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worksheets/sheet195.xml" ContentType="application/vnd.openxmlformats-officedocument.spreadsheetml.worksheet+xml"/>
  <Override PartName="/xl/worksheets/sheet196.xml" ContentType="application/vnd.openxmlformats-officedocument.spreadsheetml.worksheet+xml"/>
  <Override PartName="/xl/worksheets/sheet197.xml" ContentType="application/vnd.openxmlformats-officedocument.spreadsheetml.worksheet+xml"/>
  <Override PartName="/xl/worksheets/sheet198.xml" ContentType="application/vnd.openxmlformats-officedocument.spreadsheetml.worksheet+xml"/>
  <Override PartName="/xl/worksheets/sheet199.xml" ContentType="application/vnd.openxmlformats-officedocument.spreadsheetml.worksheet+xml"/>
  <Override PartName="/xl/worksheets/sheet200.xml" ContentType="application/vnd.openxmlformats-officedocument.spreadsheetml.worksheet+xml"/>
  <Override PartName="/xl/worksheets/sheet201.xml" ContentType="application/vnd.openxmlformats-officedocument.spreadsheetml.worksheet+xml"/>
  <Override PartName="/xl/worksheets/sheet202.xml" ContentType="application/vnd.openxmlformats-officedocument.spreadsheetml.worksheet+xml"/>
  <Override PartName="/xl/worksheets/sheet203.xml" ContentType="application/vnd.openxmlformats-officedocument.spreadsheetml.worksheet+xml"/>
  <Override PartName="/xl/worksheets/sheet204.xml" ContentType="application/vnd.openxmlformats-officedocument.spreadsheetml.worksheet+xml"/>
  <Override PartName="/xl/worksheets/sheet205.xml" ContentType="application/vnd.openxmlformats-officedocument.spreadsheetml.worksheet+xml"/>
  <Override PartName="/xl/worksheets/sheet206.xml" ContentType="application/vnd.openxmlformats-officedocument.spreadsheetml.worksheet+xml"/>
  <Override PartName="/xl/worksheets/sheet207.xml" ContentType="application/vnd.openxmlformats-officedocument.spreadsheetml.worksheet+xml"/>
  <Override PartName="/xl/worksheets/sheet208.xml" ContentType="application/vnd.openxmlformats-officedocument.spreadsheetml.worksheet+xml"/>
  <Override PartName="/xl/worksheets/sheet209.xml" ContentType="application/vnd.openxmlformats-officedocument.spreadsheetml.worksheet+xml"/>
  <Override PartName="/xl/worksheets/sheet210.xml" ContentType="application/vnd.openxmlformats-officedocument.spreadsheetml.worksheet+xml"/>
  <Override PartName="/xl/worksheets/sheet211.xml" ContentType="application/vnd.openxmlformats-officedocument.spreadsheetml.worksheet+xml"/>
  <Override PartName="/xl/worksheets/sheet212.xml" ContentType="application/vnd.openxmlformats-officedocument.spreadsheetml.worksheet+xml"/>
  <Override PartName="/xl/worksheets/sheet213.xml" ContentType="application/vnd.openxmlformats-officedocument.spreadsheetml.worksheet+xml"/>
  <Override PartName="/xl/worksheets/sheet214.xml" ContentType="application/vnd.openxmlformats-officedocument.spreadsheetml.worksheet+xml"/>
  <Override PartName="/xl/worksheets/sheet215.xml" ContentType="application/vnd.openxmlformats-officedocument.spreadsheetml.worksheet+xml"/>
  <Override PartName="/xl/worksheets/sheet216.xml" ContentType="application/vnd.openxmlformats-officedocument.spreadsheetml.worksheet+xml"/>
  <Override PartName="/xl/worksheets/sheet217.xml" ContentType="application/vnd.openxmlformats-officedocument.spreadsheetml.worksheet+xml"/>
  <Override PartName="/xl/worksheets/sheet218.xml" ContentType="application/vnd.openxmlformats-officedocument.spreadsheetml.worksheet+xml"/>
  <Override PartName="/xl/worksheets/sheet219.xml" ContentType="application/vnd.openxmlformats-officedocument.spreadsheetml.worksheet+xml"/>
  <Override PartName="/xl/worksheets/sheet220.xml" ContentType="application/vnd.openxmlformats-officedocument.spreadsheetml.worksheet+xml"/>
  <Override PartName="/xl/worksheets/sheet221.xml" ContentType="application/vnd.openxmlformats-officedocument.spreadsheetml.worksheet+xml"/>
  <Override PartName="/xl/worksheets/sheet222.xml" ContentType="application/vnd.openxmlformats-officedocument.spreadsheetml.worksheet+xml"/>
  <Override PartName="/xl/worksheets/sheet223.xml" ContentType="application/vnd.openxmlformats-officedocument.spreadsheetml.worksheet+xml"/>
  <Override PartName="/xl/worksheets/sheet224.xml" ContentType="application/vnd.openxmlformats-officedocument.spreadsheetml.worksheet+xml"/>
  <Override PartName="/xl/worksheets/sheet225.xml" ContentType="application/vnd.openxmlformats-officedocument.spreadsheetml.worksheet+xml"/>
  <Override PartName="/xl/worksheets/sheet226.xml" ContentType="application/vnd.openxmlformats-officedocument.spreadsheetml.worksheet+xml"/>
  <Override PartName="/xl/worksheets/sheet227.xml" ContentType="application/vnd.openxmlformats-officedocument.spreadsheetml.worksheet+xml"/>
  <Override PartName="/xl/worksheets/sheet228.xml" ContentType="application/vnd.openxmlformats-officedocument.spreadsheetml.worksheet+xml"/>
  <Override PartName="/xl/worksheets/sheet229.xml" ContentType="application/vnd.openxmlformats-officedocument.spreadsheetml.worksheet+xml"/>
  <Override PartName="/xl/worksheets/sheet230.xml" ContentType="application/vnd.openxmlformats-officedocument.spreadsheetml.worksheet+xml"/>
  <Override PartName="/xl/worksheets/sheet231.xml" ContentType="application/vnd.openxmlformats-officedocument.spreadsheetml.worksheet+xml"/>
  <Override PartName="/xl/worksheets/sheet232.xml" ContentType="application/vnd.openxmlformats-officedocument.spreadsheetml.worksheet+xml"/>
  <Override PartName="/xl/worksheets/sheet233.xml" ContentType="application/vnd.openxmlformats-officedocument.spreadsheetml.worksheet+xml"/>
  <Override PartName="/xl/worksheets/sheet234.xml" ContentType="application/vnd.openxmlformats-officedocument.spreadsheetml.worksheet+xml"/>
  <Override PartName="/xl/worksheets/sheet235.xml" ContentType="application/vnd.openxmlformats-officedocument.spreadsheetml.worksheet+xml"/>
  <Override PartName="/xl/worksheets/sheet236.xml" ContentType="application/vnd.openxmlformats-officedocument.spreadsheetml.worksheet+xml"/>
  <Override PartName="/xl/worksheets/sheet237.xml" ContentType="application/vnd.openxmlformats-officedocument.spreadsheetml.worksheet+xml"/>
  <Override PartName="/xl/worksheets/sheet238.xml" ContentType="application/vnd.openxmlformats-officedocument.spreadsheetml.worksheet+xml"/>
  <Override PartName="/xl/worksheets/sheet239.xml" ContentType="application/vnd.openxmlformats-officedocument.spreadsheetml.worksheet+xml"/>
  <Override PartName="/xl/worksheets/sheet240.xml" ContentType="application/vnd.openxmlformats-officedocument.spreadsheetml.worksheet+xml"/>
  <Override PartName="/xl/worksheets/sheet241.xml" ContentType="application/vnd.openxmlformats-officedocument.spreadsheetml.worksheet+xml"/>
  <Override PartName="/xl/worksheets/sheet242.xml" ContentType="application/vnd.openxmlformats-officedocument.spreadsheetml.worksheet+xml"/>
  <Override PartName="/xl/worksheets/sheet243.xml" ContentType="application/vnd.openxmlformats-officedocument.spreadsheetml.worksheet+xml"/>
  <Override PartName="/xl/worksheets/sheet244.xml" ContentType="application/vnd.openxmlformats-officedocument.spreadsheetml.worksheet+xml"/>
  <Override PartName="/xl/worksheets/sheet245.xml" ContentType="application/vnd.openxmlformats-officedocument.spreadsheetml.worksheet+xml"/>
  <Override PartName="/xl/worksheets/sheet246.xml" ContentType="application/vnd.openxmlformats-officedocument.spreadsheetml.worksheet+xml"/>
  <Override PartName="/xl/worksheets/sheet247.xml" ContentType="application/vnd.openxmlformats-officedocument.spreadsheetml.worksheet+xml"/>
  <Override PartName="/xl/worksheets/sheet248.xml" ContentType="application/vnd.openxmlformats-officedocument.spreadsheetml.worksheet+xml"/>
  <Override PartName="/xl/worksheets/sheet249.xml" ContentType="application/vnd.openxmlformats-officedocument.spreadsheetml.worksheet+xml"/>
  <Override PartName="/xl/worksheets/sheet250.xml" ContentType="application/vnd.openxmlformats-officedocument.spreadsheetml.worksheet+xml"/>
  <Override PartName="/xl/worksheets/sheet251.xml" ContentType="application/vnd.openxmlformats-officedocument.spreadsheetml.worksheet+xml"/>
  <Override PartName="/xl/worksheets/sheet252.xml" ContentType="application/vnd.openxmlformats-officedocument.spreadsheetml.worksheet+xml"/>
  <Override PartName="/xl/worksheets/sheet253.xml" ContentType="application/vnd.openxmlformats-officedocument.spreadsheetml.worksheet+xml"/>
  <Override PartName="/xl/worksheets/sheet254.xml" ContentType="application/vnd.openxmlformats-officedocument.spreadsheetml.worksheet+xml"/>
  <Override PartName="/xl/worksheets/sheet255.xml" ContentType="application/vnd.openxmlformats-officedocument.spreadsheetml.worksheet+xml"/>
  <Override PartName="/xl/worksheets/sheet256.xml" ContentType="application/vnd.openxmlformats-officedocument.spreadsheetml.worksheet+xml"/>
  <Override PartName="/xl/worksheets/sheet257.xml" ContentType="application/vnd.openxmlformats-officedocument.spreadsheetml.worksheet+xml"/>
  <Override PartName="/xl/worksheets/sheet258.xml" ContentType="application/vnd.openxmlformats-officedocument.spreadsheetml.worksheet+xml"/>
  <Override PartName="/xl/worksheets/sheet259.xml" ContentType="application/vnd.openxmlformats-officedocument.spreadsheetml.worksheet+xml"/>
  <Override PartName="/xl/worksheets/sheet260.xml" ContentType="application/vnd.openxmlformats-officedocument.spreadsheetml.worksheet+xml"/>
  <Override PartName="/xl/worksheets/sheet261.xml" ContentType="application/vnd.openxmlformats-officedocument.spreadsheetml.worksheet+xml"/>
  <Override PartName="/xl/worksheets/sheet262.xml" ContentType="application/vnd.openxmlformats-officedocument.spreadsheetml.worksheet+xml"/>
  <Override PartName="/xl/worksheets/sheet263.xml" ContentType="application/vnd.openxmlformats-officedocument.spreadsheetml.worksheet+xml"/>
  <Override PartName="/xl/worksheets/sheet264.xml" ContentType="application/vnd.openxmlformats-officedocument.spreadsheetml.worksheet+xml"/>
  <Override PartName="/xl/worksheets/sheet265.xml" ContentType="application/vnd.openxmlformats-officedocument.spreadsheetml.worksheet+xml"/>
  <Override PartName="/xl/worksheets/sheet266.xml" ContentType="application/vnd.openxmlformats-officedocument.spreadsheetml.worksheet+xml"/>
  <Override PartName="/xl/worksheets/sheet267.xml" ContentType="application/vnd.openxmlformats-officedocument.spreadsheetml.worksheet+xml"/>
  <Override PartName="/xl/worksheets/sheet268.xml" ContentType="application/vnd.openxmlformats-officedocument.spreadsheetml.worksheet+xml"/>
  <Override PartName="/xl/worksheets/sheet269.xml" ContentType="application/vnd.openxmlformats-officedocument.spreadsheetml.worksheet+xml"/>
  <Override PartName="/xl/worksheets/sheet270.xml" ContentType="application/vnd.openxmlformats-officedocument.spreadsheetml.worksheet+xml"/>
  <Override PartName="/xl/worksheets/sheet271.xml" ContentType="application/vnd.openxmlformats-officedocument.spreadsheetml.worksheet+xml"/>
  <Override PartName="/xl/worksheets/sheet272.xml" ContentType="application/vnd.openxmlformats-officedocument.spreadsheetml.worksheet+xml"/>
  <Override PartName="/xl/worksheets/sheet273.xml" ContentType="application/vnd.openxmlformats-officedocument.spreadsheetml.worksheet+xml"/>
  <Override PartName="/xl/worksheets/sheet274.xml" ContentType="application/vnd.openxmlformats-officedocument.spreadsheetml.worksheet+xml"/>
  <Override PartName="/xl/worksheets/sheet275.xml" ContentType="application/vnd.openxmlformats-officedocument.spreadsheetml.worksheet+xml"/>
  <Override PartName="/xl/worksheets/sheet276.xml" ContentType="application/vnd.openxmlformats-officedocument.spreadsheetml.worksheet+xml"/>
  <Override PartName="/xl/worksheets/sheet277.xml" ContentType="application/vnd.openxmlformats-officedocument.spreadsheetml.worksheet+xml"/>
  <Override PartName="/xl/worksheets/sheet278.xml" ContentType="application/vnd.openxmlformats-officedocument.spreadsheetml.worksheet+xml"/>
  <Override PartName="/xl/worksheets/sheet279.xml" ContentType="application/vnd.openxmlformats-officedocument.spreadsheetml.worksheet+xml"/>
  <Override PartName="/xl/worksheets/sheet280.xml" ContentType="application/vnd.openxmlformats-officedocument.spreadsheetml.worksheet+xml"/>
  <Override PartName="/xl/worksheets/sheet281.xml" ContentType="application/vnd.openxmlformats-officedocument.spreadsheetml.worksheet+xml"/>
  <Override PartName="/xl/worksheets/sheet282.xml" ContentType="application/vnd.openxmlformats-officedocument.spreadsheetml.worksheet+xml"/>
  <Override PartName="/xl/worksheets/sheet283.xml" ContentType="application/vnd.openxmlformats-officedocument.spreadsheetml.worksheet+xml"/>
  <Override PartName="/xl/worksheets/sheet284.xml" ContentType="application/vnd.openxmlformats-officedocument.spreadsheetml.worksheet+xml"/>
  <Override PartName="/xl/worksheets/sheet285.xml" ContentType="application/vnd.openxmlformats-officedocument.spreadsheetml.worksheet+xml"/>
  <Override PartName="/xl/worksheets/sheet286.xml" ContentType="application/vnd.openxmlformats-officedocument.spreadsheetml.worksheet+xml"/>
  <Override PartName="/xl/worksheets/sheet287.xml" ContentType="application/vnd.openxmlformats-officedocument.spreadsheetml.worksheet+xml"/>
  <Override PartName="/xl/worksheets/sheet288.xml" ContentType="application/vnd.openxmlformats-officedocument.spreadsheetml.worksheet+xml"/>
  <Override PartName="/xl/worksheets/sheet289.xml" ContentType="application/vnd.openxmlformats-officedocument.spreadsheetml.worksheet+xml"/>
  <Override PartName="/xl/worksheets/sheet290.xml" ContentType="application/vnd.openxmlformats-officedocument.spreadsheetml.worksheet+xml"/>
  <Override PartName="/xl/worksheets/sheet291.xml" ContentType="application/vnd.openxmlformats-officedocument.spreadsheetml.worksheet+xml"/>
  <Override PartName="/xl/worksheets/sheet292.xml" ContentType="application/vnd.openxmlformats-officedocument.spreadsheetml.worksheet+xml"/>
  <Override PartName="/xl/worksheets/sheet293.xml" ContentType="application/vnd.openxmlformats-officedocument.spreadsheetml.worksheet+xml"/>
  <Override PartName="/xl/worksheets/sheet294.xml" ContentType="application/vnd.openxmlformats-officedocument.spreadsheetml.worksheet+xml"/>
  <Override PartName="/xl/worksheets/sheet295.xml" ContentType="application/vnd.openxmlformats-officedocument.spreadsheetml.worksheet+xml"/>
  <Override PartName="/xl/worksheets/sheet296.xml" ContentType="application/vnd.openxmlformats-officedocument.spreadsheetml.worksheet+xml"/>
  <Override PartName="/xl/worksheets/sheet297.xml" ContentType="application/vnd.openxmlformats-officedocument.spreadsheetml.worksheet+xml"/>
  <Override PartName="/xl/worksheets/sheet298.xml" ContentType="application/vnd.openxmlformats-officedocument.spreadsheetml.worksheet+xml"/>
  <Override PartName="/xl/worksheets/sheet299.xml" ContentType="application/vnd.openxmlformats-officedocument.spreadsheetml.worksheet+xml"/>
  <Override PartName="/xl/worksheets/sheet300.xml" ContentType="application/vnd.openxmlformats-officedocument.spreadsheetml.worksheet+xml"/>
  <Override PartName="/xl/worksheets/sheet30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rinterSettings/printerSettings1.bin" ContentType="application/vnd.openxmlformats-officedocument.spreadsheetml.printerSettings"/>
  <Override PartName="/xl/tables/table1.xml" ContentType="application/vnd.openxmlformats-officedocument.spreadsheetml.table+xml"/>
  <Override PartName="/xl/printerSettings/printerSettings2.bin" ContentType="application/vnd.openxmlformats-officedocument.spreadsheetml.printerSettings"/>
  <Override PartName="/xl/drawings/drawing1.xml" ContentType="application/vnd.openxmlformats-officedocument.drawing+xml"/>
  <Override PartName="/xl/printerSettings/printerSettings3.bin" ContentType="application/vnd.openxmlformats-officedocument.spreadsheetml.printerSettings"/>
  <Override PartName="/xl/printerSettings/printerSettings4.bin" ContentType="application/vnd.openxmlformats-officedocument.spreadsheetml.printerSettings"/>
  <Override PartName="/xl/printerSettings/printerSettings5.bin" ContentType="application/vnd.openxmlformats-officedocument.spreadsheetml.printerSettings"/>
  <Override PartName="/xl/printerSettings/printerSettings6.bin" ContentType="application/vnd.openxmlformats-officedocument.spreadsheetml.printerSettings"/>
  <Override PartName="/xl/printerSettings/printerSettings7.bin" ContentType="application/vnd.openxmlformats-officedocument.spreadsheetml.printerSettings"/>
  <Override PartName="/xl/printerSettings/printerSettings8.bin" ContentType="application/vnd.openxmlformats-officedocument.spreadsheetml.printerSettings"/>
  <Override PartName="/xl/comments1.xml" ContentType="application/vnd.openxmlformats-officedocument.spreadsheetml.comments+xml"/>
  <Override PartName="/xl/printerSettings/printerSettings9.bin" ContentType="application/vnd.openxmlformats-officedocument.spreadsheetml.printerSettings"/>
  <Override PartName="/xl/comments2.xml" ContentType="application/vnd.openxmlformats-officedocument.spreadsheetml.comments+xml"/>
  <Override PartName="/xl/printerSettings/printerSettings10.bin" ContentType="application/vnd.openxmlformats-officedocument.spreadsheetml.printerSettings"/>
  <Override PartName="/xl/printerSettings/printerSettings11.bin" ContentType="application/vnd.openxmlformats-officedocument.spreadsheetml.printerSettings"/>
  <Override PartName="/xl/printerSettings/printerSettings12.bin" ContentType="application/vnd.openxmlformats-officedocument.spreadsheetml.printerSettings"/>
  <Override PartName="/xl/printerSettings/printerSettings13.bin" ContentType="application/vnd.openxmlformats-officedocument.spreadsheetml.printerSettings"/>
  <Override PartName="/xl/printerSettings/printerSettings14.bin" ContentType="application/vnd.openxmlformats-officedocument.spreadsheetml.printerSettings"/>
  <Override PartName="/xl/printerSettings/printerSettings15.bin" ContentType="application/vnd.openxmlformats-officedocument.spreadsheetml.printerSettings"/>
  <Override PartName="/xl/printerSettings/printerSettings16.bin" ContentType="application/vnd.openxmlformats-officedocument.spreadsheetml.printerSettings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printerSettings/printerSettings17.bin" ContentType="application/vnd.openxmlformats-officedocument.spreadsheetml.printerSettings"/>
  <Override PartName="/xl/printerSettings/printerSettings18.bin" ContentType="application/vnd.openxmlformats-officedocument.spreadsheetml.printerSettings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printerSettings/printerSettings19.bin" ContentType="application/vnd.openxmlformats-officedocument.spreadsheetml.printerSettings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rrisc\Documents\Syteline 9\Random\2019 SUN\Share Tools\"/>
    </mc:Choice>
  </mc:AlternateContent>
  <xr:revisionPtr revIDLastSave="0" documentId="8_{5EBCCAE1-2D50-4447-85FA-9AA1A23FFFDB}" xr6:coauthVersionLast="36" xr6:coauthVersionMax="36" xr10:uidLastSave="{00000000-0000-0000-0000-000000000000}"/>
  <bookViews>
    <workbookView xWindow="-10" yWindow="0" windowWidth="19210" windowHeight="3610" tabRatio="826" activeTab="4" xr2:uid="{00000000-000D-0000-FFFF-FFFF00000000}"/>
  </bookViews>
  <sheets>
    <sheet name="Data Owners" sheetId="322" r:id="rId1"/>
    <sheet name="Cheats" sheetId="410" r:id="rId2"/>
    <sheet name="Sites" sheetId="323" r:id="rId3"/>
    <sheet name="Ref" sheetId="324" r:id="rId4"/>
    <sheet name="Index" sheetId="1" r:id="rId5"/>
    <sheet name="ALL-Accounting Periods" sheetId="89" r:id="rId6"/>
    <sheet name="ALL-Chart of Accounts" sheetId="90" r:id="rId7"/>
    <sheet name="ALL-Unit Code 1" sheetId="325" r:id="rId8"/>
    <sheet name="sKUN1-UC1" sheetId="439" r:id="rId9"/>
    <sheet name="SEA-UC1" sheetId="449" r:id="rId10"/>
    <sheet name="sTEMPLATE-UC1" sheetId="402" r:id="rId11"/>
    <sheet name="ALL-Unit Code 2" sheetId="94" r:id="rId12"/>
    <sheet name="sKUN1-UC2" sheetId="441" r:id="rId13"/>
    <sheet name="sSEA1-UC2" sheetId="453" r:id="rId14"/>
    <sheet name="sTEMPLATE-UC2" sheetId="419" r:id="rId15"/>
    <sheet name="ALL-Unit Code 3" sheetId="95" r:id="rId16"/>
    <sheet name="ALL-Unit Code 4" sheetId="96" r:id="rId17"/>
    <sheet name="sKUN1-UC4" sheetId="442" r:id="rId18"/>
    <sheet name="sSEA1-UC4" sheetId="452" r:id="rId19"/>
    <sheet name="ALL-Copy Unit Codes to Account" sheetId="97" r:id="rId20"/>
    <sheet name="ALL-Chart of Account Allocatio" sheetId="98" r:id="rId21"/>
    <sheet name="ALL-Billing Terms" sheetId="100" r:id="rId22"/>
    <sheet name="ALL-Countries" sheetId="101" r:id="rId23"/>
    <sheet name="ALL-Delivery Terms" sheetId="102" r:id="rId24"/>
    <sheet name="ALL-Prov States" sheetId="103" r:id="rId25"/>
    <sheet name="ALL-Interaction Topics" sheetId="104" r:id="rId26"/>
    <sheet name="ALL-Multi-Lingual Service Invo" sheetId="105" r:id="rId27"/>
    <sheet name="ALL-Multi-Lingual Ship Via" sheetId="106" r:id="rId28"/>
    <sheet name="ALL-Multi-Lingual Terms" sheetId="107" r:id="rId29"/>
    <sheet name="ALL-Nature of Transaction Code" sheetId="108" r:id="rId30"/>
    <sheet name="ALL-Secondary Nature of Transa" sheetId="109" r:id="rId31"/>
    <sheet name="ALL-Ship Via Codes" sheetId="110" r:id="rId32"/>
    <sheet name="Seed-Ship Via Codes" sheetId="455" r:id="rId33"/>
    <sheet name="ALL-Unit of Measure Codes" sheetId="111" r:id="rId34"/>
    <sheet name="ALL-Bank Reconciliation Reason" sheetId="112" r:id="rId35"/>
    <sheet name="ALL-Bank File Format" sheetId="383" r:id="rId36"/>
    <sheet name="ALL-Bank Code Bank File Format" sheetId="384" r:id="rId37"/>
    <sheet name="ALL-Bank Reconciliations" sheetId="113" r:id="rId38"/>
    <sheet name="ALL-Credit Hold Reson Codes" sheetId="114" r:id="rId39"/>
    <sheet name="ALL-Currency Codes" sheetId="115" r:id="rId40"/>
    <sheet name="ALL-Currency Rates" sheetId="116" r:id="rId41"/>
    <sheet name="ALL-Invoice Categories" sheetId="117" r:id="rId42"/>
    <sheet name="ALL-Invoice, Debit, Credit Seq" sheetId="118" r:id="rId43"/>
    <sheet name="ALL-Journals" sheetId="119" r:id="rId44"/>
    <sheet name="ALL-Payment Hold Reasons" sheetId="120" r:id="rId45"/>
    <sheet name="ALL-Tax Codes" sheetId="121" r:id="rId46"/>
    <sheet name="ALL-Tax Jurisdiction" sheetId="122" r:id="rId47"/>
    <sheet name="ALL-Departments" sheetId="343" r:id="rId48"/>
    <sheet name="KUN1-Departments" sheetId="440" r:id="rId49"/>
    <sheet name="SEA-Departments" sheetId="448" r:id="rId50"/>
    <sheet name="ALL-Product Codes" sheetId="345" r:id="rId51"/>
    <sheet name="sKUN1-Product Codes" sheetId="414" r:id="rId52"/>
    <sheet name="SEA-Product Codes" sheetId="444" r:id="rId53"/>
    <sheet name="ALL-Distribution Accounts" sheetId="346" r:id="rId54"/>
    <sheet name="sKUN1-Distribution Accounts" sheetId="415" r:id="rId55"/>
    <sheet name="SEA-Distribution Accounts" sheetId="445" r:id="rId56"/>
    <sheet name="ALL-Service Product Codes" sheetId="347" r:id="rId57"/>
    <sheet name="SEA-Service Product Codes" sheetId="446" r:id="rId58"/>
    <sheet name="ALL-Service Distribution Accts" sheetId="348" r:id="rId59"/>
    <sheet name="SEA-Service Distribution Acct" sheetId="447" r:id="rId60"/>
    <sheet name="ALL-Process Indicator IDs" sheetId="385" r:id="rId61"/>
    <sheet name="ALL-Process Indicator Types" sheetId="386" r:id="rId62"/>
    <sheet name="ALL-Process Indicator Matrix" sheetId="387" r:id="rId63"/>
    <sheet name="ALL-Hyperion Location Code" sheetId="388" r:id="rId64"/>
    <sheet name="ALL-Customer Types" sheetId="124" r:id="rId65"/>
    <sheet name="ALL-Discounts" sheetId="125" r:id="rId66"/>
    <sheet name="ALL-Disposition Codes" sheetId="126" r:id="rId67"/>
    <sheet name="ALL-End User Types" sheetId="127" r:id="rId68"/>
    <sheet name="sKUN1-End User Types" sheetId="338" r:id="rId69"/>
    <sheet name="sSEA1-End User Types" sheetId="443" r:id="rId70"/>
    <sheet name="ALL-Evaluation Codes" sheetId="128" r:id="rId71"/>
    <sheet name="ALL-Non-inventory Items" sheetId="129" r:id="rId72"/>
    <sheet name="ALL-Price Codes" sheetId="130" r:id="rId73"/>
    <sheet name="ALL-Price Formula" sheetId="131" r:id="rId74"/>
    <sheet name="ALL-Price Matrix" sheetId="132" r:id="rId75"/>
    <sheet name="ALL-Problem Codes" sheetId="133" r:id="rId76"/>
    <sheet name="ALL-Salesperson Classification" sheetId="134" r:id="rId77"/>
    <sheet name="ALL-JBT Customer Applications" sheetId="389" r:id="rId78"/>
    <sheet name="ALL-JBT Customer Industry" sheetId="390" r:id="rId79"/>
    <sheet name="ALL-Commodity Codes" sheetId="135" r:id="rId80"/>
    <sheet name="ALL-ECN Distribution Codes" sheetId="136" r:id="rId81"/>
    <sheet name="ALL-ECN Priority Codes" sheetId="137" r:id="rId82"/>
    <sheet name="ALL-ECN Reason Codes" sheetId="138" r:id="rId83"/>
    <sheet name="ALL-Family Codes" sheetId="139" r:id="rId84"/>
    <sheet name="ALL-Harmonized Tarif Schedule " sheetId="140" r:id="rId85"/>
    <sheet name="ALL-Related Item Reason Codes" sheetId="141" r:id="rId86"/>
    <sheet name="ALL-Service Priority Codes" sheetId="142" r:id="rId87"/>
    <sheet name="ALL-Escalation Tasks" sheetId="143" r:id="rId88"/>
    <sheet name="ALL-Incident Event Codes" sheetId="144" r:id="rId89"/>
    <sheet name="ALL-Service Reasons" sheetId="145" r:id="rId90"/>
    <sheet name="ALL-Service Resolutions" sheetId="146" r:id="rId91"/>
    <sheet name="ALL-Service Status Codes" sheetId="147" r:id="rId92"/>
    <sheet name="ALL-Inspection Measurement Typ" sheetId="148" r:id="rId93"/>
    <sheet name="ALL-Inspection Section Code" sheetId="149" r:id="rId94"/>
    <sheet name="ALL-Inspection Types" sheetId="150" r:id="rId95"/>
    <sheet name="ALL-Miscellaneous Codes" sheetId="151" r:id="rId96"/>
    <sheet name="ALL-Payment Types" sheetId="152" r:id="rId97"/>
    <sheet name="ALL-Service Operation Codes" sheetId="153" r:id="rId98"/>
    <sheet name="ALL-Service Order Types" sheetId="154" r:id="rId99"/>
    <sheet name="ALL-Service Appointment Status" sheetId="155" r:id="rId100"/>
    <sheet name="ALL-Service Appointment Types" sheetId="156" r:id="rId101"/>
    <sheet name="ALL-Work Codes" sheetId="157" r:id="rId102"/>
    <sheet name="ALL-Service Contract Status Co" sheetId="158" r:id="rId103"/>
    <sheet name="ALL-Service Types" sheetId="159" r:id="rId104"/>
    <sheet name="ALL-Unit Configuration Removal" sheetId="160" r:id="rId105"/>
    <sheet name="ALL-Unit Status Codes" sheetId="161" r:id="rId106"/>
    <sheet name="ALL-Warranty Codes" sheetId="162" r:id="rId107"/>
    <sheet name="ALL-Inspection Tasks" sheetId="395" r:id="rId108"/>
    <sheet name="ALL-SRO Misc Charge Markup" sheetId="396" r:id="rId109"/>
    <sheet name="ALL-Ceridian Codes" sheetId="397" r:id="rId110"/>
    <sheet name="ALL-Holidays" sheetId="163" r:id="rId111"/>
    <sheet name="ALL-JBT Shift Holidays" sheetId="164" r:id="rId112"/>
    <sheet name="ALL-Employee Categories" sheetId="165" r:id="rId113"/>
    <sheet name="ALL-Shift Codes" sheetId="358" r:id="rId114"/>
    <sheet name="sKUN1-Shift Codes" sheetId="438" r:id="rId115"/>
    <sheet name="SEA1-Shift Codes" sheetId="408" r:id="rId116"/>
    <sheet name="ALL-CO Returns Reason Codes" sheetId="167" r:id="rId117"/>
    <sheet name="ALL-RMA Return Reason Codes" sheetId="168" r:id="rId118"/>
    <sheet name="ALL-Transfer Loss Reason Codes" sheetId="169" r:id="rId119"/>
    <sheet name="ALL-Transfer Order Return Reas" sheetId="170" r:id="rId120"/>
    <sheet name="ALL-Inventory Adjustment Reaso" sheetId="171" r:id="rId121"/>
    <sheet name="TEMP-Miscellaneous Issues Reaso" sheetId="401" r:id="rId122"/>
    <sheet name="CHA1-Miscellaneous Issues Reaso" sheetId="436" r:id="rId123"/>
    <sheet name="SEA1-Miscellaneous Issues Reaso" sheetId="450" r:id="rId124"/>
    <sheet name="ALP-Miscellaneous Issues Reaso" sheetId="172" r:id="rId125"/>
    <sheet name="KIN-Miscellaneous Issues Reason" sheetId="359" r:id="rId126"/>
    <sheet name="SAN-Miscellaneous Issues Reason" sheetId="360" r:id="rId127"/>
    <sheet name="ALL-Miscellaneous Receipt Reaso" sheetId="435" r:id="rId128"/>
    <sheet name="TEMP-Miscellaneous Receipt Reas" sheetId="173" r:id="rId129"/>
    <sheet name="CHA1-Miscellaneous Receipt Reas" sheetId="437" r:id="rId130"/>
    <sheet name="SEA1-Miscellaneous Receipt Reas" sheetId="451" r:id="rId131"/>
    <sheet name="ALP-Miscellaneous Receipt Reas" sheetId="400" r:id="rId132"/>
    <sheet name="KIN-Miscellaneous Receipt Reaso" sheetId="361" r:id="rId133"/>
    <sheet name="SAN-Miscellaneous Receipt Reaso" sheetId="364" r:id="rId134"/>
    <sheet name="ALL-Obsolete Slow Moving Reaso" sheetId="174" r:id="rId135"/>
    <sheet name="ALL-Scrap Reason Codes" sheetId="175" r:id="rId136"/>
    <sheet name="ALL-Warehouses" sheetId="176" r:id="rId137"/>
    <sheet name="ALP-Carriers" sheetId="177" r:id="rId138"/>
    <sheet name="SEA-Carriers" sheetId="409" r:id="rId139"/>
    <sheet name="ALL-Freight Charge Methods" sheetId="178" r:id="rId140"/>
    <sheet name="ALL-Package Types" sheetId="179" r:id="rId141"/>
    <sheet name="ALL-Ship Method  " sheetId="180" r:id="rId142"/>
    <sheet name="ALL-Ship Method Groups" sheetId="181" r:id="rId143"/>
    <sheet name="ALL-Purchase Order Return Reas" sheetId="182" r:id="rId144"/>
    <sheet name="ALL-JBT Planner Code" sheetId="432" r:id="rId145"/>
    <sheet name="ALL-Project Cost Codes" sheetId="183" r:id="rId146"/>
    <sheet name="sCHA1-Project Cost Codes" sheetId="416" r:id="rId147"/>
    <sheet name="ALP-Project Cost Codes" sheetId="411" r:id="rId148"/>
    <sheet name="KIN-Project Cost Codes" sheetId="367" r:id="rId149"/>
    <sheet name="SAN-Project Cost Codes" sheetId="368" r:id="rId150"/>
    <sheet name="ALL-Project Retention Codes" sheetId="184" r:id="rId151"/>
    <sheet name="ALL-Project Type" sheetId="185" r:id="rId152"/>
    <sheet name="ALL-JBT User Prefiler" sheetId="434" r:id="rId153"/>
    <sheet name="ALL-QC Cause Codes" sheetId="186" r:id="rId154"/>
    <sheet name="ALL-QC Cost Activities" sheetId="187" r:id="rId155"/>
    <sheet name="ALL-QC Cost Types" sheetId="188" r:id="rId156"/>
    <sheet name="ALL-QC Disposition Codes" sheetId="189" r:id="rId157"/>
    <sheet name="ALL-QC Failure Codes" sheetId="190" r:id="rId158"/>
    <sheet name="ALL-QC Gage Groups" sheetId="191" r:id="rId159"/>
    <sheet name="ALL-QC Gage Status" sheetId="192" r:id="rId160"/>
    <sheet name="ALL-QC Gages" sheetId="193" r:id="rId161"/>
    <sheet name="ALL-QC Inspection Frequencies" sheetId="194" r:id="rId162"/>
    <sheet name="ALL-QC Reason Codes" sheetId="195" r:id="rId163"/>
    <sheet name="ALL-QC Sampling Criterias" sheetId="196" r:id="rId164"/>
    <sheet name="ALL-QC Severity Levels" sheetId="197" r:id="rId165"/>
    <sheet name="ALL-QC Test Plan Sampling Rate" sheetId="198" r:id="rId166"/>
    <sheet name="ALL-QC Test Types" sheetId="199" r:id="rId167"/>
    <sheet name="ALL-QC Topic Types" sheetId="200" r:id="rId168"/>
    <sheet name="ALL-QC Change Types" sheetId="201" r:id="rId169"/>
    <sheet name="ALL-QC Enterprise Status Listi" sheetId="202" r:id="rId170"/>
    <sheet name="ALL-QC Priorities" sheetId="203" r:id="rId171"/>
    <sheet name="ALL-QC Vendor Rating" sheetId="204" r:id="rId172"/>
    <sheet name="ALL-QC Vendor Status" sheetId="205" r:id="rId173"/>
    <sheet name="ALL-APS Order Priority" sheetId="206" r:id="rId174"/>
    <sheet name="ALL-Exception Message Prioriti" sheetId="207" r:id="rId175"/>
    <sheet name="KIN-Indirect Labor Codes" sheetId="370" r:id="rId176"/>
    <sheet name="SAN-Indirect Labor Codes" sheetId="208" r:id="rId177"/>
    <sheet name="ALL-Planning Horizon Calendar" sheetId="209" r:id="rId178"/>
    <sheet name="ALL-Resource Types" sheetId="210" r:id="rId179"/>
    <sheet name="ALP-Resources" sheetId="211" r:id="rId180"/>
    <sheet name="CHA-Resources" sheetId="404" r:id="rId181"/>
    <sheet name="KIN-Resources" sheetId="371" r:id="rId182"/>
    <sheet name="SAN-Resources" sheetId="372" r:id="rId183"/>
    <sheet name="ALP-Resource Groups" sheetId="212" r:id="rId184"/>
    <sheet name="CHA-Resource Groups" sheetId="405" r:id="rId185"/>
    <sheet name="KIN-Resource Groups" sheetId="373" r:id="rId186"/>
    <sheet name="SAN-Resource Groups" sheetId="374" r:id="rId187"/>
    <sheet name="ALP-Work Centers" sheetId="407" r:id="rId188"/>
    <sheet name="CHA-Work Centers" sheetId="213" r:id="rId189"/>
    <sheet name="KIN-Work Centers" sheetId="375" r:id="rId190"/>
    <sheet name="SAN-Work Centers" sheetId="376" r:id="rId191"/>
    <sheet name="ALL-Audit Log Types" sheetId="214" r:id="rId192"/>
    <sheet name="ALL-Groups" sheetId="215" r:id="rId193"/>
    <sheet name="ALL-Background Task Definitions" sheetId="216" r:id="rId194"/>
    <sheet name="ALL-E-mail Types" sheetId="217" r:id="rId195"/>
    <sheet name="ALL-Intranets" sheetId="218" r:id="rId196"/>
    <sheet name="ALL-Replication Categories" sheetId="219" r:id="rId197"/>
    <sheet name="ALL-Replication Management" sheetId="220" r:id="rId198"/>
    <sheet name="ALL-Replication Rules" sheetId="221" r:id="rId199"/>
    <sheet name="ALL-Sites Entities" sheetId="222" r:id="rId200"/>
    <sheet name="ALL-Event Global Constants" sheetId="391" r:id="rId201"/>
    <sheet name="ALL-System User Notes" sheetId="392" r:id="rId202"/>
    <sheet name="ALL-UET User Fields" sheetId="393" r:id="rId203"/>
    <sheet name="ALL-User Defined Types" sheetId="394" r:id="rId204"/>
    <sheet name="ALL-System Types" sheetId="223" r:id="rId205"/>
    <sheet name="ALL-Purchase Order Requisition" sheetId="224" r:id="rId206"/>
    <sheet name="ALL-Vendor Categories" sheetId="225" r:id="rId207"/>
    <sheet name="SEA1-Vendor Categories" sheetId="454" r:id="rId208"/>
    <sheet name="ALL-Critical Numbers" sheetId="226" r:id="rId209"/>
    <sheet name="ALL-Data Collection Parameters" sheetId="227" r:id="rId210"/>
    <sheet name="ALL-General Parameters" sheetId="228" r:id="rId211"/>
    <sheet name="ALL-Inter-Site Parameters" sheetId="229" r:id="rId212"/>
    <sheet name="ALL-Site Groups" sheetId="230" r:id="rId213"/>
    <sheet name="ALL-APS Sites and Alternative " sheetId="231" r:id="rId214"/>
    <sheet name="ALL-Doc-Trak Parameters" sheetId="232" r:id="rId215"/>
    <sheet name="ALL-Doc-Trak Virtual Rules" sheetId="233" r:id="rId216"/>
    <sheet name="ALL-Doc-Trak Document Saving R" sheetId="234" r:id="rId217"/>
    <sheet name="ALL-Doc-Trak Linked Databases" sheetId="235" r:id="rId218"/>
    <sheet name="ALL-Doc-Trak PLM Users" sheetId="236" r:id="rId219"/>
    <sheet name="ALL-Doc-Trak Scanner Profile D" sheetId="237" r:id="rId220"/>
    <sheet name="ALL-Doc-Trak User Scanner Opti" sheetId="238" r:id="rId221"/>
    <sheet name="ALL-Tax Interface Parameters" sheetId="239" r:id="rId222"/>
    <sheet name="ALL-Accounts Payable Parameter" sheetId="240" r:id="rId223"/>
    <sheet name="ALL-Accounts Receivable Parame" sheetId="241" r:id="rId224"/>
    <sheet name="ALL-Multi-Currency Parameters" sheetId="242" r:id="rId225"/>
    <sheet name="ALL-POS Setup" sheetId="243" r:id="rId226"/>
    <sheet name="ALL-Tax Parameters" sheetId="244" r:id="rId227"/>
    <sheet name="ALL-Tax Systems" sheetId="245" r:id="rId228"/>
    <sheet name="ALL-Order Entry Parameters" sheetId="246" r:id="rId229"/>
    <sheet name="ALL-RMA Parameters" sheetId="247" r:id="rId230"/>
    <sheet name="ALL-BOM Bulk Import Parameters" sheetId="248" r:id="rId231"/>
    <sheet name="ALL-Inventory Parameters" sheetId="249" r:id="rId232"/>
    <sheet name="ALL-Service Exchange Integrati" sheetId="250" r:id="rId233"/>
    <sheet name="ALL-Service Outlook Integratio" sheetId="251" r:id="rId234"/>
    <sheet name="ALL-Service Parameters" sheetId="252" r:id="rId235"/>
    <sheet name="ALL-Service Schedule Parameter" sheetId="253" r:id="rId236"/>
    <sheet name="ALL-Service Schedule Profiles" sheetId="254" r:id="rId237"/>
    <sheet name="ALL-Shop-Trak Payroll Generati" sheetId="255" r:id="rId238"/>
    <sheet name="ALL-Shop-Trak Break Lunch Sche" sheetId="256" r:id="rId239"/>
    <sheet name="ALL-Transfer Order Parameters" sheetId="257" r:id="rId240"/>
    <sheet name="ALL-Project Parameters" sheetId="258" r:id="rId241"/>
    <sheet name="ALL-QC Customer Parameters" sheetId="259" r:id="rId242"/>
    <sheet name="ALL-QC Enterprise Parameters" sheetId="260" r:id="rId243"/>
    <sheet name="ALL-QC General Parameters" sheetId="261" r:id="rId244"/>
    <sheet name="ALL-QC IP Parameters" sheetId="262" r:id="rId245"/>
    <sheet name="ALL-QC Supplier Parameters" sheetId="263" r:id="rId246"/>
    <sheet name="ALL-Infinite APS Mode" sheetId="264" r:id="rId247"/>
    <sheet name="ALL-Planning Parameters" sheetId="265" r:id="rId248"/>
    <sheet name="ALL-Scheduling Parameters" sheetId="266" r:id="rId249"/>
    <sheet name="ALL-Shop Floor Control Paramet" sheetId="267" r:id="rId250"/>
    <sheet name="ALL-Shop-Trak Parameters" sheetId="268" r:id="rId251"/>
    <sheet name="ALL-Scheduling Shifts" sheetId="269" r:id="rId252"/>
    <sheet name="ALL-Shop-Trak Rules" sheetId="270" r:id="rId253"/>
    <sheet name="ALL-Purchasing Parameters" sheetId="271" r:id="rId254"/>
    <sheet name="ALL-RFQ Parameters" sheetId="272" r:id="rId255"/>
    <sheet name="ALL-Users" sheetId="273" r:id="rId256"/>
    <sheet name="ALL-Service Schedule Permissio" sheetId="274" r:id="rId257"/>
    <sheet name="ALL-Employees" sheetId="275" r:id="rId258"/>
    <sheet name="ALL-Shop-Trak Employee Profile" sheetId="276" r:id="rId259"/>
    <sheet name="ALL-Vendors" sheetId="277" r:id="rId260"/>
    <sheet name="ALL-Salespersons" sheetId="278" r:id="rId261"/>
    <sheet name="ALL-Customers" sheetId="279" r:id="rId262"/>
    <sheet name="ALL-Locations" sheetId="280" r:id="rId263"/>
    <sheet name="ALL-Items" sheetId="281" r:id="rId264"/>
    <sheet name="ALL-Item Warehouses" sheetId="282" r:id="rId265"/>
    <sheet name="ALL-Item Stockroom Locations" sheetId="283" r:id="rId266"/>
    <sheet name="ALL-Item Pricing" sheetId="284" r:id="rId267"/>
    <sheet name="ALL-Serial Numbers" sheetId="285" r:id="rId268"/>
    <sheet name="ALL-Vendor Contracts" sheetId="286" r:id="rId269"/>
    <sheet name="ALL-Customer Contracts" sheetId="287" r:id="rId270"/>
    <sheet name="ALL-Current Jobs" sheetId="288" r:id="rId271"/>
    <sheet name="ALL-Current Materials" sheetId="289" r:id="rId272"/>
    <sheet name="ALL-Current Operations" sheetId="290" r:id="rId273"/>
    <sheet name="ALL-Unit of Measure Conversion" sheetId="291" r:id="rId274"/>
    <sheet name="ALL-Partners" sheetId="292" r:id="rId275"/>
    <sheet name="ALL-Service Customers" sheetId="293" r:id="rId276"/>
    <sheet name="ALL-Doc-Trak Form Output Profi" sheetId="294" r:id="rId277"/>
    <sheet name="ALL-Active Background Tasks" sheetId="295" r:id="rId278"/>
    <sheet name="ALL-Doc-Trak Document Profile" sheetId="296" r:id="rId279"/>
    <sheet name="ALL-Vendor Document Profile" sheetId="297" r:id="rId280"/>
    <sheet name="ALL-Customer Document Profiles" sheetId="298" r:id="rId281"/>
    <sheet name="ALL-Service Order Templates" sheetId="299" r:id="rId282"/>
    <sheet name="ALL-QC Customers" sheetId="300" r:id="rId283"/>
    <sheet name="ALL-QC Items" sheetId="301" r:id="rId284"/>
    <sheet name="ALL-QC Vendors" sheetId="302" r:id="rId285"/>
    <sheet name="ALL-Forecast" sheetId="303" r:id="rId286"/>
    <sheet name="ALL-RFQ Template Vendors" sheetId="304" r:id="rId287"/>
    <sheet name="ALL-Open Accounts Payable" sheetId="305" r:id="rId288"/>
    <sheet name="ALL-Open Accounts Receivables" sheetId="306" r:id="rId289"/>
    <sheet name="ALL-Opening General Ledger Bal" sheetId="307" r:id="rId290"/>
    <sheet name="ALL-Open Customer Orders" sheetId="308" r:id="rId291"/>
    <sheet name="ALL-Open RMAs" sheetId="309" r:id="rId292"/>
    <sheet name="ALL-Open Purchase Requisitions" sheetId="310" r:id="rId293"/>
    <sheet name="ALL-Open Purchase Orders" sheetId="311" r:id="rId294"/>
    <sheet name="ALL-Open Blanket Purchase Orde" sheetId="312" r:id="rId295"/>
    <sheet name="ALL-Open Vouchers Payable" sheetId="313" r:id="rId296"/>
    <sheet name="ALL-Open Projects" sheetId="314" r:id="rId297"/>
    <sheet name="ALL-Open Jobs" sheetId="315" r:id="rId298"/>
    <sheet name="ALL-Open Job Operations" sheetId="316" r:id="rId299"/>
    <sheet name="ALL-Open Job Materials" sheetId="317" r:id="rId300"/>
    <sheet name="ALL-Open Units" sheetId="318" r:id="rId301"/>
  </sheets>
  <definedNames>
    <definedName name="_xlnm._FilterDatabase" localSheetId="5" hidden="1">'ALL-Accounting Periods'!$A$2:$AG$2</definedName>
    <definedName name="_xlnm._FilterDatabase" localSheetId="191" hidden="1">'ALL-Audit Log Types'!$A$2:$H$208</definedName>
    <definedName name="_xlnm._FilterDatabase" localSheetId="193" hidden="1">'ALL-Background Task Definitions'!$A$2:$L$1049</definedName>
    <definedName name="_xlnm._FilterDatabase" localSheetId="36" hidden="1">'ALL-Bank Code Bank File Format'!$A$2:$R$2</definedName>
    <definedName name="_xlnm._FilterDatabase" localSheetId="35" hidden="1">'ALL-Bank File Format'!$A$2:$H$2</definedName>
    <definedName name="_xlnm._FilterDatabase" localSheetId="34" hidden="1">'ALL-Bank Reconciliation Reason'!$A$2:$F$2</definedName>
    <definedName name="_xlnm._FilterDatabase" localSheetId="37" hidden="1">'ALL-Bank Reconciliations'!$A$2:$X$2</definedName>
    <definedName name="_xlnm._FilterDatabase" localSheetId="21" hidden="1">'ALL-Billing Terms'!$A$4:$AT$50</definedName>
    <definedName name="_xlnm._FilterDatabase" localSheetId="109" hidden="1">'ALL-Ceridian Codes'!$A$2:$I$2</definedName>
    <definedName name="_xlnm._FilterDatabase" localSheetId="6" hidden="1">'ALL-Chart of Accounts'!$A$2:$Y$762</definedName>
    <definedName name="_xlnm._FilterDatabase" localSheetId="116" hidden="1">'ALL-CO Returns Reason Codes'!$A$2:$K$2</definedName>
    <definedName name="_xlnm._FilterDatabase" localSheetId="79" hidden="1">'ALL-Commodity Codes'!$A$2:$F$18</definedName>
    <definedName name="_xlnm._FilterDatabase" localSheetId="22" hidden="1">'ALL-Countries'!$A$2:$L$250</definedName>
    <definedName name="_xlnm._FilterDatabase" localSheetId="38" hidden="1">'ALL-Credit Hold Reson Codes'!$A$2:$F$2</definedName>
    <definedName name="_xlnm._FilterDatabase" localSheetId="39" hidden="1">'ALL-Currency Codes'!$A$2:$BS$56</definedName>
    <definedName name="_xlnm._FilterDatabase" localSheetId="64" hidden="1">'ALL-Customer Types'!$A$2:$R$37</definedName>
    <definedName name="_xlnm._FilterDatabase" localSheetId="23" hidden="1">'ALL-Delivery Terms'!$A$2:$H$2</definedName>
    <definedName name="_xlnm._FilterDatabase" localSheetId="47" hidden="1">'ALL-Departments'!$A$4:$AM$89</definedName>
    <definedName name="_xlnm._FilterDatabase" localSheetId="65" hidden="1">'ALL-Discounts'!$A$2:$N$102</definedName>
    <definedName name="_xlnm._FilterDatabase" localSheetId="66" hidden="1">'ALL-Disposition Codes'!$A$2:$BU$14</definedName>
    <definedName name="_xlnm._FilterDatabase" localSheetId="53" hidden="1">'ALL-Distribution Accounts'!$A$4:$HO$59</definedName>
    <definedName name="_xlnm._FilterDatabase" localSheetId="194" hidden="1">'ALL-E-mail Types'!$A$2:$G$2</definedName>
    <definedName name="_xlnm._FilterDatabase" localSheetId="67" hidden="1">'ALL-End User Types'!$A$4:$EP$245</definedName>
    <definedName name="_xlnm._FilterDatabase" localSheetId="87" hidden="1">'ALL-Escalation Tasks'!$A$2:$AV$2</definedName>
    <definedName name="_xlnm._FilterDatabase" localSheetId="70" hidden="1">'ALL-Evaluation Codes'!$A$2:$K$2</definedName>
    <definedName name="_xlnm._FilterDatabase" localSheetId="200" hidden="1">'ALL-Event Global Constants'!$A$2:$I$60</definedName>
    <definedName name="_xlnm._FilterDatabase" localSheetId="174" hidden="1">'ALL-Exception Message Prioriti'!$A$2:$F$2</definedName>
    <definedName name="_xlnm._FilterDatabase" localSheetId="192" hidden="1">'ALL-Groups'!$A$2:$F$2</definedName>
    <definedName name="_xlnm._FilterDatabase" localSheetId="84" hidden="1">'ALL-Harmonized Tarif Schedule '!$A$2:$F$2</definedName>
    <definedName name="_xlnm._FilterDatabase" localSheetId="110" hidden="1">'ALL-Holidays'!$A$2:$F$2</definedName>
    <definedName name="_xlnm._FilterDatabase" localSheetId="63" hidden="1">'ALL-Hyperion Location Code'!$A$2:$H$2</definedName>
    <definedName name="_xlnm._FilterDatabase" localSheetId="88" hidden="1">'ALL-Incident Event Codes'!$A$2:$H$2</definedName>
    <definedName name="_xlnm._FilterDatabase" localSheetId="92" hidden="1">'ALL-Inspection Measurement Typ'!$A$2:$I$2</definedName>
    <definedName name="_xlnm._FilterDatabase" localSheetId="93" hidden="1">'ALL-Inspection Section Code'!$A$2:$J$2</definedName>
    <definedName name="_xlnm._FilterDatabase" localSheetId="107" hidden="1">'ALL-Inspection Tasks'!$A$2:$M$2</definedName>
    <definedName name="_xlnm._FilterDatabase" localSheetId="94" hidden="1">'ALL-Inspection Types'!$A$2:$F$2</definedName>
    <definedName name="_xlnm._FilterDatabase" localSheetId="211" hidden="1">'ALL-Inter-Site Parameters'!$A$2:$DU$32</definedName>
    <definedName name="_xlnm._FilterDatabase" localSheetId="195" hidden="1">'ALL-Intranets'!$A$2:$AL$2</definedName>
    <definedName name="_xlnm._FilterDatabase" localSheetId="120" hidden="1">'ALL-Inventory Adjustment Reaso'!$A$2:$L$2</definedName>
    <definedName name="_xlnm._FilterDatabase" localSheetId="41" hidden="1">'ALL-Invoice Categories'!$A$2:$F$2</definedName>
    <definedName name="_xlnm._FilterDatabase" localSheetId="263" hidden="1">'ALL-Items'!$A$2:$GJ$2</definedName>
    <definedName name="_xlnm._FilterDatabase" localSheetId="77" hidden="1">'ALL-JBT Customer Applications'!$A$2:$F$2</definedName>
    <definedName name="_xlnm._FilterDatabase" localSheetId="78" hidden="1">'ALL-JBT Customer Industry'!$A$2:$F$2</definedName>
    <definedName name="_xlnm._FilterDatabase" localSheetId="144" hidden="1">'ALL-JBT Planner Code'!$A$2:$F$2</definedName>
    <definedName name="_xlnm._FilterDatabase" localSheetId="111" hidden="1">'ALL-JBT Shift Holidays'!$A$2:$G$85</definedName>
    <definedName name="_xlnm._FilterDatabase" localSheetId="152" hidden="1">'ALL-JBT User Prefiler'!$A$2:$H$16</definedName>
    <definedName name="_xlnm._FilterDatabase" localSheetId="43" hidden="1">'ALL-Journals'!$A$2:$J$2</definedName>
    <definedName name="_xlnm._FilterDatabase" localSheetId="95" hidden="1">'ALL-Miscellaneous Codes'!$B$2:$BW$2</definedName>
    <definedName name="_xlnm._FilterDatabase" localSheetId="127" hidden="1">'ALL-Miscellaneous Receipt Reaso'!$A$2:$L$20</definedName>
    <definedName name="_xlnm._FilterDatabase" localSheetId="71" hidden="1">'ALL-Non-inventory Items'!$A$2:$BX$52</definedName>
    <definedName name="_xlnm._FilterDatabase" localSheetId="134" hidden="1">'ALL-Obsolete Slow Moving Reaso'!$A$2:$F$2</definedName>
    <definedName name="_xlnm._FilterDatabase" localSheetId="274" hidden="1">'ALL-Partners'!$A$2:$AP$2</definedName>
    <definedName name="_xlnm._FilterDatabase" localSheetId="44" hidden="1">'ALL-Payment Hold Reasons'!$A$2:$F$2</definedName>
    <definedName name="_xlnm._FilterDatabase" localSheetId="96" hidden="1">'ALL-Payment Types'!$A$2:$H$2</definedName>
    <definedName name="_xlnm._FilterDatabase" localSheetId="177" hidden="1">'ALL-Planning Horizon Calendar'!$A$2:$F$2</definedName>
    <definedName name="_xlnm._FilterDatabase" localSheetId="72" hidden="1">'ALL-Price Codes'!$A$4:$S$25</definedName>
    <definedName name="_xlnm._FilterDatabase" localSheetId="73" hidden="1">'ALL-Price Formula'!$A$4:$AQ$27</definedName>
    <definedName name="_xlnm._FilterDatabase" localSheetId="74" hidden="1">'ALL-Price Matrix'!$A$4:$U$24</definedName>
    <definedName name="_xlnm._FilterDatabase" localSheetId="75" hidden="1">'ALL-Problem Codes'!$A$2:$F$2</definedName>
    <definedName name="_xlnm._FilterDatabase" localSheetId="60" hidden="1">'ALL-Process Indicator IDs'!$A$2:$F$2</definedName>
    <definedName name="_xlnm._FilterDatabase" localSheetId="62" hidden="1">'ALL-Process Indicator Matrix'!$A$2:$H$2</definedName>
    <definedName name="_xlnm._FilterDatabase" localSheetId="61" hidden="1">'ALL-Process Indicator Types'!$A$2:$F$2</definedName>
    <definedName name="_xlnm._FilterDatabase" localSheetId="50" hidden="1">'ALL-Product Codes'!$A$4:$IQ$49</definedName>
    <definedName name="_xlnm._FilterDatabase" localSheetId="145" hidden="1">'ALL-Project Cost Codes'!$A$2:$Q$34</definedName>
    <definedName name="_xlnm._FilterDatabase" localSheetId="150" hidden="1">'ALL-Project Retention Codes'!$A$2:$J$2</definedName>
    <definedName name="_xlnm._FilterDatabase" localSheetId="151" hidden="1">'ALL-Project Type'!$A$2:$N$24</definedName>
    <definedName name="_xlnm._FilterDatabase" localSheetId="24" hidden="1">'ALL-Prov States'!$A$2:$N$2</definedName>
    <definedName name="_xlnm._FilterDatabase" localSheetId="205" hidden="1">'ALL-Purchase Order Requisition'!$A$2:$J$2</definedName>
    <definedName name="_xlnm._FilterDatabase" localSheetId="143" hidden="1">'ALL-Purchase Order Return Reas'!$A$2:$K$2</definedName>
    <definedName name="_xlnm._FilterDatabase" localSheetId="153" hidden="1">'ALL-QC Cause Codes'!$A$2:$G$87</definedName>
    <definedName name="_xlnm._FilterDatabase" localSheetId="154" hidden="1">'ALL-QC Cost Activities'!$A$2:$E$2</definedName>
    <definedName name="_xlnm._FilterDatabase" localSheetId="155" hidden="1">'ALL-QC Cost Types'!$A$2:$F$2</definedName>
    <definedName name="_xlnm._FilterDatabase" localSheetId="156" hidden="1">'ALL-QC Disposition Codes'!$A$2:$J$33</definedName>
    <definedName name="_xlnm._FilterDatabase" localSheetId="169" hidden="1">'ALL-QC Enterprise Status Listi'!$A$2:$E$2</definedName>
    <definedName name="_xlnm._FilterDatabase" localSheetId="157" hidden="1">'ALL-QC Failure Codes'!$A$2:$G$2</definedName>
    <definedName name="_xlnm._FilterDatabase" localSheetId="158" hidden="1">'ALL-QC Gage Groups'!$A$2:$E$2</definedName>
    <definedName name="_xlnm._FilterDatabase" localSheetId="159" hidden="1">'ALL-QC Gage Status'!$A$2:$F$2</definedName>
    <definedName name="_xlnm._FilterDatabase" localSheetId="160" hidden="1">'ALL-QC Gages'!$A$2:$AM$2</definedName>
    <definedName name="_xlnm._FilterDatabase" localSheetId="161" hidden="1">'ALL-QC Inspection Frequencies'!$A$2:$I$2</definedName>
    <definedName name="_xlnm._FilterDatabase" localSheetId="170" hidden="1">'ALL-QC Priorities'!$A$2:$F$2</definedName>
    <definedName name="_xlnm._FilterDatabase" localSheetId="162" hidden="1">'ALL-QC Reason Codes'!$A$2:$H$173</definedName>
    <definedName name="_xlnm._FilterDatabase" localSheetId="163" hidden="1">'ALL-QC Sampling Criterias'!$A$2:$G$2</definedName>
    <definedName name="_xlnm._FilterDatabase" localSheetId="164" hidden="1">'ALL-QC Severity Levels'!$A$2:$F$2</definedName>
    <definedName name="_xlnm._FilterDatabase" localSheetId="166" hidden="1">'ALL-QC Test Types'!$A$2:$E$2</definedName>
    <definedName name="_xlnm._FilterDatabase" localSheetId="167" hidden="1">'ALL-QC Topic Types'!$A$2:$F$2</definedName>
    <definedName name="_xlnm._FilterDatabase" localSheetId="172" hidden="1">'ALL-QC Vendor Status'!$A$2:$F$2</definedName>
    <definedName name="_xlnm._FilterDatabase" localSheetId="196" hidden="1">'ALL-Replication Categories'!$A$2:$F$2</definedName>
    <definedName name="_xlnm._FilterDatabase" localSheetId="198" hidden="1">'ALL-Replication Rules'!$A$2:$M$267</definedName>
    <definedName name="_xlnm._FilterDatabase" localSheetId="178" hidden="1">'ALL-Resource Types'!$A$2:$F$2</definedName>
    <definedName name="_xlnm._FilterDatabase" localSheetId="117" hidden="1">'ALL-RMA Return Reason Codes'!$A$2:$K$2</definedName>
    <definedName name="_xlnm._FilterDatabase" localSheetId="76" hidden="1">'ALL-Salesperson Classification'!$A$2:$N$19</definedName>
    <definedName name="_xlnm._FilterDatabase" localSheetId="135" hidden="1">'ALL-Scrap Reason Codes'!$A$2:$F$2</definedName>
    <definedName name="_xlnm._FilterDatabase" localSheetId="99" hidden="1">'ALL-Service Appointment Status'!$A$2:$G$2</definedName>
    <definedName name="_xlnm._FilterDatabase" localSheetId="100" hidden="1">'ALL-Service Appointment Types'!$A$2:$H$2</definedName>
    <definedName name="_xlnm._FilterDatabase" localSheetId="102" hidden="1">'ALL-Service Contract Status Co'!$A$2:$G$2</definedName>
    <definedName name="_xlnm._FilterDatabase" localSheetId="58" hidden="1">'ALL-Service Distribution Accts'!$A$2:$BI$37</definedName>
    <definedName name="_xlnm._FilterDatabase" localSheetId="97" hidden="1">'ALL-Service Operation Codes'!$A$2:$I$2</definedName>
    <definedName name="_xlnm._FilterDatabase" localSheetId="98" hidden="1">'ALL-Service Order Types'!$A$2:$U$11</definedName>
    <definedName name="_xlnm._FilterDatabase" localSheetId="86" hidden="1">'ALL-Service Priority Codes'!$A$2:$O$2</definedName>
    <definedName name="_xlnm._FilterDatabase" localSheetId="56" hidden="1">'ALL-Service Product Codes'!$A$2:$AP$37</definedName>
    <definedName name="_xlnm._FilterDatabase" localSheetId="89" hidden="1">'ALL-Service Reasons'!$A$2:$L$2</definedName>
    <definedName name="_xlnm._FilterDatabase" localSheetId="90" hidden="1">'ALL-Service Resolutions'!$A$2:$I$2</definedName>
    <definedName name="_xlnm._FilterDatabase" localSheetId="91" hidden="1">'ALL-Service Status Codes'!$A$2:$H$2</definedName>
    <definedName name="_xlnm._FilterDatabase" localSheetId="103" hidden="1">'ALL-Service Types'!$A$2:$H$2</definedName>
    <definedName name="_xlnm._FilterDatabase" localSheetId="113" hidden="1">'ALL-Shift Codes'!$A$2:$BM$2</definedName>
    <definedName name="_xlnm._FilterDatabase" localSheetId="31" hidden="1">'ALL-Ship Via Codes'!$A$4:$AQ$1172</definedName>
    <definedName name="_xlnm._FilterDatabase" localSheetId="252" hidden="1">'ALL-Shop-Trak Rules'!$A$2:$O$2</definedName>
    <definedName name="_xlnm._FilterDatabase" localSheetId="212" hidden="1">'ALL-Site Groups'!$A$2:$G$70</definedName>
    <definedName name="_xlnm._FilterDatabase" localSheetId="199" hidden="1">'ALL-Sites Entities'!$A$2:$V$2</definedName>
    <definedName name="_xlnm._FilterDatabase" localSheetId="108" hidden="1">'ALL-SRO Misc Charge Markup'!$A$2:$E$2</definedName>
    <definedName name="_xlnm._FilterDatabase" localSheetId="204" hidden="1">'ALL-System Types'!$A$2:$F$2</definedName>
    <definedName name="_xlnm._FilterDatabase" localSheetId="201" hidden="1">'ALL-System User Notes'!$A$2:$F$2</definedName>
    <definedName name="_xlnm._FilterDatabase" localSheetId="45" hidden="1">'ALL-Tax Codes'!$A$2:$BP$54</definedName>
    <definedName name="_xlnm._FilterDatabase" localSheetId="46" hidden="1">'ALL-Tax Jurisdiction'!$A$2:$L$2</definedName>
    <definedName name="_xlnm._FilterDatabase" localSheetId="118" hidden="1">'ALL-Transfer Loss Reason Codes'!$A$2:$L$2</definedName>
    <definedName name="_xlnm._FilterDatabase" localSheetId="119" hidden="1">'ALL-Transfer Order Return Reas'!$A$2:$K$2</definedName>
    <definedName name="_xlnm._FilterDatabase" localSheetId="202" hidden="1">'ALL-UET User Fields'!$A$2:$K$2</definedName>
    <definedName name="_xlnm._FilterDatabase" localSheetId="7" hidden="1">'ALL-Unit Code 1'!$A$4:$V$193</definedName>
    <definedName name="_xlnm._FilterDatabase" localSheetId="11" hidden="1">'ALL-Unit Code 2'!$A$4:$Y$725</definedName>
    <definedName name="_xlnm._FilterDatabase" localSheetId="15" hidden="1">'ALL-Unit Code 3'!$A$4:$U$4</definedName>
    <definedName name="_xlnm._FilterDatabase" localSheetId="16" hidden="1">'ALL-Unit Code 4'!$A$4:$Z$29</definedName>
    <definedName name="_xlnm._FilterDatabase" localSheetId="104" hidden="1">'ALL-Unit Configuration Removal'!$A$2:$F$2</definedName>
    <definedName name="_xlnm._FilterDatabase" localSheetId="33" hidden="1">'ALL-Unit of Measure Codes'!$A$2:$I$2</definedName>
    <definedName name="_xlnm._FilterDatabase" localSheetId="105" hidden="1">'ALL-Unit Status Codes'!$A$2:$K$2</definedName>
    <definedName name="_xlnm._FilterDatabase" localSheetId="203" hidden="1">'ALL-User Defined Types'!$A$2:$I$56</definedName>
    <definedName name="_xlnm._FilterDatabase" localSheetId="206" hidden="1">'ALL-Vendor Categories'!$A$2:$X$117</definedName>
    <definedName name="_xlnm._FilterDatabase" localSheetId="136" hidden="1">'ALL-Warehouses'!$A$2:$AX$2</definedName>
    <definedName name="_xlnm._FilterDatabase" localSheetId="106" hidden="1">'ALL-Warranty Codes'!$A$2:$O$2</definedName>
    <definedName name="_xlnm._FilterDatabase" localSheetId="101" hidden="1">'ALL-Work Codes'!$A$2:$Q$2</definedName>
    <definedName name="_xlnm._FilterDatabase" localSheetId="137" hidden="1">'ALP-Carriers'!$A$4:$AA$4</definedName>
    <definedName name="_xlnm._FilterDatabase" localSheetId="124" hidden="1">'ALP-Miscellaneous Issues Reaso'!$A$2:$L$2</definedName>
    <definedName name="_xlnm._FilterDatabase" localSheetId="131" hidden="1">'ALP-Miscellaneous Receipt Reas'!$A$2:$L$2</definedName>
    <definedName name="_xlnm._FilterDatabase" localSheetId="147" hidden="1">'ALP-Project Cost Codes'!$A$2:$L$2</definedName>
    <definedName name="_xlnm._FilterDatabase" localSheetId="183" hidden="1">'ALP-Resource Groups'!$A$2:$O$2</definedName>
    <definedName name="_xlnm._FilterDatabase" localSheetId="179" hidden="1">'ALP-Resources'!$A$2:$CS$2</definedName>
    <definedName name="_xlnm._FilterDatabase" localSheetId="187" hidden="1">'ALP-Work Centers'!$A$2:$EC$2</definedName>
    <definedName name="_xlnm._FilterDatabase" localSheetId="122" hidden="1">'CHA1-Miscellaneous Issues Reaso'!$A$2:$L$2</definedName>
    <definedName name="_xlnm._FilterDatabase" localSheetId="129" hidden="1">'CHA1-Miscellaneous Receipt Reas'!$A$2:$L$19</definedName>
    <definedName name="_xlnm._FilterDatabase" localSheetId="184" hidden="1">'CHA-Resource Groups'!$A$2:$O$2</definedName>
    <definedName name="_xlnm._FilterDatabase" localSheetId="180" hidden="1">'CHA-Resources'!$A$2:$CS$2</definedName>
    <definedName name="_xlnm._FilterDatabase" localSheetId="188" hidden="1">'CHA-Work Centers'!$A$2:$EC$2</definedName>
    <definedName name="_xlnm._FilterDatabase" localSheetId="4" hidden="1">Index!$A$2:$BF$2</definedName>
    <definedName name="_xlnm._FilterDatabase" localSheetId="175" hidden="1">'KIN-Indirect Labor Codes'!$A$2:$L$44</definedName>
    <definedName name="_xlnm._FilterDatabase" localSheetId="125" hidden="1">'KIN-Miscellaneous Issues Reason'!$A$2:$L$2</definedName>
    <definedName name="_xlnm._FilterDatabase" localSheetId="132" hidden="1">'KIN-Miscellaneous Receipt Reaso'!$A$2:$L$2</definedName>
    <definedName name="_xlnm._FilterDatabase" localSheetId="148" hidden="1">'KIN-Project Cost Codes'!$A$2:$L$2</definedName>
    <definedName name="_xlnm._FilterDatabase" localSheetId="185" hidden="1">'KIN-Resource Groups'!$A$2:$O$2</definedName>
    <definedName name="_xlnm._FilterDatabase" localSheetId="181" hidden="1">'KIN-Resources'!$A$2:$CS$2</definedName>
    <definedName name="_xlnm._FilterDatabase" localSheetId="189" hidden="1">'KIN-Work Centers'!$A$2:$EC$2</definedName>
    <definedName name="_xlnm._FilterDatabase" localSheetId="48" hidden="1">'KUN1-Departments'!$A$2:$AG$2</definedName>
    <definedName name="_xlnm._FilterDatabase" localSheetId="176" hidden="1">'SAN-Indirect Labor Codes'!$A$2:$L$2</definedName>
    <definedName name="_xlnm._FilterDatabase" localSheetId="126" hidden="1">'SAN-Miscellaneous Issues Reason'!$A$2:$L$19</definedName>
    <definedName name="_xlnm._FilterDatabase" localSheetId="133" hidden="1">'SAN-Miscellaneous Receipt Reaso'!$A$2:$L$2</definedName>
    <definedName name="_xlnm._FilterDatabase" localSheetId="149" hidden="1">'SAN-Project Cost Codes'!$A$2:$L$39</definedName>
    <definedName name="_xlnm._FilterDatabase" localSheetId="186" hidden="1">'SAN-Resource Groups'!$A$2:$O$2</definedName>
    <definedName name="_xlnm._FilterDatabase" localSheetId="182" hidden="1">'SAN-Resources'!$A$2:$CS$2</definedName>
    <definedName name="_xlnm._FilterDatabase" localSheetId="190" hidden="1">'SAN-Work Centers'!$A$2:$EC$2</definedName>
    <definedName name="_xlnm._FilterDatabase" localSheetId="146" hidden="1">'sCHA1-Project Cost Codes'!$A$2:$L$17</definedName>
    <definedName name="_xlnm._FilterDatabase" localSheetId="123" hidden="1">'SEA1-Miscellaneous Issues Reaso'!$A$2:$L$2</definedName>
    <definedName name="_xlnm._FilterDatabase" localSheetId="130" hidden="1">'SEA1-Miscellaneous Receipt Reas'!$A$2:$L$7</definedName>
    <definedName name="_xlnm._FilterDatabase" localSheetId="115" hidden="1">'SEA1-Shift Codes'!$A$2:$BM$2</definedName>
    <definedName name="_xlnm._FilterDatabase" localSheetId="207" hidden="1">'SEA1-Vendor Categories'!$A$2:$X$30</definedName>
    <definedName name="_xlnm._FilterDatabase" localSheetId="138" hidden="1">'SEA-Carriers'!$A$2:$H$2</definedName>
    <definedName name="_xlnm._FilterDatabase" localSheetId="49" hidden="1">'SEA-Departments'!$A$2:$AG$14</definedName>
    <definedName name="_xlnm._FilterDatabase" localSheetId="55" hidden="1">'SEA-Distribution Accounts'!$A$2:$HF$46</definedName>
    <definedName name="_xlnm._FilterDatabase" localSheetId="52" hidden="1">'SEA-Product Codes'!$A$2:$IH$45</definedName>
    <definedName name="_xlnm._FilterDatabase" localSheetId="59" hidden="1">'SEA-Service Distribution Acct'!$A$2:$BD$33</definedName>
    <definedName name="_xlnm._FilterDatabase" localSheetId="57" hidden="1">'SEA-Service Product Codes'!$A$2:$AK$33</definedName>
    <definedName name="_xlnm._FilterDatabase" localSheetId="9" hidden="1">'SEA-UC1'!$A$2:$F$2</definedName>
    <definedName name="_xlnm._FilterDatabase" localSheetId="32" hidden="1">'Seed-Ship Via Codes'!$A$2:$S$28</definedName>
    <definedName name="_xlnm._FilterDatabase" localSheetId="2" hidden="1">Sites!$A$2:$F$2</definedName>
    <definedName name="_xlnm._FilterDatabase" localSheetId="54" hidden="1">'sKUN1-Distribution Accounts'!$A$2:$HF$2</definedName>
    <definedName name="_xlnm._FilterDatabase" localSheetId="68" hidden="1">'sKUN1-End User Types'!$A$2:$EI$2</definedName>
    <definedName name="_xlnm._FilterDatabase" localSheetId="51" hidden="1">'sKUN1-Product Codes'!$A$2:$IH$2</definedName>
    <definedName name="_xlnm._FilterDatabase" localSheetId="114" hidden="1">'sKUN1-Shift Codes'!$A$2:$BL$2</definedName>
    <definedName name="_xlnm._FilterDatabase" localSheetId="8" hidden="1">'sKUN1-UC1'!$A$2:$F$2</definedName>
    <definedName name="_xlnm._FilterDatabase" localSheetId="12" hidden="1">'sKUN1-UC2'!$A$2:$G$2</definedName>
    <definedName name="_xlnm._FilterDatabase" localSheetId="17" hidden="1">'sKUN1-UC4'!$A$2:$F$2</definedName>
    <definedName name="_xlnm._FilterDatabase" localSheetId="69" hidden="1">'sSEA1-End User Types'!$A$2:$EI$134</definedName>
    <definedName name="_xlnm._FilterDatabase" localSheetId="13" hidden="1">'sSEA1-UC2'!$A$2:$F$45</definedName>
    <definedName name="_xlnm._FilterDatabase" localSheetId="18" hidden="1">'sSEA1-UC4'!$A$2:$F$2</definedName>
    <definedName name="_xlnm._FilterDatabase" localSheetId="10" hidden="1">'sTEMPLATE-UC1'!$A$2:$F$2</definedName>
    <definedName name="_xlnm._FilterDatabase" localSheetId="14" hidden="1">'sTEMPLATE-UC2'!$A$2:$F$2</definedName>
    <definedName name="_xlnm._FilterDatabase" localSheetId="121" hidden="1">'TEMP-Miscellaneous Issues Reaso'!$A$2:$L$2</definedName>
    <definedName name="_xlnm._FilterDatabase" localSheetId="128" hidden="1">'TEMP-Miscellaneous Receipt Reas'!$A$2:$L$2</definedName>
    <definedName name="LoadMethod">Ref!$C$2:$C$3</definedName>
    <definedName name="Scope">Ref!$B$2:$B$3</definedName>
    <definedName name="Sites">Sites!$A$3:$A$38</definedName>
    <definedName name="YesNo">Ref!$A$2:$A$3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M3" i="1" l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BP28" i="100" l="1"/>
  <c r="BO28" i="100"/>
  <c r="BN28" i="100"/>
  <c r="BM28" i="100"/>
  <c r="BL28" i="100"/>
  <c r="AA28" i="100" s="1"/>
  <c r="AZ28" i="100"/>
  <c r="AY28" i="100"/>
  <c r="AX28" i="100"/>
  <c r="AW28" i="100"/>
  <c r="AV28" i="100"/>
  <c r="AB28" i="100"/>
  <c r="X28" i="100"/>
  <c r="T28" i="100"/>
  <c r="O28" i="100"/>
  <c r="N28" i="100"/>
  <c r="M28" i="100"/>
  <c r="L28" i="100"/>
  <c r="K28" i="100"/>
  <c r="J28" i="100"/>
  <c r="I28" i="100"/>
  <c r="H28" i="100"/>
  <c r="G28" i="100"/>
  <c r="F28" i="100"/>
  <c r="E28" i="100"/>
  <c r="BP27" i="100"/>
  <c r="BO27" i="100"/>
  <c r="BN27" i="100"/>
  <c r="BM27" i="100"/>
  <c r="BL27" i="100"/>
  <c r="AZ27" i="100"/>
  <c r="AY27" i="100"/>
  <c r="AX27" i="100"/>
  <c r="AW27" i="100"/>
  <c r="AV27" i="100"/>
  <c r="Q28" i="100" l="1"/>
  <c r="U28" i="100"/>
  <c r="Y28" i="100"/>
  <c r="AC28" i="100"/>
  <c r="R28" i="100"/>
  <c r="V28" i="100"/>
  <c r="Z28" i="100"/>
  <c r="S28" i="100"/>
  <c r="W28" i="100"/>
  <c r="C11" i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C100" i="1" s="1"/>
  <c r="C101" i="1" s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  <c r="C112" i="1" s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26" i="1" s="1"/>
  <c r="C127" i="1" s="1"/>
  <c r="C128" i="1" s="1"/>
  <c r="C129" i="1" s="1"/>
  <c r="C130" i="1" s="1"/>
  <c r="C131" i="1" s="1"/>
  <c r="C132" i="1" s="1"/>
  <c r="C133" i="1" s="1"/>
  <c r="C134" i="1" s="1"/>
  <c r="C135" i="1" s="1"/>
  <c r="C136" i="1" s="1"/>
  <c r="C137" i="1" s="1"/>
  <c r="C138" i="1" s="1"/>
  <c r="C139" i="1" s="1"/>
  <c r="C140" i="1" s="1"/>
  <c r="C141" i="1" s="1"/>
  <c r="C142" i="1" s="1"/>
  <c r="C143" i="1" s="1"/>
  <c r="C144" i="1" s="1"/>
  <c r="C145" i="1" s="1"/>
  <c r="C146" i="1" s="1"/>
  <c r="C147" i="1" s="1"/>
  <c r="C148" i="1" s="1"/>
  <c r="C149" i="1" s="1"/>
  <c r="C150" i="1" s="1"/>
  <c r="C151" i="1" s="1"/>
  <c r="C152" i="1" s="1"/>
  <c r="C153" i="1" s="1"/>
  <c r="C154" i="1" s="1"/>
  <c r="C155" i="1" s="1"/>
  <c r="C156" i="1" s="1"/>
  <c r="C157" i="1" s="1"/>
  <c r="C158" i="1"/>
  <c r="C159" i="1" s="1"/>
  <c r="C160" i="1" s="1"/>
  <c r="C161" i="1" s="1"/>
  <c r="C162" i="1" s="1"/>
  <c r="C163" i="1" s="1"/>
  <c r="C164" i="1" s="1"/>
  <c r="C165" i="1" s="1"/>
  <c r="C166" i="1" s="1"/>
  <c r="C167" i="1" s="1"/>
  <c r="C168" i="1" s="1"/>
  <c r="C169" i="1" s="1"/>
  <c r="C170" i="1" s="1"/>
  <c r="C171" i="1" s="1"/>
  <c r="C172" i="1" s="1"/>
  <c r="C173" i="1" s="1"/>
  <c r="C174" i="1" s="1"/>
  <c r="C175" i="1" s="1"/>
  <c r="C207" i="1"/>
  <c r="C208" i="1" s="1"/>
  <c r="C209" i="1" s="1"/>
  <c r="C210" i="1" s="1"/>
  <c r="C211" i="1" s="1"/>
  <c r="C212" i="1" s="1"/>
  <c r="C213" i="1" s="1"/>
  <c r="C214" i="1" s="1"/>
  <c r="C215" i="1" s="1"/>
  <c r="C216" i="1" s="1"/>
  <c r="C217" i="1" s="1"/>
  <c r="C218" i="1" s="1"/>
  <c r="C219" i="1" s="1"/>
  <c r="C220" i="1" s="1"/>
  <c r="C221" i="1" s="1"/>
  <c r="C222" i="1" s="1"/>
  <c r="C223" i="1" s="1"/>
  <c r="C224" i="1" s="1"/>
  <c r="C225" i="1" s="1"/>
  <c r="C226" i="1" s="1"/>
  <c r="C227" i="1" s="1"/>
  <c r="C228" i="1" s="1"/>
  <c r="C229" i="1" s="1"/>
  <c r="C230" i="1" s="1"/>
  <c r="C231" i="1" s="1"/>
  <c r="C232" i="1" s="1"/>
  <c r="C233" i="1" s="1"/>
  <c r="C234" i="1" s="1"/>
  <c r="C235" i="1" s="1"/>
  <c r="C236" i="1" s="1"/>
  <c r="C237" i="1" s="1"/>
  <c r="C238" i="1" s="1"/>
  <c r="C239" i="1"/>
  <c r="C240" i="1" s="1"/>
  <c r="C241" i="1" s="1"/>
  <c r="C242" i="1" s="1"/>
  <c r="C243" i="1" s="1"/>
  <c r="C244" i="1" s="1"/>
  <c r="C245" i="1" s="1"/>
  <c r="C246" i="1" s="1"/>
  <c r="C247" i="1" s="1"/>
  <c r="C248" i="1" s="1"/>
  <c r="C249" i="1" s="1"/>
  <c r="C250" i="1" s="1"/>
  <c r="C251" i="1" s="1"/>
  <c r="C252" i="1" s="1"/>
  <c r="C253" i="1"/>
  <c r="C254" i="1" s="1"/>
  <c r="C255" i="1" s="1"/>
  <c r="C256" i="1" s="1"/>
  <c r="L175" i="1"/>
  <c r="K175" i="1"/>
  <c r="AD28" i="100" l="1"/>
  <c r="C176" i="1"/>
  <c r="C177" i="1" s="1"/>
  <c r="C178" i="1" s="1"/>
  <c r="C179" i="1" s="1"/>
  <c r="C180" i="1" s="1"/>
  <c r="C181" i="1" s="1"/>
  <c r="C182" i="1" s="1"/>
  <c r="C183" i="1" s="1"/>
  <c r="C184" i="1" s="1"/>
  <c r="C185" i="1" s="1"/>
  <c r="C186" i="1" s="1"/>
  <c r="C187" i="1" s="1"/>
  <c r="C188" i="1" s="1"/>
  <c r="C189" i="1" s="1"/>
  <c r="C190" i="1" s="1"/>
  <c r="C191" i="1" s="1"/>
  <c r="C192" i="1" s="1"/>
  <c r="C193" i="1" s="1"/>
  <c r="C194" i="1" s="1"/>
  <c r="C195" i="1" s="1"/>
  <c r="C196" i="1" s="1"/>
  <c r="C197" i="1" s="1"/>
  <c r="C198" i="1" s="1"/>
  <c r="C199" i="1" s="1"/>
  <c r="C200" i="1" s="1"/>
  <c r="C201" i="1" s="1"/>
  <c r="C202" i="1" s="1"/>
  <c r="C203" i="1" s="1"/>
  <c r="C204" i="1" s="1"/>
  <c r="C205" i="1" s="1"/>
  <c r="C206" i="1" s="1"/>
  <c r="M1" i="110"/>
  <c r="N1" i="110"/>
  <c r="K1" i="110"/>
  <c r="P1" i="110"/>
  <c r="O1" i="110"/>
  <c r="G1" i="110"/>
  <c r="H1" i="125" l="1"/>
  <c r="G1" i="125"/>
  <c r="F1" i="125"/>
  <c r="E1" i="125"/>
  <c r="I1" i="124"/>
  <c r="M1" i="124"/>
  <c r="ES199" i="127" l="1"/>
  <c r="ER199" i="127"/>
  <c r="DH199" i="127"/>
  <c r="DB199" i="127"/>
  <c r="CV199" i="127"/>
  <c r="CP199" i="127"/>
  <c r="CJ199" i="127"/>
  <c r="CI199" i="127"/>
  <c r="CO199" i="127" s="1"/>
  <c r="AU199" i="127"/>
  <c r="AT199" i="127"/>
  <c r="AS199" i="127"/>
  <c r="AX199" i="127" s="1"/>
  <c r="AH199" i="127"/>
  <c r="AG199" i="127"/>
  <c r="AL199" i="127" s="1"/>
  <c r="AF199" i="127"/>
  <c r="O199" i="127"/>
  <c r="T199" i="127" s="1"/>
  <c r="ES198" i="127"/>
  <c r="ER198" i="127"/>
  <c r="DH198" i="127"/>
  <c r="DB198" i="127"/>
  <c r="CV198" i="127"/>
  <c r="CP198" i="127"/>
  <c r="CJ198" i="127"/>
  <c r="CI198" i="127"/>
  <c r="CO198" i="127" s="1"/>
  <c r="AU198" i="127"/>
  <c r="AT198" i="127"/>
  <c r="AS198" i="127"/>
  <c r="AX198" i="127" s="1"/>
  <c r="AH198" i="127"/>
  <c r="AG198" i="127"/>
  <c r="AL198" i="127" s="1"/>
  <c r="AF198" i="127"/>
  <c r="O198" i="127"/>
  <c r="T198" i="127" s="1"/>
  <c r="CN198" i="127" l="1"/>
  <c r="CN199" i="127"/>
  <c r="CT198" i="127"/>
  <c r="CU198" i="127"/>
  <c r="CT199" i="127"/>
  <c r="CU199" i="127"/>
  <c r="AI198" i="127"/>
  <c r="AI199" i="127"/>
  <c r="BR30" i="115"/>
  <c r="BQ30" i="115"/>
  <c r="BK30" i="115"/>
  <c r="BE30" i="115"/>
  <c r="AY30" i="115"/>
  <c r="AS30" i="115"/>
  <c r="AM30" i="115"/>
  <c r="AG30" i="115"/>
  <c r="AB30" i="115"/>
  <c r="AA30" i="115"/>
  <c r="V30" i="115"/>
  <c r="U30" i="115"/>
  <c r="CZ199" i="127" l="1"/>
  <c r="DA199" i="127"/>
  <c r="CZ198" i="127"/>
  <c r="DA198" i="127"/>
  <c r="I1" i="177"/>
  <c r="N6" i="177"/>
  <c r="N7" i="177"/>
  <c r="N8" i="177"/>
  <c r="N9" i="177"/>
  <c r="N10" i="177"/>
  <c r="N11" i="177"/>
  <c r="N12" i="177"/>
  <c r="N13" i="177"/>
  <c r="N14" i="177"/>
  <c r="N15" i="177"/>
  <c r="N16" i="177"/>
  <c r="N17" i="177"/>
  <c r="N18" i="177"/>
  <c r="N19" i="177"/>
  <c r="N20" i="177"/>
  <c r="N21" i="177"/>
  <c r="N22" i="177"/>
  <c r="N23" i="177"/>
  <c r="N24" i="177"/>
  <c r="N25" i="177"/>
  <c r="N26" i="177"/>
  <c r="N27" i="177"/>
  <c r="N28" i="177"/>
  <c r="N29" i="177"/>
  <c r="N30" i="177"/>
  <c r="N31" i="177"/>
  <c r="N32" i="177"/>
  <c r="N33" i="177"/>
  <c r="N34" i="177"/>
  <c r="N35" i="177"/>
  <c r="N36" i="177"/>
  <c r="N37" i="177"/>
  <c r="N38" i="177"/>
  <c r="N39" i="177"/>
  <c r="N40" i="177"/>
  <c r="N41" i="177"/>
  <c r="N42" i="177"/>
  <c r="N43" i="177"/>
  <c r="N44" i="177"/>
  <c r="N45" i="177"/>
  <c r="N46" i="177"/>
  <c r="N47" i="177"/>
  <c r="N48" i="177"/>
  <c r="N49" i="177"/>
  <c r="N50" i="177"/>
  <c r="N51" i="177"/>
  <c r="N52" i="177"/>
  <c r="N53" i="177"/>
  <c r="N54" i="177"/>
  <c r="N55" i="177"/>
  <c r="N56" i="177"/>
  <c r="N57" i="177"/>
  <c r="N58" i="177"/>
  <c r="N59" i="177"/>
  <c r="N60" i="177"/>
  <c r="N61" i="177"/>
  <c r="N62" i="177"/>
  <c r="N63" i="177"/>
  <c r="N64" i="177"/>
  <c r="N65" i="177"/>
  <c r="N66" i="177"/>
  <c r="N67" i="177"/>
  <c r="N68" i="177"/>
  <c r="N69" i="177"/>
  <c r="N70" i="177"/>
  <c r="N71" i="177"/>
  <c r="N72" i="177"/>
  <c r="N73" i="177"/>
  <c r="N74" i="177"/>
  <c r="N75" i="177"/>
  <c r="N76" i="177"/>
  <c r="H1" i="177"/>
  <c r="G1" i="177"/>
  <c r="F1" i="177"/>
  <c r="E1" i="177"/>
  <c r="N5" i="177"/>
  <c r="DG199" i="127" l="1"/>
  <c r="DL199" i="127" s="1"/>
  <c r="DF199" i="127"/>
  <c r="DF198" i="127"/>
  <c r="DG198" i="127"/>
  <c r="DL198" i="127" s="1"/>
  <c r="F16" i="177"/>
  <c r="F6" i="177"/>
  <c r="G92" i="177"/>
  <c r="E88" i="177"/>
  <c r="F80" i="177"/>
  <c r="F64" i="177"/>
  <c r="F52" i="177"/>
  <c r="F40" i="177"/>
  <c r="F32" i="177"/>
  <c r="F24" i="177"/>
  <c r="F8" i="177"/>
  <c r="F93" i="177"/>
  <c r="F92" i="177"/>
  <c r="F91" i="177"/>
  <c r="F90" i="177"/>
  <c r="E89" i="177"/>
  <c r="G87" i="177"/>
  <c r="F86" i="177"/>
  <c r="F83" i="177"/>
  <c r="F79" i="177"/>
  <c r="F75" i="177"/>
  <c r="F71" i="177"/>
  <c r="F67" i="177"/>
  <c r="F63" i="177"/>
  <c r="F59" i="177"/>
  <c r="F55" i="177"/>
  <c r="F51" i="177"/>
  <c r="F47" i="177"/>
  <c r="F43" i="177"/>
  <c r="F39" i="177"/>
  <c r="F35" i="177"/>
  <c r="F31" i="177"/>
  <c r="F27" i="177"/>
  <c r="F23" i="177"/>
  <c r="F19" i="177"/>
  <c r="F15" i="177"/>
  <c r="F11" i="177"/>
  <c r="F7" i="177"/>
  <c r="G93" i="177"/>
  <c r="G90" i="177"/>
  <c r="G86" i="177"/>
  <c r="F76" i="177"/>
  <c r="F68" i="177"/>
  <c r="F60" i="177"/>
  <c r="F48" i="177"/>
  <c r="F36" i="177"/>
  <c r="F12" i="177"/>
  <c r="E93" i="177"/>
  <c r="E92" i="177"/>
  <c r="E91" i="177"/>
  <c r="E90" i="177"/>
  <c r="G88" i="177"/>
  <c r="F87" i="177"/>
  <c r="E86" i="177"/>
  <c r="F82" i="177"/>
  <c r="F78" i="177"/>
  <c r="F74" i="177"/>
  <c r="F70" i="177"/>
  <c r="F66" i="177"/>
  <c r="F62" i="177"/>
  <c r="F58" i="177"/>
  <c r="F54" i="177"/>
  <c r="F50" i="177"/>
  <c r="F46" i="177"/>
  <c r="F42" i="177"/>
  <c r="F38" i="177"/>
  <c r="F34" i="177"/>
  <c r="F30" i="177"/>
  <c r="F26" i="177"/>
  <c r="F22" i="177"/>
  <c r="F18" i="177"/>
  <c r="F14" i="177"/>
  <c r="F10" i="177"/>
  <c r="G91" i="177"/>
  <c r="F89" i="177"/>
  <c r="F84" i="177"/>
  <c r="F72" i="177"/>
  <c r="F56" i="177"/>
  <c r="F44" i="177"/>
  <c r="F28" i="177"/>
  <c r="F20" i="177"/>
  <c r="G6" i="177"/>
  <c r="G7" i="177"/>
  <c r="G8" i="177"/>
  <c r="G9" i="177"/>
  <c r="G10" i="177"/>
  <c r="G11" i="177"/>
  <c r="G12" i="177"/>
  <c r="G13" i="177"/>
  <c r="G14" i="177"/>
  <c r="G15" i="177"/>
  <c r="G16" i="177"/>
  <c r="G17" i="177"/>
  <c r="G18" i="177"/>
  <c r="G19" i="177"/>
  <c r="G20" i="177"/>
  <c r="G21" i="177"/>
  <c r="G22" i="177"/>
  <c r="G23" i="177"/>
  <c r="G24" i="177"/>
  <c r="G25" i="177"/>
  <c r="G26" i="177"/>
  <c r="G27" i="177"/>
  <c r="G28" i="177"/>
  <c r="G29" i="177"/>
  <c r="G30" i="177"/>
  <c r="G31" i="177"/>
  <c r="G32" i="177"/>
  <c r="G33" i="177"/>
  <c r="G34" i="177"/>
  <c r="G35" i="177"/>
  <c r="G36" i="177"/>
  <c r="G37" i="177"/>
  <c r="G38" i="177"/>
  <c r="G39" i="177"/>
  <c r="G40" i="177"/>
  <c r="G41" i="177"/>
  <c r="G42" i="177"/>
  <c r="G43" i="177"/>
  <c r="G44" i="177"/>
  <c r="G45" i="177"/>
  <c r="G46" i="177"/>
  <c r="G47" i="177"/>
  <c r="G48" i="177"/>
  <c r="G49" i="177"/>
  <c r="G50" i="177"/>
  <c r="G51" i="177"/>
  <c r="G52" i="177"/>
  <c r="G53" i="177"/>
  <c r="G54" i="177"/>
  <c r="G55" i="177"/>
  <c r="G56" i="177"/>
  <c r="G57" i="177"/>
  <c r="G58" i="177"/>
  <c r="G59" i="177"/>
  <c r="G60" i="177"/>
  <c r="G61" i="177"/>
  <c r="G62" i="177"/>
  <c r="G63" i="177"/>
  <c r="G64" i="177"/>
  <c r="G65" i="177"/>
  <c r="G66" i="177"/>
  <c r="G67" i="177"/>
  <c r="G68" i="177"/>
  <c r="G69" i="177"/>
  <c r="G70" i="177"/>
  <c r="G71" i="177"/>
  <c r="G72" i="177"/>
  <c r="G73" i="177"/>
  <c r="G74" i="177"/>
  <c r="G75" i="177"/>
  <c r="G76" i="177"/>
  <c r="G77" i="177"/>
  <c r="G78" i="177"/>
  <c r="G79" i="177"/>
  <c r="G80" i="177"/>
  <c r="G81" i="177"/>
  <c r="G82" i="177"/>
  <c r="G83" i="177"/>
  <c r="G84" i="177"/>
  <c r="G85" i="177"/>
  <c r="H6" i="177"/>
  <c r="H7" i="177"/>
  <c r="H8" i="177"/>
  <c r="H9" i="177"/>
  <c r="H10" i="177"/>
  <c r="H11" i="177"/>
  <c r="H12" i="177"/>
  <c r="H13" i="177"/>
  <c r="H14" i="177"/>
  <c r="H15" i="177"/>
  <c r="H16" i="177"/>
  <c r="H17" i="177"/>
  <c r="H18" i="177"/>
  <c r="H19" i="177"/>
  <c r="H20" i="177"/>
  <c r="H21" i="177"/>
  <c r="H22" i="177"/>
  <c r="H23" i="177"/>
  <c r="H24" i="177"/>
  <c r="H25" i="177"/>
  <c r="H26" i="177"/>
  <c r="H27" i="177"/>
  <c r="H28" i="177"/>
  <c r="H29" i="177"/>
  <c r="H30" i="177"/>
  <c r="H31" i="177"/>
  <c r="H32" i="177"/>
  <c r="H33" i="177"/>
  <c r="H34" i="177"/>
  <c r="H35" i="177"/>
  <c r="H36" i="177"/>
  <c r="H37" i="177"/>
  <c r="H38" i="177"/>
  <c r="H39" i="177"/>
  <c r="H40" i="177"/>
  <c r="H41" i="177"/>
  <c r="H42" i="177"/>
  <c r="H43" i="177"/>
  <c r="H44" i="177"/>
  <c r="H45" i="177"/>
  <c r="H46" i="177"/>
  <c r="H47" i="177"/>
  <c r="H48" i="177"/>
  <c r="H49" i="177"/>
  <c r="H50" i="177"/>
  <c r="H51" i="177"/>
  <c r="H52" i="177"/>
  <c r="H53" i="177"/>
  <c r="H54" i="177"/>
  <c r="H55" i="177"/>
  <c r="H56" i="177"/>
  <c r="H57" i="177"/>
  <c r="H58" i="177"/>
  <c r="H59" i="177"/>
  <c r="H60" i="177"/>
  <c r="H61" i="177"/>
  <c r="H62" i="177"/>
  <c r="H63" i="177"/>
  <c r="H64" i="177"/>
  <c r="H65" i="177"/>
  <c r="H66" i="177"/>
  <c r="H67" i="177"/>
  <c r="H68" i="177"/>
  <c r="H69" i="177"/>
  <c r="H70" i="177"/>
  <c r="H71" i="177"/>
  <c r="H72" i="177"/>
  <c r="H73" i="177"/>
  <c r="H74" i="177"/>
  <c r="H75" i="177"/>
  <c r="H76" i="177"/>
  <c r="H77" i="177"/>
  <c r="H78" i="177"/>
  <c r="H79" i="177"/>
  <c r="H80" i="177"/>
  <c r="H81" i="177"/>
  <c r="H82" i="177"/>
  <c r="H83" i="177"/>
  <c r="H84" i="177"/>
  <c r="H85" i="177"/>
  <c r="H86" i="177"/>
  <c r="H87" i="177"/>
  <c r="H88" i="177"/>
  <c r="H89" i="177"/>
  <c r="E6" i="177"/>
  <c r="E7" i="177"/>
  <c r="E8" i="177"/>
  <c r="E9" i="177"/>
  <c r="E10" i="177"/>
  <c r="E11" i="177"/>
  <c r="E12" i="177"/>
  <c r="E13" i="177"/>
  <c r="E14" i="177"/>
  <c r="E15" i="177"/>
  <c r="E16" i="177"/>
  <c r="E17" i="177"/>
  <c r="E18" i="177"/>
  <c r="E19" i="177"/>
  <c r="E20" i="177"/>
  <c r="E21" i="177"/>
  <c r="E22" i="177"/>
  <c r="E23" i="177"/>
  <c r="E24" i="177"/>
  <c r="E25" i="177"/>
  <c r="E26" i="177"/>
  <c r="E27" i="177"/>
  <c r="E28" i="177"/>
  <c r="E29" i="177"/>
  <c r="E30" i="177"/>
  <c r="E31" i="177"/>
  <c r="E32" i="177"/>
  <c r="E33" i="177"/>
  <c r="E34" i="177"/>
  <c r="E35" i="177"/>
  <c r="E36" i="177"/>
  <c r="E37" i="177"/>
  <c r="E38" i="177"/>
  <c r="E39" i="177"/>
  <c r="E40" i="177"/>
  <c r="E41" i="177"/>
  <c r="E42" i="177"/>
  <c r="E43" i="177"/>
  <c r="E44" i="177"/>
  <c r="E45" i="177"/>
  <c r="E46" i="177"/>
  <c r="E47" i="177"/>
  <c r="E48" i="177"/>
  <c r="E49" i="177"/>
  <c r="E50" i="177"/>
  <c r="E51" i="177"/>
  <c r="E52" i="177"/>
  <c r="E53" i="177"/>
  <c r="E54" i="177"/>
  <c r="E55" i="177"/>
  <c r="E56" i="177"/>
  <c r="E57" i="177"/>
  <c r="E58" i="177"/>
  <c r="E59" i="177"/>
  <c r="E60" i="177"/>
  <c r="E61" i="177"/>
  <c r="E62" i="177"/>
  <c r="E63" i="177"/>
  <c r="E64" i="177"/>
  <c r="E65" i="177"/>
  <c r="E66" i="177"/>
  <c r="E67" i="177"/>
  <c r="E68" i="177"/>
  <c r="E69" i="177"/>
  <c r="E70" i="177"/>
  <c r="E71" i="177"/>
  <c r="E72" i="177"/>
  <c r="E73" i="177"/>
  <c r="E74" i="177"/>
  <c r="E75" i="177"/>
  <c r="E76" i="177"/>
  <c r="E77" i="177"/>
  <c r="E78" i="177"/>
  <c r="E79" i="177"/>
  <c r="E80" i="177"/>
  <c r="E81" i="177"/>
  <c r="E82" i="177"/>
  <c r="E83" i="177"/>
  <c r="E84" i="177"/>
  <c r="E85" i="177"/>
  <c r="G5" i="177"/>
  <c r="H93" i="177"/>
  <c r="H92" i="177"/>
  <c r="H91" i="177"/>
  <c r="H90" i="177"/>
  <c r="G89" i="177"/>
  <c r="F88" i="177"/>
  <c r="E87" i="177"/>
  <c r="F85" i="177"/>
  <c r="F81" i="177"/>
  <c r="F77" i="177"/>
  <c r="F73" i="177"/>
  <c r="F69" i="177"/>
  <c r="F65" i="177"/>
  <c r="F61" i="177"/>
  <c r="F57" i="177"/>
  <c r="F53" i="177"/>
  <c r="F49" i="177"/>
  <c r="F45" i="177"/>
  <c r="F41" i="177"/>
  <c r="F37" i="177"/>
  <c r="F33" i="177"/>
  <c r="F29" i="177"/>
  <c r="F25" i="177"/>
  <c r="F21" i="177"/>
  <c r="F17" i="177"/>
  <c r="F13" i="177"/>
  <c r="F9" i="177"/>
  <c r="E5" i="177"/>
  <c r="H5" i="177"/>
  <c r="F5" i="177"/>
  <c r="G2" i="177" l="1"/>
  <c r="G3" i="177" s="1"/>
  <c r="F2" i="177"/>
  <c r="F3" i="177" s="1"/>
  <c r="E2" i="177"/>
  <c r="H2" i="177"/>
  <c r="H3" i="177" s="1"/>
  <c r="E3" i="177" l="1"/>
  <c r="I2" i="177"/>
  <c r="I3" i="177" l="1"/>
  <c r="O11" i="177" s="1"/>
  <c r="O76" i="177"/>
  <c r="O21" i="177"/>
  <c r="O72" i="177"/>
  <c r="O64" i="177"/>
  <c r="O40" i="177"/>
  <c r="O57" i="177"/>
  <c r="O49" i="177"/>
  <c r="O25" i="177"/>
  <c r="O68" i="177"/>
  <c r="O44" i="177"/>
  <c r="O37" i="177"/>
  <c r="O15" i="177"/>
  <c r="O70" i="177"/>
  <c r="O46" i="177"/>
  <c r="O63" i="177"/>
  <c r="O55" i="177"/>
  <c r="O31" i="177"/>
  <c r="O5" i="177"/>
  <c r="O60" i="177"/>
  <c r="O53" i="177"/>
  <c r="O29" i="177" l="1"/>
  <c r="O23" i="177"/>
  <c r="O38" i="177"/>
  <c r="O16" i="177"/>
  <c r="O20" i="177"/>
  <c r="O32" i="177"/>
  <c r="O73" i="177"/>
  <c r="O27" i="177"/>
  <c r="O59" i="177"/>
  <c r="O42" i="177"/>
  <c r="O74" i="177"/>
  <c r="O35" i="177"/>
  <c r="O50" i="177"/>
  <c r="O75" i="177"/>
  <c r="O28" i="177"/>
  <c r="O10" i="177"/>
  <c r="O39" i="177"/>
  <c r="O22" i="177"/>
  <c r="O54" i="177"/>
  <c r="O69" i="177"/>
  <c r="O61" i="177"/>
  <c r="O7" i="177"/>
  <c r="O33" i="177"/>
  <c r="O65" i="177"/>
  <c r="O48" i="177"/>
  <c r="O13" i="177"/>
  <c r="O45" i="177"/>
  <c r="O14" i="177"/>
  <c r="O43" i="177"/>
  <c r="O26" i="177"/>
  <c r="O58" i="177"/>
  <c r="O71" i="177"/>
  <c r="O9" i="177"/>
  <c r="O8" i="177"/>
  <c r="O52" i="177"/>
  <c r="O18" i="177"/>
  <c r="O47" i="177"/>
  <c r="O30" i="177"/>
  <c r="O62" i="177"/>
  <c r="O67" i="177"/>
  <c r="O17" i="177"/>
  <c r="O12" i="177"/>
  <c r="O41" i="177"/>
  <c r="O24" i="177"/>
  <c r="O56" i="177"/>
  <c r="O19" i="177"/>
  <c r="O36" i="177"/>
  <c r="O6" i="177"/>
  <c r="O51" i="177"/>
  <c r="O34" i="177"/>
  <c r="O66" i="177"/>
  <c r="BP26" i="1" l="1"/>
  <c r="BO26" i="1"/>
  <c r="BN26" i="1"/>
  <c r="BP4" i="1"/>
  <c r="BO4" i="1"/>
  <c r="BN4" i="1"/>
  <c r="BP164" i="1"/>
  <c r="BO164" i="1"/>
  <c r="BN164" i="1"/>
  <c r="BP159" i="1"/>
  <c r="BO159" i="1"/>
  <c r="BN159" i="1"/>
  <c r="BP156" i="1"/>
  <c r="BO156" i="1"/>
  <c r="BN156" i="1"/>
  <c r="BP151" i="1"/>
  <c r="BO151" i="1"/>
  <c r="BN151" i="1"/>
  <c r="BP135" i="1"/>
  <c r="BO135" i="1"/>
  <c r="BN135" i="1"/>
  <c r="BP134" i="1"/>
  <c r="BO134" i="1"/>
  <c r="BN134" i="1"/>
  <c r="BP133" i="1"/>
  <c r="BO133" i="1"/>
  <c r="BN133" i="1"/>
  <c r="BP132" i="1"/>
  <c r="BO132" i="1"/>
  <c r="BN132" i="1"/>
  <c r="BP131" i="1"/>
  <c r="BO131" i="1"/>
  <c r="BN131" i="1"/>
  <c r="BP130" i="1"/>
  <c r="BO130" i="1"/>
  <c r="BN130" i="1"/>
  <c r="BP129" i="1"/>
  <c r="BO129" i="1"/>
  <c r="BN129" i="1"/>
  <c r="BP128" i="1"/>
  <c r="BO128" i="1"/>
  <c r="BN128" i="1"/>
  <c r="BP127" i="1"/>
  <c r="BO127" i="1"/>
  <c r="BN127" i="1"/>
  <c r="BP126" i="1"/>
  <c r="BO126" i="1"/>
  <c r="BN126" i="1"/>
  <c r="BP125" i="1"/>
  <c r="BO125" i="1"/>
  <c r="BN125" i="1"/>
  <c r="BP124" i="1"/>
  <c r="BO124" i="1"/>
  <c r="BN124" i="1"/>
  <c r="BP123" i="1"/>
  <c r="BO123" i="1"/>
  <c r="BN123" i="1"/>
  <c r="BP122" i="1"/>
  <c r="BO122" i="1"/>
  <c r="BN122" i="1"/>
  <c r="BP121" i="1"/>
  <c r="BO121" i="1"/>
  <c r="BN121" i="1"/>
  <c r="BP120" i="1"/>
  <c r="BO120" i="1"/>
  <c r="BN120" i="1"/>
  <c r="BP119" i="1"/>
  <c r="BO119" i="1"/>
  <c r="BN119" i="1"/>
  <c r="BP118" i="1"/>
  <c r="BO118" i="1"/>
  <c r="BN118" i="1"/>
  <c r="BP117" i="1"/>
  <c r="BO117" i="1"/>
  <c r="BN117" i="1"/>
  <c r="BP116" i="1"/>
  <c r="BO116" i="1"/>
  <c r="BN116" i="1"/>
  <c r="BP115" i="1"/>
  <c r="BO115" i="1"/>
  <c r="BN115" i="1"/>
  <c r="BP114" i="1"/>
  <c r="BO114" i="1"/>
  <c r="BN114" i="1"/>
  <c r="BP108" i="1"/>
  <c r="BO108" i="1"/>
  <c r="BN108" i="1"/>
  <c r="BP101" i="1"/>
  <c r="BO101" i="1"/>
  <c r="BN101" i="1"/>
  <c r="BP100" i="1"/>
  <c r="BO100" i="1"/>
  <c r="BN100" i="1"/>
  <c r="BP97" i="1"/>
  <c r="BO97" i="1"/>
  <c r="BN97" i="1"/>
  <c r="BP96" i="1"/>
  <c r="BO96" i="1"/>
  <c r="BN96" i="1"/>
  <c r="BP95" i="1"/>
  <c r="BO95" i="1"/>
  <c r="BN95" i="1"/>
  <c r="BP94" i="1"/>
  <c r="BO94" i="1"/>
  <c r="BN94" i="1"/>
  <c r="BP93" i="1"/>
  <c r="BO93" i="1"/>
  <c r="BN93" i="1"/>
  <c r="BP85" i="1"/>
  <c r="BO85" i="1"/>
  <c r="BN85" i="1"/>
  <c r="BP84" i="1"/>
  <c r="BO84" i="1"/>
  <c r="BN84" i="1"/>
  <c r="BP83" i="1"/>
  <c r="BO83" i="1"/>
  <c r="BN83" i="1"/>
  <c r="BP82" i="1"/>
  <c r="BO82" i="1"/>
  <c r="BN82" i="1"/>
  <c r="BP81" i="1"/>
  <c r="BO81" i="1"/>
  <c r="BN81" i="1"/>
  <c r="BP79" i="1"/>
  <c r="BO79" i="1"/>
  <c r="BN79" i="1"/>
  <c r="BP78" i="1"/>
  <c r="BO78" i="1"/>
  <c r="BN78" i="1"/>
  <c r="BP77" i="1"/>
  <c r="BO77" i="1"/>
  <c r="BN77" i="1"/>
  <c r="BP76" i="1"/>
  <c r="BO76" i="1"/>
  <c r="BN76" i="1"/>
  <c r="BP75" i="1"/>
  <c r="BO75" i="1"/>
  <c r="BN75" i="1"/>
  <c r="BP74" i="1"/>
  <c r="BO74" i="1"/>
  <c r="BN74" i="1"/>
  <c r="BP73" i="1"/>
  <c r="BO73" i="1"/>
  <c r="BN73" i="1"/>
  <c r="BP72" i="1"/>
  <c r="BO72" i="1"/>
  <c r="BN72" i="1"/>
  <c r="BP71" i="1"/>
  <c r="BO71" i="1"/>
  <c r="BN71" i="1"/>
  <c r="BP70" i="1"/>
  <c r="BO70" i="1"/>
  <c r="BN70" i="1"/>
  <c r="BP69" i="1"/>
  <c r="BO69" i="1"/>
  <c r="BN69" i="1"/>
  <c r="BP68" i="1"/>
  <c r="BO68" i="1"/>
  <c r="BN68" i="1"/>
  <c r="BP67" i="1"/>
  <c r="BO67" i="1"/>
  <c r="BN67" i="1"/>
  <c r="BP66" i="1"/>
  <c r="BO66" i="1"/>
  <c r="BN66" i="1"/>
  <c r="BP65" i="1"/>
  <c r="BO65" i="1"/>
  <c r="BN65" i="1"/>
  <c r="BP54" i="1"/>
  <c r="BO54" i="1"/>
  <c r="BN54" i="1"/>
  <c r="BP53" i="1"/>
  <c r="BO53" i="1"/>
  <c r="BN53" i="1"/>
  <c r="BP52" i="1"/>
  <c r="BO52" i="1"/>
  <c r="BN52" i="1"/>
  <c r="BP51" i="1"/>
  <c r="BO51" i="1"/>
  <c r="BN51" i="1"/>
  <c r="BP50" i="1"/>
  <c r="BO50" i="1"/>
  <c r="BN50" i="1"/>
  <c r="BP49" i="1"/>
  <c r="BO49" i="1"/>
  <c r="BN49" i="1"/>
  <c r="BP47" i="1"/>
  <c r="BO47" i="1"/>
  <c r="BN47" i="1"/>
  <c r="BP33" i="1"/>
  <c r="BO33" i="1"/>
  <c r="BN33" i="1"/>
  <c r="BP32" i="1"/>
  <c r="BO32" i="1"/>
  <c r="BN32" i="1"/>
  <c r="BP30" i="1"/>
  <c r="BO30" i="1"/>
  <c r="BN30" i="1"/>
  <c r="BP28" i="1"/>
  <c r="BO28" i="1"/>
  <c r="BN28" i="1"/>
  <c r="BP27" i="1"/>
  <c r="BO27" i="1"/>
  <c r="BN27" i="1"/>
  <c r="BP23" i="1"/>
  <c r="BO23" i="1"/>
  <c r="BN23" i="1"/>
  <c r="BP22" i="1"/>
  <c r="BO22" i="1"/>
  <c r="BN22" i="1"/>
  <c r="BP14" i="1"/>
  <c r="BO14" i="1"/>
  <c r="BN14" i="1"/>
  <c r="BP13" i="1"/>
  <c r="BO13" i="1"/>
  <c r="BN13" i="1"/>
  <c r="BP12" i="1"/>
  <c r="BO12" i="1"/>
  <c r="BN12" i="1"/>
  <c r="BP11" i="1"/>
  <c r="BO11" i="1"/>
  <c r="BN11" i="1"/>
  <c r="BP3" i="1"/>
  <c r="BO3" i="1"/>
  <c r="BN3" i="1"/>
  <c r="K256" i="1"/>
  <c r="L256" i="1"/>
  <c r="AN79" i="443" l="1"/>
  <c r="AL79" i="443"/>
  <c r="Z79" i="443"/>
  <c r="U79" i="443"/>
  <c r="AA79" i="443" s="1"/>
  <c r="H79" i="443"/>
  <c r="M79" i="443" s="1"/>
  <c r="AN78" i="443"/>
  <c r="AL78" i="443"/>
  <c r="Z78" i="443"/>
  <c r="AB78" i="443" s="1"/>
  <c r="U78" i="443"/>
  <c r="DA78" i="443" s="1"/>
  <c r="H78" i="443"/>
  <c r="E78" i="443" s="1"/>
  <c r="AN76" i="443"/>
  <c r="AL76" i="443"/>
  <c r="Z76" i="443"/>
  <c r="U76" i="443"/>
  <c r="AA76" i="443" s="1"/>
  <c r="H76" i="443"/>
  <c r="M76" i="443" s="1"/>
  <c r="AN77" i="443"/>
  <c r="AL77" i="443"/>
  <c r="Z77" i="443"/>
  <c r="AB77" i="443" s="1"/>
  <c r="U77" i="443"/>
  <c r="DA77" i="443" s="1"/>
  <c r="H77" i="443"/>
  <c r="E77" i="443" s="1"/>
  <c r="AN75" i="443"/>
  <c r="AL75" i="443"/>
  <c r="Z75" i="443"/>
  <c r="U75" i="443"/>
  <c r="AA75" i="443" s="1"/>
  <c r="H75" i="443"/>
  <c r="M75" i="443" s="1"/>
  <c r="AB75" i="443" l="1"/>
  <c r="M77" i="443"/>
  <c r="M78" i="443"/>
  <c r="AB76" i="443"/>
  <c r="AB79" i="443"/>
  <c r="AM76" i="443"/>
  <c r="AM79" i="443"/>
  <c r="AM75" i="443"/>
  <c r="CC75" i="443"/>
  <c r="CI75" i="443"/>
  <c r="CO75" i="443"/>
  <c r="CU75" i="443"/>
  <c r="DA75" i="443"/>
  <c r="AA77" i="443"/>
  <c r="CC76" i="443"/>
  <c r="AA78" i="443"/>
  <c r="CC79" i="443"/>
  <c r="CI79" i="443"/>
  <c r="CO79" i="443"/>
  <c r="CU79" i="443"/>
  <c r="DA79" i="443"/>
  <c r="CI76" i="443"/>
  <c r="CO76" i="443"/>
  <c r="CU76" i="443"/>
  <c r="DA76" i="443"/>
  <c r="E75" i="443"/>
  <c r="AM77" i="443"/>
  <c r="CB77" i="443"/>
  <c r="E76" i="443"/>
  <c r="AM78" i="443"/>
  <c r="CB78" i="443"/>
  <c r="E79" i="443"/>
  <c r="CC77" i="443"/>
  <c r="CI77" i="443"/>
  <c r="CO77" i="443"/>
  <c r="CU77" i="443"/>
  <c r="CC78" i="443"/>
  <c r="CI78" i="443"/>
  <c r="CO78" i="443"/>
  <c r="CU78" i="443"/>
  <c r="P35" i="118"/>
  <c r="P38" i="118" s="1"/>
  <c r="O35" i="118"/>
  <c r="O38" i="118" s="1"/>
  <c r="P34" i="118"/>
  <c r="P37" i="118" s="1"/>
  <c r="O34" i="118"/>
  <c r="O37" i="118" s="1"/>
  <c r="P33" i="118"/>
  <c r="P36" i="118" s="1"/>
  <c r="O33" i="118"/>
  <c r="O36" i="118" s="1"/>
  <c r="P20" i="118"/>
  <c r="P23" i="118" s="1"/>
  <c r="P26" i="118" s="1"/>
  <c r="O20" i="118"/>
  <c r="O23" i="118" s="1"/>
  <c r="O26" i="118" s="1"/>
  <c r="P19" i="118"/>
  <c r="P22" i="118" s="1"/>
  <c r="P25" i="118" s="1"/>
  <c r="O19" i="118"/>
  <c r="O22" i="118" s="1"/>
  <c r="O25" i="118" s="1"/>
  <c r="P18" i="118"/>
  <c r="P21" i="118" s="1"/>
  <c r="P24" i="118" s="1"/>
  <c r="O18" i="118"/>
  <c r="O21" i="118" s="1"/>
  <c r="O24" i="118" s="1"/>
  <c r="AN92" i="443"/>
  <c r="AL92" i="443"/>
  <c r="Z92" i="443"/>
  <c r="AB92" i="443" s="1"/>
  <c r="U92" i="443"/>
  <c r="AA92" i="443" s="1"/>
  <c r="H92" i="443"/>
  <c r="AN91" i="443"/>
  <c r="AL91" i="443"/>
  <c r="Z91" i="443"/>
  <c r="AB91" i="443" s="1"/>
  <c r="U91" i="443"/>
  <c r="AM91" i="443" s="1"/>
  <c r="H91" i="443"/>
  <c r="M91" i="443" s="1"/>
  <c r="AN90" i="443"/>
  <c r="AL90" i="443"/>
  <c r="Z90" i="443"/>
  <c r="AB90" i="443" s="1"/>
  <c r="U90" i="443"/>
  <c r="DA90" i="443" s="1"/>
  <c r="H90" i="443"/>
  <c r="AN89" i="443"/>
  <c r="AL89" i="443"/>
  <c r="Z89" i="443"/>
  <c r="U89" i="443"/>
  <c r="AM89" i="443" s="1"/>
  <c r="H89" i="443"/>
  <c r="E89" i="443" s="1"/>
  <c r="AN88" i="443"/>
  <c r="AL88" i="443"/>
  <c r="Z88" i="443"/>
  <c r="AB88" i="443" s="1"/>
  <c r="U88" i="443"/>
  <c r="DA88" i="443" s="1"/>
  <c r="H88" i="443"/>
  <c r="AN87" i="443"/>
  <c r="AL87" i="443"/>
  <c r="Z87" i="443"/>
  <c r="AB87" i="443" s="1"/>
  <c r="U87" i="443"/>
  <c r="AM87" i="443" s="1"/>
  <c r="H87" i="443"/>
  <c r="M87" i="443" s="1"/>
  <c r="AN86" i="443"/>
  <c r="AL86" i="443"/>
  <c r="Z86" i="443"/>
  <c r="AB86" i="443" s="1"/>
  <c r="U86" i="443"/>
  <c r="CC86" i="443" s="1"/>
  <c r="H86" i="443"/>
  <c r="AN85" i="443"/>
  <c r="AL85" i="443"/>
  <c r="Z85" i="443"/>
  <c r="AB85" i="443" s="1"/>
  <c r="U85" i="443"/>
  <c r="CO85" i="443" s="1"/>
  <c r="H85" i="443"/>
  <c r="E85" i="443" s="1"/>
  <c r="AN84" i="443"/>
  <c r="AL84" i="443"/>
  <c r="Z84" i="443"/>
  <c r="AB84" i="443" s="1"/>
  <c r="U84" i="443"/>
  <c r="CO84" i="443" s="1"/>
  <c r="H84" i="443"/>
  <c r="AN83" i="443"/>
  <c r="AL83" i="443"/>
  <c r="Z83" i="443"/>
  <c r="AB83" i="443" s="1"/>
  <c r="U83" i="443"/>
  <c r="AM83" i="443" s="1"/>
  <c r="H83" i="443"/>
  <c r="AN82" i="443"/>
  <c r="AL82" i="443"/>
  <c r="Z82" i="443"/>
  <c r="AB82" i="443" s="1"/>
  <c r="U82" i="443"/>
  <c r="DA82" i="443" s="1"/>
  <c r="H82" i="443"/>
  <c r="M82" i="443" s="1"/>
  <c r="AN81" i="443"/>
  <c r="AL81" i="443"/>
  <c r="Z81" i="443"/>
  <c r="AB81" i="443" s="1"/>
  <c r="U81" i="443"/>
  <c r="AA81" i="443" s="1"/>
  <c r="H81" i="443"/>
  <c r="AN80" i="443"/>
  <c r="AL80" i="443"/>
  <c r="Z80" i="443"/>
  <c r="AB80" i="443" s="1"/>
  <c r="U80" i="443"/>
  <c r="AA80" i="443" s="1"/>
  <c r="H80" i="443"/>
  <c r="M80" i="443" s="1"/>
  <c r="CI89" i="443" l="1"/>
  <c r="AA89" i="443"/>
  <c r="E80" i="443"/>
  <c r="CB80" i="443" s="1"/>
  <c r="E87" i="443"/>
  <c r="CB87" i="443" s="1"/>
  <c r="CH87" i="443" s="1"/>
  <c r="CC89" i="443"/>
  <c r="E82" i="443"/>
  <c r="CB82" i="443" s="1"/>
  <c r="CH82" i="443" s="1"/>
  <c r="CU91" i="443"/>
  <c r="E91" i="443"/>
  <c r="CB91" i="443" s="1"/>
  <c r="CH91" i="443" s="1"/>
  <c r="CN91" i="443" s="1"/>
  <c r="AA91" i="443"/>
  <c r="CH78" i="443"/>
  <c r="CH77" i="443"/>
  <c r="CB75" i="443"/>
  <c r="CB79" i="443"/>
  <c r="CB76" i="443"/>
  <c r="CI81" i="443"/>
  <c r="CU89" i="443"/>
  <c r="M85" i="443"/>
  <c r="CC91" i="443"/>
  <c r="AM81" i="443"/>
  <c r="CO81" i="443"/>
  <c r="CO83" i="443"/>
  <c r="CI84" i="443"/>
  <c r="CI87" i="443"/>
  <c r="CO88" i="443"/>
  <c r="M89" i="443"/>
  <c r="CI90" i="443"/>
  <c r="CU81" i="443"/>
  <c r="CU83" i="443"/>
  <c r="DA87" i="443"/>
  <c r="CU88" i="443"/>
  <c r="DA89" i="443"/>
  <c r="CO90" i="443"/>
  <c r="DA91" i="443"/>
  <c r="CC87" i="443"/>
  <c r="CC81" i="443"/>
  <c r="DA81" i="443"/>
  <c r="CU90" i="443"/>
  <c r="CI86" i="443"/>
  <c r="CO86" i="443"/>
  <c r="CU86" i="443"/>
  <c r="AB89" i="443"/>
  <c r="AM85" i="443"/>
  <c r="CU85" i="443"/>
  <c r="AA85" i="443"/>
  <c r="DA85" i="443"/>
  <c r="CC85" i="443"/>
  <c r="CI85" i="443"/>
  <c r="AM86" i="443"/>
  <c r="DA80" i="443"/>
  <c r="CU80" i="443"/>
  <c r="CO80" i="443"/>
  <c r="CI80" i="443"/>
  <c r="CC80" i="443"/>
  <c r="AM80" i="443"/>
  <c r="M81" i="443"/>
  <c r="E81" i="443"/>
  <c r="M83" i="443"/>
  <c r="E83" i="443"/>
  <c r="AA86" i="443"/>
  <c r="DA86" i="443"/>
  <c r="M90" i="443"/>
  <c r="E90" i="443"/>
  <c r="AA84" i="443"/>
  <c r="AM84" i="443"/>
  <c r="CC84" i="443"/>
  <c r="DA84" i="443"/>
  <c r="M88" i="443"/>
  <c r="E88" i="443"/>
  <c r="CB89" i="443"/>
  <c r="CO91" i="443"/>
  <c r="DA92" i="443"/>
  <c r="CU92" i="443"/>
  <c r="CO92" i="443"/>
  <c r="CI92" i="443"/>
  <c r="CC92" i="443"/>
  <c r="AA82" i="443"/>
  <c r="AM82" i="443"/>
  <c r="CI83" i="443"/>
  <c r="CU84" i="443"/>
  <c r="M86" i="443"/>
  <c r="E86" i="443"/>
  <c r="AA87" i="443"/>
  <c r="CU87" i="443"/>
  <c r="CI88" i="443"/>
  <c r="CO89" i="443"/>
  <c r="AA90" i="443"/>
  <c r="AM90" i="443"/>
  <c r="CC90" i="443"/>
  <c r="CI91" i="443"/>
  <c r="CC82" i="443"/>
  <c r="CI82" i="443"/>
  <c r="CO82" i="443"/>
  <c r="CU82" i="443"/>
  <c r="AA83" i="443"/>
  <c r="CC83" i="443"/>
  <c r="DA83" i="443"/>
  <c r="M84" i="443"/>
  <c r="E84" i="443"/>
  <c r="CB85" i="443"/>
  <c r="CH85" i="443" s="1"/>
  <c r="CN85" i="443" s="1"/>
  <c r="CO87" i="443"/>
  <c r="AA88" i="443"/>
  <c r="AM88" i="443"/>
  <c r="CC88" i="443"/>
  <c r="M92" i="443"/>
  <c r="E92" i="443"/>
  <c r="AM92" i="443"/>
  <c r="AN53" i="443"/>
  <c r="AL53" i="443"/>
  <c r="Z53" i="443"/>
  <c r="U53" i="443"/>
  <c r="AA53" i="443" s="1"/>
  <c r="H53" i="443"/>
  <c r="AN52" i="443"/>
  <c r="AL52" i="443"/>
  <c r="Z52" i="443"/>
  <c r="AB52" i="443" s="1"/>
  <c r="U52" i="443"/>
  <c r="H52" i="443"/>
  <c r="M52" i="443" s="1"/>
  <c r="AN51" i="443"/>
  <c r="AL51" i="443"/>
  <c r="Z51" i="443"/>
  <c r="AB51" i="443" s="1"/>
  <c r="U51" i="443"/>
  <c r="AA51" i="443" s="1"/>
  <c r="H51" i="443"/>
  <c r="AN50" i="443"/>
  <c r="AL50" i="443"/>
  <c r="Z50" i="443"/>
  <c r="AB50" i="443" s="1"/>
  <c r="U50" i="443"/>
  <c r="H50" i="443"/>
  <c r="E50" i="443" s="1"/>
  <c r="AN49" i="443"/>
  <c r="AL49" i="443"/>
  <c r="Z49" i="443"/>
  <c r="U49" i="443"/>
  <c r="AA49" i="443" s="1"/>
  <c r="H49" i="443"/>
  <c r="AN48" i="443"/>
  <c r="AL48" i="443"/>
  <c r="Z48" i="443"/>
  <c r="AB48" i="443" s="1"/>
  <c r="U48" i="443"/>
  <c r="H48" i="443"/>
  <c r="M48" i="443" s="1"/>
  <c r="AN47" i="443"/>
  <c r="AL47" i="443"/>
  <c r="Z47" i="443"/>
  <c r="U47" i="443"/>
  <c r="AA47" i="443" s="1"/>
  <c r="H47" i="443"/>
  <c r="AN46" i="443"/>
  <c r="AL46" i="443"/>
  <c r="Z46" i="443"/>
  <c r="AB46" i="443" s="1"/>
  <c r="U46" i="443"/>
  <c r="H46" i="443"/>
  <c r="E46" i="443" s="1"/>
  <c r="AN45" i="443"/>
  <c r="AL45" i="443"/>
  <c r="Z45" i="443"/>
  <c r="AB45" i="443" s="1"/>
  <c r="U45" i="443"/>
  <c r="AA45" i="443" s="1"/>
  <c r="H45" i="443"/>
  <c r="AN44" i="443"/>
  <c r="AL44" i="443"/>
  <c r="Z44" i="443"/>
  <c r="AB44" i="443" s="1"/>
  <c r="U44" i="443"/>
  <c r="H44" i="443"/>
  <c r="AN43" i="443"/>
  <c r="AL43" i="443"/>
  <c r="Z43" i="443"/>
  <c r="U43" i="443"/>
  <c r="AA43" i="443" s="1"/>
  <c r="H43" i="443"/>
  <c r="M43" i="443" s="1"/>
  <c r="AN42" i="443"/>
  <c r="AL42" i="443"/>
  <c r="Z42" i="443"/>
  <c r="AB42" i="443" s="1"/>
  <c r="U42" i="443"/>
  <c r="DA42" i="443" s="1"/>
  <c r="H42" i="443"/>
  <c r="E42" i="443" s="1"/>
  <c r="AN41" i="443"/>
  <c r="AL41" i="443"/>
  <c r="Z41" i="443"/>
  <c r="AB41" i="443" s="1"/>
  <c r="U41" i="443"/>
  <c r="AA41" i="443" s="1"/>
  <c r="H41" i="443"/>
  <c r="M41" i="443" s="1"/>
  <c r="AN40" i="443"/>
  <c r="AL40" i="443"/>
  <c r="Z40" i="443"/>
  <c r="U40" i="443"/>
  <c r="DA40" i="443" s="1"/>
  <c r="H40" i="443"/>
  <c r="E40" i="443" s="1"/>
  <c r="AN73" i="443"/>
  <c r="AL73" i="443"/>
  <c r="Z73" i="443"/>
  <c r="AB73" i="443" s="1"/>
  <c r="U73" i="443"/>
  <c r="H73" i="443"/>
  <c r="AN72" i="443"/>
  <c r="AL72" i="443"/>
  <c r="Z72" i="443"/>
  <c r="AB72" i="443" s="1"/>
  <c r="U72" i="443"/>
  <c r="AA72" i="443" s="1"/>
  <c r="H72" i="443"/>
  <c r="E72" i="443" s="1"/>
  <c r="AN71" i="443"/>
  <c r="AL71" i="443"/>
  <c r="Z71" i="443"/>
  <c r="U71" i="443"/>
  <c r="AM71" i="443" s="1"/>
  <c r="H71" i="443"/>
  <c r="AN70" i="443"/>
  <c r="AL70" i="443"/>
  <c r="Z70" i="443"/>
  <c r="AB70" i="443" s="1"/>
  <c r="U70" i="443"/>
  <c r="AA70" i="443" s="1"/>
  <c r="H70" i="443"/>
  <c r="E70" i="443" s="1"/>
  <c r="AN69" i="443"/>
  <c r="AL69" i="443"/>
  <c r="Z69" i="443"/>
  <c r="AB69" i="443" s="1"/>
  <c r="U69" i="443"/>
  <c r="AM69" i="443" s="1"/>
  <c r="H69" i="443"/>
  <c r="AN68" i="443"/>
  <c r="AL68" i="443"/>
  <c r="Z68" i="443"/>
  <c r="AB68" i="443" s="1"/>
  <c r="U68" i="443"/>
  <c r="AA68" i="443" s="1"/>
  <c r="H68" i="443"/>
  <c r="E68" i="443" s="1"/>
  <c r="AN67" i="443"/>
  <c r="AL67" i="443"/>
  <c r="Z67" i="443"/>
  <c r="AB67" i="443" s="1"/>
  <c r="U67" i="443"/>
  <c r="AM67" i="443" s="1"/>
  <c r="H67" i="443"/>
  <c r="AN66" i="443"/>
  <c r="AL66" i="443"/>
  <c r="Z66" i="443"/>
  <c r="AB66" i="443" s="1"/>
  <c r="U66" i="443"/>
  <c r="AA66" i="443" s="1"/>
  <c r="H66" i="443"/>
  <c r="E66" i="443" s="1"/>
  <c r="AN65" i="443"/>
  <c r="AL65" i="443"/>
  <c r="Z65" i="443"/>
  <c r="U65" i="443"/>
  <c r="H65" i="443"/>
  <c r="AN64" i="443"/>
  <c r="AL64" i="443"/>
  <c r="Z64" i="443"/>
  <c r="AB64" i="443" s="1"/>
  <c r="U64" i="443"/>
  <c r="AM64" i="443" s="1"/>
  <c r="H64" i="443"/>
  <c r="AN133" i="443"/>
  <c r="AL133" i="443"/>
  <c r="Z133" i="443"/>
  <c r="U133" i="443"/>
  <c r="AM133" i="443" s="1"/>
  <c r="H133" i="443"/>
  <c r="AN132" i="443"/>
  <c r="AL132" i="443"/>
  <c r="Z132" i="443"/>
  <c r="AB132" i="443" s="1"/>
  <c r="U132" i="443"/>
  <c r="AM132" i="443" s="1"/>
  <c r="H132" i="443"/>
  <c r="E132" i="443" s="1"/>
  <c r="AN131" i="443"/>
  <c r="AL131" i="443"/>
  <c r="Z131" i="443"/>
  <c r="AB131" i="443" s="1"/>
  <c r="U131" i="443"/>
  <c r="CC131" i="443" s="1"/>
  <c r="H131" i="443"/>
  <c r="AN130" i="443"/>
  <c r="AL130" i="443"/>
  <c r="Z130" i="443"/>
  <c r="AB130" i="443" s="1"/>
  <c r="U130" i="443"/>
  <c r="H130" i="443"/>
  <c r="E130" i="443" s="1"/>
  <c r="AN129" i="443"/>
  <c r="AL129" i="443"/>
  <c r="Z129" i="443"/>
  <c r="U129" i="443"/>
  <c r="CO129" i="443" s="1"/>
  <c r="H129" i="443"/>
  <c r="AN128" i="443"/>
  <c r="AL128" i="443"/>
  <c r="Z128" i="443"/>
  <c r="AB128" i="443" s="1"/>
  <c r="U128" i="443"/>
  <c r="AA128" i="443" s="1"/>
  <c r="H128" i="443"/>
  <c r="E128" i="443" s="1"/>
  <c r="AN127" i="443"/>
  <c r="AL127" i="443"/>
  <c r="Z127" i="443"/>
  <c r="U127" i="443"/>
  <c r="CU127" i="443" s="1"/>
  <c r="H127" i="443"/>
  <c r="AN126" i="443"/>
  <c r="AL126" i="443"/>
  <c r="Z126" i="443"/>
  <c r="U126" i="443"/>
  <c r="CU126" i="443" s="1"/>
  <c r="H126" i="443"/>
  <c r="E126" i="443" s="1"/>
  <c r="AN125" i="443"/>
  <c r="AL125" i="443"/>
  <c r="Z125" i="443"/>
  <c r="U125" i="443"/>
  <c r="CU125" i="443" s="1"/>
  <c r="H125" i="443"/>
  <c r="AN124" i="443"/>
  <c r="AL124" i="443"/>
  <c r="Z124" i="443"/>
  <c r="AB124" i="443" s="1"/>
  <c r="U124" i="443"/>
  <c r="AM124" i="443" s="1"/>
  <c r="H124" i="443"/>
  <c r="E124" i="443" s="1"/>
  <c r="AN123" i="443"/>
  <c r="AL123" i="443"/>
  <c r="Z123" i="443"/>
  <c r="U123" i="443"/>
  <c r="DA123" i="443" s="1"/>
  <c r="H123" i="443"/>
  <c r="AN122" i="443"/>
  <c r="AL122" i="443"/>
  <c r="Z122" i="443"/>
  <c r="AB122" i="443" s="1"/>
  <c r="U122" i="443"/>
  <c r="H122" i="443"/>
  <c r="E122" i="443" s="1"/>
  <c r="AN121" i="443"/>
  <c r="AL121" i="443"/>
  <c r="Z121" i="443"/>
  <c r="U121" i="443"/>
  <c r="CI121" i="443" s="1"/>
  <c r="H121" i="443"/>
  <c r="M121" i="443" s="1"/>
  <c r="AN120" i="443"/>
  <c r="AL120" i="443"/>
  <c r="Z120" i="443"/>
  <c r="AB120" i="443" s="1"/>
  <c r="U120" i="443"/>
  <c r="AM120" i="443" s="1"/>
  <c r="H120" i="443"/>
  <c r="E120" i="443" s="1"/>
  <c r="AN119" i="443"/>
  <c r="AL119" i="443"/>
  <c r="Z119" i="443"/>
  <c r="U119" i="443"/>
  <c r="DA119" i="443" s="1"/>
  <c r="H119" i="443"/>
  <c r="M119" i="443" s="1"/>
  <c r="AN118" i="443"/>
  <c r="AL118" i="443"/>
  <c r="Z118" i="443"/>
  <c r="AB118" i="443" s="1"/>
  <c r="U118" i="443"/>
  <c r="AM118" i="443" s="1"/>
  <c r="H118" i="443"/>
  <c r="E118" i="443" s="1"/>
  <c r="AN117" i="443"/>
  <c r="AL117" i="443"/>
  <c r="Z117" i="443"/>
  <c r="U117" i="443"/>
  <c r="DA117" i="443" s="1"/>
  <c r="H117" i="443"/>
  <c r="M117" i="443" s="1"/>
  <c r="M128" i="443" l="1"/>
  <c r="CN78" i="443"/>
  <c r="CN77" i="443"/>
  <c r="CH79" i="443"/>
  <c r="CH76" i="443"/>
  <c r="CH75" i="443"/>
  <c r="CU64" i="443"/>
  <c r="CI66" i="443"/>
  <c r="DA66" i="443"/>
  <c r="AM66" i="443"/>
  <c r="CC72" i="443"/>
  <c r="DA70" i="443"/>
  <c r="CO41" i="443"/>
  <c r="AM43" i="443"/>
  <c r="CU43" i="443"/>
  <c r="AM47" i="443"/>
  <c r="CU47" i="443"/>
  <c r="CO51" i="443"/>
  <c r="CB86" i="443"/>
  <c r="CH86" i="443" s="1"/>
  <c r="M64" i="443"/>
  <c r="AB65" i="443"/>
  <c r="CC70" i="443"/>
  <c r="AB71" i="443"/>
  <c r="CI72" i="443"/>
  <c r="AM41" i="443"/>
  <c r="CU41" i="443"/>
  <c r="DA43" i="443"/>
  <c r="DA47" i="443"/>
  <c r="AB49" i="443"/>
  <c r="CU51" i="443"/>
  <c r="AB53" i="443"/>
  <c r="CT85" i="443"/>
  <c r="CN87" i="443"/>
  <c r="CB90" i="443"/>
  <c r="CH90" i="443" s="1"/>
  <c r="CB81" i="443"/>
  <c r="CO66" i="443"/>
  <c r="CI70" i="443"/>
  <c r="CU72" i="443"/>
  <c r="DA41" i="443"/>
  <c r="AB43" i="443"/>
  <c r="CC43" i="443"/>
  <c r="AB47" i="443"/>
  <c r="CC47" i="443"/>
  <c r="AM51" i="443"/>
  <c r="CB92" i="443"/>
  <c r="CH92" i="443" s="1"/>
  <c r="CH89" i="443"/>
  <c r="CB88" i="443"/>
  <c r="CH88" i="443" s="1"/>
  <c r="CB83" i="443"/>
  <c r="CH80" i="443"/>
  <c r="CT91" i="443"/>
  <c r="CU70" i="443"/>
  <c r="DA72" i="443"/>
  <c r="CC41" i="443"/>
  <c r="CO43" i="443"/>
  <c r="CO47" i="443"/>
  <c r="CB84" i="443"/>
  <c r="CN82" i="443"/>
  <c r="M44" i="443"/>
  <c r="M40" i="443"/>
  <c r="G40" i="443" s="1"/>
  <c r="M42" i="443"/>
  <c r="G42" i="443" s="1"/>
  <c r="AM45" i="443"/>
  <c r="AM49" i="443"/>
  <c r="CO49" i="443"/>
  <c r="CC51" i="443"/>
  <c r="DA51" i="443"/>
  <c r="AM53" i="443"/>
  <c r="CO53" i="443"/>
  <c r="CI45" i="443"/>
  <c r="CI53" i="443"/>
  <c r="CO45" i="443"/>
  <c r="CI41" i="443"/>
  <c r="CI43" i="443"/>
  <c r="E44" i="443"/>
  <c r="CB44" i="443" s="1"/>
  <c r="CU45" i="443"/>
  <c r="M46" i="443"/>
  <c r="G46" i="443" s="1"/>
  <c r="CI47" i="443"/>
  <c r="E48" i="443"/>
  <c r="CB48" i="443" s="1"/>
  <c r="CU49" i="443"/>
  <c r="M50" i="443"/>
  <c r="G50" i="443" s="1"/>
  <c r="CI51" i="443"/>
  <c r="E52" i="443"/>
  <c r="G52" i="443" s="1"/>
  <c r="CU53" i="443"/>
  <c r="CI49" i="443"/>
  <c r="CC45" i="443"/>
  <c r="DA45" i="443"/>
  <c r="CC49" i="443"/>
  <c r="DA49" i="443"/>
  <c r="CC53" i="443"/>
  <c r="DA53" i="443"/>
  <c r="DA44" i="443"/>
  <c r="CU44" i="443"/>
  <c r="CO44" i="443"/>
  <c r="CI44" i="443"/>
  <c r="CC44" i="443"/>
  <c r="AM44" i="443"/>
  <c r="CB46" i="443"/>
  <c r="DA46" i="443"/>
  <c r="CU46" i="443"/>
  <c r="CO46" i="443"/>
  <c r="CI46" i="443"/>
  <c r="CC46" i="443"/>
  <c r="AM46" i="443"/>
  <c r="DA48" i="443"/>
  <c r="CU48" i="443"/>
  <c r="CO48" i="443"/>
  <c r="CI48" i="443"/>
  <c r="CC48" i="443"/>
  <c r="AM48" i="443"/>
  <c r="CB50" i="443"/>
  <c r="DA50" i="443"/>
  <c r="CU50" i="443"/>
  <c r="CO50" i="443"/>
  <c r="CI50" i="443"/>
  <c r="CC50" i="443"/>
  <c r="AM50" i="443"/>
  <c r="DA52" i="443"/>
  <c r="CU52" i="443"/>
  <c r="CO52" i="443"/>
  <c r="CI52" i="443"/>
  <c r="CC52" i="443"/>
  <c r="AM52" i="443"/>
  <c r="AA40" i="443"/>
  <c r="AA42" i="443"/>
  <c r="DA120" i="443"/>
  <c r="CC124" i="443"/>
  <c r="CU132" i="443"/>
  <c r="E64" i="443"/>
  <c r="AB40" i="443"/>
  <c r="AM40" i="443"/>
  <c r="CB40" i="443"/>
  <c r="E41" i="443"/>
  <c r="AM42" i="443"/>
  <c r="CB42" i="443"/>
  <c r="E43" i="443"/>
  <c r="AA124" i="443"/>
  <c r="DA124" i="443"/>
  <c r="AA132" i="443"/>
  <c r="CC40" i="443"/>
  <c r="CI40" i="443"/>
  <c r="CO40" i="443"/>
  <c r="CU40" i="443"/>
  <c r="CC42" i="443"/>
  <c r="CI42" i="443"/>
  <c r="CO42" i="443"/>
  <c r="CU42" i="443"/>
  <c r="AA44" i="443"/>
  <c r="M45" i="443"/>
  <c r="E45" i="443"/>
  <c r="AA46" i="443"/>
  <c r="M47" i="443"/>
  <c r="E47" i="443"/>
  <c r="AA48" i="443"/>
  <c r="M49" i="443"/>
  <c r="E49" i="443"/>
  <c r="AA50" i="443"/>
  <c r="M51" i="443"/>
  <c r="E51" i="443"/>
  <c r="AA52" i="443"/>
  <c r="M53" i="443"/>
  <c r="E53" i="443"/>
  <c r="CI68" i="443"/>
  <c r="AM68" i="443"/>
  <c r="CU68" i="443"/>
  <c r="DA68" i="443"/>
  <c r="CC68" i="443"/>
  <c r="CI64" i="443"/>
  <c r="DA64" i="443"/>
  <c r="CO64" i="443"/>
  <c r="M66" i="443"/>
  <c r="G66" i="443" s="1"/>
  <c r="M68" i="443"/>
  <c r="G68" i="443" s="1"/>
  <c r="M70" i="443"/>
  <c r="G70" i="443" s="1"/>
  <c r="M72" i="443"/>
  <c r="G72" i="443" s="1"/>
  <c r="CC64" i="443"/>
  <c r="CC66" i="443"/>
  <c r="CU66" i="443"/>
  <c r="CO68" i="443"/>
  <c r="AM70" i="443"/>
  <c r="CO70" i="443"/>
  <c r="AM72" i="443"/>
  <c r="CO72" i="443"/>
  <c r="M67" i="443"/>
  <c r="E67" i="443"/>
  <c r="AB133" i="443"/>
  <c r="DA67" i="443"/>
  <c r="CU67" i="443"/>
  <c r="CO67" i="443"/>
  <c r="CI67" i="443"/>
  <c r="CC67" i="443"/>
  <c r="AA67" i="443"/>
  <c r="CB68" i="443"/>
  <c r="M69" i="443"/>
  <c r="E69" i="443"/>
  <c r="CC120" i="443"/>
  <c r="CB70" i="443"/>
  <c r="M71" i="443"/>
  <c r="E71" i="443"/>
  <c r="DA65" i="443"/>
  <c r="CU65" i="443"/>
  <c r="CO65" i="443"/>
  <c r="CI65" i="443"/>
  <c r="CC65" i="443"/>
  <c r="AA65" i="443"/>
  <c r="CB66" i="443"/>
  <c r="DA73" i="443"/>
  <c r="CU73" i="443"/>
  <c r="CO73" i="443"/>
  <c r="CI73" i="443"/>
  <c r="CC73" i="443"/>
  <c r="AA73" i="443"/>
  <c r="AB121" i="443"/>
  <c r="AB123" i="443"/>
  <c r="DA69" i="443"/>
  <c r="CU69" i="443"/>
  <c r="CO69" i="443"/>
  <c r="CI69" i="443"/>
  <c r="CC69" i="443"/>
  <c r="AA69" i="443"/>
  <c r="CI120" i="443"/>
  <c r="AM122" i="443"/>
  <c r="CI122" i="443"/>
  <c r="M124" i="443"/>
  <c r="AM129" i="443"/>
  <c r="DA130" i="443"/>
  <c r="CI130" i="443"/>
  <c r="M65" i="443"/>
  <c r="E65" i="443"/>
  <c r="AM65" i="443"/>
  <c r="DA71" i="443"/>
  <c r="CU71" i="443"/>
  <c r="CO71" i="443"/>
  <c r="CI71" i="443"/>
  <c r="CC71" i="443"/>
  <c r="AA71" i="443"/>
  <c r="CB72" i="443"/>
  <c r="M73" i="443"/>
  <c r="E73" i="443"/>
  <c r="AM73" i="443"/>
  <c r="AA64" i="443"/>
  <c r="AB129" i="443"/>
  <c r="AB117" i="443"/>
  <c r="AB119" i="443"/>
  <c r="CU123" i="443"/>
  <c r="AB127" i="443"/>
  <c r="M130" i="443"/>
  <c r="CO130" i="443"/>
  <c r="CI132" i="443"/>
  <c r="AB125" i="443"/>
  <c r="M126" i="443"/>
  <c r="DA129" i="443"/>
  <c r="CO123" i="443"/>
  <c r="CI123" i="443"/>
  <c r="CC130" i="443"/>
  <c r="CO133" i="443"/>
  <c r="CC118" i="443"/>
  <c r="DA118" i="443"/>
  <c r="CO127" i="443"/>
  <c r="CI118" i="443"/>
  <c r="M120" i="443"/>
  <c r="CO120" i="443"/>
  <c r="M122" i="443"/>
  <c r="AA122" i="443"/>
  <c r="CU122" i="443"/>
  <c r="DA126" i="443"/>
  <c r="M132" i="443"/>
  <c r="G132" i="443" s="1"/>
  <c r="CC133" i="443"/>
  <c r="DA133" i="443"/>
  <c r="M118" i="443"/>
  <c r="CO118" i="443"/>
  <c r="CU120" i="443"/>
  <c r="CC122" i="443"/>
  <c r="DA122" i="443"/>
  <c r="CO126" i="443"/>
  <c r="CC127" i="443"/>
  <c r="CC132" i="443"/>
  <c r="DA132" i="443"/>
  <c r="CI133" i="443"/>
  <c r="CU118" i="443"/>
  <c r="CO125" i="443"/>
  <c r="AA126" i="443"/>
  <c r="AA127" i="443"/>
  <c r="AM127" i="443"/>
  <c r="CI127" i="443"/>
  <c r="CU133" i="443"/>
  <c r="M125" i="443"/>
  <c r="E125" i="443"/>
  <c r="M131" i="443"/>
  <c r="E131" i="443"/>
  <c r="AM117" i="443"/>
  <c r="AM119" i="443"/>
  <c r="CU121" i="443"/>
  <c r="M123" i="443"/>
  <c r="E123" i="443"/>
  <c r="CB124" i="443"/>
  <c r="CU124" i="443"/>
  <c r="CI125" i="443"/>
  <c r="AM126" i="443"/>
  <c r="CI126" i="443"/>
  <c r="CC126" i="443"/>
  <c r="M127" i="443"/>
  <c r="E127" i="443"/>
  <c r="AM128" i="443"/>
  <c r="DA128" i="443"/>
  <c r="CC128" i="443"/>
  <c r="CI128" i="443"/>
  <c r="CU128" i="443"/>
  <c r="AA129" i="443"/>
  <c r="CI129" i="443"/>
  <c r="AA117" i="443"/>
  <c r="AA119" i="443"/>
  <c r="CB128" i="443"/>
  <c r="CC117" i="443"/>
  <c r="CI117" i="443"/>
  <c r="CO117" i="443"/>
  <c r="CU117" i="443"/>
  <c r="AA118" i="443"/>
  <c r="AA120" i="443"/>
  <c r="CU129" i="443"/>
  <c r="CI131" i="443"/>
  <c r="CO131" i="443"/>
  <c r="AA131" i="443"/>
  <c r="AM131" i="443"/>
  <c r="CU131" i="443"/>
  <c r="M133" i="443"/>
  <c r="E133" i="443"/>
  <c r="AA121" i="443"/>
  <c r="AM121" i="443"/>
  <c r="CC121" i="443"/>
  <c r="DA121" i="443"/>
  <c r="CB126" i="443"/>
  <c r="CC119" i="443"/>
  <c r="CI119" i="443"/>
  <c r="CO119" i="443"/>
  <c r="CU119" i="443"/>
  <c r="CO121" i="443"/>
  <c r="CB122" i="443"/>
  <c r="CO124" i="443"/>
  <c r="AA125" i="443"/>
  <c r="AM125" i="443"/>
  <c r="CC125" i="443"/>
  <c r="DA125" i="443"/>
  <c r="E117" i="443"/>
  <c r="CB118" i="443"/>
  <c r="E119" i="443"/>
  <c r="CB120" i="443"/>
  <c r="E121" i="443"/>
  <c r="CO122" i="443"/>
  <c r="AA123" i="443"/>
  <c r="AM123" i="443"/>
  <c r="CC123" i="443"/>
  <c r="CI124" i="443"/>
  <c r="AB126" i="443"/>
  <c r="DA127" i="443"/>
  <c r="CO128" i="443"/>
  <c r="CC129" i="443"/>
  <c r="AM130" i="443"/>
  <c r="CU130" i="443"/>
  <c r="AA130" i="443"/>
  <c r="DA131" i="443"/>
  <c r="CB132" i="443"/>
  <c r="M129" i="443"/>
  <c r="E129" i="443"/>
  <c r="CB130" i="443"/>
  <c r="CO132" i="443"/>
  <c r="AA133" i="443"/>
  <c r="ES178" i="127"/>
  <c r="ER178" i="127"/>
  <c r="DH178" i="127"/>
  <c r="DB178" i="127"/>
  <c r="CV178" i="127"/>
  <c r="CP178" i="127"/>
  <c r="CJ178" i="127"/>
  <c r="CI178" i="127"/>
  <c r="CO178" i="127" s="1"/>
  <c r="AU178" i="127"/>
  <c r="AT178" i="127"/>
  <c r="AS178" i="127"/>
  <c r="AX178" i="127" s="1"/>
  <c r="AH178" i="127"/>
  <c r="AG178" i="127"/>
  <c r="AI178" i="127" s="1"/>
  <c r="AF178" i="127"/>
  <c r="O178" i="127"/>
  <c r="T178" i="127" s="1"/>
  <c r="ES157" i="127"/>
  <c r="ER157" i="127"/>
  <c r="DH157" i="127"/>
  <c r="DB157" i="127"/>
  <c r="CV157" i="127"/>
  <c r="CP157" i="127"/>
  <c r="CJ157" i="127"/>
  <c r="CI157" i="127"/>
  <c r="CO157" i="127" s="1"/>
  <c r="AU157" i="127"/>
  <c r="AT157" i="127"/>
  <c r="AS157" i="127"/>
  <c r="AX157" i="127" s="1"/>
  <c r="AH157" i="127"/>
  <c r="AG157" i="127"/>
  <c r="AI157" i="127" s="1"/>
  <c r="AF157" i="127"/>
  <c r="O157" i="127"/>
  <c r="T157" i="127" s="1"/>
  <c r="G64" i="443" l="1"/>
  <c r="G48" i="443"/>
  <c r="CT78" i="443"/>
  <c r="CT77" i="443"/>
  <c r="CN75" i="443"/>
  <c r="CN76" i="443"/>
  <c r="CN79" i="443"/>
  <c r="CB52" i="443"/>
  <c r="CH52" i="443" s="1"/>
  <c r="CB64" i="443"/>
  <c r="CH64" i="443" s="1"/>
  <c r="CN80" i="443"/>
  <c r="CZ85" i="443"/>
  <c r="CT82" i="443"/>
  <c r="CH84" i="443"/>
  <c r="CN89" i="443"/>
  <c r="CN90" i="443"/>
  <c r="CH46" i="443"/>
  <c r="CN46" i="443" s="1"/>
  <c r="CH81" i="443"/>
  <c r="CZ91" i="443"/>
  <c r="CH83" i="443"/>
  <c r="CN88" i="443"/>
  <c r="CN92" i="443"/>
  <c r="CT87" i="443"/>
  <c r="CN86" i="443"/>
  <c r="G44" i="443"/>
  <c r="CH42" i="443"/>
  <c r="CN42" i="443" s="1"/>
  <c r="CH48" i="443"/>
  <c r="G49" i="443"/>
  <c r="CB49" i="443"/>
  <c r="CH49" i="443" s="1"/>
  <c r="G43" i="443"/>
  <c r="CB43" i="443"/>
  <c r="CH44" i="443"/>
  <c r="G47" i="443"/>
  <c r="CB47" i="443"/>
  <c r="CH47" i="443" s="1"/>
  <c r="G41" i="443"/>
  <c r="CB41" i="443"/>
  <c r="G51" i="443"/>
  <c r="CB51" i="443"/>
  <c r="CH50" i="443"/>
  <c r="G53" i="443"/>
  <c r="CB53" i="443"/>
  <c r="G45" i="443"/>
  <c r="CB45" i="443"/>
  <c r="CH40" i="443"/>
  <c r="CH68" i="443"/>
  <c r="CB69" i="443"/>
  <c r="G69" i="443"/>
  <c r="CH66" i="443"/>
  <c r="CB67" i="443"/>
  <c r="G67" i="443"/>
  <c r="CB73" i="443"/>
  <c r="G73" i="443"/>
  <c r="CH72" i="443"/>
  <c r="CB65" i="443"/>
  <c r="G65" i="443"/>
  <c r="CB71" i="443"/>
  <c r="G71" i="443"/>
  <c r="CH70" i="443"/>
  <c r="CH120" i="443"/>
  <c r="CH122" i="443"/>
  <c r="CN122" i="443" s="1"/>
  <c r="CH128" i="443"/>
  <c r="CH126" i="443"/>
  <c r="CB119" i="443"/>
  <c r="CB125" i="443"/>
  <c r="CB121" i="443"/>
  <c r="CB117" i="443"/>
  <c r="CB127" i="443"/>
  <c r="CH124" i="443"/>
  <c r="CB123" i="443"/>
  <c r="CB131" i="443"/>
  <c r="CH130" i="443"/>
  <c r="CB129" i="443"/>
  <c r="CN126" i="443"/>
  <c r="CH132" i="443"/>
  <c r="CH118" i="443"/>
  <c r="CB133" i="443"/>
  <c r="CN157" i="127"/>
  <c r="CU178" i="127"/>
  <c r="CT178" i="127"/>
  <c r="CN178" i="127"/>
  <c r="AL178" i="127"/>
  <c r="CU157" i="127"/>
  <c r="CT157" i="127"/>
  <c r="AL157" i="127"/>
  <c r="R97" i="454"/>
  <c r="K97" i="454"/>
  <c r="Q97" i="454" s="1"/>
  <c r="G97" i="454"/>
  <c r="L97" i="454" s="1"/>
  <c r="R96" i="454"/>
  <c r="K96" i="454"/>
  <c r="Q96" i="454" s="1"/>
  <c r="G96" i="454"/>
  <c r="L96" i="454" s="1"/>
  <c r="R95" i="454"/>
  <c r="K95" i="454"/>
  <c r="Q95" i="454" s="1"/>
  <c r="G95" i="454"/>
  <c r="L95" i="454" s="1"/>
  <c r="R94" i="454"/>
  <c r="K94" i="454"/>
  <c r="Q94" i="454" s="1"/>
  <c r="G94" i="454"/>
  <c r="L94" i="454" s="1"/>
  <c r="R93" i="454"/>
  <c r="K93" i="454"/>
  <c r="Q93" i="454" s="1"/>
  <c r="G93" i="454"/>
  <c r="L93" i="454" s="1"/>
  <c r="R92" i="454"/>
  <c r="K92" i="454"/>
  <c r="Q92" i="454" s="1"/>
  <c r="G92" i="454"/>
  <c r="L92" i="454" s="1"/>
  <c r="R91" i="454"/>
  <c r="K91" i="454"/>
  <c r="Q91" i="454" s="1"/>
  <c r="G91" i="454"/>
  <c r="L91" i="454" s="1"/>
  <c r="R90" i="454"/>
  <c r="K90" i="454"/>
  <c r="Q90" i="454" s="1"/>
  <c r="G90" i="454"/>
  <c r="L90" i="454" s="1"/>
  <c r="R89" i="454"/>
  <c r="K89" i="454"/>
  <c r="Q89" i="454" s="1"/>
  <c r="G89" i="454"/>
  <c r="L89" i="454" s="1"/>
  <c r="R88" i="454"/>
  <c r="K88" i="454"/>
  <c r="Q88" i="454" s="1"/>
  <c r="G88" i="454"/>
  <c r="L88" i="454" s="1"/>
  <c r="R87" i="454"/>
  <c r="K87" i="454"/>
  <c r="Q87" i="454" s="1"/>
  <c r="G87" i="454"/>
  <c r="L87" i="454" s="1"/>
  <c r="R86" i="454"/>
  <c r="K86" i="454"/>
  <c r="Q86" i="454" s="1"/>
  <c r="G86" i="454"/>
  <c r="L86" i="454" s="1"/>
  <c r="R85" i="454"/>
  <c r="K85" i="454"/>
  <c r="Q85" i="454" s="1"/>
  <c r="G85" i="454"/>
  <c r="L85" i="454" s="1"/>
  <c r="R84" i="454"/>
  <c r="K84" i="454"/>
  <c r="Q84" i="454" s="1"/>
  <c r="G84" i="454"/>
  <c r="L84" i="454" s="1"/>
  <c r="R83" i="454"/>
  <c r="K83" i="454"/>
  <c r="Q83" i="454" s="1"/>
  <c r="G83" i="454"/>
  <c r="L83" i="454" s="1"/>
  <c r="R82" i="454"/>
  <c r="K82" i="454"/>
  <c r="Q82" i="454" s="1"/>
  <c r="G82" i="454"/>
  <c r="L82" i="454" s="1"/>
  <c r="R81" i="454"/>
  <c r="K81" i="454"/>
  <c r="Q81" i="454" s="1"/>
  <c r="G81" i="454"/>
  <c r="L81" i="454" s="1"/>
  <c r="R80" i="454"/>
  <c r="K80" i="454"/>
  <c r="Q80" i="454" s="1"/>
  <c r="G80" i="454"/>
  <c r="L80" i="454" s="1"/>
  <c r="R79" i="454"/>
  <c r="K79" i="454"/>
  <c r="Q79" i="454" s="1"/>
  <c r="G79" i="454"/>
  <c r="L79" i="454" s="1"/>
  <c r="R78" i="454"/>
  <c r="K78" i="454"/>
  <c r="Q78" i="454" s="1"/>
  <c r="G78" i="454"/>
  <c r="L78" i="454" s="1"/>
  <c r="R77" i="454"/>
  <c r="K77" i="454"/>
  <c r="Q77" i="454" s="1"/>
  <c r="G77" i="454"/>
  <c r="L77" i="454" s="1"/>
  <c r="R76" i="454"/>
  <c r="K76" i="454"/>
  <c r="Q76" i="454" s="1"/>
  <c r="G76" i="454"/>
  <c r="L76" i="454" s="1"/>
  <c r="R75" i="454"/>
  <c r="K75" i="454"/>
  <c r="Q75" i="454" s="1"/>
  <c r="G75" i="454"/>
  <c r="L75" i="454" s="1"/>
  <c r="R74" i="454"/>
  <c r="K74" i="454"/>
  <c r="Q74" i="454" s="1"/>
  <c r="G74" i="454"/>
  <c r="L74" i="454" s="1"/>
  <c r="R73" i="454"/>
  <c r="K73" i="454"/>
  <c r="Q73" i="454" s="1"/>
  <c r="G73" i="454"/>
  <c r="L73" i="454" s="1"/>
  <c r="R72" i="454"/>
  <c r="K72" i="454"/>
  <c r="Q72" i="454" s="1"/>
  <c r="G72" i="454"/>
  <c r="L72" i="454" s="1"/>
  <c r="R71" i="454"/>
  <c r="K71" i="454"/>
  <c r="Q71" i="454" s="1"/>
  <c r="G71" i="454"/>
  <c r="L71" i="454" s="1"/>
  <c r="R70" i="454"/>
  <c r="K70" i="454"/>
  <c r="Q70" i="454" s="1"/>
  <c r="G70" i="454"/>
  <c r="L70" i="454" s="1"/>
  <c r="R69" i="454"/>
  <c r="K69" i="454"/>
  <c r="Q69" i="454" s="1"/>
  <c r="G69" i="454"/>
  <c r="L69" i="454" s="1"/>
  <c r="R68" i="454"/>
  <c r="K68" i="454"/>
  <c r="Q68" i="454" s="1"/>
  <c r="G68" i="454"/>
  <c r="L68" i="454" s="1"/>
  <c r="R67" i="454"/>
  <c r="K67" i="454"/>
  <c r="Q67" i="454" s="1"/>
  <c r="G67" i="454"/>
  <c r="L67" i="454" s="1"/>
  <c r="R66" i="454"/>
  <c r="K66" i="454"/>
  <c r="Q66" i="454" s="1"/>
  <c r="G66" i="454"/>
  <c r="L66" i="454" s="1"/>
  <c r="R65" i="454"/>
  <c r="K65" i="454"/>
  <c r="Q65" i="454" s="1"/>
  <c r="G65" i="454"/>
  <c r="L65" i="454" s="1"/>
  <c r="R64" i="454"/>
  <c r="K64" i="454"/>
  <c r="Q64" i="454" s="1"/>
  <c r="G64" i="454"/>
  <c r="L64" i="454" s="1"/>
  <c r="R63" i="454"/>
  <c r="K63" i="454"/>
  <c r="Q63" i="454" s="1"/>
  <c r="G63" i="454"/>
  <c r="L63" i="454" s="1"/>
  <c r="R62" i="454"/>
  <c r="K62" i="454"/>
  <c r="Q62" i="454" s="1"/>
  <c r="G62" i="454"/>
  <c r="L62" i="454" s="1"/>
  <c r="R61" i="454"/>
  <c r="K61" i="454"/>
  <c r="Q61" i="454" s="1"/>
  <c r="G61" i="454"/>
  <c r="L61" i="454" s="1"/>
  <c r="R59" i="454"/>
  <c r="K59" i="454"/>
  <c r="Q59" i="454" s="1"/>
  <c r="G59" i="454"/>
  <c r="L59" i="454" s="1"/>
  <c r="R58" i="454"/>
  <c r="K58" i="454"/>
  <c r="Q58" i="454" s="1"/>
  <c r="G58" i="454"/>
  <c r="L58" i="454" s="1"/>
  <c r="R57" i="454"/>
  <c r="K57" i="454"/>
  <c r="Q57" i="454" s="1"/>
  <c r="G57" i="454"/>
  <c r="L57" i="454" s="1"/>
  <c r="R56" i="454"/>
  <c r="K56" i="454"/>
  <c r="Q56" i="454" s="1"/>
  <c r="G56" i="454"/>
  <c r="L56" i="454" s="1"/>
  <c r="R55" i="454"/>
  <c r="K55" i="454"/>
  <c r="Q55" i="454" s="1"/>
  <c r="G55" i="454"/>
  <c r="L55" i="454" s="1"/>
  <c r="R54" i="454"/>
  <c r="K54" i="454"/>
  <c r="Q54" i="454" s="1"/>
  <c r="G54" i="454"/>
  <c r="L54" i="454" s="1"/>
  <c r="R53" i="454"/>
  <c r="K53" i="454"/>
  <c r="Q53" i="454" s="1"/>
  <c r="G53" i="454"/>
  <c r="L53" i="454" s="1"/>
  <c r="R52" i="454"/>
  <c r="K52" i="454"/>
  <c r="Q52" i="454" s="1"/>
  <c r="G52" i="454"/>
  <c r="L52" i="454" s="1"/>
  <c r="R51" i="454"/>
  <c r="K51" i="454"/>
  <c r="Q51" i="454" s="1"/>
  <c r="G51" i="454"/>
  <c r="L51" i="454" s="1"/>
  <c r="R50" i="454"/>
  <c r="K50" i="454"/>
  <c r="Q50" i="454" s="1"/>
  <c r="G50" i="454"/>
  <c r="L50" i="454" s="1"/>
  <c r="R49" i="454"/>
  <c r="K49" i="454"/>
  <c r="Q49" i="454" s="1"/>
  <c r="G49" i="454"/>
  <c r="L49" i="454" s="1"/>
  <c r="R48" i="454"/>
  <c r="K48" i="454"/>
  <c r="Q48" i="454" s="1"/>
  <c r="G48" i="454"/>
  <c r="L48" i="454" s="1"/>
  <c r="R47" i="454"/>
  <c r="K47" i="454"/>
  <c r="Q47" i="454" s="1"/>
  <c r="G47" i="454"/>
  <c r="L47" i="454" s="1"/>
  <c r="R46" i="454"/>
  <c r="K46" i="454"/>
  <c r="Q46" i="454" s="1"/>
  <c r="G46" i="454"/>
  <c r="L46" i="454" s="1"/>
  <c r="R45" i="454"/>
  <c r="K45" i="454"/>
  <c r="Q45" i="454" s="1"/>
  <c r="G45" i="454"/>
  <c r="L45" i="454" s="1"/>
  <c r="R44" i="454"/>
  <c r="K44" i="454"/>
  <c r="Q44" i="454" s="1"/>
  <c r="G44" i="454"/>
  <c r="L44" i="454" s="1"/>
  <c r="R43" i="454"/>
  <c r="K43" i="454"/>
  <c r="Q43" i="454" s="1"/>
  <c r="G43" i="454"/>
  <c r="L43" i="454" s="1"/>
  <c r="R42" i="454"/>
  <c r="K42" i="454"/>
  <c r="Q42" i="454" s="1"/>
  <c r="G42" i="454"/>
  <c r="L42" i="454" s="1"/>
  <c r="R41" i="454"/>
  <c r="K41" i="454"/>
  <c r="Q41" i="454" s="1"/>
  <c r="G41" i="454"/>
  <c r="L41" i="454" s="1"/>
  <c r="R40" i="454"/>
  <c r="K40" i="454"/>
  <c r="Q40" i="454" s="1"/>
  <c r="G40" i="454"/>
  <c r="L40" i="454" s="1"/>
  <c r="R39" i="454"/>
  <c r="K39" i="454"/>
  <c r="Q39" i="454" s="1"/>
  <c r="G39" i="454"/>
  <c r="L39" i="454" s="1"/>
  <c r="R38" i="454"/>
  <c r="K38" i="454"/>
  <c r="Q38" i="454" s="1"/>
  <c r="G38" i="454"/>
  <c r="L38" i="454" s="1"/>
  <c r="R37" i="454"/>
  <c r="K37" i="454"/>
  <c r="Q37" i="454" s="1"/>
  <c r="G37" i="454"/>
  <c r="L37" i="454" s="1"/>
  <c r="R36" i="454"/>
  <c r="K36" i="454"/>
  <c r="Q36" i="454" s="1"/>
  <c r="G36" i="454"/>
  <c r="L36" i="454" s="1"/>
  <c r="R35" i="454"/>
  <c r="K35" i="454"/>
  <c r="Q35" i="454" s="1"/>
  <c r="G35" i="454"/>
  <c r="L35" i="454" s="1"/>
  <c r="R34" i="454"/>
  <c r="K34" i="454"/>
  <c r="Q34" i="454" s="1"/>
  <c r="G34" i="454"/>
  <c r="L34" i="454" s="1"/>
  <c r="R33" i="454"/>
  <c r="K33" i="454"/>
  <c r="Q33" i="454" s="1"/>
  <c r="G33" i="454"/>
  <c r="L33" i="454" s="1"/>
  <c r="R32" i="454"/>
  <c r="K32" i="454"/>
  <c r="Q32" i="454" s="1"/>
  <c r="G32" i="454"/>
  <c r="L32" i="454" s="1"/>
  <c r="R30" i="454"/>
  <c r="K30" i="454"/>
  <c r="Q30" i="454" s="1"/>
  <c r="G30" i="454"/>
  <c r="L30" i="454" s="1"/>
  <c r="R29" i="454"/>
  <c r="K29" i="454"/>
  <c r="Q29" i="454" s="1"/>
  <c r="G29" i="454"/>
  <c r="L29" i="454" s="1"/>
  <c r="R28" i="454"/>
  <c r="K28" i="454"/>
  <c r="Q28" i="454" s="1"/>
  <c r="G28" i="454"/>
  <c r="L28" i="454" s="1"/>
  <c r="R27" i="454"/>
  <c r="K27" i="454"/>
  <c r="Q27" i="454" s="1"/>
  <c r="G27" i="454"/>
  <c r="L27" i="454" s="1"/>
  <c r="R26" i="454"/>
  <c r="K26" i="454"/>
  <c r="Q26" i="454" s="1"/>
  <c r="G26" i="454"/>
  <c r="L26" i="454" s="1"/>
  <c r="R25" i="454"/>
  <c r="K25" i="454"/>
  <c r="Q25" i="454" s="1"/>
  <c r="G25" i="454"/>
  <c r="L25" i="454" s="1"/>
  <c r="R24" i="454"/>
  <c r="K24" i="454"/>
  <c r="Q24" i="454" s="1"/>
  <c r="G24" i="454"/>
  <c r="L24" i="454" s="1"/>
  <c r="R23" i="454"/>
  <c r="K23" i="454"/>
  <c r="Q23" i="454" s="1"/>
  <c r="G23" i="454"/>
  <c r="L23" i="454" s="1"/>
  <c r="R22" i="454"/>
  <c r="K22" i="454"/>
  <c r="Q22" i="454" s="1"/>
  <c r="G22" i="454"/>
  <c r="L22" i="454" s="1"/>
  <c r="R21" i="454"/>
  <c r="K21" i="454"/>
  <c r="Q21" i="454" s="1"/>
  <c r="G21" i="454"/>
  <c r="L21" i="454" s="1"/>
  <c r="R20" i="454"/>
  <c r="K20" i="454"/>
  <c r="Q20" i="454" s="1"/>
  <c r="G20" i="454"/>
  <c r="L20" i="454" s="1"/>
  <c r="R19" i="454"/>
  <c r="K19" i="454"/>
  <c r="Q19" i="454" s="1"/>
  <c r="G19" i="454"/>
  <c r="L19" i="454" s="1"/>
  <c r="R18" i="454"/>
  <c r="K18" i="454"/>
  <c r="Q18" i="454" s="1"/>
  <c r="G18" i="454"/>
  <c r="L18" i="454" s="1"/>
  <c r="R17" i="454"/>
  <c r="K17" i="454"/>
  <c r="Q17" i="454" s="1"/>
  <c r="G17" i="454"/>
  <c r="L17" i="454" s="1"/>
  <c r="R16" i="454"/>
  <c r="K16" i="454"/>
  <c r="Q16" i="454" s="1"/>
  <c r="G16" i="454"/>
  <c r="L16" i="454" s="1"/>
  <c r="R15" i="454"/>
  <c r="K15" i="454"/>
  <c r="Q15" i="454" s="1"/>
  <c r="G15" i="454"/>
  <c r="L15" i="454" s="1"/>
  <c r="R14" i="454"/>
  <c r="K14" i="454"/>
  <c r="Q14" i="454" s="1"/>
  <c r="G14" i="454"/>
  <c r="L14" i="454" s="1"/>
  <c r="R13" i="454"/>
  <c r="K13" i="454"/>
  <c r="Q13" i="454" s="1"/>
  <c r="G13" i="454"/>
  <c r="L13" i="454" s="1"/>
  <c r="R12" i="454"/>
  <c r="K12" i="454"/>
  <c r="Q12" i="454" s="1"/>
  <c r="G12" i="454"/>
  <c r="L12" i="454" s="1"/>
  <c r="R11" i="454"/>
  <c r="K11" i="454"/>
  <c r="Q11" i="454" s="1"/>
  <c r="G11" i="454"/>
  <c r="L11" i="454" s="1"/>
  <c r="R10" i="454"/>
  <c r="K10" i="454"/>
  <c r="Q10" i="454" s="1"/>
  <c r="G10" i="454"/>
  <c r="L10" i="454" s="1"/>
  <c r="R9" i="454"/>
  <c r="K9" i="454"/>
  <c r="Q9" i="454" s="1"/>
  <c r="G9" i="454"/>
  <c r="L9" i="454" s="1"/>
  <c r="R8" i="454"/>
  <c r="K8" i="454"/>
  <c r="Q8" i="454" s="1"/>
  <c r="G8" i="454"/>
  <c r="L8" i="454" s="1"/>
  <c r="R7" i="454"/>
  <c r="K7" i="454"/>
  <c r="Q7" i="454" s="1"/>
  <c r="G7" i="454"/>
  <c r="L7" i="454" s="1"/>
  <c r="R6" i="454"/>
  <c r="K6" i="454"/>
  <c r="Q6" i="454" s="1"/>
  <c r="G6" i="454"/>
  <c r="L6" i="454" s="1"/>
  <c r="R5" i="454"/>
  <c r="K5" i="454"/>
  <c r="Q5" i="454" s="1"/>
  <c r="G5" i="454"/>
  <c r="L5" i="454" s="1"/>
  <c r="R4" i="454"/>
  <c r="K4" i="454"/>
  <c r="Q4" i="454" s="1"/>
  <c r="G4" i="454"/>
  <c r="L4" i="454" s="1"/>
  <c r="K3" i="454"/>
  <c r="G3" i="454"/>
  <c r="CZ78" i="443" l="1"/>
  <c r="CZ77" i="443"/>
  <c r="CT76" i="443"/>
  <c r="CT79" i="443"/>
  <c r="CT75" i="443"/>
  <c r="CN81" i="443"/>
  <c r="CT89" i="443"/>
  <c r="CT92" i="443"/>
  <c r="CZ82" i="443"/>
  <c r="CT80" i="443"/>
  <c r="CH65" i="443"/>
  <c r="CN65" i="443" s="1"/>
  <c r="CT86" i="443"/>
  <c r="CT88" i="443"/>
  <c r="CT90" i="443"/>
  <c r="CZ87" i="443"/>
  <c r="CN83" i="443"/>
  <c r="CN84" i="443"/>
  <c r="CH53" i="443"/>
  <c r="CN48" i="443"/>
  <c r="CH51" i="443"/>
  <c r="CN51" i="443" s="1"/>
  <c r="CN40" i="443"/>
  <c r="CT42" i="443"/>
  <c r="CN52" i="443"/>
  <c r="CH45" i="443"/>
  <c r="CH41" i="443"/>
  <c r="CN44" i="443"/>
  <c r="CN50" i="443"/>
  <c r="CN47" i="443"/>
  <c r="CT46" i="443"/>
  <c r="CH43" i="443"/>
  <c r="CN49" i="443"/>
  <c r="CH71" i="443"/>
  <c r="CN68" i="443"/>
  <c r="CT68" i="443" s="1"/>
  <c r="CH69" i="443"/>
  <c r="CN66" i="443"/>
  <c r="CN120" i="443"/>
  <c r="CN70" i="443"/>
  <c r="CH67" i="443"/>
  <c r="CN72" i="443"/>
  <c r="CN128" i="443"/>
  <c r="CT128" i="443" s="1"/>
  <c r="CH73" i="443"/>
  <c r="CN64" i="443"/>
  <c r="CH129" i="443"/>
  <c r="CH119" i="443"/>
  <c r="CH121" i="443"/>
  <c r="CN118" i="443"/>
  <c r="CH123" i="443"/>
  <c r="CT126" i="443"/>
  <c r="CN130" i="443"/>
  <c r="CH131" i="443"/>
  <c r="CH117" i="443"/>
  <c r="CH125" i="443"/>
  <c r="CH133" i="443"/>
  <c r="CN132" i="443"/>
  <c r="CT122" i="443"/>
  <c r="CN124" i="443"/>
  <c r="CH127" i="443"/>
  <c r="DA178" i="127"/>
  <c r="CZ178" i="127"/>
  <c r="DA157" i="127"/>
  <c r="CZ157" i="127"/>
  <c r="AN20" i="443"/>
  <c r="H20" i="443"/>
  <c r="E20" i="443" s="1"/>
  <c r="T20" i="443" s="1"/>
  <c r="AN16" i="443"/>
  <c r="AL16" i="443"/>
  <c r="Z16" i="443"/>
  <c r="U16" i="443"/>
  <c r="AA16" i="443" s="1"/>
  <c r="H16" i="443"/>
  <c r="M16" i="443" s="1"/>
  <c r="AN15" i="443"/>
  <c r="AL15" i="443"/>
  <c r="Z15" i="443"/>
  <c r="AB15" i="443" s="1"/>
  <c r="U15" i="443"/>
  <c r="DA15" i="443" s="1"/>
  <c r="H15" i="443"/>
  <c r="M15" i="443" s="1"/>
  <c r="AN14" i="443"/>
  <c r="AL14" i="443"/>
  <c r="Z14" i="443"/>
  <c r="AB14" i="443" s="1"/>
  <c r="U14" i="443"/>
  <c r="AA14" i="443" s="1"/>
  <c r="H14" i="443"/>
  <c r="M14" i="443" s="1"/>
  <c r="AN13" i="443"/>
  <c r="AL13" i="443"/>
  <c r="Z13" i="443"/>
  <c r="AB13" i="443" s="1"/>
  <c r="U13" i="443"/>
  <c r="DA13" i="443" s="1"/>
  <c r="H13" i="443"/>
  <c r="M13" i="443" s="1"/>
  <c r="AN12" i="443"/>
  <c r="AL12" i="443"/>
  <c r="Z12" i="443"/>
  <c r="U12" i="443"/>
  <c r="AA12" i="443" s="1"/>
  <c r="H12" i="443"/>
  <c r="M12" i="443" s="1"/>
  <c r="AN11" i="443"/>
  <c r="AL11" i="443"/>
  <c r="Z11" i="443"/>
  <c r="AB11" i="443" s="1"/>
  <c r="U11" i="443"/>
  <c r="AA11" i="443" s="1"/>
  <c r="H11" i="443"/>
  <c r="AN10" i="443"/>
  <c r="AL10" i="443"/>
  <c r="Z10" i="443"/>
  <c r="AB10" i="443" s="1"/>
  <c r="U10" i="443"/>
  <c r="DA10" i="443" s="1"/>
  <c r="H10" i="443"/>
  <c r="E10" i="443" s="1"/>
  <c r="AN9" i="443"/>
  <c r="AL9" i="443"/>
  <c r="Z9" i="443"/>
  <c r="U9" i="443"/>
  <c r="AA9" i="443" s="1"/>
  <c r="H9" i="443"/>
  <c r="AN8" i="443"/>
  <c r="AL8" i="443"/>
  <c r="Z8" i="443"/>
  <c r="AB8" i="443" s="1"/>
  <c r="U8" i="443"/>
  <c r="DA8" i="443" s="1"/>
  <c r="H8" i="443"/>
  <c r="E8" i="443" s="1"/>
  <c r="AN7" i="443"/>
  <c r="AL7" i="443"/>
  <c r="Z7" i="443"/>
  <c r="U7" i="443"/>
  <c r="AA7" i="443" s="1"/>
  <c r="H7" i="443"/>
  <c r="AN6" i="443"/>
  <c r="AL6" i="443"/>
  <c r="Z6" i="443"/>
  <c r="AB6" i="443" s="1"/>
  <c r="U6" i="443"/>
  <c r="DA6" i="443" s="1"/>
  <c r="H6" i="443"/>
  <c r="M6" i="443" s="1"/>
  <c r="AN5" i="443"/>
  <c r="AL5" i="443"/>
  <c r="Z5" i="443"/>
  <c r="U5" i="443"/>
  <c r="H5" i="443"/>
  <c r="CZ79" i="443" l="1"/>
  <c r="CZ75" i="443"/>
  <c r="CZ76" i="443"/>
  <c r="CZ80" i="443"/>
  <c r="CZ92" i="443"/>
  <c r="CT81" i="443"/>
  <c r="CT84" i="443"/>
  <c r="CZ90" i="443"/>
  <c r="CZ86" i="443"/>
  <c r="CZ89" i="443"/>
  <c r="CN53" i="443"/>
  <c r="CT83" i="443"/>
  <c r="CZ88" i="443"/>
  <c r="CT48" i="443"/>
  <c r="CN43" i="443"/>
  <c r="CT51" i="443"/>
  <c r="CT44" i="443"/>
  <c r="CT52" i="443"/>
  <c r="CT40" i="443"/>
  <c r="CZ46" i="443"/>
  <c r="CT50" i="443"/>
  <c r="CN41" i="443"/>
  <c r="CZ42" i="443"/>
  <c r="CT49" i="443"/>
  <c r="CT47" i="443"/>
  <c r="CN45" i="443"/>
  <c r="CN71" i="443"/>
  <c r="CN69" i="443"/>
  <c r="CN119" i="443"/>
  <c r="CT64" i="443"/>
  <c r="CT120" i="443"/>
  <c r="CT72" i="443"/>
  <c r="CN67" i="443"/>
  <c r="CT66" i="443"/>
  <c r="CN73" i="443"/>
  <c r="CT70" i="443"/>
  <c r="CN129" i="443"/>
  <c r="CZ68" i="443"/>
  <c r="CT65" i="443"/>
  <c r="CN121" i="443"/>
  <c r="CT121" i="443" s="1"/>
  <c r="CZ122" i="443"/>
  <c r="CN125" i="443"/>
  <c r="CN131" i="443"/>
  <c r="CN123" i="443"/>
  <c r="CN117" i="443"/>
  <c r="CN127" i="443"/>
  <c r="CN133" i="443"/>
  <c r="CZ126" i="443"/>
  <c r="CT119" i="443"/>
  <c r="CT118" i="443"/>
  <c r="CT124" i="443"/>
  <c r="CT132" i="443"/>
  <c r="CT130" i="443"/>
  <c r="CZ128" i="443"/>
  <c r="DG178" i="127"/>
  <c r="DL178" i="127" s="1"/>
  <c r="DF178" i="127"/>
  <c r="DG157" i="127"/>
  <c r="DL157" i="127" s="1"/>
  <c r="DF157" i="127"/>
  <c r="AB12" i="443"/>
  <c r="AB7" i="443"/>
  <c r="E6" i="443"/>
  <c r="CB6" i="443" s="1"/>
  <c r="M20" i="443"/>
  <c r="AL20" i="443"/>
  <c r="U20" i="443"/>
  <c r="Z20" i="443"/>
  <c r="CB20" i="443"/>
  <c r="AB16" i="443"/>
  <c r="CI9" i="443"/>
  <c r="M10" i="443"/>
  <c r="AB5" i="443"/>
  <c r="AB9" i="443"/>
  <c r="AM16" i="443"/>
  <c r="E15" i="443"/>
  <c r="CB15" i="443" s="1"/>
  <c r="AM14" i="443"/>
  <c r="E13" i="443"/>
  <c r="CB13" i="443" s="1"/>
  <c r="AM12" i="443"/>
  <c r="AM11" i="443"/>
  <c r="CC12" i="443"/>
  <c r="CI12" i="443"/>
  <c r="CO12" i="443"/>
  <c r="CU12" i="443"/>
  <c r="DA12" i="443"/>
  <c r="AA13" i="443"/>
  <c r="CC14" i="443"/>
  <c r="CI14" i="443"/>
  <c r="CO14" i="443"/>
  <c r="CU14" i="443"/>
  <c r="DA14" i="443"/>
  <c r="AA15" i="443"/>
  <c r="CC16" i="443"/>
  <c r="CI16" i="443"/>
  <c r="CO16" i="443"/>
  <c r="CU16" i="443"/>
  <c r="DA16" i="443"/>
  <c r="E12" i="443"/>
  <c r="AM13" i="443"/>
  <c r="E14" i="443"/>
  <c r="AM15" i="443"/>
  <c r="E16" i="443"/>
  <c r="CC13" i="443"/>
  <c r="CI13" i="443"/>
  <c r="CO13" i="443"/>
  <c r="CU13" i="443"/>
  <c r="CC15" i="443"/>
  <c r="CI15" i="443"/>
  <c r="CO15" i="443"/>
  <c r="CU15" i="443"/>
  <c r="AM9" i="443"/>
  <c r="CO9" i="443"/>
  <c r="CC9" i="443"/>
  <c r="M8" i="443"/>
  <c r="AM7" i="443"/>
  <c r="DA5" i="443"/>
  <c r="CU5" i="443"/>
  <c r="CO5" i="443"/>
  <c r="CI5" i="443"/>
  <c r="CC5" i="443"/>
  <c r="AA5" i="443"/>
  <c r="M7" i="443"/>
  <c r="E7" i="443"/>
  <c r="CB10" i="443"/>
  <c r="M11" i="443"/>
  <c r="E11" i="443"/>
  <c r="M5" i="443"/>
  <c r="E5" i="443"/>
  <c r="AM5" i="443"/>
  <c r="CB8" i="443"/>
  <c r="M9" i="443"/>
  <c r="E9" i="443"/>
  <c r="AA6" i="443"/>
  <c r="CC11" i="443"/>
  <c r="CI11" i="443"/>
  <c r="CO11" i="443"/>
  <c r="CU11" i="443"/>
  <c r="DA11" i="443"/>
  <c r="CC7" i="443"/>
  <c r="CI7" i="443"/>
  <c r="CO7" i="443"/>
  <c r="CU7" i="443"/>
  <c r="DA7" i="443"/>
  <c r="AA8" i="443"/>
  <c r="CU9" i="443"/>
  <c r="DA9" i="443"/>
  <c r="AA10" i="443"/>
  <c r="AM6" i="443"/>
  <c r="AM8" i="443"/>
  <c r="AM10" i="443"/>
  <c r="CC6" i="443"/>
  <c r="CI6" i="443"/>
  <c r="CO6" i="443"/>
  <c r="CU6" i="443"/>
  <c r="CC8" i="443"/>
  <c r="CI8" i="443"/>
  <c r="CO8" i="443"/>
  <c r="CU8" i="443"/>
  <c r="CC10" i="443"/>
  <c r="CI10" i="443"/>
  <c r="CO10" i="443"/>
  <c r="CU10" i="443"/>
  <c r="AT45" i="447"/>
  <c r="AP45" i="447"/>
  <c r="AN45" i="447"/>
  <c r="O45" i="447"/>
  <c r="J45" i="447"/>
  <c r="AT44" i="447"/>
  <c r="AP44" i="447"/>
  <c r="AN44" i="447"/>
  <c r="O44" i="447"/>
  <c r="P44" i="447" s="1"/>
  <c r="J44" i="447"/>
  <c r="AT43" i="447"/>
  <c r="AP43" i="447"/>
  <c r="AN43" i="447"/>
  <c r="O43" i="447"/>
  <c r="J43" i="447"/>
  <c r="AT42" i="447"/>
  <c r="AP42" i="447"/>
  <c r="AN42" i="447"/>
  <c r="O42" i="447"/>
  <c r="P42" i="447" s="1"/>
  <c r="J42" i="447"/>
  <c r="AT41" i="447"/>
  <c r="AP41" i="447"/>
  <c r="AN41" i="447"/>
  <c r="O41" i="447"/>
  <c r="J41" i="447"/>
  <c r="AT40" i="447"/>
  <c r="AP40" i="447"/>
  <c r="AN40" i="447"/>
  <c r="O40" i="447"/>
  <c r="P40" i="447" s="1"/>
  <c r="J40" i="447"/>
  <c r="AT39" i="447"/>
  <c r="AP39" i="447"/>
  <c r="AN39" i="447"/>
  <c r="O39" i="447"/>
  <c r="J39" i="447"/>
  <c r="AT38" i="447"/>
  <c r="AP38" i="447"/>
  <c r="AN38" i="447"/>
  <c r="O38" i="447"/>
  <c r="P38" i="447" s="1"/>
  <c r="J38" i="447"/>
  <c r="AT37" i="447"/>
  <c r="AP37" i="447"/>
  <c r="AN37" i="447"/>
  <c r="O37" i="447"/>
  <c r="J37" i="447"/>
  <c r="AT36" i="447"/>
  <c r="AP36" i="447"/>
  <c r="AN36" i="447"/>
  <c r="O36" i="447"/>
  <c r="P36" i="447" s="1"/>
  <c r="J36" i="447"/>
  <c r="AT35" i="447"/>
  <c r="AP35" i="447"/>
  <c r="AN35" i="447"/>
  <c r="O35" i="447"/>
  <c r="J35" i="447"/>
  <c r="AT34" i="447"/>
  <c r="AP34" i="447"/>
  <c r="AN34" i="447"/>
  <c r="O34" i="447"/>
  <c r="P34" i="447" s="1"/>
  <c r="J34" i="447"/>
  <c r="N43" i="446"/>
  <c r="T43" i="446" s="1"/>
  <c r="I43" i="446"/>
  <c r="N41" i="446"/>
  <c r="O41" i="446" s="1"/>
  <c r="I41" i="446"/>
  <c r="N40" i="446"/>
  <c r="O40" i="446" s="1"/>
  <c r="I40" i="446"/>
  <c r="N39" i="446"/>
  <c r="T39" i="446" s="1"/>
  <c r="I39" i="446"/>
  <c r="N38" i="446"/>
  <c r="O38" i="446" s="1"/>
  <c r="I38" i="446"/>
  <c r="N37" i="446"/>
  <c r="O37" i="446" s="1"/>
  <c r="I37" i="446"/>
  <c r="N36" i="446"/>
  <c r="T36" i="446" s="1"/>
  <c r="U36" i="446" s="1"/>
  <c r="I36" i="446"/>
  <c r="N35" i="446"/>
  <c r="T35" i="446" s="1"/>
  <c r="I35" i="446"/>
  <c r="N34" i="446"/>
  <c r="O34" i="446" s="1"/>
  <c r="I34" i="446"/>
  <c r="N33" i="446"/>
  <c r="O33" i="446" s="1"/>
  <c r="I33" i="446"/>
  <c r="N27" i="446"/>
  <c r="T27" i="446" s="1"/>
  <c r="I27" i="446"/>
  <c r="N26" i="446"/>
  <c r="T26" i="446" s="1"/>
  <c r="I26" i="446"/>
  <c r="HA46" i="445"/>
  <c r="HF46" i="445" s="1"/>
  <c r="GU46" i="445"/>
  <c r="GZ46" i="445" s="1"/>
  <c r="GO46" i="445"/>
  <c r="GT46" i="445" s="1"/>
  <c r="GI46" i="445"/>
  <c r="GN46" i="445" s="1"/>
  <c r="GC46" i="445"/>
  <c r="GH46" i="445" s="1"/>
  <c r="FY46" i="445"/>
  <c r="FS46" i="445"/>
  <c r="FM46" i="445"/>
  <c r="FG46" i="445"/>
  <c r="FE46" i="445"/>
  <c r="FK46" i="445" s="1"/>
  <c r="FQ46" i="445" s="1"/>
  <c r="FW46" i="445" s="1"/>
  <c r="FA46" i="445"/>
  <c r="EM46" i="445"/>
  <c r="ES46" i="445" s="1"/>
  <c r="EX46" i="445" s="1"/>
  <c r="EL46" i="445"/>
  <c r="EC46" i="445"/>
  <c r="EA46" i="445"/>
  <c r="DW46" i="445"/>
  <c r="DU46" i="445"/>
  <c r="DQ46" i="445"/>
  <c r="CM46" i="445"/>
  <c r="CS46" i="445" s="1"/>
  <c r="CL46" i="445"/>
  <c r="BD46" i="445"/>
  <c r="BK46" i="445" s="1"/>
  <c r="BC46" i="445"/>
  <c r="HA45" i="445"/>
  <c r="HF45" i="445" s="1"/>
  <c r="GU45" i="445"/>
  <c r="GZ45" i="445" s="1"/>
  <c r="GO45" i="445"/>
  <c r="GT45" i="445" s="1"/>
  <c r="GI45" i="445"/>
  <c r="GN45" i="445" s="1"/>
  <c r="GC45" i="445"/>
  <c r="GH45" i="445" s="1"/>
  <c r="FY45" i="445"/>
  <c r="FS45" i="445"/>
  <c r="FM45" i="445"/>
  <c r="FG45" i="445"/>
  <c r="FE45" i="445"/>
  <c r="FA45" i="445"/>
  <c r="EM45" i="445"/>
  <c r="EL45" i="445"/>
  <c r="EC45" i="445"/>
  <c r="EA45" i="445"/>
  <c r="DW45" i="445"/>
  <c r="DU45" i="445"/>
  <c r="DQ45" i="445"/>
  <c r="CM45" i="445"/>
  <c r="CL45" i="445"/>
  <c r="BD45" i="445"/>
  <c r="BC45" i="445"/>
  <c r="HA44" i="445"/>
  <c r="HF44" i="445" s="1"/>
  <c r="GU44" i="445"/>
  <c r="GZ44" i="445" s="1"/>
  <c r="GO44" i="445"/>
  <c r="GT44" i="445" s="1"/>
  <c r="GI44" i="445"/>
  <c r="GN44" i="445" s="1"/>
  <c r="GC44" i="445"/>
  <c r="GH44" i="445" s="1"/>
  <c r="FY44" i="445"/>
  <c r="FS44" i="445"/>
  <c r="FM44" i="445"/>
  <c r="FG44" i="445"/>
  <c r="FE44" i="445"/>
  <c r="FK44" i="445" s="1"/>
  <c r="FA44" i="445"/>
  <c r="EM44" i="445"/>
  <c r="ES44" i="445" s="1"/>
  <c r="EX44" i="445" s="1"/>
  <c r="EL44" i="445"/>
  <c r="EC44" i="445"/>
  <c r="EA44" i="445"/>
  <c r="DW44" i="445"/>
  <c r="DU44" i="445"/>
  <c r="DQ44" i="445"/>
  <c r="CM44" i="445"/>
  <c r="CS44" i="445" s="1"/>
  <c r="CL44" i="445"/>
  <c r="BD44" i="445"/>
  <c r="BK44" i="445" s="1"/>
  <c r="BR44" i="445" s="1"/>
  <c r="BC44" i="445"/>
  <c r="HA43" i="445"/>
  <c r="HF43" i="445" s="1"/>
  <c r="GU43" i="445"/>
  <c r="GZ43" i="445" s="1"/>
  <c r="GO43" i="445"/>
  <c r="GT43" i="445" s="1"/>
  <c r="GI43" i="445"/>
  <c r="GN43" i="445" s="1"/>
  <c r="GC43" i="445"/>
  <c r="GH43" i="445" s="1"/>
  <c r="FY43" i="445"/>
  <c r="FS43" i="445"/>
  <c r="FM43" i="445"/>
  <c r="FG43" i="445"/>
  <c r="FE43" i="445"/>
  <c r="FK43" i="445" s="1"/>
  <c r="FQ43" i="445" s="1"/>
  <c r="FW43" i="445" s="1"/>
  <c r="FA43" i="445"/>
  <c r="EM43" i="445"/>
  <c r="ER43" i="445" s="1"/>
  <c r="EL43" i="445"/>
  <c r="EC43" i="445"/>
  <c r="EA43" i="445"/>
  <c r="DW43" i="445"/>
  <c r="DU43" i="445"/>
  <c r="DQ43" i="445"/>
  <c r="CM43" i="445"/>
  <c r="CL43" i="445"/>
  <c r="BD43" i="445"/>
  <c r="BK43" i="445" s="1"/>
  <c r="BQ43" i="445" s="1"/>
  <c r="BC43" i="445"/>
  <c r="HA42" i="445"/>
  <c r="HF42" i="445" s="1"/>
  <c r="GU42" i="445"/>
  <c r="GZ42" i="445" s="1"/>
  <c r="GO42" i="445"/>
  <c r="GT42" i="445" s="1"/>
  <c r="GI42" i="445"/>
  <c r="GN42" i="445" s="1"/>
  <c r="GC42" i="445"/>
  <c r="GH42" i="445" s="1"/>
  <c r="FY42" i="445"/>
  <c r="FS42" i="445"/>
  <c r="FM42" i="445"/>
  <c r="FG42" i="445"/>
  <c r="FE42" i="445"/>
  <c r="FA42" i="445"/>
  <c r="EM42" i="445"/>
  <c r="EL42" i="445"/>
  <c r="EC42" i="445"/>
  <c r="EA42" i="445"/>
  <c r="DW42" i="445"/>
  <c r="DU42" i="445"/>
  <c r="DQ42" i="445"/>
  <c r="CM42" i="445"/>
  <c r="CT42" i="445" s="1"/>
  <c r="DA42" i="445" s="1"/>
  <c r="DG42" i="445" s="1"/>
  <c r="CL42" i="445"/>
  <c r="BD42" i="445"/>
  <c r="BJ42" i="445" s="1"/>
  <c r="BC42" i="445"/>
  <c r="HA41" i="445"/>
  <c r="HF41" i="445" s="1"/>
  <c r="GU41" i="445"/>
  <c r="GZ41" i="445" s="1"/>
  <c r="GO41" i="445"/>
  <c r="GT41" i="445" s="1"/>
  <c r="GI41" i="445"/>
  <c r="GN41" i="445" s="1"/>
  <c r="GC41" i="445"/>
  <c r="GH41" i="445" s="1"/>
  <c r="FY41" i="445"/>
  <c r="FS41" i="445"/>
  <c r="FM41" i="445"/>
  <c r="FG41" i="445"/>
  <c r="FE41" i="445"/>
  <c r="FA41" i="445"/>
  <c r="EM41" i="445"/>
  <c r="ES41" i="445" s="1"/>
  <c r="EX41" i="445" s="1"/>
  <c r="EL41" i="445"/>
  <c r="EC41" i="445"/>
  <c r="EA41" i="445"/>
  <c r="DW41" i="445"/>
  <c r="DU41" i="445"/>
  <c r="DQ41" i="445"/>
  <c r="CM41" i="445"/>
  <c r="CT41" i="445" s="1"/>
  <c r="CZ41" i="445" s="1"/>
  <c r="CL41" i="445"/>
  <c r="BD41" i="445"/>
  <c r="BC41" i="445"/>
  <c r="HA40" i="445"/>
  <c r="HF40" i="445" s="1"/>
  <c r="GU40" i="445"/>
  <c r="GZ40" i="445" s="1"/>
  <c r="GO40" i="445"/>
  <c r="GT40" i="445" s="1"/>
  <c r="GI40" i="445"/>
  <c r="GN40" i="445" s="1"/>
  <c r="GC40" i="445"/>
  <c r="GH40" i="445" s="1"/>
  <c r="FY40" i="445"/>
  <c r="FS40" i="445"/>
  <c r="FM40" i="445"/>
  <c r="FG40" i="445"/>
  <c r="FE40" i="445"/>
  <c r="FK40" i="445" s="1"/>
  <c r="FA40" i="445"/>
  <c r="EM40" i="445"/>
  <c r="ES40" i="445" s="1"/>
  <c r="EX40" i="445" s="1"/>
  <c r="EL40" i="445"/>
  <c r="EC40" i="445"/>
  <c r="EA40" i="445"/>
  <c r="DW40" i="445"/>
  <c r="DU40" i="445"/>
  <c r="DQ40" i="445"/>
  <c r="CM40" i="445"/>
  <c r="CL40" i="445"/>
  <c r="BD40" i="445"/>
  <c r="BK40" i="445" s="1"/>
  <c r="BR40" i="445" s="1"/>
  <c r="BC40" i="445"/>
  <c r="HA39" i="445"/>
  <c r="HF39" i="445" s="1"/>
  <c r="GU39" i="445"/>
  <c r="GZ39" i="445" s="1"/>
  <c r="GO39" i="445"/>
  <c r="GT39" i="445" s="1"/>
  <c r="GI39" i="445"/>
  <c r="GN39" i="445" s="1"/>
  <c r="GC39" i="445"/>
  <c r="GH39" i="445" s="1"/>
  <c r="FY39" i="445"/>
  <c r="FS39" i="445"/>
  <c r="FM39" i="445"/>
  <c r="FG39" i="445"/>
  <c r="FE39" i="445"/>
  <c r="FK39" i="445" s="1"/>
  <c r="FA39" i="445"/>
  <c r="EM39" i="445"/>
  <c r="ER39" i="445" s="1"/>
  <c r="EL39" i="445"/>
  <c r="EC39" i="445"/>
  <c r="EA39" i="445"/>
  <c r="DW39" i="445"/>
  <c r="DU39" i="445"/>
  <c r="DQ39" i="445"/>
  <c r="CM39" i="445"/>
  <c r="CL39" i="445"/>
  <c r="BD39" i="445"/>
  <c r="BK39" i="445" s="1"/>
  <c r="BC39" i="445"/>
  <c r="HA38" i="445"/>
  <c r="HF38" i="445" s="1"/>
  <c r="GU38" i="445"/>
  <c r="GZ38" i="445" s="1"/>
  <c r="GO38" i="445"/>
  <c r="GT38" i="445" s="1"/>
  <c r="GI38" i="445"/>
  <c r="GN38" i="445" s="1"/>
  <c r="GC38" i="445"/>
  <c r="GH38" i="445" s="1"/>
  <c r="FY38" i="445"/>
  <c r="FS38" i="445"/>
  <c r="FM38" i="445"/>
  <c r="FG38" i="445"/>
  <c r="FE38" i="445"/>
  <c r="FK38" i="445" s="1"/>
  <c r="FQ38" i="445" s="1"/>
  <c r="FW38" i="445" s="1"/>
  <c r="FA38" i="445"/>
  <c r="EM38" i="445"/>
  <c r="ER38" i="445" s="1"/>
  <c r="EL38" i="445"/>
  <c r="EC38" i="445"/>
  <c r="EA38" i="445"/>
  <c r="DW38" i="445"/>
  <c r="DU38" i="445"/>
  <c r="DQ38" i="445"/>
  <c r="CM38" i="445"/>
  <c r="CL38" i="445"/>
  <c r="BD38" i="445"/>
  <c r="BJ38" i="445" s="1"/>
  <c r="BC38" i="445"/>
  <c r="HA37" i="445"/>
  <c r="HF37" i="445" s="1"/>
  <c r="GU37" i="445"/>
  <c r="GZ37" i="445" s="1"/>
  <c r="GO37" i="445"/>
  <c r="GT37" i="445" s="1"/>
  <c r="GI37" i="445"/>
  <c r="GN37" i="445" s="1"/>
  <c r="GC37" i="445"/>
  <c r="GH37" i="445" s="1"/>
  <c r="FY37" i="445"/>
  <c r="FS37" i="445"/>
  <c r="FM37" i="445"/>
  <c r="FG37" i="445"/>
  <c r="FE37" i="445"/>
  <c r="FK37" i="445" s="1"/>
  <c r="FQ37" i="445" s="1"/>
  <c r="FW37" i="445" s="1"/>
  <c r="FA37" i="445"/>
  <c r="EM37" i="445"/>
  <c r="ER37" i="445" s="1"/>
  <c r="EL37" i="445"/>
  <c r="EC37" i="445"/>
  <c r="EA37" i="445"/>
  <c r="DW37" i="445"/>
  <c r="DU37" i="445"/>
  <c r="DQ37" i="445"/>
  <c r="CM37" i="445"/>
  <c r="CL37" i="445"/>
  <c r="BD37" i="445"/>
  <c r="BK37" i="445" s="1"/>
  <c r="BQ37" i="445" s="1"/>
  <c r="BC37" i="445"/>
  <c r="HA36" i="445"/>
  <c r="HF36" i="445" s="1"/>
  <c r="GU36" i="445"/>
  <c r="GZ36" i="445" s="1"/>
  <c r="GO36" i="445"/>
  <c r="GT36" i="445" s="1"/>
  <c r="GI36" i="445"/>
  <c r="GN36" i="445" s="1"/>
  <c r="GC36" i="445"/>
  <c r="GH36" i="445" s="1"/>
  <c r="FY36" i="445"/>
  <c r="FS36" i="445"/>
  <c r="FM36" i="445"/>
  <c r="FG36" i="445"/>
  <c r="FE36" i="445"/>
  <c r="FA36" i="445"/>
  <c r="EM36" i="445"/>
  <c r="EL36" i="445"/>
  <c r="EC36" i="445"/>
  <c r="EA36" i="445"/>
  <c r="DW36" i="445"/>
  <c r="DU36" i="445"/>
  <c r="DQ36" i="445"/>
  <c r="CM36" i="445"/>
  <c r="CT36" i="445" s="1"/>
  <c r="CL36" i="445"/>
  <c r="BD36" i="445"/>
  <c r="BJ36" i="445" s="1"/>
  <c r="BC36" i="445"/>
  <c r="HA35" i="445"/>
  <c r="HF35" i="445" s="1"/>
  <c r="GU35" i="445"/>
  <c r="GZ35" i="445" s="1"/>
  <c r="GO35" i="445"/>
  <c r="GT35" i="445" s="1"/>
  <c r="GI35" i="445"/>
  <c r="GN35" i="445" s="1"/>
  <c r="GC35" i="445"/>
  <c r="GH35" i="445" s="1"/>
  <c r="FY35" i="445"/>
  <c r="FS35" i="445"/>
  <c r="FM35" i="445"/>
  <c r="FG35" i="445"/>
  <c r="FE35" i="445"/>
  <c r="FA35" i="445"/>
  <c r="EM35" i="445"/>
  <c r="ES35" i="445" s="1"/>
  <c r="EX35" i="445" s="1"/>
  <c r="EL35" i="445"/>
  <c r="EC35" i="445"/>
  <c r="EA35" i="445"/>
  <c r="DW35" i="445"/>
  <c r="DU35" i="445"/>
  <c r="DQ35" i="445"/>
  <c r="CM35" i="445"/>
  <c r="CS35" i="445" s="1"/>
  <c r="CL35" i="445"/>
  <c r="BD35" i="445"/>
  <c r="BC35" i="445"/>
  <c r="U36" i="447" l="1"/>
  <c r="AA36" i="447" s="1"/>
  <c r="T33" i="446"/>
  <c r="U33" i="446" s="1"/>
  <c r="CZ84" i="443"/>
  <c r="O27" i="446"/>
  <c r="CZ81" i="443"/>
  <c r="U40" i="447"/>
  <c r="AA40" i="447" s="1"/>
  <c r="AB40" i="447" s="1"/>
  <c r="ER41" i="445"/>
  <c r="U38" i="447"/>
  <c r="AA38" i="447" s="1"/>
  <c r="AB38" i="447" s="1"/>
  <c r="U44" i="447"/>
  <c r="AA44" i="447" s="1"/>
  <c r="CT53" i="443"/>
  <c r="CZ53" i="443" s="1"/>
  <c r="CZ83" i="443"/>
  <c r="CZ48" i="443"/>
  <c r="CZ49" i="443"/>
  <c r="CT41" i="443"/>
  <c r="CZ52" i="443"/>
  <c r="CZ51" i="443"/>
  <c r="CT45" i="443"/>
  <c r="CZ47" i="443"/>
  <c r="CZ50" i="443"/>
  <c r="CZ40" i="443"/>
  <c r="CZ44" i="443"/>
  <c r="CT43" i="443"/>
  <c r="CT69" i="443"/>
  <c r="CT71" i="443"/>
  <c r="CT129" i="443"/>
  <c r="CZ129" i="443" s="1"/>
  <c r="CZ70" i="443"/>
  <c r="CZ66" i="443"/>
  <c r="CZ72" i="443"/>
  <c r="CZ64" i="443"/>
  <c r="CZ65" i="443"/>
  <c r="CT73" i="443"/>
  <c r="CT67" i="443"/>
  <c r="CZ120" i="443"/>
  <c r="CT131" i="443"/>
  <c r="CZ130" i="443"/>
  <c r="CZ132" i="443"/>
  <c r="CZ118" i="443"/>
  <c r="CT127" i="443"/>
  <c r="CZ121" i="443"/>
  <c r="CZ124" i="443"/>
  <c r="CZ119" i="443"/>
  <c r="CT133" i="443"/>
  <c r="CT117" i="443"/>
  <c r="CT123" i="443"/>
  <c r="CT125" i="443"/>
  <c r="O36" i="446"/>
  <c r="U34" i="447"/>
  <c r="AA34" i="447" s="1"/>
  <c r="AG34" i="447" s="1"/>
  <c r="AH34" i="447" s="1"/>
  <c r="U42" i="447"/>
  <c r="AA42" i="447" s="1"/>
  <c r="AG42" i="447" s="1"/>
  <c r="AH42" i="447" s="1"/>
  <c r="P41" i="447"/>
  <c r="U41" i="447"/>
  <c r="AA41" i="447" s="1"/>
  <c r="AG41" i="447" s="1"/>
  <c r="AH41" i="447" s="1"/>
  <c r="P35" i="447"/>
  <c r="U35" i="447"/>
  <c r="P39" i="447"/>
  <c r="U39" i="447"/>
  <c r="AA39" i="447" s="1"/>
  <c r="AG39" i="447" s="1"/>
  <c r="AH39" i="447" s="1"/>
  <c r="P43" i="447"/>
  <c r="U43" i="447"/>
  <c r="P37" i="447"/>
  <c r="U37" i="447"/>
  <c r="AA37" i="447" s="1"/>
  <c r="AB37" i="447" s="1"/>
  <c r="P45" i="447"/>
  <c r="U45" i="447"/>
  <c r="AA45" i="447" s="1"/>
  <c r="AB45" i="447" s="1"/>
  <c r="FK36" i="445"/>
  <c r="T41" i="446"/>
  <c r="Z41" i="446" s="1"/>
  <c r="AF41" i="446" s="1"/>
  <c r="AG41" i="446" s="1"/>
  <c r="AB20" i="443"/>
  <c r="AA20" i="443"/>
  <c r="DA20" i="443"/>
  <c r="CU20" i="443"/>
  <c r="CO20" i="443"/>
  <c r="CI20" i="443"/>
  <c r="CC20" i="443"/>
  <c r="AM20" i="443"/>
  <c r="CH20" i="443"/>
  <c r="CH13" i="443"/>
  <c r="CH15" i="443"/>
  <c r="CB16" i="443"/>
  <c r="CB14" i="443"/>
  <c r="CB12" i="443"/>
  <c r="CB5" i="443"/>
  <c r="CB9" i="443"/>
  <c r="CH8" i="443"/>
  <c r="CB11" i="443"/>
  <c r="CH10" i="443"/>
  <c r="CB7" i="443"/>
  <c r="CH6" i="443"/>
  <c r="AB44" i="447"/>
  <c r="AG44" i="447"/>
  <c r="AH44" i="447" s="1"/>
  <c r="AB36" i="447"/>
  <c r="AG36" i="447"/>
  <c r="AH36" i="447" s="1"/>
  <c r="AG37" i="447"/>
  <c r="AH37" i="447" s="1"/>
  <c r="AB41" i="447"/>
  <c r="V36" i="447"/>
  <c r="V40" i="447"/>
  <c r="V44" i="447"/>
  <c r="T37" i="446"/>
  <c r="U37" i="446" s="1"/>
  <c r="U27" i="446"/>
  <c r="Z27" i="446"/>
  <c r="T38" i="446"/>
  <c r="Z38" i="446" s="1"/>
  <c r="AF38" i="446" s="1"/>
  <c r="AG38" i="446" s="1"/>
  <c r="Z33" i="446"/>
  <c r="AF33" i="446" s="1"/>
  <c r="AG33" i="446" s="1"/>
  <c r="T34" i="446"/>
  <c r="Z34" i="446" s="1"/>
  <c r="AF34" i="446" s="1"/>
  <c r="AG34" i="446" s="1"/>
  <c r="Z36" i="446"/>
  <c r="U43" i="446"/>
  <c r="Z43" i="446"/>
  <c r="T40" i="446"/>
  <c r="O43" i="446"/>
  <c r="Z26" i="446"/>
  <c r="U26" i="446"/>
  <c r="Z35" i="446"/>
  <c r="U35" i="446"/>
  <c r="U39" i="446"/>
  <c r="Z39" i="446"/>
  <c r="O26" i="446"/>
  <c r="O35" i="446"/>
  <c r="O39" i="446"/>
  <c r="CS42" i="445"/>
  <c r="BJ37" i="445"/>
  <c r="BJ46" i="445"/>
  <c r="CT46" i="445"/>
  <c r="DA46" i="445" s="1"/>
  <c r="CT35" i="445"/>
  <c r="CZ35" i="445" s="1"/>
  <c r="BK38" i="445"/>
  <c r="BQ38" i="445" s="1"/>
  <c r="FK41" i="445"/>
  <c r="FQ41" i="445" s="1"/>
  <c r="BK42" i="445"/>
  <c r="BR42" i="445" s="1"/>
  <c r="ER44" i="445"/>
  <c r="ER46" i="445"/>
  <c r="BJ44" i="445"/>
  <c r="FK45" i="445"/>
  <c r="CZ36" i="445"/>
  <c r="DA36" i="445"/>
  <c r="DG36" i="445" s="1"/>
  <c r="BQ39" i="445"/>
  <c r="BR39" i="445"/>
  <c r="BY39" i="445" s="1"/>
  <c r="CE39" i="445" s="1"/>
  <c r="BR46" i="445"/>
  <c r="BY46" i="445" s="1"/>
  <c r="CE46" i="445" s="1"/>
  <c r="BQ46" i="445"/>
  <c r="CS36" i="445"/>
  <c r="ES38" i="445"/>
  <c r="EX38" i="445" s="1"/>
  <c r="ES39" i="445"/>
  <c r="EX39" i="445" s="1"/>
  <c r="BQ44" i="445"/>
  <c r="FQ44" i="445"/>
  <c r="ER35" i="445"/>
  <c r="BJ39" i="445"/>
  <c r="CS41" i="445"/>
  <c r="BJ43" i="445"/>
  <c r="FQ36" i="445"/>
  <c r="FW36" i="445" s="1"/>
  <c r="BJ40" i="445"/>
  <c r="ER40" i="445"/>
  <c r="CZ42" i="445"/>
  <c r="BQ40" i="445"/>
  <c r="BX40" i="445"/>
  <c r="BY40" i="445"/>
  <c r="CE40" i="445" s="1"/>
  <c r="BK35" i="445"/>
  <c r="BJ35" i="445"/>
  <c r="ES36" i="445"/>
  <c r="EX36" i="445" s="1"/>
  <c r="ER36" i="445"/>
  <c r="FQ40" i="445"/>
  <c r="BK41" i="445"/>
  <c r="BJ41" i="445"/>
  <c r="BK45" i="445"/>
  <c r="BJ45" i="445"/>
  <c r="FQ45" i="445"/>
  <c r="FK35" i="445"/>
  <c r="ES43" i="445"/>
  <c r="EX43" i="445" s="1"/>
  <c r="BX44" i="445"/>
  <c r="BY44" i="445"/>
  <c r="CE44" i="445" s="1"/>
  <c r="ER45" i="445"/>
  <c r="ES45" i="445"/>
  <c r="EX45" i="445" s="1"/>
  <c r="BK36" i="445"/>
  <c r="BR37" i="445"/>
  <c r="ES37" i="445"/>
  <c r="EX37" i="445" s="1"/>
  <c r="CT39" i="445"/>
  <c r="CS39" i="445"/>
  <c r="DH42" i="445"/>
  <c r="DN42" i="445" s="1"/>
  <c r="FK42" i="445"/>
  <c r="DH36" i="445"/>
  <c r="DN36" i="445" s="1"/>
  <c r="CT37" i="445"/>
  <c r="CS37" i="445"/>
  <c r="CT38" i="445"/>
  <c r="CS38" i="445"/>
  <c r="CS40" i="445"/>
  <c r="CT40" i="445"/>
  <c r="FQ39" i="445"/>
  <c r="BR43" i="445"/>
  <c r="ES42" i="445"/>
  <c r="EX42" i="445" s="1"/>
  <c r="ER42" i="445"/>
  <c r="CT43" i="445"/>
  <c r="CS43" i="445"/>
  <c r="CT45" i="445"/>
  <c r="CS45" i="445"/>
  <c r="DA41" i="445"/>
  <c r="CT44" i="445"/>
  <c r="Z94" i="443"/>
  <c r="AB94" i="443" s="1"/>
  <c r="U116" i="443"/>
  <c r="AM116" i="443" s="1"/>
  <c r="U115" i="443"/>
  <c r="DA115" i="443" s="1"/>
  <c r="U102" i="443"/>
  <c r="AM102" i="443" s="1"/>
  <c r="AN116" i="443"/>
  <c r="AL116" i="443"/>
  <c r="Z116" i="443"/>
  <c r="H116" i="443"/>
  <c r="M116" i="443" s="1"/>
  <c r="AN115" i="443"/>
  <c r="AL115" i="443"/>
  <c r="Z115" i="443"/>
  <c r="H115" i="443"/>
  <c r="AN114" i="443"/>
  <c r="AL114" i="443"/>
  <c r="Z114" i="443"/>
  <c r="AB114" i="443" s="1"/>
  <c r="U114" i="443"/>
  <c r="AM114" i="443" s="1"/>
  <c r="H114" i="443"/>
  <c r="E114" i="443" s="1"/>
  <c r="AN113" i="443"/>
  <c r="H113" i="443"/>
  <c r="AN112" i="443"/>
  <c r="AL112" i="443"/>
  <c r="Z112" i="443"/>
  <c r="U112" i="443"/>
  <c r="AA112" i="443" s="1"/>
  <c r="H112" i="443"/>
  <c r="M112" i="443" s="1"/>
  <c r="AN111" i="443"/>
  <c r="AL111" i="443"/>
  <c r="Z111" i="443"/>
  <c r="AB111" i="443" s="1"/>
  <c r="U111" i="443"/>
  <c r="AA111" i="443" s="1"/>
  <c r="H111" i="443"/>
  <c r="E111" i="443" s="1"/>
  <c r="AN110" i="443"/>
  <c r="H110" i="443"/>
  <c r="M110" i="443" s="1"/>
  <c r="AN109" i="443"/>
  <c r="H109" i="443"/>
  <c r="AN108" i="443"/>
  <c r="H108" i="443"/>
  <c r="E108" i="443" s="1"/>
  <c r="T108" i="443" s="1"/>
  <c r="AL108" i="443" s="1"/>
  <c r="AN107" i="443"/>
  <c r="H107" i="443"/>
  <c r="M107" i="443" s="1"/>
  <c r="AN106" i="443"/>
  <c r="AL106" i="443"/>
  <c r="Z106" i="443"/>
  <c r="AB106" i="443" s="1"/>
  <c r="U106" i="443"/>
  <c r="AM106" i="443" s="1"/>
  <c r="H106" i="443"/>
  <c r="M106" i="443" s="1"/>
  <c r="AN105" i="443"/>
  <c r="AL105" i="443"/>
  <c r="Z105" i="443"/>
  <c r="U105" i="443"/>
  <c r="CI105" i="443" s="1"/>
  <c r="H105" i="443"/>
  <c r="AN104" i="443"/>
  <c r="H104" i="443"/>
  <c r="M104" i="443" s="1"/>
  <c r="AN103" i="443"/>
  <c r="AL103" i="443"/>
  <c r="Z103" i="443"/>
  <c r="U103" i="443"/>
  <c r="CO103" i="443" s="1"/>
  <c r="H103" i="443"/>
  <c r="AN102" i="443"/>
  <c r="AL102" i="443"/>
  <c r="Z102" i="443"/>
  <c r="AB102" i="443" s="1"/>
  <c r="H102" i="443"/>
  <c r="E102" i="443" s="1"/>
  <c r="AN101" i="443"/>
  <c r="AL101" i="443"/>
  <c r="Z101" i="443"/>
  <c r="U101" i="443"/>
  <c r="CU101" i="443" s="1"/>
  <c r="H101" i="443"/>
  <c r="AN100" i="443"/>
  <c r="AL100" i="443"/>
  <c r="Z100" i="443"/>
  <c r="AB100" i="443" s="1"/>
  <c r="U100" i="443"/>
  <c r="AM100" i="443" s="1"/>
  <c r="H100" i="443"/>
  <c r="M100" i="443" s="1"/>
  <c r="AN99" i="443"/>
  <c r="H99" i="443"/>
  <c r="AN98" i="443"/>
  <c r="AL98" i="443"/>
  <c r="Z98" i="443"/>
  <c r="AB98" i="443" s="1"/>
  <c r="U98" i="443"/>
  <c r="AM98" i="443" s="1"/>
  <c r="H98" i="443"/>
  <c r="M98" i="443" s="1"/>
  <c r="AN97" i="443"/>
  <c r="AL97" i="443"/>
  <c r="Z97" i="443"/>
  <c r="U97" i="443"/>
  <c r="CI97" i="443" s="1"/>
  <c r="H97" i="443"/>
  <c r="AN96" i="443"/>
  <c r="AL96" i="443"/>
  <c r="Z96" i="443"/>
  <c r="AB96" i="443" s="1"/>
  <c r="U96" i="443"/>
  <c r="AM96" i="443" s="1"/>
  <c r="H96" i="443"/>
  <c r="M96" i="443" s="1"/>
  <c r="AN95" i="443"/>
  <c r="H95" i="443"/>
  <c r="AN94" i="443"/>
  <c r="H94" i="443"/>
  <c r="E94" i="443" s="1"/>
  <c r="AN93" i="443"/>
  <c r="H93" i="443"/>
  <c r="M93" i="443" s="1"/>
  <c r="V34" i="447" l="1"/>
  <c r="AB34" i="447"/>
  <c r="AA41" i="446"/>
  <c r="AB39" i="447"/>
  <c r="AB42" i="447"/>
  <c r="AA33" i="446"/>
  <c r="AA34" i="446"/>
  <c r="U41" i="446"/>
  <c r="V39" i="447"/>
  <c r="V45" i="447"/>
  <c r="AG45" i="447"/>
  <c r="AH45" i="447" s="1"/>
  <c r="AG38" i="447"/>
  <c r="AH38" i="447" s="1"/>
  <c r="AG40" i="447"/>
  <c r="AH40" i="447" s="1"/>
  <c r="CZ46" i="445"/>
  <c r="V38" i="447"/>
  <c r="V42" i="447"/>
  <c r="Z37" i="446"/>
  <c r="V37" i="447"/>
  <c r="V41" i="447"/>
  <c r="CZ45" i="443"/>
  <c r="CZ43" i="443"/>
  <c r="CZ41" i="443"/>
  <c r="CZ71" i="443"/>
  <c r="CZ69" i="443"/>
  <c r="CZ67" i="443"/>
  <c r="CZ73" i="443"/>
  <c r="CZ127" i="443"/>
  <c r="CZ125" i="443"/>
  <c r="CZ117" i="443"/>
  <c r="CZ131" i="443"/>
  <c r="CZ123" i="443"/>
  <c r="CZ133" i="443"/>
  <c r="AA43" i="447"/>
  <c r="V43" i="447"/>
  <c r="AA35" i="447"/>
  <c r="V35" i="447"/>
  <c r="BX46" i="445"/>
  <c r="BX39" i="445"/>
  <c r="U34" i="446"/>
  <c r="CN20" i="443"/>
  <c r="CN13" i="443"/>
  <c r="CH12" i="443"/>
  <c r="CH14" i="443"/>
  <c r="CH16" i="443"/>
  <c r="CN15" i="443"/>
  <c r="CN10" i="443"/>
  <c r="CH7" i="443"/>
  <c r="CH11" i="443"/>
  <c r="CH5" i="443"/>
  <c r="CN6" i="443"/>
  <c r="CN8" i="443"/>
  <c r="CH9" i="443"/>
  <c r="AA36" i="446"/>
  <c r="AF36" i="446"/>
  <c r="AG36" i="446" s="1"/>
  <c r="U38" i="446"/>
  <c r="AA38" i="446"/>
  <c r="AA27" i="446"/>
  <c r="AF27" i="446"/>
  <c r="AG27" i="446" s="1"/>
  <c r="AA43" i="446"/>
  <c r="AF43" i="446"/>
  <c r="AG43" i="446" s="1"/>
  <c r="U40" i="446"/>
  <c r="Z40" i="446"/>
  <c r="AA39" i="446"/>
  <c r="AF39" i="446"/>
  <c r="AG39" i="446" s="1"/>
  <c r="AA35" i="446"/>
  <c r="AF35" i="446"/>
  <c r="AG35" i="446" s="1"/>
  <c r="AA26" i="446"/>
  <c r="AF26" i="446"/>
  <c r="AG26" i="446" s="1"/>
  <c r="BQ42" i="445"/>
  <c r="BR38" i="445"/>
  <c r="BX38" i="445" s="1"/>
  <c r="DA35" i="445"/>
  <c r="DH35" i="445" s="1"/>
  <c r="DN35" i="445" s="1"/>
  <c r="FW44" i="445"/>
  <c r="BY43" i="445"/>
  <c r="CE43" i="445" s="1"/>
  <c r="BX43" i="445"/>
  <c r="DA44" i="445"/>
  <c r="CZ44" i="445"/>
  <c r="DH41" i="445"/>
  <c r="DN41" i="445" s="1"/>
  <c r="DG41" i="445"/>
  <c r="BY42" i="445"/>
  <c r="CE42" i="445" s="1"/>
  <c r="BX42" i="445"/>
  <c r="FW39" i="445"/>
  <c r="BY37" i="445"/>
  <c r="CE37" i="445" s="1"/>
  <c r="BX37" i="445"/>
  <c r="FW41" i="445"/>
  <c r="BQ45" i="445"/>
  <c r="BR45" i="445"/>
  <c r="BR41" i="445"/>
  <c r="BQ41" i="445"/>
  <c r="DA37" i="445"/>
  <c r="CZ37" i="445"/>
  <c r="DA39" i="445"/>
  <c r="CZ39" i="445"/>
  <c r="BR36" i="445"/>
  <c r="BQ36" i="445"/>
  <c r="DH46" i="445"/>
  <c r="DN46" i="445" s="1"/>
  <c r="DG46" i="445"/>
  <c r="CZ45" i="445"/>
  <c r="DA45" i="445"/>
  <c r="DA43" i="445"/>
  <c r="CZ43" i="445"/>
  <c r="DA40" i="445"/>
  <c r="CZ40" i="445"/>
  <c r="DA38" i="445"/>
  <c r="CZ38" i="445"/>
  <c r="FQ42" i="445"/>
  <c r="FQ35" i="445"/>
  <c r="FW45" i="445"/>
  <c r="FW40" i="445"/>
  <c r="BR35" i="445"/>
  <c r="BQ35" i="445"/>
  <c r="AL94" i="443"/>
  <c r="U94" i="443"/>
  <c r="AM94" i="443" s="1"/>
  <c r="U108" i="443"/>
  <c r="CI108" i="443" s="1"/>
  <c r="CB108" i="443"/>
  <c r="CH108" i="443" s="1"/>
  <c r="Z108" i="443"/>
  <c r="AB108" i="443" s="1"/>
  <c r="AB115" i="443"/>
  <c r="CI106" i="443"/>
  <c r="M102" i="443"/>
  <c r="E100" i="443"/>
  <c r="CB100" i="443" s="1"/>
  <c r="DA112" i="443"/>
  <c r="E116" i="443"/>
  <c r="CB116" i="443" s="1"/>
  <c r="AA102" i="443"/>
  <c r="AB103" i="443"/>
  <c r="CC100" i="443"/>
  <c r="AB105" i="443"/>
  <c r="AB101" i="443"/>
  <c r="M108" i="443"/>
  <c r="CC112" i="443"/>
  <c r="AB97" i="443"/>
  <c r="E98" i="443"/>
  <c r="CB98" i="443" s="1"/>
  <c r="CI103" i="443"/>
  <c r="M109" i="443"/>
  <c r="CI112" i="443"/>
  <c r="CU114" i="443"/>
  <c r="CO101" i="443"/>
  <c r="M94" i="443"/>
  <c r="AA98" i="443"/>
  <c r="CU98" i="443"/>
  <c r="AA100" i="443"/>
  <c r="CU100" i="443"/>
  <c r="CU102" i="443"/>
  <c r="E104" i="443"/>
  <c r="E106" i="443"/>
  <c r="AA106" i="443"/>
  <c r="CU106" i="443"/>
  <c r="E109" i="443"/>
  <c r="AM111" i="443"/>
  <c r="AM112" i="443"/>
  <c r="CO112" i="443"/>
  <c r="M113" i="443"/>
  <c r="DA114" i="443"/>
  <c r="DA116" i="443"/>
  <c r="E96" i="443"/>
  <c r="CC98" i="443"/>
  <c r="DA98" i="443"/>
  <c r="DA100" i="443"/>
  <c r="CU112" i="443"/>
  <c r="M114" i="443"/>
  <c r="AA114" i="443"/>
  <c r="CC114" i="443"/>
  <c r="CO115" i="443"/>
  <c r="CC116" i="443"/>
  <c r="CI98" i="443"/>
  <c r="CI101" i="443"/>
  <c r="E110" i="443"/>
  <c r="T110" i="443" s="1"/>
  <c r="U110" i="443" s="1"/>
  <c r="CI114" i="443"/>
  <c r="CU115" i="443"/>
  <c r="AA116" i="443"/>
  <c r="CI116" i="443"/>
  <c r="CU116" i="443"/>
  <c r="CB94" i="443"/>
  <c r="AA105" i="443"/>
  <c r="AM105" i="443"/>
  <c r="CC105" i="443"/>
  <c r="DA105" i="443"/>
  <c r="M111" i="443"/>
  <c r="CB102" i="443"/>
  <c r="M99" i="443"/>
  <c r="E99" i="443"/>
  <c r="T99" i="443" s="1"/>
  <c r="CO102" i="443"/>
  <c r="AA103" i="443"/>
  <c r="AM103" i="443"/>
  <c r="CC103" i="443"/>
  <c r="DA103" i="443"/>
  <c r="CU105" i="443"/>
  <c r="CC96" i="443"/>
  <c r="DA96" i="443"/>
  <c r="CO100" i="443"/>
  <c r="AA101" i="443"/>
  <c r="AM101" i="443"/>
  <c r="CC101" i="443"/>
  <c r="DA101" i="443"/>
  <c r="CI102" i="443"/>
  <c r="CU103" i="443"/>
  <c r="M105" i="443"/>
  <c r="E105" i="443"/>
  <c r="CO105" i="443"/>
  <c r="DA111" i="443"/>
  <c r="CU111" i="443"/>
  <c r="CO111" i="443"/>
  <c r="CI111" i="443"/>
  <c r="CC111" i="443"/>
  <c r="CB114" i="443"/>
  <c r="M115" i="443"/>
  <c r="E115" i="443"/>
  <c r="CO96" i="443"/>
  <c r="AA97" i="443"/>
  <c r="AM97" i="443"/>
  <c r="CC97" i="443"/>
  <c r="DA97" i="443"/>
  <c r="M101" i="443"/>
  <c r="E101" i="443"/>
  <c r="AB112" i="443"/>
  <c r="CI96" i="443"/>
  <c r="CU97" i="443"/>
  <c r="M97" i="443"/>
  <c r="E97" i="443"/>
  <c r="CO97" i="443"/>
  <c r="E93" i="443"/>
  <c r="T93" i="443" s="1"/>
  <c r="M95" i="443"/>
  <c r="E95" i="443"/>
  <c r="T95" i="443" s="1"/>
  <c r="AA96" i="443"/>
  <c r="CU96" i="443"/>
  <c r="CO98" i="443"/>
  <c r="CI100" i="443"/>
  <c r="CC102" i="443"/>
  <c r="DA102" i="443"/>
  <c r="M103" i="443"/>
  <c r="E103" i="443"/>
  <c r="CC106" i="443"/>
  <c r="CO106" i="443"/>
  <c r="DA106" i="443"/>
  <c r="CB111" i="443"/>
  <c r="E112" i="443"/>
  <c r="AB116" i="443"/>
  <c r="E107" i="443"/>
  <c r="T107" i="443" s="1"/>
  <c r="Z107" i="443" s="1"/>
  <c r="E113" i="443"/>
  <c r="T113" i="443" s="1"/>
  <c r="CI115" i="443"/>
  <c r="CO116" i="443"/>
  <c r="CO114" i="443"/>
  <c r="AA115" i="443"/>
  <c r="AM115" i="443"/>
  <c r="CC115" i="443"/>
  <c r="DG35" i="445" l="1"/>
  <c r="AF37" i="446"/>
  <c r="AG37" i="446" s="1"/>
  <c r="AA37" i="446"/>
  <c r="CC108" i="443"/>
  <c r="CU108" i="443"/>
  <c r="AG35" i="447"/>
  <c r="AH35" i="447" s="1"/>
  <c r="AB35" i="447"/>
  <c r="AA108" i="443"/>
  <c r="DA108" i="443"/>
  <c r="AB43" i="447"/>
  <c r="AG43" i="447"/>
  <c r="AH43" i="447" s="1"/>
  <c r="CT20" i="443"/>
  <c r="DA94" i="443"/>
  <c r="CI94" i="443"/>
  <c r="CU94" i="443"/>
  <c r="CC94" i="443"/>
  <c r="CO94" i="443"/>
  <c r="AA94" i="443"/>
  <c r="CT13" i="443"/>
  <c r="CN14" i="443"/>
  <c r="CN16" i="443"/>
  <c r="CT15" i="443"/>
  <c r="CN12" i="443"/>
  <c r="CN7" i="443"/>
  <c r="CN11" i="443"/>
  <c r="CT6" i="443"/>
  <c r="CN9" i="443"/>
  <c r="CT10" i="443"/>
  <c r="CT8" i="443"/>
  <c r="CN5" i="443"/>
  <c r="AF40" i="446"/>
  <c r="AG40" i="446" s="1"/>
  <c r="AA40" i="446"/>
  <c r="BY38" i="445"/>
  <c r="CE38" i="445" s="1"/>
  <c r="DH45" i="445"/>
  <c r="DN45" i="445" s="1"/>
  <c r="DG45" i="445"/>
  <c r="BY45" i="445"/>
  <c r="CE45" i="445" s="1"/>
  <c r="BX45" i="445"/>
  <c r="BY35" i="445"/>
  <c r="CE35" i="445" s="1"/>
  <c r="BX35" i="445"/>
  <c r="DH40" i="445"/>
  <c r="DN40" i="445" s="1"/>
  <c r="DG40" i="445"/>
  <c r="BY36" i="445"/>
  <c r="CE36" i="445" s="1"/>
  <c r="BX36" i="445"/>
  <c r="DH37" i="445"/>
  <c r="DN37" i="445" s="1"/>
  <c r="DG37" i="445"/>
  <c r="FW35" i="445"/>
  <c r="FW42" i="445"/>
  <c r="DG38" i="445"/>
  <c r="DH38" i="445"/>
  <c r="DN38" i="445" s="1"/>
  <c r="DG43" i="445"/>
  <c r="DH43" i="445"/>
  <c r="DN43" i="445" s="1"/>
  <c r="DH39" i="445"/>
  <c r="DN39" i="445" s="1"/>
  <c r="DG39" i="445"/>
  <c r="BX41" i="445"/>
  <c r="BY41" i="445"/>
  <c r="CE41" i="445" s="1"/>
  <c r="DH44" i="445"/>
  <c r="DN44" i="445" s="1"/>
  <c r="DG44" i="445"/>
  <c r="AA110" i="443"/>
  <c r="DA110" i="443"/>
  <c r="CO110" i="443"/>
  <c r="CI110" i="443"/>
  <c r="AM110" i="443"/>
  <c r="CC110" i="443"/>
  <c r="CU110" i="443"/>
  <c r="T109" i="443"/>
  <c r="CB109" i="443" s="1"/>
  <c r="U93" i="443"/>
  <c r="AL93" i="443"/>
  <c r="Z93" i="443"/>
  <c r="U107" i="443"/>
  <c r="AL107" i="443"/>
  <c r="U113" i="443"/>
  <c r="AL113" i="443"/>
  <c r="Z95" i="443"/>
  <c r="AL95" i="443"/>
  <c r="U99" i="443"/>
  <c r="AL99" i="443"/>
  <c r="Z99" i="443"/>
  <c r="AL110" i="443"/>
  <c r="T104" i="443"/>
  <c r="Z113" i="443"/>
  <c r="U95" i="443"/>
  <c r="Z110" i="443"/>
  <c r="AB107" i="443"/>
  <c r="CO108" i="443"/>
  <c r="AM108" i="443"/>
  <c r="CH114" i="443"/>
  <c r="CB96" i="443"/>
  <c r="CH98" i="443"/>
  <c r="CB110" i="443"/>
  <c r="CB106" i="443"/>
  <c r="CH116" i="443"/>
  <c r="CH102" i="443"/>
  <c r="CH111" i="443"/>
  <c r="CN111" i="443" s="1"/>
  <c r="CB107" i="443"/>
  <c r="CB95" i="443"/>
  <c r="CB97" i="443"/>
  <c r="CB101" i="443"/>
  <c r="CB115" i="443"/>
  <c r="CH94" i="443"/>
  <c r="CB113" i="443"/>
  <c r="CB112" i="443"/>
  <c r="CB105" i="443"/>
  <c r="CB99" i="443"/>
  <c r="CH100" i="443"/>
  <c r="CN108" i="443"/>
  <c r="CB103" i="443"/>
  <c r="CB93" i="443"/>
  <c r="Q3" i="454"/>
  <c r="L3" i="454"/>
  <c r="R3" i="454"/>
  <c r="R8" i="225"/>
  <c r="L8" i="225"/>
  <c r="K8" i="225"/>
  <c r="Q8" i="225" s="1"/>
  <c r="R7" i="225"/>
  <c r="L7" i="225"/>
  <c r="K7" i="225"/>
  <c r="Q7" i="225" s="1"/>
  <c r="AN63" i="443"/>
  <c r="H63" i="443"/>
  <c r="AN62" i="443"/>
  <c r="H62" i="443"/>
  <c r="AN61" i="443"/>
  <c r="H61" i="443"/>
  <c r="AN60" i="443"/>
  <c r="H60" i="443"/>
  <c r="AN59" i="443"/>
  <c r="H59" i="443"/>
  <c r="AN58" i="443"/>
  <c r="H58" i="443"/>
  <c r="AN57" i="443"/>
  <c r="H57" i="443"/>
  <c r="AN56" i="443"/>
  <c r="H56" i="443"/>
  <c r="AN55" i="443"/>
  <c r="H55" i="443"/>
  <c r="AN28" i="443"/>
  <c r="H28" i="443"/>
  <c r="M28" i="443" s="1"/>
  <c r="AN27" i="443"/>
  <c r="H27" i="443"/>
  <c r="M27" i="443" s="1"/>
  <c r="AN26" i="443"/>
  <c r="H26" i="443"/>
  <c r="E26" i="443" s="1"/>
  <c r="AN25" i="443"/>
  <c r="H25" i="443"/>
  <c r="E25" i="443" s="1"/>
  <c r="AN24" i="443"/>
  <c r="H24" i="443"/>
  <c r="M24" i="443" s="1"/>
  <c r="AN23" i="443"/>
  <c r="H23" i="443"/>
  <c r="M23" i="443" s="1"/>
  <c r="AN22" i="443"/>
  <c r="H22" i="443"/>
  <c r="E22" i="443" s="1"/>
  <c r="AN19" i="443"/>
  <c r="H19" i="443"/>
  <c r="M19" i="443" s="1"/>
  <c r="AN18" i="443"/>
  <c r="H18" i="443"/>
  <c r="M18" i="443" s="1"/>
  <c r="AN17" i="443"/>
  <c r="H17" i="443"/>
  <c r="M17" i="443" s="1"/>
  <c r="AN4" i="443"/>
  <c r="AL4" i="443"/>
  <c r="Z4" i="443"/>
  <c r="U4" i="443"/>
  <c r="AA4" i="443" s="1"/>
  <c r="CZ20" i="443" l="1"/>
  <c r="CZ13" i="443"/>
  <c r="CT12" i="443"/>
  <c r="CT16" i="443"/>
  <c r="CZ15" i="443"/>
  <c r="CT14" i="443"/>
  <c r="CZ8" i="443"/>
  <c r="CT9" i="443"/>
  <c r="CT11" i="443"/>
  <c r="CT5" i="443"/>
  <c r="CZ10" i="443"/>
  <c r="CZ6" i="443"/>
  <c r="CT7" i="443"/>
  <c r="CH109" i="443"/>
  <c r="CU93" i="443"/>
  <c r="AM93" i="443"/>
  <c r="DA93" i="443"/>
  <c r="AA93" i="443"/>
  <c r="CI93" i="443"/>
  <c r="CC93" i="443"/>
  <c r="CO93" i="443"/>
  <c r="Z104" i="443"/>
  <c r="CB104" i="443"/>
  <c r="U104" i="443"/>
  <c r="AL104" i="443"/>
  <c r="AB99" i="443"/>
  <c r="CI113" i="443"/>
  <c r="CO113" i="443"/>
  <c r="AM113" i="443"/>
  <c r="DA113" i="443"/>
  <c r="CC113" i="443"/>
  <c r="CU113" i="443"/>
  <c r="AA113" i="443"/>
  <c r="CN98" i="443"/>
  <c r="CT98" i="443" s="1"/>
  <c r="AB110" i="443"/>
  <c r="AB95" i="443"/>
  <c r="AB93" i="443"/>
  <c r="U109" i="443"/>
  <c r="AL109" i="443"/>
  <c r="Z109" i="443"/>
  <c r="AB113" i="443"/>
  <c r="DA99" i="443"/>
  <c r="AA99" i="443"/>
  <c r="AM99" i="443"/>
  <c r="CU99" i="443"/>
  <c r="CO99" i="443"/>
  <c r="CI99" i="443"/>
  <c r="CC99" i="443"/>
  <c r="AM107" i="443"/>
  <c r="DA107" i="443"/>
  <c r="AA107" i="443"/>
  <c r="CI107" i="443"/>
  <c r="CO107" i="443"/>
  <c r="CC107" i="443"/>
  <c r="CU107" i="443"/>
  <c r="CO95" i="443"/>
  <c r="DA95" i="443"/>
  <c r="CU95" i="443"/>
  <c r="CC95" i="443"/>
  <c r="CI95" i="443"/>
  <c r="AM95" i="443"/>
  <c r="AA95" i="443"/>
  <c r="CH96" i="443"/>
  <c r="CN96" i="443" s="1"/>
  <c r="CN114" i="443"/>
  <c r="CH110" i="443"/>
  <c r="CN110" i="443" s="1"/>
  <c r="CH106" i="443"/>
  <c r="CH93" i="443"/>
  <c r="CN93" i="443" s="1"/>
  <c r="CH95" i="443"/>
  <c r="CH113" i="443"/>
  <c r="CN113" i="443" s="1"/>
  <c r="CT113" i="443" s="1"/>
  <c r="CN116" i="443"/>
  <c r="CH105" i="443"/>
  <c r="CH115" i="443"/>
  <c r="CH99" i="443"/>
  <c r="CN102" i="443"/>
  <c r="CT111" i="443"/>
  <c r="CN100" i="443"/>
  <c r="CT108" i="443"/>
  <c r="CH112" i="443"/>
  <c r="CN94" i="443"/>
  <c r="CN109" i="443"/>
  <c r="CH107" i="443"/>
  <c r="CH103" i="443"/>
  <c r="CH101" i="443"/>
  <c r="CH97" i="443"/>
  <c r="M60" i="443"/>
  <c r="E60" i="443"/>
  <c r="M55" i="443"/>
  <c r="E55" i="443"/>
  <c r="M59" i="443"/>
  <c r="E59" i="443"/>
  <c r="M61" i="443"/>
  <c r="E61" i="443"/>
  <c r="M63" i="443"/>
  <c r="E63" i="443"/>
  <c r="M56" i="443"/>
  <c r="E56" i="443"/>
  <c r="M58" i="443"/>
  <c r="E58" i="443"/>
  <c r="M62" i="443"/>
  <c r="E62" i="443"/>
  <c r="M57" i="443"/>
  <c r="E57" i="443"/>
  <c r="AB4" i="443"/>
  <c r="E28" i="443"/>
  <c r="E19" i="443"/>
  <c r="M22" i="443"/>
  <c r="M26" i="443"/>
  <c r="AM4" i="443"/>
  <c r="M25" i="443"/>
  <c r="E17" i="443"/>
  <c r="E23" i="443"/>
  <c r="E18" i="443"/>
  <c r="E24" i="443"/>
  <c r="E27" i="443"/>
  <c r="CC4" i="443"/>
  <c r="CI4" i="443"/>
  <c r="CO4" i="443"/>
  <c r="CU4" i="443"/>
  <c r="DA4" i="443"/>
  <c r="GV23" i="444"/>
  <c r="GP23" i="444"/>
  <c r="GJ23" i="444"/>
  <c r="GD23" i="444"/>
  <c r="FX23" i="444"/>
  <c r="CD23" i="444"/>
  <c r="BX23" i="444"/>
  <c r="BR23" i="444"/>
  <c r="BL23" i="444"/>
  <c r="AZ23" i="444"/>
  <c r="AT23" i="444"/>
  <c r="AN23" i="444"/>
  <c r="AH23" i="444"/>
  <c r="AB23" i="444"/>
  <c r="J23" i="444"/>
  <c r="GV22" i="444"/>
  <c r="GP22" i="444"/>
  <c r="GJ22" i="444"/>
  <c r="GD22" i="444"/>
  <c r="FX22" i="444"/>
  <c r="CD22" i="444"/>
  <c r="BX22" i="444"/>
  <c r="BR22" i="444"/>
  <c r="BL22" i="444"/>
  <c r="AZ22" i="444"/>
  <c r="AT22" i="444"/>
  <c r="AN22" i="444"/>
  <c r="AH22" i="444"/>
  <c r="AB22" i="444"/>
  <c r="J22" i="444"/>
  <c r="GV21" i="444"/>
  <c r="GP21" i="444"/>
  <c r="GJ21" i="444"/>
  <c r="GD21" i="444"/>
  <c r="FX21" i="444"/>
  <c r="CD21" i="444"/>
  <c r="BX21" i="444"/>
  <c r="BR21" i="444"/>
  <c r="BL21" i="444"/>
  <c r="AZ21" i="444"/>
  <c r="AT21" i="444"/>
  <c r="AN21" i="444"/>
  <c r="AH21" i="444"/>
  <c r="AB21" i="444"/>
  <c r="J21" i="444"/>
  <c r="GV20" i="444"/>
  <c r="GP20" i="444"/>
  <c r="GJ20" i="444"/>
  <c r="GD20" i="444"/>
  <c r="FX20" i="444"/>
  <c r="CD20" i="444"/>
  <c r="BX20" i="444"/>
  <c r="BR20" i="444"/>
  <c r="BL20" i="444"/>
  <c r="AZ20" i="444"/>
  <c r="AT20" i="444"/>
  <c r="AN20" i="444"/>
  <c r="AH20" i="444"/>
  <c r="AB20" i="444"/>
  <c r="J20" i="444"/>
  <c r="CZ16" i="443" l="1"/>
  <c r="CZ14" i="443"/>
  <c r="CZ12" i="443"/>
  <c r="CZ5" i="443"/>
  <c r="CZ7" i="443"/>
  <c r="CZ11" i="443"/>
  <c r="CZ9" i="443"/>
  <c r="CN106" i="443"/>
  <c r="CT106" i="443" s="1"/>
  <c r="DA109" i="443"/>
  <c r="CC109" i="443"/>
  <c r="CU109" i="443"/>
  <c r="AA109" i="443"/>
  <c r="CO109" i="443"/>
  <c r="AM109" i="443"/>
  <c r="CI109" i="443"/>
  <c r="AB104" i="443"/>
  <c r="AB109" i="443"/>
  <c r="CT114" i="443"/>
  <c r="AM104" i="443"/>
  <c r="CO104" i="443"/>
  <c r="CC104" i="443"/>
  <c r="AA104" i="443"/>
  <c r="CU104" i="443"/>
  <c r="CI104" i="443"/>
  <c r="DA104" i="443"/>
  <c r="CN95" i="443"/>
  <c r="CH104" i="443"/>
  <c r="CN105" i="443"/>
  <c r="CN115" i="443"/>
  <c r="CT116" i="443"/>
  <c r="CN99" i="443"/>
  <c r="CT102" i="443"/>
  <c r="CZ98" i="443"/>
  <c r="CT96" i="443"/>
  <c r="CN97" i="443"/>
  <c r="CT109" i="443"/>
  <c r="CT94" i="443"/>
  <c r="CZ108" i="443"/>
  <c r="CN101" i="443"/>
  <c r="CT110" i="443"/>
  <c r="CN103" i="443"/>
  <c r="CZ113" i="443"/>
  <c r="CT100" i="443"/>
  <c r="CZ111" i="443"/>
  <c r="CT93" i="443"/>
  <c r="CN107" i="443"/>
  <c r="CN112" i="443"/>
  <c r="CB61" i="443"/>
  <c r="CB57" i="443"/>
  <c r="CB58" i="443"/>
  <c r="CB59" i="443"/>
  <c r="CB60" i="443"/>
  <c r="CB55" i="443"/>
  <c r="CH55" i="443" s="1"/>
  <c r="CT95" i="443" l="1"/>
  <c r="CZ95" i="443" s="1"/>
  <c r="CZ114" i="443"/>
  <c r="CT105" i="443"/>
  <c r="CZ105" i="443" s="1"/>
  <c r="CN104" i="443"/>
  <c r="CT115" i="443"/>
  <c r="CZ116" i="443"/>
  <c r="CT99" i="443"/>
  <c r="CZ96" i="443"/>
  <c r="CZ102" i="443"/>
  <c r="CZ93" i="443"/>
  <c r="CZ100" i="443"/>
  <c r="CT103" i="443"/>
  <c r="CT101" i="443"/>
  <c r="CZ94" i="443"/>
  <c r="CT112" i="443"/>
  <c r="CT107" i="443"/>
  <c r="CZ110" i="443"/>
  <c r="CZ106" i="443"/>
  <c r="CZ109" i="443"/>
  <c r="CT97" i="443"/>
  <c r="CH58" i="443"/>
  <c r="AL62" i="443"/>
  <c r="U62" i="443"/>
  <c r="Z62" i="443"/>
  <c r="CN55" i="443"/>
  <c r="CH61" i="443"/>
  <c r="AL56" i="443"/>
  <c r="U56" i="443"/>
  <c r="Z56" i="443"/>
  <c r="AL55" i="443"/>
  <c r="U55" i="443"/>
  <c r="Z55" i="443"/>
  <c r="CB62" i="443"/>
  <c r="CH60" i="443"/>
  <c r="AL59" i="443"/>
  <c r="U59" i="443"/>
  <c r="Z59" i="443"/>
  <c r="CH57" i="443"/>
  <c r="AL61" i="443"/>
  <c r="U61" i="443"/>
  <c r="Z61" i="443"/>
  <c r="AL58" i="443"/>
  <c r="U58" i="443"/>
  <c r="Z58" i="443"/>
  <c r="CH59" i="443"/>
  <c r="AL63" i="443"/>
  <c r="U63" i="443"/>
  <c r="Z63" i="443"/>
  <c r="AL60" i="443"/>
  <c r="U60" i="443"/>
  <c r="Z60" i="443"/>
  <c r="CB63" i="443"/>
  <c r="U57" i="443"/>
  <c r="Z57" i="443"/>
  <c r="AL57" i="443"/>
  <c r="CB56" i="443"/>
  <c r="CT104" i="443" l="1"/>
  <c r="CZ115" i="443"/>
  <c r="CZ99" i="443"/>
  <c r="CZ97" i="443"/>
  <c r="CZ112" i="443"/>
  <c r="CZ103" i="443"/>
  <c r="CZ107" i="443"/>
  <c r="CZ101" i="443"/>
  <c r="CN59" i="443"/>
  <c r="AB55" i="443"/>
  <c r="AB56" i="443"/>
  <c r="CN61" i="443"/>
  <c r="DA57" i="443"/>
  <c r="CU57" i="443"/>
  <c r="CO57" i="443"/>
  <c r="CI57" i="443"/>
  <c r="CC57" i="443"/>
  <c r="AM57" i="443"/>
  <c r="AA57" i="443"/>
  <c r="DA60" i="443"/>
  <c r="CU60" i="443"/>
  <c r="CO60" i="443"/>
  <c r="CI60" i="443"/>
  <c r="CC60" i="443"/>
  <c r="AM60" i="443"/>
  <c r="AA60" i="443"/>
  <c r="DA63" i="443"/>
  <c r="CU63" i="443"/>
  <c r="CO63" i="443"/>
  <c r="CI63" i="443"/>
  <c r="CC63" i="443"/>
  <c r="AA63" i="443"/>
  <c r="AM63" i="443"/>
  <c r="AB58" i="443"/>
  <c r="AB61" i="443"/>
  <c r="CN57" i="443"/>
  <c r="DA55" i="443"/>
  <c r="CU55" i="443"/>
  <c r="CO55" i="443"/>
  <c r="CI55" i="443"/>
  <c r="CC55" i="443"/>
  <c r="AM55" i="443"/>
  <c r="AA55" i="443"/>
  <c r="DA56" i="443"/>
  <c r="CU56" i="443"/>
  <c r="CO56" i="443"/>
  <c r="CI56" i="443"/>
  <c r="CC56" i="443"/>
  <c r="AM56" i="443"/>
  <c r="AA56" i="443"/>
  <c r="CT55" i="443"/>
  <c r="AB57" i="443"/>
  <c r="AB60" i="443"/>
  <c r="AB63" i="443"/>
  <c r="CH56" i="443"/>
  <c r="DA58" i="443"/>
  <c r="CU58" i="443"/>
  <c r="CO58" i="443"/>
  <c r="CI58" i="443"/>
  <c r="CC58" i="443"/>
  <c r="AM58" i="443"/>
  <c r="AA58" i="443"/>
  <c r="DA61" i="443"/>
  <c r="CU61" i="443"/>
  <c r="CO61" i="443"/>
  <c r="CI61" i="443"/>
  <c r="CC61" i="443"/>
  <c r="AM61" i="443"/>
  <c r="AA61" i="443"/>
  <c r="AB59" i="443"/>
  <c r="CN60" i="443"/>
  <c r="AB62" i="443"/>
  <c r="CN58" i="443"/>
  <c r="CH63" i="443"/>
  <c r="DA59" i="443"/>
  <c r="CU59" i="443"/>
  <c r="CO59" i="443"/>
  <c r="CI59" i="443"/>
  <c r="CC59" i="443"/>
  <c r="AM59" i="443"/>
  <c r="AA59" i="443"/>
  <c r="CH62" i="443"/>
  <c r="DA62" i="443"/>
  <c r="CU62" i="443"/>
  <c r="CO62" i="443"/>
  <c r="CI62" i="443"/>
  <c r="CC62" i="443"/>
  <c r="AM62" i="443"/>
  <c r="AA62" i="443"/>
  <c r="CZ104" i="443" l="1"/>
  <c r="CN63" i="443"/>
  <c r="CN56" i="443"/>
  <c r="CZ55" i="443"/>
  <c r="CT57" i="443"/>
  <c r="CN62" i="443"/>
  <c r="CT61" i="443"/>
  <c r="CT59" i="443"/>
  <c r="CT58" i="443"/>
  <c r="CT60" i="443"/>
  <c r="CT56" i="443" l="1"/>
  <c r="CZ58" i="443"/>
  <c r="CZ57" i="443"/>
  <c r="CZ60" i="443"/>
  <c r="CZ59" i="443"/>
  <c r="CT62" i="443"/>
  <c r="CT63" i="443"/>
  <c r="CZ61" i="443"/>
  <c r="CZ63" i="443" l="1"/>
  <c r="CZ56" i="443"/>
  <c r="CZ62" i="443"/>
  <c r="ES9" i="127" l="1"/>
  <c r="ER9" i="127"/>
  <c r="DH9" i="127"/>
  <c r="DB9" i="127"/>
  <c r="CV9" i="127"/>
  <c r="CP9" i="127"/>
  <c r="CJ9" i="127"/>
  <c r="AU9" i="127"/>
  <c r="AT9" i="127"/>
  <c r="AH9" i="127"/>
  <c r="AA9" i="127"/>
  <c r="AF9" i="127" s="1"/>
  <c r="O9" i="127"/>
  <c r="T9" i="127" s="1"/>
  <c r="ES8" i="127"/>
  <c r="ER8" i="127"/>
  <c r="DH8" i="127"/>
  <c r="DB8" i="127"/>
  <c r="CV8" i="127"/>
  <c r="CP8" i="127"/>
  <c r="CJ8" i="127"/>
  <c r="AU8" i="127"/>
  <c r="AT8" i="127"/>
  <c r="AH8" i="127"/>
  <c r="AA8" i="127"/>
  <c r="AF8" i="127" s="1"/>
  <c r="O8" i="127"/>
  <c r="T8" i="127" s="1"/>
  <c r="ES7" i="127"/>
  <c r="ER7" i="127"/>
  <c r="DH7" i="127"/>
  <c r="DB7" i="127"/>
  <c r="CV7" i="127"/>
  <c r="CP7" i="127"/>
  <c r="CJ7" i="127"/>
  <c r="AU7" i="127"/>
  <c r="AT7" i="127"/>
  <c r="AH7" i="127"/>
  <c r="AA7" i="127"/>
  <c r="AS7" i="127" s="1"/>
  <c r="AX7" i="127" s="1"/>
  <c r="O7" i="127"/>
  <c r="T7" i="127" s="1"/>
  <c r="AG8" i="127" l="1"/>
  <c r="CI8" i="127"/>
  <c r="CO8" i="127" s="1"/>
  <c r="CT8" i="127" s="1"/>
  <c r="AF7" i="127"/>
  <c r="CI7" i="127"/>
  <c r="AS8" i="127"/>
  <c r="AX8" i="127" s="1"/>
  <c r="AG9" i="127"/>
  <c r="AS9" i="127"/>
  <c r="AX9" i="127" s="1"/>
  <c r="AG7" i="127"/>
  <c r="CI9" i="127"/>
  <c r="AO44" i="343"/>
  <c r="AL44" i="343"/>
  <c r="AF44" i="343"/>
  <c r="Z44" i="343"/>
  <c r="R44" i="343"/>
  <c r="AI44" i="343" s="1"/>
  <c r="AO43" i="343"/>
  <c r="AL43" i="343"/>
  <c r="AF43" i="343"/>
  <c r="Z43" i="343"/>
  <c r="R43" i="343"/>
  <c r="W43" i="343" s="1"/>
  <c r="E42" i="325"/>
  <c r="E41" i="325"/>
  <c r="AC44" i="343" l="1"/>
  <c r="AL8" i="127"/>
  <c r="AI8" i="127"/>
  <c r="CU8" i="127"/>
  <c r="CZ8" i="127" s="1"/>
  <c r="CN8" i="127"/>
  <c r="AL7" i="127"/>
  <c r="AI7" i="127"/>
  <c r="AI9" i="127"/>
  <c r="AL9" i="127"/>
  <c r="CO9" i="127"/>
  <c r="CN9" i="127"/>
  <c r="CN7" i="127"/>
  <c r="CO7" i="127"/>
  <c r="AI43" i="343"/>
  <c r="W44" i="343"/>
  <c r="AC43" i="343"/>
  <c r="AF4" i="448"/>
  <c r="Z4" i="448"/>
  <c r="T4" i="448"/>
  <c r="L4" i="448"/>
  <c r="Q4" i="448" s="1"/>
  <c r="F4" i="448"/>
  <c r="DA8" i="127" l="1"/>
  <c r="DG8" i="127" s="1"/>
  <c r="DL8" i="127" s="1"/>
  <c r="CT7" i="127"/>
  <c r="CU7" i="127"/>
  <c r="CU9" i="127"/>
  <c r="CT9" i="127"/>
  <c r="AC4" i="448"/>
  <c r="M4" i="448"/>
  <c r="W4" i="448"/>
  <c r="DF8" i="127" l="1"/>
  <c r="CZ7" i="127"/>
  <c r="DA7" i="127"/>
  <c r="DA9" i="127"/>
  <c r="CZ9" i="127"/>
  <c r="ES243" i="127"/>
  <c r="ER243" i="127"/>
  <c r="DH243" i="127"/>
  <c r="DB243" i="127"/>
  <c r="CV243" i="127"/>
  <c r="CP243" i="127"/>
  <c r="CO243" i="127"/>
  <c r="CU243" i="127" s="1"/>
  <c r="CN243" i="127"/>
  <c r="CJ243" i="127"/>
  <c r="AU243" i="127"/>
  <c r="AT243" i="127"/>
  <c r="AH243" i="127"/>
  <c r="AA243" i="127"/>
  <c r="AS243" i="127" s="1"/>
  <c r="AX243" i="127" s="1"/>
  <c r="O243" i="127"/>
  <c r="T243" i="127" s="1"/>
  <c r="ES242" i="127"/>
  <c r="ER242" i="127"/>
  <c r="DH242" i="127"/>
  <c r="DB242" i="127"/>
  <c r="CV242" i="127"/>
  <c r="CP242" i="127"/>
  <c r="CO242" i="127"/>
  <c r="CU242" i="127" s="1"/>
  <c r="CN242" i="127"/>
  <c r="CJ242" i="127"/>
  <c r="AU242" i="127"/>
  <c r="AT242" i="127"/>
  <c r="AH242" i="127"/>
  <c r="AA242" i="127"/>
  <c r="AS242" i="127" s="1"/>
  <c r="AX242" i="127" s="1"/>
  <c r="O242" i="127"/>
  <c r="T242" i="127" s="1"/>
  <c r="ES241" i="127"/>
  <c r="ER241" i="127"/>
  <c r="DH241" i="127"/>
  <c r="DB241" i="127"/>
  <c r="CV241" i="127"/>
  <c r="CP241" i="127"/>
  <c r="CO241" i="127"/>
  <c r="CU241" i="127" s="1"/>
  <c r="CN241" i="127"/>
  <c r="CJ241" i="127"/>
  <c r="AU241" i="127"/>
  <c r="AT241" i="127"/>
  <c r="AH241" i="127"/>
  <c r="AA241" i="127"/>
  <c r="AS241" i="127" s="1"/>
  <c r="AX241" i="127" s="1"/>
  <c r="O241" i="127"/>
  <c r="T241" i="127" s="1"/>
  <c r="ES240" i="127"/>
  <c r="ER240" i="127"/>
  <c r="DH240" i="127"/>
  <c r="DB240" i="127"/>
  <c r="CV240" i="127"/>
  <c r="CP240" i="127"/>
  <c r="CO240" i="127"/>
  <c r="CU240" i="127" s="1"/>
  <c r="CN240" i="127"/>
  <c r="CJ240" i="127"/>
  <c r="AU240" i="127"/>
  <c r="AT240" i="127"/>
  <c r="AH240" i="127"/>
  <c r="AA240" i="127"/>
  <c r="AS240" i="127" s="1"/>
  <c r="AX240" i="127" s="1"/>
  <c r="O240" i="127"/>
  <c r="T240" i="127" s="1"/>
  <c r="ES239" i="127"/>
  <c r="ER239" i="127"/>
  <c r="DH239" i="127"/>
  <c r="DB239" i="127"/>
  <c r="CV239" i="127"/>
  <c r="CP239" i="127"/>
  <c r="CO239" i="127"/>
  <c r="CU239" i="127" s="1"/>
  <c r="CN239" i="127"/>
  <c r="CJ239" i="127"/>
  <c r="AU239" i="127"/>
  <c r="AT239" i="127"/>
  <c r="AH239" i="127"/>
  <c r="AA239" i="127"/>
  <c r="AS239" i="127" s="1"/>
  <c r="AX239" i="127" s="1"/>
  <c r="O239" i="127"/>
  <c r="T239" i="127" s="1"/>
  <c r="ES238" i="127"/>
  <c r="ER238" i="127"/>
  <c r="DH238" i="127"/>
  <c r="DB238" i="127"/>
  <c r="CV238" i="127"/>
  <c r="CP238" i="127"/>
  <c r="CO238" i="127"/>
  <c r="CU238" i="127" s="1"/>
  <c r="CN238" i="127"/>
  <c r="CJ238" i="127"/>
  <c r="AU238" i="127"/>
  <c r="AT238" i="127"/>
  <c r="AH238" i="127"/>
  <c r="AA238" i="127"/>
  <c r="AS238" i="127" s="1"/>
  <c r="AX238" i="127" s="1"/>
  <c r="O238" i="127"/>
  <c r="T238" i="127" s="1"/>
  <c r="ES237" i="127"/>
  <c r="ER237" i="127"/>
  <c r="DH237" i="127"/>
  <c r="DB237" i="127"/>
  <c r="CV237" i="127"/>
  <c r="CP237" i="127"/>
  <c r="CO237" i="127"/>
  <c r="CT237" i="127" s="1"/>
  <c r="CN237" i="127"/>
  <c r="CJ237" i="127"/>
  <c r="AU237" i="127"/>
  <c r="AT237" i="127"/>
  <c r="AH237" i="127"/>
  <c r="AA237" i="127"/>
  <c r="O237" i="127"/>
  <c r="T237" i="127" s="1"/>
  <c r="ES236" i="127"/>
  <c r="ER236" i="127"/>
  <c r="DH236" i="127"/>
  <c r="DB236" i="127"/>
  <c r="CV236" i="127"/>
  <c r="CP236" i="127"/>
  <c r="CO236" i="127"/>
  <c r="CT236" i="127" s="1"/>
  <c r="CN236" i="127"/>
  <c r="CJ236" i="127"/>
  <c r="AU236" i="127"/>
  <c r="AT236" i="127"/>
  <c r="AH236" i="127"/>
  <c r="AA236" i="127"/>
  <c r="AF236" i="127" s="1"/>
  <c r="O236" i="127"/>
  <c r="T236" i="127" s="1"/>
  <c r="ES235" i="127"/>
  <c r="ER235" i="127"/>
  <c r="DH235" i="127"/>
  <c r="DB235" i="127"/>
  <c r="CV235" i="127"/>
  <c r="CP235" i="127"/>
  <c r="CO235" i="127"/>
  <c r="CT235" i="127" s="1"/>
  <c r="CN235" i="127"/>
  <c r="CJ235" i="127"/>
  <c r="AU235" i="127"/>
  <c r="AT235" i="127"/>
  <c r="AH235" i="127"/>
  <c r="AA235" i="127"/>
  <c r="AF235" i="127" s="1"/>
  <c r="O235" i="127"/>
  <c r="T235" i="127" s="1"/>
  <c r="ES234" i="127"/>
  <c r="ER234" i="127"/>
  <c r="DH234" i="127"/>
  <c r="DB234" i="127"/>
  <c r="CV234" i="127"/>
  <c r="CP234" i="127"/>
  <c r="CO234" i="127"/>
  <c r="CU234" i="127" s="1"/>
  <c r="CN234" i="127"/>
  <c r="CJ234" i="127"/>
  <c r="AU234" i="127"/>
  <c r="AT234" i="127"/>
  <c r="AH234" i="127"/>
  <c r="AA234" i="127"/>
  <c r="AS234" i="127" s="1"/>
  <c r="AX234" i="127" s="1"/>
  <c r="O234" i="127"/>
  <c r="T234" i="127" s="1"/>
  <c r="ES233" i="127"/>
  <c r="ER233" i="127"/>
  <c r="DH233" i="127"/>
  <c r="DB233" i="127"/>
  <c r="CV233" i="127"/>
  <c r="CP233" i="127"/>
  <c r="CO233" i="127"/>
  <c r="CU233" i="127" s="1"/>
  <c r="CN233" i="127"/>
  <c r="CJ233" i="127"/>
  <c r="AU233" i="127"/>
  <c r="AT233" i="127"/>
  <c r="AH233" i="127"/>
  <c r="AA233" i="127"/>
  <c r="AS233" i="127" s="1"/>
  <c r="AX233" i="127" s="1"/>
  <c r="O233" i="127"/>
  <c r="T233" i="127" s="1"/>
  <c r="ES232" i="127"/>
  <c r="ER232" i="127"/>
  <c r="DH232" i="127"/>
  <c r="DB232" i="127"/>
  <c r="CV232" i="127"/>
  <c r="CP232" i="127"/>
  <c r="CO232" i="127"/>
  <c r="CU232" i="127" s="1"/>
  <c r="CN232" i="127"/>
  <c r="CJ232" i="127"/>
  <c r="AU232" i="127"/>
  <c r="AT232" i="127"/>
  <c r="AH232" i="127"/>
  <c r="AA232" i="127"/>
  <c r="AS232" i="127" s="1"/>
  <c r="AX232" i="127" s="1"/>
  <c r="O232" i="127"/>
  <c r="T232" i="127" s="1"/>
  <c r="DG9" i="127" l="1"/>
  <c r="DL9" i="127" s="1"/>
  <c r="DF9" i="127"/>
  <c r="DF7" i="127"/>
  <c r="DG7" i="127"/>
  <c r="DL7" i="127" s="1"/>
  <c r="CU237" i="127"/>
  <c r="CZ237" i="127" s="1"/>
  <c r="CU235" i="127"/>
  <c r="CZ235" i="127" s="1"/>
  <c r="CT234" i="127"/>
  <c r="AF233" i="127"/>
  <c r="AF234" i="127"/>
  <c r="AF232" i="127"/>
  <c r="AG232" i="127"/>
  <c r="DA232" i="127"/>
  <c r="CZ232" i="127"/>
  <c r="DA233" i="127"/>
  <c r="CZ233" i="127"/>
  <c r="DA234" i="127"/>
  <c r="CZ234" i="127"/>
  <c r="DA238" i="127"/>
  <c r="CZ238" i="127"/>
  <c r="CT232" i="127"/>
  <c r="AG233" i="127"/>
  <c r="CT233" i="127"/>
  <c r="AG234" i="127"/>
  <c r="AG236" i="127"/>
  <c r="AS236" i="127"/>
  <c r="AX236" i="127" s="1"/>
  <c r="DA243" i="127"/>
  <c r="CZ243" i="127"/>
  <c r="AG237" i="127"/>
  <c r="AF237" i="127"/>
  <c r="AS237" i="127"/>
  <c r="AX237" i="127" s="1"/>
  <c r="DA240" i="127"/>
  <c r="CZ240" i="127"/>
  <c r="DA242" i="127"/>
  <c r="CZ242" i="127"/>
  <c r="AG235" i="127"/>
  <c r="AS235" i="127"/>
  <c r="AX235" i="127" s="1"/>
  <c r="CU236" i="127"/>
  <c r="DA237" i="127"/>
  <c r="DA239" i="127"/>
  <c r="CZ239" i="127"/>
  <c r="DA241" i="127"/>
  <c r="CZ241" i="127"/>
  <c r="AF238" i="127"/>
  <c r="AF239" i="127"/>
  <c r="AF240" i="127"/>
  <c r="AF241" i="127"/>
  <c r="AF242" i="127"/>
  <c r="AF243" i="127"/>
  <c r="AG238" i="127"/>
  <c r="CT238" i="127"/>
  <c r="AG239" i="127"/>
  <c r="CT239" i="127"/>
  <c r="AG240" i="127"/>
  <c r="CT240" i="127"/>
  <c r="AG241" i="127"/>
  <c r="CT241" i="127"/>
  <c r="AG242" i="127"/>
  <c r="CT242" i="127"/>
  <c r="AG243" i="127"/>
  <c r="CT243" i="127"/>
  <c r="F5" i="448"/>
  <c r="F6" i="448"/>
  <c r="F7" i="448"/>
  <c r="F8" i="448"/>
  <c r="F9" i="448"/>
  <c r="F10" i="448"/>
  <c r="F11" i="448"/>
  <c r="F12" i="448"/>
  <c r="F13" i="448"/>
  <c r="F14" i="448"/>
  <c r="F3" i="448"/>
  <c r="AF14" i="448"/>
  <c r="Z14" i="448"/>
  <c r="T14" i="448"/>
  <c r="L14" i="448"/>
  <c r="Q14" i="448" s="1"/>
  <c r="AF13" i="448"/>
  <c r="Z13" i="448"/>
  <c r="T13" i="448"/>
  <c r="L13" i="448"/>
  <c r="Q13" i="448" s="1"/>
  <c r="AF12" i="448"/>
  <c r="Z12" i="448"/>
  <c r="T12" i="448"/>
  <c r="L12" i="448"/>
  <c r="Q12" i="448" s="1"/>
  <c r="AF11" i="448"/>
  <c r="Z11" i="448"/>
  <c r="T11" i="448"/>
  <c r="L11" i="448"/>
  <c r="Q11" i="448" s="1"/>
  <c r="AF10" i="448"/>
  <c r="Z10" i="448"/>
  <c r="T10" i="448"/>
  <c r="L10" i="448"/>
  <c r="Q10" i="448" s="1"/>
  <c r="AF9" i="448"/>
  <c r="Z9" i="448"/>
  <c r="T9" i="448"/>
  <c r="L9" i="448"/>
  <c r="Q9" i="448" s="1"/>
  <c r="AF8" i="448"/>
  <c r="Z8" i="448"/>
  <c r="T8" i="448"/>
  <c r="L8" i="448"/>
  <c r="Q8" i="448" s="1"/>
  <c r="AF7" i="448"/>
  <c r="Z7" i="448"/>
  <c r="T7" i="448"/>
  <c r="L7" i="448"/>
  <c r="Q7" i="448" s="1"/>
  <c r="AF6" i="448"/>
  <c r="Z6" i="448"/>
  <c r="T6" i="448"/>
  <c r="L6" i="448"/>
  <c r="Q6" i="448" s="1"/>
  <c r="AF5" i="448"/>
  <c r="Z5" i="448"/>
  <c r="T5" i="448"/>
  <c r="L5" i="448"/>
  <c r="Q5" i="448" s="1"/>
  <c r="AF3" i="448"/>
  <c r="Z3" i="448"/>
  <c r="T3" i="448"/>
  <c r="L3" i="448"/>
  <c r="Q3" i="448" s="1"/>
  <c r="M3" i="448" l="1"/>
  <c r="M8" i="448"/>
  <c r="M12" i="448"/>
  <c r="M7" i="448"/>
  <c r="M11" i="448"/>
  <c r="M5" i="448"/>
  <c r="M9" i="448"/>
  <c r="M13" i="448"/>
  <c r="M6" i="448"/>
  <c r="M10" i="448"/>
  <c r="M14" i="448"/>
  <c r="DA235" i="127"/>
  <c r="AL232" i="127"/>
  <c r="AI232" i="127"/>
  <c r="DG243" i="127"/>
  <c r="DL243" i="127" s="1"/>
  <c r="DF243" i="127"/>
  <c r="DG238" i="127"/>
  <c r="DL238" i="127" s="1"/>
  <c r="DF238" i="127"/>
  <c r="DG239" i="127"/>
  <c r="DL239" i="127" s="1"/>
  <c r="DF239" i="127"/>
  <c r="AL235" i="127"/>
  <c r="AI235" i="127"/>
  <c r="DG240" i="127"/>
  <c r="DL240" i="127" s="1"/>
  <c r="DF240" i="127"/>
  <c r="DG233" i="127"/>
  <c r="DL233" i="127" s="1"/>
  <c r="DF233" i="127"/>
  <c r="AL242" i="127"/>
  <c r="AI242" i="127"/>
  <c r="AL240" i="127"/>
  <c r="AI240" i="127"/>
  <c r="AL238" i="127"/>
  <c r="AI238" i="127"/>
  <c r="DG237" i="127"/>
  <c r="DL237" i="127" s="1"/>
  <c r="DF237" i="127"/>
  <c r="AL237" i="127"/>
  <c r="AI237" i="127"/>
  <c r="AI236" i="127"/>
  <c r="AL236" i="127"/>
  <c r="AL233" i="127"/>
  <c r="AI233" i="127"/>
  <c r="AI243" i="127"/>
  <c r="AL243" i="127"/>
  <c r="AL241" i="127"/>
  <c r="AI241" i="127"/>
  <c r="AL239" i="127"/>
  <c r="AI239" i="127"/>
  <c r="AI234" i="127"/>
  <c r="AL234" i="127"/>
  <c r="DG241" i="127"/>
  <c r="DL241" i="127" s="1"/>
  <c r="DF241" i="127"/>
  <c r="CZ236" i="127"/>
  <c r="DA236" i="127"/>
  <c r="DG242" i="127"/>
  <c r="DL242" i="127" s="1"/>
  <c r="DF242" i="127"/>
  <c r="DF234" i="127"/>
  <c r="DG234" i="127"/>
  <c r="DL234" i="127" s="1"/>
  <c r="DG232" i="127"/>
  <c r="DL232" i="127" s="1"/>
  <c r="DF232" i="127"/>
  <c r="AC10" i="448"/>
  <c r="AC5" i="448"/>
  <c r="AC7" i="448"/>
  <c r="AC9" i="448"/>
  <c r="AC11" i="448"/>
  <c r="AC12" i="448"/>
  <c r="AC13" i="448"/>
  <c r="AC14" i="448"/>
  <c r="W3" i="448"/>
  <c r="W5" i="448"/>
  <c r="W6" i="448"/>
  <c r="W7" i="448"/>
  <c r="W8" i="448"/>
  <c r="W9" i="448"/>
  <c r="W10" i="448"/>
  <c r="W11" i="448"/>
  <c r="W12" i="448"/>
  <c r="W13" i="448"/>
  <c r="W14" i="448"/>
  <c r="AC3" i="448"/>
  <c r="AC6" i="448"/>
  <c r="AC8" i="448"/>
  <c r="K83" i="157"/>
  <c r="J83" i="157"/>
  <c r="K82" i="157"/>
  <c r="J82" i="157"/>
  <c r="K81" i="157"/>
  <c r="J81" i="157"/>
  <c r="K80" i="157"/>
  <c r="J80" i="157"/>
  <c r="K79" i="157"/>
  <c r="J79" i="157"/>
  <c r="K78" i="157"/>
  <c r="J78" i="157"/>
  <c r="K77" i="157"/>
  <c r="J77" i="157"/>
  <c r="K76" i="157"/>
  <c r="J76" i="157"/>
  <c r="K59" i="157"/>
  <c r="K60" i="157"/>
  <c r="K61" i="157"/>
  <c r="K62" i="157"/>
  <c r="K63" i="157"/>
  <c r="K64" i="157"/>
  <c r="K65" i="157"/>
  <c r="K58" i="157"/>
  <c r="J59" i="157"/>
  <c r="J60" i="157"/>
  <c r="J61" i="157"/>
  <c r="J62" i="157"/>
  <c r="J63" i="157"/>
  <c r="J64" i="157"/>
  <c r="J65" i="157"/>
  <c r="J58" i="157"/>
  <c r="AT33" i="447"/>
  <c r="AP33" i="447"/>
  <c r="AN33" i="447"/>
  <c r="O33" i="447"/>
  <c r="U33" i="447" s="1"/>
  <c r="J33" i="447"/>
  <c r="AT32" i="447"/>
  <c r="AP32" i="447"/>
  <c r="AN32" i="447"/>
  <c r="O32" i="447"/>
  <c r="U32" i="447" s="1"/>
  <c r="J32" i="447"/>
  <c r="AT31" i="447"/>
  <c r="AP31" i="447"/>
  <c r="AN31" i="447"/>
  <c r="O31" i="447"/>
  <c r="U31" i="447" s="1"/>
  <c r="J31" i="447"/>
  <c r="AT30" i="447"/>
  <c r="AP30" i="447"/>
  <c r="AN30" i="447"/>
  <c r="O30" i="447"/>
  <c r="U30" i="447" s="1"/>
  <c r="J30" i="447"/>
  <c r="AT29" i="447"/>
  <c r="AP29" i="447"/>
  <c r="AN29" i="447"/>
  <c r="O29" i="447"/>
  <c r="U29" i="447" s="1"/>
  <c r="J29" i="447"/>
  <c r="AT28" i="447"/>
  <c r="AP28" i="447"/>
  <c r="AN28" i="447"/>
  <c r="O28" i="447"/>
  <c r="U28" i="447" s="1"/>
  <c r="J28" i="447"/>
  <c r="AT27" i="447"/>
  <c r="AP27" i="447"/>
  <c r="AN27" i="447"/>
  <c r="O27" i="447"/>
  <c r="U27" i="447" s="1"/>
  <c r="J27" i="447"/>
  <c r="AT26" i="447"/>
  <c r="AP26" i="447"/>
  <c r="AN26" i="447"/>
  <c r="O26" i="447"/>
  <c r="U26" i="447" s="1"/>
  <c r="J26" i="447"/>
  <c r="AT25" i="447"/>
  <c r="AP25" i="447"/>
  <c r="AN25" i="447"/>
  <c r="O25" i="447"/>
  <c r="U25" i="447" s="1"/>
  <c r="J25" i="447"/>
  <c r="AT24" i="447"/>
  <c r="AP24" i="447"/>
  <c r="AN24" i="447"/>
  <c r="O24" i="447"/>
  <c r="U24" i="447" s="1"/>
  <c r="J24" i="447"/>
  <c r="AT23" i="447"/>
  <c r="AP23" i="447"/>
  <c r="AN23" i="447"/>
  <c r="O23" i="447"/>
  <c r="U23" i="447" s="1"/>
  <c r="J23" i="447"/>
  <c r="AT22" i="447"/>
  <c r="AP22" i="447"/>
  <c r="AN22" i="447"/>
  <c r="O22" i="447"/>
  <c r="U22" i="447" s="1"/>
  <c r="J22" i="447"/>
  <c r="AT21" i="447"/>
  <c r="AP21" i="447"/>
  <c r="AN21" i="447"/>
  <c r="O21" i="447"/>
  <c r="U21" i="447" s="1"/>
  <c r="J21" i="447"/>
  <c r="AT20" i="447"/>
  <c r="AP20" i="447"/>
  <c r="AN20" i="447"/>
  <c r="O20" i="447"/>
  <c r="U20" i="447" s="1"/>
  <c r="J20" i="447"/>
  <c r="AT19" i="447"/>
  <c r="AP19" i="447"/>
  <c r="AN19" i="447"/>
  <c r="O19" i="447"/>
  <c r="U19" i="447" s="1"/>
  <c r="J19" i="447"/>
  <c r="AT18" i="447"/>
  <c r="AP18" i="447"/>
  <c r="AN18" i="447"/>
  <c r="O18" i="447"/>
  <c r="U18" i="447" s="1"/>
  <c r="J18" i="447"/>
  <c r="AT17" i="447"/>
  <c r="AP17" i="447"/>
  <c r="AN17" i="447"/>
  <c r="O17" i="447"/>
  <c r="U17" i="447" s="1"/>
  <c r="J17" i="447"/>
  <c r="AT16" i="447"/>
  <c r="AP16" i="447"/>
  <c r="AN16" i="447"/>
  <c r="O16" i="447"/>
  <c r="U16" i="447" s="1"/>
  <c r="J16" i="447"/>
  <c r="AT15" i="447"/>
  <c r="AP15" i="447"/>
  <c r="AN15" i="447"/>
  <c r="O15" i="447"/>
  <c r="U15" i="447" s="1"/>
  <c r="J15" i="447"/>
  <c r="AT14" i="447"/>
  <c r="AP14" i="447"/>
  <c r="AN14" i="447"/>
  <c r="O14" i="447"/>
  <c r="U14" i="447" s="1"/>
  <c r="J14" i="447"/>
  <c r="AT13" i="447"/>
  <c r="AP13" i="447"/>
  <c r="AN13" i="447"/>
  <c r="O13" i="447"/>
  <c r="U13" i="447" s="1"/>
  <c r="J13" i="447"/>
  <c r="AT12" i="447"/>
  <c r="AP12" i="447"/>
  <c r="AN12" i="447"/>
  <c r="O12" i="447"/>
  <c r="P12" i="447" s="1"/>
  <c r="J12" i="447"/>
  <c r="AT11" i="447"/>
  <c r="AP11" i="447"/>
  <c r="AN11" i="447"/>
  <c r="O11" i="447"/>
  <c r="P11" i="447" s="1"/>
  <c r="J11" i="447"/>
  <c r="AT10" i="447"/>
  <c r="AP10" i="447"/>
  <c r="AN10" i="447"/>
  <c r="O10" i="447"/>
  <c r="P10" i="447" s="1"/>
  <c r="J10" i="447"/>
  <c r="AT9" i="447"/>
  <c r="AP9" i="447"/>
  <c r="AN9" i="447"/>
  <c r="O9" i="447"/>
  <c r="P9" i="447" s="1"/>
  <c r="J9" i="447"/>
  <c r="AT8" i="447"/>
  <c r="AP8" i="447"/>
  <c r="AN8" i="447"/>
  <c r="O8" i="447"/>
  <c r="J8" i="447"/>
  <c r="AT7" i="447"/>
  <c r="AP7" i="447"/>
  <c r="AN7" i="447"/>
  <c r="O7" i="447"/>
  <c r="P7" i="447" s="1"/>
  <c r="J7" i="447"/>
  <c r="AT6" i="447"/>
  <c r="AP6" i="447"/>
  <c r="AN6" i="447"/>
  <c r="O6" i="447"/>
  <c r="P6" i="447" s="1"/>
  <c r="J6" i="447"/>
  <c r="AT5" i="447"/>
  <c r="AP5" i="447"/>
  <c r="AN5" i="447"/>
  <c r="O5" i="447"/>
  <c r="P5" i="447" s="1"/>
  <c r="J5" i="447"/>
  <c r="AT4" i="447"/>
  <c r="AP4" i="447"/>
  <c r="AN4" i="447"/>
  <c r="O4" i="447"/>
  <c r="P4" i="447" s="1"/>
  <c r="J4" i="447"/>
  <c r="AT3" i="447"/>
  <c r="AP3" i="447"/>
  <c r="AN3" i="447"/>
  <c r="O3" i="447"/>
  <c r="P3" i="447" s="1"/>
  <c r="J3" i="447"/>
  <c r="N45" i="446"/>
  <c r="T45" i="446" s="1"/>
  <c r="I45" i="446"/>
  <c r="N44" i="446"/>
  <c r="O44" i="446" s="1"/>
  <c r="I44" i="446"/>
  <c r="N42" i="446"/>
  <c r="O42" i="446" s="1"/>
  <c r="I42" i="446"/>
  <c r="N32" i="446"/>
  <c r="O32" i="446" s="1"/>
  <c r="I32" i="446"/>
  <c r="N31" i="446"/>
  <c r="T31" i="446" s="1"/>
  <c r="I31" i="446"/>
  <c r="N30" i="446"/>
  <c r="T30" i="446" s="1"/>
  <c r="Z30" i="446" s="1"/>
  <c r="I30" i="446"/>
  <c r="N29" i="446"/>
  <c r="T29" i="446" s="1"/>
  <c r="U29" i="446" s="1"/>
  <c r="I29" i="446"/>
  <c r="N28" i="446"/>
  <c r="T28" i="446" s="1"/>
  <c r="I28" i="446"/>
  <c r="N25" i="446"/>
  <c r="T25" i="446" s="1"/>
  <c r="I25" i="446"/>
  <c r="N24" i="446"/>
  <c r="O24" i="446" s="1"/>
  <c r="I24" i="446"/>
  <c r="N23" i="446"/>
  <c r="I23" i="446"/>
  <c r="N22" i="446"/>
  <c r="O22" i="446" s="1"/>
  <c r="I22" i="446"/>
  <c r="N21" i="446"/>
  <c r="T21" i="446" s="1"/>
  <c r="I21" i="446"/>
  <c r="N20" i="446"/>
  <c r="T20" i="446" s="1"/>
  <c r="Z20" i="446" s="1"/>
  <c r="I20" i="446"/>
  <c r="N19" i="446"/>
  <c r="O19" i="446" s="1"/>
  <c r="I19" i="446"/>
  <c r="N18" i="446"/>
  <c r="T18" i="446" s="1"/>
  <c r="I18" i="446"/>
  <c r="N17" i="446"/>
  <c r="T17" i="446" s="1"/>
  <c r="I17" i="446"/>
  <c r="N16" i="446"/>
  <c r="O16" i="446" s="1"/>
  <c r="I16" i="446"/>
  <c r="N15" i="446"/>
  <c r="T15" i="446" s="1"/>
  <c r="I15" i="446"/>
  <c r="N14" i="446"/>
  <c r="O14" i="446" s="1"/>
  <c r="I14" i="446"/>
  <c r="N13" i="446"/>
  <c r="T13" i="446" s="1"/>
  <c r="I13" i="446"/>
  <c r="N12" i="446"/>
  <c r="T12" i="446" s="1"/>
  <c r="Z12" i="446" s="1"/>
  <c r="I12" i="446"/>
  <c r="N11" i="446"/>
  <c r="O11" i="446" s="1"/>
  <c r="I11" i="446"/>
  <c r="N10" i="446"/>
  <c r="T10" i="446" s="1"/>
  <c r="I10" i="446"/>
  <c r="N9" i="446"/>
  <c r="T9" i="446" s="1"/>
  <c r="I9" i="446"/>
  <c r="N8" i="446"/>
  <c r="O8" i="446" s="1"/>
  <c r="I8" i="446"/>
  <c r="N7" i="446"/>
  <c r="O7" i="446" s="1"/>
  <c r="I7" i="446"/>
  <c r="N6" i="446"/>
  <c r="O6" i="446" s="1"/>
  <c r="I6" i="446"/>
  <c r="N5" i="446"/>
  <c r="T5" i="446" s="1"/>
  <c r="I5" i="446"/>
  <c r="N4" i="446"/>
  <c r="T4" i="446" s="1"/>
  <c r="Z4" i="446" s="1"/>
  <c r="I4" i="446"/>
  <c r="N3" i="446"/>
  <c r="T3" i="446" s="1"/>
  <c r="I3" i="446"/>
  <c r="AP50" i="347"/>
  <c r="AJ50" i="347"/>
  <c r="AD50" i="347"/>
  <c r="X50" i="347"/>
  <c r="S50" i="347"/>
  <c r="T50" i="347" s="1"/>
  <c r="R50" i="347"/>
  <c r="N50" i="347"/>
  <c r="AP49" i="347"/>
  <c r="AJ49" i="347"/>
  <c r="AD49" i="347"/>
  <c r="X49" i="347"/>
  <c r="S49" i="347"/>
  <c r="T49" i="347" s="1"/>
  <c r="R49" i="347"/>
  <c r="N49" i="347"/>
  <c r="AP48" i="347"/>
  <c r="AJ48" i="347"/>
  <c r="AD48" i="347"/>
  <c r="X48" i="347"/>
  <c r="S48" i="347"/>
  <c r="Y48" i="347" s="1"/>
  <c r="Z48" i="347" s="1"/>
  <c r="R48" i="347"/>
  <c r="N48" i="347"/>
  <c r="AP47" i="347"/>
  <c r="AJ47" i="347"/>
  <c r="AD47" i="347"/>
  <c r="X47" i="347"/>
  <c r="S47" i="347"/>
  <c r="Y47" i="347" s="1"/>
  <c r="R47" i="347"/>
  <c r="N47" i="347"/>
  <c r="AP46" i="347"/>
  <c r="AJ46" i="347"/>
  <c r="AD46" i="347"/>
  <c r="X46" i="347"/>
  <c r="S46" i="347"/>
  <c r="T46" i="347" s="1"/>
  <c r="R46" i="347"/>
  <c r="N46" i="347"/>
  <c r="AP45" i="347"/>
  <c r="AJ45" i="347"/>
  <c r="AD45" i="347"/>
  <c r="X45" i="347"/>
  <c r="S45" i="347"/>
  <c r="T45" i="347" s="1"/>
  <c r="R45" i="347"/>
  <c r="N45" i="347"/>
  <c r="AP44" i="347"/>
  <c r="AJ44" i="347"/>
  <c r="AD44" i="347"/>
  <c r="X44" i="347"/>
  <c r="S44" i="347"/>
  <c r="R44" i="347"/>
  <c r="N44" i="347"/>
  <c r="AP43" i="347"/>
  <c r="AJ43" i="347"/>
  <c r="AD43" i="347"/>
  <c r="X43" i="347"/>
  <c r="S43" i="347"/>
  <c r="Y43" i="347" s="1"/>
  <c r="R43" i="347"/>
  <c r="N43" i="347"/>
  <c r="AP42" i="347"/>
  <c r="AJ42" i="347"/>
  <c r="AD42" i="347"/>
  <c r="X42" i="347"/>
  <c r="S42" i="347"/>
  <c r="T42" i="347" s="1"/>
  <c r="R42" i="347"/>
  <c r="N42" i="347"/>
  <c r="AP41" i="347"/>
  <c r="AJ41" i="347"/>
  <c r="AD41" i="347"/>
  <c r="X41" i="347"/>
  <c r="S41" i="347"/>
  <c r="T41" i="347" s="1"/>
  <c r="R41" i="347"/>
  <c r="N41" i="347"/>
  <c r="AP40" i="347"/>
  <c r="AJ40" i="347"/>
  <c r="AD40" i="347"/>
  <c r="X40" i="347"/>
  <c r="S40" i="347"/>
  <c r="Y40" i="347" s="1"/>
  <c r="Z40" i="347" s="1"/>
  <c r="R40" i="347"/>
  <c r="N40" i="347"/>
  <c r="AP39" i="347"/>
  <c r="AJ39" i="347"/>
  <c r="AD39" i="347"/>
  <c r="X39" i="347"/>
  <c r="S39" i="347"/>
  <c r="Y39" i="347" s="1"/>
  <c r="R39" i="347"/>
  <c r="N39" i="347"/>
  <c r="DG235" i="127" l="1"/>
  <c r="DL235" i="127" s="1"/>
  <c r="DF235" i="127"/>
  <c r="Y42" i="347"/>
  <c r="AE42" i="347" s="1"/>
  <c r="AF42" i="347" s="1"/>
  <c r="DF236" i="127"/>
  <c r="DG236" i="127"/>
  <c r="DL236" i="127" s="1"/>
  <c r="T48" i="347"/>
  <c r="U5" i="447"/>
  <c r="V5" i="447" s="1"/>
  <c r="U9" i="447"/>
  <c r="V9" i="447" s="1"/>
  <c r="T19" i="446"/>
  <c r="U19" i="446" s="1"/>
  <c r="O23" i="446"/>
  <c r="T23" i="446"/>
  <c r="U23" i="446" s="1"/>
  <c r="Y50" i="347"/>
  <c r="AE50" i="347" s="1"/>
  <c r="AK50" i="347" s="1"/>
  <c r="AL50" i="347" s="1"/>
  <c r="U4" i="447"/>
  <c r="V4" i="447" s="1"/>
  <c r="P8" i="447"/>
  <c r="U8" i="447"/>
  <c r="V8" i="447" s="1"/>
  <c r="U12" i="447"/>
  <c r="V12" i="447" s="1"/>
  <c r="U3" i="447"/>
  <c r="U7" i="447"/>
  <c r="U11" i="447"/>
  <c r="U6" i="447"/>
  <c r="U10" i="447"/>
  <c r="V13" i="447"/>
  <c r="AA13" i="447"/>
  <c r="AA17" i="447"/>
  <c r="V17" i="447"/>
  <c r="V21" i="447"/>
  <c r="AA21" i="447"/>
  <c r="AA25" i="447"/>
  <c r="V25" i="447"/>
  <c r="V29" i="447"/>
  <c r="AA29" i="447"/>
  <c r="V33" i="447"/>
  <c r="AA33" i="447"/>
  <c r="V15" i="447"/>
  <c r="AA15" i="447"/>
  <c r="V19" i="447"/>
  <c r="AA19" i="447"/>
  <c r="V23" i="447"/>
  <c r="AA23" i="447"/>
  <c r="AA27" i="447"/>
  <c r="V27" i="447"/>
  <c r="V31" i="447"/>
  <c r="AA31" i="447"/>
  <c r="AA16" i="447"/>
  <c r="V16" i="447"/>
  <c r="AA20" i="447"/>
  <c r="V20" i="447"/>
  <c r="AA24" i="447"/>
  <c r="V24" i="447"/>
  <c r="V28" i="447"/>
  <c r="AA28" i="447"/>
  <c r="V32" i="447"/>
  <c r="AA32" i="447"/>
  <c r="AA14" i="447"/>
  <c r="V14" i="447"/>
  <c r="V18" i="447"/>
  <c r="AA18" i="447"/>
  <c r="AA22" i="447"/>
  <c r="V22" i="447"/>
  <c r="V26" i="447"/>
  <c r="AA26" i="447"/>
  <c r="V30" i="447"/>
  <c r="AA30" i="447"/>
  <c r="P13" i="447"/>
  <c r="P14" i="447"/>
  <c r="P15" i="447"/>
  <c r="P16" i="447"/>
  <c r="P17" i="447"/>
  <c r="P18" i="447"/>
  <c r="P19" i="447"/>
  <c r="P20" i="447"/>
  <c r="P21" i="447"/>
  <c r="P22" i="447"/>
  <c r="P23" i="447"/>
  <c r="P24" i="447"/>
  <c r="P25" i="447"/>
  <c r="P26" i="447"/>
  <c r="P27" i="447"/>
  <c r="P28" i="447"/>
  <c r="P29" i="447"/>
  <c r="P30" i="447"/>
  <c r="P31" i="447"/>
  <c r="P32" i="447"/>
  <c r="P33" i="447"/>
  <c r="Y44" i="347"/>
  <c r="Z44" i="347" s="1"/>
  <c r="T44" i="347"/>
  <c r="T40" i="347"/>
  <c r="Y46" i="347"/>
  <c r="AE46" i="347" s="1"/>
  <c r="AF46" i="347" s="1"/>
  <c r="T7" i="446"/>
  <c r="U7" i="446" s="1"/>
  <c r="T42" i="446"/>
  <c r="U42" i="446" s="1"/>
  <c r="U15" i="446"/>
  <c r="Z15" i="446"/>
  <c r="AF15" i="446" s="1"/>
  <c r="AG15" i="446" s="1"/>
  <c r="T11" i="446"/>
  <c r="U11" i="446" s="1"/>
  <c r="O15" i="446"/>
  <c r="O29" i="446"/>
  <c r="O3" i="446"/>
  <c r="Z28" i="446"/>
  <c r="U28" i="446"/>
  <c r="Z10" i="446"/>
  <c r="U10" i="446"/>
  <c r="Z18" i="446"/>
  <c r="U18" i="446"/>
  <c r="O4" i="446"/>
  <c r="T6" i="446"/>
  <c r="T8" i="446"/>
  <c r="Z8" i="446" s="1"/>
  <c r="AA8" i="446" s="1"/>
  <c r="O10" i="446"/>
  <c r="O12" i="446"/>
  <c r="T14" i="446"/>
  <c r="T16" i="446"/>
  <c r="Z16" i="446" s="1"/>
  <c r="AA16" i="446" s="1"/>
  <c r="O18" i="446"/>
  <c r="O20" i="446"/>
  <c r="T22" i="446"/>
  <c r="T24" i="446"/>
  <c r="Z24" i="446" s="1"/>
  <c r="AA24" i="446" s="1"/>
  <c r="O28" i="446"/>
  <c r="O30" i="446"/>
  <c r="T32" i="446"/>
  <c r="T44" i="446"/>
  <c r="Z44" i="446" s="1"/>
  <c r="AF44" i="446" s="1"/>
  <c r="AG44" i="446" s="1"/>
  <c r="Z19" i="446"/>
  <c r="AF19" i="446" s="1"/>
  <c r="AG19" i="446" s="1"/>
  <c r="Z29" i="446"/>
  <c r="AF29" i="446" s="1"/>
  <c r="AG29" i="446" s="1"/>
  <c r="U45" i="446"/>
  <c r="Z45" i="446"/>
  <c r="Z17" i="446"/>
  <c r="U17" i="446"/>
  <c r="Z25" i="446"/>
  <c r="U25" i="446"/>
  <c r="Z5" i="446"/>
  <c r="U5" i="446"/>
  <c r="Z13" i="446"/>
  <c r="U13" i="446"/>
  <c r="U21" i="446"/>
  <c r="Z21" i="446"/>
  <c r="Z31" i="446"/>
  <c r="U31" i="446"/>
  <c r="Z9" i="446"/>
  <c r="U9" i="446"/>
  <c r="Z3" i="446"/>
  <c r="U3" i="446"/>
  <c r="AF4" i="446"/>
  <c r="AG4" i="446" s="1"/>
  <c r="AA4" i="446"/>
  <c r="AA12" i="446"/>
  <c r="AF12" i="446"/>
  <c r="AG12" i="446" s="1"/>
  <c r="AF20" i="446"/>
  <c r="AG20" i="446" s="1"/>
  <c r="AA20" i="446"/>
  <c r="AF30" i="446"/>
  <c r="AG30" i="446" s="1"/>
  <c r="AA30" i="446"/>
  <c r="U4" i="446"/>
  <c r="O5" i="446"/>
  <c r="O9" i="446"/>
  <c r="U12" i="446"/>
  <c r="O13" i="446"/>
  <c r="O17" i="446"/>
  <c r="U20" i="446"/>
  <c r="O21" i="446"/>
  <c r="O25" i="446"/>
  <c r="U30" i="446"/>
  <c r="O31" i="446"/>
  <c r="O45" i="446"/>
  <c r="Z39" i="347"/>
  <c r="AE39" i="347"/>
  <c r="AE43" i="347"/>
  <c r="Z43" i="347"/>
  <c r="Z47" i="347"/>
  <c r="AE47" i="347"/>
  <c r="T39" i="347"/>
  <c r="AE40" i="347"/>
  <c r="Y41" i="347"/>
  <c r="T43" i="347"/>
  <c r="Y45" i="347"/>
  <c r="T47" i="347"/>
  <c r="AE48" i="347"/>
  <c r="Y49" i="347"/>
  <c r="U8" i="446" l="1"/>
  <c r="AF50" i="347"/>
  <c r="AF24" i="446"/>
  <c r="AG24" i="446" s="1"/>
  <c r="Z50" i="347"/>
  <c r="AA5" i="447"/>
  <c r="AB5" i="447" s="1"/>
  <c r="Z42" i="347"/>
  <c r="AK42" i="347"/>
  <c r="AL42" i="347" s="1"/>
  <c r="Z42" i="446"/>
  <c r="AF42" i="446" s="1"/>
  <c r="AG42" i="446" s="1"/>
  <c r="AA12" i="447"/>
  <c r="AE44" i="347"/>
  <c r="AK44" i="347" s="1"/>
  <c r="AL44" i="347" s="1"/>
  <c r="Z7" i="446"/>
  <c r="AF7" i="446" s="1"/>
  <c r="AG7" i="446" s="1"/>
  <c r="AA4" i="447"/>
  <c r="AB4" i="447" s="1"/>
  <c r="AA8" i="447"/>
  <c r="AB8" i="447" s="1"/>
  <c r="AA15" i="446"/>
  <c r="AA9" i="447"/>
  <c r="AB9" i="447" s="1"/>
  <c r="AF8" i="446"/>
  <c r="AG8" i="446" s="1"/>
  <c r="Z23" i="446"/>
  <c r="U24" i="446"/>
  <c r="V6" i="447"/>
  <c r="AA6" i="447"/>
  <c r="V7" i="447"/>
  <c r="AA7" i="447"/>
  <c r="V10" i="447"/>
  <c r="AA10" i="447"/>
  <c r="V11" i="447"/>
  <c r="AA11" i="447"/>
  <c r="V3" i="447"/>
  <c r="AA3" i="447"/>
  <c r="AB25" i="447"/>
  <c r="AG25" i="447"/>
  <c r="AH25" i="447" s="1"/>
  <c r="AB17" i="447"/>
  <c r="AG17" i="447"/>
  <c r="AH17" i="447" s="1"/>
  <c r="AB26" i="447"/>
  <c r="AG26" i="447"/>
  <c r="AH26" i="447" s="1"/>
  <c r="AB18" i="447"/>
  <c r="AG18" i="447"/>
  <c r="AH18" i="447" s="1"/>
  <c r="AB28" i="447"/>
  <c r="AG28" i="447"/>
  <c r="AH28" i="447" s="1"/>
  <c r="AB19" i="447"/>
  <c r="AG19" i="447"/>
  <c r="AH19" i="447" s="1"/>
  <c r="AB29" i="447"/>
  <c r="AG29" i="447"/>
  <c r="AH29" i="447" s="1"/>
  <c r="AB21" i="447"/>
  <c r="AG21" i="447"/>
  <c r="AH21" i="447" s="1"/>
  <c r="AB13" i="447"/>
  <c r="AG13" i="447"/>
  <c r="AH13" i="447" s="1"/>
  <c r="AB30" i="447"/>
  <c r="AG30" i="447"/>
  <c r="AH30" i="447" s="1"/>
  <c r="AB32" i="447"/>
  <c r="AG32" i="447"/>
  <c r="AH32" i="447" s="1"/>
  <c r="AB31" i="447"/>
  <c r="AG31" i="447"/>
  <c r="AH31" i="447" s="1"/>
  <c r="AB23" i="447"/>
  <c r="AG23" i="447"/>
  <c r="AH23" i="447" s="1"/>
  <c r="AB15" i="447"/>
  <c r="AG15" i="447"/>
  <c r="AH15" i="447" s="1"/>
  <c r="AB33" i="447"/>
  <c r="AG33" i="447"/>
  <c r="AH33" i="447" s="1"/>
  <c r="AB22" i="447"/>
  <c r="AG22" i="447"/>
  <c r="AH22" i="447" s="1"/>
  <c r="AB14" i="447"/>
  <c r="AG14" i="447"/>
  <c r="AH14" i="447" s="1"/>
  <c r="AB24" i="447"/>
  <c r="AG24" i="447"/>
  <c r="AH24" i="447" s="1"/>
  <c r="AB16" i="447"/>
  <c r="AG16" i="447"/>
  <c r="AH16" i="447" s="1"/>
  <c r="AB20" i="447"/>
  <c r="AG20" i="447"/>
  <c r="AH20" i="447" s="1"/>
  <c r="AB27" i="447"/>
  <c r="AG27" i="447"/>
  <c r="AH27" i="447" s="1"/>
  <c r="Z46" i="347"/>
  <c r="AK46" i="347"/>
  <c r="AL46" i="347" s="1"/>
  <c r="AA19" i="446"/>
  <c r="U44" i="446"/>
  <c r="AA29" i="446"/>
  <c r="U16" i="446"/>
  <c r="AA44" i="446"/>
  <c r="AF16" i="446"/>
  <c r="AG16" i="446" s="1"/>
  <c r="Z11" i="446"/>
  <c r="U32" i="446"/>
  <c r="Z32" i="446"/>
  <c r="U22" i="446"/>
  <c r="Z22" i="446"/>
  <c r="U14" i="446"/>
  <c r="Z14" i="446"/>
  <c r="Z6" i="446"/>
  <c r="U6" i="446"/>
  <c r="AA18" i="446"/>
  <c r="AF18" i="446"/>
  <c r="AG18" i="446" s="1"/>
  <c r="AA10" i="446"/>
  <c r="AF10" i="446"/>
  <c r="AG10" i="446" s="1"/>
  <c r="AA28" i="446"/>
  <c r="AF28" i="446"/>
  <c r="AG28" i="446" s="1"/>
  <c r="AF3" i="446"/>
  <c r="AG3" i="446" s="1"/>
  <c r="AA3" i="446"/>
  <c r="AA9" i="446"/>
  <c r="AF9" i="446"/>
  <c r="AG9" i="446" s="1"/>
  <c r="AA31" i="446"/>
  <c r="AF31" i="446"/>
  <c r="AG31" i="446" s="1"/>
  <c r="AA13" i="446"/>
  <c r="AF13" i="446"/>
  <c r="AG13" i="446" s="1"/>
  <c r="AA25" i="446"/>
  <c r="AF25" i="446"/>
  <c r="AG25" i="446" s="1"/>
  <c r="AA21" i="446"/>
  <c r="AF21" i="446"/>
  <c r="AG21" i="446" s="1"/>
  <c r="AA45" i="446"/>
  <c r="AF45" i="446"/>
  <c r="AG45" i="446" s="1"/>
  <c r="AA5" i="446"/>
  <c r="AF5" i="446"/>
  <c r="AG5" i="446" s="1"/>
  <c r="AA17" i="446"/>
  <c r="AF17" i="446"/>
  <c r="AG17" i="446" s="1"/>
  <c r="AF47" i="347"/>
  <c r="AK47" i="347"/>
  <c r="AL47" i="347" s="1"/>
  <c r="AF39" i="347"/>
  <c r="AK39" i="347"/>
  <c r="AL39" i="347" s="1"/>
  <c r="AE45" i="347"/>
  <c r="Z45" i="347"/>
  <c r="AE41" i="347"/>
  <c r="Z41" i="347"/>
  <c r="AE49" i="347"/>
  <c r="Z49" i="347"/>
  <c r="AK48" i="347"/>
  <c r="AL48" i="347" s="1"/>
  <c r="AF48" i="347"/>
  <c r="AK40" i="347"/>
  <c r="AL40" i="347" s="1"/>
  <c r="AF40" i="347"/>
  <c r="AF43" i="347"/>
  <c r="AK43" i="347"/>
  <c r="AL43" i="347" s="1"/>
  <c r="Q1006" i="90"/>
  <c r="Q1005" i="90"/>
  <c r="Q1004" i="90"/>
  <c r="Q1003" i="90"/>
  <c r="Q1002" i="90"/>
  <c r="Q1001" i="90"/>
  <c r="Q1000" i="90"/>
  <c r="Q999" i="90"/>
  <c r="Q998" i="90"/>
  <c r="Q997" i="90"/>
  <c r="Q996" i="90"/>
  <c r="Q995" i="90"/>
  <c r="Q994" i="90"/>
  <c r="Q993" i="90"/>
  <c r="Q992" i="90"/>
  <c r="Q991" i="90"/>
  <c r="Q990" i="90"/>
  <c r="Q989" i="90"/>
  <c r="Q988" i="90"/>
  <c r="Q987" i="90"/>
  <c r="Q986" i="90"/>
  <c r="Q985" i="90"/>
  <c r="Q984" i="90"/>
  <c r="Q983" i="90"/>
  <c r="Q982" i="90"/>
  <c r="Q981" i="90"/>
  <c r="Q980" i="90"/>
  <c r="Q979" i="90"/>
  <c r="Q978" i="90"/>
  <c r="Q977" i="90"/>
  <c r="Q976" i="90"/>
  <c r="Q975" i="90"/>
  <c r="Q974" i="90"/>
  <c r="Q973" i="90"/>
  <c r="Q972" i="90"/>
  <c r="Q971" i="90"/>
  <c r="Q970" i="90"/>
  <c r="Q969" i="90"/>
  <c r="Q968" i="90"/>
  <c r="Q967" i="90"/>
  <c r="Q966" i="90"/>
  <c r="Q965" i="90"/>
  <c r="Q964" i="90"/>
  <c r="Q963" i="90"/>
  <c r="Q962" i="90"/>
  <c r="Q961" i="90"/>
  <c r="Q960" i="90"/>
  <c r="Q959" i="90"/>
  <c r="Q958" i="90"/>
  <c r="Q957" i="90"/>
  <c r="Q956" i="90"/>
  <c r="Q955" i="90"/>
  <c r="Q954" i="90"/>
  <c r="Q953" i="90"/>
  <c r="Q952" i="90"/>
  <c r="Q951" i="90"/>
  <c r="Q950" i="90"/>
  <c r="Q949" i="90"/>
  <c r="Q948" i="90"/>
  <c r="Q947" i="90"/>
  <c r="Q946" i="90"/>
  <c r="Q945" i="90"/>
  <c r="Q944" i="90"/>
  <c r="Q943" i="90"/>
  <c r="Q942" i="90"/>
  <c r="Q941" i="90"/>
  <c r="Q940" i="90"/>
  <c r="Q939" i="90"/>
  <c r="Q938" i="90"/>
  <c r="Q937" i="90"/>
  <c r="Q936" i="90"/>
  <c r="Q935" i="90"/>
  <c r="Q934" i="90"/>
  <c r="Q933" i="90"/>
  <c r="Q932" i="90"/>
  <c r="Q931" i="90"/>
  <c r="Q930" i="90"/>
  <c r="Q929" i="90"/>
  <c r="Q928" i="90"/>
  <c r="Q927" i="90"/>
  <c r="Q926" i="90"/>
  <c r="Q925" i="90"/>
  <c r="Q924" i="90"/>
  <c r="Q923" i="90"/>
  <c r="Q922" i="90"/>
  <c r="Q921" i="90"/>
  <c r="Q920" i="90"/>
  <c r="Q919" i="90"/>
  <c r="Q918" i="90"/>
  <c r="Q917" i="90"/>
  <c r="Q916" i="90"/>
  <c r="Q915" i="90"/>
  <c r="Q914" i="90"/>
  <c r="Q913" i="90"/>
  <c r="Q912" i="90"/>
  <c r="Q911" i="90"/>
  <c r="Q910" i="90"/>
  <c r="Q909" i="90"/>
  <c r="Q908" i="90"/>
  <c r="Q907" i="90"/>
  <c r="Q906" i="90"/>
  <c r="Q905" i="90"/>
  <c r="Q904" i="90"/>
  <c r="Q903" i="90"/>
  <c r="Q902" i="90"/>
  <c r="Q901" i="90"/>
  <c r="Q900" i="90"/>
  <c r="Q899" i="90"/>
  <c r="Q898" i="90"/>
  <c r="Q897" i="90"/>
  <c r="Q896" i="90"/>
  <c r="Q895" i="90"/>
  <c r="Q894" i="90"/>
  <c r="Q893" i="90"/>
  <c r="Q892" i="90"/>
  <c r="Q891" i="90"/>
  <c r="Q890" i="90"/>
  <c r="Q889" i="90"/>
  <c r="Q888" i="90"/>
  <c r="Q887" i="90"/>
  <c r="Q886" i="90"/>
  <c r="Q885" i="90"/>
  <c r="Q884" i="90"/>
  <c r="Q883" i="90"/>
  <c r="Q882" i="90"/>
  <c r="Q881" i="90"/>
  <c r="Q880" i="90"/>
  <c r="Q879" i="90"/>
  <c r="Q878" i="90"/>
  <c r="Q877" i="90"/>
  <c r="Q876" i="90"/>
  <c r="Q875" i="90"/>
  <c r="Q874" i="90"/>
  <c r="Q873" i="90"/>
  <c r="Q872" i="90"/>
  <c r="Q871" i="90"/>
  <c r="Q870" i="90"/>
  <c r="Q869" i="90"/>
  <c r="Q868" i="90"/>
  <c r="Q867" i="90"/>
  <c r="Q866" i="90"/>
  <c r="Q865" i="90"/>
  <c r="Q864" i="90"/>
  <c r="Q863" i="90"/>
  <c r="Q862" i="90"/>
  <c r="Q861" i="90"/>
  <c r="Q860" i="90"/>
  <c r="Q859" i="90"/>
  <c r="Q858" i="90"/>
  <c r="Q857" i="90"/>
  <c r="Q856" i="90"/>
  <c r="Q855" i="90"/>
  <c r="Q854" i="90"/>
  <c r="Q853" i="90"/>
  <c r="Q852" i="90"/>
  <c r="Q851" i="90"/>
  <c r="Q850" i="90"/>
  <c r="Q849" i="90"/>
  <c r="Q848" i="90"/>
  <c r="Q847" i="90"/>
  <c r="Q846" i="90"/>
  <c r="Q845" i="90"/>
  <c r="Q844" i="90"/>
  <c r="Q843" i="90"/>
  <c r="Q842" i="90"/>
  <c r="Q841" i="90"/>
  <c r="Q840" i="90"/>
  <c r="Q839" i="90"/>
  <c r="Q838" i="90"/>
  <c r="Q837" i="90"/>
  <c r="Q836" i="90"/>
  <c r="Q835" i="90"/>
  <c r="Q834" i="90"/>
  <c r="Q833" i="90"/>
  <c r="Q832" i="90"/>
  <c r="Q831" i="90"/>
  <c r="Q830" i="90"/>
  <c r="Q829" i="90"/>
  <c r="Q828" i="90"/>
  <c r="Q827" i="90"/>
  <c r="Q826" i="90"/>
  <c r="Q825" i="90"/>
  <c r="Q824" i="90"/>
  <c r="Q823" i="90"/>
  <c r="Q822" i="90"/>
  <c r="Q821" i="90"/>
  <c r="Q820" i="90"/>
  <c r="Q819" i="90"/>
  <c r="Q818" i="90"/>
  <c r="Q817" i="90"/>
  <c r="Q816" i="90"/>
  <c r="Q815" i="90"/>
  <c r="Q814" i="90"/>
  <c r="Q813" i="90"/>
  <c r="Q812" i="90"/>
  <c r="Q811" i="90"/>
  <c r="Q810" i="90"/>
  <c r="Q809" i="90"/>
  <c r="Q808" i="90"/>
  <c r="Q807" i="90"/>
  <c r="Q806" i="90"/>
  <c r="Q805" i="90"/>
  <c r="E799" i="90"/>
  <c r="Q799" i="90" s="1"/>
  <c r="Q798" i="90"/>
  <c r="Q797" i="90"/>
  <c r="Q796" i="90"/>
  <c r="Q795" i="90"/>
  <c r="Q794" i="90"/>
  <c r="Q793" i="90"/>
  <c r="Q792" i="90"/>
  <c r="Q791" i="90"/>
  <c r="Q790" i="90"/>
  <c r="E784" i="90"/>
  <c r="E785" i="90" s="1"/>
  <c r="Q783" i="90"/>
  <c r="Q782" i="90"/>
  <c r="Q781" i="90"/>
  <c r="Q780" i="90"/>
  <c r="Q779" i="90"/>
  <c r="Q778" i="90"/>
  <c r="Q777" i="90"/>
  <c r="Q776" i="90"/>
  <c r="Q775" i="90"/>
  <c r="Q774" i="90"/>
  <c r="Q773" i="90"/>
  <c r="Q772" i="90"/>
  <c r="Q771" i="90"/>
  <c r="Q770" i="90"/>
  <c r="Q769" i="90"/>
  <c r="E763" i="90"/>
  <c r="Q763" i="90" s="1"/>
  <c r="Q762" i="90"/>
  <c r="Q761" i="90"/>
  <c r="Q760" i="90"/>
  <c r="Q759" i="90"/>
  <c r="Q758" i="90"/>
  <c r="Q757" i="90"/>
  <c r="Q756" i="90"/>
  <c r="Q755" i="90"/>
  <c r="Q754" i="90"/>
  <c r="Q753" i="90"/>
  <c r="Q752" i="90"/>
  <c r="Q751" i="90"/>
  <c r="Q750" i="90"/>
  <c r="E749" i="90"/>
  <c r="Q749" i="90" s="1"/>
  <c r="Q748" i="90"/>
  <c r="Q747" i="90"/>
  <c r="Q746" i="90"/>
  <c r="Q745" i="90"/>
  <c r="Q744" i="90"/>
  <c r="Q743" i="90"/>
  <c r="Q742" i="90"/>
  <c r="E741" i="90"/>
  <c r="Q741" i="90" s="1"/>
  <c r="Q740" i="90"/>
  <c r="E739" i="90"/>
  <c r="Q739" i="90" s="1"/>
  <c r="Q738" i="90"/>
  <c r="E737" i="90"/>
  <c r="Q737" i="90" s="1"/>
  <c r="Q736" i="90"/>
  <c r="Q735" i="90"/>
  <c r="Q734" i="90"/>
  <c r="E733" i="90"/>
  <c r="Q733" i="90" s="1"/>
  <c r="Q732" i="90"/>
  <c r="E731" i="90"/>
  <c r="Q731" i="90" s="1"/>
  <c r="Q730" i="90"/>
  <c r="E729" i="90"/>
  <c r="Q729" i="90" s="1"/>
  <c r="Q728" i="90"/>
  <c r="E727" i="90"/>
  <c r="Q727" i="90" s="1"/>
  <c r="Q726" i="90"/>
  <c r="E725" i="90"/>
  <c r="Q725" i="90" s="1"/>
  <c r="Q724" i="90"/>
  <c r="E723" i="90"/>
  <c r="Q723" i="90" s="1"/>
  <c r="Q722" i="90"/>
  <c r="E721" i="90"/>
  <c r="Q721" i="90" s="1"/>
  <c r="Q720" i="90"/>
  <c r="E719" i="90"/>
  <c r="Q719" i="90" s="1"/>
  <c r="Q718" i="90"/>
  <c r="Q717" i="90"/>
  <c r="Q716" i="90"/>
  <c r="E715" i="90"/>
  <c r="Q715" i="90" s="1"/>
  <c r="Q714" i="90"/>
  <c r="E713" i="90"/>
  <c r="Q713" i="90" s="1"/>
  <c r="Q712" i="90"/>
  <c r="E711" i="90"/>
  <c r="Q711" i="90" s="1"/>
  <c r="Q710" i="90"/>
  <c r="E709" i="90"/>
  <c r="Q709" i="90" s="1"/>
  <c r="Q708" i="90"/>
  <c r="E707" i="90"/>
  <c r="Q707" i="90" s="1"/>
  <c r="Q706" i="90"/>
  <c r="E705" i="90"/>
  <c r="Q705" i="90" s="1"/>
  <c r="Q704" i="90"/>
  <c r="E703" i="90"/>
  <c r="Q702" i="90"/>
  <c r="Q701" i="90"/>
  <c r="Q700" i="90"/>
  <c r="Q699" i="90"/>
  <c r="Q698" i="90"/>
  <c r="Q697" i="90"/>
  <c r="Q696" i="90"/>
  <c r="Q695" i="90"/>
  <c r="Q694" i="90"/>
  <c r="Q693" i="90"/>
  <c r="Q692" i="90"/>
  <c r="Q691" i="90"/>
  <c r="Q690" i="90"/>
  <c r="Q689" i="90"/>
  <c r="Q688" i="90"/>
  <c r="Q687" i="90"/>
  <c r="Q686" i="90"/>
  <c r="Q685" i="90"/>
  <c r="Q684" i="90"/>
  <c r="Q683" i="90"/>
  <c r="Q682" i="90"/>
  <c r="Q681" i="90"/>
  <c r="Q680" i="90"/>
  <c r="Q679" i="90"/>
  <c r="Q678" i="90"/>
  <c r="Q677" i="90"/>
  <c r="Q676" i="90"/>
  <c r="Q675" i="90"/>
  <c r="Q674" i="90"/>
  <c r="Q673" i="90"/>
  <c r="Q672" i="90"/>
  <c r="Q671" i="90"/>
  <c r="Q670" i="90"/>
  <c r="Q669" i="90"/>
  <c r="Q668" i="90"/>
  <c r="Q667" i="90"/>
  <c r="Q666" i="90"/>
  <c r="Q665" i="90"/>
  <c r="Q664" i="90"/>
  <c r="Q663" i="90"/>
  <c r="Q662" i="90"/>
  <c r="Q661" i="90"/>
  <c r="Q660" i="90"/>
  <c r="Q659" i="90"/>
  <c r="Q658" i="90"/>
  <c r="Q657" i="90"/>
  <c r="Q656" i="90"/>
  <c r="Q655" i="90"/>
  <c r="Q654" i="90"/>
  <c r="Q653" i="90"/>
  <c r="Q652" i="90"/>
  <c r="Q651" i="90"/>
  <c r="Q650" i="90"/>
  <c r="Q649" i="90"/>
  <c r="Q648" i="90"/>
  <c r="Q647" i="90"/>
  <c r="Q646" i="90"/>
  <c r="Q645" i="90"/>
  <c r="Q644" i="90"/>
  <c r="Q643" i="90"/>
  <c r="Q642" i="90"/>
  <c r="Q641" i="90"/>
  <c r="Q640" i="90"/>
  <c r="Q639" i="90"/>
  <c r="Q638" i="90"/>
  <c r="Q637" i="90"/>
  <c r="Q636" i="90"/>
  <c r="Q635" i="90"/>
  <c r="Q634" i="90"/>
  <c r="Q633" i="90"/>
  <c r="Q632" i="90"/>
  <c r="Q631" i="90"/>
  <c r="Q630" i="90"/>
  <c r="Q629" i="90"/>
  <c r="Q628" i="90"/>
  <c r="Q627" i="90"/>
  <c r="Q626" i="90"/>
  <c r="Q625" i="90"/>
  <c r="Q624" i="90"/>
  <c r="Q623" i="90"/>
  <c r="Q622" i="90"/>
  <c r="Q621" i="90"/>
  <c r="Q620" i="90"/>
  <c r="Q619" i="90"/>
  <c r="Q618" i="90"/>
  <c r="Q617" i="90"/>
  <c r="Q616" i="90"/>
  <c r="Q615" i="90"/>
  <c r="Q614" i="90"/>
  <c r="Q613" i="90"/>
  <c r="Q612" i="90"/>
  <c r="Q611" i="90"/>
  <c r="Q610" i="90"/>
  <c r="Q609" i="90"/>
  <c r="Q608" i="90"/>
  <c r="Q607" i="90"/>
  <c r="Q606" i="90"/>
  <c r="Q605" i="90"/>
  <c r="Q604" i="90"/>
  <c r="Q603" i="90"/>
  <c r="Q602" i="90"/>
  <c r="Q601" i="90"/>
  <c r="Q600" i="90"/>
  <c r="Q599" i="90"/>
  <c r="Q598" i="90"/>
  <c r="Q597" i="90"/>
  <c r="Q596" i="90"/>
  <c r="Q595" i="90"/>
  <c r="Q594" i="90"/>
  <c r="Q593" i="90"/>
  <c r="Q592" i="90"/>
  <c r="Q591" i="90"/>
  <c r="Q590" i="90"/>
  <c r="Q589" i="90"/>
  <c r="Q588" i="90"/>
  <c r="Q587" i="90"/>
  <c r="Q586" i="90"/>
  <c r="Q585" i="90"/>
  <c r="Q584" i="90"/>
  <c r="Q583" i="90"/>
  <c r="Q582" i="90"/>
  <c r="Q581" i="90"/>
  <c r="Q580" i="90"/>
  <c r="Q579" i="90"/>
  <c r="Q578" i="90"/>
  <c r="Q577" i="90"/>
  <c r="Q576" i="90"/>
  <c r="Q575" i="90"/>
  <c r="Q574" i="90"/>
  <c r="Q573" i="90"/>
  <c r="Q572" i="90"/>
  <c r="Q571" i="90"/>
  <c r="Q570" i="90"/>
  <c r="Q569" i="90"/>
  <c r="Q568" i="90"/>
  <c r="Q567" i="90"/>
  <c r="Q566" i="90"/>
  <c r="Q565" i="90"/>
  <c r="Q564" i="90"/>
  <c r="Q563" i="90"/>
  <c r="Q562" i="90"/>
  <c r="Q561" i="90"/>
  <c r="Q560" i="90"/>
  <c r="Q559" i="90"/>
  <c r="Q558" i="90"/>
  <c r="Q557" i="90"/>
  <c r="Q556" i="90"/>
  <c r="Q555" i="90"/>
  <c r="Q554" i="90"/>
  <c r="Q553" i="90"/>
  <c r="Q552" i="90"/>
  <c r="Q551" i="90"/>
  <c r="Q550" i="90"/>
  <c r="Q549" i="90"/>
  <c r="Q548" i="90"/>
  <c r="Q547" i="90"/>
  <c r="Q546" i="90"/>
  <c r="Q545" i="90"/>
  <c r="Q544" i="90"/>
  <c r="Q543" i="90"/>
  <c r="Q542" i="90"/>
  <c r="Q541" i="90"/>
  <c r="Q540" i="90"/>
  <c r="Q539" i="90"/>
  <c r="Q538" i="90"/>
  <c r="Q537" i="90"/>
  <c r="Q536" i="90"/>
  <c r="Q535" i="90"/>
  <c r="Q534" i="90"/>
  <c r="Q533" i="90"/>
  <c r="Q532" i="90"/>
  <c r="Q531" i="90"/>
  <c r="Q530" i="90"/>
  <c r="Q529" i="90"/>
  <c r="Q528" i="90"/>
  <c r="Q527" i="90"/>
  <c r="Q526" i="90"/>
  <c r="Q525" i="90"/>
  <c r="Q524" i="90"/>
  <c r="Q523" i="90"/>
  <c r="Q522" i="90"/>
  <c r="Q521" i="90"/>
  <c r="Q520" i="90"/>
  <c r="Q519" i="90"/>
  <c r="Q518" i="90"/>
  <c r="Q517" i="90"/>
  <c r="Q516" i="90"/>
  <c r="Q515" i="90"/>
  <c r="Q514" i="90"/>
  <c r="Q513" i="90"/>
  <c r="Q512" i="90"/>
  <c r="Q511" i="90"/>
  <c r="Q510" i="90"/>
  <c r="Q509" i="90"/>
  <c r="Q508" i="90"/>
  <c r="Q507" i="90"/>
  <c r="Q506" i="90"/>
  <c r="Q505" i="90"/>
  <c r="Q504" i="90"/>
  <c r="Q503" i="90"/>
  <c r="Q502" i="90"/>
  <c r="Q501" i="90"/>
  <c r="Q500" i="90"/>
  <c r="Q499" i="90"/>
  <c r="Q498" i="90"/>
  <c r="Q497" i="90"/>
  <c r="Q496" i="90"/>
  <c r="Q495" i="90"/>
  <c r="Q494" i="90"/>
  <c r="Q493" i="90"/>
  <c r="Q492" i="90"/>
  <c r="Q491" i="90"/>
  <c r="Q490" i="90"/>
  <c r="Q489" i="90"/>
  <c r="Q488" i="90"/>
  <c r="Q487" i="90"/>
  <c r="Q486" i="90"/>
  <c r="Q485" i="90"/>
  <c r="Q484" i="90"/>
  <c r="Q483" i="90"/>
  <c r="Q482" i="90"/>
  <c r="Q481" i="90"/>
  <c r="Q480" i="90"/>
  <c r="Q479" i="90"/>
  <c r="Q478" i="90"/>
  <c r="Q477" i="90"/>
  <c r="Q476" i="90"/>
  <c r="Q475" i="90"/>
  <c r="Q474" i="90"/>
  <c r="Q473" i="90"/>
  <c r="Q472" i="90"/>
  <c r="Q471" i="90"/>
  <c r="Q470" i="90"/>
  <c r="Q469" i="90"/>
  <c r="Q468" i="90"/>
  <c r="Q467" i="90"/>
  <c r="Q466" i="90"/>
  <c r="Q465" i="90"/>
  <c r="Q464" i="90"/>
  <c r="Q463" i="90"/>
  <c r="Q462" i="90"/>
  <c r="Q461" i="90"/>
  <c r="Q460" i="90"/>
  <c r="Q459" i="90"/>
  <c r="Q458" i="90"/>
  <c r="Q457" i="90"/>
  <c r="Q456" i="90"/>
  <c r="Q455" i="90"/>
  <c r="Q454" i="90"/>
  <c r="Q453" i="90"/>
  <c r="Q452" i="90"/>
  <c r="Q451" i="90"/>
  <c r="Q450" i="90"/>
  <c r="Q449" i="90"/>
  <c r="Q448" i="90"/>
  <c r="Q447" i="90"/>
  <c r="Q446" i="90"/>
  <c r="Q445" i="90"/>
  <c r="Q444" i="90"/>
  <c r="Q443" i="90"/>
  <c r="Q442" i="90"/>
  <c r="Q441" i="90"/>
  <c r="Q440" i="90"/>
  <c r="Q439" i="90"/>
  <c r="Q438" i="90"/>
  <c r="Q437" i="90"/>
  <c r="Q436" i="90"/>
  <c r="Q435" i="90"/>
  <c r="Q434" i="90"/>
  <c r="Q433" i="90"/>
  <c r="Q432" i="90"/>
  <c r="Q431" i="90"/>
  <c r="Q430" i="90"/>
  <c r="Q429" i="90"/>
  <c r="Q428" i="90"/>
  <c r="Q427" i="90"/>
  <c r="Q426" i="90"/>
  <c r="Q425" i="90"/>
  <c r="Q424" i="90"/>
  <c r="Q423" i="90"/>
  <c r="Q422" i="90"/>
  <c r="Q421" i="90"/>
  <c r="Q420" i="90"/>
  <c r="Q419" i="90"/>
  <c r="Q418" i="90"/>
  <c r="Q417" i="90"/>
  <c r="Q416" i="90"/>
  <c r="Q415" i="90"/>
  <c r="Q414" i="90"/>
  <c r="Q413" i="90"/>
  <c r="Q412" i="90"/>
  <c r="Q411" i="90"/>
  <c r="Q410" i="90"/>
  <c r="Q409" i="90"/>
  <c r="Q408" i="90"/>
  <c r="Q407" i="90"/>
  <c r="Q406" i="90"/>
  <c r="Q405" i="90"/>
  <c r="Q404" i="90"/>
  <c r="Q403" i="90"/>
  <c r="Q402" i="90"/>
  <c r="Q401" i="90"/>
  <c r="Q400" i="90"/>
  <c r="Q399" i="90"/>
  <c r="Q398" i="90"/>
  <c r="Q397" i="90"/>
  <c r="Q396" i="90"/>
  <c r="Q395" i="90"/>
  <c r="Q394" i="90"/>
  <c r="Q393" i="90"/>
  <c r="Q392" i="90"/>
  <c r="Q391" i="90"/>
  <c r="Q390" i="90"/>
  <c r="Q389" i="90"/>
  <c r="Q388" i="90"/>
  <c r="Q387" i="90"/>
  <c r="Q386" i="90"/>
  <c r="Q385" i="90"/>
  <c r="Q384" i="90"/>
  <c r="Q383" i="90"/>
  <c r="Q382" i="90"/>
  <c r="Q381" i="90"/>
  <c r="Q380" i="90"/>
  <c r="Q379" i="90"/>
  <c r="Q378" i="90"/>
  <c r="Q377" i="90"/>
  <c r="Q376" i="90"/>
  <c r="Q375" i="90"/>
  <c r="Q374" i="90"/>
  <c r="Q373" i="90"/>
  <c r="Q372" i="90"/>
  <c r="Q371" i="90"/>
  <c r="Q370" i="90"/>
  <c r="Q369" i="90"/>
  <c r="Q368" i="90"/>
  <c r="Q367" i="90"/>
  <c r="Q366" i="90"/>
  <c r="Q365" i="90"/>
  <c r="Q364" i="90"/>
  <c r="Q363" i="90"/>
  <c r="Q362" i="90"/>
  <c r="Q361" i="90"/>
  <c r="Q360" i="90"/>
  <c r="Q359" i="90"/>
  <c r="Q358" i="90"/>
  <c r="Q357" i="90"/>
  <c r="Q356" i="90"/>
  <c r="Q355" i="90"/>
  <c r="Q354" i="90"/>
  <c r="Q353" i="90"/>
  <c r="Q352" i="90"/>
  <c r="Q351" i="90"/>
  <c r="Q350" i="90"/>
  <c r="Q349" i="90"/>
  <c r="Q348" i="90"/>
  <c r="Q347" i="90"/>
  <c r="Q346" i="90"/>
  <c r="Q345" i="90"/>
  <c r="Q344" i="90"/>
  <c r="Q343" i="90"/>
  <c r="Q342" i="90"/>
  <c r="Q341" i="90"/>
  <c r="Q340" i="90"/>
  <c r="Q339" i="90"/>
  <c r="Q338" i="90"/>
  <c r="Q337" i="90"/>
  <c r="Q336" i="90"/>
  <c r="Q335" i="90"/>
  <c r="Q334" i="90"/>
  <c r="Q333" i="90"/>
  <c r="Q332" i="90"/>
  <c r="Q331" i="90"/>
  <c r="Q330" i="90"/>
  <c r="Q329" i="90"/>
  <c r="Q328" i="90"/>
  <c r="Q327" i="90"/>
  <c r="Q326" i="90"/>
  <c r="Q325" i="90"/>
  <c r="Q324" i="90"/>
  <c r="Q323" i="90"/>
  <c r="Q322" i="90"/>
  <c r="Q321" i="90"/>
  <c r="Q320" i="90"/>
  <c r="Q319" i="90"/>
  <c r="Q318" i="90"/>
  <c r="Q317" i="90"/>
  <c r="Q316" i="90"/>
  <c r="Q315" i="90"/>
  <c r="Q314" i="90"/>
  <c r="Q313" i="90"/>
  <c r="Q312" i="90"/>
  <c r="Q311" i="90"/>
  <c r="Q310" i="90"/>
  <c r="Q309" i="90"/>
  <c r="Q308" i="90"/>
  <c r="Q307" i="90"/>
  <c r="Q306" i="90"/>
  <c r="Q305" i="90"/>
  <c r="Q304" i="90"/>
  <c r="Q303" i="90"/>
  <c r="Q302" i="90"/>
  <c r="Q301" i="90"/>
  <c r="Q300" i="90"/>
  <c r="Q299" i="90"/>
  <c r="Q298" i="90"/>
  <c r="Q297" i="90"/>
  <c r="Q296" i="90"/>
  <c r="Q295" i="90"/>
  <c r="Q294" i="90"/>
  <c r="Q293" i="90"/>
  <c r="Q292" i="90"/>
  <c r="Q291" i="90"/>
  <c r="Q290" i="90"/>
  <c r="Q289" i="90"/>
  <c r="Q288" i="90"/>
  <c r="Q287" i="90"/>
  <c r="Q286" i="90"/>
  <c r="Q285" i="90"/>
  <c r="Q284" i="90"/>
  <c r="Q283" i="90"/>
  <c r="Q282" i="90"/>
  <c r="Q281" i="90"/>
  <c r="Q280" i="90"/>
  <c r="Q279" i="90"/>
  <c r="Q278" i="90"/>
  <c r="Q277" i="90"/>
  <c r="Q276" i="90"/>
  <c r="Q275" i="90"/>
  <c r="Q274" i="90"/>
  <c r="Q273" i="90"/>
  <c r="Q272" i="90"/>
  <c r="Q271" i="90"/>
  <c r="Q270" i="90"/>
  <c r="Q269" i="90"/>
  <c r="Q268" i="90"/>
  <c r="Q267" i="90"/>
  <c r="Q266" i="90"/>
  <c r="Q265" i="90"/>
  <c r="Q264" i="90"/>
  <c r="Q263" i="90"/>
  <c r="Q262" i="90"/>
  <c r="Q261" i="90"/>
  <c r="Q260" i="90"/>
  <c r="Q259" i="90"/>
  <c r="Q258" i="90"/>
  <c r="Q257" i="90"/>
  <c r="Q256" i="90"/>
  <c r="Q255" i="90"/>
  <c r="Q254" i="90"/>
  <c r="Q253" i="90"/>
  <c r="Q252" i="90"/>
  <c r="Q251" i="90"/>
  <c r="Q250" i="90"/>
  <c r="Q249" i="90"/>
  <c r="Q248" i="90"/>
  <c r="Q247" i="90"/>
  <c r="Q246" i="90"/>
  <c r="Q245" i="90"/>
  <c r="Q244" i="90"/>
  <c r="Q243" i="90"/>
  <c r="Q242" i="90"/>
  <c r="Q241" i="90"/>
  <c r="Q240" i="90"/>
  <c r="Q239" i="90"/>
  <c r="Q238" i="90"/>
  <c r="Q237" i="90"/>
  <c r="Q236" i="90"/>
  <c r="Q235" i="90"/>
  <c r="Q234" i="90"/>
  <c r="Q233" i="90"/>
  <c r="Q232" i="90"/>
  <c r="Q231" i="90"/>
  <c r="Q230" i="90"/>
  <c r="Q229" i="90"/>
  <c r="Q228" i="90"/>
  <c r="Q227" i="90"/>
  <c r="Q226" i="90"/>
  <c r="Q225" i="90"/>
  <c r="Q224" i="90"/>
  <c r="Q223" i="90"/>
  <c r="Q222" i="90"/>
  <c r="Q221" i="90"/>
  <c r="Q220" i="90"/>
  <c r="Q219" i="90"/>
  <c r="Q218" i="90"/>
  <c r="Q217" i="90"/>
  <c r="Q216" i="90"/>
  <c r="Q215" i="90"/>
  <c r="Q214" i="90"/>
  <c r="Q213" i="90"/>
  <c r="Q212" i="90"/>
  <c r="Q211" i="90"/>
  <c r="Q210" i="90"/>
  <c r="Q209" i="90"/>
  <c r="Q208" i="90"/>
  <c r="Q207" i="90"/>
  <c r="Q206" i="90"/>
  <c r="Q205" i="90"/>
  <c r="Q204" i="90"/>
  <c r="Q203" i="90"/>
  <c r="Q202" i="90"/>
  <c r="Q201" i="90"/>
  <c r="Q200" i="90"/>
  <c r="Q199" i="90"/>
  <c r="Q198" i="90"/>
  <c r="Q197" i="90"/>
  <c r="Q196" i="90"/>
  <c r="Q195" i="90"/>
  <c r="Q194" i="90"/>
  <c r="Q193" i="90"/>
  <c r="Q192" i="90"/>
  <c r="Q191" i="90"/>
  <c r="Q190" i="90"/>
  <c r="Q189" i="90"/>
  <c r="Q188" i="90"/>
  <c r="Q187" i="90"/>
  <c r="Q186" i="90"/>
  <c r="Q185" i="90"/>
  <c r="Q184" i="90"/>
  <c r="Q183" i="90"/>
  <c r="Q182" i="90"/>
  <c r="Q181" i="90"/>
  <c r="Q180" i="90"/>
  <c r="Q179" i="90"/>
  <c r="Q178" i="90"/>
  <c r="Q177" i="90"/>
  <c r="Q176" i="90"/>
  <c r="Q175" i="90"/>
  <c r="Q174" i="90"/>
  <c r="Q173" i="90"/>
  <c r="Q172" i="90"/>
  <c r="Q171" i="90"/>
  <c r="Q170" i="90"/>
  <c r="Q169" i="90"/>
  <c r="Q168" i="90"/>
  <c r="Q167" i="90"/>
  <c r="Q166" i="90"/>
  <c r="Q165" i="90"/>
  <c r="Q164" i="90"/>
  <c r="Q163" i="90"/>
  <c r="Q162" i="90"/>
  <c r="Q161" i="90"/>
  <c r="Q160" i="90"/>
  <c r="Q159" i="90"/>
  <c r="Q158" i="90"/>
  <c r="Q157" i="90"/>
  <c r="Q156" i="90"/>
  <c r="Q155" i="90"/>
  <c r="Q154" i="90"/>
  <c r="Q153" i="90"/>
  <c r="Q152" i="90"/>
  <c r="Q151" i="90"/>
  <c r="Q150" i="90"/>
  <c r="Q149" i="90"/>
  <c r="Q148" i="90"/>
  <c r="Q147" i="90"/>
  <c r="Q146" i="90"/>
  <c r="Q145" i="90"/>
  <c r="Q144" i="90"/>
  <c r="Q143" i="90"/>
  <c r="Q142" i="90"/>
  <c r="Q141" i="90"/>
  <c r="Q140" i="90"/>
  <c r="Q139" i="90"/>
  <c r="Q138" i="90"/>
  <c r="Q137" i="90"/>
  <c r="Q136" i="90"/>
  <c r="Q135" i="90"/>
  <c r="Q134" i="90"/>
  <c r="Q133" i="90"/>
  <c r="Q132" i="90"/>
  <c r="Q131" i="90"/>
  <c r="Q130" i="90"/>
  <c r="Q129" i="90"/>
  <c r="Q128" i="90"/>
  <c r="Q127" i="90"/>
  <c r="Q126" i="90"/>
  <c r="Q125" i="90"/>
  <c r="Q124" i="90"/>
  <c r="Q123" i="90"/>
  <c r="Q122" i="90"/>
  <c r="Q121" i="90"/>
  <c r="Q120" i="90"/>
  <c r="Q119" i="90"/>
  <c r="Q118" i="90"/>
  <c r="Q117" i="90"/>
  <c r="Q116" i="90"/>
  <c r="Q115" i="90"/>
  <c r="Q114" i="90"/>
  <c r="Q113" i="90"/>
  <c r="Q112" i="90"/>
  <c r="Q111" i="90"/>
  <c r="Q110" i="90"/>
  <c r="Q109" i="90"/>
  <c r="Q108" i="90"/>
  <c r="Q107" i="90"/>
  <c r="Q106" i="90"/>
  <c r="Q105" i="90"/>
  <c r="Q104" i="90"/>
  <c r="Q103" i="90"/>
  <c r="Q102" i="90"/>
  <c r="Q101" i="90"/>
  <c r="Q100" i="90"/>
  <c r="Q99" i="90"/>
  <c r="Q98" i="90"/>
  <c r="Q97" i="90"/>
  <c r="Q96" i="90"/>
  <c r="Q95" i="90"/>
  <c r="Q94" i="90"/>
  <c r="Q93" i="90"/>
  <c r="Q92" i="90"/>
  <c r="Q91" i="90"/>
  <c r="Q90" i="90"/>
  <c r="Q89" i="90"/>
  <c r="Q88" i="90"/>
  <c r="Q87" i="90"/>
  <c r="Q86" i="90"/>
  <c r="Q85" i="90"/>
  <c r="Q84" i="90"/>
  <c r="Q83" i="90"/>
  <c r="Q82" i="90"/>
  <c r="Q81" i="90"/>
  <c r="Q80" i="90"/>
  <c r="Q79" i="90"/>
  <c r="Q78" i="90"/>
  <c r="Q77" i="90"/>
  <c r="Q76" i="90"/>
  <c r="Q75" i="90"/>
  <c r="Q74" i="90"/>
  <c r="Q73" i="90"/>
  <c r="Q72" i="90"/>
  <c r="Q71" i="90"/>
  <c r="Q70" i="90"/>
  <c r="Q69" i="90"/>
  <c r="Q68" i="90"/>
  <c r="Q67" i="90"/>
  <c r="Q66" i="90"/>
  <c r="Q65" i="90"/>
  <c r="Q64" i="90"/>
  <c r="Q63" i="90"/>
  <c r="Q62" i="90"/>
  <c r="Q61" i="90"/>
  <c r="Q60" i="90"/>
  <c r="Q59" i="90"/>
  <c r="Q58" i="90"/>
  <c r="Q57" i="90"/>
  <c r="Q56" i="90"/>
  <c r="Q55" i="90"/>
  <c r="Q54" i="90"/>
  <c r="Q53" i="90"/>
  <c r="Q52" i="90"/>
  <c r="Q51" i="90"/>
  <c r="Q50" i="90"/>
  <c r="Q49" i="90"/>
  <c r="Q48" i="90"/>
  <c r="Q47" i="90"/>
  <c r="Q46" i="90"/>
  <c r="Q45" i="90"/>
  <c r="Q44" i="90"/>
  <c r="Q43" i="90"/>
  <c r="Q42" i="90"/>
  <c r="Q41" i="90"/>
  <c r="Q40" i="90"/>
  <c r="Q39" i="90"/>
  <c r="Q38" i="90"/>
  <c r="Q37" i="90"/>
  <c r="Q36" i="90"/>
  <c r="Q35" i="90"/>
  <c r="Q34" i="90"/>
  <c r="Q33" i="90"/>
  <c r="Q32" i="90"/>
  <c r="Q31" i="90"/>
  <c r="Q30" i="90"/>
  <c r="Q29" i="90"/>
  <c r="Q28" i="90"/>
  <c r="Q27" i="90"/>
  <c r="Q26" i="90"/>
  <c r="Q25" i="90"/>
  <c r="Q24" i="90"/>
  <c r="Q23" i="90"/>
  <c r="Q22" i="90"/>
  <c r="Q21" i="90"/>
  <c r="Q20" i="90"/>
  <c r="Q19" i="90"/>
  <c r="Q18" i="90"/>
  <c r="Q17" i="90"/>
  <c r="Q16" i="90"/>
  <c r="Q15" i="90"/>
  <c r="Q14" i="90"/>
  <c r="Q13" i="90"/>
  <c r="Q12" i="90"/>
  <c r="Q11" i="90"/>
  <c r="Q10" i="90"/>
  <c r="Q9" i="90"/>
  <c r="Q8" i="90"/>
  <c r="Q7" i="90"/>
  <c r="Q6" i="90"/>
  <c r="Q5" i="90"/>
  <c r="Q4" i="90"/>
  <c r="Q3" i="90"/>
  <c r="BF30" i="115" l="1"/>
  <c r="AH30" i="115"/>
  <c r="AN30" i="115"/>
  <c r="BL30" i="115"/>
  <c r="AZ30" i="115"/>
  <c r="Y76" i="443"/>
  <c r="Y78" i="443"/>
  <c r="Y79" i="443"/>
  <c r="Y75" i="443"/>
  <c r="Y77" i="443"/>
  <c r="AQ76" i="443"/>
  <c r="AQ75" i="443"/>
  <c r="AE78" i="443"/>
  <c r="AE77" i="443"/>
  <c r="AE79" i="443"/>
  <c r="AQ79" i="443"/>
  <c r="AE75" i="443"/>
  <c r="AE76" i="443"/>
  <c r="AQ77" i="443"/>
  <c r="AQ78" i="443"/>
  <c r="AF44" i="347"/>
  <c r="Y92" i="443"/>
  <c r="Y89" i="443"/>
  <c r="Y84" i="443"/>
  <c r="Y82" i="443"/>
  <c r="Y80" i="443"/>
  <c r="Y91" i="443"/>
  <c r="AQ86" i="443"/>
  <c r="Y86" i="443"/>
  <c r="AQ83" i="443"/>
  <c r="Y85" i="443"/>
  <c r="Y81" i="443"/>
  <c r="AQ92" i="443"/>
  <c r="AQ88" i="443"/>
  <c r="Y88" i="443"/>
  <c r="AQ85" i="443"/>
  <c r="AE85" i="443"/>
  <c r="Y83" i="443"/>
  <c r="AQ90" i="443"/>
  <c r="AE87" i="443"/>
  <c r="AE82" i="443"/>
  <c r="AQ80" i="443"/>
  <c r="Y90" i="443"/>
  <c r="AQ87" i="443"/>
  <c r="Y87" i="443"/>
  <c r="AQ81" i="443"/>
  <c r="AE84" i="443"/>
  <c r="AQ84" i="443"/>
  <c r="AQ89" i="443"/>
  <c r="Y53" i="443"/>
  <c r="AE52" i="443"/>
  <c r="Y50" i="443"/>
  <c r="Y49" i="443"/>
  <c r="AE48" i="443"/>
  <c r="AE46" i="443"/>
  <c r="Y40" i="443"/>
  <c r="AQ73" i="443"/>
  <c r="Y71" i="443"/>
  <c r="Y68" i="443"/>
  <c r="Y66" i="443"/>
  <c r="Y65" i="443"/>
  <c r="Y64" i="443"/>
  <c r="Y129" i="443"/>
  <c r="Y126" i="443"/>
  <c r="Y122" i="443"/>
  <c r="Y118" i="443"/>
  <c r="AE80" i="443"/>
  <c r="Y51" i="443"/>
  <c r="Y42" i="443"/>
  <c r="Y73" i="443"/>
  <c r="Y69" i="443"/>
  <c r="Y67" i="443"/>
  <c r="Y130" i="443"/>
  <c r="Y128" i="443"/>
  <c r="Y127" i="443"/>
  <c r="Y123" i="443"/>
  <c r="Y119" i="443"/>
  <c r="AE81" i="443"/>
  <c r="AE91" i="443"/>
  <c r="AE86" i="443"/>
  <c r="AE92" i="443"/>
  <c r="Y52" i="443"/>
  <c r="Y48" i="443"/>
  <c r="Y46" i="443"/>
  <c r="Y45" i="443"/>
  <c r="Y41" i="443"/>
  <c r="AQ71" i="443"/>
  <c r="Y70" i="443"/>
  <c r="Y132" i="443"/>
  <c r="Y131" i="443"/>
  <c r="Y124" i="443"/>
  <c r="Y120" i="443"/>
  <c r="AE89" i="443"/>
  <c r="AE83" i="443"/>
  <c r="AQ82" i="443"/>
  <c r="AQ91" i="443"/>
  <c r="AE90" i="443"/>
  <c r="AE88" i="443"/>
  <c r="AQ50" i="443"/>
  <c r="Y47" i="443"/>
  <c r="Y44" i="443"/>
  <c r="Y43" i="443"/>
  <c r="Y72" i="443"/>
  <c r="AQ67" i="443"/>
  <c r="AQ65" i="443"/>
  <c r="Y133" i="443"/>
  <c r="Y125" i="443"/>
  <c r="Y121" i="443"/>
  <c r="Y117" i="443"/>
  <c r="AQ46" i="443"/>
  <c r="AQ123" i="443"/>
  <c r="AQ130" i="443"/>
  <c r="AQ45" i="443"/>
  <c r="AQ122" i="443"/>
  <c r="AQ129" i="443"/>
  <c r="AE66" i="443"/>
  <c r="AQ51" i="443"/>
  <c r="AQ117" i="443"/>
  <c r="AQ133" i="443"/>
  <c r="AQ68" i="443"/>
  <c r="AE41" i="443"/>
  <c r="AE123" i="443"/>
  <c r="AE67" i="443"/>
  <c r="AE51" i="443"/>
  <c r="AE42" i="443"/>
  <c r="AE72" i="443"/>
  <c r="AQ52" i="443"/>
  <c r="AQ127" i="443"/>
  <c r="AQ131" i="443"/>
  <c r="AE71" i="443"/>
  <c r="AQ42" i="443"/>
  <c r="AE125" i="443"/>
  <c r="AE68" i="443"/>
  <c r="AE43" i="443"/>
  <c r="AQ119" i="443"/>
  <c r="AQ121" i="443"/>
  <c r="AQ64" i="443"/>
  <c r="AE44" i="443"/>
  <c r="AQ124" i="443"/>
  <c r="AE69" i="443"/>
  <c r="AE73" i="443"/>
  <c r="AE133" i="443"/>
  <c r="AE132" i="443"/>
  <c r="AQ44" i="443"/>
  <c r="AE128" i="443"/>
  <c r="AE40" i="443"/>
  <c r="AE53" i="443"/>
  <c r="AQ126" i="443"/>
  <c r="AE64" i="443"/>
  <c r="AQ69" i="443"/>
  <c r="AQ40" i="443"/>
  <c r="AE117" i="443"/>
  <c r="AQ125" i="443"/>
  <c r="AQ66" i="443"/>
  <c r="AQ72" i="443"/>
  <c r="AE45" i="443"/>
  <c r="AQ53" i="443"/>
  <c r="AE119" i="443"/>
  <c r="AE127" i="443"/>
  <c r="AQ70" i="443"/>
  <c r="AQ47" i="443"/>
  <c r="AE121" i="443"/>
  <c r="AE122" i="443"/>
  <c r="AQ48" i="443"/>
  <c r="AE129" i="443"/>
  <c r="AE65" i="443"/>
  <c r="AQ41" i="443"/>
  <c r="AE49" i="443"/>
  <c r="AQ128" i="443"/>
  <c r="AE47" i="443"/>
  <c r="AE50" i="443"/>
  <c r="AQ118" i="443"/>
  <c r="AE131" i="443"/>
  <c r="AQ49" i="443"/>
  <c r="AQ120" i="443"/>
  <c r="AQ132" i="443"/>
  <c r="AQ43" i="443"/>
  <c r="AE70" i="443"/>
  <c r="AE120" i="443"/>
  <c r="AE118" i="443"/>
  <c r="AE126" i="443"/>
  <c r="AE124" i="443"/>
  <c r="AE130" i="443"/>
  <c r="CG48" i="443"/>
  <c r="CG44" i="443"/>
  <c r="CG70" i="443"/>
  <c r="CG72" i="443"/>
  <c r="CG66" i="443"/>
  <c r="CG68" i="443"/>
  <c r="CG50" i="443"/>
  <c r="CG42" i="443"/>
  <c r="CG64" i="443"/>
  <c r="CG52" i="443"/>
  <c r="CG132" i="443"/>
  <c r="CG40" i="443"/>
  <c r="CG46" i="443"/>
  <c r="CM68" i="443"/>
  <c r="CM42" i="443"/>
  <c r="CM46" i="443"/>
  <c r="CG67" i="443"/>
  <c r="CM49" i="443"/>
  <c r="CG49" i="443"/>
  <c r="CM48" i="443"/>
  <c r="CM72" i="443"/>
  <c r="CM64" i="443"/>
  <c r="CM132" i="443"/>
  <c r="CM40" i="443"/>
  <c r="CM52" i="443"/>
  <c r="CG45" i="443"/>
  <c r="CG69" i="443"/>
  <c r="CG53" i="443"/>
  <c r="CS42" i="443"/>
  <c r="CM70" i="443"/>
  <c r="CG41" i="443"/>
  <c r="CG51" i="443"/>
  <c r="CG73" i="443"/>
  <c r="CM50" i="443"/>
  <c r="CS46" i="443"/>
  <c r="CM66" i="443"/>
  <c r="CG71" i="443"/>
  <c r="CM47" i="443"/>
  <c r="CG47" i="443"/>
  <c r="CM44" i="443"/>
  <c r="CG65" i="443"/>
  <c r="CG43" i="443"/>
  <c r="CM53" i="443"/>
  <c r="CS48" i="443"/>
  <c r="CS51" i="443"/>
  <c r="CS52" i="443"/>
  <c r="CY46" i="443"/>
  <c r="CM41" i="443"/>
  <c r="CS49" i="443"/>
  <c r="CS68" i="443"/>
  <c r="CM67" i="443"/>
  <c r="CM73" i="443"/>
  <c r="CS132" i="443"/>
  <c r="CY42" i="443"/>
  <c r="CM65" i="443"/>
  <c r="CS65" i="443"/>
  <c r="CM51" i="443"/>
  <c r="CM71" i="443"/>
  <c r="CY68" i="443"/>
  <c r="CS44" i="443"/>
  <c r="CS50" i="443"/>
  <c r="CM45" i="443"/>
  <c r="CS72" i="443"/>
  <c r="CS70" i="443"/>
  <c r="CM43" i="443"/>
  <c r="CS40" i="443"/>
  <c r="CS47" i="443"/>
  <c r="CS64" i="443"/>
  <c r="CS66" i="443"/>
  <c r="CM69" i="443"/>
  <c r="CS53" i="443"/>
  <c r="DE68" i="443"/>
  <c r="CY53" i="443"/>
  <c r="CS41" i="443"/>
  <c r="CY51" i="443"/>
  <c r="CY47" i="443"/>
  <c r="CY40" i="443"/>
  <c r="CS43" i="443"/>
  <c r="CS71" i="443"/>
  <c r="CY70" i="443"/>
  <c r="CY132" i="443"/>
  <c r="CY66" i="443"/>
  <c r="CY64" i="443"/>
  <c r="CS73" i="443"/>
  <c r="CS67" i="443"/>
  <c r="DE42" i="443"/>
  <c r="CY48" i="443"/>
  <c r="CY49" i="443"/>
  <c r="CY52" i="443"/>
  <c r="CS45" i="443"/>
  <c r="CY50" i="443"/>
  <c r="CY44" i="443"/>
  <c r="CS69" i="443"/>
  <c r="DE46" i="443"/>
  <c r="CY65" i="443"/>
  <c r="CY72" i="443"/>
  <c r="DE50" i="443"/>
  <c r="DE52" i="443"/>
  <c r="DE40" i="443"/>
  <c r="DE70" i="443"/>
  <c r="CY43" i="443"/>
  <c r="CY71" i="443"/>
  <c r="CY67" i="443"/>
  <c r="DE49" i="443"/>
  <c r="DE48" i="443"/>
  <c r="DE47" i="443"/>
  <c r="DE132" i="443"/>
  <c r="DE64" i="443"/>
  <c r="DE51" i="443"/>
  <c r="DE65" i="443"/>
  <c r="CY45" i="443"/>
  <c r="CY41" i="443"/>
  <c r="CY69" i="443"/>
  <c r="CY73" i="443"/>
  <c r="DE44" i="443"/>
  <c r="DE66" i="443"/>
  <c r="DE53" i="443"/>
  <c r="DE72" i="443"/>
  <c r="DE69" i="443"/>
  <c r="DE43" i="443"/>
  <c r="DE41" i="443"/>
  <c r="DE45" i="443"/>
  <c r="DE67" i="443"/>
  <c r="DE73" i="443"/>
  <c r="DE71" i="443"/>
  <c r="AG8" i="447"/>
  <c r="AH8" i="447" s="1"/>
  <c r="AG5" i="447"/>
  <c r="AH5" i="447" s="1"/>
  <c r="Y13" i="443"/>
  <c r="Y12" i="443"/>
  <c r="Y11" i="443"/>
  <c r="Y10" i="443"/>
  <c r="Y6" i="443"/>
  <c r="Y5" i="443"/>
  <c r="Y15" i="443"/>
  <c r="Y14" i="443"/>
  <c r="Y7" i="443"/>
  <c r="Y8" i="443"/>
  <c r="Y16" i="443"/>
  <c r="Y9" i="443"/>
  <c r="AE12" i="443"/>
  <c r="AQ13" i="443"/>
  <c r="AQ5" i="443"/>
  <c r="AE16" i="443"/>
  <c r="AE7" i="443"/>
  <c r="AE6" i="443"/>
  <c r="AE10" i="443"/>
  <c r="AQ15" i="443"/>
  <c r="AQ14" i="443"/>
  <c r="AQ9" i="443"/>
  <c r="AE11" i="443"/>
  <c r="AQ8" i="443"/>
  <c r="Y20" i="443"/>
  <c r="AE15" i="443"/>
  <c r="FD46" i="445"/>
  <c r="DT46" i="445"/>
  <c r="FD41" i="445"/>
  <c r="FD40" i="445"/>
  <c r="DT40" i="445"/>
  <c r="FD38" i="445"/>
  <c r="DT38" i="445"/>
  <c r="DT36" i="445"/>
  <c r="DT44" i="445"/>
  <c r="FD42" i="445"/>
  <c r="AQ10" i="443"/>
  <c r="AQ7" i="443"/>
  <c r="AQ11" i="443"/>
  <c r="AE5" i="443"/>
  <c r="AE14" i="443"/>
  <c r="FD44" i="445"/>
  <c r="DT42" i="445"/>
  <c r="AQ6" i="443"/>
  <c r="AQ12" i="443"/>
  <c r="AE9" i="443"/>
  <c r="AQ16" i="443"/>
  <c r="AE13" i="443"/>
  <c r="FD45" i="445"/>
  <c r="FD39" i="445"/>
  <c r="DT39" i="445"/>
  <c r="DT45" i="445"/>
  <c r="FD37" i="445"/>
  <c r="DT37" i="445"/>
  <c r="FD35" i="445"/>
  <c r="DT35" i="445"/>
  <c r="EF36" i="445"/>
  <c r="AE8" i="443"/>
  <c r="FD43" i="445"/>
  <c r="DT43" i="445"/>
  <c r="DT41" i="445"/>
  <c r="FD36" i="445"/>
  <c r="DZ46" i="445"/>
  <c r="DZ40" i="445"/>
  <c r="FJ41" i="445"/>
  <c r="DZ36" i="445"/>
  <c r="DZ35" i="445"/>
  <c r="GB37" i="445"/>
  <c r="EF45" i="445"/>
  <c r="DZ42" i="445"/>
  <c r="FP37" i="445"/>
  <c r="FJ37" i="445"/>
  <c r="FJ44" i="445"/>
  <c r="FV37" i="445"/>
  <c r="DZ41" i="445"/>
  <c r="EF35" i="445"/>
  <c r="DZ43" i="445"/>
  <c r="DZ39" i="445"/>
  <c r="FJ35" i="445"/>
  <c r="GB38" i="445"/>
  <c r="GB46" i="445"/>
  <c r="AQ20" i="443"/>
  <c r="EF43" i="445"/>
  <c r="AE20" i="443"/>
  <c r="FJ46" i="445"/>
  <c r="FP40" i="445"/>
  <c r="FJ42" i="445"/>
  <c r="FV43" i="445"/>
  <c r="DZ45" i="445"/>
  <c r="EF38" i="445"/>
  <c r="EF42" i="445"/>
  <c r="EF40" i="445"/>
  <c r="GB43" i="445"/>
  <c r="FJ45" i="445"/>
  <c r="DZ44" i="445"/>
  <c r="FP46" i="445"/>
  <c r="EF39" i="445"/>
  <c r="EF46" i="445"/>
  <c r="FJ43" i="445"/>
  <c r="FV38" i="445"/>
  <c r="FP39" i="445"/>
  <c r="FV46" i="445"/>
  <c r="EF37" i="445"/>
  <c r="FP44" i="445"/>
  <c r="FP38" i="445"/>
  <c r="DZ38" i="445"/>
  <c r="EF44" i="445"/>
  <c r="FJ38" i="445"/>
  <c r="DZ37" i="445"/>
  <c r="FJ39" i="445"/>
  <c r="FP41" i="445"/>
  <c r="EF41" i="445"/>
  <c r="FP43" i="445"/>
  <c r="FJ40" i="445"/>
  <c r="FJ36" i="445"/>
  <c r="FP42" i="445"/>
  <c r="FP36" i="445"/>
  <c r="FV36" i="445"/>
  <c r="FV41" i="445"/>
  <c r="GB36" i="445"/>
  <c r="FV44" i="445"/>
  <c r="FV45" i="445"/>
  <c r="FP45" i="445"/>
  <c r="FV39" i="445"/>
  <c r="FV40" i="445"/>
  <c r="FP35" i="445"/>
  <c r="FV35" i="445"/>
  <c r="GB44" i="445"/>
  <c r="GB41" i="445"/>
  <c r="GB45" i="445"/>
  <c r="GB40" i="445"/>
  <c r="GB39" i="445"/>
  <c r="FV42" i="445"/>
  <c r="GB35" i="445"/>
  <c r="GB42" i="445"/>
  <c r="Y114" i="443"/>
  <c r="Y112" i="443"/>
  <c r="Y105" i="443"/>
  <c r="Y101" i="443"/>
  <c r="Y103" i="443"/>
  <c r="Y97" i="443"/>
  <c r="Y106" i="443"/>
  <c r="Y100" i="443"/>
  <c r="Y96" i="443"/>
  <c r="Y111" i="443"/>
  <c r="Y102" i="443"/>
  <c r="Y98" i="443"/>
  <c r="AE101" i="443"/>
  <c r="AQ114" i="443"/>
  <c r="AQ102" i="443"/>
  <c r="AQ106" i="443"/>
  <c r="Y108" i="443"/>
  <c r="AE94" i="443"/>
  <c r="AE108" i="443"/>
  <c r="AE106" i="443"/>
  <c r="AQ97" i="443"/>
  <c r="AE97" i="443"/>
  <c r="AQ108" i="443"/>
  <c r="AE112" i="443"/>
  <c r="AE100" i="443"/>
  <c r="AQ103" i="443"/>
  <c r="AQ96" i="443"/>
  <c r="AE111" i="443"/>
  <c r="AQ101" i="443"/>
  <c r="AQ100" i="443"/>
  <c r="AQ111" i="443"/>
  <c r="AE105" i="443"/>
  <c r="AQ112" i="443"/>
  <c r="AQ98" i="443"/>
  <c r="AQ105" i="443"/>
  <c r="AE103" i="443"/>
  <c r="Y94" i="443"/>
  <c r="AE102" i="443"/>
  <c r="AE96" i="443"/>
  <c r="AE98" i="443"/>
  <c r="AE114" i="443"/>
  <c r="Y95" i="443"/>
  <c r="AQ94" i="443"/>
  <c r="Y93" i="443"/>
  <c r="Y113" i="443"/>
  <c r="Y99" i="443"/>
  <c r="Y110" i="443"/>
  <c r="Y107" i="443"/>
  <c r="AE107" i="443"/>
  <c r="AQ99" i="443"/>
  <c r="AQ113" i="443"/>
  <c r="Y104" i="443"/>
  <c r="AE110" i="443"/>
  <c r="AQ107" i="443"/>
  <c r="AE99" i="443"/>
  <c r="AE95" i="443"/>
  <c r="AE113" i="443"/>
  <c r="AQ95" i="443"/>
  <c r="AQ93" i="443"/>
  <c r="Y109" i="443"/>
  <c r="AQ110" i="443"/>
  <c r="AE93" i="443"/>
  <c r="AE104" i="443"/>
  <c r="AE109" i="443"/>
  <c r="AQ104" i="443"/>
  <c r="AQ109" i="443"/>
  <c r="AA42" i="446"/>
  <c r="Y4" i="443"/>
  <c r="AE4" i="443"/>
  <c r="AQ4" i="443"/>
  <c r="Y62" i="443"/>
  <c r="Y59" i="443"/>
  <c r="Y58" i="443"/>
  <c r="Y55" i="443"/>
  <c r="Y63" i="443"/>
  <c r="Y57" i="443"/>
  <c r="Y61" i="443"/>
  <c r="Y56" i="443"/>
  <c r="Y60" i="443"/>
  <c r="AQ63" i="443"/>
  <c r="AQ62" i="443"/>
  <c r="AQ61" i="443"/>
  <c r="AE55" i="443"/>
  <c r="AE56" i="443"/>
  <c r="AQ57" i="443"/>
  <c r="AE59" i="443"/>
  <c r="AQ56" i="443"/>
  <c r="AQ60" i="443"/>
  <c r="AE61" i="443"/>
  <c r="AE57" i="443"/>
  <c r="AE63" i="443"/>
  <c r="AQ58" i="443"/>
  <c r="AQ55" i="443"/>
  <c r="AQ59" i="443"/>
  <c r="AE58" i="443"/>
  <c r="AE60" i="443"/>
  <c r="AE62" i="443"/>
  <c r="AG4" i="447"/>
  <c r="AH4" i="447" s="1"/>
  <c r="AG9" i="447"/>
  <c r="AH9" i="447" s="1"/>
  <c r="AB12" i="447"/>
  <c r="AG12" i="447"/>
  <c r="AH12" i="447" s="1"/>
  <c r="AA7" i="446"/>
  <c r="Q703" i="90"/>
  <c r="AF23" i="446"/>
  <c r="AG23" i="446" s="1"/>
  <c r="AA23" i="446"/>
  <c r="AB7" i="447"/>
  <c r="AG7" i="447"/>
  <c r="AH7" i="447" s="1"/>
  <c r="AB3" i="447"/>
  <c r="AG3" i="447"/>
  <c r="AH3" i="447" s="1"/>
  <c r="AB11" i="447"/>
  <c r="AG11" i="447"/>
  <c r="AH11" i="447" s="1"/>
  <c r="AB6" i="447"/>
  <c r="AG6" i="447"/>
  <c r="AH6" i="447" s="1"/>
  <c r="AB10" i="447"/>
  <c r="AG10" i="447"/>
  <c r="AH10" i="447" s="1"/>
  <c r="AF11" i="446"/>
  <c r="AG11" i="446" s="1"/>
  <c r="AA11" i="446"/>
  <c r="AA6" i="446"/>
  <c r="AF6" i="446"/>
  <c r="AG6" i="446" s="1"/>
  <c r="AA14" i="446"/>
  <c r="AF14" i="446"/>
  <c r="AG14" i="446" s="1"/>
  <c r="AA32" i="446"/>
  <c r="AF32" i="446"/>
  <c r="AG32" i="446" s="1"/>
  <c r="AA22" i="446"/>
  <c r="AF22" i="446"/>
  <c r="AG22" i="446" s="1"/>
  <c r="E800" i="90"/>
  <c r="E801" i="90" s="1"/>
  <c r="Q801" i="90" s="1"/>
  <c r="AK41" i="347"/>
  <c r="AL41" i="347" s="1"/>
  <c r="AF41" i="347"/>
  <c r="AK49" i="347"/>
  <c r="AL49" i="347" s="1"/>
  <c r="AF49" i="347"/>
  <c r="AK45" i="347"/>
  <c r="AL45" i="347" s="1"/>
  <c r="AF45" i="347"/>
  <c r="E764" i="90"/>
  <c r="E765" i="90" s="1"/>
  <c r="Q765" i="90" s="1"/>
  <c r="E786" i="90"/>
  <c r="Q785" i="90"/>
  <c r="Q784" i="90"/>
  <c r="Q800" i="90" l="1"/>
  <c r="E802" i="90"/>
  <c r="E803" i="90" s="1"/>
  <c r="Q764" i="90"/>
  <c r="E766" i="90"/>
  <c r="E787" i="90"/>
  <c r="Q786" i="90"/>
  <c r="Q766" i="90" l="1"/>
  <c r="Q802" i="90"/>
  <c r="E767" i="90"/>
  <c r="Q803" i="90"/>
  <c r="E804" i="90"/>
  <c r="Q804" i="90" s="1"/>
  <c r="E788" i="90"/>
  <c r="Q787" i="90"/>
  <c r="Q767" i="90" l="1"/>
  <c r="E768" i="90"/>
  <c r="CM77" i="443" s="1"/>
  <c r="E789" i="90"/>
  <c r="CM79" i="443" s="1"/>
  <c r="Q788" i="90"/>
  <c r="AT30" i="115" l="1"/>
  <c r="CM86" i="443"/>
  <c r="CS87" i="443"/>
  <c r="CM78" i="443"/>
  <c r="DE75" i="443"/>
  <c r="DE77" i="443"/>
  <c r="CG76" i="443"/>
  <c r="CG77" i="443"/>
  <c r="CG79" i="443"/>
  <c r="CG81" i="443"/>
  <c r="CM75" i="443"/>
  <c r="DE78" i="443"/>
  <c r="CS79" i="443"/>
  <c r="CS75" i="443"/>
  <c r="CY76" i="443"/>
  <c r="CY8" i="443"/>
  <c r="CY75" i="443"/>
  <c r="DE79" i="443"/>
  <c r="CS77" i="443"/>
  <c r="CS78" i="443"/>
  <c r="CG75" i="443"/>
  <c r="DE76" i="443"/>
  <c r="CG78" i="443"/>
  <c r="DE84" i="443"/>
  <c r="CS84" i="443"/>
  <c r="CY82" i="443"/>
  <c r="CS128" i="443"/>
  <c r="CS76" i="443"/>
  <c r="CM76" i="443"/>
  <c r="CY77" i="443"/>
  <c r="CY78" i="443"/>
  <c r="CY79" i="443"/>
  <c r="DE59" i="443"/>
  <c r="DE90" i="443"/>
  <c r="DE82" i="443"/>
  <c r="DE131" i="443"/>
  <c r="DE88" i="443"/>
  <c r="CM127" i="443"/>
  <c r="CS126" i="443"/>
  <c r="CG83" i="443"/>
  <c r="CY117" i="443"/>
  <c r="CY86" i="443"/>
  <c r="CY126" i="443"/>
  <c r="CG129" i="443"/>
  <c r="DE118" i="443"/>
  <c r="CM118" i="443"/>
  <c r="CG126" i="443"/>
  <c r="CY133" i="443"/>
  <c r="CY120" i="443"/>
  <c r="CM119" i="443"/>
  <c r="CS86" i="443"/>
  <c r="CG122" i="443"/>
  <c r="DE83" i="443"/>
  <c r="CM90" i="443"/>
  <c r="DE119" i="443"/>
  <c r="CS125" i="443"/>
  <c r="CM125" i="443"/>
  <c r="CG131" i="443"/>
  <c r="CS91" i="443"/>
  <c r="CY125" i="443"/>
  <c r="CY84" i="443"/>
  <c r="CS90" i="443"/>
  <c r="CY88" i="443"/>
  <c r="CM128" i="443"/>
  <c r="CG88" i="443"/>
  <c r="DE123" i="443"/>
  <c r="CS123" i="443"/>
  <c r="CM133" i="443"/>
  <c r="CS80" i="443"/>
  <c r="DE105" i="443"/>
  <c r="CS133" i="443"/>
  <c r="DE130" i="443"/>
  <c r="CS88" i="443"/>
  <c r="CS82" i="443"/>
  <c r="CY127" i="443"/>
  <c r="CS130" i="443"/>
  <c r="CM80" i="443"/>
  <c r="DE124" i="443"/>
  <c r="DE122" i="443"/>
  <c r="CG89" i="443"/>
  <c r="CY81" i="443"/>
  <c r="CY89" i="443"/>
  <c r="CM81" i="443"/>
  <c r="CM89" i="443"/>
  <c r="CG82" i="443"/>
  <c r="CY124" i="443"/>
  <c r="CM121" i="443"/>
  <c r="CM84" i="443"/>
  <c r="CS124" i="443"/>
  <c r="CM130" i="443"/>
  <c r="CG86" i="443"/>
  <c r="DE117" i="443"/>
  <c r="DE80" i="443"/>
  <c r="CS118" i="443"/>
  <c r="CM124" i="443"/>
  <c r="CG90" i="443"/>
  <c r="CM87" i="443"/>
  <c r="CM85" i="443"/>
  <c r="DE89" i="443"/>
  <c r="CM129" i="443"/>
  <c r="CS92" i="443"/>
  <c r="CY85" i="443"/>
  <c r="CG91" i="443"/>
  <c r="CS117" i="443"/>
  <c r="CY90" i="443"/>
  <c r="CG123" i="443"/>
  <c r="CS129" i="443"/>
  <c r="CS89" i="443"/>
  <c r="CY119" i="443"/>
  <c r="CY122" i="443"/>
  <c r="CS122" i="443"/>
  <c r="CG92" i="443"/>
  <c r="CY131" i="443"/>
  <c r="CY129" i="443"/>
  <c r="CS121" i="443"/>
  <c r="CY87" i="443"/>
  <c r="CM88" i="443"/>
  <c r="CY92" i="443"/>
  <c r="CG117" i="443"/>
  <c r="CS85" i="443"/>
  <c r="CY123" i="443"/>
  <c r="CM117" i="443"/>
  <c r="CG119" i="443"/>
  <c r="CY91" i="443"/>
  <c r="CG87" i="443"/>
  <c r="CY121" i="443"/>
  <c r="CG85" i="443"/>
  <c r="DE121" i="443"/>
  <c r="CS119" i="443"/>
  <c r="CM122" i="443"/>
  <c r="CG128" i="443"/>
  <c r="DE127" i="443"/>
  <c r="CY130" i="443"/>
  <c r="CM131" i="443"/>
  <c r="DE91" i="443"/>
  <c r="CS120" i="443"/>
  <c r="CG121" i="443"/>
  <c r="CG80" i="443"/>
  <c r="CS127" i="443"/>
  <c r="CY128" i="443"/>
  <c r="DE85" i="443"/>
  <c r="CG84" i="443"/>
  <c r="CG124" i="443"/>
  <c r="DE133" i="443"/>
  <c r="CY83" i="443"/>
  <c r="CY80" i="443"/>
  <c r="DE81" i="443"/>
  <c r="DE92" i="443"/>
  <c r="CS81" i="443"/>
  <c r="CG127" i="443"/>
  <c r="CG118" i="443"/>
  <c r="DE120" i="443"/>
  <c r="CS83" i="443"/>
  <c r="CM120" i="443"/>
  <c r="CM92" i="443"/>
  <c r="DE87" i="443"/>
  <c r="CG133" i="443"/>
  <c r="CM91" i="443"/>
  <c r="DE129" i="443"/>
  <c r="DE128" i="443"/>
  <c r="CM83" i="443"/>
  <c r="CG125" i="443"/>
  <c r="CM82" i="443"/>
  <c r="CG130" i="443"/>
  <c r="DE125" i="443"/>
  <c r="CY118" i="443"/>
  <c r="CM123" i="443"/>
  <c r="CM126" i="443"/>
  <c r="CG120" i="443"/>
  <c r="CS131" i="443"/>
  <c r="DE86" i="443"/>
  <c r="DE126" i="443"/>
  <c r="CS9" i="443"/>
  <c r="CS14" i="443"/>
  <c r="CM11" i="443"/>
  <c r="CM12" i="443"/>
  <c r="CY16" i="443"/>
  <c r="CY10" i="443"/>
  <c r="CG9" i="443"/>
  <c r="CM6" i="443"/>
  <c r="CY7" i="443"/>
  <c r="DE14" i="443"/>
  <c r="CG12" i="443"/>
  <c r="CY20" i="443"/>
  <c r="CY15" i="443"/>
  <c r="CM20" i="443"/>
  <c r="CM8" i="443"/>
  <c r="CM14" i="443"/>
  <c r="CG14" i="443"/>
  <c r="CM13" i="443"/>
  <c r="CY11" i="443"/>
  <c r="CY5" i="443"/>
  <c r="DE9" i="443"/>
  <c r="CY12" i="443"/>
  <c r="CM5" i="443"/>
  <c r="CS6" i="443"/>
  <c r="CS5" i="443"/>
  <c r="DE16" i="443"/>
  <c r="CS112" i="443"/>
  <c r="DE7" i="443"/>
  <c r="CS12" i="443"/>
  <c r="CG5" i="443"/>
  <c r="CS15" i="443"/>
  <c r="DE11" i="443"/>
  <c r="DE20" i="443"/>
  <c r="CG10" i="443"/>
  <c r="CY6" i="443"/>
  <c r="CY14" i="443"/>
  <c r="CG16" i="443"/>
  <c r="CG13" i="443"/>
  <c r="CS8" i="443"/>
  <c r="DE6" i="443"/>
  <c r="DE13" i="443"/>
  <c r="CY9" i="443"/>
  <c r="CG7" i="443"/>
  <c r="DE15" i="443"/>
  <c r="CY13" i="443"/>
  <c r="CG8" i="443"/>
  <c r="CM10" i="443"/>
  <c r="CS11" i="443"/>
  <c r="CG20" i="443"/>
  <c r="CS7" i="443"/>
  <c r="DE10" i="443"/>
  <c r="DE12" i="443"/>
  <c r="CS20" i="443"/>
  <c r="CS10" i="443"/>
  <c r="CG6" i="443"/>
  <c r="DE5" i="443"/>
  <c r="DE8" i="443"/>
  <c r="CS16" i="443"/>
  <c r="CG15" i="443"/>
  <c r="CS13" i="443"/>
  <c r="CM7" i="443"/>
  <c r="CM16" i="443"/>
  <c r="CG11" i="443"/>
  <c r="CM15" i="443"/>
  <c r="CM9" i="443"/>
  <c r="DE95" i="443"/>
  <c r="CY93" i="443"/>
  <c r="CM114" i="443"/>
  <c r="DE100" i="443"/>
  <c r="Y116" i="443"/>
  <c r="AE116" i="443"/>
  <c r="CM104" i="443"/>
  <c r="CY101" i="443"/>
  <c r="CM107" i="443"/>
  <c r="CM106" i="443"/>
  <c r="CY116" i="443"/>
  <c r="CS97" i="443"/>
  <c r="CG96" i="443"/>
  <c r="CM98" i="443"/>
  <c r="CG110" i="443"/>
  <c r="CS104" i="443"/>
  <c r="CG108" i="443"/>
  <c r="CY96" i="443"/>
  <c r="CG107" i="443"/>
  <c r="CS101" i="443"/>
  <c r="CG99" i="443"/>
  <c r="CM99" i="443"/>
  <c r="AQ116" i="443"/>
  <c r="CG109" i="443"/>
  <c r="CG115" i="443"/>
  <c r="CS96" i="443"/>
  <c r="CY102" i="443"/>
  <c r="CS103" i="443"/>
  <c r="CS113" i="443"/>
  <c r="DE112" i="443"/>
  <c r="DE104" i="443"/>
  <c r="CY103" i="443"/>
  <c r="CS95" i="443"/>
  <c r="CS94" i="443"/>
  <c r="CM111" i="443"/>
  <c r="CG100" i="443"/>
  <c r="CY97" i="443"/>
  <c r="DE96" i="443"/>
  <c r="CS100" i="443"/>
  <c r="CY105" i="443"/>
  <c r="CY98" i="443"/>
  <c r="CG112" i="443"/>
  <c r="CG114" i="443"/>
  <c r="CY95" i="443"/>
  <c r="CM95" i="443"/>
  <c r="AQ115" i="443"/>
  <c r="CG116" i="443"/>
  <c r="CS107" i="443"/>
  <c r="CM109" i="443"/>
  <c r="CS114" i="443"/>
  <c r="CM102" i="443"/>
  <c r="DE111" i="443"/>
  <c r="CG97" i="443"/>
  <c r="CY106" i="443"/>
  <c r="DE114" i="443"/>
  <c r="CG105" i="443"/>
  <c r="DE115" i="443"/>
  <c r="AE115" i="443"/>
  <c r="CS108" i="443"/>
  <c r="CG93" i="443"/>
  <c r="CG101" i="443"/>
  <c r="DE99" i="443"/>
  <c r="CY108" i="443"/>
  <c r="DE101" i="443"/>
  <c r="CY113" i="443"/>
  <c r="CY104" i="443"/>
  <c r="CY94" i="443"/>
  <c r="Y115" i="443"/>
  <c r="DE97" i="443"/>
  <c r="CY109" i="443"/>
  <c r="CY111" i="443"/>
  <c r="DE102" i="443"/>
  <c r="CG113" i="443"/>
  <c r="DE116" i="443"/>
  <c r="CM110" i="443"/>
  <c r="CM108" i="443"/>
  <c r="CM112" i="443"/>
  <c r="DE106" i="443"/>
  <c r="CG104" i="443"/>
  <c r="DE93" i="443"/>
  <c r="CG111" i="443"/>
  <c r="CG95" i="443"/>
  <c r="DE98" i="443"/>
  <c r="CS116" i="443"/>
  <c r="CM113" i="443"/>
  <c r="CS102" i="443"/>
  <c r="CM97" i="443"/>
  <c r="CY100" i="443"/>
  <c r="DE108" i="443"/>
  <c r="CS111" i="443"/>
  <c r="CM116" i="443"/>
  <c r="DE94" i="443"/>
  <c r="DE109" i="443"/>
  <c r="CG103" i="443"/>
  <c r="CY107" i="443"/>
  <c r="CM93" i="443"/>
  <c r="CY99" i="443"/>
  <c r="CS105" i="443"/>
  <c r="CM105" i="443"/>
  <c r="CS98" i="443"/>
  <c r="CM96" i="443"/>
  <c r="CM115" i="443"/>
  <c r="DE110" i="443"/>
  <c r="CY110" i="443"/>
  <c r="CY114" i="443"/>
  <c r="CG98" i="443"/>
  <c r="CM103" i="443"/>
  <c r="CS106" i="443"/>
  <c r="DE103" i="443"/>
  <c r="DE107" i="443"/>
  <c r="CS93" i="443"/>
  <c r="CS110" i="443"/>
  <c r="CM94" i="443"/>
  <c r="CG102" i="443"/>
  <c r="DE113" i="443"/>
  <c r="CG94" i="443"/>
  <c r="CY115" i="443"/>
  <c r="CG106" i="443"/>
  <c r="CS115" i="443"/>
  <c r="CM101" i="443"/>
  <c r="CY112" i="443"/>
  <c r="CM100" i="443"/>
  <c r="CS99" i="443"/>
  <c r="CS109" i="443"/>
  <c r="AM43" i="343"/>
  <c r="IB22" i="444"/>
  <c r="CG61" i="443"/>
  <c r="DE58" i="443"/>
  <c r="AG43" i="343"/>
  <c r="CY60" i="443"/>
  <c r="CS62" i="443"/>
  <c r="CM59" i="443"/>
  <c r="CS59" i="443"/>
  <c r="CG62" i="443"/>
  <c r="CS55" i="443"/>
  <c r="CM56" i="443"/>
  <c r="CG55" i="443"/>
  <c r="CG57" i="443"/>
  <c r="CS57" i="443"/>
  <c r="CG59" i="443"/>
  <c r="DE55" i="443"/>
  <c r="CG56" i="443"/>
  <c r="CG63" i="443"/>
  <c r="CS61" i="443"/>
  <c r="CM57" i="443"/>
  <c r="CM63" i="443"/>
  <c r="DE63" i="443"/>
  <c r="DE56" i="443"/>
  <c r="DE60" i="443"/>
  <c r="CY62" i="443"/>
  <c r="CM60" i="443"/>
  <c r="CY56" i="443"/>
  <c r="CM62" i="443"/>
  <c r="DE57" i="443"/>
  <c r="CM55" i="443"/>
  <c r="CG60" i="443"/>
  <c r="CS56" i="443"/>
  <c r="CS58" i="443"/>
  <c r="CM61" i="443"/>
  <c r="DE61" i="443"/>
  <c r="CG58" i="443"/>
  <c r="CS60" i="443"/>
  <c r="CY57" i="443"/>
  <c r="CY55" i="443"/>
  <c r="DE62" i="443"/>
  <c r="CY58" i="443"/>
  <c r="CY61" i="443"/>
  <c r="CM58" i="443"/>
  <c r="CY59" i="443"/>
  <c r="CY63" i="443"/>
  <c r="CS63" i="443"/>
  <c r="IH20" i="444"/>
  <c r="IH22" i="444"/>
  <c r="IH21" i="444"/>
  <c r="IB21" i="444"/>
  <c r="IB20" i="444"/>
  <c r="IH23" i="444"/>
  <c r="IB23" i="444"/>
  <c r="U6" i="448"/>
  <c r="AM44" i="343"/>
  <c r="U4" i="448"/>
  <c r="AA4" i="448"/>
  <c r="AA43" i="343"/>
  <c r="AA44" i="343"/>
  <c r="AG44" i="343"/>
  <c r="AG4" i="448"/>
  <c r="Q768" i="90"/>
  <c r="AA6" i="448"/>
  <c r="AA9" i="448"/>
  <c r="AA10" i="448"/>
  <c r="AG7" i="448"/>
  <c r="AA13" i="448"/>
  <c r="U3" i="448"/>
  <c r="U9" i="448"/>
  <c r="AG9" i="448"/>
  <c r="AG6" i="448"/>
  <c r="AA11" i="448"/>
  <c r="U10" i="448"/>
  <c r="AG5" i="448"/>
  <c r="AA5" i="448"/>
  <c r="Q789" i="90"/>
  <c r="U13" i="448"/>
  <c r="AA12" i="448"/>
  <c r="U7" i="448"/>
  <c r="AG14" i="448"/>
  <c r="U12" i="448"/>
  <c r="AA7" i="448"/>
  <c r="AA3" i="448"/>
  <c r="AG10" i="448"/>
  <c r="U14" i="448"/>
  <c r="AG12" i="448"/>
  <c r="AG8" i="448"/>
  <c r="U5" i="448"/>
  <c r="AA14" i="448"/>
  <c r="AG13" i="448"/>
  <c r="U11" i="448"/>
  <c r="AA8" i="448"/>
  <c r="AG11" i="448"/>
  <c r="AG3" i="448"/>
  <c r="U8" i="448"/>
  <c r="P19" i="113"/>
  <c r="N19" i="113"/>
  <c r="P18" i="113"/>
  <c r="N18" i="113"/>
  <c r="P17" i="113"/>
  <c r="N17" i="113"/>
  <c r="P16" i="113"/>
  <c r="N16" i="113"/>
  <c r="P22" i="113" l="1"/>
  <c r="P20" i="113"/>
  <c r="P23" i="113"/>
  <c r="P24" i="113"/>
  <c r="P33" i="113"/>
  <c r="P34" i="113"/>
  <c r="P25" i="113"/>
  <c r="P26" i="113"/>
  <c r="P27" i="113"/>
  <c r="P28" i="113"/>
  <c r="P29" i="113"/>
  <c r="P32" i="113"/>
  <c r="P30" i="113"/>
  <c r="P31" i="113"/>
  <c r="P21" i="113"/>
  <c r="N31" i="113"/>
  <c r="N30" i="113"/>
  <c r="N32" i="113"/>
  <c r="N29" i="113"/>
  <c r="N28" i="113"/>
  <c r="N27" i="113"/>
  <c r="N26" i="113"/>
  <c r="N25" i="113"/>
  <c r="N34" i="113"/>
  <c r="N33" i="113"/>
  <c r="N24" i="113"/>
  <c r="N23" i="113"/>
  <c r="N20" i="113"/>
  <c r="N22" i="113"/>
  <c r="N21" i="113"/>
  <c r="HA34" i="445" l="1"/>
  <c r="HF34" i="445" s="1"/>
  <c r="GU34" i="445"/>
  <c r="GZ34" i="445" s="1"/>
  <c r="GO34" i="445"/>
  <c r="GT34" i="445" s="1"/>
  <c r="GI34" i="445"/>
  <c r="GN34" i="445" s="1"/>
  <c r="GC34" i="445"/>
  <c r="GH34" i="445" s="1"/>
  <c r="FY34" i="445"/>
  <c r="FS34" i="445"/>
  <c r="FM34" i="445"/>
  <c r="FG34" i="445"/>
  <c r="FE34" i="445"/>
  <c r="FJ34" i="445" s="1"/>
  <c r="FD34" i="445"/>
  <c r="FA34" i="445"/>
  <c r="EM34" i="445"/>
  <c r="EL34" i="445"/>
  <c r="EC34" i="445"/>
  <c r="EA34" i="445"/>
  <c r="EF34" i="445" s="1"/>
  <c r="DW34" i="445"/>
  <c r="DU34" i="445"/>
  <c r="DZ34" i="445" s="1"/>
  <c r="DT34" i="445"/>
  <c r="DQ34" i="445"/>
  <c r="CM34" i="445"/>
  <c r="CT34" i="445" s="1"/>
  <c r="CL34" i="445"/>
  <c r="BD34" i="445"/>
  <c r="BC34" i="445"/>
  <c r="HA33" i="445"/>
  <c r="HF33" i="445" s="1"/>
  <c r="GU33" i="445"/>
  <c r="GZ33" i="445" s="1"/>
  <c r="GO33" i="445"/>
  <c r="GT33" i="445" s="1"/>
  <c r="GI33" i="445"/>
  <c r="GN33" i="445" s="1"/>
  <c r="GC33" i="445"/>
  <c r="GH33" i="445" s="1"/>
  <c r="FY33" i="445"/>
  <c r="FS33" i="445"/>
  <c r="FM33" i="445"/>
  <c r="FG33" i="445"/>
  <c r="FE33" i="445"/>
  <c r="FK33" i="445" s="1"/>
  <c r="FD33" i="445"/>
  <c r="FA33" i="445"/>
  <c r="EM33" i="445"/>
  <c r="ER33" i="445" s="1"/>
  <c r="EL33" i="445"/>
  <c r="EC33" i="445"/>
  <c r="EA33" i="445"/>
  <c r="EF33" i="445" s="1"/>
  <c r="DW33" i="445"/>
  <c r="DU33" i="445"/>
  <c r="DZ33" i="445" s="1"/>
  <c r="DT33" i="445"/>
  <c r="DQ33" i="445"/>
  <c r="CM33" i="445"/>
  <c r="CL33" i="445"/>
  <c r="BD33" i="445"/>
  <c r="BC33" i="445"/>
  <c r="HA32" i="445"/>
  <c r="HF32" i="445" s="1"/>
  <c r="GU32" i="445"/>
  <c r="GZ32" i="445" s="1"/>
  <c r="GO32" i="445"/>
  <c r="GT32" i="445" s="1"/>
  <c r="GI32" i="445"/>
  <c r="GN32" i="445" s="1"/>
  <c r="GC32" i="445"/>
  <c r="GH32" i="445" s="1"/>
  <c r="FY32" i="445"/>
  <c r="FS32" i="445"/>
  <c r="FM32" i="445"/>
  <c r="FG32" i="445"/>
  <c r="FE32" i="445"/>
  <c r="FD32" i="445"/>
  <c r="FA32" i="445"/>
  <c r="EM32" i="445"/>
  <c r="EL32" i="445"/>
  <c r="EC32" i="445"/>
  <c r="EA32" i="445"/>
  <c r="EF32" i="445" s="1"/>
  <c r="DW32" i="445"/>
  <c r="DU32" i="445"/>
  <c r="DZ32" i="445" s="1"/>
  <c r="DT32" i="445"/>
  <c r="DQ32" i="445"/>
  <c r="CM32" i="445"/>
  <c r="CT32" i="445" s="1"/>
  <c r="DA32" i="445" s="1"/>
  <c r="DH32" i="445" s="1"/>
  <c r="DN32" i="445" s="1"/>
  <c r="CL32" i="445"/>
  <c r="BD32" i="445"/>
  <c r="BK32" i="445" s="1"/>
  <c r="BC32" i="445"/>
  <c r="HA31" i="445"/>
  <c r="HF31" i="445" s="1"/>
  <c r="GU31" i="445"/>
  <c r="GZ31" i="445" s="1"/>
  <c r="GO31" i="445"/>
  <c r="GT31" i="445" s="1"/>
  <c r="GI31" i="445"/>
  <c r="GN31" i="445" s="1"/>
  <c r="GC31" i="445"/>
  <c r="GH31" i="445" s="1"/>
  <c r="FY31" i="445"/>
  <c r="FS31" i="445"/>
  <c r="FM31" i="445"/>
  <c r="FG31" i="445"/>
  <c r="FE31" i="445"/>
  <c r="FD31" i="445"/>
  <c r="FA31" i="445"/>
  <c r="EM31" i="445"/>
  <c r="EL31" i="445"/>
  <c r="EC31" i="445"/>
  <c r="EA31" i="445"/>
  <c r="EF31" i="445" s="1"/>
  <c r="DW31" i="445"/>
  <c r="DU31" i="445"/>
  <c r="DZ31" i="445" s="1"/>
  <c r="DT31" i="445"/>
  <c r="DQ31" i="445"/>
  <c r="CM31" i="445"/>
  <c r="CT31" i="445" s="1"/>
  <c r="CL31" i="445"/>
  <c r="BD31" i="445"/>
  <c r="BJ31" i="445" s="1"/>
  <c r="BC31" i="445"/>
  <c r="HA30" i="445"/>
  <c r="HF30" i="445" s="1"/>
  <c r="GU30" i="445"/>
  <c r="GZ30" i="445" s="1"/>
  <c r="GO30" i="445"/>
  <c r="GT30" i="445" s="1"/>
  <c r="GI30" i="445"/>
  <c r="GN30" i="445" s="1"/>
  <c r="GC30" i="445"/>
  <c r="GH30" i="445" s="1"/>
  <c r="FY30" i="445"/>
  <c r="FS30" i="445"/>
  <c r="FM30" i="445"/>
  <c r="FG30" i="445"/>
  <c r="FE30" i="445"/>
  <c r="FJ30" i="445" s="1"/>
  <c r="FD30" i="445"/>
  <c r="FA30" i="445"/>
  <c r="EM30" i="445"/>
  <c r="EL30" i="445"/>
  <c r="EC30" i="445"/>
  <c r="EA30" i="445"/>
  <c r="EF30" i="445" s="1"/>
  <c r="DW30" i="445"/>
  <c r="DU30" i="445"/>
  <c r="DZ30" i="445" s="1"/>
  <c r="DT30" i="445"/>
  <c r="DQ30" i="445"/>
  <c r="CM30" i="445"/>
  <c r="CS30" i="445" s="1"/>
  <c r="CL30" i="445"/>
  <c r="BD30" i="445"/>
  <c r="BK30" i="445" s="1"/>
  <c r="BQ30" i="445" s="1"/>
  <c r="BC30" i="445"/>
  <c r="HA29" i="445"/>
  <c r="HF29" i="445" s="1"/>
  <c r="GU29" i="445"/>
  <c r="GZ29" i="445" s="1"/>
  <c r="GO29" i="445"/>
  <c r="GT29" i="445" s="1"/>
  <c r="GI29" i="445"/>
  <c r="GN29" i="445" s="1"/>
  <c r="GC29" i="445"/>
  <c r="GH29" i="445" s="1"/>
  <c r="FY29" i="445"/>
  <c r="FS29" i="445"/>
  <c r="FM29" i="445"/>
  <c r="FG29" i="445"/>
  <c r="FE29" i="445"/>
  <c r="FD29" i="445"/>
  <c r="FA29" i="445"/>
  <c r="EM29" i="445"/>
  <c r="ES29" i="445" s="1"/>
  <c r="EX29" i="445" s="1"/>
  <c r="EL29" i="445"/>
  <c r="EC29" i="445"/>
  <c r="EA29" i="445"/>
  <c r="EF29" i="445" s="1"/>
  <c r="DW29" i="445"/>
  <c r="DU29" i="445"/>
  <c r="DZ29" i="445" s="1"/>
  <c r="DT29" i="445"/>
  <c r="DQ29" i="445"/>
  <c r="CM29" i="445"/>
  <c r="CS29" i="445" s="1"/>
  <c r="CL29" i="445"/>
  <c r="BD29" i="445"/>
  <c r="BK29" i="445" s="1"/>
  <c r="BC29" i="445"/>
  <c r="HA28" i="445"/>
  <c r="HF28" i="445" s="1"/>
  <c r="GU28" i="445"/>
  <c r="GZ28" i="445" s="1"/>
  <c r="GO28" i="445"/>
  <c r="GT28" i="445" s="1"/>
  <c r="GI28" i="445"/>
  <c r="GN28" i="445" s="1"/>
  <c r="GC28" i="445"/>
  <c r="GH28" i="445" s="1"/>
  <c r="FY28" i="445"/>
  <c r="FS28" i="445"/>
  <c r="FM28" i="445"/>
  <c r="FG28" i="445"/>
  <c r="FE28" i="445"/>
  <c r="FD28" i="445"/>
  <c r="FA28" i="445"/>
  <c r="EM28" i="445"/>
  <c r="EL28" i="445"/>
  <c r="EC28" i="445"/>
  <c r="EA28" i="445"/>
  <c r="EF28" i="445" s="1"/>
  <c r="DW28" i="445"/>
  <c r="DU28" i="445"/>
  <c r="DZ28" i="445" s="1"/>
  <c r="DT28" i="445"/>
  <c r="DQ28" i="445"/>
  <c r="CM28" i="445"/>
  <c r="CL28" i="445"/>
  <c r="BD28" i="445"/>
  <c r="BC28" i="445"/>
  <c r="HA27" i="445"/>
  <c r="HF27" i="445" s="1"/>
  <c r="GU27" i="445"/>
  <c r="GZ27" i="445" s="1"/>
  <c r="GO27" i="445"/>
  <c r="GT27" i="445" s="1"/>
  <c r="GI27" i="445"/>
  <c r="GN27" i="445" s="1"/>
  <c r="GC27" i="445"/>
  <c r="GH27" i="445" s="1"/>
  <c r="FY27" i="445"/>
  <c r="FS27" i="445"/>
  <c r="FM27" i="445"/>
  <c r="FG27" i="445"/>
  <c r="FE27" i="445"/>
  <c r="FJ27" i="445" s="1"/>
  <c r="FD27" i="445"/>
  <c r="FA27" i="445"/>
  <c r="EM27" i="445"/>
  <c r="EL27" i="445"/>
  <c r="EC27" i="445"/>
  <c r="EA27" i="445"/>
  <c r="EF27" i="445" s="1"/>
  <c r="DW27" i="445"/>
  <c r="DU27" i="445"/>
  <c r="DZ27" i="445" s="1"/>
  <c r="DT27" i="445"/>
  <c r="DQ27" i="445"/>
  <c r="CM27" i="445"/>
  <c r="CS27" i="445" s="1"/>
  <c r="CL27" i="445"/>
  <c r="BD27" i="445"/>
  <c r="BJ27" i="445" s="1"/>
  <c r="BC27" i="445"/>
  <c r="HA26" i="445"/>
  <c r="HF26" i="445" s="1"/>
  <c r="GU26" i="445"/>
  <c r="GZ26" i="445" s="1"/>
  <c r="GO26" i="445"/>
  <c r="GT26" i="445" s="1"/>
  <c r="GI26" i="445"/>
  <c r="GN26" i="445" s="1"/>
  <c r="GC26" i="445"/>
  <c r="GH26" i="445" s="1"/>
  <c r="FY26" i="445"/>
  <c r="FS26" i="445"/>
  <c r="FM26" i="445"/>
  <c r="FG26" i="445"/>
  <c r="FE26" i="445"/>
  <c r="FD26" i="445"/>
  <c r="FA26" i="445"/>
  <c r="EM26" i="445"/>
  <c r="ES26" i="445" s="1"/>
  <c r="EX26" i="445" s="1"/>
  <c r="EL26" i="445"/>
  <c r="EC26" i="445"/>
  <c r="EA26" i="445"/>
  <c r="EF26" i="445" s="1"/>
  <c r="DW26" i="445"/>
  <c r="DU26" i="445"/>
  <c r="DZ26" i="445" s="1"/>
  <c r="DT26" i="445"/>
  <c r="DQ26" i="445"/>
  <c r="CM26" i="445"/>
  <c r="CT26" i="445" s="1"/>
  <c r="CL26" i="445"/>
  <c r="BD26" i="445"/>
  <c r="BC26" i="445"/>
  <c r="HA25" i="445"/>
  <c r="HF25" i="445" s="1"/>
  <c r="GU25" i="445"/>
  <c r="GZ25" i="445" s="1"/>
  <c r="GO25" i="445"/>
  <c r="GT25" i="445" s="1"/>
  <c r="GI25" i="445"/>
  <c r="GN25" i="445" s="1"/>
  <c r="GC25" i="445"/>
  <c r="GH25" i="445" s="1"/>
  <c r="FY25" i="445"/>
  <c r="FS25" i="445"/>
  <c r="FM25" i="445"/>
  <c r="FG25" i="445"/>
  <c r="FE25" i="445"/>
  <c r="FK25" i="445" s="1"/>
  <c r="FQ25" i="445" s="1"/>
  <c r="FD25" i="445"/>
  <c r="FA25" i="445"/>
  <c r="EM25" i="445"/>
  <c r="ES25" i="445" s="1"/>
  <c r="EX25" i="445" s="1"/>
  <c r="EL25" i="445"/>
  <c r="EC25" i="445"/>
  <c r="EA25" i="445"/>
  <c r="EF25" i="445" s="1"/>
  <c r="DW25" i="445"/>
  <c r="DU25" i="445"/>
  <c r="DZ25" i="445" s="1"/>
  <c r="DT25" i="445"/>
  <c r="DQ25" i="445"/>
  <c r="CM25" i="445"/>
  <c r="CS25" i="445" s="1"/>
  <c r="CL25" i="445"/>
  <c r="BD25" i="445"/>
  <c r="BK25" i="445" s="1"/>
  <c r="BC25" i="445"/>
  <c r="HA24" i="445"/>
  <c r="HF24" i="445" s="1"/>
  <c r="GU24" i="445"/>
  <c r="GZ24" i="445" s="1"/>
  <c r="GO24" i="445"/>
  <c r="GT24" i="445" s="1"/>
  <c r="GI24" i="445"/>
  <c r="GN24" i="445" s="1"/>
  <c r="GC24" i="445"/>
  <c r="GH24" i="445" s="1"/>
  <c r="FY24" i="445"/>
  <c r="FS24" i="445"/>
  <c r="FM24" i="445"/>
  <c r="FG24" i="445"/>
  <c r="FE24" i="445"/>
  <c r="FJ24" i="445" s="1"/>
  <c r="FD24" i="445"/>
  <c r="FA24" i="445"/>
  <c r="EM24" i="445"/>
  <c r="ER24" i="445" s="1"/>
  <c r="EL24" i="445"/>
  <c r="EC24" i="445"/>
  <c r="EA24" i="445"/>
  <c r="EF24" i="445" s="1"/>
  <c r="DW24" i="445"/>
  <c r="DU24" i="445"/>
  <c r="DZ24" i="445" s="1"/>
  <c r="DT24" i="445"/>
  <c r="DQ24" i="445"/>
  <c r="CM24" i="445"/>
  <c r="CT24" i="445" s="1"/>
  <c r="CZ24" i="445" s="1"/>
  <c r="CL24" i="445"/>
  <c r="BD24" i="445"/>
  <c r="BJ24" i="445" s="1"/>
  <c r="BC24" i="445"/>
  <c r="HA23" i="445"/>
  <c r="HF23" i="445" s="1"/>
  <c r="GU23" i="445"/>
  <c r="GZ23" i="445" s="1"/>
  <c r="GO23" i="445"/>
  <c r="GT23" i="445" s="1"/>
  <c r="GI23" i="445"/>
  <c r="GN23" i="445" s="1"/>
  <c r="GC23" i="445"/>
  <c r="GH23" i="445" s="1"/>
  <c r="FY23" i="445"/>
  <c r="FS23" i="445"/>
  <c r="FM23" i="445"/>
  <c r="FG23" i="445"/>
  <c r="FE23" i="445"/>
  <c r="FK23" i="445" s="1"/>
  <c r="FQ23" i="445" s="1"/>
  <c r="FW23" i="445" s="1"/>
  <c r="GB23" i="445" s="1"/>
  <c r="FD23" i="445"/>
  <c r="FA23" i="445"/>
  <c r="EM23" i="445"/>
  <c r="ES23" i="445" s="1"/>
  <c r="EX23" i="445" s="1"/>
  <c r="EL23" i="445"/>
  <c r="EC23" i="445"/>
  <c r="EA23" i="445"/>
  <c r="EF23" i="445" s="1"/>
  <c r="DW23" i="445"/>
  <c r="DU23" i="445"/>
  <c r="DZ23" i="445" s="1"/>
  <c r="DT23" i="445"/>
  <c r="DQ23" i="445"/>
  <c r="CM23" i="445"/>
  <c r="CT23" i="445" s="1"/>
  <c r="DA23" i="445" s="1"/>
  <c r="CL23" i="445"/>
  <c r="BD23" i="445"/>
  <c r="BJ23" i="445" s="1"/>
  <c r="BC23" i="445"/>
  <c r="HA22" i="445"/>
  <c r="HF22" i="445" s="1"/>
  <c r="GU22" i="445"/>
  <c r="GZ22" i="445" s="1"/>
  <c r="GO22" i="445"/>
  <c r="GT22" i="445" s="1"/>
  <c r="GI22" i="445"/>
  <c r="GN22" i="445" s="1"/>
  <c r="GC22" i="445"/>
  <c r="GH22" i="445" s="1"/>
  <c r="FY22" i="445"/>
  <c r="FS22" i="445"/>
  <c r="FM22" i="445"/>
  <c r="FG22" i="445"/>
  <c r="FE22" i="445"/>
  <c r="FK22" i="445" s="1"/>
  <c r="FQ22" i="445" s="1"/>
  <c r="FW22" i="445" s="1"/>
  <c r="GB22" i="445" s="1"/>
  <c r="FD22" i="445"/>
  <c r="FA22" i="445"/>
  <c r="EM22" i="445"/>
  <c r="EL22" i="445"/>
  <c r="EC22" i="445"/>
  <c r="EA22" i="445"/>
  <c r="EF22" i="445" s="1"/>
  <c r="DW22" i="445"/>
  <c r="DU22" i="445"/>
  <c r="DZ22" i="445" s="1"/>
  <c r="DT22" i="445"/>
  <c r="DQ22" i="445"/>
  <c r="CM22" i="445"/>
  <c r="CT22" i="445" s="1"/>
  <c r="DA22" i="445" s="1"/>
  <c r="DG22" i="445" s="1"/>
  <c r="CL22" i="445"/>
  <c r="BD22" i="445"/>
  <c r="BK22" i="445" s="1"/>
  <c r="BC22" i="445"/>
  <c r="HA21" i="445"/>
  <c r="HF21" i="445" s="1"/>
  <c r="GU21" i="445"/>
  <c r="GZ21" i="445" s="1"/>
  <c r="GO21" i="445"/>
  <c r="GT21" i="445" s="1"/>
  <c r="GI21" i="445"/>
  <c r="GN21" i="445" s="1"/>
  <c r="GC21" i="445"/>
  <c r="GH21" i="445" s="1"/>
  <c r="FY21" i="445"/>
  <c r="FS21" i="445"/>
  <c r="FM21" i="445"/>
  <c r="FG21" i="445"/>
  <c r="FE21" i="445"/>
  <c r="FJ21" i="445" s="1"/>
  <c r="FD21" i="445"/>
  <c r="FA21" i="445"/>
  <c r="EM21" i="445"/>
  <c r="ES21" i="445" s="1"/>
  <c r="EX21" i="445" s="1"/>
  <c r="EL21" i="445"/>
  <c r="EC21" i="445"/>
  <c r="EA21" i="445"/>
  <c r="EF21" i="445" s="1"/>
  <c r="DW21" i="445"/>
  <c r="DU21" i="445"/>
  <c r="DZ21" i="445" s="1"/>
  <c r="DT21" i="445"/>
  <c r="DQ21" i="445"/>
  <c r="CM21" i="445"/>
  <c r="CT21" i="445" s="1"/>
  <c r="CL21" i="445"/>
  <c r="BD21" i="445"/>
  <c r="BC21" i="445"/>
  <c r="HA20" i="445"/>
  <c r="HF20" i="445" s="1"/>
  <c r="GU20" i="445"/>
  <c r="GZ20" i="445" s="1"/>
  <c r="GO20" i="445"/>
  <c r="GT20" i="445" s="1"/>
  <c r="GI20" i="445"/>
  <c r="GN20" i="445" s="1"/>
  <c r="GC20" i="445"/>
  <c r="GH20" i="445" s="1"/>
  <c r="FY20" i="445"/>
  <c r="FS20" i="445"/>
  <c r="FM20" i="445"/>
  <c r="FG20" i="445"/>
  <c r="FE20" i="445"/>
  <c r="FK20" i="445" s="1"/>
  <c r="FD20" i="445"/>
  <c r="FA20" i="445"/>
  <c r="EM20" i="445"/>
  <c r="ES20" i="445" s="1"/>
  <c r="EX20" i="445" s="1"/>
  <c r="EL20" i="445"/>
  <c r="EC20" i="445"/>
  <c r="EA20" i="445"/>
  <c r="EF20" i="445" s="1"/>
  <c r="DW20" i="445"/>
  <c r="DU20" i="445"/>
  <c r="DZ20" i="445" s="1"/>
  <c r="DT20" i="445"/>
  <c r="DQ20" i="445"/>
  <c r="CM20" i="445"/>
  <c r="CT20" i="445" s="1"/>
  <c r="CL20" i="445"/>
  <c r="BD20" i="445"/>
  <c r="BK20" i="445" s="1"/>
  <c r="BR20" i="445" s="1"/>
  <c r="BX20" i="445" s="1"/>
  <c r="BC20" i="445"/>
  <c r="HA19" i="445"/>
  <c r="HF19" i="445" s="1"/>
  <c r="GU19" i="445"/>
  <c r="GZ19" i="445" s="1"/>
  <c r="GO19" i="445"/>
  <c r="GT19" i="445" s="1"/>
  <c r="GI19" i="445"/>
  <c r="GN19" i="445" s="1"/>
  <c r="GC19" i="445"/>
  <c r="GH19" i="445" s="1"/>
  <c r="FY19" i="445"/>
  <c r="FS19" i="445"/>
  <c r="FM19" i="445"/>
  <c r="FG19" i="445"/>
  <c r="FE19" i="445"/>
  <c r="FK19" i="445" s="1"/>
  <c r="FD19" i="445"/>
  <c r="FA19" i="445"/>
  <c r="EM19" i="445"/>
  <c r="ES19" i="445" s="1"/>
  <c r="EX19" i="445" s="1"/>
  <c r="EL19" i="445"/>
  <c r="EC19" i="445"/>
  <c r="EA19" i="445"/>
  <c r="EF19" i="445" s="1"/>
  <c r="DW19" i="445"/>
  <c r="DU19" i="445"/>
  <c r="DZ19" i="445" s="1"/>
  <c r="DT19" i="445"/>
  <c r="DQ19" i="445"/>
  <c r="CM19" i="445"/>
  <c r="CL19" i="445"/>
  <c r="BD19" i="445"/>
  <c r="BK19" i="445" s="1"/>
  <c r="BQ19" i="445" s="1"/>
  <c r="BC19" i="445"/>
  <c r="HA18" i="445"/>
  <c r="HF18" i="445" s="1"/>
  <c r="GU18" i="445"/>
  <c r="GZ18" i="445" s="1"/>
  <c r="GO18" i="445"/>
  <c r="GT18" i="445" s="1"/>
  <c r="GI18" i="445"/>
  <c r="GN18" i="445" s="1"/>
  <c r="GC18" i="445"/>
  <c r="GH18" i="445" s="1"/>
  <c r="FY18" i="445"/>
  <c r="FS18" i="445"/>
  <c r="FM18" i="445"/>
  <c r="FG18" i="445"/>
  <c r="FE18" i="445"/>
  <c r="FK18" i="445" s="1"/>
  <c r="FQ18" i="445" s="1"/>
  <c r="FW18" i="445" s="1"/>
  <c r="GB18" i="445" s="1"/>
  <c r="FD18" i="445"/>
  <c r="FA18" i="445"/>
  <c r="EM18" i="445"/>
  <c r="EL18" i="445"/>
  <c r="EC18" i="445"/>
  <c r="EA18" i="445"/>
  <c r="EF18" i="445" s="1"/>
  <c r="DW18" i="445"/>
  <c r="DU18" i="445"/>
  <c r="DZ18" i="445" s="1"/>
  <c r="DT18" i="445"/>
  <c r="DQ18" i="445"/>
  <c r="CM18" i="445"/>
  <c r="CT18" i="445" s="1"/>
  <c r="DA18" i="445" s="1"/>
  <c r="DG18" i="445" s="1"/>
  <c r="CL18" i="445"/>
  <c r="BD18" i="445"/>
  <c r="BK18" i="445" s="1"/>
  <c r="BC18" i="445"/>
  <c r="HA17" i="445"/>
  <c r="HF17" i="445" s="1"/>
  <c r="GU17" i="445"/>
  <c r="GZ17" i="445" s="1"/>
  <c r="GO17" i="445"/>
  <c r="GT17" i="445" s="1"/>
  <c r="GI17" i="445"/>
  <c r="GN17" i="445" s="1"/>
  <c r="GC17" i="445"/>
  <c r="GH17" i="445" s="1"/>
  <c r="FY17" i="445"/>
  <c r="FS17" i="445"/>
  <c r="FM17" i="445"/>
  <c r="FG17" i="445"/>
  <c r="FE17" i="445"/>
  <c r="FJ17" i="445" s="1"/>
  <c r="FD17" i="445"/>
  <c r="FA17" i="445"/>
  <c r="EM17" i="445"/>
  <c r="ES17" i="445" s="1"/>
  <c r="EX17" i="445" s="1"/>
  <c r="EL17" i="445"/>
  <c r="EC17" i="445"/>
  <c r="EA17" i="445"/>
  <c r="EF17" i="445" s="1"/>
  <c r="DW17" i="445"/>
  <c r="DU17" i="445"/>
  <c r="DZ17" i="445" s="1"/>
  <c r="DT17" i="445"/>
  <c r="DQ17" i="445"/>
  <c r="CM17" i="445"/>
  <c r="CT17" i="445" s="1"/>
  <c r="CZ17" i="445" s="1"/>
  <c r="CL17" i="445"/>
  <c r="BD17" i="445"/>
  <c r="BC17" i="445"/>
  <c r="HA16" i="445"/>
  <c r="HF16" i="445" s="1"/>
  <c r="GU16" i="445"/>
  <c r="GZ16" i="445" s="1"/>
  <c r="GO16" i="445"/>
  <c r="GT16" i="445" s="1"/>
  <c r="GI16" i="445"/>
  <c r="GN16" i="445" s="1"/>
  <c r="GC16" i="445"/>
  <c r="GH16" i="445" s="1"/>
  <c r="FY16" i="445"/>
  <c r="FS16" i="445"/>
  <c r="FM16" i="445"/>
  <c r="FG16" i="445"/>
  <c r="FE16" i="445"/>
  <c r="FK16" i="445" s="1"/>
  <c r="FD16" i="445"/>
  <c r="FA16" i="445"/>
  <c r="EM16" i="445"/>
  <c r="ES16" i="445" s="1"/>
  <c r="EX16" i="445" s="1"/>
  <c r="EL16" i="445"/>
  <c r="EC16" i="445"/>
  <c r="EA16" i="445"/>
  <c r="EF16" i="445" s="1"/>
  <c r="DW16" i="445"/>
  <c r="DU16" i="445"/>
  <c r="DZ16" i="445" s="1"/>
  <c r="DT16" i="445"/>
  <c r="DQ16" i="445"/>
  <c r="CM16" i="445"/>
  <c r="CT16" i="445" s="1"/>
  <c r="CL16" i="445"/>
  <c r="BD16" i="445"/>
  <c r="BC16" i="445"/>
  <c r="HA15" i="445"/>
  <c r="HF15" i="445" s="1"/>
  <c r="GU15" i="445"/>
  <c r="GZ15" i="445" s="1"/>
  <c r="GO15" i="445"/>
  <c r="GT15" i="445" s="1"/>
  <c r="GI15" i="445"/>
  <c r="GN15" i="445" s="1"/>
  <c r="GC15" i="445"/>
  <c r="GH15" i="445" s="1"/>
  <c r="FY15" i="445"/>
  <c r="FS15" i="445"/>
  <c r="FM15" i="445"/>
  <c r="FG15" i="445"/>
  <c r="FE15" i="445"/>
  <c r="FK15" i="445" s="1"/>
  <c r="FD15" i="445"/>
  <c r="FA15" i="445"/>
  <c r="EM15" i="445"/>
  <c r="ES15" i="445" s="1"/>
  <c r="EX15" i="445" s="1"/>
  <c r="EL15" i="445"/>
  <c r="EC15" i="445"/>
  <c r="EA15" i="445"/>
  <c r="EF15" i="445" s="1"/>
  <c r="DW15" i="445"/>
  <c r="DU15" i="445"/>
  <c r="DZ15" i="445" s="1"/>
  <c r="DT15" i="445"/>
  <c r="DQ15" i="445"/>
  <c r="CM15" i="445"/>
  <c r="CS15" i="445" s="1"/>
  <c r="CL15" i="445"/>
  <c r="BD15" i="445"/>
  <c r="BK15" i="445" s="1"/>
  <c r="BQ15" i="445" s="1"/>
  <c r="BC15" i="445"/>
  <c r="HA14" i="445"/>
  <c r="HF14" i="445" s="1"/>
  <c r="GU14" i="445"/>
  <c r="GZ14" i="445" s="1"/>
  <c r="GO14" i="445"/>
  <c r="GT14" i="445" s="1"/>
  <c r="GI14" i="445"/>
  <c r="GN14" i="445" s="1"/>
  <c r="GC14" i="445"/>
  <c r="GH14" i="445" s="1"/>
  <c r="FY14" i="445"/>
  <c r="FS14" i="445"/>
  <c r="FM14" i="445"/>
  <c r="FG14" i="445"/>
  <c r="FE14" i="445"/>
  <c r="FK14" i="445" s="1"/>
  <c r="FQ14" i="445" s="1"/>
  <c r="FW14" i="445" s="1"/>
  <c r="GB14" i="445" s="1"/>
  <c r="FD14" i="445"/>
  <c r="FA14" i="445"/>
  <c r="EM14" i="445"/>
  <c r="EL14" i="445"/>
  <c r="EC14" i="445"/>
  <c r="EA14" i="445"/>
  <c r="EF14" i="445" s="1"/>
  <c r="DW14" i="445"/>
  <c r="DU14" i="445"/>
  <c r="DZ14" i="445" s="1"/>
  <c r="DT14" i="445"/>
  <c r="DQ14" i="445"/>
  <c r="CM14" i="445"/>
  <c r="CT14" i="445" s="1"/>
  <c r="DA14" i="445" s="1"/>
  <c r="DG14" i="445" s="1"/>
  <c r="CL14" i="445"/>
  <c r="BD14" i="445"/>
  <c r="BK14" i="445" s="1"/>
  <c r="BC14" i="445"/>
  <c r="HA13" i="445"/>
  <c r="HF13" i="445" s="1"/>
  <c r="GU13" i="445"/>
  <c r="GZ13" i="445" s="1"/>
  <c r="GO13" i="445"/>
  <c r="GT13" i="445" s="1"/>
  <c r="GI13" i="445"/>
  <c r="GN13" i="445" s="1"/>
  <c r="GC13" i="445"/>
  <c r="GH13" i="445" s="1"/>
  <c r="FY13" i="445"/>
  <c r="FS13" i="445"/>
  <c r="FM13" i="445"/>
  <c r="FG13" i="445"/>
  <c r="FE13" i="445"/>
  <c r="FJ13" i="445" s="1"/>
  <c r="FD13" i="445"/>
  <c r="FA13" i="445"/>
  <c r="EM13" i="445"/>
  <c r="ES13" i="445" s="1"/>
  <c r="EX13" i="445" s="1"/>
  <c r="EL13" i="445"/>
  <c r="EC13" i="445"/>
  <c r="EA13" i="445"/>
  <c r="EF13" i="445" s="1"/>
  <c r="DW13" i="445"/>
  <c r="DU13" i="445"/>
  <c r="DZ13" i="445" s="1"/>
  <c r="DT13" i="445"/>
  <c r="DQ13" i="445"/>
  <c r="CM13" i="445"/>
  <c r="CT13" i="445" s="1"/>
  <c r="CZ13" i="445" s="1"/>
  <c r="CL13" i="445"/>
  <c r="BD13" i="445"/>
  <c r="BC13" i="445"/>
  <c r="HA12" i="445"/>
  <c r="HF12" i="445" s="1"/>
  <c r="GU12" i="445"/>
  <c r="GZ12" i="445" s="1"/>
  <c r="GO12" i="445"/>
  <c r="GT12" i="445" s="1"/>
  <c r="GI12" i="445"/>
  <c r="GN12" i="445" s="1"/>
  <c r="GC12" i="445"/>
  <c r="GH12" i="445" s="1"/>
  <c r="FY12" i="445"/>
  <c r="FS12" i="445"/>
  <c r="FM12" i="445"/>
  <c r="FG12" i="445"/>
  <c r="FE12" i="445"/>
  <c r="FK12" i="445" s="1"/>
  <c r="FD12" i="445"/>
  <c r="FA12" i="445"/>
  <c r="EM12" i="445"/>
  <c r="ES12" i="445" s="1"/>
  <c r="EX12" i="445" s="1"/>
  <c r="EL12" i="445"/>
  <c r="EC12" i="445"/>
  <c r="EA12" i="445"/>
  <c r="EF12" i="445" s="1"/>
  <c r="DW12" i="445"/>
  <c r="DU12" i="445"/>
  <c r="DZ12" i="445" s="1"/>
  <c r="DT12" i="445"/>
  <c r="DQ12" i="445"/>
  <c r="CM12" i="445"/>
  <c r="CT12" i="445" s="1"/>
  <c r="CL12" i="445"/>
  <c r="BD12" i="445"/>
  <c r="BK12" i="445" s="1"/>
  <c r="BR12" i="445" s="1"/>
  <c r="BX12" i="445" s="1"/>
  <c r="BC12" i="445"/>
  <c r="HA11" i="445"/>
  <c r="HF11" i="445" s="1"/>
  <c r="GU11" i="445"/>
  <c r="GZ11" i="445" s="1"/>
  <c r="GO11" i="445"/>
  <c r="GT11" i="445" s="1"/>
  <c r="GI11" i="445"/>
  <c r="GN11" i="445" s="1"/>
  <c r="GC11" i="445"/>
  <c r="GH11" i="445" s="1"/>
  <c r="FY11" i="445"/>
  <c r="FS11" i="445"/>
  <c r="FM11" i="445"/>
  <c r="FG11" i="445"/>
  <c r="FE11" i="445"/>
  <c r="FK11" i="445" s="1"/>
  <c r="FD11" i="445"/>
  <c r="FA11" i="445"/>
  <c r="EM11" i="445"/>
  <c r="ER11" i="445" s="1"/>
  <c r="EL11" i="445"/>
  <c r="EC11" i="445"/>
  <c r="EA11" i="445"/>
  <c r="EF11" i="445" s="1"/>
  <c r="DW11" i="445"/>
  <c r="DU11" i="445"/>
  <c r="DZ11" i="445" s="1"/>
  <c r="DT11" i="445"/>
  <c r="DQ11" i="445"/>
  <c r="CM11" i="445"/>
  <c r="CL11" i="445"/>
  <c r="BD11" i="445"/>
  <c r="BK11" i="445" s="1"/>
  <c r="BQ11" i="445" s="1"/>
  <c r="BC11" i="445"/>
  <c r="HA10" i="445"/>
  <c r="HF10" i="445" s="1"/>
  <c r="GU10" i="445"/>
  <c r="GZ10" i="445" s="1"/>
  <c r="GO10" i="445"/>
  <c r="GT10" i="445" s="1"/>
  <c r="GI10" i="445"/>
  <c r="GN10" i="445" s="1"/>
  <c r="GC10" i="445"/>
  <c r="GH10" i="445" s="1"/>
  <c r="FY10" i="445"/>
  <c r="FS10" i="445"/>
  <c r="FM10" i="445"/>
  <c r="FG10" i="445"/>
  <c r="FE10" i="445"/>
  <c r="FK10" i="445" s="1"/>
  <c r="FQ10" i="445" s="1"/>
  <c r="FW10" i="445" s="1"/>
  <c r="GB10" i="445" s="1"/>
  <c r="FD10" i="445"/>
  <c r="FA10" i="445"/>
  <c r="EM10" i="445"/>
  <c r="EL10" i="445"/>
  <c r="EC10" i="445"/>
  <c r="EA10" i="445"/>
  <c r="EF10" i="445" s="1"/>
  <c r="DW10" i="445"/>
  <c r="DU10" i="445"/>
  <c r="DZ10" i="445" s="1"/>
  <c r="DT10" i="445"/>
  <c r="DQ10" i="445"/>
  <c r="CM10" i="445"/>
  <c r="CT10" i="445" s="1"/>
  <c r="DA10" i="445" s="1"/>
  <c r="DG10" i="445" s="1"/>
  <c r="CL10" i="445"/>
  <c r="BD10" i="445"/>
  <c r="BK10" i="445" s="1"/>
  <c r="BC10" i="445"/>
  <c r="HA9" i="445"/>
  <c r="HF9" i="445" s="1"/>
  <c r="GU9" i="445"/>
  <c r="GZ9" i="445" s="1"/>
  <c r="GO9" i="445"/>
  <c r="GT9" i="445" s="1"/>
  <c r="GI9" i="445"/>
  <c r="GN9" i="445" s="1"/>
  <c r="GC9" i="445"/>
  <c r="GH9" i="445" s="1"/>
  <c r="FY9" i="445"/>
  <c r="FS9" i="445"/>
  <c r="FM9" i="445"/>
  <c r="FG9" i="445"/>
  <c r="FE9" i="445"/>
  <c r="FK9" i="445" s="1"/>
  <c r="FD9" i="445"/>
  <c r="FA9" i="445"/>
  <c r="EM9" i="445"/>
  <c r="EL9" i="445"/>
  <c r="EC9" i="445"/>
  <c r="EA9" i="445"/>
  <c r="EF9" i="445" s="1"/>
  <c r="DW9" i="445"/>
  <c r="DU9" i="445"/>
  <c r="DZ9" i="445" s="1"/>
  <c r="DT9" i="445"/>
  <c r="DQ9" i="445"/>
  <c r="CM9" i="445"/>
  <c r="CT9" i="445" s="1"/>
  <c r="CZ9" i="445" s="1"/>
  <c r="CL9" i="445"/>
  <c r="BD9" i="445"/>
  <c r="BJ9" i="445" s="1"/>
  <c r="BC9" i="445"/>
  <c r="HA8" i="445"/>
  <c r="HF8" i="445" s="1"/>
  <c r="GU8" i="445"/>
  <c r="GZ8" i="445" s="1"/>
  <c r="GO8" i="445"/>
  <c r="GT8" i="445" s="1"/>
  <c r="GI8" i="445"/>
  <c r="GN8" i="445" s="1"/>
  <c r="GC8" i="445"/>
  <c r="GH8" i="445" s="1"/>
  <c r="FY8" i="445"/>
  <c r="FS8" i="445"/>
  <c r="FM8" i="445"/>
  <c r="FG8" i="445"/>
  <c r="FE8" i="445"/>
  <c r="FJ8" i="445" s="1"/>
  <c r="FD8" i="445"/>
  <c r="FA8" i="445"/>
  <c r="EM8" i="445"/>
  <c r="ES8" i="445" s="1"/>
  <c r="EX8" i="445" s="1"/>
  <c r="EL8" i="445"/>
  <c r="EC8" i="445"/>
  <c r="EA8" i="445"/>
  <c r="EF8" i="445" s="1"/>
  <c r="DW8" i="445"/>
  <c r="DU8" i="445"/>
  <c r="DZ8" i="445" s="1"/>
  <c r="DT8" i="445"/>
  <c r="DQ8" i="445"/>
  <c r="CM8" i="445"/>
  <c r="CT8" i="445" s="1"/>
  <c r="CL8" i="445"/>
  <c r="BD8" i="445"/>
  <c r="BC8" i="445"/>
  <c r="HA7" i="445"/>
  <c r="HF7" i="445" s="1"/>
  <c r="GU7" i="445"/>
  <c r="GZ7" i="445" s="1"/>
  <c r="GO7" i="445"/>
  <c r="GT7" i="445" s="1"/>
  <c r="GI7" i="445"/>
  <c r="GN7" i="445" s="1"/>
  <c r="GC7" i="445"/>
  <c r="GH7" i="445" s="1"/>
  <c r="FY7" i="445"/>
  <c r="FS7" i="445"/>
  <c r="FM7" i="445"/>
  <c r="FG7" i="445"/>
  <c r="FE7" i="445"/>
  <c r="FJ7" i="445" s="1"/>
  <c r="FD7" i="445"/>
  <c r="FA7" i="445"/>
  <c r="EM7" i="445"/>
  <c r="ES7" i="445" s="1"/>
  <c r="EX7" i="445" s="1"/>
  <c r="EL7" i="445"/>
  <c r="EC7" i="445"/>
  <c r="EA7" i="445"/>
  <c r="EF7" i="445" s="1"/>
  <c r="DW7" i="445"/>
  <c r="DU7" i="445"/>
  <c r="DZ7" i="445" s="1"/>
  <c r="DT7" i="445"/>
  <c r="DQ7" i="445"/>
  <c r="CM7" i="445"/>
  <c r="CT7" i="445" s="1"/>
  <c r="CL7" i="445"/>
  <c r="BD7" i="445"/>
  <c r="BK7" i="445" s="1"/>
  <c r="BR7" i="445" s="1"/>
  <c r="BC7" i="445"/>
  <c r="HA6" i="445"/>
  <c r="HF6" i="445" s="1"/>
  <c r="GU6" i="445"/>
  <c r="GZ6" i="445" s="1"/>
  <c r="GO6" i="445"/>
  <c r="GT6" i="445" s="1"/>
  <c r="GI6" i="445"/>
  <c r="GN6" i="445" s="1"/>
  <c r="GC6" i="445"/>
  <c r="GH6" i="445" s="1"/>
  <c r="FY6" i="445"/>
  <c r="FS6" i="445"/>
  <c r="FM6" i="445"/>
  <c r="FG6" i="445"/>
  <c r="FE6" i="445"/>
  <c r="FJ6" i="445" s="1"/>
  <c r="FD6" i="445"/>
  <c r="FA6" i="445"/>
  <c r="EM6" i="445"/>
  <c r="ER6" i="445" s="1"/>
  <c r="EL6" i="445"/>
  <c r="EC6" i="445"/>
  <c r="EA6" i="445"/>
  <c r="EF6" i="445" s="1"/>
  <c r="DW6" i="445"/>
  <c r="DU6" i="445"/>
  <c r="DZ6" i="445" s="1"/>
  <c r="DT6" i="445"/>
  <c r="DQ6" i="445"/>
  <c r="CM6" i="445"/>
  <c r="CT6" i="445" s="1"/>
  <c r="CL6" i="445"/>
  <c r="BD6" i="445"/>
  <c r="BK6" i="445" s="1"/>
  <c r="BC6" i="445"/>
  <c r="HA5" i="445"/>
  <c r="HF5" i="445" s="1"/>
  <c r="GU5" i="445"/>
  <c r="GZ5" i="445" s="1"/>
  <c r="GO5" i="445"/>
  <c r="GT5" i="445" s="1"/>
  <c r="GI5" i="445"/>
  <c r="GN5" i="445" s="1"/>
  <c r="GC5" i="445"/>
  <c r="GH5" i="445" s="1"/>
  <c r="FY5" i="445"/>
  <c r="FS5" i="445"/>
  <c r="FM5" i="445"/>
  <c r="FG5" i="445"/>
  <c r="FE5" i="445"/>
  <c r="FK5" i="445" s="1"/>
  <c r="FD5" i="445"/>
  <c r="FA5" i="445"/>
  <c r="EM5" i="445"/>
  <c r="ES5" i="445" s="1"/>
  <c r="EX5" i="445" s="1"/>
  <c r="EL5" i="445"/>
  <c r="EC5" i="445"/>
  <c r="EA5" i="445"/>
  <c r="EF5" i="445" s="1"/>
  <c r="DW5" i="445"/>
  <c r="DU5" i="445"/>
  <c r="DZ5" i="445" s="1"/>
  <c r="DT5" i="445"/>
  <c r="DQ5" i="445"/>
  <c r="CM5" i="445"/>
  <c r="CS5" i="445" s="1"/>
  <c r="CL5" i="445"/>
  <c r="BD5" i="445"/>
  <c r="BJ5" i="445" s="1"/>
  <c r="BC5" i="445"/>
  <c r="HA4" i="445"/>
  <c r="HF4" i="445" s="1"/>
  <c r="GU4" i="445"/>
  <c r="GZ4" i="445" s="1"/>
  <c r="GO4" i="445"/>
  <c r="GT4" i="445" s="1"/>
  <c r="GI4" i="445"/>
  <c r="GN4" i="445" s="1"/>
  <c r="GC4" i="445"/>
  <c r="GH4" i="445" s="1"/>
  <c r="FY4" i="445"/>
  <c r="FS4" i="445"/>
  <c r="FM4" i="445"/>
  <c r="FG4" i="445"/>
  <c r="FE4" i="445"/>
  <c r="FK4" i="445" s="1"/>
  <c r="FD4" i="445"/>
  <c r="FA4" i="445"/>
  <c r="EM4" i="445"/>
  <c r="ES4" i="445" s="1"/>
  <c r="EX4" i="445" s="1"/>
  <c r="EL4" i="445"/>
  <c r="EC4" i="445"/>
  <c r="EA4" i="445"/>
  <c r="EF4" i="445" s="1"/>
  <c r="DW4" i="445"/>
  <c r="DU4" i="445"/>
  <c r="DZ4" i="445" s="1"/>
  <c r="DT4" i="445"/>
  <c r="DQ4" i="445"/>
  <c r="CM4" i="445"/>
  <c r="CL4" i="445"/>
  <c r="BD4" i="445"/>
  <c r="BK4" i="445" s="1"/>
  <c r="BQ4" i="445" s="1"/>
  <c r="BC4" i="445"/>
  <c r="HA3" i="445"/>
  <c r="HF3" i="445" s="1"/>
  <c r="GU3" i="445"/>
  <c r="GZ3" i="445" s="1"/>
  <c r="GO3" i="445"/>
  <c r="GT3" i="445" s="1"/>
  <c r="GI3" i="445"/>
  <c r="GN3" i="445" s="1"/>
  <c r="GC3" i="445"/>
  <c r="GH3" i="445" s="1"/>
  <c r="FY3" i="445"/>
  <c r="FS3" i="445"/>
  <c r="FM3" i="445"/>
  <c r="FG3" i="445"/>
  <c r="FE3" i="445"/>
  <c r="FK3" i="445" s="1"/>
  <c r="FQ3" i="445" s="1"/>
  <c r="FW3" i="445" s="1"/>
  <c r="GB3" i="445" s="1"/>
  <c r="FD3" i="445"/>
  <c r="FA3" i="445"/>
  <c r="EM3" i="445"/>
  <c r="EL3" i="445"/>
  <c r="EC3" i="445"/>
  <c r="EA3" i="445"/>
  <c r="EF3" i="445" s="1"/>
  <c r="DW3" i="445"/>
  <c r="DU3" i="445"/>
  <c r="DZ3" i="445" s="1"/>
  <c r="DT3" i="445"/>
  <c r="DQ3" i="445"/>
  <c r="CM3" i="445"/>
  <c r="CS3" i="445" s="1"/>
  <c r="CL3" i="445"/>
  <c r="BD3" i="445"/>
  <c r="BK3" i="445" s="1"/>
  <c r="BC3" i="445"/>
  <c r="AP3" i="445"/>
  <c r="AI3" i="445"/>
  <c r="AB3" i="445"/>
  <c r="U3" i="445"/>
  <c r="N3" i="445"/>
  <c r="GV45" i="444"/>
  <c r="GP45" i="444"/>
  <c r="GJ45" i="444"/>
  <c r="GD45" i="444"/>
  <c r="FX45" i="444"/>
  <c r="CD45" i="444"/>
  <c r="BX45" i="444"/>
  <c r="BR45" i="444"/>
  <c r="BL45" i="444"/>
  <c r="AZ45" i="444"/>
  <c r="AT45" i="444"/>
  <c r="AN45" i="444"/>
  <c r="AH45" i="444"/>
  <c r="AB45" i="444"/>
  <c r="J45" i="444"/>
  <c r="GV44" i="444"/>
  <c r="GP44" i="444"/>
  <c r="GJ44" i="444"/>
  <c r="GD44" i="444"/>
  <c r="FX44" i="444"/>
  <c r="CD44" i="444"/>
  <c r="BX44" i="444"/>
  <c r="BR44" i="444"/>
  <c r="BL44" i="444"/>
  <c r="AZ44" i="444"/>
  <c r="AT44" i="444"/>
  <c r="AN44" i="444"/>
  <c r="AH44" i="444"/>
  <c r="AB44" i="444"/>
  <c r="J44" i="444"/>
  <c r="GV43" i="444"/>
  <c r="GP43" i="444"/>
  <c r="GJ43" i="444"/>
  <c r="GD43" i="444"/>
  <c r="FX43" i="444"/>
  <c r="CD43" i="444"/>
  <c r="BX43" i="444"/>
  <c r="BR43" i="444"/>
  <c r="BL43" i="444"/>
  <c r="AZ43" i="444"/>
  <c r="AT43" i="444"/>
  <c r="AN43" i="444"/>
  <c r="AH43" i="444"/>
  <c r="AB43" i="444"/>
  <c r="J43" i="444"/>
  <c r="GV42" i="444"/>
  <c r="GP42" i="444"/>
  <c r="GJ42" i="444"/>
  <c r="GD42" i="444"/>
  <c r="FX42" i="444"/>
  <c r="CD42" i="444"/>
  <c r="BX42" i="444"/>
  <c r="BR42" i="444"/>
  <c r="BL42" i="444"/>
  <c r="AZ42" i="444"/>
  <c r="AT42" i="444"/>
  <c r="AN42" i="444"/>
  <c r="AH42" i="444"/>
  <c r="AB42" i="444"/>
  <c r="J42" i="444"/>
  <c r="GV41" i="444"/>
  <c r="GP41" i="444"/>
  <c r="GJ41" i="444"/>
  <c r="GD41" i="444"/>
  <c r="FX41" i="444"/>
  <c r="CD41" i="444"/>
  <c r="BX41" i="444"/>
  <c r="BR41" i="444"/>
  <c r="BL41" i="444"/>
  <c r="AZ41" i="444"/>
  <c r="AT41" i="444"/>
  <c r="AN41" i="444"/>
  <c r="AH41" i="444"/>
  <c r="AB41" i="444"/>
  <c r="J41" i="444"/>
  <c r="GV40" i="444"/>
  <c r="GP40" i="444"/>
  <c r="GJ40" i="444"/>
  <c r="GD40" i="444"/>
  <c r="FX40" i="444"/>
  <c r="CD40" i="444"/>
  <c r="BX40" i="444"/>
  <c r="BR40" i="444"/>
  <c r="BL40" i="444"/>
  <c r="AZ40" i="444"/>
  <c r="AT40" i="444"/>
  <c r="AN40" i="444"/>
  <c r="AH40" i="444"/>
  <c r="AB40" i="444"/>
  <c r="J40" i="444"/>
  <c r="GV39" i="444"/>
  <c r="GP39" i="444"/>
  <c r="GJ39" i="444"/>
  <c r="GD39" i="444"/>
  <c r="FX39" i="444"/>
  <c r="CD39" i="444"/>
  <c r="BX39" i="444"/>
  <c r="BR39" i="444"/>
  <c r="BL39" i="444"/>
  <c r="AZ39" i="444"/>
  <c r="AT39" i="444"/>
  <c r="AN39" i="444"/>
  <c r="AH39" i="444"/>
  <c r="AB39" i="444"/>
  <c r="J39" i="444"/>
  <c r="GV38" i="444"/>
  <c r="GP38" i="444"/>
  <c r="GJ38" i="444"/>
  <c r="GD38" i="444"/>
  <c r="FX38" i="444"/>
  <c r="CD38" i="444"/>
  <c r="BX38" i="444"/>
  <c r="BR38" i="444"/>
  <c r="BL38" i="444"/>
  <c r="AZ38" i="444"/>
  <c r="AT38" i="444"/>
  <c r="AN38" i="444"/>
  <c r="AH38" i="444"/>
  <c r="AB38" i="444"/>
  <c r="J38" i="444"/>
  <c r="GV37" i="444"/>
  <c r="GP37" i="444"/>
  <c r="GJ37" i="444"/>
  <c r="GD37" i="444"/>
  <c r="FX37" i="444"/>
  <c r="CD37" i="444"/>
  <c r="BX37" i="444"/>
  <c r="BR37" i="444"/>
  <c r="BL37" i="444"/>
  <c r="AZ37" i="444"/>
  <c r="AT37" i="444"/>
  <c r="AN37" i="444"/>
  <c r="AH37" i="444"/>
  <c r="AB37" i="444"/>
  <c r="J37" i="444"/>
  <c r="GV36" i="444"/>
  <c r="GP36" i="444"/>
  <c r="GJ36" i="444"/>
  <c r="GD36" i="444"/>
  <c r="FX36" i="444"/>
  <c r="CD36" i="444"/>
  <c r="BX36" i="444"/>
  <c r="BR36" i="444"/>
  <c r="BL36" i="444"/>
  <c r="AZ36" i="444"/>
  <c r="AT36" i="444"/>
  <c r="AN36" i="444"/>
  <c r="AH36" i="444"/>
  <c r="AB36" i="444"/>
  <c r="J36" i="444"/>
  <c r="GV35" i="444"/>
  <c r="GP35" i="444"/>
  <c r="GJ35" i="444"/>
  <c r="GD35" i="444"/>
  <c r="FX35" i="444"/>
  <c r="CD35" i="444"/>
  <c r="BX35" i="444"/>
  <c r="BR35" i="444"/>
  <c r="BL35" i="444"/>
  <c r="AZ35" i="444"/>
  <c r="AT35" i="444"/>
  <c r="AN35" i="444"/>
  <c r="AH35" i="444"/>
  <c r="AB35" i="444"/>
  <c r="J35" i="444"/>
  <c r="GV34" i="444"/>
  <c r="GP34" i="444"/>
  <c r="GJ34" i="444"/>
  <c r="GD34" i="444"/>
  <c r="FX34" i="444"/>
  <c r="CD34" i="444"/>
  <c r="BX34" i="444"/>
  <c r="BR34" i="444"/>
  <c r="BL34" i="444"/>
  <c r="AZ34" i="444"/>
  <c r="AT34" i="444"/>
  <c r="AN34" i="444"/>
  <c r="AH34" i="444"/>
  <c r="AB34" i="444"/>
  <c r="J34" i="444"/>
  <c r="GV33" i="444"/>
  <c r="GP33" i="444"/>
  <c r="GJ33" i="444"/>
  <c r="GD33" i="444"/>
  <c r="FX33" i="444"/>
  <c r="CD33" i="444"/>
  <c r="BX33" i="444"/>
  <c r="BR33" i="444"/>
  <c r="BL33" i="444"/>
  <c r="AZ33" i="444"/>
  <c r="AT33" i="444"/>
  <c r="AN33" i="444"/>
  <c r="AH33" i="444"/>
  <c r="AB33" i="444"/>
  <c r="J33" i="444"/>
  <c r="GV32" i="444"/>
  <c r="GP32" i="444"/>
  <c r="GJ32" i="444"/>
  <c r="GD32" i="444"/>
  <c r="FX32" i="444"/>
  <c r="CD32" i="444"/>
  <c r="BX32" i="444"/>
  <c r="BR32" i="444"/>
  <c r="BL32" i="444"/>
  <c r="AZ32" i="444"/>
  <c r="AT32" i="444"/>
  <c r="AN32" i="444"/>
  <c r="AH32" i="444"/>
  <c r="AB32" i="444"/>
  <c r="J32" i="444"/>
  <c r="GV31" i="444"/>
  <c r="GP31" i="444"/>
  <c r="GJ31" i="444"/>
  <c r="GD31" i="444"/>
  <c r="FX31" i="444"/>
  <c r="CD31" i="444"/>
  <c r="BX31" i="444"/>
  <c r="BR31" i="444"/>
  <c r="BL31" i="444"/>
  <c r="AZ31" i="444"/>
  <c r="AT31" i="444"/>
  <c r="AN31" i="444"/>
  <c r="AH31" i="444"/>
  <c r="AB31" i="444"/>
  <c r="J31" i="444"/>
  <c r="GV30" i="444"/>
  <c r="GP30" i="444"/>
  <c r="GJ30" i="444"/>
  <c r="GD30" i="444"/>
  <c r="FX30" i="444"/>
  <c r="CD30" i="444"/>
  <c r="BX30" i="444"/>
  <c r="BR30" i="444"/>
  <c r="BL30" i="444"/>
  <c r="AZ30" i="444"/>
  <c r="AT30" i="444"/>
  <c r="AN30" i="444"/>
  <c r="AH30" i="444"/>
  <c r="AB30" i="444"/>
  <c r="J30" i="444"/>
  <c r="GV29" i="444"/>
  <c r="GP29" i="444"/>
  <c r="GJ29" i="444"/>
  <c r="GD29" i="444"/>
  <c r="FX29" i="444"/>
  <c r="CD29" i="444"/>
  <c r="BX29" i="444"/>
  <c r="BR29" i="444"/>
  <c r="BL29" i="444"/>
  <c r="AZ29" i="444"/>
  <c r="AT29" i="444"/>
  <c r="AN29" i="444"/>
  <c r="AH29" i="444"/>
  <c r="AB29" i="444"/>
  <c r="J29" i="444"/>
  <c r="GV28" i="444"/>
  <c r="GP28" i="444"/>
  <c r="GJ28" i="444"/>
  <c r="GD28" i="444"/>
  <c r="FX28" i="444"/>
  <c r="CD28" i="444"/>
  <c r="BX28" i="444"/>
  <c r="BR28" i="444"/>
  <c r="BL28" i="444"/>
  <c r="AZ28" i="444"/>
  <c r="AT28" i="444"/>
  <c r="AN28" i="444"/>
  <c r="AH28" i="444"/>
  <c r="AB28" i="444"/>
  <c r="J28" i="444"/>
  <c r="GV27" i="444"/>
  <c r="GP27" i="444"/>
  <c r="GJ27" i="444"/>
  <c r="GD27" i="444"/>
  <c r="FX27" i="444"/>
  <c r="CD27" i="444"/>
  <c r="BX27" i="444"/>
  <c r="BR27" i="444"/>
  <c r="BL27" i="444"/>
  <c r="AZ27" i="444"/>
  <c r="AT27" i="444"/>
  <c r="AN27" i="444"/>
  <c r="AH27" i="444"/>
  <c r="AB27" i="444"/>
  <c r="J27" i="444"/>
  <c r="GV26" i="444"/>
  <c r="GP26" i="444"/>
  <c r="GJ26" i="444"/>
  <c r="GD26" i="444"/>
  <c r="FX26" i="444"/>
  <c r="CD26" i="444"/>
  <c r="BX26" i="444"/>
  <c r="BR26" i="444"/>
  <c r="BL26" i="444"/>
  <c r="AZ26" i="444"/>
  <c r="AT26" i="444"/>
  <c r="AN26" i="444"/>
  <c r="AH26" i="444"/>
  <c r="AB26" i="444"/>
  <c r="J26" i="444"/>
  <c r="GV25" i="444"/>
  <c r="GP25" i="444"/>
  <c r="GJ25" i="444"/>
  <c r="GD25" i="444"/>
  <c r="FX25" i="444"/>
  <c r="CD25" i="444"/>
  <c r="BX25" i="444"/>
  <c r="BR25" i="444"/>
  <c r="BL25" i="444"/>
  <c r="AZ25" i="444"/>
  <c r="AT25" i="444"/>
  <c r="AN25" i="444"/>
  <c r="AH25" i="444"/>
  <c r="AB25" i="444"/>
  <c r="J25" i="444"/>
  <c r="GV24" i="444"/>
  <c r="GP24" i="444"/>
  <c r="GJ24" i="444"/>
  <c r="GD24" i="444"/>
  <c r="FX24" i="444"/>
  <c r="CD24" i="444"/>
  <c r="BX24" i="444"/>
  <c r="BR24" i="444"/>
  <c r="BL24" i="444"/>
  <c r="AZ24" i="444"/>
  <c r="AT24" i="444"/>
  <c r="AN24" i="444"/>
  <c r="AH24" i="444"/>
  <c r="AB24" i="444"/>
  <c r="J24" i="444"/>
  <c r="GV19" i="444"/>
  <c r="GP19" i="444"/>
  <c r="GJ19" i="444"/>
  <c r="GD19" i="444"/>
  <c r="FX19" i="444"/>
  <c r="CD19" i="444"/>
  <c r="BX19" i="444"/>
  <c r="BR19" i="444"/>
  <c r="BL19" i="444"/>
  <c r="AZ19" i="444"/>
  <c r="AT19" i="444"/>
  <c r="AN19" i="444"/>
  <c r="AH19" i="444"/>
  <c r="AB19" i="444"/>
  <c r="J19" i="444"/>
  <c r="GV18" i="444"/>
  <c r="GP18" i="444"/>
  <c r="GJ18" i="444"/>
  <c r="GD18" i="444"/>
  <c r="FX18" i="444"/>
  <c r="CD18" i="444"/>
  <c r="BX18" i="444"/>
  <c r="BR18" i="444"/>
  <c r="BL18" i="444"/>
  <c r="AZ18" i="444"/>
  <c r="AT18" i="444"/>
  <c r="AN18" i="444"/>
  <c r="AH18" i="444"/>
  <c r="AB18" i="444"/>
  <c r="J18" i="444"/>
  <c r="GV17" i="444"/>
  <c r="GP17" i="444"/>
  <c r="GJ17" i="444"/>
  <c r="GD17" i="444"/>
  <c r="FX17" i="444"/>
  <c r="CD17" i="444"/>
  <c r="BX17" i="444"/>
  <c r="BR17" i="444"/>
  <c r="BL17" i="444"/>
  <c r="AZ17" i="444"/>
  <c r="AT17" i="444"/>
  <c r="AN17" i="444"/>
  <c r="AH17" i="444"/>
  <c r="AB17" i="444"/>
  <c r="J17" i="444"/>
  <c r="GV16" i="444"/>
  <c r="GP16" i="444"/>
  <c r="GJ16" i="444"/>
  <c r="GD16" i="444"/>
  <c r="FX16" i="444"/>
  <c r="CD16" i="444"/>
  <c r="BX16" i="444"/>
  <c r="BR16" i="444"/>
  <c r="BL16" i="444"/>
  <c r="AZ16" i="444"/>
  <c r="AT16" i="444"/>
  <c r="AN16" i="444"/>
  <c r="AH16" i="444"/>
  <c r="AB16" i="444"/>
  <c r="J16" i="444"/>
  <c r="GV15" i="444"/>
  <c r="GP15" i="444"/>
  <c r="GJ15" i="444"/>
  <c r="GD15" i="444"/>
  <c r="FX15" i="444"/>
  <c r="CD15" i="444"/>
  <c r="BX15" i="444"/>
  <c r="BR15" i="444"/>
  <c r="BL15" i="444"/>
  <c r="AZ15" i="444"/>
  <c r="AT15" i="444"/>
  <c r="AN15" i="444"/>
  <c r="AH15" i="444"/>
  <c r="AB15" i="444"/>
  <c r="J15" i="444"/>
  <c r="GV14" i="444"/>
  <c r="GP14" i="444"/>
  <c r="GJ14" i="444"/>
  <c r="GD14" i="444"/>
  <c r="FX14" i="444"/>
  <c r="CD14" i="444"/>
  <c r="BX14" i="444"/>
  <c r="BR14" i="444"/>
  <c r="BL14" i="444"/>
  <c r="AZ14" i="444"/>
  <c r="AT14" i="444"/>
  <c r="AN14" i="444"/>
  <c r="AH14" i="444"/>
  <c r="AB14" i="444"/>
  <c r="J14" i="444"/>
  <c r="GV13" i="444"/>
  <c r="GP13" i="444"/>
  <c r="GJ13" i="444"/>
  <c r="GD13" i="444"/>
  <c r="FX13" i="444"/>
  <c r="CD13" i="444"/>
  <c r="BX13" i="444"/>
  <c r="BR13" i="444"/>
  <c r="BL13" i="444"/>
  <c r="AZ13" i="444"/>
  <c r="AT13" i="444"/>
  <c r="AN13" i="444"/>
  <c r="AH13" i="444"/>
  <c r="AB13" i="444"/>
  <c r="J13" i="444"/>
  <c r="GV12" i="444"/>
  <c r="GP12" i="444"/>
  <c r="GJ12" i="444"/>
  <c r="GD12" i="444"/>
  <c r="FX12" i="444"/>
  <c r="CD12" i="444"/>
  <c r="BX12" i="444"/>
  <c r="BR12" i="444"/>
  <c r="BL12" i="444"/>
  <c r="AZ12" i="444"/>
  <c r="AT12" i="444"/>
  <c r="AN12" i="444"/>
  <c r="AH12" i="444"/>
  <c r="AB12" i="444"/>
  <c r="J12" i="444"/>
  <c r="GV11" i="444"/>
  <c r="GP11" i="444"/>
  <c r="GJ11" i="444"/>
  <c r="GD11" i="444"/>
  <c r="FX11" i="444"/>
  <c r="CD11" i="444"/>
  <c r="BX11" i="444"/>
  <c r="BR11" i="444"/>
  <c r="BL11" i="444"/>
  <c r="AZ11" i="444"/>
  <c r="AT11" i="444"/>
  <c r="AN11" i="444"/>
  <c r="AH11" i="444"/>
  <c r="AB11" i="444"/>
  <c r="J11" i="444"/>
  <c r="GV10" i="444"/>
  <c r="GP10" i="444"/>
  <c r="GJ10" i="444"/>
  <c r="GD10" i="444"/>
  <c r="FX10" i="444"/>
  <c r="CD10" i="444"/>
  <c r="BX10" i="444"/>
  <c r="BR10" i="444"/>
  <c r="BL10" i="444"/>
  <c r="AZ10" i="444"/>
  <c r="AT10" i="444"/>
  <c r="AN10" i="444"/>
  <c r="AH10" i="444"/>
  <c r="AB10" i="444"/>
  <c r="J10" i="444"/>
  <c r="GV9" i="444"/>
  <c r="GP9" i="444"/>
  <c r="GJ9" i="444"/>
  <c r="GD9" i="444"/>
  <c r="FX9" i="444"/>
  <c r="CD9" i="444"/>
  <c r="BX9" i="444"/>
  <c r="BR9" i="444"/>
  <c r="BL9" i="444"/>
  <c r="AZ9" i="444"/>
  <c r="AT9" i="444"/>
  <c r="AN9" i="444"/>
  <c r="AH9" i="444"/>
  <c r="AB9" i="444"/>
  <c r="J9" i="444"/>
  <c r="GV8" i="444"/>
  <c r="GP8" i="444"/>
  <c r="GJ8" i="444"/>
  <c r="GD8" i="444"/>
  <c r="FX8" i="444"/>
  <c r="CD8" i="444"/>
  <c r="BX8" i="444"/>
  <c r="BR8" i="444"/>
  <c r="BL8" i="444"/>
  <c r="AZ8" i="444"/>
  <c r="AT8" i="444"/>
  <c r="AN8" i="444"/>
  <c r="AH8" i="444"/>
  <c r="AB8" i="444"/>
  <c r="J8" i="444"/>
  <c r="GV7" i="444"/>
  <c r="GP7" i="444"/>
  <c r="GJ7" i="444"/>
  <c r="GD7" i="444"/>
  <c r="FX7" i="444"/>
  <c r="CD7" i="444"/>
  <c r="BX7" i="444"/>
  <c r="BR7" i="444"/>
  <c r="BL7" i="444"/>
  <c r="AZ7" i="444"/>
  <c r="AT7" i="444"/>
  <c r="AN7" i="444"/>
  <c r="AH7" i="444"/>
  <c r="AB7" i="444"/>
  <c r="J7" i="444"/>
  <c r="GV6" i="444"/>
  <c r="GP6" i="444"/>
  <c r="GJ6" i="444"/>
  <c r="GD6" i="444"/>
  <c r="FX6" i="444"/>
  <c r="CD6" i="444"/>
  <c r="BX6" i="444"/>
  <c r="BR6" i="444"/>
  <c r="BL6" i="444"/>
  <c r="AZ6" i="444"/>
  <c r="AT6" i="444"/>
  <c r="AN6" i="444"/>
  <c r="AH6" i="444"/>
  <c r="AB6" i="444"/>
  <c r="J6" i="444"/>
  <c r="GV5" i="444"/>
  <c r="GP5" i="444"/>
  <c r="GJ5" i="444"/>
  <c r="GD5" i="444"/>
  <c r="FX5" i="444"/>
  <c r="CD5" i="444"/>
  <c r="BX5" i="444"/>
  <c r="BR5" i="444"/>
  <c r="BL5" i="444"/>
  <c r="AZ5" i="444"/>
  <c r="AT5" i="444"/>
  <c r="AN5" i="444"/>
  <c r="AH5" i="444"/>
  <c r="AB5" i="444"/>
  <c r="J5" i="444"/>
  <c r="GV4" i="444"/>
  <c r="GP4" i="444"/>
  <c r="GJ4" i="444"/>
  <c r="GD4" i="444"/>
  <c r="FX4" i="444"/>
  <c r="CD4" i="444"/>
  <c r="BX4" i="444"/>
  <c r="BR4" i="444"/>
  <c r="BL4" i="444"/>
  <c r="AZ4" i="444"/>
  <c r="AT4" i="444"/>
  <c r="AN4" i="444"/>
  <c r="AH4" i="444"/>
  <c r="AB4" i="444"/>
  <c r="J4" i="444"/>
  <c r="GV3" i="444"/>
  <c r="GP3" i="444"/>
  <c r="GJ3" i="444"/>
  <c r="GD3" i="444"/>
  <c r="FX3" i="444"/>
  <c r="CD3" i="444"/>
  <c r="BX3" i="444"/>
  <c r="BR3" i="444"/>
  <c r="BL3" i="444"/>
  <c r="AZ3" i="444"/>
  <c r="AT3" i="444"/>
  <c r="AN3" i="444"/>
  <c r="AH3" i="444"/>
  <c r="AB3" i="444"/>
  <c r="J3" i="444"/>
  <c r="CS9" i="445" l="1"/>
  <c r="BJ11" i="445"/>
  <c r="ER25" i="445"/>
  <c r="BJ32" i="445"/>
  <c r="CS32" i="445"/>
  <c r="DG32" i="445"/>
  <c r="ER7" i="445"/>
  <c r="DA24" i="445"/>
  <c r="DH24" i="445" s="1"/>
  <c r="DN24" i="445" s="1"/>
  <c r="ES24" i="445"/>
  <c r="EX24" i="445" s="1"/>
  <c r="CT5" i="445"/>
  <c r="DA5" i="445" s="1"/>
  <c r="DG5" i="445" s="1"/>
  <c r="ER15" i="445"/>
  <c r="ER26" i="445"/>
  <c r="CT29" i="445"/>
  <c r="CZ29" i="445" s="1"/>
  <c r="BJ3" i="445"/>
  <c r="CT3" i="445"/>
  <c r="DA3" i="445" s="1"/>
  <c r="DG3" i="445" s="1"/>
  <c r="CS13" i="445"/>
  <c r="CS20" i="445"/>
  <c r="BK27" i="445"/>
  <c r="BR27" i="445" s="1"/>
  <c r="BY27" i="445" s="1"/>
  <c r="CE27" i="445" s="1"/>
  <c r="BJ29" i="445"/>
  <c r="FK17" i="445"/>
  <c r="FP17" i="445" s="1"/>
  <c r="BK31" i="445"/>
  <c r="BR31" i="445" s="1"/>
  <c r="BX31" i="445" s="1"/>
  <c r="FJ33" i="445"/>
  <c r="ER4" i="445"/>
  <c r="BJ7" i="445"/>
  <c r="CS7" i="445"/>
  <c r="ES11" i="445"/>
  <c r="EX11" i="445" s="1"/>
  <c r="BR15" i="445"/>
  <c r="BX15" i="445" s="1"/>
  <c r="BK24" i="445"/>
  <c r="BQ24" i="445" s="1"/>
  <c r="CS31" i="445"/>
  <c r="CS34" i="445"/>
  <c r="FJ10" i="445"/>
  <c r="FK30" i="445"/>
  <c r="FQ30" i="445" s="1"/>
  <c r="BK5" i="445"/>
  <c r="FK24" i="445"/>
  <c r="FP24" i="445" s="1"/>
  <c r="FJ25" i="445"/>
  <c r="CT27" i="445"/>
  <c r="DA27" i="445" s="1"/>
  <c r="DG27" i="445" s="1"/>
  <c r="BR30" i="445"/>
  <c r="BY30" i="445" s="1"/>
  <c r="CE30" i="445" s="1"/>
  <c r="FK34" i="445"/>
  <c r="FP34" i="445" s="1"/>
  <c r="DA21" i="445"/>
  <c r="DH21" i="445" s="1"/>
  <c r="DN21" i="445" s="1"/>
  <c r="CZ21" i="445"/>
  <c r="CZ8" i="445"/>
  <c r="DA8" i="445"/>
  <c r="DH8" i="445" s="1"/>
  <c r="DN8" i="445" s="1"/>
  <c r="CZ16" i="445"/>
  <c r="DA16" i="445"/>
  <c r="DH16" i="445" s="1"/>
  <c r="DN16" i="445" s="1"/>
  <c r="BQ25" i="445"/>
  <c r="BR25" i="445"/>
  <c r="BX25" i="445" s="1"/>
  <c r="FK29" i="445"/>
  <c r="FJ29" i="445"/>
  <c r="ER5" i="445"/>
  <c r="ES6" i="445"/>
  <c r="EX6" i="445" s="1"/>
  <c r="CS8" i="445"/>
  <c r="BK9" i="445"/>
  <c r="BR9" i="445" s="1"/>
  <c r="BJ10" i="445"/>
  <c r="CS12" i="445"/>
  <c r="BJ14" i="445"/>
  <c r="CZ14" i="445"/>
  <c r="FP14" i="445"/>
  <c r="ER16" i="445"/>
  <c r="CS17" i="445"/>
  <c r="ER19" i="445"/>
  <c r="CZ22" i="445"/>
  <c r="FP22" i="445"/>
  <c r="ER28" i="445"/>
  <c r="ES28" i="445"/>
  <c r="EX28" i="445" s="1"/>
  <c r="ER29" i="445"/>
  <c r="ES31" i="445"/>
  <c r="EX31" i="445" s="1"/>
  <c r="ER31" i="445"/>
  <c r="CZ34" i="445"/>
  <c r="DA34" i="445"/>
  <c r="DH34" i="445" s="1"/>
  <c r="DN34" i="445" s="1"/>
  <c r="FP3" i="445"/>
  <c r="FK31" i="445"/>
  <c r="FQ31" i="445" s="1"/>
  <c r="FJ31" i="445"/>
  <c r="FJ3" i="445"/>
  <c r="BJ4" i="445"/>
  <c r="FJ5" i="445"/>
  <c r="CS6" i="445"/>
  <c r="ER8" i="445"/>
  <c r="DH14" i="445"/>
  <c r="DN14" i="445" s="1"/>
  <c r="CS16" i="445"/>
  <c r="BJ18" i="445"/>
  <c r="FJ18" i="445"/>
  <c r="BJ19" i="445"/>
  <c r="ER20" i="445"/>
  <c r="CS21" i="445"/>
  <c r="BJ22" i="445"/>
  <c r="DH22" i="445"/>
  <c r="DN22" i="445" s="1"/>
  <c r="CS23" i="445"/>
  <c r="FJ23" i="445"/>
  <c r="BJ25" i="445"/>
  <c r="FK32" i="445"/>
  <c r="FP32" i="445" s="1"/>
  <c r="FJ32" i="445"/>
  <c r="BK33" i="445"/>
  <c r="BJ33" i="445"/>
  <c r="FP18" i="445"/>
  <c r="FK28" i="445"/>
  <c r="FQ28" i="445" s="1"/>
  <c r="FJ28" i="445"/>
  <c r="FK8" i="445"/>
  <c r="FP8" i="445" s="1"/>
  <c r="FJ9" i="445"/>
  <c r="ER12" i="445"/>
  <c r="FJ14" i="445"/>
  <c r="CT15" i="445"/>
  <c r="CZ15" i="445" s="1"/>
  <c r="FJ22" i="445"/>
  <c r="FV22" i="445"/>
  <c r="FQ24" i="445"/>
  <c r="CT25" i="445"/>
  <c r="DA25" i="445" s="1"/>
  <c r="BK26" i="445"/>
  <c r="BR26" i="445" s="1"/>
  <c r="BJ26" i="445"/>
  <c r="CT30" i="445"/>
  <c r="CZ30" i="445" s="1"/>
  <c r="ES30" i="445"/>
  <c r="EX30" i="445" s="1"/>
  <c r="ER30" i="445"/>
  <c r="DA31" i="445"/>
  <c r="DG31" i="445" s="1"/>
  <c r="CZ31" i="445"/>
  <c r="ES34" i="445"/>
  <c r="EX34" i="445" s="1"/>
  <c r="ER34" i="445"/>
  <c r="FP25" i="445"/>
  <c r="ES27" i="445"/>
  <c r="EX27" i="445" s="1"/>
  <c r="ER27" i="445"/>
  <c r="FW25" i="445"/>
  <c r="GB25" i="445" s="1"/>
  <c r="FV25" i="445"/>
  <c r="CS26" i="445"/>
  <c r="DG23" i="445"/>
  <c r="DH23" i="445"/>
  <c r="DN23" i="445" s="1"/>
  <c r="FV23" i="445"/>
  <c r="CZ23" i="445"/>
  <c r="FP23" i="445"/>
  <c r="FK27" i="445"/>
  <c r="CT28" i="445"/>
  <c r="CS28" i="445"/>
  <c r="BR29" i="445"/>
  <c r="BQ29" i="445"/>
  <c r="DA29" i="445"/>
  <c r="CZ26" i="445"/>
  <c r="DA26" i="445"/>
  <c r="FJ26" i="445"/>
  <c r="FK26" i="445"/>
  <c r="BK28" i="445"/>
  <c r="BJ28" i="445"/>
  <c r="BQ32" i="445"/>
  <c r="BR32" i="445"/>
  <c r="BK34" i="445"/>
  <c r="BJ34" i="445"/>
  <c r="CS33" i="445"/>
  <c r="CT33" i="445"/>
  <c r="ES33" i="445"/>
  <c r="EX33" i="445" s="1"/>
  <c r="BK23" i="445"/>
  <c r="ER23" i="445"/>
  <c r="CS24" i="445"/>
  <c r="BJ30" i="445"/>
  <c r="BQ31" i="445"/>
  <c r="ER32" i="445"/>
  <c r="ES32" i="445"/>
  <c r="EX32" i="445" s="1"/>
  <c r="FQ33" i="445"/>
  <c r="FP33" i="445"/>
  <c r="CZ32" i="445"/>
  <c r="ES3" i="445"/>
  <c r="EX3" i="445" s="1"/>
  <c r="ER3" i="445"/>
  <c r="CZ7" i="445"/>
  <c r="DA7" i="445"/>
  <c r="FQ5" i="445"/>
  <c r="FP5" i="445"/>
  <c r="BR3" i="445"/>
  <c r="BQ3" i="445"/>
  <c r="BR4" i="445"/>
  <c r="FQ4" i="445"/>
  <c r="FP4" i="445"/>
  <c r="CZ6" i="445"/>
  <c r="DA6" i="445"/>
  <c r="BY7" i="445"/>
  <c r="CE7" i="445" s="1"/>
  <c r="BX7" i="445"/>
  <c r="FV3" i="445"/>
  <c r="CT4" i="445"/>
  <c r="CS4" i="445"/>
  <c r="BR6" i="445"/>
  <c r="BQ6" i="445"/>
  <c r="FQ9" i="445"/>
  <c r="FP9" i="445"/>
  <c r="BR14" i="445"/>
  <c r="BQ14" i="445"/>
  <c r="FJ4" i="445"/>
  <c r="FK7" i="445"/>
  <c r="BK8" i="445"/>
  <c r="BJ8" i="445"/>
  <c r="DA9" i="445"/>
  <c r="BR10" i="445"/>
  <c r="BQ10" i="445"/>
  <c r="DH10" i="445"/>
  <c r="DN10" i="445" s="1"/>
  <c r="FV10" i="445"/>
  <c r="CT11" i="445"/>
  <c r="CS11" i="445"/>
  <c r="BY12" i="445"/>
  <c r="CE12" i="445" s="1"/>
  <c r="FK13" i="445"/>
  <c r="ES14" i="445"/>
  <c r="EX14" i="445" s="1"/>
  <c r="ER14" i="445"/>
  <c r="BY15" i="445"/>
  <c r="CE15" i="445" s="1"/>
  <c r="ES18" i="445"/>
  <c r="EX18" i="445" s="1"/>
  <c r="ER18" i="445"/>
  <c r="BR22" i="445"/>
  <c r="BQ22" i="445"/>
  <c r="FK6" i="445"/>
  <c r="BR11" i="445"/>
  <c r="DA12" i="445"/>
  <c r="CZ12" i="445"/>
  <c r="BJ6" i="445"/>
  <c r="ES9" i="445"/>
  <c r="EX9" i="445" s="1"/>
  <c r="ER9" i="445"/>
  <c r="ES10" i="445"/>
  <c r="EX10" i="445" s="1"/>
  <c r="ER10" i="445"/>
  <c r="FP10" i="445"/>
  <c r="FQ11" i="445"/>
  <c r="FP11" i="445"/>
  <c r="BQ7" i="445"/>
  <c r="CZ10" i="445"/>
  <c r="BQ12" i="445"/>
  <c r="FQ12" i="445"/>
  <c r="FP12" i="445"/>
  <c r="BK13" i="445"/>
  <c r="BJ13" i="445"/>
  <c r="DA13" i="445"/>
  <c r="FQ19" i="445"/>
  <c r="FP19" i="445"/>
  <c r="CS10" i="445"/>
  <c r="FJ11" i="445"/>
  <c r="BJ12" i="445"/>
  <c r="ER13" i="445"/>
  <c r="CS14" i="445"/>
  <c r="BJ15" i="445"/>
  <c r="FQ15" i="445"/>
  <c r="FP15" i="445"/>
  <c r="BK16" i="445"/>
  <c r="BJ16" i="445"/>
  <c r="CZ18" i="445"/>
  <c r="BQ20" i="445"/>
  <c r="FQ20" i="445"/>
  <c r="FP20" i="445"/>
  <c r="BK21" i="445"/>
  <c r="BJ21" i="445"/>
  <c r="FK21" i="445"/>
  <c r="ES22" i="445"/>
  <c r="EX22" i="445" s="1"/>
  <c r="ER22" i="445"/>
  <c r="FJ12" i="445"/>
  <c r="FV14" i="445"/>
  <c r="FQ16" i="445"/>
  <c r="FP16" i="445"/>
  <c r="BK17" i="445"/>
  <c r="BJ17" i="445"/>
  <c r="DA17" i="445"/>
  <c r="BR19" i="445"/>
  <c r="DA20" i="445"/>
  <c r="CZ20" i="445"/>
  <c r="BR18" i="445"/>
  <c r="BQ18" i="445"/>
  <c r="DH18" i="445"/>
  <c r="DN18" i="445" s="1"/>
  <c r="FV18" i="445"/>
  <c r="CT19" i="445"/>
  <c r="CS19" i="445"/>
  <c r="BY20" i="445"/>
  <c r="CE20" i="445" s="1"/>
  <c r="DG21" i="445"/>
  <c r="FJ15" i="445"/>
  <c r="ER17" i="445"/>
  <c r="CS18" i="445"/>
  <c r="FJ19" i="445"/>
  <c r="BJ20" i="445"/>
  <c r="ER21" i="445"/>
  <c r="CS22" i="445"/>
  <c r="FJ16" i="445"/>
  <c r="FJ20" i="445"/>
  <c r="R14" i="225"/>
  <c r="L14" i="225"/>
  <c r="K14" i="225"/>
  <c r="Q14" i="225" s="1"/>
  <c r="R9" i="225"/>
  <c r="L9" i="225"/>
  <c r="K9" i="225"/>
  <c r="Q9" i="225" s="1"/>
  <c r="R6" i="225"/>
  <c r="L6" i="225"/>
  <c r="K6" i="225"/>
  <c r="Q6" i="225" s="1"/>
  <c r="R5" i="225"/>
  <c r="L5" i="225"/>
  <c r="K5" i="225"/>
  <c r="Q5" i="225" s="1"/>
  <c r="DH3" i="445" l="1"/>
  <c r="DN3" i="445" s="1"/>
  <c r="BY31" i="445"/>
  <c r="CE31" i="445" s="1"/>
  <c r="BR24" i="445"/>
  <c r="FQ32" i="445"/>
  <c r="FV32" i="445" s="1"/>
  <c r="DG24" i="445"/>
  <c r="CZ3" i="445"/>
  <c r="BQ27" i="445"/>
  <c r="FQ17" i="445"/>
  <c r="FV17" i="445" s="1"/>
  <c r="BQ9" i="445"/>
  <c r="BQ26" i="445"/>
  <c r="BX27" i="445"/>
  <c r="FP28" i="445"/>
  <c r="DH31" i="445"/>
  <c r="DN31" i="445" s="1"/>
  <c r="DG16" i="445"/>
  <c r="DA15" i="445"/>
  <c r="DH15" i="445" s="1"/>
  <c r="DN15" i="445" s="1"/>
  <c r="DH5" i="445"/>
  <c r="DN5" i="445" s="1"/>
  <c r="CZ5" i="445"/>
  <c r="FP30" i="445"/>
  <c r="CZ27" i="445"/>
  <c r="FQ8" i="445"/>
  <c r="FV8" i="445" s="1"/>
  <c r="CZ25" i="445"/>
  <c r="DG34" i="445"/>
  <c r="FP31" i="445"/>
  <c r="FQ34" i="445"/>
  <c r="DH27" i="445"/>
  <c r="DN27" i="445" s="1"/>
  <c r="BR5" i="445"/>
  <c r="BQ5" i="445"/>
  <c r="BX30" i="445"/>
  <c r="DG8" i="445"/>
  <c r="FQ29" i="445"/>
  <c r="FP29" i="445"/>
  <c r="FV24" i="445"/>
  <c r="FW24" i="445"/>
  <c r="GB24" i="445" s="1"/>
  <c r="BQ33" i="445"/>
  <c r="BR33" i="445"/>
  <c r="BY25" i="445"/>
  <c r="CE25" i="445" s="1"/>
  <c r="DA30" i="445"/>
  <c r="DG30" i="445" s="1"/>
  <c r="BX26" i="445"/>
  <c r="BY26" i="445"/>
  <c r="CE26" i="445" s="1"/>
  <c r="DG25" i="445"/>
  <c r="DH25" i="445"/>
  <c r="DN25" i="445" s="1"/>
  <c r="FV30" i="445"/>
  <c r="FW30" i="445"/>
  <c r="GB30" i="445" s="1"/>
  <c r="FW33" i="445"/>
  <c r="GB33" i="445" s="1"/>
  <c r="FV33" i="445"/>
  <c r="FP26" i="445"/>
  <c r="FQ26" i="445"/>
  <c r="BR34" i="445"/>
  <c r="BQ34" i="445"/>
  <c r="FW31" i="445"/>
  <c r="GB31" i="445" s="1"/>
  <c r="FV31" i="445"/>
  <c r="BX29" i="445"/>
  <c r="BY29" i="445"/>
  <c r="CE29" i="445" s="1"/>
  <c r="DH29" i="445"/>
  <c r="DN29" i="445" s="1"/>
  <c r="DG29" i="445"/>
  <c r="DA28" i="445"/>
  <c r="CZ28" i="445"/>
  <c r="BY32" i="445"/>
  <c r="CE32" i="445" s="1"/>
  <c r="BX32" i="445"/>
  <c r="BR23" i="445"/>
  <c r="BQ23" i="445"/>
  <c r="DA33" i="445"/>
  <c r="CZ33" i="445"/>
  <c r="BQ28" i="445"/>
  <c r="BR28" i="445"/>
  <c r="DH26" i="445"/>
  <c r="DN26" i="445" s="1"/>
  <c r="DG26" i="445"/>
  <c r="FP27" i="445"/>
  <c r="FQ27" i="445"/>
  <c r="FW28" i="445"/>
  <c r="GB28" i="445" s="1"/>
  <c r="FV28" i="445"/>
  <c r="DA19" i="445"/>
  <c r="CZ19" i="445"/>
  <c r="BY18" i="445"/>
  <c r="CE18" i="445" s="1"/>
  <c r="BX18" i="445"/>
  <c r="BR8" i="445"/>
  <c r="BQ8" i="445"/>
  <c r="DH7" i="445"/>
  <c r="DN7" i="445" s="1"/>
  <c r="DG7" i="445"/>
  <c r="BR21" i="445"/>
  <c r="BQ21" i="445"/>
  <c r="FW15" i="445"/>
  <c r="GB15" i="445" s="1"/>
  <c r="FV15" i="445"/>
  <c r="DH13" i="445"/>
  <c r="DN13" i="445" s="1"/>
  <c r="DG13" i="445"/>
  <c r="FW12" i="445"/>
  <c r="GB12" i="445" s="1"/>
  <c r="FV12" i="445"/>
  <c r="BY9" i="445"/>
  <c r="CE9" i="445" s="1"/>
  <c r="BX9" i="445"/>
  <c r="BY11" i="445"/>
  <c r="CE11" i="445" s="1"/>
  <c r="BX11" i="445"/>
  <c r="FP13" i="445"/>
  <c r="FQ13" i="445"/>
  <c r="DA11" i="445"/>
  <c r="CZ11" i="445"/>
  <c r="BY10" i="445"/>
  <c r="CE10" i="445" s="1"/>
  <c r="BX10" i="445"/>
  <c r="FP7" i="445"/>
  <c r="FQ7" i="445"/>
  <c r="FW4" i="445"/>
  <c r="GB4" i="445" s="1"/>
  <c r="FV4" i="445"/>
  <c r="BY3" i="445"/>
  <c r="CE3" i="445" s="1"/>
  <c r="BX3" i="445"/>
  <c r="DH17" i="445"/>
  <c r="DN17" i="445" s="1"/>
  <c r="DG17" i="445"/>
  <c r="FW16" i="445"/>
  <c r="GB16" i="445" s="1"/>
  <c r="FV16" i="445"/>
  <c r="FW19" i="445"/>
  <c r="GB19" i="445" s="1"/>
  <c r="FV19" i="445"/>
  <c r="FW11" i="445"/>
  <c r="GB11" i="445" s="1"/>
  <c r="FV11" i="445"/>
  <c r="FP6" i="445"/>
  <c r="FQ6" i="445"/>
  <c r="DG9" i="445"/>
  <c r="DH9" i="445"/>
  <c r="DN9" i="445" s="1"/>
  <c r="BY14" i="445"/>
  <c r="CE14" i="445" s="1"/>
  <c r="BX14" i="445"/>
  <c r="FV9" i="445"/>
  <c r="FW9" i="445"/>
  <c r="GB9" i="445" s="1"/>
  <c r="BY6" i="445"/>
  <c r="CE6" i="445" s="1"/>
  <c r="BX6" i="445"/>
  <c r="DH6" i="445"/>
  <c r="DN6" i="445" s="1"/>
  <c r="DG6" i="445"/>
  <c r="BY4" i="445"/>
  <c r="CE4" i="445" s="1"/>
  <c r="BX4" i="445"/>
  <c r="BR17" i="445"/>
  <c r="BQ17" i="445"/>
  <c r="DH12" i="445"/>
  <c r="DN12" i="445" s="1"/>
  <c r="DG12" i="445"/>
  <c r="BY22" i="445"/>
  <c r="CE22" i="445" s="1"/>
  <c r="BX22" i="445"/>
  <c r="DA4" i="445"/>
  <c r="CZ4" i="445"/>
  <c r="DH20" i="445"/>
  <c r="DN20" i="445" s="1"/>
  <c r="DG20" i="445"/>
  <c r="BY19" i="445"/>
  <c r="CE19" i="445" s="1"/>
  <c r="BX19" i="445"/>
  <c r="FP21" i="445"/>
  <c r="FQ21" i="445"/>
  <c r="FW20" i="445"/>
  <c r="GB20" i="445" s="1"/>
  <c r="FV20" i="445"/>
  <c r="BR16" i="445"/>
  <c r="BQ16" i="445"/>
  <c r="BR13" i="445"/>
  <c r="BQ13" i="445"/>
  <c r="FW5" i="445"/>
  <c r="GB5" i="445" s="1"/>
  <c r="FV5" i="445"/>
  <c r="U29" i="443"/>
  <c r="CO29" i="443" s="1"/>
  <c r="U31" i="443"/>
  <c r="CI31" i="443" s="1"/>
  <c r="U32" i="443"/>
  <c r="DA32" i="443" s="1"/>
  <c r="U33" i="443"/>
  <c r="DA33" i="443" s="1"/>
  <c r="U3" i="443"/>
  <c r="CU3" i="443" s="1"/>
  <c r="AN39" i="443"/>
  <c r="H39" i="443"/>
  <c r="AN38" i="443"/>
  <c r="H38" i="443"/>
  <c r="AN37" i="443"/>
  <c r="H37" i="443"/>
  <c r="AN36" i="443"/>
  <c r="H36" i="443"/>
  <c r="AN35" i="443"/>
  <c r="H35" i="443"/>
  <c r="AN34" i="443"/>
  <c r="H34" i="443"/>
  <c r="AN33" i="443"/>
  <c r="AL33" i="443"/>
  <c r="AQ33" i="443" s="1"/>
  <c r="Z33" i="443"/>
  <c r="AB33" i="443" s="1"/>
  <c r="Y33" i="443"/>
  <c r="H33" i="443"/>
  <c r="AN32" i="443"/>
  <c r="AL32" i="443"/>
  <c r="Z32" i="443"/>
  <c r="AB32" i="443" s="1"/>
  <c r="H32" i="443"/>
  <c r="AN31" i="443"/>
  <c r="AL31" i="443"/>
  <c r="Z31" i="443"/>
  <c r="AB31" i="443" s="1"/>
  <c r="H31" i="443"/>
  <c r="AN30" i="443"/>
  <c r="H30" i="443"/>
  <c r="AN29" i="443"/>
  <c r="AL29" i="443"/>
  <c r="AQ29" i="443" s="1"/>
  <c r="Z29" i="443"/>
  <c r="AE29" i="443" s="1"/>
  <c r="Y29" i="443"/>
  <c r="H29" i="443"/>
  <c r="AN21" i="443"/>
  <c r="H21" i="443"/>
  <c r="E21" i="443" s="1"/>
  <c r="H4" i="443"/>
  <c r="E4" i="443" s="1"/>
  <c r="AN3" i="443"/>
  <c r="AL3" i="443"/>
  <c r="Z3" i="443"/>
  <c r="H3" i="443"/>
  <c r="E3" i="443" s="1"/>
  <c r="FW17" i="445" l="1"/>
  <c r="GB17" i="445" s="1"/>
  <c r="FW32" i="445"/>
  <c r="GB32" i="445" s="1"/>
  <c r="AM31" i="443"/>
  <c r="DH30" i="445"/>
  <c r="DN30" i="445" s="1"/>
  <c r="AA31" i="443"/>
  <c r="CC31" i="443"/>
  <c r="CO31" i="443"/>
  <c r="BY24" i="445"/>
  <c r="CE24" i="445" s="1"/>
  <c r="BX24" i="445"/>
  <c r="DG15" i="445"/>
  <c r="E35" i="443"/>
  <c r="E37" i="443"/>
  <c r="E39" i="443"/>
  <c r="E31" i="443"/>
  <c r="E29" i="443"/>
  <c r="E32" i="443"/>
  <c r="E33" i="443"/>
  <c r="E30" i="443"/>
  <c r="E34" i="443"/>
  <c r="E36" i="443"/>
  <c r="E38" i="443"/>
  <c r="CC3" i="443"/>
  <c r="AA3" i="443"/>
  <c r="CI3" i="443"/>
  <c r="CB4" i="443"/>
  <c r="CG4" i="443" s="1"/>
  <c r="CU29" i="443"/>
  <c r="CI33" i="443"/>
  <c r="M4" i="443"/>
  <c r="M35" i="443"/>
  <c r="M29" i="443"/>
  <c r="M34" i="443"/>
  <c r="G34" i="443" s="1"/>
  <c r="M38" i="443"/>
  <c r="M3" i="443"/>
  <c r="M31" i="443"/>
  <c r="G31" i="443" s="1"/>
  <c r="M37" i="443"/>
  <c r="M39" i="443"/>
  <c r="M21" i="443"/>
  <c r="M30" i="443"/>
  <c r="G30" i="443" s="1"/>
  <c r="M32" i="443"/>
  <c r="M33" i="443"/>
  <c r="M36" i="443"/>
  <c r="DA3" i="443"/>
  <c r="FW8" i="445"/>
  <c r="GB8" i="445" s="1"/>
  <c r="AM3" i="443"/>
  <c r="CO3" i="443"/>
  <c r="AM33" i="443"/>
  <c r="CO33" i="443"/>
  <c r="FV34" i="445"/>
  <c r="FW34" i="445"/>
  <c r="GB34" i="445" s="1"/>
  <c r="CU33" i="443"/>
  <c r="AA33" i="443"/>
  <c r="CC33" i="443"/>
  <c r="AA29" i="443"/>
  <c r="CC29" i="443"/>
  <c r="DA29" i="443"/>
  <c r="CI29" i="443"/>
  <c r="AM29" i="443"/>
  <c r="BY5" i="445"/>
  <c r="CE5" i="445" s="1"/>
  <c r="BX5" i="445"/>
  <c r="BY33" i="445"/>
  <c r="CE33" i="445" s="1"/>
  <c r="BX33" i="445"/>
  <c r="FW29" i="445"/>
  <c r="GB29" i="445" s="1"/>
  <c r="FV29" i="445"/>
  <c r="BY34" i="445"/>
  <c r="CE34" i="445" s="1"/>
  <c r="BX34" i="445"/>
  <c r="FV27" i="445"/>
  <c r="FW27" i="445"/>
  <c r="GB27" i="445" s="1"/>
  <c r="BY28" i="445"/>
  <c r="CE28" i="445" s="1"/>
  <c r="BX28" i="445"/>
  <c r="FV26" i="445"/>
  <c r="FW26" i="445"/>
  <c r="GB26" i="445" s="1"/>
  <c r="DH33" i="445"/>
  <c r="DN33" i="445" s="1"/>
  <c r="DG33" i="445"/>
  <c r="BX23" i="445"/>
  <c r="BY23" i="445"/>
  <c r="CE23" i="445" s="1"/>
  <c r="DG28" i="445"/>
  <c r="DH28" i="445"/>
  <c r="DN28" i="445" s="1"/>
  <c r="FV21" i="445"/>
  <c r="FW21" i="445"/>
  <c r="GB21" i="445" s="1"/>
  <c r="FV6" i="445"/>
  <c r="FW6" i="445"/>
  <c r="GB6" i="445" s="1"/>
  <c r="BY13" i="445"/>
  <c r="CE13" i="445" s="1"/>
  <c r="BX13" i="445"/>
  <c r="BY16" i="445"/>
  <c r="CE16" i="445" s="1"/>
  <c r="BX16" i="445"/>
  <c r="BY21" i="445"/>
  <c r="CE21" i="445" s="1"/>
  <c r="BX21" i="445"/>
  <c r="FV13" i="445"/>
  <c r="FW13" i="445"/>
  <c r="GB13" i="445" s="1"/>
  <c r="FV7" i="445"/>
  <c r="FW7" i="445"/>
  <c r="GB7" i="445" s="1"/>
  <c r="DH4" i="445"/>
  <c r="DN4" i="445" s="1"/>
  <c r="DG4" i="445"/>
  <c r="BY17" i="445"/>
  <c r="CE17" i="445" s="1"/>
  <c r="BX17" i="445"/>
  <c r="DH11" i="445"/>
  <c r="DN11" i="445" s="1"/>
  <c r="DG11" i="445"/>
  <c r="BY8" i="445"/>
  <c r="CE8" i="445" s="1"/>
  <c r="BX8" i="445"/>
  <c r="DH19" i="445"/>
  <c r="DN19" i="445" s="1"/>
  <c r="DG19" i="445"/>
  <c r="DA31" i="443"/>
  <c r="CU31" i="443"/>
  <c r="CI32" i="443"/>
  <c r="AM32" i="443"/>
  <c r="CO32" i="443"/>
  <c r="CU32" i="443"/>
  <c r="AA32" i="443"/>
  <c r="CC32" i="443"/>
  <c r="AB3" i="443"/>
  <c r="AE33" i="443"/>
  <c r="AB29" i="443"/>
  <c r="G33" i="443" l="1"/>
  <c r="G39" i="443"/>
  <c r="G38" i="443"/>
  <c r="G29" i="443"/>
  <c r="G35" i="443"/>
  <c r="G32" i="443"/>
  <c r="G37" i="443"/>
  <c r="G36" i="443"/>
  <c r="CH4" i="443"/>
  <c r="T28" i="443"/>
  <c r="T27" i="443"/>
  <c r="CB27" i="443" s="1"/>
  <c r="T17" i="443"/>
  <c r="CB17" i="443" s="1"/>
  <c r="T23" i="443"/>
  <c r="T22" i="443"/>
  <c r="CB22" i="443" s="1"/>
  <c r="T25" i="443"/>
  <c r="CB25" i="443" s="1"/>
  <c r="CG25" i="443" s="1"/>
  <c r="T19" i="443"/>
  <c r="CB19" i="443" s="1"/>
  <c r="CG19" i="443" s="1"/>
  <c r="T24" i="443"/>
  <c r="CB24" i="443" s="1"/>
  <c r="CG24" i="443" s="1"/>
  <c r="T18" i="443"/>
  <c r="CB18" i="443" s="1"/>
  <c r="CG18" i="443" s="1"/>
  <c r="T26" i="443"/>
  <c r="CB31" i="443"/>
  <c r="CH31" i="443" s="1"/>
  <c r="CN31" i="443" s="1"/>
  <c r="CT31" i="443" s="1"/>
  <c r="CZ31" i="443" s="1"/>
  <c r="CB35" i="443"/>
  <c r="CH35" i="443" s="1"/>
  <c r="CN35" i="443" s="1"/>
  <c r="CT35" i="443" s="1"/>
  <c r="CZ35" i="443" s="1"/>
  <c r="CB33" i="443"/>
  <c r="T21" i="443"/>
  <c r="CB29" i="443"/>
  <c r="CB32" i="443"/>
  <c r="CH32" i="443" s="1"/>
  <c r="CN32" i="443" s="1"/>
  <c r="CT32" i="443" s="1"/>
  <c r="CZ32" i="443" s="1"/>
  <c r="CB3" i="443"/>
  <c r="CH3" i="443" s="1"/>
  <c r="CN3" i="443" s="1"/>
  <c r="CT3" i="443" s="1"/>
  <c r="CZ3" i="443" s="1"/>
  <c r="CB36" i="443"/>
  <c r="CH36" i="443" s="1"/>
  <c r="CN36" i="443" s="1"/>
  <c r="CT36" i="443" s="1"/>
  <c r="CZ36" i="443" s="1"/>
  <c r="CM4" i="443" l="1"/>
  <c r="CN4" i="443"/>
  <c r="AL28" i="443"/>
  <c r="AQ28" i="443" s="1"/>
  <c r="U28" i="443"/>
  <c r="Z28" i="443"/>
  <c r="Y28" i="443"/>
  <c r="CB28" i="443"/>
  <c r="CG27" i="443"/>
  <c r="CH27" i="443"/>
  <c r="AL27" i="443"/>
  <c r="AQ27" i="443" s="1"/>
  <c r="U27" i="443"/>
  <c r="Z27" i="443"/>
  <c r="Y27" i="443"/>
  <c r="CG22" i="443"/>
  <c r="CH22" i="443"/>
  <c r="CG17" i="443"/>
  <c r="CH17" i="443"/>
  <c r="Y24" i="443"/>
  <c r="AL24" i="443"/>
  <c r="AQ24" i="443" s="1"/>
  <c r="U24" i="443"/>
  <c r="Z24" i="443"/>
  <c r="CH19" i="443"/>
  <c r="AL25" i="443"/>
  <c r="AQ25" i="443" s="1"/>
  <c r="U25" i="443"/>
  <c r="Z25" i="443"/>
  <c r="Y25" i="443"/>
  <c r="Z23" i="443"/>
  <c r="Y23" i="443"/>
  <c r="AL23" i="443"/>
  <c r="AQ23" i="443" s="1"/>
  <c r="U23" i="443"/>
  <c r="AL26" i="443"/>
  <c r="AQ26" i="443" s="1"/>
  <c r="U26" i="443"/>
  <c r="Z26" i="443"/>
  <c r="Y26" i="443"/>
  <c r="CB26" i="443"/>
  <c r="Y18" i="443"/>
  <c r="AL18" i="443"/>
  <c r="AQ18" i="443" s="1"/>
  <c r="Z18" i="443"/>
  <c r="U18" i="443"/>
  <c r="CH18" i="443"/>
  <c r="CH24" i="443"/>
  <c r="AL19" i="443"/>
  <c r="AQ19" i="443" s="1"/>
  <c r="Z19" i="443"/>
  <c r="Y19" i="443"/>
  <c r="U19" i="443"/>
  <c r="CH25" i="443"/>
  <c r="CB23" i="443"/>
  <c r="AL22" i="443"/>
  <c r="AQ22" i="443" s="1"/>
  <c r="U22" i="443"/>
  <c r="Z22" i="443"/>
  <c r="Y22" i="443"/>
  <c r="Z17" i="443"/>
  <c r="Y17" i="443"/>
  <c r="U17" i="443"/>
  <c r="AL17" i="443"/>
  <c r="AQ17" i="443" s="1"/>
  <c r="AL34" i="443"/>
  <c r="Z34" i="443"/>
  <c r="AB34" i="443" s="1"/>
  <c r="CB34" i="443"/>
  <c r="CH34" i="443" s="1"/>
  <c r="CN34" i="443" s="1"/>
  <c r="CT34" i="443" s="1"/>
  <c r="CZ34" i="443" s="1"/>
  <c r="U34" i="443"/>
  <c r="AL39" i="443"/>
  <c r="Z39" i="443"/>
  <c r="AB39" i="443" s="1"/>
  <c r="U39" i="443"/>
  <c r="CB39" i="443"/>
  <c r="CH39" i="443" s="1"/>
  <c r="CN39" i="443" s="1"/>
  <c r="CT39" i="443" s="1"/>
  <c r="CZ39" i="443" s="1"/>
  <c r="CH33" i="443"/>
  <c r="CG33" i="443"/>
  <c r="Z38" i="443"/>
  <c r="AB38" i="443" s="1"/>
  <c r="U38" i="443"/>
  <c r="AL38" i="443"/>
  <c r="U35" i="443"/>
  <c r="Z35" i="443"/>
  <c r="AB35" i="443" s="1"/>
  <c r="AL35" i="443"/>
  <c r="CH29" i="443"/>
  <c r="CG29" i="443"/>
  <c r="CB37" i="443"/>
  <c r="CH37" i="443" s="1"/>
  <c r="CN37" i="443" s="1"/>
  <c r="CT37" i="443" s="1"/>
  <c r="CZ37" i="443" s="1"/>
  <c r="U37" i="443"/>
  <c r="AL37" i="443"/>
  <c r="Z37" i="443"/>
  <c r="AB37" i="443" s="1"/>
  <c r="U21" i="443"/>
  <c r="Z21" i="443"/>
  <c r="AB21" i="443" s="1"/>
  <c r="CB21" i="443"/>
  <c r="CH21" i="443" s="1"/>
  <c r="CN21" i="443" s="1"/>
  <c r="CT21" i="443" s="1"/>
  <c r="CZ21" i="443" s="1"/>
  <c r="AL21" i="443"/>
  <c r="AL30" i="443"/>
  <c r="Z30" i="443"/>
  <c r="AB30" i="443" s="1"/>
  <c r="CB30" i="443"/>
  <c r="CH30" i="443" s="1"/>
  <c r="CN30" i="443" s="1"/>
  <c r="CT30" i="443" s="1"/>
  <c r="CZ30" i="443" s="1"/>
  <c r="U30" i="443"/>
  <c r="CB38" i="443"/>
  <c r="CH38" i="443" s="1"/>
  <c r="CN38" i="443" s="1"/>
  <c r="CT38" i="443" s="1"/>
  <c r="CZ38" i="443" s="1"/>
  <c r="Z36" i="443"/>
  <c r="AB36" i="443" s="1"/>
  <c r="U36" i="443"/>
  <c r="AL36" i="443"/>
  <c r="CS4" i="443" l="1"/>
  <c r="CT4" i="443"/>
  <c r="CG28" i="443"/>
  <c r="CH28" i="443"/>
  <c r="AE28" i="443"/>
  <c r="AB28" i="443"/>
  <c r="AA28" i="443"/>
  <c r="AM28" i="443"/>
  <c r="DA28" i="443"/>
  <c r="CU28" i="443"/>
  <c r="CO28" i="443"/>
  <c r="CI28" i="443"/>
  <c r="CC28" i="443"/>
  <c r="AA27" i="443"/>
  <c r="AM27" i="443"/>
  <c r="DA27" i="443"/>
  <c r="CU27" i="443"/>
  <c r="CO27" i="443"/>
  <c r="CI27" i="443"/>
  <c r="CC27" i="443"/>
  <c r="CM27" i="443"/>
  <c r="CN27" i="443"/>
  <c r="AE27" i="443"/>
  <c r="AB27" i="443"/>
  <c r="CO17" i="443"/>
  <c r="CI17" i="443"/>
  <c r="CU17" i="443"/>
  <c r="DA17" i="443"/>
  <c r="CC17" i="443"/>
  <c r="AM17" i="443"/>
  <c r="AA17" i="443"/>
  <c r="AE22" i="443"/>
  <c r="AB22" i="443"/>
  <c r="CM25" i="443"/>
  <c r="CN25" i="443"/>
  <c r="AA22" i="443"/>
  <c r="DA22" i="443"/>
  <c r="CO22" i="443"/>
  <c r="CC22" i="443"/>
  <c r="CU22" i="443"/>
  <c r="CI22" i="443"/>
  <c r="AM22" i="443"/>
  <c r="AM19" i="443"/>
  <c r="CU19" i="443"/>
  <c r="AA19" i="443"/>
  <c r="DA19" i="443"/>
  <c r="CC19" i="443"/>
  <c r="CI19" i="443"/>
  <c r="CO19" i="443"/>
  <c r="CM24" i="443"/>
  <c r="CN24" i="443"/>
  <c r="AE26" i="443"/>
  <c r="AB26" i="443"/>
  <c r="AB25" i="443"/>
  <c r="AE25" i="443"/>
  <c r="AB24" i="443"/>
  <c r="AE24" i="443"/>
  <c r="CM17" i="443"/>
  <c r="CN17" i="443"/>
  <c r="CM18" i="443"/>
  <c r="CN18" i="443"/>
  <c r="AA26" i="443"/>
  <c r="DA26" i="443"/>
  <c r="CO26" i="443"/>
  <c r="CC26" i="443"/>
  <c r="CU26" i="443"/>
  <c r="CI26" i="443"/>
  <c r="AM26" i="443"/>
  <c r="AM25" i="443"/>
  <c r="AA25" i="443"/>
  <c r="DA25" i="443"/>
  <c r="CO25" i="443"/>
  <c r="CC25" i="443"/>
  <c r="CU25" i="443"/>
  <c r="CI25" i="443"/>
  <c r="DA24" i="443"/>
  <c r="CU24" i="443"/>
  <c r="CO24" i="443"/>
  <c r="CI24" i="443"/>
  <c r="CC24" i="443"/>
  <c r="AM24" i="443"/>
  <c r="AA24" i="443"/>
  <c r="CG23" i="443"/>
  <c r="CH23" i="443"/>
  <c r="AB19" i="443"/>
  <c r="AE19" i="443"/>
  <c r="DA18" i="443"/>
  <c r="CU18" i="443"/>
  <c r="CO18" i="443"/>
  <c r="CI18" i="443"/>
  <c r="CC18" i="443"/>
  <c r="AM18" i="443"/>
  <c r="AA18" i="443"/>
  <c r="CG26" i="443"/>
  <c r="CH26" i="443"/>
  <c r="AE23" i="443"/>
  <c r="AB23" i="443"/>
  <c r="CM22" i="443"/>
  <c r="CN22" i="443"/>
  <c r="AE17" i="443"/>
  <c r="AB17" i="443"/>
  <c r="AE18" i="443"/>
  <c r="AB18" i="443"/>
  <c r="DA23" i="443"/>
  <c r="CU23" i="443"/>
  <c r="CO23" i="443"/>
  <c r="CI23" i="443"/>
  <c r="CC23" i="443"/>
  <c r="AM23" i="443"/>
  <c r="AA23" i="443"/>
  <c r="CM19" i="443"/>
  <c r="CN19" i="443"/>
  <c r="DA39" i="443"/>
  <c r="CU39" i="443"/>
  <c r="CI39" i="443"/>
  <c r="CO39" i="443"/>
  <c r="CC39" i="443"/>
  <c r="AM39" i="443"/>
  <c r="AA39" i="443"/>
  <c r="CI34" i="443"/>
  <c r="AM34" i="443"/>
  <c r="DA34" i="443"/>
  <c r="CO34" i="443"/>
  <c r="CU34" i="443"/>
  <c r="AA34" i="443"/>
  <c r="CC34" i="443"/>
  <c r="CN33" i="443"/>
  <c r="CM33" i="443"/>
  <c r="CU36" i="443"/>
  <c r="CC36" i="443"/>
  <c r="AM36" i="443"/>
  <c r="CI36" i="443"/>
  <c r="CO36" i="443"/>
  <c r="DA36" i="443"/>
  <c r="AA36" i="443"/>
  <c r="CN29" i="443"/>
  <c r="CM29" i="443"/>
  <c r="CC35" i="443"/>
  <c r="AA35" i="443"/>
  <c r="CU35" i="443"/>
  <c r="AM35" i="443"/>
  <c r="CI35" i="443"/>
  <c r="CO35" i="443"/>
  <c r="DA35" i="443"/>
  <c r="DA21" i="443"/>
  <c r="AM21" i="443"/>
  <c r="CU21" i="443"/>
  <c r="AA21" i="443"/>
  <c r="CO21" i="443"/>
  <c r="CI21" i="443"/>
  <c r="CC21" i="443"/>
  <c r="CC30" i="443"/>
  <c r="CO30" i="443"/>
  <c r="CI30" i="443"/>
  <c r="CU30" i="443"/>
  <c r="AA30" i="443"/>
  <c r="DA30" i="443"/>
  <c r="AM30" i="443"/>
  <c r="CI37" i="443"/>
  <c r="CO37" i="443"/>
  <c r="DA37" i="443"/>
  <c r="CU37" i="443"/>
  <c r="AA37" i="443"/>
  <c r="CC37" i="443"/>
  <c r="AM37" i="443"/>
  <c r="CO38" i="443"/>
  <c r="CU38" i="443"/>
  <c r="CI38" i="443"/>
  <c r="CC38" i="443"/>
  <c r="AM38" i="443"/>
  <c r="AA38" i="443"/>
  <c r="DA38" i="443"/>
  <c r="CY4" i="443" l="1"/>
  <c r="CZ4" i="443"/>
  <c r="DE4" i="443" s="1"/>
  <c r="CM28" i="443"/>
  <c r="CN28" i="443"/>
  <c r="CS27" i="443"/>
  <c r="CT27" i="443"/>
  <c r="CS19" i="443"/>
  <c r="CT19" i="443"/>
  <c r="CM23" i="443"/>
  <c r="CN23" i="443"/>
  <c r="CS22" i="443"/>
  <c r="CT22" i="443"/>
  <c r="CM26" i="443"/>
  <c r="CN26" i="443"/>
  <c r="CS17" i="443"/>
  <c r="CT17" i="443"/>
  <c r="CS24" i="443"/>
  <c r="CT24" i="443"/>
  <c r="CS25" i="443"/>
  <c r="CT25" i="443"/>
  <c r="CS18" i="443"/>
  <c r="CT18" i="443"/>
  <c r="CT29" i="443"/>
  <c r="CS29" i="443"/>
  <c r="CT33" i="443"/>
  <c r="CS33" i="443"/>
  <c r="BL478" i="100"/>
  <c r="BM478" i="100"/>
  <c r="BN478" i="100"/>
  <c r="BO478" i="100"/>
  <c r="BP478" i="100"/>
  <c r="BL479" i="100"/>
  <c r="BM479" i="100"/>
  <c r="BN479" i="100"/>
  <c r="BO479" i="100"/>
  <c r="BP479" i="100"/>
  <c r="BL480" i="100"/>
  <c r="BM480" i="100"/>
  <c r="BN480" i="100"/>
  <c r="BO480" i="100"/>
  <c r="BP480" i="100"/>
  <c r="BL481" i="100"/>
  <c r="BM481" i="100"/>
  <c r="BN481" i="100"/>
  <c r="BO481" i="100"/>
  <c r="BP481" i="100"/>
  <c r="BL482" i="100"/>
  <c r="BM482" i="100"/>
  <c r="BN482" i="100"/>
  <c r="BO482" i="100"/>
  <c r="BP482" i="100"/>
  <c r="BL483" i="100"/>
  <c r="BM483" i="100"/>
  <c r="BN483" i="100"/>
  <c r="BO483" i="100"/>
  <c r="BP483" i="100"/>
  <c r="BL484" i="100"/>
  <c r="BM484" i="100"/>
  <c r="BN484" i="100"/>
  <c r="BO484" i="100"/>
  <c r="BP484" i="100"/>
  <c r="BL485" i="100"/>
  <c r="BM485" i="100"/>
  <c r="BN485" i="100"/>
  <c r="BO485" i="100"/>
  <c r="BP485" i="100"/>
  <c r="BL486" i="100"/>
  <c r="BM486" i="100"/>
  <c r="BN486" i="100"/>
  <c r="BO486" i="100"/>
  <c r="BP486" i="100"/>
  <c r="BL487" i="100"/>
  <c r="BM487" i="100"/>
  <c r="BN487" i="100"/>
  <c r="BO487" i="100"/>
  <c r="BP487" i="100"/>
  <c r="BL488" i="100"/>
  <c r="BM488" i="100"/>
  <c r="BN488" i="100"/>
  <c r="BO488" i="100"/>
  <c r="BP488" i="100"/>
  <c r="BL489" i="100"/>
  <c r="BM489" i="100"/>
  <c r="BN489" i="100"/>
  <c r="BO489" i="100"/>
  <c r="BP489" i="100"/>
  <c r="BL490" i="100"/>
  <c r="BM490" i="100"/>
  <c r="BN490" i="100"/>
  <c r="BO490" i="100"/>
  <c r="BP490" i="100"/>
  <c r="BL491" i="100"/>
  <c r="BM491" i="100"/>
  <c r="BN491" i="100"/>
  <c r="BO491" i="100"/>
  <c r="BP491" i="100"/>
  <c r="BL492" i="100"/>
  <c r="BM492" i="100"/>
  <c r="BN492" i="100"/>
  <c r="BO492" i="100"/>
  <c r="BP492" i="100"/>
  <c r="BL493" i="100"/>
  <c r="BM493" i="100"/>
  <c r="BN493" i="100"/>
  <c r="BO493" i="100"/>
  <c r="BP493" i="100"/>
  <c r="BL494" i="100"/>
  <c r="BM494" i="100"/>
  <c r="BN494" i="100"/>
  <c r="BO494" i="100"/>
  <c r="BP494" i="100"/>
  <c r="BL495" i="100"/>
  <c r="BM495" i="100"/>
  <c r="BN495" i="100"/>
  <c r="BO495" i="100"/>
  <c r="BP495" i="100"/>
  <c r="BL496" i="100"/>
  <c r="BM496" i="100"/>
  <c r="BN496" i="100"/>
  <c r="BO496" i="100"/>
  <c r="BP496" i="100"/>
  <c r="BL497" i="100"/>
  <c r="BM497" i="100"/>
  <c r="BN497" i="100"/>
  <c r="BO497" i="100"/>
  <c r="BP497" i="100"/>
  <c r="BL498" i="100"/>
  <c r="BM498" i="100"/>
  <c r="BN498" i="100"/>
  <c r="BO498" i="100"/>
  <c r="BP498" i="100"/>
  <c r="BL499" i="100"/>
  <c r="BM499" i="100"/>
  <c r="BN499" i="100"/>
  <c r="BO499" i="100"/>
  <c r="BP499" i="100"/>
  <c r="BL500" i="100"/>
  <c r="BM500" i="100"/>
  <c r="BN500" i="100"/>
  <c r="BO500" i="100"/>
  <c r="BP500" i="100"/>
  <c r="BL501" i="100"/>
  <c r="BM501" i="100"/>
  <c r="BN501" i="100"/>
  <c r="BO501" i="100"/>
  <c r="BP501" i="100"/>
  <c r="BL502" i="100"/>
  <c r="BM502" i="100"/>
  <c r="BN502" i="100"/>
  <c r="BO502" i="100"/>
  <c r="BP502" i="100"/>
  <c r="BL503" i="100"/>
  <c r="BM503" i="100"/>
  <c r="BN503" i="100"/>
  <c r="BO503" i="100"/>
  <c r="BP503" i="100"/>
  <c r="BL504" i="100"/>
  <c r="BM504" i="100"/>
  <c r="BN504" i="100"/>
  <c r="BO504" i="100"/>
  <c r="BP504" i="100"/>
  <c r="BL505" i="100"/>
  <c r="BM505" i="100"/>
  <c r="BN505" i="100"/>
  <c r="BO505" i="100"/>
  <c r="BP505" i="100"/>
  <c r="BL506" i="100"/>
  <c r="BM506" i="100"/>
  <c r="BN506" i="100"/>
  <c r="BO506" i="100"/>
  <c r="BP506" i="100"/>
  <c r="BL507" i="100"/>
  <c r="BM507" i="100"/>
  <c r="BN507" i="100"/>
  <c r="BO507" i="100"/>
  <c r="BP507" i="100"/>
  <c r="BL508" i="100"/>
  <c r="BM508" i="100"/>
  <c r="BN508" i="100"/>
  <c r="BO508" i="100"/>
  <c r="BP508" i="100"/>
  <c r="BL509" i="100"/>
  <c r="BM509" i="100"/>
  <c r="BN509" i="100"/>
  <c r="BO509" i="100"/>
  <c r="BP509" i="100"/>
  <c r="BL510" i="100"/>
  <c r="BM510" i="100"/>
  <c r="BN510" i="100"/>
  <c r="BO510" i="100"/>
  <c r="BP510" i="100"/>
  <c r="BL511" i="100"/>
  <c r="BM511" i="100"/>
  <c r="BN511" i="100"/>
  <c r="BO511" i="100"/>
  <c r="BP511" i="100"/>
  <c r="BL512" i="100"/>
  <c r="BM512" i="100"/>
  <c r="BN512" i="100"/>
  <c r="BO512" i="100"/>
  <c r="BP512" i="100"/>
  <c r="BL513" i="100"/>
  <c r="BM513" i="100"/>
  <c r="BN513" i="100"/>
  <c r="BO513" i="100"/>
  <c r="BP513" i="100"/>
  <c r="BL514" i="100"/>
  <c r="BM514" i="100"/>
  <c r="BN514" i="100"/>
  <c r="BO514" i="100"/>
  <c r="BP514" i="100"/>
  <c r="BL515" i="100"/>
  <c r="BM515" i="100"/>
  <c r="BN515" i="100"/>
  <c r="BO515" i="100"/>
  <c r="BP515" i="100"/>
  <c r="BL516" i="100"/>
  <c r="BM516" i="100"/>
  <c r="BN516" i="100"/>
  <c r="BO516" i="100"/>
  <c r="BP516" i="100"/>
  <c r="BL517" i="100"/>
  <c r="BM517" i="100"/>
  <c r="BN517" i="100"/>
  <c r="BO517" i="100"/>
  <c r="BP517" i="100"/>
  <c r="BL518" i="100"/>
  <c r="BM518" i="100"/>
  <c r="BN518" i="100"/>
  <c r="BO518" i="100"/>
  <c r="BP518" i="100"/>
  <c r="BL519" i="100"/>
  <c r="BM519" i="100"/>
  <c r="BN519" i="100"/>
  <c r="BO519" i="100"/>
  <c r="BP519" i="100"/>
  <c r="BL520" i="100"/>
  <c r="BM520" i="100"/>
  <c r="BN520" i="100"/>
  <c r="BO520" i="100"/>
  <c r="BP520" i="100"/>
  <c r="BL521" i="100"/>
  <c r="BM521" i="100"/>
  <c r="BN521" i="100"/>
  <c r="BO521" i="100"/>
  <c r="BP521" i="100"/>
  <c r="BL522" i="100"/>
  <c r="BM522" i="100"/>
  <c r="BN522" i="100"/>
  <c r="BO522" i="100"/>
  <c r="BP522" i="100"/>
  <c r="BL523" i="100"/>
  <c r="BM523" i="100"/>
  <c r="BN523" i="100"/>
  <c r="BO523" i="100"/>
  <c r="BP523" i="100"/>
  <c r="BL524" i="100"/>
  <c r="BM524" i="100"/>
  <c r="BN524" i="100"/>
  <c r="BO524" i="100"/>
  <c r="BP524" i="100"/>
  <c r="BL525" i="100"/>
  <c r="BM525" i="100"/>
  <c r="BN525" i="100"/>
  <c r="BO525" i="100"/>
  <c r="BP525" i="100"/>
  <c r="BL526" i="100"/>
  <c r="BM526" i="100"/>
  <c r="BN526" i="100"/>
  <c r="BO526" i="100"/>
  <c r="BP526" i="100"/>
  <c r="BL527" i="100"/>
  <c r="BM527" i="100"/>
  <c r="BN527" i="100"/>
  <c r="BO527" i="100"/>
  <c r="BP527" i="100"/>
  <c r="BL528" i="100"/>
  <c r="BM528" i="100"/>
  <c r="BN528" i="100"/>
  <c r="BO528" i="100"/>
  <c r="BP528" i="100"/>
  <c r="BL529" i="100"/>
  <c r="BM529" i="100"/>
  <c r="BN529" i="100"/>
  <c r="BO529" i="100"/>
  <c r="BP529" i="100"/>
  <c r="BL530" i="100"/>
  <c r="BM530" i="100"/>
  <c r="BN530" i="100"/>
  <c r="BO530" i="100"/>
  <c r="BP530" i="100"/>
  <c r="BL531" i="100"/>
  <c r="BM531" i="100"/>
  <c r="BN531" i="100"/>
  <c r="BO531" i="100"/>
  <c r="BP531" i="100"/>
  <c r="BL532" i="100"/>
  <c r="BM532" i="100"/>
  <c r="BN532" i="100"/>
  <c r="BO532" i="100"/>
  <c r="BP532" i="100"/>
  <c r="BL533" i="100"/>
  <c r="BM533" i="100"/>
  <c r="BN533" i="100"/>
  <c r="BO533" i="100"/>
  <c r="BP533" i="100"/>
  <c r="BL534" i="100"/>
  <c r="BM534" i="100"/>
  <c r="BN534" i="100"/>
  <c r="BO534" i="100"/>
  <c r="BP534" i="100"/>
  <c r="BL535" i="100"/>
  <c r="BM535" i="100"/>
  <c r="BN535" i="100"/>
  <c r="BO535" i="100"/>
  <c r="BP535" i="100"/>
  <c r="BL536" i="100"/>
  <c r="BM536" i="100"/>
  <c r="BN536" i="100"/>
  <c r="BO536" i="100"/>
  <c r="BP536" i="100"/>
  <c r="BL537" i="100"/>
  <c r="BM537" i="100"/>
  <c r="BN537" i="100"/>
  <c r="BO537" i="100"/>
  <c r="BP537" i="100"/>
  <c r="BL538" i="100"/>
  <c r="BM538" i="100"/>
  <c r="BN538" i="100"/>
  <c r="BO538" i="100"/>
  <c r="BP538" i="100"/>
  <c r="BL539" i="100"/>
  <c r="BM539" i="100"/>
  <c r="BN539" i="100"/>
  <c r="BO539" i="100"/>
  <c r="BP539" i="100"/>
  <c r="BL540" i="100"/>
  <c r="BM540" i="100"/>
  <c r="BN540" i="100"/>
  <c r="BO540" i="100"/>
  <c r="BP540" i="100"/>
  <c r="BL541" i="100"/>
  <c r="BM541" i="100"/>
  <c r="BN541" i="100"/>
  <c r="BO541" i="100"/>
  <c r="BP541" i="100"/>
  <c r="BL542" i="100"/>
  <c r="BM542" i="100"/>
  <c r="BN542" i="100"/>
  <c r="BO542" i="100"/>
  <c r="BP542" i="100"/>
  <c r="BL543" i="100"/>
  <c r="BM543" i="100"/>
  <c r="BN543" i="100"/>
  <c r="BO543" i="100"/>
  <c r="BP543" i="100"/>
  <c r="BL544" i="100"/>
  <c r="BM544" i="100"/>
  <c r="BN544" i="100"/>
  <c r="BO544" i="100"/>
  <c r="BP544" i="100"/>
  <c r="BL545" i="100"/>
  <c r="BM545" i="100"/>
  <c r="BN545" i="100"/>
  <c r="BO545" i="100"/>
  <c r="BP545" i="100"/>
  <c r="BL546" i="100"/>
  <c r="BM546" i="100"/>
  <c r="BN546" i="100"/>
  <c r="BO546" i="100"/>
  <c r="BP546" i="100"/>
  <c r="BL547" i="100"/>
  <c r="BM547" i="100"/>
  <c r="BN547" i="100"/>
  <c r="BO547" i="100"/>
  <c r="BP547" i="100"/>
  <c r="BL548" i="100"/>
  <c r="BM548" i="100"/>
  <c r="BN548" i="100"/>
  <c r="BO548" i="100"/>
  <c r="BP548" i="100"/>
  <c r="BL549" i="100"/>
  <c r="BM549" i="100"/>
  <c r="BN549" i="100"/>
  <c r="BO549" i="100"/>
  <c r="BP549" i="100"/>
  <c r="BL550" i="100"/>
  <c r="BM550" i="100"/>
  <c r="BN550" i="100"/>
  <c r="BO550" i="100"/>
  <c r="BP550" i="100"/>
  <c r="BL551" i="100"/>
  <c r="BM551" i="100"/>
  <c r="BN551" i="100"/>
  <c r="BO551" i="100"/>
  <c r="BP551" i="100"/>
  <c r="BL552" i="100"/>
  <c r="BM552" i="100"/>
  <c r="BN552" i="100"/>
  <c r="BO552" i="100"/>
  <c r="BP552" i="100"/>
  <c r="BL553" i="100"/>
  <c r="BM553" i="100"/>
  <c r="BN553" i="100"/>
  <c r="BO553" i="100"/>
  <c r="BP553" i="100"/>
  <c r="BL554" i="100"/>
  <c r="BM554" i="100"/>
  <c r="BN554" i="100"/>
  <c r="BO554" i="100"/>
  <c r="BP554" i="100"/>
  <c r="BL555" i="100"/>
  <c r="BM555" i="100"/>
  <c r="BN555" i="100"/>
  <c r="BO555" i="100"/>
  <c r="BP555" i="100"/>
  <c r="BL556" i="100"/>
  <c r="BM556" i="100"/>
  <c r="BN556" i="100"/>
  <c r="BO556" i="100"/>
  <c r="BP556" i="100"/>
  <c r="BM462" i="100"/>
  <c r="BN462" i="100"/>
  <c r="BO462" i="100"/>
  <c r="BP462" i="100"/>
  <c r="BM463" i="100"/>
  <c r="BN463" i="100"/>
  <c r="BO463" i="100"/>
  <c r="BP463" i="100"/>
  <c r="BM464" i="100"/>
  <c r="BN464" i="100"/>
  <c r="BO464" i="100"/>
  <c r="BP464" i="100"/>
  <c r="BM465" i="100"/>
  <c r="BN465" i="100"/>
  <c r="BO465" i="100"/>
  <c r="BP465" i="100"/>
  <c r="BM466" i="100"/>
  <c r="BN466" i="100"/>
  <c r="BO466" i="100"/>
  <c r="BP466" i="100"/>
  <c r="BM467" i="100"/>
  <c r="BN467" i="100"/>
  <c r="BO467" i="100"/>
  <c r="BP467" i="100"/>
  <c r="BM468" i="100"/>
  <c r="BN468" i="100"/>
  <c r="BO468" i="100"/>
  <c r="BP468" i="100"/>
  <c r="BM469" i="100"/>
  <c r="BN469" i="100"/>
  <c r="BO469" i="100"/>
  <c r="BP469" i="100"/>
  <c r="BM470" i="100"/>
  <c r="BN470" i="100"/>
  <c r="BO470" i="100"/>
  <c r="BP470" i="100"/>
  <c r="BM471" i="100"/>
  <c r="BN471" i="100"/>
  <c r="BO471" i="100"/>
  <c r="BP471" i="100"/>
  <c r="BM472" i="100"/>
  <c r="BN472" i="100"/>
  <c r="BO472" i="100"/>
  <c r="BP472" i="100"/>
  <c r="BM473" i="100"/>
  <c r="BN473" i="100"/>
  <c r="BO473" i="100"/>
  <c r="BP473" i="100"/>
  <c r="BM474" i="100"/>
  <c r="BN474" i="100"/>
  <c r="BO474" i="100"/>
  <c r="BP474" i="100"/>
  <c r="BM475" i="100"/>
  <c r="BN475" i="100"/>
  <c r="BO475" i="100"/>
  <c r="BP475" i="100"/>
  <c r="BM476" i="100"/>
  <c r="BN476" i="100"/>
  <c r="BO476" i="100"/>
  <c r="BP476" i="100"/>
  <c r="BM477" i="100"/>
  <c r="BN477" i="100"/>
  <c r="BO477" i="100"/>
  <c r="BP477" i="100"/>
  <c r="BP461" i="100"/>
  <c r="BO461" i="100"/>
  <c r="BN461" i="100"/>
  <c r="BM461" i="100"/>
  <c r="BL461" i="100"/>
  <c r="BP460" i="100"/>
  <c r="BO460" i="100"/>
  <c r="BN460" i="100"/>
  <c r="BM460" i="100"/>
  <c r="BL460" i="100"/>
  <c r="BP459" i="100"/>
  <c r="BO459" i="100"/>
  <c r="BN459" i="100"/>
  <c r="BM459" i="100"/>
  <c r="BL459" i="100"/>
  <c r="BP458" i="100"/>
  <c r="BO458" i="100"/>
  <c r="BN458" i="100"/>
  <c r="BM458" i="100"/>
  <c r="BL458" i="100"/>
  <c r="BP457" i="100"/>
  <c r="BO457" i="100"/>
  <c r="BN457" i="100"/>
  <c r="BM457" i="100"/>
  <c r="BL457" i="100"/>
  <c r="BP456" i="100"/>
  <c r="BO456" i="100"/>
  <c r="BN456" i="100"/>
  <c r="BM456" i="100"/>
  <c r="BL456" i="100"/>
  <c r="BP455" i="100"/>
  <c r="BO455" i="100"/>
  <c r="BN455" i="100"/>
  <c r="BM455" i="100"/>
  <c r="BL455" i="100"/>
  <c r="BP454" i="100"/>
  <c r="BO454" i="100"/>
  <c r="BN454" i="100"/>
  <c r="BM454" i="100"/>
  <c r="BL454" i="100"/>
  <c r="BP453" i="100"/>
  <c r="BO453" i="100"/>
  <c r="BN453" i="100"/>
  <c r="BM453" i="100"/>
  <c r="BL453" i="100"/>
  <c r="BP452" i="100"/>
  <c r="BO452" i="100"/>
  <c r="BN452" i="100"/>
  <c r="BM452" i="100"/>
  <c r="BL452" i="100"/>
  <c r="BP451" i="100"/>
  <c r="BO451" i="100"/>
  <c r="BN451" i="100"/>
  <c r="BM451" i="100"/>
  <c r="BL451" i="100"/>
  <c r="BP450" i="100"/>
  <c r="BO450" i="100"/>
  <c r="BN450" i="100"/>
  <c r="BM450" i="100"/>
  <c r="BL450" i="100"/>
  <c r="BP449" i="100"/>
  <c r="BO449" i="100"/>
  <c r="BN449" i="100"/>
  <c r="BM449" i="100"/>
  <c r="BL449" i="100"/>
  <c r="BP448" i="100"/>
  <c r="BO448" i="100"/>
  <c r="BN448" i="100"/>
  <c r="BM448" i="100"/>
  <c r="BL448" i="100"/>
  <c r="BP447" i="100"/>
  <c r="BO447" i="100"/>
  <c r="BN447" i="100"/>
  <c r="BM447" i="100"/>
  <c r="BL447" i="100"/>
  <c r="BP446" i="100"/>
  <c r="BO446" i="100"/>
  <c r="BN446" i="100"/>
  <c r="BM446" i="100"/>
  <c r="BL446" i="100"/>
  <c r="BP445" i="100"/>
  <c r="BO445" i="100"/>
  <c r="BN445" i="100"/>
  <c r="BM445" i="100"/>
  <c r="BL445" i="100"/>
  <c r="BP444" i="100"/>
  <c r="BO444" i="100"/>
  <c r="BN444" i="100"/>
  <c r="BM444" i="100"/>
  <c r="BL444" i="100"/>
  <c r="BP443" i="100"/>
  <c r="BO443" i="100"/>
  <c r="BN443" i="100"/>
  <c r="BM443" i="100"/>
  <c r="BL443" i="100"/>
  <c r="BP442" i="100"/>
  <c r="BO442" i="100"/>
  <c r="BN442" i="100"/>
  <c r="BM442" i="100"/>
  <c r="BL442" i="100"/>
  <c r="BP441" i="100"/>
  <c r="BO441" i="100"/>
  <c r="BN441" i="100"/>
  <c r="BM441" i="100"/>
  <c r="BL441" i="100"/>
  <c r="BP440" i="100"/>
  <c r="BO440" i="100"/>
  <c r="BN440" i="100"/>
  <c r="BM440" i="100"/>
  <c r="BL440" i="100"/>
  <c r="BP439" i="100"/>
  <c r="BO439" i="100"/>
  <c r="BN439" i="100"/>
  <c r="BM439" i="100"/>
  <c r="BL439" i="100"/>
  <c r="BP438" i="100"/>
  <c r="BO438" i="100"/>
  <c r="BN438" i="100"/>
  <c r="BM438" i="100"/>
  <c r="BL438" i="100"/>
  <c r="BP437" i="100"/>
  <c r="BO437" i="100"/>
  <c r="BN437" i="100"/>
  <c r="BM437" i="100"/>
  <c r="BL437" i="100"/>
  <c r="BP436" i="100"/>
  <c r="BO436" i="100"/>
  <c r="BN436" i="100"/>
  <c r="BM436" i="100"/>
  <c r="BL436" i="100"/>
  <c r="BP435" i="100"/>
  <c r="BO435" i="100"/>
  <c r="BN435" i="100"/>
  <c r="BM435" i="100"/>
  <c r="BL435" i="100"/>
  <c r="BP434" i="100"/>
  <c r="BO434" i="100"/>
  <c r="BN434" i="100"/>
  <c r="BM434" i="100"/>
  <c r="BL434" i="100"/>
  <c r="BP433" i="100"/>
  <c r="BO433" i="100"/>
  <c r="BN433" i="100"/>
  <c r="BM433" i="100"/>
  <c r="BL433" i="100"/>
  <c r="BP432" i="100"/>
  <c r="BO432" i="100"/>
  <c r="BN432" i="100"/>
  <c r="BM432" i="100"/>
  <c r="BL432" i="100"/>
  <c r="BP431" i="100"/>
  <c r="BO431" i="100"/>
  <c r="BN431" i="100"/>
  <c r="BM431" i="100"/>
  <c r="BL431" i="100"/>
  <c r="BP430" i="100"/>
  <c r="BO430" i="100"/>
  <c r="BN430" i="100"/>
  <c r="BM430" i="100"/>
  <c r="BL430" i="100"/>
  <c r="BP429" i="100"/>
  <c r="BO429" i="100"/>
  <c r="BN429" i="100"/>
  <c r="BM429" i="100"/>
  <c r="BL429" i="100"/>
  <c r="BP428" i="100"/>
  <c r="BO428" i="100"/>
  <c r="BN428" i="100"/>
  <c r="BM428" i="100"/>
  <c r="BL428" i="100"/>
  <c r="BP427" i="100"/>
  <c r="BO427" i="100"/>
  <c r="BN427" i="100"/>
  <c r="BM427" i="100"/>
  <c r="BL427" i="100"/>
  <c r="BP426" i="100"/>
  <c r="BO426" i="100"/>
  <c r="BN426" i="100"/>
  <c r="BM426" i="100"/>
  <c r="BL426" i="100"/>
  <c r="BP425" i="100"/>
  <c r="BO425" i="100"/>
  <c r="BN425" i="100"/>
  <c r="BM425" i="100"/>
  <c r="BL425" i="100"/>
  <c r="BP424" i="100"/>
  <c r="BO424" i="100"/>
  <c r="BN424" i="100"/>
  <c r="BM424" i="100"/>
  <c r="BL424" i="100"/>
  <c r="BP423" i="100"/>
  <c r="BO423" i="100"/>
  <c r="BN423" i="100"/>
  <c r="BM423" i="100"/>
  <c r="BL423" i="100"/>
  <c r="BP422" i="100"/>
  <c r="BO422" i="100"/>
  <c r="BN422" i="100"/>
  <c r="BM422" i="100"/>
  <c r="BL422" i="100"/>
  <c r="BP421" i="100"/>
  <c r="BO421" i="100"/>
  <c r="BN421" i="100"/>
  <c r="BM421" i="100"/>
  <c r="BL421" i="100"/>
  <c r="BP420" i="100"/>
  <c r="BO420" i="100"/>
  <c r="BN420" i="100"/>
  <c r="BM420" i="100"/>
  <c r="BL420" i="100"/>
  <c r="BP419" i="100"/>
  <c r="BO419" i="100"/>
  <c r="BN419" i="100"/>
  <c r="BM419" i="100"/>
  <c r="BL419" i="100"/>
  <c r="BP418" i="100"/>
  <c r="BO418" i="100"/>
  <c r="BN418" i="100"/>
  <c r="BM418" i="100"/>
  <c r="BL418" i="100"/>
  <c r="BP417" i="100"/>
  <c r="BO417" i="100"/>
  <c r="BN417" i="100"/>
  <c r="BM417" i="100"/>
  <c r="BL417" i="100"/>
  <c r="BP416" i="100"/>
  <c r="BO416" i="100"/>
  <c r="BN416" i="100"/>
  <c r="BM416" i="100"/>
  <c r="BL416" i="100"/>
  <c r="BP415" i="100"/>
  <c r="BO415" i="100"/>
  <c r="BN415" i="100"/>
  <c r="BM415" i="100"/>
  <c r="BL415" i="100"/>
  <c r="BP414" i="100"/>
  <c r="BO414" i="100"/>
  <c r="BN414" i="100"/>
  <c r="BM414" i="100"/>
  <c r="BL414" i="100"/>
  <c r="BP413" i="100"/>
  <c r="BO413" i="100"/>
  <c r="BN413" i="100"/>
  <c r="BM413" i="100"/>
  <c r="BL413" i="100"/>
  <c r="BP412" i="100"/>
  <c r="BO412" i="100"/>
  <c r="BN412" i="100"/>
  <c r="BM412" i="100"/>
  <c r="BL412" i="100"/>
  <c r="BP411" i="100"/>
  <c r="BO411" i="100"/>
  <c r="BN411" i="100"/>
  <c r="BM411" i="100"/>
  <c r="BL411" i="100"/>
  <c r="BP410" i="100"/>
  <c r="BO410" i="100"/>
  <c r="BN410" i="100"/>
  <c r="BM410" i="100"/>
  <c r="BL410" i="100"/>
  <c r="BP409" i="100"/>
  <c r="BO409" i="100"/>
  <c r="BN409" i="100"/>
  <c r="BM409" i="100"/>
  <c r="BL409" i="100"/>
  <c r="BP408" i="100"/>
  <c r="BO408" i="100"/>
  <c r="BN408" i="100"/>
  <c r="BM408" i="100"/>
  <c r="BL408" i="100"/>
  <c r="BP407" i="100"/>
  <c r="BO407" i="100"/>
  <c r="BN407" i="100"/>
  <c r="BM407" i="100"/>
  <c r="BL407" i="100"/>
  <c r="BP406" i="100"/>
  <c r="BO406" i="100"/>
  <c r="BN406" i="100"/>
  <c r="BM406" i="100"/>
  <c r="BL406" i="100"/>
  <c r="BP405" i="100"/>
  <c r="BO405" i="100"/>
  <c r="BN405" i="100"/>
  <c r="BM405" i="100"/>
  <c r="BL405" i="100"/>
  <c r="BP404" i="100"/>
  <c r="BO404" i="100"/>
  <c r="BN404" i="100"/>
  <c r="BM404" i="100"/>
  <c r="BL404" i="100"/>
  <c r="BP403" i="100"/>
  <c r="BO403" i="100"/>
  <c r="BN403" i="100"/>
  <c r="BM403" i="100"/>
  <c r="BL403" i="100"/>
  <c r="BP402" i="100"/>
  <c r="BO402" i="100"/>
  <c r="BN402" i="100"/>
  <c r="BM402" i="100"/>
  <c r="BL402" i="100"/>
  <c r="BP401" i="100"/>
  <c r="BO401" i="100"/>
  <c r="BN401" i="100"/>
  <c r="BM401" i="100"/>
  <c r="BL401" i="100"/>
  <c r="BP400" i="100"/>
  <c r="BO400" i="100"/>
  <c r="BN400" i="100"/>
  <c r="BM400" i="100"/>
  <c r="BL400" i="100"/>
  <c r="BP399" i="100"/>
  <c r="BO399" i="100"/>
  <c r="BN399" i="100"/>
  <c r="BM399" i="100"/>
  <c r="BL399" i="100"/>
  <c r="BP398" i="100"/>
  <c r="BO398" i="100"/>
  <c r="BN398" i="100"/>
  <c r="BM398" i="100"/>
  <c r="BL398" i="100"/>
  <c r="BP397" i="100"/>
  <c r="BO397" i="100"/>
  <c r="BN397" i="100"/>
  <c r="BM397" i="100"/>
  <c r="BL397" i="100"/>
  <c r="BP396" i="100"/>
  <c r="BO396" i="100"/>
  <c r="BN396" i="100"/>
  <c r="BM396" i="100"/>
  <c r="BL396" i="100"/>
  <c r="BP395" i="100"/>
  <c r="BO395" i="100"/>
  <c r="BN395" i="100"/>
  <c r="BM395" i="100"/>
  <c r="BL395" i="100"/>
  <c r="BP394" i="100"/>
  <c r="BO394" i="100"/>
  <c r="BN394" i="100"/>
  <c r="BM394" i="100"/>
  <c r="BL394" i="100"/>
  <c r="BP393" i="100"/>
  <c r="BO393" i="100"/>
  <c r="BN393" i="100"/>
  <c r="BM393" i="100"/>
  <c r="BL393" i="100"/>
  <c r="BP392" i="100"/>
  <c r="BO392" i="100"/>
  <c r="BN392" i="100"/>
  <c r="BM392" i="100"/>
  <c r="BL392" i="100"/>
  <c r="BP391" i="100"/>
  <c r="BO391" i="100"/>
  <c r="BN391" i="100"/>
  <c r="BM391" i="100"/>
  <c r="BL391" i="100"/>
  <c r="BP390" i="100"/>
  <c r="BO390" i="100"/>
  <c r="BN390" i="100"/>
  <c r="BM390" i="100"/>
  <c r="BL390" i="100"/>
  <c r="BP389" i="100"/>
  <c r="BO389" i="100"/>
  <c r="BN389" i="100"/>
  <c r="BM389" i="100"/>
  <c r="BL389" i="100"/>
  <c r="BP388" i="100"/>
  <c r="BO388" i="100"/>
  <c r="BN388" i="100"/>
  <c r="BM388" i="100"/>
  <c r="BL388" i="100"/>
  <c r="BP387" i="100"/>
  <c r="BO387" i="100"/>
  <c r="BN387" i="100"/>
  <c r="BM387" i="100"/>
  <c r="BL387" i="100"/>
  <c r="BP386" i="100"/>
  <c r="BO386" i="100"/>
  <c r="BN386" i="100"/>
  <c r="BM386" i="100"/>
  <c r="BL386" i="100"/>
  <c r="BP385" i="100"/>
  <c r="BO385" i="100"/>
  <c r="BN385" i="100"/>
  <c r="BM385" i="100"/>
  <c r="BL385" i="100"/>
  <c r="BP384" i="100"/>
  <c r="BO384" i="100"/>
  <c r="BN384" i="100"/>
  <c r="BM384" i="100"/>
  <c r="BL384" i="100"/>
  <c r="BP383" i="100"/>
  <c r="BO383" i="100"/>
  <c r="BN383" i="100"/>
  <c r="BM383" i="100"/>
  <c r="BL383" i="100"/>
  <c r="BP382" i="100"/>
  <c r="BO382" i="100"/>
  <c r="BN382" i="100"/>
  <c r="BM382" i="100"/>
  <c r="BL382" i="100"/>
  <c r="BP381" i="100"/>
  <c r="BO381" i="100"/>
  <c r="BN381" i="100"/>
  <c r="BM381" i="100"/>
  <c r="BL381" i="100"/>
  <c r="BP380" i="100"/>
  <c r="BO380" i="100"/>
  <c r="BN380" i="100"/>
  <c r="BM380" i="100"/>
  <c r="BL380" i="100"/>
  <c r="BP379" i="100"/>
  <c r="BO379" i="100"/>
  <c r="BN379" i="100"/>
  <c r="BM379" i="100"/>
  <c r="BL379" i="100"/>
  <c r="BP378" i="100"/>
  <c r="BO378" i="100"/>
  <c r="BN378" i="100"/>
  <c r="BM378" i="100"/>
  <c r="BL378" i="100"/>
  <c r="BP377" i="100"/>
  <c r="BO377" i="100"/>
  <c r="BN377" i="100"/>
  <c r="BM377" i="100"/>
  <c r="BL377" i="100"/>
  <c r="BP376" i="100"/>
  <c r="BO376" i="100"/>
  <c r="BN376" i="100"/>
  <c r="BM376" i="100"/>
  <c r="BL376" i="100"/>
  <c r="BP375" i="100"/>
  <c r="BO375" i="100"/>
  <c r="BN375" i="100"/>
  <c r="BM375" i="100"/>
  <c r="BL375" i="100"/>
  <c r="BP374" i="100"/>
  <c r="BO374" i="100"/>
  <c r="BN374" i="100"/>
  <c r="BM374" i="100"/>
  <c r="BL374" i="100"/>
  <c r="BP373" i="100"/>
  <c r="BO373" i="100"/>
  <c r="BN373" i="100"/>
  <c r="BM373" i="100"/>
  <c r="BL373" i="100"/>
  <c r="BP372" i="100"/>
  <c r="BO372" i="100"/>
  <c r="BN372" i="100"/>
  <c r="BM372" i="100"/>
  <c r="BL372" i="100"/>
  <c r="BP371" i="100"/>
  <c r="BO371" i="100"/>
  <c r="BN371" i="100"/>
  <c r="BM371" i="100"/>
  <c r="BL371" i="100"/>
  <c r="BP370" i="100"/>
  <c r="BO370" i="100"/>
  <c r="BN370" i="100"/>
  <c r="BM370" i="100"/>
  <c r="BL370" i="100"/>
  <c r="BP369" i="100"/>
  <c r="BO369" i="100"/>
  <c r="BN369" i="100"/>
  <c r="BM369" i="100"/>
  <c r="BL369" i="100"/>
  <c r="BP368" i="100"/>
  <c r="BO368" i="100"/>
  <c r="BN368" i="100"/>
  <c r="BM368" i="100"/>
  <c r="BL368" i="100"/>
  <c r="BP367" i="100"/>
  <c r="BO367" i="100"/>
  <c r="BN367" i="100"/>
  <c r="BM367" i="100"/>
  <c r="BL367" i="100"/>
  <c r="BP366" i="100"/>
  <c r="BO366" i="100"/>
  <c r="BN366" i="100"/>
  <c r="BM366" i="100"/>
  <c r="BL366" i="100"/>
  <c r="BP365" i="100"/>
  <c r="BO365" i="100"/>
  <c r="BN365" i="100"/>
  <c r="BM365" i="100"/>
  <c r="BL365" i="100"/>
  <c r="BP364" i="100"/>
  <c r="BO364" i="100"/>
  <c r="BN364" i="100"/>
  <c r="BM364" i="100"/>
  <c r="BL364" i="100"/>
  <c r="BP363" i="100"/>
  <c r="BO363" i="100"/>
  <c r="BN363" i="100"/>
  <c r="BM363" i="100"/>
  <c r="BL363" i="100"/>
  <c r="BP362" i="100"/>
  <c r="BO362" i="100"/>
  <c r="BN362" i="100"/>
  <c r="BM362" i="100"/>
  <c r="BL362" i="100"/>
  <c r="BP361" i="100"/>
  <c r="BO361" i="100"/>
  <c r="BN361" i="100"/>
  <c r="BM361" i="100"/>
  <c r="BL361" i="100"/>
  <c r="BP360" i="100"/>
  <c r="BO360" i="100"/>
  <c r="BN360" i="100"/>
  <c r="BM360" i="100"/>
  <c r="BL360" i="100"/>
  <c r="BP359" i="100"/>
  <c r="BO359" i="100"/>
  <c r="BN359" i="100"/>
  <c r="BM359" i="100"/>
  <c r="BL359" i="100"/>
  <c r="BP358" i="100"/>
  <c r="BO358" i="100"/>
  <c r="BN358" i="100"/>
  <c r="BM358" i="100"/>
  <c r="BL358" i="100"/>
  <c r="BP357" i="100"/>
  <c r="BO357" i="100"/>
  <c r="BN357" i="100"/>
  <c r="BM357" i="100"/>
  <c r="BL357" i="100"/>
  <c r="BP356" i="100"/>
  <c r="BO356" i="100"/>
  <c r="BN356" i="100"/>
  <c r="BM356" i="100"/>
  <c r="BL356" i="100"/>
  <c r="BP355" i="100"/>
  <c r="BO355" i="100"/>
  <c r="BN355" i="100"/>
  <c r="BM355" i="100"/>
  <c r="BL355" i="100"/>
  <c r="BP354" i="100"/>
  <c r="BO354" i="100"/>
  <c r="BN354" i="100"/>
  <c r="BM354" i="100"/>
  <c r="BL354" i="100"/>
  <c r="BP353" i="100"/>
  <c r="BO353" i="100"/>
  <c r="BN353" i="100"/>
  <c r="BM353" i="100"/>
  <c r="BL353" i="100"/>
  <c r="BP352" i="100"/>
  <c r="BO352" i="100"/>
  <c r="BN352" i="100"/>
  <c r="BM352" i="100"/>
  <c r="BL352" i="100"/>
  <c r="BP351" i="100"/>
  <c r="BO351" i="100"/>
  <c r="BN351" i="100"/>
  <c r="BM351" i="100"/>
  <c r="BL351" i="100"/>
  <c r="BP350" i="100"/>
  <c r="BO350" i="100"/>
  <c r="BN350" i="100"/>
  <c r="BM350" i="100"/>
  <c r="BL350" i="100"/>
  <c r="BP349" i="100"/>
  <c r="BO349" i="100"/>
  <c r="BN349" i="100"/>
  <c r="BM349" i="100"/>
  <c r="BL349" i="100"/>
  <c r="BP348" i="100"/>
  <c r="BO348" i="100"/>
  <c r="BN348" i="100"/>
  <c r="BM348" i="100"/>
  <c r="BL348" i="100"/>
  <c r="BP347" i="100"/>
  <c r="BO347" i="100"/>
  <c r="BN347" i="100"/>
  <c r="BM347" i="100"/>
  <c r="BL347" i="100"/>
  <c r="BP346" i="100"/>
  <c r="BO346" i="100"/>
  <c r="BN346" i="100"/>
  <c r="BM346" i="100"/>
  <c r="BL346" i="100"/>
  <c r="BP345" i="100"/>
  <c r="BO345" i="100"/>
  <c r="BN345" i="100"/>
  <c r="BM345" i="100"/>
  <c r="BL345" i="100"/>
  <c r="BP344" i="100"/>
  <c r="BO344" i="100"/>
  <c r="BN344" i="100"/>
  <c r="BM344" i="100"/>
  <c r="BL344" i="100"/>
  <c r="BP343" i="100"/>
  <c r="BO343" i="100"/>
  <c r="BN343" i="100"/>
  <c r="BM343" i="100"/>
  <c r="BL343" i="100"/>
  <c r="BP342" i="100"/>
  <c r="BO342" i="100"/>
  <c r="BN342" i="100"/>
  <c r="BM342" i="100"/>
  <c r="BL342" i="100"/>
  <c r="BP341" i="100"/>
  <c r="BO341" i="100"/>
  <c r="BN341" i="100"/>
  <c r="BM341" i="100"/>
  <c r="BL341" i="100"/>
  <c r="BP340" i="100"/>
  <c r="BO340" i="100"/>
  <c r="BN340" i="100"/>
  <c r="BM340" i="100"/>
  <c r="BL340" i="100"/>
  <c r="BP339" i="100"/>
  <c r="BO339" i="100"/>
  <c r="BN339" i="100"/>
  <c r="BM339" i="100"/>
  <c r="BL339" i="100"/>
  <c r="BP338" i="100"/>
  <c r="BO338" i="100"/>
  <c r="BN338" i="100"/>
  <c r="BM338" i="100"/>
  <c r="BL338" i="100"/>
  <c r="BP337" i="100"/>
  <c r="BO337" i="100"/>
  <c r="BN337" i="100"/>
  <c r="BM337" i="100"/>
  <c r="BL337" i="100"/>
  <c r="BP336" i="100"/>
  <c r="BO336" i="100"/>
  <c r="BN336" i="100"/>
  <c r="BM336" i="100"/>
  <c r="BL336" i="100"/>
  <c r="BP335" i="100"/>
  <c r="BO335" i="100"/>
  <c r="BN335" i="100"/>
  <c r="BM335" i="100"/>
  <c r="BL335" i="100"/>
  <c r="BP334" i="100"/>
  <c r="BO334" i="100"/>
  <c r="BN334" i="100"/>
  <c r="BM334" i="100"/>
  <c r="BL334" i="100"/>
  <c r="BP333" i="100"/>
  <c r="BO333" i="100"/>
  <c r="BN333" i="100"/>
  <c r="BM333" i="100"/>
  <c r="BL333" i="100"/>
  <c r="BP332" i="100"/>
  <c r="BO332" i="100"/>
  <c r="BN332" i="100"/>
  <c r="BM332" i="100"/>
  <c r="BL332" i="100"/>
  <c r="BP331" i="100"/>
  <c r="BO331" i="100"/>
  <c r="BN331" i="100"/>
  <c r="BM331" i="100"/>
  <c r="BL331" i="100"/>
  <c r="BP330" i="100"/>
  <c r="BO330" i="100"/>
  <c r="BN330" i="100"/>
  <c r="BM330" i="100"/>
  <c r="BL330" i="100"/>
  <c r="BP329" i="100"/>
  <c r="BO329" i="100"/>
  <c r="BN329" i="100"/>
  <c r="BM329" i="100"/>
  <c r="BL329" i="100"/>
  <c r="BP328" i="100"/>
  <c r="BO328" i="100"/>
  <c r="BN328" i="100"/>
  <c r="BM328" i="100"/>
  <c r="BL328" i="100"/>
  <c r="BP327" i="100"/>
  <c r="BO327" i="100"/>
  <c r="BN327" i="100"/>
  <c r="BM327" i="100"/>
  <c r="BL327" i="100"/>
  <c r="BP326" i="100"/>
  <c r="BO326" i="100"/>
  <c r="BN326" i="100"/>
  <c r="BM326" i="100"/>
  <c r="BL326" i="100"/>
  <c r="BP325" i="100"/>
  <c r="BO325" i="100"/>
  <c r="BN325" i="100"/>
  <c r="BM325" i="100"/>
  <c r="BL325" i="100"/>
  <c r="BP324" i="100"/>
  <c r="BO324" i="100"/>
  <c r="BN324" i="100"/>
  <c r="BM324" i="100"/>
  <c r="BL324" i="100"/>
  <c r="BP323" i="100"/>
  <c r="BO323" i="100"/>
  <c r="BN323" i="100"/>
  <c r="BM323" i="100"/>
  <c r="BL323" i="100"/>
  <c r="BP322" i="100"/>
  <c r="BO322" i="100"/>
  <c r="BN322" i="100"/>
  <c r="BM322" i="100"/>
  <c r="BL322" i="100"/>
  <c r="BP321" i="100"/>
  <c r="BO321" i="100"/>
  <c r="BN321" i="100"/>
  <c r="BM321" i="100"/>
  <c r="BL321" i="100"/>
  <c r="BP320" i="100"/>
  <c r="BO320" i="100"/>
  <c r="BN320" i="100"/>
  <c r="BM320" i="100"/>
  <c r="BL320" i="100"/>
  <c r="BP319" i="100"/>
  <c r="BO319" i="100"/>
  <c r="BN319" i="100"/>
  <c r="BM319" i="100"/>
  <c r="BL319" i="100"/>
  <c r="BP318" i="100"/>
  <c r="BO318" i="100"/>
  <c r="BN318" i="100"/>
  <c r="BM318" i="100"/>
  <c r="BL318" i="100"/>
  <c r="BP317" i="100"/>
  <c r="BO317" i="100"/>
  <c r="BN317" i="100"/>
  <c r="BM317" i="100"/>
  <c r="BL317" i="100"/>
  <c r="BP316" i="100"/>
  <c r="BO316" i="100"/>
  <c r="BN316" i="100"/>
  <c r="BM316" i="100"/>
  <c r="BL316" i="100"/>
  <c r="BP315" i="100"/>
  <c r="BO315" i="100"/>
  <c r="BN315" i="100"/>
  <c r="BM315" i="100"/>
  <c r="BL315" i="100"/>
  <c r="BP314" i="100"/>
  <c r="BO314" i="100"/>
  <c r="BN314" i="100"/>
  <c r="BM314" i="100"/>
  <c r="BL314" i="100"/>
  <c r="BP313" i="100"/>
  <c r="BO313" i="100"/>
  <c r="BN313" i="100"/>
  <c r="BM313" i="100"/>
  <c r="BL313" i="100"/>
  <c r="BP312" i="100"/>
  <c r="BO312" i="100"/>
  <c r="BN312" i="100"/>
  <c r="BM312" i="100"/>
  <c r="BL312" i="100"/>
  <c r="BP311" i="100"/>
  <c r="BO311" i="100"/>
  <c r="BN311" i="100"/>
  <c r="BM311" i="100"/>
  <c r="BL311" i="100"/>
  <c r="BP310" i="100"/>
  <c r="BO310" i="100"/>
  <c r="BN310" i="100"/>
  <c r="BM310" i="100"/>
  <c r="BL310" i="100"/>
  <c r="BP309" i="100"/>
  <c r="BO309" i="100"/>
  <c r="BN309" i="100"/>
  <c r="BM309" i="100"/>
  <c r="BL309" i="100"/>
  <c r="BP308" i="100"/>
  <c r="BO308" i="100"/>
  <c r="BN308" i="100"/>
  <c r="BM308" i="100"/>
  <c r="BL308" i="100"/>
  <c r="BP307" i="100"/>
  <c r="BO307" i="100"/>
  <c r="BN307" i="100"/>
  <c r="BM307" i="100"/>
  <c r="BL307" i="100"/>
  <c r="BP306" i="100"/>
  <c r="BO306" i="100"/>
  <c r="BN306" i="100"/>
  <c r="BM306" i="100"/>
  <c r="BL306" i="100"/>
  <c r="BP305" i="100"/>
  <c r="BO305" i="100"/>
  <c r="BN305" i="100"/>
  <c r="BM305" i="100"/>
  <c r="BL305" i="100"/>
  <c r="BP304" i="100"/>
  <c r="BO304" i="100"/>
  <c r="BN304" i="100"/>
  <c r="BM304" i="100"/>
  <c r="BL304" i="100"/>
  <c r="BP303" i="100"/>
  <c r="BO303" i="100"/>
  <c r="BN303" i="100"/>
  <c r="BM303" i="100"/>
  <c r="BL303" i="100"/>
  <c r="BP302" i="100"/>
  <c r="BO302" i="100"/>
  <c r="BN302" i="100"/>
  <c r="BM302" i="100"/>
  <c r="BL302" i="100"/>
  <c r="BP301" i="100"/>
  <c r="BO301" i="100"/>
  <c r="BN301" i="100"/>
  <c r="BM301" i="100"/>
  <c r="BL301" i="100"/>
  <c r="BP300" i="100"/>
  <c r="BO300" i="100"/>
  <c r="BN300" i="100"/>
  <c r="BM300" i="100"/>
  <c r="BL300" i="100"/>
  <c r="BP299" i="100"/>
  <c r="BO299" i="100"/>
  <c r="BN299" i="100"/>
  <c r="BM299" i="100"/>
  <c r="BL299" i="100"/>
  <c r="BP298" i="100"/>
  <c r="BO298" i="100"/>
  <c r="BN298" i="100"/>
  <c r="BM298" i="100"/>
  <c r="BL298" i="100"/>
  <c r="BP297" i="100"/>
  <c r="BO297" i="100"/>
  <c r="BN297" i="100"/>
  <c r="BM297" i="100"/>
  <c r="BL297" i="100"/>
  <c r="BP296" i="100"/>
  <c r="BO296" i="100"/>
  <c r="BN296" i="100"/>
  <c r="BM296" i="100"/>
  <c r="BL296" i="100"/>
  <c r="BP295" i="100"/>
  <c r="BO295" i="100"/>
  <c r="BN295" i="100"/>
  <c r="BM295" i="100"/>
  <c r="BL295" i="100"/>
  <c r="BP294" i="100"/>
  <c r="BO294" i="100"/>
  <c r="BN294" i="100"/>
  <c r="BM294" i="100"/>
  <c r="BL294" i="100"/>
  <c r="BP293" i="100"/>
  <c r="BO293" i="100"/>
  <c r="BN293" i="100"/>
  <c r="BM293" i="100"/>
  <c r="BL293" i="100"/>
  <c r="BP292" i="100"/>
  <c r="BO292" i="100"/>
  <c r="BN292" i="100"/>
  <c r="BM292" i="100"/>
  <c r="BL292" i="100"/>
  <c r="BP291" i="100"/>
  <c r="BO291" i="100"/>
  <c r="BN291" i="100"/>
  <c r="BM291" i="100"/>
  <c r="BL291" i="100"/>
  <c r="BP290" i="100"/>
  <c r="BO290" i="100"/>
  <c r="BN290" i="100"/>
  <c r="BM290" i="100"/>
  <c r="BL290" i="100"/>
  <c r="BP289" i="100"/>
  <c r="BO289" i="100"/>
  <c r="BN289" i="100"/>
  <c r="BM289" i="100"/>
  <c r="BL289" i="100"/>
  <c r="BP288" i="100"/>
  <c r="BO288" i="100"/>
  <c r="BN288" i="100"/>
  <c r="BM288" i="100"/>
  <c r="BL288" i="100"/>
  <c r="BP287" i="100"/>
  <c r="BO287" i="100"/>
  <c r="BN287" i="100"/>
  <c r="BM287" i="100"/>
  <c r="BL287" i="100"/>
  <c r="BP286" i="100"/>
  <c r="BO286" i="100"/>
  <c r="BN286" i="100"/>
  <c r="BM286" i="100"/>
  <c r="BL286" i="100"/>
  <c r="BP285" i="100"/>
  <c r="BO285" i="100"/>
  <c r="BN285" i="100"/>
  <c r="BM285" i="100"/>
  <c r="BL285" i="100"/>
  <c r="BP284" i="100"/>
  <c r="BO284" i="100"/>
  <c r="BN284" i="100"/>
  <c r="BM284" i="100"/>
  <c r="BL284" i="100"/>
  <c r="BP283" i="100"/>
  <c r="BO283" i="100"/>
  <c r="BN283" i="100"/>
  <c r="BM283" i="100"/>
  <c r="BL283" i="100"/>
  <c r="BP282" i="100"/>
  <c r="BO282" i="100"/>
  <c r="BN282" i="100"/>
  <c r="BM282" i="100"/>
  <c r="BL282" i="100"/>
  <c r="BP281" i="100"/>
  <c r="BO281" i="100"/>
  <c r="BN281" i="100"/>
  <c r="BM281" i="100"/>
  <c r="BL281" i="100"/>
  <c r="BP280" i="100"/>
  <c r="BO280" i="100"/>
  <c r="BN280" i="100"/>
  <c r="BM280" i="100"/>
  <c r="BL280" i="100"/>
  <c r="BP279" i="100"/>
  <c r="BO279" i="100"/>
  <c r="BN279" i="100"/>
  <c r="BM279" i="100"/>
  <c r="BL279" i="100"/>
  <c r="BP278" i="100"/>
  <c r="BO278" i="100"/>
  <c r="BN278" i="100"/>
  <c r="BM278" i="100"/>
  <c r="BL278" i="100"/>
  <c r="BP277" i="100"/>
  <c r="BO277" i="100"/>
  <c r="BN277" i="100"/>
  <c r="BM277" i="100"/>
  <c r="BL277" i="100"/>
  <c r="BP276" i="100"/>
  <c r="BO276" i="100"/>
  <c r="BN276" i="100"/>
  <c r="BM276" i="100"/>
  <c r="BL276" i="100"/>
  <c r="BP275" i="100"/>
  <c r="BO275" i="100"/>
  <c r="BN275" i="100"/>
  <c r="BM275" i="100"/>
  <c r="BL275" i="100"/>
  <c r="BP274" i="100"/>
  <c r="BO274" i="100"/>
  <c r="BN274" i="100"/>
  <c r="BM274" i="100"/>
  <c r="BL274" i="100"/>
  <c r="BP273" i="100"/>
  <c r="BO273" i="100"/>
  <c r="BN273" i="100"/>
  <c r="BM273" i="100"/>
  <c r="BL273" i="100"/>
  <c r="BP272" i="100"/>
  <c r="BO272" i="100"/>
  <c r="BN272" i="100"/>
  <c r="BM272" i="100"/>
  <c r="BL272" i="100"/>
  <c r="BP271" i="100"/>
  <c r="BO271" i="100"/>
  <c r="BN271" i="100"/>
  <c r="BM271" i="100"/>
  <c r="BL271" i="100"/>
  <c r="BP270" i="100"/>
  <c r="BO270" i="100"/>
  <c r="BN270" i="100"/>
  <c r="BM270" i="100"/>
  <c r="BL270" i="100"/>
  <c r="BP269" i="100"/>
  <c r="BO269" i="100"/>
  <c r="BN269" i="100"/>
  <c r="BM269" i="100"/>
  <c r="BL269" i="100"/>
  <c r="BP268" i="100"/>
  <c r="BO268" i="100"/>
  <c r="BN268" i="100"/>
  <c r="BM268" i="100"/>
  <c r="BL268" i="100"/>
  <c r="BP267" i="100"/>
  <c r="BO267" i="100"/>
  <c r="BN267" i="100"/>
  <c r="BM267" i="100"/>
  <c r="BL267" i="100"/>
  <c r="BP266" i="100"/>
  <c r="BO266" i="100"/>
  <c r="BN266" i="100"/>
  <c r="BM266" i="100"/>
  <c r="BL266" i="100"/>
  <c r="BP265" i="100"/>
  <c r="BO265" i="100"/>
  <c r="BN265" i="100"/>
  <c r="BM265" i="100"/>
  <c r="BL265" i="100"/>
  <c r="BP264" i="100"/>
  <c r="BO264" i="100"/>
  <c r="BN264" i="100"/>
  <c r="BM264" i="100"/>
  <c r="BL264" i="100"/>
  <c r="BP263" i="100"/>
  <c r="BO263" i="100"/>
  <c r="BN263" i="100"/>
  <c r="BM263" i="100"/>
  <c r="BL263" i="100"/>
  <c r="BP262" i="100"/>
  <c r="BO262" i="100"/>
  <c r="BN262" i="100"/>
  <c r="BM262" i="100"/>
  <c r="BL262" i="100"/>
  <c r="BP261" i="100"/>
  <c r="BO261" i="100"/>
  <c r="BN261" i="100"/>
  <c r="BM261" i="100"/>
  <c r="BL261" i="100"/>
  <c r="BP260" i="100"/>
  <c r="BO260" i="100"/>
  <c r="BN260" i="100"/>
  <c r="BM260" i="100"/>
  <c r="BL260" i="100"/>
  <c r="BP259" i="100"/>
  <c r="BO259" i="100"/>
  <c r="BN259" i="100"/>
  <c r="BM259" i="100"/>
  <c r="BL259" i="100"/>
  <c r="BP258" i="100"/>
  <c r="BO258" i="100"/>
  <c r="BN258" i="100"/>
  <c r="BM258" i="100"/>
  <c r="BL258" i="100"/>
  <c r="BP257" i="100"/>
  <c r="BO257" i="100"/>
  <c r="BN257" i="100"/>
  <c r="BM257" i="100"/>
  <c r="BL257" i="100"/>
  <c r="BP256" i="100"/>
  <c r="BO256" i="100"/>
  <c r="BN256" i="100"/>
  <c r="BM256" i="100"/>
  <c r="BL256" i="100"/>
  <c r="BP255" i="100"/>
  <c r="BO255" i="100"/>
  <c r="BN255" i="100"/>
  <c r="BM255" i="100"/>
  <c r="BL255" i="100"/>
  <c r="BP254" i="100"/>
  <c r="BO254" i="100"/>
  <c r="BN254" i="100"/>
  <c r="BM254" i="100"/>
  <c r="BL254" i="100"/>
  <c r="BP253" i="100"/>
  <c r="BO253" i="100"/>
  <c r="BN253" i="100"/>
  <c r="BM253" i="100"/>
  <c r="BL253" i="100"/>
  <c r="BP252" i="100"/>
  <c r="BO252" i="100"/>
  <c r="BN252" i="100"/>
  <c r="BM252" i="100"/>
  <c r="BL252" i="100"/>
  <c r="BP251" i="100"/>
  <c r="BO251" i="100"/>
  <c r="BN251" i="100"/>
  <c r="BM251" i="100"/>
  <c r="BL251" i="100"/>
  <c r="BP250" i="100"/>
  <c r="BO250" i="100"/>
  <c r="BN250" i="100"/>
  <c r="BM250" i="100"/>
  <c r="BL250" i="100"/>
  <c r="BP249" i="100"/>
  <c r="BO249" i="100"/>
  <c r="BN249" i="100"/>
  <c r="BM249" i="100"/>
  <c r="BL249" i="100"/>
  <c r="BP248" i="100"/>
  <c r="BO248" i="100"/>
  <c r="BN248" i="100"/>
  <c r="BM248" i="100"/>
  <c r="BL248" i="100"/>
  <c r="BP247" i="100"/>
  <c r="BO247" i="100"/>
  <c r="BN247" i="100"/>
  <c r="BM247" i="100"/>
  <c r="BL247" i="100"/>
  <c r="BP246" i="100"/>
  <c r="BO246" i="100"/>
  <c r="BN246" i="100"/>
  <c r="BM246" i="100"/>
  <c r="BL246" i="100"/>
  <c r="BP245" i="100"/>
  <c r="BO245" i="100"/>
  <c r="BN245" i="100"/>
  <c r="BM245" i="100"/>
  <c r="BL245" i="100"/>
  <c r="BP244" i="100"/>
  <c r="BO244" i="100"/>
  <c r="BN244" i="100"/>
  <c r="BM244" i="100"/>
  <c r="BL244" i="100"/>
  <c r="BP243" i="100"/>
  <c r="BO243" i="100"/>
  <c r="BN243" i="100"/>
  <c r="BM243" i="100"/>
  <c r="BL243" i="100"/>
  <c r="BP242" i="100"/>
  <c r="BO242" i="100"/>
  <c r="BN242" i="100"/>
  <c r="BM242" i="100"/>
  <c r="BL242" i="100"/>
  <c r="BP241" i="100"/>
  <c r="BO241" i="100"/>
  <c r="BN241" i="100"/>
  <c r="BM241" i="100"/>
  <c r="BL241" i="100"/>
  <c r="BP240" i="100"/>
  <c r="BO240" i="100"/>
  <c r="BN240" i="100"/>
  <c r="BM240" i="100"/>
  <c r="BL240" i="100"/>
  <c r="BP239" i="100"/>
  <c r="BO239" i="100"/>
  <c r="BN239" i="100"/>
  <c r="BM239" i="100"/>
  <c r="BL239" i="100"/>
  <c r="BP238" i="100"/>
  <c r="BO238" i="100"/>
  <c r="BN238" i="100"/>
  <c r="BM238" i="100"/>
  <c r="BL238" i="100"/>
  <c r="BP237" i="100"/>
  <c r="BO237" i="100"/>
  <c r="BN237" i="100"/>
  <c r="BM237" i="100"/>
  <c r="BL237" i="100"/>
  <c r="BP236" i="100"/>
  <c r="BO236" i="100"/>
  <c r="BN236" i="100"/>
  <c r="BM236" i="100"/>
  <c r="BL236" i="100"/>
  <c r="BP235" i="100"/>
  <c r="BO235" i="100"/>
  <c r="BN235" i="100"/>
  <c r="BM235" i="100"/>
  <c r="BL235" i="100"/>
  <c r="BP234" i="100"/>
  <c r="BO234" i="100"/>
  <c r="BN234" i="100"/>
  <c r="BM234" i="100"/>
  <c r="BL234" i="100"/>
  <c r="BP233" i="100"/>
  <c r="BO233" i="100"/>
  <c r="BN233" i="100"/>
  <c r="BM233" i="100"/>
  <c r="BL233" i="100"/>
  <c r="BP232" i="100"/>
  <c r="BO232" i="100"/>
  <c r="BN232" i="100"/>
  <c r="BM232" i="100"/>
  <c r="BL232" i="100"/>
  <c r="BP231" i="100"/>
  <c r="BO231" i="100"/>
  <c r="BN231" i="100"/>
  <c r="BM231" i="100"/>
  <c r="BL231" i="100"/>
  <c r="BP230" i="100"/>
  <c r="BO230" i="100"/>
  <c r="BN230" i="100"/>
  <c r="BM230" i="100"/>
  <c r="BL230" i="100"/>
  <c r="BP229" i="100"/>
  <c r="BO229" i="100"/>
  <c r="BN229" i="100"/>
  <c r="BM229" i="100"/>
  <c r="BL229" i="100"/>
  <c r="BP228" i="100"/>
  <c r="BO228" i="100"/>
  <c r="BN228" i="100"/>
  <c r="BM228" i="100"/>
  <c r="BL228" i="100"/>
  <c r="BP227" i="100"/>
  <c r="BO227" i="100"/>
  <c r="BN227" i="100"/>
  <c r="BM227" i="100"/>
  <c r="BL227" i="100"/>
  <c r="BP226" i="100"/>
  <c r="BO226" i="100"/>
  <c r="BN226" i="100"/>
  <c r="BM226" i="100"/>
  <c r="BL226" i="100"/>
  <c r="BP225" i="100"/>
  <c r="BO225" i="100"/>
  <c r="BN225" i="100"/>
  <c r="BM225" i="100"/>
  <c r="BL225" i="100"/>
  <c r="BP224" i="100"/>
  <c r="BO224" i="100"/>
  <c r="BN224" i="100"/>
  <c r="BM224" i="100"/>
  <c r="BL224" i="100"/>
  <c r="BP223" i="100"/>
  <c r="BO223" i="100"/>
  <c r="BN223" i="100"/>
  <c r="BM223" i="100"/>
  <c r="BL223" i="100"/>
  <c r="BP222" i="100"/>
  <c r="BO222" i="100"/>
  <c r="BN222" i="100"/>
  <c r="BM222" i="100"/>
  <c r="BL222" i="100"/>
  <c r="BP221" i="100"/>
  <c r="BO221" i="100"/>
  <c r="BN221" i="100"/>
  <c r="BM221" i="100"/>
  <c r="BL221" i="100"/>
  <c r="BP220" i="100"/>
  <c r="BO220" i="100"/>
  <c r="BN220" i="100"/>
  <c r="BM220" i="100"/>
  <c r="BL220" i="100"/>
  <c r="BP219" i="100"/>
  <c r="BO219" i="100"/>
  <c r="BN219" i="100"/>
  <c r="BM219" i="100"/>
  <c r="BL219" i="100"/>
  <c r="BP218" i="100"/>
  <c r="BO218" i="100"/>
  <c r="BN218" i="100"/>
  <c r="BM218" i="100"/>
  <c r="BL218" i="100"/>
  <c r="BP217" i="100"/>
  <c r="BO217" i="100"/>
  <c r="BN217" i="100"/>
  <c r="BM217" i="100"/>
  <c r="BL217" i="100"/>
  <c r="BP216" i="100"/>
  <c r="BO216" i="100"/>
  <c r="BN216" i="100"/>
  <c r="BM216" i="100"/>
  <c r="BL216" i="100"/>
  <c r="BP215" i="100"/>
  <c r="BO215" i="100"/>
  <c r="BN215" i="100"/>
  <c r="BM215" i="100"/>
  <c r="BL215" i="100"/>
  <c r="BP214" i="100"/>
  <c r="BO214" i="100"/>
  <c r="BN214" i="100"/>
  <c r="BM214" i="100"/>
  <c r="BL214" i="100"/>
  <c r="BP213" i="100"/>
  <c r="BO213" i="100"/>
  <c r="BN213" i="100"/>
  <c r="BM213" i="100"/>
  <c r="BL213" i="100"/>
  <c r="BP212" i="100"/>
  <c r="BO212" i="100"/>
  <c r="BN212" i="100"/>
  <c r="BM212" i="100"/>
  <c r="BL212" i="100"/>
  <c r="BP211" i="100"/>
  <c r="BO211" i="100"/>
  <c r="BN211" i="100"/>
  <c r="BM211" i="100"/>
  <c r="BL211" i="100"/>
  <c r="BP210" i="100"/>
  <c r="BO210" i="100"/>
  <c r="BN210" i="100"/>
  <c r="BM210" i="100"/>
  <c r="BL210" i="100"/>
  <c r="BP209" i="100"/>
  <c r="BO209" i="100"/>
  <c r="BN209" i="100"/>
  <c r="BM209" i="100"/>
  <c r="BL209" i="100"/>
  <c r="BP208" i="100"/>
  <c r="BO208" i="100"/>
  <c r="BN208" i="100"/>
  <c r="BM208" i="100"/>
  <c r="BL208" i="100"/>
  <c r="BP207" i="100"/>
  <c r="BO207" i="100"/>
  <c r="BN207" i="100"/>
  <c r="BM207" i="100"/>
  <c r="BL207" i="100"/>
  <c r="BP206" i="100"/>
  <c r="BO206" i="100"/>
  <c r="BN206" i="100"/>
  <c r="BM206" i="100"/>
  <c r="BL206" i="100"/>
  <c r="BP205" i="100"/>
  <c r="BO205" i="100"/>
  <c r="BN205" i="100"/>
  <c r="BM205" i="100"/>
  <c r="BL205" i="100"/>
  <c r="BP204" i="100"/>
  <c r="BO204" i="100"/>
  <c r="BN204" i="100"/>
  <c r="BM204" i="100"/>
  <c r="BL204" i="100"/>
  <c r="BP203" i="100"/>
  <c r="BO203" i="100"/>
  <c r="BN203" i="100"/>
  <c r="BM203" i="100"/>
  <c r="BL203" i="100"/>
  <c r="BP202" i="100"/>
  <c r="BO202" i="100"/>
  <c r="BN202" i="100"/>
  <c r="BM202" i="100"/>
  <c r="BL202" i="100"/>
  <c r="BP201" i="100"/>
  <c r="BO201" i="100"/>
  <c r="BN201" i="100"/>
  <c r="BM201" i="100"/>
  <c r="BL201" i="100"/>
  <c r="BP200" i="100"/>
  <c r="BO200" i="100"/>
  <c r="BN200" i="100"/>
  <c r="BM200" i="100"/>
  <c r="BL200" i="100"/>
  <c r="BP199" i="100"/>
  <c r="BO199" i="100"/>
  <c r="BN199" i="100"/>
  <c r="BM199" i="100"/>
  <c r="BL199" i="100"/>
  <c r="BP198" i="100"/>
  <c r="BO198" i="100"/>
  <c r="BN198" i="100"/>
  <c r="BM198" i="100"/>
  <c r="BL198" i="100"/>
  <c r="BP197" i="100"/>
  <c r="BO197" i="100"/>
  <c r="BN197" i="100"/>
  <c r="BM197" i="100"/>
  <c r="BL197" i="100"/>
  <c r="BP196" i="100"/>
  <c r="BO196" i="100"/>
  <c r="BN196" i="100"/>
  <c r="BM196" i="100"/>
  <c r="BL196" i="100"/>
  <c r="BP195" i="100"/>
  <c r="BO195" i="100"/>
  <c r="BN195" i="100"/>
  <c r="BM195" i="100"/>
  <c r="BL195" i="100"/>
  <c r="BP194" i="100"/>
  <c r="BO194" i="100"/>
  <c r="BN194" i="100"/>
  <c r="BM194" i="100"/>
  <c r="BL194" i="100"/>
  <c r="BP193" i="100"/>
  <c r="BO193" i="100"/>
  <c r="BN193" i="100"/>
  <c r="BM193" i="100"/>
  <c r="BL193" i="100"/>
  <c r="BP192" i="100"/>
  <c r="BO192" i="100"/>
  <c r="BN192" i="100"/>
  <c r="BM192" i="100"/>
  <c r="BL192" i="100"/>
  <c r="BP191" i="100"/>
  <c r="BO191" i="100"/>
  <c r="BN191" i="100"/>
  <c r="BM191" i="100"/>
  <c r="BL191" i="100"/>
  <c r="BP190" i="100"/>
  <c r="BO190" i="100"/>
  <c r="BN190" i="100"/>
  <c r="BM190" i="100"/>
  <c r="BL190" i="100"/>
  <c r="BP189" i="100"/>
  <c r="BO189" i="100"/>
  <c r="BN189" i="100"/>
  <c r="BM189" i="100"/>
  <c r="BL189" i="100"/>
  <c r="BP188" i="100"/>
  <c r="BO188" i="100"/>
  <c r="BN188" i="100"/>
  <c r="BM188" i="100"/>
  <c r="BL188" i="100"/>
  <c r="BP187" i="100"/>
  <c r="BO187" i="100"/>
  <c r="BN187" i="100"/>
  <c r="BM187" i="100"/>
  <c r="BL187" i="100"/>
  <c r="BP186" i="100"/>
  <c r="BO186" i="100"/>
  <c r="BN186" i="100"/>
  <c r="BM186" i="100"/>
  <c r="BL186" i="100"/>
  <c r="BP185" i="100"/>
  <c r="BO185" i="100"/>
  <c r="BN185" i="100"/>
  <c r="BM185" i="100"/>
  <c r="BL185" i="100"/>
  <c r="BP184" i="100"/>
  <c r="BO184" i="100"/>
  <c r="BN184" i="100"/>
  <c r="BM184" i="100"/>
  <c r="BL184" i="100"/>
  <c r="BP183" i="100"/>
  <c r="BO183" i="100"/>
  <c r="BN183" i="100"/>
  <c r="BM183" i="100"/>
  <c r="BL183" i="100"/>
  <c r="BP182" i="100"/>
  <c r="BO182" i="100"/>
  <c r="BN182" i="100"/>
  <c r="BM182" i="100"/>
  <c r="BL182" i="100"/>
  <c r="BP181" i="100"/>
  <c r="BO181" i="100"/>
  <c r="BN181" i="100"/>
  <c r="BM181" i="100"/>
  <c r="BL181" i="100"/>
  <c r="BP180" i="100"/>
  <c r="BO180" i="100"/>
  <c r="BN180" i="100"/>
  <c r="BM180" i="100"/>
  <c r="BL180" i="100"/>
  <c r="BP179" i="100"/>
  <c r="BO179" i="100"/>
  <c r="BN179" i="100"/>
  <c r="BM179" i="100"/>
  <c r="BL179" i="100"/>
  <c r="BP178" i="100"/>
  <c r="BO178" i="100"/>
  <c r="BN178" i="100"/>
  <c r="BM178" i="100"/>
  <c r="BL178" i="100"/>
  <c r="BP177" i="100"/>
  <c r="BO177" i="100"/>
  <c r="BN177" i="100"/>
  <c r="BM177" i="100"/>
  <c r="BL177" i="100"/>
  <c r="BP176" i="100"/>
  <c r="BO176" i="100"/>
  <c r="BN176" i="100"/>
  <c r="BM176" i="100"/>
  <c r="BL176" i="100"/>
  <c r="BP175" i="100"/>
  <c r="BO175" i="100"/>
  <c r="BN175" i="100"/>
  <c r="BM175" i="100"/>
  <c r="BL175" i="100"/>
  <c r="BP174" i="100"/>
  <c r="BO174" i="100"/>
  <c r="BN174" i="100"/>
  <c r="BM174" i="100"/>
  <c r="BL174" i="100"/>
  <c r="BP173" i="100"/>
  <c r="BO173" i="100"/>
  <c r="BN173" i="100"/>
  <c r="BM173" i="100"/>
  <c r="BL173" i="100"/>
  <c r="BP172" i="100"/>
  <c r="BO172" i="100"/>
  <c r="BN172" i="100"/>
  <c r="BM172" i="100"/>
  <c r="BL172" i="100"/>
  <c r="BP171" i="100"/>
  <c r="BO171" i="100"/>
  <c r="BN171" i="100"/>
  <c r="BM171" i="100"/>
  <c r="BL171" i="100"/>
  <c r="BP170" i="100"/>
  <c r="BO170" i="100"/>
  <c r="BN170" i="100"/>
  <c r="BM170" i="100"/>
  <c r="BL170" i="100"/>
  <c r="BP169" i="100"/>
  <c r="BO169" i="100"/>
  <c r="BN169" i="100"/>
  <c r="BM169" i="100"/>
  <c r="BL169" i="100"/>
  <c r="BP168" i="100"/>
  <c r="BO168" i="100"/>
  <c r="BN168" i="100"/>
  <c r="BM168" i="100"/>
  <c r="BL168" i="100"/>
  <c r="BP167" i="100"/>
  <c r="BO167" i="100"/>
  <c r="BN167" i="100"/>
  <c r="BM167" i="100"/>
  <c r="BL167" i="100"/>
  <c r="BP166" i="100"/>
  <c r="BO166" i="100"/>
  <c r="BN166" i="100"/>
  <c r="BM166" i="100"/>
  <c r="BL166" i="100"/>
  <c r="BP165" i="100"/>
  <c r="BO165" i="100"/>
  <c r="BN165" i="100"/>
  <c r="BM165" i="100"/>
  <c r="BL165" i="100"/>
  <c r="BP164" i="100"/>
  <c r="BO164" i="100"/>
  <c r="BN164" i="100"/>
  <c r="BM164" i="100"/>
  <c r="BL164" i="100"/>
  <c r="BP163" i="100"/>
  <c r="BO163" i="100"/>
  <c r="BN163" i="100"/>
  <c r="BM163" i="100"/>
  <c r="BL163" i="100"/>
  <c r="BP162" i="100"/>
  <c r="BO162" i="100"/>
  <c r="BN162" i="100"/>
  <c r="BM162" i="100"/>
  <c r="BL162" i="100"/>
  <c r="BP161" i="100"/>
  <c r="BO161" i="100"/>
  <c r="BN161" i="100"/>
  <c r="BM161" i="100"/>
  <c r="BL161" i="100"/>
  <c r="BP160" i="100"/>
  <c r="BO160" i="100"/>
  <c r="BN160" i="100"/>
  <c r="BM160" i="100"/>
  <c r="BL160" i="100"/>
  <c r="BP159" i="100"/>
  <c r="BO159" i="100"/>
  <c r="BN159" i="100"/>
  <c r="BM159" i="100"/>
  <c r="BL159" i="100"/>
  <c r="BP158" i="100"/>
  <c r="BO158" i="100"/>
  <c r="BN158" i="100"/>
  <c r="BM158" i="100"/>
  <c r="BL158" i="100"/>
  <c r="BP157" i="100"/>
  <c r="BO157" i="100"/>
  <c r="BN157" i="100"/>
  <c r="BM157" i="100"/>
  <c r="BL157" i="100"/>
  <c r="BP156" i="100"/>
  <c r="BO156" i="100"/>
  <c r="BN156" i="100"/>
  <c r="BM156" i="100"/>
  <c r="BL156" i="100"/>
  <c r="BP155" i="100"/>
  <c r="BO155" i="100"/>
  <c r="BN155" i="100"/>
  <c r="BM155" i="100"/>
  <c r="BL155" i="100"/>
  <c r="BP154" i="100"/>
  <c r="BO154" i="100"/>
  <c r="BN154" i="100"/>
  <c r="BM154" i="100"/>
  <c r="BL154" i="100"/>
  <c r="BP153" i="100"/>
  <c r="BO153" i="100"/>
  <c r="BN153" i="100"/>
  <c r="BM153" i="100"/>
  <c r="BL153" i="100"/>
  <c r="BP152" i="100"/>
  <c r="BO152" i="100"/>
  <c r="BN152" i="100"/>
  <c r="BM152" i="100"/>
  <c r="BL152" i="100"/>
  <c r="BP151" i="100"/>
  <c r="BO151" i="100"/>
  <c r="BN151" i="100"/>
  <c r="BM151" i="100"/>
  <c r="BL151" i="100"/>
  <c r="BP150" i="100"/>
  <c r="BO150" i="100"/>
  <c r="BN150" i="100"/>
  <c r="BM150" i="100"/>
  <c r="BL150" i="100"/>
  <c r="BP149" i="100"/>
  <c r="BO149" i="100"/>
  <c r="BN149" i="100"/>
  <c r="BM149" i="100"/>
  <c r="BL149" i="100"/>
  <c r="BP148" i="100"/>
  <c r="BO148" i="100"/>
  <c r="BN148" i="100"/>
  <c r="BM148" i="100"/>
  <c r="BL148" i="100"/>
  <c r="BP147" i="100"/>
  <c r="BO147" i="100"/>
  <c r="BN147" i="100"/>
  <c r="BM147" i="100"/>
  <c r="BL147" i="100"/>
  <c r="BP146" i="100"/>
  <c r="BO146" i="100"/>
  <c r="BN146" i="100"/>
  <c r="BM146" i="100"/>
  <c r="BL146" i="100"/>
  <c r="BP145" i="100"/>
  <c r="BO145" i="100"/>
  <c r="BN145" i="100"/>
  <c r="BM145" i="100"/>
  <c r="BL145" i="100"/>
  <c r="BP144" i="100"/>
  <c r="BO144" i="100"/>
  <c r="BN144" i="100"/>
  <c r="BM144" i="100"/>
  <c r="BL144" i="100"/>
  <c r="BP143" i="100"/>
  <c r="BO143" i="100"/>
  <c r="BN143" i="100"/>
  <c r="BM143" i="100"/>
  <c r="BL143" i="100"/>
  <c r="BP142" i="100"/>
  <c r="BO142" i="100"/>
  <c r="BN142" i="100"/>
  <c r="BM142" i="100"/>
  <c r="BL142" i="100"/>
  <c r="BP141" i="100"/>
  <c r="BO141" i="100"/>
  <c r="BN141" i="100"/>
  <c r="BM141" i="100"/>
  <c r="BL141" i="100"/>
  <c r="BP140" i="100"/>
  <c r="BO140" i="100"/>
  <c r="BN140" i="100"/>
  <c r="BM140" i="100"/>
  <c r="BL140" i="100"/>
  <c r="BP139" i="100"/>
  <c r="BO139" i="100"/>
  <c r="BN139" i="100"/>
  <c r="BM139" i="100"/>
  <c r="BL139" i="100"/>
  <c r="BP138" i="100"/>
  <c r="BO138" i="100"/>
  <c r="BN138" i="100"/>
  <c r="BM138" i="100"/>
  <c r="BL138" i="100"/>
  <c r="BP137" i="100"/>
  <c r="BO137" i="100"/>
  <c r="BN137" i="100"/>
  <c r="BM137" i="100"/>
  <c r="BL137" i="100"/>
  <c r="BP136" i="100"/>
  <c r="BO136" i="100"/>
  <c r="BN136" i="100"/>
  <c r="BM136" i="100"/>
  <c r="BL136" i="100"/>
  <c r="BP135" i="100"/>
  <c r="BO135" i="100"/>
  <c r="BN135" i="100"/>
  <c r="BM135" i="100"/>
  <c r="BL135" i="100"/>
  <c r="BP134" i="100"/>
  <c r="BO134" i="100"/>
  <c r="BN134" i="100"/>
  <c r="BM134" i="100"/>
  <c r="BL134" i="100"/>
  <c r="BP133" i="100"/>
  <c r="BO133" i="100"/>
  <c r="BN133" i="100"/>
  <c r="BM133" i="100"/>
  <c r="BL133" i="100"/>
  <c r="BP132" i="100"/>
  <c r="BO132" i="100"/>
  <c r="BN132" i="100"/>
  <c r="BM132" i="100"/>
  <c r="BL132" i="100"/>
  <c r="BP131" i="100"/>
  <c r="BO131" i="100"/>
  <c r="BN131" i="100"/>
  <c r="BM131" i="100"/>
  <c r="BL131" i="100"/>
  <c r="BP130" i="100"/>
  <c r="BO130" i="100"/>
  <c r="BN130" i="100"/>
  <c r="BM130" i="100"/>
  <c r="BL130" i="100"/>
  <c r="BP129" i="100"/>
  <c r="BO129" i="100"/>
  <c r="BN129" i="100"/>
  <c r="BM129" i="100"/>
  <c r="BL129" i="100"/>
  <c r="BP128" i="100"/>
  <c r="BO128" i="100"/>
  <c r="BN128" i="100"/>
  <c r="BM128" i="100"/>
  <c r="BL128" i="100"/>
  <c r="BP127" i="100"/>
  <c r="BO127" i="100"/>
  <c r="BN127" i="100"/>
  <c r="BM127" i="100"/>
  <c r="BL127" i="100"/>
  <c r="BP126" i="100"/>
  <c r="BO126" i="100"/>
  <c r="BN126" i="100"/>
  <c r="BM126" i="100"/>
  <c r="BL126" i="100"/>
  <c r="BP125" i="100"/>
  <c r="BO125" i="100"/>
  <c r="BN125" i="100"/>
  <c r="BM125" i="100"/>
  <c r="BL125" i="100"/>
  <c r="BP124" i="100"/>
  <c r="BO124" i="100"/>
  <c r="BN124" i="100"/>
  <c r="BM124" i="100"/>
  <c r="BL124" i="100"/>
  <c r="BP123" i="100"/>
  <c r="BO123" i="100"/>
  <c r="BN123" i="100"/>
  <c r="BM123" i="100"/>
  <c r="BL123" i="100"/>
  <c r="BP122" i="100"/>
  <c r="BO122" i="100"/>
  <c r="BN122" i="100"/>
  <c r="BM122" i="100"/>
  <c r="BL122" i="100"/>
  <c r="BP121" i="100"/>
  <c r="BO121" i="100"/>
  <c r="BN121" i="100"/>
  <c r="BM121" i="100"/>
  <c r="BL121" i="100"/>
  <c r="BP120" i="100"/>
  <c r="BO120" i="100"/>
  <c r="BN120" i="100"/>
  <c r="BM120" i="100"/>
  <c r="BL120" i="100"/>
  <c r="BP119" i="100"/>
  <c r="BO119" i="100"/>
  <c r="BN119" i="100"/>
  <c r="BM119" i="100"/>
  <c r="BL119" i="100"/>
  <c r="BP118" i="100"/>
  <c r="BO118" i="100"/>
  <c r="BN118" i="100"/>
  <c r="BM118" i="100"/>
  <c r="BL118" i="100"/>
  <c r="BP117" i="100"/>
  <c r="BO117" i="100"/>
  <c r="BN117" i="100"/>
  <c r="BM117" i="100"/>
  <c r="BL117" i="100"/>
  <c r="BP116" i="100"/>
  <c r="BO116" i="100"/>
  <c r="BN116" i="100"/>
  <c r="BM116" i="100"/>
  <c r="BL116" i="100"/>
  <c r="BP115" i="100"/>
  <c r="BO115" i="100"/>
  <c r="BN115" i="100"/>
  <c r="BM115" i="100"/>
  <c r="BL115" i="100"/>
  <c r="BP114" i="100"/>
  <c r="BO114" i="100"/>
  <c r="BN114" i="100"/>
  <c r="BM114" i="100"/>
  <c r="BL114" i="100"/>
  <c r="BP113" i="100"/>
  <c r="BO113" i="100"/>
  <c r="BN113" i="100"/>
  <c r="BM113" i="100"/>
  <c r="BL113" i="100"/>
  <c r="BP112" i="100"/>
  <c r="BO112" i="100"/>
  <c r="BN112" i="100"/>
  <c r="BM112" i="100"/>
  <c r="BL112" i="100"/>
  <c r="BP111" i="100"/>
  <c r="BO111" i="100"/>
  <c r="BN111" i="100"/>
  <c r="BM111" i="100"/>
  <c r="BL111" i="100"/>
  <c r="BP110" i="100"/>
  <c r="BO110" i="100"/>
  <c r="BN110" i="100"/>
  <c r="BM110" i="100"/>
  <c r="BL110" i="100"/>
  <c r="BP109" i="100"/>
  <c r="BO109" i="100"/>
  <c r="BN109" i="100"/>
  <c r="BM109" i="100"/>
  <c r="BL109" i="100"/>
  <c r="BP108" i="100"/>
  <c r="BO108" i="100"/>
  <c r="BN108" i="100"/>
  <c r="BM108" i="100"/>
  <c r="BL108" i="100"/>
  <c r="BP107" i="100"/>
  <c r="BO107" i="100"/>
  <c r="BN107" i="100"/>
  <c r="BM107" i="100"/>
  <c r="BL107" i="100"/>
  <c r="BP106" i="100"/>
  <c r="BO106" i="100"/>
  <c r="BN106" i="100"/>
  <c r="BM106" i="100"/>
  <c r="BL106" i="100"/>
  <c r="BP105" i="100"/>
  <c r="BO105" i="100"/>
  <c r="BN105" i="100"/>
  <c r="BM105" i="100"/>
  <c r="BL105" i="100"/>
  <c r="BP104" i="100"/>
  <c r="BO104" i="100"/>
  <c r="BN104" i="100"/>
  <c r="BM104" i="100"/>
  <c r="BL104" i="100"/>
  <c r="BP103" i="100"/>
  <c r="BO103" i="100"/>
  <c r="BN103" i="100"/>
  <c r="BM103" i="100"/>
  <c r="BL103" i="100"/>
  <c r="BP102" i="100"/>
  <c r="BO102" i="100"/>
  <c r="BN102" i="100"/>
  <c r="BM102" i="100"/>
  <c r="BL102" i="100"/>
  <c r="BP101" i="100"/>
  <c r="BO101" i="100"/>
  <c r="BN101" i="100"/>
  <c r="BM101" i="100"/>
  <c r="BL101" i="100"/>
  <c r="BP100" i="100"/>
  <c r="BO100" i="100"/>
  <c r="BN100" i="100"/>
  <c r="BM100" i="100"/>
  <c r="BL100" i="100"/>
  <c r="BP99" i="100"/>
  <c r="BO99" i="100"/>
  <c r="BN99" i="100"/>
  <c r="BM99" i="100"/>
  <c r="BL99" i="100"/>
  <c r="BP98" i="100"/>
  <c r="BO98" i="100"/>
  <c r="BN98" i="100"/>
  <c r="BM98" i="100"/>
  <c r="BL98" i="100"/>
  <c r="BP97" i="100"/>
  <c r="BO97" i="100"/>
  <c r="BN97" i="100"/>
  <c r="BM97" i="100"/>
  <c r="BL97" i="100"/>
  <c r="BP96" i="100"/>
  <c r="BO96" i="100"/>
  <c r="BN96" i="100"/>
  <c r="BM96" i="100"/>
  <c r="BL96" i="100"/>
  <c r="BP95" i="100"/>
  <c r="BO95" i="100"/>
  <c r="BN95" i="100"/>
  <c r="BM95" i="100"/>
  <c r="BL95" i="100"/>
  <c r="BP94" i="100"/>
  <c r="BO94" i="100"/>
  <c r="BN94" i="100"/>
  <c r="BM94" i="100"/>
  <c r="BL94" i="100"/>
  <c r="BP93" i="100"/>
  <c r="BO93" i="100"/>
  <c r="BN93" i="100"/>
  <c r="BM93" i="100"/>
  <c r="BL93" i="100"/>
  <c r="BP92" i="100"/>
  <c r="BO92" i="100"/>
  <c r="BN92" i="100"/>
  <c r="BM92" i="100"/>
  <c r="BL92" i="100"/>
  <c r="BP91" i="100"/>
  <c r="BO91" i="100"/>
  <c r="BN91" i="100"/>
  <c r="BM91" i="100"/>
  <c r="BL91" i="100"/>
  <c r="BP90" i="100"/>
  <c r="BO90" i="100"/>
  <c r="BN90" i="100"/>
  <c r="BM90" i="100"/>
  <c r="BL90" i="100"/>
  <c r="BP89" i="100"/>
  <c r="BO89" i="100"/>
  <c r="BN89" i="100"/>
  <c r="BM89" i="100"/>
  <c r="BL89" i="100"/>
  <c r="BP88" i="100"/>
  <c r="BO88" i="100"/>
  <c r="BN88" i="100"/>
  <c r="BM88" i="100"/>
  <c r="BL88" i="100"/>
  <c r="BP87" i="100"/>
  <c r="BO87" i="100"/>
  <c r="BN87" i="100"/>
  <c r="BM87" i="100"/>
  <c r="BL87" i="100"/>
  <c r="BP86" i="100"/>
  <c r="BO86" i="100"/>
  <c r="BN86" i="100"/>
  <c r="BM86" i="100"/>
  <c r="BL86" i="100"/>
  <c r="BP85" i="100"/>
  <c r="BO85" i="100"/>
  <c r="BN85" i="100"/>
  <c r="BM85" i="100"/>
  <c r="BL85" i="100"/>
  <c r="BP84" i="100"/>
  <c r="BO84" i="100"/>
  <c r="BN84" i="100"/>
  <c r="BM84" i="100"/>
  <c r="BL84" i="100"/>
  <c r="BP83" i="100"/>
  <c r="BO83" i="100"/>
  <c r="BN83" i="100"/>
  <c r="BM83" i="100"/>
  <c r="BL83" i="100"/>
  <c r="BP82" i="100"/>
  <c r="BO82" i="100"/>
  <c r="BN82" i="100"/>
  <c r="BM82" i="100"/>
  <c r="BL82" i="100"/>
  <c r="BP81" i="100"/>
  <c r="BO81" i="100"/>
  <c r="BN81" i="100"/>
  <c r="BM81" i="100"/>
  <c r="BL81" i="100"/>
  <c r="BP80" i="100"/>
  <c r="BO80" i="100"/>
  <c r="BN80" i="100"/>
  <c r="BM80" i="100"/>
  <c r="BL80" i="100"/>
  <c r="BP79" i="100"/>
  <c r="BO79" i="100"/>
  <c r="BN79" i="100"/>
  <c r="BM79" i="100"/>
  <c r="BL79" i="100"/>
  <c r="BP78" i="100"/>
  <c r="BO78" i="100"/>
  <c r="BN78" i="100"/>
  <c r="BM78" i="100"/>
  <c r="BL78" i="100"/>
  <c r="BP77" i="100"/>
  <c r="BO77" i="100"/>
  <c r="BN77" i="100"/>
  <c r="BM77" i="100"/>
  <c r="BL77" i="100"/>
  <c r="BP76" i="100"/>
  <c r="BO76" i="100"/>
  <c r="BN76" i="100"/>
  <c r="BM76" i="100"/>
  <c r="BL76" i="100"/>
  <c r="BP75" i="100"/>
  <c r="BO75" i="100"/>
  <c r="BN75" i="100"/>
  <c r="BM75" i="100"/>
  <c r="BL75" i="100"/>
  <c r="BP74" i="100"/>
  <c r="BO74" i="100"/>
  <c r="BN74" i="100"/>
  <c r="BM74" i="100"/>
  <c r="BL74" i="100"/>
  <c r="BP73" i="100"/>
  <c r="BO73" i="100"/>
  <c r="BN73" i="100"/>
  <c r="BM73" i="100"/>
  <c r="BL73" i="100"/>
  <c r="BP72" i="100"/>
  <c r="BO72" i="100"/>
  <c r="BN72" i="100"/>
  <c r="BM72" i="100"/>
  <c r="BL72" i="100"/>
  <c r="BP71" i="100"/>
  <c r="BO71" i="100"/>
  <c r="BN71" i="100"/>
  <c r="BM71" i="100"/>
  <c r="BL71" i="100"/>
  <c r="BP70" i="100"/>
  <c r="BO70" i="100"/>
  <c r="BN70" i="100"/>
  <c r="BM70" i="100"/>
  <c r="BL70" i="100"/>
  <c r="BP69" i="100"/>
  <c r="BO69" i="100"/>
  <c r="BN69" i="100"/>
  <c r="BM69" i="100"/>
  <c r="BL69" i="100"/>
  <c r="BP68" i="100"/>
  <c r="BO68" i="100"/>
  <c r="BN68" i="100"/>
  <c r="BM68" i="100"/>
  <c r="BL68" i="100"/>
  <c r="BP67" i="100"/>
  <c r="BO67" i="100"/>
  <c r="BN67" i="100"/>
  <c r="BM67" i="100"/>
  <c r="BL67" i="100"/>
  <c r="BP66" i="100"/>
  <c r="BO66" i="100"/>
  <c r="BN66" i="100"/>
  <c r="BM66" i="100"/>
  <c r="BL66" i="100"/>
  <c r="BP65" i="100"/>
  <c r="BO65" i="100"/>
  <c r="BN65" i="100"/>
  <c r="BM65" i="100"/>
  <c r="BL65" i="100"/>
  <c r="BP64" i="100"/>
  <c r="BO64" i="100"/>
  <c r="BN64" i="100"/>
  <c r="BM64" i="100"/>
  <c r="BL64" i="100"/>
  <c r="BP63" i="100"/>
  <c r="BO63" i="100"/>
  <c r="BN63" i="100"/>
  <c r="BM63" i="100"/>
  <c r="BL63" i="100"/>
  <c r="BP62" i="100"/>
  <c r="BO62" i="100"/>
  <c r="BN62" i="100"/>
  <c r="BM62" i="100"/>
  <c r="BL62" i="100"/>
  <c r="BP61" i="100"/>
  <c r="BO61" i="100"/>
  <c r="BN61" i="100"/>
  <c r="BM61" i="100"/>
  <c r="BL61" i="100"/>
  <c r="BP60" i="100"/>
  <c r="BO60" i="100"/>
  <c r="BN60" i="100"/>
  <c r="BM60" i="100"/>
  <c r="BL60" i="100"/>
  <c r="BP59" i="100"/>
  <c r="BO59" i="100"/>
  <c r="BN59" i="100"/>
  <c r="BM59" i="100"/>
  <c r="BL59" i="100"/>
  <c r="BP58" i="100"/>
  <c r="BO58" i="100"/>
  <c r="BN58" i="100"/>
  <c r="BM58" i="100"/>
  <c r="BL58" i="100"/>
  <c r="BP57" i="100"/>
  <c r="BO57" i="100"/>
  <c r="BN57" i="100"/>
  <c r="BM57" i="100"/>
  <c r="BL57" i="100"/>
  <c r="BP56" i="100"/>
  <c r="BO56" i="100"/>
  <c r="BN56" i="100"/>
  <c r="BM56" i="100"/>
  <c r="BL56" i="100"/>
  <c r="BP55" i="100"/>
  <c r="BO55" i="100"/>
  <c r="BN55" i="100"/>
  <c r="BM55" i="100"/>
  <c r="BL55" i="100"/>
  <c r="BP54" i="100"/>
  <c r="BO54" i="100"/>
  <c r="BN54" i="100"/>
  <c r="BM54" i="100"/>
  <c r="BL54" i="100"/>
  <c r="BP53" i="100"/>
  <c r="BO53" i="100"/>
  <c r="BN53" i="100"/>
  <c r="BM53" i="100"/>
  <c r="BL53" i="100"/>
  <c r="BP52" i="100"/>
  <c r="BO52" i="100"/>
  <c r="BN52" i="100"/>
  <c r="BM52" i="100"/>
  <c r="BL52" i="100"/>
  <c r="BP51" i="100"/>
  <c r="BO51" i="100"/>
  <c r="BN51" i="100"/>
  <c r="BM51" i="100"/>
  <c r="BL51" i="100"/>
  <c r="BP50" i="100"/>
  <c r="BO50" i="100"/>
  <c r="BN50" i="100"/>
  <c r="BM50" i="100"/>
  <c r="BL50" i="100"/>
  <c r="BP49" i="100"/>
  <c r="BO49" i="100"/>
  <c r="BN49" i="100"/>
  <c r="BM49" i="100"/>
  <c r="BL49" i="100"/>
  <c r="BP48" i="100"/>
  <c r="BO48" i="100"/>
  <c r="BN48" i="100"/>
  <c r="BM48" i="100"/>
  <c r="BL48" i="100"/>
  <c r="BP47" i="100"/>
  <c r="BO47" i="100"/>
  <c r="BN47" i="100"/>
  <c r="BM47" i="100"/>
  <c r="BL47" i="100"/>
  <c r="BP46" i="100"/>
  <c r="BO46" i="100"/>
  <c r="BN46" i="100"/>
  <c r="BM46" i="100"/>
  <c r="BL46" i="100"/>
  <c r="BP45" i="100"/>
  <c r="BO45" i="100"/>
  <c r="BN45" i="100"/>
  <c r="BM45" i="100"/>
  <c r="BL45" i="100"/>
  <c r="BP44" i="100"/>
  <c r="BO44" i="100"/>
  <c r="BN44" i="100"/>
  <c r="BM44" i="100"/>
  <c r="BL44" i="100"/>
  <c r="BP43" i="100"/>
  <c r="BO43" i="100"/>
  <c r="BN43" i="100"/>
  <c r="BM43" i="100"/>
  <c r="BL43" i="100"/>
  <c r="BP42" i="100"/>
  <c r="BO42" i="100"/>
  <c r="BN42" i="100"/>
  <c r="BM42" i="100"/>
  <c r="BL42" i="100"/>
  <c r="BP41" i="100"/>
  <c r="BO41" i="100"/>
  <c r="BN41" i="100"/>
  <c r="BM41" i="100"/>
  <c r="BL41" i="100"/>
  <c r="BP40" i="100"/>
  <c r="BO40" i="100"/>
  <c r="BN40" i="100"/>
  <c r="BM40" i="100"/>
  <c r="BL40" i="100"/>
  <c r="BP39" i="100"/>
  <c r="BO39" i="100"/>
  <c r="BN39" i="100"/>
  <c r="BM39" i="100"/>
  <c r="BL39" i="100"/>
  <c r="BP38" i="100"/>
  <c r="BO38" i="100"/>
  <c r="BN38" i="100"/>
  <c r="BM38" i="100"/>
  <c r="BL38" i="100"/>
  <c r="BP37" i="100"/>
  <c r="BO37" i="100"/>
  <c r="BN37" i="100"/>
  <c r="BM37" i="100"/>
  <c r="BL37" i="100"/>
  <c r="BP36" i="100"/>
  <c r="BO36" i="100"/>
  <c r="BN36" i="100"/>
  <c r="BM36" i="100"/>
  <c r="BL36" i="100"/>
  <c r="BP35" i="100"/>
  <c r="BO35" i="100"/>
  <c r="BN35" i="100"/>
  <c r="BM35" i="100"/>
  <c r="BL35" i="100"/>
  <c r="BP34" i="100"/>
  <c r="BO34" i="100"/>
  <c r="BN34" i="100"/>
  <c r="BM34" i="100"/>
  <c r="BL34" i="100"/>
  <c r="BP33" i="100"/>
  <c r="BO33" i="100"/>
  <c r="BN33" i="100"/>
  <c r="BM33" i="100"/>
  <c r="BL33" i="100"/>
  <c r="BP32" i="100"/>
  <c r="BO32" i="100"/>
  <c r="BN32" i="100"/>
  <c r="BM32" i="100"/>
  <c r="BL32" i="100"/>
  <c r="BP31" i="100"/>
  <c r="BO31" i="100"/>
  <c r="BN31" i="100"/>
  <c r="BM31" i="100"/>
  <c r="BL31" i="100"/>
  <c r="BP30" i="100"/>
  <c r="BO30" i="100"/>
  <c r="BN30" i="100"/>
  <c r="BM30" i="100"/>
  <c r="BL30" i="100"/>
  <c r="BP29" i="100"/>
  <c r="BO29" i="100"/>
  <c r="BN29" i="100"/>
  <c r="BM29" i="100"/>
  <c r="BL29" i="100"/>
  <c r="BP26" i="100"/>
  <c r="BO26" i="100"/>
  <c r="BN26" i="100"/>
  <c r="BM26" i="100"/>
  <c r="BL26" i="100"/>
  <c r="BP25" i="100"/>
  <c r="BO25" i="100"/>
  <c r="BN25" i="100"/>
  <c r="BM25" i="100"/>
  <c r="BL25" i="100"/>
  <c r="BP24" i="100"/>
  <c r="BO24" i="100"/>
  <c r="BN24" i="100"/>
  <c r="BM24" i="100"/>
  <c r="BL24" i="100"/>
  <c r="BP23" i="100"/>
  <c r="BO23" i="100"/>
  <c r="BN23" i="100"/>
  <c r="BM23" i="100"/>
  <c r="BL23" i="100"/>
  <c r="BP22" i="100"/>
  <c r="BO22" i="100"/>
  <c r="BN22" i="100"/>
  <c r="BM22" i="100"/>
  <c r="BL22" i="100"/>
  <c r="BP21" i="100"/>
  <c r="BO21" i="100"/>
  <c r="BN21" i="100"/>
  <c r="BM21" i="100"/>
  <c r="BL21" i="100"/>
  <c r="BP20" i="100"/>
  <c r="BO20" i="100"/>
  <c r="BN20" i="100"/>
  <c r="BM20" i="100"/>
  <c r="BL20" i="100"/>
  <c r="BP19" i="100"/>
  <c r="BO19" i="100"/>
  <c r="BN19" i="100"/>
  <c r="BM19" i="100"/>
  <c r="BL19" i="100"/>
  <c r="BP18" i="100"/>
  <c r="BO18" i="100"/>
  <c r="BN18" i="100"/>
  <c r="BM18" i="100"/>
  <c r="BL18" i="100"/>
  <c r="BP17" i="100"/>
  <c r="BO17" i="100"/>
  <c r="BN17" i="100"/>
  <c r="BM17" i="100"/>
  <c r="BL17" i="100"/>
  <c r="BP16" i="100"/>
  <c r="BO16" i="100"/>
  <c r="BN16" i="100"/>
  <c r="BM16" i="100"/>
  <c r="BL16" i="100"/>
  <c r="BP15" i="100"/>
  <c r="BO15" i="100"/>
  <c r="BN15" i="100"/>
  <c r="BM15" i="100"/>
  <c r="BL15" i="100"/>
  <c r="BP14" i="100"/>
  <c r="BO14" i="100"/>
  <c r="BN14" i="100"/>
  <c r="BM14" i="100"/>
  <c r="BL14" i="100"/>
  <c r="BP13" i="100"/>
  <c r="BO13" i="100"/>
  <c r="BN13" i="100"/>
  <c r="BM13" i="100"/>
  <c r="BL13" i="100"/>
  <c r="BP12" i="100"/>
  <c r="BO12" i="100"/>
  <c r="BN12" i="100"/>
  <c r="BM12" i="100"/>
  <c r="BL12" i="100"/>
  <c r="BP11" i="100"/>
  <c r="BO11" i="100"/>
  <c r="BN11" i="100"/>
  <c r="BM11" i="100"/>
  <c r="BL11" i="100"/>
  <c r="BP10" i="100"/>
  <c r="BO10" i="100"/>
  <c r="BN10" i="100"/>
  <c r="BM10" i="100"/>
  <c r="BL10" i="100"/>
  <c r="BP9" i="100"/>
  <c r="BO9" i="100"/>
  <c r="BN9" i="100"/>
  <c r="BM9" i="100"/>
  <c r="BL9" i="100"/>
  <c r="BP8" i="100"/>
  <c r="BO8" i="100"/>
  <c r="BN8" i="100"/>
  <c r="BM8" i="100"/>
  <c r="BL8" i="100"/>
  <c r="BP7" i="100"/>
  <c r="BO7" i="100"/>
  <c r="BN7" i="100"/>
  <c r="BM7" i="100"/>
  <c r="BL7" i="100"/>
  <c r="BP6" i="100"/>
  <c r="BO6" i="100"/>
  <c r="BN6" i="100"/>
  <c r="BM6" i="100"/>
  <c r="BL6" i="100"/>
  <c r="BP5" i="100"/>
  <c r="BO5" i="100"/>
  <c r="BN5" i="100"/>
  <c r="BM5" i="100"/>
  <c r="BL5" i="100"/>
  <c r="AV6" i="100"/>
  <c r="AW6" i="100"/>
  <c r="AX6" i="100"/>
  <c r="AY6" i="100"/>
  <c r="AZ6" i="100"/>
  <c r="AV7" i="100"/>
  <c r="AW7" i="100"/>
  <c r="AX7" i="100"/>
  <c r="AY7" i="100"/>
  <c r="AZ7" i="100"/>
  <c r="AV8" i="100"/>
  <c r="AW8" i="100"/>
  <c r="AX8" i="100"/>
  <c r="AY8" i="100"/>
  <c r="AZ8" i="100"/>
  <c r="AV9" i="100"/>
  <c r="AW9" i="100"/>
  <c r="AX9" i="100"/>
  <c r="AY9" i="100"/>
  <c r="AZ9" i="100"/>
  <c r="AV10" i="100"/>
  <c r="AW10" i="100"/>
  <c r="AX10" i="100"/>
  <c r="AY10" i="100"/>
  <c r="AZ10" i="100"/>
  <c r="AV11" i="100"/>
  <c r="AW11" i="100"/>
  <c r="AX11" i="100"/>
  <c r="AY11" i="100"/>
  <c r="AZ11" i="100"/>
  <c r="AV12" i="100"/>
  <c r="AW12" i="100"/>
  <c r="AX12" i="100"/>
  <c r="AY12" i="100"/>
  <c r="AZ12" i="100"/>
  <c r="AV13" i="100"/>
  <c r="AW13" i="100"/>
  <c r="AX13" i="100"/>
  <c r="AY13" i="100"/>
  <c r="AZ13" i="100"/>
  <c r="AV14" i="100"/>
  <c r="AW14" i="100"/>
  <c r="AX14" i="100"/>
  <c r="AY14" i="100"/>
  <c r="AZ14" i="100"/>
  <c r="AV15" i="100"/>
  <c r="AW15" i="100"/>
  <c r="AX15" i="100"/>
  <c r="AY15" i="100"/>
  <c r="AZ15" i="100"/>
  <c r="AV16" i="100"/>
  <c r="AW16" i="100"/>
  <c r="AX16" i="100"/>
  <c r="AY16" i="100"/>
  <c r="AZ16" i="100"/>
  <c r="AV17" i="100"/>
  <c r="AW17" i="100"/>
  <c r="AX17" i="100"/>
  <c r="AY17" i="100"/>
  <c r="AZ17" i="100"/>
  <c r="AV18" i="100"/>
  <c r="AW18" i="100"/>
  <c r="AX18" i="100"/>
  <c r="AY18" i="100"/>
  <c r="AZ18" i="100"/>
  <c r="AV19" i="100"/>
  <c r="AW19" i="100"/>
  <c r="AX19" i="100"/>
  <c r="AY19" i="100"/>
  <c r="AZ19" i="100"/>
  <c r="AV20" i="100"/>
  <c r="AW20" i="100"/>
  <c r="AX20" i="100"/>
  <c r="AY20" i="100"/>
  <c r="AZ20" i="100"/>
  <c r="AV21" i="100"/>
  <c r="AW21" i="100"/>
  <c r="AX21" i="100"/>
  <c r="AY21" i="100"/>
  <c r="AZ21" i="100"/>
  <c r="AV22" i="100"/>
  <c r="AW22" i="100"/>
  <c r="AX22" i="100"/>
  <c r="AY22" i="100"/>
  <c r="AZ22" i="100"/>
  <c r="AV23" i="100"/>
  <c r="AW23" i="100"/>
  <c r="AX23" i="100"/>
  <c r="AY23" i="100"/>
  <c r="AZ23" i="100"/>
  <c r="AV24" i="100"/>
  <c r="AW24" i="100"/>
  <c r="AX24" i="100"/>
  <c r="AY24" i="100"/>
  <c r="AZ24" i="100"/>
  <c r="AV25" i="100"/>
  <c r="AW25" i="100"/>
  <c r="AX25" i="100"/>
  <c r="AY25" i="100"/>
  <c r="AZ25" i="100"/>
  <c r="AV26" i="100"/>
  <c r="AW26" i="100"/>
  <c r="AX26" i="100"/>
  <c r="AY26" i="100"/>
  <c r="AZ26" i="100"/>
  <c r="AV29" i="100"/>
  <c r="AW29" i="100"/>
  <c r="AX29" i="100"/>
  <c r="AY29" i="100"/>
  <c r="AZ29" i="100"/>
  <c r="AV30" i="100"/>
  <c r="AW30" i="100"/>
  <c r="AX30" i="100"/>
  <c r="AY30" i="100"/>
  <c r="AZ30" i="100"/>
  <c r="AV31" i="100"/>
  <c r="AW31" i="100"/>
  <c r="AX31" i="100"/>
  <c r="AY31" i="100"/>
  <c r="AZ31" i="100"/>
  <c r="AV32" i="100"/>
  <c r="AW32" i="100"/>
  <c r="AX32" i="100"/>
  <c r="AY32" i="100"/>
  <c r="AZ32" i="100"/>
  <c r="AV33" i="100"/>
  <c r="AW33" i="100"/>
  <c r="AX33" i="100"/>
  <c r="AY33" i="100"/>
  <c r="AZ33" i="100"/>
  <c r="AV34" i="100"/>
  <c r="AW34" i="100"/>
  <c r="AX34" i="100"/>
  <c r="AY34" i="100"/>
  <c r="AZ34" i="100"/>
  <c r="AV35" i="100"/>
  <c r="AW35" i="100"/>
  <c r="AX35" i="100"/>
  <c r="AY35" i="100"/>
  <c r="AZ35" i="100"/>
  <c r="AV36" i="100"/>
  <c r="AW36" i="100"/>
  <c r="AX36" i="100"/>
  <c r="AY36" i="100"/>
  <c r="AZ36" i="100"/>
  <c r="AV37" i="100"/>
  <c r="AW37" i="100"/>
  <c r="AX37" i="100"/>
  <c r="AY37" i="100"/>
  <c r="AZ37" i="100"/>
  <c r="AV38" i="100"/>
  <c r="AW38" i="100"/>
  <c r="AX38" i="100"/>
  <c r="AY38" i="100"/>
  <c r="AZ38" i="100"/>
  <c r="AV39" i="100"/>
  <c r="AW39" i="100"/>
  <c r="AX39" i="100"/>
  <c r="AY39" i="100"/>
  <c r="AZ39" i="100"/>
  <c r="AV40" i="100"/>
  <c r="AW40" i="100"/>
  <c r="AX40" i="100"/>
  <c r="AY40" i="100"/>
  <c r="AZ40" i="100"/>
  <c r="AV41" i="100"/>
  <c r="AW41" i="100"/>
  <c r="AX41" i="100"/>
  <c r="AY41" i="100"/>
  <c r="AZ41" i="100"/>
  <c r="AV42" i="100"/>
  <c r="AW42" i="100"/>
  <c r="AX42" i="100"/>
  <c r="AY42" i="100"/>
  <c r="AZ42" i="100"/>
  <c r="AV43" i="100"/>
  <c r="AW43" i="100"/>
  <c r="AX43" i="100"/>
  <c r="AY43" i="100"/>
  <c r="AZ43" i="100"/>
  <c r="AV44" i="100"/>
  <c r="AW44" i="100"/>
  <c r="AX44" i="100"/>
  <c r="AY44" i="100"/>
  <c r="AZ44" i="100"/>
  <c r="AV45" i="100"/>
  <c r="AW45" i="100"/>
  <c r="AX45" i="100"/>
  <c r="AY45" i="100"/>
  <c r="AZ45" i="100"/>
  <c r="AV46" i="100"/>
  <c r="AW46" i="100"/>
  <c r="AX46" i="100"/>
  <c r="AY46" i="100"/>
  <c r="AZ46" i="100"/>
  <c r="AV47" i="100"/>
  <c r="AW47" i="100"/>
  <c r="AX47" i="100"/>
  <c r="AY47" i="100"/>
  <c r="AZ47" i="100"/>
  <c r="AV48" i="100"/>
  <c r="AW48" i="100"/>
  <c r="AX48" i="100"/>
  <c r="AY48" i="100"/>
  <c r="AZ48" i="100"/>
  <c r="AV49" i="100"/>
  <c r="AW49" i="100"/>
  <c r="AX49" i="100"/>
  <c r="AY49" i="100"/>
  <c r="AZ49" i="100"/>
  <c r="AV50" i="100"/>
  <c r="AW50" i="100"/>
  <c r="AX50" i="100"/>
  <c r="AY50" i="100"/>
  <c r="AZ50" i="100"/>
  <c r="AV51" i="100"/>
  <c r="AW51" i="100"/>
  <c r="AX51" i="100"/>
  <c r="AY51" i="100"/>
  <c r="AZ51" i="100"/>
  <c r="AV52" i="100"/>
  <c r="AW52" i="100"/>
  <c r="AX52" i="100"/>
  <c r="AY52" i="100"/>
  <c r="AZ52" i="100"/>
  <c r="AV53" i="100"/>
  <c r="AW53" i="100"/>
  <c r="AX53" i="100"/>
  <c r="AY53" i="100"/>
  <c r="AZ53" i="100"/>
  <c r="AV54" i="100"/>
  <c r="AW54" i="100"/>
  <c r="AX54" i="100"/>
  <c r="AY54" i="100"/>
  <c r="AZ54" i="100"/>
  <c r="AV55" i="100"/>
  <c r="AW55" i="100"/>
  <c r="AX55" i="100"/>
  <c r="AY55" i="100"/>
  <c r="AZ55" i="100"/>
  <c r="AV56" i="100"/>
  <c r="AW56" i="100"/>
  <c r="AX56" i="100"/>
  <c r="AY56" i="100"/>
  <c r="AZ56" i="100"/>
  <c r="AV57" i="100"/>
  <c r="AW57" i="100"/>
  <c r="AX57" i="100"/>
  <c r="AY57" i="100"/>
  <c r="AZ57" i="100"/>
  <c r="AV58" i="100"/>
  <c r="AW58" i="100"/>
  <c r="AX58" i="100"/>
  <c r="AY58" i="100"/>
  <c r="AZ58" i="100"/>
  <c r="AV59" i="100"/>
  <c r="AW59" i="100"/>
  <c r="AX59" i="100"/>
  <c r="AY59" i="100"/>
  <c r="AZ59" i="100"/>
  <c r="AV60" i="100"/>
  <c r="AW60" i="100"/>
  <c r="AX60" i="100"/>
  <c r="AY60" i="100"/>
  <c r="AZ60" i="100"/>
  <c r="AV61" i="100"/>
  <c r="AW61" i="100"/>
  <c r="AX61" i="100"/>
  <c r="AY61" i="100"/>
  <c r="AZ61" i="100"/>
  <c r="AV62" i="100"/>
  <c r="AW62" i="100"/>
  <c r="AX62" i="100"/>
  <c r="AY62" i="100"/>
  <c r="AZ62" i="100"/>
  <c r="AV63" i="100"/>
  <c r="AW63" i="100"/>
  <c r="AX63" i="100"/>
  <c r="AY63" i="100"/>
  <c r="AZ63" i="100"/>
  <c r="AV64" i="100"/>
  <c r="AW64" i="100"/>
  <c r="AX64" i="100"/>
  <c r="AY64" i="100"/>
  <c r="AZ64" i="100"/>
  <c r="AV65" i="100"/>
  <c r="AW65" i="100"/>
  <c r="AX65" i="100"/>
  <c r="AY65" i="100"/>
  <c r="AZ65" i="100"/>
  <c r="AV66" i="100"/>
  <c r="AW66" i="100"/>
  <c r="AX66" i="100"/>
  <c r="AY66" i="100"/>
  <c r="AZ66" i="100"/>
  <c r="AV67" i="100"/>
  <c r="AW67" i="100"/>
  <c r="AX67" i="100"/>
  <c r="AY67" i="100"/>
  <c r="AZ67" i="100"/>
  <c r="AV68" i="100"/>
  <c r="AW68" i="100"/>
  <c r="AX68" i="100"/>
  <c r="AY68" i="100"/>
  <c r="AZ68" i="100"/>
  <c r="AV69" i="100"/>
  <c r="AW69" i="100"/>
  <c r="AX69" i="100"/>
  <c r="AY69" i="100"/>
  <c r="AZ69" i="100"/>
  <c r="AV70" i="100"/>
  <c r="AW70" i="100"/>
  <c r="AX70" i="100"/>
  <c r="AY70" i="100"/>
  <c r="AZ70" i="100"/>
  <c r="AV71" i="100"/>
  <c r="AW71" i="100"/>
  <c r="AX71" i="100"/>
  <c r="AY71" i="100"/>
  <c r="AZ71" i="100"/>
  <c r="AV72" i="100"/>
  <c r="AW72" i="100"/>
  <c r="AX72" i="100"/>
  <c r="AY72" i="100"/>
  <c r="AZ72" i="100"/>
  <c r="AV73" i="100"/>
  <c r="AW73" i="100"/>
  <c r="AX73" i="100"/>
  <c r="AY73" i="100"/>
  <c r="AZ73" i="100"/>
  <c r="AV74" i="100"/>
  <c r="AW74" i="100"/>
  <c r="AX74" i="100"/>
  <c r="AY74" i="100"/>
  <c r="AZ74" i="100"/>
  <c r="AV75" i="100"/>
  <c r="AW75" i="100"/>
  <c r="AX75" i="100"/>
  <c r="AY75" i="100"/>
  <c r="AZ75" i="100"/>
  <c r="AV76" i="100"/>
  <c r="AW76" i="100"/>
  <c r="AX76" i="100"/>
  <c r="AY76" i="100"/>
  <c r="AZ76" i="100"/>
  <c r="AV77" i="100"/>
  <c r="AW77" i="100"/>
  <c r="AX77" i="100"/>
  <c r="AY77" i="100"/>
  <c r="AZ77" i="100"/>
  <c r="AV78" i="100"/>
  <c r="AW78" i="100"/>
  <c r="AX78" i="100"/>
  <c r="AY78" i="100"/>
  <c r="AZ78" i="100"/>
  <c r="AV79" i="100"/>
  <c r="AW79" i="100"/>
  <c r="AX79" i="100"/>
  <c r="AY79" i="100"/>
  <c r="AZ79" i="100"/>
  <c r="AV80" i="100"/>
  <c r="AW80" i="100"/>
  <c r="AX80" i="100"/>
  <c r="AY80" i="100"/>
  <c r="AZ80" i="100"/>
  <c r="AV81" i="100"/>
  <c r="AW81" i="100"/>
  <c r="AX81" i="100"/>
  <c r="AY81" i="100"/>
  <c r="AZ81" i="100"/>
  <c r="AV82" i="100"/>
  <c r="AW82" i="100"/>
  <c r="AX82" i="100"/>
  <c r="AY82" i="100"/>
  <c r="AZ82" i="100"/>
  <c r="AV83" i="100"/>
  <c r="AW83" i="100"/>
  <c r="AX83" i="100"/>
  <c r="AY83" i="100"/>
  <c r="AZ83" i="100"/>
  <c r="AV84" i="100"/>
  <c r="AW84" i="100"/>
  <c r="AX84" i="100"/>
  <c r="AY84" i="100"/>
  <c r="AZ84" i="100"/>
  <c r="AV85" i="100"/>
  <c r="AW85" i="100"/>
  <c r="AX85" i="100"/>
  <c r="AY85" i="100"/>
  <c r="AZ85" i="100"/>
  <c r="AV86" i="100"/>
  <c r="AW86" i="100"/>
  <c r="AX86" i="100"/>
  <c r="AY86" i="100"/>
  <c r="AZ86" i="100"/>
  <c r="AV87" i="100"/>
  <c r="AW87" i="100"/>
  <c r="AX87" i="100"/>
  <c r="AY87" i="100"/>
  <c r="AZ87" i="100"/>
  <c r="AV88" i="100"/>
  <c r="AW88" i="100"/>
  <c r="AX88" i="100"/>
  <c r="AY88" i="100"/>
  <c r="AZ88" i="100"/>
  <c r="AV89" i="100"/>
  <c r="AW89" i="100"/>
  <c r="AX89" i="100"/>
  <c r="AY89" i="100"/>
  <c r="AZ89" i="100"/>
  <c r="AV90" i="100"/>
  <c r="AW90" i="100"/>
  <c r="AX90" i="100"/>
  <c r="AY90" i="100"/>
  <c r="AZ90" i="100"/>
  <c r="AV91" i="100"/>
  <c r="AW91" i="100"/>
  <c r="AX91" i="100"/>
  <c r="AY91" i="100"/>
  <c r="AZ91" i="100"/>
  <c r="AV92" i="100"/>
  <c r="AW92" i="100"/>
  <c r="AX92" i="100"/>
  <c r="AY92" i="100"/>
  <c r="AZ92" i="100"/>
  <c r="AV93" i="100"/>
  <c r="AW93" i="100"/>
  <c r="AX93" i="100"/>
  <c r="AY93" i="100"/>
  <c r="AZ93" i="100"/>
  <c r="AV94" i="100"/>
  <c r="AW94" i="100"/>
  <c r="AX94" i="100"/>
  <c r="AY94" i="100"/>
  <c r="AZ94" i="100"/>
  <c r="AV95" i="100"/>
  <c r="AW95" i="100"/>
  <c r="AX95" i="100"/>
  <c r="AY95" i="100"/>
  <c r="AZ95" i="100"/>
  <c r="AV96" i="100"/>
  <c r="AW96" i="100"/>
  <c r="AX96" i="100"/>
  <c r="AY96" i="100"/>
  <c r="AZ96" i="100"/>
  <c r="AV97" i="100"/>
  <c r="AW97" i="100"/>
  <c r="AX97" i="100"/>
  <c r="AY97" i="100"/>
  <c r="AZ97" i="100"/>
  <c r="AV98" i="100"/>
  <c r="AW98" i="100"/>
  <c r="AX98" i="100"/>
  <c r="AY98" i="100"/>
  <c r="AZ98" i="100"/>
  <c r="AV99" i="100"/>
  <c r="AW99" i="100"/>
  <c r="AX99" i="100"/>
  <c r="AY99" i="100"/>
  <c r="AZ99" i="100"/>
  <c r="AV100" i="100"/>
  <c r="AW100" i="100"/>
  <c r="AX100" i="100"/>
  <c r="AY100" i="100"/>
  <c r="AZ100" i="100"/>
  <c r="AV101" i="100"/>
  <c r="AW101" i="100"/>
  <c r="AX101" i="100"/>
  <c r="AY101" i="100"/>
  <c r="AZ101" i="100"/>
  <c r="AV102" i="100"/>
  <c r="AW102" i="100"/>
  <c r="AX102" i="100"/>
  <c r="AY102" i="100"/>
  <c r="AZ102" i="100"/>
  <c r="AV103" i="100"/>
  <c r="AW103" i="100"/>
  <c r="AX103" i="100"/>
  <c r="AY103" i="100"/>
  <c r="AZ103" i="100"/>
  <c r="AV104" i="100"/>
  <c r="AW104" i="100"/>
  <c r="AX104" i="100"/>
  <c r="AY104" i="100"/>
  <c r="AZ104" i="100"/>
  <c r="AV105" i="100"/>
  <c r="AW105" i="100"/>
  <c r="AX105" i="100"/>
  <c r="AY105" i="100"/>
  <c r="AZ105" i="100"/>
  <c r="AV106" i="100"/>
  <c r="AW106" i="100"/>
  <c r="AX106" i="100"/>
  <c r="AY106" i="100"/>
  <c r="AZ106" i="100"/>
  <c r="AV107" i="100"/>
  <c r="AW107" i="100"/>
  <c r="AX107" i="100"/>
  <c r="AY107" i="100"/>
  <c r="AZ107" i="100"/>
  <c r="AV108" i="100"/>
  <c r="AW108" i="100"/>
  <c r="AX108" i="100"/>
  <c r="AY108" i="100"/>
  <c r="AZ108" i="100"/>
  <c r="AV109" i="100"/>
  <c r="AW109" i="100"/>
  <c r="AX109" i="100"/>
  <c r="AY109" i="100"/>
  <c r="AZ109" i="100"/>
  <c r="AV110" i="100"/>
  <c r="AW110" i="100"/>
  <c r="AX110" i="100"/>
  <c r="AY110" i="100"/>
  <c r="AZ110" i="100"/>
  <c r="AV111" i="100"/>
  <c r="AW111" i="100"/>
  <c r="AX111" i="100"/>
  <c r="AY111" i="100"/>
  <c r="AZ111" i="100"/>
  <c r="AV112" i="100"/>
  <c r="AW112" i="100"/>
  <c r="AX112" i="100"/>
  <c r="AY112" i="100"/>
  <c r="AZ112" i="100"/>
  <c r="AV113" i="100"/>
  <c r="AW113" i="100"/>
  <c r="AX113" i="100"/>
  <c r="AY113" i="100"/>
  <c r="AZ113" i="100"/>
  <c r="AV114" i="100"/>
  <c r="AW114" i="100"/>
  <c r="AX114" i="100"/>
  <c r="AY114" i="100"/>
  <c r="AZ114" i="100"/>
  <c r="AV115" i="100"/>
  <c r="AW115" i="100"/>
  <c r="AX115" i="100"/>
  <c r="AY115" i="100"/>
  <c r="AZ115" i="100"/>
  <c r="AV116" i="100"/>
  <c r="AW116" i="100"/>
  <c r="AX116" i="100"/>
  <c r="AY116" i="100"/>
  <c r="AZ116" i="100"/>
  <c r="AV117" i="100"/>
  <c r="AW117" i="100"/>
  <c r="AX117" i="100"/>
  <c r="AY117" i="100"/>
  <c r="AZ117" i="100"/>
  <c r="AV118" i="100"/>
  <c r="AW118" i="100"/>
  <c r="AX118" i="100"/>
  <c r="AY118" i="100"/>
  <c r="AZ118" i="100"/>
  <c r="AV119" i="100"/>
  <c r="AW119" i="100"/>
  <c r="AX119" i="100"/>
  <c r="AY119" i="100"/>
  <c r="AZ119" i="100"/>
  <c r="AV120" i="100"/>
  <c r="AW120" i="100"/>
  <c r="AX120" i="100"/>
  <c r="AY120" i="100"/>
  <c r="AZ120" i="100"/>
  <c r="AV121" i="100"/>
  <c r="AW121" i="100"/>
  <c r="AX121" i="100"/>
  <c r="AY121" i="100"/>
  <c r="AZ121" i="100"/>
  <c r="AV122" i="100"/>
  <c r="AW122" i="100"/>
  <c r="AX122" i="100"/>
  <c r="AY122" i="100"/>
  <c r="AZ122" i="100"/>
  <c r="AV123" i="100"/>
  <c r="AW123" i="100"/>
  <c r="AX123" i="100"/>
  <c r="AY123" i="100"/>
  <c r="AZ123" i="100"/>
  <c r="AV124" i="100"/>
  <c r="AW124" i="100"/>
  <c r="AX124" i="100"/>
  <c r="AY124" i="100"/>
  <c r="AZ124" i="100"/>
  <c r="AV125" i="100"/>
  <c r="AW125" i="100"/>
  <c r="AX125" i="100"/>
  <c r="AY125" i="100"/>
  <c r="AZ125" i="100"/>
  <c r="AV126" i="100"/>
  <c r="AW126" i="100"/>
  <c r="AX126" i="100"/>
  <c r="AY126" i="100"/>
  <c r="AZ126" i="100"/>
  <c r="AV127" i="100"/>
  <c r="AW127" i="100"/>
  <c r="AX127" i="100"/>
  <c r="AY127" i="100"/>
  <c r="AZ127" i="100"/>
  <c r="AV128" i="100"/>
  <c r="AW128" i="100"/>
  <c r="AX128" i="100"/>
  <c r="AY128" i="100"/>
  <c r="AZ128" i="100"/>
  <c r="AV129" i="100"/>
  <c r="AW129" i="100"/>
  <c r="AX129" i="100"/>
  <c r="AY129" i="100"/>
  <c r="AZ129" i="100"/>
  <c r="AV130" i="100"/>
  <c r="AW130" i="100"/>
  <c r="AX130" i="100"/>
  <c r="AY130" i="100"/>
  <c r="AZ130" i="100"/>
  <c r="AV131" i="100"/>
  <c r="AW131" i="100"/>
  <c r="AX131" i="100"/>
  <c r="AY131" i="100"/>
  <c r="AZ131" i="100"/>
  <c r="AV132" i="100"/>
  <c r="AW132" i="100"/>
  <c r="AX132" i="100"/>
  <c r="AY132" i="100"/>
  <c r="AZ132" i="100"/>
  <c r="AV133" i="100"/>
  <c r="AW133" i="100"/>
  <c r="AX133" i="100"/>
  <c r="AY133" i="100"/>
  <c r="AZ133" i="100"/>
  <c r="AV134" i="100"/>
  <c r="AW134" i="100"/>
  <c r="AX134" i="100"/>
  <c r="AY134" i="100"/>
  <c r="AZ134" i="100"/>
  <c r="AV135" i="100"/>
  <c r="AW135" i="100"/>
  <c r="AX135" i="100"/>
  <c r="AY135" i="100"/>
  <c r="AZ135" i="100"/>
  <c r="AV136" i="100"/>
  <c r="AW136" i="100"/>
  <c r="AX136" i="100"/>
  <c r="AY136" i="100"/>
  <c r="AZ136" i="100"/>
  <c r="AV137" i="100"/>
  <c r="AW137" i="100"/>
  <c r="AX137" i="100"/>
  <c r="AY137" i="100"/>
  <c r="AZ137" i="100"/>
  <c r="AV138" i="100"/>
  <c r="AW138" i="100"/>
  <c r="AX138" i="100"/>
  <c r="AY138" i="100"/>
  <c r="AZ138" i="100"/>
  <c r="AV139" i="100"/>
  <c r="AW139" i="100"/>
  <c r="AX139" i="100"/>
  <c r="AY139" i="100"/>
  <c r="AZ139" i="100"/>
  <c r="AV140" i="100"/>
  <c r="AW140" i="100"/>
  <c r="AX140" i="100"/>
  <c r="AY140" i="100"/>
  <c r="AZ140" i="100"/>
  <c r="AV141" i="100"/>
  <c r="AW141" i="100"/>
  <c r="AX141" i="100"/>
  <c r="AY141" i="100"/>
  <c r="AZ141" i="100"/>
  <c r="AV142" i="100"/>
  <c r="AW142" i="100"/>
  <c r="AX142" i="100"/>
  <c r="AY142" i="100"/>
  <c r="AZ142" i="100"/>
  <c r="AV143" i="100"/>
  <c r="AW143" i="100"/>
  <c r="AX143" i="100"/>
  <c r="AY143" i="100"/>
  <c r="AZ143" i="100"/>
  <c r="AV144" i="100"/>
  <c r="AW144" i="100"/>
  <c r="AX144" i="100"/>
  <c r="AY144" i="100"/>
  <c r="AZ144" i="100"/>
  <c r="AV145" i="100"/>
  <c r="AW145" i="100"/>
  <c r="AX145" i="100"/>
  <c r="AY145" i="100"/>
  <c r="AZ145" i="100"/>
  <c r="AV146" i="100"/>
  <c r="AW146" i="100"/>
  <c r="AX146" i="100"/>
  <c r="AY146" i="100"/>
  <c r="AZ146" i="100"/>
  <c r="AV147" i="100"/>
  <c r="AW147" i="100"/>
  <c r="AX147" i="100"/>
  <c r="AY147" i="100"/>
  <c r="AZ147" i="100"/>
  <c r="AV148" i="100"/>
  <c r="AW148" i="100"/>
  <c r="AX148" i="100"/>
  <c r="AY148" i="100"/>
  <c r="AZ148" i="100"/>
  <c r="AV149" i="100"/>
  <c r="AW149" i="100"/>
  <c r="AX149" i="100"/>
  <c r="AY149" i="100"/>
  <c r="AZ149" i="100"/>
  <c r="AV150" i="100"/>
  <c r="AW150" i="100"/>
  <c r="AX150" i="100"/>
  <c r="AY150" i="100"/>
  <c r="AZ150" i="100"/>
  <c r="AV151" i="100"/>
  <c r="AW151" i="100"/>
  <c r="AX151" i="100"/>
  <c r="AY151" i="100"/>
  <c r="AZ151" i="100"/>
  <c r="AV152" i="100"/>
  <c r="AW152" i="100"/>
  <c r="AX152" i="100"/>
  <c r="AY152" i="100"/>
  <c r="AZ152" i="100"/>
  <c r="AV153" i="100"/>
  <c r="AW153" i="100"/>
  <c r="AX153" i="100"/>
  <c r="AY153" i="100"/>
  <c r="AZ153" i="100"/>
  <c r="AV154" i="100"/>
  <c r="AW154" i="100"/>
  <c r="AX154" i="100"/>
  <c r="AY154" i="100"/>
  <c r="AZ154" i="100"/>
  <c r="AV155" i="100"/>
  <c r="AW155" i="100"/>
  <c r="AX155" i="100"/>
  <c r="AY155" i="100"/>
  <c r="AZ155" i="100"/>
  <c r="AV156" i="100"/>
  <c r="AW156" i="100"/>
  <c r="AX156" i="100"/>
  <c r="AY156" i="100"/>
  <c r="AZ156" i="100"/>
  <c r="AV157" i="100"/>
  <c r="AW157" i="100"/>
  <c r="AX157" i="100"/>
  <c r="AY157" i="100"/>
  <c r="AZ157" i="100"/>
  <c r="AV158" i="100"/>
  <c r="AW158" i="100"/>
  <c r="AX158" i="100"/>
  <c r="AY158" i="100"/>
  <c r="AZ158" i="100"/>
  <c r="AV159" i="100"/>
  <c r="AW159" i="100"/>
  <c r="AX159" i="100"/>
  <c r="AY159" i="100"/>
  <c r="AZ159" i="100"/>
  <c r="AV160" i="100"/>
  <c r="AW160" i="100"/>
  <c r="AX160" i="100"/>
  <c r="AY160" i="100"/>
  <c r="AZ160" i="100"/>
  <c r="AV161" i="100"/>
  <c r="AW161" i="100"/>
  <c r="AX161" i="100"/>
  <c r="AY161" i="100"/>
  <c r="AZ161" i="100"/>
  <c r="AV162" i="100"/>
  <c r="AW162" i="100"/>
  <c r="AX162" i="100"/>
  <c r="AY162" i="100"/>
  <c r="AZ162" i="100"/>
  <c r="AV163" i="100"/>
  <c r="AW163" i="100"/>
  <c r="AX163" i="100"/>
  <c r="AY163" i="100"/>
  <c r="AZ163" i="100"/>
  <c r="AV164" i="100"/>
  <c r="AW164" i="100"/>
  <c r="AX164" i="100"/>
  <c r="AY164" i="100"/>
  <c r="AZ164" i="100"/>
  <c r="AV165" i="100"/>
  <c r="AW165" i="100"/>
  <c r="AX165" i="100"/>
  <c r="AY165" i="100"/>
  <c r="AZ165" i="100"/>
  <c r="AV166" i="100"/>
  <c r="AW166" i="100"/>
  <c r="AX166" i="100"/>
  <c r="AY166" i="100"/>
  <c r="AZ166" i="100"/>
  <c r="AV167" i="100"/>
  <c r="AW167" i="100"/>
  <c r="AX167" i="100"/>
  <c r="AY167" i="100"/>
  <c r="AZ167" i="100"/>
  <c r="AV168" i="100"/>
  <c r="AW168" i="100"/>
  <c r="AX168" i="100"/>
  <c r="AY168" i="100"/>
  <c r="AZ168" i="100"/>
  <c r="AV169" i="100"/>
  <c r="AW169" i="100"/>
  <c r="AX169" i="100"/>
  <c r="AY169" i="100"/>
  <c r="AZ169" i="100"/>
  <c r="AV170" i="100"/>
  <c r="AW170" i="100"/>
  <c r="AX170" i="100"/>
  <c r="AY170" i="100"/>
  <c r="AZ170" i="100"/>
  <c r="AV171" i="100"/>
  <c r="AW171" i="100"/>
  <c r="AX171" i="100"/>
  <c r="AY171" i="100"/>
  <c r="AZ171" i="100"/>
  <c r="AV172" i="100"/>
  <c r="AW172" i="100"/>
  <c r="AX172" i="100"/>
  <c r="AY172" i="100"/>
  <c r="AZ172" i="100"/>
  <c r="AV173" i="100"/>
  <c r="AW173" i="100"/>
  <c r="AX173" i="100"/>
  <c r="AY173" i="100"/>
  <c r="AZ173" i="100"/>
  <c r="AV174" i="100"/>
  <c r="AW174" i="100"/>
  <c r="AX174" i="100"/>
  <c r="AY174" i="100"/>
  <c r="AZ174" i="100"/>
  <c r="AV175" i="100"/>
  <c r="AW175" i="100"/>
  <c r="AX175" i="100"/>
  <c r="AY175" i="100"/>
  <c r="AZ175" i="100"/>
  <c r="AV176" i="100"/>
  <c r="AW176" i="100"/>
  <c r="AX176" i="100"/>
  <c r="AY176" i="100"/>
  <c r="AZ176" i="100"/>
  <c r="AV177" i="100"/>
  <c r="AW177" i="100"/>
  <c r="AX177" i="100"/>
  <c r="AY177" i="100"/>
  <c r="AZ177" i="100"/>
  <c r="AV178" i="100"/>
  <c r="AW178" i="100"/>
  <c r="AX178" i="100"/>
  <c r="AY178" i="100"/>
  <c r="AZ178" i="100"/>
  <c r="AV179" i="100"/>
  <c r="AW179" i="100"/>
  <c r="AX179" i="100"/>
  <c r="AY179" i="100"/>
  <c r="AZ179" i="100"/>
  <c r="AV180" i="100"/>
  <c r="AW180" i="100"/>
  <c r="AX180" i="100"/>
  <c r="AY180" i="100"/>
  <c r="AZ180" i="100"/>
  <c r="AV181" i="100"/>
  <c r="AW181" i="100"/>
  <c r="AX181" i="100"/>
  <c r="AY181" i="100"/>
  <c r="AZ181" i="100"/>
  <c r="AV182" i="100"/>
  <c r="AW182" i="100"/>
  <c r="AX182" i="100"/>
  <c r="AY182" i="100"/>
  <c r="AZ182" i="100"/>
  <c r="AV183" i="100"/>
  <c r="AW183" i="100"/>
  <c r="AX183" i="100"/>
  <c r="AY183" i="100"/>
  <c r="AZ183" i="100"/>
  <c r="AV184" i="100"/>
  <c r="AW184" i="100"/>
  <c r="AX184" i="100"/>
  <c r="AY184" i="100"/>
  <c r="AZ184" i="100"/>
  <c r="AV185" i="100"/>
  <c r="AW185" i="100"/>
  <c r="AX185" i="100"/>
  <c r="AY185" i="100"/>
  <c r="AZ185" i="100"/>
  <c r="AV186" i="100"/>
  <c r="AW186" i="100"/>
  <c r="AX186" i="100"/>
  <c r="AY186" i="100"/>
  <c r="AZ186" i="100"/>
  <c r="AV187" i="100"/>
  <c r="AW187" i="100"/>
  <c r="AX187" i="100"/>
  <c r="AY187" i="100"/>
  <c r="AZ187" i="100"/>
  <c r="AV188" i="100"/>
  <c r="AW188" i="100"/>
  <c r="AX188" i="100"/>
  <c r="AY188" i="100"/>
  <c r="AZ188" i="100"/>
  <c r="AV189" i="100"/>
  <c r="AW189" i="100"/>
  <c r="AX189" i="100"/>
  <c r="AY189" i="100"/>
  <c r="AZ189" i="100"/>
  <c r="AV190" i="100"/>
  <c r="AW190" i="100"/>
  <c r="AX190" i="100"/>
  <c r="AY190" i="100"/>
  <c r="AZ190" i="100"/>
  <c r="AV191" i="100"/>
  <c r="AW191" i="100"/>
  <c r="AX191" i="100"/>
  <c r="AY191" i="100"/>
  <c r="AZ191" i="100"/>
  <c r="AV192" i="100"/>
  <c r="AW192" i="100"/>
  <c r="AX192" i="100"/>
  <c r="AY192" i="100"/>
  <c r="AZ192" i="100"/>
  <c r="AV193" i="100"/>
  <c r="AW193" i="100"/>
  <c r="AX193" i="100"/>
  <c r="AY193" i="100"/>
  <c r="AZ193" i="100"/>
  <c r="AV194" i="100"/>
  <c r="AW194" i="100"/>
  <c r="AX194" i="100"/>
  <c r="AY194" i="100"/>
  <c r="AZ194" i="100"/>
  <c r="AV195" i="100"/>
  <c r="AW195" i="100"/>
  <c r="AX195" i="100"/>
  <c r="AY195" i="100"/>
  <c r="AZ195" i="100"/>
  <c r="AV196" i="100"/>
  <c r="AW196" i="100"/>
  <c r="AX196" i="100"/>
  <c r="AY196" i="100"/>
  <c r="AZ196" i="100"/>
  <c r="AV197" i="100"/>
  <c r="AW197" i="100"/>
  <c r="AX197" i="100"/>
  <c r="AY197" i="100"/>
  <c r="AZ197" i="100"/>
  <c r="AV198" i="100"/>
  <c r="AW198" i="100"/>
  <c r="AX198" i="100"/>
  <c r="AY198" i="100"/>
  <c r="AZ198" i="100"/>
  <c r="AV199" i="100"/>
  <c r="AW199" i="100"/>
  <c r="AX199" i="100"/>
  <c r="AY199" i="100"/>
  <c r="AZ199" i="100"/>
  <c r="AV200" i="100"/>
  <c r="AW200" i="100"/>
  <c r="AX200" i="100"/>
  <c r="AY200" i="100"/>
  <c r="AZ200" i="100"/>
  <c r="AV201" i="100"/>
  <c r="AW201" i="100"/>
  <c r="AX201" i="100"/>
  <c r="AY201" i="100"/>
  <c r="AZ201" i="100"/>
  <c r="AV202" i="100"/>
  <c r="AW202" i="100"/>
  <c r="AX202" i="100"/>
  <c r="AY202" i="100"/>
  <c r="AZ202" i="100"/>
  <c r="AV203" i="100"/>
  <c r="AW203" i="100"/>
  <c r="AX203" i="100"/>
  <c r="AY203" i="100"/>
  <c r="AZ203" i="100"/>
  <c r="AV204" i="100"/>
  <c r="AW204" i="100"/>
  <c r="AX204" i="100"/>
  <c r="AY204" i="100"/>
  <c r="AZ204" i="100"/>
  <c r="AV205" i="100"/>
  <c r="AW205" i="100"/>
  <c r="AX205" i="100"/>
  <c r="AY205" i="100"/>
  <c r="AZ205" i="100"/>
  <c r="AV206" i="100"/>
  <c r="AW206" i="100"/>
  <c r="AX206" i="100"/>
  <c r="AY206" i="100"/>
  <c r="AZ206" i="100"/>
  <c r="AV207" i="100"/>
  <c r="AW207" i="100"/>
  <c r="AX207" i="100"/>
  <c r="AY207" i="100"/>
  <c r="AZ207" i="100"/>
  <c r="AV208" i="100"/>
  <c r="AW208" i="100"/>
  <c r="AX208" i="100"/>
  <c r="AY208" i="100"/>
  <c r="AZ208" i="100"/>
  <c r="AV209" i="100"/>
  <c r="AW209" i="100"/>
  <c r="AX209" i="100"/>
  <c r="AY209" i="100"/>
  <c r="AZ209" i="100"/>
  <c r="AV210" i="100"/>
  <c r="AW210" i="100"/>
  <c r="AX210" i="100"/>
  <c r="AY210" i="100"/>
  <c r="AZ210" i="100"/>
  <c r="AV211" i="100"/>
  <c r="AW211" i="100"/>
  <c r="AX211" i="100"/>
  <c r="AY211" i="100"/>
  <c r="AZ211" i="100"/>
  <c r="AV212" i="100"/>
  <c r="AW212" i="100"/>
  <c r="AX212" i="100"/>
  <c r="AY212" i="100"/>
  <c r="AZ212" i="100"/>
  <c r="AV213" i="100"/>
  <c r="AW213" i="100"/>
  <c r="AX213" i="100"/>
  <c r="AY213" i="100"/>
  <c r="AZ213" i="100"/>
  <c r="AV214" i="100"/>
  <c r="AW214" i="100"/>
  <c r="AX214" i="100"/>
  <c r="AY214" i="100"/>
  <c r="AZ214" i="100"/>
  <c r="AV215" i="100"/>
  <c r="AW215" i="100"/>
  <c r="AX215" i="100"/>
  <c r="AY215" i="100"/>
  <c r="AZ215" i="100"/>
  <c r="AV216" i="100"/>
  <c r="AW216" i="100"/>
  <c r="AX216" i="100"/>
  <c r="AY216" i="100"/>
  <c r="AZ216" i="100"/>
  <c r="AV217" i="100"/>
  <c r="AW217" i="100"/>
  <c r="AX217" i="100"/>
  <c r="AY217" i="100"/>
  <c r="AZ217" i="100"/>
  <c r="AV218" i="100"/>
  <c r="AW218" i="100"/>
  <c r="AX218" i="100"/>
  <c r="AY218" i="100"/>
  <c r="AZ218" i="100"/>
  <c r="AV219" i="100"/>
  <c r="AW219" i="100"/>
  <c r="AX219" i="100"/>
  <c r="AY219" i="100"/>
  <c r="AZ219" i="100"/>
  <c r="AV220" i="100"/>
  <c r="AW220" i="100"/>
  <c r="AX220" i="100"/>
  <c r="AY220" i="100"/>
  <c r="AZ220" i="100"/>
  <c r="AV221" i="100"/>
  <c r="AW221" i="100"/>
  <c r="AX221" i="100"/>
  <c r="AY221" i="100"/>
  <c r="AZ221" i="100"/>
  <c r="AV222" i="100"/>
  <c r="AW222" i="100"/>
  <c r="AX222" i="100"/>
  <c r="AY222" i="100"/>
  <c r="AZ222" i="100"/>
  <c r="AV223" i="100"/>
  <c r="AW223" i="100"/>
  <c r="AX223" i="100"/>
  <c r="AY223" i="100"/>
  <c r="AZ223" i="100"/>
  <c r="AV224" i="100"/>
  <c r="AW224" i="100"/>
  <c r="AX224" i="100"/>
  <c r="AY224" i="100"/>
  <c r="AZ224" i="100"/>
  <c r="AV225" i="100"/>
  <c r="AW225" i="100"/>
  <c r="AX225" i="100"/>
  <c r="AY225" i="100"/>
  <c r="AZ225" i="100"/>
  <c r="AV226" i="100"/>
  <c r="AW226" i="100"/>
  <c r="AX226" i="100"/>
  <c r="AY226" i="100"/>
  <c r="AZ226" i="100"/>
  <c r="AV227" i="100"/>
  <c r="AW227" i="100"/>
  <c r="AX227" i="100"/>
  <c r="AY227" i="100"/>
  <c r="AZ227" i="100"/>
  <c r="AV228" i="100"/>
  <c r="AW228" i="100"/>
  <c r="AX228" i="100"/>
  <c r="AY228" i="100"/>
  <c r="AZ228" i="100"/>
  <c r="AV229" i="100"/>
  <c r="AW229" i="100"/>
  <c r="AX229" i="100"/>
  <c r="AY229" i="100"/>
  <c r="AZ229" i="100"/>
  <c r="AV230" i="100"/>
  <c r="AW230" i="100"/>
  <c r="AX230" i="100"/>
  <c r="AY230" i="100"/>
  <c r="AZ230" i="100"/>
  <c r="AV231" i="100"/>
  <c r="AW231" i="100"/>
  <c r="AX231" i="100"/>
  <c r="AY231" i="100"/>
  <c r="AZ231" i="100"/>
  <c r="AV232" i="100"/>
  <c r="AW232" i="100"/>
  <c r="AX232" i="100"/>
  <c r="AY232" i="100"/>
  <c r="AZ232" i="100"/>
  <c r="AV233" i="100"/>
  <c r="AW233" i="100"/>
  <c r="AX233" i="100"/>
  <c r="AY233" i="100"/>
  <c r="AZ233" i="100"/>
  <c r="AV234" i="100"/>
  <c r="AW234" i="100"/>
  <c r="AX234" i="100"/>
  <c r="AY234" i="100"/>
  <c r="AZ234" i="100"/>
  <c r="AV235" i="100"/>
  <c r="AW235" i="100"/>
  <c r="AX235" i="100"/>
  <c r="AY235" i="100"/>
  <c r="AZ235" i="100"/>
  <c r="AV236" i="100"/>
  <c r="AW236" i="100"/>
  <c r="AX236" i="100"/>
  <c r="AY236" i="100"/>
  <c r="AZ236" i="100"/>
  <c r="AV237" i="100"/>
  <c r="AW237" i="100"/>
  <c r="AX237" i="100"/>
  <c r="AY237" i="100"/>
  <c r="AZ237" i="100"/>
  <c r="AV238" i="100"/>
  <c r="AW238" i="100"/>
  <c r="AX238" i="100"/>
  <c r="AY238" i="100"/>
  <c r="AZ238" i="100"/>
  <c r="AV239" i="100"/>
  <c r="AW239" i="100"/>
  <c r="AX239" i="100"/>
  <c r="AY239" i="100"/>
  <c r="AZ239" i="100"/>
  <c r="AV240" i="100"/>
  <c r="AW240" i="100"/>
  <c r="AX240" i="100"/>
  <c r="AY240" i="100"/>
  <c r="AZ240" i="100"/>
  <c r="AV241" i="100"/>
  <c r="AW241" i="100"/>
  <c r="AX241" i="100"/>
  <c r="AY241" i="100"/>
  <c r="AZ241" i="100"/>
  <c r="AV242" i="100"/>
  <c r="AW242" i="100"/>
  <c r="AX242" i="100"/>
  <c r="AY242" i="100"/>
  <c r="AZ242" i="100"/>
  <c r="AV243" i="100"/>
  <c r="AW243" i="100"/>
  <c r="AX243" i="100"/>
  <c r="AY243" i="100"/>
  <c r="AZ243" i="100"/>
  <c r="AV244" i="100"/>
  <c r="AW244" i="100"/>
  <c r="AX244" i="100"/>
  <c r="AY244" i="100"/>
  <c r="AZ244" i="100"/>
  <c r="AV245" i="100"/>
  <c r="AW245" i="100"/>
  <c r="AX245" i="100"/>
  <c r="AY245" i="100"/>
  <c r="AZ245" i="100"/>
  <c r="AV246" i="100"/>
  <c r="AW246" i="100"/>
  <c r="AX246" i="100"/>
  <c r="AY246" i="100"/>
  <c r="AZ246" i="100"/>
  <c r="AV247" i="100"/>
  <c r="AW247" i="100"/>
  <c r="AX247" i="100"/>
  <c r="AY247" i="100"/>
  <c r="AZ247" i="100"/>
  <c r="AV248" i="100"/>
  <c r="AW248" i="100"/>
  <c r="AX248" i="100"/>
  <c r="AY248" i="100"/>
  <c r="AZ248" i="100"/>
  <c r="AV249" i="100"/>
  <c r="AW249" i="100"/>
  <c r="AX249" i="100"/>
  <c r="AY249" i="100"/>
  <c r="AZ249" i="100"/>
  <c r="AV250" i="100"/>
  <c r="AW250" i="100"/>
  <c r="AX250" i="100"/>
  <c r="AY250" i="100"/>
  <c r="AZ250" i="100"/>
  <c r="AV251" i="100"/>
  <c r="AW251" i="100"/>
  <c r="AX251" i="100"/>
  <c r="AY251" i="100"/>
  <c r="AZ251" i="100"/>
  <c r="AV252" i="100"/>
  <c r="AW252" i="100"/>
  <c r="AX252" i="100"/>
  <c r="AY252" i="100"/>
  <c r="AZ252" i="100"/>
  <c r="AV253" i="100"/>
  <c r="AW253" i="100"/>
  <c r="AX253" i="100"/>
  <c r="AY253" i="100"/>
  <c r="AZ253" i="100"/>
  <c r="AV254" i="100"/>
  <c r="AW254" i="100"/>
  <c r="AX254" i="100"/>
  <c r="AY254" i="100"/>
  <c r="AZ254" i="100"/>
  <c r="AV255" i="100"/>
  <c r="AW255" i="100"/>
  <c r="AX255" i="100"/>
  <c r="AY255" i="100"/>
  <c r="AZ255" i="100"/>
  <c r="AV256" i="100"/>
  <c r="AW256" i="100"/>
  <c r="AX256" i="100"/>
  <c r="AY256" i="100"/>
  <c r="AZ256" i="100"/>
  <c r="AV257" i="100"/>
  <c r="AW257" i="100"/>
  <c r="AX257" i="100"/>
  <c r="AY257" i="100"/>
  <c r="AZ257" i="100"/>
  <c r="AV258" i="100"/>
  <c r="AW258" i="100"/>
  <c r="AX258" i="100"/>
  <c r="AY258" i="100"/>
  <c r="AZ258" i="100"/>
  <c r="AV259" i="100"/>
  <c r="AW259" i="100"/>
  <c r="AX259" i="100"/>
  <c r="AY259" i="100"/>
  <c r="AZ259" i="100"/>
  <c r="AV260" i="100"/>
  <c r="AW260" i="100"/>
  <c r="AX260" i="100"/>
  <c r="AY260" i="100"/>
  <c r="AZ260" i="100"/>
  <c r="AV261" i="100"/>
  <c r="AW261" i="100"/>
  <c r="AX261" i="100"/>
  <c r="AY261" i="100"/>
  <c r="AZ261" i="100"/>
  <c r="AV262" i="100"/>
  <c r="AW262" i="100"/>
  <c r="AX262" i="100"/>
  <c r="AY262" i="100"/>
  <c r="AZ262" i="100"/>
  <c r="AV263" i="100"/>
  <c r="AW263" i="100"/>
  <c r="AX263" i="100"/>
  <c r="AY263" i="100"/>
  <c r="AZ263" i="100"/>
  <c r="AV264" i="100"/>
  <c r="AW264" i="100"/>
  <c r="AX264" i="100"/>
  <c r="AY264" i="100"/>
  <c r="AZ264" i="100"/>
  <c r="AV265" i="100"/>
  <c r="AW265" i="100"/>
  <c r="AX265" i="100"/>
  <c r="AY265" i="100"/>
  <c r="AZ265" i="100"/>
  <c r="AV266" i="100"/>
  <c r="AW266" i="100"/>
  <c r="AX266" i="100"/>
  <c r="AY266" i="100"/>
  <c r="AZ266" i="100"/>
  <c r="AV267" i="100"/>
  <c r="AW267" i="100"/>
  <c r="AX267" i="100"/>
  <c r="AY267" i="100"/>
  <c r="AZ267" i="100"/>
  <c r="AV268" i="100"/>
  <c r="AW268" i="100"/>
  <c r="AX268" i="100"/>
  <c r="AY268" i="100"/>
  <c r="AZ268" i="100"/>
  <c r="AV269" i="100"/>
  <c r="AW269" i="100"/>
  <c r="AX269" i="100"/>
  <c r="AY269" i="100"/>
  <c r="AZ269" i="100"/>
  <c r="AV270" i="100"/>
  <c r="AW270" i="100"/>
  <c r="AX270" i="100"/>
  <c r="AY270" i="100"/>
  <c r="AZ270" i="100"/>
  <c r="AV271" i="100"/>
  <c r="AW271" i="100"/>
  <c r="AX271" i="100"/>
  <c r="AY271" i="100"/>
  <c r="AZ271" i="100"/>
  <c r="AV272" i="100"/>
  <c r="AW272" i="100"/>
  <c r="AX272" i="100"/>
  <c r="AY272" i="100"/>
  <c r="AZ272" i="100"/>
  <c r="AV273" i="100"/>
  <c r="AW273" i="100"/>
  <c r="AX273" i="100"/>
  <c r="AY273" i="100"/>
  <c r="AZ273" i="100"/>
  <c r="AV274" i="100"/>
  <c r="AW274" i="100"/>
  <c r="AX274" i="100"/>
  <c r="AY274" i="100"/>
  <c r="AZ274" i="100"/>
  <c r="AV275" i="100"/>
  <c r="AW275" i="100"/>
  <c r="AX275" i="100"/>
  <c r="AY275" i="100"/>
  <c r="AZ275" i="100"/>
  <c r="AV276" i="100"/>
  <c r="AW276" i="100"/>
  <c r="AX276" i="100"/>
  <c r="AY276" i="100"/>
  <c r="AZ276" i="100"/>
  <c r="AV277" i="100"/>
  <c r="AW277" i="100"/>
  <c r="AX277" i="100"/>
  <c r="AY277" i="100"/>
  <c r="AZ277" i="100"/>
  <c r="AV278" i="100"/>
  <c r="AW278" i="100"/>
  <c r="AX278" i="100"/>
  <c r="AY278" i="100"/>
  <c r="AZ278" i="100"/>
  <c r="AV279" i="100"/>
  <c r="AW279" i="100"/>
  <c r="AX279" i="100"/>
  <c r="AY279" i="100"/>
  <c r="AZ279" i="100"/>
  <c r="AV280" i="100"/>
  <c r="AW280" i="100"/>
  <c r="AX280" i="100"/>
  <c r="AY280" i="100"/>
  <c r="AZ280" i="100"/>
  <c r="AV281" i="100"/>
  <c r="AW281" i="100"/>
  <c r="AX281" i="100"/>
  <c r="AY281" i="100"/>
  <c r="AZ281" i="100"/>
  <c r="AV282" i="100"/>
  <c r="AW282" i="100"/>
  <c r="AX282" i="100"/>
  <c r="AY282" i="100"/>
  <c r="AZ282" i="100"/>
  <c r="AV283" i="100"/>
  <c r="AW283" i="100"/>
  <c r="AX283" i="100"/>
  <c r="AY283" i="100"/>
  <c r="AZ283" i="100"/>
  <c r="AV284" i="100"/>
  <c r="AW284" i="100"/>
  <c r="AX284" i="100"/>
  <c r="AY284" i="100"/>
  <c r="AZ284" i="100"/>
  <c r="AV285" i="100"/>
  <c r="AW285" i="100"/>
  <c r="AX285" i="100"/>
  <c r="AY285" i="100"/>
  <c r="AZ285" i="100"/>
  <c r="AV286" i="100"/>
  <c r="AW286" i="100"/>
  <c r="AX286" i="100"/>
  <c r="AY286" i="100"/>
  <c r="AZ286" i="100"/>
  <c r="AV287" i="100"/>
  <c r="AW287" i="100"/>
  <c r="AX287" i="100"/>
  <c r="AY287" i="100"/>
  <c r="AZ287" i="100"/>
  <c r="AV288" i="100"/>
  <c r="AW288" i="100"/>
  <c r="AX288" i="100"/>
  <c r="AY288" i="100"/>
  <c r="AZ288" i="100"/>
  <c r="AV289" i="100"/>
  <c r="AW289" i="100"/>
  <c r="AX289" i="100"/>
  <c r="AY289" i="100"/>
  <c r="AZ289" i="100"/>
  <c r="AV290" i="100"/>
  <c r="AW290" i="100"/>
  <c r="AX290" i="100"/>
  <c r="AY290" i="100"/>
  <c r="AZ290" i="100"/>
  <c r="AV291" i="100"/>
  <c r="AW291" i="100"/>
  <c r="AX291" i="100"/>
  <c r="AY291" i="100"/>
  <c r="AZ291" i="100"/>
  <c r="AV292" i="100"/>
  <c r="AW292" i="100"/>
  <c r="AX292" i="100"/>
  <c r="AY292" i="100"/>
  <c r="AZ292" i="100"/>
  <c r="AV293" i="100"/>
  <c r="AW293" i="100"/>
  <c r="AX293" i="100"/>
  <c r="AY293" i="100"/>
  <c r="AZ293" i="100"/>
  <c r="AV294" i="100"/>
  <c r="AW294" i="100"/>
  <c r="AX294" i="100"/>
  <c r="AY294" i="100"/>
  <c r="AZ294" i="100"/>
  <c r="AV295" i="100"/>
  <c r="AW295" i="100"/>
  <c r="AX295" i="100"/>
  <c r="AY295" i="100"/>
  <c r="AZ295" i="100"/>
  <c r="AV296" i="100"/>
  <c r="AW296" i="100"/>
  <c r="AX296" i="100"/>
  <c r="AY296" i="100"/>
  <c r="AZ296" i="100"/>
  <c r="AV297" i="100"/>
  <c r="AW297" i="100"/>
  <c r="AX297" i="100"/>
  <c r="AY297" i="100"/>
  <c r="AZ297" i="100"/>
  <c r="AV298" i="100"/>
  <c r="AW298" i="100"/>
  <c r="AX298" i="100"/>
  <c r="AY298" i="100"/>
  <c r="AZ298" i="100"/>
  <c r="AV299" i="100"/>
  <c r="AW299" i="100"/>
  <c r="AX299" i="100"/>
  <c r="AY299" i="100"/>
  <c r="AZ299" i="100"/>
  <c r="AV300" i="100"/>
  <c r="AW300" i="100"/>
  <c r="AX300" i="100"/>
  <c r="AY300" i="100"/>
  <c r="AZ300" i="100"/>
  <c r="AV301" i="100"/>
  <c r="AW301" i="100"/>
  <c r="AX301" i="100"/>
  <c r="AY301" i="100"/>
  <c r="AZ301" i="100"/>
  <c r="AV302" i="100"/>
  <c r="AW302" i="100"/>
  <c r="AX302" i="100"/>
  <c r="AY302" i="100"/>
  <c r="AZ302" i="100"/>
  <c r="AV303" i="100"/>
  <c r="AW303" i="100"/>
  <c r="AX303" i="100"/>
  <c r="AY303" i="100"/>
  <c r="AZ303" i="100"/>
  <c r="AV304" i="100"/>
  <c r="AW304" i="100"/>
  <c r="AX304" i="100"/>
  <c r="AY304" i="100"/>
  <c r="AZ304" i="100"/>
  <c r="AV305" i="100"/>
  <c r="AW305" i="100"/>
  <c r="AX305" i="100"/>
  <c r="AY305" i="100"/>
  <c r="AZ305" i="100"/>
  <c r="AV306" i="100"/>
  <c r="AW306" i="100"/>
  <c r="AX306" i="100"/>
  <c r="AY306" i="100"/>
  <c r="AZ306" i="100"/>
  <c r="AV307" i="100"/>
  <c r="AW307" i="100"/>
  <c r="AX307" i="100"/>
  <c r="AY307" i="100"/>
  <c r="AZ307" i="100"/>
  <c r="AV308" i="100"/>
  <c r="AW308" i="100"/>
  <c r="AX308" i="100"/>
  <c r="AY308" i="100"/>
  <c r="AZ308" i="100"/>
  <c r="AV309" i="100"/>
  <c r="AW309" i="100"/>
  <c r="AX309" i="100"/>
  <c r="AY309" i="100"/>
  <c r="AZ309" i="100"/>
  <c r="AV310" i="100"/>
  <c r="AW310" i="100"/>
  <c r="AX310" i="100"/>
  <c r="AY310" i="100"/>
  <c r="AZ310" i="100"/>
  <c r="AV311" i="100"/>
  <c r="AW311" i="100"/>
  <c r="AX311" i="100"/>
  <c r="AY311" i="100"/>
  <c r="AZ311" i="100"/>
  <c r="AV312" i="100"/>
  <c r="AW312" i="100"/>
  <c r="AX312" i="100"/>
  <c r="AY312" i="100"/>
  <c r="AZ312" i="100"/>
  <c r="AV313" i="100"/>
  <c r="AW313" i="100"/>
  <c r="AX313" i="100"/>
  <c r="AY313" i="100"/>
  <c r="AZ313" i="100"/>
  <c r="AV314" i="100"/>
  <c r="AW314" i="100"/>
  <c r="AX314" i="100"/>
  <c r="AY314" i="100"/>
  <c r="AZ314" i="100"/>
  <c r="AV315" i="100"/>
  <c r="AW315" i="100"/>
  <c r="AX315" i="100"/>
  <c r="AY315" i="100"/>
  <c r="AZ315" i="100"/>
  <c r="AV316" i="100"/>
  <c r="AW316" i="100"/>
  <c r="AX316" i="100"/>
  <c r="AY316" i="100"/>
  <c r="AZ316" i="100"/>
  <c r="AV317" i="100"/>
  <c r="AW317" i="100"/>
  <c r="AX317" i="100"/>
  <c r="AY317" i="100"/>
  <c r="AZ317" i="100"/>
  <c r="AV318" i="100"/>
  <c r="AW318" i="100"/>
  <c r="AX318" i="100"/>
  <c r="AY318" i="100"/>
  <c r="AZ318" i="100"/>
  <c r="AV319" i="100"/>
  <c r="AW319" i="100"/>
  <c r="AX319" i="100"/>
  <c r="AY319" i="100"/>
  <c r="AZ319" i="100"/>
  <c r="AV320" i="100"/>
  <c r="AW320" i="100"/>
  <c r="AX320" i="100"/>
  <c r="AY320" i="100"/>
  <c r="AZ320" i="100"/>
  <c r="AV321" i="100"/>
  <c r="AW321" i="100"/>
  <c r="AX321" i="100"/>
  <c r="AY321" i="100"/>
  <c r="AZ321" i="100"/>
  <c r="AV322" i="100"/>
  <c r="AW322" i="100"/>
  <c r="AX322" i="100"/>
  <c r="AY322" i="100"/>
  <c r="AZ322" i="100"/>
  <c r="AV323" i="100"/>
  <c r="AW323" i="100"/>
  <c r="AX323" i="100"/>
  <c r="AY323" i="100"/>
  <c r="AZ323" i="100"/>
  <c r="AV324" i="100"/>
  <c r="AW324" i="100"/>
  <c r="AX324" i="100"/>
  <c r="AY324" i="100"/>
  <c r="AZ324" i="100"/>
  <c r="AV325" i="100"/>
  <c r="AW325" i="100"/>
  <c r="AX325" i="100"/>
  <c r="AY325" i="100"/>
  <c r="AZ325" i="100"/>
  <c r="AV326" i="100"/>
  <c r="AW326" i="100"/>
  <c r="AX326" i="100"/>
  <c r="AY326" i="100"/>
  <c r="AZ326" i="100"/>
  <c r="AV327" i="100"/>
  <c r="AW327" i="100"/>
  <c r="AX327" i="100"/>
  <c r="AY327" i="100"/>
  <c r="AZ327" i="100"/>
  <c r="AV328" i="100"/>
  <c r="AW328" i="100"/>
  <c r="AX328" i="100"/>
  <c r="AY328" i="100"/>
  <c r="AZ328" i="100"/>
  <c r="AV329" i="100"/>
  <c r="AW329" i="100"/>
  <c r="AX329" i="100"/>
  <c r="AY329" i="100"/>
  <c r="AZ329" i="100"/>
  <c r="AV330" i="100"/>
  <c r="AW330" i="100"/>
  <c r="AX330" i="100"/>
  <c r="AY330" i="100"/>
  <c r="AZ330" i="100"/>
  <c r="AV331" i="100"/>
  <c r="AW331" i="100"/>
  <c r="AX331" i="100"/>
  <c r="AY331" i="100"/>
  <c r="AZ331" i="100"/>
  <c r="AV332" i="100"/>
  <c r="AW332" i="100"/>
  <c r="AX332" i="100"/>
  <c r="AY332" i="100"/>
  <c r="AZ332" i="100"/>
  <c r="AV333" i="100"/>
  <c r="AW333" i="100"/>
  <c r="AX333" i="100"/>
  <c r="AY333" i="100"/>
  <c r="AZ333" i="100"/>
  <c r="AV334" i="100"/>
  <c r="AW334" i="100"/>
  <c r="AX334" i="100"/>
  <c r="AY334" i="100"/>
  <c r="AZ334" i="100"/>
  <c r="AV335" i="100"/>
  <c r="AW335" i="100"/>
  <c r="AX335" i="100"/>
  <c r="AY335" i="100"/>
  <c r="AZ335" i="100"/>
  <c r="AV336" i="100"/>
  <c r="AW336" i="100"/>
  <c r="AX336" i="100"/>
  <c r="AY336" i="100"/>
  <c r="AZ336" i="100"/>
  <c r="AV337" i="100"/>
  <c r="AW337" i="100"/>
  <c r="AX337" i="100"/>
  <c r="AY337" i="100"/>
  <c r="AZ337" i="100"/>
  <c r="AV338" i="100"/>
  <c r="AW338" i="100"/>
  <c r="AX338" i="100"/>
  <c r="AY338" i="100"/>
  <c r="AZ338" i="100"/>
  <c r="AV339" i="100"/>
  <c r="AW339" i="100"/>
  <c r="AX339" i="100"/>
  <c r="AY339" i="100"/>
  <c r="AZ339" i="100"/>
  <c r="AV340" i="100"/>
  <c r="AW340" i="100"/>
  <c r="AX340" i="100"/>
  <c r="AY340" i="100"/>
  <c r="AZ340" i="100"/>
  <c r="AV341" i="100"/>
  <c r="AW341" i="100"/>
  <c r="AX341" i="100"/>
  <c r="AY341" i="100"/>
  <c r="AZ341" i="100"/>
  <c r="AV342" i="100"/>
  <c r="AW342" i="100"/>
  <c r="AX342" i="100"/>
  <c r="AY342" i="100"/>
  <c r="AZ342" i="100"/>
  <c r="AV343" i="100"/>
  <c r="AW343" i="100"/>
  <c r="AX343" i="100"/>
  <c r="AY343" i="100"/>
  <c r="AZ343" i="100"/>
  <c r="AV344" i="100"/>
  <c r="AW344" i="100"/>
  <c r="AX344" i="100"/>
  <c r="AY344" i="100"/>
  <c r="AZ344" i="100"/>
  <c r="AV345" i="100"/>
  <c r="AW345" i="100"/>
  <c r="AX345" i="100"/>
  <c r="AY345" i="100"/>
  <c r="AZ345" i="100"/>
  <c r="AV346" i="100"/>
  <c r="AW346" i="100"/>
  <c r="AX346" i="100"/>
  <c r="AY346" i="100"/>
  <c r="AZ346" i="100"/>
  <c r="AV347" i="100"/>
  <c r="AW347" i="100"/>
  <c r="AX347" i="100"/>
  <c r="AY347" i="100"/>
  <c r="AZ347" i="100"/>
  <c r="AV348" i="100"/>
  <c r="AW348" i="100"/>
  <c r="AX348" i="100"/>
  <c r="AY348" i="100"/>
  <c r="AZ348" i="100"/>
  <c r="AV349" i="100"/>
  <c r="AW349" i="100"/>
  <c r="AX349" i="100"/>
  <c r="AY349" i="100"/>
  <c r="AZ349" i="100"/>
  <c r="AV350" i="100"/>
  <c r="AW350" i="100"/>
  <c r="AX350" i="100"/>
  <c r="AY350" i="100"/>
  <c r="AZ350" i="100"/>
  <c r="AV351" i="100"/>
  <c r="AW351" i="100"/>
  <c r="AX351" i="100"/>
  <c r="AY351" i="100"/>
  <c r="AZ351" i="100"/>
  <c r="AV352" i="100"/>
  <c r="AW352" i="100"/>
  <c r="AX352" i="100"/>
  <c r="AY352" i="100"/>
  <c r="AZ352" i="100"/>
  <c r="AV353" i="100"/>
  <c r="AW353" i="100"/>
  <c r="AX353" i="100"/>
  <c r="AY353" i="100"/>
  <c r="AZ353" i="100"/>
  <c r="AV354" i="100"/>
  <c r="AW354" i="100"/>
  <c r="AX354" i="100"/>
  <c r="AY354" i="100"/>
  <c r="AZ354" i="100"/>
  <c r="AV355" i="100"/>
  <c r="AW355" i="100"/>
  <c r="AX355" i="100"/>
  <c r="AY355" i="100"/>
  <c r="AZ355" i="100"/>
  <c r="AV356" i="100"/>
  <c r="AW356" i="100"/>
  <c r="AX356" i="100"/>
  <c r="AY356" i="100"/>
  <c r="AZ356" i="100"/>
  <c r="AV357" i="100"/>
  <c r="AW357" i="100"/>
  <c r="AX357" i="100"/>
  <c r="AY357" i="100"/>
  <c r="AZ357" i="100"/>
  <c r="AV358" i="100"/>
  <c r="AW358" i="100"/>
  <c r="AX358" i="100"/>
  <c r="AY358" i="100"/>
  <c r="AZ358" i="100"/>
  <c r="AV359" i="100"/>
  <c r="AW359" i="100"/>
  <c r="AX359" i="100"/>
  <c r="AY359" i="100"/>
  <c r="AZ359" i="100"/>
  <c r="AV360" i="100"/>
  <c r="AW360" i="100"/>
  <c r="AX360" i="100"/>
  <c r="AY360" i="100"/>
  <c r="AZ360" i="100"/>
  <c r="AV361" i="100"/>
  <c r="AW361" i="100"/>
  <c r="AX361" i="100"/>
  <c r="AY361" i="100"/>
  <c r="AZ361" i="100"/>
  <c r="AV362" i="100"/>
  <c r="AW362" i="100"/>
  <c r="AX362" i="100"/>
  <c r="AY362" i="100"/>
  <c r="AZ362" i="100"/>
  <c r="AV363" i="100"/>
  <c r="AW363" i="100"/>
  <c r="AX363" i="100"/>
  <c r="AY363" i="100"/>
  <c r="AZ363" i="100"/>
  <c r="AV364" i="100"/>
  <c r="AW364" i="100"/>
  <c r="AX364" i="100"/>
  <c r="AY364" i="100"/>
  <c r="AZ364" i="100"/>
  <c r="AV365" i="100"/>
  <c r="AW365" i="100"/>
  <c r="AX365" i="100"/>
  <c r="AY365" i="100"/>
  <c r="AZ365" i="100"/>
  <c r="AV366" i="100"/>
  <c r="AW366" i="100"/>
  <c r="AX366" i="100"/>
  <c r="AY366" i="100"/>
  <c r="AZ366" i="100"/>
  <c r="AV367" i="100"/>
  <c r="AW367" i="100"/>
  <c r="AX367" i="100"/>
  <c r="AY367" i="100"/>
  <c r="AZ367" i="100"/>
  <c r="AV368" i="100"/>
  <c r="AW368" i="100"/>
  <c r="AX368" i="100"/>
  <c r="AY368" i="100"/>
  <c r="AZ368" i="100"/>
  <c r="AV369" i="100"/>
  <c r="AW369" i="100"/>
  <c r="AX369" i="100"/>
  <c r="AY369" i="100"/>
  <c r="AZ369" i="100"/>
  <c r="AV370" i="100"/>
  <c r="AW370" i="100"/>
  <c r="AX370" i="100"/>
  <c r="AY370" i="100"/>
  <c r="AZ370" i="100"/>
  <c r="AV371" i="100"/>
  <c r="AW371" i="100"/>
  <c r="AX371" i="100"/>
  <c r="AY371" i="100"/>
  <c r="AZ371" i="100"/>
  <c r="AV372" i="100"/>
  <c r="AW372" i="100"/>
  <c r="AX372" i="100"/>
  <c r="AY372" i="100"/>
  <c r="AZ372" i="100"/>
  <c r="AV373" i="100"/>
  <c r="AW373" i="100"/>
  <c r="AX373" i="100"/>
  <c r="AY373" i="100"/>
  <c r="AZ373" i="100"/>
  <c r="AV374" i="100"/>
  <c r="AW374" i="100"/>
  <c r="AX374" i="100"/>
  <c r="AY374" i="100"/>
  <c r="AZ374" i="100"/>
  <c r="AV375" i="100"/>
  <c r="AW375" i="100"/>
  <c r="AX375" i="100"/>
  <c r="AY375" i="100"/>
  <c r="AZ375" i="100"/>
  <c r="AV376" i="100"/>
  <c r="AW376" i="100"/>
  <c r="AX376" i="100"/>
  <c r="AY376" i="100"/>
  <c r="AZ376" i="100"/>
  <c r="AV377" i="100"/>
  <c r="AW377" i="100"/>
  <c r="AX377" i="100"/>
  <c r="AY377" i="100"/>
  <c r="AZ377" i="100"/>
  <c r="AV378" i="100"/>
  <c r="AW378" i="100"/>
  <c r="AX378" i="100"/>
  <c r="AY378" i="100"/>
  <c r="AZ378" i="100"/>
  <c r="AV379" i="100"/>
  <c r="AW379" i="100"/>
  <c r="AX379" i="100"/>
  <c r="AY379" i="100"/>
  <c r="AZ379" i="100"/>
  <c r="AV380" i="100"/>
  <c r="AW380" i="100"/>
  <c r="AX380" i="100"/>
  <c r="AY380" i="100"/>
  <c r="AZ380" i="100"/>
  <c r="AV381" i="100"/>
  <c r="AW381" i="100"/>
  <c r="AX381" i="100"/>
  <c r="AY381" i="100"/>
  <c r="AZ381" i="100"/>
  <c r="AV382" i="100"/>
  <c r="AW382" i="100"/>
  <c r="AX382" i="100"/>
  <c r="AY382" i="100"/>
  <c r="AZ382" i="100"/>
  <c r="AV383" i="100"/>
  <c r="AW383" i="100"/>
  <c r="AX383" i="100"/>
  <c r="AY383" i="100"/>
  <c r="AZ383" i="100"/>
  <c r="AV384" i="100"/>
  <c r="AW384" i="100"/>
  <c r="AX384" i="100"/>
  <c r="AY384" i="100"/>
  <c r="AZ384" i="100"/>
  <c r="AV385" i="100"/>
  <c r="AW385" i="100"/>
  <c r="AX385" i="100"/>
  <c r="AY385" i="100"/>
  <c r="AZ385" i="100"/>
  <c r="AV386" i="100"/>
  <c r="AW386" i="100"/>
  <c r="AX386" i="100"/>
  <c r="AY386" i="100"/>
  <c r="AZ386" i="100"/>
  <c r="AV387" i="100"/>
  <c r="AW387" i="100"/>
  <c r="AX387" i="100"/>
  <c r="AY387" i="100"/>
  <c r="AZ387" i="100"/>
  <c r="AV388" i="100"/>
  <c r="AW388" i="100"/>
  <c r="AX388" i="100"/>
  <c r="AY388" i="100"/>
  <c r="AZ388" i="100"/>
  <c r="AV389" i="100"/>
  <c r="AW389" i="100"/>
  <c r="AX389" i="100"/>
  <c r="AY389" i="100"/>
  <c r="AZ389" i="100"/>
  <c r="AV390" i="100"/>
  <c r="AW390" i="100"/>
  <c r="AX390" i="100"/>
  <c r="AY390" i="100"/>
  <c r="AZ390" i="100"/>
  <c r="AV391" i="100"/>
  <c r="AW391" i="100"/>
  <c r="AX391" i="100"/>
  <c r="AY391" i="100"/>
  <c r="AZ391" i="100"/>
  <c r="AV392" i="100"/>
  <c r="AW392" i="100"/>
  <c r="AX392" i="100"/>
  <c r="AY392" i="100"/>
  <c r="AZ392" i="100"/>
  <c r="AV393" i="100"/>
  <c r="AW393" i="100"/>
  <c r="AX393" i="100"/>
  <c r="AY393" i="100"/>
  <c r="AZ393" i="100"/>
  <c r="AV394" i="100"/>
  <c r="AW394" i="100"/>
  <c r="AX394" i="100"/>
  <c r="AY394" i="100"/>
  <c r="AZ394" i="100"/>
  <c r="AV395" i="100"/>
  <c r="AW395" i="100"/>
  <c r="AX395" i="100"/>
  <c r="AY395" i="100"/>
  <c r="AZ395" i="100"/>
  <c r="AV396" i="100"/>
  <c r="AW396" i="100"/>
  <c r="AX396" i="100"/>
  <c r="AY396" i="100"/>
  <c r="AZ396" i="100"/>
  <c r="AV397" i="100"/>
  <c r="AW397" i="100"/>
  <c r="AX397" i="100"/>
  <c r="AY397" i="100"/>
  <c r="AZ397" i="100"/>
  <c r="AV398" i="100"/>
  <c r="AW398" i="100"/>
  <c r="AX398" i="100"/>
  <c r="AY398" i="100"/>
  <c r="AZ398" i="100"/>
  <c r="AV399" i="100"/>
  <c r="AW399" i="100"/>
  <c r="AX399" i="100"/>
  <c r="AY399" i="100"/>
  <c r="AZ399" i="100"/>
  <c r="AV400" i="100"/>
  <c r="AW400" i="100"/>
  <c r="AX400" i="100"/>
  <c r="AY400" i="100"/>
  <c r="AZ400" i="100"/>
  <c r="AV401" i="100"/>
  <c r="AW401" i="100"/>
  <c r="AX401" i="100"/>
  <c r="AY401" i="100"/>
  <c r="AZ401" i="100"/>
  <c r="AV402" i="100"/>
  <c r="AW402" i="100"/>
  <c r="AX402" i="100"/>
  <c r="AY402" i="100"/>
  <c r="AZ402" i="100"/>
  <c r="AV403" i="100"/>
  <c r="AW403" i="100"/>
  <c r="AX403" i="100"/>
  <c r="AY403" i="100"/>
  <c r="AZ403" i="100"/>
  <c r="AV404" i="100"/>
  <c r="AW404" i="100"/>
  <c r="AX404" i="100"/>
  <c r="AY404" i="100"/>
  <c r="AZ404" i="100"/>
  <c r="AV405" i="100"/>
  <c r="AW405" i="100"/>
  <c r="AX405" i="100"/>
  <c r="AY405" i="100"/>
  <c r="AZ405" i="100"/>
  <c r="AV406" i="100"/>
  <c r="AW406" i="100"/>
  <c r="AX406" i="100"/>
  <c r="AY406" i="100"/>
  <c r="AZ406" i="100"/>
  <c r="AV407" i="100"/>
  <c r="AW407" i="100"/>
  <c r="AX407" i="100"/>
  <c r="AY407" i="100"/>
  <c r="AZ407" i="100"/>
  <c r="AV408" i="100"/>
  <c r="AW408" i="100"/>
  <c r="AX408" i="100"/>
  <c r="AY408" i="100"/>
  <c r="AZ408" i="100"/>
  <c r="AV409" i="100"/>
  <c r="AW409" i="100"/>
  <c r="AX409" i="100"/>
  <c r="AY409" i="100"/>
  <c r="AZ409" i="100"/>
  <c r="AV410" i="100"/>
  <c r="AW410" i="100"/>
  <c r="AX410" i="100"/>
  <c r="AY410" i="100"/>
  <c r="AZ410" i="100"/>
  <c r="AV411" i="100"/>
  <c r="AW411" i="100"/>
  <c r="AX411" i="100"/>
  <c r="AY411" i="100"/>
  <c r="AZ411" i="100"/>
  <c r="AV412" i="100"/>
  <c r="AW412" i="100"/>
  <c r="AX412" i="100"/>
  <c r="AY412" i="100"/>
  <c r="AZ412" i="100"/>
  <c r="AV413" i="100"/>
  <c r="AW413" i="100"/>
  <c r="AX413" i="100"/>
  <c r="AY413" i="100"/>
  <c r="AZ413" i="100"/>
  <c r="AV414" i="100"/>
  <c r="AW414" i="100"/>
  <c r="AX414" i="100"/>
  <c r="AY414" i="100"/>
  <c r="AZ414" i="100"/>
  <c r="AV415" i="100"/>
  <c r="AW415" i="100"/>
  <c r="AX415" i="100"/>
  <c r="AY415" i="100"/>
  <c r="AZ415" i="100"/>
  <c r="AV416" i="100"/>
  <c r="AW416" i="100"/>
  <c r="AX416" i="100"/>
  <c r="AY416" i="100"/>
  <c r="AZ416" i="100"/>
  <c r="AV417" i="100"/>
  <c r="AW417" i="100"/>
  <c r="AX417" i="100"/>
  <c r="AY417" i="100"/>
  <c r="AZ417" i="100"/>
  <c r="AV418" i="100"/>
  <c r="AW418" i="100"/>
  <c r="AX418" i="100"/>
  <c r="AY418" i="100"/>
  <c r="AZ418" i="100"/>
  <c r="AV419" i="100"/>
  <c r="AW419" i="100"/>
  <c r="AX419" i="100"/>
  <c r="AY419" i="100"/>
  <c r="AZ419" i="100"/>
  <c r="AV420" i="100"/>
  <c r="AW420" i="100"/>
  <c r="AX420" i="100"/>
  <c r="AY420" i="100"/>
  <c r="AZ420" i="100"/>
  <c r="AV421" i="100"/>
  <c r="AW421" i="100"/>
  <c r="AX421" i="100"/>
  <c r="AY421" i="100"/>
  <c r="AZ421" i="100"/>
  <c r="AV422" i="100"/>
  <c r="AW422" i="100"/>
  <c r="AX422" i="100"/>
  <c r="AY422" i="100"/>
  <c r="AZ422" i="100"/>
  <c r="AV423" i="100"/>
  <c r="AW423" i="100"/>
  <c r="AX423" i="100"/>
  <c r="AY423" i="100"/>
  <c r="AZ423" i="100"/>
  <c r="AV424" i="100"/>
  <c r="AW424" i="100"/>
  <c r="AX424" i="100"/>
  <c r="AY424" i="100"/>
  <c r="AZ424" i="100"/>
  <c r="AV425" i="100"/>
  <c r="AW425" i="100"/>
  <c r="AX425" i="100"/>
  <c r="AY425" i="100"/>
  <c r="AZ425" i="100"/>
  <c r="AV426" i="100"/>
  <c r="AW426" i="100"/>
  <c r="AX426" i="100"/>
  <c r="AY426" i="100"/>
  <c r="AZ426" i="100"/>
  <c r="AV427" i="100"/>
  <c r="AW427" i="100"/>
  <c r="AX427" i="100"/>
  <c r="AY427" i="100"/>
  <c r="AZ427" i="100"/>
  <c r="AV428" i="100"/>
  <c r="AW428" i="100"/>
  <c r="AX428" i="100"/>
  <c r="AY428" i="100"/>
  <c r="AZ428" i="100"/>
  <c r="AV429" i="100"/>
  <c r="AW429" i="100"/>
  <c r="AX429" i="100"/>
  <c r="AY429" i="100"/>
  <c r="AZ429" i="100"/>
  <c r="AV430" i="100"/>
  <c r="AW430" i="100"/>
  <c r="AX430" i="100"/>
  <c r="AY430" i="100"/>
  <c r="AZ430" i="100"/>
  <c r="AV431" i="100"/>
  <c r="AW431" i="100"/>
  <c r="AX431" i="100"/>
  <c r="AY431" i="100"/>
  <c r="AZ431" i="100"/>
  <c r="AV432" i="100"/>
  <c r="AW432" i="100"/>
  <c r="AX432" i="100"/>
  <c r="AY432" i="100"/>
  <c r="AZ432" i="100"/>
  <c r="AV433" i="100"/>
  <c r="AW433" i="100"/>
  <c r="AX433" i="100"/>
  <c r="AY433" i="100"/>
  <c r="AZ433" i="100"/>
  <c r="AV434" i="100"/>
  <c r="AW434" i="100"/>
  <c r="AX434" i="100"/>
  <c r="AY434" i="100"/>
  <c r="AZ434" i="100"/>
  <c r="AV435" i="100"/>
  <c r="AW435" i="100"/>
  <c r="AX435" i="100"/>
  <c r="AY435" i="100"/>
  <c r="AZ435" i="100"/>
  <c r="AV436" i="100"/>
  <c r="AW436" i="100"/>
  <c r="AX436" i="100"/>
  <c r="AY436" i="100"/>
  <c r="AZ436" i="100"/>
  <c r="AV437" i="100"/>
  <c r="AW437" i="100"/>
  <c r="AX437" i="100"/>
  <c r="AY437" i="100"/>
  <c r="AZ437" i="100"/>
  <c r="AV438" i="100"/>
  <c r="AW438" i="100"/>
  <c r="AX438" i="100"/>
  <c r="AY438" i="100"/>
  <c r="AZ438" i="100"/>
  <c r="AV439" i="100"/>
  <c r="AW439" i="100"/>
  <c r="AX439" i="100"/>
  <c r="AY439" i="100"/>
  <c r="AZ439" i="100"/>
  <c r="AV440" i="100"/>
  <c r="AW440" i="100"/>
  <c r="AX440" i="100"/>
  <c r="AY440" i="100"/>
  <c r="AZ440" i="100"/>
  <c r="AV441" i="100"/>
  <c r="AW441" i="100"/>
  <c r="AX441" i="100"/>
  <c r="AY441" i="100"/>
  <c r="AZ441" i="100"/>
  <c r="AV442" i="100"/>
  <c r="AW442" i="100"/>
  <c r="AX442" i="100"/>
  <c r="AY442" i="100"/>
  <c r="AZ442" i="100"/>
  <c r="AV443" i="100"/>
  <c r="AW443" i="100"/>
  <c r="AX443" i="100"/>
  <c r="AY443" i="100"/>
  <c r="AZ443" i="100"/>
  <c r="AV444" i="100"/>
  <c r="AW444" i="100"/>
  <c r="AX444" i="100"/>
  <c r="AY444" i="100"/>
  <c r="AZ444" i="100"/>
  <c r="AV445" i="100"/>
  <c r="AW445" i="100"/>
  <c r="AX445" i="100"/>
  <c r="AY445" i="100"/>
  <c r="AZ445" i="100"/>
  <c r="AV446" i="100"/>
  <c r="AW446" i="100"/>
  <c r="AX446" i="100"/>
  <c r="AY446" i="100"/>
  <c r="AZ446" i="100"/>
  <c r="AV447" i="100"/>
  <c r="AW447" i="100"/>
  <c r="AX447" i="100"/>
  <c r="AY447" i="100"/>
  <c r="AZ447" i="100"/>
  <c r="AV448" i="100"/>
  <c r="AW448" i="100"/>
  <c r="AX448" i="100"/>
  <c r="AY448" i="100"/>
  <c r="AZ448" i="100"/>
  <c r="AV449" i="100"/>
  <c r="AW449" i="100"/>
  <c r="AX449" i="100"/>
  <c r="AY449" i="100"/>
  <c r="AZ449" i="100"/>
  <c r="AV450" i="100"/>
  <c r="AW450" i="100"/>
  <c r="AX450" i="100"/>
  <c r="AY450" i="100"/>
  <c r="AZ450" i="100"/>
  <c r="AV451" i="100"/>
  <c r="AW451" i="100"/>
  <c r="AX451" i="100"/>
  <c r="AY451" i="100"/>
  <c r="AZ451" i="100"/>
  <c r="AV452" i="100"/>
  <c r="AW452" i="100"/>
  <c r="AX452" i="100"/>
  <c r="AY452" i="100"/>
  <c r="AZ452" i="100"/>
  <c r="AV453" i="100"/>
  <c r="AW453" i="100"/>
  <c r="AX453" i="100"/>
  <c r="AY453" i="100"/>
  <c r="AZ453" i="100"/>
  <c r="AV454" i="100"/>
  <c r="AW454" i="100"/>
  <c r="AX454" i="100"/>
  <c r="AY454" i="100"/>
  <c r="AZ454" i="100"/>
  <c r="AV455" i="100"/>
  <c r="AW455" i="100"/>
  <c r="AX455" i="100"/>
  <c r="AY455" i="100"/>
  <c r="AZ455" i="100"/>
  <c r="AV456" i="100"/>
  <c r="AW456" i="100"/>
  <c r="AX456" i="100"/>
  <c r="AY456" i="100"/>
  <c r="AZ456" i="100"/>
  <c r="AV457" i="100"/>
  <c r="AW457" i="100"/>
  <c r="AX457" i="100"/>
  <c r="AY457" i="100"/>
  <c r="AZ457" i="100"/>
  <c r="AV458" i="100"/>
  <c r="AW458" i="100"/>
  <c r="AX458" i="100"/>
  <c r="AY458" i="100"/>
  <c r="AZ458" i="100"/>
  <c r="AV459" i="100"/>
  <c r="AW459" i="100"/>
  <c r="AX459" i="100"/>
  <c r="AY459" i="100"/>
  <c r="AZ459" i="100"/>
  <c r="AV460" i="100"/>
  <c r="AW460" i="100"/>
  <c r="AX460" i="100"/>
  <c r="AY460" i="100"/>
  <c r="AZ460" i="100"/>
  <c r="AV461" i="100"/>
  <c r="AW461" i="100"/>
  <c r="AX461" i="100"/>
  <c r="AY461" i="100"/>
  <c r="AZ461" i="100"/>
  <c r="AZ5" i="100"/>
  <c r="AY5" i="100"/>
  <c r="AX5" i="100"/>
  <c r="AW5" i="100"/>
  <c r="R1" i="100"/>
  <c r="AC1" i="100"/>
  <c r="AB1" i="100"/>
  <c r="AA1" i="100"/>
  <c r="AD1" i="100"/>
  <c r="Z1" i="100"/>
  <c r="Y1" i="100"/>
  <c r="X1" i="100"/>
  <c r="W1" i="100"/>
  <c r="V1" i="100"/>
  <c r="U1" i="100"/>
  <c r="T1" i="100"/>
  <c r="S1" i="100"/>
  <c r="Q1" i="100"/>
  <c r="E1" i="100"/>
  <c r="BL462" i="100"/>
  <c r="BL463" i="100"/>
  <c r="BL464" i="100"/>
  <c r="BL465" i="100"/>
  <c r="BL466" i="100"/>
  <c r="BL467" i="100"/>
  <c r="BL468" i="100"/>
  <c r="BL469" i="100"/>
  <c r="BL470" i="100"/>
  <c r="BL471" i="100"/>
  <c r="BL472" i="100"/>
  <c r="BL473" i="100"/>
  <c r="BL474" i="100"/>
  <c r="BL475" i="100"/>
  <c r="BL476" i="100"/>
  <c r="BL477" i="100"/>
  <c r="AB27" i="100" l="1"/>
  <c r="X27" i="100"/>
  <c r="T27" i="100"/>
  <c r="W27" i="100"/>
  <c r="S27" i="100"/>
  <c r="Z27" i="100"/>
  <c r="V27" i="100"/>
  <c r="R27" i="100"/>
  <c r="AC27" i="100"/>
  <c r="Y27" i="100"/>
  <c r="U27" i="100"/>
  <c r="Q27" i="100"/>
  <c r="AA27" i="100"/>
  <c r="O27" i="100"/>
  <c r="K27" i="100"/>
  <c r="G27" i="100"/>
  <c r="N27" i="100"/>
  <c r="J27" i="100"/>
  <c r="F27" i="100"/>
  <c r="M27" i="100"/>
  <c r="I27" i="100"/>
  <c r="E27" i="100"/>
  <c r="L27" i="100"/>
  <c r="H27" i="100"/>
  <c r="CS28" i="443"/>
  <c r="CT28" i="443"/>
  <c r="CY27" i="443"/>
  <c r="CZ27" i="443"/>
  <c r="DE27" i="443" s="1"/>
  <c r="CY18" i="443"/>
  <c r="CZ18" i="443"/>
  <c r="DE18" i="443" s="1"/>
  <c r="CY24" i="443"/>
  <c r="CZ24" i="443"/>
  <c r="DE24" i="443" s="1"/>
  <c r="CS26" i="443"/>
  <c r="CT26" i="443"/>
  <c r="CS23" i="443"/>
  <c r="CT23" i="443"/>
  <c r="CY25" i="443"/>
  <c r="CZ25" i="443"/>
  <c r="DE25" i="443" s="1"/>
  <c r="CY17" i="443"/>
  <c r="CZ17" i="443"/>
  <c r="DE17" i="443" s="1"/>
  <c r="CY22" i="443"/>
  <c r="CZ22" i="443"/>
  <c r="DE22" i="443" s="1"/>
  <c r="CY19" i="443"/>
  <c r="CZ19" i="443"/>
  <c r="DE19" i="443" s="1"/>
  <c r="CZ33" i="443"/>
  <c r="DE33" i="443" s="1"/>
  <c r="CY33" i="443"/>
  <c r="CZ29" i="443"/>
  <c r="DE29" i="443" s="1"/>
  <c r="CY29" i="443"/>
  <c r="Z5" i="100"/>
  <c r="V5" i="100"/>
  <c r="R5" i="100"/>
  <c r="AC5" i="100"/>
  <c r="Y5" i="100"/>
  <c r="U5" i="100"/>
  <c r="Q5" i="100"/>
  <c r="S5" i="100"/>
  <c r="AB5" i="100"/>
  <c r="X5" i="100"/>
  <c r="T5" i="100"/>
  <c r="AA5" i="100"/>
  <c r="W5" i="100"/>
  <c r="Z35" i="100"/>
  <c r="V35" i="100"/>
  <c r="R35" i="100"/>
  <c r="S35" i="100"/>
  <c r="AC35" i="100"/>
  <c r="Y35" i="100"/>
  <c r="U35" i="100"/>
  <c r="Q35" i="100"/>
  <c r="AA35" i="100"/>
  <c r="AB35" i="100"/>
  <c r="X35" i="100"/>
  <c r="T35" i="100"/>
  <c r="W35" i="100"/>
  <c r="Z33" i="100"/>
  <c r="V33" i="100"/>
  <c r="R33" i="100"/>
  <c r="W33" i="100"/>
  <c r="AC33" i="100"/>
  <c r="Y33" i="100"/>
  <c r="U33" i="100"/>
  <c r="Q33" i="100"/>
  <c r="AA33" i="100"/>
  <c r="AB33" i="100"/>
  <c r="X33" i="100"/>
  <c r="T33" i="100"/>
  <c r="S33" i="100"/>
  <c r="Z26" i="100"/>
  <c r="V26" i="100"/>
  <c r="R26" i="100"/>
  <c r="W26" i="100"/>
  <c r="AC26" i="100"/>
  <c r="Y26" i="100"/>
  <c r="U26" i="100"/>
  <c r="Q26" i="100"/>
  <c r="S26" i="100"/>
  <c r="AB26" i="100"/>
  <c r="X26" i="100"/>
  <c r="T26" i="100"/>
  <c r="AA26" i="100"/>
  <c r="AC49" i="100"/>
  <c r="R49" i="100"/>
  <c r="V49" i="100"/>
  <c r="Z49" i="100"/>
  <c r="S49" i="100"/>
  <c r="W49" i="100"/>
  <c r="AA49" i="100"/>
  <c r="T49" i="100"/>
  <c r="X49" i="100"/>
  <c r="AB49" i="100"/>
  <c r="Q49" i="100"/>
  <c r="U49" i="100"/>
  <c r="Y49" i="100"/>
  <c r="AW3" i="100"/>
  <c r="AX3" i="100"/>
  <c r="AY3" i="100"/>
  <c r="AZ3" i="100"/>
  <c r="BM3" i="100"/>
  <c r="BN3" i="100"/>
  <c r="BP3" i="100"/>
  <c r="BO3" i="100"/>
  <c r="S8" i="100"/>
  <c r="R42" i="100"/>
  <c r="AA6" i="100"/>
  <c r="R13" i="100"/>
  <c r="R21" i="100"/>
  <c r="R32" i="100"/>
  <c r="R38" i="100"/>
  <c r="R46" i="100"/>
  <c r="AB6" i="100"/>
  <c r="AB8" i="100"/>
  <c r="AB10" i="100"/>
  <c r="AB12" i="100"/>
  <c r="AB14" i="100"/>
  <c r="AB16" i="100"/>
  <c r="AB18" i="100"/>
  <c r="AB20" i="100"/>
  <c r="AB22" i="100"/>
  <c r="AB24" i="100"/>
  <c r="AB30" i="100"/>
  <c r="AB32" i="100"/>
  <c r="AB36" i="100"/>
  <c r="AB38" i="100"/>
  <c r="AB40" i="100"/>
  <c r="AB42" i="100"/>
  <c r="AB44" i="100"/>
  <c r="AB47" i="100"/>
  <c r="R6" i="100"/>
  <c r="R10" i="100"/>
  <c r="R14" i="100"/>
  <c r="R18" i="100"/>
  <c r="R22" i="100"/>
  <c r="R29" i="100"/>
  <c r="R34" i="100"/>
  <c r="R39" i="100"/>
  <c r="R43" i="100"/>
  <c r="R47" i="100"/>
  <c r="AA7" i="100"/>
  <c r="AA9" i="100"/>
  <c r="AA11" i="100"/>
  <c r="AA13" i="100"/>
  <c r="AA15" i="100"/>
  <c r="AA17" i="100"/>
  <c r="AA19" i="100"/>
  <c r="AA21" i="100"/>
  <c r="AA23" i="100"/>
  <c r="AA29" i="100"/>
  <c r="AA31" i="100"/>
  <c r="AA34" i="100"/>
  <c r="AA37" i="100"/>
  <c r="AA39" i="100"/>
  <c r="AA41" i="100"/>
  <c r="AA43" i="100"/>
  <c r="AA45" i="100"/>
  <c r="R7" i="100"/>
  <c r="R11" i="100"/>
  <c r="R15" i="100"/>
  <c r="R19" i="100"/>
  <c r="R23" i="100"/>
  <c r="R30" i="100"/>
  <c r="R36" i="100"/>
  <c r="R40" i="100"/>
  <c r="R44" i="100"/>
  <c r="R48" i="100"/>
  <c r="AC47" i="100"/>
  <c r="AA8" i="100"/>
  <c r="AA10" i="100"/>
  <c r="AA12" i="100"/>
  <c r="AA14" i="100"/>
  <c r="AA16" i="100"/>
  <c r="AA18" i="100"/>
  <c r="AA20" i="100"/>
  <c r="AA22" i="100"/>
  <c r="AA24" i="100"/>
  <c r="AA30" i="100"/>
  <c r="AA32" i="100"/>
  <c r="AA36" i="100"/>
  <c r="AA38" i="100"/>
  <c r="AA40" i="100"/>
  <c r="AA42" i="100"/>
  <c r="AA44" i="100"/>
  <c r="AA47" i="100"/>
  <c r="R9" i="100"/>
  <c r="R17" i="100"/>
  <c r="R25" i="100"/>
  <c r="AB7" i="100"/>
  <c r="AB9" i="100"/>
  <c r="AB11" i="100"/>
  <c r="AB13" i="100"/>
  <c r="AB15" i="100"/>
  <c r="AB17" i="100"/>
  <c r="AB19" i="100"/>
  <c r="AB21" i="100"/>
  <c r="AB23" i="100"/>
  <c r="AB29" i="100"/>
  <c r="AB31" i="100"/>
  <c r="AB34" i="100"/>
  <c r="AB37" i="100"/>
  <c r="AB39" i="100"/>
  <c r="AB41" i="100"/>
  <c r="AB43" i="100"/>
  <c r="AB45" i="100"/>
  <c r="R8" i="100"/>
  <c r="R12" i="100"/>
  <c r="R16" i="100"/>
  <c r="R20" i="100"/>
  <c r="R24" i="100"/>
  <c r="R31" i="100"/>
  <c r="R37" i="100"/>
  <c r="R41" i="100"/>
  <c r="R45" i="100"/>
  <c r="AC8" i="100"/>
  <c r="AC16" i="100"/>
  <c r="AC24" i="100"/>
  <c r="AC38" i="100"/>
  <c r="AC42" i="100"/>
  <c r="AC7" i="100"/>
  <c r="AC15" i="100"/>
  <c r="AC23" i="100"/>
  <c r="AC37" i="100"/>
  <c r="AC41" i="100"/>
  <c r="AC45" i="100"/>
  <c r="AC6" i="100"/>
  <c r="AC10" i="100"/>
  <c r="AC14" i="100"/>
  <c r="AC18" i="100"/>
  <c r="AC22" i="100"/>
  <c r="AC30" i="100"/>
  <c r="AC36" i="100"/>
  <c r="AC40" i="100"/>
  <c r="AC44" i="100"/>
  <c r="AC12" i="100"/>
  <c r="AC20" i="100"/>
  <c r="AC32" i="100"/>
  <c r="AC11" i="100"/>
  <c r="AC19" i="100"/>
  <c r="AC31" i="100"/>
  <c r="AC9" i="100"/>
  <c r="AC13" i="100"/>
  <c r="AC17" i="100"/>
  <c r="AC21" i="100"/>
  <c r="AC29" i="100"/>
  <c r="AC34" i="100"/>
  <c r="AC39" i="100"/>
  <c r="AC43" i="100"/>
  <c r="AB48" i="100"/>
  <c r="AA25" i="100"/>
  <c r="AA46" i="100"/>
  <c r="AC48" i="100"/>
  <c r="AB25" i="100"/>
  <c r="AB46" i="100"/>
  <c r="AC25" i="100"/>
  <c r="AC46" i="100"/>
  <c r="AA48" i="100"/>
  <c r="Q37" i="100"/>
  <c r="Q20" i="100"/>
  <c r="Y8" i="100"/>
  <c r="Y14" i="100"/>
  <c r="Y20" i="100"/>
  <c r="Y24" i="100"/>
  <c r="Y34" i="100"/>
  <c r="Y39" i="100"/>
  <c r="Y41" i="100"/>
  <c r="Y45" i="100"/>
  <c r="Q48" i="100"/>
  <c r="Q44" i="100"/>
  <c r="Q40" i="100"/>
  <c r="Q36" i="100"/>
  <c r="Q30" i="100"/>
  <c r="Q23" i="100"/>
  <c r="Q19" i="100"/>
  <c r="U7" i="100"/>
  <c r="U9" i="100"/>
  <c r="U11" i="100"/>
  <c r="U13" i="100"/>
  <c r="U15" i="100"/>
  <c r="U17" i="100"/>
  <c r="U19" i="100"/>
  <c r="U21" i="100"/>
  <c r="U23" i="100"/>
  <c r="U25" i="100"/>
  <c r="U30" i="100"/>
  <c r="U32" i="100"/>
  <c r="U36" i="100"/>
  <c r="U38" i="100"/>
  <c r="U40" i="100"/>
  <c r="U42" i="100"/>
  <c r="U44" i="100"/>
  <c r="U46" i="100"/>
  <c r="U48" i="100"/>
  <c r="Q45" i="100"/>
  <c r="Q31" i="100"/>
  <c r="Y6" i="100"/>
  <c r="Y12" i="100"/>
  <c r="Y18" i="100"/>
  <c r="Y22" i="100"/>
  <c r="Y31" i="100"/>
  <c r="Y37" i="100"/>
  <c r="Y43" i="100"/>
  <c r="Q6" i="100"/>
  <c r="Q47" i="100"/>
  <c r="Q43" i="100"/>
  <c r="Q39" i="100"/>
  <c r="Q34" i="100"/>
  <c r="Q29" i="100"/>
  <c r="Q22" i="100"/>
  <c r="Q17" i="100"/>
  <c r="Y7" i="100"/>
  <c r="Y9" i="100"/>
  <c r="Y11" i="100"/>
  <c r="Y13" i="100"/>
  <c r="Y15" i="100"/>
  <c r="Y17" i="100"/>
  <c r="Y19" i="100"/>
  <c r="Y21" i="100"/>
  <c r="Y23" i="100"/>
  <c r="Y25" i="100"/>
  <c r="Y30" i="100"/>
  <c r="Y32" i="100"/>
  <c r="Y36" i="100"/>
  <c r="Y38" i="100"/>
  <c r="Y40" i="100"/>
  <c r="Y42" i="100"/>
  <c r="Y44" i="100"/>
  <c r="Y46" i="100"/>
  <c r="Y48" i="100"/>
  <c r="X48" i="100"/>
  <c r="T48" i="100"/>
  <c r="X47" i="100"/>
  <c r="T47" i="100"/>
  <c r="X46" i="100"/>
  <c r="T46" i="100"/>
  <c r="X45" i="100"/>
  <c r="T45" i="100"/>
  <c r="X44" i="100"/>
  <c r="T44" i="100"/>
  <c r="X43" i="100"/>
  <c r="T43" i="100"/>
  <c r="X42" i="100"/>
  <c r="T42" i="100"/>
  <c r="X41" i="100"/>
  <c r="T41" i="100"/>
  <c r="X40" i="100"/>
  <c r="T40" i="100"/>
  <c r="X39" i="100"/>
  <c r="T39" i="100"/>
  <c r="X38" i="100"/>
  <c r="T38" i="100"/>
  <c r="X37" i="100"/>
  <c r="T37" i="100"/>
  <c r="X36" i="100"/>
  <c r="T36" i="100"/>
  <c r="X34" i="100"/>
  <c r="T34" i="100"/>
  <c r="X32" i="100"/>
  <c r="T32" i="100"/>
  <c r="X31" i="100"/>
  <c r="T31" i="100"/>
  <c r="X30" i="100"/>
  <c r="T30" i="100"/>
  <c r="X29" i="100"/>
  <c r="T29" i="100"/>
  <c r="X25" i="100"/>
  <c r="T25" i="100"/>
  <c r="X24" i="100"/>
  <c r="T24" i="100"/>
  <c r="X23" i="100"/>
  <c r="T23" i="100"/>
  <c r="X22" i="100"/>
  <c r="T22" i="100"/>
  <c r="X21" i="100"/>
  <c r="T21" i="100"/>
  <c r="X20" i="100"/>
  <c r="T20" i="100"/>
  <c r="X19" i="100"/>
  <c r="T19" i="100"/>
  <c r="X18" i="100"/>
  <c r="T18" i="100"/>
  <c r="X17" i="100"/>
  <c r="T17" i="100"/>
  <c r="X16" i="100"/>
  <c r="T16" i="100"/>
  <c r="X15" i="100"/>
  <c r="T15" i="100"/>
  <c r="X14" i="100"/>
  <c r="T14" i="100"/>
  <c r="X13" i="100"/>
  <c r="T13" i="100"/>
  <c r="X12" i="100"/>
  <c r="T12" i="100"/>
  <c r="X11" i="100"/>
  <c r="T11" i="100"/>
  <c r="X10" i="100"/>
  <c r="T10" i="100"/>
  <c r="X9" i="100"/>
  <c r="T9" i="100"/>
  <c r="X8" i="100"/>
  <c r="T8" i="100"/>
  <c r="X7" i="100"/>
  <c r="T7" i="100"/>
  <c r="X6" i="100"/>
  <c r="T6" i="100"/>
  <c r="Q10" i="100"/>
  <c r="Q14" i="100"/>
  <c r="Q18" i="100"/>
  <c r="W48" i="100"/>
  <c r="S48" i="100"/>
  <c r="W47" i="100"/>
  <c r="S47" i="100"/>
  <c r="W46" i="100"/>
  <c r="S46" i="100"/>
  <c r="W45" i="100"/>
  <c r="S45" i="100"/>
  <c r="W44" i="100"/>
  <c r="S44" i="100"/>
  <c r="W43" i="100"/>
  <c r="S43" i="100"/>
  <c r="W42" i="100"/>
  <c r="S42" i="100"/>
  <c r="W41" i="100"/>
  <c r="S41" i="100"/>
  <c r="W40" i="100"/>
  <c r="S40" i="100"/>
  <c r="W39" i="100"/>
  <c r="S39" i="100"/>
  <c r="W38" i="100"/>
  <c r="S38" i="100"/>
  <c r="W37" i="100"/>
  <c r="S37" i="100"/>
  <c r="W36" i="100"/>
  <c r="S36" i="100"/>
  <c r="W34" i="100"/>
  <c r="S34" i="100"/>
  <c r="W32" i="100"/>
  <c r="S32" i="100"/>
  <c r="W31" i="100"/>
  <c r="S31" i="100"/>
  <c r="W30" i="100"/>
  <c r="S30" i="100"/>
  <c r="W29" i="100"/>
  <c r="S29" i="100"/>
  <c r="W25" i="100"/>
  <c r="S25" i="100"/>
  <c r="W24" i="100"/>
  <c r="S24" i="100"/>
  <c r="W23" i="100"/>
  <c r="S23" i="100"/>
  <c r="W22" i="100"/>
  <c r="S22" i="100"/>
  <c r="W21" i="100"/>
  <c r="S21" i="100"/>
  <c r="W20" i="100"/>
  <c r="S20" i="100"/>
  <c r="W19" i="100"/>
  <c r="S19" i="100"/>
  <c r="W18" i="100"/>
  <c r="S18" i="100"/>
  <c r="W17" i="100"/>
  <c r="S17" i="100"/>
  <c r="W16" i="100"/>
  <c r="S16" i="100"/>
  <c r="W15" i="100"/>
  <c r="S15" i="100"/>
  <c r="W14" i="100"/>
  <c r="S14" i="100"/>
  <c r="W13" i="100"/>
  <c r="S13" i="100"/>
  <c r="W12" i="100"/>
  <c r="S12" i="100"/>
  <c r="W11" i="100"/>
  <c r="S11" i="100"/>
  <c r="W10" i="100"/>
  <c r="S10" i="100"/>
  <c r="W9" i="100"/>
  <c r="S9" i="100"/>
  <c r="W8" i="100"/>
  <c r="W7" i="100"/>
  <c r="S7" i="100"/>
  <c r="W6" i="100"/>
  <c r="S6" i="100"/>
  <c r="Q7" i="100"/>
  <c r="Q11" i="100"/>
  <c r="Q15" i="100"/>
  <c r="Z48" i="100"/>
  <c r="V48" i="100"/>
  <c r="Z47" i="100"/>
  <c r="V47" i="100"/>
  <c r="Z46" i="100"/>
  <c r="V46" i="100"/>
  <c r="Z45" i="100"/>
  <c r="V45" i="100"/>
  <c r="Z44" i="100"/>
  <c r="V44" i="100"/>
  <c r="Z43" i="100"/>
  <c r="V43" i="100"/>
  <c r="Z42" i="100"/>
  <c r="V42" i="100"/>
  <c r="Z41" i="100"/>
  <c r="V41" i="100"/>
  <c r="Z40" i="100"/>
  <c r="V40" i="100"/>
  <c r="Z39" i="100"/>
  <c r="V39" i="100"/>
  <c r="Z38" i="100"/>
  <c r="V38" i="100"/>
  <c r="Z37" i="100"/>
  <c r="V37" i="100"/>
  <c r="Z36" i="100"/>
  <c r="V36" i="100"/>
  <c r="Z34" i="100"/>
  <c r="V34" i="100"/>
  <c r="Z32" i="100"/>
  <c r="V32" i="100"/>
  <c r="Z31" i="100"/>
  <c r="V31" i="100"/>
  <c r="Z30" i="100"/>
  <c r="V30" i="100"/>
  <c r="Z29" i="100"/>
  <c r="V29" i="100"/>
  <c r="Z25" i="100"/>
  <c r="V25" i="100"/>
  <c r="Z24" i="100"/>
  <c r="V24" i="100"/>
  <c r="Z23" i="100"/>
  <c r="V23" i="100"/>
  <c r="Z22" i="100"/>
  <c r="V22" i="100"/>
  <c r="Z21" i="100"/>
  <c r="V21" i="100"/>
  <c r="Z20" i="100"/>
  <c r="V20" i="100"/>
  <c r="Z19" i="100"/>
  <c r="V19" i="100"/>
  <c r="Z18" i="100"/>
  <c r="V18" i="100"/>
  <c r="Z17" i="100"/>
  <c r="V17" i="100"/>
  <c r="Z16" i="100"/>
  <c r="V16" i="100"/>
  <c r="Z15" i="100"/>
  <c r="V15" i="100"/>
  <c r="Z14" i="100"/>
  <c r="V14" i="100"/>
  <c r="Z13" i="100"/>
  <c r="V13" i="100"/>
  <c r="Z12" i="100"/>
  <c r="V12" i="100"/>
  <c r="Z11" i="100"/>
  <c r="V11" i="100"/>
  <c r="Z10" i="100"/>
  <c r="V10" i="100"/>
  <c r="Z9" i="100"/>
  <c r="V9" i="100"/>
  <c r="Z8" i="100"/>
  <c r="V8" i="100"/>
  <c r="Z7" i="100"/>
  <c r="V7" i="100"/>
  <c r="Z6" i="100"/>
  <c r="V6" i="100"/>
  <c r="Q8" i="100"/>
  <c r="Q12" i="100"/>
  <c r="Q16" i="100"/>
  <c r="Q41" i="100"/>
  <c r="Q24" i="100"/>
  <c r="Q9" i="100"/>
  <c r="Y10" i="100"/>
  <c r="Y16" i="100"/>
  <c r="Y29" i="100"/>
  <c r="Y47" i="100"/>
  <c r="Q46" i="100"/>
  <c r="Q42" i="100"/>
  <c r="Q38" i="100"/>
  <c r="Q32" i="100"/>
  <c r="Q25" i="100"/>
  <c r="Q21" i="100"/>
  <c r="Q13" i="100"/>
  <c r="U6" i="100"/>
  <c r="U8" i="100"/>
  <c r="U10" i="100"/>
  <c r="U12" i="100"/>
  <c r="U14" i="100"/>
  <c r="U16" i="100"/>
  <c r="U18" i="100"/>
  <c r="U20" i="100"/>
  <c r="U22" i="100"/>
  <c r="U24" i="100"/>
  <c r="U29" i="100"/>
  <c r="U31" i="100"/>
  <c r="U34" i="100"/>
  <c r="U37" i="100"/>
  <c r="U39" i="100"/>
  <c r="U41" i="100"/>
  <c r="U43" i="100"/>
  <c r="U45" i="100"/>
  <c r="U47" i="100"/>
  <c r="X44" i="325"/>
  <c r="E46" i="325"/>
  <c r="AD27" i="100" l="1"/>
  <c r="CY28" i="443"/>
  <c r="CZ28" i="443"/>
  <c r="DE28" i="443" s="1"/>
  <c r="CY23" i="443"/>
  <c r="CZ23" i="443"/>
  <c r="DE23" i="443" s="1"/>
  <c r="CY26" i="443"/>
  <c r="CZ26" i="443"/>
  <c r="DE26" i="443" s="1"/>
  <c r="AD5" i="100"/>
  <c r="AD35" i="100"/>
  <c r="AD33" i="100"/>
  <c r="AD26" i="100"/>
  <c r="AD25" i="100"/>
  <c r="AD46" i="100"/>
  <c r="AD13" i="100"/>
  <c r="AD38" i="100"/>
  <c r="AD32" i="100"/>
  <c r="AD9" i="100"/>
  <c r="AD12" i="100"/>
  <c r="AD7" i="100"/>
  <c r="AD18" i="100"/>
  <c r="AD29" i="100"/>
  <c r="AD47" i="100"/>
  <c r="AD30" i="100"/>
  <c r="AD48" i="100"/>
  <c r="AD8" i="100"/>
  <c r="AD14" i="100"/>
  <c r="AD34" i="100"/>
  <c r="AD6" i="100"/>
  <c r="AD31" i="100"/>
  <c r="AD36" i="100"/>
  <c r="AD20" i="100"/>
  <c r="AD24" i="100"/>
  <c r="AD21" i="100"/>
  <c r="AD42" i="100"/>
  <c r="AD41" i="100"/>
  <c r="AD15" i="100"/>
  <c r="AD10" i="100"/>
  <c r="AD17" i="100"/>
  <c r="AD39" i="100"/>
  <c r="AD45" i="100"/>
  <c r="AD19" i="100"/>
  <c r="AD40" i="100"/>
  <c r="AD37" i="100"/>
  <c r="AD49" i="100"/>
  <c r="AD16" i="100"/>
  <c r="AD11" i="100"/>
  <c r="AD22" i="100"/>
  <c r="AD43" i="100"/>
  <c r="AD23" i="100"/>
  <c r="AD44" i="100"/>
  <c r="AC2" i="100"/>
  <c r="AC3" i="100" s="1"/>
  <c r="R2" i="100"/>
  <c r="R3" i="100" s="1"/>
  <c r="Z2" i="100"/>
  <c r="Z3" i="100" s="1"/>
  <c r="AA2" i="100"/>
  <c r="AA3" i="100" s="1"/>
  <c r="AB2" i="100"/>
  <c r="AB3" i="100" s="1"/>
  <c r="Q2" i="100"/>
  <c r="U2" i="100"/>
  <c r="U3" i="100" s="1"/>
  <c r="T2" i="100"/>
  <c r="T3" i="100" s="1"/>
  <c r="S2" i="100"/>
  <c r="S3" i="100" s="1"/>
  <c r="X2" i="100"/>
  <c r="X3" i="100" s="1"/>
  <c r="V2" i="100"/>
  <c r="V3" i="100" s="1"/>
  <c r="W2" i="100"/>
  <c r="W3" i="100" s="1"/>
  <c r="Y2" i="100"/>
  <c r="Y3" i="100" s="1"/>
  <c r="Q3" i="100" l="1"/>
  <c r="AD2" i="100"/>
  <c r="ES36" i="127"/>
  <c r="ER36" i="127"/>
  <c r="DH36" i="127"/>
  <c r="DB36" i="127"/>
  <c r="CV36" i="127"/>
  <c r="CP36" i="127"/>
  <c r="CJ36" i="127"/>
  <c r="CI36" i="127"/>
  <c r="CO36" i="127" s="1"/>
  <c r="AU36" i="127"/>
  <c r="AT36" i="127"/>
  <c r="AS36" i="127"/>
  <c r="AH36" i="127"/>
  <c r="AG36" i="127"/>
  <c r="AI36" i="127" s="1"/>
  <c r="O36" i="127"/>
  <c r="T36" i="127" s="1"/>
  <c r="AO85" i="343"/>
  <c r="AL85" i="343"/>
  <c r="AF85" i="343"/>
  <c r="Z85" i="343"/>
  <c r="R85" i="343"/>
  <c r="AI85" i="343" s="1"/>
  <c r="CU36" i="127" l="1"/>
  <c r="W85" i="343"/>
  <c r="AC85" i="343"/>
  <c r="DA36" i="127" l="1"/>
  <c r="DG36" i="127" l="1"/>
  <c r="X87" i="325" l="1"/>
  <c r="E89" i="325"/>
  <c r="DA49" i="338" l="1"/>
  <c r="CU49" i="338"/>
  <c r="CO49" i="338"/>
  <c r="CI49" i="338"/>
  <c r="CC49" i="338"/>
  <c r="CB49" i="338"/>
  <c r="CG49" i="338" s="1"/>
  <c r="AN49" i="338"/>
  <c r="AM49" i="338"/>
  <c r="AL49" i="338"/>
  <c r="AQ49" i="338" s="1"/>
  <c r="AA49" i="338"/>
  <c r="Z49" i="338"/>
  <c r="AE49" i="338" s="1"/>
  <c r="Y49" i="338"/>
  <c r="H49" i="338"/>
  <c r="M49" i="338" s="1"/>
  <c r="DA48" i="338"/>
  <c r="CU48" i="338"/>
  <c r="CO48" i="338"/>
  <c r="CI48" i="338"/>
  <c r="CC48" i="338"/>
  <c r="CB48" i="338"/>
  <c r="CG48" i="338" s="1"/>
  <c r="AN48" i="338"/>
  <c r="AM48" i="338"/>
  <c r="AL48" i="338"/>
  <c r="AQ48" i="338" s="1"/>
  <c r="AA48" i="338"/>
  <c r="Z48" i="338"/>
  <c r="AE48" i="338" s="1"/>
  <c r="Y48" i="338"/>
  <c r="H48" i="338"/>
  <c r="M48" i="338" s="1"/>
  <c r="DA47" i="338"/>
  <c r="CU47" i="338"/>
  <c r="CO47" i="338"/>
  <c r="CI47" i="338"/>
  <c r="CC47" i="338"/>
  <c r="CB47" i="338"/>
  <c r="CG47" i="338" s="1"/>
  <c r="AN47" i="338"/>
  <c r="AM47" i="338"/>
  <c r="AL47" i="338"/>
  <c r="AQ47" i="338" s="1"/>
  <c r="AA47" i="338"/>
  <c r="Z47" i="338"/>
  <c r="AE47" i="338" s="1"/>
  <c r="Y47" i="338"/>
  <c r="H47" i="338"/>
  <c r="M47" i="338" s="1"/>
  <c r="DA46" i="338"/>
  <c r="CU46" i="338"/>
  <c r="CO46" i="338"/>
  <c r="CI46" i="338"/>
  <c r="CC46" i="338"/>
  <c r="CB46" i="338"/>
  <c r="CG46" i="338" s="1"/>
  <c r="AN46" i="338"/>
  <c r="AM46" i="338"/>
  <c r="AL46" i="338"/>
  <c r="AQ46" i="338" s="1"/>
  <c r="AA46" i="338"/>
  <c r="Z46" i="338"/>
  <c r="AE46" i="338" s="1"/>
  <c r="Y46" i="338"/>
  <c r="H46" i="338"/>
  <c r="M46" i="338" s="1"/>
  <c r="DA45" i="338"/>
  <c r="CU45" i="338"/>
  <c r="CO45" i="338"/>
  <c r="CI45" i="338"/>
  <c r="CC45" i="338"/>
  <c r="CB45" i="338"/>
  <c r="CG45" i="338" s="1"/>
  <c r="AN45" i="338"/>
  <c r="AM45" i="338"/>
  <c r="AL45" i="338"/>
  <c r="AQ45" i="338" s="1"/>
  <c r="AA45" i="338"/>
  <c r="Z45" i="338"/>
  <c r="AE45" i="338" s="1"/>
  <c r="Y45" i="338"/>
  <c r="H45" i="338"/>
  <c r="M45" i="338" s="1"/>
  <c r="DA44" i="338"/>
  <c r="CU44" i="338"/>
  <c r="CO44" i="338"/>
  <c r="CI44" i="338"/>
  <c r="CC44" i="338"/>
  <c r="CB44" i="338"/>
  <c r="CG44" i="338" s="1"/>
  <c r="AN44" i="338"/>
  <c r="AM44" i="338"/>
  <c r="AL44" i="338"/>
  <c r="AQ44" i="338" s="1"/>
  <c r="AA44" i="338"/>
  <c r="Z44" i="338"/>
  <c r="AE44" i="338" s="1"/>
  <c r="Y44" i="338"/>
  <c r="H44" i="338"/>
  <c r="M44" i="338" s="1"/>
  <c r="DA43" i="338"/>
  <c r="CU43" i="338"/>
  <c r="CO43" i="338"/>
  <c r="CI43" i="338"/>
  <c r="CC43" i="338"/>
  <c r="CB43" i="338"/>
  <c r="CG43" i="338" s="1"/>
  <c r="AN43" i="338"/>
  <c r="AM43" i="338"/>
  <c r="AL43" i="338"/>
  <c r="AQ43" i="338" s="1"/>
  <c r="AA43" i="338"/>
  <c r="Z43" i="338"/>
  <c r="AE43" i="338" s="1"/>
  <c r="Y43" i="338"/>
  <c r="H43" i="338"/>
  <c r="M43" i="338" s="1"/>
  <c r="DA42" i="338"/>
  <c r="CU42" i="338"/>
  <c r="CO42" i="338"/>
  <c r="CI42" i="338"/>
  <c r="CC42" i="338"/>
  <c r="CB42" i="338"/>
  <c r="CG42" i="338" s="1"/>
  <c r="AN42" i="338"/>
  <c r="AM42" i="338"/>
  <c r="AL42" i="338"/>
  <c r="AQ42" i="338" s="1"/>
  <c r="AA42" i="338"/>
  <c r="Z42" i="338"/>
  <c r="AE42" i="338" s="1"/>
  <c r="Y42" i="338"/>
  <c r="H42" i="338"/>
  <c r="M42" i="338" s="1"/>
  <c r="CH43" i="338" l="1"/>
  <c r="CM43" i="338" s="1"/>
  <c r="AB48" i="338"/>
  <c r="CH45" i="338"/>
  <c r="CM45" i="338" s="1"/>
  <c r="AB47" i="338"/>
  <c r="AB45" i="338"/>
  <c r="AB46" i="338"/>
  <c r="AB42" i="338"/>
  <c r="AB43" i="338"/>
  <c r="AB44" i="338"/>
  <c r="AB49" i="338"/>
  <c r="CH48" i="338"/>
  <c r="CH46" i="338"/>
  <c r="CN43" i="338"/>
  <c r="CH44" i="338"/>
  <c r="CN45" i="338"/>
  <c r="CH47" i="338"/>
  <c r="CH49" i="338"/>
  <c r="CH42" i="338"/>
  <c r="AN27" i="338"/>
  <c r="U27" i="338"/>
  <c r="AA27" i="338" s="1"/>
  <c r="T27" i="338"/>
  <c r="AL27" i="338" s="1"/>
  <c r="H27" i="338"/>
  <c r="M27" i="338" s="1"/>
  <c r="AN26" i="338"/>
  <c r="U26" i="338"/>
  <c r="AA26" i="338" s="1"/>
  <c r="T26" i="338"/>
  <c r="Z26" i="338" s="1"/>
  <c r="H26" i="338"/>
  <c r="M26" i="338" s="1"/>
  <c r="DA39" i="338"/>
  <c r="CU39" i="338"/>
  <c r="CO39" i="338"/>
  <c r="CI39" i="338"/>
  <c r="CC39" i="338"/>
  <c r="CB39" i="338"/>
  <c r="AN39" i="338"/>
  <c r="AM39" i="338"/>
  <c r="AL39" i="338"/>
  <c r="AQ39" i="338" s="1"/>
  <c r="AA39" i="338"/>
  <c r="Z39" i="338"/>
  <c r="AE39" i="338" s="1"/>
  <c r="Y39" i="338"/>
  <c r="H39" i="338"/>
  <c r="M39" i="338" s="1"/>
  <c r="DA9" i="338"/>
  <c r="CU9" i="338"/>
  <c r="CO9" i="338"/>
  <c r="CI9" i="338"/>
  <c r="CC9" i="338"/>
  <c r="CB9" i="338"/>
  <c r="AN9" i="338"/>
  <c r="AM9" i="338"/>
  <c r="AL9" i="338"/>
  <c r="AQ9" i="338" s="1"/>
  <c r="AA9" i="338"/>
  <c r="Z9" i="338"/>
  <c r="AE9" i="338" s="1"/>
  <c r="Y9" i="338"/>
  <c r="H9" i="338"/>
  <c r="M9" i="338" s="1"/>
  <c r="DA11" i="338"/>
  <c r="CU11" i="338"/>
  <c r="CO11" i="338"/>
  <c r="CI11" i="338"/>
  <c r="CC11" i="338"/>
  <c r="CB11" i="338"/>
  <c r="CH11" i="338" s="1"/>
  <c r="AN11" i="338"/>
  <c r="AM11" i="338"/>
  <c r="AL11" i="338"/>
  <c r="AA11" i="338"/>
  <c r="Z11" i="338"/>
  <c r="H11" i="338"/>
  <c r="M11" i="338" s="1"/>
  <c r="DA15" i="338"/>
  <c r="CU15" i="338"/>
  <c r="CO15" i="338"/>
  <c r="CI15" i="338"/>
  <c r="CC15" i="338"/>
  <c r="CB15" i="338"/>
  <c r="AN15" i="338"/>
  <c r="AM15" i="338"/>
  <c r="AL15" i="338"/>
  <c r="AA15" i="338"/>
  <c r="Z15" i="338"/>
  <c r="H15" i="338"/>
  <c r="M15" i="338" s="1"/>
  <c r="DA23" i="338"/>
  <c r="CU23" i="338"/>
  <c r="CO23" i="338"/>
  <c r="CI23" i="338"/>
  <c r="CC23" i="338"/>
  <c r="CB23" i="338"/>
  <c r="AN23" i="338"/>
  <c r="AM23" i="338"/>
  <c r="AL23" i="338"/>
  <c r="AQ23" i="338" s="1"/>
  <c r="AA23" i="338"/>
  <c r="Z23" i="338"/>
  <c r="AE23" i="338" s="1"/>
  <c r="Y23" i="338"/>
  <c r="H23" i="338"/>
  <c r="M23" i="338" s="1"/>
  <c r="DA96" i="338"/>
  <c r="CU96" i="338"/>
  <c r="CO96" i="338"/>
  <c r="CI96" i="338"/>
  <c r="CC96" i="338"/>
  <c r="CB96" i="338"/>
  <c r="CH96" i="338" s="1"/>
  <c r="AN96" i="338"/>
  <c r="AM96" i="338"/>
  <c r="AL96" i="338"/>
  <c r="AQ96" i="338" s="1"/>
  <c r="AA96" i="338"/>
  <c r="Z96" i="338"/>
  <c r="AB96" i="338" s="1"/>
  <c r="Y96" i="338"/>
  <c r="H96" i="338"/>
  <c r="M96" i="338" s="1"/>
  <c r="AB23" i="338" l="1"/>
  <c r="CM46" i="338"/>
  <c r="CN46" i="338"/>
  <c r="CM49" i="338"/>
  <c r="CN49" i="338"/>
  <c r="CS43" i="338"/>
  <c r="CT43" i="338"/>
  <c r="CS45" i="338"/>
  <c r="CT45" i="338"/>
  <c r="CM44" i="338"/>
  <c r="CN44" i="338"/>
  <c r="CM47" i="338"/>
  <c r="CN47" i="338"/>
  <c r="CM48" i="338"/>
  <c r="CN48" i="338"/>
  <c r="CM42" i="338"/>
  <c r="CN42" i="338"/>
  <c r="AM27" i="338"/>
  <c r="AB9" i="338"/>
  <c r="AL26" i="338"/>
  <c r="CI27" i="338"/>
  <c r="CO27" i="338"/>
  <c r="AB39" i="338"/>
  <c r="CB27" i="338"/>
  <c r="CU27" i="338"/>
  <c r="CC27" i="338"/>
  <c r="DA27" i="338"/>
  <c r="Z27" i="338"/>
  <c r="AB26" i="338"/>
  <c r="AM26" i="338"/>
  <c r="CB26" i="338"/>
  <c r="CC26" i="338"/>
  <c r="CI26" i="338"/>
  <c r="CO26" i="338"/>
  <c r="CU26" i="338"/>
  <c r="DA26" i="338"/>
  <c r="AB15" i="338"/>
  <c r="CH39" i="338"/>
  <c r="CH9" i="338"/>
  <c r="CN11" i="338"/>
  <c r="AB11" i="338"/>
  <c r="CH15" i="338"/>
  <c r="CH23" i="338"/>
  <c r="CN96" i="338"/>
  <c r="AE96" i="338"/>
  <c r="ES245" i="127"/>
  <c r="ER245" i="127"/>
  <c r="DH245" i="127"/>
  <c r="DB245" i="127"/>
  <c r="CV245" i="127"/>
  <c r="CP245" i="127"/>
  <c r="CJ245" i="127"/>
  <c r="CI245" i="127"/>
  <c r="CO245" i="127" s="1"/>
  <c r="AU245" i="127"/>
  <c r="AT245" i="127"/>
  <c r="AS245" i="127"/>
  <c r="AX245" i="127" s="1"/>
  <c r="AH245" i="127"/>
  <c r="AG245" i="127"/>
  <c r="AI245" i="127" s="1"/>
  <c r="AF245" i="127"/>
  <c r="O245" i="127"/>
  <c r="T245" i="127" s="1"/>
  <c r="ES17" i="127"/>
  <c r="ER17" i="127"/>
  <c r="DH17" i="127"/>
  <c r="DB17" i="127"/>
  <c r="CV17" i="127"/>
  <c r="CP17" i="127"/>
  <c r="CJ17" i="127"/>
  <c r="CI17" i="127"/>
  <c r="CO17" i="127" s="1"/>
  <c r="AU17" i="127"/>
  <c r="AT17" i="127"/>
  <c r="AS17" i="127"/>
  <c r="AX17" i="127" s="1"/>
  <c r="AH17" i="127"/>
  <c r="AG17" i="127"/>
  <c r="AI17" i="127" s="1"/>
  <c r="AF17" i="127"/>
  <c r="O17" i="127"/>
  <c r="T17" i="127" s="1"/>
  <c r="ES76" i="127"/>
  <c r="ER76" i="127"/>
  <c r="DH76" i="127"/>
  <c r="DB76" i="127"/>
  <c r="CV76" i="127"/>
  <c r="CP76" i="127"/>
  <c r="CJ76" i="127"/>
  <c r="CI76" i="127"/>
  <c r="CO76" i="127" s="1"/>
  <c r="AU76" i="127"/>
  <c r="AT76" i="127"/>
  <c r="AS76" i="127"/>
  <c r="AX76" i="127" s="1"/>
  <c r="AH76" i="127"/>
  <c r="AG76" i="127"/>
  <c r="AI76" i="127" s="1"/>
  <c r="AF76" i="127"/>
  <c r="O76" i="127"/>
  <c r="T76" i="127" s="1"/>
  <c r="CN245" i="127" l="1"/>
  <c r="CS48" i="338"/>
  <c r="CT48" i="338"/>
  <c r="CS44" i="338"/>
  <c r="CT44" i="338"/>
  <c r="CS49" i="338"/>
  <c r="CT49" i="338"/>
  <c r="CS47" i="338"/>
  <c r="CT47" i="338"/>
  <c r="CY45" i="338"/>
  <c r="CZ45" i="338"/>
  <c r="DE45" i="338" s="1"/>
  <c r="CY43" i="338"/>
  <c r="CZ43" i="338"/>
  <c r="DE43" i="338" s="1"/>
  <c r="CS46" i="338"/>
  <c r="CT46" i="338"/>
  <c r="CS42" i="338"/>
  <c r="CT42" i="338"/>
  <c r="CH27" i="338"/>
  <c r="AB27" i="338"/>
  <c r="CH26" i="338"/>
  <c r="CN39" i="338"/>
  <c r="CN9" i="338"/>
  <c r="CT11" i="338"/>
  <c r="CN15" i="338"/>
  <c r="CN23" i="338"/>
  <c r="CT96" i="338"/>
  <c r="CU245" i="127"/>
  <c r="CT245" i="127"/>
  <c r="AL245" i="127"/>
  <c r="CU17" i="127"/>
  <c r="CT17" i="127"/>
  <c r="CN17" i="127"/>
  <c r="AL17" i="127"/>
  <c r="CU76" i="127"/>
  <c r="CT76" i="127"/>
  <c r="AL76" i="127"/>
  <c r="CN76" i="127"/>
  <c r="H3" i="338"/>
  <c r="M3" i="338" s="1"/>
  <c r="Z3" i="338"/>
  <c r="AB3" i="338" s="1"/>
  <c r="AA3" i="338"/>
  <c r="AL3" i="338"/>
  <c r="AM3" i="338"/>
  <c r="AN3" i="338"/>
  <c r="CB3" i="338"/>
  <c r="CC3" i="338"/>
  <c r="CI3" i="338"/>
  <c r="CO3" i="338"/>
  <c r="CU3" i="338"/>
  <c r="DA3" i="338"/>
  <c r="ES244" i="127"/>
  <c r="ER244" i="127"/>
  <c r="DH244" i="127"/>
  <c r="DB244" i="127"/>
  <c r="CV244" i="127"/>
  <c r="CP244" i="127"/>
  <c r="CJ244" i="127"/>
  <c r="CI244" i="127"/>
  <c r="CO244" i="127" s="1"/>
  <c r="AU244" i="127"/>
  <c r="AT244" i="127"/>
  <c r="AS244" i="127"/>
  <c r="AX244" i="127" s="1"/>
  <c r="AH244" i="127"/>
  <c r="AG244" i="127"/>
  <c r="AL244" i="127" s="1"/>
  <c r="AF244" i="127"/>
  <c r="O244" i="127"/>
  <c r="T244" i="127" s="1"/>
  <c r="ES231" i="127"/>
  <c r="ER231" i="127"/>
  <c r="DH231" i="127"/>
  <c r="DB231" i="127"/>
  <c r="CV231" i="127"/>
  <c r="CP231" i="127"/>
  <c r="CJ231" i="127"/>
  <c r="AU231" i="127"/>
  <c r="AT231" i="127"/>
  <c r="AH231" i="127"/>
  <c r="AA231" i="127"/>
  <c r="AF231" i="127" s="1"/>
  <c r="O231" i="127"/>
  <c r="T231" i="127" s="1"/>
  <c r="CN27" i="338" l="1"/>
  <c r="CN244" i="127"/>
  <c r="CY49" i="338"/>
  <c r="CZ49" i="338"/>
  <c r="DE49" i="338" s="1"/>
  <c r="CY44" i="338"/>
  <c r="CZ44" i="338"/>
  <c r="DE44" i="338" s="1"/>
  <c r="CY47" i="338"/>
  <c r="CZ47" i="338"/>
  <c r="DE47" i="338" s="1"/>
  <c r="CY48" i="338"/>
  <c r="CZ48" i="338"/>
  <c r="DE48" i="338" s="1"/>
  <c r="CY46" i="338"/>
  <c r="CZ46" i="338"/>
  <c r="DE46" i="338" s="1"/>
  <c r="CY42" i="338"/>
  <c r="CZ42" i="338"/>
  <c r="DE42" i="338" s="1"/>
  <c r="CT27" i="338"/>
  <c r="CN26" i="338"/>
  <c r="CT39" i="338"/>
  <c r="CT9" i="338"/>
  <c r="CZ11" i="338"/>
  <c r="CT15" i="338"/>
  <c r="CT23" i="338"/>
  <c r="CZ96" i="338"/>
  <c r="DA245" i="127"/>
  <c r="CZ245" i="127"/>
  <c r="DA17" i="127"/>
  <c r="CZ17" i="127"/>
  <c r="DA76" i="127"/>
  <c r="CZ76" i="127"/>
  <c r="CH3" i="338"/>
  <c r="CT244" i="127"/>
  <c r="CU244" i="127"/>
  <c r="AI244" i="127"/>
  <c r="AG231" i="127"/>
  <c r="AI231" i="127" s="1"/>
  <c r="AS231" i="127"/>
  <c r="AX231" i="127" s="1"/>
  <c r="I1" i="100"/>
  <c r="H1" i="100"/>
  <c r="G1" i="100"/>
  <c r="F1" i="100"/>
  <c r="K1" i="100"/>
  <c r="J1" i="100"/>
  <c r="P1" i="100"/>
  <c r="O1" i="100"/>
  <c r="N1" i="100"/>
  <c r="M1" i="100"/>
  <c r="L1" i="100"/>
  <c r="AV5" i="100"/>
  <c r="M5" i="100" l="1"/>
  <c r="I5" i="100"/>
  <c r="E5" i="100"/>
  <c r="J5" i="100"/>
  <c r="L5" i="100"/>
  <c r="H5" i="100"/>
  <c r="F5" i="100"/>
  <c r="O5" i="100"/>
  <c r="K5" i="100"/>
  <c r="G5" i="100"/>
  <c r="N5" i="100"/>
  <c r="M35" i="100"/>
  <c r="I35" i="100"/>
  <c r="E35" i="100"/>
  <c r="F35" i="100"/>
  <c r="L35" i="100"/>
  <c r="H35" i="100"/>
  <c r="N35" i="100"/>
  <c r="O35" i="100"/>
  <c r="K35" i="100"/>
  <c r="G35" i="100"/>
  <c r="J35" i="100"/>
  <c r="M33" i="100"/>
  <c r="I33" i="100"/>
  <c r="E33" i="100"/>
  <c r="J33" i="100"/>
  <c r="L33" i="100"/>
  <c r="H33" i="100"/>
  <c r="N33" i="100"/>
  <c r="O33" i="100"/>
  <c r="K33" i="100"/>
  <c r="G33" i="100"/>
  <c r="F33" i="100"/>
  <c r="M26" i="100"/>
  <c r="I26" i="100"/>
  <c r="E26" i="100"/>
  <c r="N26" i="100"/>
  <c r="L26" i="100"/>
  <c r="H26" i="100"/>
  <c r="J26" i="100"/>
  <c r="O26" i="100"/>
  <c r="K26" i="100"/>
  <c r="G26" i="100"/>
  <c r="F26" i="100"/>
  <c r="L49" i="100"/>
  <c r="H49" i="100"/>
  <c r="O49" i="100"/>
  <c r="K49" i="100"/>
  <c r="G49" i="100"/>
  <c r="N49" i="100"/>
  <c r="J49" i="100"/>
  <c r="F49" i="100"/>
  <c r="M49" i="100"/>
  <c r="I49" i="100"/>
  <c r="E49" i="100"/>
  <c r="O46" i="100"/>
  <c r="K46" i="100"/>
  <c r="G46" i="100"/>
  <c r="N46" i="100"/>
  <c r="J46" i="100"/>
  <c r="F46" i="100"/>
  <c r="M46" i="100"/>
  <c r="I46" i="100"/>
  <c r="E46" i="100"/>
  <c r="L46" i="100"/>
  <c r="H46" i="100"/>
  <c r="CZ27" i="338"/>
  <c r="CT26" i="338"/>
  <c r="CZ39" i="338"/>
  <c r="CZ9" i="338"/>
  <c r="CZ15" i="338"/>
  <c r="CZ23" i="338"/>
  <c r="DG245" i="127"/>
  <c r="DL245" i="127" s="1"/>
  <c r="DF245" i="127"/>
  <c r="DG17" i="127"/>
  <c r="DL17" i="127" s="1"/>
  <c r="DF17" i="127"/>
  <c r="DG76" i="127"/>
  <c r="DL76" i="127" s="1"/>
  <c r="DF76" i="127"/>
  <c r="L7" i="100"/>
  <c r="CN3" i="338"/>
  <c r="CZ244" i="127"/>
  <c r="DA244" i="127"/>
  <c r="AL231" i="127"/>
  <c r="CO231" i="127"/>
  <c r="CN231" i="127"/>
  <c r="O6" i="100"/>
  <c r="K6" i="100"/>
  <c r="G6" i="100"/>
  <c r="L48" i="100"/>
  <c r="H48" i="100"/>
  <c r="O47" i="100"/>
  <c r="K47" i="100"/>
  <c r="G47" i="100"/>
  <c r="N45" i="100"/>
  <c r="J45" i="100"/>
  <c r="F45" i="100"/>
  <c r="M44" i="100"/>
  <c r="I44" i="100"/>
  <c r="E44" i="100"/>
  <c r="L43" i="100"/>
  <c r="H43" i="100"/>
  <c r="O42" i="100"/>
  <c r="H42" i="100"/>
  <c r="K41" i="100"/>
  <c r="N40" i="100"/>
  <c r="F40" i="100"/>
  <c r="I39" i="100"/>
  <c r="L38" i="100"/>
  <c r="O37" i="100"/>
  <c r="L36" i="100"/>
  <c r="G34" i="100"/>
  <c r="M31" i="100"/>
  <c r="H30" i="100"/>
  <c r="N25" i="100"/>
  <c r="I24" i="100"/>
  <c r="O22" i="100"/>
  <c r="J21" i="100"/>
  <c r="E20" i="100"/>
  <c r="K18" i="100"/>
  <c r="F17" i="100"/>
  <c r="L15" i="100"/>
  <c r="G14" i="100"/>
  <c r="M12" i="100"/>
  <c r="H11" i="100"/>
  <c r="N9" i="100"/>
  <c r="I8" i="100"/>
  <c r="N6" i="100"/>
  <c r="J6" i="100"/>
  <c r="F6" i="100"/>
  <c r="O48" i="100"/>
  <c r="K48" i="100"/>
  <c r="G48" i="100"/>
  <c r="N47" i="100"/>
  <c r="J47" i="100"/>
  <c r="F47" i="100"/>
  <c r="M45" i="100"/>
  <c r="I45" i="100"/>
  <c r="E45" i="100"/>
  <c r="L44" i="100"/>
  <c r="H44" i="100"/>
  <c r="O43" i="100"/>
  <c r="K43" i="100"/>
  <c r="G43" i="100"/>
  <c r="N42" i="100"/>
  <c r="F42" i="100"/>
  <c r="I41" i="100"/>
  <c r="L40" i="100"/>
  <c r="O39" i="100"/>
  <c r="G39" i="100"/>
  <c r="J38" i="100"/>
  <c r="M37" i="100"/>
  <c r="H36" i="100"/>
  <c r="N32" i="100"/>
  <c r="I31" i="100"/>
  <c r="O29" i="100"/>
  <c r="J25" i="100"/>
  <c r="E24" i="100"/>
  <c r="K22" i="100"/>
  <c r="F21" i="100"/>
  <c r="L19" i="100"/>
  <c r="G18" i="100"/>
  <c r="M16" i="100"/>
  <c r="H15" i="100"/>
  <c r="N13" i="100"/>
  <c r="I12" i="100"/>
  <c r="O10" i="100"/>
  <c r="J9" i="100"/>
  <c r="E8" i="100"/>
  <c r="M6" i="100"/>
  <c r="I6" i="100"/>
  <c r="E6" i="100"/>
  <c r="N48" i="100"/>
  <c r="J48" i="100"/>
  <c r="F48" i="100"/>
  <c r="M47" i="100"/>
  <c r="I47" i="100"/>
  <c r="E47" i="100"/>
  <c r="L45" i="100"/>
  <c r="H45" i="100"/>
  <c r="O44" i="100"/>
  <c r="K44" i="100"/>
  <c r="G44" i="100"/>
  <c r="N43" i="100"/>
  <c r="J43" i="100"/>
  <c r="F43" i="100"/>
  <c r="L42" i="100"/>
  <c r="O41" i="100"/>
  <c r="G41" i="100"/>
  <c r="J40" i="100"/>
  <c r="M39" i="100"/>
  <c r="E39" i="100"/>
  <c r="H38" i="100"/>
  <c r="I37" i="100"/>
  <c r="O34" i="100"/>
  <c r="J32" i="100"/>
  <c r="E31" i="100"/>
  <c r="K29" i="100"/>
  <c r="F25" i="100"/>
  <c r="L23" i="100"/>
  <c r="G22" i="100"/>
  <c r="M20" i="100"/>
  <c r="H19" i="100"/>
  <c r="N17" i="100"/>
  <c r="I16" i="100"/>
  <c r="O14" i="100"/>
  <c r="J13" i="100"/>
  <c r="E12" i="100"/>
  <c r="K10" i="100"/>
  <c r="F9" i="100"/>
  <c r="E7" i="100"/>
  <c r="I7" i="100"/>
  <c r="M7" i="100"/>
  <c r="F8" i="100"/>
  <c r="J8" i="100"/>
  <c r="N8" i="100"/>
  <c r="G9" i="100"/>
  <c r="K9" i="100"/>
  <c r="O9" i="100"/>
  <c r="H10" i="100"/>
  <c r="L10" i="100"/>
  <c r="E11" i="100"/>
  <c r="I11" i="100"/>
  <c r="M11" i="100"/>
  <c r="F12" i="100"/>
  <c r="J12" i="100"/>
  <c r="N12" i="100"/>
  <c r="G13" i="100"/>
  <c r="K13" i="100"/>
  <c r="O13" i="100"/>
  <c r="H14" i="100"/>
  <c r="L14" i="100"/>
  <c r="E15" i="100"/>
  <c r="I15" i="100"/>
  <c r="M15" i="100"/>
  <c r="F16" i="100"/>
  <c r="J16" i="100"/>
  <c r="N16" i="100"/>
  <c r="G17" i="100"/>
  <c r="K17" i="100"/>
  <c r="O17" i="100"/>
  <c r="H18" i="100"/>
  <c r="L18" i="100"/>
  <c r="E19" i="100"/>
  <c r="I19" i="100"/>
  <c r="M19" i="100"/>
  <c r="F20" i="100"/>
  <c r="J20" i="100"/>
  <c r="N20" i="100"/>
  <c r="G21" i="100"/>
  <c r="K21" i="100"/>
  <c r="O21" i="100"/>
  <c r="H22" i="100"/>
  <c r="L22" i="100"/>
  <c r="E23" i="100"/>
  <c r="I23" i="100"/>
  <c r="M23" i="100"/>
  <c r="F24" i="100"/>
  <c r="J24" i="100"/>
  <c r="N24" i="100"/>
  <c r="G25" i="100"/>
  <c r="K25" i="100"/>
  <c r="O25" i="100"/>
  <c r="H29" i="100"/>
  <c r="L29" i="100"/>
  <c r="E30" i="100"/>
  <c r="I30" i="100"/>
  <c r="M30" i="100"/>
  <c r="F31" i="100"/>
  <c r="J31" i="100"/>
  <c r="N31" i="100"/>
  <c r="G32" i="100"/>
  <c r="K32" i="100"/>
  <c r="O32" i="100"/>
  <c r="H34" i="100"/>
  <c r="L34" i="100"/>
  <c r="E36" i="100"/>
  <c r="I36" i="100"/>
  <c r="M36" i="100"/>
  <c r="F37" i="100"/>
  <c r="J37" i="100"/>
  <c r="N37" i="100"/>
  <c r="G38" i="100"/>
  <c r="K38" i="100"/>
  <c r="O38" i="100"/>
  <c r="H39" i="100"/>
  <c r="L39" i="100"/>
  <c r="E40" i="100"/>
  <c r="I40" i="100"/>
  <c r="M40" i="100"/>
  <c r="F41" i="100"/>
  <c r="J41" i="100"/>
  <c r="N41" i="100"/>
  <c r="G42" i="100"/>
  <c r="K42" i="100"/>
  <c r="F7" i="100"/>
  <c r="J7" i="100"/>
  <c r="N7" i="100"/>
  <c r="G8" i="100"/>
  <c r="K8" i="100"/>
  <c r="O8" i="100"/>
  <c r="H9" i="100"/>
  <c r="L9" i="100"/>
  <c r="E10" i="100"/>
  <c r="I10" i="100"/>
  <c r="M10" i="100"/>
  <c r="F11" i="100"/>
  <c r="J11" i="100"/>
  <c r="N11" i="100"/>
  <c r="G12" i="100"/>
  <c r="K12" i="100"/>
  <c r="O12" i="100"/>
  <c r="H13" i="100"/>
  <c r="L13" i="100"/>
  <c r="E14" i="100"/>
  <c r="I14" i="100"/>
  <c r="M14" i="100"/>
  <c r="F15" i="100"/>
  <c r="J15" i="100"/>
  <c r="N15" i="100"/>
  <c r="G16" i="100"/>
  <c r="K16" i="100"/>
  <c r="O16" i="100"/>
  <c r="H17" i="100"/>
  <c r="L17" i="100"/>
  <c r="E18" i="100"/>
  <c r="I18" i="100"/>
  <c r="M18" i="100"/>
  <c r="F19" i="100"/>
  <c r="J19" i="100"/>
  <c r="N19" i="100"/>
  <c r="G20" i="100"/>
  <c r="K20" i="100"/>
  <c r="O20" i="100"/>
  <c r="H21" i="100"/>
  <c r="L21" i="100"/>
  <c r="E22" i="100"/>
  <c r="I22" i="100"/>
  <c r="M22" i="100"/>
  <c r="F23" i="100"/>
  <c r="J23" i="100"/>
  <c r="N23" i="100"/>
  <c r="G24" i="100"/>
  <c r="K24" i="100"/>
  <c r="O24" i="100"/>
  <c r="H25" i="100"/>
  <c r="L25" i="100"/>
  <c r="E29" i="100"/>
  <c r="I29" i="100"/>
  <c r="M29" i="100"/>
  <c r="F30" i="100"/>
  <c r="J30" i="100"/>
  <c r="N30" i="100"/>
  <c r="G31" i="100"/>
  <c r="K31" i="100"/>
  <c r="O31" i="100"/>
  <c r="H32" i="100"/>
  <c r="L32" i="100"/>
  <c r="E34" i="100"/>
  <c r="I34" i="100"/>
  <c r="M34" i="100"/>
  <c r="F36" i="100"/>
  <c r="J36" i="100"/>
  <c r="N36" i="100"/>
  <c r="G37" i="100"/>
  <c r="K37" i="100"/>
  <c r="G7" i="100"/>
  <c r="K7" i="100"/>
  <c r="O7" i="100"/>
  <c r="H8" i="100"/>
  <c r="L8" i="100"/>
  <c r="E9" i="100"/>
  <c r="I9" i="100"/>
  <c r="M9" i="100"/>
  <c r="F10" i="100"/>
  <c r="J10" i="100"/>
  <c r="N10" i="100"/>
  <c r="G11" i="100"/>
  <c r="K11" i="100"/>
  <c r="O11" i="100"/>
  <c r="H12" i="100"/>
  <c r="L12" i="100"/>
  <c r="E13" i="100"/>
  <c r="I13" i="100"/>
  <c r="M13" i="100"/>
  <c r="F14" i="100"/>
  <c r="J14" i="100"/>
  <c r="N14" i="100"/>
  <c r="G15" i="100"/>
  <c r="K15" i="100"/>
  <c r="O15" i="100"/>
  <c r="H16" i="100"/>
  <c r="L16" i="100"/>
  <c r="E17" i="100"/>
  <c r="I17" i="100"/>
  <c r="M17" i="100"/>
  <c r="F18" i="100"/>
  <c r="J18" i="100"/>
  <c r="N18" i="100"/>
  <c r="G19" i="100"/>
  <c r="K19" i="100"/>
  <c r="O19" i="100"/>
  <c r="H20" i="100"/>
  <c r="L20" i="100"/>
  <c r="E21" i="100"/>
  <c r="I21" i="100"/>
  <c r="M21" i="100"/>
  <c r="F22" i="100"/>
  <c r="J22" i="100"/>
  <c r="N22" i="100"/>
  <c r="G23" i="100"/>
  <c r="K23" i="100"/>
  <c r="O23" i="100"/>
  <c r="H24" i="100"/>
  <c r="L24" i="100"/>
  <c r="E25" i="100"/>
  <c r="I25" i="100"/>
  <c r="M25" i="100"/>
  <c r="F29" i="100"/>
  <c r="J29" i="100"/>
  <c r="N29" i="100"/>
  <c r="G30" i="100"/>
  <c r="K30" i="100"/>
  <c r="O30" i="100"/>
  <c r="H31" i="100"/>
  <c r="L31" i="100"/>
  <c r="E32" i="100"/>
  <c r="I32" i="100"/>
  <c r="M32" i="100"/>
  <c r="F34" i="100"/>
  <c r="J34" i="100"/>
  <c r="N34" i="100"/>
  <c r="G36" i="100"/>
  <c r="K36" i="100"/>
  <c r="O36" i="100"/>
  <c r="H37" i="100"/>
  <c r="L37" i="100"/>
  <c r="E38" i="100"/>
  <c r="I38" i="100"/>
  <c r="M38" i="100"/>
  <c r="F39" i="100"/>
  <c r="J39" i="100"/>
  <c r="N39" i="100"/>
  <c r="G40" i="100"/>
  <c r="K40" i="100"/>
  <c r="O40" i="100"/>
  <c r="H41" i="100"/>
  <c r="L41" i="100"/>
  <c r="E42" i="100"/>
  <c r="I42" i="100"/>
  <c r="M42" i="100"/>
  <c r="L6" i="100"/>
  <c r="H6" i="100"/>
  <c r="M48" i="100"/>
  <c r="I48" i="100"/>
  <c r="E48" i="100"/>
  <c r="L47" i="100"/>
  <c r="H47" i="100"/>
  <c r="O45" i="100"/>
  <c r="K45" i="100"/>
  <c r="G45" i="100"/>
  <c r="N44" i="100"/>
  <c r="J44" i="100"/>
  <c r="F44" i="100"/>
  <c r="M43" i="100"/>
  <c r="I43" i="100"/>
  <c r="E43" i="100"/>
  <c r="J42" i="100"/>
  <c r="M41" i="100"/>
  <c r="E41" i="100"/>
  <c r="H40" i="100"/>
  <c r="K39" i="100"/>
  <c r="N38" i="100"/>
  <c r="F38" i="100"/>
  <c r="E37" i="100"/>
  <c r="K34" i="100"/>
  <c r="F32" i="100"/>
  <c r="L30" i="100"/>
  <c r="G29" i="100"/>
  <c r="M24" i="100"/>
  <c r="H23" i="100"/>
  <c r="N21" i="100"/>
  <c r="I20" i="100"/>
  <c r="O18" i="100"/>
  <c r="J17" i="100"/>
  <c r="E16" i="100"/>
  <c r="K14" i="100"/>
  <c r="F13" i="100"/>
  <c r="L11" i="100"/>
  <c r="G10" i="100"/>
  <c r="M8" i="100"/>
  <c r="H7" i="100"/>
  <c r="AA143" i="110"/>
  <c r="CZ26" i="338" l="1"/>
  <c r="L2" i="100"/>
  <c r="H2" i="100"/>
  <c r="H3" i="100" s="1"/>
  <c r="O2" i="100"/>
  <c r="CT3" i="338"/>
  <c r="DF244" i="127"/>
  <c r="DG244" i="127"/>
  <c r="DL244" i="127" s="1"/>
  <c r="CU231" i="127"/>
  <c r="CT231" i="127"/>
  <c r="J2" i="100"/>
  <c r="J3" i="100" s="1"/>
  <c r="F2" i="100"/>
  <c r="F3" i="100" s="1"/>
  <c r="M2" i="100"/>
  <c r="I2" i="100"/>
  <c r="I3" i="100" s="1"/>
  <c r="G2" i="100"/>
  <c r="N2" i="100"/>
  <c r="K2" i="100"/>
  <c r="K3" i="100" s="1"/>
  <c r="E2" i="100"/>
  <c r="AU42" i="127"/>
  <c r="AB42" i="127"/>
  <c r="AH42" i="127" s="1"/>
  <c r="AA42" i="127"/>
  <c r="AS42" i="127" s="1"/>
  <c r="O42" i="127"/>
  <c r="T42" i="127" s="1"/>
  <c r="AU23" i="127"/>
  <c r="AB23" i="127"/>
  <c r="AH23" i="127" s="1"/>
  <c r="AA23" i="127"/>
  <c r="AS23" i="127" s="1"/>
  <c r="O23" i="127"/>
  <c r="T23" i="127" s="1"/>
  <c r="AU11" i="127"/>
  <c r="AB11" i="127"/>
  <c r="AH11" i="127" s="1"/>
  <c r="AA11" i="127"/>
  <c r="AS11" i="127" s="1"/>
  <c r="O11" i="127"/>
  <c r="T11" i="127" s="1"/>
  <c r="P2" i="100" l="1"/>
  <c r="E3" i="100"/>
  <c r="G3" i="100"/>
  <c r="CZ3" i="338"/>
  <c r="DA231" i="127"/>
  <c r="CZ231" i="127"/>
  <c r="AD3" i="100"/>
  <c r="CI23" i="127"/>
  <c r="CO23" i="127" s="1"/>
  <c r="DB42" i="127"/>
  <c r="CP42" i="127"/>
  <c r="CI42" i="127"/>
  <c r="CO42" i="127" s="1"/>
  <c r="AT42" i="127"/>
  <c r="CJ42" i="127"/>
  <c r="CV42" i="127"/>
  <c r="DH42" i="127"/>
  <c r="AG42" i="127"/>
  <c r="CI11" i="127"/>
  <c r="CO11" i="127" s="1"/>
  <c r="AT23" i="127"/>
  <c r="CJ23" i="127"/>
  <c r="CP23" i="127"/>
  <c r="CV23" i="127"/>
  <c r="DB23" i="127"/>
  <c r="DH23" i="127"/>
  <c r="AG23" i="127"/>
  <c r="AT11" i="127"/>
  <c r="CJ11" i="127"/>
  <c r="CP11" i="127"/>
  <c r="CV11" i="127"/>
  <c r="DB11" i="127"/>
  <c r="DH11" i="127"/>
  <c r="AG11" i="127"/>
  <c r="E200" i="325"/>
  <c r="E199" i="325"/>
  <c r="E198" i="325"/>
  <c r="E197" i="325"/>
  <c r="E196" i="325"/>
  <c r="E195" i="325"/>
  <c r="E194" i="325"/>
  <c r="E52" i="325"/>
  <c r="E49" i="325"/>
  <c r="DG231" i="127" l="1"/>
  <c r="DL231" i="127" s="1"/>
  <c r="DF231" i="127"/>
  <c r="CU42" i="127"/>
  <c r="AI42" i="127"/>
  <c r="AI23" i="127"/>
  <c r="CU23" i="127"/>
  <c r="AI11" i="127"/>
  <c r="CU11" i="127"/>
  <c r="AO452" i="343"/>
  <c r="AO451" i="343"/>
  <c r="AO450" i="343"/>
  <c r="AO449" i="343"/>
  <c r="AO448" i="343"/>
  <c r="AO447" i="343"/>
  <c r="AO446" i="343"/>
  <c r="AO445" i="343"/>
  <c r="AO444" i="343"/>
  <c r="AO443" i="343"/>
  <c r="AO442" i="343"/>
  <c r="AO441" i="343"/>
  <c r="AO440" i="343"/>
  <c r="AO439" i="343"/>
  <c r="AO438" i="343"/>
  <c r="AO437" i="343"/>
  <c r="AO436" i="343"/>
  <c r="AO435" i="343"/>
  <c r="AO434" i="343"/>
  <c r="AO433" i="343"/>
  <c r="AO432" i="343"/>
  <c r="AO431" i="343"/>
  <c r="AO430" i="343"/>
  <c r="AO429" i="343"/>
  <c r="AO428" i="343"/>
  <c r="AO427" i="343"/>
  <c r="AO426" i="343"/>
  <c r="AO425" i="343"/>
  <c r="AO424" i="343"/>
  <c r="AO423" i="343"/>
  <c r="AO422" i="343"/>
  <c r="AO421" i="343"/>
  <c r="AO420" i="343"/>
  <c r="AO419" i="343"/>
  <c r="AO418" i="343"/>
  <c r="AO417" i="343"/>
  <c r="AO416" i="343"/>
  <c r="AO415" i="343"/>
  <c r="AO414" i="343"/>
  <c r="AO413" i="343"/>
  <c r="AO412" i="343"/>
  <c r="AO411" i="343"/>
  <c r="AO410" i="343"/>
  <c r="AO409" i="343"/>
  <c r="AO408" i="343"/>
  <c r="AO407" i="343"/>
  <c r="AO406" i="343"/>
  <c r="AO405" i="343"/>
  <c r="AO404" i="343"/>
  <c r="AO403" i="343"/>
  <c r="AO402" i="343"/>
  <c r="AO401" i="343"/>
  <c r="AO400" i="343"/>
  <c r="AO399" i="343"/>
  <c r="AO398" i="343"/>
  <c r="AO397" i="343"/>
  <c r="AO396" i="343"/>
  <c r="AO395" i="343"/>
  <c r="AO394" i="343"/>
  <c r="AO393" i="343"/>
  <c r="AO392" i="343"/>
  <c r="AO391" i="343"/>
  <c r="AO390" i="343"/>
  <c r="AO389" i="343"/>
  <c r="AO388" i="343"/>
  <c r="AO387" i="343"/>
  <c r="AO386" i="343"/>
  <c r="AO385" i="343"/>
  <c r="AO384" i="343"/>
  <c r="AO383" i="343"/>
  <c r="AO382" i="343"/>
  <c r="AO381" i="343"/>
  <c r="AO380" i="343"/>
  <c r="AO379" i="343"/>
  <c r="AO378" i="343"/>
  <c r="AO377" i="343"/>
  <c r="AO376" i="343"/>
  <c r="AO375" i="343"/>
  <c r="AO374" i="343"/>
  <c r="AO373" i="343"/>
  <c r="AO372" i="343"/>
  <c r="AO371" i="343"/>
  <c r="AO370" i="343"/>
  <c r="AO369" i="343"/>
  <c r="AO368" i="343"/>
  <c r="AO367" i="343"/>
  <c r="AO366" i="343"/>
  <c r="AO365" i="343"/>
  <c r="AO364" i="343"/>
  <c r="AO363" i="343"/>
  <c r="AO362" i="343"/>
  <c r="AO361" i="343"/>
  <c r="AO360" i="343"/>
  <c r="AO359" i="343"/>
  <c r="AO358" i="343"/>
  <c r="AO357" i="343"/>
  <c r="AO356" i="343"/>
  <c r="AO355" i="343"/>
  <c r="AO354" i="343"/>
  <c r="AO353" i="343"/>
  <c r="AO352" i="343"/>
  <c r="AO351" i="343"/>
  <c r="AO350" i="343"/>
  <c r="AO349" i="343"/>
  <c r="AO348" i="343"/>
  <c r="AO347" i="343"/>
  <c r="AO346" i="343"/>
  <c r="AO345" i="343"/>
  <c r="AO344" i="343"/>
  <c r="AO343" i="343"/>
  <c r="AO342" i="343"/>
  <c r="AO341" i="343"/>
  <c r="AO340" i="343"/>
  <c r="AO339" i="343"/>
  <c r="AO338" i="343"/>
  <c r="AO337" i="343"/>
  <c r="AO336" i="343"/>
  <c r="AO335" i="343"/>
  <c r="AO334" i="343"/>
  <c r="AO333" i="343"/>
  <c r="AO332" i="343"/>
  <c r="AO331" i="343"/>
  <c r="AO330" i="343"/>
  <c r="AO329" i="343"/>
  <c r="AO328" i="343"/>
  <c r="AO327" i="343"/>
  <c r="AO326" i="343"/>
  <c r="AO325" i="343"/>
  <c r="AO324" i="343"/>
  <c r="AO323" i="343"/>
  <c r="AO322" i="343"/>
  <c r="AO321" i="343"/>
  <c r="AO320" i="343"/>
  <c r="AO319" i="343"/>
  <c r="AO318" i="343"/>
  <c r="AO317" i="343"/>
  <c r="AO316" i="343"/>
  <c r="AO315" i="343"/>
  <c r="AO314" i="343"/>
  <c r="AO313" i="343"/>
  <c r="AO312" i="343"/>
  <c r="AO311" i="343"/>
  <c r="AO310" i="343"/>
  <c r="AO309" i="343"/>
  <c r="AO308" i="343"/>
  <c r="AO307" i="343"/>
  <c r="AO306" i="343"/>
  <c r="AO305" i="343"/>
  <c r="AO304" i="343"/>
  <c r="AO303" i="343"/>
  <c r="AO302" i="343"/>
  <c r="AO301" i="343"/>
  <c r="AO300" i="343"/>
  <c r="AO299" i="343"/>
  <c r="AO298" i="343"/>
  <c r="AO297" i="343"/>
  <c r="AO296" i="343"/>
  <c r="AO295" i="343"/>
  <c r="AO294" i="343"/>
  <c r="AO293" i="343"/>
  <c r="AO292" i="343"/>
  <c r="AO291" i="343"/>
  <c r="AO290" i="343"/>
  <c r="AO289" i="343"/>
  <c r="AO288" i="343"/>
  <c r="AO287" i="343"/>
  <c r="AO286" i="343"/>
  <c r="AO285" i="343"/>
  <c r="AO284" i="343"/>
  <c r="AO283" i="343"/>
  <c r="AO282" i="343"/>
  <c r="AO281" i="343"/>
  <c r="AO280" i="343"/>
  <c r="AO279" i="343"/>
  <c r="AO278" i="343"/>
  <c r="AO277" i="343"/>
  <c r="AO276" i="343"/>
  <c r="AO275" i="343"/>
  <c r="AO274" i="343"/>
  <c r="AO273" i="343"/>
  <c r="AO272" i="343"/>
  <c r="AO271" i="343"/>
  <c r="AO270" i="343"/>
  <c r="AO269" i="343"/>
  <c r="AO268" i="343"/>
  <c r="AO267" i="343"/>
  <c r="AO266" i="343"/>
  <c r="AO265" i="343"/>
  <c r="AO264" i="343"/>
  <c r="AO263" i="343"/>
  <c r="AO262" i="343"/>
  <c r="AO261" i="343"/>
  <c r="AO260" i="343"/>
  <c r="AO259" i="343"/>
  <c r="AO258" i="343"/>
  <c r="AO257" i="343"/>
  <c r="AO256" i="343"/>
  <c r="AO255" i="343"/>
  <c r="AO254" i="343"/>
  <c r="AO253" i="343"/>
  <c r="AO252" i="343"/>
  <c r="AO251" i="343"/>
  <c r="AO250" i="343"/>
  <c r="AO249" i="343"/>
  <c r="AO248" i="343"/>
  <c r="AO247" i="343"/>
  <c r="AO246" i="343"/>
  <c r="AO245" i="343"/>
  <c r="AO244" i="343"/>
  <c r="AO243" i="343"/>
  <c r="AO242" i="343"/>
  <c r="AO241" i="343"/>
  <c r="AO240" i="343"/>
  <c r="AO239" i="343"/>
  <c r="AO238" i="343"/>
  <c r="AO237" i="343"/>
  <c r="AO236" i="343"/>
  <c r="AO235" i="343"/>
  <c r="AO234" i="343"/>
  <c r="AO233" i="343"/>
  <c r="AO232" i="343"/>
  <c r="AO231" i="343"/>
  <c r="AO230" i="343"/>
  <c r="AO229" i="343"/>
  <c r="AO228" i="343"/>
  <c r="AO227" i="343"/>
  <c r="AO226" i="343"/>
  <c r="AO225" i="343"/>
  <c r="AO224" i="343"/>
  <c r="AO223" i="343"/>
  <c r="AO222" i="343"/>
  <c r="AO221" i="343"/>
  <c r="AO220" i="343"/>
  <c r="AO219" i="343"/>
  <c r="AO218" i="343"/>
  <c r="AO217" i="343"/>
  <c r="AO216" i="343"/>
  <c r="AO215" i="343"/>
  <c r="AO214" i="343"/>
  <c r="AO213" i="343"/>
  <c r="AO212" i="343"/>
  <c r="AO211" i="343"/>
  <c r="AO210" i="343"/>
  <c r="AO209" i="343"/>
  <c r="AO208" i="343"/>
  <c r="AO207" i="343"/>
  <c r="AO206" i="343"/>
  <c r="AO205" i="343"/>
  <c r="AO204" i="343"/>
  <c r="AO203" i="343"/>
  <c r="AO202" i="343"/>
  <c r="AO201" i="343"/>
  <c r="AO200" i="343"/>
  <c r="AO199" i="343"/>
  <c r="AO198" i="343"/>
  <c r="AO197" i="343"/>
  <c r="AO196" i="343"/>
  <c r="AO195" i="343"/>
  <c r="AO194" i="343"/>
  <c r="AO193" i="343"/>
  <c r="AO192" i="343"/>
  <c r="AO191" i="343"/>
  <c r="AO190" i="343"/>
  <c r="AO189" i="343"/>
  <c r="AO188" i="343"/>
  <c r="AO187" i="343"/>
  <c r="AO186" i="343"/>
  <c r="AO185" i="343"/>
  <c r="AO184" i="343"/>
  <c r="AO183" i="343"/>
  <c r="AO182" i="343"/>
  <c r="AO181" i="343"/>
  <c r="AO180" i="343"/>
  <c r="AO179" i="343"/>
  <c r="AO178" i="343"/>
  <c r="AO177" i="343"/>
  <c r="AO176" i="343"/>
  <c r="AO175" i="343"/>
  <c r="AO174" i="343"/>
  <c r="AO173" i="343"/>
  <c r="AO172" i="343"/>
  <c r="AO171" i="343"/>
  <c r="AO170" i="343"/>
  <c r="AO169" i="343"/>
  <c r="AO168" i="343"/>
  <c r="AO167" i="343"/>
  <c r="AO166" i="343"/>
  <c r="AO165" i="343"/>
  <c r="AO164" i="343"/>
  <c r="AO163" i="343"/>
  <c r="AO162" i="343"/>
  <c r="AO161" i="343"/>
  <c r="AO160" i="343"/>
  <c r="AO159" i="343"/>
  <c r="DA42" i="127" l="1"/>
  <c r="DA23" i="127"/>
  <c r="DA11" i="127"/>
  <c r="W950" i="132"/>
  <c r="W949" i="132"/>
  <c r="W948" i="132"/>
  <c r="W947" i="132"/>
  <c r="W946" i="132"/>
  <c r="W945" i="132"/>
  <c r="W944" i="132"/>
  <c r="W943" i="132"/>
  <c r="W942" i="132"/>
  <c r="W941" i="132"/>
  <c r="W940" i="132"/>
  <c r="W939" i="132"/>
  <c r="W938" i="132"/>
  <c r="W937" i="132"/>
  <c r="W936" i="132"/>
  <c r="W935" i="132"/>
  <c r="W934" i="132"/>
  <c r="W933" i="132"/>
  <c r="W932" i="132"/>
  <c r="W931" i="132"/>
  <c r="W930" i="132"/>
  <c r="W929" i="132"/>
  <c r="W928" i="132"/>
  <c r="W927" i="132"/>
  <c r="W926" i="132"/>
  <c r="W925" i="132"/>
  <c r="W924" i="132"/>
  <c r="W923" i="132"/>
  <c r="W922" i="132"/>
  <c r="W921" i="132"/>
  <c r="W920" i="132"/>
  <c r="W919" i="132"/>
  <c r="W918" i="132"/>
  <c r="W917" i="132"/>
  <c r="W916" i="132"/>
  <c r="W915" i="132"/>
  <c r="W914" i="132"/>
  <c r="W913" i="132"/>
  <c r="W912" i="132"/>
  <c r="W911" i="132"/>
  <c r="W910" i="132"/>
  <c r="W909" i="132"/>
  <c r="W908" i="132"/>
  <c r="W907" i="132"/>
  <c r="W906" i="132"/>
  <c r="W905" i="132"/>
  <c r="W904" i="132"/>
  <c r="W903" i="132"/>
  <c r="W902" i="132"/>
  <c r="W901" i="132"/>
  <c r="W900" i="132"/>
  <c r="W899" i="132"/>
  <c r="W898" i="132"/>
  <c r="W897" i="132"/>
  <c r="W896" i="132"/>
  <c r="W895" i="132"/>
  <c r="W894" i="132"/>
  <c r="W893" i="132"/>
  <c r="W892" i="132"/>
  <c r="W891" i="132"/>
  <c r="W890" i="132"/>
  <c r="W889" i="132"/>
  <c r="W888" i="132"/>
  <c r="W887" i="132"/>
  <c r="W886" i="132"/>
  <c r="W885" i="132"/>
  <c r="W884" i="132"/>
  <c r="W883" i="132"/>
  <c r="W882" i="132"/>
  <c r="W881" i="132"/>
  <c r="W880" i="132"/>
  <c r="W879" i="132"/>
  <c r="W878" i="132"/>
  <c r="W877" i="132"/>
  <c r="W876" i="132"/>
  <c r="W875" i="132"/>
  <c r="W874" i="132"/>
  <c r="W873" i="132"/>
  <c r="W872" i="132"/>
  <c r="W871" i="132"/>
  <c r="W870" i="132"/>
  <c r="W869" i="132"/>
  <c r="W868" i="132"/>
  <c r="W867" i="132"/>
  <c r="W866" i="132"/>
  <c r="W865" i="132"/>
  <c r="W864" i="132"/>
  <c r="W863" i="132"/>
  <c r="W862" i="132"/>
  <c r="W861" i="132"/>
  <c r="W860" i="132"/>
  <c r="W859" i="132"/>
  <c r="W858" i="132"/>
  <c r="W857" i="132"/>
  <c r="W856" i="132"/>
  <c r="W855" i="132"/>
  <c r="W854" i="132"/>
  <c r="W853" i="132"/>
  <c r="W852" i="132"/>
  <c r="W851" i="132"/>
  <c r="W850" i="132"/>
  <c r="W849" i="132"/>
  <c r="W848" i="132"/>
  <c r="W847" i="132"/>
  <c r="W846" i="132"/>
  <c r="W845" i="132"/>
  <c r="W844" i="132"/>
  <c r="W843" i="132"/>
  <c r="W842" i="132"/>
  <c r="W841" i="132"/>
  <c r="W840" i="132"/>
  <c r="W839" i="132"/>
  <c r="W838" i="132"/>
  <c r="W837" i="132"/>
  <c r="W836" i="132"/>
  <c r="W835" i="132"/>
  <c r="W834" i="132"/>
  <c r="W833" i="132"/>
  <c r="W832" i="132"/>
  <c r="W831" i="132"/>
  <c r="W830" i="132"/>
  <c r="W829" i="132"/>
  <c r="W828" i="132"/>
  <c r="W827" i="132"/>
  <c r="W826" i="132"/>
  <c r="W825" i="132"/>
  <c r="W824" i="132"/>
  <c r="W823" i="132"/>
  <c r="W822" i="132"/>
  <c r="W821" i="132"/>
  <c r="W820" i="132"/>
  <c r="W819" i="132"/>
  <c r="W818" i="132"/>
  <c r="W817" i="132"/>
  <c r="W816" i="132"/>
  <c r="W815" i="132"/>
  <c r="W814" i="132"/>
  <c r="W813" i="132"/>
  <c r="W812" i="132"/>
  <c r="W811" i="132"/>
  <c r="W810" i="132"/>
  <c r="W809" i="132"/>
  <c r="W808" i="132"/>
  <c r="W807" i="132"/>
  <c r="W806" i="132"/>
  <c r="W805" i="132"/>
  <c r="W804" i="132"/>
  <c r="W803" i="132"/>
  <c r="W802" i="132"/>
  <c r="W801" i="132"/>
  <c r="W800" i="132"/>
  <c r="W799" i="132"/>
  <c r="W798" i="132"/>
  <c r="W797" i="132"/>
  <c r="W796" i="132"/>
  <c r="W795" i="132"/>
  <c r="W794" i="132"/>
  <c r="W793" i="132"/>
  <c r="W792" i="132"/>
  <c r="W791" i="132"/>
  <c r="W790" i="132"/>
  <c r="W789" i="132"/>
  <c r="W788" i="132"/>
  <c r="W787" i="132"/>
  <c r="W786" i="132"/>
  <c r="W785" i="132"/>
  <c r="W784" i="132"/>
  <c r="W783" i="132"/>
  <c r="W782" i="132"/>
  <c r="W781" i="132"/>
  <c r="W780" i="132"/>
  <c r="W779" i="132"/>
  <c r="W778" i="132"/>
  <c r="W777" i="132"/>
  <c r="W776" i="132"/>
  <c r="W775" i="132"/>
  <c r="W774" i="132"/>
  <c r="W773" i="132"/>
  <c r="W772" i="132"/>
  <c r="W771" i="132"/>
  <c r="W770" i="132"/>
  <c r="W769" i="132"/>
  <c r="W768" i="132"/>
  <c r="W767" i="132"/>
  <c r="W766" i="132"/>
  <c r="W765" i="132"/>
  <c r="W764" i="132"/>
  <c r="W763" i="132"/>
  <c r="W762" i="132"/>
  <c r="W761" i="132"/>
  <c r="W760" i="132"/>
  <c r="W759" i="132"/>
  <c r="W758" i="132"/>
  <c r="W757" i="132"/>
  <c r="W756" i="132"/>
  <c r="W755" i="132"/>
  <c r="W754" i="132"/>
  <c r="W753" i="132"/>
  <c r="W752" i="132"/>
  <c r="W751" i="132"/>
  <c r="W750" i="132"/>
  <c r="W749" i="132"/>
  <c r="W748" i="132"/>
  <c r="W747" i="132"/>
  <c r="W746" i="132"/>
  <c r="W745" i="132"/>
  <c r="W744" i="132"/>
  <c r="W743" i="132"/>
  <c r="W742" i="132"/>
  <c r="W741" i="132"/>
  <c r="W740" i="132"/>
  <c r="W739" i="132"/>
  <c r="W738" i="132"/>
  <c r="W737" i="132"/>
  <c r="W736" i="132"/>
  <c r="W735" i="132"/>
  <c r="W734" i="132"/>
  <c r="W733" i="132"/>
  <c r="W732" i="132"/>
  <c r="W731" i="132"/>
  <c r="W730" i="132"/>
  <c r="W729" i="132"/>
  <c r="W728" i="132"/>
  <c r="W727" i="132"/>
  <c r="W726" i="132"/>
  <c r="W725" i="132"/>
  <c r="W724" i="132"/>
  <c r="W723" i="132"/>
  <c r="W722" i="132"/>
  <c r="W721" i="132"/>
  <c r="W720" i="132"/>
  <c r="W719" i="132"/>
  <c r="W718" i="132"/>
  <c r="W717" i="132"/>
  <c r="W716" i="132"/>
  <c r="W715" i="132"/>
  <c r="W714" i="132"/>
  <c r="W713" i="132"/>
  <c r="W712" i="132"/>
  <c r="W711" i="132"/>
  <c r="W710" i="132"/>
  <c r="W709" i="132"/>
  <c r="W708" i="132"/>
  <c r="W707" i="132"/>
  <c r="W706" i="132"/>
  <c r="W705" i="132"/>
  <c r="W704" i="132"/>
  <c r="W703" i="132"/>
  <c r="W702" i="132"/>
  <c r="W701" i="132"/>
  <c r="W700" i="132"/>
  <c r="W699" i="132"/>
  <c r="W698" i="132"/>
  <c r="W697" i="132"/>
  <c r="W696" i="132"/>
  <c r="W695" i="132"/>
  <c r="W694" i="132"/>
  <c r="W693" i="132"/>
  <c r="W692" i="132"/>
  <c r="W691" i="132"/>
  <c r="W690" i="132"/>
  <c r="W689" i="132"/>
  <c r="W688" i="132"/>
  <c r="W687" i="132"/>
  <c r="W686" i="132"/>
  <c r="W685" i="132"/>
  <c r="W684" i="132"/>
  <c r="W683" i="132"/>
  <c r="W682" i="132"/>
  <c r="W681" i="132"/>
  <c r="W680" i="132"/>
  <c r="W679" i="132"/>
  <c r="W678" i="132"/>
  <c r="W677" i="132"/>
  <c r="W676" i="132"/>
  <c r="W675" i="132"/>
  <c r="W674" i="132"/>
  <c r="W673" i="132"/>
  <c r="W672" i="132"/>
  <c r="W671" i="132"/>
  <c r="W670" i="132"/>
  <c r="W669" i="132"/>
  <c r="W668" i="132"/>
  <c r="W667" i="132"/>
  <c r="W666" i="132"/>
  <c r="W665" i="132"/>
  <c r="W664" i="132"/>
  <c r="W663" i="132"/>
  <c r="W662" i="132"/>
  <c r="W661" i="132"/>
  <c r="W660" i="132"/>
  <c r="W659" i="132"/>
  <c r="W658" i="132"/>
  <c r="W657" i="132"/>
  <c r="W656" i="132"/>
  <c r="W655" i="132"/>
  <c r="W654" i="132"/>
  <c r="W653" i="132"/>
  <c r="W652" i="132"/>
  <c r="W651" i="132"/>
  <c r="W650" i="132"/>
  <c r="W649" i="132"/>
  <c r="W648" i="132"/>
  <c r="W647" i="132"/>
  <c r="W646" i="132"/>
  <c r="W645" i="132"/>
  <c r="W644" i="132"/>
  <c r="W643" i="132"/>
  <c r="W642" i="132"/>
  <c r="W641" i="132"/>
  <c r="W640" i="132"/>
  <c r="W639" i="132"/>
  <c r="W638" i="132"/>
  <c r="W637" i="132"/>
  <c r="W636" i="132"/>
  <c r="W635" i="132"/>
  <c r="W634" i="132"/>
  <c r="W633" i="132"/>
  <c r="W632" i="132"/>
  <c r="W631" i="132"/>
  <c r="W630" i="132"/>
  <c r="W629" i="132"/>
  <c r="W628" i="132"/>
  <c r="W627" i="132"/>
  <c r="W626" i="132"/>
  <c r="W625" i="132"/>
  <c r="W624" i="132"/>
  <c r="W623" i="132"/>
  <c r="W622" i="132"/>
  <c r="W621" i="132"/>
  <c r="W620" i="132"/>
  <c r="W619" i="132"/>
  <c r="W618" i="132"/>
  <c r="W617" i="132"/>
  <c r="W616" i="132"/>
  <c r="W615" i="132"/>
  <c r="W614" i="132"/>
  <c r="W613" i="132"/>
  <c r="W612" i="132"/>
  <c r="W611" i="132"/>
  <c r="W610" i="132"/>
  <c r="W609" i="132"/>
  <c r="W608" i="132"/>
  <c r="W607" i="132"/>
  <c r="W606" i="132"/>
  <c r="W605" i="132"/>
  <c r="W604" i="132"/>
  <c r="W603" i="132"/>
  <c r="W602" i="132"/>
  <c r="W601" i="132"/>
  <c r="W600" i="132"/>
  <c r="W599" i="132"/>
  <c r="W598" i="132"/>
  <c r="W597" i="132"/>
  <c r="W596" i="132"/>
  <c r="W595" i="132"/>
  <c r="W594" i="132"/>
  <c r="W593" i="132"/>
  <c r="W592" i="132"/>
  <c r="W591" i="132"/>
  <c r="W590" i="132"/>
  <c r="W589" i="132"/>
  <c r="W588" i="132"/>
  <c r="W587" i="132"/>
  <c r="W586" i="132"/>
  <c r="W585" i="132"/>
  <c r="W584" i="132"/>
  <c r="W583" i="132"/>
  <c r="W582" i="132"/>
  <c r="W581" i="132"/>
  <c r="W580" i="132"/>
  <c r="W579" i="132"/>
  <c r="W578" i="132"/>
  <c r="W577" i="132"/>
  <c r="W576" i="132"/>
  <c r="W575" i="132"/>
  <c r="W574" i="132"/>
  <c r="W573" i="132"/>
  <c r="W572" i="132"/>
  <c r="W571" i="132"/>
  <c r="W570" i="132"/>
  <c r="W569" i="132"/>
  <c r="W568" i="132"/>
  <c r="W567" i="132"/>
  <c r="W566" i="132"/>
  <c r="W565" i="132"/>
  <c r="W564" i="132"/>
  <c r="W563" i="132"/>
  <c r="W562" i="132"/>
  <c r="W561" i="132"/>
  <c r="W560" i="132"/>
  <c r="W559" i="132"/>
  <c r="W558" i="132"/>
  <c r="W557" i="132"/>
  <c r="W556" i="132"/>
  <c r="W555" i="132"/>
  <c r="W554" i="132"/>
  <c r="W553" i="132"/>
  <c r="W552" i="132"/>
  <c r="W551" i="132"/>
  <c r="W550" i="132"/>
  <c r="W549" i="132"/>
  <c r="W548" i="132"/>
  <c r="W547" i="132"/>
  <c r="W546" i="132"/>
  <c r="W545" i="132"/>
  <c r="W544" i="132"/>
  <c r="W543" i="132"/>
  <c r="W542" i="132"/>
  <c r="W541" i="132"/>
  <c r="W540" i="132"/>
  <c r="W539" i="132"/>
  <c r="W538" i="132"/>
  <c r="W537" i="132"/>
  <c r="W536" i="132"/>
  <c r="W535" i="132"/>
  <c r="W534" i="132"/>
  <c r="W533" i="132"/>
  <c r="W532" i="132"/>
  <c r="W531" i="132"/>
  <c r="W530" i="132"/>
  <c r="W529" i="132"/>
  <c r="W528" i="132"/>
  <c r="W527" i="132"/>
  <c r="W526" i="132"/>
  <c r="W525" i="132"/>
  <c r="W524" i="132"/>
  <c r="W523" i="132"/>
  <c r="W522" i="132"/>
  <c r="W521" i="132"/>
  <c r="W520" i="132"/>
  <c r="W519" i="132"/>
  <c r="W518" i="132"/>
  <c r="W517" i="132"/>
  <c r="W516" i="132"/>
  <c r="W515" i="132"/>
  <c r="W514" i="132"/>
  <c r="W513" i="132"/>
  <c r="W512" i="132"/>
  <c r="W511" i="132"/>
  <c r="W510" i="132"/>
  <c r="W509" i="132"/>
  <c r="W508" i="132"/>
  <c r="W507" i="132"/>
  <c r="W506" i="132"/>
  <c r="W505" i="132"/>
  <c r="W504" i="132"/>
  <c r="W503" i="132"/>
  <c r="W502" i="132"/>
  <c r="W501" i="132"/>
  <c r="W500" i="132"/>
  <c r="W499" i="132"/>
  <c r="W498" i="132"/>
  <c r="W497" i="132"/>
  <c r="W496" i="132"/>
  <c r="W495" i="132"/>
  <c r="W494" i="132"/>
  <c r="W493" i="132"/>
  <c r="W492" i="132"/>
  <c r="W491" i="132"/>
  <c r="W490" i="132"/>
  <c r="W489" i="132"/>
  <c r="W488" i="132"/>
  <c r="W487" i="132"/>
  <c r="W486" i="132"/>
  <c r="W485" i="132"/>
  <c r="W484" i="132"/>
  <c r="W483" i="132"/>
  <c r="W482" i="132"/>
  <c r="W481" i="132"/>
  <c r="W480" i="132"/>
  <c r="W479" i="132"/>
  <c r="W478" i="132"/>
  <c r="W477" i="132"/>
  <c r="W476" i="132"/>
  <c r="W475" i="132"/>
  <c r="W474" i="132"/>
  <c r="W473" i="132"/>
  <c r="W472" i="132"/>
  <c r="W471" i="132"/>
  <c r="W470" i="132"/>
  <c r="W469" i="132"/>
  <c r="W468" i="132"/>
  <c r="W467" i="132"/>
  <c r="W466" i="132"/>
  <c r="W465" i="132"/>
  <c r="W464" i="132"/>
  <c r="W463" i="132"/>
  <c r="W462" i="132"/>
  <c r="W461" i="132"/>
  <c r="W460" i="132"/>
  <c r="W459" i="132"/>
  <c r="W458" i="132"/>
  <c r="W457" i="132"/>
  <c r="W456" i="132"/>
  <c r="W455" i="132"/>
  <c r="W454" i="132"/>
  <c r="W453" i="132"/>
  <c r="W452" i="132"/>
  <c r="W451" i="132"/>
  <c r="W450" i="132"/>
  <c r="W449" i="132"/>
  <c r="W448" i="132"/>
  <c r="W447" i="132"/>
  <c r="W446" i="132"/>
  <c r="W445" i="132"/>
  <c r="W444" i="132"/>
  <c r="W443" i="132"/>
  <c r="W442" i="132"/>
  <c r="W441" i="132"/>
  <c r="W440" i="132"/>
  <c r="W439" i="132"/>
  <c r="W438" i="132"/>
  <c r="W437" i="132"/>
  <c r="W436" i="132"/>
  <c r="W435" i="132"/>
  <c r="W434" i="132"/>
  <c r="W433" i="132"/>
  <c r="W432" i="132"/>
  <c r="W431" i="132"/>
  <c r="W430" i="132"/>
  <c r="W429" i="132"/>
  <c r="W428" i="132"/>
  <c r="W427" i="132"/>
  <c r="W426" i="132"/>
  <c r="W425" i="132"/>
  <c r="W424" i="132"/>
  <c r="W423" i="132"/>
  <c r="W422" i="132"/>
  <c r="W421" i="132"/>
  <c r="W420" i="132"/>
  <c r="W419" i="132"/>
  <c r="W418" i="132"/>
  <c r="W417" i="132"/>
  <c r="W416" i="132"/>
  <c r="W415" i="132"/>
  <c r="W414" i="132"/>
  <c r="W413" i="132"/>
  <c r="W412" i="132"/>
  <c r="W411" i="132"/>
  <c r="W410" i="132"/>
  <c r="W409" i="132"/>
  <c r="W408" i="132"/>
  <c r="W407" i="132"/>
  <c r="W406" i="132"/>
  <c r="W405" i="132"/>
  <c r="W404" i="132"/>
  <c r="W403" i="132"/>
  <c r="W402" i="132"/>
  <c r="W401" i="132"/>
  <c r="W400" i="132"/>
  <c r="W399" i="132"/>
  <c r="W398" i="132"/>
  <c r="W397" i="132"/>
  <c r="W396" i="132"/>
  <c r="W395" i="132"/>
  <c r="W394" i="132"/>
  <c r="W393" i="132"/>
  <c r="W392" i="132"/>
  <c r="W391" i="132"/>
  <c r="W390" i="132"/>
  <c r="W389" i="132"/>
  <c r="W388" i="132"/>
  <c r="W387" i="132"/>
  <c r="W386" i="132"/>
  <c r="W385" i="132"/>
  <c r="W384" i="132"/>
  <c r="W383" i="132"/>
  <c r="W382" i="132"/>
  <c r="W381" i="132"/>
  <c r="W380" i="132"/>
  <c r="W379" i="132"/>
  <c r="W378" i="132"/>
  <c r="W377" i="132"/>
  <c r="W376" i="132"/>
  <c r="W375" i="132"/>
  <c r="W374" i="132"/>
  <c r="W373" i="132"/>
  <c r="W372" i="132"/>
  <c r="W371" i="132"/>
  <c r="W370" i="132"/>
  <c r="W369" i="132"/>
  <c r="W368" i="132"/>
  <c r="W367" i="132"/>
  <c r="W366" i="132"/>
  <c r="W365" i="132"/>
  <c r="W364" i="132"/>
  <c r="W363" i="132"/>
  <c r="W362" i="132"/>
  <c r="W361" i="132"/>
  <c r="W360" i="132"/>
  <c r="W359" i="132"/>
  <c r="W358" i="132"/>
  <c r="W357" i="132"/>
  <c r="W356" i="132"/>
  <c r="W355" i="132"/>
  <c r="W354" i="132"/>
  <c r="W353" i="132"/>
  <c r="W352" i="132"/>
  <c r="W351" i="132"/>
  <c r="W350" i="132"/>
  <c r="W349" i="132"/>
  <c r="W348" i="132"/>
  <c r="W347" i="132"/>
  <c r="W346" i="132"/>
  <c r="W345" i="132"/>
  <c r="W344" i="132"/>
  <c r="W343" i="132"/>
  <c r="W342" i="132"/>
  <c r="W341" i="132"/>
  <c r="W340" i="132"/>
  <c r="W339" i="132"/>
  <c r="W338" i="132"/>
  <c r="W337" i="132"/>
  <c r="W336" i="132"/>
  <c r="W335" i="132"/>
  <c r="W334" i="132"/>
  <c r="W333" i="132"/>
  <c r="W332" i="132"/>
  <c r="W331" i="132"/>
  <c r="W330" i="132"/>
  <c r="W329" i="132"/>
  <c r="W328" i="132"/>
  <c r="W327" i="132"/>
  <c r="W326" i="132"/>
  <c r="W325" i="132"/>
  <c r="W324" i="132"/>
  <c r="W323" i="132"/>
  <c r="W322" i="132"/>
  <c r="W321" i="132"/>
  <c r="W320" i="132"/>
  <c r="W319" i="132"/>
  <c r="W318" i="132"/>
  <c r="W317" i="132"/>
  <c r="W316" i="132"/>
  <c r="W315" i="132"/>
  <c r="W314" i="132"/>
  <c r="W313" i="132"/>
  <c r="W312" i="132"/>
  <c r="W311" i="132"/>
  <c r="W310" i="132"/>
  <c r="W309" i="132"/>
  <c r="W308" i="132"/>
  <c r="W307" i="132"/>
  <c r="W306" i="132"/>
  <c r="W305" i="132"/>
  <c r="W304" i="132"/>
  <c r="W303" i="132"/>
  <c r="W302" i="132"/>
  <c r="W301" i="132"/>
  <c r="W300" i="132"/>
  <c r="W299" i="132"/>
  <c r="W298" i="132"/>
  <c r="W297" i="132"/>
  <c r="W296" i="132"/>
  <c r="W295" i="132"/>
  <c r="W294" i="132"/>
  <c r="W293" i="132"/>
  <c r="W292" i="132"/>
  <c r="W291" i="132"/>
  <c r="W290" i="132"/>
  <c r="W289" i="132"/>
  <c r="W288" i="132"/>
  <c r="W287" i="132"/>
  <c r="W286" i="132"/>
  <c r="W285" i="132"/>
  <c r="W284" i="132"/>
  <c r="W283" i="132"/>
  <c r="W282" i="132"/>
  <c r="W281" i="132"/>
  <c r="W280" i="132"/>
  <c r="W279" i="132"/>
  <c r="W278" i="132"/>
  <c r="W277" i="132"/>
  <c r="W276" i="132"/>
  <c r="W275" i="132"/>
  <c r="W274" i="132"/>
  <c r="W273" i="132"/>
  <c r="W272" i="132"/>
  <c r="W271" i="132"/>
  <c r="W270" i="132"/>
  <c r="W269" i="132"/>
  <c r="W268" i="132"/>
  <c r="W267" i="132"/>
  <c r="W266" i="132"/>
  <c r="W265" i="132"/>
  <c r="W264" i="132"/>
  <c r="W263" i="132"/>
  <c r="W262" i="132"/>
  <c r="W261" i="132"/>
  <c r="W260" i="132"/>
  <c r="W259" i="132"/>
  <c r="W258" i="132"/>
  <c r="W257" i="132"/>
  <c r="W256" i="132"/>
  <c r="W255" i="132"/>
  <c r="W254" i="132"/>
  <c r="W253" i="132"/>
  <c r="W252" i="132"/>
  <c r="W251" i="132"/>
  <c r="W250" i="132"/>
  <c r="W249" i="132"/>
  <c r="W248" i="132"/>
  <c r="W247" i="132"/>
  <c r="W246" i="132"/>
  <c r="W245" i="132"/>
  <c r="W244" i="132"/>
  <c r="W243" i="132"/>
  <c r="W242" i="132"/>
  <c r="W241" i="132"/>
  <c r="W240" i="132"/>
  <c r="W239" i="132"/>
  <c r="W238" i="132"/>
  <c r="W237" i="132"/>
  <c r="W236" i="132"/>
  <c r="W235" i="132"/>
  <c r="W234" i="132"/>
  <c r="W233" i="132"/>
  <c r="W232" i="132"/>
  <c r="W231" i="132"/>
  <c r="W230" i="132"/>
  <c r="W229" i="132"/>
  <c r="W228" i="132"/>
  <c r="W227" i="132"/>
  <c r="W226" i="132"/>
  <c r="W225" i="132"/>
  <c r="W224" i="132"/>
  <c r="W223" i="132"/>
  <c r="W222" i="132"/>
  <c r="W221" i="132"/>
  <c r="W220" i="132"/>
  <c r="W219" i="132"/>
  <c r="W218" i="132"/>
  <c r="W217" i="132"/>
  <c r="W216" i="132"/>
  <c r="W215" i="132"/>
  <c r="W214" i="132"/>
  <c r="W213" i="132"/>
  <c r="W212" i="132"/>
  <c r="W106" i="132"/>
  <c r="W107" i="132"/>
  <c r="W108" i="132"/>
  <c r="W109" i="132"/>
  <c r="W110" i="132"/>
  <c r="W111" i="132"/>
  <c r="W112" i="132"/>
  <c r="W113" i="132"/>
  <c r="W114" i="132"/>
  <c r="W115" i="132"/>
  <c r="W116" i="132"/>
  <c r="W117" i="132"/>
  <c r="W118" i="132"/>
  <c r="W119" i="132"/>
  <c r="W120" i="132"/>
  <c r="W121" i="132"/>
  <c r="W122" i="132"/>
  <c r="W123" i="132"/>
  <c r="W124" i="132"/>
  <c r="W125" i="132"/>
  <c r="W126" i="132"/>
  <c r="W127" i="132"/>
  <c r="W128" i="132"/>
  <c r="W129" i="132"/>
  <c r="W130" i="132"/>
  <c r="W131" i="132"/>
  <c r="W132" i="132"/>
  <c r="W133" i="132"/>
  <c r="W134" i="132"/>
  <c r="W135" i="132"/>
  <c r="W136" i="132"/>
  <c r="W137" i="132"/>
  <c r="W138" i="132"/>
  <c r="W139" i="132"/>
  <c r="W140" i="132"/>
  <c r="W141" i="132"/>
  <c r="W142" i="132"/>
  <c r="W143" i="132"/>
  <c r="W144" i="132"/>
  <c r="W145" i="132"/>
  <c r="W146" i="132"/>
  <c r="W147" i="132"/>
  <c r="W148" i="132"/>
  <c r="W149" i="132"/>
  <c r="W150" i="132"/>
  <c r="W151" i="132"/>
  <c r="W152" i="132"/>
  <c r="W153" i="132"/>
  <c r="W154" i="132"/>
  <c r="W155" i="132"/>
  <c r="W156" i="132"/>
  <c r="W157" i="132"/>
  <c r="W158" i="132"/>
  <c r="W159" i="132"/>
  <c r="W160" i="132"/>
  <c r="W161" i="132"/>
  <c r="W162" i="132"/>
  <c r="W163" i="132"/>
  <c r="W164" i="132"/>
  <c r="W165" i="132"/>
  <c r="W166" i="132"/>
  <c r="W167" i="132"/>
  <c r="W168" i="132"/>
  <c r="W169" i="132"/>
  <c r="W170" i="132"/>
  <c r="W171" i="132"/>
  <c r="W172" i="132"/>
  <c r="W173" i="132"/>
  <c r="W174" i="132"/>
  <c r="W175" i="132"/>
  <c r="W176" i="132"/>
  <c r="W177" i="132"/>
  <c r="W178" i="132"/>
  <c r="W179" i="132"/>
  <c r="W180" i="132"/>
  <c r="W181" i="132"/>
  <c r="W182" i="132"/>
  <c r="W183" i="132"/>
  <c r="W184" i="132"/>
  <c r="W185" i="132"/>
  <c r="W186" i="132"/>
  <c r="W187" i="132"/>
  <c r="W188" i="132"/>
  <c r="W189" i="132"/>
  <c r="W190" i="132"/>
  <c r="W191" i="132"/>
  <c r="W192" i="132"/>
  <c r="W193" i="132"/>
  <c r="W194" i="132"/>
  <c r="W195" i="132"/>
  <c r="W196" i="132"/>
  <c r="W197" i="132"/>
  <c r="W198" i="132"/>
  <c r="W199" i="132"/>
  <c r="W200" i="132"/>
  <c r="W201" i="132"/>
  <c r="W202" i="132"/>
  <c r="W203" i="132"/>
  <c r="W204" i="132"/>
  <c r="W205" i="132"/>
  <c r="W206" i="132"/>
  <c r="W207" i="132"/>
  <c r="W208" i="132"/>
  <c r="W209" i="132"/>
  <c r="W210" i="132"/>
  <c r="W211" i="132"/>
  <c r="AS1137" i="131"/>
  <c r="AS1136" i="131"/>
  <c r="AS1135" i="131"/>
  <c r="AS1134" i="131"/>
  <c r="AS1133" i="131"/>
  <c r="AS1132" i="131"/>
  <c r="AS1131" i="131"/>
  <c r="AS1130" i="131"/>
  <c r="AS1129" i="131"/>
  <c r="AS1128" i="131"/>
  <c r="AS1127" i="131"/>
  <c r="AS1126" i="131"/>
  <c r="AS1125" i="131"/>
  <c r="AS1124" i="131"/>
  <c r="AS1123" i="131"/>
  <c r="AS1122" i="131"/>
  <c r="AS1121" i="131"/>
  <c r="AS1120" i="131"/>
  <c r="AS1119" i="131"/>
  <c r="AS1118" i="131"/>
  <c r="AS1117" i="131"/>
  <c r="AS1116" i="131"/>
  <c r="AS1115" i="131"/>
  <c r="AS1114" i="131"/>
  <c r="AS1113" i="131"/>
  <c r="AS1112" i="131"/>
  <c r="AS1111" i="131"/>
  <c r="AS1110" i="131"/>
  <c r="AS1109" i="131"/>
  <c r="AS1108" i="131"/>
  <c r="AS1107" i="131"/>
  <c r="AS1106" i="131"/>
  <c r="AS1105" i="131"/>
  <c r="AS1104" i="131"/>
  <c r="AS1103" i="131"/>
  <c r="AS1102" i="131"/>
  <c r="AS1101" i="131"/>
  <c r="AS1100" i="131"/>
  <c r="AS1099" i="131"/>
  <c r="AS1098" i="131"/>
  <c r="AS1097" i="131"/>
  <c r="AS1096" i="131"/>
  <c r="AS1095" i="131"/>
  <c r="AS1094" i="131"/>
  <c r="AS1093" i="131"/>
  <c r="AS1092" i="131"/>
  <c r="AS1091" i="131"/>
  <c r="AS1090" i="131"/>
  <c r="AS1089" i="131"/>
  <c r="AS1088" i="131"/>
  <c r="AS1087" i="131"/>
  <c r="AS1086" i="131"/>
  <c r="AS1085" i="131"/>
  <c r="AS1084" i="131"/>
  <c r="AS1083" i="131"/>
  <c r="AS1082" i="131"/>
  <c r="AS1081" i="131"/>
  <c r="AS1080" i="131"/>
  <c r="AS1079" i="131"/>
  <c r="AS1078" i="131"/>
  <c r="AS1077" i="131"/>
  <c r="AS1076" i="131"/>
  <c r="AS1075" i="131"/>
  <c r="AS1074" i="131"/>
  <c r="AS1073" i="131"/>
  <c r="AS1072" i="131"/>
  <c r="AS1071" i="131"/>
  <c r="AS1070" i="131"/>
  <c r="AS1069" i="131"/>
  <c r="AS1068" i="131"/>
  <c r="AS1067" i="131"/>
  <c r="AS1066" i="131"/>
  <c r="AS1065" i="131"/>
  <c r="AS1064" i="131"/>
  <c r="AS1063" i="131"/>
  <c r="AS1062" i="131"/>
  <c r="AS1061" i="131"/>
  <c r="AS1060" i="131"/>
  <c r="AS1059" i="131"/>
  <c r="AS1058" i="131"/>
  <c r="AS1057" i="131"/>
  <c r="AS1056" i="131"/>
  <c r="AS1055" i="131"/>
  <c r="AS1054" i="131"/>
  <c r="AS1053" i="131"/>
  <c r="AS1052" i="131"/>
  <c r="AS1051" i="131"/>
  <c r="AS1050" i="131"/>
  <c r="AS1049" i="131"/>
  <c r="AS1048" i="131"/>
  <c r="AS1047" i="131"/>
  <c r="AS1046" i="131"/>
  <c r="AS1045" i="131"/>
  <c r="AS1044" i="131"/>
  <c r="AS1043" i="131"/>
  <c r="AS1042" i="131"/>
  <c r="AS1041" i="131"/>
  <c r="AS1040" i="131"/>
  <c r="AS1039" i="131"/>
  <c r="AS1038" i="131"/>
  <c r="AS1037" i="131"/>
  <c r="AS1036" i="131"/>
  <c r="AS1035" i="131"/>
  <c r="AS1034" i="131"/>
  <c r="AS1033" i="131"/>
  <c r="AS1032" i="131"/>
  <c r="AS1031" i="131"/>
  <c r="AS1030" i="131"/>
  <c r="AS1029" i="131"/>
  <c r="AS1028" i="131"/>
  <c r="AS1027" i="131"/>
  <c r="AS1026" i="131"/>
  <c r="AS1025" i="131"/>
  <c r="AS1024" i="131"/>
  <c r="AS1023" i="131"/>
  <c r="AS1022" i="131"/>
  <c r="AS1021" i="131"/>
  <c r="AS1020" i="131"/>
  <c r="AS1019" i="131"/>
  <c r="AS1018" i="131"/>
  <c r="AS1017" i="131"/>
  <c r="AS1016" i="131"/>
  <c r="AS1015" i="131"/>
  <c r="AS1014" i="131"/>
  <c r="AS1013" i="131"/>
  <c r="AS1012" i="131"/>
  <c r="AS1011" i="131"/>
  <c r="AS1010" i="131"/>
  <c r="AS1009" i="131"/>
  <c r="AS1008" i="131"/>
  <c r="AS1007" i="131"/>
  <c r="AS1006" i="131"/>
  <c r="AS1005" i="131"/>
  <c r="AS1004" i="131"/>
  <c r="AS1003" i="131"/>
  <c r="AS1002" i="131"/>
  <c r="AS1001" i="131"/>
  <c r="AS1000" i="131"/>
  <c r="AS999" i="131"/>
  <c r="AS998" i="131"/>
  <c r="AS997" i="131"/>
  <c r="AS996" i="131"/>
  <c r="AS995" i="131"/>
  <c r="AS994" i="131"/>
  <c r="AS993" i="131"/>
  <c r="AS992" i="131"/>
  <c r="AS991" i="131"/>
  <c r="AS990" i="131"/>
  <c r="AS989" i="131"/>
  <c r="AS988" i="131"/>
  <c r="AS987" i="131"/>
  <c r="AS986" i="131"/>
  <c r="AS985" i="131"/>
  <c r="AS984" i="131"/>
  <c r="AS983" i="131"/>
  <c r="AS982" i="131"/>
  <c r="AS981" i="131"/>
  <c r="AS980" i="131"/>
  <c r="AS979" i="131"/>
  <c r="AS978" i="131"/>
  <c r="AS977" i="131"/>
  <c r="AS976" i="131"/>
  <c r="AS975" i="131"/>
  <c r="AS974" i="131"/>
  <c r="AS973" i="131"/>
  <c r="AS972" i="131"/>
  <c r="AS971" i="131"/>
  <c r="AS970" i="131"/>
  <c r="AS969" i="131"/>
  <c r="AS968" i="131"/>
  <c r="AS967" i="131"/>
  <c r="AS966" i="131"/>
  <c r="AS965" i="131"/>
  <c r="AS964" i="131"/>
  <c r="AS963" i="131"/>
  <c r="AS962" i="131"/>
  <c r="AS961" i="131"/>
  <c r="AS960" i="131"/>
  <c r="AS959" i="131"/>
  <c r="AS958" i="131"/>
  <c r="AS957" i="131"/>
  <c r="AS956" i="131"/>
  <c r="AS955" i="131"/>
  <c r="AS954" i="131"/>
  <c r="AS953" i="131"/>
  <c r="AS952" i="131"/>
  <c r="AS951" i="131"/>
  <c r="AS950" i="131"/>
  <c r="AS949" i="131"/>
  <c r="AS948" i="131"/>
  <c r="AS947" i="131"/>
  <c r="AS946" i="131"/>
  <c r="AS945" i="131"/>
  <c r="AS944" i="131"/>
  <c r="AS943" i="131"/>
  <c r="AS942" i="131"/>
  <c r="AS941" i="131"/>
  <c r="AS940" i="131"/>
  <c r="AS939" i="131"/>
  <c r="AS938" i="131"/>
  <c r="AS937" i="131"/>
  <c r="AS936" i="131"/>
  <c r="AS935" i="131"/>
  <c r="AS934" i="131"/>
  <c r="AS933" i="131"/>
  <c r="AS932" i="131"/>
  <c r="AS931" i="131"/>
  <c r="AS930" i="131"/>
  <c r="AS929" i="131"/>
  <c r="AS928" i="131"/>
  <c r="AS927" i="131"/>
  <c r="AS926" i="131"/>
  <c r="AS925" i="131"/>
  <c r="AS924" i="131"/>
  <c r="AS923" i="131"/>
  <c r="AS922" i="131"/>
  <c r="AS921" i="131"/>
  <c r="AS920" i="131"/>
  <c r="AS919" i="131"/>
  <c r="AS918" i="131"/>
  <c r="AS917" i="131"/>
  <c r="AS916" i="131"/>
  <c r="AS915" i="131"/>
  <c r="AS914" i="131"/>
  <c r="AS913" i="131"/>
  <c r="AS912" i="131"/>
  <c r="AS911" i="131"/>
  <c r="AS910" i="131"/>
  <c r="AS909" i="131"/>
  <c r="AS908" i="131"/>
  <c r="AS907" i="131"/>
  <c r="AS906" i="131"/>
  <c r="AS905" i="131"/>
  <c r="AS904" i="131"/>
  <c r="AS903" i="131"/>
  <c r="AS902" i="131"/>
  <c r="AS901" i="131"/>
  <c r="AS900" i="131"/>
  <c r="AS899" i="131"/>
  <c r="AS898" i="131"/>
  <c r="AS897" i="131"/>
  <c r="AS896" i="131"/>
  <c r="AS895" i="131"/>
  <c r="AS894" i="131"/>
  <c r="AS893" i="131"/>
  <c r="AS892" i="131"/>
  <c r="AS891" i="131"/>
  <c r="AS890" i="131"/>
  <c r="AS889" i="131"/>
  <c r="AS888" i="131"/>
  <c r="AS887" i="131"/>
  <c r="AS886" i="131"/>
  <c r="AS885" i="131"/>
  <c r="AS884" i="131"/>
  <c r="AS883" i="131"/>
  <c r="AS882" i="131"/>
  <c r="AS881" i="131"/>
  <c r="AS880" i="131"/>
  <c r="AS879" i="131"/>
  <c r="AS878" i="131"/>
  <c r="AS877" i="131"/>
  <c r="AS876" i="131"/>
  <c r="AS875" i="131"/>
  <c r="AS874" i="131"/>
  <c r="AS873" i="131"/>
  <c r="AS872" i="131"/>
  <c r="AS871" i="131"/>
  <c r="AS870" i="131"/>
  <c r="AS869" i="131"/>
  <c r="AS868" i="131"/>
  <c r="AS867" i="131"/>
  <c r="AS866" i="131"/>
  <c r="AS865" i="131"/>
  <c r="AS864" i="131"/>
  <c r="AS863" i="131"/>
  <c r="AS862" i="131"/>
  <c r="AS861" i="131"/>
  <c r="AS860" i="131"/>
  <c r="AS859" i="131"/>
  <c r="AS858" i="131"/>
  <c r="AS857" i="131"/>
  <c r="AS856" i="131"/>
  <c r="AS855" i="131"/>
  <c r="AS854" i="131"/>
  <c r="AS853" i="131"/>
  <c r="AS852" i="131"/>
  <c r="AS851" i="131"/>
  <c r="AS850" i="131"/>
  <c r="AS849" i="131"/>
  <c r="AS848" i="131"/>
  <c r="AS847" i="131"/>
  <c r="AS846" i="131"/>
  <c r="AS845" i="131"/>
  <c r="AS844" i="131"/>
  <c r="AS843" i="131"/>
  <c r="AS842" i="131"/>
  <c r="AS841" i="131"/>
  <c r="AS840" i="131"/>
  <c r="AS839" i="131"/>
  <c r="AS838" i="131"/>
  <c r="AS837" i="131"/>
  <c r="AS836" i="131"/>
  <c r="AS835" i="131"/>
  <c r="AS834" i="131"/>
  <c r="AS833" i="131"/>
  <c r="AS832" i="131"/>
  <c r="AS831" i="131"/>
  <c r="AS830" i="131"/>
  <c r="AS829" i="131"/>
  <c r="AS828" i="131"/>
  <c r="AS827" i="131"/>
  <c r="AS826" i="131"/>
  <c r="AS825" i="131"/>
  <c r="AS824" i="131"/>
  <c r="AS823" i="131"/>
  <c r="AS822" i="131"/>
  <c r="AS821" i="131"/>
  <c r="AS820" i="131"/>
  <c r="AS819" i="131"/>
  <c r="AS818" i="131"/>
  <c r="AS817" i="131"/>
  <c r="AS816" i="131"/>
  <c r="AS815" i="131"/>
  <c r="AS814" i="131"/>
  <c r="AS813" i="131"/>
  <c r="AS812" i="131"/>
  <c r="AS811" i="131"/>
  <c r="AS810" i="131"/>
  <c r="AS809" i="131"/>
  <c r="AS808" i="131"/>
  <c r="AS807" i="131"/>
  <c r="AS806" i="131"/>
  <c r="AS805" i="131"/>
  <c r="AS804" i="131"/>
  <c r="AS803" i="131"/>
  <c r="AS802" i="131"/>
  <c r="AS801" i="131"/>
  <c r="AS800" i="131"/>
  <c r="AS799" i="131"/>
  <c r="AS798" i="131"/>
  <c r="AS797" i="131"/>
  <c r="AS796" i="131"/>
  <c r="AS795" i="131"/>
  <c r="AS794" i="131"/>
  <c r="AS793" i="131"/>
  <c r="AS792" i="131"/>
  <c r="AS791" i="131"/>
  <c r="AS790" i="131"/>
  <c r="AS789" i="131"/>
  <c r="AS788" i="131"/>
  <c r="AS787" i="131"/>
  <c r="AS786" i="131"/>
  <c r="AS785" i="131"/>
  <c r="AS784" i="131"/>
  <c r="AS783" i="131"/>
  <c r="AS782" i="131"/>
  <c r="AS781" i="131"/>
  <c r="AS780" i="131"/>
  <c r="AS779" i="131"/>
  <c r="AS778" i="131"/>
  <c r="AS777" i="131"/>
  <c r="AS776" i="131"/>
  <c r="AS775" i="131"/>
  <c r="AS774" i="131"/>
  <c r="AS773" i="131"/>
  <c r="AS772" i="131"/>
  <c r="AS771" i="131"/>
  <c r="AS770" i="131"/>
  <c r="AS769" i="131"/>
  <c r="AS768" i="131"/>
  <c r="AS767" i="131"/>
  <c r="AS766" i="131"/>
  <c r="AS765" i="131"/>
  <c r="AS764" i="131"/>
  <c r="AS763" i="131"/>
  <c r="AS762" i="131"/>
  <c r="AS761" i="131"/>
  <c r="AS760" i="131"/>
  <c r="AS759" i="131"/>
  <c r="AS758" i="131"/>
  <c r="AS757" i="131"/>
  <c r="AS756" i="131"/>
  <c r="AS755" i="131"/>
  <c r="AS754" i="131"/>
  <c r="AS753" i="131"/>
  <c r="AS752" i="131"/>
  <c r="AS751" i="131"/>
  <c r="AS750" i="131"/>
  <c r="AS749" i="131"/>
  <c r="AS748" i="131"/>
  <c r="AS747" i="131"/>
  <c r="AS746" i="131"/>
  <c r="AS745" i="131"/>
  <c r="AS744" i="131"/>
  <c r="AS743" i="131"/>
  <c r="AS742" i="131"/>
  <c r="AS741" i="131"/>
  <c r="AS740" i="131"/>
  <c r="AS739" i="131"/>
  <c r="AS738" i="131"/>
  <c r="AS737" i="131"/>
  <c r="AS736" i="131"/>
  <c r="AS735" i="131"/>
  <c r="AS734" i="131"/>
  <c r="AS733" i="131"/>
  <c r="AS732" i="131"/>
  <c r="AS731" i="131"/>
  <c r="AS730" i="131"/>
  <c r="AS729" i="131"/>
  <c r="AS728" i="131"/>
  <c r="AS727" i="131"/>
  <c r="AS726" i="131"/>
  <c r="AS725" i="131"/>
  <c r="AS724" i="131"/>
  <c r="AS723" i="131"/>
  <c r="AS722" i="131"/>
  <c r="AS721" i="131"/>
  <c r="AS720" i="131"/>
  <c r="AS719" i="131"/>
  <c r="AS718" i="131"/>
  <c r="AS717" i="131"/>
  <c r="AS716" i="131"/>
  <c r="AS715" i="131"/>
  <c r="AS714" i="131"/>
  <c r="AS713" i="131"/>
  <c r="AS712" i="131"/>
  <c r="AS711" i="131"/>
  <c r="AS710" i="131"/>
  <c r="AS709" i="131"/>
  <c r="AS708" i="131"/>
  <c r="AS707" i="131"/>
  <c r="AS706" i="131"/>
  <c r="AS705" i="131"/>
  <c r="AS704" i="131"/>
  <c r="AS703" i="131"/>
  <c r="AS702" i="131"/>
  <c r="AS701" i="131"/>
  <c r="AS700" i="131"/>
  <c r="AS699" i="131"/>
  <c r="AS698" i="131"/>
  <c r="AS697" i="131"/>
  <c r="AS696" i="131"/>
  <c r="AS695" i="131"/>
  <c r="AS694" i="131"/>
  <c r="AS693" i="131"/>
  <c r="AS692" i="131"/>
  <c r="AS691" i="131"/>
  <c r="AS690" i="131"/>
  <c r="AS689" i="131"/>
  <c r="AS688" i="131"/>
  <c r="AS687" i="131"/>
  <c r="AS686" i="131"/>
  <c r="AS685" i="131"/>
  <c r="AS684" i="131"/>
  <c r="AS683" i="131"/>
  <c r="AS682" i="131"/>
  <c r="AS681" i="131"/>
  <c r="AS680" i="131"/>
  <c r="AS679" i="131"/>
  <c r="AS678" i="131"/>
  <c r="AS677" i="131"/>
  <c r="AS676" i="131"/>
  <c r="AS675" i="131"/>
  <c r="AS674" i="131"/>
  <c r="AS673" i="131"/>
  <c r="AS672" i="131"/>
  <c r="AS671" i="131"/>
  <c r="AS670" i="131"/>
  <c r="AS669" i="131"/>
  <c r="AS668" i="131"/>
  <c r="AS667" i="131"/>
  <c r="AS666" i="131"/>
  <c r="AS665" i="131"/>
  <c r="AS664" i="131"/>
  <c r="AS663" i="131"/>
  <c r="AS662" i="131"/>
  <c r="AS661" i="131"/>
  <c r="AS660" i="131"/>
  <c r="AS659" i="131"/>
  <c r="AS658" i="131"/>
  <c r="AS657" i="131"/>
  <c r="AS656" i="131"/>
  <c r="AS655" i="131"/>
  <c r="AS654" i="131"/>
  <c r="AS653" i="131"/>
  <c r="AS652" i="131"/>
  <c r="AS651" i="131"/>
  <c r="AS650" i="131"/>
  <c r="AS649" i="131"/>
  <c r="AS648" i="131"/>
  <c r="AS647" i="131"/>
  <c r="AS646" i="131"/>
  <c r="AS645" i="131"/>
  <c r="AS644" i="131"/>
  <c r="AS643" i="131"/>
  <c r="AS642" i="131"/>
  <c r="AS641" i="131"/>
  <c r="AS640" i="131"/>
  <c r="AS639" i="131"/>
  <c r="AS638" i="131"/>
  <c r="AS637" i="131"/>
  <c r="AS636" i="131"/>
  <c r="AS635" i="131"/>
  <c r="AS634" i="131"/>
  <c r="AS633" i="131"/>
  <c r="AS632" i="131"/>
  <c r="AS631" i="131"/>
  <c r="AS630" i="131"/>
  <c r="AS629" i="131"/>
  <c r="AS628" i="131"/>
  <c r="AS627" i="131"/>
  <c r="AS626" i="131"/>
  <c r="AS625" i="131"/>
  <c r="AS624" i="131"/>
  <c r="AS623" i="131"/>
  <c r="AS622" i="131"/>
  <c r="AS621" i="131"/>
  <c r="AS620" i="131"/>
  <c r="AS619" i="131"/>
  <c r="AS618" i="131"/>
  <c r="AS617" i="131"/>
  <c r="AS616" i="131"/>
  <c r="AS615" i="131"/>
  <c r="AS614" i="131"/>
  <c r="AS613" i="131"/>
  <c r="AS612" i="131"/>
  <c r="AS611" i="131"/>
  <c r="AS610" i="131"/>
  <c r="AS609" i="131"/>
  <c r="AS608" i="131"/>
  <c r="AS607" i="131"/>
  <c r="AS606" i="131"/>
  <c r="AS605" i="131"/>
  <c r="AS604" i="131"/>
  <c r="AS603" i="131"/>
  <c r="AS602" i="131"/>
  <c r="AS601" i="131"/>
  <c r="AS600" i="131"/>
  <c r="AS599" i="131"/>
  <c r="AS598" i="131"/>
  <c r="AS597" i="131"/>
  <c r="AS596" i="131"/>
  <c r="AS595" i="131"/>
  <c r="AS594" i="131"/>
  <c r="AS593" i="131"/>
  <c r="AS592" i="131"/>
  <c r="AS591" i="131"/>
  <c r="AS590" i="131"/>
  <c r="AS589" i="131"/>
  <c r="AS588" i="131"/>
  <c r="AS587" i="131"/>
  <c r="AS586" i="131"/>
  <c r="AS585" i="131"/>
  <c r="AS584" i="131"/>
  <c r="AS583" i="131"/>
  <c r="AS582" i="131"/>
  <c r="AS581" i="131"/>
  <c r="AS580" i="131"/>
  <c r="AS579" i="131"/>
  <c r="AS578" i="131"/>
  <c r="AS577" i="131"/>
  <c r="AS576" i="131"/>
  <c r="AS575" i="131"/>
  <c r="AS574" i="131"/>
  <c r="AS573" i="131"/>
  <c r="AS572" i="131"/>
  <c r="AS571" i="131"/>
  <c r="AS570" i="131"/>
  <c r="AS569" i="131"/>
  <c r="AS568" i="131"/>
  <c r="AS567" i="131"/>
  <c r="AS566" i="131"/>
  <c r="AS565" i="131"/>
  <c r="AS564" i="131"/>
  <c r="AS563" i="131"/>
  <c r="AS562" i="131"/>
  <c r="AS561" i="131"/>
  <c r="AS560" i="131"/>
  <c r="AS559" i="131"/>
  <c r="AS558" i="131"/>
  <c r="AS557" i="131"/>
  <c r="AS556" i="131"/>
  <c r="AS555" i="131"/>
  <c r="AS554" i="131"/>
  <c r="AS553" i="131"/>
  <c r="AS552" i="131"/>
  <c r="AS551" i="131"/>
  <c r="AS550" i="131"/>
  <c r="AS549" i="131"/>
  <c r="AS548" i="131"/>
  <c r="AS547" i="131"/>
  <c r="AS546" i="131"/>
  <c r="AS545" i="131"/>
  <c r="AS544" i="131"/>
  <c r="AS543" i="131"/>
  <c r="AS542" i="131"/>
  <c r="AS541" i="131"/>
  <c r="AS540" i="131"/>
  <c r="AS539" i="131"/>
  <c r="AS538" i="131"/>
  <c r="AS537" i="131"/>
  <c r="AS536" i="131"/>
  <c r="AS535" i="131"/>
  <c r="AS534" i="131"/>
  <c r="AS533" i="131"/>
  <c r="AS532" i="131"/>
  <c r="AS531" i="131"/>
  <c r="AS530" i="131"/>
  <c r="AS529" i="131"/>
  <c r="AS528" i="131"/>
  <c r="AS527" i="131"/>
  <c r="AS526" i="131"/>
  <c r="AS525" i="131"/>
  <c r="AS524" i="131"/>
  <c r="AS523" i="131"/>
  <c r="AS522" i="131"/>
  <c r="AS521" i="131"/>
  <c r="AS520" i="131"/>
  <c r="AS519" i="131"/>
  <c r="AS518" i="131"/>
  <c r="AS517" i="131"/>
  <c r="AS516" i="131"/>
  <c r="AS515" i="131"/>
  <c r="AS514" i="131"/>
  <c r="AS513" i="131"/>
  <c r="AS512" i="131"/>
  <c r="AS511" i="131"/>
  <c r="AS510" i="131"/>
  <c r="AS509" i="131"/>
  <c r="AS508" i="131"/>
  <c r="AS507" i="131"/>
  <c r="AS506" i="131"/>
  <c r="AS505" i="131"/>
  <c r="AS504" i="131"/>
  <c r="AS503" i="131"/>
  <c r="AS502" i="131"/>
  <c r="AS501" i="131"/>
  <c r="AS500" i="131"/>
  <c r="AS499" i="131"/>
  <c r="AS498" i="131"/>
  <c r="AS497" i="131"/>
  <c r="AS496" i="131"/>
  <c r="AS495" i="131"/>
  <c r="AS494" i="131"/>
  <c r="AS493" i="131"/>
  <c r="AS492" i="131"/>
  <c r="AS491" i="131"/>
  <c r="AS490" i="131"/>
  <c r="AS489" i="131"/>
  <c r="AS488" i="131"/>
  <c r="AS487" i="131"/>
  <c r="AS486" i="131"/>
  <c r="AS485" i="131"/>
  <c r="AS484" i="131"/>
  <c r="AS483" i="131"/>
  <c r="AS482" i="131"/>
  <c r="AS481" i="131"/>
  <c r="AS480" i="131"/>
  <c r="AS479" i="131"/>
  <c r="AS478" i="131"/>
  <c r="AS477" i="131"/>
  <c r="AS476" i="131"/>
  <c r="AS475" i="131"/>
  <c r="AS474" i="131"/>
  <c r="AS473" i="131"/>
  <c r="AS472" i="131"/>
  <c r="AS471" i="131"/>
  <c r="AS470" i="131"/>
  <c r="AS469" i="131"/>
  <c r="AS468" i="131"/>
  <c r="AS467" i="131"/>
  <c r="AS466" i="131"/>
  <c r="AS465" i="131"/>
  <c r="AS464" i="131"/>
  <c r="AS463" i="131"/>
  <c r="AS462" i="131"/>
  <c r="AS461" i="131"/>
  <c r="AS460" i="131"/>
  <c r="AS459" i="131"/>
  <c r="AS458" i="131"/>
  <c r="AS457" i="131"/>
  <c r="AS456" i="131"/>
  <c r="AS455" i="131"/>
  <c r="AS454" i="131"/>
  <c r="AS453" i="131"/>
  <c r="AS452" i="131"/>
  <c r="AS451" i="131"/>
  <c r="AS450" i="131"/>
  <c r="AS449" i="131"/>
  <c r="AS448" i="131"/>
  <c r="AS447" i="131"/>
  <c r="AS446" i="131"/>
  <c r="AS445" i="131"/>
  <c r="AS444" i="131"/>
  <c r="AS443" i="131"/>
  <c r="AS442" i="131"/>
  <c r="AS441" i="131"/>
  <c r="AS440" i="131"/>
  <c r="AS439" i="131"/>
  <c r="AS438" i="131"/>
  <c r="AS437" i="131"/>
  <c r="AS436" i="131"/>
  <c r="AS435" i="131"/>
  <c r="AS434" i="131"/>
  <c r="AS433" i="131"/>
  <c r="AS432" i="131"/>
  <c r="AS431" i="131"/>
  <c r="AS430" i="131"/>
  <c r="AS429" i="131"/>
  <c r="AS428" i="131"/>
  <c r="AS427" i="131"/>
  <c r="AS426" i="131"/>
  <c r="AS425" i="131"/>
  <c r="AS424" i="131"/>
  <c r="AS423" i="131"/>
  <c r="AS422" i="131"/>
  <c r="AS421" i="131"/>
  <c r="AS420" i="131"/>
  <c r="AS419" i="131"/>
  <c r="AS418" i="131"/>
  <c r="AS417" i="131"/>
  <c r="AS416" i="131"/>
  <c r="AS415" i="131"/>
  <c r="AS414" i="131"/>
  <c r="AS413" i="131"/>
  <c r="AS412" i="131"/>
  <c r="AS411" i="131"/>
  <c r="AS410" i="131"/>
  <c r="AS409" i="131"/>
  <c r="AS408" i="131"/>
  <c r="AS407" i="131"/>
  <c r="AS406" i="131"/>
  <c r="AS405" i="131"/>
  <c r="AS404" i="131"/>
  <c r="AS403" i="131"/>
  <c r="AS402" i="131"/>
  <c r="AS401" i="131"/>
  <c r="AS400" i="131"/>
  <c r="AS399" i="131"/>
  <c r="AS398" i="131"/>
  <c r="AS397" i="131"/>
  <c r="AS396" i="131"/>
  <c r="AS395" i="131"/>
  <c r="AS394" i="131"/>
  <c r="AS393" i="131"/>
  <c r="AS392" i="131"/>
  <c r="AS391" i="131"/>
  <c r="AS390" i="131"/>
  <c r="AS389" i="131"/>
  <c r="AS388" i="131"/>
  <c r="AS387" i="131"/>
  <c r="AS386" i="131"/>
  <c r="AS385" i="131"/>
  <c r="AS384" i="131"/>
  <c r="AS383" i="131"/>
  <c r="AS382" i="131"/>
  <c r="AS381" i="131"/>
  <c r="AS380" i="131"/>
  <c r="AS379" i="131"/>
  <c r="AS378" i="131"/>
  <c r="AS377" i="131"/>
  <c r="AS376" i="131"/>
  <c r="AS375" i="131"/>
  <c r="AS374" i="131"/>
  <c r="AS373" i="131"/>
  <c r="AS372" i="131"/>
  <c r="AS371" i="131"/>
  <c r="AS370" i="131"/>
  <c r="AS369" i="131"/>
  <c r="AS368" i="131"/>
  <c r="AS367" i="131"/>
  <c r="AS366" i="131"/>
  <c r="AS365" i="131"/>
  <c r="AS364" i="131"/>
  <c r="AS363" i="131"/>
  <c r="AS362" i="131"/>
  <c r="AS361" i="131"/>
  <c r="AS360" i="131"/>
  <c r="AS359" i="131"/>
  <c r="AS358" i="131"/>
  <c r="AS357" i="131"/>
  <c r="AS356" i="131"/>
  <c r="AS355" i="131"/>
  <c r="AS354" i="131"/>
  <c r="AS353" i="131"/>
  <c r="AS352" i="131"/>
  <c r="AS351" i="131"/>
  <c r="AS350" i="131"/>
  <c r="AS349" i="131"/>
  <c r="AS348" i="131"/>
  <c r="AS347" i="131"/>
  <c r="AS346" i="131"/>
  <c r="AS345" i="131"/>
  <c r="AS344" i="131"/>
  <c r="AS343" i="131"/>
  <c r="AS342" i="131"/>
  <c r="AS341" i="131"/>
  <c r="AS340" i="131"/>
  <c r="AS339" i="131"/>
  <c r="AS338" i="131"/>
  <c r="AS337" i="131"/>
  <c r="AS336" i="131"/>
  <c r="AS335" i="131"/>
  <c r="AS334" i="131"/>
  <c r="AS333" i="131"/>
  <c r="AS332" i="131"/>
  <c r="AS331" i="131"/>
  <c r="AS330" i="131"/>
  <c r="AS329" i="131"/>
  <c r="AS328" i="131"/>
  <c r="AS327" i="131"/>
  <c r="AS326" i="131"/>
  <c r="AS325" i="131"/>
  <c r="AS324" i="131"/>
  <c r="AS323" i="131"/>
  <c r="AS322" i="131"/>
  <c r="AS321" i="131"/>
  <c r="AS320" i="131"/>
  <c r="AS319" i="131"/>
  <c r="AS318" i="131"/>
  <c r="AS317" i="131"/>
  <c r="AS316" i="131"/>
  <c r="AS315" i="131"/>
  <c r="AS314" i="131"/>
  <c r="AS313" i="131"/>
  <c r="AS312" i="131"/>
  <c r="AS311" i="131"/>
  <c r="AS310" i="131"/>
  <c r="AS309" i="131"/>
  <c r="AS308" i="131"/>
  <c r="AS307" i="131"/>
  <c r="AS306" i="131"/>
  <c r="AS305" i="131"/>
  <c r="AS304" i="131"/>
  <c r="AS303" i="131"/>
  <c r="AS302" i="131"/>
  <c r="AS301" i="131"/>
  <c r="AS300" i="131"/>
  <c r="AS299" i="131"/>
  <c r="AS298" i="131"/>
  <c r="AS297" i="131"/>
  <c r="AS296" i="131"/>
  <c r="AS295" i="131"/>
  <c r="AS294" i="131"/>
  <c r="AS293" i="131"/>
  <c r="AS292" i="131"/>
  <c r="AS291" i="131"/>
  <c r="AS290" i="131"/>
  <c r="AS289" i="131"/>
  <c r="AS288" i="131"/>
  <c r="AS287" i="131"/>
  <c r="AS286" i="131"/>
  <c r="AS285" i="131"/>
  <c r="AS284" i="131"/>
  <c r="AS283" i="131"/>
  <c r="AS282" i="131"/>
  <c r="AS281" i="131"/>
  <c r="AS280" i="131"/>
  <c r="AS279" i="131"/>
  <c r="AS278" i="131"/>
  <c r="AS277" i="131"/>
  <c r="AS276" i="131"/>
  <c r="AS275" i="131"/>
  <c r="AS274" i="131"/>
  <c r="AS273" i="131"/>
  <c r="AS272" i="131"/>
  <c r="AS271" i="131"/>
  <c r="AS270" i="131"/>
  <c r="AS269" i="131"/>
  <c r="AS268" i="131"/>
  <c r="AS267" i="131"/>
  <c r="AS266" i="131"/>
  <c r="AS265" i="131"/>
  <c r="AS264" i="131"/>
  <c r="AS263" i="131"/>
  <c r="AS262" i="131"/>
  <c r="AS261" i="131"/>
  <c r="AS260" i="131"/>
  <c r="AS259" i="131"/>
  <c r="AS258" i="131"/>
  <c r="AS257" i="131"/>
  <c r="AS256" i="131"/>
  <c r="AS255" i="131"/>
  <c r="AS254" i="131"/>
  <c r="AS253" i="131"/>
  <c r="AS252" i="131"/>
  <c r="AS251" i="131"/>
  <c r="AS250" i="131"/>
  <c r="AS249" i="131"/>
  <c r="AS248" i="131"/>
  <c r="AS247" i="131"/>
  <c r="AS246" i="131"/>
  <c r="AS245" i="131"/>
  <c r="AS244" i="131"/>
  <c r="AS243" i="131"/>
  <c r="AS242" i="131"/>
  <c r="AS241" i="131"/>
  <c r="AS240" i="131"/>
  <c r="AS239" i="131"/>
  <c r="AS238" i="131"/>
  <c r="AS237" i="131"/>
  <c r="AS236" i="131"/>
  <c r="AS235" i="131"/>
  <c r="AS234" i="131"/>
  <c r="AS233" i="131"/>
  <c r="AS232" i="131"/>
  <c r="AS231" i="131"/>
  <c r="AS230" i="131"/>
  <c r="AS229" i="131"/>
  <c r="AS228" i="131"/>
  <c r="AS227" i="131"/>
  <c r="AS226" i="131"/>
  <c r="AS225" i="131"/>
  <c r="AS224" i="131"/>
  <c r="AS223" i="131"/>
  <c r="AS222" i="131"/>
  <c r="AS221" i="131"/>
  <c r="AS220" i="131"/>
  <c r="AS219" i="131"/>
  <c r="AS218" i="131"/>
  <c r="AS217" i="131"/>
  <c r="AS216" i="131"/>
  <c r="AS215" i="131"/>
  <c r="AS214" i="131"/>
  <c r="AS213" i="131"/>
  <c r="AS212" i="131"/>
  <c r="AS211" i="131"/>
  <c r="AS210" i="131"/>
  <c r="AS209" i="131"/>
  <c r="AS208" i="131"/>
  <c r="AS207" i="131"/>
  <c r="AS206" i="131"/>
  <c r="AS205" i="131"/>
  <c r="AS204" i="131"/>
  <c r="AS203" i="131"/>
  <c r="AS202" i="131"/>
  <c r="AS201" i="131"/>
  <c r="AS200" i="131"/>
  <c r="AS199" i="131"/>
  <c r="AS198" i="131"/>
  <c r="AS197" i="131"/>
  <c r="AS196" i="131"/>
  <c r="AS195" i="131"/>
  <c r="AS194" i="131"/>
  <c r="AS193" i="131"/>
  <c r="AS192" i="131"/>
  <c r="AS191" i="131"/>
  <c r="AS190" i="131"/>
  <c r="AS189" i="131"/>
  <c r="AS188" i="131"/>
  <c r="AS187" i="131"/>
  <c r="AS186" i="131"/>
  <c r="AS185" i="131"/>
  <c r="AS184" i="131"/>
  <c r="AS183" i="131"/>
  <c r="AS182" i="131"/>
  <c r="AS181" i="131"/>
  <c r="AS180" i="131"/>
  <c r="AS179" i="131"/>
  <c r="AS178" i="131"/>
  <c r="AS177" i="131"/>
  <c r="AS176" i="131"/>
  <c r="AS175" i="131"/>
  <c r="AS174" i="131"/>
  <c r="AS173" i="131"/>
  <c r="AS172" i="131"/>
  <c r="AS171" i="131"/>
  <c r="AS170" i="131"/>
  <c r="AS169" i="131"/>
  <c r="AS168" i="131"/>
  <c r="AS167" i="131"/>
  <c r="AS166" i="131"/>
  <c r="AS165" i="131"/>
  <c r="AS164" i="131"/>
  <c r="AS163" i="131"/>
  <c r="AS162" i="131"/>
  <c r="AS161" i="131"/>
  <c r="AS160" i="131"/>
  <c r="AS159" i="131"/>
  <c r="AS158" i="131"/>
  <c r="AS157" i="131"/>
  <c r="AS156" i="131"/>
  <c r="AS155" i="131"/>
  <c r="AS154" i="131"/>
  <c r="AS153" i="131"/>
  <c r="AS152" i="131"/>
  <c r="AS151" i="131"/>
  <c r="AS150" i="131"/>
  <c r="AS149" i="131"/>
  <c r="AS148" i="131"/>
  <c r="AS147" i="131"/>
  <c r="AS146" i="131"/>
  <c r="AS145" i="131"/>
  <c r="AS144" i="131"/>
  <c r="AS143" i="131"/>
  <c r="AS142" i="131"/>
  <c r="AS141" i="131"/>
  <c r="AS140" i="131"/>
  <c r="DG42" i="127" l="1"/>
  <c r="DG23" i="127"/>
  <c r="DG11" i="127"/>
  <c r="U1086" i="130"/>
  <c r="U1085" i="130"/>
  <c r="U1084" i="130"/>
  <c r="U1083" i="130"/>
  <c r="U1082" i="130"/>
  <c r="U1081" i="130"/>
  <c r="U1080" i="130"/>
  <c r="U1079" i="130"/>
  <c r="U1078" i="130"/>
  <c r="U1077" i="130"/>
  <c r="U1076" i="130"/>
  <c r="U1075" i="130"/>
  <c r="U1074" i="130"/>
  <c r="U1073" i="130"/>
  <c r="U1072" i="130"/>
  <c r="U1071" i="130"/>
  <c r="U1070" i="130"/>
  <c r="U1069" i="130"/>
  <c r="U1068" i="130"/>
  <c r="U1067" i="130"/>
  <c r="U1066" i="130"/>
  <c r="U1065" i="130"/>
  <c r="U1064" i="130"/>
  <c r="U1063" i="130"/>
  <c r="U1062" i="130"/>
  <c r="U1061" i="130"/>
  <c r="U1060" i="130"/>
  <c r="U1059" i="130"/>
  <c r="U1058" i="130"/>
  <c r="U1057" i="130"/>
  <c r="U1056" i="130"/>
  <c r="U1055" i="130"/>
  <c r="U1054" i="130"/>
  <c r="U1053" i="130"/>
  <c r="U1052" i="130"/>
  <c r="U1051" i="130"/>
  <c r="U1050" i="130"/>
  <c r="U1049" i="130"/>
  <c r="U1048" i="130"/>
  <c r="U1047" i="130"/>
  <c r="U1046" i="130"/>
  <c r="U1045" i="130"/>
  <c r="U1044" i="130"/>
  <c r="U1043" i="130"/>
  <c r="U1042" i="130"/>
  <c r="U1041" i="130"/>
  <c r="U1040" i="130"/>
  <c r="U1039" i="130"/>
  <c r="U1038" i="130"/>
  <c r="U1037" i="130"/>
  <c r="U1036" i="130"/>
  <c r="U1035" i="130"/>
  <c r="U1034" i="130"/>
  <c r="U1033" i="130"/>
  <c r="U1032" i="130"/>
  <c r="U1031" i="130"/>
  <c r="U1030" i="130"/>
  <c r="U1029" i="130"/>
  <c r="U1028" i="130"/>
  <c r="U1027" i="130"/>
  <c r="U1026" i="130"/>
  <c r="U1025" i="130"/>
  <c r="U1024" i="130"/>
  <c r="U1023" i="130"/>
  <c r="U1022" i="130"/>
  <c r="U1021" i="130"/>
  <c r="U1020" i="130"/>
  <c r="U1019" i="130"/>
  <c r="U1018" i="130"/>
  <c r="U1017" i="130"/>
  <c r="U1016" i="130"/>
  <c r="U1015" i="130"/>
  <c r="U1014" i="130"/>
  <c r="U1013" i="130"/>
  <c r="U1012" i="130"/>
  <c r="U1011" i="130"/>
  <c r="U1010" i="130"/>
  <c r="U1009" i="130"/>
  <c r="U1008" i="130"/>
  <c r="U1007" i="130"/>
  <c r="U1006" i="130"/>
  <c r="U1005" i="130"/>
  <c r="U1004" i="130"/>
  <c r="U1003" i="130"/>
  <c r="U1002" i="130"/>
  <c r="U1001" i="130"/>
  <c r="U1000" i="130"/>
  <c r="U999" i="130"/>
  <c r="U998" i="130"/>
  <c r="U997" i="130"/>
  <c r="U996" i="130"/>
  <c r="U995" i="130"/>
  <c r="U994" i="130"/>
  <c r="U993" i="130"/>
  <c r="U992" i="130"/>
  <c r="U991" i="130"/>
  <c r="U990" i="130"/>
  <c r="U989" i="130"/>
  <c r="U988" i="130"/>
  <c r="U987" i="130"/>
  <c r="U986" i="130"/>
  <c r="U985" i="130"/>
  <c r="U984" i="130"/>
  <c r="U983" i="130"/>
  <c r="U982" i="130"/>
  <c r="U981" i="130"/>
  <c r="U980" i="130"/>
  <c r="U979" i="130"/>
  <c r="U978" i="130"/>
  <c r="U977" i="130"/>
  <c r="U976" i="130"/>
  <c r="U975" i="130"/>
  <c r="U974" i="130"/>
  <c r="U973" i="130"/>
  <c r="U972" i="130"/>
  <c r="U971" i="130"/>
  <c r="U970" i="130"/>
  <c r="U969" i="130"/>
  <c r="U968" i="130"/>
  <c r="U967" i="130"/>
  <c r="U966" i="130"/>
  <c r="U965" i="130"/>
  <c r="U964" i="130"/>
  <c r="U963" i="130"/>
  <c r="U962" i="130"/>
  <c r="U961" i="130"/>
  <c r="U960" i="130"/>
  <c r="U959" i="130"/>
  <c r="U958" i="130"/>
  <c r="U957" i="130"/>
  <c r="U956" i="130"/>
  <c r="U955" i="130"/>
  <c r="U954" i="130"/>
  <c r="U953" i="130"/>
  <c r="U952" i="130"/>
  <c r="U951" i="130"/>
  <c r="U950" i="130"/>
  <c r="U949" i="130"/>
  <c r="U948" i="130"/>
  <c r="U947" i="130"/>
  <c r="U946" i="130"/>
  <c r="U945" i="130"/>
  <c r="U944" i="130"/>
  <c r="U943" i="130"/>
  <c r="U942" i="130"/>
  <c r="U941" i="130"/>
  <c r="U940" i="130"/>
  <c r="U939" i="130"/>
  <c r="U938" i="130"/>
  <c r="U937" i="130"/>
  <c r="U936" i="130"/>
  <c r="U935" i="130"/>
  <c r="U934" i="130"/>
  <c r="U933" i="130"/>
  <c r="U932" i="130"/>
  <c r="U931" i="130"/>
  <c r="U930" i="130"/>
  <c r="U929" i="130"/>
  <c r="U928" i="130"/>
  <c r="U927" i="130"/>
  <c r="U926" i="130"/>
  <c r="U925" i="130"/>
  <c r="U924" i="130"/>
  <c r="U923" i="130"/>
  <c r="U922" i="130"/>
  <c r="U921" i="130"/>
  <c r="U920" i="130"/>
  <c r="U919" i="130"/>
  <c r="U918" i="130"/>
  <c r="U917" i="130"/>
  <c r="U916" i="130"/>
  <c r="U915" i="130"/>
  <c r="U914" i="130"/>
  <c r="U913" i="130"/>
  <c r="U912" i="130"/>
  <c r="U911" i="130"/>
  <c r="U910" i="130"/>
  <c r="U909" i="130"/>
  <c r="U908" i="130"/>
  <c r="U907" i="130"/>
  <c r="U906" i="130"/>
  <c r="U905" i="130"/>
  <c r="U904" i="130"/>
  <c r="U903" i="130"/>
  <c r="U902" i="130"/>
  <c r="U901" i="130"/>
  <c r="U900" i="130"/>
  <c r="U899" i="130"/>
  <c r="U898" i="130"/>
  <c r="U897" i="130"/>
  <c r="U896" i="130"/>
  <c r="U895" i="130"/>
  <c r="U894" i="130"/>
  <c r="U893" i="130"/>
  <c r="U892" i="130"/>
  <c r="U891" i="130"/>
  <c r="U890" i="130"/>
  <c r="U889" i="130"/>
  <c r="U888" i="130"/>
  <c r="U887" i="130"/>
  <c r="U886" i="130"/>
  <c r="U885" i="130"/>
  <c r="U884" i="130"/>
  <c r="U883" i="130"/>
  <c r="U882" i="130"/>
  <c r="U881" i="130"/>
  <c r="U880" i="130"/>
  <c r="U879" i="130"/>
  <c r="U878" i="130"/>
  <c r="U877" i="130"/>
  <c r="U876" i="130"/>
  <c r="U875" i="130"/>
  <c r="U874" i="130"/>
  <c r="U873" i="130"/>
  <c r="U872" i="130"/>
  <c r="U871" i="130"/>
  <c r="U870" i="130"/>
  <c r="U869" i="130"/>
  <c r="U868" i="130"/>
  <c r="U867" i="130"/>
  <c r="U866" i="130"/>
  <c r="U865" i="130"/>
  <c r="U864" i="130"/>
  <c r="U863" i="130"/>
  <c r="U862" i="130"/>
  <c r="U861" i="130"/>
  <c r="U860" i="130"/>
  <c r="U859" i="130"/>
  <c r="U858" i="130"/>
  <c r="U857" i="130"/>
  <c r="U856" i="130"/>
  <c r="U855" i="130"/>
  <c r="U854" i="130"/>
  <c r="U853" i="130"/>
  <c r="U852" i="130"/>
  <c r="U851" i="130"/>
  <c r="U850" i="130"/>
  <c r="U849" i="130"/>
  <c r="U848" i="130"/>
  <c r="U847" i="130"/>
  <c r="U846" i="130"/>
  <c r="U845" i="130"/>
  <c r="U844" i="130"/>
  <c r="U843" i="130"/>
  <c r="U842" i="130"/>
  <c r="U841" i="130"/>
  <c r="U840" i="130"/>
  <c r="U839" i="130"/>
  <c r="U838" i="130"/>
  <c r="U837" i="130"/>
  <c r="U836" i="130"/>
  <c r="U835" i="130"/>
  <c r="U834" i="130"/>
  <c r="U833" i="130"/>
  <c r="U832" i="130"/>
  <c r="U831" i="130"/>
  <c r="U830" i="130"/>
  <c r="U829" i="130"/>
  <c r="U828" i="130"/>
  <c r="U827" i="130"/>
  <c r="U826" i="130"/>
  <c r="U825" i="130"/>
  <c r="U824" i="130"/>
  <c r="U823" i="130"/>
  <c r="U822" i="130"/>
  <c r="U821" i="130"/>
  <c r="U820" i="130"/>
  <c r="U819" i="130"/>
  <c r="U818" i="130"/>
  <c r="U817" i="130"/>
  <c r="U816" i="130"/>
  <c r="U815" i="130"/>
  <c r="U814" i="130"/>
  <c r="U813" i="130"/>
  <c r="U812" i="130"/>
  <c r="U811" i="130"/>
  <c r="U810" i="130"/>
  <c r="U809" i="130"/>
  <c r="U808" i="130"/>
  <c r="U807" i="130"/>
  <c r="U806" i="130"/>
  <c r="U805" i="130"/>
  <c r="U804" i="130"/>
  <c r="U803" i="130"/>
  <c r="U802" i="130"/>
  <c r="U801" i="130"/>
  <c r="U800" i="130"/>
  <c r="U799" i="130"/>
  <c r="U798" i="130"/>
  <c r="U797" i="130"/>
  <c r="U796" i="130"/>
  <c r="U795" i="130"/>
  <c r="U794" i="130"/>
  <c r="U793" i="130"/>
  <c r="U792" i="130"/>
  <c r="U791" i="130"/>
  <c r="U790" i="130"/>
  <c r="U789" i="130"/>
  <c r="U788" i="130"/>
  <c r="U787" i="130"/>
  <c r="U786" i="130"/>
  <c r="U785" i="130"/>
  <c r="U784" i="130"/>
  <c r="U783" i="130"/>
  <c r="U782" i="130"/>
  <c r="U781" i="130"/>
  <c r="U780" i="130"/>
  <c r="U779" i="130"/>
  <c r="U778" i="130"/>
  <c r="U777" i="130"/>
  <c r="U776" i="130"/>
  <c r="U775" i="130"/>
  <c r="U774" i="130"/>
  <c r="U773" i="130"/>
  <c r="U772" i="130"/>
  <c r="U771" i="130"/>
  <c r="U770" i="130"/>
  <c r="U769" i="130"/>
  <c r="U768" i="130"/>
  <c r="U767" i="130"/>
  <c r="U766" i="130"/>
  <c r="U765" i="130"/>
  <c r="U764" i="130"/>
  <c r="U763" i="130"/>
  <c r="U762" i="130"/>
  <c r="U761" i="130"/>
  <c r="U760" i="130"/>
  <c r="U759" i="130"/>
  <c r="U758" i="130"/>
  <c r="U757" i="130"/>
  <c r="U756" i="130"/>
  <c r="U755" i="130"/>
  <c r="U754" i="130"/>
  <c r="U753" i="130"/>
  <c r="U752" i="130"/>
  <c r="U751" i="130"/>
  <c r="U750" i="130"/>
  <c r="U749" i="130"/>
  <c r="U748" i="130"/>
  <c r="U747" i="130"/>
  <c r="U746" i="130"/>
  <c r="U745" i="130"/>
  <c r="U744" i="130"/>
  <c r="U743" i="130"/>
  <c r="U742" i="130"/>
  <c r="U741" i="130"/>
  <c r="U740" i="130"/>
  <c r="U739" i="130"/>
  <c r="U738" i="130"/>
  <c r="U737" i="130"/>
  <c r="U736" i="130"/>
  <c r="U735" i="130"/>
  <c r="U734" i="130"/>
  <c r="U733" i="130"/>
  <c r="U732" i="130"/>
  <c r="U731" i="130"/>
  <c r="U730" i="130"/>
  <c r="U729" i="130"/>
  <c r="U728" i="130"/>
  <c r="U727" i="130"/>
  <c r="U726" i="130"/>
  <c r="U725" i="130"/>
  <c r="U724" i="130"/>
  <c r="U723" i="130"/>
  <c r="U722" i="130"/>
  <c r="U721" i="130"/>
  <c r="U720" i="130"/>
  <c r="U719" i="130"/>
  <c r="U718" i="130"/>
  <c r="U717" i="130"/>
  <c r="U716" i="130"/>
  <c r="U715" i="130"/>
  <c r="U714" i="130"/>
  <c r="U713" i="130"/>
  <c r="U712" i="130"/>
  <c r="U711" i="130"/>
  <c r="U710" i="130"/>
  <c r="U709" i="130"/>
  <c r="U708" i="130"/>
  <c r="U707" i="130"/>
  <c r="U706" i="130"/>
  <c r="U705" i="130"/>
  <c r="U704" i="130"/>
  <c r="U703" i="130"/>
  <c r="U702" i="130"/>
  <c r="U701" i="130"/>
  <c r="U700" i="130"/>
  <c r="U699" i="130"/>
  <c r="U698" i="130"/>
  <c r="U697" i="130"/>
  <c r="U696" i="130"/>
  <c r="U695" i="130"/>
  <c r="U694" i="130"/>
  <c r="U693" i="130"/>
  <c r="U692" i="130"/>
  <c r="U691" i="130"/>
  <c r="U690" i="130"/>
  <c r="U689" i="130"/>
  <c r="U688" i="130"/>
  <c r="U687" i="130"/>
  <c r="U686" i="130"/>
  <c r="U685" i="130"/>
  <c r="U684" i="130"/>
  <c r="U683" i="130"/>
  <c r="U682" i="130"/>
  <c r="U681" i="130"/>
  <c r="U680" i="130"/>
  <c r="U679" i="130"/>
  <c r="U678" i="130"/>
  <c r="U677" i="130"/>
  <c r="U676" i="130"/>
  <c r="U675" i="130"/>
  <c r="U674" i="130"/>
  <c r="U673" i="130"/>
  <c r="U672" i="130"/>
  <c r="U671" i="130"/>
  <c r="U670" i="130"/>
  <c r="U669" i="130"/>
  <c r="U668" i="130"/>
  <c r="U667" i="130"/>
  <c r="U666" i="130"/>
  <c r="U665" i="130"/>
  <c r="U664" i="130"/>
  <c r="U663" i="130"/>
  <c r="U662" i="130"/>
  <c r="U661" i="130"/>
  <c r="U660" i="130"/>
  <c r="U659" i="130"/>
  <c r="U658" i="130"/>
  <c r="U657" i="130"/>
  <c r="U656" i="130"/>
  <c r="U655" i="130"/>
  <c r="U654" i="130"/>
  <c r="U653" i="130"/>
  <c r="U652" i="130"/>
  <c r="U651" i="130"/>
  <c r="U650" i="130"/>
  <c r="U649" i="130"/>
  <c r="U648" i="130"/>
  <c r="U647" i="130"/>
  <c r="U646" i="130"/>
  <c r="U645" i="130"/>
  <c r="U644" i="130"/>
  <c r="U643" i="130"/>
  <c r="U642" i="130"/>
  <c r="U641" i="130"/>
  <c r="U640" i="130"/>
  <c r="U639" i="130"/>
  <c r="U638" i="130"/>
  <c r="U637" i="130"/>
  <c r="U636" i="130"/>
  <c r="U635" i="130"/>
  <c r="U634" i="130"/>
  <c r="U633" i="130"/>
  <c r="U632" i="130"/>
  <c r="U631" i="130"/>
  <c r="U630" i="130"/>
  <c r="U629" i="130"/>
  <c r="U628" i="130"/>
  <c r="U627" i="130"/>
  <c r="U626" i="130"/>
  <c r="U625" i="130"/>
  <c r="U624" i="130"/>
  <c r="U623" i="130"/>
  <c r="U622" i="130"/>
  <c r="U621" i="130"/>
  <c r="U620" i="130"/>
  <c r="U619" i="130"/>
  <c r="U618" i="130"/>
  <c r="U617" i="130"/>
  <c r="U616" i="130"/>
  <c r="U615" i="130"/>
  <c r="U614" i="130"/>
  <c r="U613" i="130"/>
  <c r="U612" i="130"/>
  <c r="U611" i="130"/>
  <c r="U610" i="130"/>
  <c r="U609" i="130"/>
  <c r="U608" i="130"/>
  <c r="U607" i="130"/>
  <c r="U606" i="130"/>
  <c r="U605" i="130"/>
  <c r="U604" i="130"/>
  <c r="U603" i="130"/>
  <c r="U602" i="130"/>
  <c r="U601" i="130"/>
  <c r="U600" i="130"/>
  <c r="U599" i="130"/>
  <c r="U598" i="130"/>
  <c r="U597" i="130"/>
  <c r="U596" i="130"/>
  <c r="U595" i="130"/>
  <c r="U594" i="130"/>
  <c r="U593" i="130"/>
  <c r="U592" i="130"/>
  <c r="U591" i="130"/>
  <c r="U590" i="130"/>
  <c r="U589" i="130"/>
  <c r="U588" i="130"/>
  <c r="U587" i="130"/>
  <c r="U586" i="130"/>
  <c r="U585" i="130"/>
  <c r="U584" i="130"/>
  <c r="U583" i="130"/>
  <c r="U582" i="130"/>
  <c r="U581" i="130"/>
  <c r="U580" i="130"/>
  <c r="U579" i="130"/>
  <c r="U578" i="130"/>
  <c r="U577" i="130"/>
  <c r="U576" i="130"/>
  <c r="U575" i="130"/>
  <c r="U574" i="130"/>
  <c r="U573" i="130"/>
  <c r="U572" i="130"/>
  <c r="U571" i="130"/>
  <c r="U570" i="130"/>
  <c r="U569" i="130"/>
  <c r="U568" i="130"/>
  <c r="U567" i="130"/>
  <c r="U566" i="130"/>
  <c r="U565" i="130"/>
  <c r="U564" i="130"/>
  <c r="U563" i="130"/>
  <c r="U562" i="130"/>
  <c r="U561" i="130"/>
  <c r="U560" i="130"/>
  <c r="U559" i="130"/>
  <c r="U558" i="130"/>
  <c r="U557" i="130"/>
  <c r="U556" i="130"/>
  <c r="U555" i="130"/>
  <c r="U554" i="130"/>
  <c r="U553" i="130"/>
  <c r="U552" i="130"/>
  <c r="U551" i="130"/>
  <c r="U550" i="130"/>
  <c r="U549" i="130"/>
  <c r="U548" i="130"/>
  <c r="U547" i="130"/>
  <c r="U546" i="130"/>
  <c r="U545" i="130"/>
  <c r="U544" i="130"/>
  <c r="U543" i="130"/>
  <c r="U542" i="130"/>
  <c r="U541" i="130"/>
  <c r="U540" i="130"/>
  <c r="U539" i="130"/>
  <c r="U538" i="130"/>
  <c r="U537" i="130"/>
  <c r="U536" i="130"/>
  <c r="U535" i="130"/>
  <c r="U534" i="130"/>
  <c r="U533" i="130"/>
  <c r="U532" i="130"/>
  <c r="U531" i="130"/>
  <c r="U530" i="130"/>
  <c r="U529" i="130"/>
  <c r="U528" i="130"/>
  <c r="U527" i="130"/>
  <c r="U526" i="130"/>
  <c r="U525" i="130"/>
  <c r="U524" i="130"/>
  <c r="U523" i="130"/>
  <c r="U522" i="130"/>
  <c r="U521" i="130"/>
  <c r="U520" i="130"/>
  <c r="U519" i="130"/>
  <c r="U518" i="130"/>
  <c r="U517" i="130"/>
  <c r="U516" i="130"/>
  <c r="U515" i="130"/>
  <c r="U514" i="130"/>
  <c r="U513" i="130"/>
  <c r="U512" i="130"/>
  <c r="U511" i="130"/>
  <c r="U510" i="130"/>
  <c r="U509" i="130"/>
  <c r="U508" i="130"/>
  <c r="U507" i="130"/>
  <c r="U506" i="130"/>
  <c r="U505" i="130"/>
  <c r="U504" i="130"/>
  <c r="U503" i="130"/>
  <c r="U502" i="130"/>
  <c r="U501" i="130"/>
  <c r="U500" i="130"/>
  <c r="U499" i="130"/>
  <c r="U498" i="130"/>
  <c r="U497" i="130"/>
  <c r="U496" i="130"/>
  <c r="U495" i="130"/>
  <c r="U494" i="130"/>
  <c r="U493" i="130"/>
  <c r="U492" i="130"/>
  <c r="U491" i="130"/>
  <c r="U490" i="130"/>
  <c r="U489" i="130"/>
  <c r="U488" i="130"/>
  <c r="U487" i="130"/>
  <c r="U486" i="130"/>
  <c r="U485" i="130"/>
  <c r="U484" i="130"/>
  <c r="U483" i="130"/>
  <c r="U482" i="130"/>
  <c r="U481" i="130"/>
  <c r="U480" i="130"/>
  <c r="U479" i="130"/>
  <c r="U478" i="130"/>
  <c r="U477" i="130"/>
  <c r="U476" i="130"/>
  <c r="U475" i="130"/>
  <c r="U474" i="130"/>
  <c r="U473" i="130"/>
  <c r="U472" i="130"/>
  <c r="U471" i="130"/>
  <c r="U470" i="130"/>
  <c r="U469" i="130"/>
  <c r="U468" i="130"/>
  <c r="U467" i="130"/>
  <c r="U466" i="130"/>
  <c r="U465" i="130"/>
  <c r="U464" i="130"/>
  <c r="U463" i="130"/>
  <c r="U462" i="130"/>
  <c r="U461" i="130"/>
  <c r="U460" i="130"/>
  <c r="U459" i="130"/>
  <c r="U458" i="130"/>
  <c r="U457" i="130"/>
  <c r="U456" i="130"/>
  <c r="U455" i="130"/>
  <c r="U454" i="130"/>
  <c r="U453" i="130"/>
  <c r="U452" i="130"/>
  <c r="U451" i="130"/>
  <c r="U450" i="130"/>
  <c r="U449" i="130"/>
  <c r="U448" i="130"/>
  <c r="U447" i="130"/>
  <c r="U446" i="130"/>
  <c r="U445" i="130"/>
  <c r="U444" i="130"/>
  <c r="U443" i="130"/>
  <c r="U442" i="130"/>
  <c r="U441" i="130"/>
  <c r="U440" i="130"/>
  <c r="U439" i="130"/>
  <c r="U438" i="130"/>
  <c r="U437" i="130"/>
  <c r="U436" i="130"/>
  <c r="U435" i="130"/>
  <c r="U434" i="130"/>
  <c r="U433" i="130"/>
  <c r="U432" i="130"/>
  <c r="U431" i="130"/>
  <c r="U430" i="130"/>
  <c r="U429" i="130"/>
  <c r="U428" i="130"/>
  <c r="U427" i="130"/>
  <c r="U426" i="130"/>
  <c r="U425" i="130"/>
  <c r="U424" i="130"/>
  <c r="U423" i="130"/>
  <c r="U422" i="130"/>
  <c r="U421" i="130"/>
  <c r="U420" i="130"/>
  <c r="U419" i="130"/>
  <c r="U418" i="130"/>
  <c r="U417" i="130"/>
  <c r="U416" i="130"/>
  <c r="U415" i="130"/>
  <c r="U414" i="130"/>
  <c r="U413" i="130"/>
  <c r="U412" i="130"/>
  <c r="U411" i="130"/>
  <c r="U410" i="130"/>
  <c r="U409" i="130"/>
  <c r="U408" i="130"/>
  <c r="U407" i="130"/>
  <c r="U406" i="130"/>
  <c r="U405" i="130"/>
  <c r="U404" i="130"/>
  <c r="U403" i="130"/>
  <c r="U402" i="130"/>
  <c r="U401" i="130"/>
  <c r="U400" i="130"/>
  <c r="U399" i="130"/>
  <c r="U398" i="130"/>
  <c r="U397" i="130"/>
  <c r="U396" i="130"/>
  <c r="U395" i="130"/>
  <c r="U394" i="130"/>
  <c r="U393" i="130"/>
  <c r="U392" i="130"/>
  <c r="U391" i="130"/>
  <c r="U390" i="130"/>
  <c r="U389" i="130"/>
  <c r="U388" i="130"/>
  <c r="U387" i="130"/>
  <c r="U386" i="130"/>
  <c r="U385" i="130"/>
  <c r="U384" i="130"/>
  <c r="U383" i="130"/>
  <c r="U382" i="130"/>
  <c r="U381" i="130"/>
  <c r="U380" i="130"/>
  <c r="U379" i="130"/>
  <c r="U378" i="130"/>
  <c r="U377" i="130"/>
  <c r="U376" i="130"/>
  <c r="U375" i="130"/>
  <c r="U374" i="130"/>
  <c r="U373" i="130"/>
  <c r="U372" i="130"/>
  <c r="U371" i="130"/>
  <c r="U370" i="130"/>
  <c r="U369" i="130"/>
  <c r="U368" i="130"/>
  <c r="U367" i="130"/>
  <c r="U366" i="130"/>
  <c r="U365" i="130"/>
  <c r="U364" i="130"/>
  <c r="U363" i="130"/>
  <c r="U362" i="130"/>
  <c r="U361" i="130"/>
  <c r="U360" i="130"/>
  <c r="U359" i="130"/>
  <c r="U358" i="130"/>
  <c r="U357" i="130"/>
  <c r="U356" i="130"/>
  <c r="U355" i="130"/>
  <c r="U354" i="130"/>
  <c r="U353" i="130"/>
  <c r="U352" i="130"/>
  <c r="U351" i="130"/>
  <c r="U350" i="130"/>
  <c r="U349" i="130"/>
  <c r="U348" i="130"/>
  <c r="U347" i="130"/>
  <c r="U346" i="130"/>
  <c r="U345" i="130"/>
  <c r="U344" i="130"/>
  <c r="U343" i="130"/>
  <c r="U342" i="130"/>
  <c r="U341" i="130"/>
  <c r="U340" i="130"/>
  <c r="U339" i="130"/>
  <c r="U338" i="130"/>
  <c r="U337" i="130"/>
  <c r="U336" i="130"/>
  <c r="U335" i="130"/>
  <c r="U334" i="130"/>
  <c r="U333" i="130"/>
  <c r="U332" i="130"/>
  <c r="U331" i="130"/>
  <c r="U330" i="130"/>
  <c r="U329" i="130"/>
  <c r="U328" i="130"/>
  <c r="U327" i="130"/>
  <c r="U326" i="130"/>
  <c r="U325" i="130"/>
  <c r="U324" i="130"/>
  <c r="U323" i="130"/>
  <c r="U322" i="130"/>
  <c r="U321" i="130"/>
  <c r="U320" i="130"/>
  <c r="U319" i="130"/>
  <c r="U318" i="130"/>
  <c r="U317" i="130"/>
  <c r="U316" i="130"/>
  <c r="U315" i="130"/>
  <c r="U314" i="130"/>
  <c r="U313" i="130"/>
  <c r="U312" i="130"/>
  <c r="U311" i="130"/>
  <c r="U310" i="130"/>
  <c r="U309" i="130"/>
  <c r="U308" i="130"/>
  <c r="U307" i="130"/>
  <c r="U306" i="130"/>
  <c r="U305" i="130"/>
  <c r="U304" i="130"/>
  <c r="U303" i="130"/>
  <c r="U302" i="130"/>
  <c r="U301" i="130"/>
  <c r="U300" i="130"/>
  <c r="U299" i="130"/>
  <c r="U298" i="130"/>
  <c r="U297" i="130"/>
  <c r="U296" i="130"/>
  <c r="U295" i="130"/>
  <c r="U294" i="130"/>
  <c r="U293" i="130"/>
  <c r="U292" i="130"/>
  <c r="U291" i="130"/>
  <c r="U290" i="130"/>
  <c r="U289" i="130"/>
  <c r="U288" i="130"/>
  <c r="U287" i="130"/>
  <c r="U286" i="130"/>
  <c r="U285" i="130"/>
  <c r="U284" i="130"/>
  <c r="U283" i="130"/>
  <c r="U282" i="130"/>
  <c r="U281" i="130"/>
  <c r="U280" i="130"/>
  <c r="U279" i="130"/>
  <c r="U278" i="130"/>
  <c r="U277" i="130"/>
  <c r="U276" i="130"/>
  <c r="U275" i="130"/>
  <c r="U274" i="130"/>
  <c r="U273" i="130"/>
  <c r="U272" i="130"/>
  <c r="U271" i="130"/>
  <c r="U270" i="130"/>
  <c r="U269" i="130"/>
  <c r="U268" i="130"/>
  <c r="U267" i="130"/>
  <c r="U266" i="130"/>
  <c r="U265" i="130"/>
  <c r="U264" i="130"/>
  <c r="U263" i="130"/>
  <c r="U262" i="130"/>
  <c r="U261" i="130"/>
  <c r="U260" i="130"/>
  <c r="U259" i="130"/>
  <c r="U258" i="130"/>
  <c r="U257" i="130"/>
  <c r="U256" i="130"/>
  <c r="U255" i="130"/>
  <c r="U254" i="130"/>
  <c r="U253" i="130"/>
  <c r="U252" i="130"/>
  <c r="U251" i="130"/>
  <c r="U250" i="130"/>
  <c r="U249" i="130"/>
  <c r="U248" i="130"/>
  <c r="U247" i="130"/>
  <c r="U246" i="130"/>
  <c r="U245" i="130"/>
  <c r="U244" i="130"/>
  <c r="U243" i="130"/>
  <c r="U242" i="130"/>
  <c r="U241" i="130"/>
  <c r="U240" i="130"/>
  <c r="U239" i="130"/>
  <c r="U238" i="130"/>
  <c r="U237" i="130"/>
  <c r="U236" i="130"/>
  <c r="U235" i="130"/>
  <c r="U234" i="130"/>
  <c r="U233" i="130"/>
  <c r="U232" i="130"/>
  <c r="U231" i="130"/>
  <c r="U230" i="130"/>
  <c r="U229" i="130"/>
  <c r="U228" i="130"/>
  <c r="U227" i="130"/>
  <c r="U226" i="130"/>
  <c r="U225" i="130"/>
  <c r="U224" i="130"/>
  <c r="U223" i="130"/>
  <c r="U222" i="130"/>
  <c r="U221" i="130"/>
  <c r="U220" i="130"/>
  <c r="U219" i="130"/>
  <c r="U218" i="130"/>
  <c r="U217" i="130"/>
  <c r="U216" i="130"/>
  <c r="U215" i="130"/>
  <c r="U214" i="130"/>
  <c r="U213" i="130"/>
  <c r="U212" i="130"/>
  <c r="U211" i="130"/>
  <c r="U210" i="130"/>
  <c r="U209" i="130"/>
  <c r="U208" i="130"/>
  <c r="U207" i="130"/>
  <c r="U206" i="130"/>
  <c r="U205" i="130"/>
  <c r="U204" i="130"/>
  <c r="U203" i="130"/>
  <c r="U202" i="130"/>
  <c r="U201" i="130"/>
  <c r="U200" i="130"/>
  <c r="U199" i="130"/>
  <c r="U198" i="130"/>
  <c r="U197" i="130"/>
  <c r="U196" i="130"/>
  <c r="U195" i="130"/>
  <c r="U194" i="130"/>
  <c r="U193" i="130"/>
  <c r="U192" i="130"/>
  <c r="U191" i="130"/>
  <c r="U190" i="130"/>
  <c r="U189" i="130"/>
  <c r="U188" i="130"/>
  <c r="U187" i="130"/>
  <c r="U186" i="130"/>
  <c r="U185" i="130"/>
  <c r="U184" i="130"/>
  <c r="U183" i="130"/>
  <c r="U182" i="130"/>
  <c r="U181" i="130"/>
  <c r="U180" i="130"/>
  <c r="U179" i="130"/>
  <c r="U178" i="130"/>
  <c r="U177" i="130"/>
  <c r="U176" i="130"/>
  <c r="U175" i="130"/>
  <c r="U174" i="130"/>
  <c r="U173" i="130"/>
  <c r="U172" i="130"/>
  <c r="U171" i="130"/>
  <c r="U170" i="130"/>
  <c r="U169" i="130"/>
  <c r="U168" i="130"/>
  <c r="U167" i="130"/>
  <c r="U166" i="130"/>
  <c r="U165" i="130"/>
  <c r="U164" i="130"/>
  <c r="U163" i="130"/>
  <c r="U162" i="130"/>
  <c r="U161" i="130"/>
  <c r="U160" i="130"/>
  <c r="U159" i="130"/>
  <c r="U158" i="130"/>
  <c r="U157" i="130"/>
  <c r="U156" i="130"/>
  <c r="U155" i="130"/>
  <c r="U154" i="130"/>
  <c r="U153" i="130"/>
  <c r="U152" i="130"/>
  <c r="U151" i="130"/>
  <c r="U150" i="130"/>
  <c r="U149" i="130"/>
  <c r="U148" i="130"/>
  <c r="U147" i="130"/>
  <c r="U146" i="130"/>
  <c r="U145" i="130"/>
  <c r="U144" i="130"/>
  <c r="U143" i="130"/>
  <c r="U142" i="130"/>
  <c r="U141" i="130"/>
  <c r="U140" i="130"/>
  <c r="U139" i="130"/>
  <c r="U138" i="130"/>
  <c r="U137" i="130"/>
  <c r="U136" i="130"/>
  <c r="U135" i="130"/>
  <c r="U134" i="130"/>
  <c r="U133" i="130"/>
  <c r="U132" i="130"/>
  <c r="N1" i="132"/>
  <c r="M1" i="132"/>
  <c r="L1" i="132"/>
  <c r="K1" i="132"/>
  <c r="H1" i="132"/>
  <c r="Q1" i="132"/>
  <c r="O1" i="132"/>
  <c r="J1" i="132"/>
  <c r="I1" i="132"/>
  <c r="G1" i="132"/>
  <c r="F1" i="132"/>
  <c r="P1" i="132"/>
  <c r="W7" i="132"/>
  <c r="W8" i="132"/>
  <c r="W9" i="132"/>
  <c r="W10" i="132"/>
  <c r="W11" i="132"/>
  <c r="W12" i="132"/>
  <c r="W13" i="132"/>
  <c r="W14" i="132"/>
  <c r="W15" i="132"/>
  <c r="W16" i="132"/>
  <c r="W17" i="132"/>
  <c r="W18" i="132"/>
  <c r="W19" i="132"/>
  <c r="W20" i="132"/>
  <c r="W21" i="132"/>
  <c r="W22" i="132"/>
  <c r="W23" i="132"/>
  <c r="W24" i="132"/>
  <c r="W25" i="132"/>
  <c r="W26" i="132"/>
  <c r="W27" i="132"/>
  <c r="W28" i="132"/>
  <c r="W29" i="132"/>
  <c r="W30" i="132"/>
  <c r="W31" i="132"/>
  <c r="W32" i="132"/>
  <c r="W33" i="132"/>
  <c r="W34" i="132"/>
  <c r="W35" i="132"/>
  <c r="W36" i="132"/>
  <c r="W37" i="132"/>
  <c r="W38" i="132"/>
  <c r="W39" i="132"/>
  <c r="W40" i="132"/>
  <c r="W41" i="132"/>
  <c r="W42" i="132"/>
  <c r="W43" i="132"/>
  <c r="W44" i="132"/>
  <c r="W45" i="132"/>
  <c r="W46" i="132"/>
  <c r="W47" i="132"/>
  <c r="W48" i="132"/>
  <c r="W49" i="132"/>
  <c r="W50" i="132"/>
  <c r="W51" i="132"/>
  <c r="W52" i="132"/>
  <c r="W53" i="132"/>
  <c r="W54" i="132"/>
  <c r="W55" i="132"/>
  <c r="W56" i="132"/>
  <c r="W57" i="132"/>
  <c r="W58" i="132"/>
  <c r="W59" i="132"/>
  <c r="W60" i="132"/>
  <c r="W61" i="132"/>
  <c r="W62" i="132"/>
  <c r="W63" i="132"/>
  <c r="W64" i="132"/>
  <c r="W65" i="132"/>
  <c r="W66" i="132"/>
  <c r="W67" i="132"/>
  <c r="W68" i="132"/>
  <c r="W69" i="132"/>
  <c r="W70" i="132"/>
  <c r="W71" i="132"/>
  <c r="W72" i="132"/>
  <c r="W73" i="132"/>
  <c r="W74" i="132"/>
  <c r="W75" i="132"/>
  <c r="W76" i="132"/>
  <c r="W77" i="132"/>
  <c r="W78" i="132"/>
  <c r="W79" i="132"/>
  <c r="W80" i="132"/>
  <c r="W81" i="132"/>
  <c r="W82" i="132"/>
  <c r="W83" i="132"/>
  <c r="W84" i="132"/>
  <c r="W85" i="132"/>
  <c r="W86" i="132"/>
  <c r="W87" i="132"/>
  <c r="W88" i="132"/>
  <c r="W89" i="132"/>
  <c r="W90" i="132"/>
  <c r="W91" i="132"/>
  <c r="W92" i="132"/>
  <c r="W93" i="132"/>
  <c r="W94" i="132"/>
  <c r="W95" i="132"/>
  <c r="W96" i="132"/>
  <c r="W97" i="132"/>
  <c r="W98" i="132"/>
  <c r="W99" i="132"/>
  <c r="W100" i="132"/>
  <c r="W101" i="132"/>
  <c r="W102" i="132"/>
  <c r="W103" i="132"/>
  <c r="W104" i="132"/>
  <c r="W105" i="132"/>
  <c r="W6" i="132"/>
  <c r="W5" i="132"/>
  <c r="O1" i="131"/>
  <c r="N1" i="131"/>
  <c r="M1" i="131"/>
  <c r="L1" i="131"/>
  <c r="P1" i="131"/>
  <c r="K1" i="131"/>
  <c r="J1" i="131"/>
  <c r="I1" i="131"/>
  <c r="H1" i="131"/>
  <c r="G1" i="131"/>
  <c r="R1" i="131"/>
  <c r="Q1" i="131"/>
  <c r="AS6" i="131"/>
  <c r="AS7" i="131"/>
  <c r="AS8" i="131"/>
  <c r="AS9" i="131"/>
  <c r="AS10" i="131"/>
  <c r="AS11" i="131"/>
  <c r="AS12" i="131"/>
  <c r="AS13" i="131"/>
  <c r="AS14" i="131"/>
  <c r="AS15" i="131"/>
  <c r="AS16" i="131"/>
  <c r="AS17" i="131"/>
  <c r="AS18" i="131"/>
  <c r="AS19" i="131"/>
  <c r="AS20" i="131"/>
  <c r="AS21" i="131"/>
  <c r="AS22" i="131"/>
  <c r="AS23" i="131"/>
  <c r="AS24" i="131"/>
  <c r="AS25" i="131"/>
  <c r="AS26" i="131"/>
  <c r="AS27" i="131"/>
  <c r="AS28" i="131"/>
  <c r="AS29" i="131"/>
  <c r="AS30" i="131"/>
  <c r="AS31" i="131"/>
  <c r="AS32" i="131"/>
  <c r="AS33" i="131"/>
  <c r="AS34" i="131"/>
  <c r="AS35" i="131"/>
  <c r="AS36" i="131"/>
  <c r="AS37" i="131"/>
  <c r="AS38" i="131"/>
  <c r="AS39" i="131"/>
  <c r="AS40" i="131"/>
  <c r="AS41" i="131"/>
  <c r="AS42" i="131"/>
  <c r="AS43" i="131"/>
  <c r="AS44" i="131"/>
  <c r="AS45" i="131"/>
  <c r="AS46" i="131"/>
  <c r="AS47" i="131"/>
  <c r="AS48" i="131"/>
  <c r="AS49" i="131"/>
  <c r="AS50" i="131"/>
  <c r="AS51" i="131"/>
  <c r="AS52" i="131"/>
  <c r="AS53" i="131"/>
  <c r="AS54" i="131"/>
  <c r="AS55" i="131"/>
  <c r="AS56" i="131"/>
  <c r="AS57" i="131"/>
  <c r="AS58" i="131"/>
  <c r="AS59" i="131"/>
  <c r="AS60" i="131"/>
  <c r="AS61" i="131"/>
  <c r="AS62" i="131"/>
  <c r="AS63" i="131"/>
  <c r="AS64" i="131"/>
  <c r="AS65" i="131"/>
  <c r="AS66" i="131"/>
  <c r="AS67" i="131"/>
  <c r="AS68" i="131"/>
  <c r="AS69" i="131"/>
  <c r="AS70" i="131"/>
  <c r="AS71" i="131"/>
  <c r="AS72" i="131"/>
  <c r="AS73" i="131"/>
  <c r="AS74" i="131"/>
  <c r="AS75" i="131"/>
  <c r="AS76" i="131"/>
  <c r="AS77" i="131"/>
  <c r="AS78" i="131"/>
  <c r="AS79" i="131"/>
  <c r="AS80" i="131"/>
  <c r="AS81" i="131"/>
  <c r="AS82" i="131"/>
  <c r="AS83" i="131"/>
  <c r="AS84" i="131"/>
  <c r="AS85" i="131"/>
  <c r="AS86" i="131"/>
  <c r="AS87" i="131"/>
  <c r="AS88" i="131"/>
  <c r="AS89" i="131"/>
  <c r="AS90" i="131"/>
  <c r="AS91" i="131"/>
  <c r="AS92" i="131"/>
  <c r="AS93" i="131"/>
  <c r="AS94" i="131"/>
  <c r="AS95" i="131"/>
  <c r="AS96" i="131"/>
  <c r="AS97" i="131"/>
  <c r="AS98" i="131"/>
  <c r="AS99" i="131"/>
  <c r="AS100" i="131"/>
  <c r="AS101" i="131"/>
  <c r="AS102" i="131"/>
  <c r="AS103" i="131"/>
  <c r="AS104" i="131"/>
  <c r="AS105" i="131"/>
  <c r="AS106" i="131"/>
  <c r="AS107" i="131"/>
  <c r="AS108" i="131"/>
  <c r="AS109" i="131"/>
  <c r="AS110" i="131"/>
  <c r="AS111" i="131"/>
  <c r="AS112" i="131"/>
  <c r="AS113" i="131"/>
  <c r="AS114" i="131"/>
  <c r="AS115" i="131"/>
  <c r="AS116" i="131"/>
  <c r="AS117" i="131"/>
  <c r="AS118" i="131"/>
  <c r="AS119" i="131"/>
  <c r="AS120" i="131"/>
  <c r="AS121" i="131"/>
  <c r="AS122" i="131"/>
  <c r="AS123" i="131"/>
  <c r="AS124" i="131"/>
  <c r="AS125" i="131"/>
  <c r="AS126" i="131"/>
  <c r="AS127" i="131"/>
  <c r="AS128" i="131"/>
  <c r="AS129" i="131"/>
  <c r="AS130" i="131"/>
  <c r="AS131" i="131"/>
  <c r="AS132" i="131"/>
  <c r="AS133" i="131"/>
  <c r="AS134" i="131"/>
  <c r="AS135" i="131"/>
  <c r="AS136" i="131"/>
  <c r="AS137" i="131"/>
  <c r="AS138" i="131"/>
  <c r="AS139" i="131"/>
  <c r="AS5" i="131"/>
  <c r="N1" i="130"/>
  <c r="M1" i="130"/>
  <c r="L1" i="130"/>
  <c r="K1" i="130"/>
  <c r="U6" i="130"/>
  <c r="U7" i="130"/>
  <c r="U8" i="130"/>
  <c r="U9" i="130"/>
  <c r="U10" i="130"/>
  <c r="U11" i="130"/>
  <c r="U12" i="130"/>
  <c r="U13" i="130"/>
  <c r="U14" i="130"/>
  <c r="U15" i="130"/>
  <c r="U16" i="130"/>
  <c r="U17" i="130"/>
  <c r="U18" i="130"/>
  <c r="U19" i="130"/>
  <c r="U20" i="130"/>
  <c r="U21" i="130"/>
  <c r="U22" i="130"/>
  <c r="U23" i="130"/>
  <c r="U24" i="130"/>
  <c r="U25" i="130"/>
  <c r="U26" i="130"/>
  <c r="U27" i="130"/>
  <c r="U28" i="130"/>
  <c r="U29" i="130"/>
  <c r="U30" i="130"/>
  <c r="U31" i="130"/>
  <c r="U32" i="130"/>
  <c r="U33" i="130"/>
  <c r="U34" i="130"/>
  <c r="U35" i="130"/>
  <c r="U36" i="130"/>
  <c r="U37" i="130"/>
  <c r="U38" i="130"/>
  <c r="U39" i="130"/>
  <c r="U40" i="130"/>
  <c r="U41" i="130"/>
  <c r="U42" i="130"/>
  <c r="U43" i="130"/>
  <c r="U44" i="130"/>
  <c r="U45" i="130"/>
  <c r="U46" i="130"/>
  <c r="U47" i="130"/>
  <c r="U48" i="130"/>
  <c r="U49" i="130"/>
  <c r="U50" i="130"/>
  <c r="U51" i="130"/>
  <c r="U52" i="130"/>
  <c r="U53" i="130"/>
  <c r="U54" i="130"/>
  <c r="U55" i="130"/>
  <c r="U56" i="130"/>
  <c r="U57" i="130"/>
  <c r="U58" i="130"/>
  <c r="U59" i="130"/>
  <c r="U60" i="130"/>
  <c r="U61" i="130"/>
  <c r="U62" i="130"/>
  <c r="U63" i="130"/>
  <c r="U64" i="130"/>
  <c r="U65" i="130"/>
  <c r="U66" i="130"/>
  <c r="U67" i="130"/>
  <c r="U68" i="130"/>
  <c r="U69" i="130"/>
  <c r="U70" i="130"/>
  <c r="U71" i="130"/>
  <c r="U72" i="130"/>
  <c r="U73" i="130"/>
  <c r="U74" i="130"/>
  <c r="U75" i="130"/>
  <c r="U76" i="130"/>
  <c r="U77" i="130"/>
  <c r="U78" i="130"/>
  <c r="U79" i="130"/>
  <c r="U80" i="130"/>
  <c r="U81" i="130"/>
  <c r="U82" i="130"/>
  <c r="U83" i="130"/>
  <c r="U84" i="130"/>
  <c r="U85" i="130"/>
  <c r="U86" i="130"/>
  <c r="U87" i="130"/>
  <c r="U88" i="130"/>
  <c r="U89" i="130"/>
  <c r="U90" i="130"/>
  <c r="U91" i="130"/>
  <c r="U92" i="130"/>
  <c r="U93" i="130"/>
  <c r="U94" i="130"/>
  <c r="U95" i="130"/>
  <c r="U96" i="130"/>
  <c r="U97" i="130"/>
  <c r="U98" i="130"/>
  <c r="U99" i="130"/>
  <c r="U100" i="130"/>
  <c r="U101" i="130"/>
  <c r="U102" i="130"/>
  <c r="U103" i="130"/>
  <c r="U104" i="130"/>
  <c r="U105" i="130"/>
  <c r="U106" i="130"/>
  <c r="U107" i="130"/>
  <c r="U108" i="130"/>
  <c r="U109" i="130"/>
  <c r="U110" i="130"/>
  <c r="U111" i="130"/>
  <c r="U112" i="130"/>
  <c r="U113" i="130"/>
  <c r="U114" i="130"/>
  <c r="U115" i="130"/>
  <c r="U116" i="130"/>
  <c r="U117" i="130"/>
  <c r="U118" i="130"/>
  <c r="U119" i="130"/>
  <c r="U120" i="130"/>
  <c r="U121" i="130"/>
  <c r="U122" i="130"/>
  <c r="U123" i="130"/>
  <c r="U124" i="130"/>
  <c r="U125" i="130"/>
  <c r="U126" i="130"/>
  <c r="U127" i="130"/>
  <c r="U128" i="130"/>
  <c r="U129" i="130"/>
  <c r="U130" i="130"/>
  <c r="U131" i="130"/>
  <c r="H1" i="130"/>
  <c r="F1" i="130"/>
  <c r="G1" i="130"/>
  <c r="I1" i="130"/>
  <c r="J1" i="130"/>
  <c r="O1" i="130"/>
  <c r="Q1" i="130"/>
  <c r="P1" i="130"/>
  <c r="U5" i="130"/>
  <c r="G26" i="131" l="1"/>
  <c r="M27" i="131"/>
  <c r="M21" i="131"/>
  <c r="P14" i="131"/>
  <c r="N8" i="131"/>
  <c r="L8" i="131"/>
  <c r="L12" i="131"/>
  <c r="L16" i="131"/>
  <c r="L20" i="131"/>
  <c r="L24" i="131"/>
  <c r="L21" i="131"/>
  <c r="M5" i="131"/>
  <c r="N16" i="131"/>
  <c r="L7" i="131"/>
  <c r="L15" i="131"/>
  <c r="L23" i="131"/>
  <c r="M26" i="131"/>
  <c r="O19" i="131"/>
  <c r="M13" i="131"/>
  <c r="P6" i="131"/>
  <c r="L9" i="131"/>
  <c r="L13" i="131"/>
  <c r="L17" i="131"/>
  <c r="L26" i="131"/>
  <c r="N24" i="131"/>
  <c r="Q17" i="131"/>
  <c r="O11" i="131"/>
  <c r="L6" i="131"/>
  <c r="L10" i="131"/>
  <c r="L14" i="131"/>
  <c r="L18" i="131"/>
  <c r="L22" i="131"/>
  <c r="L27" i="131"/>
  <c r="P22" i="131"/>
  <c r="Q9" i="131"/>
  <c r="L11" i="131"/>
  <c r="L19" i="131"/>
  <c r="Q26" i="131"/>
  <c r="Q8" i="131"/>
  <c r="N15" i="131"/>
  <c r="P21" i="131"/>
  <c r="M9" i="131"/>
  <c r="M17" i="131"/>
  <c r="O23" i="131"/>
  <c r="Q25" i="131"/>
  <c r="P24" i="131"/>
  <c r="O21" i="131"/>
  <c r="N18" i="131"/>
  <c r="M15" i="131"/>
  <c r="Q11" i="131"/>
  <c r="P8" i="131"/>
  <c r="O5" i="131"/>
  <c r="N5" i="131"/>
  <c r="O24" i="131"/>
  <c r="N21" i="131"/>
  <c r="M18" i="131"/>
  <c r="Q14" i="131"/>
  <c r="P11" i="131"/>
  <c r="M6" i="131"/>
  <c r="O6" i="131"/>
  <c r="Q12" i="131"/>
  <c r="Q20" i="131"/>
  <c r="Q27" i="131"/>
  <c r="O17" i="131"/>
  <c r="Q7" i="131"/>
  <c r="N27" i="131"/>
  <c r="O20" i="131"/>
  <c r="M14" i="131"/>
  <c r="L25" i="131"/>
  <c r="M16" i="131"/>
  <c r="P5" i="131"/>
  <c r="O18" i="131"/>
  <c r="Q13" i="131"/>
  <c r="O27" i="131"/>
  <c r="M23" i="131"/>
  <c r="P16" i="131"/>
  <c r="N10" i="131"/>
  <c r="O8" i="131"/>
  <c r="Q22" i="131"/>
  <c r="O16" i="131"/>
  <c r="N9" i="131"/>
  <c r="P9" i="131"/>
  <c r="M24" i="131"/>
  <c r="P13" i="131"/>
  <c r="Q5" i="131"/>
  <c r="Q21" i="131"/>
  <c r="O25" i="131"/>
  <c r="M19" i="131"/>
  <c r="P12" i="131"/>
  <c r="N6" i="131"/>
  <c r="N25" i="131"/>
  <c r="Q18" i="131"/>
  <c r="O12" i="131"/>
  <c r="P10" i="131"/>
  <c r="N19" i="131"/>
  <c r="O14" i="131"/>
  <c r="O10" i="131"/>
  <c r="Q16" i="131"/>
  <c r="N23" i="131"/>
  <c r="N12" i="131"/>
  <c r="P18" i="131"/>
  <c r="M25" i="131"/>
  <c r="P27" i="131"/>
  <c r="Q23" i="131"/>
  <c r="P20" i="131"/>
  <c r="N14" i="131"/>
  <c r="M11" i="131"/>
  <c r="M10" i="131"/>
  <c r="P23" i="131"/>
  <c r="N17" i="131"/>
  <c r="Q10" i="131"/>
  <c r="M8" i="131"/>
  <c r="O22" i="131"/>
  <c r="M12" i="131"/>
  <c r="Q24" i="131"/>
  <c r="N20" i="131"/>
  <c r="O26" i="131"/>
  <c r="Q19" i="131"/>
  <c r="O13" i="131"/>
  <c r="M7" i="131"/>
  <c r="N26" i="131"/>
  <c r="P19" i="131"/>
  <c r="N13" i="131"/>
  <c r="O7" i="131"/>
  <c r="P17" i="131"/>
  <c r="N7" i="131"/>
  <c r="M20" i="131"/>
  <c r="O15" i="131"/>
  <c r="P26" i="131"/>
  <c r="N22" i="131"/>
  <c r="Q15" i="131"/>
  <c r="O9" i="131"/>
  <c r="Q6" i="131"/>
  <c r="M22" i="131"/>
  <c r="P15" i="131"/>
  <c r="P7" i="131"/>
  <c r="N11" i="131"/>
  <c r="P25" i="131"/>
  <c r="P6" i="132"/>
  <c r="I5" i="132"/>
  <c r="M5" i="132"/>
  <c r="G6" i="132"/>
  <c r="K6" i="132"/>
  <c r="O6" i="132"/>
  <c r="I7" i="132"/>
  <c r="M7" i="132"/>
  <c r="G8" i="132"/>
  <c r="K8" i="132"/>
  <c r="O8" i="132"/>
  <c r="I9" i="132"/>
  <c r="M9" i="132"/>
  <c r="G10" i="132"/>
  <c r="K10" i="132"/>
  <c r="O10" i="132"/>
  <c r="I11" i="132"/>
  <c r="M11" i="132"/>
  <c r="G12" i="132"/>
  <c r="K12" i="132"/>
  <c r="O12" i="132"/>
  <c r="I13" i="132"/>
  <c r="M13" i="132"/>
  <c r="G14" i="132"/>
  <c r="K14" i="132"/>
  <c r="O14" i="132"/>
  <c r="I15" i="132"/>
  <c r="M15" i="132"/>
  <c r="G16" i="132"/>
  <c r="K16" i="132"/>
  <c r="O16" i="132"/>
  <c r="I17" i="132"/>
  <c r="M17" i="132"/>
  <c r="G18" i="132"/>
  <c r="K18" i="132"/>
  <c r="O18" i="132"/>
  <c r="I19" i="132"/>
  <c r="M19" i="132"/>
  <c r="G20" i="132"/>
  <c r="K20" i="132"/>
  <c r="O20" i="132"/>
  <c r="I21" i="132"/>
  <c r="M21" i="132"/>
  <c r="G22" i="132"/>
  <c r="K22" i="132"/>
  <c r="O22" i="132"/>
  <c r="I23" i="132"/>
  <c r="M23" i="132"/>
  <c r="G24" i="132"/>
  <c r="K24" i="132"/>
  <c r="O24" i="132"/>
  <c r="F5" i="132"/>
  <c r="J5" i="132"/>
  <c r="N5" i="132"/>
  <c r="H6" i="132"/>
  <c r="L6" i="132"/>
  <c r="F7" i="132"/>
  <c r="J7" i="132"/>
  <c r="N7" i="132"/>
  <c r="H8" i="132"/>
  <c r="L8" i="132"/>
  <c r="F9" i="132"/>
  <c r="J9" i="132"/>
  <c r="N9" i="132"/>
  <c r="H10" i="132"/>
  <c r="L10" i="132"/>
  <c r="F11" i="132"/>
  <c r="J11" i="132"/>
  <c r="N11" i="132"/>
  <c r="H12" i="132"/>
  <c r="L12" i="132"/>
  <c r="F13" i="132"/>
  <c r="J13" i="132"/>
  <c r="N13" i="132"/>
  <c r="H14" i="132"/>
  <c r="L14" i="132"/>
  <c r="F15" i="132"/>
  <c r="J15" i="132"/>
  <c r="N15" i="132"/>
  <c r="H16" i="132"/>
  <c r="L16" i="132"/>
  <c r="F17" i="132"/>
  <c r="J17" i="132"/>
  <c r="N17" i="132"/>
  <c r="H18" i="132"/>
  <c r="L18" i="132"/>
  <c r="F19" i="132"/>
  <c r="J19" i="132"/>
  <c r="N19" i="132"/>
  <c r="H20" i="132"/>
  <c r="L20" i="132"/>
  <c r="F21" i="132"/>
  <c r="J21" i="132"/>
  <c r="N21" i="132"/>
  <c r="H22" i="132"/>
  <c r="L22" i="132"/>
  <c r="F23" i="132"/>
  <c r="J23" i="132"/>
  <c r="N23" i="132"/>
  <c r="H24" i="132"/>
  <c r="L24" i="132"/>
  <c r="G5" i="132"/>
  <c r="K5" i="132"/>
  <c r="O5" i="132"/>
  <c r="I6" i="132"/>
  <c r="M6" i="132"/>
  <c r="G7" i="132"/>
  <c r="K7" i="132"/>
  <c r="O7" i="132"/>
  <c r="I8" i="132"/>
  <c r="M8" i="132"/>
  <c r="G9" i="132"/>
  <c r="K9" i="132"/>
  <c r="O9" i="132"/>
  <c r="I10" i="132"/>
  <c r="M10" i="132"/>
  <c r="G11" i="132"/>
  <c r="K11" i="132"/>
  <c r="O11" i="132"/>
  <c r="I12" i="132"/>
  <c r="M12" i="132"/>
  <c r="G13" i="132"/>
  <c r="K13" i="132"/>
  <c r="O13" i="132"/>
  <c r="I14" i="132"/>
  <c r="M14" i="132"/>
  <c r="G15" i="132"/>
  <c r="K15" i="132"/>
  <c r="O15" i="132"/>
  <c r="I16" i="132"/>
  <c r="M16" i="132"/>
  <c r="G17" i="132"/>
  <c r="K17" i="132"/>
  <c r="O17" i="132"/>
  <c r="I18" i="132"/>
  <c r="M18" i="132"/>
  <c r="G19" i="132"/>
  <c r="K19" i="132"/>
  <c r="O19" i="132"/>
  <c r="I20" i="132"/>
  <c r="M20" i="132"/>
  <c r="G21" i="132"/>
  <c r="K21" i="132"/>
  <c r="O21" i="132"/>
  <c r="I22" i="132"/>
  <c r="M22" i="132"/>
  <c r="G23" i="132"/>
  <c r="K23" i="132"/>
  <c r="O23" i="132"/>
  <c r="I24" i="132"/>
  <c r="M24" i="132"/>
  <c r="P21" i="132"/>
  <c r="P9" i="132"/>
  <c r="H5" i="132"/>
  <c r="L5" i="132"/>
  <c r="F6" i="132"/>
  <c r="J6" i="132"/>
  <c r="N6" i="132"/>
  <c r="H7" i="132"/>
  <c r="L7" i="132"/>
  <c r="F8" i="132"/>
  <c r="J8" i="132"/>
  <c r="N8" i="132"/>
  <c r="H9" i="132"/>
  <c r="L9" i="132"/>
  <c r="F10" i="132"/>
  <c r="J10" i="132"/>
  <c r="N10" i="132"/>
  <c r="H11" i="132"/>
  <c r="L11" i="132"/>
  <c r="F12" i="132"/>
  <c r="J12" i="132"/>
  <c r="N12" i="132"/>
  <c r="H13" i="132"/>
  <c r="L13" i="132"/>
  <c r="F14" i="132"/>
  <c r="J14" i="132"/>
  <c r="N14" i="132"/>
  <c r="H15" i="132"/>
  <c r="L15" i="132"/>
  <c r="F16" i="132"/>
  <c r="J16" i="132"/>
  <c r="N16" i="132"/>
  <c r="H17" i="132"/>
  <c r="L17" i="132"/>
  <c r="F18" i="132"/>
  <c r="J18" i="132"/>
  <c r="N18" i="132"/>
  <c r="H19" i="132"/>
  <c r="L19" i="132"/>
  <c r="F20" i="132"/>
  <c r="J20" i="132"/>
  <c r="N20" i="132"/>
  <c r="H21" i="132"/>
  <c r="L21" i="132"/>
  <c r="F22" i="132"/>
  <c r="J22" i="132"/>
  <c r="N22" i="132"/>
  <c r="H23" i="132"/>
  <c r="L23" i="132"/>
  <c r="F24" i="132"/>
  <c r="J24" i="132"/>
  <c r="N24" i="132"/>
  <c r="I27" i="131"/>
  <c r="J5" i="131"/>
  <c r="K8" i="131"/>
  <c r="G15" i="131"/>
  <c r="J21" i="131"/>
  <c r="K24" i="131"/>
  <c r="I7" i="131"/>
  <c r="I23" i="131"/>
  <c r="K7" i="131"/>
  <c r="G14" i="131"/>
  <c r="H17" i="131"/>
  <c r="G22" i="131"/>
  <c r="H25" i="131"/>
  <c r="I11" i="131"/>
  <c r="H6" i="131"/>
  <c r="J9" i="131"/>
  <c r="G11" i="131"/>
  <c r="K12" i="131"/>
  <c r="H14" i="131"/>
  <c r="J17" i="131"/>
  <c r="G19" i="131"/>
  <c r="K20" i="131"/>
  <c r="H22" i="131"/>
  <c r="J25" i="131"/>
  <c r="G27" i="131"/>
  <c r="I15" i="131"/>
  <c r="I13" i="131"/>
  <c r="J26" i="131"/>
  <c r="J10" i="131"/>
  <c r="J6" i="131"/>
  <c r="I24" i="131"/>
  <c r="I20" i="131"/>
  <c r="I16" i="131"/>
  <c r="I12" i="131"/>
  <c r="I8" i="131"/>
  <c r="I25" i="131"/>
  <c r="I21" i="131"/>
  <c r="I17" i="131"/>
  <c r="I9" i="131"/>
  <c r="I5" i="131"/>
  <c r="H27" i="131"/>
  <c r="K25" i="131"/>
  <c r="G24" i="131"/>
  <c r="H23" i="131"/>
  <c r="J22" i="131"/>
  <c r="K21" i="131"/>
  <c r="G20" i="131"/>
  <c r="H19" i="131"/>
  <c r="J18" i="131"/>
  <c r="K17" i="131"/>
  <c r="G16" i="131"/>
  <c r="H15" i="131"/>
  <c r="J14" i="131"/>
  <c r="K13" i="131"/>
  <c r="G12" i="131"/>
  <c r="H11" i="131"/>
  <c r="K9" i="131"/>
  <c r="G8" i="131"/>
  <c r="H7" i="131"/>
  <c r="K5" i="131"/>
  <c r="G7" i="131"/>
  <c r="H10" i="131"/>
  <c r="J13" i="131"/>
  <c r="K16" i="131"/>
  <c r="H18" i="131"/>
  <c r="G23" i="131"/>
  <c r="H26" i="131"/>
  <c r="G6" i="131"/>
  <c r="H9" i="131"/>
  <c r="J12" i="131"/>
  <c r="K15" i="131"/>
  <c r="J20" i="131"/>
  <c r="K23" i="131"/>
  <c r="H5" i="131"/>
  <c r="J8" i="131"/>
  <c r="G10" i="131"/>
  <c r="K11" i="131"/>
  <c r="H13" i="131"/>
  <c r="J16" i="131"/>
  <c r="G18" i="131"/>
  <c r="K19" i="131"/>
  <c r="H21" i="131"/>
  <c r="J24" i="131"/>
  <c r="K27" i="131"/>
  <c r="I19" i="131"/>
  <c r="G5" i="131"/>
  <c r="K6" i="131"/>
  <c r="J7" i="131"/>
  <c r="H8" i="131"/>
  <c r="G9" i="131"/>
  <c r="K10" i="131"/>
  <c r="J11" i="131"/>
  <c r="H12" i="131"/>
  <c r="G13" i="131"/>
  <c r="K14" i="131"/>
  <c r="J15" i="131"/>
  <c r="H16" i="131"/>
  <c r="G17" i="131"/>
  <c r="K18" i="131"/>
  <c r="J19" i="131"/>
  <c r="H20" i="131"/>
  <c r="G21" i="131"/>
  <c r="K22" i="131"/>
  <c r="J23" i="131"/>
  <c r="H24" i="131"/>
  <c r="G25" i="131"/>
  <c r="K26" i="131"/>
  <c r="J27" i="131"/>
  <c r="I6" i="131"/>
  <c r="I10" i="131"/>
  <c r="I14" i="131"/>
  <c r="I18" i="131"/>
  <c r="I22" i="131"/>
  <c r="I26" i="131"/>
  <c r="L5" i="131"/>
  <c r="N25" i="130"/>
  <c r="H5" i="130"/>
  <c r="P17" i="132"/>
  <c r="P24" i="132"/>
  <c r="P20" i="132"/>
  <c r="P16" i="132"/>
  <c r="P12" i="132"/>
  <c r="P8" i="132"/>
  <c r="P23" i="132"/>
  <c r="P5" i="132"/>
  <c r="P19" i="132"/>
  <c r="P15" i="132"/>
  <c r="P11" i="132"/>
  <c r="P7" i="132"/>
  <c r="P13" i="132"/>
  <c r="P22" i="132"/>
  <c r="P18" i="132"/>
  <c r="P14" i="132"/>
  <c r="P10" i="132"/>
  <c r="P17" i="130"/>
  <c r="P9" i="130"/>
  <c r="P25" i="130"/>
  <c r="F6" i="130"/>
  <c r="J6" i="130"/>
  <c r="H7" i="130"/>
  <c r="F8" i="130"/>
  <c r="J8" i="130"/>
  <c r="H9" i="130"/>
  <c r="F10" i="130"/>
  <c r="J10" i="130"/>
  <c r="H11" i="130"/>
  <c r="F12" i="130"/>
  <c r="J12" i="130"/>
  <c r="H13" i="130"/>
  <c r="F14" i="130"/>
  <c r="J14" i="130"/>
  <c r="H15" i="130"/>
  <c r="F16" i="130"/>
  <c r="J16" i="130"/>
  <c r="H17" i="130"/>
  <c r="F18" i="130"/>
  <c r="J18" i="130"/>
  <c r="H19" i="130"/>
  <c r="F20" i="130"/>
  <c r="J20" i="130"/>
  <c r="H21" i="130"/>
  <c r="F22" i="130"/>
  <c r="J22" i="130"/>
  <c r="H23" i="130"/>
  <c r="F24" i="130"/>
  <c r="J24" i="130"/>
  <c r="H25" i="130"/>
  <c r="K5" i="130"/>
  <c r="K6" i="130"/>
  <c r="K7" i="130"/>
  <c r="K8" i="130"/>
  <c r="K9" i="130"/>
  <c r="K10" i="130"/>
  <c r="K11" i="130"/>
  <c r="K12" i="130"/>
  <c r="K13" i="130"/>
  <c r="K14" i="130"/>
  <c r="K15" i="130"/>
  <c r="K16" i="130"/>
  <c r="K17" i="130"/>
  <c r="K18" i="130"/>
  <c r="K19" i="130"/>
  <c r="K20" i="130"/>
  <c r="K21" i="130"/>
  <c r="K22" i="130"/>
  <c r="K23" i="130"/>
  <c r="K24" i="130"/>
  <c r="K25" i="130"/>
  <c r="P20" i="130"/>
  <c r="P16" i="130"/>
  <c r="P12" i="130"/>
  <c r="P8" i="130"/>
  <c r="P24" i="130"/>
  <c r="I5" i="130"/>
  <c r="G6" i="130"/>
  <c r="O6" i="130"/>
  <c r="I7" i="130"/>
  <c r="G8" i="130"/>
  <c r="O8" i="130"/>
  <c r="I9" i="130"/>
  <c r="G10" i="130"/>
  <c r="O10" i="130"/>
  <c r="I11" i="130"/>
  <c r="G12" i="130"/>
  <c r="O12" i="130"/>
  <c r="I13" i="130"/>
  <c r="G14" i="130"/>
  <c r="O14" i="130"/>
  <c r="I15" i="130"/>
  <c r="G16" i="130"/>
  <c r="O16" i="130"/>
  <c r="I17" i="130"/>
  <c r="G18" i="130"/>
  <c r="O18" i="130"/>
  <c r="I19" i="130"/>
  <c r="G20" i="130"/>
  <c r="O20" i="130"/>
  <c r="I21" i="130"/>
  <c r="G22" i="130"/>
  <c r="O22" i="130"/>
  <c r="I23" i="130"/>
  <c r="G24" i="130"/>
  <c r="O24" i="130"/>
  <c r="I25" i="130"/>
  <c r="L5" i="130"/>
  <c r="L6" i="130"/>
  <c r="L7" i="130"/>
  <c r="L8" i="130"/>
  <c r="L9" i="130"/>
  <c r="L10" i="130"/>
  <c r="L11" i="130"/>
  <c r="L12" i="130"/>
  <c r="L13" i="130"/>
  <c r="L14" i="130"/>
  <c r="L15" i="130"/>
  <c r="L16" i="130"/>
  <c r="L17" i="130"/>
  <c r="L18" i="130"/>
  <c r="L19" i="130"/>
  <c r="L20" i="130"/>
  <c r="L21" i="130"/>
  <c r="L22" i="130"/>
  <c r="L23" i="130"/>
  <c r="L24" i="130"/>
  <c r="L25" i="130"/>
  <c r="P21" i="130"/>
  <c r="P13" i="130"/>
  <c r="P23" i="130"/>
  <c r="P19" i="130"/>
  <c r="P15" i="130"/>
  <c r="P11" i="130"/>
  <c r="P7" i="130"/>
  <c r="F5" i="130"/>
  <c r="J5" i="130"/>
  <c r="H6" i="130"/>
  <c r="F7" i="130"/>
  <c r="J7" i="130"/>
  <c r="H8" i="130"/>
  <c r="F9" i="130"/>
  <c r="J9" i="130"/>
  <c r="H10" i="130"/>
  <c r="F11" i="130"/>
  <c r="J11" i="130"/>
  <c r="H12" i="130"/>
  <c r="F13" i="130"/>
  <c r="J13" i="130"/>
  <c r="H14" i="130"/>
  <c r="F15" i="130"/>
  <c r="J15" i="130"/>
  <c r="H16" i="130"/>
  <c r="F17" i="130"/>
  <c r="J17" i="130"/>
  <c r="H18" i="130"/>
  <c r="F19" i="130"/>
  <c r="J19" i="130"/>
  <c r="H20" i="130"/>
  <c r="F21" i="130"/>
  <c r="J21" i="130"/>
  <c r="H22" i="130"/>
  <c r="F23" i="130"/>
  <c r="J23" i="130"/>
  <c r="H24" i="130"/>
  <c r="F25" i="130"/>
  <c r="J25" i="130"/>
  <c r="M5" i="130"/>
  <c r="M6" i="130"/>
  <c r="M7" i="130"/>
  <c r="M8" i="130"/>
  <c r="M9" i="130"/>
  <c r="M10" i="130"/>
  <c r="M11" i="130"/>
  <c r="M12" i="130"/>
  <c r="M13" i="130"/>
  <c r="M14" i="130"/>
  <c r="M15" i="130"/>
  <c r="M16" i="130"/>
  <c r="M17" i="130"/>
  <c r="M18" i="130"/>
  <c r="M19" i="130"/>
  <c r="M20" i="130"/>
  <c r="M21" i="130"/>
  <c r="M22" i="130"/>
  <c r="M23" i="130"/>
  <c r="M24" i="130"/>
  <c r="M25" i="130"/>
  <c r="P5" i="130"/>
  <c r="P22" i="130"/>
  <c r="P18" i="130"/>
  <c r="P14" i="130"/>
  <c r="P10" i="130"/>
  <c r="P6" i="130"/>
  <c r="G5" i="130"/>
  <c r="O5" i="130"/>
  <c r="I6" i="130"/>
  <c r="G7" i="130"/>
  <c r="O7" i="130"/>
  <c r="I8" i="130"/>
  <c r="G9" i="130"/>
  <c r="O9" i="130"/>
  <c r="I10" i="130"/>
  <c r="G11" i="130"/>
  <c r="O11" i="130"/>
  <c r="I12" i="130"/>
  <c r="G13" i="130"/>
  <c r="O13" i="130"/>
  <c r="I14" i="130"/>
  <c r="G15" i="130"/>
  <c r="O15" i="130"/>
  <c r="I16" i="130"/>
  <c r="G17" i="130"/>
  <c r="O17" i="130"/>
  <c r="I18" i="130"/>
  <c r="G19" i="130"/>
  <c r="O19" i="130"/>
  <c r="I20" i="130"/>
  <c r="G21" i="130"/>
  <c r="O21" i="130"/>
  <c r="I22" i="130"/>
  <c r="G23" i="130"/>
  <c r="O23" i="130"/>
  <c r="I24" i="130"/>
  <c r="G25" i="130"/>
  <c r="O25" i="130"/>
  <c r="N5" i="130"/>
  <c r="N6" i="130"/>
  <c r="N7" i="130"/>
  <c r="N8" i="130"/>
  <c r="N9" i="130"/>
  <c r="N10" i="130"/>
  <c r="N11" i="130"/>
  <c r="N12" i="130"/>
  <c r="N13" i="130"/>
  <c r="N14" i="130"/>
  <c r="N15" i="130"/>
  <c r="N16" i="130"/>
  <c r="N17" i="130"/>
  <c r="N18" i="130"/>
  <c r="N19" i="130"/>
  <c r="N20" i="130"/>
  <c r="N21" i="130"/>
  <c r="N22" i="130"/>
  <c r="N23" i="130"/>
  <c r="N24" i="130"/>
  <c r="ES73" i="127"/>
  <c r="ER73" i="127"/>
  <c r="DH19" i="127"/>
  <c r="DB19" i="127"/>
  <c r="CV19" i="127"/>
  <c r="CP19" i="127"/>
  <c r="CJ19" i="127"/>
  <c r="CI19" i="127"/>
  <c r="CO19" i="127" s="1"/>
  <c r="AU19" i="127"/>
  <c r="AT19" i="127"/>
  <c r="AS19" i="127"/>
  <c r="AH19" i="127"/>
  <c r="AG19" i="127"/>
  <c r="AI19" i="127" s="1"/>
  <c r="O19" i="127"/>
  <c r="T19" i="127" s="1"/>
  <c r="ES105" i="127"/>
  <c r="ER105" i="127"/>
  <c r="DH29" i="127"/>
  <c r="DB29" i="127"/>
  <c r="CV29" i="127"/>
  <c r="CP29" i="127"/>
  <c r="CJ29" i="127"/>
  <c r="CI29" i="127"/>
  <c r="CO29" i="127" s="1"/>
  <c r="AU29" i="127"/>
  <c r="AT29" i="127"/>
  <c r="AS29" i="127"/>
  <c r="AH29" i="127"/>
  <c r="AG29" i="127"/>
  <c r="AI29" i="127" s="1"/>
  <c r="O29" i="127"/>
  <c r="T29" i="127" s="1"/>
  <c r="ES1517" i="127"/>
  <c r="ER1517" i="127"/>
  <c r="ES1516" i="127"/>
  <c r="ER1516" i="127"/>
  <c r="ES1515" i="127"/>
  <c r="ER1515" i="127"/>
  <c r="ES1514" i="127"/>
  <c r="ER1514" i="127"/>
  <c r="ES1513" i="127"/>
  <c r="ER1513" i="127"/>
  <c r="ES1512" i="127"/>
  <c r="ER1512" i="127"/>
  <c r="ES1511" i="127"/>
  <c r="ER1511" i="127"/>
  <c r="ES1510" i="127"/>
  <c r="ER1510" i="127"/>
  <c r="ES1509" i="127"/>
  <c r="ER1509" i="127"/>
  <c r="ES1508" i="127"/>
  <c r="ER1508" i="127"/>
  <c r="ES1507" i="127"/>
  <c r="ER1507" i="127"/>
  <c r="ES1506" i="127"/>
  <c r="ER1506" i="127"/>
  <c r="ES1505" i="127"/>
  <c r="ER1505" i="127"/>
  <c r="ES1504" i="127"/>
  <c r="ER1504" i="127"/>
  <c r="ES1503" i="127"/>
  <c r="ER1503" i="127"/>
  <c r="ES1502" i="127"/>
  <c r="ER1502" i="127"/>
  <c r="ES1501" i="127"/>
  <c r="ER1501" i="127"/>
  <c r="ES1500" i="127"/>
  <c r="ER1500" i="127"/>
  <c r="ES1499" i="127"/>
  <c r="ER1499" i="127"/>
  <c r="ES1498" i="127"/>
  <c r="ER1498" i="127"/>
  <c r="ES1497" i="127"/>
  <c r="ER1497" i="127"/>
  <c r="ES1496" i="127"/>
  <c r="ER1496" i="127"/>
  <c r="ES1495" i="127"/>
  <c r="ER1495" i="127"/>
  <c r="ES1494" i="127"/>
  <c r="ER1494" i="127"/>
  <c r="ES1493" i="127"/>
  <c r="ER1493" i="127"/>
  <c r="ES1492" i="127"/>
  <c r="ER1492" i="127"/>
  <c r="ES1491" i="127"/>
  <c r="ER1491" i="127"/>
  <c r="ES1490" i="127"/>
  <c r="ER1490" i="127"/>
  <c r="ES1489" i="127"/>
  <c r="ER1489" i="127"/>
  <c r="ES1488" i="127"/>
  <c r="ER1488" i="127"/>
  <c r="ES1487" i="127"/>
  <c r="ER1487" i="127"/>
  <c r="ES1486" i="127"/>
  <c r="ER1486" i="127"/>
  <c r="ES1485" i="127"/>
  <c r="ER1485" i="127"/>
  <c r="ES1484" i="127"/>
  <c r="ER1484" i="127"/>
  <c r="ES1483" i="127"/>
  <c r="ER1483" i="127"/>
  <c r="ES1482" i="127"/>
  <c r="ER1482" i="127"/>
  <c r="ES1481" i="127"/>
  <c r="ER1481" i="127"/>
  <c r="ES1480" i="127"/>
  <c r="ER1480" i="127"/>
  <c r="ES1479" i="127"/>
  <c r="ER1479" i="127"/>
  <c r="ES1478" i="127"/>
  <c r="ER1478" i="127"/>
  <c r="ES1477" i="127"/>
  <c r="ER1477" i="127"/>
  <c r="ES1476" i="127"/>
  <c r="ER1476" i="127"/>
  <c r="ES1475" i="127"/>
  <c r="ER1475" i="127"/>
  <c r="ES1474" i="127"/>
  <c r="ER1474" i="127"/>
  <c r="ES1473" i="127"/>
  <c r="ER1473" i="127"/>
  <c r="ES1472" i="127"/>
  <c r="ER1472" i="127"/>
  <c r="ES1471" i="127"/>
  <c r="ER1471" i="127"/>
  <c r="ES1470" i="127"/>
  <c r="ER1470" i="127"/>
  <c r="ES1469" i="127"/>
  <c r="ER1469" i="127"/>
  <c r="ES1468" i="127"/>
  <c r="ER1468" i="127"/>
  <c r="ES1467" i="127"/>
  <c r="ER1467" i="127"/>
  <c r="ES1466" i="127"/>
  <c r="ER1466" i="127"/>
  <c r="ES1465" i="127"/>
  <c r="ER1465" i="127"/>
  <c r="ES1464" i="127"/>
  <c r="ER1464" i="127"/>
  <c r="ES1463" i="127"/>
  <c r="ER1463" i="127"/>
  <c r="ES1462" i="127"/>
  <c r="ER1462" i="127"/>
  <c r="ES1461" i="127"/>
  <c r="ER1461" i="127"/>
  <c r="ES1460" i="127"/>
  <c r="ER1460" i="127"/>
  <c r="ES1459" i="127"/>
  <c r="ER1459" i="127"/>
  <c r="ES1458" i="127"/>
  <c r="ER1458" i="127"/>
  <c r="ES1457" i="127"/>
  <c r="ER1457" i="127"/>
  <c r="ES1456" i="127"/>
  <c r="ER1456" i="127"/>
  <c r="ES1455" i="127"/>
  <c r="ER1455" i="127"/>
  <c r="ES1454" i="127"/>
  <c r="ER1454" i="127"/>
  <c r="ES1453" i="127"/>
  <c r="ER1453" i="127"/>
  <c r="ES1452" i="127"/>
  <c r="ER1452" i="127"/>
  <c r="ES1451" i="127"/>
  <c r="ER1451" i="127"/>
  <c r="ES1450" i="127"/>
  <c r="ER1450" i="127"/>
  <c r="ES1449" i="127"/>
  <c r="ER1449" i="127"/>
  <c r="ES1448" i="127"/>
  <c r="ER1448" i="127"/>
  <c r="ES1447" i="127"/>
  <c r="ER1447" i="127"/>
  <c r="ES1446" i="127"/>
  <c r="ER1446" i="127"/>
  <c r="ES1445" i="127"/>
  <c r="ER1445" i="127"/>
  <c r="ES1444" i="127"/>
  <c r="ER1444" i="127"/>
  <c r="ES1443" i="127"/>
  <c r="ER1443" i="127"/>
  <c r="ES1442" i="127"/>
  <c r="ER1442" i="127"/>
  <c r="ES1441" i="127"/>
  <c r="ER1441" i="127"/>
  <c r="ES1440" i="127"/>
  <c r="ER1440" i="127"/>
  <c r="ES1439" i="127"/>
  <c r="ER1439" i="127"/>
  <c r="ES1438" i="127"/>
  <c r="ER1438" i="127"/>
  <c r="ES1437" i="127"/>
  <c r="ER1437" i="127"/>
  <c r="ES1436" i="127"/>
  <c r="ER1436" i="127"/>
  <c r="ES1435" i="127"/>
  <c r="ER1435" i="127"/>
  <c r="ES1434" i="127"/>
  <c r="ER1434" i="127"/>
  <c r="ES1433" i="127"/>
  <c r="ER1433" i="127"/>
  <c r="ES1432" i="127"/>
  <c r="ER1432" i="127"/>
  <c r="ES1431" i="127"/>
  <c r="ER1431" i="127"/>
  <c r="ES1430" i="127"/>
  <c r="ER1430" i="127"/>
  <c r="ES1429" i="127"/>
  <c r="ER1429" i="127"/>
  <c r="ES1428" i="127"/>
  <c r="ER1428" i="127"/>
  <c r="ES1427" i="127"/>
  <c r="ER1427" i="127"/>
  <c r="ES1426" i="127"/>
  <c r="ER1426" i="127"/>
  <c r="ES1425" i="127"/>
  <c r="ER1425" i="127"/>
  <c r="ES1424" i="127"/>
  <c r="ER1424" i="127"/>
  <c r="ES1423" i="127"/>
  <c r="ER1423" i="127"/>
  <c r="ES1422" i="127"/>
  <c r="ER1422" i="127"/>
  <c r="ES1421" i="127"/>
  <c r="ER1421" i="127"/>
  <c r="ES1420" i="127"/>
  <c r="ER1420" i="127"/>
  <c r="ES1419" i="127"/>
  <c r="ER1419" i="127"/>
  <c r="ES1418" i="127"/>
  <c r="ER1418" i="127"/>
  <c r="ES1417" i="127"/>
  <c r="ER1417" i="127"/>
  <c r="ES1416" i="127"/>
  <c r="ER1416" i="127"/>
  <c r="ES1415" i="127"/>
  <c r="ER1415" i="127"/>
  <c r="ES1414" i="127"/>
  <c r="ER1414" i="127"/>
  <c r="ES1413" i="127"/>
  <c r="ER1413" i="127"/>
  <c r="ES1412" i="127"/>
  <c r="ER1412" i="127"/>
  <c r="ES1411" i="127"/>
  <c r="ER1411" i="127"/>
  <c r="ES1410" i="127"/>
  <c r="ER1410" i="127"/>
  <c r="ES1409" i="127"/>
  <c r="ER1409" i="127"/>
  <c r="ES1408" i="127"/>
  <c r="ER1408" i="127"/>
  <c r="ES1407" i="127"/>
  <c r="ER1407" i="127"/>
  <c r="ES1406" i="127"/>
  <c r="ER1406" i="127"/>
  <c r="ES1405" i="127"/>
  <c r="ER1405" i="127"/>
  <c r="ES1404" i="127"/>
  <c r="ER1404" i="127"/>
  <c r="ES1403" i="127"/>
  <c r="ER1403" i="127"/>
  <c r="ES1402" i="127"/>
  <c r="ER1402" i="127"/>
  <c r="ES1401" i="127"/>
  <c r="ER1401" i="127"/>
  <c r="ES1400" i="127"/>
  <c r="ER1400" i="127"/>
  <c r="ES1399" i="127"/>
  <c r="ER1399" i="127"/>
  <c r="ES1398" i="127"/>
  <c r="ER1398" i="127"/>
  <c r="ES1397" i="127"/>
  <c r="ER1397" i="127"/>
  <c r="ES1396" i="127"/>
  <c r="ER1396" i="127"/>
  <c r="ES1395" i="127"/>
  <c r="ER1395" i="127"/>
  <c r="ES1394" i="127"/>
  <c r="ER1394" i="127"/>
  <c r="ES1393" i="127"/>
  <c r="ER1393" i="127"/>
  <c r="ES1392" i="127"/>
  <c r="ER1392" i="127"/>
  <c r="ES1391" i="127"/>
  <c r="ER1391" i="127"/>
  <c r="ES1390" i="127"/>
  <c r="ER1390" i="127"/>
  <c r="ES1389" i="127"/>
  <c r="ER1389" i="127"/>
  <c r="ES1388" i="127"/>
  <c r="ER1388" i="127"/>
  <c r="ES1387" i="127"/>
  <c r="ER1387" i="127"/>
  <c r="ES1386" i="127"/>
  <c r="ER1386" i="127"/>
  <c r="ES1385" i="127"/>
  <c r="ER1385" i="127"/>
  <c r="ES1384" i="127"/>
  <c r="ER1384" i="127"/>
  <c r="ES1383" i="127"/>
  <c r="ER1383" i="127"/>
  <c r="ES1382" i="127"/>
  <c r="ER1382" i="127"/>
  <c r="ES1381" i="127"/>
  <c r="ER1381" i="127"/>
  <c r="ES1380" i="127"/>
  <c r="ER1380" i="127"/>
  <c r="ES1379" i="127"/>
  <c r="ER1379" i="127"/>
  <c r="ES1378" i="127"/>
  <c r="ER1378" i="127"/>
  <c r="ES1377" i="127"/>
  <c r="ER1377" i="127"/>
  <c r="ES1376" i="127"/>
  <c r="ER1376" i="127"/>
  <c r="ES1375" i="127"/>
  <c r="ER1375" i="127"/>
  <c r="ES1374" i="127"/>
  <c r="ER1374" i="127"/>
  <c r="ES1373" i="127"/>
  <c r="ER1373" i="127"/>
  <c r="ES1372" i="127"/>
  <c r="ER1372" i="127"/>
  <c r="ES1371" i="127"/>
  <c r="ER1371" i="127"/>
  <c r="ES1370" i="127"/>
  <c r="ER1370" i="127"/>
  <c r="ES1369" i="127"/>
  <c r="ER1369" i="127"/>
  <c r="ES1368" i="127"/>
  <c r="ER1368" i="127"/>
  <c r="ES1367" i="127"/>
  <c r="ER1367" i="127"/>
  <c r="ES1366" i="127"/>
  <c r="ER1366" i="127"/>
  <c r="ES1365" i="127"/>
  <c r="ER1365" i="127"/>
  <c r="ES1364" i="127"/>
  <c r="ER1364" i="127"/>
  <c r="ES1363" i="127"/>
  <c r="ER1363" i="127"/>
  <c r="ES1362" i="127"/>
  <c r="ER1362" i="127"/>
  <c r="ES1361" i="127"/>
  <c r="ER1361" i="127"/>
  <c r="ES1360" i="127"/>
  <c r="ER1360" i="127"/>
  <c r="ES1359" i="127"/>
  <c r="ER1359" i="127"/>
  <c r="ES1358" i="127"/>
  <c r="ER1358" i="127"/>
  <c r="ES1357" i="127"/>
  <c r="ER1357" i="127"/>
  <c r="ES1356" i="127"/>
  <c r="ER1356" i="127"/>
  <c r="ES1355" i="127"/>
  <c r="ER1355" i="127"/>
  <c r="ES1354" i="127"/>
  <c r="ER1354" i="127"/>
  <c r="ES1353" i="127"/>
  <c r="ER1353" i="127"/>
  <c r="ES1352" i="127"/>
  <c r="ER1352" i="127"/>
  <c r="ES1351" i="127"/>
  <c r="ER1351" i="127"/>
  <c r="ES1350" i="127"/>
  <c r="ER1350" i="127"/>
  <c r="ES1349" i="127"/>
  <c r="ER1349" i="127"/>
  <c r="ES1348" i="127"/>
  <c r="ER1348" i="127"/>
  <c r="ES1347" i="127"/>
  <c r="ER1347" i="127"/>
  <c r="ES1346" i="127"/>
  <c r="ER1346" i="127"/>
  <c r="ES1345" i="127"/>
  <c r="ER1345" i="127"/>
  <c r="ES1344" i="127"/>
  <c r="ER1344" i="127"/>
  <c r="ES1343" i="127"/>
  <c r="ER1343" i="127"/>
  <c r="ES1342" i="127"/>
  <c r="ER1342" i="127"/>
  <c r="ES1341" i="127"/>
  <c r="ER1341" i="127"/>
  <c r="ES1340" i="127"/>
  <c r="ER1340" i="127"/>
  <c r="ES1339" i="127"/>
  <c r="ER1339" i="127"/>
  <c r="ES1338" i="127"/>
  <c r="ER1338" i="127"/>
  <c r="ES1337" i="127"/>
  <c r="ER1337" i="127"/>
  <c r="ES1336" i="127"/>
  <c r="ER1336" i="127"/>
  <c r="ES1335" i="127"/>
  <c r="ER1335" i="127"/>
  <c r="ES1334" i="127"/>
  <c r="ER1334" i="127"/>
  <c r="ES1333" i="127"/>
  <c r="ER1333" i="127"/>
  <c r="ES1332" i="127"/>
  <c r="ER1332" i="127"/>
  <c r="ES1331" i="127"/>
  <c r="ER1331" i="127"/>
  <c r="ES1330" i="127"/>
  <c r="ER1330" i="127"/>
  <c r="ES1329" i="127"/>
  <c r="ER1329" i="127"/>
  <c r="ES1328" i="127"/>
  <c r="ER1328" i="127"/>
  <c r="ES1327" i="127"/>
  <c r="ER1327" i="127"/>
  <c r="ES1326" i="127"/>
  <c r="ER1326" i="127"/>
  <c r="ES1325" i="127"/>
  <c r="ER1325" i="127"/>
  <c r="ES1324" i="127"/>
  <c r="ER1324" i="127"/>
  <c r="ES1323" i="127"/>
  <c r="ER1323" i="127"/>
  <c r="ES1322" i="127"/>
  <c r="ER1322" i="127"/>
  <c r="ES1321" i="127"/>
  <c r="ER1321" i="127"/>
  <c r="ES1320" i="127"/>
  <c r="ER1320" i="127"/>
  <c r="ES1319" i="127"/>
  <c r="ER1319" i="127"/>
  <c r="ES1318" i="127"/>
  <c r="ER1318" i="127"/>
  <c r="ES1317" i="127"/>
  <c r="ER1317" i="127"/>
  <c r="ES1316" i="127"/>
  <c r="ER1316" i="127"/>
  <c r="ES1315" i="127"/>
  <c r="ER1315" i="127"/>
  <c r="ES1314" i="127"/>
  <c r="ER1314" i="127"/>
  <c r="ES1313" i="127"/>
  <c r="ER1313" i="127"/>
  <c r="ES1312" i="127"/>
  <c r="ER1312" i="127"/>
  <c r="ES1311" i="127"/>
  <c r="ER1311" i="127"/>
  <c r="ES1310" i="127"/>
  <c r="ER1310" i="127"/>
  <c r="ES1309" i="127"/>
  <c r="ER1309" i="127"/>
  <c r="ES1308" i="127"/>
  <c r="ER1308" i="127"/>
  <c r="ES1307" i="127"/>
  <c r="ER1307" i="127"/>
  <c r="ES1306" i="127"/>
  <c r="ER1306" i="127"/>
  <c r="ES1305" i="127"/>
  <c r="ER1305" i="127"/>
  <c r="ES1304" i="127"/>
  <c r="ER1304" i="127"/>
  <c r="ES1303" i="127"/>
  <c r="ER1303" i="127"/>
  <c r="ES1302" i="127"/>
  <c r="ER1302" i="127"/>
  <c r="ES1301" i="127"/>
  <c r="ER1301" i="127"/>
  <c r="ES1300" i="127"/>
  <c r="ER1300" i="127"/>
  <c r="ES1299" i="127"/>
  <c r="ER1299" i="127"/>
  <c r="ES1298" i="127"/>
  <c r="ER1298" i="127"/>
  <c r="ES1297" i="127"/>
  <c r="ER1297" i="127"/>
  <c r="ES1296" i="127"/>
  <c r="ER1296" i="127"/>
  <c r="ES1295" i="127"/>
  <c r="ER1295" i="127"/>
  <c r="ES1294" i="127"/>
  <c r="ER1294" i="127"/>
  <c r="ES1293" i="127"/>
  <c r="ER1293" i="127"/>
  <c r="ES1292" i="127"/>
  <c r="ER1292" i="127"/>
  <c r="ES1291" i="127"/>
  <c r="ER1291" i="127"/>
  <c r="ES1290" i="127"/>
  <c r="ER1290" i="127"/>
  <c r="ES1289" i="127"/>
  <c r="ER1289" i="127"/>
  <c r="ES1288" i="127"/>
  <c r="ER1288" i="127"/>
  <c r="ES1287" i="127"/>
  <c r="ER1287" i="127"/>
  <c r="ES1286" i="127"/>
  <c r="ER1286" i="127"/>
  <c r="ES1285" i="127"/>
  <c r="ER1285" i="127"/>
  <c r="ES1284" i="127"/>
  <c r="ER1284" i="127"/>
  <c r="ES1283" i="127"/>
  <c r="ER1283" i="127"/>
  <c r="ES1282" i="127"/>
  <c r="ER1282" i="127"/>
  <c r="ES1281" i="127"/>
  <c r="ER1281" i="127"/>
  <c r="ES1280" i="127"/>
  <c r="ER1280" i="127"/>
  <c r="ES1279" i="127"/>
  <c r="ER1279" i="127"/>
  <c r="ES1278" i="127"/>
  <c r="ER1278" i="127"/>
  <c r="ES1277" i="127"/>
  <c r="ER1277" i="127"/>
  <c r="ES1276" i="127"/>
  <c r="ER1276" i="127"/>
  <c r="ES1275" i="127"/>
  <c r="ER1275" i="127"/>
  <c r="ES1274" i="127"/>
  <c r="ER1274" i="127"/>
  <c r="ES1273" i="127"/>
  <c r="ER1273" i="127"/>
  <c r="ES1272" i="127"/>
  <c r="ER1272" i="127"/>
  <c r="ES1271" i="127"/>
  <c r="ER1271" i="127"/>
  <c r="ES1270" i="127"/>
  <c r="ER1270" i="127"/>
  <c r="ES1269" i="127"/>
  <c r="ER1269" i="127"/>
  <c r="ES1268" i="127"/>
  <c r="ER1268" i="127"/>
  <c r="ES1267" i="127"/>
  <c r="ER1267" i="127"/>
  <c r="ES1266" i="127"/>
  <c r="ER1266" i="127"/>
  <c r="ES1265" i="127"/>
  <c r="ER1265" i="127"/>
  <c r="ES1264" i="127"/>
  <c r="ER1264" i="127"/>
  <c r="ES1263" i="127"/>
  <c r="ER1263" i="127"/>
  <c r="ES1262" i="127"/>
  <c r="ER1262" i="127"/>
  <c r="ES1261" i="127"/>
  <c r="ER1261" i="127"/>
  <c r="ES1260" i="127"/>
  <c r="ER1260" i="127"/>
  <c r="ES1259" i="127"/>
  <c r="ER1259" i="127"/>
  <c r="ES1258" i="127"/>
  <c r="ER1258" i="127"/>
  <c r="ES1257" i="127"/>
  <c r="ER1257" i="127"/>
  <c r="ES1256" i="127"/>
  <c r="ER1256" i="127"/>
  <c r="ES1255" i="127"/>
  <c r="ER1255" i="127"/>
  <c r="ES1254" i="127"/>
  <c r="ER1254" i="127"/>
  <c r="ES1253" i="127"/>
  <c r="ER1253" i="127"/>
  <c r="ES1252" i="127"/>
  <c r="ER1252" i="127"/>
  <c r="ES1251" i="127"/>
  <c r="ER1251" i="127"/>
  <c r="ES1250" i="127"/>
  <c r="ER1250" i="127"/>
  <c r="ES1249" i="127"/>
  <c r="ER1249" i="127"/>
  <c r="ES1248" i="127"/>
  <c r="ER1248" i="127"/>
  <c r="ES1247" i="127"/>
  <c r="ER1247" i="127"/>
  <c r="ES1246" i="127"/>
  <c r="ER1246" i="127"/>
  <c r="ES1245" i="127"/>
  <c r="ER1245" i="127"/>
  <c r="ES1244" i="127"/>
  <c r="ER1244" i="127"/>
  <c r="ES1243" i="127"/>
  <c r="ER1243" i="127"/>
  <c r="ES1242" i="127"/>
  <c r="ER1242" i="127"/>
  <c r="ES1241" i="127"/>
  <c r="ER1241" i="127"/>
  <c r="ES1240" i="127"/>
  <c r="ER1240" i="127"/>
  <c r="ES1239" i="127"/>
  <c r="ER1239" i="127"/>
  <c r="ES1238" i="127"/>
  <c r="ER1238" i="127"/>
  <c r="ES1237" i="127"/>
  <c r="ER1237" i="127"/>
  <c r="ES1236" i="127"/>
  <c r="ER1236" i="127"/>
  <c r="ES1235" i="127"/>
  <c r="ER1235" i="127"/>
  <c r="ES1234" i="127"/>
  <c r="ER1234" i="127"/>
  <c r="ES1233" i="127"/>
  <c r="ER1233" i="127"/>
  <c r="ES1232" i="127"/>
  <c r="ER1232" i="127"/>
  <c r="ES1231" i="127"/>
  <c r="ER1231" i="127"/>
  <c r="ES1230" i="127"/>
  <c r="ER1230" i="127"/>
  <c r="ES1229" i="127"/>
  <c r="ER1229" i="127"/>
  <c r="ES1228" i="127"/>
  <c r="ER1228" i="127"/>
  <c r="ES1227" i="127"/>
  <c r="ER1227" i="127"/>
  <c r="ES1226" i="127"/>
  <c r="ER1226" i="127"/>
  <c r="ES1225" i="127"/>
  <c r="ER1225" i="127"/>
  <c r="ES1224" i="127"/>
  <c r="ER1224" i="127"/>
  <c r="ES1223" i="127"/>
  <c r="ER1223" i="127"/>
  <c r="ES1222" i="127"/>
  <c r="ER1222" i="127"/>
  <c r="ES1221" i="127"/>
  <c r="ER1221" i="127"/>
  <c r="ES1220" i="127"/>
  <c r="ER1220" i="127"/>
  <c r="ES1219" i="127"/>
  <c r="ER1219" i="127"/>
  <c r="ES1218" i="127"/>
  <c r="ER1218" i="127"/>
  <c r="ES1217" i="127"/>
  <c r="ER1217" i="127"/>
  <c r="ES1216" i="127"/>
  <c r="ER1216" i="127"/>
  <c r="ES1215" i="127"/>
  <c r="ER1215" i="127"/>
  <c r="ES1214" i="127"/>
  <c r="ER1214" i="127"/>
  <c r="ES1213" i="127"/>
  <c r="ER1213" i="127"/>
  <c r="ES1212" i="127"/>
  <c r="ER1212" i="127"/>
  <c r="ES1211" i="127"/>
  <c r="ER1211" i="127"/>
  <c r="ES1210" i="127"/>
  <c r="ER1210" i="127"/>
  <c r="ES1209" i="127"/>
  <c r="ER1209" i="127"/>
  <c r="ES1208" i="127"/>
  <c r="ER1208" i="127"/>
  <c r="ES1207" i="127"/>
  <c r="ER1207" i="127"/>
  <c r="ES1206" i="127"/>
  <c r="ER1206" i="127"/>
  <c r="ES1205" i="127"/>
  <c r="ER1205" i="127"/>
  <c r="ES1204" i="127"/>
  <c r="ER1204" i="127"/>
  <c r="ES1203" i="127"/>
  <c r="ER1203" i="127"/>
  <c r="ES1202" i="127"/>
  <c r="ER1202" i="127"/>
  <c r="ES1201" i="127"/>
  <c r="ER1201" i="127"/>
  <c r="ES1200" i="127"/>
  <c r="ER1200" i="127"/>
  <c r="ES1199" i="127"/>
  <c r="ER1199" i="127"/>
  <c r="ES1198" i="127"/>
  <c r="ER1198" i="127"/>
  <c r="ES1197" i="127"/>
  <c r="ER1197" i="127"/>
  <c r="ES1196" i="127"/>
  <c r="ER1196" i="127"/>
  <c r="ES1195" i="127"/>
  <c r="ER1195" i="127"/>
  <c r="ES1194" i="127"/>
  <c r="ER1194" i="127"/>
  <c r="ES1193" i="127"/>
  <c r="ER1193" i="127"/>
  <c r="ES1192" i="127"/>
  <c r="ER1192" i="127"/>
  <c r="ES1191" i="127"/>
  <c r="ER1191" i="127"/>
  <c r="ES1190" i="127"/>
  <c r="ER1190" i="127"/>
  <c r="ES1189" i="127"/>
  <c r="ER1189" i="127"/>
  <c r="ES1188" i="127"/>
  <c r="ER1188" i="127"/>
  <c r="ES1187" i="127"/>
  <c r="ER1187" i="127"/>
  <c r="ES1186" i="127"/>
  <c r="ER1186" i="127"/>
  <c r="ES1185" i="127"/>
  <c r="ER1185" i="127"/>
  <c r="ES1184" i="127"/>
  <c r="ER1184" i="127"/>
  <c r="ES1183" i="127"/>
  <c r="ER1183" i="127"/>
  <c r="ES1182" i="127"/>
  <c r="ER1182" i="127"/>
  <c r="ES1181" i="127"/>
  <c r="ER1181" i="127"/>
  <c r="ES1180" i="127"/>
  <c r="ER1180" i="127"/>
  <c r="ES1179" i="127"/>
  <c r="ER1179" i="127"/>
  <c r="ES1178" i="127"/>
  <c r="ER1178" i="127"/>
  <c r="ES1177" i="127"/>
  <c r="ER1177" i="127"/>
  <c r="ES1176" i="127"/>
  <c r="ER1176" i="127"/>
  <c r="ES1175" i="127"/>
  <c r="ER1175" i="127"/>
  <c r="ES1174" i="127"/>
  <c r="ER1174" i="127"/>
  <c r="ES1173" i="127"/>
  <c r="ER1173" i="127"/>
  <c r="ES1172" i="127"/>
  <c r="ER1172" i="127"/>
  <c r="ES1171" i="127"/>
  <c r="ER1171" i="127"/>
  <c r="ES1170" i="127"/>
  <c r="ER1170" i="127"/>
  <c r="ES1169" i="127"/>
  <c r="ER1169" i="127"/>
  <c r="ES1168" i="127"/>
  <c r="ER1168" i="127"/>
  <c r="ES1167" i="127"/>
  <c r="ER1167" i="127"/>
  <c r="ES1166" i="127"/>
  <c r="ER1166" i="127"/>
  <c r="ES1165" i="127"/>
  <c r="ER1165" i="127"/>
  <c r="ES1164" i="127"/>
  <c r="ER1164" i="127"/>
  <c r="ES1163" i="127"/>
  <c r="ER1163" i="127"/>
  <c r="ES1162" i="127"/>
  <c r="ER1162" i="127"/>
  <c r="ES1161" i="127"/>
  <c r="ER1161" i="127"/>
  <c r="ES1160" i="127"/>
  <c r="ER1160" i="127"/>
  <c r="ES1159" i="127"/>
  <c r="ER1159" i="127"/>
  <c r="ES1158" i="127"/>
  <c r="ER1158" i="127"/>
  <c r="ES1157" i="127"/>
  <c r="ER1157" i="127"/>
  <c r="ES1156" i="127"/>
  <c r="ER1156" i="127"/>
  <c r="ES1155" i="127"/>
  <c r="ER1155" i="127"/>
  <c r="ES1154" i="127"/>
  <c r="ER1154" i="127"/>
  <c r="ES1153" i="127"/>
  <c r="ER1153" i="127"/>
  <c r="ES1152" i="127"/>
  <c r="ER1152" i="127"/>
  <c r="ES1151" i="127"/>
  <c r="ER1151" i="127"/>
  <c r="ES1150" i="127"/>
  <c r="ER1150" i="127"/>
  <c r="ES1149" i="127"/>
  <c r="ER1149" i="127"/>
  <c r="ES1148" i="127"/>
  <c r="ER1148" i="127"/>
  <c r="ES1147" i="127"/>
  <c r="ER1147" i="127"/>
  <c r="ES1146" i="127"/>
  <c r="ER1146" i="127"/>
  <c r="ES1145" i="127"/>
  <c r="ER1145" i="127"/>
  <c r="ES1144" i="127"/>
  <c r="ER1144" i="127"/>
  <c r="ES1143" i="127"/>
  <c r="ER1143" i="127"/>
  <c r="ES1142" i="127"/>
  <c r="ER1142" i="127"/>
  <c r="ES1141" i="127"/>
  <c r="ER1141" i="127"/>
  <c r="ES1140" i="127"/>
  <c r="ER1140" i="127"/>
  <c r="ES1139" i="127"/>
  <c r="ER1139" i="127"/>
  <c r="ES1138" i="127"/>
  <c r="ER1138" i="127"/>
  <c r="ES1137" i="127"/>
  <c r="ER1137" i="127"/>
  <c r="ES1136" i="127"/>
  <c r="ER1136" i="127"/>
  <c r="ES1135" i="127"/>
  <c r="ER1135" i="127"/>
  <c r="ES1134" i="127"/>
  <c r="ER1134" i="127"/>
  <c r="ES1133" i="127"/>
  <c r="ER1133" i="127"/>
  <c r="ES1132" i="127"/>
  <c r="ER1132" i="127"/>
  <c r="ES1131" i="127"/>
  <c r="ER1131" i="127"/>
  <c r="ES1130" i="127"/>
  <c r="ER1130" i="127"/>
  <c r="ES1129" i="127"/>
  <c r="ER1129" i="127"/>
  <c r="ES1128" i="127"/>
  <c r="ER1128" i="127"/>
  <c r="ES1127" i="127"/>
  <c r="ER1127" i="127"/>
  <c r="ES1126" i="127"/>
  <c r="ER1126" i="127"/>
  <c r="ES1125" i="127"/>
  <c r="ER1125" i="127"/>
  <c r="ES1124" i="127"/>
  <c r="ER1124" i="127"/>
  <c r="ES1123" i="127"/>
  <c r="ER1123" i="127"/>
  <c r="ES1122" i="127"/>
  <c r="ER1122" i="127"/>
  <c r="ES1121" i="127"/>
  <c r="ER1121" i="127"/>
  <c r="ES1120" i="127"/>
  <c r="ER1120" i="127"/>
  <c r="ES1119" i="127"/>
  <c r="ER1119" i="127"/>
  <c r="ES1118" i="127"/>
  <c r="ER1118" i="127"/>
  <c r="ES1117" i="127"/>
  <c r="ER1117" i="127"/>
  <c r="ES1116" i="127"/>
  <c r="ER1116" i="127"/>
  <c r="ES1115" i="127"/>
  <c r="ER1115" i="127"/>
  <c r="ES1114" i="127"/>
  <c r="ER1114" i="127"/>
  <c r="ES1113" i="127"/>
  <c r="ER1113" i="127"/>
  <c r="ES1112" i="127"/>
  <c r="ER1112" i="127"/>
  <c r="ES1111" i="127"/>
  <c r="ER1111" i="127"/>
  <c r="ES1110" i="127"/>
  <c r="ER1110" i="127"/>
  <c r="ES1109" i="127"/>
  <c r="ER1109" i="127"/>
  <c r="ES1108" i="127"/>
  <c r="ER1108" i="127"/>
  <c r="ES1107" i="127"/>
  <c r="ER1107" i="127"/>
  <c r="ES1106" i="127"/>
  <c r="ER1106" i="127"/>
  <c r="ES1105" i="127"/>
  <c r="ER1105" i="127"/>
  <c r="ES1104" i="127"/>
  <c r="ER1104" i="127"/>
  <c r="ES1103" i="127"/>
  <c r="ER1103" i="127"/>
  <c r="ES1102" i="127"/>
  <c r="ER1102" i="127"/>
  <c r="ES1101" i="127"/>
  <c r="ER1101" i="127"/>
  <c r="ES1100" i="127"/>
  <c r="ER1100" i="127"/>
  <c r="ES1099" i="127"/>
  <c r="ER1099" i="127"/>
  <c r="ES1098" i="127"/>
  <c r="ER1098" i="127"/>
  <c r="ES1097" i="127"/>
  <c r="ER1097" i="127"/>
  <c r="ES1096" i="127"/>
  <c r="ER1096" i="127"/>
  <c r="ES1095" i="127"/>
  <c r="ER1095" i="127"/>
  <c r="ES1094" i="127"/>
  <c r="ER1094" i="127"/>
  <c r="ES1093" i="127"/>
  <c r="ER1093" i="127"/>
  <c r="ES1092" i="127"/>
  <c r="ER1092" i="127"/>
  <c r="ES1091" i="127"/>
  <c r="ER1091" i="127"/>
  <c r="ES1090" i="127"/>
  <c r="ER1090" i="127"/>
  <c r="ES1089" i="127"/>
  <c r="ER1089" i="127"/>
  <c r="ES1088" i="127"/>
  <c r="ER1088" i="127"/>
  <c r="ES1087" i="127"/>
  <c r="ER1087" i="127"/>
  <c r="ES1086" i="127"/>
  <c r="ER1086" i="127"/>
  <c r="ES1085" i="127"/>
  <c r="ER1085" i="127"/>
  <c r="ES1084" i="127"/>
  <c r="ER1084" i="127"/>
  <c r="ES1083" i="127"/>
  <c r="ER1083" i="127"/>
  <c r="ES1082" i="127"/>
  <c r="ER1082" i="127"/>
  <c r="ES1081" i="127"/>
  <c r="ER1081" i="127"/>
  <c r="ES1080" i="127"/>
  <c r="ER1080" i="127"/>
  <c r="ES1079" i="127"/>
  <c r="ER1079" i="127"/>
  <c r="ES1078" i="127"/>
  <c r="ER1078" i="127"/>
  <c r="ES1077" i="127"/>
  <c r="ER1077" i="127"/>
  <c r="ES1076" i="127"/>
  <c r="ER1076" i="127"/>
  <c r="ES1075" i="127"/>
  <c r="ER1075" i="127"/>
  <c r="ES1074" i="127"/>
  <c r="ER1074" i="127"/>
  <c r="ES1073" i="127"/>
  <c r="ER1073" i="127"/>
  <c r="ES1072" i="127"/>
  <c r="ER1072" i="127"/>
  <c r="ES1071" i="127"/>
  <c r="ER1071" i="127"/>
  <c r="ES1070" i="127"/>
  <c r="ER1070" i="127"/>
  <c r="ES1069" i="127"/>
  <c r="ER1069" i="127"/>
  <c r="ES1068" i="127"/>
  <c r="ER1068" i="127"/>
  <c r="ES1067" i="127"/>
  <c r="ER1067" i="127"/>
  <c r="ES1066" i="127"/>
  <c r="ER1066" i="127"/>
  <c r="ES1065" i="127"/>
  <c r="ER1065" i="127"/>
  <c r="ES1064" i="127"/>
  <c r="ER1064" i="127"/>
  <c r="ES1063" i="127"/>
  <c r="ER1063" i="127"/>
  <c r="ES1062" i="127"/>
  <c r="ER1062" i="127"/>
  <c r="ES1061" i="127"/>
  <c r="ER1061" i="127"/>
  <c r="ES1060" i="127"/>
  <c r="ER1060" i="127"/>
  <c r="ES1059" i="127"/>
  <c r="ER1059" i="127"/>
  <c r="ES1058" i="127"/>
  <c r="ER1058" i="127"/>
  <c r="ES1057" i="127"/>
  <c r="ER1057" i="127"/>
  <c r="ES1056" i="127"/>
  <c r="ER1056" i="127"/>
  <c r="ES1055" i="127"/>
  <c r="ER1055" i="127"/>
  <c r="ES1054" i="127"/>
  <c r="ER1054" i="127"/>
  <c r="ES1053" i="127"/>
  <c r="ER1053" i="127"/>
  <c r="ES1052" i="127"/>
  <c r="ER1052" i="127"/>
  <c r="ES1051" i="127"/>
  <c r="ER1051" i="127"/>
  <c r="ES1050" i="127"/>
  <c r="ER1050" i="127"/>
  <c r="ES1049" i="127"/>
  <c r="ER1049" i="127"/>
  <c r="ES1048" i="127"/>
  <c r="ER1048" i="127"/>
  <c r="ES1047" i="127"/>
  <c r="ER1047" i="127"/>
  <c r="ES1046" i="127"/>
  <c r="ER1046" i="127"/>
  <c r="ES1045" i="127"/>
  <c r="ER1045" i="127"/>
  <c r="ES1044" i="127"/>
  <c r="ER1044" i="127"/>
  <c r="ES1043" i="127"/>
  <c r="ER1043" i="127"/>
  <c r="ES1042" i="127"/>
  <c r="ER1042" i="127"/>
  <c r="ES1041" i="127"/>
  <c r="ER1041" i="127"/>
  <c r="ES1040" i="127"/>
  <c r="ER1040" i="127"/>
  <c r="ES1039" i="127"/>
  <c r="ER1039" i="127"/>
  <c r="ES1038" i="127"/>
  <c r="ER1038" i="127"/>
  <c r="ES1037" i="127"/>
  <c r="ER1037" i="127"/>
  <c r="ES1036" i="127"/>
  <c r="ER1036" i="127"/>
  <c r="ES1035" i="127"/>
  <c r="ER1035" i="127"/>
  <c r="ES1034" i="127"/>
  <c r="ER1034" i="127"/>
  <c r="ES1033" i="127"/>
  <c r="ER1033" i="127"/>
  <c r="ES1032" i="127"/>
  <c r="ER1032" i="127"/>
  <c r="ES1031" i="127"/>
  <c r="ER1031" i="127"/>
  <c r="ES1030" i="127"/>
  <c r="ER1030" i="127"/>
  <c r="ES1029" i="127"/>
  <c r="ER1029" i="127"/>
  <c r="ES1028" i="127"/>
  <c r="ER1028" i="127"/>
  <c r="ES1027" i="127"/>
  <c r="ER1027" i="127"/>
  <c r="ES1026" i="127"/>
  <c r="ER1026" i="127"/>
  <c r="ES1025" i="127"/>
  <c r="ER1025" i="127"/>
  <c r="ES1024" i="127"/>
  <c r="ER1024" i="127"/>
  <c r="ES1023" i="127"/>
  <c r="ER1023" i="127"/>
  <c r="ES1022" i="127"/>
  <c r="ER1022" i="127"/>
  <c r="ES1021" i="127"/>
  <c r="ER1021" i="127"/>
  <c r="ES1020" i="127"/>
  <c r="ER1020" i="127"/>
  <c r="ES1019" i="127"/>
  <c r="ER1019" i="127"/>
  <c r="ES1018" i="127"/>
  <c r="ER1018" i="127"/>
  <c r="ES1017" i="127"/>
  <c r="ER1017" i="127"/>
  <c r="ES1016" i="127"/>
  <c r="ER1016" i="127"/>
  <c r="ES1015" i="127"/>
  <c r="ER1015" i="127"/>
  <c r="ES1014" i="127"/>
  <c r="ER1014" i="127"/>
  <c r="ES1013" i="127"/>
  <c r="ER1013" i="127"/>
  <c r="ES1012" i="127"/>
  <c r="ER1012" i="127"/>
  <c r="ES1011" i="127"/>
  <c r="ER1011" i="127"/>
  <c r="ES1010" i="127"/>
  <c r="ER1010" i="127"/>
  <c r="ES1009" i="127"/>
  <c r="ER1009" i="127"/>
  <c r="ES1008" i="127"/>
  <c r="ER1008" i="127"/>
  <c r="ES1007" i="127"/>
  <c r="ER1007" i="127"/>
  <c r="ES1006" i="127"/>
  <c r="ER1006" i="127"/>
  <c r="ES1005" i="127"/>
  <c r="ER1005" i="127"/>
  <c r="ES1004" i="127"/>
  <c r="ER1004" i="127"/>
  <c r="ES1003" i="127"/>
  <c r="ER1003" i="127"/>
  <c r="ES1002" i="127"/>
  <c r="ER1002" i="127"/>
  <c r="ES1001" i="127"/>
  <c r="ER1001" i="127"/>
  <c r="ES1000" i="127"/>
  <c r="ER1000" i="127"/>
  <c r="ES999" i="127"/>
  <c r="ER999" i="127"/>
  <c r="ES998" i="127"/>
  <c r="ER998" i="127"/>
  <c r="ES997" i="127"/>
  <c r="ER997" i="127"/>
  <c r="ES996" i="127"/>
  <c r="ER996" i="127"/>
  <c r="ES995" i="127"/>
  <c r="ER995" i="127"/>
  <c r="ES994" i="127"/>
  <c r="ER994" i="127"/>
  <c r="ES993" i="127"/>
  <c r="ER993" i="127"/>
  <c r="ES992" i="127"/>
  <c r="ER992" i="127"/>
  <c r="ES991" i="127"/>
  <c r="ER991" i="127"/>
  <c r="ES990" i="127"/>
  <c r="ER990" i="127"/>
  <c r="ES989" i="127"/>
  <c r="ER989" i="127"/>
  <c r="ES988" i="127"/>
  <c r="ER988" i="127"/>
  <c r="ES987" i="127"/>
  <c r="ER987" i="127"/>
  <c r="ES986" i="127"/>
  <c r="ER986" i="127"/>
  <c r="ES985" i="127"/>
  <c r="ER985" i="127"/>
  <c r="ES984" i="127"/>
  <c r="ER984" i="127"/>
  <c r="ES983" i="127"/>
  <c r="ER983" i="127"/>
  <c r="ES982" i="127"/>
  <c r="ER982" i="127"/>
  <c r="ES981" i="127"/>
  <c r="ER981" i="127"/>
  <c r="ES980" i="127"/>
  <c r="ER980" i="127"/>
  <c r="ES979" i="127"/>
  <c r="ER979" i="127"/>
  <c r="ES978" i="127"/>
  <c r="ER978" i="127"/>
  <c r="ES977" i="127"/>
  <c r="ER977" i="127"/>
  <c r="ES976" i="127"/>
  <c r="ER976" i="127"/>
  <c r="ES975" i="127"/>
  <c r="ER975" i="127"/>
  <c r="ES974" i="127"/>
  <c r="ER974" i="127"/>
  <c r="ES973" i="127"/>
  <c r="ER973" i="127"/>
  <c r="ES972" i="127"/>
  <c r="ER972" i="127"/>
  <c r="ES971" i="127"/>
  <c r="ER971" i="127"/>
  <c r="ES970" i="127"/>
  <c r="ER970" i="127"/>
  <c r="ES969" i="127"/>
  <c r="ER969" i="127"/>
  <c r="ES968" i="127"/>
  <c r="ER968" i="127"/>
  <c r="ES967" i="127"/>
  <c r="ER967" i="127"/>
  <c r="ES966" i="127"/>
  <c r="ER966" i="127"/>
  <c r="ES965" i="127"/>
  <c r="ER965" i="127"/>
  <c r="ES964" i="127"/>
  <c r="ER964" i="127"/>
  <c r="ES963" i="127"/>
  <c r="ER963" i="127"/>
  <c r="ES962" i="127"/>
  <c r="ER962" i="127"/>
  <c r="ES961" i="127"/>
  <c r="ER961" i="127"/>
  <c r="ES960" i="127"/>
  <c r="ER960" i="127"/>
  <c r="ES959" i="127"/>
  <c r="ER959" i="127"/>
  <c r="ES958" i="127"/>
  <c r="ER958" i="127"/>
  <c r="ES957" i="127"/>
  <c r="ER957" i="127"/>
  <c r="ES956" i="127"/>
  <c r="ER956" i="127"/>
  <c r="ES955" i="127"/>
  <c r="ER955" i="127"/>
  <c r="ES954" i="127"/>
  <c r="ER954" i="127"/>
  <c r="ES953" i="127"/>
  <c r="ER953" i="127"/>
  <c r="ES952" i="127"/>
  <c r="ER952" i="127"/>
  <c r="ES951" i="127"/>
  <c r="ER951" i="127"/>
  <c r="ES950" i="127"/>
  <c r="ER950" i="127"/>
  <c r="ES949" i="127"/>
  <c r="ER949" i="127"/>
  <c r="ES948" i="127"/>
  <c r="ER948" i="127"/>
  <c r="ES947" i="127"/>
  <c r="ER947" i="127"/>
  <c r="ES946" i="127"/>
  <c r="ER946" i="127"/>
  <c r="ES945" i="127"/>
  <c r="ER945" i="127"/>
  <c r="ES944" i="127"/>
  <c r="ER944" i="127"/>
  <c r="ES943" i="127"/>
  <c r="ER943" i="127"/>
  <c r="ES942" i="127"/>
  <c r="ER942" i="127"/>
  <c r="ES941" i="127"/>
  <c r="ER941" i="127"/>
  <c r="ES940" i="127"/>
  <c r="ER940" i="127"/>
  <c r="ES939" i="127"/>
  <c r="ER939" i="127"/>
  <c r="ES938" i="127"/>
  <c r="ER938" i="127"/>
  <c r="ES937" i="127"/>
  <c r="ER937" i="127"/>
  <c r="ES936" i="127"/>
  <c r="ER936" i="127"/>
  <c r="ES935" i="127"/>
  <c r="ER935" i="127"/>
  <c r="ES934" i="127"/>
  <c r="ER934" i="127"/>
  <c r="ES933" i="127"/>
  <c r="ER933" i="127"/>
  <c r="ES932" i="127"/>
  <c r="ER932" i="127"/>
  <c r="ES931" i="127"/>
  <c r="ER931" i="127"/>
  <c r="ES930" i="127"/>
  <c r="ER930" i="127"/>
  <c r="ES929" i="127"/>
  <c r="ER929" i="127"/>
  <c r="ES928" i="127"/>
  <c r="ER928" i="127"/>
  <c r="ES927" i="127"/>
  <c r="ER927" i="127"/>
  <c r="ES926" i="127"/>
  <c r="ER926" i="127"/>
  <c r="ES925" i="127"/>
  <c r="ER925" i="127"/>
  <c r="ES924" i="127"/>
  <c r="ER924" i="127"/>
  <c r="ES923" i="127"/>
  <c r="ER923" i="127"/>
  <c r="ES922" i="127"/>
  <c r="ER922" i="127"/>
  <c r="ES921" i="127"/>
  <c r="ER921" i="127"/>
  <c r="ES920" i="127"/>
  <c r="ER920" i="127"/>
  <c r="ES919" i="127"/>
  <c r="ER919" i="127"/>
  <c r="ES918" i="127"/>
  <c r="ER918" i="127"/>
  <c r="ES917" i="127"/>
  <c r="ER917" i="127"/>
  <c r="ES916" i="127"/>
  <c r="ER916" i="127"/>
  <c r="ES915" i="127"/>
  <c r="ER915" i="127"/>
  <c r="ES914" i="127"/>
  <c r="ER914" i="127"/>
  <c r="ES913" i="127"/>
  <c r="ER913" i="127"/>
  <c r="ES912" i="127"/>
  <c r="ER912" i="127"/>
  <c r="ES911" i="127"/>
  <c r="ER911" i="127"/>
  <c r="ES910" i="127"/>
  <c r="ER910" i="127"/>
  <c r="ES909" i="127"/>
  <c r="ER909" i="127"/>
  <c r="ES908" i="127"/>
  <c r="ER908" i="127"/>
  <c r="ES907" i="127"/>
  <c r="ER907" i="127"/>
  <c r="ES906" i="127"/>
  <c r="ER906" i="127"/>
  <c r="ES905" i="127"/>
  <c r="ER905" i="127"/>
  <c r="ES904" i="127"/>
  <c r="ER904" i="127"/>
  <c r="ES903" i="127"/>
  <c r="ER903" i="127"/>
  <c r="ES902" i="127"/>
  <c r="ER902" i="127"/>
  <c r="ES901" i="127"/>
  <c r="ER901" i="127"/>
  <c r="ES900" i="127"/>
  <c r="ER900" i="127"/>
  <c r="ES899" i="127"/>
  <c r="ER899" i="127"/>
  <c r="ES898" i="127"/>
  <c r="ER898" i="127"/>
  <c r="ES897" i="127"/>
  <c r="ER897" i="127"/>
  <c r="ES896" i="127"/>
  <c r="ER896" i="127"/>
  <c r="ES895" i="127"/>
  <c r="ER895" i="127"/>
  <c r="ES894" i="127"/>
  <c r="ER894" i="127"/>
  <c r="ES893" i="127"/>
  <c r="ER893" i="127"/>
  <c r="ES892" i="127"/>
  <c r="ER892" i="127"/>
  <c r="ES891" i="127"/>
  <c r="ER891" i="127"/>
  <c r="ES890" i="127"/>
  <c r="ER890" i="127"/>
  <c r="ES889" i="127"/>
  <c r="ER889" i="127"/>
  <c r="ES888" i="127"/>
  <c r="ER888" i="127"/>
  <c r="ES887" i="127"/>
  <c r="ER887" i="127"/>
  <c r="ES886" i="127"/>
  <c r="ER886" i="127"/>
  <c r="ES885" i="127"/>
  <c r="ER885" i="127"/>
  <c r="ES884" i="127"/>
  <c r="ER884" i="127"/>
  <c r="ES883" i="127"/>
  <c r="ER883" i="127"/>
  <c r="ES882" i="127"/>
  <c r="ER882" i="127"/>
  <c r="ES881" i="127"/>
  <c r="ER881" i="127"/>
  <c r="ES880" i="127"/>
  <c r="ER880" i="127"/>
  <c r="ES879" i="127"/>
  <c r="ER879" i="127"/>
  <c r="ES878" i="127"/>
  <c r="ER878" i="127"/>
  <c r="ES877" i="127"/>
  <c r="ER877" i="127"/>
  <c r="ES876" i="127"/>
  <c r="ER876" i="127"/>
  <c r="ES875" i="127"/>
  <c r="ER875" i="127"/>
  <c r="ES874" i="127"/>
  <c r="ER874" i="127"/>
  <c r="ES873" i="127"/>
  <c r="ER873" i="127"/>
  <c r="ES872" i="127"/>
  <c r="ER872" i="127"/>
  <c r="ES871" i="127"/>
  <c r="ER871" i="127"/>
  <c r="ES870" i="127"/>
  <c r="ER870" i="127"/>
  <c r="ES869" i="127"/>
  <c r="ER869" i="127"/>
  <c r="ES868" i="127"/>
  <c r="ER868" i="127"/>
  <c r="ES867" i="127"/>
  <c r="ER867" i="127"/>
  <c r="ES866" i="127"/>
  <c r="ER866" i="127"/>
  <c r="ES865" i="127"/>
  <c r="ER865" i="127"/>
  <c r="ES864" i="127"/>
  <c r="ER864" i="127"/>
  <c r="ES863" i="127"/>
  <c r="ER863" i="127"/>
  <c r="ES862" i="127"/>
  <c r="ER862" i="127"/>
  <c r="ES861" i="127"/>
  <c r="ER861" i="127"/>
  <c r="ES860" i="127"/>
  <c r="ER860" i="127"/>
  <c r="ES859" i="127"/>
  <c r="ER859" i="127"/>
  <c r="ES858" i="127"/>
  <c r="ER858" i="127"/>
  <c r="ES857" i="127"/>
  <c r="ER857" i="127"/>
  <c r="ES856" i="127"/>
  <c r="ER856" i="127"/>
  <c r="ES855" i="127"/>
  <c r="ER855" i="127"/>
  <c r="ES854" i="127"/>
  <c r="ER854" i="127"/>
  <c r="ES853" i="127"/>
  <c r="ER853" i="127"/>
  <c r="ES852" i="127"/>
  <c r="ER852" i="127"/>
  <c r="ES851" i="127"/>
  <c r="ER851" i="127"/>
  <c r="ES850" i="127"/>
  <c r="ER850" i="127"/>
  <c r="ES849" i="127"/>
  <c r="ER849" i="127"/>
  <c r="ES848" i="127"/>
  <c r="ER848" i="127"/>
  <c r="ES847" i="127"/>
  <c r="ER847" i="127"/>
  <c r="ES846" i="127"/>
  <c r="ER846" i="127"/>
  <c r="ES845" i="127"/>
  <c r="ER845" i="127"/>
  <c r="ES844" i="127"/>
  <c r="ER844" i="127"/>
  <c r="ES843" i="127"/>
  <c r="ER843" i="127"/>
  <c r="ES842" i="127"/>
  <c r="ER842" i="127"/>
  <c r="ES841" i="127"/>
  <c r="ER841" i="127"/>
  <c r="ES840" i="127"/>
  <c r="ER840" i="127"/>
  <c r="ES839" i="127"/>
  <c r="ER839" i="127"/>
  <c r="ES838" i="127"/>
  <c r="ER838" i="127"/>
  <c r="ES837" i="127"/>
  <c r="ER837" i="127"/>
  <c r="ES836" i="127"/>
  <c r="ER836" i="127"/>
  <c r="ES835" i="127"/>
  <c r="ER835" i="127"/>
  <c r="ES834" i="127"/>
  <c r="ER834" i="127"/>
  <c r="ES833" i="127"/>
  <c r="ER833" i="127"/>
  <c r="ES832" i="127"/>
  <c r="ER832" i="127"/>
  <c r="ES831" i="127"/>
  <c r="ER831" i="127"/>
  <c r="ES830" i="127"/>
  <c r="ER830" i="127"/>
  <c r="ES829" i="127"/>
  <c r="ER829" i="127"/>
  <c r="ES828" i="127"/>
  <c r="ER828" i="127"/>
  <c r="ES827" i="127"/>
  <c r="ER827" i="127"/>
  <c r="ES826" i="127"/>
  <c r="ER826" i="127"/>
  <c r="ES825" i="127"/>
  <c r="ER825" i="127"/>
  <c r="ES824" i="127"/>
  <c r="ER824" i="127"/>
  <c r="ES823" i="127"/>
  <c r="ER823" i="127"/>
  <c r="ES822" i="127"/>
  <c r="ER822" i="127"/>
  <c r="ES821" i="127"/>
  <c r="ER821" i="127"/>
  <c r="ES820" i="127"/>
  <c r="ER820" i="127"/>
  <c r="ES819" i="127"/>
  <c r="ER819" i="127"/>
  <c r="ES818" i="127"/>
  <c r="ER818" i="127"/>
  <c r="ES817" i="127"/>
  <c r="ER817" i="127"/>
  <c r="ES816" i="127"/>
  <c r="ER816" i="127"/>
  <c r="ES815" i="127"/>
  <c r="ER815" i="127"/>
  <c r="ES814" i="127"/>
  <c r="ER814" i="127"/>
  <c r="ES813" i="127"/>
  <c r="ER813" i="127"/>
  <c r="ES812" i="127"/>
  <c r="ER812" i="127"/>
  <c r="ES811" i="127"/>
  <c r="ER811" i="127"/>
  <c r="ES810" i="127"/>
  <c r="ER810" i="127"/>
  <c r="ES809" i="127"/>
  <c r="ER809" i="127"/>
  <c r="ES808" i="127"/>
  <c r="ER808" i="127"/>
  <c r="ES807" i="127"/>
  <c r="ER807" i="127"/>
  <c r="ES806" i="127"/>
  <c r="ER806" i="127"/>
  <c r="ES805" i="127"/>
  <c r="ER805" i="127"/>
  <c r="ES804" i="127"/>
  <c r="ER804" i="127"/>
  <c r="ES803" i="127"/>
  <c r="ER803" i="127"/>
  <c r="ES802" i="127"/>
  <c r="ER802" i="127"/>
  <c r="ES801" i="127"/>
  <c r="ER801" i="127"/>
  <c r="ES800" i="127"/>
  <c r="ER800" i="127"/>
  <c r="ES799" i="127"/>
  <c r="ER799" i="127"/>
  <c r="ES798" i="127"/>
  <c r="ER798" i="127"/>
  <c r="ES797" i="127"/>
  <c r="ER797" i="127"/>
  <c r="ES796" i="127"/>
  <c r="ER796" i="127"/>
  <c r="ES795" i="127"/>
  <c r="ER795" i="127"/>
  <c r="ES794" i="127"/>
  <c r="ER794" i="127"/>
  <c r="ES793" i="127"/>
  <c r="ER793" i="127"/>
  <c r="ES792" i="127"/>
  <c r="ER792" i="127"/>
  <c r="ES791" i="127"/>
  <c r="ER791" i="127"/>
  <c r="ES790" i="127"/>
  <c r="ER790" i="127"/>
  <c r="ES789" i="127"/>
  <c r="ER789" i="127"/>
  <c r="ES788" i="127"/>
  <c r="ER788" i="127"/>
  <c r="ES787" i="127"/>
  <c r="ER787" i="127"/>
  <c r="ES786" i="127"/>
  <c r="ER786" i="127"/>
  <c r="ES785" i="127"/>
  <c r="ER785" i="127"/>
  <c r="ES784" i="127"/>
  <c r="ER784" i="127"/>
  <c r="ES783" i="127"/>
  <c r="ER783" i="127"/>
  <c r="ES782" i="127"/>
  <c r="ER782" i="127"/>
  <c r="ES781" i="127"/>
  <c r="ER781" i="127"/>
  <c r="ES780" i="127"/>
  <c r="ER780" i="127"/>
  <c r="ES779" i="127"/>
  <c r="ER779" i="127"/>
  <c r="ES778" i="127"/>
  <c r="ER778" i="127"/>
  <c r="ES777" i="127"/>
  <c r="ER777" i="127"/>
  <c r="ES776" i="127"/>
  <c r="ER776" i="127"/>
  <c r="ES775" i="127"/>
  <c r="ER775" i="127"/>
  <c r="ES774" i="127"/>
  <c r="ER774" i="127"/>
  <c r="ES773" i="127"/>
  <c r="ER773" i="127"/>
  <c r="ES772" i="127"/>
  <c r="ER772" i="127"/>
  <c r="ES771" i="127"/>
  <c r="ER771" i="127"/>
  <c r="ES770" i="127"/>
  <c r="ER770" i="127"/>
  <c r="ES769" i="127"/>
  <c r="ER769" i="127"/>
  <c r="ES768" i="127"/>
  <c r="ER768" i="127"/>
  <c r="ES767" i="127"/>
  <c r="ER767" i="127"/>
  <c r="ES766" i="127"/>
  <c r="ER766" i="127"/>
  <c r="ES765" i="127"/>
  <c r="ER765" i="127"/>
  <c r="ES764" i="127"/>
  <c r="ER764" i="127"/>
  <c r="ES763" i="127"/>
  <c r="ER763" i="127"/>
  <c r="ES762" i="127"/>
  <c r="ER762" i="127"/>
  <c r="ES761" i="127"/>
  <c r="ER761" i="127"/>
  <c r="ES760" i="127"/>
  <c r="ER760" i="127"/>
  <c r="ES759" i="127"/>
  <c r="ER759" i="127"/>
  <c r="ES758" i="127"/>
  <c r="ER758" i="127"/>
  <c r="ES757" i="127"/>
  <c r="ER757" i="127"/>
  <c r="ES756" i="127"/>
  <c r="ER756" i="127"/>
  <c r="ES755" i="127"/>
  <c r="ER755" i="127"/>
  <c r="ES754" i="127"/>
  <c r="ER754" i="127"/>
  <c r="ES753" i="127"/>
  <c r="ER753" i="127"/>
  <c r="ES752" i="127"/>
  <c r="ER752" i="127"/>
  <c r="ES751" i="127"/>
  <c r="ER751" i="127"/>
  <c r="ES750" i="127"/>
  <c r="ER750" i="127"/>
  <c r="ES749" i="127"/>
  <c r="ER749" i="127"/>
  <c r="ES748" i="127"/>
  <c r="ER748" i="127"/>
  <c r="ES747" i="127"/>
  <c r="ER747" i="127"/>
  <c r="ES746" i="127"/>
  <c r="ER746" i="127"/>
  <c r="ES745" i="127"/>
  <c r="ER745" i="127"/>
  <c r="ES744" i="127"/>
  <c r="ER744" i="127"/>
  <c r="ES743" i="127"/>
  <c r="ER743" i="127"/>
  <c r="ES742" i="127"/>
  <c r="ER742" i="127"/>
  <c r="ES741" i="127"/>
  <c r="ER741" i="127"/>
  <c r="ES740" i="127"/>
  <c r="ER740" i="127"/>
  <c r="ES739" i="127"/>
  <c r="ER739" i="127"/>
  <c r="ES738" i="127"/>
  <c r="ER738" i="127"/>
  <c r="ES737" i="127"/>
  <c r="ER737" i="127"/>
  <c r="ES736" i="127"/>
  <c r="ER736" i="127"/>
  <c r="ES735" i="127"/>
  <c r="ER735" i="127"/>
  <c r="ES734" i="127"/>
  <c r="ER734" i="127"/>
  <c r="ES733" i="127"/>
  <c r="ER733" i="127"/>
  <c r="ES732" i="127"/>
  <c r="ER732" i="127"/>
  <c r="ES731" i="127"/>
  <c r="ER731" i="127"/>
  <c r="ES730" i="127"/>
  <c r="ER730" i="127"/>
  <c r="ES729" i="127"/>
  <c r="ER729" i="127"/>
  <c r="ES728" i="127"/>
  <c r="ER728" i="127"/>
  <c r="ES727" i="127"/>
  <c r="ER727" i="127"/>
  <c r="ES726" i="127"/>
  <c r="ER726" i="127"/>
  <c r="ES725" i="127"/>
  <c r="ER725" i="127"/>
  <c r="ES724" i="127"/>
  <c r="ER724" i="127"/>
  <c r="ES723" i="127"/>
  <c r="ER723" i="127"/>
  <c r="ES722" i="127"/>
  <c r="ER722" i="127"/>
  <c r="ES721" i="127"/>
  <c r="ER721" i="127"/>
  <c r="ES720" i="127"/>
  <c r="ER720" i="127"/>
  <c r="ES719" i="127"/>
  <c r="ER719" i="127"/>
  <c r="ES718" i="127"/>
  <c r="ER718" i="127"/>
  <c r="ES717" i="127"/>
  <c r="ER717" i="127"/>
  <c r="ES716" i="127"/>
  <c r="ER716" i="127"/>
  <c r="ES715" i="127"/>
  <c r="ER715" i="127"/>
  <c r="ES714" i="127"/>
  <c r="ER714" i="127"/>
  <c r="ES713" i="127"/>
  <c r="ER713" i="127"/>
  <c r="ES712" i="127"/>
  <c r="ER712" i="127"/>
  <c r="ES711" i="127"/>
  <c r="ER711" i="127"/>
  <c r="ES710" i="127"/>
  <c r="ER710" i="127"/>
  <c r="ES709" i="127"/>
  <c r="ER709" i="127"/>
  <c r="ES708" i="127"/>
  <c r="ER708" i="127"/>
  <c r="ES707" i="127"/>
  <c r="ER707" i="127"/>
  <c r="ES706" i="127"/>
  <c r="ER706" i="127"/>
  <c r="ES705" i="127"/>
  <c r="ER705" i="127"/>
  <c r="ES704" i="127"/>
  <c r="ER704" i="127"/>
  <c r="ES703" i="127"/>
  <c r="ER703" i="127"/>
  <c r="ES702" i="127"/>
  <c r="ER702" i="127"/>
  <c r="ES701" i="127"/>
  <c r="ER701" i="127"/>
  <c r="ES700" i="127"/>
  <c r="ER700" i="127"/>
  <c r="ES699" i="127"/>
  <c r="ER699" i="127"/>
  <c r="ES698" i="127"/>
  <c r="ER698" i="127"/>
  <c r="ES697" i="127"/>
  <c r="ER697" i="127"/>
  <c r="ES696" i="127"/>
  <c r="ER696" i="127"/>
  <c r="ES695" i="127"/>
  <c r="ER695" i="127"/>
  <c r="ES694" i="127"/>
  <c r="ER694" i="127"/>
  <c r="ES693" i="127"/>
  <c r="ER693" i="127"/>
  <c r="ES692" i="127"/>
  <c r="ER692" i="127"/>
  <c r="ES691" i="127"/>
  <c r="ER691" i="127"/>
  <c r="ES690" i="127"/>
  <c r="ER690" i="127"/>
  <c r="ES689" i="127"/>
  <c r="ER689" i="127"/>
  <c r="ES688" i="127"/>
  <c r="ER688" i="127"/>
  <c r="ES687" i="127"/>
  <c r="ER687" i="127"/>
  <c r="ES686" i="127"/>
  <c r="ER686" i="127"/>
  <c r="ES685" i="127"/>
  <c r="ER685" i="127"/>
  <c r="ES684" i="127"/>
  <c r="ER684" i="127"/>
  <c r="ES683" i="127"/>
  <c r="ER683" i="127"/>
  <c r="ES682" i="127"/>
  <c r="ER682" i="127"/>
  <c r="ES681" i="127"/>
  <c r="ER681" i="127"/>
  <c r="ES680" i="127"/>
  <c r="ER680" i="127"/>
  <c r="ES679" i="127"/>
  <c r="ER679" i="127"/>
  <c r="ES678" i="127"/>
  <c r="ER678" i="127"/>
  <c r="ES677" i="127"/>
  <c r="ER677" i="127"/>
  <c r="ES676" i="127"/>
  <c r="ER676" i="127"/>
  <c r="ES675" i="127"/>
  <c r="ER675" i="127"/>
  <c r="ES674" i="127"/>
  <c r="ER674" i="127"/>
  <c r="ES673" i="127"/>
  <c r="ER673" i="127"/>
  <c r="ES672" i="127"/>
  <c r="ER672" i="127"/>
  <c r="ES671" i="127"/>
  <c r="ER671" i="127"/>
  <c r="ES670" i="127"/>
  <c r="ER670" i="127"/>
  <c r="ES669" i="127"/>
  <c r="ER669" i="127"/>
  <c r="ES668" i="127"/>
  <c r="ER668" i="127"/>
  <c r="ES667" i="127"/>
  <c r="ER667" i="127"/>
  <c r="ES666" i="127"/>
  <c r="ER666" i="127"/>
  <c r="ES665" i="127"/>
  <c r="ER665" i="127"/>
  <c r="ES664" i="127"/>
  <c r="ER664" i="127"/>
  <c r="ES663" i="127"/>
  <c r="ER663" i="127"/>
  <c r="ES662" i="127"/>
  <c r="ER662" i="127"/>
  <c r="ES661" i="127"/>
  <c r="ER661" i="127"/>
  <c r="ES660" i="127"/>
  <c r="ER660" i="127"/>
  <c r="ES659" i="127"/>
  <c r="ER659" i="127"/>
  <c r="ES658" i="127"/>
  <c r="ER658" i="127"/>
  <c r="ES657" i="127"/>
  <c r="ER657" i="127"/>
  <c r="ES656" i="127"/>
  <c r="ER656" i="127"/>
  <c r="ES655" i="127"/>
  <c r="ER655" i="127"/>
  <c r="ES654" i="127"/>
  <c r="ER654" i="127"/>
  <c r="ES653" i="127"/>
  <c r="ER653" i="127"/>
  <c r="ES652" i="127"/>
  <c r="ER652" i="127"/>
  <c r="ES651" i="127"/>
  <c r="ER651" i="127"/>
  <c r="ES650" i="127"/>
  <c r="ER650" i="127"/>
  <c r="ES649" i="127"/>
  <c r="ER649" i="127"/>
  <c r="ES648" i="127"/>
  <c r="ER648" i="127"/>
  <c r="ES647" i="127"/>
  <c r="ER647" i="127"/>
  <c r="ES646" i="127"/>
  <c r="ER646" i="127"/>
  <c r="ES645" i="127"/>
  <c r="ER645" i="127"/>
  <c r="ES644" i="127"/>
  <c r="ER644" i="127"/>
  <c r="ES643" i="127"/>
  <c r="ER643" i="127"/>
  <c r="ES642" i="127"/>
  <c r="ER642" i="127"/>
  <c r="ES641" i="127"/>
  <c r="ER641" i="127"/>
  <c r="ES640" i="127"/>
  <c r="ER640" i="127"/>
  <c r="ES639" i="127"/>
  <c r="ER639" i="127"/>
  <c r="ES638" i="127"/>
  <c r="ER638" i="127"/>
  <c r="ES637" i="127"/>
  <c r="ER637" i="127"/>
  <c r="ES636" i="127"/>
  <c r="ER636" i="127"/>
  <c r="ES635" i="127"/>
  <c r="ER635" i="127"/>
  <c r="ES634" i="127"/>
  <c r="ER634" i="127"/>
  <c r="ES633" i="127"/>
  <c r="ER633" i="127"/>
  <c r="ES632" i="127"/>
  <c r="ER632" i="127"/>
  <c r="ES631" i="127"/>
  <c r="ER631" i="127"/>
  <c r="ES630" i="127"/>
  <c r="ER630" i="127"/>
  <c r="ES629" i="127"/>
  <c r="ER629" i="127"/>
  <c r="ES628" i="127"/>
  <c r="ER628" i="127"/>
  <c r="ES627" i="127"/>
  <c r="ER627" i="127"/>
  <c r="ES626" i="127"/>
  <c r="ER626" i="127"/>
  <c r="ES625" i="127"/>
  <c r="ER625" i="127"/>
  <c r="ES624" i="127"/>
  <c r="ER624" i="127"/>
  <c r="G1" i="127"/>
  <c r="J1" i="127"/>
  <c r="I1" i="127"/>
  <c r="H1" i="127"/>
  <c r="F1" i="127"/>
  <c r="E1" i="127"/>
  <c r="K1" i="127"/>
  <c r="L1" i="127"/>
  <c r="H4" i="338"/>
  <c r="M4" i="338" s="1"/>
  <c r="DA41" i="338"/>
  <c r="CU41" i="338"/>
  <c r="CO41" i="338"/>
  <c r="CI41" i="338"/>
  <c r="CC41" i="338"/>
  <c r="CB41" i="338"/>
  <c r="CH41" i="338" s="1"/>
  <c r="AN41" i="338"/>
  <c r="AM41" i="338"/>
  <c r="AL41" i="338"/>
  <c r="AQ41" i="338" s="1"/>
  <c r="AA41" i="338"/>
  <c r="Z41" i="338"/>
  <c r="AE41" i="338" s="1"/>
  <c r="Y41" i="338"/>
  <c r="H41" i="338"/>
  <c r="M41" i="338" s="1"/>
  <c r="DA40" i="338"/>
  <c r="CU40" i="338"/>
  <c r="CO40" i="338"/>
  <c r="CI40" i="338"/>
  <c r="CC40" i="338"/>
  <c r="CB40" i="338"/>
  <c r="CH40" i="338" s="1"/>
  <c r="AN40" i="338"/>
  <c r="AM40" i="338"/>
  <c r="AL40" i="338"/>
  <c r="AA40" i="338"/>
  <c r="Z40" i="338"/>
  <c r="H40" i="338"/>
  <c r="M40" i="338" s="1"/>
  <c r="AN38" i="338"/>
  <c r="U38" i="338"/>
  <c r="AA38" i="338" s="1"/>
  <c r="T38" i="338"/>
  <c r="AL38" i="338" s="1"/>
  <c r="H38" i="338"/>
  <c r="M38" i="338" s="1"/>
  <c r="AN37" i="338"/>
  <c r="U37" i="338"/>
  <c r="T37" i="338"/>
  <c r="H37" i="338"/>
  <c r="M37" i="338" s="1"/>
  <c r="AN36" i="338"/>
  <c r="U36" i="338"/>
  <c r="AA36" i="338" s="1"/>
  <c r="T36" i="338"/>
  <c r="AL36" i="338" s="1"/>
  <c r="H36" i="338"/>
  <c r="M36" i="338" s="1"/>
  <c r="AN35" i="338"/>
  <c r="U35" i="338"/>
  <c r="AA35" i="338" s="1"/>
  <c r="T35" i="338"/>
  <c r="Z35" i="338" s="1"/>
  <c r="H35" i="338"/>
  <c r="M35" i="338" s="1"/>
  <c r="AN34" i="338"/>
  <c r="U34" i="338"/>
  <c r="AA34" i="338" s="1"/>
  <c r="T34" i="338"/>
  <c r="Z34" i="338" s="1"/>
  <c r="H34" i="338"/>
  <c r="M34" i="338" s="1"/>
  <c r="AN33" i="338"/>
  <c r="U33" i="338"/>
  <c r="AA33" i="338" s="1"/>
  <c r="T33" i="338"/>
  <c r="CB33" i="338" s="1"/>
  <c r="H33" i="338"/>
  <c r="M33" i="338" s="1"/>
  <c r="DA32" i="338"/>
  <c r="CU32" i="338"/>
  <c r="CO32" i="338"/>
  <c r="CI32" i="338"/>
  <c r="CC32" i="338"/>
  <c r="CB32" i="338"/>
  <c r="CH32" i="338" s="1"/>
  <c r="CN32" i="338" s="1"/>
  <c r="AN32" i="338"/>
  <c r="AM32" i="338"/>
  <c r="AL32" i="338"/>
  <c r="AA32" i="338"/>
  <c r="Z32" i="338"/>
  <c r="AB32" i="338" s="1"/>
  <c r="H32" i="338"/>
  <c r="M32" i="338" s="1"/>
  <c r="DA31" i="338"/>
  <c r="CU31" i="338"/>
  <c r="CO31" i="338"/>
  <c r="CI31" i="338"/>
  <c r="CC31" i="338"/>
  <c r="CB31" i="338"/>
  <c r="AN31" i="338"/>
  <c r="AM31" i="338"/>
  <c r="AL31" i="338"/>
  <c r="AA31" i="338"/>
  <c r="Z31" i="338"/>
  <c r="AB31" i="338" s="1"/>
  <c r="H31" i="338"/>
  <c r="M31" i="338" s="1"/>
  <c r="DA30" i="338"/>
  <c r="CU30" i="338"/>
  <c r="CO30" i="338"/>
  <c r="CI30" i="338"/>
  <c r="CC30" i="338"/>
  <c r="CB30" i="338"/>
  <c r="AN30" i="338"/>
  <c r="AM30" i="338"/>
  <c r="AL30" i="338"/>
  <c r="AA30" i="338"/>
  <c r="Z30" i="338"/>
  <c r="H30" i="338"/>
  <c r="M30" i="338" s="1"/>
  <c r="DA29" i="338"/>
  <c r="CU29" i="338"/>
  <c r="CO29" i="338"/>
  <c r="CI29" i="338"/>
  <c r="CC29" i="338"/>
  <c r="CB29" i="338"/>
  <c r="CH29" i="338" s="1"/>
  <c r="AN29" i="338"/>
  <c r="AM29" i="338"/>
  <c r="AL29" i="338"/>
  <c r="AQ29" i="338" s="1"/>
  <c r="AA29" i="338"/>
  <c r="Z29" i="338"/>
  <c r="AB29" i="338" s="1"/>
  <c r="Y29" i="338"/>
  <c r="H29" i="338"/>
  <c r="M29" i="338" s="1"/>
  <c r="AN28" i="338"/>
  <c r="U28" i="338"/>
  <c r="AM28" i="338" s="1"/>
  <c r="T28" i="338"/>
  <c r="H28" i="338"/>
  <c r="M28" i="338" s="1"/>
  <c r="DA25" i="338"/>
  <c r="CU25" i="338"/>
  <c r="CO25" i="338"/>
  <c r="CI25" i="338"/>
  <c r="CC25" i="338"/>
  <c r="CB25" i="338"/>
  <c r="CH25" i="338" s="1"/>
  <c r="AN25" i="338"/>
  <c r="AM25" i="338"/>
  <c r="AL25" i="338"/>
  <c r="AA25" i="338"/>
  <c r="Z25" i="338"/>
  <c r="AB25" i="338" s="1"/>
  <c r="H25" i="338"/>
  <c r="M25" i="338" s="1"/>
  <c r="DA24" i="338"/>
  <c r="CU24" i="338"/>
  <c r="CO24" i="338"/>
  <c r="CI24" i="338"/>
  <c r="CC24" i="338"/>
  <c r="CB24" i="338"/>
  <c r="CH24" i="338" s="1"/>
  <c r="AN24" i="338"/>
  <c r="AM24" i="338"/>
  <c r="AL24" i="338"/>
  <c r="AQ24" i="338" s="1"/>
  <c r="AA24" i="338"/>
  <c r="Z24" i="338"/>
  <c r="AE24" i="338" s="1"/>
  <c r="Y24" i="338"/>
  <c r="H24" i="338"/>
  <c r="M24" i="338" s="1"/>
  <c r="DA22" i="338"/>
  <c r="CU22" i="338"/>
  <c r="CO22" i="338"/>
  <c r="CI22" i="338"/>
  <c r="CC22" i="338"/>
  <c r="CB22" i="338"/>
  <c r="AN22" i="338"/>
  <c r="AM22" i="338"/>
  <c r="AL22" i="338"/>
  <c r="AQ22" i="338" s="1"/>
  <c r="AA22" i="338"/>
  <c r="Z22" i="338"/>
  <c r="AE22" i="338" s="1"/>
  <c r="Y22" i="338"/>
  <c r="H22" i="338"/>
  <c r="M22" i="338" s="1"/>
  <c r="AN21" i="338"/>
  <c r="U21" i="338"/>
  <c r="AM21" i="338" s="1"/>
  <c r="T21" i="338"/>
  <c r="Z21" i="338" s="1"/>
  <c r="H21" i="338"/>
  <c r="M21" i="338" s="1"/>
  <c r="AN20" i="338"/>
  <c r="U20" i="338"/>
  <c r="AM20" i="338" s="1"/>
  <c r="T20" i="338"/>
  <c r="H20" i="338"/>
  <c r="M20" i="338" s="1"/>
  <c r="AN19" i="338"/>
  <c r="U19" i="338"/>
  <c r="AM19" i="338" s="1"/>
  <c r="T19" i="338"/>
  <c r="Z19" i="338" s="1"/>
  <c r="H19" i="338"/>
  <c r="M19" i="338" s="1"/>
  <c r="AN18" i="338"/>
  <c r="U18" i="338"/>
  <c r="AM18" i="338" s="1"/>
  <c r="T18" i="338"/>
  <c r="H18" i="338"/>
  <c r="M18" i="338" s="1"/>
  <c r="DA17" i="338"/>
  <c r="CU17" i="338"/>
  <c r="CO17" i="338"/>
  <c r="CI17" i="338"/>
  <c r="CC17" i="338"/>
  <c r="CB17" i="338"/>
  <c r="CH17" i="338" s="1"/>
  <c r="AN17" i="338"/>
  <c r="AM17" i="338"/>
  <c r="AL17" i="338"/>
  <c r="AA17" i="338"/>
  <c r="Z17" i="338"/>
  <c r="AB17" i="338" s="1"/>
  <c r="H17" i="338"/>
  <c r="M17" i="338" s="1"/>
  <c r="DA16" i="338"/>
  <c r="CU16" i="338"/>
  <c r="CO16" i="338"/>
  <c r="CI16" i="338"/>
  <c r="CC16" i="338"/>
  <c r="CB16" i="338"/>
  <c r="CH16" i="338" s="1"/>
  <c r="AN16" i="338"/>
  <c r="AM16" i="338"/>
  <c r="AL16" i="338"/>
  <c r="AA16" i="338"/>
  <c r="Z16" i="338"/>
  <c r="AB16" i="338" s="1"/>
  <c r="H16" i="338"/>
  <c r="M16" i="338" s="1"/>
  <c r="DA14" i="338"/>
  <c r="CU14" i="338"/>
  <c r="CO14" i="338"/>
  <c r="CI14" i="338"/>
  <c r="CC14" i="338"/>
  <c r="AN14" i="338"/>
  <c r="AM14" i="338"/>
  <c r="AA14" i="338"/>
  <c r="T14" i="338"/>
  <c r="H14" i="338"/>
  <c r="M14" i="338" s="1"/>
  <c r="DA13" i="338"/>
  <c r="CU13" i="338"/>
  <c r="CO13" i="338"/>
  <c r="CI13" i="338"/>
  <c r="CC13" i="338"/>
  <c r="AN13" i="338"/>
  <c r="AM13" i="338"/>
  <c r="AA13" i="338"/>
  <c r="T13" i="338"/>
  <c r="AL13" i="338" s="1"/>
  <c r="H13" i="338"/>
  <c r="M13" i="338" s="1"/>
  <c r="DA12" i="338"/>
  <c r="CU12" i="338"/>
  <c r="CO12" i="338"/>
  <c r="CI12" i="338"/>
  <c r="CC12" i="338"/>
  <c r="CB12" i="338"/>
  <c r="CH12" i="338" s="1"/>
  <c r="AN12" i="338"/>
  <c r="AM12" i="338"/>
  <c r="AL12" i="338"/>
  <c r="AA12" i="338"/>
  <c r="Z12" i="338"/>
  <c r="AB12" i="338" s="1"/>
  <c r="H12" i="338"/>
  <c r="M12" i="338" s="1"/>
  <c r="DA10" i="338"/>
  <c r="CU10" i="338"/>
  <c r="CO10" i="338"/>
  <c r="CI10" i="338"/>
  <c r="CC10" i="338"/>
  <c r="CB10" i="338"/>
  <c r="CH10" i="338" s="1"/>
  <c r="AN10" i="338"/>
  <c r="AM10" i="338"/>
  <c r="AL10" i="338"/>
  <c r="AA10" i="338"/>
  <c r="Z10" i="338"/>
  <c r="AB10" i="338" s="1"/>
  <c r="H10" i="338"/>
  <c r="M10" i="338" s="1"/>
  <c r="AN8" i="338"/>
  <c r="U8" i="338"/>
  <c r="AM8" i="338" s="1"/>
  <c r="T8" i="338"/>
  <c r="Z8" i="338" s="1"/>
  <c r="H8" i="338"/>
  <c r="M8" i="338" s="1"/>
  <c r="AN7" i="338"/>
  <c r="U7" i="338"/>
  <c r="AA7" i="338" s="1"/>
  <c r="T7" i="338"/>
  <c r="Z7" i="338" s="1"/>
  <c r="H7" i="338"/>
  <c r="M7" i="338" s="1"/>
  <c r="AN6" i="338"/>
  <c r="U6" i="338"/>
  <c r="AM6" i="338" s="1"/>
  <c r="T6" i="338"/>
  <c r="CB6" i="338" s="1"/>
  <c r="CH6" i="338" s="1"/>
  <c r="CN6" i="338" s="1"/>
  <c r="CT6" i="338" s="1"/>
  <c r="H6" i="338"/>
  <c r="M6" i="338" s="1"/>
  <c r="AN5" i="338"/>
  <c r="U5" i="338"/>
  <c r="DA5" i="338" s="1"/>
  <c r="T5" i="338"/>
  <c r="Z5" i="338" s="1"/>
  <c r="H5" i="338"/>
  <c r="M5" i="338" s="1"/>
  <c r="AN4" i="338"/>
  <c r="U4" i="338"/>
  <c r="AM4" i="338" s="1"/>
  <c r="T4" i="338"/>
  <c r="CB4" i="338" s="1"/>
  <c r="CH4" i="338" s="1"/>
  <c r="CN4" i="338" s="1"/>
  <c r="CT4" i="338" s="1"/>
  <c r="CZ4" i="338" s="1"/>
  <c r="ES6" i="127"/>
  <c r="ES10" i="127"/>
  <c r="ES11" i="127"/>
  <c r="ES12" i="127"/>
  <c r="ES13" i="127"/>
  <c r="ES14" i="127"/>
  <c r="ES15" i="127"/>
  <c r="ES16" i="127"/>
  <c r="ES18" i="127"/>
  <c r="ES19" i="127"/>
  <c r="ES20" i="127"/>
  <c r="ES21" i="127"/>
  <c r="ES22" i="127"/>
  <c r="ES23" i="127"/>
  <c r="ES24" i="127"/>
  <c r="ES25" i="127"/>
  <c r="ES26" i="127"/>
  <c r="ES27" i="127"/>
  <c r="ES28" i="127"/>
  <c r="ES29" i="127"/>
  <c r="ES30" i="127"/>
  <c r="ES31" i="127"/>
  <c r="ES32" i="127"/>
  <c r="ES33" i="127"/>
  <c r="ES34" i="127"/>
  <c r="ES35" i="127"/>
  <c r="ES37" i="127"/>
  <c r="ES38" i="127"/>
  <c r="ES39" i="127"/>
  <c r="ES40" i="127"/>
  <c r="ES41" i="127"/>
  <c r="ES42" i="127"/>
  <c r="ES43" i="127"/>
  <c r="ES44" i="127"/>
  <c r="ES45" i="127"/>
  <c r="ES46" i="127"/>
  <c r="ES47" i="127"/>
  <c r="ES48" i="127"/>
  <c r="ES49" i="127"/>
  <c r="ES50" i="127"/>
  <c r="ES51" i="127"/>
  <c r="ES52" i="127"/>
  <c r="ES53" i="127"/>
  <c r="ES54" i="127"/>
  <c r="ES55" i="127"/>
  <c r="ES56" i="127"/>
  <c r="ES57" i="127"/>
  <c r="ES58" i="127"/>
  <c r="ES59" i="127"/>
  <c r="ES60" i="127"/>
  <c r="ES61" i="127"/>
  <c r="ES62" i="127"/>
  <c r="ES63" i="127"/>
  <c r="ES64" i="127"/>
  <c r="ES65" i="127"/>
  <c r="ES66" i="127"/>
  <c r="ES67" i="127"/>
  <c r="ES68" i="127"/>
  <c r="ES69" i="127"/>
  <c r="ES70" i="127"/>
  <c r="ES71" i="127"/>
  <c r="ES72" i="127"/>
  <c r="ES74" i="127"/>
  <c r="ES75" i="127"/>
  <c r="ES77" i="127"/>
  <c r="ES78" i="127"/>
  <c r="ES79" i="127"/>
  <c r="ES80" i="127"/>
  <c r="ES81" i="127"/>
  <c r="ES82" i="127"/>
  <c r="ES83" i="127"/>
  <c r="ES84" i="127"/>
  <c r="ES85" i="127"/>
  <c r="ES86" i="127"/>
  <c r="ES87" i="127"/>
  <c r="ES88" i="127"/>
  <c r="ES89" i="127"/>
  <c r="ES90" i="127"/>
  <c r="ES91" i="127"/>
  <c r="ES92" i="127"/>
  <c r="ES93" i="127"/>
  <c r="ES94" i="127"/>
  <c r="ES95" i="127"/>
  <c r="ES96" i="127"/>
  <c r="ES97" i="127"/>
  <c r="ES98" i="127"/>
  <c r="ES99" i="127"/>
  <c r="ES100" i="127"/>
  <c r="ES101" i="127"/>
  <c r="ES102" i="127"/>
  <c r="ES103" i="127"/>
  <c r="ES104" i="127"/>
  <c r="ES106" i="127"/>
  <c r="ES107" i="127"/>
  <c r="ES108" i="127"/>
  <c r="ES109" i="127"/>
  <c r="ES110" i="127"/>
  <c r="ES111" i="127"/>
  <c r="ES112" i="127"/>
  <c r="ES113" i="127"/>
  <c r="ES114" i="127"/>
  <c r="ES115" i="127"/>
  <c r="ES116" i="127"/>
  <c r="ES117" i="127"/>
  <c r="ES118" i="127"/>
  <c r="ES119" i="127"/>
  <c r="ES120" i="127"/>
  <c r="ES121" i="127"/>
  <c r="ES122" i="127"/>
  <c r="ES123" i="127"/>
  <c r="ES124" i="127"/>
  <c r="ES125" i="127"/>
  <c r="ES126" i="127"/>
  <c r="ES127" i="127"/>
  <c r="ES128" i="127"/>
  <c r="ES129" i="127"/>
  <c r="ES130" i="127"/>
  <c r="ES131" i="127"/>
  <c r="ES132" i="127"/>
  <c r="ES133" i="127"/>
  <c r="ES134" i="127"/>
  <c r="ES135" i="127"/>
  <c r="ES136" i="127"/>
  <c r="ES137" i="127"/>
  <c r="ES138" i="127"/>
  <c r="ES139" i="127"/>
  <c r="ES140" i="127"/>
  <c r="ES141" i="127"/>
  <c r="ES142" i="127"/>
  <c r="ES143" i="127"/>
  <c r="ES144" i="127"/>
  <c r="ES145" i="127"/>
  <c r="ES146" i="127"/>
  <c r="ES147" i="127"/>
  <c r="ES148" i="127"/>
  <c r="ES149" i="127"/>
  <c r="ES150" i="127"/>
  <c r="ES151" i="127"/>
  <c r="ES152" i="127"/>
  <c r="ES153" i="127"/>
  <c r="ES154" i="127"/>
  <c r="ES155" i="127"/>
  <c r="ES156" i="127"/>
  <c r="ES158" i="127"/>
  <c r="ES159" i="127"/>
  <c r="ES160" i="127"/>
  <c r="ES161" i="127"/>
  <c r="ES162" i="127"/>
  <c r="ES163" i="127"/>
  <c r="ES164" i="127"/>
  <c r="ES165" i="127"/>
  <c r="ES166" i="127"/>
  <c r="ES167" i="127"/>
  <c r="ES168" i="127"/>
  <c r="ES169" i="127"/>
  <c r="ES170" i="127"/>
  <c r="ES171" i="127"/>
  <c r="ES172" i="127"/>
  <c r="ES173" i="127"/>
  <c r="ES174" i="127"/>
  <c r="ES175" i="127"/>
  <c r="ES176" i="127"/>
  <c r="ES177" i="127"/>
  <c r="ES179" i="127"/>
  <c r="ES180" i="127"/>
  <c r="ES181" i="127"/>
  <c r="ES182" i="127"/>
  <c r="ES183" i="127"/>
  <c r="ES184" i="127"/>
  <c r="ES185" i="127"/>
  <c r="ES186" i="127"/>
  <c r="ES187" i="127"/>
  <c r="ES188" i="127"/>
  <c r="ES189" i="127"/>
  <c r="ES190" i="127"/>
  <c r="ES191" i="127"/>
  <c r="ES192" i="127"/>
  <c r="ES193" i="127"/>
  <c r="ES194" i="127"/>
  <c r="ES195" i="127"/>
  <c r="ES196" i="127"/>
  <c r="ES197" i="127"/>
  <c r="ES200" i="127"/>
  <c r="ES201" i="127"/>
  <c r="ES202" i="127"/>
  <c r="ES203" i="127"/>
  <c r="ES204" i="127"/>
  <c r="ES205" i="127"/>
  <c r="ES206" i="127"/>
  <c r="ES207" i="127"/>
  <c r="ES208" i="127"/>
  <c r="ES209" i="127"/>
  <c r="ES210" i="127"/>
  <c r="ES211" i="127"/>
  <c r="ES212" i="127"/>
  <c r="ES213" i="127"/>
  <c r="ES214" i="127"/>
  <c r="ES215" i="127"/>
  <c r="ES216" i="127"/>
  <c r="ES217" i="127"/>
  <c r="ES218" i="127"/>
  <c r="ES219" i="127"/>
  <c r="ES220" i="127"/>
  <c r="ES221" i="127"/>
  <c r="ES222" i="127"/>
  <c r="ES223" i="127"/>
  <c r="ES224" i="127"/>
  <c r="ES225" i="127"/>
  <c r="ES226" i="127"/>
  <c r="ES227" i="127"/>
  <c r="ES228" i="127"/>
  <c r="ES229" i="127"/>
  <c r="ES230" i="127"/>
  <c r="ES246" i="127"/>
  <c r="ES247" i="127"/>
  <c r="ES248" i="127"/>
  <c r="ES249" i="127"/>
  <c r="ES250" i="127"/>
  <c r="ES251" i="127"/>
  <c r="ES252" i="127"/>
  <c r="ES253" i="127"/>
  <c r="ES254" i="127"/>
  <c r="ES255" i="127"/>
  <c r="ES256" i="127"/>
  <c r="ES257" i="127"/>
  <c r="ES258" i="127"/>
  <c r="ES259" i="127"/>
  <c r="ES260" i="127"/>
  <c r="ES261" i="127"/>
  <c r="ES262" i="127"/>
  <c r="ES263" i="127"/>
  <c r="ES264" i="127"/>
  <c r="ES265" i="127"/>
  <c r="ES266" i="127"/>
  <c r="ES267" i="127"/>
  <c r="ES268" i="127"/>
  <c r="ES269" i="127"/>
  <c r="ES270" i="127"/>
  <c r="ES271" i="127"/>
  <c r="ES272" i="127"/>
  <c r="ES273" i="127"/>
  <c r="ES274" i="127"/>
  <c r="ES275" i="127"/>
  <c r="ES276" i="127"/>
  <c r="ES277" i="127"/>
  <c r="ES278" i="127"/>
  <c r="ES279" i="127"/>
  <c r="ES280" i="127"/>
  <c r="ES281" i="127"/>
  <c r="ES282" i="127"/>
  <c r="ES283" i="127"/>
  <c r="ES284" i="127"/>
  <c r="ES285" i="127"/>
  <c r="ES286" i="127"/>
  <c r="ES287" i="127"/>
  <c r="ES288" i="127"/>
  <c r="ES289" i="127"/>
  <c r="ES290" i="127"/>
  <c r="ES291" i="127"/>
  <c r="ES292" i="127"/>
  <c r="ES293" i="127"/>
  <c r="ES294" i="127"/>
  <c r="ES295" i="127"/>
  <c r="ES296" i="127"/>
  <c r="ES297" i="127"/>
  <c r="ES298" i="127"/>
  <c r="ES299" i="127"/>
  <c r="ES300" i="127"/>
  <c r="ES301" i="127"/>
  <c r="ES302" i="127"/>
  <c r="ES303" i="127"/>
  <c r="ES304" i="127"/>
  <c r="ES305" i="127"/>
  <c r="ES306" i="127"/>
  <c r="ES307" i="127"/>
  <c r="ES308" i="127"/>
  <c r="ES309" i="127"/>
  <c r="ES310" i="127"/>
  <c r="ES311" i="127"/>
  <c r="ES312" i="127"/>
  <c r="ES313" i="127"/>
  <c r="ES314" i="127"/>
  <c r="ES315" i="127"/>
  <c r="ES316" i="127"/>
  <c r="ES317" i="127"/>
  <c r="ES318" i="127"/>
  <c r="ES319" i="127"/>
  <c r="ES320" i="127"/>
  <c r="ES321" i="127"/>
  <c r="ES322" i="127"/>
  <c r="ES323" i="127"/>
  <c r="ES324" i="127"/>
  <c r="ES325" i="127"/>
  <c r="ES326" i="127"/>
  <c r="ES327" i="127"/>
  <c r="ES328" i="127"/>
  <c r="ES329" i="127"/>
  <c r="ES330" i="127"/>
  <c r="ES331" i="127"/>
  <c r="ES332" i="127"/>
  <c r="ES333" i="127"/>
  <c r="ES334" i="127"/>
  <c r="ES335" i="127"/>
  <c r="ES336" i="127"/>
  <c r="ES337" i="127"/>
  <c r="ES338" i="127"/>
  <c r="ES339" i="127"/>
  <c r="ES340" i="127"/>
  <c r="ES341" i="127"/>
  <c r="ES342" i="127"/>
  <c r="ES343" i="127"/>
  <c r="ES344" i="127"/>
  <c r="ES345" i="127"/>
  <c r="ES346" i="127"/>
  <c r="ES347" i="127"/>
  <c r="ES348" i="127"/>
  <c r="ES349" i="127"/>
  <c r="ES350" i="127"/>
  <c r="ES351" i="127"/>
  <c r="ES352" i="127"/>
  <c r="ES353" i="127"/>
  <c r="ES354" i="127"/>
  <c r="ES355" i="127"/>
  <c r="ES356" i="127"/>
  <c r="ES357" i="127"/>
  <c r="ES358" i="127"/>
  <c r="ES359" i="127"/>
  <c r="ES360" i="127"/>
  <c r="ES361" i="127"/>
  <c r="ES362" i="127"/>
  <c r="ES363" i="127"/>
  <c r="ES364" i="127"/>
  <c r="ES365" i="127"/>
  <c r="ES366" i="127"/>
  <c r="ES367" i="127"/>
  <c r="ES368" i="127"/>
  <c r="ES369" i="127"/>
  <c r="ES370" i="127"/>
  <c r="ES371" i="127"/>
  <c r="ES372" i="127"/>
  <c r="ES373" i="127"/>
  <c r="ES374" i="127"/>
  <c r="ES375" i="127"/>
  <c r="ES376" i="127"/>
  <c r="ES377" i="127"/>
  <c r="ES378" i="127"/>
  <c r="ES379" i="127"/>
  <c r="ES380" i="127"/>
  <c r="ES381" i="127"/>
  <c r="ES382" i="127"/>
  <c r="ES383" i="127"/>
  <c r="ES384" i="127"/>
  <c r="ES385" i="127"/>
  <c r="ES386" i="127"/>
  <c r="ES387" i="127"/>
  <c r="ES388" i="127"/>
  <c r="ES389" i="127"/>
  <c r="ES390" i="127"/>
  <c r="ES391" i="127"/>
  <c r="ES392" i="127"/>
  <c r="ES393" i="127"/>
  <c r="ES394" i="127"/>
  <c r="ES395" i="127"/>
  <c r="ES396" i="127"/>
  <c r="ES397" i="127"/>
  <c r="ES398" i="127"/>
  <c r="ES399" i="127"/>
  <c r="ES400" i="127"/>
  <c r="ES401" i="127"/>
  <c r="ES402" i="127"/>
  <c r="ES403" i="127"/>
  <c r="ES404" i="127"/>
  <c r="ES405" i="127"/>
  <c r="ES406" i="127"/>
  <c r="ES407" i="127"/>
  <c r="ES408" i="127"/>
  <c r="ES409" i="127"/>
  <c r="ES410" i="127"/>
  <c r="ES411" i="127"/>
  <c r="ES412" i="127"/>
  <c r="ES413" i="127"/>
  <c r="ES414" i="127"/>
  <c r="ES415" i="127"/>
  <c r="ES416" i="127"/>
  <c r="ES417" i="127"/>
  <c r="ES418" i="127"/>
  <c r="ES419" i="127"/>
  <c r="ES420" i="127"/>
  <c r="ES421" i="127"/>
  <c r="ES422" i="127"/>
  <c r="ES423" i="127"/>
  <c r="ES424" i="127"/>
  <c r="ES425" i="127"/>
  <c r="ES426" i="127"/>
  <c r="ES427" i="127"/>
  <c r="ES428" i="127"/>
  <c r="ES429" i="127"/>
  <c r="ES430" i="127"/>
  <c r="ES431" i="127"/>
  <c r="ES432" i="127"/>
  <c r="ES433" i="127"/>
  <c r="ES434" i="127"/>
  <c r="ES435" i="127"/>
  <c r="ES436" i="127"/>
  <c r="ES437" i="127"/>
  <c r="ES438" i="127"/>
  <c r="ES439" i="127"/>
  <c r="ES440" i="127"/>
  <c r="ES441" i="127"/>
  <c r="ES442" i="127"/>
  <c r="ES443" i="127"/>
  <c r="ES444" i="127"/>
  <c r="ES445" i="127"/>
  <c r="ES446" i="127"/>
  <c r="ES447" i="127"/>
  <c r="ES448" i="127"/>
  <c r="ES449" i="127"/>
  <c r="ES450" i="127"/>
  <c r="ES451" i="127"/>
  <c r="ES452" i="127"/>
  <c r="ES453" i="127"/>
  <c r="ES454" i="127"/>
  <c r="ES455" i="127"/>
  <c r="ES456" i="127"/>
  <c r="ES457" i="127"/>
  <c r="ES458" i="127"/>
  <c r="ES459" i="127"/>
  <c r="ES460" i="127"/>
  <c r="ES461" i="127"/>
  <c r="ES462" i="127"/>
  <c r="ES463" i="127"/>
  <c r="ES464" i="127"/>
  <c r="ES465" i="127"/>
  <c r="ES466" i="127"/>
  <c r="ES467" i="127"/>
  <c r="ES468" i="127"/>
  <c r="ES469" i="127"/>
  <c r="ES470" i="127"/>
  <c r="ES471" i="127"/>
  <c r="ES472" i="127"/>
  <c r="ES473" i="127"/>
  <c r="ES474" i="127"/>
  <c r="ES475" i="127"/>
  <c r="ES476" i="127"/>
  <c r="ES477" i="127"/>
  <c r="ES478" i="127"/>
  <c r="ES479" i="127"/>
  <c r="ES480" i="127"/>
  <c r="ES481" i="127"/>
  <c r="ES482" i="127"/>
  <c r="ES483" i="127"/>
  <c r="ES484" i="127"/>
  <c r="ES485" i="127"/>
  <c r="ES486" i="127"/>
  <c r="ES487" i="127"/>
  <c r="ES488" i="127"/>
  <c r="ES489" i="127"/>
  <c r="ES490" i="127"/>
  <c r="ES491" i="127"/>
  <c r="ES492" i="127"/>
  <c r="ES493" i="127"/>
  <c r="ES494" i="127"/>
  <c r="ES495" i="127"/>
  <c r="ES496" i="127"/>
  <c r="ES497" i="127"/>
  <c r="ES498" i="127"/>
  <c r="ES499" i="127"/>
  <c r="ES500" i="127"/>
  <c r="ES501" i="127"/>
  <c r="ES502" i="127"/>
  <c r="ES503" i="127"/>
  <c r="ES504" i="127"/>
  <c r="ES505" i="127"/>
  <c r="ES506" i="127"/>
  <c r="ES507" i="127"/>
  <c r="ES508" i="127"/>
  <c r="ES509" i="127"/>
  <c r="ES510" i="127"/>
  <c r="ES511" i="127"/>
  <c r="ES512" i="127"/>
  <c r="ES513" i="127"/>
  <c r="ES514" i="127"/>
  <c r="ES515" i="127"/>
  <c r="ES516" i="127"/>
  <c r="ES517" i="127"/>
  <c r="ES518" i="127"/>
  <c r="ES519" i="127"/>
  <c r="ES520" i="127"/>
  <c r="ES521" i="127"/>
  <c r="ES522" i="127"/>
  <c r="ES523" i="127"/>
  <c r="ES524" i="127"/>
  <c r="ES525" i="127"/>
  <c r="ES526" i="127"/>
  <c r="ES527" i="127"/>
  <c r="ES528" i="127"/>
  <c r="ES529" i="127"/>
  <c r="ES530" i="127"/>
  <c r="ES531" i="127"/>
  <c r="ES532" i="127"/>
  <c r="ES533" i="127"/>
  <c r="ES534" i="127"/>
  <c r="ES535" i="127"/>
  <c r="ES536" i="127"/>
  <c r="ES537" i="127"/>
  <c r="ES538" i="127"/>
  <c r="ES539" i="127"/>
  <c r="ES540" i="127"/>
  <c r="ES541" i="127"/>
  <c r="ES542" i="127"/>
  <c r="ES543" i="127"/>
  <c r="ES544" i="127"/>
  <c r="ES545" i="127"/>
  <c r="ES546" i="127"/>
  <c r="ES547" i="127"/>
  <c r="ES548" i="127"/>
  <c r="ES549" i="127"/>
  <c r="ES550" i="127"/>
  <c r="ES551" i="127"/>
  <c r="ES552" i="127"/>
  <c r="ES553" i="127"/>
  <c r="ES554" i="127"/>
  <c r="ES555" i="127"/>
  <c r="ES556" i="127"/>
  <c r="ES557" i="127"/>
  <c r="ES558" i="127"/>
  <c r="ES559" i="127"/>
  <c r="ES560" i="127"/>
  <c r="ES561" i="127"/>
  <c r="ES562" i="127"/>
  <c r="ES563" i="127"/>
  <c r="ES564" i="127"/>
  <c r="ES565" i="127"/>
  <c r="ES566" i="127"/>
  <c r="ES567" i="127"/>
  <c r="ES568" i="127"/>
  <c r="ES569" i="127"/>
  <c r="ES570" i="127"/>
  <c r="ES571" i="127"/>
  <c r="ES572" i="127"/>
  <c r="ES573" i="127"/>
  <c r="ES574" i="127"/>
  <c r="ES575" i="127"/>
  <c r="ES576" i="127"/>
  <c r="ES577" i="127"/>
  <c r="ES578" i="127"/>
  <c r="ES579" i="127"/>
  <c r="ES580" i="127"/>
  <c r="ES581" i="127"/>
  <c r="ES582" i="127"/>
  <c r="ES583" i="127"/>
  <c r="ES584" i="127"/>
  <c r="ES585" i="127"/>
  <c r="ES586" i="127"/>
  <c r="ES587" i="127"/>
  <c r="ES588" i="127"/>
  <c r="ES589" i="127"/>
  <c r="ES590" i="127"/>
  <c r="ES591" i="127"/>
  <c r="ES592" i="127"/>
  <c r="ES593" i="127"/>
  <c r="ES594" i="127"/>
  <c r="ES595" i="127"/>
  <c r="ES596" i="127"/>
  <c r="ES597" i="127"/>
  <c r="ES598" i="127"/>
  <c r="ES599" i="127"/>
  <c r="ES600" i="127"/>
  <c r="ES601" i="127"/>
  <c r="ES602" i="127"/>
  <c r="ES603" i="127"/>
  <c r="ES604" i="127"/>
  <c r="ES605" i="127"/>
  <c r="ES606" i="127"/>
  <c r="ES607" i="127"/>
  <c r="ES608" i="127"/>
  <c r="ES609" i="127"/>
  <c r="ES610" i="127"/>
  <c r="ES611" i="127"/>
  <c r="ES612" i="127"/>
  <c r="ES613" i="127"/>
  <c r="ES614" i="127"/>
  <c r="ES615" i="127"/>
  <c r="ES616" i="127"/>
  <c r="ES617" i="127"/>
  <c r="ES618" i="127"/>
  <c r="ES619" i="127"/>
  <c r="ES620" i="127"/>
  <c r="ES621" i="127"/>
  <c r="ES622" i="127"/>
  <c r="ES623" i="127"/>
  <c r="ES5" i="127"/>
  <c r="ER6" i="127"/>
  <c r="ER10" i="127"/>
  <c r="ER11" i="127"/>
  <c r="ER12" i="127"/>
  <c r="ER13" i="127"/>
  <c r="ER14" i="127"/>
  <c r="ER15" i="127"/>
  <c r="ER16" i="127"/>
  <c r="ER18" i="127"/>
  <c r="ER19" i="127"/>
  <c r="ER20" i="127"/>
  <c r="ER21" i="127"/>
  <c r="ER22" i="127"/>
  <c r="ER23" i="127"/>
  <c r="ER24" i="127"/>
  <c r="ER25" i="127"/>
  <c r="ER26" i="127"/>
  <c r="ER27" i="127"/>
  <c r="ER28" i="127"/>
  <c r="ER29" i="127"/>
  <c r="ER30" i="127"/>
  <c r="ER31" i="127"/>
  <c r="ER32" i="127"/>
  <c r="ER33" i="127"/>
  <c r="ER34" i="127"/>
  <c r="ER35" i="127"/>
  <c r="ER37" i="127"/>
  <c r="ER38" i="127"/>
  <c r="ER39" i="127"/>
  <c r="ER40" i="127"/>
  <c r="ER41" i="127"/>
  <c r="ER42" i="127"/>
  <c r="ER43" i="127"/>
  <c r="ER44" i="127"/>
  <c r="ER45" i="127"/>
  <c r="ER46" i="127"/>
  <c r="ER47" i="127"/>
  <c r="ER48" i="127"/>
  <c r="ER49" i="127"/>
  <c r="ER50" i="127"/>
  <c r="ER51" i="127"/>
  <c r="ER52" i="127"/>
  <c r="ER53" i="127"/>
  <c r="ER54" i="127"/>
  <c r="ER55" i="127"/>
  <c r="ER56" i="127"/>
  <c r="ER57" i="127"/>
  <c r="ER58" i="127"/>
  <c r="ER59" i="127"/>
  <c r="ER60" i="127"/>
  <c r="ER61" i="127"/>
  <c r="ER62" i="127"/>
  <c r="ER63" i="127"/>
  <c r="ER64" i="127"/>
  <c r="ER65" i="127"/>
  <c r="ER66" i="127"/>
  <c r="ER67" i="127"/>
  <c r="ER68" i="127"/>
  <c r="ER69" i="127"/>
  <c r="ER70" i="127"/>
  <c r="ER71" i="127"/>
  <c r="ER72" i="127"/>
  <c r="ER74" i="127"/>
  <c r="ER75" i="127"/>
  <c r="ER77" i="127"/>
  <c r="ER78" i="127"/>
  <c r="ER79" i="127"/>
  <c r="ER80" i="127"/>
  <c r="ER81" i="127"/>
  <c r="ER82" i="127"/>
  <c r="ER83" i="127"/>
  <c r="ER84" i="127"/>
  <c r="ER85" i="127"/>
  <c r="ER86" i="127"/>
  <c r="ER87" i="127"/>
  <c r="ER88" i="127"/>
  <c r="ER89" i="127"/>
  <c r="ER90" i="127"/>
  <c r="ER91" i="127"/>
  <c r="ER92" i="127"/>
  <c r="ER93" i="127"/>
  <c r="ER94" i="127"/>
  <c r="ER95" i="127"/>
  <c r="ER96" i="127"/>
  <c r="ER97" i="127"/>
  <c r="ER98" i="127"/>
  <c r="ER99" i="127"/>
  <c r="ER100" i="127"/>
  <c r="ER101" i="127"/>
  <c r="ER102" i="127"/>
  <c r="ER103" i="127"/>
  <c r="ER104" i="127"/>
  <c r="ER106" i="127"/>
  <c r="ER107" i="127"/>
  <c r="ER108" i="127"/>
  <c r="ER109" i="127"/>
  <c r="ER110" i="127"/>
  <c r="ER111" i="127"/>
  <c r="ER112" i="127"/>
  <c r="ER113" i="127"/>
  <c r="ER114" i="127"/>
  <c r="ER115" i="127"/>
  <c r="ER116" i="127"/>
  <c r="ER117" i="127"/>
  <c r="ER118" i="127"/>
  <c r="ER119" i="127"/>
  <c r="ER120" i="127"/>
  <c r="ER121" i="127"/>
  <c r="ER122" i="127"/>
  <c r="ER123" i="127"/>
  <c r="ER124" i="127"/>
  <c r="ER125" i="127"/>
  <c r="ER126" i="127"/>
  <c r="ER127" i="127"/>
  <c r="ER128" i="127"/>
  <c r="ER129" i="127"/>
  <c r="ER130" i="127"/>
  <c r="ER131" i="127"/>
  <c r="ER132" i="127"/>
  <c r="ER133" i="127"/>
  <c r="ER134" i="127"/>
  <c r="ER135" i="127"/>
  <c r="ER136" i="127"/>
  <c r="ER137" i="127"/>
  <c r="ER138" i="127"/>
  <c r="ER139" i="127"/>
  <c r="ER140" i="127"/>
  <c r="ER141" i="127"/>
  <c r="ER142" i="127"/>
  <c r="ER143" i="127"/>
  <c r="ER144" i="127"/>
  <c r="ER145" i="127"/>
  <c r="ER146" i="127"/>
  <c r="ER147" i="127"/>
  <c r="ER148" i="127"/>
  <c r="ER149" i="127"/>
  <c r="ER150" i="127"/>
  <c r="ER151" i="127"/>
  <c r="ER152" i="127"/>
  <c r="ER153" i="127"/>
  <c r="ER154" i="127"/>
  <c r="ER155" i="127"/>
  <c r="ER156" i="127"/>
  <c r="ER158" i="127"/>
  <c r="ER159" i="127"/>
  <c r="ER160" i="127"/>
  <c r="ER161" i="127"/>
  <c r="ER162" i="127"/>
  <c r="ER163" i="127"/>
  <c r="ER164" i="127"/>
  <c r="ER165" i="127"/>
  <c r="ER166" i="127"/>
  <c r="ER167" i="127"/>
  <c r="ER168" i="127"/>
  <c r="ER169" i="127"/>
  <c r="ER170" i="127"/>
  <c r="ER171" i="127"/>
  <c r="ER172" i="127"/>
  <c r="ER173" i="127"/>
  <c r="ER174" i="127"/>
  <c r="ER175" i="127"/>
  <c r="ER176" i="127"/>
  <c r="ER177" i="127"/>
  <c r="ER179" i="127"/>
  <c r="ER180" i="127"/>
  <c r="ER181" i="127"/>
  <c r="ER182" i="127"/>
  <c r="ER183" i="127"/>
  <c r="ER184" i="127"/>
  <c r="ER185" i="127"/>
  <c r="ER186" i="127"/>
  <c r="ER187" i="127"/>
  <c r="ER188" i="127"/>
  <c r="ER189" i="127"/>
  <c r="ER190" i="127"/>
  <c r="ER191" i="127"/>
  <c r="ER192" i="127"/>
  <c r="ER193" i="127"/>
  <c r="ER194" i="127"/>
  <c r="ER195" i="127"/>
  <c r="ER196" i="127"/>
  <c r="ER197" i="127"/>
  <c r="ER200" i="127"/>
  <c r="ER201" i="127"/>
  <c r="ER202" i="127"/>
  <c r="ER203" i="127"/>
  <c r="ER204" i="127"/>
  <c r="ER205" i="127"/>
  <c r="ER206" i="127"/>
  <c r="ER207" i="127"/>
  <c r="ER208" i="127"/>
  <c r="ER209" i="127"/>
  <c r="ER210" i="127"/>
  <c r="ER211" i="127"/>
  <c r="ER212" i="127"/>
  <c r="ER213" i="127"/>
  <c r="ER214" i="127"/>
  <c r="ER215" i="127"/>
  <c r="ER216" i="127"/>
  <c r="ER217" i="127"/>
  <c r="ER218" i="127"/>
  <c r="ER219" i="127"/>
  <c r="ER220" i="127"/>
  <c r="ER221" i="127"/>
  <c r="ER222" i="127"/>
  <c r="ER223" i="127"/>
  <c r="ER224" i="127"/>
  <c r="ER225" i="127"/>
  <c r="ER226" i="127"/>
  <c r="ER227" i="127"/>
  <c r="ER228" i="127"/>
  <c r="ER229" i="127"/>
  <c r="ER230" i="127"/>
  <c r="ER246" i="127"/>
  <c r="ER247" i="127"/>
  <c r="ER248" i="127"/>
  <c r="ER249" i="127"/>
  <c r="ER250" i="127"/>
  <c r="ER251" i="127"/>
  <c r="ER252" i="127"/>
  <c r="ER253" i="127"/>
  <c r="ER254" i="127"/>
  <c r="ER255" i="127"/>
  <c r="ER256" i="127"/>
  <c r="ER257" i="127"/>
  <c r="ER258" i="127"/>
  <c r="ER259" i="127"/>
  <c r="ER260" i="127"/>
  <c r="ER261" i="127"/>
  <c r="ER262" i="127"/>
  <c r="ER263" i="127"/>
  <c r="ER264" i="127"/>
  <c r="ER265" i="127"/>
  <c r="ER266" i="127"/>
  <c r="ER267" i="127"/>
  <c r="ER268" i="127"/>
  <c r="ER269" i="127"/>
  <c r="ER270" i="127"/>
  <c r="ER271" i="127"/>
  <c r="ER272" i="127"/>
  <c r="ER273" i="127"/>
  <c r="ER274" i="127"/>
  <c r="ER275" i="127"/>
  <c r="ER276" i="127"/>
  <c r="ER277" i="127"/>
  <c r="ER278" i="127"/>
  <c r="ER279" i="127"/>
  <c r="ER280" i="127"/>
  <c r="ER281" i="127"/>
  <c r="ER282" i="127"/>
  <c r="ER283" i="127"/>
  <c r="ER284" i="127"/>
  <c r="ER285" i="127"/>
  <c r="ER286" i="127"/>
  <c r="ER287" i="127"/>
  <c r="ER288" i="127"/>
  <c r="ER289" i="127"/>
  <c r="ER290" i="127"/>
  <c r="ER291" i="127"/>
  <c r="ER292" i="127"/>
  <c r="ER293" i="127"/>
  <c r="ER294" i="127"/>
  <c r="ER295" i="127"/>
  <c r="ER296" i="127"/>
  <c r="ER297" i="127"/>
  <c r="ER298" i="127"/>
  <c r="ER299" i="127"/>
  <c r="ER300" i="127"/>
  <c r="ER301" i="127"/>
  <c r="ER302" i="127"/>
  <c r="ER303" i="127"/>
  <c r="ER304" i="127"/>
  <c r="ER305" i="127"/>
  <c r="ER306" i="127"/>
  <c r="ER307" i="127"/>
  <c r="ER308" i="127"/>
  <c r="ER309" i="127"/>
  <c r="ER310" i="127"/>
  <c r="ER311" i="127"/>
  <c r="ER312" i="127"/>
  <c r="ER313" i="127"/>
  <c r="ER314" i="127"/>
  <c r="ER315" i="127"/>
  <c r="ER316" i="127"/>
  <c r="ER317" i="127"/>
  <c r="ER318" i="127"/>
  <c r="ER319" i="127"/>
  <c r="ER320" i="127"/>
  <c r="ER321" i="127"/>
  <c r="ER322" i="127"/>
  <c r="ER323" i="127"/>
  <c r="ER324" i="127"/>
  <c r="ER325" i="127"/>
  <c r="ER326" i="127"/>
  <c r="ER327" i="127"/>
  <c r="ER328" i="127"/>
  <c r="ER329" i="127"/>
  <c r="ER330" i="127"/>
  <c r="ER331" i="127"/>
  <c r="ER332" i="127"/>
  <c r="ER333" i="127"/>
  <c r="ER334" i="127"/>
  <c r="ER335" i="127"/>
  <c r="ER336" i="127"/>
  <c r="ER337" i="127"/>
  <c r="ER338" i="127"/>
  <c r="ER339" i="127"/>
  <c r="ER340" i="127"/>
  <c r="ER341" i="127"/>
  <c r="ER342" i="127"/>
  <c r="ER343" i="127"/>
  <c r="ER344" i="127"/>
  <c r="ER345" i="127"/>
  <c r="ER346" i="127"/>
  <c r="ER347" i="127"/>
  <c r="ER348" i="127"/>
  <c r="ER349" i="127"/>
  <c r="ER350" i="127"/>
  <c r="ER351" i="127"/>
  <c r="ER352" i="127"/>
  <c r="ER353" i="127"/>
  <c r="ER354" i="127"/>
  <c r="ER355" i="127"/>
  <c r="ER356" i="127"/>
  <c r="ER357" i="127"/>
  <c r="ER358" i="127"/>
  <c r="ER359" i="127"/>
  <c r="ER360" i="127"/>
  <c r="ER361" i="127"/>
  <c r="ER362" i="127"/>
  <c r="ER363" i="127"/>
  <c r="ER364" i="127"/>
  <c r="ER365" i="127"/>
  <c r="ER366" i="127"/>
  <c r="ER367" i="127"/>
  <c r="ER368" i="127"/>
  <c r="ER369" i="127"/>
  <c r="ER370" i="127"/>
  <c r="ER371" i="127"/>
  <c r="ER372" i="127"/>
  <c r="ER373" i="127"/>
  <c r="ER374" i="127"/>
  <c r="ER375" i="127"/>
  <c r="ER376" i="127"/>
  <c r="ER377" i="127"/>
  <c r="ER378" i="127"/>
  <c r="ER379" i="127"/>
  <c r="ER380" i="127"/>
  <c r="ER381" i="127"/>
  <c r="ER382" i="127"/>
  <c r="ER383" i="127"/>
  <c r="ER384" i="127"/>
  <c r="ER385" i="127"/>
  <c r="ER386" i="127"/>
  <c r="ER387" i="127"/>
  <c r="ER388" i="127"/>
  <c r="ER389" i="127"/>
  <c r="ER390" i="127"/>
  <c r="ER391" i="127"/>
  <c r="ER392" i="127"/>
  <c r="ER393" i="127"/>
  <c r="ER394" i="127"/>
  <c r="ER395" i="127"/>
  <c r="ER396" i="127"/>
  <c r="ER397" i="127"/>
  <c r="ER398" i="127"/>
  <c r="ER399" i="127"/>
  <c r="ER400" i="127"/>
  <c r="ER401" i="127"/>
  <c r="ER402" i="127"/>
  <c r="ER403" i="127"/>
  <c r="ER404" i="127"/>
  <c r="ER405" i="127"/>
  <c r="ER406" i="127"/>
  <c r="ER407" i="127"/>
  <c r="ER408" i="127"/>
  <c r="ER409" i="127"/>
  <c r="ER410" i="127"/>
  <c r="ER411" i="127"/>
  <c r="ER412" i="127"/>
  <c r="ER413" i="127"/>
  <c r="ER414" i="127"/>
  <c r="ER415" i="127"/>
  <c r="ER416" i="127"/>
  <c r="ER417" i="127"/>
  <c r="ER418" i="127"/>
  <c r="ER419" i="127"/>
  <c r="ER420" i="127"/>
  <c r="ER421" i="127"/>
  <c r="ER422" i="127"/>
  <c r="ER423" i="127"/>
  <c r="ER424" i="127"/>
  <c r="ER425" i="127"/>
  <c r="ER426" i="127"/>
  <c r="ER427" i="127"/>
  <c r="ER428" i="127"/>
  <c r="ER429" i="127"/>
  <c r="ER430" i="127"/>
  <c r="ER431" i="127"/>
  <c r="ER432" i="127"/>
  <c r="ER433" i="127"/>
  <c r="ER434" i="127"/>
  <c r="ER435" i="127"/>
  <c r="ER436" i="127"/>
  <c r="ER437" i="127"/>
  <c r="ER438" i="127"/>
  <c r="ER439" i="127"/>
  <c r="ER440" i="127"/>
  <c r="ER441" i="127"/>
  <c r="ER442" i="127"/>
  <c r="ER443" i="127"/>
  <c r="ER444" i="127"/>
  <c r="ER445" i="127"/>
  <c r="ER446" i="127"/>
  <c r="ER447" i="127"/>
  <c r="ER448" i="127"/>
  <c r="ER449" i="127"/>
  <c r="ER450" i="127"/>
  <c r="ER451" i="127"/>
  <c r="ER452" i="127"/>
  <c r="ER453" i="127"/>
  <c r="ER454" i="127"/>
  <c r="ER455" i="127"/>
  <c r="ER456" i="127"/>
  <c r="ER457" i="127"/>
  <c r="ER458" i="127"/>
  <c r="ER459" i="127"/>
  <c r="ER460" i="127"/>
  <c r="ER461" i="127"/>
  <c r="ER462" i="127"/>
  <c r="ER463" i="127"/>
  <c r="ER464" i="127"/>
  <c r="ER465" i="127"/>
  <c r="ER466" i="127"/>
  <c r="ER467" i="127"/>
  <c r="ER468" i="127"/>
  <c r="ER469" i="127"/>
  <c r="ER470" i="127"/>
  <c r="ER471" i="127"/>
  <c r="ER472" i="127"/>
  <c r="ER473" i="127"/>
  <c r="ER474" i="127"/>
  <c r="ER475" i="127"/>
  <c r="ER476" i="127"/>
  <c r="ER477" i="127"/>
  <c r="ER478" i="127"/>
  <c r="ER479" i="127"/>
  <c r="ER480" i="127"/>
  <c r="ER481" i="127"/>
  <c r="ER482" i="127"/>
  <c r="ER483" i="127"/>
  <c r="ER484" i="127"/>
  <c r="ER485" i="127"/>
  <c r="ER486" i="127"/>
  <c r="ER487" i="127"/>
  <c r="ER488" i="127"/>
  <c r="ER489" i="127"/>
  <c r="ER490" i="127"/>
  <c r="ER491" i="127"/>
  <c r="ER492" i="127"/>
  <c r="ER493" i="127"/>
  <c r="ER494" i="127"/>
  <c r="ER495" i="127"/>
  <c r="ER496" i="127"/>
  <c r="ER497" i="127"/>
  <c r="ER498" i="127"/>
  <c r="ER499" i="127"/>
  <c r="ER500" i="127"/>
  <c r="ER501" i="127"/>
  <c r="ER502" i="127"/>
  <c r="ER503" i="127"/>
  <c r="ER504" i="127"/>
  <c r="ER505" i="127"/>
  <c r="ER506" i="127"/>
  <c r="ER507" i="127"/>
  <c r="ER508" i="127"/>
  <c r="ER509" i="127"/>
  <c r="ER510" i="127"/>
  <c r="ER511" i="127"/>
  <c r="ER512" i="127"/>
  <c r="ER513" i="127"/>
  <c r="ER514" i="127"/>
  <c r="ER515" i="127"/>
  <c r="ER516" i="127"/>
  <c r="ER517" i="127"/>
  <c r="ER518" i="127"/>
  <c r="ER519" i="127"/>
  <c r="ER520" i="127"/>
  <c r="ER521" i="127"/>
  <c r="ER522" i="127"/>
  <c r="ER523" i="127"/>
  <c r="ER524" i="127"/>
  <c r="ER525" i="127"/>
  <c r="ER526" i="127"/>
  <c r="ER527" i="127"/>
  <c r="ER528" i="127"/>
  <c r="ER529" i="127"/>
  <c r="ER530" i="127"/>
  <c r="ER531" i="127"/>
  <c r="ER532" i="127"/>
  <c r="ER533" i="127"/>
  <c r="ER534" i="127"/>
  <c r="ER535" i="127"/>
  <c r="ER536" i="127"/>
  <c r="ER537" i="127"/>
  <c r="ER538" i="127"/>
  <c r="ER539" i="127"/>
  <c r="ER540" i="127"/>
  <c r="ER541" i="127"/>
  <c r="ER542" i="127"/>
  <c r="ER543" i="127"/>
  <c r="ER544" i="127"/>
  <c r="ER545" i="127"/>
  <c r="ER546" i="127"/>
  <c r="ER547" i="127"/>
  <c r="ER548" i="127"/>
  <c r="ER549" i="127"/>
  <c r="ER550" i="127"/>
  <c r="ER551" i="127"/>
  <c r="ER552" i="127"/>
  <c r="ER553" i="127"/>
  <c r="ER554" i="127"/>
  <c r="ER555" i="127"/>
  <c r="ER556" i="127"/>
  <c r="ER557" i="127"/>
  <c r="ER558" i="127"/>
  <c r="ER559" i="127"/>
  <c r="ER560" i="127"/>
  <c r="ER561" i="127"/>
  <c r="ER562" i="127"/>
  <c r="ER563" i="127"/>
  <c r="ER564" i="127"/>
  <c r="ER565" i="127"/>
  <c r="ER566" i="127"/>
  <c r="ER567" i="127"/>
  <c r="ER568" i="127"/>
  <c r="ER569" i="127"/>
  <c r="ER570" i="127"/>
  <c r="ER571" i="127"/>
  <c r="ER572" i="127"/>
  <c r="ER573" i="127"/>
  <c r="ER574" i="127"/>
  <c r="ER575" i="127"/>
  <c r="ER576" i="127"/>
  <c r="ER577" i="127"/>
  <c r="ER578" i="127"/>
  <c r="ER579" i="127"/>
  <c r="ER580" i="127"/>
  <c r="ER581" i="127"/>
  <c r="ER582" i="127"/>
  <c r="ER583" i="127"/>
  <c r="ER584" i="127"/>
  <c r="ER585" i="127"/>
  <c r="ER586" i="127"/>
  <c r="ER587" i="127"/>
  <c r="ER588" i="127"/>
  <c r="ER589" i="127"/>
  <c r="ER590" i="127"/>
  <c r="ER591" i="127"/>
  <c r="ER592" i="127"/>
  <c r="ER593" i="127"/>
  <c r="ER594" i="127"/>
  <c r="ER595" i="127"/>
  <c r="ER596" i="127"/>
  <c r="ER597" i="127"/>
  <c r="ER598" i="127"/>
  <c r="ER599" i="127"/>
  <c r="ER600" i="127"/>
  <c r="ER601" i="127"/>
  <c r="ER602" i="127"/>
  <c r="ER603" i="127"/>
  <c r="ER604" i="127"/>
  <c r="ER605" i="127"/>
  <c r="ER606" i="127"/>
  <c r="ER607" i="127"/>
  <c r="ER608" i="127"/>
  <c r="ER609" i="127"/>
  <c r="ER610" i="127"/>
  <c r="ER611" i="127"/>
  <c r="ER612" i="127"/>
  <c r="ER613" i="127"/>
  <c r="ER614" i="127"/>
  <c r="ER615" i="127"/>
  <c r="ER616" i="127"/>
  <c r="ER617" i="127"/>
  <c r="ER618" i="127"/>
  <c r="ER619" i="127"/>
  <c r="ER620" i="127"/>
  <c r="ER621" i="127"/>
  <c r="ER622" i="127"/>
  <c r="ER623" i="127"/>
  <c r="ER5" i="127"/>
  <c r="H199" i="127" l="1"/>
  <c r="H198" i="127"/>
  <c r="J199" i="127"/>
  <c r="F199" i="127"/>
  <c r="J198" i="127"/>
  <c r="F198" i="127"/>
  <c r="I199" i="127"/>
  <c r="E199" i="127"/>
  <c r="I198" i="127"/>
  <c r="E198" i="127"/>
  <c r="K199" i="127"/>
  <c r="G199" i="127"/>
  <c r="K198" i="127"/>
  <c r="G198" i="127"/>
  <c r="K178" i="127"/>
  <c r="G178" i="127"/>
  <c r="J178" i="127"/>
  <c r="F178" i="127"/>
  <c r="I178" i="127"/>
  <c r="E178" i="127"/>
  <c r="H178" i="127"/>
  <c r="H157" i="127"/>
  <c r="K157" i="127"/>
  <c r="G157" i="127"/>
  <c r="I157" i="127"/>
  <c r="E157" i="127"/>
  <c r="J157" i="127"/>
  <c r="F157" i="127"/>
  <c r="I9" i="127"/>
  <c r="E9" i="127"/>
  <c r="J8" i="127"/>
  <c r="F8" i="127"/>
  <c r="I7" i="127"/>
  <c r="E7" i="127"/>
  <c r="H9" i="127"/>
  <c r="I8" i="127"/>
  <c r="E8" i="127"/>
  <c r="J7" i="127"/>
  <c r="F7" i="127"/>
  <c r="K9" i="127"/>
  <c r="G9" i="127"/>
  <c r="J9" i="127"/>
  <c r="F9" i="127"/>
  <c r="K8" i="127"/>
  <c r="G8" i="127"/>
  <c r="H7" i="127"/>
  <c r="K7" i="127"/>
  <c r="G7" i="127"/>
  <c r="H8" i="127"/>
  <c r="K243" i="127"/>
  <c r="G243" i="127"/>
  <c r="K242" i="127"/>
  <c r="G242" i="127"/>
  <c r="K241" i="127"/>
  <c r="G241" i="127"/>
  <c r="K240" i="127"/>
  <c r="G240" i="127"/>
  <c r="K239" i="127"/>
  <c r="G239" i="127"/>
  <c r="K238" i="127"/>
  <c r="G238" i="127"/>
  <c r="J243" i="127"/>
  <c r="F243" i="127"/>
  <c r="J242" i="127"/>
  <c r="F242" i="127"/>
  <c r="J241" i="127"/>
  <c r="F241" i="127"/>
  <c r="J240" i="127"/>
  <c r="F240" i="127"/>
  <c r="J239" i="127"/>
  <c r="F239" i="127"/>
  <c r="J238" i="127"/>
  <c r="F238" i="127"/>
  <c r="J237" i="127"/>
  <c r="F237" i="127"/>
  <c r="I243" i="127"/>
  <c r="E243" i="127"/>
  <c r="I242" i="127"/>
  <c r="E242" i="127"/>
  <c r="I241" i="127"/>
  <c r="E241" i="127"/>
  <c r="I240" i="127"/>
  <c r="E240" i="127"/>
  <c r="I239" i="127"/>
  <c r="E239" i="127"/>
  <c r="I238" i="127"/>
  <c r="E238" i="127"/>
  <c r="I237" i="127"/>
  <c r="E237" i="127"/>
  <c r="I236" i="127"/>
  <c r="E236" i="127"/>
  <c r="I235" i="127"/>
  <c r="E235" i="127"/>
  <c r="H243" i="127"/>
  <c r="H241" i="127"/>
  <c r="H239" i="127"/>
  <c r="G237" i="127"/>
  <c r="J236" i="127"/>
  <c r="H235" i="127"/>
  <c r="K234" i="127"/>
  <c r="G234" i="127"/>
  <c r="K233" i="127"/>
  <c r="G233" i="127"/>
  <c r="K232" i="127"/>
  <c r="G232" i="127"/>
  <c r="J232" i="127"/>
  <c r="F232" i="127"/>
  <c r="K237" i="127"/>
  <c r="K235" i="127"/>
  <c r="F235" i="127"/>
  <c r="E232" i="127"/>
  <c r="H238" i="127"/>
  <c r="H237" i="127"/>
  <c r="J235" i="127"/>
  <c r="H233" i="127"/>
  <c r="H242" i="127"/>
  <c r="H240" i="127"/>
  <c r="H236" i="127"/>
  <c r="G235" i="127"/>
  <c r="J234" i="127"/>
  <c r="F234" i="127"/>
  <c r="J233" i="127"/>
  <c r="F233" i="127"/>
  <c r="G236" i="127"/>
  <c r="I234" i="127"/>
  <c r="E234" i="127"/>
  <c r="I233" i="127"/>
  <c r="E233" i="127"/>
  <c r="I232" i="127"/>
  <c r="K236" i="127"/>
  <c r="F236" i="127"/>
  <c r="H234" i="127"/>
  <c r="H232" i="127"/>
  <c r="K36" i="127"/>
  <c r="G36" i="127"/>
  <c r="H36" i="127"/>
  <c r="J36" i="127"/>
  <c r="F36" i="127"/>
  <c r="I36" i="127"/>
  <c r="E36" i="127"/>
  <c r="G245" i="127"/>
  <c r="K245" i="127"/>
  <c r="F245" i="127"/>
  <c r="J245" i="127"/>
  <c r="E245" i="127"/>
  <c r="I245" i="127"/>
  <c r="H245" i="127"/>
  <c r="K17" i="127"/>
  <c r="G17" i="127"/>
  <c r="J17" i="127"/>
  <c r="F17" i="127"/>
  <c r="I17" i="127"/>
  <c r="E17" i="127"/>
  <c r="H17" i="127"/>
  <c r="K76" i="127"/>
  <c r="G76" i="127"/>
  <c r="J76" i="127"/>
  <c r="F76" i="127"/>
  <c r="I76" i="127"/>
  <c r="E76" i="127"/>
  <c r="H76" i="127"/>
  <c r="K244" i="127"/>
  <c r="G244" i="127"/>
  <c r="E244" i="127"/>
  <c r="J244" i="127"/>
  <c r="F244" i="127"/>
  <c r="I244" i="127"/>
  <c r="H244" i="127"/>
  <c r="I231" i="127"/>
  <c r="E231" i="127"/>
  <c r="F231" i="127"/>
  <c r="H231" i="127"/>
  <c r="J231" i="127"/>
  <c r="K231" i="127"/>
  <c r="G231" i="127"/>
  <c r="CB7" i="338"/>
  <c r="CH7" i="338" s="1"/>
  <c r="CN7" i="338" s="1"/>
  <c r="CT7" i="338" s="1"/>
  <c r="H42" i="127"/>
  <c r="J42" i="127"/>
  <c r="F42" i="127"/>
  <c r="I42" i="127"/>
  <c r="E42" i="127"/>
  <c r="K42" i="127"/>
  <c r="G42" i="127"/>
  <c r="H23" i="127"/>
  <c r="K23" i="127"/>
  <c r="G23" i="127"/>
  <c r="J23" i="127"/>
  <c r="F23" i="127"/>
  <c r="I23" i="127"/>
  <c r="E23" i="127"/>
  <c r="H11" i="127"/>
  <c r="K11" i="127"/>
  <c r="G11" i="127"/>
  <c r="I11" i="127"/>
  <c r="E11" i="127"/>
  <c r="J11" i="127"/>
  <c r="F11" i="127"/>
  <c r="AB24" i="338"/>
  <c r="AB22" i="338"/>
  <c r="CO34" i="338"/>
  <c r="P2" i="130"/>
  <c r="P3" i="130" s="1"/>
  <c r="CI36" i="338"/>
  <c r="CU36" i="338"/>
  <c r="AL7" i="338"/>
  <c r="AL33" i="338"/>
  <c r="CC34" i="338"/>
  <c r="AB40" i="338"/>
  <c r="DA4" i="338"/>
  <c r="AL21" i="338"/>
  <c r="AM33" i="338"/>
  <c r="AM34" i="338"/>
  <c r="AL19" i="338"/>
  <c r="DA34" i="338"/>
  <c r="CO36" i="338"/>
  <c r="DA36" i="338"/>
  <c r="CN29" i="338"/>
  <c r="CT29" i="338" s="1"/>
  <c r="AB5" i="338"/>
  <c r="AM7" i="338"/>
  <c r="CC8" i="338"/>
  <c r="CO8" i="338"/>
  <c r="DA8" i="338"/>
  <c r="CB13" i="338"/>
  <c r="AB21" i="338"/>
  <c r="CC28" i="338"/>
  <c r="DA28" i="338"/>
  <c r="CB36" i="338"/>
  <c r="CI38" i="338"/>
  <c r="CU38" i="338"/>
  <c r="CI6" i="338"/>
  <c r="CB5" i="338"/>
  <c r="CC18" i="338"/>
  <c r="CO18" i="338"/>
  <c r="DA18" i="338"/>
  <c r="AB19" i="338"/>
  <c r="CC20" i="338"/>
  <c r="CO20" i="338"/>
  <c r="DA20" i="338"/>
  <c r="CO28" i="338"/>
  <c r="AB41" i="338"/>
  <c r="CC4" i="338"/>
  <c r="AL5" i="338"/>
  <c r="DA6" i="338"/>
  <c r="Z13" i="338"/>
  <c r="CB19" i="338"/>
  <c r="CB21" i="338"/>
  <c r="AE29" i="338"/>
  <c r="AB30" i="338"/>
  <c r="CI34" i="338"/>
  <c r="CU34" i="338"/>
  <c r="AL35" i="338"/>
  <c r="AM36" i="338"/>
  <c r="CC36" i="338"/>
  <c r="CB38" i="338"/>
  <c r="CH38" i="338" s="1"/>
  <c r="CO6" i="338"/>
  <c r="CI8" i="338"/>
  <c r="CU8" i="338"/>
  <c r="CI18" i="338"/>
  <c r="CU18" i="338"/>
  <c r="CI20" i="338"/>
  <c r="CU20" i="338"/>
  <c r="CI28" i="338"/>
  <c r="CU28" i="338"/>
  <c r="AM38" i="338"/>
  <c r="CC38" i="338"/>
  <c r="CO38" i="338"/>
  <c r="DA38" i="338"/>
  <c r="K2" i="132"/>
  <c r="K3" i="132" s="1"/>
  <c r="H2" i="132"/>
  <c r="H3" i="132" s="1"/>
  <c r="M2" i="132"/>
  <c r="M3" i="132" s="1"/>
  <c r="G2" i="132"/>
  <c r="G3" i="132" s="1"/>
  <c r="N2" i="132"/>
  <c r="N3" i="132" s="1"/>
  <c r="I2" i="132"/>
  <c r="I3" i="132" s="1"/>
  <c r="J2" i="132"/>
  <c r="J3" i="132" s="1"/>
  <c r="O2" i="132"/>
  <c r="O3" i="132" s="1"/>
  <c r="L2" i="132"/>
  <c r="L3" i="132" s="1"/>
  <c r="F2" i="132"/>
  <c r="F3" i="132" s="1"/>
  <c r="Q2" i="131"/>
  <c r="Q3" i="131" s="1"/>
  <c r="K2" i="131"/>
  <c r="K3" i="131" s="1"/>
  <c r="M2" i="131"/>
  <c r="M3" i="131" s="1"/>
  <c r="P2" i="131"/>
  <c r="P3" i="131" s="1"/>
  <c r="H2" i="131"/>
  <c r="H3" i="131" s="1"/>
  <c r="I2" i="131"/>
  <c r="I3" i="131" s="1"/>
  <c r="L2" i="131"/>
  <c r="L3" i="131" s="1"/>
  <c r="G2" i="131"/>
  <c r="O2" i="131"/>
  <c r="O3" i="131" s="1"/>
  <c r="N2" i="131"/>
  <c r="N3" i="131" s="1"/>
  <c r="J2" i="131"/>
  <c r="J3" i="131" s="1"/>
  <c r="O2" i="130"/>
  <c r="O3" i="130" s="1"/>
  <c r="M2" i="130"/>
  <c r="M3" i="130" s="1"/>
  <c r="H2" i="130"/>
  <c r="H3" i="130" s="1"/>
  <c r="J2" i="130"/>
  <c r="J3" i="130" s="1"/>
  <c r="F2" i="130"/>
  <c r="F3" i="130" s="1"/>
  <c r="P2" i="132"/>
  <c r="I2" i="130"/>
  <c r="I3" i="130" s="1"/>
  <c r="L2" i="130"/>
  <c r="L3" i="130" s="1"/>
  <c r="N2" i="130"/>
  <c r="N3" i="130" s="1"/>
  <c r="K2" i="130"/>
  <c r="K3" i="130" s="1"/>
  <c r="G2" i="130"/>
  <c r="G3" i="130" s="1"/>
  <c r="K19" i="127"/>
  <c r="H29" i="127"/>
  <c r="E19" i="127"/>
  <c r="I19" i="127"/>
  <c r="G29" i="127"/>
  <c r="H19" i="127"/>
  <c r="E29" i="127"/>
  <c r="I29" i="127"/>
  <c r="F19" i="127"/>
  <c r="J19" i="127"/>
  <c r="K29" i="127"/>
  <c r="F29" i="127"/>
  <c r="J29" i="127"/>
  <c r="G19" i="127"/>
  <c r="CU19" i="127"/>
  <c r="CU29" i="127"/>
  <c r="F103" i="127"/>
  <c r="K115" i="127"/>
  <c r="K227" i="127"/>
  <c r="K150" i="127"/>
  <c r="K220" i="127"/>
  <c r="K216" i="127"/>
  <c r="K212" i="127"/>
  <c r="K208" i="127"/>
  <c r="K204" i="127"/>
  <c r="K200" i="127"/>
  <c r="K194" i="127"/>
  <c r="K190" i="127"/>
  <c r="K186" i="127"/>
  <c r="K182" i="127"/>
  <c r="K177" i="127"/>
  <c r="K173" i="127"/>
  <c r="K169" i="127"/>
  <c r="K165" i="127"/>
  <c r="K161" i="127"/>
  <c r="K156" i="127"/>
  <c r="K152" i="127"/>
  <c r="K147" i="127"/>
  <c r="K44" i="127"/>
  <c r="K27" i="127"/>
  <c r="K14" i="127"/>
  <c r="K41" i="127"/>
  <c r="K21" i="127"/>
  <c r="K34" i="127"/>
  <c r="K35" i="127"/>
  <c r="K32" i="127"/>
  <c r="F52" i="127"/>
  <c r="E53" i="127"/>
  <c r="J53" i="127"/>
  <c r="I55" i="127"/>
  <c r="H56" i="127"/>
  <c r="F57" i="127"/>
  <c r="E58" i="127"/>
  <c r="J58" i="127"/>
  <c r="I59" i="127"/>
  <c r="H60" i="127"/>
  <c r="F61" i="127"/>
  <c r="E62" i="127"/>
  <c r="J62" i="127"/>
  <c r="I63" i="127"/>
  <c r="H64" i="127"/>
  <c r="F65" i="127"/>
  <c r="E67" i="127"/>
  <c r="J67" i="127"/>
  <c r="I68" i="127"/>
  <c r="H69" i="127"/>
  <c r="F70" i="127"/>
  <c r="E71" i="127"/>
  <c r="J71" i="127"/>
  <c r="I72" i="127"/>
  <c r="H73" i="127"/>
  <c r="F74" i="127"/>
  <c r="E75" i="127"/>
  <c r="J75" i="127"/>
  <c r="I77" i="127"/>
  <c r="H78" i="127"/>
  <c r="F79" i="127"/>
  <c r="E85" i="127"/>
  <c r="J85" i="127"/>
  <c r="I86" i="127"/>
  <c r="H88" i="127"/>
  <c r="F89" i="127"/>
  <c r="E90" i="127"/>
  <c r="J90" i="127"/>
  <c r="I91" i="127"/>
  <c r="H92" i="127"/>
  <c r="F93" i="127"/>
  <c r="E94" i="127"/>
  <c r="J94" i="127"/>
  <c r="I95" i="127"/>
  <c r="H96" i="127"/>
  <c r="F97" i="127"/>
  <c r="E99" i="127"/>
  <c r="J99" i="127"/>
  <c r="I100" i="127"/>
  <c r="H101" i="127"/>
  <c r="F102" i="127"/>
  <c r="E103" i="127"/>
  <c r="K229" i="127"/>
  <c r="K225" i="127"/>
  <c r="K230" i="127"/>
  <c r="K219" i="127"/>
  <c r="K215" i="127"/>
  <c r="K211" i="127"/>
  <c r="K207" i="127"/>
  <c r="K203" i="127"/>
  <c r="K197" i="127"/>
  <c r="K193" i="127"/>
  <c r="K189" i="127"/>
  <c r="K185" i="127"/>
  <c r="K181" i="127"/>
  <c r="K176" i="127"/>
  <c r="K172" i="127"/>
  <c r="K168" i="127"/>
  <c r="K164" i="127"/>
  <c r="K160" i="127"/>
  <c r="K155" i="127"/>
  <c r="K151" i="127"/>
  <c r="K20" i="127"/>
  <c r="K25" i="127"/>
  <c r="K15" i="127"/>
  <c r="K43" i="127"/>
  <c r="K22" i="127"/>
  <c r="K6" i="127"/>
  <c r="K49" i="127"/>
  <c r="K16" i="127"/>
  <c r="K31" i="127"/>
  <c r="H52" i="127"/>
  <c r="F53" i="127"/>
  <c r="E55" i="127"/>
  <c r="J55" i="127"/>
  <c r="I56" i="127"/>
  <c r="H57" i="127"/>
  <c r="F58" i="127"/>
  <c r="E59" i="127"/>
  <c r="J59" i="127"/>
  <c r="I60" i="127"/>
  <c r="H61" i="127"/>
  <c r="F62" i="127"/>
  <c r="E63" i="127"/>
  <c r="J63" i="127"/>
  <c r="I64" i="127"/>
  <c r="H65" i="127"/>
  <c r="F67" i="127"/>
  <c r="E68" i="127"/>
  <c r="J68" i="127"/>
  <c r="I69" i="127"/>
  <c r="H70" i="127"/>
  <c r="F71" i="127"/>
  <c r="E72" i="127"/>
  <c r="J72" i="127"/>
  <c r="I73" i="127"/>
  <c r="H74" i="127"/>
  <c r="F75" i="127"/>
  <c r="E77" i="127"/>
  <c r="J77" i="127"/>
  <c r="I78" i="127"/>
  <c r="H79" i="127"/>
  <c r="F85" i="127"/>
  <c r="E86" i="127"/>
  <c r="J86" i="127"/>
  <c r="I88" i="127"/>
  <c r="H89" i="127"/>
  <c r="F90" i="127"/>
  <c r="E91" i="127"/>
  <c r="J91" i="127"/>
  <c r="I92" i="127"/>
  <c r="H93" i="127"/>
  <c r="F94" i="127"/>
  <c r="E95" i="127"/>
  <c r="J95" i="127"/>
  <c r="I96" i="127"/>
  <c r="H97" i="127"/>
  <c r="F99" i="127"/>
  <c r="E100" i="127"/>
  <c r="J100" i="127"/>
  <c r="I101" i="127"/>
  <c r="H102" i="127"/>
  <c r="G229" i="127"/>
  <c r="G225" i="127"/>
  <c r="G230" i="127"/>
  <c r="G219" i="127"/>
  <c r="G215" i="127"/>
  <c r="G211" i="127"/>
  <c r="G207" i="127"/>
  <c r="G203" i="127"/>
  <c r="G197" i="127"/>
  <c r="G193" i="127"/>
  <c r="G189" i="127"/>
  <c r="G185" i="127"/>
  <c r="G181" i="127"/>
  <c r="G176" i="127"/>
  <c r="G172" i="127"/>
  <c r="G168" i="127"/>
  <c r="G164" i="127"/>
  <c r="G160" i="127"/>
  <c r="G155" i="127"/>
  <c r="G151" i="127"/>
  <c r="G20" i="127"/>
  <c r="G25" i="127"/>
  <c r="G15" i="127"/>
  <c r="G43" i="127"/>
  <c r="G22" i="127"/>
  <c r="G6" i="127"/>
  <c r="G49" i="127"/>
  <c r="G16" i="127"/>
  <c r="G31" i="127"/>
  <c r="G133" i="127"/>
  <c r="G80" i="127"/>
  <c r="G118" i="127"/>
  <c r="G54" i="127"/>
  <c r="G145" i="127"/>
  <c r="G141" i="127"/>
  <c r="G137" i="127"/>
  <c r="G132" i="127"/>
  <c r="G128" i="127"/>
  <c r="G124" i="127"/>
  <c r="G117" i="127"/>
  <c r="G112" i="127"/>
  <c r="G108" i="127"/>
  <c r="G104" i="127"/>
  <c r="G100" i="127"/>
  <c r="G95" i="127"/>
  <c r="G91" i="127"/>
  <c r="G86" i="127"/>
  <c r="G77" i="127"/>
  <c r="G72" i="127"/>
  <c r="G68" i="127"/>
  <c r="G63" i="127"/>
  <c r="G59" i="127"/>
  <c r="G55" i="127"/>
  <c r="J229" i="127"/>
  <c r="E229" i="127"/>
  <c r="F226" i="127"/>
  <c r="H224" i="127"/>
  <c r="I227" i="127"/>
  <c r="J225" i="127"/>
  <c r="E225" i="127"/>
  <c r="F228" i="127"/>
  <c r="H222" i="127"/>
  <c r="I150" i="127"/>
  <c r="J230" i="127"/>
  <c r="E230" i="127"/>
  <c r="F223" i="127"/>
  <c r="H221" i="127"/>
  <c r="I220" i="127"/>
  <c r="J219" i="127"/>
  <c r="E219" i="127"/>
  <c r="F218" i="127"/>
  <c r="H217" i="127"/>
  <c r="I216" i="127"/>
  <c r="J215" i="127"/>
  <c r="E215" i="127"/>
  <c r="F214" i="127"/>
  <c r="H213" i="127"/>
  <c r="G226" i="127"/>
  <c r="G228" i="127"/>
  <c r="G223" i="127"/>
  <c r="G218" i="127"/>
  <c r="G214" i="127"/>
  <c r="G210" i="127"/>
  <c r="G206" i="127"/>
  <c r="G202" i="127"/>
  <c r="G196" i="127"/>
  <c r="G192" i="127"/>
  <c r="G188" i="127"/>
  <c r="G184" i="127"/>
  <c r="G180" i="127"/>
  <c r="G175" i="127"/>
  <c r="G171" i="127"/>
  <c r="G167" i="127"/>
  <c r="G163" i="127"/>
  <c r="G159" i="127"/>
  <c r="G154" i="127"/>
  <c r="G149" i="127"/>
  <c r="G39" i="127"/>
  <c r="G13" i="127"/>
  <c r="G45" i="127"/>
  <c r="G24" i="127"/>
  <c r="G10" i="127"/>
  <c r="G30" i="127"/>
  <c r="G48" i="127"/>
  <c r="G47" i="127"/>
  <c r="G28" i="127"/>
  <c r="G98" i="127"/>
  <c r="G82" i="127"/>
  <c r="G87" i="127"/>
  <c r="G51" i="127"/>
  <c r="G144" i="127"/>
  <c r="G140" i="127"/>
  <c r="G136" i="127"/>
  <c r="G131" i="127"/>
  <c r="G127" i="127"/>
  <c r="G123" i="127"/>
  <c r="G116" i="127"/>
  <c r="G111" i="127"/>
  <c r="G107" i="127"/>
  <c r="G103" i="127"/>
  <c r="G99" i="127"/>
  <c r="G94" i="127"/>
  <c r="G90" i="127"/>
  <c r="G85" i="127"/>
  <c r="G75" i="127"/>
  <c r="G71" i="127"/>
  <c r="G67" i="127"/>
  <c r="G62" i="127"/>
  <c r="G58" i="127"/>
  <c r="G53" i="127"/>
  <c r="I229" i="127"/>
  <c r="J226" i="127"/>
  <c r="E226" i="127"/>
  <c r="F224" i="127"/>
  <c r="H227" i="127"/>
  <c r="I225" i="127"/>
  <c r="J228" i="127"/>
  <c r="E228" i="127"/>
  <c r="F222" i="127"/>
  <c r="H150" i="127"/>
  <c r="I230" i="127"/>
  <c r="J223" i="127"/>
  <c r="E223" i="127"/>
  <c r="F221" i="127"/>
  <c r="H220" i="127"/>
  <c r="I219" i="127"/>
  <c r="J218" i="127"/>
  <c r="E218" i="127"/>
  <c r="F217" i="127"/>
  <c r="H216" i="127"/>
  <c r="I215" i="127"/>
  <c r="J214" i="127"/>
  <c r="E214" i="127"/>
  <c r="F213" i="127"/>
  <c r="H212" i="127"/>
  <c r="I211" i="127"/>
  <c r="J210" i="127"/>
  <c r="E210" i="127"/>
  <c r="F209" i="127"/>
  <c r="H208" i="127"/>
  <c r="I207" i="127"/>
  <c r="J206" i="127"/>
  <c r="G224" i="127"/>
  <c r="G221" i="127"/>
  <c r="G213" i="127"/>
  <c r="G205" i="127"/>
  <c r="G195" i="127"/>
  <c r="G187" i="127"/>
  <c r="G179" i="127"/>
  <c r="G170" i="127"/>
  <c r="G162" i="127"/>
  <c r="G153" i="127"/>
  <c r="G5" i="127"/>
  <c r="G26" i="127"/>
  <c r="G40" i="127"/>
  <c r="G38" i="127"/>
  <c r="G18" i="127"/>
  <c r="G122" i="127"/>
  <c r="G50" i="127"/>
  <c r="G139" i="127"/>
  <c r="G130" i="127"/>
  <c r="G121" i="127"/>
  <c r="G110" i="127"/>
  <c r="G102" i="127"/>
  <c r="G93" i="127"/>
  <c r="G79" i="127"/>
  <c r="G70" i="127"/>
  <c r="G61" i="127"/>
  <c r="G52" i="127"/>
  <c r="I226" i="127"/>
  <c r="E224" i="127"/>
  <c r="H225" i="127"/>
  <c r="J222" i="127"/>
  <c r="F150" i="127"/>
  <c r="I223" i="127"/>
  <c r="E221" i="127"/>
  <c r="H219" i="127"/>
  <c r="J217" i="127"/>
  <c r="F216" i="127"/>
  <c r="I214" i="127"/>
  <c r="E213" i="127"/>
  <c r="E212" i="127"/>
  <c r="E211" i="127"/>
  <c r="J209" i="127"/>
  <c r="J208" i="127"/>
  <c r="J207" i="127"/>
  <c r="I206" i="127"/>
  <c r="J205" i="127"/>
  <c r="E205" i="127"/>
  <c r="F204" i="127"/>
  <c r="H203" i="127"/>
  <c r="I202" i="127"/>
  <c r="J201" i="127"/>
  <c r="E201" i="127"/>
  <c r="F200" i="127"/>
  <c r="H197" i="127"/>
  <c r="I196" i="127"/>
  <c r="J195" i="127"/>
  <c r="E195" i="127"/>
  <c r="F194" i="127"/>
  <c r="H193" i="127"/>
  <c r="I192" i="127"/>
  <c r="J191" i="127"/>
  <c r="E191" i="127"/>
  <c r="F190" i="127"/>
  <c r="H189" i="127"/>
  <c r="I188" i="127"/>
  <c r="J187" i="127"/>
  <c r="E187" i="127"/>
  <c r="F186" i="127"/>
  <c r="H185" i="127"/>
  <c r="I184" i="127"/>
  <c r="J183" i="127"/>
  <c r="E183" i="127"/>
  <c r="F182" i="127"/>
  <c r="H181" i="127"/>
  <c r="I180" i="127"/>
  <c r="J179" i="127"/>
  <c r="E179" i="127"/>
  <c r="F177" i="127"/>
  <c r="H176" i="127"/>
  <c r="I175" i="127"/>
  <c r="J174" i="127"/>
  <c r="E174" i="127"/>
  <c r="F173" i="127"/>
  <c r="H172" i="127"/>
  <c r="I171" i="127"/>
  <c r="G227" i="127"/>
  <c r="G220" i="127"/>
  <c r="G212" i="127"/>
  <c r="G204" i="127"/>
  <c r="G194" i="127"/>
  <c r="G186" i="127"/>
  <c r="G177" i="127"/>
  <c r="G169" i="127"/>
  <c r="G161" i="127"/>
  <c r="G152" i="127"/>
  <c r="G44" i="127"/>
  <c r="G14" i="127"/>
  <c r="G21" i="127"/>
  <c r="G35" i="127"/>
  <c r="G115" i="127"/>
  <c r="G119" i="127"/>
  <c r="G146" i="127"/>
  <c r="G138" i="127"/>
  <c r="G129" i="127"/>
  <c r="G120" i="127"/>
  <c r="G109" i="127"/>
  <c r="G101" i="127"/>
  <c r="G92" i="127"/>
  <c r="G78" i="127"/>
  <c r="G69" i="127"/>
  <c r="G60" i="127"/>
  <c r="G222" i="127"/>
  <c r="G217" i="127"/>
  <c r="G209" i="127"/>
  <c r="G201" i="127"/>
  <c r="G191" i="127"/>
  <c r="G183" i="127"/>
  <c r="G174" i="127"/>
  <c r="G166" i="127"/>
  <c r="G158" i="127"/>
  <c r="G148" i="127"/>
  <c r="G46" i="127"/>
  <c r="G12" i="127"/>
  <c r="G33" i="127"/>
  <c r="G37" i="127"/>
  <c r="G66" i="127"/>
  <c r="G84" i="127"/>
  <c r="G143" i="127"/>
  <c r="G135" i="127"/>
  <c r="G126" i="127"/>
  <c r="G114" i="127"/>
  <c r="G106" i="127"/>
  <c r="G97" i="127"/>
  <c r="G89" i="127"/>
  <c r="G74" i="127"/>
  <c r="G65" i="127"/>
  <c r="G57" i="127"/>
  <c r="H229" i="127"/>
  <c r="J224" i="127"/>
  <c r="F227" i="127"/>
  <c r="I228" i="127"/>
  <c r="E222" i="127"/>
  <c r="H230" i="127"/>
  <c r="J221" i="127"/>
  <c r="F220" i="127"/>
  <c r="I218" i="127"/>
  <c r="E217" i="127"/>
  <c r="H215" i="127"/>
  <c r="J213" i="127"/>
  <c r="I212" i="127"/>
  <c r="H211" i="127"/>
  <c r="H210" i="127"/>
  <c r="H209" i="127"/>
  <c r="F208" i="127"/>
  <c r="F207" i="127"/>
  <c r="F206" i="127"/>
  <c r="H205" i="127"/>
  <c r="I204" i="127"/>
  <c r="J203" i="127"/>
  <c r="E203" i="127"/>
  <c r="F202" i="127"/>
  <c r="H201" i="127"/>
  <c r="I200" i="127"/>
  <c r="J197" i="127"/>
  <c r="E197" i="127"/>
  <c r="F196" i="127"/>
  <c r="H195" i="127"/>
  <c r="I194" i="127"/>
  <c r="J193" i="127"/>
  <c r="E193" i="127"/>
  <c r="F192" i="127"/>
  <c r="H191" i="127"/>
  <c r="I190" i="127"/>
  <c r="J189" i="127"/>
  <c r="E189" i="127"/>
  <c r="F188" i="127"/>
  <c r="H187" i="127"/>
  <c r="I186" i="127"/>
  <c r="J185" i="127"/>
  <c r="E185" i="127"/>
  <c r="F184" i="127"/>
  <c r="H183" i="127"/>
  <c r="I182" i="127"/>
  <c r="J181" i="127"/>
  <c r="E181" i="127"/>
  <c r="F180" i="127"/>
  <c r="H179" i="127"/>
  <c r="I177" i="127"/>
  <c r="J176" i="127"/>
  <c r="E176" i="127"/>
  <c r="F175" i="127"/>
  <c r="H174" i="127"/>
  <c r="I173" i="127"/>
  <c r="J172" i="127"/>
  <c r="E172" i="127"/>
  <c r="F171" i="127"/>
  <c r="G150" i="127"/>
  <c r="G216" i="127"/>
  <c r="G208" i="127"/>
  <c r="G200" i="127"/>
  <c r="G190" i="127"/>
  <c r="G182" i="127"/>
  <c r="G173" i="127"/>
  <c r="G165" i="127"/>
  <c r="G156" i="127"/>
  <c r="G147" i="127"/>
  <c r="G27" i="127"/>
  <c r="G41" i="127"/>
  <c r="G34" i="127"/>
  <c r="G32" i="127"/>
  <c r="G81" i="127"/>
  <c r="G83" i="127"/>
  <c r="G142" i="127"/>
  <c r="G134" i="127"/>
  <c r="G125" i="127"/>
  <c r="G113" i="127"/>
  <c r="G105" i="127"/>
  <c r="G96" i="127"/>
  <c r="G88" i="127"/>
  <c r="G73" i="127"/>
  <c r="G64" i="127"/>
  <c r="G56" i="127"/>
  <c r="F229" i="127"/>
  <c r="I224" i="127"/>
  <c r="E227" i="127"/>
  <c r="H228" i="127"/>
  <c r="J150" i="127"/>
  <c r="F230" i="127"/>
  <c r="I221" i="127"/>
  <c r="E220" i="127"/>
  <c r="H218" i="127"/>
  <c r="J216" i="127"/>
  <c r="F215" i="127"/>
  <c r="I213" i="127"/>
  <c r="F212" i="127"/>
  <c r="F211" i="127"/>
  <c r="F210" i="127"/>
  <c r="E209" i="127"/>
  <c r="E208" i="127"/>
  <c r="E207" i="127"/>
  <c r="E206" i="127"/>
  <c r="F205" i="127"/>
  <c r="H204" i="127"/>
  <c r="I203" i="127"/>
  <c r="J202" i="127"/>
  <c r="E202" i="127"/>
  <c r="F201" i="127"/>
  <c r="H200" i="127"/>
  <c r="I197" i="127"/>
  <c r="J196" i="127"/>
  <c r="E196" i="127"/>
  <c r="F195" i="127"/>
  <c r="H194" i="127"/>
  <c r="I193" i="127"/>
  <c r="J192" i="127"/>
  <c r="E192" i="127"/>
  <c r="F191" i="127"/>
  <c r="H190" i="127"/>
  <c r="I189" i="127"/>
  <c r="J188" i="127"/>
  <c r="E188" i="127"/>
  <c r="F187" i="127"/>
  <c r="H186" i="127"/>
  <c r="I185" i="127"/>
  <c r="J184" i="127"/>
  <c r="E184" i="127"/>
  <c r="F183" i="127"/>
  <c r="H182" i="127"/>
  <c r="I181" i="127"/>
  <c r="J180" i="127"/>
  <c r="E180" i="127"/>
  <c r="F179" i="127"/>
  <c r="H177" i="127"/>
  <c r="I176" i="127"/>
  <c r="J175" i="127"/>
  <c r="E175" i="127"/>
  <c r="F174" i="127"/>
  <c r="H173" i="127"/>
  <c r="I172" i="127"/>
  <c r="J171" i="127"/>
  <c r="E171" i="127"/>
  <c r="I222" i="127"/>
  <c r="F219" i="127"/>
  <c r="J212" i="127"/>
  <c r="I208" i="127"/>
  <c r="J204" i="127"/>
  <c r="I201" i="127"/>
  <c r="H196" i="127"/>
  <c r="F193" i="127"/>
  <c r="E190" i="127"/>
  <c r="J186" i="127"/>
  <c r="I183" i="127"/>
  <c r="H180" i="127"/>
  <c r="F176" i="127"/>
  <c r="E173" i="127"/>
  <c r="I170" i="127"/>
  <c r="J169" i="127"/>
  <c r="E169" i="127"/>
  <c r="F168" i="127"/>
  <c r="H167" i="127"/>
  <c r="I166" i="127"/>
  <c r="J165" i="127"/>
  <c r="E165" i="127"/>
  <c r="F164" i="127"/>
  <c r="H163" i="127"/>
  <c r="I162" i="127"/>
  <c r="J161" i="127"/>
  <c r="E161" i="127"/>
  <c r="F160" i="127"/>
  <c r="H159" i="127"/>
  <c r="I158" i="127"/>
  <c r="J156" i="127"/>
  <c r="E156" i="127"/>
  <c r="F155" i="127"/>
  <c r="H154" i="127"/>
  <c r="I153" i="127"/>
  <c r="J152" i="127"/>
  <c r="E152" i="127"/>
  <c r="F151" i="127"/>
  <c r="H149" i="127"/>
  <c r="I148" i="127"/>
  <c r="J147" i="127"/>
  <c r="E147" i="127"/>
  <c r="F20" i="127"/>
  <c r="H39" i="127"/>
  <c r="I5" i="127"/>
  <c r="J44" i="127"/>
  <c r="E44" i="127"/>
  <c r="F25" i="127"/>
  <c r="H13" i="127"/>
  <c r="I46" i="127"/>
  <c r="J27" i="127"/>
  <c r="E27" i="127"/>
  <c r="F15" i="127"/>
  <c r="H45" i="127"/>
  <c r="I26" i="127"/>
  <c r="J14" i="127"/>
  <c r="E14" i="127"/>
  <c r="F43" i="127"/>
  <c r="H24" i="127"/>
  <c r="I12" i="127"/>
  <c r="J41" i="127"/>
  <c r="E41" i="127"/>
  <c r="F22" i="127"/>
  <c r="H10" i="127"/>
  <c r="I40" i="127"/>
  <c r="J21" i="127"/>
  <c r="E21" i="127"/>
  <c r="F6" i="127"/>
  <c r="H30" i="127"/>
  <c r="I33" i="127"/>
  <c r="J34" i="127"/>
  <c r="E34" i="127"/>
  <c r="F49" i="127"/>
  <c r="H48" i="127"/>
  <c r="I38" i="127"/>
  <c r="J35" i="127"/>
  <c r="E35" i="127"/>
  <c r="F16" i="127"/>
  <c r="H47" i="127"/>
  <c r="I37" i="127"/>
  <c r="J32" i="127"/>
  <c r="E32" i="127"/>
  <c r="F31" i="127"/>
  <c r="H28" i="127"/>
  <c r="I18" i="127"/>
  <c r="H226" i="127"/>
  <c r="E150" i="127"/>
  <c r="I217" i="127"/>
  <c r="J211" i="127"/>
  <c r="H207" i="127"/>
  <c r="E204" i="127"/>
  <c r="J200" i="127"/>
  <c r="I195" i="127"/>
  <c r="H192" i="127"/>
  <c r="F189" i="127"/>
  <c r="E186" i="127"/>
  <c r="J182" i="127"/>
  <c r="I179" i="127"/>
  <c r="H175" i="127"/>
  <c r="F172" i="127"/>
  <c r="H170" i="127"/>
  <c r="I169" i="127"/>
  <c r="J168" i="127"/>
  <c r="E168" i="127"/>
  <c r="F167" i="127"/>
  <c r="H166" i="127"/>
  <c r="I165" i="127"/>
  <c r="J164" i="127"/>
  <c r="E164" i="127"/>
  <c r="F163" i="127"/>
  <c r="H162" i="127"/>
  <c r="I161" i="127"/>
  <c r="J160" i="127"/>
  <c r="E160" i="127"/>
  <c r="F159" i="127"/>
  <c r="H158" i="127"/>
  <c r="I156" i="127"/>
  <c r="J155" i="127"/>
  <c r="E155" i="127"/>
  <c r="F154" i="127"/>
  <c r="H153" i="127"/>
  <c r="I152" i="127"/>
  <c r="J151" i="127"/>
  <c r="E151" i="127"/>
  <c r="F149" i="127"/>
  <c r="H148" i="127"/>
  <c r="I147" i="127"/>
  <c r="J20" i="127"/>
  <c r="E20" i="127"/>
  <c r="F39" i="127"/>
  <c r="H5" i="127"/>
  <c r="I44" i="127"/>
  <c r="J25" i="127"/>
  <c r="E25" i="127"/>
  <c r="F13" i="127"/>
  <c r="H46" i="127"/>
  <c r="I27" i="127"/>
  <c r="J15" i="127"/>
  <c r="E15" i="127"/>
  <c r="F45" i="127"/>
  <c r="H26" i="127"/>
  <c r="I14" i="127"/>
  <c r="J43" i="127"/>
  <c r="E43" i="127"/>
  <c r="F24" i="127"/>
  <c r="H12" i="127"/>
  <c r="I41" i="127"/>
  <c r="J22" i="127"/>
  <c r="E22" i="127"/>
  <c r="F10" i="127"/>
  <c r="H40" i="127"/>
  <c r="I21" i="127"/>
  <c r="J6" i="127"/>
  <c r="E6" i="127"/>
  <c r="F30" i="127"/>
  <c r="H33" i="127"/>
  <c r="I34" i="127"/>
  <c r="J49" i="127"/>
  <c r="J227" i="127"/>
  <c r="H223" i="127"/>
  <c r="E216" i="127"/>
  <c r="I210" i="127"/>
  <c r="H206" i="127"/>
  <c r="F203" i="127"/>
  <c r="E200" i="127"/>
  <c r="J194" i="127"/>
  <c r="I191" i="127"/>
  <c r="H188" i="127"/>
  <c r="F185" i="127"/>
  <c r="E182" i="127"/>
  <c r="J177" i="127"/>
  <c r="I174" i="127"/>
  <c r="H171" i="127"/>
  <c r="F170" i="127"/>
  <c r="H169" i="127"/>
  <c r="I168" i="127"/>
  <c r="J167" i="127"/>
  <c r="E167" i="127"/>
  <c r="F166" i="127"/>
  <c r="H165" i="127"/>
  <c r="I164" i="127"/>
  <c r="J163" i="127"/>
  <c r="E163" i="127"/>
  <c r="F162" i="127"/>
  <c r="H161" i="127"/>
  <c r="I160" i="127"/>
  <c r="J159" i="127"/>
  <c r="E159" i="127"/>
  <c r="F158" i="127"/>
  <c r="H156" i="127"/>
  <c r="I155" i="127"/>
  <c r="J154" i="127"/>
  <c r="F225" i="127"/>
  <c r="J220" i="127"/>
  <c r="H214" i="127"/>
  <c r="I209" i="127"/>
  <c r="I205" i="127"/>
  <c r="H202" i="127"/>
  <c r="F197" i="127"/>
  <c r="E194" i="127"/>
  <c r="J190" i="127"/>
  <c r="I187" i="127"/>
  <c r="H184" i="127"/>
  <c r="F181" i="127"/>
  <c r="E177" i="127"/>
  <c r="J173" i="127"/>
  <c r="J170" i="127"/>
  <c r="E170" i="127"/>
  <c r="F169" i="127"/>
  <c r="H168" i="127"/>
  <c r="I167" i="127"/>
  <c r="J166" i="127"/>
  <c r="E166" i="127"/>
  <c r="F165" i="127"/>
  <c r="H164" i="127"/>
  <c r="I163" i="127"/>
  <c r="J162" i="127"/>
  <c r="E162" i="127"/>
  <c r="F161" i="127"/>
  <c r="H160" i="127"/>
  <c r="I159" i="127"/>
  <c r="J158" i="127"/>
  <c r="E158" i="127"/>
  <c r="F156" i="127"/>
  <c r="H155" i="127"/>
  <c r="I154" i="127"/>
  <c r="J153" i="127"/>
  <c r="E153" i="127"/>
  <c r="F152" i="127"/>
  <c r="H151" i="127"/>
  <c r="I149" i="127"/>
  <c r="J148" i="127"/>
  <c r="E148" i="127"/>
  <c r="F147" i="127"/>
  <c r="H20" i="127"/>
  <c r="I39" i="127"/>
  <c r="J5" i="127"/>
  <c r="E5" i="127"/>
  <c r="F44" i="127"/>
  <c r="H25" i="127"/>
  <c r="I13" i="127"/>
  <c r="J46" i="127"/>
  <c r="E46" i="127"/>
  <c r="F27" i="127"/>
  <c r="H15" i="127"/>
  <c r="I45" i="127"/>
  <c r="J26" i="127"/>
  <c r="E26" i="127"/>
  <c r="F14" i="127"/>
  <c r="H43" i="127"/>
  <c r="I24" i="127"/>
  <c r="J12" i="127"/>
  <c r="E12" i="127"/>
  <c r="F41" i="127"/>
  <c r="H22" i="127"/>
  <c r="I10" i="127"/>
  <c r="J40" i="127"/>
  <c r="E40" i="127"/>
  <c r="F21" i="127"/>
  <c r="H6" i="127"/>
  <c r="I30" i="127"/>
  <c r="J33" i="127"/>
  <c r="E33" i="127"/>
  <c r="F34" i="127"/>
  <c r="H49" i="127"/>
  <c r="I48" i="127"/>
  <c r="J38" i="127"/>
  <c r="E38" i="127"/>
  <c r="F35" i="127"/>
  <c r="H16" i="127"/>
  <c r="I47" i="127"/>
  <c r="J37" i="127"/>
  <c r="E37" i="127"/>
  <c r="F32" i="127"/>
  <c r="H31" i="127"/>
  <c r="I28" i="127"/>
  <c r="J18" i="127"/>
  <c r="I151" i="127"/>
  <c r="H147" i="127"/>
  <c r="F5" i="127"/>
  <c r="E13" i="127"/>
  <c r="J45" i="127"/>
  <c r="I43" i="127"/>
  <c r="H41" i="127"/>
  <c r="F40" i="127"/>
  <c r="E30" i="127"/>
  <c r="E49" i="127"/>
  <c r="H38" i="127"/>
  <c r="J16" i="127"/>
  <c r="F47" i="127"/>
  <c r="I32" i="127"/>
  <c r="E31" i="127"/>
  <c r="H18" i="127"/>
  <c r="I115" i="127"/>
  <c r="J133" i="127"/>
  <c r="E133" i="127"/>
  <c r="F98" i="127"/>
  <c r="H66" i="127"/>
  <c r="I81" i="127"/>
  <c r="J80" i="127"/>
  <c r="E80" i="127"/>
  <c r="F82" i="127"/>
  <c r="H122" i="127"/>
  <c r="I119" i="127"/>
  <c r="J118" i="127"/>
  <c r="E118" i="127"/>
  <c r="F87" i="127"/>
  <c r="H84" i="127"/>
  <c r="I83" i="127"/>
  <c r="J54" i="127"/>
  <c r="E54" i="127"/>
  <c r="F51" i="127"/>
  <c r="H50" i="127"/>
  <c r="I146" i="127"/>
  <c r="J145" i="127"/>
  <c r="E145" i="127"/>
  <c r="F144" i="127"/>
  <c r="H143" i="127"/>
  <c r="I142" i="127"/>
  <c r="J141" i="127"/>
  <c r="E141" i="127"/>
  <c r="F140" i="127"/>
  <c r="H139" i="127"/>
  <c r="I138" i="127"/>
  <c r="J137" i="127"/>
  <c r="E137" i="127"/>
  <c r="F136" i="127"/>
  <c r="H135" i="127"/>
  <c r="I134" i="127"/>
  <c r="J132" i="127"/>
  <c r="E132" i="127"/>
  <c r="F131" i="127"/>
  <c r="H130" i="127"/>
  <c r="I129" i="127"/>
  <c r="J128" i="127"/>
  <c r="E128" i="127"/>
  <c r="F127" i="127"/>
  <c r="H126" i="127"/>
  <c r="I125" i="127"/>
  <c r="J124" i="127"/>
  <c r="E124" i="127"/>
  <c r="F123" i="127"/>
  <c r="H121" i="127"/>
  <c r="I120" i="127"/>
  <c r="J117" i="127"/>
  <c r="E117" i="127"/>
  <c r="F116" i="127"/>
  <c r="H114" i="127"/>
  <c r="I113" i="127"/>
  <c r="J112" i="127"/>
  <c r="E112" i="127"/>
  <c r="F111" i="127"/>
  <c r="H110" i="127"/>
  <c r="I109" i="127"/>
  <c r="J108" i="127"/>
  <c r="E108" i="127"/>
  <c r="F107" i="127"/>
  <c r="H106" i="127"/>
  <c r="I105" i="127"/>
  <c r="J104" i="127"/>
  <c r="E104" i="127"/>
  <c r="E154" i="127"/>
  <c r="J149" i="127"/>
  <c r="I20" i="127"/>
  <c r="H44" i="127"/>
  <c r="F46" i="127"/>
  <c r="E45" i="127"/>
  <c r="J24" i="127"/>
  <c r="I22" i="127"/>
  <c r="H21" i="127"/>
  <c r="F33" i="127"/>
  <c r="J48" i="127"/>
  <c r="F38" i="127"/>
  <c r="I16" i="127"/>
  <c r="E47" i="127"/>
  <c r="H32" i="127"/>
  <c r="J28" i="127"/>
  <c r="F18" i="127"/>
  <c r="H115" i="127"/>
  <c r="I133" i="127"/>
  <c r="J98" i="127"/>
  <c r="E98" i="127"/>
  <c r="F66" i="127"/>
  <c r="H81" i="127"/>
  <c r="I80" i="127"/>
  <c r="J82" i="127"/>
  <c r="E82" i="127"/>
  <c r="F122" i="127"/>
  <c r="H119" i="127"/>
  <c r="I118" i="127"/>
  <c r="J87" i="127"/>
  <c r="E87" i="127"/>
  <c r="F84" i="127"/>
  <c r="H83" i="127"/>
  <c r="I54" i="127"/>
  <c r="J51" i="127"/>
  <c r="E51" i="127"/>
  <c r="F50" i="127"/>
  <c r="H146" i="127"/>
  <c r="I145" i="127"/>
  <c r="J144" i="127"/>
  <c r="E144" i="127"/>
  <c r="F143" i="127"/>
  <c r="H142" i="127"/>
  <c r="I141" i="127"/>
  <c r="J140" i="127"/>
  <c r="E140" i="127"/>
  <c r="F139" i="127"/>
  <c r="H138" i="127"/>
  <c r="I137" i="127"/>
  <c r="J136" i="127"/>
  <c r="E136" i="127"/>
  <c r="F135" i="127"/>
  <c r="H134" i="127"/>
  <c r="I132" i="127"/>
  <c r="J131" i="127"/>
  <c r="E131" i="127"/>
  <c r="F130" i="127"/>
  <c r="H129" i="127"/>
  <c r="I128" i="127"/>
  <c r="J127" i="127"/>
  <c r="E127" i="127"/>
  <c r="F126" i="127"/>
  <c r="H125" i="127"/>
  <c r="I124" i="127"/>
  <c r="J123" i="127"/>
  <c r="E123" i="127"/>
  <c r="F121" i="127"/>
  <c r="H120" i="127"/>
  <c r="I117" i="127"/>
  <c r="J116" i="127"/>
  <c r="E116" i="127"/>
  <c r="F114" i="127"/>
  <c r="H113" i="127"/>
  <c r="I112" i="127"/>
  <c r="J111" i="127"/>
  <c r="E111" i="127"/>
  <c r="F110" i="127"/>
  <c r="H109" i="127"/>
  <c r="I108" i="127"/>
  <c r="J107" i="127"/>
  <c r="E107" i="127"/>
  <c r="F106" i="127"/>
  <c r="H105" i="127"/>
  <c r="I104" i="127"/>
  <c r="J103" i="127"/>
  <c r="F153" i="127"/>
  <c r="E149" i="127"/>
  <c r="J39" i="127"/>
  <c r="I25" i="127"/>
  <c r="H27" i="127"/>
  <c r="F26" i="127"/>
  <c r="E24" i="127"/>
  <c r="J10" i="127"/>
  <c r="I6" i="127"/>
  <c r="H34" i="127"/>
  <c r="F48" i="127"/>
  <c r="I35" i="127"/>
  <c r="E16" i="127"/>
  <c r="H37" i="127"/>
  <c r="J31" i="127"/>
  <c r="F28" i="127"/>
  <c r="E18" i="127"/>
  <c r="F115" i="127"/>
  <c r="H133" i="127"/>
  <c r="I98" i="127"/>
  <c r="J66" i="127"/>
  <c r="E66" i="127"/>
  <c r="F81" i="127"/>
  <c r="H80" i="127"/>
  <c r="I82" i="127"/>
  <c r="J122" i="127"/>
  <c r="E122" i="127"/>
  <c r="F119" i="127"/>
  <c r="H118" i="127"/>
  <c r="I87" i="127"/>
  <c r="J84" i="127"/>
  <c r="E84" i="127"/>
  <c r="F83" i="127"/>
  <c r="H54" i="127"/>
  <c r="I51" i="127"/>
  <c r="J50" i="127"/>
  <c r="E50" i="127"/>
  <c r="F146" i="127"/>
  <c r="H145" i="127"/>
  <c r="I144" i="127"/>
  <c r="J143" i="127"/>
  <c r="E143" i="127"/>
  <c r="F142" i="127"/>
  <c r="H141" i="127"/>
  <c r="I140" i="127"/>
  <c r="J139" i="127"/>
  <c r="E139" i="127"/>
  <c r="F138" i="127"/>
  <c r="H137" i="127"/>
  <c r="I136" i="127"/>
  <c r="J135" i="127"/>
  <c r="E135" i="127"/>
  <c r="F134" i="127"/>
  <c r="H132" i="127"/>
  <c r="I131" i="127"/>
  <c r="J130" i="127"/>
  <c r="E130" i="127"/>
  <c r="F129" i="127"/>
  <c r="H128" i="127"/>
  <c r="I127" i="127"/>
  <c r="J126" i="127"/>
  <c r="E126" i="127"/>
  <c r="F125" i="127"/>
  <c r="H124" i="127"/>
  <c r="I123" i="127"/>
  <c r="J121" i="127"/>
  <c r="E121" i="127"/>
  <c r="F120" i="127"/>
  <c r="H117" i="127"/>
  <c r="I116" i="127"/>
  <c r="J114" i="127"/>
  <c r="E114" i="127"/>
  <c r="F113" i="127"/>
  <c r="H112" i="127"/>
  <c r="I111" i="127"/>
  <c r="J110" i="127"/>
  <c r="E110" i="127"/>
  <c r="F109" i="127"/>
  <c r="H108" i="127"/>
  <c r="I107" i="127"/>
  <c r="J106" i="127"/>
  <c r="E106" i="127"/>
  <c r="F105" i="127"/>
  <c r="H104" i="127"/>
  <c r="I103" i="127"/>
  <c r="H152" i="127"/>
  <c r="F148" i="127"/>
  <c r="E39" i="127"/>
  <c r="J13" i="127"/>
  <c r="I15" i="127"/>
  <c r="H14" i="127"/>
  <c r="F12" i="127"/>
  <c r="E10" i="127"/>
  <c r="J30" i="127"/>
  <c r="I49" i="127"/>
  <c r="E48" i="127"/>
  <c r="H35" i="127"/>
  <c r="J47" i="127"/>
  <c r="F37" i="127"/>
  <c r="I31" i="127"/>
  <c r="E28" i="127"/>
  <c r="J115" i="127"/>
  <c r="E115" i="127"/>
  <c r="F133" i="127"/>
  <c r="H98" i="127"/>
  <c r="I66" i="127"/>
  <c r="J81" i="127"/>
  <c r="E81" i="127"/>
  <c r="F80" i="127"/>
  <c r="H82" i="127"/>
  <c r="I122" i="127"/>
  <c r="J119" i="127"/>
  <c r="E119" i="127"/>
  <c r="F118" i="127"/>
  <c r="H87" i="127"/>
  <c r="I84" i="127"/>
  <c r="J83" i="127"/>
  <c r="E83" i="127"/>
  <c r="F54" i="127"/>
  <c r="H51" i="127"/>
  <c r="I50" i="127"/>
  <c r="J146" i="127"/>
  <c r="E146" i="127"/>
  <c r="F145" i="127"/>
  <c r="H144" i="127"/>
  <c r="I143" i="127"/>
  <c r="J142" i="127"/>
  <c r="E142" i="127"/>
  <c r="F141" i="127"/>
  <c r="H140" i="127"/>
  <c r="I139" i="127"/>
  <c r="J138" i="127"/>
  <c r="E138" i="127"/>
  <c r="F137" i="127"/>
  <c r="H136" i="127"/>
  <c r="I135" i="127"/>
  <c r="J134" i="127"/>
  <c r="E134" i="127"/>
  <c r="F132" i="127"/>
  <c r="H131" i="127"/>
  <c r="I130" i="127"/>
  <c r="J129" i="127"/>
  <c r="E129" i="127"/>
  <c r="F128" i="127"/>
  <c r="H127" i="127"/>
  <c r="I126" i="127"/>
  <c r="J125" i="127"/>
  <c r="E125" i="127"/>
  <c r="F124" i="127"/>
  <c r="H123" i="127"/>
  <c r="I121" i="127"/>
  <c r="J120" i="127"/>
  <c r="E120" i="127"/>
  <c r="F117" i="127"/>
  <c r="H116" i="127"/>
  <c r="I114" i="127"/>
  <c r="J113" i="127"/>
  <c r="E113" i="127"/>
  <c r="F112" i="127"/>
  <c r="H111" i="127"/>
  <c r="I110" i="127"/>
  <c r="J109" i="127"/>
  <c r="E109" i="127"/>
  <c r="F108" i="127"/>
  <c r="H107" i="127"/>
  <c r="I106" i="127"/>
  <c r="J105" i="127"/>
  <c r="E105" i="127"/>
  <c r="F104" i="127"/>
  <c r="K226" i="127"/>
  <c r="K228" i="127"/>
  <c r="K223" i="127"/>
  <c r="K218" i="127"/>
  <c r="K214" i="127"/>
  <c r="K210" i="127"/>
  <c r="K206" i="127"/>
  <c r="K202" i="127"/>
  <c r="K196" i="127"/>
  <c r="K192" i="127"/>
  <c r="K188" i="127"/>
  <c r="K184" i="127"/>
  <c r="K180" i="127"/>
  <c r="K175" i="127"/>
  <c r="K171" i="127"/>
  <c r="K167" i="127"/>
  <c r="K163" i="127"/>
  <c r="K159" i="127"/>
  <c r="K154" i="127"/>
  <c r="K149" i="127"/>
  <c r="K39" i="127"/>
  <c r="K13" i="127"/>
  <c r="K45" i="127"/>
  <c r="K24" i="127"/>
  <c r="K10" i="127"/>
  <c r="K30" i="127"/>
  <c r="K48" i="127"/>
  <c r="K47" i="127"/>
  <c r="K28" i="127"/>
  <c r="I52" i="127"/>
  <c r="H53" i="127"/>
  <c r="F55" i="127"/>
  <c r="E56" i="127"/>
  <c r="J56" i="127"/>
  <c r="I57" i="127"/>
  <c r="H58" i="127"/>
  <c r="F59" i="127"/>
  <c r="E60" i="127"/>
  <c r="J60" i="127"/>
  <c r="I61" i="127"/>
  <c r="H62" i="127"/>
  <c r="F63" i="127"/>
  <c r="E64" i="127"/>
  <c r="J64" i="127"/>
  <c r="I65" i="127"/>
  <c r="H67" i="127"/>
  <c r="F68" i="127"/>
  <c r="E69" i="127"/>
  <c r="J69" i="127"/>
  <c r="I70" i="127"/>
  <c r="H71" i="127"/>
  <c r="F72" i="127"/>
  <c r="E73" i="127"/>
  <c r="J73" i="127"/>
  <c r="I74" i="127"/>
  <c r="H75" i="127"/>
  <c r="F77" i="127"/>
  <c r="E78" i="127"/>
  <c r="J78" i="127"/>
  <c r="I79" i="127"/>
  <c r="H85" i="127"/>
  <c r="F86" i="127"/>
  <c r="E88" i="127"/>
  <c r="J88" i="127"/>
  <c r="I89" i="127"/>
  <c r="H90" i="127"/>
  <c r="F91" i="127"/>
  <c r="E92" i="127"/>
  <c r="J92" i="127"/>
  <c r="I93" i="127"/>
  <c r="H94" i="127"/>
  <c r="F95" i="127"/>
  <c r="E96" i="127"/>
  <c r="J96" i="127"/>
  <c r="I97" i="127"/>
  <c r="H99" i="127"/>
  <c r="F100" i="127"/>
  <c r="E101" i="127"/>
  <c r="J101" i="127"/>
  <c r="I102" i="127"/>
  <c r="H103" i="127"/>
  <c r="K224" i="127"/>
  <c r="K222" i="127"/>
  <c r="K221" i="127"/>
  <c r="K217" i="127"/>
  <c r="K213" i="127"/>
  <c r="K209" i="127"/>
  <c r="K205" i="127"/>
  <c r="K201" i="127"/>
  <c r="K195" i="127"/>
  <c r="K191" i="127"/>
  <c r="K187" i="127"/>
  <c r="K183" i="127"/>
  <c r="K179" i="127"/>
  <c r="K174" i="127"/>
  <c r="K170" i="127"/>
  <c r="K166" i="127"/>
  <c r="K162" i="127"/>
  <c r="K158" i="127"/>
  <c r="K153" i="127"/>
  <c r="K148" i="127"/>
  <c r="K5" i="127"/>
  <c r="K46" i="127"/>
  <c r="K26" i="127"/>
  <c r="K12" i="127"/>
  <c r="K40" i="127"/>
  <c r="K33" i="127"/>
  <c r="K38" i="127"/>
  <c r="K37" i="127"/>
  <c r="K18" i="127"/>
  <c r="E52" i="127"/>
  <c r="J52" i="127"/>
  <c r="I53" i="127"/>
  <c r="H55" i="127"/>
  <c r="F56" i="127"/>
  <c r="E57" i="127"/>
  <c r="J57" i="127"/>
  <c r="I58" i="127"/>
  <c r="H59" i="127"/>
  <c r="F60" i="127"/>
  <c r="E61" i="127"/>
  <c r="J61" i="127"/>
  <c r="I62" i="127"/>
  <c r="H63" i="127"/>
  <c r="F64" i="127"/>
  <c r="E65" i="127"/>
  <c r="J65" i="127"/>
  <c r="I67" i="127"/>
  <c r="H68" i="127"/>
  <c r="F69" i="127"/>
  <c r="E70" i="127"/>
  <c r="J70" i="127"/>
  <c r="I71" i="127"/>
  <c r="H72" i="127"/>
  <c r="F73" i="127"/>
  <c r="E74" i="127"/>
  <c r="J74" i="127"/>
  <c r="I75" i="127"/>
  <c r="H77" i="127"/>
  <c r="F78" i="127"/>
  <c r="E79" i="127"/>
  <c r="J79" i="127"/>
  <c r="I85" i="127"/>
  <c r="H86" i="127"/>
  <c r="F88" i="127"/>
  <c r="E89" i="127"/>
  <c r="J89" i="127"/>
  <c r="I90" i="127"/>
  <c r="H91" i="127"/>
  <c r="F92" i="127"/>
  <c r="E93" i="127"/>
  <c r="J93" i="127"/>
  <c r="I94" i="127"/>
  <c r="H95" i="127"/>
  <c r="F96" i="127"/>
  <c r="E97" i="127"/>
  <c r="J97" i="127"/>
  <c r="I99" i="127"/>
  <c r="H100" i="127"/>
  <c r="F101" i="127"/>
  <c r="E102" i="127"/>
  <c r="J102" i="127"/>
  <c r="AB8" i="338"/>
  <c r="CN17" i="338"/>
  <c r="CN25" i="338"/>
  <c r="AB34" i="338"/>
  <c r="AB35" i="338"/>
  <c r="CN16" i="338"/>
  <c r="CN24" i="338"/>
  <c r="Z4" i="338"/>
  <c r="AL4" i="338"/>
  <c r="CH22" i="338"/>
  <c r="AA4" i="338"/>
  <c r="CU4" i="338"/>
  <c r="Z14" i="338"/>
  <c r="CB18" i="338"/>
  <c r="AL18" i="338"/>
  <c r="Z18" i="338"/>
  <c r="CB20" i="338"/>
  <c r="AL20" i="338"/>
  <c r="Z20" i="338"/>
  <c r="DA37" i="338"/>
  <c r="CU37" i="338"/>
  <c r="CO37" i="338"/>
  <c r="CI37" i="338"/>
  <c r="CC37" i="338"/>
  <c r="AM37" i="338"/>
  <c r="CB8" i="338"/>
  <c r="AL8" i="338"/>
  <c r="CT32" i="338"/>
  <c r="CB37" i="338"/>
  <c r="AL37" i="338"/>
  <c r="Z37" i="338"/>
  <c r="CN40" i="338"/>
  <c r="CO4" i="338"/>
  <c r="AA5" i="338"/>
  <c r="AM5" i="338"/>
  <c r="CZ6" i="338"/>
  <c r="Z6" i="338"/>
  <c r="AL6" i="338"/>
  <c r="CC6" i="338"/>
  <c r="DA7" i="338"/>
  <c r="CU7" i="338"/>
  <c r="CO7" i="338"/>
  <c r="CI7" i="338"/>
  <c r="CC7" i="338"/>
  <c r="AB7" i="338"/>
  <c r="CH13" i="338"/>
  <c r="AL14" i="338"/>
  <c r="AA19" i="338"/>
  <c r="AA21" i="338"/>
  <c r="CB28" i="338"/>
  <c r="AL28" i="338"/>
  <c r="Z28" i="338"/>
  <c r="Z33" i="338"/>
  <c r="CN41" i="338"/>
  <c r="CI4" i="338"/>
  <c r="CC5" i="338"/>
  <c r="CI5" i="338"/>
  <c r="CO5" i="338"/>
  <c r="CU5" i="338"/>
  <c r="AA6" i="338"/>
  <c r="CU6" i="338"/>
  <c r="CN10" i="338"/>
  <c r="CN12" i="338"/>
  <c r="CB14" i="338"/>
  <c r="DA19" i="338"/>
  <c r="CU19" i="338"/>
  <c r="CO19" i="338"/>
  <c r="CI19" i="338"/>
  <c r="CC19" i="338"/>
  <c r="DA21" i="338"/>
  <c r="CU21" i="338"/>
  <c r="CO21" i="338"/>
  <c r="CI21" i="338"/>
  <c r="CC21" i="338"/>
  <c r="CH30" i="338"/>
  <c r="CH31" i="338"/>
  <c r="DA33" i="338"/>
  <c r="CU33" i="338"/>
  <c r="CO33" i="338"/>
  <c r="CI33" i="338"/>
  <c r="CC33" i="338"/>
  <c r="CH33" i="338"/>
  <c r="AL34" i="338"/>
  <c r="CB34" i="338"/>
  <c r="CB35" i="338"/>
  <c r="AA37" i="338"/>
  <c r="AA8" i="338"/>
  <c r="AA18" i="338"/>
  <c r="AA20" i="338"/>
  <c r="AA28" i="338"/>
  <c r="DA35" i="338"/>
  <c r="CU35" i="338"/>
  <c r="CO35" i="338"/>
  <c r="CI35" i="338"/>
  <c r="CC35" i="338"/>
  <c r="AM35" i="338"/>
  <c r="Z36" i="338"/>
  <c r="Z38" i="338"/>
  <c r="K100" i="127"/>
  <c r="K68" i="127"/>
  <c r="K91" i="127"/>
  <c r="K55" i="127"/>
  <c r="K72" i="127"/>
  <c r="K95" i="127"/>
  <c r="K59" i="127"/>
  <c r="K77" i="127"/>
  <c r="K133" i="127"/>
  <c r="K80" i="127"/>
  <c r="K118" i="127"/>
  <c r="K54" i="127"/>
  <c r="K145" i="127"/>
  <c r="K141" i="127"/>
  <c r="K137" i="127"/>
  <c r="K132" i="127"/>
  <c r="K128" i="127"/>
  <c r="K124" i="127"/>
  <c r="K117" i="127"/>
  <c r="K112" i="127"/>
  <c r="K108" i="127"/>
  <c r="K63" i="127"/>
  <c r="K86" i="127"/>
  <c r="K104" i="127"/>
  <c r="K56" i="127"/>
  <c r="K60" i="127"/>
  <c r="K64" i="127"/>
  <c r="K69" i="127"/>
  <c r="K73" i="127"/>
  <c r="K78" i="127"/>
  <c r="K88" i="127"/>
  <c r="K92" i="127"/>
  <c r="K96" i="127"/>
  <c r="K101" i="127"/>
  <c r="K105" i="127"/>
  <c r="K109" i="127"/>
  <c r="K113" i="127"/>
  <c r="K120" i="127"/>
  <c r="K125" i="127"/>
  <c r="K129" i="127"/>
  <c r="K134" i="127"/>
  <c r="K138" i="127"/>
  <c r="K142" i="127"/>
  <c r="K146" i="127"/>
  <c r="K83" i="127"/>
  <c r="K119" i="127"/>
  <c r="K81" i="127"/>
  <c r="K52" i="127"/>
  <c r="K57" i="127"/>
  <c r="K61" i="127"/>
  <c r="K65" i="127"/>
  <c r="K70" i="127"/>
  <c r="K74" i="127"/>
  <c r="K79" i="127"/>
  <c r="K89" i="127"/>
  <c r="K93" i="127"/>
  <c r="K97" i="127"/>
  <c r="K102" i="127"/>
  <c r="K106" i="127"/>
  <c r="K110" i="127"/>
  <c r="K114" i="127"/>
  <c r="K121" i="127"/>
  <c r="K126" i="127"/>
  <c r="K130" i="127"/>
  <c r="K135" i="127"/>
  <c r="K139" i="127"/>
  <c r="K143" i="127"/>
  <c r="K50" i="127"/>
  <c r="K84" i="127"/>
  <c r="K122" i="127"/>
  <c r="K66" i="127"/>
  <c r="K53" i="127"/>
  <c r="K58" i="127"/>
  <c r="K62" i="127"/>
  <c r="K67" i="127"/>
  <c r="K71" i="127"/>
  <c r="K75" i="127"/>
  <c r="K85" i="127"/>
  <c r="K90" i="127"/>
  <c r="K94" i="127"/>
  <c r="K99" i="127"/>
  <c r="K103" i="127"/>
  <c r="K107" i="127"/>
  <c r="K111" i="127"/>
  <c r="K116" i="127"/>
  <c r="K123" i="127"/>
  <c r="K127" i="127"/>
  <c r="K131" i="127"/>
  <c r="K136" i="127"/>
  <c r="K140" i="127"/>
  <c r="K144" i="127"/>
  <c r="K51" i="127"/>
  <c r="K87" i="127"/>
  <c r="K82" i="127"/>
  <c r="K98" i="127"/>
  <c r="AA1172" i="110"/>
  <c r="AA1171" i="110"/>
  <c r="AA1170" i="110"/>
  <c r="AA1169" i="110"/>
  <c r="AA1168" i="110"/>
  <c r="AA1167" i="110"/>
  <c r="AA1166" i="110"/>
  <c r="AA1165" i="110"/>
  <c r="AA1164" i="110"/>
  <c r="AA1163" i="110"/>
  <c r="AA1162" i="110"/>
  <c r="AA1161" i="110"/>
  <c r="AA1160" i="110"/>
  <c r="AA1159" i="110"/>
  <c r="AA1158" i="110"/>
  <c r="AA1157" i="110"/>
  <c r="AA1156" i="110"/>
  <c r="AA1155" i="110"/>
  <c r="AA1154" i="110"/>
  <c r="AA1153" i="110"/>
  <c r="AA1152" i="110"/>
  <c r="AA1151" i="110"/>
  <c r="AA1150" i="110"/>
  <c r="AA1149" i="110"/>
  <c r="AA1148" i="110"/>
  <c r="AA1147" i="110"/>
  <c r="AA1146" i="110"/>
  <c r="AA1145" i="110"/>
  <c r="AA1144" i="110"/>
  <c r="AA1143" i="110"/>
  <c r="AA1142" i="110"/>
  <c r="AA1141" i="110"/>
  <c r="AA1140" i="110"/>
  <c r="AA1139" i="110"/>
  <c r="AA1138" i="110"/>
  <c r="AA1137" i="110"/>
  <c r="AA1136" i="110"/>
  <c r="AA1135" i="110"/>
  <c r="AA1134" i="110"/>
  <c r="AA1133" i="110"/>
  <c r="AA1132" i="110"/>
  <c r="AA1131" i="110"/>
  <c r="AA1130" i="110"/>
  <c r="AA1129" i="110"/>
  <c r="AA1128" i="110"/>
  <c r="AA1127" i="110"/>
  <c r="AA1126" i="110"/>
  <c r="AA1125" i="110"/>
  <c r="AA1124" i="110"/>
  <c r="AA1123" i="110"/>
  <c r="AA1122" i="110"/>
  <c r="AA1121" i="110"/>
  <c r="AA1120" i="110"/>
  <c r="AA1119" i="110"/>
  <c r="AA1118" i="110"/>
  <c r="AA1117" i="110"/>
  <c r="AA1116" i="110"/>
  <c r="AA1115" i="110"/>
  <c r="AA1114" i="110"/>
  <c r="AA1113" i="110"/>
  <c r="AA1112" i="110"/>
  <c r="AA1111" i="110"/>
  <c r="AA1110" i="110"/>
  <c r="AA1109" i="110"/>
  <c r="AA1108" i="110"/>
  <c r="AA1107" i="110"/>
  <c r="AA1106" i="110"/>
  <c r="AA1105" i="110"/>
  <c r="AA1104" i="110"/>
  <c r="AA1103" i="110"/>
  <c r="AA1102" i="110"/>
  <c r="AA1101" i="110"/>
  <c r="AA1100" i="110"/>
  <c r="AA1099" i="110"/>
  <c r="AA1098" i="110"/>
  <c r="AA1097" i="110"/>
  <c r="AA1096" i="110"/>
  <c r="AA1095" i="110"/>
  <c r="AA1094" i="110"/>
  <c r="AA1093" i="110"/>
  <c r="AA1092" i="110"/>
  <c r="AA1091" i="110"/>
  <c r="AA1090" i="110"/>
  <c r="AA1089" i="110"/>
  <c r="AA1088" i="110"/>
  <c r="AA1087" i="110"/>
  <c r="AA1086" i="110"/>
  <c r="AA1085" i="110"/>
  <c r="AA1084" i="110"/>
  <c r="AA1083" i="110"/>
  <c r="AA1082" i="110"/>
  <c r="AA1081" i="110"/>
  <c r="AA1080" i="110"/>
  <c r="AA1079" i="110"/>
  <c r="AA1078" i="110"/>
  <c r="AA1077" i="110"/>
  <c r="AA1076" i="110"/>
  <c r="AA1075" i="110"/>
  <c r="AA1074" i="110"/>
  <c r="AA1073" i="110"/>
  <c r="AA1072" i="110"/>
  <c r="AA1071" i="110"/>
  <c r="AA1070" i="110"/>
  <c r="AA1069" i="110"/>
  <c r="AA1068" i="110"/>
  <c r="AA1067" i="110"/>
  <c r="AA1066" i="110"/>
  <c r="AA1065" i="110"/>
  <c r="AA1064" i="110"/>
  <c r="AA1063" i="110"/>
  <c r="AA1062" i="110"/>
  <c r="AA1061" i="110"/>
  <c r="AA1060" i="110"/>
  <c r="AA1059" i="110"/>
  <c r="AA1058" i="110"/>
  <c r="AA1057" i="110"/>
  <c r="AA1056" i="110"/>
  <c r="AA1055" i="110"/>
  <c r="AA1054" i="110"/>
  <c r="AA1053" i="110"/>
  <c r="AA1052" i="110"/>
  <c r="AA1051" i="110"/>
  <c r="AA1050" i="110"/>
  <c r="AA1049" i="110"/>
  <c r="AA1048" i="110"/>
  <c r="AA1047" i="110"/>
  <c r="AA1046" i="110"/>
  <c r="AA1045" i="110"/>
  <c r="AA1044" i="110"/>
  <c r="AA1043" i="110"/>
  <c r="AA1042" i="110"/>
  <c r="AA1041" i="110"/>
  <c r="AA1040" i="110"/>
  <c r="AA1039" i="110"/>
  <c r="AA1038" i="110"/>
  <c r="AA1037" i="110"/>
  <c r="AA1036" i="110"/>
  <c r="AA1035" i="110"/>
  <c r="AA1034" i="110"/>
  <c r="AA1033" i="110"/>
  <c r="AA1032" i="110"/>
  <c r="AA1031" i="110"/>
  <c r="AA1030" i="110"/>
  <c r="AA1029" i="110"/>
  <c r="AA1028" i="110"/>
  <c r="AA1027" i="110"/>
  <c r="AA1026" i="110"/>
  <c r="AA1025" i="110"/>
  <c r="AA1024" i="110"/>
  <c r="AA1023" i="110"/>
  <c r="AA1022" i="110"/>
  <c r="AA1021" i="110"/>
  <c r="AA1020" i="110"/>
  <c r="AA1019" i="110"/>
  <c r="AA1018" i="110"/>
  <c r="AA1017" i="110"/>
  <c r="AA1016" i="110"/>
  <c r="AA1015" i="110"/>
  <c r="AA1014" i="110"/>
  <c r="AA1013" i="110"/>
  <c r="AA1012" i="110"/>
  <c r="AA1011" i="110"/>
  <c r="AA1010" i="110"/>
  <c r="AA1009" i="110"/>
  <c r="AA1008" i="110"/>
  <c r="AA1007" i="110"/>
  <c r="AA1006" i="110"/>
  <c r="AA1005" i="110"/>
  <c r="AA1004" i="110"/>
  <c r="AA1003" i="110"/>
  <c r="AA1002" i="110"/>
  <c r="AA1001" i="110"/>
  <c r="AA1000" i="110"/>
  <c r="AA999" i="110"/>
  <c r="AA998" i="110"/>
  <c r="AA997" i="110"/>
  <c r="AA996" i="110"/>
  <c r="AA995" i="110"/>
  <c r="AA994" i="110"/>
  <c r="AA993" i="110"/>
  <c r="AA992" i="110"/>
  <c r="AA991" i="110"/>
  <c r="AA990" i="110"/>
  <c r="AA989" i="110"/>
  <c r="AA988" i="110"/>
  <c r="AA987" i="110"/>
  <c r="AA986" i="110"/>
  <c r="AA985" i="110"/>
  <c r="AA984" i="110"/>
  <c r="AA983" i="110"/>
  <c r="AA982" i="110"/>
  <c r="AA981" i="110"/>
  <c r="AA980" i="110"/>
  <c r="AA979" i="110"/>
  <c r="AA978" i="110"/>
  <c r="AA977" i="110"/>
  <c r="AA976" i="110"/>
  <c r="AA975" i="110"/>
  <c r="AA974" i="110"/>
  <c r="AA973" i="110"/>
  <c r="AA972" i="110"/>
  <c r="AA971" i="110"/>
  <c r="AA970" i="110"/>
  <c r="AA969" i="110"/>
  <c r="AA968" i="110"/>
  <c r="AA967" i="110"/>
  <c r="AA966" i="110"/>
  <c r="AA965" i="110"/>
  <c r="AA964" i="110"/>
  <c r="AA963" i="110"/>
  <c r="AA962" i="110"/>
  <c r="AA961" i="110"/>
  <c r="AA960" i="110"/>
  <c r="AA959" i="110"/>
  <c r="AA958" i="110"/>
  <c r="AA957" i="110"/>
  <c r="AA956" i="110"/>
  <c r="AA955" i="110"/>
  <c r="AA954" i="110"/>
  <c r="AA953" i="110"/>
  <c r="AA952" i="110"/>
  <c r="AA951" i="110"/>
  <c r="AA950" i="110"/>
  <c r="AA949" i="110"/>
  <c r="AA948" i="110"/>
  <c r="AA947" i="110"/>
  <c r="AA946" i="110"/>
  <c r="AA945" i="110"/>
  <c r="AA944" i="110"/>
  <c r="AA943" i="110"/>
  <c r="AA942" i="110"/>
  <c r="AA941" i="110"/>
  <c r="AA940" i="110"/>
  <c r="AA939" i="110"/>
  <c r="AA938" i="110"/>
  <c r="AA937" i="110"/>
  <c r="AA936" i="110"/>
  <c r="AA935" i="110"/>
  <c r="AA934" i="110"/>
  <c r="AA933" i="110"/>
  <c r="AA932" i="110"/>
  <c r="AA931" i="110"/>
  <c r="AA930" i="110"/>
  <c r="AA929" i="110"/>
  <c r="AA928" i="110"/>
  <c r="AA927" i="110"/>
  <c r="AA926" i="110"/>
  <c r="AA925" i="110"/>
  <c r="AA924" i="110"/>
  <c r="AA923" i="110"/>
  <c r="AA922" i="110"/>
  <c r="AA921" i="110"/>
  <c r="AA920" i="110"/>
  <c r="AA919" i="110"/>
  <c r="AA918" i="110"/>
  <c r="AA917" i="110"/>
  <c r="AA916" i="110"/>
  <c r="AA915" i="110"/>
  <c r="AA914" i="110"/>
  <c r="AA913" i="110"/>
  <c r="AA912" i="110"/>
  <c r="AA911" i="110"/>
  <c r="AA910" i="110"/>
  <c r="AA909" i="110"/>
  <c r="AA908" i="110"/>
  <c r="AA907" i="110"/>
  <c r="AA906" i="110"/>
  <c r="AA905" i="110"/>
  <c r="AA904" i="110"/>
  <c r="AA903" i="110"/>
  <c r="AA902" i="110"/>
  <c r="AA901" i="110"/>
  <c r="AA900" i="110"/>
  <c r="AA899" i="110"/>
  <c r="AA898" i="110"/>
  <c r="AA897" i="110"/>
  <c r="AA896" i="110"/>
  <c r="AA895" i="110"/>
  <c r="AA894" i="110"/>
  <c r="AA893" i="110"/>
  <c r="AA892" i="110"/>
  <c r="AA891" i="110"/>
  <c r="AA890" i="110"/>
  <c r="AA889" i="110"/>
  <c r="AA888" i="110"/>
  <c r="AA887" i="110"/>
  <c r="AA886" i="110"/>
  <c r="AA885" i="110"/>
  <c r="AA884" i="110"/>
  <c r="AA883" i="110"/>
  <c r="AA882" i="110"/>
  <c r="AA881" i="110"/>
  <c r="AA880" i="110"/>
  <c r="AA879" i="110"/>
  <c r="AA878" i="110"/>
  <c r="AA877" i="110"/>
  <c r="AA876" i="110"/>
  <c r="AA875" i="110"/>
  <c r="AA874" i="110"/>
  <c r="AA873" i="110"/>
  <c r="AA872" i="110"/>
  <c r="AA871" i="110"/>
  <c r="AA870" i="110"/>
  <c r="AA869" i="110"/>
  <c r="AA868" i="110"/>
  <c r="AA867" i="110"/>
  <c r="AA866" i="110"/>
  <c r="AA865" i="110"/>
  <c r="AA864" i="110"/>
  <c r="AA863" i="110"/>
  <c r="AA862" i="110"/>
  <c r="AA861" i="110"/>
  <c r="AA860" i="110"/>
  <c r="AA859" i="110"/>
  <c r="AA858" i="110"/>
  <c r="AA857" i="110"/>
  <c r="AA856" i="110"/>
  <c r="AA855" i="110"/>
  <c r="AA854" i="110"/>
  <c r="AA853" i="110"/>
  <c r="AA852" i="110"/>
  <c r="AA851" i="110"/>
  <c r="AA850" i="110"/>
  <c r="AA849" i="110"/>
  <c r="AA848" i="110"/>
  <c r="AA847" i="110"/>
  <c r="AA846" i="110"/>
  <c r="AA845" i="110"/>
  <c r="AA844" i="110"/>
  <c r="AA843" i="110"/>
  <c r="AA842" i="110"/>
  <c r="AA841" i="110"/>
  <c r="AA840" i="110"/>
  <c r="AA839" i="110"/>
  <c r="AA838" i="110"/>
  <c r="AA837" i="110"/>
  <c r="AA836" i="110"/>
  <c r="AA835" i="110"/>
  <c r="AA834" i="110"/>
  <c r="AA833" i="110"/>
  <c r="AA832" i="110"/>
  <c r="AA831" i="110"/>
  <c r="AA830" i="110"/>
  <c r="AA829" i="110"/>
  <c r="AA828" i="110"/>
  <c r="AA827" i="110"/>
  <c r="AA826" i="110"/>
  <c r="AA825" i="110"/>
  <c r="AA824" i="110"/>
  <c r="AA823" i="110"/>
  <c r="AA822" i="110"/>
  <c r="AA821" i="110"/>
  <c r="AA820" i="110"/>
  <c r="AA819" i="110"/>
  <c r="AA818" i="110"/>
  <c r="AA817" i="110"/>
  <c r="AA816" i="110"/>
  <c r="AA815" i="110"/>
  <c r="AA814" i="110"/>
  <c r="AA813" i="110"/>
  <c r="AA812" i="110"/>
  <c r="AA811" i="110"/>
  <c r="AA810" i="110"/>
  <c r="AA809" i="110"/>
  <c r="AA808" i="110"/>
  <c r="AA807" i="110"/>
  <c r="AA806" i="110"/>
  <c r="AA805" i="110"/>
  <c r="AA804" i="110"/>
  <c r="AA803" i="110"/>
  <c r="AA802" i="110"/>
  <c r="AA801" i="110"/>
  <c r="AA800" i="110"/>
  <c r="AA799" i="110"/>
  <c r="AA798" i="110"/>
  <c r="AA797" i="110"/>
  <c r="AA796" i="110"/>
  <c r="AA795" i="110"/>
  <c r="AA794" i="110"/>
  <c r="AA793" i="110"/>
  <c r="AA792" i="110"/>
  <c r="AA791" i="110"/>
  <c r="AA790" i="110"/>
  <c r="AA789" i="110"/>
  <c r="AA788" i="110"/>
  <c r="AA787" i="110"/>
  <c r="AA786" i="110"/>
  <c r="AA785" i="110"/>
  <c r="AA784" i="110"/>
  <c r="AA783" i="110"/>
  <c r="AA782" i="110"/>
  <c r="AA781" i="110"/>
  <c r="AA780" i="110"/>
  <c r="AA779" i="110"/>
  <c r="AA778" i="110"/>
  <c r="AA777" i="110"/>
  <c r="AA776" i="110"/>
  <c r="AA775" i="110"/>
  <c r="AA774" i="110"/>
  <c r="AA773" i="110"/>
  <c r="AA772" i="110"/>
  <c r="AA771" i="110"/>
  <c r="AA770" i="110"/>
  <c r="AA769" i="110"/>
  <c r="AA768" i="110"/>
  <c r="AA767" i="110"/>
  <c r="AA766" i="110"/>
  <c r="AA765" i="110"/>
  <c r="AA764" i="110"/>
  <c r="AA763" i="110"/>
  <c r="AA762" i="110"/>
  <c r="AA761" i="110"/>
  <c r="AA760" i="110"/>
  <c r="AA759" i="110"/>
  <c r="AA758" i="110"/>
  <c r="AA757" i="110"/>
  <c r="AA756" i="110"/>
  <c r="AA755" i="110"/>
  <c r="AA754" i="110"/>
  <c r="AA753" i="110"/>
  <c r="AA752" i="110"/>
  <c r="AA751" i="110"/>
  <c r="AA750" i="110"/>
  <c r="AA749" i="110"/>
  <c r="AA748" i="110"/>
  <c r="AA747" i="110"/>
  <c r="AA746" i="110"/>
  <c r="AA745" i="110"/>
  <c r="AA744" i="110"/>
  <c r="AA743" i="110"/>
  <c r="AA742" i="110"/>
  <c r="AA741" i="110"/>
  <c r="AA740" i="110"/>
  <c r="AA739" i="110"/>
  <c r="AA738" i="110"/>
  <c r="AA737" i="110"/>
  <c r="AA736" i="110"/>
  <c r="AA735" i="110"/>
  <c r="AA734" i="110"/>
  <c r="AA733" i="110"/>
  <c r="AA732" i="110"/>
  <c r="AA731" i="110"/>
  <c r="AA730" i="110"/>
  <c r="AA729" i="110"/>
  <c r="AA728" i="110"/>
  <c r="AA727" i="110"/>
  <c r="AA726" i="110"/>
  <c r="AA725" i="110"/>
  <c r="AA724" i="110"/>
  <c r="AA723" i="110"/>
  <c r="AA722" i="110"/>
  <c r="AA721" i="110"/>
  <c r="AA720" i="110"/>
  <c r="AA719" i="110"/>
  <c r="AA718" i="110"/>
  <c r="AA717" i="110"/>
  <c r="AA716" i="110"/>
  <c r="AA715" i="110"/>
  <c r="AA714" i="110"/>
  <c r="AA713" i="110"/>
  <c r="AA712" i="110"/>
  <c r="AA711" i="110"/>
  <c r="AA710" i="110"/>
  <c r="AA709" i="110"/>
  <c r="AA708" i="110"/>
  <c r="AA707" i="110"/>
  <c r="AA706" i="110"/>
  <c r="AA705" i="110"/>
  <c r="AA704" i="110"/>
  <c r="AA703" i="110"/>
  <c r="AA702" i="110"/>
  <c r="AA701" i="110"/>
  <c r="AA700" i="110"/>
  <c r="AA699" i="110"/>
  <c r="AA698" i="110"/>
  <c r="AA697" i="110"/>
  <c r="AA696" i="110"/>
  <c r="AA695" i="110"/>
  <c r="AA694" i="110"/>
  <c r="AA693" i="110"/>
  <c r="AA692" i="110"/>
  <c r="AA691" i="110"/>
  <c r="AA690" i="110"/>
  <c r="AA689" i="110"/>
  <c r="AA688" i="110"/>
  <c r="AA687" i="110"/>
  <c r="AA686" i="110"/>
  <c r="AA685" i="110"/>
  <c r="AA684" i="110"/>
  <c r="AA683" i="110"/>
  <c r="AA682" i="110"/>
  <c r="AA681" i="110"/>
  <c r="AA680" i="110"/>
  <c r="AA679" i="110"/>
  <c r="AA678" i="110"/>
  <c r="AA677" i="110"/>
  <c r="AA676" i="110"/>
  <c r="AA675" i="110"/>
  <c r="AA674" i="110"/>
  <c r="AA673" i="110"/>
  <c r="AA672" i="110"/>
  <c r="AA671" i="110"/>
  <c r="AA670" i="110"/>
  <c r="AA669" i="110"/>
  <c r="AA668" i="110"/>
  <c r="AA667" i="110"/>
  <c r="AA666" i="110"/>
  <c r="AA665" i="110"/>
  <c r="AA664" i="110"/>
  <c r="AA663" i="110"/>
  <c r="AA662" i="110"/>
  <c r="AA661" i="110"/>
  <c r="AA660" i="110"/>
  <c r="AA659" i="110"/>
  <c r="AA658" i="110"/>
  <c r="AA657" i="110"/>
  <c r="AA656" i="110"/>
  <c r="AA655" i="110"/>
  <c r="AA654" i="110"/>
  <c r="AA653" i="110"/>
  <c r="AA652" i="110"/>
  <c r="AA651" i="110"/>
  <c r="AA650" i="110"/>
  <c r="AA649" i="110"/>
  <c r="AA648" i="110"/>
  <c r="AA647" i="110"/>
  <c r="AA646" i="110"/>
  <c r="AA645" i="110"/>
  <c r="AA644" i="110"/>
  <c r="AA643" i="110"/>
  <c r="AA642" i="110"/>
  <c r="AA641" i="110"/>
  <c r="AA640" i="110"/>
  <c r="AA639" i="110"/>
  <c r="AA638" i="110"/>
  <c r="AA637" i="110"/>
  <c r="AA636" i="110"/>
  <c r="AA635" i="110"/>
  <c r="AA634" i="110"/>
  <c r="AA633" i="110"/>
  <c r="AA632" i="110"/>
  <c r="AA631" i="110"/>
  <c r="AA630" i="110"/>
  <c r="AA629" i="110"/>
  <c r="AA628" i="110"/>
  <c r="AA627" i="110"/>
  <c r="AA626" i="110"/>
  <c r="AA625" i="110"/>
  <c r="AA624" i="110"/>
  <c r="AA623" i="110"/>
  <c r="AA622" i="110"/>
  <c r="AA621" i="110"/>
  <c r="AA620" i="110"/>
  <c r="AA619" i="110"/>
  <c r="AA618" i="110"/>
  <c r="AA617" i="110"/>
  <c r="AA616" i="110"/>
  <c r="AA615" i="110"/>
  <c r="AA614" i="110"/>
  <c r="AA613" i="110"/>
  <c r="AA612" i="110"/>
  <c r="AA611" i="110"/>
  <c r="AA610" i="110"/>
  <c r="AA609" i="110"/>
  <c r="AA608" i="110"/>
  <c r="AA607" i="110"/>
  <c r="AA606" i="110"/>
  <c r="AA605" i="110"/>
  <c r="AA604" i="110"/>
  <c r="AA603" i="110"/>
  <c r="AA602" i="110"/>
  <c r="AA601" i="110"/>
  <c r="AA600" i="110"/>
  <c r="AA599" i="110"/>
  <c r="AA598" i="110"/>
  <c r="AA597" i="110"/>
  <c r="AA596" i="110"/>
  <c r="AA595" i="110"/>
  <c r="AA594" i="110"/>
  <c r="AA593" i="110"/>
  <c r="AA592" i="110"/>
  <c r="AA591" i="110"/>
  <c r="AA590" i="110"/>
  <c r="AA589" i="110"/>
  <c r="AA588" i="110"/>
  <c r="AA587" i="110"/>
  <c r="AA586" i="110"/>
  <c r="AA585" i="110"/>
  <c r="AA584" i="110"/>
  <c r="AA583" i="110"/>
  <c r="AA582" i="110"/>
  <c r="AA581" i="110"/>
  <c r="AA580" i="110"/>
  <c r="AA579" i="110"/>
  <c r="AA578" i="110"/>
  <c r="AA577" i="110"/>
  <c r="AA576" i="110"/>
  <c r="AA575" i="110"/>
  <c r="AA574" i="110"/>
  <c r="AA573" i="110"/>
  <c r="AA572" i="110"/>
  <c r="AA571" i="110"/>
  <c r="AA570" i="110"/>
  <c r="AA569" i="110"/>
  <c r="AA568" i="110"/>
  <c r="AA567" i="110"/>
  <c r="AA566" i="110"/>
  <c r="AA565" i="110"/>
  <c r="AA564" i="110"/>
  <c r="AA563" i="110"/>
  <c r="AA562" i="110"/>
  <c r="AA561" i="110"/>
  <c r="AA560" i="110"/>
  <c r="AA559" i="110"/>
  <c r="AA558" i="110"/>
  <c r="AA557" i="110"/>
  <c r="AA556" i="110"/>
  <c r="AA555" i="110"/>
  <c r="AA554" i="110"/>
  <c r="AA553" i="110"/>
  <c r="AA552" i="110"/>
  <c r="AA551" i="110"/>
  <c r="AA550" i="110"/>
  <c r="AA549" i="110"/>
  <c r="AA548" i="110"/>
  <c r="AA547" i="110"/>
  <c r="AA546" i="110"/>
  <c r="AA545" i="110"/>
  <c r="AA544" i="110"/>
  <c r="AA543" i="110"/>
  <c r="AA542" i="110"/>
  <c r="AA541" i="110"/>
  <c r="AA540" i="110"/>
  <c r="AA539" i="110"/>
  <c r="AA538" i="110"/>
  <c r="AA537" i="110"/>
  <c r="AA536" i="110"/>
  <c r="AA535" i="110"/>
  <c r="AA534" i="110"/>
  <c r="AA533" i="110"/>
  <c r="AA532" i="110"/>
  <c r="AA531" i="110"/>
  <c r="AA530" i="110"/>
  <c r="AA529" i="110"/>
  <c r="AA528" i="110"/>
  <c r="AA527" i="110"/>
  <c r="AA526" i="110"/>
  <c r="AA525" i="110"/>
  <c r="AA524" i="110"/>
  <c r="AA523" i="110"/>
  <c r="AA522" i="110"/>
  <c r="AA521" i="110"/>
  <c r="AA520" i="110"/>
  <c r="AA519" i="110"/>
  <c r="AA518" i="110"/>
  <c r="AA517" i="110"/>
  <c r="AA516" i="110"/>
  <c r="AA515" i="110"/>
  <c r="AA514" i="110"/>
  <c r="AA513" i="110"/>
  <c r="AA512" i="110"/>
  <c r="AA511" i="110"/>
  <c r="AA510" i="110"/>
  <c r="AA509" i="110"/>
  <c r="AA508" i="110"/>
  <c r="AA507" i="110"/>
  <c r="AA506" i="110"/>
  <c r="AA505" i="110"/>
  <c r="AA504" i="110"/>
  <c r="AA503" i="110"/>
  <c r="AA502" i="110"/>
  <c r="AA501" i="110"/>
  <c r="AA500" i="110"/>
  <c r="AA499" i="110"/>
  <c r="AA498" i="110"/>
  <c r="AA497" i="110"/>
  <c r="AA496" i="110"/>
  <c r="AA495" i="110"/>
  <c r="AA494" i="110"/>
  <c r="AA493" i="110"/>
  <c r="AA492" i="110"/>
  <c r="AA491" i="110"/>
  <c r="AA490" i="110"/>
  <c r="AA489" i="110"/>
  <c r="AA488" i="110"/>
  <c r="AA487" i="110"/>
  <c r="AA486" i="110"/>
  <c r="AA485" i="110"/>
  <c r="AA484" i="110"/>
  <c r="AA483" i="110"/>
  <c r="AA482" i="110"/>
  <c r="AA481" i="110"/>
  <c r="AA480" i="110"/>
  <c r="AA479" i="110"/>
  <c r="AA478" i="110"/>
  <c r="AA477" i="110"/>
  <c r="AA476" i="110"/>
  <c r="AA475" i="110"/>
  <c r="AA474" i="110"/>
  <c r="AA473" i="110"/>
  <c r="AA472" i="110"/>
  <c r="AA471" i="110"/>
  <c r="AA470" i="110"/>
  <c r="AA469" i="110"/>
  <c r="AA468" i="110"/>
  <c r="AA467" i="110"/>
  <c r="AA466" i="110"/>
  <c r="AA465" i="110"/>
  <c r="AA464" i="110"/>
  <c r="AA463" i="110"/>
  <c r="AA462" i="110"/>
  <c r="AA461" i="110"/>
  <c r="AA460" i="110"/>
  <c r="AA459" i="110"/>
  <c r="AA458" i="110"/>
  <c r="AA457" i="110"/>
  <c r="AA456" i="110"/>
  <c r="AA455" i="110"/>
  <c r="AA454" i="110"/>
  <c r="AA453" i="110"/>
  <c r="AA452" i="110"/>
  <c r="AA451" i="110"/>
  <c r="AA450" i="110"/>
  <c r="AA449" i="110"/>
  <c r="AA448" i="110"/>
  <c r="AA447" i="110"/>
  <c r="AA446" i="110"/>
  <c r="AA445" i="110"/>
  <c r="AA444" i="110"/>
  <c r="AA443" i="110"/>
  <c r="AA442" i="110"/>
  <c r="AA441" i="110"/>
  <c r="AA440" i="110"/>
  <c r="AA439" i="110"/>
  <c r="AA438" i="110"/>
  <c r="AA437" i="110"/>
  <c r="AA436" i="110"/>
  <c r="AA435" i="110"/>
  <c r="AA434" i="110"/>
  <c r="AA433" i="110"/>
  <c r="AA432" i="110"/>
  <c r="AA431" i="110"/>
  <c r="AA430" i="110"/>
  <c r="AA429" i="110"/>
  <c r="AA428" i="110"/>
  <c r="AA427" i="110"/>
  <c r="AA426" i="110"/>
  <c r="AA425" i="110"/>
  <c r="AA424" i="110"/>
  <c r="R1" i="110"/>
  <c r="Q1" i="110"/>
  <c r="L1" i="110"/>
  <c r="J1" i="110"/>
  <c r="I1" i="110"/>
  <c r="H1" i="110"/>
  <c r="F1" i="110"/>
  <c r="E1" i="110"/>
  <c r="AA6" i="110"/>
  <c r="AA7" i="110"/>
  <c r="AA8" i="110"/>
  <c r="AA9" i="110"/>
  <c r="AA10" i="110"/>
  <c r="AA11" i="110"/>
  <c r="AA12" i="110"/>
  <c r="AA13" i="110"/>
  <c r="AA14" i="110"/>
  <c r="AA15" i="110"/>
  <c r="AA16" i="110"/>
  <c r="AA17" i="110"/>
  <c r="AA18" i="110"/>
  <c r="AA19" i="110"/>
  <c r="AA20" i="110"/>
  <c r="AA21" i="110"/>
  <c r="AA22" i="110"/>
  <c r="AA23" i="110"/>
  <c r="AA24" i="110"/>
  <c r="AA25" i="110"/>
  <c r="AA26" i="110"/>
  <c r="AA27" i="110"/>
  <c r="AA28" i="110"/>
  <c r="AA29" i="110"/>
  <c r="AA30" i="110"/>
  <c r="AA31" i="110"/>
  <c r="AA32" i="110"/>
  <c r="AA33" i="110"/>
  <c r="AA34" i="110"/>
  <c r="AA35" i="110"/>
  <c r="AA36" i="110"/>
  <c r="AA37" i="110"/>
  <c r="AA38" i="110"/>
  <c r="AA39" i="110"/>
  <c r="AA40" i="110"/>
  <c r="AA41" i="110"/>
  <c r="AA42" i="110"/>
  <c r="AA43" i="110"/>
  <c r="AA44" i="110"/>
  <c r="AA45" i="110"/>
  <c r="AA46" i="110"/>
  <c r="AA47" i="110"/>
  <c r="AA48" i="110"/>
  <c r="AA49" i="110"/>
  <c r="AA50" i="110"/>
  <c r="AA51" i="110"/>
  <c r="AA52" i="110"/>
  <c r="AA53" i="110"/>
  <c r="AA54" i="110"/>
  <c r="AA55" i="110"/>
  <c r="AA56" i="110"/>
  <c r="AA57" i="110"/>
  <c r="AA58" i="110"/>
  <c r="AA59" i="110"/>
  <c r="AA60" i="110"/>
  <c r="AA61" i="110"/>
  <c r="AA62" i="110"/>
  <c r="AA63" i="110"/>
  <c r="AA64" i="110"/>
  <c r="AA65" i="110"/>
  <c r="AA66" i="110"/>
  <c r="AA67" i="110"/>
  <c r="AA68" i="110"/>
  <c r="AA69" i="110"/>
  <c r="AA70" i="110"/>
  <c r="AA71" i="110"/>
  <c r="AA72" i="110"/>
  <c r="AA73" i="110"/>
  <c r="AA74" i="110"/>
  <c r="AA75" i="110"/>
  <c r="AA76" i="110"/>
  <c r="AA77" i="110"/>
  <c r="AA78" i="110"/>
  <c r="AA79" i="110"/>
  <c r="AA80" i="110"/>
  <c r="AA81" i="110"/>
  <c r="AA82" i="110"/>
  <c r="AA83" i="110"/>
  <c r="AA84" i="110"/>
  <c r="AA85" i="110"/>
  <c r="AA86" i="110"/>
  <c r="AA87" i="110"/>
  <c r="AA88" i="110"/>
  <c r="AA89" i="110"/>
  <c r="AA90" i="110"/>
  <c r="AA91" i="110"/>
  <c r="AA92" i="110"/>
  <c r="AA93" i="110"/>
  <c r="AA94" i="110"/>
  <c r="AA95" i="110"/>
  <c r="AA96" i="110"/>
  <c r="AA97" i="110"/>
  <c r="AA98" i="110"/>
  <c r="AA99" i="110"/>
  <c r="AA100" i="110"/>
  <c r="AA101" i="110"/>
  <c r="AA102" i="110"/>
  <c r="AA103" i="110"/>
  <c r="AA105" i="110"/>
  <c r="AA107" i="110"/>
  <c r="AA109" i="110"/>
  <c r="AA110" i="110"/>
  <c r="AA111" i="110"/>
  <c r="AA112" i="110"/>
  <c r="AA113" i="110"/>
  <c r="AA114" i="110"/>
  <c r="AA115" i="110"/>
  <c r="AA116" i="110"/>
  <c r="AA117" i="110"/>
  <c r="AA118" i="110"/>
  <c r="AA119" i="110"/>
  <c r="AA120" i="110"/>
  <c r="AA121" i="110"/>
  <c r="AA122" i="110"/>
  <c r="AA124" i="110"/>
  <c r="AA125" i="110"/>
  <c r="AA126" i="110"/>
  <c r="AA127" i="110"/>
  <c r="AA128" i="110"/>
  <c r="AA129" i="110"/>
  <c r="AA130" i="110"/>
  <c r="AA131" i="110"/>
  <c r="AA132" i="110"/>
  <c r="AA133" i="110"/>
  <c r="AA134" i="110"/>
  <c r="AA135" i="110"/>
  <c r="AA137" i="110"/>
  <c r="AA136" i="110"/>
  <c r="AA138" i="110"/>
  <c r="AA139" i="110"/>
  <c r="AA140" i="110"/>
  <c r="AA141" i="110"/>
  <c r="AA142" i="110"/>
  <c r="AA145" i="110"/>
  <c r="AA144" i="110"/>
  <c r="AA146" i="110"/>
  <c r="AA147" i="110"/>
  <c r="AA148" i="110"/>
  <c r="AA149" i="110"/>
  <c r="AA150" i="110"/>
  <c r="AA108" i="110"/>
  <c r="AA104" i="110"/>
  <c r="AA106" i="110"/>
  <c r="AA123" i="110"/>
  <c r="AA151" i="110"/>
  <c r="AA152" i="110"/>
  <c r="AA153" i="110"/>
  <c r="AA154" i="110"/>
  <c r="AA155" i="110"/>
  <c r="AA156" i="110"/>
  <c r="AA157" i="110"/>
  <c r="AA158" i="110"/>
  <c r="AA159" i="110"/>
  <c r="AA160" i="110"/>
  <c r="AA161" i="110"/>
  <c r="AA162" i="110"/>
  <c r="AA163" i="110"/>
  <c r="AA164" i="110"/>
  <c r="AA165" i="110"/>
  <c r="AA166" i="110"/>
  <c r="AA167" i="110"/>
  <c r="AA168" i="110"/>
  <c r="AA169" i="110"/>
  <c r="AA170" i="110"/>
  <c r="AA171" i="110"/>
  <c r="AA172" i="110"/>
  <c r="AA173" i="110"/>
  <c r="AA174" i="110"/>
  <c r="AA175" i="110"/>
  <c r="AA176" i="110"/>
  <c r="AA177" i="110"/>
  <c r="AA178" i="110"/>
  <c r="AA179" i="110"/>
  <c r="AA180" i="110"/>
  <c r="AA181" i="110"/>
  <c r="AA182" i="110"/>
  <c r="AA183" i="110"/>
  <c r="AA184" i="110"/>
  <c r="AA185" i="110"/>
  <c r="AA186" i="110"/>
  <c r="AA187" i="110"/>
  <c r="AA188" i="110"/>
  <c r="AA189" i="110"/>
  <c r="AA190" i="110"/>
  <c r="AA191" i="110"/>
  <c r="AA192" i="110"/>
  <c r="AA193" i="110"/>
  <c r="AA194" i="110"/>
  <c r="AA195" i="110"/>
  <c r="AA196" i="110"/>
  <c r="AA197" i="110"/>
  <c r="AA198" i="110"/>
  <c r="AA199" i="110"/>
  <c r="AA200" i="110"/>
  <c r="AA201" i="110"/>
  <c r="AA202" i="110"/>
  <c r="AA203" i="110"/>
  <c r="AA204" i="110"/>
  <c r="AA205" i="110"/>
  <c r="AA206" i="110"/>
  <c r="AA207" i="110"/>
  <c r="AA208" i="110"/>
  <c r="AA209" i="110"/>
  <c r="AA210" i="110"/>
  <c r="AA211" i="110"/>
  <c r="AA212" i="110"/>
  <c r="AA213" i="110"/>
  <c r="AA214" i="110"/>
  <c r="AA215" i="110"/>
  <c r="AA216" i="110"/>
  <c r="AA217" i="110"/>
  <c r="AA218" i="110"/>
  <c r="AA219" i="110"/>
  <c r="AA220" i="110"/>
  <c r="AA221" i="110"/>
  <c r="AA222" i="110"/>
  <c r="AA223" i="110"/>
  <c r="AA224" i="110"/>
  <c r="AA225" i="110"/>
  <c r="AA226" i="110"/>
  <c r="AA227" i="110"/>
  <c r="AA228" i="110"/>
  <c r="AA229" i="110"/>
  <c r="AA230" i="110"/>
  <c r="AA231" i="110"/>
  <c r="AA232" i="110"/>
  <c r="AA233" i="110"/>
  <c r="AA234" i="110"/>
  <c r="AA235" i="110"/>
  <c r="AA236" i="110"/>
  <c r="AA237" i="110"/>
  <c r="AA238" i="110"/>
  <c r="AA239" i="110"/>
  <c r="AA240" i="110"/>
  <c r="AA241" i="110"/>
  <c r="AA242" i="110"/>
  <c r="AA243" i="110"/>
  <c r="AA244" i="110"/>
  <c r="AA245" i="110"/>
  <c r="AA246" i="110"/>
  <c r="AA247" i="110"/>
  <c r="AA248" i="110"/>
  <c r="AA249" i="110"/>
  <c r="AA250" i="110"/>
  <c r="AA251" i="110"/>
  <c r="AA252" i="110"/>
  <c r="AA253" i="110"/>
  <c r="AA254" i="110"/>
  <c r="AA255" i="110"/>
  <c r="AA256" i="110"/>
  <c r="AA257" i="110"/>
  <c r="AA258" i="110"/>
  <c r="AA259" i="110"/>
  <c r="AA260" i="110"/>
  <c r="AA261" i="110"/>
  <c r="AA262" i="110"/>
  <c r="AA263" i="110"/>
  <c r="AA264" i="110"/>
  <c r="AA265" i="110"/>
  <c r="AA266" i="110"/>
  <c r="AA267" i="110"/>
  <c r="AA268" i="110"/>
  <c r="AA269" i="110"/>
  <c r="AA270" i="110"/>
  <c r="AA271" i="110"/>
  <c r="AA272" i="110"/>
  <c r="AA273" i="110"/>
  <c r="AA274" i="110"/>
  <c r="AA275" i="110"/>
  <c r="AA276" i="110"/>
  <c r="AA277" i="110"/>
  <c r="AA278" i="110"/>
  <c r="AA279" i="110"/>
  <c r="AA280" i="110"/>
  <c r="AA281" i="110"/>
  <c r="AA282" i="110"/>
  <c r="AA283" i="110"/>
  <c r="AA284" i="110"/>
  <c r="AA285" i="110"/>
  <c r="AA286" i="110"/>
  <c r="AA287" i="110"/>
  <c r="AA288" i="110"/>
  <c r="AA289" i="110"/>
  <c r="AA290" i="110"/>
  <c r="AA291" i="110"/>
  <c r="AA292" i="110"/>
  <c r="AA293" i="110"/>
  <c r="AA294" i="110"/>
  <c r="AA295" i="110"/>
  <c r="AA296" i="110"/>
  <c r="AA297" i="110"/>
  <c r="AA298" i="110"/>
  <c r="AA299" i="110"/>
  <c r="AA300" i="110"/>
  <c r="AA301" i="110"/>
  <c r="AA302" i="110"/>
  <c r="AA303" i="110"/>
  <c r="AA304" i="110"/>
  <c r="AA305" i="110"/>
  <c r="AA306" i="110"/>
  <c r="AA307" i="110"/>
  <c r="AA308" i="110"/>
  <c r="AA309" i="110"/>
  <c r="AA310" i="110"/>
  <c r="AA311" i="110"/>
  <c r="AA312" i="110"/>
  <c r="AA313" i="110"/>
  <c r="AA314" i="110"/>
  <c r="AA315" i="110"/>
  <c r="AA316" i="110"/>
  <c r="AA317" i="110"/>
  <c r="AA318" i="110"/>
  <c r="AA319" i="110"/>
  <c r="AA320" i="110"/>
  <c r="AA321" i="110"/>
  <c r="AA322" i="110"/>
  <c r="AA323" i="110"/>
  <c r="AA324" i="110"/>
  <c r="AA325" i="110"/>
  <c r="AA326" i="110"/>
  <c r="AA327" i="110"/>
  <c r="AA328" i="110"/>
  <c r="AA329" i="110"/>
  <c r="AA330" i="110"/>
  <c r="AA331" i="110"/>
  <c r="AA332" i="110"/>
  <c r="AA333" i="110"/>
  <c r="AA334" i="110"/>
  <c r="AA335" i="110"/>
  <c r="AA336" i="110"/>
  <c r="AA337" i="110"/>
  <c r="AA338" i="110"/>
  <c r="AA339" i="110"/>
  <c r="AA340" i="110"/>
  <c r="AA341" i="110"/>
  <c r="AA342" i="110"/>
  <c r="AA343" i="110"/>
  <c r="AA344" i="110"/>
  <c r="AA345" i="110"/>
  <c r="AA346" i="110"/>
  <c r="AA347" i="110"/>
  <c r="AA348" i="110"/>
  <c r="AA349" i="110"/>
  <c r="AA350" i="110"/>
  <c r="AA351" i="110"/>
  <c r="AA352" i="110"/>
  <c r="AA353" i="110"/>
  <c r="AA354" i="110"/>
  <c r="AA355" i="110"/>
  <c r="AA356" i="110"/>
  <c r="AA357" i="110"/>
  <c r="AA358" i="110"/>
  <c r="AA359" i="110"/>
  <c r="AA360" i="110"/>
  <c r="AA361" i="110"/>
  <c r="AA362" i="110"/>
  <c r="AA363" i="110"/>
  <c r="AA364" i="110"/>
  <c r="AA365" i="110"/>
  <c r="AA366" i="110"/>
  <c r="AA367" i="110"/>
  <c r="AA368" i="110"/>
  <c r="AA369" i="110"/>
  <c r="AA370" i="110"/>
  <c r="AA371" i="110"/>
  <c r="AA372" i="110"/>
  <c r="AA373" i="110"/>
  <c r="AA374" i="110"/>
  <c r="AA375" i="110"/>
  <c r="AA376" i="110"/>
  <c r="AA377" i="110"/>
  <c r="AA378" i="110"/>
  <c r="AA379" i="110"/>
  <c r="AA380" i="110"/>
  <c r="AA381" i="110"/>
  <c r="AA382" i="110"/>
  <c r="AA383" i="110"/>
  <c r="AA384" i="110"/>
  <c r="AA385" i="110"/>
  <c r="AA386" i="110"/>
  <c r="AA387" i="110"/>
  <c r="AA388" i="110"/>
  <c r="AA389" i="110"/>
  <c r="AA390" i="110"/>
  <c r="AA391" i="110"/>
  <c r="AA392" i="110"/>
  <c r="AA393" i="110"/>
  <c r="AA394" i="110"/>
  <c r="AA395" i="110"/>
  <c r="AA396" i="110"/>
  <c r="AA397" i="110"/>
  <c r="AA398" i="110"/>
  <c r="AA399" i="110"/>
  <c r="AA400" i="110"/>
  <c r="AA401" i="110"/>
  <c r="AA402" i="110"/>
  <c r="AA403" i="110"/>
  <c r="AA404" i="110"/>
  <c r="AA405" i="110"/>
  <c r="AA406" i="110"/>
  <c r="AA407" i="110"/>
  <c r="AA408" i="110"/>
  <c r="AA409" i="110"/>
  <c r="AA410" i="110"/>
  <c r="AA411" i="110"/>
  <c r="AA412" i="110"/>
  <c r="AA413" i="110"/>
  <c r="AA414" i="110"/>
  <c r="AA415" i="110"/>
  <c r="AA416" i="110"/>
  <c r="AA417" i="110"/>
  <c r="AA418" i="110"/>
  <c r="AA419" i="110"/>
  <c r="AA420" i="110"/>
  <c r="AA421" i="110"/>
  <c r="AA422" i="110"/>
  <c r="AA423" i="110"/>
  <c r="AA5" i="110"/>
  <c r="AB686" i="96"/>
  <c r="AB685" i="96"/>
  <c r="AB684" i="96"/>
  <c r="AB683" i="96"/>
  <c r="AB682" i="96"/>
  <c r="AB681" i="96"/>
  <c r="AB680" i="96"/>
  <c r="AB679" i="96"/>
  <c r="AB678" i="96"/>
  <c r="AB677" i="96"/>
  <c r="AB676" i="96"/>
  <c r="AB675" i="96"/>
  <c r="AB674" i="96"/>
  <c r="AB673" i="96"/>
  <c r="AB672" i="96"/>
  <c r="AB671" i="96"/>
  <c r="AB670" i="96"/>
  <c r="AB669" i="96"/>
  <c r="AB668" i="96"/>
  <c r="AB667" i="96"/>
  <c r="AB666" i="96"/>
  <c r="AB665" i="96"/>
  <c r="AB664" i="96"/>
  <c r="AB663" i="96"/>
  <c r="AB662" i="96"/>
  <c r="AB661" i="96"/>
  <c r="AB660" i="96"/>
  <c r="AB659" i="96"/>
  <c r="AB658" i="96"/>
  <c r="AB657" i="96"/>
  <c r="AB656" i="96"/>
  <c r="AB655" i="96"/>
  <c r="AB654" i="96"/>
  <c r="AB653" i="96"/>
  <c r="AB652" i="96"/>
  <c r="AB651" i="96"/>
  <c r="AB650" i="96"/>
  <c r="AB649" i="96"/>
  <c r="AB648" i="96"/>
  <c r="AB647" i="96"/>
  <c r="AB646" i="96"/>
  <c r="AB645" i="96"/>
  <c r="AB644" i="96"/>
  <c r="AB643" i="96"/>
  <c r="AB642" i="96"/>
  <c r="AB641" i="96"/>
  <c r="AB640" i="96"/>
  <c r="AB639" i="96"/>
  <c r="AB638" i="96"/>
  <c r="AB637" i="96"/>
  <c r="AB636" i="96"/>
  <c r="AB635" i="96"/>
  <c r="AB634" i="96"/>
  <c r="AB633" i="96"/>
  <c r="AB632" i="96"/>
  <c r="AB631" i="96"/>
  <c r="AB630" i="96"/>
  <c r="AB629" i="96"/>
  <c r="AB628" i="96"/>
  <c r="AB627" i="96"/>
  <c r="AB626" i="96"/>
  <c r="AB625" i="96"/>
  <c r="AB624" i="96"/>
  <c r="AB623" i="96"/>
  <c r="AB622" i="96"/>
  <c r="AB621" i="96"/>
  <c r="AB620" i="96"/>
  <c r="AB619" i="96"/>
  <c r="AB618" i="96"/>
  <c r="AB617" i="96"/>
  <c r="AB616" i="96"/>
  <c r="AB615" i="96"/>
  <c r="AB614" i="96"/>
  <c r="AB613" i="96"/>
  <c r="AB612" i="96"/>
  <c r="AB611" i="96"/>
  <c r="AB610" i="96"/>
  <c r="AB609" i="96"/>
  <c r="AB608" i="96"/>
  <c r="AB607" i="96"/>
  <c r="AB606" i="96"/>
  <c r="AB605" i="96"/>
  <c r="AB604" i="96"/>
  <c r="AB603" i="96"/>
  <c r="AB602" i="96"/>
  <c r="AB601" i="96"/>
  <c r="AB600" i="96"/>
  <c r="AB599" i="96"/>
  <c r="AB598" i="96"/>
  <c r="AB597" i="96"/>
  <c r="AB596" i="96"/>
  <c r="AB595" i="96"/>
  <c r="AB594" i="96"/>
  <c r="AB593" i="96"/>
  <c r="AB592" i="96"/>
  <c r="AB591" i="96"/>
  <c r="AB590" i="96"/>
  <c r="AB589" i="96"/>
  <c r="AB588" i="96"/>
  <c r="AB587" i="96"/>
  <c r="AB586" i="96"/>
  <c r="AB585" i="96"/>
  <c r="AB584" i="96"/>
  <c r="AB583" i="96"/>
  <c r="AB582" i="96"/>
  <c r="AB581" i="96"/>
  <c r="AB580" i="96"/>
  <c r="AB579" i="96"/>
  <c r="AB578" i="96"/>
  <c r="AB577" i="96"/>
  <c r="AB576" i="96"/>
  <c r="AB575" i="96"/>
  <c r="AB574" i="96"/>
  <c r="AB573" i="96"/>
  <c r="AB572" i="96"/>
  <c r="AB571" i="96"/>
  <c r="AB570" i="96"/>
  <c r="AB569" i="96"/>
  <c r="AB568" i="96"/>
  <c r="AB567" i="96"/>
  <c r="AB566" i="96"/>
  <c r="AB565" i="96"/>
  <c r="AB564" i="96"/>
  <c r="AB563" i="96"/>
  <c r="AB562" i="96"/>
  <c r="AB561" i="96"/>
  <c r="AB560" i="96"/>
  <c r="AB559" i="96"/>
  <c r="AB558" i="96"/>
  <c r="AB557" i="96"/>
  <c r="AB556" i="96"/>
  <c r="AB555" i="96"/>
  <c r="AB554" i="96"/>
  <c r="AB553" i="96"/>
  <c r="AB552" i="96"/>
  <c r="AB551" i="96"/>
  <c r="AB550" i="96"/>
  <c r="AB549" i="96"/>
  <c r="AB548" i="96"/>
  <c r="AB547" i="96"/>
  <c r="AB546" i="96"/>
  <c r="AB545" i="96"/>
  <c r="AB544" i="96"/>
  <c r="AB543" i="96"/>
  <c r="AB542" i="96"/>
  <c r="AB541" i="96"/>
  <c r="AB540" i="96"/>
  <c r="AB539" i="96"/>
  <c r="AB538" i="96"/>
  <c r="AB537" i="96"/>
  <c r="AB536" i="96"/>
  <c r="AB535" i="96"/>
  <c r="AB534" i="96"/>
  <c r="AB533" i="96"/>
  <c r="AB532" i="96"/>
  <c r="AB531" i="96"/>
  <c r="AB530" i="96"/>
  <c r="AB529" i="96"/>
  <c r="AB528" i="96"/>
  <c r="AB527" i="96"/>
  <c r="AB526" i="96"/>
  <c r="AB525" i="96"/>
  <c r="AB524" i="96"/>
  <c r="AB523" i="96"/>
  <c r="AB522" i="96"/>
  <c r="AB521" i="96"/>
  <c r="AB520" i="96"/>
  <c r="AB519" i="96"/>
  <c r="AB518" i="96"/>
  <c r="AB517" i="96"/>
  <c r="AB516" i="96"/>
  <c r="AB515" i="96"/>
  <c r="AB514" i="96"/>
  <c r="AB513" i="96"/>
  <c r="AB512" i="96"/>
  <c r="AB511" i="96"/>
  <c r="AB510" i="96"/>
  <c r="AB509" i="96"/>
  <c r="AB508" i="96"/>
  <c r="AB507" i="96"/>
  <c r="AB506" i="96"/>
  <c r="AB505" i="96"/>
  <c r="AB504" i="96"/>
  <c r="AB503" i="96"/>
  <c r="AB502" i="96"/>
  <c r="AB501" i="96"/>
  <c r="AB500" i="96"/>
  <c r="AB499" i="96"/>
  <c r="AB498" i="96"/>
  <c r="AB497" i="96"/>
  <c r="AB496" i="96"/>
  <c r="AB495" i="96"/>
  <c r="AB494" i="96"/>
  <c r="AB493" i="96"/>
  <c r="AB492" i="96"/>
  <c r="AB491" i="96"/>
  <c r="AB490" i="96"/>
  <c r="AB489" i="96"/>
  <c r="AB488" i="96"/>
  <c r="AB487" i="96"/>
  <c r="AB486" i="96"/>
  <c r="AB485" i="96"/>
  <c r="AB484" i="96"/>
  <c r="AB483" i="96"/>
  <c r="AB482" i="96"/>
  <c r="AB481" i="96"/>
  <c r="AB480" i="96"/>
  <c r="AB479" i="96"/>
  <c r="AB478" i="96"/>
  <c r="AB477" i="96"/>
  <c r="AB476" i="96"/>
  <c r="AB475" i="96"/>
  <c r="AB474" i="96"/>
  <c r="AB473" i="96"/>
  <c r="AB472" i="96"/>
  <c r="AB471" i="96"/>
  <c r="AB470" i="96"/>
  <c r="AB469" i="96"/>
  <c r="AB468" i="96"/>
  <c r="AB467" i="96"/>
  <c r="AB466" i="96"/>
  <c r="AB465" i="96"/>
  <c r="AB464" i="96"/>
  <c r="AB463" i="96"/>
  <c r="AB462" i="96"/>
  <c r="AB461" i="96"/>
  <c r="AB460" i="96"/>
  <c r="AB459" i="96"/>
  <c r="AB458" i="96"/>
  <c r="AB457" i="96"/>
  <c r="AB456" i="96"/>
  <c r="AB455" i="96"/>
  <c r="AB454" i="96"/>
  <c r="AB453" i="96"/>
  <c r="AB452" i="96"/>
  <c r="AB451" i="96"/>
  <c r="AB450" i="96"/>
  <c r="AB449" i="96"/>
  <c r="AB448" i="96"/>
  <c r="AB447" i="96"/>
  <c r="AB446" i="96"/>
  <c r="AB445" i="96"/>
  <c r="AB444" i="96"/>
  <c r="AB443" i="96"/>
  <c r="AB442" i="96"/>
  <c r="AB441" i="96"/>
  <c r="AB440" i="96"/>
  <c r="AB439" i="96"/>
  <c r="AB438" i="96"/>
  <c r="AB437" i="96"/>
  <c r="AB436" i="96"/>
  <c r="AB435" i="96"/>
  <c r="AB434" i="96"/>
  <c r="AB433" i="96"/>
  <c r="AB432" i="96"/>
  <c r="AB431" i="96"/>
  <c r="AB430" i="96"/>
  <c r="AB429" i="96"/>
  <c r="AB428" i="96"/>
  <c r="AB427" i="96"/>
  <c r="AB426" i="96"/>
  <c r="AB425" i="96"/>
  <c r="AB424" i="96"/>
  <c r="AB423" i="96"/>
  <c r="AB422" i="96"/>
  <c r="AB421" i="96"/>
  <c r="AB420" i="96"/>
  <c r="AB419" i="96"/>
  <c r="AB418" i="96"/>
  <c r="AB417" i="96"/>
  <c r="AB416" i="96"/>
  <c r="AB415" i="96"/>
  <c r="AB414" i="96"/>
  <c r="AB413" i="96"/>
  <c r="AB412" i="96"/>
  <c r="AB411" i="96"/>
  <c r="AB410" i="96"/>
  <c r="AB409" i="96"/>
  <c r="AB408" i="96"/>
  <c r="AB407" i="96"/>
  <c r="AB406" i="96"/>
  <c r="AB405" i="96"/>
  <c r="AB404" i="96"/>
  <c r="AB403" i="96"/>
  <c r="AB402" i="96"/>
  <c r="AB401" i="96"/>
  <c r="AB400" i="96"/>
  <c r="AB399" i="96"/>
  <c r="AB398" i="96"/>
  <c r="AB397" i="96"/>
  <c r="AB396" i="96"/>
  <c r="AB395" i="96"/>
  <c r="AB394" i="96"/>
  <c r="AB393" i="96"/>
  <c r="AB392" i="96"/>
  <c r="AB391" i="96"/>
  <c r="AB390" i="96"/>
  <c r="AB389" i="96"/>
  <c r="AB388" i="96"/>
  <c r="AB387" i="96"/>
  <c r="AB386" i="96"/>
  <c r="AB385" i="96"/>
  <c r="AB384" i="96"/>
  <c r="AB383" i="96"/>
  <c r="AB382" i="96"/>
  <c r="AB381" i="96"/>
  <c r="AB380" i="96"/>
  <c r="AB379" i="96"/>
  <c r="AB378" i="96"/>
  <c r="AB377" i="96"/>
  <c r="AB376" i="96"/>
  <c r="AB375" i="96"/>
  <c r="AB374" i="96"/>
  <c r="AB373" i="96"/>
  <c r="AB372" i="96"/>
  <c r="AB371" i="96"/>
  <c r="AB370" i="96"/>
  <c r="AB369" i="96"/>
  <c r="AB368" i="96"/>
  <c r="AB367" i="96"/>
  <c r="AB366" i="96"/>
  <c r="AB365" i="96"/>
  <c r="AB364" i="96"/>
  <c r="AB363" i="96"/>
  <c r="AB362" i="96"/>
  <c r="AB361" i="96"/>
  <c r="AB360" i="96"/>
  <c r="AB359" i="96"/>
  <c r="AB358" i="96"/>
  <c r="AB357" i="96"/>
  <c r="AB356" i="96"/>
  <c r="AB355" i="96"/>
  <c r="AB354" i="96"/>
  <c r="AB353" i="96"/>
  <c r="AB352" i="96"/>
  <c r="AB351" i="96"/>
  <c r="AB350" i="96"/>
  <c r="AB349" i="96"/>
  <c r="AB348" i="96"/>
  <c r="AB347" i="96"/>
  <c r="AB346" i="96"/>
  <c r="AB345" i="96"/>
  <c r="AB344" i="96"/>
  <c r="AB343" i="96"/>
  <c r="AB342" i="96"/>
  <c r="AB341" i="96"/>
  <c r="AB340" i="96"/>
  <c r="AB339" i="96"/>
  <c r="AB338" i="96"/>
  <c r="AB337" i="96"/>
  <c r="AB336" i="96"/>
  <c r="AB335" i="96"/>
  <c r="AB334" i="96"/>
  <c r="AB333" i="96"/>
  <c r="AB332" i="96"/>
  <c r="AB331" i="96"/>
  <c r="AB330" i="96"/>
  <c r="AB329" i="96"/>
  <c r="AB328" i="96"/>
  <c r="AB327" i="96"/>
  <c r="AB326" i="96"/>
  <c r="AB325" i="96"/>
  <c r="AB324" i="96"/>
  <c r="AB323" i="96"/>
  <c r="AB322" i="96"/>
  <c r="AB321" i="96"/>
  <c r="AB320" i="96"/>
  <c r="AB319" i="96"/>
  <c r="AB318" i="96"/>
  <c r="AB317" i="96"/>
  <c r="AB316" i="96"/>
  <c r="AB315" i="96"/>
  <c r="AB314" i="96"/>
  <c r="AB313" i="96"/>
  <c r="AB312" i="96"/>
  <c r="AB311" i="96"/>
  <c r="AB310" i="96"/>
  <c r="AB309" i="96"/>
  <c r="AB308" i="96"/>
  <c r="AB307" i="96"/>
  <c r="AB306" i="96"/>
  <c r="AB305" i="96"/>
  <c r="AB304" i="96"/>
  <c r="AB303" i="96"/>
  <c r="AB302" i="96"/>
  <c r="AB301" i="96"/>
  <c r="AB300" i="96"/>
  <c r="AB299" i="96"/>
  <c r="AB298" i="96"/>
  <c r="AB297" i="96"/>
  <c r="AB296" i="96"/>
  <c r="AB295" i="96"/>
  <c r="AB294" i="96"/>
  <c r="AB293" i="96"/>
  <c r="AB292" i="96"/>
  <c r="AB291" i="96"/>
  <c r="AB290" i="96"/>
  <c r="AB289" i="96"/>
  <c r="AB288" i="96"/>
  <c r="AB287" i="96"/>
  <c r="AB286" i="96"/>
  <c r="AB285" i="96"/>
  <c r="AB284" i="96"/>
  <c r="AB283" i="96"/>
  <c r="AB282" i="96"/>
  <c r="AB281" i="96"/>
  <c r="AB280" i="96"/>
  <c r="AB279" i="96"/>
  <c r="AB278" i="96"/>
  <c r="AB277" i="96"/>
  <c r="AB276" i="96"/>
  <c r="AB275" i="96"/>
  <c r="AB274" i="96"/>
  <c r="AB273" i="96"/>
  <c r="AB272" i="96"/>
  <c r="AB271" i="96"/>
  <c r="AB270" i="96"/>
  <c r="AB269" i="96"/>
  <c r="AB268" i="96"/>
  <c r="AB267" i="96"/>
  <c r="AB266" i="96"/>
  <c r="AB265" i="96"/>
  <c r="AB264" i="96"/>
  <c r="AB263" i="96"/>
  <c r="AB262" i="96"/>
  <c r="AB261" i="96"/>
  <c r="AB260" i="96"/>
  <c r="AB259" i="96"/>
  <c r="AB258" i="96"/>
  <c r="AB257" i="96"/>
  <c r="AB256" i="96"/>
  <c r="AB255" i="96"/>
  <c r="AB254" i="96"/>
  <c r="AB253" i="96"/>
  <c r="AB252" i="96"/>
  <c r="AB251" i="96"/>
  <c r="AB250" i="96"/>
  <c r="AB249" i="96"/>
  <c r="AB248" i="96"/>
  <c r="AB247" i="96"/>
  <c r="AB246" i="96"/>
  <c r="AB245" i="96"/>
  <c r="AB244" i="96"/>
  <c r="AB243" i="96"/>
  <c r="AB242" i="96"/>
  <c r="AB241" i="96"/>
  <c r="AB240" i="96"/>
  <c r="AB239" i="96"/>
  <c r="AB238" i="96"/>
  <c r="AB237" i="96"/>
  <c r="AB236" i="96"/>
  <c r="AB235" i="96"/>
  <c r="AB234" i="96"/>
  <c r="AB233" i="96"/>
  <c r="AB232" i="96"/>
  <c r="AB231" i="96"/>
  <c r="AB230" i="96"/>
  <c r="AB229" i="96"/>
  <c r="AB228" i="96"/>
  <c r="AB227" i="96"/>
  <c r="AB226" i="96"/>
  <c r="AB225" i="96"/>
  <c r="AB224" i="96"/>
  <c r="AB223" i="96"/>
  <c r="AB222" i="96"/>
  <c r="AB221" i="96"/>
  <c r="AB220" i="96"/>
  <c r="AB219" i="96"/>
  <c r="AB218" i="96"/>
  <c r="AB217" i="96"/>
  <c r="AB216" i="96"/>
  <c r="AB215" i="96"/>
  <c r="AB214" i="96"/>
  <c r="AB213" i="96"/>
  <c r="AB212" i="96"/>
  <c r="AB211" i="96"/>
  <c r="AB210" i="96"/>
  <c r="AB209" i="96"/>
  <c r="AB208" i="96"/>
  <c r="AB207" i="96"/>
  <c r="AB206" i="96"/>
  <c r="AB205" i="96"/>
  <c r="AB204" i="96"/>
  <c r="AB203" i="96"/>
  <c r="AB202" i="96"/>
  <c r="AB201" i="96"/>
  <c r="AB200" i="96"/>
  <c r="AB199" i="96"/>
  <c r="AB198" i="96"/>
  <c r="AB197" i="96"/>
  <c r="AB196" i="96"/>
  <c r="AB195" i="96"/>
  <c r="AB194" i="96"/>
  <c r="AB193" i="96"/>
  <c r="AB192" i="96"/>
  <c r="AB191" i="96"/>
  <c r="AB190" i="96"/>
  <c r="AB189" i="96"/>
  <c r="AB188" i="96"/>
  <c r="AB187" i="96"/>
  <c r="AB186" i="96"/>
  <c r="AB185" i="96"/>
  <c r="AB184" i="96"/>
  <c r="AB183" i="96"/>
  <c r="AB182" i="96"/>
  <c r="AB181" i="96"/>
  <c r="AB180" i="96"/>
  <c r="AB179" i="96"/>
  <c r="AB178" i="96"/>
  <c r="AB177" i="96"/>
  <c r="AB176" i="96"/>
  <c r="AB175" i="96"/>
  <c r="AB174" i="96"/>
  <c r="AB173" i="96"/>
  <c r="AB172" i="96"/>
  <c r="AB171" i="96"/>
  <c r="AB170" i="96"/>
  <c r="AB169" i="96"/>
  <c r="AB168" i="96"/>
  <c r="AB167" i="96"/>
  <c r="AB166" i="96"/>
  <c r="AB165" i="96"/>
  <c r="AB164" i="96"/>
  <c r="AB163" i="96"/>
  <c r="AB162" i="96"/>
  <c r="AB161" i="96"/>
  <c r="AB160" i="96"/>
  <c r="AB159" i="96"/>
  <c r="AB158" i="96"/>
  <c r="AB157" i="96"/>
  <c r="AB156" i="96"/>
  <c r="AB155" i="96"/>
  <c r="AB154" i="96"/>
  <c r="AB153" i="96"/>
  <c r="AB152" i="96"/>
  <c r="AB151" i="96"/>
  <c r="AB150" i="96"/>
  <c r="AB149" i="96"/>
  <c r="AB148" i="96"/>
  <c r="AB147" i="96"/>
  <c r="AB146" i="96"/>
  <c r="AB145" i="96"/>
  <c r="AB144" i="96"/>
  <c r="AB143" i="96"/>
  <c r="AB142" i="96"/>
  <c r="AB141" i="96"/>
  <c r="AB140" i="96"/>
  <c r="AB139" i="96"/>
  <c r="AB138" i="96"/>
  <c r="AB137" i="96"/>
  <c r="AB136" i="96"/>
  <c r="AB135" i="96"/>
  <c r="AB134" i="96"/>
  <c r="AB133" i="96"/>
  <c r="AB132" i="96"/>
  <c r="AB131" i="96"/>
  <c r="AB130" i="96"/>
  <c r="AB129" i="96"/>
  <c r="AB128" i="96"/>
  <c r="AB127" i="96"/>
  <c r="AB126" i="96"/>
  <c r="AB125" i="96"/>
  <c r="AB124" i="96"/>
  <c r="AB123" i="96"/>
  <c r="AB122" i="96"/>
  <c r="AB121" i="96"/>
  <c r="AB120" i="96"/>
  <c r="AB119" i="96"/>
  <c r="AB118" i="96"/>
  <c r="AB117" i="96"/>
  <c r="AB116" i="96"/>
  <c r="AB115" i="96"/>
  <c r="AB114" i="96"/>
  <c r="AB113" i="96"/>
  <c r="AB112" i="96"/>
  <c r="AB111" i="96"/>
  <c r="AB110" i="96"/>
  <c r="AB109" i="96"/>
  <c r="AB108" i="96"/>
  <c r="AB107" i="96"/>
  <c r="AB106" i="96"/>
  <c r="AB105" i="96"/>
  <c r="AB104" i="96"/>
  <c r="AB103" i="96"/>
  <c r="AB102" i="96"/>
  <c r="AB101" i="96"/>
  <c r="AB100" i="96"/>
  <c r="AB99" i="96"/>
  <c r="AB98" i="96"/>
  <c r="AB97" i="96"/>
  <c r="AB96" i="96"/>
  <c r="AB95" i="96"/>
  <c r="AB94" i="96"/>
  <c r="AB93" i="96"/>
  <c r="AB92" i="96"/>
  <c r="AB91" i="96"/>
  <c r="AB90" i="96"/>
  <c r="AB89" i="96"/>
  <c r="AB88" i="96"/>
  <c r="AB87" i="96"/>
  <c r="AB86" i="96"/>
  <c r="AB85" i="96"/>
  <c r="AB84" i="96"/>
  <c r="AB83" i="96"/>
  <c r="AB82" i="96"/>
  <c r="AB81" i="96"/>
  <c r="AB80" i="96"/>
  <c r="AB79" i="96"/>
  <c r="AB78" i="96"/>
  <c r="AB77" i="96"/>
  <c r="AB76" i="96"/>
  <c r="AB75" i="96"/>
  <c r="AB74" i="96"/>
  <c r="AB73" i="96"/>
  <c r="AB72" i="96"/>
  <c r="AB71" i="96"/>
  <c r="AB70" i="96"/>
  <c r="AB69" i="96"/>
  <c r="AB68" i="96"/>
  <c r="AB67" i="96"/>
  <c r="AB66" i="96"/>
  <c r="AB65" i="96"/>
  <c r="AB64" i="96"/>
  <c r="AB63" i="96"/>
  <c r="AB62" i="96"/>
  <c r="AB61" i="96"/>
  <c r="AB60" i="96"/>
  <c r="AB59" i="96"/>
  <c r="AB58" i="96"/>
  <c r="AB57" i="96"/>
  <c r="AB56" i="96"/>
  <c r="AB55" i="96"/>
  <c r="AB54" i="96"/>
  <c r="AB53" i="96"/>
  <c r="AB52" i="96"/>
  <c r="AB51" i="96"/>
  <c r="AB50" i="96"/>
  <c r="AB49" i="96"/>
  <c r="AB48" i="96"/>
  <c r="AB47" i="96"/>
  <c r="AB46" i="96"/>
  <c r="AB45" i="96"/>
  <c r="AB44" i="96"/>
  <c r="AB43" i="96"/>
  <c r="W1825" i="95"/>
  <c r="W1824" i="95"/>
  <c r="W1823" i="95"/>
  <c r="W1822" i="95"/>
  <c r="W1821" i="95"/>
  <c r="W1820" i="95"/>
  <c r="W1819" i="95"/>
  <c r="W1818" i="95"/>
  <c r="W1817" i="95"/>
  <c r="W1816" i="95"/>
  <c r="W1815" i="95"/>
  <c r="W1814" i="95"/>
  <c r="W1813" i="95"/>
  <c r="W1812" i="95"/>
  <c r="W1811" i="95"/>
  <c r="W1810" i="95"/>
  <c r="W1809" i="95"/>
  <c r="W1808" i="95"/>
  <c r="W1807" i="95"/>
  <c r="W1806" i="95"/>
  <c r="W1805" i="95"/>
  <c r="W1804" i="95"/>
  <c r="W1803" i="95"/>
  <c r="W1802" i="95"/>
  <c r="W1801" i="95"/>
  <c r="W1800" i="95"/>
  <c r="W1799" i="95"/>
  <c r="W1798" i="95"/>
  <c r="W1797" i="95"/>
  <c r="W1796" i="95"/>
  <c r="W1795" i="95"/>
  <c r="W1794" i="95"/>
  <c r="W1793" i="95"/>
  <c r="W1792" i="95"/>
  <c r="W1791" i="95"/>
  <c r="W1790" i="95"/>
  <c r="W1789" i="95"/>
  <c r="W1788" i="95"/>
  <c r="W1787" i="95"/>
  <c r="W1786" i="95"/>
  <c r="W1785" i="95"/>
  <c r="W1784" i="95"/>
  <c r="W1783" i="95"/>
  <c r="W1782" i="95"/>
  <c r="W1781" i="95"/>
  <c r="W1780" i="95"/>
  <c r="W1779" i="95"/>
  <c r="W1778" i="95"/>
  <c r="W1777" i="95"/>
  <c r="W1776" i="95"/>
  <c r="W1775" i="95"/>
  <c r="W1774" i="95"/>
  <c r="W1773" i="95"/>
  <c r="W1772" i="95"/>
  <c r="W1771" i="95"/>
  <c r="W1770" i="95"/>
  <c r="W1769" i="95"/>
  <c r="W1768" i="95"/>
  <c r="W1767" i="95"/>
  <c r="W1766" i="95"/>
  <c r="W1765" i="95"/>
  <c r="W1764" i="95"/>
  <c r="W1763" i="95"/>
  <c r="W1762" i="95"/>
  <c r="W1761" i="95"/>
  <c r="W1760" i="95"/>
  <c r="W1759" i="95"/>
  <c r="W1758" i="95"/>
  <c r="W1757" i="95"/>
  <c r="W1756" i="95"/>
  <c r="W1755" i="95"/>
  <c r="W1754" i="95"/>
  <c r="W1753" i="95"/>
  <c r="W1752" i="95"/>
  <c r="W1751" i="95"/>
  <c r="W1750" i="95"/>
  <c r="W1749" i="95"/>
  <c r="W1748" i="95"/>
  <c r="W1747" i="95"/>
  <c r="W1746" i="95"/>
  <c r="W1745" i="95"/>
  <c r="W1744" i="95"/>
  <c r="W1743" i="95"/>
  <c r="W1742" i="95"/>
  <c r="W1741" i="95"/>
  <c r="W1740" i="95"/>
  <c r="W1739" i="95"/>
  <c r="W1738" i="95"/>
  <c r="W1737" i="95"/>
  <c r="W1736" i="95"/>
  <c r="W1735" i="95"/>
  <c r="W1734" i="95"/>
  <c r="W1733" i="95"/>
  <c r="W1732" i="95"/>
  <c r="W1731" i="95"/>
  <c r="W1730" i="95"/>
  <c r="W1729" i="95"/>
  <c r="W1728" i="95"/>
  <c r="W1727" i="95"/>
  <c r="W1726" i="95"/>
  <c r="W1725" i="95"/>
  <c r="W1724" i="95"/>
  <c r="W1723" i="95"/>
  <c r="W1722" i="95"/>
  <c r="W1721" i="95"/>
  <c r="W1720" i="95"/>
  <c r="W1719" i="95"/>
  <c r="W1718" i="95"/>
  <c r="W1717" i="95"/>
  <c r="W1716" i="95"/>
  <c r="W1715" i="95"/>
  <c r="W1714" i="95"/>
  <c r="W1713" i="95"/>
  <c r="W1712" i="95"/>
  <c r="W1711" i="95"/>
  <c r="W1710" i="95"/>
  <c r="W1709" i="95"/>
  <c r="W1708" i="95"/>
  <c r="W1707" i="95"/>
  <c r="W1706" i="95"/>
  <c r="W1705" i="95"/>
  <c r="W1704" i="95"/>
  <c r="W1703" i="95"/>
  <c r="W1702" i="95"/>
  <c r="W1701" i="95"/>
  <c r="W1700" i="95"/>
  <c r="W1699" i="95"/>
  <c r="W1698" i="95"/>
  <c r="W1697" i="95"/>
  <c r="W1696" i="95"/>
  <c r="W1695" i="95"/>
  <c r="W1694" i="95"/>
  <c r="W1693" i="95"/>
  <c r="W1692" i="95"/>
  <c r="W1691" i="95"/>
  <c r="W1690" i="95"/>
  <c r="W1689" i="95"/>
  <c r="W1688" i="95"/>
  <c r="W1687" i="95"/>
  <c r="W1686" i="95"/>
  <c r="W1685" i="95"/>
  <c r="W1684" i="95"/>
  <c r="W1683" i="95"/>
  <c r="W1682" i="95"/>
  <c r="W1681" i="95"/>
  <c r="W1680" i="95"/>
  <c r="W1679" i="95"/>
  <c r="W1678" i="95"/>
  <c r="W1677" i="95"/>
  <c r="W1676" i="95"/>
  <c r="W1675" i="95"/>
  <c r="W1674" i="95"/>
  <c r="W1673" i="95"/>
  <c r="W1672" i="95"/>
  <c r="W1671" i="95"/>
  <c r="W1670" i="95"/>
  <c r="W1669" i="95"/>
  <c r="W1668" i="95"/>
  <c r="W1667" i="95"/>
  <c r="W1666" i="95"/>
  <c r="W1665" i="95"/>
  <c r="W1664" i="95"/>
  <c r="W1663" i="95"/>
  <c r="W1662" i="95"/>
  <c r="W1661" i="95"/>
  <c r="W1660" i="95"/>
  <c r="W1659" i="95"/>
  <c r="W1658" i="95"/>
  <c r="W1657" i="95"/>
  <c r="W1656" i="95"/>
  <c r="W1655" i="95"/>
  <c r="W1654" i="95"/>
  <c r="W1653" i="95"/>
  <c r="W1652" i="95"/>
  <c r="W1651" i="95"/>
  <c r="W1650" i="95"/>
  <c r="W1649" i="95"/>
  <c r="W1648" i="95"/>
  <c r="W1647" i="95"/>
  <c r="W1646" i="95"/>
  <c r="W1645" i="95"/>
  <c r="W1644" i="95"/>
  <c r="W1643" i="95"/>
  <c r="W1642" i="95"/>
  <c r="W1641" i="95"/>
  <c r="W1640" i="95"/>
  <c r="W1639" i="95"/>
  <c r="W1638" i="95"/>
  <c r="W1637" i="95"/>
  <c r="W1636" i="95"/>
  <c r="W1635" i="95"/>
  <c r="W1634" i="95"/>
  <c r="W1633" i="95"/>
  <c r="W1632" i="95"/>
  <c r="W1631" i="95"/>
  <c r="W1630" i="95"/>
  <c r="W1629" i="95"/>
  <c r="W1628" i="95"/>
  <c r="W1627" i="95"/>
  <c r="W1626" i="95"/>
  <c r="W1625" i="95"/>
  <c r="W1624" i="95"/>
  <c r="W1623" i="95"/>
  <c r="W1622" i="95"/>
  <c r="W1621" i="95"/>
  <c r="W1620" i="95"/>
  <c r="W1619" i="95"/>
  <c r="W1618" i="95"/>
  <c r="W1617" i="95"/>
  <c r="W1616" i="95"/>
  <c r="W1615" i="95"/>
  <c r="W1614" i="95"/>
  <c r="W1613" i="95"/>
  <c r="W1612" i="95"/>
  <c r="W1611" i="95"/>
  <c r="W1610" i="95"/>
  <c r="W1609" i="95"/>
  <c r="W1608" i="95"/>
  <c r="W1607" i="95"/>
  <c r="W1606" i="95"/>
  <c r="W1605" i="95"/>
  <c r="W1604" i="95"/>
  <c r="W1603" i="95"/>
  <c r="W1602" i="95"/>
  <c r="W1601" i="95"/>
  <c r="W1600" i="95"/>
  <c r="W1599" i="95"/>
  <c r="W1598" i="95"/>
  <c r="W1597" i="95"/>
  <c r="W1596" i="95"/>
  <c r="W1595" i="95"/>
  <c r="W1594" i="95"/>
  <c r="W1593" i="95"/>
  <c r="W1592" i="95"/>
  <c r="W1591" i="95"/>
  <c r="W1590" i="95"/>
  <c r="W1589" i="95"/>
  <c r="W1588" i="95"/>
  <c r="W1587" i="95"/>
  <c r="W1586" i="95"/>
  <c r="W1585" i="95"/>
  <c r="W1584" i="95"/>
  <c r="W1583" i="95"/>
  <c r="W1582" i="95"/>
  <c r="W1581" i="95"/>
  <c r="W1580" i="95"/>
  <c r="W1579" i="95"/>
  <c r="W1578" i="95"/>
  <c r="W1577" i="95"/>
  <c r="W1576" i="95"/>
  <c r="W1575" i="95"/>
  <c r="W1574" i="95"/>
  <c r="W1573" i="95"/>
  <c r="W1572" i="95"/>
  <c r="W1571" i="95"/>
  <c r="W1570" i="95"/>
  <c r="W1569" i="95"/>
  <c r="W1568" i="95"/>
  <c r="W1567" i="95"/>
  <c r="W1566" i="95"/>
  <c r="W1565" i="95"/>
  <c r="W1564" i="95"/>
  <c r="W1563" i="95"/>
  <c r="W1562" i="95"/>
  <c r="W1561" i="95"/>
  <c r="W1560" i="95"/>
  <c r="W1559" i="95"/>
  <c r="W1558" i="95"/>
  <c r="W1557" i="95"/>
  <c r="W1556" i="95"/>
  <c r="W1555" i="95"/>
  <c r="W1554" i="95"/>
  <c r="W1553" i="95"/>
  <c r="W1552" i="95"/>
  <c r="W1551" i="95"/>
  <c r="W1550" i="95"/>
  <c r="W1549" i="95"/>
  <c r="W1548" i="95"/>
  <c r="W1547" i="95"/>
  <c r="W1546" i="95"/>
  <c r="W1545" i="95"/>
  <c r="W1544" i="95"/>
  <c r="W1543" i="95"/>
  <c r="W1542" i="95"/>
  <c r="W1541" i="95"/>
  <c r="W1540" i="95"/>
  <c r="W1539" i="95"/>
  <c r="W1538" i="95"/>
  <c r="W1537" i="95"/>
  <c r="W1536" i="95"/>
  <c r="W1535" i="95"/>
  <c r="W1534" i="95"/>
  <c r="W1533" i="95"/>
  <c r="W1532" i="95"/>
  <c r="W1531" i="95"/>
  <c r="W1530" i="95"/>
  <c r="W1529" i="95"/>
  <c r="W1528" i="95"/>
  <c r="W1527" i="95"/>
  <c r="W1526" i="95"/>
  <c r="W1525" i="95"/>
  <c r="W1524" i="95"/>
  <c r="W1523" i="95"/>
  <c r="W1522" i="95"/>
  <c r="W1521" i="95"/>
  <c r="W1520" i="95"/>
  <c r="W1519" i="95"/>
  <c r="W1518" i="95"/>
  <c r="W1517" i="95"/>
  <c r="W1516" i="95"/>
  <c r="W1515" i="95"/>
  <c r="W1514" i="95"/>
  <c r="W1513" i="95"/>
  <c r="W1512" i="95"/>
  <c r="W1511" i="95"/>
  <c r="W1510" i="95"/>
  <c r="W1509" i="95"/>
  <c r="W1508" i="95"/>
  <c r="W1507" i="95"/>
  <c r="W1506" i="95"/>
  <c r="W1505" i="95"/>
  <c r="W1504" i="95"/>
  <c r="W1503" i="95"/>
  <c r="W1502" i="95"/>
  <c r="W1501" i="95"/>
  <c r="W1500" i="95"/>
  <c r="W1499" i="95"/>
  <c r="W1498" i="95"/>
  <c r="W1497" i="95"/>
  <c r="W1496" i="95"/>
  <c r="W1495" i="95"/>
  <c r="W1494" i="95"/>
  <c r="W1493" i="95"/>
  <c r="W1492" i="95"/>
  <c r="W1491" i="95"/>
  <c r="W1490" i="95"/>
  <c r="W1489" i="95"/>
  <c r="W1488" i="95"/>
  <c r="W1487" i="95"/>
  <c r="W1486" i="95"/>
  <c r="W1485" i="95"/>
  <c r="W1484" i="95"/>
  <c r="W1483" i="95"/>
  <c r="W1482" i="95"/>
  <c r="W1481" i="95"/>
  <c r="W1480" i="95"/>
  <c r="W1479" i="95"/>
  <c r="W1478" i="95"/>
  <c r="W1477" i="95"/>
  <c r="W1476" i="95"/>
  <c r="W1475" i="95"/>
  <c r="W1474" i="95"/>
  <c r="W1473" i="95"/>
  <c r="W1472" i="95"/>
  <c r="W1471" i="95"/>
  <c r="W1470" i="95"/>
  <c r="W1469" i="95"/>
  <c r="W1468" i="95"/>
  <c r="W1467" i="95"/>
  <c r="W1466" i="95"/>
  <c r="W1465" i="95"/>
  <c r="W1464" i="95"/>
  <c r="W1463" i="95"/>
  <c r="W1462" i="95"/>
  <c r="W1461" i="95"/>
  <c r="W1460" i="95"/>
  <c r="W1459" i="95"/>
  <c r="W1458" i="95"/>
  <c r="W1457" i="95"/>
  <c r="W1456" i="95"/>
  <c r="W1455" i="95"/>
  <c r="W1454" i="95"/>
  <c r="W1453" i="95"/>
  <c r="W1452" i="95"/>
  <c r="W1451" i="95"/>
  <c r="W1450" i="95"/>
  <c r="W1449" i="95"/>
  <c r="W1448" i="95"/>
  <c r="W1447" i="95"/>
  <c r="W1446" i="95"/>
  <c r="W1445" i="95"/>
  <c r="W1444" i="95"/>
  <c r="W1443" i="95"/>
  <c r="W1442" i="95"/>
  <c r="W1441" i="95"/>
  <c r="W1440" i="95"/>
  <c r="W1439" i="95"/>
  <c r="W1438" i="95"/>
  <c r="W1437" i="95"/>
  <c r="W1436" i="95"/>
  <c r="W1435" i="95"/>
  <c r="W1434" i="95"/>
  <c r="W1433" i="95"/>
  <c r="W1432" i="95"/>
  <c r="W1431" i="95"/>
  <c r="W1430" i="95"/>
  <c r="W1429" i="95"/>
  <c r="W1428" i="95"/>
  <c r="W1427" i="95"/>
  <c r="W1426" i="95"/>
  <c r="W1425" i="95"/>
  <c r="W1424" i="95"/>
  <c r="W1423" i="95"/>
  <c r="W1422" i="95"/>
  <c r="W1421" i="95"/>
  <c r="W1420" i="95"/>
  <c r="W1419" i="95"/>
  <c r="W1418" i="95"/>
  <c r="W1417" i="95"/>
  <c r="W1416" i="95"/>
  <c r="W1415" i="95"/>
  <c r="W1414" i="95"/>
  <c r="W1413" i="95"/>
  <c r="W1412" i="95"/>
  <c r="W1411" i="95"/>
  <c r="W1410" i="95"/>
  <c r="W1409" i="95"/>
  <c r="W1408" i="95"/>
  <c r="W1407" i="95"/>
  <c r="W1406" i="95"/>
  <c r="W1405" i="95"/>
  <c r="W1404" i="95"/>
  <c r="W1403" i="95"/>
  <c r="W1402" i="95"/>
  <c r="W1401" i="95"/>
  <c r="W1400" i="95"/>
  <c r="W1399" i="95"/>
  <c r="W1398" i="95"/>
  <c r="W1397" i="95"/>
  <c r="W1396" i="95"/>
  <c r="W1395" i="95"/>
  <c r="W1394" i="95"/>
  <c r="W1393" i="95"/>
  <c r="W1392" i="95"/>
  <c r="W1391" i="95"/>
  <c r="W1390" i="95"/>
  <c r="W1389" i="95"/>
  <c r="W1388" i="95"/>
  <c r="W1387" i="95"/>
  <c r="W1386" i="95"/>
  <c r="W1385" i="95"/>
  <c r="W1384" i="95"/>
  <c r="W1383" i="95"/>
  <c r="W1382" i="95"/>
  <c r="W1381" i="95"/>
  <c r="W1380" i="95"/>
  <c r="W1379" i="95"/>
  <c r="W1378" i="95"/>
  <c r="W1377" i="95"/>
  <c r="W1376" i="95"/>
  <c r="W1375" i="95"/>
  <c r="W1374" i="95"/>
  <c r="W1373" i="95"/>
  <c r="W1372" i="95"/>
  <c r="W1371" i="95"/>
  <c r="W1370" i="95"/>
  <c r="W1369" i="95"/>
  <c r="W1368" i="95"/>
  <c r="W1367" i="95"/>
  <c r="W1366" i="95"/>
  <c r="W1365" i="95"/>
  <c r="W1364" i="95"/>
  <c r="W1363" i="95"/>
  <c r="W1362" i="95"/>
  <c r="W1361" i="95"/>
  <c r="W1360" i="95"/>
  <c r="W1359" i="95"/>
  <c r="W1358" i="95"/>
  <c r="W1357" i="95"/>
  <c r="W1356" i="95"/>
  <c r="W1355" i="95"/>
  <c r="W1354" i="95"/>
  <c r="W1353" i="95"/>
  <c r="W1352" i="95"/>
  <c r="W1351" i="95"/>
  <c r="W1350" i="95"/>
  <c r="W1349" i="95"/>
  <c r="W1348" i="95"/>
  <c r="W1347" i="95"/>
  <c r="W1346" i="95"/>
  <c r="W1345" i="95"/>
  <c r="W1344" i="95"/>
  <c r="W1343" i="95"/>
  <c r="W1342" i="95"/>
  <c r="W1341" i="95"/>
  <c r="W1340" i="95"/>
  <c r="W1339" i="95"/>
  <c r="W1338" i="95"/>
  <c r="W1337" i="95"/>
  <c r="W1336" i="95"/>
  <c r="W1335" i="95"/>
  <c r="W1334" i="95"/>
  <c r="W1333" i="95"/>
  <c r="W1332" i="95"/>
  <c r="W1331" i="95"/>
  <c r="W1330" i="95"/>
  <c r="W1329" i="95"/>
  <c r="W1328" i="95"/>
  <c r="W1327" i="95"/>
  <c r="W1326" i="95"/>
  <c r="W1325" i="95"/>
  <c r="W1324" i="95"/>
  <c r="W1323" i="95"/>
  <c r="W1322" i="95"/>
  <c r="W1321" i="95"/>
  <c r="W1320" i="95"/>
  <c r="W1319" i="95"/>
  <c r="W1318" i="95"/>
  <c r="W1317" i="95"/>
  <c r="W1316" i="95"/>
  <c r="W1315" i="95"/>
  <c r="W1314" i="95"/>
  <c r="W1313" i="95"/>
  <c r="W1312" i="95"/>
  <c r="W1311" i="95"/>
  <c r="W1310" i="95"/>
  <c r="W1309" i="95"/>
  <c r="W1308" i="95"/>
  <c r="W1307" i="95"/>
  <c r="W1306" i="95"/>
  <c r="W1305" i="95"/>
  <c r="W1304" i="95"/>
  <c r="W1303" i="95"/>
  <c r="W1302" i="95"/>
  <c r="W1301" i="95"/>
  <c r="W1300" i="95"/>
  <c r="W1299" i="95"/>
  <c r="W1298" i="95"/>
  <c r="W1297" i="95"/>
  <c r="W1296" i="95"/>
  <c r="W1295" i="95"/>
  <c r="W1294" i="95"/>
  <c r="W1293" i="95"/>
  <c r="W1292" i="95"/>
  <c r="W1291" i="95"/>
  <c r="W1290" i="95"/>
  <c r="W1289" i="95"/>
  <c r="W1288" i="95"/>
  <c r="W1287" i="95"/>
  <c r="W1286" i="95"/>
  <c r="W1285" i="95"/>
  <c r="W1284" i="95"/>
  <c r="W1283" i="95"/>
  <c r="W1282" i="95"/>
  <c r="W1281" i="95"/>
  <c r="W1280" i="95"/>
  <c r="W1279" i="95"/>
  <c r="W1278" i="95"/>
  <c r="W1277" i="95"/>
  <c r="W1276" i="95"/>
  <c r="W1275" i="95"/>
  <c r="W1274" i="95"/>
  <c r="W1273" i="95"/>
  <c r="W1272" i="95"/>
  <c r="W1271" i="95"/>
  <c r="W1270" i="95"/>
  <c r="W1269" i="95"/>
  <c r="W1268" i="95"/>
  <c r="W1267" i="95"/>
  <c r="W1266" i="95"/>
  <c r="W1265" i="95"/>
  <c r="W1264" i="95"/>
  <c r="W1263" i="95"/>
  <c r="W1262" i="95"/>
  <c r="W1261" i="95"/>
  <c r="W1260" i="95"/>
  <c r="W1259" i="95"/>
  <c r="W1258" i="95"/>
  <c r="W1257" i="95"/>
  <c r="W1256" i="95"/>
  <c r="W1255" i="95"/>
  <c r="W1254" i="95"/>
  <c r="W1253" i="95"/>
  <c r="W1252" i="95"/>
  <c r="W1251" i="95"/>
  <c r="W1250" i="95"/>
  <c r="W1249" i="95"/>
  <c r="W1248" i="95"/>
  <c r="W1247" i="95"/>
  <c r="W1246" i="95"/>
  <c r="W1245" i="95"/>
  <c r="W1244" i="95"/>
  <c r="W1243" i="95"/>
  <c r="W1242" i="95"/>
  <c r="W1241" i="95"/>
  <c r="W1240" i="95"/>
  <c r="W1239" i="95"/>
  <c r="W1238" i="95"/>
  <c r="W1237" i="95"/>
  <c r="W1236" i="95"/>
  <c r="W1235" i="95"/>
  <c r="W1234" i="95"/>
  <c r="W1233" i="95"/>
  <c r="W1232" i="95"/>
  <c r="W1231" i="95"/>
  <c r="W1230" i="95"/>
  <c r="W1229" i="95"/>
  <c r="W1228" i="95"/>
  <c r="W1227" i="95"/>
  <c r="W1226" i="95"/>
  <c r="W1225" i="95"/>
  <c r="W1224" i="95"/>
  <c r="W1223" i="95"/>
  <c r="W1222" i="95"/>
  <c r="W1221" i="95"/>
  <c r="W1220" i="95"/>
  <c r="W1219" i="95"/>
  <c r="W1218" i="95"/>
  <c r="W1217" i="95"/>
  <c r="W1216" i="95"/>
  <c r="W1215" i="95"/>
  <c r="W1214" i="95"/>
  <c r="W1213" i="95"/>
  <c r="W1212" i="95"/>
  <c r="W1211" i="95"/>
  <c r="W1210" i="95"/>
  <c r="W1209" i="95"/>
  <c r="W1208" i="95"/>
  <c r="W1207" i="95"/>
  <c r="W1206" i="95"/>
  <c r="W1205" i="95"/>
  <c r="W1204" i="95"/>
  <c r="W1203" i="95"/>
  <c r="W1202" i="95"/>
  <c r="W1201" i="95"/>
  <c r="W1200" i="95"/>
  <c r="W1199" i="95"/>
  <c r="W1198" i="95"/>
  <c r="W1197" i="95"/>
  <c r="W1196" i="95"/>
  <c r="W1195" i="95"/>
  <c r="W1194" i="95"/>
  <c r="W1193" i="95"/>
  <c r="W1192" i="95"/>
  <c r="W1191" i="95"/>
  <c r="W1190" i="95"/>
  <c r="W1189" i="95"/>
  <c r="W1188" i="95"/>
  <c r="W1187" i="95"/>
  <c r="W1186" i="95"/>
  <c r="W1185" i="95"/>
  <c r="W1184" i="95"/>
  <c r="W1183" i="95"/>
  <c r="W1182" i="95"/>
  <c r="W1181" i="95"/>
  <c r="W1180" i="95"/>
  <c r="W1179" i="95"/>
  <c r="W1178" i="95"/>
  <c r="W1177" i="95"/>
  <c r="W1176" i="95"/>
  <c r="W1175" i="95"/>
  <c r="W1174" i="95"/>
  <c r="W1173" i="95"/>
  <c r="W1172" i="95"/>
  <c r="W1171" i="95"/>
  <c r="W1170" i="95"/>
  <c r="W1169" i="95"/>
  <c r="W1168" i="95"/>
  <c r="W1167" i="95"/>
  <c r="W1166" i="95"/>
  <c r="W1165" i="95"/>
  <c r="W1164" i="95"/>
  <c r="W1163" i="95"/>
  <c r="W1162" i="95"/>
  <c r="W1161" i="95"/>
  <c r="W1160" i="95"/>
  <c r="W1159" i="95"/>
  <c r="W1158" i="95"/>
  <c r="W1157" i="95"/>
  <c r="W1156" i="95"/>
  <c r="W1155" i="95"/>
  <c r="W1154" i="95"/>
  <c r="W1153" i="95"/>
  <c r="W1152" i="95"/>
  <c r="W1151" i="95"/>
  <c r="W1150" i="95"/>
  <c r="W1149" i="95"/>
  <c r="W1148" i="95"/>
  <c r="W1147" i="95"/>
  <c r="W1146" i="95"/>
  <c r="W1145" i="95"/>
  <c r="W1144" i="95"/>
  <c r="W1143" i="95"/>
  <c r="W1142" i="95"/>
  <c r="W1141" i="95"/>
  <c r="W1140" i="95"/>
  <c r="W1139" i="95"/>
  <c r="W1138" i="95"/>
  <c r="W1137" i="95"/>
  <c r="W1136" i="95"/>
  <c r="W1135" i="95"/>
  <c r="W1134" i="95"/>
  <c r="W1133" i="95"/>
  <c r="W1132" i="95"/>
  <c r="W1131" i="95"/>
  <c r="W1130" i="95"/>
  <c r="W1129" i="95"/>
  <c r="W1128" i="95"/>
  <c r="W1127" i="95"/>
  <c r="W1126" i="95"/>
  <c r="W1125" i="95"/>
  <c r="W1124" i="95"/>
  <c r="W1123" i="95"/>
  <c r="W1122" i="95"/>
  <c r="W1121" i="95"/>
  <c r="W1120" i="95"/>
  <c r="W1119" i="95"/>
  <c r="W1118" i="95"/>
  <c r="W1117" i="95"/>
  <c r="W1116" i="95"/>
  <c r="W1115" i="95"/>
  <c r="W1114" i="95"/>
  <c r="W1113" i="95"/>
  <c r="W1112" i="95"/>
  <c r="W1111" i="95"/>
  <c r="W1110" i="95"/>
  <c r="W1109" i="95"/>
  <c r="W1108" i="95"/>
  <c r="W1107" i="95"/>
  <c r="W1106" i="95"/>
  <c r="W1105" i="95"/>
  <c r="W1104" i="95"/>
  <c r="W1103" i="95"/>
  <c r="W1102" i="95"/>
  <c r="W1101" i="95"/>
  <c r="W1100" i="95"/>
  <c r="W1099" i="95"/>
  <c r="W1098" i="95"/>
  <c r="W1097" i="95"/>
  <c r="W1096" i="95"/>
  <c r="W1095" i="95"/>
  <c r="W1094" i="95"/>
  <c r="W1093" i="95"/>
  <c r="W1092" i="95"/>
  <c r="W1091" i="95"/>
  <c r="W1090" i="95"/>
  <c r="W1089" i="95"/>
  <c r="W1088" i="95"/>
  <c r="W1087" i="95"/>
  <c r="W1086" i="95"/>
  <c r="W1085" i="95"/>
  <c r="W1084" i="95"/>
  <c r="W1083" i="95"/>
  <c r="W1082" i="95"/>
  <c r="W1081" i="95"/>
  <c r="W1080" i="95"/>
  <c r="W1079" i="95"/>
  <c r="W1078" i="95"/>
  <c r="W1077" i="95"/>
  <c r="W1076" i="95"/>
  <c r="W1075" i="95"/>
  <c r="W1074" i="95"/>
  <c r="W1073" i="95"/>
  <c r="W1072" i="95"/>
  <c r="W1071" i="95"/>
  <c r="W1070" i="95"/>
  <c r="W1069" i="95"/>
  <c r="W1068" i="95"/>
  <c r="W1067" i="95"/>
  <c r="W1066" i="95"/>
  <c r="W1065" i="95"/>
  <c r="W1064" i="95"/>
  <c r="W1063" i="95"/>
  <c r="W1062" i="95"/>
  <c r="W1061" i="95"/>
  <c r="W1060" i="95"/>
  <c r="W1059" i="95"/>
  <c r="W1058" i="95"/>
  <c r="W1057" i="95"/>
  <c r="W1056" i="95"/>
  <c r="W1055" i="95"/>
  <c r="W1054" i="95"/>
  <c r="W1053" i="95"/>
  <c r="W1052" i="95"/>
  <c r="W1051" i="95"/>
  <c r="W1050" i="95"/>
  <c r="W1049" i="95"/>
  <c r="W1048" i="95"/>
  <c r="W1047" i="95"/>
  <c r="W1046" i="95"/>
  <c r="W1045" i="95"/>
  <c r="W1044" i="95"/>
  <c r="W1043" i="95"/>
  <c r="W1042" i="95"/>
  <c r="W1041" i="95"/>
  <c r="W1040" i="95"/>
  <c r="W1039" i="95"/>
  <c r="W1038" i="95"/>
  <c r="W1037" i="95"/>
  <c r="W1036" i="95"/>
  <c r="W1035" i="95"/>
  <c r="W1034" i="95"/>
  <c r="W1033" i="95"/>
  <c r="W1032" i="95"/>
  <c r="W1031" i="95"/>
  <c r="W1030" i="95"/>
  <c r="W1029" i="95"/>
  <c r="W1028" i="95"/>
  <c r="W1027" i="95"/>
  <c r="W1026" i="95"/>
  <c r="W1025" i="95"/>
  <c r="W1024" i="95"/>
  <c r="W1023" i="95"/>
  <c r="W1022" i="95"/>
  <c r="W1021" i="95"/>
  <c r="W1020" i="95"/>
  <c r="W1019" i="95"/>
  <c r="W1018" i="95"/>
  <c r="W1017" i="95"/>
  <c r="W1016" i="95"/>
  <c r="W1015" i="95"/>
  <c r="W1014" i="95"/>
  <c r="W1013" i="95"/>
  <c r="W1012" i="95"/>
  <c r="W1011" i="95"/>
  <c r="W1010" i="95"/>
  <c r="W1009" i="95"/>
  <c r="W1008" i="95"/>
  <c r="W1007" i="95"/>
  <c r="W1006" i="95"/>
  <c r="W1005" i="95"/>
  <c r="W1004" i="95"/>
  <c r="W1003" i="95"/>
  <c r="W1002" i="95"/>
  <c r="W1001" i="95"/>
  <c r="W1000" i="95"/>
  <c r="W999" i="95"/>
  <c r="W998" i="95"/>
  <c r="W997" i="95"/>
  <c r="W996" i="95"/>
  <c r="W995" i="95"/>
  <c r="W994" i="95"/>
  <c r="W993" i="95"/>
  <c r="W992" i="95"/>
  <c r="W991" i="95"/>
  <c r="W990" i="95"/>
  <c r="W989" i="95"/>
  <c r="W988" i="95"/>
  <c r="W987" i="95"/>
  <c r="W986" i="95"/>
  <c r="W985" i="95"/>
  <c r="W984" i="95"/>
  <c r="W983" i="95"/>
  <c r="W982" i="95"/>
  <c r="W981" i="95"/>
  <c r="W980" i="95"/>
  <c r="T1" i="95"/>
  <c r="Z166" i="94"/>
  <c r="Z725" i="94"/>
  <c r="Z724" i="94"/>
  <c r="Z723" i="94"/>
  <c r="Z722" i="94"/>
  <c r="Z721" i="94"/>
  <c r="Z720" i="94"/>
  <c r="Z719" i="94"/>
  <c r="Z718" i="94"/>
  <c r="Z717" i="94"/>
  <c r="Z716" i="94"/>
  <c r="Z715" i="94"/>
  <c r="Z714" i="94"/>
  <c r="Z713" i="94"/>
  <c r="Z712" i="94"/>
  <c r="Z711" i="94"/>
  <c r="Z710" i="94"/>
  <c r="Z709" i="94"/>
  <c r="Z708" i="94"/>
  <c r="Z707" i="94"/>
  <c r="Z706" i="94"/>
  <c r="Z705" i="94"/>
  <c r="Z704" i="94"/>
  <c r="Z703" i="94"/>
  <c r="Z702" i="94"/>
  <c r="Z701" i="94"/>
  <c r="Z700" i="94"/>
  <c r="Z699" i="94"/>
  <c r="Z698" i="94"/>
  <c r="Z697" i="94"/>
  <c r="Z696" i="94"/>
  <c r="Z695" i="94"/>
  <c r="Z694" i="94"/>
  <c r="Z693" i="94"/>
  <c r="Z692" i="94"/>
  <c r="Z691" i="94"/>
  <c r="Z690" i="94"/>
  <c r="Z689" i="94"/>
  <c r="Z688" i="94"/>
  <c r="Z687" i="94"/>
  <c r="Z686" i="94"/>
  <c r="Z685" i="94"/>
  <c r="Z684" i="94"/>
  <c r="Z683" i="94"/>
  <c r="Z682" i="94"/>
  <c r="Z681" i="94"/>
  <c r="Z680" i="94"/>
  <c r="Z679" i="94"/>
  <c r="Z678" i="94"/>
  <c r="Z677" i="94"/>
  <c r="Z676" i="94"/>
  <c r="Z675" i="94"/>
  <c r="Z674" i="94"/>
  <c r="Z673" i="94"/>
  <c r="Z672" i="94"/>
  <c r="Z671" i="94"/>
  <c r="Z670" i="94"/>
  <c r="Z669" i="94"/>
  <c r="Z668" i="94"/>
  <c r="Z667" i="94"/>
  <c r="Z666" i="94"/>
  <c r="Z665" i="94"/>
  <c r="Z664" i="94"/>
  <c r="Z663" i="94"/>
  <c r="Z662" i="94"/>
  <c r="Z661" i="94"/>
  <c r="Z660" i="94"/>
  <c r="Z659" i="94"/>
  <c r="Z658" i="94"/>
  <c r="Z657" i="94"/>
  <c r="Z656" i="94"/>
  <c r="Z655" i="94"/>
  <c r="Z654" i="94"/>
  <c r="Z653" i="94"/>
  <c r="Z652" i="94"/>
  <c r="Z651" i="94"/>
  <c r="Z650" i="94"/>
  <c r="Z649" i="94"/>
  <c r="Z648" i="94"/>
  <c r="Z647" i="94"/>
  <c r="Z646" i="94"/>
  <c r="Z645" i="94"/>
  <c r="Z644" i="94"/>
  <c r="Z643" i="94"/>
  <c r="Z642" i="94"/>
  <c r="Z641" i="94"/>
  <c r="Z640" i="94"/>
  <c r="Z639" i="94"/>
  <c r="Z638" i="94"/>
  <c r="Z637" i="94"/>
  <c r="Z636" i="94"/>
  <c r="Z635" i="94"/>
  <c r="Z634" i="94"/>
  <c r="Z633" i="94"/>
  <c r="Z632" i="94"/>
  <c r="Z631" i="94"/>
  <c r="Z630" i="94"/>
  <c r="Z629" i="94"/>
  <c r="Z628" i="94"/>
  <c r="Z627" i="94"/>
  <c r="Z626" i="94"/>
  <c r="Z625" i="94"/>
  <c r="Z624" i="94"/>
  <c r="Z623" i="94"/>
  <c r="Z622" i="94"/>
  <c r="Z621" i="94"/>
  <c r="Z620" i="94"/>
  <c r="Z619" i="94"/>
  <c r="Z618" i="94"/>
  <c r="Z617" i="94"/>
  <c r="Z616" i="94"/>
  <c r="Z615" i="94"/>
  <c r="Z614" i="94"/>
  <c r="Z613" i="94"/>
  <c r="Z612" i="94"/>
  <c r="Z611" i="94"/>
  <c r="Z610" i="94"/>
  <c r="Z609" i="94"/>
  <c r="Z608" i="94"/>
  <c r="Z607" i="94"/>
  <c r="Z606" i="94"/>
  <c r="Z605" i="94"/>
  <c r="Z604" i="94"/>
  <c r="Z603" i="94"/>
  <c r="Z602" i="94"/>
  <c r="Z601" i="94"/>
  <c r="Z600" i="94"/>
  <c r="Z599" i="94"/>
  <c r="Z598" i="94"/>
  <c r="Z597" i="94"/>
  <c r="Z596" i="94"/>
  <c r="Z595" i="94"/>
  <c r="Z594" i="94"/>
  <c r="Z593" i="94"/>
  <c r="Z592" i="94"/>
  <c r="Z591" i="94"/>
  <c r="Z590" i="94"/>
  <c r="Z589" i="94"/>
  <c r="Z588" i="94"/>
  <c r="Z587" i="94"/>
  <c r="Z586" i="94"/>
  <c r="Z585" i="94"/>
  <c r="Z584" i="94"/>
  <c r="Z583" i="94"/>
  <c r="Z582" i="94"/>
  <c r="Z581" i="94"/>
  <c r="Z580" i="94"/>
  <c r="Z579" i="94"/>
  <c r="Z578" i="94"/>
  <c r="Z577" i="94"/>
  <c r="Z576" i="94"/>
  <c r="Z575" i="94"/>
  <c r="Z574" i="94"/>
  <c r="Z573" i="94"/>
  <c r="Z572" i="94"/>
  <c r="Z571" i="94"/>
  <c r="Z570" i="94"/>
  <c r="Z569" i="94"/>
  <c r="Z568" i="94"/>
  <c r="Z567" i="94"/>
  <c r="Z566" i="94"/>
  <c r="Z565" i="94"/>
  <c r="Z564" i="94"/>
  <c r="Z563" i="94"/>
  <c r="Z562" i="94"/>
  <c r="Z561" i="94"/>
  <c r="Z560" i="94"/>
  <c r="Z559" i="94"/>
  <c r="Z558" i="94"/>
  <c r="Z557" i="94"/>
  <c r="Z556" i="94"/>
  <c r="Z555" i="94"/>
  <c r="Z554" i="94"/>
  <c r="Z553" i="94"/>
  <c r="Z552" i="94"/>
  <c r="Z551" i="94"/>
  <c r="Z550" i="94"/>
  <c r="Z549" i="94"/>
  <c r="Z548" i="94"/>
  <c r="Z547" i="94"/>
  <c r="Z546" i="94"/>
  <c r="Z545" i="94"/>
  <c r="Z544" i="94"/>
  <c r="Z543" i="94"/>
  <c r="Z542" i="94"/>
  <c r="Z541" i="94"/>
  <c r="Z540" i="94"/>
  <c r="Z539" i="94"/>
  <c r="Z538" i="94"/>
  <c r="Z537" i="94"/>
  <c r="Z536" i="94"/>
  <c r="Z535" i="94"/>
  <c r="Z534" i="94"/>
  <c r="Z533" i="94"/>
  <c r="Z532" i="94"/>
  <c r="Z531" i="94"/>
  <c r="Z530" i="94"/>
  <c r="Z529" i="94"/>
  <c r="Z528" i="94"/>
  <c r="Z527" i="94"/>
  <c r="Z526" i="94"/>
  <c r="Z525" i="94"/>
  <c r="Z524" i="94"/>
  <c r="Z523" i="94"/>
  <c r="Z522" i="94"/>
  <c r="Z521" i="94"/>
  <c r="Z520" i="94"/>
  <c r="Z519" i="94"/>
  <c r="Z518" i="94"/>
  <c r="Z517" i="94"/>
  <c r="Z516" i="94"/>
  <c r="Z515" i="94"/>
  <c r="Z514" i="94"/>
  <c r="Z513" i="94"/>
  <c r="Z512" i="94"/>
  <c r="Z511" i="94"/>
  <c r="Z510" i="94"/>
  <c r="Z509" i="94"/>
  <c r="Z508" i="94"/>
  <c r="Z507" i="94"/>
  <c r="Z506" i="94"/>
  <c r="Z505" i="94"/>
  <c r="Z504" i="94"/>
  <c r="Z503" i="94"/>
  <c r="Z502" i="94"/>
  <c r="Z501" i="94"/>
  <c r="Z500" i="94"/>
  <c r="Z499" i="94"/>
  <c r="Z498" i="94"/>
  <c r="Z497" i="94"/>
  <c r="Z496" i="94"/>
  <c r="Z495" i="94"/>
  <c r="Z494" i="94"/>
  <c r="Z493" i="94"/>
  <c r="Z492" i="94"/>
  <c r="Z491" i="94"/>
  <c r="Z490" i="94"/>
  <c r="Z489" i="94"/>
  <c r="Z488" i="94"/>
  <c r="Z487" i="94"/>
  <c r="Z486" i="94"/>
  <c r="Z485" i="94"/>
  <c r="Z484" i="94"/>
  <c r="Z483" i="94"/>
  <c r="Z482" i="94"/>
  <c r="Z481" i="94"/>
  <c r="Z480" i="94"/>
  <c r="Z479" i="94"/>
  <c r="Z478" i="94"/>
  <c r="Z477" i="94"/>
  <c r="Z476" i="94"/>
  <c r="Z475" i="94"/>
  <c r="Z474" i="94"/>
  <c r="Z473" i="94"/>
  <c r="Z472" i="94"/>
  <c r="Z471" i="94"/>
  <c r="Z470" i="94"/>
  <c r="Z469" i="94"/>
  <c r="Z468" i="94"/>
  <c r="Z467" i="94"/>
  <c r="Z466" i="94"/>
  <c r="Z465" i="94"/>
  <c r="Z464" i="94"/>
  <c r="Z463" i="94"/>
  <c r="Z462" i="94"/>
  <c r="Z461" i="94"/>
  <c r="Z460" i="94"/>
  <c r="Z459" i="94"/>
  <c r="Z458" i="94"/>
  <c r="Z457" i="94"/>
  <c r="Z456" i="94"/>
  <c r="Z455" i="94"/>
  <c r="Z454" i="94"/>
  <c r="Z453" i="94"/>
  <c r="Z452" i="94"/>
  <c r="Z451" i="94"/>
  <c r="Z450" i="94"/>
  <c r="Z449" i="94"/>
  <c r="Z448" i="94"/>
  <c r="Z447" i="94"/>
  <c r="Z446" i="94"/>
  <c r="Z445" i="94"/>
  <c r="Z444" i="94"/>
  <c r="Z443" i="94"/>
  <c r="Z442" i="94"/>
  <c r="Z441" i="94"/>
  <c r="Z440" i="94"/>
  <c r="Z439" i="94"/>
  <c r="Z438" i="94"/>
  <c r="Z437" i="94"/>
  <c r="Z436" i="94"/>
  <c r="Z435" i="94"/>
  <c r="Z434" i="94"/>
  <c r="Z433" i="94"/>
  <c r="Z432" i="94"/>
  <c r="Z431" i="94"/>
  <c r="Z430" i="94"/>
  <c r="Z429" i="94"/>
  <c r="Z428" i="94"/>
  <c r="Z427" i="94"/>
  <c r="Z426" i="94"/>
  <c r="Z425" i="94"/>
  <c r="Z424" i="94"/>
  <c r="Z423" i="94"/>
  <c r="Z422" i="94"/>
  <c r="Z421" i="94"/>
  <c r="Z420" i="94"/>
  <c r="Z419" i="94"/>
  <c r="Z418" i="94"/>
  <c r="Z417" i="94"/>
  <c r="Z416" i="94"/>
  <c r="Z415" i="94"/>
  <c r="Z414" i="94"/>
  <c r="Z413" i="94"/>
  <c r="Z412" i="94"/>
  <c r="Z411" i="94"/>
  <c r="Z410" i="94"/>
  <c r="Z409" i="94"/>
  <c r="Z408" i="94"/>
  <c r="Z407" i="94"/>
  <c r="Z406" i="94"/>
  <c r="Z405" i="94"/>
  <c r="Z404" i="94"/>
  <c r="Z403" i="94"/>
  <c r="Z402" i="94"/>
  <c r="Z401" i="94"/>
  <c r="Z400" i="94"/>
  <c r="Z399" i="94"/>
  <c r="Z398" i="94"/>
  <c r="Z397" i="94"/>
  <c r="Z396" i="94"/>
  <c r="Z395" i="94"/>
  <c r="Z394" i="94"/>
  <c r="Z393" i="94"/>
  <c r="Z392" i="94"/>
  <c r="Z391" i="94"/>
  <c r="Z390" i="94"/>
  <c r="Z389" i="94"/>
  <c r="Z388" i="94"/>
  <c r="Z387" i="94"/>
  <c r="Z386" i="94"/>
  <c r="Z385" i="94"/>
  <c r="Z384" i="94"/>
  <c r="Z383" i="94"/>
  <c r="Z382" i="94"/>
  <c r="Z381" i="94"/>
  <c r="Z380" i="94"/>
  <c r="Z379" i="94"/>
  <c r="Z378" i="94"/>
  <c r="Z377" i="94"/>
  <c r="Z376" i="94"/>
  <c r="Z375" i="94"/>
  <c r="Z374" i="94"/>
  <c r="Z373" i="94"/>
  <c r="Z372" i="94"/>
  <c r="Z371" i="94"/>
  <c r="Z370" i="94"/>
  <c r="Z369" i="94"/>
  <c r="Z368" i="94"/>
  <c r="Z367" i="94"/>
  <c r="Z366" i="94"/>
  <c r="Z365" i="94"/>
  <c r="Z364" i="94"/>
  <c r="Z363" i="94"/>
  <c r="Z362" i="94"/>
  <c r="Z361" i="94"/>
  <c r="Z360" i="94"/>
  <c r="Z359" i="94"/>
  <c r="Z358" i="94"/>
  <c r="Z357" i="94"/>
  <c r="Z356" i="94"/>
  <c r="Z355" i="94"/>
  <c r="Z354" i="94"/>
  <c r="Z353" i="94"/>
  <c r="Z352" i="94"/>
  <c r="Z351" i="94"/>
  <c r="Z350" i="94"/>
  <c r="Z349" i="94"/>
  <c r="Z348" i="94"/>
  <c r="Z347" i="94"/>
  <c r="Z346" i="94"/>
  <c r="Z345" i="94"/>
  <c r="Z344" i="94"/>
  <c r="Z343" i="94"/>
  <c r="Z342" i="94"/>
  <c r="Z341" i="94"/>
  <c r="Z340" i="94"/>
  <c r="Z339" i="94"/>
  <c r="Z338" i="94"/>
  <c r="Z337" i="94"/>
  <c r="Z336" i="94"/>
  <c r="Z335" i="94"/>
  <c r="Z334" i="94"/>
  <c r="Z333" i="94"/>
  <c r="Z332" i="94"/>
  <c r="Z331" i="94"/>
  <c r="Z330" i="94"/>
  <c r="Z329" i="94"/>
  <c r="Z328" i="94"/>
  <c r="Z327" i="94"/>
  <c r="Z326" i="94"/>
  <c r="Z325" i="94"/>
  <c r="Z324" i="94"/>
  <c r="Z323" i="94"/>
  <c r="Z322" i="94"/>
  <c r="Z321" i="94"/>
  <c r="Z320" i="94"/>
  <c r="Z319" i="94"/>
  <c r="Z318" i="94"/>
  <c r="Z317" i="94"/>
  <c r="Z316" i="94"/>
  <c r="Z315" i="94"/>
  <c r="Z314" i="94"/>
  <c r="Z313" i="94"/>
  <c r="Z312" i="94"/>
  <c r="Z311" i="94"/>
  <c r="Z310" i="94"/>
  <c r="Z309" i="94"/>
  <c r="Z308" i="94"/>
  <c r="Z307" i="94"/>
  <c r="Z306" i="94"/>
  <c r="Z305" i="94"/>
  <c r="Z304" i="94"/>
  <c r="Z303" i="94"/>
  <c r="Z302" i="94"/>
  <c r="Z301" i="94"/>
  <c r="Z300" i="94"/>
  <c r="Z299" i="94"/>
  <c r="Z298" i="94"/>
  <c r="Z297" i="94"/>
  <c r="Z296" i="94"/>
  <c r="Z295" i="94"/>
  <c r="Z294" i="94"/>
  <c r="Z293" i="94"/>
  <c r="Z292" i="94"/>
  <c r="Z291" i="94"/>
  <c r="Z290" i="94"/>
  <c r="Z289" i="94"/>
  <c r="Z288" i="94"/>
  <c r="Z287" i="94"/>
  <c r="Z286" i="94"/>
  <c r="Z285" i="94"/>
  <c r="Z284" i="94"/>
  <c r="Z283" i="94"/>
  <c r="Z282" i="94"/>
  <c r="Z281" i="94"/>
  <c r="Z280" i="94"/>
  <c r="Z279" i="94"/>
  <c r="Z278" i="94"/>
  <c r="Z277" i="94"/>
  <c r="Z276" i="94"/>
  <c r="Z275" i="94"/>
  <c r="Z274" i="94"/>
  <c r="Z273" i="94"/>
  <c r="Z272" i="94"/>
  <c r="Z271" i="94"/>
  <c r="Z270" i="94"/>
  <c r="Z269" i="94"/>
  <c r="Z268" i="94"/>
  <c r="Z267" i="94"/>
  <c r="Z266" i="94"/>
  <c r="Z265" i="94"/>
  <c r="Z264" i="94"/>
  <c r="Z263" i="94"/>
  <c r="Z262" i="94"/>
  <c r="Z261" i="94"/>
  <c r="Z260" i="94"/>
  <c r="Z259" i="94"/>
  <c r="Z258" i="94"/>
  <c r="Z257" i="94"/>
  <c r="Z256" i="94"/>
  <c r="Z255" i="94"/>
  <c r="Z254" i="94"/>
  <c r="Z253" i="94"/>
  <c r="Z252" i="94"/>
  <c r="Z251" i="94"/>
  <c r="Z250" i="94"/>
  <c r="Z249" i="94"/>
  <c r="Z248" i="94"/>
  <c r="Z247" i="94"/>
  <c r="Z246" i="94"/>
  <c r="Z245" i="94"/>
  <c r="Z244" i="94"/>
  <c r="Z243" i="94"/>
  <c r="Z242" i="94"/>
  <c r="Z241" i="94"/>
  <c r="Z240" i="94"/>
  <c r="Z239" i="94"/>
  <c r="Z238" i="94"/>
  <c r="Z237" i="94"/>
  <c r="Z236" i="94"/>
  <c r="Z235" i="94"/>
  <c r="Z234" i="94"/>
  <c r="Z233" i="94"/>
  <c r="Z232" i="94"/>
  <c r="Z231" i="94"/>
  <c r="Z230" i="94"/>
  <c r="Z229" i="94"/>
  <c r="Z228" i="94"/>
  <c r="Z227" i="94"/>
  <c r="Z226" i="94"/>
  <c r="Z225" i="94"/>
  <c r="Z224" i="94"/>
  <c r="Z223" i="94"/>
  <c r="Z222" i="94"/>
  <c r="Z221" i="94"/>
  <c r="Z220" i="94"/>
  <c r="Z219" i="94"/>
  <c r="Z218" i="94"/>
  <c r="Z217" i="94"/>
  <c r="Z216" i="94"/>
  <c r="Z215" i="94"/>
  <c r="Z214" i="94"/>
  <c r="Z213" i="94"/>
  <c r="Z212" i="94"/>
  <c r="Z211" i="94"/>
  <c r="Z210" i="94"/>
  <c r="Z209" i="94"/>
  <c r="Z208" i="94"/>
  <c r="Z207" i="94"/>
  <c r="Z206" i="94"/>
  <c r="Z205" i="94"/>
  <c r="Z204" i="94"/>
  <c r="Z203" i="94"/>
  <c r="Z202" i="94"/>
  <c r="Z201" i="94"/>
  <c r="Z200" i="94"/>
  <c r="Z199" i="94"/>
  <c r="Z198" i="94"/>
  <c r="Z197" i="94"/>
  <c r="Z196" i="94"/>
  <c r="Z195" i="94"/>
  <c r="Z194" i="94"/>
  <c r="Z193" i="94"/>
  <c r="Z192" i="94"/>
  <c r="Z191" i="94"/>
  <c r="Z190" i="94"/>
  <c r="Z189" i="94"/>
  <c r="Z188" i="94"/>
  <c r="Z187" i="94"/>
  <c r="Z186" i="94"/>
  <c r="Z185" i="94"/>
  <c r="Z184" i="94"/>
  <c r="Z183" i="94"/>
  <c r="Z182" i="94"/>
  <c r="Z181" i="94"/>
  <c r="Z180" i="94"/>
  <c r="Z179" i="94"/>
  <c r="Z178" i="94"/>
  <c r="Z177" i="94"/>
  <c r="Z176" i="94"/>
  <c r="Z175" i="94"/>
  <c r="Z174" i="94"/>
  <c r="Z173" i="94"/>
  <c r="Z172" i="94"/>
  <c r="Z171" i="94"/>
  <c r="Z170" i="94"/>
  <c r="Z169" i="94"/>
  <c r="Z168" i="94"/>
  <c r="Z167" i="94"/>
  <c r="M150" i="110" l="1"/>
  <c r="M146" i="110"/>
  <c r="M142" i="110"/>
  <c r="M138" i="110"/>
  <c r="M134" i="110"/>
  <c r="M130" i="110"/>
  <c r="M126" i="110"/>
  <c r="M122" i="110"/>
  <c r="M118" i="110"/>
  <c r="M114" i="110"/>
  <c r="M110" i="110"/>
  <c r="M106" i="110"/>
  <c r="M102" i="110"/>
  <c r="M98" i="110"/>
  <c r="M94" i="110"/>
  <c r="M90" i="110"/>
  <c r="M86" i="110"/>
  <c r="M82" i="110"/>
  <c r="M78" i="110"/>
  <c r="M74" i="110"/>
  <c r="M70" i="110"/>
  <c r="M66" i="110"/>
  <c r="M62" i="110"/>
  <c r="M58" i="110"/>
  <c r="M54" i="110"/>
  <c r="M50" i="110"/>
  <c r="M46" i="110"/>
  <c r="M42" i="110"/>
  <c r="M38" i="110"/>
  <c r="M34" i="110"/>
  <c r="M30" i="110"/>
  <c r="M26" i="110"/>
  <c r="M22" i="110"/>
  <c r="M18" i="110"/>
  <c r="M14" i="110"/>
  <c r="M10" i="110"/>
  <c r="M6" i="110"/>
  <c r="N149" i="110"/>
  <c r="N145" i="110"/>
  <c r="N141" i="110"/>
  <c r="N137" i="110"/>
  <c r="N133" i="110"/>
  <c r="N129" i="110"/>
  <c r="N125" i="110"/>
  <c r="N121" i="110"/>
  <c r="N117" i="110"/>
  <c r="N113" i="110"/>
  <c r="N109" i="110"/>
  <c r="N105" i="110"/>
  <c r="N101" i="110"/>
  <c r="N97" i="110"/>
  <c r="N93" i="110"/>
  <c r="N89" i="110"/>
  <c r="N85" i="110"/>
  <c r="N81" i="110"/>
  <c r="N77" i="110"/>
  <c r="N73" i="110"/>
  <c r="N69" i="110"/>
  <c r="N65" i="110"/>
  <c r="N61" i="110"/>
  <c r="N57" i="110"/>
  <c r="N53" i="110"/>
  <c r="N49" i="110"/>
  <c r="N45" i="110"/>
  <c r="N41" i="110"/>
  <c r="N37" i="110"/>
  <c r="N33" i="110"/>
  <c r="N29" i="110"/>
  <c r="N25" i="110"/>
  <c r="N21" i="110"/>
  <c r="N17" i="110"/>
  <c r="N13" i="110"/>
  <c r="N9" i="110"/>
  <c r="N5" i="110"/>
  <c r="K148" i="110"/>
  <c r="K144" i="110"/>
  <c r="K140" i="110"/>
  <c r="K136" i="110"/>
  <c r="K132" i="110"/>
  <c r="K128" i="110"/>
  <c r="K124" i="110"/>
  <c r="K120" i="110"/>
  <c r="K116" i="110"/>
  <c r="K112" i="110"/>
  <c r="K108" i="110"/>
  <c r="M149" i="110"/>
  <c r="M145" i="110"/>
  <c r="M141" i="110"/>
  <c r="M137" i="110"/>
  <c r="M133" i="110"/>
  <c r="M129" i="110"/>
  <c r="M125" i="110"/>
  <c r="M121" i="110"/>
  <c r="M117" i="110"/>
  <c r="M113" i="110"/>
  <c r="M109" i="110"/>
  <c r="M105" i="110"/>
  <c r="M101" i="110"/>
  <c r="M97" i="110"/>
  <c r="M93" i="110"/>
  <c r="M89" i="110"/>
  <c r="M85" i="110"/>
  <c r="M81" i="110"/>
  <c r="M77" i="110"/>
  <c r="M73" i="110"/>
  <c r="M69" i="110"/>
  <c r="M65" i="110"/>
  <c r="M61" i="110"/>
  <c r="M57" i="110"/>
  <c r="M53" i="110"/>
  <c r="M49" i="110"/>
  <c r="M45" i="110"/>
  <c r="M41" i="110"/>
  <c r="M37" i="110"/>
  <c r="M33" i="110"/>
  <c r="M29" i="110"/>
  <c r="M25" i="110"/>
  <c r="M21" i="110"/>
  <c r="M17" i="110"/>
  <c r="M13" i="110"/>
  <c r="M9" i="110"/>
  <c r="M5" i="110"/>
  <c r="N148" i="110"/>
  <c r="N144" i="110"/>
  <c r="N140" i="110"/>
  <c r="N136" i="110"/>
  <c r="N132" i="110"/>
  <c r="N128" i="110"/>
  <c r="N124" i="110"/>
  <c r="N120" i="110"/>
  <c r="N116" i="110"/>
  <c r="N112" i="110"/>
  <c r="N108" i="110"/>
  <c r="N104" i="110"/>
  <c r="N100" i="110"/>
  <c r="N96" i="110"/>
  <c r="N92" i="110"/>
  <c r="N88" i="110"/>
  <c r="N84" i="110"/>
  <c r="N80" i="110"/>
  <c r="N76" i="110"/>
  <c r="N72" i="110"/>
  <c r="N68" i="110"/>
  <c r="N64" i="110"/>
  <c r="N60" i="110"/>
  <c r="N56" i="110"/>
  <c r="N52" i="110"/>
  <c r="N48" i="110"/>
  <c r="N44" i="110"/>
  <c r="N40" i="110"/>
  <c r="N36" i="110"/>
  <c r="N32" i="110"/>
  <c r="N28" i="110"/>
  <c r="N24" i="110"/>
  <c r="N20" i="110"/>
  <c r="N16" i="110"/>
  <c r="N12" i="110"/>
  <c r="N8" i="110"/>
  <c r="M148" i="110"/>
  <c r="M144" i="110"/>
  <c r="M140" i="110"/>
  <c r="M136" i="110"/>
  <c r="M132" i="110"/>
  <c r="M128" i="110"/>
  <c r="M124" i="110"/>
  <c r="M120" i="110"/>
  <c r="M116" i="110"/>
  <c r="M112" i="110"/>
  <c r="M108" i="110"/>
  <c r="M104" i="110"/>
  <c r="M100" i="110"/>
  <c r="M96" i="110"/>
  <c r="M92" i="110"/>
  <c r="M88" i="110"/>
  <c r="M84" i="110"/>
  <c r="M80" i="110"/>
  <c r="M76" i="110"/>
  <c r="M72" i="110"/>
  <c r="M68" i="110"/>
  <c r="M64" i="110"/>
  <c r="M60" i="110"/>
  <c r="M56" i="110"/>
  <c r="M52" i="110"/>
  <c r="M48" i="110"/>
  <c r="M44" i="110"/>
  <c r="M40" i="110"/>
  <c r="M36" i="110"/>
  <c r="M32" i="110"/>
  <c r="M28" i="110"/>
  <c r="M24" i="110"/>
  <c r="M20" i="110"/>
  <c r="M16" i="110"/>
  <c r="M12" i="110"/>
  <c r="M8" i="110"/>
  <c r="M147" i="110"/>
  <c r="M131" i="110"/>
  <c r="M115" i="110"/>
  <c r="M99" i="110"/>
  <c r="M83" i="110"/>
  <c r="M67" i="110"/>
  <c r="M51" i="110"/>
  <c r="M35" i="110"/>
  <c r="M19" i="110"/>
  <c r="N143" i="110"/>
  <c r="N135" i="110"/>
  <c r="N127" i="110"/>
  <c r="N119" i="110"/>
  <c r="N111" i="110"/>
  <c r="N103" i="110"/>
  <c r="N95" i="110"/>
  <c r="N87" i="110"/>
  <c r="N79" i="110"/>
  <c r="N71" i="110"/>
  <c r="N63" i="110"/>
  <c r="N55" i="110"/>
  <c r="N47" i="110"/>
  <c r="N39" i="110"/>
  <c r="N31" i="110"/>
  <c r="N23" i="110"/>
  <c r="N15" i="110"/>
  <c r="N7" i="110"/>
  <c r="K149" i="110"/>
  <c r="K143" i="110"/>
  <c r="K138" i="110"/>
  <c r="K133" i="110"/>
  <c r="K127" i="110"/>
  <c r="K122" i="110"/>
  <c r="K117" i="110"/>
  <c r="K111" i="110"/>
  <c r="K106" i="110"/>
  <c r="K102" i="110"/>
  <c r="K98" i="110"/>
  <c r="K94" i="110"/>
  <c r="K90" i="110"/>
  <c r="K86" i="110"/>
  <c r="K82" i="110"/>
  <c r="K78" i="110"/>
  <c r="K74" i="110"/>
  <c r="K70" i="110"/>
  <c r="K66" i="110"/>
  <c r="K62" i="110"/>
  <c r="K58" i="110"/>
  <c r="K54" i="110"/>
  <c r="K50" i="110"/>
  <c r="K46" i="110"/>
  <c r="K42" i="110"/>
  <c r="K38" i="110"/>
  <c r="K34" i="110"/>
  <c r="K30" i="110"/>
  <c r="K26" i="110"/>
  <c r="K22" i="110"/>
  <c r="K18" i="110"/>
  <c r="K14" i="110"/>
  <c r="K10" i="110"/>
  <c r="K6" i="110"/>
  <c r="P149" i="110"/>
  <c r="P145" i="110"/>
  <c r="P141" i="110"/>
  <c r="P137" i="110"/>
  <c r="P133" i="110"/>
  <c r="P129" i="110"/>
  <c r="P125" i="110"/>
  <c r="P121" i="110"/>
  <c r="P117" i="110"/>
  <c r="P113" i="110"/>
  <c r="P109" i="110"/>
  <c r="P105" i="110"/>
  <c r="P101" i="110"/>
  <c r="P97" i="110"/>
  <c r="P93" i="110"/>
  <c r="P89" i="110"/>
  <c r="M143" i="110"/>
  <c r="M127" i="110"/>
  <c r="M111" i="110"/>
  <c r="M95" i="110"/>
  <c r="M79" i="110"/>
  <c r="M63" i="110"/>
  <c r="M47" i="110"/>
  <c r="M31" i="110"/>
  <c r="M15" i="110"/>
  <c r="N150" i="110"/>
  <c r="N142" i="110"/>
  <c r="N134" i="110"/>
  <c r="N126" i="110"/>
  <c r="N118" i="110"/>
  <c r="N110" i="110"/>
  <c r="N102" i="110"/>
  <c r="N94" i="110"/>
  <c r="N86" i="110"/>
  <c r="N78" i="110"/>
  <c r="N70" i="110"/>
  <c r="N62" i="110"/>
  <c r="N54" i="110"/>
  <c r="N46" i="110"/>
  <c r="N38" i="110"/>
  <c r="N30" i="110"/>
  <c r="N22" i="110"/>
  <c r="N14" i="110"/>
  <c r="N6" i="110"/>
  <c r="K147" i="110"/>
  <c r="K142" i="110"/>
  <c r="K137" i="110"/>
  <c r="K131" i="110"/>
  <c r="K126" i="110"/>
  <c r="K121" i="110"/>
  <c r="K115" i="110"/>
  <c r="K110" i="110"/>
  <c r="K105" i="110"/>
  <c r="K101" i="110"/>
  <c r="K97" i="110"/>
  <c r="K93" i="110"/>
  <c r="K89" i="110"/>
  <c r="K85" i="110"/>
  <c r="K81" i="110"/>
  <c r="K77" i="110"/>
  <c r="K73" i="110"/>
  <c r="K69" i="110"/>
  <c r="K65" i="110"/>
  <c r="K61" i="110"/>
  <c r="K57" i="110"/>
  <c r="K53" i="110"/>
  <c r="K49" i="110"/>
  <c r="K45" i="110"/>
  <c r="K41" i="110"/>
  <c r="K37" i="110"/>
  <c r="K33" i="110"/>
  <c r="K29" i="110"/>
  <c r="K25" i="110"/>
  <c r="K21" i="110"/>
  <c r="K17" i="110"/>
  <c r="K13" i="110"/>
  <c r="K9" i="110"/>
  <c r="K5" i="110"/>
  <c r="P148" i="110"/>
  <c r="P144" i="110"/>
  <c r="P140" i="110"/>
  <c r="P136" i="110"/>
  <c r="P132" i="110"/>
  <c r="P128" i="110"/>
  <c r="P124" i="110"/>
  <c r="P120" i="110"/>
  <c r="P116" i="110"/>
  <c r="P112" i="110"/>
  <c r="P108" i="110"/>
  <c r="P104" i="110"/>
  <c r="P100" i="110"/>
  <c r="P96" i="110"/>
  <c r="P92" i="110"/>
  <c r="P88" i="110"/>
  <c r="P84" i="110"/>
  <c r="P80" i="110"/>
  <c r="P76" i="110"/>
  <c r="P72" i="110"/>
  <c r="P68" i="110"/>
  <c r="P64" i="110"/>
  <c r="P60" i="110"/>
  <c r="M139" i="110"/>
  <c r="M123" i="110"/>
  <c r="M107" i="110"/>
  <c r="M91" i="110"/>
  <c r="M75" i="110"/>
  <c r="M59" i="110"/>
  <c r="M43" i="110"/>
  <c r="M27" i="110"/>
  <c r="M11" i="110"/>
  <c r="N147" i="110"/>
  <c r="N139" i="110"/>
  <c r="N131" i="110"/>
  <c r="N123" i="110"/>
  <c r="N115" i="110"/>
  <c r="N107" i="110"/>
  <c r="N99" i="110"/>
  <c r="N91" i="110"/>
  <c r="N83" i="110"/>
  <c r="N75" i="110"/>
  <c r="N67" i="110"/>
  <c r="N59" i="110"/>
  <c r="N51" i="110"/>
  <c r="N43" i="110"/>
  <c r="N35" i="110"/>
  <c r="N27" i="110"/>
  <c r="N19" i="110"/>
  <c r="N11" i="110"/>
  <c r="K146" i="110"/>
  <c r="K141" i="110"/>
  <c r="K135" i="110"/>
  <c r="K130" i="110"/>
  <c r="K125" i="110"/>
  <c r="K119" i="110"/>
  <c r="K114" i="110"/>
  <c r="K109" i="110"/>
  <c r="K104" i="110"/>
  <c r="K100" i="110"/>
  <c r="K96" i="110"/>
  <c r="K92" i="110"/>
  <c r="K88" i="110"/>
  <c r="K84" i="110"/>
  <c r="K80" i="110"/>
  <c r="K76" i="110"/>
  <c r="K72" i="110"/>
  <c r="K68" i="110"/>
  <c r="K64" i="110"/>
  <c r="K60" i="110"/>
  <c r="K56" i="110"/>
  <c r="K52" i="110"/>
  <c r="K48" i="110"/>
  <c r="K44" i="110"/>
  <c r="K40" i="110"/>
  <c r="K36" i="110"/>
  <c r="K32" i="110"/>
  <c r="K28" i="110"/>
  <c r="K24" i="110"/>
  <c r="K20" i="110"/>
  <c r="K16" i="110"/>
  <c r="K12" i="110"/>
  <c r="K8" i="110"/>
  <c r="M135" i="110"/>
  <c r="M119" i="110"/>
  <c r="M103" i="110"/>
  <c r="M87" i="110"/>
  <c r="M71" i="110"/>
  <c r="M55" i="110"/>
  <c r="M39" i="110"/>
  <c r="M23" i="110"/>
  <c r="M7" i="110"/>
  <c r="N146" i="110"/>
  <c r="N138" i="110"/>
  <c r="N130" i="110"/>
  <c r="N122" i="110"/>
  <c r="N114" i="110"/>
  <c r="N106" i="110"/>
  <c r="N98" i="110"/>
  <c r="N90" i="110"/>
  <c r="N58" i="110"/>
  <c r="N26" i="110"/>
  <c r="K150" i="110"/>
  <c r="K129" i="110"/>
  <c r="K107" i="110"/>
  <c r="K91" i="110"/>
  <c r="K75" i="110"/>
  <c r="K59" i="110"/>
  <c r="K43" i="110"/>
  <c r="K27" i="110"/>
  <c r="K11" i="110"/>
  <c r="P147" i="110"/>
  <c r="P139" i="110"/>
  <c r="P131" i="110"/>
  <c r="P123" i="110"/>
  <c r="P115" i="110"/>
  <c r="P107" i="110"/>
  <c r="P99" i="110"/>
  <c r="P91" i="110"/>
  <c r="P85" i="110"/>
  <c r="P79" i="110"/>
  <c r="P74" i="110"/>
  <c r="P69" i="110"/>
  <c r="P63" i="110"/>
  <c r="P58" i="110"/>
  <c r="P54" i="110"/>
  <c r="P50" i="110"/>
  <c r="P46" i="110"/>
  <c r="P42" i="110"/>
  <c r="P38" i="110"/>
  <c r="P34" i="110"/>
  <c r="P30" i="110"/>
  <c r="P26" i="110"/>
  <c r="P22" i="110"/>
  <c r="P18" i="110"/>
  <c r="P14" i="110"/>
  <c r="P10" i="110"/>
  <c r="P6" i="110"/>
  <c r="O149" i="110"/>
  <c r="O145" i="110"/>
  <c r="O141" i="110"/>
  <c r="O137" i="110"/>
  <c r="O133" i="110"/>
  <c r="O129" i="110"/>
  <c r="O125" i="110"/>
  <c r="O121" i="110"/>
  <c r="O117" i="110"/>
  <c r="O113" i="110"/>
  <c r="O109" i="110"/>
  <c r="O105" i="110"/>
  <c r="O101" i="110"/>
  <c r="O97" i="110"/>
  <c r="O93" i="110"/>
  <c r="O89" i="110"/>
  <c r="O85" i="110"/>
  <c r="O81" i="110"/>
  <c r="O77" i="110"/>
  <c r="O73" i="110"/>
  <c r="O69" i="110"/>
  <c r="O65" i="110"/>
  <c r="O61" i="110"/>
  <c r="O57" i="110"/>
  <c r="O53" i="110"/>
  <c r="O49" i="110"/>
  <c r="O45" i="110"/>
  <c r="O41" i="110"/>
  <c r="O37" i="110"/>
  <c r="O33" i="110"/>
  <c r="O29" i="110"/>
  <c r="O25" i="110"/>
  <c r="O21" i="110"/>
  <c r="O17" i="110"/>
  <c r="O13" i="110"/>
  <c r="O9" i="110"/>
  <c r="O5" i="110"/>
  <c r="G148" i="110"/>
  <c r="G144" i="110"/>
  <c r="G140" i="110"/>
  <c r="G136" i="110"/>
  <c r="G132" i="110"/>
  <c r="G128" i="110"/>
  <c r="G124" i="110"/>
  <c r="G120" i="110"/>
  <c r="G116" i="110"/>
  <c r="G112" i="110"/>
  <c r="G108" i="110"/>
  <c r="G104" i="110"/>
  <c r="G100" i="110"/>
  <c r="N82" i="110"/>
  <c r="N50" i="110"/>
  <c r="N18" i="110"/>
  <c r="K145" i="110"/>
  <c r="K123" i="110"/>
  <c r="K103" i="110"/>
  <c r="K87" i="110"/>
  <c r="K71" i="110"/>
  <c r="K55" i="110"/>
  <c r="K39" i="110"/>
  <c r="K23" i="110"/>
  <c r="K7" i="110"/>
  <c r="P146" i="110"/>
  <c r="P138" i="110"/>
  <c r="P130" i="110"/>
  <c r="P122" i="110"/>
  <c r="P114" i="110"/>
  <c r="P106" i="110"/>
  <c r="P98" i="110"/>
  <c r="P90" i="110"/>
  <c r="P83" i="110"/>
  <c r="P78" i="110"/>
  <c r="P73" i="110"/>
  <c r="P67" i="110"/>
  <c r="P62" i="110"/>
  <c r="P57" i="110"/>
  <c r="P53" i="110"/>
  <c r="P49" i="110"/>
  <c r="P45" i="110"/>
  <c r="P41" i="110"/>
  <c r="P37" i="110"/>
  <c r="P33" i="110"/>
  <c r="P29" i="110"/>
  <c r="P25" i="110"/>
  <c r="P21" i="110"/>
  <c r="P17" i="110"/>
  <c r="P13" i="110"/>
  <c r="P9" i="110"/>
  <c r="P5" i="110"/>
  <c r="O148" i="110"/>
  <c r="O144" i="110"/>
  <c r="O140" i="110"/>
  <c r="O136" i="110"/>
  <c r="O132" i="110"/>
  <c r="O128" i="110"/>
  <c r="O124" i="110"/>
  <c r="O120" i="110"/>
  <c r="O116" i="110"/>
  <c r="O112" i="110"/>
  <c r="O108" i="110"/>
  <c r="O104" i="110"/>
  <c r="O100" i="110"/>
  <c r="O96" i="110"/>
  <c r="O92" i="110"/>
  <c r="O88" i="110"/>
  <c r="O84" i="110"/>
  <c r="O80" i="110"/>
  <c r="O76" i="110"/>
  <c r="O72" i="110"/>
  <c r="O68" i="110"/>
  <c r="O64" i="110"/>
  <c r="O60" i="110"/>
  <c r="O56" i="110"/>
  <c r="O52" i="110"/>
  <c r="O48" i="110"/>
  <c r="O44" i="110"/>
  <c r="O40" i="110"/>
  <c r="O36" i="110"/>
  <c r="O32" i="110"/>
  <c r="O28" i="110"/>
  <c r="O24" i="110"/>
  <c r="O20" i="110"/>
  <c r="O16" i="110"/>
  <c r="O12" i="110"/>
  <c r="O8" i="110"/>
  <c r="N74" i="110"/>
  <c r="N42" i="110"/>
  <c r="N10" i="110"/>
  <c r="K139" i="110"/>
  <c r="K118" i="110"/>
  <c r="K99" i="110"/>
  <c r="K83" i="110"/>
  <c r="K67" i="110"/>
  <c r="K51" i="110"/>
  <c r="K35" i="110"/>
  <c r="K19" i="110"/>
  <c r="P143" i="110"/>
  <c r="P135" i="110"/>
  <c r="P127" i="110"/>
  <c r="P119" i="110"/>
  <c r="P111" i="110"/>
  <c r="P103" i="110"/>
  <c r="P95" i="110"/>
  <c r="P87" i="110"/>
  <c r="P82" i="110"/>
  <c r="P77" i="110"/>
  <c r="P71" i="110"/>
  <c r="P66" i="110"/>
  <c r="P61" i="110"/>
  <c r="P56" i="110"/>
  <c r="P52" i="110"/>
  <c r="P48" i="110"/>
  <c r="P44" i="110"/>
  <c r="P40" i="110"/>
  <c r="P36" i="110"/>
  <c r="P32" i="110"/>
  <c r="P28" i="110"/>
  <c r="P24" i="110"/>
  <c r="P20" i="110"/>
  <c r="P16" i="110"/>
  <c r="P12" i="110"/>
  <c r="P8" i="110"/>
  <c r="N66" i="110"/>
  <c r="N34" i="110"/>
  <c r="K134" i="110"/>
  <c r="K113" i="110"/>
  <c r="K95" i="110"/>
  <c r="K79" i="110"/>
  <c r="K63" i="110"/>
  <c r="K47" i="110"/>
  <c r="K31" i="110"/>
  <c r="K15" i="110"/>
  <c r="P150" i="110"/>
  <c r="P142" i="110"/>
  <c r="P134" i="110"/>
  <c r="P126" i="110"/>
  <c r="P118" i="110"/>
  <c r="P110" i="110"/>
  <c r="P102" i="110"/>
  <c r="P94" i="110"/>
  <c r="P86" i="110"/>
  <c r="P81" i="110"/>
  <c r="P75" i="110"/>
  <c r="P70" i="110"/>
  <c r="P65" i="110"/>
  <c r="P59" i="110"/>
  <c r="P55" i="110"/>
  <c r="P51" i="110"/>
  <c r="P47" i="110"/>
  <c r="P43" i="110"/>
  <c r="P39" i="110"/>
  <c r="P35" i="110"/>
  <c r="P31" i="110"/>
  <c r="P27" i="110"/>
  <c r="P23" i="110"/>
  <c r="P19" i="110"/>
  <c r="P15" i="110"/>
  <c r="P11" i="110"/>
  <c r="P7" i="110"/>
  <c r="O150" i="110"/>
  <c r="O146" i="110"/>
  <c r="O142" i="110"/>
  <c r="O138" i="110"/>
  <c r="O134" i="110"/>
  <c r="O130" i="110"/>
  <c r="O126" i="110"/>
  <c r="O122" i="110"/>
  <c r="O118" i="110"/>
  <c r="O114" i="110"/>
  <c r="O110" i="110"/>
  <c r="O106" i="110"/>
  <c r="O102" i="110"/>
  <c r="O98" i="110"/>
  <c r="O94" i="110"/>
  <c r="O90" i="110"/>
  <c r="O86" i="110"/>
  <c r="O82" i="110"/>
  <c r="O78" i="110"/>
  <c r="O74" i="110"/>
  <c r="O70" i="110"/>
  <c r="O66" i="110"/>
  <c r="O62" i="110"/>
  <c r="O58" i="110"/>
  <c r="O54" i="110"/>
  <c r="O50" i="110"/>
  <c r="O46" i="110"/>
  <c r="O42" i="110"/>
  <c r="O38" i="110"/>
  <c r="O34" i="110"/>
  <c r="O30" i="110"/>
  <c r="O26" i="110"/>
  <c r="O22" i="110"/>
  <c r="O18" i="110"/>
  <c r="O14" i="110"/>
  <c r="O10" i="110"/>
  <c r="O6" i="110"/>
  <c r="G149" i="110"/>
  <c r="G145" i="110"/>
  <c r="G141" i="110"/>
  <c r="G137" i="110"/>
  <c r="G133" i="110"/>
  <c r="G129" i="110"/>
  <c r="G125" i="110"/>
  <c r="G121" i="110"/>
  <c r="G117" i="110"/>
  <c r="G113" i="110"/>
  <c r="G109" i="110"/>
  <c r="O147" i="110"/>
  <c r="O131" i="110"/>
  <c r="O115" i="110"/>
  <c r="O99" i="110"/>
  <c r="O83" i="110"/>
  <c r="O67" i="110"/>
  <c r="O51" i="110"/>
  <c r="O35" i="110"/>
  <c r="O19" i="110"/>
  <c r="G143" i="110"/>
  <c r="G135" i="110"/>
  <c r="G127" i="110"/>
  <c r="G119" i="110"/>
  <c r="G111" i="110"/>
  <c r="G105" i="110"/>
  <c r="G99" i="110"/>
  <c r="G95" i="110"/>
  <c r="G91" i="110"/>
  <c r="G87" i="110"/>
  <c r="G83" i="110"/>
  <c r="G79" i="110"/>
  <c r="G75" i="110"/>
  <c r="G71" i="110"/>
  <c r="G67" i="110"/>
  <c r="G63" i="110"/>
  <c r="G59" i="110"/>
  <c r="G55" i="110"/>
  <c r="G51" i="110"/>
  <c r="G47" i="110"/>
  <c r="G43" i="110"/>
  <c r="G39" i="110"/>
  <c r="G35" i="110"/>
  <c r="G31" i="110"/>
  <c r="G27" i="110"/>
  <c r="G23" i="110"/>
  <c r="G19" i="110"/>
  <c r="G15" i="110"/>
  <c r="G11" i="110"/>
  <c r="G7" i="110"/>
  <c r="O143" i="110"/>
  <c r="O127" i="110"/>
  <c r="O111" i="110"/>
  <c r="O95" i="110"/>
  <c r="O79" i="110"/>
  <c r="O63" i="110"/>
  <c r="O47" i="110"/>
  <c r="O31" i="110"/>
  <c r="O15" i="110"/>
  <c r="G150" i="110"/>
  <c r="G142" i="110"/>
  <c r="G134" i="110"/>
  <c r="G126" i="110"/>
  <c r="G118" i="110"/>
  <c r="G110" i="110"/>
  <c r="G103" i="110"/>
  <c r="G98" i="110"/>
  <c r="G94" i="110"/>
  <c r="G90" i="110"/>
  <c r="G86" i="110"/>
  <c r="G82" i="110"/>
  <c r="G78" i="110"/>
  <c r="G74" i="110"/>
  <c r="G70" i="110"/>
  <c r="G66" i="110"/>
  <c r="G62" i="110"/>
  <c r="G58" i="110"/>
  <c r="G54" i="110"/>
  <c r="G50" i="110"/>
  <c r="G46" i="110"/>
  <c r="G42" i="110"/>
  <c r="G38" i="110"/>
  <c r="G34" i="110"/>
  <c r="G30" i="110"/>
  <c r="G26" i="110"/>
  <c r="G22" i="110"/>
  <c r="G18" i="110"/>
  <c r="G14" i="110"/>
  <c r="G10" i="110"/>
  <c r="G6" i="110"/>
  <c r="O139" i="110"/>
  <c r="O123" i="110"/>
  <c r="O107" i="110"/>
  <c r="O91" i="110"/>
  <c r="O75" i="110"/>
  <c r="O59" i="110"/>
  <c r="O43" i="110"/>
  <c r="O27" i="110"/>
  <c r="O11" i="110"/>
  <c r="G147" i="110"/>
  <c r="G139" i="110"/>
  <c r="G131" i="110"/>
  <c r="G123" i="110"/>
  <c r="G115" i="110"/>
  <c r="G107" i="110"/>
  <c r="G102" i="110"/>
  <c r="G97" i="110"/>
  <c r="G93" i="110"/>
  <c r="G89" i="110"/>
  <c r="G85" i="110"/>
  <c r="G81" i="110"/>
  <c r="G77" i="110"/>
  <c r="G73" i="110"/>
  <c r="G69" i="110"/>
  <c r="G65" i="110"/>
  <c r="G61" i="110"/>
  <c r="G57" i="110"/>
  <c r="G53" i="110"/>
  <c r="G49" i="110"/>
  <c r="G45" i="110"/>
  <c r="G41" i="110"/>
  <c r="G37" i="110"/>
  <c r="G33" i="110"/>
  <c r="G29" i="110"/>
  <c r="G25" i="110"/>
  <c r="G21" i="110"/>
  <c r="G17" i="110"/>
  <c r="G13" i="110"/>
  <c r="G9" i="110"/>
  <c r="G5" i="110"/>
  <c r="O135" i="110"/>
  <c r="O119" i="110"/>
  <c r="O103" i="110"/>
  <c r="O87" i="110"/>
  <c r="O71" i="110"/>
  <c r="O55" i="110"/>
  <c r="O39" i="110"/>
  <c r="O23" i="110"/>
  <c r="O7" i="110"/>
  <c r="G146" i="110"/>
  <c r="G138" i="110"/>
  <c r="G130" i="110"/>
  <c r="G122" i="110"/>
  <c r="G114" i="110"/>
  <c r="G106" i="110"/>
  <c r="G101" i="110"/>
  <c r="G96" i="110"/>
  <c r="G92" i="110"/>
  <c r="G88" i="110"/>
  <c r="G84" i="110"/>
  <c r="G80" i="110"/>
  <c r="G76" i="110"/>
  <c r="G72" i="110"/>
  <c r="G68" i="110"/>
  <c r="G64" i="110"/>
  <c r="G60" i="110"/>
  <c r="G56" i="110"/>
  <c r="G52" i="110"/>
  <c r="G48" i="110"/>
  <c r="G44" i="110"/>
  <c r="G40" i="110"/>
  <c r="G36" i="110"/>
  <c r="G32" i="110"/>
  <c r="G28" i="110"/>
  <c r="G24" i="110"/>
  <c r="G20" i="110"/>
  <c r="G16" i="110"/>
  <c r="G12" i="110"/>
  <c r="G8" i="110"/>
  <c r="Q137" i="110"/>
  <c r="H137" i="110"/>
  <c r="L137" i="110"/>
  <c r="F137" i="110"/>
  <c r="J137" i="110"/>
  <c r="E137" i="110"/>
  <c r="I137" i="110"/>
  <c r="Q123" i="110"/>
  <c r="H123" i="110"/>
  <c r="L106" i="110"/>
  <c r="F106" i="110"/>
  <c r="J104" i="110"/>
  <c r="E104" i="110"/>
  <c r="I108" i="110"/>
  <c r="F123" i="110"/>
  <c r="I104" i="110"/>
  <c r="H108" i="110"/>
  <c r="I106" i="110"/>
  <c r="Q104" i="110"/>
  <c r="L108" i="110"/>
  <c r="L123" i="110"/>
  <c r="J123" i="110"/>
  <c r="I123" i="110"/>
  <c r="Q106" i="110"/>
  <c r="H106" i="110"/>
  <c r="L104" i="110"/>
  <c r="F104" i="110"/>
  <c r="J108" i="110"/>
  <c r="E108" i="110"/>
  <c r="J106" i="110"/>
  <c r="E106" i="110"/>
  <c r="Q108" i="110"/>
  <c r="E123" i="110"/>
  <c r="H104" i="110"/>
  <c r="F108" i="110"/>
  <c r="J145" i="110"/>
  <c r="E145" i="110"/>
  <c r="F145" i="110"/>
  <c r="I145" i="110"/>
  <c r="Q145" i="110"/>
  <c r="H145" i="110"/>
  <c r="L145" i="110"/>
  <c r="AB13" i="338"/>
  <c r="CH5" i="338"/>
  <c r="CH21" i="338"/>
  <c r="CH19" i="338"/>
  <c r="CH36" i="338"/>
  <c r="R2" i="131"/>
  <c r="G3" i="131"/>
  <c r="Q2" i="132"/>
  <c r="P3" i="132"/>
  <c r="Q2" i="130"/>
  <c r="G2" i="127"/>
  <c r="G3" i="127" s="1"/>
  <c r="DA19" i="127"/>
  <c r="DA29" i="127"/>
  <c r="J2" i="127"/>
  <c r="J3" i="127" s="1"/>
  <c r="F2" i="127"/>
  <c r="F3" i="127" s="1"/>
  <c r="I2" i="127"/>
  <c r="I3" i="127" s="1"/>
  <c r="H2" i="127"/>
  <c r="H3" i="127" s="1"/>
  <c r="E2" i="127"/>
  <c r="E3" i="127" s="1"/>
  <c r="CH20" i="338"/>
  <c r="CH18" i="338"/>
  <c r="CT17" i="338"/>
  <c r="CH35" i="338"/>
  <c r="AB28" i="338"/>
  <c r="CN33" i="338"/>
  <c r="CN30" i="338"/>
  <c r="CH14" i="338"/>
  <c r="CT10" i="338"/>
  <c r="CT41" i="338"/>
  <c r="AB33" i="338"/>
  <c r="CN13" i="338"/>
  <c r="CT40" i="338"/>
  <c r="CH37" i="338"/>
  <c r="AB4" i="338"/>
  <c r="CZ7" i="338"/>
  <c r="AB6" i="338"/>
  <c r="CH8" i="338"/>
  <c r="AB20" i="338"/>
  <c r="AB18" i="338"/>
  <c r="AB14" i="338"/>
  <c r="CN22" i="338"/>
  <c r="AB38" i="338"/>
  <c r="CH28" i="338"/>
  <c r="AB36" i="338"/>
  <c r="CH34" i="338"/>
  <c r="CN31" i="338"/>
  <c r="CT12" i="338"/>
  <c r="CN38" i="338"/>
  <c r="CZ29" i="338"/>
  <c r="AB37" i="338"/>
  <c r="CZ32" i="338"/>
  <c r="CT24" i="338"/>
  <c r="CT16" i="338"/>
  <c r="CT25" i="338"/>
  <c r="E7" i="110"/>
  <c r="E143" i="110"/>
  <c r="Q5" i="110"/>
  <c r="F9" i="110"/>
  <c r="H10" i="110"/>
  <c r="I11" i="110"/>
  <c r="J12" i="110"/>
  <c r="L13" i="110"/>
  <c r="Q14" i="110"/>
  <c r="H18" i="110"/>
  <c r="I19" i="110"/>
  <c r="J20" i="110"/>
  <c r="L21" i="110"/>
  <c r="Q22" i="110"/>
  <c r="E24" i="110"/>
  <c r="F27" i="110"/>
  <c r="H28" i="110"/>
  <c r="L39" i="110"/>
  <c r="Q58" i="110"/>
  <c r="F112" i="110"/>
  <c r="L116" i="110"/>
  <c r="H126" i="110"/>
  <c r="Q132" i="110"/>
  <c r="F148" i="110"/>
  <c r="I30" i="110"/>
  <c r="Q36" i="110"/>
  <c r="Q44" i="110"/>
  <c r="H54" i="110"/>
  <c r="L66" i="110"/>
  <c r="H82" i="110"/>
  <c r="L96" i="110"/>
  <c r="F124" i="110"/>
  <c r="F58" i="110"/>
  <c r="L5" i="110"/>
  <c r="Q6" i="110"/>
  <c r="E9" i="110"/>
  <c r="F10" i="110"/>
  <c r="H11" i="110"/>
  <c r="I12" i="110"/>
  <c r="J13" i="110"/>
  <c r="L14" i="110"/>
  <c r="F18" i="110"/>
  <c r="H19" i="110"/>
  <c r="I20" i="110"/>
  <c r="J21" i="110"/>
  <c r="L22" i="110"/>
  <c r="Q23" i="110"/>
  <c r="E27" i="110"/>
  <c r="F28" i="110"/>
  <c r="J39" i="110"/>
  <c r="I103" i="110"/>
  <c r="E111" i="110"/>
  <c r="F125" i="110"/>
  <c r="Q146" i="110"/>
  <c r="L17" i="110"/>
  <c r="Q26" i="110"/>
  <c r="F35" i="110"/>
  <c r="H43" i="110"/>
  <c r="E51" i="110"/>
  <c r="L63" i="110"/>
  <c r="E78" i="110"/>
  <c r="H92" i="110"/>
  <c r="I119" i="110"/>
  <c r="L139" i="110"/>
  <c r="I121" i="110"/>
  <c r="F5" i="110"/>
  <c r="H6" i="110"/>
  <c r="I7" i="110"/>
  <c r="J9" i="110"/>
  <c r="L10" i="110"/>
  <c r="Q11" i="110"/>
  <c r="E13" i="110"/>
  <c r="F14" i="110"/>
  <c r="L18" i="110"/>
  <c r="Q19" i="110"/>
  <c r="E21" i="110"/>
  <c r="F22" i="110"/>
  <c r="H23" i="110"/>
  <c r="I24" i="110"/>
  <c r="J27" i="110"/>
  <c r="L28" i="110"/>
  <c r="E39" i="110"/>
  <c r="J80" i="110"/>
  <c r="L107" i="110"/>
  <c r="H113" i="110"/>
  <c r="I128" i="110"/>
  <c r="E134" i="110"/>
  <c r="J31" i="110"/>
  <c r="L38" i="110"/>
  <c r="L46" i="110"/>
  <c r="Q56" i="110"/>
  <c r="H72" i="110"/>
  <c r="Q85" i="110"/>
  <c r="H100" i="110"/>
  <c r="F130" i="110"/>
  <c r="Q150" i="110"/>
  <c r="H5" i="110"/>
  <c r="I6" i="110"/>
  <c r="J7" i="110"/>
  <c r="L9" i="110"/>
  <c r="Q10" i="110"/>
  <c r="E12" i="110"/>
  <c r="F13" i="110"/>
  <c r="H14" i="110"/>
  <c r="Q18" i="110"/>
  <c r="E20" i="110"/>
  <c r="F21" i="110"/>
  <c r="H22" i="110"/>
  <c r="I23" i="110"/>
  <c r="J24" i="110"/>
  <c r="L27" i="110"/>
  <c r="Q28" i="110"/>
  <c r="F39" i="110"/>
  <c r="Q109" i="110"/>
  <c r="I114" i="110"/>
  <c r="F135" i="110"/>
  <c r="J15" i="110"/>
  <c r="I25" i="110"/>
  <c r="H33" i="110"/>
  <c r="J41" i="110"/>
  <c r="H48" i="110"/>
  <c r="H60" i="110"/>
  <c r="H75" i="110"/>
  <c r="E89" i="110"/>
  <c r="J105" i="110"/>
  <c r="L133" i="110"/>
  <c r="H68" i="110"/>
  <c r="Q103" i="110"/>
  <c r="E107" i="110"/>
  <c r="F109" i="110"/>
  <c r="H110" i="110"/>
  <c r="I111" i="110"/>
  <c r="J112" i="110"/>
  <c r="L113" i="110"/>
  <c r="Q114" i="110"/>
  <c r="E116" i="110"/>
  <c r="J125" i="110"/>
  <c r="L126" i="110"/>
  <c r="Q128" i="110"/>
  <c r="F132" i="110"/>
  <c r="I134" i="110"/>
  <c r="J135" i="110"/>
  <c r="F146" i="110"/>
  <c r="J148" i="110"/>
  <c r="E17" i="110"/>
  <c r="E26" i="110"/>
  <c r="I29" i="110"/>
  <c r="Q30" i="110"/>
  <c r="F32" i="110"/>
  <c r="E34" i="110"/>
  <c r="L35" i="110"/>
  <c r="I37" i="110"/>
  <c r="H40" i="110"/>
  <c r="H42" i="110"/>
  <c r="Q43" i="110"/>
  <c r="J45" i="110"/>
  <c r="I47" i="110"/>
  <c r="E49" i="110"/>
  <c r="E52" i="110"/>
  <c r="I55" i="110"/>
  <c r="J57" i="110"/>
  <c r="H61" i="110"/>
  <c r="L64" i="110"/>
  <c r="I69" i="110"/>
  <c r="H73" i="110"/>
  <c r="L76" i="110"/>
  <c r="F79" i="110"/>
  <c r="J83" i="110"/>
  <c r="Q86" i="110"/>
  <c r="H90" i="110"/>
  <c r="H94" i="110"/>
  <c r="I98" i="110"/>
  <c r="E102" i="110"/>
  <c r="H115" i="110"/>
  <c r="H120" i="110"/>
  <c r="H127" i="110"/>
  <c r="Q130" i="110"/>
  <c r="L136" i="110"/>
  <c r="I140" i="110"/>
  <c r="L144" i="110"/>
  <c r="H142" i="110"/>
  <c r="I5" i="110"/>
  <c r="E6" i="110"/>
  <c r="J6" i="110"/>
  <c r="F7" i="110"/>
  <c r="L7" i="110"/>
  <c r="H9" i="110"/>
  <c r="Q9" i="110"/>
  <c r="I10" i="110"/>
  <c r="E11" i="110"/>
  <c r="J11" i="110"/>
  <c r="F12" i="110"/>
  <c r="L12" i="110"/>
  <c r="H13" i="110"/>
  <c r="Q13" i="110"/>
  <c r="I14" i="110"/>
  <c r="I18" i="110"/>
  <c r="E19" i="110"/>
  <c r="J19" i="110"/>
  <c r="F20" i="110"/>
  <c r="L20" i="110"/>
  <c r="H21" i="110"/>
  <c r="Q21" i="110"/>
  <c r="I22" i="110"/>
  <c r="E23" i="110"/>
  <c r="J23" i="110"/>
  <c r="F24" i="110"/>
  <c r="L24" i="110"/>
  <c r="H27" i="110"/>
  <c r="Q27" i="110"/>
  <c r="I28" i="110"/>
  <c r="H39" i="110"/>
  <c r="Q39" i="110"/>
  <c r="H58" i="110"/>
  <c r="I68" i="110"/>
  <c r="E80" i="110"/>
  <c r="F107" i="110"/>
  <c r="H109" i="110"/>
  <c r="I110" i="110"/>
  <c r="J111" i="110"/>
  <c r="L112" i="110"/>
  <c r="Q113" i="110"/>
  <c r="F116" i="110"/>
  <c r="L125" i="110"/>
  <c r="Q126" i="110"/>
  <c r="H132" i="110"/>
  <c r="J134" i="110"/>
  <c r="L135" i="110"/>
  <c r="H146" i="110"/>
  <c r="Q148" i="110"/>
  <c r="E15" i="110"/>
  <c r="F17" i="110"/>
  <c r="F26" i="110"/>
  <c r="L29" i="110"/>
  <c r="E31" i="110"/>
  <c r="H32" i="110"/>
  <c r="H34" i="110"/>
  <c r="E36" i="110"/>
  <c r="Q37" i="110"/>
  <c r="I40" i="110"/>
  <c r="I42" i="110"/>
  <c r="F44" i="110"/>
  <c r="L45" i="110"/>
  <c r="J47" i="110"/>
  <c r="H49" i="110"/>
  <c r="F52" i="110"/>
  <c r="J55" i="110"/>
  <c r="E59" i="110"/>
  <c r="J61" i="110"/>
  <c r="H65" i="110"/>
  <c r="E70" i="110"/>
  <c r="L73" i="110"/>
  <c r="Q76" i="110"/>
  <c r="Q79" i="110"/>
  <c r="L83" i="110"/>
  <c r="E87" i="110"/>
  <c r="E91" i="110"/>
  <c r="I94" i="110"/>
  <c r="E99" i="110"/>
  <c r="H102" i="110"/>
  <c r="Q115" i="110"/>
  <c r="J120" i="110"/>
  <c r="E129" i="110"/>
  <c r="E131" i="110"/>
  <c r="Q136" i="110"/>
  <c r="E141" i="110"/>
  <c r="Q144" i="110"/>
  <c r="H121" i="110"/>
  <c r="H118" i="110"/>
  <c r="F16" i="110"/>
  <c r="J150" i="110"/>
  <c r="Q147" i="110"/>
  <c r="F147" i="110"/>
  <c r="H144" i="110"/>
  <c r="H8" i="110"/>
  <c r="L142" i="110"/>
  <c r="Q16" i="110"/>
  <c r="E16" i="110"/>
  <c r="H150" i="110"/>
  <c r="L147" i="110"/>
  <c r="E147" i="110"/>
  <c r="E144" i="110"/>
  <c r="F143" i="110"/>
  <c r="J141" i="110"/>
  <c r="Q140" i="110"/>
  <c r="F140" i="110"/>
  <c r="H139" i="110"/>
  <c r="F138" i="110"/>
  <c r="J136" i="110"/>
  <c r="Q133" i="110"/>
  <c r="F133" i="110"/>
  <c r="H131" i="110"/>
  <c r="J130" i="110"/>
  <c r="E130" i="110"/>
  <c r="H129" i="110"/>
  <c r="I127" i="110"/>
  <c r="L124" i="110"/>
  <c r="L122" i="110"/>
  <c r="L120" i="110"/>
  <c r="E120" i="110"/>
  <c r="H119" i="110"/>
  <c r="L117" i="110"/>
  <c r="L115" i="110"/>
  <c r="Q105" i="110"/>
  <c r="F105" i="110"/>
  <c r="I102" i="110"/>
  <c r="Q101" i="110"/>
  <c r="L100" i="110"/>
  <c r="L99" i="110"/>
  <c r="L98" i="110"/>
  <c r="L97" i="110"/>
  <c r="F96" i="110"/>
  <c r="E95" i="110"/>
  <c r="Q93" i="110"/>
  <c r="L92" i="110"/>
  <c r="L91" i="110"/>
  <c r="L90" i="110"/>
  <c r="L89" i="110"/>
  <c r="L88" i="110"/>
  <c r="J87" i="110"/>
  <c r="L86" i="110"/>
  <c r="E86" i="110"/>
  <c r="F85" i="110"/>
  <c r="F84" i="110"/>
  <c r="E83" i="110"/>
  <c r="E82" i="110"/>
  <c r="F81" i="110"/>
  <c r="H79" i="110"/>
  <c r="J78" i="110"/>
  <c r="L77" i="110"/>
  <c r="E77" i="110"/>
  <c r="E76" i="110"/>
  <c r="F75" i="110"/>
  <c r="H74" i="110"/>
  <c r="I73" i="110"/>
  <c r="Q72" i="110"/>
  <c r="H71" i="110"/>
  <c r="H70" i="110"/>
  <c r="H69" i="110"/>
  <c r="H67" i="110"/>
  <c r="E66" i="110"/>
  <c r="E65" i="110"/>
  <c r="E64" i="110"/>
  <c r="H63" i="110"/>
  <c r="F62" i="110"/>
  <c r="F61" i="110"/>
  <c r="I60" i="110"/>
  <c r="L59" i="110"/>
  <c r="Q57" i="110"/>
  <c r="H57" i="110"/>
  <c r="L56" i="110"/>
  <c r="E56" i="110"/>
  <c r="H55" i="110"/>
  <c r="I54" i="110"/>
  <c r="H53" i="110"/>
  <c r="H52" i="110"/>
  <c r="J51" i="110"/>
  <c r="Q50" i="110"/>
  <c r="Q49" i="110"/>
  <c r="Q118" i="110"/>
  <c r="L150" i="110"/>
  <c r="H147" i="110"/>
  <c r="L143" i="110"/>
  <c r="L141" i="110"/>
  <c r="L140" i="110"/>
  <c r="Q139" i="110"/>
  <c r="H138" i="110"/>
  <c r="H136" i="110"/>
  <c r="I133" i="110"/>
  <c r="L131" i="110"/>
  <c r="I130" i="110"/>
  <c r="L129" i="110"/>
  <c r="L127" i="110"/>
  <c r="H124" i="110"/>
  <c r="F122" i="110"/>
  <c r="F120" i="110"/>
  <c r="F119" i="110"/>
  <c r="E117" i="110"/>
  <c r="E115" i="110"/>
  <c r="E105" i="110"/>
  <c r="F102" i="110"/>
  <c r="E101" i="110"/>
  <c r="J99" i="110"/>
  <c r="H98" i="110"/>
  <c r="H96" i="110"/>
  <c r="L94" i="110"/>
  <c r="H93" i="110"/>
  <c r="E92" i="110"/>
  <c r="I90" i="110"/>
  <c r="F89" i="110"/>
  <c r="L87" i="110"/>
  <c r="I86" i="110"/>
  <c r="L85" i="110"/>
  <c r="H84" i="110"/>
  <c r="L82" i="110"/>
  <c r="L81" i="110"/>
  <c r="L79" i="110"/>
  <c r="H78" i="110"/>
  <c r="H77" i="110"/>
  <c r="H76" i="110"/>
  <c r="E75" i="110"/>
  <c r="Q73" i="110"/>
  <c r="E73" i="110"/>
  <c r="F71" i="110"/>
  <c r="L69" i="110"/>
  <c r="L67" i="110"/>
  <c r="L65" i="110"/>
  <c r="I64" i="110"/>
  <c r="I63" i="110"/>
  <c r="L61" i="110"/>
  <c r="L60" i="110"/>
  <c r="Q59" i="110"/>
  <c r="L57" i="110"/>
  <c r="E57" i="110"/>
  <c r="F56" i="110"/>
  <c r="E55" i="110"/>
  <c r="Q53" i="110"/>
  <c r="J52" i="110"/>
  <c r="I51" i="110"/>
  <c r="I50" i="110"/>
  <c r="F49" i="110"/>
  <c r="I48" i="110"/>
  <c r="Q47" i="110"/>
  <c r="H47" i="110"/>
  <c r="I46" i="110"/>
  <c r="Q45" i="110"/>
  <c r="F45" i="110"/>
  <c r="J44" i="110"/>
  <c r="E44" i="110"/>
  <c r="I43" i="110"/>
  <c r="Q42" i="110"/>
  <c r="F42" i="110"/>
  <c r="H41" i="110"/>
  <c r="J40" i="110"/>
  <c r="E40" i="110"/>
  <c r="I38" i="110"/>
  <c r="L37" i="110"/>
  <c r="E37" i="110"/>
  <c r="H36" i="110"/>
  <c r="J35" i="110"/>
  <c r="E35" i="110"/>
  <c r="I34" i="110"/>
  <c r="L33" i="110"/>
  <c r="Q32" i="110"/>
  <c r="L16" i="110"/>
  <c r="E150" i="110"/>
  <c r="Q143" i="110"/>
  <c r="H141" i="110"/>
  <c r="H140" i="110"/>
  <c r="L138" i="110"/>
  <c r="F136" i="110"/>
  <c r="E133" i="110"/>
  <c r="L130" i="110"/>
  <c r="J129" i="110"/>
  <c r="E127" i="110"/>
  <c r="H122" i="110"/>
  <c r="Q119" i="110"/>
  <c r="Q117" i="110"/>
  <c r="F115" i="110"/>
  <c r="Q102" i="110"/>
  <c r="L101" i="110"/>
  <c r="E100" i="110"/>
  <c r="Q97" i="110"/>
  <c r="J95" i="110"/>
  <c r="L93" i="110"/>
  <c r="J91" i="110"/>
  <c r="Q89" i="110"/>
  <c r="F88" i="110"/>
  <c r="H86" i="110"/>
  <c r="E85" i="110"/>
  <c r="H83" i="110"/>
  <c r="H81" i="110"/>
  <c r="E79" i="110"/>
  <c r="I77" i="110"/>
  <c r="Q75" i="110"/>
  <c r="J74" i="110"/>
  <c r="F73" i="110"/>
  <c r="L70" i="110"/>
  <c r="E69" i="110"/>
  <c r="F66" i="110"/>
  <c r="H64" i="110"/>
  <c r="L62" i="110"/>
  <c r="E61" i="110"/>
  <c r="I59" i="110"/>
  <c r="I57" i="110"/>
  <c r="H56" i="110"/>
  <c r="Q54" i="110"/>
  <c r="F53" i="110"/>
  <c r="L51" i="110"/>
  <c r="H50" i="110"/>
  <c r="L48" i="110"/>
  <c r="E48" i="110"/>
  <c r="E47" i="110"/>
  <c r="F46" i="110"/>
  <c r="H45" i="110"/>
  <c r="I44" i="110"/>
  <c r="L43" i="110"/>
  <c r="E43" i="110"/>
  <c r="Q41" i="110"/>
  <c r="E41" i="110"/>
  <c r="F40" i="110"/>
  <c r="H38" i="110"/>
  <c r="H37" i="110"/>
  <c r="J36" i="110"/>
  <c r="I35" i="110"/>
  <c r="L34" i="110"/>
  <c r="Q33" i="110"/>
  <c r="L32" i="110"/>
  <c r="E32" i="110"/>
  <c r="H31" i="110"/>
  <c r="L30" i="110"/>
  <c r="E30" i="110"/>
  <c r="H29" i="110"/>
  <c r="J26" i="110"/>
  <c r="L25" i="110"/>
  <c r="F25" i="110"/>
  <c r="I17" i="110"/>
  <c r="Q15" i="110"/>
  <c r="H15" i="110"/>
  <c r="I148" i="110"/>
  <c r="J146" i="110"/>
  <c r="E146" i="110"/>
  <c r="I135" i="110"/>
  <c r="Q134" i="110"/>
  <c r="H134" i="110"/>
  <c r="J132" i="110"/>
  <c r="E132" i="110"/>
  <c r="L128" i="110"/>
  <c r="F128" i="110"/>
  <c r="J126" i="110"/>
  <c r="E126" i="110"/>
  <c r="I125" i="110"/>
  <c r="I116" i="110"/>
  <c r="L114" i="110"/>
  <c r="F114" i="110"/>
  <c r="J113" i="110"/>
  <c r="E113" i="110"/>
  <c r="I112" i="110"/>
  <c r="Q111" i="110"/>
  <c r="H111" i="110"/>
  <c r="L110" i="110"/>
  <c r="F110" i="110"/>
  <c r="J109" i="110"/>
  <c r="E109" i="110"/>
  <c r="I107" i="110"/>
  <c r="L103" i="110"/>
  <c r="F103" i="110"/>
  <c r="Q80" i="110"/>
  <c r="H80" i="110"/>
  <c r="L68" i="110"/>
  <c r="F68" i="110"/>
  <c r="J58" i="110"/>
  <c r="E58" i="110"/>
  <c r="H149" i="110"/>
  <c r="H16" i="110"/>
  <c r="I147" i="110"/>
  <c r="H143" i="110"/>
  <c r="F141" i="110"/>
  <c r="E140" i="110"/>
  <c r="E138" i="110"/>
  <c r="E136" i="110"/>
  <c r="Q131" i="110"/>
  <c r="H130" i="110"/>
  <c r="F129" i="110"/>
  <c r="Q124" i="110"/>
  <c r="Q120" i="110"/>
  <c r="L119" i="110"/>
  <c r="H117" i="110"/>
  <c r="L105" i="110"/>
  <c r="L102" i="110"/>
  <c r="H101" i="110"/>
  <c r="H99" i="110"/>
  <c r="H97" i="110"/>
  <c r="H95" i="110"/>
  <c r="Q92" i="110"/>
  <c r="H91" i="110"/>
  <c r="H89" i="110"/>
  <c r="H87" i="110"/>
  <c r="F86" i="110"/>
  <c r="L84" i="110"/>
  <c r="I82" i="110"/>
  <c r="E81" i="110"/>
  <c r="L78" i="110"/>
  <c r="F77" i="110"/>
  <c r="L75" i="110"/>
  <c r="E74" i="110"/>
  <c r="L72" i="110"/>
  <c r="J70" i="110"/>
  <c r="Q67" i="110"/>
  <c r="J65" i="110"/>
  <c r="Q63" i="110"/>
  <c r="H62" i="110"/>
  <c r="J60" i="110"/>
  <c r="H59" i="110"/>
  <c r="F57" i="110"/>
  <c r="L55" i="110"/>
  <c r="L54" i="110"/>
  <c r="L52" i="110"/>
  <c r="H51" i="110"/>
  <c r="L49" i="110"/>
  <c r="J48" i="110"/>
  <c r="L47" i="110"/>
  <c r="Q46" i="110"/>
  <c r="E46" i="110"/>
  <c r="E45" i="110"/>
  <c r="H44" i="110"/>
  <c r="J43" i="110"/>
  <c r="L42" i="110"/>
  <c r="L41" i="110"/>
  <c r="L40" i="110"/>
  <c r="Q38" i="110"/>
  <c r="E38" i="110"/>
  <c r="F37" i="110"/>
  <c r="F36" i="110"/>
  <c r="H35" i="110"/>
  <c r="J34" i="110"/>
  <c r="I33" i="110"/>
  <c r="J32" i="110"/>
  <c r="L31" i="110"/>
  <c r="F31" i="110"/>
  <c r="J30" i="110"/>
  <c r="Q29" i="110"/>
  <c r="F29" i="110"/>
  <c r="H26" i="110"/>
  <c r="J25" i="110"/>
  <c r="E25" i="110"/>
  <c r="Q17" i="110"/>
  <c r="H17" i="110"/>
  <c r="L15" i="110"/>
  <c r="F15" i="110"/>
  <c r="H148" i="110"/>
  <c r="I146" i="110"/>
  <c r="Q135" i="110"/>
  <c r="H135" i="110"/>
  <c r="L134" i="110"/>
  <c r="F134" i="110"/>
  <c r="I132" i="110"/>
  <c r="J128" i="110"/>
  <c r="E128" i="110"/>
  <c r="I126" i="110"/>
  <c r="Q125" i="110"/>
  <c r="H125" i="110"/>
  <c r="Q116" i="110"/>
  <c r="H116" i="110"/>
  <c r="J114" i="110"/>
  <c r="E114" i="110"/>
  <c r="I113" i="110"/>
  <c r="Q112" i="110"/>
  <c r="H112" i="110"/>
  <c r="L111" i="110"/>
  <c r="F111" i="110"/>
  <c r="J110" i="110"/>
  <c r="E110" i="110"/>
  <c r="I109" i="110"/>
  <c r="Q107" i="110"/>
  <c r="H107" i="110"/>
  <c r="J103" i="110"/>
  <c r="E103" i="110"/>
  <c r="L80" i="110"/>
  <c r="F80" i="110"/>
  <c r="J68" i="110"/>
  <c r="E68" i="110"/>
  <c r="I58" i="110"/>
  <c r="E5" i="110"/>
  <c r="J5" i="110"/>
  <c r="F6" i="110"/>
  <c r="L6" i="110"/>
  <c r="H7" i="110"/>
  <c r="Q7" i="110"/>
  <c r="I9" i="110"/>
  <c r="E10" i="110"/>
  <c r="J10" i="110"/>
  <c r="F11" i="110"/>
  <c r="L11" i="110"/>
  <c r="H12" i="110"/>
  <c r="Q12" i="110"/>
  <c r="I13" i="110"/>
  <c r="E14" i="110"/>
  <c r="J14" i="110"/>
  <c r="E18" i="110"/>
  <c r="J18" i="110"/>
  <c r="F19" i="110"/>
  <c r="L19" i="110"/>
  <c r="H20" i="110"/>
  <c r="Q20" i="110"/>
  <c r="I21" i="110"/>
  <c r="E22" i="110"/>
  <c r="J22" i="110"/>
  <c r="F23" i="110"/>
  <c r="L23" i="110"/>
  <c r="H24" i="110"/>
  <c r="Q24" i="110"/>
  <c r="I27" i="110"/>
  <c r="E28" i="110"/>
  <c r="J28" i="110"/>
  <c r="I39" i="110"/>
  <c r="L58" i="110"/>
  <c r="Q68" i="110"/>
  <c r="I80" i="110"/>
  <c r="H103" i="110"/>
  <c r="J107" i="110"/>
  <c r="L109" i="110"/>
  <c r="Q110" i="110"/>
  <c r="E112" i="110"/>
  <c r="F113" i="110"/>
  <c r="H114" i="110"/>
  <c r="J116" i="110"/>
  <c r="E125" i="110"/>
  <c r="F126" i="110"/>
  <c r="H128" i="110"/>
  <c r="L132" i="110"/>
  <c r="E135" i="110"/>
  <c r="L146" i="110"/>
  <c r="E148" i="110"/>
  <c r="I15" i="110"/>
  <c r="J17" i="110"/>
  <c r="H25" i="110"/>
  <c r="L26" i="110"/>
  <c r="H30" i="110"/>
  <c r="I31" i="110"/>
  <c r="F33" i="110"/>
  <c r="Q34" i="110"/>
  <c r="L36" i="110"/>
  <c r="J38" i="110"/>
  <c r="F41" i="110"/>
  <c r="F43" i="110"/>
  <c r="L44" i="110"/>
  <c r="H46" i="110"/>
  <c r="F48" i="110"/>
  <c r="L50" i="110"/>
  <c r="L53" i="110"/>
  <c r="J56" i="110"/>
  <c r="E60" i="110"/>
  <c r="Q62" i="110"/>
  <c r="H66" i="110"/>
  <c r="L71" i="110"/>
  <c r="L74" i="110"/>
  <c r="Q77" i="110"/>
  <c r="Q81" i="110"/>
  <c r="H85" i="110"/>
  <c r="H88" i="110"/>
  <c r="F92" i="110"/>
  <c r="L95" i="110"/>
  <c r="F100" i="110"/>
  <c r="H105" i="110"/>
  <c r="E119" i="110"/>
  <c r="E124" i="110"/>
  <c r="Q129" i="110"/>
  <c r="H133" i="110"/>
  <c r="E139" i="110"/>
  <c r="Q141" i="110"/>
  <c r="F150" i="110"/>
  <c r="F8" i="110"/>
  <c r="F118" i="110"/>
  <c r="J64" i="110"/>
  <c r="F65" i="110"/>
  <c r="Q66" i="110"/>
  <c r="I67" i="110"/>
  <c r="J69" i="110"/>
  <c r="F70" i="110"/>
  <c r="Q71" i="110"/>
  <c r="I72" i="110"/>
  <c r="J73" i="110"/>
  <c r="F74" i="110"/>
  <c r="I76" i="110"/>
  <c r="J77" i="110"/>
  <c r="F78" i="110"/>
  <c r="I81" i="110"/>
  <c r="J82" i="110"/>
  <c r="F83" i="110"/>
  <c r="Q84" i="110"/>
  <c r="I85" i="110"/>
  <c r="J86" i="110"/>
  <c r="F87" i="110"/>
  <c r="Q88" i="110"/>
  <c r="I89" i="110"/>
  <c r="E90" i="110"/>
  <c r="J90" i="110"/>
  <c r="F91" i="110"/>
  <c r="I93" i="110"/>
  <c r="E94" i="110"/>
  <c r="J94" i="110"/>
  <c r="F95" i="110"/>
  <c r="Q96" i="110"/>
  <c r="I97" i="110"/>
  <c r="E98" i="110"/>
  <c r="J98" i="110"/>
  <c r="F99" i="110"/>
  <c r="Q100" i="110"/>
  <c r="I101" i="110"/>
  <c r="J102" i="110"/>
  <c r="I117" i="110"/>
  <c r="J119" i="110"/>
  <c r="Q122" i="110"/>
  <c r="I124" i="110"/>
  <c r="J127" i="110"/>
  <c r="I131" i="110"/>
  <c r="J133" i="110"/>
  <c r="Q138" i="110"/>
  <c r="I139" i="110"/>
  <c r="J140" i="110"/>
  <c r="I144" i="110"/>
  <c r="J147" i="110"/>
  <c r="I118" i="110"/>
  <c r="F142" i="110"/>
  <c r="Q142" i="110"/>
  <c r="J121" i="110"/>
  <c r="J149" i="110"/>
  <c r="Q8" i="110"/>
  <c r="L148" i="110"/>
  <c r="Q25" i="110"/>
  <c r="I26" i="110"/>
  <c r="E29" i="110"/>
  <c r="J29" i="110"/>
  <c r="F30" i="110"/>
  <c r="Q31" i="110"/>
  <c r="I32" i="110"/>
  <c r="E33" i="110"/>
  <c r="J33" i="110"/>
  <c r="F34" i="110"/>
  <c r="Q35" i="110"/>
  <c r="I36" i="110"/>
  <c r="J37" i="110"/>
  <c r="F38" i="110"/>
  <c r="Q40" i="110"/>
  <c r="I41" i="110"/>
  <c r="E42" i="110"/>
  <c r="J42" i="110"/>
  <c r="I45" i="110"/>
  <c r="J46" i="110"/>
  <c r="F47" i="110"/>
  <c r="Q48" i="110"/>
  <c r="I49" i="110"/>
  <c r="E50" i="110"/>
  <c r="J50" i="110"/>
  <c r="F51" i="110"/>
  <c r="Q52" i="110"/>
  <c r="I53" i="110"/>
  <c r="E54" i="110"/>
  <c r="J54" i="110"/>
  <c r="F55" i="110"/>
  <c r="J59" i="110"/>
  <c r="F60" i="110"/>
  <c r="Q61" i="110"/>
  <c r="I62" i="110"/>
  <c r="E63" i="110"/>
  <c r="J63" i="110"/>
  <c r="F64" i="110"/>
  <c r="Q65" i="110"/>
  <c r="I66" i="110"/>
  <c r="E67" i="110"/>
  <c r="J67" i="110"/>
  <c r="F69" i="110"/>
  <c r="Q70" i="110"/>
  <c r="I71" i="110"/>
  <c r="E72" i="110"/>
  <c r="J72" i="110"/>
  <c r="Q74" i="110"/>
  <c r="I75" i="110"/>
  <c r="J76" i="110"/>
  <c r="Q78" i="110"/>
  <c r="I79" i="110"/>
  <c r="J81" i="110"/>
  <c r="F82" i="110"/>
  <c r="Q83" i="110"/>
  <c r="I84" i="110"/>
  <c r="J85" i="110"/>
  <c r="Q87" i="110"/>
  <c r="I88" i="110"/>
  <c r="J89" i="110"/>
  <c r="F90" i="110"/>
  <c r="Q91" i="110"/>
  <c r="I92" i="110"/>
  <c r="E93" i="110"/>
  <c r="J93" i="110"/>
  <c r="F94" i="110"/>
  <c r="Q95" i="110"/>
  <c r="I96" i="110"/>
  <c r="E97" i="110"/>
  <c r="J97" i="110"/>
  <c r="F98" i="110"/>
  <c r="Q99" i="110"/>
  <c r="I100" i="110"/>
  <c r="J101" i="110"/>
  <c r="I115" i="110"/>
  <c r="J117" i="110"/>
  <c r="I122" i="110"/>
  <c r="J124" i="110"/>
  <c r="F127" i="110"/>
  <c r="J131" i="110"/>
  <c r="I138" i="110"/>
  <c r="J139" i="110"/>
  <c r="I143" i="110"/>
  <c r="J144" i="110"/>
  <c r="I16" i="110"/>
  <c r="E118" i="110"/>
  <c r="J118" i="110"/>
  <c r="E121" i="110"/>
  <c r="E149" i="110"/>
  <c r="L149" i="110"/>
  <c r="L8" i="110"/>
  <c r="J8" i="110"/>
  <c r="E8" i="110"/>
  <c r="I149" i="110"/>
  <c r="Q121" i="110"/>
  <c r="I8" i="110"/>
  <c r="Q149" i="110"/>
  <c r="L121" i="110"/>
  <c r="F121" i="110"/>
  <c r="J142" i="110"/>
  <c r="E142" i="110"/>
  <c r="J49" i="110"/>
  <c r="F50" i="110"/>
  <c r="Q51" i="110"/>
  <c r="I52" i="110"/>
  <c r="E53" i="110"/>
  <c r="J53" i="110"/>
  <c r="F54" i="110"/>
  <c r="Q55" i="110"/>
  <c r="I56" i="110"/>
  <c r="F59" i="110"/>
  <c r="Q60" i="110"/>
  <c r="I61" i="110"/>
  <c r="E62" i="110"/>
  <c r="J62" i="110"/>
  <c r="F63" i="110"/>
  <c r="Q64" i="110"/>
  <c r="I65" i="110"/>
  <c r="J66" i="110"/>
  <c r="F67" i="110"/>
  <c r="Q69" i="110"/>
  <c r="I70" i="110"/>
  <c r="E71" i="110"/>
  <c r="J71" i="110"/>
  <c r="F72" i="110"/>
  <c r="I74" i="110"/>
  <c r="J75" i="110"/>
  <c r="F76" i="110"/>
  <c r="I78" i="110"/>
  <c r="J79" i="110"/>
  <c r="Q82" i="110"/>
  <c r="I83" i="110"/>
  <c r="E84" i="110"/>
  <c r="J84" i="110"/>
  <c r="I87" i="110"/>
  <c r="E88" i="110"/>
  <c r="J88" i="110"/>
  <c r="Q90" i="110"/>
  <c r="I91" i="110"/>
  <c r="J92" i="110"/>
  <c r="F93" i="110"/>
  <c r="Q94" i="110"/>
  <c r="I95" i="110"/>
  <c r="E96" i="110"/>
  <c r="J96" i="110"/>
  <c r="F97" i="110"/>
  <c r="Q98" i="110"/>
  <c r="I99" i="110"/>
  <c r="J100" i="110"/>
  <c r="F101" i="110"/>
  <c r="I105" i="110"/>
  <c r="J115" i="110"/>
  <c r="F117" i="110"/>
  <c r="I120" i="110"/>
  <c r="E122" i="110"/>
  <c r="J122" i="110"/>
  <c r="Q127" i="110"/>
  <c r="I129" i="110"/>
  <c r="F131" i="110"/>
  <c r="I136" i="110"/>
  <c r="J138" i="110"/>
  <c r="F139" i="110"/>
  <c r="I141" i="110"/>
  <c r="J143" i="110"/>
  <c r="F144" i="110"/>
  <c r="I150" i="110"/>
  <c r="J16" i="110"/>
  <c r="L118" i="110"/>
  <c r="I142" i="110"/>
  <c r="F149" i="110"/>
  <c r="V1" i="94"/>
  <c r="X2462" i="325"/>
  <c r="X2461" i="325"/>
  <c r="X2460" i="325"/>
  <c r="X2459" i="325"/>
  <c r="X2458" i="325"/>
  <c r="X2457" i="325"/>
  <c r="X2456" i="325"/>
  <c r="X2455" i="325"/>
  <c r="X2454" i="325"/>
  <c r="X2453" i="325"/>
  <c r="X2452" i="325"/>
  <c r="X2451" i="325"/>
  <c r="X2450" i="325"/>
  <c r="X2449" i="325"/>
  <c r="X2448" i="325"/>
  <c r="X2447" i="325"/>
  <c r="X2446" i="325"/>
  <c r="X2445" i="325"/>
  <c r="X2444" i="325"/>
  <c r="X2443" i="325"/>
  <c r="X2442" i="325"/>
  <c r="X2441" i="325"/>
  <c r="X2440" i="325"/>
  <c r="X2439" i="325"/>
  <c r="X2438" i="325"/>
  <c r="X2437" i="325"/>
  <c r="X2436" i="325"/>
  <c r="X2435" i="325"/>
  <c r="X2434" i="325"/>
  <c r="X2433" i="325"/>
  <c r="X2432" i="325"/>
  <c r="X2431" i="325"/>
  <c r="X2430" i="325"/>
  <c r="X2429" i="325"/>
  <c r="X2428" i="325"/>
  <c r="X2427" i="325"/>
  <c r="X2426" i="325"/>
  <c r="X2425" i="325"/>
  <c r="X2424" i="325"/>
  <c r="X2423" i="325"/>
  <c r="X2422" i="325"/>
  <c r="X2421" i="325"/>
  <c r="X2420" i="325"/>
  <c r="X2419" i="325"/>
  <c r="X2418" i="325"/>
  <c r="X2417" i="325"/>
  <c r="X2416" i="325"/>
  <c r="X2415" i="325"/>
  <c r="X2414" i="325"/>
  <c r="X2413" i="325"/>
  <c r="X2412" i="325"/>
  <c r="X2411" i="325"/>
  <c r="X2410" i="325"/>
  <c r="X2409" i="325"/>
  <c r="X2408" i="325"/>
  <c r="X2407" i="325"/>
  <c r="X2406" i="325"/>
  <c r="X2405" i="325"/>
  <c r="X2404" i="325"/>
  <c r="X2403" i="325"/>
  <c r="X2402" i="325"/>
  <c r="X2401" i="325"/>
  <c r="X2400" i="325"/>
  <c r="X2399" i="325"/>
  <c r="X2398" i="325"/>
  <c r="X2397" i="325"/>
  <c r="X2396" i="325"/>
  <c r="X2395" i="325"/>
  <c r="X2394" i="325"/>
  <c r="X2393" i="325"/>
  <c r="X2392" i="325"/>
  <c r="X2391" i="325"/>
  <c r="X2390" i="325"/>
  <c r="X2389" i="325"/>
  <c r="X2388" i="325"/>
  <c r="X2387" i="325"/>
  <c r="X2386" i="325"/>
  <c r="X2385" i="325"/>
  <c r="X2384" i="325"/>
  <c r="X2383" i="325"/>
  <c r="X2382" i="325"/>
  <c r="X2381" i="325"/>
  <c r="X2380" i="325"/>
  <c r="X2379" i="325"/>
  <c r="X2378" i="325"/>
  <c r="X2377" i="325"/>
  <c r="X2376" i="325"/>
  <c r="X2375" i="325"/>
  <c r="X2374" i="325"/>
  <c r="X2373" i="325"/>
  <c r="X2372" i="325"/>
  <c r="X2371" i="325"/>
  <c r="X2370" i="325"/>
  <c r="X2369" i="325"/>
  <c r="X2368" i="325"/>
  <c r="X2367" i="325"/>
  <c r="X2366" i="325"/>
  <c r="X2365" i="325"/>
  <c r="X2364" i="325"/>
  <c r="X2363" i="325"/>
  <c r="X2362" i="325"/>
  <c r="X2361" i="325"/>
  <c r="X2360" i="325"/>
  <c r="X2359" i="325"/>
  <c r="X2358" i="325"/>
  <c r="X2357" i="325"/>
  <c r="X2356" i="325"/>
  <c r="X2355" i="325"/>
  <c r="X2354" i="325"/>
  <c r="X2353" i="325"/>
  <c r="X2352" i="325"/>
  <c r="X2351" i="325"/>
  <c r="X2350" i="325"/>
  <c r="X2349" i="325"/>
  <c r="X2348" i="325"/>
  <c r="X2347" i="325"/>
  <c r="X2346" i="325"/>
  <c r="X2345" i="325"/>
  <c r="X2344" i="325"/>
  <c r="X2343" i="325"/>
  <c r="X2342" i="325"/>
  <c r="X2341" i="325"/>
  <c r="X2340" i="325"/>
  <c r="X2339" i="325"/>
  <c r="X2338" i="325"/>
  <c r="X2337" i="325"/>
  <c r="X2336" i="325"/>
  <c r="X2335" i="325"/>
  <c r="X2334" i="325"/>
  <c r="X2333" i="325"/>
  <c r="X2332" i="325"/>
  <c r="X2331" i="325"/>
  <c r="X2330" i="325"/>
  <c r="X2329" i="325"/>
  <c r="X2328" i="325"/>
  <c r="X2327" i="325"/>
  <c r="X2326" i="325"/>
  <c r="X2325" i="325"/>
  <c r="X2324" i="325"/>
  <c r="X2323" i="325"/>
  <c r="X2322" i="325"/>
  <c r="X2321" i="325"/>
  <c r="X2320" i="325"/>
  <c r="X2319" i="325"/>
  <c r="X2318" i="325"/>
  <c r="X2317" i="325"/>
  <c r="X2316" i="325"/>
  <c r="X2315" i="325"/>
  <c r="X2314" i="325"/>
  <c r="X2313" i="325"/>
  <c r="X2312" i="325"/>
  <c r="X2311" i="325"/>
  <c r="X2310" i="325"/>
  <c r="X2309" i="325"/>
  <c r="X2308" i="325"/>
  <c r="X2307" i="325"/>
  <c r="X2306" i="325"/>
  <c r="X2305" i="325"/>
  <c r="X2304" i="325"/>
  <c r="X2303" i="325"/>
  <c r="X2302" i="325"/>
  <c r="X2301" i="325"/>
  <c r="X2300" i="325"/>
  <c r="X2299" i="325"/>
  <c r="X2298" i="325"/>
  <c r="X2297" i="325"/>
  <c r="X2296" i="325"/>
  <c r="X2295" i="325"/>
  <c r="X2294" i="325"/>
  <c r="X2293" i="325"/>
  <c r="X2292" i="325"/>
  <c r="X2291" i="325"/>
  <c r="X2290" i="325"/>
  <c r="X2289" i="325"/>
  <c r="X2288" i="325"/>
  <c r="X2287" i="325"/>
  <c r="X2286" i="325"/>
  <c r="X2285" i="325"/>
  <c r="X2284" i="325"/>
  <c r="X2283" i="325"/>
  <c r="X2282" i="325"/>
  <c r="X2281" i="325"/>
  <c r="X2280" i="325"/>
  <c r="X2279" i="325"/>
  <c r="X2278" i="325"/>
  <c r="X2277" i="325"/>
  <c r="X2276" i="325"/>
  <c r="X2275" i="325"/>
  <c r="X2274" i="325"/>
  <c r="X2273" i="325"/>
  <c r="X2272" i="325"/>
  <c r="X2271" i="325"/>
  <c r="X2270" i="325"/>
  <c r="X2269" i="325"/>
  <c r="X2268" i="325"/>
  <c r="X2267" i="325"/>
  <c r="X2266" i="325"/>
  <c r="X2265" i="325"/>
  <c r="X2264" i="325"/>
  <c r="X2263" i="325"/>
  <c r="X2262" i="325"/>
  <c r="X2261" i="325"/>
  <c r="X2260" i="325"/>
  <c r="X2259" i="325"/>
  <c r="X2258" i="325"/>
  <c r="X2257" i="325"/>
  <c r="X2256" i="325"/>
  <c r="X2255" i="325"/>
  <c r="X2254" i="325"/>
  <c r="X2253" i="325"/>
  <c r="X2252" i="325"/>
  <c r="X2251" i="325"/>
  <c r="X2250" i="325"/>
  <c r="X2249" i="325"/>
  <c r="X2248" i="325"/>
  <c r="X2247" i="325"/>
  <c r="X2246" i="325"/>
  <c r="X2245" i="325"/>
  <c r="X2244" i="325"/>
  <c r="X2243" i="325"/>
  <c r="X2242" i="325"/>
  <c r="X2241" i="325"/>
  <c r="X2240" i="325"/>
  <c r="X2239" i="325"/>
  <c r="X2238" i="325"/>
  <c r="X2237" i="325"/>
  <c r="X2236" i="325"/>
  <c r="X2235" i="325"/>
  <c r="X2234" i="325"/>
  <c r="X2233" i="325"/>
  <c r="X2232" i="325"/>
  <c r="X2231" i="325"/>
  <c r="X2230" i="325"/>
  <c r="X2229" i="325"/>
  <c r="X2228" i="325"/>
  <c r="X2227" i="325"/>
  <c r="X2226" i="325"/>
  <c r="X2225" i="325"/>
  <c r="X2224" i="325"/>
  <c r="X2223" i="325"/>
  <c r="X2222" i="325"/>
  <c r="X2221" i="325"/>
  <c r="X2220" i="325"/>
  <c r="X2219" i="325"/>
  <c r="X2218" i="325"/>
  <c r="X2217" i="325"/>
  <c r="X2216" i="325"/>
  <c r="X2215" i="325"/>
  <c r="X2214" i="325"/>
  <c r="X2213" i="325"/>
  <c r="X2212" i="325"/>
  <c r="X2211" i="325"/>
  <c r="X2210" i="325"/>
  <c r="X2209" i="325"/>
  <c r="X2208" i="325"/>
  <c r="X2207" i="325"/>
  <c r="X2206" i="325"/>
  <c r="X2205" i="325"/>
  <c r="X2204" i="325"/>
  <c r="X2203" i="325"/>
  <c r="X2202" i="325"/>
  <c r="X2201" i="325"/>
  <c r="X2200" i="325"/>
  <c r="X2199" i="325"/>
  <c r="X2198" i="325"/>
  <c r="X2197" i="325"/>
  <c r="X2196" i="325"/>
  <c r="X2195" i="325"/>
  <c r="X2194" i="325"/>
  <c r="X2193" i="325"/>
  <c r="X2192" i="325"/>
  <c r="X2191" i="325"/>
  <c r="X2190" i="325"/>
  <c r="X2189" i="325"/>
  <c r="X2188" i="325"/>
  <c r="X2187" i="325"/>
  <c r="X2186" i="325"/>
  <c r="X2185" i="325"/>
  <c r="X2184" i="325"/>
  <c r="X2183" i="325"/>
  <c r="X2182" i="325"/>
  <c r="X2181" i="325"/>
  <c r="X2180" i="325"/>
  <c r="X2179" i="325"/>
  <c r="X2178" i="325"/>
  <c r="X2177" i="325"/>
  <c r="X2176" i="325"/>
  <c r="X2175" i="325"/>
  <c r="X2174" i="325"/>
  <c r="X2173" i="325"/>
  <c r="X2172" i="325"/>
  <c r="X2171" i="325"/>
  <c r="X2170" i="325"/>
  <c r="X2169" i="325"/>
  <c r="X2168" i="325"/>
  <c r="X2167" i="325"/>
  <c r="X2166" i="325"/>
  <c r="X2165" i="325"/>
  <c r="X2164" i="325"/>
  <c r="X2163" i="325"/>
  <c r="X2162" i="325"/>
  <c r="X2161" i="325"/>
  <c r="X2160" i="325"/>
  <c r="X2159" i="325"/>
  <c r="X2158" i="325"/>
  <c r="X2157" i="325"/>
  <c r="X2156" i="325"/>
  <c r="X2155" i="325"/>
  <c r="X2154" i="325"/>
  <c r="X2153" i="325"/>
  <c r="X2152" i="325"/>
  <c r="X2151" i="325"/>
  <c r="X2150" i="325"/>
  <c r="X2149" i="325"/>
  <c r="X2148" i="325"/>
  <c r="X2147" i="325"/>
  <c r="X2146" i="325"/>
  <c r="X2145" i="325"/>
  <c r="X2144" i="325"/>
  <c r="X2143" i="325"/>
  <c r="X2142" i="325"/>
  <c r="X2141" i="325"/>
  <c r="X2140" i="325"/>
  <c r="X2139" i="325"/>
  <c r="X2138" i="325"/>
  <c r="X2137" i="325"/>
  <c r="X2136" i="325"/>
  <c r="X2135" i="325"/>
  <c r="X2134" i="325"/>
  <c r="X2133" i="325"/>
  <c r="X2132" i="325"/>
  <c r="X2131" i="325"/>
  <c r="X2130" i="325"/>
  <c r="X2129" i="325"/>
  <c r="X2128" i="325"/>
  <c r="X2127" i="325"/>
  <c r="X2126" i="325"/>
  <c r="X2125" i="325"/>
  <c r="X2124" i="325"/>
  <c r="X2123" i="325"/>
  <c r="X2122" i="325"/>
  <c r="X2121" i="325"/>
  <c r="X2120" i="325"/>
  <c r="X2119" i="325"/>
  <c r="X2118" i="325"/>
  <c r="X2117" i="325"/>
  <c r="X2116" i="325"/>
  <c r="X2115" i="325"/>
  <c r="X2114" i="325"/>
  <c r="X2113" i="325"/>
  <c r="X2112" i="325"/>
  <c r="X2111" i="325"/>
  <c r="X2110" i="325"/>
  <c r="X2109" i="325"/>
  <c r="X2108" i="325"/>
  <c r="X2107" i="325"/>
  <c r="X2106" i="325"/>
  <c r="X2105" i="325"/>
  <c r="X2104" i="325"/>
  <c r="X2103" i="325"/>
  <c r="X2102" i="325"/>
  <c r="X2101" i="325"/>
  <c r="X2100" i="325"/>
  <c r="X2099" i="325"/>
  <c r="X2098" i="325"/>
  <c r="X2097" i="325"/>
  <c r="X2096" i="325"/>
  <c r="X2095" i="325"/>
  <c r="X2094" i="325"/>
  <c r="X2093" i="325"/>
  <c r="X2092" i="325"/>
  <c r="X2091" i="325"/>
  <c r="X2090" i="325"/>
  <c r="X2089" i="325"/>
  <c r="X2088" i="325"/>
  <c r="X2087" i="325"/>
  <c r="X2086" i="325"/>
  <c r="X2085" i="325"/>
  <c r="X2084" i="325"/>
  <c r="X2083" i="325"/>
  <c r="X2082" i="325"/>
  <c r="X2081" i="325"/>
  <c r="X2080" i="325"/>
  <c r="X2079" i="325"/>
  <c r="X2078" i="325"/>
  <c r="X2077" i="325"/>
  <c r="X2076" i="325"/>
  <c r="X2075" i="325"/>
  <c r="X2074" i="325"/>
  <c r="X2073" i="325"/>
  <c r="X2072" i="325"/>
  <c r="X2071" i="325"/>
  <c r="X2070" i="325"/>
  <c r="X2069" i="325"/>
  <c r="X2068" i="325"/>
  <c r="X2067" i="325"/>
  <c r="X2066" i="325"/>
  <c r="X2065" i="325"/>
  <c r="X2064" i="325"/>
  <c r="X2063" i="325"/>
  <c r="X2062" i="325"/>
  <c r="X2061" i="325"/>
  <c r="X2060" i="325"/>
  <c r="X2059" i="325"/>
  <c r="X2058" i="325"/>
  <c r="X2057" i="325"/>
  <c r="X2056" i="325"/>
  <c r="X2055" i="325"/>
  <c r="X2054" i="325"/>
  <c r="X2053" i="325"/>
  <c r="X2052" i="325"/>
  <c r="X2051" i="325"/>
  <c r="X2050" i="325"/>
  <c r="X2049" i="325"/>
  <c r="X2048" i="325"/>
  <c r="X2047" i="325"/>
  <c r="X2046" i="325"/>
  <c r="X2045" i="325"/>
  <c r="X2044" i="325"/>
  <c r="X2043" i="325"/>
  <c r="X2042" i="325"/>
  <c r="X2041" i="325"/>
  <c r="X2040" i="325"/>
  <c r="X2039" i="325"/>
  <c r="X2038" i="325"/>
  <c r="X2037" i="325"/>
  <c r="X2036" i="325"/>
  <c r="X2035" i="325"/>
  <c r="X2034" i="325"/>
  <c r="X2033" i="325"/>
  <c r="X2032" i="325"/>
  <c r="X2031" i="325"/>
  <c r="X2030" i="325"/>
  <c r="X2029" i="325"/>
  <c r="X2028" i="325"/>
  <c r="X2027" i="325"/>
  <c r="X2026" i="325"/>
  <c r="X2025" i="325"/>
  <c r="X2024" i="325"/>
  <c r="X2023" i="325"/>
  <c r="X2022" i="325"/>
  <c r="X2021" i="325"/>
  <c r="X2020" i="325"/>
  <c r="X2019" i="325"/>
  <c r="X2018" i="325"/>
  <c r="X2017" i="325"/>
  <c r="X2016" i="325"/>
  <c r="X2015" i="325"/>
  <c r="X2014" i="325"/>
  <c r="X2013" i="325"/>
  <c r="X2012" i="325"/>
  <c r="X2011" i="325"/>
  <c r="X2010" i="325"/>
  <c r="X2009" i="325"/>
  <c r="X2008" i="325"/>
  <c r="X2007" i="325"/>
  <c r="X2006" i="325"/>
  <c r="X2005" i="325"/>
  <c r="X2004" i="325"/>
  <c r="X2003" i="325"/>
  <c r="X2002" i="325"/>
  <c r="X2001" i="325"/>
  <c r="X2000" i="325"/>
  <c r="X1999" i="325"/>
  <c r="X1998" i="325"/>
  <c r="X1997" i="325"/>
  <c r="X1996" i="325"/>
  <c r="X1995" i="325"/>
  <c r="X1994" i="325"/>
  <c r="X1993" i="325"/>
  <c r="X1992" i="325"/>
  <c r="X1991" i="325"/>
  <c r="X1990" i="325"/>
  <c r="X1989" i="325"/>
  <c r="X1988" i="325"/>
  <c r="X1987" i="325"/>
  <c r="X1986" i="325"/>
  <c r="X1985" i="325"/>
  <c r="X1984" i="325"/>
  <c r="X1983" i="325"/>
  <c r="X1982" i="325"/>
  <c r="X1981" i="325"/>
  <c r="X1980" i="325"/>
  <c r="X1979" i="325"/>
  <c r="X1978" i="325"/>
  <c r="X1977" i="325"/>
  <c r="X1976" i="325"/>
  <c r="X1975" i="325"/>
  <c r="X1974" i="325"/>
  <c r="X1973" i="325"/>
  <c r="X1972" i="325"/>
  <c r="X1971" i="325"/>
  <c r="X1970" i="325"/>
  <c r="X1969" i="325"/>
  <c r="X1968" i="325"/>
  <c r="X1967" i="325"/>
  <c r="X1966" i="325"/>
  <c r="X1965" i="325"/>
  <c r="X1964" i="325"/>
  <c r="X1963" i="325"/>
  <c r="X1962" i="325"/>
  <c r="X1961" i="325"/>
  <c r="X1960" i="325"/>
  <c r="X1959" i="325"/>
  <c r="X1958" i="325"/>
  <c r="X1957" i="325"/>
  <c r="X1956" i="325"/>
  <c r="X1955" i="325"/>
  <c r="X1954" i="325"/>
  <c r="X1953" i="325"/>
  <c r="X1952" i="325"/>
  <c r="X1951" i="325"/>
  <c r="X1950" i="325"/>
  <c r="X1949" i="325"/>
  <c r="X1948" i="325"/>
  <c r="X1947" i="325"/>
  <c r="X1946" i="325"/>
  <c r="X1945" i="325"/>
  <c r="X1944" i="325"/>
  <c r="X1943" i="325"/>
  <c r="X1942" i="325"/>
  <c r="X1941" i="325"/>
  <c r="X1940" i="325"/>
  <c r="X1939" i="325"/>
  <c r="X1938" i="325"/>
  <c r="X1937" i="325"/>
  <c r="X1936" i="325"/>
  <c r="X1935" i="325"/>
  <c r="X1934" i="325"/>
  <c r="X1933" i="325"/>
  <c r="X1932" i="325"/>
  <c r="X1931" i="325"/>
  <c r="X1930" i="325"/>
  <c r="X1929" i="325"/>
  <c r="X1928" i="325"/>
  <c r="X1927" i="325"/>
  <c r="X1926" i="325"/>
  <c r="X1925" i="325"/>
  <c r="X1924" i="325"/>
  <c r="X1923" i="325"/>
  <c r="X1922" i="325"/>
  <c r="X1921" i="325"/>
  <c r="X1920" i="325"/>
  <c r="X1919" i="325"/>
  <c r="X1918" i="325"/>
  <c r="X1917" i="325"/>
  <c r="X1916" i="325"/>
  <c r="X1915" i="325"/>
  <c r="X1914" i="325"/>
  <c r="X1913" i="325"/>
  <c r="X1912" i="325"/>
  <c r="X1911" i="325"/>
  <c r="X1910" i="325"/>
  <c r="X1909" i="325"/>
  <c r="X1908" i="325"/>
  <c r="X1907" i="325"/>
  <c r="X1906" i="325"/>
  <c r="X1905" i="325"/>
  <c r="X1904" i="325"/>
  <c r="X1903" i="325"/>
  <c r="U1" i="325"/>
  <c r="G1" i="325"/>
  <c r="P2" i="110" l="1"/>
  <c r="P3" i="110" s="1"/>
  <c r="O2" i="110"/>
  <c r="O3" i="110" s="1"/>
  <c r="M2" i="110"/>
  <c r="M3" i="110" s="1"/>
  <c r="N2" i="110"/>
  <c r="N3" i="110" s="1"/>
  <c r="G2" i="110"/>
  <c r="G3" i="110" s="1"/>
  <c r="K2" i="110"/>
  <c r="K3" i="110" s="1"/>
  <c r="CN36" i="338"/>
  <c r="CN19" i="338"/>
  <c r="CN21" i="338"/>
  <c r="CN5" i="338"/>
  <c r="R3" i="131"/>
  <c r="AT880" i="131" s="1"/>
  <c r="AT61" i="131"/>
  <c r="Q3" i="132"/>
  <c r="X920" i="132" s="1"/>
  <c r="DG19" i="127"/>
  <c r="DG29" i="127"/>
  <c r="CT38" i="338"/>
  <c r="CZ41" i="338"/>
  <c r="CZ25" i="338"/>
  <c r="CZ24" i="338"/>
  <c r="CN37" i="338"/>
  <c r="CN14" i="338"/>
  <c r="CT33" i="338"/>
  <c r="CN35" i="338"/>
  <c r="CN18" i="338"/>
  <c r="CT31" i="338"/>
  <c r="CN34" i="338"/>
  <c r="CT22" i="338"/>
  <c r="CZ40" i="338"/>
  <c r="CT30" i="338"/>
  <c r="CZ17" i="338"/>
  <c r="CT13" i="338"/>
  <c r="CZ16" i="338"/>
  <c r="CZ12" i="338"/>
  <c r="CN28" i="338"/>
  <c r="CN8" i="338"/>
  <c r="CZ10" i="338"/>
  <c r="CN20" i="338"/>
  <c r="L2" i="110"/>
  <c r="L3" i="110" s="1"/>
  <c r="J2" i="110"/>
  <c r="J3" i="110" s="1"/>
  <c r="H2" i="110"/>
  <c r="H3" i="110" s="1"/>
  <c r="E2" i="110"/>
  <c r="E3" i="110" s="1"/>
  <c r="F2" i="110"/>
  <c r="F3" i="110" s="1"/>
  <c r="I2" i="110"/>
  <c r="I3" i="110" s="1"/>
  <c r="Q2" i="110"/>
  <c r="Q3" i="110" s="1"/>
  <c r="HQ627" i="346"/>
  <c r="HQ626" i="346"/>
  <c r="HQ625" i="346"/>
  <c r="HQ624" i="346"/>
  <c r="HQ623" i="346"/>
  <c r="HQ622" i="346"/>
  <c r="HQ621" i="346"/>
  <c r="HQ620" i="346"/>
  <c r="HQ619" i="346"/>
  <c r="HQ618" i="346"/>
  <c r="HQ617" i="346"/>
  <c r="HQ616" i="346"/>
  <c r="HQ615" i="346"/>
  <c r="HQ614" i="346"/>
  <c r="HQ613" i="346"/>
  <c r="HQ612" i="346"/>
  <c r="HQ611" i="346"/>
  <c r="HQ610" i="346"/>
  <c r="HQ609" i="346"/>
  <c r="HQ608" i="346"/>
  <c r="HQ607" i="346"/>
  <c r="HQ606" i="346"/>
  <c r="HQ605" i="346"/>
  <c r="HQ604" i="346"/>
  <c r="HQ603" i="346"/>
  <c r="HQ602" i="346"/>
  <c r="HQ601" i="346"/>
  <c r="HQ600" i="346"/>
  <c r="HQ599" i="346"/>
  <c r="HQ598" i="346"/>
  <c r="HQ597" i="346"/>
  <c r="HQ596" i="346"/>
  <c r="HQ595" i="346"/>
  <c r="HQ594" i="346"/>
  <c r="HQ593" i="346"/>
  <c r="HQ592" i="346"/>
  <c r="HQ591" i="346"/>
  <c r="HQ590" i="346"/>
  <c r="HQ589" i="346"/>
  <c r="HQ588" i="346"/>
  <c r="HQ587" i="346"/>
  <c r="HQ586" i="346"/>
  <c r="HQ585" i="346"/>
  <c r="HQ584" i="346"/>
  <c r="HQ583" i="346"/>
  <c r="HQ582" i="346"/>
  <c r="HQ581" i="346"/>
  <c r="HQ580" i="346"/>
  <c r="HQ579" i="346"/>
  <c r="HQ578" i="346"/>
  <c r="HQ577" i="346"/>
  <c r="HQ576" i="346"/>
  <c r="HQ575" i="346"/>
  <c r="HQ574" i="346"/>
  <c r="HQ573" i="346"/>
  <c r="HQ572" i="346"/>
  <c r="HQ571" i="346"/>
  <c r="HQ570" i="346"/>
  <c r="HQ569" i="346"/>
  <c r="HQ568" i="346"/>
  <c r="HQ567" i="346"/>
  <c r="HQ566" i="346"/>
  <c r="HQ565" i="346"/>
  <c r="HQ564" i="346"/>
  <c r="HQ563" i="346"/>
  <c r="HQ562" i="346"/>
  <c r="HQ561" i="346"/>
  <c r="HQ560" i="346"/>
  <c r="HQ559" i="346"/>
  <c r="HQ558" i="346"/>
  <c r="HQ557" i="346"/>
  <c r="HQ556" i="346"/>
  <c r="HQ555" i="346"/>
  <c r="HQ554" i="346"/>
  <c r="HQ553" i="346"/>
  <c r="HQ552" i="346"/>
  <c r="HQ551" i="346"/>
  <c r="HQ550" i="346"/>
  <c r="HQ549" i="346"/>
  <c r="HQ548" i="346"/>
  <c r="HQ547" i="346"/>
  <c r="HQ546" i="346"/>
  <c r="HQ545" i="346"/>
  <c r="HQ544" i="346"/>
  <c r="HQ543" i="346"/>
  <c r="HQ542" i="346"/>
  <c r="HQ541" i="346"/>
  <c r="HQ540" i="346"/>
  <c r="HQ539" i="346"/>
  <c r="HQ538" i="346"/>
  <c r="HQ537" i="346"/>
  <c r="HQ536" i="346"/>
  <c r="HQ535" i="346"/>
  <c r="HQ534" i="346"/>
  <c r="HQ533" i="346"/>
  <c r="HQ532" i="346"/>
  <c r="HQ531" i="346"/>
  <c r="HQ530" i="346"/>
  <c r="HQ529" i="346"/>
  <c r="HQ528" i="346"/>
  <c r="HQ527" i="346"/>
  <c r="HQ526" i="346"/>
  <c r="HQ525" i="346"/>
  <c r="HQ524" i="346"/>
  <c r="HQ523" i="346"/>
  <c r="HQ522" i="346"/>
  <c r="HQ521" i="346"/>
  <c r="HQ520" i="346"/>
  <c r="HQ519" i="346"/>
  <c r="HQ518" i="346"/>
  <c r="HQ517" i="346"/>
  <c r="HQ516" i="346"/>
  <c r="HQ515" i="346"/>
  <c r="HQ514" i="346"/>
  <c r="HQ513" i="346"/>
  <c r="HQ512" i="346"/>
  <c r="HQ511" i="346"/>
  <c r="HQ510" i="346"/>
  <c r="HQ509" i="346"/>
  <c r="HQ508" i="346"/>
  <c r="HQ507" i="346"/>
  <c r="HQ506" i="346"/>
  <c r="HQ505" i="346"/>
  <c r="HQ504" i="346"/>
  <c r="HQ503" i="346"/>
  <c r="HQ502" i="346"/>
  <c r="HQ501" i="346"/>
  <c r="HQ500" i="346"/>
  <c r="HQ499" i="346"/>
  <c r="HQ498" i="346"/>
  <c r="HQ497" i="346"/>
  <c r="HQ496" i="346"/>
  <c r="HQ495" i="346"/>
  <c r="HQ494" i="346"/>
  <c r="HQ493" i="346"/>
  <c r="HQ492" i="346"/>
  <c r="HQ491" i="346"/>
  <c r="HQ490" i="346"/>
  <c r="HQ489" i="346"/>
  <c r="HQ488" i="346"/>
  <c r="HQ487" i="346"/>
  <c r="HQ486" i="346"/>
  <c r="HQ485" i="346"/>
  <c r="HQ484" i="346"/>
  <c r="HQ483" i="346"/>
  <c r="HQ482" i="346"/>
  <c r="HQ481" i="346"/>
  <c r="HQ480" i="346"/>
  <c r="HQ479" i="346"/>
  <c r="HQ478" i="346"/>
  <c r="HQ477" i="346"/>
  <c r="HQ476" i="346"/>
  <c r="HQ475" i="346"/>
  <c r="HQ474" i="346"/>
  <c r="HQ473" i="346"/>
  <c r="HQ472" i="346"/>
  <c r="HQ471" i="346"/>
  <c r="HQ470" i="346"/>
  <c r="HQ469" i="346"/>
  <c r="HQ468" i="346"/>
  <c r="HQ467" i="346"/>
  <c r="HQ466" i="346"/>
  <c r="HQ465" i="346"/>
  <c r="HQ464" i="346"/>
  <c r="HQ463" i="346"/>
  <c r="HQ462" i="346"/>
  <c r="HQ461" i="346"/>
  <c r="HQ460" i="346"/>
  <c r="HQ459" i="346"/>
  <c r="HQ458" i="346"/>
  <c r="HQ457" i="346"/>
  <c r="HQ456" i="346"/>
  <c r="HQ455" i="346"/>
  <c r="HQ454" i="346"/>
  <c r="HQ453" i="346"/>
  <c r="HQ452" i="346"/>
  <c r="HQ451" i="346"/>
  <c r="HQ450" i="346"/>
  <c r="HQ449" i="346"/>
  <c r="HQ448" i="346"/>
  <c r="HQ447" i="346"/>
  <c r="HQ446" i="346"/>
  <c r="HQ445" i="346"/>
  <c r="HQ444" i="346"/>
  <c r="HQ443" i="346"/>
  <c r="HQ442" i="346"/>
  <c r="HQ441" i="346"/>
  <c r="HQ440" i="346"/>
  <c r="HQ439" i="346"/>
  <c r="HQ438" i="346"/>
  <c r="HQ437" i="346"/>
  <c r="HQ436" i="346"/>
  <c r="HQ435" i="346"/>
  <c r="HQ434" i="346"/>
  <c r="HQ433" i="346"/>
  <c r="HQ432" i="346"/>
  <c r="HQ431" i="346"/>
  <c r="HQ430" i="346"/>
  <c r="HQ429" i="346"/>
  <c r="HQ428" i="346"/>
  <c r="HQ427" i="346"/>
  <c r="HQ426" i="346"/>
  <c r="HQ425" i="346"/>
  <c r="HQ424" i="346"/>
  <c r="HQ423" i="346"/>
  <c r="HQ422" i="346"/>
  <c r="HQ421" i="346"/>
  <c r="HQ420" i="346"/>
  <c r="HQ419" i="346"/>
  <c r="HQ418" i="346"/>
  <c r="HQ417" i="346"/>
  <c r="HQ416" i="346"/>
  <c r="HQ415" i="346"/>
  <c r="HQ414" i="346"/>
  <c r="HQ413" i="346"/>
  <c r="HQ412" i="346"/>
  <c r="HQ411" i="346"/>
  <c r="HQ410" i="346"/>
  <c r="HQ409" i="346"/>
  <c r="HQ408" i="346"/>
  <c r="HQ407" i="346"/>
  <c r="HQ406" i="346"/>
  <c r="HQ405" i="346"/>
  <c r="HQ404" i="346"/>
  <c r="HQ403" i="346"/>
  <c r="HQ402" i="346"/>
  <c r="HQ401" i="346"/>
  <c r="HQ400" i="346"/>
  <c r="HQ399" i="346"/>
  <c r="HQ398" i="346"/>
  <c r="HQ397" i="346"/>
  <c r="HQ396" i="346"/>
  <c r="HQ395" i="346"/>
  <c r="HQ394" i="346"/>
  <c r="HQ393" i="346"/>
  <c r="HQ392" i="346"/>
  <c r="HQ391" i="346"/>
  <c r="HQ390" i="346"/>
  <c r="HQ389" i="346"/>
  <c r="HQ388" i="346"/>
  <c r="HQ387" i="346"/>
  <c r="HQ386" i="346"/>
  <c r="HQ385" i="346"/>
  <c r="HQ384" i="346"/>
  <c r="HQ383" i="346"/>
  <c r="HQ382" i="346"/>
  <c r="HQ381" i="346"/>
  <c r="HQ380" i="346"/>
  <c r="HQ379" i="346"/>
  <c r="HQ378" i="346"/>
  <c r="HQ377" i="346"/>
  <c r="HQ376" i="346"/>
  <c r="HQ375" i="346"/>
  <c r="HQ374" i="346"/>
  <c r="HQ373" i="346"/>
  <c r="HQ372" i="346"/>
  <c r="HQ371" i="346"/>
  <c r="HQ370" i="346"/>
  <c r="HQ369" i="346"/>
  <c r="HQ368" i="346"/>
  <c r="HQ367" i="346"/>
  <c r="HQ366" i="346"/>
  <c r="HQ365" i="346"/>
  <c r="HQ364" i="346"/>
  <c r="HQ363" i="346"/>
  <c r="HQ362" i="346"/>
  <c r="HQ361" i="346"/>
  <c r="HQ360" i="346"/>
  <c r="HQ359" i="346"/>
  <c r="HQ358" i="346"/>
  <c r="HQ357" i="346"/>
  <c r="HQ356" i="346"/>
  <c r="HQ355" i="346"/>
  <c r="HQ354" i="346"/>
  <c r="HQ353" i="346"/>
  <c r="HQ352" i="346"/>
  <c r="HQ351" i="346"/>
  <c r="HQ350" i="346"/>
  <c r="HQ349" i="346"/>
  <c r="HQ348" i="346"/>
  <c r="HQ347" i="346"/>
  <c r="HQ346" i="346"/>
  <c r="HQ345" i="346"/>
  <c r="HQ344" i="346"/>
  <c r="HQ343" i="346"/>
  <c r="HQ342" i="346"/>
  <c r="HQ341" i="346"/>
  <c r="HQ340" i="346"/>
  <c r="HQ339" i="346"/>
  <c r="HQ338" i="346"/>
  <c r="HQ337" i="346"/>
  <c r="HQ336" i="346"/>
  <c r="HQ335" i="346"/>
  <c r="HQ334" i="346"/>
  <c r="HQ333" i="346"/>
  <c r="HQ332" i="346"/>
  <c r="HQ331" i="346"/>
  <c r="HQ330" i="346"/>
  <c r="HQ329" i="346"/>
  <c r="HQ328" i="346"/>
  <c r="HQ327" i="346"/>
  <c r="HQ326" i="346"/>
  <c r="HQ325" i="346"/>
  <c r="HQ324" i="346"/>
  <c r="HQ323" i="346"/>
  <c r="HQ322" i="346"/>
  <c r="HQ321" i="346"/>
  <c r="HQ320" i="346"/>
  <c r="HQ319" i="346"/>
  <c r="HQ318" i="346"/>
  <c r="HQ317" i="346"/>
  <c r="HQ316" i="346"/>
  <c r="HQ315" i="346"/>
  <c r="HQ314" i="346"/>
  <c r="HQ313" i="346"/>
  <c r="HQ312" i="346"/>
  <c r="HQ311" i="346"/>
  <c r="HQ310" i="346"/>
  <c r="HQ309" i="346"/>
  <c r="HQ308" i="346"/>
  <c r="HQ307" i="346"/>
  <c r="HQ306" i="346"/>
  <c r="HQ305" i="346"/>
  <c r="HQ304" i="346"/>
  <c r="HQ303" i="346"/>
  <c r="HQ302" i="346"/>
  <c r="HQ301" i="346"/>
  <c r="HQ300" i="346"/>
  <c r="HQ299" i="346"/>
  <c r="HQ298" i="346"/>
  <c r="HQ297" i="346"/>
  <c r="HQ296" i="346"/>
  <c r="HQ295" i="346"/>
  <c r="HQ294" i="346"/>
  <c r="HQ293" i="346"/>
  <c r="HQ292" i="346"/>
  <c r="HQ291" i="346"/>
  <c r="HQ290" i="346"/>
  <c r="HQ289" i="346"/>
  <c r="HQ288" i="346"/>
  <c r="HQ287" i="346"/>
  <c r="HQ286" i="346"/>
  <c r="HQ285" i="346"/>
  <c r="HQ284" i="346"/>
  <c r="HQ283" i="346"/>
  <c r="HQ282" i="346"/>
  <c r="HQ281" i="346"/>
  <c r="HQ280" i="346"/>
  <c r="HQ279" i="346"/>
  <c r="HQ278" i="346"/>
  <c r="HQ277" i="346"/>
  <c r="HQ276" i="346"/>
  <c r="HQ275" i="346"/>
  <c r="HQ274" i="346"/>
  <c r="HQ273" i="346"/>
  <c r="HQ272" i="346"/>
  <c r="HQ271" i="346"/>
  <c r="HQ270" i="346"/>
  <c r="HQ269" i="346"/>
  <c r="HQ268" i="346"/>
  <c r="HQ267" i="346"/>
  <c r="HQ266" i="346"/>
  <c r="HQ265" i="346"/>
  <c r="HQ264" i="346"/>
  <c r="HQ263" i="346"/>
  <c r="HQ262" i="346"/>
  <c r="HQ261" i="346"/>
  <c r="HQ260" i="346"/>
  <c r="HQ259" i="346"/>
  <c r="HQ258" i="346"/>
  <c r="HQ257" i="346"/>
  <c r="HQ256" i="346"/>
  <c r="HQ255" i="346"/>
  <c r="HQ254" i="346"/>
  <c r="HQ253" i="346"/>
  <c r="HQ252" i="346"/>
  <c r="HQ251" i="346"/>
  <c r="HQ250" i="346"/>
  <c r="HQ249" i="346"/>
  <c r="HQ248" i="346"/>
  <c r="HQ247" i="346"/>
  <c r="HQ246" i="346"/>
  <c r="HQ245" i="346"/>
  <c r="HQ244" i="346"/>
  <c r="HQ243" i="346"/>
  <c r="HQ242" i="346"/>
  <c r="HQ241" i="346"/>
  <c r="HQ240" i="346"/>
  <c r="HQ239" i="346"/>
  <c r="HQ238" i="346"/>
  <c r="HQ237" i="346"/>
  <c r="HQ236" i="346"/>
  <c r="HQ235" i="346"/>
  <c r="HQ234" i="346"/>
  <c r="HQ233" i="346"/>
  <c r="HQ232" i="346"/>
  <c r="HQ231" i="346"/>
  <c r="HQ230" i="346"/>
  <c r="HQ229" i="346"/>
  <c r="HQ228" i="346"/>
  <c r="HQ227" i="346"/>
  <c r="HQ226" i="346"/>
  <c r="HQ225" i="346"/>
  <c r="HQ224" i="346"/>
  <c r="HQ223" i="346"/>
  <c r="HQ222" i="346"/>
  <c r="HQ221" i="346"/>
  <c r="HQ220" i="346"/>
  <c r="HQ219" i="346"/>
  <c r="HQ218" i="346"/>
  <c r="HQ217" i="346"/>
  <c r="HQ216" i="346"/>
  <c r="HQ215" i="346"/>
  <c r="HQ214" i="346"/>
  <c r="HQ213" i="346"/>
  <c r="HQ212" i="346"/>
  <c r="HQ211" i="346"/>
  <c r="HQ210" i="346"/>
  <c r="HQ209" i="346"/>
  <c r="HQ208" i="346"/>
  <c r="HQ207" i="346"/>
  <c r="HQ206" i="346"/>
  <c r="HQ205" i="346"/>
  <c r="HQ204" i="346"/>
  <c r="HQ203" i="346"/>
  <c r="HQ202" i="346"/>
  <c r="HQ201" i="346"/>
  <c r="HQ200" i="346"/>
  <c r="HQ199" i="346"/>
  <c r="HQ198" i="346"/>
  <c r="HQ197" i="346"/>
  <c r="HQ196" i="346"/>
  <c r="HQ195" i="346"/>
  <c r="HQ194" i="346"/>
  <c r="HQ193" i="346"/>
  <c r="HQ192" i="346"/>
  <c r="HQ191" i="346"/>
  <c r="HQ190" i="346"/>
  <c r="HQ189" i="346"/>
  <c r="HQ188" i="346"/>
  <c r="HQ187" i="346"/>
  <c r="HQ186" i="346"/>
  <c r="HQ185" i="346"/>
  <c r="HQ184" i="346"/>
  <c r="HQ183" i="346"/>
  <c r="HQ182" i="346"/>
  <c r="HQ181" i="346"/>
  <c r="HQ180" i="346"/>
  <c r="HQ179" i="346"/>
  <c r="HQ178" i="346"/>
  <c r="HQ177" i="346"/>
  <c r="HQ176" i="346"/>
  <c r="HQ175" i="346"/>
  <c r="HQ174" i="346"/>
  <c r="HQ173" i="346"/>
  <c r="HQ172" i="346"/>
  <c r="HQ171" i="346"/>
  <c r="HQ170" i="346"/>
  <c r="HQ169" i="346"/>
  <c r="HQ168" i="346"/>
  <c r="HQ167" i="346"/>
  <c r="HQ166" i="346"/>
  <c r="HQ165" i="346"/>
  <c r="HQ164" i="346"/>
  <c r="HQ163" i="346"/>
  <c r="HQ162" i="346"/>
  <c r="HQ161" i="346"/>
  <c r="HQ160" i="346"/>
  <c r="HQ159" i="346"/>
  <c r="HQ158" i="346"/>
  <c r="HQ157" i="346"/>
  <c r="HQ156" i="346"/>
  <c r="HQ155" i="346"/>
  <c r="HQ154" i="346"/>
  <c r="HQ153" i="346"/>
  <c r="HQ152" i="346"/>
  <c r="HQ151" i="346"/>
  <c r="HQ150" i="346"/>
  <c r="HQ149" i="346"/>
  <c r="HQ148" i="346"/>
  <c r="HQ147" i="346"/>
  <c r="HQ146" i="346"/>
  <c r="HQ145" i="346"/>
  <c r="HQ144" i="346"/>
  <c r="HQ143" i="346"/>
  <c r="HQ142" i="346"/>
  <c r="HQ141" i="346"/>
  <c r="HQ140" i="346"/>
  <c r="HQ139" i="346"/>
  <c r="HQ138" i="346"/>
  <c r="HQ137" i="346"/>
  <c r="HQ136" i="346"/>
  <c r="HQ135" i="346"/>
  <c r="HQ134" i="346"/>
  <c r="HQ133" i="346"/>
  <c r="HQ132" i="346"/>
  <c r="HQ131" i="346"/>
  <c r="HQ130" i="346"/>
  <c r="HQ129" i="346"/>
  <c r="HQ128" i="346"/>
  <c r="HQ127" i="346"/>
  <c r="HQ126" i="346"/>
  <c r="HQ125" i="346"/>
  <c r="HQ124" i="346"/>
  <c r="HQ123" i="346"/>
  <c r="HQ122" i="346"/>
  <c r="HQ121" i="346"/>
  <c r="HQ120" i="346"/>
  <c r="HQ119" i="346"/>
  <c r="HQ118" i="346"/>
  <c r="HQ117" i="346"/>
  <c r="HQ116" i="346"/>
  <c r="HQ115" i="346"/>
  <c r="HQ114" i="346"/>
  <c r="HQ113" i="346"/>
  <c r="HQ112" i="346"/>
  <c r="HQ111" i="346"/>
  <c r="HQ110" i="346"/>
  <c r="HQ109" i="346"/>
  <c r="HQ108" i="346"/>
  <c r="HQ107" i="346"/>
  <c r="HQ106" i="346"/>
  <c r="HQ105" i="346"/>
  <c r="HQ104" i="346"/>
  <c r="HQ103" i="346"/>
  <c r="N1" i="346"/>
  <c r="IS347" i="345"/>
  <c r="IS346" i="345"/>
  <c r="IS345" i="345"/>
  <c r="IS344" i="345"/>
  <c r="IS343" i="345"/>
  <c r="IS342" i="345"/>
  <c r="IS341" i="345"/>
  <c r="IS340" i="345"/>
  <c r="IS339" i="345"/>
  <c r="IS338" i="345"/>
  <c r="IS337" i="345"/>
  <c r="IS336" i="345"/>
  <c r="IS335" i="345"/>
  <c r="IS334" i="345"/>
  <c r="IS333" i="345"/>
  <c r="IS332" i="345"/>
  <c r="IS331" i="345"/>
  <c r="IS330" i="345"/>
  <c r="IS329" i="345"/>
  <c r="IS328" i="345"/>
  <c r="IS327" i="345"/>
  <c r="IS326" i="345"/>
  <c r="IS325" i="345"/>
  <c r="IS324" i="345"/>
  <c r="IS323" i="345"/>
  <c r="IS322" i="345"/>
  <c r="IS321" i="345"/>
  <c r="IS320" i="345"/>
  <c r="IS319" i="345"/>
  <c r="IS318" i="345"/>
  <c r="IS317" i="345"/>
  <c r="IS316" i="345"/>
  <c r="IS315" i="345"/>
  <c r="IS314" i="345"/>
  <c r="IS313" i="345"/>
  <c r="IS312" i="345"/>
  <c r="IS311" i="345"/>
  <c r="IS310" i="345"/>
  <c r="IS309" i="345"/>
  <c r="IS308" i="345"/>
  <c r="IS307" i="345"/>
  <c r="IS306" i="345"/>
  <c r="IS305" i="345"/>
  <c r="IS304" i="345"/>
  <c r="IS303" i="345"/>
  <c r="IS302" i="345"/>
  <c r="IS301" i="345"/>
  <c r="IS300" i="345"/>
  <c r="IS299" i="345"/>
  <c r="IS298" i="345"/>
  <c r="IS297" i="345"/>
  <c r="IS296" i="345"/>
  <c r="IS295" i="345"/>
  <c r="IS294" i="345"/>
  <c r="IS293" i="345"/>
  <c r="IS292" i="345"/>
  <c r="IS291" i="345"/>
  <c r="IS290" i="345"/>
  <c r="IS289" i="345"/>
  <c r="IS288" i="345"/>
  <c r="IS287" i="345"/>
  <c r="IS286" i="345"/>
  <c r="IS285" i="345"/>
  <c r="IS284" i="345"/>
  <c r="IS283" i="345"/>
  <c r="IS282" i="345"/>
  <c r="IS281" i="345"/>
  <c r="IS280" i="345"/>
  <c r="IS279" i="345"/>
  <c r="IS278" i="345"/>
  <c r="IS277" i="345"/>
  <c r="IS276" i="345"/>
  <c r="IS275" i="345"/>
  <c r="IS274" i="345"/>
  <c r="IS273" i="345"/>
  <c r="IS272" i="345"/>
  <c r="IS271" i="345"/>
  <c r="IS270" i="345"/>
  <c r="IS269" i="345"/>
  <c r="IS268" i="345"/>
  <c r="IS267" i="345"/>
  <c r="IS266" i="345"/>
  <c r="IS265" i="345"/>
  <c r="IS264" i="345"/>
  <c r="IS263" i="345"/>
  <c r="IS262" i="345"/>
  <c r="IS261" i="345"/>
  <c r="IS260" i="345"/>
  <c r="IS259" i="345"/>
  <c r="IS258" i="345"/>
  <c r="IS257" i="345"/>
  <c r="IS256" i="345"/>
  <c r="IS255" i="345"/>
  <c r="IS254" i="345"/>
  <c r="IS253" i="345"/>
  <c r="IS252" i="345"/>
  <c r="IS251" i="345"/>
  <c r="IS250" i="345"/>
  <c r="IS249" i="345"/>
  <c r="IS248" i="345"/>
  <c r="IS247" i="345"/>
  <c r="IS246" i="345"/>
  <c r="IS245" i="345"/>
  <c r="IS244" i="345"/>
  <c r="IS243" i="345"/>
  <c r="IS242" i="345"/>
  <c r="IS241" i="345"/>
  <c r="IS240" i="345"/>
  <c r="IS239" i="345"/>
  <c r="IS238" i="345"/>
  <c r="IS237" i="345"/>
  <c r="IS236" i="345"/>
  <c r="IS235" i="345"/>
  <c r="IS234" i="345"/>
  <c r="IS233" i="345"/>
  <c r="IS232" i="345"/>
  <c r="IS231" i="345"/>
  <c r="IS230" i="345"/>
  <c r="IS229" i="345"/>
  <c r="IS228" i="345"/>
  <c r="IS227" i="345"/>
  <c r="IS226" i="345"/>
  <c r="IS225" i="345"/>
  <c r="IS224" i="345"/>
  <c r="IS223" i="345"/>
  <c r="IS222" i="345"/>
  <c r="IS221" i="345"/>
  <c r="IS220" i="345"/>
  <c r="IS219" i="345"/>
  <c r="IS218" i="345"/>
  <c r="IS217" i="345"/>
  <c r="IS216" i="345"/>
  <c r="IS215" i="345"/>
  <c r="IS214" i="345"/>
  <c r="IS213" i="345"/>
  <c r="IS212" i="345"/>
  <c r="IS211" i="345"/>
  <c r="IS210" i="345"/>
  <c r="IS209" i="345"/>
  <c r="IS208" i="345"/>
  <c r="IS207" i="345"/>
  <c r="IS206" i="345"/>
  <c r="IS205" i="345"/>
  <c r="IS204" i="345"/>
  <c r="IS203" i="345"/>
  <c r="IS202" i="345"/>
  <c r="IS201" i="345"/>
  <c r="IS200" i="345"/>
  <c r="IS199" i="345"/>
  <c r="IS198" i="345"/>
  <c r="IS197" i="345"/>
  <c r="IS196" i="345"/>
  <c r="IS195" i="345"/>
  <c r="IS194" i="345"/>
  <c r="IS193" i="345"/>
  <c r="IS192" i="345"/>
  <c r="IS191" i="345"/>
  <c r="IS190" i="345"/>
  <c r="IS189" i="345"/>
  <c r="IS188" i="345"/>
  <c r="IS187" i="345"/>
  <c r="IS186" i="345"/>
  <c r="IS185" i="345"/>
  <c r="IS184" i="345"/>
  <c r="IS183" i="345"/>
  <c r="IS182" i="345"/>
  <c r="IS181" i="345"/>
  <c r="IS180" i="345"/>
  <c r="IS179" i="345"/>
  <c r="IS178" i="345"/>
  <c r="IS177" i="345"/>
  <c r="IS176" i="345"/>
  <c r="IS175" i="345"/>
  <c r="IS174" i="345"/>
  <c r="IS173" i="345"/>
  <c r="IS172" i="345"/>
  <c r="IS171" i="345"/>
  <c r="IS170" i="345"/>
  <c r="IS169" i="345"/>
  <c r="IS168" i="345"/>
  <c r="IS167" i="345"/>
  <c r="IS166" i="345"/>
  <c r="IS165" i="345"/>
  <c r="IS164" i="345"/>
  <c r="IS163" i="345"/>
  <c r="IS162" i="345"/>
  <c r="IS161" i="345"/>
  <c r="IS160" i="345"/>
  <c r="IS159" i="345"/>
  <c r="IS158" i="345"/>
  <c r="IS157" i="345"/>
  <c r="IS156" i="345"/>
  <c r="IS155" i="345"/>
  <c r="IS154" i="345"/>
  <c r="IS153" i="345"/>
  <c r="IS152" i="345"/>
  <c r="IS151" i="345"/>
  <c r="IS150" i="345"/>
  <c r="IS149" i="345"/>
  <c r="IS148" i="345"/>
  <c r="IS147" i="345"/>
  <c r="IS146" i="345"/>
  <c r="IS145" i="345"/>
  <c r="IS144" i="345"/>
  <c r="IS143" i="345"/>
  <c r="IS142" i="345"/>
  <c r="IS141" i="345"/>
  <c r="IS140" i="345"/>
  <c r="IS139" i="345"/>
  <c r="IS138" i="345"/>
  <c r="IS137" i="345"/>
  <c r="IS136" i="345"/>
  <c r="IS135" i="345"/>
  <c r="IS134" i="345"/>
  <c r="IS133" i="345"/>
  <c r="IS132" i="345"/>
  <c r="IS131" i="345"/>
  <c r="IS130" i="345"/>
  <c r="IS129" i="345"/>
  <c r="IS128" i="345"/>
  <c r="IS127" i="345"/>
  <c r="IS126" i="345"/>
  <c r="IS125" i="345"/>
  <c r="IS124" i="345"/>
  <c r="IS123" i="345"/>
  <c r="IS122" i="345"/>
  <c r="IS121" i="345"/>
  <c r="IS120" i="345"/>
  <c r="IS119" i="345"/>
  <c r="IS118" i="345"/>
  <c r="IS117" i="345"/>
  <c r="IS116" i="345"/>
  <c r="IS115" i="345"/>
  <c r="IS114" i="345"/>
  <c r="IS113" i="345"/>
  <c r="IS112" i="345"/>
  <c r="IS111" i="345"/>
  <c r="IS110" i="345"/>
  <c r="IS109" i="345"/>
  <c r="IS108" i="345"/>
  <c r="IS107" i="345"/>
  <c r="IS106" i="345"/>
  <c r="IS105" i="345"/>
  <c r="IS104" i="345"/>
  <c r="IS103" i="345"/>
  <c r="IS102" i="345"/>
  <c r="IS101" i="345"/>
  <c r="IS100" i="345"/>
  <c r="IS99" i="345"/>
  <c r="K1" i="345"/>
  <c r="F45" i="346"/>
  <c r="F44" i="346"/>
  <c r="F43" i="346"/>
  <c r="F42" i="346"/>
  <c r="F41" i="346"/>
  <c r="F40" i="346"/>
  <c r="F49" i="346"/>
  <c r="F48" i="346"/>
  <c r="F47" i="346"/>
  <c r="F46" i="346"/>
  <c r="F50" i="346"/>
  <c r="F39" i="346"/>
  <c r="F38" i="346"/>
  <c r="F37" i="346"/>
  <c r="F36" i="346"/>
  <c r="F35" i="346"/>
  <c r="F34" i="346"/>
  <c r="F33" i="346"/>
  <c r="F32" i="346"/>
  <c r="F31" i="346"/>
  <c r="F30" i="346"/>
  <c r="F29" i="346"/>
  <c r="F28" i="346"/>
  <c r="F27" i="346"/>
  <c r="F26" i="346"/>
  <c r="F25" i="346"/>
  <c r="F24" i="346"/>
  <c r="F23" i="346"/>
  <c r="F22" i="346"/>
  <c r="F21" i="346"/>
  <c r="F20" i="346"/>
  <c r="F19" i="346"/>
  <c r="F18" i="346"/>
  <c r="F17" i="346"/>
  <c r="F16" i="346"/>
  <c r="F15" i="346"/>
  <c r="F14" i="346"/>
  <c r="F13" i="346"/>
  <c r="F12" i="346"/>
  <c r="F11" i="346"/>
  <c r="F10" i="346"/>
  <c r="F9" i="346"/>
  <c r="F8" i="346"/>
  <c r="F7" i="346"/>
  <c r="F6" i="346"/>
  <c r="HE17" i="415"/>
  <c r="HA17" i="415"/>
  <c r="HF17" i="415" s="1"/>
  <c r="GY17" i="415"/>
  <c r="GU17" i="415"/>
  <c r="GZ17" i="415" s="1"/>
  <c r="GS17" i="415"/>
  <c r="GO17" i="415"/>
  <c r="GT17" i="415" s="1"/>
  <c r="GM17" i="415"/>
  <c r="GI17" i="415"/>
  <c r="GN17" i="415" s="1"/>
  <c r="GG17" i="415"/>
  <c r="GC17" i="415"/>
  <c r="GH17" i="415" s="1"/>
  <c r="GA17" i="415"/>
  <c r="FY17" i="415"/>
  <c r="FU17" i="415"/>
  <c r="FS17" i="415"/>
  <c r="FO17" i="415"/>
  <c r="FM17" i="415"/>
  <c r="FI17" i="415"/>
  <c r="FG17" i="415"/>
  <c r="FE17" i="415"/>
  <c r="FK17" i="415" s="1"/>
  <c r="FC17" i="415"/>
  <c r="FA17" i="415"/>
  <c r="EW17" i="415"/>
  <c r="EQ17" i="415"/>
  <c r="EM17" i="415"/>
  <c r="ER17" i="415" s="1"/>
  <c r="EL17" i="415"/>
  <c r="EK17" i="415"/>
  <c r="EE17" i="415"/>
  <c r="EC17" i="415"/>
  <c r="EA17" i="415"/>
  <c r="DY17" i="415"/>
  <c r="DW17" i="415"/>
  <c r="DU17" i="415"/>
  <c r="DS17" i="415"/>
  <c r="DQ17" i="415"/>
  <c r="DL17" i="415"/>
  <c r="DE17" i="415"/>
  <c r="CX17" i="415"/>
  <c r="CQ17" i="415"/>
  <c r="CM17" i="415"/>
  <c r="CL17" i="415"/>
  <c r="CJ17" i="415"/>
  <c r="CC17" i="415"/>
  <c r="BV17" i="415"/>
  <c r="BO17" i="415"/>
  <c r="BH17" i="415"/>
  <c r="BD17" i="415"/>
  <c r="BK17" i="415" s="1"/>
  <c r="BC17" i="415"/>
  <c r="BA17" i="415"/>
  <c r="AN17" i="415"/>
  <c r="AG17" i="415"/>
  <c r="Z17" i="415"/>
  <c r="S17" i="415"/>
  <c r="L17" i="415"/>
  <c r="HE16" i="415"/>
  <c r="HA16" i="415"/>
  <c r="HF16" i="415" s="1"/>
  <c r="GY16" i="415"/>
  <c r="GU16" i="415"/>
  <c r="GZ16" i="415" s="1"/>
  <c r="GS16" i="415"/>
  <c r="GO16" i="415"/>
  <c r="GT16" i="415" s="1"/>
  <c r="GM16" i="415"/>
  <c r="GI16" i="415"/>
  <c r="GN16" i="415" s="1"/>
  <c r="GG16" i="415"/>
  <c r="GC16" i="415"/>
  <c r="GH16" i="415" s="1"/>
  <c r="GA16" i="415"/>
  <c r="FY16" i="415"/>
  <c r="FU16" i="415"/>
  <c r="FS16" i="415"/>
  <c r="FO16" i="415"/>
  <c r="FM16" i="415"/>
  <c r="FI16" i="415"/>
  <c r="FG16" i="415"/>
  <c r="FE16" i="415"/>
  <c r="FK16" i="415" s="1"/>
  <c r="FQ16" i="415" s="1"/>
  <c r="FW16" i="415" s="1"/>
  <c r="FC16" i="415"/>
  <c r="FA16" i="415"/>
  <c r="EW16" i="415"/>
  <c r="EQ16" i="415"/>
  <c r="EM16" i="415"/>
  <c r="EL16" i="415"/>
  <c r="EK16" i="415"/>
  <c r="EE16" i="415"/>
  <c r="EC16" i="415"/>
  <c r="EA16" i="415"/>
  <c r="DY16" i="415"/>
  <c r="DW16" i="415"/>
  <c r="DU16" i="415"/>
  <c r="DS16" i="415"/>
  <c r="DQ16" i="415"/>
  <c r="DL16" i="415"/>
  <c r="DE16" i="415"/>
  <c r="CX16" i="415"/>
  <c r="CQ16" i="415"/>
  <c r="CM16" i="415"/>
  <c r="CS16" i="415" s="1"/>
  <c r="CL16" i="415"/>
  <c r="CJ16" i="415"/>
  <c r="CC16" i="415"/>
  <c r="BV16" i="415"/>
  <c r="BO16" i="415"/>
  <c r="BH16" i="415"/>
  <c r="BD16" i="415"/>
  <c r="BJ16" i="415" s="1"/>
  <c r="BC16" i="415"/>
  <c r="BA16" i="415"/>
  <c r="AN16" i="415"/>
  <c r="AG16" i="415"/>
  <c r="Z16" i="415"/>
  <c r="S16" i="415"/>
  <c r="L16" i="415"/>
  <c r="HE15" i="415"/>
  <c r="HA15" i="415"/>
  <c r="HF15" i="415" s="1"/>
  <c r="GY15" i="415"/>
  <c r="GU15" i="415"/>
  <c r="GZ15" i="415" s="1"/>
  <c r="GS15" i="415"/>
  <c r="GO15" i="415"/>
  <c r="GT15" i="415" s="1"/>
  <c r="GM15" i="415"/>
  <c r="GI15" i="415"/>
  <c r="GN15" i="415" s="1"/>
  <c r="GG15" i="415"/>
  <c r="GC15" i="415"/>
  <c r="GH15" i="415" s="1"/>
  <c r="GA15" i="415"/>
  <c r="FY15" i="415"/>
  <c r="FU15" i="415"/>
  <c r="FS15" i="415"/>
  <c r="FO15" i="415"/>
  <c r="FM15" i="415"/>
  <c r="FI15" i="415"/>
  <c r="FG15" i="415"/>
  <c r="FE15" i="415"/>
  <c r="FC15" i="415"/>
  <c r="FA15" i="415"/>
  <c r="EW15" i="415"/>
  <c r="EQ15" i="415"/>
  <c r="EM15" i="415"/>
  <c r="ES15" i="415" s="1"/>
  <c r="EX15" i="415" s="1"/>
  <c r="EL15" i="415"/>
  <c r="EK15" i="415"/>
  <c r="EE15" i="415"/>
  <c r="EC15" i="415"/>
  <c r="EA15" i="415"/>
  <c r="DY15" i="415"/>
  <c r="DW15" i="415"/>
  <c r="DU15" i="415"/>
  <c r="DS15" i="415"/>
  <c r="DQ15" i="415"/>
  <c r="DL15" i="415"/>
  <c r="DE15" i="415"/>
  <c r="CX15" i="415"/>
  <c r="CQ15" i="415"/>
  <c r="CM15" i="415"/>
  <c r="CT15" i="415" s="1"/>
  <c r="CZ15" i="415" s="1"/>
  <c r="CL15" i="415"/>
  <c r="CJ15" i="415"/>
  <c r="CC15" i="415"/>
  <c r="BV15" i="415"/>
  <c r="BO15" i="415"/>
  <c r="BH15" i="415"/>
  <c r="BD15" i="415"/>
  <c r="BC15" i="415"/>
  <c r="BA15" i="415"/>
  <c r="AN15" i="415"/>
  <c r="AG15" i="415"/>
  <c r="Z15" i="415"/>
  <c r="S15" i="415"/>
  <c r="L15" i="415"/>
  <c r="HE14" i="415"/>
  <c r="HA14" i="415"/>
  <c r="HF14" i="415" s="1"/>
  <c r="GY14" i="415"/>
  <c r="GU14" i="415"/>
  <c r="GZ14" i="415" s="1"/>
  <c r="GS14" i="415"/>
  <c r="GO14" i="415"/>
  <c r="GT14" i="415" s="1"/>
  <c r="GM14" i="415"/>
  <c r="GI14" i="415"/>
  <c r="GN14" i="415" s="1"/>
  <c r="GG14" i="415"/>
  <c r="GC14" i="415"/>
  <c r="GH14" i="415" s="1"/>
  <c r="GA14" i="415"/>
  <c r="FY14" i="415"/>
  <c r="FU14" i="415"/>
  <c r="FS14" i="415"/>
  <c r="FO14" i="415"/>
  <c r="FM14" i="415"/>
  <c r="FI14" i="415"/>
  <c r="FG14" i="415"/>
  <c r="FE14" i="415"/>
  <c r="FK14" i="415" s="1"/>
  <c r="FC14" i="415"/>
  <c r="FA14" i="415"/>
  <c r="EW14" i="415"/>
  <c r="EQ14" i="415"/>
  <c r="EM14" i="415"/>
  <c r="ER14" i="415" s="1"/>
  <c r="EL14" i="415"/>
  <c r="EK14" i="415"/>
  <c r="EE14" i="415"/>
  <c r="EC14" i="415"/>
  <c r="EA14" i="415"/>
  <c r="DY14" i="415"/>
  <c r="DW14" i="415"/>
  <c r="DU14" i="415"/>
  <c r="DS14" i="415"/>
  <c r="DQ14" i="415"/>
  <c r="DL14" i="415"/>
  <c r="DE14" i="415"/>
  <c r="CX14" i="415"/>
  <c r="CQ14" i="415"/>
  <c r="CM14" i="415"/>
  <c r="CS14" i="415" s="1"/>
  <c r="CL14" i="415"/>
  <c r="CJ14" i="415"/>
  <c r="CC14" i="415"/>
  <c r="BV14" i="415"/>
  <c r="BO14" i="415"/>
  <c r="BH14" i="415"/>
  <c r="BD14" i="415"/>
  <c r="BJ14" i="415" s="1"/>
  <c r="BC14" i="415"/>
  <c r="BA14" i="415"/>
  <c r="AN14" i="415"/>
  <c r="AG14" i="415"/>
  <c r="Z14" i="415"/>
  <c r="S14" i="415"/>
  <c r="L14" i="415"/>
  <c r="HE13" i="415"/>
  <c r="HA13" i="415"/>
  <c r="HF13" i="415" s="1"/>
  <c r="GY13" i="415"/>
  <c r="GU13" i="415"/>
  <c r="GZ13" i="415" s="1"/>
  <c r="GS13" i="415"/>
  <c r="GO13" i="415"/>
  <c r="GT13" i="415" s="1"/>
  <c r="GM13" i="415"/>
  <c r="GI13" i="415"/>
  <c r="GN13" i="415" s="1"/>
  <c r="GG13" i="415"/>
  <c r="GC13" i="415"/>
  <c r="GH13" i="415" s="1"/>
  <c r="GA13" i="415"/>
  <c r="FY13" i="415"/>
  <c r="FU13" i="415"/>
  <c r="FS13" i="415"/>
  <c r="FO13" i="415"/>
  <c r="FM13" i="415"/>
  <c r="FI13" i="415"/>
  <c r="FG13" i="415"/>
  <c r="FE13" i="415"/>
  <c r="FC13" i="415"/>
  <c r="FA13" i="415"/>
  <c r="EW13" i="415"/>
  <c r="EQ13" i="415"/>
  <c r="EM13" i="415"/>
  <c r="ER13" i="415" s="1"/>
  <c r="EL13" i="415"/>
  <c r="EK13" i="415"/>
  <c r="EE13" i="415"/>
  <c r="EC13" i="415"/>
  <c r="EA13" i="415"/>
  <c r="DY13" i="415"/>
  <c r="DW13" i="415"/>
  <c r="DU13" i="415"/>
  <c r="DS13" i="415"/>
  <c r="DQ13" i="415"/>
  <c r="DL13" i="415"/>
  <c r="DE13" i="415"/>
  <c r="CX13" i="415"/>
  <c r="CQ13" i="415"/>
  <c r="CM13" i="415"/>
  <c r="CL13" i="415"/>
  <c r="CJ13" i="415"/>
  <c r="CC13" i="415"/>
  <c r="BV13" i="415"/>
  <c r="BO13" i="415"/>
  <c r="BH13" i="415"/>
  <c r="BD13" i="415"/>
  <c r="BJ13" i="415" s="1"/>
  <c r="BC13" i="415"/>
  <c r="BA13" i="415"/>
  <c r="AN13" i="415"/>
  <c r="AG13" i="415"/>
  <c r="Z13" i="415"/>
  <c r="S13" i="415"/>
  <c r="L13" i="415"/>
  <c r="HE12" i="415"/>
  <c r="HA12" i="415"/>
  <c r="HF12" i="415" s="1"/>
  <c r="GY12" i="415"/>
  <c r="GU12" i="415"/>
  <c r="GZ12" i="415" s="1"/>
  <c r="GS12" i="415"/>
  <c r="GO12" i="415"/>
  <c r="GT12" i="415" s="1"/>
  <c r="GM12" i="415"/>
  <c r="GI12" i="415"/>
  <c r="GN12" i="415" s="1"/>
  <c r="GG12" i="415"/>
  <c r="GC12" i="415"/>
  <c r="GH12" i="415" s="1"/>
  <c r="GA12" i="415"/>
  <c r="FY12" i="415"/>
  <c r="FU12" i="415"/>
  <c r="FS12" i="415"/>
  <c r="FO12" i="415"/>
  <c r="FM12" i="415"/>
  <c r="FI12" i="415"/>
  <c r="FG12" i="415"/>
  <c r="FE12" i="415"/>
  <c r="FK12" i="415" s="1"/>
  <c r="FC12" i="415"/>
  <c r="FA12" i="415"/>
  <c r="EW12" i="415"/>
  <c r="EQ12" i="415"/>
  <c r="EM12" i="415"/>
  <c r="EL12" i="415"/>
  <c r="EK12" i="415"/>
  <c r="EE12" i="415"/>
  <c r="EC12" i="415"/>
  <c r="EA12" i="415"/>
  <c r="DY12" i="415"/>
  <c r="DW12" i="415"/>
  <c r="DU12" i="415"/>
  <c r="DS12" i="415"/>
  <c r="DQ12" i="415"/>
  <c r="DL12" i="415"/>
  <c r="DE12" i="415"/>
  <c r="CX12" i="415"/>
  <c r="CQ12" i="415"/>
  <c r="CM12" i="415"/>
  <c r="CT12" i="415" s="1"/>
  <c r="CL12" i="415"/>
  <c r="CJ12" i="415"/>
  <c r="CC12" i="415"/>
  <c r="BV12" i="415"/>
  <c r="BO12" i="415"/>
  <c r="BH12" i="415"/>
  <c r="BD12" i="415"/>
  <c r="BJ12" i="415" s="1"/>
  <c r="BC12" i="415"/>
  <c r="BA12" i="415"/>
  <c r="AN12" i="415"/>
  <c r="AG12" i="415"/>
  <c r="Z12" i="415"/>
  <c r="S12" i="415"/>
  <c r="L12" i="415"/>
  <c r="HE21" i="415"/>
  <c r="HA21" i="415"/>
  <c r="HF21" i="415" s="1"/>
  <c r="GY21" i="415"/>
  <c r="GU21" i="415"/>
  <c r="GZ21" i="415" s="1"/>
  <c r="GS21" i="415"/>
  <c r="GO21" i="415"/>
  <c r="GT21" i="415" s="1"/>
  <c r="GM21" i="415"/>
  <c r="GI21" i="415"/>
  <c r="GN21" i="415" s="1"/>
  <c r="GG21" i="415"/>
  <c r="GC21" i="415"/>
  <c r="GH21" i="415" s="1"/>
  <c r="GA21" i="415"/>
  <c r="FY21" i="415"/>
  <c r="FU21" i="415"/>
  <c r="FS21" i="415"/>
  <c r="FO21" i="415"/>
  <c r="FM21" i="415"/>
  <c r="FI21" i="415"/>
  <c r="FG21" i="415"/>
  <c r="FE21" i="415"/>
  <c r="FC21" i="415"/>
  <c r="FA21" i="415"/>
  <c r="EW21" i="415"/>
  <c r="EQ21" i="415"/>
  <c r="EM21" i="415"/>
  <c r="ER21" i="415" s="1"/>
  <c r="EL21" i="415"/>
  <c r="EK21" i="415"/>
  <c r="EE21" i="415"/>
  <c r="EC21" i="415"/>
  <c r="EA21" i="415"/>
  <c r="DY21" i="415"/>
  <c r="DW21" i="415"/>
  <c r="DU21" i="415"/>
  <c r="DS21" i="415"/>
  <c r="DQ21" i="415"/>
  <c r="DL21" i="415"/>
  <c r="DE21" i="415"/>
  <c r="CX21" i="415"/>
  <c r="CQ21" i="415"/>
  <c r="CM21" i="415"/>
  <c r="CT21" i="415" s="1"/>
  <c r="CL21" i="415"/>
  <c r="CJ21" i="415"/>
  <c r="CC21" i="415"/>
  <c r="BV21" i="415"/>
  <c r="BO21" i="415"/>
  <c r="BH21" i="415"/>
  <c r="BD21" i="415"/>
  <c r="BC21" i="415"/>
  <c r="BA21" i="415"/>
  <c r="AN21" i="415"/>
  <c r="AG21" i="415"/>
  <c r="Z21" i="415"/>
  <c r="S21" i="415"/>
  <c r="L21" i="415"/>
  <c r="HE20" i="415"/>
  <c r="HA20" i="415"/>
  <c r="HF20" i="415" s="1"/>
  <c r="GY20" i="415"/>
  <c r="GU20" i="415"/>
  <c r="GZ20" i="415" s="1"/>
  <c r="GS20" i="415"/>
  <c r="GO20" i="415"/>
  <c r="GT20" i="415" s="1"/>
  <c r="GM20" i="415"/>
  <c r="GI20" i="415"/>
  <c r="GN20" i="415" s="1"/>
  <c r="GG20" i="415"/>
  <c r="GC20" i="415"/>
  <c r="GH20" i="415" s="1"/>
  <c r="GA20" i="415"/>
  <c r="FY20" i="415"/>
  <c r="FU20" i="415"/>
  <c r="FS20" i="415"/>
  <c r="FO20" i="415"/>
  <c r="FM20" i="415"/>
  <c r="FI20" i="415"/>
  <c r="FG20" i="415"/>
  <c r="FE20" i="415"/>
  <c r="FK20" i="415" s="1"/>
  <c r="FC20" i="415"/>
  <c r="FA20" i="415"/>
  <c r="EW20" i="415"/>
  <c r="EQ20" i="415"/>
  <c r="EM20" i="415"/>
  <c r="ES20" i="415" s="1"/>
  <c r="EX20" i="415" s="1"/>
  <c r="EL20" i="415"/>
  <c r="EK20" i="415"/>
  <c r="EE20" i="415"/>
  <c r="EC20" i="415"/>
  <c r="EA20" i="415"/>
  <c r="DY20" i="415"/>
  <c r="DW20" i="415"/>
  <c r="DU20" i="415"/>
  <c r="DS20" i="415"/>
  <c r="DQ20" i="415"/>
  <c r="DL20" i="415"/>
  <c r="DE20" i="415"/>
  <c r="CX20" i="415"/>
  <c r="CQ20" i="415"/>
  <c r="CM20" i="415"/>
  <c r="CS20" i="415" s="1"/>
  <c r="CL20" i="415"/>
  <c r="CJ20" i="415"/>
  <c r="CC20" i="415"/>
  <c r="BV20" i="415"/>
  <c r="BO20" i="415"/>
  <c r="BH20" i="415"/>
  <c r="BD20" i="415"/>
  <c r="BK20" i="415" s="1"/>
  <c r="BC20" i="415"/>
  <c r="BA20" i="415"/>
  <c r="AN20" i="415"/>
  <c r="AG20" i="415"/>
  <c r="Z20" i="415"/>
  <c r="S20" i="415"/>
  <c r="L20" i="415"/>
  <c r="HE19" i="415"/>
  <c r="HA19" i="415"/>
  <c r="HF19" i="415" s="1"/>
  <c r="GY19" i="415"/>
  <c r="GU19" i="415"/>
  <c r="GZ19" i="415" s="1"/>
  <c r="GS19" i="415"/>
  <c r="GO19" i="415"/>
  <c r="GT19" i="415" s="1"/>
  <c r="GM19" i="415"/>
  <c r="GI19" i="415"/>
  <c r="GN19" i="415" s="1"/>
  <c r="GG19" i="415"/>
  <c r="GC19" i="415"/>
  <c r="GH19" i="415" s="1"/>
  <c r="GA19" i="415"/>
  <c r="FY19" i="415"/>
  <c r="FU19" i="415"/>
  <c r="FS19" i="415"/>
  <c r="FO19" i="415"/>
  <c r="FM19" i="415"/>
  <c r="FI19" i="415"/>
  <c r="FG19" i="415"/>
  <c r="FE19" i="415"/>
  <c r="FK19" i="415" s="1"/>
  <c r="FC19" i="415"/>
  <c r="FA19" i="415"/>
  <c r="EW19" i="415"/>
  <c r="EQ19" i="415"/>
  <c r="EM19" i="415"/>
  <c r="ER19" i="415" s="1"/>
  <c r="EL19" i="415"/>
  <c r="EK19" i="415"/>
  <c r="EE19" i="415"/>
  <c r="EC19" i="415"/>
  <c r="EA19" i="415"/>
  <c r="DY19" i="415"/>
  <c r="DW19" i="415"/>
  <c r="DU19" i="415"/>
  <c r="DS19" i="415"/>
  <c r="DQ19" i="415"/>
  <c r="DL19" i="415"/>
  <c r="DE19" i="415"/>
  <c r="CX19" i="415"/>
  <c r="CQ19" i="415"/>
  <c r="CM19" i="415"/>
  <c r="CT19" i="415" s="1"/>
  <c r="CZ19" i="415" s="1"/>
  <c r="CL19" i="415"/>
  <c r="CJ19" i="415"/>
  <c r="CC19" i="415"/>
  <c r="BV19" i="415"/>
  <c r="BO19" i="415"/>
  <c r="BH19" i="415"/>
  <c r="BD19" i="415"/>
  <c r="BJ19" i="415" s="1"/>
  <c r="BC19" i="415"/>
  <c r="BA19" i="415"/>
  <c r="AN19" i="415"/>
  <c r="AG19" i="415"/>
  <c r="Z19" i="415"/>
  <c r="S19" i="415"/>
  <c r="L19" i="415"/>
  <c r="HE18" i="415"/>
  <c r="HA18" i="415"/>
  <c r="HF18" i="415" s="1"/>
  <c r="GY18" i="415"/>
  <c r="GU18" i="415"/>
  <c r="GZ18" i="415" s="1"/>
  <c r="GS18" i="415"/>
  <c r="GO18" i="415"/>
  <c r="GT18" i="415" s="1"/>
  <c r="GM18" i="415"/>
  <c r="GI18" i="415"/>
  <c r="GN18" i="415" s="1"/>
  <c r="GG18" i="415"/>
  <c r="GC18" i="415"/>
  <c r="GH18" i="415" s="1"/>
  <c r="GA18" i="415"/>
  <c r="FY18" i="415"/>
  <c r="FU18" i="415"/>
  <c r="FS18" i="415"/>
  <c r="FO18" i="415"/>
  <c r="FM18" i="415"/>
  <c r="FI18" i="415"/>
  <c r="FG18" i="415"/>
  <c r="FE18" i="415"/>
  <c r="FK18" i="415" s="1"/>
  <c r="FC18" i="415"/>
  <c r="FA18" i="415"/>
  <c r="EW18" i="415"/>
  <c r="EQ18" i="415"/>
  <c r="EM18" i="415"/>
  <c r="ES18" i="415" s="1"/>
  <c r="EX18" i="415" s="1"/>
  <c r="EL18" i="415"/>
  <c r="EK18" i="415"/>
  <c r="EE18" i="415"/>
  <c r="EC18" i="415"/>
  <c r="EA18" i="415"/>
  <c r="DY18" i="415"/>
  <c r="DW18" i="415"/>
  <c r="DU18" i="415"/>
  <c r="DS18" i="415"/>
  <c r="DQ18" i="415"/>
  <c r="DL18" i="415"/>
  <c r="DE18" i="415"/>
  <c r="CX18" i="415"/>
  <c r="CQ18" i="415"/>
  <c r="CM18" i="415"/>
  <c r="CT18" i="415" s="1"/>
  <c r="CL18" i="415"/>
  <c r="CJ18" i="415"/>
  <c r="CC18" i="415"/>
  <c r="BV18" i="415"/>
  <c r="BO18" i="415"/>
  <c r="BH18" i="415"/>
  <c r="BD18" i="415"/>
  <c r="BK18" i="415" s="1"/>
  <c r="BC18" i="415"/>
  <c r="BA18" i="415"/>
  <c r="AN18" i="415"/>
  <c r="AG18" i="415"/>
  <c r="Z18" i="415"/>
  <c r="S18" i="415"/>
  <c r="L18" i="415"/>
  <c r="K1" i="346"/>
  <c r="I1" i="346"/>
  <c r="J1" i="346"/>
  <c r="G1" i="346"/>
  <c r="H1" i="346"/>
  <c r="L1" i="346"/>
  <c r="M1" i="346"/>
  <c r="HQ7" i="346"/>
  <c r="HQ8" i="346"/>
  <c r="HQ9" i="346"/>
  <c r="HQ10" i="346"/>
  <c r="HQ11" i="346"/>
  <c r="HQ12" i="346"/>
  <c r="HQ13" i="346"/>
  <c r="HQ14" i="346"/>
  <c r="HQ15" i="346"/>
  <c r="HQ16" i="346"/>
  <c r="HQ17" i="346"/>
  <c r="HQ18" i="346"/>
  <c r="HQ19" i="346"/>
  <c r="HQ20" i="346"/>
  <c r="HQ21" i="346"/>
  <c r="HQ22" i="346"/>
  <c r="HQ23" i="346"/>
  <c r="HQ24" i="346"/>
  <c r="HQ25" i="346"/>
  <c r="HQ26" i="346"/>
  <c r="HQ27" i="346"/>
  <c r="HQ28" i="346"/>
  <c r="HQ29" i="346"/>
  <c r="HQ30" i="346"/>
  <c r="HQ31" i="346"/>
  <c r="HQ32" i="346"/>
  <c r="HQ33" i="346"/>
  <c r="HQ34" i="346"/>
  <c r="HQ35" i="346"/>
  <c r="HQ36" i="346"/>
  <c r="HQ37" i="346"/>
  <c r="HQ38" i="346"/>
  <c r="HQ39" i="346"/>
  <c r="HQ40" i="346"/>
  <c r="HQ41" i="346"/>
  <c r="HQ42" i="346"/>
  <c r="HQ43" i="346"/>
  <c r="HQ44" i="346"/>
  <c r="HQ45" i="346"/>
  <c r="HQ46" i="346"/>
  <c r="HQ47" i="346"/>
  <c r="HQ48" i="346"/>
  <c r="HQ49" i="346"/>
  <c r="HQ50" i="346"/>
  <c r="HQ51" i="346"/>
  <c r="HQ52" i="346"/>
  <c r="HQ53" i="346"/>
  <c r="HQ54" i="346"/>
  <c r="HQ55" i="346"/>
  <c r="HQ56" i="346"/>
  <c r="HQ57" i="346"/>
  <c r="HQ58" i="346"/>
  <c r="HQ59" i="346"/>
  <c r="HQ60" i="346"/>
  <c r="HQ61" i="346"/>
  <c r="HQ62" i="346"/>
  <c r="HQ63" i="346"/>
  <c r="HQ64" i="346"/>
  <c r="HQ65" i="346"/>
  <c r="HQ66" i="346"/>
  <c r="HQ67" i="346"/>
  <c r="HQ68" i="346"/>
  <c r="HQ69" i="346"/>
  <c r="HQ70" i="346"/>
  <c r="HQ71" i="346"/>
  <c r="HQ72" i="346"/>
  <c r="HQ73" i="346"/>
  <c r="HQ74" i="346"/>
  <c r="HQ75" i="346"/>
  <c r="HQ76" i="346"/>
  <c r="HQ77" i="346"/>
  <c r="HQ78" i="346"/>
  <c r="HQ79" i="346"/>
  <c r="HQ80" i="346"/>
  <c r="HQ81" i="346"/>
  <c r="HQ82" i="346"/>
  <c r="HQ83" i="346"/>
  <c r="HQ84" i="346"/>
  <c r="HQ85" i="346"/>
  <c r="HQ86" i="346"/>
  <c r="HQ87" i="346"/>
  <c r="HQ88" i="346"/>
  <c r="HQ89" i="346"/>
  <c r="HQ90" i="346"/>
  <c r="HQ91" i="346"/>
  <c r="HQ92" i="346"/>
  <c r="HQ93" i="346"/>
  <c r="HQ94" i="346"/>
  <c r="HQ95" i="346"/>
  <c r="HQ96" i="346"/>
  <c r="HQ97" i="346"/>
  <c r="HQ98" i="346"/>
  <c r="HQ99" i="346"/>
  <c r="HQ100" i="346"/>
  <c r="HQ101" i="346"/>
  <c r="HQ102" i="346"/>
  <c r="HQ6" i="346"/>
  <c r="HQ5" i="346"/>
  <c r="IG16" i="414"/>
  <c r="IA16" i="414"/>
  <c r="GV16" i="414"/>
  <c r="GU16" i="414"/>
  <c r="GP16" i="414"/>
  <c r="GO16" i="414"/>
  <c r="GJ16" i="414"/>
  <c r="GI16" i="414"/>
  <c r="GD16" i="414"/>
  <c r="GC16" i="414"/>
  <c r="FX16" i="414"/>
  <c r="FW16" i="414"/>
  <c r="CD16" i="414"/>
  <c r="CC16" i="414"/>
  <c r="BX16" i="414"/>
  <c r="BW16" i="414"/>
  <c r="BR16" i="414"/>
  <c r="BQ16" i="414"/>
  <c r="BL16" i="414"/>
  <c r="BK16" i="414"/>
  <c r="AZ16" i="414"/>
  <c r="AY16" i="414"/>
  <c r="AT16" i="414"/>
  <c r="AS16" i="414"/>
  <c r="AN16" i="414"/>
  <c r="AM16" i="414"/>
  <c r="AH16" i="414"/>
  <c r="AG16" i="414"/>
  <c r="AB16" i="414"/>
  <c r="AA16" i="414"/>
  <c r="J16" i="414"/>
  <c r="IG15" i="414"/>
  <c r="IA15" i="414"/>
  <c r="GV15" i="414"/>
  <c r="GU15" i="414"/>
  <c r="GP15" i="414"/>
  <c r="GO15" i="414"/>
  <c r="GJ15" i="414"/>
  <c r="GI15" i="414"/>
  <c r="GD15" i="414"/>
  <c r="GC15" i="414"/>
  <c r="FX15" i="414"/>
  <c r="FW15" i="414"/>
  <c r="CD15" i="414"/>
  <c r="CC15" i="414"/>
  <c r="BX15" i="414"/>
  <c r="BW15" i="414"/>
  <c r="BR15" i="414"/>
  <c r="BQ15" i="414"/>
  <c r="BL15" i="414"/>
  <c r="BK15" i="414"/>
  <c r="AZ15" i="414"/>
  <c r="AY15" i="414"/>
  <c r="AT15" i="414"/>
  <c r="AS15" i="414"/>
  <c r="AN15" i="414"/>
  <c r="AM15" i="414"/>
  <c r="AH15" i="414"/>
  <c r="AG15" i="414"/>
  <c r="AB15" i="414"/>
  <c r="AA15" i="414"/>
  <c r="J15" i="414"/>
  <c r="IG14" i="414"/>
  <c r="IA14" i="414"/>
  <c r="GV14" i="414"/>
  <c r="GU14" i="414"/>
  <c r="GP14" i="414"/>
  <c r="GO14" i="414"/>
  <c r="GJ14" i="414"/>
  <c r="GI14" i="414"/>
  <c r="GD14" i="414"/>
  <c r="GC14" i="414"/>
  <c r="FX14" i="414"/>
  <c r="FW14" i="414"/>
  <c r="CD14" i="414"/>
  <c r="CC14" i="414"/>
  <c r="BX14" i="414"/>
  <c r="BW14" i="414"/>
  <c r="BR14" i="414"/>
  <c r="BQ14" i="414"/>
  <c r="BL14" i="414"/>
  <c r="BK14" i="414"/>
  <c r="AZ14" i="414"/>
  <c r="AY14" i="414"/>
  <c r="AT14" i="414"/>
  <c r="AS14" i="414"/>
  <c r="AN14" i="414"/>
  <c r="AM14" i="414"/>
  <c r="AH14" i="414"/>
  <c r="AG14" i="414"/>
  <c r="AB14" i="414"/>
  <c r="AA14" i="414"/>
  <c r="J14" i="414"/>
  <c r="IG13" i="414"/>
  <c r="IA13" i="414"/>
  <c r="GV13" i="414"/>
  <c r="GU13" i="414"/>
  <c r="GP13" i="414"/>
  <c r="GO13" i="414"/>
  <c r="GJ13" i="414"/>
  <c r="GI13" i="414"/>
  <c r="GD13" i="414"/>
  <c r="GC13" i="414"/>
  <c r="FX13" i="414"/>
  <c r="FW13" i="414"/>
  <c r="CD13" i="414"/>
  <c r="CC13" i="414"/>
  <c r="BX13" i="414"/>
  <c r="BW13" i="414"/>
  <c r="BR13" i="414"/>
  <c r="BQ13" i="414"/>
  <c r="BL13" i="414"/>
  <c r="BK13" i="414"/>
  <c r="AZ13" i="414"/>
  <c r="AY13" i="414"/>
  <c r="AT13" i="414"/>
  <c r="AS13" i="414"/>
  <c r="AN13" i="414"/>
  <c r="AM13" i="414"/>
  <c r="AH13" i="414"/>
  <c r="AG13" i="414"/>
  <c r="AB13" i="414"/>
  <c r="AA13" i="414"/>
  <c r="J13" i="414"/>
  <c r="IG12" i="414"/>
  <c r="IA12" i="414"/>
  <c r="GV12" i="414"/>
  <c r="GU12" i="414"/>
  <c r="GP12" i="414"/>
  <c r="GO12" i="414"/>
  <c r="GJ12" i="414"/>
  <c r="GI12" i="414"/>
  <c r="GD12" i="414"/>
  <c r="GC12" i="414"/>
  <c r="FX12" i="414"/>
  <c r="FW12" i="414"/>
  <c r="CD12" i="414"/>
  <c r="CC12" i="414"/>
  <c r="BX12" i="414"/>
  <c r="BW12" i="414"/>
  <c r="BR12" i="414"/>
  <c r="BQ12" i="414"/>
  <c r="BL12" i="414"/>
  <c r="BK12" i="414"/>
  <c r="AZ12" i="414"/>
  <c r="AY12" i="414"/>
  <c r="AT12" i="414"/>
  <c r="AS12" i="414"/>
  <c r="AN12" i="414"/>
  <c r="AM12" i="414"/>
  <c r="AH12" i="414"/>
  <c r="AG12" i="414"/>
  <c r="AB12" i="414"/>
  <c r="AA12" i="414"/>
  <c r="J12" i="414"/>
  <c r="J1" i="345"/>
  <c r="I1" i="345"/>
  <c r="L1" i="345"/>
  <c r="H1" i="345"/>
  <c r="G1" i="345"/>
  <c r="N1" i="345"/>
  <c r="M1" i="345"/>
  <c r="K1" i="343"/>
  <c r="IS6" i="345"/>
  <c r="IS7" i="345"/>
  <c r="IS8" i="345"/>
  <c r="IS9" i="345"/>
  <c r="IS10" i="345"/>
  <c r="IS11" i="345"/>
  <c r="IS12" i="345"/>
  <c r="IS13" i="345"/>
  <c r="IS14" i="345"/>
  <c r="IS15" i="345"/>
  <c r="IS16" i="345"/>
  <c r="IS17" i="345"/>
  <c r="IS18" i="345"/>
  <c r="IS19" i="345"/>
  <c r="IS20" i="345"/>
  <c r="IS21" i="345"/>
  <c r="IS22" i="345"/>
  <c r="IS23" i="345"/>
  <c r="IS24" i="345"/>
  <c r="IS25" i="345"/>
  <c r="IS26" i="345"/>
  <c r="IS27" i="345"/>
  <c r="IS28" i="345"/>
  <c r="IS29" i="345"/>
  <c r="IS30" i="345"/>
  <c r="IS31" i="345"/>
  <c r="IS32" i="345"/>
  <c r="IS33" i="345"/>
  <c r="IS34" i="345"/>
  <c r="IS35" i="345"/>
  <c r="IS36" i="345"/>
  <c r="IS37" i="345"/>
  <c r="IS38" i="345"/>
  <c r="IS39" i="345"/>
  <c r="IS40" i="345"/>
  <c r="IS41" i="345"/>
  <c r="IS42" i="345"/>
  <c r="IS43" i="345"/>
  <c r="IS44" i="345"/>
  <c r="IS45" i="345"/>
  <c r="IS46" i="345"/>
  <c r="IS47" i="345"/>
  <c r="IS48" i="345"/>
  <c r="IS49" i="345"/>
  <c r="IS50" i="345"/>
  <c r="IS51" i="345"/>
  <c r="IS52" i="345"/>
  <c r="IS53" i="345"/>
  <c r="IS54" i="345"/>
  <c r="IS55" i="345"/>
  <c r="IS56" i="345"/>
  <c r="IS57" i="345"/>
  <c r="IS58" i="345"/>
  <c r="IS59" i="345"/>
  <c r="IS60" i="345"/>
  <c r="IS61" i="345"/>
  <c r="IS62" i="345"/>
  <c r="IS63" i="345"/>
  <c r="IS64" i="345"/>
  <c r="IS65" i="345"/>
  <c r="IS66" i="345"/>
  <c r="IS67" i="345"/>
  <c r="IS68" i="345"/>
  <c r="IS69" i="345"/>
  <c r="IS70" i="345"/>
  <c r="IS71" i="345"/>
  <c r="IS72" i="345"/>
  <c r="IS73" i="345"/>
  <c r="IS74" i="345"/>
  <c r="IS75" i="345"/>
  <c r="IS76" i="345"/>
  <c r="IS77" i="345"/>
  <c r="IS78" i="345"/>
  <c r="IS79" i="345"/>
  <c r="IS80" i="345"/>
  <c r="IS81" i="345"/>
  <c r="IS82" i="345"/>
  <c r="IS83" i="345"/>
  <c r="IS84" i="345"/>
  <c r="IS85" i="345"/>
  <c r="IS86" i="345"/>
  <c r="IS87" i="345"/>
  <c r="IS88" i="345"/>
  <c r="IS89" i="345"/>
  <c r="IS90" i="345"/>
  <c r="IS91" i="345"/>
  <c r="IS92" i="345"/>
  <c r="IS93" i="345"/>
  <c r="IS94" i="345"/>
  <c r="IS95" i="345"/>
  <c r="IS96" i="345"/>
  <c r="IS97" i="345"/>
  <c r="IS98" i="345"/>
  <c r="IS5" i="345"/>
  <c r="K1" i="96"/>
  <c r="W1" i="96"/>
  <c r="I1" i="96"/>
  <c r="J1" i="96"/>
  <c r="L1" i="96"/>
  <c r="M1" i="96"/>
  <c r="N1" i="96"/>
  <c r="O1" i="96"/>
  <c r="P1" i="96"/>
  <c r="Q1" i="96"/>
  <c r="R1" i="96"/>
  <c r="S1" i="96"/>
  <c r="T1" i="96"/>
  <c r="U1" i="96"/>
  <c r="V1" i="96"/>
  <c r="H1" i="96"/>
  <c r="AB7" i="96"/>
  <c r="AB8" i="96"/>
  <c r="AB9" i="96"/>
  <c r="AB10" i="96"/>
  <c r="AB11" i="96"/>
  <c r="AB12" i="96"/>
  <c r="AB13" i="96"/>
  <c r="AB14" i="96"/>
  <c r="AB15" i="96"/>
  <c r="AB16" i="96"/>
  <c r="AB17" i="96"/>
  <c r="AB18" i="96"/>
  <c r="AB19" i="96"/>
  <c r="AB20" i="96"/>
  <c r="AB21" i="96"/>
  <c r="AB22" i="96"/>
  <c r="AB23" i="96"/>
  <c r="AB24" i="96"/>
  <c r="AB25" i="96"/>
  <c r="AB26" i="96"/>
  <c r="AB27" i="96"/>
  <c r="AB28" i="96"/>
  <c r="AB29" i="96"/>
  <c r="AB30" i="96"/>
  <c r="AB31" i="96"/>
  <c r="AB32" i="96"/>
  <c r="AB33" i="96"/>
  <c r="AB34" i="96"/>
  <c r="AB35" i="96"/>
  <c r="AB36" i="96"/>
  <c r="AB37" i="96"/>
  <c r="AB38" i="96"/>
  <c r="AB39" i="96"/>
  <c r="AB40" i="96"/>
  <c r="AB41" i="96"/>
  <c r="AB42" i="96"/>
  <c r="AB6" i="96"/>
  <c r="AB5" i="96"/>
  <c r="S1" i="95"/>
  <c r="R1" i="95"/>
  <c r="Q1" i="95"/>
  <c r="P1" i="95"/>
  <c r="O1" i="95"/>
  <c r="N1" i="95"/>
  <c r="M1" i="95"/>
  <c r="L1" i="95"/>
  <c r="K1" i="95"/>
  <c r="J1" i="95"/>
  <c r="I1" i="95"/>
  <c r="H1" i="95"/>
  <c r="G1" i="95"/>
  <c r="F1" i="95"/>
  <c r="E1" i="95"/>
  <c r="W6" i="95"/>
  <c r="W7" i="95"/>
  <c r="W8" i="95"/>
  <c r="W9" i="95"/>
  <c r="W10" i="95"/>
  <c r="W11" i="95"/>
  <c r="W12" i="95"/>
  <c r="W13" i="95"/>
  <c r="W14" i="95"/>
  <c r="W15" i="95"/>
  <c r="W16" i="95"/>
  <c r="W17" i="95"/>
  <c r="W18" i="95"/>
  <c r="W19" i="95"/>
  <c r="W20" i="95"/>
  <c r="W21" i="95"/>
  <c r="W22" i="95"/>
  <c r="W23" i="95"/>
  <c r="W24" i="95"/>
  <c r="W25" i="95"/>
  <c r="W26" i="95"/>
  <c r="W27" i="95"/>
  <c r="W28" i="95"/>
  <c r="W29" i="95"/>
  <c r="W30" i="95"/>
  <c r="W31" i="95"/>
  <c r="W32" i="95"/>
  <c r="W33" i="95"/>
  <c r="W34" i="95"/>
  <c r="W35" i="95"/>
  <c r="W36" i="95"/>
  <c r="W37" i="95"/>
  <c r="W38" i="95"/>
  <c r="W39" i="95"/>
  <c r="W40" i="95"/>
  <c r="W41" i="95"/>
  <c r="W42" i="95"/>
  <c r="W43" i="95"/>
  <c r="W44" i="95"/>
  <c r="W45" i="95"/>
  <c r="W46" i="95"/>
  <c r="W47" i="95"/>
  <c r="W48" i="95"/>
  <c r="W49" i="95"/>
  <c r="W50" i="95"/>
  <c r="W51" i="95"/>
  <c r="W52" i="95"/>
  <c r="W53" i="95"/>
  <c r="W54" i="95"/>
  <c r="W55" i="95"/>
  <c r="W56" i="95"/>
  <c r="W57" i="95"/>
  <c r="W58" i="95"/>
  <c r="W59" i="95"/>
  <c r="W60" i="95"/>
  <c r="W61" i="95"/>
  <c r="W62" i="95"/>
  <c r="W63" i="95"/>
  <c r="W64" i="95"/>
  <c r="W65" i="95"/>
  <c r="W66" i="95"/>
  <c r="W67" i="95"/>
  <c r="W68" i="95"/>
  <c r="W69" i="95"/>
  <c r="W70" i="95"/>
  <c r="W71" i="95"/>
  <c r="W72" i="95"/>
  <c r="W73" i="95"/>
  <c r="W74" i="95"/>
  <c r="W75" i="95"/>
  <c r="W76" i="95"/>
  <c r="W77" i="95"/>
  <c r="W78" i="95"/>
  <c r="W79" i="95"/>
  <c r="W80" i="95"/>
  <c r="W81" i="95"/>
  <c r="W82" i="95"/>
  <c r="W83" i="95"/>
  <c r="W84" i="95"/>
  <c r="W85" i="95"/>
  <c r="W86" i="95"/>
  <c r="W87" i="95"/>
  <c r="W88" i="95"/>
  <c r="W89" i="95"/>
  <c r="W90" i="95"/>
  <c r="W91" i="95"/>
  <c r="W92" i="95"/>
  <c r="W93" i="95"/>
  <c r="W94" i="95"/>
  <c r="W95" i="95"/>
  <c r="W96" i="95"/>
  <c r="W97" i="95"/>
  <c r="W98" i="95"/>
  <c r="W99" i="95"/>
  <c r="W100" i="95"/>
  <c r="W101" i="95"/>
  <c r="W102" i="95"/>
  <c r="W103" i="95"/>
  <c r="W104" i="95"/>
  <c r="W105" i="95"/>
  <c r="W106" i="95"/>
  <c r="W107" i="95"/>
  <c r="W108" i="95"/>
  <c r="W109" i="95"/>
  <c r="W110" i="95"/>
  <c r="W111" i="95"/>
  <c r="W112" i="95"/>
  <c r="W113" i="95"/>
  <c r="W114" i="95"/>
  <c r="W115" i="95"/>
  <c r="W116" i="95"/>
  <c r="W117" i="95"/>
  <c r="W118" i="95"/>
  <c r="W119" i="95"/>
  <c r="W120" i="95"/>
  <c r="W121" i="95"/>
  <c r="W122" i="95"/>
  <c r="W123" i="95"/>
  <c r="W124" i="95"/>
  <c r="W125" i="95"/>
  <c r="W126" i="95"/>
  <c r="W127" i="95"/>
  <c r="W128" i="95"/>
  <c r="W129" i="95"/>
  <c r="W130" i="95"/>
  <c r="W131" i="95"/>
  <c r="W132" i="95"/>
  <c r="W133" i="95"/>
  <c r="W134" i="95"/>
  <c r="W135" i="95"/>
  <c r="W136" i="95"/>
  <c r="W137" i="95"/>
  <c r="W138" i="95"/>
  <c r="W139" i="95"/>
  <c r="W140" i="95"/>
  <c r="W141" i="95"/>
  <c r="W142" i="95"/>
  <c r="W143" i="95"/>
  <c r="W144" i="95"/>
  <c r="W145" i="95"/>
  <c r="W146" i="95"/>
  <c r="W147" i="95"/>
  <c r="W148" i="95"/>
  <c r="W149" i="95"/>
  <c r="W150" i="95"/>
  <c r="W151" i="95"/>
  <c r="W152" i="95"/>
  <c r="W153" i="95"/>
  <c r="W154" i="95"/>
  <c r="W155" i="95"/>
  <c r="W156" i="95"/>
  <c r="W157" i="95"/>
  <c r="W158" i="95"/>
  <c r="W159" i="95"/>
  <c r="W160" i="95"/>
  <c r="W161" i="95"/>
  <c r="W162" i="95"/>
  <c r="W163" i="95"/>
  <c r="W164" i="95"/>
  <c r="W165" i="95"/>
  <c r="W166" i="95"/>
  <c r="W167" i="95"/>
  <c r="W168" i="95"/>
  <c r="W169" i="95"/>
  <c r="W170" i="95"/>
  <c r="W171" i="95"/>
  <c r="W172" i="95"/>
  <c r="W173" i="95"/>
  <c r="W174" i="95"/>
  <c r="W175" i="95"/>
  <c r="W176" i="95"/>
  <c r="W177" i="95"/>
  <c r="W178" i="95"/>
  <c r="W179" i="95"/>
  <c r="W180" i="95"/>
  <c r="W181" i="95"/>
  <c r="W182" i="95"/>
  <c r="W183" i="95"/>
  <c r="W184" i="95"/>
  <c r="W185" i="95"/>
  <c r="W186" i="95"/>
  <c r="W187" i="95"/>
  <c r="W188" i="95"/>
  <c r="W189" i="95"/>
  <c r="W190" i="95"/>
  <c r="W191" i="95"/>
  <c r="W192" i="95"/>
  <c r="W193" i="95"/>
  <c r="W194" i="95"/>
  <c r="W195" i="95"/>
  <c r="W196" i="95"/>
  <c r="W197" i="95"/>
  <c r="W198" i="95"/>
  <c r="W199" i="95"/>
  <c r="W200" i="95"/>
  <c r="W201" i="95"/>
  <c r="W202" i="95"/>
  <c r="W203" i="95"/>
  <c r="W204" i="95"/>
  <c r="W205" i="95"/>
  <c r="W206" i="95"/>
  <c r="W207" i="95"/>
  <c r="W208" i="95"/>
  <c r="W209" i="95"/>
  <c r="W210" i="95"/>
  <c r="W211" i="95"/>
  <c r="W212" i="95"/>
  <c r="W213" i="95"/>
  <c r="W214" i="95"/>
  <c r="W215" i="95"/>
  <c r="W216" i="95"/>
  <c r="W217" i="95"/>
  <c r="W218" i="95"/>
  <c r="W219" i="95"/>
  <c r="W220" i="95"/>
  <c r="W221" i="95"/>
  <c r="W222" i="95"/>
  <c r="W223" i="95"/>
  <c r="W224" i="95"/>
  <c r="W225" i="95"/>
  <c r="W226" i="95"/>
  <c r="W227" i="95"/>
  <c r="W228" i="95"/>
  <c r="W229" i="95"/>
  <c r="W230" i="95"/>
  <c r="W231" i="95"/>
  <c r="W232" i="95"/>
  <c r="W233" i="95"/>
  <c r="W234" i="95"/>
  <c r="W235" i="95"/>
  <c r="W236" i="95"/>
  <c r="W237" i="95"/>
  <c r="W238" i="95"/>
  <c r="W239" i="95"/>
  <c r="W240" i="95"/>
  <c r="W241" i="95"/>
  <c r="W242" i="95"/>
  <c r="W243" i="95"/>
  <c r="W244" i="95"/>
  <c r="W245" i="95"/>
  <c r="W246" i="95"/>
  <c r="W247" i="95"/>
  <c r="W248" i="95"/>
  <c r="W249" i="95"/>
  <c r="W250" i="95"/>
  <c r="W251" i="95"/>
  <c r="W252" i="95"/>
  <c r="W253" i="95"/>
  <c r="W254" i="95"/>
  <c r="W255" i="95"/>
  <c r="W256" i="95"/>
  <c r="W257" i="95"/>
  <c r="W258" i="95"/>
  <c r="W259" i="95"/>
  <c r="W260" i="95"/>
  <c r="W261" i="95"/>
  <c r="W262" i="95"/>
  <c r="W263" i="95"/>
  <c r="W264" i="95"/>
  <c r="W265" i="95"/>
  <c r="W266" i="95"/>
  <c r="W267" i="95"/>
  <c r="W268" i="95"/>
  <c r="W269" i="95"/>
  <c r="W270" i="95"/>
  <c r="W271" i="95"/>
  <c r="W272" i="95"/>
  <c r="W273" i="95"/>
  <c r="W274" i="95"/>
  <c r="W275" i="95"/>
  <c r="W276" i="95"/>
  <c r="W277" i="95"/>
  <c r="W278" i="95"/>
  <c r="W279" i="95"/>
  <c r="W280" i="95"/>
  <c r="W281" i="95"/>
  <c r="W282" i="95"/>
  <c r="W283" i="95"/>
  <c r="W284" i="95"/>
  <c r="W285" i="95"/>
  <c r="W286" i="95"/>
  <c r="W287" i="95"/>
  <c r="W288" i="95"/>
  <c r="W289" i="95"/>
  <c r="W290" i="95"/>
  <c r="W291" i="95"/>
  <c r="W292" i="95"/>
  <c r="W293" i="95"/>
  <c r="W294" i="95"/>
  <c r="W295" i="95"/>
  <c r="W296" i="95"/>
  <c r="W297" i="95"/>
  <c r="W298" i="95"/>
  <c r="W299" i="95"/>
  <c r="W300" i="95"/>
  <c r="W301" i="95"/>
  <c r="W302" i="95"/>
  <c r="W303" i="95"/>
  <c r="W304" i="95"/>
  <c r="W305" i="95"/>
  <c r="W306" i="95"/>
  <c r="W307" i="95"/>
  <c r="W308" i="95"/>
  <c r="W309" i="95"/>
  <c r="W310" i="95"/>
  <c r="W311" i="95"/>
  <c r="W312" i="95"/>
  <c r="W313" i="95"/>
  <c r="W314" i="95"/>
  <c r="W315" i="95"/>
  <c r="W316" i="95"/>
  <c r="W317" i="95"/>
  <c r="W318" i="95"/>
  <c r="W319" i="95"/>
  <c r="W320" i="95"/>
  <c r="W321" i="95"/>
  <c r="W322" i="95"/>
  <c r="W323" i="95"/>
  <c r="W324" i="95"/>
  <c r="W325" i="95"/>
  <c r="W326" i="95"/>
  <c r="W327" i="95"/>
  <c r="W328" i="95"/>
  <c r="W329" i="95"/>
  <c r="W330" i="95"/>
  <c r="W331" i="95"/>
  <c r="W332" i="95"/>
  <c r="W333" i="95"/>
  <c r="W334" i="95"/>
  <c r="W335" i="95"/>
  <c r="W336" i="95"/>
  <c r="W337" i="95"/>
  <c r="W338" i="95"/>
  <c r="W339" i="95"/>
  <c r="W340" i="95"/>
  <c r="W341" i="95"/>
  <c r="W342" i="95"/>
  <c r="W343" i="95"/>
  <c r="W344" i="95"/>
  <c r="W345" i="95"/>
  <c r="W346" i="95"/>
  <c r="W347" i="95"/>
  <c r="W348" i="95"/>
  <c r="W349" i="95"/>
  <c r="W350" i="95"/>
  <c r="W351" i="95"/>
  <c r="W352" i="95"/>
  <c r="W353" i="95"/>
  <c r="W354" i="95"/>
  <c r="W355" i="95"/>
  <c r="W356" i="95"/>
  <c r="W357" i="95"/>
  <c r="W358" i="95"/>
  <c r="W359" i="95"/>
  <c r="W360" i="95"/>
  <c r="W361" i="95"/>
  <c r="W362" i="95"/>
  <c r="W363" i="95"/>
  <c r="W364" i="95"/>
  <c r="W365" i="95"/>
  <c r="W366" i="95"/>
  <c r="W367" i="95"/>
  <c r="W368" i="95"/>
  <c r="W369" i="95"/>
  <c r="W370" i="95"/>
  <c r="W371" i="95"/>
  <c r="W372" i="95"/>
  <c r="W373" i="95"/>
  <c r="W374" i="95"/>
  <c r="W375" i="95"/>
  <c r="W376" i="95"/>
  <c r="W377" i="95"/>
  <c r="W378" i="95"/>
  <c r="W379" i="95"/>
  <c r="W380" i="95"/>
  <c r="W381" i="95"/>
  <c r="W382" i="95"/>
  <c r="W383" i="95"/>
  <c r="W384" i="95"/>
  <c r="W385" i="95"/>
  <c r="W386" i="95"/>
  <c r="W387" i="95"/>
  <c r="W388" i="95"/>
  <c r="W389" i="95"/>
  <c r="W390" i="95"/>
  <c r="W391" i="95"/>
  <c r="W392" i="95"/>
  <c r="W393" i="95"/>
  <c r="W394" i="95"/>
  <c r="W395" i="95"/>
  <c r="W396" i="95"/>
  <c r="W397" i="95"/>
  <c r="W398" i="95"/>
  <c r="W399" i="95"/>
  <c r="W400" i="95"/>
  <c r="W401" i="95"/>
  <c r="W402" i="95"/>
  <c r="W403" i="95"/>
  <c r="W404" i="95"/>
  <c r="W405" i="95"/>
  <c r="W406" i="95"/>
  <c r="W407" i="95"/>
  <c r="W408" i="95"/>
  <c r="W409" i="95"/>
  <c r="W410" i="95"/>
  <c r="W411" i="95"/>
  <c r="W412" i="95"/>
  <c r="W413" i="95"/>
  <c r="W414" i="95"/>
  <c r="W415" i="95"/>
  <c r="W416" i="95"/>
  <c r="W417" i="95"/>
  <c r="W418" i="95"/>
  <c r="W419" i="95"/>
  <c r="W420" i="95"/>
  <c r="W421" i="95"/>
  <c r="W422" i="95"/>
  <c r="W423" i="95"/>
  <c r="W424" i="95"/>
  <c r="W425" i="95"/>
  <c r="W426" i="95"/>
  <c r="W427" i="95"/>
  <c r="W428" i="95"/>
  <c r="W429" i="95"/>
  <c r="W430" i="95"/>
  <c r="W431" i="95"/>
  <c r="W432" i="95"/>
  <c r="W433" i="95"/>
  <c r="W434" i="95"/>
  <c r="W435" i="95"/>
  <c r="W436" i="95"/>
  <c r="W437" i="95"/>
  <c r="W438" i="95"/>
  <c r="W439" i="95"/>
  <c r="W440" i="95"/>
  <c r="W441" i="95"/>
  <c r="W442" i="95"/>
  <c r="W443" i="95"/>
  <c r="W444" i="95"/>
  <c r="W445" i="95"/>
  <c r="W446" i="95"/>
  <c r="W447" i="95"/>
  <c r="W448" i="95"/>
  <c r="W449" i="95"/>
  <c r="W450" i="95"/>
  <c r="W451" i="95"/>
  <c r="W452" i="95"/>
  <c r="W453" i="95"/>
  <c r="W454" i="95"/>
  <c r="W455" i="95"/>
  <c r="W456" i="95"/>
  <c r="W457" i="95"/>
  <c r="W458" i="95"/>
  <c r="W459" i="95"/>
  <c r="W460" i="95"/>
  <c r="W461" i="95"/>
  <c r="W462" i="95"/>
  <c r="W463" i="95"/>
  <c r="W464" i="95"/>
  <c r="W465" i="95"/>
  <c r="W466" i="95"/>
  <c r="W467" i="95"/>
  <c r="W468" i="95"/>
  <c r="W469" i="95"/>
  <c r="W470" i="95"/>
  <c r="W471" i="95"/>
  <c r="W472" i="95"/>
  <c r="W473" i="95"/>
  <c r="W474" i="95"/>
  <c r="W475" i="95"/>
  <c r="W476" i="95"/>
  <c r="W477" i="95"/>
  <c r="W478" i="95"/>
  <c r="W479" i="95"/>
  <c r="W480" i="95"/>
  <c r="W481" i="95"/>
  <c r="W482" i="95"/>
  <c r="W483" i="95"/>
  <c r="W484" i="95"/>
  <c r="W485" i="95"/>
  <c r="W486" i="95"/>
  <c r="W487" i="95"/>
  <c r="W488" i="95"/>
  <c r="W489" i="95"/>
  <c r="W490" i="95"/>
  <c r="W491" i="95"/>
  <c r="W492" i="95"/>
  <c r="W493" i="95"/>
  <c r="W494" i="95"/>
  <c r="W495" i="95"/>
  <c r="W496" i="95"/>
  <c r="W497" i="95"/>
  <c r="W498" i="95"/>
  <c r="W499" i="95"/>
  <c r="W500" i="95"/>
  <c r="W501" i="95"/>
  <c r="W502" i="95"/>
  <c r="W503" i="95"/>
  <c r="W504" i="95"/>
  <c r="W505" i="95"/>
  <c r="W506" i="95"/>
  <c r="W507" i="95"/>
  <c r="W508" i="95"/>
  <c r="W509" i="95"/>
  <c r="W510" i="95"/>
  <c r="W511" i="95"/>
  <c r="W512" i="95"/>
  <c r="W513" i="95"/>
  <c r="W514" i="95"/>
  <c r="W515" i="95"/>
  <c r="W516" i="95"/>
  <c r="W517" i="95"/>
  <c r="W518" i="95"/>
  <c r="W519" i="95"/>
  <c r="W520" i="95"/>
  <c r="W521" i="95"/>
  <c r="W522" i="95"/>
  <c r="W523" i="95"/>
  <c r="W524" i="95"/>
  <c r="W525" i="95"/>
  <c r="W526" i="95"/>
  <c r="W527" i="95"/>
  <c r="W528" i="95"/>
  <c r="W529" i="95"/>
  <c r="W530" i="95"/>
  <c r="W531" i="95"/>
  <c r="W532" i="95"/>
  <c r="W533" i="95"/>
  <c r="W534" i="95"/>
  <c r="W535" i="95"/>
  <c r="W536" i="95"/>
  <c r="W537" i="95"/>
  <c r="W538" i="95"/>
  <c r="W539" i="95"/>
  <c r="W540" i="95"/>
  <c r="W541" i="95"/>
  <c r="W542" i="95"/>
  <c r="W543" i="95"/>
  <c r="W544" i="95"/>
  <c r="W545" i="95"/>
  <c r="W546" i="95"/>
  <c r="W547" i="95"/>
  <c r="W548" i="95"/>
  <c r="W549" i="95"/>
  <c r="W550" i="95"/>
  <c r="W551" i="95"/>
  <c r="W552" i="95"/>
  <c r="W553" i="95"/>
  <c r="W554" i="95"/>
  <c r="W555" i="95"/>
  <c r="W556" i="95"/>
  <c r="W557" i="95"/>
  <c r="W558" i="95"/>
  <c r="W559" i="95"/>
  <c r="W560" i="95"/>
  <c r="W561" i="95"/>
  <c r="W562" i="95"/>
  <c r="W563" i="95"/>
  <c r="W564" i="95"/>
  <c r="W565" i="95"/>
  <c r="W566" i="95"/>
  <c r="W567" i="95"/>
  <c r="W568" i="95"/>
  <c r="W569" i="95"/>
  <c r="W570" i="95"/>
  <c r="W571" i="95"/>
  <c r="W572" i="95"/>
  <c r="W573" i="95"/>
  <c r="W574" i="95"/>
  <c r="W575" i="95"/>
  <c r="W576" i="95"/>
  <c r="W577" i="95"/>
  <c r="W578" i="95"/>
  <c r="W579" i="95"/>
  <c r="W580" i="95"/>
  <c r="W581" i="95"/>
  <c r="W582" i="95"/>
  <c r="W583" i="95"/>
  <c r="W584" i="95"/>
  <c r="W585" i="95"/>
  <c r="W586" i="95"/>
  <c r="W587" i="95"/>
  <c r="W588" i="95"/>
  <c r="W589" i="95"/>
  <c r="W590" i="95"/>
  <c r="W591" i="95"/>
  <c r="W592" i="95"/>
  <c r="W593" i="95"/>
  <c r="W594" i="95"/>
  <c r="W595" i="95"/>
  <c r="W596" i="95"/>
  <c r="W597" i="95"/>
  <c r="W598" i="95"/>
  <c r="W599" i="95"/>
  <c r="W600" i="95"/>
  <c r="W601" i="95"/>
  <c r="W602" i="95"/>
  <c r="W603" i="95"/>
  <c r="W604" i="95"/>
  <c r="W605" i="95"/>
  <c r="W606" i="95"/>
  <c r="W607" i="95"/>
  <c r="W608" i="95"/>
  <c r="W609" i="95"/>
  <c r="W610" i="95"/>
  <c r="W611" i="95"/>
  <c r="W612" i="95"/>
  <c r="W613" i="95"/>
  <c r="W614" i="95"/>
  <c r="W615" i="95"/>
  <c r="W616" i="95"/>
  <c r="W617" i="95"/>
  <c r="W618" i="95"/>
  <c r="W619" i="95"/>
  <c r="W620" i="95"/>
  <c r="W621" i="95"/>
  <c r="W622" i="95"/>
  <c r="W623" i="95"/>
  <c r="W624" i="95"/>
  <c r="W625" i="95"/>
  <c r="W626" i="95"/>
  <c r="W627" i="95"/>
  <c r="W628" i="95"/>
  <c r="W629" i="95"/>
  <c r="W630" i="95"/>
  <c r="W631" i="95"/>
  <c r="W632" i="95"/>
  <c r="W633" i="95"/>
  <c r="W634" i="95"/>
  <c r="W635" i="95"/>
  <c r="W636" i="95"/>
  <c r="W637" i="95"/>
  <c r="W638" i="95"/>
  <c r="W639" i="95"/>
  <c r="W640" i="95"/>
  <c r="W641" i="95"/>
  <c r="W642" i="95"/>
  <c r="W643" i="95"/>
  <c r="W644" i="95"/>
  <c r="W645" i="95"/>
  <c r="W646" i="95"/>
  <c r="W647" i="95"/>
  <c r="W648" i="95"/>
  <c r="W649" i="95"/>
  <c r="W650" i="95"/>
  <c r="W651" i="95"/>
  <c r="W652" i="95"/>
  <c r="W653" i="95"/>
  <c r="W654" i="95"/>
  <c r="W655" i="95"/>
  <c r="W656" i="95"/>
  <c r="W657" i="95"/>
  <c r="W658" i="95"/>
  <c r="W659" i="95"/>
  <c r="W660" i="95"/>
  <c r="W661" i="95"/>
  <c r="W662" i="95"/>
  <c r="W663" i="95"/>
  <c r="W664" i="95"/>
  <c r="W665" i="95"/>
  <c r="W666" i="95"/>
  <c r="W667" i="95"/>
  <c r="W668" i="95"/>
  <c r="W669" i="95"/>
  <c r="W670" i="95"/>
  <c r="W671" i="95"/>
  <c r="W672" i="95"/>
  <c r="W673" i="95"/>
  <c r="W674" i="95"/>
  <c r="W675" i="95"/>
  <c r="W676" i="95"/>
  <c r="W677" i="95"/>
  <c r="W678" i="95"/>
  <c r="W679" i="95"/>
  <c r="W680" i="95"/>
  <c r="W681" i="95"/>
  <c r="W682" i="95"/>
  <c r="W683" i="95"/>
  <c r="W684" i="95"/>
  <c r="W685" i="95"/>
  <c r="W686" i="95"/>
  <c r="W687" i="95"/>
  <c r="W688" i="95"/>
  <c r="W689" i="95"/>
  <c r="W690" i="95"/>
  <c r="W691" i="95"/>
  <c r="W692" i="95"/>
  <c r="W693" i="95"/>
  <c r="W694" i="95"/>
  <c r="W695" i="95"/>
  <c r="W696" i="95"/>
  <c r="W697" i="95"/>
  <c r="W698" i="95"/>
  <c r="W699" i="95"/>
  <c r="W700" i="95"/>
  <c r="W701" i="95"/>
  <c r="W702" i="95"/>
  <c r="W703" i="95"/>
  <c r="W704" i="95"/>
  <c r="W705" i="95"/>
  <c r="W706" i="95"/>
  <c r="W707" i="95"/>
  <c r="W708" i="95"/>
  <c r="W709" i="95"/>
  <c r="W710" i="95"/>
  <c r="W711" i="95"/>
  <c r="W712" i="95"/>
  <c r="W713" i="95"/>
  <c r="W714" i="95"/>
  <c r="W715" i="95"/>
  <c r="W716" i="95"/>
  <c r="W717" i="95"/>
  <c r="W718" i="95"/>
  <c r="W719" i="95"/>
  <c r="W720" i="95"/>
  <c r="W721" i="95"/>
  <c r="W722" i="95"/>
  <c r="W723" i="95"/>
  <c r="W724" i="95"/>
  <c r="W725" i="95"/>
  <c r="W726" i="95"/>
  <c r="W727" i="95"/>
  <c r="W728" i="95"/>
  <c r="W729" i="95"/>
  <c r="W730" i="95"/>
  <c r="W731" i="95"/>
  <c r="W732" i="95"/>
  <c r="W733" i="95"/>
  <c r="W734" i="95"/>
  <c r="W735" i="95"/>
  <c r="W736" i="95"/>
  <c r="W737" i="95"/>
  <c r="W738" i="95"/>
  <c r="W739" i="95"/>
  <c r="W740" i="95"/>
  <c r="W741" i="95"/>
  <c r="W742" i="95"/>
  <c r="W743" i="95"/>
  <c r="W744" i="95"/>
  <c r="W745" i="95"/>
  <c r="W746" i="95"/>
  <c r="W747" i="95"/>
  <c r="W748" i="95"/>
  <c r="W749" i="95"/>
  <c r="W750" i="95"/>
  <c r="W751" i="95"/>
  <c r="W752" i="95"/>
  <c r="W753" i="95"/>
  <c r="W754" i="95"/>
  <c r="W755" i="95"/>
  <c r="W756" i="95"/>
  <c r="W757" i="95"/>
  <c r="W758" i="95"/>
  <c r="W759" i="95"/>
  <c r="W760" i="95"/>
  <c r="W761" i="95"/>
  <c r="W762" i="95"/>
  <c r="W763" i="95"/>
  <c r="W764" i="95"/>
  <c r="W765" i="95"/>
  <c r="W766" i="95"/>
  <c r="W767" i="95"/>
  <c r="W768" i="95"/>
  <c r="W769" i="95"/>
  <c r="W770" i="95"/>
  <c r="W771" i="95"/>
  <c r="W772" i="95"/>
  <c r="W773" i="95"/>
  <c r="W774" i="95"/>
  <c r="W775" i="95"/>
  <c r="W776" i="95"/>
  <c r="W777" i="95"/>
  <c r="W778" i="95"/>
  <c r="W779" i="95"/>
  <c r="W780" i="95"/>
  <c r="W781" i="95"/>
  <c r="W782" i="95"/>
  <c r="W783" i="95"/>
  <c r="W784" i="95"/>
  <c r="W785" i="95"/>
  <c r="W786" i="95"/>
  <c r="W787" i="95"/>
  <c r="W788" i="95"/>
  <c r="W789" i="95"/>
  <c r="W790" i="95"/>
  <c r="W791" i="95"/>
  <c r="W792" i="95"/>
  <c r="W793" i="95"/>
  <c r="W794" i="95"/>
  <c r="W795" i="95"/>
  <c r="W796" i="95"/>
  <c r="W797" i="95"/>
  <c r="W798" i="95"/>
  <c r="W799" i="95"/>
  <c r="W800" i="95"/>
  <c r="W801" i="95"/>
  <c r="W802" i="95"/>
  <c r="W803" i="95"/>
  <c r="W804" i="95"/>
  <c r="W805" i="95"/>
  <c r="W806" i="95"/>
  <c r="W807" i="95"/>
  <c r="W808" i="95"/>
  <c r="W809" i="95"/>
  <c r="W810" i="95"/>
  <c r="W811" i="95"/>
  <c r="W812" i="95"/>
  <c r="W813" i="95"/>
  <c r="W814" i="95"/>
  <c r="W815" i="95"/>
  <c r="W816" i="95"/>
  <c r="W817" i="95"/>
  <c r="W818" i="95"/>
  <c r="W819" i="95"/>
  <c r="W820" i="95"/>
  <c r="W821" i="95"/>
  <c r="W822" i="95"/>
  <c r="W823" i="95"/>
  <c r="W824" i="95"/>
  <c r="W825" i="95"/>
  <c r="W826" i="95"/>
  <c r="W827" i="95"/>
  <c r="W828" i="95"/>
  <c r="W829" i="95"/>
  <c r="W830" i="95"/>
  <c r="W831" i="95"/>
  <c r="W832" i="95"/>
  <c r="W833" i="95"/>
  <c r="W834" i="95"/>
  <c r="W835" i="95"/>
  <c r="W836" i="95"/>
  <c r="W837" i="95"/>
  <c r="W838" i="95"/>
  <c r="W839" i="95"/>
  <c r="W840" i="95"/>
  <c r="W841" i="95"/>
  <c r="W842" i="95"/>
  <c r="W843" i="95"/>
  <c r="W844" i="95"/>
  <c r="W845" i="95"/>
  <c r="W846" i="95"/>
  <c r="W847" i="95"/>
  <c r="W848" i="95"/>
  <c r="W849" i="95"/>
  <c r="W850" i="95"/>
  <c r="W851" i="95"/>
  <c r="W852" i="95"/>
  <c r="W853" i="95"/>
  <c r="W854" i="95"/>
  <c r="W855" i="95"/>
  <c r="W856" i="95"/>
  <c r="W857" i="95"/>
  <c r="W858" i="95"/>
  <c r="W859" i="95"/>
  <c r="W860" i="95"/>
  <c r="W861" i="95"/>
  <c r="W862" i="95"/>
  <c r="W863" i="95"/>
  <c r="W864" i="95"/>
  <c r="W865" i="95"/>
  <c r="W866" i="95"/>
  <c r="W867" i="95"/>
  <c r="W868" i="95"/>
  <c r="W869" i="95"/>
  <c r="W870" i="95"/>
  <c r="W871" i="95"/>
  <c r="W872" i="95"/>
  <c r="W873" i="95"/>
  <c r="W874" i="95"/>
  <c r="W875" i="95"/>
  <c r="W876" i="95"/>
  <c r="W877" i="95"/>
  <c r="W878" i="95"/>
  <c r="W879" i="95"/>
  <c r="W880" i="95"/>
  <c r="W881" i="95"/>
  <c r="W882" i="95"/>
  <c r="W883" i="95"/>
  <c r="W884" i="95"/>
  <c r="W885" i="95"/>
  <c r="W886" i="95"/>
  <c r="W887" i="95"/>
  <c r="W888" i="95"/>
  <c r="W889" i="95"/>
  <c r="W890" i="95"/>
  <c r="W891" i="95"/>
  <c r="W892" i="95"/>
  <c r="W893" i="95"/>
  <c r="W894" i="95"/>
  <c r="W895" i="95"/>
  <c r="W896" i="95"/>
  <c r="W897" i="95"/>
  <c r="W898" i="95"/>
  <c r="W899" i="95"/>
  <c r="W900" i="95"/>
  <c r="W901" i="95"/>
  <c r="W902" i="95"/>
  <c r="W903" i="95"/>
  <c r="W904" i="95"/>
  <c r="W905" i="95"/>
  <c r="W906" i="95"/>
  <c r="W907" i="95"/>
  <c r="W908" i="95"/>
  <c r="W909" i="95"/>
  <c r="W910" i="95"/>
  <c r="W911" i="95"/>
  <c r="W912" i="95"/>
  <c r="W913" i="95"/>
  <c r="W914" i="95"/>
  <c r="W915" i="95"/>
  <c r="W916" i="95"/>
  <c r="W917" i="95"/>
  <c r="W918" i="95"/>
  <c r="W919" i="95"/>
  <c r="W920" i="95"/>
  <c r="W921" i="95"/>
  <c r="W922" i="95"/>
  <c r="W923" i="95"/>
  <c r="W924" i="95"/>
  <c r="W925" i="95"/>
  <c r="W926" i="95"/>
  <c r="W927" i="95"/>
  <c r="W928" i="95"/>
  <c r="W929" i="95"/>
  <c r="W930" i="95"/>
  <c r="W931" i="95"/>
  <c r="W932" i="95"/>
  <c r="W933" i="95"/>
  <c r="W934" i="95"/>
  <c r="W935" i="95"/>
  <c r="W936" i="95"/>
  <c r="W937" i="95"/>
  <c r="W938" i="95"/>
  <c r="W939" i="95"/>
  <c r="W940" i="95"/>
  <c r="W941" i="95"/>
  <c r="W942" i="95"/>
  <c r="W943" i="95"/>
  <c r="W944" i="95"/>
  <c r="W945" i="95"/>
  <c r="W946" i="95"/>
  <c r="W947" i="95"/>
  <c r="W948" i="95"/>
  <c r="W949" i="95"/>
  <c r="W950" i="95"/>
  <c r="W951" i="95"/>
  <c r="W952" i="95"/>
  <c r="W953" i="95"/>
  <c r="W954" i="95"/>
  <c r="W955" i="95"/>
  <c r="W956" i="95"/>
  <c r="W957" i="95"/>
  <c r="W958" i="95"/>
  <c r="W959" i="95"/>
  <c r="W960" i="95"/>
  <c r="W961" i="95"/>
  <c r="W962" i="95"/>
  <c r="W963" i="95"/>
  <c r="W964" i="95"/>
  <c r="W965" i="95"/>
  <c r="W966" i="95"/>
  <c r="W967" i="95"/>
  <c r="W968" i="95"/>
  <c r="W969" i="95"/>
  <c r="W970" i="95"/>
  <c r="W971" i="95"/>
  <c r="W972" i="95"/>
  <c r="W973" i="95"/>
  <c r="W974" i="95"/>
  <c r="W975" i="95"/>
  <c r="W976" i="95"/>
  <c r="W977" i="95"/>
  <c r="W978" i="95"/>
  <c r="W979" i="95"/>
  <c r="W5" i="95"/>
  <c r="G16" i="441"/>
  <c r="G15" i="441"/>
  <c r="G14" i="441"/>
  <c r="G13" i="441"/>
  <c r="G12" i="441"/>
  <c r="G11" i="441"/>
  <c r="G10" i="441"/>
  <c r="G9" i="441"/>
  <c r="G8" i="441"/>
  <c r="G7" i="441"/>
  <c r="G5" i="441"/>
  <c r="G4" i="441"/>
  <c r="G3" i="441"/>
  <c r="E40" i="94"/>
  <c r="F40" i="94"/>
  <c r="E41" i="94"/>
  <c r="F41" i="94"/>
  <c r="E42" i="94"/>
  <c r="F42" i="94"/>
  <c r="E43" i="94"/>
  <c r="F43" i="94"/>
  <c r="E44" i="94"/>
  <c r="F44" i="94"/>
  <c r="E45" i="94"/>
  <c r="F45" i="94"/>
  <c r="E46" i="94"/>
  <c r="F46" i="94"/>
  <c r="E47" i="94"/>
  <c r="F47" i="94"/>
  <c r="E48" i="94"/>
  <c r="F48" i="94"/>
  <c r="E49" i="94"/>
  <c r="F49" i="94"/>
  <c r="E6" i="94"/>
  <c r="E7" i="94"/>
  <c r="E8" i="94"/>
  <c r="E9" i="94"/>
  <c r="E10" i="94"/>
  <c r="E11" i="94"/>
  <c r="E12" i="94"/>
  <c r="E13" i="94"/>
  <c r="E14" i="94"/>
  <c r="E15" i="94"/>
  <c r="E16" i="94"/>
  <c r="E17" i="94"/>
  <c r="E18" i="94"/>
  <c r="E19" i="94"/>
  <c r="E20" i="94"/>
  <c r="E21" i="94"/>
  <c r="E22" i="94"/>
  <c r="E23" i="94"/>
  <c r="E24" i="94"/>
  <c r="E25" i="94"/>
  <c r="E26" i="94"/>
  <c r="E27" i="94"/>
  <c r="E28" i="94"/>
  <c r="E29" i="94"/>
  <c r="E30" i="94"/>
  <c r="E31" i="94"/>
  <c r="E32" i="94"/>
  <c r="E33" i="94"/>
  <c r="E39" i="94"/>
  <c r="E34" i="94"/>
  <c r="E35" i="94"/>
  <c r="E36" i="94"/>
  <c r="E37" i="94"/>
  <c r="E38" i="94"/>
  <c r="E5" i="94"/>
  <c r="E1" i="94"/>
  <c r="J1" i="94"/>
  <c r="H1" i="94"/>
  <c r="Z40" i="94"/>
  <c r="Z41" i="94"/>
  <c r="Z42" i="94"/>
  <c r="Z43" i="94"/>
  <c r="Z44" i="94"/>
  <c r="Z45" i="94"/>
  <c r="Z46" i="94"/>
  <c r="Z47" i="94"/>
  <c r="Z48" i="94"/>
  <c r="Z49" i="94"/>
  <c r="I1" i="94"/>
  <c r="K1" i="94"/>
  <c r="L1" i="94"/>
  <c r="M1" i="94"/>
  <c r="N1" i="94"/>
  <c r="O1" i="94"/>
  <c r="P1" i="94"/>
  <c r="Q1" i="94"/>
  <c r="R1" i="94"/>
  <c r="S1" i="94"/>
  <c r="T1" i="94"/>
  <c r="U1" i="94"/>
  <c r="Z8" i="94"/>
  <c r="Z9" i="94"/>
  <c r="Z10" i="94"/>
  <c r="Z11" i="94"/>
  <c r="Z12" i="94"/>
  <c r="Z13" i="94"/>
  <c r="Z14" i="94"/>
  <c r="Z15" i="94"/>
  <c r="Z16" i="94"/>
  <c r="Z17" i="94"/>
  <c r="Z18" i="94"/>
  <c r="Z19" i="94"/>
  <c r="Z20" i="94"/>
  <c r="Z21" i="94"/>
  <c r="Z22" i="94"/>
  <c r="Z23" i="94"/>
  <c r="Z24" i="94"/>
  <c r="Z25" i="94"/>
  <c r="Z26" i="94"/>
  <c r="Z27" i="94"/>
  <c r="Z28" i="94"/>
  <c r="Z29" i="94"/>
  <c r="Z30" i="94"/>
  <c r="Z31" i="94"/>
  <c r="Z32" i="94"/>
  <c r="Z33" i="94"/>
  <c r="G1" i="94"/>
  <c r="Z165" i="94"/>
  <c r="Z164" i="94"/>
  <c r="Z163" i="94"/>
  <c r="Z162" i="94"/>
  <c r="Z161" i="94"/>
  <c r="Z160" i="94"/>
  <c r="Z159" i="94"/>
  <c r="Z158" i="94"/>
  <c r="Z157" i="94"/>
  <c r="Z156" i="94"/>
  <c r="Z155" i="94"/>
  <c r="Z154" i="94"/>
  <c r="Z153" i="94"/>
  <c r="Z152" i="94"/>
  <c r="Z151" i="94"/>
  <c r="Z150" i="94"/>
  <c r="Z149" i="94"/>
  <c r="Z148" i="94"/>
  <c r="Z147" i="94"/>
  <c r="Z146" i="94"/>
  <c r="Z145" i="94"/>
  <c r="Z144" i="94"/>
  <c r="Z143" i="94"/>
  <c r="Z142" i="94"/>
  <c r="Z141" i="94"/>
  <c r="Z140" i="94"/>
  <c r="Z139" i="94"/>
  <c r="Z138" i="94"/>
  <c r="Z137" i="94"/>
  <c r="Z136" i="94"/>
  <c r="Z135" i="94"/>
  <c r="Z134" i="94"/>
  <c r="Z133" i="94"/>
  <c r="Z132" i="94"/>
  <c r="Z131" i="94"/>
  <c r="Z130" i="94"/>
  <c r="Z129" i="94"/>
  <c r="Z128" i="94"/>
  <c r="Z127" i="94"/>
  <c r="Z126" i="94"/>
  <c r="Z125" i="94"/>
  <c r="Z124" i="94"/>
  <c r="Z123" i="94"/>
  <c r="Z122" i="94"/>
  <c r="Z121" i="94"/>
  <c r="Z120" i="94"/>
  <c r="Z119" i="94"/>
  <c r="Z118" i="94"/>
  <c r="Z117" i="94"/>
  <c r="Z116" i="94"/>
  <c r="Z115" i="94"/>
  <c r="Z114" i="94"/>
  <c r="Z113" i="94"/>
  <c r="Z112" i="94"/>
  <c r="Z111" i="94"/>
  <c r="Z110" i="94"/>
  <c r="Z109" i="94"/>
  <c r="Z108" i="94"/>
  <c r="Z107" i="94"/>
  <c r="Z106" i="94"/>
  <c r="Z105" i="94"/>
  <c r="Z104" i="94"/>
  <c r="Z103" i="94"/>
  <c r="Z102" i="94"/>
  <c r="Z101" i="94"/>
  <c r="Z100" i="94"/>
  <c r="Z99" i="94"/>
  <c r="Z98" i="94"/>
  <c r="Z97" i="94"/>
  <c r="Z96" i="94"/>
  <c r="Z95" i="94"/>
  <c r="Z94" i="94"/>
  <c r="Z93" i="94"/>
  <c r="Z92" i="94"/>
  <c r="Z91" i="94"/>
  <c r="Z90" i="94"/>
  <c r="Z89" i="94"/>
  <c r="Z88" i="94"/>
  <c r="Z87" i="94"/>
  <c r="Z86" i="94"/>
  <c r="Z85" i="94"/>
  <c r="Z84" i="94"/>
  <c r="Z83" i="94"/>
  <c r="Z82" i="94"/>
  <c r="Z81" i="94"/>
  <c r="Z80" i="94"/>
  <c r="Z79" i="94"/>
  <c r="Z78" i="94"/>
  <c r="Z77" i="94"/>
  <c r="Z76" i="94"/>
  <c r="Z75" i="94"/>
  <c r="Z74" i="94"/>
  <c r="Z73" i="94"/>
  <c r="Z72" i="94"/>
  <c r="Z71" i="94"/>
  <c r="Z70" i="94"/>
  <c r="Z69" i="94"/>
  <c r="Z68" i="94"/>
  <c r="Z67" i="94"/>
  <c r="Z66" i="94"/>
  <c r="Z65" i="94"/>
  <c r="Z64" i="94"/>
  <c r="Z63" i="94"/>
  <c r="Z62" i="94"/>
  <c r="Z61" i="94"/>
  <c r="Z60" i="94"/>
  <c r="Z59" i="94"/>
  <c r="Z58" i="94"/>
  <c r="Z57" i="94"/>
  <c r="Z56" i="94"/>
  <c r="Z55" i="94"/>
  <c r="Z54" i="94"/>
  <c r="Z53" i="94"/>
  <c r="Z52" i="94"/>
  <c r="Z51" i="94"/>
  <c r="Z50" i="94"/>
  <c r="Z39" i="94"/>
  <c r="Z38" i="94"/>
  <c r="Z37" i="94"/>
  <c r="Z36" i="94"/>
  <c r="Z35" i="94"/>
  <c r="Z34" i="94"/>
  <c r="Z7" i="94"/>
  <c r="Z6" i="94"/>
  <c r="Z5" i="94"/>
  <c r="G6" i="441"/>
  <c r="E43" i="325"/>
  <c r="T1" i="325"/>
  <c r="S1" i="325"/>
  <c r="R1" i="325"/>
  <c r="Q1" i="325"/>
  <c r="P1" i="325"/>
  <c r="O1" i="325"/>
  <c r="N1" i="325"/>
  <c r="M1" i="325"/>
  <c r="L1" i="325"/>
  <c r="K1" i="325"/>
  <c r="J1" i="325"/>
  <c r="I1" i="325"/>
  <c r="H1" i="325"/>
  <c r="F1" i="325"/>
  <c r="X6" i="325"/>
  <c r="X7" i="325"/>
  <c r="X8" i="325"/>
  <c r="X9" i="325"/>
  <c r="X10" i="325"/>
  <c r="X11" i="325"/>
  <c r="X12" i="325"/>
  <c r="X13" i="325"/>
  <c r="X14" i="325"/>
  <c r="X15" i="325"/>
  <c r="X16" i="325"/>
  <c r="X17" i="325"/>
  <c r="X18" i="325"/>
  <c r="X19" i="325"/>
  <c r="X20" i="325"/>
  <c r="X21" i="325"/>
  <c r="X22" i="325"/>
  <c r="X23" i="325"/>
  <c r="X24" i="325"/>
  <c r="X25" i="325"/>
  <c r="X26" i="325"/>
  <c r="X27" i="325"/>
  <c r="X28" i="325"/>
  <c r="X29" i="325"/>
  <c r="X30" i="325"/>
  <c r="X31" i="325"/>
  <c r="X32" i="325"/>
  <c r="X33" i="325"/>
  <c r="X34" i="325"/>
  <c r="X35" i="325"/>
  <c r="X36" i="325"/>
  <c r="X37" i="325"/>
  <c r="X38" i="325"/>
  <c r="X39" i="325"/>
  <c r="X40" i="325"/>
  <c r="X41" i="325"/>
  <c r="X42" i="325"/>
  <c r="X43" i="325"/>
  <c r="X45" i="325"/>
  <c r="X46" i="325"/>
  <c r="X47" i="325"/>
  <c r="X48" i="325"/>
  <c r="X49" i="325"/>
  <c r="X50" i="325"/>
  <c r="X51" i="325"/>
  <c r="X52" i="325"/>
  <c r="X53" i="325"/>
  <c r="X54" i="325"/>
  <c r="X55" i="325"/>
  <c r="X56" i="325"/>
  <c r="X57" i="325"/>
  <c r="X58" i="325"/>
  <c r="X59" i="325"/>
  <c r="X60" i="325"/>
  <c r="X61" i="325"/>
  <c r="X62" i="325"/>
  <c r="X63" i="325"/>
  <c r="X64" i="325"/>
  <c r="X65" i="325"/>
  <c r="X66" i="325"/>
  <c r="X67" i="325"/>
  <c r="X68" i="325"/>
  <c r="X69" i="325"/>
  <c r="X70" i="325"/>
  <c r="X71" i="325"/>
  <c r="X72" i="325"/>
  <c r="X73" i="325"/>
  <c r="X74" i="325"/>
  <c r="X75" i="325"/>
  <c r="X76" i="325"/>
  <c r="X77" i="325"/>
  <c r="X78" i="325"/>
  <c r="X79" i="325"/>
  <c r="X80" i="325"/>
  <c r="X81" i="325"/>
  <c r="X82" i="325"/>
  <c r="X83" i="325"/>
  <c r="X84" i="325"/>
  <c r="X85" i="325"/>
  <c r="X86" i="325"/>
  <c r="X88" i="325"/>
  <c r="X89" i="325"/>
  <c r="X90" i="325"/>
  <c r="X91" i="325"/>
  <c r="X92" i="325"/>
  <c r="X93" i="325"/>
  <c r="X94" i="325"/>
  <c r="X95" i="325"/>
  <c r="X96" i="325"/>
  <c r="X97" i="325"/>
  <c r="X98" i="325"/>
  <c r="X99" i="325"/>
  <c r="X100" i="325"/>
  <c r="X101" i="325"/>
  <c r="X102" i="325"/>
  <c r="X103" i="325"/>
  <c r="X104" i="325"/>
  <c r="X105" i="325"/>
  <c r="X106" i="325"/>
  <c r="X107" i="325"/>
  <c r="X108" i="325"/>
  <c r="X109" i="325"/>
  <c r="X110" i="325"/>
  <c r="X111" i="325"/>
  <c r="X112" i="325"/>
  <c r="X113" i="325"/>
  <c r="X114" i="325"/>
  <c r="X115" i="325"/>
  <c r="X116" i="325"/>
  <c r="X117" i="325"/>
  <c r="X118" i="325"/>
  <c r="X119" i="325"/>
  <c r="X120" i="325"/>
  <c r="X121" i="325"/>
  <c r="X122" i="325"/>
  <c r="X123" i="325"/>
  <c r="X124" i="325"/>
  <c r="X125" i="325"/>
  <c r="X126" i="325"/>
  <c r="X127" i="325"/>
  <c r="X128" i="325"/>
  <c r="X129" i="325"/>
  <c r="X130" i="325"/>
  <c r="X131" i="325"/>
  <c r="X132" i="325"/>
  <c r="X133" i="325"/>
  <c r="X134" i="325"/>
  <c r="X135" i="325"/>
  <c r="X136" i="325"/>
  <c r="X137" i="325"/>
  <c r="X138" i="325"/>
  <c r="X139" i="325"/>
  <c r="X140" i="325"/>
  <c r="X141" i="325"/>
  <c r="X142" i="325"/>
  <c r="X143" i="325"/>
  <c r="X144" i="325"/>
  <c r="X145" i="325"/>
  <c r="X146" i="325"/>
  <c r="X147" i="325"/>
  <c r="X148" i="325"/>
  <c r="X149" i="325"/>
  <c r="X150" i="325"/>
  <c r="X151" i="325"/>
  <c r="X152" i="325"/>
  <c r="X153" i="325"/>
  <c r="X154" i="325"/>
  <c r="X155" i="325"/>
  <c r="X156" i="325"/>
  <c r="X157" i="325"/>
  <c r="X158" i="325"/>
  <c r="X159" i="325"/>
  <c r="X160" i="325"/>
  <c r="X161" i="325"/>
  <c r="X162" i="325"/>
  <c r="X163" i="325"/>
  <c r="X164" i="325"/>
  <c r="X165" i="325"/>
  <c r="X166" i="325"/>
  <c r="X167" i="325"/>
  <c r="X168" i="325"/>
  <c r="X169" i="325"/>
  <c r="X170" i="325"/>
  <c r="X171" i="325"/>
  <c r="X172" i="325"/>
  <c r="X173" i="325"/>
  <c r="X174" i="325"/>
  <c r="X175" i="325"/>
  <c r="X176" i="325"/>
  <c r="X177" i="325"/>
  <c r="X178" i="325"/>
  <c r="X179" i="325"/>
  <c r="X180" i="325"/>
  <c r="X181" i="325"/>
  <c r="X182" i="325"/>
  <c r="X183" i="325"/>
  <c r="X184" i="325"/>
  <c r="X185" i="325"/>
  <c r="X186" i="325"/>
  <c r="X187" i="325"/>
  <c r="X188" i="325"/>
  <c r="X189" i="325"/>
  <c r="X190" i="325"/>
  <c r="X191" i="325"/>
  <c r="X192" i="325"/>
  <c r="X193" i="325"/>
  <c r="X194" i="325"/>
  <c r="X195" i="325"/>
  <c r="X196" i="325"/>
  <c r="X197" i="325"/>
  <c r="X198" i="325"/>
  <c r="X199" i="325"/>
  <c r="X200" i="325"/>
  <c r="X201" i="325"/>
  <c r="X202" i="325"/>
  <c r="X203" i="325"/>
  <c r="X204" i="325"/>
  <c r="X205" i="325"/>
  <c r="X206" i="325"/>
  <c r="X207" i="325"/>
  <c r="X208" i="325"/>
  <c r="X209" i="325"/>
  <c r="X210" i="325"/>
  <c r="X211" i="325"/>
  <c r="X212" i="325"/>
  <c r="X213" i="325"/>
  <c r="X214" i="325"/>
  <c r="X215" i="325"/>
  <c r="X216" i="325"/>
  <c r="X217" i="325"/>
  <c r="X218" i="325"/>
  <c r="X219" i="325"/>
  <c r="X220" i="325"/>
  <c r="X221" i="325"/>
  <c r="X222" i="325"/>
  <c r="X223" i="325"/>
  <c r="X224" i="325"/>
  <c r="X225" i="325"/>
  <c r="X226" i="325"/>
  <c r="X227" i="325"/>
  <c r="X228" i="325"/>
  <c r="X229" i="325"/>
  <c r="X230" i="325"/>
  <c r="X231" i="325"/>
  <c r="X232" i="325"/>
  <c r="X233" i="325"/>
  <c r="X234" i="325"/>
  <c r="X235" i="325"/>
  <c r="X236" i="325"/>
  <c r="X237" i="325"/>
  <c r="X238" i="325"/>
  <c r="X239" i="325"/>
  <c r="X240" i="325"/>
  <c r="X241" i="325"/>
  <c r="X242" i="325"/>
  <c r="X243" i="325"/>
  <c r="X244" i="325"/>
  <c r="X245" i="325"/>
  <c r="X246" i="325"/>
  <c r="X247" i="325"/>
  <c r="X248" i="325"/>
  <c r="X249" i="325"/>
  <c r="X250" i="325"/>
  <c r="X251" i="325"/>
  <c r="X252" i="325"/>
  <c r="X253" i="325"/>
  <c r="X254" i="325"/>
  <c r="X255" i="325"/>
  <c r="X256" i="325"/>
  <c r="X257" i="325"/>
  <c r="X258" i="325"/>
  <c r="X259" i="325"/>
  <c r="X260" i="325"/>
  <c r="X261" i="325"/>
  <c r="X262" i="325"/>
  <c r="X263" i="325"/>
  <c r="X264" i="325"/>
  <c r="X265" i="325"/>
  <c r="X266" i="325"/>
  <c r="X267" i="325"/>
  <c r="X268" i="325"/>
  <c r="X269" i="325"/>
  <c r="X270" i="325"/>
  <c r="X271" i="325"/>
  <c r="X272" i="325"/>
  <c r="X273" i="325"/>
  <c r="X274" i="325"/>
  <c r="X275" i="325"/>
  <c r="X276" i="325"/>
  <c r="X277" i="325"/>
  <c r="X278" i="325"/>
  <c r="X279" i="325"/>
  <c r="X280" i="325"/>
  <c r="X281" i="325"/>
  <c r="X282" i="325"/>
  <c r="X283" i="325"/>
  <c r="X284" i="325"/>
  <c r="X285" i="325"/>
  <c r="X286" i="325"/>
  <c r="X287" i="325"/>
  <c r="X288" i="325"/>
  <c r="X289" i="325"/>
  <c r="X290" i="325"/>
  <c r="X291" i="325"/>
  <c r="X292" i="325"/>
  <c r="X293" i="325"/>
  <c r="X294" i="325"/>
  <c r="X295" i="325"/>
  <c r="X296" i="325"/>
  <c r="X297" i="325"/>
  <c r="X298" i="325"/>
  <c r="X299" i="325"/>
  <c r="X300" i="325"/>
  <c r="X301" i="325"/>
  <c r="X302" i="325"/>
  <c r="X303" i="325"/>
  <c r="X304" i="325"/>
  <c r="X305" i="325"/>
  <c r="X306" i="325"/>
  <c r="X307" i="325"/>
  <c r="X308" i="325"/>
  <c r="X309" i="325"/>
  <c r="X310" i="325"/>
  <c r="X311" i="325"/>
  <c r="X312" i="325"/>
  <c r="X313" i="325"/>
  <c r="X314" i="325"/>
  <c r="X315" i="325"/>
  <c r="X316" i="325"/>
  <c r="X317" i="325"/>
  <c r="X318" i="325"/>
  <c r="X319" i="325"/>
  <c r="X320" i="325"/>
  <c r="X321" i="325"/>
  <c r="X322" i="325"/>
  <c r="X323" i="325"/>
  <c r="X324" i="325"/>
  <c r="X325" i="325"/>
  <c r="X326" i="325"/>
  <c r="X327" i="325"/>
  <c r="X328" i="325"/>
  <c r="X329" i="325"/>
  <c r="X330" i="325"/>
  <c r="X331" i="325"/>
  <c r="X332" i="325"/>
  <c r="X333" i="325"/>
  <c r="X334" i="325"/>
  <c r="X335" i="325"/>
  <c r="X336" i="325"/>
  <c r="X337" i="325"/>
  <c r="X338" i="325"/>
  <c r="X339" i="325"/>
  <c r="X340" i="325"/>
  <c r="X341" i="325"/>
  <c r="X342" i="325"/>
  <c r="X343" i="325"/>
  <c r="X344" i="325"/>
  <c r="X345" i="325"/>
  <c r="X346" i="325"/>
  <c r="X347" i="325"/>
  <c r="X348" i="325"/>
  <c r="X349" i="325"/>
  <c r="X350" i="325"/>
  <c r="X351" i="325"/>
  <c r="X352" i="325"/>
  <c r="X353" i="325"/>
  <c r="X354" i="325"/>
  <c r="X355" i="325"/>
  <c r="X356" i="325"/>
  <c r="X357" i="325"/>
  <c r="X358" i="325"/>
  <c r="X359" i="325"/>
  <c r="X360" i="325"/>
  <c r="X361" i="325"/>
  <c r="X362" i="325"/>
  <c r="X363" i="325"/>
  <c r="X364" i="325"/>
  <c r="X365" i="325"/>
  <c r="X366" i="325"/>
  <c r="X367" i="325"/>
  <c r="X368" i="325"/>
  <c r="X369" i="325"/>
  <c r="X370" i="325"/>
  <c r="X371" i="325"/>
  <c r="X372" i="325"/>
  <c r="X373" i="325"/>
  <c r="X374" i="325"/>
  <c r="X375" i="325"/>
  <c r="X376" i="325"/>
  <c r="X377" i="325"/>
  <c r="X378" i="325"/>
  <c r="X379" i="325"/>
  <c r="X380" i="325"/>
  <c r="X381" i="325"/>
  <c r="X382" i="325"/>
  <c r="X383" i="325"/>
  <c r="X384" i="325"/>
  <c r="X385" i="325"/>
  <c r="X386" i="325"/>
  <c r="X387" i="325"/>
  <c r="X388" i="325"/>
  <c r="X389" i="325"/>
  <c r="X390" i="325"/>
  <c r="X391" i="325"/>
  <c r="X392" i="325"/>
  <c r="X393" i="325"/>
  <c r="X394" i="325"/>
  <c r="X395" i="325"/>
  <c r="X396" i="325"/>
  <c r="X397" i="325"/>
  <c r="X398" i="325"/>
  <c r="X399" i="325"/>
  <c r="X400" i="325"/>
  <c r="X401" i="325"/>
  <c r="X402" i="325"/>
  <c r="X403" i="325"/>
  <c r="X404" i="325"/>
  <c r="X405" i="325"/>
  <c r="X406" i="325"/>
  <c r="X407" i="325"/>
  <c r="X408" i="325"/>
  <c r="X409" i="325"/>
  <c r="X410" i="325"/>
  <c r="X411" i="325"/>
  <c r="X412" i="325"/>
  <c r="X413" i="325"/>
  <c r="X414" i="325"/>
  <c r="X415" i="325"/>
  <c r="X416" i="325"/>
  <c r="X417" i="325"/>
  <c r="X418" i="325"/>
  <c r="X419" i="325"/>
  <c r="X420" i="325"/>
  <c r="X421" i="325"/>
  <c r="X422" i="325"/>
  <c r="X423" i="325"/>
  <c r="X424" i="325"/>
  <c r="X425" i="325"/>
  <c r="X426" i="325"/>
  <c r="X427" i="325"/>
  <c r="X428" i="325"/>
  <c r="X429" i="325"/>
  <c r="X430" i="325"/>
  <c r="X431" i="325"/>
  <c r="X432" i="325"/>
  <c r="X433" i="325"/>
  <c r="X434" i="325"/>
  <c r="X435" i="325"/>
  <c r="X436" i="325"/>
  <c r="X437" i="325"/>
  <c r="X438" i="325"/>
  <c r="X439" i="325"/>
  <c r="X440" i="325"/>
  <c r="X441" i="325"/>
  <c r="X442" i="325"/>
  <c r="X443" i="325"/>
  <c r="X444" i="325"/>
  <c r="X445" i="325"/>
  <c r="X446" i="325"/>
  <c r="X447" i="325"/>
  <c r="X448" i="325"/>
  <c r="X449" i="325"/>
  <c r="X450" i="325"/>
  <c r="X451" i="325"/>
  <c r="X452" i="325"/>
  <c r="X453" i="325"/>
  <c r="X454" i="325"/>
  <c r="X455" i="325"/>
  <c r="X456" i="325"/>
  <c r="X457" i="325"/>
  <c r="X458" i="325"/>
  <c r="X459" i="325"/>
  <c r="X460" i="325"/>
  <c r="X461" i="325"/>
  <c r="X462" i="325"/>
  <c r="X463" i="325"/>
  <c r="X464" i="325"/>
  <c r="X465" i="325"/>
  <c r="X466" i="325"/>
  <c r="X467" i="325"/>
  <c r="X468" i="325"/>
  <c r="X469" i="325"/>
  <c r="X470" i="325"/>
  <c r="X471" i="325"/>
  <c r="X472" i="325"/>
  <c r="X473" i="325"/>
  <c r="X474" i="325"/>
  <c r="X475" i="325"/>
  <c r="X476" i="325"/>
  <c r="X477" i="325"/>
  <c r="X478" i="325"/>
  <c r="X479" i="325"/>
  <c r="X480" i="325"/>
  <c r="X481" i="325"/>
  <c r="X482" i="325"/>
  <c r="X483" i="325"/>
  <c r="X484" i="325"/>
  <c r="X485" i="325"/>
  <c r="X486" i="325"/>
  <c r="X487" i="325"/>
  <c r="X488" i="325"/>
  <c r="X489" i="325"/>
  <c r="X490" i="325"/>
  <c r="X491" i="325"/>
  <c r="X492" i="325"/>
  <c r="X493" i="325"/>
  <c r="X494" i="325"/>
  <c r="X495" i="325"/>
  <c r="X496" i="325"/>
  <c r="X497" i="325"/>
  <c r="X498" i="325"/>
  <c r="X499" i="325"/>
  <c r="X500" i="325"/>
  <c r="X501" i="325"/>
  <c r="X502" i="325"/>
  <c r="X503" i="325"/>
  <c r="X504" i="325"/>
  <c r="X505" i="325"/>
  <c r="X506" i="325"/>
  <c r="X507" i="325"/>
  <c r="X508" i="325"/>
  <c r="X509" i="325"/>
  <c r="X510" i="325"/>
  <c r="X511" i="325"/>
  <c r="X512" i="325"/>
  <c r="X513" i="325"/>
  <c r="X514" i="325"/>
  <c r="X515" i="325"/>
  <c r="X516" i="325"/>
  <c r="X517" i="325"/>
  <c r="X518" i="325"/>
  <c r="X519" i="325"/>
  <c r="X520" i="325"/>
  <c r="X521" i="325"/>
  <c r="X522" i="325"/>
  <c r="X523" i="325"/>
  <c r="X524" i="325"/>
  <c r="X525" i="325"/>
  <c r="X526" i="325"/>
  <c r="X527" i="325"/>
  <c r="X528" i="325"/>
  <c r="X529" i="325"/>
  <c r="X530" i="325"/>
  <c r="X531" i="325"/>
  <c r="X532" i="325"/>
  <c r="X533" i="325"/>
  <c r="X534" i="325"/>
  <c r="X535" i="325"/>
  <c r="X536" i="325"/>
  <c r="X537" i="325"/>
  <c r="X538" i="325"/>
  <c r="X539" i="325"/>
  <c r="X540" i="325"/>
  <c r="X541" i="325"/>
  <c r="X542" i="325"/>
  <c r="X543" i="325"/>
  <c r="X544" i="325"/>
  <c r="X545" i="325"/>
  <c r="X546" i="325"/>
  <c r="X547" i="325"/>
  <c r="X548" i="325"/>
  <c r="X549" i="325"/>
  <c r="X550" i="325"/>
  <c r="X551" i="325"/>
  <c r="X552" i="325"/>
  <c r="X553" i="325"/>
  <c r="X554" i="325"/>
  <c r="X555" i="325"/>
  <c r="X556" i="325"/>
  <c r="X557" i="325"/>
  <c r="X558" i="325"/>
  <c r="X559" i="325"/>
  <c r="X560" i="325"/>
  <c r="X561" i="325"/>
  <c r="X562" i="325"/>
  <c r="X563" i="325"/>
  <c r="X564" i="325"/>
  <c r="X565" i="325"/>
  <c r="X566" i="325"/>
  <c r="X567" i="325"/>
  <c r="X568" i="325"/>
  <c r="X569" i="325"/>
  <c r="X570" i="325"/>
  <c r="X571" i="325"/>
  <c r="X572" i="325"/>
  <c r="X573" i="325"/>
  <c r="X574" i="325"/>
  <c r="X575" i="325"/>
  <c r="X576" i="325"/>
  <c r="X577" i="325"/>
  <c r="X578" i="325"/>
  <c r="X579" i="325"/>
  <c r="X580" i="325"/>
  <c r="X581" i="325"/>
  <c r="X582" i="325"/>
  <c r="X583" i="325"/>
  <c r="X584" i="325"/>
  <c r="X585" i="325"/>
  <c r="X586" i="325"/>
  <c r="X587" i="325"/>
  <c r="X588" i="325"/>
  <c r="X589" i="325"/>
  <c r="X590" i="325"/>
  <c r="X591" i="325"/>
  <c r="X592" i="325"/>
  <c r="X593" i="325"/>
  <c r="X594" i="325"/>
  <c r="X595" i="325"/>
  <c r="X596" i="325"/>
  <c r="X597" i="325"/>
  <c r="X598" i="325"/>
  <c r="X599" i="325"/>
  <c r="X600" i="325"/>
  <c r="X601" i="325"/>
  <c r="X602" i="325"/>
  <c r="X603" i="325"/>
  <c r="X604" i="325"/>
  <c r="X605" i="325"/>
  <c r="X606" i="325"/>
  <c r="X607" i="325"/>
  <c r="X608" i="325"/>
  <c r="X609" i="325"/>
  <c r="X610" i="325"/>
  <c r="X611" i="325"/>
  <c r="X612" i="325"/>
  <c r="X613" i="325"/>
  <c r="X614" i="325"/>
  <c r="X615" i="325"/>
  <c r="X616" i="325"/>
  <c r="X617" i="325"/>
  <c r="X618" i="325"/>
  <c r="X619" i="325"/>
  <c r="X620" i="325"/>
  <c r="X621" i="325"/>
  <c r="X622" i="325"/>
  <c r="X623" i="325"/>
  <c r="X624" i="325"/>
  <c r="X625" i="325"/>
  <c r="X626" i="325"/>
  <c r="X627" i="325"/>
  <c r="X628" i="325"/>
  <c r="X629" i="325"/>
  <c r="X630" i="325"/>
  <c r="X631" i="325"/>
  <c r="X632" i="325"/>
  <c r="X633" i="325"/>
  <c r="X634" i="325"/>
  <c r="X635" i="325"/>
  <c r="X636" i="325"/>
  <c r="X637" i="325"/>
  <c r="X638" i="325"/>
  <c r="X639" i="325"/>
  <c r="X640" i="325"/>
  <c r="X641" i="325"/>
  <c r="X642" i="325"/>
  <c r="X643" i="325"/>
  <c r="X644" i="325"/>
  <c r="X645" i="325"/>
  <c r="X646" i="325"/>
  <c r="X647" i="325"/>
  <c r="X648" i="325"/>
  <c r="X649" i="325"/>
  <c r="X650" i="325"/>
  <c r="X651" i="325"/>
  <c r="X652" i="325"/>
  <c r="X653" i="325"/>
  <c r="X654" i="325"/>
  <c r="X655" i="325"/>
  <c r="X656" i="325"/>
  <c r="X657" i="325"/>
  <c r="X658" i="325"/>
  <c r="X659" i="325"/>
  <c r="X660" i="325"/>
  <c r="X661" i="325"/>
  <c r="X662" i="325"/>
  <c r="X663" i="325"/>
  <c r="X664" i="325"/>
  <c r="X665" i="325"/>
  <c r="X666" i="325"/>
  <c r="X667" i="325"/>
  <c r="X668" i="325"/>
  <c r="X669" i="325"/>
  <c r="X670" i="325"/>
  <c r="X671" i="325"/>
  <c r="X672" i="325"/>
  <c r="X673" i="325"/>
  <c r="X674" i="325"/>
  <c r="X675" i="325"/>
  <c r="X676" i="325"/>
  <c r="X677" i="325"/>
  <c r="X678" i="325"/>
  <c r="X679" i="325"/>
  <c r="X680" i="325"/>
  <c r="X681" i="325"/>
  <c r="X682" i="325"/>
  <c r="X683" i="325"/>
  <c r="X684" i="325"/>
  <c r="X685" i="325"/>
  <c r="X686" i="325"/>
  <c r="X687" i="325"/>
  <c r="X688" i="325"/>
  <c r="X689" i="325"/>
  <c r="X690" i="325"/>
  <c r="X691" i="325"/>
  <c r="X692" i="325"/>
  <c r="X693" i="325"/>
  <c r="X694" i="325"/>
  <c r="X695" i="325"/>
  <c r="X696" i="325"/>
  <c r="X697" i="325"/>
  <c r="X698" i="325"/>
  <c r="X699" i="325"/>
  <c r="X700" i="325"/>
  <c r="X701" i="325"/>
  <c r="X702" i="325"/>
  <c r="X703" i="325"/>
  <c r="X704" i="325"/>
  <c r="X705" i="325"/>
  <c r="X706" i="325"/>
  <c r="X707" i="325"/>
  <c r="X708" i="325"/>
  <c r="X709" i="325"/>
  <c r="X710" i="325"/>
  <c r="X711" i="325"/>
  <c r="X712" i="325"/>
  <c r="X713" i="325"/>
  <c r="X714" i="325"/>
  <c r="X715" i="325"/>
  <c r="X716" i="325"/>
  <c r="X717" i="325"/>
  <c r="X718" i="325"/>
  <c r="X719" i="325"/>
  <c r="X720" i="325"/>
  <c r="X721" i="325"/>
  <c r="X722" i="325"/>
  <c r="X723" i="325"/>
  <c r="X724" i="325"/>
  <c r="X725" i="325"/>
  <c r="X726" i="325"/>
  <c r="X727" i="325"/>
  <c r="X728" i="325"/>
  <c r="X729" i="325"/>
  <c r="X730" i="325"/>
  <c r="X731" i="325"/>
  <c r="X732" i="325"/>
  <c r="X733" i="325"/>
  <c r="X734" i="325"/>
  <c r="X735" i="325"/>
  <c r="X736" i="325"/>
  <c r="X737" i="325"/>
  <c r="X738" i="325"/>
  <c r="X739" i="325"/>
  <c r="X740" i="325"/>
  <c r="X741" i="325"/>
  <c r="X742" i="325"/>
  <c r="X743" i="325"/>
  <c r="X744" i="325"/>
  <c r="X745" i="325"/>
  <c r="X746" i="325"/>
  <c r="X747" i="325"/>
  <c r="X748" i="325"/>
  <c r="X749" i="325"/>
  <c r="X750" i="325"/>
  <c r="X751" i="325"/>
  <c r="X752" i="325"/>
  <c r="X753" i="325"/>
  <c r="X754" i="325"/>
  <c r="X755" i="325"/>
  <c r="X756" i="325"/>
  <c r="X757" i="325"/>
  <c r="X758" i="325"/>
  <c r="X759" i="325"/>
  <c r="X760" i="325"/>
  <c r="X761" i="325"/>
  <c r="X762" i="325"/>
  <c r="X763" i="325"/>
  <c r="X764" i="325"/>
  <c r="X765" i="325"/>
  <c r="X766" i="325"/>
  <c r="X767" i="325"/>
  <c r="X768" i="325"/>
  <c r="X769" i="325"/>
  <c r="X770" i="325"/>
  <c r="X771" i="325"/>
  <c r="X772" i="325"/>
  <c r="X773" i="325"/>
  <c r="X774" i="325"/>
  <c r="X775" i="325"/>
  <c r="X776" i="325"/>
  <c r="X777" i="325"/>
  <c r="X778" i="325"/>
  <c r="X779" i="325"/>
  <c r="X780" i="325"/>
  <c r="X781" i="325"/>
  <c r="X782" i="325"/>
  <c r="X783" i="325"/>
  <c r="X784" i="325"/>
  <c r="X785" i="325"/>
  <c r="X786" i="325"/>
  <c r="X787" i="325"/>
  <c r="X788" i="325"/>
  <c r="X789" i="325"/>
  <c r="X790" i="325"/>
  <c r="X791" i="325"/>
  <c r="X792" i="325"/>
  <c r="X793" i="325"/>
  <c r="X794" i="325"/>
  <c r="X795" i="325"/>
  <c r="X796" i="325"/>
  <c r="X797" i="325"/>
  <c r="X798" i="325"/>
  <c r="X799" i="325"/>
  <c r="X800" i="325"/>
  <c r="X801" i="325"/>
  <c r="X802" i="325"/>
  <c r="X803" i="325"/>
  <c r="X804" i="325"/>
  <c r="X805" i="325"/>
  <c r="X806" i="325"/>
  <c r="X807" i="325"/>
  <c r="X808" i="325"/>
  <c r="X809" i="325"/>
  <c r="X810" i="325"/>
  <c r="X811" i="325"/>
  <c r="X812" i="325"/>
  <c r="X813" i="325"/>
  <c r="X814" i="325"/>
  <c r="X815" i="325"/>
  <c r="X816" i="325"/>
  <c r="X817" i="325"/>
  <c r="X818" i="325"/>
  <c r="X819" i="325"/>
  <c r="X820" i="325"/>
  <c r="X821" i="325"/>
  <c r="X822" i="325"/>
  <c r="X823" i="325"/>
  <c r="X824" i="325"/>
  <c r="X825" i="325"/>
  <c r="X826" i="325"/>
  <c r="X827" i="325"/>
  <c r="X828" i="325"/>
  <c r="X829" i="325"/>
  <c r="X830" i="325"/>
  <c r="X831" i="325"/>
  <c r="X832" i="325"/>
  <c r="X833" i="325"/>
  <c r="X834" i="325"/>
  <c r="X835" i="325"/>
  <c r="X836" i="325"/>
  <c r="X837" i="325"/>
  <c r="X838" i="325"/>
  <c r="X839" i="325"/>
  <c r="X840" i="325"/>
  <c r="X841" i="325"/>
  <c r="X842" i="325"/>
  <c r="X843" i="325"/>
  <c r="X844" i="325"/>
  <c r="X845" i="325"/>
  <c r="X846" i="325"/>
  <c r="X847" i="325"/>
  <c r="X848" i="325"/>
  <c r="X849" i="325"/>
  <c r="X850" i="325"/>
  <c r="X851" i="325"/>
  <c r="X852" i="325"/>
  <c r="X853" i="325"/>
  <c r="X854" i="325"/>
  <c r="X855" i="325"/>
  <c r="X856" i="325"/>
  <c r="X857" i="325"/>
  <c r="X858" i="325"/>
  <c r="X859" i="325"/>
  <c r="X860" i="325"/>
  <c r="X861" i="325"/>
  <c r="X862" i="325"/>
  <c r="X863" i="325"/>
  <c r="X864" i="325"/>
  <c r="X865" i="325"/>
  <c r="X866" i="325"/>
  <c r="X867" i="325"/>
  <c r="X868" i="325"/>
  <c r="X869" i="325"/>
  <c r="X870" i="325"/>
  <c r="X871" i="325"/>
  <c r="X872" i="325"/>
  <c r="X873" i="325"/>
  <c r="X874" i="325"/>
  <c r="X875" i="325"/>
  <c r="X876" i="325"/>
  <c r="X877" i="325"/>
  <c r="X878" i="325"/>
  <c r="X879" i="325"/>
  <c r="X880" i="325"/>
  <c r="X881" i="325"/>
  <c r="X882" i="325"/>
  <c r="X883" i="325"/>
  <c r="X884" i="325"/>
  <c r="X885" i="325"/>
  <c r="X886" i="325"/>
  <c r="X887" i="325"/>
  <c r="X888" i="325"/>
  <c r="X889" i="325"/>
  <c r="X890" i="325"/>
  <c r="X891" i="325"/>
  <c r="X892" i="325"/>
  <c r="X893" i="325"/>
  <c r="X894" i="325"/>
  <c r="X895" i="325"/>
  <c r="X896" i="325"/>
  <c r="X897" i="325"/>
  <c r="X898" i="325"/>
  <c r="X899" i="325"/>
  <c r="X900" i="325"/>
  <c r="X901" i="325"/>
  <c r="X902" i="325"/>
  <c r="X903" i="325"/>
  <c r="X904" i="325"/>
  <c r="X905" i="325"/>
  <c r="X906" i="325"/>
  <c r="X907" i="325"/>
  <c r="X908" i="325"/>
  <c r="X909" i="325"/>
  <c r="X910" i="325"/>
  <c r="X911" i="325"/>
  <c r="X912" i="325"/>
  <c r="X913" i="325"/>
  <c r="X914" i="325"/>
  <c r="X915" i="325"/>
  <c r="X916" i="325"/>
  <c r="X917" i="325"/>
  <c r="X918" i="325"/>
  <c r="X919" i="325"/>
  <c r="X920" i="325"/>
  <c r="X921" i="325"/>
  <c r="X922" i="325"/>
  <c r="X923" i="325"/>
  <c r="X924" i="325"/>
  <c r="X925" i="325"/>
  <c r="X926" i="325"/>
  <c r="X927" i="325"/>
  <c r="X928" i="325"/>
  <c r="X929" i="325"/>
  <c r="X930" i="325"/>
  <c r="X931" i="325"/>
  <c r="X932" i="325"/>
  <c r="X933" i="325"/>
  <c r="X934" i="325"/>
  <c r="X935" i="325"/>
  <c r="X936" i="325"/>
  <c r="X937" i="325"/>
  <c r="X938" i="325"/>
  <c r="X939" i="325"/>
  <c r="X940" i="325"/>
  <c r="X941" i="325"/>
  <c r="X942" i="325"/>
  <c r="X943" i="325"/>
  <c r="X944" i="325"/>
  <c r="X945" i="325"/>
  <c r="X946" i="325"/>
  <c r="X947" i="325"/>
  <c r="X948" i="325"/>
  <c r="X949" i="325"/>
  <c r="X950" i="325"/>
  <c r="X951" i="325"/>
  <c r="X952" i="325"/>
  <c r="X953" i="325"/>
  <c r="X954" i="325"/>
  <c r="X955" i="325"/>
  <c r="X956" i="325"/>
  <c r="X957" i="325"/>
  <c r="X958" i="325"/>
  <c r="X959" i="325"/>
  <c r="X960" i="325"/>
  <c r="X961" i="325"/>
  <c r="X962" i="325"/>
  <c r="X963" i="325"/>
  <c r="X964" i="325"/>
  <c r="X965" i="325"/>
  <c r="X966" i="325"/>
  <c r="X967" i="325"/>
  <c r="X968" i="325"/>
  <c r="X969" i="325"/>
  <c r="X970" i="325"/>
  <c r="X971" i="325"/>
  <c r="X972" i="325"/>
  <c r="X973" i="325"/>
  <c r="X974" i="325"/>
  <c r="X975" i="325"/>
  <c r="X976" i="325"/>
  <c r="X977" i="325"/>
  <c r="X978" i="325"/>
  <c r="X979" i="325"/>
  <c r="X980" i="325"/>
  <c r="X981" i="325"/>
  <c r="X982" i="325"/>
  <c r="X983" i="325"/>
  <c r="X984" i="325"/>
  <c r="X985" i="325"/>
  <c r="X986" i="325"/>
  <c r="X987" i="325"/>
  <c r="X988" i="325"/>
  <c r="X989" i="325"/>
  <c r="X990" i="325"/>
  <c r="X991" i="325"/>
  <c r="X992" i="325"/>
  <c r="X993" i="325"/>
  <c r="X994" i="325"/>
  <c r="X995" i="325"/>
  <c r="X996" i="325"/>
  <c r="X997" i="325"/>
  <c r="X998" i="325"/>
  <c r="X999" i="325"/>
  <c r="X1000" i="325"/>
  <c r="X1001" i="325"/>
  <c r="X1002" i="325"/>
  <c r="X1003" i="325"/>
  <c r="X1004" i="325"/>
  <c r="X1005" i="325"/>
  <c r="X1006" i="325"/>
  <c r="X1007" i="325"/>
  <c r="X1008" i="325"/>
  <c r="X1009" i="325"/>
  <c r="X1010" i="325"/>
  <c r="X1011" i="325"/>
  <c r="X1012" i="325"/>
  <c r="X1013" i="325"/>
  <c r="X1014" i="325"/>
  <c r="X1015" i="325"/>
  <c r="X1016" i="325"/>
  <c r="X1017" i="325"/>
  <c r="X1018" i="325"/>
  <c r="X1019" i="325"/>
  <c r="X1020" i="325"/>
  <c r="X1021" i="325"/>
  <c r="X1022" i="325"/>
  <c r="X1023" i="325"/>
  <c r="X1024" i="325"/>
  <c r="X1025" i="325"/>
  <c r="X1026" i="325"/>
  <c r="X1027" i="325"/>
  <c r="X1028" i="325"/>
  <c r="X1029" i="325"/>
  <c r="X1030" i="325"/>
  <c r="X1031" i="325"/>
  <c r="X1032" i="325"/>
  <c r="X1033" i="325"/>
  <c r="X1034" i="325"/>
  <c r="X1035" i="325"/>
  <c r="X1036" i="325"/>
  <c r="X1037" i="325"/>
  <c r="X1038" i="325"/>
  <c r="X1039" i="325"/>
  <c r="X1040" i="325"/>
  <c r="X1041" i="325"/>
  <c r="X1042" i="325"/>
  <c r="X1043" i="325"/>
  <c r="X1044" i="325"/>
  <c r="X1045" i="325"/>
  <c r="X1046" i="325"/>
  <c r="X1047" i="325"/>
  <c r="X1048" i="325"/>
  <c r="X1049" i="325"/>
  <c r="X1050" i="325"/>
  <c r="X1051" i="325"/>
  <c r="X1052" i="325"/>
  <c r="X1053" i="325"/>
  <c r="X1054" i="325"/>
  <c r="X1055" i="325"/>
  <c r="X1056" i="325"/>
  <c r="X1057" i="325"/>
  <c r="X1058" i="325"/>
  <c r="X1059" i="325"/>
  <c r="X1060" i="325"/>
  <c r="X1061" i="325"/>
  <c r="X1062" i="325"/>
  <c r="X1063" i="325"/>
  <c r="X1064" i="325"/>
  <c r="X1065" i="325"/>
  <c r="X1066" i="325"/>
  <c r="X1067" i="325"/>
  <c r="X1068" i="325"/>
  <c r="X1069" i="325"/>
  <c r="X1070" i="325"/>
  <c r="X1071" i="325"/>
  <c r="X1072" i="325"/>
  <c r="X1073" i="325"/>
  <c r="X1074" i="325"/>
  <c r="X1075" i="325"/>
  <c r="X1076" i="325"/>
  <c r="X1077" i="325"/>
  <c r="X1078" i="325"/>
  <c r="X1079" i="325"/>
  <c r="X1080" i="325"/>
  <c r="X1081" i="325"/>
  <c r="X1082" i="325"/>
  <c r="X1083" i="325"/>
  <c r="X1084" i="325"/>
  <c r="X1085" i="325"/>
  <c r="X1086" i="325"/>
  <c r="X1087" i="325"/>
  <c r="X1088" i="325"/>
  <c r="X1089" i="325"/>
  <c r="X1090" i="325"/>
  <c r="X1091" i="325"/>
  <c r="X1092" i="325"/>
  <c r="X1093" i="325"/>
  <c r="X1094" i="325"/>
  <c r="X1095" i="325"/>
  <c r="X1096" i="325"/>
  <c r="X1097" i="325"/>
  <c r="X1098" i="325"/>
  <c r="X1099" i="325"/>
  <c r="X1100" i="325"/>
  <c r="X1101" i="325"/>
  <c r="X1102" i="325"/>
  <c r="X1103" i="325"/>
  <c r="X1104" i="325"/>
  <c r="X1105" i="325"/>
  <c r="X1106" i="325"/>
  <c r="X1107" i="325"/>
  <c r="X1108" i="325"/>
  <c r="X1109" i="325"/>
  <c r="X1110" i="325"/>
  <c r="X1111" i="325"/>
  <c r="X1112" i="325"/>
  <c r="X1113" i="325"/>
  <c r="X1114" i="325"/>
  <c r="X1115" i="325"/>
  <c r="X1116" i="325"/>
  <c r="X1117" i="325"/>
  <c r="X1118" i="325"/>
  <c r="X1119" i="325"/>
  <c r="X1120" i="325"/>
  <c r="X1121" i="325"/>
  <c r="X1122" i="325"/>
  <c r="X1123" i="325"/>
  <c r="X1124" i="325"/>
  <c r="X1125" i="325"/>
  <c r="X1126" i="325"/>
  <c r="X1127" i="325"/>
  <c r="X1128" i="325"/>
  <c r="X1129" i="325"/>
  <c r="X1130" i="325"/>
  <c r="X1131" i="325"/>
  <c r="X1132" i="325"/>
  <c r="X1133" i="325"/>
  <c r="X1134" i="325"/>
  <c r="X1135" i="325"/>
  <c r="X1136" i="325"/>
  <c r="X1137" i="325"/>
  <c r="X1138" i="325"/>
  <c r="X1139" i="325"/>
  <c r="X1140" i="325"/>
  <c r="X1141" i="325"/>
  <c r="X1142" i="325"/>
  <c r="X1143" i="325"/>
  <c r="X1144" i="325"/>
  <c r="X1145" i="325"/>
  <c r="X1146" i="325"/>
  <c r="X1147" i="325"/>
  <c r="X1148" i="325"/>
  <c r="X1149" i="325"/>
  <c r="X1150" i="325"/>
  <c r="X1151" i="325"/>
  <c r="X1152" i="325"/>
  <c r="X1153" i="325"/>
  <c r="X1154" i="325"/>
  <c r="X1155" i="325"/>
  <c r="X1156" i="325"/>
  <c r="X1157" i="325"/>
  <c r="X1158" i="325"/>
  <c r="X1159" i="325"/>
  <c r="X1160" i="325"/>
  <c r="X1161" i="325"/>
  <c r="X1162" i="325"/>
  <c r="X1163" i="325"/>
  <c r="X1164" i="325"/>
  <c r="X1165" i="325"/>
  <c r="X1166" i="325"/>
  <c r="X1167" i="325"/>
  <c r="X1168" i="325"/>
  <c r="X1169" i="325"/>
  <c r="X1170" i="325"/>
  <c r="X1171" i="325"/>
  <c r="X1172" i="325"/>
  <c r="X1173" i="325"/>
  <c r="X1174" i="325"/>
  <c r="X1175" i="325"/>
  <c r="X1176" i="325"/>
  <c r="X1177" i="325"/>
  <c r="X1178" i="325"/>
  <c r="X1179" i="325"/>
  <c r="X1180" i="325"/>
  <c r="X1181" i="325"/>
  <c r="X1182" i="325"/>
  <c r="X1183" i="325"/>
  <c r="X1184" i="325"/>
  <c r="X1185" i="325"/>
  <c r="X1186" i="325"/>
  <c r="X1187" i="325"/>
  <c r="X1188" i="325"/>
  <c r="X1189" i="325"/>
  <c r="X1190" i="325"/>
  <c r="X1191" i="325"/>
  <c r="X1192" i="325"/>
  <c r="X1193" i="325"/>
  <c r="X1194" i="325"/>
  <c r="X1195" i="325"/>
  <c r="X1196" i="325"/>
  <c r="X1197" i="325"/>
  <c r="X1198" i="325"/>
  <c r="X1199" i="325"/>
  <c r="X1200" i="325"/>
  <c r="X1201" i="325"/>
  <c r="X1202" i="325"/>
  <c r="X1203" i="325"/>
  <c r="X1204" i="325"/>
  <c r="X1205" i="325"/>
  <c r="X1206" i="325"/>
  <c r="X1207" i="325"/>
  <c r="X1208" i="325"/>
  <c r="X1209" i="325"/>
  <c r="X1210" i="325"/>
  <c r="X1211" i="325"/>
  <c r="X1212" i="325"/>
  <c r="X1213" i="325"/>
  <c r="X1214" i="325"/>
  <c r="X1215" i="325"/>
  <c r="X1216" i="325"/>
  <c r="X1217" i="325"/>
  <c r="X1218" i="325"/>
  <c r="X1219" i="325"/>
  <c r="X1220" i="325"/>
  <c r="X1221" i="325"/>
  <c r="X1222" i="325"/>
  <c r="X1223" i="325"/>
  <c r="X1224" i="325"/>
  <c r="X1225" i="325"/>
  <c r="X1226" i="325"/>
  <c r="X1227" i="325"/>
  <c r="X1228" i="325"/>
  <c r="X1229" i="325"/>
  <c r="X1230" i="325"/>
  <c r="X1231" i="325"/>
  <c r="X1232" i="325"/>
  <c r="X1233" i="325"/>
  <c r="X1234" i="325"/>
  <c r="X1235" i="325"/>
  <c r="X1236" i="325"/>
  <c r="X1237" i="325"/>
  <c r="X1238" i="325"/>
  <c r="X1239" i="325"/>
  <c r="X1240" i="325"/>
  <c r="X1241" i="325"/>
  <c r="X1242" i="325"/>
  <c r="X1243" i="325"/>
  <c r="X1244" i="325"/>
  <c r="X1245" i="325"/>
  <c r="X1246" i="325"/>
  <c r="X1247" i="325"/>
  <c r="X1248" i="325"/>
  <c r="X1249" i="325"/>
  <c r="X1250" i="325"/>
  <c r="X1251" i="325"/>
  <c r="X1252" i="325"/>
  <c r="X1253" i="325"/>
  <c r="X1254" i="325"/>
  <c r="X1255" i="325"/>
  <c r="X1256" i="325"/>
  <c r="X1257" i="325"/>
  <c r="X1258" i="325"/>
  <c r="X1259" i="325"/>
  <c r="X1260" i="325"/>
  <c r="X1261" i="325"/>
  <c r="X1262" i="325"/>
  <c r="X1263" i="325"/>
  <c r="X1264" i="325"/>
  <c r="X1265" i="325"/>
  <c r="X1266" i="325"/>
  <c r="X1267" i="325"/>
  <c r="X1268" i="325"/>
  <c r="X1269" i="325"/>
  <c r="X1270" i="325"/>
  <c r="X1271" i="325"/>
  <c r="X1272" i="325"/>
  <c r="X1273" i="325"/>
  <c r="X1274" i="325"/>
  <c r="X1275" i="325"/>
  <c r="X1276" i="325"/>
  <c r="X1277" i="325"/>
  <c r="X1278" i="325"/>
  <c r="X1279" i="325"/>
  <c r="X1280" i="325"/>
  <c r="X1281" i="325"/>
  <c r="X1282" i="325"/>
  <c r="X1283" i="325"/>
  <c r="X1284" i="325"/>
  <c r="X1285" i="325"/>
  <c r="X1286" i="325"/>
  <c r="X1287" i="325"/>
  <c r="X1288" i="325"/>
  <c r="X1289" i="325"/>
  <c r="X1290" i="325"/>
  <c r="X1291" i="325"/>
  <c r="X1292" i="325"/>
  <c r="X1293" i="325"/>
  <c r="X1294" i="325"/>
  <c r="X1295" i="325"/>
  <c r="X1296" i="325"/>
  <c r="X1297" i="325"/>
  <c r="X1298" i="325"/>
  <c r="X1299" i="325"/>
  <c r="X1300" i="325"/>
  <c r="X1301" i="325"/>
  <c r="X1302" i="325"/>
  <c r="X1303" i="325"/>
  <c r="X1304" i="325"/>
  <c r="X1305" i="325"/>
  <c r="X1306" i="325"/>
  <c r="X1307" i="325"/>
  <c r="X1308" i="325"/>
  <c r="X1309" i="325"/>
  <c r="X1310" i="325"/>
  <c r="X1311" i="325"/>
  <c r="X1312" i="325"/>
  <c r="X1313" i="325"/>
  <c r="X1314" i="325"/>
  <c r="X1315" i="325"/>
  <c r="X1316" i="325"/>
  <c r="X1317" i="325"/>
  <c r="X1318" i="325"/>
  <c r="X1319" i="325"/>
  <c r="X1320" i="325"/>
  <c r="X1321" i="325"/>
  <c r="X1322" i="325"/>
  <c r="X1323" i="325"/>
  <c r="X1324" i="325"/>
  <c r="X1325" i="325"/>
  <c r="X1326" i="325"/>
  <c r="X1327" i="325"/>
  <c r="X1328" i="325"/>
  <c r="X1329" i="325"/>
  <c r="X1330" i="325"/>
  <c r="X1331" i="325"/>
  <c r="X1332" i="325"/>
  <c r="X1333" i="325"/>
  <c r="X1334" i="325"/>
  <c r="X1335" i="325"/>
  <c r="X1336" i="325"/>
  <c r="X1337" i="325"/>
  <c r="X1338" i="325"/>
  <c r="X1339" i="325"/>
  <c r="X1340" i="325"/>
  <c r="X1341" i="325"/>
  <c r="X1342" i="325"/>
  <c r="X1343" i="325"/>
  <c r="X1344" i="325"/>
  <c r="X1345" i="325"/>
  <c r="X1346" i="325"/>
  <c r="X1347" i="325"/>
  <c r="X1348" i="325"/>
  <c r="X1349" i="325"/>
  <c r="X1350" i="325"/>
  <c r="X1351" i="325"/>
  <c r="X1352" i="325"/>
  <c r="X1353" i="325"/>
  <c r="X1354" i="325"/>
  <c r="X1355" i="325"/>
  <c r="X1356" i="325"/>
  <c r="X1357" i="325"/>
  <c r="X1358" i="325"/>
  <c r="X1359" i="325"/>
  <c r="X1360" i="325"/>
  <c r="X1361" i="325"/>
  <c r="X1362" i="325"/>
  <c r="X1363" i="325"/>
  <c r="X1364" i="325"/>
  <c r="X1365" i="325"/>
  <c r="X1366" i="325"/>
  <c r="X1367" i="325"/>
  <c r="X1368" i="325"/>
  <c r="X1369" i="325"/>
  <c r="X1370" i="325"/>
  <c r="X1371" i="325"/>
  <c r="X1372" i="325"/>
  <c r="X1373" i="325"/>
  <c r="X1374" i="325"/>
  <c r="X1375" i="325"/>
  <c r="X1376" i="325"/>
  <c r="X1377" i="325"/>
  <c r="X1378" i="325"/>
  <c r="X1379" i="325"/>
  <c r="X1380" i="325"/>
  <c r="X1381" i="325"/>
  <c r="X1382" i="325"/>
  <c r="X1383" i="325"/>
  <c r="X1384" i="325"/>
  <c r="X1385" i="325"/>
  <c r="X1386" i="325"/>
  <c r="X1387" i="325"/>
  <c r="X1388" i="325"/>
  <c r="X1389" i="325"/>
  <c r="X1390" i="325"/>
  <c r="X1391" i="325"/>
  <c r="X1392" i="325"/>
  <c r="X1393" i="325"/>
  <c r="X1394" i="325"/>
  <c r="X1395" i="325"/>
  <c r="X1396" i="325"/>
  <c r="X1397" i="325"/>
  <c r="X1398" i="325"/>
  <c r="X1399" i="325"/>
  <c r="X1400" i="325"/>
  <c r="X1401" i="325"/>
  <c r="X1402" i="325"/>
  <c r="X1403" i="325"/>
  <c r="X1404" i="325"/>
  <c r="X1405" i="325"/>
  <c r="X1406" i="325"/>
  <c r="X1407" i="325"/>
  <c r="X1408" i="325"/>
  <c r="X1409" i="325"/>
  <c r="X1410" i="325"/>
  <c r="X1411" i="325"/>
  <c r="X1412" i="325"/>
  <c r="X1413" i="325"/>
  <c r="X1414" i="325"/>
  <c r="X1415" i="325"/>
  <c r="X1416" i="325"/>
  <c r="X1417" i="325"/>
  <c r="X1418" i="325"/>
  <c r="X1419" i="325"/>
  <c r="X1420" i="325"/>
  <c r="X1421" i="325"/>
  <c r="X1422" i="325"/>
  <c r="X1423" i="325"/>
  <c r="X1424" i="325"/>
  <c r="X1425" i="325"/>
  <c r="X1426" i="325"/>
  <c r="X1427" i="325"/>
  <c r="X1428" i="325"/>
  <c r="X1429" i="325"/>
  <c r="X1430" i="325"/>
  <c r="X1431" i="325"/>
  <c r="X1432" i="325"/>
  <c r="X1433" i="325"/>
  <c r="X1434" i="325"/>
  <c r="X1435" i="325"/>
  <c r="X1436" i="325"/>
  <c r="X1437" i="325"/>
  <c r="X1438" i="325"/>
  <c r="X1439" i="325"/>
  <c r="X1440" i="325"/>
  <c r="X1441" i="325"/>
  <c r="X1442" i="325"/>
  <c r="X1443" i="325"/>
  <c r="X1444" i="325"/>
  <c r="X1445" i="325"/>
  <c r="X1446" i="325"/>
  <c r="X1447" i="325"/>
  <c r="X1448" i="325"/>
  <c r="X1449" i="325"/>
  <c r="X1450" i="325"/>
  <c r="X1451" i="325"/>
  <c r="X1452" i="325"/>
  <c r="X1453" i="325"/>
  <c r="X1454" i="325"/>
  <c r="X1455" i="325"/>
  <c r="X1456" i="325"/>
  <c r="X1457" i="325"/>
  <c r="X1458" i="325"/>
  <c r="X1459" i="325"/>
  <c r="X1460" i="325"/>
  <c r="X1461" i="325"/>
  <c r="X1462" i="325"/>
  <c r="X1463" i="325"/>
  <c r="X1464" i="325"/>
  <c r="X1465" i="325"/>
  <c r="X1466" i="325"/>
  <c r="X1467" i="325"/>
  <c r="X1468" i="325"/>
  <c r="X1469" i="325"/>
  <c r="X1470" i="325"/>
  <c r="X1471" i="325"/>
  <c r="X1472" i="325"/>
  <c r="X1473" i="325"/>
  <c r="X1474" i="325"/>
  <c r="X1475" i="325"/>
  <c r="X1476" i="325"/>
  <c r="X1477" i="325"/>
  <c r="X1478" i="325"/>
  <c r="X1479" i="325"/>
  <c r="X1480" i="325"/>
  <c r="X1481" i="325"/>
  <c r="X1482" i="325"/>
  <c r="X1483" i="325"/>
  <c r="X1484" i="325"/>
  <c r="X1485" i="325"/>
  <c r="X1486" i="325"/>
  <c r="X1487" i="325"/>
  <c r="X1488" i="325"/>
  <c r="X1489" i="325"/>
  <c r="X1490" i="325"/>
  <c r="X1491" i="325"/>
  <c r="X1492" i="325"/>
  <c r="X1493" i="325"/>
  <c r="X1494" i="325"/>
  <c r="X1495" i="325"/>
  <c r="X1496" i="325"/>
  <c r="X1497" i="325"/>
  <c r="X1498" i="325"/>
  <c r="X1499" i="325"/>
  <c r="X1500" i="325"/>
  <c r="X1501" i="325"/>
  <c r="X1502" i="325"/>
  <c r="X1503" i="325"/>
  <c r="X1504" i="325"/>
  <c r="X1505" i="325"/>
  <c r="X1506" i="325"/>
  <c r="X1507" i="325"/>
  <c r="X1508" i="325"/>
  <c r="X1509" i="325"/>
  <c r="X1510" i="325"/>
  <c r="X1511" i="325"/>
  <c r="X1512" i="325"/>
  <c r="X1513" i="325"/>
  <c r="X1514" i="325"/>
  <c r="X1515" i="325"/>
  <c r="X1516" i="325"/>
  <c r="X1517" i="325"/>
  <c r="X1518" i="325"/>
  <c r="X1519" i="325"/>
  <c r="X1520" i="325"/>
  <c r="X1521" i="325"/>
  <c r="X1522" i="325"/>
  <c r="X1523" i="325"/>
  <c r="X1524" i="325"/>
  <c r="X1525" i="325"/>
  <c r="X1526" i="325"/>
  <c r="X1527" i="325"/>
  <c r="X1528" i="325"/>
  <c r="X1529" i="325"/>
  <c r="X1530" i="325"/>
  <c r="X1531" i="325"/>
  <c r="X1532" i="325"/>
  <c r="X1533" i="325"/>
  <c r="X1534" i="325"/>
  <c r="X1535" i="325"/>
  <c r="X1536" i="325"/>
  <c r="X1537" i="325"/>
  <c r="X1538" i="325"/>
  <c r="X1539" i="325"/>
  <c r="X1540" i="325"/>
  <c r="X1541" i="325"/>
  <c r="X1542" i="325"/>
  <c r="X1543" i="325"/>
  <c r="X1544" i="325"/>
  <c r="X1545" i="325"/>
  <c r="X1546" i="325"/>
  <c r="X1547" i="325"/>
  <c r="X1548" i="325"/>
  <c r="X1549" i="325"/>
  <c r="X1550" i="325"/>
  <c r="X1551" i="325"/>
  <c r="X1552" i="325"/>
  <c r="X1553" i="325"/>
  <c r="X1554" i="325"/>
  <c r="X1555" i="325"/>
  <c r="X1556" i="325"/>
  <c r="X1557" i="325"/>
  <c r="X1558" i="325"/>
  <c r="X1559" i="325"/>
  <c r="X1560" i="325"/>
  <c r="X1561" i="325"/>
  <c r="X1562" i="325"/>
  <c r="X1563" i="325"/>
  <c r="X1564" i="325"/>
  <c r="X1565" i="325"/>
  <c r="X1566" i="325"/>
  <c r="X1567" i="325"/>
  <c r="X1568" i="325"/>
  <c r="X1569" i="325"/>
  <c r="X1570" i="325"/>
  <c r="X1571" i="325"/>
  <c r="X1572" i="325"/>
  <c r="X1573" i="325"/>
  <c r="X1574" i="325"/>
  <c r="X1575" i="325"/>
  <c r="X1576" i="325"/>
  <c r="X1577" i="325"/>
  <c r="X1578" i="325"/>
  <c r="X1579" i="325"/>
  <c r="X1580" i="325"/>
  <c r="X1581" i="325"/>
  <c r="X1582" i="325"/>
  <c r="X1583" i="325"/>
  <c r="X1584" i="325"/>
  <c r="X1585" i="325"/>
  <c r="X1586" i="325"/>
  <c r="X1587" i="325"/>
  <c r="X1588" i="325"/>
  <c r="X1589" i="325"/>
  <c r="X1590" i="325"/>
  <c r="X1591" i="325"/>
  <c r="X1592" i="325"/>
  <c r="X1593" i="325"/>
  <c r="X1594" i="325"/>
  <c r="X1595" i="325"/>
  <c r="X1596" i="325"/>
  <c r="X1597" i="325"/>
  <c r="X1598" i="325"/>
  <c r="X1599" i="325"/>
  <c r="X1600" i="325"/>
  <c r="X1601" i="325"/>
  <c r="X1602" i="325"/>
  <c r="X1603" i="325"/>
  <c r="X1604" i="325"/>
  <c r="X1605" i="325"/>
  <c r="X1606" i="325"/>
  <c r="X1607" i="325"/>
  <c r="X1608" i="325"/>
  <c r="X1609" i="325"/>
  <c r="X1610" i="325"/>
  <c r="X1611" i="325"/>
  <c r="X1612" i="325"/>
  <c r="X1613" i="325"/>
  <c r="X1614" i="325"/>
  <c r="X1615" i="325"/>
  <c r="X1616" i="325"/>
  <c r="X1617" i="325"/>
  <c r="X1618" i="325"/>
  <c r="X1619" i="325"/>
  <c r="X1620" i="325"/>
  <c r="X1621" i="325"/>
  <c r="X1622" i="325"/>
  <c r="X1623" i="325"/>
  <c r="X1624" i="325"/>
  <c r="X1625" i="325"/>
  <c r="X1626" i="325"/>
  <c r="X1627" i="325"/>
  <c r="X1628" i="325"/>
  <c r="X1629" i="325"/>
  <c r="X1630" i="325"/>
  <c r="X1631" i="325"/>
  <c r="X1632" i="325"/>
  <c r="X1633" i="325"/>
  <c r="X1634" i="325"/>
  <c r="X1635" i="325"/>
  <c r="X1636" i="325"/>
  <c r="X1637" i="325"/>
  <c r="X1638" i="325"/>
  <c r="X1639" i="325"/>
  <c r="X1640" i="325"/>
  <c r="X1641" i="325"/>
  <c r="X1642" i="325"/>
  <c r="X1643" i="325"/>
  <c r="X1644" i="325"/>
  <c r="X1645" i="325"/>
  <c r="X1646" i="325"/>
  <c r="X1647" i="325"/>
  <c r="X1648" i="325"/>
  <c r="X1649" i="325"/>
  <c r="X1650" i="325"/>
  <c r="X1651" i="325"/>
  <c r="X1652" i="325"/>
  <c r="X1653" i="325"/>
  <c r="X1654" i="325"/>
  <c r="X1655" i="325"/>
  <c r="X1656" i="325"/>
  <c r="X1657" i="325"/>
  <c r="X1658" i="325"/>
  <c r="X1659" i="325"/>
  <c r="X1660" i="325"/>
  <c r="X1661" i="325"/>
  <c r="X1662" i="325"/>
  <c r="X1663" i="325"/>
  <c r="X1664" i="325"/>
  <c r="X1665" i="325"/>
  <c r="X1666" i="325"/>
  <c r="X1667" i="325"/>
  <c r="X1668" i="325"/>
  <c r="X1669" i="325"/>
  <c r="X1670" i="325"/>
  <c r="X1671" i="325"/>
  <c r="X1672" i="325"/>
  <c r="X1673" i="325"/>
  <c r="X1674" i="325"/>
  <c r="X1675" i="325"/>
  <c r="X1676" i="325"/>
  <c r="X1677" i="325"/>
  <c r="X1678" i="325"/>
  <c r="X1679" i="325"/>
  <c r="X1680" i="325"/>
  <c r="X1681" i="325"/>
  <c r="X1682" i="325"/>
  <c r="X1683" i="325"/>
  <c r="X1684" i="325"/>
  <c r="X1685" i="325"/>
  <c r="X1686" i="325"/>
  <c r="X1687" i="325"/>
  <c r="X1688" i="325"/>
  <c r="X1689" i="325"/>
  <c r="X1690" i="325"/>
  <c r="X1691" i="325"/>
  <c r="X1692" i="325"/>
  <c r="X1693" i="325"/>
  <c r="X1694" i="325"/>
  <c r="X1695" i="325"/>
  <c r="X1696" i="325"/>
  <c r="X1697" i="325"/>
  <c r="X1698" i="325"/>
  <c r="X1699" i="325"/>
  <c r="X1700" i="325"/>
  <c r="X1701" i="325"/>
  <c r="X1702" i="325"/>
  <c r="X1703" i="325"/>
  <c r="X1704" i="325"/>
  <c r="X1705" i="325"/>
  <c r="X1706" i="325"/>
  <c r="X1707" i="325"/>
  <c r="X1708" i="325"/>
  <c r="X1709" i="325"/>
  <c r="X1710" i="325"/>
  <c r="X1711" i="325"/>
  <c r="X1712" i="325"/>
  <c r="X1713" i="325"/>
  <c r="X1714" i="325"/>
  <c r="X1715" i="325"/>
  <c r="X1716" i="325"/>
  <c r="X1717" i="325"/>
  <c r="X1718" i="325"/>
  <c r="X1719" i="325"/>
  <c r="X1720" i="325"/>
  <c r="X1721" i="325"/>
  <c r="X1722" i="325"/>
  <c r="X1723" i="325"/>
  <c r="X1724" i="325"/>
  <c r="X1725" i="325"/>
  <c r="X1726" i="325"/>
  <c r="X1727" i="325"/>
  <c r="X1728" i="325"/>
  <c r="X1729" i="325"/>
  <c r="X1730" i="325"/>
  <c r="X1731" i="325"/>
  <c r="X1732" i="325"/>
  <c r="X1733" i="325"/>
  <c r="X1734" i="325"/>
  <c r="X1735" i="325"/>
  <c r="X1736" i="325"/>
  <c r="X1737" i="325"/>
  <c r="X1738" i="325"/>
  <c r="X1739" i="325"/>
  <c r="X1740" i="325"/>
  <c r="X1741" i="325"/>
  <c r="X1742" i="325"/>
  <c r="X1743" i="325"/>
  <c r="X1744" i="325"/>
  <c r="X1745" i="325"/>
  <c r="X1746" i="325"/>
  <c r="X1747" i="325"/>
  <c r="X1748" i="325"/>
  <c r="X1749" i="325"/>
  <c r="X1750" i="325"/>
  <c r="X1751" i="325"/>
  <c r="X1752" i="325"/>
  <c r="X1753" i="325"/>
  <c r="X1754" i="325"/>
  <c r="X1755" i="325"/>
  <c r="X1756" i="325"/>
  <c r="X1757" i="325"/>
  <c r="X1758" i="325"/>
  <c r="X1759" i="325"/>
  <c r="X1760" i="325"/>
  <c r="X1761" i="325"/>
  <c r="X1762" i="325"/>
  <c r="X1763" i="325"/>
  <c r="X1764" i="325"/>
  <c r="X1765" i="325"/>
  <c r="X1766" i="325"/>
  <c r="X1767" i="325"/>
  <c r="X1768" i="325"/>
  <c r="X1769" i="325"/>
  <c r="X1770" i="325"/>
  <c r="X1771" i="325"/>
  <c r="X1772" i="325"/>
  <c r="X1773" i="325"/>
  <c r="X1774" i="325"/>
  <c r="X1775" i="325"/>
  <c r="X1776" i="325"/>
  <c r="X1777" i="325"/>
  <c r="X1778" i="325"/>
  <c r="X1779" i="325"/>
  <c r="X1780" i="325"/>
  <c r="X1781" i="325"/>
  <c r="X1782" i="325"/>
  <c r="X1783" i="325"/>
  <c r="X1784" i="325"/>
  <c r="X1785" i="325"/>
  <c r="X1786" i="325"/>
  <c r="X1787" i="325"/>
  <c r="X1788" i="325"/>
  <c r="X1789" i="325"/>
  <c r="X1790" i="325"/>
  <c r="X1791" i="325"/>
  <c r="X1792" i="325"/>
  <c r="X1793" i="325"/>
  <c r="X1794" i="325"/>
  <c r="X1795" i="325"/>
  <c r="X1796" i="325"/>
  <c r="X1797" i="325"/>
  <c r="X1798" i="325"/>
  <c r="X1799" i="325"/>
  <c r="X1800" i="325"/>
  <c r="X1801" i="325"/>
  <c r="X1802" i="325"/>
  <c r="X1803" i="325"/>
  <c r="X1804" i="325"/>
  <c r="X1805" i="325"/>
  <c r="X1806" i="325"/>
  <c r="X1807" i="325"/>
  <c r="X1808" i="325"/>
  <c r="X1809" i="325"/>
  <c r="X1810" i="325"/>
  <c r="X1811" i="325"/>
  <c r="X1812" i="325"/>
  <c r="X1813" i="325"/>
  <c r="X1814" i="325"/>
  <c r="X1815" i="325"/>
  <c r="X1816" i="325"/>
  <c r="X1817" i="325"/>
  <c r="X1818" i="325"/>
  <c r="X1819" i="325"/>
  <c r="X1820" i="325"/>
  <c r="X1821" i="325"/>
  <c r="X1822" i="325"/>
  <c r="X1823" i="325"/>
  <c r="X1824" i="325"/>
  <c r="X1825" i="325"/>
  <c r="X1826" i="325"/>
  <c r="X1827" i="325"/>
  <c r="X1828" i="325"/>
  <c r="X1829" i="325"/>
  <c r="X1830" i="325"/>
  <c r="X1831" i="325"/>
  <c r="X1832" i="325"/>
  <c r="X1833" i="325"/>
  <c r="X1834" i="325"/>
  <c r="X1835" i="325"/>
  <c r="X1836" i="325"/>
  <c r="X1837" i="325"/>
  <c r="X1838" i="325"/>
  <c r="X1839" i="325"/>
  <c r="X1840" i="325"/>
  <c r="X1841" i="325"/>
  <c r="X1842" i="325"/>
  <c r="X1843" i="325"/>
  <c r="X1844" i="325"/>
  <c r="X1845" i="325"/>
  <c r="X1846" i="325"/>
  <c r="X1847" i="325"/>
  <c r="X1848" i="325"/>
  <c r="X1849" i="325"/>
  <c r="X1850" i="325"/>
  <c r="X1851" i="325"/>
  <c r="X1852" i="325"/>
  <c r="X1853" i="325"/>
  <c r="X1854" i="325"/>
  <c r="X1855" i="325"/>
  <c r="X1856" i="325"/>
  <c r="X1857" i="325"/>
  <c r="X1858" i="325"/>
  <c r="X1859" i="325"/>
  <c r="X1860" i="325"/>
  <c r="X1861" i="325"/>
  <c r="X1862" i="325"/>
  <c r="X1863" i="325"/>
  <c r="X1864" i="325"/>
  <c r="X1865" i="325"/>
  <c r="X1866" i="325"/>
  <c r="X1867" i="325"/>
  <c r="X1868" i="325"/>
  <c r="X1869" i="325"/>
  <c r="X1870" i="325"/>
  <c r="X1871" i="325"/>
  <c r="X1872" i="325"/>
  <c r="X1873" i="325"/>
  <c r="X1874" i="325"/>
  <c r="X1875" i="325"/>
  <c r="X1876" i="325"/>
  <c r="X1877" i="325"/>
  <c r="X1878" i="325"/>
  <c r="X1879" i="325"/>
  <c r="X1880" i="325"/>
  <c r="X1881" i="325"/>
  <c r="X1882" i="325"/>
  <c r="X1883" i="325"/>
  <c r="X1884" i="325"/>
  <c r="X1885" i="325"/>
  <c r="X1886" i="325"/>
  <c r="X1887" i="325"/>
  <c r="X1888" i="325"/>
  <c r="X1889" i="325"/>
  <c r="X1890" i="325"/>
  <c r="X1891" i="325"/>
  <c r="X1892" i="325"/>
  <c r="X1893" i="325"/>
  <c r="X1894" i="325"/>
  <c r="X1895" i="325"/>
  <c r="X1896" i="325"/>
  <c r="X1897" i="325"/>
  <c r="X1898" i="325"/>
  <c r="X1899" i="325"/>
  <c r="X1900" i="325"/>
  <c r="X1901" i="325"/>
  <c r="X1902" i="325"/>
  <c r="X5" i="325"/>
  <c r="H1" i="343"/>
  <c r="AL41" i="343"/>
  <c r="AF41" i="343"/>
  <c r="Z41" i="343"/>
  <c r="R41" i="343"/>
  <c r="AC41" i="343" s="1"/>
  <c r="J1" i="343"/>
  <c r="I1" i="343"/>
  <c r="G1" i="343"/>
  <c r="F1" i="343"/>
  <c r="E1" i="343"/>
  <c r="AO6" i="343"/>
  <c r="AO7" i="343"/>
  <c r="AO8" i="343"/>
  <c r="AO9" i="343"/>
  <c r="AO10" i="343"/>
  <c r="AO11" i="343"/>
  <c r="AO12" i="343"/>
  <c r="AO13" i="343"/>
  <c r="AO14" i="343"/>
  <c r="AO15" i="343"/>
  <c r="AO16" i="343"/>
  <c r="AO17" i="343"/>
  <c r="AO18" i="343"/>
  <c r="AO19" i="343"/>
  <c r="AO20" i="343"/>
  <c r="AO21" i="343"/>
  <c r="AO22" i="343"/>
  <c r="AO23" i="343"/>
  <c r="AO24" i="343"/>
  <c r="AO25" i="343"/>
  <c r="AO26" i="343"/>
  <c r="AO27" i="343"/>
  <c r="AO28" i="343"/>
  <c r="AO29" i="343"/>
  <c r="AO30" i="343"/>
  <c r="AO31" i="343"/>
  <c r="AO32" i="343"/>
  <c r="AO33" i="343"/>
  <c r="AO34" i="343"/>
  <c r="AO35" i="343"/>
  <c r="AO36" i="343"/>
  <c r="AO37" i="343"/>
  <c r="AO38" i="343"/>
  <c r="AO39" i="343"/>
  <c r="AO40" i="343"/>
  <c r="AO41" i="343"/>
  <c r="AO42" i="343"/>
  <c r="AO45" i="343"/>
  <c r="AO46" i="343"/>
  <c r="AO47" i="343"/>
  <c r="AO48" i="343"/>
  <c r="AO49" i="343"/>
  <c r="AO50" i="343"/>
  <c r="AO51" i="343"/>
  <c r="AO52" i="343"/>
  <c r="AO53" i="343"/>
  <c r="AO54" i="343"/>
  <c r="AO55" i="343"/>
  <c r="AO56" i="343"/>
  <c r="AO57" i="343"/>
  <c r="AO58" i="343"/>
  <c r="AO59" i="343"/>
  <c r="AO60" i="343"/>
  <c r="AO61" i="343"/>
  <c r="AO62" i="343"/>
  <c r="AO63" i="343"/>
  <c r="AO64" i="343"/>
  <c r="AO65" i="343"/>
  <c r="AO66" i="343"/>
  <c r="AO67" i="343"/>
  <c r="AO68" i="343"/>
  <c r="AO69" i="343"/>
  <c r="AO70" i="343"/>
  <c r="AO71" i="343"/>
  <c r="AO72" i="343"/>
  <c r="AO73" i="343"/>
  <c r="AO74" i="343"/>
  <c r="AO75" i="343"/>
  <c r="AO76" i="343"/>
  <c r="AO77" i="343"/>
  <c r="AO78" i="343"/>
  <c r="AO79" i="343"/>
  <c r="AO80" i="343"/>
  <c r="AO81" i="343"/>
  <c r="AO82" i="343"/>
  <c r="AO83" i="343"/>
  <c r="AO84" i="343"/>
  <c r="AO86" i="343"/>
  <c r="AO87" i="343"/>
  <c r="AO88" i="343"/>
  <c r="AO89" i="343"/>
  <c r="AO90" i="343"/>
  <c r="AO91" i="343"/>
  <c r="AO92" i="343"/>
  <c r="AO93" i="343"/>
  <c r="AO94" i="343"/>
  <c r="AO95" i="343"/>
  <c r="AO96" i="343"/>
  <c r="AO97" i="343"/>
  <c r="AO98" i="343"/>
  <c r="AO99" i="343"/>
  <c r="AO100" i="343"/>
  <c r="AO101" i="343"/>
  <c r="AO102" i="343"/>
  <c r="AO103" i="343"/>
  <c r="AO104" i="343"/>
  <c r="AO105" i="343"/>
  <c r="AO106" i="343"/>
  <c r="AO107" i="343"/>
  <c r="AO108" i="343"/>
  <c r="AO109" i="343"/>
  <c r="AO110" i="343"/>
  <c r="AO111" i="343"/>
  <c r="AO112" i="343"/>
  <c r="AO113" i="343"/>
  <c r="AO114" i="343"/>
  <c r="AO115" i="343"/>
  <c r="AO116" i="343"/>
  <c r="AO117" i="343"/>
  <c r="AO118" i="343"/>
  <c r="AO119" i="343"/>
  <c r="AO120" i="343"/>
  <c r="AO121" i="343"/>
  <c r="AO122" i="343"/>
  <c r="AO123" i="343"/>
  <c r="AO124" i="343"/>
  <c r="AO125" i="343"/>
  <c r="AO126" i="343"/>
  <c r="AO127" i="343"/>
  <c r="AO128" i="343"/>
  <c r="AO129" i="343"/>
  <c r="AO130" i="343"/>
  <c r="AO131" i="343"/>
  <c r="AO132" i="343"/>
  <c r="AO133" i="343"/>
  <c r="AO134" i="343"/>
  <c r="AO135" i="343"/>
  <c r="AO136" i="343"/>
  <c r="AO137" i="343"/>
  <c r="AO138" i="343"/>
  <c r="AO139" i="343"/>
  <c r="AO140" i="343"/>
  <c r="AO141" i="343"/>
  <c r="AO142" i="343"/>
  <c r="AO143" i="343"/>
  <c r="AO144" i="343"/>
  <c r="AO145" i="343"/>
  <c r="AO146" i="343"/>
  <c r="AO147" i="343"/>
  <c r="AO148" i="343"/>
  <c r="AO149" i="343"/>
  <c r="AO150" i="343"/>
  <c r="AO151" i="343"/>
  <c r="AO152" i="343"/>
  <c r="AO153" i="343"/>
  <c r="AO154" i="343"/>
  <c r="AO155" i="343"/>
  <c r="AO156" i="343"/>
  <c r="AO157" i="343"/>
  <c r="AO158" i="343"/>
  <c r="AO5" i="343"/>
  <c r="R18" i="96" l="1"/>
  <c r="T44" i="343"/>
  <c r="J44" i="343"/>
  <c r="F44" i="343"/>
  <c r="H43" i="343"/>
  <c r="E43" i="343"/>
  <c r="I44" i="343"/>
  <c r="E44" i="343"/>
  <c r="U43" i="343"/>
  <c r="G43" i="343"/>
  <c r="T43" i="343"/>
  <c r="J43" i="343"/>
  <c r="F43" i="343"/>
  <c r="I43" i="343"/>
  <c r="H44" i="343"/>
  <c r="U44" i="343"/>
  <c r="G44" i="343"/>
  <c r="P42" i="325"/>
  <c r="S42" i="325"/>
  <c r="R42" i="325"/>
  <c r="N42" i="325"/>
  <c r="J42" i="325"/>
  <c r="F42" i="325"/>
  <c r="R41" i="325"/>
  <c r="N41" i="325"/>
  <c r="J41" i="325"/>
  <c r="F41" i="325"/>
  <c r="Q41" i="325"/>
  <c r="M41" i="325"/>
  <c r="I41" i="325"/>
  <c r="H42" i="325"/>
  <c r="P41" i="325"/>
  <c r="H41" i="325"/>
  <c r="K42" i="325"/>
  <c r="S41" i="325"/>
  <c r="K41" i="325"/>
  <c r="Q42" i="325"/>
  <c r="M42" i="325"/>
  <c r="I42" i="325"/>
  <c r="T42" i="325"/>
  <c r="L42" i="325"/>
  <c r="T41" i="325"/>
  <c r="L41" i="325"/>
  <c r="O42" i="325"/>
  <c r="G42" i="325"/>
  <c r="O41" i="325"/>
  <c r="G41" i="325"/>
  <c r="AT134" i="131"/>
  <c r="AT138" i="131"/>
  <c r="AT53" i="131"/>
  <c r="AT41" i="131"/>
  <c r="R46" i="325"/>
  <c r="N46" i="325"/>
  <c r="J46" i="325"/>
  <c r="F46" i="325"/>
  <c r="P46" i="325"/>
  <c r="L46" i="325"/>
  <c r="H46" i="325"/>
  <c r="S46" i="325"/>
  <c r="O46" i="325"/>
  <c r="G46" i="325"/>
  <c r="Q46" i="325"/>
  <c r="M46" i="325"/>
  <c r="I46" i="325"/>
  <c r="K46" i="325"/>
  <c r="T46" i="325"/>
  <c r="U85" i="343"/>
  <c r="G85" i="343"/>
  <c r="T85" i="343"/>
  <c r="J85" i="343"/>
  <c r="F85" i="343"/>
  <c r="I85" i="343"/>
  <c r="E85" i="343"/>
  <c r="H85" i="343"/>
  <c r="T13" i="343"/>
  <c r="R89" i="325"/>
  <c r="N89" i="325"/>
  <c r="J89" i="325"/>
  <c r="F89" i="325"/>
  <c r="S89" i="325"/>
  <c r="O89" i="325"/>
  <c r="K89" i="325"/>
  <c r="G89" i="325"/>
  <c r="Q89" i="325"/>
  <c r="M89" i="325"/>
  <c r="I89" i="325"/>
  <c r="T89" i="325"/>
  <c r="P89" i="325"/>
  <c r="L89" i="325"/>
  <c r="H89" i="325"/>
  <c r="X70" i="132"/>
  <c r="X28" i="132"/>
  <c r="X58" i="132"/>
  <c r="X55" i="132"/>
  <c r="X88" i="132"/>
  <c r="X101" i="132"/>
  <c r="X32" i="132"/>
  <c r="X38" i="132"/>
  <c r="AT105" i="131"/>
  <c r="AT119" i="131"/>
  <c r="AT125" i="131"/>
  <c r="AT72" i="131"/>
  <c r="AT99" i="131"/>
  <c r="AT84" i="131"/>
  <c r="X71" i="132"/>
  <c r="X54" i="132"/>
  <c r="X42" i="132"/>
  <c r="X41" i="132"/>
  <c r="AT109" i="131"/>
  <c r="AT104" i="131"/>
  <c r="AT95" i="131"/>
  <c r="AT71" i="131"/>
  <c r="AT36" i="131"/>
  <c r="AT124" i="131"/>
  <c r="X35" i="132"/>
  <c r="X48" i="132"/>
  <c r="X72" i="132"/>
  <c r="X23" i="132"/>
  <c r="X65" i="132"/>
  <c r="AT7" i="131"/>
  <c r="AT57" i="131"/>
  <c r="AT69" i="131"/>
  <c r="AT100" i="131"/>
  <c r="AT27" i="131"/>
  <c r="AT67" i="131"/>
  <c r="X52" i="132"/>
  <c r="X73" i="132"/>
  <c r="X75" i="132"/>
  <c r="X57" i="132"/>
  <c r="X104" i="132"/>
  <c r="X27" i="132"/>
  <c r="AT43" i="131"/>
  <c r="AT77" i="131"/>
  <c r="AT17" i="131"/>
  <c r="AT130" i="131"/>
  <c r="AT33" i="131"/>
  <c r="AT68" i="131"/>
  <c r="AT137" i="131"/>
  <c r="AT117" i="131"/>
  <c r="AT193" i="131"/>
  <c r="AT611" i="131"/>
  <c r="T10" i="343"/>
  <c r="T86" i="343"/>
  <c r="T81" i="343"/>
  <c r="T77" i="343"/>
  <c r="T73" i="343"/>
  <c r="T69" i="343"/>
  <c r="T65" i="343"/>
  <c r="T61" i="343"/>
  <c r="T57" i="343"/>
  <c r="T53" i="343"/>
  <c r="T49" i="343"/>
  <c r="T45" i="343"/>
  <c r="T39" i="343"/>
  <c r="T35" i="343"/>
  <c r="T31" i="343"/>
  <c r="T27" i="343"/>
  <c r="T23" i="343"/>
  <c r="T19" i="343"/>
  <c r="T15" i="343"/>
  <c r="T11" i="343"/>
  <c r="T6" i="343"/>
  <c r="U8" i="343"/>
  <c r="U12" i="343"/>
  <c r="U16" i="343"/>
  <c r="U20" i="343"/>
  <c r="U24" i="343"/>
  <c r="U28" i="343"/>
  <c r="U32" i="343"/>
  <c r="U36" i="343"/>
  <c r="U40" i="343"/>
  <c r="U46" i="343"/>
  <c r="U50" i="343"/>
  <c r="U54" i="343"/>
  <c r="U58" i="343"/>
  <c r="U62" i="343"/>
  <c r="U66" i="343"/>
  <c r="U70" i="343"/>
  <c r="U74" i="343"/>
  <c r="U78" i="343"/>
  <c r="U82" i="343"/>
  <c r="U87" i="343"/>
  <c r="T83" i="343"/>
  <c r="T59" i="343"/>
  <c r="T51" i="343"/>
  <c r="T37" i="343"/>
  <c r="T29" i="343"/>
  <c r="T21" i="343"/>
  <c r="T8" i="343"/>
  <c r="U10" i="343"/>
  <c r="U18" i="343"/>
  <c r="U30" i="343"/>
  <c r="U38" i="343"/>
  <c r="U48" i="343"/>
  <c r="U60" i="343"/>
  <c r="U68" i="343"/>
  <c r="U76" i="343"/>
  <c r="U89" i="343"/>
  <c r="T82" i="343"/>
  <c r="T74" i="343"/>
  <c r="T70" i="343"/>
  <c r="T62" i="343"/>
  <c r="T54" i="343"/>
  <c r="T46" i="343"/>
  <c r="T36" i="343"/>
  <c r="T28" i="343"/>
  <c r="T20" i="343"/>
  <c r="T16" i="343"/>
  <c r="T7" i="343"/>
  <c r="U11" i="343"/>
  <c r="U19" i="343"/>
  <c r="U27" i="343"/>
  <c r="U39" i="343"/>
  <c r="U49" i="343"/>
  <c r="U61" i="343"/>
  <c r="U69" i="343"/>
  <c r="T89" i="343"/>
  <c r="T84" i="343"/>
  <c r="T80" i="343"/>
  <c r="T76" i="343"/>
  <c r="T72" i="343"/>
  <c r="T68" i="343"/>
  <c r="T64" i="343"/>
  <c r="T60" i="343"/>
  <c r="T56" i="343"/>
  <c r="T52" i="343"/>
  <c r="T48" i="343"/>
  <c r="T42" i="343"/>
  <c r="T38" i="343"/>
  <c r="T34" i="343"/>
  <c r="T30" i="343"/>
  <c r="T26" i="343"/>
  <c r="T22" i="343"/>
  <c r="T18" i="343"/>
  <c r="T14" i="343"/>
  <c r="T9" i="343"/>
  <c r="T5" i="343"/>
  <c r="U9" i="343"/>
  <c r="U13" i="343"/>
  <c r="U17" i="343"/>
  <c r="U21" i="343"/>
  <c r="U25" i="343"/>
  <c r="U29" i="343"/>
  <c r="U33" i="343"/>
  <c r="U37" i="343"/>
  <c r="U41" i="343"/>
  <c r="U47" i="343"/>
  <c r="U51" i="343"/>
  <c r="U55" i="343"/>
  <c r="U59" i="343"/>
  <c r="U63" i="343"/>
  <c r="U67" i="343"/>
  <c r="U71" i="343"/>
  <c r="U75" i="343"/>
  <c r="U79" i="343"/>
  <c r="U83" i="343"/>
  <c r="U88" i="343"/>
  <c r="T88" i="343"/>
  <c r="T79" i="343"/>
  <c r="T75" i="343"/>
  <c r="T71" i="343"/>
  <c r="T67" i="343"/>
  <c r="T63" i="343"/>
  <c r="T55" i="343"/>
  <c r="T47" i="343"/>
  <c r="T41" i="343"/>
  <c r="T33" i="343"/>
  <c r="T25" i="343"/>
  <c r="T17" i="343"/>
  <c r="U6" i="343"/>
  <c r="U14" i="343"/>
  <c r="U22" i="343"/>
  <c r="U26" i="343"/>
  <c r="U34" i="343"/>
  <c r="U42" i="343"/>
  <c r="U52" i="343"/>
  <c r="U56" i="343"/>
  <c r="U64" i="343"/>
  <c r="U72" i="343"/>
  <c r="U80" i="343"/>
  <c r="U84" i="343"/>
  <c r="T87" i="343"/>
  <c r="T78" i="343"/>
  <c r="T66" i="343"/>
  <c r="T58" i="343"/>
  <c r="T50" i="343"/>
  <c r="T40" i="343"/>
  <c r="T32" i="343"/>
  <c r="T24" i="343"/>
  <c r="T12" i="343"/>
  <c r="U7" i="343"/>
  <c r="U15" i="343"/>
  <c r="U23" i="343"/>
  <c r="U31" i="343"/>
  <c r="U35" i="343"/>
  <c r="U45" i="343"/>
  <c r="U53" i="343"/>
  <c r="U57" i="343"/>
  <c r="U65" i="343"/>
  <c r="U73" i="343"/>
  <c r="U77" i="343"/>
  <c r="U5" i="343"/>
  <c r="U81" i="343"/>
  <c r="U86" i="343"/>
  <c r="AT643" i="131"/>
  <c r="AT587" i="131"/>
  <c r="CT5" i="338"/>
  <c r="X12" i="132"/>
  <c r="X49" i="132"/>
  <c r="X24" i="132"/>
  <c r="X7" i="132"/>
  <c r="X97" i="132"/>
  <c r="X74" i="132"/>
  <c r="X8" i="132"/>
  <c r="X94" i="132"/>
  <c r="X81" i="132"/>
  <c r="X37" i="132"/>
  <c r="X77" i="132"/>
  <c r="X68" i="132"/>
  <c r="AT89" i="131"/>
  <c r="AT11" i="131"/>
  <c r="AT101" i="131"/>
  <c r="AT92" i="131"/>
  <c r="AT123" i="131"/>
  <c r="AT121" i="131"/>
  <c r="AT23" i="131"/>
  <c r="AT85" i="131"/>
  <c r="AT139" i="131"/>
  <c r="AT93" i="131"/>
  <c r="AT63" i="131"/>
  <c r="AT103" i="131"/>
  <c r="AT25" i="131"/>
  <c r="AT79" i="131"/>
  <c r="AT47" i="131"/>
  <c r="AT87" i="131"/>
  <c r="AT179" i="131"/>
  <c r="AT864" i="131"/>
  <c r="AT747" i="131"/>
  <c r="CT19" i="338"/>
  <c r="CT36" i="338"/>
  <c r="CT21" i="338"/>
  <c r="G7" i="346"/>
  <c r="CS21" i="415"/>
  <c r="ES21" i="415"/>
  <c r="EX21" i="415" s="1"/>
  <c r="X50" i="132"/>
  <c r="X31" i="132"/>
  <c r="X34" i="132"/>
  <c r="X21" i="132"/>
  <c r="X61" i="132"/>
  <c r="X15" i="132"/>
  <c r="X18" i="132"/>
  <c r="X96" i="132"/>
  <c r="X86" i="132"/>
  <c r="X92" i="132"/>
  <c r="X91" i="132"/>
  <c r="X78" i="132"/>
  <c r="AT35" i="131"/>
  <c r="AT45" i="131"/>
  <c r="AT116" i="131"/>
  <c r="AT55" i="131"/>
  <c r="AT52" i="131"/>
  <c r="AT19" i="131"/>
  <c r="AT133" i="131"/>
  <c r="AT108" i="131"/>
  <c r="AT106" i="131"/>
  <c r="AT76" i="131"/>
  <c r="AT31" i="131"/>
  <c r="AT62" i="131"/>
  <c r="AT75" i="131"/>
  <c r="AT5" i="131"/>
  <c r="AT15" i="131"/>
  <c r="AT83" i="131"/>
  <c r="AT187" i="131"/>
  <c r="AT153" i="131"/>
  <c r="T200" i="325"/>
  <c r="P200" i="325"/>
  <c r="L200" i="325"/>
  <c r="H200" i="325"/>
  <c r="T199" i="325"/>
  <c r="P199" i="325"/>
  <c r="L199" i="325"/>
  <c r="H199" i="325"/>
  <c r="T198" i="325"/>
  <c r="P198" i="325"/>
  <c r="L198" i="325"/>
  <c r="H198" i="325"/>
  <c r="T197" i="325"/>
  <c r="P197" i="325"/>
  <c r="L197" i="325"/>
  <c r="H197" i="325"/>
  <c r="S200" i="325"/>
  <c r="O200" i="325"/>
  <c r="K200" i="325"/>
  <c r="G200" i="325"/>
  <c r="S199" i="325"/>
  <c r="O199" i="325"/>
  <c r="K199" i="325"/>
  <c r="G199" i="325"/>
  <c r="S198" i="325"/>
  <c r="O198" i="325"/>
  <c r="K198" i="325"/>
  <c r="G198" i="325"/>
  <c r="S197" i="325"/>
  <c r="O197" i="325"/>
  <c r="K197" i="325"/>
  <c r="G197" i="325"/>
  <c r="S196" i="325"/>
  <c r="O196" i="325"/>
  <c r="K196" i="325"/>
  <c r="G196" i="325"/>
  <c r="S195" i="325"/>
  <c r="O195" i="325"/>
  <c r="K195" i="325"/>
  <c r="G195" i="325"/>
  <c r="S194" i="325"/>
  <c r="O194" i="325"/>
  <c r="K194" i="325"/>
  <c r="G194" i="325"/>
  <c r="S52" i="325"/>
  <c r="O52" i="325"/>
  <c r="K52" i="325"/>
  <c r="G52" i="325"/>
  <c r="S49" i="325"/>
  <c r="O49" i="325"/>
  <c r="K49" i="325"/>
  <c r="G49" i="325"/>
  <c r="M198" i="325"/>
  <c r="I198" i="325"/>
  <c r="M197" i="325"/>
  <c r="Q196" i="325"/>
  <c r="Q195" i="325"/>
  <c r="Q194" i="325"/>
  <c r="I194" i="325"/>
  <c r="I52" i="325"/>
  <c r="M49" i="325"/>
  <c r="T196" i="325"/>
  <c r="L196" i="325"/>
  <c r="H196" i="325"/>
  <c r="P195" i="325"/>
  <c r="H195" i="325"/>
  <c r="P194" i="325"/>
  <c r="H194" i="325"/>
  <c r="P52" i="325"/>
  <c r="T49" i="325"/>
  <c r="L49" i="325"/>
  <c r="R200" i="325"/>
  <c r="N200" i="325"/>
  <c r="J200" i="325"/>
  <c r="F200" i="325"/>
  <c r="R199" i="325"/>
  <c r="N199" i="325"/>
  <c r="J199" i="325"/>
  <c r="F199" i="325"/>
  <c r="R198" i="325"/>
  <c r="N198" i="325"/>
  <c r="J198" i="325"/>
  <c r="F198" i="325"/>
  <c r="R197" i="325"/>
  <c r="N197" i="325"/>
  <c r="J197" i="325"/>
  <c r="F197" i="325"/>
  <c r="R196" i="325"/>
  <c r="N196" i="325"/>
  <c r="J196" i="325"/>
  <c r="F196" i="325"/>
  <c r="R195" i="325"/>
  <c r="N195" i="325"/>
  <c r="J195" i="325"/>
  <c r="F195" i="325"/>
  <c r="R194" i="325"/>
  <c r="N194" i="325"/>
  <c r="J194" i="325"/>
  <c r="F194" i="325"/>
  <c r="R52" i="325"/>
  <c r="N52" i="325"/>
  <c r="J52" i="325"/>
  <c r="F52" i="325"/>
  <c r="R49" i="325"/>
  <c r="N49" i="325"/>
  <c r="J49" i="325"/>
  <c r="F49" i="325"/>
  <c r="Q200" i="325"/>
  <c r="M200" i="325"/>
  <c r="I200" i="325"/>
  <c r="Q199" i="325"/>
  <c r="M199" i="325"/>
  <c r="I199" i="325"/>
  <c r="Q198" i="325"/>
  <c r="Q197" i="325"/>
  <c r="I197" i="325"/>
  <c r="M196" i="325"/>
  <c r="I196" i="325"/>
  <c r="M195" i="325"/>
  <c r="I195" i="325"/>
  <c r="M194" i="325"/>
  <c r="Q52" i="325"/>
  <c r="M52" i="325"/>
  <c r="Q49" i="325"/>
  <c r="I49" i="325"/>
  <c r="P196" i="325"/>
  <c r="T195" i="325"/>
  <c r="L195" i="325"/>
  <c r="T194" i="325"/>
  <c r="L194" i="325"/>
  <c r="T52" i="325"/>
  <c r="L52" i="325"/>
  <c r="H52" i="325"/>
  <c r="P49" i="325"/>
  <c r="H49" i="325"/>
  <c r="X16" i="132"/>
  <c r="X217" i="132"/>
  <c r="X239" i="132"/>
  <c r="X229" i="132"/>
  <c r="X446" i="132"/>
  <c r="X289" i="132"/>
  <c r="X351" i="132"/>
  <c r="X307" i="132"/>
  <c r="X774" i="132"/>
  <c r="X419" i="132"/>
  <c r="X604" i="132"/>
  <c r="X482" i="132"/>
  <c r="X610" i="132"/>
  <c r="X738" i="132"/>
  <c r="X393" i="132"/>
  <c r="X516" i="132"/>
  <c r="X764" i="132"/>
  <c r="X240" i="132"/>
  <c r="X272" i="132"/>
  <c r="X304" i="132"/>
  <c r="X336" i="132"/>
  <c r="X368" i="132"/>
  <c r="X400" i="132"/>
  <c r="X432" i="132"/>
  <c r="X536" i="132"/>
  <c r="X664" i="132"/>
  <c r="X481" i="132"/>
  <c r="X609" i="132"/>
  <c r="X737" i="132"/>
  <c r="X865" i="132"/>
  <c r="X824" i="132"/>
  <c r="X305" i="132"/>
  <c r="X295" i="132"/>
  <c r="X261" i="132"/>
  <c r="X574" i="132"/>
  <c r="X558" i="132"/>
  <c r="X758" i="132"/>
  <c r="X339" i="132"/>
  <c r="X369" i="132"/>
  <c r="X435" i="132"/>
  <c r="X668" i="132"/>
  <c r="X514" i="132"/>
  <c r="X642" i="132"/>
  <c r="X770" i="132"/>
  <c r="X409" i="132"/>
  <c r="X564" i="132"/>
  <c r="X216" i="132"/>
  <c r="X248" i="132"/>
  <c r="X280" i="132"/>
  <c r="X312" i="132"/>
  <c r="X344" i="132"/>
  <c r="X376" i="132"/>
  <c r="X408" i="132"/>
  <c r="X440" i="132"/>
  <c r="X568" i="132"/>
  <c r="X696" i="132"/>
  <c r="X513" i="132"/>
  <c r="X641" i="132"/>
  <c r="X769" i="132"/>
  <c r="X897" i="132"/>
  <c r="X856" i="132"/>
  <c r="X353" i="132"/>
  <c r="X470" i="132"/>
  <c r="X293" i="132"/>
  <c r="X702" i="132"/>
  <c r="X686" i="132"/>
  <c r="X243" i="132"/>
  <c r="X518" i="132"/>
  <c r="X387" i="132"/>
  <c r="X476" i="132"/>
  <c r="X748" i="132"/>
  <c r="X546" i="132"/>
  <c r="X674" i="132"/>
  <c r="X363" i="132"/>
  <c r="X425" i="132"/>
  <c r="X652" i="132"/>
  <c r="X224" i="132"/>
  <c r="X256" i="132"/>
  <c r="X288" i="132"/>
  <c r="X320" i="132"/>
  <c r="X352" i="132"/>
  <c r="X384" i="132"/>
  <c r="X416" i="132"/>
  <c r="X472" i="132"/>
  <c r="X600" i="132"/>
  <c r="X728" i="132"/>
  <c r="X545" i="132"/>
  <c r="X673" i="132"/>
  <c r="X801" i="132"/>
  <c r="X929" i="132"/>
  <c r="X888" i="132"/>
  <c r="X718" i="132"/>
  <c r="X694" i="132"/>
  <c r="X325" i="132"/>
  <c r="X233" i="132"/>
  <c r="X287" i="132"/>
  <c r="X275" i="132"/>
  <c r="X646" i="132"/>
  <c r="X403" i="132"/>
  <c r="X548" i="132"/>
  <c r="X450" i="132"/>
  <c r="X578" i="132"/>
  <c r="X706" i="132"/>
  <c r="X379" i="132"/>
  <c r="X452" i="132"/>
  <c r="X700" i="132"/>
  <c r="X232" i="132"/>
  <c r="X264" i="132"/>
  <c r="X296" i="132"/>
  <c r="X328" i="132"/>
  <c r="X360" i="132"/>
  <c r="X392" i="132"/>
  <c r="X424" i="132"/>
  <c r="X504" i="132"/>
  <c r="X632" i="132"/>
  <c r="X449" i="132"/>
  <c r="X577" i="132"/>
  <c r="X705" i="132"/>
  <c r="X833" i="132"/>
  <c r="X792" i="132"/>
  <c r="X9" i="132"/>
  <c r="X950" i="132"/>
  <c r="X942" i="132"/>
  <c r="X934" i="132"/>
  <c r="X926" i="132"/>
  <c r="X918" i="132"/>
  <c r="X910" i="132"/>
  <c r="X902" i="132"/>
  <c r="X894" i="132"/>
  <c r="X886" i="132"/>
  <c r="X878" i="132"/>
  <c r="X870" i="132"/>
  <c r="X862" i="132"/>
  <c r="X854" i="132"/>
  <c r="X846" i="132"/>
  <c r="X838" i="132"/>
  <c r="X830" i="132"/>
  <c r="X822" i="132"/>
  <c r="X814" i="132"/>
  <c r="X806" i="132"/>
  <c r="X798" i="132"/>
  <c r="X790" i="132"/>
  <c r="X782" i="132"/>
  <c r="X943" i="132"/>
  <c r="X935" i="132"/>
  <c r="X927" i="132"/>
  <c r="X919" i="132"/>
  <c r="X911" i="132"/>
  <c r="X903" i="132"/>
  <c r="X895" i="132"/>
  <c r="X887" i="132"/>
  <c r="X879" i="132"/>
  <c r="X871" i="132"/>
  <c r="X863" i="132"/>
  <c r="X855" i="132"/>
  <c r="X847" i="132"/>
  <c r="X839" i="132"/>
  <c r="X831" i="132"/>
  <c r="X823" i="132"/>
  <c r="X815" i="132"/>
  <c r="X807" i="132"/>
  <c r="X799" i="132"/>
  <c r="X791" i="132"/>
  <c r="X783" i="132"/>
  <c r="X775" i="132"/>
  <c r="X767" i="132"/>
  <c r="X759" i="132"/>
  <c r="X751" i="132"/>
  <c r="X743" i="132"/>
  <c r="X735" i="132"/>
  <c r="X727" i="132"/>
  <c r="X719" i="132"/>
  <c r="X711" i="132"/>
  <c r="X703" i="132"/>
  <c r="X695" i="132"/>
  <c r="X687" i="132"/>
  <c r="X679" i="132"/>
  <c r="X671" i="132"/>
  <c r="X663" i="132"/>
  <c r="X655" i="132"/>
  <c r="X647" i="132"/>
  <c r="X639" i="132"/>
  <c r="X631" i="132"/>
  <c r="X623" i="132"/>
  <c r="X615" i="132"/>
  <c r="X607" i="132"/>
  <c r="X599" i="132"/>
  <c r="X591" i="132"/>
  <c r="X583" i="132"/>
  <c r="X575" i="132"/>
  <c r="X567" i="132"/>
  <c r="X559" i="132"/>
  <c r="X551" i="132"/>
  <c r="X543" i="132"/>
  <c r="X535" i="132"/>
  <c r="X527" i="132"/>
  <c r="X519" i="132"/>
  <c r="X511" i="132"/>
  <c r="X503" i="132"/>
  <c r="X495" i="132"/>
  <c r="X487" i="132"/>
  <c r="X479" i="132"/>
  <c r="X471" i="132"/>
  <c r="X463" i="132"/>
  <c r="X455" i="132"/>
  <c r="X447" i="132"/>
  <c r="X776" i="132"/>
  <c r="X744" i="132"/>
  <c r="X948" i="132"/>
  <c r="X940" i="132"/>
  <c r="X932" i="132"/>
  <c r="X924" i="132"/>
  <c r="X916" i="132"/>
  <c r="X908" i="132"/>
  <c r="X900" i="132"/>
  <c r="X892" i="132"/>
  <c r="X884" i="132"/>
  <c r="X876" i="132"/>
  <c r="X868" i="132"/>
  <c r="X860" i="132"/>
  <c r="X852" i="132"/>
  <c r="X844" i="132"/>
  <c r="X836" i="132"/>
  <c r="X828" i="132"/>
  <c r="X820" i="132"/>
  <c r="X812" i="132"/>
  <c r="X804" i="132"/>
  <c r="X796" i="132"/>
  <c r="X788" i="132"/>
  <c r="X949" i="132"/>
  <c r="X941" i="132"/>
  <c r="X933" i="132"/>
  <c r="X925" i="132"/>
  <c r="X917" i="132"/>
  <c r="X909" i="132"/>
  <c r="X901" i="132"/>
  <c r="X893" i="132"/>
  <c r="X885" i="132"/>
  <c r="X877" i="132"/>
  <c r="X869" i="132"/>
  <c r="X861" i="132"/>
  <c r="X853" i="132"/>
  <c r="X845" i="132"/>
  <c r="X837" i="132"/>
  <c r="X829" i="132"/>
  <c r="X821" i="132"/>
  <c r="X813" i="132"/>
  <c r="X805" i="132"/>
  <c r="X797" i="132"/>
  <c r="X789" i="132"/>
  <c r="X781" i="132"/>
  <c r="X773" i="132"/>
  <c r="X765" i="132"/>
  <c r="X757" i="132"/>
  <c r="X749" i="132"/>
  <c r="X741" i="132"/>
  <c r="X733" i="132"/>
  <c r="X725" i="132"/>
  <c r="X717" i="132"/>
  <c r="X709" i="132"/>
  <c r="X701" i="132"/>
  <c r="X693" i="132"/>
  <c r="X685" i="132"/>
  <c r="X677" i="132"/>
  <c r="X669" i="132"/>
  <c r="X661" i="132"/>
  <c r="X653" i="132"/>
  <c r="X645" i="132"/>
  <c r="X637" i="132"/>
  <c r="X629" i="132"/>
  <c r="X621" i="132"/>
  <c r="X613" i="132"/>
  <c r="X605" i="132"/>
  <c r="X597" i="132"/>
  <c r="X589" i="132"/>
  <c r="X581" i="132"/>
  <c r="X573" i="132"/>
  <c r="X565" i="132"/>
  <c r="X557" i="132"/>
  <c r="X549" i="132"/>
  <c r="X541" i="132"/>
  <c r="X533" i="132"/>
  <c r="X525" i="132"/>
  <c r="X517" i="132"/>
  <c r="X509" i="132"/>
  <c r="X501" i="132"/>
  <c r="X493" i="132"/>
  <c r="X485" i="132"/>
  <c r="X477" i="132"/>
  <c r="X469" i="132"/>
  <c r="X461" i="132"/>
  <c r="X453" i="132"/>
  <c r="X445" i="132"/>
  <c r="X768" i="132"/>
  <c r="X736" i="132"/>
  <c r="X946" i="132"/>
  <c r="X938" i="132"/>
  <c r="X930" i="132"/>
  <c r="X922" i="132"/>
  <c r="X914" i="132"/>
  <c r="X906" i="132"/>
  <c r="X898" i="132"/>
  <c r="X890" i="132"/>
  <c r="X882" i="132"/>
  <c r="X874" i="132"/>
  <c r="X866" i="132"/>
  <c r="X858" i="132"/>
  <c r="X850" i="132"/>
  <c r="X842" i="132"/>
  <c r="X834" i="132"/>
  <c r="X826" i="132"/>
  <c r="X818" i="132"/>
  <c r="X810" i="132"/>
  <c r="X802" i="132"/>
  <c r="X794" i="132"/>
  <c r="X786" i="132"/>
  <c r="X947" i="132"/>
  <c r="X939" i="132"/>
  <c r="X931" i="132"/>
  <c r="X923" i="132"/>
  <c r="X915" i="132"/>
  <c r="X907" i="132"/>
  <c r="X899" i="132"/>
  <c r="X891" i="132"/>
  <c r="X883" i="132"/>
  <c r="X875" i="132"/>
  <c r="X867" i="132"/>
  <c r="X859" i="132"/>
  <c r="X851" i="132"/>
  <c r="X843" i="132"/>
  <c r="X835" i="132"/>
  <c r="X827" i="132"/>
  <c r="X819" i="132"/>
  <c r="X811" i="132"/>
  <c r="X803" i="132"/>
  <c r="X795" i="132"/>
  <c r="X787" i="132"/>
  <c r="X779" i="132"/>
  <c r="X771" i="132"/>
  <c r="X763" i="132"/>
  <c r="X755" i="132"/>
  <c r="X747" i="132"/>
  <c r="X739" i="132"/>
  <c r="X731" i="132"/>
  <c r="X723" i="132"/>
  <c r="X715" i="132"/>
  <c r="X707" i="132"/>
  <c r="X699" i="132"/>
  <c r="X691" i="132"/>
  <c r="X683" i="132"/>
  <c r="X675" i="132"/>
  <c r="X667" i="132"/>
  <c r="X659" i="132"/>
  <c r="X651" i="132"/>
  <c r="X643" i="132"/>
  <c r="X635" i="132"/>
  <c r="X627" i="132"/>
  <c r="X619" i="132"/>
  <c r="X611" i="132"/>
  <c r="X603" i="132"/>
  <c r="X595" i="132"/>
  <c r="X587" i="132"/>
  <c r="X579" i="132"/>
  <c r="X571" i="132"/>
  <c r="X563" i="132"/>
  <c r="X555" i="132"/>
  <c r="X547" i="132"/>
  <c r="X539" i="132"/>
  <c r="X531" i="132"/>
  <c r="X523" i="132"/>
  <c r="X515" i="132"/>
  <c r="X507" i="132"/>
  <c r="X499" i="132"/>
  <c r="X491" i="132"/>
  <c r="X483" i="132"/>
  <c r="X475" i="132"/>
  <c r="X467" i="132"/>
  <c r="X459" i="132"/>
  <c r="X451" i="132"/>
  <c r="X443" i="132"/>
  <c r="X241" i="132"/>
  <c r="X462" i="132"/>
  <c r="X247" i="132"/>
  <c r="X726" i="132"/>
  <c r="X269" i="132"/>
  <c r="X478" i="132"/>
  <c r="X606" i="132"/>
  <c r="X249" i="132"/>
  <c r="X590" i="132"/>
  <c r="X502" i="132"/>
  <c r="X251" i="132"/>
  <c r="X678" i="132"/>
  <c r="X423" i="132"/>
  <c r="X492" i="132"/>
  <c r="X620" i="132"/>
  <c r="X458" i="132"/>
  <c r="X490" i="132"/>
  <c r="X586" i="132"/>
  <c r="X682" i="132"/>
  <c r="X367" i="132"/>
  <c r="X218" i="132"/>
  <c r="X242" i="132"/>
  <c r="X258" i="132"/>
  <c r="X282" i="132"/>
  <c r="X306" i="132"/>
  <c r="X330" i="132"/>
  <c r="X354" i="132"/>
  <c r="X378" i="132"/>
  <c r="X402" i="132"/>
  <c r="X418" i="132"/>
  <c r="X448" i="132"/>
  <c r="X512" i="132"/>
  <c r="X576" i="132"/>
  <c r="X640" i="132"/>
  <c r="X457" i="132"/>
  <c r="X489" i="132"/>
  <c r="X553" i="132"/>
  <c r="X617" i="132"/>
  <c r="X649" i="132"/>
  <c r="X681" i="132"/>
  <c r="X713" i="132"/>
  <c r="X745" i="132"/>
  <c r="X777" i="132"/>
  <c r="X809" i="132"/>
  <c r="X841" i="132"/>
  <c r="X873" i="132"/>
  <c r="X905" i="132"/>
  <c r="X937" i="132"/>
  <c r="X800" i="132"/>
  <c r="X832" i="132"/>
  <c r="X864" i="132"/>
  <c r="X51" i="132"/>
  <c r="X598" i="132"/>
  <c r="X301" i="132"/>
  <c r="X297" i="132"/>
  <c r="X315" i="132"/>
  <c r="X550" i="132"/>
  <c r="X407" i="132"/>
  <c r="X676" i="132"/>
  <c r="X554" i="132"/>
  <c r="X746" i="132"/>
  <c r="X413" i="132"/>
  <c r="X468" i="132"/>
  <c r="X660" i="132"/>
  <c r="X226" i="132"/>
  <c r="X266" i="132"/>
  <c r="X298" i="132"/>
  <c r="X346" i="132"/>
  <c r="X928" i="132"/>
  <c r="X22" i="132"/>
  <c r="X62" i="132"/>
  <c r="X60" i="132"/>
  <c r="X6" i="132"/>
  <c r="X59" i="132"/>
  <c r="X100" i="132"/>
  <c r="X46" i="132"/>
  <c r="X83" i="132"/>
  <c r="X33" i="132"/>
  <c r="X89" i="132"/>
  <c r="X44" i="132"/>
  <c r="X93" i="132"/>
  <c r="X43" i="132"/>
  <c r="X84" i="132"/>
  <c r="X30" i="132"/>
  <c r="X67" i="132"/>
  <c r="X17" i="132"/>
  <c r="X11" i="132"/>
  <c r="X99" i="132"/>
  <c r="X63" i="132"/>
  <c r="X13" i="132"/>
  <c r="X66" i="132"/>
  <c r="X103" i="132"/>
  <c r="X53" i="132"/>
  <c r="X90" i="132"/>
  <c r="X257" i="132"/>
  <c r="X337" i="132"/>
  <c r="X494" i="132"/>
  <c r="X215" i="132"/>
  <c r="X263" i="132"/>
  <c r="X335" i="132"/>
  <c r="X630" i="132"/>
  <c r="X213" i="132"/>
  <c r="X245" i="132"/>
  <c r="X277" i="132"/>
  <c r="X309" i="132"/>
  <c r="X341" i="132"/>
  <c r="X510" i="132"/>
  <c r="X638" i="132"/>
  <c r="X766" i="132"/>
  <c r="X265" i="132"/>
  <c r="X313" i="132"/>
  <c r="X622" i="132"/>
  <c r="X255" i="132"/>
  <c r="X319" i="132"/>
  <c r="X534" i="132"/>
  <c r="X227" i="132"/>
  <c r="X259" i="132"/>
  <c r="X291" i="132"/>
  <c r="X323" i="132"/>
  <c r="X454" i="132"/>
  <c r="X582" i="132"/>
  <c r="X710" i="132"/>
  <c r="X361" i="132"/>
  <c r="X377" i="132"/>
  <c r="X395" i="132"/>
  <c r="X411" i="132"/>
  <c r="X427" i="132"/>
  <c r="X444" i="132"/>
  <c r="X508" i="132"/>
  <c r="X580" i="132"/>
  <c r="X636" i="132"/>
  <c r="X716" i="132"/>
  <c r="X780" i="132"/>
  <c r="X466" i="132"/>
  <c r="X498" i="132"/>
  <c r="X530" i="132"/>
  <c r="X562" i="132"/>
  <c r="X594" i="132"/>
  <c r="X626" i="132"/>
  <c r="X658" i="132"/>
  <c r="X690" i="132"/>
  <c r="X722" i="132"/>
  <c r="X754" i="132"/>
  <c r="X355" i="132"/>
  <c r="X371" i="132"/>
  <c r="X385" i="132"/>
  <c r="X401" i="132"/>
  <c r="X417" i="132"/>
  <c r="X433" i="132"/>
  <c r="X484" i="132"/>
  <c r="X540" i="132"/>
  <c r="X612" i="132"/>
  <c r="X684" i="132"/>
  <c r="X732" i="132"/>
  <c r="X212" i="132"/>
  <c r="X220" i="132"/>
  <c r="X228" i="132"/>
  <c r="X236" i="132"/>
  <c r="X244" i="132"/>
  <c r="X252" i="132"/>
  <c r="X260" i="132"/>
  <c r="X268" i="132"/>
  <c r="X276" i="132"/>
  <c r="X284" i="132"/>
  <c r="X292" i="132"/>
  <c r="X300" i="132"/>
  <c r="X308" i="132"/>
  <c r="X316" i="132"/>
  <c r="X324" i="132"/>
  <c r="X332" i="132"/>
  <c r="X340" i="132"/>
  <c r="X348" i="132"/>
  <c r="X356" i="132"/>
  <c r="X364" i="132"/>
  <c r="X372" i="132"/>
  <c r="X380" i="132"/>
  <c r="X388" i="132"/>
  <c r="X396" i="132"/>
  <c r="X404" i="132"/>
  <c r="X412" i="132"/>
  <c r="X420" i="132"/>
  <c r="X428" i="132"/>
  <c r="X436" i="132"/>
  <c r="X456" i="132"/>
  <c r="X488" i="132"/>
  <c r="X520" i="132"/>
  <c r="X552" i="132"/>
  <c r="X584" i="132"/>
  <c r="X616" i="132"/>
  <c r="X648" i="132"/>
  <c r="X680" i="132"/>
  <c r="X712" i="132"/>
  <c r="X760" i="132"/>
  <c r="X465" i="132"/>
  <c r="X497" i="132"/>
  <c r="X529" i="132"/>
  <c r="X561" i="132"/>
  <c r="X593" i="132"/>
  <c r="X625" i="132"/>
  <c r="X657" i="132"/>
  <c r="X689" i="132"/>
  <c r="X721" i="132"/>
  <c r="X753" i="132"/>
  <c r="X785" i="132"/>
  <c r="X817" i="132"/>
  <c r="X849" i="132"/>
  <c r="X881" i="132"/>
  <c r="X913" i="132"/>
  <c r="X945" i="132"/>
  <c r="X808" i="132"/>
  <c r="X840" i="132"/>
  <c r="X872" i="132"/>
  <c r="X904" i="132"/>
  <c r="X936" i="132"/>
  <c r="X14" i="132"/>
  <c r="X321" i="132"/>
  <c r="X750" i="132"/>
  <c r="X311" i="132"/>
  <c r="X237" i="132"/>
  <c r="X333" i="132"/>
  <c r="X734" i="132"/>
  <c r="X223" i="132"/>
  <c r="X303" i="132"/>
  <c r="X219" i="132"/>
  <c r="X283" i="132"/>
  <c r="X347" i="132"/>
  <c r="X357" i="132"/>
  <c r="X373" i="132"/>
  <c r="X391" i="132"/>
  <c r="X439" i="132"/>
  <c r="X572" i="132"/>
  <c r="X756" i="132"/>
  <c r="X522" i="132"/>
  <c r="X618" i="132"/>
  <c r="X650" i="132"/>
  <c r="X714" i="132"/>
  <c r="X778" i="132"/>
  <c r="X383" i="132"/>
  <c r="X397" i="132"/>
  <c r="X429" i="132"/>
  <c r="X532" i="132"/>
  <c r="X588" i="132"/>
  <c r="X708" i="132"/>
  <c r="X772" i="132"/>
  <c r="X234" i="132"/>
  <c r="X250" i="132"/>
  <c r="X274" i="132"/>
  <c r="X290" i="132"/>
  <c r="X314" i="132"/>
  <c r="X322" i="132"/>
  <c r="X338" i="132"/>
  <c r="X362" i="132"/>
  <c r="X370" i="132"/>
  <c r="X386" i="132"/>
  <c r="X394" i="132"/>
  <c r="X410" i="132"/>
  <c r="X426" i="132"/>
  <c r="X434" i="132"/>
  <c r="X480" i="132"/>
  <c r="X544" i="132"/>
  <c r="X608" i="132"/>
  <c r="X672" i="132"/>
  <c r="X704" i="132"/>
  <c r="X752" i="132"/>
  <c r="X521" i="132"/>
  <c r="X585" i="132"/>
  <c r="X896" i="132"/>
  <c r="X40" i="132"/>
  <c r="X64" i="132"/>
  <c r="X95" i="132"/>
  <c r="X45" i="132"/>
  <c r="X98" i="132"/>
  <c r="X36" i="132"/>
  <c r="X85" i="132"/>
  <c r="X19" i="132"/>
  <c r="X47" i="132"/>
  <c r="X87" i="132"/>
  <c r="X79" i="132"/>
  <c r="X29" i="132"/>
  <c r="X82" i="132"/>
  <c r="X20" i="132"/>
  <c r="X69" i="132"/>
  <c r="X5" i="132"/>
  <c r="X76" i="132"/>
  <c r="X25" i="132"/>
  <c r="X10" i="132"/>
  <c r="X102" i="132"/>
  <c r="X56" i="132"/>
  <c r="X105" i="132"/>
  <c r="X39" i="132"/>
  <c r="X80" i="132"/>
  <c r="X26" i="132"/>
  <c r="X281" i="132"/>
  <c r="X345" i="132"/>
  <c r="X526" i="132"/>
  <c r="X231" i="132"/>
  <c r="X279" i="132"/>
  <c r="X343" i="132"/>
  <c r="X662" i="132"/>
  <c r="X221" i="132"/>
  <c r="X253" i="132"/>
  <c r="X285" i="132"/>
  <c r="X317" i="132"/>
  <c r="X349" i="132"/>
  <c r="X542" i="132"/>
  <c r="X670" i="132"/>
  <c r="X225" i="132"/>
  <c r="X273" i="132"/>
  <c r="X329" i="132"/>
  <c r="X654" i="132"/>
  <c r="X271" i="132"/>
  <c r="X327" i="132"/>
  <c r="X566" i="132"/>
  <c r="X235" i="132"/>
  <c r="X267" i="132"/>
  <c r="X299" i="132"/>
  <c r="X331" i="132"/>
  <c r="X486" i="132"/>
  <c r="X614" i="132"/>
  <c r="X742" i="132"/>
  <c r="X365" i="132"/>
  <c r="X381" i="132"/>
  <c r="X399" i="132"/>
  <c r="X415" i="132"/>
  <c r="X431" i="132"/>
  <c r="X460" i="132"/>
  <c r="X524" i="132"/>
  <c r="X596" i="132"/>
  <c r="X644" i="132"/>
  <c r="X724" i="132"/>
  <c r="X442" i="132"/>
  <c r="X474" i="132"/>
  <c r="X506" i="132"/>
  <c r="X538" i="132"/>
  <c r="X570" i="132"/>
  <c r="X602" i="132"/>
  <c r="X634" i="132"/>
  <c r="X666" i="132"/>
  <c r="X698" i="132"/>
  <c r="X730" i="132"/>
  <c r="X762" i="132"/>
  <c r="X359" i="132"/>
  <c r="X375" i="132"/>
  <c r="X389" i="132"/>
  <c r="X405" i="132"/>
  <c r="X421" i="132"/>
  <c r="X437" i="132"/>
  <c r="X500" i="132"/>
  <c r="X556" i="132"/>
  <c r="X628" i="132"/>
  <c r="X692" i="132"/>
  <c r="X740" i="132"/>
  <c r="X214" i="132"/>
  <c r="X222" i="132"/>
  <c r="X230" i="132"/>
  <c r="X238" i="132"/>
  <c r="X246" i="132"/>
  <c r="X254" i="132"/>
  <c r="X262" i="132"/>
  <c r="X270" i="132"/>
  <c r="X278" i="132"/>
  <c r="X286" i="132"/>
  <c r="X294" i="132"/>
  <c r="X302" i="132"/>
  <c r="X310" i="132"/>
  <c r="X318" i="132"/>
  <c r="X326" i="132"/>
  <c r="X334" i="132"/>
  <c r="X342" i="132"/>
  <c r="X350" i="132"/>
  <c r="X358" i="132"/>
  <c r="X366" i="132"/>
  <c r="X374" i="132"/>
  <c r="X382" i="132"/>
  <c r="X390" i="132"/>
  <c r="X398" i="132"/>
  <c r="X406" i="132"/>
  <c r="X414" i="132"/>
  <c r="X422" i="132"/>
  <c r="X430" i="132"/>
  <c r="X438" i="132"/>
  <c r="X464" i="132"/>
  <c r="X496" i="132"/>
  <c r="X528" i="132"/>
  <c r="X560" i="132"/>
  <c r="X592" i="132"/>
  <c r="X624" i="132"/>
  <c r="X656" i="132"/>
  <c r="X688" i="132"/>
  <c r="X720" i="132"/>
  <c r="X441" i="132"/>
  <c r="X473" i="132"/>
  <c r="X505" i="132"/>
  <c r="X537" i="132"/>
  <c r="X569" i="132"/>
  <c r="X601" i="132"/>
  <c r="X633" i="132"/>
  <c r="X665" i="132"/>
  <c r="X697" i="132"/>
  <c r="X729" i="132"/>
  <c r="X761" i="132"/>
  <c r="X793" i="132"/>
  <c r="X825" i="132"/>
  <c r="X857" i="132"/>
  <c r="X889" i="132"/>
  <c r="X921" i="132"/>
  <c r="X784" i="132"/>
  <c r="X816" i="132"/>
  <c r="X848" i="132"/>
  <c r="X880" i="132"/>
  <c r="X912" i="132"/>
  <c r="X944" i="132"/>
  <c r="X201" i="132"/>
  <c r="X181" i="132"/>
  <c r="X161" i="132"/>
  <c r="X143" i="132"/>
  <c r="X127" i="132"/>
  <c r="X117" i="132"/>
  <c r="X109" i="132"/>
  <c r="X204" i="132"/>
  <c r="X196" i="132"/>
  <c r="X188" i="132"/>
  <c r="X180" i="132"/>
  <c r="X172" i="132"/>
  <c r="X164" i="132"/>
  <c r="X156" i="132"/>
  <c r="X148" i="132"/>
  <c r="X140" i="132"/>
  <c r="X132" i="132"/>
  <c r="X124" i="132"/>
  <c r="X116" i="132"/>
  <c r="X108" i="132"/>
  <c r="X203" i="132"/>
  <c r="X189" i="132"/>
  <c r="X177" i="132"/>
  <c r="X163" i="132"/>
  <c r="X147" i="132"/>
  <c r="X133" i="132"/>
  <c r="X195" i="132"/>
  <c r="X175" i="132"/>
  <c r="X157" i="132"/>
  <c r="X139" i="132"/>
  <c r="X125" i="132"/>
  <c r="X115" i="132"/>
  <c r="X210" i="132"/>
  <c r="X202" i="132"/>
  <c r="X194" i="132"/>
  <c r="X186" i="132"/>
  <c r="X178" i="132"/>
  <c r="X170" i="132"/>
  <c r="X162" i="132"/>
  <c r="X154" i="132"/>
  <c r="X146" i="132"/>
  <c r="X138" i="132"/>
  <c r="X130" i="132"/>
  <c r="X122" i="132"/>
  <c r="X114" i="132"/>
  <c r="X106" i="132"/>
  <c r="X199" i="132"/>
  <c r="X187" i="132"/>
  <c r="X173" i="132"/>
  <c r="X159" i="132"/>
  <c r="X145" i="132"/>
  <c r="X129" i="132"/>
  <c r="X211" i="132"/>
  <c r="X191" i="132"/>
  <c r="X171" i="132"/>
  <c r="X153" i="132"/>
  <c r="X135" i="132"/>
  <c r="X121" i="132"/>
  <c r="X113" i="132"/>
  <c r="X208" i="132"/>
  <c r="X200" i="132"/>
  <c r="X192" i="132"/>
  <c r="X184" i="132"/>
  <c r="X176" i="132"/>
  <c r="X168" i="132"/>
  <c r="X160" i="132"/>
  <c r="X152" i="132"/>
  <c r="X144" i="132"/>
  <c r="X136" i="132"/>
  <c r="X128" i="132"/>
  <c r="X120" i="132"/>
  <c r="X112" i="132"/>
  <c r="X209" i="132"/>
  <c r="X197" i="132"/>
  <c r="X183" i="132"/>
  <c r="X169" i="132"/>
  <c r="X155" i="132"/>
  <c r="X141" i="132"/>
  <c r="X123" i="132"/>
  <c r="X207" i="132"/>
  <c r="X185" i="132"/>
  <c r="X165" i="132"/>
  <c r="X149" i="132"/>
  <c r="X131" i="132"/>
  <c r="X119" i="132"/>
  <c r="X111" i="132"/>
  <c r="X206" i="132"/>
  <c r="X198" i="132"/>
  <c r="X190" i="132"/>
  <c r="X182" i="132"/>
  <c r="X174" i="132"/>
  <c r="X166" i="132"/>
  <c r="X158" i="132"/>
  <c r="X150" i="132"/>
  <c r="X142" i="132"/>
  <c r="X134" i="132"/>
  <c r="X126" i="132"/>
  <c r="X118" i="132"/>
  <c r="X110" i="132"/>
  <c r="X205" i="132"/>
  <c r="X193" i="132"/>
  <c r="X179" i="132"/>
  <c r="X167" i="132"/>
  <c r="X151" i="132"/>
  <c r="X137" i="132"/>
  <c r="X107" i="132"/>
  <c r="AT1137" i="131"/>
  <c r="AT1129" i="131"/>
  <c r="AT1121" i="131"/>
  <c r="AT1113" i="131"/>
  <c r="AT1105" i="131"/>
  <c r="AT1097" i="131"/>
  <c r="AT1089" i="131"/>
  <c r="AT1081" i="131"/>
  <c r="AT1073" i="131"/>
  <c r="AT1065" i="131"/>
  <c r="AT1057" i="131"/>
  <c r="AT1049" i="131"/>
  <c r="AT1041" i="131"/>
  <c r="AT1033" i="131"/>
  <c r="AT1025" i="131"/>
  <c r="AT1017" i="131"/>
  <c r="AT1009" i="131"/>
  <c r="AT1001" i="131"/>
  <c r="AT993" i="131"/>
  <c r="AT985" i="131"/>
  <c r="AT977" i="131"/>
  <c r="AT969" i="131"/>
  <c r="AT1130" i="131"/>
  <c r="AT1122" i="131"/>
  <c r="AT1114" i="131"/>
  <c r="AT1106" i="131"/>
  <c r="AT1098" i="131"/>
  <c r="AT1090" i="131"/>
  <c r="AT1082" i="131"/>
  <c r="AT1074" i="131"/>
  <c r="AT1066" i="131"/>
  <c r="AT1058" i="131"/>
  <c r="AT1050" i="131"/>
  <c r="AT1042" i="131"/>
  <c r="AT1034" i="131"/>
  <c r="AT1026" i="131"/>
  <c r="AT1018" i="131"/>
  <c r="AT1010" i="131"/>
  <c r="AT1002" i="131"/>
  <c r="AT994" i="131"/>
  <c r="AT986" i="131"/>
  <c r="AT970" i="131"/>
  <c r="AT965" i="131"/>
  <c r="AT957" i="131"/>
  <c r="AT949" i="131"/>
  <c r="AT941" i="131"/>
  <c r="AT933" i="131"/>
  <c r="AT925" i="131"/>
  <c r="AT917" i="131"/>
  <c r="AT909" i="131"/>
  <c r="AT901" i="131"/>
  <c r="AT893" i="131"/>
  <c r="AT885" i="131"/>
  <c r="AT877" i="131"/>
  <c r="AT869" i="131"/>
  <c r="AT861" i="131"/>
  <c r="AT853" i="131"/>
  <c r="AT845" i="131"/>
  <c r="AT837" i="131"/>
  <c r="AT829" i="131"/>
  <c r="AT821" i="131"/>
  <c r="AT813" i="131"/>
  <c r="AT805" i="131"/>
  <c r="AT954" i="131"/>
  <c r="AT922" i="131"/>
  <c r="AT890" i="131"/>
  <c r="AT858" i="131"/>
  <c r="AT826" i="131"/>
  <c r="AT800" i="131"/>
  <c r="AT792" i="131"/>
  <c r="AT784" i="131"/>
  <c r="AT776" i="131"/>
  <c r="AT768" i="131"/>
  <c r="AT760" i="131"/>
  <c r="AT752" i="131"/>
  <c r="AT744" i="131"/>
  <c r="AT736" i="131"/>
  <c r="AT728" i="131"/>
  <c r="AT720" i="131"/>
  <c r="AT712" i="131"/>
  <c r="AT704" i="131"/>
  <c r="AT696" i="131"/>
  <c r="AT688" i="131"/>
  <c r="AT680" i="131"/>
  <c r="AT672" i="131"/>
  <c r="AT664" i="131"/>
  <c r="AT1135" i="131"/>
  <c r="AT1127" i="131"/>
  <c r="AT1119" i="131"/>
  <c r="AT1111" i="131"/>
  <c r="AT1103" i="131"/>
  <c r="AT1095" i="131"/>
  <c r="AT1087" i="131"/>
  <c r="AT1079" i="131"/>
  <c r="AT1071" i="131"/>
  <c r="AT1063" i="131"/>
  <c r="AT1055" i="131"/>
  <c r="AT1047" i="131"/>
  <c r="AT1039" i="131"/>
  <c r="AT1031" i="131"/>
  <c r="AT1023" i="131"/>
  <c r="AT1015" i="131"/>
  <c r="AT1007" i="131"/>
  <c r="AT999" i="131"/>
  <c r="AT991" i="131"/>
  <c r="AT983" i="131"/>
  <c r="AT975" i="131"/>
  <c r="AT1136" i="131"/>
  <c r="AT1128" i="131"/>
  <c r="AT1120" i="131"/>
  <c r="AT1112" i="131"/>
  <c r="AT1104" i="131"/>
  <c r="AT1096" i="131"/>
  <c r="AT1088" i="131"/>
  <c r="AT1080" i="131"/>
  <c r="AT1072" i="131"/>
  <c r="AT1064" i="131"/>
  <c r="AT1056" i="131"/>
  <c r="AT1048" i="131"/>
  <c r="AT1040" i="131"/>
  <c r="AT1032" i="131"/>
  <c r="AT1024" i="131"/>
  <c r="AT1016" i="131"/>
  <c r="AT1008" i="131"/>
  <c r="AT1000" i="131"/>
  <c r="AT992" i="131"/>
  <c r="AT984" i="131"/>
  <c r="AT980" i="131"/>
  <c r="AT963" i="131"/>
  <c r="AT955" i="131"/>
  <c r="AT947" i="131"/>
  <c r="AT939" i="131"/>
  <c r="AT931" i="131"/>
  <c r="AT923" i="131"/>
  <c r="AT915" i="131"/>
  <c r="AT907" i="131"/>
  <c r="AT899" i="131"/>
  <c r="AT891" i="131"/>
  <c r="AT883" i="131"/>
  <c r="AT875" i="131"/>
  <c r="AT867" i="131"/>
  <c r="AT859" i="131"/>
  <c r="AT851" i="131"/>
  <c r="AT843" i="131"/>
  <c r="AT835" i="131"/>
  <c r="AT827" i="131"/>
  <c r="AT819" i="131"/>
  <c r="AT811" i="131"/>
  <c r="AT803" i="131"/>
  <c r="AT946" i="131"/>
  <c r="AT914" i="131"/>
  <c r="AT882" i="131"/>
  <c r="AT850" i="131"/>
  <c r="AT818" i="131"/>
  <c r="AT798" i="131"/>
  <c r="AT790" i="131"/>
  <c r="AT782" i="131"/>
  <c r="AT774" i="131"/>
  <c r="AT766" i="131"/>
  <c r="AT758" i="131"/>
  <c r="AT750" i="131"/>
  <c r="AT742" i="131"/>
  <c r="AT734" i="131"/>
  <c r="AT726" i="131"/>
  <c r="AT1133" i="131"/>
  <c r="AT1125" i="131"/>
  <c r="AT1117" i="131"/>
  <c r="AT1109" i="131"/>
  <c r="AT1101" i="131"/>
  <c r="AT1093" i="131"/>
  <c r="AT1085" i="131"/>
  <c r="AT1077" i="131"/>
  <c r="AT1069" i="131"/>
  <c r="AT1061" i="131"/>
  <c r="AT1053" i="131"/>
  <c r="AT1045" i="131"/>
  <c r="AT1037" i="131"/>
  <c r="AT1029" i="131"/>
  <c r="AT1021" i="131"/>
  <c r="AT1013" i="131"/>
  <c r="AT1005" i="131"/>
  <c r="AT997" i="131"/>
  <c r="AT989" i="131"/>
  <c r="AT981" i="131"/>
  <c r="AT973" i="131"/>
  <c r="AT1134" i="131"/>
  <c r="AT1126" i="131"/>
  <c r="AT1118" i="131"/>
  <c r="AT1110" i="131"/>
  <c r="AT1102" i="131"/>
  <c r="AT1094" i="131"/>
  <c r="AT1086" i="131"/>
  <c r="AT1078" i="131"/>
  <c r="AT1070" i="131"/>
  <c r="AT1062" i="131"/>
  <c r="AT1054" i="131"/>
  <c r="AT1046" i="131"/>
  <c r="AT1038" i="131"/>
  <c r="AT1030" i="131"/>
  <c r="AT1022" i="131"/>
  <c r="AT1014" i="131"/>
  <c r="AT1006" i="131"/>
  <c r="AT998" i="131"/>
  <c r="AT990" i="131"/>
  <c r="AT982" i="131"/>
  <c r="AT972" i="131"/>
  <c r="AT961" i="131"/>
  <c r="AT953" i="131"/>
  <c r="AT945" i="131"/>
  <c r="AT937" i="131"/>
  <c r="AT929" i="131"/>
  <c r="AT921" i="131"/>
  <c r="AT913" i="131"/>
  <c r="AT905" i="131"/>
  <c r="AT897" i="131"/>
  <c r="AT889" i="131"/>
  <c r="AT881" i="131"/>
  <c r="AT873" i="131"/>
  <c r="AT865" i="131"/>
  <c r="AT857" i="131"/>
  <c r="AT849" i="131"/>
  <c r="AT841" i="131"/>
  <c r="AT833" i="131"/>
  <c r="AT825" i="131"/>
  <c r="AT817" i="131"/>
  <c r="AT809" i="131"/>
  <c r="AT974" i="131"/>
  <c r="AT1131" i="131"/>
  <c r="AT1123" i="131"/>
  <c r="AT1115" i="131"/>
  <c r="AT1107" i="131"/>
  <c r="AT1099" i="131"/>
  <c r="AT1091" i="131"/>
  <c r="AT1083" i="131"/>
  <c r="AT1075" i="131"/>
  <c r="AT1067" i="131"/>
  <c r="AT1059" i="131"/>
  <c r="AT1051" i="131"/>
  <c r="AT1043" i="131"/>
  <c r="AT1035" i="131"/>
  <c r="AT1027" i="131"/>
  <c r="AT1019" i="131"/>
  <c r="AT1011" i="131"/>
  <c r="AT1003" i="131"/>
  <c r="AT995" i="131"/>
  <c r="AT987" i="131"/>
  <c r="AT979" i="131"/>
  <c r="AT971" i="131"/>
  <c r="AT1132" i="131"/>
  <c r="AT1124" i="131"/>
  <c r="AT1116" i="131"/>
  <c r="AT1108" i="131"/>
  <c r="AT1100" i="131"/>
  <c r="AT1092" i="131"/>
  <c r="AT1084" i="131"/>
  <c r="AT1076" i="131"/>
  <c r="AT1068" i="131"/>
  <c r="AT1060" i="131"/>
  <c r="AT1052" i="131"/>
  <c r="AT1044" i="131"/>
  <c r="AT1036" i="131"/>
  <c r="AT1028" i="131"/>
  <c r="AT1020" i="131"/>
  <c r="AT1012" i="131"/>
  <c r="AT1004" i="131"/>
  <c r="AT996" i="131"/>
  <c r="AT988" i="131"/>
  <c r="AT978" i="131"/>
  <c r="AT967" i="131"/>
  <c r="AT959" i="131"/>
  <c r="AT951" i="131"/>
  <c r="AT943" i="131"/>
  <c r="AT935" i="131"/>
  <c r="AT927" i="131"/>
  <c r="AT919" i="131"/>
  <c r="AT911" i="131"/>
  <c r="AT903" i="131"/>
  <c r="AT895" i="131"/>
  <c r="AT887" i="131"/>
  <c r="AT879" i="131"/>
  <c r="AT871" i="131"/>
  <c r="AT863" i="131"/>
  <c r="AT855" i="131"/>
  <c r="AT847" i="131"/>
  <c r="AT839" i="131"/>
  <c r="AT831" i="131"/>
  <c r="AT823" i="131"/>
  <c r="AT815" i="131"/>
  <c r="AT807" i="131"/>
  <c r="AT962" i="131"/>
  <c r="AT930" i="131"/>
  <c r="AT898" i="131"/>
  <c r="AT866" i="131"/>
  <c r="AT834" i="131"/>
  <c r="AT802" i="131"/>
  <c r="AT794" i="131"/>
  <c r="AT786" i="131"/>
  <c r="AT778" i="131"/>
  <c r="AT770" i="131"/>
  <c r="AT762" i="131"/>
  <c r="AT754" i="131"/>
  <c r="AT746" i="131"/>
  <c r="AT738" i="131"/>
  <c r="AT730" i="131"/>
  <c r="AT722" i="131"/>
  <c r="AT714" i="131"/>
  <c r="AT706" i="131"/>
  <c r="AT698" i="131"/>
  <c r="AT690" i="131"/>
  <c r="AT682" i="131"/>
  <c r="AT674" i="131"/>
  <c r="AT666" i="131"/>
  <c r="AT938" i="131"/>
  <c r="AT810" i="131"/>
  <c r="AT772" i="131"/>
  <c r="AT740" i="131"/>
  <c r="AT716" i="131"/>
  <c r="AT700" i="131"/>
  <c r="AT684" i="131"/>
  <c r="AT668" i="131"/>
  <c r="AT656" i="131"/>
  <c r="AT648" i="131"/>
  <c r="AT640" i="131"/>
  <c r="AT632" i="131"/>
  <c r="AT624" i="131"/>
  <c r="AT616" i="131"/>
  <c r="AT608" i="131"/>
  <c r="AT600" i="131"/>
  <c r="AT592" i="131"/>
  <c r="AT584" i="131"/>
  <c r="AT576" i="131"/>
  <c r="AT568" i="131"/>
  <c r="AT560" i="131"/>
  <c r="AT552" i="131"/>
  <c r="AT544" i="131"/>
  <c r="AT536" i="131"/>
  <c r="AT528" i="131"/>
  <c r="AT520" i="131"/>
  <c r="AT512" i="131"/>
  <c r="AT976" i="131"/>
  <c r="AT940" i="131"/>
  <c r="AT908" i="131"/>
  <c r="AT876" i="131"/>
  <c r="AT844" i="131"/>
  <c r="AT812" i="131"/>
  <c r="AT934" i="131"/>
  <c r="AT870" i="131"/>
  <c r="AT806" i="131"/>
  <c r="AT773" i="131"/>
  <c r="AT741" i="131"/>
  <c r="AT709" i="131"/>
  <c r="AT677" i="131"/>
  <c r="AT645" i="131"/>
  <c r="AT613" i="131"/>
  <c r="AT581" i="131"/>
  <c r="AT549" i="131"/>
  <c r="AT517" i="131"/>
  <c r="AT500" i="131"/>
  <c r="AT492" i="131"/>
  <c r="AT484" i="131"/>
  <c r="AT476" i="131"/>
  <c r="AT468" i="131"/>
  <c r="AT460" i="131"/>
  <c r="AT452" i="131"/>
  <c r="AT444" i="131"/>
  <c r="AT436" i="131"/>
  <c r="AT428" i="131"/>
  <c r="AT420" i="131"/>
  <c r="AT412" i="131"/>
  <c r="AT404" i="131"/>
  <c r="AT396" i="131"/>
  <c r="AT388" i="131"/>
  <c r="AT380" i="131"/>
  <c r="AT372" i="131"/>
  <c r="AT364" i="131"/>
  <c r="AT356" i="131"/>
  <c r="AT348" i="131"/>
  <c r="AT340" i="131"/>
  <c r="AT332" i="131"/>
  <c r="AT324" i="131"/>
  <c r="AT316" i="131"/>
  <c r="AT308" i="131"/>
  <c r="AT300" i="131"/>
  <c r="AT292" i="131"/>
  <c r="AT284" i="131"/>
  <c r="AT276" i="131"/>
  <c r="AT268" i="131"/>
  <c r="AT260" i="131"/>
  <c r="AT252" i="131"/>
  <c r="AT244" i="131"/>
  <c r="AT236" i="131"/>
  <c r="AT228" i="131"/>
  <c r="AT220" i="131"/>
  <c r="AT212" i="131"/>
  <c r="AT204" i="131"/>
  <c r="AT196" i="131"/>
  <c r="AT188" i="131"/>
  <c r="AT180" i="131"/>
  <c r="AT172" i="131"/>
  <c r="AT164" i="131"/>
  <c r="AT156" i="131"/>
  <c r="AT148" i="131"/>
  <c r="AT140" i="131"/>
  <c r="AT617" i="131"/>
  <c r="AT529" i="131"/>
  <c r="AT487" i="131"/>
  <c r="AT463" i="131"/>
  <c r="AT439" i="131"/>
  <c r="AT415" i="131"/>
  <c r="AT391" i="131"/>
  <c r="AT365" i="131"/>
  <c r="AT341" i="131"/>
  <c r="AT317" i="131"/>
  <c r="AT293" i="131"/>
  <c r="AT269" i="131"/>
  <c r="AT243" i="131"/>
  <c r="AT221" i="131"/>
  <c r="AT968" i="131"/>
  <c r="AT904" i="131"/>
  <c r="AT840" i="131"/>
  <c r="AT791" i="131"/>
  <c r="AT759" i="131"/>
  <c r="AT727" i="131"/>
  <c r="AT906" i="131"/>
  <c r="AT796" i="131"/>
  <c r="AT764" i="131"/>
  <c r="AT732" i="131"/>
  <c r="AT710" i="131"/>
  <c r="AT694" i="131"/>
  <c r="AT678" i="131"/>
  <c r="AT662" i="131"/>
  <c r="AT654" i="131"/>
  <c r="AT646" i="131"/>
  <c r="AT638" i="131"/>
  <c r="AT630" i="131"/>
  <c r="AT622" i="131"/>
  <c r="AT614" i="131"/>
  <c r="AT606" i="131"/>
  <c r="AT598" i="131"/>
  <c r="AT590" i="131"/>
  <c r="AT582" i="131"/>
  <c r="AT574" i="131"/>
  <c r="AT566" i="131"/>
  <c r="AT558" i="131"/>
  <c r="AT550" i="131"/>
  <c r="AT542" i="131"/>
  <c r="AT534" i="131"/>
  <c r="AT526" i="131"/>
  <c r="AT518" i="131"/>
  <c r="AT510" i="131"/>
  <c r="AT964" i="131"/>
  <c r="AT932" i="131"/>
  <c r="AT900" i="131"/>
  <c r="AT868" i="131"/>
  <c r="AT836" i="131"/>
  <c r="AT804" i="131"/>
  <c r="AT918" i="131"/>
  <c r="AT854" i="131"/>
  <c r="AT797" i="131"/>
  <c r="AT765" i="131"/>
  <c r="AT733" i="131"/>
  <c r="AT701" i="131"/>
  <c r="AT669" i="131"/>
  <c r="AT637" i="131"/>
  <c r="AT605" i="131"/>
  <c r="AT573" i="131"/>
  <c r="AT541" i="131"/>
  <c r="AT509" i="131"/>
  <c r="AT498" i="131"/>
  <c r="AT490" i="131"/>
  <c r="AT482" i="131"/>
  <c r="AT474" i="131"/>
  <c r="AT466" i="131"/>
  <c r="AT458" i="131"/>
  <c r="AT450" i="131"/>
  <c r="AT442" i="131"/>
  <c r="AT434" i="131"/>
  <c r="AT426" i="131"/>
  <c r="AT418" i="131"/>
  <c r="AT410" i="131"/>
  <c r="AT402" i="131"/>
  <c r="AT394" i="131"/>
  <c r="AT386" i="131"/>
  <c r="AT378" i="131"/>
  <c r="AT370" i="131"/>
  <c r="AT362" i="131"/>
  <c r="AT354" i="131"/>
  <c r="AT346" i="131"/>
  <c r="AT338" i="131"/>
  <c r="AT330" i="131"/>
  <c r="AT322" i="131"/>
  <c r="AT314" i="131"/>
  <c r="AT306" i="131"/>
  <c r="AT298" i="131"/>
  <c r="AT290" i="131"/>
  <c r="AT282" i="131"/>
  <c r="AT274" i="131"/>
  <c r="AT266" i="131"/>
  <c r="AT258" i="131"/>
  <c r="AT250" i="131"/>
  <c r="AT242" i="131"/>
  <c r="AT234" i="131"/>
  <c r="AT226" i="131"/>
  <c r="AT218" i="131"/>
  <c r="AT210" i="131"/>
  <c r="AT202" i="131"/>
  <c r="AT194" i="131"/>
  <c r="AT186" i="131"/>
  <c r="AT178" i="131"/>
  <c r="AT170" i="131"/>
  <c r="AT162" i="131"/>
  <c r="AT154" i="131"/>
  <c r="AT146" i="131"/>
  <c r="AT641" i="131"/>
  <c r="AT609" i="131"/>
  <c r="AT505" i="131"/>
  <c r="AT481" i="131"/>
  <c r="AT457" i="131"/>
  <c r="AT433" i="131"/>
  <c r="AT409" i="131"/>
  <c r="AT385" i="131"/>
  <c r="AT359" i="131"/>
  <c r="AT335" i="131"/>
  <c r="AT311" i="131"/>
  <c r="AT287" i="131"/>
  <c r="AT259" i="131"/>
  <c r="AT237" i="131"/>
  <c r="AT215" i="131"/>
  <c r="AT952" i="131"/>
  <c r="AT888" i="131"/>
  <c r="AT824" i="131"/>
  <c r="AT783" i="131"/>
  <c r="AT751" i="131"/>
  <c r="AT719" i="131"/>
  <c r="AT687" i="131"/>
  <c r="AT655" i="131"/>
  <c r="AT623" i="131"/>
  <c r="AT591" i="131"/>
  <c r="AT559" i="131"/>
  <c r="AT527" i="131"/>
  <c r="AT585" i="131"/>
  <c r="AT497" i="131"/>
  <c r="AT473" i="131"/>
  <c r="AT449" i="131"/>
  <c r="AT425" i="131"/>
  <c r="AT401" i="131"/>
  <c r="AT377" i="131"/>
  <c r="AT355" i="131"/>
  <c r="AT331" i="131"/>
  <c r="AT309" i="131"/>
  <c r="AT285" i="131"/>
  <c r="AT261" i="131"/>
  <c r="AT239" i="131"/>
  <c r="AT213" i="131"/>
  <c r="AT942" i="131"/>
  <c r="AT878" i="131"/>
  <c r="AT814" i="131"/>
  <c r="AT777" i="131"/>
  <c r="AT745" i="131"/>
  <c r="AT713" i="131"/>
  <c r="AT681" i="131"/>
  <c r="AT601" i="131"/>
  <c r="AT545" i="131"/>
  <c r="AT489" i="131"/>
  <c r="AT465" i="131"/>
  <c r="AT441" i="131"/>
  <c r="AT417" i="131"/>
  <c r="AT393" i="131"/>
  <c r="AT369" i="131"/>
  <c r="AT347" i="131"/>
  <c r="AT321" i="131"/>
  <c r="AT295" i="131"/>
  <c r="AT271" i="131"/>
  <c r="AT249" i="131"/>
  <c r="AT223" i="131"/>
  <c r="AT912" i="131"/>
  <c r="AT731" i="131"/>
  <c r="AT603" i="131"/>
  <c r="AT197" i="131"/>
  <c r="AT165" i="131"/>
  <c r="AT579" i="131"/>
  <c r="AT896" i="131"/>
  <c r="AT723" i="131"/>
  <c r="AT595" i="131"/>
  <c r="AT191" i="131"/>
  <c r="AT159" i="131"/>
  <c r="AT171" i="131"/>
  <c r="AT816" i="131"/>
  <c r="AT683" i="131"/>
  <c r="AT555" i="131"/>
  <c r="AT177" i="131"/>
  <c r="AT145" i="131"/>
  <c r="AT739" i="131"/>
  <c r="AT874" i="131"/>
  <c r="AT788" i="131"/>
  <c r="AT756" i="131"/>
  <c r="AT724" i="131"/>
  <c r="AT708" i="131"/>
  <c r="AT692" i="131"/>
  <c r="AT676" i="131"/>
  <c r="AT660" i="131"/>
  <c r="AT652" i="131"/>
  <c r="AT644" i="131"/>
  <c r="AT636" i="131"/>
  <c r="AT628" i="131"/>
  <c r="AT620" i="131"/>
  <c r="AT612" i="131"/>
  <c r="AT604" i="131"/>
  <c r="AT596" i="131"/>
  <c r="AT588" i="131"/>
  <c r="AT580" i="131"/>
  <c r="AT572" i="131"/>
  <c r="AT564" i="131"/>
  <c r="AT556" i="131"/>
  <c r="AT548" i="131"/>
  <c r="AT540" i="131"/>
  <c r="AT532" i="131"/>
  <c r="AT524" i="131"/>
  <c r="AT516" i="131"/>
  <c r="AT508" i="131"/>
  <c r="AT956" i="131"/>
  <c r="AT924" i="131"/>
  <c r="AT892" i="131"/>
  <c r="AT860" i="131"/>
  <c r="AT828" i="131"/>
  <c r="AT966" i="131"/>
  <c r="AT902" i="131"/>
  <c r="AT838" i="131"/>
  <c r="AT789" i="131"/>
  <c r="AT757" i="131"/>
  <c r="AT725" i="131"/>
  <c r="AT693" i="131"/>
  <c r="AT661" i="131"/>
  <c r="AT629" i="131"/>
  <c r="AT597" i="131"/>
  <c r="AT565" i="131"/>
  <c r="AT533" i="131"/>
  <c r="AT504" i="131"/>
  <c r="AT496" i="131"/>
  <c r="AT488" i="131"/>
  <c r="AT480" i="131"/>
  <c r="AT472" i="131"/>
  <c r="AT464" i="131"/>
  <c r="AT456" i="131"/>
  <c r="AT448" i="131"/>
  <c r="AT440" i="131"/>
  <c r="AT432" i="131"/>
  <c r="AT424" i="131"/>
  <c r="AT416" i="131"/>
  <c r="AT408" i="131"/>
  <c r="AT400" i="131"/>
  <c r="AT392" i="131"/>
  <c r="AT384" i="131"/>
  <c r="AT376" i="131"/>
  <c r="AT368" i="131"/>
  <c r="AT360" i="131"/>
  <c r="AT352" i="131"/>
  <c r="AT344" i="131"/>
  <c r="AT336" i="131"/>
  <c r="AT328" i="131"/>
  <c r="AT320" i="131"/>
  <c r="AT312" i="131"/>
  <c r="AT304" i="131"/>
  <c r="AT296" i="131"/>
  <c r="AT288" i="131"/>
  <c r="AT280" i="131"/>
  <c r="AT272" i="131"/>
  <c r="AT264" i="131"/>
  <c r="AT256" i="131"/>
  <c r="AT248" i="131"/>
  <c r="AT240" i="131"/>
  <c r="AT232" i="131"/>
  <c r="AT224" i="131"/>
  <c r="AT216" i="131"/>
  <c r="AT208" i="131"/>
  <c r="AT200" i="131"/>
  <c r="AT192" i="131"/>
  <c r="AT184" i="131"/>
  <c r="AT176" i="131"/>
  <c r="AT168" i="131"/>
  <c r="AT160" i="131"/>
  <c r="AT152" i="131"/>
  <c r="AT144" i="131"/>
  <c r="AT633" i="131"/>
  <c r="AT577" i="131"/>
  <c r="AT499" i="131"/>
  <c r="AT475" i="131"/>
  <c r="AT451" i="131"/>
  <c r="AT427" i="131"/>
  <c r="AT403" i="131"/>
  <c r="AT379" i="131"/>
  <c r="AT351" i="131"/>
  <c r="AT329" i="131"/>
  <c r="AT305" i="131"/>
  <c r="AT281" i="131"/>
  <c r="AT253" i="131"/>
  <c r="AT233" i="131"/>
  <c r="AT209" i="131"/>
  <c r="AT936" i="131"/>
  <c r="AT872" i="131"/>
  <c r="AT808" i="131"/>
  <c r="AT775" i="131"/>
  <c r="AT743" i="131"/>
  <c r="AT711" i="131"/>
  <c r="AT679" i="131"/>
  <c r="AT647" i="131"/>
  <c r="AT615" i="131"/>
  <c r="AT583" i="131"/>
  <c r="AT551" i="131"/>
  <c r="AT519" i="131"/>
  <c r="AT521" i="131"/>
  <c r="AT491" i="131"/>
  <c r="AT467" i="131"/>
  <c r="AT443" i="131"/>
  <c r="AT419" i="131"/>
  <c r="AT395" i="131"/>
  <c r="AT371" i="131"/>
  <c r="AT349" i="131"/>
  <c r="AT325" i="131"/>
  <c r="AT303" i="131"/>
  <c r="AT279" i="131"/>
  <c r="AT257" i="131"/>
  <c r="AT231" i="131"/>
  <c r="AT207" i="131"/>
  <c r="AT926" i="131"/>
  <c r="AT862" i="131"/>
  <c r="AT801" i="131"/>
  <c r="AT769" i="131"/>
  <c r="AT737" i="131"/>
  <c r="AT705" i="131"/>
  <c r="AT673" i="131"/>
  <c r="AT593" i="131"/>
  <c r="AT537" i="131"/>
  <c r="AT483" i="131"/>
  <c r="AT459" i="131"/>
  <c r="AT435" i="131"/>
  <c r="AT411" i="131"/>
  <c r="AT387" i="131"/>
  <c r="AT363" i="131"/>
  <c r="AT339" i="131"/>
  <c r="AT313" i="131"/>
  <c r="AT289" i="131"/>
  <c r="AT265" i="131"/>
  <c r="AT241" i="131"/>
  <c r="AT217" i="131"/>
  <c r="AT848" i="131"/>
  <c r="AT699" i="131"/>
  <c r="AT571" i="131"/>
  <c r="AT189" i="131"/>
  <c r="AT157" i="131"/>
  <c r="AT163" i="131"/>
  <c r="AT832" i="131"/>
  <c r="AT691" i="131"/>
  <c r="AT563" i="131"/>
  <c r="AT183" i="131"/>
  <c r="AT151" i="131"/>
  <c r="AT147" i="131"/>
  <c r="AT779" i="131"/>
  <c r="AT651" i="131"/>
  <c r="AT523" i="131"/>
  <c r="AT169" i="131"/>
  <c r="AT928" i="131"/>
  <c r="AT707" i="131"/>
  <c r="AT842" i="131"/>
  <c r="AT780" i="131"/>
  <c r="AT748" i="131"/>
  <c r="AT718" i="131"/>
  <c r="AT702" i="131"/>
  <c r="AT686" i="131"/>
  <c r="AT670" i="131"/>
  <c r="AT658" i="131"/>
  <c r="AT650" i="131"/>
  <c r="AT642" i="131"/>
  <c r="AT634" i="131"/>
  <c r="AT626" i="131"/>
  <c r="AT618" i="131"/>
  <c r="AT610" i="131"/>
  <c r="AT602" i="131"/>
  <c r="AT594" i="131"/>
  <c r="AT586" i="131"/>
  <c r="AT578" i="131"/>
  <c r="AT570" i="131"/>
  <c r="AT562" i="131"/>
  <c r="AT554" i="131"/>
  <c r="AT546" i="131"/>
  <c r="AT538" i="131"/>
  <c r="AT530" i="131"/>
  <c r="AT522" i="131"/>
  <c r="AT514" i="131"/>
  <c r="AT506" i="131"/>
  <c r="AT948" i="131"/>
  <c r="AT916" i="131"/>
  <c r="AT884" i="131"/>
  <c r="AT852" i="131"/>
  <c r="AT820" i="131"/>
  <c r="AT950" i="131"/>
  <c r="AT886" i="131"/>
  <c r="AT822" i="131"/>
  <c r="AT781" i="131"/>
  <c r="AT749" i="131"/>
  <c r="AT717" i="131"/>
  <c r="AT685" i="131"/>
  <c r="AT653" i="131"/>
  <c r="AT621" i="131"/>
  <c r="AT589" i="131"/>
  <c r="AT557" i="131"/>
  <c r="AT525" i="131"/>
  <c r="AT502" i="131"/>
  <c r="AT494" i="131"/>
  <c r="AT486" i="131"/>
  <c r="AT478" i="131"/>
  <c r="AT470" i="131"/>
  <c r="AT462" i="131"/>
  <c r="AT454" i="131"/>
  <c r="AT446" i="131"/>
  <c r="AT438" i="131"/>
  <c r="AT430" i="131"/>
  <c r="AT422" i="131"/>
  <c r="AT414" i="131"/>
  <c r="AT406" i="131"/>
  <c r="AT398" i="131"/>
  <c r="AT390" i="131"/>
  <c r="AT382" i="131"/>
  <c r="AT374" i="131"/>
  <c r="AT366" i="131"/>
  <c r="AT358" i="131"/>
  <c r="AT350" i="131"/>
  <c r="AT547" i="131"/>
  <c r="AT771" i="131"/>
  <c r="AT185" i="131"/>
  <c r="AT715" i="131"/>
  <c r="AT195" i="131"/>
  <c r="AT199" i="131"/>
  <c r="AT755" i="131"/>
  <c r="AT141" i="131"/>
  <c r="AT507" i="131"/>
  <c r="AT763" i="131"/>
  <c r="AT229" i="131"/>
  <c r="AT277" i="131"/>
  <c r="AT327" i="131"/>
  <c r="AT375" i="131"/>
  <c r="AT423" i="131"/>
  <c r="AT471" i="131"/>
  <c r="AT561" i="131"/>
  <c r="AT689" i="131"/>
  <c r="AT753" i="131"/>
  <c r="AT830" i="131"/>
  <c r="AT958" i="131"/>
  <c r="AT245" i="131"/>
  <c r="AT291" i="131"/>
  <c r="AT337" i="131"/>
  <c r="AT383" i="131"/>
  <c r="AT431" i="131"/>
  <c r="AT479" i="131"/>
  <c r="AT657" i="131"/>
  <c r="AT567" i="131"/>
  <c r="AT631" i="131"/>
  <c r="AT695" i="131"/>
  <c r="AT799" i="131"/>
  <c r="AT227" i="131"/>
  <c r="AT323" i="131"/>
  <c r="AT421" i="131"/>
  <c r="AT553" i="131"/>
  <c r="AT158" i="131"/>
  <c r="AT190" i="131"/>
  <c r="AT222" i="131"/>
  <c r="AT254" i="131"/>
  <c r="AT286" i="131"/>
  <c r="AT318" i="131"/>
  <c r="AT143" i="131"/>
  <c r="AT531" i="131"/>
  <c r="AT787" i="131"/>
  <c r="AT149" i="131"/>
  <c r="AT539" i="131"/>
  <c r="AT795" i="131"/>
  <c r="AT235" i="131"/>
  <c r="AT283" i="131"/>
  <c r="AT333" i="131"/>
  <c r="AT381" i="131"/>
  <c r="AT429" i="131"/>
  <c r="AT477" i="131"/>
  <c r="AT569" i="131"/>
  <c r="AT697" i="131"/>
  <c r="AT761" i="131"/>
  <c r="AT846" i="131"/>
  <c r="AT201" i="131"/>
  <c r="AT251" i="131"/>
  <c r="AT297" i="131"/>
  <c r="AT343" i="131"/>
  <c r="AT389" i="131"/>
  <c r="AT437" i="131"/>
  <c r="AT485" i="131"/>
  <c r="AT511" i="131"/>
  <c r="AT575" i="131"/>
  <c r="AT639" i="131"/>
  <c r="AT703" i="131"/>
  <c r="AT856" i="131"/>
  <c r="AT247" i="131"/>
  <c r="AT345" i="131"/>
  <c r="AT445" i="131"/>
  <c r="AT625" i="131"/>
  <c r="AT166" i="131"/>
  <c r="AT198" i="131"/>
  <c r="AT230" i="131"/>
  <c r="AT262" i="131"/>
  <c r="AT294" i="131"/>
  <c r="AT326" i="131"/>
  <c r="AT167" i="131"/>
  <c r="AT627" i="131"/>
  <c r="AT960" i="131"/>
  <c r="AT173" i="131"/>
  <c r="AT635" i="131"/>
  <c r="AT205" i="131"/>
  <c r="AT255" i="131"/>
  <c r="AT301" i="131"/>
  <c r="AT353" i="131"/>
  <c r="AT399" i="131"/>
  <c r="AT447" i="131"/>
  <c r="AT495" i="131"/>
  <c r="AT649" i="131"/>
  <c r="AT721" i="131"/>
  <c r="AT785" i="131"/>
  <c r="AT894" i="131"/>
  <c r="AT219" i="131"/>
  <c r="AT267" i="131"/>
  <c r="AT315" i="131"/>
  <c r="AT361" i="131"/>
  <c r="AT407" i="131"/>
  <c r="AT455" i="131"/>
  <c r="AT503" i="131"/>
  <c r="AT535" i="131"/>
  <c r="AT599" i="131"/>
  <c r="AT663" i="131"/>
  <c r="AT735" i="131"/>
  <c r="AT920" i="131"/>
  <c r="AT275" i="131"/>
  <c r="AT373" i="131"/>
  <c r="AT469" i="131"/>
  <c r="AT142" i="131"/>
  <c r="AT174" i="131"/>
  <c r="AT206" i="131"/>
  <c r="AT238" i="131"/>
  <c r="AT270" i="131"/>
  <c r="AT302" i="131"/>
  <c r="AT334" i="131"/>
  <c r="AT20" i="131"/>
  <c r="AT515" i="131"/>
  <c r="AT675" i="131"/>
  <c r="AT161" i="131"/>
  <c r="AT619" i="131"/>
  <c r="AT944" i="131"/>
  <c r="AT175" i="131"/>
  <c r="AT659" i="131"/>
  <c r="AT155" i="131"/>
  <c r="AT181" i="131"/>
  <c r="AT667" i="131"/>
  <c r="AT211" i="131"/>
  <c r="AT263" i="131"/>
  <c r="AT307" i="131"/>
  <c r="AT357" i="131"/>
  <c r="AT405" i="131"/>
  <c r="AT453" i="131"/>
  <c r="AT501" i="131"/>
  <c r="AT665" i="131"/>
  <c r="AT729" i="131"/>
  <c r="AT793" i="131"/>
  <c r="AT910" i="131"/>
  <c r="AT225" i="131"/>
  <c r="AT273" i="131"/>
  <c r="AT319" i="131"/>
  <c r="AT367" i="131"/>
  <c r="AT413" i="131"/>
  <c r="AT461" i="131"/>
  <c r="AT513" i="131"/>
  <c r="AT543" i="131"/>
  <c r="AT607" i="131"/>
  <c r="AT671" i="131"/>
  <c r="AT767" i="131"/>
  <c r="AT203" i="131"/>
  <c r="AT299" i="131"/>
  <c r="AT397" i="131"/>
  <c r="AT493" i="131"/>
  <c r="AT150" i="131"/>
  <c r="AT182" i="131"/>
  <c r="AT214" i="131"/>
  <c r="AT246" i="131"/>
  <c r="AT278" i="131"/>
  <c r="AT310" i="131"/>
  <c r="AT342" i="131"/>
  <c r="AT110" i="131"/>
  <c r="AT74" i="131"/>
  <c r="AT97" i="131"/>
  <c r="AT122" i="131"/>
  <c r="AT54" i="131"/>
  <c r="AT129" i="131"/>
  <c r="AT91" i="131"/>
  <c r="AT18" i="131"/>
  <c r="AT50" i="131"/>
  <c r="AT102" i="131"/>
  <c r="AT120" i="131"/>
  <c r="AT24" i="131"/>
  <c r="AT113" i="131"/>
  <c r="AT88" i="131"/>
  <c r="AT32" i="131"/>
  <c r="AT112" i="131"/>
  <c r="AT128" i="131"/>
  <c r="AT37" i="131"/>
  <c r="AT78" i="131"/>
  <c r="AT14" i="131"/>
  <c r="AT28" i="131"/>
  <c r="AT107" i="131"/>
  <c r="AT126" i="131"/>
  <c r="AT34" i="131"/>
  <c r="AT136" i="131"/>
  <c r="AT66" i="131"/>
  <c r="AT131" i="131"/>
  <c r="AT30" i="131"/>
  <c r="AT6" i="131"/>
  <c r="AT46" i="131"/>
  <c r="AT60" i="131"/>
  <c r="AT22" i="131"/>
  <c r="AT65" i="131"/>
  <c r="AT59" i="131"/>
  <c r="AT10" i="131"/>
  <c r="AT42" i="131"/>
  <c r="AT86" i="131"/>
  <c r="AT49" i="131"/>
  <c r="AT8" i="131"/>
  <c r="AT114" i="131"/>
  <c r="AT13" i="131"/>
  <c r="AT16" i="131"/>
  <c r="AT132" i="131"/>
  <c r="AT64" i="131"/>
  <c r="AT90" i="131"/>
  <c r="AT38" i="131"/>
  <c r="AT73" i="131"/>
  <c r="AT94" i="131"/>
  <c r="AT80" i="131"/>
  <c r="AT9" i="131"/>
  <c r="AT96" i="131"/>
  <c r="AT115" i="131"/>
  <c r="AT26" i="131"/>
  <c r="AT58" i="131"/>
  <c r="AT118" i="131"/>
  <c r="AT51" i="131"/>
  <c r="AT48" i="131"/>
  <c r="AT40" i="131"/>
  <c r="AT81" i="131"/>
  <c r="AT56" i="131"/>
  <c r="AT127" i="131"/>
  <c r="AT12" i="131"/>
  <c r="AT39" i="131"/>
  <c r="AT29" i="131"/>
  <c r="AT21" i="131"/>
  <c r="AT135" i="131"/>
  <c r="AT70" i="131"/>
  <c r="AT111" i="131"/>
  <c r="AT82" i="131"/>
  <c r="AT98" i="131"/>
  <c r="AT44" i="131"/>
  <c r="CZ13" i="338"/>
  <c r="CZ30" i="338"/>
  <c r="CZ22" i="338"/>
  <c r="CZ31" i="338"/>
  <c r="CT20" i="338"/>
  <c r="CT28" i="338"/>
  <c r="CT35" i="338"/>
  <c r="CT14" i="338"/>
  <c r="CT34" i="338"/>
  <c r="CZ38" i="338"/>
  <c r="CT8" i="338"/>
  <c r="CT18" i="338"/>
  <c r="CZ33" i="338"/>
  <c r="CT37" i="338"/>
  <c r="R2" i="110"/>
  <c r="G11" i="346"/>
  <c r="I17" i="346"/>
  <c r="BK14" i="415"/>
  <c r="BR14" i="415" s="1"/>
  <c r="BY14" i="415" s="1"/>
  <c r="CE14" i="415" s="1"/>
  <c r="ER15" i="415"/>
  <c r="ES17" i="415"/>
  <c r="EX17" i="415" s="1"/>
  <c r="G190" i="325"/>
  <c r="G186" i="325"/>
  <c r="G182" i="325"/>
  <c r="G178" i="325"/>
  <c r="G174" i="325"/>
  <c r="G170" i="325"/>
  <c r="G166" i="325"/>
  <c r="G162" i="325"/>
  <c r="G158" i="325"/>
  <c r="G154" i="325"/>
  <c r="G150" i="325"/>
  <c r="G146" i="325"/>
  <c r="G142" i="325"/>
  <c r="G138" i="325"/>
  <c r="G134" i="325"/>
  <c r="G130" i="325"/>
  <c r="G126" i="325"/>
  <c r="G122" i="325"/>
  <c r="G118" i="325"/>
  <c r="G114" i="325"/>
  <c r="G110" i="325"/>
  <c r="G106" i="325"/>
  <c r="G102" i="325"/>
  <c r="G98" i="325"/>
  <c r="G94" i="325"/>
  <c r="G90" i="325"/>
  <c r="G85" i="325"/>
  <c r="G81" i="325"/>
  <c r="G77" i="325"/>
  <c r="G73" i="325"/>
  <c r="G69" i="325"/>
  <c r="G65" i="325"/>
  <c r="G61" i="325"/>
  <c r="G57" i="325"/>
  <c r="G53" i="325"/>
  <c r="G47" i="325"/>
  <c r="G40" i="325"/>
  <c r="G36" i="325"/>
  <c r="G193" i="325"/>
  <c r="G189" i="325"/>
  <c r="G185" i="325"/>
  <c r="G181" i="325"/>
  <c r="G177" i="325"/>
  <c r="G173" i="325"/>
  <c r="G169" i="325"/>
  <c r="G165" i="325"/>
  <c r="G161" i="325"/>
  <c r="G157" i="325"/>
  <c r="G153" i="325"/>
  <c r="G149" i="325"/>
  <c r="G145" i="325"/>
  <c r="G141" i="325"/>
  <c r="G137" i="325"/>
  <c r="G133" i="325"/>
  <c r="G129" i="325"/>
  <c r="G125" i="325"/>
  <c r="G121" i="325"/>
  <c r="G117" i="325"/>
  <c r="G113" i="325"/>
  <c r="G109" i="325"/>
  <c r="G105" i="325"/>
  <c r="G101" i="325"/>
  <c r="G97" i="325"/>
  <c r="G93" i="325"/>
  <c r="G88" i="325"/>
  <c r="G84" i="325"/>
  <c r="G80" i="325"/>
  <c r="G76" i="325"/>
  <c r="G192" i="325"/>
  <c r="G184" i="325"/>
  <c r="G176" i="325"/>
  <c r="G168" i="325"/>
  <c r="G160" i="325"/>
  <c r="G152" i="325"/>
  <c r="G144" i="325"/>
  <c r="G136" i="325"/>
  <c r="G128" i="325"/>
  <c r="G120" i="325"/>
  <c r="G112" i="325"/>
  <c r="G104" i="325"/>
  <c r="G96" i="325"/>
  <c r="G87" i="325"/>
  <c r="G79" i="325"/>
  <c r="G72" i="325"/>
  <c r="G67" i="325"/>
  <c r="G62" i="325"/>
  <c r="G56" i="325"/>
  <c r="G50" i="325"/>
  <c r="G43" i="325"/>
  <c r="G35" i="325"/>
  <c r="G31" i="325"/>
  <c r="G27" i="325"/>
  <c r="G23" i="325"/>
  <c r="G19" i="325"/>
  <c r="G15" i="325"/>
  <c r="G11" i="325"/>
  <c r="G7" i="325"/>
  <c r="G188" i="325"/>
  <c r="G180" i="325"/>
  <c r="G172" i="325"/>
  <c r="G164" i="325"/>
  <c r="G156" i="325"/>
  <c r="G148" i="325"/>
  <c r="G140" i="325"/>
  <c r="G132" i="325"/>
  <c r="G124" i="325"/>
  <c r="G116" i="325"/>
  <c r="G108" i="325"/>
  <c r="G100" i="325"/>
  <c r="G92" i="325"/>
  <c r="G83" i="325"/>
  <c r="G75" i="325"/>
  <c r="G70" i="325"/>
  <c r="G64" i="325"/>
  <c r="G59" i="325"/>
  <c r="G54" i="325"/>
  <c r="G45" i="325"/>
  <c r="G38" i="325"/>
  <c r="G33" i="325"/>
  <c r="G29" i="325"/>
  <c r="G25" i="325"/>
  <c r="G21" i="325"/>
  <c r="G17" i="325"/>
  <c r="G13" i="325"/>
  <c r="G9" i="325"/>
  <c r="G5" i="325"/>
  <c r="G187" i="325"/>
  <c r="G171" i="325"/>
  <c r="G147" i="325"/>
  <c r="G131" i="325"/>
  <c r="G115" i="325"/>
  <c r="G191" i="325"/>
  <c r="G183" i="325"/>
  <c r="G175" i="325"/>
  <c r="G167" i="325"/>
  <c r="G159" i="325"/>
  <c r="G151" i="325"/>
  <c r="G143" i="325"/>
  <c r="G135" i="325"/>
  <c r="G127" i="325"/>
  <c r="G119" i="325"/>
  <c r="G111" i="325"/>
  <c r="G103" i="325"/>
  <c r="G95" i="325"/>
  <c r="G86" i="325"/>
  <c r="G78" i="325"/>
  <c r="G71" i="325"/>
  <c r="G66" i="325"/>
  <c r="G60" i="325"/>
  <c r="G55" i="325"/>
  <c r="G48" i="325"/>
  <c r="G39" i="325"/>
  <c r="G34" i="325"/>
  <c r="G30" i="325"/>
  <c r="G26" i="325"/>
  <c r="G22" i="325"/>
  <c r="G18" i="325"/>
  <c r="G14" i="325"/>
  <c r="G10" i="325"/>
  <c r="G6" i="325"/>
  <c r="G179" i="325"/>
  <c r="G163" i="325"/>
  <c r="G155" i="325"/>
  <c r="G139" i="325"/>
  <c r="G123" i="325"/>
  <c r="G107" i="325"/>
  <c r="G74" i="325"/>
  <c r="G51" i="325"/>
  <c r="G28" i="325"/>
  <c r="G12" i="325"/>
  <c r="G91" i="325"/>
  <c r="G37" i="325"/>
  <c r="G99" i="325"/>
  <c r="G68" i="325"/>
  <c r="G44" i="325"/>
  <c r="G24" i="325"/>
  <c r="G8" i="325"/>
  <c r="G63" i="325"/>
  <c r="G20" i="325"/>
  <c r="G82" i="325"/>
  <c r="G58" i="325"/>
  <c r="G32" i="325"/>
  <c r="G16" i="325"/>
  <c r="G5" i="346"/>
  <c r="G27" i="346"/>
  <c r="G23" i="346"/>
  <c r="G19" i="346"/>
  <c r="G15" i="346"/>
  <c r="H38" i="346"/>
  <c r="G22" i="346"/>
  <c r="G14" i="346"/>
  <c r="K13" i="346"/>
  <c r="G29" i="346"/>
  <c r="G25" i="346"/>
  <c r="G21" i="346"/>
  <c r="G17" i="346"/>
  <c r="G13" i="346"/>
  <c r="G9" i="346"/>
  <c r="BK13" i="415"/>
  <c r="BQ13" i="415" s="1"/>
  <c r="ES14" i="415"/>
  <c r="EX14" i="415" s="1"/>
  <c r="CS15" i="415"/>
  <c r="CT16" i="415"/>
  <c r="DA16" i="415" s="1"/>
  <c r="DG16" i="415" s="1"/>
  <c r="K37" i="346"/>
  <c r="J46" i="346"/>
  <c r="K49" i="345"/>
  <c r="G26" i="346"/>
  <c r="G18" i="346"/>
  <c r="G10" i="346"/>
  <c r="G6" i="346"/>
  <c r="G28" i="346"/>
  <c r="G24" i="346"/>
  <c r="G20" i="346"/>
  <c r="G16" i="346"/>
  <c r="G12" i="346"/>
  <c r="G8" i="346"/>
  <c r="M42" i="346"/>
  <c r="G35" i="346"/>
  <c r="I33" i="346"/>
  <c r="K29" i="346"/>
  <c r="L49" i="346"/>
  <c r="M31" i="346"/>
  <c r="I44" i="346"/>
  <c r="K40" i="346"/>
  <c r="K14" i="345"/>
  <c r="K22" i="345"/>
  <c r="K30" i="345"/>
  <c r="K46" i="345"/>
  <c r="K7" i="345"/>
  <c r="K11" i="345"/>
  <c r="K15" i="345"/>
  <c r="K19" i="345"/>
  <c r="K23" i="345"/>
  <c r="K27" i="345"/>
  <c r="K31" i="345"/>
  <c r="K35" i="345"/>
  <c r="K39" i="345"/>
  <c r="K43" i="345"/>
  <c r="K47" i="345"/>
  <c r="K6" i="345"/>
  <c r="K18" i="345"/>
  <c r="K26" i="345"/>
  <c r="K34" i="345"/>
  <c r="K42" i="345"/>
  <c r="K8" i="345"/>
  <c r="K12" i="345"/>
  <c r="K16" i="345"/>
  <c r="K20" i="345"/>
  <c r="K24" i="345"/>
  <c r="K28" i="345"/>
  <c r="K32" i="345"/>
  <c r="K36" i="345"/>
  <c r="K40" i="345"/>
  <c r="K44" i="345"/>
  <c r="K48" i="345"/>
  <c r="K10" i="345"/>
  <c r="K38" i="345"/>
  <c r="K5" i="345"/>
  <c r="K9" i="345"/>
  <c r="K13" i="345"/>
  <c r="K17" i="345"/>
  <c r="K21" i="345"/>
  <c r="K25" i="345"/>
  <c r="K29" i="345"/>
  <c r="K33" i="345"/>
  <c r="K37" i="345"/>
  <c r="K41" i="345"/>
  <c r="K45" i="345"/>
  <c r="CZ21" i="415"/>
  <c r="DA21" i="415"/>
  <c r="DH21" i="415" s="1"/>
  <c r="DN21" i="415" s="1"/>
  <c r="FQ14" i="415"/>
  <c r="FW14" i="415" s="1"/>
  <c r="DA12" i="415"/>
  <c r="DG12" i="415" s="1"/>
  <c r="CZ12" i="415"/>
  <c r="FQ17" i="415"/>
  <c r="FW17" i="415" s="1"/>
  <c r="BR20" i="415"/>
  <c r="BX20" i="415" s="1"/>
  <c r="BQ20" i="415"/>
  <c r="BR17" i="415"/>
  <c r="BY17" i="415" s="1"/>
  <c r="CE17" i="415" s="1"/>
  <c r="BQ17" i="415"/>
  <c r="FK13" i="415"/>
  <c r="BK19" i="415"/>
  <c r="ES19" i="415"/>
  <c r="EX19" i="415" s="1"/>
  <c r="CT20" i="415"/>
  <c r="DA20" i="415" s="1"/>
  <c r="CS18" i="415"/>
  <c r="BJ20" i="415"/>
  <c r="ER20" i="415"/>
  <c r="CS12" i="415"/>
  <c r="DA15" i="415"/>
  <c r="DG15" i="415" s="1"/>
  <c r="BJ17" i="415"/>
  <c r="DA19" i="415"/>
  <c r="DH19" i="415" s="1"/>
  <c r="DN19" i="415" s="1"/>
  <c r="BK16" i="415"/>
  <c r="BQ16" i="415" s="1"/>
  <c r="FQ18" i="415"/>
  <c r="FQ19" i="415"/>
  <c r="FQ12" i="415"/>
  <c r="BR18" i="415"/>
  <c r="BQ18" i="415"/>
  <c r="CZ18" i="415"/>
  <c r="DA18" i="415"/>
  <c r="ER18" i="415"/>
  <c r="CS19" i="415"/>
  <c r="FQ20" i="415"/>
  <c r="BK21" i="415"/>
  <c r="BJ21" i="415"/>
  <c r="FK21" i="415"/>
  <c r="BK12" i="415"/>
  <c r="CT17" i="415"/>
  <c r="CS17" i="415"/>
  <c r="ES12" i="415"/>
  <c r="EX12" i="415" s="1"/>
  <c r="ER12" i="415"/>
  <c r="BJ18" i="415"/>
  <c r="ES13" i="415"/>
  <c r="EX13" i="415" s="1"/>
  <c r="CT14" i="415"/>
  <c r="BK15" i="415"/>
  <c r="BJ15" i="415"/>
  <c r="CT13" i="415"/>
  <c r="CS13" i="415"/>
  <c r="FK15" i="415"/>
  <c r="ES16" i="415"/>
  <c r="EX16" i="415" s="1"/>
  <c r="ER16" i="415"/>
  <c r="K28" i="96"/>
  <c r="O23" i="96"/>
  <c r="U16" i="96"/>
  <c r="R11" i="96"/>
  <c r="H7" i="96"/>
  <c r="S26" i="96"/>
  <c r="L20" i="96"/>
  <c r="J14" i="96"/>
  <c r="L9" i="96"/>
  <c r="T5" i="96"/>
  <c r="V7" i="96"/>
  <c r="P18" i="96"/>
  <c r="I18" i="345"/>
  <c r="G33" i="345"/>
  <c r="H16" i="345"/>
  <c r="M42" i="345"/>
  <c r="K20" i="96"/>
  <c r="O10" i="96"/>
  <c r="T21" i="96"/>
  <c r="I12" i="96"/>
  <c r="L35" i="345"/>
  <c r="H45" i="346"/>
  <c r="G42" i="346"/>
  <c r="M48" i="346"/>
  <c r="L50" i="346"/>
  <c r="J37" i="346"/>
  <c r="H34" i="346"/>
  <c r="G31" i="346"/>
  <c r="L28" i="346"/>
  <c r="H26" i="346"/>
  <c r="L24" i="346"/>
  <c r="H22" i="346"/>
  <c r="L20" i="346"/>
  <c r="H18" i="346"/>
  <c r="L16" i="346"/>
  <c r="H14" i="346"/>
  <c r="L12" i="346"/>
  <c r="H10" i="346"/>
  <c r="L8" i="346"/>
  <c r="H6" i="346"/>
  <c r="I5" i="346"/>
  <c r="I21" i="346"/>
  <c r="I37" i="346"/>
  <c r="K17" i="346"/>
  <c r="K33" i="346"/>
  <c r="K44" i="346"/>
  <c r="L5" i="96"/>
  <c r="U12" i="96"/>
  <c r="J25" i="96"/>
  <c r="H32" i="345"/>
  <c r="G49" i="345"/>
  <c r="I34" i="345"/>
  <c r="J44" i="346"/>
  <c r="H41" i="346"/>
  <c r="G48" i="346"/>
  <c r="M39" i="346"/>
  <c r="L36" i="346"/>
  <c r="J33" i="346"/>
  <c r="H30" i="346"/>
  <c r="I9" i="346"/>
  <c r="I25" i="346"/>
  <c r="I46" i="346"/>
  <c r="K5" i="346"/>
  <c r="K21" i="346"/>
  <c r="O6" i="96"/>
  <c r="N15" i="96"/>
  <c r="N28" i="96"/>
  <c r="G5" i="345"/>
  <c r="K43" i="346"/>
  <c r="K49" i="346"/>
  <c r="K50" i="346"/>
  <c r="K36" i="346"/>
  <c r="K32" i="346"/>
  <c r="K28" i="346"/>
  <c r="K24" i="346"/>
  <c r="K20" i="346"/>
  <c r="K16" i="346"/>
  <c r="K12" i="346"/>
  <c r="K8" i="346"/>
  <c r="I43" i="346"/>
  <c r="I49" i="346"/>
  <c r="I50" i="346"/>
  <c r="I36" i="346"/>
  <c r="I32" i="346"/>
  <c r="I28" i="346"/>
  <c r="I24" i="346"/>
  <c r="I20" i="346"/>
  <c r="I16" i="346"/>
  <c r="I12" i="346"/>
  <c r="I8" i="346"/>
  <c r="J6" i="346"/>
  <c r="H7" i="346"/>
  <c r="M8" i="346"/>
  <c r="L9" i="346"/>
  <c r="J10" i="346"/>
  <c r="H11" i="346"/>
  <c r="M12" i="346"/>
  <c r="L13" i="346"/>
  <c r="J14" i="346"/>
  <c r="H15" i="346"/>
  <c r="M16" i="346"/>
  <c r="L17" i="346"/>
  <c r="J18" i="346"/>
  <c r="H19" i="346"/>
  <c r="M20" i="346"/>
  <c r="L21" i="346"/>
  <c r="J22" i="346"/>
  <c r="H23" i="346"/>
  <c r="M24" i="346"/>
  <c r="L25" i="346"/>
  <c r="J26" i="346"/>
  <c r="H27" i="346"/>
  <c r="M28" i="346"/>
  <c r="L29" i="346"/>
  <c r="J30" i="346"/>
  <c r="H31" i="346"/>
  <c r="G32" i="346"/>
  <c r="M32" i="346"/>
  <c r="L33" i="346"/>
  <c r="J34" i="346"/>
  <c r="H35" i="346"/>
  <c r="G36" i="346"/>
  <c r="M36" i="346"/>
  <c r="L37" i="346"/>
  <c r="J38" i="346"/>
  <c r="H39" i="346"/>
  <c r="G50" i="346"/>
  <c r="M50" i="346"/>
  <c r="L46" i="346"/>
  <c r="J47" i="346"/>
  <c r="H48" i="346"/>
  <c r="G49" i="346"/>
  <c r="M49" i="346"/>
  <c r="L40" i="346"/>
  <c r="J41" i="346"/>
  <c r="H42" i="346"/>
  <c r="G43" i="346"/>
  <c r="M43" i="346"/>
  <c r="L44" i="346"/>
  <c r="J45" i="346"/>
  <c r="H5" i="346"/>
  <c r="K42" i="346"/>
  <c r="K48" i="346"/>
  <c r="K39" i="346"/>
  <c r="K35" i="346"/>
  <c r="K31" i="346"/>
  <c r="K27" i="346"/>
  <c r="K23" i="346"/>
  <c r="K19" i="346"/>
  <c r="K15" i="346"/>
  <c r="K11" i="346"/>
  <c r="K7" i="346"/>
  <c r="I42" i="346"/>
  <c r="I48" i="346"/>
  <c r="I39" i="346"/>
  <c r="I35" i="346"/>
  <c r="I31" i="346"/>
  <c r="I27" i="346"/>
  <c r="I23" i="346"/>
  <c r="I19" i="346"/>
  <c r="I15" i="346"/>
  <c r="I11" i="346"/>
  <c r="I7" i="346"/>
  <c r="L6" i="346"/>
  <c r="J7" i="346"/>
  <c r="H8" i="346"/>
  <c r="M9" i="346"/>
  <c r="L10" i="346"/>
  <c r="J11" i="346"/>
  <c r="H12" i="346"/>
  <c r="M13" i="346"/>
  <c r="L14" i="346"/>
  <c r="J15" i="346"/>
  <c r="H16" i="346"/>
  <c r="M17" i="346"/>
  <c r="L18" i="346"/>
  <c r="J19" i="346"/>
  <c r="H20" i="346"/>
  <c r="M21" i="346"/>
  <c r="L22" i="346"/>
  <c r="J23" i="346"/>
  <c r="H24" i="346"/>
  <c r="M25" i="346"/>
  <c r="L26" i="346"/>
  <c r="J27" i="346"/>
  <c r="H28" i="346"/>
  <c r="M29" i="346"/>
  <c r="L30" i="346"/>
  <c r="J31" i="346"/>
  <c r="H32" i="346"/>
  <c r="G33" i="346"/>
  <c r="M33" i="346"/>
  <c r="L34" i="346"/>
  <c r="J35" i="346"/>
  <c r="H36" i="346"/>
  <c r="G37" i="346"/>
  <c r="M37" i="346"/>
  <c r="L38" i="346"/>
  <c r="J39" i="346"/>
  <c r="H50" i="346"/>
  <c r="G46" i="346"/>
  <c r="M46" i="346"/>
  <c r="L47" i="346"/>
  <c r="J48" i="346"/>
  <c r="H49" i="346"/>
  <c r="G40" i="346"/>
  <c r="M40" i="346"/>
  <c r="L41" i="346"/>
  <c r="J42" i="346"/>
  <c r="H43" i="346"/>
  <c r="G44" i="346"/>
  <c r="M44" i="346"/>
  <c r="L45" i="346"/>
  <c r="J5" i="346"/>
  <c r="K45" i="346"/>
  <c r="K41" i="346"/>
  <c r="K47" i="346"/>
  <c r="K38" i="346"/>
  <c r="K34" i="346"/>
  <c r="K30" i="346"/>
  <c r="K26" i="346"/>
  <c r="K22" i="346"/>
  <c r="K18" i="346"/>
  <c r="K14" i="346"/>
  <c r="K10" i="346"/>
  <c r="K6" i="346"/>
  <c r="I45" i="346"/>
  <c r="I41" i="346"/>
  <c r="I47" i="346"/>
  <c r="I38" i="346"/>
  <c r="I34" i="346"/>
  <c r="I30" i="346"/>
  <c r="I26" i="346"/>
  <c r="I22" i="346"/>
  <c r="I18" i="346"/>
  <c r="I14" i="346"/>
  <c r="I10" i="346"/>
  <c r="I6" i="346"/>
  <c r="M6" i="346"/>
  <c r="L7" i="346"/>
  <c r="J8" i="346"/>
  <c r="H9" i="346"/>
  <c r="M10" i="346"/>
  <c r="L11" i="346"/>
  <c r="J12" i="346"/>
  <c r="H13" i="346"/>
  <c r="M14" i="346"/>
  <c r="L15" i="346"/>
  <c r="J16" i="346"/>
  <c r="H17" i="346"/>
  <c r="M18" i="346"/>
  <c r="L19" i="346"/>
  <c r="J20" i="346"/>
  <c r="H21" i="346"/>
  <c r="M22" i="346"/>
  <c r="L23" i="346"/>
  <c r="J24" i="346"/>
  <c r="H25" i="346"/>
  <c r="M26" i="346"/>
  <c r="L27" i="346"/>
  <c r="J28" i="346"/>
  <c r="H29" i="346"/>
  <c r="G30" i="346"/>
  <c r="M30" i="346"/>
  <c r="L31" i="346"/>
  <c r="J32" i="346"/>
  <c r="H33" i="346"/>
  <c r="G34" i="346"/>
  <c r="M34" i="346"/>
  <c r="L35" i="346"/>
  <c r="J36" i="346"/>
  <c r="H37" i="346"/>
  <c r="G38" i="346"/>
  <c r="M38" i="346"/>
  <c r="L39" i="346"/>
  <c r="J50" i="346"/>
  <c r="H46" i="346"/>
  <c r="G47" i="346"/>
  <c r="M47" i="346"/>
  <c r="L48" i="346"/>
  <c r="J49" i="346"/>
  <c r="H40" i="346"/>
  <c r="G41" i="346"/>
  <c r="M41" i="346"/>
  <c r="L42" i="346"/>
  <c r="J43" i="346"/>
  <c r="H44" i="346"/>
  <c r="G45" i="346"/>
  <c r="M45" i="346"/>
  <c r="L5" i="346"/>
  <c r="M5" i="346"/>
  <c r="L43" i="346"/>
  <c r="J40" i="346"/>
  <c r="H47" i="346"/>
  <c r="G39" i="346"/>
  <c r="M35" i="346"/>
  <c r="L32" i="346"/>
  <c r="J29" i="346"/>
  <c r="M27" i="346"/>
  <c r="J25" i="346"/>
  <c r="M23" i="346"/>
  <c r="J21" i="346"/>
  <c r="M19" i="346"/>
  <c r="J17" i="346"/>
  <c r="M15" i="346"/>
  <c r="J13" i="346"/>
  <c r="M11" i="346"/>
  <c r="J9" i="346"/>
  <c r="M7" i="346"/>
  <c r="I13" i="346"/>
  <c r="I29" i="346"/>
  <c r="I40" i="346"/>
  <c r="K9" i="346"/>
  <c r="K25" i="346"/>
  <c r="K46" i="346"/>
  <c r="L14" i="95"/>
  <c r="K24" i="96"/>
  <c r="M5" i="96"/>
  <c r="U5" i="96"/>
  <c r="P6" i="96"/>
  <c r="J7" i="96"/>
  <c r="M8" i="96"/>
  <c r="P9" i="96"/>
  <c r="S10" i="96"/>
  <c r="V11" i="96"/>
  <c r="L13" i="96"/>
  <c r="O14" i="96"/>
  <c r="R15" i="96"/>
  <c r="M17" i="96"/>
  <c r="V18" i="96"/>
  <c r="Q20" i="96"/>
  <c r="L22" i="96"/>
  <c r="U23" i="96"/>
  <c r="P25" i="96"/>
  <c r="J27" i="96"/>
  <c r="T28" i="96"/>
  <c r="I20" i="96"/>
  <c r="I26" i="345"/>
  <c r="H12" i="96"/>
  <c r="S11" i="96"/>
  <c r="O11" i="96"/>
  <c r="J11" i="96"/>
  <c r="T10" i="96"/>
  <c r="P10" i="96"/>
  <c r="L10" i="96"/>
  <c r="U9" i="96"/>
  <c r="Q9" i="96"/>
  <c r="M9" i="96"/>
  <c r="V8" i="96"/>
  <c r="R8" i="96"/>
  <c r="N8" i="96"/>
  <c r="H8" i="96"/>
  <c r="S7" i="96"/>
  <c r="O7" i="96"/>
  <c r="P5" i="96"/>
  <c r="J6" i="96"/>
  <c r="S6" i="96"/>
  <c r="N7" i="96"/>
  <c r="Q8" i="96"/>
  <c r="T9" i="96"/>
  <c r="H11" i="96"/>
  <c r="M12" i="96"/>
  <c r="P13" i="96"/>
  <c r="S14" i="96"/>
  <c r="H16" i="96"/>
  <c r="S17" i="96"/>
  <c r="N19" i="96"/>
  <c r="V20" i="96"/>
  <c r="R22" i="96"/>
  <c r="M24" i="96"/>
  <c r="U25" i="96"/>
  <c r="Q27" i="96"/>
  <c r="O29" i="96"/>
  <c r="I28" i="96"/>
  <c r="K12" i="96"/>
  <c r="M26" i="345"/>
  <c r="H48" i="345"/>
  <c r="G9" i="95"/>
  <c r="Q5" i="96"/>
  <c r="L6" i="96"/>
  <c r="T6" i="96"/>
  <c r="R7" i="96"/>
  <c r="U8" i="96"/>
  <c r="J10" i="96"/>
  <c r="N11" i="96"/>
  <c r="Q12" i="96"/>
  <c r="T13" i="96"/>
  <c r="H15" i="96"/>
  <c r="P16" i="96"/>
  <c r="J18" i="96"/>
  <c r="S19" i="96"/>
  <c r="O21" i="96"/>
  <c r="H23" i="96"/>
  <c r="R24" i="96"/>
  <c r="N26" i="96"/>
  <c r="V27" i="96"/>
  <c r="I48" i="345"/>
  <c r="I40" i="345"/>
  <c r="I32" i="345"/>
  <c r="I24" i="345"/>
  <c r="I16" i="345"/>
  <c r="I8" i="345"/>
  <c r="G45" i="345"/>
  <c r="G29" i="345"/>
  <c r="G13" i="345"/>
  <c r="L47" i="345"/>
  <c r="L31" i="345"/>
  <c r="L15" i="345"/>
  <c r="H44" i="345"/>
  <c r="H28" i="345"/>
  <c r="H12" i="345"/>
  <c r="M14" i="345"/>
  <c r="M30" i="345"/>
  <c r="M46" i="345"/>
  <c r="I46" i="345"/>
  <c r="I38" i="345"/>
  <c r="I30" i="345"/>
  <c r="I22" i="345"/>
  <c r="I14" i="345"/>
  <c r="I6" i="345"/>
  <c r="G41" i="345"/>
  <c r="G25" i="345"/>
  <c r="G9" i="345"/>
  <c r="L43" i="345"/>
  <c r="L27" i="345"/>
  <c r="L11" i="345"/>
  <c r="H40" i="345"/>
  <c r="H24" i="345"/>
  <c r="H8" i="345"/>
  <c r="M18" i="345"/>
  <c r="M34" i="345"/>
  <c r="M5" i="345"/>
  <c r="I44" i="345"/>
  <c r="I36" i="345"/>
  <c r="I28" i="345"/>
  <c r="I20" i="345"/>
  <c r="I12" i="345"/>
  <c r="G37" i="345"/>
  <c r="G21" i="345"/>
  <c r="L39" i="345"/>
  <c r="L23" i="345"/>
  <c r="L7" i="345"/>
  <c r="H36" i="345"/>
  <c r="H20" i="345"/>
  <c r="M6" i="345"/>
  <c r="M22" i="345"/>
  <c r="M38" i="345"/>
  <c r="M10" i="345"/>
  <c r="L19" i="345"/>
  <c r="G17" i="345"/>
  <c r="I10" i="345"/>
  <c r="I42" i="345"/>
  <c r="N12" i="96"/>
  <c r="R12" i="96"/>
  <c r="V12" i="96"/>
  <c r="M13" i="96"/>
  <c r="Q13" i="96"/>
  <c r="U13" i="96"/>
  <c r="L14" i="96"/>
  <c r="P14" i="96"/>
  <c r="T14" i="96"/>
  <c r="J15" i="96"/>
  <c r="O15" i="96"/>
  <c r="S15" i="96"/>
  <c r="L16" i="96"/>
  <c r="Q16" i="96"/>
  <c r="V16" i="96"/>
  <c r="O17" i="96"/>
  <c r="T17" i="96"/>
  <c r="L18" i="96"/>
  <c r="H19" i="96"/>
  <c r="O19" i="96"/>
  <c r="U19" i="96"/>
  <c r="M20" i="96"/>
  <c r="R20" i="96"/>
  <c r="J21" i="96"/>
  <c r="P21" i="96"/>
  <c r="U21" i="96"/>
  <c r="N22" i="96"/>
  <c r="S22" i="96"/>
  <c r="J23" i="96"/>
  <c r="Q23" i="96"/>
  <c r="V23" i="96"/>
  <c r="N24" i="96"/>
  <c r="T24" i="96"/>
  <c r="L25" i="96"/>
  <c r="Q25" i="96"/>
  <c r="H26" i="96"/>
  <c r="O26" i="96"/>
  <c r="T26" i="96"/>
  <c r="M27" i="96"/>
  <c r="R27" i="96"/>
  <c r="H28" i="96"/>
  <c r="P28" i="96"/>
  <c r="U28" i="96"/>
  <c r="P29" i="96"/>
  <c r="I5" i="96"/>
  <c r="I13" i="96"/>
  <c r="I21" i="96"/>
  <c r="I29" i="96"/>
  <c r="K5" i="96"/>
  <c r="K13" i="96"/>
  <c r="K21" i="96"/>
  <c r="K29" i="96"/>
  <c r="L28" i="345"/>
  <c r="H5" i="96"/>
  <c r="N5" i="96"/>
  <c r="R5" i="96"/>
  <c r="V5" i="96"/>
  <c r="M6" i="96"/>
  <c r="Q6" i="96"/>
  <c r="U6" i="96"/>
  <c r="L7" i="96"/>
  <c r="P7" i="96"/>
  <c r="T7" i="96"/>
  <c r="J8" i="96"/>
  <c r="O8" i="96"/>
  <c r="S8" i="96"/>
  <c r="H9" i="96"/>
  <c r="N9" i="96"/>
  <c r="R9" i="96"/>
  <c r="V9" i="96"/>
  <c r="M10" i="96"/>
  <c r="Q10" i="96"/>
  <c r="U10" i="96"/>
  <c r="L11" i="96"/>
  <c r="P11" i="96"/>
  <c r="T11" i="96"/>
  <c r="J12" i="96"/>
  <c r="O12" i="96"/>
  <c r="S12" i="96"/>
  <c r="H13" i="96"/>
  <c r="N13" i="96"/>
  <c r="R13" i="96"/>
  <c r="V13" i="96"/>
  <c r="M14" i="96"/>
  <c r="Q14" i="96"/>
  <c r="U14" i="96"/>
  <c r="L15" i="96"/>
  <c r="P15" i="96"/>
  <c r="U15" i="96"/>
  <c r="M16" i="96"/>
  <c r="R16" i="96"/>
  <c r="J17" i="96"/>
  <c r="P17" i="96"/>
  <c r="U17" i="96"/>
  <c r="N18" i="96"/>
  <c r="S18" i="96"/>
  <c r="J19" i="96"/>
  <c r="Q19" i="96"/>
  <c r="V19" i="96"/>
  <c r="N20" i="96"/>
  <c r="T20" i="96"/>
  <c r="L21" i="96"/>
  <c r="Q21" i="96"/>
  <c r="H22" i="96"/>
  <c r="O22" i="96"/>
  <c r="T22" i="96"/>
  <c r="M23" i="96"/>
  <c r="R23" i="96"/>
  <c r="H24" i="96"/>
  <c r="P24" i="96"/>
  <c r="U24" i="96"/>
  <c r="M25" i="96"/>
  <c r="S25" i="96"/>
  <c r="J26" i="96"/>
  <c r="P26" i="96"/>
  <c r="V26" i="96"/>
  <c r="N27" i="96"/>
  <c r="S27" i="96"/>
  <c r="L28" i="96"/>
  <c r="Q28" i="96"/>
  <c r="J29" i="96"/>
  <c r="S29" i="96"/>
  <c r="I8" i="96"/>
  <c r="I16" i="96"/>
  <c r="I24" i="96"/>
  <c r="K8" i="96"/>
  <c r="K16" i="96"/>
  <c r="J49" i="345"/>
  <c r="K27" i="96"/>
  <c r="K23" i="96"/>
  <c r="K19" i="96"/>
  <c r="K15" i="96"/>
  <c r="K11" i="96"/>
  <c r="K7" i="96"/>
  <c r="I27" i="96"/>
  <c r="I23" i="96"/>
  <c r="I19" i="96"/>
  <c r="I15" i="96"/>
  <c r="I11" i="96"/>
  <c r="I7" i="96"/>
  <c r="V29" i="96"/>
  <c r="R29" i="96"/>
  <c r="N29" i="96"/>
  <c r="H29" i="96"/>
  <c r="S28" i="96"/>
  <c r="O28" i="96"/>
  <c r="J28" i="96"/>
  <c r="T27" i="96"/>
  <c r="P27" i="96"/>
  <c r="L27" i="96"/>
  <c r="U26" i="96"/>
  <c r="Q26" i="96"/>
  <c r="M26" i="96"/>
  <c r="V25" i="96"/>
  <c r="R25" i="96"/>
  <c r="N25" i="96"/>
  <c r="H25" i="96"/>
  <c r="S24" i="96"/>
  <c r="O24" i="96"/>
  <c r="J24" i="96"/>
  <c r="T23" i="96"/>
  <c r="P23" i="96"/>
  <c r="L23" i="96"/>
  <c r="U22" i="96"/>
  <c r="Q22" i="96"/>
  <c r="M22" i="96"/>
  <c r="V21" i="96"/>
  <c r="R21" i="96"/>
  <c r="N21" i="96"/>
  <c r="H21" i="96"/>
  <c r="S20" i="96"/>
  <c r="O20" i="96"/>
  <c r="J20" i="96"/>
  <c r="T19" i="96"/>
  <c r="P19" i="96"/>
  <c r="L19" i="96"/>
  <c r="U18" i="96"/>
  <c r="Q18" i="96"/>
  <c r="M18" i="96"/>
  <c r="V17" i="96"/>
  <c r="R17" i="96"/>
  <c r="N17" i="96"/>
  <c r="H17" i="96"/>
  <c r="S16" i="96"/>
  <c r="O16" i="96"/>
  <c r="J16" i="96"/>
  <c r="T15" i="96"/>
  <c r="K26" i="96"/>
  <c r="K22" i="96"/>
  <c r="K18" i="96"/>
  <c r="K14" i="96"/>
  <c r="K10" i="96"/>
  <c r="K6" i="96"/>
  <c r="I26" i="96"/>
  <c r="I22" i="96"/>
  <c r="I18" i="96"/>
  <c r="I14" i="96"/>
  <c r="I10" i="96"/>
  <c r="I6" i="96"/>
  <c r="U29" i="96"/>
  <c r="Q29" i="96"/>
  <c r="M29" i="96"/>
  <c r="V28" i="96"/>
  <c r="J5" i="96"/>
  <c r="O5" i="96"/>
  <c r="S5" i="96"/>
  <c r="H6" i="96"/>
  <c r="N6" i="96"/>
  <c r="R6" i="96"/>
  <c r="V6" i="96"/>
  <c r="M7" i="96"/>
  <c r="Q7" i="96"/>
  <c r="U7" i="96"/>
  <c r="L8" i="96"/>
  <c r="P8" i="96"/>
  <c r="T8" i="96"/>
  <c r="J9" i="96"/>
  <c r="O9" i="96"/>
  <c r="S9" i="96"/>
  <c r="H10" i="96"/>
  <c r="N10" i="96"/>
  <c r="R10" i="96"/>
  <c r="V10" i="96"/>
  <c r="M11" i="96"/>
  <c r="Q11" i="96"/>
  <c r="U11" i="96"/>
  <c r="L12" i="96"/>
  <c r="P12" i="96"/>
  <c r="T12" i="96"/>
  <c r="J13" i="96"/>
  <c r="O13" i="96"/>
  <c r="S13" i="96"/>
  <c r="H14" i="96"/>
  <c r="N14" i="96"/>
  <c r="R14" i="96"/>
  <c r="V14" i="96"/>
  <c r="M15" i="96"/>
  <c r="Q15" i="96"/>
  <c r="V15" i="96"/>
  <c r="N16" i="96"/>
  <c r="T16" i="96"/>
  <c r="L17" i="96"/>
  <c r="Q17" i="96"/>
  <c r="H18" i="96"/>
  <c r="O18" i="96"/>
  <c r="T18" i="96"/>
  <c r="M19" i="96"/>
  <c r="R19" i="96"/>
  <c r="H20" i="96"/>
  <c r="P20" i="96"/>
  <c r="U20" i="96"/>
  <c r="M21" i="96"/>
  <c r="S21" i="96"/>
  <c r="J22" i="96"/>
  <c r="P22" i="96"/>
  <c r="V22" i="96"/>
  <c r="N23" i="96"/>
  <c r="S23" i="96"/>
  <c r="L24" i="96"/>
  <c r="Q24" i="96"/>
  <c r="V24" i="96"/>
  <c r="O25" i="96"/>
  <c r="T25" i="96"/>
  <c r="L26" i="96"/>
  <c r="R26" i="96"/>
  <c r="H27" i="96"/>
  <c r="O27" i="96"/>
  <c r="U27" i="96"/>
  <c r="M28" i="96"/>
  <c r="R28" i="96"/>
  <c r="L29" i="96"/>
  <c r="T29" i="96"/>
  <c r="I9" i="96"/>
  <c r="I17" i="96"/>
  <c r="I25" i="96"/>
  <c r="K9" i="96"/>
  <c r="K17" i="96"/>
  <c r="K25" i="96"/>
  <c r="M49" i="345"/>
  <c r="M45" i="345"/>
  <c r="M41" i="345"/>
  <c r="M37" i="345"/>
  <c r="M33" i="345"/>
  <c r="M29" i="345"/>
  <c r="M25" i="345"/>
  <c r="M21" i="345"/>
  <c r="M17" i="345"/>
  <c r="M13" i="345"/>
  <c r="M9" i="345"/>
  <c r="H5" i="345"/>
  <c r="H9" i="345"/>
  <c r="H13" i="345"/>
  <c r="H17" i="345"/>
  <c r="H21" i="345"/>
  <c r="H25" i="345"/>
  <c r="H29" i="345"/>
  <c r="H33" i="345"/>
  <c r="H37" i="345"/>
  <c r="H41" i="345"/>
  <c r="H45" i="345"/>
  <c r="H49" i="345"/>
  <c r="L8" i="345"/>
  <c r="L12" i="345"/>
  <c r="L16" i="345"/>
  <c r="L20" i="345"/>
  <c r="L24" i="345"/>
  <c r="L32" i="345"/>
  <c r="L36" i="345"/>
  <c r="L40" i="345"/>
  <c r="L44" i="345"/>
  <c r="L48" i="345"/>
  <c r="G6" i="345"/>
  <c r="G10" i="345"/>
  <c r="G14" i="345"/>
  <c r="G18" i="345"/>
  <c r="G22" i="345"/>
  <c r="G26" i="345"/>
  <c r="G30" i="345"/>
  <c r="G34" i="345"/>
  <c r="G38" i="345"/>
  <c r="G42" i="345"/>
  <c r="G46" i="345"/>
  <c r="J6" i="345"/>
  <c r="J8" i="345"/>
  <c r="J10" i="345"/>
  <c r="J12" i="345"/>
  <c r="J14" i="345"/>
  <c r="J16" i="345"/>
  <c r="J18" i="345"/>
  <c r="J20" i="345"/>
  <c r="J22" i="345"/>
  <c r="J24" i="345"/>
  <c r="J26" i="345"/>
  <c r="J28" i="345"/>
  <c r="J30" i="345"/>
  <c r="J32" i="345"/>
  <c r="J34" i="345"/>
  <c r="J36" i="345"/>
  <c r="J38" i="345"/>
  <c r="J40" i="345"/>
  <c r="J42" i="345"/>
  <c r="J44" i="345"/>
  <c r="J46" i="345"/>
  <c r="J48" i="345"/>
  <c r="M48" i="345"/>
  <c r="M44" i="345"/>
  <c r="M40" i="345"/>
  <c r="M36" i="345"/>
  <c r="M32" i="345"/>
  <c r="M28" i="345"/>
  <c r="M24" i="345"/>
  <c r="M20" i="345"/>
  <c r="M16" i="345"/>
  <c r="M12" i="345"/>
  <c r="M8" i="345"/>
  <c r="H6" i="345"/>
  <c r="H10" i="345"/>
  <c r="H14" i="345"/>
  <c r="H18" i="345"/>
  <c r="H22" i="345"/>
  <c r="H26" i="345"/>
  <c r="H30" i="345"/>
  <c r="H34" i="345"/>
  <c r="H38" i="345"/>
  <c r="H42" i="345"/>
  <c r="H46" i="345"/>
  <c r="L5" i="345"/>
  <c r="L9" i="345"/>
  <c r="L13" i="345"/>
  <c r="L17" i="345"/>
  <c r="L21" i="345"/>
  <c r="L25" i="345"/>
  <c r="L29" i="345"/>
  <c r="L33" i="345"/>
  <c r="L37" i="345"/>
  <c r="L41" i="345"/>
  <c r="L45" i="345"/>
  <c r="L49" i="345"/>
  <c r="G7" i="345"/>
  <c r="G11" i="345"/>
  <c r="G15" i="345"/>
  <c r="G19" i="345"/>
  <c r="G23" i="345"/>
  <c r="G27" i="345"/>
  <c r="G31" i="345"/>
  <c r="G35" i="345"/>
  <c r="G39" i="345"/>
  <c r="G43" i="345"/>
  <c r="G47" i="345"/>
  <c r="I5" i="345"/>
  <c r="I7" i="345"/>
  <c r="I9" i="345"/>
  <c r="I11" i="345"/>
  <c r="I13" i="345"/>
  <c r="I15" i="345"/>
  <c r="I17" i="345"/>
  <c r="I19" i="345"/>
  <c r="I21" i="345"/>
  <c r="I23" i="345"/>
  <c r="I25" i="345"/>
  <c r="I27" i="345"/>
  <c r="I29" i="345"/>
  <c r="I31" i="345"/>
  <c r="I33" i="345"/>
  <c r="I35" i="345"/>
  <c r="I37" i="345"/>
  <c r="I39" i="345"/>
  <c r="I41" i="345"/>
  <c r="I43" i="345"/>
  <c r="I45" i="345"/>
  <c r="I47" i="345"/>
  <c r="I49" i="345"/>
  <c r="M47" i="345"/>
  <c r="M43" i="345"/>
  <c r="M39" i="345"/>
  <c r="M35" i="345"/>
  <c r="M31" i="345"/>
  <c r="M27" i="345"/>
  <c r="M23" i="345"/>
  <c r="M19" i="345"/>
  <c r="M15" i="345"/>
  <c r="M11" i="345"/>
  <c r="M7" i="345"/>
  <c r="H7" i="345"/>
  <c r="H11" i="345"/>
  <c r="H15" i="345"/>
  <c r="H19" i="345"/>
  <c r="H23" i="345"/>
  <c r="H27" i="345"/>
  <c r="H31" i="345"/>
  <c r="H35" i="345"/>
  <c r="H39" i="345"/>
  <c r="H43" i="345"/>
  <c r="H47" i="345"/>
  <c r="L6" i="345"/>
  <c r="L10" i="345"/>
  <c r="L14" i="345"/>
  <c r="L18" i="345"/>
  <c r="L22" i="345"/>
  <c r="L26" i="345"/>
  <c r="L30" i="345"/>
  <c r="L34" i="345"/>
  <c r="L38" i="345"/>
  <c r="L42" i="345"/>
  <c r="L46" i="345"/>
  <c r="G8" i="345"/>
  <c r="G12" i="345"/>
  <c r="G16" i="345"/>
  <c r="G20" i="345"/>
  <c r="G24" i="345"/>
  <c r="G28" i="345"/>
  <c r="G32" i="345"/>
  <c r="G36" i="345"/>
  <c r="G40" i="345"/>
  <c r="G44" i="345"/>
  <c r="G48" i="345"/>
  <c r="J5" i="345"/>
  <c r="J7" i="345"/>
  <c r="J9" i="345"/>
  <c r="J11" i="345"/>
  <c r="J13" i="345"/>
  <c r="J15" i="345"/>
  <c r="J17" i="345"/>
  <c r="J19" i="345"/>
  <c r="J21" i="345"/>
  <c r="J23" i="345"/>
  <c r="J25" i="345"/>
  <c r="J27" i="345"/>
  <c r="J29" i="345"/>
  <c r="J31" i="345"/>
  <c r="J33" i="345"/>
  <c r="J35" i="345"/>
  <c r="J37" i="345"/>
  <c r="J39" i="345"/>
  <c r="J41" i="345"/>
  <c r="J43" i="345"/>
  <c r="J45" i="345"/>
  <c r="J47" i="345"/>
  <c r="M5" i="95"/>
  <c r="N69" i="95"/>
  <c r="J69" i="95"/>
  <c r="M68" i="95"/>
  <c r="P67" i="95"/>
  <c r="S66" i="95"/>
  <c r="G66" i="95"/>
  <c r="J65" i="95"/>
  <c r="M64" i="95"/>
  <c r="P63" i="95"/>
  <c r="S62" i="95"/>
  <c r="G62" i="95"/>
  <c r="J61" i="95"/>
  <c r="M60" i="95"/>
  <c r="L59" i="95"/>
  <c r="O58" i="95"/>
  <c r="R57" i="95"/>
  <c r="F57" i="95"/>
  <c r="I56" i="95"/>
  <c r="L55" i="95"/>
  <c r="O54" i="95"/>
  <c r="R53" i="95"/>
  <c r="F53" i="95"/>
  <c r="I52" i="95"/>
  <c r="L51" i="95"/>
  <c r="O50" i="95"/>
  <c r="R49" i="95"/>
  <c r="F49" i="95"/>
  <c r="I48" i="95"/>
  <c r="L47" i="95"/>
  <c r="O46" i="95"/>
  <c r="R45" i="95"/>
  <c r="F45" i="95"/>
  <c r="I44" i="95"/>
  <c r="K43" i="95"/>
  <c r="H40" i="95"/>
  <c r="E37" i="95"/>
  <c r="Q33" i="95"/>
  <c r="N30" i="95"/>
  <c r="S21" i="95"/>
  <c r="H10" i="95"/>
  <c r="H40" i="94"/>
  <c r="E5" i="95"/>
  <c r="P5" i="95"/>
  <c r="L5" i="95"/>
  <c r="H5" i="95"/>
  <c r="Q69" i="95"/>
  <c r="M69" i="95"/>
  <c r="I69" i="95"/>
  <c r="E69" i="95"/>
  <c r="P68" i="95"/>
  <c r="L68" i="95"/>
  <c r="H68" i="95"/>
  <c r="S67" i="95"/>
  <c r="O67" i="95"/>
  <c r="K67" i="95"/>
  <c r="G67" i="95"/>
  <c r="R66" i="95"/>
  <c r="N66" i="95"/>
  <c r="J66" i="95"/>
  <c r="F66" i="95"/>
  <c r="Q65" i="95"/>
  <c r="M65" i="95"/>
  <c r="I65" i="95"/>
  <c r="E65" i="95"/>
  <c r="P64" i="95"/>
  <c r="L64" i="95"/>
  <c r="H64" i="95"/>
  <c r="S63" i="95"/>
  <c r="O63" i="95"/>
  <c r="K63" i="95"/>
  <c r="G63" i="95"/>
  <c r="R62" i="95"/>
  <c r="N62" i="95"/>
  <c r="J62" i="95"/>
  <c r="F62" i="95"/>
  <c r="Q61" i="95"/>
  <c r="M61" i="95"/>
  <c r="I61" i="95"/>
  <c r="E61" i="95"/>
  <c r="P60" i="95"/>
  <c r="L60" i="95"/>
  <c r="H60" i="95"/>
  <c r="S59" i="95"/>
  <c r="O59" i="95"/>
  <c r="K59" i="95"/>
  <c r="G59" i="95"/>
  <c r="R58" i="95"/>
  <c r="N58" i="95"/>
  <c r="J58" i="95"/>
  <c r="F58" i="95"/>
  <c r="Q57" i="95"/>
  <c r="M57" i="95"/>
  <c r="I57" i="95"/>
  <c r="E57" i="95"/>
  <c r="P56" i="95"/>
  <c r="L56" i="95"/>
  <c r="H56" i="95"/>
  <c r="S55" i="95"/>
  <c r="O55" i="95"/>
  <c r="K55" i="95"/>
  <c r="G55" i="95"/>
  <c r="R54" i="95"/>
  <c r="N54" i="95"/>
  <c r="J54" i="95"/>
  <c r="F54" i="95"/>
  <c r="Q53" i="95"/>
  <c r="M53" i="95"/>
  <c r="I53" i="95"/>
  <c r="E53" i="95"/>
  <c r="P52" i="95"/>
  <c r="L52" i="95"/>
  <c r="H52" i="95"/>
  <c r="S51" i="95"/>
  <c r="O51" i="95"/>
  <c r="K51" i="95"/>
  <c r="G51" i="95"/>
  <c r="R50" i="95"/>
  <c r="N50" i="95"/>
  <c r="J50" i="95"/>
  <c r="F50" i="95"/>
  <c r="Q49" i="95"/>
  <c r="M49" i="95"/>
  <c r="I49" i="95"/>
  <c r="E49" i="95"/>
  <c r="P48" i="95"/>
  <c r="L48" i="95"/>
  <c r="H48" i="95"/>
  <c r="S47" i="95"/>
  <c r="O47" i="95"/>
  <c r="K47" i="95"/>
  <c r="G47" i="95"/>
  <c r="R46" i="95"/>
  <c r="N46" i="95"/>
  <c r="J46" i="95"/>
  <c r="F46" i="95"/>
  <c r="Q45" i="95"/>
  <c r="M45" i="95"/>
  <c r="I45" i="95"/>
  <c r="E45" i="95"/>
  <c r="P44" i="95"/>
  <c r="L44" i="95"/>
  <c r="H44" i="95"/>
  <c r="S43" i="95"/>
  <c r="O43" i="95"/>
  <c r="G43" i="95"/>
  <c r="F42" i="95"/>
  <c r="E41" i="95"/>
  <c r="S39" i="95"/>
  <c r="R38" i="95"/>
  <c r="Q37" i="95"/>
  <c r="P36" i="95"/>
  <c r="O35" i="95"/>
  <c r="N34" i="95"/>
  <c r="M33" i="95"/>
  <c r="L32" i="95"/>
  <c r="K31" i="95"/>
  <c r="J30" i="95"/>
  <c r="I29" i="95"/>
  <c r="Q27" i="95"/>
  <c r="O25" i="95"/>
  <c r="M23" i="95"/>
  <c r="K21" i="95"/>
  <c r="O17" i="95"/>
  <c r="K13" i="95"/>
  <c r="R69" i="95"/>
  <c r="Q68" i="95"/>
  <c r="I68" i="95"/>
  <c r="L67" i="95"/>
  <c r="O66" i="95"/>
  <c r="R65" i="95"/>
  <c r="F65" i="95"/>
  <c r="I64" i="95"/>
  <c r="L63" i="95"/>
  <c r="O62" i="95"/>
  <c r="R61" i="95"/>
  <c r="F61" i="95"/>
  <c r="I60" i="95"/>
  <c r="P59" i="95"/>
  <c r="S58" i="95"/>
  <c r="G58" i="95"/>
  <c r="J57" i="95"/>
  <c r="M56" i="95"/>
  <c r="P55" i="95"/>
  <c r="S54" i="95"/>
  <c r="G54" i="95"/>
  <c r="J53" i="95"/>
  <c r="M52" i="95"/>
  <c r="P51" i="95"/>
  <c r="S50" i="95"/>
  <c r="G50" i="95"/>
  <c r="J49" i="95"/>
  <c r="M48" i="95"/>
  <c r="P47" i="95"/>
  <c r="S46" i="95"/>
  <c r="K46" i="95"/>
  <c r="N45" i="95"/>
  <c r="Q44" i="95"/>
  <c r="E44" i="95"/>
  <c r="J42" i="95"/>
  <c r="G39" i="95"/>
  <c r="S35" i="95"/>
  <c r="P32" i="95"/>
  <c r="M29" i="95"/>
  <c r="F24" i="95"/>
  <c r="P18" i="95"/>
  <c r="E6" i="95"/>
  <c r="I6" i="95"/>
  <c r="M6" i="95"/>
  <c r="Q6" i="95"/>
  <c r="F7" i="95"/>
  <c r="J7" i="95"/>
  <c r="N7" i="95"/>
  <c r="R7" i="95"/>
  <c r="G8" i="95"/>
  <c r="K8" i="95"/>
  <c r="O8" i="95"/>
  <c r="S8" i="95"/>
  <c r="H9" i="95"/>
  <c r="L9" i="95"/>
  <c r="P9" i="95"/>
  <c r="E10" i="95"/>
  <c r="I10" i="95"/>
  <c r="M10" i="95"/>
  <c r="Q10" i="95"/>
  <c r="F11" i="95"/>
  <c r="J11" i="95"/>
  <c r="N11" i="95"/>
  <c r="R11" i="95"/>
  <c r="G12" i="95"/>
  <c r="K12" i="95"/>
  <c r="O12" i="95"/>
  <c r="S12" i="95"/>
  <c r="H13" i="95"/>
  <c r="L13" i="95"/>
  <c r="P13" i="95"/>
  <c r="E14" i="95"/>
  <c r="I14" i="95"/>
  <c r="M14" i="95"/>
  <c r="Q14" i="95"/>
  <c r="F15" i="95"/>
  <c r="J15" i="95"/>
  <c r="N15" i="95"/>
  <c r="R15" i="95"/>
  <c r="G16" i="95"/>
  <c r="K16" i="95"/>
  <c r="O16" i="95"/>
  <c r="S16" i="95"/>
  <c r="H17" i="95"/>
  <c r="L17" i="95"/>
  <c r="P17" i="95"/>
  <c r="E18" i="95"/>
  <c r="I18" i="95"/>
  <c r="M18" i="95"/>
  <c r="Q18" i="95"/>
  <c r="F19" i="95"/>
  <c r="J19" i="95"/>
  <c r="N19" i="95"/>
  <c r="R19" i="95"/>
  <c r="G20" i="95"/>
  <c r="K20" i="95"/>
  <c r="O20" i="95"/>
  <c r="F6" i="95"/>
  <c r="J6" i="95"/>
  <c r="N6" i="95"/>
  <c r="R6" i="95"/>
  <c r="G7" i="95"/>
  <c r="K7" i="95"/>
  <c r="O7" i="95"/>
  <c r="S7" i="95"/>
  <c r="H8" i="95"/>
  <c r="L8" i="95"/>
  <c r="P8" i="95"/>
  <c r="E9" i="95"/>
  <c r="I9" i="95"/>
  <c r="M9" i="95"/>
  <c r="Q9" i="95"/>
  <c r="F10" i="95"/>
  <c r="J10" i="95"/>
  <c r="N10" i="95"/>
  <c r="R10" i="95"/>
  <c r="G11" i="95"/>
  <c r="K11" i="95"/>
  <c r="O11" i="95"/>
  <c r="S11" i="95"/>
  <c r="H12" i="95"/>
  <c r="L12" i="95"/>
  <c r="P12" i="95"/>
  <c r="E13" i="95"/>
  <c r="I13" i="95"/>
  <c r="M13" i="95"/>
  <c r="Q13" i="95"/>
  <c r="F14" i="95"/>
  <c r="J14" i="95"/>
  <c r="N14" i="95"/>
  <c r="R14" i="95"/>
  <c r="G15" i="95"/>
  <c r="K15" i="95"/>
  <c r="O15" i="95"/>
  <c r="S15" i="95"/>
  <c r="H16" i="95"/>
  <c r="L16" i="95"/>
  <c r="P16" i="95"/>
  <c r="E17" i="95"/>
  <c r="I17" i="95"/>
  <c r="M17" i="95"/>
  <c r="Q17" i="95"/>
  <c r="F18" i="95"/>
  <c r="J18" i="95"/>
  <c r="N18" i="95"/>
  <c r="R18" i="95"/>
  <c r="G19" i="95"/>
  <c r="K19" i="95"/>
  <c r="O19" i="95"/>
  <c r="S19" i="95"/>
  <c r="H20" i="95"/>
  <c r="L20" i="95"/>
  <c r="P20" i="95"/>
  <c r="E21" i="95"/>
  <c r="I21" i="95"/>
  <c r="M21" i="95"/>
  <c r="Q21" i="95"/>
  <c r="F22" i="95"/>
  <c r="J22" i="95"/>
  <c r="N22" i="95"/>
  <c r="R22" i="95"/>
  <c r="G23" i="95"/>
  <c r="K23" i="95"/>
  <c r="O23" i="95"/>
  <c r="S23" i="95"/>
  <c r="H24" i="95"/>
  <c r="L24" i="95"/>
  <c r="P24" i="95"/>
  <c r="E25" i="95"/>
  <c r="I25" i="95"/>
  <c r="M25" i="95"/>
  <c r="Q25" i="95"/>
  <c r="F26" i="95"/>
  <c r="J26" i="95"/>
  <c r="N26" i="95"/>
  <c r="R26" i="95"/>
  <c r="G27" i="95"/>
  <c r="K27" i="95"/>
  <c r="O27" i="95"/>
  <c r="S27" i="95"/>
  <c r="H28" i="95"/>
  <c r="L28" i="95"/>
  <c r="G6" i="95"/>
  <c r="K6" i="95"/>
  <c r="O6" i="95"/>
  <c r="S6" i="95"/>
  <c r="H7" i="95"/>
  <c r="L7" i="95"/>
  <c r="P7" i="95"/>
  <c r="E8" i="95"/>
  <c r="I8" i="95"/>
  <c r="M8" i="95"/>
  <c r="Q8" i="95"/>
  <c r="F9" i="95"/>
  <c r="J9" i="95"/>
  <c r="N9" i="95"/>
  <c r="R9" i="95"/>
  <c r="G10" i="95"/>
  <c r="K10" i="95"/>
  <c r="O10" i="95"/>
  <c r="S10" i="95"/>
  <c r="H11" i="95"/>
  <c r="L11" i="95"/>
  <c r="P11" i="95"/>
  <c r="E12" i="95"/>
  <c r="I12" i="95"/>
  <c r="M12" i="95"/>
  <c r="Q12" i="95"/>
  <c r="F13" i="95"/>
  <c r="J13" i="95"/>
  <c r="N13" i="95"/>
  <c r="R13" i="95"/>
  <c r="G14" i="95"/>
  <c r="K14" i="95"/>
  <c r="O14" i="95"/>
  <c r="S14" i="95"/>
  <c r="H15" i="95"/>
  <c r="L15" i="95"/>
  <c r="P15" i="95"/>
  <c r="E16" i="95"/>
  <c r="I16" i="95"/>
  <c r="M16" i="95"/>
  <c r="Q16" i="95"/>
  <c r="F17" i="95"/>
  <c r="J17" i="95"/>
  <c r="N17" i="95"/>
  <c r="R17" i="95"/>
  <c r="G18" i="95"/>
  <c r="K18" i="95"/>
  <c r="O18" i="95"/>
  <c r="S18" i="95"/>
  <c r="H19" i="95"/>
  <c r="L19" i="95"/>
  <c r="P19" i="95"/>
  <c r="E20" i="95"/>
  <c r="I20" i="95"/>
  <c r="M20" i="95"/>
  <c r="Q20" i="95"/>
  <c r="F21" i="95"/>
  <c r="J21" i="95"/>
  <c r="N21" i="95"/>
  <c r="R21" i="95"/>
  <c r="G22" i="95"/>
  <c r="K22" i="95"/>
  <c r="O22" i="95"/>
  <c r="S22" i="95"/>
  <c r="H23" i="95"/>
  <c r="L23" i="95"/>
  <c r="P23" i="95"/>
  <c r="E24" i="95"/>
  <c r="I24" i="95"/>
  <c r="M24" i="95"/>
  <c r="Q24" i="95"/>
  <c r="F25" i="95"/>
  <c r="J25" i="95"/>
  <c r="N25" i="95"/>
  <c r="R25" i="95"/>
  <c r="G26" i="95"/>
  <c r="K26" i="95"/>
  <c r="O26" i="95"/>
  <c r="S26" i="95"/>
  <c r="H27" i="95"/>
  <c r="L27" i="95"/>
  <c r="P27" i="95"/>
  <c r="E28" i="95"/>
  <c r="I28" i="95"/>
  <c r="M28" i="95"/>
  <c r="H6" i="95"/>
  <c r="I7" i="95"/>
  <c r="J8" i="95"/>
  <c r="K9" i="95"/>
  <c r="L10" i="95"/>
  <c r="M11" i="95"/>
  <c r="N12" i="95"/>
  <c r="O13" i="95"/>
  <c r="P14" i="95"/>
  <c r="Q15" i="95"/>
  <c r="R16" i="95"/>
  <c r="S17" i="95"/>
  <c r="E19" i="95"/>
  <c r="F20" i="95"/>
  <c r="S20" i="95"/>
  <c r="L21" i="95"/>
  <c r="E22" i="95"/>
  <c r="M22" i="95"/>
  <c r="F23" i="95"/>
  <c r="N23" i="95"/>
  <c r="G24" i="95"/>
  <c r="O24" i="95"/>
  <c r="H25" i="95"/>
  <c r="P25" i="95"/>
  <c r="I26" i="95"/>
  <c r="Q26" i="95"/>
  <c r="J27" i="95"/>
  <c r="R27" i="95"/>
  <c r="K28" i="95"/>
  <c r="Q28" i="95"/>
  <c r="F29" i="95"/>
  <c r="J29" i="95"/>
  <c r="N29" i="95"/>
  <c r="R29" i="95"/>
  <c r="G30" i="95"/>
  <c r="K30" i="95"/>
  <c r="O30" i="95"/>
  <c r="S30" i="95"/>
  <c r="H31" i="95"/>
  <c r="L31" i="95"/>
  <c r="P31" i="95"/>
  <c r="E32" i="95"/>
  <c r="I32" i="95"/>
  <c r="M32" i="95"/>
  <c r="Q32" i="95"/>
  <c r="F33" i="95"/>
  <c r="J33" i="95"/>
  <c r="N33" i="95"/>
  <c r="R33" i="95"/>
  <c r="G34" i="95"/>
  <c r="K34" i="95"/>
  <c r="O34" i="95"/>
  <c r="S34" i="95"/>
  <c r="H35" i="95"/>
  <c r="L35" i="95"/>
  <c r="P35" i="95"/>
  <c r="E36" i="95"/>
  <c r="I36" i="95"/>
  <c r="M36" i="95"/>
  <c r="Q36" i="95"/>
  <c r="F37" i="95"/>
  <c r="J37" i="95"/>
  <c r="N37" i="95"/>
  <c r="R37" i="95"/>
  <c r="G38" i="95"/>
  <c r="K38" i="95"/>
  <c r="O38" i="95"/>
  <c r="S38" i="95"/>
  <c r="H39" i="95"/>
  <c r="L39" i="95"/>
  <c r="P39" i="95"/>
  <c r="E40" i="95"/>
  <c r="I40" i="95"/>
  <c r="M40" i="95"/>
  <c r="Q40" i="95"/>
  <c r="F41" i="95"/>
  <c r="J41" i="95"/>
  <c r="N41" i="95"/>
  <c r="R41" i="95"/>
  <c r="G42" i="95"/>
  <c r="K42" i="95"/>
  <c r="O42" i="95"/>
  <c r="S42" i="95"/>
  <c r="H43" i="95"/>
  <c r="L43" i="95"/>
  <c r="L6" i="95"/>
  <c r="M7" i="95"/>
  <c r="N8" i="95"/>
  <c r="O9" i="95"/>
  <c r="P10" i="95"/>
  <c r="Q11" i="95"/>
  <c r="R12" i="95"/>
  <c r="S13" i="95"/>
  <c r="E15" i="95"/>
  <c r="F16" i="95"/>
  <c r="G17" i="95"/>
  <c r="H18" i="95"/>
  <c r="I19" i="95"/>
  <c r="J20" i="95"/>
  <c r="G21" i="95"/>
  <c r="O21" i="95"/>
  <c r="H22" i="95"/>
  <c r="P22" i="95"/>
  <c r="I23" i="95"/>
  <c r="Q23" i="95"/>
  <c r="J24" i="95"/>
  <c r="R24" i="95"/>
  <c r="K25" i="95"/>
  <c r="S25" i="95"/>
  <c r="L26" i="95"/>
  <c r="E27" i="95"/>
  <c r="M27" i="95"/>
  <c r="F28" i="95"/>
  <c r="N28" i="95"/>
  <c r="R28" i="95"/>
  <c r="G29" i="95"/>
  <c r="K29" i="95"/>
  <c r="O29" i="95"/>
  <c r="S29" i="95"/>
  <c r="H30" i="95"/>
  <c r="L30" i="95"/>
  <c r="P30" i="95"/>
  <c r="E31" i="95"/>
  <c r="I31" i="95"/>
  <c r="M31" i="95"/>
  <c r="Q31" i="95"/>
  <c r="F32" i="95"/>
  <c r="J32" i="95"/>
  <c r="N32" i="95"/>
  <c r="R32" i="95"/>
  <c r="G33" i="95"/>
  <c r="K33" i="95"/>
  <c r="O33" i="95"/>
  <c r="S33" i="95"/>
  <c r="H34" i="95"/>
  <c r="L34" i="95"/>
  <c r="P34" i="95"/>
  <c r="E35" i="95"/>
  <c r="I35" i="95"/>
  <c r="M35" i="95"/>
  <c r="Q35" i="95"/>
  <c r="F36" i="95"/>
  <c r="J36" i="95"/>
  <c r="N36" i="95"/>
  <c r="R36" i="95"/>
  <c r="G37" i="95"/>
  <c r="K37" i="95"/>
  <c r="O37" i="95"/>
  <c r="S37" i="95"/>
  <c r="H38" i="95"/>
  <c r="L38" i="95"/>
  <c r="P38" i="95"/>
  <c r="E39" i="95"/>
  <c r="I39" i="95"/>
  <c r="M39" i="95"/>
  <c r="Q39" i="95"/>
  <c r="F40" i="95"/>
  <c r="J40" i="95"/>
  <c r="N40" i="95"/>
  <c r="R40" i="95"/>
  <c r="G41" i="95"/>
  <c r="K41" i="95"/>
  <c r="O41" i="95"/>
  <c r="S41" i="95"/>
  <c r="H42" i="95"/>
  <c r="L42" i="95"/>
  <c r="P42" i="95"/>
  <c r="E43" i="95"/>
  <c r="I43" i="95"/>
  <c r="P6" i="95"/>
  <c r="Q7" i="95"/>
  <c r="R8" i="95"/>
  <c r="S9" i="95"/>
  <c r="E11" i="95"/>
  <c r="F12" i="95"/>
  <c r="G13" i="95"/>
  <c r="H14" i="95"/>
  <c r="I15" i="95"/>
  <c r="J16" i="95"/>
  <c r="K17" i="95"/>
  <c r="L18" i="95"/>
  <c r="M19" i="95"/>
  <c r="N20" i="95"/>
  <c r="H21" i="95"/>
  <c r="P21" i="95"/>
  <c r="I22" i="95"/>
  <c r="Q22" i="95"/>
  <c r="J23" i="95"/>
  <c r="R23" i="95"/>
  <c r="K24" i="95"/>
  <c r="S24" i="95"/>
  <c r="L25" i="95"/>
  <c r="E26" i="95"/>
  <c r="M26" i="95"/>
  <c r="F27" i="95"/>
  <c r="N27" i="95"/>
  <c r="G28" i="95"/>
  <c r="O28" i="95"/>
  <c r="S28" i="95"/>
  <c r="H29" i="95"/>
  <c r="L29" i="95"/>
  <c r="P29" i="95"/>
  <c r="E30" i="95"/>
  <c r="I30" i="95"/>
  <c r="M30" i="95"/>
  <c r="Q30" i="95"/>
  <c r="F31" i="95"/>
  <c r="J31" i="95"/>
  <c r="N31" i="95"/>
  <c r="R31" i="95"/>
  <c r="G32" i="95"/>
  <c r="K32" i="95"/>
  <c r="O32" i="95"/>
  <c r="S32" i="95"/>
  <c r="H33" i="95"/>
  <c r="L33" i="95"/>
  <c r="P33" i="95"/>
  <c r="E34" i="95"/>
  <c r="I34" i="95"/>
  <c r="M34" i="95"/>
  <c r="Q34" i="95"/>
  <c r="F35" i="95"/>
  <c r="J35" i="95"/>
  <c r="N35" i="95"/>
  <c r="R35" i="95"/>
  <c r="G36" i="95"/>
  <c r="K36" i="95"/>
  <c r="O36" i="95"/>
  <c r="S36" i="95"/>
  <c r="H37" i="95"/>
  <c r="L37" i="95"/>
  <c r="P37" i="95"/>
  <c r="E38" i="95"/>
  <c r="I38" i="95"/>
  <c r="M38" i="95"/>
  <c r="Q38" i="95"/>
  <c r="F39" i="95"/>
  <c r="J39" i="95"/>
  <c r="N39" i="95"/>
  <c r="R39" i="95"/>
  <c r="G40" i="95"/>
  <c r="K40" i="95"/>
  <c r="O40" i="95"/>
  <c r="S40" i="95"/>
  <c r="H41" i="95"/>
  <c r="L41" i="95"/>
  <c r="P41" i="95"/>
  <c r="E42" i="95"/>
  <c r="I42" i="95"/>
  <c r="M42" i="95"/>
  <c r="Q42" i="95"/>
  <c r="F43" i="95"/>
  <c r="J43" i="95"/>
  <c r="S5" i="95"/>
  <c r="O5" i="95"/>
  <c r="K5" i="95"/>
  <c r="G5" i="95"/>
  <c r="P69" i="95"/>
  <c r="L69" i="95"/>
  <c r="H69" i="95"/>
  <c r="S68" i="95"/>
  <c r="O68" i="95"/>
  <c r="K68" i="95"/>
  <c r="G68" i="95"/>
  <c r="R67" i="95"/>
  <c r="N67" i="95"/>
  <c r="J67" i="95"/>
  <c r="F67" i="95"/>
  <c r="Q66" i="95"/>
  <c r="M66" i="95"/>
  <c r="I66" i="95"/>
  <c r="E66" i="95"/>
  <c r="P65" i="95"/>
  <c r="L65" i="95"/>
  <c r="H65" i="95"/>
  <c r="S64" i="95"/>
  <c r="O64" i="95"/>
  <c r="K64" i="95"/>
  <c r="G64" i="95"/>
  <c r="R63" i="95"/>
  <c r="N63" i="95"/>
  <c r="J63" i="95"/>
  <c r="F63" i="95"/>
  <c r="Q62" i="95"/>
  <c r="M62" i="95"/>
  <c r="I62" i="95"/>
  <c r="E62" i="95"/>
  <c r="P61" i="95"/>
  <c r="L61" i="95"/>
  <c r="H61" i="95"/>
  <c r="S60" i="95"/>
  <c r="O60" i="95"/>
  <c r="K60" i="95"/>
  <c r="G60" i="95"/>
  <c r="R59" i="95"/>
  <c r="N59" i="95"/>
  <c r="J59" i="95"/>
  <c r="F59" i="95"/>
  <c r="Q58" i="95"/>
  <c r="M58" i="95"/>
  <c r="I58" i="95"/>
  <c r="E58" i="95"/>
  <c r="P57" i="95"/>
  <c r="L57" i="95"/>
  <c r="H57" i="95"/>
  <c r="S56" i="95"/>
  <c r="O56" i="95"/>
  <c r="K56" i="95"/>
  <c r="G56" i="95"/>
  <c r="R55" i="95"/>
  <c r="N55" i="95"/>
  <c r="J55" i="95"/>
  <c r="F55" i="95"/>
  <c r="Q54" i="95"/>
  <c r="M54" i="95"/>
  <c r="I54" i="95"/>
  <c r="E54" i="95"/>
  <c r="P53" i="95"/>
  <c r="L53" i="95"/>
  <c r="H53" i="95"/>
  <c r="S52" i="95"/>
  <c r="O52" i="95"/>
  <c r="K52" i="95"/>
  <c r="G52" i="95"/>
  <c r="R51" i="95"/>
  <c r="N51" i="95"/>
  <c r="J51" i="95"/>
  <c r="F51" i="95"/>
  <c r="Q50" i="95"/>
  <c r="M50" i="95"/>
  <c r="I50" i="95"/>
  <c r="E50" i="95"/>
  <c r="P49" i="95"/>
  <c r="L49" i="95"/>
  <c r="H49" i="95"/>
  <c r="S48" i="95"/>
  <c r="O48" i="95"/>
  <c r="K48" i="95"/>
  <c r="G48" i="95"/>
  <c r="R47" i="95"/>
  <c r="N47" i="95"/>
  <c r="J47" i="95"/>
  <c r="F47" i="95"/>
  <c r="Q46" i="95"/>
  <c r="M46" i="95"/>
  <c r="I46" i="95"/>
  <c r="E46" i="95"/>
  <c r="P45" i="95"/>
  <c r="L45" i="95"/>
  <c r="H45" i="95"/>
  <c r="S44" i="95"/>
  <c r="O44" i="95"/>
  <c r="K44" i="95"/>
  <c r="G44" i="95"/>
  <c r="R43" i="95"/>
  <c r="N43" i="95"/>
  <c r="R42" i="95"/>
  <c r="Q41" i="95"/>
  <c r="P40" i="95"/>
  <c r="O39" i="95"/>
  <c r="N38" i="95"/>
  <c r="M37" i="95"/>
  <c r="L36" i="95"/>
  <c r="K35" i="95"/>
  <c r="J34" i="95"/>
  <c r="I33" i="95"/>
  <c r="H32" i="95"/>
  <c r="G31" i="95"/>
  <c r="F30" i="95"/>
  <c r="E29" i="95"/>
  <c r="I27" i="95"/>
  <c r="G25" i="95"/>
  <c r="E23" i="95"/>
  <c r="R20" i="95"/>
  <c r="N16" i="95"/>
  <c r="J12" i="95"/>
  <c r="F8" i="95"/>
  <c r="Q5" i="95"/>
  <c r="I5" i="95"/>
  <c r="F69" i="95"/>
  <c r="E68" i="95"/>
  <c r="H67" i="95"/>
  <c r="K66" i="95"/>
  <c r="N65" i="95"/>
  <c r="Q64" i="95"/>
  <c r="E64" i="95"/>
  <c r="H63" i="95"/>
  <c r="K62" i="95"/>
  <c r="N61" i="95"/>
  <c r="Q60" i="95"/>
  <c r="E60" i="95"/>
  <c r="H59" i="95"/>
  <c r="K58" i="95"/>
  <c r="N57" i="95"/>
  <c r="Q56" i="95"/>
  <c r="E56" i="95"/>
  <c r="H55" i="95"/>
  <c r="K54" i="95"/>
  <c r="N53" i="95"/>
  <c r="Q52" i="95"/>
  <c r="E52" i="95"/>
  <c r="H51" i="95"/>
  <c r="K50" i="95"/>
  <c r="N49" i="95"/>
  <c r="Q48" i="95"/>
  <c r="E48" i="95"/>
  <c r="H47" i="95"/>
  <c r="G46" i="95"/>
  <c r="J45" i="95"/>
  <c r="M44" i="95"/>
  <c r="P43" i="95"/>
  <c r="I41" i="95"/>
  <c r="F38" i="95"/>
  <c r="R34" i="95"/>
  <c r="O31" i="95"/>
  <c r="J28" i="95"/>
  <c r="H26" i="95"/>
  <c r="R5" i="95"/>
  <c r="N5" i="95"/>
  <c r="J5" i="95"/>
  <c r="F5" i="95"/>
  <c r="S69" i="95"/>
  <c r="O69" i="95"/>
  <c r="K69" i="95"/>
  <c r="G69" i="95"/>
  <c r="R68" i="95"/>
  <c r="N68" i="95"/>
  <c r="J68" i="95"/>
  <c r="F68" i="95"/>
  <c r="Q67" i="95"/>
  <c r="M67" i="95"/>
  <c r="I67" i="95"/>
  <c r="E67" i="95"/>
  <c r="P66" i="95"/>
  <c r="L66" i="95"/>
  <c r="H66" i="95"/>
  <c r="S65" i="95"/>
  <c r="O65" i="95"/>
  <c r="K65" i="95"/>
  <c r="G65" i="95"/>
  <c r="R64" i="95"/>
  <c r="N64" i="95"/>
  <c r="J64" i="95"/>
  <c r="F64" i="95"/>
  <c r="Q63" i="95"/>
  <c r="M63" i="95"/>
  <c r="I63" i="95"/>
  <c r="E63" i="95"/>
  <c r="P62" i="95"/>
  <c r="L62" i="95"/>
  <c r="H62" i="95"/>
  <c r="S61" i="95"/>
  <c r="O61" i="95"/>
  <c r="K61" i="95"/>
  <c r="G61" i="95"/>
  <c r="R60" i="95"/>
  <c r="N60" i="95"/>
  <c r="J60" i="95"/>
  <c r="F60" i="95"/>
  <c r="Q59" i="95"/>
  <c r="M59" i="95"/>
  <c r="I59" i="95"/>
  <c r="E59" i="95"/>
  <c r="P58" i="95"/>
  <c r="L58" i="95"/>
  <c r="H58" i="95"/>
  <c r="S57" i="95"/>
  <c r="O57" i="95"/>
  <c r="K57" i="95"/>
  <c r="G57" i="95"/>
  <c r="R56" i="95"/>
  <c r="N56" i="95"/>
  <c r="J56" i="95"/>
  <c r="F56" i="95"/>
  <c r="Q55" i="95"/>
  <c r="M55" i="95"/>
  <c r="I55" i="95"/>
  <c r="E55" i="95"/>
  <c r="P54" i="95"/>
  <c r="L54" i="95"/>
  <c r="H54" i="95"/>
  <c r="S53" i="95"/>
  <c r="O53" i="95"/>
  <c r="K53" i="95"/>
  <c r="G53" i="95"/>
  <c r="R52" i="95"/>
  <c r="N52" i="95"/>
  <c r="J52" i="95"/>
  <c r="F52" i="95"/>
  <c r="Q51" i="95"/>
  <c r="M51" i="95"/>
  <c r="I51" i="95"/>
  <c r="E51" i="95"/>
  <c r="P50" i="95"/>
  <c r="L50" i="95"/>
  <c r="H50" i="95"/>
  <c r="S49" i="95"/>
  <c r="O49" i="95"/>
  <c r="K49" i="95"/>
  <c r="G49" i="95"/>
  <c r="R48" i="95"/>
  <c r="N48" i="95"/>
  <c r="J48" i="95"/>
  <c r="F48" i="95"/>
  <c r="Q47" i="95"/>
  <c r="M47" i="95"/>
  <c r="I47" i="95"/>
  <c r="E47" i="95"/>
  <c r="P46" i="95"/>
  <c r="L46" i="95"/>
  <c r="H46" i="95"/>
  <c r="S45" i="95"/>
  <c r="O45" i="95"/>
  <c r="K45" i="95"/>
  <c r="G45" i="95"/>
  <c r="R44" i="95"/>
  <c r="N44" i="95"/>
  <c r="J44" i="95"/>
  <c r="F44" i="95"/>
  <c r="Q43" i="95"/>
  <c r="M43" i="95"/>
  <c r="N42" i="95"/>
  <c r="M41" i="95"/>
  <c r="L40" i="95"/>
  <c r="K39" i="95"/>
  <c r="J38" i="95"/>
  <c r="I37" i="95"/>
  <c r="H36" i="95"/>
  <c r="G35" i="95"/>
  <c r="F34" i="95"/>
  <c r="E33" i="95"/>
  <c r="S31" i="95"/>
  <c r="R30" i="95"/>
  <c r="Q29" i="95"/>
  <c r="P28" i="95"/>
  <c r="P26" i="95"/>
  <c r="N24" i="95"/>
  <c r="L22" i="95"/>
  <c r="Q19" i="95"/>
  <c r="M15" i="95"/>
  <c r="I11" i="95"/>
  <c r="E7" i="95"/>
  <c r="H5" i="343"/>
  <c r="H7" i="94"/>
  <c r="H19" i="94"/>
  <c r="H31" i="94"/>
  <c r="J7" i="94"/>
  <c r="J19" i="94"/>
  <c r="J31" i="94"/>
  <c r="R49" i="94"/>
  <c r="J49" i="94"/>
  <c r="O48" i="94"/>
  <c r="T47" i="94"/>
  <c r="H47" i="94"/>
  <c r="N45" i="94"/>
  <c r="G44" i="94"/>
  <c r="G30" i="94"/>
  <c r="J8" i="94"/>
  <c r="J12" i="94"/>
  <c r="J16" i="94"/>
  <c r="J20" i="94"/>
  <c r="J24" i="94"/>
  <c r="J28" i="94"/>
  <c r="J32" i="94"/>
  <c r="J35" i="94"/>
  <c r="U49" i="94"/>
  <c r="Q49" i="94"/>
  <c r="M49" i="94"/>
  <c r="I49" i="94"/>
  <c r="R48" i="94"/>
  <c r="N48" i="94"/>
  <c r="J48" i="94"/>
  <c r="S47" i="94"/>
  <c r="O47" i="94"/>
  <c r="K47" i="94"/>
  <c r="G47" i="94"/>
  <c r="T46" i="94"/>
  <c r="P46" i="94"/>
  <c r="L46" i="94"/>
  <c r="H46" i="94"/>
  <c r="U45" i="94"/>
  <c r="Q45" i="94"/>
  <c r="M45" i="94"/>
  <c r="I45" i="94"/>
  <c r="R44" i="94"/>
  <c r="N44" i="94"/>
  <c r="J44" i="94"/>
  <c r="S43" i="94"/>
  <c r="O43" i="94"/>
  <c r="K43" i="94"/>
  <c r="G43" i="94"/>
  <c r="T42" i="94"/>
  <c r="P42" i="94"/>
  <c r="L42" i="94"/>
  <c r="H42" i="94"/>
  <c r="U41" i="94"/>
  <c r="Q41" i="94"/>
  <c r="M41" i="94"/>
  <c r="I41" i="94"/>
  <c r="R40" i="94"/>
  <c r="N40" i="94"/>
  <c r="J40" i="94"/>
  <c r="G18" i="94"/>
  <c r="H11" i="94"/>
  <c r="H23" i="94"/>
  <c r="H34" i="94"/>
  <c r="J11" i="94"/>
  <c r="J23" i="94"/>
  <c r="J34" i="94"/>
  <c r="K48" i="94"/>
  <c r="P47" i="94"/>
  <c r="U46" i="94"/>
  <c r="M46" i="94"/>
  <c r="R45" i="94"/>
  <c r="J45" i="94"/>
  <c r="S44" i="94"/>
  <c r="K44" i="94"/>
  <c r="P43" i="94"/>
  <c r="H43" i="94"/>
  <c r="Q42" i="94"/>
  <c r="I42" i="94"/>
  <c r="R41" i="94"/>
  <c r="N41" i="94"/>
  <c r="J41" i="94"/>
  <c r="S40" i="94"/>
  <c r="K40" i="94"/>
  <c r="H75" i="343"/>
  <c r="H8" i="94"/>
  <c r="H16" i="94"/>
  <c r="H24" i="94"/>
  <c r="H35" i="94"/>
  <c r="G26" i="94"/>
  <c r="G10" i="94"/>
  <c r="H5" i="94"/>
  <c r="H9" i="94"/>
  <c r="H13" i="94"/>
  <c r="H17" i="94"/>
  <c r="H21" i="94"/>
  <c r="H25" i="94"/>
  <c r="H29" i="94"/>
  <c r="H33" i="94"/>
  <c r="H36" i="94"/>
  <c r="J5" i="94"/>
  <c r="J9" i="94"/>
  <c r="J13" i="94"/>
  <c r="J17" i="94"/>
  <c r="J21" i="94"/>
  <c r="J25" i="94"/>
  <c r="J29" i="94"/>
  <c r="J33" i="94"/>
  <c r="J36" i="94"/>
  <c r="T49" i="94"/>
  <c r="P49" i="94"/>
  <c r="L49" i="94"/>
  <c r="H49" i="94"/>
  <c r="U48" i="94"/>
  <c r="Q48" i="94"/>
  <c r="M48" i="94"/>
  <c r="I48" i="94"/>
  <c r="R47" i="94"/>
  <c r="N47" i="94"/>
  <c r="J47" i="94"/>
  <c r="S46" i="94"/>
  <c r="O46" i="94"/>
  <c r="K46" i="94"/>
  <c r="G46" i="94"/>
  <c r="T45" i="94"/>
  <c r="P45" i="94"/>
  <c r="L45" i="94"/>
  <c r="H45" i="94"/>
  <c r="U44" i="94"/>
  <c r="Q44" i="94"/>
  <c r="M44" i="94"/>
  <c r="I44" i="94"/>
  <c r="R43" i="94"/>
  <c r="N43" i="94"/>
  <c r="J43" i="94"/>
  <c r="S42" i="94"/>
  <c r="O42" i="94"/>
  <c r="K42" i="94"/>
  <c r="G42" i="94"/>
  <c r="T41" i="94"/>
  <c r="P41" i="94"/>
  <c r="L41" i="94"/>
  <c r="H41" i="94"/>
  <c r="U40" i="94"/>
  <c r="Q40" i="94"/>
  <c r="M40" i="94"/>
  <c r="I40" i="94"/>
  <c r="H15" i="94"/>
  <c r="H27" i="94"/>
  <c r="H38" i="94"/>
  <c r="J15" i="94"/>
  <c r="J27" i="94"/>
  <c r="J38" i="94"/>
  <c r="N49" i="94"/>
  <c r="S48" i="94"/>
  <c r="G48" i="94"/>
  <c r="L47" i="94"/>
  <c r="Q46" i="94"/>
  <c r="I46" i="94"/>
  <c r="O44" i="94"/>
  <c r="T43" i="94"/>
  <c r="L43" i="94"/>
  <c r="U42" i="94"/>
  <c r="M42" i="94"/>
  <c r="O40" i="94"/>
  <c r="G40" i="94"/>
  <c r="G14" i="94"/>
  <c r="H12" i="94"/>
  <c r="H20" i="94"/>
  <c r="H28" i="94"/>
  <c r="H32" i="94"/>
  <c r="G39" i="94"/>
  <c r="G22" i="94"/>
  <c r="G6" i="94"/>
  <c r="G33" i="94"/>
  <c r="H6" i="94"/>
  <c r="H10" i="94"/>
  <c r="H14" i="94"/>
  <c r="H18" i="94"/>
  <c r="H22" i="94"/>
  <c r="H26" i="94"/>
  <c r="H30" i="94"/>
  <c r="H39" i="94"/>
  <c r="H37" i="94"/>
  <c r="J6" i="94"/>
  <c r="J10" i="94"/>
  <c r="J14" i="94"/>
  <c r="J18" i="94"/>
  <c r="J22" i="94"/>
  <c r="J26" i="94"/>
  <c r="J30" i="94"/>
  <c r="J39" i="94"/>
  <c r="J37" i="94"/>
  <c r="S49" i="94"/>
  <c r="O49" i="94"/>
  <c r="K49" i="94"/>
  <c r="G49" i="94"/>
  <c r="T48" i="94"/>
  <c r="P48" i="94"/>
  <c r="L48" i="94"/>
  <c r="H48" i="94"/>
  <c r="U47" i="94"/>
  <c r="Q47" i="94"/>
  <c r="M47" i="94"/>
  <c r="I47" i="94"/>
  <c r="R46" i="94"/>
  <c r="N46" i="94"/>
  <c r="J46" i="94"/>
  <c r="S45" i="94"/>
  <c r="O45" i="94"/>
  <c r="K45" i="94"/>
  <c r="G45" i="94"/>
  <c r="T44" i="94"/>
  <c r="P44" i="94"/>
  <c r="L44" i="94"/>
  <c r="H44" i="94"/>
  <c r="U43" i="94"/>
  <c r="Q43" i="94"/>
  <c r="M43" i="94"/>
  <c r="I43" i="94"/>
  <c r="R42" i="94"/>
  <c r="N42" i="94"/>
  <c r="J42" i="94"/>
  <c r="S41" i="94"/>
  <c r="O41" i="94"/>
  <c r="K41" i="94"/>
  <c r="G41" i="94"/>
  <c r="T40" i="94"/>
  <c r="P40" i="94"/>
  <c r="L40" i="94"/>
  <c r="G37" i="94"/>
  <c r="T5" i="94"/>
  <c r="T6" i="94"/>
  <c r="T7" i="94"/>
  <c r="T8" i="94"/>
  <c r="T9" i="94"/>
  <c r="T10" i="94"/>
  <c r="I12" i="94"/>
  <c r="N17" i="94"/>
  <c r="N21" i="94"/>
  <c r="N25" i="94"/>
  <c r="I28" i="94"/>
  <c r="I32" i="94"/>
  <c r="R39" i="94"/>
  <c r="R37" i="94"/>
  <c r="U38" i="94"/>
  <c r="Q38" i="94"/>
  <c r="M38" i="94"/>
  <c r="U37" i="94"/>
  <c r="Q37" i="94"/>
  <c r="M37" i="94"/>
  <c r="U36" i="94"/>
  <c r="Q36" i="94"/>
  <c r="M36" i="94"/>
  <c r="U35" i="94"/>
  <c r="Q35" i="94"/>
  <c r="M35" i="94"/>
  <c r="U34" i="94"/>
  <c r="Q34" i="94"/>
  <c r="M34" i="94"/>
  <c r="U39" i="94"/>
  <c r="Q39" i="94"/>
  <c r="M39" i="94"/>
  <c r="U33" i="94"/>
  <c r="Q33" i="94"/>
  <c r="M33" i="94"/>
  <c r="U32" i="94"/>
  <c r="Q32" i="94"/>
  <c r="M32" i="94"/>
  <c r="U31" i="94"/>
  <c r="Q31" i="94"/>
  <c r="M31" i="94"/>
  <c r="U30" i="94"/>
  <c r="Q30" i="94"/>
  <c r="M30" i="94"/>
  <c r="U29" i="94"/>
  <c r="Q29" i="94"/>
  <c r="M29" i="94"/>
  <c r="U28" i="94"/>
  <c r="Q28" i="94"/>
  <c r="M28" i="94"/>
  <c r="U27" i="94"/>
  <c r="Q27" i="94"/>
  <c r="M27" i="94"/>
  <c r="U26" i="94"/>
  <c r="Q26" i="94"/>
  <c r="M26" i="94"/>
  <c r="U25" i="94"/>
  <c r="Q25" i="94"/>
  <c r="M25" i="94"/>
  <c r="U24" i="94"/>
  <c r="Q24" i="94"/>
  <c r="M24" i="94"/>
  <c r="U23" i="94"/>
  <c r="Q23" i="94"/>
  <c r="M23" i="94"/>
  <c r="U22" i="94"/>
  <c r="Q22" i="94"/>
  <c r="M22" i="94"/>
  <c r="U21" i="94"/>
  <c r="Q21" i="94"/>
  <c r="M21" i="94"/>
  <c r="U20" i="94"/>
  <c r="Q20" i="94"/>
  <c r="M20" i="94"/>
  <c r="U19" i="94"/>
  <c r="Q19" i="94"/>
  <c r="M19" i="94"/>
  <c r="U18" i="94"/>
  <c r="Q18" i="94"/>
  <c r="M18" i="94"/>
  <c r="U17" i="94"/>
  <c r="Q17" i="94"/>
  <c r="M17" i="94"/>
  <c r="U16" i="94"/>
  <c r="Q16" i="94"/>
  <c r="M16" i="94"/>
  <c r="U15" i="94"/>
  <c r="Q15" i="94"/>
  <c r="M15" i="94"/>
  <c r="U14" i="94"/>
  <c r="Q14" i="94"/>
  <c r="M14" i="94"/>
  <c r="U13" i="94"/>
  <c r="Q13" i="94"/>
  <c r="M13" i="94"/>
  <c r="U12" i="94"/>
  <c r="Q12" i="94"/>
  <c r="M12" i="94"/>
  <c r="U11" i="94"/>
  <c r="T38" i="94"/>
  <c r="P38" i="94"/>
  <c r="L38" i="94"/>
  <c r="T37" i="94"/>
  <c r="P37" i="94"/>
  <c r="L37" i="94"/>
  <c r="T36" i="94"/>
  <c r="P36" i="94"/>
  <c r="L36" i="94"/>
  <c r="T35" i="94"/>
  <c r="P35" i="94"/>
  <c r="L35" i="94"/>
  <c r="T34" i="94"/>
  <c r="P34" i="94"/>
  <c r="L34" i="94"/>
  <c r="T39" i="94"/>
  <c r="P39" i="94"/>
  <c r="L39" i="94"/>
  <c r="T33" i="94"/>
  <c r="P33" i="94"/>
  <c r="L33" i="94"/>
  <c r="T32" i="94"/>
  <c r="P32" i="94"/>
  <c r="L32" i="94"/>
  <c r="T31" i="94"/>
  <c r="P31" i="94"/>
  <c r="L31" i="94"/>
  <c r="T30" i="94"/>
  <c r="P30" i="94"/>
  <c r="L30" i="94"/>
  <c r="T29" i="94"/>
  <c r="P29" i="94"/>
  <c r="L29" i="94"/>
  <c r="T28" i="94"/>
  <c r="P28" i="94"/>
  <c r="L28" i="94"/>
  <c r="T27" i="94"/>
  <c r="P27" i="94"/>
  <c r="L27" i="94"/>
  <c r="T26" i="94"/>
  <c r="P26" i="94"/>
  <c r="L26" i="94"/>
  <c r="T25" i="94"/>
  <c r="P25" i="94"/>
  <c r="L25" i="94"/>
  <c r="T24" i="94"/>
  <c r="P24" i="94"/>
  <c r="L24" i="94"/>
  <c r="T23" i="94"/>
  <c r="P23" i="94"/>
  <c r="L23" i="94"/>
  <c r="T22" i="94"/>
  <c r="P22" i="94"/>
  <c r="L22" i="94"/>
  <c r="T21" i="94"/>
  <c r="P21" i="94"/>
  <c r="L21" i="94"/>
  <c r="T20" i="94"/>
  <c r="P20" i="94"/>
  <c r="L20" i="94"/>
  <c r="T19" i="94"/>
  <c r="P19" i="94"/>
  <c r="L19" i="94"/>
  <c r="T18" i="94"/>
  <c r="P18" i="94"/>
  <c r="L18" i="94"/>
  <c r="T17" i="94"/>
  <c r="P17" i="94"/>
  <c r="L17" i="94"/>
  <c r="T16" i="94"/>
  <c r="P16" i="94"/>
  <c r="L16" i="94"/>
  <c r="T15" i="94"/>
  <c r="P15" i="94"/>
  <c r="L15" i="94"/>
  <c r="T14" i="94"/>
  <c r="P14" i="94"/>
  <c r="L14" i="94"/>
  <c r="T13" i="94"/>
  <c r="P13" i="94"/>
  <c r="L13" i="94"/>
  <c r="T12" i="94"/>
  <c r="P12" i="94"/>
  <c r="L12" i="94"/>
  <c r="T11" i="94"/>
  <c r="S38" i="94"/>
  <c r="O38" i="94"/>
  <c r="K38" i="94"/>
  <c r="S37" i="94"/>
  <c r="O37" i="94"/>
  <c r="K37" i="94"/>
  <c r="S36" i="94"/>
  <c r="O36" i="94"/>
  <c r="K36" i="94"/>
  <c r="S35" i="94"/>
  <c r="O35" i="94"/>
  <c r="K35" i="94"/>
  <c r="S34" i="94"/>
  <c r="O34" i="94"/>
  <c r="K34" i="94"/>
  <c r="S39" i="94"/>
  <c r="O39" i="94"/>
  <c r="K39" i="94"/>
  <c r="S33" i="94"/>
  <c r="O33" i="94"/>
  <c r="K33" i="94"/>
  <c r="S32" i="94"/>
  <c r="O32" i="94"/>
  <c r="K32" i="94"/>
  <c r="S31" i="94"/>
  <c r="O31" i="94"/>
  <c r="K31" i="94"/>
  <c r="S30" i="94"/>
  <c r="O30" i="94"/>
  <c r="K30" i="94"/>
  <c r="S29" i="94"/>
  <c r="O29" i="94"/>
  <c r="K29" i="94"/>
  <c r="S28" i="94"/>
  <c r="O28" i="94"/>
  <c r="K28" i="94"/>
  <c r="S27" i="94"/>
  <c r="O27" i="94"/>
  <c r="K27" i="94"/>
  <c r="S26" i="94"/>
  <c r="O26" i="94"/>
  <c r="K26" i="94"/>
  <c r="S25" i="94"/>
  <c r="O25" i="94"/>
  <c r="K25" i="94"/>
  <c r="S24" i="94"/>
  <c r="O24" i="94"/>
  <c r="K24" i="94"/>
  <c r="S23" i="94"/>
  <c r="O23" i="94"/>
  <c r="K23" i="94"/>
  <c r="S22" i="94"/>
  <c r="O22" i="94"/>
  <c r="K22" i="94"/>
  <c r="S21" i="94"/>
  <c r="O21" i="94"/>
  <c r="K21" i="94"/>
  <c r="S20" i="94"/>
  <c r="O20" i="94"/>
  <c r="K20" i="94"/>
  <c r="S19" i="94"/>
  <c r="O19" i="94"/>
  <c r="K19" i="94"/>
  <c r="S18" i="94"/>
  <c r="O18" i="94"/>
  <c r="K18" i="94"/>
  <c r="S17" i="94"/>
  <c r="O17" i="94"/>
  <c r="K17" i="94"/>
  <c r="S16" i="94"/>
  <c r="O16" i="94"/>
  <c r="K16" i="94"/>
  <c r="S15" i="94"/>
  <c r="O15" i="94"/>
  <c r="K15" i="94"/>
  <c r="S14" i="94"/>
  <c r="O14" i="94"/>
  <c r="K14" i="94"/>
  <c r="S13" i="94"/>
  <c r="O13" i="94"/>
  <c r="K13" i="94"/>
  <c r="S12" i="94"/>
  <c r="O12" i="94"/>
  <c r="K12" i="94"/>
  <c r="G36" i="94"/>
  <c r="G25" i="94"/>
  <c r="G21" i="94"/>
  <c r="G17" i="94"/>
  <c r="G13" i="94"/>
  <c r="G9" i="94"/>
  <c r="M5" i="94"/>
  <c r="Q5" i="94"/>
  <c r="U5" i="94"/>
  <c r="M6" i="94"/>
  <c r="Q6" i="94"/>
  <c r="U6" i="94"/>
  <c r="M7" i="94"/>
  <c r="Q7" i="94"/>
  <c r="U7" i="94"/>
  <c r="M8" i="94"/>
  <c r="Q8" i="94"/>
  <c r="U8" i="94"/>
  <c r="M9" i="94"/>
  <c r="Q9" i="94"/>
  <c r="U9" i="94"/>
  <c r="M10" i="94"/>
  <c r="Q10" i="94"/>
  <c r="U10" i="94"/>
  <c r="M11" i="94"/>
  <c r="Q11" i="94"/>
  <c r="N12" i="94"/>
  <c r="R13" i="94"/>
  <c r="I15" i="94"/>
  <c r="N16" i="94"/>
  <c r="R17" i="94"/>
  <c r="I19" i="94"/>
  <c r="N20" i="94"/>
  <c r="R21" i="94"/>
  <c r="I23" i="94"/>
  <c r="N24" i="94"/>
  <c r="R25" i="94"/>
  <c r="I27" i="94"/>
  <c r="N28" i="94"/>
  <c r="R29" i="94"/>
  <c r="I31" i="94"/>
  <c r="N32" i="94"/>
  <c r="R33" i="94"/>
  <c r="I34" i="94"/>
  <c r="N35" i="94"/>
  <c r="R36" i="94"/>
  <c r="I38" i="94"/>
  <c r="P5" i="94"/>
  <c r="P6" i="94"/>
  <c r="P7" i="94"/>
  <c r="P8" i="94"/>
  <c r="P9" i="94"/>
  <c r="P10" i="94"/>
  <c r="P11" i="94"/>
  <c r="R14" i="94"/>
  <c r="R18" i="94"/>
  <c r="R22" i="94"/>
  <c r="R26" i="94"/>
  <c r="N29" i="94"/>
  <c r="R30" i="94"/>
  <c r="N33" i="94"/>
  <c r="N36" i="94"/>
  <c r="G29" i="94"/>
  <c r="G5" i="94"/>
  <c r="G35" i="94"/>
  <c r="G32" i="94"/>
  <c r="G28" i="94"/>
  <c r="G24" i="94"/>
  <c r="G20" i="94"/>
  <c r="G16" i="94"/>
  <c r="G12" i="94"/>
  <c r="G8" i="94"/>
  <c r="I5" i="94"/>
  <c r="N5" i="94"/>
  <c r="R5" i="94"/>
  <c r="I6" i="94"/>
  <c r="N6" i="94"/>
  <c r="R6" i="94"/>
  <c r="I7" i="94"/>
  <c r="N7" i="94"/>
  <c r="R7" i="94"/>
  <c r="I8" i="94"/>
  <c r="N8" i="94"/>
  <c r="R8" i="94"/>
  <c r="I9" i="94"/>
  <c r="N9" i="94"/>
  <c r="R9" i="94"/>
  <c r="I10" i="94"/>
  <c r="N10" i="94"/>
  <c r="R10" i="94"/>
  <c r="I11" i="94"/>
  <c r="N11" i="94"/>
  <c r="R11" i="94"/>
  <c r="R12" i="94"/>
  <c r="I14" i="94"/>
  <c r="N15" i="94"/>
  <c r="R16" i="94"/>
  <c r="I18" i="94"/>
  <c r="N19" i="94"/>
  <c r="R20" i="94"/>
  <c r="I22" i="94"/>
  <c r="N23" i="94"/>
  <c r="R24" i="94"/>
  <c r="I26" i="94"/>
  <c r="N27" i="94"/>
  <c r="R28" i="94"/>
  <c r="I30" i="94"/>
  <c r="N31" i="94"/>
  <c r="R32" i="94"/>
  <c r="I39" i="94"/>
  <c r="N34" i="94"/>
  <c r="R35" i="94"/>
  <c r="I37" i="94"/>
  <c r="N38" i="94"/>
  <c r="L5" i="94"/>
  <c r="L6" i="94"/>
  <c r="L7" i="94"/>
  <c r="L8" i="94"/>
  <c r="L9" i="94"/>
  <c r="L10" i="94"/>
  <c r="L11" i="94"/>
  <c r="N13" i="94"/>
  <c r="I16" i="94"/>
  <c r="I20" i="94"/>
  <c r="I24" i="94"/>
  <c r="I35" i="94"/>
  <c r="G38" i="94"/>
  <c r="G34" i="94"/>
  <c r="G31" i="94"/>
  <c r="G27" i="94"/>
  <c r="G23" i="94"/>
  <c r="G19" i="94"/>
  <c r="G15" i="94"/>
  <c r="G11" i="94"/>
  <c r="G7" i="94"/>
  <c r="K5" i="94"/>
  <c r="O5" i="94"/>
  <c r="S5" i="94"/>
  <c r="K6" i="94"/>
  <c r="O6" i="94"/>
  <c r="S6" i="94"/>
  <c r="K7" i="94"/>
  <c r="O7" i="94"/>
  <c r="S7" i="94"/>
  <c r="K8" i="94"/>
  <c r="O8" i="94"/>
  <c r="S8" i="94"/>
  <c r="K9" i="94"/>
  <c r="O9" i="94"/>
  <c r="S9" i="94"/>
  <c r="K10" i="94"/>
  <c r="O10" i="94"/>
  <c r="S10" i="94"/>
  <c r="K11" i="94"/>
  <c r="O11" i="94"/>
  <c r="S11" i="94"/>
  <c r="I13" i="94"/>
  <c r="N14" i="94"/>
  <c r="R15" i="94"/>
  <c r="I17" i="94"/>
  <c r="N18" i="94"/>
  <c r="R19" i="94"/>
  <c r="I21" i="94"/>
  <c r="N22" i="94"/>
  <c r="R23" i="94"/>
  <c r="I25" i="94"/>
  <c r="N26" i="94"/>
  <c r="R27" i="94"/>
  <c r="I29" i="94"/>
  <c r="N30" i="94"/>
  <c r="R31" i="94"/>
  <c r="I33" i="94"/>
  <c r="N39" i="94"/>
  <c r="R34" i="94"/>
  <c r="I36" i="94"/>
  <c r="N37" i="94"/>
  <c r="R38" i="94"/>
  <c r="H25" i="343"/>
  <c r="H71" i="343"/>
  <c r="T43" i="325"/>
  <c r="H51" i="343"/>
  <c r="H86" i="343"/>
  <c r="H9" i="343"/>
  <c r="H55" i="343"/>
  <c r="I43" i="325"/>
  <c r="H59" i="343"/>
  <c r="H33" i="343"/>
  <c r="Q43" i="325"/>
  <c r="J43" i="325"/>
  <c r="R43" i="325"/>
  <c r="H17" i="343"/>
  <c r="H37" i="343"/>
  <c r="H83" i="343"/>
  <c r="W41" i="343"/>
  <c r="H21" i="343"/>
  <c r="H41" i="343"/>
  <c r="H67" i="343"/>
  <c r="H88" i="343"/>
  <c r="M43" i="325"/>
  <c r="L9" i="325"/>
  <c r="P14" i="325"/>
  <c r="N43" i="325"/>
  <c r="P18" i="325"/>
  <c r="F43" i="325"/>
  <c r="K43" i="325"/>
  <c r="O43" i="325"/>
  <c r="S43" i="325"/>
  <c r="H43" i="325"/>
  <c r="L43" i="325"/>
  <c r="P43" i="325"/>
  <c r="F56" i="325"/>
  <c r="F134" i="325"/>
  <c r="F76" i="325"/>
  <c r="T19" i="325"/>
  <c r="F30" i="325"/>
  <c r="F68" i="325"/>
  <c r="F150" i="325"/>
  <c r="L5" i="325"/>
  <c r="P10" i="325"/>
  <c r="T15" i="325"/>
  <c r="L21" i="325"/>
  <c r="F6" i="325"/>
  <c r="F34" i="325"/>
  <c r="F102" i="325"/>
  <c r="F166" i="325"/>
  <c r="P6" i="325"/>
  <c r="T11" i="325"/>
  <c r="L17" i="325"/>
  <c r="L25" i="325"/>
  <c r="F18" i="325"/>
  <c r="P22" i="325"/>
  <c r="T23" i="325"/>
  <c r="P26" i="325"/>
  <c r="F90" i="325"/>
  <c r="F106" i="325"/>
  <c r="L27" i="325"/>
  <c r="F14" i="325"/>
  <c r="F51" i="325"/>
  <c r="F118" i="325"/>
  <c r="F182" i="325"/>
  <c r="T7" i="325"/>
  <c r="L13" i="325"/>
  <c r="F122" i="325"/>
  <c r="F138" i="325"/>
  <c r="F154" i="325"/>
  <c r="F170" i="325"/>
  <c r="F186" i="325"/>
  <c r="F80" i="325"/>
  <c r="P5" i="325"/>
  <c r="T6" i="325"/>
  <c r="L8" i="325"/>
  <c r="P9" i="325"/>
  <c r="T10" i="325"/>
  <c r="L12" i="325"/>
  <c r="P13" i="325"/>
  <c r="T14" i="325"/>
  <c r="L16" i="325"/>
  <c r="P17" i="325"/>
  <c r="T18" i="325"/>
  <c r="L20" i="325"/>
  <c r="P21" i="325"/>
  <c r="T22" i="325"/>
  <c r="L24" i="325"/>
  <c r="P25" i="325"/>
  <c r="T26" i="325"/>
  <c r="H80" i="343"/>
  <c r="H72" i="343"/>
  <c r="H64" i="343"/>
  <c r="H52" i="343"/>
  <c r="H38" i="343"/>
  <c r="H26" i="343"/>
  <c r="H14" i="343"/>
  <c r="H84" i="343"/>
  <c r="H76" i="343"/>
  <c r="H68" i="343"/>
  <c r="H56" i="343"/>
  <c r="H42" i="343"/>
  <c r="H30" i="343"/>
  <c r="H18" i="343"/>
  <c r="H6" i="343"/>
  <c r="H89" i="343"/>
  <c r="H60" i="343"/>
  <c r="H48" i="343"/>
  <c r="H34" i="343"/>
  <c r="H22" i="343"/>
  <c r="H10" i="343"/>
  <c r="H13" i="343"/>
  <c r="H29" i="343"/>
  <c r="H47" i="343"/>
  <c r="H63" i="343"/>
  <c r="H79" i="343"/>
  <c r="F22" i="325"/>
  <c r="F38" i="325"/>
  <c r="F60" i="325"/>
  <c r="F94" i="325"/>
  <c r="F110" i="325"/>
  <c r="F126" i="325"/>
  <c r="F142" i="325"/>
  <c r="F158" i="325"/>
  <c r="F174" i="325"/>
  <c r="F190" i="325"/>
  <c r="F84" i="325"/>
  <c r="T5" i="325"/>
  <c r="L7" i="325"/>
  <c r="P8" i="325"/>
  <c r="T9" i="325"/>
  <c r="L11" i="325"/>
  <c r="P12" i="325"/>
  <c r="T13" i="325"/>
  <c r="L15" i="325"/>
  <c r="P16" i="325"/>
  <c r="T17" i="325"/>
  <c r="L19" i="325"/>
  <c r="P20" i="325"/>
  <c r="T21" i="325"/>
  <c r="L23" i="325"/>
  <c r="P24" i="325"/>
  <c r="T25" i="325"/>
  <c r="L118" i="325"/>
  <c r="M94" i="325"/>
  <c r="H91" i="325"/>
  <c r="M70" i="325"/>
  <c r="J68" i="325"/>
  <c r="M66" i="325"/>
  <c r="O64" i="325"/>
  <c r="R62" i="325"/>
  <c r="N61" i="325"/>
  <c r="L59" i="325"/>
  <c r="T57" i="325"/>
  <c r="P56" i="325"/>
  <c r="L55" i="325"/>
  <c r="T53" i="325"/>
  <c r="P51" i="325"/>
  <c r="L50" i="325"/>
  <c r="T47" i="325"/>
  <c r="P45" i="325"/>
  <c r="L44" i="325"/>
  <c r="T39" i="325"/>
  <c r="P38" i="325"/>
  <c r="L37" i="325"/>
  <c r="T35" i="325"/>
  <c r="T34" i="325"/>
  <c r="P33" i="325"/>
  <c r="L32" i="325"/>
  <c r="T30" i="325"/>
  <c r="T29" i="325"/>
  <c r="P28" i="325"/>
  <c r="Q115" i="325"/>
  <c r="Q93" i="325"/>
  <c r="Q91" i="325"/>
  <c r="H71" i="325"/>
  <c r="O68" i="325"/>
  <c r="R66" i="325"/>
  <c r="H65" i="325"/>
  <c r="K63" i="325"/>
  <c r="H61" i="325"/>
  <c r="Q59" i="325"/>
  <c r="L58" i="325"/>
  <c r="T56" i="325"/>
  <c r="P55" i="325"/>
  <c r="L54" i="325"/>
  <c r="T51" i="325"/>
  <c r="P50" i="325"/>
  <c r="L48" i="325"/>
  <c r="T45" i="325"/>
  <c r="P44" i="325"/>
  <c r="L40" i="325"/>
  <c r="T38" i="325"/>
  <c r="P37" i="325"/>
  <c r="L36" i="325"/>
  <c r="L35" i="325"/>
  <c r="T33" i="325"/>
  <c r="P32" i="325"/>
  <c r="L31" i="325"/>
  <c r="P29" i="325"/>
  <c r="L28" i="325"/>
  <c r="M116" i="325"/>
  <c r="H95" i="325"/>
  <c r="M92" i="325"/>
  <c r="Q71" i="325"/>
  <c r="H69" i="325"/>
  <c r="K67" i="325"/>
  <c r="N65" i="325"/>
  <c r="Q63" i="325"/>
  <c r="M62" i="325"/>
  <c r="J60" i="325"/>
  <c r="P58" i="325"/>
  <c r="P57" i="325"/>
  <c r="L56" i="325"/>
  <c r="T54" i="325"/>
  <c r="P53" i="325"/>
  <c r="L51" i="325"/>
  <c r="T48" i="325"/>
  <c r="P47" i="325"/>
  <c r="L45" i="325"/>
  <c r="T40" i="325"/>
  <c r="P39" i="325"/>
  <c r="L38" i="325"/>
  <c r="T36" i="325"/>
  <c r="P35" i="325"/>
  <c r="L34" i="325"/>
  <c r="T32" i="325"/>
  <c r="P31" i="325"/>
  <c r="P30" i="325"/>
  <c r="L29" i="325"/>
  <c r="T27" i="325"/>
  <c r="T85" i="325"/>
  <c r="K74" i="325"/>
  <c r="T186" i="325"/>
  <c r="H180" i="325"/>
  <c r="Q174" i="325"/>
  <c r="M169" i="325"/>
  <c r="H164" i="325"/>
  <c r="Q158" i="325"/>
  <c r="M153" i="325"/>
  <c r="H148" i="325"/>
  <c r="L144" i="325"/>
  <c r="P141" i="325"/>
  <c r="T138" i="325"/>
  <c r="L136" i="325"/>
  <c r="P133" i="325"/>
  <c r="T130" i="325"/>
  <c r="T128" i="325"/>
  <c r="P127" i="325"/>
  <c r="L126" i="325"/>
  <c r="T124" i="325"/>
  <c r="P123" i="325"/>
  <c r="L122" i="325"/>
  <c r="T120" i="325"/>
  <c r="P119" i="325"/>
  <c r="H117" i="325"/>
  <c r="H115" i="325"/>
  <c r="M114" i="325"/>
  <c r="Q113" i="325"/>
  <c r="H113" i="325"/>
  <c r="M112" i="325"/>
  <c r="Q111" i="325"/>
  <c r="H111" i="325"/>
  <c r="M110" i="325"/>
  <c r="Q109" i="325"/>
  <c r="H109" i="325"/>
  <c r="M108" i="325"/>
  <c r="Q107" i="325"/>
  <c r="H107" i="325"/>
  <c r="M106" i="325"/>
  <c r="Q105" i="325"/>
  <c r="H105" i="325"/>
  <c r="M104" i="325"/>
  <c r="Q103" i="325"/>
  <c r="H103" i="325"/>
  <c r="M102" i="325"/>
  <c r="Q101" i="325"/>
  <c r="H101" i="325"/>
  <c r="M100" i="325"/>
  <c r="Q99" i="325"/>
  <c r="H99" i="325"/>
  <c r="M98" i="325"/>
  <c r="Q97" i="325"/>
  <c r="H97" i="325"/>
  <c r="M96" i="325"/>
  <c r="Q95" i="325"/>
  <c r="H93" i="325"/>
  <c r="M90" i="325"/>
  <c r="Q69" i="325"/>
  <c r="Q67" i="325"/>
  <c r="S65" i="325"/>
  <c r="J64" i="325"/>
  <c r="S61" i="325"/>
  <c r="O60" i="325"/>
  <c r="T58" i="325"/>
  <c r="L57" i="325"/>
  <c r="T55" i="325"/>
  <c r="P54" i="325"/>
  <c r="L53" i="325"/>
  <c r="T50" i="325"/>
  <c r="P48" i="325"/>
  <c r="L47" i="325"/>
  <c r="T44" i="325"/>
  <c r="P40" i="325"/>
  <c r="L39" i="325"/>
  <c r="T37" i="325"/>
  <c r="P36" i="325"/>
  <c r="P34" i="325"/>
  <c r="L33" i="325"/>
  <c r="T31" i="325"/>
  <c r="L30" i="325"/>
  <c r="T28" i="325"/>
  <c r="P27" i="325"/>
  <c r="F10" i="325"/>
  <c r="F26" i="325"/>
  <c r="F45" i="325"/>
  <c r="F64" i="325"/>
  <c r="F98" i="325"/>
  <c r="F114" i="325"/>
  <c r="F130" i="325"/>
  <c r="F146" i="325"/>
  <c r="F162" i="325"/>
  <c r="F178" i="325"/>
  <c r="F72" i="325"/>
  <c r="F88" i="325"/>
  <c r="L6" i="325"/>
  <c r="P7" i="325"/>
  <c r="T8" i="325"/>
  <c r="L10" i="325"/>
  <c r="P11" i="325"/>
  <c r="T12" i="325"/>
  <c r="L14" i="325"/>
  <c r="P15" i="325"/>
  <c r="T16" i="325"/>
  <c r="L18" i="325"/>
  <c r="P19" i="325"/>
  <c r="T20" i="325"/>
  <c r="L22" i="325"/>
  <c r="P23" i="325"/>
  <c r="T24" i="325"/>
  <c r="L26" i="325"/>
  <c r="F7" i="325"/>
  <c r="F11" i="325"/>
  <c r="F15" i="325"/>
  <c r="F19" i="325"/>
  <c r="F23" i="325"/>
  <c r="F27" i="325"/>
  <c r="F31" i="325"/>
  <c r="F35" i="325"/>
  <c r="F39" i="325"/>
  <c r="F47" i="325"/>
  <c r="F53" i="325"/>
  <c r="F57" i="325"/>
  <c r="F61" i="325"/>
  <c r="F65" i="325"/>
  <c r="F69" i="325"/>
  <c r="F91" i="325"/>
  <c r="F95" i="325"/>
  <c r="F99" i="325"/>
  <c r="F103" i="325"/>
  <c r="F107" i="325"/>
  <c r="F111" i="325"/>
  <c r="F115" i="325"/>
  <c r="F119" i="325"/>
  <c r="F123" i="325"/>
  <c r="F127" i="325"/>
  <c r="F131" i="325"/>
  <c r="F135" i="325"/>
  <c r="F139" i="325"/>
  <c r="F143" i="325"/>
  <c r="F147" i="325"/>
  <c r="F151" i="325"/>
  <c r="F155" i="325"/>
  <c r="F159" i="325"/>
  <c r="F163" i="325"/>
  <c r="F167" i="325"/>
  <c r="F171" i="325"/>
  <c r="F175" i="325"/>
  <c r="F179" i="325"/>
  <c r="F183" i="325"/>
  <c r="F187" i="325"/>
  <c r="F191" i="325"/>
  <c r="F73" i="325"/>
  <c r="F77" i="325"/>
  <c r="F81" i="325"/>
  <c r="F85" i="325"/>
  <c r="H5" i="325"/>
  <c r="M5" i="325"/>
  <c r="Q5" i="325"/>
  <c r="H6" i="325"/>
  <c r="M6" i="325"/>
  <c r="Q6" i="325"/>
  <c r="H7" i="325"/>
  <c r="M7" i="325"/>
  <c r="Q7" i="325"/>
  <c r="H8" i="325"/>
  <c r="M8" i="325"/>
  <c r="Q8" i="325"/>
  <c r="H9" i="325"/>
  <c r="M9" i="325"/>
  <c r="Q9" i="325"/>
  <c r="H10" i="325"/>
  <c r="M10" i="325"/>
  <c r="Q10" i="325"/>
  <c r="H11" i="325"/>
  <c r="M11" i="325"/>
  <c r="Q11" i="325"/>
  <c r="H12" i="325"/>
  <c r="M12" i="325"/>
  <c r="Q12" i="325"/>
  <c r="H13" i="325"/>
  <c r="M13" i="325"/>
  <c r="Q13" i="325"/>
  <c r="H14" i="325"/>
  <c r="M14" i="325"/>
  <c r="Q14" i="325"/>
  <c r="H15" i="325"/>
  <c r="M15" i="325"/>
  <c r="Q15" i="325"/>
  <c r="H16" i="325"/>
  <c r="M16" i="325"/>
  <c r="Q16" i="325"/>
  <c r="H17" i="325"/>
  <c r="M17" i="325"/>
  <c r="Q17" i="325"/>
  <c r="H18" i="325"/>
  <c r="M18" i="325"/>
  <c r="Q18" i="325"/>
  <c r="H19" i="325"/>
  <c r="M19" i="325"/>
  <c r="Q19" i="325"/>
  <c r="H20" i="325"/>
  <c r="M20" i="325"/>
  <c r="Q20" i="325"/>
  <c r="H21" i="325"/>
  <c r="M21" i="325"/>
  <c r="Q21" i="325"/>
  <c r="H22" i="325"/>
  <c r="M22" i="325"/>
  <c r="Q22" i="325"/>
  <c r="H23" i="325"/>
  <c r="M23" i="325"/>
  <c r="Q23" i="325"/>
  <c r="H24" i="325"/>
  <c r="M24" i="325"/>
  <c r="Q24" i="325"/>
  <c r="H25" i="325"/>
  <c r="M25" i="325"/>
  <c r="Q25" i="325"/>
  <c r="H26" i="325"/>
  <c r="M26" i="325"/>
  <c r="Q26" i="325"/>
  <c r="H27" i="325"/>
  <c r="M27" i="325"/>
  <c r="Q27" i="325"/>
  <c r="H28" i="325"/>
  <c r="M28" i="325"/>
  <c r="Q28" i="325"/>
  <c r="H29" i="325"/>
  <c r="M29" i="325"/>
  <c r="Q29" i="325"/>
  <c r="H30" i="325"/>
  <c r="M30" i="325"/>
  <c r="Q30" i="325"/>
  <c r="H31" i="325"/>
  <c r="M31" i="325"/>
  <c r="Q31" i="325"/>
  <c r="H32" i="325"/>
  <c r="M32" i="325"/>
  <c r="Q32" i="325"/>
  <c r="H33" i="325"/>
  <c r="M33" i="325"/>
  <c r="Q33" i="325"/>
  <c r="H34" i="325"/>
  <c r="M34" i="325"/>
  <c r="Q34" i="325"/>
  <c r="H35" i="325"/>
  <c r="M35" i="325"/>
  <c r="Q35" i="325"/>
  <c r="H36" i="325"/>
  <c r="M36" i="325"/>
  <c r="Q36" i="325"/>
  <c r="H37" i="325"/>
  <c r="M37" i="325"/>
  <c r="Q37" i="325"/>
  <c r="H38" i="325"/>
  <c r="M38" i="325"/>
  <c r="Q38" i="325"/>
  <c r="H39" i="325"/>
  <c r="M39" i="325"/>
  <c r="Q39" i="325"/>
  <c r="H40" i="325"/>
  <c r="M40" i="325"/>
  <c r="Q40" i="325"/>
  <c r="H44" i="325"/>
  <c r="M44" i="325"/>
  <c r="Q44" i="325"/>
  <c r="H45" i="325"/>
  <c r="M45" i="325"/>
  <c r="Q45" i="325"/>
  <c r="H47" i="325"/>
  <c r="M47" i="325"/>
  <c r="Q47" i="325"/>
  <c r="H48" i="325"/>
  <c r="M48" i="325"/>
  <c r="Q48" i="325"/>
  <c r="H50" i="325"/>
  <c r="M50" i="325"/>
  <c r="Q50" i="325"/>
  <c r="H51" i="325"/>
  <c r="M51" i="325"/>
  <c r="Q51" i="325"/>
  <c r="H53" i="325"/>
  <c r="M53" i="325"/>
  <c r="Q53" i="325"/>
  <c r="H54" i="325"/>
  <c r="M54" i="325"/>
  <c r="Q54" i="325"/>
  <c r="H55" i="325"/>
  <c r="M55" i="325"/>
  <c r="Q55" i="325"/>
  <c r="H56" i="325"/>
  <c r="M56" i="325"/>
  <c r="Q56" i="325"/>
  <c r="H57" i="325"/>
  <c r="M57" i="325"/>
  <c r="Q57" i="325"/>
  <c r="H58" i="325"/>
  <c r="M58" i="325"/>
  <c r="Q58" i="325"/>
  <c r="H59" i="325"/>
  <c r="M59" i="325"/>
  <c r="R59" i="325"/>
  <c r="K60" i="325"/>
  <c r="Q60" i="325"/>
  <c r="J61" i="325"/>
  <c r="O61" i="325"/>
  <c r="H62" i="325"/>
  <c r="N62" i="325"/>
  <c r="S62" i="325"/>
  <c r="M63" i="325"/>
  <c r="R63" i="325"/>
  <c r="K64" i="325"/>
  <c r="Q64" i="325"/>
  <c r="J65" i="325"/>
  <c r="O65" i="325"/>
  <c r="H66" i="325"/>
  <c r="N66" i="325"/>
  <c r="S66" i="325"/>
  <c r="M67" i="325"/>
  <c r="R67" i="325"/>
  <c r="K68" i="325"/>
  <c r="Q68" i="325"/>
  <c r="K69" i="325"/>
  <c r="S69" i="325"/>
  <c r="O70" i="325"/>
  <c r="K71" i="325"/>
  <c r="S71" i="325"/>
  <c r="O90" i="325"/>
  <c r="K91" i="325"/>
  <c r="S91" i="325"/>
  <c r="O92" i="325"/>
  <c r="K93" i="325"/>
  <c r="S93" i="325"/>
  <c r="O94" i="325"/>
  <c r="K95" i="325"/>
  <c r="S95" i="325"/>
  <c r="O96" i="325"/>
  <c r="K97" i="325"/>
  <c r="S97" i="325"/>
  <c r="O98" i="325"/>
  <c r="K99" i="325"/>
  <c r="S99" i="325"/>
  <c r="O100" i="325"/>
  <c r="K101" i="325"/>
  <c r="S101" i="325"/>
  <c r="O102" i="325"/>
  <c r="K103" i="325"/>
  <c r="S103" i="325"/>
  <c r="O104" i="325"/>
  <c r="K105" i="325"/>
  <c r="S105" i="325"/>
  <c r="O106" i="325"/>
  <c r="K107" i="325"/>
  <c r="S107" i="325"/>
  <c r="O108" i="325"/>
  <c r="K109" i="325"/>
  <c r="S109" i="325"/>
  <c r="O110" i="325"/>
  <c r="K111" i="325"/>
  <c r="S111" i="325"/>
  <c r="O112" i="325"/>
  <c r="K113" i="325"/>
  <c r="S113" i="325"/>
  <c r="O114" i="325"/>
  <c r="K115" i="325"/>
  <c r="S115" i="325"/>
  <c r="O116" i="325"/>
  <c r="L117" i="325"/>
  <c r="P118" i="325"/>
  <c r="T119" i="325"/>
  <c r="L121" i="325"/>
  <c r="P122" i="325"/>
  <c r="T123" i="325"/>
  <c r="L125" i="325"/>
  <c r="P126" i="325"/>
  <c r="T127" i="325"/>
  <c r="L129" i="325"/>
  <c r="P131" i="325"/>
  <c r="L134" i="325"/>
  <c r="T136" i="325"/>
  <c r="P139" i="325"/>
  <c r="L142" i="325"/>
  <c r="T144" i="325"/>
  <c r="M149" i="325"/>
  <c r="Q154" i="325"/>
  <c r="H160" i="325"/>
  <c r="M165" i="325"/>
  <c r="Q170" i="325"/>
  <c r="H176" i="325"/>
  <c r="P181" i="325"/>
  <c r="H189" i="325"/>
  <c r="P76" i="325"/>
  <c r="H7" i="343"/>
  <c r="H11" i="343"/>
  <c r="H15" i="343"/>
  <c r="H19" i="343"/>
  <c r="H23" i="343"/>
  <c r="H27" i="343"/>
  <c r="H31" i="343"/>
  <c r="H35" i="343"/>
  <c r="H39" i="343"/>
  <c r="H45" i="343"/>
  <c r="H49" i="343"/>
  <c r="H53" i="343"/>
  <c r="H57" i="343"/>
  <c r="H61" i="343"/>
  <c r="H65" i="343"/>
  <c r="H69" i="343"/>
  <c r="H73" i="343"/>
  <c r="H77" i="343"/>
  <c r="H81" i="343"/>
  <c r="I86" i="325"/>
  <c r="I82" i="325"/>
  <c r="I78" i="325"/>
  <c r="I74" i="325"/>
  <c r="I192" i="325"/>
  <c r="I188" i="325"/>
  <c r="I184" i="325"/>
  <c r="I180" i="325"/>
  <c r="I176" i="325"/>
  <c r="I172" i="325"/>
  <c r="I168" i="325"/>
  <c r="I164" i="325"/>
  <c r="I160" i="325"/>
  <c r="I156" i="325"/>
  <c r="I152" i="325"/>
  <c r="I148" i="325"/>
  <c r="I144" i="325"/>
  <c r="I140" i="325"/>
  <c r="I136" i="325"/>
  <c r="I132" i="325"/>
  <c r="I128" i="325"/>
  <c r="I124" i="325"/>
  <c r="I120" i="325"/>
  <c r="I116" i="325"/>
  <c r="I112" i="325"/>
  <c r="I108" i="325"/>
  <c r="I104" i="325"/>
  <c r="I100" i="325"/>
  <c r="I96" i="325"/>
  <c r="I92" i="325"/>
  <c r="I70" i="325"/>
  <c r="I66" i="325"/>
  <c r="I62" i="325"/>
  <c r="I58" i="325"/>
  <c r="I54" i="325"/>
  <c r="I48" i="325"/>
  <c r="I40" i="325"/>
  <c r="I36" i="325"/>
  <c r="I32" i="325"/>
  <c r="I28" i="325"/>
  <c r="I24" i="325"/>
  <c r="I20" i="325"/>
  <c r="I16" i="325"/>
  <c r="I12" i="325"/>
  <c r="I8" i="325"/>
  <c r="S88" i="325"/>
  <c r="O88" i="325"/>
  <c r="K88" i="325"/>
  <c r="S87" i="325"/>
  <c r="O87" i="325"/>
  <c r="K87" i="325"/>
  <c r="S86" i="325"/>
  <c r="O86" i="325"/>
  <c r="K86" i="325"/>
  <c r="S85" i="325"/>
  <c r="O85" i="325"/>
  <c r="K85" i="325"/>
  <c r="S84" i="325"/>
  <c r="O84" i="325"/>
  <c r="K84" i="325"/>
  <c r="S83" i="325"/>
  <c r="O83" i="325"/>
  <c r="K83" i="325"/>
  <c r="S82" i="325"/>
  <c r="O82" i="325"/>
  <c r="K82" i="325"/>
  <c r="S81" i="325"/>
  <c r="O81" i="325"/>
  <c r="K81" i="325"/>
  <c r="S80" i="325"/>
  <c r="O80" i="325"/>
  <c r="K80" i="325"/>
  <c r="S79" i="325"/>
  <c r="O79" i="325"/>
  <c r="K79" i="325"/>
  <c r="S78" i="325"/>
  <c r="O78" i="325"/>
  <c r="K78" i="325"/>
  <c r="I85" i="325"/>
  <c r="I81" i="325"/>
  <c r="I77" i="325"/>
  <c r="I73" i="325"/>
  <c r="I191" i="325"/>
  <c r="I187" i="325"/>
  <c r="I183" i="325"/>
  <c r="I179" i="325"/>
  <c r="I175" i="325"/>
  <c r="I171" i="325"/>
  <c r="I167" i="325"/>
  <c r="I163" i="325"/>
  <c r="I159" i="325"/>
  <c r="I155" i="325"/>
  <c r="I151" i="325"/>
  <c r="I147" i="325"/>
  <c r="I143" i="325"/>
  <c r="I139" i="325"/>
  <c r="I135" i="325"/>
  <c r="I131" i="325"/>
  <c r="I127" i="325"/>
  <c r="I123" i="325"/>
  <c r="I119" i="325"/>
  <c r="I115" i="325"/>
  <c r="I111" i="325"/>
  <c r="I107" i="325"/>
  <c r="I103" i="325"/>
  <c r="I99" i="325"/>
  <c r="I95" i="325"/>
  <c r="I91" i="325"/>
  <c r="I69" i="325"/>
  <c r="I65" i="325"/>
  <c r="I61" i="325"/>
  <c r="I57" i="325"/>
  <c r="I53" i="325"/>
  <c r="I47" i="325"/>
  <c r="I39" i="325"/>
  <c r="I35" i="325"/>
  <c r="I31" i="325"/>
  <c r="I27" i="325"/>
  <c r="I23" i="325"/>
  <c r="I19" i="325"/>
  <c r="I15" i="325"/>
  <c r="I11" i="325"/>
  <c r="I7" i="325"/>
  <c r="R88" i="325"/>
  <c r="N88" i="325"/>
  <c r="J88" i="325"/>
  <c r="R87" i="325"/>
  <c r="N87" i="325"/>
  <c r="J87" i="325"/>
  <c r="R86" i="325"/>
  <c r="N86" i="325"/>
  <c r="J86" i="325"/>
  <c r="R85" i="325"/>
  <c r="N85" i="325"/>
  <c r="J85" i="325"/>
  <c r="I83" i="325"/>
  <c r="I75" i="325"/>
  <c r="I189" i="325"/>
  <c r="I181" i="325"/>
  <c r="I173" i="325"/>
  <c r="I165" i="325"/>
  <c r="I157" i="325"/>
  <c r="I149" i="325"/>
  <c r="I141" i="325"/>
  <c r="I133" i="325"/>
  <c r="I125" i="325"/>
  <c r="I117" i="325"/>
  <c r="I109" i="325"/>
  <c r="I101" i="325"/>
  <c r="I93" i="325"/>
  <c r="I67" i="325"/>
  <c r="I59" i="325"/>
  <c r="I50" i="325"/>
  <c r="I37" i="325"/>
  <c r="I29" i="325"/>
  <c r="I21" i="325"/>
  <c r="I13" i="325"/>
  <c r="I5" i="325"/>
  <c r="Q88" i="325"/>
  <c r="H88" i="325"/>
  <c r="M87" i="325"/>
  <c r="Q86" i="325"/>
  <c r="H86" i="325"/>
  <c r="M85" i="325"/>
  <c r="R84" i="325"/>
  <c r="M84" i="325"/>
  <c r="T83" i="325"/>
  <c r="N83" i="325"/>
  <c r="H83" i="325"/>
  <c r="P82" i="325"/>
  <c r="J82" i="325"/>
  <c r="Q81" i="325"/>
  <c r="L81" i="325"/>
  <c r="R80" i="325"/>
  <c r="M80" i="325"/>
  <c r="T79" i="325"/>
  <c r="N79" i="325"/>
  <c r="H79" i="325"/>
  <c r="P78" i="325"/>
  <c r="J78" i="325"/>
  <c r="R77" i="325"/>
  <c r="N77" i="325"/>
  <c r="J77" i="325"/>
  <c r="R76" i="325"/>
  <c r="N76" i="325"/>
  <c r="J76" i="325"/>
  <c r="R75" i="325"/>
  <c r="N75" i="325"/>
  <c r="J75" i="325"/>
  <c r="R74" i="325"/>
  <c r="N74" i="325"/>
  <c r="J74" i="325"/>
  <c r="R73" i="325"/>
  <c r="N73" i="325"/>
  <c r="J73" i="325"/>
  <c r="R72" i="325"/>
  <c r="N72" i="325"/>
  <c r="J72" i="325"/>
  <c r="R193" i="325"/>
  <c r="N193" i="325"/>
  <c r="J193" i="325"/>
  <c r="R192" i="325"/>
  <c r="N192" i="325"/>
  <c r="J192" i="325"/>
  <c r="R191" i="325"/>
  <c r="N191" i="325"/>
  <c r="J191" i="325"/>
  <c r="R190" i="325"/>
  <c r="N190" i="325"/>
  <c r="J190" i="325"/>
  <c r="R189" i="325"/>
  <c r="N189" i="325"/>
  <c r="J189" i="325"/>
  <c r="R188" i="325"/>
  <c r="N188" i="325"/>
  <c r="J188" i="325"/>
  <c r="R187" i="325"/>
  <c r="I84" i="325"/>
  <c r="I72" i="325"/>
  <c r="I185" i="325"/>
  <c r="I174" i="325"/>
  <c r="I162" i="325"/>
  <c r="I153" i="325"/>
  <c r="I142" i="325"/>
  <c r="I130" i="325"/>
  <c r="I121" i="325"/>
  <c r="I110" i="325"/>
  <c r="I98" i="325"/>
  <c r="I71" i="325"/>
  <c r="I60" i="325"/>
  <c r="I45" i="325"/>
  <c r="I33" i="325"/>
  <c r="I22" i="325"/>
  <c r="I10" i="325"/>
  <c r="M88" i="325"/>
  <c r="P87" i="325"/>
  <c r="P86" i="325"/>
  <c r="Q85" i="325"/>
  <c r="T84" i="325"/>
  <c r="L84" i="325"/>
  <c r="Q83" i="325"/>
  <c r="J83" i="325"/>
  <c r="N82" i="325"/>
  <c r="T81" i="325"/>
  <c r="M81" i="325"/>
  <c r="Q80" i="325"/>
  <c r="J80" i="325"/>
  <c r="P79" i="325"/>
  <c r="T78" i="325"/>
  <c r="M78" i="325"/>
  <c r="S77" i="325"/>
  <c r="M77" i="325"/>
  <c r="T76" i="325"/>
  <c r="O76" i="325"/>
  <c r="H76" i="325"/>
  <c r="P75" i="325"/>
  <c r="K75" i="325"/>
  <c r="Q74" i="325"/>
  <c r="L74" i="325"/>
  <c r="S73" i="325"/>
  <c r="M73" i="325"/>
  <c r="T72" i="325"/>
  <c r="O72" i="325"/>
  <c r="H72" i="325"/>
  <c r="P193" i="325"/>
  <c r="K193" i="325"/>
  <c r="Q192" i="325"/>
  <c r="L192" i="325"/>
  <c r="S191" i="325"/>
  <c r="M191" i="325"/>
  <c r="T190" i="325"/>
  <c r="O190" i="325"/>
  <c r="H190" i="325"/>
  <c r="P189" i="325"/>
  <c r="K189" i="325"/>
  <c r="Q188" i="325"/>
  <c r="L188" i="325"/>
  <c r="S187" i="325"/>
  <c r="N187" i="325"/>
  <c r="J187" i="325"/>
  <c r="R186" i="325"/>
  <c r="N186" i="325"/>
  <c r="J186" i="325"/>
  <c r="R185" i="325"/>
  <c r="N185" i="325"/>
  <c r="J185" i="325"/>
  <c r="R184" i="325"/>
  <c r="N184" i="325"/>
  <c r="J184" i="325"/>
  <c r="R183" i="325"/>
  <c r="N183" i="325"/>
  <c r="J183" i="325"/>
  <c r="R182" i="325"/>
  <c r="N182" i="325"/>
  <c r="J182" i="325"/>
  <c r="R181" i="325"/>
  <c r="N181" i="325"/>
  <c r="J181" i="325"/>
  <c r="R180" i="325"/>
  <c r="I88" i="325"/>
  <c r="I76" i="325"/>
  <c r="I182" i="325"/>
  <c r="I169" i="325"/>
  <c r="I154" i="325"/>
  <c r="I138" i="325"/>
  <c r="I126" i="325"/>
  <c r="I113" i="325"/>
  <c r="I97" i="325"/>
  <c r="I64" i="325"/>
  <c r="I51" i="325"/>
  <c r="I30" i="325"/>
  <c r="I17" i="325"/>
  <c r="T88" i="325"/>
  <c r="Q87" i="325"/>
  <c r="M86" i="325"/>
  <c r="L85" i="325"/>
  <c r="N84" i="325"/>
  <c r="P83" i="325"/>
  <c r="R82" i="325"/>
  <c r="H82" i="325"/>
  <c r="J81" i="325"/>
  <c r="N80" i="325"/>
  <c r="Q79" i="325"/>
  <c r="R78" i="325"/>
  <c r="H78" i="325"/>
  <c r="O77" i="325"/>
  <c r="S76" i="325"/>
  <c r="L76" i="325"/>
  <c r="Q75" i="325"/>
  <c r="H75" i="325"/>
  <c r="O74" i="325"/>
  <c r="T73" i="325"/>
  <c r="L73" i="325"/>
  <c r="Q72" i="325"/>
  <c r="K72" i="325"/>
  <c r="O193" i="325"/>
  <c r="T192" i="325"/>
  <c r="M192" i="325"/>
  <c r="Q191" i="325"/>
  <c r="K191" i="325"/>
  <c r="P190" i="325"/>
  <c r="T189" i="325"/>
  <c r="M189" i="325"/>
  <c r="S188" i="325"/>
  <c r="K188" i="325"/>
  <c r="P187" i="325"/>
  <c r="K187" i="325"/>
  <c r="Q186" i="325"/>
  <c r="L186" i="325"/>
  <c r="S185" i="325"/>
  <c r="M185" i="325"/>
  <c r="T184" i="325"/>
  <c r="O184" i="325"/>
  <c r="H184" i="325"/>
  <c r="P183" i="325"/>
  <c r="K183" i="325"/>
  <c r="Q182" i="325"/>
  <c r="L182" i="325"/>
  <c r="S181" i="325"/>
  <c r="M181" i="325"/>
  <c r="T180" i="325"/>
  <c r="O180" i="325"/>
  <c r="K180" i="325"/>
  <c r="S179" i="325"/>
  <c r="O179" i="325"/>
  <c r="K179" i="325"/>
  <c r="S178" i="325"/>
  <c r="O178" i="325"/>
  <c r="K178" i="325"/>
  <c r="S177" i="325"/>
  <c r="O177" i="325"/>
  <c r="K177" i="325"/>
  <c r="S176" i="325"/>
  <c r="O176" i="325"/>
  <c r="K176" i="325"/>
  <c r="S175" i="325"/>
  <c r="O175" i="325"/>
  <c r="K175" i="325"/>
  <c r="S174" i="325"/>
  <c r="O174" i="325"/>
  <c r="K174" i="325"/>
  <c r="S173" i="325"/>
  <c r="O173" i="325"/>
  <c r="K173" i="325"/>
  <c r="S172" i="325"/>
  <c r="O172" i="325"/>
  <c r="K172" i="325"/>
  <c r="S171" i="325"/>
  <c r="O171" i="325"/>
  <c r="K171" i="325"/>
  <c r="S170" i="325"/>
  <c r="O170" i="325"/>
  <c r="K170" i="325"/>
  <c r="S169" i="325"/>
  <c r="O169" i="325"/>
  <c r="K169" i="325"/>
  <c r="S168" i="325"/>
  <c r="O168" i="325"/>
  <c r="K168" i="325"/>
  <c r="S167" i="325"/>
  <c r="O167" i="325"/>
  <c r="K167" i="325"/>
  <c r="S166" i="325"/>
  <c r="O166" i="325"/>
  <c r="K166" i="325"/>
  <c r="S165" i="325"/>
  <c r="O165" i="325"/>
  <c r="K165" i="325"/>
  <c r="S164" i="325"/>
  <c r="O164" i="325"/>
  <c r="K164" i="325"/>
  <c r="S163" i="325"/>
  <c r="O163" i="325"/>
  <c r="K163" i="325"/>
  <c r="S162" i="325"/>
  <c r="O162" i="325"/>
  <c r="K162" i="325"/>
  <c r="S161" i="325"/>
  <c r="O161" i="325"/>
  <c r="K161" i="325"/>
  <c r="S160" i="325"/>
  <c r="O160" i="325"/>
  <c r="K160" i="325"/>
  <c r="S159" i="325"/>
  <c r="O159" i="325"/>
  <c r="K159" i="325"/>
  <c r="S158" i="325"/>
  <c r="O158" i="325"/>
  <c r="K158" i="325"/>
  <c r="S157" i="325"/>
  <c r="O157" i="325"/>
  <c r="K157" i="325"/>
  <c r="S156" i="325"/>
  <c r="O156" i="325"/>
  <c r="K156" i="325"/>
  <c r="S155" i="325"/>
  <c r="O155" i="325"/>
  <c r="K155" i="325"/>
  <c r="S154" i="325"/>
  <c r="O154" i="325"/>
  <c r="K154" i="325"/>
  <c r="S153" i="325"/>
  <c r="O153" i="325"/>
  <c r="K153" i="325"/>
  <c r="S152" i="325"/>
  <c r="O152" i="325"/>
  <c r="K152" i="325"/>
  <c r="S151" i="325"/>
  <c r="O151" i="325"/>
  <c r="K151" i="325"/>
  <c r="S150" i="325"/>
  <c r="O150" i="325"/>
  <c r="K150" i="325"/>
  <c r="S149" i="325"/>
  <c r="O149" i="325"/>
  <c r="K149" i="325"/>
  <c r="S148" i="325"/>
  <c r="O148" i="325"/>
  <c r="K148" i="325"/>
  <c r="S147" i="325"/>
  <c r="O147" i="325"/>
  <c r="K147" i="325"/>
  <c r="S146" i="325"/>
  <c r="O146" i="325"/>
  <c r="I87" i="325"/>
  <c r="I193" i="325"/>
  <c r="I178" i="325"/>
  <c r="I166" i="325"/>
  <c r="I150" i="325"/>
  <c r="I137" i="325"/>
  <c r="I122" i="325"/>
  <c r="I106" i="325"/>
  <c r="I94" i="325"/>
  <c r="I63" i="325"/>
  <c r="I44" i="325"/>
  <c r="I26" i="325"/>
  <c r="I14" i="325"/>
  <c r="P88" i="325"/>
  <c r="L87" i="325"/>
  <c r="L86" i="325"/>
  <c r="H85" i="325"/>
  <c r="J84" i="325"/>
  <c r="M83" i="325"/>
  <c r="Q82" i="325"/>
  <c r="R81" i="325"/>
  <c r="H81" i="325"/>
  <c r="L80" i="325"/>
  <c r="M79" i="325"/>
  <c r="Q78" i="325"/>
  <c r="T77" i="325"/>
  <c r="L77" i="325"/>
  <c r="Q76" i="325"/>
  <c r="K76" i="325"/>
  <c r="O75" i="325"/>
  <c r="T74" i="325"/>
  <c r="M74" i="325"/>
  <c r="Q73" i="325"/>
  <c r="K73" i="325"/>
  <c r="P72" i="325"/>
  <c r="T193" i="325"/>
  <c r="M193" i="325"/>
  <c r="S192" i="325"/>
  <c r="K192" i="325"/>
  <c r="P191" i="325"/>
  <c r="H191" i="325"/>
  <c r="M190" i="325"/>
  <c r="S189" i="325"/>
  <c r="L189" i="325"/>
  <c r="P188" i="325"/>
  <c r="H188" i="325"/>
  <c r="O187" i="325"/>
  <c r="H187" i="325"/>
  <c r="P186" i="325"/>
  <c r="K186" i="325"/>
  <c r="Q185" i="325"/>
  <c r="L185" i="325"/>
  <c r="S184" i="325"/>
  <c r="M184" i="325"/>
  <c r="T183" i="325"/>
  <c r="O183" i="325"/>
  <c r="H183" i="325"/>
  <c r="P182" i="325"/>
  <c r="K182" i="325"/>
  <c r="Q181" i="325"/>
  <c r="L181" i="325"/>
  <c r="S180" i="325"/>
  <c r="N180" i="325"/>
  <c r="J180" i="325"/>
  <c r="R179" i="325"/>
  <c r="N179" i="325"/>
  <c r="J179" i="325"/>
  <c r="R178" i="325"/>
  <c r="N178" i="325"/>
  <c r="J178" i="325"/>
  <c r="R177" i="325"/>
  <c r="N177" i="325"/>
  <c r="J177" i="325"/>
  <c r="R176" i="325"/>
  <c r="N176" i="325"/>
  <c r="J176" i="325"/>
  <c r="R175" i="325"/>
  <c r="N175" i="325"/>
  <c r="J175" i="325"/>
  <c r="R174" i="325"/>
  <c r="N174" i="325"/>
  <c r="J174" i="325"/>
  <c r="R173" i="325"/>
  <c r="N173" i="325"/>
  <c r="J173" i="325"/>
  <c r="R172" i="325"/>
  <c r="N172" i="325"/>
  <c r="J172" i="325"/>
  <c r="R171" i="325"/>
  <c r="N171" i="325"/>
  <c r="J171" i="325"/>
  <c r="R170" i="325"/>
  <c r="N170" i="325"/>
  <c r="J170" i="325"/>
  <c r="R169" i="325"/>
  <c r="N169" i="325"/>
  <c r="J169" i="325"/>
  <c r="R168" i="325"/>
  <c r="N168" i="325"/>
  <c r="J168" i="325"/>
  <c r="R167" i="325"/>
  <c r="N167" i="325"/>
  <c r="J167" i="325"/>
  <c r="R166" i="325"/>
  <c r="N166" i="325"/>
  <c r="J166" i="325"/>
  <c r="R165" i="325"/>
  <c r="N165" i="325"/>
  <c r="J165" i="325"/>
  <c r="R164" i="325"/>
  <c r="N164" i="325"/>
  <c r="J164" i="325"/>
  <c r="R163" i="325"/>
  <c r="N163" i="325"/>
  <c r="J163" i="325"/>
  <c r="R162" i="325"/>
  <c r="N162" i="325"/>
  <c r="J162" i="325"/>
  <c r="R161" i="325"/>
  <c r="N161" i="325"/>
  <c r="J161" i="325"/>
  <c r="R160" i="325"/>
  <c r="N160" i="325"/>
  <c r="J160" i="325"/>
  <c r="R159" i="325"/>
  <c r="N159" i="325"/>
  <c r="J159" i="325"/>
  <c r="R158" i="325"/>
  <c r="N158" i="325"/>
  <c r="J158" i="325"/>
  <c r="R157" i="325"/>
  <c r="N157" i="325"/>
  <c r="J157" i="325"/>
  <c r="R156" i="325"/>
  <c r="N156" i="325"/>
  <c r="J156" i="325"/>
  <c r="R155" i="325"/>
  <c r="N155" i="325"/>
  <c r="J155" i="325"/>
  <c r="R154" i="325"/>
  <c r="N154" i="325"/>
  <c r="J154" i="325"/>
  <c r="R153" i="325"/>
  <c r="N153" i="325"/>
  <c r="J153" i="325"/>
  <c r="R152" i="325"/>
  <c r="N152" i="325"/>
  <c r="J152" i="325"/>
  <c r="R151" i="325"/>
  <c r="N151" i="325"/>
  <c r="J151" i="325"/>
  <c r="R150" i="325"/>
  <c r="N150" i="325"/>
  <c r="J150" i="325"/>
  <c r="R149" i="325"/>
  <c r="N149" i="325"/>
  <c r="J149" i="325"/>
  <c r="R148" i="325"/>
  <c r="N148" i="325"/>
  <c r="J148" i="325"/>
  <c r="R147" i="325"/>
  <c r="N147" i="325"/>
  <c r="J147" i="325"/>
  <c r="R146" i="325"/>
  <c r="N146" i="325"/>
  <c r="J146" i="325"/>
  <c r="R145" i="325"/>
  <c r="N145" i="325"/>
  <c r="I80" i="325"/>
  <c r="I177" i="325"/>
  <c r="I146" i="325"/>
  <c r="I118" i="325"/>
  <c r="I90" i="325"/>
  <c r="I38" i="325"/>
  <c r="I9" i="325"/>
  <c r="T87" i="325"/>
  <c r="P85" i="325"/>
  <c r="R83" i="325"/>
  <c r="L82" i="325"/>
  <c r="P80" i="325"/>
  <c r="J79" i="325"/>
  <c r="P77" i="325"/>
  <c r="M76" i="325"/>
  <c r="L75" i="325"/>
  <c r="H74" i="325"/>
  <c r="S72" i="325"/>
  <c r="Q193" i="325"/>
  <c r="O192" i="325"/>
  <c r="L191" i="325"/>
  <c r="K190" i="325"/>
  <c r="T188" i="325"/>
  <c r="Q187" i="325"/>
  <c r="S186" i="325"/>
  <c r="T185" i="325"/>
  <c r="H185" i="325"/>
  <c r="K184" i="325"/>
  <c r="L183" i="325"/>
  <c r="M182" i="325"/>
  <c r="O181" i="325"/>
  <c r="P180" i="325"/>
  <c r="T179" i="325"/>
  <c r="L179" i="325"/>
  <c r="P178" i="325"/>
  <c r="T177" i="325"/>
  <c r="L177" i="325"/>
  <c r="P176" i="325"/>
  <c r="T175" i="325"/>
  <c r="L175" i="325"/>
  <c r="P174" i="325"/>
  <c r="T173" i="325"/>
  <c r="L173" i="325"/>
  <c r="P172" i="325"/>
  <c r="T171" i="325"/>
  <c r="L171" i="325"/>
  <c r="P170" i="325"/>
  <c r="T169" i="325"/>
  <c r="L169" i="325"/>
  <c r="P168" i="325"/>
  <c r="T167" i="325"/>
  <c r="L167" i="325"/>
  <c r="P166" i="325"/>
  <c r="T165" i="325"/>
  <c r="L165" i="325"/>
  <c r="P164" i="325"/>
  <c r="T163" i="325"/>
  <c r="L163" i="325"/>
  <c r="P162" i="325"/>
  <c r="T161" i="325"/>
  <c r="L161" i="325"/>
  <c r="P160" i="325"/>
  <c r="T159" i="325"/>
  <c r="L159" i="325"/>
  <c r="P158" i="325"/>
  <c r="T157" i="325"/>
  <c r="L157" i="325"/>
  <c r="P156" i="325"/>
  <c r="T155" i="325"/>
  <c r="L155" i="325"/>
  <c r="P154" i="325"/>
  <c r="T153" i="325"/>
  <c r="L153" i="325"/>
  <c r="P152" i="325"/>
  <c r="T151" i="325"/>
  <c r="L151" i="325"/>
  <c r="P150" i="325"/>
  <c r="T149" i="325"/>
  <c r="L149" i="325"/>
  <c r="P148" i="325"/>
  <c r="T147" i="325"/>
  <c r="L147" i="325"/>
  <c r="P146" i="325"/>
  <c r="H146" i="325"/>
  <c r="P145" i="325"/>
  <c r="K145" i="325"/>
  <c r="S144" i="325"/>
  <c r="O144" i="325"/>
  <c r="K144" i="325"/>
  <c r="S143" i="325"/>
  <c r="O143" i="325"/>
  <c r="K143" i="325"/>
  <c r="S142" i="325"/>
  <c r="O142" i="325"/>
  <c r="K142" i="325"/>
  <c r="S141" i="325"/>
  <c r="O141" i="325"/>
  <c r="K141" i="325"/>
  <c r="S140" i="325"/>
  <c r="O140" i="325"/>
  <c r="K140" i="325"/>
  <c r="S139" i="325"/>
  <c r="O139" i="325"/>
  <c r="K139" i="325"/>
  <c r="S138" i="325"/>
  <c r="O138" i="325"/>
  <c r="K138" i="325"/>
  <c r="S137" i="325"/>
  <c r="O137" i="325"/>
  <c r="K137" i="325"/>
  <c r="S136" i="325"/>
  <c r="O136" i="325"/>
  <c r="K136" i="325"/>
  <c r="S135" i="325"/>
  <c r="O135" i="325"/>
  <c r="K135" i="325"/>
  <c r="S134" i="325"/>
  <c r="O134" i="325"/>
  <c r="K134" i="325"/>
  <c r="S133" i="325"/>
  <c r="O133" i="325"/>
  <c r="K133" i="325"/>
  <c r="S132" i="325"/>
  <c r="O132" i="325"/>
  <c r="K132" i="325"/>
  <c r="S131" i="325"/>
  <c r="O131" i="325"/>
  <c r="K131" i="325"/>
  <c r="S130" i="325"/>
  <c r="O130" i="325"/>
  <c r="K130" i="325"/>
  <c r="S129" i="325"/>
  <c r="O129" i="325"/>
  <c r="K129" i="325"/>
  <c r="S128" i="325"/>
  <c r="O128" i="325"/>
  <c r="K128" i="325"/>
  <c r="S127" i="325"/>
  <c r="O127" i="325"/>
  <c r="K127" i="325"/>
  <c r="S126" i="325"/>
  <c r="O126" i="325"/>
  <c r="K126" i="325"/>
  <c r="S125" i="325"/>
  <c r="O125" i="325"/>
  <c r="K125" i="325"/>
  <c r="S124" i="325"/>
  <c r="O124" i="325"/>
  <c r="K124" i="325"/>
  <c r="S123" i="325"/>
  <c r="O123" i="325"/>
  <c r="K123" i="325"/>
  <c r="S122" i="325"/>
  <c r="O122" i="325"/>
  <c r="K122" i="325"/>
  <c r="S121" i="325"/>
  <c r="O121" i="325"/>
  <c r="K121" i="325"/>
  <c r="S120" i="325"/>
  <c r="O120" i="325"/>
  <c r="K120" i="325"/>
  <c r="S119" i="325"/>
  <c r="O119" i="325"/>
  <c r="K119" i="325"/>
  <c r="S118" i="325"/>
  <c r="O118" i="325"/>
  <c r="K118" i="325"/>
  <c r="S117" i="325"/>
  <c r="O117" i="325"/>
  <c r="I79" i="325"/>
  <c r="I170" i="325"/>
  <c r="I145" i="325"/>
  <c r="I114" i="325"/>
  <c r="I68" i="325"/>
  <c r="I34" i="325"/>
  <c r="I6" i="325"/>
  <c r="H87" i="325"/>
  <c r="Q84" i="325"/>
  <c r="L83" i="325"/>
  <c r="P81" i="325"/>
  <c r="H80" i="325"/>
  <c r="N78" i="325"/>
  <c r="K77" i="325"/>
  <c r="T75" i="325"/>
  <c r="S74" i="325"/>
  <c r="P73" i="325"/>
  <c r="M72" i="325"/>
  <c r="L193" i="325"/>
  <c r="H192" i="325"/>
  <c r="S190" i="325"/>
  <c r="Q189" i="325"/>
  <c r="O188" i="325"/>
  <c r="M187" i="325"/>
  <c r="O186" i="325"/>
  <c r="P185" i="325"/>
  <c r="Q184" i="325"/>
  <c r="S183" i="325"/>
  <c r="T182" i="325"/>
  <c r="H182" i="325"/>
  <c r="K181" i="325"/>
  <c r="M180" i="325"/>
  <c r="Q179" i="325"/>
  <c r="H179" i="325"/>
  <c r="M178" i="325"/>
  <c r="Q177" i="325"/>
  <c r="H177" i="325"/>
  <c r="M176" i="325"/>
  <c r="Q175" i="325"/>
  <c r="H175" i="325"/>
  <c r="M174" i="325"/>
  <c r="Q173" i="325"/>
  <c r="H173" i="325"/>
  <c r="M172" i="325"/>
  <c r="Q171" i="325"/>
  <c r="H171" i="325"/>
  <c r="M170" i="325"/>
  <c r="Q169" i="325"/>
  <c r="H169" i="325"/>
  <c r="M168" i="325"/>
  <c r="Q167" i="325"/>
  <c r="H167" i="325"/>
  <c r="M166" i="325"/>
  <c r="Q165" i="325"/>
  <c r="H165" i="325"/>
  <c r="M164" i="325"/>
  <c r="Q163" i="325"/>
  <c r="H163" i="325"/>
  <c r="M162" i="325"/>
  <c r="Q161" i="325"/>
  <c r="H161" i="325"/>
  <c r="M160" i="325"/>
  <c r="Q159" i="325"/>
  <c r="H159" i="325"/>
  <c r="M158" i="325"/>
  <c r="Q157" i="325"/>
  <c r="H157" i="325"/>
  <c r="M156" i="325"/>
  <c r="Q155" i="325"/>
  <c r="H155" i="325"/>
  <c r="M154" i="325"/>
  <c r="Q153" i="325"/>
  <c r="H153" i="325"/>
  <c r="M152" i="325"/>
  <c r="Q151" i="325"/>
  <c r="H151" i="325"/>
  <c r="M150" i="325"/>
  <c r="Q149" i="325"/>
  <c r="H149" i="325"/>
  <c r="M148" i="325"/>
  <c r="Q147" i="325"/>
  <c r="H147" i="325"/>
  <c r="M146" i="325"/>
  <c r="T145" i="325"/>
  <c r="O145" i="325"/>
  <c r="J145" i="325"/>
  <c r="R144" i="325"/>
  <c r="N144" i="325"/>
  <c r="J144" i="325"/>
  <c r="R143" i="325"/>
  <c r="N143" i="325"/>
  <c r="J143" i="325"/>
  <c r="R142" i="325"/>
  <c r="N142" i="325"/>
  <c r="J142" i="325"/>
  <c r="R141" i="325"/>
  <c r="N141" i="325"/>
  <c r="J141" i="325"/>
  <c r="R140" i="325"/>
  <c r="N140" i="325"/>
  <c r="J140" i="325"/>
  <c r="R139" i="325"/>
  <c r="N139" i="325"/>
  <c r="J139" i="325"/>
  <c r="R138" i="325"/>
  <c r="N138" i="325"/>
  <c r="J138" i="325"/>
  <c r="R137" i="325"/>
  <c r="N137" i="325"/>
  <c r="J137" i="325"/>
  <c r="R136" i="325"/>
  <c r="N136" i="325"/>
  <c r="J136" i="325"/>
  <c r="R135" i="325"/>
  <c r="N135" i="325"/>
  <c r="J135" i="325"/>
  <c r="R134" i="325"/>
  <c r="N134" i="325"/>
  <c r="J134" i="325"/>
  <c r="R133" i="325"/>
  <c r="N133" i="325"/>
  <c r="J133" i="325"/>
  <c r="R132" i="325"/>
  <c r="N132" i="325"/>
  <c r="J132" i="325"/>
  <c r="R131" i="325"/>
  <c r="N131" i="325"/>
  <c r="J131" i="325"/>
  <c r="R130" i="325"/>
  <c r="N130" i="325"/>
  <c r="J130" i="325"/>
  <c r="R129" i="325"/>
  <c r="N129" i="325"/>
  <c r="J129" i="325"/>
  <c r="R128" i="325"/>
  <c r="N128" i="325"/>
  <c r="J128" i="325"/>
  <c r="R127" i="325"/>
  <c r="N127" i="325"/>
  <c r="J127" i="325"/>
  <c r="R126" i="325"/>
  <c r="N126" i="325"/>
  <c r="J126" i="325"/>
  <c r="R125" i="325"/>
  <c r="N125" i="325"/>
  <c r="J125" i="325"/>
  <c r="R124" i="325"/>
  <c r="N124" i="325"/>
  <c r="J124" i="325"/>
  <c r="R123" i="325"/>
  <c r="N123" i="325"/>
  <c r="J123" i="325"/>
  <c r="R122" i="325"/>
  <c r="N122" i="325"/>
  <c r="J122" i="325"/>
  <c r="R121" i="325"/>
  <c r="N121" i="325"/>
  <c r="J121" i="325"/>
  <c r="R120" i="325"/>
  <c r="N120" i="325"/>
  <c r="J120" i="325"/>
  <c r="R119" i="325"/>
  <c r="N119" i="325"/>
  <c r="J119" i="325"/>
  <c r="R118" i="325"/>
  <c r="N118" i="325"/>
  <c r="J118" i="325"/>
  <c r="R117" i="325"/>
  <c r="N117" i="325"/>
  <c r="J117" i="325"/>
  <c r="I190" i="325"/>
  <c r="I161" i="325"/>
  <c r="I134" i="325"/>
  <c r="I105" i="325"/>
  <c r="I56" i="325"/>
  <c r="I25" i="325"/>
  <c r="T86" i="325"/>
  <c r="P84" i="325"/>
  <c r="T82" i="325"/>
  <c r="N81" i="325"/>
  <c r="R79" i="325"/>
  <c r="L78" i="325"/>
  <c r="H77" i="325"/>
  <c r="S75" i="325"/>
  <c r="P74" i="325"/>
  <c r="O73" i="325"/>
  <c r="L72" i="325"/>
  <c r="H193" i="325"/>
  <c r="T191" i="325"/>
  <c r="Q190" i="325"/>
  <c r="O189" i="325"/>
  <c r="M188" i="325"/>
  <c r="L187" i="325"/>
  <c r="M186" i="325"/>
  <c r="O185" i="325"/>
  <c r="P184" i="325"/>
  <c r="Q183" i="325"/>
  <c r="S182" i="325"/>
  <c r="T181" i="325"/>
  <c r="H181" i="325"/>
  <c r="L180" i="325"/>
  <c r="P179" i="325"/>
  <c r="T178" i="325"/>
  <c r="L178" i="325"/>
  <c r="P177" i="325"/>
  <c r="T176" i="325"/>
  <c r="L176" i="325"/>
  <c r="P175" i="325"/>
  <c r="T174" i="325"/>
  <c r="L174" i="325"/>
  <c r="P173" i="325"/>
  <c r="T172" i="325"/>
  <c r="L172" i="325"/>
  <c r="P171" i="325"/>
  <c r="T170" i="325"/>
  <c r="L170" i="325"/>
  <c r="P169" i="325"/>
  <c r="T168" i="325"/>
  <c r="L168" i="325"/>
  <c r="P167" i="325"/>
  <c r="T166" i="325"/>
  <c r="L166" i="325"/>
  <c r="P165" i="325"/>
  <c r="T164" i="325"/>
  <c r="L164" i="325"/>
  <c r="P163" i="325"/>
  <c r="T162" i="325"/>
  <c r="L162" i="325"/>
  <c r="P161" i="325"/>
  <c r="T160" i="325"/>
  <c r="L160" i="325"/>
  <c r="P159" i="325"/>
  <c r="T158" i="325"/>
  <c r="L158" i="325"/>
  <c r="P157" i="325"/>
  <c r="T156" i="325"/>
  <c r="L156" i="325"/>
  <c r="P155" i="325"/>
  <c r="T154" i="325"/>
  <c r="L154" i="325"/>
  <c r="P153" i="325"/>
  <c r="T152" i="325"/>
  <c r="L152" i="325"/>
  <c r="P151" i="325"/>
  <c r="T150" i="325"/>
  <c r="L150" i="325"/>
  <c r="P149" i="325"/>
  <c r="T148" i="325"/>
  <c r="L148" i="325"/>
  <c r="P147" i="325"/>
  <c r="T146" i="325"/>
  <c r="L146" i="325"/>
  <c r="S145" i="325"/>
  <c r="M145" i="325"/>
  <c r="H145" i="325"/>
  <c r="Q144" i="325"/>
  <c r="M144" i="325"/>
  <c r="H144" i="325"/>
  <c r="Q143" i="325"/>
  <c r="M143" i="325"/>
  <c r="H143" i="325"/>
  <c r="Q142" i="325"/>
  <c r="M142" i="325"/>
  <c r="H142" i="325"/>
  <c r="Q141" i="325"/>
  <c r="M141" i="325"/>
  <c r="H141" i="325"/>
  <c r="Q140" i="325"/>
  <c r="M140" i="325"/>
  <c r="H140" i="325"/>
  <c r="Q139" i="325"/>
  <c r="M139" i="325"/>
  <c r="H139" i="325"/>
  <c r="Q138" i="325"/>
  <c r="M138" i="325"/>
  <c r="H138" i="325"/>
  <c r="Q137" i="325"/>
  <c r="M137" i="325"/>
  <c r="H137" i="325"/>
  <c r="Q136" i="325"/>
  <c r="M136" i="325"/>
  <c r="H136" i="325"/>
  <c r="Q135" i="325"/>
  <c r="M135" i="325"/>
  <c r="H135" i="325"/>
  <c r="Q134" i="325"/>
  <c r="M134" i="325"/>
  <c r="H134" i="325"/>
  <c r="Q133" i="325"/>
  <c r="M133" i="325"/>
  <c r="H133" i="325"/>
  <c r="Q132" i="325"/>
  <c r="M132" i="325"/>
  <c r="H132" i="325"/>
  <c r="Q131" i="325"/>
  <c r="M131" i="325"/>
  <c r="H131" i="325"/>
  <c r="Q130" i="325"/>
  <c r="M130" i="325"/>
  <c r="H130" i="325"/>
  <c r="Q129" i="325"/>
  <c r="I186" i="325"/>
  <c r="I55" i="325"/>
  <c r="L88" i="325"/>
  <c r="T80" i="325"/>
  <c r="M75" i="325"/>
  <c r="P192" i="325"/>
  <c r="T187" i="325"/>
  <c r="L184" i="325"/>
  <c r="Q180" i="325"/>
  <c r="H178" i="325"/>
  <c r="M175" i="325"/>
  <c r="Q172" i="325"/>
  <c r="H170" i="325"/>
  <c r="M167" i="325"/>
  <c r="Q164" i="325"/>
  <c r="H162" i="325"/>
  <c r="M159" i="325"/>
  <c r="Q156" i="325"/>
  <c r="H154" i="325"/>
  <c r="M151" i="325"/>
  <c r="Q148" i="325"/>
  <c r="K146" i="325"/>
  <c r="P144" i="325"/>
  <c r="L143" i="325"/>
  <c r="T141" i="325"/>
  <c r="P140" i="325"/>
  <c r="L139" i="325"/>
  <c r="T137" i="325"/>
  <c r="P136" i="325"/>
  <c r="L135" i="325"/>
  <c r="T133" i="325"/>
  <c r="P132" i="325"/>
  <c r="L131" i="325"/>
  <c r="T129" i="325"/>
  <c r="H129" i="325"/>
  <c r="M128" i="325"/>
  <c r="Q127" i="325"/>
  <c r="H127" i="325"/>
  <c r="M126" i="325"/>
  <c r="Q125" i="325"/>
  <c r="H125" i="325"/>
  <c r="M124" i="325"/>
  <c r="Q123" i="325"/>
  <c r="H123" i="325"/>
  <c r="M122" i="325"/>
  <c r="Q121" i="325"/>
  <c r="H121" i="325"/>
  <c r="M120" i="325"/>
  <c r="Q119" i="325"/>
  <c r="H119" i="325"/>
  <c r="M118" i="325"/>
  <c r="Q117" i="325"/>
  <c r="K117" i="325"/>
  <c r="R116" i="325"/>
  <c r="N116" i="325"/>
  <c r="J116" i="325"/>
  <c r="R115" i="325"/>
  <c r="N115" i="325"/>
  <c r="J115" i="325"/>
  <c r="R114" i="325"/>
  <c r="N114" i="325"/>
  <c r="J114" i="325"/>
  <c r="R113" i="325"/>
  <c r="N113" i="325"/>
  <c r="J113" i="325"/>
  <c r="R112" i="325"/>
  <c r="N112" i="325"/>
  <c r="J112" i="325"/>
  <c r="R111" i="325"/>
  <c r="N111" i="325"/>
  <c r="J111" i="325"/>
  <c r="R110" i="325"/>
  <c r="N110" i="325"/>
  <c r="J110" i="325"/>
  <c r="R109" i="325"/>
  <c r="N109" i="325"/>
  <c r="J109" i="325"/>
  <c r="R108" i="325"/>
  <c r="N108" i="325"/>
  <c r="J108" i="325"/>
  <c r="R107" i="325"/>
  <c r="N107" i="325"/>
  <c r="J107" i="325"/>
  <c r="R106" i="325"/>
  <c r="N106" i="325"/>
  <c r="J106" i="325"/>
  <c r="R105" i="325"/>
  <c r="N105" i="325"/>
  <c r="J105" i="325"/>
  <c r="R104" i="325"/>
  <c r="N104" i="325"/>
  <c r="J104" i="325"/>
  <c r="R103" i="325"/>
  <c r="N103" i="325"/>
  <c r="J103" i="325"/>
  <c r="R102" i="325"/>
  <c r="N102" i="325"/>
  <c r="J102" i="325"/>
  <c r="R101" i="325"/>
  <c r="N101" i="325"/>
  <c r="J101" i="325"/>
  <c r="R100" i="325"/>
  <c r="N100" i="325"/>
  <c r="J100" i="325"/>
  <c r="R99" i="325"/>
  <c r="N99" i="325"/>
  <c r="J99" i="325"/>
  <c r="R98" i="325"/>
  <c r="N98" i="325"/>
  <c r="J98" i="325"/>
  <c r="R97" i="325"/>
  <c r="N97" i="325"/>
  <c r="J97" i="325"/>
  <c r="R96" i="325"/>
  <c r="N96" i="325"/>
  <c r="J96" i="325"/>
  <c r="R95" i="325"/>
  <c r="N95" i="325"/>
  <c r="J95" i="325"/>
  <c r="R94" i="325"/>
  <c r="N94" i="325"/>
  <c r="J94" i="325"/>
  <c r="R93" i="325"/>
  <c r="N93" i="325"/>
  <c r="J93" i="325"/>
  <c r="R92" i="325"/>
  <c r="N92" i="325"/>
  <c r="J92" i="325"/>
  <c r="R91" i="325"/>
  <c r="N91" i="325"/>
  <c r="J91" i="325"/>
  <c r="R90" i="325"/>
  <c r="N90" i="325"/>
  <c r="J90" i="325"/>
  <c r="R71" i="325"/>
  <c r="N71" i="325"/>
  <c r="J71" i="325"/>
  <c r="R70" i="325"/>
  <c r="N70" i="325"/>
  <c r="J70" i="325"/>
  <c r="R69" i="325"/>
  <c r="N69" i="325"/>
  <c r="J69" i="325"/>
  <c r="I158" i="325"/>
  <c r="I18" i="325"/>
  <c r="I129" i="325"/>
  <c r="H84" i="325"/>
  <c r="Q77" i="325"/>
  <c r="H73" i="325"/>
  <c r="L190" i="325"/>
  <c r="H186" i="325"/>
  <c r="O182" i="325"/>
  <c r="M179" i="325"/>
  <c r="Q176" i="325"/>
  <c r="H174" i="325"/>
  <c r="M171" i="325"/>
  <c r="Q168" i="325"/>
  <c r="H166" i="325"/>
  <c r="M163" i="325"/>
  <c r="Q160" i="325"/>
  <c r="H158" i="325"/>
  <c r="M155" i="325"/>
  <c r="Q152" i="325"/>
  <c r="H150" i="325"/>
  <c r="M147" i="325"/>
  <c r="L145" i="325"/>
  <c r="T143" i="325"/>
  <c r="P142" i="325"/>
  <c r="L141" i="325"/>
  <c r="T139" i="325"/>
  <c r="P138" i="325"/>
  <c r="L137" i="325"/>
  <c r="T135" i="325"/>
  <c r="P134" i="325"/>
  <c r="L133" i="325"/>
  <c r="T131" i="325"/>
  <c r="P130" i="325"/>
  <c r="M129" i="325"/>
  <c r="Q128" i="325"/>
  <c r="H128" i="325"/>
  <c r="M127" i="325"/>
  <c r="Q126" i="325"/>
  <c r="H126" i="325"/>
  <c r="M125" i="325"/>
  <c r="Q124" i="325"/>
  <c r="H124" i="325"/>
  <c r="M123" i="325"/>
  <c r="Q122" i="325"/>
  <c r="H122" i="325"/>
  <c r="M121" i="325"/>
  <c r="Q120" i="325"/>
  <c r="H120" i="325"/>
  <c r="M119" i="325"/>
  <c r="Q118" i="325"/>
  <c r="H118" i="325"/>
  <c r="M117" i="325"/>
  <c r="T116" i="325"/>
  <c r="P116" i="325"/>
  <c r="L116" i="325"/>
  <c r="T115" i="325"/>
  <c r="P115" i="325"/>
  <c r="L115" i="325"/>
  <c r="T114" i="325"/>
  <c r="P114" i="325"/>
  <c r="L114" i="325"/>
  <c r="T113" i="325"/>
  <c r="P113" i="325"/>
  <c r="L113" i="325"/>
  <c r="T112" i="325"/>
  <c r="P112" i="325"/>
  <c r="L112" i="325"/>
  <c r="T111" i="325"/>
  <c r="P111" i="325"/>
  <c r="L111" i="325"/>
  <c r="T110" i="325"/>
  <c r="P110" i="325"/>
  <c r="L110" i="325"/>
  <c r="T109" i="325"/>
  <c r="P109" i="325"/>
  <c r="L109" i="325"/>
  <c r="T108" i="325"/>
  <c r="P108" i="325"/>
  <c r="L108" i="325"/>
  <c r="T107" i="325"/>
  <c r="P107" i="325"/>
  <c r="L107" i="325"/>
  <c r="T106" i="325"/>
  <c r="P106" i="325"/>
  <c r="L106" i="325"/>
  <c r="T105" i="325"/>
  <c r="P105" i="325"/>
  <c r="L105" i="325"/>
  <c r="T104" i="325"/>
  <c r="P104" i="325"/>
  <c r="L104" i="325"/>
  <c r="T103" i="325"/>
  <c r="P103" i="325"/>
  <c r="L103" i="325"/>
  <c r="T102" i="325"/>
  <c r="P102" i="325"/>
  <c r="L102" i="325"/>
  <c r="T101" i="325"/>
  <c r="P101" i="325"/>
  <c r="L101" i="325"/>
  <c r="T100" i="325"/>
  <c r="P100" i="325"/>
  <c r="L100" i="325"/>
  <c r="T99" i="325"/>
  <c r="P99" i="325"/>
  <c r="L99" i="325"/>
  <c r="T98" i="325"/>
  <c r="P98" i="325"/>
  <c r="L98" i="325"/>
  <c r="T97" i="325"/>
  <c r="P97" i="325"/>
  <c r="L97" i="325"/>
  <c r="T96" i="325"/>
  <c r="P96" i="325"/>
  <c r="L96" i="325"/>
  <c r="T95" i="325"/>
  <c r="P95" i="325"/>
  <c r="L95" i="325"/>
  <c r="T94" i="325"/>
  <c r="P94" i="325"/>
  <c r="L94" i="325"/>
  <c r="T93" i="325"/>
  <c r="P93" i="325"/>
  <c r="L93" i="325"/>
  <c r="T92" i="325"/>
  <c r="P92" i="325"/>
  <c r="L92" i="325"/>
  <c r="T91" i="325"/>
  <c r="P91" i="325"/>
  <c r="L91" i="325"/>
  <c r="T90" i="325"/>
  <c r="P90" i="325"/>
  <c r="L90" i="325"/>
  <c r="T71" i="325"/>
  <c r="P71" i="325"/>
  <c r="L71" i="325"/>
  <c r="T70" i="325"/>
  <c r="P70" i="325"/>
  <c r="L70" i="325"/>
  <c r="T69" i="325"/>
  <c r="P69" i="325"/>
  <c r="L69" i="325"/>
  <c r="T68" i="325"/>
  <c r="P68" i="325"/>
  <c r="L68" i="325"/>
  <c r="T67" i="325"/>
  <c r="P67" i="325"/>
  <c r="L67" i="325"/>
  <c r="T66" i="325"/>
  <c r="P66" i="325"/>
  <c r="L66" i="325"/>
  <c r="T65" i="325"/>
  <c r="P65" i="325"/>
  <c r="L65" i="325"/>
  <c r="T64" i="325"/>
  <c r="P64" i="325"/>
  <c r="L64" i="325"/>
  <c r="T63" i="325"/>
  <c r="P63" i="325"/>
  <c r="L63" i="325"/>
  <c r="T62" i="325"/>
  <c r="P62" i="325"/>
  <c r="L62" i="325"/>
  <c r="T61" i="325"/>
  <c r="P61" i="325"/>
  <c r="L61" i="325"/>
  <c r="T60" i="325"/>
  <c r="P60" i="325"/>
  <c r="L60" i="325"/>
  <c r="T59" i="325"/>
  <c r="P59" i="325"/>
  <c r="F8" i="325"/>
  <c r="F12" i="325"/>
  <c r="F16" i="325"/>
  <c r="F20" i="325"/>
  <c r="F24" i="325"/>
  <c r="F28" i="325"/>
  <c r="F32" i="325"/>
  <c r="F36" i="325"/>
  <c r="F40" i="325"/>
  <c r="F48" i="325"/>
  <c r="F54" i="325"/>
  <c r="F58" i="325"/>
  <c r="F62" i="325"/>
  <c r="F66" i="325"/>
  <c r="F70" i="325"/>
  <c r="F92" i="325"/>
  <c r="F96" i="325"/>
  <c r="F100" i="325"/>
  <c r="F104" i="325"/>
  <c r="F108" i="325"/>
  <c r="F112" i="325"/>
  <c r="F116" i="325"/>
  <c r="F120" i="325"/>
  <c r="F124" i="325"/>
  <c r="F128" i="325"/>
  <c r="F132" i="325"/>
  <c r="F136" i="325"/>
  <c r="F140" i="325"/>
  <c r="F144" i="325"/>
  <c r="F148" i="325"/>
  <c r="F152" i="325"/>
  <c r="F156" i="325"/>
  <c r="F160" i="325"/>
  <c r="F164" i="325"/>
  <c r="F168" i="325"/>
  <c r="F172" i="325"/>
  <c r="F176" i="325"/>
  <c r="F180" i="325"/>
  <c r="F184" i="325"/>
  <c r="F188" i="325"/>
  <c r="F192" i="325"/>
  <c r="F74" i="325"/>
  <c r="F78" i="325"/>
  <c r="F82" i="325"/>
  <c r="F86" i="325"/>
  <c r="J5" i="325"/>
  <c r="N5" i="325"/>
  <c r="R5" i="325"/>
  <c r="J6" i="325"/>
  <c r="N6" i="325"/>
  <c r="R6" i="325"/>
  <c r="J7" i="325"/>
  <c r="N7" i="325"/>
  <c r="R7" i="325"/>
  <c r="J8" i="325"/>
  <c r="N8" i="325"/>
  <c r="R8" i="325"/>
  <c r="J9" i="325"/>
  <c r="N9" i="325"/>
  <c r="R9" i="325"/>
  <c r="J10" i="325"/>
  <c r="N10" i="325"/>
  <c r="R10" i="325"/>
  <c r="J11" i="325"/>
  <c r="N11" i="325"/>
  <c r="R11" i="325"/>
  <c r="J12" i="325"/>
  <c r="N12" i="325"/>
  <c r="R12" i="325"/>
  <c r="J13" i="325"/>
  <c r="N13" i="325"/>
  <c r="R13" i="325"/>
  <c r="J14" i="325"/>
  <c r="N14" i="325"/>
  <c r="R14" i="325"/>
  <c r="J15" i="325"/>
  <c r="N15" i="325"/>
  <c r="R15" i="325"/>
  <c r="J16" i="325"/>
  <c r="N16" i="325"/>
  <c r="R16" i="325"/>
  <c r="J17" i="325"/>
  <c r="N17" i="325"/>
  <c r="R17" i="325"/>
  <c r="J18" i="325"/>
  <c r="N18" i="325"/>
  <c r="R18" i="325"/>
  <c r="J19" i="325"/>
  <c r="N19" i="325"/>
  <c r="R19" i="325"/>
  <c r="J20" i="325"/>
  <c r="N20" i="325"/>
  <c r="R20" i="325"/>
  <c r="J21" i="325"/>
  <c r="N21" i="325"/>
  <c r="R21" i="325"/>
  <c r="J22" i="325"/>
  <c r="N22" i="325"/>
  <c r="R22" i="325"/>
  <c r="J23" i="325"/>
  <c r="N23" i="325"/>
  <c r="R23" i="325"/>
  <c r="J24" i="325"/>
  <c r="N24" i="325"/>
  <c r="R24" i="325"/>
  <c r="J25" i="325"/>
  <c r="N25" i="325"/>
  <c r="R25" i="325"/>
  <c r="J26" i="325"/>
  <c r="N26" i="325"/>
  <c r="R26" i="325"/>
  <c r="J27" i="325"/>
  <c r="N27" i="325"/>
  <c r="R27" i="325"/>
  <c r="J28" i="325"/>
  <c r="N28" i="325"/>
  <c r="R28" i="325"/>
  <c r="J29" i="325"/>
  <c r="N29" i="325"/>
  <c r="R29" i="325"/>
  <c r="J30" i="325"/>
  <c r="N30" i="325"/>
  <c r="R30" i="325"/>
  <c r="J31" i="325"/>
  <c r="N31" i="325"/>
  <c r="R31" i="325"/>
  <c r="J32" i="325"/>
  <c r="N32" i="325"/>
  <c r="R32" i="325"/>
  <c r="J33" i="325"/>
  <c r="N33" i="325"/>
  <c r="R33" i="325"/>
  <c r="J34" i="325"/>
  <c r="N34" i="325"/>
  <c r="R34" i="325"/>
  <c r="J35" i="325"/>
  <c r="N35" i="325"/>
  <c r="R35" i="325"/>
  <c r="J36" i="325"/>
  <c r="N36" i="325"/>
  <c r="R36" i="325"/>
  <c r="J37" i="325"/>
  <c r="N37" i="325"/>
  <c r="R37" i="325"/>
  <c r="J38" i="325"/>
  <c r="N38" i="325"/>
  <c r="R38" i="325"/>
  <c r="J39" i="325"/>
  <c r="N39" i="325"/>
  <c r="R39" i="325"/>
  <c r="J40" i="325"/>
  <c r="N40" i="325"/>
  <c r="R40" i="325"/>
  <c r="J44" i="325"/>
  <c r="N44" i="325"/>
  <c r="R44" i="325"/>
  <c r="J45" i="325"/>
  <c r="N45" i="325"/>
  <c r="R45" i="325"/>
  <c r="J47" i="325"/>
  <c r="N47" i="325"/>
  <c r="R47" i="325"/>
  <c r="J48" i="325"/>
  <c r="N48" i="325"/>
  <c r="R48" i="325"/>
  <c r="J50" i="325"/>
  <c r="N50" i="325"/>
  <c r="R50" i="325"/>
  <c r="J51" i="325"/>
  <c r="N51" i="325"/>
  <c r="R51" i="325"/>
  <c r="J53" i="325"/>
  <c r="N53" i="325"/>
  <c r="R53" i="325"/>
  <c r="J54" i="325"/>
  <c r="N54" i="325"/>
  <c r="R54" i="325"/>
  <c r="J55" i="325"/>
  <c r="N55" i="325"/>
  <c r="R55" i="325"/>
  <c r="J56" i="325"/>
  <c r="N56" i="325"/>
  <c r="R56" i="325"/>
  <c r="J57" i="325"/>
  <c r="N57" i="325"/>
  <c r="R57" i="325"/>
  <c r="J58" i="325"/>
  <c r="N58" i="325"/>
  <c r="R58" i="325"/>
  <c r="J59" i="325"/>
  <c r="N59" i="325"/>
  <c r="S59" i="325"/>
  <c r="M60" i="325"/>
  <c r="R60" i="325"/>
  <c r="K61" i="325"/>
  <c r="Q61" i="325"/>
  <c r="J62" i="325"/>
  <c r="O62" i="325"/>
  <c r="H63" i="325"/>
  <c r="N63" i="325"/>
  <c r="S63" i="325"/>
  <c r="M64" i="325"/>
  <c r="R64" i="325"/>
  <c r="K65" i="325"/>
  <c r="Q65" i="325"/>
  <c r="J66" i="325"/>
  <c r="O66" i="325"/>
  <c r="H67" i="325"/>
  <c r="N67" i="325"/>
  <c r="S67" i="325"/>
  <c r="M68" i="325"/>
  <c r="R68" i="325"/>
  <c r="M69" i="325"/>
  <c r="H70" i="325"/>
  <c r="Q70" i="325"/>
  <c r="M71" i="325"/>
  <c r="H90" i="325"/>
  <c r="Q90" i="325"/>
  <c r="M91" i="325"/>
  <c r="H92" i="325"/>
  <c r="Q92" i="325"/>
  <c r="M93" i="325"/>
  <c r="H94" i="325"/>
  <c r="Q94" i="325"/>
  <c r="M95" i="325"/>
  <c r="H96" i="325"/>
  <c r="Q96" i="325"/>
  <c r="M97" i="325"/>
  <c r="H98" i="325"/>
  <c r="Q98" i="325"/>
  <c r="M99" i="325"/>
  <c r="H100" i="325"/>
  <c r="Q100" i="325"/>
  <c r="M101" i="325"/>
  <c r="H102" i="325"/>
  <c r="Q102" i="325"/>
  <c r="M103" i="325"/>
  <c r="H104" i="325"/>
  <c r="Q104" i="325"/>
  <c r="M105" i="325"/>
  <c r="H106" i="325"/>
  <c r="Q106" i="325"/>
  <c r="M107" i="325"/>
  <c r="H108" i="325"/>
  <c r="Q108" i="325"/>
  <c r="M109" i="325"/>
  <c r="H110" i="325"/>
  <c r="Q110" i="325"/>
  <c r="M111" i="325"/>
  <c r="H112" i="325"/>
  <c r="Q112" i="325"/>
  <c r="M113" i="325"/>
  <c r="H114" i="325"/>
  <c r="Q114" i="325"/>
  <c r="M115" i="325"/>
  <c r="H116" i="325"/>
  <c r="Q116" i="325"/>
  <c r="P117" i="325"/>
  <c r="T118" i="325"/>
  <c r="L120" i="325"/>
  <c r="P121" i="325"/>
  <c r="T122" i="325"/>
  <c r="L124" i="325"/>
  <c r="P125" i="325"/>
  <c r="T126" i="325"/>
  <c r="L128" i="325"/>
  <c r="P129" i="325"/>
  <c r="L132" i="325"/>
  <c r="T134" i="325"/>
  <c r="P137" i="325"/>
  <c r="L140" i="325"/>
  <c r="T142" i="325"/>
  <c r="Q145" i="325"/>
  <c r="Q150" i="325"/>
  <c r="H156" i="325"/>
  <c r="M161" i="325"/>
  <c r="Q166" i="325"/>
  <c r="H172" i="325"/>
  <c r="M177" i="325"/>
  <c r="M183" i="325"/>
  <c r="O191" i="325"/>
  <c r="L79" i="325"/>
  <c r="G82" i="343"/>
  <c r="H8" i="343"/>
  <c r="H12" i="343"/>
  <c r="H16" i="343"/>
  <c r="H20" i="343"/>
  <c r="H24" i="343"/>
  <c r="H28" i="343"/>
  <c r="H32" i="343"/>
  <c r="H36" i="343"/>
  <c r="H40" i="343"/>
  <c r="H46" i="343"/>
  <c r="H50" i="343"/>
  <c r="H54" i="343"/>
  <c r="H58" i="343"/>
  <c r="H62" i="343"/>
  <c r="H66" i="343"/>
  <c r="H70" i="343"/>
  <c r="H74" i="343"/>
  <c r="H78" i="343"/>
  <c r="H82" i="343"/>
  <c r="H87" i="343"/>
  <c r="F5" i="325"/>
  <c r="F9" i="325"/>
  <c r="F13" i="325"/>
  <c r="F17" i="325"/>
  <c r="F21" i="325"/>
  <c r="F25" i="325"/>
  <c r="F29" i="325"/>
  <c r="F33" i="325"/>
  <c r="F37" i="325"/>
  <c r="F44" i="325"/>
  <c r="F50" i="325"/>
  <c r="F55" i="325"/>
  <c r="F59" i="325"/>
  <c r="F63" i="325"/>
  <c r="F67" i="325"/>
  <c r="F71" i="325"/>
  <c r="F93" i="325"/>
  <c r="F97" i="325"/>
  <c r="F101" i="325"/>
  <c r="F105" i="325"/>
  <c r="F109" i="325"/>
  <c r="F113" i="325"/>
  <c r="F117" i="325"/>
  <c r="F121" i="325"/>
  <c r="F125" i="325"/>
  <c r="F129" i="325"/>
  <c r="F133" i="325"/>
  <c r="F137" i="325"/>
  <c r="F141" i="325"/>
  <c r="F145" i="325"/>
  <c r="F149" i="325"/>
  <c r="F153" i="325"/>
  <c r="F157" i="325"/>
  <c r="F161" i="325"/>
  <c r="F165" i="325"/>
  <c r="F169" i="325"/>
  <c r="F173" i="325"/>
  <c r="F177" i="325"/>
  <c r="F181" i="325"/>
  <c r="F185" i="325"/>
  <c r="F189" i="325"/>
  <c r="F193" i="325"/>
  <c r="F75" i="325"/>
  <c r="F79" i="325"/>
  <c r="F83" i="325"/>
  <c r="F87" i="325"/>
  <c r="K5" i="325"/>
  <c r="O5" i="325"/>
  <c r="S5" i="325"/>
  <c r="K6" i="325"/>
  <c r="O6" i="325"/>
  <c r="S6" i="325"/>
  <c r="K7" i="325"/>
  <c r="O7" i="325"/>
  <c r="S7" i="325"/>
  <c r="K8" i="325"/>
  <c r="O8" i="325"/>
  <c r="S8" i="325"/>
  <c r="K9" i="325"/>
  <c r="O9" i="325"/>
  <c r="S9" i="325"/>
  <c r="K10" i="325"/>
  <c r="O10" i="325"/>
  <c r="S10" i="325"/>
  <c r="K11" i="325"/>
  <c r="O11" i="325"/>
  <c r="S11" i="325"/>
  <c r="K12" i="325"/>
  <c r="O12" i="325"/>
  <c r="S12" i="325"/>
  <c r="K13" i="325"/>
  <c r="O13" i="325"/>
  <c r="S13" i="325"/>
  <c r="K14" i="325"/>
  <c r="O14" i="325"/>
  <c r="S14" i="325"/>
  <c r="K15" i="325"/>
  <c r="O15" i="325"/>
  <c r="S15" i="325"/>
  <c r="K16" i="325"/>
  <c r="O16" i="325"/>
  <c r="S16" i="325"/>
  <c r="K17" i="325"/>
  <c r="O17" i="325"/>
  <c r="S17" i="325"/>
  <c r="K18" i="325"/>
  <c r="O18" i="325"/>
  <c r="S18" i="325"/>
  <c r="K19" i="325"/>
  <c r="O19" i="325"/>
  <c r="S19" i="325"/>
  <c r="K20" i="325"/>
  <c r="O20" i="325"/>
  <c r="S20" i="325"/>
  <c r="K21" i="325"/>
  <c r="O21" i="325"/>
  <c r="S21" i="325"/>
  <c r="K22" i="325"/>
  <c r="O22" i="325"/>
  <c r="S22" i="325"/>
  <c r="K23" i="325"/>
  <c r="O23" i="325"/>
  <c r="S23" i="325"/>
  <c r="K24" i="325"/>
  <c r="O24" i="325"/>
  <c r="S24" i="325"/>
  <c r="K25" i="325"/>
  <c r="O25" i="325"/>
  <c r="S25" i="325"/>
  <c r="K26" i="325"/>
  <c r="O26" i="325"/>
  <c r="S26" i="325"/>
  <c r="K27" i="325"/>
  <c r="O27" i="325"/>
  <c r="S27" i="325"/>
  <c r="K28" i="325"/>
  <c r="O28" i="325"/>
  <c r="S28" i="325"/>
  <c r="K29" i="325"/>
  <c r="O29" i="325"/>
  <c r="S29" i="325"/>
  <c r="K30" i="325"/>
  <c r="O30" i="325"/>
  <c r="S30" i="325"/>
  <c r="K31" i="325"/>
  <c r="O31" i="325"/>
  <c r="S31" i="325"/>
  <c r="K32" i="325"/>
  <c r="O32" i="325"/>
  <c r="S32" i="325"/>
  <c r="K33" i="325"/>
  <c r="O33" i="325"/>
  <c r="S33" i="325"/>
  <c r="K34" i="325"/>
  <c r="O34" i="325"/>
  <c r="S34" i="325"/>
  <c r="K35" i="325"/>
  <c r="O35" i="325"/>
  <c r="S35" i="325"/>
  <c r="K36" i="325"/>
  <c r="O36" i="325"/>
  <c r="S36" i="325"/>
  <c r="K37" i="325"/>
  <c r="O37" i="325"/>
  <c r="S37" i="325"/>
  <c r="K38" i="325"/>
  <c r="O38" i="325"/>
  <c r="S38" i="325"/>
  <c r="K39" i="325"/>
  <c r="O39" i="325"/>
  <c r="S39" i="325"/>
  <c r="K40" i="325"/>
  <c r="O40" i="325"/>
  <c r="S40" i="325"/>
  <c r="K44" i="325"/>
  <c r="O44" i="325"/>
  <c r="S44" i="325"/>
  <c r="K45" i="325"/>
  <c r="O45" i="325"/>
  <c r="S45" i="325"/>
  <c r="K47" i="325"/>
  <c r="O47" i="325"/>
  <c r="S47" i="325"/>
  <c r="K48" i="325"/>
  <c r="O48" i="325"/>
  <c r="S48" i="325"/>
  <c r="K50" i="325"/>
  <c r="O50" i="325"/>
  <c r="S50" i="325"/>
  <c r="K51" i="325"/>
  <c r="O51" i="325"/>
  <c r="S51" i="325"/>
  <c r="K53" i="325"/>
  <c r="O53" i="325"/>
  <c r="S53" i="325"/>
  <c r="K54" i="325"/>
  <c r="O54" i="325"/>
  <c r="S54" i="325"/>
  <c r="K55" i="325"/>
  <c r="O55" i="325"/>
  <c r="S55" i="325"/>
  <c r="K56" i="325"/>
  <c r="O56" i="325"/>
  <c r="S56" i="325"/>
  <c r="K57" i="325"/>
  <c r="O57" i="325"/>
  <c r="S57" i="325"/>
  <c r="K58" i="325"/>
  <c r="O58" i="325"/>
  <c r="S58" i="325"/>
  <c r="K59" i="325"/>
  <c r="O59" i="325"/>
  <c r="H60" i="325"/>
  <c r="N60" i="325"/>
  <c r="S60" i="325"/>
  <c r="M61" i="325"/>
  <c r="R61" i="325"/>
  <c r="K62" i="325"/>
  <c r="Q62" i="325"/>
  <c r="J63" i="325"/>
  <c r="O63" i="325"/>
  <c r="H64" i="325"/>
  <c r="N64" i="325"/>
  <c r="S64" i="325"/>
  <c r="M65" i="325"/>
  <c r="R65" i="325"/>
  <c r="K66" i="325"/>
  <c r="Q66" i="325"/>
  <c r="J67" i="325"/>
  <c r="O67" i="325"/>
  <c r="H68" i="325"/>
  <c r="N68" i="325"/>
  <c r="S68" i="325"/>
  <c r="O69" i="325"/>
  <c r="K70" i="325"/>
  <c r="S70" i="325"/>
  <c r="O71" i="325"/>
  <c r="K90" i="325"/>
  <c r="S90" i="325"/>
  <c r="O91" i="325"/>
  <c r="K92" i="325"/>
  <c r="S92" i="325"/>
  <c r="O93" i="325"/>
  <c r="K94" i="325"/>
  <c r="S94" i="325"/>
  <c r="O95" i="325"/>
  <c r="K96" i="325"/>
  <c r="S96" i="325"/>
  <c r="O97" i="325"/>
  <c r="K98" i="325"/>
  <c r="S98" i="325"/>
  <c r="O99" i="325"/>
  <c r="K100" i="325"/>
  <c r="S100" i="325"/>
  <c r="O101" i="325"/>
  <c r="K102" i="325"/>
  <c r="S102" i="325"/>
  <c r="O103" i="325"/>
  <c r="K104" i="325"/>
  <c r="S104" i="325"/>
  <c r="O105" i="325"/>
  <c r="K106" i="325"/>
  <c r="S106" i="325"/>
  <c r="O107" i="325"/>
  <c r="K108" i="325"/>
  <c r="S108" i="325"/>
  <c r="O109" i="325"/>
  <c r="K110" i="325"/>
  <c r="S110" i="325"/>
  <c r="O111" i="325"/>
  <c r="K112" i="325"/>
  <c r="S112" i="325"/>
  <c r="O113" i="325"/>
  <c r="K114" i="325"/>
  <c r="S114" i="325"/>
  <c r="O115" i="325"/>
  <c r="K116" i="325"/>
  <c r="S116" i="325"/>
  <c r="T117" i="325"/>
  <c r="L119" i="325"/>
  <c r="P120" i="325"/>
  <c r="T121" i="325"/>
  <c r="L123" i="325"/>
  <c r="P124" i="325"/>
  <c r="T125" i="325"/>
  <c r="L127" i="325"/>
  <c r="P128" i="325"/>
  <c r="L130" i="325"/>
  <c r="T132" i="325"/>
  <c r="P135" i="325"/>
  <c r="L138" i="325"/>
  <c r="T140" i="325"/>
  <c r="P143" i="325"/>
  <c r="Q146" i="325"/>
  <c r="H152" i="325"/>
  <c r="M157" i="325"/>
  <c r="Q162" i="325"/>
  <c r="H168" i="325"/>
  <c r="M173" i="325"/>
  <c r="Q178" i="325"/>
  <c r="K185" i="325"/>
  <c r="S193" i="325"/>
  <c r="M82" i="325"/>
  <c r="I102" i="325"/>
  <c r="F83" i="343"/>
  <c r="G41" i="343"/>
  <c r="AI41" i="343"/>
  <c r="G87" i="343"/>
  <c r="F41" i="343"/>
  <c r="I41" i="343"/>
  <c r="F5" i="343"/>
  <c r="E41" i="343"/>
  <c r="J41" i="343"/>
  <c r="J89" i="343"/>
  <c r="I86" i="343"/>
  <c r="E6" i="343"/>
  <c r="J6" i="343"/>
  <c r="I7" i="343"/>
  <c r="G8" i="343"/>
  <c r="F9" i="343"/>
  <c r="E10" i="343"/>
  <c r="J10" i="343"/>
  <c r="I11" i="343"/>
  <c r="G12" i="343"/>
  <c r="F13" i="343"/>
  <c r="E14" i="343"/>
  <c r="J14" i="343"/>
  <c r="I15" i="343"/>
  <c r="G16" i="343"/>
  <c r="F17" i="343"/>
  <c r="E18" i="343"/>
  <c r="J18" i="343"/>
  <c r="I19" i="343"/>
  <c r="G20" i="343"/>
  <c r="F21" i="343"/>
  <c r="E22" i="343"/>
  <c r="J22" i="343"/>
  <c r="I23" i="343"/>
  <c r="G24" i="343"/>
  <c r="F25" i="343"/>
  <c r="E26" i="343"/>
  <c r="J26" i="343"/>
  <c r="I27" i="343"/>
  <c r="G28" i="343"/>
  <c r="F29" i="343"/>
  <c r="E30" i="343"/>
  <c r="J30" i="343"/>
  <c r="I31" i="343"/>
  <c r="G32" i="343"/>
  <c r="F33" i="343"/>
  <c r="E34" i="343"/>
  <c r="J34" i="343"/>
  <c r="I35" i="343"/>
  <c r="G36" i="343"/>
  <c r="F37" i="343"/>
  <c r="E38" i="343"/>
  <c r="J38" i="343"/>
  <c r="I39" i="343"/>
  <c r="G40" i="343"/>
  <c r="F42" i="343"/>
  <c r="E45" i="343"/>
  <c r="J45" i="343"/>
  <c r="I46" i="343"/>
  <c r="G47" i="343"/>
  <c r="F48" i="343"/>
  <c r="E49" i="343"/>
  <c r="J49" i="343"/>
  <c r="I50" i="343"/>
  <c r="F51" i="343"/>
  <c r="E52" i="343"/>
  <c r="J52" i="343"/>
  <c r="I53" i="343"/>
  <c r="G54" i="343"/>
  <c r="F55" i="343"/>
  <c r="F6" i="343"/>
  <c r="E7" i="343"/>
  <c r="J7" i="343"/>
  <c r="I8" i="343"/>
  <c r="G9" i="343"/>
  <c r="F10" i="343"/>
  <c r="E11" i="343"/>
  <c r="J11" i="343"/>
  <c r="I12" i="343"/>
  <c r="G13" i="343"/>
  <c r="F14" i="343"/>
  <c r="E15" i="343"/>
  <c r="J15" i="343"/>
  <c r="I16" i="343"/>
  <c r="G17" i="343"/>
  <c r="F18" i="343"/>
  <c r="E19" i="343"/>
  <c r="J19" i="343"/>
  <c r="I20" i="343"/>
  <c r="G21" i="343"/>
  <c r="F22" i="343"/>
  <c r="E23" i="343"/>
  <c r="J23" i="343"/>
  <c r="I24" i="343"/>
  <c r="G25" i="343"/>
  <c r="F26" i="343"/>
  <c r="E27" i="343"/>
  <c r="J27" i="343"/>
  <c r="I28" i="343"/>
  <c r="G29" i="343"/>
  <c r="F30" i="343"/>
  <c r="E31" i="343"/>
  <c r="J31" i="343"/>
  <c r="I32" i="343"/>
  <c r="G33" i="343"/>
  <c r="F34" i="343"/>
  <c r="E35" i="343"/>
  <c r="J35" i="343"/>
  <c r="I36" i="343"/>
  <c r="G37" i="343"/>
  <c r="F38" i="343"/>
  <c r="E39" i="343"/>
  <c r="J39" i="343"/>
  <c r="I40" i="343"/>
  <c r="G42" i="343"/>
  <c r="F45" i="343"/>
  <c r="E46" i="343"/>
  <c r="J46" i="343"/>
  <c r="I47" i="343"/>
  <c r="G48" i="343"/>
  <c r="F49" i="343"/>
  <c r="E50" i="343"/>
  <c r="J50" i="343"/>
  <c r="G51" i="343"/>
  <c r="F52" i="343"/>
  <c r="E53" i="343"/>
  <c r="J53" i="343"/>
  <c r="I54" i="343"/>
  <c r="G55" i="343"/>
  <c r="F56" i="343"/>
  <c r="E57" i="343"/>
  <c r="J57" i="343"/>
  <c r="I58" i="343"/>
  <c r="G59" i="343"/>
  <c r="F60" i="343"/>
  <c r="E61" i="343"/>
  <c r="J61" i="343"/>
  <c r="I62" i="343"/>
  <c r="G63" i="343"/>
  <c r="F64" i="343"/>
  <c r="E65" i="343"/>
  <c r="J65" i="343"/>
  <c r="I66" i="343"/>
  <c r="G67" i="343"/>
  <c r="F68" i="343"/>
  <c r="E69" i="343"/>
  <c r="J69" i="343"/>
  <c r="I70" i="343"/>
  <c r="G71" i="343"/>
  <c r="F72" i="343"/>
  <c r="E73" i="343"/>
  <c r="J73" i="343"/>
  <c r="I74" i="343"/>
  <c r="G75" i="343"/>
  <c r="G6" i="343"/>
  <c r="E8" i="343"/>
  <c r="I9" i="343"/>
  <c r="F11" i="343"/>
  <c r="J12" i="343"/>
  <c r="G14" i="343"/>
  <c r="E16" i="343"/>
  <c r="I17" i="343"/>
  <c r="F19" i="343"/>
  <c r="J20" i="343"/>
  <c r="G22" i="343"/>
  <c r="E24" i="343"/>
  <c r="I25" i="343"/>
  <c r="F27" i="343"/>
  <c r="J28" i="343"/>
  <c r="G30" i="343"/>
  <c r="E32" i="343"/>
  <c r="I33" i="343"/>
  <c r="F35" i="343"/>
  <c r="J36" i="343"/>
  <c r="G38" i="343"/>
  <c r="E40" i="343"/>
  <c r="I42" i="343"/>
  <c r="F46" i="343"/>
  <c r="J47" i="343"/>
  <c r="G49" i="343"/>
  <c r="I51" i="343"/>
  <c r="F53" i="343"/>
  <c r="J54" i="343"/>
  <c r="E56" i="343"/>
  <c r="F57" i="343"/>
  <c r="F58" i="343"/>
  <c r="F59" i="343"/>
  <c r="G60" i="343"/>
  <c r="G61" i="343"/>
  <c r="G62" i="343"/>
  <c r="I63" i="343"/>
  <c r="I64" i="343"/>
  <c r="I65" i="343"/>
  <c r="J66" i="343"/>
  <c r="J67" i="343"/>
  <c r="J68" i="343"/>
  <c r="E70" i="343"/>
  <c r="E71" i="343"/>
  <c r="E72" i="343"/>
  <c r="F73" i="343"/>
  <c r="F74" i="343"/>
  <c r="F75" i="343"/>
  <c r="F76" i="343"/>
  <c r="E77" i="343"/>
  <c r="J77" i="343"/>
  <c r="I78" i="343"/>
  <c r="G79" i="343"/>
  <c r="F80" i="343"/>
  <c r="E81" i="343"/>
  <c r="J81" i="343"/>
  <c r="I82" i="343"/>
  <c r="G83" i="343"/>
  <c r="F84" i="343"/>
  <c r="E86" i="343"/>
  <c r="J86" i="343"/>
  <c r="I87" i="343"/>
  <c r="G88" i="343"/>
  <c r="F89" i="343"/>
  <c r="J5" i="343"/>
  <c r="E5" i="343"/>
  <c r="G7" i="343"/>
  <c r="F12" i="343"/>
  <c r="E17" i="343"/>
  <c r="J21" i="343"/>
  <c r="I26" i="343"/>
  <c r="G31" i="343"/>
  <c r="F36" i="343"/>
  <c r="E42" i="343"/>
  <c r="J48" i="343"/>
  <c r="I52" i="343"/>
  <c r="J56" i="343"/>
  <c r="E60" i="343"/>
  <c r="F63" i="343"/>
  <c r="G66" i="343"/>
  <c r="I69" i="343"/>
  <c r="J72" i="343"/>
  <c r="E76" i="343"/>
  <c r="G78" i="343"/>
  <c r="I6" i="343"/>
  <c r="F8" i="343"/>
  <c r="J9" i="343"/>
  <c r="G11" i="343"/>
  <c r="E13" i="343"/>
  <c r="I14" i="343"/>
  <c r="F16" i="343"/>
  <c r="J17" i="343"/>
  <c r="G19" i="343"/>
  <c r="E21" i="343"/>
  <c r="I22" i="343"/>
  <c r="F24" i="343"/>
  <c r="J25" i="343"/>
  <c r="G27" i="343"/>
  <c r="E29" i="343"/>
  <c r="I30" i="343"/>
  <c r="F32" i="343"/>
  <c r="J33" i="343"/>
  <c r="G35" i="343"/>
  <c r="E37" i="343"/>
  <c r="I38" i="343"/>
  <c r="F40" i="343"/>
  <c r="J42" i="343"/>
  <c r="G46" i="343"/>
  <c r="E48" i="343"/>
  <c r="I49" i="343"/>
  <c r="J51" i="343"/>
  <c r="G53" i="343"/>
  <c r="E55" i="343"/>
  <c r="G56" i="343"/>
  <c r="G57" i="343"/>
  <c r="G58" i="343"/>
  <c r="I59" i="343"/>
  <c r="I60" i="343"/>
  <c r="I61" i="343"/>
  <c r="J62" i="343"/>
  <c r="J63" i="343"/>
  <c r="J64" i="343"/>
  <c r="E66" i="343"/>
  <c r="E67" i="343"/>
  <c r="E68" i="343"/>
  <c r="F69" i="343"/>
  <c r="F70" i="343"/>
  <c r="F71" i="343"/>
  <c r="G72" i="343"/>
  <c r="G73" i="343"/>
  <c r="G74" i="343"/>
  <c r="I75" i="343"/>
  <c r="G76" i="343"/>
  <c r="F77" i="343"/>
  <c r="E78" i="343"/>
  <c r="J78" i="343"/>
  <c r="I79" i="343"/>
  <c r="G80" i="343"/>
  <c r="F81" i="343"/>
  <c r="E82" i="343"/>
  <c r="J82" i="343"/>
  <c r="I83" i="343"/>
  <c r="G84" i="343"/>
  <c r="F86" i="343"/>
  <c r="E87" i="343"/>
  <c r="J87" i="343"/>
  <c r="I88" i="343"/>
  <c r="G89" i="343"/>
  <c r="I5" i="343"/>
  <c r="I10" i="343"/>
  <c r="J13" i="343"/>
  <c r="I18" i="343"/>
  <c r="G23" i="343"/>
  <c r="F28" i="343"/>
  <c r="E33" i="343"/>
  <c r="J37" i="343"/>
  <c r="I45" i="343"/>
  <c r="G50" i="343"/>
  <c r="F54" i="343"/>
  <c r="E58" i="343"/>
  <c r="F61" i="343"/>
  <c r="G64" i="343"/>
  <c r="I67" i="343"/>
  <c r="J70" i="343"/>
  <c r="E74" i="343"/>
  <c r="J76" i="343"/>
  <c r="F79" i="343"/>
  <c r="F7" i="343"/>
  <c r="J8" i="343"/>
  <c r="G10" i="343"/>
  <c r="E12" i="343"/>
  <c r="I13" i="343"/>
  <c r="F15" i="343"/>
  <c r="J16" i="343"/>
  <c r="G18" i="343"/>
  <c r="E20" i="343"/>
  <c r="I21" i="343"/>
  <c r="F23" i="343"/>
  <c r="J24" i="343"/>
  <c r="G26" i="343"/>
  <c r="E28" i="343"/>
  <c r="I29" i="343"/>
  <c r="F31" i="343"/>
  <c r="J32" i="343"/>
  <c r="G34" i="343"/>
  <c r="E36" i="343"/>
  <c r="I37" i="343"/>
  <c r="F39" i="343"/>
  <c r="J40" i="343"/>
  <c r="G45" i="343"/>
  <c r="E47" i="343"/>
  <c r="I48" i="343"/>
  <c r="F50" i="343"/>
  <c r="G52" i="343"/>
  <c r="E54" i="343"/>
  <c r="I55" i="343"/>
  <c r="I56" i="343"/>
  <c r="I57" i="343"/>
  <c r="J58" i="343"/>
  <c r="J59" i="343"/>
  <c r="J60" i="343"/>
  <c r="E62" i="343"/>
  <c r="E63" i="343"/>
  <c r="E64" i="343"/>
  <c r="F65" i="343"/>
  <c r="F66" i="343"/>
  <c r="F67" i="343"/>
  <c r="G68" i="343"/>
  <c r="G69" i="343"/>
  <c r="G70" i="343"/>
  <c r="I71" i="343"/>
  <c r="I72" i="343"/>
  <c r="I73" i="343"/>
  <c r="J74" i="343"/>
  <c r="J75" i="343"/>
  <c r="I76" i="343"/>
  <c r="G77" i="343"/>
  <c r="F78" i="343"/>
  <c r="E79" i="343"/>
  <c r="J79" i="343"/>
  <c r="I80" i="343"/>
  <c r="G81" i="343"/>
  <c r="F82" i="343"/>
  <c r="E83" i="343"/>
  <c r="J83" i="343"/>
  <c r="I84" i="343"/>
  <c r="G86" i="343"/>
  <c r="F87" i="343"/>
  <c r="E88" i="343"/>
  <c r="J88" i="343"/>
  <c r="I89" i="343"/>
  <c r="G5" i="343"/>
  <c r="E9" i="343"/>
  <c r="G15" i="343"/>
  <c r="F20" i="343"/>
  <c r="E25" i="343"/>
  <c r="J29" i="343"/>
  <c r="I34" i="343"/>
  <c r="G39" i="343"/>
  <c r="F47" i="343"/>
  <c r="E51" i="343"/>
  <c r="J55" i="343"/>
  <c r="E59" i="343"/>
  <c r="F62" i="343"/>
  <c r="G65" i="343"/>
  <c r="I68" i="343"/>
  <c r="J71" i="343"/>
  <c r="E75" i="343"/>
  <c r="I77" i="343"/>
  <c r="E80" i="343"/>
  <c r="E89" i="343"/>
  <c r="J84" i="343"/>
  <c r="I81" i="343"/>
  <c r="F88" i="343"/>
  <c r="E84" i="343"/>
  <c r="J80" i="343"/>
  <c r="AF14" i="440"/>
  <c r="Z14" i="440"/>
  <c r="T14" i="440"/>
  <c r="L14" i="440"/>
  <c r="Q14" i="440" s="1"/>
  <c r="AF13" i="440"/>
  <c r="Z13" i="440"/>
  <c r="T13" i="440"/>
  <c r="L13" i="440"/>
  <c r="Q13" i="440" s="1"/>
  <c r="AF12" i="440"/>
  <c r="Z12" i="440"/>
  <c r="T12" i="440"/>
  <c r="L12" i="440"/>
  <c r="Q12" i="440" s="1"/>
  <c r="AF11" i="440"/>
  <c r="Z11" i="440"/>
  <c r="T11" i="440"/>
  <c r="L11" i="440"/>
  <c r="Q11" i="440" s="1"/>
  <c r="AF10" i="440"/>
  <c r="Z10" i="440"/>
  <c r="T10" i="440"/>
  <c r="L10" i="440"/>
  <c r="Q10" i="440" s="1"/>
  <c r="AF9" i="440"/>
  <c r="Z9" i="440"/>
  <c r="T9" i="440"/>
  <c r="L9" i="440"/>
  <c r="Q9" i="440" s="1"/>
  <c r="AF8" i="440"/>
  <c r="Z8" i="440"/>
  <c r="T8" i="440"/>
  <c r="L8" i="440"/>
  <c r="Q8" i="440" s="1"/>
  <c r="AF7" i="440"/>
  <c r="Z7" i="440"/>
  <c r="T7" i="440"/>
  <c r="L7" i="440"/>
  <c r="Q7" i="440" s="1"/>
  <c r="AF6" i="440"/>
  <c r="Z6" i="440"/>
  <c r="T6" i="440"/>
  <c r="L6" i="440"/>
  <c r="Q6" i="440" s="1"/>
  <c r="AF5" i="440"/>
  <c r="Z5" i="440"/>
  <c r="T5" i="440"/>
  <c r="L5" i="440"/>
  <c r="Q5" i="440" s="1"/>
  <c r="AF4" i="440"/>
  <c r="Z4" i="440"/>
  <c r="T4" i="440"/>
  <c r="L4" i="440"/>
  <c r="Q4" i="440" s="1"/>
  <c r="AF3" i="440"/>
  <c r="Z3" i="440"/>
  <c r="T3" i="440"/>
  <c r="L3" i="440"/>
  <c r="Q3" i="440" s="1"/>
  <c r="R3" i="110" l="1"/>
  <c r="AB63" i="110" s="1"/>
  <c r="BY20" i="415"/>
  <c r="CE20" i="415" s="1"/>
  <c r="BX14" i="415"/>
  <c r="BQ14" i="415"/>
  <c r="CZ21" i="338"/>
  <c r="CZ19" i="338"/>
  <c r="DH12" i="415"/>
  <c r="DN12" i="415" s="1"/>
  <c r="CZ36" i="338"/>
  <c r="CZ5" i="338"/>
  <c r="CZ34" i="338"/>
  <c r="CZ37" i="338"/>
  <c r="CZ18" i="338"/>
  <c r="CZ14" i="338"/>
  <c r="CZ28" i="338"/>
  <c r="CZ8" i="338"/>
  <c r="CZ35" i="338"/>
  <c r="CZ20" i="338"/>
  <c r="BR13" i="415"/>
  <c r="BX13" i="415" s="1"/>
  <c r="BX17" i="415"/>
  <c r="AB113" i="110"/>
  <c r="AB98" i="110"/>
  <c r="AB532" i="110"/>
  <c r="AB630" i="110"/>
  <c r="AB462" i="110"/>
  <c r="AB610" i="110"/>
  <c r="AB545" i="110"/>
  <c r="AB609" i="110"/>
  <c r="AB425" i="110"/>
  <c r="AB437" i="110"/>
  <c r="AB434" i="110"/>
  <c r="AB498" i="110"/>
  <c r="AB517" i="110"/>
  <c r="AB581" i="110"/>
  <c r="AB645" i="110"/>
  <c r="AB596" i="110"/>
  <c r="AB638" i="110"/>
  <c r="AB668" i="110"/>
  <c r="AB470" i="110"/>
  <c r="AB642" i="110"/>
  <c r="AB568" i="110"/>
  <c r="AB553" i="110"/>
  <c r="AB617" i="110"/>
  <c r="AB685" i="110"/>
  <c r="AB441" i="110"/>
  <c r="AB455" i="110"/>
  <c r="AB469" i="110"/>
  <c r="AB483" i="110"/>
  <c r="AB442" i="110"/>
  <c r="AB530" i="110"/>
  <c r="AB786" i="110"/>
  <c r="AB712" i="110"/>
  <c r="AB525" i="110"/>
  <c r="AB589" i="110"/>
  <c r="AB653" i="110"/>
  <c r="AB757" i="110"/>
  <c r="AB612" i="110"/>
  <c r="AB447" i="110"/>
  <c r="AB654" i="110"/>
  <c r="AB461" i="110"/>
  <c r="AB684" i="110"/>
  <c r="AB475" i="110"/>
  <c r="AB710" i="110"/>
  <c r="AB440" i="110"/>
  <c r="AB472" i="110"/>
  <c r="AB522" i="110"/>
  <c r="AB650" i="110"/>
  <c r="AB778" i="110"/>
  <c r="AB576" i="110"/>
  <c r="AB704" i="110"/>
  <c r="AB832" i="110"/>
  <c r="AB523" i="110"/>
  <c r="AB555" i="110"/>
  <c r="AB579" i="110"/>
  <c r="AB587" i="110"/>
  <c r="AB611" i="110"/>
  <c r="AB619" i="110"/>
  <c r="AB643" i="110"/>
  <c r="AB651" i="110"/>
  <c r="AB675" i="110"/>
  <c r="AB683" i="110"/>
  <c r="AB707" i="110"/>
  <c r="AB715" i="110"/>
  <c r="AB739" i="110"/>
  <c r="AB747" i="110"/>
  <c r="AB771" i="110"/>
  <c r="AB779" i="110"/>
  <c r="AB803" i="110"/>
  <c r="AB813" i="110"/>
  <c r="AB859" i="110"/>
  <c r="AB875" i="110"/>
  <c r="AB923" i="110"/>
  <c r="AB939" i="110"/>
  <c r="AB987" i="110"/>
  <c r="AB1006" i="110"/>
  <c r="AB876" i="110"/>
  <c r="AB789" i="110"/>
  <c r="AB817" i="110"/>
  <c r="AB829" i="110"/>
  <c r="AB879" i="110"/>
  <c r="AB895" i="110"/>
  <c r="AB943" i="110"/>
  <c r="AB959" i="110"/>
  <c r="AB975" i="110"/>
  <c r="AB991" i="110"/>
  <c r="AB1004" i="110"/>
  <c r="AB848" i="110"/>
  <c r="AB864" i="110"/>
  <c r="AB21" i="110"/>
  <c r="AB1172" i="110"/>
  <c r="AB1164" i="110"/>
  <c r="AB1156" i="110"/>
  <c r="AB1148" i="110"/>
  <c r="AB1140" i="110"/>
  <c r="AB1132" i="110"/>
  <c r="AB1124" i="110"/>
  <c r="AB1116" i="110"/>
  <c r="AB1108" i="110"/>
  <c r="AB1100" i="110"/>
  <c r="AB1092" i="110"/>
  <c r="AB1084" i="110"/>
  <c r="AB1076" i="110"/>
  <c r="AB1068" i="110"/>
  <c r="AB1060" i="110"/>
  <c r="AB1052" i="110"/>
  <c r="AB1044" i="110"/>
  <c r="AB1036" i="110"/>
  <c r="AB1028" i="110"/>
  <c r="AB1020" i="110"/>
  <c r="AB1169" i="110"/>
  <c r="AB1161" i="110"/>
  <c r="AB1153" i="110"/>
  <c r="AB1145" i="110"/>
  <c r="AB1137" i="110"/>
  <c r="AB1129" i="110"/>
  <c r="AB1121" i="110"/>
  <c r="AB1113" i="110"/>
  <c r="AB1105" i="110"/>
  <c r="AB1097" i="110"/>
  <c r="AB1089" i="110"/>
  <c r="AB1081" i="110"/>
  <c r="AB1073" i="110"/>
  <c r="AB1065" i="110"/>
  <c r="AB1057" i="110"/>
  <c r="AB1049" i="110"/>
  <c r="AB1041" i="110"/>
  <c r="AB1033" i="110"/>
  <c r="AB1025" i="110"/>
  <c r="AB1017" i="110"/>
  <c r="AB1009" i="110"/>
  <c r="AB1010" i="110"/>
  <c r="AB996" i="110"/>
  <c r="AB988" i="110"/>
  <c r="AB980" i="110"/>
  <c r="AB972" i="110"/>
  <c r="AB964" i="110"/>
  <c r="AB956" i="110"/>
  <c r="AB948" i="110"/>
  <c r="AB940" i="110"/>
  <c r="AB932" i="110"/>
  <c r="AB924" i="110"/>
  <c r="AB916" i="110"/>
  <c r="AB908" i="110"/>
  <c r="AB900" i="110"/>
  <c r="AB1170" i="110"/>
  <c r="AB1162" i="110"/>
  <c r="AB1154" i="110"/>
  <c r="AB1146" i="110"/>
  <c r="AB1138" i="110"/>
  <c r="AB1130" i="110"/>
  <c r="AB1122" i="110"/>
  <c r="AB1114" i="110"/>
  <c r="AB1106" i="110"/>
  <c r="AB1098" i="110"/>
  <c r="AB1090" i="110"/>
  <c r="AB1082" i="110"/>
  <c r="AB1074" i="110"/>
  <c r="AB1066" i="110"/>
  <c r="AB1058" i="110"/>
  <c r="AB1050" i="110"/>
  <c r="AB1042" i="110"/>
  <c r="AB1034" i="110"/>
  <c r="AB1026" i="110"/>
  <c r="AB1018" i="110"/>
  <c r="AB1167" i="110"/>
  <c r="AB1159" i="110"/>
  <c r="AB1151" i="110"/>
  <c r="AB1143" i="110"/>
  <c r="AB1135" i="110"/>
  <c r="AB1127" i="110"/>
  <c r="AB1119" i="110"/>
  <c r="AB1111" i="110"/>
  <c r="AB1103" i="110"/>
  <c r="AB1095" i="110"/>
  <c r="AB1087" i="110"/>
  <c r="AB1079" i="110"/>
  <c r="AB1071" i="110"/>
  <c r="AB1063" i="110"/>
  <c r="AB1055" i="110"/>
  <c r="AB1047" i="110"/>
  <c r="AB1039" i="110"/>
  <c r="AB1031" i="110"/>
  <c r="AB1023" i="110"/>
  <c r="AB1015" i="110"/>
  <c r="AB1007" i="110"/>
  <c r="AB1002" i="110"/>
  <c r="AB994" i="110"/>
  <c r="AB986" i="110"/>
  <c r="AB978" i="110"/>
  <c r="AB970" i="110"/>
  <c r="AB962" i="110"/>
  <c r="AB954" i="110"/>
  <c r="AB946" i="110"/>
  <c r="AB938" i="110"/>
  <c r="AB930" i="110"/>
  <c r="AB922" i="110"/>
  <c r="AB914" i="110"/>
  <c r="AB906" i="110"/>
  <c r="AB898" i="110"/>
  <c r="AB890" i="110"/>
  <c r="AB882" i="110"/>
  <c r="AB874" i="110"/>
  <c r="AB866" i="110"/>
  <c r="AB858" i="110"/>
  <c r="AB850" i="110"/>
  <c r="AB842" i="110"/>
  <c r="AB1012" i="110"/>
  <c r="AB1001" i="110"/>
  <c r="AB993" i="110"/>
  <c r="AB985" i="110"/>
  <c r="AB977" i="110"/>
  <c r="AB969" i="110"/>
  <c r="AB961" i="110"/>
  <c r="AB953" i="110"/>
  <c r="AB945" i="110"/>
  <c r="AB937" i="110"/>
  <c r="AB929" i="110"/>
  <c r="AB921" i="110"/>
  <c r="AB913" i="110"/>
  <c r="AB905" i="110"/>
  <c r="AB897" i="110"/>
  <c r="AB889" i="110"/>
  <c r="AB881" i="110"/>
  <c r="AB873" i="110"/>
  <c r="AB865" i="110"/>
  <c r="AB857" i="110"/>
  <c r="AB849" i="110"/>
  <c r="AB841" i="110"/>
  <c r="AB831" i="110"/>
  <c r="AB823" i="110"/>
  <c r="AB815" i="110"/>
  <c r="AB807" i="110"/>
  <c r="AB1168" i="110"/>
  <c r="AB1160" i="110"/>
  <c r="AB1152" i="110"/>
  <c r="AB1144" i="110"/>
  <c r="AB1136" i="110"/>
  <c r="AB1128" i="110"/>
  <c r="AB1120" i="110"/>
  <c r="AB1112" i="110"/>
  <c r="AB1104" i="110"/>
  <c r="AB1096" i="110"/>
  <c r="AB1088" i="110"/>
  <c r="AB1080" i="110"/>
  <c r="AB1072" i="110"/>
  <c r="AB1064" i="110"/>
  <c r="AB1056" i="110"/>
  <c r="AB1048" i="110"/>
  <c r="AB1040" i="110"/>
  <c r="AB1032" i="110"/>
  <c r="AB1024" i="110"/>
  <c r="AB1016" i="110"/>
  <c r="AB1165" i="110"/>
  <c r="AB1157" i="110"/>
  <c r="AB1149" i="110"/>
  <c r="AB1141" i="110"/>
  <c r="AB1133" i="110"/>
  <c r="AB1125" i="110"/>
  <c r="AB1117" i="110"/>
  <c r="AB1109" i="110"/>
  <c r="AB1101" i="110"/>
  <c r="AB1093" i="110"/>
  <c r="AB1085" i="110"/>
  <c r="AB1077" i="110"/>
  <c r="AB1069" i="110"/>
  <c r="AB1061" i="110"/>
  <c r="AB1053" i="110"/>
  <c r="AB1045" i="110"/>
  <c r="AB1037" i="110"/>
  <c r="AB1029" i="110"/>
  <c r="AB1021" i="110"/>
  <c r="AB1013" i="110"/>
  <c r="AB1005" i="110"/>
  <c r="AB1000" i="110"/>
  <c r="AB992" i="110"/>
  <c r="AB984" i="110"/>
  <c r="AB976" i="110"/>
  <c r="AB968" i="110"/>
  <c r="AB960" i="110"/>
  <c r="AB952" i="110"/>
  <c r="AB944" i="110"/>
  <c r="AB936" i="110"/>
  <c r="AB928" i="110"/>
  <c r="AB920" i="110"/>
  <c r="AB912" i="110"/>
  <c r="AB904" i="110"/>
  <c r="AB896" i="110"/>
  <c r="AB888" i="110"/>
  <c r="AB1166" i="110"/>
  <c r="AB1158" i="110"/>
  <c r="AB1150" i="110"/>
  <c r="AB1142" i="110"/>
  <c r="AB1134" i="110"/>
  <c r="AB1126" i="110"/>
  <c r="AB1118" i="110"/>
  <c r="AB1110" i="110"/>
  <c r="AB1102" i="110"/>
  <c r="AB1094" i="110"/>
  <c r="AB1086" i="110"/>
  <c r="AB1078" i="110"/>
  <c r="AB1070" i="110"/>
  <c r="AB1062" i="110"/>
  <c r="AB1054" i="110"/>
  <c r="AB1046" i="110"/>
  <c r="AB1038" i="110"/>
  <c r="AB1030" i="110"/>
  <c r="AB1022" i="110"/>
  <c r="AB1171" i="110"/>
  <c r="AB1163" i="110"/>
  <c r="AB1155" i="110"/>
  <c r="AB1147" i="110"/>
  <c r="AB1139" i="110"/>
  <c r="AB1131" i="110"/>
  <c r="AB1123" i="110"/>
  <c r="AB1115" i="110"/>
  <c r="AB1107" i="110"/>
  <c r="AB1099" i="110"/>
  <c r="AB1091" i="110"/>
  <c r="AB1083" i="110"/>
  <c r="AB1075" i="110"/>
  <c r="AB1067" i="110"/>
  <c r="AB1059" i="110"/>
  <c r="AB1051" i="110"/>
  <c r="AB1043" i="110"/>
  <c r="AB1035" i="110"/>
  <c r="AB1027" i="110"/>
  <c r="AB1019" i="110"/>
  <c r="AB1011" i="110"/>
  <c r="AB1003" i="110"/>
  <c r="AB998" i="110"/>
  <c r="AB990" i="110"/>
  <c r="AB982" i="110"/>
  <c r="AB974" i="110"/>
  <c r="AB966" i="110"/>
  <c r="AB958" i="110"/>
  <c r="AB950" i="110"/>
  <c r="AB942" i="110"/>
  <c r="AB934" i="110"/>
  <c r="AB926" i="110"/>
  <c r="AB918" i="110"/>
  <c r="AB910" i="110"/>
  <c r="AB902" i="110"/>
  <c r="AB894" i="110"/>
  <c r="AB886" i="110"/>
  <c r="AB878" i="110"/>
  <c r="AB870" i="110"/>
  <c r="AB862" i="110"/>
  <c r="AB854" i="110"/>
  <c r="AB846" i="110"/>
  <c r="AB838" i="110"/>
  <c r="AB1014" i="110"/>
  <c r="AB997" i="110"/>
  <c r="AB989" i="110"/>
  <c r="AB981" i="110"/>
  <c r="AB973" i="110"/>
  <c r="AB965" i="110"/>
  <c r="AB957" i="110"/>
  <c r="AB949" i="110"/>
  <c r="AB941" i="110"/>
  <c r="AB933" i="110"/>
  <c r="AB925" i="110"/>
  <c r="AB917" i="110"/>
  <c r="AB909" i="110"/>
  <c r="AB901" i="110"/>
  <c r="AB893" i="110"/>
  <c r="AB885" i="110"/>
  <c r="AB877" i="110"/>
  <c r="AB869" i="110"/>
  <c r="AB861" i="110"/>
  <c r="AB853" i="110"/>
  <c r="AB845" i="110"/>
  <c r="AB835" i="110"/>
  <c r="AB827" i="110"/>
  <c r="AB449" i="110"/>
  <c r="AB481" i="110"/>
  <c r="AB516" i="110"/>
  <c r="AB580" i="110"/>
  <c r="AB644" i="110"/>
  <c r="AB708" i="110"/>
  <c r="AB772" i="110"/>
  <c r="AB431" i="110"/>
  <c r="AB463" i="110"/>
  <c r="AB495" i="110"/>
  <c r="AB558" i="110"/>
  <c r="AB622" i="110"/>
  <c r="AB686" i="110"/>
  <c r="AB750" i="110"/>
  <c r="AB814" i="110"/>
  <c r="AB445" i="110"/>
  <c r="AB477" i="110"/>
  <c r="AB524" i="110"/>
  <c r="AB588" i="110"/>
  <c r="AB652" i="110"/>
  <c r="AB716" i="110"/>
  <c r="AB780" i="110"/>
  <c r="AB427" i="110"/>
  <c r="AB459" i="110"/>
  <c r="AB491" i="110"/>
  <c r="AB550" i="110"/>
  <c r="AB614" i="110"/>
  <c r="AB678" i="110"/>
  <c r="AB742" i="110"/>
  <c r="AB806" i="110"/>
  <c r="AB428" i="110"/>
  <c r="AB436" i="110"/>
  <c r="AB444" i="110"/>
  <c r="AB452" i="110"/>
  <c r="AB460" i="110"/>
  <c r="AB468" i="110"/>
  <c r="AB476" i="110"/>
  <c r="AB484" i="110"/>
  <c r="AB492" i="110"/>
  <c r="AB506" i="110"/>
  <c r="AB538" i="110"/>
  <c r="AB570" i="110"/>
  <c r="AB602" i="110"/>
  <c r="AB634" i="110"/>
  <c r="AB666" i="110"/>
  <c r="AB698" i="110"/>
  <c r="AB730" i="110"/>
  <c r="AB762" i="110"/>
  <c r="AB794" i="110"/>
  <c r="AB826" i="110"/>
  <c r="AB528" i="110"/>
  <c r="AB560" i="110"/>
  <c r="AB592" i="110"/>
  <c r="AB624" i="110"/>
  <c r="AB656" i="110"/>
  <c r="AB688" i="110"/>
  <c r="AB720" i="110"/>
  <c r="AB752" i="110"/>
  <c r="AB784" i="110"/>
  <c r="AB816" i="110"/>
  <c r="AB839" i="110"/>
  <c r="AB503" i="110"/>
  <c r="AB511" i="110"/>
  <c r="AB519" i="110"/>
  <c r="AB527" i="110"/>
  <c r="AB535" i="110"/>
  <c r="AB543" i="110"/>
  <c r="AB551" i="110"/>
  <c r="AB559" i="110"/>
  <c r="AB567" i="110"/>
  <c r="AB575" i="110"/>
  <c r="AB583" i="110"/>
  <c r="AB591" i="110"/>
  <c r="AB599" i="110"/>
  <c r="AB607" i="110"/>
  <c r="AB615" i="110"/>
  <c r="AB623" i="110"/>
  <c r="AB631" i="110"/>
  <c r="AB639" i="110"/>
  <c r="AB647" i="110"/>
  <c r="AB655" i="110"/>
  <c r="AB663" i="110"/>
  <c r="AB671" i="110"/>
  <c r="AB679" i="110"/>
  <c r="AB687" i="110"/>
  <c r="AB695" i="110"/>
  <c r="AB703" i="110"/>
  <c r="AB711" i="110"/>
  <c r="AB719" i="110"/>
  <c r="AB727" i="110"/>
  <c r="AB735" i="110"/>
  <c r="AB743" i="110"/>
  <c r="AB751" i="110"/>
  <c r="AB759" i="110"/>
  <c r="AB767" i="110"/>
  <c r="AB775" i="110"/>
  <c r="AB783" i="110"/>
  <c r="AB791" i="110"/>
  <c r="AB799" i="110"/>
  <c r="AB809" i="110"/>
  <c r="AB819" i="110"/>
  <c r="AB833" i="110"/>
  <c r="AB851" i="110"/>
  <c r="AB867" i="110"/>
  <c r="AB883" i="110"/>
  <c r="AB899" i="110"/>
  <c r="AB915" i="110"/>
  <c r="AB931" i="110"/>
  <c r="AB947" i="110"/>
  <c r="AB963" i="110"/>
  <c r="AB979" i="110"/>
  <c r="AB995" i="110"/>
  <c r="AB836" i="110"/>
  <c r="AB852" i="110"/>
  <c r="AB868" i="110"/>
  <c r="AB884" i="110"/>
  <c r="AB681" i="110"/>
  <c r="AB689" i="110"/>
  <c r="AB697" i="110"/>
  <c r="AB705" i="110"/>
  <c r="AB713" i="110"/>
  <c r="AB721" i="110"/>
  <c r="AB729" i="110"/>
  <c r="AB737" i="110"/>
  <c r="AB745" i="110"/>
  <c r="AB753" i="110"/>
  <c r="AB761" i="110"/>
  <c r="AB769" i="110"/>
  <c r="AB777" i="110"/>
  <c r="AB785" i="110"/>
  <c r="AB793" i="110"/>
  <c r="AB801" i="110"/>
  <c r="AB811" i="110"/>
  <c r="AB821" i="110"/>
  <c r="AB1008" i="110"/>
  <c r="AB855" i="110"/>
  <c r="AB871" i="110"/>
  <c r="AB887" i="110"/>
  <c r="AB903" i="110"/>
  <c r="AB919" i="110"/>
  <c r="AB935" i="110"/>
  <c r="AB951" i="110"/>
  <c r="AB967" i="110"/>
  <c r="AB983" i="110"/>
  <c r="AB999" i="110"/>
  <c r="AB840" i="110"/>
  <c r="AB856" i="110"/>
  <c r="AB872" i="110"/>
  <c r="AB892" i="110"/>
  <c r="AB133" i="110"/>
  <c r="AB105" i="110"/>
  <c r="AB79" i="110"/>
  <c r="AB52" i="110"/>
  <c r="AB25" i="110"/>
  <c r="AB17" i="110"/>
  <c r="AB119" i="110"/>
  <c r="AB89" i="110"/>
  <c r="AB65" i="110"/>
  <c r="AB37" i="110"/>
  <c r="AB137" i="110"/>
  <c r="AB111" i="110"/>
  <c r="AB82" i="110"/>
  <c r="AB29" i="110"/>
  <c r="AB7" i="110"/>
  <c r="AB129" i="110"/>
  <c r="AB100" i="110"/>
  <c r="AB75" i="110"/>
  <c r="AB46" i="110"/>
  <c r="AB115" i="110"/>
  <c r="AB81" i="110"/>
  <c r="AB11" i="110"/>
  <c r="AB107" i="110"/>
  <c r="AB70" i="110"/>
  <c r="AB60" i="110"/>
  <c r="AB44" i="110"/>
  <c r="AB73" i="110"/>
  <c r="AB97" i="110"/>
  <c r="AB127" i="110"/>
  <c r="AB145" i="110"/>
  <c r="AB153" i="110"/>
  <c r="AB161" i="110"/>
  <c r="AB169" i="110"/>
  <c r="AB177" i="110"/>
  <c r="AB185" i="110"/>
  <c r="AB64" i="110"/>
  <c r="AB117" i="110"/>
  <c r="AB141" i="110"/>
  <c r="AB148" i="110"/>
  <c r="AB123" i="110"/>
  <c r="AB158" i="110"/>
  <c r="AB166" i="110"/>
  <c r="AB174" i="110"/>
  <c r="AB182" i="110"/>
  <c r="AB190" i="110"/>
  <c r="AB198" i="110"/>
  <c r="AB206" i="110"/>
  <c r="AB214" i="110"/>
  <c r="AB222" i="110"/>
  <c r="AB230" i="110"/>
  <c r="AB238" i="110"/>
  <c r="AB246" i="110"/>
  <c r="AB254" i="110"/>
  <c r="AB197" i="110"/>
  <c r="AB229" i="110"/>
  <c r="AB187" i="110"/>
  <c r="AB219" i="110"/>
  <c r="AB251" i="110"/>
  <c r="AB265" i="110"/>
  <c r="AB273" i="110"/>
  <c r="AB281" i="110"/>
  <c r="AB289" i="110"/>
  <c r="AB297" i="110"/>
  <c r="AB305" i="110"/>
  <c r="AB313" i="110"/>
  <c r="AB321" i="110"/>
  <c r="AB329" i="110"/>
  <c r="AB337" i="110"/>
  <c r="AB345" i="110"/>
  <c r="AB353" i="110"/>
  <c r="AB361" i="110"/>
  <c r="AB369" i="110"/>
  <c r="AB377" i="110"/>
  <c r="AB385" i="110"/>
  <c r="AB395" i="110"/>
  <c r="AB403" i="110"/>
  <c r="AB411" i="110"/>
  <c r="AB217" i="110"/>
  <c r="AB249" i="110"/>
  <c r="AB207" i="110"/>
  <c r="AB239" i="110"/>
  <c r="AB262" i="110"/>
  <c r="AB270" i="110"/>
  <c r="AB278" i="110"/>
  <c r="AB286" i="110"/>
  <c r="AB294" i="110"/>
  <c r="AB302" i="110"/>
  <c r="AB310" i="110"/>
  <c r="AB318" i="110"/>
  <c r="AB326" i="110"/>
  <c r="AB334" i="110"/>
  <c r="AB342" i="110"/>
  <c r="AB350" i="110"/>
  <c r="AB358" i="110"/>
  <c r="AB366" i="110"/>
  <c r="AB374" i="110"/>
  <c r="AB110" i="110"/>
  <c r="AB99" i="110"/>
  <c r="AB26" i="110"/>
  <c r="AB93" i="110"/>
  <c r="AB51" i="110"/>
  <c r="AB108" i="110"/>
  <c r="AB155" i="110"/>
  <c r="AB163" i="110"/>
  <c r="AB171" i="110"/>
  <c r="AB179" i="110"/>
  <c r="AB43" i="110"/>
  <c r="AB72" i="110"/>
  <c r="AB95" i="110"/>
  <c r="AB125" i="110"/>
  <c r="AB142" i="110"/>
  <c r="AB149" i="110"/>
  <c r="AB152" i="110"/>
  <c r="AB160" i="110"/>
  <c r="AB168" i="110"/>
  <c r="AB176" i="110"/>
  <c r="AB184" i="110"/>
  <c r="AB192" i="110"/>
  <c r="AB200" i="110"/>
  <c r="AB208" i="110"/>
  <c r="AB216" i="110"/>
  <c r="AB224" i="110"/>
  <c r="AB232" i="110"/>
  <c r="AB240" i="110"/>
  <c r="AB248" i="110"/>
  <c r="AB256" i="110"/>
  <c r="AB134" i="110"/>
  <c r="AB205" i="110"/>
  <c r="AB237" i="110"/>
  <c r="AB195" i="110"/>
  <c r="AB227" i="110"/>
  <c r="AB259" i="110"/>
  <c r="AB267" i="110"/>
  <c r="AB275" i="110"/>
  <c r="AB283" i="110"/>
  <c r="AB291" i="110"/>
  <c r="AB299" i="110"/>
  <c r="AB307" i="110"/>
  <c r="AB315" i="110"/>
  <c r="AB323" i="110"/>
  <c r="AB331" i="110"/>
  <c r="AB339" i="110"/>
  <c r="AB347" i="110"/>
  <c r="AB355" i="110"/>
  <c r="AB363" i="110"/>
  <c r="AB371" i="110"/>
  <c r="AB379" i="110"/>
  <c r="AB387" i="110"/>
  <c r="AB397" i="110"/>
  <c r="AB405" i="110"/>
  <c r="AB193" i="110"/>
  <c r="AB225" i="110"/>
  <c r="AB257" i="110"/>
  <c r="AB215" i="110"/>
  <c r="AB247" i="110"/>
  <c r="AB264" i="110"/>
  <c r="AB272" i="110"/>
  <c r="AB280" i="110"/>
  <c r="AB288" i="110"/>
  <c r="AB296" i="110"/>
  <c r="AB304" i="110"/>
  <c r="AB312" i="110"/>
  <c r="AB320" i="110"/>
  <c r="AB328" i="110"/>
  <c r="AB336" i="110"/>
  <c r="AB344" i="110"/>
  <c r="AB352" i="110"/>
  <c r="AB360" i="110"/>
  <c r="AB368" i="110"/>
  <c r="AB376" i="110"/>
  <c r="AB384" i="110"/>
  <c r="AB28" i="110"/>
  <c r="AB20" i="110"/>
  <c r="AB6" i="110"/>
  <c r="AB62" i="110"/>
  <c r="AB53" i="110"/>
  <c r="AB16" i="110"/>
  <c r="AB10" i="110"/>
  <c r="AB9" i="110"/>
  <c r="AB32" i="110"/>
  <c r="AB58" i="110"/>
  <c r="AB114" i="110"/>
  <c r="AB147" i="110"/>
  <c r="AB106" i="110"/>
  <c r="AB157" i="110"/>
  <c r="AB165" i="110"/>
  <c r="AB173" i="110"/>
  <c r="AB181" i="110"/>
  <c r="AB49" i="110"/>
  <c r="AB77" i="110"/>
  <c r="AB102" i="110"/>
  <c r="AB131" i="110"/>
  <c r="AB144" i="110"/>
  <c r="AB150" i="110"/>
  <c r="AB154" i="110"/>
  <c r="AB162" i="110"/>
  <c r="AB170" i="110"/>
  <c r="AB178" i="110"/>
  <c r="AB186" i="110"/>
  <c r="AB194" i="110"/>
  <c r="AB202" i="110"/>
  <c r="AB210" i="110"/>
  <c r="AB218" i="110"/>
  <c r="AB226" i="110"/>
  <c r="AB234" i="110"/>
  <c r="AB242" i="110"/>
  <c r="AB250" i="110"/>
  <c r="AB258" i="110"/>
  <c r="AB213" i="110"/>
  <c r="AB245" i="110"/>
  <c r="AB203" i="110"/>
  <c r="AB235" i="110"/>
  <c r="AB261" i="110"/>
  <c r="AB269" i="110"/>
  <c r="AB277" i="110"/>
  <c r="AB285" i="110"/>
  <c r="AB293" i="110"/>
  <c r="AB301" i="110"/>
  <c r="AB309" i="110"/>
  <c r="AB317" i="110"/>
  <c r="AB325" i="110"/>
  <c r="AB333" i="110"/>
  <c r="AB341" i="110"/>
  <c r="AB349" i="110"/>
  <c r="AB357" i="110"/>
  <c r="AB365" i="110"/>
  <c r="AB373" i="110"/>
  <c r="AB381" i="110"/>
  <c r="AB389" i="110"/>
  <c r="AB399" i="110"/>
  <c r="AB407" i="110"/>
  <c r="AB201" i="110"/>
  <c r="AB233" i="110"/>
  <c r="AB191" i="110"/>
  <c r="AB223" i="110"/>
  <c r="AB255" i="110"/>
  <c r="AB266" i="110"/>
  <c r="AB274" i="110"/>
  <c r="AB282" i="110"/>
  <c r="AB290" i="110"/>
  <c r="AB298" i="110"/>
  <c r="AB306" i="110"/>
  <c r="AB314" i="110"/>
  <c r="AB322" i="110"/>
  <c r="AB330" i="110"/>
  <c r="AB338" i="110"/>
  <c r="AB346" i="110"/>
  <c r="AB354" i="110"/>
  <c r="AB55" i="110"/>
  <c r="AB30" i="110"/>
  <c r="AB87" i="110"/>
  <c r="AB80" i="110"/>
  <c r="AB42" i="110"/>
  <c r="AB34" i="110"/>
  <c r="AB14" i="110"/>
  <c r="AB38" i="110"/>
  <c r="AB66" i="110"/>
  <c r="AB90" i="110"/>
  <c r="AB151" i="110"/>
  <c r="AB159" i="110"/>
  <c r="AB167" i="110"/>
  <c r="AB175" i="110"/>
  <c r="AB183" i="110"/>
  <c r="AB56" i="110"/>
  <c r="AB83" i="110"/>
  <c r="AB112" i="110"/>
  <c r="AB136" i="110"/>
  <c r="AB146" i="110"/>
  <c r="AB104" i="110"/>
  <c r="AB156" i="110"/>
  <c r="AB164" i="110"/>
  <c r="AB172" i="110"/>
  <c r="AB180" i="110"/>
  <c r="AB188" i="110"/>
  <c r="AB196" i="110"/>
  <c r="AB204" i="110"/>
  <c r="AB212" i="110"/>
  <c r="AB220" i="110"/>
  <c r="AB228" i="110"/>
  <c r="AB236" i="110"/>
  <c r="AB244" i="110"/>
  <c r="AB252" i="110"/>
  <c r="AB121" i="110"/>
  <c r="AB189" i="110"/>
  <c r="AB221" i="110"/>
  <c r="AB253" i="110"/>
  <c r="AB211" i="110"/>
  <c r="AB243" i="110"/>
  <c r="AB263" i="110"/>
  <c r="AB271" i="110"/>
  <c r="AB279" i="110"/>
  <c r="AB287" i="110"/>
  <c r="AB295" i="110"/>
  <c r="AB303" i="110"/>
  <c r="AB311" i="110"/>
  <c r="AB319" i="110"/>
  <c r="AB327" i="110"/>
  <c r="AB335" i="110"/>
  <c r="AB343" i="110"/>
  <c r="AB351" i="110"/>
  <c r="AB359" i="110"/>
  <c r="AB367" i="110"/>
  <c r="AB375" i="110"/>
  <c r="AB383" i="110"/>
  <c r="AB393" i="110"/>
  <c r="AB401" i="110"/>
  <c r="AB409" i="110"/>
  <c r="AB209" i="110"/>
  <c r="AB241" i="110"/>
  <c r="AB199" i="110"/>
  <c r="AB231" i="110"/>
  <c r="AB260" i="110"/>
  <c r="AB268" i="110"/>
  <c r="AB276" i="110"/>
  <c r="AB284" i="110"/>
  <c r="AB292" i="110"/>
  <c r="AB300" i="110"/>
  <c r="AB308" i="110"/>
  <c r="AB316" i="110"/>
  <c r="AB324" i="110"/>
  <c r="AB332" i="110"/>
  <c r="AB340" i="110"/>
  <c r="AB348" i="110"/>
  <c r="AB356" i="110"/>
  <c r="AB372" i="110"/>
  <c r="AB386" i="110"/>
  <c r="AB396" i="110"/>
  <c r="AB404" i="110"/>
  <c r="AB412" i="110"/>
  <c r="AB420" i="110"/>
  <c r="AB413" i="110"/>
  <c r="AB421" i="110"/>
  <c r="AB76" i="110"/>
  <c r="AB68" i="110"/>
  <c r="AB362" i="110"/>
  <c r="AB378" i="110"/>
  <c r="AB390" i="110"/>
  <c r="AB398" i="110"/>
  <c r="AB406" i="110"/>
  <c r="AB414" i="110"/>
  <c r="AB422" i="110"/>
  <c r="AB415" i="110"/>
  <c r="AB423" i="110"/>
  <c r="AB101" i="110"/>
  <c r="AB364" i="110"/>
  <c r="AB380" i="110"/>
  <c r="AB392" i="110"/>
  <c r="AB400" i="110"/>
  <c r="AB408" i="110"/>
  <c r="AB416" i="110"/>
  <c r="AB388" i="110"/>
  <c r="AB417" i="110"/>
  <c r="AB22" i="110"/>
  <c r="AB15" i="110"/>
  <c r="AB370" i="110"/>
  <c r="AB382" i="110"/>
  <c r="AB394" i="110"/>
  <c r="AB402" i="110"/>
  <c r="AB410" i="110"/>
  <c r="AB418" i="110"/>
  <c r="AB391" i="110"/>
  <c r="AB419" i="110"/>
  <c r="AB47" i="110"/>
  <c r="AB40" i="110"/>
  <c r="AB122" i="110"/>
  <c r="AB92" i="110"/>
  <c r="AB69" i="110"/>
  <c r="AB41" i="110"/>
  <c r="AB120" i="110"/>
  <c r="AB91" i="110"/>
  <c r="AB67" i="110"/>
  <c r="AB39" i="110"/>
  <c r="AB132" i="110"/>
  <c r="AB103" i="110"/>
  <c r="AB78" i="110"/>
  <c r="AB50" i="110"/>
  <c r="AB24" i="110"/>
  <c r="AB23" i="110"/>
  <c r="AB124" i="110"/>
  <c r="AB94" i="110"/>
  <c r="AB71" i="110"/>
  <c r="AB140" i="110"/>
  <c r="AB116" i="110"/>
  <c r="AB86" i="110"/>
  <c r="AB61" i="110"/>
  <c r="AB35" i="110"/>
  <c r="AB135" i="110"/>
  <c r="AB109" i="110"/>
  <c r="AB54" i="110"/>
  <c r="AB27" i="110"/>
  <c r="AB13" i="110"/>
  <c r="DH15" i="415"/>
  <c r="DN15" i="415" s="1"/>
  <c r="L2" i="346"/>
  <c r="BR16" i="415"/>
  <c r="BY16" i="415" s="1"/>
  <c r="CE16" i="415" s="1"/>
  <c r="H2" i="96"/>
  <c r="H3" i="96" s="1"/>
  <c r="DG19" i="415"/>
  <c r="DG21" i="415"/>
  <c r="CZ16" i="415"/>
  <c r="DH16" i="415"/>
  <c r="DN16" i="415" s="1"/>
  <c r="G2" i="325"/>
  <c r="G3" i="325" s="1"/>
  <c r="G2" i="346"/>
  <c r="H2" i="346"/>
  <c r="I2" i="346"/>
  <c r="I3" i="346" s="1"/>
  <c r="J2" i="346"/>
  <c r="J3" i="346" s="1"/>
  <c r="M2" i="346"/>
  <c r="M3" i="346" s="1"/>
  <c r="K2" i="346"/>
  <c r="K3" i="346" s="1"/>
  <c r="K2" i="345"/>
  <c r="K3" i="345" s="1"/>
  <c r="CZ20" i="415"/>
  <c r="BQ19" i="415"/>
  <c r="BR19" i="415"/>
  <c r="FQ13" i="415"/>
  <c r="FQ15" i="415"/>
  <c r="DA13" i="415"/>
  <c r="CZ13" i="415"/>
  <c r="FQ21" i="415"/>
  <c r="BX18" i="415"/>
  <c r="BY18" i="415"/>
  <c r="CE18" i="415" s="1"/>
  <c r="FW19" i="415"/>
  <c r="BR12" i="415"/>
  <c r="BQ12" i="415"/>
  <c r="BR15" i="415"/>
  <c r="BQ15" i="415"/>
  <c r="BY13" i="415"/>
  <c r="CE13" i="415" s="1"/>
  <c r="FW20" i="415"/>
  <c r="DH18" i="415"/>
  <c r="DN18" i="415" s="1"/>
  <c r="DG18" i="415"/>
  <c r="DA14" i="415"/>
  <c r="CZ14" i="415"/>
  <c r="DA17" i="415"/>
  <c r="CZ17" i="415"/>
  <c r="BR21" i="415"/>
  <c r="BQ21" i="415"/>
  <c r="DH20" i="415"/>
  <c r="DN20" i="415" s="1"/>
  <c r="DG20" i="415"/>
  <c r="FW12" i="415"/>
  <c r="FW18" i="415"/>
  <c r="J2" i="94"/>
  <c r="J3" i="94" s="1"/>
  <c r="I2" i="345"/>
  <c r="I3" i="345" s="1"/>
  <c r="T2" i="96"/>
  <c r="T3" i="96" s="1"/>
  <c r="J2" i="345"/>
  <c r="J3" i="345" s="1"/>
  <c r="G2" i="345"/>
  <c r="G3" i="345" s="1"/>
  <c r="M2" i="345"/>
  <c r="M3" i="345" s="1"/>
  <c r="F2" i="95"/>
  <c r="F3" i="95" s="1"/>
  <c r="O2" i="95"/>
  <c r="O3" i="95" s="1"/>
  <c r="L2" i="95"/>
  <c r="L3" i="95" s="1"/>
  <c r="M2" i="96"/>
  <c r="M3" i="96" s="1"/>
  <c r="R2" i="96"/>
  <c r="R3" i="96" s="1"/>
  <c r="J2" i="96"/>
  <c r="J3" i="96" s="1"/>
  <c r="R2" i="95"/>
  <c r="R3" i="95" s="1"/>
  <c r="K2" i="95"/>
  <c r="K3" i="95" s="1"/>
  <c r="N2" i="95"/>
  <c r="N3" i="95" s="1"/>
  <c r="P2" i="95"/>
  <c r="P3" i="95" s="1"/>
  <c r="I2" i="96"/>
  <c r="I3" i="96" s="1"/>
  <c r="V2" i="96"/>
  <c r="V3" i="96" s="1"/>
  <c r="Q2" i="96"/>
  <c r="Q3" i="96" s="1"/>
  <c r="Q2" i="95"/>
  <c r="Q3" i="95" s="1"/>
  <c r="G2" i="95"/>
  <c r="G3" i="95" s="1"/>
  <c r="M2" i="95"/>
  <c r="M3" i="95" s="1"/>
  <c r="J2" i="95"/>
  <c r="J3" i="95" s="1"/>
  <c r="E2" i="95"/>
  <c r="L2" i="96"/>
  <c r="L3" i="96" s="1"/>
  <c r="U2" i="96"/>
  <c r="U3" i="96" s="1"/>
  <c r="O2" i="96"/>
  <c r="O3" i="96" s="1"/>
  <c r="S2" i="95"/>
  <c r="S3" i="95" s="1"/>
  <c r="I2" i="95"/>
  <c r="I3" i="95" s="1"/>
  <c r="H2" i="95"/>
  <c r="H3" i="95" s="1"/>
  <c r="S2" i="96"/>
  <c r="S3" i="96" s="1"/>
  <c r="N2" i="96"/>
  <c r="N3" i="96" s="1"/>
  <c r="K2" i="96"/>
  <c r="K3" i="96" s="1"/>
  <c r="P2" i="96"/>
  <c r="P3" i="96" s="1"/>
  <c r="H2" i="94"/>
  <c r="H3" i="94" s="1"/>
  <c r="T2" i="94"/>
  <c r="T3" i="94" s="1"/>
  <c r="N2" i="94"/>
  <c r="N3" i="94" s="1"/>
  <c r="O2" i="94"/>
  <c r="O3" i="94" s="1"/>
  <c r="U2" i="94"/>
  <c r="U3" i="94" s="1"/>
  <c r="K2" i="94"/>
  <c r="K3" i="94" s="1"/>
  <c r="P2" i="94"/>
  <c r="P3" i="94" s="1"/>
  <c r="Q2" i="94"/>
  <c r="Q3" i="94" s="1"/>
  <c r="S2" i="94"/>
  <c r="S3" i="94" s="1"/>
  <c r="I2" i="94"/>
  <c r="I3" i="94" s="1"/>
  <c r="L2" i="94"/>
  <c r="L3" i="94" s="1"/>
  <c r="R2" i="94"/>
  <c r="R3" i="94" s="1"/>
  <c r="M2" i="94"/>
  <c r="M3" i="94" s="1"/>
  <c r="H2" i="343"/>
  <c r="H3" i="343" s="1"/>
  <c r="I2" i="325"/>
  <c r="I3" i="325" s="1"/>
  <c r="AC3" i="440"/>
  <c r="AC6" i="440"/>
  <c r="AC10" i="440"/>
  <c r="AC13" i="440"/>
  <c r="AC5" i="440"/>
  <c r="AC8" i="440"/>
  <c r="AC11" i="440"/>
  <c r="AC14" i="440"/>
  <c r="W3" i="440"/>
  <c r="W4" i="440"/>
  <c r="W5" i="440"/>
  <c r="W6" i="440"/>
  <c r="W7" i="440"/>
  <c r="W8" i="440"/>
  <c r="W9" i="440"/>
  <c r="W10" i="440"/>
  <c r="W11" i="440"/>
  <c r="W12" i="440"/>
  <c r="W13" i="440"/>
  <c r="W14" i="440"/>
  <c r="AC4" i="440"/>
  <c r="AC7" i="440"/>
  <c r="AC9" i="440"/>
  <c r="AC12" i="440"/>
  <c r="AB754" i="110" l="1"/>
  <c r="AB820" i="110"/>
  <c r="AB792" i="110"/>
  <c r="AB574" i="110"/>
  <c r="AB96" i="110"/>
  <c r="AB824" i="110"/>
  <c r="AB694" i="110"/>
  <c r="AB741" i="110"/>
  <c r="AB680" i="110"/>
  <c r="AB451" i="110"/>
  <c r="AB673" i="110"/>
  <c r="AB536" i="110"/>
  <c r="AB604" i="110"/>
  <c r="AB31" i="110"/>
  <c r="AB33" i="110"/>
  <c r="AB880" i="110"/>
  <c r="AB143" i="110"/>
  <c r="AB36" i="110"/>
  <c r="AB59" i="110"/>
  <c r="AB19" i="110"/>
  <c r="AB118" i="110"/>
  <c r="AB85" i="110"/>
  <c r="AB84" i="110"/>
  <c r="AB12" i="110"/>
  <c r="AB660" i="110"/>
  <c r="AB702" i="110"/>
  <c r="AB732" i="110"/>
  <c r="AB758" i="110"/>
  <c r="AB478" i="110"/>
  <c r="AB674" i="110"/>
  <c r="AB600" i="110"/>
  <c r="AB837" i="110"/>
  <c r="AB561" i="110"/>
  <c r="AB625" i="110"/>
  <c r="AB701" i="110"/>
  <c r="AB473" i="110"/>
  <c r="AB487" i="110"/>
  <c r="AB508" i="110"/>
  <c r="AB534" i="110"/>
  <c r="AB450" i="110"/>
  <c r="AB562" i="110"/>
  <c r="AB818" i="110"/>
  <c r="AB744" i="110"/>
  <c r="AB533" i="110"/>
  <c r="AB597" i="110"/>
  <c r="AB661" i="110"/>
  <c r="AB773" i="110"/>
  <c r="AB724" i="110"/>
  <c r="AB766" i="110"/>
  <c r="AB796" i="110"/>
  <c r="AB822" i="110"/>
  <c r="AB486" i="110"/>
  <c r="AB706" i="110"/>
  <c r="AB632" i="110"/>
  <c r="AB505" i="110"/>
  <c r="AB569" i="110"/>
  <c r="AB633" i="110"/>
  <c r="AB717" i="110"/>
  <c r="AB500" i="110"/>
  <c r="AB542" i="110"/>
  <c r="AB572" i="110"/>
  <c r="AB598" i="110"/>
  <c r="AB458" i="110"/>
  <c r="AB594" i="110"/>
  <c r="AB520" i="110"/>
  <c r="AB776" i="110"/>
  <c r="AB541" i="110"/>
  <c r="AB605" i="110"/>
  <c r="AB669" i="110"/>
  <c r="AB465" i="110"/>
  <c r="AB676" i="110"/>
  <c r="AB479" i="110"/>
  <c r="AB718" i="110"/>
  <c r="AB493" i="110"/>
  <c r="AB748" i="110"/>
  <c r="AB518" i="110"/>
  <c r="AB774" i="110"/>
  <c r="AB448" i="110"/>
  <c r="AB480" i="110"/>
  <c r="AB554" i="110"/>
  <c r="AB682" i="110"/>
  <c r="AB810" i="110"/>
  <c r="AB608" i="110"/>
  <c r="AB736" i="110"/>
  <c r="AB499" i="110"/>
  <c r="AB531" i="110"/>
  <c r="AB563" i="110"/>
  <c r="AB595" i="110"/>
  <c r="AB627" i="110"/>
  <c r="AB659" i="110"/>
  <c r="AB691" i="110"/>
  <c r="AB723" i="110"/>
  <c r="AB755" i="110"/>
  <c r="AB787" i="110"/>
  <c r="AB825" i="110"/>
  <c r="AB891" i="110"/>
  <c r="AB955" i="110"/>
  <c r="AB844" i="110"/>
  <c r="AB797" i="110"/>
  <c r="AB847" i="110"/>
  <c r="AB911" i="110"/>
  <c r="AB88" i="110"/>
  <c r="AB8" i="110"/>
  <c r="AB74" i="110"/>
  <c r="AB18" i="110"/>
  <c r="AB139" i="110"/>
  <c r="AB138" i="110"/>
  <c r="AB48" i="110"/>
  <c r="AB788" i="110"/>
  <c r="AB830" i="110"/>
  <c r="AB435" i="110"/>
  <c r="AB430" i="110"/>
  <c r="AB494" i="110"/>
  <c r="AB738" i="110"/>
  <c r="AB664" i="110"/>
  <c r="AB513" i="110"/>
  <c r="AB577" i="110"/>
  <c r="AB641" i="110"/>
  <c r="AB733" i="110"/>
  <c r="AB564" i="110"/>
  <c r="AB606" i="110"/>
  <c r="AB636" i="110"/>
  <c r="AB662" i="110"/>
  <c r="AB466" i="110"/>
  <c r="AB626" i="110"/>
  <c r="AB552" i="110"/>
  <c r="AB808" i="110"/>
  <c r="AB549" i="110"/>
  <c r="AB613" i="110"/>
  <c r="AB677" i="110"/>
  <c r="AB433" i="110"/>
  <c r="AB439" i="110"/>
  <c r="AB453" i="110"/>
  <c r="AB467" i="110"/>
  <c r="AB438" i="110"/>
  <c r="AB514" i="110"/>
  <c r="AB770" i="110"/>
  <c r="AB696" i="110"/>
  <c r="AB521" i="110"/>
  <c r="AB585" i="110"/>
  <c r="AB649" i="110"/>
  <c r="AB749" i="110"/>
  <c r="AB628" i="110"/>
  <c r="AB670" i="110"/>
  <c r="AB700" i="110"/>
  <c r="AB726" i="110"/>
  <c r="AB474" i="110"/>
  <c r="AB658" i="110"/>
  <c r="AB584" i="110"/>
  <c r="AB834" i="110"/>
  <c r="AB557" i="110"/>
  <c r="AB621" i="110"/>
  <c r="AB693" i="110"/>
  <c r="AB497" i="110"/>
  <c r="AB740" i="110"/>
  <c r="AB526" i="110"/>
  <c r="AB782" i="110"/>
  <c r="AB556" i="110"/>
  <c r="AB812" i="110"/>
  <c r="AB582" i="110"/>
  <c r="AB424" i="110"/>
  <c r="AB456" i="110"/>
  <c r="AB488" i="110"/>
  <c r="AB586" i="110"/>
  <c r="AB714" i="110"/>
  <c r="AB512" i="110"/>
  <c r="AB640" i="110"/>
  <c r="AB768" i="110"/>
  <c r="AB507" i="110"/>
  <c r="AB539" i="110"/>
  <c r="AB571" i="110"/>
  <c r="AB603" i="110"/>
  <c r="AB635" i="110"/>
  <c r="AB667" i="110"/>
  <c r="AB699" i="110"/>
  <c r="AB731" i="110"/>
  <c r="AB763" i="110"/>
  <c r="AB795" i="110"/>
  <c r="AB843" i="110"/>
  <c r="AB907" i="110"/>
  <c r="AB971" i="110"/>
  <c r="AB860" i="110"/>
  <c r="AB805" i="110"/>
  <c r="AB863" i="110"/>
  <c r="AB927" i="110"/>
  <c r="AB5" i="110"/>
  <c r="AB57" i="110"/>
  <c r="AB128" i="110"/>
  <c r="AB126" i="110"/>
  <c r="AB130" i="110"/>
  <c r="AB45" i="110"/>
  <c r="AB457" i="110"/>
  <c r="AB471" i="110"/>
  <c r="AB485" i="110"/>
  <c r="AB502" i="110"/>
  <c r="AB446" i="110"/>
  <c r="AB546" i="110"/>
  <c r="AB802" i="110"/>
  <c r="AB728" i="110"/>
  <c r="AB529" i="110"/>
  <c r="AB593" i="110"/>
  <c r="AB657" i="110"/>
  <c r="AB765" i="110"/>
  <c r="AB692" i="110"/>
  <c r="AB734" i="110"/>
  <c r="AB764" i="110"/>
  <c r="AB790" i="110"/>
  <c r="AB482" i="110"/>
  <c r="AB690" i="110"/>
  <c r="AB616" i="110"/>
  <c r="AB501" i="110"/>
  <c r="AB565" i="110"/>
  <c r="AB629" i="110"/>
  <c r="AB709" i="110"/>
  <c r="AB489" i="110"/>
  <c r="AB510" i="110"/>
  <c r="AB540" i="110"/>
  <c r="AB566" i="110"/>
  <c r="AB454" i="110"/>
  <c r="AB578" i="110"/>
  <c r="AB504" i="110"/>
  <c r="AB760" i="110"/>
  <c r="AB537" i="110"/>
  <c r="AB601" i="110"/>
  <c r="AB665" i="110"/>
  <c r="AB781" i="110"/>
  <c r="AB756" i="110"/>
  <c r="AB798" i="110"/>
  <c r="AB828" i="110"/>
  <c r="AB426" i="110"/>
  <c r="AB490" i="110"/>
  <c r="AB722" i="110"/>
  <c r="AB648" i="110"/>
  <c r="AB509" i="110"/>
  <c r="AB573" i="110"/>
  <c r="AB637" i="110"/>
  <c r="AB725" i="110"/>
  <c r="AB548" i="110"/>
  <c r="AB804" i="110"/>
  <c r="AB590" i="110"/>
  <c r="AB429" i="110"/>
  <c r="AB620" i="110"/>
  <c r="AB443" i="110"/>
  <c r="AB646" i="110"/>
  <c r="AB432" i="110"/>
  <c r="AB464" i="110"/>
  <c r="AB496" i="110"/>
  <c r="AB618" i="110"/>
  <c r="AB746" i="110"/>
  <c r="AB544" i="110"/>
  <c r="AB672" i="110"/>
  <c r="AB800" i="110"/>
  <c r="AB515" i="110"/>
  <c r="AB547" i="110"/>
  <c r="BX16" i="415"/>
  <c r="E3" i="95"/>
  <c r="T2" i="95"/>
  <c r="N2" i="346"/>
  <c r="FW13" i="415"/>
  <c r="BY19" i="415"/>
  <c r="CE19" i="415" s="1"/>
  <c r="BX19" i="415"/>
  <c r="BY12" i="415"/>
  <c r="CE12" i="415" s="1"/>
  <c r="BX12" i="415"/>
  <c r="DH13" i="415"/>
  <c r="DN13" i="415" s="1"/>
  <c r="DG13" i="415"/>
  <c r="FW21" i="415"/>
  <c r="FW15" i="415"/>
  <c r="BY21" i="415"/>
  <c r="CE21" i="415" s="1"/>
  <c r="BX21" i="415"/>
  <c r="DH17" i="415"/>
  <c r="DN17" i="415" s="1"/>
  <c r="DG17" i="415"/>
  <c r="DH14" i="415"/>
  <c r="DN14" i="415" s="1"/>
  <c r="DG14" i="415"/>
  <c r="BY15" i="415"/>
  <c r="CE15" i="415" s="1"/>
  <c r="BX15" i="415"/>
  <c r="W2" i="96"/>
  <c r="BQ45" i="346"/>
  <c r="BX45" i="346" s="1"/>
  <c r="CE45" i="346" s="1"/>
  <c r="CL45" i="346" s="1"/>
  <c r="CS45" i="346" s="1"/>
  <c r="CZ45" i="346" s="1"/>
  <c r="DG45" i="346" s="1"/>
  <c r="DN45" i="346" s="1"/>
  <c r="DU45" i="346" s="1"/>
  <c r="EB45" i="346" s="1"/>
  <c r="BQ44" i="346"/>
  <c r="BX44" i="346" s="1"/>
  <c r="CE44" i="346" s="1"/>
  <c r="CL44" i="346" s="1"/>
  <c r="CS44" i="346" s="1"/>
  <c r="CZ44" i="346" s="1"/>
  <c r="DG44" i="346" s="1"/>
  <c r="DN44" i="346" s="1"/>
  <c r="DU44" i="346" s="1"/>
  <c r="EB44" i="346" s="1"/>
  <c r="BQ43" i="346"/>
  <c r="BX43" i="346" s="1"/>
  <c r="CE43" i="346" s="1"/>
  <c r="CL43" i="346" s="1"/>
  <c r="CS43" i="346" s="1"/>
  <c r="CZ43" i="346" s="1"/>
  <c r="DG43" i="346" s="1"/>
  <c r="DN43" i="346" s="1"/>
  <c r="DU43" i="346" s="1"/>
  <c r="EB43" i="346" s="1"/>
  <c r="BQ42" i="346"/>
  <c r="BX42" i="346" s="1"/>
  <c r="CE42" i="346" s="1"/>
  <c r="CL42" i="346" s="1"/>
  <c r="CS42" i="346" s="1"/>
  <c r="CZ42" i="346" s="1"/>
  <c r="DG42" i="346" s="1"/>
  <c r="DN42" i="346" s="1"/>
  <c r="DU42" i="346" s="1"/>
  <c r="EB42" i="346" s="1"/>
  <c r="BQ41" i="346"/>
  <c r="BX41" i="346" s="1"/>
  <c r="CE41" i="346" s="1"/>
  <c r="CL41" i="346" s="1"/>
  <c r="CS41" i="346" s="1"/>
  <c r="CZ41" i="346" s="1"/>
  <c r="DG41" i="346" s="1"/>
  <c r="DN41" i="346" s="1"/>
  <c r="DU41" i="346" s="1"/>
  <c r="EB41" i="346" s="1"/>
  <c r="BQ40" i="346"/>
  <c r="BX40" i="346" s="1"/>
  <c r="CE40" i="346" s="1"/>
  <c r="CL40" i="346" s="1"/>
  <c r="CS40" i="346" s="1"/>
  <c r="CZ40" i="346" s="1"/>
  <c r="DG40" i="346" s="1"/>
  <c r="DN40" i="346" s="1"/>
  <c r="DU40" i="346" s="1"/>
  <c r="EB40" i="346" s="1"/>
  <c r="BQ49" i="346"/>
  <c r="BX49" i="346" s="1"/>
  <c r="CE49" i="346" s="1"/>
  <c r="CL49" i="346" s="1"/>
  <c r="CS49" i="346" s="1"/>
  <c r="CZ49" i="346" s="1"/>
  <c r="DG49" i="346" s="1"/>
  <c r="DN49" i="346" s="1"/>
  <c r="DU49" i="346" s="1"/>
  <c r="EB49" i="346" s="1"/>
  <c r="BQ48" i="346"/>
  <c r="BX48" i="346" s="1"/>
  <c r="CE48" i="346" s="1"/>
  <c r="CL48" i="346" s="1"/>
  <c r="CS48" i="346" s="1"/>
  <c r="CZ48" i="346" s="1"/>
  <c r="DG48" i="346" s="1"/>
  <c r="DN48" i="346" s="1"/>
  <c r="DU48" i="346" s="1"/>
  <c r="EB48" i="346" s="1"/>
  <c r="BQ47" i="346"/>
  <c r="BX47" i="346" s="1"/>
  <c r="CE47" i="346" s="1"/>
  <c r="CL47" i="346" s="1"/>
  <c r="CS47" i="346" s="1"/>
  <c r="CZ47" i="346" s="1"/>
  <c r="DG47" i="346" s="1"/>
  <c r="DN47" i="346" s="1"/>
  <c r="DU47" i="346" s="1"/>
  <c r="EB47" i="346" s="1"/>
  <c r="BQ46" i="346"/>
  <c r="BX46" i="346" s="1"/>
  <c r="CE46" i="346" s="1"/>
  <c r="CL46" i="346" s="1"/>
  <c r="CS46" i="346" s="1"/>
  <c r="CZ46" i="346" s="1"/>
  <c r="DG46" i="346" s="1"/>
  <c r="DN46" i="346" s="1"/>
  <c r="DU46" i="346" s="1"/>
  <c r="EB46" i="346" s="1"/>
  <c r="AB45" i="346"/>
  <c r="AI45" i="346" s="1"/>
  <c r="AP45" i="346" s="1"/>
  <c r="AW45" i="346" s="1"/>
  <c r="AB44" i="346"/>
  <c r="AI44" i="346" s="1"/>
  <c r="AP44" i="346" s="1"/>
  <c r="AW44" i="346" s="1"/>
  <c r="AB43" i="346"/>
  <c r="AI43" i="346" s="1"/>
  <c r="AP43" i="346" s="1"/>
  <c r="AW43" i="346" s="1"/>
  <c r="AB42" i="346"/>
  <c r="AI42" i="346" s="1"/>
  <c r="AP42" i="346" s="1"/>
  <c r="AW42" i="346" s="1"/>
  <c r="AB41" i="346"/>
  <c r="AI41" i="346" s="1"/>
  <c r="AP41" i="346" s="1"/>
  <c r="AW41" i="346" s="1"/>
  <c r="AB40" i="346"/>
  <c r="AI40" i="346" s="1"/>
  <c r="AP40" i="346" s="1"/>
  <c r="AW40" i="346" s="1"/>
  <c r="AB49" i="346"/>
  <c r="AI49" i="346" s="1"/>
  <c r="AP49" i="346" s="1"/>
  <c r="AW49" i="346" s="1"/>
  <c r="AB48" i="346"/>
  <c r="AI48" i="346" s="1"/>
  <c r="AP48" i="346" s="1"/>
  <c r="AW48" i="346" s="1"/>
  <c r="AB47" i="346"/>
  <c r="AI47" i="346" s="1"/>
  <c r="AP47" i="346" s="1"/>
  <c r="AW47" i="346" s="1"/>
  <c r="AB46" i="346"/>
  <c r="AI46" i="346" s="1"/>
  <c r="AP46" i="346" s="1"/>
  <c r="AW46" i="346" s="1"/>
  <c r="HJ45" i="346"/>
  <c r="HO45" i="346" s="1"/>
  <c r="HD45" i="346"/>
  <c r="HI45" i="346" s="1"/>
  <c r="GX45" i="346"/>
  <c r="HC45" i="346" s="1"/>
  <c r="GR45" i="346"/>
  <c r="GW45" i="346" s="1"/>
  <c r="GL45" i="346"/>
  <c r="GQ45" i="346" s="1"/>
  <c r="GH45" i="346"/>
  <c r="GB45" i="346"/>
  <c r="FV45" i="346"/>
  <c r="FP45" i="346"/>
  <c r="FN45" i="346"/>
  <c r="FT45" i="346" s="1"/>
  <c r="FZ45" i="346" s="1"/>
  <c r="GF45" i="346" s="1"/>
  <c r="FJ45" i="346"/>
  <c r="EV45" i="346"/>
  <c r="EU45" i="346"/>
  <c r="EL45" i="346"/>
  <c r="EJ45" i="346"/>
  <c r="EF45" i="346"/>
  <c r="ED45" i="346"/>
  <c r="DZ45" i="346"/>
  <c r="CV45" i="346"/>
  <c r="DB45" i="346" s="1"/>
  <c r="CU45" i="346"/>
  <c r="BM45" i="346"/>
  <c r="BT45" i="346" s="1"/>
  <c r="BL45" i="346"/>
  <c r="HJ44" i="346"/>
  <c r="HO44" i="346" s="1"/>
  <c r="HD44" i="346"/>
  <c r="HI44" i="346" s="1"/>
  <c r="GX44" i="346"/>
  <c r="HC44" i="346" s="1"/>
  <c r="GR44" i="346"/>
  <c r="GW44" i="346" s="1"/>
  <c r="GL44" i="346"/>
  <c r="GQ44" i="346" s="1"/>
  <c r="GH44" i="346"/>
  <c r="GB44" i="346"/>
  <c r="FV44" i="346"/>
  <c r="FP44" i="346"/>
  <c r="FN44" i="346"/>
  <c r="FT44" i="346" s="1"/>
  <c r="FJ44" i="346"/>
  <c r="EV44" i="346"/>
  <c r="FB44" i="346" s="1"/>
  <c r="FG44" i="346" s="1"/>
  <c r="EU44" i="346"/>
  <c r="EL44" i="346"/>
  <c r="EJ44" i="346"/>
  <c r="EF44" i="346"/>
  <c r="ED44" i="346"/>
  <c r="DZ44" i="346"/>
  <c r="CV44" i="346"/>
  <c r="DC44" i="346" s="1"/>
  <c r="CU44" i="346"/>
  <c r="BM44" i="346"/>
  <c r="BS44" i="346" s="1"/>
  <c r="BL44" i="346"/>
  <c r="HJ43" i="346"/>
  <c r="HO43" i="346" s="1"/>
  <c r="HD43" i="346"/>
  <c r="HI43" i="346" s="1"/>
  <c r="GX43" i="346"/>
  <c r="HC43" i="346" s="1"/>
  <c r="GR43" i="346"/>
  <c r="GW43" i="346" s="1"/>
  <c r="GL43" i="346"/>
  <c r="GQ43" i="346" s="1"/>
  <c r="GH43" i="346"/>
  <c r="GB43" i="346"/>
  <c r="FV43" i="346"/>
  <c r="FP43" i="346"/>
  <c r="FN43" i="346"/>
  <c r="FT43" i="346" s="1"/>
  <c r="FZ43" i="346" s="1"/>
  <c r="GF43" i="346" s="1"/>
  <c r="FJ43" i="346"/>
  <c r="EV43" i="346"/>
  <c r="EU43" i="346"/>
  <c r="EL43" i="346"/>
  <c r="EJ43" i="346"/>
  <c r="EF43" i="346"/>
  <c r="ED43" i="346"/>
  <c r="DZ43" i="346"/>
  <c r="CV43" i="346"/>
  <c r="DC43" i="346" s="1"/>
  <c r="DJ43" i="346" s="1"/>
  <c r="DP43" i="346" s="1"/>
  <c r="CU43" i="346"/>
  <c r="BM43" i="346"/>
  <c r="BS43" i="346" s="1"/>
  <c r="BL43" i="346"/>
  <c r="HJ42" i="346"/>
  <c r="HO42" i="346" s="1"/>
  <c r="HD42" i="346"/>
  <c r="HI42" i="346" s="1"/>
  <c r="GX42" i="346"/>
  <c r="HC42" i="346" s="1"/>
  <c r="GR42" i="346"/>
  <c r="GW42" i="346" s="1"/>
  <c r="GL42" i="346"/>
  <c r="GQ42" i="346" s="1"/>
  <c r="GH42" i="346"/>
  <c r="GB42" i="346"/>
  <c r="FV42" i="346"/>
  <c r="FP42" i="346"/>
  <c r="FN42" i="346"/>
  <c r="FT42" i="346" s="1"/>
  <c r="FJ42" i="346"/>
  <c r="EV42" i="346"/>
  <c r="FB42" i="346" s="1"/>
  <c r="FG42" i="346" s="1"/>
  <c r="EU42" i="346"/>
  <c r="EL42" i="346"/>
  <c r="EJ42" i="346"/>
  <c r="EF42" i="346"/>
  <c r="ED42" i="346"/>
  <c r="DZ42" i="346"/>
  <c r="CV42" i="346"/>
  <c r="DB42" i="346" s="1"/>
  <c r="CU42" i="346"/>
  <c r="BM42" i="346"/>
  <c r="BT42" i="346" s="1"/>
  <c r="CA42" i="346" s="1"/>
  <c r="CG42" i="346" s="1"/>
  <c r="BL42" i="346"/>
  <c r="HJ41" i="346"/>
  <c r="HO41" i="346" s="1"/>
  <c r="HD41" i="346"/>
  <c r="HI41" i="346" s="1"/>
  <c r="GX41" i="346"/>
  <c r="HC41" i="346" s="1"/>
  <c r="GR41" i="346"/>
  <c r="GW41" i="346" s="1"/>
  <c r="GL41" i="346"/>
  <c r="GQ41" i="346" s="1"/>
  <c r="GH41" i="346"/>
  <c r="GB41" i="346"/>
  <c r="FV41" i="346"/>
  <c r="FP41" i="346"/>
  <c r="FN41" i="346"/>
  <c r="FT41" i="346" s="1"/>
  <c r="FZ41" i="346" s="1"/>
  <c r="GF41" i="346" s="1"/>
  <c r="FJ41" i="346"/>
  <c r="EV41" i="346"/>
  <c r="FB41" i="346" s="1"/>
  <c r="FG41" i="346" s="1"/>
  <c r="EU41" i="346"/>
  <c r="EL41" i="346"/>
  <c r="EJ41" i="346"/>
  <c r="EF41" i="346"/>
  <c r="ED41" i="346"/>
  <c r="DZ41" i="346"/>
  <c r="CV41" i="346"/>
  <c r="DB41" i="346" s="1"/>
  <c r="CU41" i="346"/>
  <c r="BM41" i="346"/>
  <c r="BS41" i="346" s="1"/>
  <c r="BL41" i="346"/>
  <c r="HJ40" i="346"/>
  <c r="HO40" i="346" s="1"/>
  <c r="HD40" i="346"/>
  <c r="HI40" i="346" s="1"/>
  <c r="GX40" i="346"/>
  <c r="HC40" i="346" s="1"/>
  <c r="GR40" i="346"/>
  <c r="GW40" i="346" s="1"/>
  <c r="GL40" i="346"/>
  <c r="GQ40" i="346" s="1"/>
  <c r="GH40" i="346"/>
  <c r="GB40" i="346"/>
  <c r="FV40" i="346"/>
  <c r="FP40" i="346"/>
  <c r="FN40" i="346"/>
  <c r="FT40" i="346" s="1"/>
  <c r="FZ40" i="346" s="1"/>
  <c r="GF40" i="346" s="1"/>
  <c r="FJ40" i="346"/>
  <c r="EV40" i="346"/>
  <c r="FB40" i="346" s="1"/>
  <c r="FG40" i="346" s="1"/>
  <c r="EU40" i="346"/>
  <c r="EL40" i="346"/>
  <c r="EJ40" i="346"/>
  <c r="EF40" i="346"/>
  <c r="ED40" i="346"/>
  <c r="DZ40" i="346"/>
  <c r="CV40" i="346"/>
  <c r="DB40" i="346" s="1"/>
  <c r="CU40" i="346"/>
  <c r="BM40" i="346"/>
  <c r="BS40" i="346" s="1"/>
  <c r="BL40" i="346"/>
  <c r="HJ49" i="346"/>
  <c r="HO49" i="346" s="1"/>
  <c r="HD49" i="346"/>
  <c r="HI49" i="346" s="1"/>
  <c r="GX49" i="346"/>
  <c r="HC49" i="346" s="1"/>
  <c r="GR49" i="346"/>
  <c r="GW49" i="346" s="1"/>
  <c r="GL49" i="346"/>
  <c r="GQ49" i="346" s="1"/>
  <c r="GH49" i="346"/>
  <c r="GB49" i="346"/>
  <c r="FV49" i="346"/>
  <c r="FP49" i="346"/>
  <c r="FN49" i="346"/>
  <c r="FT49" i="346" s="1"/>
  <c r="FZ49" i="346" s="1"/>
  <c r="GF49" i="346" s="1"/>
  <c r="FJ49" i="346"/>
  <c r="EV49" i="346"/>
  <c r="FB49" i="346" s="1"/>
  <c r="FG49" i="346" s="1"/>
  <c r="EU49" i="346"/>
  <c r="EL49" i="346"/>
  <c r="EJ49" i="346"/>
  <c r="EF49" i="346"/>
  <c r="ED49" i="346"/>
  <c r="DZ49" i="346"/>
  <c r="CV49" i="346"/>
  <c r="DB49" i="346" s="1"/>
  <c r="CU49" i="346"/>
  <c r="BM49" i="346"/>
  <c r="BS49" i="346" s="1"/>
  <c r="BL49" i="346"/>
  <c r="HJ48" i="346"/>
  <c r="HO48" i="346" s="1"/>
  <c r="HD48" i="346"/>
  <c r="HI48" i="346" s="1"/>
  <c r="GX48" i="346"/>
  <c r="HC48" i="346" s="1"/>
  <c r="GR48" i="346"/>
  <c r="GW48" i="346" s="1"/>
  <c r="GL48" i="346"/>
  <c r="GQ48" i="346" s="1"/>
  <c r="GH48" i="346"/>
  <c r="GB48" i="346"/>
  <c r="FV48" i="346"/>
  <c r="FP48" i="346"/>
  <c r="FN48" i="346"/>
  <c r="FT48" i="346" s="1"/>
  <c r="FJ48" i="346"/>
  <c r="EV48" i="346"/>
  <c r="FB48" i="346" s="1"/>
  <c r="FG48" i="346" s="1"/>
  <c r="EU48" i="346"/>
  <c r="EL48" i="346"/>
  <c r="EJ48" i="346"/>
  <c r="EF48" i="346"/>
  <c r="ED48" i="346"/>
  <c r="DZ48" i="346"/>
  <c r="CV48" i="346"/>
  <c r="DB48" i="346" s="1"/>
  <c r="CU48" i="346"/>
  <c r="BM48" i="346"/>
  <c r="BS48" i="346" s="1"/>
  <c r="BL48" i="346"/>
  <c r="HJ47" i="346"/>
  <c r="HO47" i="346" s="1"/>
  <c r="HD47" i="346"/>
  <c r="HI47" i="346" s="1"/>
  <c r="GX47" i="346"/>
  <c r="HC47" i="346" s="1"/>
  <c r="GR47" i="346"/>
  <c r="GW47" i="346" s="1"/>
  <c r="GL47" i="346"/>
  <c r="GQ47" i="346" s="1"/>
  <c r="GH47" i="346"/>
  <c r="GB47" i="346"/>
  <c r="FV47" i="346"/>
  <c r="FP47" i="346"/>
  <c r="FN47" i="346"/>
  <c r="FT47" i="346" s="1"/>
  <c r="FZ47" i="346" s="1"/>
  <c r="GF47" i="346" s="1"/>
  <c r="FJ47" i="346"/>
  <c r="EV47" i="346"/>
  <c r="FB47" i="346" s="1"/>
  <c r="FG47" i="346" s="1"/>
  <c r="EU47" i="346"/>
  <c r="EL47" i="346"/>
  <c r="EJ47" i="346"/>
  <c r="EF47" i="346"/>
  <c r="ED47" i="346"/>
  <c r="DZ47" i="346"/>
  <c r="CV47" i="346"/>
  <c r="DB47" i="346" s="1"/>
  <c r="CU47" i="346"/>
  <c r="BM47" i="346"/>
  <c r="BS47" i="346" s="1"/>
  <c r="BL47" i="346"/>
  <c r="HJ46" i="346"/>
  <c r="HO46" i="346" s="1"/>
  <c r="HD46" i="346"/>
  <c r="HI46" i="346" s="1"/>
  <c r="GX46" i="346"/>
  <c r="HC46" i="346" s="1"/>
  <c r="GR46" i="346"/>
  <c r="GW46" i="346" s="1"/>
  <c r="GL46" i="346"/>
  <c r="GQ46" i="346" s="1"/>
  <c r="GH46" i="346"/>
  <c r="GB46" i="346"/>
  <c r="FV46" i="346"/>
  <c r="FP46" i="346"/>
  <c r="FN46" i="346"/>
  <c r="FT46" i="346" s="1"/>
  <c r="FJ46" i="346"/>
  <c r="EV46" i="346"/>
  <c r="FB46" i="346" s="1"/>
  <c r="FG46" i="346" s="1"/>
  <c r="EU46" i="346"/>
  <c r="EL46" i="346"/>
  <c r="EJ46" i="346"/>
  <c r="EF46" i="346"/>
  <c r="ED46" i="346"/>
  <c r="DZ46" i="346"/>
  <c r="CV46" i="346"/>
  <c r="DC46" i="346" s="1"/>
  <c r="CU46" i="346"/>
  <c r="BM46" i="346"/>
  <c r="BS46" i="346" s="1"/>
  <c r="BL46" i="346"/>
  <c r="IP49" i="345"/>
  <c r="IP48" i="345"/>
  <c r="IP47" i="345"/>
  <c r="IP46" i="345"/>
  <c r="IP45" i="345"/>
  <c r="IP44" i="345"/>
  <c r="IP43" i="345"/>
  <c r="IP42" i="345"/>
  <c r="IP41" i="345"/>
  <c r="IP40" i="345"/>
  <c r="GL49" i="345"/>
  <c r="GR49" i="345" s="1"/>
  <c r="GX49" i="345" s="1"/>
  <c r="HD49" i="345" s="1"/>
  <c r="GL48" i="345"/>
  <c r="GR48" i="345" s="1"/>
  <c r="GX48" i="345" s="1"/>
  <c r="HD48" i="345" s="1"/>
  <c r="GL47" i="345"/>
  <c r="GR47" i="345" s="1"/>
  <c r="GX47" i="345" s="1"/>
  <c r="HD47" i="345" s="1"/>
  <c r="GL46" i="345"/>
  <c r="GR46" i="345" s="1"/>
  <c r="GX46" i="345" s="1"/>
  <c r="HD46" i="345" s="1"/>
  <c r="GL45" i="345"/>
  <c r="GR45" i="345" s="1"/>
  <c r="GX45" i="345" s="1"/>
  <c r="HD45" i="345" s="1"/>
  <c r="GL44" i="345"/>
  <c r="GR44" i="345" s="1"/>
  <c r="GX44" i="345" s="1"/>
  <c r="HD44" i="345" s="1"/>
  <c r="GL43" i="345"/>
  <c r="GR43" i="345" s="1"/>
  <c r="GX43" i="345" s="1"/>
  <c r="HD43" i="345" s="1"/>
  <c r="GL42" i="345"/>
  <c r="GR42" i="345" s="1"/>
  <c r="GX42" i="345" s="1"/>
  <c r="HD42" i="345" s="1"/>
  <c r="GL41" i="345"/>
  <c r="GR41" i="345" s="1"/>
  <c r="GX41" i="345" s="1"/>
  <c r="HD41" i="345" s="1"/>
  <c r="GL40" i="345"/>
  <c r="GR40" i="345" s="1"/>
  <c r="GX40" i="345" s="1"/>
  <c r="HD40" i="345" s="1"/>
  <c r="BZ49" i="345"/>
  <c r="CF49" i="345" s="1"/>
  <c r="CL49" i="345" s="1"/>
  <c r="BZ48" i="345"/>
  <c r="CF48" i="345" s="1"/>
  <c r="CL48" i="345" s="1"/>
  <c r="BZ47" i="345"/>
  <c r="CF47" i="345" s="1"/>
  <c r="CL47" i="345" s="1"/>
  <c r="BZ46" i="345"/>
  <c r="CF46" i="345" s="1"/>
  <c r="CL46" i="345" s="1"/>
  <c r="BZ45" i="345"/>
  <c r="CF45" i="345" s="1"/>
  <c r="CL45" i="345" s="1"/>
  <c r="BZ44" i="345"/>
  <c r="CF44" i="345" s="1"/>
  <c r="CL44" i="345" s="1"/>
  <c r="BZ43" i="345"/>
  <c r="CF43" i="345" s="1"/>
  <c r="CL43" i="345" s="1"/>
  <c r="BZ42" i="345"/>
  <c r="CF42" i="345" s="1"/>
  <c r="CL42" i="345" s="1"/>
  <c r="BZ41" i="345"/>
  <c r="CF41" i="345" s="1"/>
  <c r="CL41" i="345" s="1"/>
  <c r="BZ40" i="345"/>
  <c r="CF40" i="345" s="1"/>
  <c r="CL40" i="345" s="1"/>
  <c r="AP49" i="345"/>
  <c r="AV49" i="345" s="1"/>
  <c r="BB49" i="345" s="1"/>
  <c r="BH49" i="345" s="1"/>
  <c r="AP48" i="345"/>
  <c r="AV48" i="345" s="1"/>
  <c r="BB48" i="345" s="1"/>
  <c r="BH48" i="345" s="1"/>
  <c r="AP47" i="345"/>
  <c r="AV47" i="345" s="1"/>
  <c r="BB47" i="345" s="1"/>
  <c r="BH47" i="345" s="1"/>
  <c r="AP46" i="345"/>
  <c r="AV46" i="345" s="1"/>
  <c r="BB46" i="345" s="1"/>
  <c r="BH46" i="345" s="1"/>
  <c r="AP45" i="345"/>
  <c r="AV45" i="345" s="1"/>
  <c r="BB45" i="345" s="1"/>
  <c r="BH45" i="345" s="1"/>
  <c r="AP44" i="345"/>
  <c r="AV44" i="345" s="1"/>
  <c r="BB44" i="345" s="1"/>
  <c r="BH44" i="345" s="1"/>
  <c r="AP43" i="345"/>
  <c r="AV43" i="345" s="1"/>
  <c r="BB43" i="345" s="1"/>
  <c r="BH43" i="345" s="1"/>
  <c r="AP42" i="345"/>
  <c r="AV42" i="345" s="1"/>
  <c r="BB42" i="345" s="1"/>
  <c r="BH42" i="345" s="1"/>
  <c r="AP41" i="345"/>
  <c r="AV41" i="345" s="1"/>
  <c r="BB41" i="345" s="1"/>
  <c r="BH41" i="345" s="1"/>
  <c r="AP40" i="345"/>
  <c r="AV40" i="345" s="1"/>
  <c r="BB40" i="345" s="1"/>
  <c r="BH40" i="345" s="1"/>
  <c r="HE49" i="345"/>
  <c r="GY49" i="345"/>
  <c r="GS49" i="345"/>
  <c r="GM49" i="345"/>
  <c r="GG49" i="345"/>
  <c r="CM49" i="345"/>
  <c r="CG49" i="345"/>
  <c r="CA49" i="345"/>
  <c r="BU49" i="345"/>
  <c r="BI49" i="345"/>
  <c r="BC49" i="345"/>
  <c r="AW49" i="345"/>
  <c r="AQ49" i="345"/>
  <c r="AK49" i="345"/>
  <c r="S49" i="345"/>
  <c r="HE48" i="345"/>
  <c r="GY48" i="345"/>
  <c r="GS48" i="345"/>
  <c r="GM48" i="345"/>
  <c r="GG48" i="345"/>
  <c r="CM48" i="345"/>
  <c r="CG48" i="345"/>
  <c r="CA48" i="345"/>
  <c r="BU48" i="345"/>
  <c r="BI48" i="345"/>
  <c r="BC48" i="345"/>
  <c r="AW48" i="345"/>
  <c r="AQ48" i="345"/>
  <c r="AK48" i="345"/>
  <c r="S48" i="345"/>
  <c r="HE47" i="345"/>
  <c r="GY47" i="345"/>
  <c r="GS47" i="345"/>
  <c r="GM47" i="345"/>
  <c r="GG47" i="345"/>
  <c r="CM47" i="345"/>
  <c r="CG47" i="345"/>
  <c r="CA47" i="345"/>
  <c r="BU47" i="345"/>
  <c r="BI47" i="345"/>
  <c r="BC47" i="345"/>
  <c r="AW47" i="345"/>
  <c r="AQ47" i="345"/>
  <c r="AK47" i="345"/>
  <c r="S47" i="345"/>
  <c r="HE46" i="345"/>
  <c r="GY46" i="345"/>
  <c r="GS46" i="345"/>
  <c r="GM46" i="345"/>
  <c r="GG46" i="345"/>
  <c r="CM46" i="345"/>
  <c r="CG46" i="345"/>
  <c r="CA46" i="345"/>
  <c r="BU46" i="345"/>
  <c r="BI46" i="345"/>
  <c r="BC46" i="345"/>
  <c r="AW46" i="345"/>
  <c r="AQ46" i="345"/>
  <c r="AK46" i="345"/>
  <c r="S46" i="345"/>
  <c r="HE45" i="345"/>
  <c r="GY45" i="345"/>
  <c r="GS45" i="345"/>
  <c r="GM45" i="345"/>
  <c r="GG45" i="345"/>
  <c r="CM45" i="345"/>
  <c r="CG45" i="345"/>
  <c r="CA45" i="345"/>
  <c r="BU45" i="345"/>
  <c r="BI45" i="345"/>
  <c r="BC45" i="345"/>
  <c r="AW45" i="345"/>
  <c r="AQ45" i="345"/>
  <c r="AK45" i="345"/>
  <c r="S45" i="345"/>
  <c r="HE44" i="345"/>
  <c r="GY44" i="345"/>
  <c r="GS44" i="345"/>
  <c r="GM44" i="345"/>
  <c r="GG44" i="345"/>
  <c r="CM44" i="345"/>
  <c r="CG44" i="345"/>
  <c r="CA44" i="345"/>
  <c r="BU44" i="345"/>
  <c r="BI44" i="345"/>
  <c r="BC44" i="345"/>
  <c r="AW44" i="345"/>
  <c r="AQ44" i="345"/>
  <c r="AK44" i="345"/>
  <c r="S44" i="345"/>
  <c r="HE43" i="345"/>
  <c r="GY43" i="345"/>
  <c r="GS43" i="345"/>
  <c r="GM43" i="345"/>
  <c r="GG43" i="345"/>
  <c r="CM43" i="345"/>
  <c r="CG43" i="345"/>
  <c r="CA43" i="345"/>
  <c r="BU43" i="345"/>
  <c r="BI43" i="345"/>
  <c r="BC43" i="345"/>
  <c r="AW43" i="345"/>
  <c r="AQ43" i="345"/>
  <c r="AK43" i="345"/>
  <c r="S43" i="345"/>
  <c r="HE42" i="345"/>
  <c r="GY42" i="345"/>
  <c r="GS42" i="345"/>
  <c r="GM42" i="345"/>
  <c r="GG42" i="345"/>
  <c r="CM42" i="345"/>
  <c r="CG42" i="345"/>
  <c r="CA42" i="345"/>
  <c r="BU42" i="345"/>
  <c r="BI42" i="345"/>
  <c r="BC42" i="345"/>
  <c r="AW42" i="345"/>
  <c r="AQ42" i="345"/>
  <c r="AK42" i="345"/>
  <c r="S42" i="345"/>
  <c r="HE41" i="345"/>
  <c r="GY41" i="345"/>
  <c r="GS41" i="345"/>
  <c r="GM41" i="345"/>
  <c r="GG41" i="345"/>
  <c r="CM41" i="345"/>
  <c r="CG41" i="345"/>
  <c r="CA41" i="345"/>
  <c r="BU41" i="345"/>
  <c r="BI41" i="345"/>
  <c r="BC41" i="345"/>
  <c r="AW41" i="345"/>
  <c r="AQ41" i="345"/>
  <c r="AK41" i="345"/>
  <c r="S41" i="345"/>
  <c r="HE40" i="345"/>
  <c r="GY40" i="345"/>
  <c r="GS40" i="345"/>
  <c r="GM40" i="345"/>
  <c r="GG40" i="345"/>
  <c r="CM40" i="345"/>
  <c r="CG40" i="345"/>
  <c r="CA40" i="345"/>
  <c r="BU40" i="345"/>
  <c r="BI40" i="345"/>
  <c r="BC40" i="345"/>
  <c r="AW40" i="345"/>
  <c r="AQ40" i="345"/>
  <c r="AK40" i="345"/>
  <c r="S40" i="345"/>
  <c r="T3" i="95" l="1"/>
  <c r="X250" i="95" s="1"/>
  <c r="X154" i="95"/>
  <c r="X378" i="95"/>
  <c r="X95" i="95"/>
  <c r="X287" i="95"/>
  <c r="X351" i="95"/>
  <c r="X416" i="95"/>
  <c r="X544" i="95"/>
  <c r="X608" i="95"/>
  <c r="X672" i="95"/>
  <c r="X800" i="95"/>
  <c r="X864" i="95"/>
  <c r="X928" i="95"/>
  <c r="X1056" i="95"/>
  <c r="X441" i="95"/>
  <c r="X1776" i="95"/>
  <c r="X1802" i="95"/>
  <c r="X23" i="95"/>
  <c r="X36" i="95"/>
  <c r="X59" i="95"/>
  <c r="X124" i="95"/>
  <c r="X188" i="95"/>
  <c r="X316" i="95"/>
  <c r="X380" i="95"/>
  <c r="X105" i="95"/>
  <c r="X233" i="95"/>
  <c r="X297" i="95"/>
  <c r="X361" i="95"/>
  <c r="X142" i="95"/>
  <c r="X206" i="95"/>
  <c r="X270" i="95"/>
  <c r="X398" i="95"/>
  <c r="X115" i="95"/>
  <c r="X179" i="95"/>
  <c r="X307" i="95"/>
  <c r="X371" i="95"/>
  <c r="X436" i="95"/>
  <c r="X564" i="95"/>
  <c r="X628" i="95"/>
  <c r="X692" i="95"/>
  <c r="X820" i="95"/>
  <c r="X884" i="95"/>
  <c r="X948" i="95"/>
  <c r="X1076" i="95"/>
  <c r="X461" i="95"/>
  <c r="X525" i="95"/>
  <c r="X653" i="95"/>
  <c r="X717" i="95"/>
  <c r="X1820" i="95"/>
  <c r="X1767" i="95"/>
  <c r="X1782" i="95"/>
  <c r="X43" i="95"/>
  <c r="X14" i="95"/>
  <c r="X80" i="95"/>
  <c r="X144" i="95"/>
  <c r="X272" i="95"/>
  <c r="X336" i="95"/>
  <c r="X61" i="95"/>
  <c r="X125" i="95"/>
  <c r="X173" i="95"/>
  <c r="X189" i="95"/>
  <c r="X253" i="95"/>
  <c r="X301" i="95"/>
  <c r="X317" i="95"/>
  <c r="X381" i="95"/>
  <c r="X82" i="95"/>
  <c r="X98" i="95"/>
  <c r="X162" i="95"/>
  <c r="X178" i="95"/>
  <c r="X194" i="95"/>
  <c r="X226" i="95"/>
  <c r="X242" i="95"/>
  <c r="X258" i="95"/>
  <c r="X290" i="95"/>
  <c r="X306" i="95"/>
  <c r="X322" i="95"/>
  <c r="X354" i="95"/>
  <c r="X370" i="95"/>
  <c r="X386" i="95"/>
  <c r="X71" i="95"/>
  <c r="X87" i="95"/>
  <c r="X103" i="95"/>
  <c r="X135" i="95"/>
  <c r="X151" i="95"/>
  <c r="X167" i="95"/>
  <c r="X199" i="95"/>
  <c r="X215" i="95"/>
  <c r="X231" i="95"/>
  <c r="X263" i="95"/>
  <c r="X279" i="95"/>
  <c r="X295" i="95"/>
  <c r="X327" i="95"/>
  <c r="X343" i="95"/>
  <c r="X359" i="95"/>
  <c r="X391" i="95"/>
  <c r="X408" i="95"/>
  <c r="X424" i="95"/>
  <c r="X456" i="95"/>
  <c r="X472" i="95"/>
  <c r="X488" i="95"/>
  <c r="X520" i="95"/>
  <c r="X536" i="95"/>
  <c r="X552" i="95"/>
  <c r="X568" i="95"/>
  <c r="X584" i="95"/>
  <c r="X600" i="95"/>
  <c r="X616" i="95"/>
  <c r="X632" i="95"/>
  <c r="X648" i="95"/>
  <c r="X664" i="95"/>
  <c r="X680" i="95"/>
  <c r="X696" i="95"/>
  <c r="X712" i="95"/>
  <c r="X728" i="95"/>
  <c r="X744" i="95"/>
  <c r="X760" i="95"/>
  <c r="X776" i="95"/>
  <c r="X792" i="95"/>
  <c r="X808" i="95"/>
  <c r="X824" i="95"/>
  <c r="X840" i="95"/>
  <c r="X856" i="95"/>
  <c r="X872" i="95"/>
  <c r="X888" i="95"/>
  <c r="X904" i="95"/>
  <c r="X920" i="95"/>
  <c r="X936" i="95"/>
  <c r="X952" i="95"/>
  <c r="X968" i="95"/>
  <c r="X984" i="95"/>
  <c r="X1000" i="95"/>
  <c r="X1016" i="95"/>
  <c r="X1032" i="95"/>
  <c r="X1048" i="95"/>
  <c r="X1064" i="95"/>
  <c r="X1080" i="95"/>
  <c r="X417" i="95"/>
  <c r="X433" i="95"/>
  <c r="X449" i="95"/>
  <c r="X465" i="95"/>
  <c r="X481" i="95"/>
  <c r="X497" i="95"/>
  <c r="X513" i="95"/>
  <c r="X529" i="95"/>
  <c r="X545" i="95"/>
  <c r="X561" i="95"/>
  <c r="X577" i="95"/>
  <c r="X593" i="95"/>
  <c r="X609" i="95"/>
  <c r="X625" i="95"/>
  <c r="X1816" i="95"/>
  <c r="X1800" i="95"/>
  <c r="X1784" i="95"/>
  <c r="X1768" i="95"/>
  <c r="X1749" i="95"/>
  <c r="X1811" i="95"/>
  <c r="X1795" i="95"/>
  <c r="X1779" i="95"/>
  <c r="X1763" i="95"/>
  <c r="X5" i="95"/>
  <c r="X1810" i="95"/>
  <c r="X1794" i="95"/>
  <c r="X1778" i="95"/>
  <c r="X1762" i="95"/>
  <c r="X15" i="95"/>
  <c r="X31" i="95"/>
  <c r="X47" i="95"/>
  <c r="X12" i="95"/>
  <c r="X28" i="95"/>
  <c r="X44" i="95"/>
  <c r="X60" i="95"/>
  <c r="X21" i="95"/>
  <c r="X37" i="95"/>
  <c r="X53" i="95"/>
  <c r="X18" i="95"/>
  <c r="X34" i="95"/>
  <c r="X50" i="95"/>
  <c r="X68" i="95"/>
  <c r="X84" i="95"/>
  <c r="X100" i="95"/>
  <c r="X116" i="95"/>
  <c r="X132" i="95"/>
  <c r="X148" i="95"/>
  <c r="X164" i="95"/>
  <c r="X180" i="95"/>
  <c r="X196" i="95"/>
  <c r="X212" i="95"/>
  <c r="X228" i="95"/>
  <c r="X244" i="95"/>
  <c r="X260" i="95"/>
  <c r="X276" i="95"/>
  <c r="X292" i="95"/>
  <c r="X308" i="95"/>
  <c r="X324" i="95"/>
  <c r="X340" i="95"/>
  <c r="X356" i="95"/>
  <c r="X372" i="95"/>
  <c r="X388" i="95"/>
  <c r="X65" i="95"/>
  <c r="X81" i="95"/>
  <c r="X97" i="95"/>
  <c r="X113" i="95"/>
  <c r="X129" i="95"/>
  <c r="X145" i="95"/>
  <c r="X161" i="95"/>
  <c r="X177" i="95"/>
  <c r="X193" i="95"/>
  <c r="X209" i="95"/>
  <c r="X225" i="95"/>
  <c r="X241" i="95"/>
  <c r="X257" i="95"/>
  <c r="X273" i="95"/>
  <c r="X289" i="95"/>
  <c r="X305" i="95"/>
  <c r="X321" i="95"/>
  <c r="X337" i="95"/>
  <c r="X353" i="95"/>
  <c r="X369" i="95"/>
  <c r="X385" i="95"/>
  <c r="X401" i="95"/>
  <c r="X70" i="95"/>
  <c r="X86" i="95"/>
  <c r="X102" i="95"/>
  <c r="X118" i="95"/>
  <c r="X134" i="95"/>
  <c r="X150" i="95"/>
  <c r="X166" i="95"/>
  <c r="X182" i="95"/>
  <c r="X198" i="95"/>
  <c r="X214" i="95"/>
  <c r="X230" i="95"/>
  <c r="X246" i="95"/>
  <c r="X262" i="95"/>
  <c r="X278" i="95"/>
  <c r="X294" i="95"/>
  <c r="X310" i="95"/>
  <c r="X326" i="95"/>
  <c r="X342" i="95"/>
  <c r="X358" i="95"/>
  <c r="X374" i="95"/>
  <c r="X390" i="95"/>
  <c r="X58" i="95"/>
  <c r="X75" i="95"/>
  <c r="X91" i="95"/>
  <c r="X107" i="95"/>
  <c r="X123" i="95"/>
  <c r="X139" i="95"/>
  <c r="X155" i="95"/>
  <c r="X171" i="95"/>
  <c r="X187" i="95"/>
  <c r="X203" i="95"/>
  <c r="X219" i="95"/>
  <c r="X235" i="95"/>
  <c r="X251" i="95"/>
  <c r="X267" i="95"/>
  <c r="X283" i="95"/>
  <c r="X299" i="95"/>
  <c r="X315" i="95"/>
  <c r="X331" i="95"/>
  <c r="X347" i="95"/>
  <c r="X363" i="95"/>
  <c r="X379" i="95"/>
  <c r="X395" i="95"/>
  <c r="X412" i="95"/>
  <c r="X428" i="95"/>
  <c r="X444" i="95"/>
  <c r="X460" i="95"/>
  <c r="X476" i="95"/>
  <c r="X492" i="95"/>
  <c r="X508" i="95"/>
  <c r="X524" i="95"/>
  <c r="X540" i="95"/>
  <c r="X556" i="95"/>
  <c r="X572" i="95"/>
  <c r="X588" i="95"/>
  <c r="X604" i="95"/>
  <c r="X620" i="95"/>
  <c r="X636" i="95"/>
  <c r="X652" i="95"/>
  <c r="X668" i="95"/>
  <c r="X684" i="95"/>
  <c r="X700" i="95"/>
  <c r="X716" i="95"/>
  <c r="X732" i="95"/>
  <c r="X748" i="95"/>
  <c r="X764" i="95"/>
  <c r="X780" i="95"/>
  <c r="X796" i="95"/>
  <c r="X812" i="95"/>
  <c r="X828" i="95"/>
  <c r="X844" i="95"/>
  <c r="X860" i="95"/>
  <c r="X876" i="95"/>
  <c r="X892" i="95"/>
  <c r="X908" i="95"/>
  <c r="X924" i="95"/>
  <c r="X940" i="95"/>
  <c r="X956" i="95"/>
  <c r="X972" i="95"/>
  <c r="X988" i="95"/>
  <c r="X1004" i="95"/>
  <c r="X1020" i="95"/>
  <c r="X1036" i="95"/>
  <c r="X1052" i="95"/>
  <c r="X1068" i="95"/>
  <c r="X405" i="95"/>
  <c r="X421" i="95"/>
  <c r="X437" i="95"/>
  <c r="X453" i="95"/>
  <c r="X469" i="95"/>
  <c r="X485" i="95"/>
  <c r="X501" i="95"/>
  <c r="X517" i="95"/>
  <c r="X533" i="95"/>
  <c r="X549" i="95"/>
  <c r="X565" i="95"/>
  <c r="X581" i="95"/>
  <c r="X597" i="95"/>
  <c r="X613" i="95"/>
  <c r="X629" i="95"/>
  <c r="X457" i="95"/>
  <c r="X521" i="95"/>
  <c r="X585" i="95"/>
  <c r="X641" i="95"/>
  <c r="X661" i="95"/>
  <c r="X681" i="95"/>
  <c r="X705" i="95"/>
  <c r="X725" i="95"/>
  <c r="X745" i="95"/>
  <c r="X769" i="95"/>
  <c r="X785" i="95"/>
  <c r="X801" i="95"/>
  <c r="X817" i="95"/>
  <c r="X833" i="95"/>
  <c r="X849" i="95"/>
  <c r="X865" i="95"/>
  <c r="X881" i="95"/>
  <c r="X897" i="95"/>
  <c r="X913" i="95"/>
  <c r="X929" i="95"/>
  <c r="X945" i="95"/>
  <c r="X961" i="95"/>
  <c r="X977" i="95"/>
  <c r="X993" i="95"/>
  <c r="X1009" i="95"/>
  <c r="X1025" i="95"/>
  <c r="X1041" i="95"/>
  <c r="X1057" i="95"/>
  <c r="X1073" i="95"/>
  <c r="X410" i="95"/>
  <c r="X426" i="95"/>
  <c r="X442" i="95"/>
  <c r="X458" i="95"/>
  <c r="X474" i="95"/>
  <c r="X490" i="95"/>
  <c r="X506" i="95"/>
  <c r="X522" i="95"/>
  <c r="X538" i="95"/>
  <c r="X554" i="95"/>
  <c r="X570" i="95"/>
  <c r="X586" i="95"/>
  <c r="X602" i="95"/>
  <c r="X618" i="95"/>
  <c r="X634" i="95"/>
  <c r="X650" i="95"/>
  <c r="X666" i="95"/>
  <c r="X682" i="95"/>
  <c r="X698" i="95"/>
  <c r="X714" i="95"/>
  <c r="X730" i="95"/>
  <c r="X746" i="95"/>
  <c r="X762" i="95"/>
  <c r="X778" i="95"/>
  <c r="X794" i="95"/>
  <c r="X810" i="95"/>
  <c r="X826" i="95"/>
  <c r="X842" i="95"/>
  <c r="X858" i="95"/>
  <c r="X874" i="95"/>
  <c r="X890" i="95"/>
  <c r="X906" i="95"/>
  <c r="X922" i="95"/>
  <c r="X938" i="95"/>
  <c r="X954" i="95"/>
  <c r="X970" i="95"/>
  <c r="X986" i="95"/>
  <c r="X1002" i="95"/>
  <c r="X1018" i="95"/>
  <c r="X1034" i="95"/>
  <c r="X1050" i="95"/>
  <c r="X1066" i="95"/>
  <c r="X403" i="95"/>
  <c r="X419" i="95"/>
  <c r="X435" i="95"/>
  <c r="X451" i="95"/>
  <c r="X467" i="95"/>
  <c r="X483" i="95"/>
  <c r="X499" i="95"/>
  <c r="X515" i="95"/>
  <c r="X531" i="95"/>
  <c r="X547" i="95"/>
  <c r="X563" i="95"/>
  <c r="X579" i="95"/>
  <c r="X595" i="95"/>
  <c r="X611" i="95"/>
  <c r="X627" i="95"/>
  <c r="X643" i="95"/>
  <c r="X659" i="95"/>
  <c r="X675" i="95"/>
  <c r="X691" i="95"/>
  <c r="X707" i="95"/>
  <c r="X723" i="95"/>
  <c r="X739" i="95"/>
  <c r="X755" i="95"/>
  <c r="X771" i="95"/>
  <c r="X787" i="95"/>
  <c r="X803" i="95"/>
  <c r="X819" i="95"/>
  <c r="X835" i="95"/>
  <c r="X851" i="95"/>
  <c r="X867" i="95"/>
  <c r="X883" i="95"/>
  <c r="X899" i="95"/>
  <c r="X915" i="95"/>
  <c r="X931" i="95"/>
  <c r="X947" i="95"/>
  <c r="X963" i="95"/>
  <c r="X979" i="95"/>
  <c r="X995" i="95"/>
  <c r="X1011" i="95"/>
  <c r="X1027" i="95"/>
  <c r="X1043" i="95"/>
  <c r="X1059" i="95"/>
  <c r="X1075" i="95"/>
  <c r="X1091" i="95"/>
  <c r="X1107" i="95"/>
  <c r="X1123" i="95"/>
  <c r="X1139" i="95"/>
  <c r="X1155" i="95"/>
  <c r="X1171" i="95"/>
  <c r="X1187" i="95"/>
  <c r="X1203" i="95"/>
  <c r="X1219" i="95"/>
  <c r="X1235" i="95"/>
  <c r="X1251" i="95"/>
  <c r="X1267" i="95"/>
  <c r="X1283" i="95"/>
  <c r="X1299" i="95"/>
  <c r="X1315" i="95"/>
  <c r="X1331" i="95"/>
  <c r="X1347" i="95"/>
  <c r="X1363" i="95"/>
  <c r="X1379" i="95"/>
  <c r="X1395" i="95"/>
  <c r="X1411" i="95"/>
  <c r="X1427" i="95"/>
  <c r="X1443" i="95"/>
  <c r="X1459" i="95"/>
  <c r="X1475" i="95"/>
  <c r="X1491" i="95"/>
  <c r="X1507" i="95"/>
  <c r="X1523" i="95"/>
  <c r="X1539" i="95"/>
  <c r="X1555" i="95"/>
  <c r="X1571" i="95"/>
  <c r="X1587" i="95"/>
  <c r="X1603" i="95"/>
  <c r="X1619" i="95"/>
  <c r="X1635" i="95"/>
  <c r="X1651" i="95"/>
  <c r="X1667" i="95"/>
  <c r="X1683" i="95"/>
  <c r="X1699" i="95"/>
  <c r="X1715" i="95"/>
  <c r="X1731" i="95"/>
  <c r="X1084" i="95"/>
  <c r="X1100" i="95"/>
  <c r="X1116" i="95"/>
  <c r="X1132" i="95"/>
  <c r="X1148" i="95"/>
  <c r="X1164" i="95"/>
  <c r="X1180" i="95"/>
  <c r="X1196" i="95"/>
  <c r="X1212" i="95"/>
  <c r="X1228" i="95"/>
  <c r="X1244" i="95"/>
  <c r="X1260" i="95"/>
  <c r="X1276" i="95"/>
  <c r="X1292" i="95"/>
  <c r="X1308" i="95"/>
  <c r="X1324" i="95"/>
  <c r="X1340" i="95"/>
  <c r="X1356" i="95"/>
  <c r="X1372" i="95"/>
  <c r="X1388" i="95"/>
  <c r="X1404" i="95"/>
  <c r="X473" i="95"/>
  <c r="X537" i="95"/>
  <c r="X601" i="95"/>
  <c r="X645" i="95"/>
  <c r="X665" i="95"/>
  <c r="X689" i="95"/>
  <c r="X709" i="95"/>
  <c r="X729" i="95"/>
  <c r="X753" i="95"/>
  <c r="X773" i="95"/>
  <c r="X789" i="95"/>
  <c r="X805" i="95"/>
  <c r="X821" i="95"/>
  <c r="X837" i="95"/>
  <c r="X853" i="95"/>
  <c r="X869" i="95"/>
  <c r="X885" i="95"/>
  <c r="X901" i="95"/>
  <c r="X917" i="95"/>
  <c r="X933" i="95"/>
  <c r="X949" i="95"/>
  <c r="X965" i="95"/>
  <c r="X981" i="95"/>
  <c r="X997" i="95"/>
  <c r="X1013" i="95"/>
  <c r="X1029" i="95"/>
  <c r="X1045" i="95"/>
  <c r="X1061" i="95"/>
  <c r="X1077" i="95"/>
  <c r="X414" i="95"/>
  <c r="X430" i="95"/>
  <c r="X446" i="95"/>
  <c r="X462" i="95"/>
  <c r="X478" i="95"/>
  <c r="X494" i="95"/>
  <c r="X510" i="95"/>
  <c r="X526" i="95"/>
  <c r="X542" i="95"/>
  <c r="X558" i="95"/>
  <c r="X574" i="95"/>
  <c r="X590" i="95"/>
  <c r="X606" i="95"/>
  <c r="X622" i="95"/>
  <c r="X638" i="95"/>
  <c r="X654" i="95"/>
  <c r="X670" i="95"/>
  <c r="X686" i="95"/>
  <c r="X702" i="95"/>
  <c r="X718" i="95"/>
  <c r="X734" i="95"/>
  <c r="X750" i="95"/>
  <c r="X766" i="95"/>
  <c r="X782" i="95"/>
  <c r="X798" i="95"/>
  <c r="X814" i="95"/>
  <c r="X830" i="95"/>
  <c r="X846" i="95"/>
  <c r="X862" i="95"/>
  <c r="X878" i="95"/>
  <c r="X894" i="95"/>
  <c r="X910" i="95"/>
  <c r="X926" i="95"/>
  <c r="X942" i="95"/>
  <c r="X958" i="95"/>
  <c r="X974" i="95"/>
  <c r="X990" i="95"/>
  <c r="X1006" i="95"/>
  <c r="X1022" i="95"/>
  <c r="X1038" i="95"/>
  <c r="X1054" i="95"/>
  <c r="X1070" i="95"/>
  <c r="X407" i="95"/>
  <c r="X423" i="95"/>
  <c r="X439" i="95"/>
  <c r="X455" i="95"/>
  <c r="X471" i="95"/>
  <c r="X487" i="95"/>
  <c r="X503" i="95"/>
  <c r="X519" i="95"/>
  <c r="X535" i="95"/>
  <c r="X551" i="95"/>
  <c r="X567" i="95"/>
  <c r="X583" i="95"/>
  <c r="X599" i="95"/>
  <c r="X615" i="95"/>
  <c r="X631" i="95"/>
  <c r="X647" i="95"/>
  <c r="X663" i="95"/>
  <c r="X679" i="95"/>
  <c r="X695" i="95"/>
  <c r="X711" i="95"/>
  <c r="X727" i="95"/>
  <c r="X743" i="95"/>
  <c r="X759" i="95"/>
  <c r="X775" i="95"/>
  <c r="X791" i="95"/>
  <c r="X807" i="95"/>
  <c r="X823" i="95"/>
  <c r="X839" i="95"/>
  <c r="X855" i="95"/>
  <c r="X871" i="95"/>
  <c r="X887" i="95"/>
  <c r="X903" i="95"/>
  <c r="X919" i="95"/>
  <c r="X935" i="95"/>
  <c r="X951" i="95"/>
  <c r="X967" i="95"/>
  <c r="X983" i="95"/>
  <c r="X999" i="95"/>
  <c r="X1015" i="95"/>
  <c r="X1031" i="95"/>
  <c r="X1047" i="95"/>
  <c r="X1063" i="95"/>
  <c r="X1079" i="95"/>
  <c r="X1095" i="95"/>
  <c r="X1111" i="95"/>
  <c r="X1127" i="95"/>
  <c r="X1143" i="95"/>
  <c r="X1159" i="95"/>
  <c r="X1175" i="95"/>
  <c r="X1191" i="95"/>
  <c r="X1207" i="95"/>
  <c r="X1223" i="95"/>
  <c r="X1239" i="95"/>
  <c r="X1255" i="95"/>
  <c r="X1271" i="95"/>
  <c r="X1287" i="95"/>
  <c r="X1303" i="95"/>
  <c r="X1319" i="95"/>
  <c r="X1335" i="95"/>
  <c r="X1351" i="95"/>
  <c r="X1367" i="95"/>
  <c r="X1383" i="95"/>
  <c r="X1399" i="95"/>
  <c r="X1415" i="95"/>
  <c r="X1431" i="95"/>
  <c r="X1447" i="95"/>
  <c r="X1463" i="95"/>
  <c r="X1479" i="95"/>
  <c r="X1495" i="95"/>
  <c r="X1511" i="95"/>
  <c r="X1527" i="95"/>
  <c r="X1543" i="95"/>
  <c r="X1559" i="95"/>
  <c r="X1575" i="95"/>
  <c r="X1591" i="95"/>
  <c r="X1607" i="95"/>
  <c r="X1623" i="95"/>
  <c r="X1639" i="95"/>
  <c r="X1655" i="95"/>
  <c r="X1671" i="95"/>
  <c r="X1687" i="95"/>
  <c r="X1703" i="95"/>
  <c r="X1719" i="95"/>
  <c r="X1735" i="95"/>
  <c r="X1088" i="95"/>
  <c r="X1104" i="95"/>
  <c r="X1120" i="95"/>
  <c r="X1136" i="95"/>
  <c r="X1152" i="95"/>
  <c r="X1168" i="95"/>
  <c r="X1184" i="95"/>
  <c r="X1200" i="95"/>
  <c r="X1216" i="95"/>
  <c r="X1232" i="95"/>
  <c r="X1248" i="95"/>
  <c r="X1264" i="95"/>
  <c r="X1280" i="95"/>
  <c r="X1296" i="95"/>
  <c r="X1312" i="95"/>
  <c r="X1328" i="95"/>
  <c r="X1344" i="95"/>
  <c r="X1360" i="95"/>
  <c r="X1376" i="95"/>
  <c r="X1392" i="95"/>
  <c r="X1408" i="95"/>
  <c r="X1424" i="95"/>
  <c r="X1440" i="95"/>
  <c r="X1456" i="95"/>
  <c r="X1472" i="95"/>
  <c r="X1488" i="95"/>
  <c r="X1504" i="95"/>
  <c r="X1520" i="95"/>
  <c r="X489" i="95"/>
  <c r="X553" i="95"/>
  <c r="X617" i="95"/>
  <c r="X649" i="95"/>
  <c r="X673" i="95"/>
  <c r="X693" i="95"/>
  <c r="X713" i="95"/>
  <c r="X737" i="95"/>
  <c r="X757" i="95"/>
  <c r="X777" i="95"/>
  <c r="X793" i="95"/>
  <c r="X809" i="95"/>
  <c r="X825" i="95"/>
  <c r="X841" i="95"/>
  <c r="X857" i="95"/>
  <c r="X873" i="95"/>
  <c r="X889" i="95"/>
  <c r="X905" i="95"/>
  <c r="X921" i="95"/>
  <c r="X937" i="95"/>
  <c r="X953" i="95"/>
  <c r="X969" i="95"/>
  <c r="X985" i="95"/>
  <c r="X1001" i="95"/>
  <c r="X1017" i="95"/>
  <c r="X1033" i="95"/>
  <c r="X1049" i="95"/>
  <c r="X1065" i="95"/>
  <c r="X400" i="95"/>
  <c r="X418" i="95"/>
  <c r="X434" i="95"/>
  <c r="X450" i="95"/>
  <c r="X466" i="95"/>
  <c r="X482" i="95"/>
  <c r="X498" i="95"/>
  <c r="X514" i="95"/>
  <c r="X530" i="95"/>
  <c r="X546" i="95"/>
  <c r="X562" i="95"/>
  <c r="X578" i="95"/>
  <c r="X594" i="95"/>
  <c r="X610" i="95"/>
  <c r="X626" i="95"/>
  <c r="X642" i="95"/>
  <c r="X658" i="95"/>
  <c r="X674" i="95"/>
  <c r="X690" i="95"/>
  <c r="X706" i="95"/>
  <c r="X722" i="95"/>
  <c r="X738" i="95"/>
  <c r="X754" i="95"/>
  <c r="X770" i="95"/>
  <c r="X786" i="95"/>
  <c r="X802" i="95"/>
  <c r="X818" i="95"/>
  <c r="X834" i="95"/>
  <c r="X850" i="95"/>
  <c r="X866" i="95"/>
  <c r="X882" i="95"/>
  <c r="X898" i="95"/>
  <c r="X914" i="95"/>
  <c r="X930" i="95"/>
  <c r="X946" i="95"/>
  <c r="X962" i="95"/>
  <c r="X978" i="95"/>
  <c r="X994" i="95"/>
  <c r="X1010" i="95"/>
  <c r="X1026" i="95"/>
  <c r="X1042" i="95"/>
  <c r="X1058" i="95"/>
  <c r="X1074" i="95"/>
  <c r="X411" i="95"/>
  <c r="X427" i="95"/>
  <c r="X443" i="95"/>
  <c r="X459" i="95"/>
  <c r="X475" i="95"/>
  <c r="X491" i="95"/>
  <c r="X507" i="95"/>
  <c r="X523" i="95"/>
  <c r="X539" i="95"/>
  <c r="X555" i="95"/>
  <c r="X571" i="95"/>
  <c r="X587" i="95"/>
  <c r="X603" i="95"/>
  <c r="X619" i="95"/>
  <c r="X635" i="95"/>
  <c r="X651" i="95"/>
  <c r="X667" i="95"/>
  <c r="X683" i="95"/>
  <c r="X699" i="95"/>
  <c r="X715" i="95"/>
  <c r="X731" i="95"/>
  <c r="X747" i="95"/>
  <c r="X763" i="95"/>
  <c r="X779" i="95"/>
  <c r="X795" i="95"/>
  <c r="X811" i="95"/>
  <c r="X827" i="95"/>
  <c r="X843" i="95"/>
  <c r="X859" i="95"/>
  <c r="X875" i="95"/>
  <c r="X891" i="95"/>
  <c r="X907" i="95"/>
  <c r="X923" i="95"/>
  <c r="X939" i="95"/>
  <c r="X955" i="95"/>
  <c r="X971" i="95"/>
  <c r="X987" i="95"/>
  <c r="X1003" i="95"/>
  <c r="X1019" i="95"/>
  <c r="X1035" i="95"/>
  <c r="X1051" i="95"/>
  <c r="X1067" i="95"/>
  <c r="X1083" i="95"/>
  <c r="X1099" i="95"/>
  <c r="X1115" i="95"/>
  <c r="X1131" i="95"/>
  <c r="X1147" i="95"/>
  <c r="X1163" i="95"/>
  <c r="X1179" i="95"/>
  <c r="X1195" i="95"/>
  <c r="X1211" i="95"/>
  <c r="X1227" i="95"/>
  <c r="X1243" i="95"/>
  <c r="X1259" i="95"/>
  <c r="X1275" i="95"/>
  <c r="X1291" i="95"/>
  <c r="X1307" i="95"/>
  <c r="X1323" i="95"/>
  <c r="X1339" i="95"/>
  <c r="X1355" i="95"/>
  <c r="X1371" i="95"/>
  <c r="X1387" i="95"/>
  <c r="X1403" i="95"/>
  <c r="X1419" i="95"/>
  <c r="X1435" i="95"/>
  <c r="X1451" i="95"/>
  <c r="X1467" i="95"/>
  <c r="X1483" i="95"/>
  <c r="X1499" i="95"/>
  <c r="X1515" i="95"/>
  <c r="X1531" i="95"/>
  <c r="X1547" i="95"/>
  <c r="X1563" i="95"/>
  <c r="X1579" i="95"/>
  <c r="X1595" i="95"/>
  <c r="X1611" i="95"/>
  <c r="X1627" i="95"/>
  <c r="X1643" i="95"/>
  <c r="X1659" i="95"/>
  <c r="X1675" i="95"/>
  <c r="X1691" i="95"/>
  <c r="X1707" i="95"/>
  <c r="X1723" i="95"/>
  <c r="X1739" i="95"/>
  <c r="X1092" i="95"/>
  <c r="X1108" i="95"/>
  <c r="X1124" i="95"/>
  <c r="X1140" i="95"/>
  <c r="X1156" i="95"/>
  <c r="X1172" i="95"/>
  <c r="X1188" i="95"/>
  <c r="X1204" i="95"/>
  <c r="X1220" i="95"/>
  <c r="X1236" i="95"/>
  <c r="X1252" i="95"/>
  <c r="X1268" i="95"/>
  <c r="X1284" i="95"/>
  <c r="X1300" i="95"/>
  <c r="X1316" i="95"/>
  <c r="X1332" i="95"/>
  <c r="X1348" i="95"/>
  <c r="X1364" i="95"/>
  <c r="X1380" i="95"/>
  <c r="X1396" i="95"/>
  <c r="X1412" i="95"/>
  <c r="X1428" i="95"/>
  <c r="X505" i="95"/>
  <c r="X569" i="95"/>
  <c r="X633" i="95"/>
  <c r="X657" i="95"/>
  <c r="X677" i="95"/>
  <c r="X697" i="95"/>
  <c r="X721" i="95"/>
  <c r="X741" i="95"/>
  <c r="X761" i="95"/>
  <c r="X781" i="95"/>
  <c r="X797" i="95"/>
  <c r="X813" i="95"/>
  <c r="X829" i="95"/>
  <c r="X845" i="95"/>
  <c r="X861" i="95"/>
  <c r="X877" i="95"/>
  <c r="X893" i="95"/>
  <c r="X909" i="95"/>
  <c r="X925" i="95"/>
  <c r="X941" i="95"/>
  <c r="X957" i="95"/>
  <c r="X973" i="95"/>
  <c r="X989" i="95"/>
  <c r="X1005" i="95"/>
  <c r="X1021" i="95"/>
  <c r="X1037" i="95"/>
  <c r="X1053" i="95"/>
  <c r="X1069" i="95"/>
  <c r="X406" i="95"/>
  <c r="X422" i="95"/>
  <c r="X438" i="95"/>
  <c r="X454" i="95"/>
  <c r="X470" i="95"/>
  <c r="X486" i="95"/>
  <c r="X502" i="95"/>
  <c r="X518" i="95"/>
  <c r="X534" i="95"/>
  <c r="X550" i="95"/>
  <c r="X566" i="95"/>
  <c r="X582" i="95"/>
  <c r="X598" i="95"/>
  <c r="X614" i="95"/>
  <c r="X630" i="95"/>
  <c r="X646" i="95"/>
  <c r="X662" i="95"/>
  <c r="X678" i="95"/>
  <c r="X694" i="95"/>
  <c r="X710" i="95"/>
  <c r="X726" i="95"/>
  <c r="X742" i="95"/>
  <c r="X758" i="95"/>
  <c r="X774" i="95"/>
  <c r="X790" i="95"/>
  <c r="X806" i="95"/>
  <c r="X822" i="95"/>
  <c r="X838" i="95"/>
  <c r="X854" i="95"/>
  <c r="X870" i="95"/>
  <c r="X886" i="95"/>
  <c r="X902" i="95"/>
  <c r="X918" i="95"/>
  <c r="X934" i="95"/>
  <c r="X950" i="95"/>
  <c r="X966" i="95"/>
  <c r="X982" i="95"/>
  <c r="X998" i="95"/>
  <c r="X1014" i="95"/>
  <c r="X1030" i="95"/>
  <c r="X1046" i="95"/>
  <c r="X1062" i="95"/>
  <c r="X1078" i="95"/>
  <c r="X415" i="95"/>
  <c r="X431" i="95"/>
  <c r="X447" i="95"/>
  <c r="X463" i="95"/>
  <c r="X479" i="95"/>
  <c r="X495" i="95"/>
  <c r="X511" i="95"/>
  <c r="X527" i="95"/>
  <c r="X543" i="95"/>
  <c r="X559" i="95"/>
  <c r="X575" i="95"/>
  <c r="X591" i="95"/>
  <c r="X607" i="95"/>
  <c r="X623" i="95"/>
  <c r="X639" i="95"/>
  <c r="X655" i="95"/>
  <c r="X671" i="95"/>
  <c r="X687" i="95"/>
  <c r="X703" i="95"/>
  <c r="X719" i="95"/>
  <c r="X735" i="95"/>
  <c r="X751" i="95"/>
  <c r="X767" i="95"/>
  <c r="X783" i="95"/>
  <c r="X799" i="95"/>
  <c r="X815" i="95"/>
  <c r="X831" i="95"/>
  <c r="X847" i="95"/>
  <c r="X863" i="95"/>
  <c r="X879" i="95"/>
  <c r="X895" i="95"/>
  <c r="X911" i="95"/>
  <c r="X927" i="95"/>
  <c r="X943" i="95"/>
  <c r="X959" i="95"/>
  <c r="X975" i="95"/>
  <c r="X991" i="95"/>
  <c r="X1007" i="95"/>
  <c r="X1023" i="95"/>
  <c r="X1039" i="95"/>
  <c r="X1055" i="95"/>
  <c r="X1071" i="95"/>
  <c r="X1087" i="95"/>
  <c r="X1103" i="95"/>
  <c r="X1119" i="95"/>
  <c r="X1135" i="95"/>
  <c r="X1151" i="95"/>
  <c r="X1167" i="95"/>
  <c r="X1183" i="95"/>
  <c r="X1199" i="95"/>
  <c r="X1215" i="95"/>
  <c r="X1231" i="95"/>
  <c r="X1247" i="95"/>
  <c r="X1263" i="95"/>
  <c r="X1279" i="95"/>
  <c r="X1295" i="95"/>
  <c r="X1311" i="95"/>
  <c r="X1327" i="95"/>
  <c r="X1343" i="95"/>
  <c r="X1359" i="95"/>
  <c r="X1375" i="95"/>
  <c r="X1391" i="95"/>
  <c r="X1407" i="95"/>
  <c r="X1423" i="95"/>
  <c r="X1439" i="95"/>
  <c r="X1455" i="95"/>
  <c r="X1471" i="95"/>
  <c r="X1487" i="95"/>
  <c r="X1503" i="95"/>
  <c r="X1519" i="95"/>
  <c r="X1535" i="95"/>
  <c r="X1551" i="95"/>
  <c r="X1567" i="95"/>
  <c r="X1583" i="95"/>
  <c r="X1599" i="95"/>
  <c r="X1615" i="95"/>
  <c r="X1631" i="95"/>
  <c r="X1647" i="95"/>
  <c r="X1663" i="95"/>
  <c r="X1679" i="95"/>
  <c r="X1695" i="95"/>
  <c r="X1711" i="95"/>
  <c r="X1727" i="95"/>
  <c r="X1743" i="95"/>
  <c r="X1096" i="95"/>
  <c r="X1112" i="95"/>
  <c r="X1128" i="95"/>
  <c r="X1144" i="95"/>
  <c r="X1160" i="95"/>
  <c r="X1176" i="95"/>
  <c r="X1192" i="95"/>
  <c r="X1208" i="95"/>
  <c r="X1224" i="95"/>
  <c r="X1240" i="95"/>
  <c r="X1256" i="95"/>
  <c r="X1272" i="95"/>
  <c r="X1288" i="95"/>
  <c r="X1304" i="95"/>
  <c r="X1320" i="95"/>
  <c r="X1336" i="95"/>
  <c r="X1400" i="95"/>
  <c r="X1436" i="95"/>
  <c r="X1460" i="95"/>
  <c r="X1480" i="95"/>
  <c r="X1500" i="95"/>
  <c r="X1524" i="95"/>
  <c r="X1540" i="95"/>
  <c r="X1556" i="95"/>
  <c r="X1572" i="95"/>
  <c r="X1588" i="95"/>
  <c r="X1604" i="95"/>
  <c r="X1620" i="95"/>
  <c r="X1636" i="95"/>
  <c r="X1652" i="95"/>
  <c r="X1668" i="95"/>
  <c r="X1684" i="95"/>
  <c r="X1700" i="95"/>
  <c r="X1716" i="95"/>
  <c r="X1732" i="95"/>
  <c r="X1748" i="95"/>
  <c r="X1081" i="95"/>
  <c r="X1097" i="95"/>
  <c r="X1113" i="95"/>
  <c r="X1129" i="95"/>
  <c r="X1145" i="95"/>
  <c r="X1161" i="95"/>
  <c r="X1177" i="95"/>
  <c r="X1193" i="95"/>
  <c r="X1209" i="95"/>
  <c r="X1225" i="95"/>
  <c r="X1241" i="95"/>
  <c r="X1257" i="95"/>
  <c r="X1273" i="95"/>
  <c r="X1289" i="95"/>
  <c r="X1305" i="95"/>
  <c r="X1321" i="95"/>
  <c r="X1337" i="95"/>
  <c r="X1353" i="95"/>
  <c r="X1369" i="95"/>
  <c r="X1385" i="95"/>
  <c r="X1401" i="95"/>
  <c r="X1417" i="95"/>
  <c r="X1433" i="95"/>
  <c r="X1449" i="95"/>
  <c r="X1465" i="95"/>
  <c r="X1481" i="95"/>
  <c r="X1497" i="95"/>
  <c r="X1513" i="95"/>
  <c r="X1529" i="95"/>
  <c r="X1545" i="95"/>
  <c r="X1561" i="95"/>
  <c r="X1577" i="95"/>
  <c r="X1593" i="95"/>
  <c r="X1609" i="95"/>
  <c r="X1625" i="95"/>
  <c r="X1641" i="95"/>
  <c r="X1657" i="95"/>
  <c r="X1673" i="95"/>
  <c r="X1689" i="95"/>
  <c r="X1705" i="95"/>
  <c r="X1721" i="95"/>
  <c r="X1737" i="95"/>
  <c r="X1086" i="95"/>
  <c r="X1102" i="95"/>
  <c r="X1118" i="95"/>
  <c r="X1134" i="95"/>
  <c r="X1150" i="95"/>
  <c r="X1166" i="95"/>
  <c r="X1182" i="95"/>
  <c r="X1198" i="95"/>
  <c r="X1214" i="95"/>
  <c r="X1230" i="95"/>
  <c r="X1246" i="95"/>
  <c r="X1262" i="95"/>
  <c r="X1278" i="95"/>
  <c r="X1294" i="95"/>
  <c r="X1310" i="95"/>
  <c r="X1326" i="95"/>
  <c r="X1342" i="95"/>
  <c r="X1358" i="95"/>
  <c r="X1374" i="95"/>
  <c r="X1390" i="95"/>
  <c r="X1406" i="95"/>
  <c r="X1422" i="95"/>
  <c r="X1438" i="95"/>
  <c r="X1454" i="95"/>
  <c r="X1470" i="95"/>
  <c r="X1486" i="95"/>
  <c r="X1502" i="95"/>
  <c r="X1518" i="95"/>
  <c r="X1534" i="95"/>
  <c r="X1550" i="95"/>
  <c r="X1566" i="95"/>
  <c r="X1582" i="95"/>
  <c r="X1598" i="95"/>
  <c r="X1614" i="95"/>
  <c r="X1630" i="95"/>
  <c r="X1646" i="95"/>
  <c r="X1662" i="95"/>
  <c r="X1678" i="95"/>
  <c r="X1694" i="95"/>
  <c r="X1710" i="95"/>
  <c r="X1726" i="95"/>
  <c r="X1742" i="95"/>
  <c r="X1817" i="95"/>
  <c r="X1801" i="95"/>
  <c r="X1785" i="95"/>
  <c r="X1769" i="95"/>
  <c r="X1750" i="95"/>
  <c r="X1352" i="95"/>
  <c r="X1416" i="95"/>
  <c r="X1444" i="95"/>
  <c r="X1464" i="95"/>
  <c r="X1484" i="95"/>
  <c r="X1508" i="95"/>
  <c r="X1528" i="95"/>
  <c r="X1544" i="95"/>
  <c r="X1560" i="95"/>
  <c r="X1576" i="95"/>
  <c r="X1592" i="95"/>
  <c r="X1608" i="95"/>
  <c r="X1624" i="95"/>
  <c r="X1640" i="95"/>
  <c r="X1656" i="95"/>
  <c r="X1672" i="95"/>
  <c r="X1688" i="95"/>
  <c r="X1704" i="95"/>
  <c r="X1720" i="95"/>
  <c r="X1736" i="95"/>
  <c r="X1752" i="95"/>
  <c r="X1085" i="95"/>
  <c r="X1101" i="95"/>
  <c r="X1117" i="95"/>
  <c r="X1133" i="95"/>
  <c r="X1149" i="95"/>
  <c r="X1165" i="95"/>
  <c r="X1181" i="95"/>
  <c r="X1197" i="95"/>
  <c r="X1213" i="95"/>
  <c r="X1229" i="95"/>
  <c r="X1245" i="95"/>
  <c r="X1261" i="95"/>
  <c r="X1277" i="95"/>
  <c r="X1293" i="95"/>
  <c r="X1309" i="95"/>
  <c r="X1325" i="95"/>
  <c r="X1341" i="95"/>
  <c r="X1357" i="95"/>
  <c r="X1373" i="95"/>
  <c r="X1389" i="95"/>
  <c r="X1405" i="95"/>
  <c r="X1421" i="95"/>
  <c r="X1437" i="95"/>
  <c r="X1453" i="95"/>
  <c r="X1469" i="95"/>
  <c r="X1485" i="95"/>
  <c r="X1501" i="95"/>
  <c r="X1517" i="95"/>
  <c r="X1533" i="95"/>
  <c r="X1549" i="95"/>
  <c r="X1565" i="95"/>
  <c r="X1581" i="95"/>
  <c r="X1597" i="95"/>
  <c r="X1613" i="95"/>
  <c r="X1629" i="95"/>
  <c r="X1645" i="95"/>
  <c r="X1661" i="95"/>
  <c r="X1677" i="95"/>
  <c r="X1693" i="95"/>
  <c r="X1709" i="95"/>
  <c r="X1725" i="95"/>
  <c r="X1741" i="95"/>
  <c r="X1090" i="95"/>
  <c r="X1106" i="95"/>
  <c r="X1122" i="95"/>
  <c r="X1138" i="95"/>
  <c r="X1154" i="95"/>
  <c r="X1170" i="95"/>
  <c r="X1186" i="95"/>
  <c r="X1202" i="95"/>
  <c r="X1218" i="95"/>
  <c r="X1234" i="95"/>
  <c r="X1250" i="95"/>
  <c r="X1266" i="95"/>
  <c r="X1282" i="95"/>
  <c r="X1298" i="95"/>
  <c r="X1314" i="95"/>
  <c r="X1330" i="95"/>
  <c r="X1346" i="95"/>
  <c r="X1362" i="95"/>
  <c r="X1378" i="95"/>
  <c r="X1394" i="95"/>
  <c r="X1410" i="95"/>
  <c r="X1426" i="95"/>
  <c r="X1442" i="95"/>
  <c r="X1458" i="95"/>
  <c r="X1474" i="95"/>
  <c r="X1490" i="95"/>
  <c r="X1506" i="95"/>
  <c r="X1522" i="95"/>
  <c r="X1538" i="95"/>
  <c r="X1554" i="95"/>
  <c r="X1570" i="95"/>
  <c r="X1586" i="95"/>
  <c r="X1602" i="95"/>
  <c r="X1618" i="95"/>
  <c r="X1634" i="95"/>
  <c r="X1650" i="95"/>
  <c r="X1666" i="95"/>
  <c r="X1682" i="95"/>
  <c r="X1698" i="95"/>
  <c r="X1714" i="95"/>
  <c r="X1730" i="95"/>
  <c r="X1746" i="95"/>
  <c r="X1813" i="95"/>
  <c r="X1797" i="95"/>
  <c r="X1781" i="95"/>
  <c r="X1765" i="95"/>
  <c r="X1368" i="95"/>
  <c r="X1420" i="95"/>
  <c r="X1448" i="95"/>
  <c r="X1468" i="95"/>
  <c r="X1492" i="95"/>
  <c r="X1512" i="95"/>
  <c r="X1532" i="95"/>
  <c r="X1548" i="95"/>
  <c r="X1564" i="95"/>
  <c r="X1580" i="95"/>
  <c r="X1596" i="95"/>
  <c r="X1612" i="95"/>
  <c r="X1628" i="95"/>
  <c r="X1644" i="95"/>
  <c r="X1660" i="95"/>
  <c r="X1676" i="95"/>
  <c r="X1692" i="95"/>
  <c r="X1708" i="95"/>
  <c r="X1724" i="95"/>
  <c r="X1740" i="95"/>
  <c r="X1756" i="95"/>
  <c r="X1089" i="95"/>
  <c r="X1105" i="95"/>
  <c r="X1121" i="95"/>
  <c r="X1137" i="95"/>
  <c r="X1153" i="95"/>
  <c r="X1169" i="95"/>
  <c r="X1185" i="95"/>
  <c r="X1201" i="95"/>
  <c r="X1217" i="95"/>
  <c r="X1233" i="95"/>
  <c r="X1249" i="95"/>
  <c r="X1265" i="95"/>
  <c r="X1281" i="95"/>
  <c r="X1297" i="95"/>
  <c r="X1313" i="95"/>
  <c r="X1329" i="95"/>
  <c r="X1345" i="95"/>
  <c r="X1361" i="95"/>
  <c r="X1377" i="95"/>
  <c r="X1393" i="95"/>
  <c r="X1409" i="95"/>
  <c r="X1425" i="95"/>
  <c r="X1441" i="95"/>
  <c r="X1457" i="95"/>
  <c r="X1473" i="95"/>
  <c r="X1489" i="95"/>
  <c r="X1505" i="95"/>
  <c r="X1521" i="95"/>
  <c r="X1537" i="95"/>
  <c r="X1553" i="95"/>
  <c r="X1569" i="95"/>
  <c r="X1585" i="95"/>
  <c r="X1601" i="95"/>
  <c r="X1617" i="95"/>
  <c r="X1633" i="95"/>
  <c r="X1649" i="95"/>
  <c r="X1665" i="95"/>
  <c r="X1681" i="95"/>
  <c r="X1697" i="95"/>
  <c r="X1713" i="95"/>
  <c r="X1729" i="95"/>
  <c r="X1745" i="95"/>
  <c r="X1094" i="95"/>
  <c r="X1110" i="95"/>
  <c r="X1126" i="95"/>
  <c r="X1142" i="95"/>
  <c r="X1158" i="95"/>
  <c r="X1174" i="95"/>
  <c r="X1190" i="95"/>
  <c r="X1206" i="95"/>
  <c r="X1222" i="95"/>
  <c r="X1238" i="95"/>
  <c r="X1254" i="95"/>
  <c r="X1270" i="95"/>
  <c r="X1286" i="95"/>
  <c r="X1302" i="95"/>
  <c r="X1318" i="95"/>
  <c r="X1334" i="95"/>
  <c r="X1350" i="95"/>
  <c r="X1366" i="95"/>
  <c r="X1382" i="95"/>
  <c r="X1398" i="95"/>
  <c r="X1414" i="95"/>
  <c r="X1430" i="95"/>
  <c r="X1446" i="95"/>
  <c r="X1462" i="95"/>
  <c r="X1478" i="95"/>
  <c r="X1494" i="95"/>
  <c r="X1510" i="95"/>
  <c r="X1526" i="95"/>
  <c r="X1542" i="95"/>
  <c r="X1558" i="95"/>
  <c r="X1574" i="95"/>
  <c r="X1590" i="95"/>
  <c r="X1606" i="95"/>
  <c r="X1622" i="95"/>
  <c r="X1638" i="95"/>
  <c r="X1654" i="95"/>
  <c r="X1670" i="95"/>
  <c r="X1686" i="95"/>
  <c r="X1702" i="95"/>
  <c r="X1718" i="95"/>
  <c r="X1734" i="95"/>
  <c r="X1825" i="95"/>
  <c r="X1809" i="95"/>
  <c r="X1793" i="95"/>
  <c r="X1777" i="95"/>
  <c r="X1761" i="95"/>
  <c r="X1384" i="95"/>
  <c r="X1432" i="95"/>
  <c r="X1452" i="95"/>
  <c r="X1476" i="95"/>
  <c r="X1496" i="95"/>
  <c r="X1516" i="95"/>
  <c r="X1536" i="95"/>
  <c r="X1552" i="95"/>
  <c r="X1568" i="95"/>
  <c r="X1584" i="95"/>
  <c r="X1600" i="95"/>
  <c r="X1616" i="95"/>
  <c r="X1632" i="95"/>
  <c r="X1648" i="95"/>
  <c r="X1664" i="95"/>
  <c r="X1680" i="95"/>
  <c r="X1696" i="95"/>
  <c r="X1712" i="95"/>
  <c r="X1728" i="95"/>
  <c r="X1744" i="95"/>
  <c r="X1760" i="95"/>
  <c r="X1093" i="95"/>
  <c r="X1109" i="95"/>
  <c r="X1125" i="95"/>
  <c r="X1141" i="95"/>
  <c r="X1157" i="95"/>
  <c r="X1173" i="95"/>
  <c r="X1189" i="95"/>
  <c r="X1205" i="95"/>
  <c r="X1221" i="95"/>
  <c r="X1237" i="95"/>
  <c r="X1253" i="95"/>
  <c r="X1269" i="95"/>
  <c r="X1285" i="95"/>
  <c r="X1301" i="95"/>
  <c r="X1317" i="95"/>
  <c r="X1333" i="95"/>
  <c r="X1349" i="95"/>
  <c r="X1365" i="95"/>
  <c r="X1381" i="95"/>
  <c r="X1397" i="95"/>
  <c r="X1413" i="95"/>
  <c r="X1429" i="95"/>
  <c r="X1445" i="95"/>
  <c r="X1461" i="95"/>
  <c r="X1477" i="95"/>
  <c r="X1493" i="95"/>
  <c r="X1509" i="95"/>
  <c r="X1525" i="95"/>
  <c r="X1541" i="95"/>
  <c r="X1557" i="95"/>
  <c r="X1573" i="95"/>
  <c r="X1589" i="95"/>
  <c r="X1605" i="95"/>
  <c r="X1621" i="95"/>
  <c r="X1637" i="95"/>
  <c r="X1653" i="95"/>
  <c r="X1669" i="95"/>
  <c r="X1685" i="95"/>
  <c r="X1701" i="95"/>
  <c r="X1717" i="95"/>
  <c r="X1733" i="95"/>
  <c r="X1082" i="95"/>
  <c r="X1098" i="95"/>
  <c r="X1114" i="95"/>
  <c r="X1130" i="95"/>
  <c r="X1146" i="95"/>
  <c r="X1162" i="95"/>
  <c r="X1178" i="95"/>
  <c r="X1194" i="95"/>
  <c r="X1210" i="95"/>
  <c r="X1226" i="95"/>
  <c r="X1242" i="95"/>
  <c r="X1258" i="95"/>
  <c r="X1274" i="95"/>
  <c r="X1290" i="95"/>
  <c r="X1306" i="95"/>
  <c r="X1322" i="95"/>
  <c r="X1338" i="95"/>
  <c r="X1354" i="95"/>
  <c r="X1370" i="95"/>
  <c r="X1386" i="95"/>
  <c r="X1402" i="95"/>
  <c r="X1418" i="95"/>
  <c r="X1434" i="95"/>
  <c r="X1450" i="95"/>
  <c r="X1466" i="95"/>
  <c r="X1482" i="95"/>
  <c r="X1498" i="95"/>
  <c r="X1514" i="95"/>
  <c r="X1530" i="95"/>
  <c r="X1546" i="95"/>
  <c r="X1562" i="95"/>
  <c r="X1578" i="95"/>
  <c r="X1594" i="95"/>
  <c r="X1610" i="95"/>
  <c r="X1626" i="95"/>
  <c r="X1642" i="95"/>
  <c r="X1658" i="95"/>
  <c r="X1674" i="95"/>
  <c r="X1690" i="95"/>
  <c r="X1706" i="95"/>
  <c r="X1722" i="95"/>
  <c r="X1738" i="95"/>
  <c r="X1821" i="95"/>
  <c r="X1805" i="95"/>
  <c r="X1789" i="95"/>
  <c r="X1773" i="95"/>
  <c r="X1755" i="95"/>
  <c r="W3" i="96"/>
  <c r="AC247" i="96" s="1"/>
  <c r="BS42" i="346"/>
  <c r="FA49" i="346"/>
  <c r="FA47" i="346"/>
  <c r="DB46" i="346"/>
  <c r="FA48" i="346"/>
  <c r="BT49" i="346"/>
  <c r="CA49" i="346" s="1"/>
  <c r="CG49" i="346" s="1"/>
  <c r="DC42" i="346"/>
  <c r="DJ42" i="346" s="1"/>
  <c r="DP42" i="346" s="1"/>
  <c r="DB43" i="346"/>
  <c r="BT48" i="346"/>
  <c r="CA48" i="346" s="1"/>
  <c r="BT43" i="346"/>
  <c r="CA43" i="346" s="1"/>
  <c r="DB44" i="346"/>
  <c r="DC45" i="346"/>
  <c r="DJ45" i="346" s="1"/>
  <c r="DP45" i="346" s="1"/>
  <c r="BT44" i="346"/>
  <c r="CA44" i="346" s="1"/>
  <c r="CG44" i="346" s="1"/>
  <c r="FA44" i="346"/>
  <c r="BS45" i="346"/>
  <c r="BT47" i="346"/>
  <c r="DC48" i="346"/>
  <c r="BT40" i="346"/>
  <c r="CA40" i="346" s="1"/>
  <c r="CH40" i="346" s="1"/>
  <c r="CN40" i="346" s="1"/>
  <c r="DC40" i="346"/>
  <c r="DC41" i="346"/>
  <c r="BT46" i="346"/>
  <c r="CA46" i="346" s="1"/>
  <c r="CH46" i="346" s="1"/>
  <c r="CN46" i="346" s="1"/>
  <c r="BT41" i="346"/>
  <c r="DI43" i="346"/>
  <c r="DI46" i="346"/>
  <c r="DJ46" i="346"/>
  <c r="CH49" i="346"/>
  <c r="CN49" i="346" s="1"/>
  <c r="FZ46" i="346"/>
  <c r="FZ48" i="346"/>
  <c r="FZ44" i="346"/>
  <c r="CH42" i="346"/>
  <c r="CN42" i="346" s="1"/>
  <c r="FZ42" i="346"/>
  <c r="FB43" i="346"/>
  <c r="FG43" i="346" s="1"/>
  <c r="FA43" i="346"/>
  <c r="FA46" i="346"/>
  <c r="FA40" i="346"/>
  <c r="BZ42" i="346"/>
  <c r="DJ44" i="346"/>
  <c r="DI44" i="346"/>
  <c r="CA45" i="346"/>
  <c r="BZ45" i="346"/>
  <c r="FB45" i="346"/>
  <c r="FG45" i="346" s="1"/>
  <c r="FA45" i="346"/>
  <c r="DC47" i="346"/>
  <c r="DC49" i="346"/>
  <c r="FA41" i="346"/>
  <c r="FA42" i="346"/>
  <c r="DQ43" i="346"/>
  <c r="DW43" i="346" s="1"/>
  <c r="S198" i="127" l="1"/>
  <c r="S199" i="127"/>
  <c r="X504" i="95"/>
  <c r="X440" i="95"/>
  <c r="X375" i="95"/>
  <c r="X311" i="95"/>
  <c r="X247" i="95"/>
  <c r="X183" i="95"/>
  <c r="X119" i="95"/>
  <c r="X402" i="95"/>
  <c r="X338" i="95"/>
  <c r="X274" i="95"/>
  <c r="X210" i="95"/>
  <c r="X146" i="95"/>
  <c r="X365" i="95"/>
  <c r="X237" i="95"/>
  <c r="X109" i="95"/>
  <c r="X208" i="95"/>
  <c r="X56" i="95"/>
  <c r="X1754" i="95"/>
  <c r="X589" i="95"/>
  <c r="X1012" i="95"/>
  <c r="X756" i="95"/>
  <c r="X500" i="95"/>
  <c r="X243" i="95"/>
  <c r="X334" i="95"/>
  <c r="X78" i="95"/>
  <c r="X169" i="95"/>
  <c r="X252" i="95"/>
  <c r="X45" i="95"/>
  <c r="X1787" i="95"/>
  <c r="X992" i="95"/>
  <c r="X736" i="95"/>
  <c r="X480" i="95"/>
  <c r="X223" i="95"/>
  <c r="X314" i="95"/>
  <c r="X159" i="95"/>
  <c r="X1751" i="95"/>
  <c r="X277" i="95"/>
  <c r="X202" i="95"/>
  <c r="X266" i="95"/>
  <c r="X330" i="95"/>
  <c r="X394" i="95"/>
  <c r="X111" i="95"/>
  <c r="X175" i="95"/>
  <c r="X239" i="95"/>
  <c r="X303" i="95"/>
  <c r="X367" i="95"/>
  <c r="X432" i="95"/>
  <c r="X496" i="95"/>
  <c r="X560" i="95"/>
  <c r="X624" i="95"/>
  <c r="X688" i="95"/>
  <c r="X752" i="95"/>
  <c r="X816" i="95"/>
  <c r="X880" i="95"/>
  <c r="X944" i="95"/>
  <c r="X1008" i="95"/>
  <c r="X1072" i="95"/>
  <c r="X1824" i="95"/>
  <c r="X1759" i="95"/>
  <c r="X1771" i="95"/>
  <c r="X1786" i="95"/>
  <c r="X39" i="95"/>
  <c r="X52" i="95"/>
  <c r="X10" i="95"/>
  <c r="X76" i="95"/>
  <c r="X140" i="95"/>
  <c r="X204" i="95"/>
  <c r="X268" i="95"/>
  <c r="X332" i="95"/>
  <c r="X396" i="95"/>
  <c r="X121" i="95"/>
  <c r="X185" i="95"/>
  <c r="X249" i="95"/>
  <c r="X313" i="95"/>
  <c r="X377" i="95"/>
  <c r="X94" i="95"/>
  <c r="X158" i="95"/>
  <c r="X222" i="95"/>
  <c r="X286" i="95"/>
  <c r="X350" i="95"/>
  <c r="X67" i="95"/>
  <c r="X131" i="95"/>
  <c r="X195" i="95"/>
  <c r="X259" i="95"/>
  <c r="X323" i="95"/>
  <c r="X387" i="95"/>
  <c r="X452" i="95"/>
  <c r="X516" i="95"/>
  <c r="X580" i="95"/>
  <c r="X644" i="95"/>
  <c r="X708" i="95"/>
  <c r="X772" i="95"/>
  <c r="X836" i="95"/>
  <c r="X900" i="95"/>
  <c r="X964" i="95"/>
  <c r="X1028" i="95"/>
  <c r="X413" i="95"/>
  <c r="X477" i="95"/>
  <c r="X541" i="95"/>
  <c r="X605" i="95"/>
  <c r="X669" i="95"/>
  <c r="X733" i="95"/>
  <c r="X1804" i="95"/>
  <c r="X1815" i="95"/>
  <c r="X1747" i="95"/>
  <c r="X1766" i="95"/>
  <c r="X8" i="95"/>
  <c r="X17" i="95"/>
  <c r="X30" i="95"/>
  <c r="X96" i="95"/>
  <c r="X160" i="95"/>
  <c r="X224" i="95"/>
  <c r="X288" i="95"/>
  <c r="X352" i="95"/>
  <c r="X77" i="95"/>
  <c r="X141" i="95"/>
  <c r="X205" i="95"/>
  <c r="X269" i="95"/>
  <c r="X333" i="95"/>
  <c r="X397" i="95"/>
  <c r="X114" i="95"/>
  <c r="X373" i="95"/>
  <c r="X218" i="95"/>
  <c r="X282" i="95"/>
  <c r="X346" i="95"/>
  <c r="X63" i="95"/>
  <c r="X127" i="95"/>
  <c r="X191" i="95"/>
  <c r="X255" i="95"/>
  <c r="X319" i="95"/>
  <c r="X383" i="95"/>
  <c r="X448" i="95"/>
  <c r="X512" i="95"/>
  <c r="X576" i="95"/>
  <c r="X640" i="95"/>
  <c r="X704" i="95"/>
  <c r="X768" i="95"/>
  <c r="X832" i="95"/>
  <c r="X896" i="95"/>
  <c r="X960" i="95"/>
  <c r="X1024" i="95"/>
  <c r="X409" i="95"/>
  <c r="X1808" i="95"/>
  <c r="X1819" i="95"/>
  <c r="X1753" i="95"/>
  <c r="X1770" i="95"/>
  <c r="X55" i="95"/>
  <c r="X13" i="95"/>
  <c r="X26" i="95"/>
  <c r="X92" i="95"/>
  <c r="X156" i="95"/>
  <c r="X220" i="95"/>
  <c r="X284" i="95"/>
  <c r="X348" i="95"/>
  <c r="X73" i="95"/>
  <c r="X137" i="95"/>
  <c r="X201" i="95"/>
  <c r="X265" i="95"/>
  <c r="X329" i="95"/>
  <c r="X393" i="95"/>
  <c r="X110" i="95"/>
  <c r="X174" i="95"/>
  <c r="X238" i="95"/>
  <c r="X302" i="95"/>
  <c r="X366" i="95"/>
  <c r="X83" i="95"/>
  <c r="X147" i="95"/>
  <c r="X211" i="95"/>
  <c r="X275" i="95"/>
  <c r="X339" i="95"/>
  <c r="X404" i="95"/>
  <c r="X468" i="95"/>
  <c r="X532" i="95"/>
  <c r="X596" i="95"/>
  <c r="X660" i="95"/>
  <c r="X724" i="95"/>
  <c r="X788" i="95"/>
  <c r="X852" i="95"/>
  <c r="X916" i="95"/>
  <c r="X980" i="95"/>
  <c r="X1044" i="95"/>
  <c r="X429" i="95"/>
  <c r="X493" i="95"/>
  <c r="X557" i="95"/>
  <c r="X621" i="95"/>
  <c r="X685" i="95"/>
  <c r="X749" i="95"/>
  <c r="X1788" i="95"/>
  <c r="X1799" i="95"/>
  <c r="X1814" i="95"/>
  <c r="X11" i="95"/>
  <c r="X24" i="95"/>
  <c r="X33" i="95"/>
  <c r="X46" i="95"/>
  <c r="X112" i="95"/>
  <c r="X176" i="95"/>
  <c r="X240" i="95"/>
  <c r="X304" i="95"/>
  <c r="X368" i="95"/>
  <c r="X93" i="95"/>
  <c r="X157" i="95"/>
  <c r="X221" i="95"/>
  <c r="X285" i="95"/>
  <c r="X349" i="95"/>
  <c r="X66" i="95"/>
  <c r="X130" i="95"/>
  <c r="X90" i="95"/>
  <c r="X234" i="95"/>
  <c r="X298" i="95"/>
  <c r="X362" i="95"/>
  <c r="X79" i="95"/>
  <c r="X143" i="95"/>
  <c r="X207" i="95"/>
  <c r="X271" i="95"/>
  <c r="X335" i="95"/>
  <c r="X399" i="95"/>
  <c r="X464" i="95"/>
  <c r="X528" i="95"/>
  <c r="X592" i="95"/>
  <c r="X656" i="95"/>
  <c r="X720" i="95"/>
  <c r="X784" i="95"/>
  <c r="X848" i="95"/>
  <c r="X912" i="95"/>
  <c r="X976" i="95"/>
  <c r="X1040" i="95"/>
  <c r="X425" i="95"/>
  <c r="X1792" i="95"/>
  <c r="X1803" i="95"/>
  <c r="X1818" i="95"/>
  <c r="X7" i="95"/>
  <c r="X20" i="95"/>
  <c r="X29" i="95"/>
  <c r="X42" i="95"/>
  <c r="X108" i="95"/>
  <c r="X172" i="95"/>
  <c r="X236" i="95"/>
  <c r="X300" i="95"/>
  <c r="X364" i="95"/>
  <c r="X89" i="95"/>
  <c r="X153" i="95"/>
  <c r="X217" i="95"/>
  <c r="X281" i="95"/>
  <c r="X345" i="95"/>
  <c r="X62" i="95"/>
  <c r="X126" i="95"/>
  <c r="X190" i="95"/>
  <c r="X254" i="95"/>
  <c r="X318" i="95"/>
  <c r="X382" i="95"/>
  <c r="X99" i="95"/>
  <c r="X163" i="95"/>
  <c r="X227" i="95"/>
  <c r="X291" i="95"/>
  <c r="X355" i="95"/>
  <c r="X420" i="95"/>
  <c r="X484" i="95"/>
  <c r="X548" i="95"/>
  <c r="X612" i="95"/>
  <c r="X676" i="95"/>
  <c r="X740" i="95"/>
  <c r="X804" i="95"/>
  <c r="X868" i="95"/>
  <c r="X932" i="95"/>
  <c r="X996" i="95"/>
  <c r="X1060" i="95"/>
  <c r="X445" i="95"/>
  <c r="X509" i="95"/>
  <c r="X573" i="95"/>
  <c r="X637" i="95"/>
  <c r="X701" i="95"/>
  <c r="X765" i="95"/>
  <c r="X1772" i="95"/>
  <c r="X1783" i="95"/>
  <c r="X1798" i="95"/>
  <c r="X27" i="95"/>
  <c r="X40" i="95"/>
  <c r="X49" i="95"/>
  <c r="X64" i="95"/>
  <c r="X128" i="95"/>
  <c r="X192" i="95"/>
  <c r="X256" i="95"/>
  <c r="X320" i="95"/>
  <c r="X384" i="95"/>
  <c r="L75" i="443"/>
  <c r="L79" i="443"/>
  <c r="AC369" i="96"/>
  <c r="L76" i="443"/>
  <c r="L77" i="443"/>
  <c r="L78" i="443"/>
  <c r="X69" i="95"/>
  <c r="L71" i="443"/>
  <c r="L129" i="443"/>
  <c r="L92" i="443"/>
  <c r="L48" i="443"/>
  <c r="L42" i="443"/>
  <c r="L132" i="443"/>
  <c r="L73" i="443"/>
  <c r="L41" i="443"/>
  <c r="L121" i="443"/>
  <c r="L88" i="443"/>
  <c r="L64" i="443"/>
  <c r="L126" i="443"/>
  <c r="L84" i="443"/>
  <c r="L67" i="443"/>
  <c r="L118" i="443"/>
  <c r="L90" i="443"/>
  <c r="L46" i="443"/>
  <c r="L40" i="443"/>
  <c r="L89" i="443"/>
  <c r="L47" i="443"/>
  <c r="L123" i="443"/>
  <c r="L124" i="443"/>
  <c r="L86" i="443"/>
  <c r="L69" i="443"/>
  <c r="L53" i="443"/>
  <c r="L87" i="443"/>
  <c r="L72" i="443"/>
  <c r="L51" i="443"/>
  <c r="L133" i="443"/>
  <c r="L80" i="443"/>
  <c r="L70" i="443"/>
  <c r="L117" i="443"/>
  <c r="L85" i="443"/>
  <c r="L50" i="443"/>
  <c r="L122" i="443"/>
  <c r="L45" i="443"/>
  <c r="L68" i="443"/>
  <c r="L44" i="443"/>
  <c r="L125" i="443"/>
  <c r="L83" i="443"/>
  <c r="L66" i="443"/>
  <c r="L130" i="443"/>
  <c r="L131" i="443"/>
  <c r="L43" i="443"/>
  <c r="L119" i="443"/>
  <c r="L120" i="443"/>
  <c r="L82" i="443"/>
  <c r="L52" i="443"/>
  <c r="L49" i="443"/>
  <c r="L81" i="443"/>
  <c r="L65" i="443"/>
  <c r="L127" i="443"/>
  <c r="L128" i="443"/>
  <c r="L91" i="443"/>
  <c r="S157" i="127"/>
  <c r="S178" i="127"/>
  <c r="X152" i="95"/>
  <c r="L6" i="443"/>
  <c r="F29" i="454"/>
  <c r="F30" i="454"/>
  <c r="F87" i="454"/>
  <c r="F10" i="454"/>
  <c r="F35" i="454"/>
  <c r="L12" i="443"/>
  <c r="F59" i="454"/>
  <c r="F50" i="454"/>
  <c r="F51" i="454"/>
  <c r="F61" i="454"/>
  <c r="F70" i="454"/>
  <c r="F36" i="454"/>
  <c r="L20" i="443"/>
  <c r="F54" i="454"/>
  <c r="F74" i="454"/>
  <c r="F84" i="454"/>
  <c r="F6" i="454"/>
  <c r="F11" i="454"/>
  <c r="F72" i="454"/>
  <c r="F17" i="454"/>
  <c r="F78" i="454"/>
  <c r="F96" i="454"/>
  <c r="F52" i="454"/>
  <c r="F34" i="454"/>
  <c r="F63" i="454"/>
  <c r="F90" i="454"/>
  <c r="F91" i="454"/>
  <c r="F80" i="454"/>
  <c r="F16" i="454"/>
  <c r="F37" i="454"/>
  <c r="F67" i="454"/>
  <c r="L9" i="443"/>
  <c r="F55" i="454"/>
  <c r="F25" i="454"/>
  <c r="F92" i="454"/>
  <c r="F5" i="454"/>
  <c r="F7" i="454"/>
  <c r="F68" i="454"/>
  <c r="L16" i="443"/>
  <c r="F86" i="454"/>
  <c r="F28" i="454"/>
  <c r="F93" i="454"/>
  <c r="F33" i="454"/>
  <c r="F43" i="454"/>
  <c r="L15" i="443"/>
  <c r="F85" i="454"/>
  <c r="F47" i="454"/>
  <c r="F26" i="454"/>
  <c r="F48" i="454"/>
  <c r="F62" i="454"/>
  <c r="F12" i="454"/>
  <c r="L11" i="443"/>
  <c r="F58" i="454"/>
  <c r="F22" i="454"/>
  <c r="F89" i="454"/>
  <c r="F18" i="454"/>
  <c r="F66" i="454"/>
  <c r="F32" i="454"/>
  <c r="L8" i="443"/>
  <c r="F94" i="454"/>
  <c r="F97" i="454"/>
  <c r="F57" i="454"/>
  <c r="F13" i="454"/>
  <c r="F39" i="454"/>
  <c r="L14" i="443"/>
  <c r="F83" i="454"/>
  <c r="F45" i="454"/>
  <c r="F49" i="454"/>
  <c r="F77" i="454"/>
  <c r="F42" i="454"/>
  <c r="F8" i="454"/>
  <c r="L10" i="443"/>
  <c r="F88" i="454"/>
  <c r="F56" i="454"/>
  <c r="F27" i="454"/>
  <c r="F69" i="454"/>
  <c r="F38" i="454"/>
  <c r="F44" i="454"/>
  <c r="L5" i="443"/>
  <c r="F95" i="454"/>
  <c r="F20" i="454"/>
  <c r="F19" i="454"/>
  <c r="F41" i="454"/>
  <c r="F3" i="454"/>
  <c r="F64" i="454"/>
  <c r="F82" i="454"/>
  <c r="F75" i="454"/>
  <c r="F79" i="454"/>
  <c r="F46" i="454"/>
  <c r="F65" i="454"/>
  <c r="F4" i="454"/>
  <c r="L13" i="443"/>
  <c r="F23" i="454"/>
  <c r="F81" i="454"/>
  <c r="F21" i="454"/>
  <c r="F14" i="454"/>
  <c r="F71" i="454"/>
  <c r="F40" i="454"/>
  <c r="L7" i="443"/>
  <c r="F24" i="454"/>
  <c r="F53" i="454"/>
  <c r="F76" i="454"/>
  <c r="F9" i="454"/>
  <c r="F15" i="454"/>
  <c r="F73" i="454"/>
  <c r="AC126" i="96"/>
  <c r="AC633" i="96"/>
  <c r="L37" i="443"/>
  <c r="L29" i="443"/>
  <c r="L113" i="443"/>
  <c r="L103" i="443"/>
  <c r="G103" i="443" s="1"/>
  <c r="L95" i="443"/>
  <c r="L32" i="443"/>
  <c r="L4" i="443"/>
  <c r="L26" i="443"/>
  <c r="L104" i="443"/>
  <c r="L57" i="443"/>
  <c r="L25" i="443"/>
  <c r="L17" i="443"/>
  <c r="L18" i="443"/>
  <c r="L58" i="443"/>
  <c r="L97" i="443"/>
  <c r="L23" i="443"/>
  <c r="L24" i="443"/>
  <c r="L30" i="443"/>
  <c r="L101" i="443"/>
  <c r="L22" i="443"/>
  <c r="L100" i="443"/>
  <c r="L55" i="443"/>
  <c r="L3" i="443"/>
  <c r="L34" i="443"/>
  <c r="L63" i="443"/>
  <c r="L107" i="443"/>
  <c r="L102" i="443"/>
  <c r="L93" i="443"/>
  <c r="L33" i="443"/>
  <c r="L62" i="443"/>
  <c r="L98" i="443"/>
  <c r="L109" i="443"/>
  <c r="L110" i="443"/>
  <c r="L60" i="443"/>
  <c r="L38" i="443"/>
  <c r="L56" i="443"/>
  <c r="L111" i="443"/>
  <c r="L112" i="443"/>
  <c r="L105" i="443"/>
  <c r="L35" i="443"/>
  <c r="L61" i="443"/>
  <c r="L106" i="443"/>
  <c r="L116" i="443"/>
  <c r="L36" i="443"/>
  <c r="L94" i="443"/>
  <c r="L21" i="443"/>
  <c r="L96" i="443"/>
  <c r="L99" i="443"/>
  <c r="L27" i="443"/>
  <c r="L28" i="443"/>
  <c r="L39" i="443"/>
  <c r="L59" i="443"/>
  <c r="L114" i="443"/>
  <c r="L108" i="443"/>
  <c r="L31" i="443"/>
  <c r="L19" i="443"/>
  <c r="L115" i="443"/>
  <c r="F7" i="225"/>
  <c r="F8" i="225"/>
  <c r="S7" i="127"/>
  <c r="S8" i="127"/>
  <c r="S9" i="127"/>
  <c r="S235" i="127"/>
  <c r="S240" i="127"/>
  <c r="S239" i="127"/>
  <c r="S234" i="127"/>
  <c r="S233" i="127"/>
  <c r="S232" i="127"/>
  <c r="S242" i="127"/>
  <c r="S241" i="127"/>
  <c r="S238" i="127"/>
  <c r="S236" i="127"/>
  <c r="S237" i="127"/>
  <c r="S243" i="127"/>
  <c r="G3" i="443"/>
  <c r="X186" i="95"/>
  <c r="X57" i="95"/>
  <c r="X197" i="95"/>
  <c r="X22" i="95"/>
  <c r="F14" i="225"/>
  <c r="F9" i="225"/>
  <c r="F5" i="225"/>
  <c r="X122" i="95"/>
  <c r="X341" i="95"/>
  <c r="X280" i="95"/>
  <c r="G21" i="443"/>
  <c r="F6" i="225"/>
  <c r="AC166" i="96"/>
  <c r="AC508" i="96"/>
  <c r="AC367" i="96"/>
  <c r="AC363" i="96"/>
  <c r="S36" i="127"/>
  <c r="AC567" i="96"/>
  <c r="AC429" i="96"/>
  <c r="AC378" i="96"/>
  <c r="AC275" i="96"/>
  <c r="AC214" i="96"/>
  <c r="AC175" i="96"/>
  <c r="AC70" i="96"/>
  <c r="AC682" i="96"/>
  <c r="AC420" i="96"/>
  <c r="AC176" i="96"/>
  <c r="AC35" i="96"/>
  <c r="AC496" i="96"/>
  <c r="AC655" i="96"/>
  <c r="AC201" i="96"/>
  <c r="AC612" i="96"/>
  <c r="AC495" i="96"/>
  <c r="AC232" i="96"/>
  <c r="AC357" i="96"/>
  <c r="AC411" i="96"/>
  <c r="AC76" i="96"/>
  <c r="AC527" i="96"/>
  <c r="AC395" i="96"/>
  <c r="AC391" i="96"/>
  <c r="AC81" i="96"/>
  <c r="AC276" i="96"/>
  <c r="AC592" i="96"/>
  <c r="AC627" i="96"/>
  <c r="AC333" i="96"/>
  <c r="AC298" i="96"/>
  <c r="AC142" i="96"/>
  <c r="AC684" i="96"/>
  <c r="AC481" i="96"/>
  <c r="AC641" i="96"/>
  <c r="AC328" i="96"/>
  <c r="AC229" i="96"/>
  <c r="AC139" i="96"/>
  <c r="AC458" i="96"/>
  <c r="AC548" i="96"/>
  <c r="AC491" i="96"/>
  <c r="AC569" i="96"/>
  <c r="AC356" i="96"/>
  <c r="AC304" i="96"/>
  <c r="AC41" i="96"/>
  <c r="AC598" i="96"/>
  <c r="AC530" i="96"/>
  <c r="AC647" i="96"/>
  <c r="AC449" i="96"/>
  <c r="AC602" i="96"/>
  <c r="AC321" i="96"/>
  <c r="AC537" i="96"/>
  <c r="AC516" i="96"/>
  <c r="AC338" i="96"/>
  <c r="AC104" i="96"/>
  <c r="AC60" i="96"/>
  <c r="AC282" i="96"/>
  <c r="AC48" i="96"/>
  <c r="AC254" i="96"/>
  <c r="AC20" i="96"/>
  <c r="AC163" i="96"/>
  <c r="AC576" i="96"/>
  <c r="AC611" i="96"/>
  <c r="AC582" i="96"/>
  <c r="AC489" i="96"/>
  <c r="AC248" i="96"/>
  <c r="AC277" i="96"/>
  <c r="AC36" i="96"/>
  <c r="AC620" i="96"/>
  <c r="AC438" i="96"/>
  <c r="AC561" i="96"/>
  <c r="AC242" i="96"/>
  <c r="AC208" i="96"/>
  <c r="AC616" i="96"/>
  <c r="AC541" i="96"/>
  <c r="AC663" i="96"/>
  <c r="AC618" i="96"/>
  <c r="AC532" i="96"/>
  <c r="AC146" i="96"/>
  <c r="AC90" i="96"/>
  <c r="AC179" i="96"/>
  <c r="AC565" i="96"/>
  <c r="AC628" i="96"/>
  <c r="AC445" i="96"/>
  <c r="AC583" i="96"/>
  <c r="AC220" i="96"/>
  <c r="AC538" i="96"/>
  <c r="AC649" i="96"/>
  <c r="AC451" i="96"/>
  <c r="AC452" i="96"/>
  <c r="AC253" i="96"/>
  <c r="AC18" i="96"/>
  <c r="AC410" i="96"/>
  <c r="AC197" i="96"/>
  <c r="AC373" i="96"/>
  <c r="AC169" i="96"/>
  <c r="AC291" i="96"/>
  <c r="AC51" i="96"/>
  <c r="AC439" i="96"/>
  <c r="AC486" i="96"/>
  <c r="AC423" i="96"/>
  <c r="AC512" i="96"/>
  <c r="AC13" i="96"/>
  <c r="AC42" i="96"/>
  <c r="AC191" i="96"/>
  <c r="AC434" i="96"/>
  <c r="AC594" i="96"/>
  <c r="AC524" i="96"/>
  <c r="AC8" i="96"/>
  <c r="AC308" i="96"/>
  <c r="AC568" i="96"/>
  <c r="AC377" i="96"/>
  <c r="L45" i="338"/>
  <c r="L48" i="338"/>
  <c r="L23" i="338"/>
  <c r="L15" i="338"/>
  <c r="L44" i="338"/>
  <c r="L43" i="338"/>
  <c r="L42" i="338"/>
  <c r="L27" i="338"/>
  <c r="L11" i="338"/>
  <c r="L39" i="338"/>
  <c r="S17" i="127"/>
  <c r="L46" i="338"/>
  <c r="L47" i="338"/>
  <c r="L9" i="338"/>
  <c r="L26" i="338"/>
  <c r="L96" i="338"/>
  <c r="S245" i="127"/>
  <c r="L49" i="338"/>
  <c r="X170" i="95"/>
  <c r="X106" i="95"/>
  <c r="X389" i="95"/>
  <c r="X325" i="95"/>
  <c r="X261" i="95"/>
  <c r="X165" i="95"/>
  <c r="X376" i="95"/>
  <c r="X248" i="95"/>
  <c r="X120" i="95"/>
  <c r="X41" i="95"/>
  <c r="S84" i="127"/>
  <c r="DK84" i="127" s="1"/>
  <c r="S55" i="127"/>
  <c r="CY55" i="127" s="1"/>
  <c r="S44" i="127"/>
  <c r="CS44" i="127" s="1"/>
  <c r="S114" i="127"/>
  <c r="DK114" i="127" s="1"/>
  <c r="S221" i="127"/>
  <c r="CY221" i="127" s="1"/>
  <c r="S128" i="127"/>
  <c r="DE128" i="127" s="1"/>
  <c r="S81" i="127"/>
  <c r="CM81" i="127" s="1"/>
  <c r="S159" i="127"/>
  <c r="DK159" i="127" s="1"/>
  <c r="S172" i="127"/>
  <c r="CY172" i="127" s="1"/>
  <c r="L22" i="338"/>
  <c r="CL22" i="338" s="1"/>
  <c r="S101" i="127"/>
  <c r="DE101" i="127" s="1"/>
  <c r="S129" i="127"/>
  <c r="AK129" i="127" s="1"/>
  <c r="S100" i="127"/>
  <c r="AK100" i="127" s="1"/>
  <c r="S202" i="127"/>
  <c r="CY202" i="127" s="1"/>
  <c r="S121" i="127"/>
  <c r="AW121" i="127" s="1"/>
  <c r="S149" i="127"/>
  <c r="AK149" i="127" s="1"/>
  <c r="X309" i="95"/>
  <c r="X245" i="95"/>
  <c r="X133" i="95"/>
  <c r="X344" i="95"/>
  <c r="X216" i="95"/>
  <c r="X88" i="95"/>
  <c r="X48" i="95"/>
  <c r="S226" i="127"/>
  <c r="DK226" i="127" s="1"/>
  <c r="S184" i="127"/>
  <c r="AK184" i="127" s="1"/>
  <c r="S109" i="127"/>
  <c r="AW109" i="127" s="1"/>
  <c r="S137" i="127"/>
  <c r="CY137" i="127" s="1"/>
  <c r="S21" i="127"/>
  <c r="CY21" i="127" s="1"/>
  <c r="S25" i="127"/>
  <c r="DK25" i="127" s="1"/>
  <c r="S151" i="127"/>
  <c r="AW151" i="127" s="1"/>
  <c r="S174" i="127"/>
  <c r="DE174" i="127" s="1"/>
  <c r="S103" i="127"/>
  <c r="CS103" i="127" s="1"/>
  <c r="S66" i="127"/>
  <c r="DK66" i="127" s="1"/>
  <c r="L13" i="338"/>
  <c r="CL13" i="338" s="1"/>
  <c r="L24" i="338"/>
  <c r="G24" i="338" s="1"/>
  <c r="S180" i="127"/>
  <c r="DK180" i="127" s="1"/>
  <c r="S107" i="127"/>
  <c r="CY107" i="127" s="1"/>
  <c r="S220" i="127"/>
  <c r="CY220" i="127" s="1"/>
  <c r="S175" i="127"/>
  <c r="CY175" i="127" s="1"/>
  <c r="X138" i="95"/>
  <c r="X74" i="95"/>
  <c r="X357" i="95"/>
  <c r="X293" i="95"/>
  <c r="X229" i="95"/>
  <c r="X101" i="95"/>
  <c r="X312" i="95"/>
  <c r="X184" i="95"/>
  <c r="X54" i="95"/>
  <c r="X1757" i="95"/>
  <c r="S138" i="127"/>
  <c r="CY138" i="127" s="1"/>
  <c r="S83" i="127"/>
  <c r="AK83" i="127" s="1"/>
  <c r="S208" i="127"/>
  <c r="CY208" i="127" s="1"/>
  <c r="L34" i="338"/>
  <c r="CR34" i="338" s="1"/>
  <c r="S43" i="127"/>
  <c r="CM43" i="127" s="1"/>
  <c r="S165" i="127"/>
  <c r="AK165" i="127" s="1"/>
  <c r="S20" i="127"/>
  <c r="AE20" i="127" s="1"/>
  <c r="L31" i="338"/>
  <c r="DD31" i="338" s="1"/>
  <c r="S124" i="127"/>
  <c r="CM124" i="127" s="1"/>
  <c r="S193" i="127"/>
  <c r="CM193" i="127" s="1"/>
  <c r="S41" i="127"/>
  <c r="DK41" i="127" s="1"/>
  <c r="L17" i="338"/>
  <c r="CL17" i="338" s="1"/>
  <c r="S183" i="127"/>
  <c r="AE183" i="127" s="1"/>
  <c r="S215" i="127"/>
  <c r="DK215" i="127" s="1"/>
  <c r="S61" i="127"/>
  <c r="CY61" i="127" s="1"/>
  <c r="L41" i="338"/>
  <c r="CR41" i="338" s="1"/>
  <c r="S167" i="127"/>
  <c r="CM167" i="127" s="1"/>
  <c r="S203" i="127"/>
  <c r="DE203" i="127" s="1"/>
  <c r="S49" i="127"/>
  <c r="CM49" i="127" s="1"/>
  <c r="L28" i="338"/>
  <c r="CL28" i="338" s="1"/>
  <c r="S222" i="127"/>
  <c r="DE222" i="127" s="1"/>
  <c r="S14" i="127"/>
  <c r="CM14" i="127" s="1"/>
  <c r="S86" i="127"/>
  <c r="CY86" i="127" s="1"/>
  <c r="S186" i="127"/>
  <c r="CY186" i="127" s="1"/>
  <c r="S39" i="127"/>
  <c r="DE39" i="127" s="1"/>
  <c r="S35" i="127"/>
  <c r="AW35" i="127" s="1"/>
  <c r="S106" i="127"/>
  <c r="DK106" i="127" s="1"/>
  <c r="S51" i="127"/>
  <c r="CY51" i="127" s="1"/>
  <c r="S80" i="127"/>
  <c r="CM80" i="127" s="1"/>
  <c r="S56" i="127"/>
  <c r="AW56" i="127" s="1"/>
  <c r="S126" i="127"/>
  <c r="DK126" i="127" s="1"/>
  <c r="S76" i="127"/>
  <c r="AE55" i="127"/>
  <c r="AW137" i="127"/>
  <c r="X213" i="95"/>
  <c r="X149" i="95"/>
  <c r="X85" i="95"/>
  <c r="X360" i="95"/>
  <c r="X296" i="95"/>
  <c r="X232" i="95"/>
  <c r="X168" i="95"/>
  <c r="X104" i="95"/>
  <c r="X38" i="95"/>
  <c r="X25" i="95"/>
  <c r="X1791" i="95"/>
  <c r="S116" i="127"/>
  <c r="S134" i="127"/>
  <c r="S191" i="127"/>
  <c r="S188" i="127"/>
  <c r="S88" i="127"/>
  <c r="S209" i="127"/>
  <c r="S115" i="127"/>
  <c r="S219" i="127"/>
  <c r="S60" i="127"/>
  <c r="S125" i="127"/>
  <c r="S224" i="127"/>
  <c r="S65" i="127"/>
  <c r="S131" i="127"/>
  <c r="S153" i="127"/>
  <c r="L5" i="338"/>
  <c r="G5" i="338" s="1"/>
  <c r="S148" i="127"/>
  <c r="S127" i="127"/>
  <c r="S87" i="127"/>
  <c r="S108" i="127"/>
  <c r="S30" i="127"/>
  <c r="S173" i="127"/>
  <c r="S58" i="127"/>
  <c r="S189" i="127"/>
  <c r="S31" i="127"/>
  <c r="S97" i="127"/>
  <c r="S176" i="127"/>
  <c r="S37" i="127"/>
  <c r="S102" i="127"/>
  <c r="L37" i="338"/>
  <c r="G37" i="338" s="1"/>
  <c r="L19" i="338"/>
  <c r="G19" i="338" s="1"/>
  <c r="L12" i="338"/>
  <c r="G12" i="338" s="1"/>
  <c r="S210" i="127"/>
  <c r="S67" i="127"/>
  <c r="L3" i="338"/>
  <c r="S177" i="127"/>
  <c r="S71" i="127"/>
  <c r="S195" i="127"/>
  <c r="S99" i="127"/>
  <c r="S211" i="127"/>
  <c r="S52" i="127"/>
  <c r="S117" i="127"/>
  <c r="S216" i="127"/>
  <c r="S57" i="127"/>
  <c r="S122" i="127"/>
  <c r="S145" i="127"/>
  <c r="S171" i="127"/>
  <c r="L36" i="338"/>
  <c r="G36" i="338" s="1"/>
  <c r="S111" i="127"/>
  <c r="S213" i="127"/>
  <c r="S6" i="127"/>
  <c r="S206" i="127"/>
  <c r="S112" i="127"/>
  <c r="S5" i="127"/>
  <c r="S143" i="127"/>
  <c r="S231" i="127"/>
  <c r="S72" i="127"/>
  <c r="S140" i="127"/>
  <c r="S11" i="127"/>
  <c r="S78" i="127"/>
  <c r="S147" i="127"/>
  <c r="S166" i="127"/>
  <c r="L20" i="338"/>
  <c r="G20" i="338" s="1"/>
  <c r="S192" i="127"/>
  <c r="S229" i="127"/>
  <c r="S26" i="127"/>
  <c r="S214" i="127"/>
  <c r="S120" i="127"/>
  <c r="S16" i="127"/>
  <c r="S154" i="127"/>
  <c r="S10" i="127"/>
  <c r="S77" i="127"/>
  <c r="S146" i="127"/>
  <c r="S15" i="127"/>
  <c r="S82" i="127"/>
  <c r="S152" i="127"/>
  <c r="S170" i="127"/>
  <c r="L25" i="338"/>
  <c r="G25" i="338" s="1"/>
  <c r="S155" i="127"/>
  <c r="S34" i="127"/>
  <c r="S160" i="127"/>
  <c r="L7" i="338"/>
  <c r="G7" i="338" s="1"/>
  <c r="S63" i="127"/>
  <c r="S190" i="127"/>
  <c r="S91" i="127"/>
  <c r="S207" i="127"/>
  <c r="S48" i="127"/>
  <c r="S113" i="127"/>
  <c r="S212" i="127"/>
  <c r="S53" i="127"/>
  <c r="S118" i="127"/>
  <c r="S141" i="127"/>
  <c r="L38" i="338"/>
  <c r="G38" i="338" s="1"/>
  <c r="L32" i="338"/>
  <c r="G32" i="338" s="1"/>
  <c r="S46" i="127"/>
  <c r="S200" i="127"/>
  <c r="S218" i="127"/>
  <c r="S201" i="127"/>
  <c r="S104" i="127"/>
  <c r="S225" i="127"/>
  <c r="S132" i="127"/>
  <c r="S227" i="127"/>
  <c r="S68" i="127"/>
  <c r="S135" i="127"/>
  <c r="S244" i="127"/>
  <c r="S73" i="127"/>
  <c r="S142" i="127"/>
  <c r="S162" i="127"/>
  <c r="L16" i="338"/>
  <c r="G16" i="338" s="1"/>
  <c r="S12" i="127"/>
  <c r="S62" i="127"/>
  <c r="S54" i="127"/>
  <c r="S75" i="127"/>
  <c r="S13" i="127"/>
  <c r="S150" i="127"/>
  <c r="S42" i="127"/>
  <c r="S181" i="127"/>
  <c r="S23" i="127"/>
  <c r="S89" i="127"/>
  <c r="S163" i="127"/>
  <c r="S28" i="127"/>
  <c r="S94" i="127"/>
  <c r="S169" i="127"/>
  <c r="L8" i="338"/>
  <c r="G8" i="338" s="1"/>
  <c r="L40" i="338"/>
  <c r="G40" i="338" s="1"/>
  <c r="DK44" i="127"/>
  <c r="CY114" i="127"/>
  <c r="X181" i="95"/>
  <c r="X117" i="95"/>
  <c r="X392" i="95"/>
  <c r="X328" i="95"/>
  <c r="X264" i="95"/>
  <c r="X200" i="95"/>
  <c r="X136" i="95"/>
  <c r="X72" i="95"/>
  <c r="X6" i="95"/>
  <c r="X19" i="95"/>
  <c r="S79" i="127"/>
  <c r="S95" i="127"/>
  <c r="S70" i="127"/>
  <c r="S92" i="127"/>
  <c r="S22" i="127"/>
  <c r="S161" i="127"/>
  <c r="S50" i="127"/>
  <c r="S185" i="127"/>
  <c r="S27" i="127"/>
  <c r="S93" i="127"/>
  <c r="S168" i="127"/>
  <c r="S32" i="127"/>
  <c r="S98" i="127"/>
  <c r="L18" i="338"/>
  <c r="G18" i="338" s="1"/>
  <c r="L14" i="338"/>
  <c r="G14" i="338" s="1"/>
  <c r="L6" i="338"/>
  <c r="G6" i="338" s="1"/>
  <c r="S205" i="127"/>
  <c r="S187" i="127"/>
  <c r="S204" i="127"/>
  <c r="S194" i="127"/>
  <c r="S96" i="127"/>
  <c r="S217" i="127"/>
  <c r="S123" i="127"/>
  <c r="S223" i="127"/>
  <c r="S64" i="127"/>
  <c r="S130" i="127"/>
  <c r="S228" i="127"/>
  <c r="S69" i="127"/>
  <c r="S136" i="127"/>
  <c r="S158" i="127"/>
  <c r="L10" i="338"/>
  <c r="G10" i="338" s="1"/>
  <c r="S182" i="127"/>
  <c r="S29" i="127"/>
  <c r="S38" i="127"/>
  <c r="S59" i="127"/>
  <c r="S230" i="127"/>
  <c r="S139" i="127"/>
  <c r="S33" i="127"/>
  <c r="L29" i="338"/>
  <c r="G29" i="338" s="1"/>
  <c r="S19" i="127"/>
  <c r="S85" i="127"/>
  <c r="S156" i="127"/>
  <c r="S24" i="127"/>
  <c r="S90" i="127"/>
  <c r="S164" i="127"/>
  <c r="L4" i="338"/>
  <c r="G4" i="338" s="1"/>
  <c r="L35" i="338"/>
  <c r="G35" i="338" s="1"/>
  <c r="S18" i="127"/>
  <c r="S196" i="127"/>
  <c r="S119" i="127"/>
  <c r="S144" i="127"/>
  <c r="S47" i="127"/>
  <c r="S179" i="127"/>
  <c r="S74" i="127"/>
  <c r="S197" i="127"/>
  <c r="S40" i="127"/>
  <c r="S105" i="127"/>
  <c r="L33" i="338"/>
  <c r="G33" i="338" s="1"/>
  <c r="S45" i="127"/>
  <c r="S110" i="127"/>
  <c r="S133" i="127"/>
  <c r="L30" i="338"/>
  <c r="G30" i="338" s="1"/>
  <c r="L21" i="338"/>
  <c r="G21" i="338" s="1"/>
  <c r="DE215" i="127"/>
  <c r="AC267" i="96"/>
  <c r="AC651" i="96"/>
  <c r="AC280" i="96"/>
  <c r="AC86" i="96"/>
  <c r="AC676" i="96"/>
  <c r="AC596" i="96"/>
  <c r="AC487" i="96"/>
  <c r="AC289" i="96"/>
  <c r="AC631" i="96"/>
  <c r="AC534" i="96"/>
  <c r="AC425" i="96"/>
  <c r="AC666" i="96"/>
  <c r="AC570" i="96"/>
  <c r="AC474" i="96"/>
  <c r="AC236" i="96"/>
  <c r="AC601" i="96"/>
  <c r="AC515" i="96"/>
  <c r="AC387" i="96"/>
  <c r="AC484" i="96"/>
  <c r="AC404" i="96"/>
  <c r="AC317" i="96"/>
  <c r="AC189" i="96"/>
  <c r="AC82" i="96"/>
  <c r="AC145" i="96"/>
  <c r="AC17" i="96"/>
  <c r="AC362" i="96"/>
  <c r="AC261" i="96"/>
  <c r="AC133" i="96"/>
  <c r="AC26" i="96"/>
  <c r="AC340" i="96"/>
  <c r="AC212" i="96"/>
  <c r="AC105" i="96"/>
  <c r="AC339" i="96"/>
  <c r="AC243" i="96"/>
  <c r="AC115" i="96"/>
  <c r="AC656" i="96"/>
  <c r="AC525" i="96"/>
  <c r="AC182" i="96"/>
  <c r="AC563" i="96"/>
  <c r="AC284" i="96"/>
  <c r="AC533" i="96"/>
  <c r="AC629" i="96"/>
  <c r="AC467" i="96"/>
  <c r="AC432" i="96"/>
  <c r="AC120" i="96"/>
  <c r="AC33" i="96"/>
  <c r="AC192" i="96"/>
  <c r="AC270" i="96"/>
  <c r="AC14" i="96"/>
  <c r="AC111" i="96"/>
  <c r="AC540" i="96"/>
  <c r="AC639" i="96"/>
  <c r="AC177" i="96"/>
  <c r="AC359" i="96"/>
  <c r="AC526" i="96"/>
  <c r="AC444" i="96"/>
  <c r="AC136" i="96"/>
  <c r="AC49" i="96"/>
  <c r="AC80" i="96"/>
  <c r="AC52" i="96"/>
  <c r="AC123" i="96"/>
  <c r="AC471" i="96"/>
  <c r="AC241" i="96"/>
  <c r="AC521" i="96"/>
  <c r="AC430" i="96"/>
  <c r="AC660" i="96"/>
  <c r="AC564" i="96"/>
  <c r="AC466" i="96"/>
  <c r="AC204" i="96"/>
  <c r="AC599" i="96"/>
  <c r="AC513" i="96"/>
  <c r="AC379" i="96"/>
  <c r="AC634" i="96"/>
  <c r="AC554" i="96"/>
  <c r="AC453" i="96"/>
  <c r="AC665" i="96"/>
  <c r="AC585" i="96"/>
  <c r="AC494" i="96"/>
  <c r="AC230" i="96"/>
  <c r="AC468" i="96"/>
  <c r="AC388" i="96"/>
  <c r="AC274" i="96"/>
  <c r="AC168" i="96"/>
  <c r="AC61" i="96"/>
  <c r="AC102" i="96"/>
  <c r="AC426" i="96"/>
  <c r="AC346" i="96"/>
  <c r="AC218" i="96"/>
  <c r="AC112" i="96"/>
  <c r="AC405" i="96"/>
  <c r="AC297" i="96"/>
  <c r="AC190" i="96"/>
  <c r="AC84" i="96"/>
  <c r="AC307" i="96"/>
  <c r="AC227" i="96"/>
  <c r="AC99" i="96"/>
  <c r="AC640" i="96"/>
  <c r="AC503" i="96"/>
  <c r="AC675" i="96"/>
  <c r="AC547" i="96"/>
  <c r="AC662" i="96"/>
  <c r="AC447" i="96"/>
  <c r="AC613" i="96"/>
  <c r="AC371" i="96"/>
  <c r="AC352" i="96"/>
  <c r="AC98" i="96"/>
  <c r="AC390" i="96"/>
  <c r="AC64" i="96"/>
  <c r="AC228" i="96"/>
  <c r="AC287" i="96"/>
  <c r="AC31" i="96"/>
  <c r="AC519" i="96"/>
  <c r="AC575" i="96"/>
  <c r="AC610" i="96"/>
  <c r="AC278" i="96"/>
  <c r="AC441" i="96"/>
  <c r="AC348" i="96"/>
  <c r="AC93" i="96"/>
  <c r="AC386" i="96"/>
  <c r="AC365" i="96"/>
  <c r="AC30" i="96"/>
  <c r="AC43" i="96"/>
  <c r="AC667" i="96"/>
  <c r="AC501" i="96"/>
  <c r="AC344" i="96"/>
  <c r="AC10" i="96"/>
  <c r="AC571" i="96"/>
  <c r="AC622" i="96"/>
  <c r="AC669" i="96"/>
  <c r="AC536" i="96"/>
  <c r="AC109" i="96"/>
  <c r="AC288" i="96"/>
  <c r="AC46" i="96"/>
  <c r="CG48" i="346"/>
  <c r="CH48" i="346"/>
  <c r="CN48" i="346" s="1"/>
  <c r="AC465" i="96"/>
  <c r="AC646" i="96"/>
  <c r="AC511" i="96"/>
  <c r="AC677" i="96"/>
  <c r="AC549" i="96"/>
  <c r="AC294" i="96"/>
  <c r="AC416" i="96"/>
  <c r="AC205" i="96"/>
  <c r="AC161" i="96"/>
  <c r="AC374" i="96"/>
  <c r="AC149" i="96"/>
  <c r="AC353" i="96"/>
  <c r="AC121" i="96"/>
  <c r="AC255" i="96"/>
  <c r="AC95" i="96"/>
  <c r="AC604" i="96"/>
  <c r="AC332" i="96"/>
  <c r="AC559" i="96"/>
  <c r="AC674" i="96"/>
  <c r="AC485" i="96"/>
  <c r="AC625" i="96"/>
  <c r="AC413" i="96"/>
  <c r="AC412" i="96"/>
  <c r="AC221" i="96"/>
  <c r="AC156" i="96"/>
  <c r="AC336" i="96"/>
  <c r="AC58" i="96"/>
  <c r="AC158" i="96"/>
  <c r="AC235" i="96"/>
  <c r="AC11" i="96"/>
  <c r="AC450" i="96"/>
  <c r="AC518" i="96"/>
  <c r="AC606" i="96"/>
  <c r="AC653" i="96"/>
  <c r="AC472" i="96"/>
  <c r="AC88" i="96"/>
  <c r="AC224" i="96"/>
  <c r="AC23" i="96"/>
  <c r="AC279" i="96"/>
  <c r="AC260" i="96"/>
  <c r="AC138" i="96"/>
  <c r="AC309" i="96"/>
  <c r="AC22" i="96"/>
  <c r="AC24" i="96"/>
  <c r="AC194" i="96"/>
  <c r="AC360" i="96"/>
  <c r="AC488" i="96"/>
  <c r="AC457" i="96"/>
  <c r="AC605" i="96"/>
  <c r="AC257" i="96"/>
  <c r="AC479" i="96"/>
  <c r="AC574" i="96"/>
  <c r="AC670" i="96"/>
  <c r="AC433" i="96"/>
  <c r="AC539" i="96"/>
  <c r="AC635" i="96"/>
  <c r="AC310" i="96"/>
  <c r="AC493" i="96"/>
  <c r="AC600" i="96"/>
  <c r="AC680" i="96"/>
  <c r="AC75" i="96"/>
  <c r="AC171" i="96"/>
  <c r="AC251" i="96"/>
  <c r="AC331" i="96"/>
  <c r="AC116" i="96"/>
  <c r="AC222" i="96"/>
  <c r="AC329" i="96"/>
  <c r="AC37" i="96"/>
  <c r="AC144" i="96"/>
  <c r="AC250" i="96"/>
  <c r="AC370" i="96"/>
  <c r="AC28" i="96"/>
  <c r="AC113" i="96"/>
  <c r="AC29" i="96"/>
  <c r="AC114" i="96"/>
  <c r="AC200" i="96"/>
  <c r="AC285" i="96"/>
  <c r="AC364" i="96"/>
  <c r="AC428" i="96"/>
  <c r="AC492" i="96"/>
  <c r="AC273" i="96"/>
  <c r="AC462" i="96"/>
  <c r="AC545" i="96"/>
  <c r="AC609" i="96"/>
  <c r="AC673" i="96"/>
  <c r="AC415" i="96"/>
  <c r="AC506" i="96"/>
  <c r="AC578" i="96"/>
  <c r="AC642" i="96"/>
  <c r="AC262" i="96"/>
  <c r="AC459" i="96"/>
  <c r="AC543" i="96"/>
  <c r="AC607" i="96"/>
  <c r="AC671" i="96"/>
  <c r="AC399" i="96"/>
  <c r="AC498" i="96"/>
  <c r="AC572" i="96"/>
  <c r="AC636" i="96"/>
  <c r="AC15" i="96"/>
  <c r="AC79" i="96"/>
  <c r="AC143" i="96"/>
  <c r="AC207" i="96"/>
  <c r="AC271" i="96"/>
  <c r="AC335" i="96"/>
  <c r="AC78" i="96"/>
  <c r="AC164" i="96"/>
  <c r="AC249" i="96"/>
  <c r="AC334" i="96"/>
  <c r="AC401" i="96"/>
  <c r="AC85" i="96"/>
  <c r="AC170" i="96"/>
  <c r="AC256" i="96"/>
  <c r="AC341" i="96"/>
  <c r="AC406" i="96"/>
  <c r="AC54" i="96"/>
  <c r="AC140" i="96"/>
  <c r="AC56" i="96"/>
  <c r="AC141" i="96"/>
  <c r="AC226" i="96"/>
  <c r="AC312" i="96"/>
  <c r="AC384" i="96"/>
  <c r="AC448" i="96"/>
  <c r="AC119" i="96"/>
  <c r="AC89" i="96"/>
  <c r="AC117" i="96"/>
  <c r="AC366" i="96"/>
  <c r="AC108" i="96"/>
  <c r="AC173" i="96"/>
  <c r="AC408" i="96"/>
  <c r="AC252" i="96"/>
  <c r="AC589" i="96"/>
  <c r="AC342" i="96"/>
  <c r="AC542" i="96"/>
  <c r="AC638" i="96"/>
  <c r="AC454" i="96"/>
  <c r="AC587" i="96"/>
  <c r="AC225" i="96"/>
  <c r="AC535" i="96"/>
  <c r="AC632" i="96"/>
  <c r="AC59" i="96"/>
  <c r="AC187" i="96"/>
  <c r="AC299" i="96"/>
  <c r="AC73" i="96"/>
  <c r="AC244" i="96"/>
  <c r="AC381" i="96"/>
  <c r="AC122" i="96"/>
  <c r="AC293" i="96"/>
  <c r="AC402" i="96"/>
  <c r="AC92" i="96"/>
  <c r="AC50" i="96"/>
  <c r="AC157" i="96"/>
  <c r="AC264" i="96"/>
  <c r="AC380" i="96"/>
  <c r="AC460" i="96"/>
  <c r="AC188" i="96"/>
  <c r="AC483" i="96"/>
  <c r="AC577" i="96"/>
  <c r="AC657" i="96"/>
  <c r="AC442" i="96"/>
  <c r="AC546" i="96"/>
  <c r="AC626" i="96"/>
  <c r="AC347" i="96"/>
  <c r="AC502" i="96"/>
  <c r="AC591" i="96"/>
  <c r="AC5" i="96"/>
  <c r="AC455" i="96"/>
  <c r="AC556" i="96"/>
  <c r="AC652" i="96"/>
  <c r="AC47" i="96"/>
  <c r="AC127" i="96"/>
  <c r="AC223" i="96"/>
  <c r="AC303" i="96"/>
  <c r="AC57" i="96"/>
  <c r="AC185" i="96"/>
  <c r="AC292" i="96"/>
  <c r="AC385" i="96"/>
  <c r="AC106" i="96"/>
  <c r="AC213" i="96"/>
  <c r="AC320" i="96"/>
  <c r="AC422" i="96"/>
  <c r="AC97" i="96"/>
  <c r="AC34" i="96"/>
  <c r="AC162" i="96"/>
  <c r="AC269" i="96"/>
  <c r="AC368" i="96"/>
  <c r="AC464" i="96"/>
  <c r="AC528" i="96"/>
  <c r="AC421" i="96"/>
  <c r="AC510" i="96"/>
  <c r="AC581" i="96"/>
  <c r="AC645" i="96"/>
  <c r="AC300" i="96"/>
  <c r="AC469" i="96"/>
  <c r="AC550" i="96"/>
  <c r="AC614" i="96"/>
  <c r="AC678" i="96"/>
  <c r="AC417" i="96"/>
  <c r="AC507" i="96"/>
  <c r="AC579" i="96"/>
  <c r="AC643" i="96"/>
  <c r="AC268" i="96"/>
  <c r="AC461" i="96"/>
  <c r="AC544" i="96"/>
  <c r="AC608" i="96"/>
  <c r="AC672" i="96"/>
  <c r="AC67" i="96"/>
  <c r="AC131" i="96"/>
  <c r="AC195" i="96"/>
  <c r="AC259" i="96"/>
  <c r="AC323" i="96"/>
  <c r="AC62" i="96"/>
  <c r="AC148" i="96"/>
  <c r="AC233" i="96"/>
  <c r="AC318" i="96"/>
  <c r="AC389" i="96"/>
  <c r="AC69" i="96"/>
  <c r="AC154" i="96"/>
  <c r="AC240" i="96"/>
  <c r="AC325" i="96"/>
  <c r="AC394" i="96"/>
  <c r="AC38" i="96"/>
  <c r="AC124" i="96"/>
  <c r="AC40" i="96"/>
  <c r="AC125" i="96"/>
  <c r="AC210" i="96"/>
  <c r="AC296" i="96"/>
  <c r="AC372" i="96"/>
  <c r="AC436" i="96"/>
  <c r="AC500" i="96"/>
  <c r="AC316" i="96"/>
  <c r="AC473" i="96"/>
  <c r="AC553" i="96"/>
  <c r="AC617" i="96"/>
  <c r="AC681" i="96"/>
  <c r="AC431" i="96"/>
  <c r="AC517" i="96"/>
  <c r="AC586" i="96"/>
  <c r="AC650" i="96"/>
  <c r="AC305" i="96"/>
  <c r="AC470" i="96"/>
  <c r="AC551" i="96"/>
  <c r="AC615" i="96"/>
  <c r="AC679" i="96"/>
  <c r="AC419" i="96"/>
  <c r="AC509" i="96"/>
  <c r="AC580" i="96"/>
  <c r="AC644" i="96"/>
  <c r="AC151" i="96"/>
  <c r="AC202" i="96"/>
  <c r="AC382" i="96"/>
  <c r="AC258" i="96"/>
  <c r="AC435" i="96"/>
  <c r="AC407" i="96"/>
  <c r="AC686" i="96"/>
  <c r="AC603" i="96"/>
  <c r="AC552" i="96"/>
  <c r="AC107" i="96"/>
  <c r="AC315" i="96"/>
  <c r="AC286" i="96"/>
  <c r="AC165" i="96"/>
  <c r="AC6" i="96"/>
  <c r="AC72" i="96"/>
  <c r="AC306" i="96"/>
  <c r="AC476" i="96"/>
  <c r="AC505" i="96"/>
  <c r="AC193" i="96"/>
  <c r="AC562" i="96"/>
  <c r="AC409" i="96"/>
  <c r="AC623" i="96"/>
  <c r="AC477" i="96"/>
  <c r="AC668" i="96"/>
  <c r="AC159" i="96"/>
  <c r="AC319" i="96"/>
  <c r="AC206" i="96"/>
  <c r="AC21" i="96"/>
  <c r="AC234" i="96"/>
  <c r="AC12" i="96"/>
  <c r="AC184" i="96"/>
  <c r="AC400" i="96"/>
  <c r="AC480" i="96"/>
  <c r="AC446" i="96"/>
  <c r="AC597" i="96"/>
  <c r="AC375" i="96"/>
  <c r="AC566" i="96"/>
  <c r="AC198" i="96"/>
  <c r="AC529" i="96"/>
  <c r="AC659" i="96"/>
  <c r="AC482" i="96"/>
  <c r="AC624" i="96"/>
  <c r="AC83" i="96"/>
  <c r="AC147" i="96"/>
  <c r="AC217" i="96"/>
  <c r="AC172" i="96"/>
  <c r="AC424" i="96"/>
  <c r="AC637" i="96"/>
  <c r="AC558" i="96"/>
  <c r="AC497" i="96"/>
  <c r="AC383" i="96"/>
  <c r="AC664" i="96"/>
  <c r="AC203" i="96"/>
  <c r="AC137" i="96"/>
  <c r="AC397" i="96"/>
  <c r="AC314" i="96"/>
  <c r="AC134" i="96"/>
  <c r="AC178" i="96"/>
  <c r="AC396" i="96"/>
  <c r="AC355" i="96"/>
  <c r="AC593" i="96"/>
  <c r="AC463" i="96"/>
  <c r="AC658" i="96"/>
  <c r="AC523" i="96"/>
  <c r="AC246" i="96"/>
  <c r="AC588" i="96"/>
  <c r="AC63" i="96"/>
  <c r="AC239" i="96"/>
  <c r="AC100" i="96"/>
  <c r="AC313" i="96"/>
  <c r="AC128" i="96"/>
  <c r="AC358" i="96"/>
  <c r="AC118" i="96"/>
  <c r="AC77" i="96"/>
  <c r="AC290" i="96"/>
  <c r="AC209" i="96"/>
  <c r="AC531" i="96"/>
  <c r="AC661" i="96"/>
  <c r="AC490" i="96"/>
  <c r="AC630" i="96"/>
  <c r="AC443" i="96"/>
  <c r="AC595" i="96"/>
  <c r="AC351" i="96"/>
  <c r="AC560" i="96"/>
  <c r="AC19" i="96"/>
  <c r="AC211" i="96"/>
  <c r="AC573" i="96"/>
  <c r="AC499" i="96"/>
  <c r="AC403" i="96"/>
  <c r="AC520" i="96"/>
  <c r="AC456" i="96"/>
  <c r="AC392" i="96"/>
  <c r="AC322" i="96"/>
  <c r="AC237" i="96"/>
  <c r="AC152" i="96"/>
  <c r="AC66" i="96"/>
  <c r="AC150" i="96"/>
  <c r="AC65" i="96"/>
  <c r="AC414" i="96"/>
  <c r="AC350" i="96"/>
  <c r="AC266" i="96"/>
  <c r="AC181" i="96"/>
  <c r="AC96" i="96"/>
  <c r="AC345" i="96"/>
  <c r="AC174" i="96"/>
  <c r="AC343" i="96"/>
  <c r="AC215" i="96"/>
  <c r="AC87" i="96"/>
  <c r="BZ48" i="346"/>
  <c r="AC418" i="96"/>
  <c r="AC354" i="96"/>
  <c r="AC272" i="96"/>
  <c r="AC186" i="96"/>
  <c r="AC101" i="96"/>
  <c r="AC16" i="96"/>
  <c r="AC349" i="96"/>
  <c r="AC265" i="96"/>
  <c r="AC180" i="96"/>
  <c r="AC94" i="96"/>
  <c r="AC9" i="96"/>
  <c r="AC283" i="96"/>
  <c r="AC219" i="96"/>
  <c r="AC155" i="96"/>
  <c r="AC91" i="96"/>
  <c r="AC27" i="96"/>
  <c r="AC648" i="96"/>
  <c r="AC584" i="96"/>
  <c r="AC514" i="96"/>
  <c r="AC427" i="96"/>
  <c r="AC683" i="96"/>
  <c r="AC619" i="96"/>
  <c r="AC555" i="96"/>
  <c r="AC475" i="96"/>
  <c r="AC326" i="96"/>
  <c r="AC654" i="96"/>
  <c r="AC590" i="96"/>
  <c r="AC522" i="96"/>
  <c r="AC437" i="96"/>
  <c r="AC685" i="96"/>
  <c r="AC621" i="96"/>
  <c r="AC557" i="96"/>
  <c r="AC478" i="96"/>
  <c r="AC337" i="96"/>
  <c r="AC504" i="96"/>
  <c r="AC440" i="96"/>
  <c r="AC376" i="96"/>
  <c r="AC301" i="96"/>
  <c r="AC216" i="96"/>
  <c r="AC130" i="96"/>
  <c r="AC45" i="96"/>
  <c r="AC129" i="96"/>
  <c r="AC44" i="96"/>
  <c r="AC398" i="96"/>
  <c r="AC330" i="96"/>
  <c r="AC245" i="96"/>
  <c r="AC160" i="96"/>
  <c r="AC53" i="96"/>
  <c r="AC302" i="96"/>
  <c r="AC132" i="96"/>
  <c r="AC311" i="96"/>
  <c r="AC183" i="96"/>
  <c r="AC55" i="96"/>
  <c r="X1807" i="95"/>
  <c r="BZ43" i="346"/>
  <c r="AC32" i="96"/>
  <c r="AC361" i="96"/>
  <c r="AC281" i="96"/>
  <c r="AC196" i="96"/>
  <c r="AC110" i="96"/>
  <c r="AC25" i="96"/>
  <c r="AC295" i="96"/>
  <c r="AC231" i="96"/>
  <c r="AC167" i="96"/>
  <c r="AC103" i="96"/>
  <c r="AC39" i="96"/>
  <c r="X32" i="95"/>
  <c r="X1806" i="95"/>
  <c r="X1780" i="95"/>
  <c r="X16" i="95"/>
  <c r="X1822" i="95"/>
  <c r="X1796" i="95"/>
  <c r="AC74" i="96"/>
  <c r="AC393" i="96"/>
  <c r="AC324" i="96"/>
  <c r="AC238" i="96"/>
  <c r="AC153" i="96"/>
  <c r="AC68" i="96"/>
  <c r="AC327" i="96"/>
  <c r="AC263" i="96"/>
  <c r="AC199" i="96"/>
  <c r="AC135" i="96"/>
  <c r="AC71" i="96"/>
  <c r="AC7" i="96"/>
  <c r="X9" i="95"/>
  <c r="X51" i="95"/>
  <c r="X1774" i="95"/>
  <c r="X1758" i="95"/>
  <c r="X1823" i="95"/>
  <c r="X1812" i="95"/>
  <c r="X35" i="95"/>
  <c r="X1790" i="95"/>
  <c r="X1775" i="95"/>
  <c r="X1764" i="95"/>
  <c r="DQ42" i="346"/>
  <c r="DW42" i="346" s="1"/>
  <c r="DI45" i="346"/>
  <c r="DQ45" i="346"/>
  <c r="DW45" i="346" s="1"/>
  <c r="DI42" i="346"/>
  <c r="CG46" i="346"/>
  <c r="BZ44" i="346"/>
  <c r="CH44" i="346"/>
  <c r="CN44" i="346" s="1"/>
  <c r="BZ40" i="346"/>
  <c r="BZ46" i="346"/>
  <c r="CG40" i="346"/>
  <c r="BZ49" i="346"/>
  <c r="CA41" i="346"/>
  <c r="BZ41" i="346"/>
  <c r="DI48" i="346"/>
  <c r="DJ48" i="346"/>
  <c r="CA47" i="346"/>
  <c r="BZ47" i="346"/>
  <c r="DJ41" i="346"/>
  <c r="DI41" i="346"/>
  <c r="DI40" i="346"/>
  <c r="DJ40" i="346"/>
  <c r="GF42" i="346"/>
  <c r="DP46" i="346"/>
  <c r="DQ46" i="346"/>
  <c r="DW46" i="346" s="1"/>
  <c r="DJ49" i="346"/>
  <c r="DI49" i="346"/>
  <c r="CH43" i="346"/>
  <c r="CN43" i="346" s="1"/>
  <c r="CG43" i="346"/>
  <c r="GF48" i="346"/>
  <c r="GF44" i="346"/>
  <c r="DQ44" i="346"/>
  <c r="DW44" i="346" s="1"/>
  <c r="DP44" i="346"/>
  <c r="DJ47" i="346"/>
  <c r="DI47" i="346"/>
  <c r="CH45" i="346"/>
  <c r="CN45" i="346" s="1"/>
  <c r="CG45" i="346"/>
  <c r="GF46" i="346"/>
  <c r="AK199" i="127" l="1"/>
  <c r="AE199" i="127"/>
  <c r="AW199" i="127"/>
  <c r="DE199" i="127"/>
  <c r="DK199" i="127"/>
  <c r="CM199" i="127"/>
  <c r="CS199" i="127"/>
  <c r="CY199" i="127"/>
  <c r="AK198" i="127"/>
  <c r="CS198" i="127"/>
  <c r="CY198" i="127"/>
  <c r="AE198" i="127"/>
  <c r="AW198" i="127"/>
  <c r="DE198" i="127"/>
  <c r="CM198" i="127"/>
  <c r="DK198" i="127"/>
  <c r="CF24" i="338"/>
  <c r="CY35" i="127"/>
  <c r="CY44" i="127"/>
  <c r="DE81" i="127"/>
  <c r="AK121" i="127"/>
  <c r="AE44" i="127"/>
  <c r="AE202" i="127"/>
  <c r="DK124" i="127"/>
  <c r="AK183" i="127"/>
  <c r="AD78" i="443"/>
  <c r="AP78" i="443"/>
  <c r="CX78" i="443"/>
  <c r="CL78" i="443"/>
  <c r="CF78" i="443"/>
  <c r="G78" i="443"/>
  <c r="X78" i="443"/>
  <c r="DD78" i="443"/>
  <c r="CR78" i="443"/>
  <c r="DD79" i="443"/>
  <c r="AD79" i="443"/>
  <c r="CL79" i="443"/>
  <c r="CR79" i="443"/>
  <c r="AP79" i="443"/>
  <c r="CX79" i="443"/>
  <c r="X79" i="443"/>
  <c r="CF79" i="443"/>
  <c r="G79" i="443"/>
  <c r="DD76" i="443"/>
  <c r="CR76" i="443"/>
  <c r="AD76" i="443"/>
  <c r="AP76" i="443"/>
  <c r="CX76" i="443"/>
  <c r="X76" i="443"/>
  <c r="CF76" i="443"/>
  <c r="CL76" i="443"/>
  <c r="G76" i="443"/>
  <c r="AD77" i="443"/>
  <c r="AP77" i="443"/>
  <c r="CL77" i="443"/>
  <c r="CF77" i="443"/>
  <c r="CX77" i="443"/>
  <c r="DD77" i="443"/>
  <c r="X77" i="443"/>
  <c r="CR77" i="443"/>
  <c r="G77" i="443"/>
  <c r="DD75" i="443"/>
  <c r="X75" i="443"/>
  <c r="AP75" i="443"/>
  <c r="CX75" i="443"/>
  <c r="AD75" i="443"/>
  <c r="CF75" i="443"/>
  <c r="CL75" i="443"/>
  <c r="CR75" i="443"/>
  <c r="G75" i="443"/>
  <c r="CR65" i="443"/>
  <c r="AD65" i="443"/>
  <c r="CL65" i="443"/>
  <c r="X65" i="443"/>
  <c r="DD65" i="443"/>
  <c r="CF65" i="443"/>
  <c r="CX65" i="443"/>
  <c r="AP65" i="443"/>
  <c r="AD82" i="443"/>
  <c r="X82" i="443"/>
  <c r="CL82" i="443"/>
  <c r="DD82" i="443"/>
  <c r="CF82" i="443"/>
  <c r="CX82" i="443"/>
  <c r="AP82" i="443"/>
  <c r="CR82" i="443"/>
  <c r="G82" i="443"/>
  <c r="AD131" i="443"/>
  <c r="X131" i="443"/>
  <c r="CR131" i="443"/>
  <c r="CX131" i="443"/>
  <c r="AP131" i="443"/>
  <c r="CL131" i="443"/>
  <c r="DD131" i="443"/>
  <c r="CF131" i="443"/>
  <c r="G131" i="443"/>
  <c r="AD125" i="443"/>
  <c r="CX125" i="443"/>
  <c r="AP125" i="443"/>
  <c r="CR125" i="443"/>
  <c r="CF125" i="443"/>
  <c r="X125" i="443"/>
  <c r="DD125" i="443"/>
  <c r="CL125" i="443"/>
  <c r="G125" i="443"/>
  <c r="X122" i="443"/>
  <c r="CL122" i="443"/>
  <c r="CR122" i="443"/>
  <c r="DD122" i="443"/>
  <c r="CF122" i="443"/>
  <c r="G122" i="443"/>
  <c r="CX122" i="443"/>
  <c r="AD122" i="443"/>
  <c r="AP122" i="443"/>
  <c r="X70" i="443"/>
  <c r="AP70" i="443"/>
  <c r="AD70" i="443"/>
  <c r="CF70" i="443"/>
  <c r="CL70" i="443"/>
  <c r="CR70" i="443"/>
  <c r="CX70" i="443"/>
  <c r="DD70" i="443"/>
  <c r="X72" i="443"/>
  <c r="DD72" i="443"/>
  <c r="CL72" i="443"/>
  <c r="CX72" i="443"/>
  <c r="CF72" i="443"/>
  <c r="CR72" i="443"/>
  <c r="AD72" i="443"/>
  <c r="AP72" i="443"/>
  <c r="DD86" i="443"/>
  <c r="CX86" i="443"/>
  <c r="CR86" i="443"/>
  <c r="CL86" i="443"/>
  <c r="CF86" i="443"/>
  <c r="AP86" i="443"/>
  <c r="AD86" i="443"/>
  <c r="X86" i="443"/>
  <c r="G86" i="443"/>
  <c r="X89" i="443"/>
  <c r="CR89" i="443"/>
  <c r="CX89" i="443"/>
  <c r="AP89" i="443"/>
  <c r="AD89" i="443"/>
  <c r="DD89" i="443"/>
  <c r="CF89" i="443"/>
  <c r="CL89" i="443"/>
  <c r="G89" i="443"/>
  <c r="X118" i="443"/>
  <c r="AP118" i="443"/>
  <c r="DD118" i="443"/>
  <c r="CF118" i="443"/>
  <c r="AD118" i="443"/>
  <c r="CL118" i="443"/>
  <c r="CR118" i="443"/>
  <c r="CX118" i="443"/>
  <c r="G118" i="443"/>
  <c r="X64" i="443"/>
  <c r="AD64" i="443"/>
  <c r="CF64" i="443"/>
  <c r="AP64" i="443"/>
  <c r="CR64" i="443"/>
  <c r="CL64" i="443"/>
  <c r="DD64" i="443"/>
  <c r="CX64" i="443"/>
  <c r="CR73" i="443"/>
  <c r="AD73" i="443"/>
  <c r="CL73" i="443"/>
  <c r="X73" i="443"/>
  <c r="DD73" i="443"/>
  <c r="CF73" i="443"/>
  <c r="CX73" i="443"/>
  <c r="AP73" i="443"/>
  <c r="DD92" i="443"/>
  <c r="CX92" i="443"/>
  <c r="CR92" i="443"/>
  <c r="CL92" i="443"/>
  <c r="CF92" i="443"/>
  <c r="AP92" i="443"/>
  <c r="AD92" i="443"/>
  <c r="X92" i="443"/>
  <c r="G92" i="443"/>
  <c r="X91" i="443"/>
  <c r="CL91" i="443"/>
  <c r="CR91" i="443"/>
  <c r="CX91" i="443"/>
  <c r="AP91" i="443"/>
  <c r="AD91" i="443"/>
  <c r="DD91" i="443"/>
  <c r="CF91" i="443"/>
  <c r="G91" i="443"/>
  <c r="DD81" i="443"/>
  <c r="CX81" i="443"/>
  <c r="CR81" i="443"/>
  <c r="CL81" i="443"/>
  <c r="CF81" i="443"/>
  <c r="AP81" i="443"/>
  <c r="AD81" i="443"/>
  <c r="X81" i="443"/>
  <c r="G81" i="443"/>
  <c r="X120" i="443"/>
  <c r="CR120" i="443"/>
  <c r="CX120" i="443"/>
  <c r="AD120" i="443"/>
  <c r="AP120" i="443"/>
  <c r="CF120" i="443"/>
  <c r="G120" i="443"/>
  <c r="CL120" i="443"/>
  <c r="DD120" i="443"/>
  <c r="CR130" i="443"/>
  <c r="CF130" i="443"/>
  <c r="AD130" i="443"/>
  <c r="AP130" i="443"/>
  <c r="G130" i="443"/>
  <c r="X130" i="443"/>
  <c r="CL130" i="443"/>
  <c r="DD130" i="443"/>
  <c r="CX130" i="443"/>
  <c r="CR44" i="443"/>
  <c r="CX44" i="443"/>
  <c r="CF44" i="443"/>
  <c r="AD44" i="443"/>
  <c r="DD44" i="443"/>
  <c r="X44" i="443"/>
  <c r="CL44" i="443"/>
  <c r="AP44" i="443"/>
  <c r="CX50" i="443"/>
  <c r="DD50" i="443"/>
  <c r="CL50" i="443"/>
  <c r="CF50" i="443"/>
  <c r="AD50" i="443"/>
  <c r="AP50" i="443"/>
  <c r="X50" i="443"/>
  <c r="CR50" i="443"/>
  <c r="AD80" i="443"/>
  <c r="X80" i="443"/>
  <c r="CR80" i="443"/>
  <c r="CF80" i="443"/>
  <c r="DD80" i="443"/>
  <c r="G80" i="443"/>
  <c r="CX80" i="443"/>
  <c r="CL80" i="443"/>
  <c r="AP80" i="443"/>
  <c r="X87" i="443"/>
  <c r="CX87" i="443"/>
  <c r="AP87" i="443"/>
  <c r="AD87" i="443"/>
  <c r="DD87" i="443"/>
  <c r="CF87" i="443"/>
  <c r="CL87" i="443"/>
  <c r="CR87" i="443"/>
  <c r="G87" i="443"/>
  <c r="X124" i="443"/>
  <c r="CF124" i="443"/>
  <c r="AP124" i="443"/>
  <c r="DD124" i="443"/>
  <c r="CX124" i="443"/>
  <c r="CL124" i="443"/>
  <c r="AD124" i="443"/>
  <c r="CR124" i="443"/>
  <c r="G124" i="443"/>
  <c r="AD40" i="443"/>
  <c r="DD40" i="443"/>
  <c r="CX40" i="443"/>
  <c r="X40" i="443"/>
  <c r="CL40" i="443"/>
  <c r="CR40" i="443"/>
  <c r="CF40" i="443"/>
  <c r="AP40" i="443"/>
  <c r="DD67" i="443"/>
  <c r="CF67" i="443"/>
  <c r="CX67" i="443"/>
  <c r="AP67" i="443"/>
  <c r="CR67" i="443"/>
  <c r="AD67" i="443"/>
  <c r="CL67" i="443"/>
  <c r="X67" i="443"/>
  <c r="DD88" i="443"/>
  <c r="CX88" i="443"/>
  <c r="CR88" i="443"/>
  <c r="CL88" i="443"/>
  <c r="CF88" i="443"/>
  <c r="AP88" i="443"/>
  <c r="AD88" i="443"/>
  <c r="X88" i="443"/>
  <c r="G88" i="443"/>
  <c r="CR132" i="443"/>
  <c r="AD132" i="443"/>
  <c r="X132" i="443"/>
  <c r="DD132" i="443"/>
  <c r="CX132" i="443"/>
  <c r="CF132" i="443"/>
  <c r="AP132" i="443"/>
  <c r="CL132" i="443"/>
  <c r="DD129" i="443"/>
  <c r="CF129" i="443"/>
  <c r="X129" i="443"/>
  <c r="CX129" i="443"/>
  <c r="AD129" i="443"/>
  <c r="CR129" i="443"/>
  <c r="CL129" i="443"/>
  <c r="AP129" i="443"/>
  <c r="G129" i="443"/>
  <c r="X128" i="443"/>
  <c r="CR128" i="443"/>
  <c r="AD128" i="443"/>
  <c r="AP128" i="443"/>
  <c r="G128" i="443"/>
  <c r="CX128" i="443"/>
  <c r="CF128" i="443"/>
  <c r="DD128" i="443"/>
  <c r="CL128" i="443"/>
  <c r="CR49" i="443"/>
  <c r="AD49" i="443"/>
  <c r="CL49" i="443"/>
  <c r="DD49" i="443"/>
  <c r="CF49" i="443"/>
  <c r="CX49" i="443"/>
  <c r="AP49" i="443"/>
  <c r="X49" i="443"/>
  <c r="DD119" i="443"/>
  <c r="X119" i="443"/>
  <c r="CL119" i="443"/>
  <c r="CR119" i="443"/>
  <c r="AP119" i="443"/>
  <c r="CX119" i="443"/>
  <c r="AD119" i="443"/>
  <c r="CF119" i="443"/>
  <c r="G119" i="443"/>
  <c r="DD66" i="443"/>
  <c r="AD66" i="443"/>
  <c r="CF66" i="443"/>
  <c r="CR66" i="443"/>
  <c r="X66" i="443"/>
  <c r="CX66" i="443"/>
  <c r="AP66" i="443"/>
  <c r="CL66" i="443"/>
  <c r="CF68" i="443"/>
  <c r="CL68" i="443"/>
  <c r="DD68" i="443"/>
  <c r="AD68" i="443"/>
  <c r="CR68" i="443"/>
  <c r="X68" i="443"/>
  <c r="CX68" i="443"/>
  <c r="AP68" i="443"/>
  <c r="X85" i="443"/>
  <c r="DD85" i="443"/>
  <c r="CF85" i="443"/>
  <c r="CL85" i="443"/>
  <c r="CR85" i="443"/>
  <c r="AP85" i="443"/>
  <c r="G85" i="443"/>
  <c r="CX85" i="443"/>
  <c r="AD85" i="443"/>
  <c r="AD133" i="443"/>
  <c r="X133" i="443"/>
  <c r="DD133" i="443"/>
  <c r="CF133" i="443"/>
  <c r="CX133" i="443"/>
  <c r="AP133" i="443"/>
  <c r="CR133" i="443"/>
  <c r="CL133" i="443"/>
  <c r="G133" i="443"/>
  <c r="DD53" i="443"/>
  <c r="CF53" i="443"/>
  <c r="AD53" i="443"/>
  <c r="CX53" i="443"/>
  <c r="AP53" i="443"/>
  <c r="CR53" i="443"/>
  <c r="CL53" i="443"/>
  <c r="X53" i="443"/>
  <c r="AD123" i="443"/>
  <c r="X123" i="443"/>
  <c r="CL123" i="443"/>
  <c r="DD123" i="443"/>
  <c r="CF123" i="443"/>
  <c r="CX123" i="443"/>
  <c r="AP123" i="443"/>
  <c r="CR123" i="443"/>
  <c r="G123" i="443"/>
  <c r="CX46" i="443"/>
  <c r="CF46" i="443"/>
  <c r="DD46" i="443"/>
  <c r="CL46" i="443"/>
  <c r="AP46" i="443"/>
  <c r="CR46" i="443"/>
  <c r="AD46" i="443"/>
  <c r="X46" i="443"/>
  <c r="DD84" i="443"/>
  <c r="CX84" i="443"/>
  <c r="CR84" i="443"/>
  <c r="CL84" i="443"/>
  <c r="CF84" i="443"/>
  <c r="AP84" i="443"/>
  <c r="AD84" i="443"/>
  <c r="X84" i="443"/>
  <c r="G84" i="443"/>
  <c r="AD121" i="443"/>
  <c r="X121" i="443"/>
  <c r="CX121" i="443"/>
  <c r="AP121" i="443"/>
  <c r="CL121" i="443"/>
  <c r="CF121" i="443"/>
  <c r="DD121" i="443"/>
  <c r="CR121" i="443"/>
  <c r="G121" i="443"/>
  <c r="AD42" i="443"/>
  <c r="CL42" i="443"/>
  <c r="CR42" i="443"/>
  <c r="CF42" i="443"/>
  <c r="AP42" i="443"/>
  <c r="X42" i="443"/>
  <c r="DD42" i="443"/>
  <c r="CX42" i="443"/>
  <c r="CR71" i="443"/>
  <c r="AD71" i="443"/>
  <c r="CL71" i="443"/>
  <c r="X71" i="443"/>
  <c r="DD71" i="443"/>
  <c r="CF71" i="443"/>
  <c r="CX71" i="443"/>
  <c r="AP71" i="443"/>
  <c r="AD127" i="443"/>
  <c r="CL127" i="443"/>
  <c r="CF127" i="443"/>
  <c r="DD127" i="443"/>
  <c r="AP127" i="443"/>
  <c r="CX127" i="443"/>
  <c r="X127" i="443"/>
  <c r="CR127" i="443"/>
  <c r="G127" i="443"/>
  <c r="CR52" i="443"/>
  <c r="CX52" i="443"/>
  <c r="CL52" i="443"/>
  <c r="AP52" i="443"/>
  <c r="AD52" i="443"/>
  <c r="CF52" i="443"/>
  <c r="X52" i="443"/>
  <c r="DD52" i="443"/>
  <c r="CR43" i="443"/>
  <c r="AD43" i="443"/>
  <c r="CL43" i="443"/>
  <c r="X43" i="443"/>
  <c r="DD43" i="443"/>
  <c r="CF43" i="443"/>
  <c r="CX43" i="443"/>
  <c r="AP43" i="443"/>
  <c r="CL83" i="443"/>
  <c r="CR83" i="443"/>
  <c r="CX83" i="443"/>
  <c r="AP83" i="443"/>
  <c r="AD83" i="443"/>
  <c r="DD83" i="443"/>
  <c r="CF83" i="443"/>
  <c r="X83" i="443"/>
  <c r="G83" i="443"/>
  <c r="CX45" i="443"/>
  <c r="AP45" i="443"/>
  <c r="AD45" i="443"/>
  <c r="CR45" i="443"/>
  <c r="CL45" i="443"/>
  <c r="DD45" i="443"/>
  <c r="CF45" i="443"/>
  <c r="X45" i="443"/>
  <c r="DD117" i="443"/>
  <c r="X117" i="443"/>
  <c r="AD117" i="443"/>
  <c r="CF117" i="443"/>
  <c r="CL117" i="443"/>
  <c r="CR117" i="443"/>
  <c r="AP117" i="443"/>
  <c r="CX117" i="443"/>
  <c r="G117" i="443"/>
  <c r="CX51" i="443"/>
  <c r="AP51" i="443"/>
  <c r="AD51" i="443"/>
  <c r="CR51" i="443"/>
  <c r="CL51" i="443"/>
  <c r="DD51" i="443"/>
  <c r="CF51" i="443"/>
  <c r="X51" i="443"/>
  <c r="CL69" i="443"/>
  <c r="X69" i="443"/>
  <c r="DD69" i="443"/>
  <c r="CF69" i="443"/>
  <c r="CX69" i="443"/>
  <c r="AP69" i="443"/>
  <c r="CR69" i="443"/>
  <c r="AD69" i="443"/>
  <c r="CL47" i="443"/>
  <c r="AD47" i="443"/>
  <c r="DD47" i="443"/>
  <c r="CF47" i="443"/>
  <c r="CX47" i="443"/>
  <c r="AP47" i="443"/>
  <c r="CR47" i="443"/>
  <c r="X47" i="443"/>
  <c r="DD90" i="443"/>
  <c r="CX90" i="443"/>
  <c r="CR90" i="443"/>
  <c r="CL90" i="443"/>
  <c r="CF90" i="443"/>
  <c r="AP90" i="443"/>
  <c r="X90" i="443"/>
  <c r="AD90" i="443"/>
  <c r="G90" i="443"/>
  <c r="CX126" i="443"/>
  <c r="AP126" i="443"/>
  <c r="AD126" i="443"/>
  <c r="CL126" i="443"/>
  <c r="CF126" i="443"/>
  <c r="X126" i="443"/>
  <c r="DD126" i="443"/>
  <c r="CR126" i="443"/>
  <c r="G126" i="443"/>
  <c r="X41" i="443"/>
  <c r="CL41" i="443"/>
  <c r="DD41" i="443"/>
  <c r="CF41" i="443"/>
  <c r="CX41" i="443"/>
  <c r="AP41" i="443"/>
  <c r="CR41" i="443"/>
  <c r="AD41" i="443"/>
  <c r="CR48" i="443"/>
  <c r="CX48" i="443"/>
  <c r="CL48" i="443"/>
  <c r="AD48" i="443"/>
  <c r="CF48" i="443"/>
  <c r="AP48" i="443"/>
  <c r="X48" i="443"/>
  <c r="DD48" i="443"/>
  <c r="AK178" i="127"/>
  <c r="CY178" i="127"/>
  <c r="DE178" i="127"/>
  <c r="AW178" i="127"/>
  <c r="DK178" i="127"/>
  <c r="CS178" i="127"/>
  <c r="CM178" i="127"/>
  <c r="AE178" i="127"/>
  <c r="AK157" i="127"/>
  <c r="CM157" i="127"/>
  <c r="DK157" i="127"/>
  <c r="CS157" i="127"/>
  <c r="AE157" i="127"/>
  <c r="CY157" i="127"/>
  <c r="AW157" i="127"/>
  <c r="DE157" i="127"/>
  <c r="DD12" i="443"/>
  <c r="AD12" i="443"/>
  <c r="CR12" i="443"/>
  <c r="X12" i="443"/>
  <c r="AP12" i="443"/>
  <c r="CX12" i="443"/>
  <c r="CF12" i="443"/>
  <c r="CL12" i="443"/>
  <c r="G12" i="443"/>
  <c r="DD14" i="443"/>
  <c r="CR14" i="443"/>
  <c r="AP14" i="443"/>
  <c r="CX14" i="443"/>
  <c r="CF14" i="443"/>
  <c r="X14" i="443"/>
  <c r="AD14" i="443"/>
  <c r="CL14" i="443"/>
  <c r="G14" i="443"/>
  <c r="AD15" i="443"/>
  <c r="DD15" i="443"/>
  <c r="AP15" i="443"/>
  <c r="G15" i="443"/>
  <c r="CX15" i="443"/>
  <c r="CL15" i="443"/>
  <c r="X15" i="443"/>
  <c r="CF15" i="443"/>
  <c r="CR15" i="443"/>
  <c r="DD20" i="443"/>
  <c r="AD20" i="443"/>
  <c r="CF20" i="443"/>
  <c r="CL20" i="443"/>
  <c r="G20" i="443"/>
  <c r="CR20" i="443"/>
  <c r="X20" i="443"/>
  <c r="AP20" i="443"/>
  <c r="CX20" i="443"/>
  <c r="AD13" i="443"/>
  <c r="CL13" i="443"/>
  <c r="CF13" i="443"/>
  <c r="CR13" i="443"/>
  <c r="DD13" i="443"/>
  <c r="AP13" i="443"/>
  <c r="X13" i="443"/>
  <c r="CX13" i="443"/>
  <c r="G13" i="443"/>
  <c r="AD10" i="443"/>
  <c r="CL10" i="443"/>
  <c r="CF10" i="443"/>
  <c r="DD10" i="443"/>
  <c r="CR10" i="443"/>
  <c r="AP10" i="443"/>
  <c r="CX10" i="443"/>
  <c r="G10" i="443"/>
  <c r="X10" i="443"/>
  <c r="DD11" i="443"/>
  <c r="AP11" i="443"/>
  <c r="CX11" i="443"/>
  <c r="CF11" i="443"/>
  <c r="X11" i="443"/>
  <c r="AD11" i="443"/>
  <c r="CL11" i="443"/>
  <c r="CR11" i="443"/>
  <c r="G11" i="443"/>
  <c r="DD9" i="443"/>
  <c r="AD9" i="443"/>
  <c r="CR9" i="443"/>
  <c r="AP9" i="443"/>
  <c r="CX9" i="443"/>
  <c r="CF9" i="443"/>
  <c r="CL9" i="443"/>
  <c r="X9" i="443"/>
  <c r="G9" i="443"/>
  <c r="CR6" i="443"/>
  <c r="CF6" i="443"/>
  <c r="X6" i="443"/>
  <c r="DD6" i="443"/>
  <c r="AP6" i="443"/>
  <c r="CL6" i="443"/>
  <c r="CX6" i="443"/>
  <c r="AD6" i="443"/>
  <c r="G6" i="443"/>
  <c r="DD7" i="443"/>
  <c r="CL7" i="443"/>
  <c r="AD7" i="443"/>
  <c r="CR7" i="443"/>
  <c r="X7" i="443"/>
  <c r="AP7" i="443"/>
  <c r="CX7" i="443"/>
  <c r="CF7" i="443"/>
  <c r="G7" i="443"/>
  <c r="DD5" i="443"/>
  <c r="AD5" i="443"/>
  <c r="AP5" i="443"/>
  <c r="CX5" i="443"/>
  <c r="CF5" i="443"/>
  <c r="CL5" i="443"/>
  <c r="X5" i="443"/>
  <c r="CR5" i="443"/>
  <c r="G5" i="443"/>
  <c r="AD8" i="443"/>
  <c r="DD8" i="443"/>
  <c r="AP8" i="443"/>
  <c r="CX8" i="443"/>
  <c r="CL8" i="443"/>
  <c r="G8" i="443"/>
  <c r="CR8" i="443"/>
  <c r="X8" i="443"/>
  <c r="CF8" i="443"/>
  <c r="DD16" i="443"/>
  <c r="CR16" i="443"/>
  <c r="AP16" i="443"/>
  <c r="CX16" i="443"/>
  <c r="X16" i="443"/>
  <c r="AD16" i="443"/>
  <c r="CF16" i="443"/>
  <c r="CL16" i="443"/>
  <c r="G16" i="443"/>
  <c r="X96" i="443"/>
  <c r="CX96" i="443"/>
  <c r="CF96" i="443"/>
  <c r="CR96" i="443"/>
  <c r="CL96" i="443"/>
  <c r="AD96" i="443"/>
  <c r="DD96" i="443"/>
  <c r="AP96" i="443"/>
  <c r="G96" i="443"/>
  <c r="AD111" i="443"/>
  <c r="CR111" i="443"/>
  <c r="G111" i="443"/>
  <c r="DD111" i="443"/>
  <c r="CX111" i="443"/>
  <c r="CF111" i="443"/>
  <c r="AP111" i="443"/>
  <c r="X111" i="443"/>
  <c r="CL111" i="443"/>
  <c r="AD109" i="443"/>
  <c r="X109" i="443"/>
  <c r="CF109" i="443"/>
  <c r="CX109" i="443"/>
  <c r="CL109" i="443"/>
  <c r="DD109" i="443"/>
  <c r="AP109" i="443"/>
  <c r="CR109" i="443"/>
  <c r="G109" i="443"/>
  <c r="DD93" i="443"/>
  <c r="CF93" i="443"/>
  <c r="CX93" i="443"/>
  <c r="AP93" i="443"/>
  <c r="CR93" i="443"/>
  <c r="AD93" i="443"/>
  <c r="CL93" i="443"/>
  <c r="X93" i="443"/>
  <c r="G93" i="443"/>
  <c r="CR97" i="443"/>
  <c r="X97" i="443"/>
  <c r="CL97" i="443"/>
  <c r="AD97" i="443"/>
  <c r="DD97" i="443"/>
  <c r="CF97" i="443"/>
  <c r="G97" i="443"/>
  <c r="CX97" i="443"/>
  <c r="AP97" i="443"/>
  <c r="CX103" i="443"/>
  <c r="AP103" i="443"/>
  <c r="CL103" i="443"/>
  <c r="CR103" i="443"/>
  <c r="AD103" i="443"/>
  <c r="X103" i="443"/>
  <c r="DD103" i="443"/>
  <c r="CF103" i="443"/>
  <c r="DD114" i="443"/>
  <c r="AP114" i="443"/>
  <c r="CL114" i="443"/>
  <c r="AD114" i="443"/>
  <c r="X114" i="443"/>
  <c r="CR114" i="443"/>
  <c r="CX114" i="443"/>
  <c r="CF114" i="443"/>
  <c r="G114" i="443"/>
  <c r="CL116" i="443"/>
  <c r="X116" i="443"/>
  <c r="AD116" i="443"/>
  <c r="CR116" i="443"/>
  <c r="CF116" i="443"/>
  <c r="CX116" i="443"/>
  <c r="AP116" i="443"/>
  <c r="DD116" i="443"/>
  <c r="X98" i="443"/>
  <c r="DD98" i="443"/>
  <c r="CF98" i="443"/>
  <c r="CX98" i="443"/>
  <c r="AD98" i="443"/>
  <c r="G98" i="443"/>
  <c r="AP98" i="443"/>
  <c r="CL98" i="443"/>
  <c r="CR98" i="443"/>
  <c r="CF102" i="443"/>
  <c r="G102" i="443"/>
  <c r="DD102" i="443"/>
  <c r="AP102" i="443"/>
  <c r="AD102" i="443"/>
  <c r="CL102" i="443"/>
  <c r="X102" i="443"/>
  <c r="CX102" i="443"/>
  <c r="CR102" i="443"/>
  <c r="X100" i="443"/>
  <c r="G100" i="443"/>
  <c r="CX100" i="443"/>
  <c r="CL100" i="443"/>
  <c r="CF100" i="443"/>
  <c r="AD100" i="443"/>
  <c r="AP100" i="443"/>
  <c r="DD100" i="443"/>
  <c r="CR100" i="443"/>
  <c r="AD113" i="443"/>
  <c r="CR113" i="443"/>
  <c r="X113" i="443"/>
  <c r="CL113" i="443"/>
  <c r="CF113" i="443"/>
  <c r="AP113" i="443"/>
  <c r="CX113" i="443"/>
  <c r="DD113" i="443"/>
  <c r="G113" i="443"/>
  <c r="CR99" i="443"/>
  <c r="AD99" i="443"/>
  <c r="G99" i="443"/>
  <c r="CL99" i="443"/>
  <c r="X99" i="443"/>
  <c r="DD99" i="443"/>
  <c r="CF99" i="443"/>
  <c r="CX99" i="443"/>
  <c r="AP99" i="443"/>
  <c r="X94" i="443"/>
  <c r="DD94" i="443"/>
  <c r="AP94" i="443"/>
  <c r="AD94" i="443"/>
  <c r="CX94" i="443"/>
  <c r="CL94" i="443"/>
  <c r="CR94" i="443"/>
  <c r="CF94" i="443"/>
  <c r="G94" i="443"/>
  <c r="CR105" i="443"/>
  <c r="AD105" i="443"/>
  <c r="CL105" i="443"/>
  <c r="X105" i="443"/>
  <c r="DD105" i="443"/>
  <c r="CF105" i="443"/>
  <c r="G105" i="443"/>
  <c r="CX105" i="443"/>
  <c r="AP105" i="443"/>
  <c r="AD107" i="443"/>
  <c r="CF107" i="443"/>
  <c r="DD107" i="443"/>
  <c r="CX107" i="443"/>
  <c r="X107" i="443"/>
  <c r="CR107" i="443"/>
  <c r="AP107" i="443"/>
  <c r="G107" i="443"/>
  <c r="CL107" i="443"/>
  <c r="X104" i="443"/>
  <c r="CL104" i="443"/>
  <c r="AP104" i="443"/>
  <c r="DD104" i="443"/>
  <c r="AD104" i="443"/>
  <c r="CR104" i="443"/>
  <c r="CX104" i="443"/>
  <c r="CF104" i="443"/>
  <c r="G104" i="443"/>
  <c r="CR115" i="443"/>
  <c r="AD115" i="443"/>
  <c r="CL115" i="443"/>
  <c r="X115" i="443"/>
  <c r="DD115" i="443"/>
  <c r="CF115" i="443"/>
  <c r="CX115" i="443"/>
  <c r="AP115" i="443"/>
  <c r="AD108" i="443"/>
  <c r="CL108" i="443"/>
  <c r="DD108" i="443"/>
  <c r="CR108" i="443"/>
  <c r="X108" i="443"/>
  <c r="CF108" i="443"/>
  <c r="CX108" i="443"/>
  <c r="AP108" i="443"/>
  <c r="G108" i="443"/>
  <c r="DD106" i="443"/>
  <c r="CF106" i="443"/>
  <c r="CX106" i="443"/>
  <c r="AP106" i="443"/>
  <c r="AD106" i="443"/>
  <c r="CR106" i="443"/>
  <c r="X106" i="443"/>
  <c r="CL106" i="443"/>
  <c r="G106" i="443"/>
  <c r="CX112" i="443"/>
  <c r="CR112" i="443"/>
  <c r="AP112" i="443"/>
  <c r="CF112" i="443"/>
  <c r="CL112" i="443"/>
  <c r="X112" i="443"/>
  <c r="G112" i="443"/>
  <c r="DD112" i="443"/>
  <c r="AD112" i="443"/>
  <c r="AP110" i="443"/>
  <c r="CX110" i="443"/>
  <c r="DD110" i="443"/>
  <c r="CR110" i="443"/>
  <c r="CF110" i="443"/>
  <c r="X110" i="443"/>
  <c r="AD110" i="443"/>
  <c r="CL110" i="443"/>
  <c r="G110" i="443"/>
  <c r="DD101" i="443"/>
  <c r="CF101" i="443"/>
  <c r="CR101" i="443"/>
  <c r="X101" i="443"/>
  <c r="CX101" i="443"/>
  <c r="AP101" i="443"/>
  <c r="CL101" i="443"/>
  <c r="AD101" i="443"/>
  <c r="G101" i="443"/>
  <c r="CL95" i="443"/>
  <c r="AP95" i="443"/>
  <c r="DD95" i="443"/>
  <c r="CF95" i="443"/>
  <c r="X95" i="443"/>
  <c r="CX95" i="443"/>
  <c r="AD95" i="443"/>
  <c r="CR95" i="443"/>
  <c r="G95" i="443"/>
  <c r="X22" i="443"/>
  <c r="CL22" i="443"/>
  <c r="AD22" i="443"/>
  <c r="CF22" i="443"/>
  <c r="AP22" i="443"/>
  <c r="DD22" i="443"/>
  <c r="CX22" i="443"/>
  <c r="CR22" i="443"/>
  <c r="G22" i="443"/>
  <c r="AD56" i="443"/>
  <c r="CL56" i="443"/>
  <c r="DD56" i="443"/>
  <c r="CF56" i="443"/>
  <c r="CX56" i="443"/>
  <c r="AP56" i="443"/>
  <c r="CR56" i="443"/>
  <c r="X56" i="443"/>
  <c r="G56" i="443"/>
  <c r="X25" i="443"/>
  <c r="CL25" i="443"/>
  <c r="CR25" i="443"/>
  <c r="AD25" i="443"/>
  <c r="CX25" i="443"/>
  <c r="CF25" i="443"/>
  <c r="DD25" i="443"/>
  <c r="AP25" i="443"/>
  <c r="G25" i="443"/>
  <c r="AD57" i="443"/>
  <c r="DD57" i="443"/>
  <c r="CF57" i="443"/>
  <c r="CX57" i="443"/>
  <c r="AP57" i="443"/>
  <c r="CR57" i="443"/>
  <c r="CL57" i="443"/>
  <c r="X57" i="443"/>
  <c r="G57" i="443"/>
  <c r="AD24" i="443"/>
  <c r="CR24" i="443"/>
  <c r="CX24" i="443"/>
  <c r="DD24" i="443"/>
  <c r="CL24" i="443"/>
  <c r="AP24" i="443"/>
  <c r="CF24" i="443"/>
  <c r="X24" i="443"/>
  <c r="G24" i="443"/>
  <c r="AD62" i="443"/>
  <c r="CX62" i="443"/>
  <c r="AP62" i="443"/>
  <c r="CR62" i="443"/>
  <c r="CL62" i="443"/>
  <c r="DD62" i="443"/>
  <c r="CF62" i="443"/>
  <c r="X62" i="443"/>
  <c r="G62" i="443"/>
  <c r="DD23" i="443"/>
  <c r="CF23" i="443"/>
  <c r="AP23" i="443"/>
  <c r="X23" i="443"/>
  <c r="CR23" i="443"/>
  <c r="AD23" i="443"/>
  <c r="CX23" i="443"/>
  <c r="CL23" i="443"/>
  <c r="G23" i="443"/>
  <c r="X63" i="443"/>
  <c r="CL63" i="443"/>
  <c r="AD63" i="443"/>
  <c r="DD63" i="443"/>
  <c r="CF63" i="443"/>
  <c r="CX63" i="443"/>
  <c r="AP63" i="443"/>
  <c r="CR63" i="443"/>
  <c r="G63" i="443"/>
  <c r="X26" i="443"/>
  <c r="CX26" i="443"/>
  <c r="AP26" i="443"/>
  <c r="CL26" i="443"/>
  <c r="AD26" i="443"/>
  <c r="DD26" i="443"/>
  <c r="CR26" i="443"/>
  <c r="CF26" i="443"/>
  <c r="G26" i="443"/>
  <c r="AD60" i="443"/>
  <c r="CL60" i="443"/>
  <c r="DD60" i="443"/>
  <c r="CF60" i="443"/>
  <c r="CX60" i="443"/>
  <c r="AP60" i="443"/>
  <c r="CR60" i="443"/>
  <c r="X60" i="443"/>
  <c r="G60" i="443"/>
  <c r="AD55" i="443"/>
  <c r="CR55" i="443"/>
  <c r="CL55" i="443"/>
  <c r="DD55" i="443"/>
  <c r="CF55" i="443"/>
  <c r="CX55" i="443"/>
  <c r="AP55" i="443"/>
  <c r="X55" i="443"/>
  <c r="G55" i="443"/>
  <c r="AD61" i="443"/>
  <c r="DD61" i="443"/>
  <c r="CF61" i="443"/>
  <c r="CX61" i="443"/>
  <c r="AP61" i="443"/>
  <c r="CR61" i="443"/>
  <c r="CL61" i="443"/>
  <c r="X61" i="443"/>
  <c r="G61" i="443"/>
  <c r="DD28" i="443"/>
  <c r="X28" i="443"/>
  <c r="CL28" i="443"/>
  <c r="AP28" i="443"/>
  <c r="CX28" i="443"/>
  <c r="AD28" i="443"/>
  <c r="CR28" i="443"/>
  <c r="CF28" i="443"/>
  <c r="G28" i="443"/>
  <c r="X19" i="443"/>
  <c r="CR19" i="443"/>
  <c r="CX19" i="443"/>
  <c r="CF19" i="443"/>
  <c r="CL19" i="443"/>
  <c r="DD19" i="443"/>
  <c r="AP19" i="443"/>
  <c r="AD19" i="443"/>
  <c r="G19" i="443"/>
  <c r="DD27" i="443"/>
  <c r="AD27" i="443"/>
  <c r="CR27" i="443"/>
  <c r="AP27" i="443"/>
  <c r="CL27" i="443"/>
  <c r="CX27" i="443"/>
  <c r="CF27" i="443"/>
  <c r="X27" i="443"/>
  <c r="G27" i="443"/>
  <c r="AD18" i="443"/>
  <c r="DD18" i="443"/>
  <c r="CR18" i="443"/>
  <c r="CF18" i="443"/>
  <c r="CX18" i="443"/>
  <c r="X18" i="443"/>
  <c r="AP18" i="443"/>
  <c r="CL18" i="443"/>
  <c r="G18" i="443"/>
  <c r="AD58" i="443"/>
  <c r="CX58" i="443"/>
  <c r="AP58" i="443"/>
  <c r="CR58" i="443"/>
  <c r="CL58" i="443"/>
  <c r="DD58" i="443"/>
  <c r="CF58" i="443"/>
  <c r="X58" i="443"/>
  <c r="G58" i="443"/>
  <c r="CL17" i="443"/>
  <c r="AD17" i="443"/>
  <c r="DD17" i="443"/>
  <c r="CF17" i="443"/>
  <c r="AP17" i="443"/>
  <c r="CR17" i="443"/>
  <c r="CX17" i="443"/>
  <c r="X17" i="443"/>
  <c r="G17" i="443"/>
  <c r="AD59" i="443"/>
  <c r="CR59" i="443"/>
  <c r="CL59" i="443"/>
  <c r="DD59" i="443"/>
  <c r="CF59" i="443"/>
  <c r="CX59" i="443"/>
  <c r="AP59" i="443"/>
  <c r="X59" i="443"/>
  <c r="G59" i="443"/>
  <c r="CL4" i="443"/>
  <c r="DD4" i="443"/>
  <c r="CF4" i="443"/>
  <c r="AD4" i="443"/>
  <c r="CX4" i="443"/>
  <c r="CR4" i="443"/>
  <c r="AP4" i="443"/>
  <c r="X4" i="443"/>
  <c r="G4" i="443"/>
  <c r="CM86" i="127"/>
  <c r="AW114" i="127"/>
  <c r="CY129" i="127"/>
  <c r="DE159" i="127"/>
  <c r="DE129" i="127"/>
  <c r="CM159" i="127"/>
  <c r="AK114" i="127"/>
  <c r="AK180" i="127"/>
  <c r="DE208" i="127"/>
  <c r="CS114" i="127"/>
  <c r="CS101" i="127"/>
  <c r="CM175" i="127"/>
  <c r="DD24" i="338"/>
  <c r="CM101" i="127"/>
  <c r="DE121" i="127"/>
  <c r="AK9" i="127"/>
  <c r="CS9" i="127"/>
  <c r="CY9" i="127"/>
  <c r="AW9" i="127"/>
  <c r="DE9" i="127"/>
  <c r="CM9" i="127"/>
  <c r="DK9" i="127"/>
  <c r="AE9" i="127"/>
  <c r="AK8" i="127"/>
  <c r="CS8" i="127"/>
  <c r="CM8" i="127"/>
  <c r="AW8" i="127"/>
  <c r="AE8" i="127"/>
  <c r="CY8" i="127"/>
  <c r="DE8" i="127"/>
  <c r="DK8" i="127"/>
  <c r="DK7" i="127"/>
  <c r="CS7" i="127"/>
  <c r="AK7" i="127"/>
  <c r="CY7" i="127"/>
  <c r="AE7" i="127"/>
  <c r="AW7" i="127"/>
  <c r="DE7" i="127"/>
  <c r="CM7" i="127"/>
  <c r="AW175" i="127"/>
  <c r="CY56" i="127"/>
  <c r="AW193" i="127"/>
  <c r="DK165" i="127"/>
  <c r="CS222" i="127"/>
  <c r="AW44" i="127"/>
  <c r="CM203" i="127"/>
  <c r="CM56" i="127"/>
  <c r="DK193" i="127"/>
  <c r="CY165" i="127"/>
  <c r="AK44" i="127"/>
  <c r="DE44" i="127"/>
  <c r="CM174" i="127"/>
  <c r="CS215" i="127"/>
  <c r="DK35" i="127"/>
  <c r="CM44" i="127"/>
  <c r="CY81" i="127"/>
  <c r="AW243" i="127"/>
  <c r="CM243" i="127"/>
  <c r="DK243" i="127"/>
  <c r="CS243" i="127"/>
  <c r="CY243" i="127"/>
  <c r="AE243" i="127"/>
  <c r="AK243" i="127"/>
  <c r="DE243" i="127"/>
  <c r="AW241" i="127"/>
  <c r="CY241" i="127"/>
  <c r="AE241" i="127"/>
  <c r="AK241" i="127"/>
  <c r="DE241" i="127"/>
  <c r="CS241" i="127"/>
  <c r="CM241" i="127"/>
  <c r="DK241" i="127"/>
  <c r="AW234" i="127"/>
  <c r="DK234" i="127"/>
  <c r="AK234" i="127"/>
  <c r="AE234" i="127"/>
  <c r="DE234" i="127"/>
  <c r="CM234" i="127"/>
  <c r="CS234" i="127"/>
  <c r="CY234" i="127"/>
  <c r="DK237" i="127"/>
  <c r="AK237" i="127"/>
  <c r="DE237" i="127"/>
  <c r="CM237" i="127"/>
  <c r="CY237" i="127"/>
  <c r="AE237" i="127"/>
  <c r="CS237" i="127"/>
  <c r="AW237" i="127"/>
  <c r="AW242" i="127"/>
  <c r="AK242" i="127"/>
  <c r="DE242" i="127"/>
  <c r="CM242" i="127"/>
  <c r="DK242" i="127"/>
  <c r="AE242" i="127"/>
  <c r="CS242" i="127"/>
  <c r="CY242" i="127"/>
  <c r="DK239" i="127"/>
  <c r="AK239" i="127"/>
  <c r="DE239" i="127"/>
  <c r="CM239" i="127"/>
  <c r="CY239" i="127"/>
  <c r="AE239" i="127"/>
  <c r="CS239" i="127"/>
  <c r="AW239" i="127"/>
  <c r="DK236" i="127"/>
  <c r="AE236" i="127"/>
  <c r="CM236" i="127"/>
  <c r="AW236" i="127"/>
  <c r="CS236" i="127"/>
  <c r="AK236" i="127"/>
  <c r="DE236" i="127"/>
  <c r="CY236" i="127"/>
  <c r="AW232" i="127"/>
  <c r="AE232" i="127"/>
  <c r="AK232" i="127"/>
  <c r="DE232" i="127"/>
  <c r="CM232" i="127"/>
  <c r="DK232" i="127"/>
  <c r="CY232" i="127"/>
  <c r="CS232" i="127"/>
  <c r="AW240" i="127"/>
  <c r="AE240" i="127"/>
  <c r="CS240" i="127"/>
  <c r="CY240" i="127"/>
  <c r="CM240" i="127"/>
  <c r="DK240" i="127"/>
  <c r="AK240" i="127"/>
  <c r="DE240" i="127"/>
  <c r="DK238" i="127"/>
  <c r="AW238" i="127"/>
  <c r="CS238" i="127"/>
  <c r="CY238" i="127"/>
  <c r="CM238" i="127"/>
  <c r="AK238" i="127"/>
  <c r="DE238" i="127"/>
  <c r="AE238" i="127"/>
  <c r="AW233" i="127"/>
  <c r="CS233" i="127"/>
  <c r="AE233" i="127"/>
  <c r="CY233" i="127"/>
  <c r="CM233" i="127"/>
  <c r="DK233" i="127"/>
  <c r="AK233" i="127"/>
  <c r="DE233" i="127"/>
  <c r="DK235" i="127"/>
  <c r="CS235" i="127"/>
  <c r="CY235" i="127"/>
  <c r="CM235" i="127"/>
  <c r="AE235" i="127"/>
  <c r="AK235" i="127"/>
  <c r="DE235" i="127"/>
  <c r="AW235" i="127"/>
  <c r="CM114" i="127"/>
  <c r="DE114" i="127"/>
  <c r="AE61" i="127"/>
  <c r="AE114" i="127"/>
  <c r="AD21" i="443"/>
  <c r="DD21" i="443"/>
  <c r="CR21" i="443"/>
  <c r="AP21" i="443"/>
  <c r="CF21" i="443"/>
  <c r="X21" i="443"/>
  <c r="CL21" i="443"/>
  <c r="CX21" i="443"/>
  <c r="X35" i="443"/>
  <c r="CF35" i="443"/>
  <c r="DD35" i="443"/>
  <c r="CL35" i="443"/>
  <c r="AD35" i="443"/>
  <c r="CR35" i="443"/>
  <c r="AP35" i="443"/>
  <c r="CX35" i="443"/>
  <c r="X36" i="443"/>
  <c r="AP36" i="443"/>
  <c r="CX36" i="443"/>
  <c r="AD36" i="443"/>
  <c r="CF36" i="443"/>
  <c r="DD36" i="443"/>
  <c r="CL36" i="443"/>
  <c r="CR36" i="443"/>
  <c r="DD29" i="443"/>
  <c r="X29" i="443"/>
  <c r="CR29" i="443"/>
  <c r="AD29" i="443"/>
  <c r="AP29" i="443"/>
  <c r="CX29" i="443"/>
  <c r="CF29" i="443"/>
  <c r="CL29" i="443"/>
  <c r="X39" i="443"/>
  <c r="CL39" i="443"/>
  <c r="CR39" i="443"/>
  <c r="CF39" i="443"/>
  <c r="AD39" i="443"/>
  <c r="AP39" i="443"/>
  <c r="CX39" i="443"/>
  <c r="DD39" i="443"/>
  <c r="AD38" i="443"/>
  <c r="CL38" i="443"/>
  <c r="DD38" i="443"/>
  <c r="CR38" i="443"/>
  <c r="CX38" i="443"/>
  <c r="X38" i="443"/>
  <c r="CF38" i="443"/>
  <c r="AP38" i="443"/>
  <c r="AD37" i="443"/>
  <c r="CX37" i="443"/>
  <c r="CR37" i="443"/>
  <c r="DD37" i="443"/>
  <c r="X37" i="443"/>
  <c r="AP37" i="443"/>
  <c r="CL37" i="443"/>
  <c r="CF37" i="443"/>
  <c r="X30" i="443"/>
  <c r="AD30" i="443"/>
  <c r="CL30" i="443"/>
  <c r="CR30" i="443"/>
  <c r="AP30" i="443"/>
  <c r="CX30" i="443"/>
  <c r="CF30" i="443"/>
  <c r="DD30" i="443"/>
  <c r="X33" i="443"/>
  <c r="CR33" i="443"/>
  <c r="AD33" i="443"/>
  <c r="AP33" i="443"/>
  <c r="CX33" i="443"/>
  <c r="CF33" i="443"/>
  <c r="DD33" i="443"/>
  <c r="CL33" i="443"/>
  <c r="X31" i="443"/>
  <c r="CF31" i="443"/>
  <c r="DD31" i="443"/>
  <c r="CL31" i="443"/>
  <c r="CR31" i="443"/>
  <c r="AP31" i="443"/>
  <c r="AD31" i="443"/>
  <c r="CX31" i="443"/>
  <c r="X34" i="443"/>
  <c r="AP34" i="443"/>
  <c r="CX34" i="443"/>
  <c r="CF34" i="443"/>
  <c r="DD34" i="443"/>
  <c r="CL34" i="443"/>
  <c r="CR34" i="443"/>
  <c r="AD34" i="443"/>
  <c r="X3" i="443"/>
  <c r="AP3" i="443"/>
  <c r="CX3" i="443"/>
  <c r="DD3" i="443"/>
  <c r="CF3" i="443"/>
  <c r="AD3" i="443"/>
  <c r="CL3" i="443"/>
  <c r="CR3" i="443"/>
  <c r="X32" i="443"/>
  <c r="CL32" i="443"/>
  <c r="CR32" i="443"/>
  <c r="AD32" i="443"/>
  <c r="AP32" i="443"/>
  <c r="CX32" i="443"/>
  <c r="DD32" i="443"/>
  <c r="CF32" i="443"/>
  <c r="AE175" i="127"/>
  <c r="DE175" i="127"/>
  <c r="CS121" i="127"/>
  <c r="DK121" i="127"/>
  <c r="CS56" i="127"/>
  <c r="DK56" i="127"/>
  <c r="AK215" i="127"/>
  <c r="AW215" i="127"/>
  <c r="AD24" i="338"/>
  <c r="CR24" i="338"/>
  <c r="AE101" i="127"/>
  <c r="AW101" i="127"/>
  <c r="DE35" i="127"/>
  <c r="AK35" i="127"/>
  <c r="AK193" i="127"/>
  <c r="DE193" i="127"/>
  <c r="AE165" i="127"/>
  <c r="CS165" i="127"/>
  <c r="CY174" i="127"/>
  <c r="DK81" i="127"/>
  <c r="AE81" i="127"/>
  <c r="AW203" i="127"/>
  <c r="DK137" i="127"/>
  <c r="AK175" i="127"/>
  <c r="CS175" i="127"/>
  <c r="AE121" i="127"/>
  <c r="CY121" i="127"/>
  <c r="AE56" i="127"/>
  <c r="AK56" i="127"/>
  <c r="AE215" i="127"/>
  <c r="CY215" i="127"/>
  <c r="AP24" i="338"/>
  <c r="CX24" i="338"/>
  <c r="DK101" i="127"/>
  <c r="CY101" i="127"/>
  <c r="AE35" i="127"/>
  <c r="CM35" i="127"/>
  <c r="CY193" i="127"/>
  <c r="CS193" i="127"/>
  <c r="CM165" i="127"/>
  <c r="AW165" i="127"/>
  <c r="AW174" i="127"/>
  <c r="CS81" i="127"/>
  <c r="AW81" i="127"/>
  <c r="DK203" i="127"/>
  <c r="DE137" i="127"/>
  <c r="DK175" i="127"/>
  <c r="CM121" i="127"/>
  <c r="DE56" i="127"/>
  <c r="CM215" i="127"/>
  <c r="X24" i="338"/>
  <c r="CL24" i="338"/>
  <c r="AK101" i="127"/>
  <c r="CS35" i="127"/>
  <c r="AE193" i="127"/>
  <c r="DE165" i="127"/>
  <c r="DK174" i="127"/>
  <c r="AK81" i="127"/>
  <c r="CS203" i="127"/>
  <c r="CM137" i="127"/>
  <c r="CM126" i="127"/>
  <c r="DK129" i="127"/>
  <c r="CM129" i="127"/>
  <c r="CM41" i="127"/>
  <c r="AK159" i="127"/>
  <c r="AE159" i="127"/>
  <c r="CM208" i="127"/>
  <c r="DE106" i="127"/>
  <c r="DK20" i="127"/>
  <c r="DE61" i="127"/>
  <c r="CY180" i="127"/>
  <c r="AE129" i="127"/>
  <c r="AW129" i="127"/>
  <c r="AW103" i="127"/>
  <c r="AW159" i="127"/>
  <c r="CS159" i="127"/>
  <c r="CS86" i="127"/>
  <c r="CS49" i="127"/>
  <c r="AK226" i="127"/>
  <c r="AW126" i="127"/>
  <c r="CS129" i="127"/>
  <c r="AW41" i="127"/>
  <c r="DK103" i="127"/>
  <c r="CY159" i="127"/>
  <c r="CY106" i="127"/>
  <c r="AE226" i="127"/>
  <c r="AE21" i="127"/>
  <c r="AK126" i="127"/>
  <c r="CM61" i="127"/>
  <c r="CY80" i="127"/>
  <c r="AW180" i="127"/>
  <c r="CS41" i="127"/>
  <c r="AK103" i="127"/>
  <c r="AE208" i="127"/>
  <c r="DK167" i="127"/>
  <c r="CM106" i="127"/>
  <c r="AE86" i="127"/>
  <c r="DK21" i="127"/>
  <c r="CS138" i="127"/>
  <c r="AE128" i="127"/>
  <c r="CS21" i="127"/>
  <c r="AE126" i="127"/>
  <c r="AW61" i="127"/>
  <c r="AE220" i="127"/>
  <c r="CM180" i="127"/>
  <c r="CY41" i="127"/>
  <c r="DK39" i="127"/>
  <c r="DE103" i="127"/>
  <c r="DK208" i="127"/>
  <c r="AW106" i="127"/>
  <c r="AK86" i="127"/>
  <c r="CS151" i="127"/>
  <c r="CM21" i="127"/>
  <c r="AW49" i="127"/>
  <c r="CS20" i="127"/>
  <c r="DE149" i="127"/>
  <c r="CY149" i="127"/>
  <c r="CS149" i="127"/>
  <c r="AE149" i="127"/>
  <c r="DK149" i="127"/>
  <c r="AW149" i="127"/>
  <c r="DE126" i="127"/>
  <c r="CS126" i="127"/>
  <c r="CS61" i="127"/>
  <c r="DK61" i="127"/>
  <c r="AE180" i="127"/>
  <c r="DE180" i="127"/>
  <c r="AK41" i="127"/>
  <c r="DE41" i="127"/>
  <c r="CY103" i="127"/>
  <c r="CM103" i="127"/>
  <c r="CS208" i="127"/>
  <c r="AW208" i="127"/>
  <c r="AK106" i="127"/>
  <c r="CS106" i="127"/>
  <c r="AW86" i="127"/>
  <c r="DE86" i="127"/>
  <c r="AK21" i="127"/>
  <c r="DE21" i="127"/>
  <c r="AW226" i="127"/>
  <c r="CM149" i="127"/>
  <c r="CY126" i="127"/>
  <c r="AK61" i="127"/>
  <c r="CS180" i="127"/>
  <c r="AE41" i="127"/>
  <c r="AE103" i="127"/>
  <c r="AK208" i="127"/>
  <c r="AE106" i="127"/>
  <c r="DK86" i="127"/>
  <c r="AW21" i="127"/>
  <c r="CY226" i="127"/>
  <c r="AK84" i="127"/>
  <c r="AE51" i="127"/>
  <c r="DE221" i="127"/>
  <c r="AW100" i="127"/>
  <c r="CY184" i="127"/>
  <c r="AW186" i="127"/>
  <c r="AE66" i="127"/>
  <c r="AE107" i="127"/>
  <c r="AK66" i="127"/>
  <c r="DE172" i="127"/>
  <c r="CS184" i="127"/>
  <c r="DE25" i="127"/>
  <c r="DK49" i="127"/>
  <c r="CM20" i="127"/>
  <c r="CS226" i="127"/>
  <c r="DE226" i="127"/>
  <c r="AE172" i="127"/>
  <c r="AK25" i="127"/>
  <c r="DE107" i="127"/>
  <c r="CS51" i="127"/>
  <c r="CM221" i="127"/>
  <c r="DE84" i="127"/>
  <c r="AE100" i="127"/>
  <c r="CY49" i="127"/>
  <c r="AK20" i="127"/>
  <c r="CM226" i="127"/>
  <c r="AK107" i="127"/>
  <c r="CM107" i="127"/>
  <c r="AW51" i="127"/>
  <c r="DE51" i="127"/>
  <c r="DE66" i="127"/>
  <c r="CS66" i="127"/>
  <c r="AW172" i="127"/>
  <c r="DK172" i="127"/>
  <c r="DK221" i="127"/>
  <c r="AW221" i="127"/>
  <c r="DE184" i="127"/>
  <c r="DK184" i="127"/>
  <c r="CS84" i="127"/>
  <c r="CY84" i="127"/>
  <c r="DE100" i="127"/>
  <c r="DK100" i="127"/>
  <c r="CY25" i="127"/>
  <c r="CM25" i="127"/>
  <c r="DE186" i="127"/>
  <c r="DK107" i="127"/>
  <c r="AW107" i="127"/>
  <c r="DK51" i="127"/>
  <c r="AK51" i="127"/>
  <c r="AW66" i="127"/>
  <c r="CY66" i="127"/>
  <c r="AK172" i="127"/>
  <c r="CM172" i="127"/>
  <c r="AK221" i="127"/>
  <c r="AE221" i="127"/>
  <c r="AE184" i="127"/>
  <c r="CM184" i="127"/>
  <c r="CM84" i="127"/>
  <c r="AW84" i="127"/>
  <c r="CS100" i="127"/>
  <c r="CM100" i="127"/>
  <c r="AE25" i="127"/>
  <c r="CS25" i="127"/>
  <c r="AK186" i="127"/>
  <c r="CX41" i="338"/>
  <c r="CS107" i="127"/>
  <c r="CM51" i="127"/>
  <c r="CM66" i="127"/>
  <c r="CS172" i="127"/>
  <c r="CS221" i="127"/>
  <c r="AW184" i="127"/>
  <c r="AE84" i="127"/>
  <c r="CY100" i="127"/>
  <c r="AW25" i="127"/>
  <c r="AE186" i="127"/>
  <c r="AK36" i="127"/>
  <c r="AW36" i="127"/>
  <c r="DE36" i="127"/>
  <c r="CM36" i="127"/>
  <c r="DK36" i="127"/>
  <c r="CS36" i="127"/>
  <c r="AE36" i="127"/>
  <c r="CY36" i="127"/>
  <c r="CM220" i="127"/>
  <c r="AK202" i="127"/>
  <c r="AK80" i="127"/>
  <c r="CM183" i="127"/>
  <c r="AK39" i="127"/>
  <c r="CY124" i="127"/>
  <c r="AK167" i="127"/>
  <c r="AE151" i="127"/>
  <c r="AK222" i="127"/>
  <c r="AE49" i="127"/>
  <c r="DE49" i="127"/>
  <c r="AK138" i="127"/>
  <c r="DE20" i="127"/>
  <c r="CY20" i="127"/>
  <c r="CS109" i="127"/>
  <c r="DE220" i="127"/>
  <c r="DE80" i="127"/>
  <c r="DE183" i="127"/>
  <c r="AW39" i="127"/>
  <c r="DE124" i="127"/>
  <c r="CS167" i="127"/>
  <c r="DE151" i="127"/>
  <c r="AW222" i="127"/>
  <c r="DE138" i="127"/>
  <c r="AK109" i="127"/>
  <c r="DE202" i="127"/>
  <c r="DK220" i="127"/>
  <c r="CS202" i="127"/>
  <c r="AE80" i="127"/>
  <c r="AW183" i="127"/>
  <c r="CM39" i="127"/>
  <c r="AK124" i="127"/>
  <c r="DE167" i="127"/>
  <c r="CM151" i="127"/>
  <c r="DK222" i="127"/>
  <c r="AK49" i="127"/>
  <c r="DK138" i="127"/>
  <c r="AW20" i="127"/>
  <c r="CY128" i="127"/>
  <c r="DK55" i="127"/>
  <c r="DE14" i="127"/>
  <c r="CS43" i="127"/>
  <c r="CY83" i="127"/>
  <c r="AD96" i="338"/>
  <c r="CR96" i="338"/>
  <c r="G96" i="338"/>
  <c r="AP96" i="338"/>
  <c r="CX96" i="338"/>
  <c r="CF96" i="338"/>
  <c r="DD96" i="338"/>
  <c r="CL96" i="338"/>
  <c r="X96" i="338"/>
  <c r="DD46" i="338"/>
  <c r="G46" i="338"/>
  <c r="AP46" i="338"/>
  <c r="CX46" i="338"/>
  <c r="AD46" i="338"/>
  <c r="CF46" i="338"/>
  <c r="CL46" i="338"/>
  <c r="X46" i="338"/>
  <c r="CR46" i="338"/>
  <c r="X27" i="338"/>
  <c r="AP27" i="338"/>
  <c r="CX27" i="338"/>
  <c r="AD27" i="338"/>
  <c r="CF27" i="338"/>
  <c r="DD27" i="338"/>
  <c r="G27" i="338"/>
  <c r="CL27" i="338"/>
  <c r="CR27" i="338"/>
  <c r="DD15" i="338"/>
  <c r="X15" i="338"/>
  <c r="CL15" i="338"/>
  <c r="AD15" i="338"/>
  <c r="CR15" i="338"/>
  <c r="G15" i="338"/>
  <c r="AP15" i="338"/>
  <c r="CX15" i="338"/>
  <c r="CF15" i="338"/>
  <c r="DD26" i="338"/>
  <c r="X26" i="338"/>
  <c r="AD26" i="338"/>
  <c r="CF26" i="338"/>
  <c r="CL26" i="338"/>
  <c r="G26" i="338"/>
  <c r="CR26" i="338"/>
  <c r="AP26" i="338"/>
  <c r="CX26" i="338"/>
  <c r="AK17" i="127"/>
  <c r="CM17" i="127"/>
  <c r="DK17" i="127"/>
  <c r="CS17" i="127"/>
  <c r="AE17" i="127"/>
  <c r="CY17" i="127"/>
  <c r="AW17" i="127"/>
  <c r="DE17" i="127"/>
  <c r="DD42" i="338"/>
  <c r="G42" i="338"/>
  <c r="AP42" i="338"/>
  <c r="CX42" i="338"/>
  <c r="X42" i="338"/>
  <c r="CF42" i="338"/>
  <c r="AD42" i="338"/>
  <c r="CL42" i="338"/>
  <c r="CR42" i="338"/>
  <c r="DD23" i="338"/>
  <c r="X23" i="338"/>
  <c r="AP23" i="338"/>
  <c r="CX23" i="338"/>
  <c r="G23" i="338"/>
  <c r="CF23" i="338"/>
  <c r="AD23" i="338"/>
  <c r="CL23" i="338"/>
  <c r="CR23" i="338"/>
  <c r="DD49" i="338"/>
  <c r="AD49" i="338"/>
  <c r="CR49" i="338"/>
  <c r="AP49" i="338"/>
  <c r="CX49" i="338"/>
  <c r="X49" i="338"/>
  <c r="CF49" i="338"/>
  <c r="G49" i="338"/>
  <c r="CL49" i="338"/>
  <c r="DD9" i="338"/>
  <c r="X9" i="338"/>
  <c r="CL9" i="338"/>
  <c r="AD9" i="338"/>
  <c r="CR9" i="338"/>
  <c r="AP9" i="338"/>
  <c r="CX9" i="338"/>
  <c r="G9" i="338"/>
  <c r="CF9" i="338"/>
  <c r="DD39" i="338"/>
  <c r="X39" i="338"/>
  <c r="AP39" i="338"/>
  <c r="CX39" i="338"/>
  <c r="AD39" i="338"/>
  <c r="CF39" i="338"/>
  <c r="CL39" i="338"/>
  <c r="G39" i="338"/>
  <c r="CR39" i="338"/>
  <c r="DD43" i="338"/>
  <c r="X43" i="338"/>
  <c r="CX43" i="338"/>
  <c r="G43" i="338"/>
  <c r="AP43" i="338"/>
  <c r="AD43" i="338"/>
  <c r="CL43" i="338"/>
  <c r="CR43" i="338"/>
  <c r="CF43" i="338"/>
  <c r="DD48" i="338"/>
  <c r="AP48" i="338"/>
  <c r="CX48" i="338"/>
  <c r="X48" i="338"/>
  <c r="CF48" i="338"/>
  <c r="G48" i="338"/>
  <c r="CL48" i="338"/>
  <c r="AD48" i="338"/>
  <c r="CR48" i="338"/>
  <c r="CY43" i="127"/>
  <c r="AW83" i="127"/>
  <c r="AK245" i="127"/>
  <c r="AW245" i="127"/>
  <c r="DE245" i="127"/>
  <c r="CM245" i="127"/>
  <c r="DK245" i="127"/>
  <c r="CS245" i="127"/>
  <c r="AE245" i="127"/>
  <c r="CY245" i="127"/>
  <c r="DD47" i="338"/>
  <c r="X47" i="338"/>
  <c r="CF47" i="338"/>
  <c r="G47" i="338"/>
  <c r="CL47" i="338"/>
  <c r="AD47" i="338"/>
  <c r="CR47" i="338"/>
  <c r="AP47" i="338"/>
  <c r="CX47" i="338"/>
  <c r="DD11" i="338"/>
  <c r="X11" i="338"/>
  <c r="CF11" i="338"/>
  <c r="CL11" i="338"/>
  <c r="AD11" i="338"/>
  <c r="CR11" i="338"/>
  <c r="G11" i="338"/>
  <c r="AP11" i="338"/>
  <c r="CX11" i="338"/>
  <c r="DD44" i="338"/>
  <c r="CR44" i="338"/>
  <c r="X44" i="338"/>
  <c r="AP44" i="338"/>
  <c r="CX44" i="338"/>
  <c r="G44" i="338"/>
  <c r="CF44" i="338"/>
  <c r="AD44" i="338"/>
  <c r="CL44" i="338"/>
  <c r="DD45" i="338"/>
  <c r="AD45" i="338"/>
  <c r="CL45" i="338"/>
  <c r="CR45" i="338"/>
  <c r="X45" i="338"/>
  <c r="AP45" i="338"/>
  <c r="CX45" i="338"/>
  <c r="G45" i="338"/>
  <c r="CF45" i="338"/>
  <c r="AD31" i="338"/>
  <c r="DD34" i="338"/>
  <c r="G17" i="338"/>
  <c r="CL31" i="338"/>
  <c r="AP34" i="338"/>
  <c r="G28" i="338"/>
  <c r="G34" i="338"/>
  <c r="CF41" i="338"/>
  <c r="X31" i="338"/>
  <c r="CX34" i="338"/>
  <c r="DD41" i="338"/>
  <c r="AP41" i="338"/>
  <c r="CR31" i="338"/>
  <c r="CF34" i="338"/>
  <c r="CR17" i="338"/>
  <c r="G41" i="338"/>
  <c r="G31" i="338"/>
  <c r="X41" i="338"/>
  <c r="CL41" i="338"/>
  <c r="CR13" i="338"/>
  <c r="AP31" i="338"/>
  <c r="CX31" i="338"/>
  <c r="X34" i="338"/>
  <c r="CL34" i="338"/>
  <c r="CR28" i="338"/>
  <c r="AP28" i="338"/>
  <c r="AD41" i="338"/>
  <c r="CF31" i="338"/>
  <c r="AD34" i="338"/>
  <c r="AP17" i="338"/>
  <c r="G22" i="338"/>
  <c r="AD22" i="338"/>
  <c r="CR22" i="338"/>
  <c r="CX17" i="338"/>
  <c r="CX28" i="338"/>
  <c r="AD13" i="338"/>
  <c r="AD17" i="338"/>
  <c r="AD28" i="338"/>
  <c r="AP13" i="338"/>
  <c r="CX13" i="338"/>
  <c r="AP22" i="338"/>
  <c r="CX22" i="338"/>
  <c r="CF13" i="338"/>
  <c r="DD13" i="338"/>
  <c r="CF22" i="338"/>
  <c r="DD22" i="338"/>
  <c r="CF17" i="338"/>
  <c r="DD17" i="338"/>
  <c r="CF28" i="338"/>
  <c r="DD28" i="338"/>
  <c r="G13" i="338"/>
  <c r="X13" i="338"/>
  <c r="X22" i="338"/>
  <c r="X17" i="338"/>
  <c r="X28" i="338"/>
  <c r="CM186" i="127"/>
  <c r="DK186" i="127"/>
  <c r="AW14" i="127"/>
  <c r="AE83" i="127"/>
  <c r="CY14" i="127"/>
  <c r="CS186" i="127"/>
  <c r="CS14" i="127"/>
  <c r="DK83" i="127"/>
  <c r="AK220" i="127"/>
  <c r="AW220" i="127"/>
  <c r="CM202" i="127"/>
  <c r="AW202" i="127"/>
  <c r="AW80" i="127"/>
  <c r="CS80" i="127"/>
  <c r="CS183" i="127"/>
  <c r="CY183" i="127"/>
  <c r="CS39" i="127"/>
  <c r="CY39" i="127"/>
  <c r="CS124" i="127"/>
  <c r="AW124" i="127"/>
  <c r="CY167" i="127"/>
  <c r="AW167" i="127"/>
  <c r="AK151" i="127"/>
  <c r="DK151" i="127"/>
  <c r="CY222" i="127"/>
  <c r="CM222" i="127"/>
  <c r="CS174" i="127"/>
  <c r="AK174" i="127"/>
  <c r="AK203" i="127"/>
  <c r="CY203" i="127"/>
  <c r="AW138" i="127"/>
  <c r="CM138" i="127"/>
  <c r="DK14" i="127"/>
  <c r="AE14" i="127"/>
  <c r="AK128" i="127"/>
  <c r="DK128" i="127"/>
  <c r="DE43" i="127"/>
  <c r="AK43" i="127"/>
  <c r="CS137" i="127"/>
  <c r="AE137" i="127"/>
  <c r="DE109" i="127"/>
  <c r="DK109" i="127"/>
  <c r="CM83" i="127"/>
  <c r="CS83" i="127"/>
  <c r="DE55" i="127"/>
  <c r="CM55" i="127"/>
  <c r="CS220" i="127"/>
  <c r="DK202" i="127"/>
  <c r="DK80" i="127"/>
  <c r="DK183" i="127"/>
  <c r="AE39" i="127"/>
  <c r="AE124" i="127"/>
  <c r="AE167" i="127"/>
  <c r="CY151" i="127"/>
  <c r="AE222" i="127"/>
  <c r="AE174" i="127"/>
  <c r="AE203" i="127"/>
  <c r="AE138" i="127"/>
  <c r="AK14" i="127"/>
  <c r="AW128" i="127"/>
  <c r="CM128" i="127"/>
  <c r="AE43" i="127"/>
  <c r="AW43" i="127"/>
  <c r="AK137" i="127"/>
  <c r="CM109" i="127"/>
  <c r="CY109" i="127"/>
  <c r="DE83" i="127"/>
  <c r="AK55" i="127"/>
  <c r="AW55" i="127"/>
  <c r="CS128" i="127"/>
  <c r="DK43" i="127"/>
  <c r="AE109" i="127"/>
  <c r="CS55" i="127"/>
  <c r="AE76" i="127"/>
  <c r="AK76" i="127"/>
  <c r="DK76" i="127"/>
  <c r="DE76" i="127"/>
  <c r="CY76" i="127"/>
  <c r="CS76" i="127"/>
  <c r="CM76" i="127"/>
  <c r="AW76" i="127"/>
  <c r="DD21" i="338"/>
  <c r="CX21" i="338"/>
  <c r="CR21" i="338"/>
  <c r="CL21" i="338"/>
  <c r="CF21" i="338"/>
  <c r="AP21" i="338"/>
  <c r="AD21" i="338"/>
  <c r="X21" i="338"/>
  <c r="CY45" i="127"/>
  <c r="DE45" i="127"/>
  <c r="CM45" i="127"/>
  <c r="AK45" i="127"/>
  <c r="CS45" i="127"/>
  <c r="AW45" i="127"/>
  <c r="DK45" i="127"/>
  <c r="AE45" i="127"/>
  <c r="DK197" i="127"/>
  <c r="DE197" i="127"/>
  <c r="CY197" i="127"/>
  <c r="AW197" i="127"/>
  <c r="CM197" i="127"/>
  <c r="AE197" i="127"/>
  <c r="CS197" i="127"/>
  <c r="AK197" i="127"/>
  <c r="AE144" i="127"/>
  <c r="CY144" i="127"/>
  <c r="AK144" i="127"/>
  <c r="DK144" i="127"/>
  <c r="AW144" i="127"/>
  <c r="DE144" i="127"/>
  <c r="CS144" i="127"/>
  <c r="CM144" i="127"/>
  <c r="DD35" i="338"/>
  <c r="CX35" i="338"/>
  <c r="CR35" i="338"/>
  <c r="CL35" i="338"/>
  <c r="CF35" i="338"/>
  <c r="AP35" i="338"/>
  <c r="AD35" i="338"/>
  <c r="X35" i="338"/>
  <c r="DK24" i="127"/>
  <c r="DE24" i="127"/>
  <c r="CS24" i="127"/>
  <c r="CM24" i="127"/>
  <c r="AK24" i="127"/>
  <c r="CY24" i="127"/>
  <c r="AW24" i="127"/>
  <c r="AE24" i="127"/>
  <c r="DD29" i="338"/>
  <c r="CX29" i="338"/>
  <c r="CR29" i="338"/>
  <c r="CL29" i="338"/>
  <c r="CF29" i="338"/>
  <c r="AP29" i="338"/>
  <c r="AD29" i="338"/>
  <c r="X29" i="338"/>
  <c r="AK59" i="127"/>
  <c r="DE59" i="127"/>
  <c r="CS59" i="127"/>
  <c r="AE59" i="127"/>
  <c r="CM59" i="127"/>
  <c r="AW59" i="127"/>
  <c r="CY59" i="127"/>
  <c r="DK59" i="127"/>
  <c r="DD10" i="338"/>
  <c r="CX10" i="338"/>
  <c r="CR10" i="338"/>
  <c r="CL10" i="338"/>
  <c r="CF10" i="338"/>
  <c r="AP10" i="338"/>
  <c r="AD10" i="338"/>
  <c r="X10" i="338"/>
  <c r="DK228" i="127"/>
  <c r="CS228" i="127"/>
  <c r="AK228" i="127"/>
  <c r="CM228" i="127"/>
  <c r="CY228" i="127"/>
  <c r="AW228" i="127"/>
  <c r="DE228" i="127"/>
  <c r="AE228" i="127"/>
  <c r="DE123" i="127"/>
  <c r="CY123" i="127"/>
  <c r="DK123" i="127"/>
  <c r="AW123" i="127"/>
  <c r="CM123" i="127"/>
  <c r="AK123" i="127"/>
  <c r="AE123" i="127"/>
  <c r="CS123" i="127"/>
  <c r="DK204" i="127"/>
  <c r="DE204" i="127"/>
  <c r="CY204" i="127"/>
  <c r="AW204" i="127"/>
  <c r="CM204" i="127"/>
  <c r="CS204" i="127"/>
  <c r="AE204" i="127"/>
  <c r="AK204" i="127"/>
  <c r="DD14" i="338"/>
  <c r="CX14" i="338"/>
  <c r="CR14" i="338"/>
  <c r="CL14" i="338"/>
  <c r="CF14" i="338"/>
  <c r="AP14" i="338"/>
  <c r="AD14" i="338"/>
  <c r="X14" i="338"/>
  <c r="DK168" i="127"/>
  <c r="CS168" i="127"/>
  <c r="CM168" i="127"/>
  <c r="AW168" i="127"/>
  <c r="AK168" i="127"/>
  <c r="DE168" i="127"/>
  <c r="AE168" i="127"/>
  <c r="CY168" i="127"/>
  <c r="DK50" i="127"/>
  <c r="CY50" i="127"/>
  <c r="CS50" i="127"/>
  <c r="AE50" i="127"/>
  <c r="AW50" i="127"/>
  <c r="DE50" i="127"/>
  <c r="CM50" i="127"/>
  <c r="AK50" i="127"/>
  <c r="DK70" i="127"/>
  <c r="DE70" i="127"/>
  <c r="CS70" i="127"/>
  <c r="CM70" i="127"/>
  <c r="AW70" i="127"/>
  <c r="AE70" i="127"/>
  <c r="AK70" i="127"/>
  <c r="CY70" i="127"/>
  <c r="CY94" i="127"/>
  <c r="DK94" i="127"/>
  <c r="DE94" i="127"/>
  <c r="CM94" i="127"/>
  <c r="AE94" i="127"/>
  <c r="AK94" i="127"/>
  <c r="CS94" i="127"/>
  <c r="AW94" i="127"/>
  <c r="AW23" i="127"/>
  <c r="CY23" i="127"/>
  <c r="DK23" i="127"/>
  <c r="CM23" i="127"/>
  <c r="AE23" i="127"/>
  <c r="AK23" i="127"/>
  <c r="DE23" i="127"/>
  <c r="CS23" i="127"/>
  <c r="AW13" i="127"/>
  <c r="AE13" i="127"/>
  <c r="CY13" i="127"/>
  <c r="CS13" i="127"/>
  <c r="AK13" i="127"/>
  <c r="DE13" i="127"/>
  <c r="DK13" i="127"/>
  <c r="CM13" i="127"/>
  <c r="CY12" i="127"/>
  <c r="DK12" i="127"/>
  <c r="DE12" i="127"/>
  <c r="CM12" i="127"/>
  <c r="AE12" i="127"/>
  <c r="AW12" i="127"/>
  <c r="CS12" i="127"/>
  <c r="AK12" i="127"/>
  <c r="DK73" i="127"/>
  <c r="CS73" i="127"/>
  <c r="CM73" i="127"/>
  <c r="DE73" i="127"/>
  <c r="AK73" i="127"/>
  <c r="AE73" i="127"/>
  <c r="CY73" i="127"/>
  <c r="AW73" i="127"/>
  <c r="DK227" i="127"/>
  <c r="DE227" i="127"/>
  <c r="CM227" i="127"/>
  <c r="CS227" i="127"/>
  <c r="AK227" i="127"/>
  <c r="CY227" i="127"/>
  <c r="AW227" i="127"/>
  <c r="AE227" i="127"/>
  <c r="AK201" i="127"/>
  <c r="AW201" i="127"/>
  <c r="CY201" i="127"/>
  <c r="CM201" i="127"/>
  <c r="DK201" i="127"/>
  <c r="AE201" i="127"/>
  <c r="CS201" i="127"/>
  <c r="DE201" i="127"/>
  <c r="DD32" i="338"/>
  <c r="CX32" i="338"/>
  <c r="CR32" i="338"/>
  <c r="CL32" i="338"/>
  <c r="CF32" i="338"/>
  <c r="AP32" i="338"/>
  <c r="AD32" i="338"/>
  <c r="X32" i="338"/>
  <c r="CY53" i="127"/>
  <c r="CS53" i="127"/>
  <c r="AK53" i="127"/>
  <c r="DK53" i="127"/>
  <c r="AW53" i="127"/>
  <c r="AE53" i="127"/>
  <c r="DE53" i="127"/>
  <c r="CM53" i="127"/>
  <c r="CS207" i="127"/>
  <c r="AK207" i="127"/>
  <c r="CM207" i="127"/>
  <c r="DE207" i="127"/>
  <c r="CY207" i="127"/>
  <c r="AW207" i="127"/>
  <c r="DK207" i="127"/>
  <c r="AE207" i="127"/>
  <c r="DD7" i="338"/>
  <c r="CR7" i="338"/>
  <c r="CF7" i="338"/>
  <c r="AD7" i="338"/>
  <c r="CX7" i="338"/>
  <c r="AP7" i="338"/>
  <c r="CL7" i="338"/>
  <c r="X7" i="338"/>
  <c r="DD25" i="338"/>
  <c r="CX25" i="338"/>
  <c r="CR25" i="338"/>
  <c r="CL25" i="338"/>
  <c r="CF25" i="338"/>
  <c r="AP25" i="338"/>
  <c r="AD25" i="338"/>
  <c r="X25" i="338"/>
  <c r="DK15" i="127"/>
  <c r="DE15" i="127"/>
  <c r="CS15" i="127"/>
  <c r="CM15" i="127"/>
  <c r="CY15" i="127"/>
  <c r="AK15" i="127"/>
  <c r="AW15" i="127"/>
  <c r="AE15" i="127"/>
  <c r="DE154" i="127"/>
  <c r="CY154" i="127"/>
  <c r="DK154" i="127"/>
  <c r="AW154" i="127"/>
  <c r="AK154" i="127"/>
  <c r="CM154" i="127"/>
  <c r="CS154" i="127"/>
  <c r="AE154" i="127"/>
  <c r="AW26" i="127"/>
  <c r="CS26" i="127"/>
  <c r="AE26" i="127"/>
  <c r="AK26" i="127"/>
  <c r="CM26" i="127"/>
  <c r="CY26" i="127"/>
  <c r="DK26" i="127"/>
  <c r="DE26" i="127"/>
  <c r="AW166" i="127"/>
  <c r="DE166" i="127"/>
  <c r="CY166" i="127"/>
  <c r="CM166" i="127"/>
  <c r="DK166" i="127"/>
  <c r="AE166" i="127"/>
  <c r="CS166" i="127"/>
  <c r="AK166" i="127"/>
  <c r="CS140" i="127"/>
  <c r="DE140" i="127"/>
  <c r="CM140" i="127"/>
  <c r="AW140" i="127"/>
  <c r="CY140" i="127"/>
  <c r="AE140" i="127"/>
  <c r="DK140" i="127"/>
  <c r="AK140" i="127"/>
  <c r="DK5" i="127"/>
  <c r="CS5" i="127"/>
  <c r="DE5" i="127"/>
  <c r="AW5" i="127"/>
  <c r="AE5" i="127"/>
  <c r="CM5" i="127"/>
  <c r="CY5" i="127"/>
  <c r="AK5" i="127"/>
  <c r="AW213" i="127"/>
  <c r="DE213" i="127"/>
  <c r="CM213" i="127"/>
  <c r="CY213" i="127"/>
  <c r="AK213" i="127"/>
  <c r="DK213" i="127"/>
  <c r="AE213" i="127"/>
  <c r="CS213" i="127"/>
  <c r="AW145" i="127"/>
  <c r="DE145" i="127"/>
  <c r="CM145" i="127"/>
  <c r="AK145" i="127"/>
  <c r="CY145" i="127"/>
  <c r="DK145" i="127"/>
  <c r="AE145" i="127"/>
  <c r="CS145" i="127"/>
  <c r="AW117" i="127"/>
  <c r="DE117" i="127"/>
  <c r="AE117" i="127"/>
  <c r="CY117" i="127"/>
  <c r="CM117" i="127"/>
  <c r="AK117" i="127"/>
  <c r="DK117" i="127"/>
  <c r="CS117" i="127"/>
  <c r="AW195" i="127"/>
  <c r="DE195" i="127"/>
  <c r="CM195" i="127"/>
  <c r="AE195" i="127"/>
  <c r="CY195" i="127"/>
  <c r="DK195" i="127"/>
  <c r="CS195" i="127"/>
  <c r="AK195" i="127"/>
  <c r="AK67" i="127"/>
  <c r="DE67" i="127"/>
  <c r="CM67" i="127"/>
  <c r="AE67" i="127"/>
  <c r="DK67" i="127"/>
  <c r="AW67" i="127"/>
  <c r="CY67" i="127"/>
  <c r="CS67" i="127"/>
  <c r="DD37" i="338"/>
  <c r="CX37" i="338"/>
  <c r="CR37" i="338"/>
  <c r="CL37" i="338"/>
  <c r="CF37" i="338"/>
  <c r="AP37" i="338"/>
  <c r="AD37" i="338"/>
  <c r="X37" i="338"/>
  <c r="AK97" i="127"/>
  <c r="AW97" i="127"/>
  <c r="CM97" i="127"/>
  <c r="AE97" i="127"/>
  <c r="CY97" i="127"/>
  <c r="CS97" i="127"/>
  <c r="DK97" i="127"/>
  <c r="DE97" i="127"/>
  <c r="CY173" i="127"/>
  <c r="AE173" i="127"/>
  <c r="DK173" i="127"/>
  <c r="AK173" i="127"/>
  <c r="DE173" i="127"/>
  <c r="CS173" i="127"/>
  <c r="CM173" i="127"/>
  <c r="AW173" i="127"/>
  <c r="DK127" i="127"/>
  <c r="CS127" i="127"/>
  <c r="CM127" i="127"/>
  <c r="DE127" i="127"/>
  <c r="CY127" i="127"/>
  <c r="AE127" i="127"/>
  <c r="AK127" i="127"/>
  <c r="AW127" i="127"/>
  <c r="DE131" i="127"/>
  <c r="CY131" i="127"/>
  <c r="CS131" i="127"/>
  <c r="AW131" i="127"/>
  <c r="AK131" i="127"/>
  <c r="CM131" i="127"/>
  <c r="AE131" i="127"/>
  <c r="DK131" i="127"/>
  <c r="AK60" i="127"/>
  <c r="AW60" i="127"/>
  <c r="CS60" i="127"/>
  <c r="CY60" i="127"/>
  <c r="AE60" i="127"/>
  <c r="DK60" i="127"/>
  <c r="DE60" i="127"/>
  <c r="CM60" i="127"/>
  <c r="CY88" i="127"/>
  <c r="AW88" i="127"/>
  <c r="AE88" i="127"/>
  <c r="AK88" i="127"/>
  <c r="DK88" i="127"/>
  <c r="CS88" i="127"/>
  <c r="DE88" i="127"/>
  <c r="CM88" i="127"/>
  <c r="CY116" i="127"/>
  <c r="AK116" i="127"/>
  <c r="CS116" i="127"/>
  <c r="AE116" i="127"/>
  <c r="DE116" i="127"/>
  <c r="CM116" i="127"/>
  <c r="AW116" i="127"/>
  <c r="DK116" i="127"/>
  <c r="DD30" i="338"/>
  <c r="CX30" i="338"/>
  <c r="CR30" i="338"/>
  <c r="CL30" i="338"/>
  <c r="CF30" i="338"/>
  <c r="AP30" i="338"/>
  <c r="AD30" i="338"/>
  <c r="X30" i="338"/>
  <c r="DD33" i="338"/>
  <c r="CX33" i="338"/>
  <c r="CR33" i="338"/>
  <c r="CL33" i="338"/>
  <c r="CF33" i="338"/>
  <c r="AP33" i="338"/>
  <c r="AD33" i="338"/>
  <c r="X33" i="338"/>
  <c r="CY74" i="127"/>
  <c r="DE74" i="127"/>
  <c r="AK74" i="127"/>
  <c r="CM74" i="127"/>
  <c r="AW74" i="127"/>
  <c r="CS74" i="127"/>
  <c r="DK74" i="127"/>
  <c r="AE74" i="127"/>
  <c r="DK119" i="127"/>
  <c r="DE119" i="127"/>
  <c r="CS119" i="127"/>
  <c r="CM119" i="127"/>
  <c r="AW119" i="127"/>
  <c r="AE119" i="127"/>
  <c r="AK119" i="127"/>
  <c r="CY119" i="127"/>
  <c r="DD4" i="338"/>
  <c r="CX4" i="338"/>
  <c r="CR4" i="338"/>
  <c r="CL4" i="338"/>
  <c r="CF4" i="338"/>
  <c r="AP4" i="338"/>
  <c r="AD4" i="338"/>
  <c r="X4" i="338"/>
  <c r="DK156" i="127"/>
  <c r="AK156" i="127"/>
  <c r="CS156" i="127"/>
  <c r="DE156" i="127"/>
  <c r="CM156" i="127"/>
  <c r="AW156" i="127"/>
  <c r="CY156" i="127"/>
  <c r="AE156" i="127"/>
  <c r="DK33" i="127"/>
  <c r="CS33" i="127"/>
  <c r="CM33" i="127"/>
  <c r="CY33" i="127"/>
  <c r="AE33" i="127"/>
  <c r="AW33" i="127"/>
  <c r="DE33" i="127"/>
  <c r="AK33" i="127"/>
  <c r="CY38" i="127"/>
  <c r="DE38" i="127"/>
  <c r="CS38" i="127"/>
  <c r="AK38" i="127"/>
  <c r="AW38" i="127"/>
  <c r="DK38" i="127"/>
  <c r="CM38" i="127"/>
  <c r="AE38" i="127"/>
  <c r="AW158" i="127"/>
  <c r="DE158" i="127"/>
  <c r="CY158" i="127"/>
  <c r="AE158" i="127"/>
  <c r="DK158" i="127"/>
  <c r="AK158" i="127"/>
  <c r="CM158" i="127"/>
  <c r="CS158" i="127"/>
  <c r="DE130" i="127"/>
  <c r="DK130" i="127"/>
  <c r="AW130" i="127"/>
  <c r="CY130" i="127"/>
  <c r="CS130" i="127"/>
  <c r="CM130" i="127"/>
  <c r="AE130" i="127"/>
  <c r="AK130" i="127"/>
  <c r="AW217" i="127"/>
  <c r="DE217" i="127"/>
  <c r="AE217" i="127"/>
  <c r="CY217" i="127"/>
  <c r="CM217" i="127"/>
  <c r="DK217" i="127"/>
  <c r="AK217" i="127"/>
  <c r="CS217" i="127"/>
  <c r="AK187" i="127"/>
  <c r="CY187" i="127"/>
  <c r="DK187" i="127"/>
  <c r="CM187" i="127"/>
  <c r="CS187" i="127"/>
  <c r="AE187" i="127"/>
  <c r="DE187" i="127"/>
  <c r="AW187" i="127"/>
  <c r="DD18" i="338"/>
  <c r="CX18" i="338"/>
  <c r="CR18" i="338"/>
  <c r="CL18" i="338"/>
  <c r="CF18" i="338"/>
  <c r="AP18" i="338"/>
  <c r="AD18" i="338"/>
  <c r="X18" i="338"/>
  <c r="AW93" i="127"/>
  <c r="DK93" i="127"/>
  <c r="CS93" i="127"/>
  <c r="DE93" i="127"/>
  <c r="AE93" i="127"/>
  <c r="AK93" i="127"/>
  <c r="CY93" i="127"/>
  <c r="CM93" i="127"/>
  <c r="AE161" i="127"/>
  <c r="CM161" i="127"/>
  <c r="DK161" i="127"/>
  <c r="CY161" i="127"/>
  <c r="AW161" i="127"/>
  <c r="CS161" i="127"/>
  <c r="DE161" i="127"/>
  <c r="AK161" i="127"/>
  <c r="DK95" i="127"/>
  <c r="DE95" i="127"/>
  <c r="CS95" i="127"/>
  <c r="CM95" i="127"/>
  <c r="CY95" i="127"/>
  <c r="AK95" i="127"/>
  <c r="AE95" i="127"/>
  <c r="AW95" i="127"/>
  <c r="DD40" i="338"/>
  <c r="CX40" i="338"/>
  <c r="CR40" i="338"/>
  <c r="CL40" i="338"/>
  <c r="CF40" i="338"/>
  <c r="AP40" i="338"/>
  <c r="AD40" i="338"/>
  <c r="X40" i="338"/>
  <c r="CY28" i="127"/>
  <c r="DK28" i="127"/>
  <c r="DE28" i="127"/>
  <c r="AE28" i="127"/>
  <c r="CM28" i="127"/>
  <c r="AW28" i="127"/>
  <c r="AK28" i="127"/>
  <c r="CS28" i="127"/>
  <c r="DK181" i="127"/>
  <c r="DE181" i="127"/>
  <c r="CY181" i="127"/>
  <c r="AW181" i="127"/>
  <c r="CM181" i="127"/>
  <c r="CS181" i="127"/>
  <c r="AE181" i="127"/>
  <c r="AK181" i="127"/>
  <c r="AK75" i="127"/>
  <c r="CY75" i="127"/>
  <c r="AE75" i="127"/>
  <c r="DK75" i="127"/>
  <c r="CS75" i="127"/>
  <c r="DE75" i="127"/>
  <c r="AW75" i="127"/>
  <c r="CM75" i="127"/>
  <c r="DD16" i="338"/>
  <c r="CX16" i="338"/>
  <c r="CR16" i="338"/>
  <c r="CL16" i="338"/>
  <c r="CF16" i="338"/>
  <c r="AP16" i="338"/>
  <c r="AD16" i="338"/>
  <c r="X16" i="338"/>
  <c r="DK244" i="127"/>
  <c r="DE244" i="127"/>
  <c r="CY244" i="127"/>
  <c r="AW244" i="127"/>
  <c r="CM244" i="127"/>
  <c r="AE244" i="127"/>
  <c r="CS244" i="127"/>
  <c r="AK244" i="127"/>
  <c r="CY132" i="127"/>
  <c r="AK132" i="127"/>
  <c r="CM132" i="127"/>
  <c r="DK132" i="127"/>
  <c r="AW132" i="127"/>
  <c r="AE132" i="127"/>
  <c r="CS132" i="127"/>
  <c r="DE132" i="127"/>
  <c r="DK218" i="127"/>
  <c r="CS218" i="127"/>
  <c r="AK218" i="127"/>
  <c r="DE218" i="127"/>
  <c r="CM218" i="127"/>
  <c r="AE218" i="127"/>
  <c r="CY218" i="127"/>
  <c r="AW218" i="127"/>
  <c r="DD38" i="338"/>
  <c r="CX38" i="338"/>
  <c r="CR38" i="338"/>
  <c r="CL38" i="338"/>
  <c r="CF38" i="338"/>
  <c r="AP38" i="338"/>
  <c r="AD38" i="338"/>
  <c r="X38" i="338"/>
  <c r="DK212" i="127"/>
  <c r="CS212" i="127"/>
  <c r="DE212" i="127"/>
  <c r="CY212" i="127"/>
  <c r="AW212" i="127"/>
  <c r="AK212" i="127"/>
  <c r="CM212" i="127"/>
  <c r="AE212" i="127"/>
  <c r="CY91" i="127"/>
  <c r="DK91" i="127"/>
  <c r="DE91" i="127"/>
  <c r="CM91" i="127"/>
  <c r="AW91" i="127"/>
  <c r="AE91" i="127"/>
  <c r="AK91" i="127"/>
  <c r="CS91" i="127"/>
  <c r="DK160" i="127"/>
  <c r="CS160" i="127"/>
  <c r="CM160" i="127"/>
  <c r="DE160" i="127"/>
  <c r="CY160" i="127"/>
  <c r="AK160" i="127"/>
  <c r="AE160" i="127"/>
  <c r="AW160" i="127"/>
  <c r="AK170" i="127"/>
  <c r="AW170" i="127"/>
  <c r="CY170" i="127"/>
  <c r="DK170" i="127"/>
  <c r="AE170" i="127"/>
  <c r="CM170" i="127"/>
  <c r="CS170" i="127"/>
  <c r="DE170" i="127"/>
  <c r="DE146" i="127"/>
  <c r="DK146" i="127"/>
  <c r="AW146" i="127"/>
  <c r="CY146" i="127"/>
  <c r="CS146" i="127"/>
  <c r="AK146" i="127"/>
  <c r="AE146" i="127"/>
  <c r="CM146" i="127"/>
  <c r="DK16" i="127"/>
  <c r="CS16" i="127"/>
  <c r="CM16" i="127"/>
  <c r="CY16" i="127"/>
  <c r="AK16" i="127"/>
  <c r="AW16" i="127"/>
  <c r="AE16" i="127"/>
  <c r="DE16" i="127"/>
  <c r="AW229" i="127"/>
  <c r="CM229" i="127"/>
  <c r="CY229" i="127"/>
  <c r="DK229" i="127"/>
  <c r="AK229" i="127"/>
  <c r="AE229" i="127"/>
  <c r="CS229" i="127"/>
  <c r="DE229" i="127"/>
  <c r="DE147" i="127"/>
  <c r="CY147" i="127"/>
  <c r="CS147" i="127"/>
  <c r="AK147" i="127"/>
  <c r="DK147" i="127"/>
  <c r="AE147" i="127"/>
  <c r="CM147" i="127"/>
  <c r="AW147" i="127"/>
  <c r="AW72" i="127"/>
  <c r="DE72" i="127"/>
  <c r="CY72" i="127"/>
  <c r="CM72" i="127"/>
  <c r="AK72" i="127"/>
  <c r="DK72" i="127"/>
  <c r="AE72" i="127"/>
  <c r="CS72" i="127"/>
  <c r="DK112" i="127"/>
  <c r="CS112" i="127"/>
  <c r="AE112" i="127"/>
  <c r="CM112" i="127"/>
  <c r="CY112" i="127"/>
  <c r="AW112" i="127"/>
  <c r="AK112" i="127"/>
  <c r="DE112" i="127"/>
  <c r="DK111" i="127"/>
  <c r="CM111" i="127"/>
  <c r="CS111" i="127"/>
  <c r="DE111" i="127"/>
  <c r="AW111" i="127"/>
  <c r="AK111" i="127"/>
  <c r="CY111" i="127"/>
  <c r="AE111" i="127"/>
  <c r="CY122" i="127"/>
  <c r="DK122" i="127"/>
  <c r="AW122" i="127"/>
  <c r="AE122" i="127"/>
  <c r="CM122" i="127"/>
  <c r="AK122" i="127"/>
  <c r="DE122" i="127"/>
  <c r="CS122" i="127"/>
  <c r="AW52" i="127"/>
  <c r="CY52" i="127"/>
  <c r="AE52" i="127"/>
  <c r="CM52" i="127"/>
  <c r="DK52" i="127"/>
  <c r="CS52" i="127"/>
  <c r="AK52" i="127"/>
  <c r="DE52" i="127"/>
  <c r="DK71" i="127"/>
  <c r="CS71" i="127"/>
  <c r="DE71" i="127"/>
  <c r="CM71" i="127"/>
  <c r="AW71" i="127"/>
  <c r="CY71" i="127"/>
  <c r="AE71" i="127"/>
  <c r="AK71" i="127"/>
  <c r="DK210" i="127"/>
  <c r="DE210" i="127"/>
  <c r="CY210" i="127"/>
  <c r="AW210" i="127"/>
  <c r="CM210" i="127"/>
  <c r="AE210" i="127"/>
  <c r="CS210" i="127"/>
  <c r="AK210" i="127"/>
  <c r="CY102" i="127"/>
  <c r="DE102" i="127"/>
  <c r="CS102" i="127"/>
  <c r="AW102" i="127"/>
  <c r="AK102" i="127"/>
  <c r="DK102" i="127"/>
  <c r="AE102" i="127"/>
  <c r="CM102" i="127"/>
  <c r="AW31" i="127"/>
  <c r="CY31" i="127"/>
  <c r="CM31" i="127"/>
  <c r="AK31" i="127"/>
  <c r="DK31" i="127"/>
  <c r="CS31" i="127"/>
  <c r="DE31" i="127"/>
  <c r="AE31" i="127"/>
  <c r="AK30" i="127"/>
  <c r="AW30" i="127"/>
  <c r="AE30" i="127"/>
  <c r="DE30" i="127"/>
  <c r="CS30" i="127"/>
  <c r="CM30" i="127"/>
  <c r="DK30" i="127"/>
  <c r="CY30" i="127"/>
  <c r="CY148" i="127"/>
  <c r="AK148" i="127"/>
  <c r="DE148" i="127"/>
  <c r="CM148" i="127"/>
  <c r="DK148" i="127"/>
  <c r="AW148" i="127"/>
  <c r="AE148" i="127"/>
  <c r="CS148" i="127"/>
  <c r="DK65" i="127"/>
  <c r="CS65" i="127"/>
  <c r="CM65" i="127"/>
  <c r="CY65" i="127"/>
  <c r="AW65" i="127"/>
  <c r="DE65" i="127"/>
  <c r="AE65" i="127"/>
  <c r="AK65" i="127"/>
  <c r="DK219" i="127"/>
  <c r="DE219" i="127"/>
  <c r="CY219" i="127"/>
  <c r="AW219" i="127"/>
  <c r="CM219" i="127"/>
  <c r="AE219" i="127"/>
  <c r="CS219" i="127"/>
  <c r="AK219" i="127"/>
  <c r="DK188" i="127"/>
  <c r="CM188" i="127"/>
  <c r="CS188" i="127"/>
  <c r="CY188" i="127"/>
  <c r="AW188" i="127"/>
  <c r="AK188" i="127"/>
  <c r="DE188" i="127"/>
  <c r="AE188" i="127"/>
  <c r="AW133" i="127"/>
  <c r="DE133" i="127"/>
  <c r="CY133" i="127"/>
  <c r="CM133" i="127"/>
  <c r="AK133" i="127"/>
  <c r="DK133" i="127"/>
  <c r="AE133" i="127"/>
  <c r="CS133" i="127"/>
  <c r="AW105" i="127"/>
  <c r="DE105" i="127"/>
  <c r="CY105" i="127"/>
  <c r="AE105" i="127"/>
  <c r="DK105" i="127"/>
  <c r="CM105" i="127"/>
  <c r="CS105" i="127"/>
  <c r="AK105" i="127"/>
  <c r="AW179" i="127"/>
  <c r="CM179" i="127"/>
  <c r="CY179" i="127"/>
  <c r="AK179" i="127"/>
  <c r="DK179" i="127"/>
  <c r="CS179" i="127"/>
  <c r="AE179" i="127"/>
  <c r="DE179" i="127"/>
  <c r="DK196" i="127"/>
  <c r="DE196" i="127"/>
  <c r="CY196" i="127"/>
  <c r="AW196" i="127"/>
  <c r="CM196" i="127"/>
  <c r="AE196" i="127"/>
  <c r="CS196" i="127"/>
  <c r="AK196" i="127"/>
  <c r="DK164" i="127"/>
  <c r="DE164" i="127"/>
  <c r="CY164" i="127"/>
  <c r="CS164" i="127"/>
  <c r="AE164" i="127"/>
  <c r="AW164" i="127"/>
  <c r="AK164" i="127"/>
  <c r="CM164" i="127"/>
  <c r="AW85" i="127"/>
  <c r="CY85" i="127"/>
  <c r="AK85" i="127"/>
  <c r="DK85" i="127"/>
  <c r="CM85" i="127"/>
  <c r="DE85" i="127"/>
  <c r="AE85" i="127"/>
  <c r="CS85" i="127"/>
  <c r="DE139" i="127"/>
  <c r="CY139" i="127"/>
  <c r="DK139" i="127"/>
  <c r="AW139" i="127"/>
  <c r="CM139" i="127"/>
  <c r="AK139" i="127"/>
  <c r="CS139" i="127"/>
  <c r="AE139" i="127"/>
  <c r="CY29" i="127"/>
  <c r="DK29" i="127"/>
  <c r="DE29" i="127"/>
  <c r="CM29" i="127"/>
  <c r="AW29" i="127"/>
  <c r="AK29" i="127"/>
  <c r="AE29" i="127"/>
  <c r="CS29" i="127"/>
  <c r="CY136" i="127"/>
  <c r="AW136" i="127"/>
  <c r="DK136" i="127"/>
  <c r="CS136" i="127"/>
  <c r="AE136" i="127"/>
  <c r="AK136" i="127"/>
  <c r="CM136" i="127"/>
  <c r="DE136" i="127"/>
  <c r="AW64" i="127"/>
  <c r="DK64" i="127"/>
  <c r="CM64" i="127"/>
  <c r="DE64" i="127"/>
  <c r="AK64" i="127"/>
  <c r="CS64" i="127"/>
  <c r="AE64" i="127"/>
  <c r="CY64" i="127"/>
  <c r="AK96" i="127"/>
  <c r="AE96" i="127"/>
  <c r="AW96" i="127"/>
  <c r="DE96" i="127"/>
  <c r="CM96" i="127"/>
  <c r="CS96" i="127"/>
  <c r="CY96" i="127"/>
  <c r="DK96" i="127"/>
  <c r="AW205" i="127"/>
  <c r="DE205" i="127"/>
  <c r="AK205" i="127"/>
  <c r="CY205" i="127"/>
  <c r="AE205" i="127"/>
  <c r="DK205" i="127"/>
  <c r="CM205" i="127"/>
  <c r="CS205" i="127"/>
  <c r="DK98" i="127"/>
  <c r="CS98" i="127"/>
  <c r="CM98" i="127"/>
  <c r="CY98" i="127"/>
  <c r="AW98" i="127"/>
  <c r="AK98" i="127"/>
  <c r="AE98" i="127"/>
  <c r="DE98" i="127"/>
  <c r="AW27" i="127"/>
  <c r="AK27" i="127"/>
  <c r="CY27" i="127"/>
  <c r="CS27" i="127"/>
  <c r="DK27" i="127"/>
  <c r="AE27" i="127"/>
  <c r="DE27" i="127"/>
  <c r="CM27" i="127"/>
  <c r="AW22" i="127"/>
  <c r="DE22" i="127"/>
  <c r="AK22" i="127"/>
  <c r="CY22" i="127"/>
  <c r="AE22" i="127"/>
  <c r="DK22" i="127"/>
  <c r="CM22" i="127"/>
  <c r="CS22" i="127"/>
  <c r="DK79" i="127"/>
  <c r="DE79" i="127"/>
  <c r="CS79" i="127"/>
  <c r="CM79" i="127"/>
  <c r="AE79" i="127"/>
  <c r="CY79" i="127"/>
  <c r="AK79" i="127"/>
  <c r="AW79" i="127"/>
  <c r="DD8" i="338"/>
  <c r="CX8" i="338"/>
  <c r="CR8" i="338"/>
  <c r="CL8" i="338"/>
  <c r="CF8" i="338"/>
  <c r="AP8" i="338"/>
  <c r="AD8" i="338"/>
  <c r="X8" i="338"/>
  <c r="DE163" i="127"/>
  <c r="DK163" i="127"/>
  <c r="AW163" i="127"/>
  <c r="CY163" i="127"/>
  <c r="AK163" i="127"/>
  <c r="CS163" i="127"/>
  <c r="AE163" i="127"/>
  <c r="CM163" i="127"/>
  <c r="DK42" i="127"/>
  <c r="CS42" i="127"/>
  <c r="AE42" i="127"/>
  <c r="DE42" i="127"/>
  <c r="CM42" i="127"/>
  <c r="AW42" i="127"/>
  <c r="CY42" i="127"/>
  <c r="AK42" i="127"/>
  <c r="DK54" i="127"/>
  <c r="DE54" i="127"/>
  <c r="CS54" i="127"/>
  <c r="CM54" i="127"/>
  <c r="AW54" i="127"/>
  <c r="AE54" i="127"/>
  <c r="CY54" i="127"/>
  <c r="AK54" i="127"/>
  <c r="AK162" i="127"/>
  <c r="AW162" i="127"/>
  <c r="CM162" i="127"/>
  <c r="CY162" i="127"/>
  <c r="AE162" i="127"/>
  <c r="DK162" i="127"/>
  <c r="CS162" i="127"/>
  <c r="DE162" i="127"/>
  <c r="DK135" i="127"/>
  <c r="CS135" i="127"/>
  <c r="CM135" i="127"/>
  <c r="AW135" i="127"/>
  <c r="AE135" i="127"/>
  <c r="DE135" i="127"/>
  <c r="AK135" i="127"/>
  <c r="CY135" i="127"/>
  <c r="AW225" i="127"/>
  <c r="DE225" i="127"/>
  <c r="AK225" i="127"/>
  <c r="CY225" i="127"/>
  <c r="DK225" i="127"/>
  <c r="CS225" i="127"/>
  <c r="CM225" i="127"/>
  <c r="AE225" i="127"/>
  <c r="DK200" i="127"/>
  <c r="CM200" i="127"/>
  <c r="CS200" i="127"/>
  <c r="DE200" i="127"/>
  <c r="CY200" i="127"/>
  <c r="AW200" i="127"/>
  <c r="AK200" i="127"/>
  <c r="AE200" i="127"/>
  <c r="AW141" i="127"/>
  <c r="DE141" i="127"/>
  <c r="CY141" i="127"/>
  <c r="DK141" i="127"/>
  <c r="CS141" i="127"/>
  <c r="CM141" i="127"/>
  <c r="AE141" i="127"/>
  <c r="AK141" i="127"/>
  <c r="AW113" i="127"/>
  <c r="DE113" i="127"/>
  <c r="CM113" i="127"/>
  <c r="AK113" i="127"/>
  <c r="CY113" i="127"/>
  <c r="DK113" i="127"/>
  <c r="AE113" i="127"/>
  <c r="CS113" i="127"/>
  <c r="DE190" i="127"/>
  <c r="CY190" i="127"/>
  <c r="AW190" i="127"/>
  <c r="DK190" i="127"/>
  <c r="CS190" i="127"/>
  <c r="AE190" i="127"/>
  <c r="AK190" i="127"/>
  <c r="CM190" i="127"/>
  <c r="AW34" i="127"/>
  <c r="AK34" i="127"/>
  <c r="DK34" i="127"/>
  <c r="CY34" i="127"/>
  <c r="CS34" i="127"/>
  <c r="DE34" i="127"/>
  <c r="CM34" i="127"/>
  <c r="AE34" i="127"/>
  <c r="AE152" i="127"/>
  <c r="DK152" i="127"/>
  <c r="AK152" i="127"/>
  <c r="CM152" i="127"/>
  <c r="CS152" i="127"/>
  <c r="DE152" i="127"/>
  <c r="CY152" i="127"/>
  <c r="AW152" i="127"/>
  <c r="AK77" i="127"/>
  <c r="AW77" i="127"/>
  <c r="DK77" i="127"/>
  <c r="CS77" i="127"/>
  <c r="DE77" i="127"/>
  <c r="AE77" i="127"/>
  <c r="CM77" i="127"/>
  <c r="CY77" i="127"/>
  <c r="DK120" i="127"/>
  <c r="CM120" i="127"/>
  <c r="CS120" i="127"/>
  <c r="DE120" i="127"/>
  <c r="AE120" i="127"/>
  <c r="AK120" i="127"/>
  <c r="CY120" i="127"/>
  <c r="AW120" i="127"/>
  <c r="DK192" i="127"/>
  <c r="DE192" i="127"/>
  <c r="CY192" i="127"/>
  <c r="AW192" i="127"/>
  <c r="CM192" i="127"/>
  <c r="CS192" i="127"/>
  <c r="AE192" i="127"/>
  <c r="AK192" i="127"/>
  <c r="CY78" i="127"/>
  <c r="DK78" i="127"/>
  <c r="DE78" i="127"/>
  <c r="CM78" i="127"/>
  <c r="AE78" i="127"/>
  <c r="AW78" i="127"/>
  <c r="AK78" i="127"/>
  <c r="CS78" i="127"/>
  <c r="DE231" i="127"/>
  <c r="CY231" i="127"/>
  <c r="AW231" i="127"/>
  <c r="CM231" i="127"/>
  <c r="AE231" i="127"/>
  <c r="DK231" i="127"/>
  <c r="CS231" i="127"/>
  <c r="AK231" i="127"/>
  <c r="DK206" i="127"/>
  <c r="DE206" i="127"/>
  <c r="CM206" i="127"/>
  <c r="CS206" i="127"/>
  <c r="AK206" i="127"/>
  <c r="CY206" i="127"/>
  <c r="AW206" i="127"/>
  <c r="AE206" i="127"/>
  <c r="DD36" i="338"/>
  <c r="CX36" i="338"/>
  <c r="CR36" i="338"/>
  <c r="CL36" i="338"/>
  <c r="CF36" i="338"/>
  <c r="AP36" i="338"/>
  <c r="AD36" i="338"/>
  <c r="X36" i="338"/>
  <c r="DK57" i="127"/>
  <c r="DE57" i="127"/>
  <c r="CS57" i="127"/>
  <c r="CM57" i="127"/>
  <c r="AE57" i="127"/>
  <c r="CY57" i="127"/>
  <c r="AW57" i="127"/>
  <c r="AK57" i="127"/>
  <c r="DK211" i="127"/>
  <c r="CM211" i="127"/>
  <c r="CS211" i="127"/>
  <c r="CY211" i="127"/>
  <c r="AW211" i="127"/>
  <c r="AK211" i="127"/>
  <c r="DE211" i="127"/>
  <c r="AE211" i="127"/>
  <c r="CY177" i="127"/>
  <c r="CM177" i="127"/>
  <c r="AE177" i="127"/>
  <c r="DE177" i="127"/>
  <c r="CS177" i="127"/>
  <c r="AK177" i="127"/>
  <c r="DK177" i="127"/>
  <c r="AW177" i="127"/>
  <c r="DD12" i="338"/>
  <c r="CX12" i="338"/>
  <c r="CR12" i="338"/>
  <c r="CL12" i="338"/>
  <c r="CF12" i="338"/>
  <c r="AP12" i="338"/>
  <c r="AD12" i="338"/>
  <c r="X12" i="338"/>
  <c r="DK37" i="127"/>
  <c r="CY37" i="127"/>
  <c r="CS37" i="127"/>
  <c r="AK37" i="127"/>
  <c r="CM37" i="127"/>
  <c r="AE37" i="127"/>
  <c r="DE37" i="127"/>
  <c r="AW37" i="127"/>
  <c r="DK189" i="127"/>
  <c r="CS189" i="127"/>
  <c r="DE189" i="127"/>
  <c r="CY189" i="127"/>
  <c r="AW189" i="127"/>
  <c r="AK189" i="127"/>
  <c r="CM189" i="127"/>
  <c r="AE189" i="127"/>
  <c r="AK108" i="127"/>
  <c r="DK108" i="127"/>
  <c r="DE108" i="127"/>
  <c r="CS108" i="127"/>
  <c r="AE108" i="127"/>
  <c r="CM108" i="127"/>
  <c r="AW108" i="127"/>
  <c r="CY108" i="127"/>
  <c r="DD5" i="338"/>
  <c r="CX5" i="338"/>
  <c r="CR5" i="338"/>
  <c r="CL5" i="338"/>
  <c r="CF5" i="338"/>
  <c r="AP5" i="338"/>
  <c r="AD5" i="338"/>
  <c r="X5" i="338"/>
  <c r="DK224" i="127"/>
  <c r="DE224" i="127"/>
  <c r="CY224" i="127"/>
  <c r="AW224" i="127"/>
  <c r="CS224" i="127"/>
  <c r="AE224" i="127"/>
  <c r="AK224" i="127"/>
  <c r="CM224" i="127"/>
  <c r="DE115" i="127"/>
  <c r="CY115" i="127"/>
  <c r="CS115" i="127"/>
  <c r="DK115" i="127"/>
  <c r="AW115" i="127"/>
  <c r="CM115" i="127"/>
  <c r="AK115" i="127"/>
  <c r="AE115" i="127"/>
  <c r="AW191" i="127"/>
  <c r="DE191" i="127"/>
  <c r="CY191" i="127"/>
  <c r="AE191" i="127"/>
  <c r="DK191" i="127"/>
  <c r="AK191" i="127"/>
  <c r="CS191" i="127"/>
  <c r="CM191" i="127"/>
  <c r="DE110" i="127"/>
  <c r="CY110" i="127"/>
  <c r="DK110" i="127"/>
  <c r="CM110" i="127"/>
  <c r="AW110" i="127"/>
  <c r="AK110" i="127"/>
  <c r="AE110" i="127"/>
  <c r="CS110" i="127"/>
  <c r="AW40" i="127"/>
  <c r="DK40" i="127"/>
  <c r="AE40" i="127"/>
  <c r="DE40" i="127"/>
  <c r="AK40" i="127"/>
  <c r="CM40" i="127"/>
  <c r="CY40" i="127"/>
  <c r="CS40" i="127"/>
  <c r="DK47" i="127"/>
  <c r="CS47" i="127"/>
  <c r="AE47" i="127"/>
  <c r="DE47" i="127"/>
  <c r="AK47" i="127"/>
  <c r="CM47" i="127"/>
  <c r="CY47" i="127"/>
  <c r="AW47" i="127"/>
  <c r="CY18" i="127"/>
  <c r="AW18" i="127"/>
  <c r="AK18" i="127"/>
  <c r="CM18" i="127"/>
  <c r="DK18" i="127"/>
  <c r="CS18" i="127"/>
  <c r="AE18" i="127"/>
  <c r="DE18" i="127"/>
  <c r="DK90" i="127"/>
  <c r="CS90" i="127"/>
  <c r="CM90" i="127"/>
  <c r="AK90" i="127"/>
  <c r="DE90" i="127"/>
  <c r="CY90" i="127"/>
  <c r="AW90" i="127"/>
  <c r="AE90" i="127"/>
  <c r="AK19" i="127"/>
  <c r="AW19" i="127"/>
  <c r="AE19" i="127"/>
  <c r="CM19" i="127"/>
  <c r="CY19" i="127"/>
  <c r="DK19" i="127"/>
  <c r="CS19" i="127"/>
  <c r="DE19" i="127"/>
  <c r="DK230" i="127"/>
  <c r="AK230" i="127"/>
  <c r="CM230" i="127"/>
  <c r="CY230" i="127"/>
  <c r="CS230" i="127"/>
  <c r="DE230" i="127"/>
  <c r="AW230" i="127"/>
  <c r="AE230" i="127"/>
  <c r="DK182" i="127"/>
  <c r="DE182" i="127"/>
  <c r="CM182" i="127"/>
  <c r="CS182" i="127"/>
  <c r="AK182" i="127"/>
  <c r="CY182" i="127"/>
  <c r="AW182" i="127"/>
  <c r="AE182" i="127"/>
  <c r="CY69" i="127"/>
  <c r="DE69" i="127"/>
  <c r="CS69" i="127"/>
  <c r="AW69" i="127"/>
  <c r="AE69" i="127"/>
  <c r="AK69" i="127"/>
  <c r="CM69" i="127"/>
  <c r="DK69" i="127"/>
  <c r="CS223" i="127"/>
  <c r="DK223" i="127"/>
  <c r="DE223" i="127"/>
  <c r="CY223" i="127"/>
  <c r="AW223" i="127"/>
  <c r="AK223" i="127"/>
  <c r="AE223" i="127"/>
  <c r="CM223" i="127"/>
  <c r="DK194" i="127"/>
  <c r="CS194" i="127"/>
  <c r="AK194" i="127"/>
  <c r="DE194" i="127"/>
  <c r="CM194" i="127"/>
  <c r="AE194" i="127"/>
  <c r="CY194" i="127"/>
  <c r="AW194" i="127"/>
  <c r="DD6" i="338"/>
  <c r="CX6" i="338"/>
  <c r="CR6" i="338"/>
  <c r="CL6" i="338"/>
  <c r="CF6" i="338"/>
  <c r="AP6" i="338"/>
  <c r="AD6" i="338"/>
  <c r="X6" i="338"/>
  <c r="DK32" i="127"/>
  <c r="DE32" i="127"/>
  <c r="CS32" i="127"/>
  <c r="CM32" i="127"/>
  <c r="AK32" i="127"/>
  <c r="CY32" i="127"/>
  <c r="AE32" i="127"/>
  <c r="AW32" i="127"/>
  <c r="DE185" i="127"/>
  <c r="CY185" i="127"/>
  <c r="AW185" i="127"/>
  <c r="CM185" i="127"/>
  <c r="DK185" i="127"/>
  <c r="AE185" i="127"/>
  <c r="AK185" i="127"/>
  <c r="CS185" i="127"/>
  <c r="CS92" i="127"/>
  <c r="DE92" i="127"/>
  <c r="CM92" i="127"/>
  <c r="AW92" i="127"/>
  <c r="CY92" i="127"/>
  <c r="AE92" i="127"/>
  <c r="AK92" i="127"/>
  <c r="DK92" i="127"/>
  <c r="AE169" i="127"/>
  <c r="CM169" i="127"/>
  <c r="DE169" i="127"/>
  <c r="CY169" i="127"/>
  <c r="AW169" i="127"/>
  <c r="AK169" i="127"/>
  <c r="DK169" i="127"/>
  <c r="CS169" i="127"/>
  <c r="AK89" i="127"/>
  <c r="AW89" i="127"/>
  <c r="DE89" i="127"/>
  <c r="CM89" i="127"/>
  <c r="CY89" i="127"/>
  <c r="DK89" i="127"/>
  <c r="CS89" i="127"/>
  <c r="AE89" i="127"/>
  <c r="DK150" i="127"/>
  <c r="DE150" i="127"/>
  <c r="CS150" i="127"/>
  <c r="CM150" i="127"/>
  <c r="AW150" i="127"/>
  <c r="AE150" i="127"/>
  <c r="CY150" i="127"/>
  <c r="AK150" i="127"/>
  <c r="DK62" i="127"/>
  <c r="DE62" i="127"/>
  <c r="CS62" i="127"/>
  <c r="CM62" i="127"/>
  <c r="CY62" i="127"/>
  <c r="AE62" i="127"/>
  <c r="AK62" i="127"/>
  <c r="AW62" i="127"/>
  <c r="DK142" i="127"/>
  <c r="CS142" i="127"/>
  <c r="CM142" i="127"/>
  <c r="DE142" i="127"/>
  <c r="CY142" i="127"/>
  <c r="AW142" i="127"/>
  <c r="AE142" i="127"/>
  <c r="AK142" i="127"/>
  <c r="AK68" i="127"/>
  <c r="AW68" i="127"/>
  <c r="CY68" i="127"/>
  <c r="AE68" i="127"/>
  <c r="CM68" i="127"/>
  <c r="DK68" i="127"/>
  <c r="DE68" i="127"/>
  <c r="CS68" i="127"/>
  <c r="CM104" i="127"/>
  <c r="CS104" i="127"/>
  <c r="DE104" i="127"/>
  <c r="AE104" i="127"/>
  <c r="AK104" i="127"/>
  <c r="CY104" i="127"/>
  <c r="AW104" i="127"/>
  <c r="DK104" i="127"/>
  <c r="CY46" i="127"/>
  <c r="DK46" i="127"/>
  <c r="DE46" i="127"/>
  <c r="CM46" i="127"/>
  <c r="AK46" i="127"/>
  <c r="CS46" i="127"/>
  <c r="AW46" i="127"/>
  <c r="AE46" i="127"/>
  <c r="DE118" i="127"/>
  <c r="DK118" i="127"/>
  <c r="CS118" i="127"/>
  <c r="CM118" i="127"/>
  <c r="AW118" i="127"/>
  <c r="AK118" i="127"/>
  <c r="CY118" i="127"/>
  <c r="AE118" i="127"/>
  <c r="AK48" i="127"/>
  <c r="AW48" i="127"/>
  <c r="CM48" i="127"/>
  <c r="DE48" i="127"/>
  <c r="AE48" i="127"/>
  <c r="CS48" i="127"/>
  <c r="CY48" i="127"/>
  <c r="DK48" i="127"/>
  <c r="AE63" i="127"/>
  <c r="CM63" i="127"/>
  <c r="DK63" i="127"/>
  <c r="CY63" i="127"/>
  <c r="CS63" i="127"/>
  <c r="AW63" i="127"/>
  <c r="AK63" i="127"/>
  <c r="DE63" i="127"/>
  <c r="DE155" i="127"/>
  <c r="CY155" i="127"/>
  <c r="DK155" i="127"/>
  <c r="AW155" i="127"/>
  <c r="CM155" i="127"/>
  <c r="AE155" i="127"/>
  <c r="AK155" i="127"/>
  <c r="CS155" i="127"/>
  <c r="DK82" i="127"/>
  <c r="CS82" i="127"/>
  <c r="CM82" i="127"/>
  <c r="CY82" i="127"/>
  <c r="AW82" i="127"/>
  <c r="AK82" i="127"/>
  <c r="AE82" i="127"/>
  <c r="DE82" i="127"/>
  <c r="AW10" i="127"/>
  <c r="DK10" i="127"/>
  <c r="AE10" i="127"/>
  <c r="CS10" i="127"/>
  <c r="DE10" i="127"/>
  <c r="AK10" i="127"/>
  <c r="CM10" i="127"/>
  <c r="CY10" i="127"/>
  <c r="DE214" i="127"/>
  <c r="DK214" i="127"/>
  <c r="CY214" i="127"/>
  <c r="AW214" i="127"/>
  <c r="CS214" i="127"/>
  <c r="AE214" i="127"/>
  <c r="AK214" i="127"/>
  <c r="CM214" i="127"/>
  <c r="DD20" i="338"/>
  <c r="CX20" i="338"/>
  <c r="CR20" i="338"/>
  <c r="CL20" i="338"/>
  <c r="CF20" i="338"/>
  <c r="AP20" i="338"/>
  <c r="AD20" i="338"/>
  <c r="X20" i="338"/>
  <c r="CY11" i="127"/>
  <c r="DE11" i="127"/>
  <c r="CM11" i="127"/>
  <c r="AE11" i="127"/>
  <c r="CS11" i="127"/>
  <c r="AK11" i="127"/>
  <c r="AW11" i="127"/>
  <c r="DK11" i="127"/>
  <c r="DK143" i="127"/>
  <c r="CS143" i="127"/>
  <c r="CM143" i="127"/>
  <c r="DE143" i="127"/>
  <c r="CY143" i="127"/>
  <c r="AW143" i="127"/>
  <c r="AE143" i="127"/>
  <c r="AK143" i="127"/>
  <c r="AK6" i="127"/>
  <c r="AW6" i="127"/>
  <c r="CS6" i="127"/>
  <c r="CM6" i="127"/>
  <c r="CY6" i="127"/>
  <c r="AE6" i="127"/>
  <c r="DK6" i="127"/>
  <c r="DE6" i="127"/>
  <c r="DK171" i="127"/>
  <c r="DE171" i="127"/>
  <c r="CY171" i="127"/>
  <c r="CM171" i="127"/>
  <c r="AE171" i="127"/>
  <c r="CS171" i="127"/>
  <c r="AW171" i="127"/>
  <c r="AK171" i="127"/>
  <c r="DE216" i="127"/>
  <c r="CM216" i="127"/>
  <c r="CS216" i="127"/>
  <c r="DK216" i="127"/>
  <c r="AK216" i="127"/>
  <c r="AE216" i="127"/>
  <c r="CY216" i="127"/>
  <c r="AW216" i="127"/>
  <c r="DK99" i="127"/>
  <c r="CY99" i="127"/>
  <c r="AE99" i="127"/>
  <c r="CS99" i="127"/>
  <c r="CM99" i="127"/>
  <c r="AW99" i="127"/>
  <c r="AK99" i="127"/>
  <c r="DE99" i="127"/>
  <c r="DD3" i="338"/>
  <c r="CR3" i="338"/>
  <c r="CF3" i="338"/>
  <c r="AD3" i="338"/>
  <c r="CX3" i="338"/>
  <c r="AP3" i="338"/>
  <c r="X3" i="338"/>
  <c r="CL3" i="338"/>
  <c r="DD19" i="338"/>
  <c r="CX19" i="338"/>
  <c r="CR19" i="338"/>
  <c r="CL19" i="338"/>
  <c r="CF19" i="338"/>
  <c r="AP19" i="338"/>
  <c r="AD19" i="338"/>
  <c r="X19" i="338"/>
  <c r="CS176" i="127"/>
  <c r="DK176" i="127"/>
  <c r="DE176" i="127"/>
  <c r="CY176" i="127"/>
  <c r="AW176" i="127"/>
  <c r="AK176" i="127"/>
  <c r="AE176" i="127"/>
  <c r="CM176" i="127"/>
  <c r="CY58" i="127"/>
  <c r="DK58" i="127"/>
  <c r="DE58" i="127"/>
  <c r="CM58" i="127"/>
  <c r="AW58" i="127"/>
  <c r="AK58" i="127"/>
  <c r="AE58" i="127"/>
  <c r="CS58" i="127"/>
  <c r="DK87" i="127"/>
  <c r="DE87" i="127"/>
  <c r="CS87" i="127"/>
  <c r="CM87" i="127"/>
  <c r="AW87" i="127"/>
  <c r="AK87" i="127"/>
  <c r="CY87" i="127"/>
  <c r="AE87" i="127"/>
  <c r="AW153" i="127"/>
  <c r="DE153" i="127"/>
  <c r="CY153" i="127"/>
  <c r="AK153" i="127"/>
  <c r="DK153" i="127"/>
  <c r="CM153" i="127"/>
  <c r="AE153" i="127"/>
  <c r="CS153" i="127"/>
  <c r="AW125" i="127"/>
  <c r="DE125" i="127"/>
  <c r="CY125" i="127"/>
  <c r="AE125" i="127"/>
  <c r="DK125" i="127"/>
  <c r="CS125" i="127"/>
  <c r="CM125" i="127"/>
  <c r="AK125" i="127"/>
  <c r="AW209" i="127"/>
  <c r="AK209" i="127"/>
  <c r="CY209" i="127"/>
  <c r="DK209" i="127"/>
  <c r="CS209" i="127"/>
  <c r="CM209" i="127"/>
  <c r="AE209" i="127"/>
  <c r="DE209" i="127"/>
  <c r="DK134" i="127"/>
  <c r="DE134" i="127"/>
  <c r="CS134" i="127"/>
  <c r="CM134" i="127"/>
  <c r="AW134" i="127"/>
  <c r="AE134" i="127"/>
  <c r="AK134" i="127"/>
  <c r="CY134" i="127"/>
  <c r="DP48" i="346"/>
  <c r="DQ48" i="346"/>
  <c r="DW48" i="346" s="1"/>
  <c r="DP41" i="346"/>
  <c r="DQ41" i="346"/>
  <c r="DW41" i="346" s="1"/>
  <c r="DP40" i="346"/>
  <c r="DQ40" i="346"/>
  <c r="DW40" i="346" s="1"/>
  <c r="CH47" i="346"/>
  <c r="CN47" i="346" s="1"/>
  <c r="CG47" i="346"/>
  <c r="CG41" i="346"/>
  <c r="CH41" i="346"/>
  <c r="CN41" i="346" s="1"/>
  <c r="DP49" i="346"/>
  <c r="DQ49" i="346"/>
  <c r="DW49" i="346" s="1"/>
  <c r="DP47" i="346"/>
  <c r="DQ47" i="346"/>
  <c r="DW47" i="346" s="1"/>
  <c r="O6" i="127" l="1"/>
  <c r="T6" i="127" s="1"/>
  <c r="AA6" i="127"/>
  <c r="CI6" i="127" s="1"/>
  <c r="AH6" i="127"/>
  <c r="AT6" i="127"/>
  <c r="AU6" i="127"/>
  <c r="CJ6" i="127"/>
  <c r="CP6" i="127"/>
  <c r="CV6" i="127"/>
  <c r="DB6" i="127"/>
  <c r="DH6" i="127"/>
  <c r="AS6" i="127" l="1"/>
  <c r="AX6" i="127" s="1"/>
  <c r="CO6" i="127"/>
  <c r="CN6" i="127"/>
  <c r="AG6" i="127"/>
  <c r="AF6" i="127"/>
  <c r="AI6" i="127" l="1"/>
  <c r="AL6" i="127"/>
  <c r="CU6" i="127"/>
  <c r="CT6" i="127"/>
  <c r="DA6" i="127" l="1"/>
  <c r="CZ6" i="127"/>
  <c r="DG6" i="127" l="1"/>
  <c r="DL6" i="127" s="1"/>
  <c r="DF6" i="127"/>
  <c r="R15" i="225" l="1"/>
  <c r="Q15" i="225"/>
  <c r="K15" i="225"/>
  <c r="G15" i="225"/>
  <c r="L15" i="225" s="1"/>
  <c r="R11" i="225"/>
  <c r="L11" i="225"/>
  <c r="K11" i="225"/>
  <c r="Q11" i="225" s="1"/>
  <c r="F11" i="225"/>
  <c r="R10" i="225"/>
  <c r="L10" i="225"/>
  <c r="K10" i="225"/>
  <c r="Q10" i="225" s="1"/>
  <c r="F10" i="225"/>
  <c r="R13" i="225"/>
  <c r="L13" i="225"/>
  <c r="K13" i="225"/>
  <c r="Q13" i="225" s="1"/>
  <c r="F13" i="225"/>
  <c r="R12" i="225"/>
  <c r="L12" i="225"/>
  <c r="K12" i="225"/>
  <c r="Q12" i="225" s="1"/>
  <c r="F12" i="225"/>
  <c r="R4" i="225"/>
  <c r="L4" i="225"/>
  <c r="K4" i="225"/>
  <c r="Q4" i="225" s="1"/>
  <c r="F4" i="225"/>
  <c r="F3" i="225" l="1"/>
  <c r="K3" i="225"/>
  <c r="Q3" i="225" s="1"/>
  <c r="R3" i="225"/>
  <c r="L3" i="225"/>
  <c r="I14" i="113" l="1"/>
  <c r="N14" i="113" s="1"/>
  <c r="I13" i="113"/>
  <c r="N13" i="113" s="1"/>
  <c r="I12" i="113"/>
  <c r="N12" i="113" s="1"/>
  <c r="I11" i="113"/>
  <c r="N11" i="113" s="1"/>
  <c r="I10" i="113"/>
  <c r="N10" i="113" s="1"/>
  <c r="N7" i="113"/>
  <c r="N6" i="113"/>
  <c r="N5" i="113"/>
  <c r="N4" i="113"/>
  <c r="N3" i="113"/>
  <c r="I9" i="113"/>
  <c r="N9" i="113" s="1"/>
  <c r="Y32" i="443" l="1"/>
  <c r="Y3" i="443"/>
  <c r="Y31" i="443"/>
  <c r="AE3" i="443"/>
  <c r="AQ34" i="443"/>
  <c r="Y38" i="443"/>
  <c r="AQ31" i="443"/>
  <c r="AQ30" i="443"/>
  <c r="AQ3" i="443"/>
  <c r="AQ32" i="443"/>
  <c r="Y39" i="443"/>
  <c r="Y35" i="443"/>
  <c r="Y34" i="443"/>
  <c r="Y21" i="443"/>
  <c r="AE32" i="443"/>
  <c r="Y30" i="443"/>
  <c r="Y37" i="443"/>
  <c r="AE31" i="443"/>
  <c r="Y36" i="443"/>
  <c r="AE37" i="443"/>
  <c r="AQ37" i="443"/>
  <c r="AQ38" i="443"/>
  <c r="AQ21" i="443"/>
  <c r="AQ36" i="443"/>
  <c r="AQ39" i="443"/>
  <c r="AE35" i="443"/>
  <c r="AE30" i="443"/>
  <c r="AE21" i="443"/>
  <c r="AE38" i="443"/>
  <c r="AQ35" i="443"/>
  <c r="AE39" i="443"/>
  <c r="AE36" i="443"/>
  <c r="AE34" i="443"/>
  <c r="Y15" i="338"/>
  <c r="Y11" i="338"/>
  <c r="AE15" i="338"/>
  <c r="CG39" i="338"/>
  <c r="AQ11" i="338"/>
  <c r="CG9" i="338"/>
  <c r="CG96" i="338"/>
  <c r="AQ27" i="338"/>
  <c r="AQ15" i="338"/>
  <c r="Y27" i="338"/>
  <c r="AE26" i="338"/>
  <c r="CG23" i="338"/>
  <c r="AE11" i="338"/>
  <c r="Y26" i="338"/>
  <c r="CM96" i="338"/>
  <c r="CS96" i="338"/>
  <c r="AE27" i="338"/>
  <c r="CM39" i="338"/>
  <c r="CM23" i="338"/>
  <c r="AQ26" i="338"/>
  <c r="CM9" i="338"/>
  <c r="CS9" i="338"/>
  <c r="CY96" i="338"/>
  <c r="CS39" i="338"/>
  <c r="CS23" i="338"/>
  <c r="DE96" i="338"/>
  <c r="CY9" i="338"/>
  <c r="CY23" i="338"/>
  <c r="CY39" i="338"/>
  <c r="DE9" i="338"/>
  <c r="DE39" i="338"/>
  <c r="DE23" i="338"/>
  <c r="Y40" i="338"/>
  <c r="Y10" i="338"/>
  <c r="AQ10" i="338"/>
  <c r="AE10" i="338"/>
  <c r="AQ40" i="338"/>
  <c r="AQ13" i="338"/>
  <c r="Y13" i="338"/>
  <c r="AE40" i="338"/>
  <c r="Y14" i="338"/>
  <c r="AQ14" i="338"/>
  <c r="AE13" i="338"/>
  <c r="AE14" i="338"/>
  <c r="Y3" i="338"/>
  <c r="AE3" i="338"/>
  <c r="AQ3" i="338"/>
  <c r="AX42" i="127"/>
  <c r="AF42" i="127"/>
  <c r="AF23" i="127"/>
  <c r="AF11" i="127"/>
  <c r="AX23" i="127"/>
  <c r="AX11" i="127"/>
  <c r="AL23" i="127"/>
  <c r="AL42" i="127"/>
  <c r="AL11" i="127"/>
  <c r="AF19" i="127"/>
  <c r="AF29" i="127"/>
  <c r="Y30" i="338"/>
  <c r="Y31" i="338"/>
  <c r="Y25" i="338"/>
  <c r="Y17" i="338"/>
  <c r="Y28" i="338"/>
  <c r="Y20" i="338"/>
  <c r="Y18" i="338"/>
  <c r="CG10" i="338"/>
  <c r="Y19" i="338"/>
  <c r="Y16" i="338"/>
  <c r="Y38" i="338"/>
  <c r="AE32" i="338"/>
  <c r="Y32" i="338"/>
  <c r="Y12" i="338"/>
  <c r="Y7" i="338"/>
  <c r="Y21" i="338"/>
  <c r="Y36" i="338"/>
  <c r="AE16" i="338"/>
  <c r="AE7" i="338"/>
  <c r="AQ32" i="338"/>
  <c r="AE17" i="338"/>
  <c r="AQ19" i="338"/>
  <c r="AE25" i="338"/>
  <c r="CG29" i="338"/>
  <c r="AL29" i="127"/>
  <c r="Y4" i="338"/>
  <c r="CM29" i="338"/>
  <c r="AE19" i="338"/>
  <c r="AQ7" i="338"/>
  <c r="AQ12" i="338"/>
  <c r="Y6" i="338"/>
  <c r="CG40" i="338"/>
  <c r="AQ17" i="338"/>
  <c r="AQ25" i="338"/>
  <c r="AQ33" i="338"/>
  <c r="AX29" i="127"/>
  <c r="AL19" i="127"/>
  <c r="CN29" i="127"/>
  <c r="AE8" i="338"/>
  <c r="CM24" i="338"/>
  <c r="Y37" i="338"/>
  <c r="CM40" i="338"/>
  <c r="AE12" i="338"/>
  <c r="Y33" i="338"/>
  <c r="CM41" i="338"/>
  <c r="Y8" i="338"/>
  <c r="Y34" i="338"/>
  <c r="AE5" i="338"/>
  <c r="AE21" i="338"/>
  <c r="AE30" i="338"/>
  <c r="AQ31" i="338"/>
  <c r="Y5" i="338"/>
  <c r="AX19" i="127"/>
  <c r="Y35" i="338"/>
  <c r="AQ30" i="338"/>
  <c r="AQ36" i="338"/>
  <c r="AQ16" i="338"/>
  <c r="CG22" i="338"/>
  <c r="AQ38" i="338"/>
  <c r="AQ21" i="338"/>
  <c r="CG41" i="338"/>
  <c r="CT29" i="127"/>
  <c r="AE35" i="338"/>
  <c r="CM10" i="338"/>
  <c r="AE31" i="338"/>
  <c r="AE34" i="338"/>
  <c r="CG24" i="338"/>
  <c r="AQ20" i="338"/>
  <c r="AQ37" i="338"/>
  <c r="AQ8" i="338"/>
  <c r="AQ5" i="338"/>
  <c r="CZ29" i="127"/>
  <c r="CS41" i="338"/>
  <c r="AE38" i="338"/>
  <c r="AE36" i="338"/>
  <c r="AQ35" i="338"/>
  <c r="AE4" i="338"/>
  <c r="AE18" i="338"/>
  <c r="AQ18" i="338"/>
  <c r="AQ4" i="338"/>
  <c r="AE6" i="338"/>
  <c r="AE20" i="338"/>
  <c r="AE37" i="338"/>
  <c r="CS24" i="338"/>
  <c r="CS29" i="338"/>
  <c r="AE28" i="338"/>
  <c r="CS10" i="338"/>
  <c r="AQ34" i="338"/>
  <c r="AQ28" i="338"/>
  <c r="AE33" i="338"/>
  <c r="CS40" i="338"/>
  <c r="CM22" i="338"/>
  <c r="CY29" i="338"/>
  <c r="AQ6" i="338"/>
  <c r="CY41" i="338"/>
  <c r="CS22" i="338"/>
  <c r="CY24" i="338"/>
  <c r="DE29" i="338"/>
  <c r="DE24" i="338"/>
  <c r="CY22" i="338"/>
  <c r="DE41" i="338"/>
  <c r="DE22" i="338"/>
  <c r="DT14" i="415"/>
  <c r="DT13" i="415"/>
  <c r="DT21" i="415"/>
  <c r="FD21" i="415"/>
  <c r="FJ17" i="415"/>
  <c r="DT17" i="415"/>
  <c r="FP16" i="415"/>
  <c r="FD15" i="415"/>
  <c r="DT12" i="415"/>
  <c r="DT20" i="415"/>
  <c r="FD19" i="415"/>
  <c r="DZ19" i="415"/>
  <c r="FJ18" i="415"/>
  <c r="EF18" i="415"/>
  <c r="DT18" i="415"/>
  <c r="FD16" i="415"/>
  <c r="FJ14" i="415"/>
  <c r="FD14" i="415"/>
  <c r="FD12" i="415"/>
  <c r="FD20" i="415"/>
  <c r="DT15" i="415"/>
  <c r="FD13" i="415"/>
  <c r="FD17" i="415"/>
  <c r="DT16" i="415"/>
  <c r="EF19" i="415"/>
  <c r="DT19" i="415"/>
  <c r="FD18" i="415"/>
  <c r="DZ18" i="415"/>
  <c r="DZ21" i="415"/>
  <c r="EF12" i="415"/>
  <c r="FJ15" i="415"/>
  <c r="DZ15" i="415"/>
  <c r="EF16" i="415"/>
  <c r="EF15" i="415"/>
  <c r="GB16" i="415"/>
  <c r="FP14" i="415"/>
  <c r="FP20" i="415"/>
  <c r="FV17" i="415"/>
  <c r="EF21" i="415"/>
  <c r="DZ13" i="415"/>
  <c r="FJ13" i="415"/>
  <c r="DZ16" i="415"/>
  <c r="EF13" i="415"/>
  <c r="FJ16" i="415"/>
  <c r="FV16" i="415"/>
  <c r="FP19" i="415"/>
  <c r="EF17" i="415"/>
  <c r="DZ17" i="415"/>
  <c r="FP17" i="415"/>
  <c r="FJ20" i="415"/>
  <c r="FJ19" i="415"/>
  <c r="EF20" i="415"/>
  <c r="DZ12" i="415"/>
  <c r="FJ21" i="415"/>
  <c r="DZ14" i="415"/>
  <c r="DZ20" i="415"/>
  <c r="EF14" i="415"/>
  <c r="FJ12" i="415"/>
  <c r="FP18" i="415"/>
  <c r="FP12" i="415"/>
  <c r="GB14" i="415"/>
  <c r="FV12" i="415"/>
  <c r="FV14" i="415"/>
  <c r="FP15" i="415"/>
  <c r="FP21" i="415"/>
  <c r="GB17" i="415"/>
  <c r="FV19" i="415"/>
  <c r="FV20" i="415"/>
  <c r="FV18" i="415"/>
  <c r="FP13" i="415"/>
  <c r="GB19" i="415"/>
  <c r="GB12" i="415"/>
  <c r="FV21" i="415"/>
  <c r="GB18" i="415"/>
  <c r="FV13" i="415"/>
  <c r="GB20" i="415"/>
  <c r="FV15" i="415"/>
  <c r="GB21" i="415"/>
  <c r="GB13" i="415"/>
  <c r="GB15" i="415"/>
  <c r="EC44" i="346"/>
  <c r="FM41" i="346"/>
  <c r="EC41" i="346"/>
  <c r="FM40" i="346"/>
  <c r="EC40" i="346"/>
  <c r="EC49" i="346"/>
  <c r="EC48" i="346"/>
  <c r="FM47" i="346"/>
  <c r="FS41" i="346"/>
  <c r="GE40" i="346"/>
  <c r="FS40" i="346"/>
  <c r="GE47" i="346"/>
  <c r="FS47" i="346"/>
  <c r="FM46" i="346"/>
  <c r="EO46" i="346"/>
  <c r="FM43" i="346"/>
  <c r="EC43" i="346"/>
  <c r="FM49" i="346"/>
  <c r="EC47" i="346"/>
  <c r="FS46" i="346"/>
  <c r="FM45" i="346"/>
  <c r="EC45" i="346"/>
  <c r="FM44" i="346"/>
  <c r="FM42" i="346"/>
  <c r="EC42" i="346"/>
  <c r="FM48" i="346"/>
  <c r="EC46" i="346"/>
  <c r="EO47" i="346"/>
  <c r="EI48" i="346"/>
  <c r="FY40" i="346"/>
  <c r="EO43" i="346"/>
  <c r="EI47" i="346"/>
  <c r="FY49" i="346"/>
  <c r="GK43" i="346"/>
  <c r="EO42" i="346"/>
  <c r="EO45" i="346"/>
  <c r="FY48" i="346"/>
  <c r="GE41" i="346"/>
  <c r="GK47" i="346"/>
  <c r="EI49" i="346"/>
  <c r="FS43" i="346"/>
  <c r="EI45" i="346"/>
  <c r="EO48" i="346"/>
  <c r="EO40" i="346"/>
  <c r="FY43" i="346"/>
  <c r="FS48" i="346"/>
  <c r="FS42" i="346"/>
  <c r="FS45" i="346"/>
  <c r="FY42" i="346"/>
  <c r="GE43" i="346"/>
  <c r="EI46" i="346"/>
  <c r="FY47" i="346"/>
  <c r="FS49" i="346"/>
  <c r="EI40" i="346"/>
  <c r="EI41" i="346"/>
  <c r="EI44" i="346"/>
  <c r="GK45" i="346"/>
  <c r="EO49" i="346"/>
  <c r="EO41" i="346"/>
  <c r="EO44" i="346"/>
  <c r="FY44" i="346"/>
  <c r="GE49" i="346"/>
  <c r="GK40" i="346"/>
  <c r="GK41" i="346"/>
  <c r="EI42" i="346"/>
  <c r="FY45" i="346"/>
  <c r="GK49" i="346"/>
  <c r="EI43" i="346"/>
  <c r="FS44" i="346"/>
  <c r="FY46" i="346"/>
  <c r="FY41" i="346"/>
  <c r="GE45" i="346"/>
  <c r="GE42" i="346"/>
  <c r="GE46" i="346"/>
  <c r="GE48" i="346"/>
  <c r="GE44" i="346"/>
  <c r="GK46" i="346"/>
  <c r="GK42" i="346"/>
  <c r="GK44" i="346"/>
  <c r="GK48" i="346"/>
  <c r="CY10" i="338" l="1"/>
  <c r="CY40" i="338"/>
  <c r="DF29" i="127"/>
  <c r="IB32" i="444" l="1"/>
  <c r="IB16" i="444"/>
  <c r="IH27" i="444"/>
  <c r="IB13" i="444"/>
  <c r="IH5" i="444"/>
  <c r="IB30" i="444"/>
  <c r="IB15" i="444"/>
  <c r="IB9" i="444"/>
  <c r="IB34" i="444"/>
  <c r="IB19" i="444"/>
  <c r="IH11" i="444"/>
  <c r="IB36" i="444"/>
  <c r="IH6" i="444"/>
  <c r="IB38" i="444"/>
  <c r="IH36" i="444"/>
  <c r="IB26" i="444"/>
  <c r="IB11" i="444"/>
  <c r="IH3" i="444"/>
  <c r="IB28" i="444"/>
  <c r="DE40" i="338"/>
  <c r="DE10" i="338"/>
  <c r="DL29" i="127"/>
  <c r="IH42" i="444"/>
  <c r="IH39" i="444" l="1"/>
  <c r="IH29" i="444"/>
  <c r="IH31" i="444"/>
  <c r="IH35" i="444"/>
  <c r="IB29" i="444"/>
  <c r="IH4" i="444"/>
  <c r="IB12" i="444"/>
  <c r="IH26" i="444"/>
  <c r="IH38" i="444"/>
  <c r="IB8" i="444"/>
  <c r="IH30" i="444"/>
  <c r="IH41" i="444"/>
  <c r="IB6" i="444"/>
  <c r="IH16" i="444"/>
  <c r="IB45" i="444"/>
  <c r="IB17" i="444"/>
  <c r="IB4" i="444"/>
  <c r="IH14" i="444"/>
  <c r="CM15" i="338"/>
  <c r="IH17" i="444"/>
  <c r="IB10" i="444"/>
  <c r="IH32" i="444"/>
  <c r="IB40" i="444"/>
  <c r="IH7" i="444"/>
  <c r="IH8" i="444"/>
  <c r="IB3" i="444"/>
  <c r="IB7" i="444"/>
  <c r="IB18" i="444"/>
  <c r="IH40" i="444"/>
  <c r="IB5" i="444"/>
  <c r="IH15" i="444"/>
  <c r="IH13" i="444"/>
  <c r="IB44" i="444"/>
  <c r="IH19" i="444"/>
  <c r="IB31" i="444"/>
  <c r="IB42" i="444"/>
  <c r="IH9" i="444"/>
  <c r="IH24" i="444"/>
  <c r="IH28" i="444"/>
  <c r="IB35" i="444"/>
  <c r="IH10" i="444"/>
  <c r="IH25" i="444"/>
  <c r="IB33" i="444"/>
  <c r="IH43" i="444"/>
  <c r="IH37" i="444"/>
  <c r="IB25" i="444"/>
  <c r="IB43" i="444"/>
  <c r="IH18" i="444"/>
  <c r="IH33" i="444"/>
  <c r="IB41" i="444"/>
  <c r="IH44" i="444"/>
  <c r="IB14" i="444"/>
  <c r="IB37" i="444"/>
  <c r="IH12" i="444"/>
  <c r="IB24" i="444"/>
  <c r="IH34" i="444"/>
  <c r="IB27" i="444"/>
  <c r="IB39" i="444"/>
  <c r="IH45" i="444"/>
  <c r="CY36" i="443"/>
  <c r="CM32" i="443"/>
  <c r="DE35" i="443"/>
  <c r="CS30" i="443"/>
  <c r="CS32" i="443"/>
  <c r="CS38" i="443"/>
  <c r="DE21" i="443"/>
  <c r="CG37" i="443"/>
  <c r="CY34" i="443"/>
  <c r="DE39" i="443"/>
  <c r="CG36" i="443"/>
  <c r="CY30" i="443"/>
  <c r="CM38" i="443"/>
  <c r="CY3" i="443"/>
  <c r="CM34" i="443"/>
  <c r="CY21" i="443"/>
  <c r="CY35" i="443"/>
  <c r="CG3" i="443"/>
  <c r="DE31" i="443"/>
  <c r="CM39" i="443"/>
  <c r="CY38" i="443"/>
  <c r="CM21" i="443"/>
  <c r="CG34" i="443"/>
  <c r="DE32" i="443"/>
  <c r="DE37" i="443"/>
  <c r="CM30" i="443"/>
  <c r="CM36" i="443"/>
  <c r="CG30" i="443"/>
  <c r="CY37" i="443"/>
  <c r="CM37" i="443"/>
  <c r="CY39" i="443"/>
  <c r="DE38" i="443"/>
  <c r="DE30" i="443"/>
  <c r="CY32" i="443"/>
  <c r="CS21" i="443"/>
  <c r="DE34" i="443"/>
  <c r="DE3" i="443"/>
  <c r="CG38" i="443"/>
  <c r="CS31" i="443"/>
  <c r="CS36" i="443"/>
  <c r="CM3" i="443"/>
  <c r="CM31" i="443"/>
  <c r="CG21" i="443"/>
  <c r="CM35" i="443"/>
  <c r="CS37" i="443"/>
  <c r="CG31" i="443"/>
  <c r="CS39" i="443"/>
  <c r="CG32" i="443"/>
  <c r="DE36" i="443"/>
  <c r="CS34" i="443"/>
  <c r="CG35" i="443"/>
  <c r="CG39" i="443"/>
  <c r="CY31" i="443"/>
  <c r="CS3" i="443"/>
  <c r="CS35" i="443"/>
  <c r="CT36" i="127"/>
  <c r="DF36" i="127"/>
  <c r="AF36" i="127"/>
  <c r="CN36" i="127"/>
  <c r="AX36" i="127"/>
  <c r="CZ36" i="127"/>
  <c r="DL36" i="127"/>
  <c r="AA85" i="343"/>
  <c r="AM85" i="343"/>
  <c r="AL36" i="127"/>
  <c r="AG85" i="343"/>
  <c r="DE15" i="338"/>
  <c r="DE26" i="338"/>
  <c r="CN23" i="127"/>
  <c r="CY15" i="338"/>
  <c r="DE27" i="338"/>
  <c r="CS14" i="338"/>
  <c r="CM14" i="338"/>
  <c r="CG15" i="338"/>
  <c r="CG11" i="338"/>
  <c r="CM11" i="338"/>
  <c r="CS11" i="338"/>
  <c r="CG14" i="338"/>
  <c r="CM26" i="338"/>
  <c r="DE11" i="338"/>
  <c r="CG13" i="338"/>
  <c r="CM13" i="338"/>
  <c r="CY27" i="338"/>
  <c r="CY26" i="338"/>
  <c r="DE13" i="338"/>
  <c r="DE14" i="338"/>
  <c r="CS13" i="338"/>
  <c r="CY13" i="338"/>
  <c r="CY14" i="338"/>
  <c r="CG27" i="338"/>
  <c r="CG26" i="338"/>
  <c r="CY11" i="338"/>
  <c r="CS26" i="338"/>
  <c r="CS15" i="338"/>
  <c r="CS27" i="338"/>
  <c r="CM27" i="338"/>
  <c r="CZ23" i="127"/>
  <c r="CS3" i="338"/>
  <c r="DE3" i="338"/>
  <c r="CG3" i="338"/>
  <c r="CY3" i="338"/>
  <c r="CM3" i="338"/>
  <c r="CN42" i="127"/>
  <c r="CM21" i="338"/>
  <c r="DF23" i="127"/>
  <c r="CZ11" i="127"/>
  <c r="CN11" i="127"/>
  <c r="DL23" i="127"/>
  <c r="CZ42" i="127"/>
  <c r="CT11" i="127"/>
  <c r="DF11" i="127"/>
  <c r="DF42" i="127"/>
  <c r="DL42" i="127"/>
  <c r="DL11" i="127"/>
  <c r="CT42" i="127"/>
  <c r="CT23" i="127"/>
  <c r="DE16" i="338"/>
  <c r="CS12" i="338"/>
  <c r="CZ19" i="127"/>
  <c r="CM33" i="338"/>
  <c r="DE21" i="338"/>
  <c r="CS18" i="338"/>
  <c r="IH13" i="414"/>
  <c r="CS31" i="338"/>
  <c r="CY6" i="338"/>
  <c r="CM8" i="338"/>
  <c r="CM25" i="338"/>
  <c r="DE12" i="338"/>
  <c r="CM7" i="338"/>
  <c r="CS35" i="338"/>
  <c r="CY5" i="338"/>
  <c r="CS16" i="338"/>
  <c r="CY20" i="338"/>
  <c r="CG21" i="338"/>
  <c r="DF19" i="127"/>
  <c r="CG33" i="338"/>
  <c r="CM35" i="338"/>
  <c r="CS20" i="338"/>
  <c r="CS32" i="338"/>
  <c r="CY33" i="338"/>
  <c r="CG31" i="338"/>
  <c r="CS19" i="338"/>
  <c r="CM31" i="338"/>
  <c r="CY30" i="338"/>
  <c r="DE35" i="338"/>
  <c r="CM30" i="338"/>
  <c r="DE28" i="338"/>
  <c r="CM37" i="338"/>
  <c r="CS4" i="338"/>
  <c r="DE7" i="338"/>
  <c r="DE4" i="338"/>
  <c r="IH12" i="414"/>
  <c r="CG6" i="338"/>
  <c r="CM17" i="338"/>
  <c r="CG30" i="338"/>
  <c r="CY38" i="338"/>
  <c r="CS30" i="338"/>
  <c r="CS36" i="338"/>
  <c r="CG19" i="338"/>
  <c r="CY21" i="338"/>
  <c r="CG38" i="338"/>
  <c r="CY34" i="338"/>
  <c r="CG17" i="338"/>
  <c r="CS38" i="338"/>
  <c r="CY4" i="338"/>
  <c r="CM5" i="338"/>
  <c r="DE25" i="338"/>
  <c r="DE6" i="338"/>
  <c r="CS21" i="338"/>
  <c r="CG5" i="338"/>
  <c r="DE31" i="338"/>
  <c r="DE32" i="338"/>
  <c r="DE34" i="338"/>
  <c r="CS25" i="338"/>
  <c r="CM20" i="338"/>
  <c r="CM16" i="338"/>
  <c r="CY25" i="338"/>
  <c r="CG7" i="338"/>
  <c r="DE17" i="338"/>
  <c r="CG25" i="338"/>
  <c r="CY17" i="338"/>
  <c r="CY19" i="338"/>
  <c r="CG36" i="338"/>
  <c r="CY28" i="338"/>
  <c r="CG20" i="338"/>
  <c r="DE18" i="338"/>
  <c r="CG16" i="338"/>
  <c r="CM19" i="338"/>
  <c r="CS33" i="338"/>
  <c r="CM12" i="338"/>
  <c r="DL19" i="127"/>
  <c r="CM4" i="338"/>
  <c r="CY31" i="338"/>
  <c r="CG35" i="338"/>
  <c r="DE30" i="338"/>
  <c r="DE8" i="338"/>
  <c r="CG34" i="338"/>
  <c r="DE37" i="338"/>
  <c r="CG28" i="338"/>
  <c r="DE5" i="338"/>
  <c r="CY16" i="338"/>
  <c r="CG32" i="338"/>
  <c r="CY12" i="338"/>
  <c r="CS37" i="338"/>
  <c r="CN19" i="127"/>
  <c r="CY7" i="338"/>
  <c r="CY36" i="338"/>
  <c r="CS17" i="338"/>
  <c r="DE33" i="338"/>
  <c r="CG4" i="338"/>
  <c r="DE19" i="338"/>
  <c r="CY18" i="338"/>
  <c r="CG8" i="338"/>
  <c r="CY37" i="338"/>
  <c r="DE36" i="338"/>
  <c r="CM36" i="338"/>
  <c r="CG12" i="338"/>
  <c r="CM28" i="338"/>
  <c r="CM32" i="338"/>
  <c r="CS28" i="338"/>
  <c r="CS7" i="338"/>
  <c r="CS34" i="338"/>
  <c r="CY35" i="338"/>
  <c r="CG37" i="338"/>
  <c r="DE38" i="338"/>
  <c r="CM38" i="338"/>
  <c r="CY8" i="338"/>
  <c r="CY32" i="338"/>
  <c r="DE20" i="338"/>
  <c r="CG18" i="338"/>
  <c r="CM18" i="338"/>
  <c r="CM34" i="338"/>
  <c r="CM6" i="338"/>
  <c r="CS8" i="338"/>
  <c r="CS6" i="338"/>
  <c r="CS5" i="338"/>
  <c r="CT19" i="127"/>
  <c r="IB16" i="414"/>
  <c r="IB15" i="414"/>
  <c r="IB13" i="414"/>
  <c r="IB12" i="414"/>
  <c r="IH16" i="414"/>
  <c r="IB14" i="414"/>
  <c r="AG3" i="440"/>
  <c r="IH15" i="414"/>
  <c r="IH14" i="414"/>
  <c r="AG9" i="440"/>
  <c r="AG41" i="343"/>
  <c r="AA41" i="343"/>
  <c r="AM41" i="343"/>
  <c r="AG13" i="440"/>
  <c r="U11" i="440"/>
  <c r="IQ47" i="345"/>
  <c r="AA5" i="440"/>
  <c r="AA8" i="440"/>
  <c r="U4" i="440"/>
  <c r="AA3" i="440"/>
  <c r="U7" i="440"/>
  <c r="U14" i="440"/>
  <c r="U6" i="440"/>
  <c r="AA7" i="440"/>
  <c r="AG6" i="440"/>
  <c r="AG7" i="440"/>
  <c r="AG10" i="440"/>
  <c r="AA6" i="440"/>
  <c r="U12" i="440"/>
  <c r="U10" i="440"/>
  <c r="AG12" i="440"/>
  <c r="AA4" i="440"/>
  <c r="U13" i="440"/>
  <c r="AG14" i="440"/>
  <c r="AA10" i="440"/>
  <c r="AG4" i="440"/>
  <c r="AA13" i="440"/>
  <c r="AG11" i="440"/>
  <c r="U9" i="440"/>
  <c r="AA11" i="440"/>
  <c r="U8" i="440"/>
  <c r="AA14" i="440"/>
  <c r="AG5" i="440"/>
  <c r="AG8" i="440"/>
  <c r="U5" i="440"/>
  <c r="U3" i="440"/>
  <c r="AA9" i="440"/>
  <c r="AA12" i="440"/>
  <c r="IQ44" i="345"/>
  <c r="IQ40" i="345"/>
  <c r="IQ43" i="345"/>
  <c r="IK43" i="345"/>
  <c r="IK48" i="345"/>
  <c r="IQ46" i="345"/>
  <c r="IK41" i="345"/>
  <c r="IK46" i="345"/>
  <c r="IK47" i="345"/>
  <c r="IQ49" i="345"/>
  <c r="IK45" i="345"/>
  <c r="IQ41" i="345"/>
  <c r="IQ42" i="345"/>
  <c r="IK42" i="345"/>
  <c r="IK40" i="345"/>
  <c r="IK49" i="345"/>
  <c r="IQ48" i="345"/>
  <c r="IK44" i="345"/>
  <c r="IQ45" i="345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DH78" i="127" l="1"/>
  <c r="DB78" i="127"/>
  <c r="CV78" i="127"/>
  <c r="CP78" i="127"/>
  <c r="CJ78" i="127"/>
  <c r="CI78" i="127"/>
  <c r="CO78" i="127" s="1"/>
  <c r="AU78" i="127"/>
  <c r="AT78" i="127"/>
  <c r="AS78" i="127"/>
  <c r="AX78" i="127" s="1"/>
  <c r="AH78" i="127"/>
  <c r="AG78" i="127"/>
  <c r="AL78" i="127" s="1"/>
  <c r="AF78" i="127"/>
  <c r="O78" i="127"/>
  <c r="T78" i="127" s="1"/>
  <c r="DH108" i="127"/>
  <c r="DB108" i="127"/>
  <c r="CV108" i="127"/>
  <c r="CP108" i="127"/>
  <c r="CJ108" i="127"/>
  <c r="CI108" i="127"/>
  <c r="CN108" i="127" s="1"/>
  <c r="AU108" i="127"/>
  <c r="AT108" i="127"/>
  <c r="AS108" i="127"/>
  <c r="AX108" i="127" s="1"/>
  <c r="AH108" i="127"/>
  <c r="AG108" i="127"/>
  <c r="AL108" i="127" s="1"/>
  <c r="AF108" i="127"/>
  <c r="O108" i="127"/>
  <c r="T108" i="127" s="1"/>
  <c r="AI108" i="127" l="1"/>
  <c r="CN78" i="127"/>
  <c r="CT78" i="127"/>
  <c r="CU78" i="127"/>
  <c r="AI78" i="127"/>
  <c r="CO108" i="127"/>
  <c r="E131" i="325"/>
  <c r="CZ78" i="127" l="1"/>
  <c r="DA78" i="127"/>
  <c r="CT108" i="127"/>
  <c r="CU108" i="127"/>
  <c r="DH229" i="127"/>
  <c r="DB229" i="127"/>
  <c r="CV229" i="127"/>
  <c r="CP229" i="127"/>
  <c r="CI229" i="127"/>
  <c r="CO229" i="127" s="1"/>
  <c r="AU229" i="127"/>
  <c r="AS229" i="127"/>
  <c r="AX229" i="127" s="1"/>
  <c r="AH229" i="127"/>
  <c r="AG229" i="127"/>
  <c r="AL229" i="127" s="1"/>
  <c r="AF229" i="127"/>
  <c r="O229" i="127"/>
  <c r="T229" i="127" s="1"/>
  <c r="DF78" i="127" l="1"/>
  <c r="DG78" i="127"/>
  <c r="DL78" i="127" s="1"/>
  <c r="CZ108" i="127"/>
  <c r="DA108" i="127"/>
  <c r="CN229" i="127"/>
  <c r="AT229" i="127"/>
  <c r="CJ229" i="127"/>
  <c r="CU229" i="127"/>
  <c r="CT229" i="127"/>
  <c r="AI229" i="127"/>
  <c r="DF108" i="127" l="1"/>
  <c r="DG108" i="127"/>
  <c r="DL108" i="127" s="1"/>
  <c r="DA229" i="127"/>
  <c r="CZ229" i="127"/>
  <c r="DG229" i="127" l="1"/>
  <c r="DL229" i="127" s="1"/>
  <c r="DF229" i="127"/>
  <c r="DH33" i="127" l="1"/>
  <c r="DB33" i="127"/>
  <c r="CV33" i="127"/>
  <c r="CP33" i="127"/>
  <c r="CJ33" i="127"/>
  <c r="CI33" i="127"/>
  <c r="CN33" i="127" s="1"/>
  <c r="AU33" i="127"/>
  <c r="AT33" i="127"/>
  <c r="AS33" i="127"/>
  <c r="AX33" i="127" s="1"/>
  <c r="AH33" i="127"/>
  <c r="AG33" i="127"/>
  <c r="AI33" i="127" s="1"/>
  <c r="AF33" i="127"/>
  <c r="O33" i="127"/>
  <c r="T33" i="127" s="1"/>
  <c r="AL33" i="127" l="1"/>
  <c r="CO33" i="127"/>
  <c r="CT33" i="127" l="1"/>
  <c r="CU33" i="127"/>
  <c r="CZ33" i="127" l="1"/>
  <c r="DA33" i="127"/>
  <c r="DF33" i="127" l="1"/>
  <c r="DG33" i="127"/>
  <c r="DL33" i="127" s="1"/>
  <c r="K255" i="1" l="1"/>
  <c r="DH34" i="127" l="1"/>
  <c r="DB34" i="127"/>
  <c r="CV34" i="127"/>
  <c r="CP34" i="127"/>
  <c r="CJ34" i="127"/>
  <c r="CI34" i="127"/>
  <c r="CO34" i="127" s="1"/>
  <c r="AU34" i="127"/>
  <c r="AT34" i="127"/>
  <c r="AS34" i="127"/>
  <c r="AX34" i="127" s="1"/>
  <c r="AH34" i="127"/>
  <c r="AG34" i="127"/>
  <c r="AL34" i="127" s="1"/>
  <c r="AF34" i="127"/>
  <c r="O34" i="127"/>
  <c r="T34" i="127" s="1"/>
  <c r="CN34" i="127" l="1"/>
  <c r="CT34" i="127"/>
  <c r="CU34" i="127"/>
  <c r="AI34" i="127"/>
  <c r="K254" i="1"/>
  <c r="A253" i="1"/>
  <c r="K253" i="1"/>
  <c r="CZ34" i="127" l="1"/>
  <c r="DA34" i="127"/>
  <c r="AU65" i="127"/>
  <c r="AB65" i="127"/>
  <c r="AH65" i="127" s="1"/>
  <c r="AA65" i="127"/>
  <c r="AS65" i="127" s="1"/>
  <c r="AX65" i="127" s="1"/>
  <c r="O65" i="127"/>
  <c r="T65" i="127" s="1"/>
  <c r="AU64" i="127"/>
  <c r="AB64" i="127"/>
  <c r="AH64" i="127" s="1"/>
  <c r="AA64" i="127"/>
  <c r="AS64" i="127" s="1"/>
  <c r="AX64" i="127" s="1"/>
  <c r="O64" i="127"/>
  <c r="T64" i="127" s="1"/>
  <c r="AT64" i="127" l="1"/>
  <c r="A254" i="1"/>
  <c r="DF34" i="127"/>
  <c r="DG34" i="127"/>
  <c r="DL34" i="127" s="1"/>
  <c r="CP65" i="127"/>
  <c r="CI64" i="127"/>
  <c r="CN64" i="127" s="1"/>
  <c r="AF65" i="127"/>
  <c r="CJ65" i="127"/>
  <c r="CV65" i="127"/>
  <c r="DH65" i="127"/>
  <c r="DB65" i="127"/>
  <c r="AG65" i="127"/>
  <c r="AT65" i="127"/>
  <c r="CI65" i="127"/>
  <c r="AF64" i="127"/>
  <c r="CJ64" i="127"/>
  <c r="CP64" i="127"/>
  <c r="CV64" i="127"/>
  <c r="DB64" i="127"/>
  <c r="DH64" i="127"/>
  <c r="AG64" i="127"/>
  <c r="GH50" i="346"/>
  <c r="GH39" i="346"/>
  <c r="GH38" i="346"/>
  <c r="GH37" i="346"/>
  <c r="GH36" i="346"/>
  <c r="GH35" i="346"/>
  <c r="GH34" i="346"/>
  <c r="GH33" i="346"/>
  <c r="GH32" i="346"/>
  <c r="GH31" i="346"/>
  <c r="GH30" i="346"/>
  <c r="GH29" i="346"/>
  <c r="GH28" i="346"/>
  <c r="GH27" i="346"/>
  <c r="GH26" i="346"/>
  <c r="GH25" i="346"/>
  <c r="GH24" i="346"/>
  <c r="GH23" i="346"/>
  <c r="GH22" i="346"/>
  <c r="GH21" i="346"/>
  <c r="GH20" i="346"/>
  <c r="GH19" i="346"/>
  <c r="GH18" i="346"/>
  <c r="GH17" i="346"/>
  <c r="GH16" i="346"/>
  <c r="GH15" i="346"/>
  <c r="GH14" i="346"/>
  <c r="GH13" i="346"/>
  <c r="GH12" i="346"/>
  <c r="GH11" i="346"/>
  <c r="GH10" i="346"/>
  <c r="GH9" i="346"/>
  <c r="GH8" i="346"/>
  <c r="GH7" i="346"/>
  <c r="GH6" i="346"/>
  <c r="GH5" i="346"/>
  <c r="GB50" i="346"/>
  <c r="GB39" i="346"/>
  <c r="GB38" i="346"/>
  <c r="GB37" i="346"/>
  <c r="GB36" i="346"/>
  <c r="GB35" i="346"/>
  <c r="GB34" i="346"/>
  <c r="GB33" i="346"/>
  <c r="GB32" i="346"/>
  <c r="GB31" i="346"/>
  <c r="GB30" i="346"/>
  <c r="GB29" i="346"/>
  <c r="GB28" i="346"/>
  <c r="GB27" i="346"/>
  <c r="GB26" i="346"/>
  <c r="GB25" i="346"/>
  <c r="GB24" i="346"/>
  <c r="GB23" i="346"/>
  <c r="GB22" i="346"/>
  <c r="GB21" i="346"/>
  <c r="GB20" i="346"/>
  <c r="GB19" i="346"/>
  <c r="GB18" i="346"/>
  <c r="GB17" i="346"/>
  <c r="GB16" i="346"/>
  <c r="GB15" i="346"/>
  <c r="GB14" i="346"/>
  <c r="GB13" i="346"/>
  <c r="GB12" i="346"/>
  <c r="GB11" i="346"/>
  <c r="GB10" i="346"/>
  <c r="GB9" i="346"/>
  <c r="GB8" i="346"/>
  <c r="GB7" i="346"/>
  <c r="GB6" i="346"/>
  <c r="GB5" i="346"/>
  <c r="FV50" i="346"/>
  <c r="FV39" i="346"/>
  <c r="FV38" i="346"/>
  <c r="FV37" i="346"/>
  <c r="FV36" i="346"/>
  <c r="FV35" i="346"/>
  <c r="FV34" i="346"/>
  <c r="FV33" i="346"/>
  <c r="FV32" i="346"/>
  <c r="FV31" i="346"/>
  <c r="FV30" i="346"/>
  <c r="FV29" i="346"/>
  <c r="FV28" i="346"/>
  <c r="FV27" i="346"/>
  <c r="FV26" i="346"/>
  <c r="FV25" i="346"/>
  <c r="FV24" i="346"/>
  <c r="FV23" i="346"/>
  <c r="FV22" i="346"/>
  <c r="FV21" i="346"/>
  <c r="FV20" i="346"/>
  <c r="FV19" i="346"/>
  <c r="FV18" i="346"/>
  <c r="FV17" i="346"/>
  <c r="FV16" i="346"/>
  <c r="FV15" i="346"/>
  <c r="FV14" i="346"/>
  <c r="FV13" i="346"/>
  <c r="FV12" i="346"/>
  <c r="FV11" i="346"/>
  <c r="FV10" i="346"/>
  <c r="FV9" i="346"/>
  <c r="FV8" i="346"/>
  <c r="FV7" i="346"/>
  <c r="FV6" i="346"/>
  <c r="FV5" i="346"/>
  <c r="FP50" i="346"/>
  <c r="FP39" i="346"/>
  <c r="FP38" i="346"/>
  <c r="FP37" i="346"/>
  <c r="FP36" i="346"/>
  <c r="FP35" i="346"/>
  <c r="FP34" i="346"/>
  <c r="FP33" i="346"/>
  <c r="FP32" i="346"/>
  <c r="FP31" i="346"/>
  <c r="FP30" i="346"/>
  <c r="FP29" i="346"/>
  <c r="FP28" i="346"/>
  <c r="FP27" i="346"/>
  <c r="FP26" i="346"/>
  <c r="FP25" i="346"/>
  <c r="FP24" i="346"/>
  <c r="FP23" i="346"/>
  <c r="FP22" i="346"/>
  <c r="FP21" i="346"/>
  <c r="FP20" i="346"/>
  <c r="FP19" i="346"/>
  <c r="FP18" i="346"/>
  <c r="FP17" i="346"/>
  <c r="FP16" i="346"/>
  <c r="FP15" i="346"/>
  <c r="FP14" i="346"/>
  <c r="FP13" i="346"/>
  <c r="FP12" i="346"/>
  <c r="FP11" i="346"/>
  <c r="FP10" i="346"/>
  <c r="FP9" i="346"/>
  <c r="FP8" i="346"/>
  <c r="FP7" i="346"/>
  <c r="FP6" i="346"/>
  <c r="FP5" i="346"/>
  <c r="FJ50" i="346"/>
  <c r="FJ39" i="346"/>
  <c r="FJ38" i="346"/>
  <c r="FJ37" i="346"/>
  <c r="FJ36" i="346"/>
  <c r="FJ35" i="346"/>
  <c r="FJ34" i="346"/>
  <c r="FJ33" i="346"/>
  <c r="FJ32" i="346"/>
  <c r="FJ31" i="346"/>
  <c r="FJ30" i="346"/>
  <c r="FJ29" i="346"/>
  <c r="FJ28" i="346"/>
  <c r="FJ27" i="346"/>
  <c r="FJ26" i="346"/>
  <c r="FJ25" i="346"/>
  <c r="FJ24" i="346"/>
  <c r="FJ23" i="346"/>
  <c r="FJ22" i="346"/>
  <c r="FJ21" i="346"/>
  <c r="FJ20" i="346"/>
  <c r="FJ19" i="346"/>
  <c r="FJ18" i="346"/>
  <c r="FJ17" i="346"/>
  <c r="FJ16" i="346"/>
  <c r="FJ15" i="346"/>
  <c r="FJ14" i="346"/>
  <c r="FJ13" i="346"/>
  <c r="FJ12" i="346"/>
  <c r="FJ11" i="346"/>
  <c r="FJ10" i="346"/>
  <c r="FJ9" i="346"/>
  <c r="FJ8" i="346"/>
  <c r="FJ7" i="346"/>
  <c r="FJ6" i="346"/>
  <c r="FJ5" i="346"/>
  <c r="EL50" i="346"/>
  <c r="EL39" i="346"/>
  <c r="EL38" i="346"/>
  <c r="EL37" i="346"/>
  <c r="EL36" i="346"/>
  <c r="EL35" i="346"/>
  <c r="EL34" i="346"/>
  <c r="EL33" i="346"/>
  <c r="EL32" i="346"/>
  <c r="EL31" i="346"/>
  <c r="EL30" i="346"/>
  <c r="EL29" i="346"/>
  <c r="EL28" i="346"/>
  <c r="EL27" i="346"/>
  <c r="EL26" i="346"/>
  <c r="EL25" i="346"/>
  <c r="EL24" i="346"/>
  <c r="EL23" i="346"/>
  <c r="EL22" i="346"/>
  <c r="EL21" i="346"/>
  <c r="EL20" i="346"/>
  <c r="EL19" i="346"/>
  <c r="EL18" i="346"/>
  <c r="EL17" i="346"/>
  <c r="EL16" i="346"/>
  <c r="EL15" i="346"/>
  <c r="EL14" i="346"/>
  <c r="EL13" i="346"/>
  <c r="EL12" i="346"/>
  <c r="EL11" i="346"/>
  <c r="EL10" i="346"/>
  <c r="EL9" i="346"/>
  <c r="EL8" i="346"/>
  <c r="EL7" i="346"/>
  <c r="EL6" i="346"/>
  <c r="EL5" i="346"/>
  <c r="EF50" i="346"/>
  <c r="EF39" i="346"/>
  <c r="EF38" i="346"/>
  <c r="EF37" i="346"/>
  <c r="EF36" i="346"/>
  <c r="EF35" i="346"/>
  <c r="EF34" i="346"/>
  <c r="EF33" i="346"/>
  <c r="EF32" i="346"/>
  <c r="EF31" i="346"/>
  <c r="EF30" i="346"/>
  <c r="EF29" i="346"/>
  <c r="EF28" i="346"/>
  <c r="EF27" i="346"/>
  <c r="EF26" i="346"/>
  <c r="EF25" i="346"/>
  <c r="EF24" i="346"/>
  <c r="EF23" i="346"/>
  <c r="EF22" i="346"/>
  <c r="EF21" i="346"/>
  <c r="EF20" i="346"/>
  <c r="EF19" i="346"/>
  <c r="EF18" i="346"/>
  <c r="EF17" i="346"/>
  <c r="EF16" i="346"/>
  <c r="EF15" i="346"/>
  <c r="EF14" i="346"/>
  <c r="EF13" i="346"/>
  <c r="EF12" i="346"/>
  <c r="EF11" i="346"/>
  <c r="EF10" i="346"/>
  <c r="EF9" i="346"/>
  <c r="EF8" i="346"/>
  <c r="EF7" i="346"/>
  <c r="EF6" i="346"/>
  <c r="EF5" i="346"/>
  <c r="DZ6" i="346"/>
  <c r="DZ7" i="346"/>
  <c r="DZ8" i="346"/>
  <c r="DZ9" i="346"/>
  <c r="DZ10" i="346"/>
  <c r="DZ11" i="346"/>
  <c r="DZ12" i="346"/>
  <c r="DZ13" i="346"/>
  <c r="DZ14" i="346"/>
  <c r="DZ15" i="346"/>
  <c r="DZ16" i="346"/>
  <c r="DZ17" i="346"/>
  <c r="DZ18" i="346"/>
  <c r="DZ19" i="346"/>
  <c r="DZ20" i="346"/>
  <c r="DZ21" i="346"/>
  <c r="DZ22" i="346"/>
  <c r="DZ23" i="346"/>
  <c r="DZ24" i="346"/>
  <c r="DZ25" i="346"/>
  <c r="DZ26" i="346"/>
  <c r="DZ27" i="346"/>
  <c r="DZ28" i="346"/>
  <c r="DZ29" i="346"/>
  <c r="DZ30" i="346"/>
  <c r="DZ31" i="346"/>
  <c r="DZ32" i="346"/>
  <c r="DZ33" i="346"/>
  <c r="DZ34" i="346"/>
  <c r="DZ35" i="346"/>
  <c r="DZ36" i="346"/>
  <c r="DZ37" i="346"/>
  <c r="DZ38" i="346"/>
  <c r="DZ39" i="346"/>
  <c r="DZ50" i="346"/>
  <c r="DZ5" i="346"/>
  <c r="A255" i="1" l="1"/>
  <c r="A256" i="1"/>
  <c r="CO64" i="127"/>
  <c r="CT64" i="127" s="1"/>
  <c r="CN65" i="127"/>
  <c r="CO65" i="127"/>
  <c r="AI65" i="127"/>
  <c r="AL65" i="127"/>
  <c r="AL64" i="127"/>
  <c r="AI64" i="127"/>
  <c r="K113" i="1"/>
  <c r="CU64" i="127" l="1"/>
  <c r="CZ64" i="127" s="1"/>
  <c r="CT65" i="127"/>
  <c r="CU65" i="127"/>
  <c r="AM50" i="343"/>
  <c r="AL50" i="343"/>
  <c r="AG50" i="343"/>
  <c r="AF50" i="343"/>
  <c r="AA50" i="343"/>
  <c r="Z50" i="343"/>
  <c r="R50" i="343"/>
  <c r="AC50" i="343" s="1"/>
  <c r="AM33" i="343"/>
  <c r="AL33" i="343"/>
  <c r="AG33" i="343"/>
  <c r="AF33" i="343"/>
  <c r="AA33" i="343"/>
  <c r="Z33" i="343"/>
  <c r="R33" i="343"/>
  <c r="AC33" i="343" s="1"/>
  <c r="AM42" i="343"/>
  <c r="AL42" i="343"/>
  <c r="AG42" i="343"/>
  <c r="AF42" i="343"/>
  <c r="AA42" i="343"/>
  <c r="Z42" i="343"/>
  <c r="R42" i="343"/>
  <c r="AM32" i="343"/>
  <c r="AL32" i="343"/>
  <c r="AG32" i="343"/>
  <c r="AF32" i="343"/>
  <c r="AA32" i="343"/>
  <c r="Z32" i="343"/>
  <c r="R32" i="343"/>
  <c r="AC32" i="343" s="1"/>
  <c r="AM31" i="343"/>
  <c r="AL31" i="343"/>
  <c r="AG31" i="343"/>
  <c r="AF31" i="343"/>
  <c r="AA31" i="343"/>
  <c r="Z31" i="343"/>
  <c r="R31" i="343"/>
  <c r="W31" i="343" s="1"/>
  <c r="AM30" i="343"/>
  <c r="AL30" i="343"/>
  <c r="AG30" i="343"/>
  <c r="AF30" i="343"/>
  <c r="AA30" i="343"/>
  <c r="Z30" i="343"/>
  <c r="R30" i="343"/>
  <c r="AI30" i="343" s="1"/>
  <c r="AM29" i="343"/>
  <c r="AL29" i="343"/>
  <c r="AG29" i="343"/>
  <c r="AF29" i="343"/>
  <c r="AA29" i="343"/>
  <c r="Z29" i="343"/>
  <c r="R29" i="343"/>
  <c r="AI29" i="343" s="1"/>
  <c r="AM28" i="343"/>
  <c r="AL28" i="343"/>
  <c r="AG28" i="343"/>
  <c r="AF28" i="343"/>
  <c r="AA28" i="343"/>
  <c r="Z28" i="343"/>
  <c r="R28" i="343"/>
  <c r="AC28" i="343" s="1"/>
  <c r="AM27" i="343"/>
  <c r="AL27" i="343"/>
  <c r="AG27" i="343"/>
  <c r="AF27" i="343"/>
  <c r="AA27" i="343"/>
  <c r="Z27" i="343"/>
  <c r="R27" i="343"/>
  <c r="W27" i="343" s="1"/>
  <c r="AM26" i="343"/>
  <c r="AL26" i="343"/>
  <c r="AG26" i="343"/>
  <c r="AF26" i="343"/>
  <c r="AA26" i="343"/>
  <c r="Z26" i="343"/>
  <c r="R26" i="343"/>
  <c r="AI26" i="343" s="1"/>
  <c r="AM8" i="343"/>
  <c r="AL8" i="343"/>
  <c r="AG8" i="343"/>
  <c r="AF8" i="343"/>
  <c r="AA8" i="343"/>
  <c r="Z8" i="343"/>
  <c r="R8" i="343"/>
  <c r="AC8" i="343" s="1"/>
  <c r="AM88" i="343"/>
  <c r="AL88" i="343"/>
  <c r="AG88" i="343"/>
  <c r="AF88" i="343"/>
  <c r="AA88" i="343"/>
  <c r="Z88" i="343"/>
  <c r="R88" i="343"/>
  <c r="AC88" i="343" s="1"/>
  <c r="AM87" i="343"/>
  <c r="AL87" i="343"/>
  <c r="AG87" i="343"/>
  <c r="AF87" i="343"/>
  <c r="AA87" i="343"/>
  <c r="Z87" i="343"/>
  <c r="R87" i="343"/>
  <c r="W87" i="343" s="1"/>
  <c r="AM86" i="343"/>
  <c r="AL86" i="343"/>
  <c r="AG86" i="343"/>
  <c r="AF86" i="343"/>
  <c r="AA86" i="343"/>
  <c r="Z86" i="343"/>
  <c r="R86" i="343"/>
  <c r="AI86" i="343" s="1"/>
  <c r="AM84" i="343"/>
  <c r="AL84" i="343"/>
  <c r="AG84" i="343"/>
  <c r="AF84" i="343"/>
  <c r="AA84" i="343"/>
  <c r="Z84" i="343"/>
  <c r="R84" i="343"/>
  <c r="AI84" i="343" s="1"/>
  <c r="AM83" i="343"/>
  <c r="AL83" i="343"/>
  <c r="AG83" i="343"/>
  <c r="AF83" i="343"/>
  <c r="AA83" i="343"/>
  <c r="Z83" i="343"/>
  <c r="R83" i="343"/>
  <c r="AC83" i="343" s="1"/>
  <c r="AM82" i="343"/>
  <c r="AL82" i="343"/>
  <c r="AG82" i="343"/>
  <c r="AF82" i="343"/>
  <c r="AA82" i="343"/>
  <c r="Z82" i="343"/>
  <c r="R82" i="343"/>
  <c r="W82" i="343" s="1"/>
  <c r="AM81" i="343"/>
  <c r="AL81" i="343"/>
  <c r="AG81" i="343"/>
  <c r="AF81" i="343"/>
  <c r="AA81" i="343"/>
  <c r="Z81" i="343"/>
  <c r="R81" i="343"/>
  <c r="AI81" i="343" s="1"/>
  <c r="AM80" i="343"/>
  <c r="AL80" i="343"/>
  <c r="AG80" i="343"/>
  <c r="AF80" i="343"/>
  <c r="AA80" i="343"/>
  <c r="Z80" i="343"/>
  <c r="R80" i="343"/>
  <c r="AC80" i="343" s="1"/>
  <c r="AM79" i="343"/>
  <c r="AL79" i="343"/>
  <c r="AG79" i="343"/>
  <c r="AF79" i="343"/>
  <c r="AA79" i="343"/>
  <c r="Z79" i="343"/>
  <c r="R79" i="343"/>
  <c r="AC79" i="343" s="1"/>
  <c r="AM78" i="343"/>
  <c r="AL78" i="343"/>
  <c r="AG78" i="343"/>
  <c r="AF78" i="343"/>
  <c r="AA78" i="343"/>
  <c r="Z78" i="343"/>
  <c r="R78" i="343"/>
  <c r="W78" i="343" s="1"/>
  <c r="AM77" i="343"/>
  <c r="AL77" i="343"/>
  <c r="AG77" i="343"/>
  <c r="AF77" i="343"/>
  <c r="AA77" i="343"/>
  <c r="Z77" i="343"/>
  <c r="R77" i="343"/>
  <c r="AI77" i="343" s="1"/>
  <c r="AM76" i="343"/>
  <c r="AL76" i="343"/>
  <c r="AG76" i="343"/>
  <c r="AF76" i="343"/>
  <c r="AA76" i="343"/>
  <c r="Z76" i="343"/>
  <c r="R76" i="343"/>
  <c r="AC76" i="343" s="1"/>
  <c r="AM75" i="343"/>
  <c r="AL75" i="343"/>
  <c r="AG75" i="343"/>
  <c r="AF75" i="343"/>
  <c r="AA75" i="343"/>
  <c r="Z75" i="343"/>
  <c r="R75" i="343"/>
  <c r="AC75" i="343" s="1"/>
  <c r="AM74" i="343"/>
  <c r="AL74" i="343"/>
  <c r="AG74" i="343"/>
  <c r="AF74" i="343"/>
  <c r="AA74" i="343"/>
  <c r="Z74" i="343"/>
  <c r="R74" i="343"/>
  <c r="W74" i="343" s="1"/>
  <c r="AM73" i="343"/>
  <c r="AL73" i="343"/>
  <c r="AG73" i="343"/>
  <c r="AF73" i="343"/>
  <c r="AA73" i="343"/>
  <c r="Z73" i="343"/>
  <c r="R73" i="343"/>
  <c r="AI73" i="343" s="1"/>
  <c r="AM72" i="343"/>
  <c r="AL72" i="343"/>
  <c r="AG72" i="343"/>
  <c r="AF72" i="343"/>
  <c r="AA72" i="343"/>
  <c r="Z72" i="343"/>
  <c r="R72" i="343"/>
  <c r="AC72" i="343" s="1"/>
  <c r="AM71" i="343"/>
  <c r="AL71" i="343"/>
  <c r="AG71" i="343"/>
  <c r="AF71" i="343"/>
  <c r="AA71" i="343"/>
  <c r="Z71" i="343"/>
  <c r="R71" i="343"/>
  <c r="AC71" i="343" s="1"/>
  <c r="AM70" i="343"/>
  <c r="AL70" i="343"/>
  <c r="AG70" i="343"/>
  <c r="AF70" i="343"/>
  <c r="AA70" i="343"/>
  <c r="Z70" i="343"/>
  <c r="R70" i="343"/>
  <c r="W70" i="343" s="1"/>
  <c r="AM69" i="343"/>
  <c r="AL69" i="343"/>
  <c r="AG69" i="343"/>
  <c r="AF69" i="343"/>
  <c r="AA69" i="343"/>
  <c r="Z69" i="343"/>
  <c r="R69" i="343"/>
  <c r="AI69" i="343" s="1"/>
  <c r="A175" i="1" l="1"/>
  <c r="W42" i="343"/>
  <c r="W8" i="343"/>
  <c r="DA64" i="127"/>
  <c r="DF64" i="127" s="1"/>
  <c r="W28" i="343"/>
  <c r="CZ65" i="127"/>
  <c r="DA65" i="127"/>
  <c r="W33" i="343"/>
  <c r="W50" i="343"/>
  <c r="W83" i="343"/>
  <c r="AC84" i="343"/>
  <c r="W32" i="343"/>
  <c r="W80" i="343"/>
  <c r="W84" i="343"/>
  <c r="AC29" i="343"/>
  <c r="AI50" i="343"/>
  <c r="AI42" i="343"/>
  <c r="AC42" i="343"/>
  <c r="AI33" i="343"/>
  <c r="W29" i="343"/>
  <c r="AC26" i="343"/>
  <c r="AI27" i="343"/>
  <c r="AC30" i="343"/>
  <c r="AI31" i="343"/>
  <c r="W26" i="343"/>
  <c r="AC27" i="343"/>
  <c r="AI28" i="343"/>
  <c r="W30" i="343"/>
  <c r="AC31" i="343"/>
  <c r="AI32" i="343"/>
  <c r="AI8" i="343"/>
  <c r="W88" i="343"/>
  <c r="W72" i="343"/>
  <c r="W76" i="343"/>
  <c r="AC86" i="343"/>
  <c r="AC69" i="343"/>
  <c r="AC73" i="343"/>
  <c r="AC77" i="343"/>
  <c r="G2" i="343"/>
  <c r="G3" i="343" s="1"/>
  <c r="W71" i="343"/>
  <c r="W75" i="343"/>
  <c r="W79" i="343"/>
  <c r="AC81" i="343"/>
  <c r="AI70" i="343"/>
  <c r="AI74" i="343"/>
  <c r="W69" i="343"/>
  <c r="AC70" i="343"/>
  <c r="AI71" i="343"/>
  <c r="W73" i="343"/>
  <c r="AC74" i="343"/>
  <c r="AI75" i="343"/>
  <c r="W77" i="343"/>
  <c r="AC78" i="343"/>
  <c r="AI79" i="343"/>
  <c r="W81" i="343"/>
  <c r="AC82" i="343"/>
  <c r="AI83" i="343"/>
  <c r="W86" i="343"/>
  <c r="AC87" i="343"/>
  <c r="AI88" i="343"/>
  <c r="AI78" i="343"/>
  <c r="AI82" i="343"/>
  <c r="AI87" i="343"/>
  <c r="AI72" i="343"/>
  <c r="AI76" i="343"/>
  <c r="AI80" i="343"/>
  <c r="DG64" i="127" l="1"/>
  <c r="DL64" i="127" s="1"/>
  <c r="DF65" i="127"/>
  <c r="DG65" i="127"/>
  <c r="DL65" i="127" s="1"/>
  <c r="F38" i="94"/>
  <c r="F37" i="94"/>
  <c r="F36" i="94"/>
  <c r="F35" i="94"/>
  <c r="F34" i="94"/>
  <c r="F33" i="94"/>
  <c r="F32" i="94"/>
  <c r="F31" i="94"/>
  <c r="F30" i="94"/>
  <c r="F29" i="94"/>
  <c r="F28" i="94"/>
  <c r="F27" i="94"/>
  <c r="F26" i="94"/>
  <c r="F25" i="94"/>
  <c r="F24" i="94"/>
  <c r="F23" i="94"/>
  <c r="F22" i="94"/>
  <c r="F21" i="94"/>
  <c r="F20" i="94"/>
  <c r="F19" i="94"/>
  <c r="F18" i="94"/>
  <c r="F17" i="94"/>
  <c r="F16" i="94"/>
  <c r="F15" i="94"/>
  <c r="F14" i="94"/>
  <c r="F13" i="94"/>
  <c r="F12" i="94"/>
  <c r="F11" i="94"/>
  <c r="F10" i="94"/>
  <c r="F9" i="94"/>
  <c r="F8" i="94"/>
  <c r="F7" i="94"/>
  <c r="F6" i="94"/>
  <c r="F5" i="94"/>
  <c r="F39" i="94"/>
  <c r="F1" i="94"/>
  <c r="E72" i="325" l="1"/>
  <c r="E73" i="325"/>
  <c r="E74" i="325"/>
  <c r="E75" i="325"/>
  <c r="E76" i="325"/>
  <c r="E77" i="325"/>
  <c r="E78" i="325"/>
  <c r="E79" i="325"/>
  <c r="E80" i="325"/>
  <c r="E81" i="325"/>
  <c r="E82" i="325"/>
  <c r="E83" i="325"/>
  <c r="E84" i="325"/>
  <c r="E85" i="325"/>
  <c r="E86" i="325"/>
  <c r="E87" i="325"/>
  <c r="E88" i="325"/>
  <c r="Q2" i="325" l="1"/>
  <c r="Q3" i="325" s="1"/>
  <c r="R2" i="325"/>
  <c r="R3" i="325" s="1"/>
  <c r="O2" i="325"/>
  <c r="O3" i="325" s="1"/>
  <c r="T2" i="325"/>
  <c r="T3" i="325" s="1"/>
  <c r="P2" i="325"/>
  <c r="P3" i="325" s="1"/>
  <c r="S2" i="325"/>
  <c r="S3" i="325" s="1"/>
  <c r="E31" i="325" l="1"/>
  <c r="F2" i="343" l="1"/>
  <c r="F3" i="343" s="1"/>
  <c r="DN32" i="229" l="1"/>
  <c r="DJ32" i="229"/>
  <c r="DO32" i="229" s="1"/>
  <c r="DH32" i="229"/>
  <c r="DD32" i="229"/>
  <c r="DI32" i="229" s="1"/>
  <c r="DB32" i="229"/>
  <c r="CX32" i="229"/>
  <c r="DC32" i="229" s="1"/>
  <c r="CV32" i="229"/>
  <c r="CR32" i="229"/>
  <c r="CW32" i="229" s="1"/>
  <c r="M32" i="229"/>
  <c r="N32" i="229" s="1"/>
  <c r="J32" i="229"/>
  <c r="I32" i="229"/>
  <c r="G32" i="229"/>
  <c r="F32" i="229"/>
  <c r="DN31" i="229"/>
  <c r="DJ31" i="229"/>
  <c r="DO31" i="229" s="1"/>
  <c r="DH31" i="229"/>
  <c r="DD31" i="229"/>
  <c r="DI31" i="229" s="1"/>
  <c r="DB31" i="229"/>
  <c r="CX31" i="229"/>
  <c r="DC31" i="229" s="1"/>
  <c r="CV31" i="229"/>
  <c r="CR31" i="229"/>
  <c r="CW31" i="229" s="1"/>
  <c r="M31" i="229"/>
  <c r="N31" i="229" s="1"/>
  <c r="J31" i="229"/>
  <c r="I31" i="229"/>
  <c r="G31" i="229"/>
  <c r="F31" i="229"/>
  <c r="DN30" i="229"/>
  <c r="DJ30" i="229"/>
  <c r="DO30" i="229" s="1"/>
  <c r="DH30" i="229"/>
  <c r="DD30" i="229"/>
  <c r="DI30" i="229" s="1"/>
  <c r="DB30" i="229"/>
  <c r="CX30" i="229"/>
  <c r="DC30" i="229" s="1"/>
  <c r="CV30" i="229"/>
  <c r="CR30" i="229"/>
  <c r="CW30" i="229" s="1"/>
  <c r="M30" i="229"/>
  <c r="N30" i="229" s="1"/>
  <c r="J30" i="229"/>
  <c r="I30" i="229"/>
  <c r="G30" i="229"/>
  <c r="F30" i="229"/>
  <c r="DN29" i="229"/>
  <c r="DJ29" i="229"/>
  <c r="DO29" i="229" s="1"/>
  <c r="DH29" i="229"/>
  <c r="DD29" i="229"/>
  <c r="DI29" i="229" s="1"/>
  <c r="DB29" i="229"/>
  <c r="CX29" i="229"/>
  <c r="DC29" i="229" s="1"/>
  <c r="CV29" i="229"/>
  <c r="CR29" i="229"/>
  <c r="CW29" i="229" s="1"/>
  <c r="M29" i="229"/>
  <c r="N29" i="229" s="1"/>
  <c r="J29" i="229"/>
  <c r="I29" i="229"/>
  <c r="G29" i="229"/>
  <c r="F29" i="229"/>
  <c r="DN28" i="229"/>
  <c r="DJ28" i="229"/>
  <c r="DO28" i="229" s="1"/>
  <c r="DH28" i="229"/>
  <c r="DD28" i="229"/>
  <c r="DI28" i="229" s="1"/>
  <c r="DB28" i="229"/>
  <c r="CX28" i="229"/>
  <c r="DC28" i="229" s="1"/>
  <c r="CV28" i="229"/>
  <c r="CR28" i="229"/>
  <c r="CW28" i="229" s="1"/>
  <c r="M28" i="229"/>
  <c r="N28" i="229" s="1"/>
  <c r="J28" i="229"/>
  <c r="I28" i="229"/>
  <c r="G28" i="229"/>
  <c r="F28" i="229"/>
  <c r="DN27" i="229"/>
  <c r="DJ27" i="229"/>
  <c r="DO27" i="229" s="1"/>
  <c r="DH27" i="229"/>
  <c r="DD27" i="229"/>
  <c r="DI27" i="229" s="1"/>
  <c r="DB27" i="229"/>
  <c r="CX27" i="229"/>
  <c r="DC27" i="229" s="1"/>
  <c r="CV27" i="229"/>
  <c r="CR27" i="229"/>
  <c r="CW27" i="229" s="1"/>
  <c r="M27" i="229"/>
  <c r="N27" i="229" s="1"/>
  <c r="J27" i="229"/>
  <c r="I27" i="229"/>
  <c r="G27" i="229"/>
  <c r="F27" i="229"/>
  <c r="DN15" i="229"/>
  <c r="DJ15" i="229"/>
  <c r="DO15" i="229" s="1"/>
  <c r="DH15" i="229"/>
  <c r="DD15" i="229"/>
  <c r="DI15" i="229" s="1"/>
  <c r="DB15" i="229"/>
  <c r="CX15" i="229"/>
  <c r="DC15" i="229" s="1"/>
  <c r="CV15" i="229"/>
  <c r="CR15" i="229"/>
  <c r="CW15" i="229" s="1"/>
  <c r="M15" i="229"/>
  <c r="N15" i="229" s="1"/>
  <c r="J15" i="229"/>
  <c r="I15" i="229"/>
  <c r="G15" i="229"/>
  <c r="F15" i="229"/>
  <c r="DN25" i="229"/>
  <c r="DJ25" i="229"/>
  <c r="DO25" i="229" s="1"/>
  <c r="DH25" i="229"/>
  <c r="DD25" i="229"/>
  <c r="DI25" i="229" s="1"/>
  <c r="DB25" i="229"/>
  <c r="CX25" i="229"/>
  <c r="DC25" i="229" s="1"/>
  <c r="CV25" i="229"/>
  <c r="CR25" i="229"/>
  <c r="CW25" i="229" s="1"/>
  <c r="M25" i="229"/>
  <c r="N25" i="229" s="1"/>
  <c r="J25" i="229"/>
  <c r="I25" i="229"/>
  <c r="G25" i="229"/>
  <c r="F25" i="229"/>
  <c r="DN24" i="229"/>
  <c r="DJ24" i="229"/>
  <c r="DO24" i="229" s="1"/>
  <c r="DH24" i="229"/>
  <c r="DD24" i="229"/>
  <c r="DI24" i="229" s="1"/>
  <c r="DB24" i="229"/>
  <c r="CX24" i="229"/>
  <c r="DC24" i="229" s="1"/>
  <c r="CV24" i="229"/>
  <c r="CR24" i="229"/>
  <c r="CW24" i="229" s="1"/>
  <c r="M24" i="229"/>
  <c r="N24" i="229" s="1"/>
  <c r="J24" i="229"/>
  <c r="I24" i="229"/>
  <c r="G24" i="229"/>
  <c r="F24" i="229"/>
  <c r="DN23" i="229"/>
  <c r="DJ23" i="229"/>
  <c r="DO23" i="229" s="1"/>
  <c r="DH23" i="229"/>
  <c r="DD23" i="229"/>
  <c r="DI23" i="229" s="1"/>
  <c r="DB23" i="229"/>
  <c r="CX23" i="229"/>
  <c r="DC23" i="229" s="1"/>
  <c r="CV23" i="229"/>
  <c r="CR23" i="229"/>
  <c r="CW23" i="229" s="1"/>
  <c r="M23" i="229"/>
  <c r="N23" i="229" s="1"/>
  <c r="J23" i="229"/>
  <c r="I23" i="229"/>
  <c r="G23" i="229"/>
  <c r="F23" i="229"/>
  <c r="K109" i="1" l="1"/>
  <c r="AA20" i="127" l="1"/>
  <c r="AA21" i="127"/>
  <c r="AA40" i="127"/>
  <c r="AA10" i="127"/>
  <c r="AA22" i="127"/>
  <c r="AA41" i="127"/>
  <c r="AA12" i="127"/>
  <c r="AA24" i="127"/>
  <c r="AA43" i="127"/>
  <c r="AA14" i="127"/>
  <c r="AA26" i="127"/>
  <c r="AA45" i="127"/>
  <c r="AA15" i="127"/>
  <c r="AA27" i="127"/>
  <c r="AA46" i="127"/>
  <c r="AA13" i="127"/>
  <c r="AA25" i="127"/>
  <c r="AA44" i="127"/>
  <c r="AA5" i="127"/>
  <c r="AA39" i="127"/>
  <c r="AA115" i="127"/>
  <c r="AA133" i="127"/>
  <c r="AA98" i="127"/>
  <c r="AA66" i="127"/>
  <c r="AA122" i="127"/>
  <c r="AA119" i="127"/>
  <c r="AA118" i="127"/>
  <c r="AA87" i="127"/>
  <c r="AA84" i="127"/>
  <c r="AA83" i="127"/>
  <c r="AA54" i="127"/>
  <c r="AA51" i="127"/>
  <c r="AA50" i="127"/>
  <c r="AA142" i="127"/>
  <c r="AA141" i="127"/>
  <c r="AA140" i="127"/>
  <c r="AA139" i="127"/>
  <c r="AA138" i="127"/>
  <c r="AA137" i="127"/>
  <c r="AA136" i="127"/>
  <c r="AA135" i="127"/>
  <c r="AA134" i="127"/>
  <c r="AA132" i="127"/>
  <c r="AA131" i="127"/>
  <c r="AA130" i="127"/>
  <c r="AA129" i="127"/>
  <c r="AA128" i="127"/>
  <c r="AA127" i="127"/>
  <c r="AA126" i="127"/>
  <c r="AA125" i="127"/>
  <c r="AA124" i="127"/>
  <c r="AA123" i="127"/>
  <c r="AA121" i="127"/>
  <c r="AA120" i="127"/>
  <c r="AA107" i="127"/>
  <c r="AA106" i="127"/>
  <c r="AA105" i="127"/>
  <c r="AA104" i="127"/>
  <c r="AA103" i="127"/>
  <c r="AA102" i="127"/>
  <c r="AA101" i="127"/>
  <c r="AA100" i="127"/>
  <c r="AA99" i="127"/>
  <c r="AA97" i="127"/>
  <c r="AA96" i="127"/>
  <c r="AA95" i="127"/>
  <c r="AA94" i="127"/>
  <c r="AA93" i="127"/>
  <c r="AA92" i="127"/>
  <c r="AA91" i="127"/>
  <c r="AA90" i="127"/>
  <c r="AA89" i="127"/>
  <c r="AA88" i="127"/>
  <c r="AA86" i="127"/>
  <c r="AA85" i="127"/>
  <c r="AA75" i="127"/>
  <c r="AA74" i="127"/>
  <c r="AA73" i="127"/>
  <c r="AA72" i="127"/>
  <c r="AA71" i="127"/>
  <c r="AA70" i="127"/>
  <c r="AA69" i="127"/>
  <c r="AA68" i="127"/>
  <c r="AA67" i="127"/>
  <c r="AA63" i="127"/>
  <c r="AA62" i="127"/>
  <c r="AA61" i="127"/>
  <c r="AA60" i="127"/>
  <c r="AA59" i="127"/>
  <c r="AA58" i="127"/>
  <c r="AA57" i="127"/>
  <c r="AA56" i="127"/>
  <c r="AA55" i="127"/>
  <c r="AA53" i="127"/>
  <c r="AA52" i="127"/>
  <c r="AU115" i="127"/>
  <c r="AB115" i="127"/>
  <c r="AH115" i="127" s="1"/>
  <c r="AS115" i="127"/>
  <c r="AX115" i="127" s="1"/>
  <c r="O115" i="127"/>
  <c r="T115" i="127" s="1"/>
  <c r="AT115" i="127" l="1"/>
  <c r="CI115" i="127"/>
  <c r="AF115" i="127"/>
  <c r="CJ115" i="127"/>
  <c r="CP115" i="127"/>
  <c r="CV115" i="127"/>
  <c r="DB115" i="127"/>
  <c r="DH115" i="127"/>
  <c r="AG115" i="127"/>
  <c r="DH39" i="127"/>
  <c r="DB39" i="127"/>
  <c r="CV39" i="127"/>
  <c r="CP39" i="127"/>
  <c r="CJ39" i="127"/>
  <c r="AU39" i="127"/>
  <c r="AT39" i="127"/>
  <c r="AH39" i="127"/>
  <c r="AS39" i="127"/>
  <c r="AX39" i="127" s="1"/>
  <c r="O39" i="127"/>
  <c r="T39" i="127" s="1"/>
  <c r="DH5" i="127"/>
  <c r="DB5" i="127"/>
  <c r="CV5" i="127"/>
  <c r="CP5" i="127"/>
  <c r="CJ5" i="127"/>
  <c r="AU5" i="127"/>
  <c r="AT5" i="127"/>
  <c r="AH5" i="127"/>
  <c r="AS5" i="127"/>
  <c r="AX5" i="127" s="1"/>
  <c r="O5" i="127"/>
  <c r="T5" i="127" s="1"/>
  <c r="AU44" i="127"/>
  <c r="AB44" i="127"/>
  <c r="AH44" i="127" s="1"/>
  <c r="AS44" i="127"/>
  <c r="AX44" i="127" s="1"/>
  <c r="O44" i="127"/>
  <c r="T44" i="127" s="1"/>
  <c r="AU25" i="127"/>
  <c r="AB25" i="127"/>
  <c r="AT25" i="127" s="1"/>
  <c r="AG25" i="127"/>
  <c r="O25" i="127"/>
  <c r="T25" i="127" s="1"/>
  <c r="AU13" i="127"/>
  <c r="AB13" i="127"/>
  <c r="DH13" i="127" s="1"/>
  <c r="AF13" i="127"/>
  <c r="O13" i="127"/>
  <c r="T13" i="127" s="1"/>
  <c r="AL115" i="127" l="1"/>
  <c r="AI115" i="127"/>
  <c r="CN115" i="127"/>
  <c r="CO115" i="127"/>
  <c r="CI5" i="127"/>
  <c r="CN5" i="127" s="1"/>
  <c r="CI39" i="127"/>
  <c r="AF5" i="127"/>
  <c r="AF39" i="127"/>
  <c r="AG5" i="127"/>
  <c r="AG39" i="127"/>
  <c r="AF25" i="127"/>
  <c r="CI25" i="127"/>
  <c r="CO25" i="127" s="1"/>
  <c r="CT25" i="127" s="1"/>
  <c r="AS25" i="127"/>
  <c r="AX25" i="127" s="1"/>
  <c r="AI25" i="127"/>
  <c r="AL25" i="127"/>
  <c r="CJ25" i="127"/>
  <c r="CP25" i="127"/>
  <c r="CV25" i="127"/>
  <c r="DB25" i="127"/>
  <c r="DH25" i="127"/>
  <c r="AT44" i="127"/>
  <c r="CI44" i="127"/>
  <c r="AH13" i="127"/>
  <c r="AS13" i="127"/>
  <c r="AX13" i="127" s="1"/>
  <c r="AF44" i="127"/>
  <c r="CJ44" i="127"/>
  <c r="CP44" i="127"/>
  <c r="CV44" i="127"/>
  <c r="DB44" i="127"/>
  <c r="DH44" i="127"/>
  <c r="AG13" i="127"/>
  <c r="AT13" i="127"/>
  <c r="CI13" i="127"/>
  <c r="AH25" i="127"/>
  <c r="AG44" i="127"/>
  <c r="CJ13" i="127"/>
  <c r="CP13" i="127"/>
  <c r="CV13" i="127"/>
  <c r="DB13" i="127"/>
  <c r="CU25" i="127" l="1"/>
  <c r="DA25" i="127" s="1"/>
  <c r="CT115" i="127"/>
  <c r="CU115" i="127"/>
  <c r="CO5" i="127"/>
  <c r="CT5" i="127" s="1"/>
  <c r="AL5" i="127"/>
  <c r="AI5" i="127"/>
  <c r="CN39" i="127"/>
  <c r="CO39" i="127"/>
  <c r="AL39" i="127"/>
  <c r="AI39" i="127"/>
  <c r="CN25" i="127"/>
  <c r="AI13" i="127"/>
  <c r="AL13" i="127"/>
  <c r="CN44" i="127"/>
  <c r="CO44" i="127"/>
  <c r="CO13" i="127"/>
  <c r="CN13" i="127"/>
  <c r="AL44" i="127"/>
  <c r="AI44" i="127"/>
  <c r="CZ25" i="127" l="1"/>
  <c r="CU5" i="127"/>
  <c r="CZ5" i="127" s="1"/>
  <c r="CZ115" i="127"/>
  <c r="DA115" i="127"/>
  <c r="CT39" i="127"/>
  <c r="CU39" i="127"/>
  <c r="CT44" i="127"/>
  <c r="CU44" i="127"/>
  <c r="CU13" i="127"/>
  <c r="CT13" i="127"/>
  <c r="DG25" i="127"/>
  <c r="DL25" i="127" s="1"/>
  <c r="DF25" i="127"/>
  <c r="DA5" i="127" l="1"/>
  <c r="DF5" i="127" s="1"/>
  <c r="DF115" i="127"/>
  <c r="DG115" i="127"/>
  <c r="DL115" i="127" s="1"/>
  <c r="CZ39" i="127"/>
  <c r="DA39" i="127"/>
  <c r="DA13" i="127"/>
  <c r="CZ13" i="127"/>
  <c r="CZ44" i="127"/>
  <c r="DA44" i="127"/>
  <c r="DG5" i="127" l="1"/>
  <c r="DL5" i="127" s="1"/>
  <c r="DF39" i="127"/>
  <c r="DG39" i="127"/>
  <c r="DL39" i="127" s="1"/>
  <c r="DF44" i="127"/>
  <c r="DG44" i="127"/>
  <c r="DL44" i="127" s="1"/>
  <c r="DG13" i="127"/>
  <c r="DL13" i="127" s="1"/>
  <c r="DF13" i="127"/>
  <c r="DH223" i="127" l="1"/>
  <c r="DB223" i="127"/>
  <c r="CV223" i="127"/>
  <c r="CP223" i="127"/>
  <c r="CJ223" i="127"/>
  <c r="CI223" i="127"/>
  <c r="CO223" i="127" s="1"/>
  <c r="AU223" i="127"/>
  <c r="AT223" i="127"/>
  <c r="AS223" i="127"/>
  <c r="AX223" i="127" s="1"/>
  <c r="AH223" i="127"/>
  <c r="AG223" i="127"/>
  <c r="AL223" i="127" s="1"/>
  <c r="AF223" i="127"/>
  <c r="O223" i="127"/>
  <c r="T223" i="127" s="1"/>
  <c r="DH222" i="127"/>
  <c r="DB222" i="127"/>
  <c r="CV222" i="127"/>
  <c r="CP222" i="127"/>
  <c r="CJ222" i="127"/>
  <c r="CI222" i="127"/>
  <c r="CO222" i="127" s="1"/>
  <c r="AU222" i="127"/>
  <c r="AT222" i="127"/>
  <c r="AS222" i="127"/>
  <c r="AX222" i="127" s="1"/>
  <c r="AH222" i="127"/>
  <c r="AG222" i="127"/>
  <c r="AL222" i="127" s="1"/>
  <c r="AF222" i="127"/>
  <c r="O222" i="127"/>
  <c r="T222" i="127" s="1"/>
  <c r="DH221" i="127"/>
  <c r="DB221" i="127"/>
  <c r="CV221" i="127"/>
  <c r="CP221" i="127"/>
  <c r="CJ221" i="127"/>
  <c r="CI221" i="127"/>
  <c r="CO221" i="127" s="1"/>
  <c r="AU221" i="127"/>
  <c r="AT221" i="127"/>
  <c r="AS221" i="127"/>
  <c r="AX221" i="127" s="1"/>
  <c r="AH221" i="127"/>
  <c r="AG221" i="127"/>
  <c r="AL221" i="127" s="1"/>
  <c r="AF221" i="127"/>
  <c r="O221" i="127"/>
  <c r="T221" i="127" s="1"/>
  <c r="DH220" i="127"/>
  <c r="DB220" i="127"/>
  <c r="CV220" i="127"/>
  <c r="CP220" i="127"/>
  <c r="CJ220" i="127"/>
  <c r="CI220" i="127"/>
  <c r="CO220" i="127" s="1"/>
  <c r="AU220" i="127"/>
  <c r="AT220" i="127"/>
  <c r="AS220" i="127"/>
  <c r="AX220" i="127" s="1"/>
  <c r="AH220" i="127"/>
  <c r="AG220" i="127"/>
  <c r="AI220" i="127" s="1"/>
  <c r="AF220" i="127"/>
  <c r="O220" i="127"/>
  <c r="T220" i="127" s="1"/>
  <c r="DH219" i="127"/>
  <c r="DB219" i="127"/>
  <c r="CV219" i="127"/>
  <c r="CP219" i="127"/>
  <c r="CJ219" i="127"/>
  <c r="CI219" i="127"/>
  <c r="CO219" i="127" s="1"/>
  <c r="AU219" i="127"/>
  <c r="AT219" i="127"/>
  <c r="AS219" i="127"/>
  <c r="AX219" i="127" s="1"/>
  <c r="AH219" i="127"/>
  <c r="AG219" i="127"/>
  <c r="AL219" i="127" s="1"/>
  <c r="AF219" i="127"/>
  <c r="O219" i="127"/>
  <c r="T219" i="127" s="1"/>
  <c r="DH218" i="127"/>
  <c r="DB218" i="127"/>
  <c r="CV218" i="127"/>
  <c r="CP218" i="127"/>
  <c r="CJ218" i="127"/>
  <c r="CI218" i="127"/>
  <c r="CO218" i="127" s="1"/>
  <c r="AU218" i="127"/>
  <c r="AT218" i="127"/>
  <c r="AS218" i="127"/>
  <c r="AX218" i="127" s="1"/>
  <c r="AH218" i="127"/>
  <c r="AG218" i="127"/>
  <c r="AL218" i="127" s="1"/>
  <c r="AF218" i="127"/>
  <c r="O218" i="127"/>
  <c r="T218" i="127" s="1"/>
  <c r="DH217" i="127"/>
  <c r="DB217" i="127"/>
  <c r="CV217" i="127"/>
  <c r="CP217" i="127"/>
  <c r="CJ217" i="127"/>
  <c r="CI217" i="127"/>
  <c r="CO217" i="127" s="1"/>
  <c r="AU217" i="127"/>
  <c r="AT217" i="127"/>
  <c r="AS217" i="127"/>
  <c r="AX217" i="127" s="1"/>
  <c r="AH217" i="127"/>
  <c r="AG217" i="127"/>
  <c r="AL217" i="127" s="1"/>
  <c r="AF217" i="127"/>
  <c r="O217" i="127"/>
  <c r="T217" i="127" s="1"/>
  <c r="DH216" i="127"/>
  <c r="DB216" i="127"/>
  <c r="CV216" i="127"/>
  <c r="CP216" i="127"/>
  <c r="CJ216" i="127"/>
  <c r="CI216" i="127"/>
  <c r="CO216" i="127" s="1"/>
  <c r="AU216" i="127"/>
  <c r="AT216" i="127"/>
  <c r="AS216" i="127"/>
  <c r="AX216" i="127" s="1"/>
  <c r="AH216" i="127"/>
  <c r="AG216" i="127"/>
  <c r="AI216" i="127" s="1"/>
  <c r="AF216" i="127"/>
  <c r="O216" i="127"/>
  <c r="T216" i="127" s="1"/>
  <c r="DH215" i="127"/>
  <c r="DB215" i="127"/>
  <c r="CV215" i="127"/>
  <c r="CP215" i="127"/>
  <c r="CJ215" i="127"/>
  <c r="CI215" i="127"/>
  <c r="CO215" i="127" s="1"/>
  <c r="AU215" i="127"/>
  <c r="AT215" i="127"/>
  <c r="AS215" i="127"/>
  <c r="AX215" i="127" s="1"/>
  <c r="AH215" i="127"/>
  <c r="AG215" i="127"/>
  <c r="AL215" i="127" s="1"/>
  <c r="AF215" i="127"/>
  <c r="O215" i="127"/>
  <c r="T215" i="127" s="1"/>
  <c r="DH214" i="127"/>
  <c r="DB214" i="127"/>
  <c r="CV214" i="127"/>
  <c r="CP214" i="127"/>
  <c r="CJ214" i="127"/>
  <c r="CI214" i="127"/>
  <c r="CO214" i="127" s="1"/>
  <c r="AU214" i="127"/>
  <c r="AT214" i="127"/>
  <c r="AS214" i="127"/>
  <c r="AX214" i="127" s="1"/>
  <c r="AH214" i="127"/>
  <c r="AG214" i="127"/>
  <c r="AL214" i="127" s="1"/>
  <c r="AF214" i="127"/>
  <c r="O214" i="127"/>
  <c r="T214" i="127" s="1"/>
  <c r="DH213" i="127"/>
  <c r="DB213" i="127"/>
  <c r="CV213" i="127"/>
  <c r="CP213" i="127"/>
  <c r="CJ213" i="127"/>
  <c r="CI213" i="127"/>
  <c r="CO213" i="127" s="1"/>
  <c r="AU213" i="127"/>
  <c r="AT213" i="127"/>
  <c r="AS213" i="127"/>
  <c r="AX213" i="127" s="1"/>
  <c r="AH213" i="127"/>
  <c r="AG213" i="127"/>
  <c r="AL213" i="127" s="1"/>
  <c r="AF213" i="127"/>
  <c r="O213" i="127"/>
  <c r="T213" i="127" s="1"/>
  <c r="DH212" i="127"/>
  <c r="DB212" i="127"/>
  <c r="CV212" i="127"/>
  <c r="CP212" i="127"/>
  <c r="CJ212" i="127"/>
  <c r="CI212" i="127"/>
  <c r="CO212" i="127" s="1"/>
  <c r="AU212" i="127"/>
  <c r="AT212" i="127"/>
  <c r="AS212" i="127"/>
  <c r="AX212" i="127" s="1"/>
  <c r="AH212" i="127"/>
  <c r="AG212" i="127"/>
  <c r="AI212" i="127" s="1"/>
  <c r="AF212" i="127"/>
  <c r="O212" i="127"/>
  <c r="T212" i="127" s="1"/>
  <c r="DH211" i="127"/>
  <c r="DB211" i="127"/>
  <c r="CV211" i="127"/>
  <c r="CP211" i="127"/>
  <c r="CJ211" i="127"/>
  <c r="CI211" i="127"/>
  <c r="CO211" i="127" s="1"/>
  <c r="AU211" i="127"/>
  <c r="AT211" i="127"/>
  <c r="AS211" i="127"/>
  <c r="AX211" i="127" s="1"/>
  <c r="AH211" i="127"/>
  <c r="AG211" i="127"/>
  <c r="AL211" i="127" s="1"/>
  <c r="AF211" i="127"/>
  <c r="O211" i="127"/>
  <c r="T211" i="127" s="1"/>
  <c r="DH210" i="127"/>
  <c r="DB210" i="127"/>
  <c r="CV210" i="127"/>
  <c r="CP210" i="127"/>
  <c r="CJ210" i="127"/>
  <c r="CI210" i="127"/>
  <c r="CO210" i="127" s="1"/>
  <c r="AU210" i="127"/>
  <c r="AT210" i="127"/>
  <c r="AS210" i="127"/>
  <c r="AX210" i="127" s="1"/>
  <c r="AH210" i="127"/>
  <c r="AG210" i="127"/>
  <c r="AL210" i="127" s="1"/>
  <c r="AF210" i="127"/>
  <c r="O210" i="127"/>
  <c r="T210" i="127" s="1"/>
  <c r="DH209" i="127"/>
  <c r="DB209" i="127"/>
  <c r="CV209" i="127"/>
  <c r="CP209" i="127"/>
  <c r="CJ209" i="127"/>
  <c r="CI209" i="127"/>
  <c r="CO209" i="127" s="1"/>
  <c r="AU209" i="127"/>
  <c r="AT209" i="127"/>
  <c r="AS209" i="127"/>
  <c r="AX209" i="127" s="1"/>
  <c r="AH209" i="127"/>
  <c r="AG209" i="127"/>
  <c r="AL209" i="127" s="1"/>
  <c r="AF209" i="127"/>
  <c r="O209" i="127"/>
  <c r="T209" i="127" s="1"/>
  <c r="DH208" i="127"/>
  <c r="DB208" i="127"/>
  <c r="CV208" i="127"/>
  <c r="CP208" i="127"/>
  <c r="CJ208" i="127"/>
  <c r="CI208" i="127"/>
  <c r="CO208" i="127" s="1"/>
  <c r="AU208" i="127"/>
  <c r="AT208" i="127"/>
  <c r="AS208" i="127"/>
  <c r="AX208" i="127" s="1"/>
  <c r="AH208" i="127"/>
  <c r="AG208" i="127"/>
  <c r="AI208" i="127" s="1"/>
  <c r="AF208" i="127"/>
  <c r="O208" i="127"/>
  <c r="T208" i="127" s="1"/>
  <c r="DH207" i="127"/>
  <c r="DB207" i="127"/>
  <c r="CV207" i="127"/>
  <c r="CP207" i="127"/>
  <c r="CJ207" i="127"/>
  <c r="CI207" i="127"/>
  <c r="CO207" i="127" s="1"/>
  <c r="AU207" i="127"/>
  <c r="AT207" i="127"/>
  <c r="AS207" i="127"/>
  <c r="AX207" i="127" s="1"/>
  <c r="AH207" i="127"/>
  <c r="AG207" i="127"/>
  <c r="AL207" i="127" s="1"/>
  <c r="AF207" i="127"/>
  <c r="O207" i="127"/>
  <c r="T207" i="127" s="1"/>
  <c r="DH206" i="127"/>
  <c r="DB206" i="127"/>
  <c r="CV206" i="127"/>
  <c r="CP206" i="127"/>
  <c r="CJ206" i="127"/>
  <c r="CI206" i="127"/>
  <c r="CN206" i="127" s="1"/>
  <c r="AU206" i="127"/>
  <c r="AT206" i="127"/>
  <c r="AS206" i="127"/>
  <c r="AX206" i="127" s="1"/>
  <c r="AH206" i="127"/>
  <c r="AG206" i="127"/>
  <c r="AL206" i="127" s="1"/>
  <c r="AF206" i="127"/>
  <c r="O206" i="127"/>
  <c r="T206" i="127" s="1"/>
  <c r="DH205" i="127"/>
  <c r="DB205" i="127"/>
  <c r="CV205" i="127"/>
  <c r="CP205" i="127"/>
  <c r="CJ205" i="127"/>
  <c r="CI205" i="127"/>
  <c r="CO205" i="127" s="1"/>
  <c r="CU205" i="127" s="1"/>
  <c r="DA205" i="127" s="1"/>
  <c r="DG205" i="127" s="1"/>
  <c r="DL205" i="127" s="1"/>
  <c r="AU205" i="127"/>
  <c r="AT205" i="127"/>
  <c r="AS205" i="127"/>
  <c r="AX205" i="127" s="1"/>
  <c r="AH205" i="127"/>
  <c r="AG205" i="127"/>
  <c r="AL205" i="127" s="1"/>
  <c r="AF205" i="127"/>
  <c r="O205" i="127"/>
  <c r="T205" i="127" s="1"/>
  <c r="DH204" i="127"/>
  <c r="DB204" i="127"/>
  <c r="CV204" i="127"/>
  <c r="CP204" i="127"/>
  <c r="CJ204" i="127"/>
  <c r="CI204" i="127"/>
  <c r="CO204" i="127" s="1"/>
  <c r="AU204" i="127"/>
  <c r="AT204" i="127"/>
  <c r="AS204" i="127"/>
  <c r="AX204" i="127" s="1"/>
  <c r="AH204" i="127"/>
  <c r="AG204" i="127"/>
  <c r="AI204" i="127" s="1"/>
  <c r="AF204" i="127"/>
  <c r="O204" i="127"/>
  <c r="T204" i="127" s="1"/>
  <c r="DH203" i="127"/>
  <c r="DB203" i="127"/>
  <c r="CV203" i="127"/>
  <c r="CP203" i="127"/>
  <c r="CJ203" i="127"/>
  <c r="CI203" i="127"/>
  <c r="CO203" i="127" s="1"/>
  <c r="AU203" i="127"/>
  <c r="AT203" i="127"/>
  <c r="AS203" i="127"/>
  <c r="AX203" i="127" s="1"/>
  <c r="AH203" i="127"/>
  <c r="AG203" i="127"/>
  <c r="AL203" i="127" s="1"/>
  <c r="AF203" i="127"/>
  <c r="O203" i="127"/>
  <c r="T203" i="127" s="1"/>
  <c r="DH202" i="127"/>
  <c r="DB202" i="127"/>
  <c r="CV202" i="127"/>
  <c r="CP202" i="127"/>
  <c r="CJ202" i="127"/>
  <c r="CI202" i="127"/>
  <c r="CN202" i="127" s="1"/>
  <c r="AU202" i="127"/>
  <c r="AT202" i="127"/>
  <c r="AS202" i="127"/>
  <c r="AX202" i="127" s="1"/>
  <c r="AH202" i="127"/>
  <c r="AG202" i="127"/>
  <c r="AL202" i="127" s="1"/>
  <c r="AF202" i="127"/>
  <c r="O202" i="127"/>
  <c r="T202" i="127" s="1"/>
  <c r="DH201" i="127"/>
  <c r="DB201" i="127"/>
  <c r="CV201" i="127"/>
  <c r="CP201" i="127"/>
  <c r="CJ201" i="127"/>
  <c r="CI201" i="127"/>
  <c r="CO201" i="127" s="1"/>
  <c r="AU201" i="127"/>
  <c r="AT201" i="127"/>
  <c r="AS201" i="127"/>
  <c r="AX201" i="127" s="1"/>
  <c r="AH201" i="127"/>
  <c r="AG201" i="127"/>
  <c r="AL201" i="127" s="1"/>
  <c r="AF201" i="127"/>
  <c r="O201" i="127"/>
  <c r="T201" i="127" s="1"/>
  <c r="DH200" i="127"/>
  <c r="DB200" i="127"/>
  <c r="CV200" i="127"/>
  <c r="CP200" i="127"/>
  <c r="CJ200" i="127"/>
  <c r="CI200" i="127"/>
  <c r="CO200" i="127" s="1"/>
  <c r="AU200" i="127"/>
  <c r="AT200" i="127"/>
  <c r="AS200" i="127"/>
  <c r="AX200" i="127" s="1"/>
  <c r="AH200" i="127"/>
  <c r="AG200" i="127"/>
  <c r="AL200" i="127" s="1"/>
  <c r="AF200" i="127"/>
  <c r="O200" i="127"/>
  <c r="T200" i="127" s="1"/>
  <c r="DH197" i="127"/>
  <c r="DB197" i="127"/>
  <c r="CV197" i="127"/>
  <c r="CP197" i="127"/>
  <c r="CJ197" i="127"/>
  <c r="CI197" i="127"/>
  <c r="CO197" i="127" s="1"/>
  <c r="CU197" i="127" s="1"/>
  <c r="DA197" i="127" s="1"/>
  <c r="DG197" i="127" s="1"/>
  <c r="DL197" i="127" s="1"/>
  <c r="AU197" i="127"/>
  <c r="AT197" i="127"/>
  <c r="AS197" i="127"/>
  <c r="AX197" i="127" s="1"/>
  <c r="AH197" i="127"/>
  <c r="AG197" i="127"/>
  <c r="AI197" i="127" s="1"/>
  <c r="AF197" i="127"/>
  <c r="O197" i="127"/>
  <c r="T197" i="127" s="1"/>
  <c r="DH196" i="127"/>
  <c r="DB196" i="127"/>
  <c r="CV196" i="127"/>
  <c r="CP196" i="127"/>
  <c r="CJ196" i="127"/>
  <c r="CI196" i="127"/>
  <c r="CO196" i="127" s="1"/>
  <c r="AU196" i="127"/>
  <c r="AT196" i="127"/>
  <c r="AS196" i="127"/>
  <c r="AX196" i="127" s="1"/>
  <c r="AH196" i="127"/>
  <c r="AG196" i="127"/>
  <c r="AI196" i="127" s="1"/>
  <c r="AF196" i="127"/>
  <c r="O196" i="127"/>
  <c r="T196" i="127" s="1"/>
  <c r="DH195" i="127"/>
  <c r="DB195" i="127"/>
  <c r="CV195" i="127"/>
  <c r="CP195" i="127"/>
  <c r="CJ195" i="127"/>
  <c r="CI195" i="127"/>
  <c r="CO195" i="127" s="1"/>
  <c r="AU195" i="127"/>
  <c r="AT195" i="127"/>
  <c r="AS195" i="127"/>
  <c r="AX195" i="127" s="1"/>
  <c r="AH195" i="127"/>
  <c r="AG195" i="127"/>
  <c r="AI195" i="127" s="1"/>
  <c r="AF195" i="127"/>
  <c r="O195" i="127"/>
  <c r="T195" i="127" s="1"/>
  <c r="DH194" i="127"/>
  <c r="DB194" i="127"/>
  <c r="CV194" i="127"/>
  <c r="CP194" i="127"/>
  <c r="CJ194" i="127"/>
  <c r="CI194" i="127"/>
  <c r="CO194" i="127" s="1"/>
  <c r="AU194" i="127"/>
  <c r="AT194" i="127"/>
  <c r="AS194" i="127"/>
  <c r="AX194" i="127" s="1"/>
  <c r="AH194" i="127"/>
  <c r="AG194" i="127"/>
  <c r="AL194" i="127" s="1"/>
  <c r="AF194" i="127"/>
  <c r="O194" i="127"/>
  <c r="T194" i="127" s="1"/>
  <c r="DH193" i="127"/>
  <c r="DB193" i="127"/>
  <c r="CV193" i="127"/>
  <c r="CP193" i="127"/>
  <c r="CJ193" i="127"/>
  <c r="CI193" i="127"/>
  <c r="CO193" i="127" s="1"/>
  <c r="AU193" i="127"/>
  <c r="AT193" i="127"/>
  <c r="AS193" i="127"/>
  <c r="AX193" i="127" s="1"/>
  <c r="AH193" i="127"/>
  <c r="AG193" i="127"/>
  <c r="AL193" i="127" s="1"/>
  <c r="AF193" i="127"/>
  <c r="O193" i="127"/>
  <c r="T193" i="127" s="1"/>
  <c r="DH192" i="127"/>
  <c r="DB192" i="127"/>
  <c r="CV192" i="127"/>
  <c r="CP192" i="127"/>
  <c r="CJ192" i="127"/>
  <c r="CI192" i="127"/>
  <c r="CO192" i="127" s="1"/>
  <c r="AU192" i="127"/>
  <c r="AT192" i="127"/>
  <c r="AS192" i="127"/>
  <c r="AX192" i="127" s="1"/>
  <c r="AH192" i="127"/>
  <c r="AG192" i="127"/>
  <c r="AI192" i="127" s="1"/>
  <c r="AF192" i="127"/>
  <c r="O192" i="127"/>
  <c r="T192" i="127" s="1"/>
  <c r="DH191" i="127"/>
  <c r="DB191" i="127"/>
  <c r="CV191" i="127"/>
  <c r="CP191" i="127"/>
  <c r="CJ191" i="127"/>
  <c r="CI191" i="127"/>
  <c r="CO191" i="127" s="1"/>
  <c r="AU191" i="127"/>
  <c r="AT191" i="127"/>
  <c r="AS191" i="127"/>
  <c r="AX191" i="127" s="1"/>
  <c r="AH191" i="127"/>
  <c r="AG191" i="127"/>
  <c r="AI191" i="127" s="1"/>
  <c r="AF191" i="127"/>
  <c r="O191" i="127"/>
  <c r="T191" i="127" s="1"/>
  <c r="DH190" i="127"/>
  <c r="DB190" i="127"/>
  <c r="CV190" i="127"/>
  <c r="CP190" i="127"/>
  <c r="CJ190" i="127"/>
  <c r="CI190" i="127"/>
  <c r="CO190" i="127" s="1"/>
  <c r="AU190" i="127"/>
  <c r="AT190" i="127"/>
  <c r="AS190" i="127"/>
  <c r="AX190" i="127" s="1"/>
  <c r="AH190" i="127"/>
  <c r="AG190" i="127"/>
  <c r="AL190" i="127" s="1"/>
  <c r="AF190" i="127"/>
  <c r="O190" i="127"/>
  <c r="T190" i="127" s="1"/>
  <c r="DH189" i="127"/>
  <c r="DB189" i="127"/>
  <c r="CV189" i="127"/>
  <c r="CP189" i="127"/>
  <c r="CJ189" i="127"/>
  <c r="CI189" i="127"/>
  <c r="CO189" i="127" s="1"/>
  <c r="AU189" i="127"/>
  <c r="AT189" i="127"/>
  <c r="AS189" i="127"/>
  <c r="AX189" i="127" s="1"/>
  <c r="AH189" i="127"/>
  <c r="AG189" i="127"/>
  <c r="AL189" i="127" s="1"/>
  <c r="AF189" i="127"/>
  <c r="O189" i="127"/>
  <c r="T189" i="127" s="1"/>
  <c r="DH188" i="127"/>
  <c r="DB188" i="127"/>
  <c r="CV188" i="127"/>
  <c r="CP188" i="127"/>
  <c r="CJ188" i="127"/>
  <c r="CI188" i="127"/>
  <c r="CO188" i="127" s="1"/>
  <c r="AU188" i="127"/>
  <c r="AT188" i="127"/>
  <c r="AS188" i="127"/>
  <c r="AX188" i="127" s="1"/>
  <c r="AH188" i="127"/>
  <c r="AG188" i="127"/>
  <c r="AI188" i="127" s="1"/>
  <c r="AF188" i="127"/>
  <c r="O188" i="127"/>
  <c r="T188" i="127" s="1"/>
  <c r="DH187" i="127"/>
  <c r="DB187" i="127"/>
  <c r="CV187" i="127"/>
  <c r="CP187" i="127"/>
  <c r="CJ187" i="127"/>
  <c r="CI187" i="127"/>
  <c r="CO187" i="127" s="1"/>
  <c r="AU187" i="127"/>
  <c r="AT187" i="127"/>
  <c r="AS187" i="127"/>
  <c r="AX187" i="127" s="1"/>
  <c r="AH187" i="127"/>
  <c r="AG187" i="127"/>
  <c r="AI187" i="127" s="1"/>
  <c r="AF187" i="127"/>
  <c r="O187" i="127"/>
  <c r="T187" i="127" s="1"/>
  <c r="DH186" i="127"/>
  <c r="DB186" i="127"/>
  <c r="CV186" i="127"/>
  <c r="CP186" i="127"/>
  <c r="CJ186" i="127"/>
  <c r="CI186" i="127"/>
  <c r="CN186" i="127" s="1"/>
  <c r="AU186" i="127"/>
  <c r="AT186" i="127"/>
  <c r="AS186" i="127"/>
  <c r="AX186" i="127" s="1"/>
  <c r="AH186" i="127"/>
  <c r="AG186" i="127"/>
  <c r="AL186" i="127" s="1"/>
  <c r="AF186" i="127"/>
  <c r="O186" i="127"/>
  <c r="T186" i="127" s="1"/>
  <c r="DH185" i="127"/>
  <c r="DB185" i="127"/>
  <c r="CV185" i="127"/>
  <c r="CP185" i="127"/>
  <c r="CJ185" i="127"/>
  <c r="CI185" i="127"/>
  <c r="CO185" i="127" s="1"/>
  <c r="AU185" i="127"/>
  <c r="AT185" i="127"/>
  <c r="AS185" i="127"/>
  <c r="AX185" i="127" s="1"/>
  <c r="AH185" i="127"/>
  <c r="AG185" i="127"/>
  <c r="AL185" i="127" s="1"/>
  <c r="AF185" i="127"/>
  <c r="O185" i="127"/>
  <c r="T185" i="127" s="1"/>
  <c r="DH184" i="127"/>
  <c r="DB184" i="127"/>
  <c r="CV184" i="127"/>
  <c r="CP184" i="127"/>
  <c r="CJ184" i="127"/>
  <c r="CI184" i="127"/>
  <c r="CO184" i="127" s="1"/>
  <c r="AU184" i="127"/>
  <c r="AT184" i="127"/>
  <c r="AS184" i="127"/>
  <c r="AX184" i="127" s="1"/>
  <c r="AH184" i="127"/>
  <c r="AG184" i="127"/>
  <c r="AI184" i="127" s="1"/>
  <c r="AF184" i="127"/>
  <c r="O184" i="127"/>
  <c r="T184" i="127" s="1"/>
  <c r="DH183" i="127"/>
  <c r="DB183" i="127"/>
  <c r="CV183" i="127"/>
  <c r="CP183" i="127"/>
  <c r="CJ183" i="127"/>
  <c r="CI183" i="127"/>
  <c r="CN183" i="127" s="1"/>
  <c r="AU183" i="127"/>
  <c r="AT183" i="127"/>
  <c r="AS183" i="127"/>
  <c r="AX183" i="127" s="1"/>
  <c r="AH183" i="127"/>
  <c r="AG183" i="127"/>
  <c r="AL183" i="127" s="1"/>
  <c r="AF183" i="127"/>
  <c r="O183" i="127"/>
  <c r="T183" i="127" s="1"/>
  <c r="DH182" i="127"/>
  <c r="DB182" i="127"/>
  <c r="CV182" i="127"/>
  <c r="CP182" i="127"/>
  <c r="CJ182" i="127"/>
  <c r="CI182" i="127"/>
  <c r="CO182" i="127" s="1"/>
  <c r="CU182" i="127" s="1"/>
  <c r="DA182" i="127" s="1"/>
  <c r="DG182" i="127" s="1"/>
  <c r="DL182" i="127" s="1"/>
  <c r="AU182" i="127"/>
  <c r="AT182" i="127"/>
  <c r="AS182" i="127"/>
  <c r="AX182" i="127" s="1"/>
  <c r="AH182" i="127"/>
  <c r="AG182" i="127"/>
  <c r="AL182" i="127" s="1"/>
  <c r="AF182" i="127"/>
  <c r="O182" i="127"/>
  <c r="T182" i="127" s="1"/>
  <c r="DH181" i="127"/>
  <c r="DB181" i="127"/>
  <c r="CV181" i="127"/>
  <c r="CP181" i="127"/>
  <c r="CJ181" i="127"/>
  <c r="CI181" i="127"/>
  <c r="CN181" i="127" s="1"/>
  <c r="AU181" i="127"/>
  <c r="AT181" i="127"/>
  <c r="AS181" i="127"/>
  <c r="AX181" i="127" s="1"/>
  <c r="AH181" i="127"/>
  <c r="AG181" i="127"/>
  <c r="AL181" i="127" s="1"/>
  <c r="AF181" i="127"/>
  <c r="O181" i="127"/>
  <c r="T181" i="127" s="1"/>
  <c r="DH180" i="127"/>
  <c r="DB180" i="127"/>
  <c r="CV180" i="127"/>
  <c r="CP180" i="127"/>
  <c r="CJ180" i="127"/>
  <c r="CI180" i="127"/>
  <c r="CO180" i="127" s="1"/>
  <c r="AU180" i="127"/>
  <c r="AT180" i="127"/>
  <c r="AS180" i="127"/>
  <c r="AX180" i="127" s="1"/>
  <c r="AH180" i="127"/>
  <c r="AG180" i="127"/>
  <c r="AL180" i="127" s="1"/>
  <c r="AF180" i="127"/>
  <c r="O180" i="127"/>
  <c r="T180" i="127" s="1"/>
  <c r="DH179" i="127"/>
  <c r="DB179" i="127"/>
  <c r="CV179" i="127"/>
  <c r="CP179" i="127"/>
  <c r="CJ179" i="127"/>
  <c r="CI179" i="127"/>
  <c r="CO179" i="127" s="1"/>
  <c r="CU179" i="127" s="1"/>
  <c r="DA179" i="127" s="1"/>
  <c r="DG179" i="127" s="1"/>
  <c r="DL179" i="127" s="1"/>
  <c r="AU179" i="127"/>
  <c r="AT179" i="127"/>
  <c r="AS179" i="127"/>
  <c r="AX179" i="127" s="1"/>
  <c r="AH179" i="127"/>
  <c r="AG179" i="127"/>
  <c r="AI179" i="127" s="1"/>
  <c r="AF179" i="127"/>
  <c r="O179" i="127"/>
  <c r="T179" i="127" s="1"/>
  <c r="DH177" i="127"/>
  <c r="DB177" i="127"/>
  <c r="CV177" i="127"/>
  <c r="CP177" i="127"/>
  <c r="CJ177" i="127"/>
  <c r="CI177" i="127"/>
  <c r="CO177" i="127" s="1"/>
  <c r="AU177" i="127"/>
  <c r="AT177" i="127"/>
  <c r="AS177" i="127"/>
  <c r="AX177" i="127" s="1"/>
  <c r="AH177" i="127"/>
  <c r="AG177" i="127"/>
  <c r="AL177" i="127" s="1"/>
  <c r="AF177" i="127"/>
  <c r="O177" i="127"/>
  <c r="T177" i="127" s="1"/>
  <c r="DH176" i="127"/>
  <c r="DB176" i="127"/>
  <c r="CV176" i="127"/>
  <c r="CP176" i="127"/>
  <c r="CJ176" i="127"/>
  <c r="CI176" i="127"/>
  <c r="CO176" i="127" s="1"/>
  <c r="AU176" i="127"/>
  <c r="AT176" i="127"/>
  <c r="AS176" i="127"/>
  <c r="AX176" i="127" s="1"/>
  <c r="AH176" i="127"/>
  <c r="AG176" i="127"/>
  <c r="AL176" i="127" s="1"/>
  <c r="AF176" i="127"/>
  <c r="O176" i="127"/>
  <c r="T176" i="127" s="1"/>
  <c r="DH175" i="127"/>
  <c r="DB175" i="127"/>
  <c r="CV175" i="127"/>
  <c r="CP175" i="127"/>
  <c r="CJ175" i="127"/>
  <c r="CI175" i="127"/>
  <c r="CO175" i="127" s="1"/>
  <c r="AU175" i="127"/>
  <c r="AT175" i="127"/>
  <c r="AS175" i="127"/>
  <c r="AX175" i="127" s="1"/>
  <c r="AH175" i="127"/>
  <c r="AG175" i="127"/>
  <c r="AL175" i="127" s="1"/>
  <c r="AF175" i="127"/>
  <c r="O175" i="127"/>
  <c r="T175" i="127" s="1"/>
  <c r="DH174" i="127"/>
  <c r="DB174" i="127"/>
  <c r="CV174" i="127"/>
  <c r="CP174" i="127"/>
  <c r="CJ174" i="127"/>
  <c r="CI174" i="127"/>
  <c r="CO174" i="127" s="1"/>
  <c r="AU174" i="127"/>
  <c r="AT174" i="127"/>
  <c r="AS174" i="127"/>
  <c r="AX174" i="127" s="1"/>
  <c r="AH174" i="127"/>
  <c r="AG174" i="127"/>
  <c r="AL174" i="127" s="1"/>
  <c r="AF174" i="127"/>
  <c r="O174" i="127"/>
  <c r="T174" i="127" s="1"/>
  <c r="DH173" i="127"/>
  <c r="DB173" i="127"/>
  <c r="CV173" i="127"/>
  <c r="CP173" i="127"/>
  <c r="CJ173" i="127"/>
  <c r="CI173" i="127"/>
  <c r="CO173" i="127" s="1"/>
  <c r="AU173" i="127"/>
  <c r="AT173" i="127"/>
  <c r="AS173" i="127"/>
  <c r="AX173" i="127" s="1"/>
  <c r="AH173" i="127"/>
  <c r="AG173" i="127"/>
  <c r="AL173" i="127" s="1"/>
  <c r="AF173" i="127"/>
  <c r="O173" i="127"/>
  <c r="T173" i="127" s="1"/>
  <c r="DH172" i="127"/>
  <c r="DB172" i="127"/>
  <c r="CV172" i="127"/>
  <c r="CP172" i="127"/>
  <c r="CJ172" i="127"/>
  <c r="CI172" i="127"/>
  <c r="CO172" i="127" s="1"/>
  <c r="AU172" i="127"/>
  <c r="AT172" i="127"/>
  <c r="AS172" i="127"/>
  <c r="AX172" i="127" s="1"/>
  <c r="AH172" i="127"/>
  <c r="AG172" i="127"/>
  <c r="AL172" i="127" s="1"/>
  <c r="AF172" i="127"/>
  <c r="O172" i="127"/>
  <c r="T172" i="127" s="1"/>
  <c r="DH171" i="127"/>
  <c r="DB171" i="127"/>
  <c r="CV171" i="127"/>
  <c r="CP171" i="127"/>
  <c r="CJ171" i="127"/>
  <c r="CI171" i="127"/>
  <c r="CO171" i="127" s="1"/>
  <c r="AU171" i="127"/>
  <c r="AT171" i="127"/>
  <c r="AS171" i="127"/>
  <c r="AX171" i="127" s="1"/>
  <c r="AH171" i="127"/>
  <c r="AG171" i="127"/>
  <c r="AL171" i="127" s="1"/>
  <c r="AF171" i="127"/>
  <c r="O171" i="127"/>
  <c r="T171" i="127" s="1"/>
  <c r="DH170" i="127"/>
  <c r="DB170" i="127"/>
  <c r="CV170" i="127"/>
  <c r="CP170" i="127"/>
  <c r="CJ170" i="127"/>
  <c r="CI170" i="127"/>
  <c r="CO170" i="127" s="1"/>
  <c r="AU170" i="127"/>
  <c r="AT170" i="127"/>
  <c r="AS170" i="127"/>
  <c r="AX170" i="127" s="1"/>
  <c r="AH170" i="127"/>
  <c r="AG170" i="127"/>
  <c r="AL170" i="127" s="1"/>
  <c r="AF170" i="127"/>
  <c r="O170" i="127"/>
  <c r="T170" i="127" s="1"/>
  <c r="DH169" i="127"/>
  <c r="DB169" i="127"/>
  <c r="CV169" i="127"/>
  <c r="CP169" i="127"/>
  <c r="CJ169" i="127"/>
  <c r="CI169" i="127"/>
  <c r="CO169" i="127" s="1"/>
  <c r="AU169" i="127"/>
  <c r="AT169" i="127"/>
  <c r="AS169" i="127"/>
  <c r="AX169" i="127" s="1"/>
  <c r="AH169" i="127"/>
  <c r="AG169" i="127"/>
  <c r="AL169" i="127" s="1"/>
  <c r="AF169" i="127"/>
  <c r="O169" i="127"/>
  <c r="T169" i="127" s="1"/>
  <c r="DH168" i="127"/>
  <c r="DB168" i="127"/>
  <c r="CV168" i="127"/>
  <c r="CP168" i="127"/>
  <c r="CJ168" i="127"/>
  <c r="CI168" i="127"/>
  <c r="CO168" i="127" s="1"/>
  <c r="AU168" i="127"/>
  <c r="AT168" i="127"/>
  <c r="AS168" i="127"/>
  <c r="AX168" i="127" s="1"/>
  <c r="AH168" i="127"/>
  <c r="AG168" i="127"/>
  <c r="AL168" i="127" s="1"/>
  <c r="AF168" i="127"/>
  <c r="O168" i="127"/>
  <c r="T168" i="127" s="1"/>
  <c r="DH167" i="127"/>
  <c r="DB167" i="127"/>
  <c r="CV167" i="127"/>
  <c r="CP167" i="127"/>
  <c r="CJ167" i="127"/>
  <c r="CI167" i="127"/>
  <c r="CO167" i="127" s="1"/>
  <c r="AU167" i="127"/>
  <c r="AT167" i="127"/>
  <c r="AS167" i="127"/>
  <c r="AX167" i="127" s="1"/>
  <c r="AH167" i="127"/>
  <c r="AG167" i="127"/>
  <c r="AL167" i="127" s="1"/>
  <c r="AF167" i="127"/>
  <c r="O167" i="127"/>
  <c r="T167" i="127" s="1"/>
  <c r="DH166" i="127"/>
  <c r="DB166" i="127"/>
  <c r="CV166" i="127"/>
  <c r="CP166" i="127"/>
  <c r="CJ166" i="127"/>
  <c r="CI166" i="127"/>
  <c r="CO166" i="127" s="1"/>
  <c r="AU166" i="127"/>
  <c r="AT166" i="127"/>
  <c r="AS166" i="127"/>
  <c r="AX166" i="127" s="1"/>
  <c r="AH166" i="127"/>
  <c r="AG166" i="127"/>
  <c r="AL166" i="127" s="1"/>
  <c r="AF166" i="127"/>
  <c r="O166" i="127"/>
  <c r="T166" i="127" s="1"/>
  <c r="DH165" i="127"/>
  <c r="DB165" i="127"/>
  <c r="CV165" i="127"/>
  <c r="CP165" i="127"/>
  <c r="CJ165" i="127"/>
  <c r="CI165" i="127"/>
  <c r="CO165" i="127" s="1"/>
  <c r="AU165" i="127"/>
  <c r="AT165" i="127"/>
  <c r="AS165" i="127"/>
  <c r="AX165" i="127" s="1"/>
  <c r="AH165" i="127"/>
  <c r="AG165" i="127"/>
  <c r="AI165" i="127" s="1"/>
  <c r="AF165" i="127"/>
  <c r="O165" i="127"/>
  <c r="T165" i="127" s="1"/>
  <c r="DH164" i="127"/>
  <c r="DB164" i="127"/>
  <c r="CV164" i="127"/>
  <c r="CP164" i="127"/>
  <c r="CJ164" i="127"/>
  <c r="CI164" i="127"/>
  <c r="CO164" i="127" s="1"/>
  <c r="AU164" i="127"/>
  <c r="AT164" i="127"/>
  <c r="AS164" i="127"/>
  <c r="AX164" i="127" s="1"/>
  <c r="AH164" i="127"/>
  <c r="AG164" i="127"/>
  <c r="AI164" i="127" s="1"/>
  <c r="AF164" i="127"/>
  <c r="O164" i="127"/>
  <c r="T164" i="127" s="1"/>
  <c r="DH163" i="127"/>
  <c r="DB163" i="127"/>
  <c r="CV163" i="127"/>
  <c r="CP163" i="127"/>
  <c r="CJ163" i="127"/>
  <c r="CI163" i="127"/>
  <c r="CO163" i="127" s="1"/>
  <c r="AU163" i="127"/>
  <c r="AT163" i="127"/>
  <c r="AS163" i="127"/>
  <c r="AX163" i="127" s="1"/>
  <c r="AH163" i="127"/>
  <c r="AG163" i="127"/>
  <c r="AL163" i="127" s="1"/>
  <c r="AF163" i="127"/>
  <c r="O163" i="127"/>
  <c r="T163" i="127" s="1"/>
  <c r="DH162" i="127"/>
  <c r="DB162" i="127"/>
  <c r="CV162" i="127"/>
  <c r="CP162" i="127"/>
  <c r="CJ162" i="127"/>
  <c r="CI162" i="127"/>
  <c r="CO162" i="127" s="1"/>
  <c r="CU162" i="127" s="1"/>
  <c r="DA162" i="127" s="1"/>
  <c r="DG162" i="127" s="1"/>
  <c r="DL162" i="127" s="1"/>
  <c r="AU162" i="127"/>
  <c r="AT162" i="127"/>
  <c r="AS162" i="127"/>
  <c r="AX162" i="127" s="1"/>
  <c r="AH162" i="127"/>
  <c r="AG162" i="127"/>
  <c r="AI162" i="127" s="1"/>
  <c r="AF162" i="127"/>
  <c r="O162" i="127"/>
  <c r="T162" i="127" s="1"/>
  <c r="DH161" i="127"/>
  <c r="DB161" i="127"/>
  <c r="CV161" i="127"/>
  <c r="CP161" i="127"/>
  <c r="CJ161" i="127"/>
  <c r="CI161" i="127"/>
  <c r="CO161" i="127" s="1"/>
  <c r="AU161" i="127"/>
  <c r="AT161" i="127"/>
  <c r="AS161" i="127"/>
  <c r="AX161" i="127" s="1"/>
  <c r="AH161" i="127"/>
  <c r="AG161" i="127"/>
  <c r="AI161" i="127" s="1"/>
  <c r="AF161" i="127"/>
  <c r="O161" i="127"/>
  <c r="T161" i="127" s="1"/>
  <c r="DH160" i="127"/>
  <c r="DB160" i="127"/>
  <c r="CV160" i="127"/>
  <c r="CP160" i="127"/>
  <c r="CJ160" i="127"/>
  <c r="CI160" i="127"/>
  <c r="CO160" i="127" s="1"/>
  <c r="AU160" i="127"/>
  <c r="AT160" i="127"/>
  <c r="AS160" i="127"/>
  <c r="AX160" i="127" s="1"/>
  <c r="AH160" i="127"/>
  <c r="AG160" i="127"/>
  <c r="AL160" i="127" s="1"/>
  <c r="AF160" i="127"/>
  <c r="O160" i="127"/>
  <c r="T160" i="127" s="1"/>
  <c r="DH159" i="127"/>
  <c r="DB159" i="127"/>
  <c r="CV159" i="127"/>
  <c r="CP159" i="127"/>
  <c r="CJ159" i="127"/>
  <c r="CI159" i="127"/>
  <c r="CO159" i="127" s="1"/>
  <c r="AU159" i="127"/>
  <c r="AT159" i="127"/>
  <c r="AS159" i="127"/>
  <c r="AX159" i="127" s="1"/>
  <c r="AH159" i="127"/>
  <c r="AG159" i="127"/>
  <c r="AL159" i="127" s="1"/>
  <c r="AF159" i="127"/>
  <c r="O159" i="127"/>
  <c r="T159" i="127" s="1"/>
  <c r="DH158" i="127"/>
  <c r="DB158" i="127"/>
  <c r="CV158" i="127"/>
  <c r="CP158" i="127"/>
  <c r="CJ158" i="127"/>
  <c r="CI158" i="127"/>
  <c r="CO158" i="127" s="1"/>
  <c r="CU158" i="127" s="1"/>
  <c r="DA158" i="127" s="1"/>
  <c r="DG158" i="127" s="1"/>
  <c r="DL158" i="127" s="1"/>
  <c r="AU158" i="127"/>
  <c r="AT158" i="127"/>
  <c r="AS158" i="127"/>
  <c r="AX158" i="127" s="1"/>
  <c r="AH158" i="127"/>
  <c r="AG158" i="127"/>
  <c r="AI158" i="127" s="1"/>
  <c r="AF158" i="127"/>
  <c r="O158" i="127"/>
  <c r="T158" i="127" s="1"/>
  <c r="DH156" i="127"/>
  <c r="DB156" i="127"/>
  <c r="CV156" i="127"/>
  <c r="CP156" i="127"/>
  <c r="CJ156" i="127"/>
  <c r="CI156" i="127"/>
  <c r="CO156" i="127" s="1"/>
  <c r="AU156" i="127"/>
  <c r="AT156" i="127"/>
  <c r="AS156" i="127"/>
  <c r="AX156" i="127" s="1"/>
  <c r="AH156" i="127"/>
  <c r="AG156" i="127"/>
  <c r="AL156" i="127" s="1"/>
  <c r="AF156" i="127"/>
  <c r="O156" i="127"/>
  <c r="T156" i="127" s="1"/>
  <c r="DH155" i="127"/>
  <c r="DB155" i="127"/>
  <c r="CV155" i="127"/>
  <c r="CP155" i="127"/>
  <c r="CJ155" i="127"/>
  <c r="CI155" i="127"/>
  <c r="CO155" i="127" s="1"/>
  <c r="AU155" i="127"/>
  <c r="AT155" i="127"/>
  <c r="AS155" i="127"/>
  <c r="AX155" i="127" s="1"/>
  <c r="AH155" i="127"/>
  <c r="AG155" i="127"/>
  <c r="AL155" i="127" s="1"/>
  <c r="AF155" i="127"/>
  <c r="O155" i="127"/>
  <c r="T155" i="127" s="1"/>
  <c r="DH154" i="127"/>
  <c r="DB154" i="127"/>
  <c r="CV154" i="127"/>
  <c r="CP154" i="127"/>
  <c r="CJ154" i="127"/>
  <c r="CI154" i="127"/>
  <c r="CO154" i="127" s="1"/>
  <c r="AU154" i="127"/>
  <c r="AT154" i="127"/>
  <c r="AS154" i="127"/>
  <c r="AX154" i="127" s="1"/>
  <c r="AH154" i="127"/>
  <c r="AG154" i="127"/>
  <c r="AL154" i="127" s="1"/>
  <c r="AF154" i="127"/>
  <c r="O154" i="127"/>
  <c r="T154" i="127" s="1"/>
  <c r="DH153" i="127"/>
  <c r="DB153" i="127"/>
  <c r="CV153" i="127"/>
  <c r="CP153" i="127"/>
  <c r="CJ153" i="127"/>
  <c r="CI153" i="127"/>
  <c r="CO153" i="127" s="1"/>
  <c r="AU153" i="127"/>
  <c r="AT153" i="127"/>
  <c r="AS153" i="127"/>
  <c r="AX153" i="127" s="1"/>
  <c r="AH153" i="127"/>
  <c r="AG153" i="127"/>
  <c r="AL153" i="127" s="1"/>
  <c r="AF153" i="127"/>
  <c r="O153" i="127"/>
  <c r="T153" i="127" s="1"/>
  <c r="DH152" i="127"/>
  <c r="DB152" i="127"/>
  <c r="CV152" i="127"/>
  <c r="CP152" i="127"/>
  <c r="CJ152" i="127"/>
  <c r="CI152" i="127"/>
  <c r="CO152" i="127" s="1"/>
  <c r="AU152" i="127"/>
  <c r="AT152" i="127"/>
  <c r="AS152" i="127"/>
  <c r="AX152" i="127" s="1"/>
  <c r="AH152" i="127"/>
  <c r="AG152" i="127"/>
  <c r="AL152" i="127" s="1"/>
  <c r="AF152" i="127"/>
  <c r="O152" i="127"/>
  <c r="T152" i="127" s="1"/>
  <c r="DH151" i="127"/>
  <c r="DB151" i="127"/>
  <c r="CV151" i="127"/>
  <c r="CP151" i="127"/>
  <c r="CJ151" i="127"/>
  <c r="CI151" i="127"/>
  <c r="CO151" i="127" s="1"/>
  <c r="AU151" i="127"/>
  <c r="AT151" i="127"/>
  <c r="AS151" i="127"/>
  <c r="AX151" i="127" s="1"/>
  <c r="AH151" i="127"/>
  <c r="AG151" i="127"/>
  <c r="AL151" i="127" s="1"/>
  <c r="AF151" i="127"/>
  <c r="O151" i="127"/>
  <c r="T151" i="127" s="1"/>
  <c r="DH150" i="127"/>
  <c r="DB150" i="127"/>
  <c r="CV150" i="127"/>
  <c r="CP150" i="127"/>
  <c r="CJ150" i="127"/>
  <c r="CI150" i="127"/>
  <c r="CO150" i="127" s="1"/>
  <c r="AU150" i="127"/>
  <c r="AT150" i="127"/>
  <c r="AS150" i="127"/>
  <c r="AX150" i="127" s="1"/>
  <c r="AH150" i="127"/>
  <c r="AG150" i="127"/>
  <c r="AL150" i="127" s="1"/>
  <c r="AF150" i="127"/>
  <c r="O150" i="127"/>
  <c r="T150" i="127" s="1"/>
  <c r="DH149" i="127"/>
  <c r="DB149" i="127"/>
  <c r="CV149" i="127"/>
  <c r="CP149" i="127"/>
  <c r="CJ149" i="127"/>
  <c r="CI149" i="127"/>
  <c r="CO149" i="127" s="1"/>
  <c r="AU149" i="127"/>
  <c r="AT149" i="127"/>
  <c r="AS149" i="127"/>
  <c r="AX149" i="127" s="1"/>
  <c r="AH149" i="127"/>
  <c r="AG149" i="127"/>
  <c r="AL149" i="127" s="1"/>
  <c r="AF149" i="127"/>
  <c r="O149" i="127"/>
  <c r="T149" i="127" s="1"/>
  <c r="DH148" i="127"/>
  <c r="DB148" i="127"/>
  <c r="CV148" i="127"/>
  <c r="CP148" i="127"/>
  <c r="CJ148" i="127"/>
  <c r="CI148" i="127"/>
  <c r="CO148" i="127" s="1"/>
  <c r="AU148" i="127"/>
  <c r="AT148" i="127"/>
  <c r="AS148" i="127"/>
  <c r="AX148" i="127" s="1"/>
  <c r="AH148" i="127"/>
  <c r="AG148" i="127"/>
  <c r="AI148" i="127" s="1"/>
  <c r="AF148" i="127"/>
  <c r="O148" i="127"/>
  <c r="T148" i="127" s="1"/>
  <c r="AI222" i="127" l="1"/>
  <c r="CN197" i="127"/>
  <c r="CN152" i="127"/>
  <c r="CN150" i="127"/>
  <c r="CN169" i="127"/>
  <c r="CN173" i="127"/>
  <c r="CN185" i="127"/>
  <c r="CN159" i="127"/>
  <c r="AI189" i="127"/>
  <c r="AI169" i="127"/>
  <c r="AI170" i="127"/>
  <c r="AL179" i="127"/>
  <c r="CN179" i="127"/>
  <c r="AI201" i="127"/>
  <c r="CO202" i="127"/>
  <c r="CT202" i="127" s="1"/>
  <c r="CN203" i="127"/>
  <c r="AI209" i="127"/>
  <c r="AI217" i="127"/>
  <c r="CZ179" i="127"/>
  <c r="AI154" i="127"/>
  <c r="AI205" i="127"/>
  <c r="CZ158" i="127"/>
  <c r="AI160" i="127"/>
  <c r="AI181" i="127"/>
  <c r="AI194" i="127"/>
  <c r="CZ197" i="127"/>
  <c r="AI202" i="127"/>
  <c r="CN205" i="127"/>
  <c r="CO206" i="127"/>
  <c r="CT206" i="127" s="1"/>
  <c r="AI210" i="127"/>
  <c r="AI218" i="127"/>
  <c r="CN168" i="127"/>
  <c r="CN176" i="127"/>
  <c r="CN182" i="127"/>
  <c r="CO183" i="127"/>
  <c r="CT183" i="127" s="1"/>
  <c r="CN188" i="127"/>
  <c r="CN190" i="127"/>
  <c r="CN196" i="127"/>
  <c r="CN211" i="127"/>
  <c r="CN213" i="127"/>
  <c r="CN219" i="127"/>
  <c r="CN221" i="127"/>
  <c r="AI153" i="127"/>
  <c r="CN149" i="127"/>
  <c r="AI150" i="127"/>
  <c r="AI151" i="127"/>
  <c r="CT158" i="127"/>
  <c r="AL164" i="127"/>
  <c r="AL165" i="127"/>
  <c r="CN165" i="127"/>
  <c r="AI166" i="127"/>
  <c r="CN172" i="127"/>
  <c r="AI173" i="127"/>
  <c r="AI174" i="127"/>
  <c r="CN177" i="127"/>
  <c r="CT179" i="127"/>
  <c r="AI180" i="127"/>
  <c r="CN184" i="127"/>
  <c r="AI185" i="127"/>
  <c r="AI186" i="127"/>
  <c r="CN192" i="127"/>
  <c r="AI193" i="127"/>
  <c r="CN194" i="127"/>
  <c r="CT197" i="127"/>
  <c r="AI200" i="127"/>
  <c r="CZ205" i="127"/>
  <c r="AI206" i="127"/>
  <c r="CN207" i="127"/>
  <c r="CN209" i="127"/>
  <c r="CN215" i="127"/>
  <c r="CN217" i="127"/>
  <c r="CN223" i="127"/>
  <c r="CN156" i="127"/>
  <c r="AL158" i="127"/>
  <c r="CN158" i="127"/>
  <c r="CN162" i="127"/>
  <c r="AI163" i="127"/>
  <c r="AI182" i="127"/>
  <c r="AI183" i="127"/>
  <c r="AI190" i="127"/>
  <c r="AI213" i="127"/>
  <c r="AI214" i="127"/>
  <c r="AI221" i="127"/>
  <c r="CU148" i="127"/>
  <c r="CT148" i="127"/>
  <c r="CU149" i="127"/>
  <c r="CT149" i="127"/>
  <c r="CU153" i="127"/>
  <c r="CT153" i="127"/>
  <c r="CU154" i="127"/>
  <c r="CT154" i="127"/>
  <c r="CT160" i="127"/>
  <c r="CU160" i="127"/>
  <c r="CU152" i="127"/>
  <c r="CT152" i="127"/>
  <c r="CT150" i="127"/>
  <c r="CU150" i="127"/>
  <c r="CU151" i="127"/>
  <c r="CT151" i="127"/>
  <c r="CT156" i="127"/>
  <c r="CU156" i="127"/>
  <c r="CU155" i="127"/>
  <c r="CT155" i="127"/>
  <c r="CU163" i="127"/>
  <c r="CT163" i="127"/>
  <c r="CT159" i="127"/>
  <c r="CU159" i="127"/>
  <c r="CN148" i="127"/>
  <c r="AI149" i="127"/>
  <c r="AI152" i="127"/>
  <c r="CN155" i="127"/>
  <c r="AI156" i="127"/>
  <c r="AI159" i="127"/>
  <c r="CZ162" i="127"/>
  <c r="CN163" i="127"/>
  <c r="CU164" i="127"/>
  <c r="CT164" i="127"/>
  <c r="CT165" i="127"/>
  <c r="CU165" i="127"/>
  <c r="CT172" i="127"/>
  <c r="CU172" i="127"/>
  <c r="CT177" i="127"/>
  <c r="CU177" i="127"/>
  <c r="AL148" i="127"/>
  <c r="CN151" i="127"/>
  <c r="CN154" i="127"/>
  <c r="AI155" i="127"/>
  <c r="DF158" i="127"/>
  <c r="CN160" i="127"/>
  <c r="AL161" i="127"/>
  <c r="AL162" i="127"/>
  <c r="CT162" i="127"/>
  <c r="CU166" i="127"/>
  <c r="CT166" i="127"/>
  <c r="CU171" i="127"/>
  <c r="CT171" i="127"/>
  <c r="CU173" i="127"/>
  <c r="CT173" i="127"/>
  <c r="CU174" i="127"/>
  <c r="CT174" i="127"/>
  <c r="CU180" i="127"/>
  <c r="CT180" i="127"/>
  <c r="CN153" i="127"/>
  <c r="CU161" i="127"/>
  <c r="CT161" i="127"/>
  <c r="CT168" i="127"/>
  <c r="CU168" i="127"/>
  <c r="CT176" i="127"/>
  <c r="CU176" i="127"/>
  <c r="DF162" i="127"/>
  <c r="CU167" i="127"/>
  <c r="CT167" i="127"/>
  <c r="CU169" i="127"/>
  <c r="CT169" i="127"/>
  <c r="CU170" i="127"/>
  <c r="CT170" i="127"/>
  <c r="CU175" i="127"/>
  <c r="CT175" i="127"/>
  <c r="CN161" i="127"/>
  <c r="CN164" i="127"/>
  <c r="CN167" i="127"/>
  <c r="AI168" i="127"/>
  <c r="CN171" i="127"/>
  <c r="AI172" i="127"/>
  <c r="CN175" i="127"/>
  <c r="AI176" i="127"/>
  <c r="AI177" i="127"/>
  <c r="DF179" i="127"/>
  <c r="CZ182" i="127"/>
  <c r="CU184" i="127"/>
  <c r="CT184" i="127"/>
  <c r="CU192" i="127"/>
  <c r="CT192" i="127"/>
  <c r="CT194" i="127"/>
  <c r="CU194" i="127"/>
  <c r="CU201" i="127"/>
  <c r="CT201" i="127"/>
  <c r="CN166" i="127"/>
  <c r="AI167" i="127"/>
  <c r="CN170" i="127"/>
  <c r="AI171" i="127"/>
  <c r="CN174" i="127"/>
  <c r="AI175" i="127"/>
  <c r="CN180" i="127"/>
  <c r="CO181" i="127"/>
  <c r="CT182" i="127"/>
  <c r="CU185" i="127"/>
  <c r="CT185" i="127"/>
  <c r="CU191" i="127"/>
  <c r="CT191" i="127"/>
  <c r="CU193" i="127"/>
  <c r="CT193" i="127"/>
  <c r="CU200" i="127"/>
  <c r="CT200" i="127"/>
  <c r="CU188" i="127"/>
  <c r="CT188" i="127"/>
  <c r="CT190" i="127"/>
  <c r="CU190" i="127"/>
  <c r="CU196" i="127"/>
  <c r="CT196" i="127"/>
  <c r="DF182" i="127"/>
  <c r="CU187" i="127"/>
  <c r="CT187" i="127"/>
  <c r="CU189" i="127"/>
  <c r="CT189" i="127"/>
  <c r="CU195" i="127"/>
  <c r="CT195" i="127"/>
  <c r="AL184" i="127"/>
  <c r="CO186" i="127"/>
  <c r="AL188" i="127"/>
  <c r="CN189" i="127"/>
  <c r="AL192" i="127"/>
  <c r="CN193" i="127"/>
  <c r="AL196" i="127"/>
  <c r="AL197" i="127"/>
  <c r="CN200" i="127"/>
  <c r="CT203" i="127"/>
  <c r="CU203" i="127"/>
  <c r="AL204" i="127"/>
  <c r="CT205" i="127"/>
  <c r="CT207" i="127"/>
  <c r="CU207" i="127"/>
  <c r="CU208" i="127"/>
  <c r="CT208" i="127"/>
  <c r="CU209" i="127"/>
  <c r="CT209" i="127"/>
  <c r="CU210" i="127"/>
  <c r="CT210" i="127"/>
  <c r="CT215" i="127"/>
  <c r="CU215" i="127"/>
  <c r="CU216" i="127"/>
  <c r="CT216" i="127"/>
  <c r="CU217" i="127"/>
  <c r="CT217" i="127"/>
  <c r="CU218" i="127"/>
  <c r="CT218" i="127"/>
  <c r="CT223" i="127"/>
  <c r="CU223" i="127"/>
  <c r="AL187" i="127"/>
  <c r="AL191" i="127"/>
  <c r="AL195" i="127"/>
  <c r="CU204" i="127"/>
  <c r="CT204" i="127"/>
  <c r="CN187" i="127"/>
  <c r="CN191" i="127"/>
  <c r="CN195" i="127"/>
  <c r="DF197" i="127"/>
  <c r="CN201" i="127"/>
  <c r="DF205" i="127"/>
  <c r="CT211" i="127"/>
  <c r="CU211" i="127"/>
  <c r="CU212" i="127"/>
  <c r="CT212" i="127"/>
  <c r="CU213" i="127"/>
  <c r="CT213" i="127"/>
  <c r="CU214" i="127"/>
  <c r="CT214" i="127"/>
  <c r="CT219" i="127"/>
  <c r="CU219" i="127"/>
  <c r="CU220" i="127"/>
  <c r="CT220" i="127"/>
  <c r="CU221" i="127"/>
  <c r="CT221" i="127"/>
  <c r="CU222" i="127"/>
  <c r="CT222" i="127"/>
  <c r="AI203" i="127"/>
  <c r="AI207" i="127"/>
  <c r="CN210" i="127"/>
  <c r="AI211" i="127"/>
  <c r="CN214" i="127"/>
  <c r="AI215" i="127"/>
  <c r="CN218" i="127"/>
  <c r="AI219" i="127"/>
  <c r="CN222" i="127"/>
  <c r="AI223" i="127"/>
  <c r="AL208" i="127"/>
  <c r="AL212" i="127"/>
  <c r="AL216" i="127"/>
  <c r="AL220" i="127"/>
  <c r="CN204" i="127"/>
  <c r="CN208" i="127"/>
  <c r="CN212" i="127"/>
  <c r="CN216" i="127"/>
  <c r="CN220" i="127"/>
  <c r="DH147" i="127"/>
  <c r="DB147" i="127"/>
  <c r="CV147" i="127"/>
  <c r="CP147" i="127"/>
  <c r="CJ147" i="127"/>
  <c r="CI147" i="127"/>
  <c r="CO147" i="127" s="1"/>
  <c r="CU147" i="127" s="1"/>
  <c r="DA147" i="127" s="1"/>
  <c r="DG147" i="127" s="1"/>
  <c r="AU147" i="127"/>
  <c r="AT147" i="127"/>
  <c r="AS147" i="127"/>
  <c r="AX147" i="127" s="1"/>
  <c r="AH147" i="127"/>
  <c r="AG147" i="127"/>
  <c r="AL147" i="127" s="1"/>
  <c r="AF147" i="127"/>
  <c r="O147" i="127"/>
  <c r="T147" i="127" s="1"/>
  <c r="CU183" i="127" l="1"/>
  <c r="DA183" i="127" s="1"/>
  <c r="CU202" i="127"/>
  <c r="CZ202" i="127" s="1"/>
  <c r="CU206" i="127"/>
  <c r="DA206" i="127" s="1"/>
  <c r="CN147" i="127"/>
  <c r="DA217" i="127"/>
  <c r="CZ217" i="127"/>
  <c r="DA209" i="127"/>
  <c r="CZ209" i="127"/>
  <c r="CZ203" i="127"/>
  <c r="DA203" i="127"/>
  <c r="DA195" i="127"/>
  <c r="CZ195" i="127"/>
  <c r="DA187" i="127"/>
  <c r="CZ187" i="127"/>
  <c r="CZ190" i="127"/>
  <c r="DA190" i="127"/>
  <c r="CT181" i="127"/>
  <c r="CU181" i="127"/>
  <c r="CZ194" i="127"/>
  <c r="DA194" i="127"/>
  <c r="CZ159" i="127"/>
  <c r="DA159" i="127"/>
  <c r="CZ160" i="127"/>
  <c r="DA160" i="127"/>
  <c r="DA222" i="127"/>
  <c r="CZ222" i="127"/>
  <c r="DA220" i="127"/>
  <c r="CZ220" i="127"/>
  <c r="DA214" i="127"/>
  <c r="CZ214" i="127"/>
  <c r="DA212" i="127"/>
  <c r="CZ212" i="127"/>
  <c r="CT186" i="127"/>
  <c r="CU186" i="127"/>
  <c r="DA200" i="127"/>
  <c r="CZ200" i="127"/>
  <c r="DA191" i="127"/>
  <c r="CZ191" i="127"/>
  <c r="DA184" i="127"/>
  <c r="CZ184" i="127"/>
  <c r="DA175" i="127"/>
  <c r="CZ175" i="127"/>
  <c r="DA169" i="127"/>
  <c r="CZ169" i="127"/>
  <c r="CZ176" i="127"/>
  <c r="DA176" i="127"/>
  <c r="DA173" i="127"/>
  <c r="CZ173" i="127"/>
  <c r="DA166" i="127"/>
  <c r="CZ166" i="127"/>
  <c r="CZ172" i="127"/>
  <c r="DA172" i="127"/>
  <c r="DA163" i="127"/>
  <c r="CZ163" i="127"/>
  <c r="DA155" i="127"/>
  <c r="CZ155" i="127"/>
  <c r="DA151" i="127"/>
  <c r="CZ151" i="127"/>
  <c r="CZ149" i="127"/>
  <c r="DA149" i="127"/>
  <c r="CZ219" i="127"/>
  <c r="DA219" i="127"/>
  <c r="CZ211" i="127"/>
  <c r="DA211" i="127"/>
  <c r="DA204" i="127"/>
  <c r="CZ204" i="127"/>
  <c r="DA218" i="127"/>
  <c r="CZ218" i="127"/>
  <c r="DA216" i="127"/>
  <c r="CZ216" i="127"/>
  <c r="DA210" i="127"/>
  <c r="CZ210" i="127"/>
  <c r="DA208" i="127"/>
  <c r="CZ208" i="127"/>
  <c r="DA189" i="127"/>
  <c r="CZ189" i="127"/>
  <c r="CZ183" i="127"/>
  <c r="DA161" i="127"/>
  <c r="CZ161" i="127"/>
  <c r="DA164" i="127"/>
  <c r="CZ164" i="127"/>
  <c r="CZ156" i="127"/>
  <c r="DA156" i="127"/>
  <c r="DA150" i="127"/>
  <c r="CZ150" i="127"/>
  <c r="DA221" i="127"/>
  <c r="CZ221" i="127"/>
  <c r="DA213" i="127"/>
  <c r="CZ213" i="127"/>
  <c r="CZ223" i="127"/>
  <c r="DA223" i="127"/>
  <c r="CZ215" i="127"/>
  <c r="DA215" i="127"/>
  <c r="CZ207" i="127"/>
  <c r="DA207" i="127"/>
  <c r="DA196" i="127"/>
  <c r="CZ196" i="127"/>
  <c r="DA188" i="127"/>
  <c r="CZ188" i="127"/>
  <c r="DA193" i="127"/>
  <c r="CZ193" i="127"/>
  <c r="DA185" i="127"/>
  <c r="CZ185" i="127"/>
  <c r="DA201" i="127"/>
  <c r="CZ201" i="127"/>
  <c r="DA192" i="127"/>
  <c r="CZ192" i="127"/>
  <c r="DA170" i="127"/>
  <c r="CZ170" i="127"/>
  <c r="DA167" i="127"/>
  <c r="CZ167" i="127"/>
  <c r="CZ168" i="127"/>
  <c r="DA168" i="127"/>
  <c r="DA180" i="127"/>
  <c r="CZ180" i="127"/>
  <c r="DA174" i="127"/>
  <c r="CZ174" i="127"/>
  <c r="DA171" i="127"/>
  <c r="CZ171" i="127"/>
  <c r="CZ177" i="127"/>
  <c r="DA177" i="127"/>
  <c r="CZ165" i="127"/>
  <c r="DA165" i="127"/>
  <c r="DA152" i="127"/>
  <c r="CZ152" i="127"/>
  <c r="DA154" i="127"/>
  <c r="CZ154" i="127"/>
  <c r="DA153" i="127"/>
  <c r="CZ153" i="127"/>
  <c r="DA148" i="127"/>
  <c r="CZ148" i="127"/>
  <c r="AI147" i="127"/>
  <c r="CT147" i="127"/>
  <c r="E180" i="325"/>
  <c r="E139" i="325"/>
  <c r="E140" i="325"/>
  <c r="E141" i="325"/>
  <c r="E145" i="325"/>
  <c r="E146" i="325"/>
  <c r="E163" i="325"/>
  <c r="E164" i="325"/>
  <c r="E169" i="325"/>
  <c r="E170" i="325"/>
  <c r="E171" i="325"/>
  <c r="E172" i="325"/>
  <c r="E147" i="325"/>
  <c r="E148" i="325"/>
  <c r="CZ206" i="127" l="1"/>
  <c r="DA202" i="127"/>
  <c r="DF202" i="127" s="1"/>
  <c r="DF165" i="127"/>
  <c r="DG165" i="127"/>
  <c r="DL165" i="127" s="1"/>
  <c r="DF168" i="127"/>
  <c r="DG168" i="127"/>
  <c r="DL168" i="127" s="1"/>
  <c r="DF215" i="127"/>
  <c r="DG215" i="127"/>
  <c r="DL215" i="127" s="1"/>
  <c r="DF183" i="127"/>
  <c r="DG183" i="127"/>
  <c r="DL183" i="127" s="1"/>
  <c r="DF219" i="127"/>
  <c r="DG219" i="127"/>
  <c r="DL219" i="127" s="1"/>
  <c r="CZ186" i="127"/>
  <c r="DA186" i="127"/>
  <c r="DF160" i="127"/>
  <c r="DG160" i="127"/>
  <c r="DL160" i="127" s="1"/>
  <c r="DF194" i="127"/>
  <c r="DG194" i="127"/>
  <c r="DL194" i="127" s="1"/>
  <c r="DF190" i="127"/>
  <c r="DG190" i="127"/>
  <c r="DL190" i="127" s="1"/>
  <c r="DG148" i="127"/>
  <c r="DL148" i="127" s="1"/>
  <c r="DF148" i="127"/>
  <c r="DG154" i="127"/>
  <c r="DL154" i="127" s="1"/>
  <c r="DF154" i="127"/>
  <c r="DG174" i="127"/>
  <c r="DL174" i="127" s="1"/>
  <c r="DF174" i="127"/>
  <c r="DG170" i="127"/>
  <c r="DL170" i="127" s="1"/>
  <c r="DF170" i="127"/>
  <c r="DG192" i="127"/>
  <c r="DL192" i="127" s="1"/>
  <c r="DF192" i="127"/>
  <c r="DG193" i="127"/>
  <c r="DL193" i="127" s="1"/>
  <c r="DF193" i="127"/>
  <c r="DF196" i="127"/>
  <c r="DG196" i="127"/>
  <c r="DL196" i="127" s="1"/>
  <c r="DG213" i="127"/>
  <c r="DL213" i="127" s="1"/>
  <c r="DF213" i="127"/>
  <c r="DF150" i="127"/>
  <c r="DG150" i="127"/>
  <c r="DL150" i="127" s="1"/>
  <c r="DG164" i="127"/>
  <c r="DL164" i="127" s="1"/>
  <c r="DF164" i="127"/>
  <c r="DG208" i="127"/>
  <c r="DL208" i="127" s="1"/>
  <c r="DF208" i="127"/>
  <c r="DG216" i="127"/>
  <c r="DL216" i="127" s="1"/>
  <c r="DF216" i="127"/>
  <c r="DG204" i="127"/>
  <c r="DL204" i="127" s="1"/>
  <c r="DF204" i="127"/>
  <c r="DG163" i="127"/>
  <c r="DL163" i="127" s="1"/>
  <c r="DF163" i="127"/>
  <c r="DG166" i="127"/>
  <c r="DL166" i="127" s="1"/>
  <c r="DF166" i="127"/>
  <c r="DG169" i="127"/>
  <c r="DL169" i="127" s="1"/>
  <c r="DF169" i="127"/>
  <c r="DG191" i="127"/>
  <c r="DL191" i="127" s="1"/>
  <c r="DF191" i="127"/>
  <c r="DG214" i="127"/>
  <c r="DL214" i="127" s="1"/>
  <c r="DF214" i="127"/>
  <c r="DG222" i="127"/>
  <c r="DL222" i="127" s="1"/>
  <c r="DF222" i="127"/>
  <c r="DG195" i="127"/>
  <c r="DL195" i="127" s="1"/>
  <c r="DF195" i="127"/>
  <c r="DG209" i="127"/>
  <c r="DL209" i="127" s="1"/>
  <c r="DF209" i="127"/>
  <c r="DF177" i="127"/>
  <c r="DG177" i="127"/>
  <c r="DL177" i="127" s="1"/>
  <c r="DF207" i="127"/>
  <c r="DG207" i="127"/>
  <c r="DL207" i="127" s="1"/>
  <c r="DF223" i="127"/>
  <c r="DG223" i="127"/>
  <c r="DL223" i="127" s="1"/>
  <c r="DF156" i="127"/>
  <c r="DG156" i="127"/>
  <c r="DL156" i="127" s="1"/>
  <c r="DF211" i="127"/>
  <c r="DG211" i="127"/>
  <c r="DL211" i="127" s="1"/>
  <c r="DG149" i="127"/>
  <c r="DL149" i="127" s="1"/>
  <c r="DF149" i="127"/>
  <c r="DF172" i="127"/>
  <c r="DG172" i="127"/>
  <c r="DL172" i="127" s="1"/>
  <c r="DF176" i="127"/>
  <c r="DG176" i="127"/>
  <c r="DL176" i="127" s="1"/>
  <c r="DF206" i="127"/>
  <c r="DG206" i="127"/>
  <c r="DL206" i="127" s="1"/>
  <c r="DF159" i="127"/>
  <c r="DG159" i="127"/>
  <c r="DL159" i="127" s="1"/>
  <c r="CZ181" i="127"/>
  <c r="DA181" i="127"/>
  <c r="DF203" i="127"/>
  <c r="DG203" i="127"/>
  <c r="DL203" i="127" s="1"/>
  <c r="DG153" i="127"/>
  <c r="DL153" i="127" s="1"/>
  <c r="DF153" i="127"/>
  <c r="DF152" i="127"/>
  <c r="DG152" i="127"/>
  <c r="DL152" i="127" s="1"/>
  <c r="DG171" i="127"/>
  <c r="DL171" i="127" s="1"/>
  <c r="DF171" i="127"/>
  <c r="DG180" i="127"/>
  <c r="DL180" i="127" s="1"/>
  <c r="DF180" i="127"/>
  <c r="DG167" i="127"/>
  <c r="DL167" i="127" s="1"/>
  <c r="DF167" i="127"/>
  <c r="DG201" i="127"/>
  <c r="DL201" i="127" s="1"/>
  <c r="DF201" i="127"/>
  <c r="DG185" i="127"/>
  <c r="DL185" i="127" s="1"/>
  <c r="DF185" i="127"/>
  <c r="DG188" i="127"/>
  <c r="DL188" i="127" s="1"/>
  <c r="DF188" i="127"/>
  <c r="DG221" i="127"/>
  <c r="DL221" i="127" s="1"/>
  <c r="DF221" i="127"/>
  <c r="DG161" i="127"/>
  <c r="DL161" i="127" s="1"/>
  <c r="DF161" i="127"/>
  <c r="DG189" i="127"/>
  <c r="DL189" i="127" s="1"/>
  <c r="DF189" i="127"/>
  <c r="DG210" i="127"/>
  <c r="DL210" i="127" s="1"/>
  <c r="DF210" i="127"/>
  <c r="DG218" i="127"/>
  <c r="DL218" i="127" s="1"/>
  <c r="DF218" i="127"/>
  <c r="DG151" i="127"/>
  <c r="DL151" i="127" s="1"/>
  <c r="DF151" i="127"/>
  <c r="DG155" i="127"/>
  <c r="DL155" i="127" s="1"/>
  <c r="DF155" i="127"/>
  <c r="DG173" i="127"/>
  <c r="DL173" i="127" s="1"/>
  <c r="DF173" i="127"/>
  <c r="DG175" i="127"/>
  <c r="DL175" i="127" s="1"/>
  <c r="DF175" i="127"/>
  <c r="DG184" i="127"/>
  <c r="DL184" i="127" s="1"/>
  <c r="DF184" i="127"/>
  <c r="DG200" i="127"/>
  <c r="DL200" i="127" s="1"/>
  <c r="DF200" i="127"/>
  <c r="DG212" i="127"/>
  <c r="DL212" i="127" s="1"/>
  <c r="DF212" i="127"/>
  <c r="DG220" i="127"/>
  <c r="DL220" i="127" s="1"/>
  <c r="DF220" i="127"/>
  <c r="DG187" i="127"/>
  <c r="DL187" i="127" s="1"/>
  <c r="DF187" i="127"/>
  <c r="DG217" i="127"/>
  <c r="DL217" i="127" s="1"/>
  <c r="DF217" i="127"/>
  <c r="CZ147" i="127"/>
  <c r="DG202" i="127" l="1"/>
  <c r="DL202" i="127" s="1"/>
  <c r="DF186" i="127"/>
  <c r="DG186" i="127"/>
  <c r="DL186" i="127" s="1"/>
  <c r="DF181" i="127"/>
  <c r="DG181" i="127"/>
  <c r="DL181" i="127" s="1"/>
  <c r="DL147" i="127"/>
  <c r="DF147" i="127"/>
  <c r="CI228" i="127" l="1"/>
  <c r="CO228" i="127" s="1"/>
  <c r="CU228" i="127" s="1"/>
  <c r="DA228" i="127" s="1"/>
  <c r="DG228" i="127" s="1"/>
  <c r="CI225" i="127"/>
  <c r="CO225" i="127" s="1"/>
  <c r="CU225" i="127" s="1"/>
  <c r="DA225" i="127" s="1"/>
  <c r="DG225" i="127" s="1"/>
  <c r="CI227" i="127"/>
  <c r="CO227" i="127" s="1"/>
  <c r="CU227" i="127" s="1"/>
  <c r="DA227" i="127" s="1"/>
  <c r="DG227" i="127" s="1"/>
  <c r="CI224" i="127"/>
  <c r="CO224" i="127" s="1"/>
  <c r="CU224" i="127" s="1"/>
  <c r="DA224" i="127" s="1"/>
  <c r="DG224" i="127" s="1"/>
  <c r="CI226" i="127"/>
  <c r="CO226" i="127" s="1"/>
  <c r="CU226" i="127" s="1"/>
  <c r="DA226" i="127" s="1"/>
  <c r="DG226" i="127" s="1"/>
  <c r="AU226" i="127" l="1"/>
  <c r="AB226" i="127"/>
  <c r="AH226" i="127" s="1"/>
  <c r="AG226" i="127"/>
  <c r="O226" i="127"/>
  <c r="T226" i="127" s="1"/>
  <c r="AU224" i="127"/>
  <c r="AB224" i="127"/>
  <c r="AH224" i="127" s="1"/>
  <c r="AG224" i="127"/>
  <c r="O224" i="127"/>
  <c r="T224" i="127" s="1"/>
  <c r="AU227" i="127"/>
  <c r="AB227" i="127"/>
  <c r="AH227" i="127" s="1"/>
  <c r="AF227" i="127"/>
  <c r="O227" i="127"/>
  <c r="T227" i="127" s="1"/>
  <c r="AU225" i="127"/>
  <c r="AB225" i="127"/>
  <c r="AH225" i="127" s="1"/>
  <c r="AG225" i="127"/>
  <c r="O225" i="127"/>
  <c r="T225" i="127" s="1"/>
  <c r="AU228" i="127"/>
  <c r="AB228" i="127"/>
  <c r="AH228" i="127" s="1"/>
  <c r="AG228" i="127"/>
  <c r="O228" i="127"/>
  <c r="T228" i="127" s="1"/>
  <c r="DH230" i="127"/>
  <c r="DB230" i="127"/>
  <c r="CV230" i="127"/>
  <c r="CP230" i="127"/>
  <c r="CJ230" i="127"/>
  <c r="CN230" i="127"/>
  <c r="AU230" i="127"/>
  <c r="AT230" i="127"/>
  <c r="AS230" i="127"/>
  <c r="AX230" i="127" s="1"/>
  <c r="AH230" i="127"/>
  <c r="AG230" i="127"/>
  <c r="AL230" i="127" s="1"/>
  <c r="AF230" i="127"/>
  <c r="O230" i="127"/>
  <c r="T230" i="127" s="1"/>
  <c r="DH224" i="127" l="1"/>
  <c r="CJ227" i="127"/>
  <c r="AT226" i="127"/>
  <c r="DH227" i="127"/>
  <c r="CJ224" i="127"/>
  <c r="CV227" i="127"/>
  <c r="CV224" i="127"/>
  <c r="AT224" i="127"/>
  <c r="CP224" i="127"/>
  <c r="DB224" i="127"/>
  <c r="AT227" i="127"/>
  <c r="CP227" i="127"/>
  <c r="DB227" i="127"/>
  <c r="AT228" i="127"/>
  <c r="CN226" i="127"/>
  <c r="AS226" i="127"/>
  <c r="AX226" i="127" s="1"/>
  <c r="AS224" i="127"/>
  <c r="AX224" i="127" s="1"/>
  <c r="AF224" i="127"/>
  <c r="CT224" i="127"/>
  <c r="AS225" i="127"/>
  <c r="AX225" i="127" s="1"/>
  <c r="AS228" i="127"/>
  <c r="AX228" i="127" s="1"/>
  <c r="CN228" i="127"/>
  <c r="AI228" i="127"/>
  <c r="AL228" i="127"/>
  <c r="AL225" i="127"/>
  <c r="AI225" i="127"/>
  <c r="AL226" i="127"/>
  <c r="AI226" i="127"/>
  <c r="AI224" i="127"/>
  <c r="AL224" i="127"/>
  <c r="AF228" i="127"/>
  <c r="CJ228" i="127"/>
  <c r="CP228" i="127"/>
  <c r="CV228" i="127"/>
  <c r="DB228" i="127"/>
  <c r="DH228" i="127"/>
  <c r="AT225" i="127"/>
  <c r="AS227" i="127"/>
  <c r="AX227" i="127" s="1"/>
  <c r="AF226" i="127"/>
  <c r="CJ226" i="127"/>
  <c r="CP226" i="127"/>
  <c r="CV226" i="127"/>
  <c r="DB226" i="127"/>
  <c r="DH226" i="127"/>
  <c r="AF225" i="127"/>
  <c r="CJ225" i="127"/>
  <c r="CP225" i="127"/>
  <c r="CV225" i="127"/>
  <c r="DB225" i="127"/>
  <c r="DH225" i="127"/>
  <c r="CN224" i="127"/>
  <c r="AG227" i="127"/>
  <c r="AI230" i="127"/>
  <c r="CZ224" i="127" l="1"/>
  <c r="CN225" i="127"/>
  <c r="CT228" i="127"/>
  <c r="AL227" i="127"/>
  <c r="AI227" i="127"/>
  <c r="CN227" i="127"/>
  <c r="CT230" i="127"/>
  <c r="DH20" i="127"/>
  <c r="DB20" i="127"/>
  <c r="CV20" i="127"/>
  <c r="CP20" i="127"/>
  <c r="CJ20" i="127"/>
  <c r="AU20" i="127"/>
  <c r="AT20" i="127"/>
  <c r="AH20" i="127"/>
  <c r="AS20" i="127"/>
  <c r="AX20" i="127" s="1"/>
  <c r="O20" i="127"/>
  <c r="T20" i="127" s="1"/>
  <c r="DF224" i="127" l="1"/>
  <c r="CT226" i="127"/>
  <c r="CT225" i="127"/>
  <c r="CT227" i="127"/>
  <c r="CZ226" i="127"/>
  <c r="CZ228" i="127"/>
  <c r="CZ230" i="127"/>
  <c r="CI20" i="127"/>
  <c r="CN20" i="127" s="1"/>
  <c r="AG20" i="127"/>
  <c r="AF20" i="127"/>
  <c r="DL224" i="127" l="1"/>
  <c r="DF226" i="127"/>
  <c r="DL226" i="127"/>
  <c r="DF228" i="127"/>
  <c r="DL228" i="127"/>
  <c r="CZ225" i="127"/>
  <c r="CZ227" i="127"/>
  <c r="DF230" i="127"/>
  <c r="DL230" i="127"/>
  <c r="CO20" i="127"/>
  <c r="CT20" i="127" s="1"/>
  <c r="AL20" i="127"/>
  <c r="AI20" i="127"/>
  <c r="DF225" i="127" l="1"/>
  <c r="DL225" i="127"/>
  <c r="DL227" i="127"/>
  <c r="DF227" i="127"/>
  <c r="CU20" i="127"/>
  <c r="CZ20" i="127" s="1"/>
  <c r="DA20" i="127" l="1"/>
  <c r="DF20" i="127" s="1"/>
  <c r="DG20" i="127" l="1"/>
  <c r="DL20" i="127" s="1"/>
  <c r="BC36" i="348" l="1"/>
  <c r="AY36" i="348"/>
  <c r="AW36" i="348"/>
  <c r="AU36" i="348"/>
  <c r="AS36" i="348"/>
  <c r="AQ36" i="348"/>
  <c r="AK36" i="348"/>
  <c r="AE36" i="348"/>
  <c r="Y36" i="348"/>
  <c r="T36" i="348"/>
  <c r="Z36" i="348" s="1"/>
  <c r="S36" i="348"/>
  <c r="O36" i="348"/>
  <c r="BC35" i="348"/>
  <c r="AY35" i="348"/>
  <c r="AW35" i="348"/>
  <c r="AU35" i="348"/>
  <c r="AS35" i="348"/>
  <c r="AQ35" i="348"/>
  <c r="AK35" i="348"/>
  <c r="AE35" i="348"/>
  <c r="Y35" i="348"/>
  <c r="T35" i="348"/>
  <c r="Z35" i="348" s="1"/>
  <c r="S35" i="348"/>
  <c r="O35" i="348"/>
  <c r="BC34" i="348"/>
  <c r="AY34" i="348"/>
  <c r="AW34" i="348"/>
  <c r="AU34" i="348"/>
  <c r="AS34" i="348"/>
  <c r="AQ34" i="348"/>
  <c r="AK34" i="348"/>
  <c r="AE34" i="348"/>
  <c r="Y34" i="348"/>
  <c r="T34" i="348"/>
  <c r="Z34" i="348" s="1"/>
  <c r="S34" i="348"/>
  <c r="O34" i="348"/>
  <c r="BC33" i="348"/>
  <c r="AY33" i="348"/>
  <c r="AW33" i="348"/>
  <c r="AU33" i="348"/>
  <c r="AS33" i="348"/>
  <c r="AQ33" i="348"/>
  <c r="AK33" i="348"/>
  <c r="AE33" i="348"/>
  <c r="Y33" i="348"/>
  <c r="T33" i="348"/>
  <c r="Z33" i="348" s="1"/>
  <c r="S33" i="348"/>
  <c r="O33" i="348"/>
  <c r="BC32" i="348"/>
  <c r="AY32" i="348"/>
  <c r="AW32" i="348"/>
  <c r="AU32" i="348"/>
  <c r="AS32" i="348"/>
  <c r="AQ32" i="348"/>
  <c r="AK32" i="348"/>
  <c r="AE32" i="348"/>
  <c r="Y32" i="348"/>
  <c r="T32" i="348"/>
  <c r="Z32" i="348" s="1"/>
  <c r="S32" i="348"/>
  <c r="O32" i="348"/>
  <c r="AP36" i="347"/>
  <c r="AJ36" i="347"/>
  <c r="AD36" i="347"/>
  <c r="X36" i="347"/>
  <c r="S36" i="347"/>
  <c r="T36" i="347" s="1"/>
  <c r="R36" i="347"/>
  <c r="N36" i="347"/>
  <c r="AP35" i="347"/>
  <c r="AJ35" i="347"/>
  <c r="AD35" i="347"/>
  <c r="X35" i="347"/>
  <c r="S35" i="347"/>
  <c r="T35" i="347" s="1"/>
  <c r="R35" i="347"/>
  <c r="N35" i="347"/>
  <c r="AP34" i="347"/>
  <c r="AJ34" i="347"/>
  <c r="AD34" i="347"/>
  <c r="X34" i="347"/>
  <c r="S34" i="347"/>
  <c r="Y34" i="347" s="1"/>
  <c r="Z34" i="347" s="1"/>
  <c r="R34" i="347"/>
  <c r="N34" i="347"/>
  <c r="AP33" i="347"/>
  <c r="AJ33" i="347"/>
  <c r="AD33" i="347"/>
  <c r="X33" i="347"/>
  <c r="S33" i="347"/>
  <c r="Y33" i="347" s="1"/>
  <c r="R33" i="347"/>
  <c r="N33" i="347"/>
  <c r="AP32" i="347"/>
  <c r="AJ32" i="347"/>
  <c r="AD32" i="347"/>
  <c r="X32" i="347"/>
  <c r="S32" i="347"/>
  <c r="T32" i="347" s="1"/>
  <c r="R32" i="347"/>
  <c r="N32" i="347"/>
  <c r="HN39" i="346"/>
  <c r="HJ39" i="346"/>
  <c r="HO39" i="346" s="1"/>
  <c r="HH39" i="346"/>
  <c r="HD39" i="346"/>
  <c r="HI39" i="346" s="1"/>
  <c r="HB39" i="346"/>
  <c r="GX39" i="346"/>
  <c r="HC39" i="346" s="1"/>
  <c r="GV39" i="346"/>
  <c r="GR39" i="346"/>
  <c r="GW39" i="346" s="1"/>
  <c r="GP39" i="346"/>
  <c r="GL39" i="346"/>
  <c r="GQ39" i="346" s="1"/>
  <c r="GJ39" i="346"/>
  <c r="GD39" i="346"/>
  <c r="FX39" i="346"/>
  <c r="FR39" i="346"/>
  <c r="FN39" i="346"/>
  <c r="FT39" i="346" s="1"/>
  <c r="FM39" i="346"/>
  <c r="FL39" i="346"/>
  <c r="FF39" i="346"/>
  <c r="EZ39" i="346"/>
  <c r="EV39" i="346"/>
  <c r="FB39" i="346" s="1"/>
  <c r="FG39" i="346" s="1"/>
  <c r="EU39" i="346"/>
  <c r="ET39" i="346"/>
  <c r="EN39" i="346"/>
  <c r="EJ39" i="346"/>
  <c r="EO39" i="346" s="1"/>
  <c r="EH39" i="346"/>
  <c r="ED39" i="346"/>
  <c r="EI39" i="346" s="1"/>
  <c r="EC39" i="346"/>
  <c r="EB39" i="346"/>
  <c r="DU39" i="346"/>
  <c r="DN39" i="346"/>
  <c r="DG39" i="346"/>
  <c r="CZ39" i="346"/>
  <c r="CV39" i="346"/>
  <c r="DC39" i="346" s="1"/>
  <c r="CU39" i="346"/>
  <c r="CS39" i="346"/>
  <c r="CL39" i="346"/>
  <c r="CE39" i="346"/>
  <c r="BX39" i="346"/>
  <c r="BQ39" i="346"/>
  <c r="BM39" i="346"/>
  <c r="BS39" i="346" s="1"/>
  <c r="BL39" i="346"/>
  <c r="BJ39" i="346"/>
  <c r="AW39" i="346"/>
  <c r="AP39" i="346"/>
  <c r="AI39" i="346"/>
  <c r="AB39" i="346"/>
  <c r="U39" i="346"/>
  <c r="HN38" i="346"/>
  <c r="HJ38" i="346"/>
  <c r="HO38" i="346" s="1"/>
  <c r="HH38" i="346"/>
  <c r="HD38" i="346"/>
  <c r="HI38" i="346" s="1"/>
  <c r="HB38" i="346"/>
  <c r="GX38" i="346"/>
  <c r="HC38" i="346" s="1"/>
  <c r="GV38" i="346"/>
  <c r="GR38" i="346"/>
  <c r="GW38" i="346" s="1"/>
  <c r="GP38" i="346"/>
  <c r="GL38" i="346"/>
  <c r="GQ38" i="346" s="1"/>
  <c r="GJ38" i="346"/>
  <c r="GD38" i="346"/>
  <c r="FX38" i="346"/>
  <c r="FR38" i="346"/>
  <c r="FN38" i="346"/>
  <c r="FT38" i="346" s="1"/>
  <c r="FM38" i="346"/>
  <c r="FL38" i="346"/>
  <c r="FF38" i="346"/>
  <c r="EZ38" i="346"/>
  <c r="EV38" i="346"/>
  <c r="FB38" i="346" s="1"/>
  <c r="FG38" i="346" s="1"/>
  <c r="EU38" i="346"/>
  <c r="ET38" i="346"/>
  <c r="EN38" i="346"/>
  <c r="EJ38" i="346"/>
  <c r="EO38" i="346" s="1"/>
  <c r="EH38" i="346"/>
  <c r="ED38" i="346"/>
  <c r="EI38" i="346" s="1"/>
  <c r="EC38" i="346"/>
  <c r="EB38" i="346"/>
  <c r="DU38" i="346"/>
  <c r="DN38" i="346"/>
  <c r="DG38" i="346"/>
  <c r="CZ38" i="346"/>
  <c r="CV38" i="346"/>
  <c r="DB38" i="346" s="1"/>
  <c r="CU38" i="346"/>
  <c r="CS38" i="346"/>
  <c r="CL38" i="346"/>
  <c r="CE38" i="346"/>
  <c r="BX38" i="346"/>
  <c r="BQ38" i="346"/>
  <c r="BM38" i="346"/>
  <c r="BT38" i="346" s="1"/>
  <c r="BL38" i="346"/>
  <c r="BJ38" i="346"/>
  <c r="AW38" i="346"/>
  <c r="AP38" i="346"/>
  <c r="AI38" i="346"/>
  <c r="AB38" i="346"/>
  <c r="U38" i="346"/>
  <c r="HN37" i="346"/>
  <c r="HJ37" i="346"/>
  <c r="HO37" i="346" s="1"/>
  <c r="HH37" i="346"/>
  <c r="HD37" i="346"/>
  <c r="HI37" i="346" s="1"/>
  <c r="HB37" i="346"/>
  <c r="GX37" i="346"/>
  <c r="HC37" i="346" s="1"/>
  <c r="GV37" i="346"/>
  <c r="GR37" i="346"/>
  <c r="GW37" i="346" s="1"/>
  <c r="GP37" i="346"/>
  <c r="GL37" i="346"/>
  <c r="GQ37" i="346" s="1"/>
  <c r="GJ37" i="346"/>
  <c r="GD37" i="346"/>
  <c r="FX37" i="346"/>
  <c r="FR37" i="346"/>
  <c r="FN37" i="346"/>
  <c r="FT37" i="346" s="1"/>
  <c r="FM37" i="346"/>
  <c r="FL37" i="346"/>
  <c r="FF37" i="346"/>
  <c r="EZ37" i="346"/>
  <c r="EV37" i="346"/>
  <c r="FB37" i="346" s="1"/>
  <c r="FG37" i="346" s="1"/>
  <c r="EU37" i="346"/>
  <c r="ET37" i="346"/>
  <c r="EN37" i="346"/>
  <c r="EJ37" i="346"/>
  <c r="EO37" i="346" s="1"/>
  <c r="EH37" i="346"/>
  <c r="ED37" i="346"/>
  <c r="EI37" i="346" s="1"/>
  <c r="EC37" i="346"/>
  <c r="EB37" i="346"/>
  <c r="DU37" i="346"/>
  <c r="DN37" i="346"/>
  <c r="DG37" i="346"/>
  <c r="CZ37" i="346"/>
  <c r="CV37" i="346"/>
  <c r="DC37" i="346" s="1"/>
  <c r="CU37" i="346"/>
  <c r="CS37" i="346"/>
  <c r="CL37" i="346"/>
  <c r="CE37" i="346"/>
  <c r="BX37" i="346"/>
  <c r="BQ37" i="346"/>
  <c r="BM37" i="346"/>
  <c r="BS37" i="346" s="1"/>
  <c r="BL37" i="346"/>
  <c r="BJ37" i="346"/>
  <c r="AW37" i="346"/>
  <c r="AP37" i="346"/>
  <c r="AI37" i="346"/>
  <c r="AB37" i="346"/>
  <c r="U37" i="346"/>
  <c r="HN36" i="346"/>
  <c r="HJ36" i="346"/>
  <c r="HO36" i="346" s="1"/>
  <c r="HH36" i="346"/>
  <c r="HD36" i="346"/>
  <c r="HI36" i="346" s="1"/>
  <c r="HB36" i="346"/>
  <c r="GX36" i="346"/>
  <c r="HC36" i="346" s="1"/>
  <c r="GV36" i="346"/>
  <c r="GR36" i="346"/>
  <c r="GW36" i="346" s="1"/>
  <c r="GP36" i="346"/>
  <c r="GL36" i="346"/>
  <c r="GQ36" i="346" s="1"/>
  <c r="GJ36" i="346"/>
  <c r="GD36" i="346"/>
  <c r="FX36" i="346"/>
  <c r="FR36" i="346"/>
  <c r="FN36" i="346"/>
  <c r="FT36" i="346" s="1"/>
  <c r="FM36" i="346"/>
  <c r="FL36" i="346"/>
  <c r="FF36" i="346"/>
  <c r="EZ36" i="346"/>
  <c r="EV36" i="346"/>
  <c r="FB36" i="346" s="1"/>
  <c r="FG36" i="346" s="1"/>
  <c r="EU36" i="346"/>
  <c r="ET36" i="346"/>
  <c r="EN36" i="346"/>
  <c r="EJ36" i="346"/>
  <c r="EO36" i="346" s="1"/>
  <c r="EH36" i="346"/>
  <c r="ED36" i="346"/>
  <c r="EI36" i="346" s="1"/>
  <c r="EC36" i="346"/>
  <c r="EB36" i="346"/>
  <c r="DU36" i="346"/>
  <c r="DN36" i="346"/>
  <c r="DG36" i="346"/>
  <c r="CZ36" i="346"/>
  <c r="CV36" i="346"/>
  <c r="DB36" i="346" s="1"/>
  <c r="CU36" i="346"/>
  <c r="CS36" i="346"/>
  <c r="CL36" i="346"/>
  <c r="CE36" i="346"/>
  <c r="BX36" i="346"/>
  <c r="BQ36" i="346"/>
  <c r="BM36" i="346"/>
  <c r="BT36" i="346" s="1"/>
  <c r="BL36" i="346"/>
  <c r="BJ36" i="346"/>
  <c r="AW36" i="346"/>
  <c r="AP36" i="346"/>
  <c r="AI36" i="346"/>
  <c r="AB36" i="346"/>
  <c r="U36" i="346"/>
  <c r="HN35" i="346"/>
  <c r="HJ35" i="346"/>
  <c r="HO35" i="346" s="1"/>
  <c r="HH35" i="346"/>
  <c r="HD35" i="346"/>
  <c r="HI35" i="346" s="1"/>
  <c r="HB35" i="346"/>
  <c r="GX35" i="346"/>
  <c r="HC35" i="346" s="1"/>
  <c r="GV35" i="346"/>
  <c r="GR35" i="346"/>
  <c r="GW35" i="346" s="1"/>
  <c r="GP35" i="346"/>
  <c r="GL35" i="346"/>
  <c r="GQ35" i="346" s="1"/>
  <c r="GJ35" i="346"/>
  <c r="GD35" i="346"/>
  <c r="FX35" i="346"/>
  <c r="FR35" i="346"/>
  <c r="FN35" i="346"/>
  <c r="FT35" i="346" s="1"/>
  <c r="FM35" i="346"/>
  <c r="FL35" i="346"/>
  <c r="FF35" i="346"/>
  <c r="EZ35" i="346"/>
  <c r="EV35" i="346"/>
  <c r="FB35" i="346" s="1"/>
  <c r="FG35" i="346" s="1"/>
  <c r="EU35" i="346"/>
  <c r="ET35" i="346"/>
  <c r="EN35" i="346"/>
  <c r="EJ35" i="346"/>
  <c r="EO35" i="346" s="1"/>
  <c r="EH35" i="346"/>
  <c r="ED35" i="346"/>
  <c r="EI35" i="346" s="1"/>
  <c r="EC35" i="346"/>
  <c r="EB35" i="346"/>
  <c r="DU35" i="346"/>
  <c r="DN35" i="346"/>
  <c r="DG35" i="346"/>
  <c r="CZ35" i="346"/>
  <c r="CV35" i="346"/>
  <c r="DC35" i="346" s="1"/>
  <c r="CU35" i="346"/>
  <c r="CS35" i="346"/>
  <c r="CL35" i="346"/>
  <c r="CE35" i="346"/>
  <c r="BX35" i="346"/>
  <c r="BQ35" i="346"/>
  <c r="BM35" i="346"/>
  <c r="BS35" i="346" s="1"/>
  <c r="BL35" i="346"/>
  <c r="BJ35" i="346"/>
  <c r="AW35" i="346"/>
  <c r="AP35" i="346"/>
  <c r="AI35" i="346"/>
  <c r="AB35" i="346"/>
  <c r="U35" i="346"/>
  <c r="FY22" i="415"/>
  <c r="FY11" i="415"/>
  <c r="FY10" i="415"/>
  <c r="FY9" i="415"/>
  <c r="FY8" i="415"/>
  <c r="FY7" i="415"/>
  <c r="FY6" i="415"/>
  <c r="FY5" i="415"/>
  <c r="FY4" i="415"/>
  <c r="FY3" i="415"/>
  <c r="FS22" i="415"/>
  <c r="FS11" i="415"/>
  <c r="FS10" i="415"/>
  <c r="FS9" i="415"/>
  <c r="FS8" i="415"/>
  <c r="FS7" i="415"/>
  <c r="FS6" i="415"/>
  <c r="FS5" i="415"/>
  <c r="FS4" i="415"/>
  <c r="FS3" i="415"/>
  <c r="FM22" i="415"/>
  <c r="FM11" i="415"/>
  <c r="FM10" i="415"/>
  <c r="FM9" i="415"/>
  <c r="FM8" i="415"/>
  <c r="FM7" i="415"/>
  <c r="FM6" i="415"/>
  <c r="FM5" i="415"/>
  <c r="FM4" i="415"/>
  <c r="FM3" i="415"/>
  <c r="FG22" i="415"/>
  <c r="FG11" i="415"/>
  <c r="FG10" i="415"/>
  <c r="FG9" i="415"/>
  <c r="FG8" i="415"/>
  <c r="FG7" i="415"/>
  <c r="FG6" i="415"/>
  <c r="FG5" i="415"/>
  <c r="FG4" i="415"/>
  <c r="FG3" i="415"/>
  <c r="FA22" i="415"/>
  <c r="FA11" i="415"/>
  <c r="FA10" i="415"/>
  <c r="FA9" i="415"/>
  <c r="FA8" i="415"/>
  <c r="FA7" i="415"/>
  <c r="FA6" i="415"/>
  <c r="FA5" i="415"/>
  <c r="FA4" i="415"/>
  <c r="FA3" i="415"/>
  <c r="EC22" i="415"/>
  <c r="EC11" i="415"/>
  <c r="EC10" i="415"/>
  <c r="EC9" i="415"/>
  <c r="EC8" i="415"/>
  <c r="EC7" i="415"/>
  <c r="EC6" i="415"/>
  <c r="EC5" i="415"/>
  <c r="EC4" i="415"/>
  <c r="EC3" i="415"/>
  <c r="DW22" i="415"/>
  <c r="DW11" i="415"/>
  <c r="DW10" i="415"/>
  <c r="DW9" i="415"/>
  <c r="DW8" i="415"/>
  <c r="DW7" i="415"/>
  <c r="DW6" i="415"/>
  <c r="DW5" i="415"/>
  <c r="DW4" i="415"/>
  <c r="DW3" i="415"/>
  <c r="DQ22" i="415"/>
  <c r="DQ11" i="415"/>
  <c r="DQ10" i="415"/>
  <c r="DQ9" i="415"/>
  <c r="DQ8" i="415"/>
  <c r="DQ7" i="415"/>
  <c r="DQ6" i="415"/>
  <c r="DQ5" i="415"/>
  <c r="DQ4" i="415"/>
  <c r="DQ3" i="415"/>
  <c r="HE22" i="415"/>
  <c r="HA22" i="415"/>
  <c r="HF22" i="415" s="1"/>
  <c r="GY22" i="415"/>
  <c r="GU22" i="415"/>
  <c r="GZ22" i="415" s="1"/>
  <c r="GS22" i="415"/>
  <c r="GO22" i="415"/>
  <c r="GT22" i="415" s="1"/>
  <c r="GM22" i="415"/>
  <c r="GI22" i="415"/>
  <c r="GN22" i="415" s="1"/>
  <c r="GG22" i="415"/>
  <c r="GC22" i="415"/>
  <c r="GH22" i="415" s="1"/>
  <c r="GA22" i="415"/>
  <c r="FU22" i="415"/>
  <c r="FO22" i="415"/>
  <c r="FI22" i="415"/>
  <c r="FE22" i="415"/>
  <c r="FK22" i="415" s="1"/>
  <c r="FD22" i="415"/>
  <c r="FC22" i="415"/>
  <c r="EW22" i="415"/>
  <c r="EQ22" i="415"/>
  <c r="EM22" i="415"/>
  <c r="ER22" i="415" s="1"/>
  <c r="EL22" i="415"/>
  <c r="EK22" i="415"/>
  <c r="EE22" i="415"/>
  <c r="EA22" i="415"/>
  <c r="EF22" i="415" s="1"/>
  <c r="DY22" i="415"/>
  <c r="DU22" i="415"/>
  <c r="DZ22" i="415" s="1"/>
  <c r="DT22" i="415"/>
  <c r="DS22" i="415"/>
  <c r="DL22" i="415"/>
  <c r="DE22" i="415"/>
  <c r="CX22" i="415"/>
  <c r="CQ22" i="415"/>
  <c r="CM22" i="415"/>
  <c r="CT22" i="415" s="1"/>
  <c r="DA22" i="415" s="1"/>
  <c r="CL22" i="415"/>
  <c r="CJ22" i="415"/>
  <c r="CC22" i="415"/>
  <c r="BV22" i="415"/>
  <c r="BO22" i="415"/>
  <c r="BH22" i="415"/>
  <c r="BD22" i="415"/>
  <c r="BK22" i="415" s="1"/>
  <c r="BC22" i="415"/>
  <c r="BA22" i="415"/>
  <c r="AN22" i="415"/>
  <c r="AG22" i="415"/>
  <c r="Z22" i="415"/>
  <c r="S22" i="415"/>
  <c r="L22" i="415"/>
  <c r="HE11" i="415"/>
  <c r="HA11" i="415"/>
  <c r="HF11" i="415" s="1"/>
  <c r="GY11" i="415"/>
  <c r="GU11" i="415"/>
  <c r="GZ11" i="415" s="1"/>
  <c r="GS11" i="415"/>
  <c r="GO11" i="415"/>
  <c r="GT11" i="415" s="1"/>
  <c r="GM11" i="415"/>
  <c r="GI11" i="415"/>
  <c r="GN11" i="415" s="1"/>
  <c r="GG11" i="415"/>
  <c r="GC11" i="415"/>
  <c r="GH11" i="415" s="1"/>
  <c r="GA11" i="415"/>
  <c r="FU11" i="415"/>
  <c r="FO11" i="415"/>
  <c r="FI11" i="415"/>
  <c r="FE11" i="415"/>
  <c r="FK11" i="415" s="1"/>
  <c r="FD11" i="415"/>
  <c r="FC11" i="415"/>
  <c r="EW11" i="415"/>
  <c r="EQ11" i="415"/>
  <c r="EM11" i="415"/>
  <c r="ER11" i="415" s="1"/>
  <c r="EL11" i="415"/>
  <c r="EK11" i="415"/>
  <c r="EE11" i="415"/>
  <c r="EA11" i="415"/>
  <c r="EF11" i="415" s="1"/>
  <c r="DY11" i="415"/>
  <c r="DU11" i="415"/>
  <c r="DZ11" i="415" s="1"/>
  <c r="DT11" i="415"/>
  <c r="DS11" i="415"/>
  <c r="DL11" i="415"/>
  <c r="DE11" i="415"/>
  <c r="CX11" i="415"/>
  <c r="CQ11" i="415"/>
  <c r="CM11" i="415"/>
  <c r="CS11" i="415" s="1"/>
  <c r="CL11" i="415"/>
  <c r="CJ11" i="415"/>
  <c r="CC11" i="415"/>
  <c r="BV11" i="415"/>
  <c r="BO11" i="415"/>
  <c r="BH11" i="415"/>
  <c r="BD11" i="415"/>
  <c r="BJ11" i="415" s="1"/>
  <c r="BC11" i="415"/>
  <c r="BA11" i="415"/>
  <c r="AN11" i="415"/>
  <c r="AG11" i="415"/>
  <c r="Z11" i="415"/>
  <c r="S11" i="415"/>
  <c r="L11" i="415"/>
  <c r="HE10" i="415"/>
  <c r="HA10" i="415"/>
  <c r="HF10" i="415" s="1"/>
  <c r="GY10" i="415"/>
  <c r="GU10" i="415"/>
  <c r="GZ10" i="415" s="1"/>
  <c r="GS10" i="415"/>
  <c r="GO10" i="415"/>
  <c r="GT10" i="415" s="1"/>
  <c r="GM10" i="415"/>
  <c r="GI10" i="415"/>
  <c r="GN10" i="415" s="1"/>
  <c r="GG10" i="415"/>
  <c r="GC10" i="415"/>
  <c r="GH10" i="415" s="1"/>
  <c r="GA10" i="415"/>
  <c r="FU10" i="415"/>
  <c r="FO10" i="415"/>
  <c r="FI10" i="415"/>
  <c r="FE10" i="415"/>
  <c r="FK10" i="415" s="1"/>
  <c r="FD10" i="415"/>
  <c r="FC10" i="415"/>
  <c r="EW10" i="415"/>
  <c r="EQ10" i="415"/>
  <c r="EM10" i="415"/>
  <c r="ER10" i="415" s="1"/>
  <c r="EL10" i="415"/>
  <c r="EK10" i="415"/>
  <c r="EE10" i="415"/>
  <c r="EA10" i="415"/>
  <c r="EF10" i="415" s="1"/>
  <c r="DY10" i="415"/>
  <c r="DU10" i="415"/>
  <c r="DZ10" i="415" s="1"/>
  <c r="DT10" i="415"/>
  <c r="DS10" i="415"/>
  <c r="DL10" i="415"/>
  <c r="DE10" i="415"/>
  <c r="CX10" i="415"/>
  <c r="CQ10" i="415"/>
  <c r="CM10" i="415"/>
  <c r="CT10" i="415" s="1"/>
  <c r="CL10" i="415"/>
  <c r="CJ10" i="415"/>
  <c r="CC10" i="415"/>
  <c r="BV10" i="415"/>
  <c r="BO10" i="415"/>
  <c r="BH10" i="415"/>
  <c r="BD10" i="415"/>
  <c r="BK10" i="415" s="1"/>
  <c r="BQ10" i="415" s="1"/>
  <c r="BC10" i="415"/>
  <c r="BA10" i="415"/>
  <c r="AN10" i="415"/>
  <c r="AG10" i="415"/>
  <c r="Z10" i="415"/>
  <c r="S10" i="415"/>
  <c r="L10" i="415"/>
  <c r="HE9" i="415"/>
  <c r="HA9" i="415"/>
  <c r="HF9" i="415" s="1"/>
  <c r="GY9" i="415"/>
  <c r="GU9" i="415"/>
  <c r="GZ9" i="415" s="1"/>
  <c r="GS9" i="415"/>
  <c r="GO9" i="415"/>
  <c r="GT9" i="415" s="1"/>
  <c r="GM9" i="415"/>
  <c r="GI9" i="415"/>
  <c r="GN9" i="415" s="1"/>
  <c r="GG9" i="415"/>
  <c r="GC9" i="415"/>
  <c r="GH9" i="415" s="1"/>
  <c r="GA9" i="415"/>
  <c r="FU9" i="415"/>
  <c r="FO9" i="415"/>
  <c r="FI9" i="415"/>
  <c r="FE9" i="415"/>
  <c r="FK9" i="415" s="1"/>
  <c r="FD9" i="415"/>
  <c r="FC9" i="415"/>
  <c r="EW9" i="415"/>
  <c r="EQ9" i="415"/>
  <c r="EM9" i="415"/>
  <c r="ES9" i="415" s="1"/>
  <c r="EX9" i="415" s="1"/>
  <c r="EL9" i="415"/>
  <c r="EK9" i="415"/>
  <c r="EE9" i="415"/>
  <c r="EA9" i="415"/>
  <c r="EF9" i="415" s="1"/>
  <c r="DY9" i="415"/>
  <c r="DU9" i="415"/>
  <c r="DZ9" i="415" s="1"/>
  <c r="DT9" i="415"/>
  <c r="DS9" i="415"/>
  <c r="DL9" i="415"/>
  <c r="DE9" i="415"/>
  <c r="CX9" i="415"/>
  <c r="CQ9" i="415"/>
  <c r="CM9" i="415"/>
  <c r="CS9" i="415" s="1"/>
  <c r="CL9" i="415"/>
  <c r="CJ9" i="415"/>
  <c r="CC9" i="415"/>
  <c r="BV9" i="415"/>
  <c r="BO9" i="415"/>
  <c r="BH9" i="415"/>
  <c r="BD9" i="415"/>
  <c r="BC9" i="415"/>
  <c r="BA9" i="415"/>
  <c r="AN9" i="415"/>
  <c r="AG9" i="415"/>
  <c r="Z9" i="415"/>
  <c r="S9" i="415"/>
  <c r="L9" i="415"/>
  <c r="HE8" i="415"/>
  <c r="HA8" i="415"/>
  <c r="HF8" i="415" s="1"/>
  <c r="GY8" i="415"/>
  <c r="GU8" i="415"/>
  <c r="GZ8" i="415" s="1"/>
  <c r="GS8" i="415"/>
  <c r="GO8" i="415"/>
  <c r="GT8" i="415" s="1"/>
  <c r="GM8" i="415"/>
  <c r="GI8" i="415"/>
  <c r="GN8" i="415" s="1"/>
  <c r="GG8" i="415"/>
  <c r="GC8" i="415"/>
  <c r="GH8" i="415" s="1"/>
  <c r="GA8" i="415"/>
  <c r="FU8" i="415"/>
  <c r="FO8" i="415"/>
  <c r="FI8" i="415"/>
  <c r="FE8" i="415"/>
  <c r="FJ8" i="415" s="1"/>
  <c r="FD8" i="415"/>
  <c r="FC8" i="415"/>
  <c r="EW8" i="415"/>
  <c r="EQ8" i="415"/>
  <c r="EM8" i="415"/>
  <c r="ES8" i="415" s="1"/>
  <c r="EX8" i="415" s="1"/>
  <c r="EL8" i="415"/>
  <c r="EK8" i="415"/>
  <c r="EE8" i="415"/>
  <c r="EA8" i="415"/>
  <c r="EF8" i="415" s="1"/>
  <c r="DY8" i="415"/>
  <c r="DU8" i="415"/>
  <c r="DZ8" i="415" s="1"/>
  <c r="DT8" i="415"/>
  <c r="DS8" i="415"/>
  <c r="DL8" i="415"/>
  <c r="DE8" i="415"/>
  <c r="CX8" i="415"/>
  <c r="CQ8" i="415"/>
  <c r="CM8" i="415"/>
  <c r="CS8" i="415" s="1"/>
  <c r="CL8" i="415"/>
  <c r="CJ8" i="415"/>
  <c r="CC8" i="415"/>
  <c r="BV8" i="415"/>
  <c r="BO8" i="415"/>
  <c r="BH8" i="415"/>
  <c r="BD8" i="415"/>
  <c r="BC8" i="415"/>
  <c r="BA8" i="415"/>
  <c r="AN8" i="415"/>
  <c r="AG8" i="415"/>
  <c r="Z8" i="415"/>
  <c r="S8" i="415"/>
  <c r="L8" i="415"/>
  <c r="HE7" i="415"/>
  <c r="HA7" i="415"/>
  <c r="HF7" i="415" s="1"/>
  <c r="GY7" i="415"/>
  <c r="GU7" i="415"/>
  <c r="GZ7" i="415" s="1"/>
  <c r="GS7" i="415"/>
  <c r="GO7" i="415"/>
  <c r="GT7" i="415" s="1"/>
  <c r="GM7" i="415"/>
  <c r="GI7" i="415"/>
  <c r="GN7" i="415" s="1"/>
  <c r="GG7" i="415"/>
  <c r="GC7" i="415"/>
  <c r="GH7" i="415" s="1"/>
  <c r="GA7" i="415"/>
  <c r="FU7" i="415"/>
  <c r="FO7" i="415"/>
  <c r="FI7" i="415"/>
  <c r="FE7" i="415"/>
  <c r="FK7" i="415" s="1"/>
  <c r="FQ7" i="415" s="1"/>
  <c r="FW7" i="415" s="1"/>
  <c r="GB7" i="415" s="1"/>
  <c r="FD7" i="415"/>
  <c r="FC7" i="415"/>
  <c r="EW7" i="415"/>
  <c r="EQ7" i="415"/>
  <c r="EM7" i="415"/>
  <c r="ER7" i="415" s="1"/>
  <c r="EL7" i="415"/>
  <c r="EK7" i="415"/>
  <c r="EE7" i="415"/>
  <c r="EA7" i="415"/>
  <c r="EF7" i="415" s="1"/>
  <c r="DY7" i="415"/>
  <c r="DU7" i="415"/>
  <c r="DZ7" i="415" s="1"/>
  <c r="DT7" i="415"/>
  <c r="DS7" i="415"/>
  <c r="DL7" i="415"/>
  <c r="DE7" i="415"/>
  <c r="CX7" i="415"/>
  <c r="CQ7" i="415"/>
  <c r="CM7" i="415"/>
  <c r="CS7" i="415" s="1"/>
  <c r="CL7" i="415"/>
  <c r="CJ7" i="415"/>
  <c r="CC7" i="415"/>
  <c r="BV7" i="415"/>
  <c r="BO7" i="415"/>
  <c r="BH7" i="415"/>
  <c r="BD7" i="415"/>
  <c r="BJ7" i="415" s="1"/>
  <c r="BC7" i="415"/>
  <c r="BA7" i="415"/>
  <c r="AN7" i="415"/>
  <c r="AG7" i="415"/>
  <c r="Z7" i="415"/>
  <c r="S7" i="415"/>
  <c r="L7" i="415"/>
  <c r="HE6" i="415"/>
  <c r="HA6" i="415"/>
  <c r="HF6" i="415" s="1"/>
  <c r="GY6" i="415"/>
  <c r="GU6" i="415"/>
  <c r="GZ6" i="415" s="1"/>
  <c r="GS6" i="415"/>
  <c r="GO6" i="415"/>
  <c r="GT6" i="415" s="1"/>
  <c r="GM6" i="415"/>
  <c r="GI6" i="415"/>
  <c r="GN6" i="415" s="1"/>
  <c r="GG6" i="415"/>
  <c r="GC6" i="415"/>
  <c r="GH6" i="415" s="1"/>
  <c r="GA6" i="415"/>
  <c r="FU6" i="415"/>
  <c r="FO6" i="415"/>
  <c r="FI6" i="415"/>
  <c r="FE6" i="415"/>
  <c r="FK6" i="415" s="1"/>
  <c r="FD6" i="415"/>
  <c r="FC6" i="415"/>
  <c r="EW6" i="415"/>
  <c r="EQ6" i="415"/>
  <c r="EM6" i="415"/>
  <c r="ER6" i="415" s="1"/>
  <c r="EL6" i="415"/>
  <c r="EK6" i="415"/>
  <c r="EE6" i="415"/>
  <c r="EA6" i="415"/>
  <c r="EF6" i="415" s="1"/>
  <c r="DY6" i="415"/>
  <c r="DU6" i="415"/>
  <c r="DZ6" i="415" s="1"/>
  <c r="DT6" i="415"/>
  <c r="DS6" i="415"/>
  <c r="DL6" i="415"/>
  <c r="DE6" i="415"/>
  <c r="CX6" i="415"/>
  <c r="CQ6" i="415"/>
  <c r="CM6" i="415"/>
  <c r="CT6" i="415" s="1"/>
  <c r="CZ6" i="415" s="1"/>
  <c r="CL6" i="415"/>
  <c r="CJ6" i="415"/>
  <c r="CC6" i="415"/>
  <c r="BV6" i="415"/>
  <c r="BO6" i="415"/>
  <c r="BH6" i="415"/>
  <c r="BD6" i="415"/>
  <c r="BJ6" i="415" s="1"/>
  <c r="BC6" i="415"/>
  <c r="BA6" i="415"/>
  <c r="AN6" i="415"/>
  <c r="AG6" i="415"/>
  <c r="Z6" i="415"/>
  <c r="S6" i="415"/>
  <c r="L6" i="415"/>
  <c r="HE5" i="415"/>
  <c r="HA5" i="415"/>
  <c r="HF5" i="415" s="1"/>
  <c r="GY5" i="415"/>
  <c r="GU5" i="415"/>
  <c r="GZ5" i="415" s="1"/>
  <c r="GS5" i="415"/>
  <c r="GO5" i="415"/>
  <c r="GT5" i="415" s="1"/>
  <c r="GM5" i="415"/>
  <c r="GI5" i="415"/>
  <c r="GN5" i="415" s="1"/>
  <c r="GG5" i="415"/>
  <c r="GC5" i="415"/>
  <c r="GH5" i="415" s="1"/>
  <c r="GA5" i="415"/>
  <c r="FU5" i="415"/>
  <c r="FO5" i="415"/>
  <c r="FI5" i="415"/>
  <c r="FE5" i="415"/>
  <c r="FK5" i="415" s="1"/>
  <c r="FD5" i="415"/>
  <c r="FC5" i="415"/>
  <c r="EW5" i="415"/>
  <c r="EQ5" i="415"/>
  <c r="EM5" i="415"/>
  <c r="ER5" i="415" s="1"/>
  <c r="EL5" i="415"/>
  <c r="EK5" i="415"/>
  <c r="EE5" i="415"/>
  <c r="EA5" i="415"/>
  <c r="EF5" i="415" s="1"/>
  <c r="DY5" i="415"/>
  <c r="DU5" i="415"/>
  <c r="DZ5" i="415" s="1"/>
  <c r="DT5" i="415"/>
  <c r="DS5" i="415"/>
  <c r="DL5" i="415"/>
  <c r="DE5" i="415"/>
  <c r="CX5" i="415"/>
  <c r="CQ5" i="415"/>
  <c r="CM5" i="415"/>
  <c r="CT5" i="415" s="1"/>
  <c r="CL5" i="415"/>
  <c r="CJ5" i="415"/>
  <c r="CC5" i="415"/>
  <c r="BV5" i="415"/>
  <c r="BO5" i="415"/>
  <c r="BH5" i="415"/>
  <c r="BD5" i="415"/>
  <c r="BK5" i="415" s="1"/>
  <c r="BC5" i="415"/>
  <c r="BA5" i="415"/>
  <c r="AN5" i="415"/>
  <c r="AG5" i="415"/>
  <c r="Z5" i="415"/>
  <c r="S5" i="415"/>
  <c r="L5" i="415"/>
  <c r="HE4" i="415"/>
  <c r="HA4" i="415"/>
  <c r="HF4" i="415" s="1"/>
  <c r="GY4" i="415"/>
  <c r="GU4" i="415"/>
  <c r="GZ4" i="415" s="1"/>
  <c r="GS4" i="415"/>
  <c r="GO4" i="415"/>
  <c r="GT4" i="415" s="1"/>
  <c r="GM4" i="415"/>
  <c r="GI4" i="415"/>
  <c r="GN4" i="415" s="1"/>
  <c r="GG4" i="415"/>
  <c r="GC4" i="415"/>
  <c r="GH4" i="415" s="1"/>
  <c r="GA4" i="415"/>
  <c r="FU4" i="415"/>
  <c r="FO4" i="415"/>
  <c r="FI4" i="415"/>
  <c r="FE4" i="415"/>
  <c r="FK4" i="415" s="1"/>
  <c r="FD4" i="415"/>
  <c r="FC4" i="415"/>
  <c r="EW4" i="415"/>
  <c r="EQ4" i="415"/>
  <c r="EM4" i="415"/>
  <c r="ES4" i="415" s="1"/>
  <c r="EX4" i="415" s="1"/>
  <c r="EL4" i="415"/>
  <c r="EK4" i="415"/>
  <c r="EE4" i="415"/>
  <c r="EA4" i="415"/>
  <c r="EF4" i="415" s="1"/>
  <c r="DY4" i="415"/>
  <c r="DU4" i="415"/>
  <c r="DZ4" i="415" s="1"/>
  <c r="DT4" i="415"/>
  <c r="DS4" i="415"/>
  <c r="DL4" i="415"/>
  <c r="DE4" i="415"/>
  <c r="CX4" i="415"/>
  <c r="CQ4" i="415"/>
  <c r="CM4" i="415"/>
  <c r="CT4" i="415" s="1"/>
  <c r="CL4" i="415"/>
  <c r="CJ4" i="415"/>
  <c r="CC4" i="415"/>
  <c r="BV4" i="415"/>
  <c r="BO4" i="415"/>
  <c r="BH4" i="415"/>
  <c r="BD4" i="415"/>
  <c r="BK4" i="415" s="1"/>
  <c r="BR4" i="415" s="1"/>
  <c r="BC4" i="415"/>
  <c r="BA4" i="415"/>
  <c r="AN4" i="415"/>
  <c r="AG4" i="415"/>
  <c r="Z4" i="415"/>
  <c r="S4" i="415"/>
  <c r="L4" i="415"/>
  <c r="HE3" i="415"/>
  <c r="HA3" i="415"/>
  <c r="HF3" i="415" s="1"/>
  <c r="GY3" i="415"/>
  <c r="GU3" i="415"/>
  <c r="GZ3" i="415" s="1"/>
  <c r="GS3" i="415"/>
  <c r="GO3" i="415"/>
  <c r="GT3" i="415" s="1"/>
  <c r="GM3" i="415"/>
  <c r="GI3" i="415"/>
  <c r="GN3" i="415" s="1"/>
  <c r="GG3" i="415"/>
  <c r="GC3" i="415"/>
  <c r="GH3" i="415" s="1"/>
  <c r="GA3" i="415"/>
  <c r="FU3" i="415"/>
  <c r="FO3" i="415"/>
  <c r="FI3" i="415"/>
  <c r="FE3" i="415"/>
  <c r="FJ3" i="415" s="1"/>
  <c r="FD3" i="415"/>
  <c r="FC3" i="415"/>
  <c r="EW3" i="415"/>
  <c r="EQ3" i="415"/>
  <c r="EM3" i="415"/>
  <c r="ES3" i="415" s="1"/>
  <c r="EX3" i="415" s="1"/>
  <c r="EL3" i="415"/>
  <c r="EK3" i="415"/>
  <c r="EE3" i="415"/>
  <c r="EA3" i="415"/>
  <c r="EF3" i="415" s="1"/>
  <c r="DY3" i="415"/>
  <c r="DU3" i="415"/>
  <c r="DZ3" i="415" s="1"/>
  <c r="DT3" i="415"/>
  <c r="DS3" i="415"/>
  <c r="DL3" i="415"/>
  <c r="DE3" i="415"/>
  <c r="CX3" i="415"/>
  <c r="CQ3" i="415"/>
  <c r="CM3" i="415"/>
  <c r="CS3" i="415" s="1"/>
  <c r="CL3" i="415"/>
  <c r="CJ3" i="415"/>
  <c r="CC3" i="415"/>
  <c r="BV3" i="415"/>
  <c r="BO3" i="415"/>
  <c r="BH3" i="415"/>
  <c r="BD3" i="415"/>
  <c r="BK3" i="415" s="1"/>
  <c r="BC3" i="415"/>
  <c r="BA3" i="415"/>
  <c r="AP3" i="415"/>
  <c r="AN3" i="415"/>
  <c r="AI3" i="415"/>
  <c r="AG3" i="415"/>
  <c r="AB3" i="415"/>
  <c r="Z3" i="415"/>
  <c r="U3" i="415"/>
  <c r="S3" i="415"/>
  <c r="N3" i="415"/>
  <c r="L3" i="415"/>
  <c r="F2" i="346" l="1"/>
  <c r="BS36" i="346"/>
  <c r="FA36" i="346"/>
  <c r="FJ7" i="415"/>
  <c r="CT8" i="415"/>
  <c r="CZ8" i="415" s="1"/>
  <c r="DB35" i="346"/>
  <c r="BS38" i="346"/>
  <c r="FA38" i="346"/>
  <c r="BJ4" i="415"/>
  <c r="BJ10" i="415"/>
  <c r="FJ6" i="415"/>
  <c r="BK7" i="415"/>
  <c r="BR7" i="415" s="1"/>
  <c r="BY7" i="415" s="1"/>
  <c r="CE7" i="415" s="1"/>
  <c r="ES5" i="415"/>
  <c r="EX5" i="415" s="1"/>
  <c r="BK11" i="415"/>
  <c r="ES11" i="415"/>
  <c r="EX11" i="415" s="1"/>
  <c r="FS39" i="346"/>
  <c r="DB37" i="346"/>
  <c r="CT3" i="415"/>
  <c r="DA3" i="415" s="1"/>
  <c r="DH3" i="415" s="1"/>
  <c r="DN3" i="415" s="1"/>
  <c r="BJ5" i="415"/>
  <c r="FJ5" i="415"/>
  <c r="ES7" i="415"/>
  <c r="EX7" i="415" s="1"/>
  <c r="DB39" i="346"/>
  <c r="BK6" i="415"/>
  <c r="BQ6" i="415" s="1"/>
  <c r="CS6" i="415"/>
  <c r="ES6" i="415"/>
  <c r="EX6" i="415" s="1"/>
  <c r="CT9" i="415"/>
  <c r="DA9" i="415" s="1"/>
  <c r="DG9" i="415" s="1"/>
  <c r="U33" i="348"/>
  <c r="U35" i="348"/>
  <c r="U32" i="348"/>
  <c r="U34" i="348"/>
  <c r="U36" i="348"/>
  <c r="AA33" i="348"/>
  <c r="AF33" i="348"/>
  <c r="AA35" i="348"/>
  <c r="AF35" i="348"/>
  <c r="AA32" i="348"/>
  <c r="AF32" i="348"/>
  <c r="AA34" i="348"/>
  <c r="AF34" i="348"/>
  <c r="AA36" i="348"/>
  <c r="AF36" i="348"/>
  <c r="Y32" i="347"/>
  <c r="AE32" i="347" s="1"/>
  <c r="AF32" i="347" s="1"/>
  <c r="T34" i="347"/>
  <c r="Y36" i="347"/>
  <c r="AE36" i="347" s="1"/>
  <c r="AK36" i="347" s="1"/>
  <c r="AL36" i="347" s="1"/>
  <c r="Z33" i="347"/>
  <c r="AE33" i="347"/>
  <c r="T33" i="347"/>
  <c r="AE34" i="347"/>
  <c r="Y35" i="347"/>
  <c r="CA36" i="346"/>
  <c r="BZ36" i="346"/>
  <c r="FZ36" i="346"/>
  <c r="FY36" i="346"/>
  <c r="FZ37" i="346"/>
  <c r="FY37" i="346"/>
  <c r="DJ39" i="346"/>
  <c r="DI39" i="346"/>
  <c r="DJ35" i="346"/>
  <c r="DI35" i="346"/>
  <c r="FZ35" i="346"/>
  <c r="FY35" i="346"/>
  <c r="CA38" i="346"/>
  <c r="BZ38" i="346"/>
  <c r="FZ38" i="346"/>
  <c r="FY38" i="346"/>
  <c r="FZ39" i="346"/>
  <c r="FY39" i="346"/>
  <c r="DJ37" i="346"/>
  <c r="DI37" i="346"/>
  <c r="BT35" i="346"/>
  <c r="FS35" i="346"/>
  <c r="DC36" i="346"/>
  <c r="BT37" i="346"/>
  <c r="FS37" i="346"/>
  <c r="DC38" i="346"/>
  <c r="BT39" i="346"/>
  <c r="FA35" i="346"/>
  <c r="FS36" i="346"/>
  <c r="FA37" i="346"/>
  <c r="FS38" i="346"/>
  <c r="FA39" i="346"/>
  <c r="BR5" i="415"/>
  <c r="BY5" i="415" s="1"/>
  <c r="CE5" i="415" s="1"/>
  <c r="BQ5" i="415"/>
  <c r="FJ11" i="415"/>
  <c r="ER8" i="415"/>
  <c r="CS22" i="415"/>
  <c r="FJ4" i="415"/>
  <c r="DA6" i="415"/>
  <c r="DG6" i="415" s="1"/>
  <c r="FP7" i="415"/>
  <c r="FJ10" i="415"/>
  <c r="FQ4" i="415"/>
  <c r="FP4" i="415"/>
  <c r="CZ4" i="415"/>
  <c r="DA4" i="415"/>
  <c r="BR3" i="415"/>
  <c r="BQ3" i="415"/>
  <c r="BY4" i="415"/>
  <c r="CE4" i="415" s="1"/>
  <c r="BX4" i="415"/>
  <c r="CZ5" i="415"/>
  <c r="DA5" i="415"/>
  <c r="FP5" i="415"/>
  <c r="FQ5" i="415"/>
  <c r="FQ6" i="415"/>
  <c r="FP6" i="415"/>
  <c r="FK3" i="415"/>
  <c r="ER3" i="415"/>
  <c r="CS4" i="415"/>
  <c r="BJ3" i="415"/>
  <c r="DG3" i="415"/>
  <c r="BQ4" i="415"/>
  <c r="ER4" i="415"/>
  <c r="CS5" i="415"/>
  <c r="CT7" i="415"/>
  <c r="FV7" i="415"/>
  <c r="BK8" i="415"/>
  <c r="BJ8" i="415"/>
  <c r="FK8" i="415"/>
  <c r="DA10" i="415"/>
  <c r="CZ10" i="415"/>
  <c r="FQ10" i="415"/>
  <c r="FP10" i="415"/>
  <c r="DH22" i="415"/>
  <c r="DN22" i="415" s="1"/>
  <c r="DG22" i="415"/>
  <c r="BJ9" i="415"/>
  <c r="BK9" i="415"/>
  <c r="FQ9" i="415"/>
  <c r="FP9" i="415"/>
  <c r="BR22" i="415"/>
  <c r="BQ22" i="415"/>
  <c r="FQ22" i="415"/>
  <c r="FP22" i="415"/>
  <c r="FQ11" i="415"/>
  <c r="FP11" i="415"/>
  <c r="FJ9" i="415"/>
  <c r="BR10" i="415"/>
  <c r="ES10" i="415"/>
  <c r="EX10" i="415" s="1"/>
  <c r="CT11" i="415"/>
  <c r="FJ22" i="415"/>
  <c r="ER9" i="415"/>
  <c r="CS10" i="415"/>
  <c r="BJ22" i="415"/>
  <c r="CZ22" i="415"/>
  <c r="ES22" i="415"/>
  <c r="EX22" i="415" s="1"/>
  <c r="IH11" i="414"/>
  <c r="IG11" i="414"/>
  <c r="IB11" i="414"/>
  <c r="IA11" i="414"/>
  <c r="GV11" i="414"/>
  <c r="GU11" i="414"/>
  <c r="GP11" i="414"/>
  <c r="GO11" i="414"/>
  <c r="GJ11" i="414"/>
  <c r="GI11" i="414"/>
  <c r="GD11" i="414"/>
  <c r="GC11" i="414"/>
  <c r="FX11" i="414"/>
  <c r="FW11" i="414"/>
  <c r="CD11" i="414"/>
  <c r="CC11" i="414"/>
  <c r="BX11" i="414"/>
  <c r="BW11" i="414"/>
  <c r="BR11" i="414"/>
  <c r="BQ11" i="414"/>
  <c r="BL11" i="414"/>
  <c r="BK11" i="414"/>
  <c r="AZ11" i="414"/>
  <c r="AY11" i="414"/>
  <c r="AT11" i="414"/>
  <c r="AS11" i="414"/>
  <c r="AN11" i="414"/>
  <c r="AM11" i="414"/>
  <c r="AH11" i="414"/>
  <c r="AG11" i="414"/>
  <c r="AB11" i="414"/>
  <c r="AA11" i="414"/>
  <c r="J11" i="414"/>
  <c r="IH10" i="414"/>
  <c r="IG10" i="414"/>
  <c r="IB10" i="414"/>
  <c r="IA10" i="414"/>
  <c r="GV10" i="414"/>
  <c r="GU10" i="414"/>
  <c r="GP10" i="414"/>
  <c r="GO10" i="414"/>
  <c r="GJ10" i="414"/>
  <c r="GI10" i="414"/>
  <c r="GD10" i="414"/>
  <c r="GC10" i="414"/>
  <c r="FX10" i="414"/>
  <c r="FW10" i="414"/>
  <c r="CD10" i="414"/>
  <c r="CC10" i="414"/>
  <c r="BX10" i="414"/>
  <c r="BW10" i="414"/>
  <c r="BR10" i="414"/>
  <c r="BQ10" i="414"/>
  <c r="BL10" i="414"/>
  <c r="BK10" i="414"/>
  <c r="AZ10" i="414"/>
  <c r="AY10" i="414"/>
  <c r="AT10" i="414"/>
  <c r="AS10" i="414"/>
  <c r="AN10" i="414"/>
  <c r="AM10" i="414"/>
  <c r="AH10" i="414"/>
  <c r="AG10" i="414"/>
  <c r="AB10" i="414"/>
  <c r="AA10" i="414"/>
  <c r="J10" i="414"/>
  <c r="IH9" i="414"/>
  <c r="IG9" i="414"/>
  <c r="IB9" i="414"/>
  <c r="IA9" i="414"/>
  <c r="GV9" i="414"/>
  <c r="GU9" i="414"/>
  <c r="GP9" i="414"/>
  <c r="GO9" i="414"/>
  <c r="GJ9" i="414"/>
  <c r="GI9" i="414"/>
  <c r="GD9" i="414"/>
  <c r="GC9" i="414"/>
  <c r="FX9" i="414"/>
  <c r="FW9" i="414"/>
  <c r="CD9" i="414"/>
  <c r="CC9" i="414"/>
  <c r="BX9" i="414"/>
  <c r="BW9" i="414"/>
  <c r="BR9" i="414"/>
  <c r="BQ9" i="414"/>
  <c r="BL9" i="414"/>
  <c r="BK9" i="414"/>
  <c r="AZ9" i="414"/>
  <c r="AY9" i="414"/>
  <c r="AT9" i="414"/>
  <c r="AS9" i="414"/>
  <c r="AN9" i="414"/>
  <c r="AM9" i="414"/>
  <c r="AH9" i="414"/>
  <c r="AG9" i="414"/>
  <c r="AB9" i="414"/>
  <c r="AA9" i="414"/>
  <c r="J9" i="414"/>
  <c r="IH8" i="414"/>
  <c r="IG8" i="414"/>
  <c r="IB8" i="414"/>
  <c r="IA8" i="414"/>
  <c r="GV8" i="414"/>
  <c r="GU8" i="414"/>
  <c r="GP8" i="414"/>
  <c r="GO8" i="414"/>
  <c r="GJ8" i="414"/>
  <c r="GI8" i="414"/>
  <c r="GD8" i="414"/>
  <c r="GC8" i="414"/>
  <c r="FX8" i="414"/>
  <c r="FW8" i="414"/>
  <c r="CD8" i="414"/>
  <c r="CC8" i="414"/>
  <c r="BX8" i="414"/>
  <c r="BW8" i="414"/>
  <c r="BR8" i="414"/>
  <c r="BQ8" i="414"/>
  <c r="BL8" i="414"/>
  <c r="BK8" i="414"/>
  <c r="AZ8" i="414"/>
  <c r="AY8" i="414"/>
  <c r="AT8" i="414"/>
  <c r="AS8" i="414"/>
  <c r="AN8" i="414"/>
  <c r="AM8" i="414"/>
  <c r="AH8" i="414"/>
  <c r="AG8" i="414"/>
  <c r="AB8" i="414"/>
  <c r="AA8" i="414"/>
  <c r="J8" i="414"/>
  <c r="IH7" i="414"/>
  <c r="IG7" i="414"/>
  <c r="IB7" i="414"/>
  <c r="IA7" i="414"/>
  <c r="GV7" i="414"/>
  <c r="GU7" i="414"/>
  <c r="GP7" i="414"/>
  <c r="GO7" i="414"/>
  <c r="GJ7" i="414"/>
  <c r="GI7" i="414"/>
  <c r="GD7" i="414"/>
  <c r="GC7" i="414"/>
  <c r="FX7" i="414"/>
  <c r="FW7" i="414"/>
  <c r="CD7" i="414"/>
  <c r="CC7" i="414"/>
  <c r="BX7" i="414"/>
  <c r="BW7" i="414"/>
  <c r="BR7" i="414"/>
  <c r="BQ7" i="414"/>
  <c r="BL7" i="414"/>
  <c r="BK7" i="414"/>
  <c r="AZ7" i="414"/>
  <c r="AY7" i="414"/>
  <c r="AT7" i="414"/>
  <c r="AS7" i="414"/>
  <c r="AN7" i="414"/>
  <c r="AM7" i="414"/>
  <c r="AH7" i="414"/>
  <c r="AG7" i="414"/>
  <c r="AB7" i="414"/>
  <c r="AA7" i="414"/>
  <c r="J7" i="414"/>
  <c r="IH6" i="414"/>
  <c r="IG6" i="414"/>
  <c r="IB6" i="414"/>
  <c r="IA6" i="414"/>
  <c r="GV6" i="414"/>
  <c r="GU6" i="414"/>
  <c r="GP6" i="414"/>
  <c r="GO6" i="414"/>
  <c r="GJ6" i="414"/>
  <c r="GI6" i="414"/>
  <c r="GD6" i="414"/>
  <c r="GC6" i="414"/>
  <c r="FX6" i="414"/>
  <c r="FW6" i="414"/>
  <c r="CD6" i="414"/>
  <c r="CC6" i="414"/>
  <c r="BX6" i="414"/>
  <c r="BW6" i="414"/>
  <c r="BR6" i="414"/>
  <c r="BQ6" i="414"/>
  <c r="BL6" i="414"/>
  <c r="BK6" i="414"/>
  <c r="AZ6" i="414"/>
  <c r="AY6" i="414"/>
  <c r="AT6" i="414"/>
  <c r="AS6" i="414"/>
  <c r="AN6" i="414"/>
  <c r="AM6" i="414"/>
  <c r="AH6" i="414"/>
  <c r="AG6" i="414"/>
  <c r="AB6" i="414"/>
  <c r="AA6" i="414"/>
  <c r="J6" i="414"/>
  <c r="IH5" i="414"/>
  <c r="IG5" i="414"/>
  <c r="IB5" i="414"/>
  <c r="IA5" i="414"/>
  <c r="GV5" i="414"/>
  <c r="GU5" i="414"/>
  <c r="GP5" i="414"/>
  <c r="GO5" i="414"/>
  <c r="GJ5" i="414"/>
  <c r="GI5" i="414"/>
  <c r="GD5" i="414"/>
  <c r="GC5" i="414"/>
  <c r="FX5" i="414"/>
  <c r="FW5" i="414"/>
  <c r="CD5" i="414"/>
  <c r="CC5" i="414"/>
  <c r="BX5" i="414"/>
  <c r="BW5" i="414"/>
  <c r="BR5" i="414"/>
  <c r="BQ5" i="414"/>
  <c r="BL5" i="414"/>
  <c r="BK5" i="414"/>
  <c r="AZ5" i="414"/>
  <c r="AY5" i="414"/>
  <c r="AT5" i="414"/>
  <c r="AS5" i="414"/>
  <c r="AN5" i="414"/>
  <c r="AM5" i="414"/>
  <c r="AH5" i="414"/>
  <c r="AG5" i="414"/>
  <c r="AB5" i="414"/>
  <c r="AA5" i="414"/>
  <c r="J5" i="414"/>
  <c r="IH4" i="414"/>
  <c r="IG4" i="414"/>
  <c r="IB4" i="414"/>
  <c r="IA4" i="414"/>
  <c r="GV4" i="414"/>
  <c r="GU4" i="414"/>
  <c r="GP4" i="414"/>
  <c r="GO4" i="414"/>
  <c r="GJ4" i="414"/>
  <c r="GI4" i="414"/>
  <c r="GD4" i="414"/>
  <c r="GC4" i="414"/>
  <c r="FX4" i="414"/>
  <c r="FW4" i="414"/>
  <c r="CD4" i="414"/>
  <c r="CC4" i="414"/>
  <c r="BX4" i="414"/>
  <c r="BW4" i="414"/>
  <c r="BR4" i="414"/>
  <c r="BQ4" i="414"/>
  <c r="BL4" i="414"/>
  <c r="BK4" i="414"/>
  <c r="AZ4" i="414"/>
  <c r="AY4" i="414"/>
  <c r="AT4" i="414"/>
  <c r="AS4" i="414"/>
  <c r="AN4" i="414"/>
  <c r="AM4" i="414"/>
  <c r="AH4" i="414"/>
  <c r="AG4" i="414"/>
  <c r="AB4" i="414"/>
  <c r="AA4" i="414"/>
  <c r="J4" i="414"/>
  <c r="IH3" i="414"/>
  <c r="IG3" i="414"/>
  <c r="IB3" i="414"/>
  <c r="IA3" i="414"/>
  <c r="GV3" i="414"/>
  <c r="GU3" i="414"/>
  <c r="GP3" i="414"/>
  <c r="GO3" i="414"/>
  <c r="GJ3" i="414"/>
  <c r="GI3" i="414"/>
  <c r="GD3" i="414"/>
  <c r="GC3" i="414"/>
  <c r="FX3" i="414"/>
  <c r="FW3" i="414"/>
  <c r="CD3" i="414"/>
  <c r="CC3" i="414"/>
  <c r="BX3" i="414"/>
  <c r="BW3" i="414"/>
  <c r="BR3" i="414"/>
  <c r="BQ3" i="414"/>
  <c r="BL3" i="414"/>
  <c r="BK3" i="414"/>
  <c r="AZ3" i="414"/>
  <c r="AY3" i="414"/>
  <c r="AT3" i="414"/>
  <c r="AS3" i="414"/>
  <c r="AN3" i="414"/>
  <c r="AM3" i="414"/>
  <c r="AH3" i="414"/>
  <c r="AG3" i="414"/>
  <c r="AB3" i="414"/>
  <c r="AA3" i="414"/>
  <c r="J3" i="414"/>
  <c r="IQ39" i="345"/>
  <c r="IP39" i="345"/>
  <c r="IK39" i="345"/>
  <c r="IJ39" i="345"/>
  <c r="HE39" i="345"/>
  <c r="HD39" i="345"/>
  <c r="GY39" i="345"/>
  <c r="GX39" i="345"/>
  <c r="GS39" i="345"/>
  <c r="GR39" i="345"/>
  <c r="GM39" i="345"/>
  <c r="GL39" i="345"/>
  <c r="GG39" i="345"/>
  <c r="GF39" i="345"/>
  <c r="CM39" i="345"/>
  <c r="CL39" i="345"/>
  <c r="CG39" i="345"/>
  <c r="CF39" i="345"/>
  <c r="CA39" i="345"/>
  <c r="BZ39" i="345"/>
  <c r="BU39" i="345"/>
  <c r="BT39" i="345"/>
  <c r="BI39" i="345"/>
  <c r="BH39" i="345"/>
  <c r="BC39" i="345"/>
  <c r="BB39" i="345"/>
  <c r="AW39" i="345"/>
  <c r="AV39" i="345"/>
  <c r="AQ39" i="345"/>
  <c r="AP39" i="345"/>
  <c r="AK39" i="345"/>
  <c r="AJ39" i="345"/>
  <c r="S39" i="345"/>
  <c r="IQ38" i="345"/>
  <c r="IP38" i="345"/>
  <c r="IK38" i="345"/>
  <c r="IJ38" i="345"/>
  <c r="HE38" i="345"/>
  <c r="HD38" i="345"/>
  <c r="GY38" i="345"/>
  <c r="GX38" i="345"/>
  <c r="GS38" i="345"/>
  <c r="GR38" i="345"/>
  <c r="GM38" i="345"/>
  <c r="GL38" i="345"/>
  <c r="GG38" i="345"/>
  <c r="GF38" i="345"/>
  <c r="CM38" i="345"/>
  <c r="CL38" i="345"/>
  <c r="CG38" i="345"/>
  <c r="CF38" i="345"/>
  <c r="CA38" i="345"/>
  <c r="BZ38" i="345"/>
  <c r="BU38" i="345"/>
  <c r="BT38" i="345"/>
  <c r="BI38" i="345"/>
  <c r="BH38" i="345"/>
  <c r="BC38" i="345"/>
  <c r="BB38" i="345"/>
  <c r="AW38" i="345"/>
  <c r="AV38" i="345"/>
  <c r="AQ38" i="345"/>
  <c r="AP38" i="345"/>
  <c r="AK38" i="345"/>
  <c r="AJ38" i="345"/>
  <c r="S38" i="345"/>
  <c r="IQ37" i="345"/>
  <c r="IP37" i="345"/>
  <c r="IK37" i="345"/>
  <c r="IJ37" i="345"/>
  <c r="HE37" i="345"/>
  <c r="HD37" i="345"/>
  <c r="GY37" i="345"/>
  <c r="GX37" i="345"/>
  <c r="GS37" i="345"/>
  <c r="GR37" i="345"/>
  <c r="GM37" i="345"/>
  <c r="GL37" i="345"/>
  <c r="GG37" i="345"/>
  <c r="GF37" i="345"/>
  <c r="CM37" i="345"/>
  <c r="CL37" i="345"/>
  <c r="CG37" i="345"/>
  <c r="CF37" i="345"/>
  <c r="CA37" i="345"/>
  <c r="BZ37" i="345"/>
  <c r="BU37" i="345"/>
  <c r="BT37" i="345"/>
  <c r="BI37" i="345"/>
  <c r="BH37" i="345"/>
  <c r="BC37" i="345"/>
  <c r="BB37" i="345"/>
  <c r="AW37" i="345"/>
  <c r="AV37" i="345"/>
  <c r="AQ37" i="345"/>
  <c r="AP37" i="345"/>
  <c r="AK37" i="345"/>
  <c r="AJ37" i="345"/>
  <c r="S37" i="345"/>
  <c r="IQ36" i="345"/>
  <c r="IP36" i="345"/>
  <c r="IK36" i="345"/>
  <c r="IJ36" i="345"/>
  <c r="HE36" i="345"/>
  <c r="HD36" i="345"/>
  <c r="GY36" i="345"/>
  <c r="GX36" i="345"/>
  <c r="GS36" i="345"/>
  <c r="GR36" i="345"/>
  <c r="GM36" i="345"/>
  <c r="GL36" i="345"/>
  <c r="GG36" i="345"/>
  <c r="GF36" i="345"/>
  <c r="CM36" i="345"/>
  <c r="CL36" i="345"/>
  <c r="CG36" i="345"/>
  <c r="CF36" i="345"/>
  <c r="CA36" i="345"/>
  <c r="BZ36" i="345"/>
  <c r="BU36" i="345"/>
  <c r="BT36" i="345"/>
  <c r="BI36" i="345"/>
  <c r="BH36" i="345"/>
  <c r="BC36" i="345"/>
  <c r="BB36" i="345"/>
  <c r="AW36" i="345"/>
  <c r="AV36" i="345"/>
  <c r="AQ36" i="345"/>
  <c r="AP36" i="345"/>
  <c r="AK36" i="345"/>
  <c r="AJ36" i="345"/>
  <c r="S36" i="345"/>
  <c r="IQ35" i="345"/>
  <c r="IP35" i="345"/>
  <c r="IK35" i="345"/>
  <c r="IJ35" i="345"/>
  <c r="HE35" i="345"/>
  <c r="HD35" i="345"/>
  <c r="GY35" i="345"/>
  <c r="GX35" i="345"/>
  <c r="GS35" i="345"/>
  <c r="GR35" i="345"/>
  <c r="GM35" i="345"/>
  <c r="GL35" i="345"/>
  <c r="GG35" i="345"/>
  <c r="GF35" i="345"/>
  <c r="CM35" i="345"/>
  <c r="CL35" i="345"/>
  <c r="CG35" i="345"/>
  <c r="CF35" i="345"/>
  <c r="CA35" i="345"/>
  <c r="BZ35" i="345"/>
  <c r="BU35" i="345"/>
  <c r="BT35" i="345"/>
  <c r="BI35" i="345"/>
  <c r="BH35" i="345"/>
  <c r="BC35" i="345"/>
  <c r="BB35" i="345"/>
  <c r="AW35" i="345"/>
  <c r="AV35" i="345"/>
  <c r="AQ35" i="345"/>
  <c r="AP35" i="345"/>
  <c r="AK35" i="345"/>
  <c r="AJ35" i="345"/>
  <c r="S35" i="345"/>
  <c r="DH6" i="415" l="1"/>
  <c r="DN6" i="415" s="1"/>
  <c r="DH9" i="415"/>
  <c r="DN9" i="415" s="1"/>
  <c r="CZ3" i="415"/>
  <c r="BR6" i="415"/>
  <c r="BY6" i="415" s="1"/>
  <c r="CE6" i="415" s="1"/>
  <c r="CZ9" i="415"/>
  <c r="BX7" i="415"/>
  <c r="DA8" i="415"/>
  <c r="DG8" i="415" s="1"/>
  <c r="BQ7" i="415"/>
  <c r="BX5" i="415"/>
  <c r="BR11" i="415"/>
  <c r="BQ11" i="415"/>
  <c r="AL34" i="348"/>
  <c r="AM34" i="348" s="1"/>
  <c r="AG34" i="348"/>
  <c r="AL35" i="348"/>
  <c r="AM35" i="348" s="1"/>
  <c r="AG35" i="348"/>
  <c r="AG36" i="348"/>
  <c r="AL36" i="348"/>
  <c r="AM36" i="348" s="1"/>
  <c r="AG32" i="348"/>
  <c r="AL32" i="348"/>
  <c r="AM32" i="348" s="1"/>
  <c r="AG33" i="348"/>
  <c r="AL33" i="348"/>
  <c r="AM33" i="348" s="1"/>
  <c r="AK32" i="347"/>
  <c r="AL32" i="347" s="1"/>
  <c r="AF36" i="347"/>
  <c r="Z36" i="347"/>
  <c r="Z32" i="347"/>
  <c r="AE35" i="347"/>
  <c r="Z35" i="347"/>
  <c r="AF33" i="347"/>
  <c r="AK33" i="347"/>
  <c r="AL33" i="347" s="1"/>
  <c r="AK34" i="347"/>
  <c r="AL34" i="347" s="1"/>
  <c r="AF34" i="347"/>
  <c r="CA37" i="346"/>
  <c r="BZ37" i="346"/>
  <c r="DJ38" i="346"/>
  <c r="DI38" i="346"/>
  <c r="CA35" i="346"/>
  <c r="BZ35" i="346"/>
  <c r="GF39" i="346"/>
  <c r="GK39" i="346" s="1"/>
  <c r="GE39" i="346"/>
  <c r="GF38" i="346"/>
  <c r="GK38" i="346" s="1"/>
  <c r="GE38" i="346"/>
  <c r="DP39" i="346"/>
  <c r="DQ39" i="346"/>
  <c r="DW39" i="346" s="1"/>
  <c r="CG36" i="346"/>
  <c r="CH36" i="346"/>
  <c r="CN36" i="346" s="1"/>
  <c r="CA39" i="346"/>
  <c r="BZ39" i="346"/>
  <c r="DJ36" i="346"/>
  <c r="DI36" i="346"/>
  <c r="DP37" i="346"/>
  <c r="DQ37" i="346"/>
  <c r="DW37" i="346" s="1"/>
  <c r="CG38" i="346"/>
  <c r="CH38" i="346"/>
  <c r="CN38" i="346" s="1"/>
  <c r="GF35" i="346"/>
  <c r="GK35" i="346" s="1"/>
  <c r="GE35" i="346"/>
  <c r="DP35" i="346"/>
  <c r="DQ35" i="346"/>
  <c r="DW35" i="346" s="1"/>
  <c r="GF37" i="346"/>
  <c r="GK37" i="346" s="1"/>
  <c r="GE37" i="346"/>
  <c r="GF36" i="346"/>
  <c r="GK36" i="346" s="1"/>
  <c r="GE36" i="346"/>
  <c r="E2" i="94"/>
  <c r="E3" i="94" s="1"/>
  <c r="DA11" i="415"/>
  <c r="CZ11" i="415"/>
  <c r="FW22" i="415"/>
  <c r="GB22" i="415" s="1"/>
  <c r="FV22" i="415"/>
  <c r="DH10" i="415"/>
  <c r="DN10" i="415" s="1"/>
  <c r="DG10" i="415"/>
  <c r="DA7" i="415"/>
  <c r="CZ7" i="415"/>
  <c r="FV5" i="415"/>
  <c r="FW5" i="415"/>
  <c r="GB5" i="415" s="1"/>
  <c r="DH4" i="415"/>
  <c r="DN4" i="415" s="1"/>
  <c r="DG4" i="415"/>
  <c r="BR8" i="415"/>
  <c r="BQ8" i="415"/>
  <c r="FP3" i="415"/>
  <c r="FQ3" i="415"/>
  <c r="BY22" i="415"/>
  <c r="CE22" i="415" s="1"/>
  <c r="BX22" i="415"/>
  <c r="FW9" i="415"/>
  <c r="GB9" i="415" s="1"/>
  <c r="FV9" i="415"/>
  <c r="FW10" i="415"/>
  <c r="GB10" i="415" s="1"/>
  <c r="FV10" i="415"/>
  <c r="DH5" i="415"/>
  <c r="DN5" i="415" s="1"/>
  <c r="DG5" i="415"/>
  <c r="BY10" i="415"/>
  <c r="CE10" i="415" s="1"/>
  <c r="BX10" i="415"/>
  <c r="FW11" i="415"/>
  <c r="GB11" i="415" s="1"/>
  <c r="FV11" i="415"/>
  <c r="BR9" i="415"/>
  <c r="BQ9" i="415"/>
  <c r="FP8" i="415"/>
  <c r="FQ8" i="415"/>
  <c r="FW6" i="415"/>
  <c r="GB6" i="415" s="1"/>
  <c r="FV6" i="415"/>
  <c r="BX3" i="415"/>
  <c r="BY3" i="415"/>
  <c r="CE3" i="415" s="1"/>
  <c r="FW4" i="415"/>
  <c r="GB4" i="415" s="1"/>
  <c r="FV4" i="415"/>
  <c r="DH47" i="127"/>
  <c r="DB47" i="127"/>
  <c r="CV47" i="127"/>
  <c r="CP47" i="127"/>
  <c r="CJ47" i="127"/>
  <c r="CI47" i="127"/>
  <c r="CN47" i="127" s="1"/>
  <c r="AU47" i="127"/>
  <c r="AT47" i="127"/>
  <c r="AS47" i="127"/>
  <c r="AX47" i="127" s="1"/>
  <c r="AH47" i="127"/>
  <c r="AG47" i="127"/>
  <c r="AL47" i="127" s="1"/>
  <c r="AF47" i="127"/>
  <c r="O47" i="127"/>
  <c r="T47" i="127" s="1"/>
  <c r="DH37" i="127"/>
  <c r="DB37" i="127"/>
  <c r="CV37" i="127"/>
  <c r="CP37" i="127"/>
  <c r="CJ37" i="127"/>
  <c r="CI37" i="127"/>
  <c r="CN37" i="127" s="1"/>
  <c r="AU37" i="127"/>
  <c r="AT37" i="127"/>
  <c r="AS37" i="127"/>
  <c r="AX37" i="127" s="1"/>
  <c r="AH37" i="127"/>
  <c r="AG37" i="127"/>
  <c r="AL37" i="127" s="1"/>
  <c r="AF37" i="127"/>
  <c r="O37" i="127"/>
  <c r="T37" i="127" s="1"/>
  <c r="DH32" i="127"/>
  <c r="DB32" i="127"/>
  <c r="CV32" i="127"/>
  <c r="CP32" i="127"/>
  <c r="CJ32" i="127"/>
  <c r="CI32" i="127"/>
  <c r="CO32" i="127" s="1"/>
  <c r="AU32" i="127"/>
  <c r="AT32" i="127"/>
  <c r="AS32" i="127"/>
  <c r="AX32" i="127" s="1"/>
  <c r="AH32" i="127"/>
  <c r="AG32" i="127"/>
  <c r="AL32" i="127" s="1"/>
  <c r="AF32" i="127"/>
  <c r="O32" i="127"/>
  <c r="T32" i="127" s="1"/>
  <c r="DH31" i="127"/>
  <c r="DB31" i="127"/>
  <c r="CV31" i="127"/>
  <c r="CP31" i="127"/>
  <c r="CJ31" i="127"/>
  <c r="CI31" i="127"/>
  <c r="CN31" i="127" s="1"/>
  <c r="AU31" i="127"/>
  <c r="AT31" i="127"/>
  <c r="AS31" i="127"/>
  <c r="AX31" i="127" s="1"/>
  <c r="AH31" i="127"/>
  <c r="AG31" i="127"/>
  <c r="AL31" i="127" s="1"/>
  <c r="AF31" i="127"/>
  <c r="O31" i="127"/>
  <c r="T31" i="127" s="1"/>
  <c r="DH28" i="127"/>
  <c r="DB28" i="127"/>
  <c r="CV28" i="127"/>
  <c r="CP28" i="127"/>
  <c r="CJ28" i="127"/>
  <c r="CI28" i="127"/>
  <c r="CN28" i="127" s="1"/>
  <c r="AU28" i="127"/>
  <c r="AT28" i="127"/>
  <c r="AS28" i="127"/>
  <c r="AX28" i="127" s="1"/>
  <c r="AH28" i="127"/>
  <c r="AG28" i="127"/>
  <c r="AL28" i="127" s="1"/>
  <c r="AF28" i="127"/>
  <c r="O28" i="127"/>
  <c r="T28" i="127" s="1"/>
  <c r="DH18" i="127"/>
  <c r="DB18" i="127"/>
  <c r="CV18" i="127"/>
  <c r="CP18" i="127"/>
  <c r="CJ18" i="127"/>
  <c r="CI18" i="127"/>
  <c r="CN18" i="127" s="1"/>
  <c r="AU18" i="127"/>
  <c r="AT18" i="127"/>
  <c r="AS18" i="127"/>
  <c r="AX18" i="127" s="1"/>
  <c r="AH18" i="127"/>
  <c r="AG18" i="127"/>
  <c r="AL18" i="127" s="1"/>
  <c r="AF18" i="127"/>
  <c r="O18" i="127"/>
  <c r="T18" i="127" s="1"/>
  <c r="AU46" i="127"/>
  <c r="AB46" i="127"/>
  <c r="AH46" i="127" s="1"/>
  <c r="AS46" i="127"/>
  <c r="AX46" i="127" s="1"/>
  <c r="O46" i="127"/>
  <c r="T46" i="127" s="1"/>
  <c r="AU27" i="127"/>
  <c r="AB27" i="127"/>
  <c r="AH27" i="127" s="1"/>
  <c r="AS27" i="127"/>
  <c r="AX27" i="127" s="1"/>
  <c r="O27" i="127"/>
  <c r="T27" i="127" s="1"/>
  <c r="AU15" i="127"/>
  <c r="AB15" i="127"/>
  <c r="AH15" i="127" s="1"/>
  <c r="AS15" i="127"/>
  <c r="AX15" i="127" s="1"/>
  <c r="O15" i="127"/>
  <c r="T15" i="127" s="1"/>
  <c r="AU45" i="127"/>
  <c r="AB45" i="127"/>
  <c r="AH45" i="127" s="1"/>
  <c r="AS45" i="127"/>
  <c r="AX45" i="127" s="1"/>
  <c r="O45" i="127"/>
  <c r="T45" i="127" s="1"/>
  <c r="AU26" i="127"/>
  <c r="AB26" i="127"/>
  <c r="AH26" i="127" s="1"/>
  <c r="AS26" i="127"/>
  <c r="AX26" i="127" s="1"/>
  <c r="O26" i="127"/>
  <c r="T26" i="127" s="1"/>
  <c r="AU14" i="127"/>
  <c r="AB14" i="127"/>
  <c r="AH14" i="127" s="1"/>
  <c r="AS14" i="127"/>
  <c r="AX14" i="127" s="1"/>
  <c r="O14" i="127"/>
  <c r="T14" i="127" s="1"/>
  <c r="AU43" i="127"/>
  <c r="AB43" i="127"/>
  <c r="AH43" i="127" s="1"/>
  <c r="AS43" i="127"/>
  <c r="AX43" i="127" s="1"/>
  <c r="O43" i="127"/>
  <c r="T43" i="127" s="1"/>
  <c r="AU24" i="127"/>
  <c r="AB24" i="127"/>
  <c r="AH24" i="127" s="1"/>
  <c r="AG24" i="127"/>
  <c r="O24" i="127"/>
  <c r="T24" i="127" s="1"/>
  <c r="AU12" i="127"/>
  <c r="AB12" i="127"/>
  <c r="AH12" i="127" s="1"/>
  <c r="AS12" i="127"/>
  <c r="AX12" i="127" s="1"/>
  <c r="O12" i="127"/>
  <c r="T12" i="127" s="1"/>
  <c r="AU41" i="127"/>
  <c r="AB41" i="127"/>
  <c r="AH41" i="127" s="1"/>
  <c r="AS41" i="127"/>
  <c r="AX41" i="127" s="1"/>
  <c r="O41" i="127"/>
  <c r="T41" i="127" s="1"/>
  <c r="AU22" i="127"/>
  <c r="AB22" i="127"/>
  <c r="AH22" i="127" s="1"/>
  <c r="AS22" i="127"/>
  <c r="AX22" i="127" s="1"/>
  <c r="O22" i="127"/>
  <c r="T22" i="127" s="1"/>
  <c r="AU10" i="127"/>
  <c r="AB10" i="127"/>
  <c r="AH10" i="127" s="1"/>
  <c r="AS10" i="127"/>
  <c r="AX10" i="127" s="1"/>
  <c r="O10" i="127"/>
  <c r="T10" i="127" s="1"/>
  <c r="DH40" i="127"/>
  <c r="DB40" i="127"/>
  <c r="CV40" i="127"/>
  <c r="CP40" i="127"/>
  <c r="CJ40" i="127"/>
  <c r="AU40" i="127"/>
  <c r="AT40" i="127"/>
  <c r="AH40" i="127"/>
  <c r="AS40" i="127"/>
  <c r="AX40" i="127" s="1"/>
  <c r="O40" i="127"/>
  <c r="T40" i="127" s="1"/>
  <c r="DH21" i="127"/>
  <c r="DB21" i="127"/>
  <c r="CV21" i="127"/>
  <c r="CP21" i="127"/>
  <c r="CJ21" i="127"/>
  <c r="AU21" i="127"/>
  <c r="AT21" i="127"/>
  <c r="AH21" i="127"/>
  <c r="AS21" i="127"/>
  <c r="AX21" i="127" s="1"/>
  <c r="O21" i="127"/>
  <c r="T21" i="127" s="1"/>
  <c r="DH30" i="127"/>
  <c r="DB30" i="127"/>
  <c r="CV30" i="127"/>
  <c r="CP30" i="127"/>
  <c r="CJ30" i="127"/>
  <c r="CI30" i="127"/>
  <c r="CO30" i="127" s="1"/>
  <c r="AU30" i="127"/>
  <c r="AT30" i="127"/>
  <c r="AS30" i="127"/>
  <c r="AX30" i="127" s="1"/>
  <c r="AH30" i="127"/>
  <c r="AG30" i="127"/>
  <c r="AL30" i="127" s="1"/>
  <c r="AF30" i="127"/>
  <c r="O30" i="127"/>
  <c r="T30" i="127" s="1"/>
  <c r="DH49" i="127"/>
  <c r="DB49" i="127"/>
  <c r="CV49" i="127"/>
  <c r="CP49" i="127"/>
  <c r="CJ49" i="127"/>
  <c r="CI49" i="127"/>
  <c r="CO49" i="127" s="1"/>
  <c r="AU49" i="127"/>
  <c r="AT49" i="127"/>
  <c r="AS49" i="127"/>
  <c r="AX49" i="127" s="1"/>
  <c r="AH49" i="127"/>
  <c r="AG49" i="127"/>
  <c r="AL49" i="127" s="1"/>
  <c r="AF49" i="127"/>
  <c r="O49" i="127"/>
  <c r="T49" i="127" s="1"/>
  <c r="DH48" i="127"/>
  <c r="DB48" i="127"/>
  <c r="CV48" i="127"/>
  <c r="CP48" i="127"/>
  <c r="CJ48" i="127"/>
  <c r="CI48" i="127"/>
  <c r="CO48" i="127" s="1"/>
  <c r="AU48" i="127"/>
  <c r="AT48" i="127"/>
  <c r="AS48" i="127"/>
  <c r="AX48" i="127" s="1"/>
  <c r="AH48" i="127"/>
  <c r="AG48" i="127"/>
  <c r="AL48" i="127" s="1"/>
  <c r="AF48" i="127"/>
  <c r="O48" i="127"/>
  <c r="T48" i="127" s="1"/>
  <c r="DH38" i="127"/>
  <c r="DB38" i="127"/>
  <c r="CV38" i="127"/>
  <c r="CP38" i="127"/>
  <c r="CO38" i="127"/>
  <c r="CU38" i="127" s="1"/>
  <c r="CN38" i="127"/>
  <c r="CJ38" i="127"/>
  <c r="AU38" i="127"/>
  <c r="AT38" i="127"/>
  <c r="AS38" i="127"/>
  <c r="AX38" i="127" s="1"/>
  <c r="AH38" i="127"/>
  <c r="AG38" i="127"/>
  <c r="AL38" i="127" s="1"/>
  <c r="AF38" i="127"/>
  <c r="O38" i="127"/>
  <c r="T38" i="127" s="1"/>
  <c r="DH35" i="127"/>
  <c r="DB35" i="127"/>
  <c r="CV35" i="127"/>
  <c r="CP35" i="127"/>
  <c r="CJ35" i="127"/>
  <c r="CI35" i="127"/>
  <c r="CO35" i="127" s="1"/>
  <c r="AU35" i="127"/>
  <c r="AT35" i="127"/>
  <c r="AS35" i="127"/>
  <c r="AX35" i="127" s="1"/>
  <c r="AH35" i="127"/>
  <c r="AG35" i="127"/>
  <c r="AL35" i="127" s="1"/>
  <c r="AF35" i="127"/>
  <c r="O35" i="127"/>
  <c r="T35" i="127" s="1"/>
  <c r="DH16" i="127"/>
  <c r="DB16" i="127"/>
  <c r="CV16" i="127"/>
  <c r="CP16" i="127"/>
  <c r="CJ16" i="127"/>
  <c r="CI16" i="127"/>
  <c r="CN16" i="127" s="1"/>
  <c r="AU16" i="127"/>
  <c r="AT16" i="127"/>
  <c r="AS16" i="127"/>
  <c r="AX16" i="127" s="1"/>
  <c r="AH16" i="127"/>
  <c r="AG16" i="127"/>
  <c r="AL16" i="127" s="1"/>
  <c r="AF16" i="127"/>
  <c r="O16" i="127"/>
  <c r="T16" i="127" s="1"/>
  <c r="BX6" i="415" l="1"/>
  <c r="DH8" i="415"/>
  <c r="DN8" i="415" s="1"/>
  <c r="BX11" i="415"/>
  <c r="BY11" i="415"/>
  <c r="CE11" i="415" s="1"/>
  <c r="AI18" i="127"/>
  <c r="AK35" i="347"/>
  <c r="AL35" i="347" s="1"/>
  <c r="AF35" i="347"/>
  <c r="CH39" i="346"/>
  <c r="CN39" i="346" s="1"/>
  <c r="CG39" i="346"/>
  <c r="DQ36" i="346"/>
  <c r="DW36" i="346" s="1"/>
  <c r="DP36" i="346"/>
  <c r="CH35" i="346"/>
  <c r="CN35" i="346" s="1"/>
  <c r="CG35" i="346"/>
  <c r="DQ38" i="346"/>
  <c r="DW38" i="346" s="1"/>
  <c r="DP38" i="346"/>
  <c r="CH37" i="346"/>
  <c r="CN37" i="346" s="1"/>
  <c r="CG37" i="346"/>
  <c r="BY9" i="415"/>
  <c r="CE9" i="415" s="1"/>
  <c r="BX9" i="415"/>
  <c r="BY8" i="415"/>
  <c r="CE8" i="415" s="1"/>
  <c r="BX8" i="415"/>
  <c r="FV8" i="415"/>
  <c r="FW8" i="415"/>
  <c r="GB8" i="415" s="1"/>
  <c r="FV3" i="415"/>
  <c r="FW3" i="415"/>
  <c r="GB3" i="415" s="1"/>
  <c r="DH7" i="415"/>
  <c r="DN7" i="415" s="1"/>
  <c r="DG7" i="415"/>
  <c r="DH11" i="415"/>
  <c r="DN11" i="415" s="1"/>
  <c r="DG11" i="415"/>
  <c r="AI37" i="127"/>
  <c r="CN32" i="127"/>
  <c r="CN35" i="127"/>
  <c r="AI28" i="127"/>
  <c r="AF10" i="127"/>
  <c r="AF26" i="127"/>
  <c r="AI47" i="127"/>
  <c r="CO47" i="127"/>
  <c r="CO37" i="127"/>
  <c r="CT32" i="127"/>
  <c r="CU32" i="127"/>
  <c r="AI32" i="127"/>
  <c r="AI31" i="127"/>
  <c r="CO31" i="127"/>
  <c r="CO28" i="127"/>
  <c r="CO18" i="127"/>
  <c r="AT45" i="127"/>
  <c r="CN30" i="127"/>
  <c r="AF12" i="127"/>
  <c r="CI45" i="127"/>
  <c r="CN45" i="127" s="1"/>
  <c r="AT46" i="127"/>
  <c r="CI46" i="127"/>
  <c r="AF46" i="127"/>
  <c r="CJ46" i="127"/>
  <c r="CP46" i="127"/>
  <c r="CV46" i="127"/>
  <c r="DB46" i="127"/>
  <c r="DH46" i="127"/>
  <c r="AG46" i="127"/>
  <c r="AT27" i="127"/>
  <c r="CI27" i="127"/>
  <c r="AF27" i="127"/>
  <c r="CJ27" i="127"/>
  <c r="CP27" i="127"/>
  <c r="CV27" i="127"/>
  <c r="DB27" i="127"/>
  <c r="DH27" i="127"/>
  <c r="AG27" i="127"/>
  <c r="AT15" i="127"/>
  <c r="CI15" i="127"/>
  <c r="AF15" i="127"/>
  <c r="CJ15" i="127"/>
  <c r="CP15" i="127"/>
  <c r="CV15" i="127"/>
  <c r="DB15" i="127"/>
  <c r="DH15" i="127"/>
  <c r="AG15" i="127"/>
  <c r="CO45" i="127"/>
  <c r="AF45" i="127"/>
  <c r="CJ45" i="127"/>
  <c r="CP45" i="127"/>
  <c r="CV45" i="127"/>
  <c r="DB45" i="127"/>
  <c r="DH45" i="127"/>
  <c r="AG45" i="127"/>
  <c r="AT26" i="127"/>
  <c r="CI26" i="127"/>
  <c r="CJ26" i="127"/>
  <c r="CP26" i="127"/>
  <c r="CV26" i="127"/>
  <c r="DB26" i="127"/>
  <c r="DH26" i="127"/>
  <c r="AG26" i="127"/>
  <c r="AT14" i="127"/>
  <c r="CI14" i="127"/>
  <c r="AF14" i="127"/>
  <c r="CJ14" i="127"/>
  <c r="CP14" i="127"/>
  <c r="CV14" i="127"/>
  <c r="DB14" i="127"/>
  <c r="DH14" i="127"/>
  <c r="AG14" i="127"/>
  <c r="AI16" i="127"/>
  <c r="CN48" i="127"/>
  <c r="AG21" i="127"/>
  <c r="AL21" i="127" s="1"/>
  <c r="AF41" i="127"/>
  <c r="AF22" i="127"/>
  <c r="AS24" i="127"/>
  <c r="AX24" i="127" s="1"/>
  <c r="CI24" i="127"/>
  <c r="CO24" i="127" s="1"/>
  <c r="CU24" i="127" s="1"/>
  <c r="AT24" i="127"/>
  <c r="CI12" i="127"/>
  <c r="CO12" i="127" s="1"/>
  <c r="CU12" i="127" s="1"/>
  <c r="AT12" i="127"/>
  <c r="CJ12" i="127"/>
  <c r="CV12" i="127"/>
  <c r="DH12" i="127"/>
  <c r="CP12" i="127"/>
  <c r="DB12" i="127"/>
  <c r="AI24" i="127"/>
  <c r="AL24" i="127"/>
  <c r="AG12" i="127"/>
  <c r="AF24" i="127"/>
  <c r="CJ24" i="127"/>
  <c r="CP24" i="127"/>
  <c r="CV24" i="127"/>
  <c r="DB24" i="127"/>
  <c r="DH24" i="127"/>
  <c r="AT43" i="127"/>
  <c r="CI43" i="127"/>
  <c r="AF43" i="127"/>
  <c r="CJ43" i="127"/>
  <c r="CP43" i="127"/>
  <c r="CV43" i="127"/>
  <c r="DB43" i="127"/>
  <c r="DH43" i="127"/>
  <c r="AG43" i="127"/>
  <c r="AT41" i="127"/>
  <c r="CI41" i="127"/>
  <c r="CJ41" i="127"/>
  <c r="CP41" i="127"/>
  <c r="CV41" i="127"/>
  <c r="DB41" i="127"/>
  <c r="DH41" i="127"/>
  <c r="AG41" i="127"/>
  <c r="AT22" i="127"/>
  <c r="CI22" i="127"/>
  <c r="CJ22" i="127"/>
  <c r="CP22" i="127"/>
  <c r="CV22" i="127"/>
  <c r="DB22" i="127"/>
  <c r="DH22" i="127"/>
  <c r="AG22" i="127"/>
  <c r="AT10" i="127"/>
  <c r="CI10" i="127"/>
  <c r="CJ10" i="127"/>
  <c r="CP10" i="127"/>
  <c r="CV10" i="127"/>
  <c r="DB10" i="127"/>
  <c r="DH10" i="127"/>
  <c r="AG10" i="127"/>
  <c r="CI40" i="127"/>
  <c r="AF40" i="127"/>
  <c r="AG40" i="127"/>
  <c r="CI21" i="127"/>
  <c r="AF21" i="127"/>
  <c r="CT38" i="127"/>
  <c r="CN49" i="127"/>
  <c r="CT30" i="127"/>
  <c r="CU30" i="127"/>
  <c r="AI30" i="127"/>
  <c r="CT49" i="127"/>
  <c r="CU49" i="127"/>
  <c r="AI49" i="127"/>
  <c r="CT48" i="127"/>
  <c r="CU48" i="127"/>
  <c r="AI48" i="127"/>
  <c r="CZ38" i="127"/>
  <c r="DA38" i="127"/>
  <c r="AI38" i="127"/>
  <c r="CT35" i="127"/>
  <c r="CU35" i="127"/>
  <c r="AI35" i="127"/>
  <c r="CO16" i="127"/>
  <c r="CN24" i="127" l="1"/>
  <c r="AI21" i="127"/>
  <c r="CT12" i="127"/>
  <c r="CT24" i="127"/>
  <c r="CT47" i="127"/>
  <c r="CU47" i="127"/>
  <c r="CT37" i="127"/>
  <c r="CU37" i="127"/>
  <c r="CZ32" i="127"/>
  <c r="DA32" i="127"/>
  <c r="CT31" i="127"/>
  <c r="CU31" i="127"/>
  <c r="CT28" i="127"/>
  <c r="CU28" i="127"/>
  <c r="CT18" i="127"/>
  <c r="CU18" i="127"/>
  <c r="CN46" i="127"/>
  <c r="CO46" i="127"/>
  <c r="AL46" i="127"/>
  <c r="AI46" i="127"/>
  <c r="CN27" i="127"/>
  <c r="CO27" i="127"/>
  <c r="AL27" i="127"/>
  <c r="AI27" i="127"/>
  <c r="CN15" i="127"/>
  <c r="CO15" i="127"/>
  <c r="AL15" i="127"/>
  <c r="AI15" i="127"/>
  <c r="CT45" i="127"/>
  <c r="CU45" i="127"/>
  <c r="AL45" i="127"/>
  <c r="AI45" i="127"/>
  <c r="AL26" i="127"/>
  <c r="AI26" i="127"/>
  <c r="CN26" i="127"/>
  <c r="CO26" i="127"/>
  <c r="CN14" i="127"/>
  <c r="CO14" i="127"/>
  <c r="AL14" i="127"/>
  <c r="AI14" i="127"/>
  <c r="CN12" i="127"/>
  <c r="AL43" i="127"/>
  <c r="AI43" i="127"/>
  <c r="CN43" i="127"/>
  <c r="CO43" i="127"/>
  <c r="AI12" i="127"/>
  <c r="AL12" i="127"/>
  <c r="DA24" i="127"/>
  <c r="CZ24" i="127"/>
  <c r="DA12" i="127"/>
  <c r="CZ12" i="127"/>
  <c r="AL41" i="127"/>
  <c r="AI41" i="127"/>
  <c r="CN41" i="127"/>
  <c r="CO41" i="127"/>
  <c r="AL22" i="127"/>
  <c r="AI22" i="127"/>
  <c r="CN22" i="127"/>
  <c r="CO22" i="127"/>
  <c r="AL10" i="127"/>
  <c r="AI10" i="127"/>
  <c r="CN10" i="127"/>
  <c r="CO10" i="127"/>
  <c r="AL40" i="127"/>
  <c r="AI40" i="127"/>
  <c r="CN40" i="127"/>
  <c r="CO40" i="127"/>
  <c r="CN21" i="127"/>
  <c r="CO21" i="127"/>
  <c r="CZ30" i="127"/>
  <c r="DA30" i="127"/>
  <c r="CZ49" i="127"/>
  <c r="DA49" i="127"/>
  <c r="CZ48" i="127"/>
  <c r="DA48" i="127"/>
  <c r="DF38" i="127"/>
  <c r="DG38" i="127"/>
  <c r="DL38" i="127" s="1"/>
  <c r="CZ35" i="127"/>
  <c r="DA35" i="127"/>
  <c r="CT16" i="127"/>
  <c r="CU16" i="127"/>
  <c r="CZ47" i="127" l="1"/>
  <c r="DA47" i="127"/>
  <c r="CZ37" i="127"/>
  <c r="DA37" i="127"/>
  <c r="DF32" i="127"/>
  <c r="DG32" i="127"/>
  <c r="DL32" i="127" s="1"/>
  <c r="CZ31" i="127"/>
  <c r="DA31" i="127"/>
  <c r="CZ28" i="127"/>
  <c r="DA28" i="127"/>
  <c r="CZ18" i="127"/>
  <c r="DA18" i="127"/>
  <c r="CT46" i="127"/>
  <c r="CU46" i="127"/>
  <c r="CT27" i="127"/>
  <c r="CU27" i="127"/>
  <c r="CT15" i="127"/>
  <c r="CU15" i="127"/>
  <c r="CZ45" i="127"/>
  <c r="DA45" i="127"/>
  <c r="CT26" i="127"/>
  <c r="CU26" i="127"/>
  <c r="CT14" i="127"/>
  <c r="CU14" i="127"/>
  <c r="CT43" i="127"/>
  <c r="CU43" i="127"/>
  <c r="DG24" i="127"/>
  <c r="DL24" i="127" s="1"/>
  <c r="DF24" i="127"/>
  <c r="DG12" i="127"/>
  <c r="DL12" i="127" s="1"/>
  <c r="DF12" i="127"/>
  <c r="CT41" i="127"/>
  <c r="CU41" i="127"/>
  <c r="CT22" i="127"/>
  <c r="CU22" i="127"/>
  <c r="CT10" i="127"/>
  <c r="CU10" i="127"/>
  <c r="CT40" i="127"/>
  <c r="CU40" i="127"/>
  <c r="CT21" i="127"/>
  <c r="CU21" i="127"/>
  <c r="DF30" i="127"/>
  <c r="DG30" i="127"/>
  <c r="DL30" i="127" s="1"/>
  <c r="DF49" i="127"/>
  <c r="DG49" i="127"/>
  <c r="DL49" i="127" s="1"/>
  <c r="DF48" i="127"/>
  <c r="DG48" i="127"/>
  <c r="DL48" i="127" s="1"/>
  <c r="DF35" i="127"/>
  <c r="DG35" i="127"/>
  <c r="DL35" i="127" s="1"/>
  <c r="CZ16" i="127"/>
  <c r="DA16" i="127"/>
  <c r="DF47" i="127" l="1"/>
  <c r="DG47" i="127"/>
  <c r="DL47" i="127" s="1"/>
  <c r="DF37" i="127"/>
  <c r="DG37" i="127"/>
  <c r="DL37" i="127" s="1"/>
  <c r="DF31" i="127"/>
  <c r="DG31" i="127"/>
  <c r="DL31" i="127" s="1"/>
  <c r="DF28" i="127"/>
  <c r="DG28" i="127"/>
  <c r="DL28" i="127" s="1"/>
  <c r="DF18" i="127"/>
  <c r="DG18" i="127"/>
  <c r="DL18" i="127" s="1"/>
  <c r="CZ46" i="127"/>
  <c r="DA46" i="127"/>
  <c r="CZ27" i="127"/>
  <c r="DA27" i="127"/>
  <c r="CZ15" i="127"/>
  <c r="DA15" i="127"/>
  <c r="DF45" i="127"/>
  <c r="DG45" i="127"/>
  <c r="DL45" i="127" s="1"/>
  <c r="CZ26" i="127"/>
  <c r="DA26" i="127"/>
  <c r="CZ14" i="127"/>
  <c r="DA14" i="127"/>
  <c r="CZ43" i="127"/>
  <c r="DA43" i="127"/>
  <c r="CZ41" i="127"/>
  <c r="DA41" i="127"/>
  <c r="CZ22" i="127"/>
  <c r="DA22" i="127"/>
  <c r="CZ10" i="127"/>
  <c r="DA10" i="127"/>
  <c r="CZ40" i="127"/>
  <c r="DA40" i="127"/>
  <c r="CZ21" i="127"/>
  <c r="DA21" i="127"/>
  <c r="DF16" i="127"/>
  <c r="DG16" i="127"/>
  <c r="DL16" i="127" s="1"/>
  <c r="DF46" i="127" l="1"/>
  <c r="DG46" i="127"/>
  <c r="DL46" i="127" s="1"/>
  <c r="DF27" i="127"/>
  <c r="DG27" i="127"/>
  <c r="DL27" i="127" s="1"/>
  <c r="DF15" i="127"/>
  <c r="DG15" i="127"/>
  <c r="DL15" i="127" s="1"/>
  <c r="DF26" i="127"/>
  <c r="DG26" i="127"/>
  <c r="DL26" i="127" s="1"/>
  <c r="DF14" i="127"/>
  <c r="DG14" i="127"/>
  <c r="DL14" i="127" s="1"/>
  <c r="DF43" i="127"/>
  <c r="DG43" i="127"/>
  <c r="DL43" i="127" s="1"/>
  <c r="DF41" i="127"/>
  <c r="DG41" i="127"/>
  <c r="DL41" i="127" s="1"/>
  <c r="DF22" i="127"/>
  <c r="DG22" i="127"/>
  <c r="DL22" i="127" s="1"/>
  <c r="DF10" i="127"/>
  <c r="DG10" i="127"/>
  <c r="DL10" i="127" s="1"/>
  <c r="DF40" i="127"/>
  <c r="DG40" i="127"/>
  <c r="DL40" i="127" s="1"/>
  <c r="DF21" i="127"/>
  <c r="DG21" i="127"/>
  <c r="DL21" i="127" s="1"/>
  <c r="J1" i="124" l="1"/>
  <c r="E7" i="325" l="1"/>
  <c r="E53" i="325"/>
  <c r="E44" i="325"/>
  <c r="E32" i="325"/>
  <c r="E30" i="325"/>
  <c r="E29" i="325"/>
  <c r="E28" i="325"/>
  <c r="E27" i="325"/>
  <c r="E26" i="325"/>
  <c r="K5" i="171" l="1"/>
  <c r="DN4" i="229" l="1"/>
  <c r="DN5" i="229"/>
  <c r="DN6" i="229"/>
  <c r="DN7" i="229"/>
  <c r="DN8" i="229"/>
  <c r="DN9" i="229"/>
  <c r="DN10" i="229"/>
  <c r="DN11" i="229"/>
  <c r="DN12" i="229"/>
  <c r="DN13" i="229"/>
  <c r="DN14" i="229"/>
  <c r="DN26" i="229"/>
  <c r="DN16" i="229"/>
  <c r="DN17" i="229"/>
  <c r="DN18" i="229"/>
  <c r="DN19" i="229"/>
  <c r="DN20" i="229"/>
  <c r="DN21" i="229"/>
  <c r="DN22" i="229"/>
  <c r="DN3" i="229"/>
  <c r="DJ4" i="229"/>
  <c r="DJ5" i="229"/>
  <c r="DO5" i="229" s="1"/>
  <c r="DJ6" i="229"/>
  <c r="DO6" i="229" s="1"/>
  <c r="DJ7" i="229"/>
  <c r="DO7" i="229" s="1"/>
  <c r="DJ8" i="229"/>
  <c r="DO8" i="229" s="1"/>
  <c r="DJ9" i="229"/>
  <c r="DO9" i="229" s="1"/>
  <c r="DJ10" i="229"/>
  <c r="DO10" i="229" s="1"/>
  <c r="DJ11" i="229"/>
  <c r="DO11" i="229" s="1"/>
  <c r="DJ12" i="229"/>
  <c r="DO12" i="229" s="1"/>
  <c r="DJ13" i="229"/>
  <c r="DO13" i="229" s="1"/>
  <c r="DJ14" i="229"/>
  <c r="DO14" i="229" s="1"/>
  <c r="DJ26" i="229"/>
  <c r="DO26" i="229" s="1"/>
  <c r="DJ16" i="229"/>
  <c r="DO16" i="229" s="1"/>
  <c r="DJ17" i="229"/>
  <c r="DO17" i="229" s="1"/>
  <c r="DJ18" i="229"/>
  <c r="DO18" i="229" s="1"/>
  <c r="DJ19" i="229"/>
  <c r="DO19" i="229" s="1"/>
  <c r="DJ20" i="229"/>
  <c r="DO20" i="229" s="1"/>
  <c r="DJ21" i="229"/>
  <c r="DJ22" i="229"/>
  <c r="DO22" i="229" s="1"/>
  <c r="DJ3" i="229"/>
  <c r="DO3" i="229" s="1"/>
  <c r="DD3" i="229"/>
  <c r="DI3" i="229" s="1"/>
  <c r="DH4" i="229"/>
  <c r="DH5" i="229"/>
  <c r="DH6" i="229"/>
  <c r="DH7" i="229"/>
  <c r="DH8" i="229"/>
  <c r="DH9" i="229"/>
  <c r="DH10" i="229"/>
  <c r="DH11" i="229"/>
  <c r="DH12" i="229"/>
  <c r="DH13" i="229"/>
  <c r="DH14" i="229"/>
  <c r="DH26" i="229"/>
  <c r="DH16" i="229"/>
  <c r="DH17" i="229"/>
  <c r="DH18" i="229"/>
  <c r="DH19" i="229"/>
  <c r="DH20" i="229"/>
  <c r="DH21" i="229"/>
  <c r="DH22" i="229"/>
  <c r="DH3" i="229"/>
  <c r="DD4" i="229"/>
  <c r="DI4" i="229" s="1"/>
  <c r="DD5" i="229"/>
  <c r="DI5" i="229" s="1"/>
  <c r="DD6" i="229"/>
  <c r="DI6" i="229" s="1"/>
  <c r="DD7" i="229"/>
  <c r="DI7" i="229" s="1"/>
  <c r="DD8" i="229"/>
  <c r="DI8" i="229" s="1"/>
  <c r="DD9" i="229"/>
  <c r="DI9" i="229" s="1"/>
  <c r="DD10" i="229"/>
  <c r="DI10" i="229" s="1"/>
  <c r="DD11" i="229"/>
  <c r="DI11" i="229" s="1"/>
  <c r="DD12" i="229"/>
  <c r="DI12" i="229" s="1"/>
  <c r="DD13" i="229"/>
  <c r="DI13" i="229" s="1"/>
  <c r="DD14" i="229"/>
  <c r="DI14" i="229" s="1"/>
  <c r="DD26" i="229"/>
  <c r="DI26" i="229" s="1"/>
  <c r="DD16" i="229"/>
  <c r="DI16" i="229" s="1"/>
  <c r="DD17" i="229"/>
  <c r="DI17" i="229" s="1"/>
  <c r="DD18" i="229"/>
  <c r="DI18" i="229" s="1"/>
  <c r="DD19" i="229"/>
  <c r="DI19" i="229" s="1"/>
  <c r="DD20" i="229"/>
  <c r="DI20" i="229" s="1"/>
  <c r="DD21" i="229"/>
  <c r="DI21" i="229" s="1"/>
  <c r="DD22" i="229"/>
  <c r="DI22" i="229" s="1"/>
  <c r="DB4" i="229"/>
  <c r="DB5" i="229"/>
  <c r="DB6" i="229"/>
  <c r="DB7" i="229"/>
  <c r="DB8" i="229"/>
  <c r="DB9" i="229"/>
  <c r="DB10" i="229"/>
  <c r="DB11" i="229"/>
  <c r="DB12" i="229"/>
  <c r="DB13" i="229"/>
  <c r="DB14" i="229"/>
  <c r="DB26" i="229"/>
  <c r="DB16" i="229"/>
  <c r="DB17" i="229"/>
  <c r="DB18" i="229"/>
  <c r="DB19" i="229"/>
  <c r="DB20" i="229"/>
  <c r="DB21" i="229"/>
  <c r="DB22" i="229"/>
  <c r="DB3" i="229"/>
  <c r="CV3" i="229"/>
  <c r="DO21" i="229"/>
  <c r="DO4" i="229"/>
  <c r="CV4" i="229"/>
  <c r="CV5" i="229"/>
  <c r="CV6" i="229"/>
  <c r="CV7" i="229"/>
  <c r="CV8" i="229"/>
  <c r="CV9" i="229"/>
  <c r="CV10" i="229"/>
  <c r="CV11" i="229"/>
  <c r="CV12" i="229"/>
  <c r="CV13" i="229"/>
  <c r="CV14" i="229"/>
  <c r="CV26" i="229"/>
  <c r="CV16" i="229"/>
  <c r="CV17" i="229"/>
  <c r="CV18" i="229"/>
  <c r="CV19" i="229"/>
  <c r="CV20" i="229"/>
  <c r="CV21" i="229"/>
  <c r="CV22" i="229"/>
  <c r="CX4" i="229"/>
  <c r="DC4" i="229" s="1"/>
  <c r="CX5" i="229"/>
  <c r="DC5" i="229" s="1"/>
  <c r="CX6" i="229"/>
  <c r="DC6" i="229" s="1"/>
  <c r="CX7" i="229"/>
  <c r="DC7" i="229" s="1"/>
  <c r="CX8" i="229"/>
  <c r="DC8" i="229" s="1"/>
  <c r="CX9" i="229"/>
  <c r="DC9" i="229" s="1"/>
  <c r="CX10" i="229"/>
  <c r="DC10" i="229" s="1"/>
  <c r="CX11" i="229"/>
  <c r="DC11" i="229" s="1"/>
  <c r="CX12" i="229"/>
  <c r="DC12" i="229" s="1"/>
  <c r="CX13" i="229"/>
  <c r="DC13" i="229" s="1"/>
  <c r="CX14" i="229"/>
  <c r="DC14" i="229" s="1"/>
  <c r="CX26" i="229"/>
  <c r="DC26" i="229" s="1"/>
  <c r="CX16" i="229"/>
  <c r="DC16" i="229" s="1"/>
  <c r="CX17" i="229"/>
  <c r="DC17" i="229" s="1"/>
  <c r="CX18" i="229"/>
  <c r="DC18" i="229" s="1"/>
  <c r="CX19" i="229"/>
  <c r="DC19" i="229" s="1"/>
  <c r="CX20" i="229"/>
  <c r="DC20" i="229" s="1"/>
  <c r="CX21" i="229"/>
  <c r="DC21" i="229" s="1"/>
  <c r="CX22" i="229"/>
  <c r="DC22" i="229" s="1"/>
  <c r="CX3" i="229"/>
  <c r="DC3" i="229" s="1"/>
  <c r="CR3" i="229"/>
  <c r="CW3" i="229" s="1"/>
  <c r="CR4" i="229"/>
  <c r="CW4" i="229" s="1"/>
  <c r="CR5" i="229"/>
  <c r="CW5" i="229" s="1"/>
  <c r="CR6" i="229"/>
  <c r="CW6" i="229" s="1"/>
  <c r="CR7" i="229"/>
  <c r="CW7" i="229" s="1"/>
  <c r="CR8" i="229"/>
  <c r="CW8" i="229" s="1"/>
  <c r="CR9" i="229"/>
  <c r="CW9" i="229" s="1"/>
  <c r="CR10" i="229"/>
  <c r="CW10" i="229" s="1"/>
  <c r="CR11" i="229"/>
  <c r="CW11" i="229" s="1"/>
  <c r="CR12" i="229"/>
  <c r="CW12" i="229" s="1"/>
  <c r="CR13" i="229"/>
  <c r="CW13" i="229" s="1"/>
  <c r="CR14" i="229"/>
  <c r="CW14" i="229" s="1"/>
  <c r="CR26" i="229"/>
  <c r="CW26" i="229" s="1"/>
  <c r="CR16" i="229"/>
  <c r="CW16" i="229" s="1"/>
  <c r="CR17" i="229"/>
  <c r="CW17" i="229" s="1"/>
  <c r="CR18" i="229"/>
  <c r="CW18" i="229" s="1"/>
  <c r="CR19" i="229"/>
  <c r="CW19" i="229" s="1"/>
  <c r="CR20" i="229"/>
  <c r="CW20" i="229" s="1"/>
  <c r="CR21" i="229"/>
  <c r="CW21" i="229" s="1"/>
  <c r="CR22" i="229"/>
  <c r="CW22" i="229" s="1"/>
  <c r="M4" i="229"/>
  <c r="N4" i="229" s="1"/>
  <c r="M5" i="229"/>
  <c r="N5" i="229" s="1"/>
  <c r="M6" i="229"/>
  <c r="N6" i="229" s="1"/>
  <c r="M7" i="229"/>
  <c r="N7" i="229" s="1"/>
  <c r="M8" i="229"/>
  <c r="N8" i="229" s="1"/>
  <c r="M9" i="229"/>
  <c r="N9" i="229" s="1"/>
  <c r="M10" i="229"/>
  <c r="N10" i="229" s="1"/>
  <c r="M11" i="229"/>
  <c r="N11" i="229" s="1"/>
  <c r="M12" i="229"/>
  <c r="N12" i="229" s="1"/>
  <c r="M13" i="229"/>
  <c r="N13" i="229" s="1"/>
  <c r="M14" i="229"/>
  <c r="N14" i="229" s="1"/>
  <c r="M26" i="229"/>
  <c r="N26" i="229" s="1"/>
  <c r="M16" i="229"/>
  <c r="N16" i="229" s="1"/>
  <c r="M17" i="229"/>
  <c r="N17" i="229" s="1"/>
  <c r="M18" i="229"/>
  <c r="N18" i="229" s="1"/>
  <c r="M19" i="229"/>
  <c r="N19" i="229" s="1"/>
  <c r="M20" i="229"/>
  <c r="N20" i="229" s="1"/>
  <c r="M21" i="229"/>
  <c r="N21" i="229" s="1"/>
  <c r="M22" i="229"/>
  <c r="N22" i="229" s="1"/>
  <c r="M3" i="229"/>
  <c r="N3" i="229" s="1"/>
  <c r="J22" i="229"/>
  <c r="J21" i="229"/>
  <c r="J20" i="229"/>
  <c r="J19" i="229"/>
  <c r="J18" i="229"/>
  <c r="J17" i="229"/>
  <c r="J16" i="229"/>
  <c r="J26" i="229"/>
  <c r="J14" i="229"/>
  <c r="J13" i="229"/>
  <c r="J12" i="229"/>
  <c r="J11" i="229"/>
  <c r="J10" i="229"/>
  <c r="J9" i="229"/>
  <c r="J8" i="229"/>
  <c r="J7" i="229"/>
  <c r="J6" i="229"/>
  <c r="J5" i="229"/>
  <c r="J4" i="229"/>
  <c r="J3" i="229"/>
  <c r="G22" i="229"/>
  <c r="G21" i="229"/>
  <c r="G20" i="229"/>
  <c r="G19" i="229"/>
  <c r="G18" i="229"/>
  <c r="G17" i="229"/>
  <c r="G16" i="229"/>
  <c r="G26" i="229"/>
  <c r="G14" i="229"/>
  <c r="G13" i="229"/>
  <c r="G12" i="229"/>
  <c r="G11" i="229"/>
  <c r="G10" i="229"/>
  <c r="G9" i="229"/>
  <c r="G8" i="229"/>
  <c r="G7" i="229"/>
  <c r="G6" i="229"/>
  <c r="G5" i="229"/>
  <c r="G4" i="229"/>
  <c r="G3" i="229"/>
  <c r="I22" i="229"/>
  <c r="I21" i="229"/>
  <c r="I20" i="229"/>
  <c r="I19" i="229"/>
  <c r="I18" i="229"/>
  <c r="I17" i="229"/>
  <c r="I16" i="229"/>
  <c r="I26" i="229"/>
  <c r="I14" i="229"/>
  <c r="I13" i="229"/>
  <c r="I12" i="229"/>
  <c r="I11" i="229"/>
  <c r="I10" i="229"/>
  <c r="I9" i="229"/>
  <c r="I8" i="229"/>
  <c r="I7" i="229"/>
  <c r="I6" i="229"/>
  <c r="I5" i="229"/>
  <c r="I4" i="229"/>
  <c r="I3" i="229"/>
  <c r="F22" i="229"/>
  <c r="F21" i="229"/>
  <c r="F20" i="229"/>
  <c r="F19" i="229"/>
  <c r="F18" i="229"/>
  <c r="F17" i="229"/>
  <c r="F16" i="229"/>
  <c r="F26" i="229"/>
  <c r="F14" i="229"/>
  <c r="F13" i="229"/>
  <c r="F12" i="229"/>
  <c r="F11" i="229"/>
  <c r="F10" i="229"/>
  <c r="F9" i="229"/>
  <c r="F8" i="229"/>
  <c r="F7" i="229"/>
  <c r="F6" i="229"/>
  <c r="F5" i="229"/>
  <c r="F4" i="229"/>
  <c r="F3" i="229"/>
  <c r="AU131" i="127" l="1"/>
  <c r="AB131" i="127"/>
  <c r="AH131" i="127" s="1"/>
  <c r="AS131" i="127"/>
  <c r="AX131" i="127" s="1"/>
  <c r="O131" i="127"/>
  <c r="T131" i="127" s="1"/>
  <c r="AU63" i="127"/>
  <c r="AB63" i="127"/>
  <c r="AH63" i="127" s="1"/>
  <c r="AS63" i="127"/>
  <c r="AX63" i="127" s="1"/>
  <c r="O63" i="127"/>
  <c r="T63" i="127" s="1"/>
  <c r="AU97" i="127"/>
  <c r="AB97" i="127"/>
  <c r="AH97" i="127" s="1"/>
  <c r="AS97" i="127"/>
  <c r="AX97" i="127" s="1"/>
  <c r="O97" i="127"/>
  <c r="T97" i="127" s="1"/>
  <c r="DH117" i="127"/>
  <c r="DB117" i="127"/>
  <c r="CV117" i="127"/>
  <c r="CP117" i="127"/>
  <c r="CJ117" i="127"/>
  <c r="CN117" i="127"/>
  <c r="AU117" i="127"/>
  <c r="AT117" i="127"/>
  <c r="AS117" i="127"/>
  <c r="AX117" i="127" s="1"/>
  <c r="AH117" i="127"/>
  <c r="AG117" i="127"/>
  <c r="AL117" i="127" s="1"/>
  <c r="AF117" i="127"/>
  <c r="O117" i="127"/>
  <c r="T117" i="127" s="1"/>
  <c r="AF63" i="127" l="1"/>
  <c r="AT131" i="127"/>
  <c r="CI131" i="127"/>
  <c r="AF131" i="127"/>
  <c r="CJ131" i="127"/>
  <c r="CP131" i="127"/>
  <c r="CV131" i="127"/>
  <c r="DB131" i="127"/>
  <c r="DH131" i="127"/>
  <c r="AG131" i="127"/>
  <c r="AT63" i="127"/>
  <c r="CI63" i="127"/>
  <c r="CJ63" i="127"/>
  <c r="CP63" i="127"/>
  <c r="CV63" i="127"/>
  <c r="DB63" i="127"/>
  <c r="DH63" i="127"/>
  <c r="AG63" i="127"/>
  <c r="AT97" i="127"/>
  <c r="CI97" i="127"/>
  <c r="AF97" i="127"/>
  <c r="CJ97" i="127"/>
  <c r="CP97" i="127"/>
  <c r="CV97" i="127"/>
  <c r="DB97" i="127"/>
  <c r="DH97" i="127"/>
  <c r="AG97" i="127"/>
  <c r="AI117" i="127"/>
  <c r="CO117" i="127"/>
  <c r="AL131" i="127" l="1"/>
  <c r="AI131" i="127"/>
  <c r="CN131" i="127"/>
  <c r="CO131" i="127"/>
  <c r="AL63" i="127"/>
  <c r="AI63" i="127"/>
  <c r="CN63" i="127"/>
  <c r="CO63" i="127"/>
  <c r="CN97" i="127"/>
  <c r="CO97" i="127"/>
  <c r="AL97" i="127"/>
  <c r="AI97" i="127"/>
  <c r="CT117" i="127"/>
  <c r="CU117" i="127"/>
  <c r="BP9" i="126"/>
  <c r="BO9" i="126"/>
  <c r="BP8" i="126"/>
  <c r="BO8" i="126"/>
  <c r="BJ9" i="126"/>
  <c r="BI9" i="126"/>
  <c r="BJ8" i="126"/>
  <c r="BI8" i="126"/>
  <c r="BD9" i="126"/>
  <c r="BC9" i="126"/>
  <c r="BD8" i="126"/>
  <c r="BC8" i="126"/>
  <c r="AX9" i="126"/>
  <c r="AW9" i="126"/>
  <c r="AX8" i="126"/>
  <c r="AW8" i="126"/>
  <c r="AR10" i="126"/>
  <c r="AQ10" i="126"/>
  <c r="AL10" i="126"/>
  <c r="AK10" i="126"/>
  <c r="AF10" i="126"/>
  <c r="AE10" i="126"/>
  <c r="Z10" i="126"/>
  <c r="Y10" i="126"/>
  <c r="T10" i="126"/>
  <c r="BU8" i="126"/>
  <c r="BU9" i="126"/>
  <c r="S10" i="126"/>
  <c r="CT131" i="127" l="1"/>
  <c r="CU131" i="127"/>
  <c r="CT63" i="127"/>
  <c r="CU63" i="127"/>
  <c r="CT97" i="127"/>
  <c r="CU97" i="127"/>
  <c r="CZ117" i="127"/>
  <c r="DA117" i="127"/>
  <c r="F1" i="124"/>
  <c r="E1" i="325"/>
  <c r="E6" i="325"/>
  <c r="E8" i="325"/>
  <c r="E9" i="325"/>
  <c r="E10" i="325"/>
  <c r="E11" i="325"/>
  <c r="E12" i="325"/>
  <c r="E13" i="325"/>
  <c r="E14" i="325"/>
  <c r="E15" i="325"/>
  <c r="E16" i="325"/>
  <c r="E17" i="325"/>
  <c r="E18" i="325"/>
  <c r="E19" i="325"/>
  <c r="E20" i="325"/>
  <c r="E21" i="325"/>
  <c r="E22" i="325"/>
  <c r="E23" i="325"/>
  <c r="E24" i="325"/>
  <c r="E25" i="325"/>
  <c r="E34" i="325"/>
  <c r="E35" i="325"/>
  <c r="E36" i="325"/>
  <c r="E37" i="325"/>
  <c r="E38" i="325"/>
  <c r="E39" i="325"/>
  <c r="E40" i="325"/>
  <c r="E45" i="325"/>
  <c r="E47" i="325"/>
  <c r="E48" i="325"/>
  <c r="E50" i="325"/>
  <c r="E51" i="325"/>
  <c r="E33" i="325"/>
  <c r="E54" i="325"/>
  <c r="E55" i="325"/>
  <c r="E56" i="325"/>
  <c r="E57" i="325"/>
  <c r="E58" i="325"/>
  <c r="E59" i="325"/>
  <c r="E60" i="325"/>
  <c r="E61" i="325"/>
  <c r="E62" i="325"/>
  <c r="E63" i="325"/>
  <c r="E64" i="325"/>
  <c r="E65" i="325"/>
  <c r="E66" i="325"/>
  <c r="E67" i="325"/>
  <c r="E68" i="325"/>
  <c r="E69" i="325"/>
  <c r="E70" i="325"/>
  <c r="E71" i="325"/>
  <c r="E90" i="325"/>
  <c r="E91" i="325"/>
  <c r="E92" i="325"/>
  <c r="E93" i="325"/>
  <c r="E94" i="325"/>
  <c r="E95" i="325"/>
  <c r="E96" i="325"/>
  <c r="E97" i="325"/>
  <c r="E98" i="325"/>
  <c r="E99" i="325"/>
  <c r="E100" i="325"/>
  <c r="E101" i="325"/>
  <c r="E102" i="325"/>
  <c r="E103" i="325"/>
  <c r="E104" i="325"/>
  <c r="E105" i="325"/>
  <c r="E106" i="325"/>
  <c r="E107" i="325"/>
  <c r="E108" i="325"/>
  <c r="E109" i="325"/>
  <c r="E110" i="325"/>
  <c r="E111" i="325"/>
  <c r="E112" i="325"/>
  <c r="E113" i="325"/>
  <c r="E114" i="325"/>
  <c r="E115" i="325"/>
  <c r="E116" i="325"/>
  <c r="E117" i="325"/>
  <c r="E118" i="325"/>
  <c r="E119" i="325"/>
  <c r="E120" i="325"/>
  <c r="E121" i="325"/>
  <c r="E122" i="325"/>
  <c r="E123" i="325"/>
  <c r="E124" i="325"/>
  <c r="E125" i="325"/>
  <c r="E126" i="325"/>
  <c r="E127" i="325"/>
  <c r="E128" i="325"/>
  <c r="E129" i="325"/>
  <c r="E130" i="325"/>
  <c r="E132" i="325"/>
  <c r="E133" i="325"/>
  <c r="E134" i="325"/>
  <c r="E135" i="325"/>
  <c r="E136" i="325"/>
  <c r="E137" i="325"/>
  <c r="E138" i="325"/>
  <c r="E142" i="325"/>
  <c r="E143" i="325"/>
  <c r="E144" i="325"/>
  <c r="E149" i="325"/>
  <c r="E150" i="325"/>
  <c r="E151" i="325"/>
  <c r="E152" i="325"/>
  <c r="E153" i="325"/>
  <c r="E154" i="325"/>
  <c r="E155" i="325"/>
  <c r="E156" i="325"/>
  <c r="E157" i="325"/>
  <c r="E158" i="325"/>
  <c r="E159" i="325"/>
  <c r="E160" i="325"/>
  <c r="E161" i="325"/>
  <c r="E162" i="325"/>
  <c r="E165" i="325"/>
  <c r="E166" i="325"/>
  <c r="E167" i="325"/>
  <c r="E168" i="325"/>
  <c r="E173" i="325"/>
  <c r="E174" i="325"/>
  <c r="E175" i="325"/>
  <c r="E176" i="325"/>
  <c r="E177" i="325"/>
  <c r="E178" i="325"/>
  <c r="E179" i="325"/>
  <c r="E181" i="325"/>
  <c r="E182" i="325"/>
  <c r="E183" i="325"/>
  <c r="E184" i="325"/>
  <c r="E185" i="325"/>
  <c r="E186" i="325"/>
  <c r="E187" i="325"/>
  <c r="E188" i="325"/>
  <c r="E189" i="325"/>
  <c r="E190" i="325"/>
  <c r="E191" i="325"/>
  <c r="E192" i="325"/>
  <c r="E193" i="325"/>
  <c r="E5" i="325"/>
  <c r="CZ131" i="127" l="1"/>
  <c r="DA131" i="127"/>
  <c r="CZ63" i="127"/>
  <c r="DA63" i="127"/>
  <c r="CZ97" i="127"/>
  <c r="DA97" i="127"/>
  <c r="DF117" i="127"/>
  <c r="DG117" i="127"/>
  <c r="DL117" i="127" s="1"/>
  <c r="E2" i="325"/>
  <c r="E3" i="325" s="1"/>
  <c r="R65" i="225"/>
  <c r="Q65" i="225"/>
  <c r="K65" i="225"/>
  <c r="G65" i="225"/>
  <c r="L65" i="225" s="1"/>
  <c r="R64" i="225"/>
  <c r="Q64" i="225"/>
  <c r="K64" i="225"/>
  <c r="G64" i="225"/>
  <c r="L64" i="225" s="1"/>
  <c r="K4" i="171"/>
  <c r="K3" i="171"/>
  <c r="K5" i="169"/>
  <c r="K4" i="169"/>
  <c r="K3" i="169"/>
  <c r="F2" i="94"/>
  <c r="F3" i="94" s="1"/>
  <c r="K4" i="154"/>
  <c r="K5" i="154"/>
  <c r="K6" i="154"/>
  <c r="K7" i="154"/>
  <c r="K8" i="154"/>
  <c r="K9" i="154"/>
  <c r="K10" i="154"/>
  <c r="K11" i="154"/>
  <c r="K3" i="154"/>
  <c r="BV10" i="151"/>
  <c r="BV9" i="151"/>
  <c r="BV8" i="151"/>
  <c r="BV7" i="151"/>
  <c r="BV6" i="151"/>
  <c r="BV5" i="151"/>
  <c r="BV4" i="151"/>
  <c r="BV3" i="151"/>
  <c r="BQ10" i="151"/>
  <c r="BQ9" i="151"/>
  <c r="BQ8" i="151"/>
  <c r="BQ7" i="151"/>
  <c r="BQ6" i="151"/>
  <c r="BQ5" i="151"/>
  <c r="BQ4" i="151"/>
  <c r="BQ3" i="151"/>
  <c r="BL10" i="151"/>
  <c r="BL9" i="151"/>
  <c r="BL8" i="151"/>
  <c r="BL7" i="151"/>
  <c r="BL6" i="151"/>
  <c r="BL5" i="151"/>
  <c r="BL4" i="151"/>
  <c r="BL3" i="151"/>
  <c r="BG10" i="151"/>
  <c r="BG9" i="151"/>
  <c r="BG8" i="151"/>
  <c r="BG7" i="151"/>
  <c r="BG6" i="151"/>
  <c r="BG5" i="151"/>
  <c r="BG4" i="151"/>
  <c r="BG3" i="151"/>
  <c r="BB10" i="151"/>
  <c r="BB9" i="151"/>
  <c r="BB8" i="151"/>
  <c r="BB7" i="151"/>
  <c r="BB6" i="151"/>
  <c r="BB5" i="151"/>
  <c r="BB4" i="151"/>
  <c r="BB3" i="151"/>
  <c r="AW10" i="151"/>
  <c r="AW9" i="151"/>
  <c r="AW8" i="151"/>
  <c r="AW7" i="151"/>
  <c r="AW6" i="151"/>
  <c r="AW5" i="151"/>
  <c r="AW4" i="151"/>
  <c r="AW3" i="151"/>
  <c r="AR10" i="151"/>
  <c r="AR9" i="151"/>
  <c r="AR8" i="151"/>
  <c r="AR7" i="151"/>
  <c r="AR6" i="151"/>
  <c r="AR5" i="151"/>
  <c r="AR4" i="151"/>
  <c r="AR3" i="151"/>
  <c r="AM10" i="151"/>
  <c r="AM9" i="151"/>
  <c r="AM8" i="151"/>
  <c r="AM7" i="151"/>
  <c r="AM6" i="151"/>
  <c r="AM5" i="151"/>
  <c r="AM4" i="151"/>
  <c r="AM3" i="151"/>
  <c r="AH10" i="151"/>
  <c r="AH9" i="151"/>
  <c r="AH8" i="151"/>
  <c r="AH7" i="151"/>
  <c r="AH6" i="151"/>
  <c r="AH5" i="151"/>
  <c r="AH4" i="151"/>
  <c r="AH3" i="151"/>
  <c r="AC10" i="151"/>
  <c r="AC9" i="151"/>
  <c r="AC8" i="151"/>
  <c r="AC7" i="151"/>
  <c r="AC6" i="151"/>
  <c r="AC5" i="151"/>
  <c r="AC4" i="151"/>
  <c r="AC3" i="151"/>
  <c r="X10" i="151"/>
  <c r="X9" i="151"/>
  <c r="X8" i="151"/>
  <c r="X7" i="151"/>
  <c r="X6" i="151"/>
  <c r="X5" i="151"/>
  <c r="X4" i="151"/>
  <c r="X3" i="151"/>
  <c r="S10" i="151"/>
  <c r="S9" i="151"/>
  <c r="S8" i="151"/>
  <c r="S7" i="151"/>
  <c r="S6" i="151"/>
  <c r="S5" i="151"/>
  <c r="S4" i="151"/>
  <c r="S3" i="151"/>
  <c r="N10" i="151"/>
  <c r="N9" i="151"/>
  <c r="N8" i="151"/>
  <c r="N7" i="151"/>
  <c r="N6" i="151"/>
  <c r="N5" i="151"/>
  <c r="N4" i="151"/>
  <c r="N3" i="151"/>
  <c r="E1" i="124"/>
  <c r="DF131" i="127" l="1"/>
  <c r="DG131" i="127"/>
  <c r="DL131" i="127" s="1"/>
  <c r="DF63" i="127"/>
  <c r="DG63" i="127"/>
  <c r="DL63" i="127" s="1"/>
  <c r="DF97" i="127"/>
  <c r="DG97" i="127"/>
  <c r="DL97" i="127" s="1"/>
  <c r="I2" i="343" l="1"/>
  <c r="I3" i="343" s="1"/>
  <c r="BR24" i="115"/>
  <c r="BQ24" i="115"/>
  <c r="BL24" i="115"/>
  <c r="BK24" i="115"/>
  <c r="BF24" i="115"/>
  <c r="BE24" i="115"/>
  <c r="AZ24" i="115"/>
  <c r="AY24" i="115"/>
  <c r="AT24" i="115"/>
  <c r="AS24" i="115"/>
  <c r="AN24" i="115"/>
  <c r="AM24" i="115"/>
  <c r="AH24" i="115"/>
  <c r="AG24" i="115"/>
  <c r="AB24" i="115"/>
  <c r="AA24" i="115"/>
  <c r="V24" i="115"/>
  <c r="U24" i="115"/>
  <c r="R90" i="225" l="1"/>
  <c r="Q90" i="225"/>
  <c r="K90" i="225"/>
  <c r="G90" i="225"/>
  <c r="L90" i="225" s="1"/>
  <c r="BC30" i="348" l="1"/>
  <c r="AY30" i="348"/>
  <c r="AW30" i="348"/>
  <c r="AU30" i="348"/>
  <c r="AS30" i="348"/>
  <c r="AQ30" i="348"/>
  <c r="AK30" i="348"/>
  <c r="AE30" i="348"/>
  <c r="Y30" i="348"/>
  <c r="T30" i="348"/>
  <c r="U30" i="348" s="1"/>
  <c r="S30" i="348"/>
  <c r="O30" i="348"/>
  <c r="AP31" i="347"/>
  <c r="AJ31" i="347"/>
  <c r="AD31" i="347"/>
  <c r="X31" i="347"/>
  <c r="S31" i="347"/>
  <c r="T31" i="347" s="1"/>
  <c r="R31" i="347"/>
  <c r="N31" i="347"/>
  <c r="HN34" i="346"/>
  <c r="HJ34" i="346"/>
  <c r="HO34" i="346" s="1"/>
  <c r="HH34" i="346"/>
  <c r="HD34" i="346"/>
  <c r="HI34" i="346" s="1"/>
  <c r="HB34" i="346"/>
  <c r="GX34" i="346"/>
  <c r="HC34" i="346" s="1"/>
  <c r="GV34" i="346"/>
  <c r="GR34" i="346"/>
  <c r="GW34" i="346" s="1"/>
  <c r="GP34" i="346"/>
  <c r="GL34" i="346"/>
  <c r="GQ34" i="346" s="1"/>
  <c r="GJ34" i="346"/>
  <c r="GD34" i="346"/>
  <c r="FX34" i="346"/>
  <c r="FR34" i="346"/>
  <c r="FN34" i="346"/>
  <c r="FT34" i="346" s="1"/>
  <c r="FM34" i="346"/>
  <c r="FL34" i="346"/>
  <c r="FF34" i="346"/>
  <c r="EZ34" i="346"/>
  <c r="EV34" i="346"/>
  <c r="FA34" i="346" s="1"/>
  <c r="EU34" i="346"/>
  <c r="ET34" i="346"/>
  <c r="EN34" i="346"/>
  <c r="EJ34" i="346"/>
  <c r="EO34" i="346" s="1"/>
  <c r="EH34" i="346"/>
  <c r="ED34" i="346"/>
  <c r="EI34" i="346" s="1"/>
  <c r="EC34" i="346"/>
  <c r="EB34" i="346"/>
  <c r="DU34" i="346"/>
  <c r="DN34" i="346"/>
  <c r="DG34" i="346"/>
  <c r="CZ34" i="346"/>
  <c r="CV34" i="346"/>
  <c r="DB34" i="346" s="1"/>
  <c r="CU34" i="346"/>
  <c r="CS34" i="346"/>
  <c r="CL34" i="346"/>
  <c r="CE34" i="346"/>
  <c r="BX34" i="346"/>
  <c r="BQ34" i="346"/>
  <c r="BM34" i="346"/>
  <c r="BT34" i="346" s="1"/>
  <c r="BL34" i="346"/>
  <c r="BJ34" i="346"/>
  <c r="AW34" i="346"/>
  <c r="AP34" i="346"/>
  <c r="AI34" i="346"/>
  <c r="AB34" i="346"/>
  <c r="U34" i="346"/>
  <c r="IQ33" i="345"/>
  <c r="IP33" i="345"/>
  <c r="IK33" i="345"/>
  <c r="IJ33" i="345"/>
  <c r="HE33" i="345"/>
  <c r="HD33" i="345"/>
  <c r="GY33" i="345"/>
  <c r="GX33" i="345"/>
  <c r="GS33" i="345"/>
  <c r="GR33" i="345"/>
  <c r="GM33" i="345"/>
  <c r="GL33" i="345"/>
  <c r="GG33" i="345"/>
  <c r="GF33" i="345"/>
  <c r="CM33" i="345"/>
  <c r="CL33" i="345"/>
  <c r="CG33" i="345"/>
  <c r="CF33" i="345"/>
  <c r="CA33" i="345"/>
  <c r="BZ33" i="345"/>
  <c r="BU33" i="345"/>
  <c r="BT33" i="345"/>
  <c r="BI33" i="345"/>
  <c r="BH33" i="345"/>
  <c r="BC33" i="345"/>
  <c r="BB33" i="345"/>
  <c r="AW33" i="345"/>
  <c r="AV33" i="345"/>
  <c r="AQ33" i="345"/>
  <c r="AP33" i="345"/>
  <c r="AK33" i="345"/>
  <c r="AJ33" i="345"/>
  <c r="S33" i="345"/>
  <c r="Y31" i="347" l="1"/>
  <c r="AE31" i="347" s="1"/>
  <c r="AK31" i="347" s="1"/>
  <c r="AL31" i="347" s="1"/>
  <c r="Z30" i="348"/>
  <c r="AA30" i="348" s="1"/>
  <c r="FB34" i="346"/>
  <c r="FG34" i="346" s="1"/>
  <c r="CA34" i="346"/>
  <c r="BZ34" i="346"/>
  <c r="BS34" i="346"/>
  <c r="DC34" i="346"/>
  <c r="DJ34" i="346" s="1"/>
  <c r="DQ34" i="346" s="1"/>
  <c r="DW34" i="346" s="1"/>
  <c r="FZ34" i="346"/>
  <c r="FY34" i="346"/>
  <c r="FS34" i="346"/>
  <c r="AF31" i="347" l="1"/>
  <c r="DI34" i="346"/>
  <c r="DP34" i="346"/>
  <c r="AF30" i="348"/>
  <c r="AG30" i="348" s="1"/>
  <c r="Z31" i="347"/>
  <c r="CG34" i="346"/>
  <c r="CH34" i="346"/>
  <c r="CN34" i="346" s="1"/>
  <c r="GF34" i="346"/>
  <c r="GK34" i="346" s="1"/>
  <c r="GE34" i="346"/>
  <c r="K88" i="1"/>
  <c r="AL30" i="348" l="1"/>
  <c r="AM30" i="348" s="1"/>
  <c r="A55" i="1"/>
  <c r="A86" i="1" l="1"/>
  <c r="A44" i="1"/>
  <c r="A43" i="1"/>
  <c r="A41" i="1"/>
  <c r="A42" i="1"/>
  <c r="A24" i="1"/>
  <c r="A25" i="1"/>
  <c r="K86" i="1"/>
  <c r="K44" i="1"/>
  <c r="K155" i="1"/>
  <c r="K154" i="1"/>
  <c r="K153" i="1"/>
  <c r="K87" i="1"/>
  <c r="K43" i="1"/>
  <c r="K42" i="1"/>
  <c r="K41" i="1"/>
  <c r="K163" i="1"/>
  <c r="K57" i="1"/>
  <c r="K56" i="1"/>
  <c r="K152" i="1"/>
  <c r="K25" i="1"/>
  <c r="K24" i="1"/>
  <c r="K1" i="124"/>
  <c r="P1" i="124"/>
  <c r="O1" i="124"/>
  <c r="N1" i="124"/>
  <c r="L1" i="124"/>
  <c r="H1" i="124"/>
  <c r="G1" i="124"/>
  <c r="HN12" i="346"/>
  <c r="HJ12" i="346"/>
  <c r="HO12" i="346" s="1"/>
  <c r="HH12" i="346"/>
  <c r="HD12" i="346"/>
  <c r="HI12" i="346" s="1"/>
  <c r="HB12" i="346"/>
  <c r="GX12" i="346"/>
  <c r="HC12" i="346" s="1"/>
  <c r="GV12" i="346"/>
  <c r="GR12" i="346"/>
  <c r="GW12" i="346" s="1"/>
  <c r="GP12" i="346"/>
  <c r="GL12" i="346"/>
  <c r="GQ12" i="346" s="1"/>
  <c r="GJ12" i="346"/>
  <c r="GD12" i="346"/>
  <c r="FX12" i="346"/>
  <c r="FR12" i="346"/>
  <c r="FN12" i="346"/>
  <c r="FT12" i="346" s="1"/>
  <c r="FM12" i="346"/>
  <c r="FL12" i="346"/>
  <c r="FF12" i="346"/>
  <c r="EZ12" i="346"/>
  <c r="EV12" i="346"/>
  <c r="FB12" i="346" s="1"/>
  <c r="FG12" i="346" s="1"/>
  <c r="EU12" i="346"/>
  <c r="ET12" i="346"/>
  <c r="EN12" i="346"/>
  <c r="EJ12" i="346"/>
  <c r="EO12" i="346" s="1"/>
  <c r="EH12" i="346"/>
  <c r="ED12" i="346"/>
  <c r="EI12" i="346" s="1"/>
  <c r="EC12" i="346"/>
  <c r="EB12" i="346"/>
  <c r="DU12" i="346"/>
  <c r="DN12" i="346"/>
  <c r="DG12" i="346"/>
  <c r="CZ12" i="346"/>
  <c r="CV12" i="346"/>
  <c r="DC12" i="346" s="1"/>
  <c r="CU12" i="346"/>
  <c r="CS12" i="346"/>
  <c r="CL12" i="346"/>
  <c r="CE12" i="346"/>
  <c r="BX12" i="346"/>
  <c r="BQ12" i="346"/>
  <c r="BM12" i="346"/>
  <c r="BS12" i="346" s="1"/>
  <c r="BL12" i="346"/>
  <c r="BJ12" i="346"/>
  <c r="AW12" i="346"/>
  <c r="AP12" i="346"/>
  <c r="AI12" i="346"/>
  <c r="AB12" i="346"/>
  <c r="U12" i="346"/>
  <c r="IQ12" i="345"/>
  <c r="IP12" i="345"/>
  <c r="IK12" i="345"/>
  <c r="IJ12" i="345"/>
  <c r="HE12" i="345"/>
  <c r="HD12" i="345"/>
  <c r="GY12" i="345"/>
  <c r="GX12" i="345"/>
  <c r="GS12" i="345"/>
  <c r="GR12" i="345"/>
  <c r="GM12" i="345"/>
  <c r="GL12" i="345"/>
  <c r="GG12" i="345"/>
  <c r="GF12" i="345"/>
  <c r="CM12" i="345"/>
  <c r="CL12" i="345"/>
  <c r="CG12" i="345"/>
  <c r="CF12" i="345"/>
  <c r="CA12" i="345"/>
  <c r="BZ12" i="345"/>
  <c r="BU12" i="345"/>
  <c r="BT12" i="345"/>
  <c r="BI12" i="345"/>
  <c r="BH12" i="345"/>
  <c r="BC12" i="345"/>
  <c r="BB12" i="345"/>
  <c r="AW12" i="345"/>
  <c r="AV12" i="345"/>
  <c r="AQ12" i="345"/>
  <c r="AP12" i="345"/>
  <c r="AK12" i="345"/>
  <c r="AJ12" i="345"/>
  <c r="S12" i="345"/>
  <c r="J46" i="125" l="1"/>
  <c r="N46" i="125" s="1"/>
  <c r="J44" i="125"/>
  <c r="N44" i="125" s="1"/>
  <c r="J42" i="125"/>
  <c r="N42" i="125" s="1"/>
  <c r="J45" i="125"/>
  <c r="N45" i="125" s="1"/>
  <c r="J43" i="125"/>
  <c r="N43" i="125" s="1"/>
  <c r="J73" i="125"/>
  <c r="N73" i="125" s="1"/>
  <c r="J75" i="125"/>
  <c r="N75" i="125" s="1"/>
  <c r="J74" i="125"/>
  <c r="N74" i="125" s="1"/>
  <c r="J41" i="125"/>
  <c r="N41" i="125" s="1"/>
  <c r="J39" i="125"/>
  <c r="N39" i="125" s="1"/>
  <c r="J40" i="125"/>
  <c r="N40" i="125" s="1"/>
  <c r="J37" i="125"/>
  <c r="N37" i="125" s="1"/>
  <c r="J38" i="125"/>
  <c r="N38" i="125" s="1"/>
  <c r="J36" i="125"/>
  <c r="N36" i="125" s="1"/>
  <c r="J95" i="125"/>
  <c r="N95" i="125" s="1"/>
  <c r="J99" i="125"/>
  <c r="N99" i="125" s="1"/>
  <c r="J3" i="125"/>
  <c r="N3" i="125" s="1"/>
  <c r="J7" i="125"/>
  <c r="N7" i="125" s="1"/>
  <c r="J11" i="125"/>
  <c r="N11" i="125" s="1"/>
  <c r="J15" i="125"/>
  <c r="N15" i="125" s="1"/>
  <c r="J19" i="125"/>
  <c r="N19" i="125" s="1"/>
  <c r="J23" i="125"/>
  <c r="N23" i="125" s="1"/>
  <c r="J27" i="125"/>
  <c r="N27" i="125" s="1"/>
  <c r="J31" i="125"/>
  <c r="N31" i="125" s="1"/>
  <c r="J35" i="125"/>
  <c r="N35" i="125" s="1"/>
  <c r="J49" i="125"/>
  <c r="N49" i="125" s="1"/>
  <c r="J53" i="125"/>
  <c r="N53" i="125" s="1"/>
  <c r="J57" i="125"/>
  <c r="N57" i="125" s="1"/>
  <c r="J61" i="125"/>
  <c r="N61" i="125" s="1"/>
  <c r="J65" i="125"/>
  <c r="N65" i="125" s="1"/>
  <c r="J69" i="125"/>
  <c r="N69" i="125" s="1"/>
  <c r="J76" i="125"/>
  <c r="N76" i="125" s="1"/>
  <c r="J80" i="125"/>
  <c r="N80" i="125" s="1"/>
  <c r="J84" i="125"/>
  <c r="N84" i="125" s="1"/>
  <c r="J88" i="125"/>
  <c r="N88" i="125" s="1"/>
  <c r="J92" i="125"/>
  <c r="N92" i="125" s="1"/>
  <c r="J97" i="125"/>
  <c r="N97" i="125" s="1"/>
  <c r="J101" i="125"/>
  <c r="N101" i="125" s="1"/>
  <c r="J5" i="125"/>
  <c r="N5" i="125" s="1"/>
  <c r="J9" i="125"/>
  <c r="N9" i="125" s="1"/>
  <c r="J13" i="125"/>
  <c r="N13" i="125" s="1"/>
  <c r="J17" i="125"/>
  <c r="N17" i="125" s="1"/>
  <c r="J21" i="125"/>
  <c r="N21" i="125" s="1"/>
  <c r="J25" i="125"/>
  <c r="N25" i="125" s="1"/>
  <c r="J33" i="125"/>
  <c r="N33" i="125" s="1"/>
  <c r="J48" i="125"/>
  <c r="N48" i="125" s="1"/>
  <c r="J51" i="125"/>
  <c r="N51" i="125" s="1"/>
  <c r="J55" i="125"/>
  <c r="N55" i="125" s="1"/>
  <c r="J63" i="125"/>
  <c r="N63" i="125" s="1"/>
  <c r="J67" i="125"/>
  <c r="N67" i="125" s="1"/>
  <c r="J78" i="125"/>
  <c r="N78" i="125" s="1"/>
  <c r="J86" i="125"/>
  <c r="N86" i="125" s="1"/>
  <c r="J94" i="125"/>
  <c r="N94" i="125" s="1"/>
  <c r="J98" i="125"/>
  <c r="N98" i="125" s="1"/>
  <c r="J102" i="125"/>
  <c r="N102" i="125" s="1"/>
  <c r="J6" i="125"/>
  <c r="N6" i="125" s="1"/>
  <c r="J14" i="125"/>
  <c r="N14" i="125" s="1"/>
  <c r="J18" i="125"/>
  <c r="N18" i="125" s="1"/>
  <c r="J22" i="125"/>
  <c r="N22" i="125" s="1"/>
  <c r="J34" i="125"/>
  <c r="N34" i="125" s="1"/>
  <c r="J52" i="125"/>
  <c r="N52" i="125" s="1"/>
  <c r="J64" i="125"/>
  <c r="N64" i="125" s="1"/>
  <c r="J79" i="125"/>
  <c r="N79" i="125" s="1"/>
  <c r="J91" i="125"/>
  <c r="N91" i="125" s="1"/>
  <c r="J96" i="125"/>
  <c r="N96" i="125" s="1"/>
  <c r="J100" i="125"/>
  <c r="N100" i="125" s="1"/>
  <c r="J4" i="125"/>
  <c r="N4" i="125" s="1"/>
  <c r="J8" i="125"/>
  <c r="N8" i="125" s="1"/>
  <c r="J12" i="125"/>
  <c r="N12" i="125" s="1"/>
  <c r="J16" i="125"/>
  <c r="N16" i="125" s="1"/>
  <c r="J20" i="125"/>
  <c r="N20" i="125" s="1"/>
  <c r="J24" i="125"/>
  <c r="N24" i="125" s="1"/>
  <c r="J28" i="125"/>
  <c r="N28" i="125" s="1"/>
  <c r="J32" i="125"/>
  <c r="N32" i="125" s="1"/>
  <c r="J47" i="125"/>
  <c r="N47" i="125" s="1"/>
  <c r="J50" i="125"/>
  <c r="N50" i="125" s="1"/>
  <c r="J54" i="125"/>
  <c r="N54" i="125" s="1"/>
  <c r="J58" i="125"/>
  <c r="N58" i="125" s="1"/>
  <c r="J62" i="125"/>
  <c r="N62" i="125" s="1"/>
  <c r="J66" i="125"/>
  <c r="N66" i="125" s="1"/>
  <c r="J70" i="125"/>
  <c r="N70" i="125" s="1"/>
  <c r="J77" i="125"/>
  <c r="N77" i="125" s="1"/>
  <c r="J81" i="125"/>
  <c r="N81" i="125" s="1"/>
  <c r="J85" i="125"/>
  <c r="N85" i="125" s="1"/>
  <c r="J89" i="125"/>
  <c r="N89" i="125" s="1"/>
  <c r="J93" i="125"/>
  <c r="N93" i="125" s="1"/>
  <c r="J29" i="125"/>
  <c r="N29" i="125" s="1"/>
  <c r="J59" i="125"/>
  <c r="N59" i="125" s="1"/>
  <c r="J71" i="125"/>
  <c r="N71" i="125" s="1"/>
  <c r="J82" i="125"/>
  <c r="N82" i="125" s="1"/>
  <c r="J90" i="125"/>
  <c r="N90" i="125" s="1"/>
  <c r="J10" i="125"/>
  <c r="N10" i="125" s="1"/>
  <c r="J26" i="125"/>
  <c r="N26" i="125" s="1"/>
  <c r="J30" i="125"/>
  <c r="N30" i="125" s="1"/>
  <c r="J56" i="125"/>
  <c r="N56" i="125" s="1"/>
  <c r="J60" i="125"/>
  <c r="N60" i="125" s="1"/>
  <c r="J68" i="125"/>
  <c r="N68" i="125" s="1"/>
  <c r="J72" i="125"/>
  <c r="N72" i="125" s="1"/>
  <c r="J83" i="125"/>
  <c r="N83" i="125" s="1"/>
  <c r="J87" i="125"/>
  <c r="N87" i="125" s="1"/>
  <c r="A56" i="1"/>
  <c r="A57" i="1"/>
  <c r="A163" i="1"/>
  <c r="BT12" i="346"/>
  <c r="CA12" i="346" s="1"/>
  <c r="CG12" i="346" s="1"/>
  <c r="DB12" i="346"/>
  <c r="DJ12" i="346"/>
  <c r="DI12" i="346"/>
  <c r="FZ12" i="346"/>
  <c r="FY12" i="346"/>
  <c r="FS12" i="346"/>
  <c r="FA12" i="346"/>
  <c r="N3" i="346" l="1"/>
  <c r="A88" i="1"/>
  <c r="A87" i="1"/>
  <c r="CH12" i="346"/>
  <c r="CN12" i="346" s="1"/>
  <c r="BZ12" i="346"/>
  <c r="GF12" i="346"/>
  <c r="GK12" i="346" s="1"/>
  <c r="GE12" i="346"/>
  <c r="DP12" i="346"/>
  <c r="DQ12" i="346"/>
  <c r="DW12" i="346" s="1"/>
  <c r="R117" i="225"/>
  <c r="Q117" i="225"/>
  <c r="R116" i="225"/>
  <c r="Q116" i="225"/>
  <c r="R115" i="225"/>
  <c r="Q115" i="225"/>
  <c r="R114" i="225"/>
  <c r="Q114" i="225"/>
  <c r="R113" i="225"/>
  <c r="Q113" i="225"/>
  <c r="R112" i="225"/>
  <c r="Q112" i="225"/>
  <c r="R111" i="225"/>
  <c r="Q111" i="225"/>
  <c r="R110" i="225"/>
  <c r="Q110" i="225"/>
  <c r="R109" i="225"/>
  <c r="Q109" i="225"/>
  <c r="R108" i="225"/>
  <c r="Q108" i="225"/>
  <c r="R107" i="225"/>
  <c r="Q107" i="225"/>
  <c r="R106" i="225"/>
  <c r="Q106" i="225"/>
  <c r="R105" i="225"/>
  <c r="Q105" i="225"/>
  <c r="R104" i="225"/>
  <c r="Q104" i="225"/>
  <c r="R103" i="225"/>
  <c r="Q103" i="225"/>
  <c r="R102" i="225"/>
  <c r="Q102" i="225"/>
  <c r="R101" i="225"/>
  <c r="Q101" i="225"/>
  <c r="R100" i="225"/>
  <c r="Q100" i="225"/>
  <c r="R99" i="225"/>
  <c r="Q99" i="225"/>
  <c r="R98" i="225"/>
  <c r="Q98" i="225"/>
  <c r="R97" i="225"/>
  <c r="Q97" i="225"/>
  <c r="R96" i="225"/>
  <c r="Q96" i="225"/>
  <c r="R95" i="225"/>
  <c r="Q95" i="225"/>
  <c r="R94" i="225"/>
  <c r="Q94" i="225"/>
  <c r="R93" i="225"/>
  <c r="Q93" i="225"/>
  <c r="R92" i="225"/>
  <c r="Q92" i="225"/>
  <c r="R91" i="225"/>
  <c r="Q91" i="225"/>
  <c r="R89" i="225"/>
  <c r="Q89" i="225"/>
  <c r="R88" i="225"/>
  <c r="Q88" i="225"/>
  <c r="R87" i="225"/>
  <c r="Q87" i="225"/>
  <c r="R86" i="225"/>
  <c r="Q86" i="225"/>
  <c r="R85" i="225"/>
  <c r="Q85" i="225"/>
  <c r="R84" i="225"/>
  <c r="Q84" i="225"/>
  <c r="R83" i="225"/>
  <c r="Q83" i="225"/>
  <c r="R82" i="225"/>
  <c r="Q82" i="225"/>
  <c r="R81" i="225"/>
  <c r="Q81" i="225"/>
  <c r="R80" i="225"/>
  <c r="Q80" i="225"/>
  <c r="R79" i="225"/>
  <c r="Q79" i="225"/>
  <c r="R78" i="225"/>
  <c r="Q78" i="225"/>
  <c r="R77" i="225"/>
  <c r="Q77" i="225"/>
  <c r="R76" i="225"/>
  <c r="Q76" i="225"/>
  <c r="R75" i="225"/>
  <c r="Q75" i="225"/>
  <c r="R74" i="225"/>
  <c r="Q74" i="225"/>
  <c r="R73" i="225"/>
  <c r="Q73" i="225"/>
  <c r="R72" i="225"/>
  <c r="Q72" i="225"/>
  <c r="R71" i="225"/>
  <c r="Q71" i="225"/>
  <c r="R70" i="225"/>
  <c r="Q70" i="225"/>
  <c r="R69" i="225"/>
  <c r="Q69" i="225"/>
  <c r="R68" i="225"/>
  <c r="Q68" i="225"/>
  <c r="R67" i="225"/>
  <c r="Q67" i="225"/>
  <c r="R66" i="225"/>
  <c r="Q66" i="225"/>
  <c r="R63" i="225"/>
  <c r="Q63" i="225"/>
  <c r="R62" i="225"/>
  <c r="Q62" i="225"/>
  <c r="R61" i="225"/>
  <c r="Q61" i="225"/>
  <c r="R60" i="225"/>
  <c r="Q60" i="225"/>
  <c r="R59" i="225"/>
  <c r="Q59" i="225"/>
  <c r="R58" i="225"/>
  <c r="Q58" i="225"/>
  <c r="R57" i="225"/>
  <c r="Q57" i="225"/>
  <c r="R56" i="225"/>
  <c r="Q56" i="225"/>
  <c r="R55" i="225"/>
  <c r="Q55" i="225"/>
  <c r="R54" i="225"/>
  <c r="Q54" i="225"/>
  <c r="R53" i="225"/>
  <c r="Q53" i="225"/>
  <c r="R52" i="225"/>
  <c r="Q52" i="225"/>
  <c r="R51" i="225"/>
  <c r="Q51" i="225"/>
  <c r="R50" i="225"/>
  <c r="Q50" i="225"/>
  <c r="R49" i="225"/>
  <c r="Q49" i="225"/>
  <c r="R48" i="225"/>
  <c r="Q48" i="225"/>
  <c r="R47" i="225"/>
  <c r="Q47" i="225"/>
  <c r="R46" i="225"/>
  <c r="Q46" i="225"/>
  <c r="R45" i="225"/>
  <c r="Q45" i="225"/>
  <c r="R44" i="225"/>
  <c r="Q44" i="225"/>
  <c r="R43" i="225"/>
  <c r="Q43" i="225"/>
  <c r="R42" i="225"/>
  <c r="Q42" i="225"/>
  <c r="R41" i="225"/>
  <c r="Q41" i="225"/>
  <c r="R40" i="225"/>
  <c r="Q40" i="225"/>
  <c r="R39" i="225"/>
  <c r="Q39" i="225"/>
  <c r="R38" i="225"/>
  <c r="Q38" i="225"/>
  <c r="R37" i="225"/>
  <c r="Q37" i="225"/>
  <c r="R36" i="225"/>
  <c r="Q36" i="225"/>
  <c r="R35" i="225"/>
  <c r="Q35" i="225"/>
  <c r="R34" i="225"/>
  <c r="Q34" i="225"/>
  <c r="R33" i="225"/>
  <c r="Q33" i="225"/>
  <c r="R32" i="225"/>
  <c r="Q32" i="225"/>
  <c r="R31" i="225"/>
  <c r="Q31" i="225"/>
  <c r="R30" i="225"/>
  <c r="Q30" i="225"/>
  <c r="R29" i="225"/>
  <c r="Q29" i="225"/>
  <c r="R28" i="225"/>
  <c r="Q28" i="225"/>
  <c r="R27" i="225"/>
  <c r="Q27" i="225"/>
  <c r="R26" i="225"/>
  <c r="Q26" i="225"/>
  <c r="R25" i="225"/>
  <c r="Q25" i="225"/>
  <c r="R24" i="225"/>
  <c r="Q24" i="225"/>
  <c r="R23" i="225"/>
  <c r="Q23" i="225"/>
  <c r="R22" i="225"/>
  <c r="Q22" i="225"/>
  <c r="R21" i="225"/>
  <c r="Q21" i="225"/>
  <c r="R20" i="225"/>
  <c r="Q20" i="225"/>
  <c r="R19" i="225"/>
  <c r="Q19" i="225"/>
  <c r="R18" i="225"/>
  <c r="Q18" i="225"/>
  <c r="R17" i="225"/>
  <c r="Q17" i="225"/>
  <c r="R16" i="225"/>
  <c r="Q16" i="225"/>
  <c r="G17" i="225"/>
  <c r="L17" i="225" s="1"/>
  <c r="G18" i="225"/>
  <c r="L18" i="225" s="1"/>
  <c r="G19" i="225"/>
  <c r="L19" i="225" s="1"/>
  <c r="G20" i="225"/>
  <c r="L20" i="225" s="1"/>
  <c r="G21" i="225"/>
  <c r="L21" i="225" s="1"/>
  <c r="G22" i="225"/>
  <c r="L22" i="225" s="1"/>
  <c r="G23" i="225"/>
  <c r="L23" i="225" s="1"/>
  <c r="G24" i="225"/>
  <c r="L24" i="225" s="1"/>
  <c r="G25" i="225"/>
  <c r="L25" i="225" s="1"/>
  <c r="G26" i="225"/>
  <c r="L26" i="225" s="1"/>
  <c r="G27" i="225"/>
  <c r="L27" i="225" s="1"/>
  <c r="G28" i="225"/>
  <c r="L28" i="225" s="1"/>
  <c r="G29" i="225"/>
  <c r="L29" i="225" s="1"/>
  <c r="G30" i="225"/>
  <c r="L30" i="225" s="1"/>
  <c r="G31" i="225"/>
  <c r="L31" i="225" s="1"/>
  <c r="G32" i="225"/>
  <c r="L32" i="225" s="1"/>
  <c r="G33" i="225"/>
  <c r="L33" i="225" s="1"/>
  <c r="G34" i="225"/>
  <c r="L34" i="225" s="1"/>
  <c r="G35" i="225"/>
  <c r="L35" i="225" s="1"/>
  <c r="G36" i="225"/>
  <c r="L36" i="225" s="1"/>
  <c r="G37" i="225"/>
  <c r="L37" i="225" s="1"/>
  <c r="G38" i="225"/>
  <c r="L38" i="225" s="1"/>
  <c r="G39" i="225"/>
  <c r="L39" i="225" s="1"/>
  <c r="G40" i="225"/>
  <c r="L40" i="225" s="1"/>
  <c r="G41" i="225"/>
  <c r="L41" i="225" s="1"/>
  <c r="G42" i="225"/>
  <c r="L42" i="225" s="1"/>
  <c r="G43" i="225"/>
  <c r="L43" i="225" s="1"/>
  <c r="G44" i="225"/>
  <c r="L44" i="225" s="1"/>
  <c r="G45" i="225"/>
  <c r="L45" i="225" s="1"/>
  <c r="G46" i="225"/>
  <c r="L46" i="225" s="1"/>
  <c r="G47" i="225"/>
  <c r="L47" i="225" s="1"/>
  <c r="G48" i="225"/>
  <c r="L48" i="225" s="1"/>
  <c r="G49" i="225"/>
  <c r="L49" i="225" s="1"/>
  <c r="G50" i="225"/>
  <c r="L50" i="225" s="1"/>
  <c r="G51" i="225"/>
  <c r="L51" i="225" s="1"/>
  <c r="G52" i="225"/>
  <c r="L52" i="225" s="1"/>
  <c r="G53" i="225"/>
  <c r="L53" i="225" s="1"/>
  <c r="G54" i="225"/>
  <c r="L54" i="225" s="1"/>
  <c r="G55" i="225"/>
  <c r="L55" i="225" s="1"/>
  <c r="G56" i="225"/>
  <c r="L56" i="225" s="1"/>
  <c r="G57" i="225"/>
  <c r="L57" i="225" s="1"/>
  <c r="G58" i="225"/>
  <c r="L58" i="225" s="1"/>
  <c r="G59" i="225"/>
  <c r="L59" i="225" s="1"/>
  <c r="G60" i="225"/>
  <c r="L60" i="225" s="1"/>
  <c r="G61" i="225"/>
  <c r="L61" i="225" s="1"/>
  <c r="G62" i="225"/>
  <c r="L62" i="225" s="1"/>
  <c r="G63" i="225"/>
  <c r="L63" i="225" s="1"/>
  <c r="G66" i="225"/>
  <c r="L66" i="225" s="1"/>
  <c r="G67" i="225"/>
  <c r="L67" i="225" s="1"/>
  <c r="G68" i="225"/>
  <c r="L68" i="225" s="1"/>
  <c r="G69" i="225"/>
  <c r="L69" i="225" s="1"/>
  <c r="G70" i="225"/>
  <c r="L70" i="225" s="1"/>
  <c r="G71" i="225"/>
  <c r="L71" i="225" s="1"/>
  <c r="G72" i="225"/>
  <c r="L72" i="225" s="1"/>
  <c r="G73" i="225"/>
  <c r="L73" i="225" s="1"/>
  <c r="G74" i="225"/>
  <c r="L74" i="225" s="1"/>
  <c r="G75" i="225"/>
  <c r="L75" i="225" s="1"/>
  <c r="G76" i="225"/>
  <c r="L76" i="225" s="1"/>
  <c r="G77" i="225"/>
  <c r="L77" i="225" s="1"/>
  <c r="G78" i="225"/>
  <c r="L78" i="225" s="1"/>
  <c r="G79" i="225"/>
  <c r="L79" i="225" s="1"/>
  <c r="G80" i="225"/>
  <c r="L80" i="225" s="1"/>
  <c r="G81" i="225"/>
  <c r="L81" i="225" s="1"/>
  <c r="G82" i="225"/>
  <c r="L82" i="225" s="1"/>
  <c r="G83" i="225"/>
  <c r="L83" i="225" s="1"/>
  <c r="G84" i="225"/>
  <c r="L84" i="225" s="1"/>
  <c r="G85" i="225"/>
  <c r="L85" i="225" s="1"/>
  <c r="G86" i="225"/>
  <c r="L86" i="225" s="1"/>
  <c r="G87" i="225"/>
  <c r="L87" i="225" s="1"/>
  <c r="G88" i="225"/>
  <c r="L88" i="225" s="1"/>
  <c r="G89" i="225"/>
  <c r="L89" i="225" s="1"/>
  <c r="G91" i="225"/>
  <c r="L91" i="225" s="1"/>
  <c r="G92" i="225"/>
  <c r="L92" i="225" s="1"/>
  <c r="G93" i="225"/>
  <c r="L93" i="225" s="1"/>
  <c r="G94" i="225"/>
  <c r="L94" i="225" s="1"/>
  <c r="G95" i="225"/>
  <c r="L95" i="225" s="1"/>
  <c r="G96" i="225"/>
  <c r="L96" i="225" s="1"/>
  <c r="G97" i="225"/>
  <c r="L97" i="225" s="1"/>
  <c r="G98" i="225"/>
  <c r="L98" i="225" s="1"/>
  <c r="G99" i="225"/>
  <c r="L99" i="225" s="1"/>
  <c r="G100" i="225"/>
  <c r="L100" i="225" s="1"/>
  <c r="G101" i="225"/>
  <c r="L101" i="225" s="1"/>
  <c r="G102" i="225"/>
  <c r="L102" i="225" s="1"/>
  <c r="G103" i="225"/>
  <c r="L103" i="225" s="1"/>
  <c r="G104" i="225"/>
  <c r="L104" i="225" s="1"/>
  <c r="G105" i="225"/>
  <c r="L105" i="225" s="1"/>
  <c r="G106" i="225"/>
  <c r="L106" i="225" s="1"/>
  <c r="G107" i="225"/>
  <c r="L107" i="225" s="1"/>
  <c r="G108" i="225"/>
  <c r="L108" i="225" s="1"/>
  <c r="G109" i="225"/>
  <c r="L109" i="225" s="1"/>
  <c r="G110" i="225"/>
  <c r="L110" i="225" s="1"/>
  <c r="G111" i="225"/>
  <c r="L111" i="225" s="1"/>
  <c r="G112" i="225"/>
  <c r="L112" i="225" s="1"/>
  <c r="G113" i="225"/>
  <c r="L113" i="225" s="1"/>
  <c r="G114" i="225"/>
  <c r="L114" i="225" s="1"/>
  <c r="G115" i="225"/>
  <c r="L115" i="225" s="1"/>
  <c r="G116" i="225"/>
  <c r="L116" i="225" s="1"/>
  <c r="G117" i="225"/>
  <c r="L117" i="225" s="1"/>
  <c r="G16" i="225"/>
  <c r="L16" i="225" s="1"/>
  <c r="K17" i="225"/>
  <c r="K18" i="225"/>
  <c r="K19" i="225"/>
  <c r="K20" i="225"/>
  <c r="K21" i="225"/>
  <c r="K22" i="225"/>
  <c r="K23" i="225"/>
  <c r="K24" i="225"/>
  <c r="K25" i="225"/>
  <c r="K26" i="225"/>
  <c r="K27" i="225"/>
  <c r="K28" i="225"/>
  <c r="K29" i="225"/>
  <c r="K30" i="225"/>
  <c r="K31" i="225"/>
  <c r="K32" i="225"/>
  <c r="K33" i="225"/>
  <c r="K34" i="225"/>
  <c r="K35" i="225"/>
  <c r="K36" i="225"/>
  <c r="K37" i="225"/>
  <c r="K38" i="225"/>
  <c r="K39" i="225"/>
  <c r="K40" i="225"/>
  <c r="K41" i="225"/>
  <c r="K42" i="225"/>
  <c r="K43" i="225"/>
  <c r="K44" i="225"/>
  <c r="K45" i="225"/>
  <c r="K46" i="225"/>
  <c r="K47" i="225"/>
  <c r="K48" i="225"/>
  <c r="K49" i="225"/>
  <c r="K50" i="225"/>
  <c r="K51" i="225"/>
  <c r="K52" i="225"/>
  <c r="K53" i="225"/>
  <c r="K54" i="225"/>
  <c r="K55" i="225"/>
  <c r="K56" i="225"/>
  <c r="K57" i="225"/>
  <c r="K58" i="225"/>
  <c r="K59" i="225"/>
  <c r="K60" i="225"/>
  <c r="K61" i="225"/>
  <c r="K62" i="225"/>
  <c r="K63" i="225"/>
  <c r="K66" i="225"/>
  <c r="K67" i="225"/>
  <c r="K68" i="225"/>
  <c r="K69" i="225"/>
  <c r="K70" i="225"/>
  <c r="K71" i="225"/>
  <c r="K72" i="225"/>
  <c r="K73" i="225"/>
  <c r="K74" i="225"/>
  <c r="K75" i="225"/>
  <c r="K76" i="225"/>
  <c r="K77" i="225"/>
  <c r="K78" i="225"/>
  <c r="K79" i="225"/>
  <c r="K80" i="225"/>
  <c r="K81" i="225"/>
  <c r="K82" i="225"/>
  <c r="K83" i="225"/>
  <c r="K84" i="225"/>
  <c r="K85" i="225"/>
  <c r="K86" i="225"/>
  <c r="K87" i="225"/>
  <c r="K88" i="225"/>
  <c r="K89" i="225"/>
  <c r="K91" i="225"/>
  <c r="K92" i="225"/>
  <c r="K93" i="225"/>
  <c r="K94" i="225"/>
  <c r="K95" i="225"/>
  <c r="K96" i="225"/>
  <c r="K97" i="225"/>
  <c r="K98" i="225"/>
  <c r="K99" i="225"/>
  <c r="K100" i="225"/>
  <c r="K101" i="225"/>
  <c r="K102" i="225"/>
  <c r="K103" i="225"/>
  <c r="K104" i="225"/>
  <c r="K105" i="225"/>
  <c r="K106" i="225"/>
  <c r="K107" i="225"/>
  <c r="K108" i="225"/>
  <c r="K109" i="225"/>
  <c r="K110" i="225"/>
  <c r="K111" i="225"/>
  <c r="K112" i="225"/>
  <c r="K113" i="225"/>
  <c r="K114" i="225"/>
  <c r="K115" i="225"/>
  <c r="K116" i="225"/>
  <c r="K117" i="225"/>
  <c r="K16" i="225"/>
  <c r="A92" i="1" l="1"/>
  <c r="A90" i="1"/>
  <c r="AY37" i="348" l="1"/>
  <c r="AY31" i="348"/>
  <c r="AY29" i="348"/>
  <c r="AY28" i="348"/>
  <c r="AY27" i="348"/>
  <c r="AY26" i="348"/>
  <c r="AY25" i="348"/>
  <c r="AY24" i="348"/>
  <c r="AY23" i="348"/>
  <c r="AY22" i="348"/>
  <c r="AY21" i="348"/>
  <c r="AY20" i="348"/>
  <c r="AY19" i="348"/>
  <c r="AY18" i="348"/>
  <c r="AY17" i="348"/>
  <c r="AY16" i="348"/>
  <c r="AY15" i="348"/>
  <c r="AY14" i="348"/>
  <c r="AY13" i="348"/>
  <c r="AY12" i="348"/>
  <c r="AY11" i="348"/>
  <c r="AY10" i="348"/>
  <c r="AY9" i="348"/>
  <c r="AY8" i="348"/>
  <c r="AY7" i="348"/>
  <c r="AY6" i="348"/>
  <c r="AY5" i="348"/>
  <c r="AY4" i="348"/>
  <c r="AY3" i="348"/>
  <c r="AS4" i="348"/>
  <c r="AS5" i="348"/>
  <c r="AS6" i="348"/>
  <c r="AS7" i="348"/>
  <c r="AS8" i="348"/>
  <c r="AS9" i="348"/>
  <c r="AS10" i="348"/>
  <c r="AS11" i="348"/>
  <c r="AS12" i="348"/>
  <c r="AS13" i="348"/>
  <c r="AS14" i="348"/>
  <c r="AS15" i="348"/>
  <c r="AS16" i="348"/>
  <c r="AS17" i="348"/>
  <c r="AS18" i="348"/>
  <c r="AS19" i="348"/>
  <c r="AS20" i="348"/>
  <c r="AS21" i="348"/>
  <c r="AS22" i="348"/>
  <c r="AS23" i="348"/>
  <c r="AS24" i="348"/>
  <c r="AS25" i="348"/>
  <c r="AS26" i="348"/>
  <c r="AS27" i="348"/>
  <c r="AS28" i="348"/>
  <c r="AS29" i="348"/>
  <c r="AS31" i="348"/>
  <c r="AS37" i="348"/>
  <c r="AS3" i="348"/>
  <c r="AU4" i="348"/>
  <c r="AU5" i="348"/>
  <c r="AU6" i="348"/>
  <c r="AU7" i="348"/>
  <c r="AU8" i="348"/>
  <c r="AU9" i="348"/>
  <c r="AU10" i="348"/>
  <c r="AU11" i="348"/>
  <c r="AU12" i="348"/>
  <c r="AU13" i="348"/>
  <c r="AU14" i="348"/>
  <c r="AU15" i="348"/>
  <c r="AU16" i="348"/>
  <c r="AU17" i="348"/>
  <c r="AU18" i="348"/>
  <c r="AU19" i="348"/>
  <c r="AU20" i="348"/>
  <c r="AU21" i="348"/>
  <c r="AU22" i="348"/>
  <c r="AU23" i="348"/>
  <c r="AU24" i="348"/>
  <c r="AU25" i="348"/>
  <c r="AU26" i="348"/>
  <c r="AU27" i="348"/>
  <c r="AU28" i="348"/>
  <c r="AU29" i="348"/>
  <c r="AU31" i="348"/>
  <c r="AU37" i="348"/>
  <c r="AU3" i="348"/>
  <c r="BC37" i="348"/>
  <c r="BC31" i="348"/>
  <c r="BC29" i="348"/>
  <c r="BC28" i="348"/>
  <c r="BC27" i="348"/>
  <c r="BC26" i="348"/>
  <c r="BC25" i="348"/>
  <c r="BC24" i="348"/>
  <c r="BC23" i="348"/>
  <c r="BC22" i="348"/>
  <c r="BC21" i="348"/>
  <c r="BC20" i="348"/>
  <c r="BC19" i="348"/>
  <c r="BC18" i="348"/>
  <c r="BC17" i="348"/>
  <c r="BC16" i="348"/>
  <c r="BC15" i="348"/>
  <c r="BC14" i="348"/>
  <c r="BC13" i="348"/>
  <c r="BC12" i="348"/>
  <c r="BC11" i="348"/>
  <c r="BC10" i="348"/>
  <c r="BC9" i="348"/>
  <c r="BC8" i="348"/>
  <c r="BC7" i="348"/>
  <c r="BC6" i="348"/>
  <c r="BC5" i="348"/>
  <c r="BC4" i="348"/>
  <c r="BC3" i="348"/>
  <c r="AW37" i="348"/>
  <c r="AW31" i="348"/>
  <c r="AW29" i="348"/>
  <c r="AW28" i="348"/>
  <c r="AW27" i="348"/>
  <c r="AW26" i="348"/>
  <c r="AW25" i="348"/>
  <c r="AW24" i="348"/>
  <c r="AW23" i="348"/>
  <c r="AW22" i="348"/>
  <c r="AW21" i="348"/>
  <c r="AW20" i="348"/>
  <c r="AW19" i="348"/>
  <c r="AW18" i="348"/>
  <c r="AW17" i="348"/>
  <c r="AW16" i="348"/>
  <c r="AW15" i="348"/>
  <c r="AW14" i="348"/>
  <c r="AW13" i="348"/>
  <c r="AW12" i="348"/>
  <c r="AW11" i="348"/>
  <c r="AW10" i="348"/>
  <c r="AW9" i="348"/>
  <c r="AW8" i="348"/>
  <c r="AW7" i="348"/>
  <c r="AW6" i="348"/>
  <c r="AW5" i="348"/>
  <c r="AW4" i="348"/>
  <c r="AW3" i="348"/>
  <c r="AQ37" i="348"/>
  <c r="AQ31" i="348"/>
  <c r="AQ29" i="348"/>
  <c r="AQ28" i="348"/>
  <c r="AQ27" i="348"/>
  <c r="AQ26" i="348"/>
  <c r="AQ25" i="348"/>
  <c r="AQ24" i="348"/>
  <c r="AQ23" i="348"/>
  <c r="AQ22" i="348"/>
  <c r="AQ21" i="348"/>
  <c r="AQ20" i="348"/>
  <c r="AQ19" i="348"/>
  <c r="AQ18" i="348"/>
  <c r="AQ17" i="348"/>
  <c r="AQ16" i="348"/>
  <c r="AQ15" i="348"/>
  <c r="AQ14" i="348"/>
  <c r="AQ13" i="348"/>
  <c r="AQ12" i="348"/>
  <c r="AQ11" i="348"/>
  <c r="AQ10" i="348"/>
  <c r="AQ9" i="348"/>
  <c r="AQ8" i="348"/>
  <c r="AQ7" i="348"/>
  <c r="AQ6" i="348"/>
  <c r="AQ5" i="348"/>
  <c r="AQ4" i="348"/>
  <c r="AQ3" i="348"/>
  <c r="AK37" i="348"/>
  <c r="AK31" i="348"/>
  <c r="AK29" i="348"/>
  <c r="AK28" i="348"/>
  <c r="AK27" i="348"/>
  <c r="AK26" i="348"/>
  <c r="AK25" i="348"/>
  <c r="AK24" i="348"/>
  <c r="AK23" i="348"/>
  <c r="AK22" i="348"/>
  <c r="AK21" i="348"/>
  <c r="AK20" i="348"/>
  <c r="AK19" i="348"/>
  <c r="AK18" i="348"/>
  <c r="AK17" i="348"/>
  <c r="AK16" i="348"/>
  <c r="AK15" i="348"/>
  <c r="AK14" i="348"/>
  <c r="AK13" i="348"/>
  <c r="AK12" i="348"/>
  <c r="AK11" i="348"/>
  <c r="AK10" i="348"/>
  <c r="AK9" i="348"/>
  <c r="AK8" i="348"/>
  <c r="AK7" i="348"/>
  <c r="AK6" i="348"/>
  <c r="AK5" i="348"/>
  <c r="AK4" i="348"/>
  <c r="AK3" i="348"/>
  <c r="AE37" i="348"/>
  <c r="AE31" i="348"/>
  <c r="AE29" i="348"/>
  <c r="AE28" i="348"/>
  <c r="AE27" i="348"/>
  <c r="AE26" i="348"/>
  <c r="AE25" i="348"/>
  <c r="AE24" i="348"/>
  <c r="AE23" i="348"/>
  <c r="AE22" i="348"/>
  <c r="AE21" i="348"/>
  <c r="AE20" i="348"/>
  <c r="AE19" i="348"/>
  <c r="AE18" i="348"/>
  <c r="AE17" i="348"/>
  <c r="AE16" i="348"/>
  <c r="AE15" i="348"/>
  <c r="AE14" i="348"/>
  <c r="AE13" i="348"/>
  <c r="AE12" i="348"/>
  <c r="AE11" i="348"/>
  <c r="AE10" i="348"/>
  <c r="AE9" i="348"/>
  <c r="AE8" i="348"/>
  <c r="AE7" i="348"/>
  <c r="AE6" i="348"/>
  <c r="AE5" i="348"/>
  <c r="AE4" i="348"/>
  <c r="AE3" i="348"/>
  <c r="T4" i="348"/>
  <c r="U4" i="348" s="1"/>
  <c r="T5" i="348"/>
  <c r="U5" i="348" s="1"/>
  <c r="T6" i="348"/>
  <c r="U6" i="348" s="1"/>
  <c r="T7" i="348"/>
  <c r="Z7" i="348" s="1"/>
  <c r="T8" i="348"/>
  <c r="U8" i="348" s="1"/>
  <c r="T9" i="348"/>
  <c r="Z9" i="348" s="1"/>
  <c r="T10" i="348"/>
  <c r="U10" i="348" s="1"/>
  <c r="T11" i="348"/>
  <c r="Z11" i="348" s="1"/>
  <c r="T12" i="348"/>
  <c r="U12" i="348" s="1"/>
  <c r="T13" i="348"/>
  <c r="Z13" i="348" s="1"/>
  <c r="T14" i="348"/>
  <c r="U14" i="348" s="1"/>
  <c r="T15" i="348"/>
  <c r="Z15" i="348" s="1"/>
  <c r="T16" i="348"/>
  <c r="U16" i="348" s="1"/>
  <c r="T17" i="348"/>
  <c r="Z17" i="348" s="1"/>
  <c r="T18" i="348"/>
  <c r="U18" i="348" s="1"/>
  <c r="T19" i="348"/>
  <c r="Z19" i="348" s="1"/>
  <c r="T20" i="348"/>
  <c r="U20" i="348" s="1"/>
  <c r="T21" i="348"/>
  <c r="Z21" i="348" s="1"/>
  <c r="T22" i="348"/>
  <c r="U22" i="348" s="1"/>
  <c r="T23" i="348"/>
  <c r="Z23" i="348" s="1"/>
  <c r="T24" i="348"/>
  <c r="U24" i="348" s="1"/>
  <c r="T25" i="348"/>
  <c r="Z25" i="348" s="1"/>
  <c r="T26" i="348"/>
  <c r="U26" i="348" s="1"/>
  <c r="T27" i="348"/>
  <c r="Z27" i="348" s="1"/>
  <c r="T28" i="348"/>
  <c r="U28" i="348" s="1"/>
  <c r="T29" i="348"/>
  <c r="Z29" i="348" s="1"/>
  <c r="T31" i="348"/>
  <c r="U31" i="348" s="1"/>
  <c r="T37" i="348"/>
  <c r="Z37" i="348" s="1"/>
  <c r="T3" i="348"/>
  <c r="Z3" i="348" s="1"/>
  <c r="Y37" i="348"/>
  <c r="Y31" i="348"/>
  <c r="Y29" i="348"/>
  <c r="Y28" i="348"/>
  <c r="Y27" i="348"/>
  <c r="Y26" i="348"/>
  <c r="Y25" i="348"/>
  <c r="Y24" i="348"/>
  <c r="Y23" i="348"/>
  <c r="Y22" i="348"/>
  <c r="Y21" i="348"/>
  <c r="Y20" i="348"/>
  <c r="Y19" i="348"/>
  <c r="Y18" i="348"/>
  <c r="Y17" i="348"/>
  <c r="Y16" i="348"/>
  <c r="Y15" i="348"/>
  <c r="Y14" i="348"/>
  <c r="Y13" i="348"/>
  <c r="Y12" i="348"/>
  <c r="Y11" i="348"/>
  <c r="Y10" i="348"/>
  <c r="Y9" i="348"/>
  <c r="Y8" i="348"/>
  <c r="Y7" i="348"/>
  <c r="Y6" i="348"/>
  <c r="Y5" i="348"/>
  <c r="Y4" i="348"/>
  <c r="Y3" i="348"/>
  <c r="S4" i="348"/>
  <c r="S5" i="348"/>
  <c r="S6" i="348"/>
  <c r="S7" i="348"/>
  <c r="S8" i="348"/>
  <c r="S9" i="348"/>
  <c r="S10" i="348"/>
  <c r="S11" i="348"/>
  <c r="S12" i="348"/>
  <c r="S13" i="348"/>
  <c r="S14" i="348"/>
  <c r="S15" i="348"/>
  <c r="S16" i="348"/>
  <c r="S17" i="348"/>
  <c r="S18" i="348"/>
  <c r="S19" i="348"/>
  <c r="S20" i="348"/>
  <c r="S21" i="348"/>
  <c r="S22" i="348"/>
  <c r="S23" i="348"/>
  <c r="S24" i="348"/>
  <c r="S25" i="348"/>
  <c r="S26" i="348"/>
  <c r="S27" i="348"/>
  <c r="S28" i="348"/>
  <c r="S29" i="348"/>
  <c r="S31" i="348"/>
  <c r="S37" i="348"/>
  <c r="S3" i="348"/>
  <c r="O4" i="348"/>
  <c r="O5" i="348"/>
  <c r="O6" i="348"/>
  <c r="O7" i="348"/>
  <c r="O8" i="348"/>
  <c r="O9" i="348"/>
  <c r="O10" i="348"/>
  <c r="O11" i="348"/>
  <c r="O12" i="348"/>
  <c r="O13" i="348"/>
  <c r="O14" i="348"/>
  <c r="O15" i="348"/>
  <c r="O16" i="348"/>
  <c r="O17" i="348"/>
  <c r="O18" i="348"/>
  <c r="O19" i="348"/>
  <c r="O20" i="348"/>
  <c r="O21" i="348"/>
  <c r="O22" i="348"/>
  <c r="O23" i="348"/>
  <c r="O24" i="348"/>
  <c r="O25" i="348"/>
  <c r="O26" i="348"/>
  <c r="O27" i="348"/>
  <c r="O28" i="348"/>
  <c r="O29" i="348"/>
  <c r="O31" i="348"/>
  <c r="O37" i="348"/>
  <c r="O3" i="348"/>
  <c r="S4" i="347"/>
  <c r="T4" i="347" s="1"/>
  <c r="S5" i="347"/>
  <c r="T5" i="347" s="1"/>
  <c r="S6" i="347"/>
  <c r="Y6" i="347" s="1"/>
  <c r="S7" i="347"/>
  <c r="S8" i="347"/>
  <c r="Y8" i="347" s="1"/>
  <c r="S9" i="347"/>
  <c r="T9" i="347" s="1"/>
  <c r="S10" i="347"/>
  <c r="Y10" i="347" s="1"/>
  <c r="AE10" i="347" s="1"/>
  <c r="AK10" i="347" s="1"/>
  <c r="AL10" i="347" s="1"/>
  <c r="S11" i="347"/>
  <c r="T11" i="347" s="1"/>
  <c r="S12" i="347"/>
  <c r="Y12" i="347" s="1"/>
  <c r="S13" i="347"/>
  <c r="T13" i="347" s="1"/>
  <c r="S14" i="347"/>
  <c r="Y14" i="347" s="1"/>
  <c r="Z14" i="347" s="1"/>
  <c r="S15" i="347"/>
  <c r="Y15" i="347" s="1"/>
  <c r="S16" i="347"/>
  <c r="Y16" i="347" s="1"/>
  <c r="AE16" i="347" s="1"/>
  <c r="S17" i="347"/>
  <c r="Y17" i="347" s="1"/>
  <c r="S18" i="347"/>
  <c r="Y18" i="347" s="1"/>
  <c r="AE18" i="347" s="1"/>
  <c r="S19" i="347"/>
  <c r="Y19" i="347" s="1"/>
  <c r="S20" i="347"/>
  <c r="Y20" i="347" s="1"/>
  <c r="S21" i="347"/>
  <c r="Y21" i="347" s="1"/>
  <c r="S22" i="347"/>
  <c r="Y22" i="347" s="1"/>
  <c r="S23" i="347"/>
  <c r="Y23" i="347" s="1"/>
  <c r="S24" i="347"/>
  <c r="Y24" i="347" s="1"/>
  <c r="S25" i="347"/>
  <c r="Y25" i="347" s="1"/>
  <c r="S26" i="347"/>
  <c r="Y26" i="347" s="1"/>
  <c r="AE26" i="347" s="1"/>
  <c r="S27" i="347"/>
  <c r="Y27" i="347" s="1"/>
  <c r="S28" i="347"/>
  <c r="T28" i="347" s="1"/>
  <c r="S29" i="347"/>
  <c r="Y29" i="347" s="1"/>
  <c r="S30" i="347"/>
  <c r="T30" i="347" s="1"/>
  <c r="S37" i="347"/>
  <c r="Y37" i="347" s="1"/>
  <c r="S3" i="347"/>
  <c r="T3" i="347" s="1"/>
  <c r="N37" i="347"/>
  <c r="N30" i="347"/>
  <c r="N29" i="347"/>
  <c r="N28" i="347"/>
  <c r="N27" i="347"/>
  <c r="N26" i="347"/>
  <c r="N25" i="347"/>
  <c r="N24" i="347"/>
  <c r="N23" i="347"/>
  <c r="N22" i="347"/>
  <c r="N21" i="347"/>
  <c r="N20" i="347"/>
  <c r="N19" i="347"/>
  <c r="N18" i="347"/>
  <c r="N17" i="347"/>
  <c r="N16" i="347"/>
  <c r="N15" i="347"/>
  <c r="N14" i="347"/>
  <c r="N13" i="347"/>
  <c r="N12" i="347"/>
  <c r="N11" i="347"/>
  <c r="N10" i="347"/>
  <c r="N9" i="347"/>
  <c r="N8" i="347"/>
  <c r="N7" i="347"/>
  <c r="N6" i="347"/>
  <c r="N5" i="347"/>
  <c r="N4" i="347"/>
  <c r="N3" i="347"/>
  <c r="AP37" i="347"/>
  <c r="AP30" i="347"/>
  <c r="AP29" i="347"/>
  <c r="AP28" i="347"/>
  <c r="AP27" i="347"/>
  <c r="AP26" i="347"/>
  <c r="AP25" i="347"/>
  <c r="AP24" i="347"/>
  <c r="AP23" i="347"/>
  <c r="AP22" i="347"/>
  <c r="AP21" i="347"/>
  <c r="AP20" i="347"/>
  <c r="AP19" i="347"/>
  <c r="AP18" i="347"/>
  <c r="AP17" i="347"/>
  <c r="AP16" i="347"/>
  <c r="AP15" i="347"/>
  <c r="AP14" i="347"/>
  <c r="AP13" i="347"/>
  <c r="AP12" i="347"/>
  <c r="AP11" i="347"/>
  <c r="AP10" i="347"/>
  <c r="AP9" i="347"/>
  <c r="AP8" i="347"/>
  <c r="AP7" i="347"/>
  <c r="AP6" i="347"/>
  <c r="AP5" i="347"/>
  <c r="AP4" i="347"/>
  <c r="AP3" i="347"/>
  <c r="AJ37" i="347"/>
  <c r="AJ30" i="347"/>
  <c r="AJ29" i="347"/>
  <c r="AJ28" i="347"/>
  <c r="AJ27" i="347"/>
  <c r="AJ26" i="347"/>
  <c r="AJ25" i="347"/>
  <c r="AJ24" i="347"/>
  <c r="AJ23" i="347"/>
  <c r="AJ22" i="347"/>
  <c r="AJ21" i="347"/>
  <c r="AJ20" i="347"/>
  <c r="AJ19" i="347"/>
  <c r="AJ18" i="347"/>
  <c r="AJ17" i="347"/>
  <c r="AJ16" i="347"/>
  <c r="AJ15" i="347"/>
  <c r="AJ14" i="347"/>
  <c r="AJ13" i="347"/>
  <c r="AJ12" i="347"/>
  <c r="AJ11" i="347"/>
  <c r="AJ10" i="347"/>
  <c r="AJ9" i="347"/>
  <c r="AJ8" i="347"/>
  <c r="AJ7" i="347"/>
  <c r="AJ6" i="347"/>
  <c r="AJ5" i="347"/>
  <c r="AJ4" i="347"/>
  <c r="AJ3" i="347"/>
  <c r="AD37" i="347"/>
  <c r="AD30" i="347"/>
  <c r="AD29" i="347"/>
  <c r="AD28" i="347"/>
  <c r="AD27" i="347"/>
  <c r="AD26" i="347"/>
  <c r="AD25" i="347"/>
  <c r="AD24" i="347"/>
  <c r="AD23" i="347"/>
  <c r="AD22" i="347"/>
  <c r="AD21" i="347"/>
  <c r="AD20" i="347"/>
  <c r="AD19" i="347"/>
  <c r="AD18" i="347"/>
  <c r="AD17" i="347"/>
  <c r="AD16" i="347"/>
  <c r="AD15" i="347"/>
  <c r="AD14" i="347"/>
  <c r="AD13" i="347"/>
  <c r="AD12" i="347"/>
  <c r="AD11" i="347"/>
  <c r="AD10" i="347"/>
  <c r="AD9" i="347"/>
  <c r="AD8" i="347"/>
  <c r="AD7" i="347"/>
  <c r="AD6" i="347"/>
  <c r="AD5" i="347"/>
  <c r="AD4" i="347"/>
  <c r="AD3" i="347"/>
  <c r="X37" i="347"/>
  <c r="X30" i="347"/>
  <c r="X29" i="347"/>
  <c r="X28" i="347"/>
  <c r="X27" i="347"/>
  <c r="X26" i="347"/>
  <c r="X25" i="347"/>
  <c r="X24" i="347"/>
  <c r="X23" i="347"/>
  <c r="X22" i="347"/>
  <c r="X21" i="347"/>
  <c r="X20" i="347"/>
  <c r="X19" i="347"/>
  <c r="X18" i="347"/>
  <c r="X17" i="347"/>
  <c r="X16" i="347"/>
  <c r="X15" i="347"/>
  <c r="X14" i="347"/>
  <c r="X13" i="347"/>
  <c r="X12" i="347"/>
  <c r="X11" i="347"/>
  <c r="X10" i="347"/>
  <c r="X9" i="347"/>
  <c r="X8" i="347"/>
  <c r="X7" i="347"/>
  <c r="X6" i="347"/>
  <c r="X5" i="347"/>
  <c r="X4" i="347"/>
  <c r="X3" i="347"/>
  <c r="R37" i="347"/>
  <c r="R30" i="347"/>
  <c r="R29" i="347"/>
  <c r="R28" i="347"/>
  <c r="R27" i="347"/>
  <c r="R26" i="347"/>
  <c r="R25" i="347"/>
  <c r="R24" i="347"/>
  <c r="R23" i="347"/>
  <c r="R22" i="347"/>
  <c r="R21" i="347"/>
  <c r="R20" i="347"/>
  <c r="R19" i="347"/>
  <c r="R18" i="347"/>
  <c r="R17" i="347"/>
  <c r="R16" i="347"/>
  <c r="R15" i="347"/>
  <c r="R14" i="347"/>
  <c r="R13" i="347"/>
  <c r="R12" i="347"/>
  <c r="R11" i="347"/>
  <c r="R10" i="347"/>
  <c r="R9" i="347"/>
  <c r="R8" i="347"/>
  <c r="R7" i="347"/>
  <c r="R6" i="347"/>
  <c r="R5" i="347"/>
  <c r="R4" i="347"/>
  <c r="R3" i="347"/>
  <c r="A98" i="1" l="1"/>
  <c r="A99" i="1"/>
  <c r="U19" i="348"/>
  <c r="U27" i="348"/>
  <c r="U11" i="348"/>
  <c r="Z10" i="347"/>
  <c r="U37" i="348"/>
  <c r="U15" i="348"/>
  <c r="T10" i="347"/>
  <c r="Y5" i="347"/>
  <c r="AE5" i="347" s="1"/>
  <c r="U23" i="348"/>
  <c r="U7" i="348"/>
  <c r="T37" i="347"/>
  <c r="T29" i="347"/>
  <c r="T27" i="347"/>
  <c r="T25" i="347"/>
  <c r="T23" i="347"/>
  <c r="T21" i="347"/>
  <c r="T19" i="347"/>
  <c r="T17" i="347"/>
  <c r="T15" i="347"/>
  <c r="T6" i="347"/>
  <c r="Y28" i="347"/>
  <c r="AE28" i="347" s="1"/>
  <c r="U3" i="348"/>
  <c r="U29" i="348"/>
  <c r="U21" i="348"/>
  <c r="U13" i="348"/>
  <c r="Y30" i="347"/>
  <c r="Z30" i="347" s="1"/>
  <c r="T26" i="347"/>
  <c r="T24" i="347"/>
  <c r="T22" i="347"/>
  <c r="T20" i="347"/>
  <c r="T18" i="347"/>
  <c r="T16" i="347"/>
  <c r="T14" i="347"/>
  <c r="U25" i="348"/>
  <c r="U17" i="348"/>
  <c r="U9" i="348"/>
  <c r="Z6" i="348"/>
  <c r="Z26" i="347"/>
  <c r="Z8" i="347"/>
  <c r="AE8" i="347"/>
  <c r="AE20" i="347"/>
  <c r="Z20" i="347"/>
  <c r="AE24" i="347"/>
  <c r="Z24" i="347"/>
  <c r="AE22" i="347"/>
  <c r="Z22" i="347"/>
  <c r="Z37" i="347"/>
  <c r="AE37" i="347"/>
  <c r="Z29" i="347"/>
  <c r="AE29" i="347"/>
  <c r="Z27" i="347"/>
  <c r="AE27" i="347"/>
  <c r="Z25" i="347"/>
  <c r="AE25" i="347"/>
  <c r="Z12" i="347"/>
  <c r="AE12" i="347"/>
  <c r="AE6" i="347"/>
  <c r="Z6" i="347"/>
  <c r="Z23" i="347"/>
  <c r="AE23" i="347"/>
  <c r="Z15" i="347"/>
  <c r="AE15" i="347"/>
  <c r="T12" i="347"/>
  <c r="Y7" i="347"/>
  <c r="T7" i="347"/>
  <c r="Y9" i="347"/>
  <c r="Y13" i="347"/>
  <c r="Z16" i="347"/>
  <c r="AF10" i="347"/>
  <c r="AE14" i="347"/>
  <c r="AA27" i="348"/>
  <c r="AF27" i="348"/>
  <c r="AA19" i="348"/>
  <c r="AF19" i="348"/>
  <c r="AA11" i="348"/>
  <c r="AF11" i="348"/>
  <c r="Y3" i="347"/>
  <c r="Z17" i="347"/>
  <c r="AE17" i="347"/>
  <c r="Z21" i="347"/>
  <c r="AE21" i="347"/>
  <c r="AA29" i="348"/>
  <c r="AF29" i="348"/>
  <c r="AA21" i="348"/>
  <c r="AF21" i="348"/>
  <c r="AA13" i="348"/>
  <c r="AF13" i="348"/>
  <c r="AF26" i="347"/>
  <c r="AK26" i="347"/>
  <c r="AL26" i="347" s="1"/>
  <c r="AF18" i="347"/>
  <c r="AK18" i="347"/>
  <c r="AL18" i="347" s="1"/>
  <c r="T8" i="347"/>
  <c r="Y4" i="347"/>
  <c r="Y11" i="347"/>
  <c r="Z18" i="347"/>
  <c r="AA37" i="348"/>
  <c r="AF37" i="348"/>
  <c r="AA23" i="348"/>
  <c r="AF23" i="348"/>
  <c r="AA15" i="348"/>
  <c r="AF15" i="348"/>
  <c r="AA7" i="348"/>
  <c r="AF7" i="348"/>
  <c r="AF16" i="347"/>
  <c r="AK16" i="347"/>
  <c r="AL16" i="347" s="1"/>
  <c r="Z19" i="347"/>
  <c r="AE19" i="347"/>
  <c r="AA3" i="348"/>
  <c r="AF3" i="348"/>
  <c r="AA25" i="348"/>
  <c r="AF25" i="348"/>
  <c r="AA17" i="348"/>
  <c r="AF17" i="348"/>
  <c r="AA9" i="348"/>
  <c r="AF9" i="348"/>
  <c r="Z4" i="348"/>
  <c r="Z8" i="348"/>
  <c r="Z10" i="348"/>
  <c r="Z12" i="348"/>
  <c r="Z14" i="348"/>
  <c r="Z16" i="348"/>
  <c r="Z18" i="348"/>
  <c r="Z20" i="348"/>
  <c r="Z22" i="348"/>
  <c r="Z24" i="348"/>
  <c r="Z26" i="348"/>
  <c r="Z28" i="348"/>
  <c r="Z31" i="348"/>
  <c r="Z5" i="348"/>
  <c r="A109" i="1" l="1"/>
  <c r="Z28" i="347"/>
  <c r="Z5" i="347"/>
  <c r="AE30" i="347"/>
  <c r="AK30" i="347" s="1"/>
  <c r="AL30" i="347" s="1"/>
  <c r="AF6" i="348"/>
  <c r="AA6" i="348"/>
  <c r="AF26" i="348"/>
  <c r="AA26" i="348"/>
  <c r="AF18" i="348"/>
  <c r="AA18" i="348"/>
  <c r="AF10" i="348"/>
  <c r="AA10" i="348"/>
  <c r="AF28" i="347"/>
  <c r="AK28" i="347"/>
  <c r="AL28" i="347" s="1"/>
  <c r="AL19" i="348"/>
  <c r="AM19" i="348" s="1"/>
  <c r="AG19" i="348"/>
  <c r="AF14" i="347"/>
  <c r="AK14" i="347"/>
  <c r="AL14" i="347" s="1"/>
  <c r="Z9" i="347"/>
  <c r="AE9" i="347"/>
  <c r="AK15" i="347"/>
  <c r="AL15" i="347" s="1"/>
  <c r="AF15" i="347"/>
  <c r="AK25" i="347"/>
  <c r="AL25" i="347" s="1"/>
  <c r="AF25" i="347"/>
  <c r="AK29" i="347"/>
  <c r="AL29" i="347" s="1"/>
  <c r="AF29" i="347"/>
  <c r="AA5" i="348"/>
  <c r="AF5" i="348"/>
  <c r="AF24" i="348"/>
  <c r="AA24" i="348"/>
  <c r="AF16" i="348"/>
  <c r="AA16" i="348"/>
  <c r="AF8" i="348"/>
  <c r="AA8" i="348"/>
  <c r="AL17" i="348"/>
  <c r="AM17" i="348" s="1"/>
  <c r="AG17" i="348"/>
  <c r="AL3" i="348"/>
  <c r="AM3" i="348" s="1"/>
  <c r="AG3" i="348"/>
  <c r="AK19" i="347"/>
  <c r="AL19" i="347" s="1"/>
  <c r="AF19" i="347"/>
  <c r="AK5" i="347"/>
  <c r="AL5" i="347" s="1"/>
  <c r="AF5" i="347"/>
  <c r="AL7" i="348"/>
  <c r="AM7" i="348" s="1"/>
  <c r="AG7" i="348"/>
  <c r="AL23" i="348"/>
  <c r="AM23" i="348" s="1"/>
  <c r="AG23" i="348"/>
  <c r="AL13" i="348"/>
  <c r="AM13" i="348" s="1"/>
  <c r="AG13" i="348"/>
  <c r="AL29" i="348"/>
  <c r="AM29" i="348" s="1"/>
  <c r="AG29" i="348"/>
  <c r="AK21" i="347"/>
  <c r="AL21" i="347" s="1"/>
  <c r="AF21" i="347"/>
  <c r="Z3" i="347"/>
  <c r="AE3" i="347"/>
  <c r="AK6" i="347"/>
  <c r="AL6" i="347" s="1"/>
  <c r="AF6" i="347"/>
  <c r="AF22" i="347"/>
  <c r="AK22" i="347"/>
  <c r="AL22" i="347" s="1"/>
  <c r="AF20" i="347"/>
  <c r="AK20" i="347"/>
  <c r="AL20" i="347" s="1"/>
  <c r="AF31" i="348"/>
  <c r="AA31" i="348"/>
  <c r="AF22" i="348"/>
  <c r="AA22" i="348"/>
  <c r="AF14" i="348"/>
  <c r="AA14" i="348"/>
  <c r="AF4" i="348"/>
  <c r="AA4" i="348"/>
  <c r="Z11" i="347"/>
  <c r="AE11" i="347"/>
  <c r="AL11" i="348"/>
  <c r="AM11" i="348" s="1"/>
  <c r="AG11" i="348"/>
  <c r="AL27" i="348"/>
  <c r="AM27" i="348" s="1"/>
  <c r="AG27" i="348"/>
  <c r="Z7" i="347"/>
  <c r="AE7" i="347"/>
  <c r="AK23" i="347"/>
  <c r="AL23" i="347" s="1"/>
  <c r="AF23" i="347"/>
  <c r="AF12" i="347"/>
  <c r="AK12" i="347"/>
  <c r="AL12" i="347" s="1"/>
  <c r="AK27" i="347"/>
  <c r="AL27" i="347" s="1"/>
  <c r="AF27" i="347"/>
  <c r="AK37" i="347"/>
  <c r="AL37" i="347" s="1"/>
  <c r="AF37" i="347"/>
  <c r="AK8" i="347"/>
  <c r="AL8" i="347" s="1"/>
  <c r="AF8" i="347"/>
  <c r="AF28" i="348"/>
  <c r="AA28" i="348"/>
  <c r="AF20" i="348"/>
  <c r="AA20" i="348"/>
  <c r="AF12" i="348"/>
  <c r="AA12" i="348"/>
  <c r="AL9" i="348"/>
  <c r="AM9" i="348" s="1"/>
  <c r="AG9" i="348"/>
  <c r="AL25" i="348"/>
  <c r="AM25" i="348" s="1"/>
  <c r="AG25" i="348"/>
  <c r="AL15" i="348"/>
  <c r="AM15" i="348" s="1"/>
  <c r="AG15" i="348"/>
  <c r="AL37" i="348"/>
  <c r="AM37" i="348" s="1"/>
  <c r="AG37" i="348"/>
  <c r="Z4" i="347"/>
  <c r="AE4" i="347"/>
  <c r="AL21" i="348"/>
  <c r="AM21" i="348" s="1"/>
  <c r="AG21" i="348"/>
  <c r="AK17" i="347"/>
  <c r="AL17" i="347" s="1"/>
  <c r="AF17" i="347"/>
  <c r="Z13" i="347"/>
  <c r="AE13" i="347"/>
  <c r="AF24" i="347"/>
  <c r="AK24" i="347"/>
  <c r="AL24" i="347" s="1"/>
  <c r="A110" i="1" l="1"/>
  <c r="AF30" i="347"/>
  <c r="AL6" i="348"/>
  <c r="AM6" i="348" s="1"/>
  <c r="AG6" i="348"/>
  <c r="AG20" i="348"/>
  <c r="AL20" i="348"/>
  <c r="AM20" i="348" s="1"/>
  <c r="AG14" i="348"/>
  <c r="AL14" i="348"/>
  <c r="AM14" i="348" s="1"/>
  <c r="AG31" i="348"/>
  <c r="AL31" i="348"/>
  <c r="AM31" i="348" s="1"/>
  <c r="AG16" i="348"/>
  <c r="AL16" i="348"/>
  <c r="AM16" i="348" s="1"/>
  <c r="AK4" i="347"/>
  <c r="AL4" i="347" s="1"/>
  <c r="AF4" i="347"/>
  <c r="AK7" i="347"/>
  <c r="AL7" i="347" s="1"/>
  <c r="AF7" i="347"/>
  <c r="AK3" i="347"/>
  <c r="AL3" i="347" s="1"/>
  <c r="AF3" i="347"/>
  <c r="AG18" i="348"/>
  <c r="AL18" i="348"/>
  <c r="AM18" i="348" s="1"/>
  <c r="AG12" i="348"/>
  <c r="AL12" i="348"/>
  <c r="AM12" i="348" s="1"/>
  <c r="AG28" i="348"/>
  <c r="AL28" i="348"/>
  <c r="AM28" i="348" s="1"/>
  <c r="AG4" i="348"/>
  <c r="AL4" i="348"/>
  <c r="AM4" i="348" s="1"/>
  <c r="AG22" i="348"/>
  <c r="AL22" i="348"/>
  <c r="AM22" i="348" s="1"/>
  <c r="AG8" i="348"/>
  <c r="AL8" i="348"/>
  <c r="AM8" i="348" s="1"/>
  <c r="AG24" i="348"/>
  <c r="AL24" i="348"/>
  <c r="AM24" i="348" s="1"/>
  <c r="AK9" i="347"/>
  <c r="AL9" i="347" s="1"/>
  <c r="AF9" i="347"/>
  <c r="AK13" i="347"/>
  <c r="AL13" i="347" s="1"/>
  <c r="AF13" i="347"/>
  <c r="AK11" i="347"/>
  <c r="AL11" i="347" s="1"/>
  <c r="AF11" i="347"/>
  <c r="AL5" i="348"/>
  <c r="AM5" i="348" s="1"/>
  <c r="AG5" i="348"/>
  <c r="AG10" i="348"/>
  <c r="AL10" i="348"/>
  <c r="AM10" i="348" s="1"/>
  <c r="AG26" i="348"/>
  <c r="AL26" i="348"/>
  <c r="AM26" i="348" s="1"/>
  <c r="HN22" i="346"/>
  <c r="HJ22" i="346"/>
  <c r="HO22" i="346" s="1"/>
  <c r="HH22" i="346"/>
  <c r="HD22" i="346"/>
  <c r="HI22" i="346" s="1"/>
  <c r="HB22" i="346"/>
  <c r="GX22" i="346"/>
  <c r="HC22" i="346" s="1"/>
  <c r="GV22" i="346"/>
  <c r="GR22" i="346"/>
  <c r="GW22" i="346" s="1"/>
  <c r="GP22" i="346"/>
  <c r="GL22" i="346"/>
  <c r="GQ22" i="346" s="1"/>
  <c r="GJ22" i="346"/>
  <c r="GD22" i="346"/>
  <c r="FX22" i="346"/>
  <c r="FR22" i="346"/>
  <c r="FN22" i="346"/>
  <c r="FT22" i="346" s="1"/>
  <c r="FM22" i="346"/>
  <c r="FL22" i="346"/>
  <c r="FF22" i="346"/>
  <c r="EZ22" i="346"/>
  <c r="EV22" i="346"/>
  <c r="FB22" i="346" s="1"/>
  <c r="FG22" i="346" s="1"/>
  <c r="EU22" i="346"/>
  <c r="ET22" i="346"/>
  <c r="EN22" i="346"/>
  <c r="EJ22" i="346"/>
  <c r="EO22" i="346" s="1"/>
  <c r="EH22" i="346"/>
  <c r="ED22" i="346"/>
  <c r="EI22" i="346" s="1"/>
  <c r="EC22" i="346"/>
  <c r="EB22" i="346"/>
  <c r="DU22" i="346"/>
  <c r="DN22" i="346"/>
  <c r="DG22" i="346"/>
  <c r="CZ22" i="346"/>
  <c r="CV22" i="346"/>
  <c r="DC22" i="346" s="1"/>
  <c r="CU22" i="346"/>
  <c r="CS22" i="346"/>
  <c r="CL22" i="346"/>
  <c r="CE22" i="346"/>
  <c r="BX22" i="346"/>
  <c r="BQ22" i="346"/>
  <c r="BM22" i="346"/>
  <c r="BS22" i="346" s="1"/>
  <c r="BL22" i="346"/>
  <c r="BJ22" i="346"/>
  <c r="AW22" i="346"/>
  <c r="AP22" i="346"/>
  <c r="AI22" i="346"/>
  <c r="AB22" i="346"/>
  <c r="U22" i="346"/>
  <c r="HN21" i="346"/>
  <c r="HJ21" i="346"/>
  <c r="HO21" i="346" s="1"/>
  <c r="HH21" i="346"/>
  <c r="HD21" i="346"/>
  <c r="HI21" i="346" s="1"/>
  <c r="HB21" i="346"/>
  <c r="GX21" i="346"/>
  <c r="HC21" i="346" s="1"/>
  <c r="GV21" i="346"/>
  <c r="GR21" i="346"/>
  <c r="GW21" i="346" s="1"/>
  <c r="GP21" i="346"/>
  <c r="GL21" i="346"/>
  <c r="GQ21" i="346" s="1"/>
  <c r="GJ21" i="346"/>
  <c r="GD21" i="346"/>
  <c r="FX21" i="346"/>
  <c r="FR21" i="346"/>
  <c r="FN21" i="346"/>
  <c r="FS21" i="346" s="1"/>
  <c r="FM21" i="346"/>
  <c r="FL21" i="346"/>
  <c r="FF21" i="346"/>
  <c r="EZ21" i="346"/>
  <c r="EV21" i="346"/>
  <c r="FB21" i="346" s="1"/>
  <c r="FG21" i="346" s="1"/>
  <c r="EU21" i="346"/>
  <c r="ET21" i="346"/>
  <c r="EN21" i="346"/>
  <c r="EJ21" i="346"/>
  <c r="EO21" i="346" s="1"/>
  <c r="EH21" i="346"/>
  <c r="ED21" i="346"/>
  <c r="EI21" i="346" s="1"/>
  <c r="EC21" i="346"/>
  <c r="EB21" i="346"/>
  <c r="DU21" i="346"/>
  <c r="DN21" i="346"/>
  <c r="DG21" i="346"/>
  <c r="CZ21" i="346"/>
  <c r="CV21" i="346"/>
  <c r="DC21" i="346" s="1"/>
  <c r="CU21" i="346"/>
  <c r="CS21" i="346"/>
  <c r="CL21" i="346"/>
  <c r="CE21" i="346"/>
  <c r="BX21" i="346"/>
  <c r="BQ21" i="346"/>
  <c r="BM21" i="346"/>
  <c r="BT21" i="346" s="1"/>
  <c r="BL21" i="346"/>
  <c r="BJ21" i="346"/>
  <c r="AW21" i="346"/>
  <c r="AP21" i="346"/>
  <c r="AI21" i="346"/>
  <c r="AB21" i="346"/>
  <c r="U21" i="346"/>
  <c r="HN33" i="346"/>
  <c r="HJ33" i="346"/>
  <c r="HO33" i="346" s="1"/>
  <c r="HH33" i="346"/>
  <c r="HD33" i="346"/>
  <c r="HI33" i="346" s="1"/>
  <c r="HB33" i="346"/>
  <c r="GX33" i="346"/>
  <c r="HC33" i="346" s="1"/>
  <c r="GV33" i="346"/>
  <c r="GR33" i="346"/>
  <c r="GW33" i="346" s="1"/>
  <c r="GP33" i="346"/>
  <c r="GL33" i="346"/>
  <c r="GQ33" i="346" s="1"/>
  <c r="GJ33" i="346"/>
  <c r="GD33" i="346"/>
  <c r="FX33" i="346"/>
  <c r="FR33" i="346"/>
  <c r="FN33" i="346"/>
  <c r="FT33" i="346" s="1"/>
  <c r="FM33" i="346"/>
  <c r="FL33" i="346"/>
  <c r="FF33" i="346"/>
  <c r="EZ33" i="346"/>
  <c r="EV33" i="346"/>
  <c r="FB33" i="346" s="1"/>
  <c r="FG33" i="346" s="1"/>
  <c r="EU33" i="346"/>
  <c r="ET33" i="346"/>
  <c r="EN33" i="346"/>
  <c r="EJ33" i="346"/>
  <c r="EO33" i="346" s="1"/>
  <c r="EH33" i="346"/>
  <c r="ED33" i="346"/>
  <c r="EI33" i="346" s="1"/>
  <c r="EC33" i="346"/>
  <c r="EB33" i="346"/>
  <c r="DU33" i="346"/>
  <c r="DN33" i="346"/>
  <c r="DG33" i="346"/>
  <c r="CZ33" i="346"/>
  <c r="CV33" i="346"/>
  <c r="DC33" i="346" s="1"/>
  <c r="CU33" i="346"/>
  <c r="CS33" i="346"/>
  <c r="CL33" i="346"/>
  <c r="CE33" i="346"/>
  <c r="BX33" i="346"/>
  <c r="BQ33" i="346"/>
  <c r="BM33" i="346"/>
  <c r="BT33" i="346" s="1"/>
  <c r="CA33" i="346" s="1"/>
  <c r="BL33" i="346"/>
  <c r="BJ33" i="346"/>
  <c r="AW33" i="346"/>
  <c r="AP33" i="346"/>
  <c r="AI33" i="346"/>
  <c r="AB33" i="346"/>
  <c r="U33" i="346"/>
  <c r="HN32" i="346"/>
  <c r="HJ32" i="346"/>
  <c r="HO32" i="346" s="1"/>
  <c r="HH32" i="346"/>
  <c r="HD32" i="346"/>
  <c r="HI32" i="346" s="1"/>
  <c r="HB32" i="346"/>
  <c r="GX32" i="346"/>
  <c r="HC32" i="346" s="1"/>
  <c r="GV32" i="346"/>
  <c r="GR32" i="346"/>
  <c r="GW32" i="346" s="1"/>
  <c r="GP32" i="346"/>
  <c r="GL32" i="346"/>
  <c r="GQ32" i="346" s="1"/>
  <c r="GJ32" i="346"/>
  <c r="GD32" i="346"/>
  <c r="FX32" i="346"/>
  <c r="FR32" i="346"/>
  <c r="FN32" i="346"/>
  <c r="FS32" i="346" s="1"/>
  <c r="FM32" i="346"/>
  <c r="FL32" i="346"/>
  <c r="FF32" i="346"/>
  <c r="EZ32" i="346"/>
  <c r="EV32" i="346"/>
  <c r="FB32" i="346" s="1"/>
  <c r="FG32" i="346" s="1"/>
  <c r="EU32" i="346"/>
  <c r="ET32" i="346"/>
  <c r="EN32" i="346"/>
  <c r="EJ32" i="346"/>
  <c r="EO32" i="346" s="1"/>
  <c r="EH32" i="346"/>
  <c r="ED32" i="346"/>
  <c r="EI32" i="346" s="1"/>
  <c r="EC32" i="346"/>
  <c r="EB32" i="346"/>
  <c r="DU32" i="346"/>
  <c r="DN32" i="346"/>
  <c r="DG32" i="346"/>
  <c r="CZ32" i="346"/>
  <c r="CV32" i="346"/>
  <c r="DC32" i="346" s="1"/>
  <c r="CU32" i="346"/>
  <c r="CS32" i="346"/>
  <c r="CL32" i="346"/>
  <c r="CE32" i="346"/>
  <c r="BX32" i="346"/>
  <c r="BQ32" i="346"/>
  <c r="BM32" i="346"/>
  <c r="BT32" i="346" s="1"/>
  <c r="BL32" i="346"/>
  <c r="BJ32" i="346"/>
  <c r="AW32" i="346"/>
  <c r="AP32" i="346"/>
  <c r="AI32" i="346"/>
  <c r="AB32" i="346"/>
  <c r="U32" i="346"/>
  <c r="HN31" i="346"/>
  <c r="HJ31" i="346"/>
  <c r="HO31" i="346" s="1"/>
  <c r="HH31" i="346"/>
  <c r="HD31" i="346"/>
  <c r="HI31" i="346" s="1"/>
  <c r="HB31" i="346"/>
  <c r="GX31" i="346"/>
  <c r="HC31" i="346" s="1"/>
  <c r="GV31" i="346"/>
  <c r="GR31" i="346"/>
  <c r="GW31" i="346" s="1"/>
  <c r="GP31" i="346"/>
  <c r="GL31" i="346"/>
  <c r="GQ31" i="346" s="1"/>
  <c r="GJ31" i="346"/>
  <c r="GD31" i="346"/>
  <c r="FX31" i="346"/>
  <c r="FR31" i="346"/>
  <c r="FN31" i="346"/>
  <c r="FT31" i="346" s="1"/>
  <c r="FM31" i="346"/>
  <c r="FL31" i="346"/>
  <c r="FF31" i="346"/>
  <c r="EZ31" i="346"/>
  <c r="EV31" i="346"/>
  <c r="FB31" i="346" s="1"/>
  <c r="FG31" i="346" s="1"/>
  <c r="EU31" i="346"/>
  <c r="ET31" i="346"/>
  <c r="EN31" i="346"/>
  <c r="EJ31" i="346"/>
  <c r="EO31" i="346" s="1"/>
  <c r="EH31" i="346"/>
  <c r="ED31" i="346"/>
  <c r="EI31" i="346" s="1"/>
  <c r="EC31" i="346"/>
  <c r="EB31" i="346"/>
  <c r="DU31" i="346"/>
  <c r="DN31" i="346"/>
  <c r="DG31" i="346"/>
  <c r="CZ31" i="346"/>
  <c r="CV31" i="346"/>
  <c r="DC31" i="346" s="1"/>
  <c r="DJ31" i="346" s="1"/>
  <c r="CU31" i="346"/>
  <c r="CS31" i="346"/>
  <c r="CL31" i="346"/>
  <c r="CE31" i="346"/>
  <c r="BX31" i="346"/>
  <c r="BQ31" i="346"/>
  <c r="BM31" i="346"/>
  <c r="BT31" i="346" s="1"/>
  <c r="BL31" i="346"/>
  <c r="BJ31" i="346"/>
  <c r="AW31" i="346"/>
  <c r="AP31" i="346"/>
  <c r="AI31" i="346"/>
  <c r="AB31" i="346"/>
  <c r="U31" i="346"/>
  <c r="HN30" i="346"/>
  <c r="HJ30" i="346"/>
  <c r="HO30" i="346" s="1"/>
  <c r="HH30" i="346"/>
  <c r="HD30" i="346"/>
  <c r="HI30" i="346" s="1"/>
  <c r="HB30" i="346"/>
  <c r="GX30" i="346"/>
  <c r="HC30" i="346" s="1"/>
  <c r="GV30" i="346"/>
  <c r="GR30" i="346"/>
  <c r="GW30" i="346" s="1"/>
  <c r="GP30" i="346"/>
  <c r="GL30" i="346"/>
  <c r="GQ30" i="346" s="1"/>
  <c r="GJ30" i="346"/>
  <c r="GD30" i="346"/>
  <c r="FX30" i="346"/>
  <c r="FR30" i="346"/>
  <c r="FN30" i="346"/>
  <c r="FT30" i="346" s="1"/>
  <c r="FM30" i="346"/>
  <c r="FL30" i="346"/>
  <c r="FF30" i="346"/>
  <c r="EZ30" i="346"/>
  <c r="EV30" i="346"/>
  <c r="FA30" i="346" s="1"/>
  <c r="EU30" i="346"/>
  <c r="ET30" i="346"/>
  <c r="EN30" i="346"/>
  <c r="EJ30" i="346"/>
  <c r="EO30" i="346" s="1"/>
  <c r="EH30" i="346"/>
  <c r="ED30" i="346"/>
  <c r="EI30" i="346" s="1"/>
  <c r="EC30" i="346"/>
  <c r="EB30" i="346"/>
  <c r="DU30" i="346"/>
  <c r="DN30" i="346"/>
  <c r="DG30" i="346"/>
  <c r="CZ30" i="346"/>
  <c r="CV30" i="346"/>
  <c r="DC30" i="346" s="1"/>
  <c r="CU30" i="346"/>
  <c r="CS30" i="346"/>
  <c r="CL30" i="346"/>
  <c r="CE30" i="346"/>
  <c r="BX30" i="346"/>
  <c r="BQ30" i="346"/>
  <c r="BM30" i="346"/>
  <c r="BT30" i="346" s="1"/>
  <c r="BL30" i="346"/>
  <c r="BJ30" i="346"/>
  <c r="AW30" i="346"/>
  <c r="AP30" i="346"/>
  <c r="AI30" i="346"/>
  <c r="AB30" i="346"/>
  <c r="U30" i="346"/>
  <c r="HN29" i="346"/>
  <c r="HJ29" i="346"/>
  <c r="HO29" i="346" s="1"/>
  <c r="HH29" i="346"/>
  <c r="HD29" i="346"/>
  <c r="HI29" i="346" s="1"/>
  <c r="HB29" i="346"/>
  <c r="GX29" i="346"/>
  <c r="HC29" i="346" s="1"/>
  <c r="GV29" i="346"/>
  <c r="GR29" i="346"/>
  <c r="GW29" i="346" s="1"/>
  <c r="GP29" i="346"/>
  <c r="GL29" i="346"/>
  <c r="GQ29" i="346" s="1"/>
  <c r="GJ29" i="346"/>
  <c r="GD29" i="346"/>
  <c r="FX29" i="346"/>
  <c r="FR29" i="346"/>
  <c r="FN29" i="346"/>
  <c r="FT29" i="346" s="1"/>
  <c r="FM29" i="346"/>
  <c r="FL29" i="346"/>
  <c r="FF29" i="346"/>
  <c r="EZ29" i="346"/>
  <c r="EV29" i="346"/>
  <c r="FB29" i="346" s="1"/>
  <c r="FG29" i="346" s="1"/>
  <c r="EU29" i="346"/>
  <c r="ET29" i="346"/>
  <c r="EN29" i="346"/>
  <c r="EJ29" i="346"/>
  <c r="EO29" i="346" s="1"/>
  <c r="EH29" i="346"/>
  <c r="ED29" i="346"/>
  <c r="EI29" i="346" s="1"/>
  <c r="EC29" i="346"/>
  <c r="EB29" i="346"/>
  <c r="DU29" i="346"/>
  <c r="DN29" i="346"/>
  <c r="DG29" i="346"/>
  <c r="CZ29" i="346"/>
  <c r="CV29" i="346"/>
  <c r="DC29" i="346" s="1"/>
  <c r="CU29" i="346"/>
  <c r="CS29" i="346"/>
  <c r="CL29" i="346"/>
  <c r="CE29" i="346"/>
  <c r="BX29" i="346"/>
  <c r="BQ29" i="346"/>
  <c r="BM29" i="346"/>
  <c r="BS29" i="346" s="1"/>
  <c r="BL29" i="346"/>
  <c r="BJ29" i="346"/>
  <c r="AW29" i="346"/>
  <c r="AP29" i="346"/>
  <c r="AI29" i="346"/>
  <c r="AB29" i="346"/>
  <c r="U29" i="346"/>
  <c r="HN28" i="346"/>
  <c r="HJ28" i="346"/>
  <c r="HO28" i="346" s="1"/>
  <c r="HH28" i="346"/>
  <c r="HD28" i="346"/>
  <c r="HI28" i="346" s="1"/>
  <c r="HB28" i="346"/>
  <c r="GX28" i="346"/>
  <c r="HC28" i="346" s="1"/>
  <c r="GV28" i="346"/>
  <c r="GR28" i="346"/>
  <c r="GW28" i="346" s="1"/>
  <c r="GP28" i="346"/>
  <c r="GL28" i="346"/>
  <c r="GQ28" i="346" s="1"/>
  <c r="GJ28" i="346"/>
  <c r="GD28" i="346"/>
  <c r="FX28" i="346"/>
  <c r="FR28" i="346"/>
  <c r="FN28" i="346"/>
  <c r="FS28" i="346" s="1"/>
  <c r="FM28" i="346"/>
  <c r="FL28" i="346"/>
  <c r="FF28" i="346"/>
  <c r="EZ28" i="346"/>
  <c r="EV28" i="346"/>
  <c r="FB28" i="346" s="1"/>
  <c r="FG28" i="346" s="1"/>
  <c r="EU28" i="346"/>
  <c r="ET28" i="346"/>
  <c r="EN28" i="346"/>
  <c r="EJ28" i="346"/>
  <c r="EO28" i="346" s="1"/>
  <c r="EH28" i="346"/>
  <c r="ED28" i="346"/>
  <c r="EI28" i="346" s="1"/>
  <c r="EC28" i="346"/>
  <c r="EB28" i="346"/>
  <c r="DU28" i="346"/>
  <c r="DN28" i="346"/>
  <c r="DG28" i="346"/>
  <c r="CZ28" i="346"/>
  <c r="CV28" i="346"/>
  <c r="DC28" i="346" s="1"/>
  <c r="DI28" i="346" s="1"/>
  <c r="CU28" i="346"/>
  <c r="CS28" i="346"/>
  <c r="CL28" i="346"/>
  <c r="CE28" i="346"/>
  <c r="BX28" i="346"/>
  <c r="BQ28" i="346"/>
  <c r="BM28" i="346"/>
  <c r="BL28" i="346"/>
  <c r="BJ28" i="346"/>
  <c r="AW28" i="346"/>
  <c r="AP28" i="346"/>
  <c r="AI28" i="346"/>
  <c r="AB28" i="346"/>
  <c r="U28" i="346"/>
  <c r="HN27" i="346"/>
  <c r="HJ27" i="346"/>
  <c r="HO27" i="346" s="1"/>
  <c r="HH27" i="346"/>
  <c r="HD27" i="346"/>
  <c r="HI27" i="346" s="1"/>
  <c r="HB27" i="346"/>
  <c r="GX27" i="346"/>
  <c r="HC27" i="346" s="1"/>
  <c r="GV27" i="346"/>
  <c r="GR27" i="346"/>
  <c r="GW27" i="346" s="1"/>
  <c r="GP27" i="346"/>
  <c r="GL27" i="346"/>
  <c r="GQ27" i="346" s="1"/>
  <c r="GJ27" i="346"/>
  <c r="GD27" i="346"/>
  <c r="FX27" i="346"/>
  <c r="FR27" i="346"/>
  <c r="FN27" i="346"/>
  <c r="FT27" i="346" s="1"/>
  <c r="FM27" i="346"/>
  <c r="FL27" i="346"/>
  <c r="FF27" i="346"/>
  <c r="EZ27" i="346"/>
  <c r="EV27" i="346"/>
  <c r="FB27" i="346" s="1"/>
  <c r="FG27" i="346" s="1"/>
  <c r="EU27" i="346"/>
  <c r="ET27" i="346"/>
  <c r="EN27" i="346"/>
  <c r="EJ27" i="346"/>
  <c r="EO27" i="346" s="1"/>
  <c r="EH27" i="346"/>
  <c r="ED27" i="346"/>
  <c r="EI27" i="346" s="1"/>
  <c r="EC27" i="346"/>
  <c r="EB27" i="346"/>
  <c r="DU27" i="346"/>
  <c r="DN27" i="346"/>
  <c r="DG27" i="346"/>
  <c r="CZ27" i="346"/>
  <c r="CV27" i="346"/>
  <c r="DC27" i="346" s="1"/>
  <c r="CU27" i="346"/>
  <c r="CS27" i="346"/>
  <c r="CL27" i="346"/>
  <c r="CE27" i="346"/>
  <c r="BX27" i="346"/>
  <c r="BQ27" i="346"/>
  <c r="BM27" i="346"/>
  <c r="BL27" i="346"/>
  <c r="BJ27" i="346"/>
  <c r="AW27" i="346"/>
  <c r="AP27" i="346"/>
  <c r="AI27" i="346"/>
  <c r="AB27" i="346"/>
  <c r="U27" i="346"/>
  <c r="HN26" i="346"/>
  <c r="HJ26" i="346"/>
  <c r="HO26" i="346" s="1"/>
  <c r="HH26" i="346"/>
  <c r="HD26" i="346"/>
  <c r="HI26" i="346" s="1"/>
  <c r="HB26" i="346"/>
  <c r="GX26" i="346"/>
  <c r="HC26" i="346" s="1"/>
  <c r="GV26" i="346"/>
  <c r="GR26" i="346"/>
  <c r="GW26" i="346" s="1"/>
  <c r="GP26" i="346"/>
  <c r="GL26" i="346"/>
  <c r="GQ26" i="346" s="1"/>
  <c r="GJ26" i="346"/>
  <c r="GD26" i="346"/>
  <c r="FX26" i="346"/>
  <c r="FR26" i="346"/>
  <c r="FN26" i="346"/>
  <c r="FT26" i="346" s="1"/>
  <c r="FM26" i="346"/>
  <c r="FL26" i="346"/>
  <c r="FF26" i="346"/>
  <c r="EZ26" i="346"/>
  <c r="EV26" i="346"/>
  <c r="FB26" i="346" s="1"/>
  <c r="FG26" i="346" s="1"/>
  <c r="EU26" i="346"/>
  <c r="ET26" i="346"/>
  <c r="EN26" i="346"/>
  <c r="EJ26" i="346"/>
  <c r="EO26" i="346" s="1"/>
  <c r="EH26" i="346"/>
  <c r="ED26" i="346"/>
  <c r="EI26" i="346" s="1"/>
  <c r="EC26" i="346"/>
  <c r="EB26" i="346"/>
  <c r="DU26" i="346"/>
  <c r="DN26" i="346"/>
  <c r="DG26" i="346"/>
  <c r="CZ26" i="346"/>
  <c r="CV26" i="346"/>
  <c r="DB26" i="346" s="1"/>
  <c r="CU26" i="346"/>
  <c r="CS26" i="346"/>
  <c r="CL26" i="346"/>
  <c r="CE26" i="346"/>
  <c r="BX26" i="346"/>
  <c r="BQ26" i="346"/>
  <c r="BM26" i="346"/>
  <c r="BT26" i="346" s="1"/>
  <c r="BZ26" i="346" s="1"/>
  <c r="BL26" i="346"/>
  <c r="BJ26" i="346"/>
  <c r="AW26" i="346"/>
  <c r="AP26" i="346"/>
  <c r="AI26" i="346"/>
  <c r="AB26" i="346"/>
  <c r="U26" i="346"/>
  <c r="HN25" i="346"/>
  <c r="HJ25" i="346"/>
  <c r="HO25" i="346" s="1"/>
  <c r="HH25" i="346"/>
  <c r="HD25" i="346"/>
  <c r="HI25" i="346" s="1"/>
  <c r="HB25" i="346"/>
  <c r="GX25" i="346"/>
  <c r="HC25" i="346" s="1"/>
  <c r="GV25" i="346"/>
  <c r="GR25" i="346"/>
  <c r="GW25" i="346" s="1"/>
  <c r="GP25" i="346"/>
  <c r="GL25" i="346"/>
  <c r="GQ25" i="346" s="1"/>
  <c r="GJ25" i="346"/>
  <c r="GD25" i="346"/>
  <c r="FX25" i="346"/>
  <c r="FR25" i="346"/>
  <c r="FN25" i="346"/>
  <c r="FT25" i="346" s="1"/>
  <c r="FM25" i="346"/>
  <c r="FL25" i="346"/>
  <c r="FF25" i="346"/>
  <c r="EZ25" i="346"/>
  <c r="EV25" i="346"/>
  <c r="FA25" i="346" s="1"/>
  <c r="EU25" i="346"/>
  <c r="ET25" i="346"/>
  <c r="EN25" i="346"/>
  <c r="EJ25" i="346"/>
  <c r="EO25" i="346" s="1"/>
  <c r="EH25" i="346"/>
  <c r="ED25" i="346"/>
  <c r="EI25" i="346" s="1"/>
  <c r="EC25" i="346"/>
  <c r="EB25" i="346"/>
  <c r="DU25" i="346"/>
  <c r="DN25" i="346"/>
  <c r="DG25" i="346"/>
  <c r="CZ25" i="346"/>
  <c r="CV25" i="346"/>
  <c r="DC25" i="346" s="1"/>
  <c r="CU25" i="346"/>
  <c r="CS25" i="346"/>
  <c r="CL25" i="346"/>
  <c r="CE25" i="346"/>
  <c r="BX25" i="346"/>
  <c r="BQ25" i="346"/>
  <c r="BM25" i="346"/>
  <c r="BT25" i="346" s="1"/>
  <c r="BL25" i="346"/>
  <c r="BJ25" i="346"/>
  <c r="AW25" i="346"/>
  <c r="AP25" i="346"/>
  <c r="AI25" i="346"/>
  <c r="AB25" i="346"/>
  <c r="U25" i="346"/>
  <c r="HN24" i="346"/>
  <c r="HJ24" i="346"/>
  <c r="HO24" i="346" s="1"/>
  <c r="HH24" i="346"/>
  <c r="HD24" i="346"/>
  <c r="HI24" i="346" s="1"/>
  <c r="HB24" i="346"/>
  <c r="GX24" i="346"/>
  <c r="HC24" i="346" s="1"/>
  <c r="GV24" i="346"/>
  <c r="GR24" i="346"/>
  <c r="GW24" i="346" s="1"/>
  <c r="GP24" i="346"/>
  <c r="GL24" i="346"/>
  <c r="GQ24" i="346" s="1"/>
  <c r="GJ24" i="346"/>
  <c r="GD24" i="346"/>
  <c r="FX24" i="346"/>
  <c r="FR24" i="346"/>
  <c r="FN24" i="346"/>
  <c r="FT24" i="346" s="1"/>
  <c r="FM24" i="346"/>
  <c r="FL24" i="346"/>
  <c r="FF24" i="346"/>
  <c r="EZ24" i="346"/>
  <c r="EV24" i="346"/>
  <c r="FB24" i="346" s="1"/>
  <c r="FG24" i="346" s="1"/>
  <c r="EU24" i="346"/>
  <c r="ET24" i="346"/>
  <c r="EN24" i="346"/>
  <c r="EJ24" i="346"/>
  <c r="EO24" i="346" s="1"/>
  <c r="EH24" i="346"/>
  <c r="ED24" i="346"/>
  <c r="EI24" i="346" s="1"/>
  <c r="EC24" i="346"/>
  <c r="EB24" i="346"/>
  <c r="DU24" i="346"/>
  <c r="DN24" i="346"/>
  <c r="DG24" i="346"/>
  <c r="CZ24" i="346"/>
  <c r="CV24" i="346"/>
  <c r="DC24" i="346" s="1"/>
  <c r="DJ24" i="346" s="1"/>
  <c r="CU24" i="346"/>
  <c r="CS24" i="346"/>
  <c r="CL24" i="346"/>
  <c r="CE24" i="346"/>
  <c r="BX24" i="346"/>
  <c r="BQ24" i="346"/>
  <c r="BM24" i="346"/>
  <c r="BS24" i="346" s="1"/>
  <c r="BL24" i="346"/>
  <c r="BJ24" i="346"/>
  <c r="AW24" i="346"/>
  <c r="AP24" i="346"/>
  <c r="AI24" i="346"/>
  <c r="AB24" i="346"/>
  <c r="U24" i="346"/>
  <c r="AY5" i="346"/>
  <c r="AW5" i="346"/>
  <c r="AR5" i="346"/>
  <c r="AP5" i="346"/>
  <c r="AK5" i="346"/>
  <c r="AI5" i="346"/>
  <c r="AD5" i="346"/>
  <c r="AB5" i="346"/>
  <c r="W5" i="346"/>
  <c r="U5" i="346"/>
  <c r="HN5" i="346"/>
  <c r="HJ5" i="346"/>
  <c r="HO5" i="346" s="1"/>
  <c r="HH5" i="346"/>
  <c r="HD5" i="346"/>
  <c r="HI5" i="346" s="1"/>
  <c r="HB5" i="346"/>
  <c r="GX5" i="346"/>
  <c r="HC5" i="346" s="1"/>
  <c r="GV5" i="346"/>
  <c r="GR5" i="346"/>
  <c r="GW5" i="346" s="1"/>
  <c r="GP5" i="346"/>
  <c r="GL5" i="346"/>
  <c r="GQ5" i="346" s="1"/>
  <c r="GJ5" i="346"/>
  <c r="GD5" i="346"/>
  <c r="FX5" i="346"/>
  <c r="FR5" i="346"/>
  <c r="FN5" i="346"/>
  <c r="FT5" i="346" s="1"/>
  <c r="FM5" i="346"/>
  <c r="FL5" i="346"/>
  <c r="FF5" i="346"/>
  <c r="EZ5" i="346"/>
  <c r="EV5" i="346"/>
  <c r="FB5" i="346" s="1"/>
  <c r="FG5" i="346" s="1"/>
  <c r="EU5" i="346"/>
  <c r="ET5" i="346"/>
  <c r="EN5" i="346"/>
  <c r="EJ5" i="346"/>
  <c r="EO5" i="346" s="1"/>
  <c r="EH5" i="346"/>
  <c r="ED5" i="346"/>
  <c r="EI5" i="346" s="1"/>
  <c r="EC5" i="346"/>
  <c r="EB5" i="346"/>
  <c r="DU5" i="346"/>
  <c r="DN5" i="346"/>
  <c r="DG5" i="346"/>
  <c r="CZ5" i="346"/>
  <c r="CV5" i="346"/>
  <c r="DC5" i="346" s="1"/>
  <c r="CU5" i="346"/>
  <c r="CS5" i="346"/>
  <c r="CL5" i="346"/>
  <c r="CE5" i="346"/>
  <c r="BX5" i="346"/>
  <c r="BQ5" i="346"/>
  <c r="BM5" i="346"/>
  <c r="BT5" i="346" s="1"/>
  <c r="CA5" i="346" s="1"/>
  <c r="BL5" i="346"/>
  <c r="BJ5" i="346"/>
  <c r="HN50" i="346"/>
  <c r="HJ50" i="346"/>
  <c r="HO50" i="346" s="1"/>
  <c r="HH50" i="346"/>
  <c r="HD50" i="346"/>
  <c r="HI50" i="346" s="1"/>
  <c r="HB50" i="346"/>
  <c r="GX50" i="346"/>
  <c r="HC50" i="346" s="1"/>
  <c r="GV50" i="346"/>
  <c r="GR50" i="346"/>
  <c r="GW50" i="346" s="1"/>
  <c r="GP50" i="346"/>
  <c r="GL50" i="346"/>
  <c r="GQ50" i="346" s="1"/>
  <c r="GJ50" i="346"/>
  <c r="GD50" i="346"/>
  <c r="FX50" i="346"/>
  <c r="FR50" i="346"/>
  <c r="FN50" i="346"/>
  <c r="FT50" i="346" s="1"/>
  <c r="FM50" i="346"/>
  <c r="FL50" i="346"/>
  <c r="HN23" i="346"/>
  <c r="HJ23" i="346"/>
  <c r="HO23" i="346" s="1"/>
  <c r="HH23" i="346"/>
  <c r="HD23" i="346"/>
  <c r="HI23" i="346" s="1"/>
  <c r="HB23" i="346"/>
  <c r="GX23" i="346"/>
  <c r="HC23" i="346" s="1"/>
  <c r="GV23" i="346"/>
  <c r="GR23" i="346"/>
  <c r="GW23" i="346" s="1"/>
  <c r="GP23" i="346"/>
  <c r="GL23" i="346"/>
  <c r="GQ23" i="346" s="1"/>
  <c r="GJ23" i="346"/>
  <c r="GD23" i="346"/>
  <c r="FX23" i="346"/>
  <c r="FR23" i="346"/>
  <c r="FN23" i="346"/>
  <c r="FT23" i="346" s="1"/>
  <c r="FM23" i="346"/>
  <c r="FL23" i="346"/>
  <c r="HN20" i="346"/>
  <c r="HJ20" i="346"/>
  <c r="HO20" i="346" s="1"/>
  <c r="HH20" i="346"/>
  <c r="HD20" i="346"/>
  <c r="HI20" i="346" s="1"/>
  <c r="HB20" i="346"/>
  <c r="GX20" i="346"/>
  <c r="HC20" i="346" s="1"/>
  <c r="GV20" i="346"/>
  <c r="GR20" i="346"/>
  <c r="GW20" i="346" s="1"/>
  <c r="GP20" i="346"/>
  <c r="GL20" i="346"/>
  <c r="GQ20" i="346" s="1"/>
  <c r="GJ20" i="346"/>
  <c r="GD20" i="346"/>
  <c r="FX20" i="346"/>
  <c r="FR20" i="346"/>
  <c r="FN20" i="346"/>
  <c r="FT20" i="346" s="1"/>
  <c r="FM20" i="346"/>
  <c r="FL20" i="346"/>
  <c r="HN19" i="346"/>
  <c r="HJ19" i="346"/>
  <c r="HO19" i="346" s="1"/>
  <c r="HH19" i="346"/>
  <c r="HD19" i="346"/>
  <c r="HI19" i="346" s="1"/>
  <c r="HB19" i="346"/>
  <c r="GX19" i="346"/>
  <c r="HC19" i="346" s="1"/>
  <c r="GV19" i="346"/>
  <c r="GR19" i="346"/>
  <c r="GW19" i="346" s="1"/>
  <c r="GP19" i="346"/>
  <c r="GL19" i="346"/>
  <c r="GQ19" i="346" s="1"/>
  <c r="GJ19" i="346"/>
  <c r="GD19" i="346"/>
  <c r="FX19" i="346"/>
  <c r="FR19" i="346"/>
  <c r="FN19" i="346"/>
  <c r="FT19" i="346" s="1"/>
  <c r="FM19" i="346"/>
  <c r="FL19" i="346"/>
  <c r="HN18" i="346"/>
  <c r="HJ18" i="346"/>
  <c r="HO18" i="346" s="1"/>
  <c r="HH18" i="346"/>
  <c r="HD18" i="346"/>
  <c r="HI18" i="346" s="1"/>
  <c r="HB18" i="346"/>
  <c r="GX18" i="346"/>
  <c r="HC18" i="346" s="1"/>
  <c r="GV18" i="346"/>
  <c r="GR18" i="346"/>
  <c r="GW18" i="346" s="1"/>
  <c r="GP18" i="346"/>
  <c r="GL18" i="346"/>
  <c r="GQ18" i="346" s="1"/>
  <c r="GJ18" i="346"/>
  <c r="GD18" i="346"/>
  <c r="FX18" i="346"/>
  <c r="FR18" i="346"/>
  <c r="FN18" i="346"/>
  <c r="FT18" i="346" s="1"/>
  <c r="FM18" i="346"/>
  <c r="FL18" i="346"/>
  <c r="HN17" i="346"/>
  <c r="HJ17" i="346"/>
  <c r="HO17" i="346" s="1"/>
  <c r="HH17" i="346"/>
  <c r="HD17" i="346"/>
  <c r="HI17" i="346" s="1"/>
  <c r="HB17" i="346"/>
  <c r="GX17" i="346"/>
  <c r="HC17" i="346" s="1"/>
  <c r="GV17" i="346"/>
  <c r="GR17" i="346"/>
  <c r="GW17" i="346" s="1"/>
  <c r="GP17" i="346"/>
  <c r="GL17" i="346"/>
  <c r="GQ17" i="346" s="1"/>
  <c r="GJ17" i="346"/>
  <c r="GD17" i="346"/>
  <c r="FX17" i="346"/>
  <c r="FR17" i="346"/>
  <c r="FN17" i="346"/>
  <c r="FT17" i="346" s="1"/>
  <c r="FM17" i="346"/>
  <c r="FL17" i="346"/>
  <c r="HN16" i="346"/>
  <c r="HJ16" i="346"/>
  <c r="HO16" i="346" s="1"/>
  <c r="HH16" i="346"/>
  <c r="HD16" i="346"/>
  <c r="HI16" i="346" s="1"/>
  <c r="HB16" i="346"/>
  <c r="GX16" i="346"/>
  <c r="HC16" i="346" s="1"/>
  <c r="GV16" i="346"/>
  <c r="GR16" i="346"/>
  <c r="GW16" i="346" s="1"/>
  <c r="GP16" i="346"/>
  <c r="GL16" i="346"/>
  <c r="GQ16" i="346" s="1"/>
  <c r="GJ16" i="346"/>
  <c r="GD16" i="346"/>
  <c r="FX16" i="346"/>
  <c r="FR16" i="346"/>
  <c r="FN16" i="346"/>
  <c r="FT16" i="346" s="1"/>
  <c r="FM16" i="346"/>
  <c r="FL16" i="346"/>
  <c r="HN15" i="346"/>
  <c r="HJ15" i="346"/>
  <c r="HO15" i="346" s="1"/>
  <c r="HH15" i="346"/>
  <c r="HD15" i="346"/>
  <c r="HI15" i="346" s="1"/>
  <c r="HB15" i="346"/>
  <c r="GX15" i="346"/>
  <c r="HC15" i="346" s="1"/>
  <c r="GV15" i="346"/>
  <c r="GR15" i="346"/>
  <c r="GW15" i="346" s="1"/>
  <c r="GP15" i="346"/>
  <c r="GL15" i="346"/>
  <c r="GQ15" i="346" s="1"/>
  <c r="GJ15" i="346"/>
  <c r="GD15" i="346"/>
  <c r="FX15" i="346"/>
  <c r="FR15" i="346"/>
  <c r="FN15" i="346"/>
  <c r="FT15" i="346" s="1"/>
  <c r="FM15" i="346"/>
  <c r="FL15" i="346"/>
  <c r="HN14" i="346"/>
  <c r="HJ14" i="346"/>
  <c r="HO14" i="346" s="1"/>
  <c r="HH14" i="346"/>
  <c r="HD14" i="346"/>
  <c r="HI14" i="346" s="1"/>
  <c r="HB14" i="346"/>
  <c r="GX14" i="346"/>
  <c r="HC14" i="346" s="1"/>
  <c r="GV14" i="346"/>
  <c r="GR14" i="346"/>
  <c r="GW14" i="346" s="1"/>
  <c r="GP14" i="346"/>
  <c r="GL14" i="346"/>
  <c r="GQ14" i="346" s="1"/>
  <c r="GJ14" i="346"/>
  <c r="GD14" i="346"/>
  <c r="FX14" i="346"/>
  <c r="FR14" i="346"/>
  <c r="FN14" i="346"/>
  <c r="FT14" i="346" s="1"/>
  <c r="FM14" i="346"/>
  <c r="FL14" i="346"/>
  <c r="HN13" i="346"/>
  <c r="HJ13" i="346"/>
  <c r="HO13" i="346" s="1"/>
  <c r="HH13" i="346"/>
  <c r="HD13" i="346"/>
  <c r="HI13" i="346" s="1"/>
  <c r="HB13" i="346"/>
  <c r="GX13" i="346"/>
  <c r="HC13" i="346" s="1"/>
  <c r="GV13" i="346"/>
  <c r="GR13" i="346"/>
  <c r="GW13" i="346" s="1"/>
  <c r="GP13" i="346"/>
  <c r="GL13" i="346"/>
  <c r="GQ13" i="346" s="1"/>
  <c r="GJ13" i="346"/>
  <c r="GD13" i="346"/>
  <c r="FX13" i="346"/>
  <c r="FR13" i="346"/>
  <c r="FN13" i="346"/>
  <c r="FT13" i="346" s="1"/>
  <c r="FM13" i="346"/>
  <c r="FL13" i="346"/>
  <c r="HN11" i="346"/>
  <c r="HJ11" i="346"/>
  <c r="HO11" i="346" s="1"/>
  <c r="HH11" i="346"/>
  <c r="HD11" i="346"/>
  <c r="HI11" i="346" s="1"/>
  <c r="HB11" i="346"/>
  <c r="GX11" i="346"/>
  <c r="HC11" i="346" s="1"/>
  <c r="GV11" i="346"/>
  <c r="GR11" i="346"/>
  <c r="GW11" i="346" s="1"/>
  <c r="GP11" i="346"/>
  <c r="GL11" i="346"/>
  <c r="GQ11" i="346" s="1"/>
  <c r="GJ11" i="346"/>
  <c r="GD11" i="346"/>
  <c r="FX11" i="346"/>
  <c r="FR11" i="346"/>
  <c r="FN11" i="346"/>
  <c r="FT11" i="346" s="1"/>
  <c r="FM11" i="346"/>
  <c r="FL11" i="346"/>
  <c r="HN10" i="346"/>
  <c r="HJ10" i="346"/>
  <c r="HO10" i="346" s="1"/>
  <c r="HH10" i="346"/>
  <c r="HD10" i="346"/>
  <c r="HI10" i="346" s="1"/>
  <c r="HB10" i="346"/>
  <c r="GX10" i="346"/>
  <c r="HC10" i="346" s="1"/>
  <c r="GV10" i="346"/>
  <c r="GR10" i="346"/>
  <c r="GW10" i="346" s="1"/>
  <c r="GP10" i="346"/>
  <c r="GL10" i="346"/>
  <c r="GQ10" i="346" s="1"/>
  <c r="GJ10" i="346"/>
  <c r="GD10" i="346"/>
  <c r="FX10" i="346"/>
  <c r="FR10" i="346"/>
  <c r="FN10" i="346"/>
  <c r="FT10" i="346" s="1"/>
  <c r="FM10" i="346"/>
  <c r="FL10" i="346"/>
  <c r="HN9" i="346"/>
  <c r="HJ9" i="346"/>
  <c r="HO9" i="346" s="1"/>
  <c r="HH9" i="346"/>
  <c r="HD9" i="346"/>
  <c r="HI9" i="346" s="1"/>
  <c r="HB9" i="346"/>
  <c r="GX9" i="346"/>
  <c r="HC9" i="346" s="1"/>
  <c r="GV9" i="346"/>
  <c r="GR9" i="346"/>
  <c r="GW9" i="346" s="1"/>
  <c r="GP9" i="346"/>
  <c r="GL9" i="346"/>
  <c r="GQ9" i="346" s="1"/>
  <c r="GJ9" i="346"/>
  <c r="GD9" i="346"/>
  <c r="FX9" i="346"/>
  <c r="FR9" i="346"/>
  <c r="FN9" i="346"/>
  <c r="FT9" i="346" s="1"/>
  <c r="FM9" i="346"/>
  <c r="FL9" i="346"/>
  <c r="HN8" i="346"/>
  <c r="HJ8" i="346"/>
  <c r="HO8" i="346" s="1"/>
  <c r="HH8" i="346"/>
  <c r="HD8" i="346"/>
  <c r="HI8" i="346" s="1"/>
  <c r="HB8" i="346"/>
  <c r="GX8" i="346"/>
  <c r="HC8" i="346" s="1"/>
  <c r="GV8" i="346"/>
  <c r="GR8" i="346"/>
  <c r="GW8" i="346" s="1"/>
  <c r="GP8" i="346"/>
  <c r="GL8" i="346"/>
  <c r="GQ8" i="346" s="1"/>
  <c r="GJ8" i="346"/>
  <c r="GD8" i="346"/>
  <c r="FX8" i="346"/>
  <c r="FR8" i="346"/>
  <c r="FN8" i="346"/>
  <c r="FT8" i="346" s="1"/>
  <c r="FM8" i="346"/>
  <c r="FL8" i="346"/>
  <c r="HN7" i="346"/>
  <c r="HJ7" i="346"/>
  <c r="HO7" i="346" s="1"/>
  <c r="HH7" i="346"/>
  <c r="HD7" i="346"/>
  <c r="HI7" i="346" s="1"/>
  <c r="HB7" i="346"/>
  <c r="GX7" i="346"/>
  <c r="HC7" i="346" s="1"/>
  <c r="GV7" i="346"/>
  <c r="GR7" i="346"/>
  <c r="GW7" i="346" s="1"/>
  <c r="GP7" i="346"/>
  <c r="GL7" i="346"/>
  <c r="GQ7" i="346" s="1"/>
  <c r="GJ7" i="346"/>
  <c r="GD7" i="346"/>
  <c r="FX7" i="346"/>
  <c r="FR7" i="346"/>
  <c r="FN7" i="346"/>
  <c r="FT7" i="346" s="1"/>
  <c r="FM7" i="346"/>
  <c r="FL7" i="346"/>
  <c r="HN6" i="346"/>
  <c r="HJ6" i="346"/>
  <c r="HO6" i="346" s="1"/>
  <c r="HH6" i="346"/>
  <c r="HD6" i="346"/>
  <c r="HI6" i="346" s="1"/>
  <c r="HB6" i="346"/>
  <c r="GX6" i="346"/>
  <c r="HC6" i="346" s="1"/>
  <c r="GV6" i="346"/>
  <c r="GR6" i="346"/>
  <c r="GW6" i="346" s="1"/>
  <c r="GP6" i="346"/>
  <c r="GL6" i="346"/>
  <c r="GQ6" i="346" s="1"/>
  <c r="GJ6" i="346"/>
  <c r="GD6" i="346"/>
  <c r="FX6" i="346"/>
  <c r="FR6" i="346"/>
  <c r="FN6" i="346"/>
  <c r="FT6" i="346" s="1"/>
  <c r="FM6" i="346"/>
  <c r="FL6" i="346"/>
  <c r="FF50" i="346"/>
  <c r="FF23" i="346"/>
  <c r="FF20" i="346"/>
  <c r="FF19" i="346"/>
  <c r="FF18" i="346"/>
  <c r="FF17" i="346"/>
  <c r="FF16" i="346"/>
  <c r="FF15" i="346"/>
  <c r="FF14" i="346"/>
  <c r="FF13" i="346"/>
  <c r="FF11" i="346"/>
  <c r="FF10" i="346"/>
  <c r="FF9" i="346"/>
  <c r="FF8" i="346"/>
  <c r="FF7" i="346"/>
  <c r="FF6" i="346"/>
  <c r="EZ50" i="346"/>
  <c r="EZ23" i="346"/>
  <c r="EZ20" i="346"/>
  <c r="EZ19" i="346"/>
  <c r="EZ18" i="346"/>
  <c r="EZ17" i="346"/>
  <c r="EZ16" i="346"/>
  <c r="EZ15" i="346"/>
  <c r="EZ14" i="346"/>
  <c r="EZ13" i="346"/>
  <c r="EZ11" i="346"/>
  <c r="EZ10" i="346"/>
  <c r="EZ9" i="346"/>
  <c r="EZ8" i="346"/>
  <c r="EZ7" i="346"/>
  <c r="EZ6" i="346"/>
  <c r="EV7" i="346"/>
  <c r="FB7" i="346" s="1"/>
  <c r="FG7" i="346" s="1"/>
  <c r="EV8" i="346"/>
  <c r="FB8" i="346" s="1"/>
  <c r="FG8" i="346" s="1"/>
  <c r="EV9" i="346"/>
  <c r="FA9" i="346" s="1"/>
  <c r="EV10" i="346"/>
  <c r="FB10" i="346" s="1"/>
  <c r="FG10" i="346" s="1"/>
  <c r="EV11" i="346"/>
  <c r="FA11" i="346" s="1"/>
  <c r="EV13" i="346"/>
  <c r="FB13" i="346" s="1"/>
  <c r="FG13" i="346" s="1"/>
  <c r="EV14" i="346"/>
  <c r="FB14" i="346" s="1"/>
  <c r="FG14" i="346" s="1"/>
  <c r="EV15" i="346"/>
  <c r="FB15" i="346" s="1"/>
  <c r="FG15" i="346" s="1"/>
  <c r="EV16" i="346"/>
  <c r="FB16" i="346" s="1"/>
  <c r="FG16" i="346" s="1"/>
  <c r="EV17" i="346"/>
  <c r="FB17" i="346" s="1"/>
  <c r="FG17" i="346" s="1"/>
  <c r="EV18" i="346"/>
  <c r="FB18" i="346" s="1"/>
  <c r="FG18" i="346" s="1"/>
  <c r="EV19" i="346"/>
  <c r="FB19" i="346" s="1"/>
  <c r="FG19" i="346" s="1"/>
  <c r="EV20" i="346"/>
  <c r="FA20" i="346" s="1"/>
  <c r="EV23" i="346"/>
  <c r="FB23" i="346" s="1"/>
  <c r="FG23" i="346" s="1"/>
  <c r="EV50" i="346"/>
  <c r="FB50" i="346" s="1"/>
  <c r="FG50" i="346" s="1"/>
  <c r="EV6" i="346"/>
  <c r="FB6" i="346" s="1"/>
  <c r="FG6" i="346" s="1"/>
  <c r="ET50" i="346"/>
  <c r="EU50" i="346"/>
  <c r="ET23" i="346"/>
  <c r="EU23" i="346"/>
  <c r="ET20" i="346"/>
  <c r="EU20" i="346"/>
  <c r="ET19" i="346"/>
  <c r="EU19" i="346"/>
  <c r="ET18" i="346"/>
  <c r="EU18" i="346"/>
  <c r="ET17" i="346"/>
  <c r="EU17" i="346"/>
  <c r="EU16" i="346"/>
  <c r="ET16" i="346"/>
  <c r="EU15" i="346"/>
  <c r="ET15" i="346"/>
  <c r="EU14" i="346"/>
  <c r="ET14" i="346"/>
  <c r="EU13" i="346"/>
  <c r="ET13" i="346"/>
  <c r="EU11" i="346"/>
  <c r="ET11" i="346"/>
  <c r="EU10" i="346"/>
  <c r="ET10" i="346"/>
  <c r="EU9" i="346"/>
  <c r="ET9" i="346"/>
  <c r="EU8" i="346"/>
  <c r="ET8" i="346"/>
  <c r="EU7" i="346"/>
  <c r="ET7" i="346"/>
  <c r="EU6" i="346"/>
  <c r="ET6" i="346"/>
  <c r="EN50" i="346"/>
  <c r="EJ50" i="346"/>
  <c r="EO50" i="346" s="1"/>
  <c r="EN23" i="346"/>
  <c r="EJ23" i="346"/>
  <c r="EO23" i="346" s="1"/>
  <c r="EN20" i="346"/>
  <c r="EJ20" i="346"/>
  <c r="EO20" i="346" s="1"/>
  <c r="EN19" i="346"/>
  <c r="EJ19" i="346"/>
  <c r="EO19" i="346" s="1"/>
  <c r="EN18" i="346"/>
  <c r="EJ18" i="346"/>
  <c r="EO18" i="346" s="1"/>
  <c r="EN17" i="346"/>
  <c r="EJ17" i="346"/>
  <c r="EO17" i="346" s="1"/>
  <c r="EN16" i="346"/>
  <c r="EJ16" i="346"/>
  <c r="EO16" i="346" s="1"/>
  <c r="EN15" i="346"/>
  <c r="EJ15" i="346"/>
  <c r="EO15" i="346" s="1"/>
  <c r="EN14" i="346"/>
  <c r="EJ14" i="346"/>
  <c r="EO14" i="346" s="1"/>
  <c r="EN13" i="346"/>
  <c r="EJ13" i="346"/>
  <c r="EO13" i="346" s="1"/>
  <c r="EN11" i="346"/>
  <c r="EJ11" i="346"/>
  <c r="EO11" i="346" s="1"/>
  <c r="EN10" i="346"/>
  <c r="EJ10" i="346"/>
  <c r="EO10" i="346" s="1"/>
  <c r="EN9" i="346"/>
  <c r="EJ9" i="346"/>
  <c r="EO9" i="346" s="1"/>
  <c r="EN8" i="346"/>
  <c r="EJ8" i="346"/>
  <c r="EO8" i="346" s="1"/>
  <c r="EN7" i="346"/>
  <c r="EJ7" i="346"/>
  <c r="EO7" i="346" s="1"/>
  <c r="EN6" i="346"/>
  <c r="EJ6" i="346"/>
  <c r="EO6" i="346" s="1"/>
  <c r="ED50" i="346"/>
  <c r="EI50" i="346" s="1"/>
  <c r="ED23" i="346"/>
  <c r="EI23" i="346" s="1"/>
  <c r="ED20" i="346"/>
  <c r="EI20" i="346" s="1"/>
  <c r="ED19" i="346"/>
  <c r="EI19" i="346" s="1"/>
  <c r="ED18" i="346"/>
  <c r="EI18" i="346" s="1"/>
  <c r="ED17" i="346"/>
  <c r="EI17" i="346" s="1"/>
  <c r="ED16" i="346"/>
  <c r="EI16" i="346" s="1"/>
  <c r="ED15" i="346"/>
  <c r="EI15" i="346" s="1"/>
  <c r="ED14" i="346"/>
  <c r="EI14" i="346" s="1"/>
  <c r="ED13" i="346"/>
  <c r="EI13" i="346" s="1"/>
  <c r="ED11" i="346"/>
  <c r="EI11" i="346" s="1"/>
  <c r="ED10" i="346"/>
  <c r="EI10" i="346" s="1"/>
  <c r="ED9" i="346"/>
  <c r="EI9" i="346" s="1"/>
  <c r="ED8" i="346"/>
  <c r="EI8" i="346" s="1"/>
  <c r="ED7" i="346"/>
  <c r="EI7" i="346" s="1"/>
  <c r="ED6" i="346"/>
  <c r="EI6" i="346" s="1"/>
  <c r="EH50" i="346"/>
  <c r="EH23" i="346"/>
  <c r="EH20" i="346"/>
  <c r="EH19" i="346"/>
  <c r="EH18" i="346"/>
  <c r="EH17" i="346"/>
  <c r="EH16" i="346"/>
  <c r="EH15" i="346"/>
  <c r="EH14" i="346"/>
  <c r="EH13" i="346"/>
  <c r="EH11" i="346"/>
  <c r="EH10" i="346"/>
  <c r="EH9" i="346"/>
  <c r="EH8" i="346"/>
  <c r="EH7" i="346"/>
  <c r="EH6" i="346"/>
  <c r="EC50" i="346"/>
  <c r="EC23" i="346"/>
  <c r="EC20" i="346"/>
  <c r="EC19" i="346"/>
  <c r="EC18" i="346"/>
  <c r="EC17" i="346"/>
  <c r="EC16" i="346"/>
  <c r="EC15" i="346"/>
  <c r="EC14" i="346"/>
  <c r="EC13" i="346"/>
  <c r="EC11" i="346"/>
  <c r="EC10" i="346"/>
  <c r="EC9" i="346"/>
  <c r="EC8" i="346"/>
  <c r="EC7" i="346"/>
  <c r="EC6" i="346"/>
  <c r="EB50" i="346"/>
  <c r="EB23" i="346"/>
  <c r="EB20" i="346"/>
  <c r="EB19" i="346"/>
  <c r="EB18" i="346"/>
  <c r="EB17" i="346"/>
  <c r="EB16" i="346"/>
  <c r="EB15" i="346"/>
  <c r="EB14" i="346"/>
  <c r="EB13" i="346"/>
  <c r="EB11" i="346"/>
  <c r="EB10" i="346"/>
  <c r="EB9" i="346"/>
  <c r="EB8" i="346"/>
  <c r="EB7" i="346"/>
  <c r="EB6" i="346"/>
  <c r="CU50" i="346"/>
  <c r="CS50" i="346"/>
  <c r="CU23" i="346"/>
  <c r="CS23" i="346"/>
  <c r="CU20" i="346"/>
  <c r="CS20" i="346"/>
  <c r="CU19" i="346"/>
  <c r="CS19" i="346"/>
  <c r="CU18" i="346"/>
  <c r="CS18" i="346"/>
  <c r="CU17" i="346"/>
  <c r="CS17" i="346"/>
  <c r="CU16" i="346"/>
  <c r="CS16" i="346"/>
  <c r="CU15" i="346"/>
  <c r="CS15" i="346"/>
  <c r="CU14" i="346"/>
  <c r="CS14" i="346"/>
  <c r="CU13" i="346"/>
  <c r="CS13" i="346"/>
  <c r="CU11" i="346"/>
  <c r="CS11" i="346"/>
  <c r="CU10" i="346"/>
  <c r="CS10" i="346"/>
  <c r="CU9" i="346"/>
  <c r="CS9" i="346"/>
  <c r="CU8" i="346"/>
  <c r="CS8" i="346"/>
  <c r="CU7" i="346"/>
  <c r="CS7" i="346"/>
  <c r="CU6" i="346"/>
  <c r="CS6" i="346"/>
  <c r="DU50" i="346"/>
  <c r="DU23" i="346"/>
  <c r="DU20" i="346"/>
  <c r="DU19" i="346"/>
  <c r="DU18" i="346"/>
  <c r="DU17" i="346"/>
  <c r="DU16" i="346"/>
  <c r="DU15" i="346"/>
  <c r="DU14" i="346"/>
  <c r="DU13" i="346"/>
  <c r="DU11" i="346"/>
  <c r="DU10" i="346"/>
  <c r="DU9" i="346"/>
  <c r="DU8" i="346"/>
  <c r="DU7" i="346"/>
  <c r="DU6" i="346"/>
  <c r="DN50" i="346"/>
  <c r="DN23" i="346"/>
  <c r="DN20" i="346"/>
  <c r="DN19" i="346"/>
  <c r="DN18" i="346"/>
  <c r="DN17" i="346"/>
  <c r="DN16" i="346"/>
  <c r="DN15" i="346"/>
  <c r="DN14" i="346"/>
  <c r="DN13" i="346"/>
  <c r="DN11" i="346"/>
  <c r="DN10" i="346"/>
  <c r="DN9" i="346"/>
  <c r="DN8" i="346"/>
  <c r="DN7" i="346"/>
  <c r="DN6" i="346"/>
  <c r="DG50" i="346"/>
  <c r="DG23" i="346"/>
  <c r="DG20" i="346"/>
  <c r="DG19" i="346"/>
  <c r="DG18" i="346"/>
  <c r="DG17" i="346"/>
  <c r="DG16" i="346"/>
  <c r="DG15" i="346"/>
  <c r="DG14" i="346"/>
  <c r="DG13" i="346"/>
  <c r="DG11" i="346"/>
  <c r="DG10" i="346"/>
  <c r="DG9" i="346"/>
  <c r="DG8" i="346"/>
  <c r="DG7" i="346"/>
  <c r="DG6" i="346"/>
  <c r="CZ50" i="346"/>
  <c r="CV50" i="346"/>
  <c r="DC50" i="346" s="1"/>
  <c r="CZ23" i="346"/>
  <c r="CV23" i="346"/>
  <c r="DB23" i="346" s="1"/>
  <c r="CZ20" i="346"/>
  <c r="CV20" i="346"/>
  <c r="DB20" i="346" s="1"/>
  <c r="CZ19" i="346"/>
  <c r="CV19" i="346"/>
  <c r="DB19" i="346" s="1"/>
  <c r="CZ18" i="346"/>
  <c r="CV18" i="346"/>
  <c r="DB18" i="346" s="1"/>
  <c r="CZ17" i="346"/>
  <c r="CV17" i="346"/>
  <c r="DB17" i="346" s="1"/>
  <c r="CZ16" i="346"/>
  <c r="CV16" i="346"/>
  <c r="DB16" i="346" s="1"/>
  <c r="CZ15" i="346"/>
  <c r="CV15" i="346"/>
  <c r="DC15" i="346" s="1"/>
  <c r="DJ15" i="346" s="1"/>
  <c r="CZ14" i="346"/>
  <c r="CV14" i="346"/>
  <c r="DC14" i="346" s="1"/>
  <c r="DJ14" i="346" s="1"/>
  <c r="CZ13" i="346"/>
  <c r="CV13" i="346"/>
  <c r="DB13" i="346" s="1"/>
  <c r="CZ11" i="346"/>
  <c r="CV11" i="346"/>
  <c r="DB11" i="346" s="1"/>
  <c r="CZ10" i="346"/>
  <c r="CV10" i="346"/>
  <c r="DB10" i="346" s="1"/>
  <c r="CZ9" i="346"/>
  <c r="CV9" i="346"/>
  <c r="DB9" i="346" s="1"/>
  <c r="CZ8" i="346"/>
  <c r="CV8" i="346"/>
  <c r="DB8" i="346" s="1"/>
  <c r="CZ7" i="346"/>
  <c r="CV7" i="346"/>
  <c r="DB7" i="346" s="1"/>
  <c r="CZ6" i="346"/>
  <c r="CV6" i="346"/>
  <c r="DC6" i="346" s="1"/>
  <c r="DJ6" i="346" s="1"/>
  <c r="CL50" i="346"/>
  <c r="CL23" i="346"/>
  <c r="CL20" i="346"/>
  <c r="CL19" i="346"/>
  <c r="CL18" i="346"/>
  <c r="CL17" i="346"/>
  <c r="CL16" i="346"/>
  <c r="CL15" i="346"/>
  <c r="CL14" i="346"/>
  <c r="CL13" i="346"/>
  <c r="CL11" i="346"/>
  <c r="CL10" i="346"/>
  <c r="CL9" i="346"/>
  <c r="CL8" i="346"/>
  <c r="CL7" i="346"/>
  <c r="CL6" i="346"/>
  <c r="CE50" i="346"/>
  <c r="CE23" i="346"/>
  <c r="CE20" i="346"/>
  <c r="CE19" i="346"/>
  <c r="CE18" i="346"/>
  <c r="CE17" i="346"/>
  <c r="CE16" i="346"/>
  <c r="CE15" i="346"/>
  <c r="CE14" i="346"/>
  <c r="CE13" i="346"/>
  <c r="CE11" i="346"/>
  <c r="CE10" i="346"/>
  <c r="CE9" i="346"/>
  <c r="CE8" i="346"/>
  <c r="CE7" i="346"/>
  <c r="CE6" i="346"/>
  <c r="BX50" i="346"/>
  <c r="BX23" i="346"/>
  <c r="BX20" i="346"/>
  <c r="BX19" i="346"/>
  <c r="BX18" i="346"/>
  <c r="BX17" i="346"/>
  <c r="BX16" i="346"/>
  <c r="BX15" i="346"/>
  <c r="BX14" i="346"/>
  <c r="BX13" i="346"/>
  <c r="BX11" i="346"/>
  <c r="BX10" i="346"/>
  <c r="BX9" i="346"/>
  <c r="BX8" i="346"/>
  <c r="BX7" i="346"/>
  <c r="BX6" i="346"/>
  <c r="BQ50" i="346"/>
  <c r="BQ23" i="346"/>
  <c r="BQ20" i="346"/>
  <c r="BQ19" i="346"/>
  <c r="BQ18" i="346"/>
  <c r="BQ17" i="346"/>
  <c r="BQ16" i="346"/>
  <c r="BQ15" i="346"/>
  <c r="BQ14" i="346"/>
  <c r="BQ13" i="346"/>
  <c r="BQ11" i="346"/>
  <c r="BQ10" i="346"/>
  <c r="BQ9" i="346"/>
  <c r="BQ8" i="346"/>
  <c r="BQ7" i="346"/>
  <c r="BQ6" i="346"/>
  <c r="BM7" i="346"/>
  <c r="BT7" i="346" s="1"/>
  <c r="BM8" i="346"/>
  <c r="BT8" i="346" s="1"/>
  <c r="BM9" i="346"/>
  <c r="BT9" i="346" s="1"/>
  <c r="CA9" i="346" s="1"/>
  <c r="CH9" i="346" s="1"/>
  <c r="CN9" i="346" s="1"/>
  <c r="BM10" i="346"/>
  <c r="BS10" i="346" s="1"/>
  <c r="BM11" i="346"/>
  <c r="BT11" i="346" s="1"/>
  <c r="BM13" i="346"/>
  <c r="BS13" i="346" s="1"/>
  <c r="BM14" i="346"/>
  <c r="BT14" i="346" s="1"/>
  <c r="BM15" i="346"/>
  <c r="BS15" i="346" s="1"/>
  <c r="BM16" i="346"/>
  <c r="BT16" i="346" s="1"/>
  <c r="BM17" i="346"/>
  <c r="BT17" i="346" s="1"/>
  <c r="BM18" i="346"/>
  <c r="BT18" i="346" s="1"/>
  <c r="CA18" i="346" s="1"/>
  <c r="CH18" i="346" s="1"/>
  <c r="CN18" i="346" s="1"/>
  <c r="BM19" i="346"/>
  <c r="BS19" i="346" s="1"/>
  <c r="BM20" i="346"/>
  <c r="BT20" i="346" s="1"/>
  <c r="BM23" i="346"/>
  <c r="BS23" i="346" s="1"/>
  <c r="BM50" i="346"/>
  <c r="BT50" i="346" s="1"/>
  <c r="BM6" i="346"/>
  <c r="BS6" i="346" s="1"/>
  <c r="BL50" i="346"/>
  <c r="BJ50" i="346"/>
  <c r="BL23" i="346"/>
  <c r="BJ23" i="346"/>
  <c r="BL20" i="346"/>
  <c r="BJ20" i="346"/>
  <c r="BL19" i="346"/>
  <c r="BJ19" i="346"/>
  <c r="BL18" i="346"/>
  <c r="BJ18" i="346"/>
  <c r="BL17" i="346"/>
  <c r="BJ17" i="346"/>
  <c r="BL16" i="346"/>
  <c r="BJ16" i="346"/>
  <c r="BL15" i="346"/>
  <c r="BJ15" i="346"/>
  <c r="BL14" i="346"/>
  <c r="BJ14" i="346"/>
  <c r="BL13" i="346"/>
  <c r="BJ13" i="346"/>
  <c r="BL11" i="346"/>
  <c r="BJ11" i="346"/>
  <c r="BL10" i="346"/>
  <c r="BJ10" i="346"/>
  <c r="BL9" i="346"/>
  <c r="BJ9" i="346"/>
  <c r="BL8" i="346"/>
  <c r="BJ8" i="346"/>
  <c r="BL7" i="346"/>
  <c r="BJ7" i="346"/>
  <c r="BL6" i="346"/>
  <c r="BJ6" i="346"/>
  <c r="AW50" i="346"/>
  <c r="AW23" i="346"/>
  <c r="AW20" i="346"/>
  <c r="AW19" i="346"/>
  <c r="AW18" i="346"/>
  <c r="AW17" i="346"/>
  <c r="AW16" i="346"/>
  <c r="AW15" i="346"/>
  <c r="AW14" i="346"/>
  <c r="AW13" i="346"/>
  <c r="AW11" i="346"/>
  <c r="AW10" i="346"/>
  <c r="AW9" i="346"/>
  <c r="AW8" i="346"/>
  <c r="AW7" i="346"/>
  <c r="AW6" i="346"/>
  <c r="AP50" i="346"/>
  <c r="AP23" i="346"/>
  <c r="AP20" i="346"/>
  <c r="AP19" i="346"/>
  <c r="AP18" i="346"/>
  <c r="AP17" i="346"/>
  <c r="AP16" i="346"/>
  <c r="AP15" i="346"/>
  <c r="AP14" i="346"/>
  <c r="AP13" i="346"/>
  <c r="AP11" i="346"/>
  <c r="AP10" i="346"/>
  <c r="AP9" i="346"/>
  <c r="AP8" i="346"/>
  <c r="AP7" i="346"/>
  <c r="AP6" i="346"/>
  <c r="AI50" i="346"/>
  <c r="AI23" i="346"/>
  <c r="AI20" i="346"/>
  <c r="AI19" i="346"/>
  <c r="AI18" i="346"/>
  <c r="AI17" i="346"/>
  <c r="AI16" i="346"/>
  <c r="AI15" i="346"/>
  <c r="AI14" i="346"/>
  <c r="AI13" i="346"/>
  <c r="AI11" i="346"/>
  <c r="AI10" i="346"/>
  <c r="AI9" i="346"/>
  <c r="AI8" i="346"/>
  <c r="AI7" i="346"/>
  <c r="AI6" i="346"/>
  <c r="AB50" i="346"/>
  <c r="AB23" i="346"/>
  <c r="AB20" i="346"/>
  <c r="AB19" i="346"/>
  <c r="AB18" i="346"/>
  <c r="AB17" i="346"/>
  <c r="AB16" i="346"/>
  <c r="AB15" i="346"/>
  <c r="AB14" i="346"/>
  <c r="AB13" i="346"/>
  <c r="AB11" i="346"/>
  <c r="AB10" i="346"/>
  <c r="AB9" i="346"/>
  <c r="AB8" i="346"/>
  <c r="AB7" i="346"/>
  <c r="AB6" i="346"/>
  <c r="U50" i="346"/>
  <c r="U23" i="346"/>
  <c r="U20" i="346"/>
  <c r="U19" i="346"/>
  <c r="U18" i="346"/>
  <c r="U17" i="346"/>
  <c r="U16" i="346"/>
  <c r="U15" i="346"/>
  <c r="U14" i="346"/>
  <c r="U13" i="346"/>
  <c r="U11" i="346"/>
  <c r="U10" i="346"/>
  <c r="U9" i="346"/>
  <c r="U8" i="346"/>
  <c r="U7" i="346"/>
  <c r="U6" i="346"/>
  <c r="IQ32" i="345"/>
  <c r="IP32" i="345"/>
  <c r="IK32" i="345"/>
  <c r="IJ32" i="345"/>
  <c r="HE32" i="345"/>
  <c r="HD32" i="345"/>
  <c r="GY32" i="345"/>
  <c r="GX32" i="345"/>
  <c r="GS32" i="345"/>
  <c r="GR32" i="345"/>
  <c r="GM32" i="345"/>
  <c r="GL32" i="345"/>
  <c r="GG32" i="345"/>
  <c r="GF32" i="345"/>
  <c r="CM32" i="345"/>
  <c r="CL32" i="345"/>
  <c r="CG32" i="345"/>
  <c r="CF32" i="345"/>
  <c r="CA32" i="345"/>
  <c r="BZ32" i="345"/>
  <c r="BU32" i="345"/>
  <c r="BT32" i="345"/>
  <c r="BI32" i="345"/>
  <c r="BH32" i="345"/>
  <c r="BC32" i="345"/>
  <c r="BB32" i="345"/>
  <c r="AW32" i="345"/>
  <c r="AV32" i="345"/>
  <c r="AQ32" i="345"/>
  <c r="AP32" i="345"/>
  <c r="AK32" i="345"/>
  <c r="AJ32" i="345"/>
  <c r="S32" i="345"/>
  <c r="IQ31" i="345"/>
  <c r="IP31" i="345"/>
  <c r="IK31" i="345"/>
  <c r="IJ31" i="345"/>
  <c r="HE31" i="345"/>
  <c r="HD31" i="345"/>
  <c r="GY31" i="345"/>
  <c r="GX31" i="345"/>
  <c r="GS31" i="345"/>
  <c r="GR31" i="345"/>
  <c r="GM31" i="345"/>
  <c r="GL31" i="345"/>
  <c r="GG31" i="345"/>
  <c r="GF31" i="345"/>
  <c r="CM31" i="345"/>
  <c r="CL31" i="345"/>
  <c r="CG31" i="345"/>
  <c r="CF31" i="345"/>
  <c r="CA31" i="345"/>
  <c r="BZ31" i="345"/>
  <c r="BU31" i="345"/>
  <c r="BT31" i="345"/>
  <c r="BI31" i="345"/>
  <c r="BH31" i="345"/>
  <c r="BC31" i="345"/>
  <c r="BB31" i="345"/>
  <c r="AW31" i="345"/>
  <c r="AV31" i="345"/>
  <c r="AQ31" i="345"/>
  <c r="AP31" i="345"/>
  <c r="AK31" i="345"/>
  <c r="AJ31" i="345"/>
  <c r="S31" i="345"/>
  <c r="IQ30" i="345"/>
  <c r="IP30" i="345"/>
  <c r="IK30" i="345"/>
  <c r="IJ30" i="345"/>
  <c r="HE30" i="345"/>
  <c r="HD30" i="345"/>
  <c r="GY30" i="345"/>
  <c r="GX30" i="345"/>
  <c r="GS30" i="345"/>
  <c r="GR30" i="345"/>
  <c r="GM30" i="345"/>
  <c r="GL30" i="345"/>
  <c r="GG30" i="345"/>
  <c r="GF30" i="345"/>
  <c r="CM30" i="345"/>
  <c r="CL30" i="345"/>
  <c r="CG30" i="345"/>
  <c r="CF30" i="345"/>
  <c r="CA30" i="345"/>
  <c r="BZ30" i="345"/>
  <c r="BU30" i="345"/>
  <c r="BT30" i="345"/>
  <c r="BI30" i="345"/>
  <c r="BH30" i="345"/>
  <c r="BC30" i="345"/>
  <c r="BB30" i="345"/>
  <c r="AW30" i="345"/>
  <c r="AV30" i="345"/>
  <c r="AQ30" i="345"/>
  <c r="AP30" i="345"/>
  <c r="AK30" i="345"/>
  <c r="AJ30" i="345"/>
  <c r="S30" i="345"/>
  <c r="IQ29" i="345"/>
  <c r="IP29" i="345"/>
  <c r="IK29" i="345"/>
  <c r="IJ29" i="345"/>
  <c r="HE29" i="345"/>
  <c r="HD29" i="345"/>
  <c r="GY29" i="345"/>
  <c r="GX29" i="345"/>
  <c r="GS29" i="345"/>
  <c r="GR29" i="345"/>
  <c r="GM29" i="345"/>
  <c r="GL29" i="345"/>
  <c r="GG29" i="345"/>
  <c r="GF29" i="345"/>
  <c r="CM29" i="345"/>
  <c r="CL29" i="345"/>
  <c r="CG29" i="345"/>
  <c r="CF29" i="345"/>
  <c r="CA29" i="345"/>
  <c r="BZ29" i="345"/>
  <c r="BU29" i="345"/>
  <c r="BT29" i="345"/>
  <c r="BI29" i="345"/>
  <c r="BH29" i="345"/>
  <c r="BC29" i="345"/>
  <c r="BB29" i="345"/>
  <c r="AW29" i="345"/>
  <c r="AV29" i="345"/>
  <c r="AQ29" i="345"/>
  <c r="AP29" i="345"/>
  <c r="AK29" i="345"/>
  <c r="AJ29" i="345"/>
  <c r="S29" i="345"/>
  <c r="IQ28" i="345"/>
  <c r="IP28" i="345"/>
  <c r="IK28" i="345"/>
  <c r="IJ28" i="345"/>
  <c r="HE28" i="345"/>
  <c r="HD28" i="345"/>
  <c r="GY28" i="345"/>
  <c r="GX28" i="345"/>
  <c r="GS28" i="345"/>
  <c r="GR28" i="345"/>
  <c r="GM28" i="345"/>
  <c r="GL28" i="345"/>
  <c r="GG28" i="345"/>
  <c r="GF28" i="345"/>
  <c r="CM28" i="345"/>
  <c r="CL28" i="345"/>
  <c r="CG28" i="345"/>
  <c r="CF28" i="345"/>
  <c r="CA28" i="345"/>
  <c r="BZ28" i="345"/>
  <c r="BU28" i="345"/>
  <c r="BT28" i="345"/>
  <c r="BI28" i="345"/>
  <c r="BH28" i="345"/>
  <c r="BC28" i="345"/>
  <c r="BB28" i="345"/>
  <c r="AW28" i="345"/>
  <c r="AV28" i="345"/>
  <c r="AQ28" i="345"/>
  <c r="AP28" i="345"/>
  <c r="AK28" i="345"/>
  <c r="AJ28" i="345"/>
  <c r="S28" i="345"/>
  <c r="IQ27" i="345"/>
  <c r="IP27" i="345"/>
  <c r="IK27" i="345"/>
  <c r="IJ27" i="345"/>
  <c r="HE27" i="345"/>
  <c r="HD27" i="345"/>
  <c r="GY27" i="345"/>
  <c r="GX27" i="345"/>
  <c r="GS27" i="345"/>
  <c r="GR27" i="345"/>
  <c r="GM27" i="345"/>
  <c r="GL27" i="345"/>
  <c r="GG27" i="345"/>
  <c r="GF27" i="345"/>
  <c r="CM27" i="345"/>
  <c r="CL27" i="345"/>
  <c r="CG27" i="345"/>
  <c r="CF27" i="345"/>
  <c r="CA27" i="345"/>
  <c r="BZ27" i="345"/>
  <c r="BU27" i="345"/>
  <c r="BT27" i="345"/>
  <c r="BI27" i="345"/>
  <c r="BH27" i="345"/>
  <c r="BC27" i="345"/>
  <c r="BB27" i="345"/>
  <c r="AW27" i="345"/>
  <c r="AV27" i="345"/>
  <c r="AQ27" i="345"/>
  <c r="AP27" i="345"/>
  <c r="AK27" i="345"/>
  <c r="AJ27" i="345"/>
  <c r="S27" i="345"/>
  <c r="IQ26" i="345"/>
  <c r="IP26" i="345"/>
  <c r="IK26" i="345"/>
  <c r="IJ26" i="345"/>
  <c r="HE26" i="345"/>
  <c r="HD26" i="345"/>
  <c r="GY26" i="345"/>
  <c r="GX26" i="345"/>
  <c r="GS26" i="345"/>
  <c r="GR26" i="345"/>
  <c r="GM26" i="345"/>
  <c r="GL26" i="345"/>
  <c r="GG26" i="345"/>
  <c r="GF26" i="345"/>
  <c r="CM26" i="345"/>
  <c r="CL26" i="345"/>
  <c r="CG26" i="345"/>
  <c r="CF26" i="345"/>
  <c r="CA26" i="345"/>
  <c r="BZ26" i="345"/>
  <c r="BU26" i="345"/>
  <c r="BT26" i="345"/>
  <c r="BI26" i="345"/>
  <c r="BH26" i="345"/>
  <c r="BC26" i="345"/>
  <c r="BB26" i="345"/>
  <c r="AW26" i="345"/>
  <c r="AV26" i="345"/>
  <c r="AQ26" i="345"/>
  <c r="AP26" i="345"/>
  <c r="AK26" i="345"/>
  <c r="AJ26" i="345"/>
  <c r="S26" i="345"/>
  <c r="IQ25" i="345"/>
  <c r="IP25" i="345"/>
  <c r="IK25" i="345"/>
  <c r="IJ25" i="345"/>
  <c r="HE25" i="345"/>
  <c r="HD25" i="345"/>
  <c r="GY25" i="345"/>
  <c r="GX25" i="345"/>
  <c r="GS25" i="345"/>
  <c r="GR25" i="345"/>
  <c r="GM25" i="345"/>
  <c r="GL25" i="345"/>
  <c r="GG25" i="345"/>
  <c r="GF25" i="345"/>
  <c r="CM25" i="345"/>
  <c r="CL25" i="345"/>
  <c r="CG25" i="345"/>
  <c r="CF25" i="345"/>
  <c r="CA25" i="345"/>
  <c r="BZ25" i="345"/>
  <c r="BU25" i="345"/>
  <c r="BT25" i="345"/>
  <c r="BI25" i="345"/>
  <c r="BH25" i="345"/>
  <c r="BC25" i="345"/>
  <c r="BB25" i="345"/>
  <c r="AW25" i="345"/>
  <c r="AV25" i="345"/>
  <c r="AQ25" i="345"/>
  <c r="AP25" i="345"/>
  <c r="AK25" i="345"/>
  <c r="AJ25" i="345"/>
  <c r="S25" i="345"/>
  <c r="IQ24" i="345"/>
  <c r="IP24" i="345"/>
  <c r="IK24" i="345"/>
  <c r="IJ24" i="345"/>
  <c r="HE24" i="345"/>
  <c r="HD24" i="345"/>
  <c r="GY24" i="345"/>
  <c r="GX24" i="345"/>
  <c r="GS24" i="345"/>
  <c r="GR24" i="345"/>
  <c r="GM24" i="345"/>
  <c r="GL24" i="345"/>
  <c r="GG24" i="345"/>
  <c r="GF24" i="345"/>
  <c r="CM24" i="345"/>
  <c r="CL24" i="345"/>
  <c r="CG24" i="345"/>
  <c r="CF24" i="345"/>
  <c r="CA24" i="345"/>
  <c r="BZ24" i="345"/>
  <c r="BU24" i="345"/>
  <c r="BT24" i="345"/>
  <c r="BI24" i="345"/>
  <c r="BH24" i="345"/>
  <c r="BC24" i="345"/>
  <c r="BB24" i="345"/>
  <c r="AW24" i="345"/>
  <c r="AV24" i="345"/>
  <c r="AQ24" i="345"/>
  <c r="AP24" i="345"/>
  <c r="AK24" i="345"/>
  <c r="AJ24" i="345"/>
  <c r="S24" i="345"/>
  <c r="IQ23" i="345"/>
  <c r="IP23" i="345"/>
  <c r="IK23" i="345"/>
  <c r="IJ23" i="345"/>
  <c r="HE23" i="345"/>
  <c r="HD23" i="345"/>
  <c r="GY23" i="345"/>
  <c r="GX23" i="345"/>
  <c r="GS23" i="345"/>
  <c r="GR23" i="345"/>
  <c r="GM23" i="345"/>
  <c r="GL23" i="345"/>
  <c r="GG23" i="345"/>
  <c r="GF23" i="345"/>
  <c r="CM23" i="345"/>
  <c r="CL23" i="345"/>
  <c r="CG23" i="345"/>
  <c r="CF23" i="345"/>
  <c r="CA23" i="345"/>
  <c r="BZ23" i="345"/>
  <c r="BU23" i="345"/>
  <c r="BT23" i="345"/>
  <c r="BI23" i="345"/>
  <c r="BH23" i="345"/>
  <c r="BC23" i="345"/>
  <c r="BB23" i="345"/>
  <c r="AW23" i="345"/>
  <c r="AV23" i="345"/>
  <c r="AQ23" i="345"/>
  <c r="AP23" i="345"/>
  <c r="AK23" i="345"/>
  <c r="AJ23" i="345"/>
  <c r="S23" i="345"/>
  <c r="IQ22" i="345"/>
  <c r="IP22" i="345"/>
  <c r="IK22" i="345"/>
  <c r="IJ22" i="345"/>
  <c r="HE22" i="345"/>
  <c r="HD22" i="345"/>
  <c r="GY22" i="345"/>
  <c r="GX22" i="345"/>
  <c r="GS22" i="345"/>
  <c r="GR22" i="345"/>
  <c r="GM22" i="345"/>
  <c r="GL22" i="345"/>
  <c r="GG22" i="345"/>
  <c r="GF22" i="345"/>
  <c r="CM22" i="345"/>
  <c r="CL22" i="345"/>
  <c r="CG22" i="345"/>
  <c r="CF22" i="345"/>
  <c r="CA22" i="345"/>
  <c r="BZ22" i="345"/>
  <c r="BU22" i="345"/>
  <c r="BT22" i="345"/>
  <c r="BI22" i="345"/>
  <c r="BH22" i="345"/>
  <c r="BC22" i="345"/>
  <c r="BB22" i="345"/>
  <c r="AW22" i="345"/>
  <c r="AV22" i="345"/>
  <c r="AQ22" i="345"/>
  <c r="AP22" i="345"/>
  <c r="AK22" i="345"/>
  <c r="AJ22" i="345"/>
  <c r="S22" i="345"/>
  <c r="IQ21" i="345"/>
  <c r="IP21" i="345"/>
  <c r="IK21" i="345"/>
  <c r="IJ21" i="345"/>
  <c r="HE21" i="345"/>
  <c r="HD21" i="345"/>
  <c r="GY21" i="345"/>
  <c r="GX21" i="345"/>
  <c r="GS21" i="345"/>
  <c r="GR21" i="345"/>
  <c r="GM21" i="345"/>
  <c r="GL21" i="345"/>
  <c r="GG21" i="345"/>
  <c r="GF21" i="345"/>
  <c r="CM21" i="345"/>
  <c r="CL21" i="345"/>
  <c r="CG21" i="345"/>
  <c r="CF21" i="345"/>
  <c r="CA21" i="345"/>
  <c r="BZ21" i="345"/>
  <c r="BU21" i="345"/>
  <c r="BT21" i="345"/>
  <c r="BI21" i="345"/>
  <c r="BH21" i="345"/>
  <c r="BC21" i="345"/>
  <c r="BB21" i="345"/>
  <c r="AW21" i="345"/>
  <c r="AV21" i="345"/>
  <c r="AQ21" i="345"/>
  <c r="AP21" i="345"/>
  <c r="AK21" i="345"/>
  <c r="AJ21" i="345"/>
  <c r="S21" i="345"/>
  <c r="IQ34" i="345"/>
  <c r="IP34" i="345"/>
  <c r="IQ20" i="345"/>
  <c r="IP20" i="345"/>
  <c r="IQ19" i="345"/>
  <c r="IP19" i="345"/>
  <c r="IQ18" i="345"/>
  <c r="IP18" i="345"/>
  <c r="IQ17" i="345"/>
  <c r="IP17" i="345"/>
  <c r="IQ16" i="345"/>
  <c r="IP16" i="345"/>
  <c r="IQ15" i="345"/>
  <c r="IP15" i="345"/>
  <c r="IQ14" i="345"/>
  <c r="IP14" i="345"/>
  <c r="IQ13" i="345"/>
  <c r="IP13" i="345"/>
  <c r="IQ11" i="345"/>
  <c r="IP11" i="345"/>
  <c r="IQ10" i="345"/>
  <c r="IP10" i="345"/>
  <c r="IQ9" i="345"/>
  <c r="IP9" i="345"/>
  <c r="IQ8" i="345"/>
  <c r="IP8" i="345"/>
  <c r="IQ7" i="345"/>
  <c r="IP7" i="345"/>
  <c r="IQ6" i="345"/>
  <c r="IP6" i="345"/>
  <c r="IQ5" i="345"/>
  <c r="IP5" i="345"/>
  <c r="IK34" i="345"/>
  <c r="IJ34" i="345"/>
  <c r="IK20" i="345"/>
  <c r="IJ20" i="345"/>
  <c r="IK19" i="345"/>
  <c r="IJ19" i="345"/>
  <c r="IK18" i="345"/>
  <c r="IJ18" i="345"/>
  <c r="IK17" i="345"/>
  <c r="IJ17" i="345"/>
  <c r="IK16" i="345"/>
  <c r="IJ16" i="345"/>
  <c r="IK15" i="345"/>
  <c r="IJ15" i="345"/>
  <c r="IK14" i="345"/>
  <c r="IJ14" i="345"/>
  <c r="IK13" i="345"/>
  <c r="IJ13" i="345"/>
  <c r="IK11" i="345"/>
  <c r="IJ11" i="345"/>
  <c r="IK10" i="345"/>
  <c r="IJ10" i="345"/>
  <c r="IK9" i="345"/>
  <c r="IJ9" i="345"/>
  <c r="IK8" i="345"/>
  <c r="IJ8" i="345"/>
  <c r="IK7" i="345"/>
  <c r="IJ7" i="345"/>
  <c r="IK6" i="345"/>
  <c r="IJ6" i="345"/>
  <c r="IK5" i="345"/>
  <c r="IJ5" i="345"/>
  <c r="HE34" i="345"/>
  <c r="HD34" i="345"/>
  <c r="HE20" i="345"/>
  <c r="HD20" i="345"/>
  <c r="HE19" i="345"/>
  <c r="HD19" i="345"/>
  <c r="HE18" i="345"/>
  <c r="HD18" i="345"/>
  <c r="HE17" i="345"/>
  <c r="HD17" i="345"/>
  <c r="HE16" i="345"/>
  <c r="HD16" i="345"/>
  <c r="HE15" i="345"/>
  <c r="HD15" i="345"/>
  <c r="HE14" i="345"/>
  <c r="HD14" i="345"/>
  <c r="HE13" i="345"/>
  <c r="HD13" i="345"/>
  <c r="HE11" i="345"/>
  <c r="HD11" i="345"/>
  <c r="HE10" i="345"/>
  <c r="HD10" i="345"/>
  <c r="HE9" i="345"/>
  <c r="HD9" i="345"/>
  <c r="HE8" i="345"/>
  <c r="HD8" i="345"/>
  <c r="HE7" i="345"/>
  <c r="HD7" i="345"/>
  <c r="HE6" i="345"/>
  <c r="HD6" i="345"/>
  <c r="HE5" i="345"/>
  <c r="HD5" i="345"/>
  <c r="GY34" i="345"/>
  <c r="GX34" i="345"/>
  <c r="GY20" i="345"/>
  <c r="GX20" i="345"/>
  <c r="GY19" i="345"/>
  <c r="GX19" i="345"/>
  <c r="GY18" i="345"/>
  <c r="GX18" i="345"/>
  <c r="GY17" i="345"/>
  <c r="GX17" i="345"/>
  <c r="GY16" i="345"/>
  <c r="GX16" i="345"/>
  <c r="GY15" i="345"/>
  <c r="GX15" i="345"/>
  <c r="GY14" i="345"/>
  <c r="GX14" i="345"/>
  <c r="GY13" i="345"/>
  <c r="GX13" i="345"/>
  <c r="GY11" i="345"/>
  <c r="GX11" i="345"/>
  <c r="GY10" i="345"/>
  <c r="GX10" i="345"/>
  <c r="GY9" i="345"/>
  <c r="GX9" i="345"/>
  <c r="GY8" i="345"/>
  <c r="GX8" i="345"/>
  <c r="GY7" i="345"/>
  <c r="GX7" i="345"/>
  <c r="GY6" i="345"/>
  <c r="GX6" i="345"/>
  <c r="GY5" i="345"/>
  <c r="GX5" i="345"/>
  <c r="GS34" i="345"/>
  <c r="GR34" i="345"/>
  <c r="GS20" i="345"/>
  <c r="GR20" i="345"/>
  <c r="GS19" i="345"/>
  <c r="GR19" i="345"/>
  <c r="GS18" i="345"/>
  <c r="GR18" i="345"/>
  <c r="GS17" i="345"/>
  <c r="GR17" i="345"/>
  <c r="GS16" i="345"/>
  <c r="GR16" i="345"/>
  <c r="GS15" i="345"/>
  <c r="GR15" i="345"/>
  <c r="GS14" i="345"/>
  <c r="GR14" i="345"/>
  <c r="GS13" i="345"/>
  <c r="GR13" i="345"/>
  <c r="GS11" i="345"/>
  <c r="GR11" i="345"/>
  <c r="GS10" i="345"/>
  <c r="GR10" i="345"/>
  <c r="GS9" i="345"/>
  <c r="GR9" i="345"/>
  <c r="GS8" i="345"/>
  <c r="GR8" i="345"/>
  <c r="GS7" i="345"/>
  <c r="GR7" i="345"/>
  <c r="GS6" i="345"/>
  <c r="GR6" i="345"/>
  <c r="GS5" i="345"/>
  <c r="GR5" i="345"/>
  <c r="GM34" i="345"/>
  <c r="GL34" i="345"/>
  <c r="GM20" i="345"/>
  <c r="GL20" i="345"/>
  <c r="GM19" i="345"/>
  <c r="GL19" i="345"/>
  <c r="GM18" i="345"/>
  <c r="GL18" i="345"/>
  <c r="GM17" i="345"/>
  <c r="GL17" i="345"/>
  <c r="GM16" i="345"/>
  <c r="GL16" i="345"/>
  <c r="GM15" i="345"/>
  <c r="GL15" i="345"/>
  <c r="GM14" i="345"/>
  <c r="GL14" i="345"/>
  <c r="GM13" i="345"/>
  <c r="GL13" i="345"/>
  <c r="GM11" i="345"/>
  <c r="GL11" i="345"/>
  <c r="GM10" i="345"/>
  <c r="GL10" i="345"/>
  <c r="GM9" i="345"/>
  <c r="GL9" i="345"/>
  <c r="GM8" i="345"/>
  <c r="GL8" i="345"/>
  <c r="GM7" i="345"/>
  <c r="GL7" i="345"/>
  <c r="GM6" i="345"/>
  <c r="GL6" i="345"/>
  <c r="GM5" i="345"/>
  <c r="GL5" i="345"/>
  <c r="GG34" i="345"/>
  <c r="GF34" i="345"/>
  <c r="GG20" i="345"/>
  <c r="GF20" i="345"/>
  <c r="GG19" i="345"/>
  <c r="GF19" i="345"/>
  <c r="GG18" i="345"/>
  <c r="GF18" i="345"/>
  <c r="GG17" i="345"/>
  <c r="GF17" i="345"/>
  <c r="GG16" i="345"/>
  <c r="GF16" i="345"/>
  <c r="GG15" i="345"/>
  <c r="GF15" i="345"/>
  <c r="GG14" i="345"/>
  <c r="GF14" i="345"/>
  <c r="GG13" i="345"/>
  <c r="GF13" i="345"/>
  <c r="GG11" i="345"/>
  <c r="GF11" i="345"/>
  <c r="GG10" i="345"/>
  <c r="GF10" i="345"/>
  <c r="GG9" i="345"/>
  <c r="GF9" i="345"/>
  <c r="GG8" i="345"/>
  <c r="GF8" i="345"/>
  <c r="GG7" i="345"/>
  <c r="GF7" i="345"/>
  <c r="GG6" i="345"/>
  <c r="GF6" i="345"/>
  <c r="GG5" i="345"/>
  <c r="GF5" i="345"/>
  <c r="CM34" i="345"/>
  <c r="CL34" i="345"/>
  <c r="CM20" i="345"/>
  <c r="CL20" i="345"/>
  <c r="CM19" i="345"/>
  <c r="CL19" i="345"/>
  <c r="CM18" i="345"/>
  <c r="CL18" i="345"/>
  <c r="CM17" i="345"/>
  <c r="CL17" i="345"/>
  <c r="CM16" i="345"/>
  <c r="CL16" i="345"/>
  <c r="CM15" i="345"/>
  <c r="CL15" i="345"/>
  <c r="CM14" i="345"/>
  <c r="CL14" i="345"/>
  <c r="CM13" i="345"/>
  <c r="CL13" i="345"/>
  <c r="CM11" i="345"/>
  <c r="CL11" i="345"/>
  <c r="CM10" i="345"/>
  <c r="CL10" i="345"/>
  <c r="CM9" i="345"/>
  <c r="CL9" i="345"/>
  <c r="CM8" i="345"/>
  <c r="CL8" i="345"/>
  <c r="CM7" i="345"/>
  <c r="CL7" i="345"/>
  <c r="CM6" i="345"/>
  <c r="CL6" i="345"/>
  <c r="CM5" i="345"/>
  <c r="CL5" i="345"/>
  <c r="CG34" i="345"/>
  <c r="CF34" i="345"/>
  <c r="CG20" i="345"/>
  <c r="CF20" i="345"/>
  <c r="CG19" i="345"/>
  <c r="CF19" i="345"/>
  <c r="CG18" i="345"/>
  <c r="CF18" i="345"/>
  <c r="CG17" i="345"/>
  <c r="CF17" i="345"/>
  <c r="CG16" i="345"/>
  <c r="CF16" i="345"/>
  <c r="CG15" i="345"/>
  <c r="CF15" i="345"/>
  <c r="CG14" i="345"/>
  <c r="CF14" i="345"/>
  <c r="CG13" i="345"/>
  <c r="CF13" i="345"/>
  <c r="CG11" i="345"/>
  <c r="CF11" i="345"/>
  <c r="CG10" i="345"/>
  <c r="CF10" i="345"/>
  <c r="CG9" i="345"/>
  <c r="CF9" i="345"/>
  <c r="CG8" i="345"/>
  <c r="CF8" i="345"/>
  <c r="CG7" i="345"/>
  <c r="CF7" i="345"/>
  <c r="CG6" i="345"/>
  <c r="CF6" i="345"/>
  <c r="CG5" i="345"/>
  <c r="CF5" i="345"/>
  <c r="CA34" i="345"/>
  <c r="BZ34" i="345"/>
  <c r="CA20" i="345"/>
  <c r="BZ20" i="345"/>
  <c r="CA19" i="345"/>
  <c r="BZ19" i="345"/>
  <c r="CA18" i="345"/>
  <c r="BZ18" i="345"/>
  <c r="CA17" i="345"/>
  <c r="BZ17" i="345"/>
  <c r="CA16" i="345"/>
  <c r="BZ16" i="345"/>
  <c r="CA15" i="345"/>
  <c r="BZ15" i="345"/>
  <c r="CA14" i="345"/>
  <c r="BZ14" i="345"/>
  <c r="CA13" i="345"/>
  <c r="BZ13" i="345"/>
  <c r="CA11" i="345"/>
  <c r="BZ11" i="345"/>
  <c r="CA10" i="345"/>
  <c r="BZ10" i="345"/>
  <c r="CA9" i="345"/>
  <c r="BZ9" i="345"/>
  <c r="CA8" i="345"/>
  <c r="BZ8" i="345"/>
  <c r="CA7" i="345"/>
  <c r="BZ7" i="345"/>
  <c r="CA6" i="345"/>
  <c r="BZ6" i="345"/>
  <c r="CA5" i="345"/>
  <c r="BZ5" i="345"/>
  <c r="BU34" i="345"/>
  <c r="BT34" i="345"/>
  <c r="BU20" i="345"/>
  <c r="BT20" i="345"/>
  <c r="BU19" i="345"/>
  <c r="BT19" i="345"/>
  <c r="BU18" i="345"/>
  <c r="BT18" i="345"/>
  <c r="BU17" i="345"/>
  <c r="BT17" i="345"/>
  <c r="BU16" i="345"/>
  <c r="BT16" i="345"/>
  <c r="BU15" i="345"/>
  <c r="BT15" i="345"/>
  <c r="BU14" i="345"/>
  <c r="BT14" i="345"/>
  <c r="BU13" i="345"/>
  <c r="BT13" i="345"/>
  <c r="BU11" i="345"/>
  <c r="BT11" i="345"/>
  <c r="BU10" i="345"/>
  <c r="BT10" i="345"/>
  <c r="BU9" i="345"/>
  <c r="BT9" i="345"/>
  <c r="BU8" i="345"/>
  <c r="BT8" i="345"/>
  <c r="BU7" i="345"/>
  <c r="BT7" i="345"/>
  <c r="BU6" i="345"/>
  <c r="BT6" i="345"/>
  <c r="BU5" i="345"/>
  <c r="BT5" i="345"/>
  <c r="BI34" i="345"/>
  <c r="BH34" i="345"/>
  <c r="BI20" i="345"/>
  <c r="BH20" i="345"/>
  <c r="BI19" i="345"/>
  <c r="BH19" i="345"/>
  <c r="BI18" i="345"/>
  <c r="BH18" i="345"/>
  <c r="BI17" i="345"/>
  <c r="BH17" i="345"/>
  <c r="BI16" i="345"/>
  <c r="BH16" i="345"/>
  <c r="BI15" i="345"/>
  <c r="BH15" i="345"/>
  <c r="BI14" i="345"/>
  <c r="BH14" i="345"/>
  <c r="BI13" i="345"/>
  <c r="BH13" i="345"/>
  <c r="BI11" i="345"/>
  <c r="BH11" i="345"/>
  <c r="BI10" i="345"/>
  <c r="BH10" i="345"/>
  <c r="BI9" i="345"/>
  <c r="BH9" i="345"/>
  <c r="BI8" i="345"/>
  <c r="BH8" i="345"/>
  <c r="BI7" i="345"/>
  <c r="BH7" i="345"/>
  <c r="BI6" i="345"/>
  <c r="BH6" i="345"/>
  <c r="BI5" i="345"/>
  <c r="BH5" i="345"/>
  <c r="BC34" i="345"/>
  <c r="BB34" i="345"/>
  <c r="BC20" i="345"/>
  <c r="BB20" i="345"/>
  <c r="BC19" i="345"/>
  <c r="BB19" i="345"/>
  <c r="BC18" i="345"/>
  <c r="BB18" i="345"/>
  <c r="BC17" i="345"/>
  <c r="BB17" i="345"/>
  <c r="BC16" i="345"/>
  <c r="BB16" i="345"/>
  <c r="BC15" i="345"/>
  <c r="BB15" i="345"/>
  <c r="BC14" i="345"/>
  <c r="BB14" i="345"/>
  <c r="BC13" i="345"/>
  <c r="BB13" i="345"/>
  <c r="BC11" i="345"/>
  <c r="BB11" i="345"/>
  <c r="BC10" i="345"/>
  <c r="BB10" i="345"/>
  <c r="BC9" i="345"/>
  <c r="BB9" i="345"/>
  <c r="BC8" i="345"/>
  <c r="BB8" i="345"/>
  <c r="BC7" i="345"/>
  <c r="BB7" i="345"/>
  <c r="BC6" i="345"/>
  <c r="BB6" i="345"/>
  <c r="BC5" i="345"/>
  <c r="BB5" i="345"/>
  <c r="AW34" i="345"/>
  <c r="AV34" i="345"/>
  <c r="AW20" i="345"/>
  <c r="AV20" i="345"/>
  <c r="AW19" i="345"/>
  <c r="AV19" i="345"/>
  <c r="AW18" i="345"/>
  <c r="AV18" i="345"/>
  <c r="AW17" i="345"/>
  <c r="AV17" i="345"/>
  <c r="AW16" i="345"/>
  <c r="AV16" i="345"/>
  <c r="AW15" i="345"/>
  <c r="AV15" i="345"/>
  <c r="AW14" i="345"/>
  <c r="AV14" i="345"/>
  <c r="AW13" i="345"/>
  <c r="AV13" i="345"/>
  <c r="AW11" i="345"/>
  <c r="AV11" i="345"/>
  <c r="AW10" i="345"/>
  <c r="AV10" i="345"/>
  <c r="AW9" i="345"/>
  <c r="AV9" i="345"/>
  <c r="AW8" i="345"/>
  <c r="AV8" i="345"/>
  <c r="AW7" i="345"/>
  <c r="AV7" i="345"/>
  <c r="AW6" i="345"/>
  <c r="AV6" i="345"/>
  <c r="AW5" i="345"/>
  <c r="AV5" i="345"/>
  <c r="AQ34" i="345"/>
  <c r="AP34" i="345"/>
  <c r="AQ20" i="345"/>
  <c r="AP20" i="345"/>
  <c r="AQ19" i="345"/>
  <c r="AP19" i="345"/>
  <c r="AQ18" i="345"/>
  <c r="AP18" i="345"/>
  <c r="AQ17" i="345"/>
  <c r="AP17" i="345"/>
  <c r="AQ16" i="345"/>
  <c r="AP16" i="345"/>
  <c r="AQ15" i="345"/>
  <c r="AP15" i="345"/>
  <c r="AQ14" i="345"/>
  <c r="AP14" i="345"/>
  <c r="AQ13" i="345"/>
  <c r="AP13" i="345"/>
  <c r="AQ11" i="345"/>
  <c r="AP11" i="345"/>
  <c r="AQ10" i="345"/>
  <c r="AP10" i="345"/>
  <c r="AQ9" i="345"/>
  <c r="AP9" i="345"/>
  <c r="AQ8" i="345"/>
  <c r="AP8" i="345"/>
  <c r="AQ7" i="345"/>
  <c r="AP7" i="345"/>
  <c r="AQ6" i="345"/>
  <c r="AP6" i="345"/>
  <c r="AQ5" i="345"/>
  <c r="AP5" i="345"/>
  <c r="AK34" i="345"/>
  <c r="AJ34" i="345"/>
  <c r="AK20" i="345"/>
  <c r="AJ20" i="345"/>
  <c r="AK19" i="345"/>
  <c r="AJ19" i="345"/>
  <c r="AK18" i="345"/>
  <c r="AJ18" i="345"/>
  <c r="AK17" i="345"/>
  <c r="AJ17" i="345"/>
  <c r="AK16" i="345"/>
  <c r="AJ16" i="345"/>
  <c r="AK15" i="345"/>
  <c r="AJ15" i="345"/>
  <c r="AK14" i="345"/>
  <c r="AJ14" i="345"/>
  <c r="AK13" i="345"/>
  <c r="AJ13" i="345"/>
  <c r="AK11" i="345"/>
  <c r="AJ11" i="345"/>
  <c r="AK10" i="345"/>
  <c r="AJ10" i="345"/>
  <c r="AK9" i="345"/>
  <c r="AJ9" i="345"/>
  <c r="AK8" i="345"/>
  <c r="AJ8" i="345"/>
  <c r="AK7" i="345"/>
  <c r="AJ7" i="345"/>
  <c r="AK6" i="345"/>
  <c r="AJ6" i="345"/>
  <c r="AK5" i="345"/>
  <c r="AJ5" i="345"/>
  <c r="S6" i="345"/>
  <c r="S7" i="345"/>
  <c r="S8" i="345"/>
  <c r="S9" i="345"/>
  <c r="S10" i="345"/>
  <c r="S11" i="345"/>
  <c r="S13" i="345"/>
  <c r="S14" i="345"/>
  <c r="S15" i="345"/>
  <c r="S16" i="345"/>
  <c r="S17" i="345"/>
  <c r="S18" i="345"/>
  <c r="S19" i="345"/>
  <c r="S20" i="345"/>
  <c r="S34" i="345"/>
  <c r="S5" i="345"/>
  <c r="K40" i="1"/>
  <c r="K39" i="1"/>
  <c r="K38" i="1"/>
  <c r="K37" i="1"/>
  <c r="A113" i="1" l="1"/>
  <c r="L3" i="346"/>
  <c r="H3" i="346"/>
  <c r="G3" i="346"/>
  <c r="FA31" i="346"/>
  <c r="FA27" i="346"/>
  <c r="BT24" i="346"/>
  <c r="CA24" i="346" s="1"/>
  <c r="CG24" i="346" s="1"/>
  <c r="FA24" i="346"/>
  <c r="DB25" i="346"/>
  <c r="BT29" i="346"/>
  <c r="CA29" i="346" s="1"/>
  <c r="CH29" i="346" s="1"/>
  <c r="CN29" i="346" s="1"/>
  <c r="BS33" i="346"/>
  <c r="FB25" i="346"/>
  <c r="FG25" i="346" s="1"/>
  <c r="FB30" i="346"/>
  <c r="FG30" i="346" s="1"/>
  <c r="DI27" i="346"/>
  <c r="DJ27" i="346"/>
  <c r="DQ27" i="346" s="1"/>
  <c r="DW27" i="346" s="1"/>
  <c r="DJ22" i="346"/>
  <c r="DI22" i="346"/>
  <c r="DB24" i="346"/>
  <c r="BS26" i="346"/>
  <c r="DC26" i="346"/>
  <c r="DJ26" i="346" s="1"/>
  <c r="DB21" i="346"/>
  <c r="BS5" i="346"/>
  <c r="FA26" i="346"/>
  <c r="DB27" i="346"/>
  <c r="DB28" i="346"/>
  <c r="FS24" i="346"/>
  <c r="FS29" i="346"/>
  <c r="BS30" i="346"/>
  <c r="DB31" i="346"/>
  <c r="DB32" i="346"/>
  <c r="BT22" i="346"/>
  <c r="CA22" i="346" s="1"/>
  <c r="CH22" i="346" s="1"/>
  <c r="CN22" i="346" s="1"/>
  <c r="DB22" i="346"/>
  <c r="FZ22" i="346"/>
  <c r="FY22" i="346"/>
  <c r="DI21" i="346"/>
  <c r="DJ21" i="346"/>
  <c r="CA21" i="346"/>
  <c r="BZ21" i="346"/>
  <c r="FT21" i="346"/>
  <c r="FS22" i="346"/>
  <c r="FA21" i="346"/>
  <c r="BS21" i="346"/>
  <c r="FA22" i="346"/>
  <c r="DJ25" i="346"/>
  <c r="DI25" i="346"/>
  <c r="DQ24" i="346"/>
  <c r="DW24" i="346" s="1"/>
  <c r="DP24" i="346"/>
  <c r="CA25" i="346"/>
  <c r="BZ25" i="346"/>
  <c r="FZ24" i="346"/>
  <c r="FY24" i="346"/>
  <c r="FZ25" i="346"/>
  <c r="FY25" i="346"/>
  <c r="CA26" i="346"/>
  <c r="BZ30" i="346"/>
  <c r="CA30" i="346"/>
  <c r="DJ30" i="346"/>
  <c r="DI30" i="346"/>
  <c r="FZ30" i="346"/>
  <c r="FY30" i="346"/>
  <c r="CA31" i="346"/>
  <c r="BZ31" i="346"/>
  <c r="FZ31" i="346"/>
  <c r="FY31" i="346"/>
  <c r="DJ33" i="346"/>
  <c r="DI33" i="346"/>
  <c r="DI24" i="346"/>
  <c r="BS25" i="346"/>
  <c r="FZ26" i="346"/>
  <c r="FY26" i="346"/>
  <c r="BT27" i="346"/>
  <c r="BS27" i="346"/>
  <c r="FZ29" i="346"/>
  <c r="FY29" i="346"/>
  <c r="DI32" i="346"/>
  <c r="DJ32" i="346"/>
  <c r="FS7" i="346"/>
  <c r="FS25" i="346"/>
  <c r="FZ27" i="346"/>
  <c r="FY27" i="346"/>
  <c r="BT28" i="346"/>
  <c r="BS28" i="346"/>
  <c r="DJ28" i="346"/>
  <c r="DQ31" i="346"/>
  <c r="DW31" i="346" s="1"/>
  <c r="DP31" i="346"/>
  <c r="CA32" i="346"/>
  <c r="BZ32" i="346"/>
  <c r="CH33" i="346"/>
  <c r="CN33" i="346" s="1"/>
  <c r="CG33" i="346"/>
  <c r="FZ33" i="346"/>
  <c r="FY33" i="346"/>
  <c r="DJ29" i="346"/>
  <c r="DI29" i="346"/>
  <c r="FT28" i="346"/>
  <c r="FT32" i="346"/>
  <c r="FS33" i="346"/>
  <c r="FS26" i="346"/>
  <c r="FA28" i="346"/>
  <c r="DB29" i="346"/>
  <c r="FS30" i="346"/>
  <c r="BS31" i="346"/>
  <c r="FA32" i="346"/>
  <c r="DB33" i="346"/>
  <c r="FS27" i="346"/>
  <c r="FA29" i="346"/>
  <c r="DB30" i="346"/>
  <c r="DI31" i="346"/>
  <c r="FS31" i="346"/>
  <c r="BS32" i="346"/>
  <c r="BZ33" i="346"/>
  <c r="FA33" i="346"/>
  <c r="DJ5" i="346"/>
  <c r="DI5" i="346"/>
  <c r="CH5" i="346"/>
  <c r="CN5" i="346" s="1"/>
  <c r="CG5" i="346"/>
  <c r="FZ5" i="346"/>
  <c r="FY5" i="346"/>
  <c r="DB15" i="346"/>
  <c r="FS16" i="346"/>
  <c r="FS5" i="346"/>
  <c r="BS9" i="346"/>
  <c r="DB5" i="346"/>
  <c r="FS11" i="346"/>
  <c r="FS20" i="346"/>
  <c r="BZ5" i="346"/>
  <c r="FA5" i="346"/>
  <c r="FA8" i="346"/>
  <c r="FS9" i="346"/>
  <c r="FS14" i="346"/>
  <c r="FS18" i="346"/>
  <c r="FZ6" i="346"/>
  <c r="FY6" i="346"/>
  <c r="FZ7" i="346"/>
  <c r="FY7" i="346"/>
  <c r="FZ10" i="346"/>
  <c r="FY10" i="346"/>
  <c r="FZ11" i="346"/>
  <c r="FY11" i="346"/>
  <c r="FZ15" i="346"/>
  <c r="FY15" i="346"/>
  <c r="FZ16" i="346"/>
  <c r="FY16" i="346"/>
  <c r="FZ19" i="346"/>
  <c r="FY19" i="346"/>
  <c r="FZ20" i="346"/>
  <c r="FY20" i="346"/>
  <c r="FZ8" i="346"/>
  <c r="FY8" i="346"/>
  <c r="FZ9" i="346"/>
  <c r="FY9" i="346"/>
  <c r="FZ13" i="346"/>
  <c r="FY13" i="346"/>
  <c r="FZ14" i="346"/>
  <c r="FY14" i="346"/>
  <c r="FZ17" i="346"/>
  <c r="FY17" i="346"/>
  <c r="FZ18" i="346"/>
  <c r="FY18" i="346"/>
  <c r="FZ23" i="346"/>
  <c r="FY23" i="346"/>
  <c r="FZ50" i="346"/>
  <c r="FY50" i="346"/>
  <c r="FS50" i="346"/>
  <c r="FS6" i="346"/>
  <c r="FS8" i="346"/>
  <c r="FS10" i="346"/>
  <c r="FS13" i="346"/>
  <c r="FS15" i="346"/>
  <c r="FS17" i="346"/>
  <c r="FS19" i="346"/>
  <c r="FS23" i="346"/>
  <c r="FA23" i="346"/>
  <c r="DB50" i="346"/>
  <c r="BS50" i="346"/>
  <c r="H2" i="345"/>
  <c r="H3" i="345" s="1"/>
  <c r="FA50" i="346"/>
  <c r="BS18" i="346"/>
  <c r="DC9" i="346"/>
  <c r="DI9" i="346" s="1"/>
  <c r="FA14" i="346"/>
  <c r="FA17" i="346"/>
  <c r="L2" i="345"/>
  <c r="L3" i="345" s="1"/>
  <c r="DI14" i="346"/>
  <c r="FA13" i="346"/>
  <c r="BS14" i="346"/>
  <c r="BT23" i="346"/>
  <c r="BZ23" i="346" s="1"/>
  <c r="DB14" i="346"/>
  <c r="DI6" i="346"/>
  <c r="FB9" i="346"/>
  <c r="FG9" i="346" s="1"/>
  <c r="DB6" i="346"/>
  <c r="FA18" i="346"/>
  <c r="BT13" i="346"/>
  <c r="BZ13" i="346" s="1"/>
  <c r="DC19" i="346"/>
  <c r="DI19" i="346" s="1"/>
  <c r="BZ20" i="346"/>
  <c r="CA20" i="346"/>
  <c r="BZ16" i="346"/>
  <c r="CA16" i="346"/>
  <c r="BZ11" i="346"/>
  <c r="CA11" i="346"/>
  <c r="BZ7" i="346"/>
  <c r="CA7" i="346"/>
  <c r="DQ6" i="346"/>
  <c r="DW6" i="346" s="1"/>
  <c r="DP6" i="346"/>
  <c r="BZ50" i="346"/>
  <c r="CA50" i="346"/>
  <c r="CA14" i="346"/>
  <c r="BZ14" i="346"/>
  <c r="BZ17" i="346"/>
  <c r="CA17" i="346"/>
  <c r="BZ8" i="346"/>
  <c r="CA8" i="346"/>
  <c r="BT10" i="346"/>
  <c r="BT19" i="346"/>
  <c r="CG9" i="346"/>
  <c r="CG18" i="346"/>
  <c r="DC16" i="346"/>
  <c r="DC23" i="346"/>
  <c r="BS7" i="346"/>
  <c r="BS11" i="346"/>
  <c r="BS16" i="346"/>
  <c r="BS20" i="346"/>
  <c r="DI50" i="346"/>
  <c r="DJ50" i="346"/>
  <c r="BT6" i="346"/>
  <c r="BT15" i="346"/>
  <c r="DQ15" i="346"/>
  <c r="DW15" i="346" s="1"/>
  <c r="DP15" i="346"/>
  <c r="DC7" i="346"/>
  <c r="DC13" i="346"/>
  <c r="BS8" i="346"/>
  <c r="BS17" i="346"/>
  <c r="BZ9" i="346"/>
  <c r="BZ18" i="346"/>
  <c r="DP14" i="346"/>
  <c r="DQ14" i="346"/>
  <c r="DW14" i="346" s="1"/>
  <c r="DC10" i="346"/>
  <c r="DI15" i="346"/>
  <c r="DC18" i="346"/>
  <c r="FA6" i="346"/>
  <c r="FA10" i="346"/>
  <c r="FA15" i="346"/>
  <c r="FA19" i="346"/>
  <c r="FB11" i="346"/>
  <c r="FG11" i="346" s="1"/>
  <c r="FB20" i="346"/>
  <c r="FG20" i="346" s="1"/>
  <c r="DC8" i="346"/>
  <c r="DC11" i="346"/>
  <c r="DC17" i="346"/>
  <c r="DC20" i="346"/>
  <c r="FA7" i="346"/>
  <c r="FA16" i="346"/>
  <c r="AM64" i="343"/>
  <c r="AL64" i="343"/>
  <c r="AG64" i="343"/>
  <c r="AF64" i="343"/>
  <c r="AA64" i="343"/>
  <c r="Z64" i="343"/>
  <c r="R64" i="343"/>
  <c r="AC64" i="343" s="1"/>
  <c r="AM61" i="343"/>
  <c r="AL61" i="343"/>
  <c r="AG61" i="343"/>
  <c r="AF61" i="343"/>
  <c r="AA61" i="343"/>
  <c r="Z61" i="343"/>
  <c r="R61" i="343"/>
  <c r="AC61" i="343" s="1"/>
  <c r="AM68" i="343"/>
  <c r="AL68" i="343"/>
  <c r="AG68" i="343"/>
  <c r="AF68" i="343"/>
  <c r="AA68" i="343"/>
  <c r="Z68" i="343"/>
  <c r="R68" i="343"/>
  <c r="AC68" i="343" s="1"/>
  <c r="AM58" i="343"/>
  <c r="AL58" i="343"/>
  <c r="AG58" i="343"/>
  <c r="AF58" i="343"/>
  <c r="AA58" i="343"/>
  <c r="Z58" i="343"/>
  <c r="R58" i="343"/>
  <c r="W58" i="343" s="1"/>
  <c r="AM57" i="343"/>
  <c r="AL57" i="343"/>
  <c r="AG57" i="343"/>
  <c r="AF57" i="343"/>
  <c r="AA57" i="343"/>
  <c r="Z57" i="343"/>
  <c r="R57" i="343"/>
  <c r="AI57" i="343" s="1"/>
  <c r="AM56" i="343"/>
  <c r="AL56" i="343"/>
  <c r="AG56" i="343"/>
  <c r="AF56" i="343"/>
  <c r="AA56" i="343"/>
  <c r="Z56" i="343"/>
  <c r="R56" i="343"/>
  <c r="AI56" i="343" s="1"/>
  <c r="AM53" i="343"/>
  <c r="AL53" i="343"/>
  <c r="AG53" i="343"/>
  <c r="AF53" i="343"/>
  <c r="AA53" i="343"/>
  <c r="Z53" i="343"/>
  <c r="R53" i="343"/>
  <c r="W53" i="343" s="1"/>
  <c r="AM52" i="343"/>
  <c r="AL52" i="343"/>
  <c r="AG52" i="343"/>
  <c r="AF52" i="343"/>
  <c r="AA52" i="343"/>
  <c r="Z52" i="343"/>
  <c r="R52" i="343"/>
  <c r="AI52" i="343" s="1"/>
  <c r="AM48" i="343"/>
  <c r="AL48" i="343"/>
  <c r="AG48" i="343"/>
  <c r="AF48" i="343"/>
  <c r="AA48" i="343"/>
  <c r="Z48" i="343"/>
  <c r="R48" i="343"/>
  <c r="W48" i="343" s="1"/>
  <c r="AM46" i="343"/>
  <c r="AL46" i="343"/>
  <c r="AG46" i="343"/>
  <c r="AF46" i="343"/>
  <c r="AA46" i="343"/>
  <c r="Z46" i="343"/>
  <c r="R46" i="343"/>
  <c r="AI46" i="343" s="1"/>
  <c r="AM45" i="343"/>
  <c r="AL45" i="343"/>
  <c r="AG45" i="343"/>
  <c r="AF45" i="343"/>
  <c r="AA45" i="343"/>
  <c r="Z45" i="343"/>
  <c r="R45" i="343"/>
  <c r="AM38" i="343"/>
  <c r="AL38" i="343"/>
  <c r="AG38" i="343"/>
  <c r="AF38" i="343"/>
  <c r="AA38" i="343"/>
  <c r="Z38" i="343"/>
  <c r="R38" i="343"/>
  <c r="W38" i="343" s="1"/>
  <c r="AM37" i="343"/>
  <c r="AL37" i="343"/>
  <c r="AG37" i="343"/>
  <c r="AF37" i="343"/>
  <c r="AA37" i="343"/>
  <c r="Z37" i="343"/>
  <c r="R37" i="343"/>
  <c r="AI37" i="343" s="1"/>
  <c r="AM36" i="343"/>
  <c r="AL36" i="343"/>
  <c r="AG36" i="343"/>
  <c r="AF36" i="343"/>
  <c r="AA36" i="343"/>
  <c r="Z36" i="343"/>
  <c r="R36" i="343"/>
  <c r="AI36" i="343" s="1"/>
  <c r="AM35" i="343"/>
  <c r="AL35" i="343"/>
  <c r="AG35" i="343"/>
  <c r="AF35" i="343"/>
  <c r="AA35" i="343"/>
  <c r="Z35" i="343"/>
  <c r="R35" i="343"/>
  <c r="AC35" i="343" s="1"/>
  <c r="AM34" i="343"/>
  <c r="AL34" i="343"/>
  <c r="AG34" i="343"/>
  <c r="AF34" i="343"/>
  <c r="AA34" i="343"/>
  <c r="Z34" i="343"/>
  <c r="R34" i="343"/>
  <c r="W34" i="343" s="1"/>
  <c r="AM23" i="343"/>
  <c r="AL23" i="343"/>
  <c r="AG23" i="343"/>
  <c r="AF23" i="343"/>
  <c r="AA23" i="343"/>
  <c r="Z23" i="343"/>
  <c r="R23" i="343"/>
  <c r="AI23" i="343" s="1"/>
  <c r="AM22" i="343"/>
  <c r="AL22" i="343"/>
  <c r="AG22" i="343"/>
  <c r="AF22" i="343"/>
  <c r="AA22" i="343"/>
  <c r="Z22" i="343"/>
  <c r="R22" i="343"/>
  <c r="AI22" i="343" s="1"/>
  <c r="AM21" i="343"/>
  <c r="AL21" i="343"/>
  <c r="AG21" i="343"/>
  <c r="AF21" i="343"/>
  <c r="AA21" i="343"/>
  <c r="Z21" i="343"/>
  <c r="R21" i="343"/>
  <c r="AC21" i="343" s="1"/>
  <c r="AM20" i="343"/>
  <c r="AL20" i="343"/>
  <c r="AG20" i="343"/>
  <c r="AF20" i="343"/>
  <c r="AA20" i="343"/>
  <c r="Z20" i="343"/>
  <c r="R20" i="343"/>
  <c r="W20" i="343" s="1"/>
  <c r="AM19" i="343"/>
  <c r="AL19" i="343"/>
  <c r="AG19" i="343"/>
  <c r="AF19" i="343"/>
  <c r="AA19" i="343"/>
  <c r="Z19" i="343"/>
  <c r="R19" i="343"/>
  <c r="AI19" i="343" s="1"/>
  <c r="AM18" i="343"/>
  <c r="AL18" i="343"/>
  <c r="AG18" i="343"/>
  <c r="AF18" i="343"/>
  <c r="AA18" i="343"/>
  <c r="Z18" i="343"/>
  <c r="R18" i="343"/>
  <c r="AI18" i="343" s="1"/>
  <c r="AM17" i="343"/>
  <c r="AL17" i="343"/>
  <c r="AG17" i="343"/>
  <c r="AF17" i="343"/>
  <c r="AA17" i="343"/>
  <c r="Z17" i="343"/>
  <c r="R17" i="343"/>
  <c r="AC17" i="343" s="1"/>
  <c r="AM13" i="343"/>
  <c r="AL13" i="343"/>
  <c r="AG13" i="343"/>
  <c r="AF13" i="343"/>
  <c r="AA13" i="343"/>
  <c r="Z13" i="343"/>
  <c r="R13" i="343"/>
  <c r="AI13" i="343" s="1"/>
  <c r="AM12" i="343"/>
  <c r="AL12" i="343"/>
  <c r="AG12" i="343"/>
  <c r="AF12" i="343"/>
  <c r="AA12" i="343"/>
  <c r="Z12" i="343"/>
  <c r="R12" i="343"/>
  <c r="AI12" i="343" s="1"/>
  <c r="AM11" i="343"/>
  <c r="AL11" i="343"/>
  <c r="AG11" i="343"/>
  <c r="AF11" i="343"/>
  <c r="AA11" i="343"/>
  <c r="Z11" i="343"/>
  <c r="R11" i="343"/>
  <c r="AC11" i="343" s="1"/>
  <c r="AM10" i="343"/>
  <c r="AL10" i="343"/>
  <c r="AG10" i="343"/>
  <c r="AF10" i="343"/>
  <c r="AA10" i="343"/>
  <c r="Z10" i="343"/>
  <c r="R10" i="343"/>
  <c r="W10" i="343" s="1"/>
  <c r="AM9" i="343"/>
  <c r="AL9" i="343"/>
  <c r="AG9" i="343"/>
  <c r="AF9" i="343"/>
  <c r="AA9" i="343"/>
  <c r="Z9" i="343"/>
  <c r="R9" i="343"/>
  <c r="AI9" i="343" s="1"/>
  <c r="AM7" i="343"/>
  <c r="AL7" i="343"/>
  <c r="AG7" i="343"/>
  <c r="AF7" i="343"/>
  <c r="AA7" i="343"/>
  <c r="Z7" i="343"/>
  <c r="R7" i="343"/>
  <c r="AI7" i="343" s="1"/>
  <c r="AM5" i="343"/>
  <c r="AL5" i="343"/>
  <c r="AG5" i="343"/>
  <c r="AF5" i="343"/>
  <c r="AA5" i="343"/>
  <c r="Z5" i="343"/>
  <c r="R5" i="343"/>
  <c r="AC5" i="343" s="1"/>
  <c r="AM89" i="343"/>
  <c r="AL89" i="343"/>
  <c r="AG89" i="343"/>
  <c r="AF89" i="343"/>
  <c r="AA89" i="343"/>
  <c r="Z89" i="343"/>
  <c r="R89" i="343"/>
  <c r="AC89" i="343" s="1"/>
  <c r="AM67" i="343"/>
  <c r="AL67" i="343"/>
  <c r="AG67" i="343"/>
  <c r="AF67" i="343"/>
  <c r="AA67" i="343"/>
  <c r="Z67" i="343"/>
  <c r="R67" i="343"/>
  <c r="AI67" i="343" s="1"/>
  <c r="AM66" i="343"/>
  <c r="AL66" i="343"/>
  <c r="AG66" i="343"/>
  <c r="AF66" i="343"/>
  <c r="AA66" i="343"/>
  <c r="Z66" i="343"/>
  <c r="R66" i="343"/>
  <c r="AI66" i="343" s="1"/>
  <c r="AM65" i="343"/>
  <c r="AL65" i="343"/>
  <c r="AG65" i="343"/>
  <c r="AF65" i="343"/>
  <c r="AA65" i="343"/>
  <c r="Z65" i="343"/>
  <c r="R65" i="343"/>
  <c r="W65" i="343" s="1"/>
  <c r="AM63" i="343"/>
  <c r="AL63" i="343"/>
  <c r="AG63" i="343"/>
  <c r="AF63" i="343"/>
  <c r="AA63" i="343"/>
  <c r="Z63" i="343"/>
  <c r="R63" i="343"/>
  <c r="AC63" i="343" s="1"/>
  <c r="AM62" i="343"/>
  <c r="AL62" i="343"/>
  <c r="AG62" i="343"/>
  <c r="AF62" i="343"/>
  <c r="AA62" i="343"/>
  <c r="Z62" i="343"/>
  <c r="R62" i="343"/>
  <c r="AI62" i="343" s="1"/>
  <c r="AM60" i="343"/>
  <c r="AL60" i="343"/>
  <c r="AG60" i="343"/>
  <c r="AF60" i="343"/>
  <c r="AA60" i="343"/>
  <c r="Z60" i="343"/>
  <c r="R60" i="343"/>
  <c r="AI60" i="343" s="1"/>
  <c r="AM59" i="343"/>
  <c r="AL59" i="343"/>
  <c r="AG59" i="343"/>
  <c r="AF59" i="343"/>
  <c r="AA59" i="343"/>
  <c r="Z59" i="343"/>
  <c r="R59" i="343"/>
  <c r="W59" i="343" s="1"/>
  <c r="AM55" i="343"/>
  <c r="AL55" i="343"/>
  <c r="AG55" i="343"/>
  <c r="AF55" i="343"/>
  <c r="AA55" i="343"/>
  <c r="Z55" i="343"/>
  <c r="R55" i="343"/>
  <c r="AC55" i="343" s="1"/>
  <c r="AM54" i="343"/>
  <c r="AL54" i="343"/>
  <c r="AG54" i="343"/>
  <c r="AF54" i="343"/>
  <c r="AA54" i="343"/>
  <c r="Z54" i="343"/>
  <c r="R54" i="343"/>
  <c r="AI54" i="343" s="1"/>
  <c r="AM51" i="343"/>
  <c r="AL51" i="343"/>
  <c r="AG51" i="343"/>
  <c r="AF51" i="343"/>
  <c r="AA51" i="343"/>
  <c r="Z51" i="343"/>
  <c r="R51" i="343"/>
  <c r="AI51" i="343" s="1"/>
  <c r="AM49" i="343"/>
  <c r="AL49" i="343"/>
  <c r="AG49" i="343"/>
  <c r="AF49" i="343"/>
  <c r="AA49" i="343"/>
  <c r="Z49" i="343"/>
  <c r="R49" i="343"/>
  <c r="W49" i="343" s="1"/>
  <c r="AM47" i="343"/>
  <c r="AL47" i="343"/>
  <c r="AG47" i="343"/>
  <c r="AF47" i="343"/>
  <c r="AA47" i="343"/>
  <c r="Z47" i="343"/>
  <c r="R47" i="343"/>
  <c r="AC47" i="343" s="1"/>
  <c r="AM40" i="343"/>
  <c r="AL40" i="343"/>
  <c r="AG40" i="343"/>
  <c r="AF40" i="343"/>
  <c r="AA40" i="343"/>
  <c r="Z40" i="343"/>
  <c r="R40" i="343"/>
  <c r="AI40" i="343" s="1"/>
  <c r="AM39" i="343"/>
  <c r="AL39" i="343"/>
  <c r="AG39" i="343"/>
  <c r="AF39" i="343"/>
  <c r="AA39" i="343"/>
  <c r="Z39" i="343"/>
  <c r="R39" i="343"/>
  <c r="AI39" i="343" s="1"/>
  <c r="AM25" i="343"/>
  <c r="AL25" i="343"/>
  <c r="AG25" i="343"/>
  <c r="AF25" i="343"/>
  <c r="AA25" i="343"/>
  <c r="Z25" i="343"/>
  <c r="R25" i="343"/>
  <c r="W25" i="343" s="1"/>
  <c r="AM24" i="343"/>
  <c r="AL24" i="343"/>
  <c r="AG24" i="343"/>
  <c r="AF24" i="343"/>
  <c r="AA24" i="343"/>
  <c r="Z24" i="343"/>
  <c r="R24" i="343"/>
  <c r="AC24" i="343" s="1"/>
  <c r="AM16" i="343"/>
  <c r="AL16" i="343"/>
  <c r="AG16" i="343"/>
  <c r="AF16" i="343"/>
  <c r="AA16" i="343"/>
  <c r="Z16" i="343"/>
  <c r="R16" i="343"/>
  <c r="AI16" i="343" s="1"/>
  <c r="AM15" i="343"/>
  <c r="AL15" i="343"/>
  <c r="AG15" i="343"/>
  <c r="AF15" i="343"/>
  <c r="AA15" i="343"/>
  <c r="Z15" i="343"/>
  <c r="R15" i="343"/>
  <c r="AI15" i="343" s="1"/>
  <c r="AM14" i="343"/>
  <c r="AL14" i="343"/>
  <c r="AG14" i="343"/>
  <c r="AF14" i="343"/>
  <c r="AA14" i="343"/>
  <c r="Z14" i="343"/>
  <c r="R14" i="343"/>
  <c r="W14" i="343" s="1"/>
  <c r="AM6" i="343"/>
  <c r="AL6" i="343"/>
  <c r="AG6" i="343"/>
  <c r="AF6" i="343"/>
  <c r="AA6" i="343"/>
  <c r="Z6" i="343"/>
  <c r="R6" i="343"/>
  <c r="W6" i="343" s="1"/>
  <c r="DH144" i="127"/>
  <c r="DB144" i="127"/>
  <c r="CV144" i="127"/>
  <c r="CP144" i="127"/>
  <c r="CJ144" i="127"/>
  <c r="CI144" i="127"/>
  <c r="CN144" i="127" s="1"/>
  <c r="AU144" i="127"/>
  <c r="AT144" i="127"/>
  <c r="AS144" i="127"/>
  <c r="AX144" i="127" s="1"/>
  <c r="AH144" i="127"/>
  <c r="AG144" i="127"/>
  <c r="AL144" i="127" s="1"/>
  <c r="AF144" i="127"/>
  <c r="O144" i="127"/>
  <c r="T144" i="127" s="1"/>
  <c r="AU133" i="127"/>
  <c r="AB133" i="127"/>
  <c r="AH133" i="127" s="1"/>
  <c r="AG133" i="127"/>
  <c r="O133" i="127"/>
  <c r="T133" i="127" s="1"/>
  <c r="AU98" i="127"/>
  <c r="AB98" i="127"/>
  <c r="AH98" i="127" s="1"/>
  <c r="AG98" i="127"/>
  <c r="O98" i="127"/>
  <c r="T98" i="127" s="1"/>
  <c r="AU66" i="127"/>
  <c r="AB66" i="127"/>
  <c r="DH66" i="127" s="1"/>
  <c r="AG66" i="127"/>
  <c r="O66" i="127"/>
  <c r="T66" i="127" s="1"/>
  <c r="DH81" i="127"/>
  <c r="DH80" i="127"/>
  <c r="DH82" i="127"/>
  <c r="DH122" i="127"/>
  <c r="DH119" i="127"/>
  <c r="DH118" i="127"/>
  <c r="DH87" i="127"/>
  <c r="DH84" i="127"/>
  <c r="DH83" i="127"/>
  <c r="DH54" i="127"/>
  <c r="DH51" i="127"/>
  <c r="DH50" i="127"/>
  <c r="DH146" i="127"/>
  <c r="DH145" i="127"/>
  <c r="DH143" i="127"/>
  <c r="DH124" i="127"/>
  <c r="DH123" i="127"/>
  <c r="DH121" i="127"/>
  <c r="DH120" i="127"/>
  <c r="DH116" i="127"/>
  <c r="DH114" i="127"/>
  <c r="DH113" i="127"/>
  <c r="DH112" i="127"/>
  <c r="DH111" i="127"/>
  <c r="DH110" i="127"/>
  <c r="DH109" i="127"/>
  <c r="DH89" i="127"/>
  <c r="DH88" i="127"/>
  <c r="DH86" i="127"/>
  <c r="DH85" i="127"/>
  <c r="DH79" i="127"/>
  <c r="DH77" i="127"/>
  <c r="DH56" i="127"/>
  <c r="DH55" i="127"/>
  <c r="DH53" i="127"/>
  <c r="DH52" i="127"/>
  <c r="DB81" i="127"/>
  <c r="DB80" i="127"/>
  <c r="DB82" i="127"/>
  <c r="DB122" i="127"/>
  <c r="DB119" i="127"/>
  <c r="DB118" i="127"/>
  <c r="DB87" i="127"/>
  <c r="DB84" i="127"/>
  <c r="DB83" i="127"/>
  <c r="DB54" i="127"/>
  <c r="DB51" i="127"/>
  <c r="DB50" i="127"/>
  <c r="DB146" i="127"/>
  <c r="DB145" i="127"/>
  <c r="DB143" i="127"/>
  <c r="DB124" i="127"/>
  <c r="DB123" i="127"/>
  <c r="DB121" i="127"/>
  <c r="DB120" i="127"/>
  <c r="DB116" i="127"/>
  <c r="DB114" i="127"/>
  <c r="DB113" i="127"/>
  <c r="DB112" i="127"/>
  <c r="DB111" i="127"/>
  <c r="DB110" i="127"/>
  <c r="DB109" i="127"/>
  <c r="DB89" i="127"/>
  <c r="DB88" i="127"/>
  <c r="DB86" i="127"/>
  <c r="DB85" i="127"/>
  <c r="DB79" i="127"/>
  <c r="DB77" i="127"/>
  <c r="DB56" i="127"/>
  <c r="DB55" i="127"/>
  <c r="DB53" i="127"/>
  <c r="DB52" i="127"/>
  <c r="CV81" i="127"/>
  <c r="CV80" i="127"/>
  <c r="CV82" i="127"/>
  <c r="CV122" i="127"/>
  <c r="CV119" i="127"/>
  <c r="CV118" i="127"/>
  <c r="CV87" i="127"/>
  <c r="CV84" i="127"/>
  <c r="CV83" i="127"/>
  <c r="CV54" i="127"/>
  <c r="CV51" i="127"/>
  <c r="CV50" i="127"/>
  <c r="CV146" i="127"/>
  <c r="CV145" i="127"/>
  <c r="CV143" i="127"/>
  <c r="CV124" i="127"/>
  <c r="CV123" i="127"/>
  <c r="CV121" i="127"/>
  <c r="CV120" i="127"/>
  <c r="CV116" i="127"/>
  <c r="CV114" i="127"/>
  <c r="CV113" i="127"/>
  <c r="CV112" i="127"/>
  <c r="CV111" i="127"/>
  <c r="CV110" i="127"/>
  <c r="CV109" i="127"/>
  <c r="CV89" i="127"/>
  <c r="CV88" i="127"/>
  <c r="CV86" i="127"/>
  <c r="CV85" i="127"/>
  <c r="CV79" i="127"/>
  <c r="CV77" i="127"/>
  <c r="CV56" i="127"/>
  <c r="CV55" i="127"/>
  <c r="CV53" i="127"/>
  <c r="CV52" i="127"/>
  <c r="CP81" i="127"/>
  <c r="CP80" i="127"/>
  <c r="CP82" i="127"/>
  <c r="CP122" i="127"/>
  <c r="CP119" i="127"/>
  <c r="CP118" i="127"/>
  <c r="CP87" i="127"/>
  <c r="CP84" i="127"/>
  <c r="CP83" i="127"/>
  <c r="CP54" i="127"/>
  <c r="CP51" i="127"/>
  <c r="CP50" i="127"/>
  <c r="CP146" i="127"/>
  <c r="CP145" i="127"/>
  <c r="CP143" i="127"/>
  <c r="CP124" i="127"/>
  <c r="CP123" i="127"/>
  <c r="CP121" i="127"/>
  <c r="CP120" i="127"/>
  <c r="CP116" i="127"/>
  <c r="CP114" i="127"/>
  <c r="CP113" i="127"/>
  <c r="CP112" i="127"/>
  <c r="CP111" i="127"/>
  <c r="CP110" i="127"/>
  <c r="CP109" i="127"/>
  <c r="CP89" i="127"/>
  <c r="CP88" i="127"/>
  <c r="CP86" i="127"/>
  <c r="CP85" i="127"/>
  <c r="CP79" i="127"/>
  <c r="CP77" i="127"/>
  <c r="CP56" i="127"/>
  <c r="CP55" i="127"/>
  <c r="CP53" i="127"/>
  <c r="CP52" i="127"/>
  <c r="CJ53" i="127"/>
  <c r="CJ55" i="127"/>
  <c r="CJ56" i="127"/>
  <c r="CJ77" i="127"/>
  <c r="CJ79" i="127"/>
  <c r="CJ85" i="127"/>
  <c r="CJ86" i="127"/>
  <c r="CJ88" i="127"/>
  <c r="CJ89" i="127"/>
  <c r="CJ109" i="127"/>
  <c r="CJ110" i="127"/>
  <c r="CJ111" i="127"/>
  <c r="CJ112" i="127"/>
  <c r="CJ113" i="127"/>
  <c r="CJ114" i="127"/>
  <c r="CJ116" i="127"/>
  <c r="CJ120" i="127"/>
  <c r="CJ121" i="127"/>
  <c r="CJ123" i="127"/>
  <c r="CJ124" i="127"/>
  <c r="CJ143" i="127"/>
  <c r="CJ145" i="127"/>
  <c r="CJ146" i="127"/>
  <c r="CJ50" i="127"/>
  <c r="CJ51" i="127"/>
  <c r="CJ54" i="127"/>
  <c r="CJ83" i="127"/>
  <c r="CJ84" i="127"/>
  <c r="CJ87" i="127"/>
  <c r="CJ118" i="127"/>
  <c r="CJ119" i="127"/>
  <c r="CJ122" i="127"/>
  <c r="CJ82" i="127"/>
  <c r="CJ80" i="127"/>
  <c r="CJ81" i="127"/>
  <c r="CJ52" i="127"/>
  <c r="CI77" i="127"/>
  <c r="CO77" i="127" s="1"/>
  <c r="CU77" i="127" s="1"/>
  <c r="DA77" i="127" s="1"/>
  <c r="DG77" i="127" s="1"/>
  <c r="CI79" i="127"/>
  <c r="CO79" i="127" s="1"/>
  <c r="CU79" i="127" s="1"/>
  <c r="DA79" i="127" s="1"/>
  <c r="DG79" i="127" s="1"/>
  <c r="CI109" i="127"/>
  <c r="CO109" i="127" s="1"/>
  <c r="CU109" i="127" s="1"/>
  <c r="DA109" i="127" s="1"/>
  <c r="DG109" i="127" s="1"/>
  <c r="CI110" i="127"/>
  <c r="CO110" i="127" s="1"/>
  <c r="CU110" i="127" s="1"/>
  <c r="DA110" i="127" s="1"/>
  <c r="DG110" i="127" s="1"/>
  <c r="CI111" i="127"/>
  <c r="CO111" i="127" s="1"/>
  <c r="CU111" i="127" s="1"/>
  <c r="DA111" i="127" s="1"/>
  <c r="DG111" i="127" s="1"/>
  <c r="CI112" i="127"/>
  <c r="CO112" i="127" s="1"/>
  <c r="CU112" i="127" s="1"/>
  <c r="DA112" i="127" s="1"/>
  <c r="DG112" i="127" s="1"/>
  <c r="CI113" i="127"/>
  <c r="CO113" i="127" s="1"/>
  <c r="CU113" i="127" s="1"/>
  <c r="DA113" i="127" s="1"/>
  <c r="DG113" i="127" s="1"/>
  <c r="CI114" i="127"/>
  <c r="CO114" i="127" s="1"/>
  <c r="CU114" i="127" s="1"/>
  <c r="DA114" i="127" s="1"/>
  <c r="DG114" i="127" s="1"/>
  <c r="CI116" i="127"/>
  <c r="CO116" i="127" s="1"/>
  <c r="CU116" i="127" s="1"/>
  <c r="DA116" i="127" s="1"/>
  <c r="DG116" i="127" s="1"/>
  <c r="CI143" i="127"/>
  <c r="CO143" i="127" s="1"/>
  <c r="CU143" i="127" s="1"/>
  <c r="DA143" i="127" s="1"/>
  <c r="DG143" i="127" s="1"/>
  <c r="CI145" i="127"/>
  <c r="CO145" i="127" s="1"/>
  <c r="CU145" i="127" s="1"/>
  <c r="DA145" i="127" s="1"/>
  <c r="DG145" i="127" s="1"/>
  <c r="CI146" i="127"/>
  <c r="CO146" i="127" s="1"/>
  <c r="CU146" i="127" s="1"/>
  <c r="DA146" i="127" s="1"/>
  <c r="DG146" i="127" s="1"/>
  <c r="CI82" i="127"/>
  <c r="CO82" i="127" s="1"/>
  <c r="CU82" i="127" s="1"/>
  <c r="DA82" i="127" s="1"/>
  <c r="DG82" i="127" s="1"/>
  <c r="CI80" i="127"/>
  <c r="CO80" i="127" s="1"/>
  <c r="CU80" i="127" s="1"/>
  <c r="DA80" i="127" s="1"/>
  <c r="DG80" i="127" s="1"/>
  <c r="CI81" i="127"/>
  <c r="CO81" i="127" s="1"/>
  <c r="CU81" i="127" s="1"/>
  <c r="DA81" i="127" s="1"/>
  <c r="DG81" i="127" s="1"/>
  <c r="AB142" i="127"/>
  <c r="AB141" i="127"/>
  <c r="AB140" i="127"/>
  <c r="AB139" i="127"/>
  <c r="AB138" i="127"/>
  <c r="AB137" i="127"/>
  <c r="AB136" i="127"/>
  <c r="AB135" i="127"/>
  <c r="AB134" i="127"/>
  <c r="AB132" i="127"/>
  <c r="AB130" i="127"/>
  <c r="AB129" i="127"/>
  <c r="AB128" i="127"/>
  <c r="AB127" i="127"/>
  <c r="AB126" i="127"/>
  <c r="AB125" i="127"/>
  <c r="AB107" i="127"/>
  <c r="AB106" i="127"/>
  <c r="AB105" i="127"/>
  <c r="AB104" i="127"/>
  <c r="AB103" i="127"/>
  <c r="AB102" i="127"/>
  <c r="AB101" i="127"/>
  <c r="AB100" i="127"/>
  <c r="AB99" i="127"/>
  <c r="AB96" i="127"/>
  <c r="AB95" i="127"/>
  <c r="AB94" i="127"/>
  <c r="AB93" i="127"/>
  <c r="AB92" i="127"/>
  <c r="AB91" i="127"/>
  <c r="AB90" i="127"/>
  <c r="AB75" i="127"/>
  <c r="AB74" i="127"/>
  <c r="AB73" i="127"/>
  <c r="AB72" i="127"/>
  <c r="AB71" i="127"/>
  <c r="AB70" i="127"/>
  <c r="AB69" i="127"/>
  <c r="AB68" i="127"/>
  <c r="AB67" i="127"/>
  <c r="AB62" i="127"/>
  <c r="AB61" i="127"/>
  <c r="AB60" i="127"/>
  <c r="AB59" i="127"/>
  <c r="AB58" i="127"/>
  <c r="AB57" i="127"/>
  <c r="CI122" i="127"/>
  <c r="CO122" i="127" s="1"/>
  <c r="CI119" i="127"/>
  <c r="CO119" i="127" s="1"/>
  <c r="CI118" i="127"/>
  <c r="CO118" i="127" s="1"/>
  <c r="CI87" i="127"/>
  <c r="CO87" i="127" s="1"/>
  <c r="CI84" i="127"/>
  <c r="CO84" i="127" s="1"/>
  <c r="CI83" i="127"/>
  <c r="CO83" i="127" s="1"/>
  <c r="CI54" i="127"/>
  <c r="CO54" i="127" s="1"/>
  <c r="CI51" i="127"/>
  <c r="CO51" i="127" s="1"/>
  <c r="CI50" i="127"/>
  <c r="CO50" i="127" s="1"/>
  <c r="CI142" i="127"/>
  <c r="CO142" i="127" s="1"/>
  <c r="CU142" i="127" s="1"/>
  <c r="DA142" i="127" s="1"/>
  <c r="DG142" i="127" s="1"/>
  <c r="CI141" i="127"/>
  <c r="CO141" i="127" s="1"/>
  <c r="CU141" i="127" s="1"/>
  <c r="DA141" i="127" s="1"/>
  <c r="DG141" i="127" s="1"/>
  <c r="CI140" i="127"/>
  <c r="CO140" i="127" s="1"/>
  <c r="CU140" i="127" s="1"/>
  <c r="DA140" i="127" s="1"/>
  <c r="DG140" i="127" s="1"/>
  <c r="CI139" i="127"/>
  <c r="CO139" i="127" s="1"/>
  <c r="CU139" i="127" s="1"/>
  <c r="DA139" i="127" s="1"/>
  <c r="DG139" i="127" s="1"/>
  <c r="CI138" i="127"/>
  <c r="CO138" i="127" s="1"/>
  <c r="CU138" i="127" s="1"/>
  <c r="DA138" i="127" s="1"/>
  <c r="DG138" i="127" s="1"/>
  <c r="CI137" i="127"/>
  <c r="CO137" i="127" s="1"/>
  <c r="CU137" i="127" s="1"/>
  <c r="DA137" i="127" s="1"/>
  <c r="DG137" i="127" s="1"/>
  <c r="CI136" i="127"/>
  <c r="CO136" i="127" s="1"/>
  <c r="CU136" i="127" s="1"/>
  <c r="DA136" i="127" s="1"/>
  <c r="DG136" i="127" s="1"/>
  <c r="CI135" i="127"/>
  <c r="CO135" i="127" s="1"/>
  <c r="CU135" i="127" s="1"/>
  <c r="DA135" i="127" s="1"/>
  <c r="DG135" i="127" s="1"/>
  <c r="CI134" i="127"/>
  <c r="CO134" i="127" s="1"/>
  <c r="CU134" i="127" s="1"/>
  <c r="DA134" i="127" s="1"/>
  <c r="DG134" i="127" s="1"/>
  <c r="CI132" i="127"/>
  <c r="CO132" i="127" s="1"/>
  <c r="CU132" i="127" s="1"/>
  <c r="DA132" i="127" s="1"/>
  <c r="DG132" i="127" s="1"/>
  <c r="CI130" i="127"/>
  <c r="CO130" i="127" s="1"/>
  <c r="CU130" i="127" s="1"/>
  <c r="DA130" i="127" s="1"/>
  <c r="DG130" i="127" s="1"/>
  <c r="CI129" i="127"/>
  <c r="CO129" i="127" s="1"/>
  <c r="CU129" i="127" s="1"/>
  <c r="DA129" i="127" s="1"/>
  <c r="DG129" i="127" s="1"/>
  <c r="CI128" i="127"/>
  <c r="CO128" i="127" s="1"/>
  <c r="CU128" i="127" s="1"/>
  <c r="DA128" i="127" s="1"/>
  <c r="DG128" i="127" s="1"/>
  <c r="CI127" i="127"/>
  <c r="CO127" i="127" s="1"/>
  <c r="CU127" i="127" s="1"/>
  <c r="DA127" i="127" s="1"/>
  <c r="DG127" i="127" s="1"/>
  <c r="CI126" i="127"/>
  <c r="CO126" i="127" s="1"/>
  <c r="CU126" i="127" s="1"/>
  <c r="DA126" i="127" s="1"/>
  <c r="DG126" i="127" s="1"/>
  <c r="CI125" i="127"/>
  <c r="CO125" i="127" s="1"/>
  <c r="CU125" i="127" s="1"/>
  <c r="DA125" i="127" s="1"/>
  <c r="DG125" i="127" s="1"/>
  <c r="CI124" i="127"/>
  <c r="CO124" i="127" s="1"/>
  <c r="CI123" i="127"/>
  <c r="CO123" i="127" s="1"/>
  <c r="CI121" i="127"/>
  <c r="CO121" i="127" s="1"/>
  <c r="CI120" i="127"/>
  <c r="CO120" i="127" s="1"/>
  <c r="CI107" i="127"/>
  <c r="CO107" i="127" s="1"/>
  <c r="CU107" i="127" s="1"/>
  <c r="DA107" i="127" s="1"/>
  <c r="DG107" i="127" s="1"/>
  <c r="CI106" i="127"/>
  <c r="CO106" i="127" s="1"/>
  <c r="CU106" i="127" s="1"/>
  <c r="DA106" i="127" s="1"/>
  <c r="DG106" i="127" s="1"/>
  <c r="CI105" i="127"/>
  <c r="CO105" i="127" s="1"/>
  <c r="CU105" i="127" s="1"/>
  <c r="DA105" i="127" s="1"/>
  <c r="DG105" i="127" s="1"/>
  <c r="CI104" i="127"/>
  <c r="CO104" i="127" s="1"/>
  <c r="CU104" i="127" s="1"/>
  <c r="DA104" i="127" s="1"/>
  <c r="DG104" i="127" s="1"/>
  <c r="CI103" i="127"/>
  <c r="CO103" i="127" s="1"/>
  <c r="CU103" i="127" s="1"/>
  <c r="DA103" i="127" s="1"/>
  <c r="DG103" i="127" s="1"/>
  <c r="CI102" i="127"/>
  <c r="CO102" i="127" s="1"/>
  <c r="CU102" i="127" s="1"/>
  <c r="DA102" i="127" s="1"/>
  <c r="DG102" i="127" s="1"/>
  <c r="CI101" i="127"/>
  <c r="CO101" i="127" s="1"/>
  <c r="CU101" i="127" s="1"/>
  <c r="DA101" i="127" s="1"/>
  <c r="DG101" i="127" s="1"/>
  <c r="CI100" i="127"/>
  <c r="CO100" i="127" s="1"/>
  <c r="CU100" i="127" s="1"/>
  <c r="DA100" i="127" s="1"/>
  <c r="DG100" i="127" s="1"/>
  <c r="CI99" i="127"/>
  <c r="CO99" i="127" s="1"/>
  <c r="CU99" i="127" s="1"/>
  <c r="DA99" i="127" s="1"/>
  <c r="DG99" i="127" s="1"/>
  <c r="CI96" i="127"/>
  <c r="CO96" i="127" s="1"/>
  <c r="CU96" i="127" s="1"/>
  <c r="DA96" i="127" s="1"/>
  <c r="DG96" i="127" s="1"/>
  <c r="CI95" i="127"/>
  <c r="CO95" i="127" s="1"/>
  <c r="CU95" i="127" s="1"/>
  <c r="DA95" i="127" s="1"/>
  <c r="DG95" i="127" s="1"/>
  <c r="CI94" i="127"/>
  <c r="CO94" i="127" s="1"/>
  <c r="CU94" i="127" s="1"/>
  <c r="DA94" i="127" s="1"/>
  <c r="DG94" i="127" s="1"/>
  <c r="CI93" i="127"/>
  <c r="CO93" i="127" s="1"/>
  <c r="CU93" i="127" s="1"/>
  <c r="DA93" i="127" s="1"/>
  <c r="DG93" i="127" s="1"/>
  <c r="CI92" i="127"/>
  <c r="CO92" i="127" s="1"/>
  <c r="CU92" i="127" s="1"/>
  <c r="DA92" i="127" s="1"/>
  <c r="DG92" i="127" s="1"/>
  <c r="CI91" i="127"/>
  <c r="CO91" i="127" s="1"/>
  <c r="CU91" i="127" s="1"/>
  <c r="DA91" i="127" s="1"/>
  <c r="DG91" i="127" s="1"/>
  <c r="CI90" i="127"/>
  <c r="CO90" i="127" s="1"/>
  <c r="CU90" i="127" s="1"/>
  <c r="DA90" i="127" s="1"/>
  <c r="DG90" i="127" s="1"/>
  <c r="CI89" i="127"/>
  <c r="CO89" i="127" s="1"/>
  <c r="CI88" i="127"/>
  <c r="CO88" i="127" s="1"/>
  <c r="CI86" i="127"/>
  <c r="CO86" i="127" s="1"/>
  <c r="CI85" i="127"/>
  <c r="CO85" i="127" s="1"/>
  <c r="CI75" i="127"/>
  <c r="CO75" i="127" s="1"/>
  <c r="CU75" i="127" s="1"/>
  <c r="DA75" i="127" s="1"/>
  <c r="DG75" i="127" s="1"/>
  <c r="CI74" i="127"/>
  <c r="CO74" i="127" s="1"/>
  <c r="CU74" i="127" s="1"/>
  <c r="DA74" i="127" s="1"/>
  <c r="DG74" i="127" s="1"/>
  <c r="CI73" i="127"/>
  <c r="CO73" i="127" s="1"/>
  <c r="CU73" i="127" s="1"/>
  <c r="DA73" i="127" s="1"/>
  <c r="DG73" i="127" s="1"/>
  <c r="CI72" i="127"/>
  <c r="CO72" i="127" s="1"/>
  <c r="CU72" i="127" s="1"/>
  <c r="DA72" i="127" s="1"/>
  <c r="DG72" i="127" s="1"/>
  <c r="CI71" i="127"/>
  <c r="CO71" i="127" s="1"/>
  <c r="CU71" i="127" s="1"/>
  <c r="DA71" i="127" s="1"/>
  <c r="DG71" i="127" s="1"/>
  <c r="CI70" i="127"/>
  <c r="CO70" i="127" s="1"/>
  <c r="CU70" i="127" s="1"/>
  <c r="DA70" i="127" s="1"/>
  <c r="DG70" i="127" s="1"/>
  <c r="CI69" i="127"/>
  <c r="CO69" i="127" s="1"/>
  <c r="CU69" i="127" s="1"/>
  <c r="DA69" i="127" s="1"/>
  <c r="DG69" i="127" s="1"/>
  <c r="CI68" i="127"/>
  <c r="CO68" i="127" s="1"/>
  <c r="CU68" i="127" s="1"/>
  <c r="DA68" i="127" s="1"/>
  <c r="DG68" i="127" s="1"/>
  <c r="CI67" i="127"/>
  <c r="CO67" i="127" s="1"/>
  <c r="CU67" i="127" s="1"/>
  <c r="DA67" i="127" s="1"/>
  <c r="DG67" i="127" s="1"/>
  <c r="CI62" i="127"/>
  <c r="CO62" i="127" s="1"/>
  <c r="CU62" i="127" s="1"/>
  <c r="DA62" i="127" s="1"/>
  <c r="DG62" i="127" s="1"/>
  <c r="CI61" i="127"/>
  <c r="CO61" i="127" s="1"/>
  <c r="CU61" i="127" s="1"/>
  <c r="DA61" i="127" s="1"/>
  <c r="DG61" i="127" s="1"/>
  <c r="CI60" i="127"/>
  <c r="CO60" i="127" s="1"/>
  <c r="CU60" i="127" s="1"/>
  <c r="DA60" i="127" s="1"/>
  <c r="DG60" i="127" s="1"/>
  <c r="CI59" i="127"/>
  <c r="CO59" i="127" s="1"/>
  <c r="CU59" i="127" s="1"/>
  <c r="DA59" i="127" s="1"/>
  <c r="DG59" i="127" s="1"/>
  <c r="CI58" i="127"/>
  <c r="CO58" i="127" s="1"/>
  <c r="CU58" i="127" s="1"/>
  <c r="DA58" i="127" s="1"/>
  <c r="DG58" i="127" s="1"/>
  <c r="CI57" i="127"/>
  <c r="CO57" i="127" s="1"/>
  <c r="CU57" i="127" s="1"/>
  <c r="DA57" i="127" s="1"/>
  <c r="DG57" i="127" s="1"/>
  <c r="CI56" i="127"/>
  <c r="CO56" i="127" s="1"/>
  <c r="CU56" i="127" s="1"/>
  <c r="DA56" i="127" s="1"/>
  <c r="DG56" i="127" s="1"/>
  <c r="DL56" i="127" s="1"/>
  <c r="CI55" i="127"/>
  <c r="CO55" i="127" s="1"/>
  <c r="CU55" i="127" s="1"/>
  <c r="DA55" i="127" s="1"/>
  <c r="DG55" i="127" s="1"/>
  <c r="DL55" i="127" s="1"/>
  <c r="CI53" i="127"/>
  <c r="CO53" i="127" s="1"/>
  <c r="CU53" i="127" s="1"/>
  <c r="DA53" i="127" s="1"/>
  <c r="DG53" i="127" s="1"/>
  <c r="DL53" i="127" s="1"/>
  <c r="CI52" i="127"/>
  <c r="O81" i="127"/>
  <c r="T81" i="127" s="1"/>
  <c r="O80" i="127"/>
  <c r="T80" i="127" s="1"/>
  <c r="O82" i="127"/>
  <c r="T82" i="127" s="1"/>
  <c r="O122" i="127"/>
  <c r="O119" i="127"/>
  <c r="O118" i="127"/>
  <c r="O87" i="127"/>
  <c r="O84" i="127"/>
  <c r="O83" i="127"/>
  <c r="O54" i="127"/>
  <c r="O51" i="127"/>
  <c r="O50" i="127"/>
  <c r="O146" i="127"/>
  <c r="T146" i="127" s="1"/>
  <c r="O145" i="127"/>
  <c r="T145" i="127" s="1"/>
  <c r="O143" i="127"/>
  <c r="T143" i="127" s="1"/>
  <c r="O142" i="127"/>
  <c r="O141" i="127"/>
  <c r="O140" i="127"/>
  <c r="O139" i="127"/>
  <c r="O138" i="127"/>
  <c r="O137" i="127"/>
  <c r="O136" i="127"/>
  <c r="O135" i="127"/>
  <c r="O134" i="127"/>
  <c r="O132" i="127"/>
  <c r="O130" i="127"/>
  <c r="O129" i="127"/>
  <c r="O128" i="127"/>
  <c r="O127" i="127"/>
  <c r="O126" i="127"/>
  <c r="O125" i="127"/>
  <c r="O124" i="127"/>
  <c r="O123" i="127"/>
  <c r="O121" i="127"/>
  <c r="O120" i="127"/>
  <c r="O116" i="127"/>
  <c r="T116" i="127" s="1"/>
  <c r="O114" i="127"/>
  <c r="T114" i="127" s="1"/>
  <c r="O113" i="127"/>
  <c r="T113" i="127" s="1"/>
  <c r="O112" i="127"/>
  <c r="T112" i="127" s="1"/>
  <c r="O111" i="127"/>
  <c r="T111" i="127" s="1"/>
  <c r="O110" i="127"/>
  <c r="T110" i="127" s="1"/>
  <c r="O109" i="127"/>
  <c r="T109" i="127" s="1"/>
  <c r="O107" i="127"/>
  <c r="O106" i="127"/>
  <c r="O105" i="127"/>
  <c r="O104" i="127"/>
  <c r="O103" i="127"/>
  <c r="O102" i="127"/>
  <c r="O101" i="127"/>
  <c r="O100" i="127"/>
  <c r="O99" i="127"/>
  <c r="O96" i="127"/>
  <c r="O95" i="127"/>
  <c r="O94" i="127"/>
  <c r="O93" i="127"/>
  <c r="O92" i="127"/>
  <c r="O91" i="127"/>
  <c r="O90" i="127"/>
  <c r="O89" i="127"/>
  <c r="O88" i="127"/>
  <c r="O86" i="127"/>
  <c r="O85" i="127"/>
  <c r="O79" i="127"/>
  <c r="T79" i="127" s="1"/>
  <c r="O77" i="127"/>
  <c r="T77" i="127" s="1"/>
  <c r="O75" i="127"/>
  <c r="O74" i="127"/>
  <c r="O73" i="127"/>
  <c r="O72" i="127"/>
  <c r="O71" i="127"/>
  <c r="O70" i="127"/>
  <c r="O69" i="127"/>
  <c r="O68" i="127"/>
  <c r="O67" i="127"/>
  <c r="O62" i="127"/>
  <c r="O61" i="127"/>
  <c r="O60" i="127"/>
  <c r="O59" i="127"/>
  <c r="O58" i="127"/>
  <c r="O57" i="127"/>
  <c r="O56" i="127"/>
  <c r="O55" i="127"/>
  <c r="O53" i="127"/>
  <c r="T53" i="127" s="1"/>
  <c r="O52" i="127"/>
  <c r="T52" i="127" s="1"/>
  <c r="AU81" i="127"/>
  <c r="AT81" i="127"/>
  <c r="AS81" i="127"/>
  <c r="AX81" i="127" s="1"/>
  <c r="AH81" i="127"/>
  <c r="AG81" i="127"/>
  <c r="AL81" i="127" s="1"/>
  <c r="AF81" i="127"/>
  <c r="AU80" i="127"/>
  <c r="AT80" i="127"/>
  <c r="AS80" i="127"/>
  <c r="AX80" i="127" s="1"/>
  <c r="AH80" i="127"/>
  <c r="AG80" i="127"/>
  <c r="AL80" i="127" s="1"/>
  <c r="AF80" i="127"/>
  <c r="AU82" i="127"/>
  <c r="AT82" i="127"/>
  <c r="AS82" i="127"/>
  <c r="AX82" i="127" s="1"/>
  <c r="AH82" i="127"/>
  <c r="AG82" i="127"/>
  <c r="AL82" i="127" s="1"/>
  <c r="AF82" i="127"/>
  <c r="AU122" i="127"/>
  <c r="AT122" i="127"/>
  <c r="AH122" i="127"/>
  <c r="AU119" i="127"/>
  <c r="AT119" i="127"/>
  <c r="AH119" i="127"/>
  <c r="AU118" i="127"/>
  <c r="AT118" i="127"/>
  <c r="AH118" i="127"/>
  <c r="AU87" i="127"/>
  <c r="AT87" i="127"/>
  <c r="AH87" i="127"/>
  <c r="AU84" i="127"/>
  <c r="AT84" i="127"/>
  <c r="AH84" i="127"/>
  <c r="AU83" i="127"/>
  <c r="AT83" i="127"/>
  <c r="AH83" i="127"/>
  <c r="AU54" i="127"/>
  <c r="AT54" i="127"/>
  <c r="AH54" i="127"/>
  <c r="AU51" i="127"/>
  <c r="AT51" i="127"/>
  <c r="AH51" i="127"/>
  <c r="AU50" i="127"/>
  <c r="AT50" i="127"/>
  <c r="AH50" i="127"/>
  <c r="AU146" i="127"/>
  <c r="AT146" i="127"/>
  <c r="AS146" i="127"/>
  <c r="AX146" i="127" s="1"/>
  <c r="AH146" i="127"/>
  <c r="AG146" i="127"/>
  <c r="AI146" i="127" s="1"/>
  <c r="AF146" i="127"/>
  <c r="AU145" i="127"/>
  <c r="AT145" i="127"/>
  <c r="AS145" i="127"/>
  <c r="AX145" i="127" s="1"/>
  <c r="AH145" i="127"/>
  <c r="AG145" i="127"/>
  <c r="AI145" i="127" s="1"/>
  <c r="AF145" i="127"/>
  <c r="AU143" i="127"/>
  <c r="AT143" i="127"/>
  <c r="AS143" i="127"/>
  <c r="AX143" i="127" s="1"/>
  <c r="AH143" i="127"/>
  <c r="AG143" i="127"/>
  <c r="AL143" i="127" s="1"/>
  <c r="AF143" i="127"/>
  <c r="AU142" i="127"/>
  <c r="AU141" i="127"/>
  <c r="AU140" i="127"/>
  <c r="AU139" i="127"/>
  <c r="AU138" i="127"/>
  <c r="AU137" i="127"/>
  <c r="AU136" i="127"/>
  <c r="AU135" i="127"/>
  <c r="AU134" i="127"/>
  <c r="AU132" i="127"/>
  <c r="AU130" i="127"/>
  <c r="AU129" i="127"/>
  <c r="AU128" i="127"/>
  <c r="AU127" i="127"/>
  <c r="AU126" i="127"/>
  <c r="AU125" i="127"/>
  <c r="AU124" i="127"/>
  <c r="AT124" i="127"/>
  <c r="AH124" i="127"/>
  <c r="AU123" i="127"/>
  <c r="AT123" i="127"/>
  <c r="AH123" i="127"/>
  <c r="AU121" i="127"/>
  <c r="AT121" i="127"/>
  <c r="AH121" i="127"/>
  <c r="AU120" i="127"/>
  <c r="AT120" i="127"/>
  <c r="AH120" i="127"/>
  <c r="AU116" i="127"/>
  <c r="AT116" i="127"/>
  <c r="AS116" i="127"/>
  <c r="AX116" i="127" s="1"/>
  <c r="AH116" i="127"/>
  <c r="AG116" i="127"/>
  <c r="AL116" i="127" s="1"/>
  <c r="AF116" i="127"/>
  <c r="AU114" i="127"/>
  <c r="AT114" i="127"/>
  <c r="AS114" i="127"/>
  <c r="AX114" i="127" s="1"/>
  <c r="AH114" i="127"/>
  <c r="AG114" i="127"/>
  <c r="AI114" i="127" s="1"/>
  <c r="AF114" i="127"/>
  <c r="AU113" i="127"/>
  <c r="AT113" i="127"/>
  <c r="AS113" i="127"/>
  <c r="AX113" i="127" s="1"/>
  <c r="AH113" i="127"/>
  <c r="AG113" i="127"/>
  <c r="AI113" i="127" s="1"/>
  <c r="AF113" i="127"/>
  <c r="AU112" i="127"/>
  <c r="AT112" i="127"/>
  <c r="AS112" i="127"/>
  <c r="AX112" i="127" s="1"/>
  <c r="AH112" i="127"/>
  <c r="AG112" i="127"/>
  <c r="AL112" i="127" s="1"/>
  <c r="AF112" i="127"/>
  <c r="AU111" i="127"/>
  <c r="AT111" i="127"/>
  <c r="AS111" i="127"/>
  <c r="AX111" i="127" s="1"/>
  <c r="AH111" i="127"/>
  <c r="AG111" i="127"/>
  <c r="AL111" i="127" s="1"/>
  <c r="AF111" i="127"/>
  <c r="AU110" i="127"/>
  <c r="AT110" i="127"/>
  <c r="AS110" i="127"/>
  <c r="AX110" i="127" s="1"/>
  <c r="AH110" i="127"/>
  <c r="AG110" i="127"/>
  <c r="AI110" i="127" s="1"/>
  <c r="AF110" i="127"/>
  <c r="AU109" i="127"/>
  <c r="AT109" i="127"/>
  <c r="AS109" i="127"/>
  <c r="AX109" i="127" s="1"/>
  <c r="AH109" i="127"/>
  <c r="AG109" i="127"/>
  <c r="AI109" i="127" s="1"/>
  <c r="AF109" i="127"/>
  <c r="AU107" i="127"/>
  <c r="AU106" i="127"/>
  <c r="AU105" i="127"/>
  <c r="AU104" i="127"/>
  <c r="AU103" i="127"/>
  <c r="AU102" i="127"/>
  <c r="AU101" i="127"/>
  <c r="AU100" i="127"/>
  <c r="AU99" i="127"/>
  <c r="AU96" i="127"/>
  <c r="AU95" i="127"/>
  <c r="AU94" i="127"/>
  <c r="AU93" i="127"/>
  <c r="AU92" i="127"/>
  <c r="AU91" i="127"/>
  <c r="AU90" i="127"/>
  <c r="AU89" i="127"/>
  <c r="AT89" i="127"/>
  <c r="AH89" i="127"/>
  <c r="AU88" i="127"/>
  <c r="AT88" i="127"/>
  <c r="AH88" i="127"/>
  <c r="AU86" i="127"/>
  <c r="AT86" i="127"/>
  <c r="AH86" i="127"/>
  <c r="AU85" i="127"/>
  <c r="AT85" i="127"/>
  <c r="AH85" i="127"/>
  <c r="AU79" i="127"/>
  <c r="AT79" i="127"/>
  <c r="AS79" i="127"/>
  <c r="AX79" i="127" s="1"/>
  <c r="AH79" i="127"/>
  <c r="AG79" i="127"/>
  <c r="AL79" i="127" s="1"/>
  <c r="AF79" i="127"/>
  <c r="AU77" i="127"/>
  <c r="AT77" i="127"/>
  <c r="AS77" i="127"/>
  <c r="AX77" i="127" s="1"/>
  <c r="AH77" i="127"/>
  <c r="AG77" i="127"/>
  <c r="AL77" i="127" s="1"/>
  <c r="AF77" i="127"/>
  <c r="AU75" i="127"/>
  <c r="AU74" i="127"/>
  <c r="AU73" i="127"/>
  <c r="AU72" i="127"/>
  <c r="AU71" i="127"/>
  <c r="AU70" i="127"/>
  <c r="AU69" i="127"/>
  <c r="AU68" i="127"/>
  <c r="AU67" i="127"/>
  <c r="AU62" i="127"/>
  <c r="AU61" i="127"/>
  <c r="AU60" i="127"/>
  <c r="AU59" i="127"/>
  <c r="AU58" i="127"/>
  <c r="AU57" i="127"/>
  <c r="AU56" i="127"/>
  <c r="AT56" i="127"/>
  <c r="AH56" i="127"/>
  <c r="AU55" i="127"/>
  <c r="AT55" i="127"/>
  <c r="AH55" i="127"/>
  <c r="AU53" i="127"/>
  <c r="AT53" i="127"/>
  <c r="AH53" i="127"/>
  <c r="AU52" i="127"/>
  <c r="AT52" i="127"/>
  <c r="AH52" i="127"/>
  <c r="AC45" i="343" l="1"/>
  <c r="DP27" i="346"/>
  <c r="N2" i="345"/>
  <c r="N3" i="345" s="1"/>
  <c r="A141" i="1"/>
  <c r="BZ29" i="346"/>
  <c r="CH24" i="346"/>
  <c r="CN24" i="346" s="1"/>
  <c r="CG29" i="346"/>
  <c r="DF55" i="127"/>
  <c r="BZ24" i="346"/>
  <c r="AF52" i="127"/>
  <c r="AG52" i="127"/>
  <c r="AI52" i="127" s="1"/>
  <c r="CT55" i="127"/>
  <c r="CZ55" i="127"/>
  <c r="CA23" i="346"/>
  <c r="CG23" i="346" s="1"/>
  <c r="CG22" i="346"/>
  <c r="DP22" i="346"/>
  <c r="DQ22" i="346"/>
  <c r="DW22" i="346" s="1"/>
  <c r="DI26" i="346"/>
  <c r="BZ22" i="346"/>
  <c r="DQ21" i="346"/>
  <c r="DW21" i="346" s="1"/>
  <c r="DP21" i="346"/>
  <c r="FY21" i="346"/>
  <c r="FZ21" i="346"/>
  <c r="CH21" i="346"/>
  <c r="CN21" i="346" s="1"/>
  <c r="CG21" i="346"/>
  <c r="GF22" i="346"/>
  <c r="GK22" i="346" s="1"/>
  <c r="GE22" i="346"/>
  <c r="DQ28" i="346"/>
  <c r="DW28" i="346" s="1"/>
  <c r="DP28" i="346"/>
  <c r="GF31" i="346"/>
  <c r="GK31" i="346" s="1"/>
  <c r="GE31" i="346"/>
  <c r="GF30" i="346"/>
  <c r="GK30" i="346" s="1"/>
  <c r="GE30" i="346"/>
  <c r="CA13" i="346"/>
  <c r="CG13" i="346" s="1"/>
  <c r="GF33" i="346"/>
  <c r="GK33" i="346" s="1"/>
  <c r="GE33" i="346"/>
  <c r="CH32" i="346"/>
  <c r="CN32" i="346" s="1"/>
  <c r="CG32" i="346"/>
  <c r="GF26" i="346"/>
  <c r="GK26" i="346" s="1"/>
  <c r="GE26" i="346"/>
  <c r="GF25" i="346"/>
  <c r="GK25" i="346" s="1"/>
  <c r="GE25" i="346"/>
  <c r="CG25" i="346"/>
  <c r="CH25" i="346"/>
  <c r="CN25" i="346" s="1"/>
  <c r="FY28" i="346"/>
  <c r="FZ28" i="346"/>
  <c r="GF27" i="346"/>
  <c r="GK27" i="346" s="1"/>
  <c r="GE27" i="346"/>
  <c r="DP29" i="346"/>
  <c r="DQ29" i="346"/>
  <c r="DW29" i="346" s="1"/>
  <c r="CA28" i="346"/>
  <c r="BZ28" i="346"/>
  <c r="GF29" i="346"/>
  <c r="GK29" i="346" s="1"/>
  <c r="GE29" i="346"/>
  <c r="DP33" i="346"/>
  <c r="DQ33" i="346"/>
  <c r="DW33" i="346" s="1"/>
  <c r="CG31" i="346"/>
  <c r="CH31" i="346"/>
  <c r="CN31" i="346" s="1"/>
  <c r="DQ30" i="346"/>
  <c r="DW30" i="346" s="1"/>
  <c r="DP30" i="346"/>
  <c r="DQ26" i="346"/>
  <c r="DW26" i="346" s="1"/>
  <c r="DP26" i="346"/>
  <c r="FY32" i="346"/>
  <c r="FZ32" i="346"/>
  <c r="DQ32" i="346"/>
  <c r="DW32" i="346" s="1"/>
  <c r="DP32" i="346"/>
  <c r="CA27" i="346"/>
  <c r="BZ27" i="346"/>
  <c r="CH30" i="346"/>
  <c r="CN30" i="346" s="1"/>
  <c r="CG30" i="346"/>
  <c r="CG26" i="346"/>
  <c r="CH26" i="346"/>
  <c r="CN26" i="346" s="1"/>
  <c r="GF24" i="346"/>
  <c r="GK24" i="346" s="1"/>
  <c r="GE24" i="346"/>
  <c r="DQ25" i="346"/>
  <c r="DW25" i="346" s="1"/>
  <c r="DP25" i="346"/>
  <c r="GF5" i="346"/>
  <c r="GK5" i="346" s="1"/>
  <c r="GE5" i="346"/>
  <c r="DP5" i="346"/>
  <c r="DQ5" i="346"/>
  <c r="DW5" i="346" s="1"/>
  <c r="DJ19" i="346"/>
  <c r="DQ19" i="346" s="1"/>
  <c r="DW19" i="346" s="1"/>
  <c r="CZ56" i="127"/>
  <c r="DJ9" i="346"/>
  <c r="DQ9" i="346" s="1"/>
  <c r="DW9" i="346" s="1"/>
  <c r="GF50" i="346"/>
  <c r="GK50" i="346" s="1"/>
  <c r="GE50" i="346"/>
  <c r="GF18" i="346"/>
  <c r="GK18" i="346" s="1"/>
  <c r="GE18" i="346"/>
  <c r="GF14" i="346"/>
  <c r="GK14" i="346" s="1"/>
  <c r="GE14" i="346"/>
  <c r="GF9" i="346"/>
  <c r="GK9" i="346" s="1"/>
  <c r="GE9" i="346"/>
  <c r="GF20" i="346"/>
  <c r="GK20" i="346" s="1"/>
  <c r="GE20" i="346"/>
  <c r="GF16" i="346"/>
  <c r="GK16" i="346" s="1"/>
  <c r="GE16" i="346"/>
  <c r="GF11" i="346"/>
  <c r="GK11" i="346" s="1"/>
  <c r="GE11" i="346"/>
  <c r="GF7" i="346"/>
  <c r="GK7" i="346" s="1"/>
  <c r="GE7" i="346"/>
  <c r="GF23" i="346"/>
  <c r="GK23" i="346" s="1"/>
  <c r="GE23" i="346"/>
  <c r="GF17" i="346"/>
  <c r="GK17" i="346" s="1"/>
  <c r="GE17" i="346"/>
  <c r="GF13" i="346"/>
  <c r="GK13" i="346" s="1"/>
  <c r="GE13" i="346"/>
  <c r="GF8" i="346"/>
  <c r="GK8" i="346" s="1"/>
  <c r="GE8" i="346"/>
  <c r="GF19" i="346"/>
  <c r="GK19" i="346" s="1"/>
  <c r="GE19" i="346"/>
  <c r="GF15" i="346"/>
  <c r="GK15" i="346" s="1"/>
  <c r="GE15" i="346"/>
  <c r="GF10" i="346"/>
  <c r="GK10" i="346" s="1"/>
  <c r="GE10" i="346"/>
  <c r="GF6" i="346"/>
  <c r="GK6" i="346" s="1"/>
  <c r="GE6" i="346"/>
  <c r="DI11" i="346"/>
  <c r="DJ11" i="346"/>
  <c r="DI13" i="346"/>
  <c r="DJ13" i="346"/>
  <c r="CA15" i="346"/>
  <c r="BZ15" i="346"/>
  <c r="DI23" i="346"/>
  <c r="DJ23" i="346"/>
  <c r="BZ19" i="346"/>
  <c r="CA19" i="346"/>
  <c r="CG17" i="346"/>
  <c r="CH17" i="346"/>
  <c r="CN17" i="346" s="1"/>
  <c r="CG50" i="346"/>
  <c r="CH50" i="346"/>
  <c r="CN50" i="346" s="1"/>
  <c r="CG7" i="346"/>
  <c r="CH7" i="346"/>
  <c r="CN7" i="346" s="1"/>
  <c r="CG16" i="346"/>
  <c r="CH16" i="346"/>
  <c r="CN16" i="346" s="1"/>
  <c r="DI8" i="346"/>
  <c r="DJ8" i="346"/>
  <c r="DJ10" i="346"/>
  <c r="DI10" i="346"/>
  <c r="DI7" i="346"/>
  <c r="DJ7" i="346"/>
  <c r="CA6" i="346"/>
  <c r="BZ6" i="346"/>
  <c r="DI16" i="346"/>
  <c r="DJ16" i="346"/>
  <c r="BZ10" i="346"/>
  <c r="CA10" i="346"/>
  <c r="DI20" i="346"/>
  <c r="DJ20" i="346"/>
  <c r="DP50" i="346"/>
  <c r="DQ50" i="346"/>
  <c r="DW50" i="346" s="1"/>
  <c r="CG8" i="346"/>
  <c r="CH8" i="346"/>
  <c r="CN8" i="346" s="1"/>
  <c r="CG11" i="346"/>
  <c r="CH11" i="346"/>
  <c r="CN11" i="346" s="1"/>
  <c r="CG20" i="346"/>
  <c r="CH20" i="346"/>
  <c r="CN20" i="346" s="1"/>
  <c r="DI17" i="346"/>
  <c r="DJ17" i="346"/>
  <c r="DI18" i="346"/>
  <c r="DJ18" i="346"/>
  <c r="CG14" i="346"/>
  <c r="CH14" i="346"/>
  <c r="CN14" i="346" s="1"/>
  <c r="CT56" i="127"/>
  <c r="DF56" i="127"/>
  <c r="W61" i="343"/>
  <c r="W64" i="343"/>
  <c r="AI64" i="343"/>
  <c r="AI61" i="343"/>
  <c r="W68" i="343"/>
  <c r="AI68" i="343"/>
  <c r="W17" i="343"/>
  <c r="W35" i="343"/>
  <c r="W5" i="343"/>
  <c r="J2" i="343"/>
  <c r="J3" i="343" s="1"/>
  <c r="W55" i="343"/>
  <c r="W66" i="343"/>
  <c r="W11" i="343"/>
  <c r="AC18" i="343"/>
  <c r="W45" i="343"/>
  <c r="AC12" i="343"/>
  <c r="AC46" i="343"/>
  <c r="AC7" i="343"/>
  <c r="W21" i="343"/>
  <c r="AC36" i="343"/>
  <c r="AC22" i="343"/>
  <c r="AC56" i="343"/>
  <c r="W7" i="343"/>
  <c r="AC9" i="343"/>
  <c r="AI10" i="343"/>
  <c r="W12" i="343"/>
  <c r="AC13" i="343"/>
  <c r="W18" i="343"/>
  <c r="AC19" i="343"/>
  <c r="AI20" i="343"/>
  <c r="W22" i="343"/>
  <c r="AC23" i="343"/>
  <c r="AI34" i="343"/>
  <c r="W36" i="343"/>
  <c r="AC37" i="343"/>
  <c r="AI38" i="343"/>
  <c r="W46" i="343"/>
  <c r="AI48" i="343"/>
  <c r="AC52" i="343"/>
  <c r="AI53" i="343"/>
  <c r="W56" i="343"/>
  <c r="AC57" i="343"/>
  <c r="AI58" i="343"/>
  <c r="AI5" i="343"/>
  <c r="W9" i="343"/>
  <c r="AC10" i="343"/>
  <c r="AI11" i="343"/>
  <c r="W13" i="343"/>
  <c r="AI17" i="343"/>
  <c r="W19" i="343"/>
  <c r="AC20" i="343"/>
  <c r="AI21" i="343"/>
  <c r="W23" i="343"/>
  <c r="AC34" i="343"/>
  <c r="AI35" i="343"/>
  <c r="W37" i="343"/>
  <c r="AC38" i="343"/>
  <c r="AI45" i="343"/>
  <c r="AC48" i="343"/>
  <c r="W52" i="343"/>
  <c r="AC53" i="343"/>
  <c r="W57" i="343"/>
  <c r="AC58" i="343"/>
  <c r="E2" i="343"/>
  <c r="AC16" i="343"/>
  <c r="W89" i="343"/>
  <c r="W15" i="343"/>
  <c r="AC54" i="343"/>
  <c r="W24" i="343"/>
  <c r="W51" i="343"/>
  <c r="AC67" i="343"/>
  <c r="W16" i="343"/>
  <c r="AC25" i="343"/>
  <c r="W47" i="343"/>
  <c r="W60" i="343"/>
  <c r="AC62" i="343"/>
  <c r="W67" i="343"/>
  <c r="AC14" i="343"/>
  <c r="W62" i="343"/>
  <c r="AC65" i="343"/>
  <c r="W39" i="343"/>
  <c r="AC40" i="343"/>
  <c r="W54" i="343"/>
  <c r="AC59" i="343"/>
  <c r="W63" i="343"/>
  <c r="AC6" i="343"/>
  <c r="W40" i="343"/>
  <c r="AC49" i="343"/>
  <c r="AI6" i="343"/>
  <c r="AI14" i="343"/>
  <c r="AC15" i="343"/>
  <c r="AI25" i="343"/>
  <c r="AC39" i="343"/>
  <c r="AI49" i="343"/>
  <c r="AC51" i="343"/>
  <c r="AI59" i="343"/>
  <c r="AC60" i="343"/>
  <c r="AI65" i="343"/>
  <c r="AC66" i="343"/>
  <c r="AI24" i="343"/>
  <c r="AI47" i="343"/>
  <c r="AI55" i="343"/>
  <c r="AI63" i="343"/>
  <c r="AI89" i="343"/>
  <c r="AS66" i="127"/>
  <c r="AX66" i="127" s="1"/>
  <c r="AI144" i="127"/>
  <c r="AF66" i="127"/>
  <c r="CI98" i="127"/>
  <c r="CO98" i="127" s="1"/>
  <c r="CU98" i="127" s="1"/>
  <c r="AS133" i="127"/>
  <c r="AX133" i="127" s="1"/>
  <c r="CO144" i="127"/>
  <c r="CZ53" i="127"/>
  <c r="K2" i="127"/>
  <c r="AF133" i="127"/>
  <c r="AT98" i="127"/>
  <c r="CJ98" i="127"/>
  <c r="CV98" i="127"/>
  <c r="DH98" i="127"/>
  <c r="CP98" i="127"/>
  <c r="DB98" i="127"/>
  <c r="CI66" i="127"/>
  <c r="AI66" i="127"/>
  <c r="AL66" i="127"/>
  <c r="AL98" i="127"/>
  <c r="AI98" i="127"/>
  <c r="AL133" i="127"/>
  <c r="AI133" i="127"/>
  <c r="AS98" i="127"/>
  <c r="AX98" i="127" s="1"/>
  <c r="AT133" i="127"/>
  <c r="CI133" i="127"/>
  <c r="AH66" i="127"/>
  <c r="CJ133" i="127"/>
  <c r="CP133" i="127"/>
  <c r="CV133" i="127"/>
  <c r="DB133" i="127"/>
  <c r="DH133" i="127"/>
  <c r="AT66" i="127"/>
  <c r="AF98" i="127"/>
  <c r="CJ66" i="127"/>
  <c r="CP66" i="127"/>
  <c r="CV66" i="127"/>
  <c r="DB66" i="127"/>
  <c r="DF53" i="127"/>
  <c r="AF53" i="127"/>
  <c r="CN53" i="127"/>
  <c r="CT53" i="127"/>
  <c r="CU89" i="127"/>
  <c r="CT89" i="127"/>
  <c r="CT124" i="127"/>
  <c r="CU124" i="127"/>
  <c r="CU83" i="127"/>
  <c r="CT83" i="127"/>
  <c r="CU119" i="127"/>
  <c r="CT119" i="127"/>
  <c r="CT88" i="127"/>
  <c r="CU88" i="127"/>
  <c r="CU123" i="127"/>
  <c r="CT123" i="127"/>
  <c r="CU54" i="127"/>
  <c r="CT54" i="127"/>
  <c r="CO52" i="127"/>
  <c r="CN52" i="127"/>
  <c r="CU85" i="127"/>
  <c r="CT85" i="127"/>
  <c r="CU120" i="127"/>
  <c r="CT120" i="127"/>
  <c r="CT50" i="127"/>
  <c r="CU50" i="127"/>
  <c r="CT84" i="127"/>
  <c r="CU84" i="127"/>
  <c r="CT122" i="127"/>
  <c r="CU122" i="127"/>
  <c r="CU118" i="127"/>
  <c r="CT118" i="127"/>
  <c r="CU86" i="127"/>
  <c r="CT86" i="127"/>
  <c r="CU121" i="127"/>
  <c r="CT121" i="127"/>
  <c r="CU51" i="127"/>
  <c r="CT51" i="127"/>
  <c r="CU87" i="127"/>
  <c r="CT87" i="127"/>
  <c r="CJ60" i="127"/>
  <c r="DH60" i="127"/>
  <c r="DB60" i="127"/>
  <c r="CV60" i="127"/>
  <c r="CP60" i="127"/>
  <c r="CJ67" i="127"/>
  <c r="DH67" i="127"/>
  <c r="DB67" i="127"/>
  <c r="CV67" i="127"/>
  <c r="CP67" i="127"/>
  <c r="CJ71" i="127"/>
  <c r="DH71" i="127"/>
  <c r="DB71" i="127"/>
  <c r="CV71" i="127"/>
  <c r="CP71" i="127"/>
  <c r="CJ75" i="127"/>
  <c r="DH75" i="127"/>
  <c r="DB75" i="127"/>
  <c r="CV75" i="127"/>
  <c r="CP75" i="127"/>
  <c r="DH93" i="127"/>
  <c r="DB93" i="127"/>
  <c r="CV93" i="127"/>
  <c r="CP93" i="127"/>
  <c r="CJ93" i="127"/>
  <c r="DH99" i="127"/>
  <c r="DB99" i="127"/>
  <c r="CV99" i="127"/>
  <c r="CP99" i="127"/>
  <c r="CJ99" i="127"/>
  <c r="DH103" i="127"/>
  <c r="DB103" i="127"/>
  <c r="CV103" i="127"/>
  <c r="CP103" i="127"/>
  <c r="CJ103" i="127"/>
  <c r="DH107" i="127"/>
  <c r="DB107" i="127"/>
  <c r="CV107" i="127"/>
  <c r="CP107" i="127"/>
  <c r="CJ107" i="127"/>
  <c r="DH128" i="127"/>
  <c r="DB128" i="127"/>
  <c r="CV128" i="127"/>
  <c r="CP128" i="127"/>
  <c r="CJ128" i="127"/>
  <c r="DH134" i="127"/>
  <c r="DB134" i="127"/>
  <c r="CV134" i="127"/>
  <c r="CP134" i="127"/>
  <c r="CJ134" i="127"/>
  <c r="DH138" i="127"/>
  <c r="DB138" i="127"/>
  <c r="CV138" i="127"/>
  <c r="CP138" i="127"/>
  <c r="CJ138" i="127"/>
  <c r="DH142" i="127"/>
  <c r="DB142" i="127"/>
  <c r="CV142" i="127"/>
  <c r="CP142" i="127"/>
  <c r="CJ142" i="127"/>
  <c r="DH57" i="127"/>
  <c r="DB57" i="127"/>
  <c r="CV57" i="127"/>
  <c r="CP57" i="127"/>
  <c r="CJ57" i="127"/>
  <c r="DH61" i="127"/>
  <c r="DB61" i="127"/>
  <c r="CV61" i="127"/>
  <c r="CP61" i="127"/>
  <c r="CJ61" i="127"/>
  <c r="DH68" i="127"/>
  <c r="DB68" i="127"/>
  <c r="CV68" i="127"/>
  <c r="CP68" i="127"/>
  <c r="CJ68" i="127"/>
  <c r="DH72" i="127"/>
  <c r="DB72" i="127"/>
  <c r="CV72" i="127"/>
  <c r="CP72" i="127"/>
  <c r="CJ72" i="127"/>
  <c r="DH90" i="127"/>
  <c r="DB90" i="127"/>
  <c r="CV90" i="127"/>
  <c r="CP90" i="127"/>
  <c r="CJ90" i="127"/>
  <c r="DH94" i="127"/>
  <c r="DB94" i="127"/>
  <c r="CV94" i="127"/>
  <c r="CP94" i="127"/>
  <c r="CJ94" i="127"/>
  <c r="DH100" i="127"/>
  <c r="DB100" i="127"/>
  <c r="CV100" i="127"/>
  <c r="CP100" i="127"/>
  <c r="CJ100" i="127"/>
  <c r="DH104" i="127"/>
  <c r="DB104" i="127"/>
  <c r="CV104" i="127"/>
  <c r="CP104" i="127"/>
  <c r="CJ104" i="127"/>
  <c r="DH125" i="127"/>
  <c r="DB125" i="127"/>
  <c r="CV125" i="127"/>
  <c r="CP125" i="127"/>
  <c r="CJ125" i="127"/>
  <c r="DH129" i="127"/>
  <c r="DB129" i="127"/>
  <c r="CV129" i="127"/>
  <c r="CP129" i="127"/>
  <c r="CJ129" i="127"/>
  <c r="DH135" i="127"/>
  <c r="DB135" i="127"/>
  <c r="CV135" i="127"/>
  <c r="CP135" i="127"/>
  <c r="CJ135" i="127"/>
  <c r="DH139" i="127"/>
  <c r="DB139" i="127"/>
  <c r="CV139" i="127"/>
  <c r="CP139" i="127"/>
  <c r="CJ139" i="127"/>
  <c r="DH58" i="127"/>
  <c r="DB58" i="127"/>
  <c r="CV58" i="127"/>
  <c r="CP58" i="127"/>
  <c r="CJ58" i="127"/>
  <c r="DH62" i="127"/>
  <c r="DB62" i="127"/>
  <c r="CV62" i="127"/>
  <c r="CP62" i="127"/>
  <c r="CJ62" i="127"/>
  <c r="DH69" i="127"/>
  <c r="DB69" i="127"/>
  <c r="CV69" i="127"/>
  <c r="CP69" i="127"/>
  <c r="CJ69" i="127"/>
  <c r="DH73" i="127"/>
  <c r="DB73" i="127"/>
  <c r="CV73" i="127"/>
  <c r="CP73" i="127"/>
  <c r="CJ73" i="127"/>
  <c r="CJ91" i="127"/>
  <c r="DH91" i="127"/>
  <c r="DB91" i="127"/>
  <c r="CV91" i="127"/>
  <c r="CP91" i="127"/>
  <c r="CJ95" i="127"/>
  <c r="DH95" i="127"/>
  <c r="DB95" i="127"/>
  <c r="CV95" i="127"/>
  <c r="CP95" i="127"/>
  <c r="CJ101" i="127"/>
  <c r="DH101" i="127"/>
  <c r="DB101" i="127"/>
  <c r="CV101" i="127"/>
  <c r="CP101" i="127"/>
  <c r="CJ105" i="127"/>
  <c r="DH105" i="127"/>
  <c r="DB105" i="127"/>
  <c r="CV105" i="127"/>
  <c r="CP105" i="127"/>
  <c r="DH126" i="127"/>
  <c r="DB126" i="127"/>
  <c r="CV126" i="127"/>
  <c r="CP126" i="127"/>
  <c r="CJ126" i="127"/>
  <c r="DH130" i="127"/>
  <c r="DB130" i="127"/>
  <c r="CV130" i="127"/>
  <c r="CP130" i="127"/>
  <c r="CJ130" i="127"/>
  <c r="DH136" i="127"/>
  <c r="DB136" i="127"/>
  <c r="CV136" i="127"/>
  <c r="CP136" i="127"/>
  <c r="CJ136" i="127"/>
  <c r="DH140" i="127"/>
  <c r="DB140" i="127"/>
  <c r="CV140" i="127"/>
  <c r="CP140" i="127"/>
  <c r="CJ140" i="127"/>
  <c r="DH59" i="127"/>
  <c r="DB59" i="127"/>
  <c r="CV59" i="127"/>
  <c r="CP59" i="127"/>
  <c r="CJ59" i="127"/>
  <c r="DH70" i="127"/>
  <c r="DB70" i="127"/>
  <c r="CV70" i="127"/>
  <c r="CP70" i="127"/>
  <c r="CJ70" i="127"/>
  <c r="DH74" i="127"/>
  <c r="DB74" i="127"/>
  <c r="CV74" i="127"/>
  <c r="CP74" i="127"/>
  <c r="CJ74" i="127"/>
  <c r="DH92" i="127"/>
  <c r="DB92" i="127"/>
  <c r="CV92" i="127"/>
  <c r="CP92" i="127"/>
  <c r="CJ92" i="127"/>
  <c r="DH96" i="127"/>
  <c r="DB96" i="127"/>
  <c r="CV96" i="127"/>
  <c r="CP96" i="127"/>
  <c r="CJ96" i="127"/>
  <c r="DH102" i="127"/>
  <c r="DB102" i="127"/>
  <c r="CV102" i="127"/>
  <c r="CP102" i="127"/>
  <c r="CJ102" i="127"/>
  <c r="DH106" i="127"/>
  <c r="DB106" i="127"/>
  <c r="CV106" i="127"/>
  <c r="CP106" i="127"/>
  <c r="CJ106" i="127"/>
  <c r="CJ127" i="127"/>
  <c r="DH127" i="127"/>
  <c r="DB127" i="127"/>
  <c r="CV127" i="127"/>
  <c r="CP127" i="127"/>
  <c r="CJ132" i="127"/>
  <c r="DH132" i="127"/>
  <c r="DB132" i="127"/>
  <c r="CV132" i="127"/>
  <c r="CP132" i="127"/>
  <c r="CJ137" i="127"/>
  <c r="DH137" i="127"/>
  <c r="DB137" i="127"/>
  <c r="CV137" i="127"/>
  <c r="CP137" i="127"/>
  <c r="CJ141" i="127"/>
  <c r="DH141" i="127"/>
  <c r="DB141" i="127"/>
  <c r="CV141" i="127"/>
  <c r="CP141" i="127"/>
  <c r="AL109" i="127"/>
  <c r="AI116" i="127"/>
  <c r="AI143" i="127"/>
  <c r="AI79" i="127"/>
  <c r="AI111" i="127"/>
  <c r="AI82" i="127"/>
  <c r="AI77" i="127"/>
  <c r="AI112" i="127"/>
  <c r="AI80" i="127"/>
  <c r="AG53" i="127"/>
  <c r="AS52" i="127"/>
  <c r="AX52" i="127" s="1"/>
  <c r="AS53" i="127"/>
  <c r="AX53" i="127" s="1"/>
  <c r="AL110" i="127"/>
  <c r="AL114" i="127"/>
  <c r="AL113" i="127"/>
  <c r="AL145" i="127"/>
  <c r="AI81" i="127"/>
  <c r="AL146" i="127"/>
  <c r="L2" i="127" l="1"/>
  <c r="L3" i="127" s="1"/>
  <c r="K3" i="127"/>
  <c r="E3" i="343"/>
  <c r="K2" i="343"/>
  <c r="A152" i="1"/>
  <c r="DP9" i="346"/>
  <c r="CH23" i="346"/>
  <c r="CN23" i="346" s="1"/>
  <c r="CH13" i="346"/>
  <c r="CN13" i="346" s="1"/>
  <c r="DP19" i="346"/>
  <c r="AL52" i="127"/>
  <c r="GE21" i="346"/>
  <c r="GF21" i="346"/>
  <c r="GK21" i="346" s="1"/>
  <c r="CH27" i="346"/>
  <c r="CN27" i="346" s="1"/>
  <c r="CG27" i="346"/>
  <c r="GE32" i="346"/>
  <c r="GF32" i="346"/>
  <c r="GK32" i="346" s="1"/>
  <c r="CH28" i="346"/>
  <c r="CN28" i="346" s="1"/>
  <c r="CG28" i="346"/>
  <c r="GE28" i="346"/>
  <c r="GF28" i="346"/>
  <c r="GK28" i="346" s="1"/>
  <c r="CN98" i="127"/>
  <c r="DP18" i="346"/>
  <c r="DQ18" i="346"/>
  <c r="DW18" i="346" s="1"/>
  <c r="DP17" i="346"/>
  <c r="DQ17" i="346"/>
  <c r="DW17" i="346" s="1"/>
  <c r="CG10" i="346"/>
  <c r="CH10" i="346"/>
  <c r="CN10" i="346" s="1"/>
  <c r="DP7" i="346"/>
  <c r="DQ7" i="346"/>
  <c r="DW7" i="346" s="1"/>
  <c r="DP8" i="346"/>
  <c r="DQ8" i="346"/>
  <c r="DW8" i="346" s="1"/>
  <c r="DP23" i="346"/>
  <c r="DQ23" i="346"/>
  <c r="DW23" i="346" s="1"/>
  <c r="DP13" i="346"/>
  <c r="DQ13" i="346"/>
  <c r="DW13" i="346" s="1"/>
  <c r="DQ10" i="346"/>
  <c r="DW10" i="346" s="1"/>
  <c r="DP10" i="346"/>
  <c r="DP20" i="346"/>
  <c r="DQ20" i="346"/>
  <c r="DW20" i="346" s="1"/>
  <c r="DP16" i="346"/>
  <c r="DQ16" i="346"/>
  <c r="DW16" i="346" s="1"/>
  <c r="CG19" i="346"/>
  <c r="CH19" i="346"/>
  <c r="CN19" i="346" s="1"/>
  <c r="DP11" i="346"/>
  <c r="DQ11" i="346"/>
  <c r="DW11" i="346" s="1"/>
  <c r="CH6" i="346"/>
  <c r="CN6" i="346" s="1"/>
  <c r="CG6" i="346"/>
  <c r="CH15" i="346"/>
  <c r="CN15" i="346" s="1"/>
  <c r="CG15" i="346"/>
  <c r="CT98" i="127"/>
  <c r="CT144" i="127"/>
  <c r="CU144" i="127"/>
  <c r="CO66" i="127"/>
  <c r="CN66" i="127"/>
  <c r="CN133" i="127"/>
  <c r="CO133" i="127"/>
  <c r="DA98" i="127"/>
  <c r="CZ98" i="127"/>
  <c r="DA124" i="127"/>
  <c r="CZ124" i="127"/>
  <c r="DA87" i="127"/>
  <c r="CZ87" i="127"/>
  <c r="DA121" i="127"/>
  <c r="CZ121" i="127"/>
  <c r="DA118" i="127"/>
  <c r="CZ118" i="127"/>
  <c r="DA120" i="127"/>
  <c r="CZ120" i="127"/>
  <c r="CU52" i="127"/>
  <c r="CT52" i="127"/>
  <c r="DA123" i="127"/>
  <c r="CZ123" i="127"/>
  <c r="DA119" i="127"/>
  <c r="CZ119" i="127"/>
  <c r="DA84" i="127"/>
  <c r="CZ84" i="127"/>
  <c r="DA122" i="127"/>
  <c r="CZ122" i="127"/>
  <c r="DA50" i="127"/>
  <c r="CZ50" i="127"/>
  <c r="DA88" i="127"/>
  <c r="CZ88" i="127"/>
  <c r="DA51" i="127"/>
  <c r="CZ51" i="127"/>
  <c r="DA86" i="127"/>
  <c r="CZ86" i="127"/>
  <c r="DA85" i="127"/>
  <c r="CZ85" i="127"/>
  <c r="DA54" i="127"/>
  <c r="CZ54" i="127"/>
  <c r="DA83" i="127"/>
  <c r="CZ83" i="127"/>
  <c r="DA89" i="127"/>
  <c r="CZ89" i="127"/>
  <c r="AI53" i="127"/>
  <c r="AL53" i="127"/>
  <c r="T122" i="127"/>
  <c r="T119" i="127"/>
  <c r="T118" i="127"/>
  <c r="T87" i="127"/>
  <c r="T84" i="127"/>
  <c r="T83" i="127"/>
  <c r="T54" i="127"/>
  <c r="T51" i="127"/>
  <c r="T50" i="127"/>
  <c r="T124" i="127"/>
  <c r="T123" i="127"/>
  <c r="T121" i="127"/>
  <c r="T120" i="127"/>
  <c r="T89" i="127"/>
  <c r="T88" i="127"/>
  <c r="T86" i="127"/>
  <c r="T85" i="127"/>
  <c r="T56" i="127"/>
  <c r="K3" i="343" l="1"/>
  <c r="AP452" i="343" s="1"/>
  <c r="AP414" i="343"/>
  <c r="AP394" i="343"/>
  <c r="AP374" i="343"/>
  <c r="AP350" i="343"/>
  <c r="AP340" i="343"/>
  <c r="AP330" i="343"/>
  <c r="AP318" i="343"/>
  <c r="AP308" i="343"/>
  <c r="AP298" i="343"/>
  <c r="AP286" i="343"/>
  <c r="AP445" i="343"/>
  <c r="AP435" i="343"/>
  <c r="AP423" i="343"/>
  <c r="AP413" i="343"/>
  <c r="AP403" i="343"/>
  <c r="AP391" i="343"/>
  <c r="AP381" i="343"/>
  <c r="AP371" i="343"/>
  <c r="AP359" i="343"/>
  <c r="AP351" i="343"/>
  <c r="AP343" i="343"/>
  <c r="AP335" i="343"/>
  <c r="AP327" i="343"/>
  <c r="AP325" i="343"/>
  <c r="AP319" i="343"/>
  <c r="AP317" i="343"/>
  <c r="AP311" i="343"/>
  <c r="AP309" i="343"/>
  <c r="AP303" i="343"/>
  <c r="AP301" i="343"/>
  <c r="AP295" i="343"/>
  <c r="AP293" i="343"/>
  <c r="AP287" i="343"/>
  <c r="AP285" i="343"/>
  <c r="AP279" i="343"/>
  <c r="AP277" i="343"/>
  <c r="AP275" i="343"/>
  <c r="AP271" i="343"/>
  <c r="AP269" i="343"/>
  <c r="AP267" i="343"/>
  <c r="AP263" i="343"/>
  <c r="AP261" i="343"/>
  <c r="AP259" i="343"/>
  <c r="AP255" i="343"/>
  <c r="AP253" i="343"/>
  <c r="AP251" i="343"/>
  <c r="AP247" i="343"/>
  <c r="AP245" i="343"/>
  <c r="AP243" i="343"/>
  <c r="AP239" i="343"/>
  <c r="AP237" i="343"/>
  <c r="AP235" i="343"/>
  <c r="AP231" i="343"/>
  <c r="AP229" i="343"/>
  <c r="AP227" i="343"/>
  <c r="AP223" i="343"/>
  <c r="AP221" i="343"/>
  <c r="AP219" i="343"/>
  <c r="AP215" i="343"/>
  <c r="AP213" i="343"/>
  <c r="AP211" i="343"/>
  <c r="AP207" i="343"/>
  <c r="AP205" i="343"/>
  <c r="AP203" i="343"/>
  <c r="AP199" i="343"/>
  <c r="AP197" i="343"/>
  <c r="AP195" i="343"/>
  <c r="AP191" i="343"/>
  <c r="AP189" i="343"/>
  <c r="AP187" i="343"/>
  <c r="AP183" i="343"/>
  <c r="AP181" i="343"/>
  <c r="AP179" i="343"/>
  <c r="AP175" i="343"/>
  <c r="AP173" i="343"/>
  <c r="AP171" i="343"/>
  <c r="AP167" i="343"/>
  <c r="AP165" i="343"/>
  <c r="AP163" i="343"/>
  <c r="AP159" i="343"/>
  <c r="AP282" i="343"/>
  <c r="AP280" i="343"/>
  <c r="AP276" i="343"/>
  <c r="AP274" i="343"/>
  <c r="AP272" i="343"/>
  <c r="AP268" i="343"/>
  <c r="AP266" i="343"/>
  <c r="AP264" i="343"/>
  <c r="AP260" i="343"/>
  <c r="AP258" i="343"/>
  <c r="AP256" i="343"/>
  <c r="AP252" i="343"/>
  <c r="AP250" i="343"/>
  <c r="AP248" i="343"/>
  <c r="AP244" i="343"/>
  <c r="AP242" i="343"/>
  <c r="AP240" i="343"/>
  <c r="AP236" i="343"/>
  <c r="AP234" i="343"/>
  <c r="AP232" i="343"/>
  <c r="AP228" i="343"/>
  <c r="AP226" i="343"/>
  <c r="AP224" i="343"/>
  <c r="AP220" i="343"/>
  <c r="AP218" i="343"/>
  <c r="AP216" i="343"/>
  <c r="AP212" i="343"/>
  <c r="AP210" i="343"/>
  <c r="AP208" i="343"/>
  <c r="AP204" i="343"/>
  <c r="AP202" i="343"/>
  <c r="AP200" i="343"/>
  <c r="AP196" i="343"/>
  <c r="AP194" i="343"/>
  <c r="AP192" i="343"/>
  <c r="AP188" i="343"/>
  <c r="AP186" i="343"/>
  <c r="AP184" i="343"/>
  <c r="AP180" i="343"/>
  <c r="AP178" i="343"/>
  <c r="AP176" i="343"/>
  <c r="AP172" i="343"/>
  <c r="AP170" i="343"/>
  <c r="AP168" i="343"/>
  <c r="AP164" i="343"/>
  <c r="AP162" i="343"/>
  <c r="AP160" i="343"/>
  <c r="A153" i="1"/>
  <c r="CZ144" i="127"/>
  <c r="DA144" i="127"/>
  <c r="CT66" i="127"/>
  <c r="CU66" i="127"/>
  <c r="DG98" i="127"/>
  <c r="DL98" i="127" s="1"/>
  <c r="DF98" i="127"/>
  <c r="CT133" i="127"/>
  <c r="CU133" i="127"/>
  <c r="DG89" i="127"/>
  <c r="DL89" i="127" s="1"/>
  <c r="DF89" i="127"/>
  <c r="DG54" i="127"/>
  <c r="DL54" i="127" s="1"/>
  <c r="DF54" i="127"/>
  <c r="DG86" i="127"/>
  <c r="DL86" i="127" s="1"/>
  <c r="DF86" i="127"/>
  <c r="DG88" i="127"/>
  <c r="DL88" i="127" s="1"/>
  <c r="DF88" i="127"/>
  <c r="DG122" i="127"/>
  <c r="DL122" i="127" s="1"/>
  <c r="DF122" i="127"/>
  <c r="DG119" i="127"/>
  <c r="DL119" i="127" s="1"/>
  <c r="DF119" i="127"/>
  <c r="DA52" i="127"/>
  <c r="CZ52" i="127"/>
  <c r="DG118" i="127"/>
  <c r="DL118" i="127" s="1"/>
  <c r="DF118" i="127"/>
  <c r="DG87" i="127"/>
  <c r="DL87" i="127" s="1"/>
  <c r="DF87" i="127"/>
  <c r="DG83" i="127"/>
  <c r="DL83" i="127" s="1"/>
  <c r="DF83" i="127"/>
  <c r="DG85" i="127"/>
  <c r="DL85" i="127" s="1"/>
  <c r="DF85" i="127"/>
  <c r="DG51" i="127"/>
  <c r="DL51" i="127" s="1"/>
  <c r="DF51" i="127"/>
  <c r="DG50" i="127"/>
  <c r="DL50" i="127" s="1"/>
  <c r="DF50" i="127"/>
  <c r="DG84" i="127"/>
  <c r="DL84" i="127" s="1"/>
  <c r="DF84" i="127"/>
  <c r="DG123" i="127"/>
  <c r="DL123" i="127" s="1"/>
  <c r="DF123" i="127"/>
  <c r="DG120" i="127"/>
  <c r="DL120" i="127" s="1"/>
  <c r="DF120" i="127"/>
  <c r="DG121" i="127"/>
  <c r="DL121" i="127" s="1"/>
  <c r="DF121" i="127"/>
  <c r="DG124" i="127"/>
  <c r="DL124" i="127" s="1"/>
  <c r="DF124" i="127"/>
  <c r="T57" i="127"/>
  <c r="T59" i="127"/>
  <c r="T61" i="127"/>
  <c r="T70" i="127"/>
  <c r="T90" i="127"/>
  <c r="T92" i="127"/>
  <c r="T94" i="127"/>
  <c r="T96" i="127"/>
  <c r="T100" i="127"/>
  <c r="T102" i="127"/>
  <c r="T104" i="127"/>
  <c r="T106" i="127"/>
  <c r="T126" i="127"/>
  <c r="T128" i="127"/>
  <c r="T130" i="127"/>
  <c r="T134" i="127"/>
  <c r="T136" i="127"/>
  <c r="T138" i="127"/>
  <c r="T140" i="127"/>
  <c r="T142" i="127"/>
  <c r="T68" i="127"/>
  <c r="T72" i="127"/>
  <c r="T74" i="127"/>
  <c r="CN56" i="127"/>
  <c r="CN79" i="127"/>
  <c r="CN86" i="127"/>
  <c r="CN89" i="127"/>
  <c r="CN110" i="127"/>
  <c r="CN112" i="127"/>
  <c r="CN114" i="127"/>
  <c r="CN120" i="127"/>
  <c r="CN123" i="127"/>
  <c r="CN143" i="127"/>
  <c r="CN146" i="127"/>
  <c r="CN51" i="127"/>
  <c r="CN83" i="127"/>
  <c r="CN87" i="127"/>
  <c r="CN119" i="127"/>
  <c r="CN82" i="127"/>
  <c r="CN81" i="127"/>
  <c r="T58" i="127"/>
  <c r="T67" i="127"/>
  <c r="T71" i="127"/>
  <c r="T73" i="127"/>
  <c r="T91" i="127"/>
  <c r="T93" i="127"/>
  <c r="T95" i="127"/>
  <c r="T99" i="127"/>
  <c r="T101" i="127"/>
  <c r="T103" i="127"/>
  <c r="T105" i="127"/>
  <c r="T107" i="127"/>
  <c r="T125" i="127"/>
  <c r="T127" i="127"/>
  <c r="T129" i="127"/>
  <c r="T132" i="127"/>
  <c r="T135" i="127"/>
  <c r="T137" i="127"/>
  <c r="T139" i="127"/>
  <c r="T141" i="127"/>
  <c r="T55" i="127"/>
  <c r="T60" i="127"/>
  <c r="T62" i="127"/>
  <c r="T69" i="127"/>
  <c r="T75" i="127"/>
  <c r="CN55" i="127"/>
  <c r="CN77" i="127"/>
  <c r="CN85" i="127"/>
  <c r="CN88" i="127"/>
  <c r="CN109" i="127"/>
  <c r="CN111" i="127"/>
  <c r="CN113" i="127"/>
  <c r="CN116" i="127"/>
  <c r="CN121" i="127"/>
  <c r="CN124" i="127"/>
  <c r="CN145" i="127"/>
  <c r="CN50" i="127"/>
  <c r="CN54" i="127"/>
  <c r="CN84" i="127"/>
  <c r="CN118" i="127"/>
  <c r="CN122" i="127"/>
  <c r="CN80" i="127"/>
  <c r="AP341" i="343" l="1"/>
  <c r="AP357" i="343"/>
  <c r="AP379" i="343"/>
  <c r="AP399" i="343"/>
  <c r="AP421" i="343"/>
  <c r="AP443" i="343"/>
  <c r="AP294" i="343"/>
  <c r="AP316" i="343"/>
  <c r="AP338" i="343"/>
  <c r="AP366" i="343"/>
  <c r="AP410" i="343"/>
  <c r="AP333" i="343"/>
  <c r="AP349" i="343"/>
  <c r="AP367" i="343"/>
  <c r="AP389" i="343"/>
  <c r="AP411" i="343"/>
  <c r="AP431" i="343"/>
  <c r="AP284" i="343"/>
  <c r="AP306" i="343"/>
  <c r="AP326" i="343"/>
  <c r="AP348" i="343"/>
  <c r="AP390" i="343"/>
  <c r="AP434" i="343"/>
  <c r="AP166" i="343"/>
  <c r="AP174" i="343"/>
  <c r="AP182" i="343"/>
  <c r="AP190" i="343"/>
  <c r="AP198" i="343"/>
  <c r="AP206" i="343"/>
  <c r="AP214" i="343"/>
  <c r="AP222" i="343"/>
  <c r="AP230" i="343"/>
  <c r="AP238" i="343"/>
  <c r="AP246" i="343"/>
  <c r="AP254" i="343"/>
  <c r="AP262" i="343"/>
  <c r="AP270" i="343"/>
  <c r="AP278" i="343"/>
  <c r="AP161" i="343"/>
  <c r="AP169" i="343"/>
  <c r="AP177" i="343"/>
  <c r="AP185" i="343"/>
  <c r="AP193" i="343"/>
  <c r="AP201" i="343"/>
  <c r="AP209" i="343"/>
  <c r="AP217" i="343"/>
  <c r="AP225" i="343"/>
  <c r="AP233" i="343"/>
  <c r="AP241" i="343"/>
  <c r="AP249" i="343"/>
  <c r="AP257" i="343"/>
  <c r="AP265" i="343"/>
  <c r="AP273" i="343"/>
  <c r="AP281" i="343"/>
  <c r="AP289" i="343"/>
  <c r="AP297" i="343"/>
  <c r="AP305" i="343"/>
  <c r="AP313" i="343"/>
  <c r="AP321" i="343"/>
  <c r="AP329" i="343"/>
  <c r="AP337" i="343"/>
  <c r="AP345" i="343"/>
  <c r="AP353" i="343"/>
  <c r="AP363" i="343"/>
  <c r="AP373" i="343"/>
  <c r="AP383" i="343"/>
  <c r="AP395" i="343"/>
  <c r="AP405" i="343"/>
  <c r="AP415" i="343"/>
  <c r="AP427" i="343"/>
  <c r="AP437" i="343"/>
  <c r="AP447" i="343"/>
  <c r="AP290" i="343"/>
  <c r="AP300" i="343"/>
  <c r="AP310" i="343"/>
  <c r="AP322" i="343"/>
  <c r="AP332" i="343"/>
  <c r="AP342" i="343"/>
  <c r="AP358" i="343"/>
  <c r="AP378" i="343"/>
  <c r="AP398" i="343"/>
  <c r="AP422" i="343"/>
  <c r="AP283" i="343"/>
  <c r="AP291" i="343"/>
  <c r="AP299" i="343"/>
  <c r="AP307" i="343"/>
  <c r="AP315" i="343"/>
  <c r="AP323" i="343"/>
  <c r="AP331" i="343"/>
  <c r="AP339" i="343"/>
  <c r="AP347" i="343"/>
  <c r="AP355" i="343"/>
  <c r="AP365" i="343"/>
  <c r="AP375" i="343"/>
  <c r="AP387" i="343"/>
  <c r="AP397" i="343"/>
  <c r="AP407" i="343"/>
  <c r="AP419" i="343"/>
  <c r="AP429" i="343"/>
  <c r="AP439" i="343"/>
  <c r="AP451" i="343"/>
  <c r="AP292" i="343"/>
  <c r="AP302" i="343"/>
  <c r="AP314" i="343"/>
  <c r="AP324" i="343"/>
  <c r="AP334" i="343"/>
  <c r="AP346" i="343"/>
  <c r="AP362" i="343"/>
  <c r="AP382" i="343"/>
  <c r="AP406" i="343"/>
  <c r="AP430" i="343"/>
  <c r="AP361" i="343"/>
  <c r="AP369" i="343"/>
  <c r="AP377" i="343"/>
  <c r="AP385" i="343"/>
  <c r="AP393" i="343"/>
  <c r="AP401" i="343"/>
  <c r="AP409" i="343"/>
  <c r="AP417" i="343"/>
  <c r="AP425" i="343"/>
  <c r="AP433" i="343"/>
  <c r="AP441" i="343"/>
  <c r="AP449" i="343"/>
  <c r="AP288" i="343"/>
  <c r="AP296" i="343"/>
  <c r="AP304" i="343"/>
  <c r="AP312" i="343"/>
  <c r="AP320" i="343"/>
  <c r="AP328" i="343"/>
  <c r="AP336" i="343"/>
  <c r="AP344" i="343"/>
  <c r="AP354" i="343"/>
  <c r="AP370" i="343"/>
  <c r="AP386" i="343"/>
  <c r="AP402" i="343"/>
  <c r="AP418" i="343"/>
  <c r="AP438" i="343"/>
  <c r="AP426" i="343"/>
  <c r="AP446" i="343"/>
  <c r="AP442" i="343"/>
  <c r="AP450" i="343"/>
  <c r="AP352" i="343"/>
  <c r="AP360" i="343"/>
  <c r="AP368" i="343"/>
  <c r="AP376" i="343"/>
  <c r="AP384" i="343"/>
  <c r="AP392" i="343"/>
  <c r="AP400" i="343"/>
  <c r="AP408" i="343"/>
  <c r="AP416" i="343"/>
  <c r="AP424" i="343"/>
  <c r="AP432" i="343"/>
  <c r="AP440" i="343"/>
  <c r="AP448" i="343"/>
  <c r="AP356" i="343"/>
  <c r="AP364" i="343"/>
  <c r="AP372" i="343"/>
  <c r="AP380" i="343"/>
  <c r="AP388" i="343"/>
  <c r="AP396" i="343"/>
  <c r="AP404" i="343"/>
  <c r="AP412" i="343"/>
  <c r="AP420" i="343"/>
  <c r="AP428" i="343"/>
  <c r="AP436" i="343"/>
  <c r="AP444" i="343"/>
  <c r="A154" i="1"/>
  <c r="DF144" i="127"/>
  <c r="DG144" i="127"/>
  <c r="DL144" i="127" s="1"/>
  <c r="CZ66" i="127"/>
  <c r="DA66" i="127"/>
  <c r="CZ133" i="127"/>
  <c r="DA133" i="127"/>
  <c r="DG52" i="127"/>
  <c r="DL52" i="127" s="1"/>
  <c r="DF52" i="127"/>
  <c r="CT113" i="127"/>
  <c r="CT146" i="127"/>
  <c r="CT145" i="127"/>
  <c r="CT79" i="127"/>
  <c r="CT109" i="127"/>
  <c r="CT143" i="127"/>
  <c r="CT110" i="127"/>
  <c r="CN134" i="127"/>
  <c r="AS106" i="127"/>
  <c r="AX106" i="127" s="1"/>
  <c r="AF106" i="127"/>
  <c r="AG106" i="127"/>
  <c r="AG102" i="127"/>
  <c r="AF102" i="127"/>
  <c r="AS102" i="127"/>
  <c r="AX102" i="127" s="1"/>
  <c r="CN96" i="127"/>
  <c r="CN92" i="127"/>
  <c r="CN72" i="127"/>
  <c r="CN68" i="127"/>
  <c r="CN57" i="127"/>
  <c r="AT105" i="127"/>
  <c r="AH105" i="127"/>
  <c r="AG119" i="127"/>
  <c r="AF119" i="127"/>
  <c r="AS119" i="127"/>
  <c r="AX119" i="127" s="1"/>
  <c r="AG83" i="127"/>
  <c r="AF83" i="127"/>
  <c r="AS83" i="127"/>
  <c r="AX83" i="127" s="1"/>
  <c r="AF139" i="127"/>
  <c r="AS139" i="127"/>
  <c r="AX139" i="127" s="1"/>
  <c r="AG139" i="127"/>
  <c r="AF135" i="127"/>
  <c r="AS135" i="127"/>
  <c r="AX135" i="127" s="1"/>
  <c r="AG135" i="127"/>
  <c r="AF129" i="127"/>
  <c r="AS129" i="127"/>
  <c r="AX129" i="127" s="1"/>
  <c r="AG129" i="127"/>
  <c r="AF125" i="127"/>
  <c r="AS125" i="127"/>
  <c r="AX125" i="127" s="1"/>
  <c r="AG125" i="127"/>
  <c r="AG120" i="127"/>
  <c r="AF120" i="127"/>
  <c r="AS120" i="127"/>
  <c r="AX120" i="127" s="1"/>
  <c r="CN105" i="127"/>
  <c r="AS101" i="127"/>
  <c r="AX101" i="127" s="1"/>
  <c r="AG101" i="127"/>
  <c r="AF101" i="127"/>
  <c r="AS95" i="127"/>
  <c r="AX95" i="127" s="1"/>
  <c r="AG95" i="127"/>
  <c r="AF95" i="127"/>
  <c r="CN91" i="127"/>
  <c r="AS86" i="127"/>
  <c r="AX86" i="127" s="1"/>
  <c r="AG86" i="127"/>
  <c r="AF86" i="127"/>
  <c r="CN73" i="127"/>
  <c r="CN69" i="127"/>
  <c r="CN62" i="127"/>
  <c r="CN58" i="127"/>
  <c r="AT104" i="127"/>
  <c r="AH104" i="127"/>
  <c r="AT90" i="127"/>
  <c r="AH90" i="127"/>
  <c r="AT59" i="127"/>
  <c r="AH59" i="127"/>
  <c r="CN142" i="127"/>
  <c r="CN138" i="127"/>
  <c r="CN128" i="127"/>
  <c r="AS124" i="127"/>
  <c r="AX124" i="127" s="1"/>
  <c r="AG124" i="127"/>
  <c r="AF124" i="127"/>
  <c r="CN61" i="127"/>
  <c r="AS122" i="127"/>
  <c r="AX122" i="127" s="1"/>
  <c r="AG122" i="127"/>
  <c r="AF122" i="127"/>
  <c r="AG84" i="127"/>
  <c r="AF84" i="127"/>
  <c r="AS84" i="127"/>
  <c r="AX84" i="127" s="1"/>
  <c r="AG50" i="127"/>
  <c r="AF50" i="127"/>
  <c r="AS50" i="127"/>
  <c r="AX50" i="127" s="1"/>
  <c r="AF142" i="127"/>
  <c r="AG142" i="127"/>
  <c r="AS142" i="127"/>
  <c r="AX142" i="127" s="1"/>
  <c r="AF138" i="127"/>
  <c r="AG138" i="127"/>
  <c r="AS138" i="127"/>
  <c r="AX138" i="127" s="1"/>
  <c r="AS134" i="127"/>
  <c r="AX134" i="127" s="1"/>
  <c r="AG134" i="127"/>
  <c r="AF134" i="127"/>
  <c r="AG128" i="127"/>
  <c r="AF128" i="127"/>
  <c r="AS128" i="127"/>
  <c r="AX128" i="127" s="1"/>
  <c r="CN106" i="127"/>
  <c r="CN102" i="127"/>
  <c r="AG96" i="127"/>
  <c r="AF96" i="127"/>
  <c r="AS96" i="127"/>
  <c r="AX96" i="127" s="1"/>
  <c r="AG92" i="127"/>
  <c r="AF92" i="127"/>
  <c r="AS92" i="127"/>
  <c r="AX92" i="127" s="1"/>
  <c r="AS88" i="127"/>
  <c r="AX88" i="127" s="1"/>
  <c r="AG88" i="127"/>
  <c r="AF88" i="127"/>
  <c r="CN74" i="127"/>
  <c r="CN70" i="127"/>
  <c r="CN59" i="127"/>
  <c r="AF55" i="127"/>
  <c r="AS55" i="127"/>
  <c r="AX55" i="127" s="1"/>
  <c r="AG55" i="127"/>
  <c r="AT75" i="127"/>
  <c r="AH75" i="127"/>
  <c r="AH62" i="127"/>
  <c r="AT62" i="127"/>
  <c r="AT139" i="127"/>
  <c r="AH139" i="127"/>
  <c r="AT135" i="127"/>
  <c r="AH135" i="127"/>
  <c r="AH129" i="127"/>
  <c r="AT129" i="127"/>
  <c r="AH125" i="127"/>
  <c r="AT125" i="127"/>
  <c r="AH101" i="127"/>
  <c r="AT101" i="127"/>
  <c r="AH95" i="127"/>
  <c r="AT95" i="127"/>
  <c r="AH91" i="127"/>
  <c r="AT91" i="127"/>
  <c r="AT71" i="127"/>
  <c r="AH71" i="127"/>
  <c r="AH58" i="127"/>
  <c r="AT58" i="127"/>
  <c r="CN139" i="127"/>
  <c r="CN135" i="127"/>
  <c r="CN129" i="127"/>
  <c r="CN125" i="127"/>
  <c r="CN107" i="127"/>
  <c r="CN103" i="127"/>
  <c r="AF99" i="127"/>
  <c r="AS99" i="127"/>
  <c r="AX99" i="127" s="1"/>
  <c r="AG99" i="127"/>
  <c r="AF93" i="127"/>
  <c r="AS93" i="127"/>
  <c r="AX93" i="127" s="1"/>
  <c r="AG93" i="127"/>
  <c r="AS73" i="127"/>
  <c r="AX73" i="127" s="1"/>
  <c r="AG73" i="127"/>
  <c r="AF73" i="127"/>
  <c r="AS69" i="127"/>
  <c r="AX69" i="127" s="1"/>
  <c r="AG69" i="127"/>
  <c r="AF69" i="127"/>
  <c r="AS62" i="127"/>
  <c r="AX62" i="127" s="1"/>
  <c r="AG62" i="127"/>
  <c r="AF62" i="127"/>
  <c r="AS58" i="127"/>
  <c r="AX58" i="127" s="1"/>
  <c r="AG58" i="127"/>
  <c r="AF58" i="127"/>
  <c r="AT74" i="127"/>
  <c r="AH74" i="127"/>
  <c r="AT68" i="127"/>
  <c r="AH68" i="127"/>
  <c r="AH140" i="127"/>
  <c r="AT140" i="127"/>
  <c r="AH136" i="127"/>
  <c r="AT136" i="127"/>
  <c r="AT130" i="127"/>
  <c r="AH130" i="127"/>
  <c r="AT126" i="127"/>
  <c r="AH126" i="127"/>
  <c r="AT100" i="127"/>
  <c r="AH100" i="127"/>
  <c r="AT94" i="127"/>
  <c r="AH94" i="127"/>
  <c r="AS136" i="127"/>
  <c r="AX136" i="127" s="1"/>
  <c r="AF136" i="127"/>
  <c r="AG136" i="127"/>
  <c r="AG126" i="127"/>
  <c r="AF126" i="127"/>
  <c r="AS126" i="127"/>
  <c r="AX126" i="127" s="1"/>
  <c r="AS100" i="127"/>
  <c r="AX100" i="127" s="1"/>
  <c r="AG100" i="127"/>
  <c r="AF100" i="127"/>
  <c r="AS94" i="127"/>
  <c r="AX94" i="127" s="1"/>
  <c r="AG94" i="127"/>
  <c r="AF94" i="127"/>
  <c r="AG74" i="127"/>
  <c r="AF74" i="127"/>
  <c r="AS74" i="127"/>
  <c r="AX74" i="127" s="1"/>
  <c r="AG70" i="127"/>
  <c r="AF70" i="127"/>
  <c r="AS70" i="127"/>
  <c r="AX70" i="127" s="1"/>
  <c r="AG59" i="127"/>
  <c r="AF59" i="127"/>
  <c r="AS59" i="127"/>
  <c r="AX59" i="127" s="1"/>
  <c r="AG87" i="127"/>
  <c r="AF87" i="127"/>
  <c r="AS87" i="127"/>
  <c r="AX87" i="127" s="1"/>
  <c r="AG51" i="127"/>
  <c r="AF51" i="127"/>
  <c r="AS51" i="127"/>
  <c r="AX51" i="127" s="1"/>
  <c r="CN141" i="127"/>
  <c r="CN137" i="127"/>
  <c r="AS132" i="127"/>
  <c r="AX132" i="127" s="1"/>
  <c r="AF132" i="127"/>
  <c r="AG132" i="127"/>
  <c r="AS127" i="127"/>
  <c r="AX127" i="127" s="1"/>
  <c r="AF127" i="127"/>
  <c r="AG127" i="127"/>
  <c r="AG123" i="127"/>
  <c r="AF123" i="127"/>
  <c r="AS123" i="127"/>
  <c r="AX123" i="127" s="1"/>
  <c r="AS107" i="127"/>
  <c r="AX107" i="127" s="1"/>
  <c r="AG107" i="127"/>
  <c r="AF107" i="127"/>
  <c r="AS103" i="127"/>
  <c r="AX103" i="127" s="1"/>
  <c r="AG103" i="127"/>
  <c r="AF103" i="127"/>
  <c r="CN99" i="127"/>
  <c r="CN93" i="127"/>
  <c r="AF89" i="127"/>
  <c r="AS89" i="127"/>
  <c r="AX89" i="127" s="1"/>
  <c r="AG89" i="127"/>
  <c r="AF75" i="127"/>
  <c r="AS75" i="127"/>
  <c r="AX75" i="127" s="1"/>
  <c r="AG75" i="127"/>
  <c r="AF71" i="127"/>
  <c r="AS71" i="127"/>
  <c r="AX71" i="127" s="1"/>
  <c r="AG71" i="127"/>
  <c r="AF67" i="127"/>
  <c r="AS67" i="127"/>
  <c r="AX67" i="127" s="1"/>
  <c r="AG67" i="127"/>
  <c r="AF60" i="127"/>
  <c r="AS60" i="127"/>
  <c r="AX60" i="127" s="1"/>
  <c r="AG60" i="127"/>
  <c r="AF56" i="127"/>
  <c r="AS56" i="127"/>
  <c r="AX56" i="127" s="1"/>
  <c r="AG56" i="127"/>
  <c r="AT102" i="127"/>
  <c r="AH102" i="127"/>
  <c r="AT92" i="127"/>
  <c r="AH92" i="127"/>
  <c r="AT70" i="127"/>
  <c r="AH70" i="127"/>
  <c r="AT57" i="127"/>
  <c r="AH57" i="127"/>
  <c r="AS140" i="127"/>
  <c r="AX140" i="127" s="1"/>
  <c r="AF140" i="127"/>
  <c r="AG140" i="127"/>
  <c r="AG130" i="127"/>
  <c r="AF130" i="127"/>
  <c r="AS130" i="127"/>
  <c r="AX130" i="127" s="1"/>
  <c r="AG121" i="127"/>
  <c r="AF121" i="127"/>
  <c r="AS121" i="127"/>
  <c r="AX121" i="127" s="1"/>
  <c r="CN104" i="127"/>
  <c r="AG90" i="127"/>
  <c r="AF90" i="127"/>
  <c r="AS90" i="127"/>
  <c r="AX90" i="127" s="1"/>
  <c r="AG118" i="127"/>
  <c r="AF118" i="127"/>
  <c r="AS118" i="127"/>
  <c r="AX118" i="127" s="1"/>
  <c r="AG54" i="127"/>
  <c r="AF54" i="127"/>
  <c r="AS54" i="127"/>
  <c r="AX54" i="127" s="1"/>
  <c r="CN140" i="127"/>
  <c r="CN136" i="127"/>
  <c r="CN130" i="127"/>
  <c r="CN126" i="127"/>
  <c r="AG104" i="127"/>
  <c r="AF104" i="127"/>
  <c r="AS104" i="127"/>
  <c r="AX104" i="127" s="1"/>
  <c r="CN100" i="127"/>
  <c r="CN94" i="127"/>
  <c r="CN90" i="127"/>
  <c r="AS85" i="127"/>
  <c r="AX85" i="127" s="1"/>
  <c r="AG85" i="127"/>
  <c r="AF85" i="127"/>
  <c r="AS72" i="127"/>
  <c r="AX72" i="127" s="1"/>
  <c r="AG72" i="127"/>
  <c r="AF72" i="127"/>
  <c r="AS68" i="127"/>
  <c r="AX68" i="127" s="1"/>
  <c r="AG68" i="127"/>
  <c r="AF68" i="127"/>
  <c r="AS61" i="127"/>
  <c r="AX61" i="127" s="1"/>
  <c r="AG61" i="127"/>
  <c r="AF61" i="127"/>
  <c r="AS57" i="127"/>
  <c r="AX57" i="127" s="1"/>
  <c r="AG57" i="127"/>
  <c r="AF57" i="127"/>
  <c r="AH69" i="127"/>
  <c r="AT69" i="127"/>
  <c r="AT60" i="127"/>
  <c r="AH60" i="127"/>
  <c r="AH141" i="127"/>
  <c r="AT141" i="127"/>
  <c r="AH137" i="127"/>
  <c r="AT137" i="127"/>
  <c r="AH132" i="127"/>
  <c r="AT132" i="127"/>
  <c r="AH127" i="127"/>
  <c r="AT127" i="127"/>
  <c r="AH107" i="127"/>
  <c r="AT107" i="127"/>
  <c r="AH103" i="127"/>
  <c r="AT103" i="127"/>
  <c r="AT99" i="127"/>
  <c r="AH99" i="127"/>
  <c r="AT93" i="127"/>
  <c r="AH93" i="127"/>
  <c r="AH73" i="127"/>
  <c r="AT73" i="127"/>
  <c r="AT67" i="127"/>
  <c r="AH67" i="127"/>
  <c r="AG141" i="127"/>
  <c r="AS141" i="127"/>
  <c r="AX141" i="127" s="1"/>
  <c r="AF141" i="127"/>
  <c r="AG137" i="127"/>
  <c r="AS137" i="127"/>
  <c r="AX137" i="127" s="1"/>
  <c r="AF137" i="127"/>
  <c r="CN132" i="127"/>
  <c r="CN127" i="127"/>
  <c r="AF105" i="127"/>
  <c r="AG105" i="127"/>
  <c r="AS105" i="127"/>
  <c r="AX105" i="127" s="1"/>
  <c r="CN101" i="127"/>
  <c r="CN95" i="127"/>
  <c r="AS91" i="127"/>
  <c r="AX91" i="127" s="1"/>
  <c r="AF91" i="127"/>
  <c r="AG91" i="127"/>
  <c r="CN75" i="127"/>
  <c r="CN71" i="127"/>
  <c r="CN67" i="127"/>
  <c r="CN60" i="127"/>
  <c r="AT72" i="127"/>
  <c r="AH72" i="127"/>
  <c r="AT142" i="127"/>
  <c r="AH142" i="127"/>
  <c r="AT138" i="127"/>
  <c r="AH138" i="127"/>
  <c r="AH134" i="127"/>
  <c r="AT134" i="127"/>
  <c r="AT128" i="127"/>
  <c r="AH128" i="127"/>
  <c r="AT106" i="127"/>
  <c r="AH106" i="127"/>
  <c r="AT96" i="127"/>
  <c r="AH96" i="127"/>
  <c r="AT61" i="127"/>
  <c r="AH61" i="127"/>
  <c r="A155" i="1" l="1"/>
  <c r="DF66" i="127"/>
  <c r="DG66" i="127"/>
  <c r="DL66" i="127" s="1"/>
  <c r="DF133" i="127"/>
  <c r="DG133" i="127"/>
  <c r="DL133" i="127" s="1"/>
  <c r="CT81" i="127"/>
  <c r="CT82" i="127"/>
  <c r="AL104" i="127"/>
  <c r="AI104" i="127"/>
  <c r="CT126" i="127"/>
  <c r="AI118" i="127"/>
  <c r="AL118" i="127"/>
  <c r="AL121" i="127"/>
  <c r="AI121" i="127"/>
  <c r="AI140" i="127"/>
  <c r="AL140" i="127"/>
  <c r="AL59" i="127"/>
  <c r="AI59" i="127"/>
  <c r="AL62" i="127"/>
  <c r="AI62" i="127"/>
  <c r="CT135" i="127"/>
  <c r="CT142" i="127"/>
  <c r="CT58" i="127"/>
  <c r="CT69" i="127"/>
  <c r="AI125" i="127"/>
  <c r="AL125" i="127"/>
  <c r="CT68" i="127"/>
  <c r="AL91" i="127"/>
  <c r="AI91" i="127"/>
  <c r="AI105" i="127"/>
  <c r="AL105" i="127"/>
  <c r="CT127" i="127"/>
  <c r="AI72" i="127"/>
  <c r="AL72" i="127"/>
  <c r="CT94" i="127"/>
  <c r="CT136" i="127"/>
  <c r="AI90" i="127"/>
  <c r="AL90" i="127"/>
  <c r="AI130" i="127"/>
  <c r="AL130" i="127"/>
  <c r="AI56" i="127"/>
  <c r="AL56" i="127"/>
  <c r="AI75" i="127"/>
  <c r="AL75" i="127"/>
  <c r="CZ110" i="127"/>
  <c r="AI127" i="127"/>
  <c r="AL127" i="127"/>
  <c r="CT141" i="127"/>
  <c r="AI87" i="127"/>
  <c r="AL87" i="127"/>
  <c r="AI94" i="127"/>
  <c r="AL94" i="127"/>
  <c r="AI136" i="127"/>
  <c r="AL136" i="127"/>
  <c r="AL69" i="127"/>
  <c r="AI69" i="127"/>
  <c r="CT103" i="127"/>
  <c r="CT125" i="127"/>
  <c r="CT74" i="127"/>
  <c r="CT102" i="127"/>
  <c r="CT116" i="127"/>
  <c r="AL138" i="127"/>
  <c r="AI138" i="127"/>
  <c r="AI50" i="127"/>
  <c r="AL50" i="127"/>
  <c r="CT91" i="127"/>
  <c r="AL120" i="127"/>
  <c r="AI120" i="127"/>
  <c r="AI129" i="127"/>
  <c r="AL129" i="127"/>
  <c r="AI83" i="127"/>
  <c r="AL83" i="127"/>
  <c r="CT60" i="127"/>
  <c r="CT71" i="127"/>
  <c r="AL141" i="127"/>
  <c r="AI141" i="127"/>
  <c r="AI68" i="127"/>
  <c r="AL68" i="127"/>
  <c r="CT99" i="127"/>
  <c r="AI51" i="127"/>
  <c r="AL51" i="127"/>
  <c r="CZ79" i="127"/>
  <c r="AI99" i="127"/>
  <c r="AL99" i="127"/>
  <c r="AL134" i="127"/>
  <c r="AI134" i="127"/>
  <c r="AI122" i="127"/>
  <c r="AL122" i="127"/>
  <c r="CT61" i="127"/>
  <c r="CT105" i="127"/>
  <c r="CZ143" i="127"/>
  <c r="CT112" i="127"/>
  <c r="CT132" i="127"/>
  <c r="AL137" i="127"/>
  <c r="AI137" i="127"/>
  <c r="AI61" i="127"/>
  <c r="AL61" i="127"/>
  <c r="CT90" i="127"/>
  <c r="CT100" i="127"/>
  <c r="CT111" i="127"/>
  <c r="CT140" i="127"/>
  <c r="AI54" i="127"/>
  <c r="AL54" i="127"/>
  <c r="CT104" i="127"/>
  <c r="AI67" i="127"/>
  <c r="AL67" i="127"/>
  <c r="AL107" i="127"/>
  <c r="AI107" i="127"/>
  <c r="CT137" i="127"/>
  <c r="CZ146" i="127"/>
  <c r="AL74" i="127"/>
  <c r="AI74" i="127"/>
  <c r="AL58" i="127"/>
  <c r="AI58" i="127"/>
  <c r="AI93" i="127"/>
  <c r="AL93" i="127"/>
  <c r="CT107" i="127"/>
  <c r="CT129" i="127"/>
  <c r="AI55" i="127"/>
  <c r="AL55" i="127"/>
  <c r="CT59" i="127"/>
  <c r="CT70" i="127"/>
  <c r="AL96" i="127"/>
  <c r="AI96" i="127"/>
  <c r="CT106" i="127"/>
  <c r="CT128" i="127"/>
  <c r="AL86" i="127"/>
  <c r="AI86" i="127"/>
  <c r="AL101" i="127"/>
  <c r="AI101" i="127"/>
  <c r="AI139" i="127"/>
  <c r="AL139" i="127"/>
  <c r="AL102" i="127"/>
  <c r="AI102" i="127"/>
  <c r="CT134" i="127"/>
  <c r="CT101" i="127"/>
  <c r="AI71" i="127"/>
  <c r="AL71" i="127"/>
  <c r="CT77" i="127"/>
  <c r="CZ145" i="127"/>
  <c r="CT92" i="127"/>
  <c r="CT67" i="127"/>
  <c r="CT75" i="127"/>
  <c r="CT95" i="127"/>
  <c r="CT114" i="127"/>
  <c r="AI57" i="127"/>
  <c r="AL57" i="127"/>
  <c r="AL85" i="127"/>
  <c r="AI85" i="127"/>
  <c r="CZ113" i="127"/>
  <c r="CT130" i="127"/>
  <c r="AI60" i="127"/>
  <c r="AL60" i="127"/>
  <c r="AL89" i="127"/>
  <c r="AI89" i="127"/>
  <c r="CT93" i="127"/>
  <c r="AL103" i="127"/>
  <c r="AI103" i="127"/>
  <c r="AL123" i="127"/>
  <c r="AI123" i="127"/>
  <c r="AI132" i="127"/>
  <c r="AL132" i="127"/>
  <c r="AL70" i="127"/>
  <c r="AI70" i="127"/>
  <c r="AI100" i="127"/>
  <c r="AL100" i="127"/>
  <c r="AI126" i="127"/>
  <c r="AL126" i="127"/>
  <c r="AL73" i="127"/>
  <c r="AI73" i="127"/>
  <c r="CT139" i="127"/>
  <c r="AL88" i="127"/>
  <c r="AI88" i="127"/>
  <c r="AL92" i="127"/>
  <c r="AI92" i="127"/>
  <c r="CZ109" i="127"/>
  <c r="AL128" i="127"/>
  <c r="AI128" i="127"/>
  <c r="AL142" i="127"/>
  <c r="AI142" i="127"/>
  <c r="AI84" i="127"/>
  <c r="AL84" i="127"/>
  <c r="CT80" i="127"/>
  <c r="AI124" i="127"/>
  <c r="AL124" i="127"/>
  <c r="CT138" i="127"/>
  <c r="CT62" i="127"/>
  <c r="CT73" i="127"/>
  <c r="AL95" i="127"/>
  <c r="AI95" i="127"/>
  <c r="AI135" i="127"/>
  <c r="AL135" i="127"/>
  <c r="AI119" i="127"/>
  <c r="AL119" i="127"/>
  <c r="CT57" i="127"/>
  <c r="CT72" i="127"/>
  <c r="CT96" i="127"/>
  <c r="AI106" i="127"/>
  <c r="AL106" i="127"/>
  <c r="CZ82" i="127" l="1"/>
  <c r="CZ81" i="127"/>
  <c r="CZ73" i="127"/>
  <c r="DF109" i="127"/>
  <c r="DL109" i="127"/>
  <c r="CZ111" i="127"/>
  <c r="CZ112" i="127"/>
  <c r="CZ141" i="127"/>
  <c r="DF110" i="127"/>
  <c r="DL110" i="127"/>
  <c r="CZ80" i="127"/>
  <c r="CZ114" i="127"/>
  <c r="CZ127" i="127"/>
  <c r="CZ96" i="127"/>
  <c r="CZ57" i="127"/>
  <c r="CZ130" i="127"/>
  <c r="CZ75" i="127"/>
  <c r="CZ92" i="127"/>
  <c r="CZ128" i="127"/>
  <c r="CZ59" i="127"/>
  <c r="CZ90" i="127"/>
  <c r="CZ105" i="127"/>
  <c r="CZ99" i="127"/>
  <c r="CZ60" i="127"/>
  <c r="CZ102" i="127"/>
  <c r="CZ94" i="127"/>
  <c r="CZ135" i="127"/>
  <c r="CZ126" i="127"/>
  <c r="CZ77" i="127"/>
  <c r="CZ101" i="127"/>
  <c r="CZ129" i="127"/>
  <c r="CZ137" i="127"/>
  <c r="CZ103" i="127"/>
  <c r="CZ58" i="127"/>
  <c r="CZ62" i="127"/>
  <c r="DF113" i="127"/>
  <c r="DL113" i="127"/>
  <c r="CZ95" i="127"/>
  <c r="DF145" i="127"/>
  <c r="DL145" i="127"/>
  <c r="CZ134" i="127"/>
  <c r="CZ107" i="127"/>
  <c r="DF146" i="127"/>
  <c r="DL146" i="127"/>
  <c r="CZ140" i="127"/>
  <c r="CZ132" i="127"/>
  <c r="DF143" i="127"/>
  <c r="DL143" i="127"/>
  <c r="DF79" i="127"/>
  <c r="DL79" i="127"/>
  <c r="CZ116" i="127"/>
  <c r="CZ125" i="127"/>
  <c r="CZ136" i="127"/>
  <c r="CZ69" i="127"/>
  <c r="CZ142" i="127"/>
  <c r="CZ138" i="127"/>
  <c r="CZ91" i="127"/>
  <c r="CZ72" i="127"/>
  <c r="CZ139" i="127"/>
  <c r="CZ93" i="127"/>
  <c r="CZ67" i="127"/>
  <c r="CZ106" i="127"/>
  <c r="CZ70" i="127"/>
  <c r="CZ104" i="127"/>
  <c r="CZ100" i="127"/>
  <c r="CZ61" i="127"/>
  <c r="CZ71" i="127"/>
  <c r="CZ74" i="127"/>
  <c r="CZ68" i="127"/>
  <c r="DF81" i="127" l="1"/>
  <c r="DL81" i="127"/>
  <c r="DF82" i="127"/>
  <c r="DL82" i="127"/>
  <c r="DF138" i="127"/>
  <c r="DL138" i="127"/>
  <c r="DF69" i="127"/>
  <c r="DL69" i="127"/>
  <c r="DF125" i="127"/>
  <c r="DL125" i="127"/>
  <c r="DF134" i="127"/>
  <c r="DL134" i="127"/>
  <c r="DF95" i="127"/>
  <c r="DL95" i="127"/>
  <c r="DF62" i="127"/>
  <c r="DL62" i="127"/>
  <c r="DF103" i="127"/>
  <c r="DL103" i="127"/>
  <c r="DF129" i="127"/>
  <c r="DL129" i="127"/>
  <c r="DF77" i="127"/>
  <c r="DL77" i="127"/>
  <c r="DF114" i="127"/>
  <c r="DL114" i="127"/>
  <c r="DF112" i="127"/>
  <c r="DL112" i="127"/>
  <c r="DL74" i="127"/>
  <c r="DF74" i="127"/>
  <c r="DL61" i="127"/>
  <c r="DF61" i="127"/>
  <c r="DL104" i="127"/>
  <c r="DF104" i="127"/>
  <c r="DL106" i="127"/>
  <c r="DF106" i="127"/>
  <c r="DL93" i="127"/>
  <c r="DF93" i="127"/>
  <c r="DL72" i="127"/>
  <c r="DF72" i="127"/>
  <c r="DL132" i="127"/>
  <c r="DF132" i="127"/>
  <c r="DL135" i="127"/>
  <c r="DF135" i="127"/>
  <c r="DL60" i="127"/>
  <c r="DF60" i="127"/>
  <c r="DL105" i="127"/>
  <c r="DF105" i="127"/>
  <c r="DL59" i="127"/>
  <c r="DF59" i="127"/>
  <c r="DL92" i="127"/>
  <c r="DF92" i="127"/>
  <c r="DL130" i="127"/>
  <c r="DF130" i="127"/>
  <c r="DL96" i="127"/>
  <c r="DF96" i="127"/>
  <c r="DF91" i="127"/>
  <c r="DL91" i="127"/>
  <c r="DF142" i="127"/>
  <c r="DL142" i="127"/>
  <c r="DF136" i="127"/>
  <c r="DL136" i="127"/>
  <c r="DF116" i="127"/>
  <c r="DL116" i="127"/>
  <c r="DF140" i="127"/>
  <c r="DL140" i="127"/>
  <c r="DF107" i="127"/>
  <c r="DL107" i="127"/>
  <c r="DF58" i="127"/>
  <c r="DL58" i="127"/>
  <c r="DF137" i="127"/>
  <c r="DL137" i="127"/>
  <c r="DF101" i="127"/>
  <c r="DL101" i="127"/>
  <c r="DF127" i="127"/>
  <c r="DL127" i="127"/>
  <c r="DF80" i="127"/>
  <c r="DL80" i="127"/>
  <c r="DF141" i="127"/>
  <c r="DL141" i="127"/>
  <c r="DF111" i="127"/>
  <c r="DL111" i="127"/>
  <c r="DF73" i="127"/>
  <c r="DL73" i="127"/>
  <c r="DL68" i="127"/>
  <c r="DF68" i="127"/>
  <c r="DL71" i="127"/>
  <c r="DF71" i="127"/>
  <c r="DL100" i="127"/>
  <c r="DF100" i="127"/>
  <c r="DL70" i="127"/>
  <c r="DF70" i="127"/>
  <c r="DL67" i="127"/>
  <c r="DF67" i="127"/>
  <c r="DL139" i="127"/>
  <c r="DF139" i="127"/>
  <c r="DL126" i="127"/>
  <c r="DF126" i="127"/>
  <c r="DL94" i="127"/>
  <c r="DF94" i="127"/>
  <c r="DL102" i="127"/>
  <c r="DF102" i="127"/>
  <c r="DL99" i="127"/>
  <c r="DF99" i="127"/>
  <c r="DL90" i="127"/>
  <c r="DF90" i="127"/>
  <c r="DL128" i="127"/>
  <c r="DF128" i="127"/>
  <c r="DL75" i="127"/>
  <c r="DF75" i="127"/>
  <c r="DL57" i="127"/>
  <c r="DF57" i="127"/>
  <c r="BR56" i="115" l="1"/>
  <c r="BR55" i="115"/>
  <c r="BR54" i="115"/>
  <c r="BR53" i="115"/>
  <c r="BR52" i="115"/>
  <c r="BR51" i="115"/>
  <c r="BR50" i="115"/>
  <c r="BR49" i="115"/>
  <c r="BR48" i="115"/>
  <c r="BR47" i="115"/>
  <c r="BR46" i="115"/>
  <c r="BR45" i="115"/>
  <c r="BR44" i="115"/>
  <c r="BR43" i="115"/>
  <c r="BR42" i="115"/>
  <c r="BR41" i="115"/>
  <c r="BR40" i="115"/>
  <c r="BR39" i="115"/>
  <c r="BR38" i="115"/>
  <c r="BR37" i="115"/>
  <c r="BR36" i="115"/>
  <c r="BR35" i="115"/>
  <c r="BR34" i="115"/>
  <c r="BR33" i="115"/>
  <c r="BR32" i="115"/>
  <c r="BR31" i="115"/>
  <c r="BR29" i="115"/>
  <c r="BR28" i="115"/>
  <c r="BR27" i="115"/>
  <c r="BR26" i="115"/>
  <c r="BR25" i="115"/>
  <c r="BR23" i="115"/>
  <c r="BR22" i="115"/>
  <c r="BR21" i="115"/>
  <c r="BR20" i="115"/>
  <c r="BR19" i="115"/>
  <c r="BR18" i="115"/>
  <c r="BR17" i="115"/>
  <c r="BR16" i="115"/>
  <c r="BR15" i="115"/>
  <c r="BR14" i="115"/>
  <c r="BR13" i="115"/>
  <c r="BR12" i="115"/>
  <c r="BR11" i="115"/>
  <c r="BR10" i="115"/>
  <c r="BR9" i="115"/>
  <c r="BR8" i="115"/>
  <c r="BR7" i="115"/>
  <c r="BR6" i="115"/>
  <c r="BR5" i="115"/>
  <c r="BR4" i="115"/>
  <c r="BR3" i="115"/>
  <c r="BL56" i="115"/>
  <c r="BL55" i="115"/>
  <c r="BL54" i="115"/>
  <c r="BL53" i="115"/>
  <c r="BL52" i="115"/>
  <c r="BL51" i="115"/>
  <c r="BL50" i="115"/>
  <c r="BL49" i="115"/>
  <c r="BL48" i="115"/>
  <c r="BL47" i="115"/>
  <c r="BL46" i="115"/>
  <c r="BL45" i="115"/>
  <c r="BL44" i="115"/>
  <c r="BL43" i="115"/>
  <c r="BL42" i="115"/>
  <c r="BL41" i="115"/>
  <c r="BL40" i="115"/>
  <c r="BL39" i="115"/>
  <c r="BL38" i="115"/>
  <c r="BL37" i="115"/>
  <c r="BL36" i="115"/>
  <c r="BL35" i="115"/>
  <c r="BL34" i="115"/>
  <c r="BL33" i="115"/>
  <c r="BL32" i="115"/>
  <c r="BL31" i="115"/>
  <c r="BL29" i="115"/>
  <c r="BL28" i="115"/>
  <c r="BL27" i="115"/>
  <c r="BL26" i="115"/>
  <c r="BL25" i="115"/>
  <c r="BL23" i="115"/>
  <c r="BL22" i="115"/>
  <c r="BL21" i="115"/>
  <c r="BL20" i="115"/>
  <c r="BL19" i="115"/>
  <c r="BL18" i="115"/>
  <c r="BL17" i="115"/>
  <c r="BL16" i="115"/>
  <c r="BL15" i="115"/>
  <c r="BL14" i="115"/>
  <c r="BL13" i="115"/>
  <c r="BL12" i="115"/>
  <c r="BL11" i="115"/>
  <c r="BL10" i="115"/>
  <c r="BL9" i="115"/>
  <c r="BL8" i="115"/>
  <c r="BL7" i="115"/>
  <c r="BL6" i="115"/>
  <c r="BL5" i="115"/>
  <c r="BL4" i="115"/>
  <c r="BL3" i="115"/>
  <c r="BF56" i="115"/>
  <c r="BF55" i="115"/>
  <c r="BF54" i="115"/>
  <c r="BF53" i="115"/>
  <c r="BF52" i="115"/>
  <c r="BF51" i="115"/>
  <c r="BF50" i="115"/>
  <c r="BF49" i="115"/>
  <c r="BF48" i="115"/>
  <c r="BF47" i="115"/>
  <c r="BF46" i="115"/>
  <c r="BF45" i="115"/>
  <c r="BF44" i="115"/>
  <c r="BF43" i="115"/>
  <c r="BF42" i="115"/>
  <c r="BF41" i="115"/>
  <c r="BF40" i="115"/>
  <c r="BF39" i="115"/>
  <c r="BF38" i="115"/>
  <c r="BF37" i="115"/>
  <c r="BF36" i="115"/>
  <c r="BF35" i="115"/>
  <c r="BF34" i="115"/>
  <c r="BF33" i="115"/>
  <c r="BF32" i="115"/>
  <c r="BF31" i="115"/>
  <c r="BF29" i="115"/>
  <c r="BF28" i="115"/>
  <c r="BF27" i="115"/>
  <c r="BF26" i="115"/>
  <c r="BF25" i="115"/>
  <c r="BF23" i="115"/>
  <c r="BF22" i="115"/>
  <c r="BF21" i="115"/>
  <c r="BF20" i="115"/>
  <c r="BF19" i="115"/>
  <c r="BF18" i="115"/>
  <c r="BF17" i="115"/>
  <c r="BF16" i="115"/>
  <c r="BF15" i="115"/>
  <c r="BF14" i="115"/>
  <c r="BF13" i="115"/>
  <c r="BF12" i="115"/>
  <c r="BF11" i="115"/>
  <c r="BF10" i="115"/>
  <c r="BF9" i="115"/>
  <c r="BF8" i="115"/>
  <c r="BF7" i="115"/>
  <c r="BF6" i="115"/>
  <c r="BF5" i="115"/>
  <c r="BF4" i="115"/>
  <c r="BF3" i="115"/>
  <c r="AZ56" i="115"/>
  <c r="AZ55" i="115"/>
  <c r="AZ54" i="115"/>
  <c r="AZ53" i="115"/>
  <c r="AZ52" i="115"/>
  <c r="AZ51" i="115"/>
  <c r="AZ50" i="115"/>
  <c r="AZ49" i="115"/>
  <c r="AZ48" i="115"/>
  <c r="AZ47" i="115"/>
  <c r="AZ46" i="115"/>
  <c r="AZ45" i="115"/>
  <c r="AZ44" i="115"/>
  <c r="AZ43" i="115"/>
  <c r="AZ42" i="115"/>
  <c r="AZ41" i="115"/>
  <c r="AZ40" i="115"/>
  <c r="AZ39" i="115"/>
  <c r="AZ38" i="115"/>
  <c r="AZ37" i="115"/>
  <c r="AZ36" i="115"/>
  <c r="AZ35" i="115"/>
  <c r="AZ34" i="115"/>
  <c r="AZ33" i="115"/>
  <c r="AZ32" i="115"/>
  <c r="AZ31" i="115"/>
  <c r="AZ29" i="115"/>
  <c r="AZ28" i="115"/>
  <c r="AZ27" i="115"/>
  <c r="AZ26" i="115"/>
  <c r="AZ25" i="115"/>
  <c r="AZ23" i="115"/>
  <c r="AZ22" i="115"/>
  <c r="AZ21" i="115"/>
  <c r="AZ20" i="115"/>
  <c r="AZ19" i="115"/>
  <c r="AZ18" i="115"/>
  <c r="AZ17" i="115"/>
  <c r="AZ16" i="115"/>
  <c r="AZ15" i="115"/>
  <c r="AZ14" i="115"/>
  <c r="AZ13" i="115"/>
  <c r="AZ12" i="115"/>
  <c r="AZ11" i="115"/>
  <c r="AZ10" i="115"/>
  <c r="AZ9" i="115"/>
  <c r="AZ8" i="115"/>
  <c r="AZ7" i="115"/>
  <c r="AZ6" i="115"/>
  <c r="AZ5" i="115"/>
  <c r="AZ4" i="115"/>
  <c r="AZ3" i="115"/>
  <c r="AT56" i="115"/>
  <c r="AT55" i="115"/>
  <c r="AT54" i="115"/>
  <c r="AT53" i="115"/>
  <c r="AT52" i="115"/>
  <c r="AT51" i="115"/>
  <c r="AT50" i="115"/>
  <c r="AT49" i="115"/>
  <c r="AT48" i="115"/>
  <c r="AT47" i="115"/>
  <c r="AT46" i="115"/>
  <c r="AT45" i="115"/>
  <c r="AT44" i="115"/>
  <c r="AT43" i="115"/>
  <c r="AT42" i="115"/>
  <c r="AT41" i="115"/>
  <c r="AT40" i="115"/>
  <c r="AT39" i="115"/>
  <c r="AT38" i="115"/>
  <c r="AT37" i="115"/>
  <c r="AT36" i="115"/>
  <c r="AT35" i="115"/>
  <c r="AT34" i="115"/>
  <c r="AT33" i="115"/>
  <c r="AT32" i="115"/>
  <c r="AT31" i="115"/>
  <c r="AT29" i="115"/>
  <c r="AT28" i="115"/>
  <c r="AT27" i="115"/>
  <c r="AT26" i="115"/>
  <c r="AT25" i="115"/>
  <c r="AT23" i="115"/>
  <c r="AT22" i="115"/>
  <c r="AT21" i="115"/>
  <c r="AT20" i="115"/>
  <c r="AT19" i="115"/>
  <c r="AT18" i="115"/>
  <c r="AT17" i="115"/>
  <c r="AT16" i="115"/>
  <c r="AT15" i="115"/>
  <c r="AT14" i="115"/>
  <c r="AT13" i="115"/>
  <c r="AT12" i="115"/>
  <c r="AT11" i="115"/>
  <c r="AT10" i="115"/>
  <c r="AT9" i="115"/>
  <c r="AT8" i="115"/>
  <c r="AT7" i="115"/>
  <c r="AT6" i="115"/>
  <c r="AT5" i="115"/>
  <c r="AT4" i="115"/>
  <c r="AT3" i="115"/>
  <c r="AN56" i="115"/>
  <c r="AN55" i="115"/>
  <c r="AN54" i="115"/>
  <c r="AN53" i="115"/>
  <c r="AN52" i="115"/>
  <c r="AN51" i="115"/>
  <c r="AN50" i="115"/>
  <c r="AN49" i="115"/>
  <c r="AN48" i="115"/>
  <c r="AN47" i="115"/>
  <c r="AN46" i="115"/>
  <c r="AN45" i="115"/>
  <c r="AN44" i="115"/>
  <c r="AN43" i="115"/>
  <c r="AN42" i="115"/>
  <c r="AN41" i="115"/>
  <c r="AN40" i="115"/>
  <c r="AN39" i="115"/>
  <c r="AN38" i="115"/>
  <c r="AN37" i="115"/>
  <c r="AN36" i="115"/>
  <c r="AN35" i="115"/>
  <c r="AN34" i="115"/>
  <c r="AN33" i="115"/>
  <c r="AN32" i="115"/>
  <c r="AN31" i="115"/>
  <c r="AN29" i="115"/>
  <c r="AN28" i="115"/>
  <c r="AN27" i="115"/>
  <c r="AN26" i="115"/>
  <c r="AN25" i="115"/>
  <c r="AN23" i="115"/>
  <c r="AN22" i="115"/>
  <c r="AN21" i="115"/>
  <c r="AN20" i="115"/>
  <c r="AN19" i="115"/>
  <c r="AN18" i="115"/>
  <c r="AN17" i="115"/>
  <c r="AN16" i="115"/>
  <c r="AN15" i="115"/>
  <c r="AN14" i="115"/>
  <c r="AN13" i="115"/>
  <c r="AN12" i="115"/>
  <c r="AN11" i="115"/>
  <c r="AN10" i="115"/>
  <c r="AN9" i="115"/>
  <c r="AN8" i="115"/>
  <c r="AN7" i="115"/>
  <c r="AN6" i="115"/>
  <c r="AN5" i="115"/>
  <c r="AN4" i="115"/>
  <c r="AN3" i="115"/>
  <c r="AH56" i="115"/>
  <c r="AH55" i="115"/>
  <c r="AH54" i="115"/>
  <c r="AH53" i="115"/>
  <c r="AH52" i="115"/>
  <c r="AH51" i="115"/>
  <c r="AH50" i="115"/>
  <c r="AH49" i="115"/>
  <c r="AH48" i="115"/>
  <c r="AH47" i="115"/>
  <c r="AH46" i="115"/>
  <c r="AH45" i="115"/>
  <c r="AH44" i="115"/>
  <c r="AH43" i="115"/>
  <c r="AH42" i="115"/>
  <c r="AH41" i="115"/>
  <c r="AH40" i="115"/>
  <c r="AH39" i="115"/>
  <c r="AH38" i="115"/>
  <c r="AH37" i="115"/>
  <c r="AH36" i="115"/>
  <c r="AH35" i="115"/>
  <c r="AH34" i="115"/>
  <c r="AH33" i="115"/>
  <c r="AH32" i="115"/>
  <c r="AH31" i="115"/>
  <c r="AH29" i="115"/>
  <c r="AH28" i="115"/>
  <c r="AH27" i="115"/>
  <c r="AH26" i="115"/>
  <c r="AH25" i="115"/>
  <c r="AH23" i="115"/>
  <c r="AH22" i="115"/>
  <c r="AH21" i="115"/>
  <c r="AH20" i="115"/>
  <c r="AH19" i="115"/>
  <c r="AH18" i="115"/>
  <c r="AH17" i="115"/>
  <c r="AH16" i="115"/>
  <c r="AH15" i="115"/>
  <c r="AH14" i="115"/>
  <c r="AH13" i="115"/>
  <c r="AH12" i="115"/>
  <c r="AH11" i="115"/>
  <c r="AH10" i="115"/>
  <c r="AH9" i="115"/>
  <c r="AH8" i="115"/>
  <c r="AH7" i="115"/>
  <c r="AH6" i="115"/>
  <c r="AH5" i="115"/>
  <c r="AH4" i="115"/>
  <c r="AH3" i="115"/>
  <c r="AB56" i="115"/>
  <c r="AB55" i="115"/>
  <c r="AB54" i="115"/>
  <c r="AB53" i="115"/>
  <c r="AB52" i="115"/>
  <c r="AB51" i="115"/>
  <c r="AB50" i="115"/>
  <c r="AB49" i="115"/>
  <c r="AB48" i="115"/>
  <c r="AB47" i="115"/>
  <c r="AB46" i="115"/>
  <c r="AB45" i="115"/>
  <c r="AB44" i="115"/>
  <c r="AB43" i="115"/>
  <c r="AB42" i="115"/>
  <c r="AB41" i="115"/>
  <c r="AB40" i="115"/>
  <c r="AB39" i="115"/>
  <c r="AB38" i="115"/>
  <c r="AB37" i="115"/>
  <c r="AB36" i="115"/>
  <c r="AB35" i="115"/>
  <c r="AB34" i="115"/>
  <c r="AB33" i="115"/>
  <c r="AB32" i="115"/>
  <c r="AB31" i="115"/>
  <c r="AB29" i="115"/>
  <c r="AB28" i="115"/>
  <c r="AB27" i="115"/>
  <c r="AB26" i="115"/>
  <c r="AB25" i="115"/>
  <c r="AB23" i="115"/>
  <c r="AB22" i="115"/>
  <c r="AB21" i="115"/>
  <c r="AB20" i="115"/>
  <c r="AB19" i="115"/>
  <c r="AB18" i="115"/>
  <c r="AB17" i="115"/>
  <c r="AB16" i="115"/>
  <c r="AB15" i="115"/>
  <c r="AB14" i="115"/>
  <c r="AB13" i="115"/>
  <c r="AB12" i="115"/>
  <c r="AB11" i="115"/>
  <c r="AB10" i="115"/>
  <c r="AB9" i="115"/>
  <c r="AB8" i="115"/>
  <c r="AB7" i="115"/>
  <c r="AB6" i="115"/>
  <c r="AB5" i="115"/>
  <c r="AB4" i="115"/>
  <c r="AB3" i="115"/>
  <c r="V56" i="115"/>
  <c r="V55" i="115"/>
  <c r="V54" i="115"/>
  <c r="V53" i="115"/>
  <c r="V52" i="115"/>
  <c r="V51" i="115"/>
  <c r="V50" i="115"/>
  <c r="V49" i="115"/>
  <c r="V48" i="115"/>
  <c r="V47" i="115"/>
  <c r="V46" i="115"/>
  <c r="V45" i="115"/>
  <c r="V44" i="115"/>
  <c r="V43" i="115"/>
  <c r="V42" i="115"/>
  <c r="V41" i="115"/>
  <c r="V40" i="115"/>
  <c r="V39" i="115"/>
  <c r="V38" i="115"/>
  <c r="V37" i="115"/>
  <c r="V36" i="115"/>
  <c r="V35" i="115"/>
  <c r="V34" i="115"/>
  <c r="V33" i="115"/>
  <c r="V32" i="115"/>
  <c r="V31" i="115"/>
  <c r="V29" i="115"/>
  <c r="V28" i="115"/>
  <c r="V27" i="115"/>
  <c r="V26" i="115"/>
  <c r="V25" i="115"/>
  <c r="V23" i="115"/>
  <c r="V22" i="115"/>
  <c r="V21" i="115"/>
  <c r="V20" i="115"/>
  <c r="V19" i="115"/>
  <c r="V18" i="115"/>
  <c r="V17" i="115"/>
  <c r="V16" i="115"/>
  <c r="V15" i="115"/>
  <c r="V14" i="115"/>
  <c r="V13" i="115"/>
  <c r="V12" i="115"/>
  <c r="V11" i="115"/>
  <c r="V10" i="115"/>
  <c r="V9" i="115"/>
  <c r="V8" i="115"/>
  <c r="V7" i="115"/>
  <c r="V6" i="115"/>
  <c r="V5" i="115"/>
  <c r="V4" i="115"/>
  <c r="V3" i="115"/>
  <c r="BQ56" i="115"/>
  <c r="BQ55" i="115"/>
  <c r="BQ54" i="115"/>
  <c r="BQ53" i="115"/>
  <c r="BQ52" i="115"/>
  <c r="BQ51" i="115"/>
  <c r="BQ50" i="115"/>
  <c r="BQ49" i="115"/>
  <c r="BQ48" i="115"/>
  <c r="BQ47" i="115"/>
  <c r="BQ46" i="115"/>
  <c r="BQ45" i="115"/>
  <c r="BQ44" i="115"/>
  <c r="BQ43" i="115"/>
  <c r="BQ42" i="115"/>
  <c r="BQ41" i="115"/>
  <c r="BQ40" i="115"/>
  <c r="BQ39" i="115"/>
  <c r="BQ38" i="115"/>
  <c r="BQ37" i="115"/>
  <c r="BQ36" i="115"/>
  <c r="BQ35" i="115"/>
  <c r="BQ34" i="115"/>
  <c r="BQ33" i="115"/>
  <c r="BQ32" i="115"/>
  <c r="BQ31" i="115"/>
  <c r="BQ29" i="115"/>
  <c r="BQ28" i="115"/>
  <c r="BQ27" i="115"/>
  <c r="BQ26" i="115"/>
  <c r="BQ25" i="115"/>
  <c r="BQ23" i="115"/>
  <c r="BQ22" i="115"/>
  <c r="BQ21" i="115"/>
  <c r="BQ20" i="115"/>
  <c r="BQ19" i="115"/>
  <c r="BQ18" i="115"/>
  <c r="BQ17" i="115"/>
  <c r="BQ16" i="115"/>
  <c r="BQ15" i="115"/>
  <c r="BQ14" i="115"/>
  <c r="BQ13" i="115"/>
  <c r="BQ12" i="115"/>
  <c r="BQ11" i="115"/>
  <c r="BQ10" i="115"/>
  <c r="BQ9" i="115"/>
  <c r="BQ8" i="115"/>
  <c r="BQ7" i="115"/>
  <c r="BQ6" i="115"/>
  <c r="BQ5" i="115"/>
  <c r="BQ4" i="115"/>
  <c r="BQ3" i="115"/>
  <c r="BK56" i="115"/>
  <c r="BK55" i="115"/>
  <c r="BK54" i="115"/>
  <c r="BK53" i="115"/>
  <c r="BK52" i="115"/>
  <c r="BK51" i="115"/>
  <c r="BK50" i="115"/>
  <c r="BK49" i="115"/>
  <c r="BK48" i="115"/>
  <c r="BK47" i="115"/>
  <c r="BK46" i="115"/>
  <c r="BK45" i="115"/>
  <c r="BK44" i="115"/>
  <c r="BK43" i="115"/>
  <c r="BK42" i="115"/>
  <c r="BK41" i="115"/>
  <c r="BK40" i="115"/>
  <c r="BK39" i="115"/>
  <c r="BK38" i="115"/>
  <c r="BK37" i="115"/>
  <c r="BK36" i="115"/>
  <c r="BK35" i="115"/>
  <c r="BK34" i="115"/>
  <c r="BK33" i="115"/>
  <c r="BK32" i="115"/>
  <c r="BK31" i="115"/>
  <c r="BK29" i="115"/>
  <c r="BK28" i="115"/>
  <c r="BK27" i="115"/>
  <c r="BK26" i="115"/>
  <c r="BK25" i="115"/>
  <c r="BK23" i="115"/>
  <c r="BK22" i="115"/>
  <c r="BK21" i="115"/>
  <c r="BK20" i="115"/>
  <c r="BK19" i="115"/>
  <c r="BK18" i="115"/>
  <c r="BK17" i="115"/>
  <c r="BK16" i="115"/>
  <c r="BK15" i="115"/>
  <c r="BK14" i="115"/>
  <c r="BK13" i="115"/>
  <c r="BK12" i="115"/>
  <c r="BK11" i="115"/>
  <c r="BK10" i="115"/>
  <c r="BK9" i="115"/>
  <c r="BK8" i="115"/>
  <c r="BK7" i="115"/>
  <c r="BK6" i="115"/>
  <c r="BK5" i="115"/>
  <c r="BK4" i="115"/>
  <c r="BK3" i="115"/>
  <c r="BE56" i="115"/>
  <c r="BE55" i="115"/>
  <c r="BE54" i="115"/>
  <c r="BE53" i="115"/>
  <c r="BE52" i="115"/>
  <c r="BE51" i="115"/>
  <c r="BE50" i="115"/>
  <c r="BE49" i="115"/>
  <c r="BE48" i="115"/>
  <c r="BE47" i="115"/>
  <c r="BE46" i="115"/>
  <c r="BE45" i="115"/>
  <c r="BE44" i="115"/>
  <c r="BE43" i="115"/>
  <c r="BE42" i="115"/>
  <c r="BE41" i="115"/>
  <c r="BE40" i="115"/>
  <c r="BE39" i="115"/>
  <c r="BE38" i="115"/>
  <c r="BE37" i="115"/>
  <c r="BE36" i="115"/>
  <c r="BE35" i="115"/>
  <c r="BE34" i="115"/>
  <c r="BE33" i="115"/>
  <c r="BE32" i="115"/>
  <c r="BE31" i="115"/>
  <c r="BE29" i="115"/>
  <c r="BE28" i="115"/>
  <c r="BE27" i="115"/>
  <c r="BE26" i="115"/>
  <c r="BE25" i="115"/>
  <c r="BE23" i="115"/>
  <c r="BE22" i="115"/>
  <c r="BE21" i="115"/>
  <c r="BE20" i="115"/>
  <c r="BE19" i="115"/>
  <c r="BE18" i="115"/>
  <c r="BE17" i="115"/>
  <c r="BE16" i="115"/>
  <c r="BE15" i="115"/>
  <c r="BE14" i="115"/>
  <c r="BE13" i="115"/>
  <c r="BE12" i="115"/>
  <c r="BE11" i="115"/>
  <c r="BE10" i="115"/>
  <c r="BE9" i="115"/>
  <c r="BE8" i="115"/>
  <c r="BE7" i="115"/>
  <c r="BE6" i="115"/>
  <c r="BE5" i="115"/>
  <c r="BE4" i="115"/>
  <c r="BE3" i="115"/>
  <c r="AY56" i="115"/>
  <c r="AY55" i="115"/>
  <c r="AY54" i="115"/>
  <c r="AY53" i="115"/>
  <c r="AY52" i="115"/>
  <c r="AY51" i="115"/>
  <c r="AY50" i="115"/>
  <c r="AY49" i="115"/>
  <c r="AY48" i="115"/>
  <c r="AY47" i="115"/>
  <c r="AY46" i="115"/>
  <c r="AY45" i="115"/>
  <c r="AY44" i="115"/>
  <c r="AY43" i="115"/>
  <c r="AY42" i="115"/>
  <c r="AY41" i="115"/>
  <c r="AY40" i="115"/>
  <c r="AY39" i="115"/>
  <c r="AY38" i="115"/>
  <c r="AY37" i="115"/>
  <c r="AY36" i="115"/>
  <c r="AY35" i="115"/>
  <c r="AY34" i="115"/>
  <c r="AY33" i="115"/>
  <c r="AY32" i="115"/>
  <c r="AY31" i="115"/>
  <c r="AY29" i="115"/>
  <c r="AY28" i="115"/>
  <c r="AY27" i="115"/>
  <c r="AY26" i="115"/>
  <c r="AY25" i="115"/>
  <c r="AY23" i="115"/>
  <c r="AY22" i="115"/>
  <c r="AY21" i="115"/>
  <c r="AY20" i="115"/>
  <c r="AY19" i="115"/>
  <c r="AY18" i="115"/>
  <c r="AY17" i="115"/>
  <c r="AY16" i="115"/>
  <c r="AY15" i="115"/>
  <c r="AY14" i="115"/>
  <c r="AY13" i="115"/>
  <c r="AY12" i="115"/>
  <c r="AY11" i="115"/>
  <c r="AY10" i="115"/>
  <c r="AY9" i="115"/>
  <c r="AY8" i="115"/>
  <c r="AY7" i="115"/>
  <c r="AY6" i="115"/>
  <c r="AY5" i="115"/>
  <c r="AY4" i="115"/>
  <c r="AY3" i="115"/>
  <c r="AS56" i="115"/>
  <c r="AS55" i="115"/>
  <c r="AS54" i="115"/>
  <c r="AS53" i="115"/>
  <c r="AS52" i="115"/>
  <c r="AS51" i="115"/>
  <c r="AS50" i="115"/>
  <c r="AS49" i="115"/>
  <c r="AS48" i="115"/>
  <c r="AS47" i="115"/>
  <c r="AS46" i="115"/>
  <c r="AS45" i="115"/>
  <c r="AS44" i="115"/>
  <c r="AS43" i="115"/>
  <c r="AS42" i="115"/>
  <c r="AS41" i="115"/>
  <c r="AS40" i="115"/>
  <c r="AS39" i="115"/>
  <c r="AS38" i="115"/>
  <c r="AS37" i="115"/>
  <c r="AS36" i="115"/>
  <c r="AS35" i="115"/>
  <c r="AS34" i="115"/>
  <c r="AS33" i="115"/>
  <c r="AS32" i="115"/>
  <c r="AS31" i="115"/>
  <c r="AS29" i="115"/>
  <c r="AS28" i="115"/>
  <c r="AS27" i="115"/>
  <c r="AS26" i="115"/>
  <c r="AS25" i="115"/>
  <c r="AS23" i="115"/>
  <c r="AS22" i="115"/>
  <c r="AS21" i="115"/>
  <c r="AS20" i="115"/>
  <c r="AS19" i="115"/>
  <c r="AS18" i="115"/>
  <c r="AS17" i="115"/>
  <c r="AS16" i="115"/>
  <c r="AS15" i="115"/>
  <c r="AS14" i="115"/>
  <c r="AS13" i="115"/>
  <c r="AS12" i="115"/>
  <c r="AS11" i="115"/>
  <c r="AS10" i="115"/>
  <c r="AS9" i="115"/>
  <c r="AS8" i="115"/>
  <c r="AS7" i="115"/>
  <c r="AS6" i="115"/>
  <c r="AS5" i="115"/>
  <c r="AS4" i="115"/>
  <c r="AS3" i="115"/>
  <c r="AM56" i="115"/>
  <c r="AM55" i="115"/>
  <c r="AM54" i="115"/>
  <c r="AM53" i="115"/>
  <c r="AM52" i="115"/>
  <c r="AM51" i="115"/>
  <c r="AM50" i="115"/>
  <c r="AM49" i="115"/>
  <c r="AM48" i="115"/>
  <c r="AM47" i="115"/>
  <c r="AM46" i="115"/>
  <c r="AM45" i="115"/>
  <c r="AM44" i="115"/>
  <c r="AM43" i="115"/>
  <c r="AM42" i="115"/>
  <c r="AM41" i="115"/>
  <c r="AM40" i="115"/>
  <c r="AM39" i="115"/>
  <c r="AM38" i="115"/>
  <c r="AM37" i="115"/>
  <c r="AM36" i="115"/>
  <c r="AM35" i="115"/>
  <c r="AM34" i="115"/>
  <c r="AM33" i="115"/>
  <c r="AM32" i="115"/>
  <c r="AM31" i="115"/>
  <c r="AM29" i="115"/>
  <c r="AM28" i="115"/>
  <c r="AM27" i="115"/>
  <c r="AM26" i="115"/>
  <c r="AM25" i="115"/>
  <c r="AM23" i="115"/>
  <c r="AM22" i="115"/>
  <c r="AM21" i="115"/>
  <c r="AM20" i="115"/>
  <c r="AM19" i="115"/>
  <c r="AM18" i="115"/>
  <c r="AM17" i="115"/>
  <c r="AM16" i="115"/>
  <c r="AM15" i="115"/>
  <c r="AM14" i="115"/>
  <c r="AM13" i="115"/>
  <c r="AM12" i="115"/>
  <c r="AM11" i="115"/>
  <c r="AM10" i="115"/>
  <c r="AM9" i="115"/>
  <c r="AM8" i="115"/>
  <c r="AM7" i="115"/>
  <c r="AM6" i="115"/>
  <c r="AM5" i="115"/>
  <c r="AM4" i="115"/>
  <c r="AM3" i="115"/>
  <c r="AG56" i="115"/>
  <c r="AG55" i="115"/>
  <c r="AG54" i="115"/>
  <c r="AG53" i="115"/>
  <c r="AG52" i="115"/>
  <c r="AG51" i="115"/>
  <c r="AG50" i="115"/>
  <c r="AG49" i="115"/>
  <c r="AG48" i="115"/>
  <c r="AG47" i="115"/>
  <c r="AG46" i="115"/>
  <c r="AG45" i="115"/>
  <c r="AG44" i="115"/>
  <c r="AG43" i="115"/>
  <c r="AG42" i="115"/>
  <c r="AG41" i="115"/>
  <c r="AG40" i="115"/>
  <c r="AG39" i="115"/>
  <c r="AG38" i="115"/>
  <c r="AG37" i="115"/>
  <c r="AG36" i="115"/>
  <c r="AG35" i="115"/>
  <c r="AG34" i="115"/>
  <c r="AG33" i="115"/>
  <c r="AG32" i="115"/>
  <c r="AG31" i="115"/>
  <c r="AG29" i="115"/>
  <c r="AG28" i="115"/>
  <c r="AG27" i="115"/>
  <c r="AG26" i="115"/>
  <c r="AG25" i="115"/>
  <c r="AG23" i="115"/>
  <c r="AG22" i="115"/>
  <c r="AG21" i="115"/>
  <c r="AG20" i="115"/>
  <c r="AG19" i="115"/>
  <c r="AG18" i="115"/>
  <c r="AG17" i="115"/>
  <c r="AG16" i="115"/>
  <c r="AG15" i="115"/>
  <c r="AG14" i="115"/>
  <c r="AG13" i="115"/>
  <c r="AG12" i="115"/>
  <c r="AG11" i="115"/>
  <c r="AG10" i="115"/>
  <c r="AG9" i="115"/>
  <c r="AG8" i="115"/>
  <c r="AG7" i="115"/>
  <c r="AG6" i="115"/>
  <c r="AG5" i="115"/>
  <c r="AG4" i="115"/>
  <c r="AG3" i="115"/>
  <c r="AA56" i="115"/>
  <c r="AA55" i="115"/>
  <c r="AA54" i="115"/>
  <c r="AA53" i="115"/>
  <c r="AA52" i="115"/>
  <c r="AA51" i="115"/>
  <c r="AA50" i="115"/>
  <c r="AA49" i="115"/>
  <c r="AA48" i="115"/>
  <c r="AA47" i="115"/>
  <c r="AA46" i="115"/>
  <c r="AA45" i="115"/>
  <c r="AA44" i="115"/>
  <c r="AA43" i="115"/>
  <c r="AA42" i="115"/>
  <c r="AA41" i="115"/>
  <c r="AA40" i="115"/>
  <c r="AA39" i="115"/>
  <c r="AA38" i="115"/>
  <c r="AA37" i="115"/>
  <c r="AA36" i="115"/>
  <c r="AA35" i="115"/>
  <c r="AA34" i="115"/>
  <c r="AA33" i="115"/>
  <c r="AA32" i="115"/>
  <c r="AA31" i="115"/>
  <c r="AA29" i="115"/>
  <c r="AA28" i="115"/>
  <c r="AA27" i="115"/>
  <c r="AA26" i="115"/>
  <c r="AA25" i="115"/>
  <c r="AA23" i="115"/>
  <c r="AA22" i="115"/>
  <c r="AA21" i="115"/>
  <c r="AA20" i="115"/>
  <c r="AA19" i="115"/>
  <c r="AA18" i="115"/>
  <c r="AA17" i="115"/>
  <c r="AA16" i="115"/>
  <c r="AA15" i="115"/>
  <c r="AA14" i="115"/>
  <c r="AA13" i="115"/>
  <c r="AA12" i="115"/>
  <c r="AA11" i="115"/>
  <c r="AA10" i="115"/>
  <c r="AA9" i="115"/>
  <c r="AA8" i="115"/>
  <c r="AA7" i="115"/>
  <c r="AA6" i="115"/>
  <c r="AA5" i="115"/>
  <c r="AA4" i="115"/>
  <c r="AA3" i="115"/>
  <c r="U56" i="115"/>
  <c r="U55" i="115"/>
  <c r="U54" i="115"/>
  <c r="U53" i="115"/>
  <c r="U52" i="115"/>
  <c r="U51" i="115"/>
  <c r="U50" i="115"/>
  <c r="U49" i="115"/>
  <c r="U48" i="115"/>
  <c r="U47" i="115"/>
  <c r="U46" i="115"/>
  <c r="U45" i="115"/>
  <c r="U44" i="115"/>
  <c r="U43" i="115"/>
  <c r="U42" i="115"/>
  <c r="U41" i="115"/>
  <c r="U40" i="115"/>
  <c r="U39" i="115"/>
  <c r="U38" i="115"/>
  <c r="U37" i="115"/>
  <c r="U36" i="115"/>
  <c r="U35" i="115"/>
  <c r="U34" i="115"/>
  <c r="U33" i="115"/>
  <c r="U32" i="115"/>
  <c r="U31" i="115"/>
  <c r="U29" i="115"/>
  <c r="U28" i="115"/>
  <c r="U27" i="115"/>
  <c r="U26" i="115"/>
  <c r="U25" i="115"/>
  <c r="U23" i="115"/>
  <c r="U22" i="115"/>
  <c r="U21" i="115"/>
  <c r="U20" i="115"/>
  <c r="U19" i="115"/>
  <c r="U18" i="115"/>
  <c r="U17" i="115"/>
  <c r="U16" i="115"/>
  <c r="U15" i="115"/>
  <c r="U14" i="115"/>
  <c r="U13" i="115"/>
  <c r="U12" i="115"/>
  <c r="U11" i="115"/>
  <c r="U10" i="115"/>
  <c r="U9" i="115"/>
  <c r="U8" i="115"/>
  <c r="U7" i="115"/>
  <c r="U6" i="115"/>
  <c r="U5" i="115"/>
  <c r="U4" i="115"/>
  <c r="U3" i="115"/>
  <c r="G2" i="94" l="1"/>
  <c r="G3" i="94" l="1"/>
  <c r="V2" i="94"/>
  <c r="K5" i="1"/>
  <c r="V3" i="94" l="1"/>
  <c r="L75" i="125" s="1"/>
  <c r="O36" i="345"/>
  <c r="T37" i="345"/>
  <c r="K10" i="414"/>
  <c r="L102" i="125"/>
  <c r="L34" i="125"/>
  <c r="L82" i="125"/>
  <c r="L58" i="125"/>
  <c r="L66" i="125"/>
  <c r="L63" i="125"/>
  <c r="L81" i="125"/>
  <c r="L15" i="125"/>
  <c r="L19" i="125"/>
  <c r="L57" i="125"/>
  <c r="L61" i="125"/>
  <c r="L79" i="125"/>
  <c r="L83" i="125"/>
  <c r="L96" i="125"/>
  <c r="L4" i="125"/>
  <c r="L24" i="125"/>
  <c r="L47" i="125"/>
  <c r="L80" i="125"/>
  <c r="L92" i="125"/>
  <c r="L33" i="125"/>
  <c r="L55" i="125"/>
  <c r="L32" i="125"/>
  <c r="L70" i="125"/>
  <c r="L13" i="125"/>
  <c r="L25" i="125"/>
  <c r="L71" i="125"/>
  <c r="L89" i="125"/>
  <c r="K24" i="348"/>
  <c r="K20" i="348"/>
  <c r="K8" i="348"/>
  <c r="K4" i="348"/>
  <c r="K21" i="347"/>
  <c r="K17" i="347"/>
  <c r="K5" i="347"/>
  <c r="O6" i="345"/>
  <c r="O18" i="345"/>
  <c r="O22" i="345"/>
  <c r="O34" i="345"/>
  <c r="P34" i="346"/>
  <c r="Q34" i="346" s="1"/>
  <c r="K30" i="347"/>
  <c r="K14" i="347"/>
  <c r="O25" i="345"/>
  <c r="K31" i="348"/>
  <c r="K19" i="348"/>
  <c r="K15" i="348"/>
  <c r="K3" i="348"/>
  <c r="K28" i="347"/>
  <c r="K16" i="347"/>
  <c r="K12" i="347"/>
  <c r="O7" i="345"/>
  <c r="O11" i="345"/>
  <c r="O23" i="345"/>
  <c r="O27" i="345"/>
  <c r="K25" i="348"/>
  <c r="K13" i="348"/>
  <c r="K37" i="347"/>
  <c r="O17" i="345"/>
  <c r="K26" i="348"/>
  <c r="K22" i="348"/>
  <c r="K10" i="348"/>
  <c r="K6" i="348"/>
  <c r="K23" i="347"/>
  <c r="K19" i="347"/>
  <c r="K7" i="347"/>
  <c r="K3" i="347"/>
  <c r="O16" i="345"/>
  <c r="O20" i="345"/>
  <c r="O32" i="345"/>
  <c r="K21" i="348"/>
  <c r="K22" i="347"/>
  <c r="K10" i="347"/>
  <c r="O33" i="345"/>
  <c r="T33" i="345"/>
  <c r="P7" i="346"/>
  <c r="Q7" i="346" s="1"/>
  <c r="P11" i="346"/>
  <c r="Q11" i="346" s="1"/>
  <c r="P8" i="346"/>
  <c r="Q8" i="346" s="1"/>
  <c r="P13" i="346"/>
  <c r="Q13" i="346" s="1"/>
  <c r="P22" i="346"/>
  <c r="Q22" i="346" s="1"/>
  <c r="P21" i="346"/>
  <c r="Q21" i="346" s="1"/>
  <c r="P31" i="346"/>
  <c r="Q31" i="346" s="1"/>
  <c r="P30" i="346"/>
  <c r="Q30" i="346" s="1"/>
  <c r="P27" i="346"/>
  <c r="Q27" i="346" s="1"/>
  <c r="P26" i="346"/>
  <c r="Q26" i="346" s="1"/>
  <c r="P9" i="346"/>
  <c r="Q9" i="346" s="1"/>
  <c r="P14" i="346"/>
  <c r="Q14" i="346" s="1"/>
  <c r="P10" i="346"/>
  <c r="Q10" i="346" s="1"/>
  <c r="P15" i="346"/>
  <c r="Q15" i="346" s="1"/>
  <c r="T5" i="345"/>
  <c r="T21" i="345"/>
  <c r="T11" i="345"/>
  <c r="T31" i="345"/>
  <c r="T25" i="345"/>
  <c r="T13" i="345"/>
  <c r="T19" i="345"/>
  <c r="T24" i="345"/>
  <c r="T8" i="345"/>
  <c r="T20" i="345"/>
  <c r="T28" i="345"/>
  <c r="T9" i="345"/>
  <c r="T16" i="345"/>
  <c r="T27" i="345"/>
  <c r="M2" i="325"/>
  <c r="M3" i="325" s="1"/>
  <c r="F2" i="325"/>
  <c r="J2" i="325"/>
  <c r="J3" i="325" s="1"/>
  <c r="L2" i="325"/>
  <c r="L3" i="325" s="1"/>
  <c r="H2" i="325"/>
  <c r="H3" i="325" s="1"/>
  <c r="K2" i="325"/>
  <c r="K3" i="325" s="1"/>
  <c r="N2" i="325"/>
  <c r="N3" i="325" s="1"/>
  <c r="G7" i="415" l="1"/>
  <c r="H7" i="415" s="1"/>
  <c r="K20" i="444"/>
  <c r="L44" i="445"/>
  <c r="S26" i="446"/>
  <c r="AL44" i="447"/>
  <c r="AX38" i="447"/>
  <c r="F27" i="446"/>
  <c r="AL38" i="447"/>
  <c r="AF40" i="447"/>
  <c r="G36" i="445"/>
  <c r="H36" i="445" s="1"/>
  <c r="AE33" i="446"/>
  <c r="N39" i="447"/>
  <c r="AR36" i="447"/>
  <c r="AR35" i="447"/>
  <c r="AK41" i="446"/>
  <c r="F36" i="446"/>
  <c r="AK36" i="446"/>
  <c r="AK43" i="446"/>
  <c r="N45" i="447"/>
  <c r="N43" i="447"/>
  <c r="AK37" i="446"/>
  <c r="AF34" i="447"/>
  <c r="Z45" i="447"/>
  <c r="Z41" i="447"/>
  <c r="S36" i="446"/>
  <c r="S27" i="446"/>
  <c r="AE26" i="446"/>
  <c r="T37" i="447"/>
  <c r="L35" i="445"/>
  <c r="GS35" i="445" s="1"/>
  <c r="M26" i="446"/>
  <c r="S34" i="446"/>
  <c r="AL37" i="447"/>
  <c r="L37" i="445"/>
  <c r="DS37" i="445" s="1"/>
  <c r="AE38" i="446"/>
  <c r="AF37" i="447"/>
  <c r="AL41" i="447"/>
  <c r="N35" i="447"/>
  <c r="M27" i="446"/>
  <c r="AL43" i="447"/>
  <c r="Y39" i="446"/>
  <c r="Z38" i="447"/>
  <c r="AE36" i="446"/>
  <c r="N44" i="447"/>
  <c r="Y40" i="446"/>
  <c r="AE43" i="446"/>
  <c r="L36" i="445"/>
  <c r="CX36" i="445" s="1"/>
  <c r="FU35" i="445"/>
  <c r="HE35" i="445"/>
  <c r="O36" i="445"/>
  <c r="N36" i="445"/>
  <c r="EQ37" i="445"/>
  <c r="GY36" i="445"/>
  <c r="GA36" i="445"/>
  <c r="AX40" i="447"/>
  <c r="AE27" i="446"/>
  <c r="F35" i="447"/>
  <c r="T41" i="447"/>
  <c r="AX35" i="447"/>
  <c r="S39" i="446"/>
  <c r="AF42" i="447"/>
  <c r="AK33" i="446"/>
  <c r="T36" i="447"/>
  <c r="AL42" i="447"/>
  <c r="L38" i="445"/>
  <c r="T35" i="447"/>
  <c r="F38" i="446"/>
  <c r="AK34" i="446"/>
  <c r="AR45" i="447"/>
  <c r="M39" i="446"/>
  <c r="AE39" i="446"/>
  <c r="AF35" i="447"/>
  <c r="AK40" i="446"/>
  <c r="F39" i="447"/>
  <c r="T45" i="447"/>
  <c r="AE35" i="446"/>
  <c r="AF38" i="447"/>
  <c r="G42" i="445"/>
  <c r="H42" i="445" s="1"/>
  <c r="F34" i="447"/>
  <c r="T40" i="447"/>
  <c r="L46" i="125"/>
  <c r="G45" i="445"/>
  <c r="H45" i="445" s="1"/>
  <c r="T43" i="447"/>
  <c r="AX45" i="447"/>
  <c r="Y27" i="446"/>
  <c r="M40" i="446"/>
  <c r="AE40" i="446"/>
  <c r="AF39" i="447"/>
  <c r="AE41" i="446"/>
  <c r="T39" i="447"/>
  <c r="AL45" i="447"/>
  <c r="F37" i="446"/>
  <c r="AR38" i="447"/>
  <c r="G44" i="445"/>
  <c r="H44" i="445" s="1"/>
  <c r="T34" i="447"/>
  <c r="AL40" i="447"/>
  <c r="L43" i="125"/>
  <c r="AR43" i="447"/>
  <c r="N40" i="447"/>
  <c r="L41" i="445"/>
  <c r="L42" i="125"/>
  <c r="L42" i="445"/>
  <c r="G46" i="445"/>
  <c r="H46" i="445" s="1"/>
  <c r="S35" i="446"/>
  <c r="Y35" i="446"/>
  <c r="Z36" i="447"/>
  <c r="F43" i="447"/>
  <c r="F26" i="446"/>
  <c r="S41" i="446"/>
  <c r="AR44" i="447"/>
  <c r="Y37" i="446"/>
  <c r="F38" i="447"/>
  <c r="T44" i="447"/>
  <c r="G38" i="445"/>
  <c r="H38" i="445" s="1"/>
  <c r="AX36" i="447"/>
  <c r="L46" i="445"/>
  <c r="N34" i="447"/>
  <c r="Z40" i="447"/>
  <c r="M36" i="446"/>
  <c r="S38" i="446"/>
  <c r="AR40" i="447"/>
  <c r="F33" i="446"/>
  <c r="Z35" i="447"/>
  <c r="F42" i="447"/>
  <c r="AX42" i="447"/>
  <c r="AK39" i="446"/>
  <c r="M34" i="446"/>
  <c r="Y38" i="446"/>
  <c r="Y43" i="446"/>
  <c r="G39" i="445"/>
  <c r="H39" i="445" s="1"/>
  <c r="AR39" i="447"/>
  <c r="AK26" i="446"/>
  <c r="Z34" i="447"/>
  <c r="F41" i="447"/>
  <c r="AR34" i="447"/>
  <c r="F39" i="446"/>
  <c r="AX41" i="447"/>
  <c r="S33" i="446"/>
  <c r="F36" i="447"/>
  <c r="T42" i="447"/>
  <c r="AF41" i="447"/>
  <c r="AR37" i="447"/>
  <c r="AX37" i="447"/>
  <c r="S43" i="446"/>
  <c r="AR41" i="447"/>
  <c r="M37" i="446"/>
  <c r="AE37" i="446"/>
  <c r="L40" i="445"/>
  <c r="AK38" i="446"/>
  <c r="N38" i="447"/>
  <c r="Z44" i="447"/>
  <c r="AE34" i="446"/>
  <c r="AF36" i="447"/>
  <c r="L39" i="445"/>
  <c r="F43" i="446"/>
  <c r="Z39" i="447"/>
  <c r="L45" i="125"/>
  <c r="HE44" i="445"/>
  <c r="FC44" i="445"/>
  <c r="BA44" i="445"/>
  <c r="CC44" i="445"/>
  <c r="CX44" i="445"/>
  <c r="DE44" i="445"/>
  <c r="AG44" i="445"/>
  <c r="EK44" i="445"/>
  <c r="GG44" i="445"/>
  <c r="DS44" i="445"/>
  <c r="GM44" i="445"/>
  <c r="FU44" i="445"/>
  <c r="BO44" i="445"/>
  <c r="BV44" i="445"/>
  <c r="EE44" i="445"/>
  <c r="GY44" i="445"/>
  <c r="FI44" i="445"/>
  <c r="DL44" i="445"/>
  <c r="EW44" i="445"/>
  <c r="GA44" i="445"/>
  <c r="EQ44" i="445"/>
  <c r="BH44" i="445"/>
  <c r="GS44" i="445"/>
  <c r="S44" i="445"/>
  <c r="DY44" i="445"/>
  <c r="FO44" i="445"/>
  <c r="CJ44" i="445"/>
  <c r="Z44" i="445"/>
  <c r="CQ44" i="445"/>
  <c r="AN44" i="445"/>
  <c r="F35" i="446"/>
  <c r="G43" i="445"/>
  <c r="H43" i="445" s="1"/>
  <c r="F45" i="447"/>
  <c r="AR42" i="447"/>
  <c r="F40" i="447"/>
  <c r="AF45" i="447"/>
  <c r="G40" i="445"/>
  <c r="H40" i="445" s="1"/>
  <c r="AX44" i="447"/>
  <c r="Y33" i="446"/>
  <c r="AL35" i="447"/>
  <c r="N42" i="447"/>
  <c r="L43" i="445"/>
  <c r="S40" i="446"/>
  <c r="AX43" i="447"/>
  <c r="AK35" i="446"/>
  <c r="N37" i="447"/>
  <c r="Z43" i="447"/>
  <c r="AX34" i="447"/>
  <c r="F37" i="447"/>
  <c r="F40" i="446"/>
  <c r="T38" i="447"/>
  <c r="G35" i="445"/>
  <c r="H35" i="445" s="1"/>
  <c r="G41" i="445"/>
  <c r="H41" i="445" s="1"/>
  <c r="G37" i="445"/>
  <c r="H37" i="445" s="1"/>
  <c r="Y34" i="446"/>
  <c r="N36" i="447"/>
  <c r="Z42" i="447"/>
  <c r="L45" i="445"/>
  <c r="F41" i="446"/>
  <c r="AF44" i="447"/>
  <c r="Y36" i="446"/>
  <c r="Z37" i="447"/>
  <c r="F44" i="447"/>
  <c r="M38" i="446"/>
  <c r="M33" i="446"/>
  <c r="M35" i="446"/>
  <c r="AL36" i="447"/>
  <c r="F34" i="446"/>
  <c r="M41" i="446"/>
  <c r="Y41" i="446"/>
  <c r="AF43" i="447"/>
  <c r="M43" i="446"/>
  <c r="AL39" i="447"/>
  <c r="AK27" i="446"/>
  <c r="S37" i="446"/>
  <c r="AX39" i="447"/>
  <c r="Y26" i="446"/>
  <c r="AL34" i="447"/>
  <c r="N41" i="447"/>
  <c r="L44" i="125"/>
  <c r="AA21" i="444"/>
  <c r="BW21" i="444" s="1"/>
  <c r="F20" i="444"/>
  <c r="AA20" i="444"/>
  <c r="F21" i="444"/>
  <c r="F23" i="444"/>
  <c r="K21" i="444"/>
  <c r="K22" i="444"/>
  <c r="AA23" i="444"/>
  <c r="K23" i="444"/>
  <c r="AA22" i="444"/>
  <c r="F22" i="444"/>
  <c r="L35" i="125"/>
  <c r="L3" i="125"/>
  <c r="L17" i="125"/>
  <c r="L20" i="125"/>
  <c r="L64" i="125"/>
  <c r="L22" i="125"/>
  <c r="K7" i="414"/>
  <c r="K4" i="414"/>
  <c r="O39" i="345"/>
  <c r="F5" i="414"/>
  <c r="P35" i="346"/>
  <c r="Q35" i="346" s="1"/>
  <c r="L31" i="125"/>
  <c r="L99" i="125"/>
  <c r="L9" i="125"/>
  <c r="L8" i="125"/>
  <c r="L60" i="125"/>
  <c r="L18" i="125"/>
  <c r="T36" i="345"/>
  <c r="K6" i="414"/>
  <c r="F4" i="414"/>
  <c r="F7" i="414"/>
  <c r="L36" i="125"/>
  <c r="L86" i="125"/>
  <c r="L6" i="125"/>
  <c r="K8" i="414"/>
  <c r="T39" i="345"/>
  <c r="F10" i="414"/>
  <c r="K33" i="348"/>
  <c r="T45" i="345"/>
  <c r="M22" i="446"/>
  <c r="G5" i="415"/>
  <c r="H5" i="415" s="1"/>
  <c r="O5" i="415" s="1"/>
  <c r="K35" i="347"/>
  <c r="K15" i="414"/>
  <c r="F20" i="446"/>
  <c r="F4" i="447"/>
  <c r="T21" i="447"/>
  <c r="AL8" i="447"/>
  <c r="F11" i="447"/>
  <c r="Z15" i="447"/>
  <c r="AR26" i="447"/>
  <c r="N13" i="447"/>
  <c r="AL4" i="447"/>
  <c r="AF12" i="447"/>
  <c r="AX23" i="447"/>
  <c r="T27" i="447"/>
  <c r="AF13" i="447"/>
  <c r="AX24" i="447"/>
  <c r="T16" i="447"/>
  <c r="AL27" i="447"/>
  <c r="AX13" i="447"/>
  <c r="AL24" i="447"/>
  <c r="F17" i="447"/>
  <c r="Z30" i="447"/>
  <c r="N8" i="447"/>
  <c r="AL9" i="447"/>
  <c r="F29" i="447"/>
  <c r="Z26" i="447"/>
  <c r="AR6" i="447"/>
  <c r="N7" i="447"/>
  <c r="Z24" i="447"/>
  <c r="AL10" i="447"/>
  <c r="F20" i="447"/>
  <c r="N18" i="447"/>
  <c r="Z13" i="447"/>
  <c r="AR24" i="447"/>
  <c r="F25" i="447"/>
  <c r="AF7" i="447"/>
  <c r="AR33" i="447"/>
  <c r="F23" i="447"/>
  <c r="Z31" i="447"/>
  <c r="AX3" i="447"/>
  <c r="T9" i="447"/>
  <c r="AL20" i="447"/>
  <c r="N28" i="447"/>
  <c r="AF28" i="447"/>
  <c r="AF21" i="447"/>
  <c r="AR7" i="447"/>
  <c r="AX32" i="447"/>
  <c r="T24" i="447"/>
  <c r="AF10" i="447"/>
  <c r="AX21" i="447"/>
  <c r="AX10" i="447"/>
  <c r="AL16" i="447"/>
  <c r="T14" i="447"/>
  <c r="AL25" i="447"/>
  <c r="AF3" i="447"/>
  <c r="AX14" i="447"/>
  <c r="Z11" i="447"/>
  <c r="AR22" i="447"/>
  <c r="T7" i="447"/>
  <c r="Z32" i="447"/>
  <c r="AL18" i="447"/>
  <c r="AX4" i="447"/>
  <c r="F24" i="447"/>
  <c r="N10" i="447"/>
  <c r="Z21" i="447"/>
  <c r="AL7" i="447"/>
  <c r="AR32" i="447"/>
  <c r="M18" i="446"/>
  <c r="N25" i="447"/>
  <c r="AL32" i="447"/>
  <c r="F5" i="447"/>
  <c r="AF8" i="447"/>
  <c r="AX19" i="447"/>
  <c r="T25" i="447"/>
  <c r="N12" i="447"/>
  <c r="AL5" i="447"/>
  <c r="N27" i="447"/>
  <c r="Z4" i="447"/>
  <c r="AF29" i="447"/>
  <c r="AR15" i="447"/>
  <c r="T32" i="447"/>
  <c r="AF18" i="447"/>
  <c r="AR4" i="447"/>
  <c r="AX29" i="447"/>
  <c r="F10" i="447"/>
  <c r="T29" i="447"/>
  <c r="T30" i="447"/>
  <c r="AF19" i="447"/>
  <c r="AX30" i="447"/>
  <c r="Z27" i="447"/>
  <c r="T15" i="447"/>
  <c r="AL26" i="447"/>
  <c r="AX12" i="447"/>
  <c r="F28" i="447"/>
  <c r="T4" i="447"/>
  <c r="Z29" i="447"/>
  <c r="AL15" i="447"/>
  <c r="Z6" i="447"/>
  <c r="AX18" i="447"/>
  <c r="N33" i="447"/>
  <c r="N32" i="447"/>
  <c r="AF24" i="447"/>
  <c r="AR13" i="447"/>
  <c r="T10" i="447"/>
  <c r="AL21" i="447"/>
  <c r="N19" i="447"/>
  <c r="Z12" i="447"/>
  <c r="AR23" i="447"/>
  <c r="F14" i="447"/>
  <c r="N30" i="447"/>
  <c r="AF26" i="447"/>
  <c r="AR12" i="447"/>
  <c r="N17" i="447"/>
  <c r="AF15" i="447"/>
  <c r="F7" i="447"/>
  <c r="Z7" i="447"/>
  <c r="AR18" i="447"/>
  <c r="N21" i="447"/>
  <c r="AF4" i="447"/>
  <c r="AX15" i="447"/>
  <c r="T23" i="447"/>
  <c r="AF9" i="447"/>
  <c r="AX20" i="447"/>
  <c r="F32" i="447"/>
  <c r="T12" i="447"/>
  <c r="AL23" i="447"/>
  <c r="AX9" i="447"/>
  <c r="F3" i="446"/>
  <c r="AF31" i="447"/>
  <c r="F6" i="447"/>
  <c r="N16" i="447"/>
  <c r="F21" i="447"/>
  <c r="Z18" i="447"/>
  <c r="AR29" i="447"/>
  <c r="T26" i="447"/>
  <c r="N11" i="447"/>
  <c r="Z20" i="447"/>
  <c r="AL6" i="447"/>
  <c r="AR31" i="447"/>
  <c r="F18" i="447"/>
  <c r="N22" i="447"/>
  <c r="Z9" i="447"/>
  <c r="AR20" i="447"/>
  <c r="F12" i="447"/>
  <c r="Z14" i="447"/>
  <c r="F15" i="447"/>
  <c r="Z23" i="447"/>
  <c r="N5" i="447"/>
  <c r="AL12" i="447"/>
  <c r="AF20" i="447"/>
  <c r="AX31" i="447"/>
  <c r="T31" i="447"/>
  <c r="AF17" i="447"/>
  <c r="AR3" i="447"/>
  <c r="AX28" i="447"/>
  <c r="T20" i="447"/>
  <c r="AF6" i="447"/>
  <c r="AL31" i="447"/>
  <c r="AX17" i="447"/>
  <c r="AR17" i="447"/>
  <c r="F33" i="447"/>
  <c r="AF23" i="447"/>
  <c r="T6" i="447"/>
  <c r="AL17" i="447"/>
  <c r="AX6" i="447"/>
  <c r="Z3" i="447"/>
  <c r="AR14" i="447"/>
  <c r="T3" i="447"/>
  <c r="Z28" i="447"/>
  <c r="AL14" i="447"/>
  <c r="F22" i="447"/>
  <c r="N14" i="447"/>
  <c r="Z17" i="447"/>
  <c r="AL3" i="447"/>
  <c r="AR28" i="447"/>
  <c r="AX26" i="447"/>
  <c r="F31" i="447"/>
  <c r="AX11" i="447"/>
  <c r="T17" i="447"/>
  <c r="AL28" i="447"/>
  <c r="N20" i="447"/>
  <c r="N31" i="447"/>
  <c r="AF25" i="447"/>
  <c r="AR11" i="447"/>
  <c r="N3" i="447"/>
  <c r="T28" i="447"/>
  <c r="AF14" i="447"/>
  <c r="AX25" i="447"/>
  <c r="K35" i="348"/>
  <c r="P37" i="346"/>
  <c r="Q37" i="346" s="1"/>
  <c r="O44" i="345"/>
  <c r="F16" i="446"/>
  <c r="F8" i="447"/>
  <c r="N9" i="447"/>
  <c r="AR9" i="447"/>
  <c r="T22" i="447"/>
  <c r="AL33" i="447"/>
  <c r="AF11" i="447"/>
  <c r="AX22" i="447"/>
  <c r="Z19" i="447"/>
  <c r="AR30" i="447"/>
  <c r="T11" i="447"/>
  <c r="AL22" i="447"/>
  <c r="AX8" i="447"/>
  <c r="F26" i="447"/>
  <c r="N6" i="447"/>
  <c r="Z25" i="447"/>
  <c r="AL11" i="447"/>
  <c r="T13" i="447"/>
  <c r="AR25" i="447"/>
  <c r="F27" i="447"/>
  <c r="AF16" i="447"/>
  <c r="AX27" i="447"/>
  <c r="T33" i="447"/>
  <c r="AR5" i="447"/>
  <c r="N4" i="447"/>
  <c r="AL13" i="447"/>
  <c r="N23" i="447"/>
  <c r="Z8" i="447"/>
  <c r="AF33" i="447"/>
  <c r="AR19" i="447"/>
  <c r="F9" i="447"/>
  <c r="AF22" i="447"/>
  <c r="AR8" i="447"/>
  <c r="AX33" i="447"/>
  <c r="F19" i="447"/>
  <c r="Z22" i="447"/>
  <c r="AR10" i="447"/>
  <c r="N29" i="447"/>
  <c r="AF27" i="447"/>
  <c r="AX7" i="447"/>
  <c r="T19" i="447"/>
  <c r="AF5" i="447"/>
  <c r="AL30" i="447"/>
  <c r="AX16" i="447"/>
  <c r="F30" i="447"/>
  <c r="T8" i="447"/>
  <c r="Z33" i="447"/>
  <c r="AL19" i="447"/>
  <c r="AX5" i="447"/>
  <c r="F3" i="447"/>
  <c r="T5" i="447"/>
  <c r="N24" i="447"/>
  <c r="AF32" i="447"/>
  <c r="F13" i="447"/>
  <c r="Z10" i="447"/>
  <c r="AR21" i="447"/>
  <c r="T18" i="447"/>
  <c r="AL29" i="447"/>
  <c r="N15" i="447"/>
  <c r="Z16" i="447"/>
  <c r="AR27" i="447"/>
  <c r="F16" i="447"/>
  <c r="N26" i="447"/>
  <c r="Z5" i="447"/>
  <c r="AF30" i="447"/>
  <c r="AR16" i="447"/>
  <c r="S8" i="446"/>
  <c r="S12" i="446"/>
  <c r="AE21" i="446"/>
  <c r="Y31" i="446"/>
  <c r="AK15" i="446"/>
  <c r="S25" i="446"/>
  <c r="AE11" i="446"/>
  <c r="M20" i="446"/>
  <c r="Y11" i="446"/>
  <c r="M6" i="446"/>
  <c r="F7" i="446"/>
  <c r="M15" i="446"/>
  <c r="Y16" i="446"/>
  <c r="AE10" i="446"/>
  <c r="M25" i="446"/>
  <c r="Y6" i="446"/>
  <c r="AE42" i="446"/>
  <c r="F17" i="446"/>
  <c r="S6" i="446"/>
  <c r="Y42" i="446"/>
  <c r="AK17" i="446"/>
  <c r="S20" i="446"/>
  <c r="F6" i="446"/>
  <c r="F28" i="446"/>
  <c r="S11" i="446"/>
  <c r="AK22" i="446"/>
  <c r="AE32" i="446"/>
  <c r="F18" i="446"/>
  <c r="M5" i="446"/>
  <c r="Y28" i="446"/>
  <c r="AK12" i="446"/>
  <c r="S28" i="446"/>
  <c r="AE12" i="446"/>
  <c r="M14" i="446"/>
  <c r="M10" i="446"/>
  <c r="S42" i="446"/>
  <c r="AE17" i="446"/>
  <c r="Y25" i="446"/>
  <c r="AK11" i="446"/>
  <c r="S21" i="446"/>
  <c r="AE7" i="446"/>
  <c r="AK44" i="446"/>
  <c r="M24" i="446"/>
  <c r="Y7" i="446"/>
  <c r="AE44" i="446"/>
  <c r="M19" i="446"/>
  <c r="Y12" i="446"/>
  <c r="AE6" i="446"/>
  <c r="AK42" i="446"/>
  <c r="M31" i="446"/>
  <c r="AE29" i="446"/>
  <c r="F13" i="446"/>
  <c r="M4" i="446"/>
  <c r="Y29" i="446"/>
  <c r="AK13" i="446"/>
  <c r="S4" i="446"/>
  <c r="Y13" i="446"/>
  <c r="F21" i="446"/>
  <c r="S7" i="446"/>
  <c r="Y44" i="446"/>
  <c r="AK18" i="446"/>
  <c r="AE28" i="446"/>
  <c r="F14" i="446"/>
  <c r="M9" i="446"/>
  <c r="Y22" i="446"/>
  <c r="AK8" i="446"/>
  <c r="S22" i="446"/>
  <c r="AE8" i="446"/>
  <c r="AK45" i="446"/>
  <c r="M32" i="446"/>
  <c r="M28" i="446"/>
  <c r="AA3" i="444"/>
  <c r="S29" i="446"/>
  <c r="AE13" i="446"/>
  <c r="AK7" i="446"/>
  <c r="F44" i="446"/>
  <c r="S17" i="446"/>
  <c r="AE3" i="446"/>
  <c r="AK30" i="446"/>
  <c r="M30" i="446"/>
  <c r="Y3" i="446"/>
  <c r="AE30" i="446"/>
  <c r="Y17" i="446"/>
  <c r="Y21" i="446"/>
  <c r="M23" i="446"/>
  <c r="Y8" i="446"/>
  <c r="AE45" i="446"/>
  <c r="AK29" i="446"/>
  <c r="M45" i="446"/>
  <c r="AE23" i="446"/>
  <c r="F9" i="446"/>
  <c r="M8" i="446"/>
  <c r="Y23" i="446"/>
  <c r="AK9" i="446"/>
  <c r="S3" i="446"/>
  <c r="Y30" i="446"/>
  <c r="AK14" i="446"/>
  <c r="AE22" i="446"/>
  <c r="F10" i="446"/>
  <c r="M13" i="446"/>
  <c r="Y18" i="446"/>
  <c r="AK4" i="446"/>
  <c r="F42" i="446"/>
  <c r="S18" i="446"/>
  <c r="AE4" i="446"/>
  <c r="AK31" i="446"/>
  <c r="F45" i="446"/>
  <c r="M3" i="446"/>
  <c r="S23" i="446"/>
  <c r="AE9" i="446"/>
  <c r="AK3" i="446"/>
  <c r="F30" i="446"/>
  <c r="S13" i="446"/>
  <c r="AK24" i="446"/>
  <c r="M44" i="446"/>
  <c r="AE24" i="446"/>
  <c r="F25" i="446"/>
  <c r="Y5" i="446"/>
  <c r="M29" i="446"/>
  <c r="Y4" i="446"/>
  <c r="AE31" i="446"/>
  <c r="AK23" i="446"/>
  <c r="S45" i="446"/>
  <c r="AE19" i="446"/>
  <c r="F4" i="446"/>
  <c r="M12" i="446"/>
  <c r="Y19" i="446"/>
  <c r="AK5" i="446"/>
  <c r="Y9" i="446"/>
  <c r="F31" i="446"/>
  <c r="F12" i="446"/>
  <c r="M7" i="446"/>
  <c r="Y24" i="446"/>
  <c r="AK10" i="446"/>
  <c r="AE18" i="446"/>
  <c r="F5" i="446"/>
  <c r="M17" i="446"/>
  <c r="Y14" i="446"/>
  <c r="F29" i="446"/>
  <c r="S14" i="446"/>
  <c r="AK25" i="446"/>
  <c r="F11" i="446"/>
  <c r="S19" i="446"/>
  <c r="AE5" i="446"/>
  <c r="AK32" i="446"/>
  <c r="F24" i="446"/>
  <c r="S9" i="446"/>
  <c r="AK20" i="446"/>
  <c r="AE20" i="446"/>
  <c r="F19" i="446"/>
  <c r="S24" i="446"/>
  <c r="S30" i="446"/>
  <c r="M42" i="446"/>
  <c r="AE25" i="446"/>
  <c r="Y45" i="446"/>
  <c r="AK19" i="446"/>
  <c r="S31" i="446"/>
  <c r="AE15" i="446"/>
  <c r="M16" i="446"/>
  <c r="Y15" i="446"/>
  <c r="S16" i="446"/>
  <c r="S44" i="446"/>
  <c r="F8" i="446"/>
  <c r="M11" i="446"/>
  <c r="Y20" i="446"/>
  <c r="AK6" i="446"/>
  <c r="AE14" i="446"/>
  <c r="M21" i="446"/>
  <c r="Y10" i="446"/>
  <c r="F22" i="446"/>
  <c r="S10" i="446"/>
  <c r="AK21" i="446"/>
  <c r="F15" i="446"/>
  <c r="F32" i="446"/>
  <c r="S15" i="446"/>
  <c r="AK28" i="446"/>
  <c r="F23" i="446"/>
  <c r="S5" i="446"/>
  <c r="Y32" i="446"/>
  <c r="AK16" i="446"/>
  <c r="S32" i="446"/>
  <c r="AE16" i="446"/>
  <c r="G28" i="445"/>
  <c r="H28" i="445" s="1"/>
  <c r="G19" i="445"/>
  <c r="H19" i="445" s="1"/>
  <c r="L26" i="445"/>
  <c r="L13" i="445"/>
  <c r="K44" i="347"/>
  <c r="G11" i="445"/>
  <c r="H11" i="445" s="1"/>
  <c r="G13" i="445"/>
  <c r="H13" i="445" s="1"/>
  <c r="L23" i="445"/>
  <c r="L6" i="445"/>
  <c r="G34" i="445"/>
  <c r="H34" i="445" s="1"/>
  <c r="K42" i="347"/>
  <c r="G30" i="445"/>
  <c r="H30" i="445" s="1"/>
  <c r="L27" i="445"/>
  <c r="L24" i="445"/>
  <c r="K39" i="347"/>
  <c r="G27" i="445"/>
  <c r="H27" i="445" s="1"/>
  <c r="G18" i="445"/>
  <c r="H18" i="445" s="1"/>
  <c r="L30" i="445"/>
  <c r="L17" i="445"/>
  <c r="L4" i="445"/>
  <c r="G7" i="445"/>
  <c r="H7" i="445" s="1"/>
  <c r="G10" i="445"/>
  <c r="H10" i="445" s="1"/>
  <c r="L32" i="445"/>
  <c r="L10" i="445"/>
  <c r="K41" i="347"/>
  <c r="G24" i="445"/>
  <c r="H24" i="445" s="1"/>
  <c r="L3" i="445"/>
  <c r="L34" i="445"/>
  <c r="L28" i="445"/>
  <c r="K50" i="347"/>
  <c r="G23" i="445"/>
  <c r="H23" i="445" s="1"/>
  <c r="G4" i="445"/>
  <c r="H4" i="445" s="1"/>
  <c r="L21" i="445"/>
  <c r="L8" i="445"/>
  <c r="G6" i="445"/>
  <c r="H6" i="445" s="1"/>
  <c r="G9" i="445"/>
  <c r="H9" i="445" s="1"/>
  <c r="G26" i="445"/>
  <c r="H26" i="445" s="1"/>
  <c r="L14" i="445"/>
  <c r="K43" i="347"/>
  <c r="G21" i="445"/>
  <c r="H21" i="445" s="1"/>
  <c r="G32" i="445"/>
  <c r="H32" i="445" s="1"/>
  <c r="K49" i="347"/>
  <c r="G12" i="445"/>
  <c r="H12" i="445" s="1"/>
  <c r="L19" i="445"/>
  <c r="L25" i="445"/>
  <c r="L12" i="445"/>
  <c r="G17" i="445"/>
  <c r="H17" i="445" s="1"/>
  <c r="G25" i="445"/>
  <c r="H25" i="445" s="1"/>
  <c r="L18" i="445"/>
  <c r="L5" i="445"/>
  <c r="K48" i="347"/>
  <c r="G16" i="445"/>
  <c r="H16" i="445" s="1"/>
  <c r="G20" i="445"/>
  <c r="H20" i="445" s="1"/>
  <c r="K46" i="347"/>
  <c r="L15" i="445"/>
  <c r="G8" i="445"/>
  <c r="H8" i="445" s="1"/>
  <c r="L29" i="445"/>
  <c r="L16" i="445"/>
  <c r="G5" i="445"/>
  <c r="H5" i="445" s="1"/>
  <c r="G31" i="445"/>
  <c r="H31" i="445" s="1"/>
  <c r="G22" i="445"/>
  <c r="H22" i="445" s="1"/>
  <c r="L22" i="445"/>
  <c r="L9" i="445"/>
  <c r="K47" i="347"/>
  <c r="G15" i="445"/>
  <c r="H15" i="445" s="1"/>
  <c r="G14" i="445"/>
  <c r="H14" i="445" s="1"/>
  <c r="L7" i="445"/>
  <c r="G29" i="445"/>
  <c r="H29" i="445" s="1"/>
  <c r="L33" i="445"/>
  <c r="K45" i="347"/>
  <c r="L31" i="445"/>
  <c r="L11" i="445"/>
  <c r="G33" i="445"/>
  <c r="H33" i="445" s="1"/>
  <c r="L20" i="445"/>
  <c r="K40" i="347"/>
  <c r="AA25" i="444"/>
  <c r="AA39" i="444"/>
  <c r="AA10" i="444"/>
  <c r="AA28" i="444"/>
  <c r="AA42" i="444"/>
  <c r="AA13" i="444"/>
  <c r="AA31" i="444"/>
  <c r="AA45" i="444"/>
  <c r="AA16" i="444"/>
  <c r="P49" i="346"/>
  <c r="Q49" i="346" s="1"/>
  <c r="X49" i="346" s="1"/>
  <c r="AA34" i="444"/>
  <c r="AA5" i="444"/>
  <c r="AA19" i="444"/>
  <c r="AA37" i="444"/>
  <c r="AA8" i="444"/>
  <c r="AA26" i="444"/>
  <c r="AA40" i="444"/>
  <c r="AA11" i="444"/>
  <c r="AA29" i="444"/>
  <c r="AA43" i="444"/>
  <c r="AA14" i="444"/>
  <c r="AA32" i="444"/>
  <c r="AA17" i="444"/>
  <c r="AA35" i="444"/>
  <c r="AA6" i="444"/>
  <c r="AA24" i="444"/>
  <c r="AA38" i="444"/>
  <c r="AA9" i="444"/>
  <c r="AA27" i="444"/>
  <c r="G20" i="415"/>
  <c r="H20" i="415" s="1"/>
  <c r="N20" i="415" s="1"/>
  <c r="AA41" i="444"/>
  <c r="AA12" i="444"/>
  <c r="AA30" i="444"/>
  <c r="AA44" i="444"/>
  <c r="AA15" i="444"/>
  <c r="AA33" i="444"/>
  <c r="AA4" i="444"/>
  <c r="AA18" i="444"/>
  <c r="AA36" i="444"/>
  <c r="AA7" i="444"/>
  <c r="K27" i="444"/>
  <c r="K12" i="444"/>
  <c r="K41" i="444"/>
  <c r="K7" i="444"/>
  <c r="K35" i="444"/>
  <c r="K19" i="444"/>
  <c r="K6" i="444"/>
  <c r="F19" i="444"/>
  <c r="K26" i="444"/>
  <c r="K25" i="444"/>
  <c r="F29" i="444"/>
  <c r="K4" i="444"/>
  <c r="F24" i="444"/>
  <c r="K33" i="444"/>
  <c r="K16" i="444"/>
  <c r="K14" i="444"/>
  <c r="F26" i="444"/>
  <c r="F30" i="444"/>
  <c r="K29" i="444"/>
  <c r="K10" i="444"/>
  <c r="F10" i="444"/>
  <c r="F3" i="444"/>
  <c r="F15" i="444"/>
  <c r="K3" i="444"/>
  <c r="F6" i="444"/>
  <c r="K17" i="444"/>
  <c r="K36" i="444"/>
  <c r="F9" i="444"/>
  <c r="F42" i="444"/>
  <c r="K11" i="444"/>
  <c r="K13" i="444"/>
  <c r="F11" i="444"/>
  <c r="F38" i="444"/>
  <c r="F44" i="444"/>
  <c r="K39" i="444"/>
  <c r="F32" i="444"/>
  <c r="F8" i="444"/>
  <c r="K30" i="444"/>
  <c r="F17" i="444"/>
  <c r="K28" i="444"/>
  <c r="K42" i="444"/>
  <c r="F37" i="444"/>
  <c r="F45" i="444"/>
  <c r="F14" i="444"/>
  <c r="K43" i="444"/>
  <c r="K31" i="444"/>
  <c r="F28" i="444"/>
  <c r="F4" i="444"/>
  <c r="K9" i="444"/>
  <c r="F39" i="444"/>
  <c r="F16" i="444"/>
  <c r="F33" i="444"/>
  <c r="K18" i="444"/>
  <c r="F18" i="444"/>
  <c r="K44" i="444"/>
  <c r="K38" i="444"/>
  <c r="F5" i="444"/>
  <c r="F25" i="444"/>
  <c r="F31" i="444"/>
  <c r="K15" i="444"/>
  <c r="K32" i="444"/>
  <c r="F36" i="444"/>
  <c r="K8" i="444"/>
  <c r="K24" i="444"/>
  <c r="F35" i="444"/>
  <c r="F43" i="444"/>
  <c r="F12" i="444"/>
  <c r="K40" i="444"/>
  <c r="F7" i="444"/>
  <c r="F34" i="444"/>
  <c r="K34" i="444"/>
  <c r="F41" i="444"/>
  <c r="F27" i="444"/>
  <c r="K37" i="444"/>
  <c r="K5" i="444"/>
  <c r="F13" i="444"/>
  <c r="F40" i="444"/>
  <c r="K45" i="444"/>
  <c r="L74" i="125"/>
  <c r="L73" i="125"/>
  <c r="AA307" i="94"/>
  <c r="L41" i="125"/>
  <c r="G19" i="415"/>
  <c r="H19" i="415" s="1"/>
  <c r="N19" i="415" s="1"/>
  <c r="G21" i="415"/>
  <c r="H21" i="415" s="1"/>
  <c r="O21" i="415" s="1"/>
  <c r="P45" i="346"/>
  <c r="Q45" i="346" s="1"/>
  <c r="W45" i="346" s="1"/>
  <c r="P46" i="346"/>
  <c r="Q46" i="346" s="1"/>
  <c r="X46" i="346" s="1"/>
  <c r="O42" i="345"/>
  <c r="T42" i="345"/>
  <c r="L78" i="125"/>
  <c r="K33" i="347"/>
  <c r="G11" i="415"/>
  <c r="H11" i="415" s="1"/>
  <c r="O11" i="415" s="1"/>
  <c r="G4" i="415"/>
  <c r="H4" i="415" s="1"/>
  <c r="O4" i="415" s="1"/>
  <c r="F11" i="414"/>
  <c r="F3" i="414"/>
  <c r="F8" i="414"/>
  <c r="O37" i="345"/>
  <c r="T38" i="345"/>
  <c r="K3" i="414"/>
  <c r="K5" i="414"/>
  <c r="L94" i="125"/>
  <c r="L10" i="125"/>
  <c r="L26" i="125"/>
  <c r="L52" i="125"/>
  <c r="L68" i="125"/>
  <c r="L90" i="125"/>
  <c r="L28" i="125"/>
  <c r="L84" i="125"/>
  <c r="L29" i="125"/>
  <c r="L93" i="125"/>
  <c r="L7" i="125"/>
  <c r="L23" i="125"/>
  <c r="L49" i="125"/>
  <c r="L65" i="125"/>
  <c r="L87" i="125"/>
  <c r="L12" i="125"/>
  <c r="L54" i="125"/>
  <c r="L5" i="125"/>
  <c r="L67" i="125"/>
  <c r="L88" i="125"/>
  <c r="L48" i="125"/>
  <c r="K37" i="348"/>
  <c r="K16" i="348"/>
  <c r="K29" i="347"/>
  <c r="K13" i="347"/>
  <c r="O10" i="345"/>
  <c r="O26" i="345"/>
  <c r="K29" i="348"/>
  <c r="K6" i="347"/>
  <c r="K27" i="348"/>
  <c r="K11" i="348"/>
  <c r="K24" i="347"/>
  <c r="K8" i="347"/>
  <c r="O15" i="345"/>
  <c r="O31" i="345"/>
  <c r="K26" i="347"/>
  <c r="O29" i="345"/>
  <c r="K18" i="348"/>
  <c r="K31" i="347"/>
  <c r="K15" i="347"/>
  <c r="O8" i="345"/>
  <c r="O24" i="345"/>
  <c r="K17" i="348"/>
  <c r="O9" i="345"/>
  <c r="P12" i="346"/>
  <c r="Q12" i="346" s="1"/>
  <c r="X12" i="346" s="1"/>
  <c r="P16" i="346"/>
  <c r="Q16" i="346" s="1"/>
  <c r="X16" i="346" s="1"/>
  <c r="P17" i="346"/>
  <c r="Q17" i="346" s="1"/>
  <c r="X17" i="346" s="1"/>
  <c r="P33" i="346"/>
  <c r="Q33" i="346" s="1"/>
  <c r="X33" i="346" s="1"/>
  <c r="P29" i="346"/>
  <c r="Q29" i="346" s="1"/>
  <c r="X29" i="346" s="1"/>
  <c r="P25" i="346"/>
  <c r="Q25" i="346" s="1"/>
  <c r="X25" i="346" s="1"/>
  <c r="P18" i="346"/>
  <c r="Q18" i="346" s="1"/>
  <c r="X18" i="346" s="1"/>
  <c r="P19" i="346"/>
  <c r="Q19" i="346" s="1"/>
  <c r="W19" i="346" s="1"/>
  <c r="T17" i="345"/>
  <c r="T6" i="345"/>
  <c r="T30" i="345"/>
  <c r="T14" i="345"/>
  <c r="T23" i="345"/>
  <c r="T34" i="345"/>
  <c r="T10" i="345"/>
  <c r="L39" i="125"/>
  <c r="F13" i="414"/>
  <c r="K12" i="414"/>
  <c r="P47" i="346"/>
  <c r="Q47" i="346" s="1"/>
  <c r="X47" i="346" s="1"/>
  <c r="O48" i="345"/>
  <c r="O40" i="345"/>
  <c r="T41" i="345"/>
  <c r="L77" i="125"/>
  <c r="P39" i="346"/>
  <c r="Q39" i="346" s="1"/>
  <c r="X39" i="346" s="1"/>
  <c r="G9" i="415"/>
  <c r="H9" i="415" s="1"/>
  <c r="N9" i="415" s="1"/>
  <c r="K34" i="348"/>
  <c r="F9" i="414"/>
  <c r="O38" i="345"/>
  <c r="F6" i="414"/>
  <c r="O35" i="345"/>
  <c r="K9" i="414"/>
  <c r="K11" i="414"/>
  <c r="T35" i="345"/>
  <c r="L98" i="125"/>
  <c r="L14" i="125"/>
  <c r="L30" i="125"/>
  <c r="L56" i="125"/>
  <c r="L72" i="125"/>
  <c r="L100" i="125"/>
  <c r="L50" i="125"/>
  <c r="L97" i="125"/>
  <c r="L51" i="125"/>
  <c r="L95" i="125"/>
  <c r="L11" i="125"/>
  <c r="L27" i="125"/>
  <c r="L53" i="125"/>
  <c r="L69" i="125"/>
  <c r="L91" i="125"/>
  <c r="L16" i="125"/>
  <c r="L62" i="125"/>
  <c r="L21" i="125"/>
  <c r="L85" i="125"/>
  <c r="L101" i="125"/>
  <c r="L59" i="125"/>
  <c r="K28" i="348"/>
  <c r="K12" i="348"/>
  <c r="K25" i="347"/>
  <c r="K9" i="347"/>
  <c r="O14" i="345"/>
  <c r="O30" i="345"/>
  <c r="K9" i="348"/>
  <c r="O13" i="345"/>
  <c r="K23" i="348"/>
  <c r="K7" i="348"/>
  <c r="K20" i="347"/>
  <c r="K4" i="347"/>
  <c r="O19" i="345"/>
  <c r="O5" i="345"/>
  <c r="K18" i="347"/>
  <c r="K30" i="348"/>
  <c r="K14" i="348"/>
  <c r="K27" i="347"/>
  <c r="K11" i="347"/>
  <c r="O12" i="345"/>
  <c r="O28" i="345"/>
  <c r="K5" i="348"/>
  <c r="O21" i="345"/>
  <c r="T12" i="345"/>
  <c r="P20" i="346"/>
  <c r="Q20" i="346" s="1"/>
  <c r="W20" i="346" s="1"/>
  <c r="P23" i="346"/>
  <c r="Q23" i="346" s="1"/>
  <c r="W23" i="346" s="1"/>
  <c r="P32" i="346"/>
  <c r="Q32" i="346" s="1"/>
  <c r="X32" i="346" s="1"/>
  <c r="P28" i="346"/>
  <c r="Q28" i="346" s="1"/>
  <c r="X28" i="346" s="1"/>
  <c r="P24" i="346"/>
  <c r="Q24" i="346" s="1"/>
  <c r="W24" i="346" s="1"/>
  <c r="P50" i="346"/>
  <c r="Q50" i="346" s="1"/>
  <c r="X50" i="346" s="1"/>
  <c r="P6" i="346"/>
  <c r="Q6" i="346" s="1"/>
  <c r="W6" i="346" s="1"/>
  <c r="T26" i="345"/>
  <c r="T18" i="345"/>
  <c r="T7" i="345"/>
  <c r="T29" i="345"/>
  <c r="T15" i="345"/>
  <c r="T22" i="345"/>
  <c r="T32" i="345"/>
  <c r="L40" i="125"/>
  <c r="G17" i="415"/>
  <c r="H17" i="415" s="1"/>
  <c r="N17" i="415" s="1"/>
  <c r="K13" i="414"/>
  <c r="P48" i="346"/>
  <c r="Q48" i="346" s="1"/>
  <c r="X48" i="346" s="1"/>
  <c r="O46" i="345"/>
  <c r="T44" i="345"/>
  <c r="T47" i="345"/>
  <c r="K32" i="348"/>
  <c r="G14" i="415"/>
  <c r="H14" i="415" s="1"/>
  <c r="N14" i="415" s="1"/>
  <c r="F15" i="414"/>
  <c r="AA30" i="94"/>
  <c r="AA678" i="94"/>
  <c r="AA548" i="94"/>
  <c r="AA337" i="94"/>
  <c r="AA513" i="94"/>
  <c r="AA166" i="94"/>
  <c r="AA494" i="94"/>
  <c r="AA404" i="94"/>
  <c r="AA314" i="94"/>
  <c r="AA324" i="94"/>
  <c r="AA416" i="94"/>
  <c r="AA522" i="94"/>
  <c r="AA185" i="94"/>
  <c r="AA313" i="94"/>
  <c r="AA480" i="94"/>
  <c r="AA489" i="94"/>
  <c r="AA575" i="94"/>
  <c r="AA703" i="94"/>
  <c r="AA226" i="94"/>
  <c r="AA498" i="94"/>
  <c r="AA246" i="94"/>
  <c r="AA196" i="94"/>
  <c r="AA518" i="94"/>
  <c r="AA386" i="94"/>
  <c r="AA232" i="94"/>
  <c r="AA628" i="94"/>
  <c r="AA612" i="94"/>
  <c r="AA225" i="94"/>
  <c r="AA353" i="94"/>
  <c r="AA684" i="94"/>
  <c r="AA529" i="94"/>
  <c r="AA615" i="94"/>
  <c r="AA350" i="94"/>
  <c r="AA558" i="94"/>
  <c r="AA670" i="94"/>
  <c r="AA369" i="94"/>
  <c r="AA545" i="94"/>
  <c r="AA270" i="94"/>
  <c r="AA220" i="94"/>
  <c r="AA590" i="94"/>
  <c r="AA410" i="94"/>
  <c r="AA256" i="94"/>
  <c r="AA524" i="94"/>
  <c r="AA654" i="94"/>
  <c r="AA233" i="94"/>
  <c r="AA393" i="94"/>
  <c r="AA473" i="94"/>
  <c r="AA623" i="94"/>
  <c r="AA179" i="94"/>
  <c r="AA243" i="94"/>
  <c r="AA206" i="94"/>
  <c r="AA354" i="94"/>
  <c r="AA574" i="94"/>
  <c r="AA401" i="94"/>
  <c r="AA640" i="94"/>
  <c r="AA238" i="94"/>
  <c r="AA188" i="94"/>
  <c r="AA508" i="94"/>
  <c r="AA378" i="94"/>
  <c r="AA224" i="94"/>
  <c r="AA602" i="94"/>
  <c r="AA606" i="94"/>
  <c r="AA217" i="94"/>
  <c r="AA345" i="94"/>
  <c r="AA630" i="94"/>
  <c r="AA521" i="94"/>
  <c r="AA607" i="94"/>
  <c r="AA278" i="94"/>
  <c r="AA418" i="94"/>
  <c r="AA209" i="94"/>
  <c r="AA310" i="94"/>
  <c r="AA260" i="94"/>
  <c r="AA194" i="94"/>
  <c r="AA470" i="94"/>
  <c r="AA296" i="94"/>
  <c r="AA644" i="94"/>
  <c r="AA516" i="94"/>
  <c r="AA257" i="94"/>
  <c r="AA385" i="94"/>
  <c r="AA433" i="94"/>
  <c r="AA576" i="94"/>
  <c r="AA647" i="94"/>
  <c r="AA228" i="94"/>
  <c r="AA264" i="94"/>
  <c r="AA582" i="94"/>
  <c r="AA448" i="94"/>
  <c r="AA599" i="94"/>
  <c r="AA342" i="94"/>
  <c r="AA284" i="94"/>
  <c r="AA218" i="94"/>
  <c r="AA526" i="94"/>
  <c r="AA320" i="94"/>
  <c r="AA724" i="94"/>
  <c r="AA556" i="94"/>
  <c r="AA265" i="94"/>
  <c r="AA425" i="94"/>
  <c r="AA537" i="94"/>
  <c r="AA655" i="94"/>
  <c r="AA187" i="94"/>
  <c r="AA275" i="94"/>
  <c r="AA414" i="94"/>
  <c r="AA596" i="94"/>
  <c r="AA177" i="94"/>
  <c r="AA578" i="94"/>
  <c r="AA567" i="94"/>
  <c r="AA302" i="94"/>
  <c r="AA252" i="94"/>
  <c r="AA186" i="94"/>
  <c r="AA454" i="94"/>
  <c r="AA288" i="94"/>
  <c r="AA614" i="94"/>
  <c r="AA718" i="94"/>
  <c r="AA249" i="94"/>
  <c r="AA377" i="94"/>
  <c r="AA714" i="94"/>
  <c r="AA553" i="94"/>
  <c r="AA639" i="94"/>
  <c r="AA662" i="94"/>
  <c r="AA200" i="94"/>
  <c r="AA631" i="94"/>
  <c r="AA382" i="94"/>
  <c r="AA348" i="94"/>
  <c r="AA258" i="94"/>
  <c r="AA318" i="94"/>
  <c r="AA360" i="94"/>
  <c r="AA466" i="94"/>
  <c r="AA660" i="94"/>
  <c r="AA289" i="94"/>
  <c r="AA417" i="94"/>
  <c r="AA465" i="94"/>
  <c r="AA704" i="94"/>
  <c r="AA679" i="94"/>
  <c r="AA460" i="94"/>
  <c r="AA484" i="94"/>
  <c r="AA241" i="94"/>
  <c r="AA682" i="94"/>
  <c r="AA663" i="94"/>
  <c r="AA406" i="94"/>
  <c r="AA372" i="94"/>
  <c r="AA282" i="94"/>
  <c r="AA478" i="94"/>
  <c r="AA384" i="94"/>
  <c r="AA490" i="94"/>
  <c r="AA169" i="94"/>
  <c r="AA297" i="94"/>
  <c r="AA650" i="94"/>
  <c r="AA608" i="94"/>
  <c r="AA687" i="94"/>
  <c r="AA203" i="94"/>
  <c r="G15" i="415"/>
  <c r="H15" i="415" s="1"/>
  <c r="N15" i="415" s="1"/>
  <c r="AA725" i="94"/>
  <c r="AA693" i="94"/>
  <c r="AA661" i="94"/>
  <c r="AA629" i="94"/>
  <c r="AA597" i="94"/>
  <c r="AA565" i="94"/>
  <c r="AA632" i="94"/>
  <c r="AA543" i="94"/>
  <c r="AA511" i="94"/>
  <c r="AA479" i="94"/>
  <c r="AA447" i="94"/>
  <c r="AA674" i="94"/>
  <c r="AA572" i="94"/>
  <c r="AA440" i="94"/>
  <c r="AA399" i="94"/>
  <c r="AA367" i="94"/>
  <c r="AA335" i="94"/>
  <c r="AA303" i="94"/>
  <c r="AA271" i="94"/>
  <c r="AA239" i="94"/>
  <c r="AA207" i="94"/>
  <c r="AA175" i="94"/>
  <c r="AA702" i="94"/>
  <c r="AA514" i="94"/>
  <c r="AA588" i="94"/>
  <c r="AA408" i="94"/>
  <c r="AA280" i="94"/>
  <c r="AA316" i="94"/>
  <c r="AA438" i="94"/>
  <c r="AA306" i="94"/>
  <c r="AA178" i="94"/>
  <c r="AA396" i="94"/>
  <c r="AA244" i="94"/>
  <c r="AA462" i="94"/>
  <c r="AA294" i="94"/>
  <c r="AA723" i="94"/>
  <c r="AA691" i="94"/>
  <c r="AA659" i="94"/>
  <c r="AA627" i="94"/>
  <c r="AA595" i="94"/>
  <c r="AA563" i="94"/>
  <c r="AA624" i="94"/>
  <c r="AA541" i="94"/>
  <c r="AA509" i="94"/>
  <c r="AA477" i="94"/>
  <c r="AA445" i="94"/>
  <c r="AA666" i="94"/>
  <c r="AA566" i="94"/>
  <c r="AA432" i="94"/>
  <c r="AA397" i="94"/>
  <c r="AA365" i="94"/>
  <c r="AA333" i="94"/>
  <c r="AA301" i="94"/>
  <c r="AA269" i="94"/>
  <c r="AA237" i="94"/>
  <c r="AA205" i="94"/>
  <c r="AA173" i="94"/>
  <c r="AA686" i="94"/>
  <c r="AA506" i="94"/>
  <c r="AA562" i="94"/>
  <c r="AA400" i="94"/>
  <c r="AA272" i="94"/>
  <c r="AA292" i="94"/>
  <c r="AA426" i="94"/>
  <c r="AA298" i="94"/>
  <c r="AA170" i="94"/>
  <c r="AA388" i="94"/>
  <c r="AA236" i="94"/>
  <c r="AA422" i="94"/>
  <c r="AA286" i="94"/>
  <c r="AA721" i="94"/>
  <c r="AA689" i="94"/>
  <c r="AA657" i="94"/>
  <c r="AA625" i="94"/>
  <c r="AA593" i="94"/>
  <c r="AA561" i="94"/>
  <c r="AA616" i="94"/>
  <c r="AA539" i="94"/>
  <c r="AA507" i="94"/>
  <c r="AA475" i="94"/>
  <c r="AA443" i="94"/>
  <c r="AA658" i="94"/>
  <c r="AA552" i="94"/>
  <c r="AA427" i="94"/>
  <c r="AA395" i="94"/>
  <c r="AA363" i="94"/>
  <c r="AA331" i="94"/>
  <c r="AA299" i="94"/>
  <c r="AA267" i="94"/>
  <c r="AA235" i="94"/>
  <c r="AA717" i="94"/>
  <c r="AA685" i="94"/>
  <c r="AA653" i="94"/>
  <c r="AA621" i="94"/>
  <c r="AA589" i="94"/>
  <c r="AA557" i="94"/>
  <c r="AA600" i="94"/>
  <c r="AA535" i="94"/>
  <c r="AA503" i="94"/>
  <c r="AA471" i="94"/>
  <c r="AA439" i="94"/>
  <c r="AA642" i="94"/>
  <c r="AA536" i="94"/>
  <c r="AA423" i="94"/>
  <c r="AA391" i="94"/>
  <c r="AA359" i="94"/>
  <c r="AA327" i="94"/>
  <c r="AA295" i="94"/>
  <c r="AA263" i="94"/>
  <c r="AA231" i="94"/>
  <c r="AA199" i="94"/>
  <c r="AA167" i="94"/>
  <c r="AA638" i="94"/>
  <c r="AA482" i="94"/>
  <c r="AA710" i="94"/>
  <c r="AA376" i="94"/>
  <c r="AA248" i="94"/>
  <c r="AA446" i="94"/>
  <c r="AA402" i="94"/>
  <c r="AA274" i="94"/>
  <c r="AA564" i="94"/>
  <c r="AA364" i="94"/>
  <c r="AA212" i="94"/>
  <c r="AA398" i="94"/>
  <c r="AA262" i="94"/>
  <c r="AA715" i="94"/>
  <c r="AA683" i="94"/>
  <c r="AA651" i="94"/>
  <c r="AA619" i="94"/>
  <c r="AA587" i="94"/>
  <c r="AA720" i="94"/>
  <c r="AA592" i="94"/>
  <c r="AA533" i="94"/>
  <c r="AA501" i="94"/>
  <c r="AA469" i="94"/>
  <c r="AA437" i="94"/>
  <c r="AA716" i="94"/>
  <c r="AA528" i="94"/>
  <c r="AA421" i="94"/>
  <c r="AA389" i="94"/>
  <c r="AA357" i="94"/>
  <c r="AA325" i="94"/>
  <c r="AA293" i="94"/>
  <c r="AA261" i="94"/>
  <c r="AA229" i="94"/>
  <c r="AA197" i="94"/>
  <c r="AA692" i="94"/>
  <c r="AA618" i="94"/>
  <c r="AA474" i="94"/>
  <c r="AA646" i="94"/>
  <c r="AA368" i="94"/>
  <c r="AA240" i="94"/>
  <c r="AA430" i="94"/>
  <c r="AA394" i="94"/>
  <c r="AA266" i="94"/>
  <c r="AA550" i="94"/>
  <c r="AA356" i="94"/>
  <c r="AA204" i="94"/>
  <c r="AA390" i="94"/>
  <c r="AA254" i="94"/>
  <c r="AA713" i="94"/>
  <c r="AA681" i="94"/>
  <c r="AA649" i="94"/>
  <c r="AA617" i="94"/>
  <c r="AA585" i="94"/>
  <c r="AA712" i="94"/>
  <c r="AA584" i="94"/>
  <c r="AA531" i="94"/>
  <c r="AA499" i="94"/>
  <c r="AA467" i="94"/>
  <c r="AA435" i="94"/>
  <c r="AA700" i="94"/>
  <c r="AA520" i="94"/>
  <c r="AA419" i="94"/>
  <c r="AA387" i="94"/>
  <c r="AA355" i="94"/>
  <c r="AA323" i="94"/>
  <c r="AA291" i="94"/>
  <c r="AA259" i="94"/>
  <c r="AA227" i="94"/>
  <c r="AA195" i="94"/>
  <c r="AA719" i="94"/>
  <c r="AA591" i="94"/>
  <c r="AA505" i="94"/>
  <c r="AA544" i="94"/>
  <c r="AA329" i="94"/>
  <c r="AA709" i="94"/>
  <c r="AA677" i="94"/>
  <c r="AA645" i="94"/>
  <c r="AA613" i="94"/>
  <c r="AA581" i="94"/>
  <c r="AA696" i="94"/>
  <c r="AA568" i="94"/>
  <c r="AA527" i="94"/>
  <c r="AA495" i="94"/>
  <c r="AA463" i="94"/>
  <c r="AA431" i="94"/>
  <c r="AA668" i="94"/>
  <c r="AA504" i="94"/>
  <c r="AA415" i="94"/>
  <c r="AA383" i="94"/>
  <c r="AA351" i="94"/>
  <c r="AA319" i="94"/>
  <c r="AA287" i="94"/>
  <c r="AA255" i="94"/>
  <c r="AA223" i="94"/>
  <c r="AA191" i="94"/>
  <c r="AA620" i="94"/>
  <c r="AA586" i="94"/>
  <c r="AA450" i="94"/>
  <c r="AA534" i="94"/>
  <c r="AA344" i="94"/>
  <c r="AA216" i="94"/>
  <c r="AA694" i="94"/>
  <c r="AA370" i="94"/>
  <c r="AA242" i="94"/>
  <c r="AA492" i="94"/>
  <c r="AA332" i="94"/>
  <c r="AA180" i="94"/>
  <c r="AA366" i="94"/>
  <c r="AA230" i="94"/>
  <c r="AA707" i="94"/>
  <c r="AA675" i="94"/>
  <c r="AA643" i="94"/>
  <c r="AA611" i="94"/>
  <c r="AA579" i="94"/>
  <c r="AA688" i="94"/>
  <c r="AA560" i="94"/>
  <c r="AA525" i="94"/>
  <c r="AA493" i="94"/>
  <c r="AA461" i="94"/>
  <c r="AA429" i="94"/>
  <c r="AA652" i="94"/>
  <c r="AA496" i="94"/>
  <c r="AA413" i="94"/>
  <c r="AA381" i="94"/>
  <c r="AA349" i="94"/>
  <c r="AA317" i="94"/>
  <c r="AA285" i="94"/>
  <c r="AA253" i="94"/>
  <c r="AA221" i="94"/>
  <c r="AA189" i="94"/>
  <c r="AA594" i="94"/>
  <c r="AA580" i="94"/>
  <c r="AA442" i="94"/>
  <c r="AA500" i="94"/>
  <c r="AA336" i="94"/>
  <c r="AA208" i="94"/>
  <c r="AA634" i="94"/>
  <c r="AA362" i="94"/>
  <c r="AA234" i="94"/>
  <c r="AA476" i="94"/>
  <c r="AA308" i="94"/>
  <c r="AA172" i="94"/>
  <c r="AA358" i="94"/>
  <c r="AA222" i="94"/>
  <c r="AA705" i="94"/>
  <c r="AA673" i="94"/>
  <c r="AA641" i="94"/>
  <c r="AA609" i="94"/>
  <c r="AA577" i="94"/>
  <c r="AA680" i="94"/>
  <c r="AA555" i="94"/>
  <c r="AA523" i="94"/>
  <c r="AA491" i="94"/>
  <c r="AA459" i="94"/>
  <c r="AA722" i="94"/>
  <c r="AA636" i="94"/>
  <c r="AA488" i="94"/>
  <c r="AA411" i="94"/>
  <c r="AA379" i="94"/>
  <c r="AA347" i="94"/>
  <c r="AA315" i="94"/>
  <c r="AA283" i="94"/>
  <c r="AA251" i="94"/>
  <c r="AA219" i="94"/>
  <c r="AA701" i="94"/>
  <c r="AA669" i="94"/>
  <c r="AA637" i="94"/>
  <c r="AA605" i="94"/>
  <c r="AA573" i="94"/>
  <c r="AA664" i="94"/>
  <c r="AA551" i="94"/>
  <c r="AA519" i="94"/>
  <c r="AA487" i="94"/>
  <c r="AA455" i="94"/>
  <c r="AA706" i="94"/>
  <c r="AA610" i="94"/>
  <c r="AA472" i="94"/>
  <c r="AA407" i="94"/>
  <c r="AA375" i="94"/>
  <c r="AA343" i="94"/>
  <c r="AA311" i="94"/>
  <c r="AA279" i="94"/>
  <c r="AA247" i="94"/>
  <c r="AA215" i="94"/>
  <c r="AA183" i="94"/>
  <c r="AA540" i="94"/>
  <c r="AA546" i="94"/>
  <c r="AA708" i="94"/>
  <c r="AA452" i="94"/>
  <c r="AA312" i="94"/>
  <c r="AA184" i="94"/>
  <c r="AA502" i="94"/>
  <c r="AA338" i="94"/>
  <c r="AA210" i="94"/>
  <c r="AA428" i="94"/>
  <c r="AA276" i="94"/>
  <c r="AA570" i="94"/>
  <c r="AA334" i="94"/>
  <c r="AA190" i="94"/>
  <c r="AA699" i="94"/>
  <c r="AA667" i="94"/>
  <c r="AA635" i="94"/>
  <c r="AA603" i="94"/>
  <c r="AA571" i="94"/>
  <c r="AA656" i="94"/>
  <c r="AA549" i="94"/>
  <c r="AA517" i="94"/>
  <c r="AA485" i="94"/>
  <c r="AA453" i="94"/>
  <c r="AA698" i="94"/>
  <c r="AA604" i="94"/>
  <c r="AA464" i="94"/>
  <c r="AA405" i="94"/>
  <c r="AA373" i="94"/>
  <c r="AA341" i="94"/>
  <c r="AA309" i="94"/>
  <c r="AA277" i="94"/>
  <c r="AA245" i="94"/>
  <c r="AA213" i="94"/>
  <c r="AA181" i="94"/>
  <c r="AA532" i="94"/>
  <c r="AA538" i="94"/>
  <c r="AA676" i="94"/>
  <c r="AA436" i="94"/>
  <c r="AA304" i="94"/>
  <c r="AA176" i="94"/>
  <c r="AA486" i="94"/>
  <c r="AA330" i="94"/>
  <c r="AA202" i="94"/>
  <c r="AA420" i="94"/>
  <c r="AA268" i="94"/>
  <c r="AA542" i="94"/>
  <c r="AA326" i="94"/>
  <c r="AA182" i="94"/>
  <c r="AA697" i="94"/>
  <c r="AA665" i="94"/>
  <c r="AA633" i="94"/>
  <c r="AA601" i="94"/>
  <c r="AA569" i="94"/>
  <c r="AA648" i="94"/>
  <c r="AA547" i="94"/>
  <c r="AA515" i="94"/>
  <c r="AA483" i="94"/>
  <c r="AA451" i="94"/>
  <c r="AA690" i="94"/>
  <c r="AA598" i="94"/>
  <c r="AA456" i="94"/>
  <c r="AA403" i="94"/>
  <c r="AA371" i="94"/>
  <c r="AA300" i="94"/>
  <c r="AA328" i="94"/>
  <c r="AA273" i="94"/>
  <c r="AA449" i="94"/>
  <c r="AA695" i="94"/>
  <c r="AA374" i="94"/>
  <c r="AA340" i="94"/>
  <c r="AA250" i="94"/>
  <c r="AA214" i="94"/>
  <c r="AA352" i="94"/>
  <c r="AA458" i="94"/>
  <c r="AA626" i="94"/>
  <c r="AA281" i="94"/>
  <c r="AA409" i="94"/>
  <c r="AA457" i="94"/>
  <c r="AA672" i="94"/>
  <c r="AA671" i="94"/>
  <c r="AA380" i="94"/>
  <c r="AA392" i="94"/>
  <c r="AA174" i="94"/>
  <c r="AA510" i="94"/>
  <c r="AA412" i="94"/>
  <c r="AA322" i="94"/>
  <c r="AA168" i="94"/>
  <c r="AA424" i="94"/>
  <c r="AA530" i="94"/>
  <c r="AA193" i="94"/>
  <c r="AA321" i="94"/>
  <c r="AA512" i="94"/>
  <c r="AA497" i="94"/>
  <c r="AA583" i="94"/>
  <c r="AA711" i="94"/>
  <c r="AA290" i="94"/>
  <c r="AA434" i="94"/>
  <c r="AA305" i="94"/>
  <c r="AA481" i="94"/>
  <c r="AA198" i="94"/>
  <c r="AA622" i="94"/>
  <c r="AA444" i="94"/>
  <c r="AA346" i="94"/>
  <c r="AA192" i="94"/>
  <c r="AA468" i="94"/>
  <c r="AA554" i="94"/>
  <c r="AA201" i="94"/>
  <c r="AA361" i="94"/>
  <c r="AA441" i="94"/>
  <c r="AA559" i="94"/>
  <c r="AA171" i="94"/>
  <c r="AA211" i="94"/>
  <c r="AA339" i="94"/>
  <c r="AA32" i="94"/>
  <c r="AA122" i="94"/>
  <c r="AA126" i="94"/>
  <c r="AA38" i="94"/>
  <c r="AA56" i="94"/>
  <c r="AA123" i="94"/>
  <c r="AA131" i="94"/>
  <c r="AA69" i="94"/>
  <c r="AA98" i="94"/>
  <c r="AA27" i="94"/>
  <c r="AA85" i="94"/>
  <c r="AA78" i="94"/>
  <c r="AA60" i="94"/>
  <c r="AA162" i="94"/>
  <c r="AA96" i="94"/>
  <c r="AA102" i="94"/>
  <c r="AA36" i="94"/>
  <c r="AA12" i="94"/>
  <c r="AA23" i="94"/>
  <c r="AA120" i="94"/>
  <c r="AA37" i="94"/>
  <c r="AA161" i="94"/>
  <c r="AA92" i="94"/>
  <c r="AA63" i="94"/>
  <c r="AA160" i="94"/>
  <c r="AA5" i="94"/>
  <c r="AA100" i="94"/>
  <c r="AA124" i="94"/>
  <c r="AA87" i="94"/>
  <c r="AA165" i="94"/>
  <c r="AA13" i="94"/>
  <c r="AA113" i="94"/>
  <c r="AA91" i="94"/>
  <c r="AA34" i="94"/>
  <c r="AA127" i="94"/>
  <c r="AA11" i="94"/>
  <c r="AA67" i="94"/>
  <c r="AA164" i="94"/>
  <c r="AA58" i="94"/>
  <c r="AA151" i="94"/>
  <c r="AA117" i="94"/>
  <c r="AA133" i="94"/>
  <c r="AA65" i="94"/>
  <c r="AA50" i="94"/>
  <c r="AA114" i="94"/>
  <c r="AA15" i="94"/>
  <c r="AA79" i="94"/>
  <c r="AA143" i="94"/>
  <c r="AA48" i="94"/>
  <c r="AA112" i="94"/>
  <c r="AA14" i="94"/>
  <c r="AA75" i="94"/>
  <c r="AA54" i="94"/>
  <c r="AA118" i="94"/>
  <c r="AA19" i="94"/>
  <c r="AA83" i="94"/>
  <c r="AA147" i="94"/>
  <c r="AA52" i="94"/>
  <c r="AA116" i="94"/>
  <c r="AA46" i="94"/>
  <c r="AA59" i="94"/>
  <c r="AA44" i="94"/>
  <c r="AA10" i="94"/>
  <c r="AA74" i="94"/>
  <c r="AA138" i="94"/>
  <c r="AA39" i="94"/>
  <c r="AA103" i="94"/>
  <c r="AA8" i="94"/>
  <c r="AA72" i="94"/>
  <c r="AA136" i="94"/>
  <c r="AA153" i="94"/>
  <c r="AA105" i="94"/>
  <c r="AA57" i="94"/>
  <c r="AA33" i="94"/>
  <c r="AA9" i="94"/>
  <c r="AA121" i="94"/>
  <c r="AA73" i="94"/>
  <c r="AA149" i="94"/>
  <c r="AA101" i="94"/>
  <c r="AA53" i="94"/>
  <c r="AA158" i="94"/>
  <c r="AA155" i="94"/>
  <c r="AA140" i="94"/>
  <c r="AA66" i="94"/>
  <c r="AA130" i="94"/>
  <c r="AA31" i="94"/>
  <c r="AA95" i="94"/>
  <c r="AA159" i="94"/>
  <c r="AA64" i="94"/>
  <c r="AA128" i="94"/>
  <c r="AA62" i="94"/>
  <c r="AA156" i="94"/>
  <c r="AA70" i="94"/>
  <c r="AA134" i="94"/>
  <c r="AA35" i="94"/>
  <c r="AA99" i="94"/>
  <c r="AA163" i="94"/>
  <c r="AA68" i="94"/>
  <c r="AA132" i="94"/>
  <c r="AA94" i="94"/>
  <c r="AA107" i="94"/>
  <c r="AA76" i="94"/>
  <c r="AA26" i="94"/>
  <c r="AA90" i="94"/>
  <c r="AA154" i="94"/>
  <c r="AA55" i="94"/>
  <c r="AA119" i="94"/>
  <c r="AA24" i="94"/>
  <c r="AA88" i="94"/>
  <c r="AA152" i="94"/>
  <c r="AA141" i="94"/>
  <c r="AA93" i="94"/>
  <c r="AA49" i="94"/>
  <c r="AA29" i="94"/>
  <c r="AA157" i="94"/>
  <c r="AA109" i="94"/>
  <c r="AA61" i="94"/>
  <c r="AA137" i="94"/>
  <c r="AA89" i="94"/>
  <c r="AA45" i="94"/>
  <c r="AA43" i="94"/>
  <c r="AA28" i="94"/>
  <c r="AA18" i="94"/>
  <c r="AA82" i="94"/>
  <c r="AA146" i="94"/>
  <c r="AA47" i="94"/>
  <c r="AA111" i="94"/>
  <c r="AA16" i="94"/>
  <c r="AA80" i="94"/>
  <c r="AA144" i="94"/>
  <c r="AA110" i="94"/>
  <c r="AA22" i="94"/>
  <c r="AA86" i="94"/>
  <c r="AA150" i="94"/>
  <c r="AA51" i="94"/>
  <c r="AA115" i="94"/>
  <c r="AA20" i="94"/>
  <c r="AA84" i="94"/>
  <c r="AA148" i="94"/>
  <c r="AA142" i="94"/>
  <c r="AA139" i="94"/>
  <c r="AA108" i="94"/>
  <c r="AA42" i="94"/>
  <c r="AA106" i="94"/>
  <c r="AA7" i="94"/>
  <c r="AA71" i="94"/>
  <c r="AA135" i="94"/>
  <c r="AA40" i="94"/>
  <c r="AA104" i="94"/>
  <c r="AA6" i="94"/>
  <c r="AA129" i="94"/>
  <c r="AA81" i="94"/>
  <c r="AA41" i="94"/>
  <c r="AA25" i="94"/>
  <c r="AA145" i="94"/>
  <c r="AA97" i="94"/>
  <c r="AA21" i="94"/>
  <c r="AA125" i="94"/>
  <c r="AA77" i="94"/>
  <c r="AA17" i="94"/>
  <c r="O15" i="415"/>
  <c r="W15" i="346"/>
  <c r="X15" i="346"/>
  <c r="X26" i="346"/>
  <c r="W26" i="346"/>
  <c r="X21" i="346"/>
  <c r="W21" i="346"/>
  <c r="W11" i="346"/>
  <c r="X11" i="346"/>
  <c r="X10" i="346"/>
  <c r="W10" i="346"/>
  <c r="X9" i="346"/>
  <c r="W9" i="346"/>
  <c r="X27" i="346"/>
  <c r="W27" i="346"/>
  <c r="X31" i="346"/>
  <c r="W31" i="346"/>
  <c r="X22" i="346"/>
  <c r="W22" i="346"/>
  <c r="X8" i="346"/>
  <c r="W8" i="346"/>
  <c r="X7" i="346"/>
  <c r="W7" i="346"/>
  <c r="G6" i="415"/>
  <c r="H6" i="415" s="1"/>
  <c r="G10" i="415"/>
  <c r="H10" i="415" s="1"/>
  <c r="P36" i="346"/>
  <c r="Q36" i="346" s="1"/>
  <c r="K32" i="347"/>
  <c r="K36" i="347"/>
  <c r="L76" i="125"/>
  <c r="L38" i="125"/>
  <c r="T43" i="345"/>
  <c r="T48" i="345"/>
  <c r="O41" i="345"/>
  <c r="O45" i="345"/>
  <c r="O49" i="345"/>
  <c r="P43" i="346"/>
  <c r="Q43" i="346" s="1"/>
  <c r="P41" i="346"/>
  <c r="Q41" i="346" s="1"/>
  <c r="K14" i="414"/>
  <c r="G18" i="415"/>
  <c r="H18" i="415" s="1"/>
  <c r="G12" i="415"/>
  <c r="H12" i="415" s="1"/>
  <c r="F14" i="414"/>
  <c r="G16" i="415"/>
  <c r="H16" i="415" s="1"/>
  <c r="O7" i="415"/>
  <c r="N7" i="415"/>
  <c r="N11" i="415"/>
  <c r="X37" i="346"/>
  <c r="W37" i="346"/>
  <c r="X19" i="346"/>
  <c r="G8" i="415"/>
  <c r="H8" i="415" s="1"/>
  <c r="G22" i="415"/>
  <c r="H22" i="415" s="1"/>
  <c r="P38" i="346"/>
  <c r="Q38" i="346" s="1"/>
  <c r="K34" i="347"/>
  <c r="K36" i="348"/>
  <c r="L37" i="125"/>
  <c r="T46" i="345"/>
  <c r="T49" i="345"/>
  <c r="T40" i="345"/>
  <c r="O43" i="345"/>
  <c r="O47" i="345"/>
  <c r="P40" i="346"/>
  <c r="Q40" i="346" s="1"/>
  <c r="P42" i="346"/>
  <c r="Q42" i="346" s="1"/>
  <c r="P44" i="346"/>
  <c r="Q44" i="346" s="1"/>
  <c r="K16" i="414"/>
  <c r="G13" i="415"/>
  <c r="H13" i="415" s="1"/>
  <c r="F12" i="414"/>
  <c r="F16" i="414"/>
  <c r="W14" i="346"/>
  <c r="X14" i="346"/>
  <c r="W30" i="346"/>
  <c r="X30" i="346"/>
  <c r="W13" i="346"/>
  <c r="X13" i="346"/>
  <c r="X34" i="346"/>
  <c r="W34" i="346"/>
  <c r="X35" i="346"/>
  <c r="W35" i="346"/>
  <c r="W49" i="346"/>
  <c r="F3" i="325"/>
  <c r="U2" i="325"/>
  <c r="A207" i="1"/>
  <c r="A158" i="1"/>
  <c r="A239" i="1"/>
  <c r="A11" i="1"/>
  <c r="K14" i="1"/>
  <c r="C3" i="1"/>
  <c r="C4" i="1" s="1"/>
  <c r="C5" i="1" s="1"/>
  <c r="C6" i="1" s="1"/>
  <c r="C7" i="1" s="1"/>
  <c r="C8" i="1" s="1"/>
  <c r="C9" i="1" s="1"/>
  <c r="C10" i="1" s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4" i="1"/>
  <c r="K173" i="1"/>
  <c r="K172" i="1"/>
  <c r="K171" i="1"/>
  <c r="K170" i="1"/>
  <c r="K169" i="1"/>
  <c r="K168" i="1"/>
  <c r="K167" i="1"/>
  <c r="K166" i="1"/>
  <c r="K165" i="1"/>
  <c r="K164" i="1"/>
  <c r="K162" i="1"/>
  <c r="K161" i="1"/>
  <c r="K160" i="1"/>
  <c r="K159" i="1"/>
  <c r="K158" i="1"/>
  <c r="K157" i="1"/>
  <c r="K156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2" i="1"/>
  <c r="K111" i="1"/>
  <c r="K110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5" i="1"/>
  <c r="K54" i="1"/>
  <c r="K53" i="1"/>
  <c r="K52" i="1"/>
  <c r="K51" i="1"/>
  <c r="K50" i="1"/>
  <c r="K49" i="1"/>
  <c r="K48" i="1"/>
  <c r="K47" i="1"/>
  <c r="K46" i="1"/>
  <c r="K45" i="1"/>
  <c r="K36" i="1"/>
  <c r="K35" i="1"/>
  <c r="K34" i="1"/>
  <c r="K33" i="1"/>
  <c r="K32" i="1"/>
  <c r="K31" i="1"/>
  <c r="K30" i="1"/>
  <c r="K29" i="1"/>
  <c r="K28" i="1"/>
  <c r="K27" i="1"/>
  <c r="K26" i="1"/>
  <c r="K23" i="1"/>
  <c r="K22" i="1"/>
  <c r="K21" i="1"/>
  <c r="K20" i="1"/>
  <c r="K19" i="1"/>
  <c r="K18" i="1"/>
  <c r="K17" i="1"/>
  <c r="K16" i="1"/>
  <c r="K15" i="1"/>
  <c r="K13" i="1"/>
  <c r="K12" i="1"/>
  <c r="K11" i="1"/>
  <c r="K10" i="1"/>
  <c r="K9" i="1"/>
  <c r="K8" i="1"/>
  <c r="K7" i="1"/>
  <c r="K6" i="1"/>
  <c r="K4" i="1"/>
  <c r="K3" i="1"/>
  <c r="K252" i="1"/>
  <c r="GG36" i="445" l="1"/>
  <c r="BV36" i="445"/>
  <c r="AN36" i="445"/>
  <c r="GS36" i="445"/>
  <c r="DS36" i="445"/>
  <c r="EK36" i="445"/>
  <c r="BA36" i="445"/>
  <c r="FC36" i="445"/>
  <c r="EE36" i="445"/>
  <c r="EQ36" i="445"/>
  <c r="DY36" i="445"/>
  <c r="GM36" i="445"/>
  <c r="DL36" i="445"/>
  <c r="CJ36" i="445"/>
  <c r="CQ36" i="445"/>
  <c r="AG36" i="445"/>
  <c r="BH36" i="445"/>
  <c r="DE36" i="445"/>
  <c r="FI36" i="445"/>
  <c r="Z36" i="445"/>
  <c r="BO36" i="445"/>
  <c r="EW36" i="445"/>
  <c r="CC36" i="445"/>
  <c r="FU36" i="445"/>
  <c r="CQ35" i="445"/>
  <c r="BK21" i="444"/>
  <c r="BO37" i="445"/>
  <c r="EQ35" i="445"/>
  <c r="DE37" i="445"/>
  <c r="S36" i="445"/>
  <c r="FO36" i="445"/>
  <c r="HE36" i="445"/>
  <c r="CJ37" i="445"/>
  <c r="Z37" i="445"/>
  <c r="DL35" i="445"/>
  <c r="Z35" i="445"/>
  <c r="W28" i="346"/>
  <c r="EK37" i="445"/>
  <c r="DY37" i="445"/>
  <c r="AN35" i="445"/>
  <c r="O17" i="415"/>
  <c r="FO37" i="445"/>
  <c r="DL37" i="445"/>
  <c r="CC37" i="445"/>
  <c r="EE37" i="445"/>
  <c r="AN37" i="445"/>
  <c r="GS37" i="445"/>
  <c r="GY37" i="445"/>
  <c r="FC37" i="445"/>
  <c r="EK35" i="445"/>
  <c r="DE35" i="445"/>
  <c r="GA35" i="445"/>
  <c r="GM35" i="445"/>
  <c r="FC35" i="445"/>
  <c r="EW35" i="445"/>
  <c r="FI35" i="445"/>
  <c r="AG35" i="445"/>
  <c r="GG37" i="445"/>
  <c r="EW37" i="445"/>
  <c r="CX37" i="445"/>
  <c r="BA37" i="445"/>
  <c r="GM37" i="445"/>
  <c r="GA37" i="445"/>
  <c r="FU37" i="445"/>
  <c r="HE37" i="445"/>
  <c r="CC35" i="445"/>
  <c r="CJ35" i="445"/>
  <c r="BV35" i="445"/>
  <c r="BA35" i="445"/>
  <c r="GY35" i="445"/>
  <c r="BH35" i="445"/>
  <c r="DS35" i="445"/>
  <c r="GG35" i="445"/>
  <c r="CQ37" i="445"/>
  <c r="AG37" i="445"/>
  <c r="BH37" i="445"/>
  <c r="S37" i="445"/>
  <c r="BV37" i="445"/>
  <c r="FI37" i="445"/>
  <c r="EE35" i="445"/>
  <c r="S35" i="445"/>
  <c r="BO35" i="445"/>
  <c r="DY35" i="445"/>
  <c r="CX35" i="445"/>
  <c r="FO35" i="445"/>
  <c r="O41" i="445"/>
  <c r="N41" i="445"/>
  <c r="O40" i="445"/>
  <c r="N40" i="445"/>
  <c r="GM39" i="445"/>
  <c r="GA39" i="445"/>
  <c r="Z39" i="445"/>
  <c r="BA39" i="445"/>
  <c r="GG39" i="445"/>
  <c r="CQ39" i="445"/>
  <c r="EW39" i="445"/>
  <c r="S39" i="445"/>
  <c r="CC39" i="445"/>
  <c r="EE39" i="445"/>
  <c r="GS39" i="445"/>
  <c r="AG39" i="445"/>
  <c r="DS39" i="445"/>
  <c r="HE39" i="445"/>
  <c r="DE39" i="445"/>
  <c r="CX39" i="445"/>
  <c r="BH39" i="445"/>
  <c r="CJ39" i="445"/>
  <c r="BO39" i="445"/>
  <c r="GY39" i="445"/>
  <c r="BV39" i="445"/>
  <c r="DL39" i="445"/>
  <c r="FU39" i="445"/>
  <c r="DY39" i="445"/>
  <c r="FC39" i="445"/>
  <c r="AN39" i="445"/>
  <c r="EQ39" i="445"/>
  <c r="FO39" i="445"/>
  <c r="EK39" i="445"/>
  <c r="FI39" i="445"/>
  <c r="O39" i="445"/>
  <c r="N39" i="445"/>
  <c r="N38" i="445"/>
  <c r="O38" i="445"/>
  <c r="CJ42" i="445"/>
  <c r="AN42" i="445"/>
  <c r="GM42" i="445"/>
  <c r="BV42" i="445"/>
  <c r="BO42" i="445"/>
  <c r="GY42" i="445"/>
  <c r="FI42" i="445"/>
  <c r="BA42" i="445"/>
  <c r="EK42" i="445"/>
  <c r="DS42" i="445"/>
  <c r="DL42" i="445"/>
  <c r="GS42" i="445"/>
  <c r="GA42" i="445"/>
  <c r="CX42" i="445"/>
  <c r="GG42" i="445"/>
  <c r="DY42" i="445"/>
  <c r="FC42" i="445"/>
  <c r="AG42" i="445"/>
  <c r="S42" i="445"/>
  <c r="FU42" i="445"/>
  <c r="CC42" i="445"/>
  <c r="DE42" i="445"/>
  <c r="EE42" i="445"/>
  <c r="FO42" i="445"/>
  <c r="Z42" i="445"/>
  <c r="BH42" i="445"/>
  <c r="EQ42" i="445"/>
  <c r="CQ42" i="445"/>
  <c r="EW42" i="445"/>
  <c r="HE42" i="445"/>
  <c r="N44" i="445"/>
  <c r="O44" i="445"/>
  <c r="N45" i="445"/>
  <c r="O45" i="445"/>
  <c r="O42" i="445"/>
  <c r="N42" i="445"/>
  <c r="AG21" i="444"/>
  <c r="O35" i="445"/>
  <c r="N35" i="445"/>
  <c r="N43" i="445"/>
  <c r="O43" i="445"/>
  <c r="FU38" i="445"/>
  <c r="AG38" i="445"/>
  <c r="CQ38" i="445"/>
  <c r="GY38" i="445"/>
  <c r="GA38" i="445"/>
  <c r="FO38" i="445"/>
  <c r="FC38" i="445"/>
  <c r="S38" i="445"/>
  <c r="Z38" i="445"/>
  <c r="GG38" i="445"/>
  <c r="AN38" i="445"/>
  <c r="DY38" i="445"/>
  <c r="BA38" i="445"/>
  <c r="DL38" i="445"/>
  <c r="EK38" i="445"/>
  <c r="CJ38" i="445"/>
  <c r="GS38" i="445"/>
  <c r="BV38" i="445"/>
  <c r="BO38" i="445"/>
  <c r="EW38" i="445"/>
  <c r="DE38" i="445"/>
  <c r="DS38" i="445"/>
  <c r="FI38" i="445"/>
  <c r="CC38" i="445"/>
  <c r="BH38" i="445"/>
  <c r="EE38" i="445"/>
  <c r="GM38" i="445"/>
  <c r="CX38" i="445"/>
  <c r="HE38" i="445"/>
  <c r="EQ38" i="445"/>
  <c r="U36" i="445"/>
  <c r="V36" i="445"/>
  <c r="GI21" i="444"/>
  <c r="GO21" i="444"/>
  <c r="GM40" i="445"/>
  <c r="FC40" i="445"/>
  <c r="HE40" i="445"/>
  <c r="FO40" i="445"/>
  <c r="Z40" i="445"/>
  <c r="FI40" i="445"/>
  <c r="GA40" i="445"/>
  <c r="CC40" i="445"/>
  <c r="FU40" i="445"/>
  <c r="BA40" i="445"/>
  <c r="CX40" i="445"/>
  <c r="DE40" i="445"/>
  <c r="BV40" i="445"/>
  <c r="EE40" i="445"/>
  <c r="DL40" i="445"/>
  <c r="BO40" i="445"/>
  <c r="DY40" i="445"/>
  <c r="GG40" i="445"/>
  <c r="EK40" i="445"/>
  <c r="CQ40" i="445"/>
  <c r="EW40" i="445"/>
  <c r="AN40" i="445"/>
  <c r="EQ40" i="445"/>
  <c r="AG40" i="445"/>
  <c r="GY40" i="445"/>
  <c r="DS40" i="445"/>
  <c r="BH40" i="445"/>
  <c r="S40" i="445"/>
  <c r="GS40" i="445"/>
  <c r="CJ40" i="445"/>
  <c r="GM46" i="445"/>
  <c r="FC46" i="445"/>
  <c r="EE46" i="445"/>
  <c r="CC46" i="445"/>
  <c r="Z46" i="445"/>
  <c r="GG46" i="445"/>
  <c r="BH46" i="445"/>
  <c r="BV46" i="445"/>
  <c r="FI46" i="445"/>
  <c r="GA46" i="445"/>
  <c r="GY46" i="445"/>
  <c r="DS46" i="445"/>
  <c r="CX46" i="445"/>
  <c r="GS46" i="445"/>
  <c r="DE46" i="445"/>
  <c r="DY46" i="445"/>
  <c r="DL46" i="445"/>
  <c r="BO46" i="445"/>
  <c r="BA46" i="445"/>
  <c r="EK46" i="445"/>
  <c r="AG46" i="445"/>
  <c r="AN46" i="445"/>
  <c r="EQ46" i="445"/>
  <c r="EW46" i="445"/>
  <c r="FO46" i="445"/>
  <c r="CQ46" i="445"/>
  <c r="S46" i="445"/>
  <c r="FU46" i="445"/>
  <c r="HE46" i="445"/>
  <c r="CJ46" i="445"/>
  <c r="DL41" i="445"/>
  <c r="GG41" i="445"/>
  <c r="GM41" i="445"/>
  <c r="BH41" i="445"/>
  <c r="AN41" i="445"/>
  <c r="HE41" i="445"/>
  <c r="GS41" i="445"/>
  <c r="DS41" i="445"/>
  <c r="GY41" i="445"/>
  <c r="FI41" i="445"/>
  <c r="BA41" i="445"/>
  <c r="CQ41" i="445"/>
  <c r="FU41" i="445"/>
  <c r="CC41" i="445"/>
  <c r="DY41" i="445"/>
  <c r="CX41" i="445"/>
  <c r="CJ41" i="445"/>
  <c r="AG41" i="445"/>
  <c r="EW41" i="445"/>
  <c r="BV41" i="445"/>
  <c r="FO41" i="445"/>
  <c r="Z41" i="445"/>
  <c r="BO41" i="445"/>
  <c r="EE41" i="445"/>
  <c r="S41" i="445"/>
  <c r="FC41" i="445"/>
  <c r="EQ41" i="445"/>
  <c r="DE41" i="445"/>
  <c r="GA41" i="445"/>
  <c r="EK41" i="445"/>
  <c r="CC21" i="444"/>
  <c r="GM45" i="445"/>
  <c r="EK45" i="445"/>
  <c r="GA45" i="445"/>
  <c r="FC45" i="445"/>
  <c r="GS45" i="445"/>
  <c r="DS45" i="445"/>
  <c r="Z45" i="445"/>
  <c r="BO45" i="445"/>
  <c r="DE45" i="445"/>
  <c r="FU45" i="445"/>
  <c r="CX45" i="445"/>
  <c r="EQ45" i="445"/>
  <c r="CJ45" i="445"/>
  <c r="EW45" i="445"/>
  <c r="CC45" i="445"/>
  <c r="BH45" i="445"/>
  <c r="BA45" i="445"/>
  <c r="BV45" i="445"/>
  <c r="DL45" i="445"/>
  <c r="GG45" i="445"/>
  <c r="FI45" i="445"/>
  <c r="DY45" i="445"/>
  <c r="AG45" i="445"/>
  <c r="S45" i="445"/>
  <c r="AN45" i="445"/>
  <c r="GY45" i="445"/>
  <c r="CQ45" i="445"/>
  <c r="HE45" i="445"/>
  <c r="FO45" i="445"/>
  <c r="EE45" i="445"/>
  <c r="N37" i="445"/>
  <c r="O37" i="445"/>
  <c r="GM43" i="445"/>
  <c r="S43" i="445"/>
  <c r="Z43" i="445"/>
  <c r="DY43" i="445"/>
  <c r="CX43" i="445"/>
  <c r="GY43" i="445"/>
  <c r="EW43" i="445"/>
  <c r="EE43" i="445"/>
  <c r="BV43" i="445"/>
  <c r="EK43" i="445"/>
  <c r="AG43" i="445"/>
  <c r="FC43" i="445"/>
  <c r="BA43" i="445"/>
  <c r="FO43" i="445"/>
  <c r="BH43" i="445"/>
  <c r="AN43" i="445"/>
  <c r="EQ43" i="445"/>
  <c r="CJ43" i="445"/>
  <c r="DL43" i="445"/>
  <c r="GG43" i="445"/>
  <c r="HE43" i="445"/>
  <c r="CC43" i="445"/>
  <c r="BO43" i="445"/>
  <c r="GS43" i="445"/>
  <c r="FU43" i="445"/>
  <c r="CQ43" i="445"/>
  <c r="FI43" i="445"/>
  <c r="DE43" i="445"/>
  <c r="DS43" i="445"/>
  <c r="GA43" i="445"/>
  <c r="N46" i="445"/>
  <c r="O46" i="445"/>
  <c r="BQ21" i="444"/>
  <c r="AM21" i="444"/>
  <c r="IG21" i="444"/>
  <c r="X23" i="346"/>
  <c r="AE23" i="346" s="1"/>
  <c r="W48" i="346"/>
  <c r="W39" i="346"/>
  <c r="W50" i="346"/>
  <c r="AS21" i="444"/>
  <c r="GC21" i="444"/>
  <c r="IA21" i="444"/>
  <c r="AY21" i="444"/>
  <c r="GU21" i="444"/>
  <c r="FW21" i="444"/>
  <c r="IA22" i="444"/>
  <c r="GO22" i="444"/>
  <c r="AS22" i="444"/>
  <c r="GI22" i="444"/>
  <c r="BQ22" i="444"/>
  <c r="BK22" i="444"/>
  <c r="GU22" i="444"/>
  <c r="CC22" i="444"/>
  <c r="AG22" i="444"/>
  <c r="FW22" i="444"/>
  <c r="AM22" i="444"/>
  <c r="GC22" i="444"/>
  <c r="AY22" i="444"/>
  <c r="BW22" i="444"/>
  <c r="IG22" i="444"/>
  <c r="IA23" i="444"/>
  <c r="GC23" i="444"/>
  <c r="AS23" i="444"/>
  <c r="GI23" i="444"/>
  <c r="AM23" i="444"/>
  <c r="GO23" i="444"/>
  <c r="BK23" i="444"/>
  <c r="GU23" i="444"/>
  <c r="CC23" i="444"/>
  <c r="AG23" i="444"/>
  <c r="FW23" i="444"/>
  <c r="AY23" i="444"/>
  <c r="BQ23" i="444"/>
  <c r="BW23" i="444"/>
  <c r="IG23" i="444"/>
  <c r="IA20" i="444"/>
  <c r="AG20" i="444"/>
  <c r="BK20" i="444"/>
  <c r="BW20" i="444"/>
  <c r="CC20" i="444"/>
  <c r="GU20" i="444"/>
  <c r="IG20" i="444"/>
  <c r="AM20" i="444"/>
  <c r="GC20" i="444"/>
  <c r="GI20" i="444"/>
  <c r="BQ20" i="444"/>
  <c r="FW20" i="444"/>
  <c r="AS20" i="444"/>
  <c r="AY20" i="444"/>
  <c r="GO20" i="444"/>
  <c r="O20" i="415"/>
  <c r="V20" i="415" s="1"/>
  <c r="N5" i="415"/>
  <c r="W17" i="346"/>
  <c r="X24" i="346"/>
  <c r="AD24" i="346" s="1"/>
  <c r="W33" i="346"/>
  <c r="O33" i="445"/>
  <c r="N33" i="445"/>
  <c r="HE33" i="445"/>
  <c r="GY33" i="445"/>
  <c r="GS33" i="445"/>
  <c r="GM33" i="445"/>
  <c r="GG33" i="445"/>
  <c r="GA33" i="445"/>
  <c r="FU33" i="445"/>
  <c r="FO33" i="445"/>
  <c r="FI33" i="445"/>
  <c r="EW33" i="445"/>
  <c r="EK33" i="445"/>
  <c r="DY33" i="445"/>
  <c r="FC33" i="445"/>
  <c r="EQ33" i="445"/>
  <c r="EE33" i="445"/>
  <c r="DL33" i="445"/>
  <c r="CX33" i="445"/>
  <c r="CJ33" i="445"/>
  <c r="DS33" i="445"/>
  <c r="DE33" i="445"/>
  <c r="CQ33" i="445"/>
  <c r="CC33" i="445"/>
  <c r="BV33" i="445"/>
  <c r="BO33" i="445"/>
  <c r="BH33" i="445"/>
  <c r="BA33" i="445"/>
  <c r="AN33" i="445"/>
  <c r="AG33" i="445"/>
  <c r="Z33" i="445"/>
  <c r="S33" i="445"/>
  <c r="O15" i="445"/>
  <c r="N15" i="445"/>
  <c r="O22" i="445"/>
  <c r="N22" i="445"/>
  <c r="HE29" i="445"/>
  <c r="GY29" i="445"/>
  <c r="GS29" i="445"/>
  <c r="GM29" i="445"/>
  <c r="GG29" i="445"/>
  <c r="GA29" i="445"/>
  <c r="FU29" i="445"/>
  <c r="FO29" i="445"/>
  <c r="FI29" i="445"/>
  <c r="FC29" i="445"/>
  <c r="EW29" i="445"/>
  <c r="EQ29" i="445"/>
  <c r="EK29" i="445"/>
  <c r="EE29" i="445"/>
  <c r="DY29" i="445"/>
  <c r="DS29" i="445"/>
  <c r="DL29" i="445"/>
  <c r="DE29" i="445"/>
  <c r="CX29" i="445"/>
  <c r="CQ29" i="445"/>
  <c r="CJ29" i="445"/>
  <c r="CC29" i="445"/>
  <c r="BV29" i="445"/>
  <c r="BO29" i="445"/>
  <c r="BH29" i="445"/>
  <c r="BA29" i="445"/>
  <c r="AN29" i="445"/>
  <c r="AG29" i="445"/>
  <c r="Z29" i="445"/>
  <c r="S29" i="445"/>
  <c r="O20" i="445"/>
  <c r="N20" i="445"/>
  <c r="HE18" i="445"/>
  <c r="GY18" i="445"/>
  <c r="GS18" i="445"/>
  <c r="GM18" i="445"/>
  <c r="GG18" i="445"/>
  <c r="GA18" i="445"/>
  <c r="FU18" i="445"/>
  <c r="FO18" i="445"/>
  <c r="FI18" i="445"/>
  <c r="FC18" i="445"/>
  <c r="EW18" i="445"/>
  <c r="EQ18" i="445"/>
  <c r="EK18" i="445"/>
  <c r="EE18" i="445"/>
  <c r="DY18" i="445"/>
  <c r="DS18" i="445"/>
  <c r="DL18" i="445"/>
  <c r="DE18" i="445"/>
  <c r="CX18" i="445"/>
  <c r="CQ18" i="445"/>
  <c r="CJ18" i="445"/>
  <c r="CC18" i="445"/>
  <c r="BV18" i="445"/>
  <c r="BO18" i="445"/>
  <c r="BH18" i="445"/>
  <c r="BA18" i="445"/>
  <c r="AN18" i="445"/>
  <c r="AG18" i="445"/>
  <c r="Z18" i="445"/>
  <c r="S18" i="445"/>
  <c r="HE12" i="445"/>
  <c r="GY12" i="445"/>
  <c r="GS12" i="445"/>
  <c r="GM12" i="445"/>
  <c r="GG12" i="445"/>
  <c r="GA12" i="445"/>
  <c r="FU12" i="445"/>
  <c r="FO12" i="445"/>
  <c r="FC12" i="445"/>
  <c r="EQ12" i="445"/>
  <c r="EE12" i="445"/>
  <c r="DY12" i="445"/>
  <c r="FI12" i="445"/>
  <c r="DS12" i="445"/>
  <c r="DE12" i="445"/>
  <c r="CQ12" i="445"/>
  <c r="EW12" i="445"/>
  <c r="CC12" i="445"/>
  <c r="BV12" i="445"/>
  <c r="BO12" i="445"/>
  <c r="BH12" i="445"/>
  <c r="BA12" i="445"/>
  <c r="AN12" i="445"/>
  <c r="AG12" i="445"/>
  <c r="Z12" i="445"/>
  <c r="S12" i="445"/>
  <c r="DL12" i="445"/>
  <c r="EK12" i="445"/>
  <c r="CJ12" i="445"/>
  <c r="CX12" i="445"/>
  <c r="O12" i="445"/>
  <c r="N12" i="445"/>
  <c r="O6" i="445"/>
  <c r="N6" i="445"/>
  <c r="N4" i="445"/>
  <c r="O4" i="445"/>
  <c r="HE34" i="445"/>
  <c r="GY34" i="445"/>
  <c r="GS34" i="445"/>
  <c r="GM34" i="445"/>
  <c r="GG34" i="445"/>
  <c r="GA34" i="445"/>
  <c r="FU34" i="445"/>
  <c r="FO34" i="445"/>
  <c r="FI34" i="445"/>
  <c r="FC34" i="445"/>
  <c r="EW34" i="445"/>
  <c r="EQ34" i="445"/>
  <c r="EK34" i="445"/>
  <c r="EE34" i="445"/>
  <c r="DY34" i="445"/>
  <c r="DS34" i="445"/>
  <c r="DL34" i="445"/>
  <c r="DE34" i="445"/>
  <c r="CX34" i="445"/>
  <c r="CQ34" i="445"/>
  <c r="CJ34" i="445"/>
  <c r="CC34" i="445"/>
  <c r="BV34" i="445"/>
  <c r="BO34" i="445"/>
  <c r="BH34" i="445"/>
  <c r="BA34" i="445"/>
  <c r="AN34" i="445"/>
  <c r="AG34" i="445"/>
  <c r="Z34" i="445"/>
  <c r="S34" i="445"/>
  <c r="N10" i="445"/>
  <c r="O10" i="445"/>
  <c r="HE30" i="445"/>
  <c r="GY30" i="445"/>
  <c r="GS30" i="445"/>
  <c r="GM30" i="445"/>
  <c r="GG30" i="445"/>
  <c r="GA30" i="445"/>
  <c r="FU30" i="445"/>
  <c r="FO30" i="445"/>
  <c r="FI30" i="445"/>
  <c r="FC30" i="445"/>
  <c r="EW30" i="445"/>
  <c r="EQ30" i="445"/>
  <c r="EK30" i="445"/>
  <c r="EE30" i="445"/>
  <c r="DY30" i="445"/>
  <c r="DS30" i="445"/>
  <c r="DL30" i="445"/>
  <c r="DE30" i="445"/>
  <c r="CX30" i="445"/>
  <c r="CQ30" i="445"/>
  <c r="CJ30" i="445"/>
  <c r="CC30" i="445"/>
  <c r="BV30" i="445"/>
  <c r="BO30" i="445"/>
  <c r="BH30" i="445"/>
  <c r="BA30" i="445"/>
  <c r="AN30" i="445"/>
  <c r="AG30" i="445"/>
  <c r="Z30" i="445"/>
  <c r="S30" i="445"/>
  <c r="HE24" i="445"/>
  <c r="GY24" i="445"/>
  <c r="GS24" i="445"/>
  <c r="GM24" i="445"/>
  <c r="GG24" i="445"/>
  <c r="GA24" i="445"/>
  <c r="FU24" i="445"/>
  <c r="FO24" i="445"/>
  <c r="FI24" i="445"/>
  <c r="EW24" i="445"/>
  <c r="EK24" i="445"/>
  <c r="DY24" i="445"/>
  <c r="FC24" i="445"/>
  <c r="EQ24" i="445"/>
  <c r="EE24" i="445"/>
  <c r="DL24" i="445"/>
  <c r="CX24" i="445"/>
  <c r="CJ24" i="445"/>
  <c r="DS24" i="445"/>
  <c r="DE24" i="445"/>
  <c r="CQ24" i="445"/>
  <c r="CC24" i="445"/>
  <c r="BV24" i="445"/>
  <c r="BO24" i="445"/>
  <c r="BH24" i="445"/>
  <c r="BA24" i="445"/>
  <c r="AN24" i="445"/>
  <c r="AG24" i="445"/>
  <c r="Z24" i="445"/>
  <c r="S24" i="445"/>
  <c r="O30" i="445"/>
  <c r="N30" i="445"/>
  <c r="HE23" i="445"/>
  <c r="GS23" i="445"/>
  <c r="GG23" i="445"/>
  <c r="FU23" i="445"/>
  <c r="FI23" i="445"/>
  <c r="FC23" i="445"/>
  <c r="EW23" i="445"/>
  <c r="EQ23" i="445"/>
  <c r="EK23" i="445"/>
  <c r="EE23" i="445"/>
  <c r="DY23" i="445"/>
  <c r="GY23" i="445"/>
  <c r="GM23" i="445"/>
  <c r="GA23" i="445"/>
  <c r="FO23" i="445"/>
  <c r="DS23" i="445"/>
  <c r="DL23" i="445"/>
  <c r="DE23" i="445"/>
  <c r="CX23" i="445"/>
  <c r="CQ23" i="445"/>
  <c r="CJ23" i="445"/>
  <c r="BV23" i="445"/>
  <c r="BH23" i="445"/>
  <c r="AN23" i="445"/>
  <c r="Z23" i="445"/>
  <c r="CC23" i="445"/>
  <c r="BO23" i="445"/>
  <c r="BA23" i="445"/>
  <c r="AG23" i="445"/>
  <c r="S23" i="445"/>
  <c r="HE13" i="445"/>
  <c r="GY13" i="445"/>
  <c r="GS13" i="445"/>
  <c r="GM13" i="445"/>
  <c r="GG13" i="445"/>
  <c r="GA13" i="445"/>
  <c r="FU13" i="445"/>
  <c r="FO13" i="445"/>
  <c r="FI13" i="445"/>
  <c r="FC13" i="445"/>
  <c r="EW13" i="445"/>
  <c r="EQ13" i="445"/>
  <c r="EK13" i="445"/>
  <c r="EE13" i="445"/>
  <c r="DY13" i="445"/>
  <c r="DS13" i="445"/>
  <c r="DL13" i="445"/>
  <c r="DE13" i="445"/>
  <c r="CX13" i="445"/>
  <c r="CQ13" i="445"/>
  <c r="CJ13" i="445"/>
  <c r="CC13" i="445"/>
  <c r="BV13" i="445"/>
  <c r="BO13" i="445"/>
  <c r="BH13" i="445"/>
  <c r="BA13" i="445"/>
  <c r="AN13" i="445"/>
  <c r="AG13" i="445"/>
  <c r="Z13" i="445"/>
  <c r="S13" i="445"/>
  <c r="FI11" i="445"/>
  <c r="FC11" i="445"/>
  <c r="EW11" i="445"/>
  <c r="EQ11" i="445"/>
  <c r="EK11" i="445"/>
  <c r="EE11" i="445"/>
  <c r="DY11" i="445"/>
  <c r="GY11" i="445"/>
  <c r="GM11" i="445"/>
  <c r="GA11" i="445"/>
  <c r="FO11" i="445"/>
  <c r="FU11" i="445"/>
  <c r="DS11" i="445"/>
  <c r="DL11" i="445"/>
  <c r="DE11" i="445"/>
  <c r="CX11" i="445"/>
  <c r="CQ11" i="445"/>
  <c r="CJ11" i="445"/>
  <c r="HE11" i="445"/>
  <c r="GS11" i="445"/>
  <c r="GG11" i="445"/>
  <c r="BV11" i="445"/>
  <c r="BH11" i="445"/>
  <c r="AN11" i="445"/>
  <c r="CC11" i="445"/>
  <c r="BO11" i="445"/>
  <c r="BA11" i="445"/>
  <c r="AG11" i="445"/>
  <c r="S11" i="445"/>
  <c r="Z11" i="445"/>
  <c r="O29" i="445"/>
  <c r="N29" i="445"/>
  <c r="O31" i="445"/>
  <c r="N31" i="445"/>
  <c r="N16" i="445"/>
  <c r="O16" i="445"/>
  <c r="N25" i="445"/>
  <c r="O25" i="445"/>
  <c r="HE25" i="445"/>
  <c r="GY25" i="445"/>
  <c r="GS25" i="445"/>
  <c r="GM25" i="445"/>
  <c r="GG25" i="445"/>
  <c r="GA25" i="445"/>
  <c r="FU25" i="445"/>
  <c r="FO25" i="445"/>
  <c r="FI25" i="445"/>
  <c r="FC25" i="445"/>
  <c r="EW25" i="445"/>
  <c r="EQ25" i="445"/>
  <c r="EK25" i="445"/>
  <c r="EE25" i="445"/>
  <c r="DY25" i="445"/>
  <c r="DS25" i="445"/>
  <c r="DL25" i="445"/>
  <c r="DE25" i="445"/>
  <c r="CX25" i="445"/>
  <c r="CQ25" i="445"/>
  <c r="CJ25" i="445"/>
  <c r="CC25" i="445"/>
  <c r="BV25" i="445"/>
  <c r="BO25" i="445"/>
  <c r="BH25" i="445"/>
  <c r="BA25" i="445"/>
  <c r="AN25" i="445"/>
  <c r="AG25" i="445"/>
  <c r="Z25" i="445"/>
  <c r="S25" i="445"/>
  <c r="HE14" i="445"/>
  <c r="GY14" i="445"/>
  <c r="GS14" i="445"/>
  <c r="GM14" i="445"/>
  <c r="GG14" i="445"/>
  <c r="GA14" i="445"/>
  <c r="FU14" i="445"/>
  <c r="FO14" i="445"/>
  <c r="FI14" i="445"/>
  <c r="FC14" i="445"/>
  <c r="EW14" i="445"/>
  <c r="EQ14" i="445"/>
  <c r="EK14" i="445"/>
  <c r="EE14" i="445"/>
  <c r="DY14" i="445"/>
  <c r="DS14" i="445"/>
  <c r="DL14" i="445"/>
  <c r="DE14" i="445"/>
  <c r="CX14" i="445"/>
  <c r="CQ14" i="445"/>
  <c r="CJ14" i="445"/>
  <c r="CC14" i="445"/>
  <c r="BV14" i="445"/>
  <c r="BO14" i="445"/>
  <c r="BH14" i="445"/>
  <c r="BA14" i="445"/>
  <c r="AN14" i="445"/>
  <c r="AG14" i="445"/>
  <c r="Z14" i="445"/>
  <c r="S14" i="445"/>
  <c r="HE8" i="445"/>
  <c r="GY8" i="445"/>
  <c r="GS8" i="445"/>
  <c r="GM8" i="445"/>
  <c r="GG8" i="445"/>
  <c r="GA8" i="445"/>
  <c r="FU8" i="445"/>
  <c r="FO8" i="445"/>
  <c r="FI8" i="445"/>
  <c r="EW8" i="445"/>
  <c r="EK8" i="445"/>
  <c r="DY8" i="445"/>
  <c r="FC8" i="445"/>
  <c r="EQ8" i="445"/>
  <c r="EE8" i="445"/>
  <c r="DL8" i="445"/>
  <c r="CX8" i="445"/>
  <c r="CJ8" i="445"/>
  <c r="DS8" i="445"/>
  <c r="DE8" i="445"/>
  <c r="CQ8" i="445"/>
  <c r="CC8" i="445"/>
  <c r="BV8" i="445"/>
  <c r="BO8" i="445"/>
  <c r="BH8" i="445"/>
  <c r="BA8" i="445"/>
  <c r="AN8" i="445"/>
  <c r="AG8" i="445"/>
  <c r="Z8" i="445"/>
  <c r="S8" i="445"/>
  <c r="O23" i="445"/>
  <c r="N23" i="445"/>
  <c r="O7" i="445"/>
  <c r="N7" i="445"/>
  <c r="O18" i="445"/>
  <c r="N18" i="445"/>
  <c r="O13" i="445"/>
  <c r="N13" i="445"/>
  <c r="HE26" i="445"/>
  <c r="GY26" i="445"/>
  <c r="GS26" i="445"/>
  <c r="GM26" i="445"/>
  <c r="GG26" i="445"/>
  <c r="GA26" i="445"/>
  <c r="FU26" i="445"/>
  <c r="FO26" i="445"/>
  <c r="FI26" i="445"/>
  <c r="FC26" i="445"/>
  <c r="EW26" i="445"/>
  <c r="EQ26" i="445"/>
  <c r="EK26" i="445"/>
  <c r="EE26" i="445"/>
  <c r="DY26" i="445"/>
  <c r="DS26" i="445"/>
  <c r="DL26" i="445"/>
  <c r="DE26" i="445"/>
  <c r="CX26" i="445"/>
  <c r="CQ26" i="445"/>
  <c r="CJ26" i="445"/>
  <c r="CC26" i="445"/>
  <c r="BV26" i="445"/>
  <c r="BO26" i="445"/>
  <c r="BH26" i="445"/>
  <c r="BA26" i="445"/>
  <c r="AN26" i="445"/>
  <c r="AG26" i="445"/>
  <c r="Z26" i="445"/>
  <c r="S26" i="445"/>
  <c r="HE20" i="445"/>
  <c r="GY20" i="445"/>
  <c r="GS20" i="445"/>
  <c r="GM20" i="445"/>
  <c r="GG20" i="445"/>
  <c r="GA20" i="445"/>
  <c r="FU20" i="445"/>
  <c r="FO20" i="445"/>
  <c r="FI20" i="445"/>
  <c r="EW20" i="445"/>
  <c r="EK20" i="445"/>
  <c r="DY20" i="445"/>
  <c r="EQ20" i="445"/>
  <c r="EE20" i="445"/>
  <c r="DL20" i="445"/>
  <c r="CX20" i="445"/>
  <c r="CJ20" i="445"/>
  <c r="CC20" i="445"/>
  <c r="BV20" i="445"/>
  <c r="BO20" i="445"/>
  <c r="BH20" i="445"/>
  <c r="BA20" i="445"/>
  <c r="AN20" i="445"/>
  <c r="AG20" i="445"/>
  <c r="Z20" i="445"/>
  <c r="S20" i="445"/>
  <c r="CQ20" i="445"/>
  <c r="FC20" i="445"/>
  <c r="DS20" i="445"/>
  <c r="DE20" i="445"/>
  <c r="GY31" i="445"/>
  <c r="GM31" i="445"/>
  <c r="GA31" i="445"/>
  <c r="FO31" i="445"/>
  <c r="FC31" i="445"/>
  <c r="EW31" i="445"/>
  <c r="EQ31" i="445"/>
  <c r="EK31" i="445"/>
  <c r="EE31" i="445"/>
  <c r="DY31" i="445"/>
  <c r="HE31" i="445"/>
  <c r="GS31" i="445"/>
  <c r="GG31" i="445"/>
  <c r="FU31" i="445"/>
  <c r="FI31" i="445"/>
  <c r="DS31" i="445"/>
  <c r="DL31" i="445"/>
  <c r="DE31" i="445"/>
  <c r="CX31" i="445"/>
  <c r="CQ31" i="445"/>
  <c r="CJ31" i="445"/>
  <c r="CC31" i="445"/>
  <c r="BO31" i="445"/>
  <c r="BA31" i="445"/>
  <c r="AG31" i="445"/>
  <c r="S31" i="445"/>
  <c r="BV31" i="445"/>
  <c r="BH31" i="445"/>
  <c r="AN31" i="445"/>
  <c r="Z31" i="445"/>
  <c r="HE7" i="445"/>
  <c r="GS7" i="445"/>
  <c r="GG7" i="445"/>
  <c r="FU7" i="445"/>
  <c r="FI7" i="445"/>
  <c r="FC7" i="445"/>
  <c r="EW7" i="445"/>
  <c r="EQ7" i="445"/>
  <c r="EK7" i="445"/>
  <c r="EE7" i="445"/>
  <c r="DY7" i="445"/>
  <c r="GY7" i="445"/>
  <c r="GM7" i="445"/>
  <c r="GA7" i="445"/>
  <c r="FO7" i="445"/>
  <c r="DS7" i="445"/>
  <c r="DL7" i="445"/>
  <c r="DE7" i="445"/>
  <c r="CX7" i="445"/>
  <c r="CQ7" i="445"/>
  <c r="CJ7" i="445"/>
  <c r="BV7" i="445"/>
  <c r="BH7" i="445"/>
  <c r="AN7" i="445"/>
  <c r="Z7" i="445"/>
  <c r="CC7" i="445"/>
  <c r="BO7" i="445"/>
  <c r="BA7" i="445"/>
  <c r="AG7" i="445"/>
  <c r="S7" i="445"/>
  <c r="HE9" i="445"/>
  <c r="GY9" i="445"/>
  <c r="GS9" i="445"/>
  <c r="GM9" i="445"/>
  <c r="GG9" i="445"/>
  <c r="GA9" i="445"/>
  <c r="FU9" i="445"/>
  <c r="FO9" i="445"/>
  <c r="FI9" i="445"/>
  <c r="FC9" i="445"/>
  <c r="EW9" i="445"/>
  <c r="EQ9" i="445"/>
  <c r="EK9" i="445"/>
  <c r="EE9" i="445"/>
  <c r="DY9" i="445"/>
  <c r="DS9" i="445"/>
  <c r="DL9" i="445"/>
  <c r="DE9" i="445"/>
  <c r="CX9" i="445"/>
  <c r="CQ9" i="445"/>
  <c r="CJ9" i="445"/>
  <c r="CC9" i="445"/>
  <c r="BV9" i="445"/>
  <c r="BO9" i="445"/>
  <c r="BH9" i="445"/>
  <c r="BA9" i="445"/>
  <c r="AN9" i="445"/>
  <c r="AG9" i="445"/>
  <c r="Z9" i="445"/>
  <c r="S9" i="445"/>
  <c r="O5" i="445"/>
  <c r="N5" i="445"/>
  <c r="N8" i="445"/>
  <c r="O8" i="445"/>
  <c r="O21" i="445"/>
  <c r="N21" i="445"/>
  <c r="O26" i="445"/>
  <c r="N26" i="445"/>
  <c r="HE21" i="445"/>
  <c r="GY21" i="445"/>
  <c r="GS21" i="445"/>
  <c r="GM21" i="445"/>
  <c r="GG21" i="445"/>
  <c r="GA21" i="445"/>
  <c r="FU21" i="445"/>
  <c r="FO21" i="445"/>
  <c r="FI21" i="445"/>
  <c r="FC21" i="445"/>
  <c r="EW21" i="445"/>
  <c r="EQ21" i="445"/>
  <c r="EK21" i="445"/>
  <c r="EE21" i="445"/>
  <c r="DY21" i="445"/>
  <c r="DS21" i="445"/>
  <c r="DL21" i="445"/>
  <c r="DE21" i="445"/>
  <c r="CX21" i="445"/>
  <c r="CQ21" i="445"/>
  <c r="CJ21" i="445"/>
  <c r="CC21" i="445"/>
  <c r="BV21" i="445"/>
  <c r="BO21" i="445"/>
  <c r="BH21" i="445"/>
  <c r="BA21" i="445"/>
  <c r="AN21" i="445"/>
  <c r="AG21" i="445"/>
  <c r="Z21" i="445"/>
  <c r="S21" i="445"/>
  <c r="FI3" i="445"/>
  <c r="FC3" i="445"/>
  <c r="EW3" i="445"/>
  <c r="EQ3" i="445"/>
  <c r="EK3" i="445"/>
  <c r="EE3" i="445"/>
  <c r="HE3" i="445"/>
  <c r="GS3" i="445"/>
  <c r="GG3" i="445"/>
  <c r="FU3" i="445"/>
  <c r="GY3" i="445"/>
  <c r="DY3" i="445"/>
  <c r="DS3" i="445"/>
  <c r="DL3" i="445"/>
  <c r="DE3" i="445"/>
  <c r="CX3" i="445"/>
  <c r="CQ3" i="445"/>
  <c r="CJ3" i="445"/>
  <c r="GM3" i="445"/>
  <c r="GA3" i="445"/>
  <c r="FO3" i="445"/>
  <c r="CC3" i="445"/>
  <c r="BO3" i="445"/>
  <c r="BV3" i="445"/>
  <c r="BH3" i="445"/>
  <c r="AN3" i="445"/>
  <c r="Z3" i="445"/>
  <c r="BA3" i="445"/>
  <c r="AG3" i="445"/>
  <c r="S3" i="445"/>
  <c r="HE10" i="445"/>
  <c r="GY10" i="445"/>
  <c r="GS10" i="445"/>
  <c r="GM10" i="445"/>
  <c r="GG10" i="445"/>
  <c r="GA10" i="445"/>
  <c r="FU10" i="445"/>
  <c r="FO10" i="445"/>
  <c r="FI10" i="445"/>
  <c r="FC10" i="445"/>
  <c r="EW10" i="445"/>
  <c r="EQ10" i="445"/>
  <c r="EK10" i="445"/>
  <c r="EE10" i="445"/>
  <c r="DY10" i="445"/>
  <c r="DS10" i="445"/>
  <c r="DL10" i="445"/>
  <c r="DE10" i="445"/>
  <c r="CX10" i="445"/>
  <c r="CQ10" i="445"/>
  <c r="CJ10" i="445"/>
  <c r="CC10" i="445"/>
  <c r="BV10" i="445"/>
  <c r="BO10" i="445"/>
  <c r="BH10" i="445"/>
  <c r="BA10" i="445"/>
  <c r="AN10" i="445"/>
  <c r="AG10" i="445"/>
  <c r="Z10" i="445"/>
  <c r="S10" i="445"/>
  <c r="HE4" i="445"/>
  <c r="GY4" i="445"/>
  <c r="GS4" i="445"/>
  <c r="GM4" i="445"/>
  <c r="GG4" i="445"/>
  <c r="GA4" i="445"/>
  <c r="FU4" i="445"/>
  <c r="FO4" i="445"/>
  <c r="FI4" i="445"/>
  <c r="EW4" i="445"/>
  <c r="EK4" i="445"/>
  <c r="FC4" i="445"/>
  <c r="EQ4" i="445"/>
  <c r="DY4" i="445"/>
  <c r="DL4" i="445"/>
  <c r="CX4" i="445"/>
  <c r="CJ4" i="445"/>
  <c r="EE4" i="445"/>
  <c r="CC4" i="445"/>
  <c r="BV4" i="445"/>
  <c r="BO4" i="445"/>
  <c r="BH4" i="445"/>
  <c r="BA4" i="445"/>
  <c r="AN4" i="445"/>
  <c r="AG4" i="445"/>
  <c r="Z4" i="445"/>
  <c r="S4" i="445"/>
  <c r="DE4" i="445"/>
  <c r="DS4" i="445"/>
  <c r="CQ4" i="445"/>
  <c r="O27" i="445"/>
  <c r="N27" i="445"/>
  <c r="N34" i="445"/>
  <c r="O34" i="445"/>
  <c r="N11" i="445"/>
  <c r="O11" i="445"/>
  <c r="O19" i="445"/>
  <c r="N19" i="445"/>
  <c r="N14" i="445"/>
  <c r="O14" i="445"/>
  <c r="HE22" i="445"/>
  <c r="GY22" i="445"/>
  <c r="GS22" i="445"/>
  <c r="GM22" i="445"/>
  <c r="GG22" i="445"/>
  <c r="GA22" i="445"/>
  <c r="FU22" i="445"/>
  <c r="FO22" i="445"/>
  <c r="FI22" i="445"/>
  <c r="FC22" i="445"/>
  <c r="EW22" i="445"/>
  <c r="EQ22" i="445"/>
  <c r="EK22" i="445"/>
  <c r="EE22" i="445"/>
  <c r="DY22" i="445"/>
  <c r="DS22" i="445"/>
  <c r="DL22" i="445"/>
  <c r="DE22" i="445"/>
  <c r="CX22" i="445"/>
  <c r="CQ22" i="445"/>
  <c r="CJ22" i="445"/>
  <c r="CC22" i="445"/>
  <c r="BV22" i="445"/>
  <c r="BO22" i="445"/>
  <c r="BH22" i="445"/>
  <c r="BA22" i="445"/>
  <c r="AN22" i="445"/>
  <c r="AG22" i="445"/>
  <c r="Z22" i="445"/>
  <c r="S22" i="445"/>
  <c r="HE16" i="445"/>
  <c r="GY16" i="445"/>
  <c r="GS16" i="445"/>
  <c r="GM16" i="445"/>
  <c r="GG16" i="445"/>
  <c r="GA16" i="445"/>
  <c r="FU16" i="445"/>
  <c r="FO16" i="445"/>
  <c r="FC16" i="445"/>
  <c r="EQ16" i="445"/>
  <c r="EE16" i="445"/>
  <c r="FI16" i="445"/>
  <c r="EW16" i="445"/>
  <c r="EK16" i="445"/>
  <c r="DY16" i="445"/>
  <c r="DS16" i="445"/>
  <c r="DE16" i="445"/>
  <c r="CQ16" i="445"/>
  <c r="DL16" i="445"/>
  <c r="CX16" i="445"/>
  <c r="CJ16" i="445"/>
  <c r="CC16" i="445"/>
  <c r="BV16" i="445"/>
  <c r="BO16" i="445"/>
  <c r="BH16" i="445"/>
  <c r="BA16" i="445"/>
  <c r="AN16" i="445"/>
  <c r="AG16" i="445"/>
  <c r="Z16" i="445"/>
  <c r="S16" i="445"/>
  <c r="GY15" i="445"/>
  <c r="GM15" i="445"/>
  <c r="GA15" i="445"/>
  <c r="FO15" i="445"/>
  <c r="FI15" i="445"/>
  <c r="FC15" i="445"/>
  <c r="EW15" i="445"/>
  <c r="EQ15" i="445"/>
  <c r="EK15" i="445"/>
  <c r="EE15" i="445"/>
  <c r="DY15" i="445"/>
  <c r="HE15" i="445"/>
  <c r="GS15" i="445"/>
  <c r="GG15" i="445"/>
  <c r="FU15" i="445"/>
  <c r="DS15" i="445"/>
  <c r="DL15" i="445"/>
  <c r="DE15" i="445"/>
  <c r="CX15" i="445"/>
  <c r="CQ15" i="445"/>
  <c r="CJ15" i="445"/>
  <c r="CC15" i="445"/>
  <c r="BO15" i="445"/>
  <c r="BA15" i="445"/>
  <c r="AG15" i="445"/>
  <c r="S15" i="445"/>
  <c r="BV15" i="445"/>
  <c r="BH15" i="445"/>
  <c r="AN15" i="445"/>
  <c r="Z15" i="445"/>
  <c r="HE5" i="445"/>
  <c r="GY5" i="445"/>
  <c r="GS5" i="445"/>
  <c r="GM5" i="445"/>
  <c r="GG5" i="445"/>
  <c r="GA5" i="445"/>
  <c r="FU5" i="445"/>
  <c r="FO5" i="445"/>
  <c r="FI5" i="445"/>
  <c r="FC5" i="445"/>
  <c r="EW5" i="445"/>
  <c r="EQ5" i="445"/>
  <c r="EK5" i="445"/>
  <c r="EE5" i="445"/>
  <c r="DY5" i="445"/>
  <c r="DS5" i="445"/>
  <c r="DL5" i="445"/>
  <c r="DE5" i="445"/>
  <c r="CX5" i="445"/>
  <c r="CQ5" i="445"/>
  <c r="CJ5" i="445"/>
  <c r="CC5" i="445"/>
  <c r="BV5" i="445"/>
  <c r="BO5" i="445"/>
  <c r="BH5" i="445"/>
  <c r="BA5" i="445"/>
  <c r="AN5" i="445"/>
  <c r="AG5" i="445"/>
  <c r="Z5" i="445"/>
  <c r="S5" i="445"/>
  <c r="O17" i="445"/>
  <c r="N17" i="445"/>
  <c r="FI19" i="445"/>
  <c r="FC19" i="445"/>
  <c r="EW19" i="445"/>
  <c r="EQ19" i="445"/>
  <c r="EK19" i="445"/>
  <c r="EE19" i="445"/>
  <c r="DY19" i="445"/>
  <c r="HE19" i="445"/>
  <c r="GS19" i="445"/>
  <c r="GG19" i="445"/>
  <c r="FU19" i="445"/>
  <c r="GM19" i="445"/>
  <c r="DS19" i="445"/>
  <c r="DL19" i="445"/>
  <c r="DE19" i="445"/>
  <c r="CX19" i="445"/>
  <c r="CQ19" i="445"/>
  <c r="CJ19" i="445"/>
  <c r="GA19" i="445"/>
  <c r="FO19" i="445"/>
  <c r="GY19" i="445"/>
  <c r="BA19" i="445"/>
  <c r="AG19" i="445"/>
  <c r="BV19" i="445"/>
  <c r="BH19" i="445"/>
  <c r="AN19" i="445"/>
  <c r="Z19" i="445"/>
  <c r="CC19" i="445"/>
  <c r="BO19" i="445"/>
  <c r="S19" i="445"/>
  <c r="N32" i="445"/>
  <c r="O32" i="445"/>
  <c r="O9" i="445"/>
  <c r="N9" i="445"/>
  <c r="HE28" i="445"/>
  <c r="GY28" i="445"/>
  <c r="GS28" i="445"/>
  <c r="GM28" i="445"/>
  <c r="GG28" i="445"/>
  <c r="GA28" i="445"/>
  <c r="FU28" i="445"/>
  <c r="FO28" i="445"/>
  <c r="FI28" i="445"/>
  <c r="FC28" i="445"/>
  <c r="EQ28" i="445"/>
  <c r="EE28" i="445"/>
  <c r="EW28" i="445"/>
  <c r="DS28" i="445"/>
  <c r="DE28" i="445"/>
  <c r="CQ28" i="445"/>
  <c r="EK28" i="445"/>
  <c r="CC28" i="445"/>
  <c r="BV28" i="445"/>
  <c r="BO28" i="445"/>
  <c r="BH28" i="445"/>
  <c r="BA28" i="445"/>
  <c r="AN28" i="445"/>
  <c r="AG28" i="445"/>
  <c r="Z28" i="445"/>
  <c r="S28" i="445"/>
  <c r="DY28" i="445"/>
  <c r="DL28" i="445"/>
  <c r="CX28" i="445"/>
  <c r="CJ28" i="445"/>
  <c r="O24" i="445"/>
  <c r="N24" i="445"/>
  <c r="HE32" i="445"/>
  <c r="GS32" i="445"/>
  <c r="GG32" i="445"/>
  <c r="FU32" i="445"/>
  <c r="FI32" i="445"/>
  <c r="FC32" i="445"/>
  <c r="EW32" i="445"/>
  <c r="EQ32" i="445"/>
  <c r="EK32" i="445"/>
  <c r="EE32" i="445"/>
  <c r="DY32" i="445"/>
  <c r="GY32" i="445"/>
  <c r="GM32" i="445"/>
  <c r="GA32" i="445"/>
  <c r="FO32" i="445"/>
  <c r="DS32" i="445"/>
  <c r="DL32" i="445"/>
  <c r="DE32" i="445"/>
  <c r="CX32" i="445"/>
  <c r="CQ32" i="445"/>
  <c r="CJ32" i="445"/>
  <c r="CC32" i="445"/>
  <c r="BV32" i="445"/>
  <c r="BH32" i="445"/>
  <c r="AN32" i="445"/>
  <c r="Z32" i="445"/>
  <c r="BO32" i="445"/>
  <c r="BA32" i="445"/>
  <c r="AG32" i="445"/>
  <c r="S32" i="445"/>
  <c r="HE17" i="445"/>
  <c r="GY17" i="445"/>
  <c r="GS17" i="445"/>
  <c r="GM17" i="445"/>
  <c r="GG17" i="445"/>
  <c r="GA17" i="445"/>
  <c r="FU17" i="445"/>
  <c r="FO17" i="445"/>
  <c r="FI17" i="445"/>
  <c r="FC17" i="445"/>
  <c r="EW17" i="445"/>
  <c r="EQ17" i="445"/>
  <c r="EK17" i="445"/>
  <c r="EE17" i="445"/>
  <c r="DY17" i="445"/>
  <c r="DS17" i="445"/>
  <c r="DL17" i="445"/>
  <c r="DE17" i="445"/>
  <c r="CX17" i="445"/>
  <c r="CQ17" i="445"/>
  <c r="CJ17" i="445"/>
  <c r="CC17" i="445"/>
  <c r="BV17" i="445"/>
  <c r="BO17" i="445"/>
  <c r="BH17" i="445"/>
  <c r="BA17" i="445"/>
  <c r="AN17" i="445"/>
  <c r="AG17" i="445"/>
  <c r="Z17" i="445"/>
  <c r="S17" i="445"/>
  <c r="FC27" i="445"/>
  <c r="EW27" i="445"/>
  <c r="EQ27" i="445"/>
  <c r="EK27" i="445"/>
  <c r="EE27" i="445"/>
  <c r="DY27" i="445"/>
  <c r="GY27" i="445"/>
  <c r="GM27" i="445"/>
  <c r="GA27" i="445"/>
  <c r="FO27" i="445"/>
  <c r="HE27" i="445"/>
  <c r="FI27" i="445"/>
  <c r="DS27" i="445"/>
  <c r="DL27" i="445"/>
  <c r="DE27" i="445"/>
  <c r="CX27" i="445"/>
  <c r="CQ27" i="445"/>
  <c r="CJ27" i="445"/>
  <c r="GS27" i="445"/>
  <c r="GG27" i="445"/>
  <c r="FU27" i="445"/>
  <c r="Z27" i="445"/>
  <c r="CC27" i="445"/>
  <c r="BO27" i="445"/>
  <c r="BA27" i="445"/>
  <c r="AG27" i="445"/>
  <c r="S27" i="445"/>
  <c r="BV27" i="445"/>
  <c r="BH27" i="445"/>
  <c r="AN27" i="445"/>
  <c r="HE6" i="445"/>
  <c r="GY6" i="445"/>
  <c r="GS6" i="445"/>
  <c r="GM6" i="445"/>
  <c r="GG6" i="445"/>
  <c r="GA6" i="445"/>
  <c r="FU6" i="445"/>
  <c r="FO6" i="445"/>
  <c r="FI6" i="445"/>
  <c r="FC6" i="445"/>
  <c r="EW6" i="445"/>
  <c r="EQ6" i="445"/>
  <c r="EK6" i="445"/>
  <c r="EE6" i="445"/>
  <c r="DY6" i="445"/>
  <c r="DS6" i="445"/>
  <c r="DL6" i="445"/>
  <c r="DE6" i="445"/>
  <c r="CX6" i="445"/>
  <c r="CQ6" i="445"/>
  <c r="CJ6" i="445"/>
  <c r="CC6" i="445"/>
  <c r="BV6" i="445"/>
  <c r="BO6" i="445"/>
  <c r="BH6" i="445"/>
  <c r="BA6" i="445"/>
  <c r="AN6" i="445"/>
  <c r="AG6" i="445"/>
  <c r="Z6" i="445"/>
  <c r="S6" i="445"/>
  <c r="N28" i="445"/>
  <c r="O28" i="445"/>
  <c r="IG36" i="444"/>
  <c r="GI36" i="444"/>
  <c r="GO36" i="444"/>
  <c r="CC36" i="444"/>
  <c r="GU36" i="444"/>
  <c r="FW36" i="444"/>
  <c r="IA36" i="444"/>
  <c r="AS36" i="444"/>
  <c r="AY36" i="444"/>
  <c r="BW36" i="444"/>
  <c r="GC36" i="444"/>
  <c r="BK36" i="444"/>
  <c r="AG36" i="444"/>
  <c r="BQ36" i="444"/>
  <c r="AM36" i="444"/>
  <c r="IA15" i="444"/>
  <c r="GC15" i="444"/>
  <c r="IG15" i="444"/>
  <c r="GI15" i="444"/>
  <c r="BW15" i="444"/>
  <c r="GO15" i="444"/>
  <c r="CC15" i="444"/>
  <c r="BQ15" i="444"/>
  <c r="AM15" i="444"/>
  <c r="FW15" i="444"/>
  <c r="AS15" i="444"/>
  <c r="GU15" i="444"/>
  <c r="AY15" i="444"/>
  <c r="BK15" i="444"/>
  <c r="AG15" i="444"/>
  <c r="GO41" i="444"/>
  <c r="GU41" i="444"/>
  <c r="FW41" i="444"/>
  <c r="IA41" i="444"/>
  <c r="GC41" i="444"/>
  <c r="GI41" i="444"/>
  <c r="CC41" i="444"/>
  <c r="AY41" i="444"/>
  <c r="IG41" i="444"/>
  <c r="BK41" i="444"/>
  <c r="BQ41" i="444"/>
  <c r="AM41" i="444"/>
  <c r="AG41" i="444"/>
  <c r="AS41" i="444"/>
  <c r="BW41" i="444"/>
  <c r="GU38" i="444"/>
  <c r="FW38" i="444"/>
  <c r="IA38" i="444"/>
  <c r="GC38" i="444"/>
  <c r="IG38" i="444"/>
  <c r="GI38" i="444"/>
  <c r="BW38" i="444"/>
  <c r="BK38" i="444"/>
  <c r="AG38" i="444"/>
  <c r="CC38" i="444"/>
  <c r="BQ38" i="444"/>
  <c r="AM38" i="444"/>
  <c r="AS38" i="444"/>
  <c r="GO38" i="444"/>
  <c r="AY38" i="444"/>
  <c r="GO17" i="444"/>
  <c r="GU17" i="444"/>
  <c r="FW17" i="444"/>
  <c r="IA17" i="444"/>
  <c r="GC17" i="444"/>
  <c r="AY17" i="444"/>
  <c r="GI17" i="444"/>
  <c r="BW17" i="444"/>
  <c r="BK17" i="444"/>
  <c r="IG17" i="444"/>
  <c r="CC17" i="444"/>
  <c r="BQ17" i="444"/>
  <c r="AM17" i="444"/>
  <c r="AS17" i="444"/>
  <c r="AG17" i="444"/>
  <c r="IA43" i="444"/>
  <c r="GC43" i="444"/>
  <c r="IG43" i="444"/>
  <c r="GI43" i="444"/>
  <c r="BW43" i="444"/>
  <c r="GO43" i="444"/>
  <c r="CC43" i="444"/>
  <c r="GU43" i="444"/>
  <c r="BQ43" i="444"/>
  <c r="AM43" i="444"/>
  <c r="AS43" i="444"/>
  <c r="AY43" i="444"/>
  <c r="BK43" i="444"/>
  <c r="FW43" i="444"/>
  <c r="AG43" i="444"/>
  <c r="GU26" i="444"/>
  <c r="FW26" i="444"/>
  <c r="IA26" i="444"/>
  <c r="GC26" i="444"/>
  <c r="IG26" i="444"/>
  <c r="GI26" i="444"/>
  <c r="BW26" i="444"/>
  <c r="BK26" i="444"/>
  <c r="AG26" i="444"/>
  <c r="BQ26" i="444"/>
  <c r="AM26" i="444"/>
  <c r="GO26" i="444"/>
  <c r="AS26" i="444"/>
  <c r="AY26" i="444"/>
  <c r="CC26" i="444"/>
  <c r="GO5" i="444"/>
  <c r="GU5" i="444"/>
  <c r="FW5" i="444"/>
  <c r="IA5" i="444"/>
  <c r="GC5" i="444"/>
  <c r="GI5" i="444"/>
  <c r="CC5" i="444"/>
  <c r="AY5" i="444"/>
  <c r="IG5" i="444"/>
  <c r="BK5" i="444"/>
  <c r="AS5" i="444"/>
  <c r="BQ5" i="444"/>
  <c r="AG5" i="444"/>
  <c r="BW5" i="444"/>
  <c r="AM5" i="444"/>
  <c r="GO45" i="444"/>
  <c r="GU45" i="444"/>
  <c r="FW45" i="444"/>
  <c r="IA45" i="444"/>
  <c r="GC45" i="444"/>
  <c r="IG45" i="444"/>
  <c r="AY45" i="444"/>
  <c r="BW45" i="444"/>
  <c r="BK45" i="444"/>
  <c r="CC45" i="444"/>
  <c r="BQ45" i="444"/>
  <c r="GI45" i="444"/>
  <c r="AG45" i="444"/>
  <c r="AM45" i="444"/>
  <c r="AS45" i="444"/>
  <c r="IG28" i="444"/>
  <c r="GI28" i="444"/>
  <c r="GO28" i="444"/>
  <c r="CC28" i="444"/>
  <c r="GU28" i="444"/>
  <c r="FW28" i="444"/>
  <c r="AS28" i="444"/>
  <c r="GC28" i="444"/>
  <c r="AY28" i="444"/>
  <c r="IA28" i="444"/>
  <c r="BW28" i="444"/>
  <c r="BK28" i="444"/>
  <c r="BQ28" i="444"/>
  <c r="AG28" i="444"/>
  <c r="AM28" i="444"/>
  <c r="GU18" i="444"/>
  <c r="FW18" i="444"/>
  <c r="IA18" i="444"/>
  <c r="GC18" i="444"/>
  <c r="IG18" i="444"/>
  <c r="GI18" i="444"/>
  <c r="BW18" i="444"/>
  <c r="BK18" i="444"/>
  <c r="AG18" i="444"/>
  <c r="CC18" i="444"/>
  <c r="BQ18" i="444"/>
  <c r="AM18" i="444"/>
  <c r="GO18" i="444"/>
  <c r="AS18" i="444"/>
  <c r="AY18" i="444"/>
  <c r="IG44" i="444"/>
  <c r="GI44" i="444"/>
  <c r="GO44" i="444"/>
  <c r="CC44" i="444"/>
  <c r="GU44" i="444"/>
  <c r="FW44" i="444"/>
  <c r="AS44" i="444"/>
  <c r="GC44" i="444"/>
  <c r="AY44" i="444"/>
  <c r="IA44" i="444"/>
  <c r="BW44" i="444"/>
  <c r="BQ44" i="444"/>
  <c r="BK44" i="444"/>
  <c r="AG44" i="444"/>
  <c r="AM44" i="444"/>
  <c r="IG24" i="444"/>
  <c r="GI24" i="444"/>
  <c r="GO24" i="444"/>
  <c r="CC24" i="444"/>
  <c r="GU24" i="444"/>
  <c r="FW24" i="444"/>
  <c r="BW24" i="444"/>
  <c r="AS24" i="444"/>
  <c r="AY24" i="444"/>
  <c r="GC24" i="444"/>
  <c r="AM24" i="444"/>
  <c r="AG24" i="444"/>
  <c r="BK24" i="444"/>
  <c r="IA24" i="444"/>
  <c r="BQ24" i="444"/>
  <c r="IA3" i="444"/>
  <c r="GC3" i="444"/>
  <c r="IG3" i="444"/>
  <c r="GI3" i="444"/>
  <c r="GO3" i="444"/>
  <c r="CC3" i="444"/>
  <c r="BQ3" i="444"/>
  <c r="AM3" i="444"/>
  <c r="GU3" i="444"/>
  <c r="FW3" i="444"/>
  <c r="BW3" i="444"/>
  <c r="AS3" i="444"/>
  <c r="AG3" i="444"/>
  <c r="AY3" i="444"/>
  <c r="BK3" i="444"/>
  <c r="GO29" i="444"/>
  <c r="GU29" i="444"/>
  <c r="FW29" i="444"/>
  <c r="IA29" i="444"/>
  <c r="GC29" i="444"/>
  <c r="IG29" i="444"/>
  <c r="AY29" i="444"/>
  <c r="BW29" i="444"/>
  <c r="BK29" i="444"/>
  <c r="CC29" i="444"/>
  <c r="BQ29" i="444"/>
  <c r="AG29" i="444"/>
  <c r="GI29" i="444"/>
  <c r="AM29" i="444"/>
  <c r="AS29" i="444"/>
  <c r="IG8" i="444"/>
  <c r="GI8" i="444"/>
  <c r="GO8" i="444"/>
  <c r="CC8" i="444"/>
  <c r="GU8" i="444"/>
  <c r="FW8" i="444"/>
  <c r="BW8" i="444"/>
  <c r="AS8" i="444"/>
  <c r="GC8" i="444"/>
  <c r="AY8" i="444"/>
  <c r="IA8" i="444"/>
  <c r="BK8" i="444"/>
  <c r="BQ8" i="444"/>
  <c r="AM8" i="444"/>
  <c r="AG8" i="444"/>
  <c r="GU34" i="444"/>
  <c r="FW34" i="444"/>
  <c r="IA34" i="444"/>
  <c r="GC34" i="444"/>
  <c r="IG34" i="444"/>
  <c r="GI34" i="444"/>
  <c r="BW34" i="444"/>
  <c r="GO34" i="444"/>
  <c r="BK34" i="444"/>
  <c r="AG34" i="444"/>
  <c r="BQ34" i="444"/>
  <c r="AM34" i="444"/>
  <c r="AS34" i="444"/>
  <c r="AY34" i="444"/>
  <c r="CC34" i="444"/>
  <c r="IA31" i="444"/>
  <c r="GC31" i="444"/>
  <c r="IG31" i="444"/>
  <c r="GI31" i="444"/>
  <c r="BW31" i="444"/>
  <c r="GO31" i="444"/>
  <c r="CC31" i="444"/>
  <c r="BQ31" i="444"/>
  <c r="AM31" i="444"/>
  <c r="AS31" i="444"/>
  <c r="FW31" i="444"/>
  <c r="AG31" i="444"/>
  <c r="GU31" i="444"/>
  <c r="AY31" i="444"/>
  <c r="BK31" i="444"/>
  <c r="GU10" i="444"/>
  <c r="FW10" i="444"/>
  <c r="IA10" i="444"/>
  <c r="GC10" i="444"/>
  <c r="IG10" i="444"/>
  <c r="GI10" i="444"/>
  <c r="BK10" i="444"/>
  <c r="GO10" i="444"/>
  <c r="CC10" i="444"/>
  <c r="BQ10" i="444"/>
  <c r="BW10" i="444"/>
  <c r="AG10" i="444"/>
  <c r="AS10" i="444"/>
  <c r="AY10" i="444"/>
  <c r="AM10" i="444"/>
  <c r="IG4" i="444"/>
  <c r="GI4" i="444"/>
  <c r="GO4" i="444"/>
  <c r="CC4" i="444"/>
  <c r="GU4" i="444"/>
  <c r="FW4" i="444"/>
  <c r="BW4" i="444"/>
  <c r="AS4" i="444"/>
  <c r="AY4" i="444"/>
  <c r="GC4" i="444"/>
  <c r="IA4" i="444"/>
  <c r="AM4" i="444"/>
  <c r="BK4" i="444"/>
  <c r="BQ4" i="444"/>
  <c r="AG4" i="444"/>
  <c r="GU30" i="444"/>
  <c r="FW30" i="444"/>
  <c r="IA30" i="444"/>
  <c r="GC30" i="444"/>
  <c r="IG30" i="444"/>
  <c r="GI30" i="444"/>
  <c r="BW30" i="444"/>
  <c r="BK30" i="444"/>
  <c r="AG30" i="444"/>
  <c r="GO30" i="444"/>
  <c r="CC30" i="444"/>
  <c r="BQ30" i="444"/>
  <c r="AM30" i="444"/>
  <c r="AS30" i="444"/>
  <c r="AY30" i="444"/>
  <c r="IA27" i="444"/>
  <c r="GC27" i="444"/>
  <c r="IG27" i="444"/>
  <c r="GI27" i="444"/>
  <c r="BW27" i="444"/>
  <c r="GO27" i="444"/>
  <c r="CC27" i="444"/>
  <c r="GU27" i="444"/>
  <c r="BQ27" i="444"/>
  <c r="AM27" i="444"/>
  <c r="AS27" i="444"/>
  <c r="AY27" i="444"/>
  <c r="BK27" i="444"/>
  <c r="FW27" i="444"/>
  <c r="AG27" i="444"/>
  <c r="GU6" i="444"/>
  <c r="IA6" i="444"/>
  <c r="GC6" i="444"/>
  <c r="IG6" i="444"/>
  <c r="GI6" i="444"/>
  <c r="FW6" i="444"/>
  <c r="BK6" i="444"/>
  <c r="BQ6" i="444"/>
  <c r="GO6" i="444"/>
  <c r="BW6" i="444"/>
  <c r="AS6" i="444"/>
  <c r="CC6" i="444"/>
  <c r="AY6" i="444"/>
  <c r="AG6" i="444"/>
  <c r="AM6" i="444"/>
  <c r="IG32" i="444"/>
  <c r="GI32" i="444"/>
  <c r="GO32" i="444"/>
  <c r="CC32" i="444"/>
  <c r="GU32" i="444"/>
  <c r="FW32" i="444"/>
  <c r="GC32" i="444"/>
  <c r="BW32" i="444"/>
  <c r="AS32" i="444"/>
  <c r="IA32" i="444"/>
  <c r="AY32" i="444"/>
  <c r="AM32" i="444"/>
  <c r="BK32" i="444"/>
  <c r="BQ32" i="444"/>
  <c r="AG32" i="444"/>
  <c r="IA11" i="444"/>
  <c r="GC11" i="444"/>
  <c r="IG11" i="444"/>
  <c r="GI11" i="444"/>
  <c r="GO11" i="444"/>
  <c r="CC11" i="444"/>
  <c r="BQ11" i="444"/>
  <c r="AM11" i="444"/>
  <c r="BW11" i="444"/>
  <c r="AS11" i="444"/>
  <c r="FW11" i="444"/>
  <c r="AG11" i="444"/>
  <c r="GU11" i="444"/>
  <c r="AY11" i="444"/>
  <c r="BK11" i="444"/>
  <c r="GO37" i="444"/>
  <c r="GU37" i="444"/>
  <c r="FW37" i="444"/>
  <c r="IA37" i="444"/>
  <c r="GC37" i="444"/>
  <c r="AY37" i="444"/>
  <c r="GI37" i="444"/>
  <c r="BW37" i="444"/>
  <c r="BK37" i="444"/>
  <c r="IG37" i="444"/>
  <c r="CC37" i="444"/>
  <c r="BQ37" i="444"/>
  <c r="AM37" i="444"/>
  <c r="AS37" i="444"/>
  <c r="AG37" i="444"/>
  <c r="GO13" i="444"/>
  <c r="GU13" i="444"/>
  <c r="FW13" i="444"/>
  <c r="IA13" i="444"/>
  <c r="GC13" i="444"/>
  <c r="CC13" i="444"/>
  <c r="AY13" i="444"/>
  <c r="BK13" i="444"/>
  <c r="GI13" i="444"/>
  <c r="IG13" i="444"/>
  <c r="BW13" i="444"/>
  <c r="AS13" i="444"/>
  <c r="AM13" i="444"/>
  <c r="BQ13" i="444"/>
  <c r="AG13" i="444"/>
  <c r="IA39" i="444"/>
  <c r="GC39" i="444"/>
  <c r="IG39" i="444"/>
  <c r="GI39" i="444"/>
  <c r="BW39" i="444"/>
  <c r="GO39" i="444"/>
  <c r="CC39" i="444"/>
  <c r="FW39" i="444"/>
  <c r="BQ39" i="444"/>
  <c r="AM39" i="444"/>
  <c r="GU39" i="444"/>
  <c r="AS39" i="444"/>
  <c r="AY39" i="444"/>
  <c r="AG39" i="444"/>
  <c r="BK39" i="444"/>
  <c r="IA7" i="444"/>
  <c r="GC7" i="444"/>
  <c r="IG7" i="444"/>
  <c r="GI7" i="444"/>
  <c r="GO7" i="444"/>
  <c r="CC7" i="444"/>
  <c r="GU7" i="444"/>
  <c r="BQ7" i="444"/>
  <c r="AM7" i="444"/>
  <c r="BW7" i="444"/>
  <c r="AS7" i="444"/>
  <c r="FW7" i="444"/>
  <c r="AY7" i="444"/>
  <c r="AG7" i="444"/>
  <c r="BK7" i="444"/>
  <c r="GO33" i="444"/>
  <c r="GU33" i="444"/>
  <c r="FW33" i="444"/>
  <c r="IA33" i="444"/>
  <c r="GC33" i="444"/>
  <c r="CC33" i="444"/>
  <c r="AY33" i="444"/>
  <c r="BK33" i="444"/>
  <c r="GI33" i="444"/>
  <c r="BQ33" i="444"/>
  <c r="IG33" i="444"/>
  <c r="AM33" i="444"/>
  <c r="AS33" i="444"/>
  <c r="AG33" i="444"/>
  <c r="BW33" i="444"/>
  <c r="IG12" i="444"/>
  <c r="GI12" i="444"/>
  <c r="GO12" i="444"/>
  <c r="CC12" i="444"/>
  <c r="GU12" i="444"/>
  <c r="FW12" i="444"/>
  <c r="GC12" i="444"/>
  <c r="BW12" i="444"/>
  <c r="AS12" i="444"/>
  <c r="IA12" i="444"/>
  <c r="AY12" i="444"/>
  <c r="BK12" i="444"/>
  <c r="AM12" i="444"/>
  <c r="BQ12" i="444"/>
  <c r="AG12" i="444"/>
  <c r="GO9" i="444"/>
  <c r="GU9" i="444"/>
  <c r="FW9" i="444"/>
  <c r="IA9" i="444"/>
  <c r="GC9" i="444"/>
  <c r="IG9" i="444"/>
  <c r="AY9" i="444"/>
  <c r="BK9" i="444"/>
  <c r="CC9" i="444"/>
  <c r="BQ9" i="444"/>
  <c r="AM9" i="444"/>
  <c r="BW9" i="444"/>
  <c r="AG9" i="444"/>
  <c r="GI9" i="444"/>
  <c r="AS9" i="444"/>
  <c r="IA35" i="444"/>
  <c r="GC35" i="444"/>
  <c r="IG35" i="444"/>
  <c r="GI35" i="444"/>
  <c r="BW35" i="444"/>
  <c r="GO35" i="444"/>
  <c r="CC35" i="444"/>
  <c r="BQ35" i="444"/>
  <c r="AM35" i="444"/>
  <c r="FW35" i="444"/>
  <c r="AS35" i="444"/>
  <c r="GU35" i="444"/>
  <c r="AY35" i="444"/>
  <c r="BK35" i="444"/>
  <c r="AG35" i="444"/>
  <c r="GU14" i="444"/>
  <c r="FW14" i="444"/>
  <c r="IA14" i="444"/>
  <c r="GC14" i="444"/>
  <c r="IG14" i="444"/>
  <c r="GI14" i="444"/>
  <c r="BW14" i="444"/>
  <c r="GO14" i="444"/>
  <c r="BK14" i="444"/>
  <c r="AG14" i="444"/>
  <c r="BQ14" i="444"/>
  <c r="CC14" i="444"/>
  <c r="AS14" i="444"/>
  <c r="AM14" i="444"/>
  <c r="AY14" i="444"/>
  <c r="IG40" i="444"/>
  <c r="GI40" i="444"/>
  <c r="GO40" i="444"/>
  <c r="CC40" i="444"/>
  <c r="GU40" i="444"/>
  <c r="FW40" i="444"/>
  <c r="BW40" i="444"/>
  <c r="AS40" i="444"/>
  <c r="AY40" i="444"/>
  <c r="GC40" i="444"/>
  <c r="BQ40" i="444"/>
  <c r="AM40" i="444"/>
  <c r="AG40" i="444"/>
  <c r="IA40" i="444"/>
  <c r="BK40" i="444"/>
  <c r="IA19" i="444"/>
  <c r="GC19" i="444"/>
  <c r="IG19" i="444"/>
  <c r="GI19" i="444"/>
  <c r="BW19" i="444"/>
  <c r="GO19" i="444"/>
  <c r="CC19" i="444"/>
  <c r="FW19" i="444"/>
  <c r="BQ19" i="444"/>
  <c r="AM19" i="444"/>
  <c r="GU19" i="444"/>
  <c r="AS19" i="444"/>
  <c r="AY19" i="444"/>
  <c r="AG19" i="444"/>
  <c r="BK19" i="444"/>
  <c r="IG16" i="444"/>
  <c r="GI16" i="444"/>
  <c r="GO16" i="444"/>
  <c r="CC16" i="444"/>
  <c r="GU16" i="444"/>
  <c r="FW16" i="444"/>
  <c r="IA16" i="444"/>
  <c r="AS16" i="444"/>
  <c r="AY16" i="444"/>
  <c r="BW16" i="444"/>
  <c r="BK16" i="444"/>
  <c r="AG16" i="444"/>
  <c r="GC16" i="444"/>
  <c r="BQ16" i="444"/>
  <c r="AM16" i="444"/>
  <c r="GU42" i="444"/>
  <c r="FW42" i="444"/>
  <c r="IA42" i="444"/>
  <c r="GC42" i="444"/>
  <c r="IG42" i="444"/>
  <c r="GI42" i="444"/>
  <c r="BW42" i="444"/>
  <c r="BK42" i="444"/>
  <c r="AG42" i="444"/>
  <c r="BQ42" i="444"/>
  <c r="AM42" i="444"/>
  <c r="GO42" i="444"/>
  <c r="AS42" i="444"/>
  <c r="CC42" i="444"/>
  <c r="AY42" i="444"/>
  <c r="GO25" i="444"/>
  <c r="GU25" i="444"/>
  <c r="FW25" i="444"/>
  <c r="IA25" i="444"/>
  <c r="GC25" i="444"/>
  <c r="GI25" i="444"/>
  <c r="CC25" i="444"/>
  <c r="AY25" i="444"/>
  <c r="IG25" i="444"/>
  <c r="BK25" i="444"/>
  <c r="BW25" i="444"/>
  <c r="AM25" i="444"/>
  <c r="AG25" i="444"/>
  <c r="AS25" i="444"/>
  <c r="BQ25" i="444"/>
  <c r="O19" i="415"/>
  <c r="U19" i="415" s="1"/>
  <c r="W16" i="346"/>
  <c r="W25" i="346"/>
  <c r="X45" i="346"/>
  <c r="AE45" i="346" s="1"/>
  <c r="W47" i="346"/>
  <c r="W18" i="346"/>
  <c r="W46" i="346"/>
  <c r="X20" i="346"/>
  <c r="AD20" i="346" s="1"/>
  <c r="N4" i="415"/>
  <c r="O9" i="415"/>
  <c r="U9" i="415" s="1"/>
  <c r="W12" i="346"/>
  <c r="W29" i="346"/>
  <c r="N21" i="415"/>
  <c r="W32" i="346"/>
  <c r="X6" i="346"/>
  <c r="AD6" i="346" s="1"/>
  <c r="O14" i="415"/>
  <c r="U14" i="415" s="1"/>
  <c r="F1" i="346"/>
  <c r="F3" i="346" s="1"/>
  <c r="AE35" i="346"/>
  <c r="AD35" i="346"/>
  <c r="W38" i="346"/>
  <c r="X38" i="346"/>
  <c r="V9" i="415"/>
  <c r="AE30" i="346"/>
  <c r="AD30" i="346"/>
  <c r="X44" i="346"/>
  <c r="W44" i="346"/>
  <c r="N22" i="415"/>
  <c r="O22" i="415"/>
  <c r="V4" i="415"/>
  <c r="U4" i="415"/>
  <c r="AE16" i="346"/>
  <c r="AD16" i="346"/>
  <c r="AE33" i="346"/>
  <c r="AD33" i="346"/>
  <c r="AD25" i="346"/>
  <c r="AE25" i="346"/>
  <c r="AE19" i="346"/>
  <c r="AD19" i="346"/>
  <c r="AE28" i="346"/>
  <c r="AD28" i="346"/>
  <c r="U21" i="415"/>
  <c r="V21" i="415"/>
  <c r="AD37" i="346"/>
  <c r="AE37" i="346"/>
  <c r="U7" i="415"/>
  <c r="V7" i="415"/>
  <c r="AE32" i="346"/>
  <c r="AD32" i="346"/>
  <c r="N18" i="415"/>
  <c r="O18" i="415"/>
  <c r="AD15" i="346"/>
  <c r="AE15" i="346"/>
  <c r="AD34" i="346"/>
  <c r="AE34" i="346"/>
  <c r="O8" i="415"/>
  <c r="N8" i="415"/>
  <c r="AD23" i="346"/>
  <c r="AD50" i="346"/>
  <c r="AE50" i="346"/>
  <c r="V17" i="415"/>
  <c r="U17" i="415"/>
  <c r="U11" i="415"/>
  <c r="V11" i="415"/>
  <c r="O16" i="415"/>
  <c r="N16" i="415"/>
  <c r="X36" i="346"/>
  <c r="W36" i="346"/>
  <c r="AE7" i="346"/>
  <c r="AD7" i="346"/>
  <c r="AE22" i="346"/>
  <c r="AD22" i="346"/>
  <c r="AD27" i="346"/>
  <c r="AE27" i="346"/>
  <c r="AE10" i="346"/>
  <c r="AD10" i="346"/>
  <c r="AE21" i="346"/>
  <c r="AD21" i="346"/>
  <c r="AE47" i="346"/>
  <c r="AD47" i="346"/>
  <c r="AE39" i="346"/>
  <c r="AD39" i="346"/>
  <c r="X42" i="346"/>
  <c r="W42" i="346"/>
  <c r="U20" i="415"/>
  <c r="AE13" i="346"/>
  <c r="AD13" i="346"/>
  <c r="AD14" i="346"/>
  <c r="AE14" i="346"/>
  <c r="N13" i="415"/>
  <c r="O13" i="415"/>
  <c r="X40" i="346"/>
  <c r="W40" i="346"/>
  <c r="AD12" i="346"/>
  <c r="AE12" i="346"/>
  <c r="AE17" i="346"/>
  <c r="AD17" i="346"/>
  <c r="AE29" i="346"/>
  <c r="AD29" i="346"/>
  <c r="AE18" i="346"/>
  <c r="AD18" i="346"/>
  <c r="AD46" i="346"/>
  <c r="AE46" i="346"/>
  <c r="X41" i="346"/>
  <c r="W41" i="346"/>
  <c r="N10" i="415"/>
  <c r="O10" i="415"/>
  <c r="AD11" i="346"/>
  <c r="AE11" i="346"/>
  <c r="AD49" i="346"/>
  <c r="AE49" i="346"/>
  <c r="U5" i="415"/>
  <c r="V5" i="415"/>
  <c r="AD48" i="346"/>
  <c r="AE48" i="346"/>
  <c r="AE6" i="346"/>
  <c r="O12" i="415"/>
  <c r="N12" i="415"/>
  <c r="X43" i="346"/>
  <c r="W43" i="346"/>
  <c r="N6" i="415"/>
  <c r="O6" i="415"/>
  <c r="AE8" i="346"/>
  <c r="AD8" i="346"/>
  <c r="AE31" i="346"/>
  <c r="AD31" i="346"/>
  <c r="AE9" i="346"/>
  <c r="AD9" i="346"/>
  <c r="AD26" i="346"/>
  <c r="AE26" i="346"/>
  <c r="V15" i="415"/>
  <c r="U15" i="415"/>
  <c r="U3" i="325"/>
  <c r="Y916" i="325" s="1"/>
  <c r="A3" i="1"/>
  <c r="A12" i="1"/>
  <c r="A159" i="1"/>
  <c r="A240" i="1"/>
  <c r="A208" i="1"/>
  <c r="AB36" i="445" l="1"/>
  <c r="AC36" i="445"/>
  <c r="V43" i="445"/>
  <c r="U43" i="445"/>
  <c r="U39" i="445"/>
  <c r="V39" i="445"/>
  <c r="U40" i="445"/>
  <c r="V40" i="445"/>
  <c r="U46" i="445"/>
  <c r="V46" i="445"/>
  <c r="V35" i="445"/>
  <c r="U35" i="445"/>
  <c r="U44" i="445"/>
  <c r="V44" i="445"/>
  <c r="U38" i="445"/>
  <c r="V38" i="445"/>
  <c r="U37" i="445"/>
  <c r="V37" i="445"/>
  <c r="U45" i="445"/>
  <c r="V45" i="445"/>
  <c r="U42" i="445"/>
  <c r="V42" i="445"/>
  <c r="U41" i="445"/>
  <c r="V41" i="445"/>
  <c r="AE24" i="346"/>
  <c r="S44" i="343"/>
  <c r="S43" i="343"/>
  <c r="L43" i="343"/>
  <c r="L44" i="343"/>
  <c r="S55" i="343"/>
  <c r="V19" i="415"/>
  <c r="V32" i="445"/>
  <c r="U32" i="445"/>
  <c r="V14" i="445"/>
  <c r="U14" i="445"/>
  <c r="V34" i="445"/>
  <c r="U34" i="445"/>
  <c r="V16" i="445"/>
  <c r="U16" i="445"/>
  <c r="V24" i="445"/>
  <c r="U24" i="445"/>
  <c r="V17" i="445"/>
  <c r="U17" i="445"/>
  <c r="V19" i="445"/>
  <c r="U19" i="445"/>
  <c r="U27" i="445"/>
  <c r="V27" i="445"/>
  <c r="U21" i="445"/>
  <c r="V21" i="445"/>
  <c r="U5" i="445"/>
  <c r="V5" i="445"/>
  <c r="V13" i="445"/>
  <c r="U13" i="445"/>
  <c r="V18" i="445"/>
  <c r="U18" i="445"/>
  <c r="V23" i="445"/>
  <c r="U23" i="445"/>
  <c r="V29" i="445"/>
  <c r="U29" i="445"/>
  <c r="U30" i="445"/>
  <c r="V30" i="445"/>
  <c r="U6" i="445"/>
  <c r="V6" i="445"/>
  <c r="U20" i="445"/>
  <c r="V20" i="445"/>
  <c r="V22" i="445"/>
  <c r="U22" i="445"/>
  <c r="V28" i="445"/>
  <c r="U28" i="445"/>
  <c r="U11" i="445"/>
  <c r="V11" i="445"/>
  <c r="V8" i="445"/>
  <c r="U8" i="445"/>
  <c r="U25" i="445"/>
  <c r="V25" i="445"/>
  <c r="V10" i="445"/>
  <c r="U10" i="445"/>
  <c r="V4" i="445"/>
  <c r="U4" i="445"/>
  <c r="V9" i="445"/>
  <c r="U9" i="445"/>
  <c r="V26" i="445"/>
  <c r="U26" i="445"/>
  <c r="V7" i="445"/>
  <c r="U7" i="445"/>
  <c r="V31" i="445"/>
  <c r="U31" i="445"/>
  <c r="U12" i="445"/>
  <c r="V12" i="445"/>
  <c r="V15" i="445"/>
  <c r="U15" i="445"/>
  <c r="U33" i="445"/>
  <c r="V33" i="445"/>
  <c r="AD45" i="346"/>
  <c r="Y44" i="325"/>
  <c r="S22" i="343"/>
  <c r="AE20" i="346"/>
  <c r="AL20" i="346" s="1"/>
  <c r="S5" i="343"/>
  <c r="L38" i="343"/>
  <c r="S25" i="343"/>
  <c r="S85" i="343"/>
  <c r="L85" i="343"/>
  <c r="S49" i="343"/>
  <c r="S39" i="343"/>
  <c r="Y87" i="325"/>
  <c r="S15" i="343"/>
  <c r="S53" i="343"/>
  <c r="S37" i="343"/>
  <c r="S48" i="343"/>
  <c r="S6" i="343"/>
  <c r="S19" i="343"/>
  <c r="S11" i="343"/>
  <c r="S66" i="343"/>
  <c r="S65" i="343"/>
  <c r="S62" i="343"/>
  <c r="S57" i="343"/>
  <c r="S7" i="343"/>
  <c r="S12" i="343"/>
  <c r="S46" i="343"/>
  <c r="V14" i="415"/>
  <c r="AC14" i="415" s="1"/>
  <c r="L35" i="343"/>
  <c r="AP21" i="343" s="1"/>
  <c r="S45" i="343"/>
  <c r="S18" i="343"/>
  <c r="S40" i="343"/>
  <c r="S59" i="343"/>
  <c r="S38" i="343"/>
  <c r="S89" i="343"/>
  <c r="S54" i="343"/>
  <c r="S56" i="343"/>
  <c r="S51" i="343"/>
  <c r="L24" i="343"/>
  <c r="AP100" i="343" s="1"/>
  <c r="L48" i="343"/>
  <c r="AP141" i="343" s="1"/>
  <c r="S34" i="343"/>
  <c r="S47" i="343"/>
  <c r="S35" i="343"/>
  <c r="S61" i="343"/>
  <c r="S20" i="343"/>
  <c r="S24" i="343"/>
  <c r="S21" i="343"/>
  <c r="S36" i="343"/>
  <c r="S58" i="343"/>
  <c r="L7" i="343"/>
  <c r="AP119" i="343" s="1"/>
  <c r="S32" i="343"/>
  <c r="L58" i="343"/>
  <c r="AP149" i="343" s="1"/>
  <c r="S10" i="343"/>
  <c r="S68" i="343"/>
  <c r="S14" i="343"/>
  <c r="L57" i="343"/>
  <c r="AP148" i="343" s="1"/>
  <c r="L11" i="343"/>
  <c r="AP122" i="343" s="1"/>
  <c r="L13" i="343"/>
  <c r="AP11" i="343" s="1"/>
  <c r="S83" i="343"/>
  <c r="AP24" i="343"/>
  <c r="AP137" i="343"/>
  <c r="AP94" i="343"/>
  <c r="L77" i="343"/>
  <c r="AP82" i="343" s="1"/>
  <c r="M5" i="440"/>
  <c r="L30" i="343"/>
  <c r="AP57" i="343" s="1"/>
  <c r="AK14" i="346"/>
  <c r="AL14" i="346"/>
  <c r="AC20" i="415"/>
  <c r="AB20" i="415"/>
  <c r="AK27" i="346"/>
  <c r="AL27" i="346"/>
  <c r="AL50" i="346"/>
  <c r="AK50" i="346"/>
  <c r="AK15" i="346"/>
  <c r="AL15" i="346"/>
  <c r="AL37" i="346"/>
  <c r="AK37" i="346"/>
  <c r="AL25" i="346"/>
  <c r="AK25" i="346"/>
  <c r="V22" i="415"/>
  <c r="U22" i="415"/>
  <c r="AB19" i="415"/>
  <c r="AC19" i="415"/>
  <c r="AD38" i="346"/>
  <c r="AE38" i="346"/>
  <c r="AK6" i="346"/>
  <c r="AL6" i="346"/>
  <c r="AC5" i="415"/>
  <c r="AB5" i="415"/>
  <c r="AL11" i="346"/>
  <c r="AK11" i="346"/>
  <c r="AB15" i="415"/>
  <c r="AC15" i="415"/>
  <c r="AK9" i="346"/>
  <c r="AL9" i="346"/>
  <c r="AL8" i="346"/>
  <c r="AK8" i="346"/>
  <c r="AE43" i="346"/>
  <c r="AD43" i="346"/>
  <c r="AD41" i="346"/>
  <c r="AE41" i="346"/>
  <c r="AL18" i="346"/>
  <c r="AK18" i="346"/>
  <c r="AK17" i="346"/>
  <c r="AL17" i="346"/>
  <c r="AD40" i="346"/>
  <c r="AE40" i="346"/>
  <c r="AK39" i="346"/>
  <c r="AL39" i="346"/>
  <c r="AK21" i="346"/>
  <c r="AL21" i="346"/>
  <c r="AL7" i="346"/>
  <c r="AK7" i="346"/>
  <c r="V16" i="415"/>
  <c r="U16" i="415"/>
  <c r="AL45" i="346"/>
  <c r="AK45" i="346"/>
  <c r="U8" i="415"/>
  <c r="V8" i="415"/>
  <c r="AL32" i="346"/>
  <c r="AK32" i="346"/>
  <c r="AK28" i="346"/>
  <c r="AL28" i="346"/>
  <c r="AK16" i="346"/>
  <c r="AL16" i="346"/>
  <c r="AL30" i="346"/>
  <c r="AK30" i="346"/>
  <c r="AL26" i="346"/>
  <c r="AK26" i="346"/>
  <c r="AL12" i="346"/>
  <c r="AK12" i="346"/>
  <c r="U13" i="415"/>
  <c r="V13" i="415"/>
  <c r="AK24" i="346"/>
  <c r="AL24" i="346"/>
  <c r="AC11" i="415"/>
  <c r="AB11" i="415"/>
  <c r="AL34" i="346"/>
  <c r="AK34" i="346"/>
  <c r="U18" i="415"/>
  <c r="V18" i="415"/>
  <c r="AC7" i="415"/>
  <c r="AB7" i="415"/>
  <c r="AC21" i="415"/>
  <c r="AB21" i="415"/>
  <c r="V6" i="415"/>
  <c r="U6" i="415"/>
  <c r="AL48" i="346"/>
  <c r="AK48" i="346"/>
  <c r="AL49" i="346"/>
  <c r="AK49" i="346"/>
  <c r="V10" i="415"/>
  <c r="U10" i="415"/>
  <c r="AL46" i="346"/>
  <c r="AK46" i="346"/>
  <c r="AL31" i="346"/>
  <c r="AK31" i="346"/>
  <c r="U12" i="415"/>
  <c r="V12" i="415"/>
  <c r="AL29" i="346"/>
  <c r="AK29" i="346"/>
  <c r="AK13" i="346"/>
  <c r="AL13" i="346"/>
  <c r="AD42" i="346"/>
  <c r="AE42" i="346"/>
  <c r="AL47" i="346"/>
  <c r="AK47" i="346"/>
  <c r="AL10" i="346"/>
  <c r="AK10" i="346"/>
  <c r="AK22" i="346"/>
  <c r="AL22" i="346"/>
  <c r="AE36" i="346"/>
  <c r="AD36" i="346"/>
  <c r="AC17" i="415"/>
  <c r="AB17" i="415"/>
  <c r="AL23" i="346"/>
  <c r="AK23" i="346"/>
  <c r="AK19" i="346"/>
  <c r="AL19" i="346"/>
  <c r="AL33" i="346"/>
  <c r="AK33" i="346"/>
  <c r="AC4" i="415"/>
  <c r="AB4" i="415"/>
  <c r="AD44" i="346"/>
  <c r="AE44" i="346"/>
  <c r="AB9" i="415"/>
  <c r="AC9" i="415"/>
  <c r="AL35" i="346"/>
  <c r="AK35" i="346"/>
  <c r="L69" i="343"/>
  <c r="AP74" i="343" s="1"/>
  <c r="M10" i="440"/>
  <c r="S50" i="343"/>
  <c r="L86" i="343"/>
  <c r="AP91" i="343" s="1"/>
  <c r="S41" i="343"/>
  <c r="Y123" i="325"/>
  <c r="Y413" i="325"/>
  <c r="Y861" i="325"/>
  <c r="Y500" i="325"/>
  <c r="Y1198" i="325"/>
  <c r="Y845" i="325"/>
  <c r="Y1413" i="325"/>
  <c r="Y1022" i="325"/>
  <c r="Y2394" i="325"/>
  <c r="Y445" i="325"/>
  <c r="Y1434" i="325"/>
  <c r="Y996" i="325"/>
  <c r="Y506" i="325"/>
  <c r="Y387" i="325"/>
  <c r="Y1005" i="325"/>
  <c r="Y174" i="325"/>
  <c r="Y883" i="325"/>
  <c r="Y1103" i="325"/>
  <c r="Y1028" i="325"/>
  <c r="Y1175" i="325"/>
  <c r="Y942" i="325"/>
  <c r="Y2181" i="325"/>
  <c r="Y1139" i="325"/>
  <c r="Y1181" i="325"/>
  <c r="Y1309" i="325"/>
  <c r="Y1276" i="325"/>
  <c r="Y1085" i="325"/>
  <c r="Y740" i="325"/>
  <c r="Y354" i="325"/>
  <c r="Y1102" i="325"/>
  <c r="Y749" i="325"/>
  <c r="Y176" i="325"/>
  <c r="Y522" i="325"/>
  <c r="Y1086" i="325"/>
  <c r="Y2234" i="325"/>
  <c r="Y429" i="325"/>
  <c r="Y557" i="325"/>
  <c r="Y1012" i="325"/>
  <c r="Y855" i="325"/>
  <c r="Y1430" i="325"/>
  <c r="Y274" i="325"/>
  <c r="Y1182" i="325"/>
  <c r="Y829" i="325"/>
  <c r="Y2458" i="325"/>
  <c r="Y1318" i="325"/>
  <c r="Y846" i="325"/>
  <c r="Y1172" i="325"/>
  <c r="Y177" i="325"/>
  <c r="Y2227" i="325"/>
  <c r="Y621" i="325"/>
  <c r="Y1293" i="325"/>
  <c r="Y1248" i="325"/>
  <c r="Y1101" i="325"/>
  <c r="Y756" i="325"/>
  <c r="Y2192" i="325"/>
  <c r="Y836" i="325"/>
  <c r="Y1235" i="325"/>
  <c r="Y926" i="325"/>
  <c r="Y2034" i="325"/>
  <c r="Y819" i="325"/>
  <c r="Y283" i="325"/>
  <c r="Y2186" i="325"/>
  <c r="F13" i="440"/>
  <c r="Y2002" i="325"/>
  <c r="Y463" i="325"/>
  <c r="Y1384" i="325"/>
  <c r="Y1252" i="325"/>
  <c r="Y847" i="325"/>
  <c r="Y332" i="325"/>
  <c r="Y268" i="325"/>
  <c r="Y446" i="325"/>
  <c r="Y382" i="325"/>
  <c r="Y1367" i="325"/>
  <c r="Y1303" i="325"/>
  <c r="Y1237" i="325"/>
  <c r="Y987" i="325"/>
  <c r="Y731" i="325"/>
  <c r="Y1492" i="325"/>
  <c r="Y1556" i="325"/>
  <c r="Y1620" i="325"/>
  <c r="Y1684" i="325"/>
  <c r="Y1748" i="325"/>
  <c r="Y1473" i="325"/>
  <c r="Y1547" i="325"/>
  <c r="Y1633" i="325"/>
  <c r="Y1718" i="325"/>
  <c r="Y1803" i="325"/>
  <c r="Y1868" i="325"/>
  <c r="Y1517" i="325"/>
  <c r="Y1602" i="325"/>
  <c r="Y1687" i="325"/>
  <c r="Y1773" i="325"/>
  <c r="Y1845" i="325"/>
  <c r="Y1497" i="325"/>
  <c r="Y1582" i="325"/>
  <c r="Y1667" i="325"/>
  <c r="Y1753" i="325"/>
  <c r="Y1830" i="325"/>
  <c r="Y1894" i="325"/>
  <c r="Y1797" i="325"/>
  <c r="Y1935" i="325"/>
  <c r="Y1999" i="325"/>
  <c r="Y2063" i="325"/>
  <c r="Y2127" i="325"/>
  <c r="Y2191" i="325"/>
  <c r="Y1738" i="325"/>
  <c r="Y1924" i="325"/>
  <c r="Y1988" i="325"/>
  <c r="Y2052" i="325"/>
  <c r="Y2116" i="325"/>
  <c r="Y1637" i="325"/>
  <c r="Y1905" i="325"/>
  <c r="Y1969" i="325"/>
  <c r="Y2033" i="325"/>
  <c r="Y2097" i="325"/>
  <c r="Y2038" i="325"/>
  <c r="Y2182" i="325"/>
  <c r="Y2252" i="325"/>
  <c r="Y2316" i="325"/>
  <c r="Y329" i="325"/>
  <c r="Y431" i="325"/>
  <c r="Y1352" i="325"/>
  <c r="Y1199" i="325"/>
  <c r="Y625" i="325"/>
  <c r="Y316" i="325"/>
  <c r="Y494" i="325"/>
  <c r="Y430" i="325"/>
  <c r="Y366" i="325"/>
  <c r="Y1351" i="325"/>
  <c r="Y1287" i="325"/>
  <c r="Y1179" i="325"/>
  <c r="Y923" i="325"/>
  <c r="Y1422" i="325"/>
  <c r="Y1508" i="325"/>
  <c r="Y1572" i="325"/>
  <c r="Y1636" i="325"/>
  <c r="Y1700" i="325"/>
  <c r="Y1764" i="325"/>
  <c r="Y1483" i="325"/>
  <c r="Y1569" i="325"/>
  <c r="Y1654" i="325"/>
  <c r="Y1739" i="325"/>
  <c r="Y1820" i="325"/>
  <c r="Y1884" i="325"/>
  <c r="Y1538" i="325"/>
  <c r="Y1623" i="325"/>
  <c r="Y1709" i="325"/>
  <c r="Y1794" i="325"/>
  <c r="Y1861" i="325"/>
  <c r="Y1518" i="325"/>
  <c r="Y1603" i="325"/>
  <c r="Y1689" i="325"/>
  <c r="Y1774" i="325"/>
  <c r="Y1846" i="325"/>
  <c r="Y1541" i="325"/>
  <c r="Y1863" i="325"/>
  <c r="Y1951" i="325"/>
  <c r="Y2015" i="325"/>
  <c r="Y2079" i="325"/>
  <c r="Y2143" i="325"/>
  <c r="Y1482" i="325"/>
  <c r="Y1819" i="325"/>
  <c r="Y1940" i="325"/>
  <c r="Y2004" i="325"/>
  <c r="Y2068" i="325"/>
  <c r="Y2132" i="325"/>
  <c r="Y1722" i="325"/>
  <c r="Y1921" i="325"/>
  <c r="Y1985" i="325"/>
  <c r="Y2049" i="325"/>
  <c r="Y1663" i="325"/>
  <c r="Y2102" i="325"/>
  <c r="Y2204" i="325"/>
  <c r="Y2268" i="325"/>
  <c r="Y2332" i="325"/>
  <c r="Y2396" i="325"/>
  <c r="Y2460" i="325"/>
  <c r="Y1447" i="325"/>
  <c r="Y570" i="325"/>
  <c r="Y634" i="325"/>
  <c r="Y698" i="325"/>
  <c r="Y1946" i="325"/>
  <c r="Y2152" i="325"/>
  <c r="Y2229" i="325"/>
  <c r="Y2293" i="325"/>
  <c r="Y2357" i="325"/>
  <c r="Y2421" i="325"/>
  <c r="Y1408" i="325"/>
  <c r="Y531" i="325"/>
  <c r="Y595" i="325"/>
  <c r="Y659" i="325"/>
  <c r="Y723" i="325"/>
  <c r="Y2046" i="325"/>
  <c r="Y2185" i="325"/>
  <c r="Y2254" i="325"/>
  <c r="Y2318" i="325"/>
  <c r="Y2382" i="325"/>
  <c r="Y2446" i="325"/>
  <c r="Y1433" i="325"/>
  <c r="Y556" i="325"/>
  <c r="Y620" i="325"/>
  <c r="Y684" i="325"/>
  <c r="Y2082" i="325"/>
  <c r="Y2391" i="325"/>
  <c r="Y353" i="325"/>
  <c r="Y297" i="325"/>
  <c r="Y395" i="325"/>
  <c r="Y1316" i="325"/>
  <c r="Y1087" i="325"/>
  <c r="Y2066" i="325"/>
  <c r="Y300" i="325"/>
  <c r="Y478" i="325"/>
  <c r="Y414" i="325"/>
  <c r="Y516" i="325"/>
  <c r="Y1335" i="325"/>
  <c r="Y1271" i="325"/>
  <c r="Y1115" i="325"/>
  <c r="Y859" i="325"/>
  <c r="Y2243" i="325"/>
  <c r="Y1524" i="325"/>
  <c r="Y1588" i="325"/>
  <c r="Y1652" i="325"/>
  <c r="Y1716" i="325"/>
  <c r="Y1780" i="325"/>
  <c r="Y1505" i="325"/>
  <c r="Y1590" i="325"/>
  <c r="Y1675" i="325"/>
  <c r="Y1761" i="325"/>
  <c r="Y1836" i="325"/>
  <c r="Y1471" i="325"/>
  <c r="Y1559" i="325"/>
  <c r="Y1645" i="325"/>
  <c r="Y1730" i="325"/>
  <c r="Y1813" i="325"/>
  <c r="Y1877" i="325"/>
  <c r="Y1539" i="325"/>
  <c r="Y1625" i="325"/>
  <c r="Y1710" i="325"/>
  <c r="Y1795" i="325"/>
  <c r="Y1862" i="325"/>
  <c r="Y1626" i="325"/>
  <c r="Y1903" i="325"/>
  <c r="Y1967" i="325"/>
  <c r="Y2031" i="325"/>
  <c r="Y2095" i="325"/>
  <c r="Y2159" i="325"/>
  <c r="Y1567" i="325"/>
  <c r="Y1883" i="325"/>
  <c r="Y1956" i="325"/>
  <c r="Y2020" i="325"/>
  <c r="Y2084" i="325"/>
  <c r="Y2148" i="325"/>
  <c r="Y1807" i="325"/>
  <c r="Y1937" i="325"/>
  <c r="Y2001" i="325"/>
  <c r="Y2065" i="325"/>
  <c r="Y1910" i="325"/>
  <c r="Y2134" i="325"/>
  <c r="Y2220" i="325"/>
  <c r="Y2284" i="325"/>
  <c r="Y2348" i="325"/>
  <c r="Y261" i="325"/>
  <c r="Y371" i="325"/>
  <c r="Y1284" i="325"/>
  <c r="Y959" i="325"/>
  <c r="Y348" i="325"/>
  <c r="Y284" i="325"/>
  <c r="Y462" i="325"/>
  <c r="Y398" i="325"/>
  <c r="Y1383" i="325"/>
  <c r="Y1319" i="325"/>
  <c r="Y1255" i="325"/>
  <c r="Y1051" i="325"/>
  <c r="Y795" i="325"/>
  <c r="Y1476" i="325"/>
  <c r="Y1540" i="325"/>
  <c r="Y1604" i="325"/>
  <c r="Y1668" i="325"/>
  <c r="Y1732" i="325"/>
  <c r="Y1796" i="325"/>
  <c r="Y1526" i="325"/>
  <c r="Y1611" i="325"/>
  <c r="Y1697" i="325"/>
  <c r="Y1782" i="325"/>
  <c r="Y1852" i="325"/>
  <c r="Y1495" i="325"/>
  <c r="Y1581" i="325"/>
  <c r="Y1666" i="325"/>
  <c r="Y1751" i="325"/>
  <c r="Y1829" i="325"/>
  <c r="Y1474" i="325"/>
  <c r="Y1561" i="325"/>
  <c r="Y1646" i="325"/>
  <c r="Y1731" i="325"/>
  <c r="Y1814" i="325"/>
  <c r="Y1878" i="325"/>
  <c r="Y1711" i="325"/>
  <c r="Y1919" i="325"/>
  <c r="Y1983" i="325"/>
  <c r="Y2047" i="325"/>
  <c r="Y2111" i="325"/>
  <c r="Y2175" i="325"/>
  <c r="Y1653" i="325"/>
  <c r="Y1908" i="325"/>
  <c r="Y1972" i="325"/>
  <c r="Y2036" i="325"/>
  <c r="Y2100" i="325"/>
  <c r="Y1551" i="325"/>
  <c r="Y1871" i="325"/>
  <c r="Y1953" i="325"/>
  <c r="Y2017" i="325"/>
  <c r="Y2081" i="325"/>
  <c r="Y1974" i="325"/>
  <c r="Y2161" i="325"/>
  <c r="Y2236" i="325"/>
  <c r="Y2300" i="325"/>
  <c r="Y2364" i="325"/>
  <c r="Y2428" i="325"/>
  <c r="Y1415" i="325"/>
  <c r="Y538" i="325"/>
  <c r="Y602" i="325"/>
  <c r="Y666" i="325"/>
  <c r="Y1514" i="325"/>
  <c r="Y2074" i="325"/>
  <c r="Y2194" i="325"/>
  <c r="Y2261" i="325"/>
  <c r="Y2325" i="325"/>
  <c r="Y2389" i="325"/>
  <c r="Y2453" i="325"/>
  <c r="Y1440" i="325"/>
  <c r="Y563" i="325"/>
  <c r="Y627" i="325"/>
  <c r="Y691" i="325"/>
  <c r="Y1918" i="325"/>
  <c r="Y2138" i="325"/>
  <c r="Y2222" i="325"/>
  <c r="Y2286" i="325"/>
  <c r="Y2350" i="325"/>
  <c r="Y2414" i="325"/>
  <c r="Y1401" i="325"/>
  <c r="Y1465" i="325"/>
  <c r="Y588" i="325"/>
  <c r="Y652" i="325"/>
  <c r="Y716" i="325"/>
  <c r="Y2263" i="325"/>
  <c r="Y1442" i="325"/>
  <c r="Y2380" i="325"/>
  <c r="Y1431" i="325"/>
  <c r="Y618" i="325"/>
  <c r="Y1843" i="325"/>
  <c r="Y2213" i="325"/>
  <c r="Y2341" i="325"/>
  <c r="Y1392" i="325"/>
  <c r="Y579" i="325"/>
  <c r="Y707" i="325"/>
  <c r="Y2164" i="325"/>
  <c r="Y2302" i="325"/>
  <c r="Y2430" i="325"/>
  <c r="Y540" i="325"/>
  <c r="Y668" i="325"/>
  <c r="Y2327" i="325"/>
  <c r="Y289" i="325"/>
  <c r="Y391" i="325"/>
  <c r="Y1308" i="325"/>
  <c r="Y1055" i="325"/>
  <c r="Y360" i="325"/>
  <c r="Y296" i="325"/>
  <c r="Y474" i="325"/>
  <c r="Y410" i="325"/>
  <c r="Y512" i="325"/>
  <c r="Y1331" i="325"/>
  <c r="Y1267" i="325"/>
  <c r="Y1099" i="325"/>
  <c r="Y843" i="325"/>
  <c r="Y2170" i="325"/>
  <c r="Y1528" i="325"/>
  <c r="Y1592" i="325"/>
  <c r="Y1656" i="325"/>
  <c r="Y1720" i="325"/>
  <c r="Y1784" i="325"/>
  <c r="Y1510" i="325"/>
  <c r="Y1595" i="325"/>
  <c r="Y1681" i="325"/>
  <c r="Y1766" i="325"/>
  <c r="Y1840" i="325"/>
  <c r="Y1479" i="325"/>
  <c r="Y1565" i="325"/>
  <c r="Y1650" i="325"/>
  <c r="Y1735" i="325"/>
  <c r="Y1817" i="325"/>
  <c r="Y1881" i="325"/>
  <c r="Y1545" i="325"/>
  <c r="Y1630" i="325"/>
  <c r="Y1715" i="325"/>
  <c r="Y1801" i="325"/>
  <c r="Y1866" i="325"/>
  <c r="Y1647" i="325"/>
  <c r="Y1907" i="325"/>
  <c r="Y1971" i="325"/>
  <c r="Y2035" i="325"/>
  <c r="Y2099" i="325"/>
  <c r="Y2163" i="325"/>
  <c r="Y1589" i="325"/>
  <c r="Y1895" i="325"/>
  <c r="Y1960" i="325"/>
  <c r="Y2024" i="325"/>
  <c r="Y2088" i="325"/>
  <c r="Y1487" i="325"/>
  <c r="Y1823" i="325"/>
  <c r="Y1941" i="325"/>
  <c r="Y2005" i="325"/>
  <c r="Y2069" i="325"/>
  <c r="Y1926" i="325"/>
  <c r="Y2142" i="325"/>
  <c r="Y2224" i="325"/>
  <c r="Y2288" i="325"/>
  <c r="Y2352" i="325"/>
  <c r="Y2416" i="325"/>
  <c r="Y1403" i="325"/>
  <c r="Y1467" i="325"/>
  <c r="Y590" i="325"/>
  <c r="Y654" i="325"/>
  <c r="Y718" i="325"/>
  <c r="Y2026" i="325"/>
  <c r="Y2178" i="325"/>
  <c r="Y2249" i="325"/>
  <c r="Y2313" i="325"/>
  <c r="Y2377" i="325"/>
  <c r="Y2441" i="325"/>
  <c r="Y1428" i="325"/>
  <c r="Y551" i="325"/>
  <c r="Y615" i="325"/>
  <c r="Y679" i="325"/>
  <c r="Y1791" i="325"/>
  <c r="Y2114" i="325"/>
  <c r="Y2210" i="325"/>
  <c r="Y2274" i="325"/>
  <c r="Y2338" i="325"/>
  <c r="Y2402" i="325"/>
  <c r="Y1389" i="325"/>
  <c r="Y1453" i="325"/>
  <c r="Y576" i="325"/>
  <c r="Y640" i="325"/>
  <c r="Y704" i="325"/>
  <c r="Y2215" i="325"/>
  <c r="Y1394" i="325"/>
  <c r="Y313" i="325"/>
  <c r="Y415" i="325"/>
  <c r="Y1336" i="325"/>
  <c r="Y1135" i="325"/>
  <c r="Y2451" i="325"/>
  <c r="Y308" i="325"/>
  <c r="Y486" i="325"/>
  <c r="Y422" i="325"/>
  <c r="Y524" i="325"/>
  <c r="Y2412" i="325"/>
  <c r="Y1463" i="325"/>
  <c r="Y650" i="325"/>
  <c r="Y2010" i="325"/>
  <c r="Y2245" i="325"/>
  <c r="Y2373" i="325"/>
  <c r="Y1424" i="325"/>
  <c r="Y611" i="325"/>
  <c r="Y1706" i="325"/>
  <c r="Y2206" i="325"/>
  <c r="Y2334" i="325"/>
  <c r="Y2462" i="325"/>
  <c r="Y572" i="325"/>
  <c r="Y700" i="325"/>
  <c r="Y2455" i="325"/>
  <c r="Y491" i="325"/>
  <c r="Y363" i="325"/>
  <c r="Y1280" i="325"/>
  <c r="Y927" i="325"/>
  <c r="Y344" i="325"/>
  <c r="Y280" i="325"/>
  <c r="Y458" i="325"/>
  <c r="Y394" i="325"/>
  <c r="Y1379" i="325"/>
  <c r="Y1315" i="325"/>
  <c r="Y1251" i="325"/>
  <c r="Y1035" i="325"/>
  <c r="Y779" i="325"/>
  <c r="Y1480" i="325"/>
  <c r="Y1544" i="325"/>
  <c r="Y1608" i="325"/>
  <c r="Y1672" i="325"/>
  <c r="Y1736" i="325"/>
  <c r="Y1800" i="325"/>
  <c r="Y1531" i="325"/>
  <c r="Y1617" i="325"/>
  <c r="Y1702" i="325"/>
  <c r="Y1787" i="325"/>
  <c r="Y1856" i="325"/>
  <c r="Y1501" i="325"/>
  <c r="Y1586" i="325"/>
  <c r="Y1671" i="325"/>
  <c r="Y1757" i="325"/>
  <c r="Y1833" i="325"/>
  <c r="Y1481" i="325"/>
  <c r="Y1566" i="325"/>
  <c r="Y1651" i="325"/>
  <c r="Y1737" i="325"/>
  <c r="Y1818" i="325"/>
  <c r="Y1882" i="325"/>
  <c r="Y1733" i="325"/>
  <c r="Y1923" i="325"/>
  <c r="Y1987" i="325"/>
  <c r="Y2051" i="325"/>
  <c r="Y2115" i="325"/>
  <c r="Y2179" i="325"/>
  <c r="Y1674" i="325"/>
  <c r="Y1912" i="325"/>
  <c r="Y1976" i="325"/>
  <c r="Y2040" i="325"/>
  <c r="Y2104" i="325"/>
  <c r="Y1573" i="325"/>
  <c r="Y1887" i="325"/>
  <c r="Y1957" i="325"/>
  <c r="Y2021" i="325"/>
  <c r="Y2085" i="325"/>
  <c r="Y1990" i="325"/>
  <c r="Y2166" i="325"/>
  <c r="Y2240" i="325"/>
  <c r="Y2304" i="325"/>
  <c r="Y2368" i="325"/>
  <c r="Y2432" i="325"/>
  <c r="Y1419" i="325"/>
  <c r="Y542" i="325"/>
  <c r="Y606" i="325"/>
  <c r="Y670" i="325"/>
  <c r="Y1599" i="325"/>
  <c r="Y2090" i="325"/>
  <c r="Y2200" i="325"/>
  <c r="Y2265" i="325"/>
  <c r="Y2329" i="325"/>
  <c r="Y2393" i="325"/>
  <c r="Y2457" i="325"/>
  <c r="Y1444" i="325"/>
  <c r="Y567" i="325"/>
  <c r="Y631" i="325"/>
  <c r="Y695" i="325"/>
  <c r="Y1934" i="325"/>
  <c r="Y2146" i="325"/>
  <c r="Y2226" i="325"/>
  <c r="Y2290" i="325"/>
  <c r="Y2354" i="325"/>
  <c r="Y2418" i="325"/>
  <c r="Y1405" i="325"/>
  <c r="Y528" i="325"/>
  <c r="Y592" i="325"/>
  <c r="Y656" i="325"/>
  <c r="Y720" i="325"/>
  <c r="Y2279" i="325"/>
  <c r="Y1458" i="325"/>
  <c r="Y281" i="325"/>
  <c r="Y383" i="325"/>
  <c r="Y1300" i="325"/>
  <c r="Y1007" i="325"/>
  <c r="Y356" i="325"/>
  <c r="Y292" i="325"/>
  <c r="Y470" i="325"/>
  <c r="Y406" i="325"/>
  <c r="Y508" i="325"/>
  <c r="Y1327" i="325"/>
  <c r="Y1263" i="325"/>
  <c r="Y1083" i="325"/>
  <c r="Y827" i="325"/>
  <c r="Y1468" i="325"/>
  <c r="Y1532" i="325"/>
  <c r="Y1596" i="325"/>
  <c r="Y1660" i="325"/>
  <c r="Y1724" i="325"/>
  <c r="Y1788" i="325"/>
  <c r="Y1515" i="325"/>
  <c r="Y1601" i="325"/>
  <c r="Y1686" i="325"/>
  <c r="Y1771" i="325"/>
  <c r="Y1844" i="325"/>
  <c r="Y1485" i="325"/>
  <c r="Y1570" i="325"/>
  <c r="Y1655" i="325"/>
  <c r="Y1741" i="325"/>
  <c r="Y1821" i="325"/>
  <c r="Y1885" i="325"/>
  <c r="Y1550" i="325"/>
  <c r="Y1635" i="325"/>
  <c r="Y1721" i="325"/>
  <c r="Y1806" i="325"/>
  <c r="Y1870" i="325"/>
  <c r="Y1669" i="325"/>
  <c r="Y1911" i="325"/>
  <c r="Y1975" i="325"/>
  <c r="Y2039" i="325"/>
  <c r="Y2103" i="325"/>
  <c r="Y2167" i="325"/>
  <c r="Y1610" i="325"/>
  <c r="Y1900" i="325"/>
  <c r="Y1964" i="325"/>
  <c r="Y2028" i="325"/>
  <c r="Y2092" i="325"/>
  <c r="Y1509" i="325"/>
  <c r="Y1839" i="325"/>
  <c r="Y1945" i="325"/>
  <c r="Y2009" i="325"/>
  <c r="Y2073" i="325"/>
  <c r="Y1942" i="325"/>
  <c r="Y2150" i="325"/>
  <c r="Y2228" i="325"/>
  <c r="Y2292" i="325"/>
  <c r="Y2356" i="325"/>
  <c r="Y2420" i="325"/>
  <c r="Y1407" i="325"/>
  <c r="Y530" i="325"/>
  <c r="Y594" i="325"/>
  <c r="Y658" i="325"/>
  <c r="Y722" i="325"/>
  <c r="Y2444" i="325"/>
  <c r="Y554" i="325"/>
  <c r="Y682" i="325"/>
  <c r="Y2121" i="325"/>
  <c r="Y2277" i="325"/>
  <c r="Y2405" i="325"/>
  <c r="Y1456" i="325"/>
  <c r="Y643" i="325"/>
  <c r="Y1982" i="325"/>
  <c r="Y2238" i="325"/>
  <c r="Y2366" i="325"/>
  <c r="Y1417" i="325"/>
  <c r="Y604" i="325"/>
  <c r="Y1557" i="325"/>
  <c r="Y565" i="325"/>
  <c r="Y459" i="325"/>
  <c r="Y1372" i="325"/>
  <c r="Y1244" i="325"/>
  <c r="Y799" i="325"/>
  <c r="Y328" i="325"/>
  <c r="Y264" i="325"/>
  <c r="Y442" i="325"/>
  <c r="Y378" i="325"/>
  <c r="Y1363" i="325"/>
  <c r="Y1299" i="325"/>
  <c r="Y1227" i="325"/>
  <c r="Y971" i="325"/>
  <c r="Y673" i="325"/>
  <c r="Y1496" i="325"/>
  <c r="Y1560" i="325"/>
  <c r="Y1624" i="325"/>
  <c r="Y1688" i="325"/>
  <c r="Y1752" i="325"/>
  <c r="Y1477" i="325"/>
  <c r="Y1553" i="325"/>
  <c r="Y1638" i="325"/>
  <c r="Y1723" i="325"/>
  <c r="Y1808" i="325"/>
  <c r="Y1872" i="325"/>
  <c r="Y1522" i="325"/>
  <c r="Y1607" i="325"/>
  <c r="Y1693" i="325"/>
  <c r="Y1778" i="325"/>
  <c r="Y1849" i="325"/>
  <c r="Y1502" i="325"/>
  <c r="Y1587" i="325"/>
  <c r="Y1673" i="325"/>
  <c r="Y1758" i="325"/>
  <c r="Y1834" i="325"/>
  <c r="Y1475" i="325"/>
  <c r="Y1815" i="325"/>
  <c r="Y1939" i="325"/>
  <c r="Y2003" i="325"/>
  <c r="Y2067" i="325"/>
  <c r="Y2131" i="325"/>
  <c r="Y2195" i="325"/>
  <c r="Y1759" i="325"/>
  <c r="Y1928" i="325"/>
  <c r="Y1992" i="325"/>
  <c r="Y2056" i="325"/>
  <c r="Y2120" i="325"/>
  <c r="Y1658" i="325"/>
  <c r="Y1909" i="325"/>
  <c r="Y1973" i="325"/>
  <c r="Y2037" i="325"/>
  <c r="Y2101" i="325"/>
  <c r="Y2054" i="325"/>
  <c r="Y2188" i="325"/>
  <c r="Y2256" i="325"/>
  <c r="Y2320" i="325"/>
  <c r="Y2384" i="325"/>
  <c r="Y2448" i="325"/>
  <c r="Y1435" i="325"/>
  <c r="Y558" i="325"/>
  <c r="Y622" i="325"/>
  <c r="Y686" i="325"/>
  <c r="Y1898" i="325"/>
  <c r="Y2129" i="325"/>
  <c r="Y2217" i="325"/>
  <c r="Y2281" i="325"/>
  <c r="Y2345" i="325"/>
  <c r="Y2409" i="325"/>
  <c r="Y1396" i="325"/>
  <c r="Y1460" i="325"/>
  <c r="Y583" i="325"/>
  <c r="Y647" i="325"/>
  <c r="Y711" i="325"/>
  <c r="Y1998" i="325"/>
  <c r="Y2169" i="325"/>
  <c r="Y2242" i="325"/>
  <c r="Y2306" i="325"/>
  <c r="Y2370" i="325"/>
  <c r="Y2434" i="325"/>
  <c r="Y1421" i="325"/>
  <c r="Y544" i="325"/>
  <c r="Y608" i="325"/>
  <c r="Y672" i="325"/>
  <c r="Y1875" i="325"/>
  <c r="Y2343" i="325"/>
  <c r="Y581" i="325"/>
  <c r="Y483" i="325"/>
  <c r="Y517" i="325"/>
  <c r="Y1272" i="325"/>
  <c r="Y911" i="325"/>
  <c r="Y340" i="325"/>
  <c r="Y276" i="325"/>
  <c r="Y454" i="325"/>
  <c r="Y390" i="325"/>
  <c r="Y1399" i="325"/>
  <c r="Y586" i="325"/>
  <c r="Y714" i="325"/>
  <c r="Y2173" i="325"/>
  <c r="Y2309" i="325"/>
  <c r="Y2437" i="325"/>
  <c r="Y547" i="325"/>
  <c r="Y675" i="325"/>
  <c r="Y2106" i="325"/>
  <c r="Y2270" i="325"/>
  <c r="Y2398" i="325"/>
  <c r="Y1449" i="325"/>
  <c r="Y636" i="325"/>
  <c r="Y2197" i="325"/>
  <c r="Y317" i="325"/>
  <c r="Y423" i="325"/>
  <c r="Y1344" i="325"/>
  <c r="Y1167" i="325"/>
  <c r="Y1438" i="325"/>
  <c r="Y312" i="325"/>
  <c r="Y490" i="325"/>
  <c r="Y426" i="325"/>
  <c r="Y362" i="325"/>
  <c r="Y1347" i="325"/>
  <c r="Y1283" i="325"/>
  <c r="Y1163" i="325"/>
  <c r="Y907" i="325"/>
  <c r="Y2435" i="325"/>
  <c r="Y1512" i="325"/>
  <c r="Y1576" i="325"/>
  <c r="Y1640" i="325"/>
  <c r="Y1704" i="325"/>
  <c r="Y1768" i="325"/>
  <c r="Y1489" i="325"/>
  <c r="Y1574" i="325"/>
  <c r="Y1659" i="325"/>
  <c r="Y1745" i="325"/>
  <c r="Y1824" i="325"/>
  <c r="Y1888" i="325"/>
  <c r="Y1543" i="325"/>
  <c r="Y1629" i="325"/>
  <c r="Y1714" i="325"/>
  <c r="Y1799" i="325"/>
  <c r="Y1865" i="325"/>
  <c r="Y1523" i="325"/>
  <c r="Y1609" i="325"/>
  <c r="Y1694" i="325"/>
  <c r="Y1779" i="325"/>
  <c r="Y1850" i="325"/>
  <c r="Y1562" i="325"/>
  <c r="Y1879" i="325"/>
  <c r="Y1955" i="325"/>
  <c r="Y2019" i="325"/>
  <c r="Y2083" i="325"/>
  <c r="Y2147" i="325"/>
  <c r="Y1503" i="325"/>
  <c r="Y1835" i="325"/>
  <c r="Y1944" i="325"/>
  <c r="Y2008" i="325"/>
  <c r="Y2072" i="325"/>
  <c r="Y2136" i="325"/>
  <c r="Y1743" i="325"/>
  <c r="Y1925" i="325"/>
  <c r="Y1989" i="325"/>
  <c r="Y2053" i="325"/>
  <c r="Y1749" i="325"/>
  <c r="Y2110" i="325"/>
  <c r="Y2208" i="325"/>
  <c r="Y2272" i="325"/>
  <c r="Y2336" i="325"/>
  <c r="Y2400" i="325"/>
  <c r="Y1387" i="325"/>
  <c r="Y1451" i="325"/>
  <c r="Y574" i="325"/>
  <c r="Y638" i="325"/>
  <c r="Y702" i="325"/>
  <c r="Y1962" i="325"/>
  <c r="Y2157" i="325"/>
  <c r="Y2233" i="325"/>
  <c r="Y2297" i="325"/>
  <c r="Y2361" i="325"/>
  <c r="Y2425" i="325"/>
  <c r="Y1412" i="325"/>
  <c r="Y535" i="325"/>
  <c r="Y599" i="325"/>
  <c r="Y663" i="325"/>
  <c r="Y727" i="325"/>
  <c r="Y2062" i="325"/>
  <c r="Y2190" i="325"/>
  <c r="Y2258" i="325"/>
  <c r="Y2322" i="325"/>
  <c r="Y2386" i="325"/>
  <c r="Y2450" i="325"/>
  <c r="Y1437" i="325"/>
  <c r="Y560" i="325"/>
  <c r="Y624" i="325"/>
  <c r="Y688" i="325"/>
  <c r="Y2125" i="325"/>
  <c r="Y2407" i="325"/>
  <c r="Y341" i="325"/>
  <c r="Y447" i="325"/>
  <c r="Y1364" i="325"/>
  <c r="Y1231" i="325"/>
  <c r="Y767" i="325"/>
  <c r="Y324" i="325"/>
  <c r="Y502" i="325"/>
  <c r="Y438" i="325"/>
  <c r="Y374" i="325"/>
  <c r="Y1359" i="325"/>
  <c r="Y1295" i="325"/>
  <c r="Y1211" i="325"/>
  <c r="Y955" i="325"/>
  <c r="Y609" i="325"/>
  <c r="Y1500" i="325"/>
  <c r="Y1564" i="325"/>
  <c r="Y1628" i="325"/>
  <c r="Y1692" i="325"/>
  <c r="Y1756" i="325"/>
  <c r="Y1470" i="325"/>
  <c r="Y1558" i="325"/>
  <c r="Y1643" i="325"/>
  <c r="Y1729" i="325"/>
  <c r="Y1812" i="325"/>
  <c r="Y1876" i="325"/>
  <c r="Y1527" i="325"/>
  <c r="Y1613" i="325"/>
  <c r="Y1698" i="325"/>
  <c r="Y1783" i="325"/>
  <c r="Y1853" i="325"/>
  <c r="Y1507" i="325"/>
  <c r="Y1593" i="325"/>
  <c r="Y1678" i="325"/>
  <c r="Y1763" i="325"/>
  <c r="Y1838" i="325"/>
  <c r="Y1498" i="325"/>
  <c r="Y1831" i="325"/>
  <c r="Y1943" i="325"/>
  <c r="Y2007" i="325"/>
  <c r="Y2071" i="325"/>
  <c r="Y2135" i="325"/>
  <c r="Y2199" i="325"/>
  <c r="Y1781" i="325"/>
  <c r="Y1932" i="325"/>
  <c r="Y1996" i="325"/>
  <c r="Y2060" i="325"/>
  <c r="Y2124" i="325"/>
  <c r="Y1679" i="325"/>
  <c r="Y1913" i="325"/>
  <c r="Y1977" i="325"/>
  <c r="Y2041" i="325"/>
  <c r="Y1493" i="325"/>
  <c r="Y2070" i="325"/>
  <c r="Y2193" i="325"/>
  <c r="Y2260" i="325"/>
  <c r="Y2324" i="325"/>
  <c r="Y2388" i="325"/>
  <c r="Y2452" i="325"/>
  <c r="Y1439" i="325"/>
  <c r="Y562" i="325"/>
  <c r="Y626" i="325"/>
  <c r="Y690" i="325"/>
  <c r="Y1914" i="325"/>
  <c r="Y2137" i="325"/>
  <c r="Y2221" i="325"/>
  <c r="Y2285" i="325"/>
  <c r="Y2349" i="325"/>
  <c r="Y2413" i="325"/>
  <c r="Y1400" i="325"/>
  <c r="Y1464" i="325"/>
  <c r="Y587" i="325"/>
  <c r="Y1375" i="325"/>
  <c r="Y1247" i="325"/>
  <c r="Y763" i="325"/>
  <c r="Y1548" i="325"/>
  <c r="Y1676" i="325"/>
  <c r="Y1804" i="325"/>
  <c r="Y1622" i="325"/>
  <c r="Y1793" i="325"/>
  <c r="Y1506" i="325"/>
  <c r="Y1677" i="325"/>
  <c r="Y1837" i="325"/>
  <c r="Y1571" i="325"/>
  <c r="Y1742" i="325"/>
  <c r="Y1886" i="325"/>
  <c r="Y1927" i="325"/>
  <c r="Y2055" i="325"/>
  <c r="Y2183" i="325"/>
  <c r="Y1916" i="325"/>
  <c r="Y2044" i="325"/>
  <c r="Y1594" i="325"/>
  <c r="Y1961" i="325"/>
  <c r="Y2089" i="325"/>
  <c r="Y2172" i="325"/>
  <c r="Y2308" i="325"/>
  <c r="Y2436" i="325"/>
  <c r="Y546" i="325"/>
  <c r="Y674" i="325"/>
  <c r="Y2042" i="325"/>
  <c r="Y2205" i="325"/>
  <c r="Y2301" i="325"/>
  <c r="Y2381" i="325"/>
  <c r="Y2461" i="325"/>
  <c r="Y539" i="325"/>
  <c r="Y619" i="325"/>
  <c r="Y683" i="325"/>
  <c r="Y1859" i="325"/>
  <c r="Y2122" i="325"/>
  <c r="Y2214" i="325"/>
  <c r="Y2278" i="325"/>
  <c r="Y1360" i="325"/>
  <c r="Y498" i="325"/>
  <c r="Y1291" i="325"/>
  <c r="Y1504" i="325"/>
  <c r="Y1760" i="325"/>
  <c r="Y1734" i="325"/>
  <c r="Y1618" i="325"/>
  <c r="Y1513" i="325"/>
  <c r="Y1842" i="325"/>
  <c r="Y2011" i="325"/>
  <c r="Y1802" i="325"/>
  <c r="Y2128" i="325"/>
  <c r="Y2045" i="325"/>
  <c r="Y2264" i="325"/>
  <c r="Y1443" i="325"/>
  <c r="Y1930" i="325"/>
  <c r="Y2353" i="325"/>
  <c r="Y591" i="325"/>
  <c r="Y2180" i="325"/>
  <c r="Y2374" i="325"/>
  <c r="Y1425" i="325"/>
  <c r="Y612" i="325"/>
  <c r="Y1954" i="325"/>
  <c r="Y597" i="325"/>
  <c r="Y760" i="325"/>
  <c r="Y824" i="325"/>
  <c r="Y888" i="325"/>
  <c r="Y952" i="325"/>
  <c r="Y1016" i="325"/>
  <c r="Y1080" i="325"/>
  <c r="Y1144" i="325"/>
  <c r="Y1208" i="325"/>
  <c r="Y2202" i="325"/>
  <c r="Y2459" i="325"/>
  <c r="Y697" i="325"/>
  <c r="Y785" i="325"/>
  <c r="Y849" i="325"/>
  <c r="Y913" i="325"/>
  <c r="Y977" i="325"/>
  <c r="Y1041" i="325"/>
  <c r="Y1105" i="325"/>
  <c r="Y1169" i="325"/>
  <c r="Y1727" i="325"/>
  <c r="Y2335" i="325"/>
  <c r="Y573" i="325"/>
  <c r="Y754" i="325"/>
  <c r="Y818" i="325"/>
  <c r="Y882" i="325"/>
  <c r="Y946" i="325"/>
  <c r="Y1010" i="325"/>
  <c r="Y1074" i="325"/>
  <c r="Y1138" i="325"/>
  <c r="Y1202" i="325"/>
  <c r="Y321" i="325"/>
  <c r="Y443" i="325"/>
  <c r="Y1368" i="325"/>
  <c r="Y1239" i="325"/>
  <c r="Y561" i="325"/>
  <c r="Y311" i="325"/>
  <c r="Y489" i="325"/>
  <c r="Y425" i="325"/>
  <c r="Y361" i="325"/>
  <c r="Y1346" i="325"/>
  <c r="Y1282" i="325"/>
  <c r="Y1159" i="325"/>
  <c r="Y903" i="325"/>
  <c r="Y2419" i="325"/>
  <c r="Y318" i="325"/>
  <c r="Y496" i="325"/>
  <c r="Y432" i="325"/>
  <c r="Y368" i="325"/>
  <c r="Y1353" i="325"/>
  <c r="Y1289" i="325"/>
  <c r="Y1187" i="325"/>
  <c r="Y931" i="325"/>
  <c r="Y1454" i="325"/>
  <c r="Y272" i="325"/>
  <c r="Y1552" i="325"/>
  <c r="Y1798" i="325"/>
  <c r="Y1577" i="325"/>
  <c r="Y2059" i="325"/>
  <c r="Y1901" i="325"/>
  <c r="Y2376" i="325"/>
  <c r="Y2273" i="325"/>
  <c r="Y305" i="325"/>
  <c r="Y2323" i="325"/>
  <c r="Y520" i="325"/>
  <c r="Y875" i="325"/>
  <c r="Y1648" i="325"/>
  <c r="Y1585" i="325"/>
  <c r="Y1896" i="325"/>
  <c r="Y1809" i="325"/>
  <c r="Y1705" i="325"/>
  <c r="Y1899" i="325"/>
  <c r="Y2155" i="325"/>
  <c r="Y2016" i="325"/>
  <c r="Y1933" i="325"/>
  <c r="Y2126" i="325"/>
  <c r="Y2408" i="325"/>
  <c r="Y646" i="325"/>
  <c r="Y2241" i="325"/>
  <c r="Y1420" i="325"/>
  <c r="Y1621" i="325"/>
  <c r="Y2314" i="325"/>
  <c r="Y2442" i="325"/>
  <c r="Y552" i="325"/>
  <c r="Y680" i="325"/>
  <c r="Y2375" i="325"/>
  <c r="Y732" i="325"/>
  <c r="Y796" i="325"/>
  <c r="Y860" i="325"/>
  <c r="Y924" i="325"/>
  <c r="Y988" i="325"/>
  <c r="Y1052" i="325"/>
  <c r="Y1116" i="325"/>
  <c r="Y1180" i="325"/>
  <c r="Y1906" i="325"/>
  <c r="Y2347" i="325"/>
  <c r="Y585" i="325"/>
  <c r="Y757" i="325"/>
  <c r="Y821" i="325"/>
  <c r="Y885" i="325"/>
  <c r="Y949" i="325"/>
  <c r="Y1013" i="325"/>
  <c r="Y1077" i="325"/>
  <c r="Y1141" i="325"/>
  <c r="Y1205" i="325"/>
  <c r="Y2223" i="325"/>
  <c r="Y1402" i="325"/>
  <c r="Y717" i="325"/>
  <c r="Y790" i="325"/>
  <c r="Y854" i="325"/>
  <c r="Y918" i="325"/>
  <c r="Y982" i="325"/>
  <c r="Y1046" i="325"/>
  <c r="Y1110" i="325"/>
  <c r="Y1174" i="325"/>
  <c r="Y1238" i="325"/>
  <c r="Y495" i="325"/>
  <c r="Y367" i="325"/>
  <c r="Y1296" i="325"/>
  <c r="Y895" i="325"/>
  <c r="Y339" i="325"/>
  <c r="Y275" i="325"/>
  <c r="Y453" i="325"/>
  <c r="Y389" i="325"/>
  <c r="Y1374" i="325"/>
  <c r="Y1310" i="325"/>
  <c r="Y1246" i="325"/>
  <c r="Y1015" i="325"/>
  <c r="Y759" i="325"/>
  <c r="Y346" i="325"/>
  <c r="Y282" i="325"/>
  <c r="Y460" i="325"/>
  <c r="Y396" i="325"/>
  <c r="Y1381" i="325"/>
  <c r="Y1317" i="325"/>
  <c r="Y1253" i="325"/>
  <c r="Y1043" i="325"/>
  <c r="Y787" i="325"/>
  <c r="Y509" i="325"/>
  <c r="Y1371" i="325"/>
  <c r="Y1616" i="325"/>
  <c r="Y1864" i="325"/>
  <c r="Y1662" i="325"/>
  <c r="Y2123" i="325"/>
  <c r="Y1615" i="325"/>
  <c r="Y2312" i="325"/>
  <c r="Y1770" i="325"/>
  <c r="Y575" i="325"/>
  <c r="Y975" i="325"/>
  <c r="Y402" i="325"/>
  <c r="Y1067" i="325"/>
  <c r="Y1600" i="325"/>
  <c r="Y1521" i="325"/>
  <c r="Y1848" i="325"/>
  <c r="Y1746" i="325"/>
  <c r="Y1641" i="325"/>
  <c r="Y1690" i="325"/>
  <c r="Y2107" i="325"/>
  <c r="Y1968" i="325"/>
  <c r="Y1855" i="325"/>
  <c r="Y1958" i="325"/>
  <c r="Y2360" i="325"/>
  <c r="Y598" i="325"/>
  <c r="Y2189" i="325"/>
  <c r="Y2449" i="325"/>
  <c r="Y687" i="325"/>
  <c r="Y2282" i="325"/>
  <c r="Y2422" i="325"/>
  <c r="Y532" i="325"/>
  <c r="Y660" i="325"/>
  <c r="Y2295" i="325"/>
  <c r="Y693" i="325"/>
  <c r="Y784" i="325"/>
  <c r="Y848" i="325"/>
  <c r="Y912" i="325"/>
  <c r="Y976" i="325"/>
  <c r="Y1040" i="325"/>
  <c r="Y1104" i="325"/>
  <c r="Y1168" i="325"/>
  <c r="Y1232" i="325"/>
  <c r="Y2299" i="325"/>
  <c r="Y537" i="325"/>
  <c r="Y745" i="325"/>
  <c r="Y809" i="325"/>
  <c r="Y873" i="325"/>
  <c r="Y937" i="325"/>
  <c r="Y1001" i="325"/>
  <c r="Y1065" i="325"/>
  <c r="Y1129" i="325"/>
  <c r="Y1193" i="325"/>
  <c r="Y2165" i="325"/>
  <c r="Y2431" i="325"/>
  <c r="Y669" i="325"/>
  <c r="Y778" i="325"/>
  <c r="Y842" i="325"/>
  <c r="Y906" i="325"/>
  <c r="Y970" i="325"/>
  <c r="Y1034" i="325"/>
  <c r="Y1098" i="325"/>
  <c r="Y1162" i="325"/>
  <c r="Y1226" i="325"/>
  <c r="Y273" i="325"/>
  <c r="Y399" i="325"/>
  <c r="Y1320" i="325"/>
  <c r="Y1023" i="325"/>
  <c r="Y351" i="325"/>
  <c r="Y287" i="325"/>
  <c r="Y465" i="325"/>
  <c r="Y401" i="325"/>
  <c r="Y503" i="325"/>
  <c r="Y1322" i="325"/>
  <c r="Y1258" i="325"/>
  <c r="Y1063" i="325"/>
  <c r="Y807" i="325"/>
  <c r="Y358" i="325"/>
  <c r="Y294" i="325"/>
  <c r="Y472" i="325"/>
  <c r="Y1343" i="325"/>
  <c r="Y1147" i="325"/>
  <c r="Y2371" i="325"/>
  <c r="Y1580" i="325"/>
  <c r="Y1708" i="325"/>
  <c r="Y1494" i="325"/>
  <c r="Y1665" i="325"/>
  <c r="Y1828" i="325"/>
  <c r="Y1549" i="325"/>
  <c r="Y1719" i="325"/>
  <c r="Y1869" i="325"/>
  <c r="Y1614" i="325"/>
  <c r="Y1785" i="325"/>
  <c r="Y1583" i="325"/>
  <c r="Y1959" i="325"/>
  <c r="Y2087" i="325"/>
  <c r="Y1525" i="325"/>
  <c r="Y1948" i="325"/>
  <c r="Y2076" i="325"/>
  <c r="Y1765" i="325"/>
  <c r="Y1993" i="325"/>
  <c r="Y1827" i="325"/>
  <c r="Y2212" i="325"/>
  <c r="Y2340" i="325"/>
  <c r="Y1391" i="325"/>
  <c r="Y578" i="325"/>
  <c r="Y706" i="325"/>
  <c r="Y2105" i="325"/>
  <c r="Y2237" i="325"/>
  <c r="Y2317" i="325"/>
  <c r="Y2397" i="325"/>
  <c r="Y1416" i="325"/>
  <c r="Y555" i="325"/>
  <c r="Y635" i="325"/>
  <c r="Y699" i="325"/>
  <c r="Y1950" i="325"/>
  <c r="Y2153" i="325"/>
  <c r="Y2230" i="325"/>
  <c r="Y2294" i="325"/>
  <c r="Y1215" i="325"/>
  <c r="Y434" i="325"/>
  <c r="Y1195" i="325"/>
  <c r="Y1568" i="325"/>
  <c r="Y1478" i="325"/>
  <c r="Y1816" i="325"/>
  <c r="Y1703" i="325"/>
  <c r="Y1598" i="325"/>
  <c r="Y1519" i="325"/>
  <c r="Y2075" i="325"/>
  <c r="Y1936" i="325"/>
  <c r="Y1701" i="325"/>
  <c r="Y1578" i="325"/>
  <c r="Y2328" i="325"/>
  <c r="Y566" i="325"/>
  <c r="Y2145" i="325"/>
  <c r="Y2417" i="325"/>
  <c r="Y655" i="325"/>
  <c r="Y2250" i="325"/>
  <c r="Y2406" i="325"/>
  <c r="Y1457" i="325"/>
  <c r="Y644" i="325"/>
  <c r="Y2231" i="325"/>
  <c r="Y661" i="325"/>
  <c r="Y776" i="325"/>
  <c r="Y840" i="325"/>
  <c r="Y904" i="325"/>
  <c r="Y968" i="325"/>
  <c r="Y1032" i="325"/>
  <c r="Y1096" i="325"/>
  <c r="Y1160" i="325"/>
  <c r="Y1224" i="325"/>
  <c r="Y2267" i="325"/>
  <c r="Y1446" i="325"/>
  <c r="Y737" i="325"/>
  <c r="Y801" i="325"/>
  <c r="Y865" i="325"/>
  <c r="Y929" i="325"/>
  <c r="Y993" i="325"/>
  <c r="Y1057" i="325"/>
  <c r="Y1121" i="325"/>
  <c r="Y1185" i="325"/>
  <c r="Y2109" i="325"/>
  <c r="Y2399" i="325"/>
  <c r="Y637" i="325"/>
  <c r="Y770" i="325"/>
  <c r="Y834" i="325"/>
  <c r="Y898" i="325"/>
  <c r="Y962" i="325"/>
  <c r="Y1026" i="325"/>
  <c r="Y1090" i="325"/>
  <c r="Y1154" i="325"/>
  <c r="Y1218" i="325"/>
  <c r="Y285" i="325"/>
  <c r="Y411" i="325"/>
  <c r="Y1332" i="325"/>
  <c r="Y1071" i="325"/>
  <c r="Y359" i="325"/>
  <c r="Y295" i="325"/>
  <c r="Y473" i="325"/>
  <c r="Y409" i="325"/>
  <c r="Y511" i="325"/>
  <c r="Y1330" i="325"/>
  <c r="Y1266" i="325"/>
  <c r="Y1095" i="325"/>
  <c r="Y839" i="325"/>
  <c r="Y2149" i="325"/>
  <c r="Y302" i="325"/>
  <c r="Y480" i="325"/>
  <c r="Y416" i="325"/>
  <c r="Y518" i="325"/>
  <c r="Y1337" i="325"/>
  <c r="Y1273" i="325"/>
  <c r="Y1123" i="325"/>
  <c r="Y867" i="325"/>
  <c r="Y2275" i="325"/>
  <c r="Y386" i="325"/>
  <c r="Y1680" i="325"/>
  <c r="Y1511" i="325"/>
  <c r="Y1747" i="325"/>
  <c r="Y1717" i="325"/>
  <c r="Y2029" i="325"/>
  <c r="Y550" i="325"/>
  <c r="Y2401" i="325"/>
  <c r="Y403" i="325"/>
  <c r="Y304" i="325"/>
  <c r="Y1339" i="325"/>
  <c r="Y2307" i="325"/>
  <c r="Y1712" i="325"/>
  <c r="Y1670" i="325"/>
  <c r="Y1554" i="325"/>
  <c r="Y1873" i="325"/>
  <c r="Y1790" i="325"/>
  <c r="Y1963" i="325"/>
  <c r="Y1546" i="325"/>
  <c r="Y2080" i="325"/>
  <c r="Y1997" i="325"/>
  <c r="Y2216" i="325"/>
  <c r="Y1395" i="325"/>
  <c r="Y710" i="325"/>
  <c r="Y2305" i="325"/>
  <c r="Y543" i="325"/>
  <c r="Y2094" i="325"/>
  <c r="Y2346" i="325"/>
  <c r="Y1397" i="325"/>
  <c r="Y584" i="325"/>
  <c r="Y712" i="325"/>
  <c r="Y1426" i="325"/>
  <c r="Y748" i="325"/>
  <c r="Y812" i="325"/>
  <c r="Y876" i="325"/>
  <c r="Y940" i="325"/>
  <c r="Y1004" i="325"/>
  <c r="Y1068" i="325"/>
  <c r="Y1132" i="325"/>
  <c r="Y1196" i="325"/>
  <c r="Y2133" i="325"/>
  <c r="Y2411" i="325"/>
  <c r="Y649" i="325"/>
  <c r="Y773" i="325"/>
  <c r="Y837" i="325"/>
  <c r="Y901" i="325"/>
  <c r="Y965" i="325"/>
  <c r="Y1029" i="325"/>
  <c r="Y1093" i="325"/>
  <c r="Y1157" i="325"/>
  <c r="Y1221" i="325"/>
  <c r="Y2287" i="325"/>
  <c r="Y1466" i="325"/>
  <c r="Y742" i="325"/>
  <c r="Y806" i="325"/>
  <c r="Y870" i="325"/>
  <c r="Y934" i="325"/>
  <c r="Y998" i="325"/>
  <c r="Y1062" i="325"/>
  <c r="Y1126" i="325"/>
  <c r="Y1190" i="325"/>
  <c r="Y345" i="325"/>
  <c r="Y467" i="325"/>
  <c r="Y505" i="325"/>
  <c r="Y1260" i="325"/>
  <c r="Y783" i="325"/>
  <c r="Y323" i="325"/>
  <c r="Y501" i="325"/>
  <c r="Y437" i="325"/>
  <c r="Y373" i="325"/>
  <c r="Y1358" i="325"/>
  <c r="Y1294" i="325"/>
  <c r="Y1207" i="325"/>
  <c r="Y951" i="325"/>
  <c r="Y593" i="325"/>
  <c r="Y330" i="325"/>
  <c r="Y266" i="325"/>
  <c r="Y444" i="325"/>
  <c r="Y380" i="325"/>
  <c r="Y1365" i="325"/>
  <c r="Y1301" i="325"/>
  <c r="Y1233" i="325"/>
  <c r="Y979" i="325"/>
  <c r="Y705" i="325"/>
  <c r="Y1264" i="325"/>
  <c r="Y1243" i="325"/>
  <c r="Y1744" i="325"/>
  <c r="Y1597" i="325"/>
  <c r="Y1826" i="325"/>
  <c r="Y2187" i="325"/>
  <c r="Y1965" i="325"/>
  <c r="Y2440" i="325"/>
  <c r="Y2209" i="325"/>
  <c r="Y269" i="325"/>
  <c r="Y352" i="325"/>
  <c r="Y504" i="325"/>
  <c r="Y811" i="325"/>
  <c r="Y1664" i="325"/>
  <c r="Y1606" i="325"/>
  <c r="Y1490" i="325"/>
  <c r="Y1825" i="325"/>
  <c r="Y1726" i="325"/>
  <c r="Y1915" i="325"/>
  <c r="Y2171" i="325"/>
  <c r="Y2032" i="325"/>
  <c r="Y1949" i="325"/>
  <c r="Y2156" i="325"/>
  <c r="Y2424" i="325"/>
  <c r="Y662" i="325"/>
  <c r="Y2257" i="325"/>
  <c r="Y1436" i="325"/>
  <c r="Y1902" i="325"/>
  <c r="Y2326" i="325"/>
  <c r="Y2454" i="325"/>
  <c r="Y564" i="325"/>
  <c r="Y692" i="325"/>
  <c r="Y2423" i="325"/>
  <c r="Y736" i="325"/>
  <c r="Y800" i="325"/>
  <c r="Y864" i="325"/>
  <c r="Y928" i="325"/>
  <c r="Y992" i="325"/>
  <c r="Y1056" i="325"/>
  <c r="Y1120" i="325"/>
  <c r="Y1184" i="325"/>
  <c r="Y1970" i="325"/>
  <c r="Y2363" i="325"/>
  <c r="Y601" i="325"/>
  <c r="Y761" i="325"/>
  <c r="Y825" i="325"/>
  <c r="Y889" i="325"/>
  <c r="Y953" i="325"/>
  <c r="Y1017" i="325"/>
  <c r="Y1081" i="325"/>
  <c r="Y1145" i="325"/>
  <c r="Y1209" i="325"/>
  <c r="Y2239" i="325"/>
  <c r="Y1418" i="325"/>
  <c r="Y730" i="325"/>
  <c r="Y794" i="325"/>
  <c r="Y858" i="325"/>
  <c r="Y922" i="325"/>
  <c r="Y986" i="325"/>
  <c r="Y1050" i="325"/>
  <c r="Y1114" i="325"/>
  <c r="Y1178" i="325"/>
  <c r="Y1242" i="325"/>
  <c r="Y487" i="325"/>
  <c r="Y525" i="325"/>
  <c r="Y1288" i="325"/>
  <c r="Y863" i="325"/>
  <c r="Y335" i="325"/>
  <c r="Y271" i="325"/>
  <c r="Y449" i="325"/>
  <c r="Y385" i="325"/>
  <c r="Y1370" i="325"/>
  <c r="Y1306" i="325"/>
  <c r="Y1241" i="325"/>
  <c r="Y999" i="325"/>
  <c r="Y743" i="325"/>
  <c r="Y342" i="325"/>
  <c r="Y278" i="325"/>
  <c r="Y456" i="325"/>
  <c r="Y392" i="325"/>
  <c r="Y1377" i="325"/>
  <c r="Y1313" i="325"/>
  <c r="Y1249" i="325"/>
  <c r="Y1027" i="325"/>
  <c r="Y771" i="325"/>
  <c r="Y703" i="325"/>
  <c r="Y664" i="325"/>
  <c r="Y852" i="325"/>
  <c r="Y1108" i="325"/>
  <c r="Y553" i="325"/>
  <c r="Y941" i="325"/>
  <c r="Y1197" i="325"/>
  <c r="Y782" i="325"/>
  <c r="Y1038" i="325"/>
  <c r="Y265" i="325"/>
  <c r="Y347" i="325"/>
  <c r="Y1382" i="325"/>
  <c r="Y791" i="325"/>
  <c r="Y404" i="325"/>
  <c r="Y1075" i="325"/>
  <c r="Y2330" i="325"/>
  <c r="Y2439" i="325"/>
  <c r="Y932" i="325"/>
  <c r="Y1188" i="325"/>
  <c r="Y765" i="325"/>
  <c r="Y1021" i="325"/>
  <c r="Y2255" i="325"/>
  <c r="Y862" i="325"/>
  <c r="Y1118" i="325"/>
  <c r="Y521" i="325"/>
  <c r="Y267" i="325"/>
  <c r="Y1302" i="325"/>
  <c r="Y338" i="325"/>
  <c r="Y1373" i="325"/>
  <c r="Y755" i="325"/>
  <c r="Y645" i="325"/>
  <c r="Y1220" i="325"/>
  <c r="Y1053" i="325"/>
  <c r="Y894" i="325"/>
  <c r="Y1340" i="325"/>
  <c r="Y1270" i="325"/>
  <c r="Y1341" i="325"/>
  <c r="Y2362" i="325"/>
  <c r="Y549" i="325"/>
  <c r="Y948" i="325"/>
  <c r="Y1204" i="325"/>
  <c r="Y781" i="325"/>
  <c r="Y1037" i="325"/>
  <c r="Y2319" i="325"/>
  <c r="Y878" i="325"/>
  <c r="Y1134" i="325"/>
  <c r="Y1376" i="325"/>
  <c r="Y493" i="325"/>
  <c r="Y1286" i="325"/>
  <c r="Y322" i="325"/>
  <c r="Y1357" i="325"/>
  <c r="Y577" i="325"/>
  <c r="Y900" i="325"/>
  <c r="Y733" i="325"/>
  <c r="Y2050" i="325"/>
  <c r="Y1311" i="325"/>
  <c r="Y1019" i="325"/>
  <c r="Y1484" i="325"/>
  <c r="Y1612" i="325"/>
  <c r="Y1740" i="325"/>
  <c r="Y1537" i="325"/>
  <c r="Y1707" i="325"/>
  <c r="Y1860" i="325"/>
  <c r="Y1591" i="325"/>
  <c r="Y1762" i="325"/>
  <c r="Y1486" i="325"/>
  <c r="Y1657" i="325"/>
  <c r="Y1822" i="325"/>
  <c r="Y1754" i="325"/>
  <c r="Y1991" i="325"/>
  <c r="Y2119" i="325"/>
  <c r="Y1695" i="325"/>
  <c r="Y1980" i="325"/>
  <c r="Y2108" i="325"/>
  <c r="Y1897" i="325"/>
  <c r="Y2025" i="325"/>
  <c r="Y2006" i="325"/>
  <c r="Y2244" i="325"/>
  <c r="Y2372" i="325"/>
  <c r="Y1423" i="325"/>
  <c r="Y610" i="325"/>
  <c r="Y1685" i="325"/>
  <c r="Y2162" i="325"/>
  <c r="Y2253" i="325"/>
  <c r="Y2333" i="325"/>
  <c r="Y2429" i="325"/>
  <c r="Y1432" i="325"/>
  <c r="Y571" i="325"/>
  <c r="Y651" i="325"/>
  <c r="Y715" i="325"/>
  <c r="Y2014" i="325"/>
  <c r="Y2174" i="325"/>
  <c r="Y2246" i="325"/>
  <c r="Y333" i="325"/>
  <c r="Y735" i="325"/>
  <c r="Y370" i="325"/>
  <c r="Y939" i="325"/>
  <c r="Y1632" i="325"/>
  <c r="Y1563" i="325"/>
  <c r="Y1880" i="325"/>
  <c r="Y1789" i="325"/>
  <c r="Y1683" i="325"/>
  <c r="Y1847" i="325"/>
  <c r="Y2139" i="325"/>
  <c r="Y2000" i="325"/>
  <c r="Y1917" i="325"/>
  <c r="Y2086" i="325"/>
  <c r="Y2392" i="325"/>
  <c r="Y630" i="325"/>
  <c r="Y2225" i="325"/>
  <c r="Y1404" i="325"/>
  <c r="Y719" i="325"/>
  <c r="Y2310" i="325"/>
  <c r="Y2438" i="325"/>
  <c r="Y548" i="325"/>
  <c r="Y676" i="325"/>
  <c r="Y2359" i="325"/>
  <c r="Y725" i="325"/>
  <c r="Y792" i="325"/>
  <c r="Y856" i="325"/>
  <c r="Y920" i="325"/>
  <c r="Y984" i="325"/>
  <c r="Y1048" i="325"/>
  <c r="Y1112" i="325"/>
  <c r="Y1176" i="325"/>
  <c r="Y1642" i="325"/>
  <c r="Y2331" i="325"/>
  <c r="Y569" i="325"/>
  <c r="Y753" i="325"/>
  <c r="Y817" i="325"/>
  <c r="Y881" i="325"/>
  <c r="Y945" i="325"/>
  <c r="Y1009" i="325"/>
  <c r="Y1073" i="325"/>
  <c r="Y1137" i="325"/>
  <c r="Y1201" i="325"/>
  <c r="Y2207" i="325"/>
  <c r="Y1386" i="325"/>
  <c r="Y701" i="325"/>
  <c r="Y786" i="325"/>
  <c r="Y850" i="325"/>
  <c r="Y914" i="325"/>
  <c r="Y978" i="325"/>
  <c r="Y1042" i="325"/>
  <c r="Y1106" i="325"/>
  <c r="Y1170" i="325"/>
  <c r="Y1234" i="325"/>
  <c r="Y499" i="325"/>
  <c r="Y375" i="325"/>
  <c r="Y1304" i="325"/>
  <c r="Y943" i="325"/>
  <c r="Y343" i="325"/>
  <c r="Y279" i="325"/>
  <c r="Y457" i="325"/>
  <c r="Y393" i="325"/>
  <c r="Y1378" i="325"/>
  <c r="Y1314" i="325"/>
  <c r="Y1250" i="325"/>
  <c r="Y1031" i="325"/>
  <c r="Y775" i="325"/>
  <c r="Y350" i="325"/>
  <c r="Y286" i="325"/>
  <c r="Y464" i="325"/>
  <c r="Y400" i="325"/>
  <c r="Y1385" i="325"/>
  <c r="Y1321" i="325"/>
  <c r="Y1257" i="325"/>
  <c r="Y1059" i="325"/>
  <c r="Y803" i="325"/>
  <c r="Y475" i="325"/>
  <c r="Y1307" i="325"/>
  <c r="Y1469" i="325"/>
  <c r="Y1682" i="325"/>
  <c r="Y1890" i="325"/>
  <c r="Y1984" i="325"/>
  <c r="Y2022" i="325"/>
  <c r="Y678" i="325"/>
  <c r="Y1452" i="325"/>
  <c r="Y1328" i="325"/>
  <c r="Y482" i="325"/>
  <c r="Y1275" i="325"/>
  <c r="Y1520" i="325"/>
  <c r="Y1776" i="325"/>
  <c r="Y1755" i="325"/>
  <c r="Y1639" i="325"/>
  <c r="Y1534" i="325"/>
  <c r="Y1858" i="325"/>
  <c r="Y2027" i="325"/>
  <c r="Y1867" i="325"/>
  <c r="Y2144" i="325"/>
  <c r="Y2061" i="325"/>
  <c r="Y2280" i="325"/>
  <c r="Y1459" i="325"/>
  <c r="Y1994" i="325"/>
  <c r="Y2369" i="325"/>
  <c r="Y607" i="325"/>
  <c r="Y2201" i="325"/>
  <c r="Y2378" i="325"/>
  <c r="Y1429" i="325"/>
  <c r="Y616" i="325"/>
  <c r="Y2018" i="325"/>
  <c r="Y613" i="325"/>
  <c r="Y764" i="325"/>
  <c r="Y828" i="325"/>
  <c r="Y892" i="325"/>
  <c r="Y956" i="325"/>
  <c r="Y1020" i="325"/>
  <c r="Y1084" i="325"/>
  <c r="Y1148" i="325"/>
  <c r="Y1212" i="325"/>
  <c r="Y2219" i="325"/>
  <c r="Y1398" i="325"/>
  <c r="Y713" i="325"/>
  <c r="Y789" i="325"/>
  <c r="Y853" i="325"/>
  <c r="Y917" i="325"/>
  <c r="Y981" i="325"/>
  <c r="Y1045" i="325"/>
  <c r="Y1109" i="325"/>
  <c r="Y1173" i="325"/>
  <c r="Y1922" i="325"/>
  <c r="Y2351" i="325"/>
  <c r="Y589" i="325"/>
  <c r="Y758" i="325"/>
  <c r="Y822" i="325"/>
  <c r="Y886" i="325"/>
  <c r="Y950" i="325"/>
  <c r="Y1014" i="325"/>
  <c r="Y1078" i="325"/>
  <c r="Y1142" i="325"/>
  <c r="Y1206" i="325"/>
  <c r="Y309" i="325"/>
  <c r="Y439" i="325"/>
  <c r="Y1356" i="325"/>
  <c r="Y1183" i="325"/>
  <c r="Y2387" i="325"/>
  <c r="Y307" i="325"/>
  <c r="Y485" i="325"/>
  <c r="Y421" i="325"/>
  <c r="Y523" i="325"/>
  <c r="Y1342" i="325"/>
  <c r="Y1278" i="325"/>
  <c r="Y1143" i="325"/>
  <c r="Y887" i="325"/>
  <c r="Y2355" i="325"/>
  <c r="Y314" i="325"/>
  <c r="Y492" i="325"/>
  <c r="Y428" i="325"/>
  <c r="Y364" i="325"/>
  <c r="Y1349" i="325"/>
  <c r="Y1285" i="325"/>
  <c r="Y1171" i="325"/>
  <c r="Y915" i="325"/>
  <c r="Y1390" i="325"/>
  <c r="Y336" i="325"/>
  <c r="Y747" i="325"/>
  <c r="Y1542" i="325"/>
  <c r="Y1767" i="325"/>
  <c r="Y1775" i="325"/>
  <c r="Y1920" i="325"/>
  <c r="Y2093" i="325"/>
  <c r="Y1427" i="325"/>
  <c r="Y2337" i="325"/>
  <c r="Y379" i="325"/>
  <c r="Y288" i="325"/>
  <c r="Y1323" i="325"/>
  <c r="Y1472" i="325"/>
  <c r="Y1728" i="325"/>
  <c r="Y1691" i="325"/>
  <c r="Y1575" i="325"/>
  <c r="Y1889" i="325"/>
  <c r="Y1810" i="325"/>
  <c r="Y1979" i="325"/>
  <c r="Y1631" i="325"/>
  <c r="Y2096" i="325"/>
  <c r="Y2013" i="325"/>
  <c r="Y2232" i="325"/>
  <c r="Y1411" i="325"/>
  <c r="Y726" i="325"/>
  <c r="Y2321" i="325"/>
  <c r="Y559" i="325"/>
  <c r="Y2130" i="325"/>
  <c r="Y2358" i="325"/>
  <c r="Y1409" i="325"/>
  <c r="Y596" i="325"/>
  <c r="Y724" i="325"/>
  <c r="Y533" i="325"/>
  <c r="Y752" i="325"/>
  <c r="Y816" i="325"/>
  <c r="Y880" i="325"/>
  <c r="Y944" i="325"/>
  <c r="Y1008" i="325"/>
  <c r="Y1072" i="325"/>
  <c r="Y1136" i="325"/>
  <c r="Y1200" i="325"/>
  <c r="Y2160" i="325"/>
  <c r="Y2427" i="325"/>
  <c r="Y665" i="325"/>
  <c r="Y777" i="325"/>
  <c r="Y841" i="325"/>
  <c r="Y905" i="325"/>
  <c r="Y969" i="325"/>
  <c r="Y1033" i="325"/>
  <c r="Y1097" i="325"/>
  <c r="Y1161" i="325"/>
  <c r="Y1225" i="325"/>
  <c r="Y2303" i="325"/>
  <c r="Y541" i="325"/>
  <c r="Y746" i="325"/>
  <c r="Y810" i="325"/>
  <c r="Y874" i="325"/>
  <c r="Y938" i="325"/>
  <c r="Y1002" i="325"/>
  <c r="Y1066" i="325"/>
  <c r="Y1130" i="325"/>
  <c r="Y1194" i="325"/>
  <c r="Y337" i="325"/>
  <c r="Y455" i="325"/>
  <c r="Y1380" i="325"/>
  <c r="Y1256" i="325"/>
  <c r="Y751" i="325"/>
  <c r="Y319" i="325"/>
  <c r="Y497" i="325"/>
  <c r="Y433" i="325"/>
  <c r="Y369" i="325"/>
  <c r="Y1354" i="325"/>
  <c r="Y1290" i="325"/>
  <c r="Y1191" i="325"/>
  <c r="Y935" i="325"/>
  <c r="Y529" i="325"/>
  <c r="Y326" i="325"/>
  <c r="Y262" i="325"/>
  <c r="Y1279" i="325"/>
  <c r="Y891" i="325"/>
  <c r="Y1516" i="325"/>
  <c r="Y1644" i="325"/>
  <c r="Y1772" i="325"/>
  <c r="Y1579" i="325"/>
  <c r="Y1750" i="325"/>
  <c r="Y1892" i="325"/>
  <c r="Y1634" i="325"/>
  <c r="Y1805" i="325"/>
  <c r="Y1529" i="325"/>
  <c r="Y1699" i="325"/>
  <c r="Y1854" i="325"/>
  <c r="Y1893" i="325"/>
  <c r="Y2023" i="325"/>
  <c r="Y2151" i="325"/>
  <c r="Y1851" i="325"/>
  <c r="Y2012" i="325"/>
  <c r="Y2140" i="325"/>
  <c r="Y1929" i="325"/>
  <c r="Y2057" i="325"/>
  <c r="Y2118" i="325"/>
  <c r="Y2276" i="325"/>
  <c r="Y2404" i="325"/>
  <c r="Y1455" i="325"/>
  <c r="Y642" i="325"/>
  <c r="Y1978" i="325"/>
  <c r="Y2184" i="325"/>
  <c r="Y2269" i="325"/>
  <c r="Y2365" i="325"/>
  <c r="Y2445" i="325"/>
  <c r="Y1448" i="325"/>
  <c r="Y603" i="325"/>
  <c r="Y667" i="325"/>
  <c r="Y1535" i="325"/>
  <c r="Y2078" i="325"/>
  <c r="Y2196" i="325"/>
  <c r="Y2262" i="325"/>
  <c r="Y435" i="325"/>
  <c r="Y320" i="325"/>
  <c r="Y1355" i="325"/>
  <c r="Y545" i="325"/>
  <c r="Y1696" i="325"/>
  <c r="Y1649" i="325"/>
  <c r="Y1533" i="325"/>
  <c r="Y1857" i="325"/>
  <c r="Y1769" i="325"/>
  <c r="Y1947" i="325"/>
  <c r="Y2203" i="325"/>
  <c r="Y2064" i="325"/>
  <c r="Y1981" i="325"/>
  <c r="Y2198" i="325"/>
  <c r="Y2456" i="325"/>
  <c r="Y694" i="325"/>
  <c r="Y2289" i="325"/>
  <c r="Y527" i="325"/>
  <c r="Y2030" i="325"/>
  <c r="Y2342" i="325"/>
  <c r="Y1393" i="325"/>
  <c r="Y580" i="325"/>
  <c r="Y708" i="325"/>
  <c r="Y1410" i="325"/>
  <c r="Y744" i="325"/>
  <c r="Y808" i="325"/>
  <c r="Y872" i="325"/>
  <c r="Y936" i="325"/>
  <c r="Y1000" i="325"/>
  <c r="Y1064" i="325"/>
  <c r="Y1128" i="325"/>
  <c r="Y1192" i="325"/>
  <c r="Y2098" i="325"/>
  <c r="Y2395" i="325"/>
  <c r="Y633" i="325"/>
  <c r="Y769" i="325"/>
  <c r="Y833" i="325"/>
  <c r="Y897" i="325"/>
  <c r="Y961" i="325"/>
  <c r="Y1025" i="325"/>
  <c r="Y1089" i="325"/>
  <c r="Y1153" i="325"/>
  <c r="Y1217" i="325"/>
  <c r="Y2271" i="325"/>
  <c r="Y1450" i="325"/>
  <c r="Y738" i="325"/>
  <c r="Y802" i="325"/>
  <c r="Y866" i="325"/>
  <c r="Y930" i="325"/>
  <c r="Y994" i="325"/>
  <c r="Y1058" i="325"/>
  <c r="Y1122" i="325"/>
  <c r="Y1186" i="325"/>
  <c r="Y349" i="325"/>
  <c r="Y471" i="325"/>
  <c r="Y513" i="325"/>
  <c r="Y1268" i="325"/>
  <c r="Y815" i="325"/>
  <c r="Y327" i="325"/>
  <c r="Y263" i="325"/>
  <c r="Y441" i="325"/>
  <c r="Y377" i="325"/>
  <c r="Y1362" i="325"/>
  <c r="Y1298" i="325"/>
  <c r="Y1223" i="325"/>
  <c r="Y967" i="325"/>
  <c r="Y657" i="325"/>
  <c r="Y334" i="325"/>
  <c r="Y270" i="325"/>
  <c r="Y448" i="325"/>
  <c r="Y384" i="325"/>
  <c r="Y1369" i="325"/>
  <c r="Y1305" i="325"/>
  <c r="Y1240" i="325"/>
  <c r="Y995" i="325"/>
  <c r="Y739" i="325"/>
  <c r="Y879" i="325"/>
  <c r="Y1003" i="325"/>
  <c r="Y1627" i="325"/>
  <c r="Y1841" i="325"/>
  <c r="Y1931" i="325"/>
  <c r="Y2112" i="325"/>
  <c r="Y2248" i="325"/>
  <c r="Y2113" i="325"/>
  <c r="Y639" i="325"/>
  <c r="Y1119" i="325"/>
  <c r="Y418" i="325"/>
  <c r="Y1131" i="325"/>
  <c r="Y1584" i="325"/>
  <c r="Y1499" i="325"/>
  <c r="Y1832" i="325"/>
  <c r="Y1725" i="325"/>
  <c r="Y1619" i="325"/>
  <c r="Y1605" i="325"/>
  <c r="Y2091" i="325"/>
  <c r="Y1952" i="325"/>
  <c r="Y1786" i="325"/>
  <c r="Y1891" i="325"/>
  <c r="Y2344" i="325"/>
  <c r="Y582" i="325"/>
  <c r="Y2168" i="325"/>
  <c r="Y2433" i="325"/>
  <c r="Y671" i="325"/>
  <c r="Y2266" i="325"/>
  <c r="Y2410" i="325"/>
  <c r="Y1461" i="325"/>
  <c r="Y648" i="325"/>
  <c r="Y2247" i="325"/>
  <c r="Y677" i="325"/>
  <c r="Y780" i="325"/>
  <c r="Y844" i="325"/>
  <c r="Y908" i="325"/>
  <c r="Y972" i="325"/>
  <c r="Y1036" i="325"/>
  <c r="Y1100" i="325"/>
  <c r="Y1164" i="325"/>
  <c r="Y1228" i="325"/>
  <c r="Y2283" i="325"/>
  <c r="Y1462" i="325"/>
  <c r="Y741" i="325"/>
  <c r="Y805" i="325"/>
  <c r="Y869" i="325"/>
  <c r="Y933" i="325"/>
  <c r="Y997" i="325"/>
  <c r="Y1061" i="325"/>
  <c r="Y1125" i="325"/>
  <c r="Y1189" i="325"/>
  <c r="Y2141" i="325"/>
  <c r="Y2415" i="325"/>
  <c r="Y653" i="325"/>
  <c r="Y774" i="325"/>
  <c r="Y838" i="325"/>
  <c r="Y902" i="325"/>
  <c r="Y966" i="325"/>
  <c r="Y1030" i="325"/>
  <c r="Y1094" i="325"/>
  <c r="Y1158" i="325"/>
  <c r="Y1222" i="325"/>
  <c r="Y277" i="325"/>
  <c r="Y407" i="325"/>
  <c r="Y1324" i="325"/>
  <c r="Y1039" i="325"/>
  <c r="Y355" i="325"/>
  <c r="Y291" i="325"/>
  <c r="Y469" i="325"/>
  <c r="Y405" i="325"/>
  <c r="Y507" i="325"/>
  <c r="Y1326" i="325"/>
  <c r="Y1262" i="325"/>
  <c r="Y1079" i="325"/>
  <c r="Y823" i="325"/>
  <c r="Y1938" i="325"/>
  <c r="Y298" i="325"/>
  <c r="Y476" i="325"/>
  <c r="Y412" i="325"/>
  <c r="Y514" i="325"/>
  <c r="Y1333" i="325"/>
  <c r="Y1269" i="325"/>
  <c r="Y1107" i="325"/>
  <c r="Y851" i="325"/>
  <c r="Y2211" i="325"/>
  <c r="Y450" i="325"/>
  <c r="Y1488" i="325"/>
  <c r="Y1713" i="325"/>
  <c r="Y1491" i="325"/>
  <c r="Y1995" i="325"/>
  <c r="Y2048" i="325"/>
  <c r="Y2177" i="325"/>
  <c r="Y614" i="325"/>
  <c r="Y1388" i="325"/>
  <c r="Y1292" i="325"/>
  <c r="Y466" i="325"/>
  <c r="Y1259" i="325"/>
  <c r="Y1536" i="325"/>
  <c r="Y1792" i="325"/>
  <c r="Y1777" i="325"/>
  <c r="Y1661" i="325"/>
  <c r="Y1555" i="325"/>
  <c r="Y1874" i="325"/>
  <c r="Y2043" i="325"/>
  <c r="Y1904" i="325"/>
  <c r="Y1530" i="325"/>
  <c r="Y2077" i="325"/>
  <c r="Y2296" i="325"/>
  <c r="Y534" i="325"/>
  <c r="Y2058" i="325"/>
  <c r="Y2385" i="325"/>
  <c r="Y623" i="325"/>
  <c r="Y2218" i="325"/>
  <c r="Y2390" i="325"/>
  <c r="Y1441" i="325"/>
  <c r="Y628" i="325"/>
  <c r="Y2154" i="325"/>
  <c r="Y629" i="325"/>
  <c r="Y768" i="325"/>
  <c r="Y832" i="325"/>
  <c r="Y896" i="325"/>
  <c r="Y960" i="325"/>
  <c r="Y1024" i="325"/>
  <c r="Y1088" i="325"/>
  <c r="Y1152" i="325"/>
  <c r="Y1216" i="325"/>
  <c r="Y2235" i="325"/>
  <c r="Y1414" i="325"/>
  <c r="Y729" i="325"/>
  <c r="Y793" i="325"/>
  <c r="Y857" i="325"/>
  <c r="Y921" i="325"/>
  <c r="Y985" i="325"/>
  <c r="Y1049" i="325"/>
  <c r="Y1113" i="325"/>
  <c r="Y1177" i="325"/>
  <c r="Y1986" i="325"/>
  <c r="Y2367" i="325"/>
  <c r="Y605" i="325"/>
  <c r="Y762" i="325"/>
  <c r="Y826" i="325"/>
  <c r="Y890" i="325"/>
  <c r="Y954" i="325"/>
  <c r="Y1018" i="325"/>
  <c r="Y1082" i="325"/>
  <c r="Y1146" i="325"/>
  <c r="Y1210" i="325"/>
  <c r="Y301" i="325"/>
  <c r="Y427" i="325"/>
  <c r="Y1348" i="325"/>
  <c r="Y1151" i="325"/>
  <c r="Y2259" i="325"/>
  <c r="Y303" i="325"/>
  <c r="Y481" i="325"/>
  <c r="Y417" i="325"/>
  <c r="Y519" i="325"/>
  <c r="Y1338" i="325"/>
  <c r="Y1274" i="325"/>
  <c r="Y1127" i="325"/>
  <c r="Y871" i="325"/>
  <c r="Y2291" i="325"/>
  <c r="Y310" i="325"/>
  <c r="Y488" i="325"/>
  <c r="Y424" i="325"/>
  <c r="Y526" i="325"/>
  <c r="Y1345" i="325"/>
  <c r="Y1281" i="325"/>
  <c r="Y1155" i="325"/>
  <c r="Y899" i="325"/>
  <c r="Y2403" i="325"/>
  <c r="Y2426" i="325"/>
  <c r="Y709" i="325"/>
  <c r="Y980" i="325"/>
  <c r="Y1236" i="325"/>
  <c r="Y813" i="325"/>
  <c r="Y1069" i="325"/>
  <c r="Y2447" i="325"/>
  <c r="Y910" i="325"/>
  <c r="Y1166" i="325"/>
  <c r="Y1312" i="325"/>
  <c r="Y461" i="325"/>
  <c r="Y1254" i="325"/>
  <c r="Y290" i="325"/>
  <c r="Y1325" i="325"/>
  <c r="Y1811" i="325"/>
  <c r="Y568" i="325"/>
  <c r="Y804" i="325"/>
  <c r="Y1060" i="325"/>
  <c r="Y2379" i="325"/>
  <c r="Y893" i="325"/>
  <c r="Y1149" i="325"/>
  <c r="Y734" i="325"/>
  <c r="Y990" i="325"/>
  <c r="Y357" i="325"/>
  <c r="Y831" i="325"/>
  <c r="Y381" i="325"/>
  <c r="Y983" i="325"/>
  <c r="Y452" i="325"/>
  <c r="Y1245" i="325"/>
  <c r="Y632" i="325"/>
  <c r="Y964" i="325"/>
  <c r="Y797" i="325"/>
  <c r="Y2383" i="325"/>
  <c r="Y1150" i="325"/>
  <c r="Y477" i="325"/>
  <c r="Y306" i="325"/>
  <c r="Y2339" i="325"/>
  <c r="Y600" i="325"/>
  <c r="Y820" i="325"/>
  <c r="Y1076" i="325"/>
  <c r="Y2443" i="325"/>
  <c r="Y909" i="325"/>
  <c r="Y1165" i="325"/>
  <c r="Y750" i="325"/>
  <c r="Y1006" i="325"/>
  <c r="Y325" i="325"/>
  <c r="Y689" i="325"/>
  <c r="Y365" i="325"/>
  <c r="Y919" i="325"/>
  <c r="Y436" i="325"/>
  <c r="Y1203" i="325"/>
  <c r="Y1445" i="325"/>
  <c r="Y1156" i="325"/>
  <c r="Y989" i="325"/>
  <c r="Y830" i="325"/>
  <c r="Y419" i="325"/>
  <c r="Y1334" i="325"/>
  <c r="Y113" i="325"/>
  <c r="Y155" i="325"/>
  <c r="Y484" i="325"/>
  <c r="Y299" i="325"/>
  <c r="Y958" i="325"/>
  <c r="Y2251" i="325"/>
  <c r="Y947" i="325"/>
  <c r="Y1406" i="325"/>
  <c r="Y315" i="325"/>
  <c r="Y1070" i="325"/>
  <c r="Y1229" i="325"/>
  <c r="Y681" i="325"/>
  <c r="Y884" i="325"/>
  <c r="Y2158" i="325"/>
  <c r="Y515" i="325"/>
  <c r="Y766" i="325"/>
  <c r="Y1092" i="325"/>
  <c r="Y1011" i="325"/>
  <c r="Y721" i="325"/>
  <c r="Y331" i="325"/>
  <c r="Y1054" i="325"/>
  <c r="Y1213" i="325"/>
  <c r="Y617" i="325"/>
  <c r="Y868" i="325"/>
  <c r="Y1966" i="325"/>
  <c r="Y468" i="325"/>
  <c r="Y397" i="325"/>
  <c r="Y1230" i="325"/>
  <c r="Y685" i="325"/>
  <c r="Y877" i="325"/>
  <c r="Y1044" i="325"/>
  <c r="Y536" i="325"/>
  <c r="Y835" i="325"/>
  <c r="Y1265" i="325"/>
  <c r="Y510" i="325"/>
  <c r="Y2298" i="325"/>
  <c r="Y963" i="325"/>
  <c r="Y1297" i="325"/>
  <c r="Y376" i="325"/>
  <c r="Y183" i="325"/>
  <c r="Y91" i="325"/>
  <c r="Y1277" i="325"/>
  <c r="Y1111" i="325"/>
  <c r="Y1214" i="325"/>
  <c r="Y1117" i="325"/>
  <c r="Y772" i="325"/>
  <c r="Y372" i="325"/>
  <c r="Y1350" i="325"/>
  <c r="Y451" i="325"/>
  <c r="Y814" i="325"/>
  <c r="Y973" i="325"/>
  <c r="Y1140" i="325"/>
  <c r="Y728" i="325"/>
  <c r="Y420" i="325"/>
  <c r="Y293" i="325"/>
  <c r="Y925" i="325"/>
  <c r="Y2176" i="325"/>
  <c r="Y388" i="325"/>
  <c r="Y1366" i="325"/>
  <c r="Y479" i="325"/>
  <c r="Y798" i="325"/>
  <c r="Y957" i="325"/>
  <c r="Y1124" i="325"/>
  <c r="Y696" i="325"/>
  <c r="Y1261" i="325"/>
  <c r="Y1047" i="325"/>
  <c r="Y991" i="325"/>
  <c r="Y974" i="325"/>
  <c r="Y1133" i="325"/>
  <c r="Y2315" i="325"/>
  <c r="Y788" i="325"/>
  <c r="Y2117" i="325"/>
  <c r="Y1091" i="325"/>
  <c r="Y1329" i="325"/>
  <c r="Y408" i="325"/>
  <c r="Y2311" i="325"/>
  <c r="Y641" i="325"/>
  <c r="Y1219" i="325"/>
  <c r="Y1361" i="325"/>
  <c r="Y440" i="325"/>
  <c r="Y128" i="325"/>
  <c r="Y161" i="325"/>
  <c r="Y107" i="325"/>
  <c r="Y171" i="325"/>
  <c r="Y132" i="325"/>
  <c r="Y106" i="325"/>
  <c r="Y117" i="325"/>
  <c r="Y181" i="325"/>
  <c r="Y182" i="325"/>
  <c r="Y144" i="325"/>
  <c r="Y114" i="325"/>
  <c r="Y143" i="325"/>
  <c r="Y104" i="325"/>
  <c r="Y168" i="325"/>
  <c r="Y89" i="325"/>
  <c r="Y153" i="325"/>
  <c r="Y130" i="325"/>
  <c r="Y167" i="325"/>
  <c r="Y129" i="325"/>
  <c r="Y131" i="325"/>
  <c r="Y92" i="325"/>
  <c r="Y156" i="325"/>
  <c r="Y158" i="325"/>
  <c r="Y141" i="325"/>
  <c r="Y110" i="325"/>
  <c r="Y187" i="325"/>
  <c r="Y148" i="325"/>
  <c r="Y142" i="325"/>
  <c r="Y133" i="325"/>
  <c r="Y98" i="325"/>
  <c r="Y103" i="325"/>
  <c r="Y94" i="325"/>
  <c r="Y95" i="325"/>
  <c r="Y159" i="325"/>
  <c r="Y120" i="325"/>
  <c r="Y184" i="325"/>
  <c r="Y105" i="325"/>
  <c r="Y169" i="325"/>
  <c r="Y162" i="325"/>
  <c r="Y112" i="325"/>
  <c r="Y90" i="325"/>
  <c r="Y147" i="325"/>
  <c r="Y108" i="325"/>
  <c r="Y172" i="325"/>
  <c r="Y93" i="325"/>
  <c r="Y157" i="325"/>
  <c r="Y138" i="325"/>
  <c r="Y135" i="325"/>
  <c r="Y134" i="325"/>
  <c r="Y146" i="325"/>
  <c r="Y139" i="325"/>
  <c r="Y100" i="325"/>
  <c r="Y164" i="325"/>
  <c r="Y178" i="325"/>
  <c r="Y149" i="325"/>
  <c r="Y122" i="325"/>
  <c r="Y151" i="325"/>
  <c r="Y97" i="325"/>
  <c r="Y111" i="325"/>
  <c r="Y175" i="325"/>
  <c r="Y136" i="325"/>
  <c r="Y118" i="325"/>
  <c r="Y121" i="325"/>
  <c r="Y185" i="325"/>
  <c r="Y186" i="325"/>
  <c r="Y160" i="325"/>
  <c r="Y99" i="325"/>
  <c r="Y163" i="325"/>
  <c r="Y124" i="325"/>
  <c r="Y188" i="325"/>
  <c r="Y109" i="325"/>
  <c r="Y173" i="325"/>
  <c r="Y166" i="325"/>
  <c r="Y116" i="325"/>
  <c r="Y180" i="325"/>
  <c r="Y101" i="325"/>
  <c r="Y165" i="325"/>
  <c r="Y154" i="325"/>
  <c r="Y96" i="325"/>
  <c r="Y145" i="325"/>
  <c r="Y127" i="325"/>
  <c r="Y88" i="325"/>
  <c r="Y152" i="325"/>
  <c r="Y150" i="325"/>
  <c r="Y137" i="325"/>
  <c r="Y102" i="325"/>
  <c r="Y119" i="325"/>
  <c r="Y170" i="325"/>
  <c r="Y115" i="325"/>
  <c r="Y179" i="325"/>
  <c r="Y140" i="325"/>
  <c r="Y126" i="325"/>
  <c r="Y125" i="325"/>
  <c r="Y189" i="325"/>
  <c r="Y86" i="325"/>
  <c r="Y260" i="325"/>
  <c r="Y259" i="325"/>
  <c r="Y77" i="325"/>
  <c r="Y220" i="325"/>
  <c r="Y26" i="325"/>
  <c r="Y82" i="325"/>
  <c r="Y238" i="325"/>
  <c r="Y40" i="325"/>
  <c r="Y231" i="325"/>
  <c r="Y31" i="325"/>
  <c r="Y240" i="325"/>
  <c r="Y22" i="325"/>
  <c r="Y249" i="325"/>
  <c r="Y78" i="325"/>
  <c r="Y13" i="325"/>
  <c r="Y258" i="325"/>
  <c r="Y211" i="325"/>
  <c r="Y68" i="325"/>
  <c r="Y193" i="325"/>
  <c r="Y10" i="325"/>
  <c r="Y66" i="325"/>
  <c r="Y69" i="325"/>
  <c r="Y203" i="325"/>
  <c r="Y194" i="325"/>
  <c r="Y60" i="325"/>
  <c r="Y212" i="325"/>
  <c r="Y51" i="325"/>
  <c r="Y221" i="325"/>
  <c r="Y41" i="325"/>
  <c r="Y230" i="325"/>
  <c r="Y81" i="325"/>
  <c r="Y16" i="325"/>
  <c r="Y255" i="325"/>
  <c r="Y72" i="325"/>
  <c r="Y7" i="325"/>
  <c r="Y197" i="325"/>
  <c r="Y63" i="325"/>
  <c r="Y209" i="325"/>
  <c r="Y54" i="325"/>
  <c r="Y218" i="325"/>
  <c r="Y85" i="325"/>
  <c r="Y45" i="325"/>
  <c r="Y84" i="325"/>
  <c r="Y252" i="325"/>
  <c r="Y213" i="325"/>
  <c r="Y50" i="325"/>
  <c r="Y254" i="325"/>
  <c r="Y24" i="325"/>
  <c r="Y247" i="325"/>
  <c r="Y80" i="325"/>
  <c r="Y15" i="325"/>
  <c r="Y256" i="325"/>
  <c r="Y71" i="325"/>
  <c r="Y6" i="325"/>
  <c r="Y196" i="325"/>
  <c r="Y62" i="325"/>
  <c r="Y210" i="325"/>
  <c r="Y227" i="325"/>
  <c r="Y35" i="325"/>
  <c r="Y229" i="325"/>
  <c r="Y33" i="325"/>
  <c r="Y53" i="325"/>
  <c r="Y219" i="325"/>
  <c r="Y43" i="325"/>
  <c r="Y228" i="325"/>
  <c r="Y34" i="325"/>
  <c r="Y237" i="325"/>
  <c r="Y25" i="325"/>
  <c r="Y246" i="325"/>
  <c r="Y65" i="325"/>
  <c r="Y207" i="325"/>
  <c r="Y190" i="325"/>
  <c r="Y56" i="325"/>
  <c r="Y216" i="325"/>
  <c r="Y47" i="325"/>
  <c r="Y225" i="325"/>
  <c r="Y37" i="325"/>
  <c r="Y234" i="325"/>
  <c r="Y12" i="325"/>
  <c r="Y52" i="325"/>
  <c r="Y245" i="325"/>
  <c r="Y17" i="325"/>
  <c r="Y73" i="325"/>
  <c r="Y8" i="325"/>
  <c r="Y198" i="325"/>
  <c r="Y64" i="325"/>
  <c r="Y208" i="325"/>
  <c r="Y55" i="325"/>
  <c r="Y217" i="325"/>
  <c r="Y46" i="325"/>
  <c r="Y226" i="325"/>
  <c r="Y61" i="325"/>
  <c r="Y202" i="325"/>
  <c r="Y204" i="325"/>
  <c r="Y75" i="325"/>
  <c r="Y200" i="325"/>
  <c r="Y222" i="325"/>
  <c r="Y36" i="325"/>
  <c r="Y235" i="325"/>
  <c r="Y27" i="325"/>
  <c r="Y244" i="325"/>
  <c r="Y83" i="325"/>
  <c r="Y18" i="325"/>
  <c r="Y253" i="325"/>
  <c r="Y74" i="325"/>
  <c r="Y9" i="325"/>
  <c r="Y199" i="325"/>
  <c r="Y49" i="325"/>
  <c r="Y223" i="325"/>
  <c r="Y39" i="325"/>
  <c r="Y232" i="325"/>
  <c r="Y30" i="325"/>
  <c r="Y241" i="325"/>
  <c r="Y21" i="325"/>
  <c r="Y250" i="325"/>
  <c r="Y243" i="325"/>
  <c r="Y19" i="325"/>
  <c r="Y59" i="325"/>
  <c r="Y206" i="325"/>
  <c r="Y57" i="325"/>
  <c r="Y215" i="325"/>
  <c r="Y48" i="325"/>
  <c r="Y224" i="325"/>
  <c r="Y38" i="325"/>
  <c r="Y233" i="325"/>
  <c r="Y29" i="325"/>
  <c r="Y242" i="325"/>
  <c r="Y28" i="325"/>
  <c r="Y236" i="325"/>
  <c r="Y42" i="325"/>
  <c r="Y191" i="325"/>
  <c r="Y20" i="325"/>
  <c r="Y251" i="325"/>
  <c r="Y76" i="325"/>
  <c r="Y11" i="325"/>
  <c r="Y201" i="325"/>
  <c r="Y67" i="325"/>
  <c r="Y205" i="325"/>
  <c r="Y192" i="325"/>
  <c r="Y58" i="325"/>
  <c r="Y214" i="325"/>
  <c r="Y32" i="325"/>
  <c r="Y239" i="325"/>
  <c r="Y23" i="325"/>
  <c r="Y248" i="325"/>
  <c r="Y79" i="325"/>
  <c r="Y14" i="325"/>
  <c r="Y257" i="325"/>
  <c r="Y70" i="325"/>
  <c r="Y5" i="325"/>
  <c r="Y195" i="325"/>
  <c r="L65" i="343"/>
  <c r="L12" i="343"/>
  <c r="L15" i="343"/>
  <c r="AP98" i="343" s="1"/>
  <c r="L14" i="343"/>
  <c r="AP97" i="343" s="1"/>
  <c r="L37" i="343"/>
  <c r="S70" i="343"/>
  <c r="S42" i="343"/>
  <c r="L81" i="343"/>
  <c r="AP87" i="343" s="1"/>
  <c r="L33" i="343"/>
  <c r="AP60" i="343" s="1"/>
  <c r="F7" i="440"/>
  <c r="S9" i="343"/>
  <c r="L36" i="343"/>
  <c r="L47" i="343"/>
  <c r="L59" i="343"/>
  <c r="AP109" i="343" s="1"/>
  <c r="L39" i="343"/>
  <c r="AP102" i="343" s="1"/>
  <c r="S87" i="343"/>
  <c r="S79" i="343"/>
  <c r="L73" i="343"/>
  <c r="AP78" i="343" s="1"/>
  <c r="L26" i="343"/>
  <c r="AP53" i="343" s="1"/>
  <c r="M13" i="440"/>
  <c r="F4" i="440"/>
  <c r="L46" i="343"/>
  <c r="L61" i="343"/>
  <c r="L62" i="343"/>
  <c r="L17" i="343"/>
  <c r="S28" i="343"/>
  <c r="S8" i="343"/>
  <c r="S69" i="343"/>
  <c r="S86" i="343"/>
  <c r="L76" i="343"/>
  <c r="AP81" i="343" s="1"/>
  <c r="L84" i="343"/>
  <c r="AP90" i="343" s="1"/>
  <c r="L29" i="343"/>
  <c r="AP56" i="343" s="1"/>
  <c r="M12" i="440"/>
  <c r="M7" i="440"/>
  <c r="F12" i="440"/>
  <c r="L41" i="343"/>
  <c r="AP61" i="343" s="1"/>
  <c r="L63" i="343"/>
  <c r="L18" i="343"/>
  <c r="L56" i="343"/>
  <c r="L45" i="343"/>
  <c r="S33" i="343"/>
  <c r="S78" i="343"/>
  <c r="S72" i="343"/>
  <c r="S30" i="343"/>
  <c r="L72" i="343"/>
  <c r="AP77" i="343" s="1"/>
  <c r="L80" i="343"/>
  <c r="L8" i="343"/>
  <c r="AP49" i="343" s="1"/>
  <c r="L42" i="343"/>
  <c r="AP62" i="343" s="1"/>
  <c r="M4" i="440"/>
  <c r="F11" i="440"/>
  <c r="F14" i="440"/>
  <c r="S23" i="343"/>
  <c r="S16" i="343"/>
  <c r="S52" i="343"/>
  <c r="S67" i="343"/>
  <c r="L53" i="343"/>
  <c r="L20" i="343"/>
  <c r="L64" i="343"/>
  <c r="L23" i="343"/>
  <c r="L6" i="343"/>
  <c r="L55" i="343"/>
  <c r="L34" i="343"/>
  <c r="L10" i="343"/>
  <c r="L68" i="343"/>
  <c r="L5" i="343"/>
  <c r="L54" i="343"/>
  <c r="AP107" i="343" s="1"/>
  <c r="L25" i="343"/>
  <c r="AP101" i="343" s="1"/>
  <c r="L9" i="343"/>
  <c r="S74" i="343"/>
  <c r="S75" i="343"/>
  <c r="S73" i="343"/>
  <c r="S76" i="343"/>
  <c r="S71" i="343"/>
  <c r="S31" i="343"/>
  <c r="S81" i="343"/>
  <c r="L70" i="343"/>
  <c r="AP75" i="343" s="1"/>
  <c r="L74" i="343"/>
  <c r="AP79" i="343" s="1"/>
  <c r="L78" i="343"/>
  <c r="AP83" i="343" s="1"/>
  <c r="L82" i="343"/>
  <c r="AP88" i="343" s="1"/>
  <c r="L87" i="343"/>
  <c r="L27" i="343"/>
  <c r="AP54" i="343" s="1"/>
  <c r="L31" i="343"/>
  <c r="AP58" i="343" s="1"/>
  <c r="L50" i="343"/>
  <c r="M8" i="440"/>
  <c r="M11" i="440"/>
  <c r="M3" i="440"/>
  <c r="F3" i="440"/>
  <c r="F5" i="440"/>
  <c r="F9" i="440"/>
  <c r="S60" i="343"/>
  <c r="S63" i="343"/>
  <c r="S17" i="343"/>
  <c r="S13" i="343"/>
  <c r="S64" i="343"/>
  <c r="L40" i="343"/>
  <c r="AP103" i="343" s="1"/>
  <c r="L16" i="343"/>
  <c r="L52" i="343"/>
  <c r="L19" i="343"/>
  <c r="L67" i="343"/>
  <c r="L51" i="343"/>
  <c r="L22" i="343"/>
  <c r="L89" i="343"/>
  <c r="AP117" i="343" s="1"/>
  <c r="L60" i="343"/>
  <c r="AP110" i="343" s="1"/>
  <c r="L66" i="343"/>
  <c r="L49" i="343"/>
  <c r="AP105" i="343" s="1"/>
  <c r="L21" i="343"/>
  <c r="S88" i="343"/>
  <c r="S26" i="343"/>
  <c r="S82" i="343"/>
  <c r="S80" i="343"/>
  <c r="S84" i="343"/>
  <c r="S77" i="343"/>
  <c r="S27" i="343"/>
  <c r="S29" i="343"/>
  <c r="L71" i="343"/>
  <c r="AP76" i="343" s="1"/>
  <c r="L75" i="343"/>
  <c r="AP80" i="343" s="1"/>
  <c r="L79" i="343"/>
  <c r="AP84" i="343" s="1"/>
  <c r="L83" i="343"/>
  <c r="L88" i="343"/>
  <c r="L28" i="343"/>
  <c r="AP55" i="343" s="1"/>
  <c r="L32" i="343"/>
  <c r="AP59" i="343" s="1"/>
  <c r="M14" i="440"/>
  <c r="M6" i="440"/>
  <c r="M9" i="440"/>
  <c r="F6" i="440"/>
  <c r="F8" i="440"/>
  <c r="F10" i="440"/>
  <c r="A5" i="1"/>
  <c r="A4" i="1"/>
  <c r="A209" i="1"/>
  <c r="A160" i="1"/>
  <c r="A241" i="1"/>
  <c r="A13" i="1"/>
  <c r="AC41" i="445" l="1"/>
  <c r="AB41" i="445"/>
  <c r="AC45" i="445"/>
  <c r="AB45" i="445"/>
  <c r="AB38" i="445"/>
  <c r="AC38" i="445"/>
  <c r="AB40" i="445"/>
  <c r="AC40" i="445"/>
  <c r="AB35" i="445"/>
  <c r="AC35" i="445"/>
  <c r="AB43" i="445"/>
  <c r="AC43" i="445"/>
  <c r="AC42" i="445"/>
  <c r="AB42" i="445"/>
  <c r="AC37" i="445"/>
  <c r="AB37" i="445"/>
  <c r="AB44" i="445"/>
  <c r="AC44" i="445"/>
  <c r="AB46" i="445"/>
  <c r="AC46" i="445"/>
  <c r="AB39" i="445"/>
  <c r="AC39" i="445"/>
  <c r="AI36" i="445"/>
  <c r="AJ36" i="445"/>
  <c r="AP36" i="445" s="1"/>
  <c r="AB14" i="415"/>
  <c r="AP134" i="343"/>
  <c r="AP44" i="343"/>
  <c r="AP43" i="343"/>
  <c r="AC11" i="445"/>
  <c r="AB11" i="445"/>
  <c r="AB30" i="445"/>
  <c r="AC30" i="445"/>
  <c r="AC5" i="445"/>
  <c r="AB5" i="445"/>
  <c r="AB21" i="445"/>
  <c r="AC21" i="445"/>
  <c r="AB15" i="445"/>
  <c r="AC15" i="445"/>
  <c r="AB31" i="445"/>
  <c r="AC31" i="445"/>
  <c r="AC26" i="445"/>
  <c r="AB26" i="445"/>
  <c r="AC10" i="445"/>
  <c r="AB10" i="445"/>
  <c r="AB8" i="445"/>
  <c r="AC8" i="445"/>
  <c r="AC22" i="445"/>
  <c r="AB22" i="445"/>
  <c r="AB23" i="445"/>
  <c r="AC23" i="445"/>
  <c r="AB18" i="445"/>
  <c r="AC18" i="445"/>
  <c r="AC19" i="445"/>
  <c r="AB19" i="445"/>
  <c r="AB17" i="445"/>
  <c r="AC17" i="445"/>
  <c r="AC16" i="445"/>
  <c r="AB16" i="445"/>
  <c r="AC14" i="445"/>
  <c r="AB14" i="445"/>
  <c r="AC33" i="445"/>
  <c r="AB33" i="445"/>
  <c r="AC12" i="445"/>
  <c r="AB12" i="445"/>
  <c r="AC25" i="445"/>
  <c r="AB25" i="445"/>
  <c r="AC20" i="445"/>
  <c r="AB20" i="445"/>
  <c r="AB6" i="445"/>
  <c r="AC6" i="445"/>
  <c r="AC27" i="445"/>
  <c r="AB27" i="445"/>
  <c r="AB7" i="445"/>
  <c r="AC7" i="445"/>
  <c r="AB9" i="445"/>
  <c r="AC9" i="445"/>
  <c r="AC4" i="445"/>
  <c r="AB4" i="445"/>
  <c r="AC28" i="445"/>
  <c r="AB28" i="445"/>
  <c r="AC29" i="445"/>
  <c r="AB29" i="445"/>
  <c r="AB13" i="445"/>
  <c r="AC13" i="445"/>
  <c r="AB24" i="445"/>
  <c r="AC24" i="445"/>
  <c r="AB34" i="445"/>
  <c r="AC34" i="445"/>
  <c r="AC32" i="445"/>
  <c r="AB32" i="445"/>
  <c r="AK20" i="346"/>
  <c r="AP86" i="343"/>
  <c r="AP85" i="343"/>
  <c r="AP6" i="343"/>
  <c r="AP50" i="343"/>
  <c r="AP35" i="343"/>
  <c r="AP36" i="343"/>
  <c r="AP64" i="343"/>
  <c r="AP28" i="343"/>
  <c r="AP96" i="343"/>
  <c r="AP9" i="343"/>
  <c r="AP124" i="343"/>
  <c r="AP40" i="343"/>
  <c r="AP153" i="343"/>
  <c r="AP113" i="343"/>
  <c r="AP68" i="343"/>
  <c r="AP18" i="343"/>
  <c r="AP131" i="343"/>
  <c r="AP33" i="343"/>
  <c r="AP65" i="343"/>
  <c r="AP108" i="343"/>
  <c r="AP146" i="343"/>
  <c r="AP27" i="343"/>
  <c r="AP104" i="343"/>
  <c r="AP140" i="343"/>
  <c r="AP63" i="343"/>
  <c r="AP154" i="343"/>
  <c r="AP41" i="343"/>
  <c r="AP73" i="343"/>
  <c r="AP155" i="343"/>
  <c r="AP69" i="343"/>
  <c r="AP114" i="343"/>
  <c r="AP42" i="343"/>
  <c r="AP106" i="343"/>
  <c r="AP30" i="343"/>
  <c r="AP143" i="343"/>
  <c r="AP51" i="343"/>
  <c r="AP12" i="343"/>
  <c r="AP125" i="343"/>
  <c r="AP99" i="343"/>
  <c r="AP71" i="343"/>
  <c r="AP158" i="343"/>
  <c r="AP47" i="343"/>
  <c r="AP116" i="343"/>
  <c r="AP7" i="343"/>
  <c r="AP95" i="343"/>
  <c r="AP120" i="343"/>
  <c r="AP46" i="343"/>
  <c r="AP157" i="343"/>
  <c r="AP48" i="343"/>
  <c r="AP93" i="343"/>
  <c r="AP145" i="343"/>
  <c r="AP32" i="343"/>
  <c r="AP138" i="343"/>
  <c r="AP25" i="343"/>
  <c r="AP38" i="343"/>
  <c r="AP111" i="343"/>
  <c r="AP151" i="343"/>
  <c r="AP66" i="343"/>
  <c r="AP22" i="343"/>
  <c r="AP135" i="343"/>
  <c r="AP92" i="343"/>
  <c r="AP89" i="343"/>
  <c r="AP17" i="343"/>
  <c r="AP130" i="343"/>
  <c r="AP15" i="343"/>
  <c r="AP128" i="343"/>
  <c r="AP20" i="343"/>
  <c r="AP133" i="343"/>
  <c r="AP16" i="343"/>
  <c r="AP129" i="343"/>
  <c r="AP45" i="343"/>
  <c r="AP156" i="343"/>
  <c r="AP70" i="343"/>
  <c r="AP115" i="343"/>
  <c r="AP142" i="343"/>
  <c r="AP29" i="343"/>
  <c r="AP8" i="343"/>
  <c r="AP121" i="343"/>
  <c r="AP19" i="343"/>
  <c r="AP132" i="343"/>
  <c r="AP34" i="343"/>
  <c r="AP147" i="343"/>
  <c r="AP37" i="343"/>
  <c r="AP150" i="343"/>
  <c r="AP26" i="343"/>
  <c r="AP139" i="343"/>
  <c r="AP10" i="343"/>
  <c r="AP123" i="343"/>
  <c r="AP14" i="343"/>
  <c r="AP127" i="343"/>
  <c r="AP31" i="343"/>
  <c r="AP144" i="343"/>
  <c r="AP5" i="343"/>
  <c r="AP118" i="343"/>
  <c r="AP67" i="343"/>
  <c r="AP112" i="343"/>
  <c r="AP39" i="343"/>
  <c r="AP72" i="343"/>
  <c r="AP152" i="343"/>
  <c r="AP126" i="343"/>
  <c r="AP13" i="343"/>
  <c r="AP52" i="343"/>
  <c r="AP136" i="343"/>
  <c r="AP23" i="343"/>
  <c r="AL44" i="346"/>
  <c r="AK44" i="346"/>
  <c r="AL42" i="346"/>
  <c r="AK42" i="346"/>
  <c r="AJ14" i="415"/>
  <c r="AP14" i="415" s="1"/>
  <c r="AI14" i="415"/>
  <c r="AS24" i="346"/>
  <c r="AY24" i="346" s="1"/>
  <c r="AR24" i="346"/>
  <c r="AS28" i="346"/>
  <c r="AY28" i="346" s="1"/>
  <c r="AR28" i="346"/>
  <c r="AB8" i="415"/>
  <c r="AC8" i="415"/>
  <c r="AS21" i="346"/>
  <c r="AY21" i="346" s="1"/>
  <c r="AR21" i="346"/>
  <c r="AL40" i="346"/>
  <c r="AK40" i="346"/>
  <c r="AS9" i="346"/>
  <c r="AY9" i="346" s="1"/>
  <c r="AR9" i="346"/>
  <c r="AS6" i="346"/>
  <c r="AY6" i="346" s="1"/>
  <c r="AR6" i="346"/>
  <c r="AJ19" i="415"/>
  <c r="AP19" i="415" s="1"/>
  <c r="AI19" i="415"/>
  <c r="AS15" i="346"/>
  <c r="AY15" i="346" s="1"/>
  <c r="AR15" i="346"/>
  <c r="AR35" i="346"/>
  <c r="AS35" i="346"/>
  <c r="AY35" i="346" s="1"/>
  <c r="AR33" i="346"/>
  <c r="AS33" i="346"/>
  <c r="AY33" i="346" s="1"/>
  <c r="AR23" i="346"/>
  <c r="AS23" i="346"/>
  <c r="AY23" i="346" s="1"/>
  <c r="AL36" i="346"/>
  <c r="AK36" i="346"/>
  <c r="AS10" i="346"/>
  <c r="AY10" i="346" s="1"/>
  <c r="AR10" i="346"/>
  <c r="AR29" i="346"/>
  <c r="AS29" i="346"/>
  <c r="AY29" i="346" s="1"/>
  <c r="AS31" i="346"/>
  <c r="AY31" i="346" s="1"/>
  <c r="AR31" i="346"/>
  <c r="AC10" i="415"/>
  <c r="AB10" i="415"/>
  <c r="AS48" i="346"/>
  <c r="AY48" i="346" s="1"/>
  <c r="AR48" i="346"/>
  <c r="AI7" i="415"/>
  <c r="AJ7" i="415"/>
  <c r="AP7" i="415" s="1"/>
  <c r="AR34" i="346"/>
  <c r="AS34" i="346"/>
  <c r="AY34" i="346" s="1"/>
  <c r="AR12" i="346"/>
  <c r="AS12" i="346"/>
  <c r="AY12" i="346" s="1"/>
  <c r="AS30" i="346"/>
  <c r="AY30" i="346" s="1"/>
  <c r="AR30" i="346"/>
  <c r="AC16" i="415"/>
  <c r="AB16" i="415"/>
  <c r="AS18" i="346"/>
  <c r="AY18" i="346" s="1"/>
  <c r="AR18" i="346"/>
  <c r="AL43" i="346"/>
  <c r="AK43" i="346"/>
  <c r="AR11" i="346"/>
  <c r="AS11" i="346"/>
  <c r="AY11" i="346" s="1"/>
  <c r="AS25" i="346"/>
  <c r="AY25" i="346" s="1"/>
  <c r="AR25" i="346"/>
  <c r="AR20" i="346"/>
  <c r="AS20" i="346"/>
  <c r="AY20" i="346" s="1"/>
  <c r="AJ20" i="415"/>
  <c r="AP20" i="415" s="1"/>
  <c r="AI20" i="415"/>
  <c r="AI9" i="415"/>
  <c r="AJ9" i="415"/>
  <c r="AP9" i="415" s="1"/>
  <c r="AS19" i="346"/>
  <c r="AY19" i="346" s="1"/>
  <c r="AR19" i="346"/>
  <c r="AR22" i="346"/>
  <c r="AS22" i="346"/>
  <c r="AY22" i="346" s="1"/>
  <c r="AR13" i="346"/>
  <c r="AS13" i="346"/>
  <c r="AY13" i="346" s="1"/>
  <c r="AB12" i="415"/>
  <c r="AC12" i="415"/>
  <c r="AB18" i="415"/>
  <c r="AC18" i="415"/>
  <c r="AC13" i="415"/>
  <c r="AB13" i="415"/>
  <c r="AR16" i="346"/>
  <c r="AS16" i="346"/>
  <c r="AY16" i="346" s="1"/>
  <c r="AR39" i="346"/>
  <c r="AS39" i="346"/>
  <c r="AY39" i="346" s="1"/>
  <c r="AR17" i="346"/>
  <c r="AS17" i="346"/>
  <c r="AY17" i="346" s="1"/>
  <c r="AL41" i="346"/>
  <c r="AK41" i="346"/>
  <c r="AI15" i="415"/>
  <c r="AJ15" i="415"/>
  <c r="AP15" i="415" s="1"/>
  <c r="AL38" i="346"/>
  <c r="AK38" i="346"/>
  <c r="AS27" i="346"/>
  <c r="AY27" i="346" s="1"/>
  <c r="AR27" i="346"/>
  <c r="AR14" i="346"/>
  <c r="AS14" i="346"/>
  <c r="AY14" i="346" s="1"/>
  <c r="AJ4" i="415"/>
  <c r="AP4" i="415" s="1"/>
  <c r="AI4" i="415"/>
  <c r="AJ17" i="415"/>
  <c r="AP17" i="415" s="1"/>
  <c r="AI17" i="415"/>
  <c r="AS47" i="346"/>
  <c r="AY47" i="346" s="1"/>
  <c r="AR47" i="346"/>
  <c r="AR46" i="346"/>
  <c r="AS46" i="346"/>
  <c r="AY46" i="346" s="1"/>
  <c r="AS49" i="346"/>
  <c r="AY49" i="346" s="1"/>
  <c r="AR49" i="346"/>
  <c r="AC6" i="415"/>
  <c r="AB6" i="415"/>
  <c r="AJ21" i="415"/>
  <c r="AP21" i="415" s="1"/>
  <c r="AI21" i="415"/>
  <c r="AJ11" i="415"/>
  <c r="AP11" i="415" s="1"/>
  <c r="AI11" i="415"/>
  <c r="AS26" i="346"/>
  <c r="AY26" i="346" s="1"/>
  <c r="AR26" i="346"/>
  <c r="AS32" i="346"/>
  <c r="AY32" i="346" s="1"/>
  <c r="AR32" i="346"/>
  <c r="AS45" i="346"/>
  <c r="AY45" i="346" s="1"/>
  <c r="AR45" i="346"/>
  <c r="AR7" i="346"/>
  <c r="AS7" i="346"/>
  <c r="AY7" i="346" s="1"/>
  <c r="AR8" i="346"/>
  <c r="AS8" i="346"/>
  <c r="AY8" i="346" s="1"/>
  <c r="AJ5" i="415"/>
  <c r="AP5" i="415" s="1"/>
  <c r="AI5" i="415"/>
  <c r="AB22" i="415"/>
  <c r="AC22" i="415"/>
  <c r="AR37" i="346"/>
  <c r="AS37" i="346"/>
  <c r="AY37" i="346" s="1"/>
  <c r="AR50" i="346"/>
  <c r="AS50" i="346"/>
  <c r="AY50" i="346" s="1"/>
  <c r="A14" i="1"/>
  <c r="A161" i="1"/>
  <c r="A242" i="1"/>
  <c r="A210" i="1"/>
  <c r="AI46" i="445" l="1"/>
  <c r="AJ46" i="445"/>
  <c r="AP46" i="445" s="1"/>
  <c r="AJ43" i="445"/>
  <c r="AP43" i="445" s="1"/>
  <c r="AI43" i="445"/>
  <c r="AJ40" i="445"/>
  <c r="AP40" i="445" s="1"/>
  <c r="AI40" i="445"/>
  <c r="AJ37" i="445"/>
  <c r="AP37" i="445" s="1"/>
  <c r="AI37" i="445"/>
  <c r="AJ45" i="445"/>
  <c r="AP45" i="445" s="1"/>
  <c r="AI45" i="445"/>
  <c r="AJ39" i="445"/>
  <c r="AP39" i="445" s="1"/>
  <c r="AI39" i="445"/>
  <c r="AJ44" i="445"/>
  <c r="AP44" i="445" s="1"/>
  <c r="AI44" i="445"/>
  <c r="AI35" i="445"/>
  <c r="AJ35" i="445"/>
  <c r="AP35" i="445" s="1"/>
  <c r="AJ38" i="445"/>
  <c r="AP38" i="445" s="1"/>
  <c r="AI38" i="445"/>
  <c r="AI42" i="445"/>
  <c r="AJ42" i="445"/>
  <c r="AP42" i="445" s="1"/>
  <c r="AJ41" i="445"/>
  <c r="AP41" i="445" s="1"/>
  <c r="AI41" i="445"/>
  <c r="AJ34" i="445"/>
  <c r="AP34" i="445" s="1"/>
  <c r="AI34" i="445"/>
  <c r="AJ13" i="445"/>
  <c r="AP13" i="445" s="1"/>
  <c r="AI13" i="445"/>
  <c r="AI9" i="445"/>
  <c r="AJ9" i="445"/>
  <c r="AP9" i="445" s="1"/>
  <c r="AI23" i="445"/>
  <c r="AJ23" i="445"/>
  <c r="AP23" i="445" s="1"/>
  <c r="AI8" i="445"/>
  <c r="AJ8" i="445"/>
  <c r="AP8" i="445" s="1"/>
  <c r="AI31" i="445"/>
  <c r="AJ31" i="445"/>
  <c r="AP31" i="445" s="1"/>
  <c r="AJ21" i="445"/>
  <c r="AP21" i="445" s="1"/>
  <c r="AI21" i="445"/>
  <c r="AJ30" i="445"/>
  <c r="AP30" i="445" s="1"/>
  <c r="AI30" i="445"/>
  <c r="AI28" i="445"/>
  <c r="AJ28" i="445"/>
  <c r="AP28" i="445" s="1"/>
  <c r="AI20" i="445"/>
  <c r="AJ20" i="445"/>
  <c r="AP20" i="445" s="1"/>
  <c r="AJ25" i="445"/>
  <c r="AP25" i="445" s="1"/>
  <c r="AI25" i="445"/>
  <c r="AJ33" i="445"/>
  <c r="AP33" i="445" s="1"/>
  <c r="AI33" i="445"/>
  <c r="AJ16" i="445"/>
  <c r="AP16" i="445" s="1"/>
  <c r="AI16" i="445"/>
  <c r="AJ19" i="445"/>
  <c r="AP19" i="445" s="1"/>
  <c r="AI19" i="445"/>
  <c r="AJ11" i="445"/>
  <c r="AP11" i="445" s="1"/>
  <c r="AI11" i="445"/>
  <c r="AJ24" i="445"/>
  <c r="AP24" i="445" s="1"/>
  <c r="AI24" i="445"/>
  <c r="AI7" i="445"/>
  <c r="AJ7" i="445"/>
  <c r="AP7" i="445" s="1"/>
  <c r="AJ6" i="445"/>
  <c r="AP6" i="445" s="1"/>
  <c r="AI6" i="445"/>
  <c r="AJ17" i="445"/>
  <c r="AP17" i="445" s="1"/>
  <c r="AI17" i="445"/>
  <c r="AI18" i="445"/>
  <c r="AJ18" i="445"/>
  <c r="AP18" i="445" s="1"/>
  <c r="AI15" i="445"/>
  <c r="AJ15" i="445"/>
  <c r="AP15" i="445" s="1"/>
  <c r="AJ32" i="445"/>
  <c r="AP32" i="445" s="1"/>
  <c r="AI32" i="445"/>
  <c r="AI29" i="445"/>
  <c r="AJ29" i="445"/>
  <c r="AP29" i="445" s="1"/>
  <c r="AJ4" i="445"/>
  <c r="AP4" i="445" s="1"/>
  <c r="AI4" i="445"/>
  <c r="AI27" i="445"/>
  <c r="AJ27" i="445"/>
  <c r="AP27" i="445" s="1"/>
  <c r="AJ12" i="445"/>
  <c r="AP12" i="445" s="1"/>
  <c r="AI12" i="445"/>
  <c r="AJ14" i="445"/>
  <c r="AP14" i="445" s="1"/>
  <c r="AI14" i="445"/>
  <c r="AI22" i="445"/>
  <c r="AJ22" i="445"/>
  <c r="AP22" i="445" s="1"/>
  <c r="AI10" i="445"/>
  <c r="AJ10" i="445"/>
  <c r="AP10" i="445" s="1"/>
  <c r="AJ26" i="445"/>
  <c r="AP26" i="445" s="1"/>
  <c r="AI26" i="445"/>
  <c r="AJ5" i="445"/>
  <c r="AP5" i="445" s="1"/>
  <c r="AI5" i="445"/>
  <c r="AJ22" i="415"/>
  <c r="AP22" i="415" s="1"/>
  <c r="AI22" i="415"/>
  <c r="AJ18" i="415"/>
  <c r="AP18" i="415" s="1"/>
  <c r="AI18" i="415"/>
  <c r="AJ8" i="415"/>
  <c r="AP8" i="415" s="1"/>
  <c r="AI8" i="415"/>
  <c r="AR43" i="346"/>
  <c r="AS43" i="346"/>
  <c r="AY43" i="346" s="1"/>
  <c r="AI16" i="415"/>
  <c r="AJ16" i="415"/>
  <c r="AP16" i="415" s="1"/>
  <c r="AJ10" i="415"/>
  <c r="AP10" i="415" s="1"/>
  <c r="AI10" i="415"/>
  <c r="AS36" i="346"/>
  <c r="AY36" i="346" s="1"/>
  <c r="AR36" i="346"/>
  <c r="AR40" i="346"/>
  <c r="AS40" i="346"/>
  <c r="AY40" i="346" s="1"/>
  <c r="AR42" i="346"/>
  <c r="AS42" i="346"/>
  <c r="AY42" i="346" s="1"/>
  <c r="AI12" i="415"/>
  <c r="AJ12" i="415"/>
  <c r="AP12" i="415" s="1"/>
  <c r="AJ6" i="415"/>
  <c r="AP6" i="415" s="1"/>
  <c r="AI6" i="415"/>
  <c r="AR38" i="346"/>
  <c r="AS38" i="346"/>
  <c r="AY38" i="346" s="1"/>
  <c r="AR41" i="346"/>
  <c r="AS41" i="346"/>
  <c r="AY41" i="346" s="1"/>
  <c r="AI13" i="415"/>
  <c r="AJ13" i="415"/>
  <c r="AP13" i="415" s="1"/>
  <c r="AS44" i="346"/>
  <c r="AY44" i="346" s="1"/>
  <c r="AR44" i="346"/>
  <c r="A211" i="1"/>
  <c r="A162" i="1"/>
  <c r="A243" i="1"/>
  <c r="A15" i="1"/>
  <c r="A16" i="1" l="1"/>
  <c r="A164" i="1"/>
  <c r="A244" i="1"/>
  <c r="A212" i="1"/>
  <c r="A213" i="1" l="1"/>
  <c r="A165" i="1"/>
  <c r="A245" i="1"/>
  <c r="A17" i="1"/>
  <c r="A18" i="1" l="1"/>
  <c r="A166" i="1"/>
  <c r="A246" i="1"/>
  <c r="A214" i="1"/>
  <c r="A215" i="1" l="1"/>
  <c r="A167" i="1"/>
  <c r="A247" i="1"/>
  <c r="A19" i="1"/>
  <c r="A6" i="1" l="1"/>
  <c r="A20" i="1"/>
  <c r="A168" i="1"/>
  <c r="A248" i="1"/>
  <c r="A216" i="1"/>
  <c r="A7" i="1" l="1"/>
  <c r="A217" i="1"/>
  <c r="A169" i="1"/>
  <c r="A249" i="1"/>
  <c r="A21" i="1"/>
  <c r="A8" i="1" l="1"/>
  <c r="A22" i="1"/>
  <c r="A170" i="1"/>
  <c r="A250" i="1"/>
  <c r="A218" i="1"/>
  <c r="A9" i="1" l="1"/>
  <c r="A10" i="1"/>
  <c r="A252" i="1"/>
  <c r="A251" i="1"/>
  <c r="A23" i="1"/>
  <c r="A219" i="1"/>
  <c r="A171" i="1"/>
  <c r="A220" i="1" l="1"/>
  <c r="A172" i="1"/>
  <c r="A26" i="1" l="1"/>
  <c r="A27" i="1"/>
  <c r="A221" i="1"/>
  <c r="A173" i="1"/>
  <c r="A28" i="1" l="1"/>
  <c r="A222" i="1"/>
  <c r="A174" i="1"/>
  <c r="A176" i="1" l="1"/>
  <c r="A29" i="1"/>
  <c r="A223" i="1"/>
  <c r="A224" i="1" l="1"/>
  <c r="A177" i="1"/>
  <c r="A30" i="1"/>
  <c r="A178" i="1" l="1"/>
  <c r="A31" i="1"/>
  <c r="A225" i="1"/>
  <c r="A32" i="1" l="1"/>
  <c r="A226" i="1"/>
  <c r="A179" i="1"/>
  <c r="A227" i="1" l="1"/>
  <c r="A180" i="1"/>
  <c r="A33" i="1"/>
  <c r="A181" i="1" l="1"/>
  <c r="A34" i="1"/>
  <c r="A228" i="1"/>
  <c r="A37" i="1" l="1"/>
  <c r="A35" i="1"/>
  <c r="A229" i="1"/>
  <c r="A182" i="1"/>
  <c r="A38" i="1" l="1"/>
  <c r="A230" i="1"/>
  <c r="A183" i="1"/>
  <c r="A36" i="1"/>
  <c r="A39" i="1" l="1"/>
  <c r="A184" i="1"/>
  <c r="A231" i="1"/>
  <c r="A40" i="1" l="1"/>
  <c r="A232" i="1"/>
  <c r="A185" i="1"/>
  <c r="A233" i="1" l="1"/>
  <c r="A186" i="1"/>
  <c r="A45" i="1" l="1"/>
  <c r="A187" i="1"/>
  <c r="A234" i="1"/>
  <c r="A46" i="1" l="1"/>
  <c r="A235" i="1"/>
  <c r="A188" i="1"/>
  <c r="A47" i="1" l="1"/>
  <c r="A236" i="1"/>
  <c r="A189" i="1"/>
  <c r="A48" i="1" l="1"/>
  <c r="A190" i="1"/>
  <c r="A238" i="1"/>
  <c r="A237" i="1"/>
  <c r="A49" i="1" l="1"/>
  <c r="A191" i="1"/>
  <c r="A50" i="1" l="1"/>
  <c r="A192" i="1"/>
  <c r="A51" i="1" l="1"/>
  <c r="A193" i="1"/>
  <c r="A52" i="1" l="1"/>
  <c r="A194" i="1"/>
  <c r="A53" i="1" l="1"/>
  <c r="A195" i="1"/>
  <c r="A54" i="1" l="1"/>
  <c r="A196" i="1"/>
  <c r="A197" i="1" l="1"/>
  <c r="A58" i="1" l="1"/>
  <c r="A198" i="1"/>
  <c r="A59" i="1" l="1"/>
  <c r="A199" i="1"/>
  <c r="A60" i="1" l="1"/>
  <c r="A200" i="1"/>
  <c r="A61" i="1" l="1"/>
  <c r="A201" i="1"/>
  <c r="A62" i="1" l="1"/>
  <c r="A202" i="1"/>
  <c r="A63" i="1" l="1"/>
  <c r="A203" i="1"/>
  <c r="A64" i="1" l="1"/>
  <c r="A204" i="1"/>
  <c r="A65" i="1" l="1"/>
  <c r="A206" i="1"/>
  <c r="A205" i="1"/>
  <c r="A66" i="1" l="1"/>
  <c r="A67" i="1" l="1"/>
  <c r="A68" i="1" l="1"/>
  <c r="A69" i="1" l="1"/>
  <c r="A70" i="1" l="1"/>
  <c r="A71" i="1" l="1"/>
  <c r="A72" i="1" l="1"/>
  <c r="A73" i="1" l="1"/>
  <c r="A74" i="1" l="1"/>
  <c r="A75" i="1" l="1"/>
  <c r="A76" i="1" l="1"/>
  <c r="A77" i="1" l="1"/>
  <c r="A78" i="1" l="1"/>
  <c r="A79" i="1" l="1"/>
  <c r="A80" i="1" l="1"/>
  <c r="A81" i="1" l="1"/>
  <c r="A82" i="1" l="1"/>
  <c r="A83" i="1" l="1"/>
  <c r="A84" i="1" l="1"/>
  <c r="A85" i="1" l="1"/>
  <c r="A89" i="1" l="1"/>
  <c r="A91" i="1" l="1"/>
  <c r="A93" i="1" l="1"/>
  <c r="A94" i="1" l="1"/>
  <c r="A95" i="1" l="1"/>
  <c r="A96" i="1" l="1"/>
  <c r="A97" i="1" l="1"/>
  <c r="A100" i="1" l="1"/>
  <c r="A101" i="1" l="1"/>
  <c r="A103" i="1" l="1"/>
  <c r="A102" i="1"/>
  <c r="A104" i="1" l="1"/>
  <c r="A105" i="1" l="1"/>
  <c r="A106" i="1" l="1"/>
  <c r="A107" i="1" l="1"/>
  <c r="A108" i="1" l="1"/>
  <c r="A111" i="1" l="1"/>
  <c r="A112" i="1" l="1"/>
  <c r="A114" i="1" l="1"/>
  <c r="A115" i="1" l="1"/>
  <c r="A116" i="1" l="1"/>
  <c r="A117" i="1" l="1"/>
  <c r="A118" i="1" l="1"/>
  <c r="A119" i="1" l="1"/>
  <c r="A120" i="1" l="1"/>
  <c r="A121" i="1" l="1"/>
  <c r="A122" i="1" l="1"/>
  <c r="A123" i="1" l="1"/>
  <c r="A124" i="1" l="1"/>
  <c r="A125" i="1" l="1"/>
  <c r="A126" i="1" l="1"/>
  <c r="A127" i="1" l="1"/>
  <c r="A128" i="1" l="1"/>
  <c r="A129" i="1" l="1"/>
  <c r="A130" i="1" l="1"/>
  <c r="A131" i="1" l="1"/>
  <c r="A132" i="1" l="1"/>
  <c r="A133" i="1" l="1"/>
  <c r="A134" i="1" l="1"/>
  <c r="A135" i="1" l="1"/>
  <c r="A136" i="1"/>
  <c r="A137" i="1" l="1"/>
  <c r="A138" i="1" l="1"/>
  <c r="A139" i="1"/>
  <c r="A140" i="1" l="1"/>
  <c r="A142" i="1" l="1"/>
  <c r="A143" i="1" l="1"/>
  <c r="A144" i="1"/>
  <c r="A145" i="1" l="1"/>
  <c r="A146" i="1" l="1"/>
  <c r="A147" i="1" l="1"/>
  <c r="A148" i="1" l="1"/>
  <c r="A149" i="1" l="1"/>
  <c r="A150" i="1" l="1"/>
  <c r="A151" i="1" l="1"/>
  <c r="A156" i="1" l="1"/>
  <c r="A157" i="1"/>
  <c r="Q3" i="130" l="1"/>
  <c r="V5" i="130"/>
  <c r="V1086" i="130" l="1"/>
  <c r="V1078" i="130"/>
  <c r="V1070" i="130"/>
  <c r="V1062" i="130"/>
  <c r="V1054" i="130"/>
  <c r="V1046" i="130"/>
  <c r="V1038" i="130"/>
  <c r="V1030" i="130"/>
  <c r="V1022" i="130"/>
  <c r="V1014" i="130"/>
  <c r="V1006" i="130"/>
  <c r="V998" i="130"/>
  <c r="V990" i="130"/>
  <c r="V982" i="130"/>
  <c r="V974" i="130"/>
  <c r="V966" i="130"/>
  <c r="V958" i="130"/>
  <c r="V950" i="130"/>
  <c r="V942" i="130"/>
  <c r="V934" i="130"/>
  <c r="V926" i="130"/>
  <c r="V918" i="130"/>
  <c r="V1079" i="130"/>
  <c r="V1071" i="130"/>
  <c r="V1063" i="130"/>
  <c r="V1055" i="130"/>
  <c r="V1047" i="130"/>
  <c r="V1039" i="130"/>
  <c r="V1031" i="130"/>
  <c r="V1023" i="130"/>
  <c r="V1015" i="130"/>
  <c r="V1007" i="130"/>
  <c r="V999" i="130"/>
  <c r="V991" i="130"/>
  <c r="V983" i="130"/>
  <c r="V975" i="130"/>
  <c r="V967" i="130"/>
  <c r="V959" i="130"/>
  <c r="V951" i="130"/>
  <c r="V943" i="130"/>
  <c r="V935" i="130"/>
  <c r="V927" i="130"/>
  <c r="V919" i="130"/>
  <c r="V911" i="130"/>
  <c r="V903" i="130"/>
  <c r="V895" i="130"/>
  <c r="V887" i="130"/>
  <c r="V879" i="130"/>
  <c r="V871" i="130"/>
  <c r="V863" i="130"/>
  <c r="V855" i="130"/>
  <c r="V847" i="130"/>
  <c r="V839" i="130"/>
  <c r="V831" i="130"/>
  <c r="V823" i="130"/>
  <c r="V815" i="130"/>
  <c r="V807" i="130"/>
  <c r="V799" i="130"/>
  <c r="V791" i="130"/>
  <c r="V783" i="130"/>
  <c r="V775" i="130"/>
  <c r="V767" i="130"/>
  <c r="V759" i="130"/>
  <c r="V751" i="130"/>
  <c r="V896" i="130"/>
  <c r="V864" i="130"/>
  <c r="V832" i="130"/>
  <c r="V800" i="130"/>
  <c r="V768" i="130"/>
  <c r="V745" i="130"/>
  <c r="V737" i="130"/>
  <c r="V729" i="130"/>
  <c r="V721" i="130"/>
  <c r="V713" i="130"/>
  <c r="V705" i="130"/>
  <c r="V697" i="130"/>
  <c r="V689" i="130"/>
  <c r="V681" i="130"/>
  <c r="V673" i="130"/>
  <c r="V665" i="130"/>
  <c r="V657" i="130"/>
  <c r="V649" i="130"/>
  <c r="V641" i="130"/>
  <c r="V633" i="130"/>
  <c r="V625" i="130"/>
  <c r="V617" i="130"/>
  <c r="V609" i="130"/>
  <c r="V601" i="130"/>
  <c r="V593" i="130"/>
  <c r="V585" i="130"/>
  <c r="V577" i="130"/>
  <c r="V569" i="130"/>
  <c r="V561" i="130"/>
  <c r="V553" i="130"/>
  <c r="V545" i="130"/>
  <c r="V537" i="130"/>
  <c r="V529" i="130"/>
  <c r="V521" i="130"/>
  <c r="V513" i="130"/>
  <c r="V505" i="130"/>
  <c r="V497" i="130"/>
  <c r="V489" i="130"/>
  <c r="V481" i="130"/>
  <c r="V473" i="130"/>
  <c r="V465" i="130"/>
  <c r="V457" i="130"/>
  <c r="V914" i="130"/>
  <c r="V882" i="130"/>
  <c r="V850" i="130"/>
  <c r="V818" i="130"/>
  <c r="V786" i="130"/>
  <c r="V754" i="130"/>
  <c r="V892" i="130"/>
  <c r="V860" i="130"/>
  <c r="V910" i="130"/>
  <c r="V806" i="130"/>
  <c r="V746" i="130"/>
  <c r="V714" i="130"/>
  <c r="V682" i="130"/>
  <c r="V650" i="130"/>
  <c r="V618" i="130"/>
  <c r="V586" i="130"/>
  <c r="V554" i="130"/>
  <c r="V522" i="130"/>
  <c r="V490" i="130"/>
  <c r="V458" i="130"/>
  <c r="V444" i="130"/>
  <c r="V436" i="130"/>
  <c r="V428" i="130"/>
  <c r="V420" i="130"/>
  <c r="V412" i="130"/>
  <c r="V404" i="130"/>
  <c r="V396" i="130"/>
  <c r="V388" i="130"/>
  <c r="V380" i="130"/>
  <c r="V372" i="130"/>
  <c r="V364" i="130"/>
  <c r="V356" i="130"/>
  <c r="V348" i="130"/>
  <c r="V340" i="130"/>
  <c r="V332" i="130"/>
  <c r="V838" i="130"/>
  <c r="V780" i="130"/>
  <c r="V732" i="130"/>
  <c r="V700" i="130"/>
  <c r="V668" i="130"/>
  <c r="V636" i="130"/>
  <c r="V604" i="130"/>
  <c r="V572" i="130"/>
  <c r="V540" i="130"/>
  <c r="V508" i="130"/>
  <c r="V476" i="130"/>
  <c r="V894" i="130"/>
  <c r="V798" i="130"/>
  <c r="V742" i="130"/>
  <c r="V710" i="130"/>
  <c r="V678" i="130"/>
  <c r="V646" i="130"/>
  <c r="V614" i="130"/>
  <c r="V582" i="130"/>
  <c r="V550" i="130"/>
  <c r="V518" i="130"/>
  <c r="V486" i="130"/>
  <c r="V454" i="130"/>
  <c r="V443" i="130"/>
  <c r="V435" i="130"/>
  <c r="V427" i="130"/>
  <c r="V419" i="130"/>
  <c r="V411" i="130"/>
  <c r="V403" i="130"/>
  <c r="V395" i="130"/>
  <c r="V387" i="130"/>
  <c r="V379" i="130"/>
  <c r="V371" i="130"/>
  <c r="V720" i="130"/>
  <c r="V592" i="130"/>
  <c r="V464" i="130"/>
  <c r="V343" i="130"/>
  <c r="V804" i="130"/>
  <c r="V648" i="130"/>
  <c r="V520" i="130"/>
  <c r="V361" i="130"/>
  <c r="V329" i="130"/>
  <c r="V321" i="130"/>
  <c r="V313" i="130"/>
  <c r="V305" i="130"/>
  <c r="V297" i="130"/>
  <c r="V289" i="130"/>
  <c r="V281" i="130"/>
  <c r="V273" i="130"/>
  <c r="V265" i="130"/>
  <c r="V257" i="130"/>
  <c r="V249" i="130"/>
  <c r="V241" i="130"/>
  <c r="V233" i="130"/>
  <c r="V225" i="130"/>
  <c r="V217" i="130"/>
  <c r="V209" i="130"/>
  <c r="V201" i="130"/>
  <c r="V193" i="130"/>
  <c r="V185" i="130"/>
  <c r="V177" i="130"/>
  <c r="V169" i="130"/>
  <c r="V161" i="130"/>
  <c r="V153" i="130"/>
  <c r="V143" i="130"/>
  <c r="V135" i="130"/>
  <c r="V664" i="130"/>
  <c r="V504" i="130"/>
  <c r="V341" i="130"/>
  <c r="V324" i="130"/>
  <c r="V316" i="130"/>
  <c r="V308" i="130"/>
  <c r="V300" i="130"/>
  <c r="V292" i="130"/>
  <c r="V284" i="130"/>
  <c r="V276" i="130"/>
  <c r="V268" i="130"/>
  <c r="V258" i="130"/>
  <c r="V250" i="130"/>
  <c r="V238" i="130"/>
  <c r="V672" i="130"/>
  <c r="V544" i="130"/>
  <c r="V355" i="130"/>
  <c r="V696" i="130"/>
  <c r="V246" i="130"/>
  <c r="V216" i="130"/>
  <c r="V184" i="130"/>
  <c r="V152" i="130"/>
  <c r="V228" i="130"/>
  <c r="V196" i="130"/>
  <c r="V164" i="130"/>
  <c r="V132" i="130"/>
  <c r="V206" i="130"/>
  <c r="V158" i="130"/>
  <c r="V218" i="130"/>
  <c r="V186" i="130"/>
  <c r="V154" i="130"/>
  <c r="V134" i="130"/>
  <c r="V1084" i="130"/>
  <c r="V1076" i="130"/>
  <c r="V1068" i="130"/>
  <c r="V1060" i="130"/>
  <c r="V1052" i="130"/>
  <c r="V1044" i="130"/>
  <c r="V1036" i="130"/>
  <c r="V1028" i="130"/>
  <c r="V1020" i="130"/>
  <c r="V1012" i="130"/>
  <c r="V1004" i="130"/>
  <c r="V996" i="130"/>
  <c r="V988" i="130"/>
  <c r="V980" i="130"/>
  <c r="V972" i="130"/>
  <c r="V964" i="130"/>
  <c r="V956" i="130"/>
  <c r="V948" i="130"/>
  <c r="V940" i="130"/>
  <c r="V932" i="130"/>
  <c r="V924" i="130"/>
  <c r="V1085" i="130"/>
  <c r="V1077" i="130"/>
  <c r="V1069" i="130"/>
  <c r="V1061" i="130"/>
  <c r="V1053" i="130"/>
  <c r="V1045" i="130"/>
  <c r="V1037" i="130"/>
  <c r="V1029" i="130"/>
  <c r="V1021" i="130"/>
  <c r="V1013" i="130"/>
  <c r="V1005" i="130"/>
  <c r="V997" i="130"/>
  <c r="V989" i="130"/>
  <c r="V981" i="130"/>
  <c r="V973" i="130"/>
  <c r="V965" i="130"/>
  <c r="V957" i="130"/>
  <c r="V949" i="130"/>
  <c r="V941" i="130"/>
  <c r="V933" i="130"/>
  <c r="V925" i="130"/>
  <c r="V917" i="130"/>
  <c r="V909" i="130"/>
  <c r="V901" i="130"/>
  <c r="V893" i="130"/>
  <c r="V885" i="130"/>
  <c r="V877" i="130"/>
  <c r="V869" i="130"/>
  <c r="V861" i="130"/>
  <c r="V853" i="130"/>
  <c r="V845" i="130"/>
  <c r="V837" i="130"/>
  <c r="V829" i="130"/>
  <c r="V821" i="130"/>
  <c r="V813" i="130"/>
  <c r="V805" i="130"/>
  <c r="V797" i="130"/>
  <c r="V789" i="130"/>
  <c r="V781" i="130"/>
  <c r="V773" i="130"/>
  <c r="V765" i="130"/>
  <c r="V757" i="130"/>
  <c r="V749" i="130"/>
  <c r="V888" i="130"/>
  <c r="V856" i="130"/>
  <c r="V824" i="130"/>
  <c r="V792" i="130"/>
  <c r="V760" i="130"/>
  <c r="V743" i="130"/>
  <c r="V735" i="130"/>
  <c r="V727" i="130"/>
  <c r="V719" i="130"/>
  <c r="V711" i="130"/>
  <c r="V703" i="130"/>
  <c r="V695" i="130"/>
  <c r="V687" i="130"/>
  <c r="V679" i="130"/>
  <c r="V671" i="130"/>
  <c r="V663" i="130"/>
  <c r="V655" i="130"/>
  <c r="V647" i="130"/>
  <c r="V639" i="130"/>
  <c r="V631" i="130"/>
  <c r="V623" i="130"/>
  <c r="V615" i="130"/>
  <c r="V607" i="130"/>
  <c r="V599" i="130"/>
  <c r="V591" i="130"/>
  <c r="V583" i="130"/>
  <c r="V575" i="130"/>
  <c r="V567" i="130"/>
  <c r="V559" i="130"/>
  <c r="V551" i="130"/>
  <c r="V543" i="130"/>
  <c r="V535" i="130"/>
  <c r="V527" i="130"/>
  <c r="V519" i="130"/>
  <c r="V511" i="130"/>
  <c r="V503" i="130"/>
  <c r="V495" i="130"/>
  <c r="V487" i="130"/>
  <c r="V479" i="130"/>
  <c r="V471" i="130"/>
  <c r="V463" i="130"/>
  <c r="V455" i="130"/>
  <c r="V906" i="130"/>
  <c r="V874" i="130"/>
  <c r="V842" i="130"/>
  <c r="V810" i="130"/>
  <c r="V778" i="130"/>
  <c r="V916" i="130"/>
  <c r="V884" i="130"/>
  <c r="V852" i="130"/>
  <c r="V878" i="130"/>
  <c r="V790" i="130"/>
  <c r="V738" i="130"/>
  <c r="V706" i="130"/>
  <c r="V674" i="130"/>
  <c r="V642" i="130"/>
  <c r="V610" i="130"/>
  <c r="V578" i="130"/>
  <c r="V546" i="130"/>
  <c r="V514" i="130"/>
  <c r="V482" i="130"/>
  <c r="V450" i="130"/>
  <c r="V442" i="130"/>
  <c r="V434" i="130"/>
  <c r="V426" i="130"/>
  <c r="V418" i="130"/>
  <c r="V410" i="130"/>
  <c r="V402" i="130"/>
  <c r="V394" i="130"/>
  <c r="V386" i="130"/>
  <c r="V378" i="130"/>
  <c r="V370" i="130"/>
  <c r="V362" i="130"/>
  <c r="V354" i="130"/>
  <c r="V346" i="130"/>
  <c r="V338" i="130"/>
  <c r="V330" i="130"/>
  <c r="V828" i="130"/>
  <c r="V764" i="130"/>
  <c r="V724" i="130"/>
  <c r="V692" i="130"/>
  <c r="V660" i="130"/>
  <c r="V628" i="130"/>
  <c r="V596" i="130"/>
  <c r="V564" i="130"/>
  <c r="V532" i="130"/>
  <c r="V500" i="130"/>
  <c r="V468" i="130"/>
  <c r="V862" i="130"/>
  <c r="V782" i="130"/>
  <c r="V734" i="130"/>
  <c r="V702" i="130"/>
  <c r="V670" i="130"/>
  <c r="V638" i="130"/>
  <c r="V606" i="130"/>
  <c r="V574" i="130"/>
  <c r="V542" i="130"/>
  <c r="V510" i="130"/>
  <c r="V478" i="130"/>
  <c r="V449" i="130"/>
  <c r="V441" i="130"/>
  <c r="V433" i="130"/>
  <c r="V425" i="130"/>
  <c r="V417" i="130"/>
  <c r="V409" i="130"/>
  <c r="V401" i="130"/>
  <c r="V393" i="130"/>
  <c r="V385" i="130"/>
  <c r="V377" i="130"/>
  <c r="V886" i="130"/>
  <c r="V688" i="130"/>
  <c r="V560" i="130"/>
  <c r="V367" i="130"/>
  <c r="V335" i="130"/>
  <c r="V744" i="130"/>
  <c r="V616" i="130"/>
  <c r="V488" i="130"/>
  <c r="V353" i="130"/>
  <c r="V327" i="130"/>
  <c r="V319" i="130"/>
  <c r="V311" i="130"/>
  <c r="V303" i="130"/>
  <c r="V295" i="130"/>
  <c r="V287" i="130"/>
  <c r="V279" i="130"/>
  <c r="V271" i="130"/>
  <c r="V263" i="130"/>
  <c r="V255" i="130"/>
  <c r="V247" i="130"/>
  <c r="V239" i="130"/>
  <c r="V231" i="130"/>
  <c r="V223" i="130"/>
  <c r="V215" i="130"/>
  <c r="V207" i="130"/>
  <c r="V199" i="130"/>
  <c r="V191" i="130"/>
  <c r="V183" i="130"/>
  <c r="V1082" i="130"/>
  <c r="V1074" i="130"/>
  <c r="V1066" i="130"/>
  <c r="V1058" i="130"/>
  <c r="V1050" i="130"/>
  <c r="V1042" i="130"/>
  <c r="V1034" i="130"/>
  <c r="V1026" i="130"/>
  <c r="V1018" i="130"/>
  <c r="V1010" i="130"/>
  <c r="V1002" i="130"/>
  <c r="V994" i="130"/>
  <c r="V986" i="130"/>
  <c r="V978" i="130"/>
  <c r="V970" i="130"/>
  <c r="V962" i="130"/>
  <c r="V954" i="130"/>
  <c r="V946" i="130"/>
  <c r="V938" i="130"/>
  <c r="V930" i="130"/>
  <c r="V922" i="130"/>
  <c r="V1083" i="130"/>
  <c r="V1075" i="130"/>
  <c r="V1067" i="130"/>
  <c r="V1059" i="130"/>
  <c r="V1051" i="130"/>
  <c r="V1043" i="130"/>
  <c r="V1035" i="130"/>
  <c r="V1027" i="130"/>
  <c r="V1019" i="130"/>
  <c r="V1011" i="130"/>
  <c r="V1003" i="130"/>
  <c r="V995" i="130"/>
  <c r="V987" i="130"/>
  <c r="V979" i="130"/>
  <c r="V971" i="130"/>
  <c r="V963" i="130"/>
  <c r="V955" i="130"/>
  <c r="V947" i="130"/>
  <c r="V939" i="130"/>
  <c r="V931" i="130"/>
  <c r="V923" i="130"/>
  <c r="V915" i="130"/>
  <c r="V907" i="130"/>
  <c r="V899" i="130"/>
  <c r="V891" i="130"/>
  <c r="V883" i="130"/>
  <c r="V875" i="130"/>
  <c r="V867" i="130"/>
  <c r="V859" i="130"/>
  <c r="V851" i="130"/>
  <c r="V843" i="130"/>
  <c r="V835" i="130"/>
  <c r="V827" i="130"/>
  <c r="V819" i="130"/>
  <c r="V811" i="130"/>
  <c r="V803" i="130"/>
  <c r="V795" i="130"/>
  <c r="V787" i="130"/>
  <c r="V779" i="130"/>
  <c r="V771" i="130"/>
  <c r="V763" i="130"/>
  <c r="V755" i="130"/>
  <c r="V912" i="130"/>
  <c r="V880" i="130"/>
  <c r="V848" i="130"/>
  <c r="V816" i="130"/>
  <c r="V784" i="130"/>
  <c r="V752" i="130"/>
  <c r="V741" i="130"/>
  <c r="V733" i="130"/>
  <c r="V725" i="130"/>
  <c r="V717" i="130"/>
  <c r="V709" i="130"/>
  <c r="V701" i="130"/>
  <c r="V693" i="130"/>
  <c r="V685" i="130"/>
  <c r="V677" i="130"/>
  <c r="V669" i="130"/>
  <c r="V661" i="130"/>
  <c r="V653" i="130"/>
  <c r="V645" i="130"/>
  <c r="V637" i="130"/>
  <c r="V629" i="130"/>
  <c r="V621" i="130"/>
  <c r="V613" i="130"/>
  <c r="V605" i="130"/>
  <c r="V597" i="130"/>
  <c r="V589" i="130"/>
  <c r="V581" i="130"/>
  <c r="V573" i="130"/>
  <c r="V565" i="130"/>
  <c r="V557" i="130"/>
  <c r="V549" i="130"/>
  <c r="V541" i="130"/>
  <c r="V533" i="130"/>
  <c r="V525" i="130"/>
  <c r="V517" i="130"/>
  <c r="V509" i="130"/>
  <c r="V501" i="130"/>
  <c r="V493" i="130"/>
  <c r="V485" i="130"/>
  <c r="V477" i="130"/>
  <c r="V469" i="130"/>
  <c r="V461" i="130"/>
  <c r="V453" i="130"/>
  <c r="V898" i="130"/>
  <c r="V866" i="130"/>
  <c r="V834" i="130"/>
  <c r="V802" i="130"/>
  <c r="V770" i="130"/>
  <c r="V908" i="130"/>
  <c r="V876" i="130"/>
  <c r="V844" i="130"/>
  <c r="V846" i="130"/>
  <c r="V774" i="130"/>
  <c r="V730" i="130"/>
  <c r="V698" i="130"/>
  <c r="V666" i="130"/>
  <c r="V634" i="130"/>
  <c r="V602" i="130"/>
  <c r="V570" i="130"/>
  <c r="V538" i="130"/>
  <c r="V506" i="130"/>
  <c r="V474" i="130"/>
  <c r="V448" i="130"/>
  <c r="V440" i="130"/>
  <c r="V432" i="130"/>
  <c r="V424" i="130"/>
  <c r="V416" i="130"/>
  <c r="V408" i="130"/>
  <c r="V400" i="130"/>
  <c r="V392" i="130"/>
  <c r="V384" i="130"/>
  <c r="V376" i="130"/>
  <c r="V368" i="130"/>
  <c r="V360" i="130"/>
  <c r="V352" i="130"/>
  <c r="V344" i="130"/>
  <c r="V336" i="130"/>
  <c r="V902" i="130"/>
  <c r="V812" i="130"/>
  <c r="V748" i="130"/>
  <c r="V716" i="130"/>
  <c r="V684" i="130"/>
  <c r="V652" i="130"/>
  <c r="V620" i="130"/>
  <c r="V588" i="130"/>
  <c r="V556" i="130"/>
  <c r="V524" i="130"/>
  <c r="V492" i="130"/>
  <c r="V460" i="130"/>
  <c r="V830" i="130"/>
  <c r="V766" i="130"/>
  <c r="V726" i="130"/>
  <c r="V694" i="130"/>
  <c r="V662" i="130"/>
  <c r="V630" i="130"/>
  <c r="V598" i="130"/>
  <c r="V566" i="130"/>
  <c r="V534" i="130"/>
  <c r="V502" i="130"/>
  <c r="V470" i="130"/>
  <c r="V447" i="130"/>
  <c r="V1080" i="130"/>
  <c r="V1072" i="130"/>
  <c r="V1064" i="130"/>
  <c r="V1056" i="130"/>
  <c r="V1048" i="130"/>
  <c r="V1040" i="130"/>
  <c r="V1032" i="130"/>
  <c r="V1024" i="130"/>
  <c r="V1016" i="130"/>
  <c r="V1008" i="130"/>
  <c r="V1000" i="130"/>
  <c r="V992" i="130"/>
  <c r="V984" i="130"/>
  <c r="V976" i="130"/>
  <c r="V968" i="130"/>
  <c r="V960" i="130"/>
  <c r="V952" i="130"/>
  <c r="V944" i="130"/>
  <c r="V936" i="130"/>
  <c r="V928" i="130"/>
  <c r="V920" i="130"/>
  <c r="V1081" i="130"/>
  <c r="V1073" i="130"/>
  <c r="V1065" i="130"/>
  <c r="V1057" i="130"/>
  <c r="V1049" i="130"/>
  <c r="V1041" i="130"/>
  <c r="V1033" i="130"/>
  <c r="V1025" i="130"/>
  <c r="V1017" i="130"/>
  <c r="V1009" i="130"/>
  <c r="V1001" i="130"/>
  <c r="V993" i="130"/>
  <c r="V985" i="130"/>
  <c r="V977" i="130"/>
  <c r="V969" i="130"/>
  <c r="V961" i="130"/>
  <c r="V953" i="130"/>
  <c r="V945" i="130"/>
  <c r="V937" i="130"/>
  <c r="V929" i="130"/>
  <c r="V921" i="130"/>
  <c r="V913" i="130"/>
  <c r="V905" i="130"/>
  <c r="V897" i="130"/>
  <c r="V889" i="130"/>
  <c r="V881" i="130"/>
  <c r="V873" i="130"/>
  <c r="V865" i="130"/>
  <c r="V857" i="130"/>
  <c r="V849" i="130"/>
  <c r="V841" i="130"/>
  <c r="V833" i="130"/>
  <c r="V825" i="130"/>
  <c r="V817" i="130"/>
  <c r="V809" i="130"/>
  <c r="V801" i="130"/>
  <c r="V793" i="130"/>
  <c r="V785" i="130"/>
  <c r="V777" i="130"/>
  <c r="V769" i="130"/>
  <c r="V761" i="130"/>
  <c r="V753" i="130"/>
  <c r="V904" i="130"/>
  <c r="V872" i="130"/>
  <c r="V840" i="130"/>
  <c r="V808" i="130"/>
  <c r="V776" i="130"/>
  <c r="V747" i="130"/>
  <c r="V739" i="130"/>
  <c r="V731" i="130"/>
  <c r="V723" i="130"/>
  <c r="V715" i="130"/>
  <c r="V707" i="130"/>
  <c r="V699" i="130"/>
  <c r="V691" i="130"/>
  <c r="V683" i="130"/>
  <c r="V675" i="130"/>
  <c r="V667" i="130"/>
  <c r="V659" i="130"/>
  <c r="V651" i="130"/>
  <c r="V643" i="130"/>
  <c r="V635" i="130"/>
  <c r="V627" i="130"/>
  <c r="V619" i="130"/>
  <c r="V611" i="130"/>
  <c r="V579" i="130"/>
  <c r="V547" i="130"/>
  <c r="V515" i="130"/>
  <c r="V483" i="130"/>
  <c r="V451" i="130"/>
  <c r="V794" i="130"/>
  <c r="V836" i="130"/>
  <c r="V690" i="130"/>
  <c r="V562" i="130"/>
  <c r="V446" i="130"/>
  <c r="V414" i="130"/>
  <c r="V382" i="130"/>
  <c r="V350" i="130"/>
  <c r="V796" i="130"/>
  <c r="V644" i="130"/>
  <c r="V516" i="130"/>
  <c r="V750" i="130"/>
  <c r="V622" i="130"/>
  <c r="V494" i="130"/>
  <c r="V437" i="130"/>
  <c r="V421" i="130"/>
  <c r="V405" i="130"/>
  <c r="V389" i="130"/>
  <c r="V373" i="130"/>
  <c r="V624" i="130"/>
  <c r="V351" i="130"/>
  <c r="V680" i="130"/>
  <c r="V369" i="130"/>
  <c r="V323" i="130"/>
  <c r="V307" i="130"/>
  <c r="V291" i="130"/>
  <c r="V275" i="130"/>
  <c r="V259" i="130"/>
  <c r="V243" i="130"/>
  <c r="V227" i="130"/>
  <c r="V211" i="130"/>
  <c r="V195" i="130"/>
  <c r="V179" i="130"/>
  <c r="V167" i="130"/>
  <c r="V157" i="130"/>
  <c r="V147" i="130"/>
  <c r="V133" i="130"/>
  <c r="V568" i="130"/>
  <c r="V349" i="130"/>
  <c r="V322" i="130"/>
  <c r="V312" i="130"/>
  <c r="V302" i="130"/>
  <c r="V290" i="130"/>
  <c r="V280" i="130"/>
  <c r="V270" i="130"/>
  <c r="V256" i="130"/>
  <c r="V244" i="130"/>
  <c r="V704" i="130"/>
  <c r="V512" i="130"/>
  <c r="V339" i="130"/>
  <c r="V260" i="130"/>
  <c r="V208" i="130"/>
  <c r="V168" i="130"/>
  <c r="V236" i="130"/>
  <c r="V188" i="130"/>
  <c r="V148" i="130"/>
  <c r="V214" i="130"/>
  <c r="V150" i="130"/>
  <c r="V202" i="130"/>
  <c r="V162" i="130"/>
  <c r="V190" i="130"/>
  <c r="V603" i="130"/>
  <c r="V571" i="130"/>
  <c r="V539" i="130"/>
  <c r="V507" i="130"/>
  <c r="V475" i="130"/>
  <c r="V890" i="130"/>
  <c r="V762" i="130"/>
  <c r="V822" i="130"/>
  <c r="V658" i="130"/>
  <c r="V530" i="130"/>
  <c r="V438" i="130"/>
  <c r="V406" i="130"/>
  <c r="V374" i="130"/>
  <c r="V342" i="130"/>
  <c r="V740" i="130"/>
  <c r="V612" i="130"/>
  <c r="V484" i="130"/>
  <c r="V718" i="130"/>
  <c r="V590" i="130"/>
  <c r="V462" i="130"/>
  <c r="V431" i="130"/>
  <c r="V415" i="130"/>
  <c r="V399" i="130"/>
  <c r="V383" i="130"/>
  <c r="V820" i="130"/>
  <c r="V528" i="130"/>
  <c r="V145" i="130"/>
  <c r="V584" i="130"/>
  <c r="V345" i="130"/>
  <c r="V317" i="130"/>
  <c r="V301" i="130"/>
  <c r="V285" i="130"/>
  <c r="V269" i="130"/>
  <c r="V253" i="130"/>
  <c r="V237" i="130"/>
  <c r="V221" i="130"/>
  <c r="V205" i="130"/>
  <c r="V189" i="130"/>
  <c r="V175" i="130"/>
  <c r="V165" i="130"/>
  <c r="V155" i="130"/>
  <c r="V141" i="130"/>
  <c r="V772" i="130"/>
  <c r="V536" i="130"/>
  <c r="V333" i="130"/>
  <c r="V320" i="130"/>
  <c r="V310" i="130"/>
  <c r="V298" i="130"/>
  <c r="V288" i="130"/>
  <c r="V278" i="130"/>
  <c r="V266" i="130"/>
  <c r="V254" i="130"/>
  <c r="V242" i="130"/>
  <c r="V640" i="130"/>
  <c r="V480" i="130"/>
  <c r="V331" i="130"/>
  <c r="V240" i="130"/>
  <c r="V200" i="130"/>
  <c r="V160" i="130"/>
  <c r="V220" i="130"/>
  <c r="V180" i="130"/>
  <c r="V140" i="130"/>
  <c r="V198" i="130"/>
  <c r="V234" i="130"/>
  <c r="V194" i="130"/>
  <c r="V146" i="130"/>
  <c r="V142" i="130"/>
  <c r="V595" i="130"/>
  <c r="V563" i="130"/>
  <c r="V531" i="130"/>
  <c r="V499" i="130"/>
  <c r="V467" i="130"/>
  <c r="V858" i="130"/>
  <c r="V900" i="130"/>
  <c r="V758" i="130"/>
  <c r="V626" i="130"/>
  <c r="V498" i="130"/>
  <c r="V430" i="130"/>
  <c r="V398" i="130"/>
  <c r="V366" i="130"/>
  <c r="V334" i="130"/>
  <c r="V708" i="130"/>
  <c r="V580" i="130"/>
  <c r="V452" i="130"/>
  <c r="V686" i="130"/>
  <c r="V558" i="130"/>
  <c r="V445" i="130"/>
  <c r="V429" i="130"/>
  <c r="V413" i="130"/>
  <c r="V397" i="130"/>
  <c r="V381" i="130"/>
  <c r="V756" i="130"/>
  <c r="V496" i="130"/>
  <c r="V854" i="130"/>
  <c r="V552" i="130"/>
  <c r="V337" i="130"/>
  <c r="V315" i="130"/>
  <c r="V299" i="130"/>
  <c r="V283" i="130"/>
  <c r="V267" i="130"/>
  <c r="V251" i="130"/>
  <c r="V235" i="130"/>
  <c r="V219" i="130"/>
  <c r="V203" i="130"/>
  <c r="V187" i="130"/>
  <c r="V173" i="130"/>
  <c r="V163" i="130"/>
  <c r="V151" i="130"/>
  <c r="V139" i="130"/>
  <c r="V728" i="130"/>
  <c r="V365" i="130"/>
  <c r="V328" i="130"/>
  <c r="V318" i="130"/>
  <c r="V306" i="130"/>
  <c r="V296" i="130"/>
  <c r="V286" i="130"/>
  <c r="V274" i="130"/>
  <c r="V264" i="130"/>
  <c r="V252" i="130"/>
  <c r="V788" i="130"/>
  <c r="V608" i="130"/>
  <c r="V363" i="130"/>
  <c r="V600" i="130"/>
  <c r="V232" i="130"/>
  <c r="V192" i="130"/>
  <c r="V144" i="130"/>
  <c r="V212" i="130"/>
  <c r="V172" i="130"/>
  <c r="V230" i="130"/>
  <c r="V182" i="130"/>
  <c r="V226" i="130"/>
  <c r="V178" i="130"/>
  <c r="V138" i="130"/>
  <c r="V587" i="130"/>
  <c r="V555" i="130"/>
  <c r="V523" i="130"/>
  <c r="V491" i="130"/>
  <c r="V459" i="130"/>
  <c r="V826" i="130"/>
  <c r="V868" i="130"/>
  <c r="V722" i="130"/>
  <c r="V594" i="130"/>
  <c r="V466" i="130"/>
  <c r="V422" i="130"/>
  <c r="V390" i="130"/>
  <c r="V358" i="130"/>
  <c r="V870" i="130"/>
  <c r="V676" i="130"/>
  <c r="V548" i="130"/>
  <c r="V814" i="130"/>
  <c r="V654" i="130"/>
  <c r="V526" i="130"/>
  <c r="V439" i="130"/>
  <c r="V423" i="130"/>
  <c r="V407" i="130"/>
  <c r="V391" i="130"/>
  <c r="V375" i="130"/>
  <c r="V656" i="130"/>
  <c r="V359" i="130"/>
  <c r="V712" i="130"/>
  <c r="V456" i="130"/>
  <c r="V325" i="130"/>
  <c r="V309" i="130"/>
  <c r="V293" i="130"/>
  <c r="V277" i="130"/>
  <c r="V261" i="130"/>
  <c r="V245" i="130"/>
  <c r="V229" i="130"/>
  <c r="V213" i="130"/>
  <c r="V197" i="130"/>
  <c r="V181" i="130"/>
  <c r="V171" i="130"/>
  <c r="V159" i="130"/>
  <c r="V149" i="130"/>
  <c r="V137" i="130"/>
  <c r="V632" i="130"/>
  <c r="V357" i="130"/>
  <c r="V326" i="130"/>
  <c r="V314" i="130"/>
  <c r="V304" i="130"/>
  <c r="V294" i="130"/>
  <c r="V282" i="130"/>
  <c r="V272" i="130"/>
  <c r="V262" i="130"/>
  <c r="V248" i="130"/>
  <c r="V736" i="130"/>
  <c r="V576" i="130"/>
  <c r="V347" i="130"/>
  <c r="V472" i="130"/>
  <c r="V224" i="130"/>
  <c r="V176" i="130"/>
  <c r="V136" i="130"/>
  <c r="V204" i="130"/>
  <c r="V156" i="130"/>
  <c r="V222" i="130"/>
  <c r="V166" i="130"/>
  <c r="V210" i="130"/>
  <c r="V170" i="130"/>
  <c r="V174" i="130"/>
  <c r="V6" i="130"/>
  <c r="V14" i="130"/>
  <c r="V22" i="130"/>
  <c r="V30" i="130"/>
  <c r="V38" i="130"/>
  <c r="V46" i="130"/>
  <c r="V54" i="130"/>
  <c r="V62" i="130"/>
  <c r="V70" i="130"/>
  <c r="V78" i="130"/>
  <c r="V86" i="130"/>
  <c r="V94" i="130"/>
  <c r="V102" i="130"/>
  <c r="V110" i="130"/>
  <c r="V118" i="130"/>
  <c r="V126" i="130"/>
  <c r="V17" i="130"/>
  <c r="V33" i="130"/>
  <c r="V51" i="130"/>
  <c r="V69" i="130"/>
  <c r="V87" i="130"/>
  <c r="V107" i="130"/>
  <c r="V15" i="130"/>
  <c r="V31" i="130"/>
  <c r="V45" i="130"/>
  <c r="V61" i="130"/>
  <c r="V75" i="130"/>
  <c r="V89" i="130"/>
  <c r="V103" i="130"/>
  <c r="V123" i="130"/>
  <c r="V113" i="130"/>
  <c r="V127" i="130"/>
  <c r="V18" i="130"/>
  <c r="V43" i="130"/>
  <c r="V97" i="130"/>
  <c r="V23" i="130"/>
  <c r="V39" i="130"/>
  <c r="V67" i="130"/>
  <c r="V95" i="130"/>
  <c r="V111" i="130"/>
  <c r="V8" i="130"/>
  <c r="V16" i="130"/>
  <c r="V24" i="130"/>
  <c r="V32" i="130"/>
  <c r="V40" i="130"/>
  <c r="V48" i="130"/>
  <c r="V56" i="130"/>
  <c r="V64" i="130"/>
  <c r="V72" i="130"/>
  <c r="V80" i="130"/>
  <c r="V88" i="130"/>
  <c r="V96" i="130"/>
  <c r="V104" i="130"/>
  <c r="V112" i="130"/>
  <c r="V120" i="130"/>
  <c r="V128" i="130"/>
  <c r="V21" i="130"/>
  <c r="V37" i="130"/>
  <c r="V55" i="130"/>
  <c r="V73" i="130"/>
  <c r="V91" i="130"/>
  <c r="V7" i="130"/>
  <c r="V19" i="130"/>
  <c r="V35" i="130"/>
  <c r="V49" i="130"/>
  <c r="V63" i="130"/>
  <c r="V79" i="130"/>
  <c r="V93" i="130"/>
  <c r="V105" i="130"/>
  <c r="V131" i="130"/>
  <c r="V121" i="130"/>
  <c r="V117" i="130"/>
  <c r="V10" i="130"/>
  <c r="V26" i="130"/>
  <c r="V34" i="130"/>
  <c r="V42" i="130"/>
  <c r="V50" i="130"/>
  <c r="V58" i="130"/>
  <c r="V66" i="130"/>
  <c r="V74" i="130"/>
  <c r="V82" i="130"/>
  <c r="V90" i="130"/>
  <c r="V98" i="130"/>
  <c r="V106" i="130"/>
  <c r="V114" i="130"/>
  <c r="V122" i="130"/>
  <c r="V130" i="130"/>
  <c r="V25" i="130"/>
  <c r="V59" i="130"/>
  <c r="V77" i="130"/>
  <c r="V11" i="130"/>
  <c r="V53" i="130"/>
  <c r="V83" i="130"/>
  <c r="V109" i="130"/>
  <c r="V129" i="130"/>
  <c r="V12" i="130"/>
  <c r="V20" i="130"/>
  <c r="V28" i="130"/>
  <c r="V36" i="130"/>
  <c r="V44" i="130"/>
  <c r="V52" i="130"/>
  <c r="V60" i="130"/>
  <c r="V68" i="130"/>
  <c r="V76" i="130"/>
  <c r="V84" i="130"/>
  <c r="V92" i="130"/>
  <c r="V100" i="130"/>
  <c r="V108" i="130"/>
  <c r="V116" i="130"/>
  <c r="V124" i="130"/>
  <c r="V9" i="130"/>
  <c r="V29" i="130"/>
  <c r="V47" i="130"/>
  <c r="V65" i="130"/>
  <c r="V81" i="130"/>
  <c r="V101" i="130"/>
  <c r="V13" i="130"/>
  <c r="V27" i="130"/>
  <c r="V41" i="130"/>
  <c r="V57" i="130"/>
  <c r="V71" i="130"/>
  <c r="V85" i="130"/>
  <c r="V99" i="130"/>
  <c r="V115" i="130"/>
  <c r="V125" i="130"/>
  <c r="V119" i="130"/>
  <c r="L3" i="100"/>
  <c r="O3" i="100"/>
  <c r="N3" i="100"/>
  <c r="M3" i="100"/>
  <c r="P3" i="100"/>
  <c r="G3" i="33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Crystal Morris</author>
  </authors>
  <commentList>
    <comment ref="M2" authorId="0" shapeId="0" xr:uid="{0AA1FAE1-E864-40F1-BD54-CD00ECE42549}">
      <text>
        <r>
          <rPr>
            <b/>
            <sz val="9"/>
            <color indexed="81"/>
            <rFont val="Tahoma"/>
            <charset val="1"/>
          </rPr>
          <t>Crystal Morris:</t>
        </r>
        <r>
          <rPr>
            <sz val="9"/>
            <color indexed="81"/>
            <rFont val="Tahoma"/>
            <charset val="1"/>
          </rPr>
          <t xml:space="preserve">
JBT-145, JBT-450, JBT-451, JBT-452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Crystal Morris</author>
  </authors>
  <commentList>
    <comment ref="L38" authorId="0" shapeId="0" xr:uid="{00000000-0006-0000-3B00-000002000000}">
      <text>
        <r>
          <rPr>
            <b/>
            <sz val="9"/>
            <color indexed="81"/>
            <rFont val="Tahoma"/>
            <family val="2"/>
          </rPr>
          <t>Crystal Morris:</t>
        </r>
        <r>
          <rPr>
            <sz val="9"/>
            <color indexed="81"/>
            <rFont val="Tahoma"/>
            <family val="2"/>
          </rPr>
          <t xml:space="preserve">
External, but using Cost Collecting to make formulas work</t>
        </r>
      </text>
    </comment>
    <comment ref="L117" authorId="0" shapeId="0" xr:uid="{00000000-0006-0000-3B00-000001000000}">
      <text>
        <r>
          <rPr>
            <b/>
            <sz val="9"/>
            <color indexed="81"/>
            <rFont val="Tahoma"/>
            <family val="2"/>
          </rPr>
          <t>Crystal Morris:</t>
        </r>
        <r>
          <rPr>
            <sz val="9"/>
            <color indexed="81"/>
            <rFont val="Tahoma"/>
            <family val="2"/>
          </rPr>
          <t xml:space="preserve">
External, but using Cost Collecting to make formulas work</t>
        </r>
      </text>
    </comment>
  </commentList>
</comments>
</file>

<file path=xl/sharedStrings.xml><?xml version="1.0" encoding="utf-8"?>
<sst xmlns="http://schemas.openxmlformats.org/spreadsheetml/2006/main" count="93701" uniqueCount="12854">
  <si>
    <t>Link</t>
  </si>
  <si>
    <t>Level</t>
  </si>
  <si>
    <t>Functional Area</t>
  </si>
  <si>
    <t>Form Name</t>
  </si>
  <si>
    <t>Seed</t>
  </si>
  <si>
    <t>Scope Level</t>
  </si>
  <si>
    <t>Loading Method</t>
  </si>
  <si>
    <t>Data Owner</t>
  </si>
  <si>
    <t>Notes</t>
  </si>
  <si>
    <t>LCOM</t>
  </si>
  <si>
    <t>1JBT</t>
  </si>
  <si>
    <t>ALP1</t>
  </si>
  <si>
    <t>CORP</t>
  </si>
  <si>
    <t>FHQ1</t>
  </si>
  <si>
    <t>KIN1</t>
  </si>
  <si>
    <t>SAN1</t>
  </si>
  <si>
    <t>SNT1</t>
  </si>
  <si>
    <t>Accounting</t>
  </si>
  <si>
    <t>Seq</t>
  </si>
  <si>
    <t>Accounting Periods</t>
  </si>
  <si>
    <t>Yes</t>
  </si>
  <si>
    <t>Global</t>
  </si>
  <si>
    <t>Manual</t>
  </si>
  <si>
    <t>SL9 Data</t>
  </si>
  <si>
    <t>Data Group</t>
  </si>
  <si>
    <t>Assignments</t>
  </si>
  <si>
    <t>Exceptions</t>
  </si>
  <si>
    <t>IT</t>
  </si>
  <si>
    <t>Bruno Cauwe</t>
  </si>
  <si>
    <t>Ronald De Saeger</t>
  </si>
  <si>
    <t>Hans De Cock</t>
  </si>
  <si>
    <t>Jan Pauwels</t>
  </si>
  <si>
    <t>All</t>
  </si>
  <si>
    <t>Marc Janssens</t>
  </si>
  <si>
    <t>Luc Meersman</t>
  </si>
  <si>
    <t>Claude Naert</t>
  </si>
  <si>
    <t>Jan Vangansbeke</t>
  </si>
  <si>
    <t>Kris Mouton</t>
  </si>
  <si>
    <t>Igor Convens</t>
  </si>
  <si>
    <t>Bruno Cauwe, Alec Lamon, Piet Steyaert</t>
  </si>
  <si>
    <t>Ronald De Saeger, Johan Van Riet</t>
  </si>
  <si>
    <t>Hans De Cock, Marc Janssens, Luc Meersman</t>
  </si>
  <si>
    <t>Jan Pauwels, Vicky Brokken</t>
  </si>
  <si>
    <t>Ronald De Saeger, Johan Van Riet, Igor Convens, Hans De Cock, Jan Vangansbeke, Bruno Cauwe, Marc Janssens, Luc Meersman</t>
  </si>
  <si>
    <t>Claude Naert, Luc Lamberts</t>
  </si>
  <si>
    <t>Marc Janssens, Luc Meersman</t>
  </si>
  <si>
    <t>Igor Convens, Jana Van Den Eynden</t>
  </si>
  <si>
    <t>Site</t>
  </si>
  <si>
    <t>UC4</t>
  </si>
  <si>
    <t>Default Warehouse</t>
  </si>
  <si>
    <t>Go To Index</t>
  </si>
  <si>
    <t>CO</t>
  </si>
  <si>
    <t>FC</t>
  </si>
  <si>
    <t>FT</t>
  </si>
  <si>
    <t>CN</t>
  </si>
  <si>
    <t>Chart of Accounts</t>
  </si>
  <si>
    <t>Yes/No</t>
  </si>
  <si>
    <t>No</t>
  </si>
  <si>
    <t>Scope</t>
  </si>
  <si>
    <t>Load Method</t>
  </si>
  <si>
    <t>SQL</t>
  </si>
  <si>
    <t>Unit Code 1</t>
  </si>
  <si>
    <t>Unit Code 2</t>
  </si>
  <si>
    <t>Unit Code 3</t>
  </si>
  <si>
    <t>Unit Code 4</t>
  </si>
  <si>
    <t>Copy Unit Codes to Accounts</t>
  </si>
  <si>
    <t>Chart of Account Allocations</t>
  </si>
  <si>
    <t>John Bohrman</t>
  </si>
  <si>
    <t>John Bohrman, Melissa Siress</t>
  </si>
  <si>
    <t>Julie Ramirez</t>
  </si>
  <si>
    <t>Julie Ramirez; Jackie Soechting; Jennifer Grant</t>
  </si>
  <si>
    <t>Jeff Gill</t>
  </si>
  <si>
    <t>Jeff Gill; Joe Foley; Brian Hutchins</t>
  </si>
  <si>
    <t>Melinda Beuf</t>
  </si>
  <si>
    <t>Melinda Beuf, Jeff Melvin</t>
  </si>
  <si>
    <t>Brian Hutchins</t>
  </si>
  <si>
    <t>Joe Foley; Brian Hutchins; Jeff Gill; Julie Ramirez</t>
  </si>
  <si>
    <t>Jackie Soechting</t>
  </si>
  <si>
    <t>Julie Ramirez; Jackie Soechting; Jennifer Grant; Jeff Melvin; Jeff Gill</t>
  </si>
  <si>
    <t>Jeff Melvin</t>
  </si>
  <si>
    <t>Jeff Melvin; Jessie Berner; Jeff Gill; Brian Hutchins</t>
  </si>
  <si>
    <t>Peter Kirker</t>
  </si>
  <si>
    <t>Joe Foley</t>
  </si>
  <si>
    <t>Joe Foley; Brian Hutchins</t>
  </si>
  <si>
    <t>Bank Reconciliation Reason Codes</t>
  </si>
  <si>
    <t>Bank Reconciliations</t>
  </si>
  <si>
    <t>Currency Codes</t>
  </si>
  <si>
    <t>Currency Rates</t>
  </si>
  <si>
    <t>Invoice Categories</t>
  </si>
  <si>
    <t>Payment Hold Reasons</t>
  </si>
  <si>
    <t>Tax Codes</t>
  </si>
  <si>
    <t>Tax Jurisdiction</t>
  </si>
  <si>
    <t>Departments</t>
  </si>
  <si>
    <t>Customer Types</t>
  </si>
  <si>
    <t>Discounts</t>
  </si>
  <si>
    <t>Disposition Codes</t>
  </si>
  <si>
    <t>End User Types</t>
  </si>
  <si>
    <t>Evaluation Codes</t>
  </si>
  <si>
    <t>Price Codes</t>
  </si>
  <si>
    <t>Price Formula</t>
  </si>
  <si>
    <t>Price Matrix</t>
  </si>
  <si>
    <t>Problem Codes</t>
  </si>
  <si>
    <t>RMA Return Reason Codes</t>
  </si>
  <si>
    <t>Commodity Codes</t>
  </si>
  <si>
    <t>ECN Distribution Codes</t>
  </si>
  <si>
    <t>ECN Priority Codes</t>
  </si>
  <si>
    <t>ECN Reason Codes</t>
  </si>
  <si>
    <t>Family Codes</t>
  </si>
  <si>
    <t>Related Item Reason Codes</t>
  </si>
  <si>
    <t>Module</t>
  </si>
  <si>
    <t>GL</t>
  </si>
  <si>
    <t>Bank</t>
  </si>
  <si>
    <t>AR</t>
  </si>
  <si>
    <t>Tax</t>
  </si>
  <si>
    <t>COs</t>
  </si>
  <si>
    <t>COs, SROs</t>
  </si>
  <si>
    <t>RMAs</t>
  </si>
  <si>
    <t>All Orders</t>
  </si>
  <si>
    <t>Items</t>
  </si>
  <si>
    <t>Incidents</t>
  </si>
  <si>
    <t>Service Priority Codes</t>
  </si>
  <si>
    <t>Escalation Tasks</t>
  </si>
  <si>
    <t>Incident Event Codes</t>
  </si>
  <si>
    <t>Service Reasons</t>
  </si>
  <si>
    <t>Service Resolutions</t>
  </si>
  <si>
    <t>Service Status Codes</t>
  </si>
  <si>
    <t>SROs</t>
  </si>
  <si>
    <t>Inspection Measurement Types</t>
  </si>
  <si>
    <t>Inspection Section Code</t>
  </si>
  <si>
    <t>Inspection Types</t>
  </si>
  <si>
    <t>Miscellaneous Codes</t>
  </si>
  <si>
    <t>Payment Types</t>
  </si>
  <si>
    <t>Service Operation Codes</t>
  </si>
  <si>
    <t>Service Order Types</t>
  </si>
  <si>
    <t>Service Appointment Status Codes</t>
  </si>
  <si>
    <t>Service Appointment Types</t>
  </si>
  <si>
    <t>Service Contract Status Codes</t>
  </si>
  <si>
    <t>Service Types</t>
  </si>
  <si>
    <t>SCOs</t>
  </si>
  <si>
    <t>Work Codes</t>
  </si>
  <si>
    <t>Unit Configuration Removal Reasons</t>
  </si>
  <si>
    <t>Unit Status Codes</t>
  </si>
  <si>
    <t>Warranty Codes</t>
  </si>
  <si>
    <t>Units</t>
  </si>
  <si>
    <t>Billing Terms</t>
  </si>
  <si>
    <t>Countries</t>
  </si>
  <si>
    <t>Delivery Terms</t>
  </si>
  <si>
    <t>Interaction Topics</t>
  </si>
  <si>
    <t>Multi-Lingual Service Invoice</t>
  </si>
  <si>
    <t>Multi-Lingual Ship Via</t>
  </si>
  <si>
    <t>Multi-Lingual Terms</t>
  </si>
  <si>
    <t>Nature of Transaction Codes</t>
  </si>
  <si>
    <t>Prov States</t>
  </si>
  <si>
    <t>Secondary Nature of Transaction Code</t>
  </si>
  <si>
    <t>Ship Via Codes</t>
  </si>
  <si>
    <t>Unit of Measure Codes</t>
  </si>
  <si>
    <t>HR</t>
  </si>
  <si>
    <t>Holidays</t>
  </si>
  <si>
    <t>Transfer Loss Reason Codes</t>
  </si>
  <si>
    <t>Transfer Order Return Reason Codes</t>
  </si>
  <si>
    <t>Inventory Adjustment Reason Codes</t>
  </si>
  <si>
    <t>Locations</t>
  </si>
  <si>
    <t>Miscellaneous Issues Reason Codes</t>
  </si>
  <si>
    <t>Miscellaneous Receipt Reason Codes</t>
  </si>
  <si>
    <t>Obsolete Slow Moving Reason Codes</t>
  </si>
  <si>
    <t>Scrap Reason Codes</t>
  </si>
  <si>
    <t>Warehouses</t>
  </si>
  <si>
    <t>Carriers</t>
  </si>
  <si>
    <t>Freight Charge Methods</t>
  </si>
  <si>
    <t>Package Types</t>
  </si>
  <si>
    <t xml:space="preserve">Ship Method  </t>
  </si>
  <si>
    <t>Ship Method Groups</t>
  </si>
  <si>
    <t>Purchase Order Return Reason Codes</t>
  </si>
  <si>
    <t>TOs</t>
  </si>
  <si>
    <t>Inventory</t>
  </si>
  <si>
    <t>POs</t>
  </si>
  <si>
    <t>PRJs</t>
  </si>
  <si>
    <t>Project Cost Codes</t>
  </si>
  <si>
    <t>Project Retention Codes</t>
  </si>
  <si>
    <t>Project Type</t>
  </si>
  <si>
    <t>QC-All</t>
  </si>
  <si>
    <t>QC Cause Codes</t>
  </si>
  <si>
    <t>QC Cost Activities</t>
  </si>
  <si>
    <t>QC Cost Types</t>
  </si>
  <si>
    <t>QC Disposition Codes</t>
  </si>
  <si>
    <t>QC Failure Codes</t>
  </si>
  <si>
    <t>QC Gage Groups</t>
  </si>
  <si>
    <t>QC Gage Status</t>
  </si>
  <si>
    <t>QC Gages</t>
  </si>
  <si>
    <t>QC Inspection Frequencies</t>
  </si>
  <si>
    <t>QC Reason Codes</t>
  </si>
  <si>
    <t>QC Sampling Criterias</t>
  </si>
  <si>
    <t>QC Severity Levels</t>
  </si>
  <si>
    <t>QC Test Plan Sampling Rates</t>
  </si>
  <si>
    <t>QC Test Types</t>
  </si>
  <si>
    <t>QC Topic Types</t>
  </si>
  <si>
    <t>QC Change Types</t>
  </si>
  <si>
    <t>QC Enterprise Status Listing</t>
  </si>
  <si>
    <t>QC Priorities</t>
  </si>
  <si>
    <t>QC-Enterprise</t>
  </si>
  <si>
    <t>QC Vendor Rating</t>
  </si>
  <si>
    <t>QC Vendor Status</t>
  </si>
  <si>
    <t>QC-Supplier</t>
  </si>
  <si>
    <t>APS Order Priority</t>
  </si>
  <si>
    <t>Exception Message Priorities</t>
  </si>
  <si>
    <t>Indirect Labor Codes</t>
  </si>
  <si>
    <t>Planning Horizon Calendar</t>
  </si>
  <si>
    <t>Resource Types</t>
  </si>
  <si>
    <t>Resources</t>
  </si>
  <si>
    <t>Resource Groups</t>
  </si>
  <si>
    <t>Work Centers</t>
  </si>
  <si>
    <t>Ray Sroberts</t>
  </si>
  <si>
    <t>Audit Log Types</t>
  </si>
  <si>
    <t>Groups</t>
  </si>
  <si>
    <t>E-mail Types</t>
  </si>
  <si>
    <t>Intranets</t>
  </si>
  <si>
    <t>Replication Categories</t>
  </si>
  <si>
    <t>Replication Management</t>
  </si>
  <si>
    <t>Replication Rules</t>
  </si>
  <si>
    <t>Sites Entities</t>
  </si>
  <si>
    <t>System Types</t>
  </si>
  <si>
    <t>Vendors</t>
  </si>
  <si>
    <t>Purchase Order Requisition Codes</t>
  </si>
  <si>
    <t>Vendor Categories</t>
  </si>
  <si>
    <t>Critical Numbers</t>
  </si>
  <si>
    <t>Doc-Trak Document Saving Rules</t>
  </si>
  <si>
    <t>Doc-Trak Linked Databases</t>
  </si>
  <si>
    <t>General Parameters</t>
  </si>
  <si>
    <t>Inter-Site Parameters</t>
  </si>
  <si>
    <t>Site Groups</t>
  </si>
  <si>
    <t>Doc-Trak Parameters</t>
  </si>
  <si>
    <t>Doc-Trak Virtual Rules</t>
  </si>
  <si>
    <t>Tax Interface Parameters</t>
  </si>
  <si>
    <t>Accounts Payable Parameters</t>
  </si>
  <si>
    <t>Accounts Receivable Parameters</t>
  </si>
  <si>
    <t>Multi-Currency Parameters</t>
  </si>
  <si>
    <t>POS Setup</t>
  </si>
  <si>
    <t>Tax Parameters</t>
  </si>
  <si>
    <t>Tax Systems</t>
  </si>
  <si>
    <t>Employee Categories</t>
  </si>
  <si>
    <t>Order Entry Parameters</t>
  </si>
  <si>
    <t>RMA Parameters</t>
  </si>
  <si>
    <t>BOM Bulk Import Parameters</t>
  </si>
  <si>
    <t>Inventory Parameters</t>
  </si>
  <si>
    <t>Service Exchange Integration Parameters</t>
  </si>
  <si>
    <t>Service Outlook Integration Parameters</t>
  </si>
  <si>
    <t>Service Parameters</t>
  </si>
  <si>
    <t>Service Schedule Parameters</t>
  </si>
  <si>
    <t>Transfer Order Parameters</t>
  </si>
  <si>
    <t>Project Parameters</t>
  </si>
  <si>
    <t>QC Customer Parameters</t>
  </si>
  <si>
    <t>QC Enterprise Parameters</t>
  </si>
  <si>
    <t>QC General Parameters</t>
  </si>
  <si>
    <t>QC IP Parameters</t>
  </si>
  <si>
    <t>QC Supplier Parameters</t>
  </si>
  <si>
    <t>APS Sites and Alternative Management</t>
  </si>
  <si>
    <t>Data Collection Parameters</t>
  </si>
  <si>
    <t>Infinite APS Mode</t>
  </si>
  <si>
    <t>Planning Parameters</t>
  </si>
  <si>
    <t>Scheduling Parameters</t>
  </si>
  <si>
    <t>Shop Floor Control Parameters</t>
  </si>
  <si>
    <t>Shop-Trak Parameters</t>
  </si>
  <si>
    <t>Purchasing Parameters</t>
  </si>
  <si>
    <t>RFQ Parameters</t>
  </si>
  <si>
    <t>Employees</t>
  </si>
  <si>
    <t>Shop-Trak Employee Profiles</t>
  </si>
  <si>
    <t>Customers</t>
  </si>
  <si>
    <t>Item Warehouses</t>
  </si>
  <si>
    <t>Item Stockroom Locations</t>
  </si>
  <si>
    <t>Vendor Contracts</t>
  </si>
  <si>
    <t>Doc-Trak PLM Users</t>
  </si>
  <si>
    <t>Doc-Trak Scanner Profile Devices</t>
  </si>
  <si>
    <t>Doc-Trak User Scanner Options</t>
  </si>
  <si>
    <t>Doc-Trak Document Profile</t>
  </si>
  <si>
    <t>Users</t>
  </si>
  <si>
    <t>Doc-Trak Form Output Profile</t>
  </si>
  <si>
    <t>Active Background Tasks</t>
  </si>
  <si>
    <t>Customer Contracts</t>
  </si>
  <si>
    <t>Customer Document Profiles</t>
  </si>
  <si>
    <t>Salesperson Classification</t>
  </si>
  <si>
    <t>Salespersons</t>
  </si>
  <si>
    <t>Unit of Measure Conversions</t>
  </si>
  <si>
    <t>Current Materials</t>
  </si>
  <si>
    <t>Current Operations</t>
  </si>
  <si>
    <t>Partners</t>
  </si>
  <si>
    <t>Service Customers</t>
  </si>
  <si>
    <t>Service Order Templates</t>
  </si>
  <si>
    <t>Service Schedule Permissions</t>
  </si>
  <si>
    <t>Service Schedule Profiles</t>
  </si>
  <si>
    <t>Shift Codes</t>
  </si>
  <si>
    <t>Shop-Trak Payroll Generation Tables</t>
  </si>
  <si>
    <t>Item Pricing</t>
  </si>
  <si>
    <t>Non-inventory Items</t>
  </si>
  <si>
    <t>Serial Numbers</t>
  </si>
  <si>
    <t>QC Customers</t>
  </si>
  <si>
    <t>QC Items</t>
  </si>
  <si>
    <t>QC Vendors</t>
  </si>
  <si>
    <t>Shop-Trak Break Lunch Schedule</t>
  </si>
  <si>
    <t>Scheduling Shifts</t>
  </si>
  <si>
    <t>Shop-Trak Rules</t>
  </si>
  <si>
    <t>Forecast</t>
  </si>
  <si>
    <t>Vendor Document Profile</t>
  </si>
  <si>
    <t>RFQ Template Vendors</t>
  </si>
  <si>
    <t>Open Accounts Payable</t>
  </si>
  <si>
    <t>Open Accounts Receivables</t>
  </si>
  <si>
    <t>Opening General Ledger Balances</t>
  </si>
  <si>
    <t>Open Customer Orders</t>
  </si>
  <si>
    <t>Open RMAs</t>
  </si>
  <si>
    <t>Open Purchase Orders</t>
  </si>
  <si>
    <t>Open Purchase Requisitions</t>
  </si>
  <si>
    <t>Open Blanket Purchase Orders</t>
  </si>
  <si>
    <t>Open Vouchers Payable</t>
  </si>
  <si>
    <t>Current Jobs</t>
  </si>
  <si>
    <t>Open Projects</t>
  </si>
  <si>
    <t>Open Jobs</t>
  </si>
  <si>
    <t>Open Job Operations</t>
  </si>
  <si>
    <t>Open Job Materials</t>
  </si>
  <si>
    <t>Open Units</t>
  </si>
  <si>
    <t>Journals</t>
  </si>
  <si>
    <t>Fiscal Year</t>
  </si>
  <si>
    <t>Closed</t>
  </si>
  <si>
    <t>Current Period</t>
  </si>
  <si>
    <t>Period 1 Starting</t>
  </si>
  <si>
    <t>Period 1 Ending</t>
  </si>
  <si>
    <t>Period 2 Starting</t>
  </si>
  <si>
    <t>Period 2 Ending</t>
  </si>
  <si>
    <t>Period 3 Starting</t>
  </si>
  <si>
    <t>Period 3 Ending</t>
  </si>
  <si>
    <t>Period 4 Starting</t>
  </si>
  <si>
    <t>Period 4 Ending</t>
  </si>
  <si>
    <t>Period 5 Starting</t>
  </si>
  <si>
    <t>Period 5 Ending</t>
  </si>
  <si>
    <t>Period 6 Starting</t>
  </si>
  <si>
    <t>Period 6 Ending</t>
  </si>
  <si>
    <t>Period 7 Starting</t>
  </si>
  <si>
    <t>Period 7 Ending</t>
  </si>
  <si>
    <t>Period 8 Starting</t>
  </si>
  <si>
    <t>Period 8 Ending</t>
  </si>
  <si>
    <t>Period 9 Starting</t>
  </si>
  <si>
    <t>Period 9 Ending</t>
  </si>
  <si>
    <t>Period 10 Starting</t>
  </si>
  <si>
    <t>Period 10 Ending</t>
  </si>
  <si>
    <t>Period 11 Starting</t>
  </si>
  <si>
    <t>Period 11 Ending</t>
  </si>
  <si>
    <t>Period 12 Starting</t>
  </si>
  <si>
    <t>Period 12 Ending</t>
  </si>
  <si>
    <t>Period 13 Starting</t>
  </si>
  <si>
    <t>Period 13 Ending</t>
  </si>
  <si>
    <t>Last Change</t>
  </si>
  <si>
    <t>Reason</t>
  </si>
  <si>
    <t>Site:</t>
  </si>
  <si>
    <t>ALL</t>
  </si>
  <si>
    <t>L1-COA</t>
  </si>
  <si>
    <t>L2-Code</t>
  </si>
  <si>
    <t>L3-Parameter</t>
  </si>
  <si>
    <t>L4-Master Data</t>
  </si>
  <si>
    <t>L5-Open Data</t>
  </si>
  <si>
    <t>Prod:
1JBTCOA</t>
  </si>
  <si>
    <t>Prod:
LCOM</t>
  </si>
  <si>
    <t>Prod:
1JBT</t>
  </si>
  <si>
    <t>Prod:
ALP1</t>
  </si>
  <si>
    <t>Prod:
CORP</t>
  </si>
  <si>
    <t>Prod:
FHQ1</t>
  </si>
  <si>
    <t>Prod:
KIN1</t>
  </si>
  <si>
    <t>Prod:
SAN1</t>
  </si>
  <si>
    <t>Prod</t>
  </si>
  <si>
    <t>Test</t>
  </si>
  <si>
    <t>Prod:
Completed</t>
  </si>
  <si>
    <t>Seed:
Completed</t>
  </si>
  <si>
    <t>Area</t>
  </si>
  <si>
    <t>ACC</t>
  </si>
  <si>
    <t>AM</t>
  </si>
  <si>
    <t>ENG</t>
  </si>
  <si>
    <t>FS</t>
  </si>
  <si>
    <t>GEN</t>
  </si>
  <si>
    <t>INV</t>
  </si>
  <si>
    <t>PRJ</t>
  </si>
  <si>
    <t>QC</t>
  </si>
  <si>
    <t>PP</t>
  </si>
  <si>
    <t>PUR</t>
  </si>
  <si>
    <t>SYS</t>
  </si>
  <si>
    <t>Test:
Completed</t>
  </si>
  <si>
    <t>CO Returns Reason Codes</t>
  </si>
  <si>
    <t>Seed:
sLCOM</t>
  </si>
  <si>
    <t>N/A</t>
  </si>
  <si>
    <t>Additional Info</t>
  </si>
  <si>
    <t>Account</t>
  </si>
  <si>
    <t>Description</t>
  </si>
  <si>
    <t>Account Type</t>
  </si>
  <si>
    <t>Account Class</t>
  </si>
  <si>
    <t>Effective Date</t>
  </si>
  <si>
    <t>Obsolete Date</t>
  </si>
  <si>
    <t>Control Account</t>
  </si>
  <si>
    <t>Unit Code 1 Access</t>
  </si>
  <si>
    <t>Unit Code 2 Access</t>
  </si>
  <si>
    <t>Unit Code 3 Access</t>
  </si>
  <si>
    <t>Unit Code 4 Access</t>
  </si>
  <si>
    <t>Exchange Rate Type</t>
  </si>
  <si>
    <t>Reports To Acct</t>
  </si>
  <si>
    <t>Report To Acct Description</t>
  </si>
  <si>
    <t>Currency Translation Method</t>
  </si>
  <si>
    <t>Ledger Dimension</t>
  </si>
  <si>
    <t>Local Statuatory GL Code</t>
  </si>
  <si>
    <t>HFM Code</t>
  </si>
  <si>
    <t>Local Language Description</t>
  </si>
  <si>
    <t>Black Line Rec</t>
  </si>
  <si>
    <t>Cash</t>
  </si>
  <si>
    <t>Asset</t>
  </si>
  <si>
    <t>Current Assets</t>
  </si>
  <si>
    <t>No Access</t>
  </si>
  <si>
    <t>Required</t>
  </si>
  <si>
    <t>Buying</t>
  </si>
  <si>
    <t>End</t>
  </si>
  <si>
    <t>Imprest Funds</t>
  </si>
  <si>
    <t>Revolving Funds</t>
  </si>
  <si>
    <t>None</t>
  </si>
  <si>
    <t>Payroll Bank Accounts</t>
  </si>
  <si>
    <t>Freight Payment Accounts</t>
  </si>
  <si>
    <t>Cash in Transit</t>
  </si>
  <si>
    <t>Marketable Securities</t>
  </si>
  <si>
    <t>Commercial Bank Accounts</t>
  </si>
  <si>
    <t>Trade Receivables Billed</t>
  </si>
  <si>
    <t>Notes Receivable</t>
  </si>
  <si>
    <t>Accounts Receivable - System</t>
  </si>
  <si>
    <t>Accounts Receivable - Non-System</t>
  </si>
  <si>
    <t>Receivables Discounted/Factored</t>
  </si>
  <si>
    <t>Receivables Discounted Contra</t>
  </si>
  <si>
    <t>Unbilled Receivables - System</t>
  </si>
  <si>
    <t>Unbilled Receivables - Non-System</t>
  </si>
  <si>
    <t>Contract Assets Point In Time</t>
  </si>
  <si>
    <t>Contract Assets Over Time</t>
  </si>
  <si>
    <t>Allowance for Doubtful Accounts</t>
  </si>
  <si>
    <t>Sundry Receivables</t>
  </si>
  <si>
    <t>Amounts Due from Officers and Employees</t>
  </si>
  <si>
    <t>Expense Advances</t>
  </si>
  <si>
    <t>Misc. Notes, Accounts, and Int. Recvbl</t>
  </si>
  <si>
    <t>VAT Receivable</t>
  </si>
  <si>
    <t>VAT Receivable - UK Local</t>
  </si>
  <si>
    <t>VAT Receivable - UK Settlement</t>
  </si>
  <si>
    <t>VAT Receivable - Germany Local</t>
  </si>
  <si>
    <t>VAT Receivable - Germany Settlement Gmbh</t>
  </si>
  <si>
    <t>VAT Receivable - Tax Account</t>
  </si>
  <si>
    <t>VAT Receivable - Sweden</t>
  </si>
  <si>
    <t>VAT Rcvbl - Claims Service Outside EU</t>
  </si>
  <si>
    <t>VAT Receivable - Claims Service EU</t>
  </si>
  <si>
    <t>VAT Receivable - Claims Goods EU</t>
  </si>
  <si>
    <t>VAT Receivable - Claims VAT Settlement</t>
  </si>
  <si>
    <t>Deposits to Vendors</t>
  </si>
  <si>
    <t>Invoice Clearing Account</t>
  </si>
  <si>
    <t>Interdivisional Clearing Account</t>
  </si>
  <si>
    <t>Miscellaneous Current Assets</t>
  </si>
  <si>
    <t>WIP Service Material</t>
  </si>
  <si>
    <t>WIP Service Labor</t>
  </si>
  <si>
    <t>WIP Service Fixed Overhead</t>
  </si>
  <si>
    <t>WIP Service Variable Overhead</t>
  </si>
  <si>
    <t>WIP Service Outside</t>
  </si>
  <si>
    <t>WIP Service Adjustments</t>
  </si>
  <si>
    <t>WIP Jobs Material</t>
  </si>
  <si>
    <t>WIP Jobs Labor</t>
  </si>
  <si>
    <t>WIP Jobs Fixed Overhead</t>
  </si>
  <si>
    <t>WIP Jobs Variable Overhead</t>
  </si>
  <si>
    <t>WIP Jobs Outside</t>
  </si>
  <si>
    <t>WIP Jobs Adjustments</t>
  </si>
  <si>
    <t>WIP Projects Material</t>
  </si>
  <si>
    <t>WIP Projects Labor</t>
  </si>
  <si>
    <t>WIP Projects Other</t>
  </si>
  <si>
    <t>WIP Projects Variable Overhead</t>
  </si>
  <si>
    <t>WIP Projects G&amp;A</t>
  </si>
  <si>
    <t>WIP Projects Adjustments</t>
  </si>
  <si>
    <t>Raw Material Material</t>
  </si>
  <si>
    <t>Raw Material Labor</t>
  </si>
  <si>
    <t>Raw Material Fixed Overhead</t>
  </si>
  <si>
    <t>Raw Material Variable Overhead</t>
  </si>
  <si>
    <t>Raw Material Outside</t>
  </si>
  <si>
    <t>Raw Material Purchasing Overhead</t>
  </si>
  <si>
    <t>Raw Material Adjustments</t>
  </si>
  <si>
    <t>In-Transit Material</t>
  </si>
  <si>
    <t>In-Transit Labor</t>
  </si>
  <si>
    <t>In-Transit Fixed Overhead</t>
  </si>
  <si>
    <t>In-Transit Variable Overhead</t>
  </si>
  <si>
    <t>In-Transit Outside</t>
  </si>
  <si>
    <t>In-Transit  Adjustments</t>
  </si>
  <si>
    <t>Finished Goods Material</t>
  </si>
  <si>
    <t>Finished Goods Labor</t>
  </si>
  <si>
    <t>Finished Goods Fixed Overhead</t>
  </si>
  <si>
    <t>Finished Goods Variable Overhead</t>
  </si>
  <si>
    <t>Finished Goods Outside</t>
  </si>
  <si>
    <t>Finished Goods  Adjustments</t>
  </si>
  <si>
    <t>In-Process Material</t>
  </si>
  <si>
    <t>In-Process Labor</t>
  </si>
  <si>
    <t>In-Process Fixed Overhead</t>
  </si>
  <si>
    <t>In-Process Variable Overhead</t>
  </si>
  <si>
    <t>In-Process Outside</t>
  </si>
  <si>
    <t>In-Process  Adjustments</t>
  </si>
  <si>
    <t>Inventory to Research</t>
  </si>
  <si>
    <t>Reserve for Inventory Adjustment</t>
  </si>
  <si>
    <t>Reserve for Standard Cost Changes</t>
  </si>
  <si>
    <t>Reserve for Inventory Valuation</t>
  </si>
  <si>
    <t>Profit in Inventory (Prior Year)</t>
  </si>
  <si>
    <t>Profit In Inventory (Current Year)</t>
  </si>
  <si>
    <t>Prepaid Expenses</t>
  </si>
  <si>
    <t>Contract Acquisition Cost</t>
  </si>
  <si>
    <t>Contract Fullfillment Cost</t>
  </si>
  <si>
    <t>Prepaid Insurance</t>
  </si>
  <si>
    <t>Prepaid Real Estate and Pers. Prop. Tax</t>
  </si>
  <si>
    <t>Prepaid Royalty</t>
  </si>
  <si>
    <t>Prepaid Expense - Miscellaneous</t>
  </si>
  <si>
    <t>Deferred Taxes - Current Asset</t>
  </si>
  <si>
    <t>Investments</t>
  </si>
  <si>
    <t>Noncurrent Assets</t>
  </si>
  <si>
    <t>Investments in Affiliated Companies</t>
  </si>
  <si>
    <t>Advances to Affiliated Companies</t>
  </si>
  <si>
    <t>Cash Surrender Value of Life Insurance</t>
  </si>
  <si>
    <t>Miscellaneous Investments</t>
  </si>
  <si>
    <t>Intercompany Investments</t>
  </si>
  <si>
    <t>Intercompany Receivables</t>
  </si>
  <si>
    <t>IC AR - Orlando</t>
  </si>
  <si>
    <t>IC AR - AeroTech HQ</t>
  </si>
  <si>
    <t>IC AR - Ogden</t>
  </si>
  <si>
    <t>IC AR - Oman Branch</t>
  </si>
  <si>
    <t>IC AR - Spain Branch</t>
  </si>
  <si>
    <t>IC AR - Jetway Systems Asia</t>
  </si>
  <si>
    <t>IC AR - Airport Services</t>
  </si>
  <si>
    <t>IC AR - EMD HQ</t>
  </si>
  <si>
    <t>IC AR - Chalfont</t>
  </si>
  <si>
    <t>IC AR - Madera</t>
  </si>
  <si>
    <t>IC AR - ICS Solutions - Alpharetta</t>
  </si>
  <si>
    <t>IC AR - Alpharetta</t>
  </si>
  <si>
    <t>IC AR - Lakeland</t>
  </si>
  <si>
    <t>IC AR - Israel Branch</t>
  </si>
  <si>
    <t>IC AR - Fruit and Juice Leasing US-GAAP</t>
  </si>
  <si>
    <t>IC AR - FoodTech HQ</t>
  </si>
  <si>
    <t>IC AR - Sandusky</t>
  </si>
  <si>
    <t>IC AR - Russelleville (CAT)</t>
  </si>
  <si>
    <t>IC AR - Wolf-Tec Kingston</t>
  </si>
  <si>
    <t>IC AR - JBT Holdings</t>
  </si>
  <si>
    <t>IC AR - JBT Equipment Finance</t>
  </si>
  <si>
    <t>IC AR - Harvester - HQ</t>
  </si>
  <si>
    <t>IC AR - FD Systems - US</t>
  </si>
  <si>
    <t>IC AR - AB - Stratford</t>
  </si>
  <si>
    <t>IC AR - Innovative Food Technologies</t>
  </si>
  <si>
    <t>IC AR - The Mozza-Lessa Sales Company</t>
  </si>
  <si>
    <t>IC AR - A&amp;B Renewable Gas Systems, LLC</t>
  </si>
  <si>
    <t>IC AR - Precise Cutting &amp; Conveying Sys</t>
  </si>
  <si>
    <t>IC AR - Avure Technologies</t>
  </si>
  <si>
    <t>IC AR - Avure US Inc</t>
  </si>
  <si>
    <t>IC AR - Tipper Tie</t>
  </si>
  <si>
    <t>IC AR - AeroTech - Canada</t>
  </si>
  <si>
    <t>IC AR - FoodTech - Canada</t>
  </si>
  <si>
    <t>IC AR - Juarez</t>
  </si>
  <si>
    <t>IC AR - Puebla</t>
  </si>
  <si>
    <t>IC AR - FD Systems - Mexico</t>
  </si>
  <si>
    <t>IC AR - Brazil</t>
  </si>
  <si>
    <t>IC AR - FD Systems - Brazil</t>
  </si>
  <si>
    <t>IC AR - Argentina</t>
  </si>
  <si>
    <t>IC AR - Sweden</t>
  </si>
  <si>
    <t>IC AR - AT UK</t>
  </si>
  <si>
    <t>IC AR - AGV UK</t>
  </si>
  <si>
    <t>IC AR - HQ UK</t>
  </si>
  <si>
    <t>IC AR - Double D UK</t>
  </si>
  <si>
    <t>IC AR - Wolf-Tec IP UK</t>
  </si>
  <si>
    <t>IC AR - Belgium</t>
  </si>
  <si>
    <t>IC AR - Italy</t>
  </si>
  <si>
    <t>IC AR - Germany</t>
  </si>
  <si>
    <t>IC AR - Spain</t>
  </si>
  <si>
    <t>IC AR - JBT Europe BV</t>
  </si>
  <si>
    <t>IC AR - FD BV Holding</t>
  </si>
  <si>
    <t>IC AR - FD BV Netherlands</t>
  </si>
  <si>
    <t>IC AR - BB Systems BV Netherlands</t>
  </si>
  <si>
    <t>IC AR - BB Systems BV Thailand Branch</t>
  </si>
  <si>
    <t>IC AR - BB Systems BV UK Branch</t>
  </si>
  <si>
    <t>IC AR - BB Systems BV China Branch</t>
  </si>
  <si>
    <t>IC AR - FD Spain</t>
  </si>
  <si>
    <t>IC AR - FD France</t>
  </si>
  <si>
    <t>IC AR - JBT BV</t>
  </si>
  <si>
    <t>IC AR - South Africa Holding BV</t>
  </si>
  <si>
    <t>IC AR - Spain Holding BV</t>
  </si>
  <si>
    <t>IC AR - ICS Solutions BV</t>
  </si>
  <si>
    <t>IC AR - France</t>
  </si>
  <si>
    <t>IC AR - Russia</t>
  </si>
  <si>
    <t>IC AR - Poland</t>
  </si>
  <si>
    <t>IC AR - Czech Republic</t>
  </si>
  <si>
    <t>IC AR - South Africa</t>
  </si>
  <si>
    <t>IC AR - Dubai</t>
  </si>
  <si>
    <t>IC AR - Singapore</t>
  </si>
  <si>
    <t>IC AR - Malaysia</t>
  </si>
  <si>
    <t>IC AR - Hong Kong</t>
  </si>
  <si>
    <t>IC AR - Japan</t>
  </si>
  <si>
    <t>IC AR - Thailand</t>
  </si>
  <si>
    <t>IC AR - India</t>
  </si>
  <si>
    <t>IC AR - Australia</t>
  </si>
  <si>
    <t>IC AR - New Zealand</t>
  </si>
  <si>
    <t>IC AR - Shanghai</t>
  </si>
  <si>
    <t>IC AR - Shanghai Holdings</t>
  </si>
  <si>
    <t>IC AR - Kunshan</t>
  </si>
  <si>
    <t>IC AR - Kunshan Holdings</t>
  </si>
  <si>
    <t>IC AR - Ningbo</t>
  </si>
  <si>
    <t>IC AR - Ningbo Holdings</t>
  </si>
  <si>
    <t>IC AR - Shenzhen</t>
  </si>
  <si>
    <t>IC AR - Shenzhen Holdings</t>
  </si>
  <si>
    <t>IC AR - Corporate</t>
  </si>
  <si>
    <t>IC AR - Consolidation Adjustment - US</t>
  </si>
  <si>
    <t>Other Assets</t>
  </si>
  <si>
    <t>Prepaid Corporate Allocations</t>
  </si>
  <si>
    <t>Other Assets, Long Term - Non-FX</t>
  </si>
  <si>
    <t>Deferred Taxes - Long Term Asset</t>
  </si>
  <si>
    <t>Fixed Assets</t>
  </si>
  <si>
    <t>Construction In Process</t>
  </si>
  <si>
    <t>FA - Capitalized Lease, Land</t>
  </si>
  <si>
    <t>FA - Capitalized Lease Land Improvements</t>
  </si>
  <si>
    <t>FA - Capitalized Lease Buildings</t>
  </si>
  <si>
    <t>FA - Capitalized Lease Machinery &amp; Equip</t>
  </si>
  <si>
    <t>FA - Land</t>
  </si>
  <si>
    <t>FA - Land Improvements</t>
  </si>
  <si>
    <t>FA - Buildings and Structures</t>
  </si>
  <si>
    <t>FA - Building Equipment</t>
  </si>
  <si>
    <t>FA - Production Equipment</t>
  </si>
  <si>
    <t>FA - Tooling, Non-Perishable</t>
  </si>
  <si>
    <t>FA - Capitalized Interest</t>
  </si>
  <si>
    <t>FA - Automobiles</t>
  </si>
  <si>
    <t>FA - Light Trucks</t>
  </si>
  <si>
    <t>FA - Heavy Trucks</t>
  </si>
  <si>
    <t>FA - Tractor Units</t>
  </si>
  <si>
    <t>FA - Trailers and Trailer-Mounted Cont</t>
  </si>
  <si>
    <t>FA - Office Furniture and Equipment</t>
  </si>
  <si>
    <t>FA - Computers and Related Equipment</t>
  </si>
  <si>
    <t>FA - Office Machines</t>
  </si>
  <si>
    <t>FA - Leased Machinery</t>
  </si>
  <si>
    <t>FA - Shared Facilities Allocation</t>
  </si>
  <si>
    <t>AD - Capitalized Lease, Land</t>
  </si>
  <si>
    <t>AD - Capitalized Lease Land Improvements</t>
  </si>
  <si>
    <t>AD - Capitalized Lease Buildings</t>
  </si>
  <si>
    <t>AD - Capitalized Lease Machinery &amp; Equip</t>
  </si>
  <si>
    <t>AD - Land Improvements</t>
  </si>
  <si>
    <t>AD - Buildings and Structures</t>
  </si>
  <si>
    <t>AD - Building Equipment</t>
  </si>
  <si>
    <t>AD - Production Equipment</t>
  </si>
  <si>
    <t>AD - Tooling, Non-Perishable</t>
  </si>
  <si>
    <t>AD - Capitalized Interest</t>
  </si>
  <si>
    <t>AD - Automobiles</t>
  </si>
  <si>
    <t>AD - Light Trucks</t>
  </si>
  <si>
    <t>AD - Heavy Trucks</t>
  </si>
  <si>
    <t>AD - Tractor Units</t>
  </si>
  <si>
    <t>AD - Trailers and Trailer-Mounted Cont</t>
  </si>
  <si>
    <t>AD - Office Furniture and Equipment</t>
  </si>
  <si>
    <t>AD - Computers and Related Equipment</t>
  </si>
  <si>
    <t>AD - Office Machines</t>
  </si>
  <si>
    <t>AD - Leased Machinery</t>
  </si>
  <si>
    <t>AD - Shared Facilities Allocation</t>
  </si>
  <si>
    <t>Deferred Charges, Gross</t>
  </si>
  <si>
    <t>Prem. on Interdiv Transfer and Purchase</t>
  </si>
  <si>
    <t>Unamortized Debt Issue Costs</t>
  </si>
  <si>
    <t>Unamortized Computer Software Costs</t>
  </si>
  <si>
    <t>Miscellaneous Deferred Charges</t>
  </si>
  <si>
    <t>Software Construction in Process</t>
  </si>
  <si>
    <t>Accumulated Amort. Deferred Charges</t>
  </si>
  <si>
    <t>Intangibles Acquired Companies</t>
  </si>
  <si>
    <t>Patents</t>
  </si>
  <si>
    <t>Accumulated Amortization Intangibles</t>
  </si>
  <si>
    <t>Goodwill</t>
  </si>
  <si>
    <t>Collected Advance and Progress Payments</t>
  </si>
  <si>
    <t>Liability</t>
  </si>
  <si>
    <t>Current Liabilities</t>
  </si>
  <si>
    <t>Contract Liabilities - Point In Time</t>
  </si>
  <si>
    <t>Contract Liabilities - Over Time</t>
  </si>
  <si>
    <t>Uncollected Advance and Progress Payment</t>
  </si>
  <si>
    <t>Uncollected Contract Liab-Point In Time</t>
  </si>
  <si>
    <t>Accounts Payable - System</t>
  </si>
  <si>
    <t>Accounts Payable - Non-System</t>
  </si>
  <si>
    <t>Pending RMA Credit to Customer</t>
  </si>
  <si>
    <t>Notes Payable</t>
  </si>
  <si>
    <t>Uninvoiced Receipts - System</t>
  </si>
  <si>
    <t>Uninvoiced Receipts - Non-System</t>
  </si>
  <si>
    <t>Accounts Payable Non-Trade</t>
  </si>
  <si>
    <t>Employees Social Security Contributions</t>
  </si>
  <si>
    <t>Other Federal Taxes Withheld at Source</t>
  </si>
  <si>
    <t>State and City Sales and Use Taxes</t>
  </si>
  <si>
    <t>Deferred Income</t>
  </si>
  <si>
    <t>Accounts Payable, Non Trade-Misc</t>
  </si>
  <si>
    <t>Short Term Debt</t>
  </si>
  <si>
    <t>Current Portion of Long Term Debt</t>
  </si>
  <si>
    <t>Income Taxes Payable - Prior Year</t>
  </si>
  <si>
    <t>Noncurrent Liabilities</t>
  </si>
  <si>
    <t>State Income Taxes Payable - Prior Year</t>
  </si>
  <si>
    <t>Income Taxes Payable - Current Year</t>
  </si>
  <si>
    <t>State Income Taxes Payable - Current Yr</t>
  </si>
  <si>
    <t>Other Current Liabilities</t>
  </si>
  <si>
    <t>Dividends Payable</t>
  </si>
  <si>
    <t>Accrued Payroll (Excluding Vacation)</t>
  </si>
  <si>
    <t>Accrued Vacation</t>
  </si>
  <si>
    <t>Accrued Holiday</t>
  </si>
  <si>
    <t>Accrued Bonus - Administrative</t>
  </si>
  <si>
    <t>Accrued Bonus - Other</t>
  </si>
  <si>
    <t>Accrued Commissions</t>
  </si>
  <si>
    <t>Accrued Volume Discount</t>
  </si>
  <si>
    <t>Accrued Real Estate and Pers. Prop. Tax</t>
  </si>
  <si>
    <t>Accrued Taxes VAT</t>
  </si>
  <si>
    <t>VAT Payable - UK Local</t>
  </si>
  <si>
    <t>VAT Payable - Germany Local</t>
  </si>
  <si>
    <t>VAT Payable - Germany  LVat19%</t>
  </si>
  <si>
    <t>VAT Payable - Debts 25%</t>
  </si>
  <si>
    <t>VAT Payable - Debts Other</t>
  </si>
  <si>
    <t>VAT Payable - Debts Service Outside EU</t>
  </si>
  <si>
    <t>VAT Payable - Debts Service EU</t>
  </si>
  <si>
    <t>VAT Payable - Debts Goods EU</t>
  </si>
  <si>
    <t>Accrued Social Security Taxes</t>
  </si>
  <si>
    <t>Accrued Fed and State Unemployment Tax</t>
  </si>
  <si>
    <t>Accrued Thrift Plan Contribution</t>
  </si>
  <si>
    <t>Accrued Retirement Plan Costs</t>
  </si>
  <si>
    <t>Reserve for Employee Benefits</t>
  </si>
  <si>
    <t>Accrued Royalties</t>
  </si>
  <si>
    <t>Accrued Legal and Professional Expense</t>
  </si>
  <si>
    <t>Accrued Uninsured Legal Damages</t>
  </si>
  <si>
    <t>Accrued Installation Expense</t>
  </si>
  <si>
    <t>Accrued Interest Payable</t>
  </si>
  <si>
    <t>Accrued Insurance Premiums</t>
  </si>
  <si>
    <t>Accrued PAC - Pension Costs</t>
  </si>
  <si>
    <t>Accrued PAC - Medical and Health Costs</t>
  </si>
  <si>
    <t>Accrued PAC - Workers' Comp Costs</t>
  </si>
  <si>
    <t>Accrued PAC - Payroll Taxes and Costs</t>
  </si>
  <si>
    <t>Accrued PAC - Defined Contr &amp; Match Cost</t>
  </si>
  <si>
    <t>Accrued PAC - Benefits in Emp Agreement</t>
  </si>
  <si>
    <t>Accrued PAC - Other</t>
  </si>
  <si>
    <t>Accrued Contract Cost (Holdback Reserve)</t>
  </si>
  <si>
    <t>Liquidating Damages</t>
  </si>
  <si>
    <t>Accrued Loss Prov. on Long-term Contract</t>
  </si>
  <si>
    <t>Accrued Exp - Miscellaneous &gt; $250,000</t>
  </si>
  <si>
    <t>Accrued Exp - Miscellaneous &lt; $250,000</t>
  </si>
  <si>
    <t>Accrued Expense Service</t>
  </si>
  <si>
    <t>Accrued Expense Jobs</t>
  </si>
  <si>
    <t>Accrued Expense Projects - Material</t>
  </si>
  <si>
    <t>Accrued Expense Projects - Labor</t>
  </si>
  <si>
    <t>Accrued Expense Projects - Other</t>
  </si>
  <si>
    <t>Accrued Expense Projects - Applied OH</t>
  </si>
  <si>
    <t>Accrued Expense Projects - Applied G &amp; A</t>
  </si>
  <si>
    <t>Accrued Expense Adjustments</t>
  </si>
  <si>
    <t>Accrued Gen Wrty - Beginning Balance</t>
  </si>
  <si>
    <t>Accrued Gen Wrty - Acquired Cos</t>
  </si>
  <si>
    <t>Accrued Gen Wrty - Existing Adjustments</t>
  </si>
  <si>
    <t>Accrued Gen Wrty - Warranty Claims Paid</t>
  </si>
  <si>
    <t>Accrued Gen Wrty - New Warranty Expense</t>
  </si>
  <si>
    <t>Accrued Gen Wrty - Other - Detail</t>
  </si>
  <si>
    <t>Accrued Product Liab (excl warranties)</t>
  </si>
  <si>
    <t>Accrued Rebates</t>
  </si>
  <si>
    <t>Accrued Spf Wrty - Beginning Balance</t>
  </si>
  <si>
    <t>Accrued Spf Wrty - Acquired Cos</t>
  </si>
  <si>
    <t>Accrued Spf Wrty - Existing Adjustments</t>
  </si>
  <si>
    <t>Accrued Spf Wrty - Warranty Claims Paid</t>
  </si>
  <si>
    <t>Accrued Spf Wrty - New Warranty Expense</t>
  </si>
  <si>
    <t>Accrued Spf Wrty - Other - Detail</t>
  </si>
  <si>
    <t>Other Liabilities Long Term</t>
  </si>
  <si>
    <t>LIFO Reserve</t>
  </si>
  <si>
    <t>Deferred Taxes - Current Liabilities</t>
  </si>
  <si>
    <t>Reserve for Discontinued Operations</t>
  </si>
  <si>
    <t>Restructuring Reserve</t>
  </si>
  <si>
    <t>Deferred Taxes - Long Term Liabilities</t>
  </si>
  <si>
    <t>Pension and Other Postretirement Benefit</t>
  </si>
  <si>
    <t>Long Term Debt</t>
  </si>
  <si>
    <t>Intercompany Payables - Non-debt</t>
  </si>
  <si>
    <t>IC AP - Orlando</t>
  </si>
  <si>
    <t>IC AP - AeroTech HQ</t>
  </si>
  <si>
    <t>IC AP - Ogden</t>
  </si>
  <si>
    <t>IC AP - Oman Branch</t>
  </si>
  <si>
    <t>IC AP - Spain Branch</t>
  </si>
  <si>
    <t>IC AP - Jetway Systems Asia</t>
  </si>
  <si>
    <t>IC AP - Airport Services</t>
  </si>
  <si>
    <t>IC AP - EMD HQ</t>
  </si>
  <si>
    <t>IC AP - Chalfont</t>
  </si>
  <si>
    <t>IC AP - Madera</t>
  </si>
  <si>
    <t>IC AP - ICS Solutions - Alpharetta</t>
  </si>
  <si>
    <t>IC AP - Alpharetta</t>
  </si>
  <si>
    <t>IC AP - Lakeland</t>
  </si>
  <si>
    <t>IC AP - Israel Branch</t>
  </si>
  <si>
    <t>IC AP - Fruit and Juice Leasing US-GAAP</t>
  </si>
  <si>
    <t>IC AP - FoodTech HQ</t>
  </si>
  <si>
    <t>IC AP - Sandusky</t>
  </si>
  <si>
    <t>IC AP - Russelleville (CAT)</t>
  </si>
  <si>
    <t>IC AP - Wolf-Tec Kingston</t>
  </si>
  <si>
    <t>IC AP - JBT Holdings</t>
  </si>
  <si>
    <t>IC AP - JBT Equipment Finance</t>
  </si>
  <si>
    <t>IC AP - Harvester - HQ</t>
  </si>
  <si>
    <t>IC AP - FD Systems - US</t>
  </si>
  <si>
    <t>IC AP - AB - Stratford</t>
  </si>
  <si>
    <t>IC AP - Innovative Food Technologies</t>
  </si>
  <si>
    <t>IC AP - The Mozza-Lessa Sales Company</t>
  </si>
  <si>
    <t>IC AP - A&amp;B Renewable Gas Systems, LLC</t>
  </si>
  <si>
    <t>IC AP - Precise Cutting &amp; Conveying Sys</t>
  </si>
  <si>
    <t>IC AP - Avure Technologies</t>
  </si>
  <si>
    <t>IC AP - Avure US Inc</t>
  </si>
  <si>
    <t>IC AP - Tipper Tie</t>
  </si>
  <si>
    <t>IC AP - AeroTech - Canada</t>
  </si>
  <si>
    <t>IC AP - FoodTech - Canada</t>
  </si>
  <si>
    <t>IC AP - Juarez</t>
  </si>
  <si>
    <t>IC AP - Puebla</t>
  </si>
  <si>
    <t>IC AP - FD Systems - Mexico</t>
  </si>
  <si>
    <t>IC AP - Brazil</t>
  </si>
  <si>
    <t>IC AP - FD Systems - Brazil</t>
  </si>
  <si>
    <t>IC AP - Argentina</t>
  </si>
  <si>
    <t>IC AP - Sweden</t>
  </si>
  <si>
    <t>IC AP - AT UK</t>
  </si>
  <si>
    <t>IC AP - AGV UK</t>
  </si>
  <si>
    <t>IC AP - HQ UK</t>
  </si>
  <si>
    <t>IC AP - Double D UK</t>
  </si>
  <si>
    <t>IC AP - Wolf-Tec IP UK</t>
  </si>
  <si>
    <t>IC AP - Belgium</t>
  </si>
  <si>
    <t>IC AP - Italy</t>
  </si>
  <si>
    <t>IC AP - Germany</t>
  </si>
  <si>
    <t>IC AP - Spain</t>
  </si>
  <si>
    <t>IC AP - JBT Europe BV</t>
  </si>
  <si>
    <t>IC AP - FD BV Holding</t>
  </si>
  <si>
    <t>IC AP - FD BV Netherlands</t>
  </si>
  <si>
    <t>IC AP - BB Systems BV Netherlands</t>
  </si>
  <si>
    <t>IC AP - BB Systems BV Thailand Branch</t>
  </si>
  <si>
    <t>IC AP - BB Systems BV UK Branch</t>
  </si>
  <si>
    <t>IC AP - BB Systems BV China Branch</t>
  </si>
  <si>
    <t>IC AP - FD Spain</t>
  </si>
  <si>
    <t>IC AP - FD France</t>
  </si>
  <si>
    <t>IC AP - JBT BV</t>
  </si>
  <si>
    <t>IC AP - South Africa Holding BV</t>
  </si>
  <si>
    <t>IC AP - Spain Holding BV</t>
  </si>
  <si>
    <t>IC AP - ICS Solutions BV</t>
  </si>
  <si>
    <t>IC AP - France</t>
  </si>
  <si>
    <t>IC AP - Russia</t>
  </si>
  <si>
    <t>IC AP - Poland</t>
  </si>
  <si>
    <t>IC AP - Czech Republic</t>
  </si>
  <si>
    <t>IC AP - South Africa</t>
  </si>
  <si>
    <t>IC AP - Dubai</t>
  </si>
  <si>
    <t>IC AP - Singapore</t>
  </si>
  <si>
    <t>IC AP - Malaysia</t>
  </si>
  <si>
    <t>IC AP - Hong Kong</t>
  </si>
  <si>
    <t>IC AP - Japan</t>
  </si>
  <si>
    <t>IC AP - Thailand</t>
  </si>
  <si>
    <t>IC AP - India</t>
  </si>
  <si>
    <t>IC AP - Australia</t>
  </si>
  <si>
    <t>IC AP - New Zealand</t>
  </si>
  <si>
    <t>IC AP - Shanghai</t>
  </si>
  <si>
    <t>IC AP - Shanghai Holdings</t>
  </si>
  <si>
    <t>IC AP - Kunshan</t>
  </si>
  <si>
    <t>IC AP - Kunshan Holdings</t>
  </si>
  <si>
    <t>IC AP - Ningbo</t>
  </si>
  <si>
    <t>IC AP - Ningbo Holdings</t>
  </si>
  <si>
    <t>IC AP - Shenzhen</t>
  </si>
  <si>
    <t>IC AP - Shenzhen Holdings</t>
  </si>
  <si>
    <t>IC AP - Corporate</t>
  </si>
  <si>
    <t>IC AP - Consolidation Adjustment - US</t>
  </si>
  <si>
    <t>ID - Orlando - System</t>
  </si>
  <si>
    <t>Owner's Equity</t>
  </si>
  <si>
    <t>Equity</t>
  </si>
  <si>
    <t>ID - AeroTech HQ - System</t>
  </si>
  <si>
    <t>ID - Ogden - System</t>
  </si>
  <si>
    <t>ID - Airport Services - System</t>
  </si>
  <si>
    <t>ID - EMD HQ - System</t>
  </si>
  <si>
    <t>ID - Chalfont - System</t>
  </si>
  <si>
    <t>ID - Madera - System</t>
  </si>
  <si>
    <t>ID - Alpharetta - System</t>
  </si>
  <si>
    <t>ID - Lakeland - System</t>
  </si>
  <si>
    <t>ID - FoodTech HQ - System</t>
  </si>
  <si>
    <t>ID - Sandusky - System</t>
  </si>
  <si>
    <t>ID - Russelleville - System</t>
  </si>
  <si>
    <t>ID - Wolf-Tec Kingston - System</t>
  </si>
  <si>
    <t>ID - Corporate - System</t>
  </si>
  <si>
    <t>ID - Orlando - Non-System</t>
  </si>
  <si>
    <t>ID - AeroTech HQ - Non-System</t>
  </si>
  <si>
    <t>ID - Ogden - Non-System</t>
  </si>
  <si>
    <t>ID - Airport Services - Non-System</t>
  </si>
  <si>
    <t>ID - EMD HQ - Non-System</t>
  </si>
  <si>
    <t>ID - Chalfont - Non-System</t>
  </si>
  <si>
    <t>ID - Madera - Non-System</t>
  </si>
  <si>
    <t>ID - Alpharetta - Non-System</t>
  </si>
  <si>
    <t>ID - Lakeland - Non-System</t>
  </si>
  <si>
    <t>ID - FoodTech HQ - Non-System</t>
  </si>
  <si>
    <t>ID - Sandusky - Non-System</t>
  </si>
  <si>
    <t>ID - Russelleville - Non-System</t>
  </si>
  <si>
    <t>ID - Wolf-Tec Kingston - Non-System</t>
  </si>
  <si>
    <t>ID - Corporate - Non-System</t>
  </si>
  <si>
    <t>Branch Control Accounts - Headquarters</t>
  </si>
  <si>
    <t>Branch Control Accounts - Branch</t>
  </si>
  <si>
    <t>Loans Hist. Rate Receivable</t>
  </si>
  <si>
    <t>Loans Hist. Rate Payable</t>
  </si>
  <si>
    <t>Contributed Capital</t>
  </si>
  <si>
    <t>Preferred Stock</t>
  </si>
  <si>
    <t>Common Stock</t>
  </si>
  <si>
    <t>Capital in Excess Par of Capital Stock</t>
  </si>
  <si>
    <t>Common Stock Held in Trust</t>
  </si>
  <si>
    <t>Treasury Stock</t>
  </si>
  <si>
    <t>Retained Earnings</t>
  </si>
  <si>
    <t>Preferred Dividends Accrued or Paid</t>
  </si>
  <si>
    <t>Common Dividends Paid</t>
  </si>
  <si>
    <t>Other Comprehensive Income (OCI)</t>
  </si>
  <si>
    <t>Cumulative Translation - System Calc</t>
  </si>
  <si>
    <t>Residual Cumulative Translation</t>
  </si>
  <si>
    <t>OCI - Deferred Derivative Gain (Loss)</t>
  </si>
  <si>
    <t>OCI - Pension and OPRB</t>
  </si>
  <si>
    <t>OCI - Other</t>
  </si>
  <si>
    <t>Product Sales (80PRD)</t>
  </si>
  <si>
    <t>Revenue</t>
  </si>
  <si>
    <t>Average</t>
  </si>
  <si>
    <t>Product Sales (80PRD) Adj</t>
  </si>
  <si>
    <t>Product Sales - Over Time (80PRD2)</t>
  </si>
  <si>
    <t>Product Sales - Over Time Adj (80PRD2)</t>
  </si>
  <si>
    <t>Service Revenue (80SVC)</t>
  </si>
  <si>
    <t>Service Revenue (80SVC) Adj</t>
  </si>
  <si>
    <t>Royalty Revenue (80RLT)</t>
  </si>
  <si>
    <t>Royalty Revenue (80RLT) Adj</t>
  </si>
  <si>
    <t>Aftermarket Sales - Product (80PRDAFT)</t>
  </si>
  <si>
    <t>Aftermarket Sales - Prod (80PRDAFT) Adj</t>
  </si>
  <si>
    <t>Aftermarket Sales-Prod OT (80PRDAFT2)</t>
  </si>
  <si>
    <t>Aftermarket Sales-Prod Adj OT(80PRDAFT2)</t>
  </si>
  <si>
    <t>Aftermarket Sales - Freight (80PRDAFT)</t>
  </si>
  <si>
    <t>Aftermarket Sales - Frt. (80PRDAFT) Adj</t>
  </si>
  <si>
    <t>Aftermarket Sales - Rebuild (80RBLDAFT)</t>
  </si>
  <si>
    <t>Aftermarket Sales- Rebld (80RBLDAFT) Adj</t>
  </si>
  <si>
    <t>Aftermarket Sales - Service (80SVCAFT)</t>
  </si>
  <si>
    <t>Aftermarket Sales - Svc (80SVCAFT) Adj</t>
  </si>
  <si>
    <t>IC Product Sales (I82COS)</t>
  </si>
  <si>
    <t>IC Product Sales (I82COS) Adj</t>
  </si>
  <si>
    <t>IC Service Revenue (I82SVC)</t>
  </si>
  <si>
    <t>IC Service Revenue (I82SVC) Adj</t>
  </si>
  <si>
    <t>IC Lease Revenue (I82LSE)</t>
  </si>
  <si>
    <t>IC Lease Revenue (I82LSE) Adj</t>
  </si>
  <si>
    <t>IC Royalty Revenue (I82RLT)</t>
  </si>
  <si>
    <t>IC Royalty Revenue (I82RLT) Adj</t>
  </si>
  <si>
    <t>IC AM Sales - Product (I82PRDAFT)</t>
  </si>
  <si>
    <t>IC AM Sales - Product (I82PRDAFT) Adj</t>
  </si>
  <si>
    <t>IC AM Sales - Rebd (I82RBLDAFT)</t>
  </si>
  <si>
    <t>IC AM Sales - Rbld (I82RBLDAFT) Adj</t>
  </si>
  <si>
    <t>IC AM Sales - Svc (I82SVCAFT)</t>
  </si>
  <si>
    <t>IC AM Sales - Svc (I82SVCAFT) Adj</t>
  </si>
  <si>
    <t>Other Revenue (80OTH)</t>
  </si>
  <si>
    <t>Other Revenue (80OTH) Adj</t>
  </si>
  <si>
    <t>MTM Sales Embedded Derivatives (80DRV)</t>
  </si>
  <si>
    <t>MTM Sales Derivatives (80HED)</t>
  </si>
  <si>
    <t>Monetary Asset Restatement (80RST)</t>
  </si>
  <si>
    <t>Sales reclass to Peg Rate (80RCL)</t>
  </si>
  <si>
    <t>Sales/Cost - Error</t>
  </si>
  <si>
    <t>Product COS (83PRD)</t>
  </si>
  <si>
    <t>Expense</t>
  </si>
  <si>
    <t>Cost of Sales</t>
  </si>
  <si>
    <t>Product COS (83PRD) - Material</t>
  </si>
  <si>
    <t>Product COS (83PRD) - Labor</t>
  </si>
  <si>
    <t>Product COS (83PRD) - Fixed OH</t>
  </si>
  <si>
    <t>Product COS (83PRD) - Variable OH</t>
  </si>
  <si>
    <t>Product COS (83PRD) - Outside</t>
  </si>
  <si>
    <t>Product COS (83PRD) - Adj</t>
  </si>
  <si>
    <t>Product COS (83PRD2) - Over Time</t>
  </si>
  <si>
    <t>Product COS (83PRD2) - Material OT</t>
  </si>
  <si>
    <t>Product COS (83PRD2) - Labor OT</t>
  </si>
  <si>
    <t>Product COS (83PRD2) - Fixed OH OT</t>
  </si>
  <si>
    <t>Product COS (83PRD2) - Variable OH OT</t>
  </si>
  <si>
    <t>Product COS (83PRD2) - Outside OT</t>
  </si>
  <si>
    <t>Product COS (83PRD2) - Adj OT</t>
  </si>
  <si>
    <t>Service COS (83SVC)</t>
  </si>
  <si>
    <t>Service COS (83SVC) - Material</t>
  </si>
  <si>
    <t>Service COS (83SVC) - Labor</t>
  </si>
  <si>
    <t>Service COS (83SVC) - Fixed OH</t>
  </si>
  <si>
    <t>Service COS (83SVC) - Variable OH</t>
  </si>
  <si>
    <t>Service COS (83SVC) - Outside</t>
  </si>
  <si>
    <t>Service COS (83SVC) - Adj</t>
  </si>
  <si>
    <t>Lease COS (83LSE)</t>
  </si>
  <si>
    <t>Lease COS (83LSE) - Material</t>
  </si>
  <si>
    <t>Lease COS (83LSE) - Labor</t>
  </si>
  <si>
    <t>Lease COS (83LSE) - Fixed OH</t>
  </si>
  <si>
    <t>Lease COS (83LSE) - Variable OH</t>
  </si>
  <si>
    <t>Lease COS (83LSE) - Outside</t>
  </si>
  <si>
    <t>Lease COS (83LSE) - Adj</t>
  </si>
  <si>
    <t>Royalty COS (83RLT)</t>
  </si>
  <si>
    <t>AM COS - Product (83PRDAFT)</t>
  </si>
  <si>
    <t>AM COS - Product (83PRDAFT) - Material</t>
  </si>
  <si>
    <t>AM COS - Product (83PRDAFT) - Labor</t>
  </si>
  <si>
    <t>AM COS - Product (83PRDAFT) - Fixed OH</t>
  </si>
  <si>
    <t>AM COS - Product (83PRDAFT) - Var OH</t>
  </si>
  <si>
    <t>AM COS - Product (83PRDAFT) - Outside</t>
  </si>
  <si>
    <t>AM COS - Product (83PRDAFT) - Adj</t>
  </si>
  <si>
    <t>AM COS - Product (83PRDAFT2) Over Time</t>
  </si>
  <si>
    <t>AM COS - Prod (83PRDAFT2) - Material OT</t>
  </si>
  <si>
    <t>AM COS - Prod (83PRDAFT2) - Labor OT</t>
  </si>
  <si>
    <t>AM COS - Prod (83PRDAFT2) - Fixed OH OT</t>
  </si>
  <si>
    <t>AM COS - Prod (83PRDAFT2) - Var OH OT</t>
  </si>
  <si>
    <t>AM COS - Prod (83PRDAFT2) - Outside OT</t>
  </si>
  <si>
    <t>AM COS - Prod (83PRDAFT2) - Adj OT</t>
  </si>
  <si>
    <t>AM COS - Freight (83PRDAFT)</t>
  </si>
  <si>
    <t>AM COS - Rebuild (83RBLDAFT)</t>
  </si>
  <si>
    <t>AM COS - Rebuild (83RBLDAFT) - Material</t>
  </si>
  <si>
    <t>AM COS - Rebuild (83RBLDAFT) - Labor</t>
  </si>
  <si>
    <t>AM COS - Rebuild (83RBLDAFT) - Fixed OH</t>
  </si>
  <si>
    <t>AM COS - Rebuild (83RBLDAFT) - Var OH</t>
  </si>
  <si>
    <t>AM COS - Rebuild (83RBLDAFT) - Outside</t>
  </si>
  <si>
    <t>AM COS - Rebuild (83RBLDAFT) - Adj</t>
  </si>
  <si>
    <t>AM COS - Service (83SVCAFT)</t>
  </si>
  <si>
    <t>AM COS - Service (83SVCAFT) - Material</t>
  </si>
  <si>
    <t>AM COS - Service (83SVCAFT) - Labor</t>
  </si>
  <si>
    <t>AM COS - Service (83SVCAFT) - Fixed OH</t>
  </si>
  <si>
    <t>AM COS - Service (83SVCAFT) - Var OH</t>
  </si>
  <si>
    <t>AM COS - Service (83SVCAFT) - Outside</t>
  </si>
  <si>
    <t>AM COS - Service (83SVCAFT) - Adj</t>
  </si>
  <si>
    <t>IC Product COS (I85COS)</t>
  </si>
  <si>
    <t>IC Product COS (I85COS) - Material</t>
  </si>
  <si>
    <t>IC Product COS (I85COS) - Labor</t>
  </si>
  <si>
    <t>IC Product COS (I85COS) - Fixed OH</t>
  </si>
  <si>
    <t>IC Product COS (I85COS) - Variable OH</t>
  </si>
  <si>
    <t>IC Product COS (I85COS) - Outside</t>
  </si>
  <si>
    <t>IC Product COS (I85COS) - Adj</t>
  </si>
  <si>
    <t>IC Service COS (I85SVC)</t>
  </si>
  <si>
    <t>IC Service COS (I85SVC) - Material</t>
  </si>
  <si>
    <t>IC Service COS (I85SVC) - Labor</t>
  </si>
  <si>
    <t>IC Service COS (I85SVC) - Fixed OH</t>
  </si>
  <si>
    <t>IC Service COS (I85SVC) - Variable OH</t>
  </si>
  <si>
    <t>IC Service COS (I85SVC) - Outside</t>
  </si>
  <si>
    <t>IC Service COS (I85SVC) - Adj</t>
  </si>
  <si>
    <t>IC Lease COS (I85LSE)</t>
  </si>
  <si>
    <t>IC Lease COS (I85LSE) - Material</t>
  </si>
  <si>
    <t>IC Lease COS (I85LSE) - Labor</t>
  </si>
  <si>
    <t>IC Lease COS (I85LSE) - Fixed OH</t>
  </si>
  <si>
    <t>IC Lease COS (I85LSE) - Variable OH</t>
  </si>
  <si>
    <t>IC Lease COS (I85LSE) - Outside</t>
  </si>
  <si>
    <t>IC Lease COS (I85LSE) - Adj</t>
  </si>
  <si>
    <t>IC Royalty COS (I85RLT)</t>
  </si>
  <si>
    <t>IC AM COS - Product (I85PRDAFT)</t>
  </si>
  <si>
    <t>IC AM COS - Product (I85PRDAFT) - Matl</t>
  </si>
  <si>
    <t>IC AM COS - Product (I85PRDAFT) - Labor</t>
  </si>
  <si>
    <t>IC AM COS - Product (I85PRDAFT) - Fx OH</t>
  </si>
  <si>
    <t>IC AM COS - Product (I85PRDAFT) - Var OH</t>
  </si>
  <si>
    <t>IC AM COS - Product (I85PRDAFT) - Outsid</t>
  </si>
  <si>
    <t>IC AM COS - Product (I85PRDAFT) - Adj</t>
  </si>
  <si>
    <t>IC AM COS - Rebuild (I85RBLDAFT)</t>
  </si>
  <si>
    <t>IC AM COS - Rebuild (I85RBLDAFT) - Matl</t>
  </si>
  <si>
    <t>IC AM COS - Rebuild (I85RBLDAFT) - Labor</t>
  </si>
  <si>
    <t>IC AM COS - Rebuild (I85RBLDAFT) - Fx OH</t>
  </si>
  <si>
    <t>IC AM COS - Rebld (I85RBLDAFT) - Var OH</t>
  </si>
  <si>
    <t>IC AM COS - Rebuild (I85RBLDAFT) - Outsi</t>
  </si>
  <si>
    <t>IC AM COS - Rebuild (I85RBLDAFT) - Adj</t>
  </si>
  <si>
    <t>IC AM COS - Service (I85SVCAFT)</t>
  </si>
  <si>
    <t>IC AM COS - Service (I85SVCAFT) - Matl</t>
  </si>
  <si>
    <t>IC AM COS - Service (I85SVCAFT) - Labor</t>
  </si>
  <si>
    <t>IC AM COS - Service (I85SVCAFT) - Fx OH</t>
  </si>
  <si>
    <t>IC AM COS - Service (I85SVCAFT) - Var OH</t>
  </si>
  <si>
    <t>IC AM COS - Service (I85SVCAFT) - Outsid</t>
  </si>
  <si>
    <t>IC AM COS - Service (I85SVCAFT) - Adj</t>
  </si>
  <si>
    <t>Variances From Standard</t>
  </si>
  <si>
    <t>Variance Purchasing - Misc Charges</t>
  </si>
  <si>
    <t>Inbound Freight, Duty, and Fees</t>
  </si>
  <si>
    <t>Expense Floor Stock</t>
  </si>
  <si>
    <t>Indirect Manufacturing Costs</t>
  </si>
  <si>
    <t>Period Costs</t>
  </si>
  <si>
    <t>Period Costs Quality</t>
  </si>
  <si>
    <t>Period Cost Inventory Adjustments</t>
  </si>
  <si>
    <t>Period Cost Cycle Inventory Adjustments</t>
  </si>
  <si>
    <t>Period Costs Unabsorbed Engineering</t>
  </si>
  <si>
    <t>Period Cost Amortization of Intangibles</t>
  </si>
  <si>
    <t>Period Cost Other</t>
  </si>
  <si>
    <t>Distribution Costs</t>
  </si>
  <si>
    <t>Other COS (83OTH)</t>
  </si>
  <si>
    <t>Other COS (83OTH) - Adj</t>
  </si>
  <si>
    <t>MTM of Sales Emb. Derivatives (83DRV)</t>
  </si>
  <si>
    <t>MTM of Sales Derivatives (83HED)</t>
  </si>
  <si>
    <t>Monetary Liability Restatement (83RST)</t>
  </si>
  <si>
    <t>Sales reclass to Peg Rate (83RCL)</t>
  </si>
  <si>
    <t>Interest Earned - Capital Employed</t>
  </si>
  <si>
    <t>Interest Income Expense</t>
  </si>
  <si>
    <t>Gain On Disposal Of Assets</t>
  </si>
  <si>
    <t>Operating Expense</t>
  </si>
  <si>
    <t>Dividend Income</t>
  </si>
  <si>
    <t>Equity In (Earnings) Losses Of Affiliate</t>
  </si>
  <si>
    <t>Miscellaneous Income</t>
  </si>
  <si>
    <t>Discounts Earned</t>
  </si>
  <si>
    <t>Net Rentals</t>
  </si>
  <si>
    <t>Interest Expense - Capital Employed</t>
  </si>
  <si>
    <t>Loss on Disposal of Assets</t>
  </si>
  <si>
    <t>Miscellaneous Deductions</t>
  </si>
  <si>
    <t>Miscellaneous Deductions - Donations</t>
  </si>
  <si>
    <t>Misc. Deduct. - Donation (Non-Political)</t>
  </si>
  <si>
    <t>Misc. Deduct. - Donation (Political)</t>
  </si>
  <si>
    <t>Provision for Doubtful Accounts</t>
  </si>
  <si>
    <t>Facilitation Payments</t>
  </si>
  <si>
    <t>Financing Interest Earned - Intercompany</t>
  </si>
  <si>
    <t>Financing Interest Earned - Outside</t>
  </si>
  <si>
    <t>Financing Interest Paid - Intercompany</t>
  </si>
  <si>
    <t>Financing Interest Paid - Outside</t>
  </si>
  <si>
    <t>Intercompany Dividend Income</t>
  </si>
  <si>
    <t>LIFO Provision Gain</t>
  </si>
  <si>
    <t>Restatement Gain Loss - Balance Sheet</t>
  </si>
  <si>
    <t>Market Gain Loss on Yield Curve Points</t>
  </si>
  <si>
    <t>Restructuring Expense - Severance</t>
  </si>
  <si>
    <t>Restructuring Expense - Other</t>
  </si>
  <si>
    <t>Special Non-Operating Charges</t>
  </si>
  <si>
    <t>Non Operating Income Expense</t>
  </si>
  <si>
    <t>SOX/US GAAP Audit Costs</t>
  </si>
  <si>
    <t>Acquisition Costs - Controllers</t>
  </si>
  <si>
    <t>Extraordinary Items</t>
  </si>
  <si>
    <t>Provision for Income taxes</t>
  </si>
  <si>
    <t>Tax Expense</t>
  </si>
  <si>
    <t>Non-Operating Tax Provision</t>
  </si>
  <si>
    <t>Salaries - Direct</t>
  </si>
  <si>
    <t>Salaries - Indirect</t>
  </si>
  <si>
    <t>Wages - Direct</t>
  </si>
  <si>
    <t>Wages - Indirect</t>
  </si>
  <si>
    <t>Premium Pay for Wages - Direct</t>
  </si>
  <si>
    <t>Premium Pay for Wages - Indirect</t>
  </si>
  <si>
    <t>Employee Commissions</t>
  </si>
  <si>
    <t>Employee Bonuses</t>
  </si>
  <si>
    <t>Administrative Bonus</t>
  </si>
  <si>
    <t>PAC - Pension Costs</t>
  </si>
  <si>
    <t>PAC - Medical and Health Costs</t>
  </si>
  <si>
    <t>PAC - Workers' Comp Costs</t>
  </si>
  <si>
    <t>PAC - Payroll Taxes and Costs</t>
  </si>
  <si>
    <t>PAC - Defined Contrib. and Matching Cost</t>
  </si>
  <si>
    <t>PAC - Benefits in Employment Agreement</t>
  </si>
  <si>
    <t>PAC - Other</t>
  </si>
  <si>
    <t>Moving</t>
  </si>
  <si>
    <t>Recruiting</t>
  </si>
  <si>
    <t>Other Employee Related</t>
  </si>
  <si>
    <t>Employee Tuition Reimbursement</t>
  </si>
  <si>
    <t>Training</t>
  </si>
  <si>
    <t>Travel</t>
  </si>
  <si>
    <t>Meals - Emp Rec and Social Activities</t>
  </si>
  <si>
    <t>Meals - Employee Business</t>
  </si>
  <si>
    <t>Meals - Moving Exp Reimburse</t>
  </si>
  <si>
    <t>Meals - De Minimis Fringe Benefits</t>
  </si>
  <si>
    <t>Meals - On Site Employee for Convenience</t>
  </si>
  <si>
    <t>Meals &amp; Entertainment - Other</t>
  </si>
  <si>
    <t>Gifts</t>
  </si>
  <si>
    <t>Political Contributions</t>
  </si>
  <si>
    <t>Club Dues</t>
  </si>
  <si>
    <t>Spousal/Companion Travel Exp</t>
  </si>
  <si>
    <t>Fines and Penalties</t>
  </si>
  <si>
    <t>Entertainment Over Face Value of Ticket</t>
  </si>
  <si>
    <t>Noncharitable gifts &gt;$25</t>
  </si>
  <si>
    <t>Skybox Rental</t>
  </si>
  <si>
    <t>Cruise Ship/Water Transport</t>
  </si>
  <si>
    <t>Lobbying Expense</t>
  </si>
  <si>
    <t>Non-Deductible Other NonUS</t>
  </si>
  <si>
    <t>Conferences and Meetings</t>
  </si>
  <si>
    <t>Dues, Memberships, and Contributions</t>
  </si>
  <si>
    <t>Communications</t>
  </si>
  <si>
    <t>Supplies</t>
  </si>
  <si>
    <t>Business Services</t>
  </si>
  <si>
    <t>Maintenance &amp; Repair - Real Property</t>
  </si>
  <si>
    <t>Maintenance &amp; Repair - Non-Real Property</t>
  </si>
  <si>
    <t>Bank Service Charges</t>
  </si>
  <si>
    <t>Outside Legal Services</t>
  </si>
  <si>
    <t>Outside Accounting and Auditing Services</t>
  </si>
  <si>
    <t>Outside Professional Consulting</t>
  </si>
  <si>
    <t>Outside Professional Tax Services</t>
  </si>
  <si>
    <t>Outside Professional - Other</t>
  </si>
  <si>
    <t>Utilities - Electric</t>
  </si>
  <si>
    <t>Utilities - Gas</t>
  </si>
  <si>
    <t>Utilities - Water/Sewage</t>
  </si>
  <si>
    <t>Utilities - Telecommunications</t>
  </si>
  <si>
    <t>Utilities - Other</t>
  </si>
  <si>
    <t>Depreciation and Amortization Expense</t>
  </si>
  <si>
    <t>Insurance</t>
  </si>
  <si>
    <t>Property Taxes</t>
  </si>
  <si>
    <t>Miscellaneous Taxes and Fees</t>
  </si>
  <si>
    <t>Company Publications</t>
  </si>
  <si>
    <t>Outside Commissions</t>
  </si>
  <si>
    <t>Advertising and Promotion</t>
  </si>
  <si>
    <t>Miscellaneous</t>
  </si>
  <si>
    <t>Corporate Charges</t>
  </si>
  <si>
    <t>Interdivision Charges</t>
  </si>
  <si>
    <t>Inter-Site Charges</t>
  </si>
  <si>
    <t>Labor Applied</t>
  </si>
  <si>
    <t>Machine Hours Applied</t>
  </si>
  <si>
    <t>Variable Overhead Applied</t>
  </si>
  <si>
    <t>Overhead Applied</t>
  </si>
  <si>
    <t>Unit Code</t>
  </si>
  <si>
    <t>VARIANCE ALLOCATIONS</t>
  </si>
  <si>
    <t>MANUFACTURING DIRECT</t>
  </si>
  <si>
    <t>MANUFACTURING SUPPORT</t>
  </si>
  <si>
    <t>OPERATIONS MANAGEMENT</t>
  </si>
  <si>
    <t>MANUFACTURING ENGINEERING</t>
  </si>
  <si>
    <t>MATERIAL OVERHEAD</t>
  </si>
  <si>
    <t>OCCUPANCY</t>
  </si>
  <si>
    <t>QUALITY</t>
  </si>
  <si>
    <t>SANDUSKY ENGINEERING MANAGEMENT</t>
  </si>
  <si>
    <t>FIELD SERVICE COOKING</t>
  </si>
  <si>
    <t>PERIOD COST ALLOCATIONS</t>
  </si>
  <si>
    <t>S&amp;A ALLOCATIONS</t>
  </si>
  <si>
    <t>SALES</t>
  </si>
  <si>
    <t>AFTERMARKET SALES</t>
  </si>
  <si>
    <t>SALES SUPPORT</t>
  </si>
  <si>
    <t>FOOD TECH CENTER</t>
  </si>
  <si>
    <t>MARKETING</t>
  </si>
  <si>
    <t>DIVISION PRODUCT MANAGEMENT</t>
  </si>
  <si>
    <t>G&amp;A ALLOCATIONS</t>
  </si>
  <si>
    <t>GENERAL MANAGEMENT</t>
  </si>
  <si>
    <t>HUMAN RESOURCES</t>
  </si>
  <si>
    <t>LEGAL</t>
  </si>
  <si>
    <t>FINANCE</t>
  </si>
  <si>
    <t>PROJECT MANAGEMENT</t>
  </si>
  <si>
    <t>AFTERMARKET PM</t>
  </si>
  <si>
    <t>ORLANDO</t>
  </si>
  <si>
    <t>AEROTECH HQ</t>
  </si>
  <si>
    <t>OGDEN</t>
  </si>
  <si>
    <t>OMAN BRANCH</t>
  </si>
  <si>
    <t>SPAIN BRANCH</t>
  </si>
  <si>
    <t>JETWAY SYSTEMS ASIA</t>
  </si>
  <si>
    <t>AIRPORT SERVICES</t>
  </si>
  <si>
    <t>EMD HQ</t>
  </si>
  <si>
    <t>CHALFONT</t>
  </si>
  <si>
    <t>MADERA</t>
  </si>
  <si>
    <t>ICS SOLUTIONS - ALPHARETTA</t>
  </si>
  <si>
    <t>ALPHARETTA</t>
  </si>
  <si>
    <t>LAKELAND</t>
  </si>
  <si>
    <t>ISRAEL BRANCH</t>
  </si>
  <si>
    <t>FRUIT AND JUICE LEASING US-GAAP</t>
  </si>
  <si>
    <t>FOODTECH HQ</t>
  </si>
  <si>
    <t>SANDUSKY</t>
  </si>
  <si>
    <t>RUSSELLEVILLE (CAT)</t>
  </si>
  <si>
    <t>WOLF-TEC KINGSTON</t>
  </si>
  <si>
    <t>JBT HOLDINGS</t>
  </si>
  <si>
    <t>JBT EQUIPMENT FINANCE</t>
  </si>
  <si>
    <t>HARVESTER - HQ</t>
  </si>
  <si>
    <t>FD SYSTEMS - US</t>
  </si>
  <si>
    <t>AB - STRATFORD</t>
  </si>
  <si>
    <t>INNOVATIVE FOOD TECHNOLOGIES</t>
  </si>
  <si>
    <t>THE MOZZA-LESSA SALES COMPANY</t>
  </si>
  <si>
    <t>A&amp;B RENEWABLE GAS SYSTEMS, LLC</t>
  </si>
  <si>
    <t>PRECISE CUTTING &amp; CONVEYING SYS</t>
  </si>
  <si>
    <t>AVURE TECHNOLOGIES</t>
  </si>
  <si>
    <t>AVURE US INC</t>
  </si>
  <si>
    <t>TIPPER TIE</t>
  </si>
  <si>
    <t>AEROTECH - CANADA</t>
  </si>
  <si>
    <t>FOODTECH - CANADA</t>
  </si>
  <si>
    <t>JUAREZ</t>
  </si>
  <si>
    <t>PUEBLA</t>
  </si>
  <si>
    <t>FD SYSTEMS - MEXICO</t>
  </si>
  <si>
    <t>BRAZIL</t>
  </si>
  <si>
    <t>FD SYSTEMS - BRAZIL</t>
  </si>
  <si>
    <t>ARGENTINA</t>
  </si>
  <si>
    <t>SWEDEN</t>
  </si>
  <si>
    <t>AT UK</t>
  </si>
  <si>
    <t>AGV UK</t>
  </si>
  <si>
    <t>HQ UK</t>
  </si>
  <si>
    <t>DOUBLE D UK</t>
  </si>
  <si>
    <t>WOLF-TEC IP UK</t>
  </si>
  <si>
    <t>BELGIUM</t>
  </si>
  <si>
    <t>ITALY</t>
  </si>
  <si>
    <t>GERMANY</t>
  </si>
  <si>
    <t>SPAIN</t>
  </si>
  <si>
    <t>JBT EUROPE BV</t>
  </si>
  <si>
    <t>FD BV HOLDING</t>
  </si>
  <si>
    <t>FD BV NETHERLANDS</t>
  </si>
  <si>
    <t>BB SYSTEMS BV NETHERLANDS</t>
  </si>
  <si>
    <t>BB SYSTEMS BV THAILAND BRANCH</t>
  </si>
  <si>
    <t>BB SYSTEMS BV UK BRANCH</t>
  </si>
  <si>
    <t>BB SYSTEMS BV CHINA BRANCH</t>
  </si>
  <si>
    <t>FD SPAIN</t>
  </si>
  <si>
    <t>FD FRANCE</t>
  </si>
  <si>
    <t>JBT BV</t>
  </si>
  <si>
    <t>SOUTH AFRICA HOLDING BV</t>
  </si>
  <si>
    <t>SPAIN HOLDING BV</t>
  </si>
  <si>
    <t>ICS SOLUTIONS BV</t>
  </si>
  <si>
    <t>FRANCE</t>
  </si>
  <si>
    <t>RUSSIA</t>
  </si>
  <si>
    <t>POLAND</t>
  </si>
  <si>
    <t>CZECH REPUBLIC</t>
  </si>
  <si>
    <t>SOUTH AFRICA</t>
  </si>
  <si>
    <t>DUBAI</t>
  </si>
  <si>
    <t>SINGAPORE</t>
  </si>
  <si>
    <t>MALAYSIA</t>
  </si>
  <si>
    <t>HONG KONG</t>
  </si>
  <si>
    <t>JAPAN</t>
  </si>
  <si>
    <t>THAILAND</t>
  </si>
  <si>
    <t>INDIA</t>
  </si>
  <si>
    <t>AUSTRALIA</t>
  </si>
  <si>
    <t>NEW ZEALAND</t>
  </si>
  <si>
    <t>SHANGHAI</t>
  </si>
  <si>
    <t>SHANGHAI HOLDINGS</t>
  </si>
  <si>
    <t>KUNSHAN</t>
  </si>
  <si>
    <t>KUNSHAN HOLDINGS</t>
  </si>
  <si>
    <t>NINGBO</t>
  </si>
  <si>
    <t>NINGBO HOLDINGS</t>
  </si>
  <si>
    <t>SHENZHEN</t>
  </si>
  <si>
    <t>SHENZHEN HOLDINGS</t>
  </si>
  <si>
    <t>CORPORATE</t>
  </si>
  <si>
    <t>CONSOLIDATION ADJUSTMENT - US</t>
  </si>
  <si>
    <t>ASSEMBLY</t>
  </si>
  <si>
    <t>PURCHASING</t>
  </si>
  <si>
    <t>MATERIAL HANDLING</t>
  </si>
  <si>
    <t>FIELD SERVICE WOLFTEC</t>
  </si>
  <si>
    <t>CUSTOMER SERVICE</t>
  </si>
  <si>
    <t>Tab</t>
  </si>
  <si>
    <t>Below</t>
  </si>
  <si>
    <t>Variance</t>
  </si>
  <si>
    <t>EXPENSED MATERIAL</t>
  </si>
  <si>
    <t>GENERAL CONSUMABLES</t>
  </si>
  <si>
    <t>FREEZING-FRIGO GCM SERIES FREEZERS</t>
  </si>
  <si>
    <t>FREEZING-NF FREEZERS (LST &amp; SUPERTRAK)</t>
  </si>
  <si>
    <t>FREEZING-FRIGO OTH (ADVANTEC)</t>
  </si>
  <si>
    <t>FREEZING-REFRIGERATION (FRIGOPAK, LVS)</t>
  </si>
  <si>
    <t>COOKING-LINEAR OVENS (JSO, CHARMARKER)</t>
  </si>
  <si>
    <t>COOKING-SPIRAL OVENS (GCO)</t>
  </si>
  <si>
    <t>COOKING-OTHER (PROGRILL &amp; DOUBLE D)</t>
  </si>
  <si>
    <t>FRYING-FRYERS (TFF-IV, TFF-V)</t>
  </si>
  <si>
    <t>FRYING-FILTERS (MX SERIES)</t>
  </si>
  <si>
    <t>PORTIONING-DSI WATERJET SERIES</t>
  </si>
  <si>
    <t>PORTIONING-BLADE SLICING (CT-S, DB-20)</t>
  </si>
  <si>
    <t>MISCELLANEOUS</t>
  </si>
  <si>
    <t>RAW MATERIAL</t>
  </si>
  <si>
    <t>MARINATING-BRINE (WOLFTEC)</t>
  </si>
  <si>
    <t>MARINATING-BRINE (SOURCED)</t>
  </si>
  <si>
    <t>MARINATING-MACERATION (WOLFTEC)</t>
  </si>
  <si>
    <t>MARINATING-MACERATION (SOURCED)</t>
  </si>
  <si>
    <t>MARINATING-MASSAGING/TUMBLING (WOLFTEC)</t>
  </si>
  <si>
    <t>MARINATING-MASSAGING/TUMBLING (SOURCED)</t>
  </si>
  <si>
    <t>INJECTING-INJECTOR (WOLFTEC)</t>
  </si>
  <si>
    <t>INJECTING-OTHER (WOLFTEC)</t>
  </si>
  <si>
    <t>INJECTING-OTHER (SOURCED)</t>
  </si>
  <si>
    <t>INSPECTION-XRAY (NOVUS)</t>
  </si>
  <si>
    <t>SLICING-SLICER/LOADING (SOURCED)</t>
  </si>
  <si>
    <t>Changed Descrption to Material from Stainless</t>
  </si>
  <si>
    <t>-</t>
  </si>
  <si>
    <t>NON-US / NON-CANADA</t>
  </si>
  <si>
    <t>AB</t>
  </si>
  <si>
    <t>ALBERTA</t>
  </si>
  <si>
    <t>AK</t>
  </si>
  <si>
    <t>ALASKA</t>
  </si>
  <si>
    <t>AL</t>
  </si>
  <si>
    <t>ALABAMA</t>
  </si>
  <si>
    <t>ARKANSAS</t>
  </si>
  <si>
    <t>AZ</t>
  </si>
  <si>
    <t>ARIZONA</t>
  </si>
  <si>
    <t>BC</t>
  </si>
  <si>
    <t>BRITISH COLUMBIA</t>
  </si>
  <si>
    <t>CA</t>
  </si>
  <si>
    <t>CALIFORNIA</t>
  </si>
  <si>
    <t>COLORADO</t>
  </si>
  <si>
    <t>CT</t>
  </si>
  <si>
    <t>CONNECTICUT</t>
  </si>
  <si>
    <t>DC</t>
  </si>
  <si>
    <t>DISTRICT OF COLUMBIA</t>
  </si>
  <si>
    <t>DE</t>
  </si>
  <si>
    <t>DELAWARE</t>
  </si>
  <si>
    <t>FL</t>
  </si>
  <si>
    <t>FLORIDA</t>
  </si>
  <si>
    <t>GA</t>
  </si>
  <si>
    <t>GEORGIA</t>
  </si>
  <si>
    <t>HI</t>
  </si>
  <si>
    <t>HAWAII</t>
  </si>
  <si>
    <t>IA</t>
  </si>
  <si>
    <t>IOWA</t>
  </si>
  <si>
    <t>ID</t>
  </si>
  <si>
    <t>IDAHO</t>
  </si>
  <si>
    <t>IL</t>
  </si>
  <si>
    <t>ILLINOIS</t>
  </si>
  <si>
    <t>IN</t>
  </si>
  <si>
    <t>INDIANA</t>
  </si>
  <si>
    <t>KS</t>
  </si>
  <si>
    <t>KANSAS</t>
  </si>
  <si>
    <t>KY</t>
  </si>
  <si>
    <t>KENTUCKY</t>
  </si>
  <si>
    <t>LA</t>
  </si>
  <si>
    <t>LOUISIANA</t>
  </si>
  <si>
    <t>MA</t>
  </si>
  <si>
    <t>MASSACHUSETTS</t>
  </si>
  <si>
    <t>MB</t>
  </si>
  <si>
    <t>MANITOBA</t>
  </si>
  <si>
    <t>MD</t>
  </si>
  <si>
    <t>MARYLAND</t>
  </si>
  <si>
    <t>ME</t>
  </si>
  <si>
    <t>MAINE</t>
  </si>
  <si>
    <t>MI</t>
  </si>
  <si>
    <t>MICHIGAN</t>
  </si>
  <si>
    <t>MN</t>
  </si>
  <si>
    <t>MINNESOTA</t>
  </si>
  <si>
    <t>MO</t>
  </si>
  <si>
    <t>MISSOURI</t>
  </si>
  <si>
    <t>MS</t>
  </si>
  <si>
    <t>MISSISSIPPI</t>
  </si>
  <si>
    <t>MT</t>
  </si>
  <si>
    <t>MONTANA</t>
  </si>
  <si>
    <t>NB</t>
  </si>
  <si>
    <t>NEW BRUNSWICK</t>
  </si>
  <si>
    <t>NC</t>
  </si>
  <si>
    <t>NORTH CAROLINA</t>
  </si>
  <si>
    <t>ND</t>
  </si>
  <si>
    <t>NORTH DAKOTA</t>
  </si>
  <si>
    <t>NE</t>
  </si>
  <si>
    <t>NEBRASKA</t>
  </si>
  <si>
    <t>NH</t>
  </si>
  <si>
    <t>NEW HAMPSHIRE</t>
  </si>
  <si>
    <t>NJ</t>
  </si>
  <si>
    <t>NEW JERSEY</t>
  </si>
  <si>
    <t>NL</t>
  </si>
  <si>
    <t>NEWFOUNDLAND AND LABRADOR</t>
  </si>
  <si>
    <t>NM</t>
  </si>
  <si>
    <t>NEW MEXICO</t>
  </si>
  <si>
    <t>NS</t>
  </si>
  <si>
    <t>NOVA SCOTIA</t>
  </si>
  <si>
    <t>NT</t>
  </si>
  <si>
    <t>NORTHWEST TERRITORIES</t>
  </si>
  <si>
    <t>NU</t>
  </si>
  <si>
    <t>NUNAVUT</t>
  </si>
  <si>
    <t>NV</t>
  </si>
  <si>
    <t>NEVADA</t>
  </si>
  <si>
    <t>NY</t>
  </si>
  <si>
    <t>NEW YORK</t>
  </si>
  <si>
    <t>OH</t>
  </si>
  <si>
    <t>OHIO</t>
  </si>
  <si>
    <t>OK</t>
  </si>
  <si>
    <t>OKLAHOMA</t>
  </si>
  <si>
    <t>ON</t>
  </si>
  <si>
    <t>ONTARIO</t>
  </si>
  <si>
    <t>OR</t>
  </si>
  <si>
    <t>OREGON</t>
  </si>
  <si>
    <t>PA</t>
  </si>
  <si>
    <t>PENNSYLVANIA</t>
  </si>
  <si>
    <t>PE</t>
  </si>
  <si>
    <t>PRINCE EDWARD ISLAND</t>
  </si>
  <si>
    <t>QUEBEC</t>
  </si>
  <si>
    <t>RI</t>
  </si>
  <si>
    <t>RHODE ISLAND</t>
  </si>
  <si>
    <t>SC</t>
  </si>
  <si>
    <t>SOUTH CAROLINA</t>
  </si>
  <si>
    <t>SD</t>
  </si>
  <si>
    <t>SOUTH DAKOTA</t>
  </si>
  <si>
    <t>SK</t>
  </si>
  <si>
    <t>SASKATCHEWAN</t>
  </si>
  <si>
    <t>TN</t>
  </si>
  <si>
    <t>TENNESSEE</t>
  </si>
  <si>
    <t>TX</t>
  </si>
  <si>
    <t>TEXAS</t>
  </si>
  <si>
    <t>UT</t>
  </si>
  <si>
    <t>UTAH</t>
  </si>
  <si>
    <t>VA</t>
  </si>
  <si>
    <t>VIRGINIA</t>
  </si>
  <si>
    <t>VT</t>
  </si>
  <si>
    <t>VERMONT</t>
  </si>
  <si>
    <t>WA</t>
  </si>
  <si>
    <t>WASHINGTON</t>
  </si>
  <si>
    <t>WI</t>
  </si>
  <si>
    <t>WISCONSIN</t>
  </si>
  <si>
    <t>WV</t>
  </si>
  <si>
    <t>WEST VIRGINIA</t>
  </si>
  <si>
    <t>WY</t>
  </si>
  <si>
    <t>WYOMING</t>
  </si>
  <si>
    <t>YT</t>
  </si>
  <si>
    <t>YUKON</t>
  </si>
  <si>
    <t>CANNING</t>
  </si>
  <si>
    <t>JBT CORPORATE</t>
  </si>
  <si>
    <t>FREEZING AND COOKING</t>
  </si>
  <si>
    <t>X</t>
  </si>
  <si>
    <t>Unit Code 2, 3, 4</t>
  </si>
  <si>
    <t>Country</t>
  </si>
  <si>
    <t>ISO Country Code</t>
  </si>
  <si>
    <t>ISO Country</t>
  </si>
  <si>
    <t>EU Code</t>
  </si>
  <si>
    <t>SSD EU Code</t>
  </si>
  <si>
    <t>Export Document Required</t>
  </si>
  <si>
    <t>Nationality</t>
  </si>
  <si>
    <t>Bank Transit Number Mask</t>
  </si>
  <si>
    <t>AFGHANISTAN</t>
  </si>
  <si>
    <t>AF</t>
  </si>
  <si>
    <t>ÅLAND ISL</t>
  </si>
  <si>
    <t>AX</t>
  </si>
  <si>
    <t>ÅLAND ISLANDS</t>
  </si>
  <si>
    <t>ALBANIA</t>
  </si>
  <si>
    <t>ALGERIA</t>
  </si>
  <si>
    <t>DZ</t>
  </si>
  <si>
    <t>AMERICAN SAMOA</t>
  </si>
  <si>
    <t>AS</t>
  </si>
  <si>
    <t>ANDORRA</t>
  </si>
  <si>
    <t>AD</t>
  </si>
  <si>
    <t>ANGOLA</t>
  </si>
  <si>
    <t>AO</t>
  </si>
  <si>
    <t>ANGUILLA</t>
  </si>
  <si>
    <t>AI</t>
  </si>
  <si>
    <t>ANTARCTICA</t>
  </si>
  <si>
    <t>AQ</t>
  </si>
  <si>
    <t>ANTIGUA AND BARBUDA</t>
  </si>
  <si>
    <t>AG</t>
  </si>
  <si>
    <t>ARMENIA</t>
  </si>
  <si>
    <t>ARUBA</t>
  </si>
  <si>
    <t>AW</t>
  </si>
  <si>
    <t>AU</t>
  </si>
  <si>
    <t>AUSTRIA</t>
  </si>
  <si>
    <t>AT</t>
  </si>
  <si>
    <t>AZERBAIJAN</t>
  </si>
  <si>
    <t>BAHAMAS</t>
  </si>
  <si>
    <t>BS</t>
  </si>
  <si>
    <t>BAHRAIN</t>
  </si>
  <si>
    <t>BH</t>
  </si>
  <si>
    <t>BANGLADESH</t>
  </si>
  <si>
    <t>BD</t>
  </si>
  <si>
    <t>BARBADOS</t>
  </si>
  <si>
    <t>BB</t>
  </si>
  <si>
    <t>BELARUS</t>
  </si>
  <si>
    <t>BY</t>
  </si>
  <si>
    <t>BE</t>
  </si>
  <si>
    <t>BELIZE</t>
  </si>
  <si>
    <t>BZ</t>
  </si>
  <si>
    <t>BENIN</t>
  </si>
  <si>
    <t>BJ</t>
  </si>
  <si>
    <t>BERMUDA</t>
  </si>
  <si>
    <t>BM</t>
  </si>
  <si>
    <t>BHUTAN</t>
  </si>
  <si>
    <t>BT</t>
  </si>
  <si>
    <t>BOLIVIA</t>
  </si>
  <si>
    <t>BO</t>
  </si>
  <si>
    <t>BOSNIA AND HERZEGOVINA</t>
  </si>
  <si>
    <t>BA</t>
  </si>
  <si>
    <t>BOTSWANA</t>
  </si>
  <si>
    <t>BW</t>
  </si>
  <si>
    <t>BOUVET ISL</t>
  </si>
  <si>
    <t>BV</t>
  </si>
  <si>
    <t>BOUVET ISLAND</t>
  </si>
  <si>
    <t>BR</t>
  </si>
  <si>
    <t>BRITISH INDIAN OCEAN TERRITORY</t>
  </si>
  <si>
    <t>IO</t>
  </si>
  <si>
    <t>BRUNEI DARUSSALAM</t>
  </si>
  <si>
    <t>BN</t>
  </si>
  <si>
    <t>BULGARIA</t>
  </si>
  <si>
    <t>BG</t>
  </si>
  <si>
    <t>BURKINA FASO</t>
  </si>
  <si>
    <t>BF</t>
  </si>
  <si>
    <t>BURUNDI</t>
  </si>
  <si>
    <t>BI</t>
  </si>
  <si>
    <t>CABO VERDE</t>
  </si>
  <si>
    <t>CV</t>
  </si>
  <si>
    <t>CAPE VERDE</t>
  </si>
  <si>
    <t>CAMBODIA</t>
  </si>
  <si>
    <t>KH</t>
  </si>
  <si>
    <t>CAMEROON</t>
  </si>
  <si>
    <t>CM</t>
  </si>
  <si>
    <t>CANADA</t>
  </si>
  <si>
    <t>CAYMAN ISL</t>
  </si>
  <si>
    <t>CAYMAN ISLANDS</t>
  </si>
  <si>
    <t>CENTRAL AFRICAN REP</t>
  </si>
  <si>
    <t>CF</t>
  </si>
  <si>
    <t>CENTRAL AFRICAN REPUBLIC</t>
  </si>
  <si>
    <t>CHAD</t>
  </si>
  <si>
    <t>TD</t>
  </si>
  <si>
    <t>CHILE</t>
  </si>
  <si>
    <t>CL</t>
  </si>
  <si>
    <t>CHINA</t>
  </si>
  <si>
    <t>CHRISTMAS ISL</t>
  </si>
  <si>
    <t>CX</t>
  </si>
  <si>
    <t>CHRISTMAS ISLAND</t>
  </si>
  <si>
    <t>COCOS (KEELING) ISL</t>
  </si>
  <si>
    <t>CC</t>
  </si>
  <si>
    <t>COCOS (KEELING) ISLANDS</t>
  </si>
  <si>
    <t>COLOMBIA</t>
  </si>
  <si>
    <t>COMOROS</t>
  </si>
  <si>
    <t>KM</t>
  </si>
  <si>
    <t>CONGO (DEMOCRATIC REP OF)</t>
  </si>
  <si>
    <t>CD</t>
  </si>
  <si>
    <t>CONGO, DEMOCRATIC REPUBLIC OF</t>
  </si>
  <si>
    <t>CONGO (REP OF)</t>
  </si>
  <si>
    <t>CG</t>
  </si>
  <si>
    <t>CONGO</t>
  </si>
  <si>
    <t>COOK ISL</t>
  </si>
  <si>
    <t>CK</t>
  </si>
  <si>
    <t>COOK ISLANDS</t>
  </si>
  <si>
    <t>COSTA RICA</t>
  </si>
  <si>
    <t>CR</t>
  </si>
  <si>
    <t>CÔTE D'IVOIRE</t>
  </si>
  <si>
    <t>CI</t>
  </si>
  <si>
    <t>CROATIA</t>
  </si>
  <si>
    <t>CUBA</t>
  </si>
  <si>
    <t>CU</t>
  </si>
  <si>
    <t>CURAÇAO</t>
  </si>
  <si>
    <t>CW</t>
  </si>
  <si>
    <t>CYPRUS</t>
  </si>
  <si>
    <t>CY</t>
  </si>
  <si>
    <t>CZECH REP</t>
  </si>
  <si>
    <t>CZ</t>
  </si>
  <si>
    <t>DENMARK</t>
  </si>
  <si>
    <t>DK</t>
  </si>
  <si>
    <t>DJIBOUTI</t>
  </si>
  <si>
    <t>DJ</t>
  </si>
  <si>
    <t>DOMINICA</t>
  </si>
  <si>
    <t>DM</t>
  </si>
  <si>
    <t>DOMINICAN REP</t>
  </si>
  <si>
    <t>DO</t>
  </si>
  <si>
    <t>DOMINICAN REPUBLIC</t>
  </si>
  <si>
    <t>DUTCH CARIBBEAN</t>
  </si>
  <si>
    <t>BQ</t>
  </si>
  <si>
    <t>BONAIRE, SINT EUSTATIUS, SABA</t>
  </si>
  <si>
    <t>ECUADOR</t>
  </si>
  <si>
    <t>EC</t>
  </si>
  <si>
    <t>EGYPT</t>
  </si>
  <si>
    <t>EG</t>
  </si>
  <si>
    <t>EL SALVADOR</t>
  </si>
  <si>
    <t>SV</t>
  </si>
  <si>
    <t>EQUATORIAL GUINEA</t>
  </si>
  <si>
    <t>GQ</t>
  </si>
  <si>
    <t>ERITREA</t>
  </si>
  <si>
    <t>ER</t>
  </si>
  <si>
    <t>ESTONIA</t>
  </si>
  <si>
    <t>EE</t>
  </si>
  <si>
    <t>ETHIOPIA</t>
  </si>
  <si>
    <t>ET</t>
  </si>
  <si>
    <t>FALKLAND ISL (MALVINAS)</t>
  </si>
  <si>
    <t>FK</t>
  </si>
  <si>
    <t>FALKLAND ISLANDS (MALVINAS)</t>
  </si>
  <si>
    <t>FAROE ISL</t>
  </si>
  <si>
    <t>FO</t>
  </si>
  <si>
    <t>FAROE ISLANDS</t>
  </si>
  <si>
    <t>FIJI</t>
  </si>
  <si>
    <t>FJ</t>
  </si>
  <si>
    <t>FINLAND</t>
  </si>
  <si>
    <t>FI</t>
  </si>
  <si>
    <t>FR</t>
  </si>
  <si>
    <t>FRENCH GUIANA</t>
  </si>
  <si>
    <t>GF</t>
  </si>
  <si>
    <t>FRENCH POLYNESIA</t>
  </si>
  <si>
    <t>PF</t>
  </si>
  <si>
    <t>FRENCH SOUTHERN TERRITORIES</t>
  </si>
  <si>
    <t>TF</t>
  </si>
  <si>
    <t>GABON</t>
  </si>
  <si>
    <t>GAMBIA</t>
  </si>
  <si>
    <t>GM</t>
  </si>
  <si>
    <t>GE</t>
  </si>
  <si>
    <t>GHANA</t>
  </si>
  <si>
    <t>GH</t>
  </si>
  <si>
    <t>GIBRALTAR</t>
  </si>
  <si>
    <t>GI</t>
  </si>
  <si>
    <t>GREECE</t>
  </si>
  <si>
    <t>GR</t>
  </si>
  <si>
    <t>GREENLAND</t>
  </si>
  <si>
    <t>GRENADA</t>
  </si>
  <si>
    <t>GD</t>
  </si>
  <si>
    <t>GUAM</t>
  </si>
  <si>
    <t>GU</t>
  </si>
  <si>
    <t>GUATEMALA</t>
  </si>
  <si>
    <t>GT</t>
  </si>
  <si>
    <t>GUERNSEY</t>
  </si>
  <si>
    <t>GG</t>
  </si>
  <si>
    <t>GUINEA</t>
  </si>
  <si>
    <t>GN</t>
  </si>
  <si>
    <t>GUINEA (EQUATORIAL)</t>
  </si>
  <si>
    <t>GP</t>
  </si>
  <si>
    <t>GUADELOUPE</t>
  </si>
  <si>
    <t>GUINEA-BISSAU</t>
  </si>
  <si>
    <t>GW</t>
  </si>
  <si>
    <t>GUYANA</t>
  </si>
  <si>
    <t>GY</t>
  </si>
  <si>
    <t>HAITI</t>
  </si>
  <si>
    <t>HT</t>
  </si>
  <si>
    <t>HEARD AND MCDONALD ISL</t>
  </si>
  <si>
    <t>HM</t>
  </si>
  <si>
    <t>HIMI</t>
  </si>
  <si>
    <t>HONDURAS</t>
  </si>
  <si>
    <t>HN</t>
  </si>
  <si>
    <t>HK</t>
  </si>
  <si>
    <t>HUNGARY</t>
  </si>
  <si>
    <t>HU</t>
  </si>
  <si>
    <t>ICELAND</t>
  </si>
  <si>
    <t>IS</t>
  </si>
  <si>
    <t>INDONESIA</t>
  </si>
  <si>
    <t>IRAN (ISLAMIC REP OF)</t>
  </si>
  <si>
    <t>IR</t>
  </si>
  <si>
    <t>IRAN, ISLAMIC REPUBLIC OF</t>
  </si>
  <si>
    <t>IRAQ</t>
  </si>
  <si>
    <t>IQ</t>
  </si>
  <si>
    <t>IRELAND</t>
  </si>
  <si>
    <t>IE</t>
  </si>
  <si>
    <t>ISLE OF MAN</t>
  </si>
  <si>
    <t>IM</t>
  </si>
  <si>
    <t>ISRAEL</t>
  </si>
  <si>
    <t>JAMAICA</t>
  </si>
  <si>
    <t>JM</t>
  </si>
  <si>
    <t>JP</t>
  </si>
  <si>
    <t>JERSEY</t>
  </si>
  <si>
    <t>JE</t>
  </si>
  <si>
    <t>JORDAN</t>
  </si>
  <si>
    <t>JO</t>
  </si>
  <si>
    <t>KAZAKHSTAN</t>
  </si>
  <si>
    <t>KZ</t>
  </si>
  <si>
    <t>KENYA</t>
  </si>
  <si>
    <t>KE</t>
  </si>
  <si>
    <t>KIRIBATI</t>
  </si>
  <si>
    <t>KI</t>
  </si>
  <si>
    <t>KOREA (DEM PEOPLE'S REP)</t>
  </si>
  <si>
    <t>KP</t>
  </si>
  <si>
    <t>NORTH KOREA</t>
  </si>
  <si>
    <t>KUWAIT</t>
  </si>
  <si>
    <t>KW</t>
  </si>
  <si>
    <t>KYRGYZSTAN</t>
  </si>
  <si>
    <t>KG</t>
  </si>
  <si>
    <t>LAO PEOPLE'S DEM REP</t>
  </si>
  <si>
    <t>LAOS</t>
  </si>
  <si>
    <t>LATVIA</t>
  </si>
  <si>
    <t>LV</t>
  </si>
  <si>
    <t>LEBANON</t>
  </si>
  <si>
    <t>LB</t>
  </si>
  <si>
    <t>LESOTHO</t>
  </si>
  <si>
    <t>LS</t>
  </si>
  <si>
    <t>LIBERIA</t>
  </si>
  <si>
    <t>LR</t>
  </si>
  <si>
    <t>LIBYA</t>
  </si>
  <si>
    <t>LY</t>
  </si>
  <si>
    <t>LIECHTENSTEIN</t>
  </si>
  <si>
    <t>LI</t>
  </si>
  <si>
    <t>LITHUANIA</t>
  </si>
  <si>
    <t>LT</t>
  </si>
  <si>
    <t>LUXEMBOURG</t>
  </si>
  <si>
    <t>LU</t>
  </si>
  <si>
    <t>MACAO</t>
  </si>
  <si>
    <t>MACEDONIA (YUGOSLAV REP)</t>
  </si>
  <si>
    <t>MK</t>
  </si>
  <si>
    <t>REPUBLIC OF MACEDONIA</t>
  </si>
  <si>
    <t>MADAGASCAR</t>
  </si>
  <si>
    <t>MG</t>
  </si>
  <si>
    <t>MALAWI</t>
  </si>
  <si>
    <t>MW</t>
  </si>
  <si>
    <t>MY</t>
  </si>
  <si>
    <t>MALDIVES</t>
  </si>
  <si>
    <t>MV</t>
  </si>
  <si>
    <t>MALI</t>
  </si>
  <si>
    <t>ML</t>
  </si>
  <si>
    <t>MALTA</t>
  </si>
  <si>
    <t>MARSHALL ISL</t>
  </si>
  <si>
    <t>MH</t>
  </si>
  <si>
    <t>MARSHALL ISLANDS</t>
  </si>
  <si>
    <t>MARTINIQUE</t>
  </si>
  <si>
    <t>MQ</t>
  </si>
  <si>
    <t>MAURITANIA</t>
  </si>
  <si>
    <t>MR</t>
  </si>
  <si>
    <t>MAURITIUS</t>
  </si>
  <si>
    <t>MU</t>
  </si>
  <si>
    <t>MAYOTTE</t>
  </si>
  <si>
    <t>MEXICO</t>
  </si>
  <si>
    <t>MX</t>
  </si>
  <si>
    <t>MICRONESIA (FED STATES OF)</t>
  </si>
  <si>
    <t>FM</t>
  </si>
  <si>
    <t>FED. STATES OF MICRONESIA</t>
  </si>
  <si>
    <t>MOLDOVA (REP OF)</t>
  </si>
  <si>
    <t>MOLDOVA, REPUBLIC OF</t>
  </si>
  <si>
    <t>MONACO</t>
  </si>
  <si>
    <t>MC</t>
  </si>
  <si>
    <t>MONGOLIA</t>
  </si>
  <si>
    <t>MONTENEGRO</t>
  </si>
  <si>
    <t>MONTSERRAT</t>
  </si>
  <si>
    <t>MOROCCO</t>
  </si>
  <si>
    <t>MOZAMBIQUE</t>
  </si>
  <si>
    <t>MZ</t>
  </si>
  <si>
    <t>MYANMAR</t>
  </si>
  <si>
    <t>MM</t>
  </si>
  <si>
    <t>NAMIBIA</t>
  </si>
  <si>
    <t>NA</t>
  </si>
  <si>
    <t>NAURU</t>
  </si>
  <si>
    <t>NR</t>
  </si>
  <si>
    <t>NEPAL</t>
  </si>
  <si>
    <t>NP</t>
  </si>
  <si>
    <t>NETHERLANDS</t>
  </si>
  <si>
    <t>NETHERLANDS ANTILLES</t>
  </si>
  <si>
    <t>AN</t>
  </si>
  <si>
    <t>NEW CALEDONIA</t>
  </si>
  <si>
    <t>NZ</t>
  </si>
  <si>
    <t>NICARAGUA</t>
  </si>
  <si>
    <t>NI</t>
  </si>
  <si>
    <t>NIGER</t>
  </si>
  <si>
    <t>NIGERIA</t>
  </si>
  <si>
    <t>NG</t>
  </si>
  <si>
    <t>NIUE</t>
  </si>
  <si>
    <t>NORFOLK ISL</t>
  </si>
  <si>
    <t>NF</t>
  </si>
  <si>
    <t>NORFOLK ISLAND</t>
  </si>
  <si>
    <t>NORTHERN MARIANA ISL</t>
  </si>
  <si>
    <t>MP</t>
  </si>
  <si>
    <t>NORTHERN MARIANA ISLANDS</t>
  </si>
  <si>
    <t>NORWAY</t>
  </si>
  <si>
    <t>NO</t>
  </si>
  <si>
    <t>OMAN</t>
  </si>
  <si>
    <t>OM</t>
  </si>
  <si>
    <t>PAKISTAN</t>
  </si>
  <si>
    <t>PK</t>
  </si>
  <si>
    <t>PALAU</t>
  </si>
  <si>
    <t>PW</t>
  </si>
  <si>
    <t>PALESTINE (STATE OF)</t>
  </si>
  <si>
    <t>PS</t>
  </si>
  <si>
    <t>PALESTINE, STATE OF</t>
  </si>
  <si>
    <t>PANAMA</t>
  </si>
  <si>
    <t>PAPUA NEW GUINEA</t>
  </si>
  <si>
    <t>PG</t>
  </si>
  <si>
    <t>PARAGUAY</t>
  </si>
  <si>
    <t>PY</t>
  </si>
  <si>
    <t>PERU</t>
  </si>
  <si>
    <t>PHILIPPINES</t>
  </si>
  <si>
    <t>PH</t>
  </si>
  <si>
    <t>PITCAIRN</t>
  </si>
  <si>
    <t>PN</t>
  </si>
  <si>
    <t>PL</t>
  </si>
  <si>
    <t>PORTUGAL</t>
  </si>
  <si>
    <t>PT</t>
  </si>
  <si>
    <t>PUERTO RICO</t>
  </si>
  <si>
    <t>PR</t>
  </si>
  <si>
    <t>QATAR</t>
  </si>
  <si>
    <t>QA</t>
  </si>
  <si>
    <t>REUNION</t>
  </si>
  <si>
    <t>RE</t>
  </si>
  <si>
    <t>RÉUNION</t>
  </si>
  <si>
    <t>ROMANIA</t>
  </si>
  <si>
    <t>RO</t>
  </si>
  <si>
    <t>RUSSIAN FEDERATION</t>
  </si>
  <si>
    <t>RU</t>
  </si>
  <si>
    <t>RWANDA</t>
  </si>
  <si>
    <t>RW</t>
  </si>
  <si>
    <t>SAMOA</t>
  </si>
  <si>
    <t>WS</t>
  </si>
  <si>
    <t>SAN MARINO</t>
  </si>
  <si>
    <t>SM</t>
  </si>
  <si>
    <t>SAO TOME AND PRINCIPE</t>
  </si>
  <si>
    <t>ST</t>
  </si>
  <si>
    <t>SAUDI ARABIA</t>
  </si>
  <si>
    <t>SA</t>
  </si>
  <si>
    <t>SENEGAL</t>
  </si>
  <si>
    <t>SN</t>
  </si>
  <si>
    <t>SERBIA</t>
  </si>
  <si>
    <t>RS</t>
  </si>
  <si>
    <t>SEYCHELLES</t>
  </si>
  <si>
    <t>SIERRA LEONE</t>
  </si>
  <si>
    <t>SL</t>
  </si>
  <si>
    <t>SG</t>
  </si>
  <si>
    <t>SLOVAKIA</t>
  </si>
  <si>
    <t>SLOVENIA</t>
  </si>
  <si>
    <t>SI</t>
  </si>
  <si>
    <t>SOLOMON ISL</t>
  </si>
  <si>
    <t>SB</t>
  </si>
  <si>
    <t>SOLOMON ISLANDS</t>
  </si>
  <si>
    <t>SOMALIA</t>
  </si>
  <si>
    <t>SO</t>
  </si>
  <si>
    <t>ZA</t>
  </si>
  <si>
    <t>SOUTH GEORGIA AND SANDWICH ISL</t>
  </si>
  <si>
    <t>GS</t>
  </si>
  <si>
    <t>SGSSI</t>
  </si>
  <si>
    <t>SOUTH KOREA</t>
  </si>
  <si>
    <t>KR</t>
  </si>
  <si>
    <t>SOUTH SUDAN</t>
  </si>
  <si>
    <t>SS</t>
  </si>
  <si>
    <t>ES</t>
  </si>
  <si>
    <t>SRI LANKA</t>
  </si>
  <si>
    <t>LK</t>
  </si>
  <si>
    <t>ST BARTHÉLEMY</t>
  </si>
  <si>
    <t>BL</t>
  </si>
  <si>
    <t>SAINT BARTHÉLEMY</t>
  </si>
  <si>
    <t>ST HELENA</t>
  </si>
  <si>
    <t>SH</t>
  </si>
  <si>
    <t>SAINT HELENA</t>
  </si>
  <si>
    <t>ST KITTS AND NEVIS</t>
  </si>
  <si>
    <t>KN</t>
  </si>
  <si>
    <t>SAINT KITTS AND NEVIS</t>
  </si>
  <si>
    <t>ST LUCIA</t>
  </si>
  <si>
    <t>LC</t>
  </si>
  <si>
    <t>SAINT LUCIA</t>
  </si>
  <si>
    <t>ST MARTIN (FRENCH)</t>
  </si>
  <si>
    <t>MF</t>
  </si>
  <si>
    <t>SAINT MARTIN</t>
  </si>
  <si>
    <t>ST PIERRE AND MIQUELON</t>
  </si>
  <si>
    <t>PM</t>
  </si>
  <si>
    <t>SAINT PIERRE AND MIQUELON</t>
  </si>
  <si>
    <t>ST VINCENT AND GRENADINES</t>
  </si>
  <si>
    <t>VC</t>
  </si>
  <si>
    <t>ST. VINCENT AND THE GRENADINES</t>
  </si>
  <si>
    <t>SUDAN</t>
  </si>
  <si>
    <t>SURINAME</t>
  </si>
  <si>
    <t>SR</t>
  </si>
  <si>
    <t>SVALBARD AND JAN MAYEN</t>
  </si>
  <si>
    <t>SJ</t>
  </si>
  <si>
    <t>SWAZILAND</t>
  </si>
  <si>
    <t>SZ</t>
  </si>
  <si>
    <t>SE</t>
  </si>
  <si>
    <t>SWITZERLAND</t>
  </si>
  <si>
    <t>CH</t>
  </si>
  <si>
    <t>SYRIAN ARAB REP</t>
  </si>
  <si>
    <t>SY</t>
  </si>
  <si>
    <t>SYRIAN ARAB REPUBLIC</t>
  </si>
  <si>
    <t>TAIWAN</t>
  </si>
  <si>
    <t>TW</t>
  </si>
  <si>
    <t>TAIWAN, PROVINCE OF CHINA</t>
  </si>
  <si>
    <t>TAJIKISTAN</t>
  </si>
  <si>
    <t>TJ</t>
  </si>
  <si>
    <t>TANZANIA (UNITED REP OF)</t>
  </si>
  <si>
    <t>TZ</t>
  </si>
  <si>
    <t>TANZANIA, UNITED REPUBLIC OF</t>
  </si>
  <si>
    <t>TH</t>
  </si>
  <si>
    <t>TOGO</t>
  </si>
  <si>
    <t>TG</t>
  </si>
  <si>
    <t>TOKELAU</t>
  </si>
  <si>
    <t>TK</t>
  </si>
  <si>
    <t>TONGA</t>
  </si>
  <si>
    <t>TO</t>
  </si>
  <si>
    <t>TRINIDAD AND TOBAGO</t>
  </si>
  <si>
    <t>TT</t>
  </si>
  <si>
    <t>TUNISIA</t>
  </si>
  <si>
    <t>TURKEY</t>
  </si>
  <si>
    <t>TR</t>
  </si>
  <si>
    <t>TURKMENISTAN</t>
  </si>
  <si>
    <t>TM</t>
  </si>
  <si>
    <t>TURKS AND CAICOS ISL</t>
  </si>
  <si>
    <t>TC</t>
  </si>
  <si>
    <t>TURKS AND CAICOS ISLANDS</t>
  </si>
  <si>
    <t>TUVALU</t>
  </si>
  <si>
    <t>TV</t>
  </si>
  <si>
    <t>UGANDA</t>
  </si>
  <si>
    <t>UG</t>
  </si>
  <si>
    <t>UKRAINE</t>
  </si>
  <si>
    <t>UA</t>
  </si>
  <si>
    <t>UNITED ARAB EMIRATES</t>
  </si>
  <si>
    <t>AE</t>
  </si>
  <si>
    <t>UNITED KINGDOM</t>
  </si>
  <si>
    <t>GB</t>
  </si>
  <si>
    <t>UNITED STATES</t>
  </si>
  <si>
    <t>US</t>
  </si>
  <si>
    <t>URUGUAY</t>
  </si>
  <si>
    <t>UY</t>
  </si>
  <si>
    <t>US MINOR OUTLYING ISL</t>
  </si>
  <si>
    <t>UM</t>
  </si>
  <si>
    <t>U.S. MINOR OUTLYING ISLANDS</t>
  </si>
  <si>
    <t>UZBEKISTAN</t>
  </si>
  <si>
    <t>UZ</t>
  </si>
  <si>
    <t>VANUATU</t>
  </si>
  <si>
    <t>VU</t>
  </si>
  <si>
    <t>VATICAN (HOLY SEE)</t>
  </si>
  <si>
    <t>VATICAN CITY STATE</t>
  </si>
  <si>
    <t>VENEZUELA</t>
  </si>
  <si>
    <t>VE</t>
  </si>
  <si>
    <t>VIET NAM</t>
  </si>
  <si>
    <t>VN</t>
  </si>
  <si>
    <t>VIRGIN ISL (BRITISH)</t>
  </si>
  <si>
    <t>VG</t>
  </si>
  <si>
    <t>VIRGIN ISLANDS, BRITISH</t>
  </si>
  <si>
    <t>VIRGIN ISL (US)</t>
  </si>
  <si>
    <t>VI</t>
  </si>
  <si>
    <t>VIRGIN ISLANDS, U.S.</t>
  </si>
  <si>
    <t>WALLIS AND FUTUNA</t>
  </si>
  <si>
    <t>WF</t>
  </si>
  <si>
    <t>WESTERN SAHARA</t>
  </si>
  <si>
    <t>EH</t>
  </si>
  <si>
    <t>YEMEN</t>
  </si>
  <si>
    <t>YE</t>
  </si>
  <si>
    <t>ZAMBIA</t>
  </si>
  <si>
    <t>ZM</t>
  </si>
  <si>
    <t>ZIMBABWE</t>
  </si>
  <si>
    <t>ZW</t>
  </si>
  <si>
    <t>Currency</t>
  </si>
  <si>
    <t>ISO Currency</t>
  </si>
  <si>
    <t>ISO Currency Description</t>
  </si>
  <si>
    <t>Currency Symbol</t>
  </si>
  <si>
    <t>Amount Format</t>
  </si>
  <si>
    <t>Amount Total Format</t>
  </si>
  <si>
    <t>Cost/Price Format</t>
  </si>
  <si>
    <t>Rate Is Divisor</t>
  </si>
  <si>
    <t>Euro Exchange Rate</t>
  </si>
  <si>
    <t>Part of Euro</t>
  </si>
  <si>
    <t>A/P Unrealized Offset</t>
  </si>
  <si>
    <t>A/P Unrealized Offset Unit1</t>
  </si>
  <si>
    <t>A/P Unrealized Offset Unit2</t>
  </si>
  <si>
    <t>A/P Unrealized Offset Unit3</t>
  </si>
  <si>
    <t>A/P Unrealized Offset Unit4</t>
  </si>
  <si>
    <t>A/P Offset Account Description</t>
  </si>
  <si>
    <t>A/R Unrealized Offset</t>
  </si>
  <si>
    <t>A/R Unrealized Offset Unit1</t>
  </si>
  <si>
    <t>A/R Unrealized Offset Unit2</t>
  </si>
  <si>
    <t>A/R Unrealized Offset Unit3</t>
  </si>
  <si>
    <t>A/R Unrealized Offset Unit4</t>
  </si>
  <si>
    <t>A/R Offset Account Description</t>
  </si>
  <si>
    <t>Realized Gain</t>
  </si>
  <si>
    <t>Realized Gain Unit1</t>
  </si>
  <si>
    <t>Realized Gain Unit2</t>
  </si>
  <si>
    <t>Realized Gain Unit3</t>
  </si>
  <si>
    <t>Realized Gain Unit4</t>
  </si>
  <si>
    <t>Realized Gain Account Description</t>
  </si>
  <si>
    <t>Realized Loss</t>
  </si>
  <si>
    <t>Realized Loss Unit1</t>
  </si>
  <si>
    <t>Realized Loss Unit2</t>
  </si>
  <si>
    <t>Realized Loss Unit3</t>
  </si>
  <si>
    <t>Realized Loss Unit4</t>
  </si>
  <si>
    <t>Realized Loss Account Description</t>
  </si>
  <si>
    <t>Non A/P</t>
  </si>
  <si>
    <t>Non A/P Unit1</t>
  </si>
  <si>
    <t>Non A/P Unit2</t>
  </si>
  <si>
    <t>Non A/P Unit3</t>
  </si>
  <si>
    <t>Non A/P Unit4</t>
  </si>
  <si>
    <t>Non A/P Description</t>
  </si>
  <si>
    <t>Non A/R Cash</t>
  </si>
  <si>
    <t>Non A/R Cash Unit1</t>
  </si>
  <si>
    <t>Non A/R Cash Unit2</t>
  </si>
  <si>
    <t>Non A/R Cash Unit3</t>
  </si>
  <si>
    <t>Non A/R Cash Unit4</t>
  </si>
  <si>
    <t>Non A/R Cash Description</t>
  </si>
  <si>
    <t>Unrealized Gain</t>
  </si>
  <si>
    <t>Unrealized Gain Unit1</t>
  </si>
  <si>
    <t>Unrealized Gain Unit2</t>
  </si>
  <si>
    <t>Unrealized Gain Unit3</t>
  </si>
  <si>
    <t>Unrealized Gain Unit4</t>
  </si>
  <si>
    <t>Unrealized Gain Account Description</t>
  </si>
  <si>
    <t>Unrealized Loss</t>
  </si>
  <si>
    <t>Unrealized Loss Unit1</t>
  </si>
  <si>
    <t>Unrealized Loss Unit2</t>
  </si>
  <si>
    <t>Unrealized Loss Unit3</t>
  </si>
  <si>
    <t>Unrealized Loss Unit4</t>
  </si>
  <si>
    <t>Unrealized Loss Account Description</t>
  </si>
  <si>
    <t>V/P Unrealized Offset</t>
  </si>
  <si>
    <t>V/P Unrealized Offset Unit1</t>
  </si>
  <si>
    <t>V/P Unrealized Offset Unit2</t>
  </si>
  <si>
    <t>V/P Unrealized Offset Unit3</t>
  </si>
  <si>
    <t>V/P Unrealized Offset Unit4</t>
  </si>
  <si>
    <t>V/P Unrealized Offset Account Description</t>
  </si>
  <si>
    <t>Active For Customer Portal</t>
  </si>
  <si>
    <t>AED</t>
  </si>
  <si>
    <t>UAE Dirham</t>
  </si>
  <si>
    <t>د.إ</t>
  </si>
  <si>
    <t>-&gt;&gt;&gt;&gt;&gt;&gt;&gt;&gt;&gt;9.99</t>
  </si>
  <si>
    <t>-&gt;&gt;&gt;&gt;&gt;&gt;&gt;&gt;&gt;&gt;9.99</t>
  </si>
  <si>
    <t>-&gt;&gt;&gt;&gt;&gt;&gt;9.99999</t>
  </si>
  <si>
    <t>AOA</t>
  </si>
  <si>
    <t>Kwanza</t>
  </si>
  <si>
    <t>Kz</t>
  </si>
  <si>
    <t>ARS</t>
  </si>
  <si>
    <t>Argentine Peso</t>
  </si>
  <si>
    <t>$</t>
  </si>
  <si>
    <t>AUD</t>
  </si>
  <si>
    <t>Australian Dollar</t>
  </si>
  <si>
    <t>BHD</t>
  </si>
  <si>
    <t>Bahraini Dinar</t>
  </si>
  <si>
    <t>BRL</t>
  </si>
  <si>
    <t>Brazilian Real</t>
  </si>
  <si>
    <t>R$</t>
  </si>
  <si>
    <t>CAD</t>
  </si>
  <si>
    <t>Canadian Dollar</t>
  </si>
  <si>
    <t>CHF</t>
  </si>
  <si>
    <t>Swiss Franc</t>
  </si>
  <si>
    <t>CLP</t>
  </si>
  <si>
    <t>Chilean Peso</t>
  </si>
  <si>
    <t>CNY</t>
  </si>
  <si>
    <t>Yuan Renminbi</t>
  </si>
  <si>
    <t>¥</t>
  </si>
  <si>
    <t>COP</t>
  </si>
  <si>
    <t>Colombian Peso</t>
  </si>
  <si>
    <t>CZK</t>
  </si>
  <si>
    <t>Czech Koruna</t>
  </si>
  <si>
    <t>Kč</t>
  </si>
  <si>
    <t>DKK</t>
  </si>
  <si>
    <t>Danish Krone</t>
  </si>
  <si>
    <t>kr</t>
  </si>
  <si>
    <t>DZD</t>
  </si>
  <si>
    <t>Algerian Dinar</t>
  </si>
  <si>
    <t>د.ج</t>
  </si>
  <si>
    <t>EGP</t>
  </si>
  <si>
    <t>Egyptian Pound</t>
  </si>
  <si>
    <t>£</t>
  </si>
  <si>
    <t>EUR</t>
  </si>
  <si>
    <t>Euro</t>
  </si>
  <si>
    <t>€</t>
  </si>
  <si>
    <t>GBP</t>
  </si>
  <si>
    <t>Pound Sterling</t>
  </si>
  <si>
    <t>HKD</t>
  </si>
  <si>
    <t>Hong Kong Dollar</t>
  </si>
  <si>
    <t>HUF</t>
  </si>
  <si>
    <t>Forint</t>
  </si>
  <si>
    <t>Ft</t>
  </si>
  <si>
    <t>IDR</t>
  </si>
  <si>
    <t>Rupiah</t>
  </si>
  <si>
    <t>Rp</t>
  </si>
  <si>
    <t>ILS</t>
  </si>
  <si>
    <t>New Israeli Sheqel</t>
  </si>
  <si>
    <t>₪</t>
  </si>
  <si>
    <t>INR</t>
  </si>
  <si>
    <t>Indian Rupee</t>
  </si>
  <si>
    <t>₹</t>
  </si>
  <si>
    <t>JPY</t>
  </si>
  <si>
    <t>Yen</t>
  </si>
  <si>
    <t>KRW</t>
  </si>
  <si>
    <t>Won</t>
  </si>
  <si>
    <t>₩</t>
  </si>
  <si>
    <t>KWD</t>
  </si>
  <si>
    <t>Kuwaiti Dinar</t>
  </si>
  <si>
    <t>KZT</t>
  </si>
  <si>
    <t>Tenge</t>
  </si>
  <si>
    <t>лв</t>
  </si>
  <si>
    <t>MRO</t>
  </si>
  <si>
    <t>Ouguiya</t>
  </si>
  <si>
    <t>MXN</t>
  </si>
  <si>
    <t>Mexican Peso</t>
  </si>
  <si>
    <t>MYR</t>
  </si>
  <si>
    <t>Malaysian Ringgit</t>
  </si>
  <si>
    <t>RM</t>
  </si>
  <si>
    <t>NGN</t>
  </si>
  <si>
    <t>Naira</t>
  </si>
  <si>
    <t>₦</t>
  </si>
  <si>
    <t>NOK</t>
  </si>
  <si>
    <t>Norwegian Krone</t>
  </si>
  <si>
    <t>NZD</t>
  </si>
  <si>
    <t>New Zealand Dollar</t>
  </si>
  <si>
    <t>OMR</t>
  </si>
  <si>
    <t>Rial Omani</t>
  </si>
  <si>
    <t>﷼</t>
  </si>
  <si>
    <t>PHP</t>
  </si>
  <si>
    <t>Philippine Peso</t>
  </si>
  <si>
    <t>₱</t>
  </si>
  <si>
    <t>PKR</t>
  </si>
  <si>
    <t>Pakistan Rupee</t>
  </si>
  <si>
    <t>₨</t>
  </si>
  <si>
    <t>PLN</t>
  </si>
  <si>
    <t>Zloty</t>
  </si>
  <si>
    <t>zł</t>
  </si>
  <si>
    <t>QAR</t>
  </si>
  <si>
    <t>Qatari Rial</t>
  </si>
  <si>
    <t>RON</t>
  </si>
  <si>
    <t>New Leu</t>
  </si>
  <si>
    <t>lei</t>
  </si>
  <si>
    <t>RUB</t>
  </si>
  <si>
    <t>Russian Ruble</t>
  </si>
  <si>
    <t>руб</t>
  </si>
  <si>
    <t>SAR</t>
  </si>
  <si>
    <t>Saudi Riyal</t>
  </si>
  <si>
    <t>SEK</t>
  </si>
  <si>
    <t>Swedish Krona</t>
  </si>
  <si>
    <t>SGD</t>
  </si>
  <si>
    <t>Singapore Dollar</t>
  </si>
  <si>
    <t>THB</t>
  </si>
  <si>
    <t>Baht</t>
  </si>
  <si>
    <t>฿</t>
  </si>
  <si>
    <t>TND</t>
  </si>
  <si>
    <t>Tunisian Dinar</t>
  </si>
  <si>
    <t>TRY</t>
  </si>
  <si>
    <t>New Turkish Lira</t>
  </si>
  <si>
    <t>₺</t>
  </si>
  <si>
    <t>TTD</t>
  </si>
  <si>
    <t>Trinidad and Tobago Dollar</t>
  </si>
  <si>
    <t>TT$</t>
  </si>
  <si>
    <t>TWD</t>
  </si>
  <si>
    <t>New Taiwan Dollar</t>
  </si>
  <si>
    <t>NT$</t>
  </si>
  <si>
    <t>USD</t>
  </si>
  <si>
    <t>US Dollar</t>
  </si>
  <si>
    <t>VEF</t>
  </si>
  <si>
    <t>Bolivar Fuerte</t>
  </si>
  <si>
    <t>Bs</t>
  </si>
  <si>
    <t>VND</t>
  </si>
  <si>
    <t>Dong</t>
  </si>
  <si>
    <t>₫</t>
  </si>
  <si>
    <t>XAF</t>
  </si>
  <si>
    <t>CFA Franc BEAC</t>
  </si>
  <si>
    <t>ZAR</t>
  </si>
  <si>
    <t>Rand</t>
  </si>
  <si>
    <t>R</t>
  </si>
  <si>
    <t>To Currency</t>
  </si>
  <si>
    <t>From Currency</t>
  </si>
  <si>
    <t>Buying Exchange Rate</t>
  </si>
  <si>
    <t>Selling Exchange Rate</t>
  </si>
  <si>
    <t>User Initials</t>
  </si>
  <si>
    <t>Turn on Polling, Check SRO, ???</t>
  </si>
  <si>
    <t>Customer Type</t>
  </si>
  <si>
    <t>Customer Type Description</t>
  </si>
  <si>
    <t>Product Code</t>
  </si>
  <si>
    <t>Product Code Description</t>
  </si>
  <si>
    <t>Discount Percent</t>
  </si>
  <si>
    <t>PC9005</t>
  </si>
  <si>
    <t>PROCARE 5% DISC (INJECTOR)</t>
  </si>
  <si>
    <t>PC9105</t>
  </si>
  <si>
    <t>PROCARE 5% DISC (INJECTOR &amp; PFC)</t>
  </si>
  <si>
    <t>PC9505</t>
  </si>
  <si>
    <t>PROCARE 5% DISC (X-RAY)</t>
  </si>
  <si>
    <t>Item</t>
  </si>
  <si>
    <t>Revision</t>
  </si>
  <si>
    <t>Drawing Number</t>
  </si>
  <si>
    <t>Buyer</t>
  </si>
  <si>
    <t>Show In Drop-Down Lists</t>
  </si>
  <si>
    <t>U/M</t>
  </si>
  <si>
    <t>Type</t>
  </si>
  <si>
    <t>Family Code</t>
  </si>
  <si>
    <t>Commodity</t>
  </si>
  <si>
    <t>Country Of Origin</t>
  </si>
  <si>
    <t>Subject To RVC Requirements</t>
  </si>
  <si>
    <t>Preference Criterion</t>
  </si>
  <si>
    <t>Producer</t>
  </si>
  <si>
    <t>Unit Cost</t>
  </si>
  <si>
    <t>Unit Weight</t>
  </si>
  <si>
    <t>Weight Units</t>
  </si>
  <si>
    <t>Unit Price</t>
  </si>
  <si>
    <t>Length Linear Dimension</t>
  </si>
  <si>
    <t>Linear Dimension UM</t>
  </si>
  <si>
    <t>Width Linear Dimension</t>
  </si>
  <si>
    <t>Height Linear Dimension</t>
  </si>
  <si>
    <t>Density</t>
  </si>
  <si>
    <t>Density UM</t>
  </si>
  <si>
    <t>Area UM</t>
  </si>
  <si>
    <t>Bulk Mass</t>
  </si>
  <si>
    <t>Bulk Mass UM</t>
  </si>
  <si>
    <t>Ream Mass</t>
  </si>
  <si>
    <t>Ream Mass UM</t>
  </si>
  <si>
    <t>Paper Mass Basis</t>
  </si>
  <si>
    <t>Grade</t>
  </si>
  <si>
    <t>Abnormal Size</t>
  </si>
  <si>
    <t>Unit Price 2</t>
  </si>
  <si>
    <t>Unit Price 3</t>
  </si>
  <si>
    <t>Unit Price 4</t>
  </si>
  <si>
    <t>Unit Price 5</t>
  </si>
  <si>
    <t>Unit Price 6</t>
  </si>
  <si>
    <t>Break Qty 1</t>
  </si>
  <si>
    <t>Base Code 1</t>
  </si>
  <si>
    <t>Amount/Percent 1</t>
  </si>
  <si>
    <t>Value1</t>
  </si>
  <si>
    <t>Calculated Unit Price 1</t>
  </si>
  <si>
    <t>Break Qty 2</t>
  </si>
  <si>
    <t>Base Code 2</t>
  </si>
  <si>
    <t>Value2</t>
  </si>
  <si>
    <t>Amount/Percent 2</t>
  </si>
  <si>
    <t>Calculated Unit Price 2</t>
  </si>
  <si>
    <t>Break Qty 3</t>
  </si>
  <si>
    <t>Base Code 3</t>
  </si>
  <si>
    <t>Amount/Percent 3</t>
  </si>
  <si>
    <t>Value3</t>
  </si>
  <si>
    <t>Calculated Unit Price 3</t>
  </si>
  <si>
    <t>Break Qty 4</t>
  </si>
  <si>
    <t>Base Code 4</t>
  </si>
  <si>
    <t>Amount/Percent 4</t>
  </si>
  <si>
    <t>Value4</t>
  </si>
  <si>
    <t>Calculated Unit Price 4</t>
  </si>
  <si>
    <t>Break Qty 5</t>
  </si>
  <si>
    <t>Base Code 5</t>
  </si>
  <si>
    <t>Amount/Percent 5</t>
  </si>
  <si>
    <t>Value5</t>
  </si>
  <si>
    <t>Calculated Unit Price 5</t>
  </si>
  <si>
    <t>ARTWORK/GRAPHICS</t>
  </si>
  <si>
    <t>PC</t>
  </si>
  <si>
    <t>Other</t>
  </si>
  <si>
    <t>Unit Price 1</t>
  </si>
  <si>
    <t>Percent</t>
  </si>
  <si>
    <t>AUTHORIZATION FOR EXPENDITURE</t>
  </si>
  <si>
    <t>CC AIRFARE</t>
  </si>
  <si>
    <t>CREDIT CARD AIRFARE</t>
  </si>
  <si>
    <t>CC ALLOWANCE</t>
  </si>
  <si>
    <t>CREDIT CARD ALLOWANCES</t>
  </si>
  <si>
    <t>CC AUTO RENT</t>
  </si>
  <si>
    <t>CREDIT CARD AUTO RENTAL</t>
  </si>
  <si>
    <t>CC LCL TRANSP</t>
  </si>
  <si>
    <t>CREDIT CARD LOCAL TRANSPORT</t>
  </si>
  <si>
    <t>CC LODGING</t>
  </si>
  <si>
    <t>CREDIT CARD LODGING</t>
  </si>
  <si>
    <t>CC MILEAGE</t>
  </si>
  <si>
    <t>CREDIT CARD MILEAGE</t>
  </si>
  <si>
    <t>CC MISC</t>
  </si>
  <si>
    <t>CREDIT CARD MISCELLANEOUS</t>
  </si>
  <si>
    <t>CC OOP</t>
  </si>
  <si>
    <t>CREDIT CARD OUT OF POCKET</t>
  </si>
  <si>
    <t>CC PER DIEM</t>
  </si>
  <si>
    <t>CREDIT CARD PER DIEM</t>
  </si>
  <si>
    <t>CC SERVICES</t>
  </si>
  <si>
    <t>CREDIT CARD SERVICES</t>
  </si>
  <si>
    <t>CC SUPPLIES</t>
  </si>
  <si>
    <t>CREDIT CARD SUPPLIES</t>
  </si>
  <si>
    <t>CONTRACT LABOR</t>
  </si>
  <si>
    <t>SUBCONTRACTOR LABOR</t>
  </si>
  <si>
    <t>CONTRACT LABOR AND MATERIALS</t>
  </si>
  <si>
    <t>CORE CREDIT</t>
  </si>
  <si>
    <t>DOCUMENTATION</t>
  </si>
  <si>
    <t>EQUIPMENT RENTAL</t>
  </si>
  <si>
    <t>EVALUATION</t>
  </si>
  <si>
    <t>EVALUATION OF ITEM</t>
  </si>
  <si>
    <t>EXPEDITE FEE</t>
  </si>
  <si>
    <t>FEE FOR RESTOCKING</t>
  </si>
  <si>
    <t>FIELD SERVICE</t>
  </si>
  <si>
    <t>FREIGHT</t>
  </si>
  <si>
    <t>INTERCOMPANY ADMIN SERVICE</t>
  </si>
  <si>
    <t>INTERCOMPANY ENGINEERING</t>
  </si>
  <si>
    <t>INTERCOMPANY FIELD SERVICE</t>
  </si>
  <si>
    <t>INTERCOMPANY SALES SERVICE</t>
  </si>
  <si>
    <t>OPPORTUNITY FOR IMPROVEMENT</t>
  </si>
  <si>
    <t>OSP PARTS/LABOR</t>
  </si>
  <si>
    <t>OUTSIDE PROCESS FOR PARTS/LABOR</t>
  </si>
  <si>
    <t>PARTS-EQUIPMENT TOOLING</t>
  </si>
  <si>
    <t>REWORK/REPAIR</t>
  </si>
  <si>
    <t>REWORK/REPAIR OF ITEM</t>
  </si>
  <si>
    <t>SERVICE AFTER HOURS</t>
  </si>
  <si>
    <t>SERVICE MANUAL</t>
  </si>
  <si>
    <t>TRADE SHOW SUPPLIES</t>
  </si>
  <si>
    <t>TRAINING FEE</t>
  </si>
  <si>
    <t>TRUE-UP</t>
  </si>
  <si>
    <t>PARTS ALLOWANCE TRUE-UP</t>
  </si>
  <si>
    <t>GOODS</t>
  </si>
  <si>
    <t>AUDIT FINDING</t>
  </si>
  <si>
    <t>AZ Labor to build F99740 CB</t>
  </si>
  <si>
    <t>OBSOLETE - DO NOT USE</t>
  </si>
  <si>
    <t>Beattys</t>
  </si>
  <si>
    <t>Material</t>
  </si>
  <si>
    <t>ELECTRICAL</t>
  </si>
  <si>
    <t>ELECTRICAL LABOR AND OR MATERIALS</t>
  </si>
  <si>
    <t>CC ALLOWANCES</t>
  </si>
  <si>
    <t>CC AUTO RENTAL</t>
  </si>
  <si>
    <t>CC LOCAL TRANSPORT</t>
  </si>
  <si>
    <t>CC MISCELLANEOUS</t>
  </si>
  <si>
    <t>CC OUT OF POCKET</t>
  </si>
  <si>
    <t>End User Type</t>
  </si>
  <si>
    <t>End User Type Description</t>
  </si>
  <si>
    <t>Accounts Receivable</t>
  </si>
  <si>
    <t>A/R Unit1</t>
  </si>
  <si>
    <t>A/R Unit2</t>
  </si>
  <si>
    <t>A/R Unit3</t>
  </si>
  <si>
    <t>A/R Unit4</t>
  </si>
  <si>
    <t>Accounts Receivable Description</t>
  </si>
  <si>
    <t>Draft Receivable</t>
  </si>
  <si>
    <t>Draft Rcv Unit1</t>
  </si>
  <si>
    <t>Draft Rcv Unit2</t>
  </si>
  <si>
    <t>Draft Rcv Unit3</t>
  </si>
  <si>
    <t>Draft Rcv Unit4</t>
  </si>
  <si>
    <t>Draft Receivable Description</t>
  </si>
  <si>
    <t>Sales</t>
  </si>
  <si>
    <t>Sales Unit1</t>
  </si>
  <si>
    <t>Sales Unit2</t>
  </si>
  <si>
    <t>Sales Unit3</t>
  </si>
  <si>
    <t>Sales Unit4</t>
  </si>
  <si>
    <t>Sales Description</t>
  </si>
  <si>
    <t>Sales Discount</t>
  </si>
  <si>
    <t>Sales Disc Unit1</t>
  </si>
  <si>
    <t>Sales Disc Unit2</t>
  </si>
  <si>
    <t>Sales Disc Unit3</t>
  </si>
  <si>
    <t>Sales Disc Unit4</t>
  </si>
  <si>
    <t>Sales Discount Description</t>
  </si>
  <si>
    <t>Surcharge</t>
  </si>
  <si>
    <t>Surcharge Account Unit1</t>
  </si>
  <si>
    <t>Surcharge Account Unit2</t>
  </si>
  <si>
    <t>Surcharge Account Unit3</t>
  </si>
  <si>
    <t>Surcharge Account Unit4</t>
  </si>
  <si>
    <t>Surcharge Account Descripiton</t>
  </si>
  <si>
    <t>Sales Non Inventory</t>
  </si>
  <si>
    <t>Sales Non Inv Unit Code1</t>
  </si>
  <si>
    <t>Sales Non Inv Unit Code2</t>
  </si>
  <si>
    <t>Sales Non Inv Unit Code3</t>
  </si>
  <si>
    <t>Sales Non Inv Unit Code4</t>
  </si>
  <si>
    <t>Sales Non Inventory Description</t>
  </si>
  <si>
    <t>Direct Debit Receivable</t>
  </si>
  <si>
    <t>Direct Debit Receivable Unit Code 1</t>
  </si>
  <si>
    <t>Direct Debit Receivable Unit Code 2</t>
  </si>
  <si>
    <t>Direct Debit Receivable Unit Code 3</t>
  </si>
  <si>
    <t>Direct Debit Receivable Unit Code 4</t>
  </si>
  <si>
    <t>Direct Debit Description</t>
  </si>
  <si>
    <t>Accounts Receivable In Process</t>
  </si>
  <si>
    <t>Accounts Receivable In Process Unit Code1</t>
  </si>
  <si>
    <t>Accounts Receivable In Process Unit Code2</t>
  </si>
  <si>
    <t>Accounts Receivable In Process Unit Code3</t>
  </si>
  <si>
    <t>Accounts Receivable In Process Unit Code4</t>
  </si>
  <si>
    <t>Accounts Receivable In Process Description</t>
  </si>
  <si>
    <t>Sales In Process</t>
  </si>
  <si>
    <t>Sales In Process Acct Unit Code1</t>
  </si>
  <si>
    <t>Sales In Process Acct Unit Code2</t>
  </si>
  <si>
    <t>Sales In Process Acct Unit Code3</t>
  </si>
  <si>
    <t>Sales In Process Acct Unit Code4</t>
  </si>
  <si>
    <t>Sales In Process Acct Description</t>
  </si>
  <si>
    <t>Sales Discount In Process</t>
  </si>
  <si>
    <t>Sales Discount In Process Unit Code1</t>
  </si>
  <si>
    <t>Sales Discount In Process Unit Code2</t>
  </si>
  <si>
    <t>Sales Discount In Process Unit Code3</t>
  </si>
  <si>
    <t>Sales Discount In Process Unit Code4</t>
  </si>
  <si>
    <t>Sales Discount In Process Description</t>
  </si>
  <si>
    <t>Surcharge In Process</t>
  </si>
  <si>
    <t>Surcharge In Process Account Unit1</t>
  </si>
  <si>
    <t>Surcharge In Process Account Unit2</t>
  </si>
  <si>
    <t>Surcharge In Process Account Unit3</t>
  </si>
  <si>
    <t>Surcharge In Process Account Unit4</t>
  </si>
  <si>
    <t>Surcharge In Process Account Description</t>
  </si>
  <si>
    <t>Sales Non Inventory In Process</t>
  </si>
  <si>
    <t>Sales Non Inventory In Process Unit Code1</t>
  </si>
  <si>
    <t>Sales Non Inventory In Process Unit Code2</t>
  </si>
  <si>
    <t>Sales Non Inventory In Process Unit Code3</t>
  </si>
  <si>
    <t>Sales Non Inventory In Process Unit Code4</t>
  </si>
  <si>
    <t>Sales Non Inventory In Process Description</t>
  </si>
  <si>
    <t>COGS Matl</t>
  </si>
  <si>
    <t>COGS Matl Unit1</t>
  </si>
  <si>
    <t>COGS Matl Unit2</t>
  </si>
  <si>
    <t>COGS Matl Unit3</t>
  </si>
  <si>
    <t>COGS Matl Unit4</t>
  </si>
  <si>
    <t>COGS Matl Description</t>
  </si>
  <si>
    <t>COGS Labor</t>
  </si>
  <si>
    <t>COGS Labor Unit1</t>
  </si>
  <si>
    <t>COGS Labor Unit2</t>
  </si>
  <si>
    <t>COGS Labor Unit3</t>
  </si>
  <si>
    <t>COGS Labor Unit4</t>
  </si>
  <si>
    <t>COGS Labor Description</t>
  </si>
  <si>
    <t>COGS Fovhd</t>
  </si>
  <si>
    <t>COGS Fovhd Unit1</t>
  </si>
  <si>
    <t>COGS Fovhd Unit2</t>
  </si>
  <si>
    <t>COGS Fovhd Unit3</t>
  </si>
  <si>
    <t>COGS Fovhd Unit4</t>
  </si>
  <si>
    <t>COGS Fovhd Description</t>
  </si>
  <si>
    <t>COGS Vovhd</t>
  </si>
  <si>
    <t>COGS Vovhd Unit1</t>
  </si>
  <si>
    <t>COGS Vovhd Unit2</t>
  </si>
  <si>
    <t>COGS Vovhd Unit3</t>
  </si>
  <si>
    <t>COGS Vovhd Unit4</t>
  </si>
  <si>
    <t>COGS Vovhd Description</t>
  </si>
  <si>
    <t>COGS Outside</t>
  </si>
  <si>
    <t>COGS Outside Unit1</t>
  </si>
  <si>
    <t>COGS Outside Unit2</t>
  </si>
  <si>
    <t>COGS Outside Unit3</t>
  </si>
  <si>
    <t>COGS Outside Unit4</t>
  </si>
  <si>
    <t>COGS Outside Description</t>
  </si>
  <si>
    <t>COGS In Process Matl</t>
  </si>
  <si>
    <t>COGS In Process Matl Unit Code1</t>
  </si>
  <si>
    <t>COGS In Process Matl Unit Code2</t>
  </si>
  <si>
    <t>COGS In Process Matl Unit Code3</t>
  </si>
  <si>
    <t>COGS In Process Matl Unit Code4</t>
  </si>
  <si>
    <t>COGS In Process Matl Description</t>
  </si>
  <si>
    <t>COGS In Process Labor</t>
  </si>
  <si>
    <t>COGS In Process Labor Unit Code1</t>
  </si>
  <si>
    <t>COGS In Process Labor Unit Code2</t>
  </si>
  <si>
    <t>COGS In Process Labor Unit Code3</t>
  </si>
  <si>
    <t>COGS In Process Labor Unit Code4</t>
  </si>
  <si>
    <t>COGS In Process Labor Description</t>
  </si>
  <si>
    <t>COGS In Process Fovhd</t>
  </si>
  <si>
    <t>COGS In Process Fovhd Unit Code1</t>
  </si>
  <si>
    <t>COGS In Process Fovhd Unit Code2</t>
  </si>
  <si>
    <t>COGS In Process Fovhd Unit Code3</t>
  </si>
  <si>
    <t>COGS In Process Fovhd Unit Code4</t>
  </si>
  <si>
    <t>COGS In Process Fovhd Description</t>
  </si>
  <si>
    <t>COGS In Process Vovhd</t>
  </si>
  <si>
    <t>COGS In Process Vovhd Unit Code1</t>
  </si>
  <si>
    <t>COGS In Process Vovhd Unit Code2</t>
  </si>
  <si>
    <t>COGS In Process Vovhd Unit Code3</t>
  </si>
  <si>
    <t>COGS In Process Vovhd Unit Code4</t>
  </si>
  <si>
    <t>COGS In Process Vovhd Description</t>
  </si>
  <si>
    <t>COGS In Process Outside</t>
  </si>
  <si>
    <t>COGS In Process Outside Unit Code1</t>
  </si>
  <si>
    <t>COGS In Process Outside Unit Code2</t>
  </si>
  <si>
    <t>COGS In Process Outside Unit Code3</t>
  </si>
  <si>
    <t>COGS In Process Outside Unit Code4</t>
  </si>
  <si>
    <t>COGS In Process Outside Description</t>
  </si>
  <si>
    <t>FCA127</t>
  </si>
  <si>
    <t>Freezing &amp; Cooking-AM Product-Alpharetta</t>
  </si>
  <si>
    <t>FCA130</t>
  </si>
  <si>
    <t>Freezing &amp; Cooking-AM Product-Lakeland</t>
  </si>
  <si>
    <t>FCA135</t>
  </si>
  <si>
    <t>Freezing &amp; Cooking-AM Product-Sandusky</t>
  </si>
  <si>
    <t>FCA140</t>
  </si>
  <si>
    <t>Freezing &amp; Cooking-AM Product-Kingston</t>
  </si>
  <si>
    <t>FCA155</t>
  </si>
  <si>
    <t>Freezing &amp; Cooking-AM Product-Stratford</t>
  </si>
  <si>
    <t>FCA160</t>
  </si>
  <si>
    <t>Freezing &amp; Cooking-AM Product-Avure Tech</t>
  </si>
  <si>
    <t>FCA165</t>
  </si>
  <si>
    <t>Freezing &amp; Cooking-AM Product-Tipper Tie</t>
  </si>
  <si>
    <t>FCA305</t>
  </si>
  <si>
    <t>Freezing &amp; Cooking-AM Product-Puebla</t>
  </si>
  <si>
    <t>FCA320</t>
  </si>
  <si>
    <t>Freezing &amp; Cooking-AM Product-Brazil</t>
  </si>
  <si>
    <t>FCA400</t>
  </si>
  <si>
    <t>Freezing &amp; Cooking-AM Product-Sweden</t>
  </si>
  <si>
    <t>FCA408</t>
  </si>
  <si>
    <t>Freezing &amp; Cooking-AM Product-Broxburn</t>
  </si>
  <si>
    <t>FCA500</t>
  </si>
  <si>
    <t>Freezing &amp; Cooking-AM Product-Singapore</t>
  </si>
  <si>
    <t>FCA510</t>
  </si>
  <si>
    <t>Freezing &amp; Cooking-AM Product-Hong Kong</t>
  </si>
  <si>
    <t>FCA515</t>
  </si>
  <si>
    <t>Freezing &amp; Cooking-AM Product-Japan</t>
  </si>
  <si>
    <t>FCA520</t>
  </si>
  <si>
    <t>Freezing &amp; Cooking-AM Product-Thailand</t>
  </si>
  <si>
    <t>FCA525</t>
  </si>
  <si>
    <t>Freezing &amp; Cooking-AM Product-India</t>
  </si>
  <si>
    <t>FCA530</t>
  </si>
  <si>
    <t>FCA535</t>
  </si>
  <si>
    <t>Freezing &amp; Cooking-AM Product-New Zeald</t>
  </si>
  <si>
    <t>FCA540</t>
  </si>
  <si>
    <t>Freezing &amp; Cooking-AM Product-Shanghai</t>
  </si>
  <si>
    <t>FCA545</t>
  </si>
  <si>
    <t>Freezing &amp; Cooking-AM Product-Kunshan</t>
  </si>
  <si>
    <t>FCAFE</t>
  </si>
  <si>
    <t>Freezing &amp; Cooking-AFE</t>
  </si>
  <si>
    <t>FCAM</t>
  </si>
  <si>
    <t>Freezing &amp; Cooking-AM Product</t>
  </si>
  <si>
    <t>FCE127</t>
  </si>
  <si>
    <t>Freezing &amp; Cooking-Equipment-Alpharetta</t>
  </si>
  <si>
    <t>FCE130</t>
  </si>
  <si>
    <t>Freezing &amp; Cooking-Equipment-Lakeland</t>
  </si>
  <si>
    <t>FCE135</t>
  </si>
  <si>
    <t>Freezing &amp; Cooking-Equipment-Sandusky</t>
  </si>
  <si>
    <t>FCE140</t>
  </si>
  <si>
    <t>Freezing &amp; Cooking-Equipment-Kingston</t>
  </si>
  <si>
    <t>FCE155</t>
  </si>
  <si>
    <t>Freezing &amp; Cooking-Equipment-Stratford</t>
  </si>
  <si>
    <t>FCE160</t>
  </si>
  <si>
    <t>Freezing &amp; Cooking-Equipment-Avure Tech</t>
  </si>
  <si>
    <t>FCE165</t>
  </si>
  <si>
    <t>Freezing &amp; Cooking-Equipment-Tipper Tie</t>
  </si>
  <si>
    <t>FCE305</t>
  </si>
  <si>
    <t>Freezing &amp; Cooking-Equipment-Puebla</t>
  </si>
  <si>
    <t>FCE320</t>
  </si>
  <si>
    <t>Freezing &amp; Cooking-Equipment-Brazil</t>
  </si>
  <si>
    <t>FCE400</t>
  </si>
  <si>
    <t>Freezing &amp; Cooking-Equipment-Sweden</t>
  </si>
  <si>
    <t>FCE408</t>
  </si>
  <si>
    <t>Freezing &amp; Cooking-Equipment-Broxburn</t>
  </si>
  <si>
    <t>FCE500</t>
  </si>
  <si>
    <t>Freezing &amp; Cooking-Equipment-Singapore</t>
  </si>
  <si>
    <t>FCE510</t>
  </si>
  <si>
    <t>Freezing &amp; Cooking-Equipment-Hong Kong</t>
  </si>
  <si>
    <t>FCE515</t>
  </si>
  <si>
    <t>Freezing &amp; Cooking-Equipment-Japan</t>
  </si>
  <si>
    <t>FCE520</t>
  </si>
  <si>
    <t>Freezing &amp; Cooking-Equipment-Thailand</t>
  </si>
  <si>
    <t>FCE525</t>
  </si>
  <si>
    <t>Freezing &amp; Cooking-Equipment-India</t>
  </si>
  <si>
    <t>FCE530</t>
  </si>
  <si>
    <t>FCE535</t>
  </si>
  <si>
    <t>Freezing &amp; Cooking-Equipment-New Zealand</t>
  </si>
  <si>
    <t>FCE540</t>
  </si>
  <si>
    <t>Freezing &amp; Cooking-Equipment-Shanghai</t>
  </si>
  <si>
    <t>FCE545</t>
  </si>
  <si>
    <t>Freezing &amp; Cooking-Equipment-Kunshan</t>
  </si>
  <si>
    <t>FCEQ</t>
  </si>
  <si>
    <t>Freezing &amp; Cooking-Equipment</t>
  </si>
  <si>
    <t>FCGDW</t>
  </si>
  <si>
    <t>Freezing &amp; Cooking-Goodwill</t>
  </si>
  <si>
    <t>FCIN</t>
  </si>
  <si>
    <t>Freezing &amp; Cooking-Install</t>
  </si>
  <si>
    <t>FCLS</t>
  </si>
  <si>
    <t>Freezing &amp; Cooking-Lease</t>
  </si>
  <si>
    <t>FCPLM</t>
  </si>
  <si>
    <t>Freezing &amp; Cooking-PLM</t>
  </si>
  <si>
    <t>FCR&amp;D</t>
  </si>
  <si>
    <t>Freezing &amp; Cooking-R&amp;D</t>
  </si>
  <si>
    <t>FCRB</t>
  </si>
  <si>
    <t>Freezing &amp; Cooking-AM Rebuild</t>
  </si>
  <si>
    <t>FCS127</t>
  </si>
  <si>
    <t>Freezing &amp; Cooking-AM Service-Alpharetta</t>
  </si>
  <si>
    <t>FCS130</t>
  </si>
  <si>
    <t>Freezing &amp; Cooking-AM Service-Lakeland</t>
  </si>
  <si>
    <t>FCS135</t>
  </si>
  <si>
    <t>Freezing &amp; Cooking-AM Service-Sandusky</t>
  </si>
  <si>
    <t>FCS140</t>
  </si>
  <si>
    <t>Freezing &amp; Cooking-AM Service-Kingston</t>
  </si>
  <si>
    <t>FCS155</t>
  </si>
  <si>
    <t>Freezing &amp; Cooking-AM Service-Stratford</t>
  </si>
  <si>
    <t>FCS160</t>
  </si>
  <si>
    <t>Freezing &amp; Cooking-AM Service-Avure Tech</t>
  </si>
  <si>
    <t>FCS165</t>
  </si>
  <si>
    <t>Freezing &amp; Cooking-AM Service-Tipper Tie</t>
  </si>
  <si>
    <t>FCS305</t>
  </si>
  <si>
    <t>Freezing &amp; Cooking-AM Service-Puebla</t>
  </si>
  <si>
    <t>FCS320</t>
  </si>
  <si>
    <t>Freezing &amp; Cooking-AM Service-Brazil</t>
  </si>
  <si>
    <t>FCS400</t>
  </si>
  <si>
    <t>Freezing &amp; Cooking-AM Service-Sweden</t>
  </si>
  <si>
    <t>FCS408</t>
  </si>
  <si>
    <t>Freezing &amp; Cooking-AM Service-Broxburn</t>
  </si>
  <si>
    <t>FCS500</t>
  </si>
  <si>
    <t>Freezing &amp; Cooking-AM Service-Singapore</t>
  </si>
  <si>
    <t>FCS510</t>
  </si>
  <si>
    <t>Freezing &amp; Cooking-AM Service-Hong Kong</t>
  </si>
  <si>
    <t>FCS515</t>
  </si>
  <si>
    <t>Freezing &amp; Cooking-AM Service-Japan</t>
  </si>
  <si>
    <t>FCS520</t>
  </si>
  <si>
    <t>Freezing &amp; Cooking-AM Service-Thailand</t>
  </si>
  <si>
    <t>FCS525</t>
  </si>
  <si>
    <t>Freezing &amp; Cooking-AM Service-India</t>
  </si>
  <si>
    <t>FCS530</t>
  </si>
  <si>
    <t>FCS535</t>
  </si>
  <si>
    <t>Freezing &amp; Cooking-AM Service-New Zeald</t>
  </si>
  <si>
    <t>FCS540</t>
  </si>
  <si>
    <t>Freezing &amp; Cooking-AM Service-Shanghai</t>
  </si>
  <si>
    <t>FCS545</t>
  </si>
  <si>
    <t>Freezing &amp; Cooking-AM Service-Kunshan</t>
  </si>
  <si>
    <t>FCSC</t>
  </si>
  <si>
    <t>Freezing &amp; Cooking-AM Service/Svc Cont</t>
  </si>
  <si>
    <t>FCSHOW</t>
  </si>
  <si>
    <t>Freezing &amp; Cooking-Show Equipment</t>
  </si>
  <si>
    <t>FCWAR</t>
  </si>
  <si>
    <t>Freezing &amp; Cooking-Warranty</t>
  </si>
  <si>
    <t>FCA100</t>
  </si>
  <si>
    <t>Freezing &amp; Cooking-AM Product-Orlando</t>
  </si>
  <si>
    <t>FCA120</t>
  </si>
  <si>
    <t>Freezing &amp; Cooking-AM Product-Chalfont</t>
  </si>
  <si>
    <t>FCA133</t>
  </si>
  <si>
    <t>Freezing &amp; Cooking-AM Product-FoodTechHQ</t>
  </si>
  <si>
    <t>FCE100</t>
  </si>
  <si>
    <t>Freezing &amp; Cooking-Equipment-Orlando</t>
  </si>
  <si>
    <t>FCE120</t>
  </si>
  <si>
    <t>Freezing &amp; Cooking-Equipment-Chalfont</t>
  </si>
  <si>
    <t>FCE133</t>
  </si>
  <si>
    <t>Freezing &amp; Cooking-Equipment-FoodTechHQ</t>
  </si>
  <si>
    <t>FCS100</t>
  </si>
  <si>
    <t>Freezing &amp; Cooking-AM Service-Orlando</t>
  </si>
  <si>
    <t>FCS120</t>
  </si>
  <si>
    <t>Freezing &amp; Cooking-AM Service-Chalfont</t>
  </si>
  <si>
    <t>FCS133</t>
  </si>
  <si>
    <t>Freezing &amp; Cooking-AM Service-FoodTechHQ</t>
  </si>
  <si>
    <t>FCDEMO</t>
  </si>
  <si>
    <t>Freezing &amp; Cooking-Demo</t>
  </si>
  <si>
    <t>FCCOU</t>
  </si>
  <si>
    <t>FCCQ</t>
  </si>
  <si>
    <t>Freezing &amp; Cooking-CQ</t>
  </si>
  <si>
    <t>Relationship</t>
  </si>
  <si>
    <t>Interdivisional</t>
  </si>
  <si>
    <t>Intercompany</t>
  </si>
  <si>
    <t>Cost Collecting</t>
  </si>
  <si>
    <t>External</t>
  </si>
  <si>
    <t>Accessible</t>
  </si>
  <si>
    <t>FCS495</t>
  </si>
  <si>
    <t>FCA495</t>
  </si>
  <si>
    <t>FCE495</t>
  </si>
  <si>
    <t>FCSS</t>
  </si>
  <si>
    <t>Freezing &amp; Cooking-Sales Support</t>
  </si>
  <si>
    <t>Freezing &amp; Cooking-AM Product-Dubai</t>
  </si>
  <si>
    <t>Freezing &amp; Cooking-Equipment-Dubai</t>
  </si>
  <si>
    <t>Freezing &amp; Cooking-AM Service-Dubai</t>
  </si>
  <si>
    <t>Product will be updated once approvals are received</t>
  </si>
  <si>
    <t>Department</t>
  </si>
  <si>
    <t>Department Description</t>
  </si>
  <si>
    <t>Division</t>
  </si>
  <si>
    <t>Division Name</t>
  </si>
  <si>
    <t>Office</t>
  </si>
  <si>
    <t>Manager</t>
  </si>
  <si>
    <t>Manager Name</t>
  </si>
  <si>
    <t>Unit Code1 Description</t>
  </si>
  <si>
    <t>Fixed Ovhd Rate</t>
  </si>
  <si>
    <t>Var Ovhd Rate</t>
  </si>
  <si>
    <t>Direct Labor Applied Acct</t>
  </si>
  <si>
    <t>Direct Labor Appl Acct Unit1</t>
  </si>
  <si>
    <t>Direct Labor Appl Acct Unit2</t>
  </si>
  <si>
    <t>Direct Labor Appl Acct Unit3</t>
  </si>
  <si>
    <t>Direct Labor Appl Acct Unit4</t>
  </si>
  <si>
    <t>Direct Labor Appl Description</t>
  </si>
  <si>
    <t>Fixed Ovhd Applied Acct</t>
  </si>
  <si>
    <t>Fixed Ovhd Applied Acct Unit1</t>
  </si>
  <si>
    <t>Fixed Ovhd Applied Acct Unit2</t>
  </si>
  <si>
    <t>Fixed Ovhd Applied Acct Unit3</t>
  </si>
  <si>
    <t>Fixed Ovhd Applied Acct Unit4</t>
  </si>
  <si>
    <t>Fixed Ovhd Appl Description</t>
  </si>
  <si>
    <t>Var Ovhd Applied Acct</t>
  </si>
  <si>
    <t>Var Ovhd Applied Acct Unit1</t>
  </si>
  <si>
    <t>Var Ovhd Applied Acct Unit2</t>
  </si>
  <si>
    <t>Var Ovhd Applied Acct Unit3</t>
  </si>
  <si>
    <t>Var Ovhd Applied Acct Unit4</t>
  </si>
  <si>
    <t>Var Ovhd Applied Description</t>
  </si>
  <si>
    <t>Added per LCOM</t>
  </si>
  <si>
    <t>Related to CC POS</t>
  </si>
  <si>
    <t>Data Load</t>
  </si>
  <si>
    <t>After Data Load</t>
  </si>
  <si>
    <t>Update 
When</t>
  </si>
  <si>
    <t>After Seed</t>
  </si>
  <si>
    <t>Add new UC1 to LCOM, 1JBT, CORP</t>
  </si>
  <si>
    <t>Add new UC2 to LCOM, 1JBT, CORP</t>
  </si>
  <si>
    <t>Add new UCs to LCOM, 1JBT, CORP</t>
  </si>
  <si>
    <t>Add new to 1JBT, CORP</t>
  </si>
  <si>
    <t>Credit Hold Reason Codes</t>
  </si>
  <si>
    <t>Harmonized Tariff Schedule Codes</t>
  </si>
  <si>
    <t>Product Codes</t>
  </si>
  <si>
    <t>Distribution Accounts</t>
  </si>
  <si>
    <t>Service Product Codes</t>
  </si>
  <si>
    <t>Service Distribution Accounts</t>
  </si>
  <si>
    <t>Markup</t>
  </si>
  <si>
    <t>Price Code</t>
  </si>
  <si>
    <t>Price Code Description</t>
  </si>
  <si>
    <t>Unit Code Description</t>
  </si>
  <si>
    <t>Tax Free Days</t>
  </si>
  <si>
    <t>Additional Charges on Export Document</t>
  </si>
  <si>
    <t>Matl Fovhd Rate</t>
  </si>
  <si>
    <t>Matl Vovhd Rate</t>
  </si>
  <si>
    <t>Cycle Tolerance</t>
  </si>
  <si>
    <t>Forecast Look Ahead</t>
  </si>
  <si>
    <t>Forecast Look Behind</t>
  </si>
  <si>
    <t>PO In</t>
  </si>
  <si>
    <t>PO Out</t>
  </si>
  <si>
    <t>Job In</t>
  </si>
  <si>
    <t>Job Out</t>
  </si>
  <si>
    <t>WIP Material</t>
  </si>
  <si>
    <t>WIP Material Acct Unit 1</t>
  </si>
  <si>
    <t>WIP Material Acct Unit 2</t>
  </si>
  <si>
    <t>WIP Material Acct Unit 3</t>
  </si>
  <si>
    <t>WIP Material Acct Unit 4</t>
  </si>
  <si>
    <t>WIP Material Description</t>
  </si>
  <si>
    <t>WIP Labor</t>
  </si>
  <si>
    <t>WIP Labor Acct Unit1</t>
  </si>
  <si>
    <t>WIP Labor Acct Unit2</t>
  </si>
  <si>
    <t>WIP Labor Acct Unit3</t>
  </si>
  <si>
    <t>WIP Labor Acct Unit4</t>
  </si>
  <si>
    <t>WIP Labor Description</t>
  </si>
  <si>
    <t>WIP Fovhd</t>
  </si>
  <si>
    <t>WIP Fovhd Acct Unit 1</t>
  </si>
  <si>
    <t>WIP Fovhd Acct Unit 2</t>
  </si>
  <si>
    <t>WIP Fovhd Acct Unit 3</t>
  </si>
  <si>
    <t>WIP Fovhd Acct Unit 4</t>
  </si>
  <si>
    <t>WIP Fovhd Description</t>
  </si>
  <si>
    <t>WIP Vovhd</t>
  </si>
  <si>
    <t>WIP Vovhd Acct Unit 1</t>
  </si>
  <si>
    <t>WIP Vovhd Acct Unit 2</t>
  </si>
  <si>
    <t>WIP Vovhd Acct Unit 3</t>
  </si>
  <si>
    <t>WIP Vovhd Acct Unit 4</t>
  </si>
  <si>
    <t>WIP Vovhd Description</t>
  </si>
  <si>
    <t>WIP Outside</t>
  </si>
  <si>
    <t>WIP Outside Acct Unit1</t>
  </si>
  <si>
    <t>WIP Outside Acct Unit2</t>
  </si>
  <si>
    <t>WIP Outside Acct Unit3</t>
  </si>
  <si>
    <t>WIP Outside Acct Unit4</t>
  </si>
  <si>
    <t>WIP Outside Description</t>
  </si>
  <si>
    <t>Cost Budget</t>
  </si>
  <si>
    <t>Cost Budget Acct Unit1</t>
  </si>
  <si>
    <t>Cost Budget Acct Unit2</t>
  </si>
  <si>
    <t>Cost Budget Acct Unit3</t>
  </si>
  <si>
    <t>Cost Budget Acct Unit4</t>
  </si>
  <si>
    <t>Cost Budget Description</t>
  </si>
  <si>
    <t>Inventory Adjustment</t>
  </si>
  <si>
    <t>Inventory Adjustment Acct Unit 1</t>
  </si>
  <si>
    <t>Inventory Adjustment Acct Unit 2</t>
  </si>
  <si>
    <t>Inventory Adjustment Acct Unit 3</t>
  </si>
  <si>
    <t>Inventory Adjustment Acct Unit 4</t>
  </si>
  <si>
    <t>Inventory Adjustment Description</t>
  </si>
  <si>
    <t>Cycle Inventory Adjustment</t>
  </si>
  <si>
    <t>Cycle Inventory Adjustment Acct Unit 1</t>
  </si>
  <si>
    <t>Cycle Inventory Adjustment Acct Unit 2</t>
  </si>
  <si>
    <t>Cycle Inventory Adjustment Acct Unit 3</t>
  </si>
  <si>
    <t>Cycle Inventory Adjustment Acct Unit 4</t>
  </si>
  <si>
    <t>Cycle Inventory Adjustment Description</t>
  </si>
  <si>
    <t>Landed Cost Inventory Adj</t>
  </si>
  <si>
    <t>Landed Cost Inventory Adj Acct Unit 1</t>
  </si>
  <si>
    <t>Landed Cost Inventory Adj Acct Unit 2</t>
  </si>
  <si>
    <t>Landed Cost Inventory Adj Acct Unit 3</t>
  </si>
  <si>
    <t>Landed Cost Inventory Adj Acct Unit 4</t>
  </si>
  <si>
    <t>Landed Cost Inventory Adj Description</t>
  </si>
  <si>
    <t>PS Scrap Expense</t>
  </si>
  <si>
    <t>PS Scrap Expense Acct Unit1</t>
  </si>
  <si>
    <t>PS Scrap Expense Acct Unit2</t>
  </si>
  <si>
    <t>PS Scrap Expense Acct Unit3</t>
  </si>
  <si>
    <t>PS Scrap Expense Acct Unit4</t>
  </si>
  <si>
    <t>PS Scrap Expense Description</t>
  </si>
  <si>
    <t>Inventory Purchase</t>
  </si>
  <si>
    <t>Inventory Purchase Acct Unit 1</t>
  </si>
  <si>
    <t>Inventory Purchase Acct Unit 2</t>
  </si>
  <si>
    <t>Inventory Purchase Acct Unit 3</t>
  </si>
  <si>
    <t>Inventory Purchase Acct Unit 4</t>
  </si>
  <si>
    <t>Inventory Purchase Description</t>
  </si>
  <si>
    <t>Purchase Cost</t>
  </si>
  <si>
    <t>Purchase Cost Acct Unit1</t>
  </si>
  <si>
    <t>Purchase Cost Acct Unit2</t>
  </si>
  <si>
    <t>Purchase Cost Acct Unit3</t>
  </si>
  <si>
    <t>Purchase Cost Acct Unit4</t>
  </si>
  <si>
    <t>Purchase Cost Description</t>
  </si>
  <si>
    <t>Material Usage</t>
  </si>
  <si>
    <t>Material Usage Acct Unit1</t>
  </si>
  <si>
    <t>Material Usage Acct Unit2</t>
  </si>
  <si>
    <t>Material Usage Acct Unit3</t>
  </si>
  <si>
    <t>Material Usage Acct Unit4</t>
  </si>
  <si>
    <t>Material Usage Description</t>
  </si>
  <si>
    <t>Routing</t>
  </si>
  <si>
    <t>Routing Acct Unit1</t>
  </si>
  <si>
    <t>Routing Acct Unit2</t>
  </si>
  <si>
    <t>Routing Acct Unit3</t>
  </si>
  <si>
    <t>Routing Acct Unit4</t>
  </si>
  <si>
    <t>Routing Description</t>
  </si>
  <si>
    <t>Freight Cost</t>
  </si>
  <si>
    <t>Freight Cost Acct Unit1</t>
  </si>
  <si>
    <t>Freight Cost Acct Unit2</t>
  </si>
  <si>
    <t>Freight Cost Acct Unit3</t>
  </si>
  <si>
    <t>Freight Cost Acct Unit4</t>
  </si>
  <si>
    <t>Freight Cost Description</t>
  </si>
  <si>
    <t>Duty Cost</t>
  </si>
  <si>
    <t>Duty Cost Acct Unit1</t>
  </si>
  <si>
    <t>Duty Cost Acct Unit2</t>
  </si>
  <si>
    <t>Duty Cost Acct Unit3</t>
  </si>
  <si>
    <t>Duty Cost Acct Unit4</t>
  </si>
  <si>
    <t>Duty Cost Description</t>
  </si>
  <si>
    <t>Brokerage Cost</t>
  </si>
  <si>
    <t>Brokerage Cost Acct Unit1</t>
  </si>
  <si>
    <t>Brokerage Cost Acct Unit2</t>
  </si>
  <si>
    <t>Brokerage Cost Acct Unit3</t>
  </si>
  <si>
    <t>Brokerage Cost Acct Unit4</t>
  </si>
  <si>
    <t>Brokerage Cost Description</t>
  </si>
  <si>
    <t>Insurance Cost</t>
  </si>
  <si>
    <t>Insurance Cost Acct Unit1</t>
  </si>
  <si>
    <t>Insurance Cost Acct Unit2</t>
  </si>
  <si>
    <t>Insurance Cost Acct Unit3</t>
  </si>
  <si>
    <t>Insurance Cost Acct Unit4</t>
  </si>
  <si>
    <t>Insurance Cost Description</t>
  </si>
  <si>
    <t>Local Freight Cost</t>
  </si>
  <si>
    <t>Local Freight Cost Acct Unit1</t>
  </si>
  <si>
    <t>Local Freight Cost Acct Unit2</t>
  </si>
  <si>
    <t>Local Freight Cost Acct Unit3</t>
  </si>
  <si>
    <t>Local Freight Cost Acct Unit4</t>
  </si>
  <si>
    <t>Local Freight Cost Description</t>
  </si>
  <si>
    <t>Labor Fovhd Usage</t>
  </si>
  <si>
    <t>Labor Fovhd Usage Acct Unit 1</t>
  </si>
  <si>
    <t>Labor Fovhd Usage Acct Unit 2</t>
  </si>
  <si>
    <t>Labor Fovhd Usage Acct Unit 3</t>
  </si>
  <si>
    <t>Labor Fovhd Usage Acct Unit 4</t>
  </si>
  <si>
    <t>Labor Fovhd Usage Description</t>
  </si>
  <si>
    <t>Labor Vovhd Usage</t>
  </si>
  <si>
    <t>Labor Vovhd Usage Acct Unit 1</t>
  </si>
  <si>
    <t>Labor Vovhd Usage Acct Unit 2</t>
  </si>
  <si>
    <t>Labor Vovhd Usage Acct Unit 3</t>
  </si>
  <si>
    <t>Labor Vovhd Usage Acct Unit 4</t>
  </si>
  <si>
    <t>Labor Vovhd Usage Description</t>
  </si>
  <si>
    <t>Matl Fovhd Usage</t>
  </si>
  <si>
    <t>Matl Fovhd Usage Acct Unit 1</t>
  </si>
  <si>
    <t>Matl Fovhd Usage Acct Unit 2</t>
  </si>
  <si>
    <t>Matl Fovhd Usage Acct Unit 3</t>
  </si>
  <si>
    <t>Matl Fovhd Usage Acct Unit 4</t>
  </si>
  <si>
    <t>Matl Fovhd Usage Description</t>
  </si>
  <si>
    <t>Matl Vovhd Usage</t>
  </si>
  <si>
    <t>Matl Vovhd Usage Acct Unit 1</t>
  </si>
  <si>
    <t>Matl Vovhd Usage Acct Unit 2</t>
  </si>
  <si>
    <t>Matl Vovhd Usage Acct Unit 3</t>
  </si>
  <si>
    <t>Matl Vovhd Usage Acct Unit 4</t>
  </si>
  <si>
    <t>Matl Vovhd Usage Description</t>
  </si>
  <si>
    <t>Mch Fovhd Usage</t>
  </si>
  <si>
    <t>Mch Fovhd Usage Acct Unit 1</t>
  </si>
  <si>
    <t>Mch Fovhd Usage Acct Unit 2</t>
  </si>
  <si>
    <t>Mch Fovhd Usage Acct Unit 3</t>
  </si>
  <si>
    <t>Mch Fovhd Usage Acct Unit 4</t>
  </si>
  <si>
    <t>Mch Fovhd Usage Description</t>
  </si>
  <si>
    <t>Mch Vovhd Usage</t>
  </si>
  <si>
    <t>Mch Vovhd Usage Acct Unit 1</t>
  </si>
  <si>
    <t>Mch Vovhd Usage Acct Unit 2</t>
  </si>
  <si>
    <t>Mch Vovhd Usage Acct Unit 3</t>
  </si>
  <si>
    <t>Mch Vovhd Usage Acct Unit 4</t>
  </si>
  <si>
    <t>Mch Vovhd Usage Description</t>
  </si>
  <si>
    <t>Cost Code</t>
  </si>
  <si>
    <t>Cost Code Description</t>
  </si>
  <si>
    <t>Project Material</t>
  </si>
  <si>
    <t>Project Material Acct Unit1</t>
  </si>
  <si>
    <t>Project Material Acct Unit2</t>
  </si>
  <si>
    <t>Project Material Acct Unit3</t>
  </si>
  <si>
    <t>Project Material Acct Unit4</t>
  </si>
  <si>
    <t>Project Material Description</t>
  </si>
  <si>
    <t>Project Labor</t>
  </si>
  <si>
    <t>Project Labor Acct Unit1</t>
  </si>
  <si>
    <t>Project Labor Acct Unit2</t>
  </si>
  <si>
    <t>Project Labor Acct Unit3</t>
  </si>
  <si>
    <t>Project Labor Acct Unit4</t>
  </si>
  <si>
    <t>Project Labor Description</t>
  </si>
  <si>
    <t>Project Other</t>
  </si>
  <si>
    <t>Project Other Acct Unit1</t>
  </si>
  <si>
    <t>Project Other Acct Unit2</t>
  </si>
  <si>
    <t>Project Other Acct Unit3</t>
  </si>
  <si>
    <t>Project Other Acct Unit4</t>
  </si>
  <si>
    <t>Project Other Description</t>
  </si>
  <si>
    <t>Project Overhead</t>
  </si>
  <si>
    <t>Project Overhead Acct Unit1</t>
  </si>
  <si>
    <t>Project Overhead Acct Unit2</t>
  </si>
  <si>
    <t>Project Overhead Acct Unit3</t>
  </si>
  <si>
    <t>Project Overhead Acct Unit4</t>
  </si>
  <si>
    <t>Project Overhead Description</t>
  </si>
  <si>
    <t>Project G &amp; A</t>
  </si>
  <si>
    <t>Project G _ A Acct Unit1</t>
  </si>
  <si>
    <t>Project G _ A Acct Unit2</t>
  </si>
  <si>
    <t>Project G _ A Acct Unit3</t>
  </si>
  <si>
    <t>Project G _ A Acct Unit4</t>
  </si>
  <si>
    <t>Project G _ A Description</t>
  </si>
  <si>
    <t>Matl Fovhd Applied</t>
  </si>
  <si>
    <t>Matl Fovhd Applied Acct Unit 1</t>
  </si>
  <si>
    <t>Matl Fovhd Applied Acct Unit 2</t>
  </si>
  <si>
    <t>Matl Fovhd Applied Acct Unit 3</t>
  </si>
  <si>
    <t>Matl Fovhd Applied Acct Unit 4</t>
  </si>
  <si>
    <t>Matl Fovhd Applied Description</t>
  </si>
  <si>
    <t>Matl Vovhd Applied</t>
  </si>
  <si>
    <t>Matl Vovhd Applied Acct Unit 1</t>
  </si>
  <si>
    <t>Matl Vovhd Applied Acct Unit 2</t>
  </si>
  <si>
    <t>Matl Vovhd Applied Acct Unit 3</t>
  </si>
  <si>
    <t>Matl Vovhd Applied Acct Unit 4</t>
  </si>
  <si>
    <t>Matl Vovhd Applied Description</t>
  </si>
  <si>
    <t>Labor Rate</t>
  </si>
  <si>
    <t>Labor Rate Acct Unit1</t>
  </si>
  <si>
    <t>Labor Rate Acct Unit2</t>
  </si>
  <si>
    <t>Labor Rate Acct Unit3</t>
  </si>
  <si>
    <t>Labor Rate Acct Unit4</t>
  </si>
  <si>
    <t>Labor Rate Description</t>
  </si>
  <si>
    <t>Labor Usage</t>
  </si>
  <si>
    <t>Labor Usage Acct Unit1</t>
  </si>
  <si>
    <t>Labor Usage Acct Unit2</t>
  </si>
  <si>
    <t>Labor Usage Acct Unit3</t>
  </si>
  <si>
    <t>Labor Usage Acct Unit4</t>
  </si>
  <si>
    <t>Labor Usage Description</t>
  </si>
  <si>
    <t>Overhead Rate</t>
  </si>
  <si>
    <t>Purch Ovhd</t>
  </si>
  <si>
    <t>Purch Ovhd Applied Acct</t>
  </si>
  <si>
    <t>Purch Ovhd Applied Unit Code1</t>
  </si>
  <si>
    <t>Purch Ovhd Applied Unit Code2</t>
  </si>
  <si>
    <t>Purch Ovhd Applied Unit Code3</t>
  </si>
  <si>
    <t>Purch Ovhd Applied Unit Code4</t>
  </si>
  <si>
    <t>Purch Ovhd Applied Description</t>
  </si>
  <si>
    <t>Purch Ovhd Variance Acct</t>
  </si>
  <si>
    <t>Purch Ovhd Variance Unit Code1</t>
  </si>
  <si>
    <t>Purch Ovhd Variance Unit Code2</t>
  </si>
  <si>
    <t>Purch Ovhd Variance Unit Code3</t>
  </si>
  <si>
    <t>Purch Ovhd Variance Unit Code4</t>
  </si>
  <si>
    <t>Purch Ovhd Variance Description</t>
  </si>
  <si>
    <t xml:space="preserve">   </t>
  </si>
  <si>
    <t>MTL</t>
  </si>
  <si>
    <t>MATERIAL</t>
  </si>
  <si>
    <t>Rate</t>
  </si>
  <si>
    <t>Warehouse</t>
  </si>
  <si>
    <t>Inventory Material</t>
  </si>
  <si>
    <t>Inventory Material Acct Unit1</t>
  </si>
  <si>
    <t>Inventory Material Acct Unit2</t>
  </si>
  <si>
    <t>Inventory Material Acct Unit3</t>
  </si>
  <si>
    <t>Inventory Material Acct Unit4</t>
  </si>
  <si>
    <t>Transfer Inventory Material Account</t>
  </si>
  <si>
    <t>Inventory Material Description</t>
  </si>
  <si>
    <t>Inventory Labor</t>
  </si>
  <si>
    <t>Inventory Labor Acct Unit1</t>
  </si>
  <si>
    <t>Inventory Labor Acct Unit2</t>
  </si>
  <si>
    <t>Inventory Labor Acct Unit3</t>
  </si>
  <si>
    <t>Inventory Labor Acct Unit4</t>
  </si>
  <si>
    <t>Transfer Inventory Labor Account</t>
  </si>
  <si>
    <t>Inventory Labor Description</t>
  </si>
  <si>
    <t>Inventory Fovhd</t>
  </si>
  <si>
    <t>Inventory Fovhd Acct Unit1</t>
  </si>
  <si>
    <t>Inventory Fovhd Acct Unit2</t>
  </si>
  <si>
    <t>Inventory Fovhd Acct Unit3</t>
  </si>
  <si>
    <t>Inventory Fovhd Acct Unit4</t>
  </si>
  <si>
    <t>Transfer Inventory Fovhd Account</t>
  </si>
  <si>
    <t>Inventory Fovhd Description</t>
  </si>
  <si>
    <t>Inventory Vovhd</t>
  </si>
  <si>
    <t>Inventory Vovhd Acct Unit1</t>
  </si>
  <si>
    <t>Inventory Vovhd Acct Unit2</t>
  </si>
  <si>
    <t>Inventory Vovhd Acct Unit3</t>
  </si>
  <si>
    <t>Inventory Vovhd Acct Unit4</t>
  </si>
  <si>
    <t>Transfer Inventory Vovhd Account</t>
  </si>
  <si>
    <t>Inventory Vovhd Description</t>
  </si>
  <si>
    <t>Inventory Outside</t>
  </si>
  <si>
    <t>Inventory Outside Acct Unit1</t>
  </si>
  <si>
    <t>Inventory Outside Acct Unit2</t>
  </si>
  <si>
    <t>Inventory Outside Acct Unit3</t>
  </si>
  <si>
    <t>Inventory Outside Acct Unit4</t>
  </si>
  <si>
    <t>Transfer Inventory Outside Account</t>
  </si>
  <si>
    <t>Inventory Outside Description</t>
  </si>
  <si>
    <t>Transfer Cost Variance</t>
  </si>
  <si>
    <t>Transfer Cost Variance Acct Unit1</t>
  </si>
  <si>
    <t>Transfer Cost Variance Acct Unit2</t>
  </si>
  <si>
    <t>Transfer Cost Variance Acct Unit3</t>
  </si>
  <si>
    <t>Transfer Cost Variance Acct Unit4</t>
  </si>
  <si>
    <t>Transfer Cost Description</t>
  </si>
  <si>
    <t>Inventory Material In Process</t>
  </si>
  <si>
    <t>Inventory Material In Process Acct Unit1</t>
  </si>
  <si>
    <t>Inventory Material In Process Acct Unit2</t>
  </si>
  <si>
    <t>Inventory Material In Process Acct Unit3</t>
  </si>
  <si>
    <t>Inventory Material In Process Acct Unit4</t>
  </si>
  <si>
    <t>Transfer Inv Material In Process Account</t>
  </si>
  <si>
    <t>Inv Material In Process Description</t>
  </si>
  <si>
    <t>Inventory Labor In Process</t>
  </si>
  <si>
    <t>Inventory Labor In Process Acct Unit1</t>
  </si>
  <si>
    <t>Inventory Labor In Process Acct Unit2</t>
  </si>
  <si>
    <t>Inventory Labor In Process Acct Unit3</t>
  </si>
  <si>
    <t>Inventory Labor In Process Acct Unit4</t>
  </si>
  <si>
    <t>Transfer Inv Labor In Process Account</t>
  </si>
  <si>
    <t>Inv Labor In Process Description</t>
  </si>
  <si>
    <t>Inventory Fovhd In Process</t>
  </si>
  <si>
    <t>Inventory FOvhd In Process Acct Unit1</t>
  </si>
  <si>
    <t>Inventory FOvhd In Process Acct Unit2</t>
  </si>
  <si>
    <t>Inventory FOvhd In Process Acct Unit3</t>
  </si>
  <si>
    <t>Inventory FOvhd In Process Acct Unit4</t>
  </si>
  <si>
    <t>Transfer Inv Fovhd In Process Account</t>
  </si>
  <si>
    <t>Inv Fovhd In Process Description</t>
  </si>
  <si>
    <t>Inventory Vovhd In Process</t>
  </si>
  <si>
    <t>Inventory VOvhd In Process Acct Unit1</t>
  </si>
  <si>
    <t>Inventory VOvhd In Process Acct Unit2</t>
  </si>
  <si>
    <t>Inventory VOvhd In Process Acct Unit3</t>
  </si>
  <si>
    <t>Inventory VOvhd In Process Acct Unit4</t>
  </si>
  <si>
    <t>Transfer Inv Vovhd In Process Account</t>
  </si>
  <si>
    <t>Inventory Outside In Process</t>
  </si>
  <si>
    <t>Inventory Outside In Process Acct Unit1</t>
  </si>
  <si>
    <t>Inventory Outside In Process Acct Unit2</t>
  </si>
  <si>
    <t>Inventory Outside In Process Acct Unit3</t>
  </si>
  <si>
    <t>Inventory Outside In Process Acct Unit4</t>
  </si>
  <si>
    <t>Transfer Inv Outside In Process Account</t>
  </si>
  <si>
    <t>Inv Outside In Process Description</t>
  </si>
  <si>
    <t>In-Transit Material Acct Unit1</t>
  </si>
  <si>
    <t>In-Transit Material Acct Unit2</t>
  </si>
  <si>
    <t>In-Transit Material Acct Unit3</t>
  </si>
  <si>
    <t>In-Transit Material Acct Unit4</t>
  </si>
  <si>
    <t>Transfer In-Transit Material Account</t>
  </si>
  <si>
    <t>In-Transit Material Description</t>
  </si>
  <si>
    <t>In-Transit Labor Acct Unit1</t>
  </si>
  <si>
    <t>In-Transit Labor Acct Unit2</t>
  </si>
  <si>
    <t>In-Transit Labor Acct Unit3</t>
  </si>
  <si>
    <t>In-Transit Labor Acct Unit4</t>
  </si>
  <si>
    <t>Transfer In-Transit Labor Account</t>
  </si>
  <si>
    <t>In-Transit Labor Description</t>
  </si>
  <si>
    <t>In-Transit Fovhd</t>
  </si>
  <si>
    <t>In-Transit Fovhd Acct Unit1</t>
  </si>
  <si>
    <t>In-Transit Fovhd Acct Unit2</t>
  </si>
  <si>
    <t>In-Transit Fovhd Acct Unit3</t>
  </si>
  <si>
    <t>In-Transit Fovhd Acct Unit4</t>
  </si>
  <si>
    <t>Transfer In-Transit Fovhd Account</t>
  </si>
  <si>
    <t>In-Transit Fovhd Description</t>
  </si>
  <si>
    <t>In-Transit Vovhd</t>
  </si>
  <si>
    <t>In-Transit Vovhd Acct Unit1</t>
  </si>
  <si>
    <t>In-Transit Vovhd Acct Unit2</t>
  </si>
  <si>
    <t>In-Transit Vovhd Acct Unit3</t>
  </si>
  <si>
    <t>In-Transit Vovhd Acct Unit4</t>
  </si>
  <si>
    <t>Transfer In-Transit Vovhd Account</t>
  </si>
  <si>
    <t>In-Transit Vovhd Description</t>
  </si>
  <si>
    <t>In-Transit Outside Acct Unit1</t>
  </si>
  <si>
    <t>In-Transit Outside Acct Unit2</t>
  </si>
  <si>
    <t>In-Transit Outside Acct Unit3</t>
  </si>
  <si>
    <t>In-Transit Outside Acct Unit4</t>
  </si>
  <si>
    <t>Transfer In-Transit Outside Account</t>
  </si>
  <si>
    <t>In-Transit Outside Description</t>
  </si>
  <si>
    <t>Sales Acct Unit1</t>
  </si>
  <si>
    <t>Sales Acct Unit2</t>
  </si>
  <si>
    <t>Sales Acct Unit3</t>
  </si>
  <si>
    <t>Sales Acct Unit4</t>
  </si>
  <si>
    <t>Sales Discount Acct Unit1</t>
  </si>
  <si>
    <t>Sales Discount Acct Unit2</t>
  </si>
  <si>
    <t>Sales Discount Acct Unit3</t>
  </si>
  <si>
    <t>Sales Discount Acct Unit4</t>
  </si>
  <si>
    <t>Sales In Process Acct Unit1</t>
  </si>
  <si>
    <t>Sales In Process Acct Unit2</t>
  </si>
  <si>
    <t>Sales In Process Acct Unit3</t>
  </si>
  <si>
    <t>Sales In Process Acct Unit4</t>
  </si>
  <si>
    <t>Sales In Process Description</t>
  </si>
  <si>
    <t>Sales Discount In Process Acct Unit1</t>
  </si>
  <si>
    <t>Sales Discount In Process Acct Unit2</t>
  </si>
  <si>
    <t>Sales Discount In Process Acct Unit3</t>
  </si>
  <si>
    <t>Sales Discount In Process Acct Unit4</t>
  </si>
  <si>
    <t>COGS Matl Acct Unit 1</t>
  </si>
  <si>
    <t>COGS Matl Acct Unit 2</t>
  </si>
  <si>
    <t>COGS Matl Acct Unit 3</t>
  </si>
  <si>
    <t>COGS Matl Acct Unit 4</t>
  </si>
  <si>
    <t>COGS Labor Acct Unit 1</t>
  </si>
  <si>
    <t>COGS Labor Acct Unit 2</t>
  </si>
  <si>
    <t>COGS Labor Acct Unit 3</t>
  </si>
  <si>
    <t>COGS Labor Acct Unit 4</t>
  </si>
  <si>
    <t>COGS Fovhd Acct Unit 1</t>
  </si>
  <si>
    <t>COGS Fovhd Acct Unit 2</t>
  </si>
  <si>
    <t>COGS Fovhd Acct Unit 3</t>
  </si>
  <si>
    <t>COGS Fovhd Acct Unit 4</t>
  </si>
  <si>
    <t>COGS Vovhd Acct Unit 1</t>
  </si>
  <si>
    <t>COGS Vovhd Acct Unit 2</t>
  </si>
  <si>
    <t>COGS Vovhd Acct Unit 3</t>
  </si>
  <si>
    <t>COGS Vovhd Acct Unit 4</t>
  </si>
  <si>
    <t>COGS Outside Acct Unit 1</t>
  </si>
  <si>
    <t>COGS Outside Acct Unit 2</t>
  </si>
  <si>
    <t>COGS Outside Acct Unit 3</t>
  </si>
  <si>
    <t>COGS Outside Acct Unit 4</t>
  </si>
  <si>
    <t>COGSMatl In Process Acct Unit1</t>
  </si>
  <si>
    <t>COGSMatl In Process Acct Unit2</t>
  </si>
  <si>
    <t>COGSMatl In Process Acct Unit3</t>
  </si>
  <si>
    <t>COGSMatl In Process Acct Unit4</t>
  </si>
  <si>
    <t>COGS Matl In Process Description</t>
  </si>
  <si>
    <t>COGSLabor In Process Acct Unit1</t>
  </si>
  <si>
    <t>COGSLabor In Process Acct Unit2</t>
  </si>
  <si>
    <t>COGSLabor In Process Acct Unit3</t>
  </si>
  <si>
    <t>COGSLabor In Process Acct Unit4</t>
  </si>
  <si>
    <t>COGS Labor In Process Description</t>
  </si>
  <si>
    <t>COGS In Process Fovhd Acct Unit1</t>
  </si>
  <si>
    <t>COGS In Process Fovhd Acct Unit2</t>
  </si>
  <si>
    <t>COGS In Process Fovhd Acct Unit3</t>
  </si>
  <si>
    <t>COGS In Process Fovhd Acct Unit4</t>
  </si>
  <si>
    <t>COGS Fovhd In Process Description</t>
  </si>
  <si>
    <t>COGS In Process Vovhd Acct Unit1</t>
  </si>
  <si>
    <t>COGS In Process Vovhd Acct Unit2</t>
  </si>
  <si>
    <t>COGS In Process Vovhd Acct Unit3</t>
  </si>
  <si>
    <t>COGS In Process Vovhd Acct Unit4</t>
  </si>
  <si>
    <t>COGS Vovhd In Process Description</t>
  </si>
  <si>
    <t>COGS In Process Outside Acct Unit1</t>
  </si>
  <si>
    <t>COGS In Process Outside Acct Unit2</t>
  </si>
  <si>
    <t>COGS In Process Outside Acct Unit3</t>
  </si>
  <si>
    <t>COGS In Process Outside Acct Unit4</t>
  </si>
  <si>
    <t>COGS Outside In Process Description</t>
  </si>
  <si>
    <t>INCO Delivery Terms</t>
  </si>
  <si>
    <t>INCO Description</t>
  </si>
  <si>
    <t>CFR</t>
  </si>
  <si>
    <t>COST AND FREIGHT</t>
  </si>
  <si>
    <t>Cost and Freight</t>
  </si>
  <si>
    <t>CIF</t>
  </si>
  <si>
    <t>COST, INSURANCE, AND FREIGHT</t>
  </si>
  <si>
    <t>Cost, Insurance and Freight</t>
  </si>
  <si>
    <t>CIP</t>
  </si>
  <si>
    <t>CARRIAGE AND INSURANCE PAID TO</t>
  </si>
  <si>
    <t>Carriage and Insurance Paid To</t>
  </si>
  <si>
    <t>CPT</t>
  </si>
  <si>
    <t>CARRIAGE PAID TO</t>
  </si>
  <si>
    <t>Carriage Paid To</t>
  </si>
  <si>
    <t>DAP</t>
  </si>
  <si>
    <t>DELIVERED AT PLACE</t>
  </si>
  <si>
    <t>Delivered At Place</t>
  </si>
  <si>
    <t>DAT</t>
  </si>
  <si>
    <t>DELIVERED AT TERMINAL</t>
  </si>
  <si>
    <t>Delivered At Terminal</t>
  </si>
  <si>
    <t>DDP</t>
  </si>
  <si>
    <t>DELIVERED DUTY PAID</t>
  </si>
  <si>
    <t>Delivered Duty Paid</t>
  </si>
  <si>
    <t>EXW</t>
  </si>
  <si>
    <t>EX-WORKS</t>
  </si>
  <si>
    <t>Ex-Works</t>
  </si>
  <si>
    <t>FAS</t>
  </si>
  <si>
    <t>FREE ALONGSIDE SHIP</t>
  </si>
  <si>
    <t>Free Alongside Ship</t>
  </si>
  <si>
    <t>FCA</t>
  </si>
  <si>
    <t>FREE CARRIER</t>
  </si>
  <si>
    <t>Free Carrier</t>
  </si>
  <si>
    <t>FOBD</t>
  </si>
  <si>
    <t>FREE ON BOARD DESTINATION</t>
  </si>
  <si>
    <t>FOB</t>
  </si>
  <si>
    <t>Free On Board</t>
  </si>
  <si>
    <t>FOBO</t>
  </si>
  <si>
    <t>FREE ON BOARD ORIGIN</t>
  </si>
  <si>
    <t>Prov/State</t>
  </si>
  <si>
    <t>1099 Postal Code</t>
  </si>
  <si>
    <t>1099 Minimum Payment</t>
  </si>
  <si>
    <t>1099 Magnetic Media</t>
  </si>
  <si>
    <t>State SSD Tax ID</t>
  </si>
  <si>
    <t>Workers’ Comp Abbreviation</t>
  </si>
  <si>
    <t>Workers' Comp State Code</t>
  </si>
  <si>
    <t>Workers' Comp Jurisdiction Code</t>
  </si>
  <si>
    <t>CA-SDI</t>
  </si>
  <si>
    <t>Code</t>
  </si>
  <si>
    <t>CWM</t>
  </si>
  <si>
    <t>CHECK POSTED IN THE WRONG MONTH</t>
  </si>
  <si>
    <t>DOS</t>
  </si>
  <si>
    <t>DEPOSIT OUTSTANDING</t>
  </si>
  <si>
    <t>ERR</t>
  </si>
  <si>
    <t>BANK ERROR</t>
  </si>
  <si>
    <t>MNR</t>
  </si>
  <si>
    <t>MANUAL CHECK NOT RECEIVED BY BANK</t>
  </si>
  <si>
    <t>OUT</t>
  </si>
  <si>
    <t>CHECK OUTSTANDING</t>
  </si>
  <si>
    <t>TRA</t>
  </si>
  <si>
    <t>TRANSPOSED CHECK NUMBER OR AMOUNT</t>
  </si>
  <si>
    <t>ADV</t>
  </si>
  <si>
    <t>PAYMENT IN ADVANCE REQUIRED</t>
  </si>
  <si>
    <t>BNK</t>
  </si>
  <si>
    <t>BANKRUPTCY NOTIFICATION REC'D</t>
  </si>
  <si>
    <t>ECL</t>
  </si>
  <si>
    <t>EXCEEDED CREDIT LIMIT - REVIEW</t>
  </si>
  <si>
    <t>OBS</t>
  </si>
  <si>
    <t>OBSOLETE CUSTOMER</t>
  </si>
  <si>
    <t>PMT</t>
  </si>
  <si>
    <t>PAYMENT ISSUE - PAST DUE INVOICES</t>
  </si>
  <si>
    <t>MGR</t>
  </si>
  <si>
    <t>MANAGERS HOLD</t>
  </si>
  <si>
    <t>QVC</t>
  </si>
  <si>
    <t>QUALITY CONTROL</t>
  </si>
  <si>
    <t>VEN</t>
  </si>
  <si>
    <t>CREDIT DUE FROM VENDOR</t>
  </si>
  <si>
    <t>General Reason</t>
  </si>
  <si>
    <t>Reason Activities</t>
  </si>
  <si>
    <t>INSTALL</t>
  </si>
  <si>
    <t>INSTALLATION</t>
  </si>
  <si>
    <t>INSTALLATION AT CUSTOMER SITE</t>
  </si>
  <si>
    <t>MAINT</t>
  </si>
  <si>
    <t>MAINTENANCE</t>
  </si>
  <si>
    <t>ANNUAL MAINTENANCE</t>
  </si>
  <si>
    <t>SVC CALL</t>
  </si>
  <si>
    <t>SERVICE CALL</t>
  </si>
  <si>
    <t>SERVICE REQUEST BY CUSTOMER</t>
  </si>
  <si>
    <t>DEMO</t>
  </si>
  <si>
    <t>DEMO SUPPORT</t>
  </si>
  <si>
    <t>REMOTE</t>
  </si>
  <si>
    <t>REMOTE SERVICE</t>
  </si>
  <si>
    <t>REMOTE SUPPORT</t>
  </si>
  <si>
    <t>WAR</t>
  </si>
  <si>
    <t>WARRANTY REPAIR</t>
  </si>
  <si>
    <t>REP</t>
  </si>
  <si>
    <t>REPLACEMENT PART DUE TO WEAR</t>
  </si>
  <si>
    <t>DEF</t>
  </si>
  <si>
    <t>DEFECTIVE SUBASSEMBLY</t>
  </si>
  <si>
    <t>RET</t>
  </si>
  <si>
    <t>RETROFIT</t>
  </si>
  <si>
    <t>UPG</t>
  </si>
  <si>
    <t>EQUIPMENT UPGRADE</t>
  </si>
  <si>
    <t>Transaction Indicator</t>
  </si>
  <si>
    <t>NOTC</t>
  </si>
  <si>
    <t>NOTC Description</t>
  </si>
  <si>
    <t>Secondary NOTC</t>
  </si>
  <si>
    <t>Secondary NOTC Description</t>
  </si>
  <si>
    <t>COR</t>
  </si>
  <si>
    <t>CORRECT SHIPPING ERRORS</t>
  </si>
  <si>
    <t>Arrival</t>
  </si>
  <si>
    <t>REJ</t>
  </si>
  <si>
    <t>CUSTOMER REJECTED SHIPMENT</t>
  </si>
  <si>
    <t>RMA</t>
  </si>
  <si>
    <t>RMA RECEIPT ERROR</t>
  </si>
  <si>
    <t>Inventory Adjustment Acct Description</t>
  </si>
  <si>
    <t>CNT</t>
  </si>
  <si>
    <t>COUNT DISCREPANCY</t>
  </si>
  <si>
    <t>DMG</t>
  </si>
  <si>
    <t>DAMAGED IN TRANSIT</t>
  </si>
  <si>
    <t>LST</t>
  </si>
  <si>
    <t>LOST IN TRANSIT</t>
  </si>
  <si>
    <t>Work Code</t>
  </si>
  <si>
    <t>Cost</t>
  </si>
  <si>
    <t>Tax Code</t>
  </si>
  <si>
    <t>Duration</t>
  </si>
  <si>
    <t>FSS</t>
  </si>
  <si>
    <t>FIELD SERVICE - STRAIGHT TIME</t>
  </si>
  <si>
    <t>SVC</t>
  </si>
  <si>
    <t>EXTRNL</t>
  </si>
  <si>
    <t>TAX INTERFACE</t>
  </si>
  <si>
    <t>FST</t>
  </si>
  <si>
    <t>FIELD SERVICE - WEEKDAY TRAVEL</t>
  </si>
  <si>
    <t>FSA</t>
  </si>
  <si>
    <t>FIELD SERVICE - SATURDAY TRAVEL</t>
  </si>
  <si>
    <t>FSU</t>
  </si>
  <si>
    <t>FIELD SERVICE - SUNDAY &amp; HOLIDAY TRAVEL</t>
  </si>
  <si>
    <t>FSO</t>
  </si>
  <si>
    <t>FIELD SERVICE - OVERTIME &amp; SATURDAY</t>
  </si>
  <si>
    <t>FSP</t>
  </si>
  <si>
    <t>FIELD SERVICE - SUNDAY</t>
  </si>
  <si>
    <t>FSH</t>
  </si>
  <si>
    <t>FIELD SERVICE - HOLIDAY</t>
  </si>
  <si>
    <t>TSH</t>
  </si>
  <si>
    <t>TECHNICAL SERVICE - HOLIDAY</t>
  </si>
  <si>
    <t>TSO</t>
  </si>
  <si>
    <t>TECHNICAL SERVICE - OVERTIME &amp; SATURDAY</t>
  </si>
  <si>
    <t>TSP</t>
  </si>
  <si>
    <t>TECHNICAL SERVICE - SUNDAY</t>
  </si>
  <si>
    <t>TSS</t>
  </si>
  <si>
    <t>TECHNICAL SERVICE - STRAIGHT TIME</t>
  </si>
  <si>
    <t>TST</t>
  </si>
  <si>
    <t>TECHNICAL SERVICE - WEEKDAY TRAVEL</t>
  </si>
  <si>
    <t>TSA</t>
  </si>
  <si>
    <t>TECHNICAL SERVICE - SATURDAY TRAVEL</t>
  </si>
  <si>
    <t>TSU</t>
  </si>
  <si>
    <t>TECHNICAL SERVICE - SUNDAY &amp; HOLIDAY TVL</t>
  </si>
  <si>
    <t>XST</t>
  </si>
  <si>
    <t>X-RAY REMOTE - STRAIGHT TIME</t>
  </si>
  <si>
    <t>XSO</t>
  </si>
  <si>
    <t>X-RAY REMOTE - OVERTIME &amp; SATURDAY</t>
  </si>
  <si>
    <t>XSP</t>
  </si>
  <si>
    <t>X-RAY REMOTE - SUNDAY</t>
  </si>
  <si>
    <t>XSH</t>
  </si>
  <si>
    <t>X-RAY REMOTE - HOLIDAY</t>
  </si>
  <si>
    <t>ETH</t>
  </si>
  <si>
    <t>ELECTRICAL SERVICE TECH - HOLIDAY</t>
  </si>
  <si>
    <t>ETO</t>
  </si>
  <si>
    <t>ELECTRICAL SERVICE TECH - OT &amp; SAT</t>
  </si>
  <si>
    <t>ETP</t>
  </si>
  <si>
    <t>ELECTRICAL SERVICE TECH - SUNDAY</t>
  </si>
  <si>
    <t>ETS</t>
  </si>
  <si>
    <t>ELECTRICAL SERVICE TECH - STRAIGHT TIME</t>
  </si>
  <si>
    <t>ETT</t>
  </si>
  <si>
    <t>ELECTRICAL SERVICE TECH - TRAVEL</t>
  </si>
  <si>
    <t>MET</t>
  </si>
  <si>
    <t>MATERIALS ENGINEER - TRAVEL</t>
  </si>
  <si>
    <t>STH</t>
  </si>
  <si>
    <t>MECHANICAL SERVICE TECH - HOLIDAY</t>
  </si>
  <si>
    <t>STO</t>
  </si>
  <si>
    <t>MECHANICAL SERVICE TECH - OT &amp; SAT</t>
  </si>
  <si>
    <t>STP</t>
  </si>
  <si>
    <t>MECHANICAL SERVICE TECH - SUNDAY</t>
  </si>
  <si>
    <t>STS</t>
  </si>
  <si>
    <t>MECHANICAL SERVICE TECH - STRAIGHT TIME</t>
  </si>
  <si>
    <t>STT</t>
  </si>
  <si>
    <t>MECHANICAL SERVICE TECH - TRAVEL</t>
  </si>
  <si>
    <t>Mode of Transport</t>
  </si>
  <si>
    <t>Carrier Code</t>
  </si>
  <si>
    <t>Name</t>
  </si>
  <si>
    <t>Carrier Service Type</t>
  </si>
  <si>
    <t>Active For Portal</t>
  </si>
  <si>
    <t>International</t>
  </si>
  <si>
    <t>CBBJ</t>
  </si>
  <si>
    <t>Cust-Best Way-Best Way-PPA</t>
  </si>
  <si>
    <t>CBFC</t>
  </si>
  <si>
    <t>CBFJ</t>
  </si>
  <si>
    <t>Cust-Best Way-Air-PPA</t>
  </si>
  <si>
    <t>CBGJ</t>
  </si>
  <si>
    <t>Cust-Best Way-Ground-PPA</t>
  </si>
  <si>
    <t>CBHJ</t>
  </si>
  <si>
    <t>Cust-Best Way-Hot Shot-PPA</t>
  </si>
  <si>
    <t>CBKC</t>
  </si>
  <si>
    <t>CBKJ</t>
  </si>
  <si>
    <t>Cust-Best Way-Truck-PPA</t>
  </si>
  <si>
    <t>CBNJ</t>
  </si>
  <si>
    <t>Cust-Best Way-Next Day-PPA</t>
  </si>
  <si>
    <t>CBOC</t>
  </si>
  <si>
    <t>CBOJ</t>
  </si>
  <si>
    <t>Cust-Best Way-Ocean-PPA</t>
  </si>
  <si>
    <t>CBSJ</t>
  </si>
  <si>
    <t>Cust-Best Way-Next Day Sat-PPA</t>
  </si>
  <si>
    <t>CDGC</t>
  </si>
  <si>
    <t>CDGJ</t>
  </si>
  <si>
    <t>Cust-DHL-Ground-PPA</t>
  </si>
  <si>
    <t>CFGC</t>
  </si>
  <si>
    <t>CFGJ</t>
  </si>
  <si>
    <t>Cust-FedEx-Ground-PPA</t>
  </si>
  <si>
    <t>CFKJ</t>
  </si>
  <si>
    <t>Cust-FedEx-Truck-PPA</t>
  </si>
  <si>
    <t>CFNC</t>
  </si>
  <si>
    <t>CFNJ</t>
  </si>
  <si>
    <t>Cust-FedEx-Next Day-PPA</t>
  </si>
  <si>
    <t>CFSJ</t>
  </si>
  <si>
    <t>Cust-FedEx-Next Day Sat-PPA</t>
  </si>
  <si>
    <t>CNPN</t>
  </si>
  <si>
    <t>Cust-None-Pickup-None</t>
  </si>
  <si>
    <t>CRCJ</t>
  </si>
  <si>
    <t>Cust-FEx Frt-Economy-PPA</t>
  </si>
  <si>
    <t>CRRC</t>
  </si>
  <si>
    <t>CUAJ</t>
  </si>
  <si>
    <t>CUDC</t>
  </si>
  <si>
    <t>CUDJ</t>
  </si>
  <si>
    <t>CUEJ</t>
  </si>
  <si>
    <t>CUGC</t>
  </si>
  <si>
    <t>CUGD</t>
  </si>
  <si>
    <t>Cust-UPS-Ground-COD</t>
  </si>
  <si>
    <t>CUGJ</t>
  </si>
  <si>
    <t>Cust-UPS-Ground-PPA</t>
  </si>
  <si>
    <t>CUNC</t>
  </si>
  <si>
    <t>CUNJ</t>
  </si>
  <si>
    <t>Cust-UPS-Next Day-PPA</t>
  </si>
  <si>
    <t>CUSJ</t>
  </si>
  <si>
    <t>Cust-UPS-Next Day Sat-PPA</t>
  </si>
  <si>
    <t>CUTC</t>
  </si>
  <si>
    <t>CUTJ</t>
  </si>
  <si>
    <t>IBKJ</t>
  </si>
  <si>
    <t>Internal-Best Way-Truck-Bill  to JBT</t>
  </si>
  <si>
    <t>VAKJ</t>
  </si>
  <si>
    <t>Vend-ABF-Truck-Bill  to JBT</t>
  </si>
  <si>
    <t>VBBJ</t>
  </si>
  <si>
    <t>Vend-Best Way-Best Way-Bill  to JBT</t>
  </si>
  <si>
    <t>VBFJ</t>
  </si>
  <si>
    <t>Vend-Best Way-Air Frt-Bill  to JBT</t>
  </si>
  <si>
    <t>VBGJ</t>
  </si>
  <si>
    <t>Vend-Best Way-Ground-Bill  to JBT</t>
  </si>
  <si>
    <t>VBHJ</t>
  </si>
  <si>
    <t>Vend-Best Way-Hot Shot-Bill  to JBT</t>
  </si>
  <si>
    <t>VBKJ</t>
  </si>
  <si>
    <t>Vend-Best Way-Truck-Bill  to JBT</t>
  </si>
  <si>
    <t>VBKO</t>
  </si>
  <si>
    <t>Vend-Best Way-Truck-Bill to 3rd Party</t>
  </si>
  <si>
    <t>VBOJ</t>
  </si>
  <si>
    <t>Vend-Best Way-Ocean Frt-Bill  to JBT</t>
  </si>
  <si>
    <t>VDBJ</t>
  </si>
  <si>
    <t>Vend-DHL-Best Way-Bill  to JBT</t>
  </si>
  <si>
    <t>VDGJ</t>
  </si>
  <si>
    <t>Vend-DHL-Ground-Bill  to JBT</t>
  </si>
  <si>
    <t>VEWJ</t>
  </si>
  <si>
    <t>Vend-Expeditors-Forwarder-Bill  to JBT</t>
  </si>
  <si>
    <t>VFGJ</t>
  </si>
  <si>
    <t>Vend-FedEx-Ground-Bill  to JBT</t>
  </si>
  <si>
    <t>VFKJ</t>
  </si>
  <si>
    <t>Vend-FedEx-Truck-Bill  to JBT</t>
  </si>
  <si>
    <t>VFTJ</t>
  </si>
  <si>
    <t>Vend-FedEx-Two Day-Bill  to JBT</t>
  </si>
  <si>
    <t>VFWJ</t>
  </si>
  <si>
    <t>Vend-FedEx-Forwarder-Bill  to JBT</t>
  </si>
  <si>
    <t>VJKJ</t>
  </si>
  <si>
    <t>Vend-James Air Cargo-Truck-Bill  to JBT</t>
  </si>
  <si>
    <t>VNNN</t>
  </si>
  <si>
    <t>Vend-None-Next Day-None</t>
  </si>
  <si>
    <t>VNPN</t>
  </si>
  <si>
    <t>Vend-None-Pickup-None</t>
  </si>
  <si>
    <t>VNZN</t>
  </si>
  <si>
    <t>Vend-None-None-None</t>
  </si>
  <si>
    <t>VPKJ</t>
  </si>
  <si>
    <t>Vend-Pitt Ohio-Truck-Bill  to JBT</t>
  </si>
  <si>
    <t>VRKJ</t>
  </si>
  <si>
    <t>Vend-FedEx Frt-Truck-Bill  to JBT</t>
  </si>
  <si>
    <t>VUEJ</t>
  </si>
  <si>
    <t>Vend-UPS-Early AM Next Day-Bill  to JBT</t>
  </si>
  <si>
    <t>VUGC</t>
  </si>
  <si>
    <t>VUGJ</t>
  </si>
  <si>
    <t>Vend-UPS-Ground-Bill  to JBT</t>
  </si>
  <si>
    <t>VUNJ</t>
  </si>
  <si>
    <t>Vend-UPS-Next Day-Bill  to JBT</t>
  </si>
  <si>
    <t>VUSJ</t>
  </si>
  <si>
    <t>Vend-UPS-Next Day Sat-Bill  to JBT</t>
  </si>
  <si>
    <t>VUTJ</t>
  </si>
  <si>
    <t>Vend-UPS-Two Day-Bill  to JBT</t>
  </si>
  <si>
    <t>VVKO</t>
  </si>
  <si>
    <t>Vend-Vendor-Truck-Bill to Other</t>
  </si>
  <si>
    <t>VXKJ</t>
  </si>
  <si>
    <t>Vend-XPO Logistics-Truck-Bill  to JBT</t>
  </si>
  <si>
    <t>VXKO</t>
  </si>
  <si>
    <t>Vend-XPO Logistics-Truck-Bill to Other</t>
  </si>
  <si>
    <t>VYKJ</t>
  </si>
  <si>
    <t>Vend-Yellow &amp; Roadway-Truck-Bill  to JBT</t>
  </si>
  <si>
    <t>CNZN</t>
  </si>
  <si>
    <t>Cust-None-None-None</t>
  </si>
  <si>
    <t>CRNJ</t>
  </si>
  <si>
    <t>Cust-FedEx Frt-Next Day-PPA</t>
  </si>
  <si>
    <t>CRTJ</t>
  </si>
  <si>
    <t>CUEC</t>
  </si>
  <si>
    <t>CUGO</t>
  </si>
  <si>
    <t>UPSS</t>
  </si>
  <si>
    <t>UPS</t>
  </si>
  <si>
    <t>VFCJ</t>
  </si>
  <si>
    <t>Vend-FedEx-Economy-Bill  to JBT</t>
  </si>
  <si>
    <t>VFNJ</t>
  </si>
  <si>
    <t>Vend-FedEx-Next Day-Bill  to JBT</t>
  </si>
  <si>
    <t>VMKJ</t>
  </si>
  <si>
    <t>Vend-New Penn Motor-Truck-Bill  to JBT</t>
  </si>
  <si>
    <t>VPGJ</t>
  </si>
  <si>
    <t>Vend-US Postal-Ground-Bill  to JBT</t>
  </si>
  <si>
    <t>VUKJ</t>
  </si>
  <si>
    <t>Vend-UPS-Truck-Bill  to JBT</t>
  </si>
  <si>
    <t>VUKN</t>
  </si>
  <si>
    <t>Vend-UPS-Truck-None</t>
  </si>
  <si>
    <t>VVBJ</t>
  </si>
  <si>
    <t>Vend-Vendor-Best Way-Bill  to JBT</t>
  </si>
  <si>
    <t>ASSEMBLY DIRECT</t>
  </si>
  <si>
    <t>OPERATIONS MANAGEMENT - DSI</t>
  </si>
  <si>
    <t>ENGINEERING - DSI</t>
  </si>
  <si>
    <t>ENGINEERING MANAGEMENT - DSI</t>
  </si>
  <si>
    <t>ELECTRICAL ENGINEERING - SANDUSKY</t>
  </si>
  <si>
    <t>MECHANICAL ENGINEERING - SANDUSKY</t>
  </si>
  <si>
    <t>ENGINEERING MANAGEMENT - SANDUSKY</t>
  </si>
  <si>
    <t>DEVELOPMENT ENGINEERING - SANDUSKY</t>
  </si>
  <si>
    <t>ENGINEERING - WOLFTEC</t>
  </si>
  <si>
    <t>FIELD SERVICE - COOKING</t>
  </si>
  <si>
    <t>FIELD SERVICE - DSI</t>
  </si>
  <si>
    <t>FIELD SERVICE - FREEZING</t>
  </si>
  <si>
    <t>FIELD SERVICE - TECH SUPPORT</t>
  </si>
  <si>
    <t>FIELD SERVICE - MANAGEMENT</t>
  </si>
  <si>
    <t>FIELD SERVICE - WOLFTEC</t>
  </si>
  <si>
    <t>APPLICATIONS - DSI</t>
  </si>
  <si>
    <t>APPLICATIONS - SANDUSKY</t>
  </si>
  <si>
    <t>APPLICATIONS - WOLFTEC</t>
  </si>
  <si>
    <t>SALES SUPPORT - DSI</t>
  </si>
  <si>
    <t>SALES SUPPORT - MCCA</t>
  </si>
  <si>
    <t>PRODUCT MANAGEMENT - WOLFTEC</t>
  </si>
  <si>
    <t>INFORMATION TECHNOLOGIES</t>
  </si>
  <si>
    <t>AFTERMARKET PROJECT MANAGEMENT</t>
  </si>
  <si>
    <t>RESEARCH &amp; DEVELOPMENT</t>
  </si>
  <si>
    <t>RESEARCH &amp; DEVELOPMENT ALLOCATIONS</t>
  </si>
  <si>
    <t>FRYING-BATTER, BREAD, MIXING</t>
  </si>
  <si>
    <t>FREEZING-VIBRATORY</t>
  </si>
  <si>
    <t>CBAF</t>
  </si>
  <si>
    <t>Cust-Best Way-Next Day AM-No Chg</t>
  </si>
  <si>
    <t>CBBF</t>
  </si>
  <si>
    <t>Cust-Best Way-Best Way-No Chg</t>
  </si>
  <si>
    <t>CBDF</t>
  </si>
  <si>
    <t>Cust-Best Way-3rd Day-No Chg</t>
  </si>
  <si>
    <t>CBEF</t>
  </si>
  <si>
    <t>Cust-Best Way-Next Day Early AM-No Chg</t>
  </si>
  <si>
    <t>CBGF</t>
  </si>
  <si>
    <t>Cust-Best Way-Ground-No Chg</t>
  </si>
  <si>
    <t>CBNF</t>
  </si>
  <si>
    <t>Cust-Best Way-Next Day-No Chg</t>
  </si>
  <si>
    <t>CBSF</t>
  </si>
  <si>
    <t>Cust-Best Way-Next Day Sat-No Chg</t>
  </si>
  <si>
    <t>CBTF</t>
  </si>
  <si>
    <t>Cust-Best Way-2nd Day-No Chg</t>
  </si>
  <si>
    <t>New request for No Charge on ProCare Orders</t>
  </si>
  <si>
    <t>Added per Chad G's request</t>
  </si>
  <si>
    <t>Changed name to remove vibratory</t>
  </si>
  <si>
    <t>Multiple changes see HelpDesk 124865</t>
  </si>
  <si>
    <t>Due Days</t>
  </si>
  <si>
    <t>Prox Due Day</t>
  </si>
  <si>
    <t>Prox Months Forward</t>
  </si>
  <si>
    <t>Cutoff Day</t>
  </si>
  <si>
    <t>Holiday Offset Method</t>
  </si>
  <si>
    <t>Discount Days</t>
  </si>
  <si>
    <t>Cash Only</t>
  </si>
  <si>
    <t>Prox Discount Day</t>
  </si>
  <si>
    <t>Prox Discount Months Forward</t>
  </si>
  <si>
    <t>Advanced Terms</t>
  </si>
  <si>
    <t>Prox Code</t>
  </si>
  <si>
    <t>Use Multiple Due Dates</t>
  </si>
  <si>
    <t>Total Percent</t>
  </si>
  <si>
    <t>NET 120 DAYS</t>
  </si>
  <si>
    <t>Bring Forward</t>
  </si>
  <si>
    <t>CREDIT CARD</t>
  </si>
  <si>
    <t>CIA</t>
  </si>
  <si>
    <t>CASH IN ADVANCE</t>
  </si>
  <si>
    <t>D01</t>
  </si>
  <si>
    <t>0.5% 10, NET 30 DAYS</t>
  </si>
  <si>
    <t>D02</t>
  </si>
  <si>
    <t>1% 10, NET 30 DAYS</t>
  </si>
  <si>
    <t>D03</t>
  </si>
  <si>
    <t>2% 10, NET 30 DAYS</t>
  </si>
  <si>
    <t>D04</t>
  </si>
  <si>
    <t>2% 15, NET 30 DAYS</t>
  </si>
  <si>
    <t>D05</t>
  </si>
  <si>
    <t>1% 20, NET 30 DAYS</t>
  </si>
  <si>
    <t>D06</t>
  </si>
  <si>
    <t>1% 20, NET 42 DAYS</t>
  </si>
  <si>
    <t>D07</t>
  </si>
  <si>
    <t>1% NET 30 DAYS</t>
  </si>
  <si>
    <t>D08</t>
  </si>
  <si>
    <t>2% 10TH PROX</t>
  </si>
  <si>
    <t>D09</t>
  </si>
  <si>
    <t>0.5% 10, NET 42 DAYS</t>
  </si>
  <si>
    <t>D10</t>
  </si>
  <si>
    <t>D11</t>
  </si>
  <si>
    <t>2% 15, NET 60 DAYS</t>
  </si>
  <si>
    <t>D12</t>
  </si>
  <si>
    <t>D13</t>
  </si>
  <si>
    <t>1.5% 10, NET 30 DAYS</t>
  </si>
  <si>
    <t>D14</t>
  </si>
  <si>
    <t>2% 10, NET 15 DAYS</t>
  </si>
  <si>
    <t>D15</t>
  </si>
  <si>
    <t>2% 10, NET 60 DAYS</t>
  </si>
  <si>
    <t>2% 20, NET 30 DAYS</t>
  </si>
  <si>
    <t>N07</t>
  </si>
  <si>
    <t>NET 7 DAYS</t>
  </si>
  <si>
    <t>N08</t>
  </si>
  <si>
    <t>NET 8 DAYS</t>
  </si>
  <si>
    <t>N10</t>
  </si>
  <si>
    <t>NET 10 DAYS</t>
  </si>
  <si>
    <t>N15</t>
  </si>
  <si>
    <t>NET 15 DAYS</t>
  </si>
  <si>
    <t>N20</t>
  </si>
  <si>
    <t>NET 20 DAYS</t>
  </si>
  <si>
    <t>N30</t>
  </si>
  <si>
    <t>NET 30 DAYS</t>
  </si>
  <si>
    <t>N40</t>
  </si>
  <si>
    <t>NET 40 DAYS</t>
  </si>
  <si>
    <t>N42</t>
  </si>
  <si>
    <t>NET 42 DAYS</t>
  </si>
  <si>
    <t>N45</t>
  </si>
  <si>
    <t>NET 45 DAYS</t>
  </si>
  <si>
    <t>N50</t>
  </si>
  <si>
    <t>NET 50 DAYS</t>
  </si>
  <si>
    <t>N52</t>
  </si>
  <si>
    <t>NET 52 DAYS</t>
  </si>
  <si>
    <t>N60</t>
  </si>
  <si>
    <t>NET 60 DAYS</t>
  </si>
  <si>
    <t>N75</t>
  </si>
  <si>
    <t>NET 75 DAYS</t>
  </si>
  <si>
    <t>N90</t>
  </si>
  <si>
    <t>NET 90 DAYS</t>
  </si>
  <si>
    <t>P10</t>
  </si>
  <si>
    <t>DUE THE 10TH</t>
  </si>
  <si>
    <t>RCT</t>
  </si>
  <si>
    <t>DUE UPON RECEIPT</t>
  </si>
  <si>
    <t>Added for KIN1</t>
  </si>
  <si>
    <t>LOC</t>
  </si>
  <si>
    <t>LETTER OF CREDIT</t>
  </si>
  <si>
    <t>No Offset</t>
  </si>
  <si>
    <t>Deleted D10 which was dup of D02 and replaced with KIN code needed</t>
  </si>
  <si>
    <t>Planning Precision</t>
  </si>
  <si>
    <t>ISO U/M</t>
  </si>
  <si>
    <t>ISO U/M Description</t>
  </si>
  <si>
    <t>BUCKET</t>
  </si>
  <si>
    <t>Bucket</t>
  </si>
  <si>
    <t>BX</t>
  </si>
  <si>
    <t>BOX</t>
  </si>
  <si>
    <t>Box</t>
  </si>
  <si>
    <t>DR</t>
  </si>
  <si>
    <t>DRUM</t>
  </si>
  <si>
    <t>Drum</t>
  </si>
  <si>
    <t>FOOT</t>
  </si>
  <si>
    <t>Foot</t>
  </si>
  <si>
    <t>GALLON</t>
  </si>
  <si>
    <t>Gallon</t>
  </si>
  <si>
    <t>INCH</t>
  </si>
  <si>
    <t>Inch</t>
  </si>
  <si>
    <t>POUND</t>
  </si>
  <si>
    <t>Pound</t>
  </si>
  <si>
    <t>M</t>
  </si>
  <si>
    <t>METER</t>
  </si>
  <si>
    <t>Meter</t>
  </si>
  <si>
    <t>PIECE</t>
  </si>
  <si>
    <t>Piece</t>
  </si>
  <si>
    <t>RL</t>
  </si>
  <si>
    <t>ROLL</t>
  </si>
  <si>
    <t>Roll</t>
  </si>
  <si>
    <t>SF</t>
  </si>
  <si>
    <t>SQUARE FOOT</t>
  </si>
  <si>
    <t>Square Foot</t>
  </si>
  <si>
    <t>This needs to be removed</t>
  </si>
  <si>
    <t>SET</t>
  </si>
  <si>
    <t>Set</t>
  </si>
  <si>
    <t>Added to all sites</t>
  </si>
  <si>
    <t>Bank Code</t>
  </si>
  <si>
    <t>Address Present</t>
  </si>
  <si>
    <t>Bank Name</t>
  </si>
  <si>
    <t>Bank Account</t>
  </si>
  <si>
    <t>Cash Account</t>
  </si>
  <si>
    <t>Cash Account Unit1</t>
  </si>
  <si>
    <t>Cash Account Unit2</t>
  </si>
  <si>
    <t>Cash Account Unit3</t>
  </si>
  <si>
    <t>Cash Account Unit4</t>
  </si>
  <si>
    <t>Currency Description</t>
  </si>
  <si>
    <t>Bank Transit Number</t>
  </si>
  <si>
    <t>BIC</t>
  </si>
  <si>
    <t>IBAN</t>
  </si>
  <si>
    <t>Identification No</t>
  </si>
  <si>
    <t>Domestic Balance</t>
  </si>
  <si>
    <t>Bank Balance</t>
  </si>
  <si>
    <t>Balance</t>
  </si>
  <si>
    <t>Bankgiro Number JBT</t>
  </si>
  <si>
    <t>SAN</t>
  </si>
  <si>
    <t>PNC - SAN US AR</t>
  </si>
  <si>
    <t xml:space="preserve">                                          </t>
  </si>
  <si>
    <t>USP</t>
  </si>
  <si>
    <t>WELLS FARGO - CORP US AP</t>
  </si>
  <si>
    <t>USR</t>
  </si>
  <si>
    <t>PNC - CORP US AR</t>
  </si>
  <si>
    <t>KIN</t>
  </si>
  <si>
    <t>PNC - KIN US AR</t>
  </si>
  <si>
    <t>Invoice Category</t>
  </si>
  <si>
    <t>Chargeback</t>
  </si>
  <si>
    <t>Chargeback Invoice</t>
  </si>
  <si>
    <t>DefaultCategory</t>
  </si>
  <si>
    <t>Default</t>
  </si>
  <si>
    <t>JBT</t>
  </si>
  <si>
    <t>Start Date</t>
  </si>
  <si>
    <t>End Date</t>
  </si>
  <si>
    <t>Group</t>
  </si>
  <si>
    <t>Category</t>
  </si>
  <si>
    <t>Starting Invoice</t>
  </si>
  <si>
    <t>Ending Invoice</t>
  </si>
  <si>
    <t>Last Invoice</t>
  </si>
  <si>
    <t>Credit Memo</t>
  </si>
  <si>
    <t>CR0000000001</t>
  </si>
  <si>
    <t>CR9999999999</t>
  </si>
  <si>
    <t>Debit Memo</t>
  </si>
  <si>
    <t>DR0000000001</t>
  </si>
  <si>
    <t>DR9999999999</t>
  </si>
  <si>
    <t>Invoice</t>
  </si>
  <si>
    <t>CCOR18001000</t>
  </si>
  <si>
    <t>CCOR18999999</t>
  </si>
  <si>
    <t>DCOR18001000</t>
  </si>
  <si>
    <t>DCOR18999999</t>
  </si>
  <si>
    <t>ICOR18001000</t>
  </si>
  <si>
    <t>ICOR18999999</t>
  </si>
  <si>
    <t>999999999999</t>
  </si>
  <si>
    <t>CSAN11001000</t>
  </si>
  <si>
    <t>CSAN11999999</t>
  </si>
  <si>
    <t>DSAN11001000</t>
  </si>
  <si>
    <t>DSAN11999999</t>
  </si>
  <si>
    <t>ISAN11001000</t>
  </si>
  <si>
    <t>ISAN11999999</t>
  </si>
  <si>
    <t>CFHQ19001000</t>
  </si>
  <si>
    <t>CFHQ19999999</t>
  </si>
  <si>
    <t>DFHQ19001000</t>
  </si>
  <si>
    <t>DFHQ19999999</t>
  </si>
  <si>
    <t>IFHQ19001000</t>
  </si>
  <si>
    <t>IFHQ19999999</t>
  </si>
  <si>
    <t>CALP12001000</t>
  </si>
  <si>
    <t>CALP12999999</t>
  </si>
  <si>
    <t>DALP12001000</t>
  </si>
  <si>
    <t>DALP12999999</t>
  </si>
  <si>
    <t>IALP12001000</t>
  </si>
  <si>
    <t>IALP12999999</t>
  </si>
  <si>
    <t>CKIN13001000</t>
  </si>
  <si>
    <t>CKIN13999999</t>
  </si>
  <si>
    <t>DKIN13001000</t>
  </si>
  <si>
    <t>DKIN13999999</t>
  </si>
  <si>
    <t>IKIN13001000</t>
  </si>
  <si>
    <t>IKIN13999999</t>
  </si>
  <si>
    <t>Journal</t>
  </si>
  <si>
    <t>Control Num Prefix</t>
  </si>
  <si>
    <t>Use Analytical Ledger</t>
  </si>
  <si>
    <t>Recurring Journal</t>
  </si>
  <si>
    <t>AP-NONSTD</t>
  </si>
  <si>
    <t>Accounts Payable Non-Standard JE's</t>
  </si>
  <si>
    <t>User</t>
  </si>
  <si>
    <t>G</t>
  </si>
  <si>
    <t>AP-STD</t>
  </si>
  <si>
    <t>Accounts Payable Standard JEs</t>
  </si>
  <si>
    <t>AR-NONSTD</t>
  </si>
  <si>
    <t>Accounts Receivable Non-Standard JE's</t>
  </si>
  <si>
    <t>RN</t>
  </si>
  <si>
    <t>AR-STD</t>
  </si>
  <si>
    <t>Accounts Receivable Standard JEs</t>
  </si>
  <si>
    <t>CT-NONSTD</t>
  </si>
  <si>
    <t>Cost Non-Standard JE's</t>
  </si>
  <si>
    <t>CT-RECUR</t>
  </si>
  <si>
    <t>Cost Recurring JE's</t>
  </si>
  <si>
    <t>CS</t>
  </si>
  <si>
    <t>CT-STD</t>
  </si>
  <si>
    <t>Cost Standard JEs</t>
  </si>
  <si>
    <t>FA-NONSTD</t>
  </si>
  <si>
    <t>Fixed Assets Non-Standard JE's</t>
  </si>
  <si>
    <t>FA-STD</t>
  </si>
  <si>
    <t>Fixed Assets Standard JEs</t>
  </si>
  <si>
    <t>GL-NONSTD</t>
  </si>
  <si>
    <t>General Ledger Non-Standard JE's</t>
  </si>
  <si>
    <t>GL-RECUR</t>
  </si>
  <si>
    <t>General Ledger Recurring JE's</t>
  </si>
  <si>
    <t>GL-STD</t>
  </si>
  <si>
    <t>General Ledger Standard JEs</t>
  </si>
  <si>
    <t>IC-NONSTD</t>
  </si>
  <si>
    <t>Intercompany Non-Standard JE's</t>
  </si>
  <si>
    <t>IC-STD</t>
  </si>
  <si>
    <t>Intercompany Standard JEs</t>
  </si>
  <si>
    <t>PR-NONSTD</t>
  </si>
  <si>
    <t>Payroll Non-Standard JE's</t>
  </si>
  <si>
    <t>EN</t>
  </si>
  <si>
    <t>PR-STD</t>
  </si>
  <si>
    <t>Payroll Standard JEs</t>
  </si>
  <si>
    <t>TX-NONSTD</t>
  </si>
  <si>
    <t>Tax Non-Standard JE's</t>
  </si>
  <si>
    <t>TX-STD</t>
  </si>
  <si>
    <t>Tax Standard JEs</t>
  </si>
  <si>
    <t>TS</t>
  </si>
  <si>
    <t>Tax System</t>
  </si>
  <si>
    <t>Tax Description</t>
  </si>
  <si>
    <t>Tax Code Type</t>
  </si>
  <si>
    <t>Tax Jurisdiction Description</t>
  </si>
  <si>
    <t>Tax Rate</t>
  </si>
  <si>
    <t>Next Level Tax Code</t>
  </si>
  <si>
    <t>Next Level Tax Description</t>
  </si>
  <si>
    <t>Process Indicator Type</t>
  </si>
  <si>
    <t>Default Tax Code</t>
  </si>
  <si>
    <t>Transfer VAT</t>
  </si>
  <si>
    <t>Include Price</t>
  </si>
  <si>
    <t>Include Discount</t>
  </si>
  <si>
    <t>Include Restock Fee</t>
  </si>
  <si>
    <t>Deductible</t>
  </si>
  <si>
    <t>Include Freight</t>
  </si>
  <si>
    <t>Include Duty</t>
  </si>
  <si>
    <t>Include Brokerage</t>
  </si>
  <si>
    <t>Include Insurance</t>
  </si>
  <si>
    <t>Include Local Freight</t>
  </si>
  <si>
    <t>Include Misc.</t>
  </si>
  <si>
    <t>Include Surcharge</t>
  </si>
  <si>
    <t>Assess on Return</t>
  </si>
  <si>
    <t>Include Tax on Prev. System</t>
  </si>
  <si>
    <t>A/R Tax Acct</t>
  </si>
  <si>
    <t>A/R Tax Acct Unit1</t>
  </si>
  <si>
    <t>A/R Tax Acct Unit2</t>
  </si>
  <si>
    <t>A/R Tax Acct Unit3</t>
  </si>
  <si>
    <t>A/R Tax Acct Unit4</t>
  </si>
  <si>
    <t>A/R Tax Acct Description</t>
  </si>
  <si>
    <t>A/R Tax Acct In Process</t>
  </si>
  <si>
    <t>A/R Tax Acct In Process Unit Code1</t>
  </si>
  <si>
    <t>A/R Tax Acct In Process Unit Code2</t>
  </si>
  <si>
    <t>A/R Tax Acct In Process Unit Code3</t>
  </si>
  <si>
    <t>A/R Tax Acct In Process Unit Code4</t>
  </si>
  <si>
    <t>A/R Tax Acct In Process Description</t>
  </si>
  <si>
    <t>A/P Tax Acct</t>
  </si>
  <si>
    <t>A/P Tax Acct Description</t>
  </si>
  <si>
    <t>A/P Tax Acct Unit1</t>
  </si>
  <si>
    <t>A/P Tax Acct Unit2</t>
  </si>
  <si>
    <t>A/P Tax Acct Unit3</t>
  </si>
  <si>
    <t>A/P Tax Acct Unit4</t>
  </si>
  <si>
    <t>Cash Basis</t>
  </si>
  <si>
    <t>Retention Basis</t>
  </si>
  <si>
    <t>Diot Rate</t>
  </si>
  <si>
    <t>VAT A/R Received Acct</t>
  </si>
  <si>
    <t>VAT A/R Received Acct Unit1</t>
  </si>
  <si>
    <t>VAT A/R Received Acct Unit2</t>
  </si>
  <si>
    <t>VAT A/R Received Acct Unit3</t>
  </si>
  <si>
    <t>VAT A/R Received Acct Unit4</t>
  </si>
  <si>
    <t>VAT A/R Received Acct Description</t>
  </si>
  <si>
    <t>VAT A/P Paid Acct</t>
  </si>
  <si>
    <t>VAT A/P Paid Acct Unit1</t>
  </si>
  <si>
    <t>VAT A/P Paid Acct Unit2</t>
  </si>
  <si>
    <t>VAT A/P Paid Acct Unit3</t>
  </si>
  <si>
    <t>VAT A/P Paid Acct Unit4</t>
  </si>
  <si>
    <t>VAT A/P Paid Acct Description</t>
  </si>
  <si>
    <t>Acquisition VAT Acct</t>
  </si>
  <si>
    <t>Acquisition VAT Acct Unit1</t>
  </si>
  <si>
    <t>Acquisition VAT Acct Unit2</t>
  </si>
  <si>
    <t>Acquisition VAT Acct Unit3</t>
  </si>
  <si>
    <t>Acquisition VAT Acct Unit4</t>
  </si>
  <si>
    <t>Acquisition VAT Acct Description</t>
  </si>
  <si>
    <t>NON-TAXABLE</t>
  </si>
  <si>
    <t>Tax System Description</t>
  </si>
  <si>
    <t>Fed ID</t>
  </si>
  <si>
    <t>Branch ID</t>
  </si>
  <si>
    <t>Agent Vendor</t>
  </si>
  <si>
    <t>Include In Configuration</t>
  </si>
  <si>
    <t>WIP Material Account</t>
  </si>
  <si>
    <t>WIP Labor Acct</t>
  </si>
  <si>
    <t>WIP Fovhd Acct</t>
  </si>
  <si>
    <t>WIP Vovhd Acct</t>
  </si>
  <si>
    <t>WIP Outside Acct</t>
  </si>
  <si>
    <t>Warranty Material Account</t>
  </si>
  <si>
    <t>Warranty Labor Account</t>
  </si>
  <si>
    <t>Warranty Fixed Overhead Account</t>
  </si>
  <si>
    <t>Warranty Variable Overhead Account</t>
  </si>
  <si>
    <t>Warranty Outside Account</t>
  </si>
  <si>
    <t>Amortization Expense</t>
  </si>
  <si>
    <t>Amortization Revenue</t>
  </si>
  <si>
    <t>Consumable</t>
  </si>
  <si>
    <t>Taxable Price</t>
  </si>
  <si>
    <t>CUST</t>
  </si>
  <si>
    <t>END USER</t>
  </si>
  <si>
    <t>DIST</t>
  </si>
  <si>
    <t>DISTRIBUTOR OR AGENT</t>
  </si>
  <si>
    <t>DSI20</t>
  </si>
  <si>
    <t>DSI 20% DISC</t>
  </si>
  <si>
    <t>FORW</t>
  </si>
  <si>
    <t>FORWARDING AGENT</t>
  </si>
  <si>
    <t>JBTIC</t>
  </si>
  <si>
    <t>JBT INTERCOMPANY</t>
  </si>
  <si>
    <t>JBTID</t>
  </si>
  <si>
    <t>JBT INTERDIVISIONAL</t>
  </si>
  <si>
    <t>PC1002</t>
  </si>
  <si>
    <t>PROCARE 2% DISC (GCM)</t>
  </si>
  <si>
    <t>PC1003</t>
  </si>
  <si>
    <t>PROCARE 3% DISC (GCM)</t>
  </si>
  <si>
    <t>PC1005</t>
  </si>
  <si>
    <t>PROCARE 5% DISC (GCM)</t>
  </si>
  <si>
    <t>PC1105</t>
  </si>
  <si>
    <t>PROCARE 5% DISC (GCM &amp; NF)</t>
  </si>
  <si>
    <t>PC1205</t>
  </si>
  <si>
    <t>PROCARE 5% DISC (GCM &amp; OTHER)</t>
  </si>
  <si>
    <t>PC3002</t>
  </si>
  <si>
    <t>PROCARE 2% DISC (LINEAR OVENS)</t>
  </si>
  <si>
    <t>PC3005</t>
  </si>
  <si>
    <t>PROCARE 5% DISC (LINEAR OVENS)</t>
  </si>
  <si>
    <t>PC3105</t>
  </si>
  <si>
    <t>PROCARE 5% DISC (LINEAR &amp; SPIRAL OVENS)</t>
  </si>
  <si>
    <t>PC4005</t>
  </si>
  <si>
    <t>PROCARE 5% DISC (GCM,LIN.OVENS &amp; OTHER)</t>
  </si>
  <si>
    <t>PC5002</t>
  </si>
  <si>
    <t>PROCARE 2% DISC (FRYER)</t>
  </si>
  <si>
    <t>PC5003</t>
  </si>
  <si>
    <t>PROCARE 3% DISC (FRYER)</t>
  </si>
  <si>
    <t>PC5005</t>
  </si>
  <si>
    <t>PROCARE 5% DISC (FRYER)</t>
  </si>
  <si>
    <t>PC6003</t>
  </si>
  <si>
    <t>PROCARE 3% DISC (GCM &amp; FRYER)</t>
  </si>
  <si>
    <t>PC6005</t>
  </si>
  <si>
    <t>PROCARE 5% DISC (GCM &amp; FRYER)</t>
  </si>
  <si>
    <t>PC6105</t>
  </si>
  <si>
    <t>PROCARE 5% DISC (GCM, FRYER &amp; FILTER)</t>
  </si>
  <si>
    <t>PC7005</t>
  </si>
  <si>
    <t>PROCARE 5% DISC (DSI)</t>
  </si>
  <si>
    <t>PC7105</t>
  </si>
  <si>
    <t>PROCARE 5% DISC (SLICER)</t>
  </si>
  <si>
    <t>PC7205</t>
  </si>
  <si>
    <t>PROCARE 5% DISC (DSI &amp; SLICER)</t>
  </si>
  <si>
    <t>PC8005</t>
  </si>
  <si>
    <t>PROCARE 5% DISC (GCM &amp; DSI)</t>
  </si>
  <si>
    <t>Added 9999 to discounts</t>
  </si>
  <si>
    <t>Added 9999 and 1410 to discounts</t>
  </si>
  <si>
    <t>Disposition Code</t>
  </si>
  <si>
    <t>SRO Type</t>
  </si>
  <si>
    <t>Disposition Type</t>
  </si>
  <si>
    <t>Vendor Return Type</t>
  </si>
  <si>
    <t>Inv Cred Matl Acct</t>
  </si>
  <si>
    <t>Inv Cred Matl Acct Unit Code1</t>
  </si>
  <si>
    <t>Inv Cred Matl Acct Unit Code2</t>
  </si>
  <si>
    <t>Inv Cred Matl Acct Unit Code3</t>
  </si>
  <si>
    <t>Inv Cred Matl Acct Unit Code4</t>
  </si>
  <si>
    <t>Inv Cred Labor Acct</t>
  </si>
  <si>
    <t>Inv Cred Labor Acct Unit Code1</t>
  </si>
  <si>
    <t>Inv Cred Labor Acct Unit Code2</t>
  </si>
  <si>
    <t>Inv Cred Labor Acct Unit Code3</t>
  </si>
  <si>
    <t>Inv Cred Labor Acct Unit Code4</t>
  </si>
  <si>
    <t>Inv Cred Fixed Ovhd Acct</t>
  </si>
  <si>
    <t>Inv Cred Fixed Ovhd Acct Unit Code1</t>
  </si>
  <si>
    <t>Inv Cred Fixed Ovhd Acct Unit Code2</t>
  </si>
  <si>
    <t>Inv Cred Fixed Ovhd Acct Unit Code3</t>
  </si>
  <si>
    <t>Inv Cred Fixed Ovhd Acct Unit Code4</t>
  </si>
  <si>
    <t>Inv Cred Var Ovhd Acct</t>
  </si>
  <si>
    <t>Inv Cred Var Ovhd Acct Unit Code1</t>
  </si>
  <si>
    <t>Inv Cred Var Ovhd Acct Unit Code2</t>
  </si>
  <si>
    <t>Inv Cred Var Ovhd Acct Unit Code3</t>
  </si>
  <si>
    <t>Inv Cred Var Ovhd Acct Unit Code4</t>
  </si>
  <si>
    <t>Inv Cred Out Acct</t>
  </si>
  <si>
    <t>Inv Cred Out Acct Unit Code1</t>
  </si>
  <si>
    <t>Inv Cred Out Acct Unit Code2</t>
  </si>
  <si>
    <t>Inv Cred Out Acct Unit Code3</t>
  </si>
  <si>
    <t>Inv Cred Out Acct Unit Code4</t>
  </si>
  <si>
    <t>Inv Vend Matl Acct</t>
  </si>
  <si>
    <t>Inv Vend Matl Acct Unit Code1</t>
  </si>
  <si>
    <t>Inv Vend Matl Acct Unit Code2</t>
  </si>
  <si>
    <t>Inv Vend Matl Acct Unit Code3</t>
  </si>
  <si>
    <t>Inv Vend Matl Acct Unit Code4</t>
  </si>
  <si>
    <t>Inv Vend Labor Acct</t>
  </si>
  <si>
    <t>Inv Vend Labor Acct Unit Code1</t>
  </si>
  <si>
    <t>Inv Vend Labor Acct Unit Code2</t>
  </si>
  <si>
    <t>Inv Vend Labor Acct Unit Code3</t>
  </si>
  <si>
    <t>Inv Vend Labor Acct Unit Code4</t>
  </si>
  <si>
    <t>Inv Vend Fixed Ovhd Acct</t>
  </si>
  <si>
    <t>Inv Vend Fixed Ovhd Acct Unit Code1</t>
  </si>
  <si>
    <t>Inv Vend Fixed Ovhd Acct Unit Code2</t>
  </si>
  <si>
    <t>Inv Vend Fixed Ovhd Acct Unit Code3</t>
  </si>
  <si>
    <t>Inv Vend Fixed Ovhd Acct Unit Code4</t>
  </si>
  <si>
    <t>Inv Vend Var Ovhd Acct</t>
  </si>
  <si>
    <t>Inv Vend Var Ovhd Acct Unit Code1</t>
  </si>
  <si>
    <t>Inv Vend Var Ovhd Acct Unit Code2</t>
  </si>
  <si>
    <t>Inv Vend Var Ovhd Acct Unit Code3</t>
  </si>
  <si>
    <t>Inv Vend Var Ovhd Acct Unit Code4</t>
  </si>
  <si>
    <t>Inv Vend Out Acct</t>
  </si>
  <si>
    <t>Inv Vend Out Acct Unit Code1</t>
  </si>
  <si>
    <t>Inv Vend Out Acct Unit Code2</t>
  </si>
  <si>
    <t>Inv Vend Out Acct Unit Code3</t>
  </si>
  <si>
    <t>Inv Vend Out Acct Unit Code4</t>
  </si>
  <si>
    <t>CPI</t>
  </si>
  <si>
    <t>CUSTOMER PROPERTY INSPECTION</t>
  </si>
  <si>
    <t>Return To Inventory</t>
  </si>
  <si>
    <t>EVA</t>
  </si>
  <si>
    <t>EVALUATE TO DETERMINE DISPOSITION</t>
  </si>
  <si>
    <t>FIX</t>
  </si>
  <si>
    <t>FIXED ASSET RETURN</t>
  </si>
  <si>
    <t>ITEM NOT RETURNED</t>
  </si>
  <si>
    <t>Scrap</t>
  </si>
  <si>
    <t>RLE</t>
  </si>
  <si>
    <t>RENTAL LOAN EQUIPMENT</t>
  </si>
  <si>
    <t>RTC</t>
  </si>
  <si>
    <t>RETURN TO VENDOR AND SENT TO CUSTOMER</t>
  </si>
  <si>
    <t>Return To Vendor</t>
  </si>
  <si>
    <t>Return To Customer</t>
  </si>
  <si>
    <t>RTE</t>
  </si>
  <si>
    <t>RETURN TO VENDOR FOR EXCHANGE</t>
  </si>
  <si>
    <t>Return For Exchange</t>
  </si>
  <si>
    <t>RTV</t>
  </si>
  <si>
    <t>RETURN TO VENDOR FOR CREDIT</t>
  </si>
  <si>
    <t>Return For Credit</t>
  </si>
  <si>
    <t>RWK</t>
  </si>
  <si>
    <t>REWORK</t>
  </si>
  <si>
    <t>Rework</t>
  </si>
  <si>
    <t>SCR</t>
  </si>
  <si>
    <t>SCRAP</t>
  </si>
  <si>
    <t>STK</t>
  </si>
  <si>
    <t>RETURN TO STOCK</t>
  </si>
  <si>
    <t>TIR</t>
  </si>
  <si>
    <t>TRADE-IN FOR REFURBISH</t>
  </si>
  <si>
    <t>Evaluation Code</t>
  </si>
  <si>
    <t>CAN</t>
  </si>
  <si>
    <t>RMA CANCELLED BY CUSTOMER</t>
  </si>
  <si>
    <t>CGW</t>
  </si>
  <si>
    <t>CUSTOMER GOODWILL</t>
  </si>
  <si>
    <t>CKP</t>
  </si>
  <si>
    <t>CUSTOMER KEPT PARTS- WILL PURCHASE</t>
  </si>
  <si>
    <t>CTC</t>
  </si>
  <si>
    <t>SHIP CUSTOMER TO CUSTOMER</t>
  </si>
  <si>
    <t>DPT</t>
  </si>
  <si>
    <t>DAMAGED PARTS</t>
  </si>
  <si>
    <t>EXP</t>
  </si>
  <si>
    <t>RMA EXPIRED</t>
  </si>
  <si>
    <t>FDG</t>
  </si>
  <si>
    <t>FREIGHT DAMAGE</t>
  </si>
  <si>
    <t>HLD</t>
  </si>
  <si>
    <t>HOLDING AREA PENDING EVALUATION</t>
  </si>
  <si>
    <t>INS</t>
  </si>
  <si>
    <t>INSPECT FOR REBUILD</t>
  </si>
  <si>
    <t>LBW</t>
  </si>
  <si>
    <t>LABELLED WRONG</t>
  </si>
  <si>
    <t>MIC</t>
  </si>
  <si>
    <t>MANUFACTURED INCORRECTLY</t>
  </si>
  <si>
    <t>MPT</t>
  </si>
  <si>
    <t>MISSING PARTS</t>
  </si>
  <si>
    <t>NVU</t>
  </si>
  <si>
    <t>NEVER USED</t>
  </si>
  <si>
    <t>OOW</t>
  </si>
  <si>
    <t>OUT OF WARRANTY</t>
  </si>
  <si>
    <t>PNN</t>
  </si>
  <si>
    <t>PARTS NOT NEEDED</t>
  </si>
  <si>
    <t>RFC</t>
  </si>
  <si>
    <t>RETURN FOR CREDIT</t>
  </si>
  <si>
    <t>SAF</t>
  </si>
  <si>
    <t>SUPPLIER AT FAULT- SUPPLIED WRONG PART</t>
  </si>
  <si>
    <t>SCP</t>
  </si>
  <si>
    <t>RETURN TO VENDOR</t>
  </si>
  <si>
    <t>WPT</t>
  </si>
  <si>
    <t>WRONG PARTS PULLED IN STOCKROOM</t>
  </si>
  <si>
    <t>WRP</t>
  </si>
  <si>
    <t>Customer/Item</t>
  </si>
  <si>
    <t>C06</t>
  </si>
  <si>
    <t>COST PLUS 6%</t>
  </si>
  <si>
    <t>Customer</t>
  </si>
  <si>
    <t>C15</t>
  </si>
  <si>
    <t>COST PLUS 15%</t>
  </si>
  <si>
    <t>C20</t>
  </si>
  <si>
    <t>COST PLUS 20%</t>
  </si>
  <si>
    <t>LIST DISC 2%</t>
  </si>
  <si>
    <t>LIST DISC 3%</t>
  </si>
  <si>
    <t>LIST DISC 5%</t>
  </si>
  <si>
    <t>LIST DISC 6.5%</t>
  </si>
  <si>
    <t>LIST DISC 7%</t>
  </si>
  <si>
    <t>LIST DISC 10%</t>
  </si>
  <si>
    <t>LIST DISC 15%</t>
  </si>
  <si>
    <t>D20</t>
  </si>
  <si>
    <t>LIST DISC 20%</t>
  </si>
  <si>
    <t>D25</t>
  </si>
  <si>
    <t>LIST DISC 25%</t>
  </si>
  <si>
    <t>D30</t>
  </si>
  <si>
    <t>LIST DISC 30%</t>
  </si>
  <si>
    <t>ITM</t>
  </si>
  <si>
    <t>ITEM PRICING ALL</t>
  </si>
  <si>
    <t>L02</t>
  </si>
  <si>
    <t>LIST PLUS 2%</t>
  </si>
  <si>
    <t>L05</t>
  </si>
  <si>
    <t>LIST PLUS 5%</t>
  </si>
  <si>
    <t>TP1</t>
  </si>
  <si>
    <t>INTERCOMPANY TRANSFER PRICING</t>
  </si>
  <si>
    <t>TP2</t>
  </si>
  <si>
    <t>INTERDIVISIONAL TRANSFER PRICING</t>
  </si>
  <si>
    <t>TP3</t>
  </si>
  <si>
    <t>INTERCOMPANY TRANSFER PRICING - 5%</t>
  </si>
  <si>
    <t>Base</t>
  </si>
  <si>
    <t>Amount/Percent</t>
  </si>
  <si>
    <t>Value</t>
  </si>
  <si>
    <t>Customer Price Code</t>
  </si>
  <si>
    <t>Customer Price Code Description</t>
  </si>
  <si>
    <t>Item Price Code</t>
  </si>
  <si>
    <t>Item Price Code Description</t>
  </si>
  <si>
    <t>Problem Code</t>
  </si>
  <si>
    <t>CUS</t>
  </si>
  <si>
    <t>CUSTOMER ORDERED WRONG ITEM</t>
  </si>
  <si>
    <t>DEE</t>
  </si>
  <si>
    <t>DATA ENTRY ERROR</t>
  </si>
  <si>
    <t>DIT</t>
  </si>
  <si>
    <t>ENGINEERING CHANGE</t>
  </si>
  <si>
    <t>FIF</t>
  </si>
  <si>
    <t>FAILED IN FIELD</t>
  </si>
  <si>
    <t>NTS</t>
  </si>
  <si>
    <t>ITEM NOT TO SPECIFICATION</t>
  </si>
  <si>
    <t>RCC</t>
  </si>
  <si>
    <t>RETURN FOR CORE CREDIT</t>
  </si>
  <si>
    <t>RFI</t>
  </si>
  <si>
    <t>RETURN FOR INSPECTION</t>
  </si>
  <si>
    <t>ROP</t>
  </si>
  <si>
    <t>RETURN OF JBT PROPERTY</t>
  </si>
  <si>
    <t>RRB</t>
  </si>
  <si>
    <t>RETURN FOR REBUILD</t>
  </si>
  <si>
    <t>RWI</t>
  </si>
  <si>
    <t>RECOMMENDED WRONG ITEM</t>
  </si>
  <si>
    <t>SIE</t>
  </si>
  <si>
    <t>SHIPPED IN ERROR</t>
  </si>
  <si>
    <t>Classification</t>
  </si>
  <si>
    <t>AFTERMARKET</t>
  </si>
  <si>
    <t>APA</t>
  </si>
  <si>
    <t>ASIA PACIFIC AGENT</t>
  </si>
  <si>
    <t>API</t>
  </si>
  <si>
    <t>ASIA PACIFIC INTERNAL</t>
  </si>
  <si>
    <t>CAT</t>
  </si>
  <si>
    <t>DSI</t>
  </si>
  <si>
    <t>DSI EQUIPMENT</t>
  </si>
  <si>
    <t>EUA</t>
  </si>
  <si>
    <t>EUROPE AGENT</t>
  </si>
  <si>
    <t>EUI</t>
  </si>
  <si>
    <t>EUROPE INTERNAL</t>
  </si>
  <si>
    <t>KINGSTON (WOLF-TEC)</t>
  </si>
  <si>
    <t>LAI</t>
  </si>
  <si>
    <t>LATIN AMERICA INTERNAL</t>
  </si>
  <si>
    <t>P&amp;P</t>
  </si>
  <si>
    <t>PROCESS/PROTEIN</t>
  </si>
  <si>
    <t>PTS</t>
  </si>
  <si>
    <t>PARTS</t>
  </si>
  <si>
    <t>STOCK</t>
  </si>
  <si>
    <t>TECH CENTER</t>
  </si>
  <si>
    <t>UNA</t>
  </si>
  <si>
    <t>UNASSIGNED</t>
  </si>
  <si>
    <t>Priority Code</t>
  </si>
  <si>
    <t>Days Until Follow-up</t>
  </si>
  <si>
    <t>Hours Until Follow-up</t>
  </si>
  <si>
    <t>Days Until Late</t>
  </si>
  <si>
    <t>Hours Until Late</t>
  </si>
  <si>
    <t>Days Until Warning</t>
  </si>
  <si>
    <t>Hours Until Warning</t>
  </si>
  <si>
    <t>Warning Basis</t>
  </si>
  <si>
    <t>Followup Basis</t>
  </si>
  <si>
    <t>Late Basis</t>
  </si>
  <si>
    <t>BREAK</t>
  </si>
  <si>
    <t>BREAKDOWN PRIORITY</t>
  </si>
  <si>
    <t>All Hours</t>
  </si>
  <si>
    <t>HIGH</t>
  </si>
  <si>
    <t>HIGH PRIORITY</t>
  </si>
  <si>
    <t>LOW</t>
  </si>
  <si>
    <t>LOW PRIORITY</t>
  </si>
  <si>
    <t>MEDIUM</t>
  </si>
  <si>
    <t>MEDIUM PRIORITY</t>
  </si>
  <si>
    <t>Sequence</t>
  </si>
  <si>
    <t>Basis</t>
  </si>
  <si>
    <t>Frequency</t>
  </si>
  <si>
    <t>Date Duration</t>
  </si>
  <si>
    <t>Duration Type</t>
  </si>
  <si>
    <t>Send E-mail Notification</t>
  </si>
  <si>
    <t>Salesperson</t>
  </si>
  <si>
    <t>SSR</t>
  </si>
  <si>
    <t>SSR Supervisor</t>
  </si>
  <si>
    <t>Email Owner</t>
  </si>
  <si>
    <t>Email Owner Supervisor</t>
  </si>
  <si>
    <t>Email Contact</t>
  </si>
  <si>
    <t>Email Other</t>
  </si>
  <si>
    <t>Email Other Address</t>
  </si>
  <si>
    <t>Email Subject</t>
  </si>
  <si>
    <t>Email Content</t>
  </si>
  <si>
    <t>Send Text Message</t>
  </si>
  <si>
    <t>Send To Pager</t>
  </si>
  <si>
    <t>Other Address</t>
  </si>
  <si>
    <t>Owner</t>
  </si>
  <si>
    <t>Owner Supervisor</t>
  </si>
  <si>
    <t>Change Owner To Supervisor</t>
  </si>
  <si>
    <t>Contact</t>
  </si>
  <si>
    <t>Text Content</t>
  </si>
  <si>
    <t>Change Owner</t>
  </si>
  <si>
    <t>Partner</t>
  </si>
  <si>
    <t>Change Status Code</t>
  </si>
  <si>
    <t>Status Code</t>
  </si>
  <si>
    <t>Create Event</t>
  </si>
  <si>
    <t>Event Code</t>
  </si>
  <si>
    <t>Change Priority Code</t>
  </si>
  <si>
    <t>Item Like</t>
  </si>
  <si>
    <t>Incident</t>
  </si>
  <si>
    <t>Breakdown at Customer Facility</t>
  </si>
  <si>
    <t>Due Date</t>
  </si>
  <si>
    <t>Every</t>
  </si>
  <si>
    <t>Day(s)</t>
  </si>
  <si>
    <t>Supervisor Notification</t>
  </si>
  <si>
    <t>Warning</t>
  </si>
  <si>
    <t>Hour(s)</t>
  </si>
  <si>
    <t>Contact customer on resolution</t>
  </si>
  <si>
    <t>Follow Up</t>
  </si>
  <si>
    <t>Event Activities</t>
  </si>
  <si>
    <t>Dispatch</t>
  </si>
  <si>
    <t>SCHEDULING A PARTNER ON-SITE</t>
  </si>
  <si>
    <t>Phone</t>
  </si>
  <si>
    <t>Call</t>
  </si>
  <si>
    <t>INBOUND AND OUTBOUND PHONE CALLS</t>
  </si>
  <si>
    <t>Service</t>
  </si>
  <si>
    <t>SRO</t>
  </si>
  <si>
    <t>CREATION OF AN SRO</t>
  </si>
  <si>
    <t>RECORD EXPENSESINVOICE THE CUSTOMER</t>
  </si>
  <si>
    <t>General Resolution</t>
  </si>
  <si>
    <t>CLOSED</t>
  </si>
  <si>
    <t>SUCCESSFUL RESOLUTION</t>
  </si>
  <si>
    <t>DELAYED</t>
  </si>
  <si>
    <t>CLOSED BECAUSE OF A DELAY</t>
  </si>
  <si>
    <t>Specific Resolution</t>
  </si>
  <si>
    <t>CANCEL</t>
  </si>
  <si>
    <t>CUSTOMER CANCELLED</t>
  </si>
  <si>
    <t>SRO CREATED</t>
  </si>
  <si>
    <t>Ignore Alert</t>
  </si>
  <si>
    <t>OPEN</t>
  </si>
  <si>
    <t>PENDING</t>
  </si>
  <si>
    <t>Measurement Type</t>
  </si>
  <si>
    <t>Response Type</t>
  </si>
  <si>
    <t>Freeform</t>
  </si>
  <si>
    <t>Numeric</t>
  </si>
  <si>
    <t>PassFail</t>
  </si>
  <si>
    <t>Specific List</t>
  </si>
  <si>
    <t>YesNo</t>
  </si>
  <si>
    <t>Response</t>
  </si>
  <si>
    <t>Failure</t>
  </si>
  <si>
    <t>Fail</t>
  </si>
  <si>
    <t>Pass</t>
  </si>
  <si>
    <t>Section Code</t>
  </si>
  <si>
    <t>Report Output Order</t>
  </si>
  <si>
    <t>VISUAL</t>
  </si>
  <si>
    <t>MECHANICAL</t>
  </si>
  <si>
    <t>Inspection Type</t>
  </si>
  <si>
    <t>ANNUAL</t>
  </si>
  <si>
    <t>ANNUAL INSPECTION</t>
  </si>
  <si>
    <t>MONTHLY</t>
  </si>
  <si>
    <t>MONTHLY INSPECTION</t>
  </si>
  <si>
    <t>SEMIANNUAL</t>
  </si>
  <si>
    <t>TWO INSPECTIONS PER YEAR</t>
  </si>
  <si>
    <t>WEEKLY</t>
  </si>
  <si>
    <t>WEEKLY INSPECTION</t>
  </si>
  <si>
    <t>Payment Type</t>
  </si>
  <si>
    <t>Reimburse Partner</t>
  </si>
  <si>
    <t>Vendor</t>
  </si>
  <si>
    <t>Cash paid by Employee</t>
  </si>
  <si>
    <t>Company Credit Card</t>
  </si>
  <si>
    <t>Operation Code</t>
  </si>
  <si>
    <t>GENERAL</t>
  </si>
  <si>
    <t>GENERAL SERVICE</t>
  </si>
  <si>
    <t>Billing Code</t>
  </si>
  <si>
    <t>Billing Type</t>
  </si>
  <si>
    <t>Labor Acct Location</t>
  </si>
  <si>
    <t>Matl Acct Location</t>
  </si>
  <si>
    <t>Misc Acct Location</t>
  </si>
  <si>
    <t>Accumulate WIP</t>
  </si>
  <si>
    <t>Include Demand</t>
  </si>
  <si>
    <t>Lead Time</t>
  </si>
  <si>
    <t>Lead Time Type</t>
  </si>
  <si>
    <t>COURTESY</t>
  </si>
  <si>
    <t>COURTESY/GOODWILL</t>
  </si>
  <si>
    <t>List</t>
  </si>
  <si>
    <t>Calculated/Time &amp; Material</t>
  </si>
  <si>
    <t>SRO Operation</t>
  </si>
  <si>
    <t>SRO Transactions</t>
  </si>
  <si>
    <t>MAINTENANCE AGREEMENT</t>
  </si>
  <si>
    <t>Contract</t>
  </si>
  <si>
    <t>Project/Fixed</t>
  </si>
  <si>
    <t>PROCARE</t>
  </si>
  <si>
    <t>PROCARE AGREEMENT</t>
  </si>
  <si>
    <t>REBUILD</t>
  </si>
  <si>
    <t>STD SERV</t>
  </si>
  <si>
    <t>STANDARD SERVICE CALL</t>
  </si>
  <si>
    <t>WARRANTY</t>
  </si>
  <si>
    <t>Warranty</t>
  </si>
  <si>
    <t>Appointment Status</t>
  </si>
  <si>
    <t>CLOSED APPOINTMENT</t>
  </si>
  <si>
    <t>OPEN APPOINTMENT</t>
  </si>
  <si>
    <t>PENDING APPOINTMENT</t>
  </si>
  <si>
    <t>SCHEDULED</t>
  </si>
  <si>
    <t>FIRM SCHEDULED</t>
  </si>
  <si>
    <t>Appointment Type</t>
  </si>
  <si>
    <t>Available To Schedule</t>
  </si>
  <si>
    <t>Need Substitute</t>
  </si>
  <si>
    <t>ADMIN</t>
  </si>
  <si>
    <t>ADMINISTRATION</t>
  </si>
  <si>
    <t>ASSIST</t>
  </si>
  <si>
    <t>PARTS OR SALES ASSIST</t>
  </si>
  <si>
    <t>BEREAVE</t>
  </si>
  <si>
    <t>BEREAVEMENT</t>
  </si>
  <si>
    <t>BLACKOUT</t>
  </si>
  <si>
    <t>BLACKOUT REQUIRED TIME OFF</t>
  </si>
  <si>
    <t>CONTRACT</t>
  </si>
  <si>
    <t>SERVICE CONTRACT</t>
  </si>
  <si>
    <t>COURTESY VISIT</t>
  </si>
  <si>
    <t>DISABILITY</t>
  </si>
  <si>
    <t>HOLIDAY</t>
  </si>
  <si>
    <t>INSPECT</t>
  </si>
  <si>
    <t>INSPECTION</t>
  </si>
  <si>
    <t>LEASE</t>
  </si>
  <si>
    <t>PTO</t>
  </si>
  <si>
    <t>PAID TIME OFF</t>
  </si>
  <si>
    <t>SERVICE</t>
  </si>
  <si>
    <t>SOLD SERVICE</t>
  </si>
  <si>
    <t>SICK</t>
  </si>
  <si>
    <t>SICK TIME PAID</t>
  </si>
  <si>
    <t>TRAINING</t>
  </si>
  <si>
    <t>VAC</t>
  </si>
  <si>
    <t>VACATION</t>
  </si>
  <si>
    <t>Status</t>
  </si>
  <si>
    <t>ESTIMATE</t>
  </si>
  <si>
    <t>Service Type</t>
  </si>
  <si>
    <t>Waiver Charge</t>
  </si>
  <si>
    <t>LIC</t>
  </si>
  <si>
    <t>LICENSING</t>
  </si>
  <si>
    <t>LSE</t>
  </si>
  <si>
    <t>PRO</t>
  </si>
  <si>
    <t>RTL</t>
  </si>
  <si>
    <t>RENTAL</t>
  </si>
  <si>
    <t>Unit Status Code</t>
  </si>
  <si>
    <t>Down  /  Unavailable</t>
  </si>
  <si>
    <t>ACTIVE</t>
  </si>
  <si>
    <t>ACTIVE UNIT</t>
  </si>
  <si>
    <t>BONE</t>
  </si>
  <si>
    <t>BONEYARD</t>
  </si>
  <si>
    <t>DEMO UNIT</t>
  </si>
  <si>
    <t>INACTIVE</t>
  </si>
  <si>
    <t>INACTIVE UNIT</t>
  </si>
  <si>
    <t>INVENTORY</t>
  </si>
  <si>
    <t>LOAN</t>
  </si>
  <si>
    <t>LOANED UNIT</t>
  </si>
  <si>
    <t>NEW</t>
  </si>
  <si>
    <t>NEW UNIT</t>
  </si>
  <si>
    <t>RENTED</t>
  </si>
  <si>
    <t>RENTAL UNIT</t>
  </si>
  <si>
    <t>UNIT SCRAPPED</t>
  </si>
  <si>
    <t>UNKNOWN</t>
  </si>
  <si>
    <t>Warranty Code</t>
  </si>
  <si>
    <t>Warranty Type</t>
  </si>
  <si>
    <t>Duration Period</t>
  </si>
  <si>
    <t>Meter Amt</t>
  </si>
  <si>
    <t>1Y</t>
  </si>
  <si>
    <t>ONE YEAR WARRANTY</t>
  </si>
  <si>
    <t>Year(s)</t>
  </si>
  <si>
    <t>6M</t>
  </si>
  <si>
    <t>SIX MONTH WARRANTY</t>
  </si>
  <si>
    <t>Month(s)</t>
  </si>
  <si>
    <t>CUSTOM</t>
  </si>
  <si>
    <t>CUSTOM WARRANTY</t>
  </si>
  <si>
    <t>Lifetime</t>
  </si>
  <si>
    <t>10Y/50K</t>
  </si>
  <si>
    <t>TEN YEAR/50,000 HOURS</t>
  </si>
  <si>
    <t>18M</t>
  </si>
  <si>
    <t>EIGHTEEN MONTH WARRANTY</t>
  </si>
  <si>
    <t>2Y</t>
  </si>
  <si>
    <t>TWO YEAR WARRANTY</t>
  </si>
  <si>
    <t>Date</t>
  </si>
  <si>
    <t>New Year's Eve</t>
  </si>
  <si>
    <t>Christmas Day</t>
  </si>
  <si>
    <t>Christmas Eve</t>
  </si>
  <si>
    <t>Day After Thanksgiving</t>
  </si>
  <si>
    <t>Thanksgiving Day</t>
  </si>
  <si>
    <t>Labor Day</t>
  </si>
  <si>
    <t>Independence Day</t>
  </si>
  <si>
    <t>Memorial Day</t>
  </si>
  <si>
    <t>Good Friday</t>
  </si>
  <si>
    <t>NEW YEAR'S DAY OBSERVED</t>
  </si>
  <si>
    <t>NEW YEAR'S EVE OBSERVED</t>
  </si>
  <si>
    <t>CHRISTMAS DAY OBSERVED</t>
  </si>
  <si>
    <t>CHRISTMAS EVE OBSERVED</t>
  </si>
  <si>
    <t>THANKSGIVING - DAY AFTER</t>
  </si>
  <si>
    <t>THANKSGIVING DAY</t>
  </si>
  <si>
    <t>LABOR DAY</t>
  </si>
  <si>
    <t>INDEPENDENCE DAY</t>
  </si>
  <si>
    <t>MEMORIAL DAY</t>
  </si>
  <si>
    <t>SPRING HOLIDAY</t>
  </si>
  <si>
    <t>THANKSGIVING- DAY AFTER</t>
  </si>
  <si>
    <t>LABOR DAY OBSERVED</t>
  </si>
  <si>
    <t>Shift</t>
  </si>
  <si>
    <t>New Years Eve</t>
  </si>
  <si>
    <t>New Years Day</t>
  </si>
  <si>
    <t>Thanksgiving</t>
  </si>
  <si>
    <t>Shift Premium</t>
  </si>
  <si>
    <t>%/$</t>
  </si>
  <si>
    <t>Apply Premium to Mfg. Rate</t>
  </si>
  <si>
    <t>Holiday Factor</t>
  </si>
  <si>
    <t>Effective</t>
  </si>
  <si>
    <t>Paid Lunch</t>
  </si>
  <si>
    <t>Sunday Shift Hours</t>
  </si>
  <si>
    <t>Sunday Shift Start</t>
  </si>
  <si>
    <t>Sunday Shift End</t>
  </si>
  <si>
    <t>Sunday Lunch Hours</t>
  </si>
  <si>
    <t>Sunday Lunch Start</t>
  </si>
  <si>
    <t>Sunday Lunch End</t>
  </si>
  <si>
    <t>Sunday Pay Basis</t>
  </si>
  <si>
    <t>Monday Shift Hours</t>
  </si>
  <si>
    <t>Monday Shift Start</t>
  </si>
  <si>
    <t>Monday Shift End</t>
  </si>
  <si>
    <t>Monday Lunch Hours</t>
  </si>
  <si>
    <t>Monday Lunch Start</t>
  </si>
  <si>
    <t>Monday Lunch End</t>
  </si>
  <si>
    <t>Monday Pay Basis</t>
  </si>
  <si>
    <t>Tuesday Shift Hours</t>
  </si>
  <si>
    <t>Tuesday Shift Start</t>
  </si>
  <si>
    <t>Tuesday Shift End</t>
  </si>
  <si>
    <t>Tuesday Lunch Hours</t>
  </si>
  <si>
    <t>Tuesday Lunch Start</t>
  </si>
  <si>
    <t>Tuesday Lunch End</t>
  </si>
  <si>
    <t>Tuesday Pay Basis</t>
  </si>
  <si>
    <t>Wednesday Shift Hours</t>
  </si>
  <si>
    <t>Wednesday Shift Start</t>
  </si>
  <si>
    <t>Wednesday Shift End</t>
  </si>
  <si>
    <t>Wednesday Lunch Hours</t>
  </si>
  <si>
    <t>Wednesday Lunch Start</t>
  </si>
  <si>
    <t>Wednesday Lunch End</t>
  </si>
  <si>
    <t>Wednesday Pay Basis</t>
  </si>
  <si>
    <t>Thursday Shift Hours</t>
  </si>
  <si>
    <t>Thursday Shift Start</t>
  </si>
  <si>
    <t>Thursday Shift End</t>
  </si>
  <si>
    <t>Thursday Lunch Hours</t>
  </si>
  <si>
    <t>Thursday Lunch Start</t>
  </si>
  <si>
    <t>Thursday Lunch End</t>
  </si>
  <si>
    <t>Thursday Pay Basis</t>
  </si>
  <si>
    <t>Friday Shift Hours</t>
  </si>
  <si>
    <t>Friday Shift Start</t>
  </si>
  <si>
    <t>Friday Shift End</t>
  </si>
  <si>
    <t>Friday Lunch Hours</t>
  </si>
  <si>
    <t>Friday Lunch Start</t>
  </si>
  <si>
    <t>Friday Lunch End</t>
  </si>
  <si>
    <t>Friday Pay Basis</t>
  </si>
  <si>
    <t>Saturday Shift Hours</t>
  </si>
  <si>
    <t>Saturday Shift Start</t>
  </si>
  <si>
    <t>Saturday Shift End</t>
  </si>
  <si>
    <t>Saturday Lunch Hours</t>
  </si>
  <si>
    <t>Saturday Lunch Start</t>
  </si>
  <si>
    <t>Saturday Lunch End</t>
  </si>
  <si>
    <t>Saturday Pay Basis</t>
  </si>
  <si>
    <t>Shift Late In/ Early Out</t>
  </si>
  <si>
    <t>Lunch Late In/ Early Out</t>
  </si>
  <si>
    <t>Shift Early In/ Late Out</t>
  </si>
  <si>
    <t>Lunch Early In/ Late Out</t>
  </si>
  <si>
    <t>1ST</t>
  </si>
  <si>
    <t>Regular</t>
  </si>
  <si>
    <t>2ND</t>
  </si>
  <si>
    <t>3RD</t>
  </si>
  <si>
    <t>OFF</t>
  </si>
  <si>
    <t>%</t>
  </si>
  <si>
    <t>REC</t>
  </si>
  <si>
    <t>RECEIVED WRONG QUANTITY</t>
  </si>
  <si>
    <t>SHP</t>
  </si>
  <si>
    <t>SHIPPED WRONG QUANTITY</t>
  </si>
  <si>
    <t>DEC</t>
  </si>
  <si>
    <t>DECIMAL POINT CORRECTION</t>
  </si>
  <si>
    <t>WGH</t>
  </si>
  <si>
    <t>CORRECT INVENTORY OF WEIGHED ITEMS</t>
  </si>
  <si>
    <t>AFT</t>
  </si>
  <si>
    <t>AFTERMARKET CHANGE NEW TO USED</t>
  </si>
  <si>
    <t>CYC</t>
  </si>
  <si>
    <t>CORRECT CYCLE COUNT ERROR</t>
  </si>
  <si>
    <t>DEP</t>
  </si>
  <si>
    <t>DEPARTMENT EXPENSE</t>
  </si>
  <si>
    <t>DON</t>
  </si>
  <si>
    <t>DONATION</t>
  </si>
  <si>
    <t>EOB</t>
  </si>
  <si>
    <t>EXCESS AND OBSOLETE</t>
  </si>
  <si>
    <t>EXPENSED ITEM</t>
  </si>
  <si>
    <t>KIT</t>
  </si>
  <si>
    <t>PART RETURNED TO KIT</t>
  </si>
  <si>
    <t>PART LOST IN SHIPMENT</t>
  </si>
  <si>
    <t>MIS</t>
  </si>
  <si>
    <t>MISCELLANEOUS RECEIPT ERROR</t>
  </si>
  <si>
    <t>MTB</t>
  </si>
  <si>
    <t>MAINTENANCE BUILDING</t>
  </si>
  <si>
    <t>MTM</t>
  </si>
  <si>
    <t>MAINTENANCE MACHINE</t>
  </si>
  <si>
    <t>PTC</t>
  </si>
  <si>
    <t>PART NUMBER CHANGE</t>
  </si>
  <si>
    <t>RAW</t>
  </si>
  <si>
    <t>SCRAP SMALL PIECES OF RAW MATERIAL</t>
  </si>
  <si>
    <t>TRG</t>
  </si>
  <si>
    <t>UOF</t>
  </si>
  <si>
    <t>UNIT OF MEASURE CORRECTION</t>
  </si>
  <si>
    <t>SENT TO VENDOR AS SAMPLE</t>
  </si>
  <si>
    <t>FLR</t>
  </si>
  <si>
    <t>FLOOR RETURN ERROR</t>
  </si>
  <si>
    <t>CORRECT RMA ERROR</t>
  </si>
  <si>
    <t>SCA</t>
  </si>
  <si>
    <t>SCALE COUNT CORRECTION</t>
  </si>
  <si>
    <t>SCRAP MANUFACTURING</t>
  </si>
  <si>
    <t>Change to Invoice Clearing</t>
  </si>
  <si>
    <t>CYCLE COUNT CORRECTION</t>
  </si>
  <si>
    <t>DEPARTMENT RETURN</t>
  </si>
  <si>
    <t>PART RETURNED FROM EXCESS AND OBSOLETE</t>
  </si>
  <si>
    <t>FLOOR RETURN</t>
  </si>
  <si>
    <t>JOB</t>
  </si>
  <si>
    <t>RETURNS FROM JOB</t>
  </si>
  <si>
    <t>PART REMOVED FROM KIT TO SHIP</t>
  </si>
  <si>
    <t>MIE</t>
  </si>
  <si>
    <t>MISCELLANEOUS ISSUE ERROR</t>
  </si>
  <si>
    <t>PCD</t>
  </si>
  <si>
    <t>PROCUREMENT CARD RECEIPT</t>
  </si>
  <si>
    <t>RFV</t>
  </si>
  <si>
    <t>RETURN FROM VENDOR</t>
  </si>
  <si>
    <t>RTP</t>
  </si>
  <si>
    <t>RETURN FROM PROJECT</t>
  </si>
  <si>
    <t>SCC</t>
  </si>
  <si>
    <t>SOR</t>
  </si>
  <si>
    <t>SOURCING SAMPLE RECEIVED</t>
  </si>
  <si>
    <t>UOM</t>
  </si>
  <si>
    <t>VENDOR SCRAP</t>
  </si>
  <si>
    <t>Update to Invoice Clearing</t>
  </si>
  <si>
    <t>ACT</t>
  </si>
  <si>
    <t>COS</t>
  </si>
  <si>
    <t>REQUIRES NEW COSTING</t>
  </si>
  <si>
    <t>ECN</t>
  </si>
  <si>
    <t>ECN ACTIVE</t>
  </si>
  <si>
    <t>REQUIRES ENG REVIEW</t>
  </si>
  <si>
    <t>NEW NUMBER ASSIGNED</t>
  </si>
  <si>
    <t>NUS</t>
  </si>
  <si>
    <t>NO USAGE</t>
  </si>
  <si>
    <t>OBSOLETE INVENTORY</t>
  </si>
  <si>
    <t>REA</t>
  </si>
  <si>
    <t>REACTIVATED</t>
  </si>
  <si>
    <t>REX</t>
  </si>
  <si>
    <t>RESERVED AS EXCESS</t>
  </si>
  <si>
    <t>ROB</t>
  </si>
  <si>
    <t>RESERVED AS OBSOLETE</t>
  </si>
  <si>
    <t>MER</t>
  </si>
  <si>
    <t>MFG</t>
  </si>
  <si>
    <t>MANUFACTURING ERROR</t>
  </si>
  <si>
    <t>NOT TO SPECIFICATION</t>
  </si>
  <si>
    <t>SCRAP VENDOR</t>
  </si>
  <si>
    <t>Address [1]</t>
  </si>
  <si>
    <t>Address [2]</t>
  </si>
  <si>
    <t>Address [3]</t>
  </si>
  <si>
    <t>Address [4]</t>
  </si>
  <si>
    <t>City</t>
  </si>
  <si>
    <t>Prov/St</t>
  </si>
  <si>
    <t>Postal/ZIP</t>
  </si>
  <si>
    <t>Fax</t>
  </si>
  <si>
    <t>Cycle Freq</t>
  </si>
  <si>
    <t>Day Frequency</t>
  </si>
  <si>
    <t>Zero Quantity</t>
  </si>
  <si>
    <t>Receipt</t>
  </si>
  <si>
    <t>Issue</t>
  </si>
  <si>
    <t>Controlled by External Warehouse</t>
  </si>
  <si>
    <t>Dedicated Inventory</t>
  </si>
  <si>
    <t>Plan Intra-Site Transfer</t>
  </si>
  <si>
    <t>Transit Time</t>
  </si>
  <si>
    <t>Consignment Type</t>
  </si>
  <si>
    <t>Ship To</t>
  </si>
  <si>
    <t>Vendor Location</t>
  </si>
  <si>
    <t>Process Indicator</t>
  </si>
  <si>
    <t>Service Warehouse</t>
  </si>
  <si>
    <t>Delivery Terms Description</t>
  </si>
  <si>
    <t>Transport</t>
  </si>
  <si>
    <t>Tax ID</t>
  </si>
  <si>
    <t xml:space="preserve">     </t>
  </si>
  <si>
    <t>6430 SHILOH RD EAST</t>
  </si>
  <si>
    <t>SUITE C</t>
  </si>
  <si>
    <t>PARTS DEPARTMENT</t>
  </si>
  <si>
    <t>800-408-7788</t>
  </si>
  <si>
    <t>507-645-9664</t>
  </si>
  <si>
    <t>NOR1</t>
  </si>
  <si>
    <t>1605 HERITAGE DRIVE</t>
  </si>
  <si>
    <t>SUITE B</t>
  </si>
  <si>
    <t>NORTHFIELD</t>
  </si>
  <si>
    <t>RED1</t>
  </si>
  <si>
    <t>15304 NE 95TH</t>
  </si>
  <si>
    <t>REDMOND</t>
  </si>
  <si>
    <t>1622 1ST STREET</t>
  </si>
  <si>
    <t>1-419-626-0304</t>
  </si>
  <si>
    <t>JOHN BEAN TECHNOLOGIES CORP</t>
  </si>
  <si>
    <t>134 FLATBUSH AVE</t>
  </si>
  <si>
    <t>KINGSTON</t>
  </si>
  <si>
    <t>845-340-9727</t>
  </si>
  <si>
    <t>845-340-9732</t>
  </si>
  <si>
    <t>Carrier Number</t>
  </si>
  <si>
    <t>Carrier URL</t>
  </si>
  <si>
    <t>ALGW</t>
  </si>
  <si>
    <t>ALG WORLDWIDE</t>
  </si>
  <si>
    <t>BALL</t>
  </si>
  <si>
    <t>BALLARD TRANSFER CO</t>
  </si>
  <si>
    <t>DBAD</t>
  </si>
  <si>
    <t>DBA DISTRIBUTION SERVERICES INC</t>
  </si>
  <si>
    <t>DHLG</t>
  </si>
  <si>
    <t>DHL GLOBAL (FORWARDER)</t>
  </si>
  <si>
    <t>DHLS</t>
  </si>
  <si>
    <t>DHL</t>
  </si>
  <si>
    <t>EXPD</t>
  </si>
  <si>
    <t>EXPEDITORS INTERNATIONAL (FORWARDER)</t>
  </si>
  <si>
    <t>FEDF</t>
  </si>
  <si>
    <t>FEDEX FREIGHT</t>
  </si>
  <si>
    <t>FEDS</t>
  </si>
  <si>
    <t>FEDEX</t>
  </si>
  <si>
    <t>FEDT</t>
  </si>
  <si>
    <t>FEDEX TRADE NETWORK (FORWARDER)</t>
  </si>
  <si>
    <t>GRNT</t>
  </si>
  <si>
    <t>GREENTREE</t>
  </si>
  <si>
    <t>HOLL</t>
  </si>
  <si>
    <t>HOLLAND</t>
  </si>
  <si>
    <t>HRST</t>
  </si>
  <si>
    <t>HARRIS TRANSPORT</t>
  </si>
  <si>
    <t>JAMA</t>
  </si>
  <si>
    <t>JAMES AIR</t>
  </si>
  <si>
    <t>KNFF</t>
  </si>
  <si>
    <t>KUEHNE &amp; NAGLE (FORWARDER)</t>
  </si>
  <si>
    <t>LAND</t>
  </si>
  <si>
    <t>LANDSTAR</t>
  </si>
  <si>
    <t>MERC</t>
  </si>
  <si>
    <t>MERCER</t>
  </si>
  <si>
    <t>SAND</t>
  </si>
  <si>
    <t>SANDERSON TRUCKING</t>
  </si>
  <si>
    <t>TAZM</t>
  </si>
  <si>
    <t>TAZMANIAN FRT</t>
  </si>
  <si>
    <t>UPSF</t>
  </si>
  <si>
    <t>UPS FREIGHT</t>
  </si>
  <si>
    <t>UTMR</t>
  </si>
  <si>
    <t>UNITED MOTOR</t>
  </si>
  <si>
    <t>XPOL</t>
  </si>
  <si>
    <t>XPO LOGISTICS</t>
  </si>
  <si>
    <t>YRCB</t>
  </si>
  <si>
    <t>YELLOW ROADWAY COMBINED</t>
  </si>
  <si>
    <t>JDCO</t>
  </si>
  <si>
    <t>JD COURIER</t>
  </si>
  <si>
    <t>MOGL</t>
  </si>
  <si>
    <t>MOHAWK GLOBAL</t>
  </si>
  <si>
    <t>OLDD</t>
  </si>
  <si>
    <t>OLD DOMINION</t>
  </si>
  <si>
    <t>SHAK</t>
  </si>
  <si>
    <t>SHAKER TRANSPORT INC</t>
  </si>
  <si>
    <t>SVBA</t>
  </si>
  <si>
    <t>SERVICE BY AIR (SBA)</t>
  </si>
  <si>
    <t>VACO</t>
  </si>
  <si>
    <t>VALLEY COURIER</t>
  </si>
  <si>
    <t>DEFECTIVE</t>
  </si>
  <si>
    <t>NON</t>
  </si>
  <si>
    <t>NOT NEEDED</t>
  </si>
  <si>
    <t>OVS</t>
  </si>
  <si>
    <t>OVERSHIPMENT</t>
  </si>
  <si>
    <t>PDT</t>
  </si>
  <si>
    <t>PARTS DAMAGED IN TRANSIT</t>
  </si>
  <si>
    <t>POS</t>
  </si>
  <si>
    <t>PARTS OUT OF SPECIFICATION</t>
  </si>
  <si>
    <t>PPA</t>
  </si>
  <si>
    <t>PURCHASE PRICE ADJUSTMENT</t>
  </si>
  <si>
    <t>RCR</t>
  </si>
  <si>
    <t>RECEIPT ERROR</t>
  </si>
  <si>
    <t>RRE</t>
  </si>
  <si>
    <t>RETURN FOR REPLACEMENT</t>
  </si>
  <si>
    <t>VOU</t>
  </si>
  <si>
    <t>VOUCHERING ERROR</t>
  </si>
  <si>
    <t>Cost Class</t>
  </si>
  <si>
    <t>Calculate Overhead</t>
  </si>
  <si>
    <t>Calculate G _ A</t>
  </si>
  <si>
    <t>Default Cost Rate</t>
  </si>
  <si>
    <t>Default Budget Rate</t>
  </si>
  <si>
    <t>Accrue Cost</t>
  </si>
  <si>
    <t>DATA COORDINATORS</t>
  </si>
  <si>
    <t>Labor</t>
  </si>
  <si>
    <t>DOC</t>
  </si>
  <si>
    <t>DOCUMENTATION-MANUALS LABOR</t>
  </si>
  <si>
    <t>DRR</t>
  </si>
  <si>
    <t>DRAWING REVIEW</t>
  </si>
  <si>
    <t>DRW</t>
  </si>
  <si>
    <t>DRAWINGS</t>
  </si>
  <si>
    <t>DSN</t>
  </si>
  <si>
    <t>DESIGN</t>
  </si>
  <si>
    <t>DSR</t>
  </si>
  <si>
    <t>DESIGN REVIEW</t>
  </si>
  <si>
    <t>ELECTRICAL ENGINEERING</t>
  </si>
  <si>
    <t>EPM</t>
  </si>
  <si>
    <t>ENGINEERING PROJECT MANAGEMENT</t>
  </si>
  <si>
    <t>EPR</t>
  </si>
  <si>
    <t>ENGINEERING POST RELEASE</t>
  </si>
  <si>
    <t>EXE</t>
  </si>
  <si>
    <t>EXPENSES</t>
  </si>
  <si>
    <t>SERVICE EXPENSES</t>
  </si>
  <si>
    <t>FRT</t>
  </si>
  <si>
    <t>FREIGHT EXPENSES</t>
  </si>
  <si>
    <t>LAB</t>
  </si>
  <si>
    <t>FOOD LAB LABOR</t>
  </si>
  <si>
    <t>MANUFACTURING ENGINEER LABOR</t>
  </si>
  <si>
    <t>MEC</t>
  </si>
  <si>
    <t>MECHANICAL ENGINEERING LABOR</t>
  </si>
  <si>
    <t>NON-CONFORMANCE</t>
  </si>
  <si>
    <t>PFS</t>
  </si>
  <si>
    <t>PLANNED ENG FIELD SUPPORT</t>
  </si>
  <si>
    <t>PGM</t>
  </si>
  <si>
    <t>PROGRAMMING</t>
  </si>
  <si>
    <t>REN</t>
  </si>
  <si>
    <t>RENTAL EQUIPMENT</t>
  </si>
  <si>
    <t>SHOP FLOOR LABOR</t>
  </si>
  <si>
    <t>SSP</t>
  </si>
  <si>
    <t>SHOP SUPPORT</t>
  </si>
  <si>
    <t>SUB</t>
  </si>
  <si>
    <t>SUB-CONTRACTOR</t>
  </si>
  <si>
    <t>FIELD SERVICE LABOR</t>
  </si>
  <si>
    <t>UFS</t>
  </si>
  <si>
    <t>UNPLANNED ENG FIELD SUPPORT</t>
  </si>
  <si>
    <t>USS</t>
  </si>
  <si>
    <t>UNPLAND  ENGINEER SHOPSUPPORT</t>
  </si>
  <si>
    <t>ACCESSORY</t>
  </si>
  <si>
    <t>TEC</t>
  </si>
  <si>
    <t>TECHNICAL LABOR</t>
  </si>
  <si>
    <t>UTS</t>
  </si>
  <si>
    <t>UNPLANNED TECHNICAL SUPPORT</t>
  </si>
  <si>
    <t>Retention Code</t>
  </si>
  <si>
    <t>Billing Method</t>
  </si>
  <si>
    <t>Total</t>
  </si>
  <si>
    <t>Percent Complete</t>
  </si>
  <si>
    <t>Retention Percent</t>
  </si>
  <si>
    <t>Pricing</t>
  </si>
  <si>
    <t>Tracking</t>
  </si>
  <si>
    <t>Aftermarket  - T&amp;M</t>
  </si>
  <si>
    <t>Fixed Price</t>
  </si>
  <si>
    <t>Aftermarket  - Fixed Bid</t>
  </si>
  <si>
    <t>Equipment</t>
  </si>
  <si>
    <t>Lease</t>
  </si>
  <si>
    <t>Loan</t>
  </si>
  <si>
    <t>Rent</t>
  </si>
  <si>
    <t>Stock</t>
  </si>
  <si>
    <t>Courtesy</t>
  </si>
  <si>
    <t>Costing &amp; Quoting</t>
  </si>
  <si>
    <t>Non-Billable</t>
  </si>
  <si>
    <t>Approval for Expenditure</t>
  </si>
  <si>
    <t>Marketing</t>
  </si>
  <si>
    <t>Product Line Management</t>
  </si>
  <si>
    <t>Research and Development</t>
  </si>
  <si>
    <t>Demo Equipment</t>
  </si>
  <si>
    <t>Ref Type</t>
  </si>
  <si>
    <t>Cause</t>
  </si>
  <si>
    <t>E</t>
  </si>
  <si>
    <t>APPLICATION ERROR</t>
  </si>
  <si>
    <t>COMPONENT ISSUE / FAULT</t>
  </si>
  <si>
    <t>CUSTOMER CAUSED</t>
  </si>
  <si>
    <t>DESIGN ISSUE</t>
  </si>
  <si>
    <t>INCORRECT DOCUMENTATION / MISSING</t>
  </si>
  <si>
    <t>FAILED TEST</t>
  </si>
  <si>
    <t>DAMAGED IN SHIPPING / HANDLING</t>
  </si>
  <si>
    <t>INCORRECT LABELING / INDENTIFICATION</t>
  </si>
  <si>
    <t>MACHINE / MECHANICAL ISSUE</t>
  </si>
  <si>
    <t>OPERATOR ERROR / MAN</t>
  </si>
  <si>
    <t>MATERIAL ISSUE</t>
  </si>
  <si>
    <t>METHOD / PROCESS TECHNIQUE</t>
  </si>
  <si>
    <t>WRONG PART</t>
  </si>
  <si>
    <t>SUPPLIER ISSUE</t>
  </si>
  <si>
    <t>TOOLING ISSUE</t>
  </si>
  <si>
    <t>INSUFFICIENT PACKAGING</t>
  </si>
  <si>
    <t>TO BE INVESTIGATED</t>
  </si>
  <si>
    <t>J</t>
  </si>
  <si>
    <t>O</t>
  </si>
  <si>
    <t>P</t>
  </si>
  <si>
    <t>Cost Activity</t>
  </si>
  <si>
    <t>ADJUSTMENT</t>
  </si>
  <si>
    <t>ALLOWANCES</t>
  </si>
  <si>
    <t>ANALYSIS OF PROBLEM</t>
  </si>
  <si>
    <t>AUDIT</t>
  </si>
  <si>
    <t>DOCUMENT REVIEW</t>
  </si>
  <si>
    <t>FINAL INS &amp; TEST OF SUSPT/NC PRODUCT</t>
  </si>
  <si>
    <t>INCOMING INS &amp; TEST OF SUSPT/NC PRODUCT</t>
  </si>
  <si>
    <t>INPROCESS INS &amp; TEST OF SUSPT/NC PRODUCT</t>
  </si>
  <si>
    <t>MACHINE/LINE DOWN</t>
  </si>
  <si>
    <t>NEW PRODUCT REVIEW</t>
  </si>
  <si>
    <t>PENALTY</t>
  </si>
  <si>
    <t>PLANNING</t>
  </si>
  <si>
    <t>PROCESS CONTROL</t>
  </si>
  <si>
    <t>REDESIGN</t>
  </si>
  <si>
    <t>RE-INSPECTION</t>
  </si>
  <si>
    <t>RETEST</t>
  </si>
  <si>
    <t>REWORK - INTERNAL</t>
  </si>
  <si>
    <t>REWORK - SUPPLIER</t>
  </si>
  <si>
    <t>SCRAP - INTERNAL</t>
  </si>
  <si>
    <t>SCRAP - SUPPLIER</t>
  </si>
  <si>
    <t>SUPPLIER QUALITY EVALUATION</t>
  </si>
  <si>
    <t>WARRANTY CHARGE</t>
  </si>
  <si>
    <t>Cost Type</t>
  </si>
  <si>
    <t>AP</t>
  </si>
  <si>
    <t>APPRAISAL</t>
  </si>
  <si>
    <t>EF</t>
  </si>
  <si>
    <t>EXTERNAL FAILURE</t>
  </si>
  <si>
    <t>IF</t>
  </si>
  <si>
    <t>INTERNAL FAILURE</t>
  </si>
  <si>
    <t>PREVENTION</t>
  </si>
  <si>
    <t>Material Action</t>
  </si>
  <si>
    <t>Performance Points</t>
  </si>
  <si>
    <t>ACCEPTED</t>
  </si>
  <si>
    <t>MTS</t>
  </si>
  <si>
    <t>MOVE TO STOCK</t>
  </si>
  <si>
    <t>SHIP</t>
  </si>
  <si>
    <t>APPROVED FOR SHIPMENT</t>
  </si>
  <si>
    <t>ISSUE</t>
  </si>
  <si>
    <t>DESTROYED IN TEST</t>
  </si>
  <si>
    <t>ICO</t>
  </si>
  <si>
    <t>ISSUE TO CUSTOMER ORDER</t>
  </si>
  <si>
    <t>IJOB</t>
  </si>
  <si>
    <t>ISSUE TO A JOB</t>
  </si>
  <si>
    <t>IPROJ</t>
  </si>
  <si>
    <t>ISSUE TO A PROJECT</t>
  </si>
  <si>
    <t>ISRO</t>
  </si>
  <si>
    <t>ISSUE TO SRO</t>
  </si>
  <si>
    <t>MOVE</t>
  </si>
  <si>
    <t>NonMatl</t>
  </si>
  <si>
    <t>NONMATL</t>
  </si>
  <si>
    <t>NON MATERIAL</t>
  </si>
  <si>
    <t>QCHOLD</t>
  </si>
  <si>
    <t>HOLD</t>
  </si>
  <si>
    <t>QC HOLD</t>
  </si>
  <si>
    <t>MRB</t>
  </si>
  <si>
    <t>MOVE TO MRB</t>
  </si>
  <si>
    <t>RECEIVED</t>
  </si>
  <si>
    <t>RECEIVED BY QC</t>
  </si>
  <si>
    <t>REJECTED</t>
  </si>
  <si>
    <t>SCRAPPED IN PROCESS</t>
  </si>
  <si>
    <t>SCRAPPED BY QC</t>
  </si>
  <si>
    <t>RNN</t>
  </si>
  <si>
    <t>RETURN TO VENDOR NOT NEEDED</t>
  </si>
  <si>
    <t>RWK1</t>
  </si>
  <si>
    <t>Failure Code</t>
  </si>
  <si>
    <t>FAILED</t>
  </si>
  <si>
    <t>FAILED TEST / INSPECTION</t>
  </si>
  <si>
    <t>Gage Group</t>
  </si>
  <si>
    <t>AC/DC  POT TESTER</t>
  </si>
  <si>
    <t>ANEMOMETER</t>
  </si>
  <si>
    <t>ANGLE GAGE</t>
  </si>
  <si>
    <t>BORE GAGE</t>
  </si>
  <si>
    <t>CALIPERS</t>
  </si>
  <si>
    <t>CENTER FINDER</t>
  </si>
  <si>
    <t>CLAMP-ON METER</t>
  </si>
  <si>
    <t>DEPTH GAGE</t>
  </si>
  <si>
    <t>ELECTRICAL TESTER</t>
  </si>
  <si>
    <t>GAS LEAK DETECTOR</t>
  </si>
  <si>
    <t>GAUGE BLOCK</t>
  </si>
  <si>
    <t>GO/NO GO GAGE</t>
  </si>
  <si>
    <t>HARDNESS TESTER</t>
  </si>
  <si>
    <t>HEIGHT GAGE</t>
  </si>
  <si>
    <t>INDICATOR</t>
  </si>
  <si>
    <t>LENGTH STANDARD</t>
  </si>
  <si>
    <t>LEVEL</t>
  </si>
  <si>
    <t>LOOP CALIBRATOR</t>
  </si>
  <si>
    <t>MANOMETER</t>
  </si>
  <si>
    <t>MEGOHMETER</t>
  </si>
  <si>
    <t>MICROMETER</t>
  </si>
  <si>
    <t>MILLIAMP CALIBRATOR</t>
  </si>
  <si>
    <t>MULTIMETER</t>
  </si>
  <si>
    <t>PIN GAGE</t>
  </si>
  <si>
    <t>PRECISION LASER</t>
  </si>
  <si>
    <t>PRESSURE GAGE</t>
  </si>
  <si>
    <t>PROBE</t>
  </si>
  <si>
    <t>PROTRACTOR</t>
  </si>
  <si>
    <t>RADIUS GAGE</t>
  </si>
  <si>
    <t>RING GAGE</t>
  </si>
  <si>
    <t>SCALE</t>
  </si>
  <si>
    <t>SQUARE</t>
  </si>
  <si>
    <t>TACHOMETER</t>
  </si>
  <si>
    <t>TAPE MEASURE</t>
  </si>
  <si>
    <t>TEMPERATURE PROBE</t>
  </si>
  <si>
    <t>THERMOCOUPLE</t>
  </si>
  <si>
    <t>THERMOMETER</t>
  </si>
  <si>
    <t>TORQUE WRENCH</t>
  </si>
  <si>
    <t>VOLT METER</t>
  </si>
  <si>
    <t>VOLTAGE CALIBRATOR</t>
  </si>
  <si>
    <t>Gage Status</t>
  </si>
  <si>
    <t>Gage #</t>
  </si>
  <si>
    <t>Last Calibration Date</t>
  </si>
  <si>
    <t>Interval</t>
  </si>
  <si>
    <t>Next Calibration Date</t>
  </si>
  <si>
    <t>Last Cal By</t>
  </si>
  <si>
    <t>Manufacturer</t>
  </si>
  <si>
    <t>Location</t>
  </si>
  <si>
    <t>Purchased Date</t>
  </si>
  <si>
    <t>Range Size</t>
  </si>
  <si>
    <t>SL Dept?</t>
  </si>
  <si>
    <t>Price</t>
  </si>
  <si>
    <t>Go/No-go</t>
  </si>
  <si>
    <t>Model</t>
  </si>
  <si>
    <t>S/N</t>
  </si>
  <si>
    <t>External Calibration</t>
  </si>
  <si>
    <t>SL Vendor?</t>
  </si>
  <si>
    <t>Calibration Note</t>
  </si>
  <si>
    <t>Charfld1</t>
  </si>
  <si>
    <t>Charfld2</t>
  </si>
  <si>
    <t>Charfld3</t>
  </si>
  <si>
    <t>Logifld</t>
  </si>
  <si>
    <t>Datefld</t>
  </si>
  <si>
    <t>Decifld1</t>
  </si>
  <si>
    <t>Decifld2</t>
  </si>
  <si>
    <t>Decifld3</t>
  </si>
  <si>
    <t xml:space="preserve">    </t>
  </si>
  <si>
    <t>Inspection Frequency Type</t>
  </si>
  <si>
    <t>Inspection Frequency</t>
  </si>
  <si>
    <t>Default Qty</t>
  </si>
  <si>
    <t>CERT</t>
  </si>
  <si>
    <t>FINAL INSP</t>
  </si>
  <si>
    <t>EYE OF THE CUSTOMER INSP BY QC</t>
  </si>
  <si>
    <t>CERTIFIED</t>
  </si>
  <si>
    <t>ALL RECEIPTS MOVE TO INVENTORY</t>
  </si>
  <si>
    <t>COUNT</t>
  </si>
  <si>
    <t>NUMBER OF PIECES RECEIVED</t>
  </si>
  <si>
    <t>DATEFREQ</t>
  </si>
  <si>
    <t>INSPECTED EVERY NTH DAY</t>
  </si>
  <si>
    <t>DATE</t>
  </si>
  <si>
    <t>NEXT DATE</t>
  </si>
  <si>
    <t>INSPECT ON OR AFTER DATE SPECIFIED</t>
  </si>
  <si>
    <t>FREQ</t>
  </si>
  <si>
    <t>RECEIPTS</t>
  </si>
  <si>
    <t>NUMBER OF RECEIPTS</t>
  </si>
  <si>
    <t>ACCEPTED BY QC</t>
  </si>
  <si>
    <t>CUSTOMER RETURN</t>
  </si>
  <si>
    <t>HOLD FOR EVALUATION</t>
  </si>
  <si>
    <t>ABNORMAL WEAR</t>
  </si>
  <si>
    <t>INCORRECT QUANTITY</t>
  </si>
  <si>
    <t>ELECTRICAL ISSUE / DEFECT</t>
  </si>
  <si>
    <t>COSMETIC ISSUE / DEFECT</t>
  </si>
  <si>
    <t>FUNCTIONAL FAILURE</t>
  </si>
  <si>
    <t>MECHANICAL DEFECT</t>
  </si>
  <si>
    <t>NOT TO SPECIFICATION / FIT FOR PURPOSE</t>
  </si>
  <si>
    <t>PROCESS FAULT</t>
  </si>
  <si>
    <t>WRONG DELIVERY</t>
  </si>
  <si>
    <t>INCORRECT ASSEMBLY</t>
  </si>
  <si>
    <t>REJECTED BY QC</t>
  </si>
  <si>
    <t>DUPLICATE</t>
  </si>
  <si>
    <t>RETURNED VIA RMA</t>
  </si>
  <si>
    <t>MISSING DOCUMENTATION / COC</t>
  </si>
  <si>
    <t># Receivers</t>
  </si>
  <si>
    <t>Loosened</t>
  </si>
  <si>
    <t>Tightened</t>
  </si>
  <si>
    <t>Sev Level</t>
  </si>
  <si>
    <t>COSMETIC</t>
  </si>
  <si>
    <t>LEVEL 1</t>
  </si>
  <si>
    <t>MAJOR</t>
  </si>
  <si>
    <t>MINOR</t>
  </si>
  <si>
    <t>Test Type</t>
  </si>
  <si>
    <t>1st Piece</t>
  </si>
  <si>
    <t>Final</t>
  </si>
  <si>
    <t>Inspect</t>
  </si>
  <si>
    <t>Outside</t>
  </si>
  <si>
    <t>Setup</t>
  </si>
  <si>
    <t>Topic</t>
  </si>
  <si>
    <t>ACCIDENT</t>
  </si>
  <si>
    <t>ACCIDENT INVESTIGATION</t>
  </si>
  <si>
    <t>IMPROVE</t>
  </si>
  <si>
    <t>IMPROVEMENT OPPORTUNITY</t>
  </si>
  <si>
    <t>MACH</t>
  </si>
  <si>
    <t>MACHINE</t>
  </si>
  <si>
    <t>OTHER</t>
  </si>
  <si>
    <t>PROCESS</t>
  </si>
  <si>
    <t>SAFETY</t>
  </si>
  <si>
    <t>TRAIN</t>
  </si>
  <si>
    <t>Pending Close</t>
  </si>
  <si>
    <t>Review not started</t>
  </si>
  <si>
    <t>Under Review</t>
  </si>
  <si>
    <t>Waiting for feedback</t>
  </si>
  <si>
    <t>Priority</t>
  </si>
  <si>
    <t>High</t>
  </si>
  <si>
    <t>Low</t>
  </si>
  <si>
    <t>Medium</t>
  </si>
  <si>
    <t>All Others</t>
  </si>
  <si>
    <t>Vendor Status</t>
  </si>
  <si>
    <t>MEETS ALL QUALITY REQUIREMENTS</t>
  </si>
  <si>
    <t>PROBATIONARY</t>
  </si>
  <si>
    <t>UNDER EVALUATION</t>
  </si>
  <si>
    <t>QUALIFIED</t>
  </si>
  <si>
    <t>NORMAL RECEIVING INSPECTION</t>
  </si>
  <si>
    <t>SUSPENDED</t>
  </si>
  <si>
    <t>ACCEPT NO RECEIPTS</t>
  </si>
  <si>
    <t>Points for On Time Delivery</t>
  </si>
  <si>
    <t>Days Early (-) / Late (+)</t>
  </si>
  <si>
    <t>Points Deducted [1]</t>
  </si>
  <si>
    <t>Points Deducted [2]</t>
  </si>
  <si>
    <t>Points Deducted [3]</t>
  </si>
  <si>
    <t>Points Deducted [4]</t>
  </si>
  <si>
    <t>Points Deducted [5]</t>
  </si>
  <si>
    <t>Points Deducted [6]</t>
  </si>
  <si>
    <t>Points Deducted [7]</t>
  </si>
  <si>
    <t>Points Deducted [8]</t>
  </si>
  <si>
    <t>Priority Level</t>
  </si>
  <si>
    <t>Rule Type</t>
  </si>
  <si>
    <t>Rule Value</t>
  </si>
  <si>
    <t>Order Type</t>
  </si>
  <si>
    <t>Order Entry Demand</t>
  </si>
  <si>
    <t>Project Demand</t>
  </si>
  <si>
    <t>Service Order Demand</t>
  </si>
  <si>
    <t>WEB Order Entry Demand</t>
  </si>
  <si>
    <t>Transfer Order Demand</t>
  </si>
  <si>
    <t>Forecast Demand</t>
  </si>
  <si>
    <t>Safety Stock</t>
  </si>
  <si>
    <t>Consolidated PLNs</t>
  </si>
  <si>
    <t>EDI Demand</t>
  </si>
  <si>
    <t>MPS Supply (really a Demand)</t>
  </si>
  <si>
    <t>CHANGE ORDER REWORK</t>
  </si>
  <si>
    <t>ESS</t>
  </si>
  <si>
    <t>ENGINEERING SALES SUPPORT PROJECTS</t>
  </si>
  <si>
    <t>PLANNED FIELD SUPPORT</t>
  </si>
  <si>
    <t>Exception Message</t>
  </si>
  <si>
    <t>Receipt Not Needed</t>
  </si>
  <si>
    <t>Move In Rcpt</t>
  </si>
  <si>
    <t>Move In Rcpt (Tol)</t>
  </si>
  <si>
    <t>Move Out Rcpt</t>
  </si>
  <si>
    <t>On Hand below Safety Stock</t>
  </si>
  <si>
    <t>Rcpt Projected Late</t>
  </si>
  <si>
    <t>Rqmt Projected Late</t>
  </si>
  <si>
    <t>X-ref Rcpt: Qty</t>
  </si>
  <si>
    <t>X-ref Rcpt: Resched</t>
  </si>
  <si>
    <t>Initial Qty On Hand Negative</t>
  </si>
  <si>
    <t>Add MPS Order</t>
  </si>
  <si>
    <t>Date Outside Shop Calendar</t>
  </si>
  <si>
    <t>Expedited</t>
  </si>
  <si>
    <t>Release Order (MPS Item)</t>
  </si>
  <si>
    <t>Site Recursion - Lead Time Used</t>
  </si>
  <si>
    <t>Wage Acct</t>
  </si>
  <si>
    <t>Wage Acct Unit 1</t>
  </si>
  <si>
    <t>Wage Acct Unit 2</t>
  </si>
  <si>
    <t>Wage Acct Unit 3</t>
  </si>
  <si>
    <t>Wage Acct Unit 4</t>
  </si>
  <si>
    <t>Account Description</t>
  </si>
  <si>
    <t>Hours Wkd - DO NOT USE</t>
  </si>
  <si>
    <t>PERSONAL</t>
  </si>
  <si>
    <t>SHORT-TERM 60% PAY</t>
  </si>
  <si>
    <t>SHORT TERM DIS - 100% PAY</t>
  </si>
  <si>
    <t>EXCUSED</t>
  </si>
  <si>
    <t>UNEXCUSED</t>
  </si>
  <si>
    <t>JURY</t>
  </si>
  <si>
    <t>ODL</t>
  </si>
  <si>
    <t>FUNERAL</t>
  </si>
  <si>
    <t>NATIONAL GUARD</t>
  </si>
  <si>
    <t>OFFSITE TRNG</t>
  </si>
  <si>
    <t>OFFSITE MEETING</t>
  </si>
  <si>
    <t>MED/DENT APPT - UNPAID</t>
  </si>
  <si>
    <t>EMPLOYEE SAFETY</t>
  </si>
  <si>
    <t>TEMP TEAM LDR</t>
  </si>
  <si>
    <t>TARDY/LATE</t>
  </si>
  <si>
    <t>ACCOUNTING</t>
  </si>
  <si>
    <t>ADM</t>
  </si>
  <si>
    <t>APL</t>
  </si>
  <si>
    <t>SALES APPLICATI</t>
  </si>
  <si>
    <t>BMT</t>
  </si>
  <si>
    <t>BUILDING MTNC</t>
  </si>
  <si>
    <t>CAD ADMIN</t>
  </si>
  <si>
    <t>CLOCK-IN</t>
  </si>
  <si>
    <t>CLE</t>
  </si>
  <si>
    <t>CLEAN UP</t>
  </si>
  <si>
    <t>CMP</t>
  </si>
  <si>
    <t>COMPUTER ADM/IN</t>
  </si>
  <si>
    <t>CLOCK-OUT</t>
  </si>
  <si>
    <t>COM</t>
  </si>
  <si>
    <t>COMM MEETING</t>
  </si>
  <si>
    <t>CTR</t>
  </si>
  <si>
    <t>CUSTOMER TRAIN</t>
  </si>
  <si>
    <t>DWN</t>
  </si>
  <si>
    <t>MACHINE DOWN</t>
  </si>
  <si>
    <t>ENGR DISCUSSION</t>
  </si>
  <si>
    <t>FML</t>
  </si>
  <si>
    <t>FAMILY MEDICAL LEAVE</t>
  </si>
  <si>
    <t>INJ</t>
  </si>
  <si>
    <t>INJURY</t>
  </si>
  <si>
    <t>INP</t>
  </si>
  <si>
    <t>INTER PROJECTS</t>
  </si>
  <si>
    <t>INQ</t>
  </si>
  <si>
    <t>SALES INQUIRY</t>
  </si>
  <si>
    <t>INT</t>
  </si>
  <si>
    <t>INTEGRATION</t>
  </si>
  <si>
    <t>EXPED/FIND PART</t>
  </si>
  <si>
    <t>JTR</t>
  </si>
  <si>
    <t>JANITOR</t>
  </si>
  <si>
    <t>KAN</t>
  </si>
  <si>
    <t>KAN BAN</t>
  </si>
  <si>
    <t>LAB MAINTENANCE</t>
  </si>
  <si>
    <t>LEN</t>
  </si>
  <si>
    <t>LEAN MANUFACTURING</t>
  </si>
  <si>
    <t>LGL</t>
  </si>
  <si>
    <t>LNC</t>
  </si>
  <si>
    <t>SHOP LUNCH</t>
  </si>
  <si>
    <t>LSR</t>
  </si>
  <si>
    <t>LASOR/GLS BD</t>
  </si>
  <si>
    <t>MDL</t>
  </si>
  <si>
    <t>DL - Closed Job</t>
  </si>
  <si>
    <t>MHD</t>
  </si>
  <si>
    <t>MTL HANDLING</t>
  </si>
  <si>
    <t>MMT</t>
  </si>
  <si>
    <t>MACH / SHOP MNT</t>
  </si>
  <si>
    <t>MPM</t>
  </si>
  <si>
    <t>PREV MNT</t>
  </si>
  <si>
    <t>MTG</t>
  </si>
  <si>
    <t>MEETING</t>
  </si>
  <si>
    <t>ODP</t>
  </si>
  <si>
    <t>ODL PREP</t>
  </si>
  <si>
    <t>OTH</t>
  </si>
  <si>
    <t>PES</t>
  </si>
  <si>
    <t>PES LEGAL CASE</t>
  </si>
  <si>
    <t>PHO</t>
  </si>
  <si>
    <t>PHONE/TECH SUPP</t>
  </si>
  <si>
    <t>PHY</t>
  </si>
  <si>
    <t>PHYSICAL INV</t>
  </si>
  <si>
    <t>POU</t>
  </si>
  <si>
    <t>POINT-OF-USE</t>
  </si>
  <si>
    <t>PROJECT</t>
  </si>
  <si>
    <t>PRT</t>
  </si>
  <si>
    <t>PRINT ROOM</t>
  </si>
  <si>
    <t>PARTS SLS SUPP</t>
  </si>
  <si>
    <t>DEPT INSP</t>
  </si>
  <si>
    <t>QCI</t>
  </si>
  <si>
    <t>Q.C. INSPECTION</t>
  </si>
  <si>
    <t>QLT</t>
  </si>
  <si>
    <t>QUALITY MEETING</t>
  </si>
  <si>
    <t>RCV</t>
  </si>
  <si>
    <t>RECEIVING LABOR</t>
  </si>
  <si>
    <t>SAFETY RELATED</t>
  </si>
  <si>
    <t>SHIPPING</t>
  </si>
  <si>
    <t>SLS</t>
  </si>
  <si>
    <t>SPV</t>
  </si>
  <si>
    <t>SUPERVISION</t>
  </si>
  <si>
    <t>Service Order RTE</t>
  </si>
  <si>
    <t>STOCKROOM</t>
  </si>
  <si>
    <t>SUP</t>
  </si>
  <si>
    <t>TECH SUPPORT</t>
  </si>
  <si>
    <t>SYT</t>
  </si>
  <si>
    <t>SYTELINE IMPL</t>
  </si>
  <si>
    <t>TCE</t>
  </si>
  <si>
    <t>TNP</t>
  </si>
  <si>
    <t>TRNS NON-PRD</t>
  </si>
  <si>
    <t>TRN</t>
  </si>
  <si>
    <t>TRV</t>
  </si>
  <si>
    <t>TRAVEL</t>
  </si>
  <si>
    <t>UTL</t>
  </si>
  <si>
    <t>UTILITY</t>
  </si>
  <si>
    <t>WND</t>
  </si>
  <si>
    <t>WANDING MISSING</t>
  </si>
  <si>
    <t>000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</si>
  <si>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</si>
  <si>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</si>
  <si>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</si>
  <si>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</si>
  <si>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</si>
  <si>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</si>
  <si>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</si>
  <si>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</si>
  <si>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</si>
  <si>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</si>
  <si>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</si>
  <si>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</si>
  <si>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</si>
  <si>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</si>
  <si>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</si>
  <si>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</si>
  <si>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</si>
  <si>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PERSONAL HOLIDAY</t>
  </si>
  <si>
    <t>SHORT-TERM DIS - 60% PAY</t>
  </si>
  <si>
    <t>SHORT-TERM DIS - 100% PAY</t>
  </si>
  <si>
    <t>JURY DUTY</t>
  </si>
  <si>
    <t>OFFSITE DIRECT LABOR</t>
  </si>
  <si>
    <t>OFFSITE TRAINING</t>
  </si>
  <si>
    <t>018</t>
  </si>
  <si>
    <t>019</t>
  </si>
  <si>
    <t>020</t>
  </si>
  <si>
    <t>ENGINEERING</t>
  </si>
  <si>
    <t>021</t>
  </si>
  <si>
    <t>022</t>
  </si>
  <si>
    <t>BILLED REPAIR</t>
  </si>
  <si>
    <t>023</t>
  </si>
  <si>
    <t>INDIRECT</t>
  </si>
  <si>
    <t>024</t>
  </si>
  <si>
    <t>LUNCH</t>
  </si>
  <si>
    <t>025</t>
  </si>
  <si>
    <t>OFFICE</t>
  </si>
  <si>
    <t>026</t>
  </si>
  <si>
    <t>027</t>
  </si>
  <si>
    <t>028</t>
  </si>
  <si>
    <t>FACILITIES REPAIR &amp; MAINTENANCE</t>
  </si>
  <si>
    <t>029</t>
  </si>
  <si>
    <t>FLATBUSH BUILDING CONSTRUCTION</t>
  </si>
  <si>
    <t>030</t>
  </si>
  <si>
    <t>SHIPPING &amp; RECEIVING</t>
  </si>
  <si>
    <t>031</t>
  </si>
  <si>
    <t>EQUIPMENT REPAIR &amp; MAINTENANCE</t>
  </si>
  <si>
    <t>032</t>
  </si>
  <si>
    <t>033</t>
  </si>
  <si>
    <t>034</t>
  </si>
  <si>
    <t>SHOP CLEANING</t>
  </si>
  <si>
    <t>035</t>
  </si>
  <si>
    <t>TOOLING &amp; FIXTURES</t>
  </si>
  <si>
    <t>Work Days</t>
  </si>
  <si>
    <t>LABOR</t>
  </si>
  <si>
    <t>Resource</t>
  </si>
  <si>
    <t>Resource Type</t>
  </si>
  <si>
    <t>Sequence Rule</t>
  </si>
  <si>
    <t>Selection Rule</t>
  </si>
  <si>
    <t>Tiered Rule 1</t>
  </si>
  <si>
    <t>Tiered Rule 2</t>
  </si>
  <si>
    <t>Tiered Rule 3</t>
  </si>
  <si>
    <t>Selection Value</t>
  </si>
  <si>
    <t>Must Complete</t>
  </si>
  <si>
    <t>Maximum Overrun</t>
  </si>
  <si>
    <t>Setup Delay</t>
  </si>
  <si>
    <t>Allocation Type</t>
  </si>
  <si>
    <t>Item Set Up For</t>
  </si>
  <si>
    <t>Summary Data Collection</t>
  </si>
  <si>
    <t>Schedule Data Collection</t>
  </si>
  <si>
    <t>Final Queue Data Collection</t>
  </si>
  <si>
    <t>Load Profile Data Collection</t>
  </si>
  <si>
    <t>Infinite Planning</t>
  </si>
  <si>
    <t>Infinite Scheduling</t>
  </si>
  <si>
    <t>Quantity</t>
  </si>
  <si>
    <t>Shift ID#1</t>
  </si>
  <si>
    <t>Shift ID#1 Description</t>
  </si>
  <si>
    <t>Shift ID#2</t>
  </si>
  <si>
    <t>Shift ID#2 Description</t>
  </si>
  <si>
    <t>Shift ID#3</t>
  </si>
  <si>
    <t>Shift ID#3 Description</t>
  </si>
  <si>
    <t>Shift ID#4</t>
  </si>
  <si>
    <t>Shift ID#4 Description</t>
  </si>
  <si>
    <t>BOM Type</t>
  </si>
  <si>
    <t>Job</t>
  </si>
  <si>
    <t>Default WC</t>
  </si>
  <si>
    <t>Parent Resource</t>
  </si>
  <si>
    <t>Cycle Time</t>
  </si>
  <si>
    <t>Labor Type</t>
  </si>
  <si>
    <t>Scrap Factor</t>
  </si>
  <si>
    <t>Fixture Mounted</t>
  </si>
  <si>
    <t>Fixture Required</t>
  </si>
  <si>
    <t>Weight</t>
  </si>
  <si>
    <t>Weight U/M</t>
  </si>
  <si>
    <t>Length</t>
  </si>
  <si>
    <t>Length U/M</t>
  </si>
  <si>
    <t>Width</t>
  </si>
  <si>
    <t>Width U/M</t>
  </si>
  <si>
    <t>Height</t>
  </si>
  <si>
    <t>Height U/M</t>
  </si>
  <si>
    <t>Clamp Force</t>
  </si>
  <si>
    <t>Clamp Force U/M</t>
  </si>
  <si>
    <t>Injection Pressure</t>
  </si>
  <si>
    <t>Injection Pressure U/M</t>
  </si>
  <si>
    <t>Injection Rate</t>
  </si>
  <si>
    <t>Injection Rate U/M</t>
  </si>
  <si>
    <t>Fixture</t>
  </si>
  <si>
    <t>Plasticizing Rate</t>
  </si>
  <si>
    <t>Plasticizing Rate U/M</t>
  </si>
  <si>
    <t>Nozzle Radius</t>
  </si>
  <si>
    <t>Nozzle Radius U/M</t>
  </si>
  <si>
    <t>Extraction Stroke</t>
  </si>
  <si>
    <t>Extraction Stroke U/M</t>
  </si>
  <si>
    <t>Cycle Time Min</t>
  </si>
  <si>
    <t>Cycle Time Min U/M</t>
  </si>
  <si>
    <t>Cycle Time Max</t>
  </si>
  <si>
    <t>Cycle Time Max U/M</t>
  </si>
  <si>
    <t>Capacity Weight Min</t>
  </si>
  <si>
    <t>Capacity Weight Min U/M</t>
  </si>
  <si>
    <t>Capacity Weight Max</t>
  </si>
  <si>
    <t>Capacity Weight Max U/M</t>
  </si>
  <si>
    <t>Capacity Height Min</t>
  </si>
  <si>
    <t>Capacity Height Min U/M</t>
  </si>
  <si>
    <t>Capacity Height Max</t>
  </si>
  <si>
    <t>Capacity Height Max U/M</t>
  </si>
  <si>
    <t>Capacity Width Min</t>
  </si>
  <si>
    <t>Capacity Width Min U/M</t>
  </si>
  <si>
    <t>Capacity Width Max</t>
  </si>
  <si>
    <t>Capacity Width Max U/M</t>
  </si>
  <si>
    <t>Capacity Length Min</t>
  </si>
  <si>
    <t>Capacity Length Min U/M</t>
  </si>
  <si>
    <t>Capacity Length Max</t>
  </si>
  <si>
    <t>Capacity Length Max U/M</t>
  </si>
  <si>
    <t>Maintenance ID Prefix</t>
  </si>
  <si>
    <t>Schedule Frequency</t>
  </si>
  <si>
    <t>Schedule Frequency Type</t>
  </si>
  <si>
    <t>Planned Service Duration</t>
  </si>
  <si>
    <t>Planned Service Duration Units</t>
  </si>
  <si>
    <t>Last Service Cycles</t>
  </si>
  <si>
    <t>Last Service Date</t>
  </si>
  <si>
    <t>Next Service Cycle</t>
  </si>
  <si>
    <t>Next Service Date</t>
  </si>
  <si>
    <t>Accumulative Cycle</t>
  </si>
  <si>
    <t>Planned Service Cycle</t>
  </si>
  <si>
    <t>Life Expected Cycle</t>
  </si>
  <si>
    <t>1110-L1</t>
  </si>
  <si>
    <t>SAW CELL LABOR</t>
  </si>
  <si>
    <t>Global Sequencing Rule</t>
  </si>
  <si>
    <t>Sequencing Rule</t>
  </si>
  <si>
    <t>N</t>
  </si>
  <si>
    <t>Temporary</t>
  </si>
  <si>
    <t>Y</t>
  </si>
  <si>
    <t>SHIFT1</t>
  </si>
  <si>
    <t>05:00-14:00</t>
  </si>
  <si>
    <t>SHIFT2</t>
  </si>
  <si>
    <t>14:00-24:00</t>
  </si>
  <si>
    <t>Co-job</t>
  </si>
  <si>
    <t>Cycles</t>
  </si>
  <si>
    <t>1411-L1</t>
  </si>
  <si>
    <t>DRILL CELL</t>
  </si>
  <si>
    <t>2000-L1</t>
  </si>
  <si>
    <t>SMALL FABRICATION</t>
  </si>
  <si>
    <t>2000-L2</t>
  </si>
  <si>
    <t>2050-L1</t>
  </si>
  <si>
    <t>TRUMPF FABRICATION</t>
  </si>
  <si>
    <t>2050-L2</t>
  </si>
  <si>
    <t>2200-L1</t>
  </si>
  <si>
    <t>DEBURR CELL</t>
  </si>
  <si>
    <t>3210-L1</t>
  </si>
  <si>
    <t>SMALL WELD</t>
  </si>
  <si>
    <t>3210-L2</t>
  </si>
  <si>
    <t>3210-L3</t>
  </si>
  <si>
    <t>3210-L4</t>
  </si>
  <si>
    <t>3210-L5</t>
  </si>
  <si>
    <t>3210-L6</t>
  </si>
  <si>
    <t>3210-L7</t>
  </si>
  <si>
    <t>3220-L1</t>
  </si>
  <si>
    <t>LARGE WELD</t>
  </si>
  <si>
    <t>3220-L10</t>
  </si>
  <si>
    <t>3220-L11</t>
  </si>
  <si>
    <t>3220-L2</t>
  </si>
  <si>
    <t>3220-L3</t>
  </si>
  <si>
    <t>3220-L4</t>
  </si>
  <si>
    <t>3220-L5</t>
  </si>
  <si>
    <t>3220-L6</t>
  </si>
  <si>
    <t>3220-L7</t>
  </si>
  <si>
    <t>3220-L8</t>
  </si>
  <si>
    <t>3220-L9</t>
  </si>
  <si>
    <t>4020-L1</t>
  </si>
  <si>
    <t>LASER</t>
  </si>
  <si>
    <t>4110-L1</t>
  </si>
  <si>
    <t>SMALL/MEDIUM FINISHING</t>
  </si>
  <si>
    <t>4110-L2</t>
  </si>
  <si>
    <t>4120-L1</t>
  </si>
  <si>
    <t>GLASS BEAD</t>
  </si>
  <si>
    <t>5110-L1</t>
  </si>
  <si>
    <t>PICK</t>
  </si>
  <si>
    <t>5220-L1</t>
  </si>
  <si>
    <t>OUTSIDE PROCESSING-MECHANICAL</t>
  </si>
  <si>
    <t>OUTSIDE OPERATIONS</t>
  </si>
  <si>
    <t>5230-L1</t>
  </si>
  <si>
    <t>OUTSIDE PROCESSING-ELECTRICAL</t>
  </si>
  <si>
    <t>5410-L1</t>
  </si>
  <si>
    <t>CRATING AND PACKAGING</t>
  </si>
  <si>
    <t>5410-L2</t>
  </si>
  <si>
    <t>6110-L1</t>
  </si>
  <si>
    <t>ASSEMBLY BAY 4-SMALL</t>
  </si>
  <si>
    <t>6110-L2</t>
  </si>
  <si>
    <t>6110-L3</t>
  </si>
  <si>
    <t>6110-L4</t>
  </si>
  <si>
    <t>6130-L1</t>
  </si>
  <si>
    <t>MULTI BUILD CELL</t>
  </si>
  <si>
    <t>6130-L2</t>
  </si>
  <si>
    <t>6130-L3</t>
  </si>
  <si>
    <t>6130-L4</t>
  </si>
  <si>
    <t>6130-L5</t>
  </si>
  <si>
    <t>6130-L6</t>
  </si>
  <si>
    <t>MULTIBUILD CELL</t>
  </si>
  <si>
    <t>6150-L1</t>
  </si>
  <si>
    <t>ELECTRICAL ASSEMBLY</t>
  </si>
  <si>
    <t>6150-L2</t>
  </si>
  <si>
    <t>6190-L1</t>
  </si>
  <si>
    <t>SMALL TEST</t>
  </si>
  <si>
    <t>7110-L1</t>
  </si>
  <si>
    <t>LARGE FINISHING</t>
  </si>
  <si>
    <t>7111-L1</t>
  </si>
  <si>
    <t>ASSEMBLY BAY 1-OVENS</t>
  </si>
  <si>
    <t>7111-L2</t>
  </si>
  <si>
    <t>7112-L1</t>
  </si>
  <si>
    <t>ASSEMBLY BAY 2-FREEZER</t>
  </si>
  <si>
    <t>7112-L2</t>
  </si>
  <si>
    <t>7112-L3</t>
  </si>
  <si>
    <t>7112-L4</t>
  </si>
  <si>
    <t>7113-L1</t>
  </si>
  <si>
    <t>ASSEMBLY BAY 3-FRYER</t>
  </si>
  <si>
    <t>7190-L1</t>
  </si>
  <si>
    <t>LARGE EQUIPMENT TEST</t>
  </si>
  <si>
    <t>7200-L1</t>
  </si>
  <si>
    <t>LARGE FABRICATION</t>
  </si>
  <si>
    <t>7200-L2</t>
  </si>
  <si>
    <t>8100-L1</t>
  </si>
  <si>
    <t>DSI CELL</t>
  </si>
  <si>
    <t>8200-L1</t>
  </si>
  <si>
    <t>BAR-CAP CELL-KINGSTON</t>
  </si>
  <si>
    <t>8300-L1</t>
  </si>
  <si>
    <t>SMALL PARTS MACHINING CELL</t>
  </si>
  <si>
    <t>8400-L1</t>
  </si>
  <si>
    <t>MACHINING CELL</t>
  </si>
  <si>
    <t>8400-L2</t>
  </si>
  <si>
    <t>9050-L1</t>
  </si>
  <si>
    <t>9060-L1</t>
  </si>
  <si>
    <t>9070-L1</t>
  </si>
  <si>
    <t>APPLICATIONS</t>
  </si>
  <si>
    <t>9080-L1</t>
  </si>
  <si>
    <t>SERVICE-S/U AND TRAINING</t>
  </si>
  <si>
    <t>9081-L1</t>
  </si>
  <si>
    <t>SERVICE-INSTALL</t>
  </si>
  <si>
    <t>9160-L1</t>
  </si>
  <si>
    <t>WELLS FARGO EXPENSES</t>
  </si>
  <si>
    <t>9971-L1</t>
  </si>
  <si>
    <t>9979-L1</t>
  </si>
  <si>
    <t>9999-L1</t>
  </si>
  <si>
    <t>A100-L1</t>
  </si>
  <si>
    <t>ALPHARETTA PICK</t>
  </si>
  <si>
    <t>Permanent</t>
  </si>
  <si>
    <t>A300-L1</t>
  </si>
  <si>
    <t>ALPHARETTA ASSEMBLY</t>
  </si>
  <si>
    <t>PHT-L1</t>
  </si>
  <si>
    <t>PHANTOM</t>
  </si>
  <si>
    <t>PRINT-L1</t>
  </si>
  <si>
    <t>REWORK-L1</t>
  </si>
  <si>
    <t>3215-L1</t>
  </si>
  <si>
    <t>ROBOT WELD</t>
  </si>
  <si>
    <t>RL101</t>
  </si>
  <si>
    <t>CLEAN/PACK/SHIP M01</t>
  </si>
  <si>
    <t>08:00-16:00</t>
  </si>
  <si>
    <t>RL110</t>
  </si>
  <si>
    <t>TEST M01</t>
  </si>
  <si>
    <t>RL121</t>
  </si>
  <si>
    <t>ELECTRICAL ASSEMBLY M01</t>
  </si>
  <si>
    <t>RL122</t>
  </si>
  <si>
    <t>ELECTRICAL ASSEMBLY M02</t>
  </si>
  <si>
    <t>RL123</t>
  </si>
  <si>
    <t>ELECTRICAL ASSEMBLY M03</t>
  </si>
  <si>
    <t>RL124</t>
  </si>
  <si>
    <t>ELECTRICAL ASSEMBLY M04</t>
  </si>
  <si>
    <t>RL125</t>
  </si>
  <si>
    <t>ELECTRICAL ASSEMBLY M05</t>
  </si>
  <si>
    <t>RL131</t>
  </si>
  <si>
    <t>MACHINE PREP M01</t>
  </si>
  <si>
    <t>RL141</t>
  </si>
  <si>
    <t>MECHANICAL ASSEMBLY M01</t>
  </si>
  <si>
    <t>RL142</t>
  </si>
  <si>
    <t>MECHANICAL ASSEMBLY M02</t>
  </si>
  <si>
    <t>RL143</t>
  </si>
  <si>
    <t>MECHANICAL ASSEMBLY M03</t>
  </si>
  <si>
    <t>RL144</t>
  </si>
  <si>
    <t>MECHANICAL ASSEMBLY M04</t>
  </si>
  <si>
    <t>RL145</t>
  </si>
  <si>
    <t>MECHANICAL ASSEMBLY M05</t>
  </si>
  <si>
    <t>RL151</t>
  </si>
  <si>
    <t>BAR CAP LR01</t>
  </si>
  <si>
    <t>RL211</t>
  </si>
  <si>
    <t>BEAD BLAST L01</t>
  </si>
  <si>
    <t>RL231</t>
  </si>
  <si>
    <t>METAL FINISHING / PREP L01</t>
  </si>
  <si>
    <t>RL301</t>
  </si>
  <si>
    <t>WELDING L01</t>
  </si>
  <si>
    <t>RL302</t>
  </si>
  <si>
    <t>WELDING L02</t>
  </si>
  <si>
    <t>RL303</t>
  </si>
  <si>
    <t>WELDING L03</t>
  </si>
  <si>
    <t>RL304</t>
  </si>
  <si>
    <t>WELDING L04</t>
  </si>
  <si>
    <t>RL401</t>
  </si>
  <si>
    <t>PART MARKING L01</t>
  </si>
  <si>
    <t>RL411</t>
  </si>
  <si>
    <t>CNC BRAKE L01</t>
  </si>
  <si>
    <t>RL421</t>
  </si>
  <si>
    <t>CNC LATHE L01</t>
  </si>
  <si>
    <t>RL422</t>
  </si>
  <si>
    <t>CNC LATHE L02</t>
  </si>
  <si>
    <t>RL423</t>
  </si>
  <si>
    <t>CNC LATHE L03</t>
  </si>
  <si>
    <t>RL424</t>
  </si>
  <si>
    <t>CNC LATHE L04</t>
  </si>
  <si>
    <t>RL431</t>
  </si>
  <si>
    <t>CNC MILLING CENTER L01</t>
  </si>
  <si>
    <t>RL441</t>
  </si>
  <si>
    <t>WATER JET L01</t>
  </si>
  <si>
    <t>RL442</t>
  </si>
  <si>
    <t>LASER L01</t>
  </si>
  <si>
    <t>RL451</t>
  </si>
  <si>
    <t>MANUAL LATHE L01</t>
  </si>
  <si>
    <t>RL461</t>
  </si>
  <si>
    <t>MANUAL MILLING / DRILL PRESS L01</t>
  </si>
  <si>
    <t>RL462</t>
  </si>
  <si>
    <t>MANUAL MILLING / DRILL PRESS L02</t>
  </si>
  <si>
    <t>RL471</t>
  </si>
  <si>
    <t>BROACHING L01</t>
  </si>
  <si>
    <t>RL491</t>
  </si>
  <si>
    <t>SAW HORIZONTAL L01</t>
  </si>
  <si>
    <t>RL601</t>
  </si>
  <si>
    <t>PICK PARTS L01</t>
  </si>
  <si>
    <t>RL701</t>
  </si>
  <si>
    <t>SERVICE DEPT L01</t>
  </si>
  <si>
    <t>RL801</t>
  </si>
  <si>
    <t>NON-CONFORMANCE L01</t>
  </si>
  <si>
    <t>RL901</t>
  </si>
  <si>
    <t>OUTSIDE SERVICE L01</t>
  </si>
  <si>
    <t>PCAL</t>
  </si>
  <si>
    <t>PURCHASING CALENDAR</t>
  </si>
  <si>
    <t>Buffer In Time</t>
  </si>
  <si>
    <t>Buffer Out Time</t>
  </si>
  <si>
    <t>Infinite Capacity After</t>
  </si>
  <si>
    <t>Allocation Rule</t>
  </si>
  <si>
    <t>Infinite</t>
  </si>
  <si>
    <t>Reallocate</t>
  </si>
  <si>
    <t>Load Profile Information Collection</t>
  </si>
  <si>
    <t>Summary Information Collection</t>
  </si>
  <si>
    <t>1110-LRG</t>
  </si>
  <si>
    <t>SAW CELL</t>
  </si>
  <si>
    <t>L</t>
  </si>
  <si>
    <t>1411-LRG</t>
  </si>
  <si>
    <t>2000-LRG</t>
  </si>
  <si>
    <t>FABRICATION</t>
  </si>
  <si>
    <t>2050-LRG</t>
  </si>
  <si>
    <t>TRUMPF FORM</t>
  </si>
  <si>
    <t>2200-LRG</t>
  </si>
  <si>
    <t>3220-LRG</t>
  </si>
  <si>
    <t>WELD</t>
  </si>
  <si>
    <t>4020-LRG</t>
  </si>
  <si>
    <t>4110-LRG</t>
  </si>
  <si>
    <t>FINISHING</t>
  </si>
  <si>
    <t>4120-LRG</t>
  </si>
  <si>
    <t>5110-LRG</t>
  </si>
  <si>
    <t>PICK OPERATION</t>
  </si>
  <si>
    <t>5220-LRG</t>
  </si>
  <si>
    <t>5230-LRG</t>
  </si>
  <si>
    <t>5410-LRG</t>
  </si>
  <si>
    <t>6110-LRG</t>
  </si>
  <si>
    <t>SUB-ASSEMBLY</t>
  </si>
  <si>
    <t>6130-LRG</t>
  </si>
  <si>
    <t>SMALL ASSEMBLY</t>
  </si>
  <si>
    <t>6150-LRG</t>
  </si>
  <si>
    <t>6190-LRG</t>
  </si>
  <si>
    <t>TEST</t>
  </si>
  <si>
    <t>7111-LRG</t>
  </si>
  <si>
    <t>LARGE ASSEMBLY</t>
  </si>
  <si>
    <t>8100-LRG</t>
  </si>
  <si>
    <t>8200-LRG</t>
  </si>
  <si>
    <t>8400-LRG</t>
  </si>
  <si>
    <t>9050-LRG</t>
  </si>
  <si>
    <t>9060-LRG</t>
  </si>
  <si>
    <t>9070-LRG</t>
  </si>
  <si>
    <t>9080-LRG</t>
  </si>
  <si>
    <t>9081-LRG</t>
  </si>
  <si>
    <t>9160-LRG</t>
  </si>
  <si>
    <t>9971-LRG</t>
  </si>
  <si>
    <t>9979-LRG</t>
  </si>
  <si>
    <t>9999-LRG</t>
  </si>
  <si>
    <t>A100-LRG</t>
  </si>
  <si>
    <t>A300-LRG</t>
  </si>
  <si>
    <t>PHT-LRG</t>
  </si>
  <si>
    <t>PRINT-LRG</t>
  </si>
  <si>
    <t>REWORK-LRG</t>
  </si>
  <si>
    <t>3215-LRG</t>
  </si>
  <si>
    <t>PICK  OPERATION</t>
  </si>
  <si>
    <t>GL100</t>
  </si>
  <si>
    <t>CLEAN/PACK/SHIP GL</t>
  </si>
  <si>
    <t>GL110</t>
  </si>
  <si>
    <t>GL120</t>
  </si>
  <si>
    <t>ELECTRICAL ASSEMBLY GL</t>
  </si>
  <si>
    <t>GL130</t>
  </si>
  <si>
    <t>MACHINE PREP GL</t>
  </si>
  <si>
    <t>GL140</t>
  </si>
  <si>
    <t>MECHANICAL ASSEMBLY GL</t>
  </si>
  <si>
    <t>GL150</t>
  </si>
  <si>
    <t>BAR CAP GL</t>
  </si>
  <si>
    <t>GL210</t>
  </si>
  <si>
    <t>BEAD BLAST GL</t>
  </si>
  <si>
    <t>GL230</t>
  </si>
  <si>
    <t>METAL FINISHING / PREP GL</t>
  </si>
  <si>
    <t>GL300</t>
  </si>
  <si>
    <t>WELDING GL</t>
  </si>
  <si>
    <t>GL400</t>
  </si>
  <si>
    <t>PART MARKING GL</t>
  </si>
  <si>
    <t>GL410</t>
  </si>
  <si>
    <t>CNC BRAKE GL</t>
  </si>
  <si>
    <t>GL420</t>
  </si>
  <si>
    <t>CNC LATHE GL</t>
  </si>
  <si>
    <t>GL430</t>
  </si>
  <si>
    <t>CNC MILLING CENTER GL</t>
  </si>
  <si>
    <t>GL440</t>
  </si>
  <si>
    <t>WATER JET GL</t>
  </si>
  <si>
    <t>GL445</t>
  </si>
  <si>
    <t>GL450</t>
  </si>
  <si>
    <t>MANUAL LATHE GL</t>
  </si>
  <si>
    <t>GL460</t>
  </si>
  <si>
    <t>MANUAL MILLING MACHINE GL</t>
  </si>
  <si>
    <t>GL470</t>
  </si>
  <si>
    <t>BROACHING GL</t>
  </si>
  <si>
    <t>GL490</t>
  </si>
  <si>
    <t>SAW HORIZONTAL GL</t>
  </si>
  <si>
    <t>GL600</t>
  </si>
  <si>
    <t>PICK PARTS GL</t>
  </si>
  <si>
    <t>GL700</t>
  </si>
  <si>
    <t>SERVICE DEPT GL</t>
  </si>
  <si>
    <t>GL800</t>
  </si>
  <si>
    <t>NON-CONFORMANCE GL</t>
  </si>
  <si>
    <t>GL900</t>
  </si>
  <si>
    <t>OUTSIDE SERVICE GL</t>
  </si>
  <si>
    <t>Work Center</t>
  </si>
  <si>
    <t>Dept Description</t>
  </si>
  <si>
    <t>Alt. Work Ctr</t>
  </si>
  <si>
    <t>Alt. Work Ctr Name</t>
  </si>
  <si>
    <t>Shift ID</t>
  </si>
  <si>
    <t>Backflush</t>
  </si>
  <si>
    <t>Overhead Basis</t>
  </si>
  <si>
    <t>Schedule Driver</t>
  </si>
  <si>
    <t>Efficiency</t>
  </si>
  <si>
    <t>Queue Hours</t>
  </si>
  <si>
    <t>Finish Hours</t>
  </si>
  <si>
    <t>Control Point</t>
  </si>
  <si>
    <t>Setup Rate</t>
  </si>
  <si>
    <t>Run Rate (Lbr)</t>
  </si>
  <si>
    <t>Fix Mach Ovhd Rate</t>
  </si>
  <si>
    <t>Var Mach Ovhd Rate</t>
  </si>
  <si>
    <t>Avg Setup Rate</t>
  </si>
  <si>
    <t>Avg Run Rate (Lbr)</t>
  </si>
  <si>
    <t>Fix Mach Ovhd Applied Acct</t>
  </si>
  <si>
    <t>Fix Mach Ovhd Appl Acct Unit1</t>
  </si>
  <si>
    <t>Fix Mach Ovhd Appl Acct Unit2</t>
  </si>
  <si>
    <t>Fix Mach Ovhd Appl Acct Unit3</t>
  </si>
  <si>
    <t>Fix Mach Ovhd Appl Acct Unit4</t>
  </si>
  <si>
    <t>Fix Mach Ovhd Appl Acct Description</t>
  </si>
  <si>
    <t>Var Mach Ovhd Applied Acct</t>
  </si>
  <si>
    <t>Var Mach Ovhd Appl Acct Unit1</t>
  </si>
  <si>
    <t>Var Mach Ovhd Appl Acct Unit2</t>
  </si>
  <si>
    <t>Var Mach Ovhd Appl Acct Unit3</t>
  </si>
  <si>
    <t>Var Mach Ovhd Appl Acct Unit4</t>
  </si>
  <si>
    <t>Var Mach Ovhd Appl Acct Description</t>
  </si>
  <si>
    <t>Material WIP Acct</t>
  </si>
  <si>
    <t>Material WIP Acct Unit1</t>
  </si>
  <si>
    <t>Material WIP Acct Unit2</t>
  </si>
  <si>
    <t>Material WIP Acct Unit3</t>
  </si>
  <si>
    <t>Material WIP Acct Unit4</t>
  </si>
  <si>
    <t>Material WIP Acct Description</t>
  </si>
  <si>
    <t>Labor WIP Acct</t>
  </si>
  <si>
    <t>Labor WIP Acct Unit1</t>
  </si>
  <si>
    <t>Labor WIP Acct Unit2</t>
  </si>
  <si>
    <t>Labor WIP Acct Unit3</t>
  </si>
  <si>
    <t>Labor WIP Acct Unit4</t>
  </si>
  <si>
    <t>Labor WIP Acct Description</t>
  </si>
  <si>
    <t>Fixed Ovhd WIP Acct</t>
  </si>
  <si>
    <t>Fix Ovhd WIP Acct Unit1</t>
  </si>
  <si>
    <t>Fix Ovhd WIP Acct Unit2</t>
  </si>
  <si>
    <t>Fix Ovhd WIP Acct Unit3</t>
  </si>
  <si>
    <t>Fix Ovhd WIP Acct Unit4</t>
  </si>
  <si>
    <t>Fix Ovhd WIP Acct Description</t>
  </si>
  <si>
    <t>Var Ovhd WIP Acct</t>
  </si>
  <si>
    <t>Var Ovhd WIP Acct Unit1</t>
  </si>
  <si>
    <t>Var Ovhd WIP Acct Unit2</t>
  </si>
  <si>
    <t>Var Ovhd WIP Acct Unit3</t>
  </si>
  <si>
    <t>Var Ovhd WIP Acct Unit4</t>
  </si>
  <si>
    <t>Var Ovhd WIP Acct Description</t>
  </si>
  <si>
    <t>Outside WIP Acct</t>
  </si>
  <si>
    <t>Outside WIP Acct Unit1</t>
  </si>
  <si>
    <t>Outside WIP Acct Unit2</t>
  </si>
  <si>
    <t>Outside WIP Acct Unit3</t>
  </si>
  <si>
    <t>Outside WIP Acct Unit4</t>
  </si>
  <si>
    <t>Outside WIP Acct Description</t>
  </si>
  <si>
    <t>Material Usage Variance</t>
  </si>
  <si>
    <t>Material Usage Var Acct Unit1</t>
  </si>
  <si>
    <t>Material Usage Var Acct Unit2</t>
  </si>
  <si>
    <t>Material Usage Var Acct Unit3</t>
  </si>
  <si>
    <t>Material Usage Var Acct Unit4</t>
  </si>
  <si>
    <t>Material Usage Var Acct Description</t>
  </si>
  <si>
    <t>Labor Rate Variance</t>
  </si>
  <si>
    <t>Labor Rate Var Acct Unit1</t>
  </si>
  <si>
    <t>Labor Rate Var Acct Unit2</t>
  </si>
  <si>
    <t>Labor Rate Var Acct Unit3</t>
  </si>
  <si>
    <t>Labor Rate Var Acct Unit4</t>
  </si>
  <si>
    <t>Labor Rate Var Acct Description</t>
  </si>
  <si>
    <t>Labor Usage Variance</t>
  </si>
  <si>
    <t>Labor Usage Var Acct Unit1</t>
  </si>
  <si>
    <t>Labor Usage Var Acct Unit2</t>
  </si>
  <si>
    <t>Labor Usage Var Acct Unit3</t>
  </si>
  <si>
    <t>Labor Usage Var Acct Unit4</t>
  </si>
  <si>
    <t>Labor Usage Var Acct Description</t>
  </si>
  <si>
    <t>Fix Matl Ovhd Usage</t>
  </si>
  <si>
    <t>Fix Mat Ovhd Usage Acct Unit1</t>
  </si>
  <si>
    <t>Fix Mat Ovhd Usage Acct Unit2</t>
  </si>
  <si>
    <t>Fix Mat Ovhd Usage Acct Unit3</t>
  </si>
  <si>
    <t>Fix Mat Ovhd Usage Acct Unit4</t>
  </si>
  <si>
    <t>Fix Mat Ovhd Usage Acct Description</t>
  </si>
  <si>
    <t>Var Matl Ovhd Usage</t>
  </si>
  <si>
    <t>Var Mat Ovhd Usage Acct Unit1</t>
  </si>
  <si>
    <t>Var Mat Ovhd Usage Acct Unit2</t>
  </si>
  <si>
    <t>Var Mat Ovhd Usage Acct Unit3</t>
  </si>
  <si>
    <t>Var Mat Ovhd Usage Acct Unit4</t>
  </si>
  <si>
    <t>Var Mat Ovhd Usage Acct Description</t>
  </si>
  <si>
    <t>Fix Labor Ovhd Usage</t>
  </si>
  <si>
    <t>Fix Lbr Ovhd Usage Acct Unit1</t>
  </si>
  <si>
    <t>Fix Lbr Ovhd Usage Acct Unit2</t>
  </si>
  <si>
    <t>Fix Lbr Ovhd Usage Acct Unit3</t>
  </si>
  <si>
    <t>Fix Lbr Ovhd Usage Acct Unit4</t>
  </si>
  <si>
    <t>Fix Labor Ovhd Usage Description</t>
  </si>
  <si>
    <t>Var Labor Ovhd Usage</t>
  </si>
  <si>
    <t>Var Lbr Ovhd Usage Acct Unit1</t>
  </si>
  <si>
    <t>Var Lbr Ovhd Usage Acct Unit2</t>
  </si>
  <si>
    <t>Var Lbr Ovhd Usage Acct Unit3</t>
  </si>
  <si>
    <t>Var Lbr Ovhd Usage Acct Unit4</t>
  </si>
  <si>
    <t>Var Lbr Ovhd Usage Acct Description</t>
  </si>
  <si>
    <t>Fix Mach Ovhd Usage</t>
  </si>
  <si>
    <t>Fix Mach Ovhd Usage Acct Unit1</t>
  </si>
  <si>
    <t>Fix Mach Ovhd Usage Acct Unit2</t>
  </si>
  <si>
    <t>Fix Mach Ovhd Usage Acct Unit3</t>
  </si>
  <si>
    <t>Fix Mach Ovhd Usage Acct Unit4</t>
  </si>
  <si>
    <t>Fix Mach Ovhd Usage Acct Description</t>
  </si>
  <si>
    <t>Var Mach Ovhd Usage</t>
  </si>
  <si>
    <t>Var Mach Ovhd Usage Acct Unit1</t>
  </si>
  <si>
    <t>Var Mach Ovhd Usage Acct Unit2</t>
  </si>
  <si>
    <t>Var Mach Ovhd Usage Acct Unit3</t>
  </si>
  <si>
    <t>Var Mach Ovhd Usage Acct Unit4</t>
  </si>
  <si>
    <t>Var Mach Ovhd Usage Acct Description</t>
  </si>
  <si>
    <t>Total Qty Queued</t>
  </si>
  <si>
    <t>Total Setup Hours</t>
  </si>
  <si>
    <t>Total Run Hours (Lbr)</t>
  </si>
  <si>
    <t>Total Run Hours (Mach)</t>
  </si>
  <si>
    <t>Avg Queue Hours</t>
  </si>
  <si>
    <t>Material WIP</t>
  </si>
  <si>
    <t>Labor WIP</t>
  </si>
  <si>
    <t>Fix Ovhd WIP</t>
  </si>
  <si>
    <t>Var Ovhd WIP</t>
  </si>
  <si>
    <t>Outside WIP</t>
  </si>
  <si>
    <t>Total WIP</t>
  </si>
  <si>
    <t>Neither</t>
  </si>
  <si>
    <t>SERVICE - INSTALL</t>
  </si>
  <si>
    <t>A100</t>
  </si>
  <si>
    <t>A300</t>
  </si>
  <si>
    <t>PHT</t>
  </si>
  <si>
    <t>PRINT</t>
  </si>
  <si>
    <t>WC100</t>
  </si>
  <si>
    <t>CLEAN/PACK/SHIP</t>
  </si>
  <si>
    <t>WC110</t>
  </si>
  <si>
    <t>WC120</t>
  </si>
  <si>
    <t>WC125</t>
  </si>
  <si>
    <t>PANEL BUILD</t>
  </si>
  <si>
    <t>WC130</t>
  </si>
  <si>
    <t>MACHINE PREP</t>
  </si>
  <si>
    <t>WC140</t>
  </si>
  <si>
    <t>MECHANICAL ASSEMBLY</t>
  </si>
  <si>
    <t>WC150</t>
  </si>
  <si>
    <t>BAR CAP</t>
  </si>
  <si>
    <t>WC210</t>
  </si>
  <si>
    <t>BEAD BLAST</t>
  </si>
  <si>
    <t>Both</t>
  </si>
  <si>
    <t>WC230</t>
  </si>
  <si>
    <t>METAL FINISHING / PREP</t>
  </si>
  <si>
    <t>WC300</t>
  </si>
  <si>
    <t>WELDING</t>
  </si>
  <si>
    <t>WC400</t>
  </si>
  <si>
    <t>PART MARKING</t>
  </si>
  <si>
    <t>WC410</t>
  </si>
  <si>
    <t>CNC BRAKE</t>
  </si>
  <si>
    <t>WC420</t>
  </si>
  <si>
    <t>CNC LATHE</t>
  </si>
  <si>
    <t>WC430</t>
  </si>
  <si>
    <t>CNC MILLING CENTER</t>
  </si>
  <si>
    <t>WC440</t>
  </si>
  <si>
    <t>WATER JET</t>
  </si>
  <si>
    <t>WC445</t>
  </si>
  <si>
    <t>WC450</t>
  </si>
  <si>
    <t>MANUAL LATHE</t>
  </si>
  <si>
    <t>WC460</t>
  </si>
  <si>
    <t>MANUAL MILL/DRILL PRESS</t>
  </si>
  <si>
    <t>WC470</t>
  </si>
  <si>
    <t>BROACHING</t>
  </si>
  <si>
    <t>WC490</t>
  </si>
  <si>
    <t>SAW</t>
  </si>
  <si>
    <t>WC600</t>
  </si>
  <si>
    <t>PICK PARTS</t>
  </si>
  <si>
    <t>WC700</t>
  </si>
  <si>
    <t>SERVICE DEPT</t>
  </si>
  <si>
    <t>WC800</t>
  </si>
  <si>
    <t>WC900</t>
  </si>
  <si>
    <t>OUTSIDE SERVICE</t>
  </si>
  <si>
    <t>Message Type</t>
  </si>
  <si>
    <t>Table Or Description</t>
  </si>
  <si>
    <t>Fields</t>
  </si>
  <si>
    <t>SYSTEM</t>
  </si>
  <si>
    <t>User Login</t>
  </si>
  <si>
    <t>Open Form</t>
  </si>
  <si>
    <t>Modify Form/Object</t>
  </si>
  <si>
    <t>Event Audit</t>
  </si>
  <si>
    <t>User Login Failure</t>
  </si>
  <si>
    <t>Database</t>
  </si>
  <si>
    <t>sitenet_mst</t>
  </si>
  <si>
    <t>*</t>
  </si>
  <si>
    <t>adp_parm_mst</t>
  </si>
  <si>
    <t>app_workflow_parm</t>
  </si>
  <si>
    <t>apparms_mst</t>
  </si>
  <si>
    <t>apparms_mst_all</t>
  </si>
  <si>
    <t>aps_parm_mst</t>
  </si>
  <si>
    <t>aps_parm_mst_all</t>
  </si>
  <si>
    <t>arparms_mst</t>
  </si>
  <si>
    <t>arparms_mst_all</t>
  </si>
  <si>
    <t>bom_bulk_import_parms_mst</t>
  </si>
  <si>
    <t>cad_parm_mst</t>
  </si>
  <si>
    <t>cci_parms_mst</t>
  </si>
  <si>
    <t>ConfigParms</t>
  </si>
  <si>
    <t>coparms_mst</t>
  </si>
  <si>
    <t>coparms_mst_all</t>
  </si>
  <si>
    <t>currparms_mst</t>
  </si>
  <si>
    <t>currparms_mst_all</t>
  </si>
  <si>
    <t>dcparm_mst</t>
  </si>
  <si>
    <t>dcparm_mst_all</t>
  </si>
  <si>
    <t>edi_parms_mst</t>
  </si>
  <si>
    <t>euro_parms_mst</t>
  </si>
  <si>
    <t>euro_parms_mst_all</t>
  </si>
  <si>
    <t>extfin_parms_mst</t>
  </si>
  <si>
    <t>faparms_mst</t>
  </si>
  <si>
    <t>fs_exchange_parms_mst</t>
  </si>
  <si>
    <t>fs_parms_mst</t>
  </si>
  <si>
    <t>fs_pim_group_parms_mst</t>
  </si>
  <si>
    <t>fs_pim_parms_mst</t>
  </si>
  <si>
    <t>fs_pim_user_parms_mst</t>
  </si>
  <si>
    <t>fs_sched_parms_mst</t>
  </si>
  <si>
    <t>hrparms_mst</t>
  </si>
  <si>
    <t>invparms_mst</t>
  </si>
  <si>
    <t>invparms_mst_all</t>
  </si>
  <si>
    <t>jbt_parms_mst</t>
  </si>
  <si>
    <t>lc_dt_virt_linked_db_parms_mst</t>
  </si>
  <si>
    <t>lc_lt_TransferPollingParms_mst</t>
  </si>
  <si>
    <t>mrp_parm_mst</t>
  </si>
  <si>
    <t>MX_sat_parms_mst</t>
  </si>
  <si>
    <t>parms_mst</t>
  </si>
  <si>
    <t>parms_mst_all</t>
  </si>
  <si>
    <t>poparms_mst</t>
  </si>
  <si>
    <t>poparms_mst_all</t>
  </si>
  <si>
    <t>portal_parms_mst</t>
  </si>
  <si>
    <t>posm_parms_mst</t>
  </si>
  <si>
    <t>PP_parms_mst</t>
  </si>
  <si>
    <t>projparm_mst</t>
  </si>
  <si>
    <t>projparm_mst_all</t>
  </si>
  <si>
    <t>prparms_mst</t>
  </si>
  <si>
    <t>rfq_parms_mst</t>
  </si>
  <si>
    <t>rmaparms_mst</t>
  </si>
  <si>
    <t>RS_QCParmcu_mst</t>
  </si>
  <si>
    <t>RS_QCParmgn_mst</t>
  </si>
  <si>
    <t>RS_QCParmip_mst</t>
  </si>
  <si>
    <t>RS_QCParmnm_mst</t>
  </si>
  <si>
    <t>RS_QCParmsu_mst</t>
  </si>
  <si>
    <t>sfcparms_mst</t>
  </si>
  <si>
    <t>slparms_mst</t>
  </si>
  <si>
    <t>sup_edi_parms_mst</t>
  </si>
  <si>
    <t>taxparms_mst</t>
  </si>
  <si>
    <t>taxparms_mst_all</t>
  </si>
  <si>
    <t>vacparms_mst</t>
  </si>
  <si>
    <t>vrtx_parm_mst</t>
  </si>
  <si>
    <t>BGTaskDefinitions</t>
  </si>
  <si>
    <t>LC_DT_PDF_Header_mst</t>
  </si>
  <si>
    <t>chart_mst</t>
  </si>
  <si>
    <t>distacct_mst</t>
  </si>
  <si>
    <t>prodcode_mst</t>
  </si>
  <si>
    <t>endtype_mst</t>
  </si>
  <si>
    <t>UserNames</t>
  </si>
  <si>
    <t>AllowRemoteTrustedSession</t>
  </si>
  <si>
    <t>CreateDate</t>
  </si>
  <si>
    <t>CreatedBy</t>
  </si>
  <si>
    <t>EditLevel</t>
  </si>
  <si>
    <t>EmailNotificationsEmailType</t>
  </si>
  <si>
    <t>EmailPromptsEmailType</t>
  </si>
  <si>
    <t>LanguageCode</t>
  </si>
  <si>
    <t>LoginFailures</t>
  </si>
  <si>
    <t>PasscodeUser</t>
  </si>
  <si>
    <t>PasswordExpirationDate</t>
  </si>
  <si>
    <t>PasswordNeverExpires</t>
  </si>
  <si>
    <t>PasswordSetDate</t>
  </si>
  <si>
    <t>PrimaryEmailType</t>
  </si>
  <si>
    <t>ReplyToEmailType</t>
  </si>
  <si>
    <t>rfq_fax_num</t>
  </si>
  <si>
    <t>rfq_profile</t>
  </si>
  <si>
    <t>RowPointer</t>
  </si>
  <si>
    <t>SendEmailNotifications</t>
  </si>
  <si>
    <t>SendEmailPrompts</t>
  </si>
  <si>
    <t>SourceControlPassword</t>
  </si>
  <si>
    <t>SourceControlUsername</t>
  </si>
  <si>
    <t>SQLServerLogin</t>
  </si>
  <si>
    <t>SQLServerPassword</t>
  </si>
  <si>
    <t>SuperUserFlag</t>
  </si>
  <si>
    <t>UnlockDate</t>
  </si>
  <si>
    <t>UpdatedBy</t>
  </si>
  <si>
    <t>UseEmailReplyTo</t>
  </si>
  <si>
    <t>UserDesc</t>
  </si>
  <si>
    <t>UserId</t>
  </si>
  <si>
    <t>Username</t>
  </si>
  <si>
    <t>UserPassword</t>
  </si>
  <si>
    <t>WorkstationLogin</t>
  </si>
  <si>
    <t>GroupNames</t>
  </si>
  <si>
    <t>GroupDesc</t>
  </si>
  <si>
    <t>GroupId</t>
  </si>
  <si>
    <t>GroupName</t>
  </si>
  <si>
    <t>InWorkflow</t>
  </si>
  <si>
    <t>TestDesc</t>
  </si>
  <si>
    <t>UserGroupMap_mst</t>
  </si>
  <si>
    <t>FormGroupFlag</t>
  </si>
  <si>
    <t>SiteRef</t>
  </si>
  <si>
    <t>customer_mst</t>
  </si>
  <si>
    <t>account_name</t>
  </si>
  <si>
    <t>active_for_data_integration</t>
  </si>
  <si>
    <t>bank_acct_no</t>
  </si>
  <si>
    <t>bank_code</t>
  </si>
  <si>
    <t>branch_id</t>
  </si>
  <si>
    <t>consolidate</t>
  </si>
  <si>
    <t>contact##1</t>
  </si>
  <si>
    <t>contact##2</t>
  </si>
  <si>
    <t>contact##3</t>
  </si>
  <si>
    <t>crm_guid</t>
  </si>
  <si>
    <t>cust_bank</t>
  </si>
  <si>
    <t>cust_num</t>
  </si>
  <si>
    <t>cust_seq</t>
  </si>
  <si>
    <t>cust_type</t>
  </si>
  <si>
    <t>customer_email_addr</t>
  </si>
  <si>
    <t>default_ship_to</t>
  </si>
  <si>
    <t>delterm</t>
  </si>
  <si>
    <t>draft_print_flag</t>
  </si>
  <si>
    <t>edi_cust</t>
  </si>
  <si>
    <t>einvoice</t>
  </si>
  <si>
    <t>end_user_type</t>
  </si>
  <si>
    <t>export_type</t>
  </si>
  <si>
    <t>fin_chg</t>
  </si>
  <si>
    <t>include_orders_in_tax_rpt</t>
  </si>
  <si>
    <t>include_tax_in_price</t>
  </si>
  <si>
    <t>international_bank_account</t>
  </si>
  <si>
    <t>inv_category</t>
  </si>
  <si>
    <t>inv_freq</t>
  </si>
  <si>
    <t>JP_consumption_tax_round_method</t>
  </si>
  <si>
    <t>JP_inv_batch_cutoff_day</t>
  </si>
  <si>
    <t>lang_code</t>
  </si>
  <si>
    <t>lcr_reqd</t>
  </si>
  <si>
    <t>pay_type</t>
  </si>
  <si>
    <t>phone##1</t>
  </si>
  <si>
    <t>phone##2</t>
  </si>
  <si>
    <t>phone##3</t>
  </si>
  <si>
    <t>pricecode</t>
  </si>
  <si>
    <t>print_pack_inv</t>
  </si>
  <si>
    <t>process_ind</t>
  </si>
  <si>
    <t>rcv_internal_email</t>
  </si>
  <si>
    <t>send_customer_email</t>
  </si>
  <si>
    <t>sepa_core_direct_debit</t>
  </si>
  <si>
    <t>sepa_mandate_creation_date</t>
  </si>
  <si>
    <t>sepa_mandate_expiration_date</t>
  </si>
  <si>
    <t>sepa_mandate_ref</t>
  </si>
  <si>
    <t>sepa_one_off_mandate</t>
  </si>
  <si>
    <t>ship_code</t>
  </si>
  <si>
    <t>shipment_approval_required</t>
  </si>
  <si>
    <t>show_in_drop_down_list</t>
  </si>
  <si>
    <t>show_in_ship_to_drop_down_list</t>
  </si>
  <si>
    <t>sic_code</t>
  </si>
  <si>
    <t>site_ref</t>
  </si>
  <si>
    <t>tax_code1</t>
  </si>
  <si>
    <t>tax_code2</t>
  </si>
  <si>
    <t>tax_reg_num1</t>
  </si>
  <si>
    <t>tax_reg_num1_exp_date</t>
  </si>
  <si>
    <t>tax_reg_num2</t>
  </si>
  <si>
    <t>terms_code</t>
  </si>
  <si>
    <t>territory_code</t>
  </si>
  <si>
    <t>trans_nat</t>
  </si>
  <si>
    <t>trans_nat_2</t>
  </si>
  <si>
    <t>Uf_CustApplication</t>
  </si>
  <si>
    <t>Uf_CustIndustry</t>
  </si>
  <si>
    <t>Uf_DUNSType</t>
  </si>
  <si>
    <t>Uf_GlobalCust</t>
  </si>
  <si>
    <t>Uf_Jurisdiction</t>
  </si>
  <si>
    <t>Uf_Latitude</t>
  </si>
  <si>
    <t>Uf_Longitude</t>
  </si>
  <si>
    <t>Uf_OFAC</t>
  </si>
  <si>
    <t>Uf_ProcessIndType</t>
  </si>
  <si>
    <t>use_exch_rate</t>
  </si>
  <si>
    <t>use_revision_pay_days</t>
  </si>
  <si>
    <t>vrtx_geocode</t>
  </si>
  <si>
    <t>whse</t>
  </si>
  <si>
    <t>CustAddr_mst</t>
  </si>
  <si>
    <t>state</t>
  </si>
  <si>
    <t>SystemProcessDefaults</t>
  </si>
  <si>
    <t>Group Name</t>
  </si>
  <si>
    <t>Group Description</t>
  </si>
  <si>
    <t>1JBTSiebel</t>
  </si>
  <si>
    <t>Group for Siebel Integration Form Acc</t>
  </si>
  <si>
    <t>Accounts Payable</t>
  </si>
  <si>
    <t>Accounts Payable Group</t>
  </si>
  <si>
    <t>Accounts Receivable Group</t>
  </si>
  <si>
    <t>ACT - ACCT - Accounting Period</t>
  </si>
  <si>
    <t>1JBT - GL MGR</t>
  </si>
  <si>
    <t>ACT - Acct - AP Pay Mgr</t>
  </si>
  <si>
    <t>1JBT - AP MGR</t>
  </si>
  <si>
    <t>ACT - Acct - AP Payments</t>
  </si>
  <si>
    <t>ACT - Acct - AP Vouchering</t>
  </si>
  <si>
    <t>ACT - Acct - AR Cash App</t>
  </si>
  <si>
    <t>1JBT - AR MGR</t>
  </si>
  <si>
    <t>ACT - Acct - AR Manager</t>
  </si>
  <si>
    <t>ACT - Acct - Cost Accountant</t>
  </si>
  <si>
    <t>1JBT - BU FINANCE</t>
  </si>
  <si>
    <t>ACT - Acct - Cost Manager</t>
  </si>
  <si>
    <t>ACT - Acct - Expense Import</t>
  </si>
  <si>
    <t>ACT - Acct - FA Maint and Post</t>
  </si>
  <si>
    <t>ACT - Acct - Fin Stmt</t>
  </si>
  <si>
    <t>ACT - Acct - Hedging</t>
  </si>
  <si>
    <t>ACT - Acct - Ledger Control</t>
  </si>
  <si>
    <t>ACT - Acct - Payroll Generate</t>
  </si>
  <si>
    <t>ACT - Acct - Post JE</t>
  </si>
  <si>
    <t>1JBT - GL MGR - FLP</t>
  </si>
  <si>
    <t>ACT - Acct - RevMileMake PJ</t>
  </si>
  <si>
    <t>ACT - Acct - RevMileNom PJ</t>
  </si>
  <si>
    <t>ACT - Acct - RevMilePost PJ</t>
  </si>
  <si>
    <t>ACT - Acct - Tax System Setup</t>
  </si>
  <si>
    <t>1JBT - TAX MGR</t>
  </si>
  <si>
    <t>ACT - ACCT - Utilities</t>
  </si>
  <si>
    <t>ACT - ALL - Basic Task</t>
  </si>
  <si>
    <t>1JBT - LOCAL SYS ADMIN</t>
  </si>
  <si>
    <t>ACT - Basic - Notes</t>
  </si>
  <si>
    <t>1JBT- Local Sys Admin</t>
  </si>
  <si>
    <t>ACT - Credit Field Update</t>
  </si>
  <si>
    <t>1JBT - AR MGR - FLP</t>
  </si>
  <si>
    <t>ACT - CUTOVER</t>
  </si>
  <si>
    <t>ACT - Eng - ECN Post</t>
  </si>
  <si>
    <t>1JBT - MFG ENGR MANAGER</t>
  </si>
  <si>
    <t>ACT - Eng - Item Maint BOM</t>
  </si>
  <si>
    <t>ACT - Eng - Item Maint Cost</t>
  </si>
  <si>
    <t>ACT - Eng - WorkBench</t>
  </si>
  <si>
    <t>ACT - Global Data - High</t>
  </si>
  <si>
    <t>1JBT - MASTER DATA</t>
  </si>
  <si>
    <t>ACT - Global Data - Low</t>
  </si>
  <si>
    <t>ACT - Global Data - Med</t>
  </si>
  <si>
    <t>ACT - HR - Basic Task</t>
  </si>
  <si>
    <t>1JBT - HR MANAGER</t>
  </si>
  <si>
    <t>ACT - HR - Perf Review</t>
  </si>
  <si>
    <t>ACT - HR - Salary</t>
  </si>
  <si>
    <t>ACT - Invoice - Create CO</t>
  </si>
  <si>
    <t>ACT - Invoice - Create PJ</t>
  </si>
  <si>
    <t>ACT - Invoice – Create SVC</t>
  </si>
  <si>
    <t>1JBT – AR MGR</t>
  </si>
  <si>
    <t>ACT - Invoice - Nominate PJ</t>
  </si>
  <si>
    <t>ACT - Invoice - Post General</t>
  </si>
  <si>
    <t>ACT - Invoice - Post PJ</t>
  </si>
  <si>
    <t>ACT - Invoice - Post SV</t>
  </si>
  <si>
    <t>ACT - Mst Data - Accounting</t>
  </si>
  <si>
    <t>ACT - Mst Data - Customers</t>
  </si>
  <si>
    <t>ACT - Mst Data - Engineering</t>
  </si>
  <si>
    <t>ACT - Mst Data - Field Service</t>
  </si>
  <si>
    <t>ACT - Mst Data - HR</t>
  </si>
  <si>
    <t>ACT - Mst Data - Items</t>
  </si>
  <si>
    <t>ACT - Mst Data - Logisitcs</t>
  </si>
  <si>
    <t>ACT - Mst Data - Payroll</t>
  </si>
  <si>
    <t>ACT - Mst Data - Quality</t>
  </si>
  <si>
    <t>ACT - Mst Data - SLS</t>
  </si>
  <si>
    <t>ACT - Mst Data - Vendors</t>
  </si>
  <si>
    <t>ACT - OP  - Matl Workbench</t>
  </si>
  <si>
    <t>1JBT - MASTER SCHEDULER</t>
  </si>
  <si>
    <t>ACT - OP - BOM</t>
  </si>
  <si>
    <t>ACT - OP - CPQ</t>
  </si>
  <si>
    <t>ACT - Op - Unit Creation</t>
  </si>
  <si>
    <t>1JBT - MGR PROJECT MANAGEMENT</t>
  </si>
  <si>
    <t>ACT - PLN - Job Create</t>
  </si>
  <si>
    <t>ACT - PLN - Master Planner</t>
  </si>
  <si>
    <t>ACT - PLN - Planner</t>
  </si>
  <si>
    <t>ACT - PLN - TO Ship and Receiv</t>
  </si>
  <si>
    <t>1JBT - INVENTORY MANAGER</t>
  </si>
  <si>
    <t>ACT - PM - Project Details</t>
  </si>
  <si>
    <t>ACT - PM - WBS Linking PJ</t>
  </si>
  <si>
    <t>ACT - PM - Workbench</t>
  </si>
  <si>
    <t>ACT - PRD - Create Location</t>
  </si>
  <si>
    <t>ACT - PRD - Cycle Count Count</t>
  </si>
  <si>
    <t>ACT - PRD - Cycle Count Gen</t>
  </si>
  <si>
    <t>ACT - PRD - Cycle Count Post</t>
  </si>
  <si>
    <t>ACT - PRD - Forecasting</t>
  </si>
  <si>
    <t>ACT - PRD - Inventory</t>
  </si>
  <si>
    <t>ACT - PRD - Inventory Manager</t>
  </si>
  <si>
    <t>ACT - PRD - Issue PJ</t>
  </si>
  <si>
    <t>ACT - PRD - Job BOM Maint</t>
  </si>
  <si>
    <t>ACT - PRD - Job Closing</t>
  </si>
  <si>
    <t>ACT - PRD - Job Matl Issue</t>
  </si>
  <si>
    <t>ACT - PRD - Job Pick Advanced</t>
  </si>
  <si>
    <t>ACT - PRD - Job Pick Basic</t>
  </si>
  <si>
    <t>1JBT - INVENTORY MANAGER - FLP</t>
  </si>
  <si>
    <t>ACT - PRD - Job Summary</t>
  </si>
  <si>
    <t>ACT - PRD - Matl Issue / Move</t>
  </si>
  <si>
    <t>ACT - PRD - Pick Pack Basic</t>
  </si>
  <si>
    <t>ACT - PRD - Pick Pack Wrkbench</t>
  </si>
  <si>
    <t>ACT - PRD - PO Receiving</t>
  </si>
  <si>
    <t>ACT - PRD - Prod Supv</t>
  </si>
  <si>
    <t>ACT - PRD - Receiving</t>
  </si>
  <si>
    <t>ACT - PRD - Reserve Inv</t>
  </si>
  <si>
    <t>ACT - PRD - RMAs</t>
  </si>
  <si>
    <t>1JBT - PARTS MGR</t>
  </si>
  <si>
    <t>ACT - PRD - Ship CO</t>
  </si>
  <si>
    <t>ACT - PRD - Shop-Trak</t>
  </si>
  <si>
    <t>ACT - PRD - Shop-Trak Admin</t>
  </si>
  <si>
    <t>ACT - PUR - Consigned Inv</t>
  </si>
  <si>
    <t>ACT - PUR - Create PO</t>
  </si>
  <si>
    <t>1JBT - PUCHASING MANAGER</t>
  </si>
  <si>
    <t>ACT - PUR - Create PR</t>
  </si>
  <si>
    <t>ACT - PUR - Items Edit Limited</t>
  </si>
  <si>
    <t>1JBT - PUCHASING MANAGER - FLP</t>
  </si>
  <si>
    <t>ACT - PUR - Quoting</t>
  </si>
  <si>
    <t>ACT - PUR - Vendor Contract</t>
  </si>
  <si>
    <t>ACT - PUR - Vendor Doc Profile</t>
  </si>
  <si>
    <t>ACT - PUR - Vendor Edit Lmtd</t>
  </si>
  <si>
    <t>1JBT - Purchasing Manager - FLP</t>
  </si>
  <si>
    <t>ACT - PUR - Vendor Interact</t>
  </si>
  <si>
    <t>ACT - PUR - VRMA Process</t>
  </si>
  <si>
    <t>ACT - PUR - Workbench</t>
  </si>
  <si>
    <t>ACT - Purch - Approval PR</t>
  </si>
  <si>
    <t>ACT - QC - Basic</t>
  </si>
  <si>
    <t>1JBT - QUALTIY MANAGER</t>
  </si>
  <si>
    <t>ACT - QC - Disposition</t>
  </si>
  <si>
    <t>1JBT - QUALITY MANAGER</t>
  </si>
  <si>
    <t>ACT - QC - Need Groups</t>
  </si>
  <si>
    <t>ACT - QC - QCDEPT</t>
  </si>
  <si>
    <t>ACT - QC - QCItems</t>
  </si>
  <si>
    <t>ACT - QC - QCMatl Issue Move</t>
  </si>
  <si>
    <t>ACT - QC - QCMGR</t>
  </si>
  <si>
    <t>ACT - SA - AES</t>
  </si>
  <si>
    <t>1JBT - IT SYSTEM ADMIN</t>
  </si>
  <si>
    <t>ACT - SA - Archiving</t>
  </si>
  <si>
    <t>ACT - SA - Audit Logs</t>
  </si>
  <si>
    <t>ACT - SA - EDI</t>
  </si>
  <si>
    <t>1JBT - SA - EDI PROCESSING - Not Used</t>
  </si>
  <si>
    <t>ACT - SA - Infrastructure</t>
  </si>
  <si>
    <t>ACT - SA - Journal Unlock</t>
  </si>
  <si>
    <t>ACT - SA - Maintenance</t>
  </si>
  <si>
    <t>ACT - SA - Parameters</t>
  </si>
  <si>
    <t>ACT - SA - Purge</t>
  </si>
  <si>
    <t>ACT - SA - Report Options</t>
  </si>
  <si>
    <t>ACT - SA - User Maint</t>
  </si>
  <si>
    <t>ACT - SA - WB</t>
  </si>
  <si>
    <t>ACT - SLS - Cust Interact</t>
  </si>
  <si>
    <t>ACT - SLS - Order Entry CO</t>
  </si>
  <si>
    <t>1JBT - PARTS MGR - FLP</t>
  </si>
  <si>
    <t>ACT - SLS - Order Entry DO</t>
  </si>
  <si>
    <t>ACT - SLS - Order Entry PJ</t>
  </si>
  <si>
    <t>ACT - SLS - Order Entry TO</t>
  </si>
  <si>
    <t>ACT - SLS - Order Maint CO</t>
  </si>
  <si>
    <t>ACT - SLS - Order Maint DO</t>
  </si>
  <si>
    <t>ACT - SLS - Order Maint PJ</t>
  </si>
  <si>
    <t>1JBT - MGR PROJECT MANAGEMENT - FLP</t>
  </si>
  <si>
    <t>ACT - SLS - POS Processing</t>
  </si>
  <si>
    <t>ACT - SLS - Price Bulk Update</t>
  </si>
  <si>
    <t>ACT - SLS - Pricing Matrix</t>
  </si>
  <si>
    <t>ACT - SLS - Quoting CO</t>
  </si>
  <si>
    <t>ACT - SLS - Quoting PJ</t>
  </si>
  <si>
    <t>ACT - Svc - Basic Task</t>
  </si>
  <si>
    <t>ACT - Svc - Contract Mgmt</t>
  </si>
  <si>
    <t>ACT - Svc - Expense Mgmt</t>
  </si>
  <si>
    <t>ACT - Svc - Incidents</t>
  </si>
  <si>
    <t>ACT - Svc - Order Mgmt</t>
  </si>
  <si>
    <t>ACT - Svc - Partner Mgmt</t>
  </si>
  <si>
    <t>ACT - Svc - RMA</t>
  </si>
  <si>
    <t>ACT - Svc - Scheduling</t>
  </si>
  <si>
    <t>ACT - Svc - WorkBench</t>
  </si>
  <si>
    <t>ACT - SYS - AUTOPRINT</t>
  </si>
  <si>
    <t>1JBT - LOCAL SYS ADMIN - Assigned to Chris Altherr</t>
  </si>
  <si>
    <t>ACT - SYS - POCO</t>
  </si>
  <si>
    <t>ACT - TIME - Labor Edit-Approv</t>
  </si>
  <si>
    <t>ACT – Vendor Information AP</t>
  </si>
  <si>
    <t>1JBT- AP Vendor Group</t>
  </si>
  <si>
    <t>Advanced Manufacturing</t>
  </si>
  <si>
    <t>Advanced Manufacturing Group</t>
  </si>
  <si>
    <t>Allow JE to Ctrl Acct</t>
  </si>
  <si>
    <t>Allow Journal Entry to Control Account Group</t>
  </si>
  <si>
    <t>APS - Override Projected Date</t>
  </si>
  <si>
    <t>APS - Override Projected Date Group</t>
  </si>
  <si>
    <t>APS - Set Due Date &lt; Projected</t>
  </si>
  <si>
    <t>APS - Set Due Date &lt; Projected Group</t>
  </si>
  <si>
    <t>Auditor</t>
  </si>
  <si>
    <t>Auditor Group</t>
  </si>
  <si>
    <t>BuyDesign</t>
  </si>
  <si>
    <t>CN Loc</t>
  </si>
  <si>
    <t>Chinese Localization Group</t>
  </si>
  <si>
    <t>Costing Analysis</t>
  </si>
  <si>
    <t>Costing Analysis Group</t>
  </si>
  <si>
    <t>Credit Card</t>
  </si>
  <si>
    <t>Credit Card Interface Group</t>
  </si>
  <si>
    <t>Credit Field Update</t>
  </si>
  <si>
    <t>Customer Portal</t>
  </si>
  <si>
    <t>Customer Portal Group</t>
  </si>
  <si>
    <t>Data Collection</t>
  </si>
  <si>
    <t>Data Collection Group</t>
  </si>
  <si>
    <t>Data Collection Hide Costs</t>
  </si>
  <si>
    <t>Data Collection Group Hide Costs</t>
  </si>
  <si>
    <t>Data Collection IDO</t>
  </si>
  <si>
    <t>Web-based DC Transaction Group</t>
  </si>
  <si>
    <t>Delivery Orders</t>
  </si>
  <si>
    <t>Delivery Orders Group</t>
  </si>
  <si>
    <t>Delivery Orders Hide Prices</t>
  </si>
  <si>
    <t>Delivery Orders Group Hide Prices</t>
  </si>
  <si>
    <t>Doc-Trak User</t>
  </si>
  <si>
    <t>Doc-Trak User Group</t>
  </si>
  <si>
    <t>Engineering Change Notices Group</t>
  </si>
  <si>
    <t>ECN - Approve</t>
  </si>
  <si>
    <t>ECN - Approve Group</t>
  </si>
  <si>
    <t>ECN - Est - Delete</t>
  </si>
  <si>
    <t>ECN - Est - Delete Group</t>
  </si>
  <si>
    <t>ECN - Est - Insert</t>
  </si>
  <si>
    <t>ECN - Est - Insert Group</t>
  </si>
  <si>
    <t>ECN - Est - Update</t>
  </si>
  <si>
    <t>ECN - Est - Update Group</t>
  </si>
  <si>
    <t>ECN - Est - ViewCosts</t>
  </si>
  <si>
    <t>ECN - Est - ViewCosts Group</t>
  </si>
  <si>
    <t>ECN - Job - Delete</t>
  </si>
  <si>
    <t>ECN - Job - Delete Group</t>
  </si>
  <si>
    <t>ECN - Job - Insert</t>
  </si>
  <si>
    <t>ECN - Job - Insert Group</t>
  </si>
  <si>
    <t>ECN - Job - Update</t>
  </si>
  <si>
    <t>ECN - Job - Update Group</t>
  </si>
  <si>
    <t>ECN - Job - ViewCosts</t>
  </si>
  <si>
    <t>ECN - Job - ViewCosts Group</t>
  </si>
  <si>
    <t>ECN - Post</t>
  </si>
  <si>
    <t>ECN - Post Group</t>
  </si>
  <si>
    <t>ECN - Std - Delete</t>
  </si>
  <si>
    <t>ECN - Std - Delete Group</t>
  </si>
  <si>
    <t>ECN - Std - Insert</t>
  </si>
  <si>
    <t>ECN - Std - Insert Group</t>
  </si>
  <si>
    <t>ECN - Std - Update</t>
  </si>
  <si>
    <t>ECN - Std - Update Group</t>
  </si>
  <si>
    <t>ECN - Std - ViewCosts</t>
  </si>
  <si>
    <t>ECN - Std - ViewCosts Group</t>
  </si>
  <si>
    <t>ECN Hide Costs</t>
  </si>
  <si>
    <t>Engineering Change Notices Hide Costs</t>
  </si>
  <si>
    <t>EDI</t>
  </si>
  <si>
    <t>Electronic Data Interchange Group</t>
  </si>
  <si>
    <t>EDI Hide Costs</t>
  </si>
  <si>
    <t>Electronic Data Interchange Hide Costs</t>
  </si>
  <si>
    <t>Employee - Hourly</t>
  </si>
  <si>
    <t>Employee - Hourly Group</t>
  </si>
  <si>
    <t>Employee - Salaried</t>
  </si>
  <si>
    <t>Employee - Salaried Group</t>
  </si>
  <si>
    <t>Employee Self Service</t>
  </si>
  <si>
    <t>Employee Self Service Group</t>
  </si>
  <si>
    <t>Employee Self Service Manager</t>
  </si>
  <si>
    <t>Employee Self Service Manager Group</t>
  </si>
  <si>
    <t>EndOfYearTemp</t>
  </si>
  <si>
    <t>Temporary Group for End of Year Closing</t>
  </si>
  <si>
    <t>Enter out of Date Range</t>
  </si>
  <si>
    <t>Entity Forms</t>
  </si>
  <si>
    <t>ERP Configuration</t>
  </si>
  <si>
    <t>ERP Configuration Group</t>
  </si>
  <si>
    <t>Estimating</t>
  </si>
  <si>
    <t>Estimating Group</t>
  </si>
  <si>
    <t>Estimating Costs</t>
  </si>
  <si>
    <t>Estimating Costs Group</t>
  </si>
  <si>
    <t>Estimating Hide Costs</t>
  </si>
  <si>
    <t>Estimating Hide Prices</t>
  </si>
  <si>
    <t>External Financial Interface</t>
  </si>
  <si>
    <t>External Financial Interface Forms</t>
  </si>
  <si>
    <t>FactoryTrack</t>
  </si>
  <si>
    <t>Factory Track Group</t>
  </si>
  <si>
    <t>Fixed Assets Group</t>
  </si>
  <si>
    <t>General Ledger</t>
  </si>
  <si>
    <t>General Ledger Group</t>
  </si>
  <si>
    <t>GRN</t>
  </si>
  <si>
    <t>Goods Receiving Notes</t>
  </si>
  <si>
    <t>Human Resources</t>
  </si>
  <si>
    <t>Human Resources Group</t>
  </si>
  <si>
    <t>Human Resources Hide Costs</t>
  </si>
  <si>
    <t>Internal</t>
  </si>
  <si>
    <t>Internal System Users</t>
  </si>
  <si>
    <t>Inventory Group</t>
  </si>
  <si>
    <t>Inventory Costs</t>
  </si>
  <si>
    <t>Inventory Costs Group</t>
  </si>
  <si>
    <t>Inventory Costs Maintenance</t>
  </si>
  <si>
    <t>Inventory Costs Maintenance Group</t>
  </si>
  <si>
    <t>Inventory Hide Costs</t>
  </si>
  <si>
    <t>Inventory Group Hide Costs</t>
  </si>
  <si>
    <t>Inventory Hide Prices</t>
  </si>
  <si>
    <t>Inventory Hide Prices Group</t>
  </si>
  <si>
    <t>Item Maint - Rev Track</t>
  </si>
  <si>
    <t>Item Maint - Rev Track Group</t>
  </si>
  <si>
    <t>Item Stockroom - Remote Insert</t>
  </si>
  <si>
    <t>Item Stockroom - Remote Insert Group</t>
  </si>
  <si>
    <t>Item Stockroom - Upd Accts</t>
  </si>
  <si>
    <t>Item Stockroom Update Accounts Group</t>
  </si>
  <si>
    <t>ITEMS BREAK UP</t>
  </si>
  <si>
    <t>JP Loc</t>
  </si>
  <si>
    <t>Japanese Localization Group</t>
  </si>
  <si>
    <t>MGR - Accounts Payable</t>
  </si>
  <si>
    <t>MGR - Accounts Payable Group</t>
  </si>
  <si>
    <t>MGR - Accounts Receivable</t>
  </si>
  <si>
    <t>MGR - Accounts Receivable Group</t>
  </si>
  <si>
    <t>MGR - Data Collection</t>
  </si>
  <si>
    <t>MGR - Data Collection Group</t>
  </si>
  <si>
    <t>MGR - Doc-Trak</t>
  </si>
  <si>
    <t>MGR - Doc-Trak Group</t>
  </si>
  <si>
    <t>MGR - General Ledger</t>
  </si>
  <si>
    <t>MGR - General Ledger Group</t>
  </si>
  <si>
    <t>MGR - Human Resources</t>
  </si>
  <si>
    <t>MGR - Human Resources Group</t>
  </si>
  <si>
    <t>MGR - Inventory Control</t>
  </si>
  <si>
    <t>MGR - Inventory Control Group</t>
  </si>
  <si>
    <t>MGR - Order Entry</t>
  </si>
  <si>
    <t>MGR - Order Entry Group</t>
  </si>
  <si>
    <t>MGR - Payroll</t>
  </si>
  <si>
    <t>MGR - Payroll Group</t>
  </si>
  <si>
    <t>MGR - Purchasing</t>
  </si>
  <si>
    <t>MGR - Purchasing Group</t>
  </si>
  <si>
    <t>MGR - RMA</t>
  </si>
  <si>
    <t>MGR - Return Material Authorizations Group</t>
  </si>
  <si>
    <t>MGR - Shop Floor Control</t>
  </si>
  <si>
    <t>MGR - Shop Floor Control Group</t>
  </si>
  <si>
    <t>MGR - Shop-Trak</t>
  </si>
  <si>
    <t>MGR - Shop-Trak Group</t>
  </si>
  <si>
    <t>Mobile Controller</t>
  </si>
  <si>
    <t>Mobile Controller Group</t>
  </si>
  <si>
    <t>Mobile Executive</t>
  </si>
  <si>
    <t>Mobile Executive Group</t>
  </si>
  <si>
    <t>Mobile IT</t>
  </si>
  <si>
    <t>Mobile IT Group</t>
  </si>
  <si>
    <t>Mobile PS</t>
  </si>
  <si>
    <t>Mobile Production Supervisor Group</t>
  </si>
  <si>
    <t>Mobile Salesperson</t>
  </si>
  <si>
    <t>Mobile Salesperson Group</t>
  </si>
  <si>
    <t>MultiLedgers</t>
  </si>
  <si>
    <t>Multi Ledgers</t>
  </si>
  <si>
    <t>MX Loc</t>
  </si>
  <si>
    <t>Mexico Localization Group</t>
  </si>
  <si>
    <t>NLFIN</t>
  </si>
  <si>
    <t>Dutch Financials</t>
  </si>
  <si>
    <t>OFF ACT - Acct - Req Gov</t>
  </si>
  <si>
    <t>1JBT - NOT USED</t>
  </si>
  <si>
    <t>OFF ACT - CHS - Req Gov</t>
  </si>
  <si>
    <t>OFF ACT - HR - ESS - Req Gov</t>
  </si>
  <si>
    <t>OFF ACT - HR - Req Gov</t>
  </si>
  <si>
    <t>OFF ACT - JP - Req Gov</t>
  </si>
  <si>
    <t>OFF ACT - MO - Req Gov</t>
  </si>
  <si>
    <t>OFF ACT - Mobile - Req Gov</t>
  </si>
  <si>
    <t>OFF ACT - Mst Data - HR</t>
  </si>
  <si>
    <t>OFF ACT - Mst Data - Payroll</t>
  </si>
  <si>
    <t>OFF ACT - MX - Req Gov</t>
  </si>
  <si>
    <t>OFF ACT - OP - Plan Req Gov</t>
  </si>
  <si>
    <t>OFF ACT - OP - Recv Req Gov</t>
  </si>
  <si>
    <t>OFF ACT - OP - Req Gov</t>
  </si>
  <si>
    <t>OFF ACT - OP - Ship Req Gov</t>
  </si>
  <si>
    <t>OFF ACT - OP - ShipMgr Req Gov</t>
  </si>
  <si>
    <t>OFF ACT - POS - Req Gov</t>
  </si>
  <si>
    <t>OFF ACT - PP - Req Gov</t>
  </si>
  <si>
    <t>OFF ACT - Purch - Hist PO</t>
  </si>
  <si>
    <t>OFF ACT - SA - Req Gov</t>
  </si>
  <si>
    <t>OFF ACT - SLS - CRM Maint</t>
  </si>
  <si>
    <t>OFF ACT - SLS - OE Req Gov</t>
  </si>
  <si>
    <t>OFF ACT - THA - Req Gov</t>
  </si>
  <si>
    <t>OFF REP - CRM - Req Gov</t>
  </si>
  <si>
    <t>Order Entry</t>
  </si>
  <si>
    <t>Order Entry Group</t>
  </si>
  <si>
    <t>Order Entry Hide Costs</t>
  </si>
  <si>
    <t>Order Entry Group Hide Costs</t>
  </si>
  <si>
    <t>Order Entry Hide Prices</t>
  </si>
  <si>
    <t>Order Entry Group Hide Prices</t>
  </si>
  <si>
    <t>Order Entry Invoicing Reprint</t>
  </si>
  <si>
    <t>Order Entry Invoicing Reprint Group</t>
  </si>
  <si>
    <t>Payroll</t>
  </si>
  <si>
    <t>Payroll Group</t>
  </si>
  <si>
    <t>Payroll Hide Costs</t>
  </si>
  <si>
    <t>Payroll Group Hide Costs</t>
  </si>
  <si>
    <t>Point Of Sale</t>
  </si>
  <si>
    <t>Point Of Sale Group</t>
  </si>
  <si>
    <t>Portal Data Admin</t>
  </si>
  <si>
    <t>Portal Data Administration Group</t>
  </si>
  <si>
    <t>Posting out of Current Period</t>
  </si>
  <si>
    <t>PP Ind Pack</t>
  </si>
  <si>
    <t>Print &amp; Packaging IndustryPack</t>
  </si>
  <si>
    <t>Process Manager</t>
  </si>
  <si>
    <t>Process Manager Group</t>
  </si>
  <si>
    <t>Process Manager – HR</t>
  </si>
  <si>
    <t>Process Manager – HR Group</t>
  </si>
  <si>
    <t>Project Adjustment Transaction</t>
  </si>
  <si>
    <t>Project Adjustment Transaction Group</t>
  </si>
  <si>
    <t>Project Cost Rollup</t>
  </si>
  <si>
    <t>Project Cost Rollup Group</t>
  </si>
  <si>
    <t>Project Entry</t>
  </si>
  <si>
    <t>Project Entry Group</t>
  </si>
  <si>
    <t>Project Estimating</t>
  </si>
  <si>
    <t>Project Estimatings Group</t>
  </si>
  <si>
    <t>Project Labor Transaction</t>
  </si>
  <si>
    <t>Project Labor Transaction Group</t>
  </si>
  <si>
    <t>Project Manager</t>
  </si>
  <si>
    <t>Project Manager Group</t>
  </si>
  <si>
    <t>Project Material Transaction</t>
  </si>
  <si>
    <t>Project Material Transaction Group</t>
  </si>
  <si>
    <t>Projects</t>
  </si>
  <si>
    <t>Projects Group</t>
  </si>
  <si>
    <t>Projects Costs</t>
  </si>
  <si>
    <t>Projects Costs Group</t>
  </si>
  <si>
    <t>Projects Hide Costs</t>
  </si>
  <si>
    <t>Projects Group Hide Costs</t>
  </si>
  <si>
    <t>Purchase Reqs</t>
  </si>
  <si>
    <t>Purchase Requisitions Group</t>
  </si>
  <si>
    <t>Purchase Reqs Hide Costs</t>
  </si>
  <si>
    <t>Purchase Requisitions Group Hide Costs</t>
  </si>
  <si>
    <t>Purchase Requisitions Approval</t>
  </si>
  <si>
    <t>Purchase Requisitions Approval Group</t>
  </si>
  <si>
    <t>Purchasing</t>
  </si>
  <si>
    <t>Purchasing Group</t>
  </si>
  <si>
    <t>Purchasing Costs</t>
  </si>
  <si>
    <t>Purchasing Costs Group</t>
  </si>
  <si>
    <t>Purchasing Hide Costs</t>
  </si>
  <si>
    <t>Purchasing Group Hide Costs</t>
  </si>
  <si>
    <t>QC CAR/MRR Form/Reports</t>
  </si>
  <si>
    <t>QC CAR/MRR Maintenance</t>
  </si>
  <si>
    <t>QC CCR Maintenance</t>
  </si>
  <si>
    <t>QC CO Inspect</t>
  </si>
  <si>
    <t>QC CO Receipt</t>
  </si>
  <si>
    <t>QC COC Form/Reports</t>
  </si>
  <si>
    <t>QC Code Maintenance</t>
  </si>
  <si>
    <t>QC Enterprise Codes</t>
  </si>
  <si>
    <t>QC Enterprise Entry</t>
  </si>
  <si>
    <t>QC Enterprise Management</t>
  </si>
  <si>
    <t>QC Enterprise Reports</t>
  </si>
  <si>
    <t>QC General/Reports</t>
  </si>
  <si>
    <t>QC IP Inspect</t>
  </si>
  <si>
    <t>QC IP Receipt</t>
  </si>
  <si>
    <t>QC Maintenance</t>
  </si>
  <si>
    <t>QC Parameter Maintenance</t>
  </si>
  <si>
    <t>QC Quick MRR</t>
  </si>
  <si>
    <t>QC RMA Inspect</t>
  </si>
  <si>
    <t>QC RMA Receipt</t>
  </si>
  <si>
    <t>QC Shipping</t>
  </si>
  <si>
    <t>QC Supplier Inspect</t>
  </si>
  <si>
    <t>QC Supplier Receipt</t>
  </si>
  <si>
    <t>QC Test Results</t>
  </si>
  <si>
    <t>QC Utilities</t>
  </si>
  <si>
    <t>QC VRMA Form/Reports</t>
  </si>
  <si>
    <t>QC VRMA Maintenance</t>
  </si>
  <si>
    <t>Request For Quote</t>
  </si>
  <si>
    <t>Request For Quote Group</t>
  </si>
  <si>
    <t>Return Material Authorizations Group</t>
  </si>
  <si>
    <t>RMA Hide Costs</t>
  </si>
  <si>
    <t>Return Material Authorizations Group Hide Costs</t>
  </si>
  <si>
    <t>RPT - Accounts Payable</t>
  </si>
  <si>
    <t>1JBT - Read Only</t>
  </si>
  <si>
    <t>RPT - Accounts Receviable</t>
  </si>
  <si>
    <t>RPT - Audit Logs</t>
  </si>
  <si>
    <t>RPT - Backgroung Task</t>
  </si>
  <si>
    <t>Generic User to run background tasks</t>
  </si>
  <si>
    <t>RPT - Basic All Users</t>
  </si>
  <si>
    <t>RPT - Basic Labor Trak</t>
  </si>
  <si>
    <t>RPT - Buyer Home</t>
  </si>
  <si>
    <t>RPT - Capgemini</t>
  </si>
  <si>
    <t>Group for CG to test patches, mods and upgrades - VERY limited Access</t>
  </si>
  <si>
    <t>RPT - China Localization</t>
  </si>
  <si>
    <t>RPT - Contract Details</t>
  </si>
  <si>
    <t>RPT - Controller Home</t>
  </si>
  <si>
    <t>RPT - Customer Information</t>
  </si>
  <si>
    <t>RPT - Customer Service Home</t>
  </si>
  <si>
    <t>RPT - Employee Compensation</t>
  </si>
  <si>
    <t>RPT - Employee Information</t>
  </si>
  <si>
    <t>RPT - Employee Time Sheets</t>
  </si>
  <si>
    <t>RPT - Estimates</t>
  </si>
  <si>
    <t>RPT – Excel Add-in</t>
  </si>
  <si>
    <t>1JBT – LOCAL SYS ADMIN</t>
  </si>
  <si>
    <t>RPT - Executive Home</t>
  </si>
  <si>
    <t>RPT - Field Service Basic</t>
  </si>
  <si>
    <t>RPT - Financial Reporting</t>
  </si>
  <si>
    <t>RPT - Fixed Assets</t>
  </si>
  <si>
    <t>RPT - Forecast</t>
  </si>
  <si>
    <t>RPT - HR Information</t>
  </si>
  <si>
    <t>RPT - Inventory Control Home</t>
  </si>
  <si>
    <t>RPT - IT Home</t>
  </si>
  <si>
    <t>RPT - Item Information</t>
  </si>
  <si>
    <t>RPT - Japan Localization</t>
  </si>
  <si>
    <t>RPT - Job Details</t>
  </si>
  <si>
    <t>RPT - Ledger Details</t>
  </si>
  <si>
    <t>RPT - Mexico Localization</t>
  </si>
  <si>
    <t>RPT - Netherlands Localization</t>
  </si>
  <si>
    <t>RPT - Not Using Hold</t>
  </si>
  <si>
    <t>RPT - Order Details</t>
  </si>
  <si>
    <t>RPT - Paramaters for Sys Admin</t>
  </si>
  <si>
    <t>RPT - Partner Home</t>
  </si>
  <si>
    <t>RPT - Planning and  Inv Levels</t>
  </si>
  <si>
    <t>RPT - Pricing</t>
  </si>
  <si>
    <t>RPT - Project Manager Home</t>
  </si>
  <si>
    <t>RPT - Purchase Order Details</t>
  </si>
  <si>
    <t>RPT - QC Information</t>
  </si>
  <si>
    <t>RPT – Read All– SU Lite</t>
  </si>
  <si>
    <t>RPT - RMA</t>
  </si>
  <si>
    <t>RPT - Sales Information</t>
  </si>
  <si>
    <t>RPT - Sales Person Home</t>
  </si>
  <si>
    <t>RPT - Sourcing</t>
  </si>
  <si>
    <t>RPT - SVC - Expense Management</t>
  </si>
  <si>
    <t>RPT - Sys Admin Information</t>
  </si>
  <si>
    <t>RPT - Tax Details</t>
  </si>
  <si>
    <t>RPT - Thailand Localization</t>
  </si>
  <si>
    <t>RPT - Treasury</t>
  </si>
  <si>
    <t>RPT - Vendor Information</t>
  </si>
  <si>
    <t>RPT - Vendor Information-AP</t>
  </si>
  <si>
    <t>RPT - What If Scenarios</t>
  </si>
  <si>
    <t>RPT-HR-Employee View</t>
  </si>
  <si>
    <t>Service Group</t>
  </si>
  <si>
    <t>Service Outlook</t>
  </si>
  <si>
    <t>Service Outlook Group</t>
  </si>
  <si>
    <t>Service Sched Perms: View Only</t>
  </si>
  <si>
    <t>Service Sched Public Filters</t>
  </si>
  <si>
    <t>Service Scheduling Public Filters Group</t>
  </si>
  <si>
    <t>Service Sched Public Profiles</t>
  </si>
  <si>
    <t>Service Scheduling Public Profiles Group</t>
  </si>
  <si>
    <t>Service Schedule Perms: Edit</t>
  </si>
  <si>
    <t>Shop Floor Control</t>
  </si>
  <si>
    <t>Shop Floor Control Group</t>
  </si>
  <si>
    <t>Shop Floor Control Costs</t>
  </si>
  <si>
    <t>Shop Floor Control Costs Group</t>
  </si>
  <si>
    <t>Shop Floor Control Hide Costs</t>
  </si>
  <si>
    <t>Shop Floor Control Group Hide Costs</t>
  </si>
  <si>
    <t>Shop-Trak Hide Costs</t>
  </si>
  <si>
    <t>Shop-Trak Hide Costs Group</t>
  </si>
  <si>
    <t>Shop-Trak Supervisor</t>
  </si>
  <si>
    <t>Shop-Trak Supervisor Group</t>
  </si>
  <si>
    <t>SOD_A/P Payments</t>
  </si>
  <si>
    <t>JBT_SOD Group</t>
  </si>
  <si>
    <t>SOD_A/P Vouchering</t>
  </si>
  <si>
    <t>SOD_Billing</t>
  </si>
  <si>
    <t>SOD_Cash Receipts</t>
  </si>
  <si>
    <t>SOD_Create Customers</t>
  </si>
  <si>
    <t>SOD_Create Vendors</t>
  </si>
  <si>
    <t>SOD_CreatePOs</t>
  </si>
  <si>
    <t>SOD_Credit</t>
  </si>
  <si>
    <t>SOD_Cycle Approval</t>
  </si>
  <si>
    <t>SOD_Cycle Counting</t>
  </si>
  <si>
    <t>SOD_Journal Entries</t>
  </si>
  <si>
    <t>SOD_O/E</t>
  </si>
  <si>
    <t>SOD_Receive Items</t>
  </si>
  <si>
    <t>SOD_Shipping</t>
  </si>
  <si>
    <t>SOD_System Administration</t>
  </si>
  <si>
    <t>SOD_Tax System</t>
  </si>
  <si>
    <t>Standard Forms</t>
  </si>
  <si>
    <t>Standard Forms Group</t>
  </si>
  <si>
    <t>System Administration</t>
  </si>
  <si>
    <t>System Administration Group</t>
  </si>
  <si>
    <t>TH Loc</t>
  </si>
  <si>
    <t>Thailand Localization Group</t>
  </si>
  <si>
    <t>Vendor Portal</t>
  </si>
  <si>
    <t>Vendor Portal Group</t>
  </si>
  <si>
    <t>Workbench Administration</t>
  </si>
  <si>
    <t>Workbench Administration Group</t>
  </si>
  <si>
    <t>Workbench End User</t>
  </si>
  <si>
    <t>Workbench End User Group</t>
  </si>
  <si>
    <t>Task Name</t>
  </si>
  <si>
    <t>Task Description</t>
  </si>
  <si>
    <t>Executable Type</t>
  </si>
  <si>
    <t>Executable Name</t>
  </si>
  <si>
    <t>Exclusive</t>
  </si>
  <si>
    <t>Max Concurrent</t>
  </si>
  <si>
    <t>Isolation Level</t>
  </si>
  <si>
    <t>Report Type</t>
  </si>
  <si>
    <t>1094FormPrintingReport</t>
  </si>
  <si>
    <t>RPT</t>
  </si>
  <si>
    <t>1094FormPrinting</t>
  </si>
  <si>
    <t>1095FormPrintingReport</t>
  </si>
  <si>
    <t>1095FormPrinting</t>
  </si>
  <si>
    <t>1099FormPrintingReport</t>
  </si>
  <si>
    <t>1099FormPrinting</t>
  </si>
  <si>
    <t>ABCAnalysisRpt</t>
  </si>
  <si>
    <t>ABCAnalysis</t>
  </si>
  <si>
    <t>AccountsPayableAgingReport</t>
  </si>
  <si>
    <t>AccountsPayableAging</t>
  </si>
  <si>
    <t>AccountsReceivableAgingReport</t>
  </si>
  <si>
    <t>AccountsReceivableAging</t>
  </si>
  <si>
    <t>ActivateDeactivatePostedTransactionsAP</t>
  </si>
  <si>
    <t>SP</t>
  </si>
  <si>
    <t>ApActSp</t>
  </si>
  <si>
    <t>ActivateDeactivatePostedTransactionsAR</t>
  </si>
  <si>
    <t>ARActDeactPostedTransSp</t>
  </si>
  <si>
    <t>AmortizationOutstanding</t>
  </si>
  <si>
    <t>AmortizationTransaction</t>
  </si>
  <si>
    <t>AmortizationTransactions</t>
  </si>
  <si>
    <t>APBalanceReport</t>
  </si>
  <si>
    <t>APBalance</t>
  </si>
  <si>
    <t>APChecks3PartLaser</t>
  </si>
  <si>
    <t>APChecks3PartLaserStubs</t>
  </si>
  <si>
    <t>APChecksANZ</t>
  </si>
  <si>
    <t>APCheckANZ</t>
  </si>
  <si>
    <t>APChecksANZStubs</t>
  </si>
  <si>
    <t>APChecksLaser</t>
  </si>
  <si>
    <t>APCheckLaser</t>
  </si>
  <si>
    <t>APChecksLaserStubs</t>
  </si>
  <si>
    <t>APChecksSTD006</t>
  </si>
  <si>
    <t>APCheckSTD006</t>
  </si>
  <si>
    <t>APChecksSTD006Stubs</t>
  </si>
  <si>
    <t>APDrafts</t>
  </si>
  <si>
    <t>APDraft</t>
  </si>
  <si>
    <t>APFinalCheckRegister</t>
  </si>
  <si>
    <t>JBT_APFinalCheckRegister</t>
  </si>
  <si>
    <t>APFinalDraftRegister</t>
  </si>
  <si>
    <t>APPaymentTransactionReport</t>
  </si>
  <si>
    <t>APPaymentTransaction</t>
  </si>
  <si>
    <t>APPeriodYearEndProcedure</t>
  </si>
  <si>
    <t>APEndSP</t>
  </si>
  <si>
    <t>ApplicantSourceAnalysisReport</t>
  </si>
  <si>
    <t>ApplicantSourceAnalysis</t>
  </si>
  <si>
    <t>APPostingDraftRemittanceReport</t>
  </si>
  <si>
    <t>APPostingDraftRemittance</t>
  </si>
  <si>
    <t>APPreliminaryCheckRegister</t>
  </si>
  <si>
    <t>JBT_APPreliminaryCheckRegister</t>
  </si>
  <si>
    <t>APPreliminaryDraftRegister</t>
  </si>
  <si>
    <t>ApprovedNotInvoicedReport</t>
  </si>
  <si>
    <t>ApprovedNotInvoiced</t>
  </si>
  <si>
    <t>APSResyncAllSp</t>
  </si>
  <si>
    <t>APSSizingReport</t>
  </si>
  <si>
    <t>APSSizing</t>
  </si>
  <si>
    <t>APSSupportFiles</t>
  </si>
  <si>
    <t>ApsSupport.exe</t>
  </si>
  <si>
    <t>APVoucherPostingReport</t>
  </si>
  <si>
    <t>APVoucherPosting</t>
  </si>
  <si>
    <t>APWirePostingReport</t>
  </si>
  <si>
    <t>JBT_APWirePosting</t>
  </si>
  <si>
    <t>ARAdjustmentPostingReport</t>
  </si>
  <si>
    <t>ARAdjustmentPosting</t>
  </si>
  <si>
    <t>ARBalanceHistory</t>
  </si>
  <si>
    <t>ARBalanceHistorySp</t>
  </si>
  <si>
    <t>ARBalanceReport</t>
  </si>
  <si>
    <t>ARBalance</t>
  </si>
  <si>
    <t>ARDirectDebitPostingReport</t>
  </si>
  <si>
    <t>ARDirectDebitPosting</t>
  </si>
  <si>
    <t>ARDraftPostingReport</t>
  </si>
  <si>
    <t>ARDraftPosting</t>
  </si>
  <si>
    <t>ARFinanceChargeGeneration</t>
  </si>
  <si>
    <t>ARFinanceChargeGenSp</t>
  </si>
  <si>
    <t>ARInvoiceCreditDebitMemoDraft</t>
  </si>
  <si>
    <t>ARInvoiceCreditDebitMemoLaser</t>
  </si>
  <si>
    <t>JBT_ARInvoiceCreditDebitMemoLaser</t>
  </si>
  <si>
    <t>ARInvoiceCreditDebitMemoSimple</t>
  </si>
  <si>
    <t>ARPaymentImport</t>
  </si>
  <si>
    <t>IDOMTH</t>
  </si>
  <si>
    <t>SLARPaymentImports.ARPaymentImport_ProcessFiles</t>
  </si>
  <si>
    <t>ARPaymentPostingReport</t>
  </si>
  <si>
    <t>ARPaymentPosting</t>
  </si>
  <si>
    <t>ARPaymentTransactionReport</t>
  </si>
  <si>
    <t>ARPaymentTransaction</t>
  </si>
  <si>
    <t>ARPeriodYearEndProcedure</t>
  </si>
  <si>
    <t>ArEndSp</t>
  </si>
  <si>
    <t>ARPostingDraftRemittanceReport</t>
  </si>
  <si>
    <t>ARPostingDraftRemittance</t>
  </si>
  <si>
    <t>ARWirePostingReport</t>
  </si>
  <si>
    <t>ARWirePosting</t>
  </si>
  <si>
    <t>AutoSROGeneration</t>
  </si>
  <si>
    <t>AvailableInventorytoReserveReport</t>
  </si>
  <si>
    <t>AvailableInventorytoReserve</t>
  </si>
  <si>
    <t>AvailableToShipReport</t>
  </si>
  <si>
    <t>AvailableToShip</t>
  </si>
  <si>
    <t>BalanceSheet</t>
  </si>
  <si>
    <t>BankReconciliationCompression</t>
  </si>
  <si>
    <t>BankCompSP</t>
  </si>
  <si>
    <t>BankReconciliationReport</t>
  </si>
  <si>
    <t>BankReconciliation</t>
  </si>
  <si>
    <t>BankStmtPurgeUtility</t>
  </si>
  <si>
    <t>BankStmtPurgeUtilitySp</t>
  </si>
  <si>
    <t>BarcodedEmployeeBadgesReport</t>
  </si>
  <si>
    <t>BarcodedEmployeeBadges</t>
  </si>
  <si>
    <t>BarcodedItemLabelsReport</t>
  </si>
  <si>
    <t>BarcodedItemLabels</t>
  </si>
  <si>
    <t>BarcodedPickListReport</t>
  </si>
  <si>
    <t>BarcodedPickList</t>
  </si>
  <si>
    <t>BarcodedResourcesReport</t>
  </si>
  <si>
    <t>BarcodedResources</t>
  </si>
  <si>
    <t>BDCGetQueuedStatus</t>
  </si>
  <si>
    <t>SLCfgMains.BDCGetQueuedStatus</t>
  </si>
  <si>
    <t>BillofLadingReport</t>
  </si>
  <si>
    <t>BillofLading</t>
  </si>
  <si>
    <t>BOMBulkImport</t>
  </si>
  <si>
    <t>BOM Bulk Import Background</t>
  </si>
  <si>
    <t>SLBomBulkImportParms.BOMBulkImport_ProcessXMLFiles</t>
  </si>
  <si>
    <t>BTAForecastAsItemsReport</t>
  </si>
  <si>
    <t>BTAForecastCalculateBestFitModelsReport</t>
  </si>
  <si>
    <t>BTAForecastConsumptionExceptionsReport</t>
  </si>
  <si>
    <t>BTAForecastCustFcstByItemReport</t>
  </si>
  <si>
    <t>BTAForecastCustFcstByItem</t>
  </si>
  <si>
    <t>BTAForecastCustomerForecastAvailReport</t>
  </si>
  <si>
    <t>BTAForecastItemAvail</t>
  </si>
  <si>
    <t>BTAForecastCustomerItemsButNotFcstReport</t>
  </si>
  <si>
    <t>BTAForecastDetailReport</t>
  </si>
  <si>
    <t>BTAForecastExceptionsReport</t>
  </si>
  <si>
    <t>BTAForecastGroupMembershipsReport</t>
  </si>
  <si>
    <t>BTAForecastInventoryAnalysisReport</t>
  </si>
  <si>
    <t>BTAForecastItemsRankingReport</t>
  </si>
  <si>
    <t>BTAForecastLast24ActualVSForecastByItemReport</t>
  </si>
  <si>
    <t>BTAForecastLostSalesReport</t>
  </si>
  <si>
    <t>BTAForecastNotForecastWithSalesReport</t>
  </si>
  <si>
    <t>BTAForecastSalesByCustomerReport</t>
  </si>
  <si>
    <t>BTAForecastSummaryReport</t>
  </si>
  <si>
    <t>BTAForecastTopCustomerSalesByItemReport</t>
  </si>
  <si>
    <t>BTAForecastTopCustomerSalesByMonthReport</t>
  </si>
  <si>
    <t>BTAForecastValuesOfStandardGroupsReport</t>
  </si>
  <si>
    <t>BTAForecastVendorDeliveryPerfReport</t>
  </si>
  <si>
    <t>BTAForecastWarehouseSummaryReport</t>
  </si>
  <si>
    <t>BTAForecastWarehouseTopItemsReport</t>
  </si>
  <si>
    <t>BudgetActual</t>
  </si>
  <si>
    <t>BudgetConsolidationReport</t>
  </si>
  <si>
    <t>BudgetConsolidation</t>
  </si>
  <si>
    <t>BuilderPurchaseOrderReport</t>
  </si>
  <si>
    <t>BuilderPurchaseOrder</t>
  </si>
  <si>
    <t>BulkPickListReport</t>
  </si>
  <si>
    <t>BulkPickList</t>
  </si>
  <si>
    <t>CanadaCustomsInvoiceReport</t>
  </si>
  <si>
    <t>CanadaCustomsInvoice</t>
  </si>
  <si>
    <t>CARaSCustomerAddressMaintenanceRPT</t>
  </si>
  <si>
    <t>CARaSCustomerAddressMaintenance</t>
  </si>
  <si>
    <t>CARaSPartsReport</t>
  </si>
  <si>
    <t>CARaSParts</t>
  </si>
  <si>
    <t>CashFlow</t>
  </si>
  <si>
    <t>CashImpactReport</t>
  </si>
  <si>
    <t>CashImpact</t>
  </si>
  <si>
    <t>CashReceiptsDueReport</t>
  </si>
  <si>
    <t>CashReceiptsDue</t>
  </si>
  <si>
    <t>CashRequirementsReport</t>
  </si>
  <si>
    <t>CashRequirements</t>
  </si>
  <si>
    <t>CertificateOfOriginReport</t>
  </si>
  <si>
    <t>CertificateOfOrigin</t>
  </si>
  <si>
    <t>ChangeCOLineReleaseStatusUtility</t>
  </si>
  <si>
    <t>ChangeCOLineReleaseSp</t>
  </si>
  <si>
    <t>ChangeCOStatusUtility</t>
  </si>
  <si>
    <t>ChangeCOStatusSp</t>
  </si>
  <si>
    <t>ChangeCostRates</t>
  </si>
  <si>
    <t>ItemChgRateSp</t>
  </si>
  <si>
    <t>ChangeDO/BOLStatusUtility</t>
  </si>
  <si>
    <t>ChgDoBolStatSp</t>
  </si>
  <si>
    <t>ChangeGoodsReceivingNoteStatus</t>
  </si>
  <si>
    <t>GrnChgStatSp</t>
  </si>
  <si>
    <t>ChangeItemPrice</t>
  </si>
  <si>
    <t>ItemPriceChangeSp</t>
  </si>
  <si>
    <t>ChangeItemStatusUtility</t>
  </si>
  <si>
    <t>ItemStatusChangeSp</t>
  </si>
  <si>
    <t>ChangeOrderDetail</t>
  </si>
  <si>
    <t>ChangeOrderReportDetail</t>
  </si>
  <si>
    <t>ChangeOrderDetailReport</t>
  </si>
  <si>
    <t>ChangeOrderLaser</t>
  </si>
  <si>
    <t>ChangeOrderSimple</t>
  </si>
  <si>
    <t>ChangeOrderReportSimple</t>
  </si>
  <si>
    <t>ChangePOLineReleaseStatusUtility</t>
  </si>
  <si>
    <t>ChgPoLineRelStatSp</t>
  </si>
  <si>
    <t>ChangePORequisitionLineStatus</t>
  </si>
  <si>
    <t>ChgPoReqLineStatSp</t>
  </si>
  <si>
    <t>ChangePOStatusUtility</t>
  </si>
  <si>
    <t>ChgPoStatSp</t>
  </si>
  <si>
    <t>ChangeProductionScheduleReleaseStat</t>
  </si>
  <si>
    <t>PsStatSp</t>
  </si>
  <si>
    <t>ChangeTransferLineStatusUtility</t>
  </si>
  <si>
    <t>TrnStatChangeSp</t>
  </si>
  <si>
    <t>ChargebackTransactionReport</t>
  </si>
  <si>
    <t>ChargebackTransaction</t>
  </si>
  <si>
    <t>CHSAPAccountBook</t>
  </si>
  <si>
    <t>CHSARAccountBook</t>
  </si>
  <si>
    <t>CHSARAPSummary</t>
  </si>
  <si>
    <t>CHSARAPThreeBucketDomAccountBookLaser</t>
  </si>
  <si>
    <t>CHSARAPThreeBucketDomAccountBookPrePrintedPaper</t>
  </si>
  <si>
    <t>CHSARAPThreeBucketFrgnAccountBookLaser</t>
  </si>
  <si>
    <t>CHSARAPThreeBucketFrgnAccountBookPrePrintedPaper</t>
  </si>
  <si>
    <t>CHSBankBookReport</t>
  </si>
  <si>
    <t>CHSBankCompareReport</t>
  </si>
  <si>
    <t>CHSBankReconciliationReport</t>
  </si>
  <si>
    <t>CHSDetailLeftOverAmount</t>
  </si>
  <si>
    <t>CHSForeignBucketLaser</t>
  </si>
  <si>
    <t>CHSForeignBucketPrePrintedPaper</t>
  </si>
  <si>
    <t>CHSGeneralLedger</t>
  </si>
  <si>
    <t>CHSGeneralLedgerPrePrint</t>
  </si>
  <si>
    <t>CHSMultiBucketMainLaser</t>
  </si>
  <si>
    <t>CHSMultiBucketMainPrePrintedPaper</t>
  </si>
  <si>
    <t>CHSMultiBucketSubLaser</t>
  </si>
  <si>
    <t>CHSMultiBucketSubPrePrintedPaper</t>
  </si>
  <si>
    <t>CHSOutputLedger</t>
  </si>
  <si>
    <t>CHSPostedVchTrnxByAcctDrilldown</t>
  </si>
  <si>
    <t>CHSPostedVchTrnxSummaryInuiry</t>
  </si>
  <si>
    <t>CHSPostedVoucherInquiry</t>
  </si>
  <si>
    <t>CHSPostedVoucherTransactionInquiry</t>
  </si>
  <si>
    <t>CHSPostedVoucherTransactionInquiryPrePrint</t>
  </si>
  <si>
    <t>CHSRecurrVoucherPreviewToPrint</t>
  </si>
  <si>
    <t>CHSTaxBucketLaser</t>
  </si>
  <si>
    <t>CHSTaxBucketPrePrintedPaper</t>
  </si>
  <si>
    <t>CHSThreeBucketLaser</t>
  </si>
  <si>
    <t>CHSThreeBucketPrePrintedPaper</t>
  </si>
  <si>
    <t>CHSUnpostedManualVoucher</t>
  </si>
  <si>
    <t>CHSUnpostedManualVoucherPrePrint</t>
  </si>
  <si>
    <t>CHSUnpostedSystemVoucher</t>
  </si>
  <si>
    <t>CHSUnpostedSystemVoucherPrePrint</t>
  </si>
  <si>
    <t>CHSVoucherTotal</t>
  </si>
  <si>
    <t>CHSVoucherTotalToFile</t>
  </si>
  <si>
    <t>CobraBenefitsSummaryReport</t>
  </si>
  <si>
    <t>CobraBenefitsSummary</t>
  </si>
  <si>
    <t>CommissionStatusChangeUtility</t>
  </si>
  <si>
    <t>ChCommSp</t>
  </si>
  <si>
    <t>CompleteJobOperations</t>
  </si>
  <si>
    <t>CompleteJobOperationSP</t>
  </si>
  <si>
    <t>ComponentShortagesAPSReport</t>
  </si>
  <si>
    <t>ComponentShortagesAPS</t>
  </si>
  <si>
    <t>CompressGeneralLedgerTransactionsReport</t>
  </si>
  <si>
    <t>CompressLedger</t>
  </si>
  <si>
    <t>ComputePayroll</t>
  </si>
  <si>
    <t>ConfigurationPurgeUtility</t>
  </si>
  <si>
    <t>CfgPurgeUtilitySp</t>
  </si>
  <si>
    <t>ConsolidatedInvoicingDraft</t>
  </si>
  <si>
    <t>ConsolidatedInvoicingLaser</t>
  </si>
  <si>
    <t>ConsolidatedJobCostReport</t>
  </si>
  <si>
    <t>ConsolidatedJobCost</t>
  </si>
  <si>
    <t>ContainerByLocationReport</t>
  </si>
  <si>
    <t>ContainerByLocation</t>
  </si>
  <si>
    <t>ContainerContentsReport</t>
  </si>
  <si>
    <t>ContainerContents</t>
  </si>
  <si>
    <t>CoproductCostDistAndRouting</t>
  </si>
  <si>
    <t>CoProductMixReport</t>
  </si>
  <si>
    <t>CoProductMix</t>
  </si>
  <si>
    <t>CoproductMixStatusReport</t>
  </si>
  <si>
    <t>CoproductMixStatus</t>
  </si>
  <si>
    <t>CoProductWhereUsedReport</t>
  </si>
  <si>
    <t>CoProductWhereUsed</t>
  </si>
  <si>
    <t>CopyRefreshAlternativeData</t>
  </si>
  <si>
    <t>ApsCopyAlt.exe</t>
  </si>
  <si>
    <t>CorporateCustomerReport</t>
  </si>
  <si>
    <t>CorporateCustomer</t>
  </si>
  <si>
    <t>CostingAnalysisAlternativeRollCostsToCurrent</t>
  </si>
  <si>
    <t>CostingAnalysisAlternativeRollCostsToCurrentSp</t>
  </si>
  <si>
    <t>CostingAnalysisAlternativeRollUp</t>
  </si>
  <si>
    <t>CostingAnalysisAlternativeRollUpSp</t>
  </si>
  <si>
    <t>CostingAnalysisCustomerOrderMarginReport</t>
  </si>
  <si>
    <t>CostingAnalysisCustomerOrderMargin</t>
  </si>
  <si>
    <t>CostingAnalysisInventoryVarianceReport</t>
  </si>
  <si>
    <t>CostingAnalysisInventoryVariance</t>
  </si>
  <si>
    <t>CostToCompleteLogReport</t>
  </si>
  <si>
    <t>CostToCompleteLog</t>
  </si>
  <si>
    <t>CostToCompleteSnapShot</t>
  </si>
  <si>
    <t>CtcLogCreateSp</t>
  </si>
  <si>
    <t>COTransactionsByLotReport</t>
  </si>
  <si>
    <t>COTransactionsByLot</t>
  </si>
  <si>
    <t>CreditCardShippingAuthorizationReport</t>
  </si>
  <si>
    <t>CreditCardShippingAuthorization</t>
  </si>
  <si>
    <t>CreditCardShippingAuthUtility</t>
  </si>
  <si>
    <t>SSSCCIShipAuthUtilSp</t>
  </si>
  <si>
    <t>CumulativeProductionByItemReport</t>
  </si>
  <si>
    <t>CumulativeProductionByItem</t>
  </si>
  <si>
    <t>CurrencyRevaluationReport</t>
  </si>
  <si>
    <t>CurrencyRevaluation</t>
  </si>
  <si>
    <t>CurrentBillofMaterialProcessor</t>
  </si>
  <si>
    <t>ItemLowSp</t>
  </si>
  <si>
    <t>CurrentBOMCostRollUp</t>
  </si>
  <si>
    <t>ItemrollSp</t>
  </si>
  <si>
    <t>CurrentJobCostVarianceReport</t>
  </si>
  <si>
    <t>CurrentJobCostVariance</t>
  </si>
  <si>
    <t>CurrentPayrollTransactionsReport</t>
  </si>
  <si>
    <t>CurrentPayrollTransactions</t>
  </si>
  <si>
    <t>CustomerByItemSalesAnalysisReport</t>
  </si>
  <si>
    <t>CustomerByItemSalesAnalysis</t>
  </si>
  <si>
    <t>CustomerInteractionsReport</t>
  </si>
  <si>
    <t>Interactions</t>
  </si>
  <si>
    <t>CustomerOrderHeaderWarehouseChange</t>
  </si>
  <si>
    <t>COHeaderWarehouseChangeSp</t>
  </si>
  <si>
    <t>CustomerOrderKitPickList</t>
  </si>
  <si>
    <t>CustomerOrderLineReleaseWarehouseCh</t>
  </si>
  <si>
    <t>COLineRelWarehouseChangeSp</t>
  </si>
  <si>
    <t>CustomerOrderPriceChangeReport</t>
  </si>
  <si>
    <t>CustomerOrderPriceChange</t>
  </si>
  <si>
    <t>CustomerOrdersforReservableItemsRPT</t>
  </si>
  <si>
    <t>CustomerOrdersforReservableItems</t>
  </si>
  <si>
    <t>CustomerPriceChangeReport</t>
  </si>
  <si>
    <t>CustomerPriceChange</t>
  </si>
  <si>
    <t>CustomerServiceImpactInquiryReport</t>
  </si>
  <si>
    <t>CustomerServiceImpactInquiry</t>
  </si>
  <si>
    <t>CustomerStatementsReportLaser</t>
  </si>
  <si>
    <t>CustomerStatementsLaser</t>
  </si>
  <si>
    <t>CustomerStatementsSimpleReport</t>
  </si>
  <si>
    <t>CustomerStatementsSimple</t>
  </si>
  <si>
    <t>CycleCountGenerationReport</t>
  </si>
  <si>
    <t>CycleCountSheet</t>
  </si>
  <si>
    <t>CycleCountPosting</t>
  </si>
  <si>
    <t>CyclePostSp</t>
  </si>
  <si>
    <t>CycleCountPurge</t>
  </si>
  <si>
    <t>ItemCcPurgeSp</t>
  </si>
  <si>
    <t>CycleCountSetup</t>
  </si>
  <si>
    <t>ItemCcSetSp</t>
  </si>
  <si>
    <t>CycleCountSheetReport</t>
  </si>
  <si>
    <t>CycleCountVarianceReport</t>
  </si>
  <si>
    <t>CycleCountVariance</t>
  </si>
  <si>
    <t>DatabaseSchemaReport</t>
  </si>
  <si>
    <t>DatabaseSchema</t>
  </si>
  <si>
    <t>DCPostCustomerOrderShipping</t>
  </si>
  <si>
    <t>SLDccos.DccoPSp</t>
  </si>
  <si>
    <t>DCPostCycleCounting</t>
  </si>
  <si>
    <t>SLDcitems.DccycPVb</t>
  </si>
  <si>
    <t>DCPostJIT</t>
  </si>
  <si>
    <t>SLDcjits.DcjitPSp</t>
  </si>
  <si>
    <t>DCPostJobMaterial</t>
  </si>
  <si>
    <t>SLDcjms.DcjmPVb</t>
  </si>
  <si>
    <t>DCPostJobReceipt</t>
  </si>
  <si>
    <t>SLDcjms.DcjrPVb</t>
  </si>
  <si>
    <t>DCPostMfgLabor</t>
  </si>
  <si>
    <t>SLDcsfcs.DcsfcPVb</t>
  </si>
  <si>
    <t>DCPostMiscIssue/ReceiptandQuantityAdjust</t>
  </si>
  <si>
    <t>SLDcitems.DcmatlPVb</t>
  </si>
  <si>
    <t>DCPostProductionSchedule</t>
  </si>
  <si>
    <t>SLDcpss.DcpsPVb</t>
  </si>
  <si>
    <t>DCPostPurchaseOrderReceiving</t>
  </si>
  <si>
    <t>SLDcpos.DcpoPVb</t>
  </si>
  <si>
    <t>DCPostQuantityMove</t>
  </si>
  <si>
    <t>SLDcmoves.DcmovePVb</t>
  </si>
  <si>
    <t>DCPostTime/Attendance</t>
  </si>
  <si>
    <t>SLDctas.DctaPSp</t>
  </si>
  <si>
    <t>DCPostTransferReceipt</t>
  </si>
  <si>
    <t>SLDctrans.DctrPVb</t>
  </si>
  <si>
    <t>DCPostTransferShip</t>
  </si>
  <si>
    <t>SLDctrans.DctsPVb</t>
  </si>
  <si>
    <t>DCPostWorkCenterMaterial</t>
  </si>
  <si>
    <t>SLDcwcs.DcwcPVb</t>
  </si>
  <si>
    <t>DcReValidateTransactions</t>
  </si>
  <si>
    <t>DcReValidateTransactionsSp</t>
  </si>
  <si>
    <t>DeleteAuditLogs</t>
  </si>
  <si>
    <t>DeleteAuditLogEntrySp</t>
  </si>
  <si>
    <t>DeleteCustomerInteractions</t>
  </si>
  <si>
    <t>InteractionsDelSp</t>
  </si>
  <si>
    <t>DeleteCustomerOrderLineItemLog</t>
  </si>
  <si>
    <t>DeleteCOLineItemLogEntriesSP</t>
  </si>
  <si>
    <t>DeleteCustomerOrders</t>
  </si>
  <si>
    <t>CohDelSp</t>
  </si>
  <si>
    <t>DeleteDeliveryOrders</t>
  </si>
  <si>
    <t>DelDoSp</t>
  </si>
  <si>
    <t>DeleteEndOfPeriodCostingTransaction</t>
  </si>
  <si>
    <t>DelEopCostSp</t>
  </si>
  <si>
    <t>DeleteGoodsReceivingNotes</t>
  </si>
  <si>
    <t>GrnDelUtilSp</t>
  </si>
  <si>
    <t>DeleteItemStockroomLocations</t>
  </si>
  <si>
    <t>ItemlocDeleteMassSp</t>
  </si>
  <si>
    <t>DeleteJobTransactions</t>
  </si>
  <si>
    <t>DJobTranSP</t>
  </si>
  <si>
    <t>DeleteLots</t>
  </si>
  <si>
    <t>DeleteLotSp</t>
  </si>
  <si>
    <t>DeleteMaterialTransactions</t>
  </si>
  <si>
    <t>DeleteMatltranSp</t>
  </si>
  <si>
    <t>DeletePayrollTransactions</t>
  </si>
  <si>
    <t>PrcmprSp</t>
  </si>
  <si>
    <t>DeletePendingJobLaborTransactions</t>
  </si>
  <si>
    <t>DeletePendingJobLaborTransSp</t>
  </si>
  <si>
    <t>DeletePendingMaterialTransactions</t>
  </si>
  <si>
    <t>DeleteJobtMatSp</t>
  </si>
  <si>
    <t>DeletePORequisitionLines</t>
  </si>
  <si>
    <t>DeletePoRequisitionLinesSp</t>
  </si>
  <si>
    <t>DeleteProductionScheduleReleases</t>
  </si>
  <si>
    <t>PSDelSp</t>
  </si>
  <si>
    <t>DeleteProjectPackingSlipUtility</t>
  </si>
  <si>
    <t>ProjPckHdrsDeleteSp</t>
  </si>
  <si>
    <t>DeleteProspectInteractions</t>
  </si>
  <si>
    <t>DeletePurchaseOrders</t>
  </si>
  <si>
    <t>PoDelSp</t>
  </si>
  <si>
    <t>DeleteRMALineItemLogEntries</t>
  </si>
  <si>
    <t>ILogDelSp</t>
  </si>
  <si>
    <t>DeleteSalesContactInteractions</t>
  </si>
  <si>
    <t>DeleteSerials</t>
  </si>
  <si>
    <t>SerialDeleteSp</t>
  </si>
  <si>
    <t>DeleteShipments</t>
  </si>
  <si>
    <t>DelShipmentSp</t>
  </si>
  <si>
    <t>DeleteTaxFreeExports</t>
  </si>
  <si>
    <t>DeleteTaxFreeExportsSp</t>
  </si>
  <si>
    <t>DeleteTaxFreeImports</t>
  </si>
  <si>
    <t>DeleteTaxFreeImportsSp</t>
  </si>
  <si>
    <t>DeleteTransferOrderLineItemLog</t>
  </si>
  <si>
    <t>DeleteTrnLineItemLogEntriesSp</t>
  </si>
  <si>
    <t>DeleteVendorInteractions</t>
  </si>
  <si>
    <t>DeleteVoucherPreRegisters</t>
  </si>
  <si>
    <t>VchPrDelSp</t>
  </si>
  <si>
    <t>DeliveredInFullAndOnTimeReport</t>
  </si>
  <si>
    <t>DeliveredInFullAndOnTime</t>
  </si>
  <si>
    <t>DemandSummaryComparisonAPSReport</t>
  </si>
  <si>
    <t>DemandSummaryComparisonAPS</t>
  </si>
  <si>
    <t>DemandSummaryComparisonSchedulerReport</t>
  </si>
  <si>
    <t>DemandSummaryComparisonScheduler</t>
  </si>
  <si>
    <t>DemandSummaryWithOperationsAPSReport</t>
  </si>
  <si>
    <t>DemandSummaryWithOperationsAPS</t>
  </si>
  <si>
    <t>DemandSummaryWithOperationsSchedulerReport</t>
  </si>
  <si>
    <t>DemandSummaryWithOperationsScheduler</t>
  </si>
  <si>
    <t>DirectDepositReport</t>
  </si>
  <si>
    <t>DirectDeposit</t>
  </si>
  <si>
    <t>DisallowPageLocksSp</t>
  </si>
  <si>
    <t>DispatchListReport</t>
  </si>
  <si>
    <t>MO_DispatchList</t>
  </si>
  <si>
    <t>Doc-Trak IndentedJobBOMReport</t>
  </si>
  <si>
    <t>LC_DT_RPTIndentJobBOM</t>
  </si>
  <si>
    <t>Doc-Trak PurgeReport</t>
  </si>
  <si>
    <t>LC_DT_RPTPurgeReport</t>
  </si>
  <si>
    <t>DraftAgingReport</t>
  </si>
  <si>
    <t>DraftAging</t>
  </si>
  <si>
    <t>DraftDunningLetterReport</t>
  </si>
  <si>
    <t>DraftDunningLetter</t>
  </si>
  <si>
    <t>DraftRemittancePostingReport</t>
  </si>
  <si>
    <t>DraftRemittancePosting</t>
  </si>
  <si>
    <t>DraftTransactionReport</t>
  </si>
  <si>
    <t>DraftTransaction</t>
  </si>
  <si>
    <t>DropTempTablesSp</t>
  </si>
  <si>
    <t>DunningReport</t>
  </si>
  <si>
    <t>Dunning</t>
  </si>
  <si>
    <t>ECNbyItemReport</t>
  </si>
  <si>
    <t>ECNbyItem</t>
  </si>
  <si>
    <t>ECNReport</t>
  </si>
  <si>
    <t>ECNStatusReport</t>
  </si>
  <si>
    <t>ECNStatus</t>
  </si>
  <si>
    <t>EDIExport</t>
  </si>
  <si>
    <t>SLEdiParms.EDIExport</t>
  </si>
  <si>
    <t>EDIImport</t>
  </si>
  <si>
    <t>SLEdiParms.EDIImport</t>
  </si>
  <si>
    <t>EDIPurchaseOrderChangeReport</t>
  </si>
  <si>
    <t>EDIPurchaseOrderChange</t>
  </si>
  <si>
    <t>EDIPurchaseOrderRequirementReport</t>
  </si>
  <si>
    <t>EDIPurchaseOrderRequirement</t>
  </si>
  <si>
    <t>EDIPurchaseOrderStatusReport</t>
  </si>
  <si>
    <t>EDIPurchaseOrderStatus</t>
  </si>
  <si>
    <t>EFTOutputFile</t>
  </si>
  <si>
    <t>ElectronicSignatureRecordsReport</t>
  </si>
  <si>
    <t>ElectronicSignatureRecords</t>
  </si>
  <si>
    <t>EmployeeEEOStatusReport</t>
  </si>
  <si>
    <t>EmployeeEEOStatus</t>
  </si>
  <si>
    <t>EmployeeHoursReport</t>
  </si>
  <si>
    <t>EmployeeHours</t>
  </si>
  <si>
    <t>EmployeeLogHoursReport</t>
  </si>
  <si>
    <t>EmployeeLogHours</t>
  </si>
  <si>
    <t>EmployeeSalaryUpdate</t>
  </si>
  <si>
    <t>SalUpdSp</t>
  </si>
  <si>
    <t>EmployeeVarianceReport</t>
  </si>
  <si>
    <t>EmployeeVariance</t>
  </si>
  <si>
    <t>ESBGLMovementCreation</t>
  </si>
  <si>
    <t>ESBGLMovementCreationSp</t>
  </si>
  <si>
    <t>ESBJournalEntryCreation</t>
  </si>
  <si>
    <t>ESBJournalEntryCreationSp</t>
  </si>
  <si>
    <t>EstimateJobBillofMaterialProcessor</t>
  </si>
  <si>
    <t>EjoblowSp</t>
  </si>
  <si>
    <t>EstimateJobBOMCostRollUp</t>
  </si>
  <si>
    <t>EstimateJobRollSp</t>
  </si>
  <si>
    <t>EstimateJobCostDetailReport</t>
  </si>
  <si>
    <t>EstimateJobCostDetail</t>
  </si>
  <si>
    <t>EstimateJobIndentedBOMReport</t>
  </si>
  <si>
    <t>EstimateJobIndentedBOM</t>
  </si>
  <si>
    <t>EstimateJobRoutingReport</t>
  </si>
  <si>
    <t>EstimateJobRouting</t>
  </si>
  <si>
    <t>EstimateResponseFormDetailReport</t>
  </si>
  <si>
    <t>EstimateResponseFormDetail</t>
  </si>
  <si>
    <t>EstimateResponseFormReport</t>
  </si>
  <si>
    <t>JBT_EstimateResponseForm</t>
  </si>
  <si>
    <t>EstimatesByProfitReport</t>
  </si>
  <si>
    <t>EstimatesByProfit</t>
  </si>
  <si>
    <t>EstimateStatusReport</t>
  </si>
  <si>
    <t>EstimateStatus</t>
  </si>
  <si>
    <t>EstimateWorksheetReport</t>
  </si>
  <si>
    <t>JBT_EstimateWorksheet</t>
  </si>
  <si>
    <t>EUSalesListReport</t>
  </si>
  <si>
    <t>EUSalesList</t>
  </si>
  <si>
    <t>EUSupplementaryStatisticalDecReport</t>
  </si>
  <si>
    <t>EUSupplementaryStatisticalDeclaration</t>
  </si>
  <si>
    <t>EUVATReport</t>
  </si>
  <si>
    <t>EUVAT</t>
  </si>
  <si>
    <t>ExceptionsReport</t>
  </si>
  <si>
    <t>ExEmployeeOutstandingLoansReport</t>
  </si>
  <si>
    <t>ExEmployeeOutstandingLoans</t>
  </si>
  <si>
    <t>ExpenseReconciliation</t>
  </si>
  <si>
    <t>ExtFinExportBatches</t>
  </si>
  <si>
    <t>SL.SLExtfinParms.ExtFinExportBatches</t>
  </si>
  <si>
    <t>ExtFinExportCustomerToIGF</t>
  </si>
  <si>
    <t>ExtFinExportCustomerToIGFSp</t>
  </si>
  <si>
    <t>ExtFinExportIGFBatches</t>
  </si>
  <si>
    <t>ExtFinExportIGFBatchesSp</t>
  </si>
  <si>
    <t>ExtFinExportUnitCode1ToIGF</t>
  </si>
  <si>
    <t>ExtFinExportUnitCode1ToIGFSp</t>
  </si>
  <si>
    <t>ExtFinExportUnitCode2ToIGF</t>
  </si>
  <si>
    <t>ExtFinExportUnitCode2ToIGFSp</t>
  </si>
  <si>
    <t>ExtFinExportVendorToIGF</t>
  </si>
  <si>
    <t>ExtFinExportVendorToIGFSp</t>
  </si>
  <si>
    <t>ExtFinGetIGFCustomerPostedBal</t>
  </si>
  <si>
    <t>ExtFinGetIGFCustomerPostedBalSp</t>
  </si>
  <si>
    <t>ExtFinGetIGFData</t>
  </si>
  <si>
    <t>ExtFinGetIGFDataSp</t>
  </si>
  <si>
    <t>ExtFinRequestBankHdr</t>
  </si>
  <si>
    <t>SL.SLExtfinParms.ExtFinRequestBankHdr</t>
  </si>
  <si>
    <t>ExtFinRequestChart</t>
  </si>
  <si>
    <t>SL.SLExtfinParms.ExtFinRequestChart</t>
  </si>
  <si>
    <t>ExtFinRequestCountry</t>
  </si>
  <si>
    <t>SL.SLExtfinParms.ExtFinRequestCountry</t>
  </si>
  <si>
    <t>ExtFinRequestCurrate</t>
  </si>
  <si>
    <t>SL.SLExtfinParms.ExtFinRequestCurrate</t>
  </si>
  <si>
    <t>ExtFinRequestCurrency</t>
  </si>
  <si>
    <t>SL.SLExtfinParms.ExtFinRequestCurrency</t>
  </si>
  <si>
    <t>ExtFinRequestDept</t>
  </si>
  <si>
    <t>SL.SLExtfinParms.ExtFinRequestDept</t>
  </si>
  <si>
    <t>ExtFinRequestLanguageIDs</t>
  </si>
  <si>
    <t>SL.SLExtfinParms.ExtFinRequestLanguageIDs</t>
  </si>
  <si>
    <t>ExtFinRequestPeriods</t>
  </si>
  <si>
    <t>SL.SLExtfinParms.ExtFinRequestPeriods</t>
  </si>
  <si>
    <t>ExtFinRequestPostedBal</t>
  </si>
  <si>
    <t>SL.SLExtfinParms.ExtFinRequestPostedBal</t>
  </si>
  <si>
    <t>ExtFinRequestTaxcode</t>
  </si>
  <si>
    <t>SL.SLExtfinParms.ExtFinRequestTaxcode</t>
  </si>
  <si>
    <t>ExtFinRequestTerms</t>
  </si>
  <si>
    <t>SL.SLExtfinParms.ExtFinRequestTerms</t>
  </si>
  <si>
    <t>ExtFinRequestUnitCd1</t>
  </si>
  <si>
    <t>SL.SLExtfinParms.ExtFinRequestUnitCd1</t>
  </si>
  <si>
    <t>ExtFinRequestUnitCd2</t>
  </si>
  <si>
    <t>SL.SLExtfinParms.ExtFinRequestUnitCd2</t>
  </si>
  <si>
    <t>ExtFinRequestUnitCd3</t>
  </si>
  <si>
    <t>SL.SLExtfinParms.ExtFinRequestUnitCd3</t>
  </si>
  <si>
    <t>ExtFinRequestUnitCd4</t>
  </si>
  <si>
    <t>SL.SLExtfinParms.ExtFinRequestUnitCd4</t>
  </si>
  <si>
    <t>ExtractEDIPlanningSchedules</t>
  </si>
  <si>
    <t>EdiOutGPlnpoSp</t>
  </si>
  <si>
    <t>FinanceChargeTransactionReport</t>
  </si>
  <si>
    <t>FinanceChargeTransaction</t>
  </si>
  <si>
    <t>FinancialStatement</t>
  </si>
  <si>
    <t>FiscalReportingSystemReport</t>
  </si>
  <si>
    <t>FiscalReportingSystem</t>
  </si>
  <si>
    <t>FixedAssetAcquisitionReport</t>
  </si>
  <si>
    <t>FixedAssetAcquisition</t>
  </si>
  <si>
    <t>FixedAssetClassificationReport</t>
  </si>
  <si>
    <t>FixedAssetClassification</t>
  </si>
  <si>
    <t>FixedAssetCostReport</t>
  </si>
  <si>
    <t>FixedAssetCost</t>
  </si>
  <si>
    <t>FixedAssetCurrentDepreciationReport</t>
  </si>
  <si>
    <t>FixedAssetCurrentDepreciation</t>
  </si>
  <si>
    <t>FixedAssetDisposalTransactionReport</t>
  </si>
  <si>
    <t>FixedAssetDisposalTransaction</t>
  </si>
  <si>
    <t>FixedAssetDispositionReport</t>
  </si>
  <si>
    <t>FixedAssetDisposition</t>
  </si>
  <si>
    <t>FixedAssetGenerateDepreciationCalc</t>
  </si>
  <si>
    <t>GenDeprSp</t>
  </si>
  <si>
    <t>FixedAssetInsuranceReport</t>
  </si>
  <si>
    <t>FixedAssetInsurance</t>
  </si>
  <si>
    <t>FixedAssetQuarterlyCostIncurredRPT</t>
  </si>
  <si>
    <t>FixedAssetQuarterlyCostIncurred</t>
  </si>
  <si>
    <t>FixedAssetTransferReport</t>
  </si>
  <si>
    <t>FixedAssetTransfer</t>
  </si>
  <si>
    <t>FixedAssetYearEndProcedure</t>
  </si>
  <si>
    <t>FaEndSp</t>
  </si>
  <si>
    <t>FloorStockReplenishmentReport</t>
  </si>
  <si>
    <t>ForecastAutoCalcItemForecasts</t>
  </si>
  <si>
    <t>DfcstAutoCalcItemsSp</t>
  </si>
  <si>
    <t>ForecastConsumptionUtility</t>
  </si>
  <si>
    <t>DfcstForecastConsumptionUtilitySp</t>
  </si>
  <si>
    <t>ForecastCreateInitialForecasts</t>
  </si>
  <si>
    <t>DfcstCreateInitialForecastsSp</t>
  </si>
  <si>
    <t>ForecastHistoryUtility</t>
  </si>
  <si>
    <t>DfcstHistoryUtilitySp</t>
  </si>
  <si>
    <t>ForecastMonthlyUtility</t>
  </si>
  <si>
    <t>DfcstMonthlyUtilitySp</t>
  </si>
  <si>
    <t>ForecastPostExtendedHistory</t>
  </si>
  <si>
    <t>DfcstPostExtendedHistory</t>
  </si>
  <si>
    <t>ForecastSafetyStockGeneration</t>
  </si>
  <si>
    <t>DfcstGenerateSafetyStockSp</t>
  </si>
  <si>
    <t>ForecastUpdateMrp</t>
  </si>
  <si>
    <t>DfcstMrpInputSp</t>
  </si>
  <si>
    <t>ForecastVendorDeliveryPerfReport</t>
  </si>
  <si>
    <t>ForecastVendorLeadTimeAnalysisReport</t>
  </si>
  <si>
    <t>BTAForecastVendorLeadTimeAnalysisReport</t>
  </si>
  <si>
    <t>GeneralLedger</t>
  </si>
  <si>
    <t>GeneralLedgerAttributesUpdate</t>
  </si>
  <si>
    <t>GLAttributesUpdateSp</t>
  </si>
  <si>
    <t>GeneralLedgerCheckInformationReport</t>
  </si>
  <si>
    <t>GeneralLedgerCheckInformation</t>
  </si>
  <si>
    <t>GeneralLedgerTransactionReport</t>
  </si>
  <si>
    <t>GeneralLedgerTransaction</t>
  </si>
  <si>
    <t>GeneralLedgerWorksheetReport</t>
  </si>
  <si>
    <t>GeneralLedgerWorksheet</t>
  </si>
  <si>
    <t>GenerateAuditProcedure</t>
  </si>
  <si>
    <t>AuditLogTypes.GenerateAuditProcedure</t>
  </si>
  <si>
    <t>GenerateCoproductMixCostDist</t>
  </si>
  <si>
    <t>GenerateCoproductMixCostDistribution</t>
  </si>
  <si>
    <t>GenerateOrderPickListReport</t>
  </si>
  <si>
    <t>JBT_GenerateOrderPickList80</t>
  </si>
  <si>
    <t>GenerateOrderPickListReport132</t>
  </si>
  <si>
    <t>JBT_GenerateOrderPickList132</t>
  </si>
  <si>
    <t>GlobalPrioritySetting</t>
  </si>
  <si>
    <t>SchedpSp</t>
  </si>
  <si>
    <t>GoodsReceivingNoteReport</t>
  </si>
  <si>
    <t>GoodsReceivingNote</t>
  </si>
  <si>
    <t>GSTInputTaxCreditReport</t>
  </si>
  <si>
    <t>GSTInputTaxCredit</t>
  </si>
  <si>
    <t>GSTInvoicedReport</t>
  </si>
  <si>
    <t>GSTInvoiced</t>
  </si>
  <si>
    <t>HRYearEndProcedure</t>
  </si>
  <si>
    <t>HrYearEndSp</t>
  </si>
  <si>
    <t>InactiveAccountNumbersReport</t>
  </si>
  <si>
    <t>InactiveAccountNumbers</t>
  </si>
  <si>
    <t>InboundPOAcknowledgmentReport</t>
  </si>
  <si>
    <t>InboundPOAcknowledgment</t>
  </si>
  <si>
    <t>InboundPurchaseOrderErrorReport</t>
  </si>
  <si>
    <t>InboundPurchaseOrderError</t>
  </si>
  <si>
    <t>InboundVendorInvoiceReport</t>
  </si>
  <si>
    <t>InboundVendorInvoice</t>
  </si>
  <si>
    <t>InboundVendorShipNoticeReport</t>
  </si>
  <si>
    <t>InboundVendorShipNotice</t>
  </si>
  <si>
    <t>IncidentEscalationUtility</t>
  </si>
  <si>
    <t>FSIncEscals.SSSFSIncEscalUtilSp</t>
  </si>
  <si>
    <t>IncidentReport</t>
  </si>
  <si>
    <t>Incident Report</t>
  </si>
  <si>
    <t>IncidentTimeAnalysisReport</t>
  </si>
  <si>
    <t>IncidentTimeAnalysis</t>
  </si>
  <si>
    <t>IncomeStatement</t>
  </si>
  <si>
    <t>IncompleteSSDOrderInformationReport</t>
  </si>
  <si>
    <t>IncompleteSSDOrderInformation</t>
  </si>
  <si>
    <t>IncPeriodIncomeStatement</t>
  </si>
  <si>
    <t>IncRatiosIncomeStatement</t>
  </si>
  <si>
    <t>IncTotalIncomeStatement</t>
  </si>
  <si>
    <t>IndentedCostedBillOfMaterialReport</t>
  </si>
  <si>
    <t>IndentedCostedBillOfMaterial</t>
  </si>
  <si>
    <t>IndentedCurrentBillOfMaterialReport</t>
  </si>
  <si>
    <t>IndentedCurrentBillOfMaterial</t>
  </si>
  <si>
    <t>IndentedProjectedJobCosttoComplRPT</t>
  </si>
  <si>
    <t>IndentedProjectedJobCosttoComplete</t>
  </si>
  <si>
    <t>IndentedUnitConfiguration</t>
  </si>
  <si>
    <t>IndentedWBSCostReport</t>
  </si>
  <si>
    <t>IndentedWBSCost</t>
  </si>
  <si>
    <t>InsuranceSummaryReport</t>
  </si>
  <si>
    <t>InsuranceSummary</t>
  </si>
  <si>
    <t>IntraSiteTransferMasterDisplayReport</t>
  </si>
  <si>
    <t>IntraSiteTransferMasterDisplay</t>
  </si>
  <si>
    <t>IntraSiteTransferOrderActionReport</t>
  </si>
  <si>
    <t>IntraSiteTransferOrderAction</t>
  </si>
  <si>
    <t>InventoryAgingReport</t>
  </si>
  <si>
    <t>InventoryAging</t>
  </si>
  <si>
    <t>InventoryBalanceDtlReport</t>
  </si>
  <si>
    <t>InventoryBalanceDtl</t>
  </si>
  <si>
    <t>InventoryBalanceSumReport</t>
  </si>
  <si>
    <t>InventoryBalanceSum</t>
  </si>
  <si>
    <t>InventoryBelowSafetyStockReport</t>
  </si>
  <si>
    <t>InventoryBelowSafetyStock</t>
  </si>
  <si>
    <t>InventoryConsignedFromVendorUsageReport</t>
  </si>
  <si>
    <t>InventoryConsignedFromVendorUsage</t>
  </si>
  <si>
    <t>InventoryConsignedtoCustomerReport</t>
  </si>
  <si>
    <t>InventoryConsignedtoCustomer</t>
  </si>
  <si>
    <t>InventoryConsignedtoCustomerUsageReport</t>
  </si>
  <si>
    <t>InventoryConsignedtoCustomerUsage</t>
  </si>
  <si>
    <t>InventoryCostReport</t>
  </si>
  <si>
    <t>InventoryCost</t>
  </si>
  <si>
    <t>InventoryPreAdjustmentReport</t>
  </si>
  <si>
    <t>InventoryPreAdjustment</t>
  </si>
  <si>
    <t>InventorySummaryComparisonReport</t>
  </si>
  <si>
    <t>InventorySummaryComparison</t>
  </si>
  <si>
    <t>InvoiceMilestoneProgressReport</t>
  </si>
  <si>
    <t>InvoiceMilestoneProgress</t>
  </si>
  <si>
    <t>InvoicePayDayReport</t>
  </si>
  <si>
    <t>InvoicePayDay</t>
  </si>
  <si>
    <t>InvoiceRegisterbyAccountReport</t>
  </si>
  <si>
    <t>InvoiceRegisterbyAccount</t>
  </si>
  <si>
    <t>InvoiceRegisterReport</t>
  </si>
  <si>
    <t>InvoiceRegister</t>
  </si>
  <si>
    <t>InvoiceRevisionDayReport</t>
  </si>
  <si>
    <t>InvoiceRevisionDay</t>
  </si>
  <si>
    <t>InvoiceTransactionReport</t>
  </si>
  <si>
    <t>InvoiceTransaction</t>
  </si>
  <si>
    <t>InvoicingBGSp</t>
  </si>
  <si>
    <t>SLArinvs.InvoicingBGSp</t>
  </si>
  <si>
    <t>ItemAtVendor</t>
  </si>
  <si>
    <t>ItemBOMWhereUsedReport</t>
  </si>
  <si>
    <t>ItemBOMWhereUsed</t>
  </si>
  <si>
    <t>ItemBottlenecksMRPAPS</t>
  </si>
  <si>
    <t>ItemBottlenecksReportMRPAPS</t>
  </si>
  <si>
    <t>ItemByCustomerSalesAnalysisReport</t>
  </si>
  <si>
    <t>ItemByCustomerSalesAnalysis</t>
  </si>
  <si>
    <t>ItemByLocationReport</t>
  </si>
  <si>
    <t>ItemByLocation</t>
  </si>
  <si>
    <t>ItemComplianceAssignmentUtility</t>
  </si>
  <si>
    <t>SetItemComplianceStatusSp</t>
  </si>
  <si>
    <t>ItemContainersReport</t>
  </si>
  <si>
    <t>ItemContainers</t>
  </si>
  <si>
    <t>ItemCostbyProductCodeReport</t>
  </si>
  <si>
    <t>ItemCostbyProductCode</t>
  </si>
  <si>
    <t>ItemCostingReport</t>
  </si>
  <si>
    <t>ItemCosting</t>
  </si>
  <si>
    <t>ItemCurrentRoutingReport</t>
  </si>
  <si>
    <t>ItemCurrentRouting</t>
  </si>
  <si>
    <t>ItemCustomerSalespersonSalesAnalysisReport</t>
  </si>
  <si>
    <t>ItemCustomerSalespersonSalesAnalysis</t>
  </si>
  <si>
    <t>ItemDetailReport</t>
  </si>
  <si>
    <t>ItemDetail</t>
  </si>
  <si>
    <t>ItemExciseTaxReport</t>
  </si>
  <si>
    <t>ItemExciseTax</t>
  </si>
  <si>
    <t>ItemFeatureGroupReport</t>
  </si>
  <si>
    <t>ItemFeatureGroup</t>
  </si>
  <si>
    <t>ItemNotUsedReport</t>
  </si>
  <si>
    <t>ItemNotUsed</t>
  </si>
  <si>
    <t>ItemPriceChangeReport</t>
  </si>
  <si>
    <t>ItemPriceChange</t>
  </si>
  <si>
    <t>ItemProductCodeCostDetailSalesAnaly</t>
  </si>
  <si>
    <t>ItemProductCodeCostDetailSalesAnalysis</t>
  </si>
  <si>
    <t>ItemProductCodeCustomerSalesAnalysi</t>
  </si>
  <si>
    <t>ItemProductCodeCustomerSalesAnalysis</t>
  </si>
  <si>
    <t>ItemQuantitiesbyABCCodeReport</t>
  </si>
  <si>
    <t>ItemQuantitiesbyABCCode</t>
  </si>
  <si>
    <t>ItemRentalHistoryReport</t>
  </si>
  <si>
    <t>ItemRentalHistory</t>
  </si>
  <si>
    <t>ItemRevisionReport</t>
  </si>
  <si>
    <t>ItemRevision</t>
  </si>
  <si>
    <t>ItemSalesPersonSalesAnalysisReport</t>
  </si>
  <si>
    <t>ItemSalesPersonSalesAnalysis</t>
  </si>
  <si>
    <t>ItemSerialNumberReport</t>
  </si>
  <si>
    <t>ItemSerialNumber</t>
  </si>
  <si>
    <t>ItemWhereUsedOnConfiguration</t>
  </si>
  <si>
    <t>SSSItemWhereUsed</t>
  </si>
  <si>
    <t>ItemWhereUsedReport</t>
  </si>
  <si>
    <t>ItemWhereUsed</t>
  </si>
  <si>
    <t>JBT_AccountsPayableAgingExcel</t>
  </si>
  <si>
    <t>JBT_AccountsReceivableAgingExcel</t>
  </si>
  <si>
    <t>JBT_AccountsReceivableAgingReport</t>
  </si>
  <si>
    <t>JBT_AccountsReceivableAging</t>
  </si>
  <si>
    <t>JBT_AfterViewManagement</t>
  </si>
  <si>
    <t>JBT_AfterViewManagementSp</t>
  </si>
  <si>
    <t>JBT_Anaplan</t>
  </si>
  <si>
    <t>JBT_APSSourcingDemandReport</t>
  </si>
  <si>
    <t>JBT_AutoGenerateOrderPickListReport</t>
  </si>
  <si>
    <t>JBT_AutoGenerateOrderPickList80</t>
  </si>
  <si>
    <t>JBT_BalanceSheet</t>
  </si>
  <si>
    <t>JBT_BOMCompareReport</t>
  </si>
  <si>
    <t>JBT_BOMCompare</t>
  </si>
  <si>
    <t>JBT_clearSession</t>
  </si>
  <si>
    <t>JBT_ClearSessionSp</t>
  </si>
  <si>
    <t>JBT_COShortageReport</t>
  </si>
  <si>
    <t>JBT_COShortageReportExcel</t>
  </si>
  <si>
    <t>JBT_CriticalBGTaskStatus</t>
  </si>
  <si>
    <t>JBT_CustomerBacklogReport</t>
  </si>
  <si>
    <t>JBT_CustomerBacklog</t>
  </si>
  <si>
    <t>JBT_CustomerBacklogTabReport</t>
  </si>
  <si>
    <t>JBT_CustomerBacklogTab</t>
  </si>
  <si>
    <t>JBT_CustomFormsReport</t>
  </si>
  <si>
    <t>JBT_CustomForms</t>
  </si>
  <si>
    <t>JBT_CycleCountDetailReport</t>
  </si>
  <si>
    <t>JBT_CycleCountDetail</t>
  </si>
  <si>
    <t>JBT_CycleCountSummaryReport</t>
  </si>
  <si>
    <t>JBT_CycleCountSummary</t>
  </si>
  <si>
    <t>JBT_E&amp;OReport</t>
  </si>
  <si>
    <t>JBT_EOReportExcel</t>
  </si>
  <si>
    <t>JBT_EmployeeJobVarianceReport</t>
  </si>
  <si>
    <t>JBT_EmployeeJobVariance</t>
  </si>
  <si>
    <t>SSRS</t>
  </si>
  <si>
    <t>JBT_EngineeringBOM</t>
  </si>
  <si>
    <t>JBT_EngineeringBOMExcel</t>
  </si>
  <si>
    <t>JBT_EstimateResponseFormReport</t>
  </si>
  <si>
    <t>JBT_ExceptionReport</t>
  </si>
  <si>
    <t>JBT_ExceptionReportExcel</t>
  </si>
  <si>
    <t>JBT_ExtendedHistory</t>
  </si>
  <si>
    <t>JBT_GeneralLedgerExcel</t>
  </si>
  <si>
    <t>JBT_GeneralLedgerTransactionExcel</t>
  </si>
  <si>
    <t>JBT_HedgeExposureReport</t>
  </si>
  <si>
    <t>JBT_HedgeOffsetUpdateUtility</t>
  </si>
  <si>
    <t>JBT_Hedges.JBT_HedgeOffsetUpdateSP</t>
  </si>
  <si>
    <t>JBT_HedgeSupportingBussinessActivity</t>
  </si>
  <si>
    <t>JBT_Hedges.JBT_LocateHedgeBusinessActivitySP</t>
  </si>
  <si>
    <t>JBT_InboundReport</t>
  </si>
  <si>
    <t>JBT_Inbound</t>
  </si>
  <si>
    <t>JBT_InboundTabReport</t>
  </si>
  <si>
    <t>JBT_InboundTab</t>
  </si>
  <si>
    <t>JBT_IncomeStatement</t>
  </si>
  <si>
    <t>JBT_IndentedCostedBillOfMaterialReport</t>
  </si>
  <si>
    <t>JBT_RPT_IndentedCostedBOM_Excel</t>
  </si>
  <si>
    <t>JBT_InventoryCostExcel</t>
  </si>
  <si>
    <t>JBT_JobCloseUtility</t>
  </si>
  <si>
    <t>JBT_JobCloseUtilitySp</t>
  </si>
  <si>
    <t>JBT_JobCostVarianceReport</t>
  </si>
  <si>
    <t>JBT_JobCostVariance</t>
  </si>
  <si>
    <t>JBT_JobFormDumpRFS</t>
  </si>
  <si>
    <t>JBT_JobPercentPickReport</t>
  </si>
  <si>
    <t>JBT_JobPercentPick</t>
  </si>
  <si>
    <t>JBT_JobPickList</t>
  </si>
  <si>
    <t>JBT_JobShortageReport</t>
  </si>
  <si>
    <t>JBT_JobShortageReportExcel</t>
  </si>
  <si>
    <t>JBT_LaborRecapbyDepartment</t>
  </si>
  <si>
    <t>JBT_MaterialTransactionReport</t>
  </si>
  <si>
    <t>JBT_RPT_MaterialTransactionsExcel</t>
  </si>
  <si>
    <t>JBT_OrderRevenueExcel</t>
  </si>
  <si>
    <t>JBT_OrderRevenueReport</t>
  </si>
  <si>
    <t>JBT_OrderRevenue</t>
  </si>
  <si>
    <t>JBT_PopulateAllNextKeys</t>
  </si>
  <si>
    <t>PopulateAllNextKeysSp</t>
  </si>
  <si>
    <t>JBT_ProFormaInvoiceReport</t>
  </si>
  <si>
    <t>JBT_ProFormaInvoice</t>
  </si>
  <si>
    <t>JBT_ProjectRevenueExcel</t>
  </si>
  <si>
    <t>JBT_ProjectRevenueReport</t>
  </si>
  <si>
    <t>JBT_ProjectRevenue</t>
  </si>
  <si>
    <t>JBT_ProjectStatusDetailReport</t>
  </si>
  <si>
    <t>JBT_ProjectStatusSummaryReport</t>
  </si>
  <si>
    <t>JBT_ProjectVerificationReport</t>
  </si>
  <si>
    <t>JBT_ProjectVerification</t>
  </si>
  <si>
    <t>JBT_ProjectWIPValuationExcel</t>
  </si>
  <si>
    <t>JBT_PutAwayReport</t>
  </si>
  <si>
    <t>JBT_PutAway</t>
  </si>
  <si>
    <t>JBT_ResourceGroupDispatchListReport</t>
  </si>
  <si>
    <t>JBT_RPT_GLTransByMatlReport</t>
  </si>
  <si>
    <t>JBT_RPT_GLTransByMatl</t>
  </si>
  <si>
    <t>JBT_SalesGrossMarginReport</t>
  </si>
  <si>
    <t>JBT_SalesGrossMargin</t>
  </si>
  <si>
    <t>JBT_SalesGrossMarginReportExcel</t>
  </si>
  <si>
    <t>JBT_SalesGrossMarginExcel</t>
  </si>
  <si>
    <t>JBT_SecurityAudit</t>
  </si>
  <si>
    <t>JBT_ServiceOrderWipValuationExcelReport</t>
  </si>
  <si>
    <t>JBT_ServiceOrderWipValuationExcel</t>
  </si>
  <si>
    <t>JBT_SimpleJobCost</t>
  </si>
  <si>
    <t>JBT_SODConflict</t>
  </si>
  <si>
    <t>JBT_SOD_Conflict</t>
  </si>
  <si>
    <t>JBT_SODConflictDefinition</t>
  </si>
  <si>
    <t>JBT_SOD_ConflictDefinition</t>
  </si>
  <si>
    <t>JBT_SODExceptionDefinition</t>
  </si>
  <si>
    <t>JBT_SOD_ExceptionDefinition</t>
  </si>
  <si>
    <t>JBT_SODGroupDefinitions</t>
  </si>
  <si>
    <t>JBT_SOD_GroupDefinitions</t>
  </si>
  <si>
    <t>JBT_SROCRevenueExcel</t>
  </si>
  <si>
    <t>JBT_SROCRevenueReport</t>
  </si>
  <si>
    <t>JBT_SROCRevenue</t>
  </si>
  <si>
    <t>JBT_SRORevenueExcel</t>
  </si>
  <si>
    <t>JBT_SRORevenueReport</t>
  </si>
  <si>
    <t>JBT_SRORevenue</t>
  </si>
  <si>
    <t>JBT_SSSModEsPostingSp</t>
  </si>
  <si>
    <t>SSSModEsPostingSp</t>
  </si>
  <si>
    <t>JBT_SuperUserAudit</t>
  </si>
  <si>
    <t>JBT_TransferInvoiceReport</t>
  </si>
  <si>
    <t>JBT_TransferInvoice</t>
  </si>
  <si>
    <t>JBT_UnlockForms</t>
  </si>
  <si>
    <t>JBT_UnlockFormsSp</t>
  </si>
  <si>
    <t>JBT_UserPermissions</t>
  </si>
  <si>
    <t>JBT_UserPermissionsForm</t>
  </si>
  <si>
    <t>JBT_WorkCenterLoadReport</t>
  </si>
  <si>
    <t>JBT_WorkCenterLoadReportExcel</t>
  </si>
  <si>
    <t>JobandPSBillofMaterialProcessor</t>
  </si>
  <si>
    <t>JoblowSp</t>
  </si>
  <si>
    <t>JobBOMCostRollUp</t>
  </si>
  <si>
    <t>SLJobs.JobrollSpNonTrans</t>
  </si>
  <si>
    <t>JobBOMReport</t>
  </si>
  <si>
    <t>JobBOM</t>
  </si>
  <si>
    <t>JobCostbyItemReport</t>
  </si>
  <si>
    <t>JobCostbyItem</t>
  </si>
  <si>
    <t>JobCostDetailBreakoutReport</t>
  </si>
  <si>
    <t>JobCostDetailBreakout</t>
  </si>
  <si>
    <t>JobCostDetailStatusReport</t>
  </si>
  <si>
    <t>JobCostDetailStatus</t>
  </si>
  <si>
    <t>JobCostVarianceReport</t>
  </si>
  <si>
    <t>JobCostVariance</t>
  </si>
  <si>
    <t>JobExceptionReport</t>
  </si>
  <si>
    <t>JobException</t>
  </si>
  <si>
    <t>JobHeaderReport</t>
  </si>
  <si>
    <t>JobHeader</t>
  </si>
  <si>
    <t>JobLotMerging</t>
  </si>
  <si>
    <t>JobMergeSp</t>
  </si>
  <si>
    <t>JobLotSplitting</t>
  </si>
  <si>
    <t>JobsmlSp</t>
  </si>
  <si>
    <t>JobMaterialKitPickList</t>
  </si>
  <si>
    <t>JobMaterialPickListReport</t>
  </si>
  <si>
    <t>JobMaterialPickList</t>
  </si>
  <si>
    <t>JobMaterialPickListReport80</t>
  </si>
  <si>
    <t>JobMaterialPickList80</t>
  </si>
  <si>
    <t>JobMaterialsPercentageValidationReport</t>
  </si>
  <si>
    <t>MO_JobMaterialsPercentageValidation</t>
  </si>
  <si>
    <t>JobOperationListingReport</t>
  </si>
  <si>
    <t>JBT_JobOperationListing</t>
  </si>
  <si>
    <t>JobOperationStatusReport</t>
  </si>
  <si>
    <t>JobOperationStatus</t>
  </si>
  <si>
    <t>JobPickList</t>
  </si>
  <si>
    <t>JobsAffectedByECN</t>
  </si>
  <si>
    <t>JobsAffectedByEngineeringChangeNotices</t>
  </si>
  <si>
    <t>JobStatusChangeDeleteUtility</t>
  </si>
  <si>
    <t>JobStatusChangeMassSp</t>
  </si>
  <si>
    <t>JobTicketsReport</t>
  </si>
  <si>
    <t>JobTickets</t>
  </si>
  <si>
    <t>JobTicketsReport80</t>
  </si>
  <si>
    <t>JobTickets80</t>
  </si>
  <si>
    <t>JobTransactionsReport</t>
  </si>
  <si>
    <t>JobTransactions</t>
  </si>
  <si>
    <t>JobTravellerReport</t>
  </si>
  <si>
    <t>JBT_JobTraveller</t>
  </si>
  <si>
    <t>JournalCompressReport</t>
  </si>
  <si>
    <t>JournalCompress</t>
  </si>
  <si>
    <t>JournalControlNumberReport</t>
  </si>
  <si>
    <t>JournalControlNumber</t>
  </si>
  <si>
    <t>JournalTransactionReport</t>
  </si>
  <si>
    <t>JournalTransaction</t>
  </si>
  <si>
    <t>JP_ConsumptionTaxReport</t>
  </si>
  <si>
    <t>JP_ConsumptionTax</t>
  </si>
  <si>
    <t>JP_InvoiceBatchReport</t>
  </si>
  <si>
    <t>JP_InvoiceBatch</t>
  </si>
  <si>
    <t>JP_OrderInvoicingCreditMemoReportLaser</t>
  </si>
  <si>
    <t>JP_OrderInvoicingCreditMemoLaser</t>
  </si>
  <si>
    <t>JP_TaxControlReport</t>
  </si>
  <si>
    <t>JP_TaxControl</t>
  </si>
  <si>
    <t>LaborAnalysisbyWorkCenterReport</t>
  </si>
  <si>
    <t>LaborAnalysisbyWorkCenter</t>
  </si>
  <si>
    <t>LandedCostVarianceReport</t>
  </si>
  <si>
    <t>LandedCostVariance</t>
  </si>
  <si>
    <t>lc_lt_Process_JITTrans</t>
  </si>
  <si>
    <t>lc_lt_Process_JITTransSp</t>
  </si>
  <si>
    <t>lc_lt_Process_JobMatlTrans</t>
  </si>
  <si>
    <t>lc_lt_Process_JobMatlTransSp</t>
  </si>
  <si>
    <t>lc_lt_Process_ProdSchedTrans</t>
  </si>
  <si>
    <t>lc_lt_Process_ProdSchedTransSp</t>
  </si>
  <si>
    <t>lc_lt_Process_WCMatlTrans</t>
  </si>
  <si>
    <t>lc_lt_Process_WCMatlTransSp</t>
  </si>
  <si>
    <t>LCDTEmail</t>
  </si>
  <si>
    <t>LCEmail.exe</t>
  </si>
  <si>
    <t>LCDTIBOMAttachmentBundle</t>
  </si>
  <si>
    <t>LC_DT_IBOM_AttachmentBundleSP</t>
  </si>
  <si>
    <t>LCDTPDFAPCheckPrintingPostingRemittanceAdvice</t>
  </si>
  <si>
    <t>APRemittanceAdviceLaser</t>
  </si>
  <si>
    <t>LCDTPDFAPChecksLaser</t>
  </si>
  <si>
    <t>LCDTPDFAPDraftPrintingPostingRemittanceAdvice</t>
  </si>
  <si>
    <t>LCDTPDFAPEFTPostingRemittanceAdvice</t>
  </si>
  <si>
    <t>LCDTPDFAPWirePostingRemittanceAdvice</t>
  </si>
  <si>
    <t>LCDTPDFARInvoiceCreditDebitMemoLaser</t>
  </si>
  <si>
    <t>LCDTPDFARInvoiceCreditDebitMemoReport</t>
  </si>
  <si>
    <t>LCDTPDFARInvoiceCreditDebitMemoReportDraft</t>
  </si>
  <si>
    <t>LCDTPDFARInvoiceCreditDebitMemoSimple</t>
  </si>
  <si>
    <t>LCDTPDFBillofLadingReport</t>
  </si>
  <si>
    <t>LCDTPDFBuilderPurchaseOrderReport</t>
  </si>
  <si>
    <t>LCDTPDFChangeOrderDetail</t>
  </si>
  <si>
    <t>LCDTPDFChangeOrderLaser</t>
  </si>
  <si>
    <t>LCDTPDFChangeOrderSimple</t>
  </si>
  <si>
    <t>LCDTPDFConsolidatedInvoicingLaser</t>
  </si>
  <si>
    <t>LCDTPDFCustomerStatementsReportLaser</t>
  </si>
  <si>
    <t>LCDTPDFCustomerStatementsSimpleReport</t>
  </si>
  <si>
    <t>LCDTPDFEstimateResponseFormDetailReport</t>
  </si>
  <si>
    <t>LCDTPDFEstimateResponseFormReport</t>
  </si>
  <si>
    <t>LCDTPDFGenerateOrderPickListReport</t>
  </si>
  <si>
    <t>LCDTPDFGenerateOrderPickListReport132</t>
  </si>
  <si>
    <t>LCDTPDFJobHeaderReport</t>
  </si>
  <si>
    <t>LCDTPDFJobMaterialPickListReport</t>
  </si>
  <si>
    <t>LCDTPDFJobMaterialPickListReport80</t>
  </si>
  <si>
    <t>LCDTPDFJobOperationListingReport</t>
  </si>
  <si>
    <t>JobOperationListing</t>
  </si>
  <si>
    <t>LCDTPDFJobTicketsReport</t>
  </si>
  <si>
    <t>LCDTPDFJobTicketsReport80</t>
  </si>
  <si>
    <t>LCDTPDFJobTravellerReport</t>
  </si>
  <si>
    <t>LCDTPDFOrderInvoicingCreditMemoDetailReport</t>
  </si>
  <si>
    <t>OrderInvoicingCreditMemoDetail</t>
  </si>
  <si>
    <t>LCDTPDFOrderInvoicingCreditMemoDraft</t>
  </si>
  <si>
    <t>OrderInvoicingCreditMemoDraft</t>
  </si>
  <si>
    <t>LCDTPDFOrderInvoicingCreditMemoReportLaser</t>
  </si>
  <si>
    <t>JBT_OrderInvoicingCreditMemoLaser</t>
  </si>
  <si>
    <t>LCDTPDFOrderInvoicingCreditMemoSimpleReport</t>
  </si>
  <si>
    <t>OrderInvoicingCreditMemoSimple</t>
  </si>
  <si>
    <t>LCDTPDFOrderVerificationDetailReport</t>
  </si>
  <si>
    <t>OrderVerificationDetail</t>
  </si>
  <si>
    <t>LCDTPDFOrderVerificationReport</t>
  </si>
  <si>
    <t>JBT_OrderVerification</t>
  </si>
  <si>
    <t>LCDTPDFOrderVerificationSimpleReport</t>
  </si>
  <si>
    <t>OrderVerificationSimple</t>
  </si>
  <si>
    <t>LCDTPDFPackingSlipReport</t>
  </si>
  <si>
    <t>PackingSlip</t>
  </si>
  <si>
    <t>LCDTPDFPayrollCheckLaser</t>
  </si>
  <si>
    <t>PayrollCheckLaser</t>
  </si>
  <si>
    <t>LCDTPDFPORequisitionReport</t>
  </si>
  <si>
    <t>PORequisition</t>
  </si>
  <si>
    <t>LCDTPDFPostProjectInvoiceMilestonesLaser</t>
  </si>
  <si>
    <t>JBT_PostProjectInvoiceMilestonesLaser</t>
  </si>
  <si>
    <t>LCDTPDFPostProjectInvoiceTransactions</t>
  </si>
  <si>
    <t>LCDTPDFPriceAdjustmentInvoice</t>
  </si>
  <si>
    <t>LCDTPDFPrintDeliveryOrderPackingSlipReport</t>
  </si>
  <si>
    <t>PrintDeliveryOrderPackingSlip</t>
  </si>
  <si>
    <t>LCDTPDFProjectPackingSlip</t>
  </si>
  <si>
    <t>ProjectPackingSlip</t>
  </si>
  <si>
    <t>LCDTPDFPurchaseOrderDetailReport</t>
  </si>
  <si>
    <t>PurchaseOrderDetail</t>
  </si>
  <si>
    <t>LCDTPDFPurchaseOrderReportLaser</t>
  </si>
  <si>
    <t>JBT_PurchaseOrderLaser</t>
  </si>
  <si>
    <t>LCDTPDFPurchaseOrderSimpleReport</t>
  </si>
  <si>
    <t>PurchaseOrderSimple</t>
  </si>
  <si>
    <t>LCDTPDFRMACreditMemoLaser</t>
  </si>
  <si>
    <t>JBT_RMACreditMemoLaser</t>
  </si>
  <si>
    <t>LCDTPDFRMAVerificationReport</t>
  </si>
  <si>
    <t>RMAVerification</t>
  </si>
  <si>
    <t>LCDTPDFServiceContractInvoicing</t>
  </si>
  <si>
    <t>JBT_ServiceContractInvoicing</t>
  </si>
  <si>
    <t>LCDTPDFServiceOrderEstimateReport</t>
  </si>
  <si>
    <t>JBT_ServiceOrderEstimate</t>
  </si>
  <si>
    <t>LCDTPDFServiceOrderInvoicing</t>
  </si>
  <si>
    <t>JBT_ServiceOrderInvoicing</t>
  </si>
  <si>
    <t>LCDTPDFVendorVoucherDebitMemoReport</t>
  </si>
  <si>
    <t>VendorVoucherDebitMemo</t>
  </si>
  <si>
    <t>LCLTEleanEmail</t>
  </si>
  <si>
    <t>LCLTELeanJob</t>
  </si>
  <si>
    <t>Shop-Trak Kanban Replenishment</t>
  </si>
  <si>
    <t>lc_lt_elean_firmjobsp</t>
  </si>
  <si>
    <t>LCLTELeanPO</t>
  </si>
  <si>
    <t>lc_lt_EleanPOCreateSp</t>
  </si>
  <si>
    <t>LCLTEleanPOReq</t>
  </si>
  <si>
    <t>lc_lt_EleanPORequisitionsSp</t>
  </si>
  <si>
    <t>LCLTEleanProdSched</t>
  </si>
  <si>
    <t>lc_lt_EleanProductionScheduleSp</t>
  </si>
  <si>
    <t>LCLTEleanTransferOrder</t>
  </si>
  <si>
    <t>lc_lt_EleanTransferOrderCreateSp</t>
  </si>
  <si>
    <t>LCLTItemReplenishmentLogReport</t>
  </si>
  <si>
    <t>LC_LT_RPTItemReplenishmentLog</t>
  </si>
  <si>
    <t>LCLTPDFWork</t>
  </si>
  <si>
    <t>LCPDFWork.exe</t>
  </si>
  <si>
    <t>LeadTimeProcessor</t>
  </si>
  <si>
    <t>ItemLeadTimeSp</t>
  </si>
  <si>
    <t>LedgerConsolidationReport</t>
  </si>
  <si>
    <t>LedgerConsolidation</t>
  </si>
  <si>
    <t>LedgerControlNumberReport</t>
  </si>
  <si>
    <t>LedgerControlNumber</t>
  </si>
  <si>
    <t>LedgerPostingforJournalReport</t>
  </si>
  <si>
    <t>LedgerPostingforJournal</t>
  </si>
  <si>
    <t>LettersofCreditByCustomerReport</t>
  </si>
  <si>
    <t>LettersofCreditByCustomer</t>
  </si>
  <si>
    <t>LettersOfCreditByVendorReport</t>
  </si>
  <si>
    <t>LettersOfCreditByVendor</t>
  </si>
  <si>
    <t>LoadPhysicalInventoryRecords</t>
  </si>
  <si>
    <t>PhyinvLoadSp</t>
  </si>
  <si>
    <t>LotTraceabilityReport</t>
  </si>
  <si>
    <t>LotTraceability</t>
  </si>
  <si>
    <t>MailingLabelsReport</t>
  </si>
  <si>
    <t>MailingLabels</t>
  </si>
  <si>
    <t>ManualLIFOFIFOAdjustmentReport</t>
  </si>
  <si>
    <t>ManualLIFOFIFOAdjustment</t>
  </si>
  <si>
    <t>MassJournalPosting</t>
  </si>
  <si>
    <t>MassJournalPostingBackgroundMessageReport</t>
  </si>
  <si>
    <t>MassJournalPostingBackgroundMessage</t>
  </si>
  <si>
    <t>MassJournalPostingProcedure</t>
  </si>
  <si>
    <t>Mass Journal Posting Background</t>
  </si>
  <si>
    <t>SLTTJournals.MassJournalPostBkSp</t>
  </si>
  <si>
    <t>MasterPlanningReport</t>
  </si>
  <si>
    <t>MasterPlanning</t>
  </si>
  <si>
    <t>MaterialAnalysisbyWorkCenterReport</t>
  </si>
  <si>
    <t>MaterialAnalysisbyWorkCenter</t>
  </si>
  <si>
    <t>MaterialAvailabilityReport</t>
  </si>
  <si>
    <t>JBT_MaterialAvailability</t>
  </si>
  <si>
    <t>MaterialTransactionReport</t>
  </si>
  <si>
    <t>MaterialTransactions</t>
  </si>
  <si>
    <t>MaterialUseUpReport</t>
  </si>
  <si>
    <t>MaterialUseUp</t>
  </si>
  <si>
    <t>MiscellaneousExpenseReport</t>
  </si>
  <si>
    <t>Partner Miscellaneous Expense Report</t>
  </si>
  <si>
    <t>MiscellaneousExpense</t>
  </si>
  <si>
    <t>MoveEstimatesToHistoryUtility</t>
  </si>
  <si>
    <t>MoveEstimatesToHistorySp</t>
  </si>
  <si>
    <t>MPSProcessor</t>
  </si>
  <si>
    <t>MpsGenSp</t>
  </si>
  <si>
    <t>MRPOrderActionReport</t>
  </si>
  <si>
    <t>MRPOrderAction</t>
  </si>
  <si>
    <t>MRPPlanning</t>
  </si>
  <si>
    <t>SLPlanningDetails.MrpNetSp</t>
  </si>
  <si>
    <t>MultiFSBChartofAccountsMappingReport</t>
  </si>
  <si>
    <t>MultiFSBChartofAccountsMapping</t>
  </si>
  <si>
    <t>MultiFSBCompressLedger</t>
  </si>
  <si>
    <t>MultiFSBGeneralLedger</t>
  </si>
  <si>
    <t>MultiFSBGeneralLedgerCheckInformationReport</t>
  </si>
  <si>
    <t>MultiFSBGeneralLedgerCheckInformation</t>
  </si>
  <si>
    <t>MultiFSBGeneralLedgerTransactionReport</t>
  </si>
  <si>
    <t>MultiFSBGeneralLedgerTransaction</t>
  </si>
  <si>
    <t>MultiFSBGeneralLedgerWorksheetReport</t>
  </si>
  <si>
    <t>MultiFSBGeneralLedgerWorksheet</t>
  </si>
  <si>
    <t>MultiFSBJournalTransactionReport</t>
  </si>
  <si>
    <t>MultiFSBJournalTransaction</t>
  </si>
  <si>
    <t>MultiFSBLedgerPostingforJournal</t>
  </si>
  <si>
    <t>MultiFSBRebalanceLedgerPeriodTotals</t>
  </si>
  <si>
    <t>MultiFSBPertotSp</t>
  </si>
  <si>
    <t>MultiFSBRefreshAcct/UnitCombinations</t>
  </si>
  <si>
    <t>MultiFSBPerUnitSp</t>
  </si>
  <si>
    <t>MultiFSBTrialBalance</t>
  </si>
  <si>
    <t>MXAPDIOTExeptionReport</t>
  </si>
  <si>
    <t>INFOR-IVA</t>
  </si>
  <si>
    <t>MXDIOTExeptions</t>
  </si>
  <si>
    <t>MXAPDIOTFile</t>
  </si>
  <si>
    <t>MXDIOTFileGenSp</t>
  </si>
  <si>
    <t>MXAPDIOTReport</t>
  </si>
  <si>
    <t>MXDIOT</t>
  </si>
  <si>
    <t>MXIETUReport</t>
  </si>
  <si>
    <t>MXIETU</t>
  </si>
  <si>
    <t>MXVATAPPostReport</t>
  </si>
  <si>
    <t>MXVATAPPost</t>
  </si>
  <si>
    <t>MXVATAPTransferredReport</t>
  </si>
  <si>
    <t>MXVATAPTransferred</t>
  </si>
  <si>
    <t>MXVATARPostReport</t>
  </si>
  <si>
    <t>MXVATARPost</t>
  </si>
  <si>
    <t>MXVATARTransferredReport</t>
  </si>
  <si>
    <t>MXVATARTransferred</t>
  </si>
  <si>
    <t>NLBankStatementReport</t>
  </si>
  <si>
    <t>NLBankStatements</t>
  </si>
  <si>
    <t>NLDunningReport</t>
  </si>
  <si>
    <t>NLDunning</t>
  </si>
  <si>
    <t>NominatedInvoiceMilestonesReport</t>
  </si>
  <si>
    <t>NominatedInvoiceMilestones</t>
  </si>
  <si>
    <t>NominatedRevenueMilestonesReport</t>
  </si>
  <si>
    <t>NominatedRevenueMilestones</t>
  </si>
  <si>
    <t>NumberofEmployeesbyDeptReport</t>
  </si>
  <si>
    <t>NumberofEmployeesbyDept</t>
  </si>
  <si>
    <t>OrderBookingsReport</t>
  </si>
  <si>
    <t>OrderBookings</t>
  </si>
  <si>
    <t>OrderCostReport</t>
  </si>
  <si>
    <t>OrderCost</t>
  </si>
  <si>
    <t>OrderCreditHoldChange</t>
  </si>
  <si>
    <t>OrderCreditHoldSp</t>
  </si>
  <si>
    <t>OrderEntryExceptionReport</t>
  </si>
  <si>
    <t>OrderEntryException</t>
  </si>
  <si>
    <t>OrderInvoicingCreditMemoDetailReport</t>
  </si>
  <si>
    <t>OrderInvoicingCreditMemoReportLaser</t>
  </si>
  <si>
    <t>OrderInvoicingCreditMemoSimpleReport</t>
  </si>
  <si>
    <t>OrderInvoicingCreditMemoToBePrinted</t>
  </si>
  <si>
    <t>OrderPromiseDatePerformanceReport</t>
  </si>
  <si>
    <t>OrderPromiseDatePerformance</t>
  </si>
  <si>
    <t>OrderShippedCostReport</t>
  </si>
  <si>
    <t>OrderShippedCost</t>
  </si>
  <si>
    <t>OrderStatusReport</t>
  </si>
  <si>
    <t>OrderStatus</t>
  </si>
  <si>
    <t>OrderVerificationDetailReport</t>
  </si>
  <si>
    <t>OrderVerificationReport</t>
  </si>
  <si>
    <t>OrderVerificationSimpleReport</t>
  </si>
  <si>
    <t>OutboundEDIInvoiceReport</t>
  </si>
  <si>
    <t>OutboundEDIInvoice</t>
  </si>
  <si>
    <t>OutboundPlanningScheduleReport</t>
  </si>
  <si>
    <t>OutboundPlanningSchedule</t>
  </si>
  <si>
    <t>OutboundPOAcknowledgmentReport</t>
  </si>
  <si>
    <t>OutboundPOAcknowledgment</t>
  </si>
  <si>
    <t>OutboundPurchaseOrderReport</t>
  </si>
  <si>
    <t>OutboundPurchaseOrder</t>
  </si>
  <si>
    <t>OutboundShippingNoticeReport</t>
  </si>
  <si>
    <t>OutboundShippingNotice</t>
  </si>
  <si>
    <t>OutboundShippingScheduleReport</t>
  </si>
  <si>
    <t>OutboundShippingSchedule</t>
  </si>
  <si>
    <t>PackingSlipDetailReport</t>
  </si>
  <si>
    <t>PackingSlipDetail</t>
  </si>
  <si>
    <t>PackingSlipReport</t>
  </si>
  <si>
    <t>PartnerReimbursementReport</t>
  </si>
  <si>
    <t>PartnerReimbursement</t>
  </si>
  <si>
    <t>PartnerSchedule</t>
  </si>
  <si>
    <t>PastDueJobOperationsReport</t>
  </si>
  <si>
    <t>PastDueJobOperations</t>
  </si>
  <si>
    <t>PastDueJobsReport</t>
  </si>
  <si>
    <t>PastDueJobs</t>
  </si>
  <si>
    <t>PastDueOrderLineItemsReport</t>
  </si>
  <si>
    <t>PastDueOrderLineItems</t>
  </si>
  <si>
    <t>PastDuePurchaseOrderReport</t>
  </si>
  <si>
    <t>PastDuePurchaseOrder</t>
  </si>
  <si>
    <t>PayrollCheckRegisterPostingReport</t>
  </si>
  <si>
    <t>PayrollCheckRegisterPosting</t>
  </si>
  <si>
    <t>PayrollDeductionReport</t>
  </si>
  <si>
    <t>PayrollDeduction</t>
  </si>
  <si>
    <t>PayrollDistributionLogReport</t>
  </si>
  <si>
    <t>PayrollDistributionLog</t>
  </si>
  <si>
    <t>PayrollYearEndProcedure</t>
  </si>
  <si>
    <t>PrEndSp</t>
  </si>
  <si>
    <t>PeggingReport</t>
  </si>
  <si>
    <t>Pegging</t>
  </si>
  <si>
    <t>PendingJobLaborTransactionsReport</t>
  </si>
  <si>
    <t>PendingJobLaborTransactions</t>
  </si>
  <si>
    <t>PendingMaterialTransactionsReport</t>
  </si>
  <si>
    <t>PendingMaterialTransactions</t>
  </si>
  <si>
    <t>PhysicalInventoryApproval</t>
  </si>
  <si>
    <t>ItemInvAppvSp</t>
  </si>
  <si>
    <t>PhysicalInventoryRecordPurge</t>
  </si>
  <si>
    <t>ItemInvPurgSp</t>
  </si>
  <si>
    <t>PhysicalInventoryReport</t>
  </si>
  <si>
    <t>PhysicalInventory</t>
  </si>
  <si>
    <t>PickListReport</t>
  </si>
  <si>
    <t>PickList</t>
  </si>
  <si>
    <t>Planning</t>
  </si>
  <si>
    <t>ApsPlan.exe</t>
  </si>
  <si>
    <t>PlanningBOMReport</t>
  </si>
  <si>
    <t>PlanningBOM</t>
  </si>
  <si>
    <t>POFundsCommittedReport</t>
  </si>
  <si>
    <t>POFundsCommitted</t>
  </si>
  <si>
    <t>POReceivingList</t>
  </si>
  <si>
    <t>PORequisitionReport</t>
  </si>
  <si>
    <t>PortalPricingActivation</t>
  </si>
  <si>
    <t>SLTmpItemPortalPriceErrors.PortalPriceActivationValidationSp</t>
  </si>
  <si>
    <t>PortalPricingPreActivation</t>
  </si>
  <si>
    <t>SLItemPortalPrices.ItemPortalPriceSp</t>
  </si>
  <si>
    <t>POSEndOfDayProcessing</t>
  </si>
  <si>
    <t>POSReceipt</t>
  </si>
  <si>
    <t>PostedPayrollTransactionsReport</t>
  </si>
  <si>
    <t>PostedPayrollTransactions</t>
  </si>
  <si>
    <t>PostJobTransactions</t>
  </si>
  <si>
    <t>Post Job Transactions Background</t>
  </si>
  <si>
    <t>SL.SLJobTrans.JobJobP</t>
  </si>
  <si>
    <t>PostPendingJobLaborTransactions</t>
  </si>
  <si>
    <t>Post Pending Job Labor Transactions Background</t>
  </si>
  <si>
    <t>SL.SLJobTrans.JobJtcPost</t>
  </si>
  <si>
    <t>PostPendingMaterialTransactions</t>
  </si>
  <si>
    <t>Post Pending Material Transactions Background</t>
  </si>
  <si>
    <t>SL.SLJobtMats.PostAllJobtMatVB</t>
  </si>
  <si>
    <t>PostProjectInvoiceMilestonesLaser</t>
  </si>
  <si>
    <t>PostProjectInvoiceTransactions</t>
  </si>
  <si>
    <t>PostProjectLaborTransactions</t>
  </si>
  <si>
    <t>ProjlabrPostSp</t>
  </si>
  <si>
    <t>PostProjectRetentionInvoiceLaser</t>
  </si>
  <si>
    <t>PostProjectRetentionTransReport</t>
  </si>
  <si>
    <t>PostProjectRetentionReport</t>
  </si>
  <si>
    <t>POVoucherRegisterByAccountReport</t>
  </si>
  <si>
    <t>POVoucherRegisterByAccount</t>
  </si>
  <si>
    <t>PP_PrintingEstimationWorksheetReport</t>
  </si>
  <si>
    <t>PP_PrintingEstimationWorksheet</t>
  </si>
  <si>
    <t>PreassignedLotLabelsReport</t>
  </si>
  <si>
    <t>PreassignedLotLabels</t>
  </si>
  <si>
    <t>PreassignedSerialLabelsReport</t>
  </si>
  <si>
    <t>PreassignedSerialLabels</t>
  </si>
  <si>
    <t>PriceChangeErrorReport</t>
  </si>
  <si>
    <t>PriceChangeError</t>
  </si>
  <si>
    <t>PrintAdvanceShipNoticeReport</t>
  </si>
  <si>
    <t>PrintAdvanceShipNotice</t>
  </si>
  <si>
    <t>PrintDeliveryOrderASNGenerateEDIASN</t>
  </si>
  <si>
    <t>AdvanceShipNotice</t>
  </si>
  <si>
    <t>PrintDeliveryOrderPackingSlipReport</t>
  </si>
  <si>
    <t>PrintDeliveryOrderProFormaInvoice</t>
  </si>
  <si>
    <t>PrintInventorySheetsReport</t>
  </si>
  <si>
    <t>PrintInventorySheets</t>
  </si>
  <si>
    <t>PrintInventoryTagsReport</t>
  </si>
  <si>
    <t>PrintInventoryTags</t>
  </si>
  <si>
    <t>PrintProjectAdvanceShipNoticeReport</t>
  </si>
  <si>
    <t>PrintProjectAdvanceShipNotice</t>
  </si>
  <si>
    <t>PrintShipmentASNGenerateEDIASN</t>
  </si>
  <si>
    <t>AdvanceShipNoticePPS</t>
  </si>
  <si>
    <t>ProcessTaxFreeImportUtility</t>
  </si>
  <si>
    <t>ProcessTaxFreeImportUtilitySp</t>
  </si>
  <si>
    <t>ProductionCostbyWorkCenterReport</t>
  </si>
  <si>
    <t>ProductionCostbyWorkCenter</t>
  </si>
  <si>
    <t>ProductionExceptionsReport</t>
  </si>
  <si>
    <t>ProductionExceptions</t>
  </si>
  <si>
    <t>ProductionScheduleEarnedCostReport</t>
  </si>
  <si>
    <t>ProductionScheduleEarnedCost</t>
  </si>
  <si>
    <t>ProductionScheduleOperationStReport</t>
  </si>
  <si>
    <t>ProductionScheduleOperationStatus</t>
  </si>
  <si>
    <t>ProductionScheduleReport</t>
  </si>
  <si>
    <t>ProductionSchedule</t>
  </si>
  <si>
    <t>ProductionScheduleRoutingReport</t>
  </si>
  <si>
    <t>ProductionScheduleRouting</t>
  </si>
  <si>
    <t>ProductionScheduleScrappedReport</t>
  </si>
  <si>
    <t>ProductionScheduleScrapped</t>
  </si>
  <si>
    <t>ProductionScheduleTransactionReport</t>
  </si>
  <si>
    <t>ProductionScheduleTransaction</t>
  </si>
  <si>
    <t>ProductSalesAnalysisReport</t>
  </si>
  <si>
    <t>ProductSalesAnalysis</t>
  </si>
  <si>
    <t>ProFormaInvoiceReport</t>
  </si>
  <si>
    <t>ProFormaInvoice</t>
  </si>
  <si>
    <t>ProjectChangeOrderDetailReport</t>
  </si>
  <si>
    <t>ProjectChangeOrderDetail</t>
  </si>
  <si>
    <t>ProjectedInventoryReport</t>
  </si>
  <si>
    <t>ProjectedInventory</t>
  </si>
  <si>
    <t>ProjectedItemCompletionsbyResGroupMRPAPS</t>
  </si>
  <si>
    <t>ProjectedItemCompletionsbyResMRPAPS</t>
  </si>
  <si>
    <t>ProjectedItemCompletionsbyResourceMRPAPS</t>
  </si>
  <si>
    <t>ProjectedItemCompletionsbyResource</t>
  </si>
  <si>
    <t>ProjectedItemCompletionsbyResourceGroup</t>
  </si>
  <si>
    <t>ProjectedItemCompletionsbyResRPT</t>
  </si>
  <si>
    <t>ProjectedItemCompletionsMRPAPS</t>
  </si>
  <si>
    <t>ProjectedItemCompletionsReport</t>
  </si>
  <si>
    <t>ProjectedItemCompletions</t>
  </si>
  <si>
    <t>ProjectedJobCostToCompleteReport</t>
  </si>
  <si>
    <t>ProjectedJobCostToComplete</t>
  </si>
  <si>
    <t>ProjectMarginAnalysisReport</t>
  </si>
  <si>
    <t>ProjectMarginAnalysis</t>
  </si>
  <si>
    <t>ProjectPurchaseOrderCommitments</t>
  </si>
  <si>
    <t>ProjectResourceKitPickList</t>
  </si>
  <si>
    <t>ProjectRollFromForecast</t>
  </si>
  <si>
    <t>ProjcostRollFcstSp</t>
  </si>
  <si>
    <t>ProjectTransactionsReport</t>
  </si>
  <si>
    <t>ProjectTransactions</t>
  </si>
  <si>
    <t>ProjectVariancesReport</t>
  </si>
  <si>
    <t>ProjectVariances</t>
  </si>
  <si>
    <t>ProjectWIPValuationReport</t>
  </si>
  <si>
    <t>ProjectWIPValuation</t>
  </si>
  <si>
    <t>ProjectWIPValuebyAccountReport</t>
  </si>
  <si>
    <t>ProjectWIPValuebyAccount</t>
  </si>
  <si>
    <t>ProspectInteractionsReport</t>
  </si>
  <si>
    <t>PSTInputTaxCreditReport</t>
  </si>
  <si>
    <t>PSTInputTaxCredit</t>
  </si>
  <si>
    <t>PSTInvoicedReport</t>
  </si>
  <si>
    <t>PSTInvoiced</t>
  </si>
  <si>
    <t>PurchasedComponentsCrossRefReport</t>
  </si>
  <si>
    <t>PurchasedComponentsCrossReference</t>
  </si>
  <si>
    <t>PurchaseOrderDetailReport</t>
  </si>
  <si>
    <t>PurchaseOrderHeaderWarehouseChange</t>
  </si>
  <si>
    <t>POHeaderWarehouseChangeSp</t>
  </si>
  <si>
    <t>PurchaseOrderHistorybyVendorReport</t>
  </si>
  <si>
    <t>PurchaseOrderHistorybyVendor</t>
  </si>
  <si>
    <t>PurchaseOrderLineReleaseWarehouseCh</t>
  </si>
  <si>
    <t>POLineRelWarehouseChangeSp</t>
  </si>
  <si>
    <t>PurchaseOrderReportLaser</t>
  </si>
  <si>
    <t>PurchaseOrderSimpleReport</t>
  </si>
  <si>
    <t>PurchaseOrderStatusReport</t>
  </si>
  <si>
    <t>PurchaseOrderStatus</t>
  </si>
  <si>
    <t>PurchaseOrderVarianceByItemReport</t>
  </si>
  <si>
    <t>PurchaseOrderVarianceByItem</t>
  </si>
  <si>
    <t>PurchaseRequirementsReport</t>
  </si>
  <si>
    <t>PurchaseRequirements</t>
  </si>
  <si>
    <t>PurchaseRequisitionReport</t>
  </si>
  <si>
    <t>PurchaseRequisition</t>
  </si>
  <si>
    <t>PurchaseVATRegister</t>
  </si>
  <si>
    <t>PurchaseVATRegisterSpanish</t>
  </si>
  <si>
    <t>PurgeCustomerOrderShippingTrans</t>
  </si>
  <si>
    <t>DccoDSp</t>
  </si>
  <si>
    <t>PurgeDirectDepositHistory</t>
  </si>
  <si>
    <t>DepDelSp</t>
  </si>
  <si>
    <t>PurgeEDIAdvanceShippingNotices</t>
  </si>
  <si>
    <t>PurgeEDIASNSp</t>
  </si>
  <si>
    <t>PurgeEDICustomerOrders</t>
  </si>
  <si>
    <t>PurgeEDICustomerOrdersSp</t>
  </si>
  <si>
    <t>PurgeEDIInvoices</t>
  </si>
  <si>
    <t>PurgeEDIInvoicesSp</t>
  </si>
  <si>
    <t>PurgeEDIPlanningSchedules</t>
  </si>
  <si>
    <t>PurgeEDIPlanningSchedulesSp</t>
  </si>
  <si>
    <t>PurgeEDIPOAcknowledgments</t>
  </si>
  <si>
    <t>PurgeEDIPoAckSp</t>
  </si>
  <si>
    <t>PurgeEDIPOAcknowledgmentsInbound</t>
  </si>
  <si>
    <t>PurgeEDIPOAckInboundSp</t>
  </si>
  <si>
    <t>PurgeEDIPurchaseOrdersSp</t>
  </si>
  <si>
    <t>PurgeEDIShipSchedules</t>
  </si>
  <si>
    <t>PurgeEDIShipSchedulesSp</t>
  </si>
  <si>
    <t>PurgeEDIVendorInvoices</t>
  </si>
  <si>
    <t>PurgeEDIVendorInvoicesSp</t>
  </si>
  <si>
    <t>PurgeEDIVendorShipNotices</t>
  </si>
  <si>
    <t>PurgeEDIVendorShipNoticesSp</t>
  </si>
  <si>
    <t>PurgeHistoryRMAs</t>
  </si>
  <si>
    <t>DelRmaSp</t>
  </si>
  <si>
    <t>PurgeInvoiceHistory</t>
  </si>
  <si>
    <t>PurgeInvoiceHistorySp</t>
  </si>
  <si>
    <t>PurgeJournals</t>
  </si>
  <si>
    <t>PurgeJournalSp</t>
  </si>
  <si>
    <t>PurgeNextKeysSp</t>
  </si>
  <si>
    <t>PurgePackingSlipRegisterUtility</t>
  </si>
  <si>
    <t>PurgePackingSlipRegisterSp</t>
  </si>
  <si>
    <t>PurgeTimeAttendanceLogTransactions</t>
  </si>
  <si>
    <t>TimeatDSp</t>
  </si>
  <si>
    <t>PurgeTimeAttendanceTransactions</t>
  </si>
  <si>
    <t>DctaDSp</t>
  </si>
  <si>
    <t>PurgeTransferOrders</t>
  </si>
  <si>
    <t>TrpurgeSp</t>
  </si>
  <si>
    <t>PurgeVoucherHistory</t>
  </si>
  <si>
    <t>VchDelSp</t>
  </si>
  <si>
    <t>QuarterlyByTaxCodeReport</t>
  </si>
  <si>
    <t>QuarterlyByTaxCode</t>
  </si>
  <si>
    <t>QuarterlyIncomeStatement</t>
  </si>
  <si>
    <t>QuickDictionaryReport</t>
  </si>
  <si>
    <t>QuickDictionary</t>
  </si>
  <si>
    <t>RebalanceBankReconciliation</t>
  </si>
  <si>
    <t>BankBalSp</t>
  </si>
  <si>
    <t>RebalanceCustomerBalances</t>
  </si>
  <si>
    <t>RebalCuSp</t>
  </si>
  <si>
    <t>RebalanceCustomerLettersOfCredit</t>
  </si>
  <si>
    <t>RebalCustLcrSp</t>
  </si>
  <si>
    <t>RebalanceCustomerPayHistory</t>
  </si>
  <si>
    <t>CustomerRebalYTDSp</t>
  </si>
  <si>
    <t>RebalanceItemAllocatedToCO</t>
  </si>
  <si>
    <t>RebalItemAllocToOrderSp</t>
  </si>
  <si>
    <t>RebalanceItemOnPurchaseOrder</t>
  </si>
  <si>
    <t>RebalItemOnPurchaseOrderSp</t>
  </si>
  <si>
    <t>RebalanceItemQtyAllocatedtoJobandWP</t>
  </si>
  <si>
    <t>RebalItemQtyJobSp</t>
  </si>
  <si>
    <t>RebalanceItemQtyAllocatedtoTransfer</t>
  </si>
  <si>
    <t>RebalItemQtyTrnSp</t>
  </si>
  <si>
    <t>RebalanceItemQtyOnHand</t>
  </si>
  <si>
    <t>RebalItemQtyOnHandSp</t>
  </si>
  <si>
    <t>RebalanceItemQtyReserved</t>
  </si>
  <si>
    <t>RebalIrSp</t>
  </si>
  <si>
    <t>RebalanceLedgerPeriodTotals</t>
  </si>
  <si>
    <t>PertotSp</t>
  </si>
  <si>
    <t>RebalanceVendorLettersofCredit</t>
  </si>
  <si>
    <t>VendLcrRebalanceSp</t>
  </si>
  <si>
    <t>RebalanceVendorPayHistory</t>
  </si>
  <si>
    <t>VendorRebalYTDSp</t>
  </si>
  <si>
    <t>RebuildIndexesSp</t>
  </si>
  <si>
    <t>RecalculateJournalBalances</t>
  </si>
  <si>
    <t>SumJourFixSp</t>
  </si>
  <si>
    <t>RecentPurchasesReport</t>
  </si>
  <si>
    <t>RecentPurchases</t>
  </si>
  <si>
    <t>RecompileStoredProcedureSp</t>
  </si>
  <si>
    <t>RefreshAcct/UnitCombinations</t>
  </si>
  <si>
    <t>PerUnitSp</t>
  </si>
  <si>
    <t>RegenerateInsertUpdateTriggers</t>
  </si>
  <si>
    <t>AppTables.RegenerateInsertUpdateTriggers</t>
  </si>
  <si>
    <t>RegenerateReplicationTriggers</t>
  </si>
  <si>
    <t>SLReplicationTriggers.RegenerateReplicationTriggers</t>
  </si>
  <si>
    <t>RemittanceAdviceLaser</t>
  </si>
  <si>
    <t>ReplDocManualRequestUtilitySp</t>
  </si>
  <si>
    <t>ReplDocOutbounds.ReplDocManualRequestUtilitySp</t>
  </si>
  <si>
    <t>ReprintPackingSlipReport</t>
  </si>
  <si>
    <t>ReprintPackingSlip</t>
  </si>
  <si>
    <t>ReprintProjectInvoicesReportLaser</t>
  </si>
  <si>
    <t>JBT_ReprintProjectInvoicesLaser</t>
  </si>
  <si>
    <t>ReprintProjectPackingSlipReport</t>
  </si>
  <si>
    <t>ReprintProjectPackingSlip</t>
  </si>
  <si>
    <t>ReprintTransferShipPackingSlip</t>
  </si>
  <si>
    <t>ReprintVendorPackingSlip</t>
  </si>
  <si>
    <t>RequisitionPOComparisonReport</t>
  </si>
  <si>
    <t>RequisitionPOComparison</t>
  </si>
  <si>
    <t>Reserve/UnreserveInventoryUtility</t>
  </si>
  <si>
    <t>ReserveSp</t>
  </si>
  <si>
    <t>ReservedInventorybyOrderReport</t>
  </si>
  <si>
    <t>ReservedInventorybyOrder</t>
  </si>
  <si>
    <t>ResourceDispatchListReport</t>
  </si>
  <si>
    <t>ResourceDispatchList</t>
  </si>
  <si>
    <t>ResourceFinalQueueReport</t>
  </si>
  <si>
    <t>ResourceFinalQueue</t>
  </si>
  <si>
    <t>ResourceGroupBottlenecksAPS</t>
  </si>
  <si>
    <t>ResourceGroupBottlenecksReportAPS</t>
  </si>
  <si>
    <t>ResourceGroupDispatchListReport</t>
  </si>
  <si>
    <t>JBT_ResourceGroupDispatchList</t>
  </si>
  <si>
    <t>ResourceGroupFinalQueueReport</t>
  </si>
  <si>
    <t>ResourceGroupFinalQueue</t>
  </si>
  <si>
    <t>ResourceGroupLoadProfileComparisonAPSReport</t>
  </si>
  <si>
    <t>ResourceGroupLoadProfileComparisonAPS</t>
  </si>
  <si>
    <t>ResourceGroupLoadProfileComparisonSchedulerReport</t>
  </si>
  <si>
    <t>ResourceGroupLoadProfileComparisonScheduler</t>
  </si>
  <si>
    <t>ResourceGroupSummaryReport</t>
  </si>
  <si>
    <t>ResourceGroupSummary</t>
  </si>
  <si>
    <t>ResourceMaintenanceScheduleReport</t>
  </si>
  <si>
    <t>ResourceMaintenanceSchedule</t>
  </si>
  <si>
    <t>ResourceOverallEquipmentEffectivenessReport</t>
  </si>
  <si>
    <t>ResourceOverallEquipmentEffectiveness</t>
  </si>
  <si>
    <t>ResourceSummaryReport</t>
  </si>
  <si>
    <t>ResourceSummary</t>
  </si>
  <si>
    <t>RetirementPlanContributionReport</t>
  </si>
  <si>
    <t>RetirementPlanContribution</t>
  </si>
  <si>
    <t>RetransmitEDIAdvanceShippingNotices</t>
  </si>
  <si>
    <t>RetransmitEDIASNSp</t>
  </si>
  <si>
    <t>RetransmitEDIInvoices</t>
  </si>
  <si>
    <t>RetransmitEDIInvoicesSp</t>
  </si>
  <si>
    <t>RetransmitEDIPlanningSchedules</t>
  </si>
  <si>
    <t>RetransmitEDIPlanningSchedSp</t>
  </si>
  <si>
    <t>RetransmitEDIPoAcknowledgments</t>
  </si>
  <si>
    <t>RetransmitEdiAckSp</t>
  </si>
  <si>
    <t>RetransmitEDIPurchaseOrders</t>
  </si>
  <si>
    <t>RetransmitEDIPurchaseOrdersSp</t>
  </si>
  <si>
    <t>RetransmitEDIShipSchedules</t>
  </si>
  <si>
    <t>RetransmitEDIShipSchedulesSp</t>
  </si>
  <si>
    <t>RevenueMilestoneProgressReport</t>
  </si>
  <si>
    <t>RevenueMilestoneProgress</t>
  </si>
  <si>
    <t>RMACreditMemoLaser</t>
  </si>
  <si>
    <t>RMAStatusReport</t>
  </si>
  <si>
    <t>RMAStatus</t>
  </si>
  <si>
    <t>RMAVerificationReport</t>
  </si>
  <si>
    <t>JBT_RMAVerification</t>
  </si>
  <si>
    <t>RollCurrentCosttoStandardCost</t>
  </si>
  <si>
    <t>RollUpProjectCost</t>
  </si>
  <si>
    <t>ProjCostRollupSp</t>
  </si>
  <si>
    <t>RS_QCCARForm</t>
  </si>
  <si>
    <t>RS_QCCARStatusRpt</t>
  </si>
  <si>
    <t>RS_QCCARStatus</t>
  </si>
  <si>
    <t>RS_QCCCReviewRpt</t>
  </si>
  <si>
    <t>RS_QCCCReview</t>
  </si>
  <si>
    <t>RS_QCCCRStatusRpt</t>
  </si>
  <si>
    <t>RS_QCCCRStatus</t>
  </si>
  <si>
    <t>RS_QCChangeTags</t>
  </si>
  <si>
    <t>RS_QCCMRForm</t>
  </si>
  <si>
    <t>RS_QCCMRStatusRpt</t>
  </si>
  <si>
    <t>RS_QCCMRStatus</t>
  </si>
  <si>
    <t>RS_QCCOC</t>
  </si>
  <si>
    <t>RS_QCCustAvailToShipRpt</t>
  </si>
  <si>
    <t>RS_QCCustAvailToShip</t>
  </si>
  <si>
    <t>RS_QCCustFinalInspectionWorksheetRpt</t>
  </si>
  <si>
    <t>RS_QCCustFinalInspectionWorksheet</t>
  </si>
  <si>
    <t>RS_QCCustInspecStatusRpt</t>
  </si>
  <si>
    <t>RS_QCCustInspecStatus</t>
  </si>
  <si>
    <t>RS_QCCustRMAAnalysisRpt</t>
  </si>
  <si>
    <t>RS_QCCustRMAAnalysis</t>
  </si>
  <si>
    <t>RS_QCCustRMAValueOfInventoryRpt</t>
  </si>
  <si>
    <t>RS_QCCustRMAValueOfInventory</t>
  </si>
  <si>
    <t>RS_QCDefectDistRpt</t>
  </si>
  <si>
    <t>RS_QCDefectDist</t>
  </si>
  <si>
    <t>RS_QCGageCalCertificate</t>
  </si>
  <si>
    <t>RS_QCGagePackingSlipRpt</t>
  </si>
  <si>
    <t>RS_QCGagePackingSlip</t>
  </si>
  <si>
    <t>RS_QCGageReport</t>
  </si>
  <si>
    <t>RS_QCIPActionRpt</t>
  </si>
  <si>
    <t>RS_QCIPAction</t>
  </si>
  <si>
    <t>RS_QCIPCostOfQualityRpt</t>
  </si>
  <si>
    <t>RS_QCIPCostOfQuality</t>
  </si>
  <si>
    <t>RS_QCIPCostOfScrapRpt</t>
  </si>
  <si>
    <t>RS_QCIPCostOfScrap</t>
  </si>
  <si>
    <t>RS_QCIPItemHistoryRpt</t>
  </si>
  <si>
    <t>RS_QCIPItemHistory</t>
  </si>
  <si>
    <t>RS_QCIPJobPaperworkRpt</t>
  </si>
  <si>
    <t>RS_QCIPJobPaperwork</t>
  </si>
  <si>
    <t>RS_QCIPOutsidePaperworkRpt</t>
  </si>
  <si>
    <t>RS_QCIPOutsidePaperwork</t>
  </si>
  <si>
    <t>RS_QCIPQualityPlanRpt</t>
  </si>
  <si>
    <t>RS_QCIPQualityPlan</t>
  </si>
  <si>
    <t>RS_QCIPResultsWorksheetRpt</t>
  </si>
  <si>
    <t>RS_QCIPResultsWorksheet</t>
  </si>
  <si>
    <t>RS_QCIPYieldRpt</t>
  </si>
  <si>
    <t>RS_QCIPYield</t>
  </si>
  <si>
    <t>RS_QCItemLoad</t>
  </si>
  <si>
    <t>RSQC_LoadItemsSp</t>
  </si>
  <si>
    <t>RS_QCItemRpt</t>
  </si>
  <si>
    <t>RS_QCItem</t>
  </si>
  <si>
    <t>RS_QCMRRForm</t>
  </si>
  <si>
    <t>RS_QCMRRStatusRpt</t>
  </si>
  <si>
    <t>RS_QCMRRStatus</t>
  </si>
  <si>
    <t>RS_QCPrintReceiptTag</t>
  </si>
  <si>
    <t>RS_QCReceiptTags</t>
  </si>
  <si>
    <t>RS_QCPrintTags</t>
  </si>
  <si>
    <t>RS_QCTags</t>
  </si>
  <si>
    <t>RS_QCReprintTags</t>
  </si>
  <si>
    <t>RS_QCSPCRpt</t>
  </si>
  <si>
    <t>RS_QCSupItemDetailRpt</t>
  </si>
  <si>
    <t>RS_QCSupItemDetail</t>
  </si>
  <si>
    <t>RS_QCSupItemHistoryRpt</t>
  </si>
  <si>
    <t>RS_QCSupItemHistory</t>
  </si>
  <si>
    <t>RS_QCSupReadyForInspRpt</t>
  </si>
  <si>
    <t>RS_QCSupReadyForInsp</t>
  </si>
  <si>
    <t>RS_QCSupReadyForReceiptsRpt</t>
  </si>
  <si>
    <t>RS_QCSupReadyForReceipt</t>
  </si>
  <si>
    <t>RS_QCSupValueOfInventoryRpt</t>
  </si>
  <si>
    <t>RS_QCSupValueOfInventory</t>
  </si>
  <si>
    <t>RS_QCSupVendorPerformanceRpt</t>
  </si>
  <si>
    <t>RS_QCSupVendorPerformance</t>
  </si>
  <si>
    <t>RS_QCSupVendorPPMRpt</t>
  </si>
  <si>
    <t>RS_QCSupVendorPPM</t>
  </si>
  <si>
    <t>RS_QCSupVendorStatusRpt</t>
  </si>
  <si>
    <t>RS_QCSupVendorStatus</t>
  </si>
  <si>
    <t>RS_QCSupVRMAForm</t>
  </si>
  <si>
    <t>RS_QCSupVRMAStatusRpt</t>
  </si>
  <si>
    <t>RS_QCSupVRMAStatus</t>
  </si>
  <si>
    <t>RS_QCTestResultsRpt</t>
  </si>
  <si>
    <t>RS_QCTestResults</t>
  </si>
  <si>
    <t>RS_QCTopicTags</t>
  </si>
  <si>
    <t>RS_QCTransactionRpt</t>
  </si>
  <si>
    <t>RS_QCTransaction</t>
  </si>
  <si>
    <t>RS_QCTRRForm</t>
  </si>
  <si>
    <t>RS_QCTRRStatusRpt</t>
  </si>
  <si>
    <t>RS_QCTRRStatus</t>
  </si>
  <si>
    <t>RS_QCVrmaPackSlipRpt</t>
  </si>
  <si>
    <t>RS_QCVrmaPackSlip</t>
  </si>
  <si>
    <t>RS_QCVRMAPending</t>
  </si>
  <si>
    <t>SalariesbyDepartmentReport</t>
  </si>
  <si>
    <t>SalariesbyDepartment</t>
  </si>
  <si>
    <t>SalariesbyEEOClassReport</t>
  </si>
  <si>
    <t>SalariesbyEEOClass</t>
  </si>
  <si>
    <t>SalariesbyGenderReport</t>
  </si>
  <si>
    <t>SalariesbyGender</t>
  </si>
  <si>
    <t>SalariesbyPositionClassReport</t>
  </si>
  <si>
    <t>SalariesbyPositionClass</t>
  </si>
  <si>
    <t>SalesCommissionbySalespersonReport</t>
  </si>
  <si>
    <t>SalesCommissionbySalesperson</t>
  </si>
  <si>
    <t>SalesContactInteractionsReport</t>
  </si>
  <si>
    <t>SalesTaxReport</t>
  </si>
  <si>
    <t>SalesTax</t>
  </si>
  <si>
    <t>SalesValueReport</t>
  </si>
  <si>
    <t>SalesValue</t>
  </si>
  <si>
    <t>SalesVATRegister</t>
  </si>
  <si>
    <t>SalesVATRegisterSpanish</t>
  </si>
  <si>
    <t>Scheduling</t>
  </si>
  <si>
    <t>Run Scheduler</t>
  </si>
  <si>
    <t>ApsSched.exe</t>
  </si>
  <si>
    <t>ScrapAnalysisReport</t>
  </si>
  <si>
    <t>ScrapAnalysis</t>
  </si>
  <si>
    <t>SerivceDrpSetLowlevel</t>
  </si>
  <si>
    <t>FSTmpDrps.SSSFSDrpSetLowLevelSp</t>
  </si>
  <si>
    <t>ServiceContractAnnualtRenewalListingReport</t>
  </si>
  <si>
    <t>AnnualServiceContractRenewalListing</t>
  </si>
  <si>
    <t>ServiceContractInvoicing</t>
  </si>
  <si>
    <t>ServiceContractProfitAnalysisReport</t>
  </si>
  <si>
    <t>ServiceContractProfitAnalysis</t>
  </si>
  <si>
    <t>ServiceContractRenewalListingReport</t>
  </si>
  <si>
    <t>ServiceContractRenewalListing</t>
  </si>
  <si>
    <t>ServiceContractRentalAgreement</t>
  </si>
  <si>
    <t>ServiceContractSROGen</t>
  </si>
  <si>
    <t>ServiceContractSROGeneration</t>
  </si>
  <si>
    <t>ServiceContractTBIReport</t>
  </si>
  <si>
    <t>Contract To Be Invoiced Report</t>
  </si>
  <si>
    <t>ServiceContractTBI</t>
  </si>
  <si>
    <t>ServiceDrpGen</t>
  </si>
  <si>
    <t>FSTmpDrps.SSSFSDrpGenSp</t>
  </si>
  <si>
    <t>ServiceLoanersAndExchangesReport</t>
  </si>
  <si>
    <t>Same report used for Loaners To Be Shipped, Outstanding Loaners, Exchanges To Be Shipped, and Outstanding Exchanges</t>
  </si>
  <si>
    <t>ServiceOrderLoanersAndExchanges</t>
  </si>
  <si>
    <t>ServiceOrderActualPlan</t>
  </si>
  <si>
    <t>Plan Vs Actual Cost and Price Report</t>
  </si>
  <si>
    <t>ServiceOrderPlanActual</t>
  </si>
  <si>
    <t>ServiceOrderEstimateReport</t>
  </si>
  <si>
    <t>SRO Planned/Estimate Report</t>
  </si>
  <si>
    <t>ServiceOrderInspectionReport</t>
  </si>
  <si>
    <t>ServiceOrderInspection</t>
  </si>
  <si>
    <t>ServiceOrderInvoicing</t>
  </si>
  <si>
    <t>ServiceOrderMarginAnalysis</t>
  </si>
  <si>
    <t>SRO Margin Analysis report by customer and SRO</t>
  </si>
  <si>
    <t>ServiceOrderMargin</t>
  </si>
  <si>
    <t>ServiceOrderOnHold</t>
  </si>
  <si>
    <t>ServiceOrderOperationCodeCost</t>
  </si>
  <si>
    <t>ServiceOrderPackSlipReport</t>
  </si>
  <si>
    <t>ServiceOrderPackSlip</t>
  </si>
  <si>
    <t>ServiceOrderPicklistReport</t>
  </si>
  <si>
    <t>SRO Picklist Report</t>
  </si>
  <si>
    <t>ServiceOrderPicklist</t>
  </si>
  <si>
    <t>ServiceOrderPlannedMaterialRequirement</t>
  </si>
  <si>
    <t>ServiceOrderPrePackSlipReport</t>
  </si>
  <si>
    <t>ServiceOrderPrePackSlip</t>
  </si>
  <si>
    <t>ServiceOrderStatusReport</t>
  </si>
  <si>
    <t>SRO Status Report</t>
  </si>
  <si>
    <t>ServiceOrderStatus</t>
  </si>
  <si>
    <t>ServiceOrderTBIReport</t>
  </si>
  <si>
    <t>SRO To Be Invoiced Report</t>
  </si>
  <si>
    <t>ServiceOrderTBI</t>
  </si>
  <si>
    <t>ServiceOrderTransactionPosting</t>
  </si>
  <si>
    <t>FSTmpSROPosts.SSSFSSROTransPostUtilSp</t>
  </si>
  <si>
    <t>ServiceOrderTransactionPostingReport</t>
  </si>
  <si>
    <t>ServiceOrderWIPValuationReport</t>
  </si>
  <si>
    <t>ServiceOrderWipValuation</t>
  </si>
  <si>
    <t>ServiceOrderWorkOrderReport</t>
  </si>
  <si>
    <t>ServiceOrderWorkOrder</t>
  </si>
  <si>
    <t>SetDefaultWarehouse</t>
  </si>
  <si>
    <t>WhSetSp</t>
  </si>
  <si>
    <t>SetItem/WarehousePTDandYTDtoZero</t>
  </si>
  <si>
    <t>UtilSetIytdSp</t>
  </si>
  <si>
    <t>SetVendorItemCustItemPTDYTDToZero</t>
  </si>
  <si>
    <t>ZeroItemCustVendYTDPTDSp</t>
  </si>
  <si>
    <t>ShipmentBillofLadingReport</t>
  </si>
  <si>
    <t>ShipmentBillofLading</t>
  </si>
  <si>
    <t>ShipmentPackingSlipDetailReport</t>
  </si>
  <si>
    <t>ShipmentPackingSlipDetail</t>
  </si>
  <si>
    <t>ShipmentPackingSlipReport</t>
  </si>
  <si>
    <t>ShipmentPackingSlip</t>
  </si>
  <si>
    <t>ShipmentProFormaInvoiceReport</t>
  </si>
  <si>
    <t>ShipmentProFormaInvoice</t>
  </si>
  <si>
    <t>ShippedLCRsWithARemainingBalReport</t>
  </si>
  <si>
    <t>ShippedLCRsWithARemainingBalance</t>
  </si>
  <si>
    <t>ShippedNotApprovedReport</t>
  </si>
  <si>
    <t>ShippedNotApproved</t>
  </si>
  <si>
    <t>Shop-Trak Down Time By Reason Code Report</t>
  </si>
  <si>
    <t>LC_LT_RPTDOWNTIMEBYREASON</t>
  </si>
  <si>
    <t>Shop-Trak EditListReport</t>
  </si>
  <si>
    <t>LC_LT_RPTEditList</t>
  </si>
  <si>
    <t>Shop-Trak EmployeeStatusReport</t>
  </si>
  <si>
    <t>LC_LT_RPTEmployeeStatus</t>
  </si>
  <si>
    <t>Shop-Trak EmployeeTimeSheetReport</t>
  </si>
  <si>
    <t>LC_LT_RPTEMPLOYEETIMESHEETREPORT</t>
  </si>
  <si>
    <t>Shop-Trak ForgotToPunchout</t>
  </si>
  <si>
    <t>LC_LT_RPT_ForgotToPunchout</t>
  </si>
  <si>
    <t>Shop-Trak IndirectLabrCodesReport</t>
  </si>
  <si>
    <t>LC_LT_RPTIndirectLabrCodes</t>
  </si>
  <si>
    <t>Shop-Trak JobPickListReport</t>
  </si>
  <si>
    <t>LC_LT_RPTJobPickList</t>
  </si>
  <si>
    <t>Shop-Trak JobStatusReport</t>
  </si>
  <si>
    <t>LC_LT_RPTJobStatus</t>
  </si>
  <si>
    <t>Shop-Trak JobSummaryReport</t>
  </si>
  <si>
    <t>LC_LT_RPTJobSummary</t>
  </si>
  <si>
    <t>Shop-Trak LaborTransactionAuditTrail</t>
  </si>
  <si>
    <t>LC_LT_RPTLaborTransactionAuditTrail</t>
  </si>
  <si>
    <t>Shop-Trak PlannedAbsReport</t>
  </si>
  <si>
    <t>LC_LT_RPTPlannedAbs</t>
  </si>
  <si>
    <t>Shop-Trak Preassigned Serial Numbers</t>
  </si>
  <si>
    <t>LC_LT_RPTJobMatlPreassignedSerialNumbers</t>
  </si>
  <si>
    <t>Shop-Trak PreGenerationReport</t>
  </si>
  <si>
    <t>LC_LT_RPTPreGeneration</t>
  </si>
  <si>
    <t>Shop-Trak ReasonCodeReport</t>
  </si>
  <si>
    <t>LC_LT_RPTReasonCodes</t>
  </si>
  <si>
    <t>Shop-Trak Resource Status Report</t>
  </si>
  <si>
    <t>LC_LT_RPTMACHINESTATUS</t>
  </si>
  <si>
    <t>Shop-Trak RTETransactionBySupervisor</t>
  </si>
  <si>
    <t>LC_LT_RPTRTETransactionBySupervisor</t>
  </si>
  <si>
    <t>Shop-Trak RulesListReport</t>
  </si>
  <si>
    <t>LC_LT_RPTRulesList</t>
  </si>
  <si>
    <t>Shop-Trak Serialized Job Materials</t>
  </si>
  <si>
    <t>LC_LT_RPTSerializedJobMaterials</t>
  </si>
  <si>
    <t>Shop-Trak TeamIDListReport</t>
  </si>
  <si>
    <t>LC_LT_RPTTeamIDList</t>
  </si>
  <si>
    <t>Shop-Trak TimeAttendenceDelinquency</t>
  </si>
  <si>
    <t>LC_LT_RPTTimeAttendenceDelinquency</t>
  </si>
  <si>
    <t>Shop-Trak TimeSheetDisplayReport</t>
  </si>
  <si>
    <t>LC_LT_RPTTimeAttDisplay</t>
  </si>
  <si>
    <t>Shop-Trak TransferToSytelineReport</t>
  </si>
  <si>
    <t>LC_LT_RPT_TransferToSyteline</t>
  </si>
  <si>
    <t>Shop-Trak WorkCenterStatusReport</t>
  </si>
  <si>
    <t>LC_LT_RPTWorkCenterStatus</t>
  </si>
  <si>
    <t>ShrinkDatabaseSp</t>
  </si>
  <si>
    <t>SLNonTrans.ShrinkDatabaseSp</t>
  </si>
  <si>
    <t>SingleLevelCurrentBillofMaterialRPT</t>
  </si>
  <si>
    <t>SingleLevelCurrentBillofMaterial</t>
  </si>
  <si>
    <t>SingleLevelCurrentBOMCostRollUp</t>
  </si>
  <si>
    <t>ItemSglrollSP</t>
  </si>
  <si>
    <t>SingleLevelLotSourceReport</t>
  </si>
  <si>
    <t>SingleLevelLotSource</t>
  </si>
  <si>
    <t>SingleLevelLotWhereUsedReport</t>
  </si>
  <si>
    <t>SingleLevelLotWhereUsed</t>
  </si>
  <si>
    <t>SortMethodsReport</t>
  </si>
  <si>
    <t>SortMethods</t>
  </si>
  <si>
    <t>SSDTransactionListingReport</t>
  </si>
  <si>
    <t>SSDTransactionListing</t>
  </si>
  <si>
    <t>SSSRFQRequestForQuoteReport</t>
  </si>
  <si>
    <t>SSSRFQRequestForQuote</t>
  </si>
  <si>
    <t>SSSRFQRequestForQuoteReportByVendor</t>
  </si>
  <si>
    <t>SSSRFQRequestForQuoteByVendor</t>
  </si>
  <si>
    <t>SubstituteBillofMaterialComponents</t>
  </si>
  <si>
    <t>BomChgSp</t>
  </si>
  <si>
    <t>SummarizedCurrentBillofMaterialRPT</t>
  </si>
  <si>
    <t>SummarizedCurrentBillofMaterial</t>
  </si>
  <si>
    <t>SupplyUsageMRPAPS</t>
  </si>
  <si>
    <t>SystemDiagnosticReport</t>
  </si>
  <si>
    <t>SystemDiagnostics</t>
  </si>
  <si>
    <t>TamperedElectronicSignatureRecordsReport</t>
  </si>
  <si>
    <t>TamperedElectronicSignatureRecords</t>
  </si>
  <si>
    <t>TaxableRevenueReport</t>
  </si>
  <si>
    <t>TaxableRevenue</t>
  </si>
  <si>
    <t>TaxInterfacePostRegister</t>
  </si>
  <si>
    <t>TaxInvoiced(Parametric)Report</t>
  </si>
  <si>
    <t>TaxInvoiced(Parametric)</t>
  </si>
  <si>
    <t>TaxPayableReport</t>
  </si>
  <si>
    <t>TaxPayable</t>
  </si>
  <si>
    <t>TaxReceivableReport</t>
  </si>
  <si>
    <t>TaxReceivable</t>
  </si>
  <si>
    <t>TaxVouchered(Parametric)Report</t>
  </si>
  <si>
    <t>TaxVouchered(Parametric)</t>
  </si>
  <si>
    <t>THAAttachment</t>
  </si>
  <si>
    <t>THAInputVat</t>
  </si>
  <si>
    <t>THAInventoryBalanceDtlReport</t>
  </si>
  <si>
    <t>THAInventoryBalanceDtl</t>
  </si>
  <si>
    <t>THAPCPaymentTransactionReprint</t>
  </si>
  <si>
    <t>THAShipmentProFormaInvoiceReport</t>
  </si>
  <si>
    <t>THAShipmentProFormaInvoice</t>
  </si>
  <si>
    <t>THAStockCard</t>
  </si>
  <si>
    <t>THAWithholdingTaxCert</t>
  </si>
  <si>
    <t>THAWithholdingTaxCertificateReport</t>
  </si>
  <si>
    <t>THAWithholdingTaxCertificate</t>
  </si>
  <si>
    <t>THAWithholdingTaxDetailsReport</t>
  </si>
  <si>
    <t>THAWithholdingTaxDetails</t>
  </si>
  <si>
    <t>TimeAttendanceLogTransactionsReport</t>
  </si>
  <si>
    <t>TimeAttendanceLogTransactions</t>
  </si>
  <si>
    <t>ToBeInvoicedReport</t>
  </si>
  <si>
    <t>ToBeInvoiced</t>
  </si>
  <si>
    <t>ToBeShippedValueReport</t>
  </si>
  <si>
    <t>ToBeShippedValue</t>
  </si>
  <si>
    <t>TotalInventoryValuebyAcctReport</t>
  </si>
  <si>
    <t>TotalInventoryValuebyAcct</t>
  </si>
  <si>
    <t>TotalWIPValuebyAccountReport</t>
  </si>
  <si>
    <t>TotalWIPValuebyAccount</t>
  </si>
  <si>
    <t>TransactionsbySerialNumberReport</t>
  </si>
  <si>
    <t>TransactionsbySerialNumber</t>
  </si>
  <si>
    <t>TransactionSummaryReport</t>
  </si>
  <si>
    <t>TransactionSummary</t>
  </si>
  <si>
    <t>TransferOrderKitPickList</t>
  </si>
  <si>
    <t>TransferOrderReceivingListReport</t>
  </si>
  <si>
    <t>TransferOrderReceivingList</t>
  </si>
  <si>
    <t>TransferOrderShipPickListReport132</t>
  </si>
  <si>
    <t>TransferOrderShipPickList132</t>
  </si>
  <si>
    <t>TransferOrderShipPickListReport80</t>
  </si>
  <si>
    <t>TransferOrderShipPickList80</t>
  </si>
  <si>
    <t>TransferOrderStatusReport</t>
  </si>
  <si>
    <t>TransferOrderStatus</t>
  </si>
  <si>
    <t>TransferShipPackingSlip</t>
  </si>
  <si>
    <t>TrialBalance</t>
  </si>
  <si>
    <t>UkExportInterface</t>
  </si>
  <si>
    <t>SLDoHdrs.UKExportInterface</t>
  </si>
  <si>
    <t>UnifiedTransactionReport</t>
  </si>
  <si>
    <t>UnifiedTransaction</t>
  </si>
  <si>
    <t>UninvoicedPackingSlipsReport</t>
  </si>
  <si>
    <t>UninvoicedPackingSlips</t>
  </si>
  <si>
    <t>UnitCodeWhereUsedReport</t>
  </si>
  <si>
    <t>UnitCodeWhereUsed</t>
  </si>
  <si>
    <t>UnitConfigCreateUtility</t>
  </si>
  <si>
    <t>FSUnits.SSSFSUnitConfigCreateUtilSP</t>
  </si>
  <si>
    <t>UnitofMeasureConversionErrorReport</t>
  </si>
  <si>
    <t>UnitofMeasureConversionError</t>
  </si>
  <si>
    <t>UnpostedProjectLaborTransactionsRPT</t>
  </si>
  <si>
    <t>UnpostedProjectLaborTransactions</t>
  </si>
  <si>
    <t>UpdateStatisticsSp</t>
  </si>
  <si>
    <t>UserAuthorizationReport</t>
  </si>
  <si>
    <t>UserAuthorization</t>
  </si>
  <si>
    <t>UserClassReport</t>
  </si>
  <si>
    <t>UserClass</t>
  </si>
  <si>
    <t>UserFieldsReport</t>
  </si>
  <si>
    <t>UserFields</t>
  </si>
  <si>
    <t>UserIndexReport</t>
  </si>
  <si>
    <t>UserIndex</t>
  </si>
  <si>
    <t>VacationCalculation</t>
  </si>
  <si>
    <t>H/R Vacation Calculation</t>
  </si>
  <si>
    <t>HrvacDoProcessSp</t>
  </si>
  <si>
    <t>ValidateCoproductMixCostDist</t>
  </si>
  <si>
    <t>ValidateCoproductMixCostDistribution</t>
  </si>
  <si>
    <t>VendorASNReconciliationReport</t>
  </si>
  <si>
    <t>VendorASNReconciliation</t>
  </si>
  <si>
    <t>VendorInteractionsReport</t>
  </si>
  <si>
    <t>VendorPackingSlip</t>
  </si>
  <si>
    <t>VendorToBeShippedReport</t>
  </si>
  <si>
    <t>VendorToBeShipped</t>
  </si>
  <si>
    <t>VendorVoucherDebitMemoReport</t>
  </si>
  <si>
    <t>VerifyReportsToAccountsReport</t>
  </si>
  <si>
    <t>VerifyReportsToAccounts</t>
  </si>
  <si>
    <t>VoidAPPostedPayments</t>
  </si>
  <si>
    <t>VoidPRPostedPayments</t>
  </si>
  <si>
    <t>VoidTagSheetReport</t>
  </si>
  <si>
    <t>VoidTagSheet</t>
  </si>
  <si>
    <t>VoucherAuthorizationReport</t>
  </si>
  <si>
    <t>VoucherAuthorization</t>
  </si>
  <si>
    <t>VoucherPreregisterReport</t>
  </si>
  <si>
    <t>VoucherPreregister</t>
  </si>
  <si>
    <t>VoucherRegisterbyAccountReport</t>
  </si>
  <si>
    <t>VoucherRegisterbyAccount</t>
  </si>
  <si>
    <t>VoucherRegisterReport</t>
  </si>
  <si>
    <t>VoucherRegister</t>
  </si>
  <si>
    <t>VouchersPayableReport</t>
  </si>
  <si>
    <t>VouchersPayable</t>
  </si>
  <si>
    <t>VoucherTransactionReport</t>
  </si>
  <si>
    <t>VoucherTransaction</t>
  </si>
  <si>
    <t>W2FormsSingleWideReport</t>
  </si>
  <si>
    <t>W2FormsSingleWide</t>
  </si>
  <si>
    <t>WantAdCostAnalysisReport</t>
  </si>
  <si>
    <t>WantAdCostAnalysis</t>
  </si>
  <si>
    <t>WarrantyExpirationReport</t>
  </si>
  <si>
    <t>UnitWarrantyExpiration</t>
  </si>
  <si>
    <t>WBEmailGeneration</t>
  </si>
  <si>
    <t>WBKPIs.EmailGeneration</t>
  </si>
  <si>
    <t>WBSnapshotGeneration</t>
  </si>
  <si>
    <t>WBSnapshots.SnapshotGeneration</t>
  </si>
  <si>
    <t>WBSPercentCompleteReport</t>
  </si>
  <si>
    <t>WBSPercentComplete</t>
  </si>
  <si>
    <t>WIPValuationReport</t>
  </si>
  <si>
    <t>WIPValuation</t>
  </si>
  <si>
    <t>WorkCenterTransactionsReport</t>
  </si>
  <si>
    <t>WorkCenterTransactions</t>
  </si>
  <si>
    <t>WorkCenterWhereUsedReport</t>
  </si>
  <si>
    <t>WorkCenterWhereUsed</t>
  </si>
  <si>
    <t>WorkInProcessAnalysis</t>
  </si>
  <si>
    <t>YearEndPayrollReport</t>
  </si>
  <si>
    <t>YearEndPayroll</t>
  </si>
  <si>
    <t>YearToDateDeductionsandEarningsRPT</t>
  </si>
  <si>
    <t>YearToDateDeductionsandEarnings</t>
  </si>
  <si>
    <t>Background Task Definitions</t>
  </si>
  <si>
    <t>E-mail Type</t>
  </si>
  <si>
    <t>Translated Description</t>
  </si>
  <si>
    <t>I</t>
  </si>
  <si>
    <t>PersonID</t>
  </si>
  <si>
    <t>FORMAT(sPrimary)</t>
  </si>
  <si>
    <t>Primary</t>
  </si>
  <si>
    <t>Intranet</t>
  </si>
  <si>
    <t>Private Queue</t>
  </si>
  <si>
    <t>Queue Server</t>
  </si>
  <si>
    <t>URL</t>
  </si>
  <si>
    <t>Direct IDO URL</t>
  </si>
  <si>
    <t>Master Site</t>
  </si>
  <si>
    <t>Master Site Description</t>
  </si>
  <si>
    <t>Tenant ID</t>
  </si>
  <si>
    <t>TaskMan Path</t>
  </si>
  <si>
    <t>Report Preview URL</t>
  </si>
  <si>
    <t>Polling Interval</t>
  </si>
  <si>
    <t>Maximum Concurrent Tasks</t>
  </si>
  <si>
    <t>Max Report Tasks</t>
  </si>
  <si>
    <t>Output Format</t>
  </si>
  <si>
    <t>Preview Format</t>
  </si>
  <si>
    <t>Fax Output Format</t>
  </si>
  <si>
    <t>Use Fax Control File</t>
  </si>
  <si>
    <t>Fax Server</t>
  </si>
  <si>
    <t>Fax Directory</t>
  </si>
  <si>
    <t>Fax Header</t>
  </si>
  <si>
    <t>SMTP Server</t>
  </si>
  <si>
    <t>SMTP Server Port</t>
  </si>
  <si>
    <t>SMTP From E-mail</t>
  </si>
  <si>
    <t>SMTP Authentication</t>
  </si>
  <si>
    <t>Delivery Method</t>
  </si>
  <si>
    <t>Enable SSL</t>
  </si>
  <si>
    <t>Pickup Directory</t>
  </si>
  <si>
    <t>Report Server URL</t>
  </si>
  <si>
    <t>Report Folder</t>
  </si>
  <si>
    <t>Deployment Mode</t>
  </si>
  <si>
    <t>HTTP</t>
  </si>
  <si>
    <t>JBTMRL1PUTL01\private$</t>
  </si>
  <si>
    <t>\\JBTMRL1PUTL01\Syteline</t>
  </si>
  <si>
    <t>http://JBTMRL1PUTL01\ReportPreview</t>
  </si>
  <si>
    <t>Acrobat Format</t>
  </si>
  <si>
    <t>RELAY.NET.JBTC.COM</t>
  </si>
  <si>
    <t>DoNotReply@jbtc.com</t>
  </si>
  <si>
    <t>Anonymous</t>
  </si>
  <si>
    <t>Network</t>
  </si>
  <si>
    <t>http://jbtmrl1prep01/ReportServer</t>
  </si>
  <si>
    <t>SyteLineReports</t>
  </si>
  <si>
    <t>Native Mode</t>
  </si>
  <si>
    <t>A/P</t>
  </si>
  <si>
    <t>A/R</t>
  </si>
  <si>
    <t>CCI Centralized Order Entry</t>
  </si>
  <si>
    <t>Centralized Order Entry</t>
  </si>
  <si>
    <t>Dimensions</t>
  </si>
  <si>
    <t>ESB</t>
  </si>
  <si>
    <t>Enterprise Service Bus</t>
  </si>
  <si>
    <t>EXTFIN</t>
  </si>
  <si>
    <t>EXTFIN Customer</t>
  </si>
  <si>
    <t>External Financial Interface Customer</t>
  </si>
  <si>
    <t>EXTFIN Vendor</t>
  </si>
  <si>
    <t>External Financial Interface Vendor</t>
  </si>
  <si>
    <t>G/L</t>
  </si>
  <si>
    <t>Initialize _All Parameters</t>
  </si>
  <si>
    <t>Inventory/Transfers</t>
  </si>
  <si>
    <t>Invoice Builder</t>
  </si>
  <si>
    <t>JBT_Hedge</t>
  </si>
  <si>
    <t>Replication category for Custom Tables</t>
  </si>
  <si>
    <t>JBT_MultisiteCurrency</t>
  </si>
  <si>
    <t>JBT - MultisiteCurrencyRateUpdate</t>
  </si>
  <si>
    <t>JBT_POCODropShip</t>
  </si>
  <si>
    <t>JBT PO - CO Drop Ship</t>
  </si>
  <si>
    <t>Journal Builder</t>
  </si>
  <si>
    <t>Ledger Consolidation</t>
  </si>
  <si>
    <t>Ledger Detail</t>
  </si>
  <si>
    <t>Manufacturer Item</t>
  </si>
  <si>
    <t>Multi-Site BOM Builder</t>
  </si>
  <si>
    <t>Multi-Site Buyer</t>
  </si>
  <si>
    <t>Multi-Site Controller</t>
  </si>
  <si>
    <t>Multi-Site CRM</t>
  </si>
  <si>
    <t>Multi-Site Customer Service</t>
  </si>
  <si>
    <t>Multi-Site Customers</t>
  </si>
  <si>
    <t>Multi-Site Inventory Control</t>
  </si>
  <si>
    <t>Multi-Site Items</t>
  </si>
  <si>
    <t>Multi-Site Production Planner</t>
  </si>
  <si>
    <t>Multi-Site Project Manager</t>
  </si>
  <si>
    <t>APS Planning</t>
  </si>
  <si>
    <t>PO - CO - Across Sites</t>
  </si>
  <si>
    <t>Purchase Order Builder</t>
  </si>
  <si>
    <t>Service - Global Incidents</t>
  </si>
  <si>
    <t>Service Global Incidents</t>
  </si>
  <si>
    <t>Service - Global Scheduling Shared Partners</t>
  </si>
  <si>
    <t>Global Scheduling Shared Partners</t>
  </si>
  <si>
    <t>Service - Global Service History</t>
  </si>
  <si>
    <t>Global Service History</t>
  </si>
  <si>
    <t>Service - Global Units</t>
  </si>
  <si>
    <t>Service Global Units</t>
  </si>
  <si>
    <t>Service - Multi-Site SRO Copy</t>
  </si>
  <si>
    <t>Multi-Site SRO Copy</t>
  </si>
  <si>
    <t>Shared Currency</t>
  </si>
  <si>
    <t>Site Admin</t>
  </si>
  <si>
    <t>Voucher Builder</t>
  </si>
  <si>
    <t>Source Site</t>
  </si>
  <si>
    <t>Target Site</t>
  </si>
  <si>
    <t>Interval Type</t>
  </si>
  <si>
    <t>Start Interval At</t>
  </si>
  <si>
    <t>Disable Replication</t>
  </si>
  <si>
    <t>Update All Columns</t>
  </si>
  <si>
    <t>1JBTCOA</t>
  </si>
  <si>
    <t>Transactional</t>
  </si>
  <si>
    <t>Site Name</t>
  </si>
  <si>
    <t>Language</t>
  </si>
  <si>
    <t>Last Consolidated</t>
  </si>
  <si>
    <t>Reports To</t>
  </si>
  <si>
    <t>System Type</t>
  </si>
  <si>
    <t>Time Zone</t>
  </si>
  <si>
    <t>Intranet Name</t>
  </si>
  <si>
    <t>Database Name</t>
  </si>
  <si>
    <t>Forms Database Name</t>
  </si>
  <si>
    <t>Message Bus Logical ID</t>
  </si>
  <si>
    <t>Report Output Folder</t>
  </si>
  <si>
    <t>Configuration Name</t>
  </si>
  <si>
    <t>JBT ADMIN</t>
  </si>
  <si>
    <t>ENU</t>
  </si>
  <si>
    <t>Central Standard Time</t>
  </si>
  <si>
    <t>JBT ENTITY</t>
  </si>
  <si>
    <t>Entity</t>
  </si>
  <si>
    <t>Alpharetta Site</t>
  </si>
  <si>
    <t>This is the Alpharetta site.</t>
  </si>
  <si>
    <t>Eastern Standard Time</t>
  </si>
  <si>
    <t>Corporate</t>
  </si>
  <si>
    <t>FHQ</t>
  </si>
  <si>
    <t>Kingston SITE</t>
  </si>
  <si>
    <t>USD ENTITY</t>
  </si>
  <si>
    <t>SANDUSKY SITE</t>
  </si>
  <si>
    <t>SL7.00.00</t>
  </si>
  <si>
    <t>SyteLine 7 Version 00.00</t>
  </si>
  <si>
    <t>SL7.01.00</t>
  </si>
  <si>
    <t>SyteLine 7 Version 01.00</t>
  </si>
  <si>
    <t>SL7.02.00</t>
  </si>
  <si>
    <t>SyteLine 7 Version 02.00</t>
  </si>
  <si>
    <t>SL7.03.00</t>
  </si>
  <si>
    <t>SyteLine 7 Version 03.00</t>
  </si>
  <si>
    <t>SL7.04.00</t>
  </si>
  <si>
    <t>SyteLine 7 Version 04.00</t>
  </si>
  <si>
    <t>SL7.05.00</t>
  </si>
  <si>
    <t>SyteLine 7 Version 05.00</t>
  </si>
  <si>
    <t>SL8.00.00</t>
  </si>
  <si>
    <t>SyteLine 8 Version 00.00</t>
  </si>
  <si>
    <t>SL8.00.11</t>
  </si>
  <si>
    <t>SyteLine 8 Version 00.11</t>
  </si>
  <si>
    <t>SL8.01.00</t>
  </si>
  <si>
    <t>SyteLine 8 Version 01.00</t>
  </si>
  <si>
    <t>SL8.02.00</t>
  </si>
  <si>
    <t>SyteLine 8 Version 02.00</t>
  </si>
  <si>
    <t>SL8.03.00</t>
  </si>
  <si>
    <t>SyteLine 8 Version 03.00</t>
  </si>
  <si>
    <t>SL8.03.10</t>
  </si>
  <si>
    <t>SyteLine 8 Version 03.10</t>
  </si>
  <si>
    <t>SL9.00.01</t>
  </si>
  <si>
    <t>SL9.00.02</t>
  </si>
  <si>
    <t>SL9.00.03</t>
  </si>
  <si>
    <t>SL9.00.04</t>
  </si>
  <si>
    <t>SL9.00.05</t>
  </si>
  <si>
    <t>SL9.00.06</t>
  </si>
  <si>
    <t>SL9.00.07</t>
  </si>
  <si>
    <t>SL9.00.08</t>
  </si>
  <si>
    <t>SL9.00.09</t>
  </si>
  <si>
    <t>SL9.00.10</t>
  </si>
  <si>
    <t>SL9.00.11</t>
  </si>
  <si>
    <t>SL9.00.12</t>
  </si>
  <si>
    <t>SL9.00.13</t>
  </si>
  <si>
    <t>SL9.00.14</t>
  </si>
  <si>
    <t>SL9.00.15</t>
  </si>
  <si>
    <t>SL9.00.16</t>
  </si>
  <si>
    <t>SL9.00.17</t>
  </si>
  <si>
    <t>SL9.00.18</t>
  </si>
  <si>
    <t>SL9.00.19</t>
  </si>
  <si>
    <t>SL9.00.20</t>
  </si>
  <si>
    <t>SL9.00.21</t>
  </si>
  <si>
    <t>SL9.00.22</t>
  </si>
  <si>
    <t>SL9.00.23</t>
  </si>
  <si>
    <t>SL9.00.24</t>
  </si>
  <si>
    <t>SL9.00.25</t>
  </si>
  <si>
    <t>SL9.00.26</t>
  </si>
  <si>
    <t>SL9.00.27</t>
  </si>
  <si>
    <t>SL9.00.28</t>
  </si>
  <si>
    <t>SL9.00.29</t>
  </si>
  <si>
    <t>SL9.00.30</t>
  </si>
  <si>
    <t>LONG LEAD PARTS ADVANCE</t>
  </si>
  <si>
    <t>AFE</t>
  </si>
  <si>
    <t>OFFICE SUPPLIES</t>
  </si>
  <si>
    <t>PROTOTYPE</t>
  </si>
  <si>
    <t>SAFETY SUPPLIES</t>
  </si>
  <si>
    <t>SAM</t>
  </si>
  <si>
    <t>SAMPLE</t>
  </si>
  <si>
    <t>SER</t>
  </si>
  <si>
    <t>SERVICE SUPPLIES</t>
  </si>
  <si>
    <t>SFS</t>
  </si>
  <si>
    <t>SHOP FLOOR SUPPLIES</t>
  </si>
  <si>
    <t>SFT</t>
  </si>
  <si>
    <t>SOFTWARE</t>
  </si>
  <si>
    <t>SUBCONTRACTOR</t>
  </si>
  <si>
    <t>Accts Payable</t>
  </si>
  <si>
    <t>Accts Payable Acct Unit1</t>
  </si>
  <si>
    <t>Accts Payable Acct Unit2</t>
  </si>
  <si>
    <t>Accts Payable Acct Unit3</t>
  </si>
  <si>
    <t>Accts Payable Acct Unit4</t>
  </si>
  <si>
    <t>Accounts Payable Description</t>
  </si>
  <si>
    <t>Purchases</t>
  </si>
  <si>
    <t>Purchases Acct Unit1</t>
  </si>
  <si>
    <t>Purchases Acct Unit2</t>
  </si>
  <si>
    <t>Purchases Acct Unit3</t>
  </si>
  <si>
    <t>Purchases Acct Unit4</t>
  </si>
  <si>
    <t>Purchases Acct Description</t>
  </si>
  <si>
    <t>Drafts Payable</t>
  </si>
  <si>
    <t>Drafts Payable Acct Unit1</t>
  </si>
  <si>
    <t>Drafts Payable Acct Unit2</t>
  </si>
  <si>
    <t>Drafts Payable Acct Unit3</t>
  </si>
  <si>
    <t>Drafts Payable Acct Unit4</t>
  </si>
  <si>
    <t>Drafts Payable Acct Description</t>
  </si>
  <si>
    <t>IC100</t>
  </si>
  <si>
    <t>IC - Orlando</t>
  </si>
  <si>
    <t>IC101</t>
  </si>
  <si>
    <t>IC - AeroTech HQ</t>
  </si>
  <si>
    <t>IC105</t>
  </si>
  <si>
    <t>IC - Ogden</t>
  </si>
  <si>
    <t>IC106</t>
  </si>
  <si>
    <t>IC - Oman Branch</t>
  </si>
  <si>
    <t>IC107</t>
  </si>
  <si>
    <t>IC - Spain Branch</t>
  </si>
  <si>
    <t>IC108</t>
  </si>
  <si>
    <t>IC - Jetway Systems Asia</t>
  </si>
  <si>
    <t>IC110</t>
  </si>
  <si>
    <t>IC - Airport Services</t>
  </si>
  <si>
    <t>IC115</t>
  </si>
  <si>
    <t>IC - EMD HQ</t>
  </si>
  <si>
    <t>IC120</t>
  </si>
  <si>
    <t>IC - Chalfont</t>
  </si>
  <si>
    <t>IC125</t>
  </si>
  <si>
    <t>IC - Madera</t>
  </si>
  <si>
    <t>IC126</t>
  </si>
  <si>
    <t>IC - ICS Solutions - Alpharetta</t>
  </si>
  <si>
    <t>IC127</t>
  </si>
  <si>
    <t>IC - Alpharetta</t>
  </si>
  <si>
    <t>IC130</t>
  </si>
  <si>
    <t>IC - Lakeland</t>
  </si>
  <si>
    <t>IC131</t>
  </si>
  <si>
    <t>IC - Israel Branch</t>
  </si>
  <si>
    <t>IC132</t>
  </si>
  <si>
    <t>IC - Fruit and Juice Leasing US-GAAP</t>
  </si>
  <si>
    <t>IC133</t>
  </si>
  <si>
    <t>IC - FoodTech HQ</t>
  </si>
  <si>
    <t>IC135</t>
  </si>
  <si>
    <t>IC - Sandusky</t>
  </si>
  <si>
    <t>IC136</t>
  </si>
  <si>
    <t>IC - Russelleville (CAT)</t>
  </si>
  <si>
    <t>IC140</t>
  </si>
  <si>
    <t>IC - Wolf-Tec Kingston</t>
  </si>
  <si>
    <t>IC141</t>
  </si>
  <si>
    <t>IC - JBT Holdings</t>
  </si>
  <si>
    <t>IC145</t>
  </si>
  <si>
    <t>IC - JBT Equipment Finance</t>
  </si>
  <si>
    <t>IC146</t>
  </si>
  <si>
    <t>IC - Harvester - HQ</t>
  </si>
  <si>
    <t>IC150</t>
  </si>
  <si>
    <t>IC - FD Systems - US</t>
  </si>
  <si>
    <t>IC155</t>
  </si>
  <si>
    <t>IC - AB - Stratford</t>
  </si>
  <si>
    <t>IC156</t>
  </si>
  <si>
    <t>IC - Innovative Food Technologies</t>
  </si>
  <si>
    <t>IC157</t>
  </si>
  <si>
    <t>IC - The Mozza-Lessa Sales Company</t>
  </si>
  <si>
    <t>IC158</t>
  </si>
  <si>
    <t>IC - A&amp;B Renewable Gas Systems, LLC</t>
  </si>
  <si>
    <t>IC159</t>
  </si>
  <si>
    <t>IC - Precise Cutting &amp; Conveying Systems</t>
  </si>
  <si>
    <t>IC160</t>
  </si>
  <si>
    <t>IC - Avure Technologies</t>
  </si>
  <si>
    <t>IC161</t>
  </si>
  <si>
    <t>IC - Avure US Inc</t>
  </si>
  <si>
    <t>IC165</t>
  </si>
  <si>
    <t>IC - Tipper Tie</t>
  </si>
  <si>
    <t>IC200</t>
  </si>
  <si>
    <t>IC - AeroTech - Canada</t>
  </si>
  <si>
    <t>IC205</t>
  </si>
  <si>
    <t>IC - FoodTech - Canada</t>
  </si>
  <si>
    <t>IC300</t>
  </si>
  <si>
    <t>IC - Juarez</t>
  </si>
  <si>
    <t>IC305</t>
  </si>
  <si>
    <t>IC - Puebla</t>
  </si>
  <si>
    <t>IC310</t>
  </si>
  <si>
    <t>IC - FD Systems - Mexico</t>
  </si>
  <si>
    <t>IC320</t>
  </si>
  <si>
    <t>IC - Brazil</t>
  </si>
  <si>
    <t>IC321</t>
  </si>
  <si>
    <t>IC - FD Systems - Brazil</t>
  </si>
  <si>
    <t>IC330</t>
  </si>
  <si>
    <t>IC - Argentina</t>
  </si>
  <si>
    <t>IC400</t>
  </si>
  <si>
    <t>IC - Sweden</t>
  </si>
  <si>
    <t>IC405</t>
  </si>
  <si>
    <t>IC - AT UK</t>
  </si>
  <si>
    <t>IC406</t>
  </si>
  <si>
    <t>IC - AGV UK</t>
  </si>
  <si>
    <t>IC407</t>
  </si>
  <si>
    <t>IC - HQ UK</t>
  </si>
  <si>
    <t>IC408</t>
  </si>
  <si>
    <t>IC - Double D UK</t>
  </si>
  <si>
    <t>IC410</t>
  </si>
  <si>
    <t>IC - Wolf-Tec IP UK</t>
  </si>
  <si>
    <t>IC415</t>
  </si>
  <si>
    <t>IC - Belgium</t>
  </si>
  <si>
    <t>IC420</t>
  </si>
  <si>
    <t>IC - Italy</t>
  </si>
  <si>
    <t>IC425</t>
  </si>
  <si>
    <t>IC - Germany</t>
  </si>
  <si>
    <t>IC430</t>
  </si>
  <si>
    <t>IC - Spain</t>
  </si>
  <si>
    <t>IC435</t>
  </si>
  <si>
    <t>IC - JBT Europe BV</t>
  </si>
  <si>
    <t>IC436</t>
  </si>
  <si>
    <t>IC - FD BV Holding</t>
  </si>
  <si>
    <t>IC437</t>
  </si>
  <si>
    <t>IC - FD BV Netherlands</t>
  </si>
  <si>
    <t>IC438</t>
  </si>
  <si>
    <t>IC - BB Systems BV Netherlands</t>
  </si>
  <si>
    <t>IC439</t>
  </si>
  <si>
    <t>IC - BB Systems BV Thailand Branch</t>
  </si>
  <si>
    <t>IC440</t>
  </si>
  <si>
    <t>IC - BB Systems BV UK Branch</t>
  </si>
  <si>
    <t>IC441</t>
  </si>
  <si>
    <t>IC - BB Systems BV China Branch</t>
  </si>
  <si>
    <t>IC442</t>
  </si>
  <si>
    <t>IC - FD Spain</t>
  </si>
  <si>
    <t>IC443</t>
  </si>
  <si>
    <t>IC - FD France</t>
  </si>
  <si>
    <t>IC450</t>
  </si>
  <si>
    <t>IC - JBT BV</t>
  </si>
  <si>
    <t>IC451</t>
  </si>
  <si>
    <t>IC - South Africa Holding BV</t>
  </si>
  <si>
    <t>IC452</t>
  </si>
  <si>
    <t>IC - Spain Holding BV</t>
  </si>
  <si>
    <t>IC455</t>
  </si>
  <si>
    <t>IC - ICS Solutions BV</t>
  </si>
  <si>
    <t>IC460</t>
  </si>
  <si>
    <t>IC - France</t>
  </si>
  <si>
    <t>IC465</t>
  </si>
  <si>
    <t>IC - Russia</t>
  </si>
  <si>
    <t>IC466</t>
  </si>
  <si>
    <t>IC - Poland</t>
  </si>
  <si>
    <t>IC467</t>
  </si>
  <si>
    <t>IC - Czech Republic</t>
  </si>
  <si>
    <t>IC490</t>
  </si>
  <si>
    <t>IC - South Africa</t>
  </si>
  <si>
    <t>IC495</t>
  </si>
  <si>
    <t>IC - Dubai</t>
  </si>
  <si>
    <t>IC500</t>
  </si>
  <si>
    <t>IC - Singapore</t>
  </si>
  <si>
    <t>IC505</t>
  </si>
  <si>
    <t>IC - Malaysia</t>
  </si>
  <si>
    <t>IC510</t>
  </si>
  <si>
    <t>IC - Hong Kong</t>
  </si>
  <si>
    <t>IC515</t>
  </si>
  <si>
    <t>IC - Japan</t>
  </si>
  <si>
    <t>IC520</t>
  </si>
  <si>
    <t>IC - Thailand</t>
  </si>
  <si>
    <t>IC525</t>
  </si>
  <si>
    <t>IC - India</t>
  </si>
  <si>
    <t>IC530</t>
  </si>
  <si>
    <t>IC - Australia</t>
  </si>
  <si>
    <t>IC535</t>
  </si>
  <si>
    <t>IC - New Zealand</t>
  </si>
  <si>
    <t>IC540</t>
  </si>
  <si>
    <t>IC - Shanghai</t>
  </si>
  <si>
    <t>IC541</t>
  </si>
  <si>
    <t>IC - Shanghai Holdings</t>
  </si>
  <si>
    <t>IC545</t>
  </si>
  <si>
    <t>IC - Kunshan</t>
  </si>
  <si>
    <t>IC546</t>
  </si>
  <si>
    <t>IC - Kunshan Holdings</t>
  </si>
  <si>
    <t>IC550</t>
  </si>
  <si>
    <t>IC - Ningbo</t>
  </si>
  <si>
    <t>IC551</t>
  </si>
  <si>
    <t>IC - Ningbo Holdings</t>
  </si>
  <si>
    <t>IC555</t>
  </si>
  <si>
    <t>IC - Shenzhen</t>
  </si>
  <si>
    <t>IC556</t>
  </si>
  <si>
    <t>IC - Shenzhen Holdings</t>
  </si>
  <si>
    <t>IC900</t>
  </si>
  <si>
    <t>IC - Corporate</t>
  </si>
  <si>
    <t>ID100</t>
  </si>
  <si>
    <t>ID - Orlando</t>
  </si>
  <si>
    <t>ID101</t>
  </si>
  <si>
    <t>ID - AeroTech HQ</t>
  </si>
  <si>
    <t>ID105</t>
  </si>
  <si>
    <t>ID - Ogden</t>
  </si>
  <si>
    <t>ID110</t>
  </si>
  <si>
    <t>ID - Airport Services</t>
  </si>
  <si>
    <t>ID115</t>
  </si>
  <si>
    <t>ID - EMD HQ</t>
  </si>
  <si>
    <t>ID120</t>
  </si>
  <si>
    <t>ID - Chalfont</t>
  </si>
  <si>
    <t>ID125</t>
  </si>
  <si>
    <t>ID - Madera</t>
  </si>
  <si>
    <t>ID127</t>
  </si>
  <si>
    <t>ID - Alpharetta</t>
  </si>
  <si>
    <t>ID130</t>
  </si>
  <si>
    <t>ID - Lakeland</t>
  </si>
  <si>
    <t>ID133</t>
  </si>
  <si>
    <t>ID - FoodTech HQ</t>
  </si>
  <si>
    <t>ID135</t>
  </si>
  <si>
    <t>ID - Sandusky</t>
  </si>
  <si>
    <t>ID136</t>
  </si>
  <si>
    <t>ID - Russelleville</t>
  </si>
  <si>
    <t>ID140</t>
  </si>
  <si>
    <t>ID - Wolf-Tec Kingston</t>
  </si>
  <si>
    <t>ID900</t>
  </si>
  <si>
    <t>ID - Corporate</t>
  </si>
  <si>
    <t>Added to LCOM and 1JBT</t>
  </si>
  <si>
    <t>Add new to 1JBT</t>
  </si>
  <si>
    <t>Added to 1JBT &amp; CORP</t>
  </si>
  <si>
    <t>Misc Code</t>
  </si>
  <si>
    <t>Project Cost Code</t>
  </si>
  <si>
    <t>CGS Fixed Overhead Account</t>
  </si>
  <si>
    <t>CGS Labor Account</t>
  </si>
  <si>
    <t>CGS Material Account</t>
  </si>
  <si>
    <t>CGS Outside Account</t>
  </si>
  <si>
    <t>CGS Variable Overhead Account</t>
  </si>
  <si>
    <t>Miscellaneous Account</t>
  </si>
  <si>
    <t>Revenue Account</t>
  </si>
  <si>
    <t>Sales Discount Account</t>
  </si>
  <si>
    <t>AIR</t>
  </si>
  <si>
    <t>Airfare</t>
  </si>
  <si>
    <t>CAR</t>
  </si>
  <si>
    <t>Car Rental</t>
  </si>
  <si>
    <t>HOT</t>
  </si>
  <si>
    <t>Hotel</t>
  </si>
  <si>
    <t>MIL</t>
  </si>
  <si>
    <t>Mileage</t>
  </si>
  <si>
    <t>MSC</t>
  </si>
  <si>
    <t>Miscellaneous Charges</t>
  </si>
  <si>
    <t>TDA</t>
  </si>
  <si>
    <t>Travel Daily Allowances</t>
  </si>
  <si>
    <t>Local Transportation</t>
  </si>
  <si>
    <t>TVL</t>
  </si>
  <si>
    <t>Meals and Travel Expenses</t>
  </si>
  <si>
    <t>JBT_CustomerStatementsSimpleReport</t>
  </si>
  <si>
    <t>JBT_CustomerStatementsSimple</t>
  </si>
  <si>
    <t>JBT_LCDTPDFCustomerStatementsSimpleReport</t>
  </si>
  <si>
    <t>Bank File Format</t>
  </si>
  <si>
    <t>Bank Code Bank File Format</t>
  </si>
  <si>
    <t>Event Global Constants</t>
  </si>
  <si>
    <t>JBT Customer Applications</t>
  </si>
  <si>
    <t>JBT Customer Industry</t>
  </si>
  <si>
    <t>JBT Parameters</t>
  </si>
  <si>
    <t>Process Indicator IDs</t>
  </si>
  <si>
    <t>Process Indicator Matrix</t>
  </si>
  <si>
    <t>Process Indicator Types</t>
  </si>
  <si>
    <t>SRO Misc Charge Markup</t>
  </si>
  <si>
    <t>System User Notes</t>
  </si>
  <si>
    <t>UET User Fields</t>
  </si>
  <si>
    <t>User Defined Types</t>
  </si>
  <si>
    <t>Hyperion Location Codes</t>
  </si>
  <si>
    <t>Inspection Tasks</t>
  </si>
  <si>
    <t>Format</t>
  </si>
  <si>
    <t>Directory</t>
  </si>
  <si>
    <t>Last File</t>
  </si>
  <si>
    <t>Last File Date</t>
  </si>
  <si>
    <t>WELLSFARGO</t>
  </si>
  <si>
    <t>\\JBTMRL1PFTP01\FTPData\WFChecks\Extracts\</t>
  </si>
  <si>
    <t>User Name</t>
  </si>
  <si>
    <t>User Number</t>
  </si>
  <si>
    <t>Destination ID</t>
  </si>
  <si>
    <t>Origination ID</t>
  </si>
  <si>
    <t>Company ID</t>
  </si>
  <si>
    <t>Bank Fee</t>
  </si>
  <si>
    <t>Use Default Account</t>
  </si>
  <si>
    <t>EFT Registration Number</t>
  </si>
  <si>
    <t xml:space="preserve">        </t>
  </si>
  <si>
    <t>Jurisdiction</t>
  </si>
  <si>
    <t>US - GOODS</t>
  </si>
  <si>
    <t>Location Code</t>
  </si>
  <si>
    <t>Multi-Site Group</t>
  </si>
  <si>
    <t>Sandusky</t>
  </si>
  <si>
    <t>\\JBTMANPFIL01\SL9Data\Hyperion\SAN1</t>
  </si>
  <si>
    <t>SAN/ALP</t>
  </si>
  <si>
    <t>Kingston</t>
  </si>
  <si>
    <t>\\JBTMANPFIL01\SL9Data\Hyperion\KIN1</t>
  </si>
  <si>
    <t>ADHESIVE</t>
  </si>
  <si>
    <t>AEROSOL</t>
  </si>
  <si>
    <t>AEROSOL CANS</t>
  </si>
  <si>
    <t>AIRAUTH</t>
  </si>
  <si>
    <t>AIRPORT AUTHORITIES</t>
  </si>
  <si>
    <t>AUTOMOTIVE</t>
  </si>
  <si>
    <t>BABYFOOD</t>
  </si>
  <si>
    <t>BABY FOOD</t>
  </si>
  <si>
    <t>BAKEDBEAN</t>
  </si>
  <si>
    <t>BAKED BEANS</t>
  </si>
  <si>
    <t>BAKERY</t>
  </si>
  <si>
    <t>BERRIES</t>
  </si>
  <si>
    <t>BEVCARB</t>
  </si>
  <si>
    <t>BEVERAGES (CARBONATED)</t>
  </si>
  <si>
    <t>BEVFERM</t>
  </si>
  <si>
    <t>BEVERAGES (FERMENTED)</t>
  </si>
  <si>
    <t>BEVJUICE</t>
  </si>
  <si>
    <t>BEVERAGES (JUICES)</t>
  </si>
  <si>
    <t>BEVNONCARB</t>
  </si>
  <si>
    <t>BEVERAGES (NON-CARBONATED)</t>
  </si>
  <si>
    <t>BEVSPIRIT</t>
  </si>
  <si>
    <t>BEVERAGES (DISTILLED SPIRITS)</t>
  </si>
  <si>
    <t>CANMAKING</t>
  </si>
  <si>
    <t>CAN MAKING</t>
  </si>
  <si>
    <t>CASEREADY</t>
  </si>
  <si>
    <t>CASE READY</t>
  </si>
  <si>
    <t>CHEMICAL</t>
  </si>
  <si>
    <t>CITRUS</t>
  </si>
  <si>
    <t>COMMAIR</t>
  </si>
  <si>
    <t>COMMERCIAL AIRLINES</t>
  </si>
  <si>
    <t>CONFECTION</t>
  </si>
  <si>
    <t>CONFECTIONARY</t>
  </si>
  <si>
    <t>CONFIDENT</t>
  </si>
  <si>
    <t>CONFIDENTIAL</t>
  </si>
  <si>
    <t>DAIRYCULT</t>
  </si>
  <si>
    <t>DAIRY (CULTURED PROD/PROCESSED CHEESE)</t>
  </si>
  <si>
    <t>DAIRYHARD</t>
  </si>
  <si>
    <t>DAIRY (HARD CHEESE)</t>
  </si>
  <si>
    <t>DELIMEATS</t>
  </si>
  <si>
    <t>DELI MEATS</t>
  </si>
  <si>
    <t>ENVIRONGRN</t>
  </si>
  <si>
    <t>ENVIRONMENTAL/GREEN</t>
  </si>
  <si>
    <t>ETHNIC</t>
  </si>
  <si>
    <t>FISH</t>
  </si>
  <si>
    <t>FIXEDBASE</t>
  </si>
  <si>
    <t>FIXED BASED OPERATOR</t>
  </si>
  <si>
    <t>FMCG</t>
  </si>
  <si>
    <t>FRTAIR</t>
  </si>
  <si>
    <t>FREIGHT AIRLINES</t>
  </si>
  <si>
    <t>FRUIT</t>
  </si>
  <si>
    <t>GRAINSNUT</t>
  </si>
  <si>
    <t>GRAINS/NUTS</t>
  </si>
  <si>
    <t>GROUNDHAN</t>
  </si>
  <si>
    <t>GROUND HANDLER/SERVICE PROVIDER</t>
  </si>
  <si>
    <t>HOSPITAL</t>
  </si>
  <si>
    <t>ICECREAM</t>
  </si>
  <si>
    <t>ICE CREAM</t>
  </si>
  <si>
    <t>JAYBOR</t>
  </si>
  <si>
    <t>MARMJAM</t>
  </si>
  <si>
    <t>MARMALADE/JAM</t>
  </si>
  <si>
    <t>MEAT</t>
  </si>
  <si>
    <t>MILITARY</t>
  </si>
  <si>
    <t>MINING</t>
  </si>
  <si>
    <t>MISC</t>
  </si>
  <si>
    <t>MLKFRESH</t>
  </si>
  <si>
    <t>MILK (FRESH &amp; ESL)</t>
  </si>
  <si>
    <t>MLKSCM</t>
  </si>
  <si>
    <t>MILK (SCM-EVAPORATED-CREAM)</t>
  </si>
  <si>
    <t>MLKSWEET</t>
  </si>
  <si>
    <t>MILK (SWEETENED CONDENSED)</t>
  </si>
  <si>
    <t>MUSHROOMS</t>
  </si>
  <si>
    <t>NONFOOD</t>
  </si>
  <si>
    <t>NON FOOD</t>
  </si>
  <si>
    <t>NUTRITION</t>
  </si>
  <si>
    <t>NUTRACEUTICAL/NUTRITIONAL</t>
  </si>
  <si>
    <t>PAPERPULP</t>
  </si>
  <si>
    <t>PAPER/PULP/TISSUE</t>
  </si>
  <si>
    <t>PASTA</t>
  </si>
  <si>
    <t>PERSONAL CARE</t>
  </si>
  <si>
    <t>PETDRY</t>
  </si>
  <si>
    <t>PET FOOD (DRY)</t>
  </si>
  <si>
    <t>PETWET</t>
  </si>
  <si>
    <t>PET FOOD (WET)</t>
  </si>
  <si>
    <t>PHARMA</t>
  </si>
  <si>
    <t>PHARMACEUTICAL/BIOTECH</t>
  </si>
  <si>
    <t>PINEAPPLE</t>
  </si>
  <si>
    <t>PIZZA</t>
  </si>
  <si>
    <t>POTATO</t>
  </si>
  <si>
    <t>POULTRY</t>
  </si>
  <si>
    <t>POWDER</t>
  </si>
  <si>
    <t>READYMEAL</t>
  </si>
  <si>
    <t>READY MEALS</t>
  </si>
  <si>
    <t>SAUCES</t>
  </si>
  <si>
    <t>SAUCES/DRESSING/CONDIMENTS</t>
  </si>
  <si>
    <t>SEAFOOD</t>
  </si>
  <si>
    <t>SNACKS</t>
  </si>
  <si>
    <t>SOUP</t>
  </si>
  <si>
    <t>SPICES</t>
  </si>
  <si>
    <t>TOBACCO</t>
  </si>
  <si>
    <t>TOMATOES</t>
  </si>
  <si>
    <t>TUNA</t>
  </si>
  <si>
    <t>VACPACCORN</t>
  </si>
  <si>
    <t>VACUUM PACKED CORN</t>
  </si>
  <si>
    <t>VEGETABLES</t>
  </si>
  <si>
    <t>WATER</t>
  </si>
  <si>
    <t>WATERTREAT</t>
  </si>
  <si>
    <t>WATER TREATMENT</t>
  </si>
  <si>
    <t>C10</t>
  </si>
  <si>
    <t>Manufacture of Food Products</t>
  </si>
  <si>
    <t>C11</t>
  </si>
  <si>
    <t>Manufacture of Beverages</t>
  </si>
  <si>
    <t>C12</t>
  </si>
  <si>
    <t>Manufacture of Tobacco</t>
  </si>
  <si>
    <t>C21</t>
  </si>
  <si>
    <t>Manufacture of Pharmaceuticals</t>
  </si>
  <si>
    <t>H52</t>
  </si>
  <si>
    <t>Warehousing &amp; Distribution</t>
  </si>
  <si>
    <t>Q86</t>
  </si>
  <si>
    <t>Hospitals</t>
  </si>
  <si>
    <t>Access As</t>
  </si>
  <si>
    <t>CheckCustomerOrderAmountAndCreditLimitManagerEmail</t>
  </si>
  <si>
    <t>BaseSyteLine</t>
  </si>
  <si>
    <t>CheckCustomerOrderAmountAndCreditLimitManagerID</t>
  </si>
  <si>
    <t>CheckOrderLineDiscountPercentApproverID</t>
  </si>
  <si>
    <t>CheckOrderLineDiscountPercentLimit</t>
  </si>
  <si>
    <t>CheckPurchaseOrderAmountLimit</t>
  </si>
  <si>
    <t>CheckPurchaseOrderAmountManagerEmail</t>
  </si>
  <si>
    <t>CheckPurchaseOrderAmountManagerID</t>
  </si>
  <si>
    <t>CheckPurchaseOrderDueDateManagerEmail</t>
  </si>
  <si>
    <t>CheckPurchaseOrderDueDateManagerID</t>
  </si>
  <si>
    <t>CheckPurchaseOrderLineAmountApproverID</t>
  </si>
  <si>
    <t>CheckPurchaseOrderLineAmountLimit</t>
  </si>
  <si>
    <t>CheckPurchaseOrderRequisitionAmountManagerEmail</t>
  </si>
  <si>
    <t>CheckPurchaseOrderRequisitionAmountManagerID</t>
  </si>
  <si>
    <t>CustomerCreditLimitChangeApproverID</t>
  </si>
  <si>
    <t>CustomerServiceRepID</t>
  </si>
  <si>
    <t>ECNApproverID</t>
  </si>
  <si>
    <t>EmailDistributionCreditLimitChange</t>
  </si>
  <si>
    <t>ERP_EGC_CreditLimitChangeUS-SSC@JBTC.COM</t>
  </si>
  <si>
    <t>EmailDistributionNewCustomerAdded</t>
  </si>
  <si>
    <t>ERP_EGC_NewCustomerAddedUS-SSC@JBTC.COM</t>
  </si>
  <si>
    <t>EmailDistributionNewProjectInbound</t>
  </si>
  <si>
    <t>ERP_EGC_NewProjectInboundSAN1@JBTC.COM</t>
  </si>
  <si>
    <t>EmailDistributionNewVendorAdded</t>
  </si>
  <si>
    <t>ERP_EGC_NewVendorAddedUS-SSC@JBTC.COM</t>
  </si>
  <si>
    <t>EmailDistributionProjectHeaderChangedToActive</t>
  </si>
  <si>
    <t>ERP_EGC_ProjectHeaderChangedToActiveSAN1@JBTC.COM</t>
  </si>
  <si>
    <t>EmailDistributionProjectTaskChangedToActive</t>
  </si>
  <si>
    <t>ERP_EGC_ProjectTaskChangedToActiveSAN1@JBTC.COM</t>
  </si>
  <si>
    <t>EmailDistributionSROAddedWithoutToBeScheduled</t>
  </si>
  <si>
    <t>ERP_EGC_SROAddedWithoutToBeScheduledSAN1@JBTC.COM</t>
  </si>
  <si>
    <t>EmailDistributionSuperUser</t>
  </si>
  <si>
    <t>ERP_EGC_SuperUserUS-SU@JBTC.COM; JBT.Helpdesk@JBTC.COM</t>
  </si>
  <si>
    <t>InvoiceDueDateManagerEmail</t>
  </si>
  <si>
    <t>InvoiceDueDateManagerID</t>
  </si>
  <si>
    <t>JBT_ExecutiveApprover</t>
  </si>
  <si>
    <t>collincr</t>
  </si>
  <si>
    <t>JBTAPAdvEmail</t>
  </si>
  <si>
    <t>ERP_EGC_APAdvantageUS-SSC@JBTC.COM</t>
  </si>
  <si>
    <t>JOB_LABOR_STATUS_COLOR_THRESHOLD</t>
  </si>
  <si>
    <t>NewCustomerCreatedManagerEmail</t>
  </si>
  <si>
    <t>NewCustomerCreatedManagerID</t>
  </si>
  <si>
    <t>NewEmployeeInjuryReportApproverID</t>
  </si>
  <si>
    <t>NewItemCreatedManagerEmail</t>
  </si>
  <si>
    <t>NewItemCreatedManagerID</t>
  </si>
  <si>
    <t>NewRMACreatedManagerEmail</t>
  </si>
  <si>
    <t>NewRMACreatedManagerID</t>
  </si>
  <si>
    <t>PortalCoCreatedManagerID</t>
  </si>
  <si>
    <t>PortalPOLineCreatedManagerID</t>
  </si>
  <si>
    <t>PortalPOLinePromiseDateChanged</t>
  </si>
  <si>
    <t>PortalPORequisitionCreatedManagerID</t>
  </si>
  <si>
    <t>PortalVendorContractPriceCreatedManagerID</t>
  </si>
  <si>
    <t>PurchaseOrderItemReceivedItem</t>
  </si>
  <si>
    <t>PurchaseOrderItemReceivedManagerEmail</t>
  </si>
  <si>
    <t>PurchaseOrderItemReceivedManagerID</t>
  </si>
  <si>
    <t>QCSCAREmail</t>
  </si>
  <si>
    <t>ERP_EGC_QCSCAREmailSAN1@JBTC.COM</t>
  </si>
  <si>
    <t>QCSCCREmail</t>
  </si>
  <si>
    <t>ERP_EGC_QCSCCREmailSAN1@JBTC.COM</t>
  </si>
  <si>
    <t>QCSChangeEmail</t>
  </si>
  <si>
    <t>ERP_EGC_QCSChangeEmailSAN1@JBTC.COM</t>
  </si>
  <si>
    <t>QCSCMREmail</t>
  </si>
  <si>
    <t>ERP_EGC_QCSCMREmailSAN1@JBTC.COM</t>
  </si>
  <si>
    <t>QCSMRREmail</t>
  </si>
  <si>
    <t>ERP_EGC_QCSMRREmailSAN1@JBTC.COM</t>
  </si>
  <si>
    <t>QCSTopicEmail</t>
  </si>
  <si>
    <t>ERP_EGC_QCSTopicEmailSAN1@JBTC.COM</t>
  </si>
  <si>
    <t>QCSTRREmail</t>
  </si>
  <si>
    <t>ERP_EGC_QCSTRREmailSAN1@JBTC.COM</t>
  </si>
  <si>
    <t>QCSVRMAEmail</t>
  </si>
  <si>
    <t>ERP_EGC_QCSVRMAEmailSAN1@JBTC.COM</t>
  </si>
  <si>
    <t>SharepointRMARequestCreatedManagerEmail</t>
  </si>
  <si>
    <t>SharepointRMARequestCreatedManagerID</t>
  </si>
  <si>
    <t>ShopTrakAdminId</t>
  </si>
  <si>
    <t>VendorServiceRepID</t>
  </si>
  <si>
    <t>ERP_EGC_NewProjectInboundKIN1@JBTC.COM</t>
  </si>
  <si>
    <t>ERP_EGC_NewProjectInboundCORP@JBTC.COM</t>
  </si>
  <si>
    <t>ERP_EGC_ProjectHeaderChangedToActiveKIN1@JBTC.COM</t>
  </si>
  <si>
    <t>ERP_EGC_ProjectTaskChangedToActiveKIN1@JBTC.COM</t>
  </si>
  <si>
    <t>ERP_EGC_SROAddedWithoutToBeScheduledKIN1@JBTC.COM</t>
  </si>
  <si>
    <t>ERP_EGC_QCSCAREmailKIN1@JBTC.COM</t>
  </si>
  <si>
    <t>ERP_EGC_QCSCCREmailKIN1@JBTC.COM</t>
  </si>
  <si>
    <t>ERP_EGC_QCSChangeEmailKIN1@JBTC.COM</t>
  </si>
  <si>
    <t>ERP_EGC_QCSCMREmailKIN1@JBTC.COM</t>
  </si>
  <si>
    <t>ERP_EGC_QCSMRREmailKIN1@JBTC.COM</t>
  </si>
  <si>
    <t>ERP_EGC_QCSTopicEmailKIN1@JBTC.COM</t>
  </si>
  <si>
    <t>ERP_EGC_QCSTRREmailKIN1@JBTC.COM</t>
  </si>
  <si>
    <t>ERP_EGC_QCSVRMAEmailKIN1@JBTC.COM</t>
  </si>
  <si>
    <t>HRNewHireAnnouncemnetRecipients</t>
  </si>
  <si>
    <t>Subject</t>
  </si>
  <si>
    <t>Note Content:</t>
  </si>
  <si>
    <t>LOCKBOX INSTRUCTIONS</t>
  </si>
  <si>
    <t>LOCKBOX INSTRUCTIONS:
JBT CORP US - AR
PO BOX 772967
CHICAGO, IL 60677-0267</t>
  </si>
  <si>
    <t>OVERNIGHT PAYMENT INSTRUCTIONS</t>
  </si>
  <si>
    <t>OVERNIGHT PAYMENT INSTRUCTIONS:
PNC BANK C/O JBT CORP US - AR
LOCKBOX NUMBER 772967
350 EAST DEVON AVE
ITASCA IL 60143</t>
  </si>
  <si>
    <t>STANDARD INSTRUCTIONS</t>
  </si>
  <si>
    <t>The goods covered herein have been produced in accordance with the Fair Labor Standards Act of 1938 as amended. No returns allowed without written authorization.</t>
  </si>
  <si>
    <t>WIRE/ACH INSTRUCTIONS</t>
  </si>
  <si>
    <t>WIRE/ACH INSTRUCTIONS:
CREDIT JOHN BEAN TECHNOLOGIES CORP
PNC BANK
620 LIBERTY AVE, PITTSBURGH, PA 15222
ABA# 043000096 ACCOUNT# 1029162251
SWIFT# PNCCUS33</t>
  </si>
  <si>
    <t>User Field Name</t>
  </si>
  <si>
    <t>User Data Type</t>
  </si>
  <si>
    <t>Data Type</t>
  </si>
  <si>
    <t>Precision</t>
  </si>
  <si>
    <t>Decimals</t>
  </si>
  <si>
    <t>Initial Value</t>
  </si>
  <si>
    <t>PhoneType</t>
  </si>
  <si>
    <t>nvarchar</t>
  </si>
  <si>
    <t xml:space="preserve">  </t>
  </si>
  <si>
    <t>RFQProfileType</t>
  </si>
  <si>
    <t>Uf_accr_adj_code</t>
  </si>
  <si>
    <t>Uf_accr_adj_cost</t>
  </si>
  <si>
    <t>AmountType</t>
  </si>
  <si>
    <t>decimal</t>
  </si>
  <si>
    <t>Uf_accr_cost</t>
  </si>
  <si>
    <t>Uf_accr_flag</t>
  </si>
  <si>
    <t>ListYesNoType</t>
  </si>
  <si>
    <t>tinyint</t>
  </si>
  <si>
    <t>Uf_accr_ga_cost</t>
  </si>
  <si>
    <t>Uf_accr_ovhd_cost</t>
  </si>
  <si>
    <t>uf_allow_tax_on_Journals</t>
  </si>
  <si>
    <t>Uf_Amount_Of_Revenue</t>
  </si>
  <si>
    <t>CostPrcType</t>
  </si>
  <si>
    <t>Uf_ap_acct</t>
  </si>
  <si>
    <t>AcctType</t>
  </si>
  <si>
    <t>Infor UET</t>
  </si>
  <si>
    <t>Uf_ap_acct_unit1</t>
  </si>
  <si>
    <t>UnitCode1Type</t>
  </si>
  <si>
    <t>Uf_ap_acct_unit2</t>
  </si>
  <si>
    <t>UnitCode2Type</t>
  </si>
  <si>
    <t>Uf_ap_acct_unit3</t>
  </si>
  <si>
    <t>UnitCode3Type</t>
  </si>
  <si>
    <t>Uf_ap_acct_unit4</t>
  </si>
  <si>
    <t>UnitCode4Type</t>
  </si>
  <si>
    <t>Uf_Approved</t>
  </si>
  <si>
    <t>Uf_ar_acct</t>
  </si>
  <si>
    <t>Uf_ar_acct_unit1</t>
  </si>
  <si>
    <t>Uf_ar_acct_unit2</t>
  </si>
  <si>
    <t>Uf_ar_acct_unit3</t>
  </si>
  <si>
    <t>Uf_ar_acct_unit4</t>
  </si>
  <si>
    <t>Uf_BacklogType</t>
  </si>
  <si>
    <t>LongDescType</t>
  </si>
  <si>
    <t>Uf_balance</t>
  </si>
  <si>
    <t>AmtTotType</t>
  </si>
  <si>
    <t>Uf_bank_code</t>
  </si>
  <si>
    <t>BankCodeType</t>
  </si>
  <si>
    <t>Uf_BankgiroNum_JBT</t>
  </si>
  <si>
    <t>Uf_BankgiroNum_Vendor</t>
  </si>
  <si>
    <t>Uf_batch_num</t>
  </si>
  <si>
    <t>HugeTransNumType</t>
  </si>
  <si>
    <t>Uf_BlackLineRec</t>
  </si>
  <si>
    <t>Uf_CarrierCode</t>
  </si>
  <si>
    <t>CarrierCodeType</t>
  </si>
  <si>
    <t>Uf_Clearing_Code</t>
  </si>
  <si>
    <t>Uf_CNCPath</t>
  </si>
  <si>
    <t>Uf_CNCProgReady</t>
  </si>
  <si>
    <t>Uf_Comments</t>
  </si>
  <si>
    <t>Uf_CompanyId</t>
  </si>
  <si>
    <t>UET for PNC Bank XML</t>
  </si>
  <si>
    <t>Uf_CreatedByMRPWB</t>
  </si>
  <si>
    <t>Uf_Cust_RTENotes</t>
  </si>
  <si>
    <t>uf_cycleverify</t>
  </si>
  <si>
    <t>int</t>
  </si>
  <si>
    <t>uf_Def_tax_code</t>
  </si>
  <si>
    <t>Uf_delterm</t>
  </si>
  <si>
    <t>DeltermType</t>
  </si>
  <si>
    <t>Uf_DelTerms</t>
  </si>
  <si>
    <t>Uf_DisableForecastUpdate</t>
  </si>
  <si>
    <t>Uf_DropshipAddress</t>
  </si>
  <si>
    <t>Uf_DropshipCountry</t>
  </si>
  <si>
    <t>CountryType</t>
  </si>
  <si>
    <t>Uf_Dropshipcust</t>
  </si>
  <si>
    <t>CustNumType</t>
  </si>
  <si>
    <t>Uf_DropshipCustShipto</t>
  </si>
  <si>
    <t>CustSeqType</t>
  </si>
  <si>
    <t>Uf_Dropshipnum</t>
  </si>
  <si>
    <t>DropShipNoType</t>
  </si>
  <si>
    <t>Uf_Dropshippedthirdparty</t>
  </si>
  <si>
    <t>Uf_Dropshipto</t>
  </si>
  <si>
    <t>DropShipTypeType</t>
  </si>
  <si>
    <t>Uf_DropshipVend</t>
  </si>
  <si>
    <t>VendNumType</t>
  </si>
  <si>
    <t>Uf_dunning_level</t>
  </si>
  <si>
    <t>GenericIntType</t>
  </si>
  <si>
    <t>Uf_DWDim1</t>
  </si>
  <si>
    <t>Uf_DWDim2</t>
  </si>
  <si>
    <t>Uf_DWDim3</t>
  </si>
  <si>
    <t>Uf_DWDim4</t>
  </si>
  <si>
    <t>Uf_Ecn</t>
  </si>
  <si>
    <t>Uf_enable_accr_override</t>
  </si>
  <si>
    <t>Uf_EnableTab</t>
  </si>
  <si>
    <t>Uf_EndUserType</t>
  </si>
  <si>
    <t>EndUserType</t>
  </si>
  <si>
    <t>Uf_EstStatus</t>
  </si>
  <si>
    <t>Uf_ExcessQty</t>
  </si>
  <si>
    <t>Uf_ExcessValue</t>
  </si>
  <si>
    <t>Uf_ExtDesc</t>
  </si>
  <si>
    <t>Uf_FMC_50078_ABARoutingBICCode</t>
  </si>
  <si>
    <t>Uf_FMC_50078_ACHCheckWireCode</t>
  </si>
  <si>
    <t>Uf_FMC_50078_DeliveryType</t>
  </si>
  <si>
    <t>Uf_FMC_50078_Email</t>
  </si>
  <si>
    <t>Uf_FMC_50078_Fax</t>
  </si>
  <si>
    <t>Uf_FMC_50078_IntRoutingCode</t>
  </si>
  <si>
    <t>Uf_FMC_50078_PaymentMethod</t>
  </si>
  <si>
    <t>Uf_FMC_50078_ReceivingBankCity</t>
  </si>
  <si>
    <t>Uf_FMC_50078_ReceivingBankCtry</t>
  </si>
  <si>
    <t>Uf_FMC_50078_ReceivingBankName</t>
  </si>
  <si>
    <t>Uf_FMC_50078_ReceivingBankState</t>
  </si>
  <si>
    <t>Uf_FMC_50078_ReceivingPartyAcct</t>
  </si>
  <si>
    <t>Uf_FoodContact</t>
  </si>
  <si>
    <t>Uf_Freight</t>
  </si>
  <si>
    <t>Uf_HedgeNumber</t>
  </si>
  <si>
    <t>ContractType</t>
  </si>
  <si>
    <t>Uf_HFMCode</t>
  </si>
  <si>
    <t>Uf_hot_item</t>
  </si>
  <si>
    <t>Flag</t>
  </si>
  <si>
    <t>Uf_IdentificationNo</t>
  </si>
  <si>
    <t>Uf_instruction</t>
  </si>
  <si>
    <t>Uf_InvNum</t>
  </si>
  <si>
    <t>InvNumType</t>
  </si>
  <si>
    <t>Uf_isocountry</t>
  </si>
  <si>
    <t>ISOCountryCodeType</t>
  </si>
  <si>
    <t>Uf_ItemCreateDate</t>
  </si>
  <si>
    <t>datetime</t>
  </si>
  <si>
    <t>UF_JBT_BillableTask</t>
  </si>
  <si>
    <t>Uf_JBT_BusinessType</t>
  </si>
  <si>
    <t>DescriptionType</t>
  </si>
  <si>
    <t>UF_JBT_Cust_Num</t>
  </si>
  <si>
    <t>UF_JBT_Cust_PO</t>
  </si>
  <si>
    <t>UF_JBT_Cust_Seq</t>
  </si>
  <si>
    <t>UF_JBT_DueDate</t>
  </si>
  <si>
    <t>DateType</t>
  </si>
  <si>
    <t>Uf_JBT_ManPrev1Yr</t>
  </si>
  <si>
    <t>Uf_JBT_ManPrev2Yr</t>
  </si>
  <si>
    <t>UF_JBT_OnsiteDate</t>
  </si>
  <si>
    <t>UF_JBT_POInstructions</t>
  </si>
  <si>
    <t>Uf_JBT_ProjectMgr</t>
  </si>
  <si>
    <t>UserCharFldType</t>
  </si>
  <si>
    <t>Uf_JBT_PurPrev1Yr</t>
  </si>
  <si>
    <t>Uf_JBT_PurPrev2Yr</t>
  </si>
  <si>
    <t>Uf_JBT_Qty</t>
  </si>
  <si>
    <t>QtyUnitNoNegType</t>
  </si>
  <si>
    <t>Uf_JBT_SharedServicesEmail</t>
  </si>
  <si>
    <t>Uf_JBT_SharedServicesFax</t>
  </si>
  <si>
    <t>Uf_JBT_SharedServicesPhone</t>
  </si>
  <si>
    <t>Uf_JBT_ShipVia</t>
  </si>
  <si>
    <t>ShipCodeType</t>
  </si>
  <si>
    <t>Uf_JBT_SoldPrev1Yr</t>
  </si>
  <si>
    <t>Uf_JBT_SoldPrev2Yr</t>
  </si>
  <si>
    <t>UF_JBT_TaskRevenue</t>
  </si>
  <si>
    <t>Uf_JBT_terminated</t>
  </si>
  <si>
    <t>Uf_JBT_Terms_code</t>
  </si>
  <si>
    <t>TermsCodeType</t>
  </si>
  <si>
    <t>Uf_JBT_UM</t>
  </si>
  <si>
    <t>UMType</t>
  </si>
  <si>
    <t>Uf_JBT_UnconfirmedPastDueEmail</t>
  </si>
  <si>
    <t>Uf_JBT_UsedPrev1Yr</t>
  </si>
  <si>
    <t>Uf_JBT_UsedPrev2Yr</t>
  </si>
  <si>
    <t>Uf_JBT_VendSeq</t>
  </si>
  <si>
    <t>Uf_JmRevision</t>
  </si>
  <si>
    <t>RevisionType</t>
  </si>
  <si>
    <t>Uf_journal_id</t>
  </si>
  <si>
    <t>JournalIdType</t>
  </si>
  <si>
    <t>TaxJurType</t>
  </si>
  <si>
    <t>Uf_last_bank_statement</t>
  </si>
  <si>
    <t>Uf_lc_lt_Resource</t>
  </si>
  <si>
    <t>The Lake Companies, Inc.</t>
  </si>
  <si>
    <t>Uf_LeadTime</t>
  </si>
  <si>
    <t>Uf_LocLangDesc</t>
  </si>
  <si>
    <t>Uf_LocStatGLCode</t>
  </si>
  <si>
    <t>Uf_ManufacturerID</t>
  </si>
  <si>
    <t>ManufacturerIDType</t>
  </si>
  <si>
    <t>Uf_ManufacturerItem</t>
  </si>
  <si>
    <t>ManufacturerItemType</t>
  </si>
  <si>
    <t>Uf_Markings</t>
  </si>
  <si>
    <t>Markings in Current,Item and Job Materials forms</t>
  </si>
  <si>
    <t>Uf_MatlMarkings</t>
  </si>
  <si>
    <t>Uf_monthly_parts_allowance</t>
  </si>
  <si>
    <t>Uf_ObsQty</t>
  </si>
  <si>
    <t>Uf_ObsValue</t>
  </si>
  <si>
    <t>Uf_Payee_Account_Num</t>
  </si>
  <si>
    <t>Uf_Payee_Clearing_Num</t>
  </si>
  <si>
    <t>Uf_Payee_CreditTransfer_Num</t>
  </si>
  <si>
    <t>Uf_PItemMarkings</t>
  </si>
  <si>
    <t>Uf_pnc_uc4</t>
  </si>
  <si>
    <t>uf_PoApprovedDate</t>
  </si>
  <si>
    <t>uf_PoApprover</t>
  </si>
  <si>
    <t>UserNameType</t>
  </si>
  <si>
    <t>Uf_PointofSupply</t>
  </si>
  <si>
    <t>Uf_POLineComments</t>
  </si>
  <si>
    <t>Uf_PressureVessel</t>
  </si>
  <si>
    <t>Uf_PriceDesc</t>
  </si>
  <si>
    <t>Uf_Process_Ind</t>
  </si>
  <si>
    <t>ProcessIndType</t>
  </si>
  <si>
    <t>uf_process_ind_type</t>
  </si>
  <si>
    <t>JBT_ProcessIndType</t>
  </si>
  <si>
    <t>Uf_ProcessInd</t>
  </si>
  <si>
    <t>Uf_Processindicatortype</t>
  </si>
  <si>
    <t>Uf_product_code</t>
  </si>
  <si>
    <t>Uf_ProjCarrierCode</t>
  </si>
  <si>
    <t>Uf_ProjectTag</t>
  </si>
  <si>
    <t>Uf_ProjTrackingNum</t>
  </si>
  <si>
    <t>NameType</t>
  </si>
  <si>
    <t>Uf_prop_accr_cost</t>
  </si>
  <si>
    <t>uf_purchvataccrueacct</t>
  </si>
  <si>
    <t>uf_purchvataccrueunit1</t>
  </si>
  <si>
    <t>uf_purchvataccrueunit2</t>
  </si>
  <si>
    <t>uf_purchvataccrueunit3</t>
  </si>
  <si>
    <t>uf_purchvataccrueunit4</t>
  </si>
  <si>
    <t>Uf_Rank</t>
  </si>
  <si>
    <t>ManufacturerItemRankType</t>
  </si>
  <si>
    <t>Uf_RefNum</t>
  </si>
  <si>
    <t>CustVendRefNumType</t>
  </si>
  <si>
    <t>Uf_RefType</t>
  </si>
  <si>
    <t>RefTypeCGPVType</t>
  </si>
  <si>
    <t>Uf_ReqDate</t>
  </si>
  <si>
    <t>Uf_Revenue</t>
  </si>
  <si>
    <t>Uf_Revision</t>
  </si>
  <si>
    <t>Uf_RMA</t>
  </si>
  <si>
    <t>uf_SalesInv_by_jurisdiction</t>
  </si>
  <si>
    <t>uf_salesvataccrueacct</t>
  </si>
  <si>
    <t>uf_salesvataccrueunit1</t>
  </si>
  <si>
    <t>uf_salesvataccrueunit2</t>
  </si>
  <si>
    <t>uf_salesvataccrueunit3</t>
  </si>
  <si>
    <t>uf_salesvataccrueunit4</t>
  </si>
  <si>
    <t>Uf_seq</t>
  </si>
  <si>
    <t>SequenceType</t>
  </si>
  <si>
    <t>Uf_Serial_Num</t>
  </si>
  <si>
    <t>SerNumType</t>
  </si>
  <si>
    <t>Uf_ShipCode</t>
  </si>
  <si>
    <t>Uf_ShipMethod</t>
  </si>
  <si>
    <t>ShipMethodType</t>
  </si>
  <si>
    <t>Uf_Slsman</t>
  </si>
  <si>
    <t>SlsmanType</t>
  </si>
  <si>
    <t>Uf_statement_num</t>
  </si>
  <si>
    <t>Uf_TakenBy</t>
  </si>
  <si>
    <t>UserCodeType</t>
  </si>
  <si>
    <t>uf_tax_code_type</t>
  </si>
  <si>
    <t>JBT_TaxCodeType</t>
  </si>
  <si>
    <t>Uf_tax_code1</t>
  </si>
  <si>
    <t>TaxCodeType</t>
  </si>
  <si>
    <t>Uf_tax_code2</t>
  </si>
  <si>
    <t>uf_tax_jur</t>
  </si>
  <si>
    <t>Uf_Taxcode</t>
  </si>
  <si>
    <t>Uf_TOJurisdiction</t>
  </si>
  <si>
    <t>Uf_TOProcessInd</t>
  </si>
  <si>
    <t>Uf_TOProcessindicatortype</t>
  </si>
  <si>
    <t>Uf_TOTaxcode</t>
  </si>
  <si>
    <t>Uf_TrackingNum</t>
  </si>
  <si>
    <t>Uf_trans_nat</t>
  </si>
  <si>
    <t>TransNatType</t>
  </si>
  <si>
    <t>Uf_TransitTime</t>
  </si>
  <si>
    <t>LeadTimeType</t>
  </si>
  <si>
    <t>smallint</t>
  </si>
  <si>
    <t>Uf_UnitNum</t>
  </si>
  <si>
    <t>Uf_Units</t>
  </si>
  <si>
    <t>uf_use_tax_jurisdictions</t>
  </si>
  <si>
    <t>Uf_VendorBIC</t>
  </si>
  <si>
    <t>BusinessIdentifierCodeType</t>
  </si>
  <si>
    <t>Uf_W9OnFile</t>
  </si>
  <si>
    <t>Uf_wip_accr_ga_acct</t>
  </si>
  <si>
    <t>Uf_wip_accr_ga_acct_unit1</t>
  </si>
  <si>
    <t>Uf_wip_accr_ga_acct_unit2</t>
  </si>
  <si>
    <t>Uf_wip_accr_ga_acct_unit3</t>
  </si>
  <si>
    <t>Uf_wip_accr_ga_acct_unit4</t>
  </si>
  <si>
    <t>Uf_wip_accr_lbr_acct</t>
  </si>
  <si>
    <t>Uf_wip_accr_lbr_acct_unit1</t>
  </si>
  <si>
    <t>Uf_wip_accr_lbr_acct_unit2</t>
  </si>
  <si>
    <t>Uf_wip_accr_lbr_acct_unit3</t>
  </si>
  <si>
    <t>Uf_wip_accr_lbr_acct_unit4</t>
  </si>
  <si>
    <t>Uf_wip_accr_mat_acct</t>
  </si>
  <si>
    <t>Uf_wip_accr_mat_acct_unit1</t>
  </si>
  <si>
    <t>Uf_wip_accr_mat_acct_unit2</t>
  </si>
  <si>
    <t>Uf_wip_accr_mat_acct_unit3</t>
  </si>
  <si>
    <t>Uf_wip_accr_mat_acct_unit4</t>
  </si>
  <si>
    <t>Uf_wip_accr_oth_acct</t>
  </si>
  <si>
    <t>Uf_wip_accr_oth_acct_unit1</t>
  </si>
  <si>
    <t>Uf_wip_accr_oth_acct_unit2</t>
  </si>
  <si>
    <t>Uf_wip_accr_oth_acct_unit3</t>
  </si>
  <si>
    <t>Uf_wip_accr_oth_acct_unit4</t>
  </si>
  <si>
    <t>Uf_wip_accr_ovh_acct</t>
  </si>
  <si>
    <t>Uf_wip_accr_ovh_acct_unit1</t>
  </si>
  <si>
    <t>Uf_wip_accr_ovh_acct_unit2</t>
  </si>
  <si>
    <t>Uf_wip_accr_ovh_acct_unit3</t>
  </si>
  <si>
    <t>Uf_wip_accr_ovh_acct_unit4</t>
  </si>
  <si>
    <t>Uf_year</t>
  </si>
  <si>
    <t>FiscalYearType</t>
  </si>
  <si>
    <t>Uf_yearly_part_spend_Cap</t>
  </si>
  <si>
    <t>AnaplanLocations</t>
  </si>
  <si>
    <t>Anaplan Locations</t>
  </si>
  <si>
    <t>ALPH</t>
  </si>
  <si>
    <t>Alpharetta</t>
  </si>
  <si>
    <t>AnaplanUnitCodes</t>
  </si>
  <si>
    <t>Anaplan Unit Codes</t>
  </si>
  <si>
    <t>U1</t>
  </si>
  <si>
    <t>JBT_BacklogType</t>
  </si>
  <si>
    <t>JBT Defined - Months to include in Backlog</t>
  </si>
  <si>
    <t>JBT_EstimateStatus</t>
  </si>
  <si>
    <t>JBT Defined - Estimate Status</t>
  </si>
  <si>
    <t>Active</t>
  </si>
  <si>
    <t>Follow Up Done</t>
  </si>
  <si>
    <t>Partial Order</t>
  </si>
  <si>
    <t>Ordered in Full</t>
  </si>
  <si>
    <t>Dead</t>
  </si>
  <si>
    <t>JBT_ExpensedProductCode</t>
  </si>
  <si>
    <t>Expensed ProductCode</t>
  </si>
  <si>
    <t>JBT_FOB</t>
  </si>
  <si>
    <t>MultiSite Vendor FOB</t>
  </si>
  <si>
    <t>JBT_LBLPrinterName</t>
  </si>
  <si>
    <t>JBT Label Printers</t>
  </si>
  <si>
    <t>san1-testZ1</t>
  </si>
  <si>
    <t>Test Printer</t>
  </si>
  <si>
    <t>JBTACHCheckWireCodes</t>
  </si>
  <si>
    <t>ACH/Check/Wire Codes</t>
  </si>
  <si>
    <t>CCP</t>
  </si>
  <si>
    <t>CTX</t>
  </si>
  <si>
    <t>PPD</t>
  </si>
  <si>
    <t>JBTDeliveryTypes</t>
  </si>
  <si>
    <t>Delivery Types</t>
  </si>
  <si>
    <t>EMAIL</t>
  </si>
  <si>
    <t>FAX</t>
  </si>
  <si>
    <t>JBTPaymentMethods</t>
  </si>
  <si>
    <t>Payment Methods</t>
  </si>
  <si>
    <t>CHK</t>
  </si>
  <si>
    <t>Check</t>
  </si>
  <si>
    <t>DAC</t>
  </si>
  <si>
    <t>EFT</t>
  </si>
  <si>
    <t>Wire</t>
  </si>
  <si>
    <t xml:space="preserve"> </t>
  </si>
  <si>
    <t>KING</t>
  </si>
  <si>
    <t>Alp1-Zebra1</t>
  </si>
  <si>
    <t>Atlanta Zebra 1</t>
  </si>
  <si>
    <t>San1-recvz1</t>
  </si>
  <si>
    <t>Sandusky Receiving 1</t>
  </si>
  <si>
    <t>San1-recvz2</t>
  </si>
  <si>
    <t>Sandusky Receiving 2</t>
  </si>
  <si>
    <t>San1-stkmz1</t>
  </si>
  <si>
    <t>Sandusky Stockroom 1</t>
  </si>
  <si>
    <t>san1-stkmz2</t>
  </si>
  <si>
    <t>Sandusky Stockroom 2</t>
  </si>
  <si>
    <t>Kin1prt29</t>
  </si>
  <si>
    <t>Stock - Shipping</t>
  </si>
  <si>
    <t>Kin1prt30</t>
  </si>
  <si>
    <t>Stock - Parts</t>
  </si>
  <si>
    <t>Kin1prt31</t>
  </si>
  <si>
    <t>Stock - Receiving</t>
  </si>
  <si>
    <t>Kin1prt36</t>
  </si>
  <si>
    <t>Stock - Window</t>
  </si>
  <si>
    <t>US Mail to Vendor Address</t>
  </si>
  <si>
    <t>US Mail to SSC</t>
  </si>
  <si>
    <t>FedEx Priority - 10AM to Vendor Adress</t>
  </si>
  <si>
    <t>FedEx Priority - 10AM to SSC</t>
  </si>
  <si>
    <t>D00</t>
  </si>
  <si>
    <t>FedEx 2Day to Vendor Address</t>
  </si>
  <si>
    <t>FedEx 2Day to SSC</t>
  </si>
  <si>
    <t>F00</t>
  </si>
  <si>
    <t>FedEx Intl to Vendor Address</t>
  </si>
  <si>
    <t>F10</t>
  </si>
  <si>
    <t>FedEx Intl to SSC</t>
  </si>
  <si>
    <t>G00</t>
  </si>
  <si>
    <t>FedEx Next Day to Vendor Address</t>
  </si>
  <si>
    <t>G10</t>
  </si>
  <si>
    <t>FedEx Next Day to SSC</t>
  </si>
  <si>
    <t>parm_key</t>
  </si>
  <si>
    <t>company</t>
  </si>
  <si>
    <t>city</t>
  </si>
  <si>
    <t>zip</t>
  </si>
  <si>
    <t>phone</t>
  </si>
  <si>
    <t>max_line</t>
  </si>
  <si>
    <t>print_name</t>
  </si>
  <si>
    <t>name_code</t>
  </si>
  <si>
    <t>emp_type</t>
  </si>
  <si>
    <t>rsvd1</t>
  </si>
  <si>
    <t>rsvd2</t>
  </si>
  <si>
    <t>rsvd3</t>
  </si>
  <si>
    <t>rsvd4</t>
  </si>
  <si>
    <t>site</t>
  </si>
  <si>
    <t>addr##1</t>
  </si>
  <si>
    <t>addr##2</t>
  </si>
  <si>
    <t>addr##3</t>
  </si>
  <si>
    <t>addr##4</t>
  </si>
  <si>
    <t>fed_id</t>
  </si>
  <si>
    <t>country</t>
  </si>
  <si>
    <t>ec_reporting</t>
  </si>
  <si>
    <t>capitalize</t>
  </si>
  <si>
    <t>ec_conv_fact</t>
  </si>
  <si>
    <t>bol_prefix</t>
  </si>
  <si>
    <t>post_jour</t>
  </si>
  <si>
    <t>trx_date_bwd</t>
  </si>
  <si>
    <t>trx_date_fwd</t>
  </si>
  <si>
    <t>gl_print_post</t>
  </si>
  <si>
    <t>fiscal_year</t>
  </si>
  <si>
    <t>analytical_ledger</t>
  </si>
  <si>
    <t>web_co_prefix</t>
  </si>
  <si>
    <t>use_widget_preferences</t>
  </si>
  <si>
    <t>cta_acct</t>
  </si>
  <si>
    <t>cta_acct_unit1</t>
  </si>
  <si>
    <t>cta_acct_unit2</t>
  </si>
  <si>
    <t>cta_acct_unit3</t>
  </si>
  <si>
    <t>cta_acct_unit4</t>
  </si>
  <si>
    <t>NoteExistsFlag</t>
  </si>
  <si>
    <t>RecordDate</t>
  </si>
  <si>
    <t>corp_country_code</t>
  </si>
  <si>
    <t>site_group</t>
  </si>
  <si>
    <t>display_report_headers</t>
  </si>
  <si>
    <t>server_time_zone</t>
  </si>
  <si>
    <t>use_external_gl</t>
  </si>
  <si>
    <t>hide_parent_grid_columns</t>
  </si>
  <si>
    <t>email_addr</t>
  </si>
  <si>
    <t>MessageNoPrefix</t>
  </si>
  <si>
    <t>default_ending_from_starting</t>
  </si>
  <si>
    <t>enable_multiple_fsb</t>
  </si>
  <si>
    <t>secure_control_accounts</t>
  </si>
  <si>
    <t>use_alt_addr_report_formatting</t>
  </si>
  <si>
    <t>url</t>
  </si>
  <si>
    <t>enable_cancellation_posting</t>
  </si>
  <si>
    <t>JOHN BEAN TECHNOLOGIES CORPORATION</t>
  </si>
  <si>
    <t>CHICAGO</t>
  </si>
  <si>
    <t>312-861-5900</t>
  </si>
  <si>
    <t>NULL</t>
  </si>
  <si>
    <t>70 W MADISON ST</t>
  </si>
  <si>
    <t>SUITE 4400</t>
  </si>
  <si>
    <t>F5B23F62-0DBF-4FF2-98EB-E339ECCA73F9</t>
  </si>
  <si>
    <t>sa</t>
  </si>
  <si>
    <t>BrennaM</t>
  </si>
  <si>
    <t>Mountain Standard Time</t>
  </si>
  <si>
    <t>944231DC-F8D0-4B4F-B0D5-D1B17DFB88F7</t>
  </si>
  <si>
    <t>JOHN BEAN TECHNOLOGIES</t>
  </si>
  <si>
    <t>678-797-4256</t>
  </si>
  <si>
    <t>5CB0D4C0-0690-4B86-B8CF-6D400AB9DC89</t>
  </si>
  <si>
    <t>635FBC60-6E88-482C-BD25-2FC780B1E353</t>
  </si>
  <si>
    <t>NASSC</t>
  </si>
  <si>
    <t>E723640C-AF9D-47D5-95F2-25067626A903</t>
  </si>
  <si>
    <t>497C4875-80BA-473C-BFFA-769A0F3F81D8</t>
  </si>
  <si>
    <t>MorrisC</t>
  </si>
  <si>
    <t>wolftec.sales@jbtc.com</t>
  </si>
  <si>
    <t>www.wolf-tec.com</t>
  </si>
  <si>
    <t>0975F324-61EF-462F-976A-114296125F90</t>
  </si>
  <si>
    <t>419-626-0304</t>
  </si>
  <si>
    <t>16F71F2E-4F82-4134-8720-B547861B6113</t>
  </si>
  <si>
    <t>PROCESS-SOLUTIONS@JBTC.COM</t>
  </si>
  <si>
    <t>JBTCORPORATION.COM</t>
  </si>
  <si>
    <t>Inspection Task</t>
  </si>
  <si>
    <t>Numeric Format</t>
  </si>
  <si>
    <t>Low Value</t>
  </si>
  <si>
    <t>High Value</t>
  </si>
  <si>
    <t>Expected Value</t>
  </si>
  <si>
    <t>Percentage</t>
  </si>
  <si>
    <t>From Site</t>
  </si>
  <si>
    <t>From Site Name</t>
  </si>
  <si>
    <t>From Site Reports To</t>
  </si>
  <si>
    <t>To Site</t>
  </si>
  <si>
    <t>To Site Name</t>
  </si>
  <si>
    <t>To Site Reports To</t>
  </si>
  <si>
    <t>Posting Method</t>
  </si>
  <si>
    <t>FOB Site</t>
  </si>
  <si>
    <t>FOB Site Name</t>
  </si>
  <si>
    <t>Exchange Rate</t>
  </si>
  <si>
    <t>Intra-Entity Clear Ship</t>
  </si>
  <si>
    <t>Intra-Entity Clear Ship Unit 1</t>
  </si>
  <si>
    <t>Intra-Entity Clear Ship Unit 2</t>
  </si>
  <si>
    <t>Intra-Entity Clear Ship Unit 3</t>
  </si>
  <si>
    <t>Intra-Entity Clear Ship Unit 4</t>
  </si>
  <si>
    <t>Intra-Entity Clear Ship Description</t>
  </si>
  <si>
    <t>Intra-Entity Clear Receive</t>
  </si>
  <si>
    <t>Intra-Entity Clear Receive Unit 1</t>
  </si>
  <si>
    <t>Intra-Entity Clear Receive Unit 2</t>
  </si>
  <si>
    <t>Intra-Entity Clear Receive Unit 3</t>
  </si>
  <si>
    <t>Intra-Entity Clear Receive Unit 4</t>
  </si>
  <si>
    <t>Intra-Entity Clear Receive Description</t>
  </si>
  <si>
    <t>Inter-Entity A/R</t>
  </si>
  <si>
    <t>Inter-Entity A/R Unit 1</t>
  </si>
  <si>
    <t>Inter-Entity A/R Unit 2</t>
  </si>
  <si>
    <t>Inter-Entity A/R Unit 3</t>
  </si>
  <si>
    <t>Inter-Entity A/R Unit 4</t>
  </si>
  <si>
    <t>Inter-Entity A/R Description</t>
  </si>
  <si>
    <t>Inter-Entity Sales</t>
  </si>
  <si>
    <t>Inter-Entity Sales Unit 1</t>
  </si>
  <si>
    <t>Inter-Entity Sales Unit 2</t>
  </si>
  <si>
    <t>Inter-Entity Sales Unit 3</t>
  </si>
  <si>
    <t>Inter-Entity Sales Unit 4</t>
  </si>
  <si>
    <t>Inter-Entity Sales Description</t>
  </si>
  <si>
    <t>Inter-Entity Profit</t>
  </si>
  <si>
    <t>Inter-Entity Profit Unit 1</t>
  </si>
  <si>
    <t>Inter-Entity Profit Unit 2</t>
  </si>
  <si>
    <t>Inter-Entity Profit Unit 3</t>
  </si>
  <si>
    <t>Inter-Entity Profit Unit 4</t>
  </si>
  <si>
    <t>Inter-Entity Profit Description</t>
  </si>
  <si>
    <t>Inter-Entity COS Material</t>
  </si>
  <si>
    <t>Inter-Entity COS Material Unit 1</t>
  </si>
  <si>
    <t>Inter-Entity COS Material Unit 2</t>
  </si>
  <si>
    <t>Inter-Entity COS Material Unit 3</t>
  </si>
  <si>
    <t>Inter-Entity COS Material Unit 4</t>
  </si>
  <si>
    <t>Inter-Entity COS Material Description</t>
  </si>
  <si>
    <t>Inter-Entity COS Labor</t>
  </si>
  <si>
    <t>Inter-Entity COS Labor Unit 1</t>
  </si>
  <si>
    <t>Inter-Entity COS Labor Unit 2</t>
  </si>
  <si>
    <t>Inter-Entity COS Labor Unit 3</t>
  </si>
  <si>
    <t>Inter-Entity COS Labor Unit 4</t>
  </si>
  <si>
    <t>Inter-Entity COS Labor Description</t>
  </si>
  <si>
    <t>Inter-Entity COS Fixed Overhead</t>
  </si>
  <si>
    <t>Inter-Entity COS Fixed Overhead Unit 1</t>
  </si>
  <si>
    <t>Inter-Entity COS Fixed Overhead Unit 2</t>
  </si>
  <si>
    <t>Inter-Entity COS Fixed Overhead Unit 3</t>
  </si>
  <si>
    <t>Inter-Entity COS Fixed Overhead Unit 4</t>
  </si>
  <si>
    <t>Inter-Entity COS Fixed Overhead Description</t>
  </si>
  <si>
    <t>Inter-Entity COS Variable Overhead</t>
  </si>
  <si>
    <t>Inter-Entity COS Vovhd Unit 1</t>
  </si>
  <si>
    <t>Inter-Entity COS Vovhd Unit 2</t>
  </si>
  <si>
    <t>Inter-Entity COS Vovhd Unit 3</t>
  </si>
  <si>
    <t>Inter-Entity COS Vovhd Unit 4</t>
  </si>
  <si>
    <t>Inter-Entity COS Variable Overhead Description</t>
  </si>
  <si>
    <t>Inter-Entity COS Outside Services</t>
  </si>
  <si>
    <t>Inter-Entity COS Outside Unit 1</t>
  </si>
  <si>
    <t>Inter-Entity COS Outside Unit 2</t>
  </si>
  <si>
    <t>Inter-Entity COS Outside Unit 3</t>
  </si>
  <si>
    <t>Inter-Entity COS Outside Unit 4</t>
  </si>
  <si>
    <t>Inter-Entity COS Outside Services Description</t>
  </si>
  <si>
    <t>Inter-Entity A/P</t>
  </si>
  <si>
    <t>Inter-Entity A/P Unit 1</t>
  </si>
  <si>
    <t>Inter-Entity A/P Unit 2</t>
  </si>
  <si>
    <t>Inter-Entity A/P Unit 3</t>
  </si>
  <si>
    <t>Inter-Entity A/P Unit 4</t>
  </si>
  <si>
    <t>Inter-Entity A/P Description</t>
  </si>
  <si>
    <t>Inter-Entity Cost</t>
  </si>
  <si>
    <t>Inter-Entity Cost Unit 1</t>
  </si>
  <si>
    <t>Inter-Entity Cost Unit 2</t>
  </si>
  <si>
    <t>Inter-Entity Cost Unit 3</t>
  </si>
  <si>
    <t>Inter-Entity Cost Unit 4</t>
  </si>
  <si>
    <t>Inter-Entity Cost Description</t>
  </si>
  <si>
    <t>Inter-Entity Value Variance</t>
  </si>
  <si>
    <t>Inter-Entity Value Variance Unit 1</t>
  </si>
  <si>
    <t>Inter-Entity Value Variance Unit 2</t>
  </si>
  <si>
    <t>Inter-Entity Value Variance Unit 3</t>
  </si>
  <si>
    <t>Inter-Entity Value Variance Unit 4</t>
  </si>
  <si>
    <t>Inter-Entity Value Variance Description</t>
  </si>
  <si>
    <t>A/R Inter-Site Liability</t>
  </si>
  <si>
    <t>A/R Inter-Site Liability Unit 1</t>
  </si>
  <si>
    <t>A/R Inter-Site Liability Unit 2</t>
  </si>
  <si>
    <t>A/R Inter-Site Liability Unit 3</t>
  </si>
  <si>
    <t>A/R Inter-Site Liability Unit 4</t>
  </si>
  <si>
    <t>A/R Inter-Site Liability Description</t>
  </si>
  <si>
    <t>A/P Inter-Site Asset</t>
  </si>
  <si>
    <t>A/P Inter-Site Asset Unit 1</t>
  </si>
  <si>
    <t>A/P Inter-Site Asset Unit 2</t>
  </si>
  <si>
    <t>A/P Inter-Site Asset Unit 3</t>
  </si>
  <si>
    <t>A/P Inter-Site Asset Unit 4</t>
  </si>
  <si>
    <t>A/P Inter-Site Asset Description</t>
  </si>
  <si>
    <t>A/R Inter-Site Asset</t>
  </si>
  <si>
    <t>A/R Inter-Site Asset Unit 1</t>
  </si>
  <si>
    <t>A/R Inter-Site Asset Unit 2</t>
  </si>
  <si>
    <t>A/R Inter-Site Asset Unit 3</t>
  </si>
  <si>
    <t>A/R Inter-Site Asset Unit 4</t>
  </si>
  <si>
    <t>A/R Inter-Site Asset Description</t>
  </si>
  <si>
    <t>A/P Inter-Site Liability</t>
  </si>
  <si>
    <t>A/P Inter-Site Liability Unit 1</t>
  </si>
  <si>
    <t>A/P Inter-Site Liability Unit 2</t>
  </si>
  <si>
    <t>A/P Inter-Site Liability Unit 3</t>
  </si>
  <si>
    <t>A/P Inter-Site Liability Unit Code 4</t>
  </si>
  <si>
    <t>A/P Inter-Site Liability Description</t>
  </si>
  <si>
    <t>To Jurisdiction</t>
  </si>
  <si>
    <t>To Process Indicator Type</t>
  </si>
  <si>
    <t>To Tax Code</t>
  </si>
  <si>
    <t>Intra-Entity</t>
  </si>
  <si>
    <t>Added missing replication rule for the currency utility</t>
  </si>
  <si>
    <t>Employee</t>
  </si>
  <si>
    <t>Work Ctr</t>
  </si>
  <si>
    <t>Rate Type</t>
  </si>
  <si>
    <t>Rate Value</t>
  </si>
  <si>
    <t>Obsolete</t>
  </si>
  <si>
    <t>Allow Multi-Job Across Work Centers</t>
  </si>
  <si>
    <t>MULTI-JOB FOR LASER</t>
  </si>
  <si>
    <t>MULTI-JOB FOR WATER JET</t>
  </si>
  <si>
    <t>MULTI-JOB FOR BEAD BLAST</t>
  </si>
  <si>
    <t>MULTI-JOB FOR CNC BRAKE</t>
  </si>
  <si>
    <t>MULTI-JOB FOR CNC LATHE</t>
  </si>
  <si>
    <t>MULTI-JOB FOR CLEAN/PACK/SHIP</t>
  </si>
  <si>
    <t>MULTI-JOB FOR TEST</t>
  </si>
  <si>
    <t>MULTI-JOB FOR ELECTRICAL ASSEMBLY</t>
  </si>
  <si>
    <t>MULTI-JOB FOR MACHINE PREP</t>
  </si>
  <si>
    <t>MULTI-JOB FOR MECHANICAL ASSEMBLY</t>
  </si>
  <si>
    <t>MULTI-JOB FOR METAL FINISHING / PREP</t>
  </si>
  <si>
    <t>MULTI-JOB FOR WELDING</t>
  </si>
  <si>
    <t>MULTI-JOB FOR PART MARKING</t>
  </si>
  <si>
    <t>MULTI-JOB FOR CNC MILLING CENTER</t>
  </si>
  <si>
    <t>MULTI-JOB FOR MANUAL LATHE</t>
  </si>
  <si>
    <t>MULTI-JOB FOR MANUAL MILL/DRILL PRESS</t>
  </si>
  <si>
    <t>MULTI-JOB FOR BROACHING</t>
  </si>
  <si>
    <t>MULTI-JOB FOR SAW</t>
  </si>
  <si>
    <t>MULTI-JOB FOR PICK PARTS</t>
  </si>
  <si>
    <t>MULTI-JOB FOR BAR CAP</t>
  </si>
  <si>
    <t>MULTI-JOB FOR GLASS BEAD</t>
  </si>
  <si>
    <t>MULTI-JOB FOR DEBURR</t>
  </si>
  <si>
    <t>MULTI-JOB FOR TRUMPF FAB</t>
  </si>
  <si>
    <t>MULTI-JOB FOR SMALL FAB</t>
  </si>
  <si>
    <t>MULTI-JOB FOR REWORK</t>
  </si>
  <si>
    <t>MULTI-JOB FOR SUB-ASSEMBLY</t>
  </si>
  <si>
    <t>Added 1415 to discounts</t>
  </si>
  <si>
    <t>INJECTING-INJECTOR (SCHROEDER)</t>
  </si>
  <si>
    <t>Changed description to Schroeder</t>
  </si>
  <si>
    <t>\\JBTMRL1PFTP01\FTPData\ARAdvantageSL9\Archive</t>
  </si>
  <si>
    <t>Ceridian Codes</t>
  </si>
  <si>
    <t>XVI</t>
  </si>
  <si>
    <t>XVISION</t>
  </si>
  <si>
    <t>NAI</t>
  </si>
  <si>
    <t>NORTH AMERICA INTERNAL</t>
  </si>
  <si>
    <t>Added for Kingston</t>
  </si>
  <si>
    <t>CD3C</t>
  </si>
  <si>
    <t>Cust-DHL-1-3 Day-Collect</t>
  </si>
  <si>
    <t>CD3J</t>
  </si>
  <si>
    <t>Cust-DHL-1-3 Day-PPA</t>
  </si>
  <si>
    <t>CFAC</t>
  </si>
  <si>
    <t>Cust-FedEx-Next Day AM-Collect</t>
  </si>
  <si>
    <t>CFAJ</t>
  </si>
  <si>
    <t>Cust-FedEx-Next Day AM-PPA</t>
  </si>
  <si>
    <t>CFAO</t>
  </si>
  <si>
    <t>CFDJ</t>
  </si>
  <si>
    <t>Cust-FedEx-3rd Day-PPA</t>
  </si>
  <si>
    <t>CFEC</t>
  </si>
  <si>
    <t>Cust-FedEx-Next Day Early AM-Collect</t>
  </si>
  <si>
    <t>CFEJ</t>
  </si>
  <si>
    <t>Cust-FedEx-Next Day Early AM-PPA</t>
  </si>
  <si>
    <t>CFEO</t>
  </si>
  <si>
    <t>Cust-FedEx-Next Day Early AM-Bill to 3rd</t>
  </si>
  <si>
    <t>Cust-FedEx-Ground-Collect</t>
  </si>
  <si>
    <t>CFGO</t>
  </si>
  <si>
    <t>Cust-FedEx-Ground-Bill to 3rd</t>
  </si>
  <si>
    <t>CFMC</t>
  </si>
  <si>
    <t>Cust-FedEx-2nd Day-Collect</t>
  </si>
  <si>
    <t>CFMJ</t>
  </si>
  <si>
    <t>Cust-FedEx-2nd Day AM-PPA</t>
  </si>
  <si>
    <t>CFMO</t>
  </si>
  <si>
    <t>Cust-FedEx-2nd Day-Bill to 3rd</t>
  </si>
  <si>
    <t>Cust-FedEx-Next Day-Collect</t>
  </si>
  <si>
    <t>CFNO</t>
  </si>
  <si>
    <t>Cust-FedEx-Next Day-Bill to 3rd</t>
  </si>
  <si>
    <t>CFTC</t>
  </si>
  <si>
    <t>CFTJ</t>
  </si>
  <si>
    <t>Cust-FedEx-2nd Day-PPA</t>
  </si>
  <si>
    <t>CFTO</t>
  </si>
  <si>
    <t>CFXJ</t>
  </si>
  <si>
    <t>Cust-FedEx-Next Day Sat AM-PPA</t>
  </si>
  <si>
    <t>CI3C</t>
  </si>
  <si>
    <t>Cust-FedEx Intl-1-3 Day-Collect</t>
  </si>
  <si>
    <t>CI3J</t>
  </si>
  <si>
    <t>Cust-FedEx Intl-1-3 Day-PPA</t>
  </si>
  <si>
    <t>CI3O</t>
  </si>
  <si>
    <t>Cust-FedEx Intl-1-3 Day-Bill to 3rd</t>
  </si>
  <si>
    <t>CI5J</t>
  </si>
  <si>
    <t>Cust-FedEx Intl-2-5 Day-PPA</t>
  </si>
  <si>
    <t>CNPC</t>
  </si>
  <si>
    <t>Cust-None-Pickup-Collect</t>
  </si>
  <si>
    <t>CRDC</t>
  </si>
  <si>
    <t>Cust-FedEx Frt-3rd Day-Collect</t>
  </si>
  <si>
    <t>CRDJ</t>
  </si>
  <si>
    <t>Cust-FedEx Frt-3rd Day-PPA</t>
  </si>
  <si>
    <t>CRDO</t>
  </si>
  <si>
    <t>Cust-FedEx Frt-3rd Day-Bill to 3rd</t>
  </si>
  <si>
    <t>CREJ</t>
  </si>
  <si>
    <t>Cust-FedEx Frt-Next Day Early AM-PPA</t>
  </si>
  <si>
    <t>CRMC</t>
  </si>
  <si>
    <t>CRMO</t>
  </si>
  <si>
    <t>CRNC</t>
  </si>
  <si>
    <t>Cust-FedEx Frt-Next Day-Collect</t>
  </si>
  <si>
    <t>CRNO</t>
  </si>
  <si>
    <t>Cust-FedEx Frt-Next Day-Bill to 3rd</t>
  </si>
  <si>
    <t>Cust-FedEx Frt-2nd Day-PPA</t>
  </si>
  <si>
    <t>CSKJ</t>
  </si>
  <si>
    <t>Cust-UPS Frt-Truck-PPA</t>
  </si>
  <si>
    <t>CT3J</t>
  </si>
  <si>
    <t>Cust-FEx Frt Intl-1-3 Day-PPA</t>
  </si>
  <si>
    <t>CT5J</t>
  </si>
  <si>
    <t>Cust-FEx Frt Intl-2-5 Day-PPA</t>
  </si>
  <si>
    <t>Cust-UPS-Next Day AM-PPA</t>
  </si>
  <si>
    <t>Cust-UPS-3rd Day-Collect</t>
  </si>
  <si>
    <t>Cust-UPS-3rd Day-PPA</t>
  </si>
  <si>
    <t>Cust-UPS-Next Day Early AM-Collect</t>
  </si>
  <si>
    <t>Cust-UPS-Next Day Early AM-PPA</t>
  </si>
  <si>
    <t>CUEO</t>
  </si>
  <si>
    <t>Cust-UPS-Next Day Early AM-Bill to 3rd</t>
  </si>
  <si>
    <t>Cust-UPS-Ground-Collect</t>
  </si>
  <si>
    <t>Cust-UPS-Ground-Bill to 3rd</t>
  </si>
  <si>
    <t>CUMC</t>
  </si>
  <si>
    <t>Cust-UPS-2nd Day AM-Collect</t>
  </si>
  <si>
    <t>CUMJ</t>
  </si>
  <si>
    <t>Cust-UPS-2nd Day AM-PPA</t>
  </si>
  <si>
    <t>Cust-UPS-Next Day-Collect</t>
  </si>
  <si>
    <t>CUNO</t>
  </si>
  <si>
    <t>Cust-UPS-Next Day-Bill to 3rd</t>
  </si>
  <si>
    <t>CUSC</t>
  </si>
  <si>
    <t>Cust-UPS-Next Day Sat-Collect</t>
  </si>
  <si>
    <t>CUSO</t>
  </si>
  <si>
    <t>Cust-UPS-Next Day Sat-Bill to 3rd</t>
  </si>
  <si>
    <t>Cust-UPS-2nd Day-Collect</t>
  </si>
  <si>
    <t>Cust-UPS-2nd Day-PPA</t>
  </si>
  <si>
    <t>CUTO</t>
  </si>
  <si>
    <t>Cust-UPS-2nd Day-Bill to 3rd</t>
  </si>
  <si>
    <t>CUXJ</t>
  </si>
  <si>
    <t>Cust-UPS-Next Day Sat AM-PPA</t>
  </si>
  <si>
    <t>CW1C</t>
  </si>
  <si>
    <t>Cust-UPS WW-1-3 Day Early AM-Collect</t>
  </si>
  <si>
    <t>CW1J</t>
  </si>
  <si>
    <t>Cust-UPS WW-1-3 Day Early AM-PPA</t>
  </si>
  <si>
    <t>CW1O</t>
  </si>
  <si>
    <t>Cust-UPS WW-1-3 Day Early AM-Bill to 3rd</t>
  </si>
  <si>
    <t>CW2J</t>
  </si>
  <si>
    <t>Cust-UPS WW-1-3 Day AM-PPA</t>
  </si>
  <si>
    <t>CW3C</t>
  </si>
  <si>
    <t>Cust-UPS WW-1-3 Day-Collect</t>
  </si>
  <si>
    <t>CW3J</t>
  </si>
  <si>
    <t>Cust-UPS WW-1-3 Day-PPA</t>
  </si>
  <si>
    <t>CW5J</t>
  </si>
  <si>
    <t>Cust-UPS WW-2-5 Day-PPA</t>
  </si>
  <si>
    <t>NY PAID FAMILY LEAVE</t>
  </si>
  <si>
    <t>E01</t>
  </si>
  <si>
    <t>3RD PARTY SUPPORT</t>
  </si>
  <si>
    <t>E02</t>
  </si>
  <si>
    <t>E03</t>
  </si>
  <si>
    <t>AFTERMARKET SUPPORT</t>
  </si>
  <si>
    <t>E04</t>
  </si>
  <si>
    <t>CUSTOMER SUPPORT</t>
  </si>
  <si>
    <t>E05</t>
  </si>
  <si>
    <t>MFG SUPPORT</t>
  </si>
  <si>
    <t>E06</t>
  </si>
  <si>
    <t>PURCHASING SUPPORT</t>
  </si>
  <si>
    <t>E07</t>
  </si>
  <si>
    <t>E08</t>
  </si>
  <si>
    <t>EQUIPMENT ORDER SUPPORT</t>
  </si>
  <si>
    <t>Ind Code</t>
  </si>
  <si>
    <t>Acct Description</t>
  </si>
  <si>
    <t>Hours Worked</t>
  </si>
  <si>
    <t>Pay Code</t>
  </si>
  <si>
    <t>4S</t>
  </si>
  <si>
    <t>4d</t>
  </si>
  <si>
    <t>4J</t>
  </si>
  <si>
    <t>4b</t>
  </si>
  <si>
    <t>7D</t>
  </si>
  <si>
    <t>4H</t>
  </si>
  <si>
    <t>7E</t>
  </si>
  <si>
    <t>4K</t>
  </si>
  <si>
    <t>SAN1 Only</t>
  </si>
  <si>
    <t>urschan</t>
  </si>
  <si>
    <t>JBT_UseQCMrrMod</t>
  </si>
  <si>
    <t>0=Off</t>
  </si>
  <si>
    <t>THAWING-RADIO FREQ THAWING (POLARFLEX)</t>
  </si>
  <si>
    <t>Added for new Technology</t>
  </si>
  <si>
    <t>RFR</t>
  </si>
  <si>
    <t>RETURN FOR REPAIR</t>
  </si>
  <si>
    <t>DUP</t>
  </si>
  <si>
    <t>DUPLICATE ORDER</t>
  </si>
  <si>
    <t>RWE</t>
  </si>
  <si>
    <t>RETURN FOR WARRANTY EVALUATION</t>
  </si>
  <si>
    <t>Added per Andrea's request</t>
  </si>
  <si>
    <t>Not in sTEMPLATE</t>
  </si>
  <si>
    <t>Added to KIN1</t>
  </si>
  <si>
    <t>Added Drive Bar Cap to KIN1</t>
  </si>
  <si>
    <t>IC521</t>
  </si>
  <si>
    <t>IC - Thailand FAI</t>
  </si>
  <si>
    <t>IC AR - Thailand FAI</t>
  </si>
  <si>
    <t>IC AR - Over Time</t>
  </si>
  <si>
    <t>IC AP - Thailand FAI</t>
  </si>
  <si>
    <t>IC AP - Over Time</t>
  </si>
  <si>
    <t>Added per IC request</t>
  </si>
  <si>
    <t>HFM</t>
  </si>
  <si>
    <t>JW</t>
  </si>
  <si>
    <t>FD</t>
  </si>
  <si>
    <t>AGV</t>
  </si>
  <si>
    <t>JMD</t>
  </si>
  <si>
    <t>Jamaican Dollar</t>
  </si>
  <si>
    <t>New Rate on Corp Peg Rates</t>
  </si>
  <si>
    <t>After seed update with current rates</t>
  </si>
  <si>
    <t>Added to SAN1</t>
  </si>
  <si>
    <t>Allow AR payments between KIN &amp; SAN</t>
  </si>
  <si>
    <t>RESEARCH &amp; DEVELOPMENT - XVISION</t>
  </si>
  <si>
    <t>PRODUCT MANAGEMENT - XVISION</t>
  </si>
  <si>
    <t>FIELD SERVICE - XVISION</t>
  </si>
  <si>
    <t>ENGINEERING - XVISION</t>
  </si>
  <si>
    <t>Changed name to XVISION from NOVUS</t>
  </si>
  <si>
    <t>DSI OPERATIONS MANAGEMENT</t>
  </si>
  <si>
    <t>DSI ENGINEERING</t>
  </si>
  <si>
    <t>DSI ENGINEERING MANAGEMENT</t>
  </si>
  <si>
    <t>SANDUSKY ELECTRICAL ENGINEERING</t>
  </si>
  <si>
    <t>SANDUSKY MECHANICAL ENGINEERING</t>
  </si>
  <si>
    <t>SANDUSKY DEVELOPMENT ENGINEERING</t>
  </si>
  <si>
    <t>FIELD SERVICE DSI</t>
  </si>
  <si>
    <t>FIELD SERVICE FREEZING</t>
  </si>
  <si>
    <t>FIELD SERVICE TECH SUPPORT</t>
  </si>
  <si>
    <t>FIELD SERVICE MANAGEMENT</t>
  </si>
  <si>
    <t>DSI APPLICATIONS</t>
  </si>
  <si>
    <t>SANDUSKY APPLICATIONS</t>
  </si>
  <si>
    <t>DSI SALES SUPPORT</t>
  </si>
  <si>
    <t>MCCA SALES SUPPORT</t>
  </si>
  <si>
    <t>R&amp;D</t>
  </si>
  <si>
    <t>IC AR - Schroder Manufacturing</t>
  </si>
  <si>
    <t>IC AR - Schroder Partnership</t>
  </si>
  <si>
    <t>IC AP - Schroder Manufacturing</t>
  </si>
  <si>
    <t>IC AP - Schroder Partnership</t>
  </si>
  <si>
    <t>sTEMPLATE</t>
  </si>
  <si>
    <t>Added to do sTEMPLATE</t>
  </si>
  <si>
    <t>Invoice Debit and Credit Memo Sequences</t>
  </si>
  <si>
    <t>Should not be used</t>
  </si>
  <si>
    <t>UNPLANNED ENG SHOP SUPPORT</t>
  </si>
  <si>
    <t>Rates are updated annually and are different by site</t>
  </si>
  <si>
    <t>EXPEDITE</t>
  </si>
  <si>
    <t>IC428</t>
  </si>
  <si>
    <t>IC429</t>
  </si>
  <si>
    <t>IC - Schroder Manufacturing</t>
  </si>
  <si>
    <t>IC - Schroder Partnership</t>
  </si>
  <si>
    <t>Added per purchase</t>
  </si>
  <si>
    <t>Added to ALP1</t>
  </si>
  <si>
    <t>Product cannot be released until MRR has been dispositioned</t>
  </si>
  <si>
    <t>Non-Nettable Stock</t>
  </si>
  <si>
    <t>WC</t>
  </si>
  <si>
    <t>WC Description</t>
  </si>
  <si>
    <t>QC-HOLD</t>
  </si>
  <si>
    <t>QUALITY HOLD</t>
  </si>
  <si>
    <t>QC-INS</t>
  </si>
  <si>
    <t>QC INCOMING INSPECTION</t>
  </si>
  <si>
    <t>QC-VRMA</t>
  </si>
  <si>
    <t>needed for QC Supplier Parameters</t>
  </si>
  <si>
    <t>VENDOR RETURN</t>
  </si>
  <si>
    <t>FLOOR</t>
  </si>
  <si>
    <t>BACKFLUSH LOCATION</t>
  </si>
  <si>
    <t>updated description</t>
  </si>
  <si>
    <t>RMA INSPECTION AREA</t>
  </si>
  <si>
    <t>append locations to defaults &amp; locations needed for QC Supplier Parameters (from Seed)</t>
  </si>
  <si>
    <t>ZZZ</t>
  </si>
  <si>
    <t>NO LOCATION</t>
  </si>
  <si>
    <t>Needed for Inventory Parameters</t>
  </si>
  <si>
    <t>SERVICE LOANER</t>
  </si>
  <si>
    <t>Needed for Service Parameters</t>
  </si>
  <si>
    <t>TRANSIT</t>
  </si>
  <si>
    <t>Transit</t>
  </si>
  <si>
    <t>Interval Description</t>
  </si>
  <si>
    <t>BUFFER</t>
  </si>
  <si>
    <t>MOVE/FINISH/QUEUE TIMES</t>
  </si>
  <si>
    <t>DSC</t>
  </si>
  <si>
    <t>Default System Calendar</t>
  </si>
  <si>
    <t>Starting Day</t>
  </si>
  <si>
    <t>Starting Time</t>
  </si>
  <si>
    <t>Ending Day</t>
  </si>
  <si>
    <t>Ending Time</t>
  </si>
  <si>
    <t>Allow Overrun</t>
  </si>
  <si>
    <t>Monday</t>
  </si>
  <si>
    <t>Tuesday</t>
  </si>
  <si>
    <t>Wednesday</t>
  </si>
  <si>
    <t>Thursday</t>
  </si>
  <si>
    <t>Friday</t>
  </si>
  <si>
    <t>PO Instructions</t>
  </si>
  <si>
    <t>GROUND SUPPORT EQUIPMENT</t>
  </si>
  <si>
    <t>JETWAY</t>
  </si>
  <si>
    <t>AEROTECH HEADQUARTERS</t>
  </si>
  <si>
    <t>AB SYSTEMS</t>
  </si>
  <si>
    <t>AUTOMATED GUIDED VEHICLES</t>
  </si>
  <si>
    <t>PLANNING ERROR</t>
  </si>
  <si>
    <t>sCORP</t>
  </si>
  <si>
    <t>sCHA1</t>
  </si>
  <si>
    <t>CHA1</t>
  </si>
  <si>
    <t>MAIN</t>
  </si>
  <si>
    <t>NON-APS Sites</t>
  </si>
  <si>
    <t>Added to sCHA1</t>
  </si>
  <si>
    <t>Tax Mode</t>
  </si>
  <si>
    <t>Prompt on Line Item</t>
  </si>
  <si>
    <t>Active for Purchasing</t>
  </si>
  <si>
    <t>Use Wholesale Price</t>
  </si>
  <si>
    <t>Apply to Progressive Billing</t>
  </si>
  <si>
    <t>Record Zero Rated</t>
  </si>
  <si>
    <t>Tax Discount/ Allowance</t>
  </si>
  <si>
    <t>Tax ID Prompt Location</t>
  </si>
  <si>
    <t>Item Tax Code</t>
  </si>
  <si>
    <t>Item Tax Description</t>
  </si>
  <si>
    <t>AR/AP Tax Code</t>
  </si>
  <si>
    <t>AR/AP Tax Description</t>
  </si>
  <si>
    <t>Freight Tax Code</t>
  </si>
  <si>
    <t>Freight Tax Description</t>
  </si>
  <si>
    <t>Misc. Tax Code</t>
  </si>
  <si>
    <t>Misc Tax Description</t>
  </si>
  <si>
    <t>Surcharge Tax Code</t>
  </si>
  <si>
    <t>Surcharge Tax Description</t>
  </si>
  <si>
    <t>Customer/Vendor Tax Code</t>
  </si>
  <si>
    <t>Customer/Vendor Tax Description</t>
  </si>
  <si>
    <t>Commission Tax Code</t>
  </si>
  <si>
    <t>Commission Tax Description</t>
  </si>
  <si>
    <t>Non-A/P Tax Code</t>
  </si>
  <si>
    <t>Non-A/P Tax Description</t>
  </si>
  <si>
    <t>Non-A/R Tax Code</t>
  </si>
  <si>
    <t>Non-A/R Tax Description</t>
  </si>
  <si>
    <t>Transfer A/R VAT Tax Code</t>
  </si>
  <si>
    <t>Transfer A/R VAT Tax Code Description</t>
  </si>
  <si>
    <t>Transfer A/P VAT Tax Code</t>
  </si>
  <si>
    <t>Transfer A/P VAT Tax Code Description</t>
  </si>
  <si>
    <t>Tax Code Label</t>
  </si>
  <si>
    <t>Tax Code Description Label</t>
  </si>
  <si>
    <t>Tax Code Item Label</t>
  </si>
  <si>
    <t>Tax Code Item Description Label</t>
  </si>
  <si>
    <t>Freight Tax Code Label</t>
  </si>
  <si>
    <t>Freight Tax Code Description Label</t>
  </si>
  <si>
    <t>Misc. Tax Code Label</t>
  </si>
  <si>
    <t>Misc. Tax Code Description Label</t>
  </si>
  <si>
    <t>Surcharge Tax Code Label</t>
  </si>
  <si>
    <t>Surcharge Tax Code Description Label</t>
  </si>
  <si>
    <t>Tax ID Label</t>
  </si>
  <si>
    <t>Amount Label</t>
  </si>
  <si>
    <t>Accumulated Amount Label</t>
  </si>
  <si>
    <t>Tax Code Description</t>
  </si>
  <si>
    <t>Taxable</t>
  </si>
  <si>
    <t>Tax Code Item Description</t>
  </si>
  <si>
    <t>Frt Code</t>
  </si>
  <si>
    <t>Freight Tax Code Description</t>
  </si>
  <si>
    <t>Misc Tax Code Description</t>
  </si>
  <si>
    <t>Sales Tax</t>
  </si>
  <si>
    <t>Accumulated Sales Tax</t>
  </si>
  <si>
    <t>SEED</t>
  </si>
  <si>
    <t>Added for CHA</t>
  </si>
  <si>
    <t>Added for all sites</t>
  </si>
  <si>
    <t>2% 15, NET 45 DAYS</t>
  </si>
  <si>
    <t>CHA</t>
  </si>
  <si>
    <t>CCHA14001000</t>
  </si>
  <si>
    <t>CCHA14999999</t>
  </si>
  <si>
    <t>DCHA14001000</t>
  </si>
  <si>
    <t>DCHA14999999</t>
  </si>
  <si>
    <t>ICHA14001000</t>
  </si>
  <si>
    <t>ICHA14999999</t>
  </si>
  <si>
    <t>PNC - CHA US AR</t>
  </si>
  <si>
    <t>NEW YEAR'S EVE</t>
  </si>
  <si>
    <t>FLOATING HOLIDAY</t>
  </si>
  <si>
    <t>CHRISTMAS DAY</t>
  </si>
  <si>
    <t>CHRISTMAS EVE</t>
  </si>
  <si>
    <t>DAY AFTER THANKSGIVING</t>
  </si>
  <si>
    <t>GOOD FRIDAY</t>
  </si>
  <si>
    <t>ASSEMBLER</t>
  </si>
  <si>
    <t>TECHNICIAN</t>
  </si>
  <si>
    <t>FIELD SERVICE SUPPORT</t>
  </si>
  <si>
    <t>REPAIR</t>
  </si>
  <si>
    <t>IN HOUSE REPAIR</t>
  </si>
  <si>
    <t>ASSY</t>
  </si>
  <si>
    <t>Added to PilotA_CHA1</t>
  </si>
  <si>
    <t>HTS Code</t>
  </si>
  <si>
    <t>Liability Acct</t>
  </si>
  <si>
    <t>Liability Acct Unit1</t>
  </si>
  <si>
    <t>Liability Acct Unit2</t>
  </si>
  <si>
    <t>Liability Acct Unit3</t>
  </si>
  <si>
    <t>Liability Acct Unit4</t>
  </si>
  <si>
    <t>Liability Account Description</t>
  </si>
  <si>
    <t>Reduction</t>
  </si>
  <si>
    <t>401(k)</t>
  </si>
  <si>
    <t>W-2 Box Number</t>
  </si>
  <si>
    <t>W-2 Code</t>
  </si>
  <si>
    <t>Fed Withholding</t>
  </si>
  <si>
    <t>Emp FICA</t>
  </si>
  <si>
    <t>Empr FICA</t>
  </si>
  <si>
    <t>FUI</t>
  </si>
  <si>
    <t>EIC</t>
  </si>
  <si>
    <t>State Withholding</t>
  </si>
  <si>
    <t>OST</t>
  </si>
  <si>
    <t>SUI</t>
  </si>
  <si>
    <t>Suppl Benefit</t>
  </si>
  <si>
    <t>Worker's Compensation</t>
  </si>
  <si>
    <t>City Withholding</t>
  </si>
  <si>
    <t>Deduction Allow Reduction</t>
  </si>
  <si>
    <t>Deduction 401(k)</t>
  </si>
  <si>
    <t>W-2 Box- Deduction</t>
  </si>
  <si>
    <t>W-2 Code-Deduction</t>
  </si>
  <si>
    <t>Expense Acct</t>
  </si>
  <si>
    <t>Expense Acct Unit1</t>
  </si>
  <si>
    <t>Expense Acct Unit2</t>
  </si>
  <si>
    <t>Expense Acct Unit3</t>
  </si>
  <si>
    <t>Expense Acct Unit4</t>
  </si>
  <si>
    <t>Expense Account Description</t>
  </si>
  <si>
    <t>Rate Basis</t>
  </si>
  <si>
    <t>Premium Rate</t>
  </si>
  <si>
    <t>YTD Earn Limit</t>
  </si>
  <si>
    <t>Per Earn Limit</t>
  </si>
  <si>
    <t>Work Unit Desc</t>
  </si>
  <si>
    <t>WC Class Code</t>
  </si>
  <si>
    <t>Deduction from net pay after tax</t>
  </si>
  <si>
    <t>SALESPERSON</t>
  </si>
  <si>
    <t>Deductions and Earnings Code</t>
  </si>
  <si>
    <t>AGV-AM Product-Alpharetta</t>
  </si>
  <si>
    <t>AGA320</t>
  </si>
  <si>
    <t>AGV-AM Product-Brazil</t>
  </si>
  <si>
    <t>AGA406</t>
  </si>
  <si>
    <t>AGA530</t>
  </si>
  <si>
    <t>AGA545</t>
  </si>
  <si>
    <t>AGV-AM Product-Kunshan</t>
  </si>
  <si>
    <t>AGAM</t>
  </si>
  <si>
    <t>AGV-AM Product</t>
  </si>
  <si>
    <t>Add EFT Format</t>
  </si>
  <si>
    <t>FCROY</t>
  </si>
  <si>
    <t>Freezing &amp; Cooking-Royalties</t>
  </si>
  <si>
    <t>FCE420</t>
  </si>
  <si>
    <t>Freezing &amp; Cooking-Equipment-Italy</t>
  </si>
  <si>
    <t>FCA420</t>
  </si>
  <si>
    <t>Freezing &amp; Cooking-AM Product-Italy</t>
  </si>
  <si>
    <t>FCS420</t>
  </si>
  <si>
    <t>Freezing &amp; Cooking-AM Service-Italy</t>
  </si>
  <si>
    <t>Add Royalty HelpDesk 140996</t>
  </si>
  <si>
    <t>Add Italy HelpDesk 138663</t>
  </si>
  <si>
    <t>PilotA_CHA</t>
  </si>
  <si>
    <t>PilotA_CHA1</t>
  </si>
  <si>
    <t>needed for QC Supplier Parameters (sTEMPLATE)</t>
  </si>
  <si>
    <t>Site Description</t>
  </si>
  <si>
    <t>Hyperion Entity</t>
  </si>
  <si>
    <t>Dept</t>
  </si>
  <si>
    <t>Overtime</t>
  </si>
  <si>
    <t>Double-Time</t>
  </si>
  <si>
    <t>Holiday</t>
  </si>
  <si>
    <t>Sick</t>
  </si>
  <si>
    <t>Vacation</t>
  </si>
  <si>
    <t>Method</t>
  </si>
  <si>
    <t>Days</t>
  </si>
  <si>
    <t>Beg. Hrs</t>
  </si>
  <si>
    <t>End Hrs</t>
  </si>
  <si>
    <t>Multiplier</t>
  </si>
  <si>
    <t>Reg</t>
  </si>
  <si>
    <t>OT</t>
  </si>
  <si>
    <t>DT</t>
  </si>
  <si>
    <t>Vac</t>
  </si>
  <si>
    <t>Hol</t>
  </si>
  <si>
    <t>Daily</t>
  </si>
  <si>
    <t>Sunday</t>
  </si>
  <si>
    <t>Weekly</t>
  </si>
  <si>
    <t>Effective Date:</t>
  </si>
  <si>
    <t>Reporting + Payroll Date</t>
  </si>
  <si>
    <t>Weekday</t>
  </si>
  <si>
    <t>Indirect Code</t>
  </si>
  <si>
    <t>Msg Start</t>
  </si>
  <si>
    <t>Start</t>
  </si>
  <si>
    <t>Hours</t>
  </si>
  <si>
    <t>Paid</t>
  </si>
  <si>
    <t>S</t>
  </si>
  <si>
    <t>Break</t>
  </si>
  <si>
    <t>Automatic</t>
  </si>
  <si>
    <t>0.250</t>
  </si>
  <si>
    <t>1</t>
  </si>
  <si>
    <t>Lunch</t>
  </si>
  <si>
    <t>Punchin/Out</t>
  </si>
  <si>
    <t>0.500</t>
  </si>
  <si>
    <t>0</t>
  </si>
  <si>
    <t>Saturday</t>
  </si>
  <si>
    <t>12:00:00 AM</t>
  </si>
  <si>
    <t>09:30:00 AM</t>
  </si>
  <si>
    <t>09:45:00 AM</t>
  </si>
  <si>
    <t>02:30:00 PM</t>
  </si>
  <si>
    <t>02:45:00 PM</t>
  </si>
  <si>
    <t>08:30:00 AM</t>
  </si>
  <si>
    <t>08:45:00 AM</t>
  </si>
  <si>
    <t>12:00:00 PM</t>
  </si>
  <si>
    <t>12:30:00 PM</t>
  </si>
  <si>
    <t>Chalfont</t>
  </si>
  <si>
    <t>\\JBTMANPFIL01\SL9Data\Hyperion\CHA1</t>
  </si>
  <si>
    <t>PC1303</t>
  </si>
  <si>
    <t>PROCARE 3% DISC (GCM &amp; LST)</t>
  </si>
  <si>
    <t>HelpDesk 142607</t>
  </si>
  <si>
    <t>Rates</t>
  </si>
  <si>
    <t>Mfg Rates</t>
  </si>
  <si>
    <t>Fixed and Variable OH Rates by Department</t>
  </si>
  <si>
    <t>Default Cost Rate and Default Budget Rate</t>
  </si>
  <si>
    <t>Cost and Rate (price)</t>
  </si>
  <si>
    <t>Material Fixed OH and Material Variable OH and Overhead Rate</t>
  </si>
  <si>
    <t>Labor Cost</t>
  </si>
  <si>
    <t>Setup Rate and Run Rate</t>
  </si>
  <si>
    <t>Change Cost Rates (Utility)</t>
  </si>
  <si>
    <t>Update current and open jobs</t>
  </si>
  <si>
    <t>Resource Group</t>
  </si>
  <si>
    <t>Copy UC to Accounts</t>
  </si>
  <si>
    <t>AR Advantage</t>
  </si>
  <si>
    <t>No Setup</t>
  </si>
  <si>
    <t>AP Advantage</t>
  </si>
  <si>
    <t>Sites/Entities</t>
  </si>
  <si>
    <t>Add PNC Company ID and UC4</t>
  </si>
  <si>
    <t>WF T&amp;E</t>
  </si>
  <si>
    <t>WF ISO</t>
  </si>
  <si>
    <t xml:space="preserve">L2-Bank Reconciliations </t>
  </si>
  <si>
    <t>Add Identification No</t>
  </si>
  <si>
    <t>L5-Bank File Format</t>
  </si>
  <si>
    <t>L5-Bank Code Bank File Format</t>
  </si>
  <si>
    <t>L3-Accounts Payable Parameters</t>
  </si>
  <si>
    <t>Ceridian</t>
  </si>
  <si>
    <t>Blackline</t>
  </si>
  <si>
    <t>Anaplan</t>
  </si>
  <si>
    <t>L3-JBT Parameters</t>
  </si>
  <si>
    <t>Update Anaplan Tab</t>
  </si>
  <si>
    <t>Update Hyperion Tab</t>
  </si>
  <si>
    <t>Taxware</t>
  </si>
  <si>
    <t>L2-Tax Jurisdiction</t>
  </si>
  <si>
    <t>Setup in Seed</t>
  </si>
  <si>
    <t>L2-Process Indicator IDs</t>
  </si>
  <si>
    <t>L2-Process Indicator Types</t>
  </si>
  <si>
    <t>L2-Process Indicator Matrix</t>
  </si>
  <si>
    <t>L3-General Parameters</t>
  </si>
  <si>
    <t>Check "Use Tax Jurisdiction" on General Tab</t>
  </si>
  <si>
    <t>L2-Tax Codes</t>
  </si>
  <si>
    <t>Add Tax Jurisdiction "US" and Process Indicator Type "GOODS"</t>
  </si>
  <si>
    <t>L3-Service Parameters</t>
  </si>
  <si>
    <t>Add Default Process Indicator Type</t>
  </si>
  <si>
    <t>Handled by Ray</t>
  </si>
  <si>
    <t>ENGINEERING LABOR</t>
  </si>
  <si>
    <t>HelpDesk 140556</t>
  </si>
  <si>
    <t>ERP_EGC_NewProjectInboundCHA1@JBTC.COM</t>
  </si>
  <si>
    <t>ERP_EGC_ProjectHeaderChangedToActiveCHA1@JBTC.COM</t>
  </si>
  <si>
    <t>ERP_EGC_ProjectTaskChangedToActiveCHA1@JBTC.COM</t>
  </si>
  <si>
    <t>ERP_EGC_SROAddedWithoutToBeScheduledCHA1@JBTC.COM</t>
  </si>
  <si>
    <t>ERP_EGC_QCSCAREmailCHA1@JBTC.COM</t>
  </si>
  <si>
    <t>ERP_EGC_QCSCCREmailCHA1@JBTC.COM</t>
  </si>
  <si>
    <t>ERP_EGC_QCSChangeEmailCHA1@JBTC.COM</t>
  </si>
  <si>
    <t>ERP_EGC_QCSCMREmailCHA1@JBTC.COM</t>
  </si>
  <si>
    <t>ERP_EGC_QCSMRREmailCHA1@JBTC.COM</t>
  </si>
  <si>
    <t>ERP_EGC_QCSTopicEmailCHA1@JBTC.COM</t>
  </si>
  <si>
    <t>ERP_EGC_QCSTRREmailCHA1@JBTC.COM</t>
  </si>
  <si>
    <t>ERP_EGC_QCSVRMAEmailCHA1@JBTC.COM</t>
  </si>
  <si>
    <t>ENGINEERING POST SHIPMENT</t>
  </si>
  <si>
    <t>HelpDesk 143211</t>
  </si>
  <si>
    <t>C17</t>
  </si>
  <si>
    <t>Manufacture of Paper &amp; Paper Products</t>
  </si>
  <si>
    <t>C18</t>
  </si>
  <si>
    <t>Printing &amp; Reproduction of Media</t>
  </si>
  <si>
    <t>C29</t>
  </si>
  <si>
    <t>Manufacture of Motor Vehicles &amp; Trailers</t>
  </si>
  <si>
    <t>AGV-Equipment</t>
  </si>
  <si>
    <t>AGV-Install</t>
  </si>
  <si>
    <t>AGV-Lease</t>
  </si>
  <si>
    <t>AGV-AM Rebuild</t>
  </si>
  <si>
    <t>AGV-AM Service/Svc Cont</t>
  </si>
  <si>
    <t>AGEQ</t>
  </si>
  <si>
    <t>AGIN</t>
  </si>
  <si>
    <t>AGLS</t>
  </si>
  <si>
    <t>AGRB</t>
  </si>
  <si>
    <t>AGSC</t>
  </si>
  <si>
    <t>AGV-AM Product-Leicester</t>
  </si>
  <si>
    <t>PHYSICAL COUNT ADJUSTMENT</t>
  </si>
  <si>
    <t>LOST TIME COMPANY RELATED</t>
  </si>
  <si>
    <t>036</t>
  </si>
  <si>
    <t>QUAILTY DIRECT</t>
  </si>
  <si>
    <t>ENGINEERING MANAGEMENT - AGV</t>
  </si>
  <si>
    <t>ENGINEERING SUPPORT - AGV</t>
  </si>
  <si>
    <t>MECHANICAL ENGINEERING - AGV</t>
  </si>
  <si>
    <t>ELECTRICAL ENGINEERING - AGV</t>
  </si>
  <si>
    <t>DEVELOPMENT ENGINEERING - AGV</t>
  </si>
  <si>
    <t>SOFTWARE ENGINEERING - AGV</t>
  </si>
  <si>
    <t>FIELD SERVICE - ENGINEERING</t>
  </si>
  <si>
    <t>APPLICATIONS - AGV</t>
  </si>
  <si>
    <t>Individual</t>
  </si>
  <si>
    <t>RI05</t>
  </si>
  <si>
    <t>5% RETENTION ON INDIVIDUAL INVOICE</t>
  </si>
  <si>
    <t>RI10</t>
  </si>
  <si>
    <t>10% RETENTION ON INDIVIDUAL INVOICE</t>
  </si>
  <si>
    <t>RI15</t>
  </si>
  <si>
    <t>15% RETENTION ON INDIVIDUAL INVOICE</t>
  </si>
  <si>
    <t>RT05</t>
  </si>
  <si>
    <t>RT10</t>
  </si>
  <si>
    <t>RT15</t>
  </si>
  <si>
    <t>5% RETENTION ON TOTAL PROJECT</t>
  </si>
  <si>
    <t>15% RETENTION ON TOTAL PROJECT</t>
  </si>
  <si>
    <t>10% RETENTION ON TOTAL PROJECT</t>
  </si>
  <si>
    <t xml:space="preserve">Check "Do Not Update Project Forecast", Add Process Indicator Type and Accrual GL Accounts </t>
  </si>
  <si>
    <t>AUTOMATED GUIDED VEHICLE</t>
  </si>
  <si>
    <t>Added for AGV</t>
  </si>
  <si>
    <t>Deduction and Earning Codes</t>
  </si>
  <si>
    <t>KIN2</t>
  </si>
  <si>
    <t>400 HIGHPOINT DR</t>
  </si>
  <si>
    <t>FAST MOVING CONSUMER GOODS</t>
  </si>
  <si>
    <t>Updated description</t>
  </si>
  <si>
    <t>IFC</t>
  </si>
  <si>
    <t>ISSUE FULL CREDIT</t>
  </si>
  <si>
    <t>INC</t>
  </si>
  <si>
    <t>ISSUE NO CREDIT</t>
  </si>
  <si>
    <t>IPC</t>
  </si>
  <si>
    <t>ISSUE PARTIAL CREDIT</t>
  </si>
  <si>
    <t>Cust-Best Way-Air-Collect</t>
  </si>
  <si>
    <t>Cust-Best Way-Ocean-Collect</t>
  </si>
  <si>
    <t>Cust-DHL-Ground-Collect</t>
  </si>
  <si>
    <t>Cust-FEx Frt-Priority-Collect</t>
  </si>
  <si>
    <t>Vend-UPS-Ground-Collect</t>
  </si>
  <si>
    <t>VFGC</t>
  </si>
  <si>
    <t>Vend-FedEx-Ground-Collect</t>
  </si>
  <si>
    <t>VUTC</t>
  </si>
  <si>
    <t>Vend-UPS-Two Day-Collect</t>
  </si>
  <si>
    <t>VFNC</t>
  </si>
  <si>
    <t>Vend-FedEx-Next Day-Collect</t>
  </si>
  <si>
    <t>VYKC</t>
  </si>
  <si>
    <t>Vend-Yellow &amp; Roadway-Truck-Collect</t>
  </si>
  <si>
    <t>CBBX</t>
  </si>
  <si>
    <t>Cust-Best Way-Best Way-Fixed</t>
  </si>
  <si>
    <t>Machine</t>
  </si>
  <si>
    <t>NOT</t>
  </si>
  <si>
    <t>Added for CHA only, removed ZZZ</t>
  </si>
  <si>
    <t>MANUFACTURE ENG ERROR</t>
  </si>
  <si>
    <t>Corrected spelling</t>
  </si>
  <si>
    <t>12% for SAN/KIN, 10% for CHA</t>
  </si>
  <si>
    <t>TECHNICAL SUPPORT</t>
  </si>
  <si>
    <t>MNT</t>
  </si>
  <si>
    <t>FES</t>
  </si>
  <si>
    <t>FEO</t>
  </si>
  <si>
    <t>MES</t>
  </si>
  <si>
    <t>MEO</t>
  </si>
  <si>
    <t>PMS</t>
  </si>
  <si>
    <t>PMO</t>
  </si>
  <si>
    <t>FIELD ENGINEER - STRAIGHT TIME</t>
  </si>
  <si>
    <t>FIELD ENGINEER - OVERTIME</t>
  </si>
  <si>
    <t>AGAFE</t>
  </si>
  <si>
    <t>AGR&amp;D</t>
  </si>
  <si>
    <t>AGROY</t>
  </si>
  <si>
    <t>AGSHOW</t>
  </si>
  <si>
    <t>AGWAR</t>
  </si>
  <si>
    <t>AGA127</t>
  </si>
  <si>
    <t>AGE127</t>
  </si>
  <si>
    <t>AGS127</t>
  </si>
  <si>
    <t>AGE320</t>
  </si>
  <si>
    <t>AGS320</t>
  </si>
  <si>
    <t>AGE406</t>
  </si>
  <si>
    <t>AGS406</t>
  </si>
  <si>
    <t>AGE530</t>
  </si>
  <si>
    <t>AGS530</t>
  </si>
  <si>
    <t>AGE545</t>
  </si>
  <si>
    <t>AGS545</t>
  </si>
  <si>
    <t>AGV-AFE</t>
  </si>
  <si>
    <t>AGV-R&amp;D</t>
  </si>
  <si>
    <t>AGV-Royalties</t>
  </si>
  <si>
    <t>AGV-Show Equipment</t>
  </si>
  <si>
    <t>AGV-Warranty</t>
  </si>
  <si>
    <t>AGV-Equipment-Alpharetta</t>
  </si>
  <si>
    <t>AGV-AM Service-Alpharetta</t>
  </si>
  <si>
    <t>AGV-Equipment-Brazil</t>
  </si>
  <si>
    <t>AGV-AM Service-Brazil</t>
  </si>
  <si>
    <t>AGV-Equipment-Leicester</t>
  </si>
  <si>
    <t>AGV-AM Service-Leicester</t>
  </si>
  <si>
    <t>AGV-Equipment-Kunshan</t>
  </si>
  <si>
    <t>AGV-AM Service-Kunshan</t>
  </si>
  <si>
    <t>MATERIAL HANDLING - AGV (CLAMP)</t>
  </si>
  <si>
    <t>MATERIAL HANDLING - AGV (FORK)</t>
  </si>
  <si>
    <t>MATERIAL HANDLING - AGV (TUGGER)</t>
  </si>
  <si>
    <t>MATERIAL HANDLING - AGV (UNIT LOADING)</t>
  </si>
  <si>
    <t>MATERIAL HANDLING - AGV (UNIT HANDLING)</t>
  </si>
  <si>
    <t>VEE</t>
  </si>
  <si>
    <t>VEHICLE ENGINEERING</t>
  </si>
  <si>
    <t>SWE</t>
  </si>
  <si>
    <t>SOFTWARE ENGINEERING</t>
  </si>
  <si>
    <t>C13</t>
  </si>
  <si>
    <t>Manufacture of Textiles</t>
  </si>
  <si>
    <t>Manufacture of Chemicals &amp; Chemical Prod</t>
  </si>
  <si>
    <t>C22</t>
  </si>
  <si>
    <t>Manufacture of Rubber &amp; Plastic Products</t>
  </si>
  <si>
    <t>C23</t>
  </si>
  <si>
    <t>Manuf Of Other Non-Metallic Mineral Prod</t>
  </si>
  <si>
    <t>C25</t>
  </si>
  <si>
    <t>Manuf Of Fab Metal Prod (Exl Mach/Equip)</t>
  </si>
  <si>
    <t>C26</t>
  </si>
  <si>
    <t>Manuf Of Comp, Electronic &amp; Optical Prod</t>
  </si>
  <si>
    <t>C27</t>
  </si>
  <si>
    <t>Manufacture Of Electrical Equipment</t>
  </si>
  <si>
    <t>C28</t>
  </si>
  <si>
    <t>Manufacture Of Machinery &amp; Equipment</t>
  </si>
  <si>
    <t>C30</t>
  </si>
  <si>
    <t>Manufacture Of Other Transport Equipment</t>
  </si>
  <si>
    <t>C32</t>
  </si>
  <si>
    <t>Other Manufacturing</t>
  </si>
  <si>
    <t>C33</t>
  </si>
  <si>
    <t>Repair And Installation Of Mach &amp; Equip</t>
  </si>
  <si>
    <t>G45</t>
  </si>
  <si>
    <t>Wholesale/Retail/Repair Of Motor Vehicle</t>
  </si>
  <si>
    <t>G46</t>
  </si>
  <si>
    <t>Wholesale Trade (Exl Motor Vehicles)</t>
  </si>
  <si>
    <t>H53</t>
  </si>
  <si>
    <t>Postal And Courier Activities</t>
  </si>
  <si>
    <t>L68</t>
  </si>
  <si>
    <t>Real Estate Activities</t>
  </si>
  <si>
    <t>M71</t>
  </si>
  <si>
    <t>Architectural &amp; Engineering Activities</t>
  </si>
  <si>
    <t>M77</t>
  </si>
  <si>
    <t>Rental And Leasing Activities</t>
  </si>
  <si>
    <t>AGE125</t>
  </si>
  <si>
    <t>AGV-Equipment-Madera</t>
  </si>
  <si>
    <t>HelpDesk 145850</t>
  </si>
  <si>
    <t>EPT</t>
  </si>
  <si>
    <t>ENGINEERING PROGRAM/LOAD/TEST</t>
  </si>
  <si>
    <t>PC7002</t>
  </si>
  <si>
    <t>PROCARE 2% DISC (DSI)</t>
  </si>
  <si>
    <t xml:space="preserve">HelpDesk 147835 </t>
  </si>
  <si>
    <t>Ref Num</t>
  </si>
  <si>
    <t>Supervisor</t>
  </si>
  <si>
    <t>Email</t>
  </si>
  <si>
    <t>Pager Address</t>
  </si>
  <si>
    <t>Text Message Address</t>
  </si>
  <si>
    <t>Default Misc Code</t>
  </si>
  <si>
    <t>Default Work Code</t>
  </si>
  <si>
    <t>Hourly Rate</t>
  </si>
  <si>
    <t>Display On Schedule Board</t>
  </si>
  <si>
    <t>Reimbursement Method</t>
  </si>
  <si>
    <t>Reimburse Material</t>
  </si>
  <si>
    <t>Reimburse Labor</t>
  </si>
  <si>
    <t>Exchange Folder</t>
  </si>
  <si>
    <t>Exchange Synchronization Enabled</t>
  </si>
  <si>
    <t>Default Payment Type</t>
  </si>
  <si>
    <t>Payment Type Description</t>
  </si>
  <si>
    <t>E09</t>
  </si>
  <si>
    <t>INSOURCING SUPPORT ENGINEERING</t>
  </si>
  <si>
    <t>darlinr</t>
  </si>
  <si>
    <t xml:space="preserve">Help desk 148156 </t>
  </si>
  <si>
    <t>ICV135</t>
  </si>
  <si>
    <t>ZZZZZZ</t>
  </si>
  <si>
    <t>CORP-Default</t>
  </si>
  <si>
    <t>IC Alloc</t>
  </si>
  <si>
    <t>ICP135</t>
  </si>
  <si>
    <t>ICS135</t>
  </si>
  <si>
    <t>ICG135</t>
  </si>
  <si>
    <t>ICR135</t>
  </si>
  <si>
    <t>Intercompany-Variance Allocation</t>
  </si>
  <si>
    <t>Intercompany-Period Cost Allocation</t>
  </si>
  <si>
    <t>Intercompany-S&amp;A Allocation</t>
  </si>
  <si>
    <t>Intercompany-G&amp;A Allocation</t>
  </si>
  <si>
    <t>Intercompany-R&amp;D Allocation</t>
  </si>
  <si>
    <t>THAILAND FAI</t>
  </si>
  <si>
    <t>AMSS</t>
  </si>
  <si>
    <t>BARBER HOLDINGS LIMITED</t>
  </si>
  <si>
    <t>BARBER TRADING LIMITED</t>
  </si>
  <si>
    <t>GERMANY - TT</t>
  </si>
  <si>
    <t>SLOVAKIA BRANCH - TT</t>
  </si>
  <si>
    <t>NETHERLANDS - TT</t>
  </si>
  <si>
    <t>JBT HOLDINGS, BV</t>
  </si>
  <si>
    <t>JBT SWITZERLAND</t>
  </si>
  <si>
    <t>ALPINA - TT</t>
  </si>
  <si>
    <t>PLF</t>
  </si>
  <si>
    <t>IPS</t>
  </si>
  <si>
    <t>SCHRODER MANUFACTURING</t>
  </si>
  <si>
    <t>SCHRODER PARTNERSHIP</t>
  </si>
  <si>
    <t>D16</t>
  </si>
  <si>
    <t>2% 15, NET 55 DAYS</t>
  </si>
  <si>
    <t>HelpDesk 150619</t>
  </si>
  <si>
    <t>Prod:
JBT-145</t>
  </si>
  <si>
    <t>Prod:
JBT-450</t>
  </si>
  <si>
    <t>Prod:
JBT-451</t>
  </si>
  <si>
    <t>Prod:
JBT-452</t>
  </si>
  <si>
    <t>Prod: LDOM</t>
  </si>
  <si>
    <t>Prod:
LFOR</t>
  </si>
  <si>
    <t>HelpDesk 150669</t>
  </si>
  <si>
    <t>DISCONTINUED OPERATIONS</t>
  </si>
  <si>
    <t>PROTEIN HEADQUARTERS</t>
  </si>
  <si>
    <t>LIQUID FOODS HEADQUARTERS</t>
  </si>
  <si>
    <t>AGA520</t>
  </si>
  <si>
    <t>AGE520</t>
  </si>
  <si>
    <t>AGS520</t>
  </si>
  <si>
    <t>AGV-AM Product-Thailand</t>
  </si>
  <si>
    <t>AGV-Equipment-Thailand</t>
  </si>
  <si>
    <t>AGV-AM Service-Thailand</t>
  </si>
  <si>
    <t>AGA125</t>
  </si>
  <si>
    <t>AGS125</t>
  </si>
  <si>
    <t>AGV-AM Product-Madera</t>
  </si>
  <si>
    <t>AGV-AM Service-Madera</t>
  </si>
  <si>
    <t>FCR520</t>
  </si>
  <si>
    <t>Freezing &amp; Cooking-AM Rebuild-Thailand</t>
  </si>
  <si>
    <t>HelpDesk 148416</t>
  </si>
  <si>
    <t>ICC126</t>
  </si>
  <si>
    <t>IC-Clearing-ICS Solutions - Alpharetta</t>
  </si>
  <si>
    <t>ICC132</t>
  </si>
  <si>
    <t>ICC141</t>
  </si>
  <si>
    <t>IC-Clearing-JBT Holdings</t>
  </si>
  <si>
    <t>ICC143</t>
  </si>
  <si>
    <t>IC-Clearing-JBT LLC</t>
  </si>
  <si>
    <t>ICC145</t>
  </si>
  <si>
    <t>IC-Clearing-JBT Equipment Finance</t>
  </si>
  <si>
    <t>ICC150</t>
  </si>
  <si>
    <t>IC-Clearing-FD Systems - US</t>
  </si>
  <si>
    <t>ICC155</t>
  </si>
  <si>
    <t>IC-Clearing-AB - Stratford</t>
  </si>
  <si>
    <t>ICC160</t>
  </si>
  <si>
    <t>IC-Clearing-Avure Technologies</t>
  </si>
  <si>
    <t>ICC161</t>
  </si>
  <si>
    <t>IC-Clearing-Avure US Inc</t>
  </si>
  <si>
    <t>ICC165</t>
  </si>
  <si>
    <t>IC-Clearing-Tipper Tie</t>
  </si>
  <si>
    <t>ICC200</t>
  </si>
  <si>
    <t>IC-Clearing-AeroTech - Canada</t>
  </si>
  <si>
    <t>ICC205</t>
  </si>
  <si>
    <t>IC-Clearing-FoodTech - Canada</t>
  </si>
  <si>
    <t>ICC300</t>
  </si>
  <si>
    <t>IC-Clearing-Juarez</t>
  </si>
  <si>
    <t>ICC305</t>
  </si>
  <si>
    <t>IC-Clearing-Puebla</t>
  </si>
  <si>
    <t>ICC310</t>
  </si>
  <si>
    <t>IC-Clearing-FD Systems - Mexico</t>
  </si>
  <si>
    <t>ICC320</t>
  </si>
  <si>
    <t>IC-Clearing-Brazil - Araraquara</t>
  </si>
  <si>
    <t>ICC330</t>
  </si>
  <si>
    <t>IC-Clearing-Argentina</t>
  </si>
  <si>
    <t>ICC400</t>
  </si>
  <si>
    <t>IC-Clearing-Sweden - Helsingborg</t>
  </si>
  <si>
    <t>ICC405</t>
  </si>
  <si>
    <t>IC-Clearing-AT UK - Heathrow</t>
  </si>
  <si>
    <t>ICC406</t>
  </si>
  <si>
    <t>ICC407</t>
  </si>
  <si>
    <t>IC-Clearing-HQ UK</t>
  </si>
  <si>
    <t>ICC408</t>
  </si>
  <si>
    <t>IC-Clearing-Double D UK - Broxburn</t>
  </si>
  <si>
    <t>ICC410</t>
  </si>
  <si>
    <t>IC-Clearing-Wolf-Tec/CAT IP UK</t>
  </si>
  <si>
    <t>ICC411</t>
  </si>
  <si>
    <t>IC-Clearing-AMSS</t>
  </si>
  <si>
    <t>ICC412</t>
  </si>
  <si>
    <t>IC-Clearing-Barber Holdings Limited</t>
  </si>
  <si>
    <t>ICC413</t>
  </si>
  <si>
    <t>IC-Clearing-Barber Trading Limited</t>
  </si>
  <si>
    <t>ICC415</t>
  </si>
  <si>
    <t>IC-Clearing-Belgium - Sint-Niklaas</t>
  </si>
  <si>
    <t>ICC420</t>
  </si>
  <si>
    <t>IC-Clearing-Italy - Parma</t>
  </si>
  <si>
    <t>ICC425</t>
  </si>
  <si>
    <t>IC-Clearing-Germany</t>
  </si>
  <si>
    <t>ICC426</t>
  </si>
  <si>
    <t>IC-Clearing-Germany - TT</t>
  </si>
  <si>
    <t>ICC427</t>
  </si>
  <si>
    <t>IC-Clearing-Slovakia Branch - TT</t>
  </si>
  <si>
    <t>ICC430</t>
  </si>
  <si>
    <t>IC-Clearing-Spain - Alcala</t>
  </si>
  <si>
    <t>ICC435</t>
  </si>
  <si>
    <t>IC-Clearing-JBT Europe BV</t>
  </si>
  <si>
    <t>ICC438</t>
  </si>
  <si>
    <t>IC-Clearing-BB Systems BV Netherlands</t>
  </si>
  <si>
    <t>ICC439</t>
  </si>
  <si>
    <t>ICC441</t>
  </si>
  <si>
    <t>IC-Clearing-BB Systems BV China Branch</t>
  </si>
  <si>
    <t>ICC442</t>
  </si>
  <si>
    <t>IC-Clearing-FD Spain</t>
  </si>
  <si>
    <t>ICC443</t>
  </si>
  <si>
    <t>IC-Clearing-FD France</t>
  </si>
  <si>
    <t>ICC450</t>
  </si>
  <si>
    <t>IC-Clearing-JBT BV</t>
  </si>
  <si>
    <t>ICC451</t>
  </si>
  <si>
    <t>IC-Clearing-South Africa Holding BV</t>
  </si>
  <si>
    <t>ICC452</t>
  </si>
  <si>
    <t>IC-Clearing-Spain Holding BV</t>
  </si>
  <si>
    <t>ICC455</t>
  </si>
  <si>
    <t>IC-Clearing-ICS Solutions BV</t>
  </si>
  <si>
    <t>ICC456</t>
  </si>
  <si>
    <t>IC-Clearing-Netherlands - TT</t>
  </si>
  <si>
    <t>ICC457</t>
  </si>
  <si>
    <t>IC-Clearing-JBT Holdings BV</t>
  </si>
  <si>
    <t>ICC460</t>
  </si>
  <si>
    <t>IC-Clearing-France</t>
  </si>
  <si>
    <t>ICC465</t>
  </si>
  <si>
    <t>IC-Clearing-Russia</t>
  </si>
  <si>
    <t>ICC466</t>
  </si>
  <si>
    <t>IC-Clearing-Poland</t>
  </si>
  <si>
    <t>ICC467</t>
  </si>
  <si>
    <t>IC-Clearing-Czech Republic</t>
  </si>
  <si>
    <t>ICC470</t>
  </si>
  <si>
    <t>IC-Clearing-JBT Switzerland</t>
  </si>
  <si>
    <t>ICC471</t>
  </si>
  <si>
    <t>IC-Clearing-Alpina - TT</t>
  </si>
  <si>
    <t>ICC480</t>
  </si>
  <si>
    <t>IC-Clearing-PLF</t>
  </si>
  <si>
    <t>ICC481</t>
  </si>
  <si>
    <t>IC-Clearing-IPS</t>
  </si>
  <si>
    <t>ICC490</t>
  </si>
  <si>
    <t>IC-Clearing-South Africa - Cape Town</t>
  </si>
  <si>
    <t>ICC495</t>
  </si>
  <si>
    <t>IC-Clearing-Dubai</t>
  </si>
  <si>
    <t>ICC500</t>
  </si>
  <si>
    <t>IC-Clearing-Singapore</t>
  </si>
  <si>
    <t>ICC505</t>
  </si>
  <si>
    <t>IC-Clearing-Malaysia</t>
  </si>
  <si>
    <t>ICC510</t>
  </si>
  <si>
    <t>IC-Clearing-Hong Kong</t>
  </si>
  <si>
    <t>ICC515</t>
  </si>
  <si>
    <t>IC-Clearing-Japan</t>
  </si>
  <si>
    <t>ICC520</t>
  </si>
  <si>
    <t>IC-Clearing-Thailand</t>
  </si>
  <si>
    <t>ICC521</t>
  </si>
  <si>
    <t>IC-Clearing-Thailand FAI</t>
  </si>
  <si>
    <t>ICC525</t>
  </si>
  <si>
    <t>IC-Clearing-India</t>
  </si>
  <si>
    <t>ICC530</t>
  </si>
  <si>
    <t>IC-Clearing-Australia</t>
  </si>
  <si>
    <t>ICC535</t>
  </si>
  <si>
    <t>IC-Clearing-New Zealand</t>
  </si>
  <si>
    <t>ICC540</t>
  </si>
  <si>
    <t>IC-Clearing-Shanghai</t>
  </si>
  <si>
    <t>ICC541</t>
  </si>
  <si>
    <t>IC-Clearing-Shanghai Holdings</t>
  </si>
  <si>
    <t>ICC545</t>
  </si>
  <si>
    <t>IC-Clearing-Kunshan</t>
  </si>
  <si>
    <t>ICC546</t>
  </si>
  <si>
    <t>IC-Clearing-Kunshan Holdings</t>
  </si>
  <si>
    <t>ICC550</t>
  </si>
  <si>
    <t>IC-Clearing-Ningbo</t>
  </si>
  <si>
    <t>ICC551</t>
  </si>
  <si>
    <t>IC-Clearing-Ningbo Holdings</t>
  </si>
  <si>
    <t>ICC555</t>
  </si>
  <si>
    <t>IC-Clearing-Shenzhen</t>
  </si>
  <si>
    <t>ICC556</t>
  </si>
  <si>
    <t>IC-Clearing-Shenzhen Holdings</t>
  </si>
  <si>
    <t>ICC560</t>
  </si>
  <si>
    <t>IC-Clearing-China - TT</t>
  </si>
  <si>
    <t>ICC900</t>
  </si>
  <si>
    <t>IC-Clearing-Corporate HQ</t>
  </si>
  <si>
    <t>4906.00.0000</t>
  </si>
  <si>
    <t>DRAWINGS FOR ENGINEERING PURPOSES</t>
  </si>
  <si>
    <t>7308.90.9560</t>
  </si>
  <si>
    <t>STRUCTURE &amp; STRUCTURE PARTS-IRON/STEEL</t>
  </si>
  <si>
    <t>8412.21.0075</t>
  </si>
  <si>
    <t>HYDRAULIC POWER ENGINE AND MOTORS-OTHER</t>
  </si>
  <si>
    <t>8427.10.8060</t>
  </si>
  <si>
    <t>AUTOMATED GUIDED VEHICLES (AGV)</t>
  </si>
  <si>
    <t>8431.20.0000</t>
  </si>
  <si>
    <t>PARTS SUITABLE FOR USE WITH AGV</t>
  </si>
  <si>
    <t>8482.80.0000</t>
  </si>
  <si>
    <t>BALL AND/OR ROLLER BEARINGS</t>
  </si>
  <si>
    <t>8483.90.0089</t>
  </si>
  <si>
    <t>BEARING HOUSING/SHAFT BEARING PARTS-OTH</t>
  </si>
  <si>
    <t>8501.10.4080</t>
  </si>
  <si>
    <t>ELECTRIC MOTORS/GENERATORS UNDER 18.65 W</t>
  </si>
  <si>
    <t>9031.80.8085</t>
  </si>
  <si>
    <t>OTHER MEASURING INST/APPLIANCE/MACH-OTH</t>
  </si>
  <si>
    <t>CHA1 only</t>
  </si>
  <si>
    <t>JBT Planner Code</t>
  </si>
  <si>
    <t>JBT Equipment Finance LLC</t>
  </si>
  <si>
    <t>Corporate European Finance Ledger</t>
  </si>
  <si>
    <t>South Africa Holding BV Ledger</t>
  </si>
  <si>
    <t>Spain Holding BV Ledger</t>
  </si>
  <si>
    <t>\\JBTMANPFIL01\SL9Data\Hyperion\FHQ1</t>
  </si>
  <si>
    <t>\\JBTMANPFIL01\SL9Data\Hyperion\JBT-145</t>
  </si>
  <si>
    <t>\\JBTMANPFIL01\SL9Data\Hyperion\JBT-450</t>
  </si>
  <si>
    <t>\\JBTMANPFIL01\SL9Data\Hyperion\JBT-452</t>
  </si>
  <si>
    <t>\\JBTMANPFIL01\SL9Data\Hyperion\CORP</t>
  </si>
  <si>
    <t>JBT-145</t>
  </si>
  <si>
    <t>JBT-450</t>
  </si>
  <si>
    <t>JBT-451</t>
  </si>
  <si>
    <t>JBT-452</t>
  </si>
  <si>
    <t>\\JBTMANPFIL01\SL9Data\Hyperion\JBT-451</t>
  </si>
  <si>
    <t>Protein Headquarters</t>
  </si>
  <si>
    <t>Corporate Headquarters</t>
  </si>
  <si>
    <t>ENGINEERING PROJECT MANAGEMENT - AGV</t>
  </si>
  <si>
    <t>Added per steering sc decision</t>
  </si>
  <si>
    <t>Changed number sequences</t>
  </si>
  <si>
    <t>MECHANICAL ENGINEERING</t>
  </si>
  <si>
    <t>Updated rates</t>
  </si>
  <si>
    <t>MECHANICAL ENGINEER - STRAIGHT TIME</t>
  </si>
  <si>
    <t>MECHANICAL ENGINEER - OVERTIME</t>
  </si>
  <si>
    <t>ELECTRICAL ENGINEER - STRAIGHT TIME</t>
  </si>
  <si>
    <t>ELECTRICAL ENGINEER - OVERTIME</t>
  </si>
  <si>
    <t>EES</t>
  </si>
  <si>
    <t>EEO</t>
  </si>
  <si>
    <t>SMS</t>
  </si>
  <si>
    <t>SMO</t>
  </si>
  <si>
    <t>SOFTWARE ENGINEER - STRAIGHT TIME</t>
  </si>
  <si>
    <t>SOFTWARE ENGINEER - OVERTIME</t>
  </si>
  <si>
    <t>Changed rates and made codes match the rates</t>
  </si>
  <si>
    <t>PM ENGINEER - STRAIGHT TIME</t>
  </si>
  <si>
    <t>PM ENGINEER - OVERTIME</t>
  </si>
  <si>
    <t>HelpDesk 152575</t>
  </si>
  <si>
    <t>Changed Misc Acct to 930000</t>
  </si>
  <si>
    <t>Field Service Dept:</t>
  </si>
  <si>
    <t>EXECUTIVE MANAGEMENT</t>
  </si>
  <si>
    <t>BUSINESS DEVELOPMENT</t>
  </si>
  <si>
    <t>INVESTOR RELATIONS/COMMUNICATIONS</t>
  </si>
  <si>
    <t>CORPORATE ACCOUNTING</t>
  </si>
  <si>
    <t>FINANCIAL PLANNING &amp; ANALYSIS</t>
  </si>
  <si>
    <t>INTERNAL AUDIT</t>
  </si>
  <si>
    <t>TREASURY</t>
  </si>
  <si>
    <t>TAX</t>
  </si>
  <si>
    <t>SHARED SERVICES</t>
  </si>
  <si>
    <t>IT ERP APPLICATIONS</t>
  </si>
  <si>
    <t>IT NON-ERP APPLICATIONS</t>
  </si>
  <si>
    <t>IT INFRASTRUCTURE</t>
  </si>
  <si>
    <t>RELENTLESS CONTINUOUS IMPROVEMENT</t>
  </si>
  <si>
    <t>OFFICE ADMINISTRATION</t>
  </si>
  <si>
    <t>HSE &amp; SECURITY</t>
  </si>
  <si>
    <t>SOURCING</t>
  </si>
  <si>
    <t>LDOM</t>
  </si>
  <si>
    <t>LFOR</t>
  </si>
  <si>
    <t>South Africa Holding BV</t>
  </si>
  <si>
    <t>Added for CORP</t>
  </si>
  <si>
    <t>Added for all CORP sites</t>
  </si>
  <si>
    <t>AH</t>
  </si>
  <si>
    <t>LH</t>
  </si>
  <si>
    <t>Only code in sTEMPLATE, added to all CORP sites</t>
  </si>
  <si>
    <t>See "Additional Info" Hyperlink</t>
  </si>
  <si>
    <t>IOPS</t>
  </si>
  <si>
    <t>CORP USD - PNC AR ZBA</t>
  </si>
  <si>
    <t>CORP USD  - WF AP ZBA</t>
  </si>
  <si>
    <t>SAN USD - PNC AR ZBA</t>
  </si>
  <si>
    <t>SAN USD - WF AP ZBA</t>
  </si>
  <si>
    <t>KIN USD - PNC AR ZBA</t>
  </si>
  <si>
    <t>KIN USD - WF AP ZBA</t>
  </si>
  <si>
    <t>CHA USD - PNC AR ZBA</t>
  </si>
  <si>
    <t>CHA USD - WF AP ZBA</t>
  </si>
  <si>
    <t>IC AR - AMSS</t>
  </si>
  <si>
    <t>IC AR - Barber Holdings Limited</t>
  </si>
  <si>
    <t>IC AR - Barber Trading Limited</t>
  </si>
  <si>
    <t>IC AR - Germany - TT</t>
  </si>
  <si>
    <t>IC AR - Slovakia Branch - TT</t>
  </si>
  <si>
    <t>IC AR - Netherlands - TT</t>
  </si>
  <si>
    <t>IC AR - JBT Holdings BV</t>
  </si>
  <si>
    <t>IC AR - JBT Switzerland</t>
  </si>
  <si>
    <t>IC AR - Alpina - TT</t>
  </si>
  <si>
    <t>IC AR - PLF</t>
  </si>
  <si>
    <t>IC AR - IPS</t>
  </si>
  <si>
    <t>Other Assets, Long Term - FX and Hedges</t>
  </si>
  <si>
    <t>IC AP - AMSS</t>
  </si>
  <si>
    <t>IC AP - Barber Holdings Limited</t>
  </si>
  <si>
    <t>IC AP - Barber Trading Limited</t>
  </si>
  <si>
    <t>IC AP - Germany - TT</t>
  </si>
  <si>
    <t>IC AP - Slovakia Branch - TT</t>
  </si>
  <si>
    <t>IC AP - Netherlands - TT</t>
  </si>
  <si>
    <t>IC AP - JBT Holdings BV</t>
  </si>
  <si>
    <t>IC AP - JBT Switzerland</t>
  </si>
  <si>
    <t>IC AP - Alpina - TT</t>
  </si>
  <si>
    <t>IC AP - PLF</t>
  </si>
  <si>
    <t>IC AP - IPS</t>
  </si>
  <si>
    <t>Contract Services - Temporary Labor</t>
  </si>
  <si>
    <t>Depreciation</t>
  </si>
  <si>
    <t>Not Loaded</t>
  </si>
  <si>
    <t>IC-Clearing-Fruit &amp; Juice Leasing</t>
  </si>
  <si>
    <t>IC-Clearing-BB Systems BV Thailand Br</t>
  </si>
  <si>
    <t>IC-Clearing-COV UK - Leicester</t>
  </si>
  <si>
    <t>loaded to CORP</t>
  </si>
  <si>
    <t>STD 60%</t>
  </si>
  <si>
    <t>Jury Duty</t>
  </si>
  <si>
    <t>Military Pay</t>
  </si>
  <si>
    <t>STD 100%</t>
  </si>
  <si>
    <t>Bereavement</t>
  </si>
  <si>
    <t>Personal Holiday</t>
  </si>
  <si>
    <t>JBT Domestic Companies</t>
  </si>
  <si>
    <t>JBT Foreign Companies</t>
  </si>
  <si>
    <t>Only UoM in CORP &amp; FHQ1</t>
  </si>
  <si>
    <t>SAN &amp; KIN</t>
  </si>
  <si>
    <t>Planner Code</t>
  </si>
  <si>
    <t>Whse</t>
  </si>
  <si>
    <t>1F</t>
  </si>
  <si>
    <t>JC2</t>
  </si>
  <si>
    <t>ZZ</t>
  </si>
  <si>
    <t>Not in production</t>
  </si>
  <si>
    <t>JBT User Prefilter</t>
  </si>
  <si>
    <t>Removed, only 1 whse for CHA</t>
  </si>
  <si>
    <t>Added for CORP Go Live</t>
  </si>
  <si>
    <t>CHQ</t>
  </si>
  <si>
    <t>SSC</t>
  </si>
  <si>
    <t>70 W MADISON ST STE 4400</t>
  </si>
  <si>
    <t>Added to CORP</t>
  </si>
  <si>
    <t>Added for Corp Go Live</t>
  </si>
  <si>
    <t>NEW YEAR'S DAY</t>
  </si>
  <si>
    <t>CHA Only, Added to CORP</t>
  </si>
  <si>
    <t>PNC Company ID</t>
  </si>
  <si>
    <t>PNC UC4</t>
  </si>
  <si>
    <t>JBTCJBT</t>
  </si>
  <si>
    <t>JBT133</t>
  </si>
  <si>
    <t>JBTFFSW</t>
  </si>
  <si>
    <t>JBTFFSS</t>
  </si>
  <si>
    <t>Added to CORP &amp; FHQ1</t>
  </si>
  <si>
    <t>CC MEALS ENT</t>
  </si>
  <si>
    <t>CC MISC EMP</t>
  </si>
  <si>
    <t>CC MISC TVL</t>
  </si>
  <si>
    <t>CC PERSONAL</t>
  </si>
  <si>
    <t>CC UTILITY</t>
  </si>
  <si>
    <t>Concur</t>
  </si>
  <si>
    <t>CREDIT CARD MEALS AND ENTERTAINMENT</t>
  </si>
  <si>
    <t>CREDIT CARD MISCELLANEOUS EMPLOYEE</t>
  </si>
  <si>
    <t>CREDIT CARD MISCELLANEOUS TRAVEL</t>
  </si>
  <si>
    <t>CREDIT CARD PERSONAL</t>
  </si>
  <si>
    <t>CREDIT CARD UTILITY</t>
  </si>
  <si>
    <t>PC3203</t>
  </si>
  <si>
    <t>PROCARE 3% DISC (SPIRAL OVENS)</t>
  </si>
  <si>
    <t>HelpDesk 154713</t>
  </si>
  <si>
    <t>FCA428</t>
  </si>
  <si>
    <t>Freezing &amp; Cooking-AM Product-Schroder</t>
  </si>
  <si>
    <t>Chalfont, PA</t>
  </si>
  <si>
    <t>PilotC_CHA1</t>
  </si>
  <si>
    <t>CHAL</t>
  </si>
  <si>
    <t>L6-Final Checks</t>
  </si>
  <si>
    <t>Last Voucher Update</t>
  </si>
  <si>
    <t>AP Advantage Last Update</t>
  </si>
  <si>
    <t>Prefilter Name</t>
  </si>
  <si>
    <t>Assigned User</t>
  </si>
  <si>
    <t>Enabled</t>
  </si>
  <si>
    <t>PROJ_PM</t>
  </si>
  <si>
    <t>PoustBi</t>
  </si>
  <si>
    <t>Quirecy</t>
  </si>
  <si>
    <t>RabinoD</t>
  </si>
  <si>
    <t>CamutM</t>
  </si>
  <si>
    <t>cashenw</t>
  </si>
  <si>
    <t>SchuerJ</t>
  </si>
  <si>
    <t>LongacM</t>
  </si>
  <si>
    <t>MahmouH</t>
  </si>
  <si>
    <t>helmsst</t>
  </si>
  <si>
    <t>SamponP</t>
  </si>
  <si>
    <t>boydbra</t>
  </si>
  <si>
    <t>CastilY</t>
  </si>
  <si>
    <t>sroberrp</t>
  </si>
  <si>
    <t>BedillD</t>
  </si>
  <si>
    <t>ELIZABETH MILLER</t>
  </si>
  <si>
    <t>MICHAEL DEMBOWSKI</t>
  </si>
  <si>
    <t>RUSSELL DARLING</t>
  </si>
  <si>
    <t>THOMAS NOLASCO</t>
  </si>
  <si>
    <t>CYNTHIA QUIRE</t>
  </si>
  <si>
    <t>JOSEPH BENCEL</t>
  </si>
  <si>
    <t>GUY SCHETTIG</t>
  </si>
  <si>
    <t>TIMOTHY GRELL</t>
  </si>
  <si>
    <t>TODD MARTIN</t>
  </si>
  <si>
    <t>SUZANNE DOUGHERTY</t>
  </si>
  <si>
    <t>MICHAEL CAMUT</t>
  </si>
  <si>
    <t>DONALD DELMAR</t>
  </si>
  <si>
    <t>TODD MOLL</t>
  </si>
  <si>
    <t>FIELD SERVICE - IN HOUSE</t>
  </si>
  <si>
    <t>ARAM BOHDJELIAN</t>
  </si>
  <si>
    <t>DAMIAN CONNOLLY</t>
  </si>
  <si>
    <t>MICHAEL HASTINGS</t>
  </si>
  <si>
    <t>KIMBERLY KISHBAUGH</t>
  </si>
  <si>
    <t>JOHN SCHUEREN</t>
  </si>
  <si>
    <t>WILLIAM WILSON</t>
  </si>
  <si>
    <t>CRAIG CIPRIANO</t>
  </si>
  <si>
    <t>DAVID MAHONEY</t>
  </si>
  <si>
    <t>HUGO CAMPACCI</t>
  </si>
  <si>
    <t>JOSEPH DRENTH</t>
  </si>
  <si>
    <t>ROBERT MEEHAN</t>
  </si>
  <si>
    <t>WILLIAM POUST</t>
  </si>
  <si>
    <t>DAVID RABINOVIC</t>
  </si>
  <si>
    <t>SCOTT GRIFFIN</t>
  </si>
  <si>
    <t>MICHAEL KULHANJIAN</t>
  </si>
  <si>
    <t>ALEKSANDR KUSHLEYEV</t>
  </si>
  <si>
    <t>ERIC LAMONTAGNE</t>
  </si>
  <si>
    <t>MICHAEL RAFAIL</t>
  </si>
  <si>
    <t>VIJAY CHHABRIA</t>
  </si>
  <si>
    <t>JOSHUA BALSER</t>
  </si>
  <si>
    <t>JOSEPH SILCOTT</t>
  </si>
  <si>
    <t>TIMOTHY BAGNULL</t>
  </si>
  <si>
    <t>MICHAEL REPKO</t>
  </si>
  <si>
    <t>SCOTT VANAMAN</t>
  </si>
  <si>
    <t>DANNY WONG</t>
  </si>
  <si>
    <t>ROBERT ANCHONDO</t>
  </si>
  <si>
    <t>AARON CARLSON</t>
  </si>
  <si>
    <t>PAUL KOLMETZ</t>
  </si>
  <si>
    <t>AARON TESTORELLI</t>
  </si>
  <si>
    <t>ROBERT FISHBAUGH</t>
  </si>
  <si>
    <t>PAUL KRYSICK</t>
  </si>
  <si>
    <t>GARY SPROSS</t>
  </si>
  <si>
    <t>YEFRI CASTILLO</t>
  </si>
  <si>
    <t>TRAVIS FRY</t>
  </si>
  <si>
    <t>DUSTAN BAKER</t>
  </si>
  <si>
    <t>JONATHAN YODER</t>
  </si>
  <si>
    <t>JEFFREY A. CLARKE</t>
  </si>
  <si>
    <t>IAN DONNELLAN</t>
  </si>
  <si>
    <t>DAVID SALINAS</t>
  </si>
  <si>
    <t>TIMOTHY R. MONTGOMERY</t>
  </si>
  <si>
    <t>PETER BRUBAKER</t>
  </si>
  <si>
    <t>ANDREW KAUFFMAN</t>
  </si>
  <si>
    <t>SHAWN MANDIK</t>
  </si>
  <si>
    <t>ALEXANDER BENNET</t>
  </si>
  <si>
    <t>SADIKI WILKINS</t>
  </si>
  <si>
    <t>STEPHEN PFEIFFER</t>
  </si>
  <si>
    <t>JORDAN M. GUHL</t>
  </si>
  <si>
    <t>SETH NOE</t>
  </si>
  <si>
    <t>RYAN ROWSE</t>
  </si>
  <si>
    <t>KENNETH J. GOYDAN</t>
  </si>
  <si>
    <t>STANISLAW PANIAK</t>
  </si>
  <si>
    <t>DOW S. BRAIN</t>
  </si>
  <si>
    <t>PAUL A. LANDIN</t>
  </si>
  <si>
    <t>AARON KRICK</t>
  </si>
  <si>
    <t>DONALD DEWITT</t>
  </si>
  <si>
    <t>NEIL HALL</t>
  </si>
  <si>
    <t>CAMERON WERME</t>
  </si>
  <si>
    <t>LUCAS BUCHMOYER</t>
  </si>
  <si>
    <t>ZACHARY STEHOUWER</t>
  </si>
  <si>
    <t>BRIAN JANISZEWSKI</t>
  </si>
  <si>
    <t>DAVID S. BEDILLION</t>
  </si>
  <si>
    <t>MAUREEN SHIELS</t>
  </si>
  <si>
    <t>BECNEL KEVIN</t>
  </si>
  <si>
    <t>SRAVANI DIVI</t>
  </si>
  <si>
    <t>MATTHEW HASSELL</t>
  </si>
  <si>
    <t>ENRICO CASCIO</t>
  </si>
  <si>
    <t>JALAAL MOHAMMEDI</t>
  </si>
  <si>
    <t>KENNETH WALENTUKONIS</t>
  </si>
  <si>
    <t>JYOTHI GARLAPATI</t>
  </si>
  <si>
    <t>KIRON MATETI</t>
  </si>
  <si>
    <t>PHILIP SAMPONA</t>
  </si>
  <si>
    <t>AARON NYE</t>
  </si>
  <si>
    <t>JOANNE CHARPENTIER</t>
  </si>
  <si>
    <t>MICHAEL MCCAGG</t>
  </si>
  <si>
    <t>KENNETH RENTZ</t>
  </si>
  <si>
    <t>SHAUN FARRELL</t>
  </si>
  <si>
    <t>STEVEN HELMS</t>
  </si>
  <si>
    <t>JOSHUA KONZ</t>
  </si>
  <si>
    <t>LAMBERT KONGNYUY</t>
  </si>
  <si>
    <t>IAN ROBERTS</t>
  </si>
  <si>
    <t>LUCAS GRAMIG</t>
  </si>
  <si>
    <t>DAVID RODRIGUEZ-OPORT</t>
  </si>
  <si>
    <t>DAVID HOHL</t>
  </si>
  <si>
    <t>TIMOTHY CRUMBAUGH</t>
  </si>
  <si>
    <t>BRAD BOYD</t>
  </si>
  <si>
    <t>SIDDHARTH PATIL</t>
  </si>
  <si>
    <t>DANIEL GALL</t>
  </si>
  <si>
    <t>TRAVIS DILLON</t>
  </si>
  <si>
    <t>PATRICK CULLINGTON</t>
  </si>
  <si>
    <t>JANARDHAN SURE</t>
  </si>
  <si>
    <t>MICHAEL MANN</t>
  </si>
  <si>
    <t>JONATHON WOMMER</t>
  </si>
  <si>
    <t>MICHAEL PIAZZA</t>
  </si>
  <si>
    <t>REBECCA LEONARD</t>
  </si>
  <si>
    <t>BRIAN D'ARCY</t>
  </si>
  <si>
    <t>TREVOR OSLER</t>
  </si>
  <si>
    <t>SIOBHAN DONATO</t>
  </si>
  <si>
    <t>LANCE SHIELDS</t>
  </si>
  <si>
    <t>ADAM SIEGER</t>
  </si>
  <si>
    <t>S000125</t>
  </si>
  <si>
    <t>CARL WELLENER</t>
  </si>
  <si>
    <t>S000332</t>
  </si>
  <si>
    <t>ERIC STEFFY</t>
  </si>
  <si>
    <t>S000354</t>
  </si>
  <si>
    <t>JOHN KUZMISSION</t>
  </si>
  <si>
    <t>S000427</t>
  </si>
  <si>
    <t>BRIAN FURTAK</t>
  </si>
  <si>
    <t>S000428</t>
  </si>
  <si>
    <t>SAM GANGI</t>
  </si>
  <si>
    <t>S000429</t>
  </si>
  <si>
    <t>TODD BIAGI</t>
  </si>
  <si>
    <t>S000432</t>
  </si>
  <si>
    <t>S000433</t>
  </si>
  <si>
    <t>HENRIQUE ISHIBASHI</t>
  </si>
  <si>
    <t>S000437</t>
  </si>
  <si>
    <t>MICHAEL CIVITARESE</t>
  </si>
  <si>
    <t>S000439</t>
  </si>
  <si>
    <t>NOEL CONCEPCION</t>
  </si>
  <si>
    <t>S000000125</t>
  </si>
  <si>
    <t>S000000332</t>
  </si>
  <si>
    <t>S000000354</t>
  </si>
  <si>
    <t>S000000427</t>
  </si>
  <si>
    <t>S000000428</t>
  </si>
  <si>
    <t>S000000429</t>
  </si>
  <si>
    <t>S000000432</t>
  </si>
  <si>
    <t>S000000433</t>
  </si>
  <si>
    <t>S000000437</t>
  </si>
  <si>
    <t>S000000439</t>
  </si>
  <si>
    <t>AGV-Period Cost</t>
  </si>
  <si>
    <t>AGPC</t>
  </si>
  <si>
    <t>AGEST</t>
  </si>
  <si>
    <t>AGV-Estimating</t>
  </si>
  <si>
    <t>Change Cost Rates</t>
  </si>
  <si>
    <t>EME</t>
  </si>
  <si>
    <t>ENGINEERING MANAGEMENT DEPT EXP</t>
  </si>
  <si>
    <t>ADE</t>
  </si>
  <si>
    <t>ASSEMBLY DIRECT DEPT EXP</t>
  </si>
  <si>
    <t>QDE</t>
  </si>
  <si>
    <t>QUALITY DIRECT DEPT EXP</t>
  </si>
  <si>
    <t>MOE</t>
  </si>
  <si>
    <t>MATERIAL OVERHEAD DEPT EXP</t>
  </si>
  <si>
    <t>ASE</t>
  </si>
  <si>
    <t>AFTERMARKET SALES DEPT EXP</t>
  </si>
  <si>
    <t>ODE</t>
  </si>
  <si>
    <t>OCCUPANCY DEPT EXP</t>
  </si>
  <si>
    <t>DEVELOPMENT ENGINEERING DEPT EXP</t>
  </si>
  <si>
    <t>EEE</t>
  </si>
  <si>
    <t>ELECTRICAL ENGINEERING DEPT EXP</t>
  </si>
  <si>
    <t>MEE</t>
  </si>
  <si>
    <t>MECHANICAL ENGINEERING DEPT EXP</t>
  </si>
  <si>
    <t>FIC</t>
  </si>
  <si>
    <t>FIELD SERVICE IN HOUSE CONTRACT LABOR</t>
  </si>
  <si>
    <t>ITE</t>
  </si>
  <si>
    <t>INFORMATION TECHNOLOGIES DEPT EXP</t>
  </si>
  <si>
    <t>FIE</t>
  </si>
  <si>
    <t>FIELD SERVICE IN HOUSE DEPT EXP</t>
  </si>
  <si>
    <t>SEE</t>
  </si>
  <si>
    <t>SOFTWARE ENGNEERING DEPT EXP</t>
  </si>
  <si>
    <t>FSI</t>
  </si>
  <si>
    <t>FREE STOCK ISSUE</t>
  </si>
  <si>
    <t>SCRAP CORRECTION</t>
  </si>
  <si>
    <t>Loaded to Pilot C</t>
  </si>
  <si>
    <t>AGMKT</t>
  </si>
  <si>
    <t>AGV-Marketing Support</t>
  </si>
  <si>
    <t>CCD</t>
  </si>
  <si>
    <t>CORE CREDIT DIFFERENCE</t>
  </si>
  <si>
    <t>FSR</t>
  </si>
  <si>
    <t>FREE STOCK RECEIPT</t>
  </si>
  <si>
    <t>Added to CORP, FHQ1 in test</t>
  </si>
  <si>
    <t>Added for Kingston, added to FHQ1</t>
  </si>
  <si>
    <t>PHACQ</t>
  </si>
  <si>
    <t>Protein Headquarters-Acquisitions</t>
  </si>
  <si>
    <t>Added to FHQ1</t>
  </si>
  <si>
    <t>Added for Concur</t>
  </si>
  <si>
    <t>Acquisition Costs</t>
  </si>
  <si>
    <t>Added per Jane, issue 159</t>
  </si>
  <si>
    <t>ASY</t>
  </si>
  <si>
    <t>DBG</t>
  </si>
  <si>
    <t>DEBUG</t>
  </si>
  <si>
    <t>For CORP &amp; 1JBT</t>
  </si>
  <si>
    <t>FCEQOT</t>
  </si>
  <si>
    <t>HD 159556</t>
  </si>
  <si>
    <t>FCAMOT</t>
  </si>
  <si>
    <t>Freezing &amp; Cooking-AM Product Over Time</t>
  </si>
  <si>
    <t>Freezing &amp; Cooking-Equipment Over Time</t>
  </si>
  <si>
    <t>Seed:
Seed_CNY</t>
  </si>
  <si>
    <t>Seed:
Seed_KUN1</t>
  </si>
  <si>
    <t>EX</t>
  </si>
  <si>
    <t>FP</t>
  </si>
  <si>
    <t>Future</t>
  </si>
  <si>
    <t>HY</t>
  </si>
  <si>
    <t>HYDRO</t>
  </si>
  <si>
    <t>RETORT AND RPS</t>
  </si>
  <si>
    <t>AV</t>
  </si>
  <si>
    <t>FILLERS AND CLOSERS</t>
  </si>
  <si>
    <t>RR</t>
  </si>
  <si>
    <t>CITRUS EXTRACTORS</t>
  </si>
  <si>
    <t>ESS AND ASEPTIC</t>
  </si>
  <si>
    <t>FRESH PRODUCE TECH</t>
  </si>
  <si>
    <t>ANCILLARY</t>
  </si>
  <si>
    <t>AIRCRAFT MAINTENANCE SUPPORT SERVICES</t>
  </si>
  <si>
    <t>FOOD AND DAIRY SYSTEMS</t>
  </si>
  <si>
    <t>B AND B SYSTEMS</t>
  </si>
  <si>
    <t>AVURE - SP</t>
  </si>
  <si>
    <t>sCNY</t>
  </si>
  <si>
    <t>sKUN1</t>
  </si>
  <si>
    <t>EA</t>
  </si>
  <si>
    <t>HelpDesk 158859</t>
  </si>
  <si>
    <t>JOB CORRECTION</t>
  </si>
  <si>
    <t>APPLICATIONS  ENGINEERING - AGV</t>
  </si>
  <si>
    <t>Changed number &amp; Name</t>
  </si>
  <si>
    <t>P22</t>
  </si>
  <si>
    <t>2ND DAY 2ND MONTH</t>
  </si>
  <si>
    <t>Added for P&amp;G HD 162328</t>
  </si>
  <si>
    <t>Prod:
CHA1</t>
  </si>
  <si>
    <t>HelpDesk 161671</t>
  </si>
  <si>
    <t>CN1</t>
  </si>
  <si>
    <t>BTMU RMB_三菱东京日联银行（中国）有限公司上海分行</t>
  </si>
  <si>
    <t>404029-00000462098</t>
  </si>
  <si>
    <t>sLocStatGLCode</t>
  </si>
  <si>
    <t>sHFMCode</t>
  </si>
  <si>
    <t>CORP USD - WF Main</t>
  </si>
  <si>
    <t>CORP USD - WF Transit Acct</t>
  </si>
  <si>
    <t>CORP USD - PNC Main</t>
  </si>
  <si>
    <t>CORP EUR - JPMC</t>
  </si>
  <si>
    <t>CORP GBP - JPMC</t>
  </si>
  <si>
    <t>CORP JPY - JPMC</t>
  </si>
  <si>
    <t>CORP CNY - JPMC</t>
  </si>
  <si>
    <t>JBT Equip Fin USD - WF</t>
  </si>
  <si>
    <t>JBT BV USD - JPMC</t>
  </si>
  <si>
    <t>JBT BV EUR - JPMC</t>
  </si>
  <si>
    <t>JBT BV GBP - JPMC</t>
  </si>
  <si>
    <t>IC Invest CC - Jetway Systems Asia</t>
  </si>
  <si>
    <t>IC Invest CC - EMD HQ</t>
  </si>
  <si>
    <t>IC Invest CC - JBT Holdings</t>
  </si>
  <si>
    <t>IC Invest CC - JBT Equipment Finance</t>
  </si>
  <si>
    <t>IC Invest CC - FD Systems - US</t>
  </si>
  <si>
    <t>IC Invest CC - AB - Stratford</t>
  </si>
  <si>
    <t>IC Invest CC - Avure Technologies</t>
  </si>
  <si>
    <t>IC Invest CC - Tipper Tie</t>
  </si>
  <si>
    <t>IC Invest CC - AeroTech - Canada</t>
  </si>
  <si>
    <t>IC Invest CC - Puebla</t>
  </si>
  <si>
    <t>IC Invest CC - Brazil - Araraquara</t>
  </si>
  <si>
    <t>IC Invest CC - Argentina</t>
  </si>
  <si>
    <t>IC Invest CC - Chile</t>
  </si>
  <si>
    <t>IC Invest CC - Sweden</t>
  </si>
  <si>
    <t>IC Invest CC - HQ UK</t>
  </si>
  <si>
    <t>IC Invest CC - Belgium - Sint-Niklaas</t>
  </si>
  <si>
    <t>IC Invest CC - Italy - Parma</t>
  </si>
  <si>
    <t>IC Invest CC - Germany</t>
  </si>
  <si>
    <t>IC Invest CC - Spain - Alcala</t>
  </si>
  <si>
    <t>IC Invest CC - JBT Europe BV</t>
  </si>
  <si>
    <t>IC Invest CC - South Africa Holding BV</t>
  </si>
  <si>
    <t>IC Invest CC - Spain Holding BV</t>
  </si>
  <si>
    <t>IC Invest CC - South Africa - Cape Town</t>
  </si>
  <si>
    <t>IC Invest CC - Dubai</t>
  </si>
  <si>
    <t>IC Invest CC - Hong Kong</t>
  </si>
  <si>
    <t>IC Invest CC - Japan</t>
  </si>
  <si>
    <t>IC Invest CC - Thailand</t>
  </si>
  <si>
    <t>IC Invest CC - Thailand FAI</t>
  </si>
  <si>
    <t>IC Invest CC - India</t>
  </si>
  <si>
    <t>IC Invest CC - Shanghai</t>
  </si>
  <si>
    <t>IC AR - Jamaica Branch - AirpSvs</t>
  </si>
  <si>
    <t>IC AR - Guam Branch</t>
  </si>
  <si>
    <t>IC AR - Riverside</t>
  </si>
  <si>
    <t>IC AR - JBT LLC</t>
  </si>
  <si>
    <t>IC AR - Jamaica Branch - FJS</t>
  </si>
  <si>
    <t>IC AR - Chile</t>
  </si>
  <si>
    <t>IC AR - China - TT</t>
  </si>
  <si>
    <t>Other Assets, Long Term - Embedded Derv</t>
  </si>
  <si>
    <t>IC Invest RE - Jetway Systems Asia</t>
  </si>
  <si>
    <t>IC Invest RE - EMD HQ</t>
  </si>
  <si>
    <t>IC Invest RE - Argentina</t>
  </si>
  <si>
    <t>IC Invest RE - Belgium - Sint-Niklaas</t>
  </si>
  <si>
    <t>IC Invest RE - Italy - Parma</t>
  </si>
  <si>
    <t>IC Invest RE - Germany</t>
  </si>
  <si>
    <t>IC Invest RE - Spain - Alcala</t>
  </si>
  <si>
    <t>IC Invest RE - JBT Europe BV</t>
  </si>
  <si>
    <t>IC Invest RE - South Africa - Cape Town</t>
  </si>
  <si>
    <t>IC Invest RE - Hong Kong</t>
  </si>
  <si>
    <t>IC Invest RE - Japan</t>
  </si>
  <si>
    <t>IC Invest RE - Thailand</t>
  </si>
  <si>
    <t>Accum Amort - Prem on ID Trf &amp; Purchase</t>
  </si>
  <si>
    <t>Accum Amort - Debt Issue Costs</t>
  </si>
  <si>
    <t>Accum Amort - Computer Software Costs</t>
  </si>
  <si>
    <t>Accum Amort - Misc Deferred Charges</t>
  </si>
  <si>
    <t>Accrued Derivatives Non-FX</t>
  </si>
  <si>
    <t>Accrued Insur Self - Beginning Balance</t>
  </si>
  <si>
    <t>Accrued Insur Self - BU Funding Alloc</t>
  </si>
  <si>
    <t>Accrued Insur Self - Premium &amp; Fee Pmts</t>
  </si>
  <si>
    <t>Accrued Insur Self - Claims Paid</t>
  </si>
  <si>
    <t>Accrued Insur Self - Refund, Rebate, Oth</t>
  </si>
  <si>
    <t>Accrued Insur Self - Emp Contr (Payroll)</t>
  </si>
  <si>
    <t>Accrued Insur Oth - Beginning Balance</t>
  </si>
  <si>
    <t>Accrued Insur Oth - BU Funding Alloc</t>
  </si>
  <si>
    <t>Accrued Insur Oth - Claims Paid</t>
  </si>
  <si>
    <t>Accrued Insur Oth - Premium and Fees</t>
  </si>
  <si>
    <t>Accrued Insur Oth - Refund, Rebate, Oth</t>
  </si>
  <si>
    <t>Accrued Insurance - Fully Insured Prgms</t>
  </si>
  <si>
    <t>Long Term Liability - Non-Qualifed 401k</t>
  </si>
  <si>
    <t>Long Term Liability - Insurance</t>
  </si>
  <si>
    <t>IC AP - Jamaica Branch - AirpSvs</t>
  </si>
  <si>
    <t>IC AP - Guam Branch</t>
  </si>
  <si>
    <t>IC AP - Riverside</t>
  </si>
  <si>
    <t>IC AP - JBT LLC</t>
  </si>
  <si>
    <t>IC AP - Jamaica Branch - FJS</t>
  </si>
  <si>
    <t>IC AP - Chile</t>
  </si>
  <si>
    <t>IC AP - China - TT</t>
  </si>
  <si>
    <t>IC Loan - ICS Solutions - Alpharetta</t>
  </si>
  <si>
    <t>IC Loan - JBT Holdings</t>
  </si>
  <si>
    <t>IC Loan - JBT Equipment Finance</t>
  </si>
  <si>
    <t>IC Loan - FD Systems - US</t>
  </si>
  <si>
    <t>IC Loan - AB - Stratford</t>
  </si>
  <si>
    <t>IC Loan - Avure Technologies Inc</t>
  </si>
  <si>
    <t>IC Loan - Apex - TT</t>
  </si>
  <si>
    <t>IC Loan - Puebla</t>
  </si>
  <si>
    <t>IC Loan - Sweden - Helsingborg</t>
  </si>
  <si>
    <t>IC Loan - AT UK - Heathrow</t>
  </si>
  <si>
    <t>IC Loan - AGV UK - Leicester</t>
  </si>
  <si>
    <t>IC Loan - HQ UK</t>
  </si>
  <si>
    <t>IC Loan - Livingston</t>
  </si>
  <si>
    <t>IC Loan - AMSS</t>
  </si>
  <si>
    <t>IC Loan - Belgium - Sint-Niklaas</t>
  </si>
  <si>
    <t>IC Loan - Italy - Parma</t>
  </si>
  <si>
    <t>IC Loan - Germany</t>
  </si>
  <si>
    <t>IC Loan - Germany - TT</t>
  </si>
  <si>
    <t>IC Loan - Schröder Manufacturing</t>
  </si>
  <si>
    <t>IC Loan - Spain - Alcala</t>
  </si>
  <si>
    <t>IC Loan - JBT Europe BV</t>
  </si>
  <si>
    <t>IC Loan - JBT Food &amp; Dairy systems B.V.</t>
  </si>
  <si>
    <t>IC Loan - JBT BV</t>
  </si>
  <si>
    <t>IC Loan - South Africa Holding BV</t>
  </si>
  <si>
    <t>IC Loan - Spain Holding BV</t>
  </si>
  <si>
    <t>IC Loan - ICS Solutions BV</t>
  </si>
  <si>
    <t>IC Loan - JBT Holdings, BV</t>
  </si>
  <si>
    <t>IC Loan - France</t>
  </si>
  <si>
    <t>IC Loan - JBT Switzerland</t>
  </si>
  <si>
    <t>IC Loan - Alpina - TT</t>
  </si>
  <si>
    <t>IC Loan - PLF</t>
  </si>
  <si>
    <t>IC Loan - Singapore</t>
  </si>
  <si>
    <t>IC Loan - Hong Kong</t>
  </si>
  <si>
    <t>IC Loan - Japan</t>
  </si>
  <si>
    <t>IC Loan - Australia</t>
  </si>
  <si>
    <t>IC Loan - New Zealand</t>
  </si>
  <si>
    <t>IC Loan - Corporate HQ</t>
  </si>
  <si>
    <t>Restricted Stock - BOD</t>
  </si>
  <si>
    <t>Deferred Comp - Key Mangers and LTIP</t>
  </si>
  <si>
    <t>IC Alloc Rev - Variance (I82VARAlloc)</t>
  </si>
  <si>
    <t>IC Alloc Rev - Period Cost (I82PCAlloc)</t>
  </si>
  <si>
    <t>IC Alloc Rev - S&amp;A (I82SAAlloc)</t>
  </si>
  <si>
    <t>IC Alloc Rev - G&amp;A (I82GAAlloc)</t>
  </si>
  <si>
    <t>IC Alloc Rev - R&amp;D (I82RDAlloc)</t>
  </si>
  <si>
    <t>Pension and OPEB x Service Costs</t>
  </si>
  <si>
    <t>Long Term Incentive Plan Expense</t>
  </si>
  <si>
    <t>Outsourced Services</t>
  </si>
  <si>
    <t>Software Maintenance and Support</t>
  </si>
  <si>
    <t>Software Licenses</t>
  </si>
  <si>
    <t>Server Costs</t>
  </si>
  <si>
    <t>Consulting - Compliance/Regulations</t>
  </si>
  <si>
    <t>Consulting - RCI</t>
  </si>
  <si>
    <t>Consulting - Strategy</t>
  </si>
  <si>
    <t>Amortization of Intangibles</t>
  </si>
  <si>
    <t>Amortization Other</t>
  </si>
  <si>
    <t>US1</t>
  </si>
  <si>
    <t>BTMU USD_三菱东京日联银行（中国）有限公司上海分行</t>
  </si>
  <si>
    <t>EU1</t>
  </si>
  <si>
    <t>AU1</t>
  </si>
  <si>
    <t>NZ1</t>
  </si>
  <si>
    <t>BTMU EURO_三菱东京日联银行（中国）有限公司上海分行</t>
  </si>
  <si>
    <t>BTMU GBP_三菱东京日联银行（中国）有限公司上海分行</t>
  </si>
  <si>
    <t>UK1</t>
  </si>
  <si>
    <t>BTMU AUD_三菱东京日联银行（中国）有限公司上海分行</t>
  </si>
  <si>
    <t>BTMU NZD_三菱东京日联银行（中国）有限公司上海分行</t>
  </si>
  <si>
    <t>Loaded to PilotA KUN</t>
  </si>
  <si>
    <t>IC134</t>
  </si>
  <si>
    <t>IC - Riverside</t>
  </si>
  <si>
    <t>SALES - AEROTECH</t>
  </si>
  <si>
    <t>AFTERMARKET SALES - AEROTECH</t>
  </si>
  <si>
    <t>HD 162898</t>
  </si>
  <si>
    <t>AGE120</t>
  </si>
  <si>
    <t>BBAM</t>
  </si>
  <si>
    <t>EAAM</t>
  </si>
  <si>
    <t>EAE134</t>
  </si>
  <si>
    <t>EAE420</t>
  </si>
  <si>
    <t>EAE540</t>
  </si>
  <si>
    <t>EAE550</t>
  </si>
  <si>
    <t>EAEQ</t>
  </si>
  <si>
    <t>in 1JBTAP</t>
  </si>
  <si>
    <t>FPEQ</t>
  </si>
  <si>
    <t>GSAM</t>
  </si>
  <si>
    <t>GSE100</t>
  </si>
  <si>
    <t>GSEQ</t>
  </si>
  <si>
    <t>GSLS</t>
  </si>
  <si>
    <t>GSSC</t>
  </si>
  <si>
    <t>RRAM</t>
  </si>
  <si>
    <t>RRE125</t>
  </si>
  <si>
    <t>RRE320</t>
  </si>
  <si>
    <t>RRE415</t>
  </si>
  <si>
    <t>RRE500</t>
  </si>
  <si>
    <t>RRE520</t>
  </si>
  <si>
    <t>RRE540</t>
  </si>
  <si>
    <t>RREQ</t>
  </si>
  <si>
    <t>TTEQ</t>
  </si>
  <si>
    <t>End User Description</t>
  </si>
  <si>
    <t>Freezing &amp; Cooking</t>
  </si>
  <si>
    <t>Liquid Foods Headquarters</t>
  </si>
  <si>
    <t>Discontinued Operations</t>
  </si>
  <si>
    <t>Aerotech Headquarters</t>
  </si>
  <si>
    <t>Canning</t>
  </si>
  <si>
    <t>Tipper Tie</t>
  </si>
  <si>
    <t>Citrus Extractors</t>
  </si>
  <si>
    <t>Fresh Produce Tech</t>
  </si>
  <si>
    <t>Ancillary</t>
  </si>
  <si>
    <t>Hydro</t>
  </si>
  <si>
    <t>Jetway</t>
  </si>
  <si>
    <t>Airport Services</t>
  </si>
  <si>
    <t>Retort &amp; RPS</t>
  </si>
  <si>
    <t>GSE</t>
  </si>
  <si>
    <t>ESS &amp; Aseptic</t>
  </si>
  <si>
    <t>Fillers &amp; Closers</t>
  </si>
  <si>
    <t>A&amp;B Systems</t>
  </si>
  <si>
    <t>Food &amp; Dairy</t>
  </si>
  <si>
    <t>B&amp;B Systems</t>
  </si>
  <si>
    <t>Avure</t>
  </si>
  <si>
    <t>GROUND SUPPORT-CARGO LOADER (RANGER)</t>
  </si>
  <si>
    <t>GROUND SUPPORT-CARGO LOADER (COMMANDR)</t>
  </si>
  <si>
    <t>GROUND SUPPORT-DEICER</t>
  </si>
  <si>
    <t>GROUND SUPPORT-TRACTOR</t>
  </si>
  <si>
    <t>PACKAGING-CLIPPING (TIPPER TIE)</t>
  </si>
  <si>
    <t>FILLING &amp; CLOSING-CLOSER (SEAMTEC)</t>
  </si>
  <si>
    <t>FILLING &amp; CLOSING-CLOSER (X52, X59)</t>
  </si>
  <si>
    <t>FILLING &amp; CLOSING-CLOSER (OTHER)</t>
  </si>
  <si>
    <t>FILLING &amp; CLOSING-FILL/CLOSE (TWINTEC)</t>
  </si>
  <si>
    <t>FILLING &amp; CLOSING-FILLER (UNIFILLER)</t>
  </si>
  <si>
    <t>FILLING &amp; CLOSING-FILLER (OTHER)</t>
  </si>
  <si>
    <t>PRESERVATION-HYDRO (JBT)</t>
  </si>
  <si>
    <t>FOOD PREP</t>
  </si>
  <si>
    <t>PRESERVATION-ROTARY</t>
  </si>
  <si>
    <t>PRESERVATION-RETORT</t>
  </si>
  <si>
    <t>From SNT1</t>
  </si>
  <si>
    <t>PRESERVATION-WAX</t>
  </si>
  <si>
    <t>EXTRACTION-CITRUS EXTRACTOR</t>
  </si>
  <si>
    <t>PRESERVATION-ESS &amp; ASEPTIC</t>
  </si>
  <si>
    <t>KUN1</t>
  </si>
  <si>
    <t>dept</t>
  </si>
  <si>
    <t>description</t>
  </si>
  <si>
    <t>doylecy</t>
  </si>
  <si>
    <t xml:space="preserve">SQL Prod </t>
  </si>
  <si>
    <t>Ref</t>
  </si>
  <si>
    <t>unit1</t>
  </si>
  <si>
    <t>For KUN1</t>
  </si>
  <si>
    <t>Len</t>
  </si>
  <si>
    <t>Kunshan</t>
  </si>
  <si>
    <t>unit2</t>
  </si>
  <si>
    <t>unit3</t>
  </si>
  <si>
    <t>unit4</t>
  </si>
  <si>
    <t>JBTC\harrisb</t>
  </si>
  <si>
    <t>Current</t>
  </si>
  <si>
    <t>product_code</t>
  </si>
  <si>
    <t>RAW STAINLESS</t>
  </si>
  <si>
    <t>sroberr</t>
  </si>
  <si>
    <t>FREEZING-FRIGO OTH (ADVANTEC, GC SERIES)</t>
  </si>
  <si>
    <t>COOKING-LINEAR OVENS (JSP, CHARMARKER)</t>
  </si>
  <si>
    <t>PORTIONING-BLADE SLICING (CT-S, DB-20</t>
  </si>
  <si>
    <t>Only PC loaded in sTemplate, added to CORP, added to FHQ1</t>
  </si>
  <si>
    <t>perezro</t>
  </si>
  <si>
    <t>Revision Track</t>
  </si>
  <si>
    <t>Alternate Item</t>
  </si>
  <si>
    <t>Stocked</t>
  </si>
  <si>
    <t>Source</t>
  </si>
  <si>
    <t>ABC Code</t>
  </si>
  <si>
    <t>Cost Method</t>
  </si>
  <si>
    <t>Current Unit Cost</t>
  </si>
  <si>
    <t>Lot Size</t>
  </si>
  <si>
    <t>Quantity On Hand</t>
  </si>
  <si>
    <t>Quantity Ordered</t>
  </si>
  <si>
    <t>Quantity WIP</t>
  </si>
  <si>
    <t>Allocated To Prod</t>
  </si>
  <si>
    <t>Allocated To Customer Orders</t>
  </si>
  <si>
    <t>Reserved For Customer Orders</t>
  </si>
  <si>
    <t>Low Level</t>
  </si>
  <si>
    <t>Active for Data Integration</t>
  </si>
  <si>
    <t>Shrink Factor</t>
  </si>
  <si>
    <t>Phantom Flag</t>
  </si>
  <si>
    <t>MPS Flag</t>
  </si>
  <si>
    <t>Net Change</t>
  </si>
  <si>
    <t>MPS Plan Fence</t>
  </si>
  <si>
    <t>Production Type</t>
  </si>
  <si>
    <t>Rate/Day</t>
  </si>
  <si>
    <t>Inventory LCL %</t>
  </si>
  <si>
    <t>Inventory UCL %</t>
  </si>
  <si>
    <t>Supply Site</t>
  </si>
  <si>
    <t>Supply Whse</t>
  </si>
  <si>
    <t>Paper Work</t>
  </si>
  <si>
    <t>Fixed Lead Time</t>
  </si>
  <si>
    <t>Expedited Fixed</t>
  </si>
  <si>
    <t>Dock-to-Stock</t>
  </si>
  <si>
    <t>Variable</t>
  </si>
  <si>
    <t>Expedited Variable</t>
  </si>
  <si>
    <t>Separation</t>
  </si>
  <si>
    <t>Release 1</t>
  </si>
  <si>
    <t>Release 2</t>
  </si>
  <si>
    <t>Release 3</t>
  </si>
  <si>
    <t>MRP Item</t>
  </si>
  <si>
    <t>Planned Mfg Supply Switching</t>
  </si>
  <si>
    <t>Accept Requirements</t>
  </si>
  <si>
    <t>Pass Requirements</t>
  </si>
  <si>
    <t>Must use future POs before creating PLNs</t>
  </si>
  <si>
    <t>Supply Usage Tolerance</t>
  </si>
  <si>
    <t>Time Fence Rule</t>
  </si>
  <si>
    <t>Time Fence Value</t>
  </si>
  <si>
    <t>Pull-Up SS Rule</t>
  </si>
  <si>
    <t>Pull-Up SS Value</t>
  </si>
  <si>
    <t>Setup Group</t>
  </si>
  <si>
    <t>Charge Item</t>
  </si>
  <si>
    <t>Order Minimum</t>
  </si>
  <si>
    <t>Order Multiple</t>
  </si>
  <si>
    <t>Order Maximum</t>
  </si>
  <si>
    <t>Days Supply</t>
  </si>
  <si>
    <t>Use Reorder Point</t>
  </si>
  <si>
    <t>Reorder Point</t>
  </si>
  <si>
    <t>Fixed Order Qty</t>
  </si>
  <si>
    <t>Earliest Planned Purchase Receipt</t>
  </si>
  <si>
    <t>Targeted Safety Stock Replenishment</t>
  </si>
  <si>
    <t>Lot Track</t>
  </si>
  <si>
    <t>Preassign Lots</t>
  </si>
  <si>
    <t>Lot Prefix</t>
  </si>
  <si>
    <t>S/N Track</t>
  </si>
  <si>
    <t>Preassign Serials</t>
  </si>
  <si>
    <t>S/N Prefix</t>
  </si>
  <si>
    <t>Shelf Life</t>
  </si>
  <si>
    <t>Issue By</t>
  </si>
  <si>
    <t>Material Status</t>
  </si>
  <si>
    <t>Backflush Location</t>
  </si>
  <si>
    <t>Preferred Co-product Mix</t>
  </si>
  <si>
    <t>Reservable</t>
  </si>
  <si>
    <t>Tax-Free Imported Material</t>
  </si>
  <si>
    <t>Safety Stock Percent</t>
  </si>
  <si>
    <t>Tariff Classification</t>
  </si>
  <si>
    <t>PO Tolerance Over</t>
  </si>
  <si>
    <t>PO Tolerance Under</t>
  </si>
  <si>
    <t>Kit</t>
  </si>
  <si>
    <t>Print Kit Components on Customer Paperwork</t>
  </si>
  <si>
    <t>Std Due Period</t>
  </si>
  <si>
    <t>Commodity Description</t>
  </si>
  <si>
    <t>Origin</t>
  </si>
  <si>
    <t>Purchased YTD</t>
  </si>
  <si>
    <t>Manufactured YTD</t>
  </si>
  <si>
    <t>Used YTD</t>
  </si>
  <si>
    <t>Sold YTD</t>
  </si>
  <si>
    <t>Pur Prev 1 Year</t>
  </si>
  <si>
    <t>Man Prev 1 Year</t>
  </si>
  <si>
    <t>Used Prev 1 Year</t>
  </si>
  <si>
    <t>Sold Prev 1 Year</t>
  </si>
  <si>
    <t>Pur Prev2 Year</t>
  </si>
  <si>
    <t>Man Prev 2 Year</t>
  </si>
  <si>
    <t>Used Prev 2 Year</t>
  </si>
  <si>
    <t>Sold Prev 2 Year</t>
  </si>
  <si>
    <t>Subject To Excise Tax</t>
  </si>
  <si>
    <t>Excise Tax Percent</t>
  </si>
  <si>
    <t>Wholesale Price</t>
  </si>
  <si>
    <t>Includes Item Content</t>
  </si>
  <si>
    <t>Character Field 2</t>
  </si>
  <si>
    <t>Character Field 3</t>
  </si>
  <si>
    <t>Order Configurable</t>
  </si>
  <si>
    <t>Job Configurable</t>
  </si>
  <si>
    <t>Auto Job Generation</t>
  </si>
  <si>
    <t>Name Space</t>
  </si>
  <si>
    <t>Configuration Flag</t>
  </si>
  <si>
    <t>Feature String</t>
  </si>
  <si>
    <t>Feature Template</t>
  </si>
  <si>
    <t>Last Import Date</t>
  </si>
  <si>
    <t>Save Current Revision Upon Import</t>
  </si>
  <si>
    <t>Overview</t>
  </si>
  <si>
    <t>Featured Item</t>
  </si>
  <si>
    <t>Top Seller</t>
  </si>
  <si>
    <t>Item Attribute Group</t>
  </si>
  <si>
    <t>Item Attribute Group Description</t>
  </si>
  <si>
    <t>Lot Attribute Group</t>
  </si>
  <si>
    <t>Lot Attribute Group Description</t>
  </si>
  <si>
    <t>Enable Pieces Inventory</t>
  </si>
  <si>
    <t>Piece Dimension Group</t>
  </si>
  <si>
    <t>Piece Dimension Group Description</t>
  </si>
  <si>
    <t>Portal Pricing Enabled</t>
  </si>
  <si>
    <t>Portal Pricing Site</t>
  </si>
  <si>
    <t>Freight</t>
  </si>
  <si>
    <t>Estimated Break Date</t>
  </si>
  <si>
    <t>Date of Last Report</t>
  </si>
  <si>
    <t>Commodity Jurisdiction</t>
  </si>
  <si>
    <t>ECCN or USML CAT</t>
  </si>
  <si>
    <t>Program (ITAR/EAR600 Series)</t>
  </si>
  <si>
    <t>Schedule B Number</t>
  </si>
  <si>
    <t>HTS Code Description</t>
  </si>
  <si>
    <t>Markings</t>
  </si>
  <si>
    <t>Pricing Description</t>
  </si>
  <si>
    <t>Extended Description</t>
  </si>
  <si>
    <t>Tags</t>
  </si>
  <si>
    <t>Excess Quantity</t>
  </si>
  <si>
    <t>Excess Value</t>
  </si>
  <si>
    <t>Obsolete Value</t>
  </si>
  <si>
    <t>Obsolete Quantity</t>
  </si>
  <si>
    <t>Food Contact</t>
  </si>
  <si>
    <t>Pressure Vessel</t>
  </si>
  <si>
    <t>GENERIC ITEM</t>
  </si>
  <si>
    <t>GENERIC NON-INVENTORY ITEM</t>
  </si>
  <si>
    <t>Purchased</t>
  </si>
  <si>
    <t>C</t>
  </si>
  <si>
    <t>Actual</t>
  </si>
  <si>
    <t>FIFO</t>
  </si>
  <si>
    <t>No Pull-Up</t>
  </si>
  <si>
    <t>LOT</t>
  </si>
  <si>
    <t>Never</t>
  </si>
  <si>
    <t xml:space="preserve">          </t>
  </si>
  <si>
    <t>Added to CORP &amp; PROD</t>
  </si>
  <si>
    <t>Missing/Errors</t>
  </si>
  <si>
    <t>Cust-Best Way-Truck-Collect</t>
  </si>
  <si>
    <t>\\JBTMANPFIL01\SL9Data\Hyperion\ALP1</t>
  </si>
  <si>
    <t>AGEQOT</t>
  </si>
  <si>
    <t>AGV-Equipment Over Time</t>
  </si>
  <si>
    <t>AGAMOT</t>
  </si>
  <si>
    <t>AGV-AM Product Over Time</t>
  </si>
  <si>
    <t>JBT Shift Holidays</t>
  </si>
  <si>
    <t>THANKSGIVING</t>
  </si>
  <si>
    <t>CHRISTMAS</t>
  </si>
  <si>
    <t>NEW YEARS EVE</t>
  </si>
  <si>
    <t>NEW YEARS DAY</t>
  </si>
  <si>
    <t>Added to CHA</t>
  </si>
  <si>
    <t>ChhabrV</t>
  </si>
  <si>
    <t>SchnelB</t>
  </si>
  <si>
    <t>RepkoMi</t>
  </si>
  <si>
    <t>US_App</t>
  </si>
  <si>
    <t>US_Forms</t>
  </si>
  <si>
    <t>JBTEBME</t>
  </si>
  <si>
    <t>C05</t>
  </si>
  <si>
    <t>COST PLUS 5%</t>
  </si>
  <si>
    <t>COST PLUS 10%</t>
  </si>
  <si>
    <t>mccarrs</t>
  </si>
  <si>
    <t>priceformula</t>
  </si>
  <si>
    <t>curr_code</t>
  </si>
  <si>
    <t>cust_pricecode</t>
  </si>
  <si>
    <t>item_pricecode</t>
  </si>
  <si>
    <t>HD 165911</t>
  </si>
  <si>
    <t>type</t>
  </si>
  <si>
    <t>varovhd_rate</t>
  </si>
  <si>
    <t>fixovhd_rate</t>
  </si>
  <si>
    <t>FRESH LEAF HOLDING BV</t>
  </si>
  <si>
    <t>FTNON ALMELO BV</t>
  </si>
  <si>
    <t>LACQUEY BV</t>
  </si>
  <si>
    <t>FTNON DELFT BV</t>
  </si>
  <si>
    <t>FTNON HORST BV</t>
  </si>
  <si>
    <t>SHANGHAI FTNON</t>
  </si>
  <si>
    <t>FTNON USA INC</t>
  </si>
  <si>
    <t>3M</t>
  </si>
  <si>
    <t>THREE MONTH WARRANTY</t>
  </si>
  <si>
    <t xml:space="preserve">CHA Issue </t>
  </si>
  <si>
    <t>APE</t>
  </si>
  <si>
    <t>APPLICATIONS ENGINEERING</t>
  </si>
  <si>
    <t>HelpDesk 166466</t>
  </si>
  <si>
    <t>PC3210</t>
  </si>
  <si>
    <t>PROCARE 10% DISC (SPIRAL OVENS)</t>
  </si>
  <si>
    <t>HelpDesk 166928</t>
  </si>
  <si>
    <t>AGV-AM Product-Parma</t>
  </si>
  <si>
    <t>AGA420</t>
  </si>
  <si>
    <t>AGE420</t>
  </si>
  <si>
    <t>AGV-Equipment-Parma</t>
  </si>
  <si>
    <t>AGS420</t>
  </si>
  <si>
    <t>AGV-AM Service-Parma</t>
  </si>
  <si>
    <t>HelpDesk 167191</t>
  </si>
  <si>
    <t>VVBF</t>
  </si>
  <si>
    <t>Vend-Vendor-Best Way-No Charge</t>
  </si>
  <si>
    <t>VAT16</t>
  </si>
  <si>
    <t>VAT 16%</t>
  </si>
  <si>
    <t>VAT17</t>
  </si>
  <si>
    <t>VAT 17%</t>
  </si>
  <si>
    <t>Tax System - Area</t>
  </si>
  <si>
    <t>Tax System - Item</t>
  </si>
  <si>
    <t>Sur Code</t>
  </si>
  <si>
    <t>Surcharge Tax Code Description</t>
  </si>
  <si>
    <t>HelpDesk 168461</t>
  </si>
  <si>
    <t>D17</t>
  </si>
  <si>
    <t>0.5% 40, NET 45</t>
  </si>
  <si>
    <t>due_days</t>
  </si>
  <si>
    <t>disc_days</t>
  </si>
  <si>
    <t>disc_pct</t>
  </si>
  <si>
    <t>Cust-FedEx-Next Day AM-Bill to 3rd</t>
  </si>
  <si>
    <t>VBGC</t>
  </si>
  <si>
    <t>Vend-Best Way-Ground-Collect</t>
  </si>
  <si>
    <t>VBBC</t>
  </si>
  <si>
    <t>Vend-Best Way-Best Way-Collect</t>
  </si>
  <si>
    <t>VBFC</t>
  </si>
  <si>
    <t>Vend-Best Way-Air-Collect</t>
  </si>
  <si>
    <t>VFOC</t>
  </si>
  <si>
    <t>Vend-FedEx-Ocean-Collect</t>
  </si>
  <si>
    <t>HelpDesk 167457</t>
  </si>
  <si>
    <t>IDC120</t>
  </si>
  <si>
    <t>ID-Clearing-Chalfont</t>
  </si>
  <si>
    <t>HelpDesk 124865, HD 168943</t>
  </si>
  <si>
    <t>COAFE</t>
  </si>
  <si>
    <t>FCSFT</t>
  </si>
  <si>
    <t>Freezing &amp; Cooking-Software AFE</t>
  </si>
  <si>
    <t>AGSFT</t>
  </si>
  <si>
    <t>AGV-Software AFE</t>
  </si>
  <si>
    <t>HelpDesk 170400</t>
  </si>
  <si>
    <t>COSFT</t>
  </si>
  <si>
    <t>Corporate-AFE</t>
  </si>
  <si>
    <t>Freezing &amp; Cooking-Courtesy</t>
  </si>
  <si>
    <t>Freezing &amp; Cooking-AM Product-Australia</t>
  </si>
  <si>
    <t>Freezing &amp; Cooking-Equipment-Australia</t>
  </si>
  <si>
    <t>Freezing &amp; Cooking-AM Service-Australia</t>
  </si>
  <si>
    <t>AGV-AM Product-Australia</t>
  </si>
  <si>
    <t>AGV-Equipment-Australia</t>
  </si>
  <si>
    <t>AGV-AM Service-Australia</t>
  </si>
  <si>
    <t>Surcharge Account Description</t>
  </si>
  <si>
    <t>Add Schroeder HelpDesk 155197</t>
  </si>
  <si>
    <t>Corporate-Software AFE</t>
  </si>
  <si>
    <t>PATERNITY LEAVE</t>
  </si>
  <si>
    <t>MATERNITY LEAVE</t>
  </si>
  <si>
    <t>MARRIAGE LEAVE</t>
  </si>
  <si>
    <t>SICK LEAVE</t>
  </si>
  <si>
    <t>Marriage</t>
  </si>
  <si>
    <t>Maternity</t>
  </si>
  <si>
    <t>Paternity</t>
  </si>
  <si>
    <t>CON</t>
  </si>
  <si>
    <t>CONSUMABLE</t>
  </si>
  <si>
    <t>UPSELL/COMMONLY SOLD TOGETHER</t>
  </si>
  <si>
    <t>UPGRADE</t>
  </si>
  <si>
    <t>REV</t>
  </si>
  <si>
    <t>REVISED CUSTOMER ORDER</t>
  </si>
  <si>
    <t>Added for KUN1</t>
  </si>
  <si>
    <t>TTAM</t>
  </si>
  <si>
    <t>FPAM</t>
  </si>
  <si>
    <t>BBEQ</t>
  </si>
  <si>
    <t>RREQOT</t>
  </si>
  <si>
    <t>GSE500</t>
  </si>
  <si>
    <t>GSE530</t>
  </si>
  <si>
    <t>GSWAR</t>
  </si>
  <si>
    <t>FPWAR</t>
  </si>
  <si>
    <t>BBWAR</t>
  </si>
  <si>
    <t>EAWAR</t>
  </si>
  <si>
    <t>RRWAR</t>
  </si>
  <si>
    <t>TTWAR</t>
  </si>
  <si>
    <t>PilotA_KUN1</t>
  </si>
  <si>
    <t>ERP_EGC_NewProjectInboundKUN1@JBTC.COM</t>
  </si>
  <si>
    <t>ERP_EGC_ProjectHeaderChangedToActiveKUN1@JBTC.COM</t>
  </si>
  <si>
    <t>ERP_EGC_ProjectTaskChangedToActiveKUN1@JBTC.COM</t>
  </si>
  <si>
    <t>ERP_EGC_SROAddedWithoutToBeScheduledKUN1@JBTC.COM</t>
  </si>
  <si>
    <t>ERP_EGC_QCSCAREmailKUN1@JBTC.COM</t>
  </si>
  <si>
    <t>ERP_EGC_QCSCCREmailKUN1@JBTC.COM</t>
  </si>
  <si>
    <t>ERP_EGC_QCSChangeEmailKUN1@JBTC.COM</t>
  </si>
  <si>
    <t>ERP_EGC_QCSCMREmailKUN1@JBTC.COM</t>
  </si>
  <si>
    <t>ERP_EGC_QCSMRREmailKUN1@JBTC.COM</t>
  </si>
  <si>
    <t>ERP_EGC_QCSTopicEmailKUN1@JBTC.COM</t>
  </si>
  <si>
    <t>ERP_EGC_QCSTRREmailKUN1@JBTC.COM</t>
  </si>
  <si>
    <t>ERP_EGC_QCSVRMAEmailKUN1@JBTC.COM</t>
  </si>
  <si>
    <t>ERP_EGC_CreditLimitChangeKUN1@JBTC.COM</t>
  </si>
  <si>
    <t>ERP_EGC_NewCustomerAddedKUN1@JBTC.COM</t>
  </si>
  <si>
    <t>ERP_EGC_NewVendorAddedKUN1@JBTC.COM</t>
  </si>
  <si>
    <t>ERP_EGC_APAdvantageKUN1@JBTC.COM</t>
  </si>
  <si>
    <t>ERP_EGC_SuperUserAP-SU@JBTC.COM; JBT.Helpdesk@JBTC.COM</t>
  </si>
  <si>
    <t xml:space="preserve">HelpDesk 174778 </t>
  </si>
  <si>
    <t>HD 175634</t>
  </si>
  <si>
    <t>HelpDesk 176850</t>
  </si>
  <si>
    <t>VUGO</t>
  </si>
  <si>
    <t>Vend-UPS-Ground-Bill to 3rd Party</t>
  </si>
  <si>
    <t>KUN</t>
  </si>
  <si>
    <t>037</t>
  </si>
  <si>
    <t>SICK (ILLNESS)</t>
  </si>
  <si>
    <t>HelpDesk 173059</t>
  </si>
  <si>
    <t>TOP</t>
  </si>
  <si>
    <t>TOP UP TIME</t>
  </si>
  <si>
    <t>HelpDesk 175635</t>
  </si>
  <si>
    <t>PROCARE 3% DISC (DSI)</t>
  </si>
  <si>
    <t>PC7003</t>
  </si>
  <si>
    <t xml:space="preserve">HelpDesk 180438 </t>
  </si>
  <si>
    <t>LF</t>
  </si>
  <si>
    <t>Add for Thailand</t>
  </si>
  <si>
    <t>INDIRECT TAX</t>
  </si>
  <si>
    <t>Added for CHA HD 175986</t>
  </si>
  <si>
    <t>AES</t>
  </si>
  <si>
    <t>APPLICATION ENGINEER - STRAIGHT TIME</t>
  </si>
  <si>
    <t>EMS</t>
  </si>
  <si>
    <t>MANAGEMENT ENGINEER - STRAIGHT TIME</t>
  </si>
  <si>
    <t>DEVELOPMENT ENGINEER - STRAIGHT TIME</t>
  </si>
  <si>
    <t>DES</t>
  </si>
  <si>
    <t>grace for KUN and SEA</t>
  </si>
  <si>
    <t>ERP_EGC_CreditLimitChangeTH_SG@JBTC.COM</t>
  </si>
  <si>
    <t>ERP_EGC_NewCustomerAddedTH_SG@JBTC.COM</t>
  </si>
  <si>
    <t>ERP_EGC_NewProjectInboundTH_SG@JBTC.COM</t>
  </si>
  <si>
    <t>ERP_EGC_NewVendorAddedTH_SG@JBTC.COM</t>
  </si>
  <si>
    <t>He, Grace &lt;Grace.He@JBTC.COM&gt;; Srisang, Wilaiporn &lt;Wilaiporn.Srisang@JBTC.COM&gt;</t>
  </si>
  <si>
    <t>Intercompany, Thailand &lt;Thailand.Intercompany@JBTC.COM&gt;; CustomerCare-LFT, AP &lt;AP.CustomerCare-LFT@JBTC.COM&gt;; CustomerCare-Protein, AP &lt;AP.CustomerCare-Protein@JBTC.COM&gt;</t>
  </si>
  <si>
    <t>van Ginkel, Roel &lt;Roel.vanGinkel@JBTC.COM&gt;; Borup, Tom &lt;Tom.Borup@JBTC.COM&gt;; Banerjee, Abhit &lt;Abhit.Banerjee@JBTC.COM&gt;</t>
  </si>
  <si>
    <t>Added for CORP HD 183433</t>
  </si>
  <si>
    <t>Added per CORP HD 183433</t>
  </si>
  <si>
    <t>P01</t>
  </si>
  <si>
    <t>DUE THE 1ST</t>
  </si>
  <si>
    <t>Added for CHA HD 181749</t>
  </si>
  <si>
    <t>AGRCI</t>
  </si>
  <si>
    <t>AGV-RCI</t>
  </si>
  <si>
    <t>HelpDesk 184601</t>
  </si>
  <si>
    <t>Relentless Continuous Improvement</t>
  </si>
  <si>
    <t>Seed:
Seed_LFOR</t>
  </si>
  <si>
    <t>Seed:
Seed_SIN1</t>
  </si>
  <si>
    <t>Seed:
Seed_HON1</t>
  </si>
  <si>
    <t>Seed:
Seed_JBT-541</t>
  </si>
  <si>
    <t>Seed:
Seed_JBT-546</t>
  </si>
  <si>
    <t>Seed:
Seed_JBT-551</t>
  </si>
  <si>
    <t>Seed:
Seed_JBT-556</t>
  </si>
  <si>
    <t>Seed:
Seed_MYR</t>
  </si>
  <si>
    <t>Seed:
Seed_KLU1</t>
  </si>
  <si>
    <t>Seed:
Seed_JPY</t>
  </si>
  <si>
    <t>Seed:
Seed_TOK1</t>
  </si>
  <si>
    <t>Seed:
Seed_THB</t>
  </si>
  <si>
    <t>Seed:
Seed_AUD</t>
  </si>
  <si>
    <t>Seed:
Seed_BRI1</t>
  </si>
  <si>
    <t>Seed:
Seed_NZD</t>
  </si>
  <si>
    <t>Seed:
Seed_AUK1</t>
  </si>
  <si>
    <t>Inactive</t>
  </si>
  <si>
    <t>Need Info</t>
  </si>
  <si>
    <t>DISTRIBUTION ALLOCATIONS</t>
  </si>
  <si>
    <t>SQL Seed</t>
  </si>
  <si>
    <t>AUK1</t>
  </si>
  <si>
    <t>BAN1</t>
  </si>
  <si>
    <t>BRI1</t>
  </si>
  <si>
    <t>HON1</t>
  </si>
  <si>
    <t>JBT-521</t>
  </si>
  <si>
    <t>JBT-541</t>
  </si>
  <si>
    <t>JBT-546</t>
  </si>
  <si>
    <t>JBT-551</t>
  </si>
  <si>
    <t>JBT-556</t>
  </si>
  <si>
    <t>KLU1</t>
  </si>
  <si>
    <t>SIN1</t>
  </si>
  <si>
    <t>TEMPLATE</t>
  </si>
  <si>
    <t>TOK1</t>
  </si>
  <si>
    <t>New Zealand (NZD)</t>
  </si>
  <si>
    <t>Thailand (THB)</t>
  </si>
  <si>
    <t>Australia (AUD)</t>
  </si>
  <si>
    <t>Hong Kong (USD)</t>
  </si>
  <si>
    <t>Singapore (USD)</t>
  </si>
  <si>
    <t>Thailand FAI (THB)</t>
  </si>
  <si>
    <t>Malaysia (MYR)</t>
  </si>
  <si>
    <t>SEA</t>
  </si>
  <si>
    <t>AUSTRALIAN CAPITAL TERRITORY</t>
  </si>
  <si>
    <t>NSW</t>
  </si>
  <si>
    <t>NEW SOUTH WALES</t>
  </si>
  <si>
    <t>NORTHERN TERRITORY</t>
  </si>
  <si>
    <t>QLD</t>
  </si>
  <si>
    <t>QUEENSLAND</t>
  </si>
  <si>
    <t>SOUTH AUSTRALIA</t>
  </si>
  <si>
    <t>TAS</t>
  </si>
  <si>
    <t>TASMANIA</t>
  </si>
  <si>
    <t>VIC</t>
  </si>
  <si>
    <t>VICTORIA</t>
  </si>
  <si>
    <t>WESTERN AUSTRALIA</t>
  </si>
  <si>
    <t>Test:
PilotA_1JBT</t>
  </si>
  <si>
    <t>Test:
PilotA_BAN1</t>
  </si>
  <si>
    <t>Test:
PilotA_HON1</t>
  </si>
  <si>
    <t>Test:
PilotA_SIN1</t>
  </si>
  <si>
    <t>Test:
PilotA_KLU1</t>
  </si>
  <si>
    <t>Test:
PilotA_JBT-521</t>
  </si>
  <si>
    <t>COOKING-TUNA VACUUM COOKER/COOLER</t>
  </si>
  <si>
    <t>MATERIAL HANDING-ESS</t>
  </si>
  <si>
    <t>EXTRACTION-EXTRACTOR (FRESH N SQUEEZE)</t>
  </si>
  <si>
    <t>EXTRACTION-VEG CUTTER/PEELER</t>
  </si>
  <si>
    <t>EVAPORATION-EVAPORATOR (FORCED CIRCUL)</t>
  </si>
  <si>
    <t>PASTEURIZE/BULK FILL-ASEPTIC (MONOBLOC)</t>
  </si>
  <si>
    <t>BULK FILLING-ASEPTIC</t>
  </si>
  <si>
    <t>STERILIZATION-HYDRO (JBT)</t>
  </si>
  <si>
    <t>STERILIZATION-RETORT</t>
  </si>
  <si>
    <t>STERILIZATION-ROTARY</t>
  </si>
  <si>
    <t>FILLING &amp; CLOSING-FILLER (TUNA)</t>
  </si>
  <si>
    <t>PACKAGING-LABELING</t>
  </si>
  <si>
    <t>ANY</t>
  </si>
  <si>
    <t>VAT07</t>
  </si>
  <si>
    <t>VAT 7%</t>
  </si>
  <si>
    <t>D18</t>
  </si>
  <si>
    <t>1% 15, NET 60 DAYS</t>
  </si>
  <si>
    <t>HelpDesk 179986</t>
  </si>
  <si>
    <t>N14</t>
  </si>
  <si>
    <t>NET 14 DAYS</t>
  </si>
  <si>
    <t>N21</t>
  </si>
  <si>
    <t>NET 21 DAYS</t>
  </si>
  <si>
    <t>NET 180 DAYS</t>
  </si>
  <si>
    <t>HelpDesk 187893</t>
  </si>
  <si>
    <t>SIN USD - JPMC US</t>
  </si>
  <si>
    <t>SIN EUR - JPMC UK</t>
  </si>
  <si>
    <t>SIN SGD - JPMC SG</t>
  </si>
  <si>
    <t>SIN PHP - JPMC PH</t>
  </si>
  <si>
    <t>KLU MYR - JPMC MY</t>
  </si>
  <si>
    <t>KLU USD - JPMC MY</t>
  </si>
  <si>
    <t>HON HKD - JPMC HK</t>
  </si>
  <si>
    <t>HON USD - JPMC HK</t>
  </si>
  <si>
    <t>HON USD - JPMC US</t>
  </si>
  <si>
    <t>021000021</t>
  </si>
  <si>
    <t>SWIFT</t>
  </si>
  <si>
    <t>CHASUS33</t>
  </si>
  <si>
    <t>CHASGB2L</t>
  </si>
  <si>
    <t>GB58CHAS60924240946201</t>
  </si>
  <si>
    <t>SORT CODE: 609242</t>
  </si>
  <si>
    <t>CHASSGSG</t>
  </si>
  <si>
    <t>CHASPHMM</t>
  </si>
  <si>
    <t>630007704751</t>
  </si>
  <si>
    <t>79166328</t>
  </si>
  <si>
    <t>887293447</t>
  </si>
  <si>
    <t>40946201</t>
  </si>
  <si>
    <t>111945708</t>
  </si>
  <si>
    <t>KOEXKRSE</t>
  </si>
  <si>
    <t>76953397</t>
  </si>
  <si>
    <t>76953396</t>
  </si>
  <si>
    <t>8724075</t>
  </si>
  <si>
    <t>8724164</t>
  </si>
  <si>
    <t>887293330</t>
  </si>
  <si>
    <t>201761018</t>
  </si>
  <si>
    <t>201761026</t>
  </si>
  <si>
    <t>6872257313</t>
  </si>
  <si>
    <t>6872267163</t>
  </si>
  <si>
    <t>6331710076</t>
  </si>
  <si>
    <t>SG0</t>
  </si>
  <si>
    <t>SG1</t>
  </si>
  <si>
    <t>SG2</t>
  </si>
  <si>
    <t>SG3</t>
  </si>
  <si>
    <t>SG4</t>
  </si>
  <si>
    <t>HK1</t>
  </si>
  <si>
    <t>HK2</t>
  </si>
  <si>
    <t>HK7</t>
  </si>
  <si>
    <t>HK3</t>
  </si>
  <si>
    <t>HK0</t>
  </si>
  <si>
    <t>MY0</t>
  </si>
  <si>
    <t>MY1</t>
  </si>
  <si>
    <t>HK4</t>
  </si>
  <si>
    <t>HK5</t>
  </si>
  <si>
    <t>HK6</t>
  </si>
  <si>
    <t>TH0</t>
  </si>
  <si>
    <t>TH1</t>
  </si>
  <si>
    <t>TH2</t>
  </si>
  <si>
    <t>TH3</t>
  </si>
  <si>
    <t>BAN THB - JPMC TH</t>
  </si>
  <si>
    <t>BAN USD - JPMC TH</t>
  </si>
  <si>
    <t>BAN EUR - JPMC TH</t>
  </si>
  <si>
    <t>SIN KRW - Korea Exchange Bank</t>
  </si>
  <si>
    <t>HON VND - CitiBank VN</t>
  </si>
  <si>
    <t>HON USD - CitiBank VN</t>
  </si>
  <si>
    <t>Shenzen Holdings USD - JPMC HK</t>
  </si>
  <si>
    <t>Kunshan Holdings USD - JPMC HK</t>
  </si>
  <si>
    <t>Ningbo Holdings USD - JPMC HK</t>
  </si>
  <si>
    <t>6580120050</t>
  </si>
  <si>
    <t>6581116321</t>
  </si>
  <si>
    <t>6581116339</t>
  </si>
  <si>
    <t>6580120753</t>
  </si>
  <si>
    <t>CHASTHBX</t>
  </si>
  <si>
    <t>Thailand Int'l THB - JPMC TH</t>
  </si>
  <si>
    <t>CORP USD - WF Tax Accounting</t>
  </si>
  <si>
    <t>CORP EUR - JPMC DUTCH VAT</t>
  </si>
  <si>
    <t>Accounts Receivable - Operating Lease</t>
  </si>
  <si>
    <t>Accounts Receivable - Sales Type Lease</t>
  </si>
  <si>
    <t>Prepaid Lease Rent - Short Term</t>
  </si>
  <si>
    <t>Prepaid Lease Init Direct - Short Term</t>
  </si>
  <si>
    <t>Prepaid Lease Deposit - Short Term</t>
  </si>
  <si>
    <t>IC Invest CC - FTNON USA Inc</t>
  </si>
  <si>
    <t>IC Invest CC - Singapore</t>
  </si>
  <si>
    <t>IC AR - FTNON USA Inc</t>
  </si>
  <si>
    <t>IC AR - Fresh Leaf Holding BV</t>
  </si>
  <si>
    <t>IC AR - FTNON Almelo BV</t>
  </si>
  <si>
    <t>IC AR - Lacquey BV</t>
  </si>
  <si>
    <t>IC AR - FTNON Delft BV</t>
  </si>
  <si>
    <t>IC AR - FTNON Horst BV</t>
  </si>
  <si>
    <t>IC AR - Shanghai FTNON</t>
  </si>
  <si>
    <t>Long Term AR - Sales Type Lease</t>
  </si>
  <si>
    <t>Prepaid Lease Rent - Long Term</t>
  </si>
  <si>
    <t>Prepaid Lease Init Direct - Long Term</t>
  </si>
  <si>
    <t>Prepaid Lease Deposit - Long Term</t>
  </si>
  <si>
    <t>FA - Lease ROU Assets (Oper and Finance)</t>
  </si>
  <si>
    <t>AD - Lease ROU Assets (Oper and Finance)</t>
  </si>
  <si>
    <t>Operating Lease Liability - Short Term</t>
  </si>
  <si>
    <t>Finance Lease Liability - Short Term</t>
  </si>
  <si>
    <t>Lessee Deferred Rent - Short Term</t>
  </si>
  <si>
    <t>Unamortized Leased Incentive - ST</t>
  </si>
  <si>
    <t>Operating Lease Liability - Long Term</t>
  </si>
  <si>
    <t>Finance Lease Liability - Long Term</t>
  </si>
  <si>
    <t>IC AP - FTNON USA Inc</t>
  </si>
  <si>
    <t>IC AP - Fresh Leaf Holding BV</t>
  </si>
  <si>
    <t>IC AP - FTNON Almelo BV</t>
  </si>
  <si>
    <t>IC AP - Lacquey BV</t>
  </si>
  <si>
    <t>IC AP - FTNON Delft BV</t>
  </si>
  <si>
    <t>IC AP - FTNON Horst BV</t>
  </si>
  <si>
    <t>IC AP - Shanghai FTNON</t>
  </si>
  <si>
    <t>Intercompany Interest Receivable</t>
  </si>
  <si>
    <t>Intercompany Accrued Interest</t>
  </si>
  <si>
    <t>IC Loan - FTNON USA Inc</t>
  </si>
  <si>
    <t>IC Loan - FTNON Almelo BV</t>
  </si>
  <si>
    <t>IC Loan - FTNON Delft BV</t>
  </si>
  <si>
    <t>Oper Lease Rev - Fixed Pmt (80LSE1)</t>
  </si>
  <si>
    <t>Oper Lease Rev - Fixed Pmt (80LSE1) Adj</t>
  </si>
  <si>
    <t>Oper Lease Rev - Var Pmt (80LSE2)</t>
  </si>
  <si>
    <t>Oper Lease Rev - Var Pmt (80LSE2) Adj</t>
  </si>
  <si>
    <t>Oper Lease Rev - ST Pmt (80LSE3)</t>
  </si>
  <si>
    <t>Oper Lease Rev - ST Pmt (80LSE3) Adj</t>
  </si>
  <si>
    <t>Sls Ty Lease Rev - Sell Prf (80LSE4)</t>
  </si>
  <si>
    <t>Sls Ty Lease Rev - Sell Prf (80LSE4) Adj</t>
  </si>
  <si>
    <t>IC Alloc Rev - Profit Pass Bk (I82Alloc)</t>
  </si>
  <si>
    <t>Sls Ty Ls COS - Sell Prf (83LSEOP)</t>
  </si>
  <si>
    <t>Sls Ty Ls COS - Sell Prf (83LSEOP) - Mtl</t>
  </si>
  <si>
    <t>Sls Ty Ls COS - Sell Prf (83LSEOP) - Lbr</t>
  </si>
  <si>
    <t>Sls Ty Ls COS - Sell Prf (83LSEOP) - FOH</t>
  </si>
  <si>
    <t>Sls Ty Ls COS - Sell Prf (83LSEOP) - VOH</t>
  </si>
  <si>
    <t>Sls Ty Ls COS - Sell Prf (83LSEOP) - Out</t>
  </si>
  <si>
    <t>Sls Ty Ls COS - Sell Prf (83LSEOP) - Adj</t>
  </si>
  <si>
    <t>IC Alloc COS -Profit Pass Bk (I85Alloc)</t>
  </si>
  <si>
    <t>Interest Income - Sales Type Leases</t>
  </si>
  <si>
    <t>Finance Lease - Interest Expense</t>
  </si>
  <si>
    <t>Income (Loss) on Disc Ops</t>
  </si>
  <si>
    <t>Lease (Real Property) - Fixed LT</t>
  </si>
  <si>
    <t>Lease (Real Property) - Variable LT</t>
  </si>
  <si>
    <t>Lease (Real Property) - Short Term</t>
  </si>
  <si>
    <t>Lease (Non-Real Property) - Fixed LT</t>
  </si>
  <si>
    <t>Lease (Non-Real Property) - Variable LT</t>
  </si>
  <si>
    <t>Lease (Non-Real Property) - Short Term</t>
  </si>
  <si>
    <t>SEA Pronto</t>
  </si>
  <si>
    <t>NACHA CCD</t>
  </si>
  <si>
    <t>GST07</t>
  </si>
  <si>
    <t>GST 7%</t>
  </si>
  <si>
    <t>GST00</t>
  </si>
  <si>
    <t>GST 0%</t>
  </si>
  <si>
    <t>GSTEX</t>
  </si>
  <si>
    <t>GST EXEMPT</t>
  </si>
  <si>
    <t>VAT10</t>
  </si>
  <si>
    <t>VAT 10%</t>
  </si>
  <si>
    <t>VATEX</t>
  </si>
  <si>
    <t>VAT EXMPT</t>
  </si>
  <si>
    <t>VAT00</t>
  </si>
  <si>
    <t>VAT 0%</t>
  </si>
  <si>
    <t>VAT EXEMPT</t>
  </si>
  <si>
    <t>SST06</t>
  </si>
  <si>
    <t>SST 6%</t>
  </si>
  <si>
    <t>SSTEX</t>
  </si>
  <si>
    <t>SST EXEMPT</t>
  </si>
  <si>
    <t>Skip</t>
  </si>
  <si>
    <t>JAPAN FIELD SERVICE TECH</t>
  </si>
  <si>
    <t>SINGAPORE FIELD SERVICE TECH</t>
  </si>
  <si>
    <t>KOREA FIELD SERVICE TECH</t>
  </si>
  <si>
    <t>THAILAND FIELD SERVICE TECH</t>
  </si>
  <si>
    <t>CHINA FIELD SERVICE TECH</t>
  </si>
  <si>
    <t>INDONESIA FIELD SERVICE TECH</t>
  </si>
  <si>
    <t>PHILIPPINES FIELD SERVICE TECH</t>
  </si>
  <si>
    <t>VIET NAM FIELD SERVICE TECH</t>
  </si>
  <si>
    <t>Curr Rate</t>
  </si>
  <si>
    <t>BAN1 &amp; JBT-521</t>
  </si>
  <si>
    <t>JOHN BEAN TECHNOLOGIES SINGAPORE PTE LTD</t>
  </si>
  <si>
    <t>6 LOYANG LANE</t>
  </si>
  <si>
    <t>#03-00 YOUNG HENG BUILDING</t>
  </si>
  <si>
    <t>+65 6776 6220</t>
  </si>
  <si>
    <t>JOHN BEAN TECHNOLOGIES (THAILAND) LTD</t>
  </si>
  <si>
    <t>HEAD OFFICE</t>
  </si>
  <si>
    <t>NO. 159/26 SERM-MIT TOWER</t>
  </si>
  <si>
    <t>ROOM 1602.3, SUKHUMVIT 21 ROAD</t>
  </si>
  <si>
    <t>KLONGTOEY NUA SUB-DISTRICT, WATTANA DISTRICT</t>
  </si>
  <si>
    <t>BANGKOK</t>
  </si>
  <si>
    <t>+66 2 257 4000</t>
  </si>
  <si>
    <t>BOND</t>
  </si>
  <si>
    <t>JBT INTERNATIONAL (THAILAND) LTD</t>
  </si>
  <si>
    <t>scott.millsap@jbtc.com; crystal.morris@jbtc.com; chris.gardner@jbtc.com; jared.stokes@jbtc.com; Orawan.Suksawasdi@JBTC.COM</t>
  </si>
  <si>
    <t>millsas</t>
  </si>
  <si>
    <t>THAI</t>
  </si>
  <si>
    <t>Thailand</t>
  </si>
  <si>
    <t>SING</t>
  </si>
  <si>
    <t>Singapore</t>
  </si>
  <si>
    <t>HKNG</t>
  </si>
  <si>
    <t>Hong Kong</t>
  </si>
  <si>
    <t>FIELD SERVICE - PROTEIN</t>
  </si>
  <si>
    <t>FIELD SERVICE - LIQUID FOOD</t>
  </si>
  <si>
    <t>JAMAICA BRANCH - AIRPSVS</t>
  </si>
  <si>
    <t>GUAM BRANCH</t>
  </si>
  <si>
    <t>RIVERSIDE</t>
  </si>
  <si>
    <t>JBT LLC</t>
  </si>
  <si>
    <t>JAMAICA BRANCH - FJS</t>
  </si>
  <si>
    <t>CHINA - TT</t>
  </si>
  <si>
    <t>APPROVAL FOR EXPENDITURE</t>
  </si>
  <si>
    <t>No Charge</t>
  </si>
  <si>
    <t>INTER DIVISIONAL</t>
  </si>
  <si>
    <t>INTERCO</t>
  </si>
  <si>
    <t>SUPPORT</t>
  </si>
  <si>
    <t>ONGOING SUPPORT</t>
  </si>
  <si>
    <t>INTERDIV</t>
  </si>
  <si>
    <t>INTER COMPANY</t>
  </si>
  <si>
    <t>CORP HD 188387</t>
  </si>
  <si>
    <t>CIT</t>
  </si>
  <si>
    <t>CORPORATE INFORMATION TECHNOLOGIES</t>
  </si>
  <si>
    <t xml:space="preserve">CORP HD 188387 </t>
  </si>
  <si>
    <t>SERVICE ORDER RTE</t>
  </si>
  <si>
    <t>IDC100</t>
  </si>
  <si>
    <t>IDC101</t>
  </si>
  <si>
    <t>IDC105</t>
  </si>
  <si>
    <t>IDC110</t>
  </si>
  <si>
    <t>IDC115</t>
  </si>
  <si>
    <t>IDC125</t>
  </si>
  <si>
    <t>IDC127</t>
  </si>
  <si>
    <t>IDC130</t>
  </si>
  <si>
    <t>IDC133</t>
  </si>
  <si>
    <t>IDC135</t>
  </si>
  <si>
    <t>IDC136</t>
  </si>
  <si>
    <t>IDC140</t>
  </si>
  <si>
    <t>ID-Clearing-Orlando</t>
  </si>
  <si>
    <t>ID-Clearing-AeroTech HQ</t>
  </si>
  <si>
    <t>ID-Clearing-Ogden</t>
  </si>
  <si>
    <t>ID-Clearing-Airport Services</t>
  </si>
  <si>
    <t>ID-Clearing-EMD HQ</t>
  </si>
  <si>
    <t>ID-Clearing-Madera</t>
  </si>
  <si>
    <t>ID-Clearing-Alpharetta</t>
  </si>
  <si>
    <t>ID-Clearing-Lakeland</t>
  </si>
  <si>
    <t>ID-Clearing-FoodTech HQ</t>
  </si>
  <si>
    <t>ID-Clearing-Sandusky</t>
  </si>
  <si>
    <t>ID-Clearing-Russelleville</t>
  </si>
  <si>
    <t>ID-Clearing-Wolf-Tec Kingston</t>
  </si>
  <si>
    <t>CORP HD188387</t>
  </si>
  <si>
    <t>PRINT ERROR</t>
  </si>
  <si>
    <t>HD 177034</t>
  </si>
  <si>
    <t>THS</t>
  </si>
  <si>
    <t>THH</t>
  </si>
  <si>
    <t>HKS</t>
  </si>
  <si>
    <t>HKH</t>
  </si>
  <si>
    <t>VNH</t>
  </si>
  <si>
    <t>VNS</t>
  </si>
  <si>
    <t>MYH</t>
  </si>
  <si>
    <t>MYS</t>
  </si>
  <si>
    <t>IDH</t>
  </si>
  <si>
    <t>IDS</t>
  </si>
  <si>
    <t>KRH</t>
  </si>
  <si>
    <t>KRS</t>
  </si>
  <si>
    <t>PHH</t>
  </si>
  <si>
    <t>PHS</t>
  </si>
  <si>
    <t>SGH</t>
  </si>
  <si>
    <t>SGS</t>
  </si>
  <si>
    <t>FIELD SERVICE - THERMAL PROCESSING</t>
  </si>
  <si>
    <t>HD 187716</t>
  </si>
  <si>
    <t>HD 187877</t>
  </si>
  <si>
    <t>FIELD SERVICE - AM TECHNICAL SUPPORT</t>
  </si>
  <si>
    <t>HOST SOFTWARE - AM TECHNICAL SUPPORT</t>
  </si>
  <si>
    <t>SDC</t>
  </si>
  <si>
    <t>SYTELINE DATA CORRECTION</t>
  </si>
  <si>
    <t>UNPLANNED  ENG SHOP SUPPORT</t>
  </si>
  <si>
    <t>DR2</t>
  </si>
  <si>
    <t>DRAWING REVIEW - PLANNED POST ERD</t>
  </si>
  <si>
    <t>DS2</t>
  </si>
  <si>
    <t>DESIGN - PLANNED POST ERD</t>
  </si>
  <si>
    <t>DESIGN REVIEW - PLANNED POST ERD</t>
  </si>
  <si>
    <t>DW2</t>
  </si>
  <si>
    <t>DRAWINGS - PLANNED POST ERD</t>
  </si>
  <si>
    <t>EE2</t>
  </si>
  <si>
    <t>ENG PROJECT MGMT PLANNED - POST ERD</t>
  </si>
  <si>
    <t>EP2</t>
  </si>
  <si>
    <t>MC2</t>
  </si>
  <si>
    <t>OTHER MECH ENG ACTIVITIES - POST ERD</t>
  </si>
  <si>
    <t>OTHER EE ACTIVITIES - POST ERD</t>
  </si>
  <si>
    <t>TESTING CONTROLS/EQUIPMENT - POST ERD</t>
  </si>
  <si>
    <t>CO1</t>
  </si>
  <si>
    <t>CO2</t>
  </si>
  <si>
    <t>CHANGE ORDER - PLANNED BEFORE ERD</t>
  </si>
  <si>
    <t>CHANGE ORDER - PLANNED POST ERD</t>
  </si>
  <si>
    <t>DRAWING REVIEW - PLANNED BEFORE ERD</t>
  </si>
  <si>
    <t>DRAWINGS - PLANNED BEFORE ERD</t>
  </si>
  <si>
    <t>DESIGN - PLANNED BEFORE ERD</t>
  </si>
  <si>
    <t>DESIGN REVIEW - PLANNED BEFORE ERD</t>
  </si>
  <si>
    <t>OTHER EE ACTIVITIES  - BEFORE ERD</t>
  </si>
  <si>
    <t>ENG PROJECT MGMT - PLANNED BEFORE ERD</t>
  </si>
  <si>
    <t>OTHER MECH ENG ACTIVITIES - BEFORE ERD</t>
  </si>
  <si>
    <t>DOC - MANUALS LABOR - PLANNED POST ERD</t>
  </si>
  <si>
    <t>PLANNED SHOP SUPPORT - POST ERD</t>
  </si>
  <si>
    <t>DG2</t>
  </si>
  <si>
    <t>HD 188267</t>
  </si>
  <si>
    <t>ACCOUNTING HOLD</t>
  </si>
  <si>
    <t>HD 187194</t>
  </si>
  <si>
    <t>HD 191308</t>
  </si>
  <si>
    <t>AGA155</t>
  </si>
  <si>
    <t>AGA160</t>
  </si>
  <si>
    <t>AGA165</t>
  </si>
  <si>
    <t>AGV-AM Product-Stratford</t>
  </si>
  <si>
    <t>AGV-AM Product-Avure Tech</t>
  </si>
  <si>
    <t>AGV-AM Product-Tipper Tie</t>
  </si>
  <si>
    <t>AAA</t>
  </si>
  <si>
    <t>AAL</t>
  </si>
  <si>
    <t>ALP</t>
  </si>
  <si>
    <t>ALT</t>
  </si>
  <si>
    <t>AWO</t>
  </si>
  <si>
    <t>CAM</t>
  </si>
  <si>
    <t>EJB</t>
  </si>
  <si>
    <t>HCA</t>
  </si>
  <si>
    <t>LBR</t>
  </si>
  <si>
    <t>M1H</t>
  </si>
  <si>
    <t>M1L</t>
  </si>
  <si>
    <t>M1Z</t>
  </si>
  <si>
    <t>M2H</t>
  </si>
  <si>
    <t>M2L</t>
  </si>
  <si>
    <t>M2Z</t>
  </si>
  <si>
    <t>M3H</t>
  </si>
  <si>
    <t>M3L</t>
  </si>
  <si>
    <t>M3Z</t>
  </si>
  <si>
    <t>M4H</t>
  </si>
  <si>
    <t>M4L</t>
  </si>
  <si>
    <t>M4Z</t>
  </si>
  <si>
    <t>M5H</t>
  </si>
  <si>
    <t>M5L</t>
  </si>
  <si>
    <t>M5Z</t>
  </si>
  <si>
    <t>ME1</t>
  </si>
  <si>
    <t>MTD</t>
  </si>
  <si>
    <t>OP2</t>
  </si>
  <si>
    <t>OPX</t>
  </si>
  <si>
    <t>OSP</t>
  </si>
  <si>
    <t>P1</t>
  </si>
  <si>
    <t>P1A</t>
  </si>
  <si>
    <t>P2</t>
  </si>
  <si>
    <t>P3</t>
  </si>
  <si>
    <t>P4</t>
  </si>
  <si>
    <t>P5</t>
  </si>
  <si>
    <t>P6</t>
  </si>
  <si>
    <t>P7</t>
  </si>
  <si>
    <t>P8</t>
  </si>
  <si>
    <t>PME</t>
  </si>
  <si>
    <t>PU1</t>
  </si>
  <si>
    <t>PU2</t>
  </si>
  <si>
    <t>PU3</t>
  </si>
  <si>
    <t>PU4</t>
  </si>
  <si>
    <t>PU5</t>
  </si>
  <si>
    <t>PX</t>
  </si>
  <si>
    <t>PX1</t>
  </si>
  <si>
    <t>PX3</t>
  </si>
  <si>
    <t>SHT</t>
  </si>
  <si>
    <t>UNK</t>
  </si>
  <si>
    <t>Added SAN1</t>
  </si>
  <si>
    <t>LGB</t>
  </si>
  <si>
    <t>MPA</t>
  </si>
  <si>
    <t>P2A</t>
  </si>
  <si>
    <t>PX2</t>
  </si>
  <si>
    <t>Added ALP1</t>
  </si>
  <si>
    <t>M1</t>
  </si>
  <si>
    <t>M2</t>
  </si>
  <si>
    <t>M3</t>
  </si>
  <si>
    <t>M4</t>
  </si>
  <si>
    <t>M5</t>
  </si>
  <si>
    <t>OS</t>
  </si>
  <si>
    <t>VDE</t>
  </si>
  <si>
    <t>VMA</t>
  </si>
  <si>
    <t>VMD</t>
  </si>
  <si>
    <t>VME</t>
  </si>
  <si>
    <t>VMI</t>
  </si>
  <si>
    <t>VMN</t>
  </si>
  <si>
    <t>VMS</t>
  </si>
  <si>
    <t>VMW</t>
  </si>
  <si>
    <t>Added KIN1</t>
  </si>
  <si>
    <t>OBSOLETE</t>
  </si>
  <si>
    <t>DISTRIBUTION</t>
  </si>
  <si>
    <t>BKK THB - JPMC TH</t>
  </si>
  <si>
    <t>BKK USD - JPMC TH</t>
  </si>
  <si>
    <t>BKK EUR - JPMC TH</t>
  </si>
  <si>
    <t>THQ THB - JPMC TH</t>
  </si>
  <si>
    <t>HON VND - Citi VN</t>
  </si>
  <si>
    <t>HON USD - Citi VN</t>
  </si>
  <si>
    <t>All SEA Sites</t>
  </si>
  <si>
    <t>BAN1 and SIN1</t>
  </si>
  <si>
    <t>FPE</t>
  </si>
  <si>
    <t>FIELD SERVICE PROTEIN DEPT EXP</t>
  </si>
  <si>
    <t>FLE</t>
  </si>
  <si>
    <t>FIELD SERVICE LIQUID FOODS DEPT EXP</t>
  </si>
  <si>
    <t>FTE</t>
  </si>
  <si>
    <t>FIELD SERVICE THERMAL DEPT EXP</t>
  </si>
  <si>
    <t>BAN1 &amp; SIN1</t>
  </si>
  <si>
    <t>BONDED WAREHOUSE FREE ZONE</t>
  </si>
  <si>
    <t>999/5-8 MOO 15 TAMBOL BANGSAOTHONG</t>
  </si>
  <si>
    <t>AMPHUR BANGSAOTHONG</t>
  </si>
  <si>
    <t>SAMUTPRAKARN</t>
  </si>
  <si>
    <t>End User Type Look Up</t>
  </si>
  <si>
    <t>AM Product</t>
  </si>
  <si>
    <t>Letters</t>
  </si>
  <si>
    <t>Words</t>
  </si>
  <si>
    <t>A</t>
  </si>
  <si>
    <t>AMOT</t>
  </si>
  <si>
    <t>EQ</t>
  </si>
  <si>
    <t>EQOT</t>
  </si>
  <si>
    <t>RB</t>
  </si>
  <si>
    <t>AM Product Over Time</t>
  </si>
  <si>
    <t>Equipment Over Time</t>
  </si>
  <si>
    <t>Install</t>
  </si>
  <si>
    <t>AM Rebuild</t>
  </si>
  <si>
    <t>AM Service/Svc Cont</t>
  </si>
  <si>
    <t>CNE125</t>
  </si>
  <si>
    <t>CNE545</t>
  </si>
  <si>
    <t>CNE520</t>
  </si>
  <si>
    <t>CNS125</t>
  </si>
  <si>
    <t>ICA125</t>
  </si>
  <si>
    <t>ICA130</t>
  </si>
  <si>
    <t>ICA134</t>
  </si>
  <si>
    <t>ICA135</t>
  </si>
  <si>
    <t>ICA400</t>
  </si>
  <si>
    <t>ICA415</t>
  </si>
  <si>
    <t>ICA420</t>
  </si>
  <si>
    <t>ICA438</t>
  </si>
  <si>
    <t>ICA455</t>
  </si>
  <si>
    <t>ICA160</t>
  </si>
  <si>
    <t>ICA480</t>
  </si>
  <si>
    <t>CNS520</t>
  </si>
  <si>
    <t>AM Service</t>
  </si>
  <si>
    <t>Not Loaded as Prod Code</t>
  </si>
  <si>
    <t>Vend Cat Code</t>
  </si>
  <si>
    <t>UC4 Desc</t>
  </si>
  <si>
    <t>F</t>
  </si>
  <si>
    <t>THQ</t>
  </si>
  <si>
    <t>THQ1</t>
  </si>
  <si>
    <t>CNI545</t>
  </si>
  <si>
    <t>FCI545</t>
  </si>
  <si>
    <t>FCI525</t>
  </si>
  <si>
    <t>FCI400</t>
  </si>
  <si>
    <t>FCI135</t>
  </si>
  <si>
    <t>FCI535</t>
  </si>
  <si>
    <t>CNS545</t>
  </si>
  <si>
    <t>CNI415</t>
  </si>
  <si>
    <t>CNI125</t>
  </si>
  <si>
    <t>BBS438</t>
  </si>
  <si>
    <t>CNS490</t>
  </si>
  <si>
    <t>CNS415</t>
  </si>
  <si>
    <t>EAI545</t>
  </si>
  <si>
    <t>CNI535</t>
  </si>
  <si>
    <t>EAS420</t>
  </si>
  <si>
    <t>BBI438</t>
  </si>
  <si>
    <t>CNCOU</t>
  </si>
  <si>
    <t>CNSC</t>
  </si>
  <si>
    <t>RRSC</t>
  </si>
  <si>
    <t>Canning-Courtsey</t>
  </si>
  <si>
    <t>Freezing &amp; Cooking-Courtsey</t>
  </si>
  <si>
    <t>BKK1</t>
  </si>
  <si>
    <t>BKK1 &amp; SIN1</t>
  </si>
  <si>
    <t>BKK! &amp; SIN1</t>
  </si>
  <si>
    <t>AVSC</t>
  </si>
  <si>
    <t>BBSC</t>
  </si>
  <si>
    <t>EXSC</t>
  </si>
  <si>
    <t>EASC</t>
  </si>
  <si>
    <t>FPSC</t>
  </si>
  <si>
    <t>FSSC</t>
  </si>
  <si>
    <t>HYSC</t>
  </si>
  <si>
    <t>PLSC</t>
  </si>
  <si>
    <t>TTSC</t>
  </si>
  <si>
    <t>PC4105</t>
  </si>
  <si>
    <t>PROCARE 5% DISC (GCM &amp; DD)</t>
  </si>
  <si>
    <t>Test:
PilotC_1JBT</t>
  </si>
  <si>
    <t>Test:
PilotC_BKK1</t>
  </si>
  <si>
    <t>Test:
PilotC_THQ1</t>
  </si>
  <si>
    <t>Test:
PilotC_SIN1</t>
  </si>
  <si>
    <t>FC520</t>
  </si>
  <si>
    <t>CN520</t>
  </si>
  <si>
    <t>CN125</t>
  </si>
  <si>
    <t>EX130</t>
  </si>
  <si>
    <t>FC135</t>
  </si>
  <si>
    <t>EA134</t>
  </si>
  <si>
    <t>AV160</t>
  </si>
  <si>
    <t>FC400</t>
  </si>
  <si>
    <t>FS415</t>
  </si>
  <si>
    <t>EA420</t>
  </si>
  <si>
    <t>BB438</t>
  </si>
  <si>
    <t>BB455</t>
  </si>
  <si>
    <t>PL480</t>
  </si>
  <si>
    <t>FC521</t>
  </si>
  <si>
    <t>FC545</t>
  </si>
  <si>
    <t>HY455</t>
  </si>
  <si>
    <t>CN490</t>
  </si>
  <si>
    <t>FC500</t>
  </si>
  <si>
    <t>FC525</t>
  </si>
  <si>
    <t>BKK</t>
  </si>
  <si>
    <t>AG120</t>
  </si>
  <si>
    <t>CN415</t>
  </si>
  <si>
    <t>EA320</t>
  </si>
  <si>
    <t>FC450</t>
  </si>
  <si>
    <t>FC490</t>
  </si>
  <si>
    <t>FC505</t>
  </si>
  <si>
    <t>FC510</t>
  </si>
  <si>
    <t>FC515</t>
  </si>
  <si>
    <t>FC530</t>
  </si>
  <si>
    <t>FC535</t>
  </si>
  <si>
    <t>FC540</t>
  </si>
  <si>
    <t>FC900</t>
  </si>
  <si>
    <t>TT165</t>
  </si>
  <si>
    <t>ICC167</t>
  </si>
  <si>
    <t>HD 207173</t>
  </si>
  <si>
    <t>IC-Clearing-FTNON USA Inc</t>
  </si>
  <si>
    <t>ICC428</t>
  </si>
  <si>
    <t>IC-Clearing-Schroder Manufacturing</t>
  </si>
  <si>
    <t>AVI160</t>
  </si>
  <si>
    <t>AGS120</t>
  </si>
  <si>
    <t>AVS160</t>
  </si>
  <si>
    <t>EXS130</t>
  </si>
  <si>
    <t>FCS490</t>
  </si>
  <si>
    <t>FCS505</t>
  </si>
  <si>
    <t>FSS415</t>
  </si>
  <si>
    <t>HYS455</t>
  </si>
  <si>
    <t>ICA521</t>
  </si>
  <si>
    <t>PLS480</t>
  </si>
  <si>
    <t>ICA120</t>
  </si>
  <si>
    <t>ICA490</t>
  </si>
  <si>
    <t>ICA500</t>
  </si>
  <si>
    <t>ICA520</t>
  </si>
  <si>
    <t>ICA525</t>
  </si>
  <si>
    <t>ICA530</t>
  </si>
  <si>
    <t>ICA545</t>
  </si>
  <si>
    <t>ICA900</t>
  </si>
  <si>
    <t>ICA505</t>
  </si>
  <si>
    <t>ICA320</t>
  </si>
  <si>
    <t>ICA510</t>
  </si>
  <si>
    <t>ICA535</t>
  </si>
  <si>
    <t>ICA540</t>
  </si>
  <si>
    <t>ICA550</t>
  </si>
  <si>
    <t>ICA515</t>
  </si>
  <si>
    <t>Seed:
Seed_THQ1</t>
  </si>
  <si>
    <t>JB</t>
  </si>
  <si>
    <t>LM</t>
  </si>
  <si>
    <t>LP</t>
  </si>
  <si>
    <t>Added to BKK1</t>
  </si>
  <si>
    <t>CNAM</t>
  </si>
  <si>
    <t>Initialize Inventory Month End Data</t>
  </si>
  <si>
    <t>For Thai Localization only</t>
  </si>
  <si>
    <t>Only needed with AP Advantage</t>
  </si>
  <si>
    <t>Only needed when Jobs are used</t>
  </si>
  <si>
    <t>BKK1 &amp; THQ1</t>
  </si>
  <si>
    <t>FREEZING &amp; COOKING</t>
  </si>
  <si>
    <t>LIQUID FOODS</t>
  </si>
  <si>
    <t>NEW YEAR EVE</t>
  </si>
  <si>
    <t>CONSTITUTION DAY</t>
  </si>
  <si>
    <t>THAI NATIONAL FATHER DAY</t>
  </si>
  <si>
    <t>CHULALONGKORN MEMORIAL DAY</t>
  </si>
  <si>
    <t>HM THE LATE KING MEMORIAL DAY</t>
  </si>
  <si>
    <t>HM THE QUEEN'S BIRTHDAY</t>
  </si>
  <si>
    <t>HM KING RAMA X'S BIRTHDAY</t>
  </si>
  <si>
    <t>ASARNHA BUCHA DAY</t>
  </si>
  <si>
    <t>VISAKA BUCHA DAY</t>
  </si>
  <si>
    <t>NATIONAL LABOUR DAY</t>
  </si>
  <si>
    <t>SONGKRAN FESTIVAL</t>
  </si>
  <si>
    <t>CHAKRI MEMMORIAL DAY</t>
  </si>
  <si>
    <t>MAKHA BUCHA DAY</t>
  </si>
  <si>
    <t>nimmonn</t>
  </si>
  <si>
    <t>aduljin</t>
  </si>
  <si>
    <t>kaewtas</t>
  </si>
  <si>
    <t>noisaep</t>
  </si>
  <si>
    <t>chengjo</t>
  </si>
  <si>
    <t>sapkhun</t>
  </si>
  <si>
    <t>\\JBTMANPFIL01\SL9Data\Hyperion</t>
  </si>
  <si>
    <t>Thailand International</t>
  </si>
  <si>
    <t>For CORP &amp; FHQ1 HD 208229</t>
  </si>
  <si>
    <t>WH5301</t>
  </si>
  <si>
    <t>WHT PND53 1%</t>
  </si>
  <si>
    <t>WHT PND53 3%</t>
  </si>
  <si>
    <t>WHT PND53 5%</t>
  </si>
  <si>
    <t>WH5303</t>
  </si>
  <si>
    <t>WH5305</t>
  </si>
  <si>
    <t>WH0301</t>
  </si>
  <si>
    <t>WH0303</t>
  </si>
  <si>
    <t>WH0305</t>
  </si>
  <si>
    <t>WHT PND03 1%</t>
  </si>
  <si>
    <t>WHT PND03 3%</t>
  </si>
  <si>
    <t>WHT PND03 5%</t>
  </si>
  <si>
    <t>PC3303</t>
  </si>
  <si>
    <t>PROCARE 3% DISC (TWIN DRUM OVEN/STN)</t>
  </si>
  <si>
    <t>G07</t>
  </si>
  <si>
    <t>GEX</t>
  </si>
  <si>
    <t>V00</t>
  </si>
  <si>
    <t>V10</t>
  </si>
  <si>
    <t>V07S</t>
  </si>
  <si>
    <t>VAT 7% SUSPENSE</t>
  </si>
  <si>
    <t>VEX</t>
  </si>
  <si>
    <t>V07</t>
  </si>
  <si>
    <t>WH53</t>
  </si>
  <si>
    <t>WH03</t>
  </si>
  <si>
    <t>THAI WH TAX PND53 - CORPORATE</t>
  </si>
  <si>
    <t>VAT Payable</t>
  </si>
  <si>
    <t>VAT07S</t>
  </si>
  <si>
    <t>Intercompany - Aftermarket</t>
  </si>
  <si>
    <t>Intercompany - Warranty (Billable)</t>
  </si>
  <si>
    <t>Intercompany - New Install</t>
  </si>
  <si>
    <t>Aftermarket - ProCare</t>
  </si>
  <si>
    <t>Warranty (Non-Billable)</t>
  </si>
  <si>
    <t>WH54</t>
  </si>
  <si>
    <t>THAI WH TAX PND54 - OVERSEA</t>
  </si>
  <si>
    <t>APTS</t>
  </si>
  <si>
    <t>APT SHOWFREIGHT &amp; LOGISTICS GROUP</t>
  </si>
  <si>
    <t>VSER</t>
  </si>
  <si>
    <t>V-SERVE GROUP</t>
  </si>
  <si>
    <t>NIPPON EXPRESS</t>
  </si>
  <si>
    <t>NIPP</t>
  </si>
  <si>
    <t>DPEX</t>
  </si>
  <si>
    <t>CEVA</t>
  </si>
  <si>
    <t>CEVA LOGESTICS</t>
  </si>
  <si>
    <t>DPEX WORLDWIDE</t>
  </si>
  <si>
    <t xml:space="preserve">MAINFREIGHT LOGISTICS         </t>
  </si>
  <si>
    <t>SP TRANS CO</t>
  </si>
  <si>
    <t>SPTR</t>
  </si>
  <si>
    <t>carrier_code</t>
  </si>
  <si>
    <t>carrier_name</t>
  </si>
  <si>
    <t>carrier_num</t>
  </si>
  <si>
    <t>94E76FED-AE7A-42D9-958B-4670419EDA50</t>
  </si>
  <si>
    <t>55501719-8470-4D0C-8A6C-0A6C817FCD7D</t>
  </si>
  <si>
    <t>816B838A-418F-4E41-B848-ED774845B85A</t>
  </si>
  <si>
    <t>384CC96F-A7F7-48F7-92E5-5F809A4A2BED</t>
  </si>
  <si>
    <t>93737FB3-B135-4F0E-947B-D1950EB0A001</t>
  </si>
  <si>
    <t>C9E5E398-C357-4E76-AAFC-5EB29D6086EE</t>
  </si>
  <si>
    <t>CF4ABBDF-E71A-403F-9D66-A1B01E24E982</t>
  </si>
  <si>
    <t>C8727370-2CCB-451B-9E18-F62D87E980BF</t>
  </si>
  <si>
    <t>2D8F3984-10F3-4E41-8737-FA8EBE921B18</t>
  </si>
  <si>
    <t>E13E30ED-8C38-4984-ACA4-F3569E52D51F</t>
  </si>
  <si>
    <t>74EF4778-9514-4668-AE59-D7B03824C9BF</t>
  </si>
  <si>
    <t>68346966-E280-4E14-8C40-F63F7C0F4AED</t>
  </si>
  <si>
    <t>D337D1A2-61CD-439B-8AE9-A0625D3EE23B</t>
  </si>
  <si>
    <t>25D870A2-F08F-49BF-930E-C1176761723B</t>
  </si>
  <si>
    <t>F7658F82-F155-48BB-9626-E3BBAF4288D7</t>
  </si>
  <si>
    <t>E1A65B18-FAAE-4F92-A91D-CC6BD1729165</t>
  </si>
  <si>
    <t>F65EDEEC-ED87-4213-91F5-80F2A6743025</t>
  </si>
  <si>
    <t>1D060BC3-6460-4557-A392-B5CFD05DE89C</t>
  </si>
  <si>
    <t>1BBE60B7-F393-4F86-81C3-C8CDB3BBFFC9</t>
  </si>
  <si>
    <t>7BBFC75C-250C-471F-A107-93E83BEC199B</t>
  </si>
  <si>
    <t>7E98E899-6593-46B0-8853-28E2E1614C0C</t>
  </si>
  <si>
    <t>4CEA1923-56E4-49B5-B6BC-BC082CE70A03</t>
  </si>
  <si>
    <t>DBD90670-2B0A-4332-90C8-0D3EAD8FAE49</t>
  </si>
  <si>
    <t>C4BBF918-0FE2-43D3-BBFE-9D377A054E20</t>
  </si>
  <si>
    <t>725BEC58-9A5B-4481-B3D4-17F93691977E</t>
  </si>
  <si>
    <t>4DDB2C8D-25D2-4B39-B0C6-A8481CABC7DB</t>
  </si>
  <si>
    <t>C509E506-1882-4269-B42D-B1B076B2AD97</t>
  </si>
  <si>
    <t>EC9D1F71-C6EB-4A10-8975-F0BDB97173DD</t>
  </si>
  <si>
    <t>FD35F75C-B73D-4E33-97E4-6257E43F97DC</t>
  </si>
  <si>
    <t>6EE1324A-4A27-4E28-9E77-DBBFAAF232F5</t>
  </si>
  <si>
    <t>23AA28AF-47C7-48BE-8A4E-12C4A761DDB1</t>
  </si>
  <si>
    <t>87EFBF42-5E8C-4D0C-80D4-8BC4D915DECE</t>
  </si>
  <si>
    <t>4E0CC169-8263-46E9-AB0E-EE7764C7BB85</t>
  </si>
  <si>
    <t>585969A0-1338-4F9B-9E45-A7ECDBA41F70</t>
  </si>
  <si>
    <t>3CD59D7F-CC6B-4600-9292-3501D0069D7D</t>
  </si>
  <si>
    <t>2A60634D-5478-4AB1-9D1E-73121B92FB69</t>
  </si>
  <si>
    <t>667DFB17-719E-4482-8268-D52F22FA769D</t>
  </si>
  <si>
    <t>4455BDDD-D570-4A19-A398-12A99AC435B4</t>
  </si>
  <si>
    <t>933D6B72-2D7F-4495-912F-E6FE957DE986</t>
  </si>
  <si>
    <t>61A04ED7-ABFA-4E8A-AC6C-E43535B18F9A</t>
  </si>
  <si>
    <t>50FB55D5-024A-4A3D-B2FA-BCCDA889B1FD</t>
  </si>
  <si>
    <t>62D6D069-1BD8-4E79-9DF8-87D3672F4ED2</t>
  </si>
  <si>
    <t>5F53BBD5-7AA2-452E-9919-BA265AFE4333</t>
  </si>
  <si>
    <t>0DEDA436-BA8C-46B9-A4FA-1F0B778E1AA1</t>
  </si>
  <si>
    <t>1FC9C7A0-A53E-4EB5-84C0-B858881CB20F</t>
  </si>
  <si>
    <t>882436CF-893A-4E97-BA7D-B2EB355A6402</t>
  </si>
  <si>
    <t>366C4012-F4D7-44CA-AD2A-CD97E5CD6302</t>
  </si>
  <si>
    <t>A039CDC5-D39B-412F-8F1C-DF4846ECD4FD</t>
  </si>
  <si>
    <t>8F3A8778-8856-43E5-9C59-8459E1067123</t>
  </si>
  <si>
    <t>5AF42BEE-8AEB-4DE1-86AE-85CE79A8B18E</t>
  </si>
  <si>
    <t>871E1A2D-186A-4C11-9DCE-EC47DE6B7FD1</t>
  </si>
  <si>
    <t>67977057-F902-43BF-B374-A3D34D5D179D</t>
  </si>
  <si>
    <t>188EC750-AFAE-466C-BE2E-720E0F8D771A</t>
  </si>
  <si>
    <t>68E9EBD5-8753-4767-B2BA-978F3A760337</t>
  </si>
  <si>
    <t>08F504B9-8007-4A4F-8B46-75162DD985F8</t>
  </si>
  <si>
    <t>534A1B78-53EB-4C25-937E-0418C8473FBA</t>
  </si>
  <si>
    <t>5EF2E627-6B2D-4292-9667-1E1E457060A4</t>
  </si>
  <si>
    <t>C18FBD86-A1CE-4DEE-A797-CC700E1C031C</t>
  </si>
  <si>
    <t>CA4501D3-655E-4A61-8124-AE6819BDD8EC</t>
  </si>
  <si>
    <t>A5A2EE94-3092-445D-87F0-AFCF02C6458F</t>
  </si>
  <si>
    <t>651DEC78-90F4-41AD-9C0D-E1A7A9CB7E15</t>
  </si>
  <si>
    <t>A2F8A093-D719-4147-A55C-27D29EF57C73</t>
  </si>
  <si>
    <t>603AE6A5-431D-4A49-805A-E31B642C8200</t>
  </si>
  <si>
    <t>88880D97-7A70-40FC-897A-D93A4695BD58</t>
  </si>
  <si>
    <t>3A303D1F-4196-4036-85EC-F9B04E6C446A</t>
  </si>
  <si>
    <t>8672BFAC-EC94-4258-B956-52241B2036B2</t>
  </si>
  <si>
    <t>2EF7DE24-B388-4564-AEAC-5B8E74C71E07</t>
  </si>
  <si>
    <t>C2761F15-972E-41E7-AF79-884ED5847E20</t>
  </si>
  <si>
    <t>F24F4641-D1F5-4F9D-B111-DF03EB81C56E</t>
  </si>
  <si>
    <t>C6CB411D-A4C1-408C-89CC-B7B3DF51B624</t>
  </si>
  <si>
    <t>F83AE3DD-1EB8-427D-AA04-A13E260B662C</t>
  </si>
  <si>
    <t>63BFB501-E254-4D70-B2C8-D147C2A7C287</t>
  </si>
  <si>
    <t>THAI WH TAX PND03 - INDIVIDUAL</t>
  </si>
  <si>
    <t>HD 215344</t>
  </si>
  <si>
    <t>MAD</t>
  </si>
  <si>
    <t>DH</t>
  </si>
  <si>
    <t>Moroccan Dirham</t>
  </si>
  <si>
    <t>ICC476</t>
  </si>
  <si>
    <t>ICC479</t>
  </si>
  <si>
    <t>HD 215070</t>
  </si>
  <si>
    <t>IC-Clearing-FTNON Almelo BV</t>
  </si>
  <si>
    <t>IC-Clearing-FTNON Horst BV</t>
  </si>
  <si>
    <t>Seed:
Seed_BKK1</t>
  </si>
  <si>
    <t>Seed:
Seed_KOR1</t>
  </si>
  <si>
    <t>Seed:
Seed_IDN1</t>
  </si>
  <si>
    <t>Seed:
Seed_IDR</t>
  </si>
  <si>
    <t>Seed:
Seed_PHP</t>
  </si>
  <si>
    <t>Seed:
Seed_PHL1</t>
  </si>
  <si>
    <t>IDN1</t>
  </si>
  <si>
    <t>Indonesia (IDR)</t>
  </si>
  <si>
    <t>Shanghai Holdings (USD)</t>
  </si>
  <si>
    <t>Kunshan Holdings (USD)</t>
  </si>
  <si>
    <t>Ningbo Holdings (USD)</t>
  </si>
  <si>
    <t>Shenzhen Holdings (USD)</t>
  </si>
  <si>
    <t>KOR1</t>
  </si>
  <si>
    <t>South Korea (USD)</t>
  </si>
  <si>
    <t>PHL1</t>
  </si>
  <si>
    <t>Philippines (PHP)</t>
  </si>
  <si>
    <t>Template</t>
  </si>
  <si>
    <t>Japan (JPY)</t>
  </si>
  <si>
    <t>VAT12</t>
  </si>
  <si>
    <t>VAT 12%</t>
  </si>
  <si>
    <t>SAN only</t>
  </si>
  <si>
    <t>Added for PRs</t>
  </si>
  <si>
    <t>SUPPLIES</t>
  </si>
  <si>
    <t>Added to SEA</t>
  </si>
  <si>
    <t>sBKK1</t>
  </si>
  <si>
    <t>JBT's</t>
  </si>
  <si>
    <t>HelpDesk 208257, Duplicate of PC3203 removed 3/5/19</t>
  </si>
  <si>
    <t>sSEA</t>
  </si>
  <si>
    <t>transport</t>
  </si>
  <si>
    <t>carrier_service_type</t>
  </si>
  <si>
    <t>active_for_customer_portal</t>
  </si>
  <si>
    <t>international</t>
  </si>
  <si>
    <t>8469C13F-AA60-450A-BC14-8469D7B956F6</t>
  </si>
  <si>
    <t>5CB854FE-E3F2-47D5-BC61-564FC790883E</t>
  </si>
  <si>
    <t>4DAFA8B5-8495-4FEC-AC97-246B1F2FCBB1</t>
  </si>
  <si>
    <t>3BFB569E-952F-4CC9-A6BD-3D86002B46D5</t>
  </si>
  <si>
    <t>D50039FE-26FA-41A3-9F05-8D767310E6D1</t>
  </si>
  <si>
    <t>1BF32DA0-161F-45BE-9B6B-2F5AB747C9E1</t>
  </si>
  <si>
    <t>9F468D59-B2A6-4537-A153-145080AC798C</t>
  </si>
  <si>
    <t>B89A5B95-CE6D-4F13-9052-C76693584617</t>
  </si>
  <si>
    <t>F913C72A-61D4-4762-8A16-AEC6009974D4</t>
  </si>
  <si>
    <t>6FD88101-FCB0-4810-86AC-383A2D447F78</t>
  </si>
  <si>
    <t>A1419DC7-D5FF-49CC-B239-A5192BED4C51</t>
  </si>
  <si>
    <t>4E04463D-4015-440C-8BBC-F8B8B31A91DD</t>
  </si>
  <si>
    <t>7EF85C83-9165-4FB0-828E-E2E7D4A85B9B</t>
  </si>
  <si>
    <t>41A14CE9-9E0E-406D-AC82-237636DAF9AE</t>
  </si>
  <si>
    <t>D281FA66-2B97-4F88-9410-E94080DD505B</t>
  </si>
  <si>
    <t>6E8AAA5A-5397-4104-9131-13BECCE3FF07</t>
  </si>
  <si>
    <t>4A36318B-D0B3-49AE-A8F2-0E341277BE0B</t>
  </si>
  <si>
    <t>ECC4DC32-8F77-4D71-AF0E-F2ADCEDA7991</t>
  </si>
  <si>
    <t>6BBF7F08-98CE-4E65-91EE-79E2C820F58E</t>
  </si>
  <si>
    <t>85FF71B4-C452-4B4A-B934-7011A41D39CF</t>
  </si>
  <si>
    <t>C21C5367-06EC-4754-98FB-50370BB89045</t>
  </si>
  <si>
    <t>9CFE0F8E-1C1E-4CF0-9DF7-EC6063925CC7</t>
  </si>
  <si>
    <t>3551F08C-EB83-4A3D-BA61-FA42DD98C178</t>
  </si>
  <si>
    <t>1C6C0E26-248F-46FA-A7D9-2F59FE58BF48</t>
  </si>
  <si>
    <t>0C27FA11-230A-49F5-8782-A2623A5724AD</t>
  </si>
  <si>
    <t>CF42F3FE-BB8C-4251-BC9F-8DF4027B6F57</t>
  </si>
  <si>
    <t>9DE61715-DD85-42F5-8200-640AF87DFD78</t>
  </si>
  <si>
    <t>BBE925C8-DB65-432F-B0D8-1C96BB8F8FD9</t>
  </si>
  <si>
    <t>3DB46F73-B745-4383-9975-F80C26CA2B06</t>
  </si>
  <si>
    <t>9E004699-0CDB-4BAE-87A4-760D434A8134</t>
  </si>
  <si>
    <t>492F4EC5-327B-43A2-9649-BA913ACC16A8</t>
  </si>
  <si>
    <t>BBDEAEE0-D502-4F13-940B-8EAB9A7924FE</t>
  </si>
  <si>
    <t>67214DBF-185C-4E0F-A20C-358D413FA698</t>
  </si>
  <si>
    <t>11740681-B47B-4CA1-A41F-05BC273F4DD3</t>
  </si>
  <si>
    <t>623AEA63-D365-440F-93BD-6CD1478D8973</t>
  </si>
  <si>
    <t>59BF5975-A6E3-4372-9238-076C97C6D1B8</t>
  </si>
  <si>
    <t>A2B93DE7-6DBD-43D2-AD45-B16BA4D17462</t>
  </si>
  <si>
    <t>2BCD92FD-0770-4E6A-B6B7-6CE6B7C13F2A</t>
  </si>
  <si>
    <t>6963247A-4409-42F1-8B70-D2A35240D600</t>
  </si>
  <si>
    <t>8B8F9DCE-8DF9-49B6-98F7-FD209C689971</t>
  </si>
  <si>
    <t>50E9717A-3B89-4CF0-AD6F-19FCF1366102</t>
  </si>
  <si>
    <t>FF7D9A01-101A-42EE-B5EB-6F38838A16A9</t>
  </si>
  <si>
    <t>FF27C1BE-8CB7-4631-91D1-CC403409226D</t>
  </si>
  <si>
    <t>9CC438C0-AAF5-449E-8DC9-738B64EE7D9B</t>
  </si>
  <si>
    <t>3738B865-54CC-472D-A942-1A85E5BC7D2C</t>
  </si>
  <si>
    <t>1AE6F34B-64A3-41AC-8580-D4A1FF9A2ED0</t>
  </si>
  <si>
    <t>B23A9F31-2A29-4B9E-A90F-99DEFF77D41D</t>
  </si>
  <si>
    <t>4A8FAB11-A1C8-4AF5-ABEE-C0CD0CCE5226</t>
  </si>
  <si>
    <t>D9649653-1D59-4438-B342-D91E588C18E8</t>
  </si>
  <si>
    <t>54FFF1FF-D00D-4A49-99CF-84BFD296EA4A</t>
  </si>
  <si>
    <t>494D5B05-9175-4DB8-8F26-61D31E020C87</t>
  </si>
  <si>
    <t>09C9315D-2F7B-44C7-A681-5CE2B63D1199</t>
  </si>
  <si>
    <t>6D5C5E21-E03E-4F23-9EDF-9FEBA2375CBE</t>
  </si>
  <si>
    <t>A4A7B16A-33F2-479A-9D5A-A3C9ADCBAC8F</t>
  </si>
  <si>
    <t>61BCC9C9-A0B8-4345-93BF-0FB97808928A</t>
  </si>
  <si>
    <t>6EEB18E0-A708-4EF5-9317-59E0F77AFE8B</t>
  </si>
  <si>
    <t>0B963090-D1A9-4DE0-ADF7-A921AF5C49FC</t>
  </si>
  <si>
    <t>BCA6F91E-130A-41F9-AAF8-4A67C6AFE05F</t>
  </si>
  <si>
    <t>F6E398D1-2FF7-4B39-9573-6434DC0CB02F</t>
  </si>
  <si>
    <t>9BEC6C10-2D0C-4D54-9802-825DB9B14B5A</t>
  </si>
  <si>
    <t>08DA7552-4DD2-4B37-80A8-BBD4D3C8B203</t>
  </si>
  <si>
    <t>16298E85-700E-4A73-9C12-81BD27BC1CF3</t>
  </si>
  <si>
    <t>6EE7D052-5BF1-4E82-8679-FBED16D56732</t>
  </si>
  <si>
    <t>76007F07-D6F3-48D3-BDAF-883D296A4CC2</t>
  </si>
  <si>
    <t>F4BF2F02-18D9-4361-B7A8-9D3C217893C1</t>
  </si>
  <si>
    <t>A0EC9121-DEE8-4BD3-9356-471B2E4EED55</t>
  </si>
  <si>
    <t>0D89085F-9AFC-4742-AEEC-16ADE417C7F4</t>
  </si>
  <si>
    <t>559B7034-A8D2-41E2-9DAA-2D467B2DD8F3</t>
  </si>
  <si>
    <t>8B62DE31-9C61-4CEF-B78D-3FEC8D66E76A</t>
  </si>
  <si>
    <t>94CF34D7-DCD8-46EB-9303-152687B671CB</t>
  </si>
  <si>
    <t>36553EBA-0CBF-499A-8F08-A66482BD4A2E</t>
  </si>
  <si>
    <t>BA354848-6CC9-4658-97C7-D50C83FA39C5</t>
  </si>
  <si>
    <t>9B4F7B13-E7AB-40CC-BAB8-8EA80ABE2786</t>
  </si>
  <si>
    <t>93CF9DBB-40F7-48AC-8885-7267C1F2FFC4</t>
  </si>
  <si>
    <t>97E2533C-8CD4-4D29-A134-70F5835667D3</t>
  </si>
  <si>
    <t>0EBE1A93-109C-435F-85F0-F80949BBE631</t>
  </si>
  <si>
    <t>27F99FA0-F059-49F2-8522-FBCF7857C6D1</t>
  </si>
  <si>
    <t>49EC864F-D039-4249-B73B-E9DAEFFA7604</t>
  </si>
  <si>
    <t>9F1B602A-0231-483E-851A-06BC1DD4255D</t>
  </si>
  <si>
    <t>8161C0F2-1789-449C-AFA2-A777CBBD0E38</t>
  </si>
  <si>
    <t>E9DEC84A-E10F-4FA1-9827-DFBF343FA562</t>
  </si>
  <si>
    <t>9820BB90-7A28-4D0D-BBC0-C917B803E4B2</t>
  </si>
  <si>
    <t>2E7ED969-E4C8-4110-ADE6-A8CE4ACB342F</t>
  </si>
  <si>
    <t>BF2AB8AE-0C6A-4541-8C14-389E29177D32</t>
  </si>
  <si>
    <t>65312206-5BC1-411B-95B6-12947FC4112F</t>
  </si>
  <si>
    <t>E82218B3-B506-41DD-BC61-9FC65317341C</t>
  </si>
  <si>
    <t>04023A4F-12ED-4D22-87A3-246AAC97BA3D</t>
  </si>
  <si>
    <t>63DB0526-463D-4ED7-83E1-E23C2DD338DF</t>
  </si>
  <si>
    <t>F7C16DE0-54EA-4EF6-8F42-225833549534</t>
  </si>
  <si>
    <t>1CE54E58-9A54-44FE-A62C-15A4D460FF93</t>
  </si>
  <si>
    <t>80193B4E-44CA-4B7E-80FC-F1ACE64DA2B1</t>
  </si>
  <si>
    <t>F2255C7B-0149-4F26-B5F6-2BA1DE1E9E83</t>
  </si>
  <si>
    <t>C7CAA613-ECAD-4E50-9C8E-7398D6426D60</t>
  </si>
  <si>
    <t>4FFF5879-6FDF-419C-912E-FB85FD281267</t>
  </si>
  <si>
    <t>1C5108AD-2866-40F9-BD06-C6351C0F9913</t>
  </si>
  <si>
    <t>76BA7539-8B98-4E71-AB60-B42F3C9DFE95</t>
  </si>
  <si>
    <t>61A50CF5-143B-4A7E-AE6C-7B200A43C483</t>
  </si>
  <si>
    <t>3BF65176-818E-4323-8BBC-3D8F430DB592</t>
  </si>
  <si>
    <t>B0901405-A93F-44AA-8F42-677724FEAE78</t>
  </si>
  <si>
    <t>2580CBCE-70D9-41F6-8EEC-D9963D5039A6</t>
  </si>
  <si>
    <t>889B4E81-4C38-487A-B0DA-5B7F1FA0AA22</t>
  </si>
  <si>
    <t>85B16751-B132-4630-9B96-F5F0B0BF06F9</t>
  </si>
  <si>
    <t>C4B9175A-31F4-4CB3-A98C-D018F325DBC2</t>
  </si>
  <si>
    <t>3F84A231-19F1-4956-A263-99E1131DED00</t>
  </si>
  <si>
    <t>13E31E41-8983-4AFB-A323-340DEE7F896A</t>
  </si>
  <si>
    <t>C4700C40-6183-4C67-A7E4-601524FE4591</t>
  </si>
  <si>
    <t>3F0153A6-5796-4F30-A1E6-AF14E0CB49FA</t>
  </si>
  <si>
    <t>8973DACA-2FD9-4223-B0C2-C9F2278DA53C</t>
  </si>
  <si>
    <t>CF9F19D9-30A9-4AA4-B805-470F182651C5</t>
  </si>
  <si>
    <t>7D343B7A-BB68-4EFB-A0B6-892895023B0E</t>
  </si>
  <si>
    <t>18EE8487-7D42-477A-9DCC-3CF3C7C877D8</t>
  </si>
  <si>
    <t>9C3CAA3B-9831-4910-AB73-B872E113984E</t>
  </si>
  <si>
    <t>50FFC580-0E97-4CBB-87B3-B5D63C026EC3</t>
  </si>
  <si>
    <t>545A9548-9698-42CB-862C-BE30F8B9A327</t>
  </si>
  <si>
    <t>3B70D2FB-D599-4B05-913F-8CE651D6322A</t>
  </si>
  <si>
    <t>8FFC3B46-5D35-4B5F-8D5C-4B193314708E</t>
  </si>
  <si>
    <t>FE59B2DF-0137-4F58-9376-1030EADF9103</t>
  </si>
  <si>
    <t>1EC5E099-AE96-498D-B261-9BD98B246355</t>
  </si>
  <si>
    <t>4B3424EC-E6FD-4063-BC1A-FD5A315F1E28</t>
  </si>
  <si>
    <t>4A9BFC03-9F8B-4B63-A110-79FEFD831286</t>
  </si>
  <si>
    <t>E6800985-C3C0-416A-96FF-D77B71C6713E</t>
  </si>
  <si>
    <t>1E1A0B2A-F2D3-47ED-911A-C597080DEB00</t>
  </si>
  <si>
    <t>F3FEFA63-08EA-42C8-A4D4-387DF4B50AE3</t>
  </si>
  <si>
    <t>A9945A63-B80A-4ABE-A770-E3810492B42C</t>
  </si>
  <si>
    <t>499CD60B-3776-422C-B54B-01AD85FBF8D8</t>
  </si>
  <si>
    <t>4264C08B-AE08-4AD0-A27E-64243538C43E</t>
  </si>
  <si>
    <t>38FFCADC-8CCA-4492-952C-E92F7DDE680C</t>
  </si>
  <si>
    <t>188FDA07-BEAB-4B37-946A-99EC01D0C073</t>
  </si>
  <si>
    <t>90BDFFE1-1B52-43EA-A4A6-5A2C3E1939A6</t>
  </si>
  <si>
    <t>6FBE9BD7-3105-4A9B-94D5-B0F68388559C</t>
  </si>
  <si>
    <t>7C15FBE5-155C-474F-93B8-7405E8F61177</t>
  </si>
  <si>
    <t>7CA3F354-EC14-4F1B-BFAF-C17ED7380ED7</t>
  </si>
  <si>
    <t>0AE0E780-FA2C-4BBF-BE96-3CE2032E32E6</t>
  </si>
  <si>
    <t>74594D93-53CC-4172-8374-FA90F0016EA4</t>
  </si>
  <si>
    <t>7DF425DF-24BF-439B-97DE-696E2C1E8245</t>
  </si>
  <si>
    <t>50C48B58-D314-459C-8BC0-EFF07799CA4B</t>
  </si>
  <si>
    <t>71EF0F22-224B-465B-A577-877723E2A69D</t>
  </si>
  <si>
    <t>06DFAA27-2DA2-456B-93AA-58DEFDEEB5F7</t>
  </si>
  <si>
    <t>A10F06D6-4882-411B-BA44-F381CC613B12</t>
  </si>
  <si>
    <t>24FE9292-2F1F-4253-A7DB-84AD336684D8</t>
  </si>
  <si>
    <t>B05336CF-CEEA-4D2D-96E9-EFD479A1CB32</t>
  </si>
  <si>
    <t>FC83A7A8-906E-43EC-9C03-809799F7168E</t>
  </si>
  <si>
    <t>44C9E90A-F039-4678-A489-B80189B992CA</t>
  </si>
  <si>
    <t>92ED4609-AA26-46DD-8F79-75A6B69C5F65</t>
  </si>
  <si>
    <t>1365FD19-A61F-4854-A1A5-EDED1F1C3E15</t>
  </si>
  <si>
    <t>EF4AB540-83F5-4284-AE28-B42D62041BEF</t>
  </si>
  <si>
    <t>F2B68B66-A59C-4B03-8269-C3B2F1D34314</t>
  </si>
  <si>
    <t>0E7D32B7-1774-4242-AA97-3A71AA638FF7</t>
  </si>
  <si>
    <t>C4697FC1-4CED-4E20-8207-9C368B81EC0A</t>
  </si>
  <si>
    <t>C103E831-B60C-40F6-A79B-359C125F956B</t>
  </si>
  <si>
    <t>826E19C3-6458-4483-98EA-A507E23A285C</t>
  </si>
  <si>
    <t>0BEE03A9-A161-481D-9B1C-D192C4F1116B</t>
  </si>
  <si>
    <t>AF8719FE-F854-486A-BAAD-B825AAA84C3E</t>
  </si>
  <si>
    <t>1F1373DB-335D-43D2-9D27-9AD48AA45134</t>
  </si>
  <si>
    <t>BEC8DA37-2E1D-47DD-A590-42C280926AAF</t>
  </si>
  <si>
    <t>EFD1E6F0-04C9-4ECC-9242-280587621B73</t>
  </si>
  <si>
    <t>FCD3C7DE-258A-43CE-B5C5-A77F6B2BB260</t>
  </si>
  <si>
    <t>321BFC53-9B61-490F-99ED-D9387764A506</t>
  </si>
  <si>
    <t>EA8AA1B4-D834-49BC-9DD8-FA442204D95B</t>
  </si>
  <si>
    <t>EF3C3FE4-717A-4A14-9DAB-D1EE4AD1A84D</t>
  </si>
  <si>
    <t>F1D4F4AB-EC8B-4ED1-A547-50B47D1A1EBE</t>
  </si>
  <si>
    <t>0D706332-9960-4162-A25D-5D557EA55924</t>
  </si>
  <si>
    <t>D185003B-0535-4474-8BAE-1CE71A7F0457</t>
  </si>
  <si>
    <t>F2924F7D-D14C-42AE-B777-138E8A2851C6</t>
  </si>
  <si>
    <t>B7473A11-98A3-405A-9125-D4892AB56F5E</t>
  </si>
  <si>
    <t>3BB8EB00-4BED-40DE-9FBC-CD496CAB9FB2</t>
  </si>
  <si>
    <t>883ADF31-2F8A-4BAB-A79A-D5B304B55A2A</t>
  </si>
  <si>
    <t>DCB3A478-C83F-46BB-A2E9-0197A90C1BF1</t>
  </si>
  <si>
    <t>DEF40841-0385-492E-9C31-8FC796DF5657</t>
  </si>
  <si>
    <t>8E1496E2-981B-46A1-96AC-CF6CA22F0789</t>
  </si>
  <si>
    <t>AB285B1C-77D3-435A-9E18-4D5755D2F9E0</t>
  </si>
  <si>
    <t>2D641749-33C9-4162-9CCC-F1448B23AA6B</t>
  </si>
  <si>
    <t>18CC5666-060E-41F2-A934-22054EF6B738</t>
  </si>
  <si>
    <t>C9287303-B27B-404F-8DEA-F1C2882D576B</t>
  </si>
  <si>
    <t>AFF1DF05-58FF-40F3-971B-FBCECC8F2934</t>
  </si>
  <si>
    <t>50910CC8-BEEB-4D27-8C39-3F27CCF2FF64</t>
  </si>
  <si>
    <t>72DCE522-7923-489D-8E1A-9A379AA3AF30</t>
  </si>
  <si>
    <t>5479A0E1-9E5E-4FB2-943A-633F73CEEE17</t>
  </si>
  <si>
    <t>C45A8CED-DFE4-4529-ADF1-69B17A8690B9</t>
  </si>
  <si>
    <t>290205E9-F916-42ED-A801-FD20B3BEB5D7</t>
  </si>
  <si>
    <t>060AB01A-04F2-4608-B6A7-4D6D77AD6C79</t>
  </si>
  <si>
    <t>CA60AF12-466A-4437-8D97-D2CA1574B355</t>
  </si>
  <si>
    <t>CB45E869-AF84-4875-A562-B15EB3A3D8AE</t>
  </si>
  <si>
    <t>34E517B8-8E9E-4673-A48B-CBCB9D5955C5</t>
  </si>
  <si>
    <t>E318868B-CF25-478B-87D2-6A34588BC771</t>
  </si>
  <si>
    <t>18ADCE69-479D-46EA-89B4-940723C606F9</t>
  </si>
  <si>
    <t>3343412C-71E4-49E4-80B6-1DE038A6DE7E</t>
  </si>
  <si>
    <t>EE7E29B2-790E-4C22-BA04-5B1AC4CF1E03</t>
  </si>
  <si>
    <t>E154B07F-B42C-4331-93AC-A25488551CED</t>
  </si>
  <si>
    <t>80790389-5056-431C-A9AB-C0750C0A1C4C</t>
  </si>
  <si>
    <t>9B9DBE6F-2CA8-4493-A701-D05D821AF6C8</t>
  </si>
  <si>
    <t>91F1DFC3-A419-4D9F-AF5B-5A4B96B78C72</t>
  </si>
  <si>
    <t>58D64190-A55A-438E-89B1-4B41666589A7</t>
  </si>
  <si>
    <t>3473A161-9218-4EA4-8526-F6A2719A0806</t>
  </si>
  <si>
    <t>C09FB9B8-A0F3-44FC-8EE3-B21DB8528C34</t>
  </si>
  <si>
    <t>BBD4D7E6-1E19-409B-AFDD-8D5D05664081</t>
  </si>
  <si>
    <t>A115451B-249A-40F9-A84C-EE7A232A0DF5</t>
  </si>
  <si>
    <t>A04FE129-C116-4D42-8BEA-4C31CB4AAE32</t>
  </si>
  <si>
    <t>CD9F7CA4-31B4-48C5-BFC0-31E5F52E2A55</t>
  </si>
  <si>
    <t>A3C7D4E9-71EF-4815-A320-AFA25CC5FC16</t>
  </si>
  <si>
    <t>AF143EDA-34D0-4004-8931-5C02DA398522</t>
  </si>
  <si>
    <t>912F9622-4FAD-49EE-919D-0485057F58E7</t>
  </si>
  <si>
    <t>4F85BF25-2039-4BC3-818D-7B435BD4B16D</t>
  </si>
  <si>
    <t>F9B98FA3-C97B-4010-888F-D9C07E782C24</t>
  </si>
  <si>
    <t>2226BF45-50BE-408A-89A5-BD110B041D60</t>
  </si>
  <si>
    <t>02955AA7-E206-4A24-9AC0-A56378535B67</t>
  </si>
  <si>
    <t>0A0940BA-962B-4AA4-A7B6-91AF0538D2DA</t>
  </si>
  <si>
    <t>6FCDEA45-1FE5-4624-A808-4B48D862BB08</t>
  </si>
  <si>
    <t>146ED2CD-4EEB-4C49-B773-E80C6FA82320</t>
  </si>
  <si>
    <t>73A82926-6D7A-4947-9C37-14415CF8CAAB</t>
  </si>
  <si>
    <t>19F52CBA-C585-4DF0-AA59-761BE97A08FF</t>
  </si>
  <si>
    <t>288350E3-7FBA-4222-82F3-4DE2D130E478</t>
  </si>
  <si>
    <t>18AABA10-C2E7-4C89-A74D-98621F98959E</t>
  </si>
  <si>
    <t>47720060-8DCE-4A0F-AF0C-4A3DBFDEEB66</t>
  </si>
  <si>
    <t>16452A65-6DE0-4F6C-B17C-F6E0A29FBD23</t>
  </si>
  <si>
    <t>3C60C942-A8CC-4A7C-887C-041D0D6300CB</t>
  </si>
  <si>
    <t>9DEB7C14-2995-4E37-92B4-7E7E93A4C8AC</t>
  </si>
  <si>
    <t>B361FBB0-B460-4CD6-932D-E9E047EDC30E</t>
  </si>
  <si>
    <t>4A5D50BD-46FC-4863-8805-BC3B716AA19D</t>
  </si>
  <si>
    <t>D22467E9-7DA0-4E5E-8836-1763D3101800</t>
  </si>
  <si>
    <t>7E0A8C44-C6EF-451E-B663-4A8E0E55D55F</t>
  </si>
  <si>
    <t>D8F97BDF-07D9-48CF-933F-58385197222F</t>
  </si>
  <si>
    <t>BBDA32A0-D242-4DD6-9380-CF249F1AFA20</t>
  </si>
  <si>
    <t>0A49DBF1-A63C-4777-872F-E3ED41D5F484</t>
  </si>
  <si>
    <t>21A44B7C-735E-4C8B-8C25-AF56E87BB7C4</t>
  </si>
  <si>
    <t>990FBB54-39BF-46FE-8458-4A2539811551</t>
  </si>
  <si>
    <t>010D8DB5-4591-4474-B467-130A9FA7190C</t>
  </si>
  <si>
    <t>0EB2573D-884C-40C6-B9B3-43A5DE8298F2</t>
  </si>
  <si>
    <t>3D6D41B7-FCC6-4531-9173-8F12CE4B2885</t>
  </si>
  <si>
    <t>77800493-B420-4108-B29A-DB33832BB327</t>
  </si>
  <si>
    <t>BEEC360B-67D2-4BF8-8F38-2705355326CA</t>
  </si>
  <si>
    <t>FA7B0315-98B7-40E2-B9C4-4CE8D45A4108</t>
  </si>
  <si>
    <t>59D3EA40-4E45-4521-9223-20E5BF5127A2</t>
  </si>
  <si>
    <t>EDDDAA70-2231-4D89-8C34-45D20DE3F77C</t>
  </si>
  <si>
    <t>9E21AA53-1D05-416A-AB3C-A32218897FC9</t>
  </si>
  <si>
    <t>D43EAF19-9562-4952-9A7B-A16DEA41E36F</t>
  </si>
  <si>
    <t>22A81DBD-2EE3-4D49-BC75-644ADF9361A3</t>
  </si>
  <si>
    <t>C774ACAE-F327-42B4-A97B-88DA00D76CCA</t>
  </si>
  <si>
    <t>53D4BABD-3307-4B69-84E9-BD6780B0B69E</t>
  </si>
  <si>
    <t>A1C70E94-EF72-4053-BE88-98E4737021D4</t>
  </si>
  <si>
    <t>2D27F56B-A30D-4296-A2D8-829401E510B1</t>
  </si>
  <si>
    <t>D5E9E7B1-B1B7-4D2F-AFD5-2708A405B038</t>
  </si>
  <si>
    <t>3AB0C4E0-BC44-4AF8-9C42-BFF0AF5C3146</t>
  </si>
  <si>
    <t>1EF5BC27-C452-4034-BE40-C3E5A48750F0</t>
  </si>
  <si>
    <t>CA52AC9A-74A7-43E8-AA36-4DD49F751E82</t>
  </si>
  <si>
    <t>CD177AF5-2FE9-40A5-9CFB-19E68BEB8E7F</t>
  </si>
  <si>
    <t>C3092B9A-0DEF-4907-B908-82465A331AC4</t>
  </si>
  <si>
    <t>409BADF5-CEE8-42CE-B47F-FA4417C44348</t>
  </si>
  <si>
    <t>B5D73F95-4BB1-4F8B-81CB-EC48A9DE3F09</t>
  </si>
  <si>
    <t>03322B53-664F-4A03-A01A-43DF26B74FD7</t>
  </si>
  <si>
    <t>D41A8F9F-61D2-401E-B37E-9F504A6C11EB</t>
  </si>
  <si>
    <t>835390B4-69F3-4C93-88EE-F6B6D035DCBE</t>
  </si>
  <si>
    <t>B852551B-FC9A-4DE3-8545-75DB94BA2929</t>
  </si>
  <si>
    <t>EC4B98B7-EC2D-48F1-A30D-C94EBB27B860</t>
  </si>
  <si>
    <t>CB366845-4ABA-4BC9-B720-C7CD84537193</t>
  </si>
  <si>
    <t>D1040D19-100D-4121-BB9C-6A595360A37F</t>
  </si>
  <si>
    <t>7A0AE9FA-BC0A-4B98-AE8C-49C02B5D1F1B</t>
  </si>
  <si>
    <t>B35CB3BC-4A3E-443F-9D78-5918F1EE16A8</t>
  </si>
  <si>
    <t>C8658B29-56F7-484F-8410-180F45A1F78D</t>
  </si>
  <si>
    <t>F3CAE51F-EACA-44E6-81A7-86C9AE5E7687</t>
  </si>
  <si>
    <t>720FAF23-AE04-48B2-AFE6-C92165CF1B24</t>
  </si>
  <si>
    <t>88CD4542-1A2F-4DF1-A269-4E28A31DF933</t>
  </si>
  <si>
    <t>D39BAB04-3871-4D97-B796-259098159761</t>
  </si>
  <si>
    <t>D3968E97-0A50-47E7-AF23-4BA008E38236</t>
  </si>
  <si>
    <t>9F74B6DE-6879-4B84-AED0-AAECE43C0B0A</t>
  </si>
  <si>
    <t>313D2B7C-8EA4-4106-9BE6-184D358B3386</t>
  </si>
  <si>
    <t>57D9B680-03EC-46AE-BF68-083BC31CA5DA</t>
  </si>
  <si>
    <t>2593451B-77D5-421E-BB6C-265A6AA097FF</t>
  </si>
  <si>
    <t>A036BCAB-7BC8-4E76-B02B-FC9116CEE037</t>
  </si>
  <si>
    <t>6DED4E90-358C-4516-B0B9-1A9042189B51</t>
  </si>
  <si>
    <t>1A79B20C-3870-4C30-8F6A-55DE5C80226F</t>
  </si>
  <si>
    <t>917DE538-E675-4707-BE53-C6657E76153B</t>
  </si>
  <si>
    <t>4AEE8A9A-3344-451C-9B5E-671859C7CACC</t>
  </si>
  <si>
    <t>61E7CB48-DBDA-465D-8B7D-895EEABFA5D3</t>
  </si>
  <si>
    <t>755B43C1-7C4A-4261-A4CC-F9CAED4F93D0</t>
  </si>
  <si>
    <t>5F321EA5-9274-43E6-83E3-5A779C8D607B</t>
  </si>
  <si>
    <t>ED04C555-8610-47AF-8A51-615A547EEBE3</t>
  </si>
  <si>
    <t>F63D2A38-2B47-4CBA-BE51-9E04AC96F612</t>
  </si>
  <si>
    <t>B5CA52DD-15C5-422F-9E67-C1EE30DFECE3</t>
  </si>
  <si>
    <t>E878660E-8944-4621-B33A-271E680EBDA8</t>
  </si>
  <si>
    <t>0A274B81-695A-4319-A09B-E026486214AD</t>
  </si>
  <si>
    <t>957E40D8-6573-4023-BC3B-F4AB83E9242D</t>
  </si>
  <si>
    <t>4A089362-0876-4378-BFE5-CEF239153BA2</t>
  </si>
  <si>
    <t>75FF9E28-A246-4537-9DC8-0F0FF47E058C</t>
  </si>
  <si>
    <t>E3FEF96A-4D49-49C2-A558-2403D8D56102</t>
  </si>
  <si>
    <t>3C4CDC1B-0D3D-452C-A03B-6E34E83E3F20</t>
  </si>
  <si>
    <t>50B25BB8-87DA-4A92-A334-FCAAF5474F65</t>
  </si>
  <si>
    <t>01D3E071-4BFA-44B2-A879-F5ECB279D586</t>
  </si>
  <si>
    <t>172F6270-E2C2-44D9-8CD9-702CC003B1D0</t>
  </si>
  <si>
    <t>B62CABCA-1F06-4E7A-903F-02853BB4E1A4</t>
  </si>
  <si>
    <t>9B958A4E-CF72-4A93-A85D-E10DD9C13D7F</t>
  </si>
  <si>
    <t>C88A3CEB-3B3F-4DE8-AC45-2D7849181648</t>
  </si>
  <si>
    <t>869A013B-D255-43D4-B3DF-4C49396FCA65</t>
  </si>
  <si>
    <t>3F7E77FE-53B9-4DB3-9EE4-D9496C0C5041</t>
  </si>
  <si>
    <t>2EFC23CE-CDBF-4FE0-8A85-CDFC385F48B6</t>
  </si>
  <si>
    <t>DC975A61-0920-42FD-B49A-04064CE659A8</t>
  </si>
  <si>
    <t>152A20CB-2337-466B-AAB7-602A62D600C2</t>
  </si>
  <si>
    <t>82843B0A-FE65-4202-9B3E-042699D4DBA5</t>
  </si>
  <si>
    <t>EE2822ED-03CD-4469-A5C7-B2E123142445</t>
  </si>
  <si>
    <t>C43CE17B-5B12-4981-A103-00305D9A6FD0</t>
  </si>
  <si>
    <t>51DABF65-AEE2-4825-A6AE-5C69F6393C4C</t>
  </si>
  <si>
    <t>BB9048A0-25AF-43DB-B401-BB31F2485307</t>
  </si>
  <si>
    <t>74B4981E-1DAF-48A8-BAAD-454FD220D49F</t>
  </si>
  <si>
    <t>871AE7DE-42F1-4442-A713-93FCA2D4C375</t>
  </si>
  <si>
    <t>479154D9-749B-4856-ACD7-BD2F662BB9F0</t>
  </si>
  <si>
    <t>B7F6B7B2-A642-4103-8D66-6552A4EB7C29</t>
  </si>
  <si>
    <t>84F7C87A-AE70-4165-84C2-1FBD9B6C7005</t>
  </si>
  <si>
    <t>3E372840-50A7-4BC2-BB1B-95535A33F94A</t>
  </si>
  <si>
    <t>9F98E797-BB0B-490E-A868-41644F540B3B</t>
  </si>
  <si>
    <t>DA62DCF8-762D-4788-8B01-5BFD70C807CE</t>
  </si>
  <si>
    <t>1B0764B2-E920-435F-9C35-C2C29057BABB</t>
  </si>
  <si>
    <t>A2D29C1A-9C24-4997-88CF-C630D65DFB59</t>
  </si>
  <si>
    <t>B9BB0ABE-B169-4479-BE22-DC3EBBAC5A0F</t>
  </si>
  <si>
    <t>7A3A29AC-EC8D-416B-9638-57E1A05C95C4</t>
  </si>
  <si>
    <t>35A56EF6-5EE9-4CBE-9879-13224BA34467</t>
  </si>
  <si>
    <t>8EEFDE3E-1CD1-4622-831F-E2CDBAB39881</t>
  </si>
  <si>
    <t>DEC7EE6E-EF8B-420E-BBDE-16379607CB5C</t>
  </si>
  <si>
    <t>B91EB0F5-905D-4BBD-B63F-4A16DB89DE65</t>
  </si>
  <si>
    <t>4801BF22-FDBE-45D8-A553-1853B81B4996</t>
  </si>
  <si>
    <t>86A6A5A0-0643-4DD9-B458-8B6BEBC871E2</t>
  </si>
  <si>
    <t>25E65496-EEDB-45CF-B9CC-AD584C042708</t>
  </si>
  <si>
    <t>B3CA329B-D635-489D-8474-BEE98C6C75AB</t>
  </si>
  <si>
    <t>E7F751CA-F23E-4B3F-A4C5-7D530D92EDA0</t>
  </si>
  <si>
    <t>DBECDFF4-2E26-429B-B803-4D5958B152F3</t>
  </si>
  <si>
    <t>7758F9D7-C1B2-4DB0-8B0A-ABA5C993620C</t>
  </si>
  <si>
    <t>C57FE073-3A96-4C63-B80A-C0E32394F95B</t>
  </si>
  <si>
    <t>9793F152-B04D-4CAD-AF99-9089B7E5A39C</t>
  </si>
  <si>
    <t>A29C2C57-23B5-4896-A725-DD83363AA934</t>
  </si>
  <si>
    <t>9C3B5C48-F90F-4DE8-B8AC-81E938D7B6D5</t>
  </si>
  <si>
    <t>C9C77851-D5E9-4B50-A2EE-26F519EA3235</t>
  </si>
  <si>
    <t>48D6EC51-110C-4CF2-A79B-1B0708ADDCFD</t>
  </si>
  <si>
    <t>948101A9-DBAB-46E2-91FF-43C3AC68A41F</t>
  </si>
  <si>
    <t>5DA7B7C0-A979-45EA-A4E0-BE9DADC25389</t>
  </si>
  <si>
    <t>51E41E3C-F5CA-4B93-964E-33BC59E85A8C</t>
  </si>
  <si>
    <t>647E79D1-0D48-4229-A5B2-1A46DA5E104B</t>
  </si>
  <si>
    <t>DD362AFA-DEB9-4D44-A813-8A6DD9E99788</t>
  </si>
  <si>
    <t>CC7F6CF8-A081-43FB-B544-C7B6079C0959</t>
  </si>
  <si>
    <t>DE5B65D6-4107-4BAC-991A-3868AC1822EA</t>
  </si>
  <si>
    <t>315A6BC3-F111-4090-8113-00CF3F23551B</t>
  </si>
  <si>
    <t>5F434839-93C1-4FC4-87AA-933D24A9ACBF</t>
  </si>
  <si>
    <t>3785363C-246F-435E-B62C-8B57246F68FB</t>
  </si>
  <si>
    <t>3CA7E1E8-914C-42B9-B51C-9C20A8500003</t>
  </si>
  <si>
    <t>2F53C1C5-A805-42A0-B586-CC483E0630BF</t>
  </si>
  <si>
    <t>57035E32-193B-4F40-ACDF-3E59A1B5D15E</t>
  </si>
  <si>
    <t>E5F8DF31-13CA-496E-85CA-63967268A7AC</t>
  </si>
  <si>
    <t>73582C3E-F256-4F4F-960A-AAB2BBD97B4E</t>
  </si>
  <si>
    <t>F429BD0A-4167-4DF3-A566-4EB85E39AE0E</t>
  </si>
  <si>
    <t>27CBEA60-F548-41E2-8D72-90A271D0DF3C</t>
  </si>
  <si>
    <t>256BD532-D876-4CF6-9BFB-9CA31FDAE94C</t>
  </si>
  <si>
    <t>9C0FF730-6066-4914-9152-9A2646CE6558</t>
  </si>
  <si>
    <t>5A323DB7-E19F-48FB-8145-BD3181407F3F</t>
  </si>
  <si>
    <t>26EF16B5-0F39-44F2-8916-D5BC4D81734E</t>
  </si>
  <si>
    <t>63D3F6B5-8943-4278-9253-DD3720EFDBEE</t>
  </si>
  <si>
    <t>9BFF22C0-E4F3-4363-948E-A8744B9A85A5</t>
  </si>
  <si>
    <t>3D7F34EA-197C-413A-AA89-2F9F17FDFA6C</t>
  </si>
  <si>
    <t>D49A9CFC-D14D-48B2-BEB6-06E6AA9CD47F</t>
  </si>
  <si>
    <t>22895BFD-B17E-4F7A-AA1C-C0066B4ADBD9</t>
  </si>
  <si>
    <t>0072E34B-F1EB-404A-9DD0-DADD5DC8C16E</t>
  </si>
  <si>
    <t>46279F0A-4C08-421D-88DE-DA8C7F207EAF</t>
  </si>
  <si>
    <t>37DB5357-F862-45F9-8FA0-87C6151E6A05</t>
  </si>
  <si>
    <t>4B0E461C-596E-4E70-816D-3CA7EE768A4F</t>
  </si>
  <si>
    <t>0AAD6E44-5C25-4E97-8841-94A8DBF6E858</t>
  </si>
  <si>
    <t>222D00D4-0ADC-4C6E-8598-E6F04E1FCA4C</t>
  </si>
  <si>
    <t>3A793EFF-21E6-479B-8DDF-EFC102641AC9</t>
  </si>
  <si>
    <t>E80089F0-B681-47B9-85B3-628C214C54E5</t>
  </si>
  <si>
    <t>C29A691F-DD1A-47A4-BCE0-A23E379176C6</t>
  </si>
  <si>
    <t>AF970C8F-9CBC-4EA1-ADFF-030ACAC61CDE</t>
  </si>
  <si>
    <t>Cust-FedEx-2nd Day AM-Collect</t>
  </si>
  <si>
    <t>26122779-CC7F-41CC-9CD1-52DFAF5A7E15</t>
  </si>
  <si>
    <t>2922567E-CC2C-4A28-84B9-DF8B6C8490A0</t>
  </si>
  <si>
    <t>Cust-FedEx-2nd Day AM-Bill to 3rd</t>
  </si>
  <si>
    <t>9DAC5A02-86E7-43FA-9941-AF75B75F97B2</t>
  </si>
  <si>
    <t>C8AFBD75-5A43-4092-A63D-3C90F19AAD31</t>
  </si>
  <si>
    <t>5E41E942-765F-4F4E-A600-349EE118E96A</t>
  </si>
  <si>
    <t>14DA6F0F-5FD3-442B-965C-15335C891C9A</t>
  </si>
  <si>
    <t>D4BC963E-6C82-41CE-9BC8-9CFF2CD6F18E</t>
  </si>
  <si>
    <t>C2A8C432-E083-436C-A222-B51A7975FDAF</t>
  </si>
  <si>
    <t>A189A409-E879-4EA8-8031-BFD690E51D70</t>
  </si>
  <si>
    <t>67CED02F-0289-4482-ABA8-9DBD485A8433</t>
  </si>
  <si>
    <t>47A2C64C-FB7E-4CB2-8A83-F76E4C139F0E</t>
  </si>
  <si>
    <t>7A1CE15A-A963-468D-A054-DEA8669B0231</t>
  </si>
  <si>
    <t>DA0BF1E3-EBAA-4C27-ACFB-259D9377C0DA</t>
  </si>
  <si>
    <t>D8658E39-BB7E-4A2A-B8F4-6688EAC380DE</t>
  </si>
  <si>
    <t>96FB9208-F598-4F0C-9A2D-7190042C1F46</t>
  </si>
  <si>
    <t>F1B1672C-AD76-41DE-8C36-3111253C59D7</t>
  </si>
  <si>
    <t>3DB9A844-B0A9-4647-BE92-03EA14C3EE76</t>
  </si>
  <si>
    <t>1958D58F-AD43-4F43-BCB5-35508D99B724</t>
  </si>
  <si>
    <t>87CB5EB4-8AE7-436C-AAAC-43B2E76680FF</t>
  </si>
  <si>
    <t>525E5C3E-620C-44D7-9682-7E3177BF9B47</t>
  </si>
  <si>
    <t>7ACFBB8F-7C9E-47A5-AF8F-46EEC111A377</t>
  </si>
  <si>
    <t>EA840D15-918D-438A-9E08-41A3674CCF5C</t>
  </si>
  <si>
    <t>Cust-FedEx Frt-2nd Day AM-Collect</t>
  </si>
  <si>
    <t>BF8422C9-FC4B-4670-9BC1-3D31379BF5C7</t>
  </si>
  <si>
    <t>Cust-FedEx Frt-2nd Day AM-Bill to 3rd</t>
  </si>
  <si>
    <t>F88EEC3B-E30F-4B21-8A74-9273AB44FCB4</t>
  </si>
  <si>
    <t>F0E1C106-C4CD-40E8-BCEE-FB95423B7BE9</t>
  </si>
  <si>
    <t>207ED5D4-29A2-41C2-8F4A-A15F16693712</t>
  </si>
  <si>
    <t>27F514BF-E9AA-483B-AE44-1A22BED0319B</t>
  </si>
  <si>
    <t>DC3F71A5-5B33-4AED-A492-23DF416F2E7E</t>
  </si>
  <si>
    <t>D58EC1F0-A2D4-4821-AA87-9979DE247134</t>
  </si>
  <si>
    <t>4431319F-7530-4955-85D9-78AFD903E658</t>
  </si>
  <si>
    <t>A835FDC5-0D9C-4AC9-AEF2-A0E0A8DD5E1F</t>
  </si>
  <si>
    <t>C3C4B8CD-CA96-41E1-A7F8-9E1048C07227</t>
  </si>
  <si>
    <t>F60681AE-567D-4ECF-AAD2-72EA1EE0E918</t>
  </si>
  <si>
    <t>E2C0A720-C8EC-4A08-8C38-C9B192258117</t>
  </si>
  <si>
    <t>F71968CF-E546-44F1-BD2E-466FA78685DF</t>
  </si>
  <si>
    <t>9732EAB6-47FB-4AFF-B279-F05CB24CFFF9</t>
  </si>
  <si>
    <t>6E39FED7-4C47-47CA-86DC-5626BE46172C</t>
  </si>
  <si>
    <t>8FB9B904-DB5A-45CE-BB9B-DBCD0CE3E0D6</t>
  </si>
  <si>
    <t>3191EB45-96B3-43BE-B0DB-2F8B4F087C45</t>
  </si>
  <si>
    <t>6D22E5C4-4CE8-45A7-BE2E-7B04C4DA5E0B</t>
  </si>
  <si>
    <t>006D7C25-5ADE-48BC-A283-EF7352A4CB14</t>
  </si>
  <si>
    <t>759D889D-8B44-41C3-91B3-98AD941105DF</t>
  </si>
  <si>
    <t>D8798C30-E206-4533-A555-FCCDA9238BE6</t>
  </si>
  <si>
    <t>59D8DEAF-AA53-4166-98EB-AC27F6FE4D0E</t>
  </si>
  <si>
    <t>3E99652A-4302-495B-A248-7BA06114A89D</t>
  </si>
  <si>
    <t>8F5D0D6D-6B4F-4EC4-BE72-76256F437B02</t>
  </si>
  <si>
    <t>F81E3FAB-E358-4AC0-A285-72E90450C981</t>
  </si>
  <si>
    <t>7EC044D4-FCD2-45A2-8D51-4342FD7F9D1C</t>
  </si>
  <si>
    <t>28ACDCE0-7F26-4E4B-B57B-E7C4BE9805DB</t>
  </si>
  <si>
    <t>D0F9801C-C9E7-4AA0-9437-9DEA2C53D68C</t>
  </si>
  <si>
    <t>A49833A2-898C-4E69-ABB8-56C491D36045</t>
  </si>
  <si>
    <t>A386F430-2950-40B3-9999-B6B8960AABC4</t>
  </si>
  <si>
    <t>302E5969-D282-4B9B-951B-3B818F3E460D</t>
  </si>
  <si>
    <t>CD5BC0A2-11AB-43FE-9EFF-4FDC6110B28F</t>
  </si>
  <si>
    <t>FF03A332-AC66-4867-BE4C-0C81BE7FED8D</t>
  </si>
  <si>
    <t>29A6CBC9-4E17-4B5C-8918-28E3302BF7A8</t>
  </si>
  <si>
    <t>1D93A85A-1FD6-4962-B3F1-3A36EA29E4C0</t>
  </si>
  <si>
    <t>40B5E131-514C-44A2-8822-FBD81D2CE3C9</t>
  </si>
  <si>
    <t>6C5078A1-B44A-42EE-8CAC-2BB49308C2DD</t>
  </si>
  <si>
    <t>341FAC3E-1697-42E4-9395-C87C942FCE2E</t>
  </si>
  <si>
    <t>A4A5E313-BD94-444E-B402-F2B28E464242</t>
  </si>
  <si>
    <t>40F3E4B1-493B-42BA-AEF3-66414FEAE7EC</t>
  </si>
  <si>
    <t>700A018C-327B-45CA-9E19-EAB8E05648D2</t>
  </si>
  <si>
    <t>696727E9-0607-4EBF-82A9-6E00BE388DB1</t>
  </si>
  <si>
    <t>25BC294D-8314-4E48-916B-129191AA15AE</t>
  </si>
  <si>
    <t>91C47359-707F-40A9-98ED-6120EEC5293D</t>
  </si>
  <si>
    <t>71EDA2FA-F5A1-42C3-AA21-4025028C0F0D</t>
  </si>
  <si>
    <t>5710A44C-7AA9-4D51-978C-06E6E3909AD2</t>
  </si>
  <si>
    <t>8ECB59C0-1410-4E62-BEF5-DAA673EFA4E4</t>
  </si>
  <si>
    <t>8B5AE8A2-86F9-4034-B129-53E12B88641E</t>
  </si>
  <si>
    <t>FC9BC516-53F5-47DB-8A9B-1CB330032450</t>
  </si>
  <si>
    <t>5BE21FBB-3972-4D78-BD39-6A2684574A39</t>
  </si>
  <si>
    <t>D204F1CD-1686-4C70-BA45-BA7D66E44BC0</t>
  </si>
  <si>
    <t>EDEE4B68-A721-41BE-B263-A503E58A6FAA</t>
  </si>
  <si>
    <t>3EED9ADE-BE11-4786-9853-C39DA676629C</t>
  </si>
  <si>
    <t>57C6C055-AEB6-45FC-94B5-871DB013CDE1</t>
  </si>
  <si>
    <t>9B63A600-319F-4250-9620-832CD07A5F65</t>
  </si>
  <si>
    <t>9E4A97F6-911D-44CC-ADE4-71F4629E5A04</t>
  </si>
  <si>
    <t>9DDB7D52-2CD0-4CCB-92A6-91EE7F52FA43</t>
  </si>
  <si>
    <t>9D575D40-4B05-4D01-8790-91BD0BE64370</t>
  </si>
  <si>
    <t>EFD3D531-3243-49E2-8A9A-25FE657CB889</t>
  </si>
  <si>
    <t>FC8C1EF2-91E8-45B1-8126-751F466EF116</t>
  </si>
  <si>
    <t>AD20D1E7-7C15-438B-8798-3CE692A25DD3</t>
  </si>
  <si>
    <t>BE5D9855-6024-4855-9FA1-F50C77F778FA</t>
  </si>
  <si>
    <t>97CED50C-E2DB-41E9-9B65-F61FA7F736CD</t>
  </si>
  <si>
    <t>E2797F96-EE23-4F1F-AE15-7E97E2036C2A</t>
  </si>
  <si>
    <t>7A7836AE-3188-46F6-BF80-9724B7B49B0F</t>
  </si>
  <si>
    <t>E99F8C18-FE18-49F2-8F2D-FFF879682DCF</t>
  </si>
  <si>
    <t>327BDB90-C1E0-4A26-992E-E03F76365B61</t>
  </si>
  <si>
    <t>3B62FF20-2087-44FF-95E4-AD95E1C2DDE7</t>
  </si>
  <si>
    <t>619A452F-FA9A-46C8-88D7-07CF098DC18F</t>
  </si>
  <si>
    <t>3169F78C-DBD0-46ED-A0CF-4727D523CB1B</t>
  </si>
  <si>
    <t>AE2E6358-45F3-47ED-8B34-4609A64D8EFD</t>
  </si>
  <si>
    <t>4D3F0CE1-6499-462B-92F0-3D1EC0B6EE8D</t>
  </si>
  <si>
    <t>57AC4407-FDB2-4156-8F77-2E8132DD97C9</t>
  </si>
  <si>
    <t>6576F07F-B1FE-4475-AB4E-6A7C675FA27B</t>
  </si>
  <si>
    <t>B87C5C6A-5E1A-4F9B-B833-1CBC7619FC13</t>
  </si>
  <si>
    <t>F1F030EF-3EFB-4197-B360-3E1A1FC375BD</t>
  </si>
  <si>
    <t>2794644D-7BE3-4483-90B7-5BC10BE3E4F4</t>
  </si>
  <si>
    <t>2882B289-3DB7-48D6-8D1B-F0474DA51F8C</t>
  </si>
  <si>
    <t>59552939-1B02-4B29-BC3A-FC77D2D0231B</t>
  </si>
  <si>
    <t>5BD6907E-F227-4FB5-93AF-BA7D081E222B</t>
  </si>
  <si>
    <t>65B0165A-E013-4E30-BEDE-B1BF90706618</t>
  </si>
  <si>
    <t>F947BD3E-D48C-47BD-91EE-ECC3CC5B72C7</t>
  </si>
  <si>
    <t>6DEE781D-3BE4-45AB-A05E-AE5179808EBC</t>
  </si>
  <si>
    <t>5C6FF6F4-80D4-4D4C-811C-DC520496B6BB</t>
  </si>
  <si>
    <t>146D341A-EA33-4210-90FE-4C9FF39F55A5</t>
  </si>
  <si>
    <t>1E05601B-E4B3-498D-8BEE-F48A6AF122B0</t>
  </si>
  <si>
    <t>CCF21D46-0263-4EA0-9220-DB9D24FEB2E4</t>
  </si>
  <si>
    <t>FDB3CBD5-10BC-4E18-BEC8-15D55839C86F</t>
  </si>
  <si>
    <t>F6F781E4-6998-4467-8266-A66675A8588E</t>
  </si>
  <si>
    <t>50CF7842-DAC9-4422-BE85-39024DE0603B</t>
  </si>
  <si>
    <t>199A4A38-E803-40AA-813E-2CE717C69923</t>
  </si>
  <si>
    <t>2D93BA8B-487F-4B9F-A7A0-713762E841AB</t>
  </si>
  <si>
    <t>CCD51591-A38F-4C09-8F5D-F488BCC0E833</t>
  </si>
  <si>
    <t>2F79355D-FBE8-4369-B8BE-6AA223C34CDF</t>
  </si>
  <si>
    <t>9FD5EB37-055D-4F60-978E-7FFA11D392B3</t>
  </si>
  <si>
    <t>0D35B3B3-1EDE-4282-A715-B8DE931CD899</t>
  </si>
  <si>
    <t>F1DD55EA-292F-4B89-8BB8-79B83B969AA2</t>
  </si>
  <si>
    <t>963A68BA-D4E9-4B18-B588-1CA771FF0AF7</t>
  </si>
  <si>
    <t>CB0F5D7C-515A-4D20-9FAE-D69A51F7F817</t>
  </si>
  <si>
    <t>1AC8FD0D-17E0-45B5-8DBD-D0CD73DD510D</t>
  </si>
  <si>
    <t>55F88240-5784-4C4B-B3D8-F51A4EF1AF01</t>
  </si>
  <si>
    <t>E4CAA30B-D170-4DA6-9F4C-14FB05292311</t>
  </si>
  <si>
    <t>2626E6F1-C159-463B-B0F8-026A397C990B</t>
  </si>
  <si>
    <t>BE953DBA-6F1A-42AE-9175-C3DF0025127D</t>
  </si>
  <si>
    <t>51AC9960-43AB-41F6-B7D6-0717E4CF05B1</t>
  </si>
  <si>
    <t>FD9A6573-1C7F-4CE2-A7CE-AC4D63FDBDA7</t>
  </si>
  <si>
    <t>1B035219-1DED-49F8-BD4A-9F4B4D3723E0</t>
  </si>
  <si>
    <t>A017E5A5-D872-4332-AFEC-24EDB96C256E</t>
  </si>
  <si>
    <t>72D91032-EEC9-4A7D-9316-D35FCA91BA42</t>
  </si>
  <si>
    <t>AC818060-C41B-4AEC-85FD-590F2111853F</t>
  </si>
  <si>
    <t>2E406792-A882-4F7D-A9FA-E10122B8676C</t>
  </si>
  <si>
    <t>C5F07297-ECBC-4C74-B333-946474ABD1C1</t>
  </si>
  <si>
    <t>0FACC4FF-6EB3-40C8-975B-E9C46EEDFA31</t>
  </si>
  <si>
    <t>E876FA17-8531-40ED-B1B5-756E01712553</t>
  </si>
  <si>
    <t>9F2AFB4A-0D48-44D4-A333-D3307BB1BE09</t>
  </si>
  <si>
    <t>D671678D-E000-405C-B14A-00AE3CF6A028</t>
  </si>
  <si>
    <t>5DEB710F-107B-4120-9928-3359A7493AE5</t>
  </si>
  <si>
    <t>BB618E51-547F-46E2-B875-9C08046AEFF1</t>
  </si>
  <si>
    <t>B48D1C01-4079-4F6D-BA3F-64F7DD425DAD</t>
  </si>
  <si>
    <t>12EC117B-065E-469F-8CEF-DA2864E46ECB</t>
  </si>
  <si>
    <t>9EFF7D1C-5B45-42AE-9EDF-006A6BF4A1FE</t>
  </si>
  <si>
    <t>042ECD08-D433-4390-AC46-A692D832AD25</t>
  </si>
  <si>
    <t>66552371-D19F-422B-A7C8-CE8D3DCFF9EE</t>
  </si>
  <si>
    <t>0734C227-D1C7-406B-9086-49B6BA5FACAE</t>
  </si>
  <si>
    <t>700AA941-5D15-419C-981C-98BE431330F5</t>
  </si>
  <si>
    <t>C8507BD7-89C5-4B65-B10A-E47426A6513A</t>
  </si>
  <si>
    <t>225B6EA4-D820-4313-9336-8AF6C0AA2249</t>
  </si>
  <si>
    <t>418167F8-E263-45D5-987E-1FD0355C88D8</t>
  </si>
  <si>
    <t>E21CB5E5-34D9-4C95-9702-D54153A500FC</t>
  </si>
  <si>
    <t>6F5EFD39-FF3E-41AE-80DC-64739FF9C46C</t>
  </si>
  <si>
    <t>66339FF6-87F6-4A71-933E-9D920B9D63F9</t>
  </si>
  <si>
    <t>Fixed 1JBT and CHA1</t>
  </si>
  <si>
    <t>sTemplate</t>
  </si>
  <si>
    <t>sTHQ1</t>
  </si>
  <si>
    <t>sSIN1</t>
  </si>
  <si>
    <t>sIDN1</t>
  </si>
  <si>
    <t>sKOR1</t>
  </si>
  <si>
    <t>sPHL1</t>
  </si>
  <si>
    <t>CD3X</t>
  </si>
  <si>
    <t>Cust-DHL-1-3 Day-Fixed</t>
  </si>
  <si>
    <t>CT3X</t>
  </si>
  <si>
    <t>Cust-FEx Frt Intl-1-3 Day-Fixed</t>
  </si>
  <si>
    <t>CT5X</t>
  </si>
  <si>
    <t>Cust-FEx Frt Intl-2-5 Day-Fixed</t>
  </si>
  <si>
    <t>CI3X</t>
  </si>
  <si>
    <t>Cust-FedEx Intl-1-3 Day-Fixed</t>
  </si>
  <si>
    <t>CI5X</t>
  </si>
  <si>
    <t>Cust-FedEx Intl-2-5 Day-Fixed</t>
  </si>
  <si>
    <t>CI5C</t>
  </si>
  <si>
    <t>Cust-FedEx Intl-2-5 Day-Collect</t>
  </si>
  <si>
    <t>CUNX</t>
  </si>
  <si>
    <t>Cust-UPS-Next Day-Fixed</t>
  </si>
  <si>
    <t>CBBC</t>
  </si>
  <si>
    <t>Cust-Best Way-Best Way-Collect</t>
  </si>
  <si>
    <t>CBOX</t>
  </si>
  <si>
    <t>Cust-Best Way-Ocean-Fixed</t>
  </si>
  <si>
    <t>CBFX</t>
  </si>
  <si>
    <t>Cust-Best Way-Air-Fixed</t>
  </si>
  <si>
    <t>VFBJ</t>
  </si>
  <si>
    <t>Vend-FedEx-Best Way-Bill to JBT</t>
  </si>
  <si>
    <t>VFBC</t>
  </si>
  <si>
    <t>Vend-FedEx-Best Way-Collect</t>
  </si>
  <si>
    <t>VDBC</t>
  </si>
  <si>
    <t>Vend-DHL-Best Way-Collect</t>
  </si>
  <si>
    <t>VBGF</t>
  </si>
  <si>
    <t>Vend-Best Way-Ground-No Chg</t>
  </si>
  <si>
    <t>VBWC</t>
  </si>
  <si>
    <t>Vend-Best Way-Forwarder-Collect</t>
  </si>
  <si>
    <t>Only needed for Shared Banking &amp; POCO</t>
  </si>
  <si>
    <t>CORP &amp; JBT's</t>
  </si>
  <si>
    <t>THAI_FIN</t>
  </si>
  <si>
    <t>Fixed Asset Parameters</t>
  </si>
  <si>
    <t>Update AR Import Location</t>
  </si>
  <si>
    <t>Update Restocking Fee %</t>
  </si>
  <si>
    <t>Add Tax ID</t>
  </si>
  <si>
    <t>Add Legal Name &amp; Address, Multi-Site Group, and Current Fiscal Period. Check "Use Jurisdiction" if using the VAT Mod</t>
  </si>
  <si>
    <t>Dependent on Site</t>
  </si>
  <si>
    <t>No license in Seed</t>
  </si>
  <si>
    <t>Not Used</t>
  </si>
  <si>
    <t>Y: Changes needed once new site is in Seed
G: Script run to update multiple fields</t>
  </si>
  <si>
    <t>Close 2017</t>
  </si>
  <si>
    <t>D19</t>
  </si>
  <si>
    <t>0.5% 10, NET 60 DAYS</t>
  </si>
  <si>
    <t>HelpDesk 217408</t>
  </si>
  <si>
    <t>0.5% 15, NET 60 DAYS</t>
  </si>
  <si>
    <t>Seed_RUS1</t>
  </si>
  <si>
    <t>Seed_TEMPLATE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</si>
</sst>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trike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C000"/>
      <name val="Calibri"/>
      <family val="2"/>
      <scheme val="minor"/>
    </font>
    <font>
      <u/>
      <sz val="11"/>
      <color rgb="FFFF0000"/>
      <name val="Calibri"/>
      <family val="2"/>
      <scheme val="minor"/>
    </font>
    <font>
      <sz val="10"/>
      <color indexed="8"/>
      <name val="Arial"/>
      <family val="2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</borders>
  <cellStyleXfs count="20">
    <xf numFmtId="0" fontId="0" fillId="0" borderId="0"/>
    <xf numFmtId="0" fontId="1" fillId="0" borderId="1" applyNumberFormat="0" applyFill="0" applyAlignment="0" applyProtection="0"/>
    <xf numFmtId="0" fontId="1" fillId="0" borderId="0" applyNumberFormat="0" applyFill="0" applyBorder="0" applyAlignment="0" applyProtection="0"/>
    <xf numFmtId="0" fontId="2" fillId="2" borderId="2" applyNumberFormat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7" borderId="2" applyNumberFormat="0" applyAlignment="0" applyProtection="0"/>
    <xf numFmtId="9" fontId="5" fillId="0" borderId="0" applyFont="0" applyFill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18" fillId="0" borderId="0">
      <alignment vertical="top"/>
    </xf>
    <xf numFmtId="43" fontId="18" fillId="0" borderId="0" applyFont="0" applyFill="0" applyBorder="0" applyAlignment="0" applyProtection="0">
      <alignment vertical="top"/>
    </xf>
    <xf numFmtId="0" fontId="5" fillId="18" borderId="0" applyNumberFormat="0" applyBorder="0" applyAlignment="0" applyProtection="0"/>
    <xf numFmtId="0" fontId="19" fillId="20" borderId="0" applyNumberFormat="0" applyBorder="0" applyAlignment="0" applyProtection="0"/>
    <xf numFmtId="0" fontId="20" fillId="21" borderId="0" applyNumberFormat="0" applyBorder="0" applyAlignment="0" applyProtection="0"/>
  </cellStyleXfs>
  <cellXfs count="151">
    <xf numFmtId="0" fontId="0" fillId="0" borderId="0" xfId="0"/>
    <xf numFmtId="0" fontId="0" fillId="0" borderId="0" xfId="0" applyAlignment="1">
      <alignment wrapText="1"/>
    </xf>
    <xf numFmtId="0" fontId="1" fillId="0" borderId="0" xfId="2" applyAlignment="1">
      <alignment horizontal="center" wrapText="1"/>
    </xf>
    <xf numFmtId="0" fontId="1" fillId="0" borderId="0" xfId="2" applyAlignment="1">
      <alignment horizontal="center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2" fillId="2" borderId="2" xfId="3" applyAlignment="1"/>
    <xf numFmtId="0" fontId="0" fillId="0" borderId="0" xfId="0" applyFill="1" applyBorder="1" applyAlignment="1"/>
    <xf numFmtId="0" fontId="0" fillId="0" borderId="0" xfId="0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>
      <alignment wrapText="1"/>
    </xf>
    <xf numFmtId="14" fontId="0" fillId="0" borderId="0" xfId="0" applyNumberFormat="1" applyFill="1" applyAlignment="1"/>
    <xf numFmtId="14" fontId="0" fillId="0" borderId="0" xfId="0" applyNumberFormat="1" applyFill="1" applyAlignment="1">
      <alignment wrapText="1"/>
    </xf>
    <xf numFmtId="14" fontId="3" fillId="4" borderId="0" xfId="4" applyNumberFormat="1" applyFont="1" applyAlignment="1">
      <alignment horizontal="center" wrapText="1"/>
    </xf>
    <xf numFmtId="14" fontId="3" fillId="6" borderId="0" xfId="6" applyNumberFormat="1" applyFont="1" applyAlignment="1">
      <alignment horizontal="center" wrapText="1"/>
    </xf>
    <xf numFmtId="14" fontId="3" fillId="5" borderId="0" xfId="5" applyNumberFormat="1" applyFont="1" applyAlignment="1">
      <alignment horizontal="center" wrapText="1"/>
    </xf>
    <xf numFmtId="0" fontId="0" fillId="0" borderId="0" xfId="0" applyFill="1" applyAlignment="1">
      <alignment wrapText="1"/>
    </xf>
    <xf numFmtId="14" fontId="0" fillId="0" borderId="0" xfId="0" applyNumberFormat="1"/>
    <xf numFmtId="14" fontId="3" fillId="4" borderId="0" xfId="4" applyNumberFormat="1" applyFont="1"/>
    <xf numFmtId="14" fontId="3" fillId="6" borderId="0" xfId="6" applyNumberFormat="1" applyFont="1"/>
    <xf numFmtId="14" fontId="3" fillId="5" borderId="0" xfId="5" applyNumberFormat="1" applyFont="1"/>
    <xf numFmtId="0" fontId="0" fillId="0" borderId="0" xfId="0" applyAlignment="1">
      <alignment horizontal="center"/>
    </xf>
    <xf numFmtId="164" fontId="0" fillId="0" borderId="0" xfId="7" applyNumberFormat="1" applyFont="1" applyAlignment="1">
      <alignment horizontal="center"/>
    </xf>
    <xf numFmtId="164" fontId="0" fillId="0" borderId="3" xfId="7" applyNumberFormat="1" applyFont="1" applyBorder="1" applyAlignment="1">
      <alignment horizontal="center"/>
    </xf>
    <xf numFmtId="14" fontId="6" fillId="0" borderId="0" xfId="8" applyNumberFormat="1" applyFill="1" applyAlignment="1"/>
    <xf numFmtId="14" fontId="6" fillId="0" borderId="0" xfId="8" applyNumberFormat="1"/>
    <xf numFmtId="0" fontId="3" fillId="0" borderId="0" xfId="2" applyFont="1" applyFill="1" applyAlignment="1">
      <alignment horizontal="center" wrapText="1"/>
    </xf>
    <xf numFmtId="0" fontId="3" fillId="0" borderId="0" xfId="2" applyFont="1" applyFill="1" applyAlignment="1">
      <alignment horizontal="center"/>
    </xf>
    <xf numFmtId="0" fontId="6" fillId="0" borderId="0" xfId="8" applyFill="1" applyAlignment="1">
      <alignment wrapText="1"/>
    </xf>
    <xf numFmtId="14" fontId="2" fillId="2" borderId="2" xfId="3" applyNumberFormat="1" applyAlignment="1">
      <alignment horizontal="center"/>
    </xf>
    <xf numFmtId="14" fontId="0" fillId="0" borderId="0" xfId="0" applyNumberFormat="1" applyFill="1" applyAlignment="1">
      <alignment horizontal="center"/>
    </xf>
    <xf numFmtId="0" fontId="2" fillId="2" borderId="2" xfId="3"/>
    <xf numFmtId="4" fontId="0" fillId="0" borderId="0" xfId="0" applyNumberFormat="1"/>
    <xf numFmtId="0" fontId="0" fillId="0" borderId="0" xfId="0" applyFill="1"/>
    <xf numFmtId="164" fontId="0" fillId="0" borderId="0" xfId="7" applyNumberFormat="1" applyFont="1" applyBorder="1" applyAlignment="1">
      <alignment horizontal="center"/>
    </xf>
    <xf numFmtId="14" fontId="0" fillId="0" borderId="0" xfId="0" applyNumberFormat="1" applyFill="1"/>
    <xf numFmtId="0" fontId="7" fillId="7" borderId="2" xfId="9"/>
    <xf numFmtId="0" fontId="2" fillId="2" borderId="0" xfId="3" applyBorder="1"/>
    <xf numFmtId="0" fontId="0" fillId="0" borderId="2" xfId="0" applyFill="1" applyBorder="1"/>
    <xf numFmtId="0" fontId="7" fillId="7" borderId="0" xfId="9" applyBorder="1"/>
    <xf numFmtId="0" fontId="0" fillId="0" borderId="0" xfId="0" applyFill="1" applyBorder="1"/>
    <xf numFmtId="164" fontId="0" fillId="0" borderId="0" xfId="7" applyNumberFormat="1" applyFont="1" applyFill="1" applyAlignment="1">
      <alignment horizontal="center"/>
    </xf>
    <xf numFmtId="43" fontId="0" fillId="0" borderId="0" xfId="7" applyFont="1"/>
    <xf numFmtId="0" fontId="8" fillId="0" borderId="0" xfId="0" applyFont="1"/>
    <xf numFmtId="0" fontId="0" fillId="0" borderId="0" xfId="0" quotePrefix="1"/>
    <xf numFmtId="0" fontId="0" fillId="0" borderId="0" xfId="0"/>
    <xf numFmtId="14" fontId="0" fillId="0" borderId="0" xfId="0" applyNumberFormat="1"/>
    <xf numFmtId="3" fontId="0" fillId="0" borderId="0" xfId="0" applyNumberFormat="1"/>
    <xf numFmtId="19" fontId="0" fillId="0" borderId="0" xfId="0" applyNumberFormat="1"/>
    <xf numFmtId="0" fontId="0" fillId="9" borderId="0" xfId="0" applyFill="1"/>
    <xf numFmtId="0" fontId="0" fillId="0" borderId="4" xfId="0" applyBorder="1"/>
    <xf numFmtId="43" fontId="0" fillId="0" borderId="4" xfId="7" applyFont="1" applyBorder="1"/>
    <xf numFmtId="2" fontId="0" fillId="0" borderId="4" xfId="7" applyNumberFormat="1" applyFont="1" applyBorder="1"/>
    <xf numFmtId="2" fontId="0" fillId="0" borderId="0" xfId="7" applyNumberFormat="1" applyFont="1" applyBorder="1"/>
    <xf numFmtId="49" fontId="0" fillId="0" borderId="0" xfId="0" applyNumberFormat="1"/>
    <xf numFmtId="0" fontId="9" fillId="0" borderId="0" xfId="0" applyFont="1"/>
    <xf numFmtId="0" fontId="6" fillId="0" borderId="0" xfId="8"/>
    <xf numFmtId="0" fontId="0" fillId="8" borderId="0" xfId="0" applyFill="1"/>
    <xf numFmtId="0" fontId="0" fillId="0" borderId="0" xfId="0" applyFont="1"/>
    <xf numFmtId="0" fontId="0" fillId="0" borderId="0" xfId="0" applyFont="1" applyAlignment="1">
      <alignment wrapText="1"/>
    </xf>
    <xf numFmtId="47" fontId="0" fillId="0" borderId="0" xfId="0" applyNumberFormat="1"/>
    <xf numFmtId="16" fontId="0" fillId="0" borderId="0" xfId="0" applyNumberFormat="1"/>
    <xf numFmtId="0" fontId="10" fillId="0" borderId="0" xfId="0" applyFont="1"/>
    <xf numFmtId="14" fontId="0" fillId="8" borderId="0" xfId="0" applyNumberFormat="1" applyFill="1"/>
    <xf numFmtId="49" fontId="0" fillId="8" borderId="0" xfId="0" applyNumberFormat="1" applyFill="1"/>
    <xf numFmtId="0" fontId="0" fillId="0" borderId="0" xfId="0" applyAlignment="1">
      <alignment vertical="center"/>
    </xf>
    <xf numFmtId="20" fontId="0" fillId="0" borderId="0" xfId="0" applyNumberFormat="1"/>
    <xf numFmtId="0" fontId="10" fillId="8" borderId="0" xfId="0" applyFont="1" applyFill="1"/>
    <xf numFmtId="14" fontId="3" fillId="4" borderId="0" xfId="4" applyNumberFormat="1" applyFont="1" applyAlignment="1">
      <alignment horizontal="center"/>
    </xf>
    <xf numFmtId="14" fontId="3" fillId="6" borderId="0" xfId="6" applyNumberFormat="1" applyFont="1" applyAlignment="1">
      <alignment horizontal="center"/>
    </xf>
    <xf numFmtId="0" fontId="4" fillId="5" borderId="0" xfId="5"/>
    <xf numFmtId="49" fontId="13" fillId="0" borderId="5" xfId="0" applyNumberFormat="1" applyFont="1" applyBorder="1"/>
    <xf numFmtId="49" fontId="13" fillId="10" borderId="5" xfId="0" applyNumberFormat="1" applyFont="1" applyFill="1" applyBorder="1"/>
    <xf numFmtId="0" fontId="6" fillId="0" borderId="0" xfId="8" applyAlignment="1">
      <alignment vertical="top"/>
    </xf>
    <xf numFmtId="0" fontId="6" fillId="0" borderId="0" xfId="8" applyFill="1" applyAlignment="1">
      <alignment vertical="top"/>
    </xf>
    <xf numFmtId="0" fontId="4" fillId="6" borderId="0" xfId="6"/>
    <xf numFmtId="0" fontId="4" fillId="4" borderId="0" xfId="4"/>
    <xf numFmtId="0" fontId="4" fillId="6" borderId="0" xfId="6" applyAlignment="1">
      <alignment horizontal="center"/>
    </xf>
    <xf numFmtId="0" fontId="4" fillId="4" borderId="0" xfId="4" applyAlignment="1">
      <alignment horizontal="center"/>
    </xf>
    <xf numFmtId="49" fontId="0" fillId="0" borderId="0" xfId="0" applyNumberFormat="1" applyFill="1"/>
    <xf numFmtId="0" fontId="0" fillId="0" borderId="0" xfId="0" applyAlignment="1">
      <alignment horizontal="right"/>
    </xf>
    <xf numFmtId="46" fontId="0" fillId="0" borderId="0" xfId="0" applyNumberFormat="1"/>
    <xf numFmtId="0" fontId="0" fillId="0" borderId="0" xfId="0" applyNumberFormat="1"/>
    <xf numFmtId="0" fontId="0" fillId="0" borderId="0" xfId="0" applyAlignment="1">
      <alignment horizontal="left"/>
    </xf>
    <xf numFmtId="14" fontId="14" fillId="0" borderId="0" xfId="0" applyNumberFormat="1" applyFont="1"/>
    <xf numFmtId="0" fontId="14" fillId="0" borderId="0" xfId="0" applyFont="1"/>
    <xf numFmtId="0" fontId="14" fillId="0" borderId="0" xfId="0" applyFont="1" applyAlignment="1">
      <alignment horizontal="center"/>
    </xf>
    <xf numFmtId="14" fontId="0" fillId="0" borderId="6" xfId="0" applyNumberFormat="1" applyFill="1" applyBorder="1" applyAlignment="1"/>
    <xf numFmtId="14" fontId="6" fillId="0" borderId="0" xfId="8" applyNumberFormat="1" applyFill="1" applyBorder="1" applyAlignment="1"/>
    <xf numFmtId="14" fontId="0" fillId="0" borderId="0" xfId="0" applyNumberFormat="1" applyFill="1" applyBorder="1" applyAlignment="1"/>
    <xf numFmtId="14" fontId="2" fillId="0" borderId="7" xfId="3" applyNumberFormat="1" applyFill="1" applyBorder="1" applyAlignment="1"/>
    <xf numFmtId="14" fontId="2" fillId="2" borderId="7" xfId="3" applyNumberFormat="1" applyBorder="1" applyAlignment="1">
      <alignment horizontal="center"/>
    </xf>
    <xf numFmtId="0" fontId="0" fillId="0" borderId="0" xfId="0" applyFill="1" applyBorder="1" applyAlignment="1">
      <alignment wrapText="1"/>
    </xf>
    <xf numFmtId="14" fontId="0" fillId="0" borderId="0" xfId="0" applyNumberFormat="1" applyFill="1" applyBorder="1" applyAlignment="1">
      <alignment horizontal="center"/>
    </xf>
    <xf numFmtId="9" fontId="0" fillId="0" borderId="0" xfId="10" applyFont="1" applyFill="1" applyBorder="1" applyAlignment="1"/>
    <xf numFmtId="14" fontId="0" fillId="8" borderId="0" xfId="0" applyNumberFormat="1" applyFill="1" applyAlignment="1">
      <alignment horizontal="center"/>
    </xf>
    <xf numFmtId="0" fontId="0" fillId="13" borderId="0" xfId="0" applyFill="1"/>
    <xf numFmtId="0" fontId="15" fillId="0" borderId="0" xfId="0" applyFont="1" applyFill="1"/>
    <xf numFmtId="0" fontId="10" fillId="0" borderId="0" xfId="0" applyFont="1" applyFill="1"/>
    <xf numFmtId="14" fontId="0" fillId="13" borderId="0" xfId="0" applyNumberFormat="1" applyFill="1"/>
    <xf numFmtId="0" fontId="15" fillId="13" borderId="0" xfId="0" applyFont="1" applyFill="1"/>
    <xf numFmtId="0" fontId="10" fillId="13" borderId="0" xfId="0" applyFont="1" applyFill="1"/>
    <xf numFmtId="0" fontId="13" fillId="13" borderId="0" xfId="0" applyFont="1" applyFill="1"/>
    <xf numFmtId="14" fontId="13" fillId="13" borderId="0" xfId="0" applyNumberFormat="1" applyFont="1" applyFill="1"/>
    <xf numFmtId="0" fontId="13" fillId="3" borderId="0" xfId="0" applyFont="1" applyFill="1"/>
    <xf numFmtId="14" fontId="13" fillId="3" borderId="0" xfId="0" applyNumberFormat="1" applyFont="1" applyFill="1"/>
    <xf numFmtId="14" fontId="0" fillId="3" borderId="0" xfId="0" applyNumberFormat="1" applyFill="1"/>
    <xf numFmtId="0" fontId="15" fillId="3" borderId="0" xfId="0" applyFont="1" applyFill="1"/>
    <xf numFmtId="0" fontId="10" fillId="3" borderId="0" xfId="0" applyFont="1" applyFill="1"/>
    <xf numFmtId="0" fontId="16" fillId="13" borderId="0" xfId="0" applyFont="1" applyFill="1"/>
    <xf numFmtId="0" fontId="5" fillId="15" borderId="0" xfId="14"/>
    <xf numFmtId="164" fontId="0" fillId="0" borderId="0" xfId="0" applyNumberFormat="1"/>
    <xf numFmtId="164" fontId="0" fillId="0" borderId="0" xfId="7" applyNumberFormat="1" applyFont="1"/>
    <xf numFmtId="0" fontId="5" fillId="14" borderId="0" xfId="13"/>
    <xf numFmtId="0" fontId="0" fillId="0" borderId="2" xfId="0" applyBorder="1"/>
    <xf numFmtId="0" fontId="0" fillId="14" borderId="0" xfId="13" applyFont="1"/>
    <xf numFmtId="14" fontId="3" fillId="16" borderId="0" xfId="6" applyNumberFormat="1" applyFont="1" applyFill="1"/>
    <xf numFmtId="0" fontId="2" fillId="2" borderId="2" xfId="3" applyBorder="1"/>
    <xf numFmtId="0" fontId="0" fillId="0" borderId="8" xfId="0" applyFill="1" applyBorder="1"/>
    <xf numFmtId="14" fontId="5" fillId="0" borderId="0" xfId="11" applyNumberFormat="1" applyFill="1"/>
    <xf numFmtId="0" fontId="5" fillId="0" borderId="0" xfId="11" applyFill="1"/>
    <xf numFmtId="14" fontId="5" fillId="0" borderId="0" xfId="12" applyNumberFormat="1" applyFill="1"/>
    <xf numFmtId="0" fontId="5" fillId="0" borderId="0" xfId="12" applyFill="1"/>
    <xf numFmtId="0" fontId="0" fillId="0" borderId="0" xfId="11" applyFont="1" applyFill="1"/>
    <xf numFmtId="0" fontId="6" fillId="9" borderId="0" xfId="8" applyFill="1"/>
    <xf numFmtId="0" fontId="6" fillId="8" borderId="0" xfId="8" applyFill="1"/>
    <xf numFmtId="14" fontId="8" fillId="6" borderId="0" xfId="6" applyNumberFormat="1" applyFont="1" applyAlignment="1">
      <alignment horizontal="center" wrapText="1"/>
    </xf>
    <xf numFmtId="0" fontId="3" fillId="4" borderId="0" xfId="4" applyFont="1" applyAlignment="1">
      <alignment horizontal="center"/>
    </xf>
    <xf numFmtId="0" fontId="3" fillId="4" borderId="0" xfId="4" applyFont="1" applyAlignment="1">
      <alignment horizontal="left"/>
    </xf>
    <xf numFmtId="0" fontId="17" fillId="0" borderId="0" xfId="0" applyFont="1"/>
    <xf numFmtId="14" fontId="0" fillId="17" borderId="0" xfId="0" applyNumberFormat="1" applyFill="1"/>
    <xf numFmtId="0" fontId="0" fillId="17" borderId="0" xfId="0" applyFill="1"/>
    <xf numFmtId="14" fontId="10" fillId="8" borderId="0" xfId="0" applyNumberFormat="1" applyFont="1" applyFill="1"/>
    <xf numFmtId="14" fontId="10" fillId="0" borderId="0" xfId="0" applyNumberFormat="1" applyFont="1"/>
    <xf numFmtId="0" fontId="0" fillId="0" borderId="0" xfId="0" applyProtection="1">
      <protection locked="0"/>
    </xf>
    <xf numFmtId="14" fontId="2" fillId="0" borderId="2" xfId="3" applyNumberFormat="1" applyFill="1" applyBorder="1" applyAlignment="1"/>
    <xf numFmtId="14" fontId="2" fillId="2" borderId="2" xfId="3" applyNumberFormat="1" applyBorder="1" applyAlignment="1">
      <alignment horizontal="center"/>
    </xf>
    <xf numFmtId="0" fontId="0" fillId="0" borderId="0" xfId="0"/>
    <xf numFmtId="14" fontId="0" fillId="0" borderId="0" xfId="0" applyNumberFormat="1"/>
    <xf numFmtId="0" fontId="5" fillId="18" borderId="0" xfId="17"/>
    <xf numFmtId="14" fontId="3" fillId="19" borderId="0" xfId="6" applyNumberFormat="1" applyFont="1" applyFill="1" applyAlignment="1">
      <alignment horizontal="center" wrapText="1"/>
    </xf>
    <xf numFmtId="11" fontId="0" fillId="0" borderId="0" xfId="0" applyNumberFormat="1"/>
    <xf numFmtId="0" fontId="20" fillId="21" borderId="0" xfId="19"/>
    <xf numFmtId="0" fontId="19" fillId="20" borderId="0" xfId="18"/>
    <xf numFmtId="14" fontId="20" fillId="21" borderId="0" xfId="19" applyNumberFormat="1" applyAlignment="1">
      <alignment horizontal="center"/>
    </xf>
    <xf numFmtId="14" fontId="19" fillId="20" borderId="0" xfId="18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1" xfId="1" applyAlignment="1">
      <alignment horizontal="center"/>
    </xf>
    <xf numFmtId="14" fontId="0" fillId="0" borderId="0" xfId="0" applyNumberFormat="1" applyFill="1" applyAlignment="1">
      <alignment horizontal="left" wrapText="1"/>
    </xf>
    <xf numFmtId="14" fontId="0" fillId="0" borderId="0" xfId="0" applyNumberFormat="1" applyAlignment="1">
      <alignment horizontal="center"/>
    </xf>
  </cellXfs>
  <cellStyles count="20">
    <cellStyle name="20% - Accent2" xfId="11" builtinId="34"/>
    <cellStyle name="20% - Accent3" xfId="17" builtinId="38"/>
    <cellStyle name="40% - Accent1" xfId="13" builtinId="31"/>
    <cellStyle name="40% - Accent2" xfId="12" builtinId="35"/>
    <cellStyle name="40% - Accent3" xfId="14" builtinId="39"/>
    <cellStyle name="60% - Accent1" xfId="4" builtinId="32"/>
    <cellStyle name="60% - Accent2" xfId="5" builtinId="36"/>
    <cellStyle name="60% - Accent3" xfId="6" builtinId="40"/>
    <cellStyle name="Calculation" xfId="3" builtinId="22"/>
    <cellStyle name="Comma" xfId="7" builtinId="3"/>
    <cellStyle name="Comma 2" xfId="16" xr:uid="{00000000-0005-0000-0000-000002000000}"/>
    <cellStyle name="Good" xfId="18" builtinId="26"/>
    <cellStyle name="Heading 3" xfId="1" builtinId="18"/>
    <cellStyle name="Heading 4" xfId="2" builtinId="19"/>
    <cellStyle name="Hyperlink" xfId="8" builtinId="8"/>
    <cellStyle name="Input" xfId="9" builtinId="20"/>
    <cellStyle name="Neutral" xfId="19" builtinId="28"/>
    <cellStyle name="Normal" xfId="0" builtinId="0"/>
    <cellStyle name="Normal 2" xfId="15" xr:uid="{00000000-0005-0000-0000-000005000000}"/>
    <cellStyle name="Percent" xfId="10" builtinId="5"/>
  </cellStyles>
  <dxfs count="2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numFmt numFmtId="19" formatCode="m/d/yyyy"/>
      <alignment horizontal="center" vertical="bottom" textRotation="0" wrapText="0" indent="0" justifyLastLine="0" shrinkToFit="0" readingOrder="0"/>
      <border outline="0">
        <left style="thin">
          <color rgb="FF7F7F7F"/>
        </left>
      </border>
    </dxf>
    <dxf>
      <numFmt numFmtId="19" formatCode="m/d/yyyy"/>
      <alignment horizontal="center" vertical="bottom" textRotation="0" wrapText="0" indent="0" justifyLastLine="0" shrinkToFit="0" readingOrder="0"/>
      <border>
        <left style="thin">
          <color rgb="FF7F7F7F"/>
        </left>
        <right style="thin">
          <color rgb="FF7F7F7F"/>
        </right>
      </border>
    </dxf>
    <dxf>
      <numFmt numFmtId="19" formatCode="m/d/yyyy"/>
      <alignment horizontal="center" vertical="bottom" textRotation="0" wrapText="0" indent="0" justifyLastLine="0" shrinkToFit="0" readingOrder="0"/>
      <border>
        <right style="thin">
          <color rgb="FF7F7F7F"/>
        </right>
      </border>
    </dxf>
    <dxf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outline="0">
        <left style="thin">
          <color rgb="FF7F7F7F"/>
        </left>
      </border>
    </dxf>
    <dxf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  <border outline="0">
        <right style="thin">
          <color rgb="FF7F7F7F"/>
        </right>
      </border>
    </dxf>
    <dxf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numFmt numFmtId="19" formatCode="m/d/yyyy"/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theme="0"/>
        <name val="Calibri"/>
        <scheme val="minor"/>
      </font>
      <numFmt numFmtId="19" formatCode="m/d/yyyy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99" Type="http://schemas.openxmlformats.org/officeDocument/2006/relationships/worksheet" Target="worksheets/sheet299.xml"/><Relationship Id="rId21" Type="http://schemas.openxmlformats.org/officeDocument/2006/relationships/worksheet" Target="worksheets/sheet21.xml"/><Relationship Id="rId63" Type="http://schemas.openxmlformats.org/officeDocument/2006/relationships/worksheet" Target="worksheets/sheet63.xml"/><Relationship Id="rId159" Type="http://schemas.openxmlformats.org/officeDocument/2006/relationships/worksheet" Target="worksheets/sheet159.xml"/><Relationship Id="rId170" Type="http://schemas.openxmlformats.org/officeDocument/2006/relationships/worksheet" Target="worksheets/sheet170.xml"/><Relationship Id="rId226" Type="http://schemas.openxmlformats.org/officeDocument/2006/relationships/worksheet" Target="worksheets/sheet226.xml"/><Relationship Id="rId268" Type="http://schemas.openxmlformats.org/officeDocument/2006/relationships/worksheet" Target="worksheets/sheet268.xml"/><Relationship Id="rId32" Type="http://schemas.openxmlformats.org/officeDocument/2006/relationships/worksheet" Target="worksheets/sheet32.xml"/><Relationship Id="rId74" Type="http://schemas.openxmlformats.org/officeDocument/2006/relationships/worksheet" Target="worksheets/sheet74.xml"/><Relationship Id="rId128" Type="http://schemas.openxmlformats.org/officeDocument/2006/relationships/worksheet" Target="worksheets/sheet128.xml"/><Relationship Id="rId5" Type="http://schemas.openxmlformats.org/officeDocument/2006/relationships/worksheet" Target="worksheets/sheet5.xml"/><Relationship Id="rId181" Type="http://schemas.openxmlformats.org/officeDocument/2006/relationships/worksheet" Target="worksheets/sheet181.xml"/><Relationship Id="rId237" Type="http://schemas.openxmlformats.org/officeDocument/2006/relationships/worksheet" Target="worksheets/sheet237.xml"/><Relationship Id="rId279" Type="http://schemas.openxmlformats.org/officeDocument/2006/relationships/worksheet" Target="worksheets/sheet279.xml"/><Relationship Id="rId43" Type="http://schemas.openxmlformats.org/officeDocument/2006/relationships/worksheet" Target="worksheets/sheet43.xml"/><Relationship Id="rId139" Type="http://schemas.openxmlformats.org/officeDocument/2006/relationships/worksheet" Target="worksheets/sheet139.xml"/><Relationship Id="rId290" Type="http://schemas.openxmlformats.org/officeDocument/2006/relationships/worksheet" Target="worksheets/sheet290.xml"/><Relationship Id="rId304" Type="http://schemas.openxmlformats.org/officeDocument/2006/relationships/sharedStrings" Target="sharedStrings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92" Type="http://schemas.openxmlformats.org/officeDocument/2006/relationships/worksheet" Target="worksheets/sheet192.xml"/><Relationship Id="rId206" Type="http://schemas.openxmlformats.org/officeDocument/2006/relationships/worksheet" Target="worksheets/sheet206.xml"/><Relationship Id="rId248" Type="http://schemas.openxmlformats.org/officeDocument/2006/relationships/worksheet" Target="worksheets/sheet248.xml"/><Relationship Id="rId12" Type="http://schemas.openxmlformats.org/officeDocument/2006/relationships/worksheet" Target="worksheets/sheet12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96" Type="http://schemas.openxmlformats.org/officeDocument/2006/relationships/worksheet" Target="worksheets/sheet96.xml"/><Relationship Id="rId161" Type="http://schemas.openxmlformats.org/officeDocument/2006/relationships/worksheet" Target="worksheets/sheet161.xml"/><Relationship Id="rId217" Type="http://schemas.openxmlformats.org/officeDocument/2006/relationships/worksheet" Target="worksheets/sheet217.xml"/><Relationship Id="rId259" Type="http://schemas.openxmlformats.org/officeDocument/2006/relationships/worksheet" Target="worksheets/sheet259.xml"/><Relationship Id="rId23" Type="http://schemas.openxmlformats.org/officeDocument/2006/relationships/worksheet" Target="worksheets/sheet23.xml"/><Relationship Id="rId119" Type="http://schemas.openxmlformats.org/officeDocument/2006/relationships/worksheet" Target="worksheets/sheet119.xml"/><Relationship Id="rId270" Type="http://schemas.openxmlformats.org/officeDocument/2006/relationships/worksheet" Target="worksheets/sheet270.xml"/><Relationship Id="rId44" Type="http://schemas.openxmlformats.org/officeDocument/2006/relationships/worksheet" Target="worksheets/sheet44.xml"/><Relationship Id="rId65" Type="http://schemas.openxmlformats.org/officeDocument/2006/relationships/worksheet" Target="worksheets/sheet65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51" Type="http://schemas.openxmlformats.org/officeDocument/2006/relationships/worksheet" Target="worksheets/sheet151.xml"/><Relationship Id="rId172" Type="http://schemas.openxmlformats.org/officeDocument/2006/relationships/worksheet" Target="worksheets/sheet172.xml"/><Relationship Id="rId193" Type="http://schemas.openxmlformats.org/officeDocument/2006/relationships/worksheet" Target="worksheets/sheet193.xml"/><Relationship Id="rId207" Type="http://schemas.openxmlformats.org/officeDocument/2006/relationships/worksheet" Target="worksheets/sheet207.xml"/><Relationship Id="rId228" Type="http://schemas.openxmlformats.org/officeDocument/2006/relationships/worksheet" Target="worksheets/sheet228.xml"/><Relationship Id="rId249" Type="http://schemas.openxmlformats.org/officeDocument/2006/relationships/worksheet" Target="worksheets/sheet249.xml"/><Relationship Id="rId13" Type="http://schemas.openxmlformats.org/officeDocument/2006/relationships/worksheet" Target="worksheets/sheet13.xml"/><Relationship Id="rId109" Type="http://schemas.openxmlformats.org/officeDocument/2006/relationships/worksheet" Target="worksheets/sheet109.xml"/><Relationship Id="rId260" Type="http://schemas.openxmlformats.org/officeDocument/2006/relationships/worksheet" Target="worksheets/sheet260.xml"/><Relationship Id="rId281" Type="http://schemas.openxmlformats.org/officeDocument/2006/relationships/worksheet" Target="worksheets/sheet281.xml"/><Relationship Id="rId34" Type="http://schemas.openxmlformats.org/officeDocument/2006/relationships/worksheet" Target="worksheets/sheet34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20" Type="http://schemas.openxmlformats.org/officeDocument/2006/relationships/worksheet" Target="worksheets/sheet120.xml"/><Relationship Id="rId141" Type="http://schemas.openxmlformats.org/officeDocument/2006/relationships/worksheet" Target="worksheets/sheet141.xml"/><Relationship Id="rId7" Type="http://schemas.openxmlformats.org/officeDocument/2006/relationships/worksheet" Target="worksheets/sheet7.xml"/><Relationship Id="rId162" Type="http://schemas.openxmlformats.org/officeDocument/2006/relationships/worksheet" Target="worksheets/sheet162.xml"/><Relationship Id="rId183" Type="http://schemas.openxmlformats.org/officeDocument/2006/relationships/worksheet" Target="worksheets/sheet183.xml"/><Relationship Id="rId218" Type="http://schemas.openxmlformats.org/officeDocument/2006/relationships/worksheet" Target="worksheets/sheet218.xml"/><Relationship Id="rId239" Type="http://schemas.openxmlformats.org/officeDocument/2006/relationships/worksheet" Target="worksheets/sheet239.xml"/><Relationship Id="rId250" Type="http://schemas.openxmlformats.org/officeDocument/2006/relationships/worksheet" Target="worksheets/sheet250.xml"/><Relationship Id="rId271" Type="http://schemas.openxmlformats.org/officeDocument/2006/relationships/worksheet" Target="worksheets/sheet271.xml"/><Relationship Id="rId292" Type="http://schemas.openxmlformats.org/officeDocument/2006/relationships/worksheet" Target="worksheets/sheet292.xml"/><Relationship Id="rId306" Type="http://schemas.openxmlformats.org/officeDocument/2006/relationships/customXml" Target="../customXml/item1.xml"/><Relationship Id="rId24" Type="http://schemas.openxmlformats.org/officeDocument/2006/relationships/worksheet" Target="worksheets/sheet24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31" Type="http://schemas.openxmlformats.org/officeDocument/2006/relationships/worksheet" Target="worksheets/sheet131.xml"/><Relationship Id="rId152" Type="http://schemas.openxmlformats.org/officeDocument/2006/relationships/worksheet" Target="worksheets/sheet152.xml"/><Relationship Id="rId173" Type="http://schemas.openxmlformats.org/officeDocument/2006/relationships/worksheet" Target="worksheets/sheet173.xml"/><Relationship Id="rId194" Type="http://schemas.openxmlformats.org/officeDocument/2006/relationships/worksheet" Target="worksheets/sheet194.xml"/><Relationship Id="rId208" Type="http://schemas.openxmlformats.org/officeDocument/2006/relationships/worksheet" Target="worksheets/sheet208.xml"/><Relationship Id="rId229" Type="http://schemas.openxmlformats.org/officeDocument/2006/relationships/worksheet" Target="worksheets/sheet229.xml"/><Relationship Id="rId240" Type="http://schemas.openxmlformats.org/officeDocument/2006/relationships/worksheet" Target="worksheets/sheet240.xml"/><Relationship Id="rId261" Type="http://schemas.openxmlformats.org/officeDocument/2006/relationships/worksheet" Target="worksheets/sheet261.xml"/><Relationship Id="rId14" Type="http://schemas.openxmlformats.org/officeDocument/2006/relationships/worksheet" Target="worksheets/sheet14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282" Type="http://schemas.openxmlformats.org/officeDocument/2006/relationships/worksheet" Target="worksheets/sheet282.xml"/><Relationship Id="rId8" Type="http://schemas.openxmlformats.org/officeDocument/2006/relationships/worksheet" Target="worksheets/sheet8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163" Type="http://schemas.openxmlformats.org/officeDocument/2006/relationships/worksheet" Target="worksheets/sheet163.xml"/><Relationship Id="rId184" Type="http://schemas.openxmlformats.org/officeDocument/2006/relationships/worksheet" Target="worksheets/sheet184.xml"/><Relationship Id="rId219" Type="http://schemas.openxmlformats.org/officeDocument/2006/relationships/worksheet" Target="worksheets/sheet219.xml"/><Relationship Id="rId230" Type="http://schemas.openxmlformats.org/officeDocument/2006/relationships/worksheet" Target="worksheets/sheet230.xml"/><Relationship Id="rId251" Type="http://schemas.openxmlformats.org/officeDocument/2006/relationships/worksheet" Target="worksheets/sheet251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72" Type="http://schemas.openxmlformats.org/officeDocument/2006/relationships/worksheet" Target="worksheets/sheet272.xml"/><Relationship Id="rId293" Type="http://schemas.openxmlformats.org/officeDocument/2006/relationships/worksheet" Target="worksheets/sheet293.xml"/><Relationship Id="rId307" Type="http://schemas.openxmlformats.org/officeDocument/2006/relationships/customXml" Target="../customXml/item2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3" Type="http://schemas.openxmlformats.org/officeDocument/2006/relationships/worksheet" Target="worksheets/sheet153.xml"/><Relationship Id="rId174" Type="http://schemas.openxmlformats.org/officeDocument/2006/relationships/worksheet" Target="worksheets/sheet174.xml"/><Relationship Id="rId195" Type="http://schemas.openxmlformats.org/officeDocument/2006/relationships/worksheet" Target="worksheets/sheet195.xml"/><Relationship Id="rId209" Type="http://schemas.openxmlformats.org/officeDocument/2006/relationships/worksheet" Target="worksheets/sheet209.xml"/><Relationship Id="rId220" Type="http://schemas.openxmlformats.org/officeDocument/2006/relationships/worksheet" Target="worksheets/sheet220.xml"/><Relationship Id="rId241" Type="http://schemas.openxmlformats.org/officeDocument/2006/relationships/worksheet" Target="worksheets/sheet24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262" Type="http://schemas.openxmlformats.org/officeDocument/2006/relationships/worksheet" Target="worksheets/sheet262.xml"/><Relationship Id="rId283" Type="http://schemas.openxmlformats.org/officeDocument/2006/relationships/worksheet" Target="worksheets/sheet283.xml"/><Relationship Id="rId78" Type="http://schemas.openxmlformats.org/officeDocument/2006/relationships/worksheet" Target="worksheets/sheet78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43" Type="http://schemas.openxmlformats.org/officeDocument/2006/relationships/worksheet" Target="worksheets/sheet143.xml"/><Relationship Id="rId164" Type="http://schemas.openxmlformats.org/officeDocument/2006/relationships/worksheet" Target="worksheets/sheet164.xml"/><Relationship Id="rId185" Type="http://schemas.openxmlformats.org/officeDocument/2006/relationships/worksheet" Target="worksheets/sheet185.xml"/><Relationship Id="rId9" Type="http://schemas.openxmlformats.org/officeDocument/2006/relationships/worksheet" Target="worksheets/sheet9.xml"/><Relationship Id="rId210" Type="http://schemas.openxmlformats.org/officeDocument/2006/relationships/worksheet" Target="worksheets/sheet210.xml"/><Relationship Id="rId26" Type="http://schemas.openxmlformats.org/officeDocument/2006/relationships/worksheet" Target="worksheets/sheet26.xml"/><Relationship Id="rId231" Type="http://schemas.openxmlformats.org/officeDocument/2006/relationships/worksheet" Target="worksheets/sheet231.xml"/><Relationship Id="rId252" Type="http://schemas.openxmlformats.org/officeDocument/2006/relationships/worksheet" Target="worksheets/sheet252.xml"/><Relationship Id="rId273" Type="http://schemas.openxmlformats.org/officeDocument/2006/relationships/worksheet" Target="worksheets/sheet273.xml"/><Relationship Id="rId294" Type="http://schemas.openxmlformats.org/officeDocument/2006/relationships/worksheet" Target="worksheets/sheet294.xml"/><Relationship Id="rId308" Type="http://schemas.openxmlformats.org/officeDocument/2006/relationships/customXml" Target="../customXml/item3.xml"/><Relationship Id="rId47" Type="http://schemas.openxmlformats.org/officeDocument/2006/relationships/worksheet" Target="worksheets/sheet47.xml"/><Relationship Id="rId68" Type="http://schemas.openxmlformats.org/officeDocument/2006/relationships/worksheet" Target="worksheets/sheet68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54" Type="http://schemas.openxmlformats.org/officeDocument/2006/relationships/worksheet" Target="worksheets/sheet154.xml"/><Relationship Id="rId175" Type="http://schemas.openxmlformats.org/officeDocument/2006/relationships/worksheet" Target="worksheets/sheet175.xml"/><Relationship Id="rId196" Type="http://schemas.openxmlformats.org/officeDocument/2006/relationships/worksheet" Target="worksheets/sheet196.xml"/><Relationship Id="rId200" Type="http://schemas.openxmlformats.org/officeDocument/2006/relationships/worksheet" Target="worksheets/sheet200.xml"/><Relationship Id="rId16" Type="http://schemas.openxmlformats.org/officeDocument/2006/relationships/worksheet" Target="worksheets/sheet16.xml"/><Relationship Id="rId221" Type="http://schemas.openxmlformats.org/officeDocument/2006/relationships/worksheet" Target="worksheets/sheet221.xml"/><Relationship Id="rId242" Type="http://schemas.openxmlformats.org/officeDocument/2006/relationships/worksheet" Target="worksheets/sheet242.xml"/><Relationship Id="rId263" Type="http://schemas.openxmlformats.org/officeDocument/2006/relationships/worksheet" Target="worksheets/sheet263.xml"/><Relationship Id="rId284" Type="http://schemas.openxmlformats.org/officeDocument/2006/relationships/worksheet" Target="worksheets/sheet284.xml"/><Relationship Id="rId37" Type="http://schemas.openxmlformats.org/officeDocument/2006/relationships/worksheet" Target="worksheets/sheet37.xml"/><Relationship Id="rId58" Type="http://schemas.openxmlformats.org/officeDocument/2006/relationships/worksheet" Target="worksheets/sheet58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44" Type="http://schemas.openxmlformats.org/officeDocument/2006/relationships/worksheet" Target="worksheets/sheet144.xml"/><Relationship Id="rId90" Type="http://schemas.openxmlformats.org/officeDocument/2006/relationships/worksheet" Target="worksheets/sheet90.xml"/><Relationship Id="rId165" Type="http://schemas.openxmlformats.org/officeDocument/2006/relationships/worksheet" Target="worksheets/sheet165.xml"/><Relationship Id="rId186" Type="http://schemas.openxmlformats.org/officeDocument/2006/relationships/worksheet" Target="worksheets/sheet186.xml"/><Relationship Id="rId211" Type="http://schemas.openxmlformats.org/officeDocument/2006/relationships/worksheet" Target="worksheets/sheet211.xml"/><Relationship Id="rId232" Type="http://schemas.openxmlformats.org/officeDocument/2006/relationships/worksheet" Target="worksheets/sheet232.xml"/><Relationship Id="rId253" Type="http://schemas.openxmlformats.org/officeDocument/2006/relationships/worksheet" Target="worksheets/sheet253.xml"/><Relationship Id="rId274" Type="http://schemas.openxmlformats.org/officeDocument/2006/relationships/worksheet" Target="worksheets/sheet274.xml"/><Relationship Id="rId295" Type="http://schemas.openxmlformats.org/officeDocument/2006/relationships/worksheet" Target="worksheets/sheet295.xml"/><Relationship Id="rId309" Type="http://schemas.openxmlformats.org/officeDocument/2006/relationships/customXml" Target="../customXml/item4.xml"/><Relationship Id="rId27" Type="http://schemas.openxmlformats.org/officeDocument/2006/relationships/worksheet" Target="worksheets/sheet27.xml"/><Relationship Id="rId48" Type="http://schemas.openxmlformats.org/officeDocument/2006/relationships/worksheet" Target="worksheets/sheet48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34" Type="http://schemas.openxmlformats.org/officeDocument/2006/relationships/worksheet" Target="worksheets/sheet134.xml"/><Relationship Id="rId80" Type="http://schemas.openxmlformats.org/officeDocument/2006/relationships/worksheet" Target="worksheets/sheet80.xml"/><Relationship Id="rId155" Type="http://schemas.openxmlformats.org/officeDocument/2006/relationships/worksheet" Target="worksheets/sheet155.xml"/><Relationship Id="rId176" Type="http://schemas.openxmlformats.org/officeDocument/2006/relationships/worksheet" Target="worksheets/sheet176.xml"/><Relationship Id="rId197" Type="http://schemas.openxmlformats.org/officeDocument/2006/relationships/worksheet" Target="worksheets/sheet197.xml"/><Relationship Id="rId201" Type="http://schemas.openxmlformats.org/officeDocument/2006/relationships/worksheet" Target="worksheets/sheet201.xml"/><Relationship Id="rId222" Type="http://schemas.openxmlformats.org/officeDocument/2006/relationships/worksheet" Target="worksheets/sheet222.xml"/><Relationship Id="rId243" Type="http://schemas.openxmlformats.org/officeDocument/2006/relationships/worksheet" Target="worksheets/sheet243.xml"/><Relationship Id="rId264" Type="http://schemas.openxmlformats.org/officeDocument/2006/relationships/worksheet" Target="worksheets/sheet264.xml"/><Relationship Id="rId285" Type="http://schemas.openxmlformats.org/officeDocument/2006/relationships/worksheet" Target="worksheets/sheet285.xml"/><Relationship Id="rId17" Type="http://schemas.openxmlformats.org/officeDocument/2006/relationships/worksheet" Target="worksheets/sheet17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24" Type="http://schemas.openxmlformats.org/officeDocument/2006/relationships/worksheet" Target="worksheets/sheet124.xml"/><Relationship Id="rId70" Type="http://schemas.openxmlformats.org/officeDocument/2006/relationships/worksheet" Target="worksheets/sheet70.xml"/><Relationship Id="rId91" Type="http://schemas.openxmlformats.org/officeDocument/2006/relationships/worksheet" Target="worksheets/sheet91.xml"/><Relationship Id="rId145" Type="http://schemas.openxmlformats.org/officeDocument/2006/relationships/worksheet" Target="worksheets/sheet145.xml"/><Relationship Id="rId166" Type="http://schemas.openxmlformats.org/officeDocument/2006/relationships/worksheet" Target="worksheets/sheet166.xml"/><Relationship Id="rId187" Type="http://schemas.openxmlformats.org/officeDocument/2006/relationships/worksheet" Target="worksheets/sheet187.xml"/><Relationship Id="rId1" Type="http://schemas.openxmlformats.org/officeDocument/2006/relationships/worksheet" Target="worksheets/sheet1.xml"/><Relationship Id="rId212" Type="http://schemas.openxmlformats.org/officeDocument/2006/relationships/worksheet" Target="worksheets/sheet212.xml"/><Relationship Id="rId233" Type="http://schemas.openxmlformats.org/officeDocument/2006/relationships/worksheet" Target="worksheets/sheet233.xml"/><Relationship Id="rId254" Type="http://schemas.openxmlformats.org/officeDocument/2006/relationships/worksheet" Target="worksheets/sheet254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275" Type="http://schemas.openxmlformats.org/officeDocument/2006/relationships/worksheet" Target="worksheets/sheet275.xml"/><Relationship Id="rId296" Type="http://schemas.openxmlformats.org/officeDocument/2006/relationships/worksheet" Target="worksheets/sheet296.xml"/><Relationship Id="rId300" Type="http://schemas.openxmlformats.org/officeDocument/2006/relationships/worksheet" Target="worksheets/sheet300.xml"/><Relationship Id="rId60" Type="http://schemas.openxmlformats.org/officeDocument/2006/relationships/worksheet" Target="worksheets/sheet60.xml"/><Relationship Id="rId81" Type="http://schemas.openxmlformats.org/officeDocument/2006/relationships/worksheet" Target="worksheets/sheet81.xml"/><Relationship Id="rId135" Type="http://schemas.openxmlformats.org/officeDocument/2006/relationships/worksheet" Target="worksheets/sheet135.xml"/><Relationship Id="rId156" Type="http://schemas.openxmlformats.org/officeDocument/2006/relationships/worksheet" Target="worksheets/sheet156.xml"/><Relationship Id="rId177" Type="http://schemas.openxmlformats.org/officeDocument/2006/relationships/worksheet" Target="worksheets/sheet177.xml"/><Relationship Id="rId198" Type="http://schemas.openxmlformats.org/officeDocument/2006/relationships/worksheet" Target="worksheets/sheet198.xml"/><Relationship Id="rId202" Type="http://schemas.openxmlformats.org/officeDocument/2006/relationships/worksheet" Target="worksheets/sheet202.xml"/><Relationship Id="rId223" Type="http://schemas.openxmlformats.org/officeDocument/2006/relationships/worksheet" Target="worksheets/sheet223.xml"/><Relationship Id="rId244" Type="http://schemas.openxmlformats.org/officeDocument/2006/relationships/worksheet" Target="worksheets/sheet244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265" Type="http://schemas.openxmlformats.org/officeDocument/2006/relationships/worksheet" Target="worksheets/sheet265.xml"/><Relationship Id="rId286" Type="http://schemas.openxmlformats.org/officeDocument/2006/relationships/worksheet" Target="worksheets/sheet286.xml"/><Relationship Id="rId50" Type="http://schemas.openxmlformats.org/officeDocument/2006/relationships/worksheet" Target="worksheets/sheet50.xml"/><Relationship Id="rId104" Type="http://schemas.openxmlformats.org/officeDocument/2006/relationships/worksheet" Target="worksheets/sheet104.xml"/><Relationship Id="rId125" Type="http://schemas.openxmlformats.org/officeDocument/2006/relationships/worksheet" Target="worksheets/sheet125.xml"/><Relationship Id="rId146" Type="http://schemas.openxmlformats.org/officeDocument/2006/relationships/worksheet" Target="worksheets/sheet146.xml"/><Relationship Id="rId167" Type="http://schemas.openxmlformats.org/officeDocument/2006/relationships/worksheet" Target="worksheets/sheet167.xml"/><Relationship Id="rId188" Type="http://schemas.openxmlformats.org/officeDocument/2006/relationships/worksheet" Target="worksheets/sheet188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13" Type="http://schemas.openxmlformats.org/officeDocument/2006/relationships/worksheet" Target="worksheets/sheet213.xml"/><Relationship Id="rId234" Type="http://schemas.openxmlformats.org/officeDocument/2006/relationships/worksheet" Target="worksheets/sheet234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55" Type="http://schemas.openxmlformats.org/officeDocument/2006/relationships/worksheet" Target="worksheets/sheet255.xml"/><Relationship Id="rId276" Type="http://schemas.openxmlformats.org/officeDocument/2006/relationships/worksheet" Target="worksheets/sheet276.xml"/><Relationship Id="rId297" Type="http://schemas.openxmlformats.org/officeDocument/2006/relationships/worksheet" Target="worksheets/sheet297.xml"/><Relationship Id="rId40" Type="http://schemas.openxmlformats.org/officeDocument/2006/relationships/worksheet" Target="worksheets/sheet40.xml"/><Relationship Id="rId115" Type="http://schemas.openxmlformats.org/officeDocument/2006/relationships/worksheet" Target="worksheets/sheet115.xml"/><Relationship Id="rId136" Type="http://schemas.openxmlformats.org/officeDocument/2006/relationships/worksheet" Target="worksheets/sheet136.xml"/><Relationship Id="rId157" Type="http://schemas.openxmlformats.org/officeDocument/2006/relationships/worksheet" Target="worksheets/sheet157.xml"/><Relationship Id="rId178" Type="http://schemas.openxmlformats.org/officeDocument/2006/relationships/worksheet" Target="worksheets/sheet178.xml"/><Relationship Id="rId301" Type="http://schemas.openxmlformats.org/officeDocument/2006/relationships/worksheet" Target="worksheets/sheet301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9" Type="http://schemas.openxmlformats.org/officeDocument/2006/relationships/worksheet" Target="worksheets/sheet199.xml"/><Relationship Id="rId203" Type="http://schemas.openxmlformats.org/officeDocument/2006/relationships/worksheet" Target="worksheets/sheet203.xml"/><Relationship Id="rId19" Type="http://schemas.openxmlformats.org/officeDocument/2006/relationships/worksheet" Target="worksheets/sheet19.xml"/><Relationship Id="rId224" Type="http://schemas.openxmlformats.org/officeDocument/2006/relationships/worksheet" Target="worksheets/sheet224.xml"/><Relationship Id="rId245" Type="http://schemas.openxmlformats.org/officeDocument/2006/relationships/worksheet" Target="worksheets/sheet245.xml"/><Relationship Id="rId266" Type="http://schemas.openxmlformats.org/officeDocument/2006/relationships/worksheet" Target="worksheets/sheet266.xml"/><Relationship Id="rId287" Type="http://schemas.openxmlformats.org/officeDocument/2006/relationships/worksheet" Target="worksheets/sheet287.xml"/><Relationship Id="rId30" Type="http://schemas.openxmlformats.org/officeDocument/2006/relationships/worksheet" Target="worksheets/sheet3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168" Type="http://schemas.openxmlformats.org/officeDocument/2006/relationships/worksheet" Target="worksheets/sheet16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189" Type="http://schemas.openxmlformats.org/officeDocument/2006/relationships/worksheet" Target="worksheets/sheet189.xml"/><Relationship Id="rId3" Type="http://schemas.openxmlformats.org/officeDocument/2006/relationships/worksheet" Target="worksheets/sheet3.xml"/><Relationship Id="rId214" Type="http://schemas.openxmlformats.org/officeDocument/2006/relationships/worksheet" Target="worksheets/sheet214.xml"/><Relationship Id="rId235" Type="http://schemas.openxmlformats.org/officeDocument/2006/relationships/worksheet" Target="worksheets/sheet235.xml"/><Relationship Id="rId256" Type="http://schemas.openxmlformats.org/officeDocument/2006/relationships/worksheet" Target="worksheets/sheet256.xml"/><Relationship Id="rId277" Type="http://schemas.openxmlformats.org/officeDocument/2006/relationships/worksheet" Target="worksheets/sheet277.xml"/><Relationship Id="rId298" Type="http://schemas.openxmlformats.org/officeDocument/2006/relationships/worksheet" Target="worksheets/sheet298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worksheet" Target="worksheets/sheet158.xml"/><Relationship Id="rId302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179" Type="http://schemas.openxmlformats.org/officeDocument/2006/relationships/worksheet" Target="worksheets/sheet179.xml"/><Relationship Id="rId190" Type="http://schemas.openxmlformats.org/officeDocument/2006/relationships/worksheet" Target="worksheets/sheet190.xml"/><Relationship Id="rId204" Type="http://schemas.openxmlformats.org/officeDocument/2006/relationships/worksheet" Target="worksheets/sheet204.xml"/><Relationship Id="rId225" Type="http://schemas.openxmlformats.org/officeDocument/2006/relationships/worksheet" Target="worksheets/sheet225.xml"/><Relationship Id="rId246" Type="http://schemas.openxmlformats.org/officeDocument/2006/relationships/worksheet" Target="worksheets/sheet246.xml"/><Relationship Id="rId267" Type="http://schemas.openxmlformats.org/officeDocument/2006/relationships/worksheet" Target="worksheets/sheet267.xml"/><Relationship Id="rId288" Type="http://schemas.openxmlformats.org/officeDocument/2006/relationships/worksheet" Target="worksheets/sheet288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94" Type="http://schemas.openxmlformats.org/officeDocument/2006/relationships/worksheet" Target="worksheets/sheet94.xml"/><Relationship Id="rId148" Type="http://schemas.openxmlformats.org/officeDocument/2006/relationships/worksheet" Target="worksheets/sheet148.xml"/><Relationship Id="rId169" Type="http://schemas.openxmlformats.org/officeDocument/2006/relationships/worksheet" Target="worksheets/sheet169.xml"/><Relationship Id="rId4" Type="http://schemas.openxmlformats.org/officeDocument/2006/relationships/worksheet" Target="worksheets/sheet4.xml"/><Relationship Id="rId180" Type="http://schemas.openxmlformats.org/officeDocument/2006/relationships/worksheet" Target="worksheets/sheet180.xml"/><Relationship Id="rId215" Type="http://schemas.openxmlformats.org/officeDocument/2006/relationships/worksheet" Target="worksheets/sheet215.xml"/><Relationship Id="rId236" Type="http://schemas.openxmlformats.org/officeDocument/2006/relationships/worksheet" Target="worksheets/sheet236.xml"/><Relationship Id="rId257" Type="http://schemas.openxmlformats.org/officeDocument/2006/relationships/worksheet" Target="worksheets/sheet257.xml"/><Relationship Id="rId278" Type="http://schemas.openxmlformats.org/officeDocument/2006/relationships/worksheet" Target="worksheets/sheet278.xml"/><Relationship Id="rId303" Type="http://schemas.openxmlformats.org/officeDocument/2006/relationships/styles" Target="styles.xml"/><Relationship Id="rId42" Type="http://schemas.openxmlformats.org/officeDocument/2006/relationships/worksheet" Target="worksheets/sheet42.xml"/><Relationship Id="rId84" Type="http://schemas.openxmlformats.org/officeDocument/2006/relationships/worksheet" Target="worksheets/sheet84.xml"/><Relationship Id="rId138" Type="http://schemas.openxmlformats.org/officeDocument/2006/relationships/worksheet" Target="worksheets/sheet138.xml"/><Relationship Id="rId191" Type="http://schemas.openxmlformats.org/officeDocument/2006/relationships/worksheet" Target="worksheets/sheet191.xml"/><Relationship Id="rId205" Type="http://schemas.openxmlformats.org/officeDocument/2006/relationships/worksheet" Target="worksheets/sheet205.xml"/><Relationship Id="rId247" Type="http://schemas.openxmlformats.org/officeDocument/2006/relationships/worksheet" Target="worksheets/sheet247.xml"/><Relationship Id="rId107" Type="http://schemas.openxmlformats.org/officeDocument/2006/relationships/worksheet" Target="worksheets/sheet107.xml"/><Relationship Id="rId289" Type="http://schemas.openxmlformats.org/officeDocument/2006/relationships/worksheet" Target="worksheets/sheet289.xml"/><Relationship Id="rId11" Type="http://schemas.openxmlformats.org/officeDocument/2006/relationships/worksheet" Target="worksheets/sheet11.xml"/><Relationship Id="rId53" Type="http://schemas.openxmlformats.org/officeDocument/2006/relationships/worksheet" Target="worksheets/sheet53.xml"/><Relationship Id="rId149" Type="http://schemas.openxmlformats.org/officeDocument/2006/relationships/worksheet" Target="worksheets/sheet149.xml"/><Relationship Id="rId95" Type="http://schemas.openxmlformats.org/officeDocument/2006/relationships/worksheet" Target="worksheets/sheet95.xml"/><Relationship Id="rId160" Type="http://schemas.openxmlformats.org/officeDocument/2006/relationships/worksheet" Target="worksheets/sheet160.xml"/><Relationship Id="rId216" Type="http://schemas.openxmlformats.org/officeDocument/2006/relationships/worksheet" Target="worksheets/sheet216.xml"/><Relationship Id="rId258" Type="http://schemas.openxmlformats.org/officeDocument/2006/relationships/worksheet" Target="worksheets/sheet258.xml"/><Relationship Id="rId22" Type="http://schemas.openxmlformats.org/officeDocument/2006/relationships/worksheet" Target="worksheets/sheet22.xml"/><Relationship Id="rId64" Type="http://schemas.openxmlformats.org/officeDocument/2006/relationships/worksheet" Target="worksheets/sheet64.xml"/><Relationship Id="rId118" Type="http://schemas.openxmlformats.org/officeDocument/2006/relationships/worksheet" Target="worksheets/sheet118.xml"/><Relationship Id="rId171" Type="http://schemas.openxmlformats.org/officeDocument/2006/relationships/worksheet" Target="worksheets/sheet171.xml"/><Relationship Id="rId227" Type="http://schemas.openxmlformats.org/officeDocument/2006/relationships/worksheet" Target="worksheets/sheet227.xml"/><Relationship Id="rId269" Type="http://schemas.openxmlformats.org/officeDocument/2006/relationships/worksheet" Target="worksheets/sheet269.xml"/><Relationship Id="rId33" Type="http://schemas.openxmlformats.org/officeDocument/2006/relationships/worksheet" Target="worksheets/sheet33.xml"/><Relationship Id="rId129" Type="http://schemas.openxmlformats.org/officeDocument/2006/relationships/worksheet" Target="worksheets/sheet129.xml"/><Relationship Id="rId280" Type="http://schemas.openxmlformats.org/officeDocument/2006/relationships/worksheet" Target="worksheets/sheet280.xml"/><Relationship Id="rId75" Type="http://schemas.openxmlformats.org/officeDocument/2006/relationships/worksheet" Target="worksheets/sheet75.xml"/><Relationship Id="rId140" Type="http://schemas.openxmlformats.org/officeDocument/2006/relationships/worksheet" Target="worksheets/sheet140.xml"/><Relationship Id="rId182" Type="http://schemas.openxmlformats.org/officeDocument/2006/relationships/worksheet" Target="worksheets/sheet182.xml"/><Relationship Id="rId6" Type="http://schemas.openxmlformats.org/officeDocument/2006/relationships/worksheet" Target="worksheets/sheet6.xml"/><Relationship Id="rId238" Type="http://schemas.openxmlformats.org/officeDocument/2006/relationships/worksheet" Target="worksheets/sheet238.xml"/><Relationship Id="rId291" Type="http://schemas.openxmlformats.org/officeDocument/2006/relationships/worksheet" Target="worksheets/sheet291.xml"/><Relationship Id="rId305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1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png"/><Relationship Id="rId2" Type="http://schemas.openxmlformats.org/officeDocument/2006/relationships/image" Target="../media/image16.png"/><Relationship Id="rId1" Type="http://schemas.openxmlformats.org/officeDocument/2006/relationships/image" Target="../media/image15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0.png"/><Relationship Id="rId1" Type="http://schemas.openxmlformats.org/officeDocument/2006/relationships/image" Target="../media/image1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</xdr:row>
      <xdr:rowOff>0</xdr:rowOff>
    </xdr:from>
    <xdr:to>
      <xdr:col>35</xdr:col>
      <xdr:colOff>391013</xdr:colOff>
      <xdr:row>23</xdr:row>
      <xdr:rowOff>333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29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00460" y="365760"/>
          <a:ext cx="10022693" cy="3840813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12</xdr:col>
      <xdr:colOff>315414</xdr:colOff>
      <xdr:row>17</xdr:row>
      <xdr:rowOff>72636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28900" y="365760"/>
          <a:ext cx="5131254" cy="281583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12</xdr:col>
      <xdr:colOff>132519</xdr:colOff>
      <xdr:row>34</xdr:row>
      <xdr:rowOff>139698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2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686050" y="3498850"/>
          <a:ext cx="5060119" cy="29019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10</xdr:col>
      <xdr:colOff>110055</xdr:colOff>
      <xdr:row>20</xdr:row>
      <xdr:rowOff>91749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C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182880"/>
          <a:ext cx="3767655" cy="356646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14</xdr:col>
      <xdr:colOff>91976</xdr:colOff>
      <xdr:row>14</xdr:row>
      <xdr:rowOff>24592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C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182880"/>
          <a:ext cx="6187976" cy="24020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</xdr:row>
      <xdr:rowOff>0</xdr:rowOff>
    </xdr:from>
    <xdr:to>
      <xdr:col>17</xdr:col>
      <xdr:colOff>274766</xdr:colOff>
      <xdr:row>16</xdr:row>
      <xdr:rowOff>97766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C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365760"/>
          <a:ext cx="5151566" cy="2658086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17</xdr:col>
      <xdr:colOff>244284</xdr:colOff>
      <xdr:row>49</xdr:row>
      <xdr:rowOff>30705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CC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78880" y="6766560"/>
          <a:ext cx="5121084" cy="259102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17</xdr:col>
      <xdr:colOff>97967</xdr:colOff>
      <xdr:row>33</xdr:row>
      <xdr:rowOff>85573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CC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278880" y="3474720"/>
          <a:ext cx="4974767" cy="264589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14</xdr:row>
      <xdr:rowOff>0</xdr:rowOff>
    </xdr:from>
    <xdr:to>
      <xdr:col>14</xdr:col>
      <xdr:colOff>328397</xdr:colOff>
      <xdr:row>39</xdr:row>
      <xdr:rowOff>30879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F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2560320"/>
          <a:ext cx="8504657" cy="4602879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14</xdr:col>
      <xdr:colOff>596644</xdr:colOff>
      <xdr:row>74</xdr:row>
      <xdr:rowOff>49311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F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38400" y="7315200"/>
          <a:ext cx="8772904" cy="626723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13</xdr:col>
      <xdr:colOff>536970</xdr:colOff>
      <xdr:row>28</xdr:row>
      <xdr:rowOff>128265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501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2377440"/>
          <a:ext cx="6023370" cy="2871465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13</xdr:col>
      <xdr:colOff>457715</xdr:colOff>
      <xdr:row>11</xdr:row>
      <xdr:rowOff>152556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501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38400" y="365760"/>
          <a:ext cx="5944115" cy="179847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14</xdr:col>
      <xdr:colOff>567506</xdr:colOff>
      <xdr:row>20</xdr:row>
      <xdr:rowOff>91733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1101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365760"/>
          <a:ext cx="6663506" cy="338357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8</xdr:col>
      <xdr:colOff>146528</xdr:colOff>
      <xdr:row>8</xdr:row>
      <xdr:rowOff>6192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1201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365760"/>
          <a:ext cx="2584928" cy="110347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12</xdr:col>
      <xdr:colOff>366214</xdr:colOff>
      <xdr:row>15</xdr:row>
      <xdr:rowOff>206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1301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365760"/>
          <a:ext cx="5243014" cy="237764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12</xdr:col>
      <xdr:colOff>402794</xdr:colOff>
      <xdr:row>29</xdr:row>
      <xdr:rowOff>79461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1301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38400" y="2926080"/>
          <a:ext cx="5279594" cy="2456901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12</xdr:col>
      <xdr:colOff>414987</xdr:colOff>
      <xdr:row>40</xdr:row>
      <xdr:rowOff>97703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1301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38400" y="5486400"/>
          <a:ext cx="5291787" cy="192650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15</xdr:col>
      <xdr:colOff>24967</xdr:colOff>
      <xdr:row>23</xdr:row>
      <xdr:rowOff>36912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1401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365760"/>
          <a:ext cx="6730567" cy="387739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15</xdr:col>
      <xdr:colOff>49353</xdr:colOff>
      <xdr:row>22</xdr:row>
      <xdr:rowOff>6429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1501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182880"/>
          <a:ext cx="6754953" cy="3846909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13</xdr:col>
      <xdr:colOff>421136</xdr:colOff>
      <xdr:row>34</xdr:row>
      <xdr:rowOff>170877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1501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38400" y="4206240"/>
          <a:ext cx="5907536" cy="218255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BP256" totalsRowShown="0" headerRowDxfId="258" dataDxfId="257" headerRowCellStyle="Heading 4">
  <autoFilter ref="A2:BP256" xr:uid="{00000000-0009-0000-0100-000001000000}"/>
  <tableColumns count="68">
    <tableColumn id="1" xr3:uid="{00000000-0010-0000-0000-000001000000}" name="Link" dataDxfId="256" dataCellStyle="Hyperlink">
      <calculatedColumnFormula>LEFT(Table1[[#This Row],[Level]],2)&amp;"-"&amp;Table1[[#This Row],[Seq]]</calculatedColumnFormula>
    </tableColumn>
    <tableColumn id="2" xr3:uid="{00000000-0010-0000-0000-000002000000}" name="Level" dataDxfId="255"/>
    <tableColumn id="3" xr3:uid="{00000000-0010-0000-0000-000003000000}" name="Seq" dataDxfId="254">
      <calculatedColumnFormula>IFERROR(IF(AND(Table1[[#This Row],[Level]]=B2,Table1[[#This Row],[Form Name]]=E2),C2,IF(Table1[[#This Row],[Level]]=B2,C2+1,1)),1)</calculatedColumnFormula>
    </tableColumn>
    <tableColumn id="6" xr3:uid="{00000000-0010-0000-0000-000006000000}" name="Area" dataDxfId="253"/>
    <tableColumn id="7" xr3:uid="{00000000-0010-0000-0000-000007000000}" name="Form Name" dataDxfId="252"/>
    <tableColumn id="9" xr3:uid="{00000000-0010-0000-0000-000009000000}" name="Update _x000a_When" dataDxfId="251"/>
    <tableColumn id="43" xr3:uid="{00000000-0010-0000-0000-00002B000000}" name="Module" dataDxfId="250"/>
    <tableColumn id="44" xr3:uid="{00000000-0010-0000-0000-00002C000000}" name="Seed" dataDxfId="249"/>
    <tableColumn id="42" xr3:uid="{00000000-0010-0000-0000-00002A000000}" name="Scope Level" dataDxfId="248"/>
    <tableColumn id="41" xr3:uid="{00000000-0010-0000-0000-000029000000}" name="Loading Method" dataDxfId="247"/>
    <tableColumn id="13" xr3:uid="{00000000-0010-0000-0000-00000D000000}" name="Data Owner" dataDxfId="246" dataCellStyle="Calculation">
      <calculatedColumnFormula>IFERROR(VLOOKUP(E3,'Data Owners'!G:H,2,0),VLOOKUP(D3,'Data Owners'!A:D,3,0))</calculatedColumnFormula>
    </tableColumn>
    <tableColumn id="29" xr3:uid="{00000000-0010-0000-0000-00001D000000}" name="Prod:_x000a_Completed" dataDxfId="245" dataCellStyle="Calculation">
      <calculatedColumnFormula>IF(OR(P3="",Q3="",R3="",S3="",T3="",U3="",V3="",W3="",X3="",Y3="",Z3="",AA3="",AB3="",AC3="",AD3=""),"",IF(AND(P3="N/A",Q3="N/A",R3="N/A",S3="N/A",T3="N/A",U3="N/A",V3="N/A",W3="N/A",X3="N/A",Y3="N/A",Z3="N/A",AA3="N/A",AB3="N/A",AC3="N/A",AD3="N/A"),"N/A",IF(MAX(P3:AD3)=0,"",MAX(P3:AD3))))</calculatedColumnFormula>
    </tableColumn>
    <tableColumn id="30" xr3:uid="{00000000-0010-0000-0000-00001E000000}" name="Seed:_x000a_Completed" dataDxfId="244" dataCellStyle="Calculation">
      <calculatedColumnFormula>IF(OR(AE3="Need Info",AF3="Need Info",AG3="Need Info",AH3="Need Info",AI3="Need Info",AJ3="Need Info",AK3="Need Info",AL3="Need Info",AM3="Need Info",AN3="Need Info",AO3="Need Info",AP3="Need Info",AQ3="Need Info"),"Need Info",IF(OR(AE3="",AF3="",AG3="",AH3="",AI3="",AJ3="",AK3="",AL3="",AM3="",AN3="",AO3="",AP3="",AQ3=""),"",IF(AND(AE3="N/A",AF3="N/A",AG3="N/A",AH3="N/A",AI3="N/A",AJ3="N/A",AK3="N/A",AL3="N/A",AM3="N/A",AN3="N/A",AO3="N/A",AP3="N/A",AQ3="N/A"),"N/A",IF(MAX(AE3:AQ3)=0,"",MAX(AE3:AQ3)))))</calculatedColumnFormula>
    </tableColumn>
    <tableColumn id="8" xr3:uid="{00000000-0010-0000-0000-000008000000}" name="Test:_x000a_Completed" dataDxfId="243" dataCellStyle="Calculation"/>
    <tableColumn id="14" xr3:uid="{00000000-0010-0000-0000-00000E000000}" name="Notes" dataDxfId="242"/>
    <tableColumn id="15" xr3:uid="{00000000-0010-0000-0000-00000F000000}" name="Prod:_x000a_1JBTCOA" dataDxfId="241"/>
    <tableColumn id="16" xr3:uid="{00000000-0010-0000-0000-000010000000}" name="Prod:_x000a_LCOM" dataDxfId="240"/>
    <tableColumn id="48" xr3:uid="{00000000-0010-0000-0000-000030000000}" name="Prod: LDOM" dataDxfId="239"/>
    <tableColumn id="47" xr3:uid="{00000000-0010-0000-0000-00002F000000}" name="Prod:_x000a_LFOR" dataDxfId="238"/>
    <tableColumn id="17" xr3:uid="{00000000-0010-0000-0000-000011000000}" name="Prod:_x000a_1JBT" dataDxfId="237"/>
    <tableColumn id="18" xr3:uid="{00000000-0010-0000-0000-000012000000}" name="Prod:_x000a_ALP1" dataDxfId="236"/>
    <tableColumn id="31" xr3:uid="{00000000-0010-0000-0000-00001F000000}" name="Prod:_x000a_CHA1" dataDxfId="235"/>
    <tableColumn id="19" xr3:uid="{00000000-0010-0000-0000-000013000000}" name="Prod:_x000a_CORP" dataDxfId="234"/>
    <tableColumn id="20" xr3:uid="{00000000-0010-0000-0000-000014000000}" name="Prod:_x000a_FHQ1" dataDxfId="233"/>
    <tableColumn id="40" xr3:uid="{00000000-0010-0000-0000-000028000000}" name="Prod:_x000a_JBT-145" dataDxfId="232"/>
    <tableColumn id="46" xr3:uid="{00000000-0010-0000-0000-00002E000000}" name="Prod:_x000a_JBT-450" dataDxfId="231"/>
    <tableColumn id="45" xr3:uid="{00000000-0010-0000-0000-00002D000000}" name="Prod:_x000a_JBT-451" dataDxfId="230"/>
    <tableColumn id="39" xr3:uid="{00000000-0010-0000-0000-000027000000}" name="Prod:_x000a_JBT-452" dataDxfId="229"/>
    <tableColumn id="21" xr3:uid="{00000000-0010-0000-0000-000015000000}" name="Prod:_x000a_KIN1" dataDxfId="228"/>
    <tableColumn id="22" xr3:uid="{00000000-0010-0000-0000-000016000000}" name="Prod:_x000a_SAN1" dataDxfId="227"/>
    <tableColumn id="28" xr3:uid="{00000000-0010-0000-0000-00001C000000}" name="Seed:_x000a_sLCOM" dataDxfId="226"/>
    <tableColumn id="4" xr3:uid="{00000000-0010-0000-0000-000004000000}" name="Seed_TEMPLATE" dataDxfId="225"/>
    <tableColumn id="68" xr3:uid="{EFE9B9C5-4820-4F5F-BF6B-ED264D4DD3C2}" name="Seed_RUS1" dataDxfId="224"/>
    <tableColumn id="33" xr3:uid="{56F9E9A8-1D0D-4024-A56E-217CD9ED23BE}" name="Seed:_x000a_Seed_LFOR" dataDxfId="223"/>
    <tableColumn id="34" xr3:uid="{F41E38D2-6153-4E3C-B679-B39A2E88F319}" name="Seed:_x000a_Seed_SIN1" dataDxfId="222"/>
    <tableColumn id="64" xr3:uid="{8033EAD1-4014-4E11-85B9-3A6542B042F5}" name="Seed:_x000a_Seed_KOR1" dataDxfId="221"/>
    <tableColumn id="54" xr3:uid="{0D52B24D-A130-426E-85FD-0BE84BE7192F}" name="Seed:_x000a_Seed_THB" dataDxfId="220"/>
    <tableColumn id="55" xr3:uid="{CD8CD7CC-6D09-4B13-880D-10B1E3F1572E}" name="Seed:_x000a_Seed_BKK1" dataDxfId="219"/>
    <tableColumn id="56" xr3:uid="{31FBB278-33AB-4FC2-B793-ACCC1384641E}" name="Seed:_x000a_Seed_THQ1" dataDxfId="218"/>
    <tableColumn id="65" xr3:uid="{2F07138F-487E-4377-AACE-F5BBB06B60D4}" name="Seed:_x000a_Seed_IDR" dataDxfId="217"/>
    <tableColumn id="63" xr3:uid="{2F61463C-89AE-48D7-9D53-DABAC9838814}" name="Seed:_x000a_Seed_IDN1" dataDxfId="216"/>
    <tableColumn id="67" xr3:uid="{49BD17D3-2876-4A2A-9625-3788FB47BE34}" name="Seed:_x000a_Seed_PHP" dataDxfId="215"/>
    <tableColumn id="66" xr3:uid="{72D8B18C-A2B0-481D-9F5C-533288D7558E}" name="Seed:_x000a_Seed_PHL1" dataDxfId="214"/>
    <tableColumn id="35" xr3:uid="{6E8D7CA8-D9F4-42AB-8967-D0254F2E542A}" name="Seed:_x000a_Seed_HON1" dataDxfId="213"/>
    <tableColumn id="36" xr3:uid="{A0110D9F-E3E2-418F-8243-6B73108A1DCC}" name="Seed:_x000a_Seed_JBT-541" dataDxfId="212"/>
    <tableColumn id="37" xr3:uid="{4EAC48FF-C332-4748-B33D-E113D5D97EF4}" name="Seed:_x000a_Seed_JBT-546" dataDxfId="211"/>
    <tableColumn id="49" xr3:uid="{2483E677-5E8B-4B12-83D9-E4A154EA0E27}" name="Seed:_x000a_Seed_JBT-551" dataDxfId="210"/>
    <tableColumn id="50" xr3:uid="{CF3EE4E5-CE41-4A4C-BC17-165A29705896}" name="Seed:_x000a_Seed_JBT-556" dataDxfId="209"/>
    <tableColumn id="27" xr3:uid="{00000000-0010-0000-0000-00001B000000}" name="Seed:_x000a_Seed_MYR" dataDxfId="208"/>
    <tableColumn id="51" xr3:uid="{1C8C3BEE-E516-4C36-8824-0C9FE77E3F22}" name="Seed:_x000a_Seed_KLU1" dataDxfId="207"/>
    <tableColumn id="61" xr3:uid="{44D89565-4D16-4D0B-AB4E-A000E4203CDB}" name="Seed:_x000a_Seed_JPY" dataDxfId="206"/>
    <tableColumn id="62" xr3:uid="{3A5D9CE3-708D-4B72-B390-1FDAC4440940}" name="Seed:_x000a_Seed_TOK1" dataDxfId="205"/>
    <tableColumn id="57" xr3:uid="{863B713A-7DD1-4E79-939F-2F1157B6BA94}" name="Seed:_x000a_Seed_AUD" dataDxfId="204"/>
    <tableColumn id="58" xr3:uid="{E52C568C-C7B5-4A70-AAA2-79D074F36ECE}" name="Seed:_x000a_Seed_BRI1" dataDxfId="203"/>
    <tableColumn id="59" xr3:uid="{313D52AA-5DEE-4070-BA37-8B0EDABAC988}" name="Seed:_x000a_Seed_NZD" dataDxfId="202"/>
    <tableColumn id="60" xr3:uid="{DEDB084F-43DB-451F-B312-2B80CE2E370A}" name="Seed:_x000a_Seed_AUK1" dataDxfId="201"/>
    <tableColumn id="25" xr3:uid="{00000000-0010-0000-0000-000019000000}" name="Seed:_x000a_Seed_CNY" dataDxfId="200"/>
    <tableColumn id="26" xr3:uid="{00000000-0010-0000-0000-00001A000000}" name="Seed:_x000a_Seed_KUN1" dataDxfId="199"/>
    <tableColumn id="38" xr3:uid="{00000000-0010-0000-0000-000026000000}" name="Test:_x000a_PilotA_1JBT" dataDxfId="198"/>
    <tableColumn id="23" xr3:uid="{00000000-0010-0000-0000-000017000000}" name="Test:_x000a_PilotA_BAN1" dataDxfId="197"/>
    <tableColumn id="24" xr3:uid="{00000000-0010-0000-0000-000018000000}" name="Test:_x000a_PilotA_HON1" dataDxfId="196"/>
    <tableColumn id="32" xr3:uid="{5E1E0889-D778-498F-915F-46D07CDFB2D9}" name="Test:_x000a_PilotA_SIN1" dataDxfId="195"/>
    <tableColumn id="10" xr3:uid="{00000000-0010-0000-0000-00000A000000}" name="Test:_x000a_PilotA_KLU1" dataDxfId="194"/>
    <tableColumn id="11" xr3:uid="{00000000-0010-0000-0000-00000B000000}" name="Test:_x000a_PilotA_JBT-521" dataDxfId="193"/>
    <tableColumn id="52" xr3:uid="{A427B703-DF06-4F74-977A-8DD2F2C65620}" name="Test:_x000a_PilotC_1JBT" dataDxfId="192"/>
    <tableColumn id="53" xr3:uid="{28468781-16E7-472D-985A-217B3C8045ED}" name="Test:_x000a_PilotC_BKK1" dataDxfId="191"/>
    <tableColumn id="12" xr3:uid="{00000000-0010-0000-0000-00000C000000}" name="Test:_x000a_PilotC_THQ1" dataDxfId="190"/>
    <tableColumn id="5" xr3:uid="{00000000-0010-0000-0000-000005000000}" name="Test:_x000a_PilotC_SIN1" dataDxfId="189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7.bin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../../../../../Desktop/Chart%20of%20Accounts%20and%20Unit%20Code%20Accessibility.xls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customProperty" Target="../customProperty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2.bin"/><Relationship Id="rId1" Type="http://schemas.openxmlformats.org/officeDocument/2006/relationships/printerSettings" Target="../printerSettings/printerSettings3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5.bin"/><Relationship Id="rId1" Type="http://schemas.openxmlformats.org/officeDocument/2006/relationships/hyperlink" Target="file:///\\JBTMRL1PFTP01\FTPData\WFChecks\Extracts\" TargetMode="Externa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4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5.bin"/><Relationship Id="rId1" Type="http://schemas.openxmlformats.org/officeDocument/2006/relationships/printerSettings" Target="../printerSettings/printerSettings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6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7.bin"/><Relationship Id="rId1" Type="http://schemas.openxmlformats.org/officeDocument/2006/relationships/printerSettings" Target="../printerSettings/printerSettings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9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0.bin"/><Relationship Id="rId1" Type="http://schemas.openxmlformats.org/officeDocument/2006/relationships/printerSettings" Target="../printerSettings/printerSettings6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5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6.bin"/><Relationship Id="rId1" Type="http://schemas.openxmlformats.org/officeDocument/2006/relationships/printerSettings" Target="../printerSettings/printerSettings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7.bin"/><Relationship Id="rId1" Type="http://schemas.openxmlformats.org/officeDocument/2006/relationships/printerSettings" Target="../printerSettings/printerSettings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2.bin"/></Relationships>
</file>

<file path=xl/worksheets/_rels/sheet64.xml.rels><?xml version="1.0" encoding="UTF-8" standalone="yes"?>
<Relationships xmlns="http://schemas.openxmlformats.org/package/2006/relationships"><Relationship Id="rId8" Type="http://schemas.openxmlformats.org/officeDocument/2006/relationships/hyperlink" Target="file:///\\JBTMANPFIL01\SL9Data\Hyperion\JBT-452" TargetMode="External"/><Relationship Id="rId3" Type="http://schemas.openxmlformats.org/officeDocument/2006/relationships/hyperlink" Target="file:///\\JBTMANPFIL01\SL9Data\Hyperion\SAN1" TargetMode="External"/><Relationship Id="rId7" Type="http://schemas.openxmlformats.org/officeDocument/2006/relationships/hyperlink" Target="file:///\\JBTMANPFIL01\SL9Data\Hyperion\JBT-450" TargetMode="External"/><Relationship Id="rId2" Type="http://schemas.openxmlformats.org/officeDocument/2006/relationships/hyperlink" Target="file:///\\JBTMANPFIL01\SL9Data\Hyperion\JBT-451" TargetMode="External"/><Relationship Id="rId1" Type="http://schemas.openxmlformats.org/officeDocument/2006/relationships/hyperlink" Target="file:///\\JBTMANPFIL01\SL9Data\Hyperion\CHA1" TargetMode="External"/><Relationship Id="rId6" Type="http://schemas.openxmlformats.org/officeDocument/2006/relationships/hyperlink" Target="file:///\\JBTMANPFIL01\SL9Data\Hyperion\JBT-145" TargetMode="External"/><Relationship Id="rId5" Type="http://schemas.openxmlformats.org/officeDocument/2006/relationships/hyperlink" Target="file:///\\JBTMANPFIL01\SL9Data\Hyperion\FHQ1" TargetMode="External"/><Relationship Id="rId10" Type="http://schemas.openxmlformats.org/officeDocument/2006/relationships/customProperty" Target="../customProperty63.bin"/><Relationship Id="rId4" Type="http://schemas.openxmlformats.org/officeDocument/2006/relationships/hyperlink" Target="file:///\\JBTMANPFIL01\SL9Data\Hyperion\KIN1" TargetMode="External"/><Relationship Id="rId9" Type="http://schemas.openxmlformats.org/officeDocument/2006/relationships/hyperlink" Target="file:///\\JBTMANPFIL01\SL9Data\Hyperion\CORP" TargetMode="External"/></Relationships>
</file>

<file path=xl/worksheets/_rels/sheet6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customProperty" Target="../customProperty64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5.bin"/><Relationship Id="rId1" Type="http://schemas.openxmlformats.org/officeDocument/2006/relationships/printerSettings" Target="../printerSettings/printerSettings9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6.bin"/></Relationships>
</file>

<file path=xl/worksheets/_rels/sheet6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customProperty" Target="../customProperty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1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72.bin"/><Relationship Id="rId1" Type="http://schemas.openxmlformats.org/officeDocument/2006/relationships/printerSettings" Target="../printerSettings/printerSettings10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4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5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6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7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8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9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0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1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2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3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4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5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6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7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8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9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0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1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2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3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4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5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6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7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8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9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0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01.bin"/><Relationship Id="rId1" Type="http://schemas.openxmlformats.org/officeDocument/2006/relationships/printerSettings" Target="../printerSettings/printerSettings11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2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3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4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5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6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7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8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9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0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1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2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13.bin"/><Relationship Id="rId1" Type="http://schemas.openxmlformats.org/officeDocument/2006/relationships/printerSettings" Target="../printerSettings/printerSettings12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4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5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6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7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8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9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0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1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2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3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4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5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6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7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8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9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0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1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2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3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4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5.bin"/></Relationships>
</file>

<file path=xl/worksheets/_rels/sheet13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36.bin"/><Relationship Id="rId1" Type="http://schemas.openxmlformats.org/officeDocument/2006/relationships/printerSettings" Target="../printerSettings/printerSettings13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7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8.bin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9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40.bin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41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42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43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44.bin"/></Relationships>
</file>

<file path=xl/worksheets/_rels/sheet14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45.bin"/><Relationship Id="rId1" Type="http://schemas.openxmlformats.org/officeDocument/2006/relationships/printerSettings" Target="../printerSettings/printerSettings14.bin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46.bin"/></Relationships>
</file>

<file path=xl/worksheets/_rels/sheet14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47.bin"/></Relationships>
</file>

<file path=xl/worksheets/_rels/sheet14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48.bin"/></Relationships>
</file>

<file path=xl/worksheets/_rels/sheet15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49.bin"/><Relationship Id="rId1" Type="http://schemas.openxmlformats.org/officeDocument/2006/relationships/printerSettings" Target="../printerSettings/printerSettings15.bin"/></Relationships>
</file>

<file path=xl/worksheets/_rels/sheet15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0.bin"/></Relationships>
</file>

<file path=xl/worksheets/_rels/sheet15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51.bin"/><Relationship Id="rId1" Type="http://schemas.openxmlformats.org/officeDocument/2006/relationships/printerSettings" Target="../printerSettings/printerSettings16.bin"/></Relationships>
</file>

<file path=xl/worksheets/_rels/sheet15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2.bin"/></Relationships>
</file>

<file path=xl/worksheets/_rels/sheet15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3.bin"/></Relationships>
</file>

<file path=xl/worksheets/_rels/sheet15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4.bin"/></Relationships>
</file>

<file path=xl/worksheets/_rels/sheet15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5.bin"/></Relationships>
</file>

<file path=xl/worksheets/_rels/sheet15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6.bin"/></Relationships>
</file>

<file path=xl/worksheets/_rels/sheet15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7.bin"/></Relationships>
</file>

<file path=xl/worksheets/_rels/sheet15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8.bin"/></Relationships>
</file>

<file path=xl/worksheets/_rels/sheet16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59.bin"/></Relationships>
</file>

<file path=xl/worksheets/_rels/sheet16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0.bin"/></Relationships>
</file>

<file path=xl/worksheets/_rels/sheet16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1.bin"/></Relationships>
</file>

<file path=xl/worksheets/_rels/sheet16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2.bin"/></Relationships>
</file>

<file path=xl/worksheets/_rels/sheet16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3.bin"/></Relationships>
</file>

<file path=xl/worksheets/_rels/sheet16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4.bin"/></Relationships>
</file>

<file path=xl/worksheets/_rels/sheet1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customProperty" Target="../customProperty165.bin"/></Relationships>
</file>

<file path=xl/worksheets/_rels/sheet16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6.bin"/></Relationships>
</file>

<file path=xl/worksheets/_rels/sheet16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7.bin"/></Relationships>
</file>

<file path=xl/worksheets/_rels/sheet1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customProperty" Target="../customProperty168.bin"/></Relationships>
</file>

<file path=xl/worksheets/_rels/sheet17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9.bin"/></Relationships>
</file>

<file path=xl/worksheets/_rels/sheet17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70.bin"/></Relationships>
</file>

<file path=xl/worksheets/_rels/sheet1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customProperty" Target="../customProperty171.bin"/></Relationships>
</file>

<file path=xl/worksheets/_rels/sheet17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72.bin"/></Relationships>
</file>

<file path=xl/worksheets/_rels/sheet17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73.bin"/><Relationship Id="rId1" Type="http://schemas.openxmlformats.org/officeDocument/2006/relationships/printerSettings" Target="../printerSettings/printerSettings17.bin"/></Relationships>
</file>

<file path=xl/worksheets/_rels/sheet17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74.bin"/></Relationships>
</file>

<file path=xl/worksheets/_rels/sheet17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75.bin"/></Relationships>
</file>

<file path=xl/worksheets/_rels/sheet17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76.bin"/></Relationships>
</file>

<file path=xl/worksheets/_rels/sheet17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77.bin"/></Relationships>
</file>

<file path=xl/worksheets/_rels/sheet17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78.bin"/></Relationships>
</file>

<file path=xl/worksheets/_rels/sheet18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79.bin"/></Relationships>
</file>

<file path=xl/worksheets/_rels/sheet18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0.bin"/></Relationships>
</file>

<file path=xl/worksheets/_rels/sheet18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1.bin"/></Relationships>
</file>

<file path=xl/worksheets/_rels/sheet18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2.bin"/></Relationships>
</file>

<file path=xl/worksheets/_rels/sheet18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3.bin"/></Relationships>
</file>

<file path=xl/worksheets/_rels/sheet18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4.bin"/></Relationships>
</file>

<file path=xl/worksheets/_rels/sheet18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5.bin"/></Relationships>
</file>

<file path=xl/worksheets/_rels/sheet18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6.bin"/></Relationships>
</file>

<file path=xl/worksheets/_rels/sheet18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7.bin"/></Relationships>
</file>

<file path=xl/worksheets/_rels/sheet18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8.bin"/></Relationships>
</file>

<file path=xl/worksheets/_rels/sheet19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9.bin"/></Relationships>
</file>

<file path=xl/worksheets/_rels/sheet19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0.bin"/></Relationships>
</file>

<file path=xl/worksheets/_rels/sheet19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1.bin"/></Relationships>
</file>

<file path=xl/worksheets/_rels/sheet19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2.bin"/></Relationships>
</file>

<file path=xl/worksheets/_rels/sheet19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3.bin"/></Relationships>
</file>

<file path=xl/worksheets/_rels/sheet19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4.bin"/></Relationships>
</file>

<file path=xl/worksheets/_rels/sheet19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5.bin"/></Relationships>
</file>

<file path=xl/worksheets/_rels/sheet19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6.bin"/></Relationships>
</file>

<file path=xl/worksheets/_rels/sheet19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7.bin"/></Relationships>
</file>

<file path=xl/worksheets/_rels/sheet19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8.bin"/></Relationships>
</file>

<file path=xl/worksheets/_rels/sheet20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9.bin"/></Relationships>
</file>

<file path=xl/worksheets/_rels/sheet201.xml.rels><?xml version="1.0" encoding="UTF-8" standalone="yes"?>
<Relationships xmlns="http://schemas.openxmlformats.org/package/2006/relationships"><Relationship Id="rId3" Type="http://schemas.openxmlformats.org/officeDocument/2006/relationships/hyperlink" Target="mailto:ERP_EGC_NewProjectInboundTH_SG@JBTC.COM" TargetMode="External"/><Relationship Id="rId7" Type="http://schemas.openxmlformats.org/officeDocument/2006/relationships/customProperty" Target="../customProperty200.bin"/><Relationship Id="rId2" Type="http://schemas.openxmlformats.org/officeDocument/2006/relationships/hyperlink" Target="mailto:ERP_EGC_NewCustomerAddedTH_SG@JBTC.COM" TargetMode="External"/><Relationship Id="rId1" Type="http://schemas.openxmlformats.org/officeDocument/2006/relationships/hyperlink" Target="mailto:ERP_EGC_CreditLimitChangeTH_SG@JBTC.COM" TargetMode="External"/><Relationship Id="rId6" Type="http://schemas.openxmlformats.org/officeDocument/2006/relationships/printerSettings" Target="../printerSettings/printerSettings18.bin"/><Relationship Id="rId5" Type="http://schemas.openxmlformats.org/officeDocument/2006/relationships/hyperlink" Target="mailto:ERP_EGC_CreditLimitChangeUS-SSC@JBTC.COM" TargetMode="External"/><Relationship Id="rId4" Type="http://schemas.openxmlformats.org/officeDocument/2006/relationships/hyperlink" Target="mailto:ERP_EGC_NewVendorAddedTH_SG@JBTC.COM" TargetMode="External"/></Relationships>
</file>

<file path=xl/worksheets/_rels/sheet20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01.bin"/></Relationships>
</file>

<file path=xl/worksheets/_rels/sheet20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02.bin"/></Relationships>
</file>

<file path=xl/worksheets/_rels/sheet20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03.bin"/></Relationships>
</file>

<file path=xl/worksheets/_rels/sheet20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04.bin"/></Relationships>
</file>

<file path=xl/worksheets/_rels/sheet20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05.bin"/></Relationships>
</file>

<file path=xl/worksheets/_rels/sheet20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06.bin"/></Relationships>
</file>

<file path=xl/worksheets/_rels/sheet20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07.bin"/></Relationships>
</file>

<file path=xl/worksheets/_rels/sheet20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08.bin"/></Relationships>
</file>

<file path=xl/worksheets/_rels/sheet21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09.bin"/></Relationships>
</file>

<file path=xl/worksheets/_rels/sheet2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customProperty" Target="../customProperty210.bin"/></Relationships>
</file>

<file path=xl/worksheets/_rels/sheet21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11.bin"/></Relationships>
</file>

<file path=xl/worksheets/_rels/sheet21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12.bin"/></Relationships>
</file>

<file path=xl/worksheets/_rels/sheet21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13.bin"/></Relationships>
</file>

<file path=xl/worksheets/_rels/sheet21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14.bin"/></Relationships>
</file>

<file path=xl/worksheets/_rels/sheet21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15.bin"/></Relationships>
</file>

<file path=xl/worksheets/_rels/sheet21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16.bin"/></Relationships>
</file>

<file path=xl/worksheets/_rels/sheet21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17.bin"/></Relationships>
</file>

<file path=xl/worksheets/_rels/sheet21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18.bin"/></Relationships>
</file>

<file path=xl/worksheets/_rels/sheet22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19.bin"/></Relationships>
</file>

<file path=xl/worksheets/_rels/sheet22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20.bin"/></Relationships>
</file>

<file path=xl/worksheets/_rels/sheet22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21.bin"/></Relationships>
</file>

<file path=xl/worksheets/_rels/sheet22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22.bin"/></Relationships>
</file>

<file path=xl/worksheets/_rels/sheet22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23.bin"/><Relationship Id="rId1" Type="http://schemas.openxmlformats.org/officeDocument/2006/relationships/hyperlink" Target="file:///\\JBTMRL1PFTP01\FTPData\ARAdvantageSL9\Archive" TargetMode="External"/></Relationships>
</file>

<file path=xl/worksheets/_rels/sheet22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24.bin"/></Relationships>
</file>

<file path=xl/worksheets/_rels/sheet22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25.bin"/></Relationships>
</file>

<file path=xl/worksheets/_rels/sheet22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26.bin"/></Relationships>
</file>

<file path=xl/worksheets/_rels/sheet22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27.bin"/></Relationships>
</file>

<file path=xl/worksheets/_rels/sheet22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28.bin"/></Relationships>
</file>

<file path=xl/worksheets/_rels/sheet2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customProperty" Target="../customProperty229.bin"/></Relationships>
</file>

<file path=xl/worksheets/_rels/sheet23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0.bin"/></Relationships>
</file>

<file path=xl/worksheets/_rels/sheet23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1.bin"/></Relationships>
</file>

<file path=xl/worksheets/_rels/sheet23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2.bin"/></Relationships>
</file>

<file path=xl/worksheets/_rels/sheet23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3.bin"/></Relationships>
</file>

<file path=xl/worksheets/_rels/sheet23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4.bin"/></Relationships>
</file>

<file path=xl/worksheets/_rels/sheet23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5.bin"/></Relationships>
</file>

<file path=xl/worksheets/_rels/sheet23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6.bin"/></Relationships>
</file>

<file path=xl/worksheets/_rels/sheet23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7.bin"/></Relationships>
</file>

<file path=xl/worksheets/_rels/sheet23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8.bin"/></Relationships>
</file>

<file path=xl/worksheets/_rels/sheet24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9.bin"/></Relationships>
</file>

<file path=xl/worksheets/_rels/sheet24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40.bin"/></Relationships>
</file>

<file path=xl/worksheets/_rels/sheet2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customProperty" Target="../customProperty241.bin"/></Relationships>
</file>

<file path=xl/worksheets/_rels/sheet2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customProperty" Target="../customProperty242.bin"/></Relationships>
</file>

<file path=xl/worksheets/_rels/sheet24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customProperty" Target="../customProperty243.bin"/><Relationship Id="rId1" Type="http://schemas.openxmlformats.org/officeDocument/2006/relationships/printerSettings" Target="../printerSettings/printerSettings19.bin"/></Relationships>
</file>

<file path=xl/worksheets/_rels/sheet2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customProperty" Target="../customProperty244.bin"/></Relationships>
</file>

<file path=xl/worksheets/_rels/sheet2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customProperty" Target="../customProperty245.bin"/></Relationships>
</file>

<file path=xl/worksheets/_rels/sheet24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46.bin"/></Relationships>
</file>

<file path=xl/worksheets/_rels/sheet24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47.bin"/></Relationships>
</file>

<file path=xl/worksheets/_rels/sheet24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48.bin"/></Relationships>
</file>

<file path=xl/worksheets/_rels/sheet25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49.bin"/></Relationships>
</file>

<file path=xl/worksheets/_rels/sheet25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0.bin"/></Relationships>
</file>

<file path=xl/worksheets/_rels/sheet25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1.bin"/></Relationships>
</file>

<file path=xl/worksheets/_rels/sheet25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2.bin"/></Relationships>
</file>

<file path=xl/worksheets/_rels/sheet25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3.bin"/></Relationships>
</file>

<file path=xl/worksheets/_rels/sheet25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4.bin"/></Relationships>
</file>

<file path=xl/worksheets/_rels/sheet25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5.bin"/></Relationships>
</file>

<file path=xl/worksheets/_rels/sheet25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6.bin"/></Relationships>
</file>

<file path=xl/worksheets/_rels/sheet25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7.bin"/></Relationships>
</file>

<file path=xl/worksheets/_rels/sheet25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8.bin"/></Relationships>
</file>

<file path=xl/worksheets/_rels/sheet26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9.bin"/></Relationships>
</file>

<file path=xl/worksheets/_rels/sheet26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0.bin"/></Relationships>
</file>

<file path=xl/worksheets/_rels/sheet26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1.bin"/></Relationships>
</file>

<file path=xl/worksheets/_rels/sheet26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2.bin"/></Relationships>
</file>

<file path=xl/worksheets/_rels/sheet26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3.bin"/></Relationships>
</file>

<file path=xl/worksheets/_rels/sheet26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4.bin"/></Relationships>
</file>

<file path=xl/worksheets/_rels/sheet26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5.bin"/></Relationships>
</file>

<file path=xl/worksheets/_rels/sheet26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6.bin"/></Relationships>
</file>

<file path=xl/worksheets/_rels/sheet26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7.bin"/></Relationships>
</file>

<file path=xl/worksheets/_rels/sheet26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8.bin"/></Relationships>
</file>

<file path=xl/worksheets/_rels/sheet27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9.bin"/></Relationships>
</file>

<file path=xl/worksheets/_rels/sheet27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70.bin"/></Relationships>
</file>

<file path=xl/worksheets/_rels/sheet27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71.bin"/></Relationships>
</file>

<file path=xl/worksheets/_rels/sheet27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72.bin"/></Relationships>
</file>

<file path=xl/worksheets/_rels/sheet27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73.bin"/></Relationships>
</file>

<file path=xl/worksheets/_rels/sheet27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74.bin"/></Relationships>
</file>

<file path=xl/worksheets/_rels/sheet27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75.bin"/></Relationships>
</file>

<file path=xl/worksheets/_rels/sheet27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76.bin"/></Relationships>
</file>

<file path=xl/worksheets/_rels/sheet27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77.bin"/></Relationships>
</file>

<file path=xl/worksheets/_rels/sheet27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78.bin"/></Relationships>
</file>

<file path=xl/worksheets/_rels/sheet28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79.bin"/></Relationships>
</file>

<file path=xl/worksheets/_rels/sheet28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0.bin"/></Relationships>
</file>

<file path=xl/worksheets/_rels/sheet28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1.bin"/></Relationships>
</file>

<file path=xl/worksheets/_rels/sheet28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2.bin"/></Relationships>
</file>

<file path=xl/worksheets/_rels/sheet28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3.bin"/></Relationships>
</file>

<file path=xl/worksheets/_rels/sheet28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4.bin"/></Relationships>
</file>

<file path=xl/worksheets/_rels/sheet28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5.bin"/></Relationships>
</file>

<file path=xl/worksheets/_rels/sheet28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6.bin"/></Relationships>
</file>

<file path=xl/worksheets/_rels/sheet28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7.bin"/></Relationships>
</file>

<file path=xl/worksheets/_rels/sheet28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8.bin"/></Relationships>
</file>

<file path=xl/worksheets/_rels/sheet29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9.bin"/></Relationships>
</file>

<file path=xl/worksheets/_rels/sheet29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0.bin"/></Relationships>
</file>

<file path=xl/worksheets/_rels/sheet29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1.bin"/></Relationships>
</file>

<file path=xl/worksheets/_rels/sheet29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2.bin"/></Relationships>
</file>

<file path=xl/worksheets/_rels/sheet29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3.bin"/></Relationships>
</file>

<file path=xl/worksheets/_rels/sheet29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4.bin"/></Relationships>
</file>

<file path=xl/worksheets/_rels/sheet29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5.bin"/></Relationships>
</file>

<file path=xl/worksheets/_rels/sheet29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6.bin"/></Relationships>
</file>

<file path=xl/worksheets/_rels/sheet29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7.bin"/></Relationships>
</file>

<file path=xl/worksheets/_rels/sheet29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8.bin"/></Relationships>
</file>

<file path=xl/worksheets/_rels/sheet30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9.bin"/></Relationships>
</file>

<file path=xl/worksheets/_rels/sheet30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0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27"/>
  <sheetViews>
    <sheetView workbookViewId="0">
      <pane ySplit="2" topLeftCell="A3" activePane="bottomLeft" state="frozen"/>
      <selection activeCell="C2" sqref="C2:C3"/>
      <selection pane="bottomLeft" activeCell="C2" sqref="C2:C3"/>
    </sheetView>
  </sheetViews>
  <sheetFormatPr defaultRowHeight="14.5" x14ac:dyDescent="0.35"/>
  <cols>
    <col min="1" max="1" width="20.36328125" bestFit="1" customWidth="1"/>
    <col min="2" max="2" width="5.36328125" bestFit="1" customWidth="1"/>
    <col min="3" max="3" width="15.36328125" bestFit="1" customWidth="1"/>
    <col min="4" max="4" width="56.36328125" style="1" bestFit="1" customWidth="1"/>
    <col min="5" max="5" width="4.36328125" customWidth="1"/>
    <col min="6" max="6" width="14.36328125" bestFit="1" customWidth="1"/>
    <col min="7" max="7" width="24.90625" bestFit="1" customWidth="1"/>
    <col min="8" max="8" width="10.90625" bestFit="1" customWidth="1"/>
  </cols>
  <sheetData>
    <row r="1" spans="1:8" ht="15" thickBot="1" x14ac:dyDescent="0.4">
      <c r="A1" s="148" t="s">
        <v>25</v>
      </c>
      <c r="B1" s="148"/>
      <c r="C1" s="148"/>
      <c r="D1" s="148"/>
      <c r="F1" s="148" t="s">
        <v>26</v>
      </c>
      <c r="G1" s="148"/>
      <c r="H1" s="148"/>
    </row>
    <row r="2" spans="1:8" x14ac:dyDescent="0.35">
      <c r="A2" s="3" t="s">
        <v>2</v>
      </c>
      <c r="B2" s="3" t="s">
        <v>47</v>
      </c>
      <c r="C2" s="3" t="s">
        <v>7</v>
      </c>
      <c r="D2" s="2" t="s">
        <v>24</v>
      </c>
      <c r="F2" s="3" t="s">
        <v>2</v>
      </c>
      <c r="G2" s="3" t="s">
        <v>3</v>
      </c>
      <c r="H2" s="3" t="s">
        <v>7</v>
      </c>
    </row>
    <row r="3" spans="1:8" x14ac:dyDescent="0.35">
      <c r="A3" t="s">
        <v>370</v>
      </c>
      <c r="B3" t="s">
        <v>14</v>
      </c>
      <c r="C3" t="s">
        <v>67</v>
      </c>
      <c r="D3" s="1" t="s">
        <v>68</v>
      </c>
      <c r="F3" t="s">
        <v>17</v>
      </c>
      <c r="G3" t="s">
        <v>19</v>
      </c>
      <c r="H3" t="s">
        <v>23</v>
      </c>
    </row>
    <row r="4" spans="1:8" x14ac:dyDescent="0.35">
      <c r="A4" t="s">
        <v>371</v>
      </c>
      <c r="B4" t="s">
        <v>14</v>
      </c>
      <c r="C4" t="s">
        <v>69</v>
      </c>
      <c r="D4" s="1" t="s">
        <v>70</v>
      </c>
      <c r="F4" t="s">
        <v>17</v>
      </c>
      <c r="G4" t="s">
        <v>55</v>
      </c>
      <c r="H4" t="s">
        <v>23</v>
      </c>
    </row>
    <row r="5" spans="1:8" x14ac:dyDescent="0.35">
      <c r="A5" t="s">
        <v>372</v>
      </c>
      <c r="B5" t="s">
        <v>14</v>
      </c>
      <c r="C5" t="s">
        <v>71</v>
      </c>
      <c r="D5" s="1" t="s">
        <v>72</v>
      </c>
      <c r="F5" t="s">
        <v>17</v>
      </c>
      <c r="G5" t="s">
        <v>61</v>
      </c>
      <c r="H5" t="s">
        <v>23</v>
      </c>
    </row>
    <row r="6" spans="1:8" x14ac:dyDescent="0.35">
      <c r="A6" t="s">
        <v>373</v>
      </c>
      <c r="B6" t="s">
        <v>14</v>
      </c>
      <c r="C6" t="s">
        <v>69</v>
      </c>
      <c r="D6" s="1" t="s">
        <v>70</v>
      </c>
      <c r="F6" t="s">
        <v>17</v>
      </c>
      <c r="G6" t="s">
        <v>62</v>
      </c>
      <c r="H6" t="s">
        <v>23</v>
      </c>
    </row>
    <row r="7" spans="1:8" x14ac:dyDescent="0.35">
      <c r="A7" t="s">
        <v>374</v>
      </c>
      <c r="B7" t="s">
        <v>14</v>
      </c>
      <c r="C7" t="s">
        <v>32</v>
      </c>
      <c r="D7" s="1" t="s">
        <v>32</v>
      </c>
      <c r="F7" t="s">
        <v>17</v>
      </c>
      <c r="G7" t="s">
        <v>63</v>
      </c>
      <c r="H7" t="s">
        <v>23</v>
      </c>
    </row>
    <row r="8" spans="1:8" x14ac:dyDescent="0.35">
      <c r="A8" t="s">
        <v>156</v>
      </c>
      <c r="B8" t="s">
        <v>14</v>
      </c>
      <c r="C8" t="s">
        <v>73</v>
      </c>
      <c r="D8" s="1" t="s">
        <v>74</v>
      </c>
      <c r="F8" t="s">
        <v>17</v>
      </c>
      <c r="G8" t="s">
        <v>64</v>
      </c>
      <c r="H8" t="s">
        <v>23</v>
      </c>
    </row>
    <row r="9" spans="1:8" x14ac:dyDescent="0.35">
      <c r="A9" t="s">
        <v>375</v>
      </c>
      <c r="B9" t="s">
        <v>14</v>
      </c>
      <c r="C9" t="s">
        <v>75</v>
      </c>
      <c r="D9" s="1" t="s">
        <v>76</v>
      </c>
      <c r="F9" t="s">
        <v>17</v>
      </c>
      <c r="G9" t="s">
        <v>65</v>
      </c>
      <c r="H9" t="s">
        <v>23</v>
      </c>
    </row>
    <row r="10" spans="1:8" ht="29" x14ac:dyDescent="0.35">
      <c r="A10" t="s">
        <v>376</v>
      </c>
      <c r="B10" t="s">
        <v>14</v>
      </c>
      <c r="C10" t="s">
        <v>77</v>
      </c>
      <c r="D10" s="1" t="s">
        <v>78</v>
      </c>
      <c r="F10" t="s">
        <v>17</v>
      </c>
      <c r="G10" t="s">
        <v>66</v>
      </c>
      <c r="H10" t="s">
        <v>23</v>
      </c>
    </row>
    <row r="11" spans="1:8" x14ac:dyDescent="0.35">
      <c r="A11" t="s">
        <v>377</v>
      </c>
      <c r="B11" t="s">
        <v>14</v>
      </c>
      <c r="C11" t="s">
        <v>75</v>
      </c>
      <c r="D11" s="1" t="s">
        <v>76</v>
      </c>
    </row>
    <row r="12" spans="1:8" x14ac:dyDescent="0.35">
      <c r="A12" t="s">
        <v>378</v>
      </c>
      <c r="B12" t="s">
        <v>14</v>
      </c>
      <c r="C12" t="s">
        <v>79</v>
      </c>
      <c r="D12" s="1" t="s">
        <v>80</v>
      </c>
    </row>
    <row r="13" spans="1:8" x14ac:dyDescent="0.35">
      <c r="A13" t="s">
        <v>27</v>
      </c>
      <c r="B13" t="s">
        <v>14</v>
      </c>
      <c r="C13" t="s">
        <v>81</v>
      </c>
      <c r="D13" t="s">
        <v>81</v>
      </c>
    </row>
    <row r="14" spans="1:8" x14ac:dyDescent="0.35">
      <c r="A14" t="s">
        <v>379</v>
      </c>
      <c r="B14" t="s">
        <v>14</v>
      </c>
      <c r="C14" t="s">
        <v>82</v>
      </c>
      <c r="D14" s="1" t="s">
        <v>83</v>
      </c>
    </row>
    <row r="15" spans="1:8" x14ac:dyDescent="0.35">
      <c r="A15" t="s">
        <v>380</v>
      </c>
      <c r="B15" t="s">
        <v>14</v>
      </c>
      <c r="C15" t="s">
        <v>211</v>
      </c>
      <c r="D15" t="s">
        <v>211</v>
      </c>
    </row>
    <row r="16" spans="1:8" x14ac:dyDescent="0.35">
      <c r="A16" t="s">
        <v>370</v>
      </c>
      <c r="B16" t="s">
        <v>16</v>
      </c>
      <c r="C16" t="s">
        <v>28</v>
      </c>
      <c r="D16" s="1" t="s">
        <v>39</v>
      </c>
    </row>
    <row r="17" spans="1:4" x14ac:dyDescent="0.35">
      <c r="A17" t="s">
        <v>371</v>
      </c>
      <c r="B17" t="s">
        <v>16</v>
      </c>
      <c r="C17" t="s">
        <v>29</v>
      </c>
      <c r="D17" s="1" t="s">
        <v>40</v>
      </c>
    </row>
    <row r="18" spans="1:4" x14ac:dyDescent="0.35">
      <c r="A18" t="s">
        <v>372</v>
      </c>
      <c r="B18" t="s">
        <v>16</v>
      </c>
      <c r="C18" t="s">
        <v>30</v>
      </c>
      <c r="D18" s="1" t="s">
        <v>41</v>
      </c>
    </row>
    <row r="19" spans="1:4" x14ac:dyDescent="0.35">
      <c r="A19" t="s">
        <v>373</v>
      </c>
      <c r="B19" t="s">
        <v>16</v>
      </c>
      <c r="C19" t="s">
        <v>31</v>
      </c>
      <c r="D19" s="1" t="s">
        <v>42</v>
      </c>
    </row>
    <row r="20" spans="1:4" x14ac:dyDescent="0.35">
      <c r="A20" t="s">
        <v>374</v>
      </c>
      <c r="B20" t="s">
        <v>16</v>
      </c>
      <c r="C20" t="s">
        <v>32</v>
      </c>
      <c r="D20" s="1" t="s">
        <v>32</v>
      </c>
    </row>
    <row r="21" spans="1:4" x14ac:dyDescent="0.35">
      <c r="A21" t="s">
        <v>156</v>
      </c>
      <c r="B21" t="s">
        <v>16</v>
      </c>
      <c r="C21" t="s">
        <v>33</v>
      </c>
      <c r="D21" s="1" t="s">
        <v>33</v>
      </c>
    </row>
    <row r="22" spans="1:4" ht="29" x14ac:dyDescent="0.35">
      <c r="A22" t="s">
        <v>375</v>
      </c>
      <c r="B22" t="s">
        <v>16</v>
      </c>
      <c r="C22" t="s">
        <v>34</v>
      </c>
      <c r="D22" s="1" t="s">
        <v>43</v>
      </c>
    </row>
    <row r="23" spans="1:4" x14ac:dyDescent="0.35">
      <c r="A23" t="s">
        <v>376</v>
      </c>
      <c r="B23" t="s">
        <v>16</v>
      </c>
      <c r="C23" t="s">
        <v>35</v>
      </c>
      <c r="D23" s="1" t="s">
        <v>44</v>
      </c>
    </row>
    <row r="24" spans="1:4" x14ac:dyDescent="0.35">
      <c r="A24" t="s">
        <v>377</v>
      </c>
      <c r="B24" t="s">
        <v>16</v>
      </c>
      <c r="C24" t="s">
        <v>36</v>
      </c>
      <c r="D24" s="1" t="s">
        <v>36</v>
      </c>
    </row>
    <row r="25" spans="1:4" x14ac:dyDescent="0.35">
      <c r="A25" t="s">
        <v>378</v>
      </c>
      <c r="B25" t="s">
        <v>16</v>
      </c>
      <c r="C25" t="s">
        <v>33</v>
      </c>
      <c r="D25" s="1" t="s">
        <v>45</v>
      </c>
    </row>
    <row r="26" spans="1:4" x14ac:dyDescent="0.35">
      <c r="A26" t="s">
        <v>27</v>
      </c>
      <c r="B26" t="s">
        <v>16</v>
      </c>
      <c r="C26" t="s">
        <v>37</v>
      </c>
      <c r="D26" s="1" t="s">
        <v>37</v>
      </c>
    </row>
    <row r="27" spans="1:4" x14ac:dyDescent="0.35">
      <c r="A27" t="s">
        <v>379</v>
      </c>
      <c r="B27" t="s">
        <v>16</v>
      </c>
      <c r="C27" t="s">
        <v>38</v>
      </c>
      <c r="D27" s="1" t="s">
        <v>46</v>
      </c>
    </row>
  </sheetData>
  <mergeCells count="2">
    <mergeCell ref="A1:D1"/>
    <mergeCell ref="F1:H1"/>
  </mergeCells>
  <pageMargins left="0.7" right="0.7" top="0.75" bottom="0.75" header="0.3" footer="0.3"/>
  <customProperties>
    <customPr name="QAA_DRILLPATH_NODE_ID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97"/>
  <dimension ref="A1:C44"/>
  <sheetViews>
    <sheetView workbookViewId="0">
      <selection activeCell="B8" sqref="B8"/>
    </sheetView>
  </sheetViews>
  <sheetFormatPr defaultRowHeight="14.5" x14ac:dyDescent="0.35"/>
  <cols>
    <col min="1" max="1" width="12.36328125" bestFit="1" customWidth="1"/>
    <col min="2" max="2" width="28.08984375" bestFit="1" customWidth="1"/>
    <col min="3" max="3" width="54.6328125" bestFit="1" customWidth="1"/>
  </cols>
  <sheetData>
    <row r="1" spans="1:3" x14ac:dyDescent="0.35">
      <c r="A1" s="46" t="s">
        <v>10018</v>
      </c>
      <c r="B1" s="46" t="s">
        <v>264</v>
      </c>
      <c r="C1" s="46" t="s">
        <v>10019</v>
      </c>
    </row>
    <row r="2" spans="1:3" x14ac:dyDescent="0.35">
      <c r="A2" s="46"/>
      <c r="B2" s="46" t="s">
        <v>92</v>
      </c>
      <c r="C2" s="46" t="s">
        <v>10020</v>
      </c>
    </row>
    <row r="3" spans="1:3" x14ac:dyDescent="0.35">
      <c r="A3" s="46"/>
      <c r="B3" s="46" t="s">
        <v>177</v>
      </c>
      <c r="C3" s="46" t="s">
        <v>10021</v>
      </c>
    </row>
    <row r="4" spans="1:3" x14ac:dyDescent="0.35">
      <c r="A4" s="46"/>
      <c r="B4" s="46" t="s">
        <v>139</v>
      </c>
      <c r="C4" s="46" t="s">
        <v>10022</v>
      </c>
    </row>
    <row r="5" spans="1:3" x14ac:dyDescent="0.35">
      <c r="A5" s="46"/>
      <c r="B5" s="46" t="s">
        <v>2639</v>
      </c>
      <c r="C5" s="46" t="s">
        <v>10023</v>
      </c>
    </row>
    <row r="6" spans="1:3" x14ac:dyDescent="0.35">
      <c r="A6" s="46"/>
      <c r="B6" s="46" t="s">
        <v>284</v>
      </c>
      <c r="C6" s="46" t="s">
        <v>10024</v>
      </c>
    </row>
    <row r="7" spans="1:3" x14ac:dyDescent="0.35">
      <c r="A7" s="46"/>
      <c r="B7" s="46" t="s">
        <v>210</v>
      </c>
      <c r="C7" s="46" t="s">
        <v>10025</v>
      </c>
    </row>
    <row r="8" spans="1:3" x14ac:dyDescent="0.35">
      <c r="A8" s="46"/>
      <c r="B8" s="46" t="s">
        <v>10026</v>
      </c>
      <c r="C8" s="46" t="s">
        <v>10027</v>
      </c>
    </row>
    <row r="9" spans="1:3" x14ac:dyDescent="0.35">
      <c r="A9" s="46"/>
      <c r="B9" s="46"/>
      <c r="C9" s="46"/>
    </row>
    <row r="10" spans="1:3" x14ac:dyDescent="0.35">
      <c r="A10" s="46" t="s">
        <v>5462</v>
      </c>
      <c r="B10" s="46" t="s">
        <v>5065</v>
      </c>
      <c r="C10" s="46"/>
    </row>
    <row r="11" spans="1:3" x14ac:dyDescent="0.35">
      <c r="A11" s="46"/>
      <c r="B11" s="46" t="s">
        <v>10028</v>
      </c>
      <c r="C11" s="46"/>
    </row>
    <row r="12" spans="1:3" x14ac:dyDescent="0.35">
      <c r="A12" s="46"/>
      <c r="B12" s="46" t="s">
        <v>5462</v>
      </c>
      <c r="C12" s="46"/>
    </row>
    <row r="13" spans="1:3" x14ac:dyDescent="0.35">
      <c r="A13" s="46"/>
      <c r="B13" s="46"/>
      <c r="C13" s="46"/>
    </row>
    <row r="14" spans="1:3" x14ac:dyDescent="0.35">
      <c r="A14" s="46" t="s">
        <v>2599</v>
      </c>
      <c r="B14" s="46" t="s">
        <v>61</v>
      </c>
      <c r="C14" s="46"/>
    </row>
    <row r="15" spans="1:3" x14ac:dyDescent="0.35">
      <c r="A15" s="46"/>
      <c r="B15" s="46" t="s">
        <v>10029</v>
      </c>
      <c r="C15" s="46"/>
    </row>
    <row r="16" spans="1:3" x14ac:dyDescent="0.35">
      <c r="A16" s="46"/>
      <c r="B16" s="46" t="s">
        <v>2599</v>
      </c>
      <c r="C16" s="46"/>
    </row>
    <row r="17" spans="1:3" x14ac:dyDescent="0.35">
      <c r="A17" s="46"/>
      <c r="B17" s="46"/>
      <c r="C17" s="46"/>
    </row>
    <row r="18" spans="1:3" x14ac:dyDescent="0.35">
      <c r="A18" s="46" t="s">
        <v>10030</v>
      </c>
      <c r="B18" s="46" t="s">
        <v>10031</v>
      </c>
      <c r="C18" s="46"/>
    </row>
    <row r="19" spans="1:3" x14ac:dyDescent="0.35">
      <c r="A19" s="46"/>
      <c r="B19" s="46"/>
      <c r="C19" s="46"/>
    </row>
    <row r="20" spans="1:3" x14ac:dyDescent="0.35">
      <c r="A20" s="46" t="s">
        <v>10032</v>
      </c>
      <c r="B20" s="46" t="s">
        <v>10033</v>
      </c>
      <c r="C20" s="46" t="s">
        <v>10034</v>
      </c>
    </row>
    <row r="21" spans="1:3" x14ac:dyDescent="0.35">
      <c r="A21" s="46"/>
      <c r="B21" s="46"/>
      <c r="C21" s="46"/>
    </row>
    <row r="22" spans="1:3" x14ac:dyDescent="0.35">
      <c r="A22" s="46" t="s">
        <v>10035</v>
      </c>
      <c r="B22" s="46" t="s">
        <v>10031</v>
      </c>
      <c r="C22" s="46"/>
    </row>
    <row r="23" spans="1:3" x14ac:dyDescent="0.35">
      <c r="A23" s="46"/>
      <c r="B23" s="46"/>
      <c r="C23" s="46"/>
    </row>
    <row r="24" spans="1:3" x14ac:dyDescent="0.35">
      <c r="A24" s="46" t="s">
        <v>10036</v>
      </c>
      <c r="B24" s="74" t="s">
        <v>10037</v>
      </c>
      <c r="C24" s="46" t="s">
        <v>10038</v>
      </c>
    </row>
    <row r="25" spans="1:3" x14ac:dyDescent="0.35">
      <c r="A25" s="46"/>
      <c r="B25" s="74" t="s">
        <v>10039</v>
      </c>
      <c r="C25" s="46"/>
    </row>
    <row r="26" spans="1:3" x14ac:dyDescent="0.35">
      <c r="A26" s="46"/>
      <c r="B26" s="74" t="s">
        <v>10040</v>
      </c>
      <c r="C26" s="46"/>
    </row>
    <row r="27" spans="1:3" x14ac:dyDescent="0.35">
      <c r="A27" s="46"/>
      <c r="B27" s="74" t="s">
        <v>10041</v>
      </c>
      <c r="C27" s="46"/>
    </row>
    <row r="28" spans="1:3" x14ac:dyDescent="0.35">
      <c r="A28" s="46"/>
      <c r="B28" s="74"/>
      <c r="C28" s="46"/>
    </row>
    <row r="29" spans="1:3" x14ac:dyDescent="0.35">
      <c r="A29" s="46" t="s">
        <v>10042</v>
      </c>
      <c r="B29" s="46" t="s">
        <v>10031</v>
      </c>
      <c r="C29" s="46"/>
    </row>
    <row r="30" spans="1:3" x14ac:dyDescent="0.35">
      <c r="A30" s="46"/>
      <c r="B30" s="46"/>
      <c r="C30" s="46"/>
    </row>
    <row r="31" spans="1:3" x14ac:dyDescent="0.35">
      <c r="A31" s="46" t="s">
        <v>10043</v>
      </c>
      <c r="B31" s="46" t="s">
        <v>10031</v>
      </c>
      <c r="C31" s="46"/>
    </row>
    <row r="32" spans="1:3" x14ac:dyDescent="0.35">
      <c r="A32" s="46"/>
      <c r="B32" s="46"/>
      <c r="C32" s="46"/>
    </row>
    <row r="33" spans="1:3" x14ac:dyDescent="0.35">
      <c r="A33" s="46" t="s">
        <v>10044</v>
      </c>
      <c r="B33" s="75" t="s">
        <v>10045</v>
      </c>
      <c r="C33" s="46" t="s">
        <v>10046</v>
      </c>
    </row>
    <row r="34" spans="1:3" x14ac:dyDescent="0.35">
      <c r="A34" s="46"/>
      <c r="B34" s="46"/>
      <c r="C34" s="46"/>
    </row>
    <row r="35" spans="1:3" x14ac:dyDescent="0.35">
      <c r="A35" s="46" t="s">
        <v>9727</v>
      </c>
      <c r="B35" s="75" t="s">
        <v>10045</v>
      </c>
      <c r="C35" s="46" t="s">
        <v>10047</v>
      </c>
    </row>
    <row r="36" spans="1:3" x14ac:dyDescent="0.35">
      <c r="A36" s="46"/>
      <c r="B36" s="46"/>
      <c r="C36" s="46"/>
    </row>
    <row r="37" spans="1:3" x14ac:dyDescent="0.35">
      <c r="A37" s="46" t="s">
        <v>10048</v>
      </c>
      <c r="B37" s="74" t="s">
        <v>10049</v>
      </c>
      <c r="C37" s="46" t="s">
        <v>10050</v>
      </c>
    </row>
    <row r="38" spans="1:3" x14ac:dyDescent="0.35">
      <c r="A38" s="46"/>
      <c r="B38" s="74" t="s">
        <v>10051</v>
      </c>
      <c r="C38" s="46"/>
    </row>
    <row r="39" spans="1:3" x14ac:dyDescent="0.35">
      <c r="A39" s="46"/>
      <c r="B39" s="74" t="s">
        <v>10052</v>
      </c>
      <c r="C39" s="46"/>
    </row>
    <row r="40" spans="1:3" x14ac:dyDescent="0.35">
      <c r="A40" s="46"/>
      <c r="B40" s="74" t="s">
        <v>10053</v>
      </c>
      <c r="C40" s="46"/>
    </row>
    <row r="41" spans="1:3" x14ac:dyDescent="0.35">
      <c r="A41" s="46"/>
      <c r="B41" s="74" t="s">
        <v>10054</v>
      </c>
      <c r="C41" s="46" t="s">
        <v>10055</v>
      </c>
    </row>
    <row r="42" spans="1:3" x14ac:dyDescent="0.35">
      <c r="A42" s="46"/>
      <c r="B42" s="74" t="s">
        <v>10056</v>
      </c>
      <c r="C42" s="46" t="s">
        <v>10057</v>
      </c>
    </row>
    <row r="43" spans="1:3" x14ac:dyDescent="0.35">
      <c r="A43" s="46"/>
      <c r="B43" s="75" t="s">
        <v>10058</v>
      </c>
      <c r="C43" s="46" t="s">
        <v>10059</v>
      </c>
    </row>
    <row r="44" spans="1:3" x14ac:dyDescent="0.35">
      <c r="A44" s="46"/>
      <c r="B44" s="46" t="s">
        <v>232</v>
      </c>
      <c r="C44" s="46" t="s">
        <v>10060</v>
      </c>
    </row>
  </sheetData>
  <hyperlinks>
    <hyperlink ref="B38" location="'L2-Process Indicator IDs'!A1" display="L2-Process Indicator IDs" xr:uid="{00000000-0004-0000-0100-000000000000}"/>
    <hyperlink ref="B39" location="'L2-Process Indicator Types'!A1" display="L2-Process Indicator Types" xr:uid="{00000000-0004-0000-0100-000001000000}"/>
    <hyperlink ref="B40" location="'L2-Process Indicator Matrix'!A1" display="L2-Process Indicator Matrix" xr:uid="{00000000-0004-0000-0100-000002000000}"/>
    <hyperlink ref="B37" location="'L2-Tax Jurisdiction'!A1" display="L2-Tax Jurisdiction" xr:uid="{00000000-0004-0000-0100-000003000000}"/>
    <hyperlink ref="B42" location="'L2-Tax Codes'!A1" display="L2-Tax Codes" xr:uid="{00000000-0004-0000-0100-000004000000}"/>
    <hyperlink ref="B41" location="'L3-General Parameters'!A1" display="L3-General Parameters" xr:uid="{00000000-0004-0000-0100-000005000000}"/>
    <hyperlink ref="B24" location="'L2-Bank Reconciliations '!A1" display="L2-Bank Reconciliations " xr:uid="{00000000-0004-0000-0100-000006000000}"/>
    <hyperlink ref="B26" location="'L5-Bank Code Bank File Format'!A1" display="L5-Bank Code Bank File Format" xr:uid="{00000000-0004-0000-0100-000007000000}"/>
    <hyperlink ref="B25" location="'L5-Bank File Format'!A1" display="L5-Bank File Format" xr:uid="{00000000-0004-0000-0100-000008000000}"/>
    <hyperlink ref="B27" location="'L3-Accounts Payable Parameters'!A1" display="L3-Accounts Payable Parameters" xr:uid="{00000000-0004-0000-0100-000009000000}"/>
    <hyperlink ref="B43" location="'L3-Service Parameters'!A1" display="L3-Service Parameters" xr:uid="{00000000-0004-0000-0100-00000A000000}"/>
    <hyperlink ref="B35" location="'L3-JBT Parameters'!A1" display="L3-JBT Parameters" xr:uid="{00000000-0004-0000-0100-00000B000000}"/>
    <hyperlink ref="B33" location="'L3-JBT Parameters'!A1" display="L3-JBT Parameters" xr:uid="{00000000-0004-0000-0100-00000C000000}"/>
  </hyperlinks>
  <pageMargins left="0.7" right="0.7" top="0.75" bottom="0.75" header="0.3" footer="0.3"/>
  <customProperties>
    <customPr name="QAA_DRILLPATH_NODE_ID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F30"/>
  <sheetViews>
    <sheetView workbookViewId="0">
      <pane ySplit="2" topLeftCell="A3" activePane="bottomLeft" state="frozen"/>
      <selection activeCell="C2" sqref="C2:C3"/>
      <selection pane="bottomLeft" activeCell="B11" sqref="B11"/>
    </sheetView>
  </sheetViews>
  <sheetFormatPr defaultRowHeight="14.5" x14ac:dyDescent="0.35"/>
  <cols>
    <col min="1" max="1" width="10.6328125" bestFit="1" customWidth="1"/>
    <col min="2" max="2" width="6.453125" bestFit="1" customWidth="1"/>
    <col min="3" max="3" width="19.453125" bestFit="1" customWidth="1"/>
    <col min="4" max="4" width="16.08984375" bestFit="1" customWidth="1"/>
    <col min="5" max="5" width="16" bestFit="1" customWidth="1"/>
    <col min="6" max="6" width="12.08984375" bestFit="1" customWidth="1"/>
  </cols>
  <sheetData>
    <row r="1" spans="1:6" x14ac:dyDescent="0.35">
      <c r="A1" s="4" t="s">
        <v>50</v>
      </c>
    </row>
    <row r="2" spans="1:6" x14ac:dyDescent="0.35">
      <c r="A2" t="s">
        <v>47</v>
      </c>
      <c r="B2" t="s">
        <v>48</v>
      </c>
      <c r="C2" t="s">
        <v>49</v>
      </c>
      <c r="D2" t="s">
        <v>9965</v>
      </c>
      <c r="E2" t="s">
        <v>9966</v>
      </c>
      <c r="F2" t="s">
        <v>8369</v>
      </c>
    </row>
    <row r="3" spans="1:6" x14ac:dyDescent="0.35">
      <c r="A3" t="s">
        <v>351</v>
      </c>
    </row>
    <row r="4" spans="1:6" x14ac:dyDescent="0.35">
      <c r="A4" t="s">
        <v>9</v>
      </c>
      <c r="B4" t="s">
        <v>351</v>
      </c>
      <c r="D4" s="46" t="s">
        <v>9</v>
      </c>
    </row>
    <row r="5" spans="1:6" s="46" customFormat="1" x14ac:dyDescent="0.35">
      <c r="A5" s="46" t="s">
        <v>11489</v>
      </c>
      <c r="B5" s="46" t="s">
        <v>52</v>
      </c>
      <c r="C5" s="46" t="s">
        <v>11489</v>
      </c>
      <c r="D5" s="46" t="s">
        <v>11502</v>
      </c>
      <c r="E5" s="46">
        <v>520</v>
      </c>
      <c r="F5" s="46" t="s">
        <v>2112</v>
      </c>
    </row>
    <row r="6" spans="1:6" s="46" customFormat="1" x14ac:dyDescent="0.35">
      <c r="A6" s="46" t="s">
        <v>11492</v>
      </c>
      <c r="B6" s="46" t="s">
        <v>51</v>
      </c>
      <c r="C6" s="46" t="s">
        <v>9822</v>
      </c>
      <c r="D6" s="46" t="s">
        <v>11506</v>
      </c>
      <c r="E6" s="46">
        <v>521</v>
      </c>
      <c r="F6" s="46" t="s">
        <v>2112</v>
      </c>
    </row>
    <row r="7" spans="1:6" s="46" customFormat="1" x14ac:dyDescent="0.35">
      <c r="A7" s="46" t="s">
        <v>11497</v>
      </c>
      <c r="B7" s="46" t="s">
        <v>52</v>
      </c>
      <c r="C7" s="46" t="s">
        <v>11497</v>
      </c>
      <c r="D7" s="46" t="s">
        <v>11507</v>
      </c>
      <c r="F7" s="46" t="s">
        <v>2076</v>
      </c>
    </row>
    <row r="8" spans="1:6" s="46" customFormat="1" x14ac:dyDescent="0.35">
      <c r="A8" s="46" t="s">
        <v>11498</v>
      </c>
      <c r="B8" s="46" t="s">
        <v>52</v>
      </c>
      <c r="C8" s="46" t="s">
        <v>11498</v>
      </c>
      <c r="D8" s="46" t="s">
        <v>11505</v>
      </c>
      <c r="F8" s="46" t="s">
        <v>10533</v>
      </c>
    </row>
    <row r="9" spans="1:6" s="46" customFormat="1" x14ac:dyDescent="0.35">
      <c r="A9" s="46" t="s">
        <v>11491</v>
      </c>
      <c r="B9" s="46" t="s">
        <v>52</v>
      </c>
      <c r="C9" s="46" t="s">
        <v>11491</v>
      </c>
      <c r="D9" s="46" t="s">
        <v>11504</v>
      </c>
      <c r="F9" s="46" t="s">
        <v>10533</v>
      </c>
    </row>
    <row r="10" spans="1:6" s="46" customFormat="1" x14ac:dyDescent="0.35">
      <c r="A10" s="46" t="s">
        <v>11493</v>
      </c>
      <c r="B10" s="46" t="s">
        <v>52</v>
      </c>
      <c r="C10" s="46" t="s">
        <v>9822</v>
      </c>
      <c r="D10" s="46" t="s">
        <v>10482</v>
      </c>
      <c r="E10" s="46">
        <v>541</v>
      </c>
      <c r="F10" s="46" t="s">
        <v>10533</v>
      </c>
    </row>
    <row r="11" spans="1:6" s="46" customFormat="1" x14ac:dyDescent="0.35">
      <c r="A11" s="46" t="s">
        <v>11494</v>
      </c>
      <c r="B11" s="46" t="s">
        <v>1825</v>
      </c>
      <c r="C11" s="46" t="s">
        <v>9822</v>
      </c>
      <c r="D11" s="46" t="s">
        <v>10482</v>
      </c>
      <c r="E11" s="46">
        <v>546</v>
      </c>
      <c r="F11" s="46" t="s">
        <v>10533</v>
      </c>
    </row>
    <row r="12" spans="1:6" s="46" customFormat="1" x14ac:dyDescent="0.35">
      <c r="A12" s="46" t="s">
        <v>11495</v>
      </c>
      <c r="B12" s="46" t="s">
        <v>10854</v>
      </c>
      <c r="C12" s="46" t="s">
        <v>9822</v>
      </c>
      <c r="D12" s="46" t="s">
        <v>10482</v>
      </c>
      <c r="E12" s="46">
        <v>551</v>
      </c>
      <c r="F12" s="46" t="s">
        <v>10533</v>
      </c>
    </row>
    <row r="13" spans="1:6" s="46" customFormat="1" x14ac:dyDescent="0.35">
      <c r="A13" s="46" t="s">
        <v>11496</v>
      </c>
      <c r="B13" s="46" t="s">
        <v>9728</v>
      </c>
      <c r="C13" s="46" t="s">
        <v>9822</v>
      </c>
      <c r="D13" s="46" t="s">
        <v>10482</v>
      </c>
      <c r="E13" s="46">
        <v>556</v>
      </c>
      <c r="F13" s="46" t="s">
        <v>10533</v>
      </c>
    </row>
    <row r="14" spans="1:6" s="46" customFormat="1" x14ac:dyDescent="0.35">
      <c r="A14" s="46" t="s">
        <v>11488</v>
      </c>
      <c r="B14" s="46" t="s">
        <v>51</v>
      </c>
      <c r="C14" s="46" t="s">
        <v>11488</v>
      </c>
      <c r="D14" s="46" t="s">
        <v>11501</v>
      </c>
      <c r="F14" s="46" t="s">
        <v>2084</v>
      </c>
    </row>
    <row r="15" spans="1:6" s="46" customFormat="1" x14ac:dyDescent="0.35">
      <c r="A15" s="46" t="s">
        <v>11490</v>
      </c>
      <c r="B15" s="46" t="s">
        <v>51</v>
      </c>
      <c r="C15" s="46" t="s">
        <v>11490</v>
      </c>
      <c r="D15" s="46" t="s">
        <v>11503</v>
      </c>
      <c r="F15" s="46" t="s">
        <v>2013</v>
      </c>
    </row>
    <row r="16" spans="1:6" x14ac:dyDescent="0.35">
      <c r="A16" t="s">
        <v>10</v>
      </c>
      <c r="B16" t="s">
        <v>51</v>
      </c>
      <c r="C16" t="s">
        <v>10</v>
      </c>
      <c r="D16" s="46" t="s">
        <v>10</v>
      </c>
      <c r="F16" s="46" t="s">
        <v>9</v>
      </c>
    </row>
    <row r="17" spans="1:6" x14ac:dyDescent="0.35">
      <c r="A17" t="s">
        <v>11</v>
      </c>
      <c r="B17" t="s">
        <v>52</v>
      </c>
      <c r="C17" t="s">
        <v>11</v>
      </c>
      <c r="D17" t="s">
        <v>8383</v>
      </c>
      <c r="E17">
        <v>127</v>
      </c>
      <c r="F17" s="46" t="s">
        <v>9</v>
      </c>
    </row>
    <row r="18" spans="1:6" x14ac:dyDescent="0.35">
      <c r="A18" t="s">
        <v>9821</v>
      </c>
      <c r="B18" t="s">
        <v>1470</v>
      </c>
      <c r="C18" t="s">
        <v>9821</v>
      </c>
      <c r="D18" s="46" t="s">
        <v>9821</v>
      </c>
      <c r="E18">
        <v>120</v>
      </c>
      <c r="F18" s="46" t="s">
        <v>9</v>
      </c>
    </row>
    <row r="19" spans="1:6" x14ac:dyDescent="0.35">
      <c r="A19" s="46" t="s">
        <v>12</v>
      </c>
      <c r="B19" s="46" t="s">
        <v>51</v>
      </c>
      <c r="C19" s="46" t="s">
        <v>12</v>
      </c>
      <c r="D19" s="46" t="s">
        <v>12</v>
      </c>
      <c r="E19">
        <v>900</v>
      </c>
      <c r="F19" s="46" t="s">
        <v>9</v>
      </c>
    </row>
    <row r="20" spans="1:6" x14ac:dyDescent="0.35">
      <c r="A20" s="46" t="s">
        <v>13</v>
      </c>
      <c r="B20" s="46" t="s">
        <v>1780</v>
      </c>
      <c r="C20" s="46" t="s">
        <v>13</v>
      </c>
      <c r="D20" s="46" t="s">
        <v>13</v>
      </c>
      <c r="E20">
        <v>133</v>
      </c>
      <c r="F20" s="46" t="s">
        <v>9</v>
      </c>
    </row>
    <row r="21" spans="1:6" x14ac:dyDescent="0.35">
      <c r="A21" s="46" t="s">
        <v>14</v>
      </c>
      <c r="B21" s="46" t="s">
        <v>52</v>
      </c>
      <c r="C21" s="46" t="s">
        <v>14</v>
      </c>
      <c r="D21" s="46" t="s">
        <v>14</v>
      </c>
      <c r="E21">
        <v>140</v>
      </c>
      <c r="F21" s="46" t="s">
        <v>9</v>
      </c>
    </row>
    <row r="22" spans="1:6" x14ac:dyDescent="0.35">
      <c r="A22" s="46" t="s">
        <v>15</v>
      </c>
      <c r="B22" s="46" t="s">
        <v>52</v>
      </c>
      <c r="C22" s="46" t="s">
        <v>15</v>
      </c>
      <c r="D22" s="46" t="s">
        <v>15</v>
      </c>
      <c r="E22">
        <v>135</v>
      </c>
      <c r="F22" s="46" t="s">
        <v>9</v>
      </c>
    </row>
    <row r="23" spans="1:6" s="46" customFormat="1" x14ac:dyDescent="0.35">
      <c r="A23" s="46" t="s">
        <v>10532</v>
      </c>
      <c r="B23" s="46" t="s">
        <v>351</v>
      </c>
      <c r="D23" s="46" t="s">
        <v>9</v>
      </c>
    </row>
    <row r="24" spans="1:6" s="46" customFormat="1" x14ac:dyDescent="0.35">
      <c r="A24" s="46" t="s">
        <v>10488</v>
      </c>
      <c r="B24" s="46" t="s">
        <v>51</v>
      </c>
      <c r="C24" s="46" t="s">
        <v>9822</v>
      </c>
      <c r="D24" s="46" t="s">
        <v>10479</v>
      </c>
      <c r="E24" s="46">
        <v>145</v>
      </c>
      <c r="F24" s="46" t="s">
        <v>10532</v>
      </c>
    </row>
    <row r="25" spans="1:6" s="46" customFormat="1" x14ac:dyDescent="0.35">
      <c r="A25" s="46" t="s">
        <v>10533</v>
      </c>
      <c r="B25" s="46" t="s">
        <v>351</v>
      </c>
      <c r="D25" s="46" t="s">
        <v>9</v>
      </c>
    </row>
    <row r="26" spans="1:6" s="46" customFormat="1" x14ac:dyDescent="0.35">
      <c r="A26" s="46" t="s">
        <v>10489</v>
      </c>
      <c r="B26" s="46" t="s">
        <v>51</v>
      </c>
      <c r="C26" s="46" t="s">
        <v>9822</v>
      </c>
      <c r="D26" s="46" t="s">
        <v>10480</v>
      </c>
      <c r="E26" s="46">
        <v>450</v>
      </c>
      <c r="F26" s="46" t="s">
        <v>10533</v>
      </c>
    </row>
    <row r="27" spans="1:6" s="46" customFormat="1" x14ac:dyDescent="0.35">
      <c r="A27" s="46" t="s">
        <v>10490</v>
      </c>
      <c r="B27" s="46" t="s">
        <v>51</v>
      </c>
      <c r="C27" s="46" t="s">
        <v>9822</v>
      </c>
      <c r="D27" s="46" t="s">
        <v>10534</v>
      </c>
      <c r="E27" s="46">
        <v>451</v>
      </c>
      <c r="F27" s="46" t="s">
        <v>10533</v>
      </c>
    </row>
    <row r="28" spans="1:6" s="46" customFormat="1" x14ac:dyDescent="0.35">
      <c r="A28" s="46" t="s">
        <v>10491</v>
      </c>
      <c r="B28" s="46" t="s">
        <v>51</v>
      </c>
      <c r="C28" s="46" t="s">
        <v>9822</v>
      </c>
      <c r="D28" s="46" t="s">
        <v>10482</v>
      </c>
      <c r="E28" s="46">
        <v>452</v>
      </c>
      <c r="F28" s="46" t="s">
        <v>10533</v>
      </c>
    </row>
    <row r="29" spans="1:6" s="46" customFormat="1" x14ac:dyDescent="0.35">
      <c r="A29" s="46" t="s">
        <v>11110</v>
      </c>
      <c r="B29" s="46" t="s">
        <v>52</v>
      </c>
      <c r="C29" s="46" t="s">
        <v>11110</v>
      </c>
      <c r="D29" s="46" t="s">
        <v>11119</v>
      </c>
      <c r="E29" s="46">
        <v>545</v>
      </c>
      <c r="F29" s="46" t="s">
        <v>2026</v>
      </c>
    </row>
    <row r="30" spans="1:6" x14ac:dyDescent="0.35">
      <c r="A30" s="46" t="s">
        <v>16</v>
      </c>
      <c r="B30" s="46" t="s">
        <v>54</v>
      </c>
      <c r="C30" s="46" t="s">
        <v>16</v>
      </c>
      <c r="D30" s="46" t="s">
        <v>16</v>
      </c>
      <c r="E30">
        <v>415</v>
      </c>
    </row>
  </sheetData>
  <autoFilter ref="A2:F2" xr:uid="{00000000-0009-0000-0000-000002000000}"/>
  <hyperlinks>
    <hyperlink ref="A1" location="Index!A1" display="Go To Index" xr:uid="{00000000-0004-0000-0200-000000000000}"/>
  </hyperlinks>
  <pageMargins left="0.7" right="0.7" top="0.75" bottom="0.75" header="0.3" footer="0.3"/>
  <customProperties>
    <customPr name="QAA_DRILLPATH_NODE_ID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29"/>
  <sheetViews>
    <sheetView workbookViewId="0">
      <selection activeCell="J6" sqref="J6"/>
    </sheetView>
  </sheetViews>
  <sheetFormatPr defaultRowHeight="14.5" x14ac:dyDescent="0.35"/>
  <cols>
    <col min="3" max="3" width="11.90625" bestFit="1" customWidth="1"/>
    <col min="6" max="6" width="20.08984375" bestFit="1" customWidth="1"/>
    <col min="7" max="7" width="19.90625" bestFit="1" customWidth="1"/>
    <col min="9" max="10" width="8.6328125" style="46"/>
    <col min="12" max="12" width="13.08984375" bestFit="1" customWidth="1"/>
    <col min="13" max="13" width="21.54296875" bestFit="1" customWidth="1"/>
  </cols>
  <sheetData>
    <row r="1" spans="1:13" x14ac:dyDescent="0.35">
      <c r="A1" t="s">
        <v>56</v>
      </c>
      <c r="B1" t="s">
        <v>58</v>
      </c>
      <c r="C1" t="s">
        <v>59</v>
      </c>
      <c r="F1" t="s">
        <v>11936</v>
      </c>
      <c r="I1" s="135" t="s">
        <v>8382</v>
      </c>
      <c r="J1" s="135" t="s">
        <v>48</v>
      </c>
      <c r="L1" t="s">
        <v>11968</v>
      </c>
      <c r="M1" t="s">
        <v>11969</v>
      </c>
    </row>
    <row r="2" spans="1:13" x14ac:dyDescent="0.35">
      <c r="A2" t="s">
        <v>20</v>
      </c>
      <c r="B2" t="s">
        <v>21</v>
      </c>
      <c r="C2" t="s">
        <v>22</v>
      </c>
      <c r="F2" t="s">
        <v>11938</v>
      </c>
      <c r="G2" t="s">
        <v>11939</v>
      </c>
      <c r="I2" s="135">
        <v>125</v>
      </c>
      <c r="J2" s="135" t="s">
        <v>54</v>
      </c>
    </row>
    <row r="3" spans="1:13" x14ac:dyDescent="0.35">
      <c r="A3" t="s">
        <v>57</v>
      </c>
      <c r="B3" t="s">
        <v>47</v>
      </c>
      <c r="C3" t="s">
        <v>60</v>
      </c>
      <c r="F3" s="34" t="s">
        <v>371</v>
      </c>
      <c r="G3" s="34" t="s">
        <v>11937</v>
      </c>
      <c r="I3" s="135">
        <v>130</v>
      </c>
      <c r="J3" s="135" t="s">
        <v>10873</v>
      </c>
    </row>
    <row r="4" spans="1:13" x14ac:dyDescent="0.35">
      <c r="F4" s="34" t="s">
        <v>11941</v>
      </c>
      <c r="G4" s="34" t="s">
        <v>11945</v>
      </c>
      <c r="I4" s="135">
        <v>134</v>
      </c>
      <c r="J4" s="135" t="s">
        <v>10873</v>
      </c>
    </row>
    <row r="5" spans="1:13" x14ac:dyDescent="0.35">
      <c r="F5" s="34" t="s">
        <v>11942</v>
      </c>
      <c r="G5" s="34" t="s">
        <v>4599</v>
      </c>
      <c r="I5" s="135">
        <v>135</v>
      </c>
      <c r="J5" s="135" t="s">
        <v>52</v>
      </c>
    </row>
    <row r="6" spans="1:13" x14ac:dyDescent="0.35">
      <c r="F6" s="34" t="s">
        <v>11943</v>
      </c>
      <c r="G6" s="34" t="s">
        <v>11946</v>
      </c>
      <c r="I6" s="135">
        <v>160</v>
      </c>
      <c r="J6" s="135" t="s">
        <v>10860</v>
      </c>
    </row>
    <row r="7" spans="1:13" x14ac:dyDescent="0.35">
      <c r="F7" s="34" t="s">
        <v>1345</v>
      </c>
      <c r="G7" s="34" t="s">
        <v>11947</v>
      </c>
      <c r="I7" s="135">
        <v>400</v>
      </c>
      <c r="J7" s="135" t="s">
        <v>52</v>
      </c>
    </row>
    <row r="8" spans="1:13" x14ac:dyDescent="0.35">
      <c r="F8" s="34" t="s">
        <v>1687</v>
      </c>
      <c r="G8" s="34" t="s">
        <v>4600</v>
      </c>
      <c r="I8" s="135">
        <v>415</v>
      </c>
      <c r="J8" s="135" t="s">
        <v>54</v>
      </c>
    </row>
    <row r="9" spans="1:13" x14ac:dyDescent="0.35">
      <c r="F9" s="34" t="s">
        <v>11944</v>
      </c>
      <c r="G9" s="34" t="s">
        <v>11948</v>
      </c>
      <c r="I9" s="135">
        <v>420</v>
      </c>
      <c r="J9" s="135" t="s">
        <v>10873</v>
      </c>
    </row>
    <row r="10" spans="1:13" x14ac:dyDescent="0.35">
      <c r="F10" s="34" t="s">
        <v>1412</v>
      </c>
      <c r="G10" s="34" t="s">
        <v>11949</v>
      </c>
      <c r="I10" s="135">
        <v>438</v>
      </c>
      <c r="J10" s="135" t="s">
        <v>1485</v>
      </c>
    </row>
    <row r="11" spans="1:13" x14ac:dyDescent="0.35">
      <c r="F11" s="34" t="s">
        <v>11940</v>
      </c>
      <c r="G11" s="34" t="s">
        <v>11937</v>
      </c>
      <c r="I11" s="135">
        <v>455</v>
      </c>
      <c r="J11" s="135" t="s">
        <v>54</v>
      </c>
    </row>
    <row r="12" spans="1:13" x14ac:dyDescent="0.35">
      <c r="F12" s="34" t="s">
        <v>4614</v>
      </c>
      <c r="G12" s="34" t="s">
        <v>4599</v>
      </c>
      <c r="I12" s="135">
        <v>480</v>
      </c>
      <c r="J12" s="135" t="s">
        <v>1783</v>
      </c>
    </row>
    <row r="13" spans="1:13" x14ac:dyDescent="0.35">
      <c r="F13" s="34" t="s">
        <v>8260</v>
      </c>
      <c r="G13" s="34" t="s">
        <v>11947</v>
      </c>
      <c r="I13" s="135">
        <v>520</v>
      </c>
      <c r="J13" s="135" t="s">
        <v>52</v>
      </c>
      <c r="L13" t="s">
        <v>11970</v>
      </c>
      <c r="M13" s="135" t="s">
        <v>52</v>
      </c>
    </row>
    <row r="14" spans="1:13" x14ac:dyDescent="0.35">
      <c r="F14" s="34" t="s">
        <v>5372</v>
      </c>
      <c r="G14" s="34" t="s">
        <v>4600</v>
      </c>
      <c r="I14" s="135">
        <v>520</v>
      </c>
      <c r="J14" s="135" t="s">
        <v>54</v>
      </c>
      <c r="L14" t="s">
        <v>11273</v>
      </c>
      <c r="M14" s="135" t="s">
        <v>54</v>
      </c>
    </row>
    <row r="15" spans="1:13" x14ac:dyDescent="0.35">
      <c r="F15" s="34" t="s">
        <v>2138</v>
      </c>
      <c r="G15" s="34" t="s">
        <v>11948</v>
      </c>
      <c r="I15" s="135">
        <v>521</v>
      </c>
      <c r="J15" s="135" t="s">
        <v>52</v>
      </c>
    </row>
    <row r="16" spans="1:13" x14ac:dyDescent="0.35">
      <c r="F16" s="34" t="s">
        <v>9994</v>
      </c>
      <c r="G16" s="34" t="s">
        <v>11966</v>
      </c>
      <c r="I16" s="135">
        <v>545</v>
      </c>
      <c r="J16" s="135" t="s">
        <v>52</v>
      </c>
    </row>
    <row r="17" spans="6:10" x14ac:dyDescent="0.35">
      <c r="F17" s="34" t="s">
        <v>3144</v>
      </c>
      <c r="G17" t="s">
        <v>4156</v>
      </c>
      <c r="I17" s="135">
        <v>490</v>
      </c>
      <c r="J17" s="135" t="s">
        <v>54</v>
      </c>
    </row>
    <row r="18" spans="6:10" x14ac:dyDescent="0.35">
      <c r="I18" s="135">
        <v>500</v>
      </c>
      <c r="J18" s="135" t="s">
        <v>52</v>
      </c>
    </row>
    <row r="19" spans="6:10" x14ac:dyDescent="0.35">
      <c r="I19" s="135">
        <v>525</v>
      </c>
      <c r="J19" s="135" t="s">
        <v>52</v>
      </c>
    </row>
    <row r="23" spans="6:10" x14ac:dyDescent="0.35">
      <c r="F23" s="46"/>
      <c r="G23" s="46"/>
    </row>
    <row r="24" spans="6:10" x14ac:dyDescent="0.35">
      <c r="F24" s="46"/>
      <c r="G24" s="46"/>
    </row>
    <row r="25" spans="6:10" x14ac:dyDescent="0.35">
      <c r="F25" s="46"/>
      <c r="G25" s="46"/>
    </row>
    <row r="26" spans="6:10" x14ac:dyDescent="0.35">
      <c r="F26" s="46"/>
      <c r="G26" s="46"/>
    </row>
    <row r="27" spans="6:10" x14ac:dyDescent="0.35">
      <c r="F27" s="46"/>
      <c r="G27" s="46"/>
    </row>
    <row r="28" spans="6:10" x14ac:dyDescent="0.35">
      <c r="F28" s="46"/>
      <c r="G28" s="46"/>
    </row>
    <row r="29" spans="6:10" x14ac:dyDescent="0.35">
      <c r="F29" s="46"/>
      <c r="G29" s="46"/>
    </row>
  </sheetData>
  <conditionalFormatting sqref="I1:I1048576">
    <cfRule type="duplicateValues" dxfId="259" priority="1"/>
  </conditionalFormatting>
  <pageMargins left="0.7" right="0.7" top="0.75" bottom="0.75" header="0.3" footer="0.3"/>
  <customProperties>
    <customPr name="QAA_DRILLPATH_NODE_ID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/>
  <dimension ref="A1:BS260"/>
  <sheetViews>
    <sheetView tabSelected="1" zoomScaleNormal="100" workbookViewId="0">
      <pane xSplit="14" ySplit="2" topLeftCell="AE132" activePane="bottomRight" state="frozen"/>
      <selection pane="topRight" activeCell="N1" sqref="N1"/>
      <selection pane="bottomLeft" activeCell="A3" sqref="A3"/>
      <selection pane="bottomRight" activeCell="M3" sqref="M3"/>
    </sheetView>
  </sheetViews>
  <sheetFormatPr defaultColWidth="8.6328125" defaultRowHeight="14.5" outlineLevelCol="2" x14ac:dyDescent="0.35"/>
  <cols>
    <col min="1" max="1" width="8.90625" style="9" bestFit="1" customWidth="1"/>
    <col min="2" max="2" width="13.6328125" style="10" bestFit="1" customWidth="1"/>
    <col min="3" max="3" width="8.54296875" style="9" customWidth="1"/>
    <col min="4" max="4" width="9.36328125" style="9" bestFit="1" customWidth="1"/>
    <col min="5" max="5" width="34.6328125" style="9" bestFit="1" customWidth="1"/>
    <col min="6" max="6" width="14" style="9" bestFit="1" customWidth="1"/>
    <col min="7" max="7" width="12.36328125" style="12" hidden="1" customWidth="1" outlineLevel="1"/>
    <col min="8" max="8" width="9.54296875" style="12" hidden="1" customWidth="1" outlineLevel="1"/>
    <col min="9" max="9" width="15.36328125" style="12" hidden="1" customWidth="1" outlineLevel="1"/>
    <col min="10" max="10" width="19.453125" style="12" hidden="1" customWidth="1" outlineLevel="1"/>
    <col min="11" max="11" width="15.36328125" style="12" hidden="1" customWidth="1" outlineLevel="1"/>
    <col min="12" max="12" width="14.6328125" style="31" bestFit="1" customWidth="1" collapsed="1"/>
    <col min="13" max="13" width="14.6328125" style="31" customWidth="1"/>
    <col min="14" max="14" width="14.6328125" style="31" hidden="1" customWidth="1"/>
    <col min="15" max="15" width="32" customWidth="1"/>
    <col min="16" max="16" width="12.90625" style="13" customWidth="1" outlineLevel="1"/>
    <col min="17" max="21" width="10.54296875" style="12" customWidth="1" outlineLevel="1"/>
    <col min="22" max="22" width="10.453125" style="12" customWidth="1" outlineLevel="1"/>
    <col min="23" max="23" width="10.54296875" style="12" customWidth="1" outlineLevel="1"/>
    <col min="24" max="25" width="11.36328125" style="12" customWidth="1" outlineLevel="1"/>
    <col min="26" max="26" width="12.08984375" style="12" customWidth="1" outlineLevel="1"/>
    <col min="27" max="27" width="11.453125" style="12" customWidth="1" outlineLevel="1"/>
    <col min="28" max="28" width="13.36328125" style="12" customWidth="1" outlineLevel="1"/>
    <col min="29" max="29" width="10.54296875" style="12" customWidth="1" outlineLevel="1"/>
    <col min="30" max="30" width="12.6328125" style="12" customWidth="1"/>
    <col min="31" max="31" width="12.6328125" style="12" customWidth="1" outlineLevel="1"/>
    <col min="32" max="32" width="15.1796875" style="12" customWidth="1" outlineLevel="1"/>
    <col min="33" max="33" width="15.6328125" style="9" customWidth="1" outlineLevel="1"/>
    <col min="34" max="34" width="13" style="9" customWidth="1" outlineLevel="1"/>
    <col min="35" max="36" width="12.54296875" customWidth="1" outlineLevel="1"/>
    <col min="37" max="37" width="13.08984375" customWidth="1" outlineLevel="1"/>
    <col min="38" max="38" width="13" customWidth="1" outlineLevel="1"/>
    <col min="39" max="41" width="13.08984375" customWidth="1" outlineLevel="1"/>
    <col min="42" max="42" width="13.90625" style="9" customWidth="1" outlineLevel="1"/>
    <col min="43" max="43" width="12.90625" style="9" customWidth="1" outlineLevel="1"/>
    <col min="44" max="44" width="16.6328125" style="9" customWidth="1" outlineLevel="1"/>
    <col min="45" max="45" width="12.36328125" style="9" customWidth="1" outlineLevel="1"/>
    <col min="46" max="49" width="16" style="9" customWidth="1" outlineLevel="1"/>
    <col min="50" max="50" width="14.453125" style="9" customWidth="1" outlineLevel="1"/>
    <col min="51" max="51" width="14.90625" style="9" customWidth="1" outlineLevel="1"/>
    <col min="52" max="52" width="12.36328125" style="9" customWidth="1"/>
    <col min="53" max="53" width="12.90625" style="9" customWidth="1" outlineLevel="2"/>
    <col min="54" max="54" width="13.08984375" style="9" customWidth="1" outlineLevel="2"/>
    <col min="55" max="55" width="14.36328125" style="9" customWidth="1" outlineLevel="2"/>
    <col min="56" max="56" width="12.90625" style="9" customWidth="1" outlineLevel="2"/>
    <col min="57" max="57" width="15.36328125" style="9" customWidth="1" outlineLevel="2"/>
    <col min="58" max="58" width="13" style="9" customWidth="1" outlineLevel="2"/>
    <col min="59" max="59" width="13" style="9" customWidth="1" outlineLevel="1"/>
    <col min="60" max="60" width="15.36328125" style="10" customWidth="1" outlineLevel="1"/>
    <col min="61" max="61" width="12.54296875" style="10" customWidth="1" outlineLevel="1"/>
    <col min="62" max="62" width="12.6328125" style="10" bestFit="1" customWidth="1"/>
    <col min="63" max="63" width="13" style="10" bestFit="1" customWidth="1"/>
    <col min="64" max="64" width="12.54296875" style="10" bestFit="1" customWidth="1"/>
    <col min="65" max="65" width="12.08984375" style="10" bestFit="1" customWidth="1"/>
    <col min="66" max="16384" width="8.6328125" style="9"/>
  </cols>
  <sheetData>
    <row r="1" spans="1:68" ht="28.75" customHeight="1" x14ac:dyDescent="0.35">
      <c r="O1" s="13"/>
      <c r="P1" s="12"/>
      <c r="AF1" s="149" t="s">
        <v>12846</v>
      </c>
      <c r="AG1" s="149"/>
      <c r="AH1" s="149"/>
      <c r="AI1" s="149"/>
      <c r="AJ1" s="9"/>
      <c r="AK1" s="9"/>
      <c r="AL1" s="9"/>
      <c r="AM1" s="9"/>
      <c r="AN1" s="9"/>
      <c r="AO1" s="9"/>
      <c r="BA1" s="10"/>
      <c r="BB1" s="10"/>
      <c r="BC1" s="10"/>
      <c r="BD1" s="10"/>
      <c r="BE1" s="10"/>
      <c r="BF1" s="10"/>
      <c r="BH1" s="9"/>
      <c r="BI1" s="9"/>
      <c r="BK1" s="9"/>
      <c r="BL1" s="9"/>
      <c r="BM1" s="9"/>
    </row>
    <row r="2" spans="1:68" s="28" customFormat="1" ht="43.5" x14ac:dyDescent="0.35">
      <c r="A2" s="27" t="s">
        <v>0</v>
      </c>
      <c r="B2" s="27" t="s">
        <v>1</v>
      </c>
      <c r="C2" s="27" t="s">
        <v>18</v>
      </c>
      <c r="D2" s="27" t="s">
        <v>369</v>
      </c>
      <c r="E2" s="27" t="s">
        <v>3</v>
      </c>
      <c r="F2" s="27" t="s">
        <v>2631</v>
      </c>
      <c r="G2" s="27" t="s">
        <v>109</v>
      </c>
      <c r="H2" s="27" t="s">
        <v>4</v>
      </c>
      <c r="I2" s="27" t="s">
        <v>5</v>
      </c>
      <c r="J2" s="27" t="s">
        <v>6</v>
      </c>
      <c r="K2" s="27" t="s">
        <v>7</v>
      </c>
      <c r="L2" s="14" t="s">
        <v>367</v>
      </c>
      <c r="M2" s="15" t="s">
        <v>368</v>
      </c>
      <c r="N2" s="16" t="s">
        <v>381</v>
      </c>
      <c r="O2" s="27" t="s">
        <v>8</v>
      </c>
      <c r="P2" s="14" t="s">
        <v>357</v>
      </c>
      <c r="Q2" s="14" t="s">
        <v>358</v>
      </c>
      <c r="R2" s="14" t="s">
        <v>10297</v>
      </c>
      <c r="S2" s="14" t="s">
        <v>10298</v>
      </c>
      <c r="T2" s="14" t="s">
        <v>359</v>
      </c>
      <c r="U2" s="14" t="s">
        <v>360</v>
      </c>
      <c r="V2" s="14" t="s">
        <v>10881</v>
      </c>
      <c r="W2" s="14" t="s">
        <v>361</v>
      </c>
      <c r="X2" s="14" t="s">
        <v>362</v>
      </c>
      <c r="Y2" s="14" t="s">
        <v>10293</v>
      </c>
      <c r="Z2" s="14" t="s">
        <v>10294</v>
      </c>
      <c r="AA2" s="14" t="s">
        <v>10295</v>
      </c>
      <c r="AB2" s="14" t="s">
        <v>10296</v>
      </c>
      <c r="AC2" s="14" t="s">
        <v>363</v>
      </c>
      <c r="AD2" s="14" t="s">
        <v>364</v>
      </c>
      <c r="AE2" s="141" t="s">
        <v>383</v>
      </c>
      <c r="AF2" s="15" t="s">
        <v>12853</v>
      </c>
      <c r="AG2" s="15" t="s">
        <v>12852</v>
      </c>
      <c r="AH2" s="15" t="s">
        <v>11468</v>
      </c>
      <c r="AI2" s="15" t="s">
        <v>11469</v>
      </c>
      <c r="AJ2" s="15" t="s">
        <v>12243</v>
      </c>
      <c r="AK2" s="15" t="s">
        <v>11479</v>
      </c>
      <c r="AL2" s="15" t="s">
        <v>12242</v>
      </c>
      <c r="AM2" s="15" t="s">
        <v>12075</v>
      </c>
      <c r="AN2" s="15" t="s">
        <v>12245</v>
      </c>
      <c r="AO2" s="15" t="s">
        <v>12244</v>
      </c>
      <c r="AP2" s="15" t="s">
        <v>12246</v>
      </c>
      <c r="AQ2" s="15" t="s">
        <v>12247</v>
      </c>
      <c r="AR2" s="127" t="s">
        <v>11470</v>
      </c>
      <c r="AS2" s="127" t="s">
        <v>11471</v>
      </c>
      <c r="AT2" s="127" t="s">
        <v>11472</v>
      </c>
      <c r="AU2" s="127" t="s">
        <v>11473</v>
      </c>
      <c r="AV2" s="127" t="s">
        <v>11474</v>
      </c>
      <c r="AW2" s="127" t="s">
        <v>11475</v>
      </c>
      <c r="AX2" s="127" t="s">
        <v>11476</v>
      </c>
      <c r="AY2" s="127" t="s">
        <v>11477</v>
      </c>
      <c r="AZ2" s="127" t="s">
        <v>11478</v>
      </c>
      <c r="BA2" s="127" t="s">
        <v>11480</v>
      </c>
      <c r="BB2" s="127" t="s">
        <v>11481</v>
      </c>
      <c r="BC2" s="127" t="s">
        <v>11482</v>
      </c>
      <c r="BD2" s="127" t="s">
        <v>11483</v>
      </c>
      <c r="BE2" s="127" t="s">
        <v>10852</v>
      </c>
      <c r="BF2" s="127" t="s">
        <v>10853</v>
      </c>
      <c r="BG2" s="16" t="s">
        <v>11521</v>
      </c>
      <c r="BH2" s="16" t="s">
        <v>11522</v>
      </c>
      <c r="BI2" s="16" t="s">
        <v>11523</v>
      </c>
      <c r="BJ2" s="16" t="s">
        <v>11524</v>
      </c>
      <c r="BK2" s="16" t="s">
        <v>11525</v>
      </c>
      <c r="BL2" s="16" t="s">
        <v>11526</v>
      </c>
      <c r="BM2" s="16" t="s">
        <v>12008</v>
      </c>
      <c r="BN2" s="16" t="s">
        <v>12009</v>
      </c>
      <c r="BO2" s="16" t="s">
        <v>12010</v>
      </c>
      <c r="BP2" s="16" t="s">
        <v>12011</v>
      </c>
    </row>
    <row r="3" spans="1:68" x14ac:dyDescent="0.35">
      <c r="A3" s="25" t="str">
        <f>LEFT(Table1[[#This Row],[Level]],2)&amp;"-"&amp;Table1[[#This Row],[Seq]]</f>
        <v>L1-1</v>
      </c>
      <c r="B3" s="9" t="s">
        <v>352</v>
      </c>
      <c r="C3" s="10">
        <f>IFERROR(IF(AND(Table1[[#This Row],[Level]]=B2,Table1[[#This Row],[Form Name]]=E2),C2,IF(Table1[[#This Row],[Level]]=B2,C2+1,1)),1)</f>
        <v>1</v>
      </c>
      <c r="D3" s="9" t="s">
        <v>370</v>
      </c>
      <c r="E3" s="9" t="s">
        <v>19</v>
      </c>
      <c r="F3" s="9" t="s">
        <v>4</v>
      </c>
      <c r="G3" s="9" t="s">
        <v>110</v>
      </c>
      <c r="H3" s="9" t="s">
        <v>20</v>
      </c>
      <c r="I3" s="9" t="s">
        <v>21</v>
      </c>
      <c r="J3" s="9" t="s">
        <v>22</v>
      </c>
      <c r="K3" s="7" t="str">
        <f>IFERROR(VLOOKUP(E3,'Data Owners'!G:H,2,0),VLOOKUP(D3,'Data Owners'!A:D,3,0))</f>
        <v>SL9 Data</v>
      </c>
      <c r="L3" s="30">
        <f t="shared" ref="L3:L66" si="0">IF(OR(P3="",Q3="",R3="",S3="",T3="",U3="",V3="",W3="",X3="",Y3="",Z3="",AA3="",AB3="",AC3="",AD3=""),"",IF(AND(P3="N/A",Q3="N/A",R3="N/A",S3="N/A",T3="N/A",U3="N/A",V3="N/A",W3="N/A",X3="N/A",Y3="N/A",Z3="N/A",AA3="N/A",AB3="N/A",AC3="N/A",AD3="N/A"),"N/A",IF(MAX(P3:AD3)=0,"",MAX(P3:AD3))))</f>
        <v>43241</v>
      </c>
      <c r="M3" s="30">
        <f t="shared" ref="M3:M66" si="1">IF(OR(AE3="Need Info",AF3="Need Info",AG3="Need Info",AH3="Need Info",AI3="Need Info",AJ3="Need Info",AK3="Need Info",AL3="Need Info",AM3="Need Info",AN3="Need Info",AO3="Need Info",AP3="Need Info",AQ3="Need Info"),"Need Info",IF(OR(AE3="",AF3="",AG3="",AH3="",AI3="",AJ3="",AK3="",AL3="",AM3="",AN3="",AO3="",AP3="",AQ3=""),"",IF(AND(AE3="N/A",AF3="N/A",AG3="N/A",AH3="N/A",AI3="N/A",AJ3="N/A",AK3="N/A",AL3="N/A",AM3="N/A",AN3="N/A",AO3="N/A",AP3="N/A",AQ3="N/A"),"N/A",IF(MAX(AE3:AQ3)=0,"",MAX(AE3:AQ3)))))</f>
        <v>43532</v>
      </c>
      <c r="N3" s="30"/>
      <c r="O3" s="11"/>
      <c r="P3" s="31" t="s">
        <v>384</v>
      </c>
      <c r="Q3" s="31">
        <v>43104</v>
      </c>
      <c r="R3" s="31">
        <v>43241</v>
      </c>
      <c r="S3" s="31">
        <v>43241</v>
      </c>
      <c r="T3" s="31">
        <v>43104</v>
      </c>
      <c r="U3" s="31">
        <v>43104</v>
      </c>
      <c r="V3" s="31">
        <v>43144</v>
      </c>
      <c r="W3" s="31">
        <v>43104</v>
      </c>
      <c r="X3" s="31">
        <v>43104</v>
      </c>
      <c r="Y3" s="31">
        <v>43241</v>
      </c>
      <c r="Z3" s="31">
        <v>43172</v>
      </c>
      <c r="AA3" s="31">
        <v>43172</v>
      </c>
      <c r="AB3" s="31">
        <v>43172</v>
      </c>
      <c r="AC3" s="31">
        <v>43104</v>
      </c>
      <c r="AD3" s="31">
        <v>43104</v>
      </c>
      <c r="AE3" s="31" t="s">
        <v>384</v>
      </c>
      <c r="AF3" s="31">
        <v>43532</v>
      </c>
      <c r="AG3" s="31">
        <v>43532</v>
      </c>
      <c r="AH3" s="31">
        <v>43402</v>
      </c>
      <c r="AI3" s="31">
        <v>43402</v>
      </c>
      <c r="AJ3" s="31">
        <v>43402</v>
      </c>
      <c r="AK3" s="31">
        <v>43402</v>
      </c>
      <c r="AL3" s="31">
        <v>43402</v>
      </c>
      <c r="AM3" s="31">
        <v>43402</v>
      </c>
      <c r="AN3" s="31">
        <v>43402</v>
      </c>
      <c r="AO3" s="31">
        <v>43402</v>
      </c>
      <c r="AP3" s="31">
        <v>43402</v>
      </c>
      <c r="AQ3" s="31">
        <v>43402</v>
      </c>
      <c r="AR3" s="31">
        <v>43402</v>
      </c>
      <c r="AS3" s="31">
        <v>43402</v>
      </c>
      <c r="AT3" s="31">
        <v>43402</v>
      </c>
      <c r="AU3" s="31">
        <v>43402</v>
      </c>
      <c r="AV3" s="31">
        <v>43402</v>
      </c>
      <c r="AW3" s="31">
        <v>43402</v>
      </c>
      <c r="AX3" s="31">
        <v>43402</v>
      </c>
      <c r="AY3" s="31">
        <v>43402</v>
      </c>
      <c r="AZ3" s="31">
        <v>43402</v>
      </c>
      <c r="BA3" s="31">
        <v>43402</v>
      </c>
      <c r="BB3" s="31">
        <v>43402</v>
      </c>
      <c r="BC3" s="31">
        <v>43402</v>
      </c>
      <c r="BD3" s="31">
        <v>43402</v>
      </c>
      <c r="BE3" s="31">
        <v>43144</v>
      </c>
      <c r="BF3" s="31">
        <v>43144</v>
      </c>
      <c r="BG3" s="31">
        <v>43104</v>
      </c>
      <c r="BH3" s="31">
        <v>43402</v>
      </c>
      <c r="BI3" s="31">
        <v>43402</v>
      </c>
      <c r="BJ3" s="31">
        <v>43402</v>
      </c>
      <c r="BK3" s="31">
        <v>43402</v>
      </c>
      <c r="BL3" s="31">
        <v>43402</v>
      </c>
      <c r="BM3" s="31"/>
      <c r="BN3" s="31">
        <f>Table1[[#This Row],[Seed:
Seed_BKK1]]</f>
        <v>43402</v>
      </c>
      <c r="BO3" s="31">
        <f>Table1[[#This Row],[Seed:
Seed_THQ1]]</f>
        <v>43402</v>
      </c>
      <c r="BP3" s="31">
        <f>Table1[[#This Row],[Seed:
Seed_SIN1]]</f>
        <v>43402</v>
      </c>
    </row>
    <row r="4" spans="1:68" x14ac:dyDescent="0.35">
      <c r="A4" s="25" t="str">
        <f>LEFT(Table1[[#This Row],[Level]],2)&amp;"-"&amp;Table1[[#This Row],[Seq]]</f>
        <v>L1-2</v>
      </c>
      <c r="B4" s="9" t="s">
        <v>352</v>
      </c>
      <c r="C4" s="10">
        <f>IFERROR(IF(AND(Table1[[#This Row],[Level]]=B3,Table1[[#This Row],[Form Name]]=E3),C3,IF(Table1[[#This Row],[Level]]=B3,C3+1,1)),1)</f>
        <v>2</v>
      </c>
      <c r="D4" s="9" t="s">
        <v>370</v>
      </c>
      <c r="E4" s="9" t="s">
        <v>55</v>
      </c>
      <c r="F4" s="9" t="s">
        <v>4</v>
      </c>
      <c r="G4" s="9" t="s">
        <v>110</v>
      </c>
      <c r="H4" s="9" t="s">
        <v>20</v>
      </c>
      <c r="I4" s="9" t="s">
        <v>21</v>
      </c>
      <c r="J4" s="9" t="s">
        <v>22</v>
      </c>
      <c r="K4" s="7" t="str">
        <f>IFERROR(VLOOKUP(E4,'Data Owners'!G:H,2,0),VLOOKUP(D4,'Data Owners'!A:D,3,0))</f>
        <v>SL9 Data</v>
      </c>
      <c r="L4" s="30">
        <f t="shared" si="0"/>
        <v>43308</v>
      </c>
      <c r="M4" s="30" t="str">
        <f t="shared" si="1"/>
        <v/>
      </c>
      <c r="N4" s="30"/>
      <c r="O4" s="17" t="s">
        <v>10540</v>
      </c>
      <c r="P4" s="31">
        <v>43308</v>
      </c>
      <c r="Q4" s="31">
        <v>43308</v>
      </c>
      <c r="R4" s="31">
        <v>43308</v>
      </c>
      <c r="S4" s="31">
        <v>43308</v>
      </c>
      <c r="T4" s="31">
        <v>43308</v>
      </c>
      <c r="U4" s="31">
        <v>43308</v>
      </c>
      <c r="V4" s="31">
        <v>43308</v>
      </c>
      <c r="W4" s="31">
        <v>43308</v>
      </c>
      <c r="X4" s="31">
        <v>43308</v>
      </c>
      <c r="Y4" s="31">
        <v>43308</v>
      </c>
      <c r="Z4" s="31">
        <v>43308</v>
      </c>
      <c r="AA4" s="31">
        <v>43308</v>
      </c>
      <c r="AB4" s="31">
        <v>43308</v>
      </c>
      <c r="AC4" s="31">
        <v>43308</v>
      </c>
      <c r="AD4" s="31">
        <v>43308</v>
      </c>
      <c r="AE4" s="31" t="s">
        <v>384</v>
      </c>
      <c r="AF4" s="31">
        <v>43467</v>
      </c>
      <c r="AG4" s="31">
        <v>43467</v>
      </c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>
        <v>43467</v>
      </c>
      <c r="AS4" s="31">
        <v>43467</v>
      </c>
      <c r="AT4" s="31">
        <v>43467</v>
      </c>
      <c r="AU4" s="31">
        <v>43467</v>
      </c>
      <c r="AV4" s="31">
        <v>43467</v>
      </c>
      <c r="AW4" s="31">
        <v>43467</v>
      </c>
      <c r="AX4" s="31">
        <v>43467</v>
      </c>
      <c r="AY4" s="31">
        <v>43402</v>
      </c>
      <c r="AZ4" s="31">
        <v>43402</v>
      </c>
      <c r="BA4" s="31">
        <v>43402</v>
      </c>
      <c r="BB4" s="31">
        <v>43402</v>
      </c>
      <c r="BC4" s="31">
        <v>43402</v>
      </c>
      <c r="BD4" s="31">
        <v>43402</v>
      </c>
      <c r="BE4" s="31">
        <v>43283</v>
      </c>
      <c r="BF4" s="31">
        <v>43283</v>
      </c>
      <c r="BG4" s="31">
        <v>43308</v>
      </c>
      <c r="BH4" s="31">
        <v>43402</v>
      </c>
      <c r="BI4" s="31">
        <v>43402</v>
      </c>
      <c r="BJ4" s="31">
        <v>43402</v>
      </c>
      <c r="BK4" s="31">
        <v>43402</v>
      </c>
      <c r="BL4" s="31">
        <v>43402</v>
      </c>
      <c r="BM4" s="31" t="s">
        <v>384</v>
      </c>
      <c r="BN4" s="31">
        <f>Table1[[#This Row],[Seed:
Seed_BKK1]]</f>
        <v>0</v>
      </c>
      <c r="BO4" s="31">
        <f>Table1[[#This Row],[Seed:
Seed_THQ1]]</f>
        <v>0</v>
      </c>
      <c r="BP4" s="31">
        <f>Table1[[#This Row],[Seed:
Seed_SIN1]]</f>
        <v>0</v>
      </c>
    </row>
    <row r="5" spans="1:68" x14ac:dyDescent="0.35">
      <c r="A5" s="25" t="str">
        <f>LEFT(Table1[[#This Row],[Level]],2)&amp;"-"&amp;Table1[[#This Row],[Seq]]</f>
        <v>L1-3</v>
      </c>
      <c r="B5" s="9" t="s">
        <v>352</v>
      </c>
      <c r="C5" s="10">
        <f>IFERROR(IF(AND(Table1[[#This Row],[Level]]=B4,Table1[[#This Row],[Form Name]]=E4),C4,IF(Table1[[#This Row],[Level]]=B4,C4+1,1)),1)</f>
        <v>3</v>
      </c>
      <c r="D5" s="9" t="s">
        <v>370</v>
      </c>
      <c r="E5" s="9" t="s">
        <v>61</v>
      </c>
      <c r="F5" s="9" t="s">
        <v>2632</v>
      </c>
      <c r="G5" s="9" t="s">
        <v>110</v>
      </c>
      <c r="H5" s="9" t="s">
        <v>20</v>
      </c>
      <c r="I5" s="9" t="s">
        <v>21</v>
      </c>
      <c r="J5" s="9" t="s">
        <v>22</v>
      </c>
      <c r="K5" s="7" t="str">
        <f>IFERROR(VLOOKUP(E5,'Data Owners'!G:H,2,0),VLOOKUP(D5,'Data Owners'!A:D,3,0))</f>
        <v>SL9 Data</v>
      </c>
      <c r="L5" s="30">
        <f t="shared" si="0"/>
        <v>43446</v>
      </c>
      <c r="M5" s="30" t="str">
        <f t="shared" si="1"/>
        <v/>
      </c>
      <c r="N5" s="30"/>
      <c r="O5" s="11" t="s">
        <v>2633</v>
      </c>
      <c r="P5" s="31">
        <v>43402</v>
      </c>
      <c r="Q5" s="31">
        <v>43402</v>
      </c>
      <c r="R5" s="31">
        <v>43308</v>
      </c>
      <c r="S5" s="31">
        <v>43308</v>
      </c>
      <c r="T5" s="31">
        <v>43308</v>
      </c>
      <c r="U5" s="31">
        <v>43308</v>
      </c>
      <c r="V5" s="31">
        <v>43446</v>
      </c>
      <c r="W5" s="31">
        <v>43402</v>
      </c>
      <c r="X5" s="31">
        <v>43308</v>
      </c>
      <c r="Y5" s="31">
        <v>43308</v>
      </c>
      <c r="Z5" s="31">
        <v>43308</v>
      </c>
      <c r="AA5" s="31">
        <v>43308</v>
      </c>
      <c r="AB5" s="31">
        <v>43308</v>
      </c>
      <c r="AC5" s="31">
        <v>43308</v>
      </c>
      <c r="AD5" s="31">
        <v>43308</v>
      </c>
      <c r="AE5" s="31" t="s">
        <v>384</v>
      </c>
      <c r="AF5" s="31">
        <v>43467</v>
      </c>
      <c r="AG5" s="31">
        <v>43467</v>
      </c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 t="s">
        <v>11484</v>
      </c>
      <c r="AS5" s="31" t="s">
        <v>11484</v>
      </c>
      <c r="AT5" s="31" t="s">
        <v>11484</v>
      </c>
      <c r="AU5" s="31" t="s">
        <v>11484</v>
      </c>
      <c r="AV5" s="31" t="s">
        <v>11484</v>
      </c>
      <c r="AW5" s="31" t="s">
        <v>11484</v>
      </c>
      <c r="AX5" s="31" t="s">
        <v>11484</v>
      </c>
      <c r="AY5" s="31" t="s">
        <v>11484</v>
      </c>
      <c r="AZ5" s="31" t="s">
        <v>11484</v>
      </c>
      <c r="BA5" s="31" t="s">
        <v>11484</v>
      </c>
      <c r="BB5" s="31" t="s">
        <v>11484</v>
      </c>
      <c r="BC5" s="31" t="s">
        <v>11484</v>
      </c>
      <c r="BD5" s="31" t="s">
        <v>11484</v>
      </c>
      <c r="BE5" s="31"/>
      <c r="BF5" s="31"/>
      <c r="BG5" s="31">
        <v>43308</v>
      </c>
      <c r="BH5" s="31">
        <v>43420</v>
      </c>
      <c r="BI5" s="31">
        <v>43420</v>
      </c>
      <c r="BJ5" s="31">
        <v>43420</v>
      </c>
      <c r="BK5" s="31">
        <v>43420</v>
      </c>
      <c r="BL5" s="31">
        <v>43420</v>
      </c>
      <c r="BM5" s="31" t="s">
        <v>384</v>
      </c>
      <c r="BN5" s="31">
        <v>43480</v>
      </c>
      <c r="BO5" s="31">
        <v>43480</v>
      </c>
      <c r="BP5" s="31">
        <v>43480</v>
      </c>
    </row>
    <row r="6" spans="1:68" x14ac:dyDescent="0.35">
      <c r="A6" s="25" t="str">
        <f>LEFT(Table1[[#This Row],[Level]],2)&amp;"-"&amp;Table1[[#This Row],[Seq]]</f>
        <v>L1-4</v>
      </c>
      <c r="B6" s="9" t="s">
        <v>352</v>
      </c>
      <c r="C6" s="10">
        <f>IFERROR(IF(AND(Table1[[#This Row],[Level]]=B5,Table1[[#This Row],[Form Name]]=E5),C5,IF(Table1[[#This Row],[Level]]=B5,C5+1,1)),1)</f>
        <v>4</v>
      </c>
      <c r="D6" s="9" t="s">
        <v>370</v>
      </c>
      <c r="E6" s="9" t="s">
        <v>62</v>
      </c>
      <c r="F6" s="9" t="s">
        <v>2632</v>
      </c>
      <c r="G6" s="9" t="s">
        <v>110</v>
      </c>
      <c r="H6" s="9" t="s">
        <v>20</v>
      </c>
      <c r="I6" s="9" t="s">
        <v>21</v>
      </c>
      <c r="J6" s="9" t="s">
        <v>22</v>
      </c>
      <c r="K6" s="7" t="str">
        <f>IFERROR(VLOOKUP(E6,'Data Owners'!G:H,2,0),VLOOKUP(D6,'Data Owners'!A:D,3,0))</f>
        <v>SL9 Data</v>
      </c>
      <c r="L6" s="30">
        <f t="shared" si="0"/>
        <v>43301</v>
      </c>
      <c r="M6" s="30" t="str">
        <f t="shared" si="1"/>
        <v/>
      </c>
      <c r="N6" s="30"/>
      <c r="O6" s="11" t="s">
        <v>2634</v>
      </c>
      <c r="P6" s="31">
        <v>43301</v>
      </c>
      <c r="Q6" s="31">
        <v>43301</v>
      </c>
      <c r="R6" s="31">
        <v>43253</v>
      </c>
      <c r="S6" s="31">
        <v>43253</v>
      </c>
      <c r="T6" s="31">
        <v>43301</v>
      </c>
      <c r="U6" s="31">
        <v>43253</v>
      </c>
      <c r="V6" s="31">
        <v>43214</v>
      </c>
      <c r="W6" s="31">
        <v>43253</v>
      </c>
      <c r="X6" s="31">
        <v>43300</v>
      </c>
      <c r="Y6" s="31">
        <v>43253</v>
      </c>
      <c r="Z6" s="31">
        <v>43253</v>
      </c>
      <c r="AA6" s="31">
        <v>43253</v>
      </c>
      <c r="AB6" s="31">
        <v>43253</v>
      </c>
      <c r="AC6" s="31">
        <v>43253</v>
      </c>
      <c r="AD6" s="31">
        <v>43253</v>
      </c>
      <c r="AE6" s="31" t="s">
        <v>384</v>
      </c>
      <c r="AF6" s="31">
        <v>43165</v>
      </c>
      <c r="AG6" s="31">
        <v>43165</v>
      </c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 t="s">
        <v>11484</v>
      </c>
      <c r="AS6" s="31" t="s">
        <v>11484</v>
      </c>
      <c r="AT6" s="31" t="s">
        <v>11484</v>
      </c>
      <c r="AU6" s="31" t="s">
        <v>11484</v>
      </c>
      <c r="AV6" s="31" t="s">
        <v>11484</v>
      </c>
      <c r="AW6" s="31" t="s">
        <v>11484</v>
      </c>
      <c r="AX6" s="31" t="s">
        <v>11484</v>
      </c>
      <c r="AY6" s="31" t="s">
        <v>11484</v>
      </c>
      <c r="AZ6" s="31" t="s">
        <v>11484</v>
      </c>
      <c r="BA6" s="31" t="s">
        <v>11484</v>
      </c>
      <c r="BB6" s="31" t="s">
        <v>11484</v>
      </c>
      <c r="BC6" s="31" t="s">
        <v>11484</v>
      </c>
      <c r="BD6" s="31" t="s">
        <v>11484</v>
      </c>
      <c r="BE6" s="31"/>
      <c r="BF6" s="31"/>
      <c r="BG6" s="31">
        <v>43301</v>
      </c>
      <c r="BH6" s="31">
        <v>43412</v>
      </c>
      <c r="BI6" s="31">
        <v>43412</v>
      </c>
      <c r="BJ6" s="31">
        <v>43412</v>
      </c>
      <c r="BK6" s="31">
        <v>43412</v>
      </c>
      <c r="BL6" s="31">
        <v>43412</v>
      </c>
      <c r="BM6" s="31">
        <v>43480</v>
      </c>
      <c r="BN6" s="31">
        <v>43480</v>
      </c>
      <c r="BO6" s="31">
        <v>43480</v>
      </c>
      <c r="BP6" s="31">
        <v>43480</v>
      </c>
    </row>
    <row r="7" spans="1:68" x14ac:dyDescent="0.35">
      <c r="A7" s="25" t="str">
        <f>LEFT(Table1[[#This Row],[Level]],2)&amp;"-"&amp;Table1[[#This Row],[Seq]]</f>
        <v>L1-5</v>
      </c>
      <c r="B7" s="9" t="s">
        <v>352</v>
      </c>
      <c r="C7" s="10">
        <f>IFERROR(IF(AND(Table1[[#This Row],[Level]]=B6,Table1[[#This Row],[Form Name]]=E6),C6,IF(Table1[[#This Row],[Level]]=B6,C6+1,1)),1)</f>
        <v>5</v>
      </c>
      <c r="D7" s="9" t="s">
        <v>370</v>
      </c>
      <c r="E7" s="8" t="s">
        <v>63</v>
      </c>
      <c r="F7" s="9" t="s">
        <v>2632</v>
      </c>
      <c r="G7" s="9" t="s">
        <v>110</v>
      </c>
      <c r="H7" s="9" t="s">
        <v>20</v>
      </c>
      <c r="I7" s="9" t="s">
        <v>21</v>
      </c>
      <c r="J7" s="9" t="s">
        <v>22</v>
      </c>
      <c r="K7" s="7" t="str">
        <f>IFERROR(VLOOKUP(E7,'Data Owners'!G:H,2,0),VLOOKUP(D7,'Data Owners'!A:D,3,0))</f>
        <v>SL9 Data</v>
      </c>
      <c r="L7" s="30">
        <f t="shared" si="0"/>
        <v>43301</v>
      </c>
      <c r="M7" s="30" t="str">
        <f t="shared" si="1"/>
        <v/>
      </c>
      <c r="N7" s="30"/>
      <c r="O7" s="11"/>
      <c r="P7" s="31">
        <v>43301</v>
      </c>
      <c r="Q7" s="31">
        <v>43253</v>
      </c>
      <c r="R7" s="31">
        <v>43253</v>
      </c>
      <c r="S7" s="31">
        <v>43253</v>
      </c>
      <c r="T7" s="31">
        <v>43253</v>
      </c>
      <c r="U7" s="31">
        <v>43253</v>
      </c>
      <c r="V7" s="31">
        <v>43174</v>
      </c>
      <c r="W7" s="31">
        <v>43253</v>
      </c>
      <c r="X7" s="31">
        <v>43253</v>
      </c>
      <c r="Y7" s="31">
        <v>43253</v>
      </c>
      <c r="Z7" s="31">
        <v>43253</v>
      </c>
      <c r="AA7" s="31">
        <v>43253</v>
      </c>
      <c r="AB7" s="31">
        <v>43253</v>
      </c>
      <c r="AC7" s="31">
        <v>43253</v>
      </c>
      <c r="AD7" s="31">
        <v>43253</v>
      </c>
      <c r="AE7" s="31" t="s">
        <v>384</v>
      </c>
      <c r="AF7" s="31" t="s">
        <v>384</v>
      </c>
      <c r="AG7" s="31" t="s">
        <v>384</v>
      </c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 t="s">
        <v>11484</v>
      </c>
      <c r="AS7" s="31" t="s">
        <v>11484</v>
      </c>
      <c r="AT7" s="31" t="s">
        <v>11484</v>
      </c>
      <c r="AU7" s="31" t="s">
        <v>11484</v>
      </c>
      <c r="AV7" s="31" t="s">
        <v>11484</v>
      </c>
      <c r="AW7" s="31" t="s">
        <v>11484</v>
      </c>
      <c r="AX7" s="31" t="s">
        <v>11484</v>
      </c>
      <c r="AY7" s="31" t="s">
        <v>11484</v>
      </c>
      <c r="AZ7" s="31" t="s">
        <v>11484</v>
      </c>
      <c r="BA7" s="31" t="s">
        <v>11484</v>
      </c>
      <c r="BB7" s="31" t="s">
        <v>11484</v>
      </c>
      <c r="BC7" s="31" t="s">
        <v>11484</v>
      </c>
      <c r="BD7" s="31" t="s">
        <v>11484</v>
      </c>
      <c r="BE7" s="31"/>
      <c r="BF7" s="31"/>
      <c r="BG7" s="31">
        <v>43253</v>
      </c>
      <c r="BH7" s="31">
        <v>43403</v>
      </c>
      <c r="BI7" s="31">
        <v>43403</v>
      </c>
      <c r="BJ7" s="31">
        <v>43403</v>
      </c>
      <c r="BK7" s="31">
        <v>43403</v>
      </c>
      <c r="BL7" s="31">
        <v>43403</v>
      </c>
      <c r="BM7" s="31" t="s">
        <v>384</v>
      </c>
      <c r="BN7" s="31">
        <v>43510</v>
      </c>
      <c r="BO7" s="31">
        <v>43510</v>
      </c>
      <c r="BP7" s="31">
        <v>43479</v>
      </c>
    </row>
    <row r="8" spans="1:68" x14ac:dyDescent="0.35">
      <c r="A8" s="25" t="str">
        <f>LEFT(Table1[[#This Row],[Level]],2)&amp;"-"&amp;Table1[[#This Row],[Seq]]</f>
        <v>L1-6</v>
      </c>
      <c r="B8" s="9" t="s">
        <v>352</v>
      </c>
      <c r="C8" s="10">
        <f>IFERROR(IF(AND(Table1[[#This Row],[Level]]=B7,Table1[[#This Row],[Form Name]]=E7),C7,IF(Table1[[#This Row],[Level]]=B7,C7+1,1)),1)</f>
        <v>6</v>
      </c>
      <c r="D8" s="9" t="s">
        <v>370</v>
      </c>
      <c r="E8" s="8" t="s">
        <v>64</v>
      </c>
      <c r="F8" s="9" t="s">
        <v>2632</v>
      </c>
      <c r="G8" s="9" t="s">
        <v>110</v>
      </c>
      <c r="H8" s="9" t="s">
        <v>20</v>
      </c>
      <c r="I8" s="9" t="s">
        <v>21</v>
      </c>
      <c r="J8" s="9" t="s">
        <v>22</v>
      </c>
      <c r="K8" s="7" t="str">
        <f>IFERROR(VLOOKUP(E8,'Data Owners'!G:H,2,0),VLOOKUP(D8,'Data Owners'!A:D,3,0))</f>
        <v>SL9 Data</v>
      </c>
      <c r="L8" s="30">
        <f t="shared" si="0"/>
        <v>43301</v>
      </c>
      <c r="M8" s="30" t="str">
        <f t="shared" si="1"/>
        <v/>
      </c>
      <c r="N8" s="30"/>
      <c r="O8" s="11"/>
      <c r="P8" s="31">
        <v>43301</v>
      </c>
      <c r="Q8" s="31">
        <v>43253</v>
      </c>
      <c r="R8" s="31">
        <v>43253</v>
      </c>
      <c r="S8" s="31">
        <v>43253</v>
      </c>
      <c r="T8" s="31">
        <v>43253</v>
      </c>
      <c r="U8" s="31">
        <v>43253</v>
      </c>
      <c r="V8" s="31">
        <v>43173</v>
      </c>
      <c r="W8" s="31">
        <v>43253</v>
      </c>
      <c r="X8" s="31">
        <v>43253</v>
      </c>
      <c r="Y8" s="31">
        <v>43253</v>
      </c>
      <c r="Z8" s="31">
        <v>43253</v>
      </c>
      <c r="AA8" s="31">
        <v>43253</v>
      </c>
      <c r="AB8" s="31">
        <v>43253</v>
      </c>
      <c r="AC8" s="31">
        <v>43253</v>
      </c>
      <c r="AD8" s="31">
        <v>43253</v>
      </c>
      <c r="AE8" s="31" t="s">
        <v>384</v>
      </c>
      <c r="AF8" s="31">
        <v>43165</v>
      </c>
      <c r="AG8" s="31">
        <v>43165</v>
      </c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 t="s">
        <v>11484</v>
      </c>
      <c r="AS8" s="31">
        <v>43403</v>
      </c>
      <c r="AT8" s="31">
        <v>43403</v>
      </c>
      <c r="AU8" s="31">
        <v>43403</v>
      </c>
      <c r="AV8" s="31">
        <v>43403</v>
      </c>
      <c r="AW8" s="31" t="s">
        <v>11485</v>
      </c>
      <c r="AX8" s="31" t="s">
        <v>11485</v>
      </c>
      <c r="AY8" s="31" t="s">
        <v>11484</v>
      </c>
      <c r="AZ8" s="31" t="s">
        <v>11484</v>
      </c>
      <c r="BA8" s="31" t="s">
        <v>11484</v>
      </c>
      <c r="BB8" s="31" t="s">
        <v>11484</v>
      </c>
      <c r="BC8" s="31" t="s">
        <v>11484</v>
      </c>
      <c r="BD8" s="31" t="s">
        <v>11484</v>
      </c>
      <c r="BE8" s="31">
        <v>43283</v>
      </c>
      <c r="BF8" s="31">
        <v>43283</v>
      </c>
      <c r="BG8" s="31">
        <v>43253</v>
      </c>
      <c r="BH8" s="31">
        <v>43412</v>
      </c>
      <c r="BI8" s="31">
        <v>43412</v>
      </c>
      <c r="BJ8" s="31">
        <v>43412</v>
      </c>
      <c r="BK8" s="31">
        <v>43412</v>
      </c>
      <c r="BL8" s="31">
        <v>43412</v>
      </c>
      <c r="BM8" s="31">
        <v>43480</v>
      </c>
      <c r="BN8" s="31">
        <v>43479</v>
      </c>
      <c r="BO8" s="31">
        <v>43479</v>
      </c>
      <c r="BP8" s="31">
        <v>43479</v>
      </c>
    </row>
    <row r="9" spans="1:68" x14ac:dyDescent="0.35">
      <c r="A9" s="25" t="str">
        <f>LEFT(Table1[[#This Row],[Level]],2)&amp;"-"&amp;Table1[[#This Row],[Seq]]</f>
        <v>L1-7</v>
      </c>
      <c r="B9" s="9" t="s">
        <v>352</v>
      </c>
      <c r="C9" s="10">
        <f>IFERROR(IF(AND(Table1[[#This Row],[Level]]=B8,Table1[[#This Row],[Form Name]]=E8),C8,IF(Table1[[#This Row],[Level]]=B8,C8+1,1)),1)</f>
        <v>7</v>
      </c>
      <c r="D9" s="9" t="s">
        <v>370</v>
      </c>
      <c r="E9" s="8" t="s">
        <v>65</v>
      </c>
      <c r="F9" s="9" t="s">
        <v>2632</v>
      </c>
      <c r="G9" s="9" t="s">
        <v>110</v>
      </c>
      <c r="H9" s="9" t="s">
        <v>20</v>
      </c>
      <c r="I9" s="9" t="s">
        <v>21</v>
      </c>
      <c r="J9" s="9" t="s">
        <v>22</v>
      </c>
      <c r="K9" s="7" t="str">
        <f>IFERROR(VLOOKUP(E9,'Data Owners'!G:H,2,0),VLOOKUP(D9,'Data Owners'!A:D,3,0))</f>
        <v>SL9 Data</v>
      </c>
      <c r="L9" s="30">
        <f t="shared" si="0"/>
        <v>43446</v>
      </c>
      <c r="M9" s="30" t="str">
        <f t="shared" si="1"/>
        <v/>
      </c>
      <c r="N9" s="30"/>
      <c r="O9" s="11" t="s">
        <v>2635</v>
      </c>
      <c r="P9" s="31">
        <v>43402</v>
      </c>
      <c r="Q9" s="31">
        <v>43402</v>
      </c>
      <c r="R9" s="31">
        <v>43402</v>
      </c>
      <c r="S9" s="31">
        <v>43402</v>
      </c>
      <c r="T9" s="31">
        <v>43402</v>
      </c>
      <c r="U9" s="31">
        <v>43402</v>
      </c>
      <c r="V9" s="31">
        <v>43446</v>
      </c>
      <c r="W9" s="31">
        <v>43402</v>
      </c>
      <c r="X9" s="31">
        <v>43402</v>
      </c>
      <c r="Y9" s="31">
        <v>43402</v>
      </c>
      <c r="Z9" s="31">
        <v>43402</v>
      </c>
      <c r="AA9" s="31">
        <v>43402</v>
      </c>
      <c r="AB9" s="31">
        <v>43402</v>
      </c>
      <c r="AC9" s="31">
        <v>43402</v>
      </c>
      <c r="AD9" s="31">
        <v>43402</v>
      </c>
      <c r="AE9" s="31" t="s">
        <v>384</v>
      </c>
      <c r="AF9" s="31">
        <v>43467</v>
      </c>
      <c r="AG9" s="31">
        <v>43467</v>
      </c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 t="s">
        <v>11484</v>
      </c>
      <c r="AS9" s="31" t="s">
        <v>11484</v>
      </c>
      <c r="AT9" s="31" t="s">
        <v>11484</v>
      </c>
      <c r="AU9" s="31" t="s">
        <v>11484</v>
      </c>
      <c r="AV9" s="31" t="s">
        <v>11484</v>
      </c>
      <c r="AW9" s="31" t="s">
        <v>11484</v>
      </c>
      <c r="AX9" s="31" t="s">
        <v>11484</v>
      </c>
      <c r="AY9" s="31" t="s">
        <v>11484</v>
      </c>
      <c r="AZ9" s="31" t="s">
        <v>11484</v>
      </c>
      <c r="BA9" s="31" t="s">
        <v>11484</v>
      </c>
      <c r="BB9" s="31" t="s">
        <v>11484</v>
      </c>
      <c r="BC9" s="31" t="s">
        <v>11484</v>
      </c>
      <c r="BD9" s="31" t="s">
        <v>11484</v>
      </c>
      <c r="BE9" s="31"/>
      <c r="BF9" s="31"/>
      <c r="BG9" s="31">
        <v>43402</v>
      </c>
      <c r="BH9" s="31">
        <v>43420</v>
      </c>
      <c r="BI9" s="31">
        <v>43420</v>
      </c>
      <c r="BJ9" s="31">
        <v>43420</v>
      </c>
      <c r="BK9" s="31">
        <v>43420</v>
      </c>
      <c r="BL9" s="31">
        <v>43420</v>
      </c>
      <c r="BM9" s="31">
        <v>43480</v>
      </c>
      <c r="BN9" s="31">
        <v>43479</v>
      </c>
      <c r="BO9" s="31">
        <v>43479</v>
      </c>
      <c r="BP9" s="31">
        <v>43479</v>
      </c>
    </row>
    <row r="10" spans="1:68" x14ac:dyDescent="0.35">
      <c r="A10" s="25" t="str">
        <f>LEFT(Table1[[#This Row],[Level]],2)&amp;"-"&amp;Table1[[#This Row],[Seq]]</f>
        <v>L1-8</v>
      </c>
      <c r="B10" s="9" t="s">
        <v>352</v>
      </c>
      <c r="C10" s="10">
        <f>IFERROR(IF(AND(Table1[[#This Row],[Level]]=B9,Table1[[#This Row],[Form Name]]=E9),C9,IF(Table1[[#This Row],[Level]]=B9,C9+1,1)),1)</f>
        <v>8</v>
      </c>
      <c r="D10" s="9" t="s">
        <v>370</v>
      </c>
      <c r="E10" s="8" t="s">
        <v>66</v>
      </c>
      <c r="F10" s="9" t="s">
        <v>4</v>
      </c>
      <c r="G10" s="9" t="s">
        <v>110</v>
      </c>
      <c r="H10" s="9" t="s">
        <v>20</v>
      </c>
      <c r="I10" s="9" t="s">
        <v>47</v>
      </c>
      <c r="J10" s="9" t="s">
        <v>22</v>
      </c>
      <c r="K10" s="7" t="str">
        <f>IFERROR(VLOOKUP(E10,'Data Owners'!G:H,2,0),VLOOKUP(D10,'Data Owners'!A:D,3,0))</f>
        <v>SL9 Data</v>
      </c>
      <c r="L10" s="30" t="str">
        <f t="shared" si="0"/>
        <v>N/A</v>
      </c>
      <c r="M10" s="30" t="str">
        <f t="shared" si="1"/>
        <v>N/A</v>
      </c>
      <c r="N10" s="30"/>
      <c r="O10" s="11"/>
      <c r="P10" s="31" t="s">
        <v>384</v>
      </c>
      <c r="Q10" s="31" t="s">
        <v>384</v>
      </c>
      <c r="R10" s="31" t="s">
        <v>384</v>
      </c>
      <c r="S10" s="31" t="s">
        <v>384</v>
      </c>
      <c r="T10" s="31" t="s">
        <v>384</v>
      </c>
      <c r="U10" s="31" t="s">
        <v>384</v>
      </c>
      <c r="V10" s="31" t="s">
        <v>384</v>
      </c>
      <c r="W10" s="31" t="s">
        <v>384</v>
      </c>
      <c r="X10" s="31" t="s">
        <v>384</v>
      </c>
      <c r="Y10" s="31" t="s">
        <v>384</v>
      </c>
      <c r="Z10" s="31" t="s">
        <v>384</v>
      </c>
      <c r="AA10" s="31" t="s">
        <v>384</v>
      </c>
      <c r="AB10" s="31" t="s">
        <v>384</v>
      </c>
      <c r="AC10" s="31" t="s">
        <v>384</v>
      </c>
      <c r="AD10" s="31" t="s">
        <v>384</v>
      </c>
      <c r="AE10" s="31" t="s">
        <v>384</v>
      </c>
      <c r="AF10" s="31" t="s">
        <v>384</v>
      </c>
      <c r="AG10" s="31" t="s">
        <v>384</v>
      </c>
      <c r="AH10" s="31" t="s">
        <v>384</v>
      </c>
      <c r="AI10" s="31" t="s">
        <v>384</v>
      </c>
      <c r="AJ10" s="31" t="s">
        <v>384</v>
      </c>
      <c r="AK10" s="31" t="s">
        <v>384</v>
      </c>
      <c r="AL10" s="31" t="s">
        <v>384</v>
      </c>
      <c r="AM10" s="31" t="s">
        <v>384</v>
      </c>
      <c r="AN10" s="31" t="s">
        <v>384</v>
      </c>
      <c r="AO10" s="31" t="s">
        <v>384</v>
      </c>
      <c r="AP10" s="31" t="s">
        <v>384</v>
      </c>
      <c r="AQ10" s="31" t="s">
        <v>384</v>
      </c>
      <c r="AR10" s="31" t="s">
        <v>384</v>
      </c>
      <c r="AS10" s="31" t="s">
        <v>384</v>
      </c>
      <c r="AT10" s="31" t="s">
        <v>384</v>
      </c>
      <c r="AU10" s="31" t="s">
        <v>384</v>
      </c>
      <c r="AV10" s="31" t="s">
        <v>384</v>
      </c>
      <c r="AW10" s="31" t="s">
        <v>384</v>
      </c>
      <c r="AX10" s="31" t="s">
        <v>384</v>
      </c>
      <c r="AY10" s="31" t="s">
        <v>11484</v>
      </c>
      <c r="AZ10" s="31" t="s">
        <v>11484</v>
      </c>
      <c r="BA10" s="31" t="s">
        <v>11484</v>
      </c>
      <c r="BB10" s="31" t="s">
        <v>11484</v>
      </c>
      <c r="BC10" s="31" t="s">
        <v>11484</v>
      </c>
      <c r="BD10" s="31" t="s">
        <v>11484</v>
      </c>
      <c r="BE10" s="31" t="s">
        <v>384</v>
      </c>
      <c r="BF10" s="31" t="s">
        <v>384</v>
      </c>
      <c r="BG10" s="31" t="s">
        <v>384</v>
      </c>
      <c r="BH10" s="31" t="s">
        <v>384</v>
      </c>
      <c r="BI10" s="31" t="s">
        <v>384</v>
      </c>
      <c r="BJ10" s="31" t="s">
        <v>384</v>
      </c>
      <c r="BK10" s="31" t="s">
        <v>384</v>
      </c>
      <c r="BL10" s="31" t="s">
        <v>384</v>
      </c>
      <c r="BM10" s="31" t="s">
        <v>384</v>
      </c>
      <c r="BN10" s="31" t="s">
        <v>11485</v>
      </c>
      <c r="BO10" s="31" t="s">
        <v>11485</v>
      </c>
      <c r="BP10" s="31" t="s">
        <v>11485</v>
      </c>
    </row>
    <row r="11" spans="1:68" x14ac:dyDescent="0.35">
      <c r="A11" s="25" t="str">
        <f>LEFT(Table1[[#This Row],[Level]],2)&amp;"-"&amp;Table1[[#This Row],[Seq]]</f>
        <v>L2-1</v>
      </c>
      <c r="B11" s="9" t="s">
        <v>353</v>
      </c>
      <c r="C11" s="10">
        <f>IFERROR(IF(AND(Table1[[#This Row],[Level]]=B10,Table1[[#This Row],[Form Name]]=E10),C10,IF(Table1[[#This Row],[Level]]=B10,C10+1,1)),1)</f>
        <v>1</v>
      </c>
      <c r="D11" s="9" t="s">
        <v>374</v>
      </c>
      <c r="E11" s="9" t="s">
        <v>144</v>
      </c>
      <c r="F11" s="9" t="s">
        <v>4</v>
      </c>
      <c r="G11" s="9"/>
      <c r="H11" s="9" t="s">
        <v>20</v>
      </c>
      <c r="I11" s="9" t="s">
        <v>21</v>
      </c>
      <c r="J11" s="9" t="s">
        <v>22</v>
      </c>
      <c r="K11" s="7" t="str">
        <f>IFERROR(VLOOKUP(E11,'Data Owners'!G:H,2,0),VLOOKUP(D11,'Data Owners'!A:D,3,0))</f>
        <v>All</v>
      </c>
      <c r="L11" s="30">
        <f t="shared" si="0"/>
        <v>43536</v>
      </c>
      <c r="M11" s="30" t="str">
        <f t="shared" si="1"/>
        <v/>
      </c>
      <c r="N11" s="30"/>
      <c r="O11" s="11" t="s">
        <v>2636</v>
      </c>
      <c r="P11" s="31" t="s">
        <v>384</v>
      </c>
      <c r="Q11" s="31" t="s">
        <v>384</v>
      </c>
      <c r="R11" s="31" t="s">
        <v>384</v>
      </c>
      <c r="S11" s="31" t="s">
        <v>384</v>
      </c>
      <c r="T11" s="31">
        <v>43536</v>
      </c>
      <c r="U11" s="31">
        <v>43536</v>
      </c>
      <c r="V11" s="31">
        <v>43536</v>
      </c>
      <c r="W11" s="31">
        <v>43536</v>
      </c>
      <c r="X11" s="31">
        <v>43536</v>
      </c>
      <c r="Y11" s="31">
        <v>43536</v>
      </c>
      <c r="Z11" s="31">
        <v>43536</v>
      </c>
      <c r="AA11" s="31">
        <v>43536</v>
      </c>
      <c r="AB11" s="31">
        <v>43536</v>
      </c>
      <c r="AC11" s="31">
        <v>43536</v>
      </c>
      <c r="AD11" s="31">
        <v>43536</v>
      </c>
      <c r="AE11" s="31" t="s">
        <v>384</v>
      </c>
      <c r="AF11" s="31"/>
      <c r="AG11" s="31"/>
      <c r="AH11" s="31" t="s">
        <v>384</v>
      </c>
      <c r="AI11" s="31"/>
      <c r="AJ11" s="31"/>
      <c r="AK11" s="31" t="s">
        <v>384</v>
      </c>
      <c r="AL11" s="31"/>
      <c r="AM11" s="31"/>
      <c r="AN11" s="31" t="s">
        <v>384</v>
      </c>
      <c r="AO11" s="31"/>
      <c r="AP11" s="31" t="s">
        <v>384</v>
      </c>
      <c r="AQ11" s="31"/>
      <c r="AR11" s="31"/>
      <c r="AS11" s="31"/>
      <c r="AT11" s="31"/>
      <c r="AU11" s="31"/>
      <c r="AV11" s="31"/>
      <c r="AW11" s="31" t="s">
        <v>384</v>
      </c>
      <c r="AX11" s="31"/>
      <c r="AY11" s="31" t="s">
        <v>11484</v>
      </c>
      <c r="AZ11" s="31"/>
      <c r="BA11" s="31" t="s">
        <v>11484</v>
      </c>
      <c r="BB11" s="31"/>
      <c r="BC11" s="31" t="s">
        <v>11484</v>
      </c>
      <c r="BD11" s="31"/>
      <c r="BE11" s="31" t="s">
        <v>384</v>
      </c>
      <c r="BF11" s="31"/>
      <c r="BG11" s="31">
        <v>43409</v>
      </c>
      <c r="BH11" s="31">
        <v>43409</v>
      </c>
      <c r="BI11" s="31">
        <v>43409</v>
      </c>
      <c r="BJ11" s="31">
        <v>43409</v>
      </c>
      <c r="BK11" s="31">
        <v>43409</v>
      </c>
      <c r="BL11" s="31">
        <v>43409</v>
      </c>
      <c r="BM11" s="31"/>
      <c r="BN11" s="31">
        <f>Table1[[#This Row],[Seed:
Seed_BKK1]]</f>
        <v>0</v>
      </c>
      <c r="BO11" s="31">
        <f>Table1[[#This Row],[Seed:
Seed_THQ1]]</f>
        <v>0</v>
      </c>
      <c r="BP11" s="31">
        <f>Table1[[#This Row],[Seed:
Seed_SIN1]]</f>
        <v>0</v>
      </c>
    </row>
    <row r="12" spans="1:68" x14ac:dyDescent="0.35">
      <c r="A12" s="25" t="str">
        <f>LEFT(Table1[[#This Row],[Level]],2)&amp;"-"&amp;Table1[[#This Row],[Seq]]</f>
        <v>L2-2</v>
      </c>
      <c r="B12" s="9" t="s">
        <v>353</v>
      </c>
      <c r="C12" s="10">
        <f>IFERROR(IF(AND(Table1[[#This Row],[Level]]=B11,Table1[[#This Row],[Form Name]]=E11),C11,IF(Table1[[#This Row],[Level]]=B11,C11+1,1)),1)</f>
        <v>2</v>
      </c>
      <c r="D12" s="9" t="s">
        <v>374</v>
      </c>
      <c r="E12" s="9" t="s">
        <v>145</v>
      </c>
      <c r="F12" s="9" t="s">
        <v>4</v>
      </c>
      <c r="G12" s="9"/>
      <c r="H12" s="9" t="s">
        <v>20</v>
      </c>
      <c r="I12" s="9" t="s">
        <v>21</v>
      </c>
      <c r="J12" s="9" t="s">
        <v>22</v>
      </c>
      <c r="K12" s="7" t="str">
        <f>IFERROR(VLOOKUP(E12,'Data Owners'!G:H,2,0),VLOOKUP(D12,'Data Owners'!A:D,3,0))</f>
        <v>All</v>
      </c>
      <c r="L12" s="30">
        <f t="shared" si="0"/>
        <v>43525</v>
      </c>
      <c r="M12" s="30">
        <f t="shared" si="1"/>
        <v>43402</v>
      </c>
      <c r="N12" s="30"/>
      <c r="O12" s="11"/>
      <c r="P12" s="31">
        <v>43525</v>
      </c>
      <c r="Q12" s="31">
        <v>43104</v>
      </c>
      <c r="R12" s="31">
        <v>43172</v>
      </c>
      <c r="S12" s="31">
        <v>43172</v>
      </c>
      <c r="T12" s="31">
        <v>43104</v>
      </c>
      <c r="U12" s="31">
        <v>43104</v>
      </c>
      <c r="V12" s="31">
        <v>43165</v>
      </c>
      <c r="W12" s="31">
        <v>43104</v>
      </c>
      <c r="X12" s="31">
        <v>43104</v>
      </c>
      <c r="Y12" s="31">
        <v>43172</v>
      </c>
      <c r="Z12" s="31">
        <v>43172</v>
      </c>
      <c r="AA12" s="31">
        <v>43172</v>
      </c>
      <c r="AB12" s="31">
        <v>43172</v>
      </c>
      <c r="AC12" s="31">
        <v>43104</v>
      </c>
      <c r="AD12" s="31">
        <v>43104</v>
      </c>
      <c r="AE12" s="31" t="s">
        <v>384</v>
      </c>
      <c r="AF12" s="31">
        <v>43402</v>
      </c>
      <c r="AG12" s="31">
        <v>43402</v>
      </c>
      <c r="AH12" s="31">
        <v>43402</v>
      </c>
      <c r="AI12" s="31">
        <v>43402</v>
      </c>
      <c r="AJ12" s="31">
        <v>43402</v>
      </c>
      <c r="AK12" s="31">
        <v>43402</v>
      </c>
      <c r="AL12" s="31">
        <v>43402</v>
      </c>
      <c r="AM12" s="31">
        <v>43402</v>
      </c>
      <c r="AN12" s="31">
        <v>43402</v>
      </c>
      <c r="AO12" s="31">
        <v>43402</v>
      </c>
      <c r="AP12" s="31">
        <v>43402</v>
      </c>
      <c r="AQ12" s="31">
        <v>43402</v>
      </c>
      <c r="AR12" s="31">
        <v>43402</v>
      </c>
      <c r="AS12" s="31">
        <v>43402</v>
      </c>
      <c r="AT12" s="31">
        <v>43402</v>
      </c>
      <c r="AU12" s="31">
        <v>43402</v>
      </c>
      <c r="AV12" s="31">
        <v>43402</v>
      </c>
      <c r="AW12" s="31">
        <v>43402</v>
      </c>
      <c r="AX12" s="31">
        <v>43402</v>
      </c>
      <c r="AY12" s="31">
        <v>43402</v>
      </c>
      <c r="AZ12" s="31">
        <v>43402</v>
      </c>
      <c r="BA12" s="31">
        <v>43402</v>
      </c>
      <c r="BB12" s="31">
        <v>43402</v>
      </c>
      <c r="BC12" s="31">
        <v>43402</v>
      </c>
      <c r="BD12" s="31">
        <v>43402</v>
      </c>
      <c r="BE12" s="31">
        <v>43283</v>
      </c>
      <c r="BF12" s="31">
        <v>43165</v>
      </c>
      <c r="BG12" s="31">
        <v>43104</v>
      </c>
      <c r="BH12" s="31">
        <v>43402</v>
      </c>
      <c r="BI12" s="31">
        <v>43402</v>
      </c>
      <c r="BJ12" s="31">
        <v>43402</v>
      </c>
      <c r="BK12" s="31">
        <v>43402</v>
      </c>
      <c r="BL12" s="31">
        <v>43402</v>
      </c>
      <c r="BM12" s="31"/>
      <c r="BN12" s="31">
        <f>Table1[[#This Row],[Seed:
Seed_BKK1]]</f>
        <v>43402</v>
      </c>
      <c r="BO12" s="31">
        <f>Table1[[#This Row],[Seed:
Seed_THQ1]]</f>
        <v>43402</v>
      </c>
      <c r="BP12" s="31">
        <f>Table1[[#This Row],[Seed:
Seed_SIN1]]</f>
        <v>43402</v>
      </c>
    </row>
    <row r="13" spans="1:68" x14ac:dyDescent="0.35">
      <c r="A13" s="25" t="str">
        <f>LEFT(Table1[[#This Row],[Level]],2)&amp;"-"&amp;Table1[[#This Row],[Seq]]</f>
        <v>L2-3</v>
      </c>
      <c r="B13" s="9" t="s">
        <v>353</v>
      </c>
      <c r="C13" s="10">
        <f>IFERROR(IF(AND(Table1[[#This Row],[Level]]=B12,Table1[[#This Row],[Form Name]]=E12),C12,IF(Table1[[#This Row],[Level]]=B12,C12+1,1)),1)</f>
        <v>3</v>
      </c>
      <c r="D13" s="9" t="s">
        <v>374</v>
      </c>
      <c r="E13" s="9" t="s">
        <v>146</v>
      </c>
      <c r="F13" s="9" t="s">
        <v>4</v>
      </c>
      <c r="G13" s="9"/>
      <c r="H13" s="9" t="s">
        <v>20</v>
      </c>
      <c r="I13" s="9" t="s">
        <v>21</v>
      </c>
      <c r="J13" s="9" t="s">
        <v>22</v>
      </c>
      <c r="K13" s="7" t="str">
        <f>IFERROR(VLOOKUP(E13,'Data Owners'!G:H,2,0),VLOOKUP(D13,'Data Owners'!A:D,3,0))</f>
        <v>All</v>
      </c>
      <c r="L13" s="30">
        <f t="shared" si="0"/>
        <v>43172</v>
      </c>
      <c r="M13" s="30">
        <f t="shared" si="1"/>
        <v>43403</v>
      </c>
      <c r="N13" s="30"/>
      <c r="O13" s="11"/>
      <c r="P13" s="31" t="s">
        <v>384</v>
      </c>
      <c r="Q13" s="31" t="s">
        <v>384</v>
      </c>
      <c r="R13" s="31" t="s">
        <v>384</v>
      </c>
      <c r="S13" s="31" t="s">
        <v>384</v>
      </c>
      <c r="T13" s="31">
        <v>43105</v>
      </c>
      <c r="U13" s="31">
        <v>43105</v>
      </c>
      <c r="V13" s="31">
        <v>43165</v>
      </c>
      <c r="W13" s="31">
        <v>43105</v>
      </c>
      <c r="X13" s="31">
        <v>43105</v>
      </c>
      <c r="Y13" s="31">
        <v>43172</v>
      </c>
      <c r="Z13" s="31">
        <v>43172</v>
      </c>
      <c r="AA13" s="31">
        <v>43172</v>
      </c>
      <c r="AB13" s="31">
        <v>43172</v>
      </c>
      <c r="AC13" s="31">
        <v>43105</v>
      </c>
      <c r="AD13" s="31">
        <v>43105</v>
      </c>
      <c r="AE13" s="31" t="s">
        <v>384</v>
      </c>
      <c r="AF13" s="31">
        <v>43165</v>
      </c>
      <c r="AG13" s="31">
        <v>43165</v>
      </c>
      <c r="AH13" s="31" t="s">
        <v>384</v>
      </c>
      <c r="AI13" s="31">
        <v>43403</v>
      </c>
      <c r="AJ13" s="31">
        <v>43403</v>
      </c>
      <c r="AK13" s="31" t="s">
        <v>384</v>
      </c>
      <c r="AL13" s="31">
        <v>43403</v>
      </c>
      <c r="AM13" s="31">
        <v>43403</v>
      </c>
      <c r="AN13" s="31" t="s">
        <v>384</v>
      </c>
      <c r="AO13" s="31">
        <v>43403</v>
      </c>
      <c r="AP13" s="31" t="s">
        <v>384</v>
      </c>
      <c r="AQ13" s="31">
        <v>43403</v>
      </c>
      <c r="AR13" s="31">
        <v>43403</v>
      </c>
      <c r="AS13" s="31">
        <v>43403</v>
      </c>
      <c r="AT13" s="31">
        <v>43403</v>
      </c>
      <c r="AU13" s="31">
        <v>43403</v>
      </c>
      <c r="AV13" s="31">
        <v>43403</v>
      </c>
      <c r="AW13" s="31" t="s">
        <v>384</v>
      </c>
      <c r="AX13" s="31">
        <v>43403</v>
      </c>
      <c r="AY13" s="31" t="s">
        <v>11484</v>
      </c>
      <c r="AZ13" s="31">
        <v>43403</v>
      </c>
      <c r="BA13" s="31" t="s">
        <v>11484</v>
      </c>
      <c r="BB13" s="31">
        <v>43403</v>
      </c>
      <c r="BC13" s="31" t="s">
        <v>11484</v>
      </c>
      <c r="BD13" s="31">
        <v>43403</v>
      </c>
      <c r="BE13" s="31" t="s">
        <v>384</v>
      </c>
      <c r="BF13" s="31">
        <v>43165</v>
      </c>
      <c r="BG13" s="31">
        <v>43105</v>
      </c>
      <c r="BH13" s="31">
        <v>43403</v>
      </c>
      <c r="BI13" s="31">
        <v>43403</v>
      </c>
      <c r="BJ13" s="31">
        <v>43403</v>
      </c>
      <c r="BK13" s="31">
        <v>43403</v>
      </c>
      <c r="BL13" s="31">
        <v>43403</v>
      </c>
      <c r="BM13" s="31"/>
      <c r="BN13" s="31">
        <f>Table1[[#This Row],[Seed:
Seed_BKK1]]</f>
        <v>43403</v>
      </c>
      <c r="BO13" s="31">
        <f>Table1[[#This Row],[Seed:
Seed_THQ1]]</f>
        <v>43403</v>
      </c>
      <c r="BP13" s="31">
        <f>Table1[[#This Row],[Seed:
Seed_SIN1]]</f>
        <v>43403</v>
      </c>
    </row>
    <row r="14" spans="1:68" x14ac:dyDescent="0.35">
      <c r="A14" s="25" t="str">
        <f>LEFT(Table1[[#This Row],[Level]],2)&amp;"-"&amp;Table1[[#This Row],[Seq]]</f>
        <v>L2-4</v>
      </c>
      <c r="B14" s="9" t="s">
        <v>353</v>
      </c>
      <c r="C14" s="10">
        <f>IFERROR(IF(AND(Table1[[#This Row],[Level]]=B13,Table1[[#This Row],[Form Name]]=E13),C13,IF(Table1[[#This Row],[Level]]=B13,C13+1,1)),1)</f>
        <v>4</v>
      </c>
      <c r="D14" s="9" t="s">
        <v>374</v>
      </c>
      <c r="E14" s="9" t="s">
        <v>152</v>
      </c>
      <c r="F14" s="9" t="s">
        <v>4</v>
      </c>
      <c r="G14" s="9"/>
      <c r="H14" s="9" t="s">
        <v>20</v>
      </c>
      <c r="I14" s="9" t="s">
        <v>21</v>
      </c>
      <c r="J14" s="9" t="s">
        <v>22</v>
      </c>
      <c r="K14" s="7" t="str">
        <f>IFERROR(VLOOKUP(E14,'Data Owners'!G:H,2,0),VLOOKUP(D14,'Data Owners'!A:D,3,0))</f>
        <v>All</v>
      </c>
      <c r="L14" s="30">
        <f t="shared" si="0"/>
        <v>43172</v>
      </c>
      <c r="M14" s="30">
        <f t="shared" si="1"/>
        <v>43403</v>
      </c>
      <c r="N14" s="30"/>
      <c r="O14" s="11"/>
      <c r="P14" s="31" t="s">
        <v>384</v>
      </c>
      <c r="Q14" s="31" t="s">
        <v>384</v>
      </c>
      <c r="R14" s="31" t="s">
        <v>384</v>
      </c>
      <c r="S14" s="31" t="s">
        <v>384</v>
      </c>
      <c r="T14" s="31">
        <v>43105</v>
      </c>
      <c r="U14" s="31">
        <v>43105</v>
      </c>
      <c r="V14" s="31">
        <v>43165</v>
      </c>
      <c r="W14" s="31">
        <v>43105</v>
      </c>
      <c r="X14" s="31">
        <v>43105</v>
      </c>
      <c r="Y14" s="31">
        <v>43172</v>
      </c>
      <c r="Z14" s="31">
        <v>43172</v>
      </c>
      <c r="AA14" s="31">
        <v>43172</v>
      </c>
      <c r="AB14" s="31">
        <v>43172</v>
      </c>
      <c r="AC14" s="31">
        <v>43105</v>
      </c>
      <c r="AD14" s="31">
        <v>43105</v>
      </c>
      <c r="AE14" s="31" t="s">
        <v>384</v>
      </c>
      <c r="AF14" s="31">
        <v>43165</v>
      </c>
      <c r="AG14" s="31">
        <v>43165</v>
      </c>
      <c r="AH14" s="31" t="s">
        <v>384</v>
      </c>
      <c r="AI14" s="31">
        <v>43403</v>
      </c>
      <c r="AJ14" s="31">
        <v>43403</v>
      </c>
      <c r="AK14" s="31" t="s">
        <v>384</v>
      </c>
      <c r="AL14" s="31">
        <v>43403</v>
      </c>
      <c r="AM14" s="31">
        <v>43403</v>
      </c>
      <c r="AN14" s="31" t="s">
        <v>384</v>
      </c>
      <c r="AO14" s="31">
        <v>43403</v>
      </c>
      <c r="AP14" s="31" t="s">
        <v>384</v>
      </c>
      <c r="AQ14" s="31">
        <v>43403</v>
      </c>
      <c r="AR14" s="31">
        <v>43403</v>
      </c>
      <c r="AS14" s="31">
        <v>43403</v>
      </c>
      <c r="AT14" s="31">
        <v>43403</v>
      </c>
      <c r="AU14" s="31">
        <v>43403</v>
      </c>
      <c r="AV14" s="31">
        <v>43403</v>
      </c>
      <c r="AW14" s="31" t="s">
        <v>384</v>
      </c>
      <c r="AX14" s="31">
        <v>43403</v>
      </c>
      <c r="AY14" s="31" t="s">
        <v>11484</v>
      </c>
      <c r="AZ14" s="31">
        <v>43403</v>
      </c>
      <c r="BA14" s="31" t="s">
        <v>11484</v>
      </c>
      <c r="BB14" s="31">
        <v>43403</v>
      </c>
      <c r="BC14" s="31" t="s">
        <v>11484</v>
      </c>
      <c r="BD14" s="31">
        <v>43403</v>
      </c>
      <c r="BE14" s="31" t="s">
        <v>384</v>
      </c>
      <c r="BF14" s="31">
        <v>43165</v>
      </c>
      <c r="BG14" s="31">
        <v>43411</v>
      </c>
      <c r="BH14" s="31">
        <v>43411</v>
      </c>
      <c r="BI14" s="31">
        <v>43411</v>
      </c>
      <c r="BJ14" s="31">
        <v>43411</v>
      </c>
      <c r="BK14" s="31">
        <v>43411</v>
      </c>
      <c r="BL14" s="31">
        <v>43411</v>
      </c>
      <c r="BM14" s="31"/>
      <c r="BN14" s="31">
        <f>Table1[[#This Row],[Seed:
Seed_BKK1]]</f>
        <v>43403</v>
      </c>
      <c r="BO14" s="31">
        <f>Table1[[#This Row],[Seed:
Seed_THQ1]]</f>
        <v>43403</v>
      </c>
      <c r="BP14" s="31">
        <f>Table1[[#This Row],[Seed:
Seed_SIN1]]</f>
        <v>43403</v>
      </c>
    </row>
    <row r="15" spans="1:68" x14ac:dyDescent="0.35">
      <c r="A15" s="25" t="str">
        <f>LEFT(Table1[[#This Row],[Level]],2)&amp;"-"&amp;Table1[[#This Row],[Seq]]</f>
        <v>L2-5</v>
      </c>
      <c r="B15" s="9" t="s">
        <v>353</v>
      </c>
      <c r="C15" s="10">
        <f>IFERROR(IF(AND(Table1[[#This Row],[Level]]=B14,Table1[[#This Row],[Form Name]]=E14),C14,IF(Table1[[#This Row],[Level]]=B14,C14+1,1)),1)</f>
        <v>5</v>
      </c>
      <c r="D15" s="9" t="s">
        <v>374</v>
      </c>
      <c r="E15" s="9" t="s">
        <v>147</v>
      </c>
      <c r="F15" s="9" t="s">
        <v>4</v>
      </c>
      <c r="G15" s="9"/>
      <c r="H15" s="9"/>
      <c r="I15" s="9"/>
      <c r="J15" s="9"/>
      <c r="K15" s="7" t="str">
        <f>IFERROR(VLOOKUP(E15,'Data Owners'!G:H,2,0),VLOOKUP(D15,'Data Owners'!A:D,3,0))</f>
        <v>All</v>
      </c>
      <c r="L15" s="30" t="str">
        <f t="shared" si="0"/>
        <v>N/A</v>
      </c>
      <c r="M15" s="30" t="str">
        <f t="shared" si="1"/>
        <v>N/A</v>
      </c>
      <c r="N15" s="30"/>
      <c r="O15" s="11"/>
      <c r="P15" s="31" t="s">
        <v>384</v>
      </c>
      <c r="Q15" s="31" t="s">
        <v>384</v>
      </c>
      <c r="R15" s="31" t="s">
        <v>384</v>
      </c>
      <c r="S15" s="31" t="s">
        <v>384</v>
      </c>
      <c r="T15" s="31" t="s">
        <v>384</v>
      </c>
      <c r="U15" s="31" t="s">
        <v>384</v>
      </c>
      <c r="V15" s="31" t="s">
        <v>384</v>
      </c>
      <c r="W15" s="31" t="s">
        <v>384</v>
      </c>
      <c r="X15" s="31" t="s">
        <v>384</v>
      </c>
      <c r="Y15" s="31" t="s">
        <v>384</v>
      </c>
      <c r="Z15" s="31" t="s">
        <v>384</v>
      </c>
      <c r="AA15" s="31" t="s">
        <v>384</v>
      </c>
      <c r="AB15" s="31" t="s">
        <v>384</v>
      </c>
      <c r="AC15" s="31" t="s">
        <v>384</v>
      </c>
      <c r="AD15" s="31" t="s">
        <v>384</v>
      </c>
      <c r="AE15" s="31" t="s">
        <v>384</v>
      </c>
      <c r="AF15" s="31" t="s">
        <v>384</v>
      </c>
      <c r="AG15" s="31" t="s">
        <v>384</v>
      </c>
      <c r="AH15" s="31" t="s">
        <v>384</v>
      </c>
      <c r="AI15" s="31" t="s">
        <v>384</v>
      </c>
      <c r="AJ15" s="31" t="s">
        <v>384</v>
      </c>
      <c r="AK15" s="31" t="s">
        <v>384</v>
      </c>
      <c r="AL15" s="31" t="s">
        <v>384</v>
      </c>
      <c r="AM15" s="31" t="s">
        <v>384</v>
      </c>
      <c r="AN15" s="31" t="s">
        <v>384</v>
      </c>
      <c r="AO15" s="31" t="s">
        <v>384</v>
      </c>
      <c r="AP15" s="31" t="s">
        <v>384</v>
      </c>
      <c r="AQ15" s="31" t="s">
        <v>384</v>
      </c>
      <c r="AR15" s="31" t="s">
        <v>384</v>
      </c>
      <c r="AS15" s="31" t="s">
        <v>384</v>
      </c>
      <c r="AT15" s="31" t="s">
        <v>384</v>
      </c>
      <c r="AU15" s="31" t="s">
        <v>384</v>
      </c>
      <c r="AV15" s="31" t="s">
        <v>384</v>
      </c>
      <c r="AW15" s="31" t="s">
        <v>384</v>
      </c>
      <c r="AX15" s="31" t="s">
        <v>384</v>
      </c>
      <c r="AY15" s="31" t="s">
        <v>11484</v>
      </c>
      <c r="AZ15" s="31" t="s">
        <v>11484</v>
      </c>
      <c r="BA15" s="31" t="s">
        <v>11484</v>
      </c>
      <c r="BB15" s="31" t="s">
        <v>11484</v>
      </c>
      <c r="BC15" s="31" t="s">
        <v>11484</v>
      </c>
      <c r="BD15" s="31" t="s">
        <v>11484</v>
      </c>
      <c r="BE15" s="31" t="s">
        <v>384</v>
      </c>
      <c r="BF15" s="31" t="s">
        <v>384</v>
      </c>
      <c r="BG15" s="31" t="s">
        <v>384</v>
      </c>
      <c r="BH15" s="31" t="s">
        <v>384</v>
      </c>
      <c r="BI15" s="31" t="s">
        <v>384</v>
      </c>
      <c r="BJ15" s="31" t="s">
        <v>384</v>
      </c>
      <c r="BK15" s="31" t="s">
        <v>384</v>
      </c>
      <c r="BL15" s="31" t="s">
        <v>384</v>
      </c>
      <c r="BM15" s="31" t="s">
        <v>384</v>
      </c>
      <c r="BN15" s="31" t="s">
        <v>384</v>
      </c>
      <c r="BO15" s="31" t="s">
        <v>384</v>
      </c>
      <c r="BP15" s="31" t="s">
        <v>384</v>
      </c>
    </row>
    <row r="16" spans="1:68" x14ac:dyDescent="0.35">
      <c r="A16" s="25" t="str">
        <f>LEFT(Table1[[#This Row],[Level]],2)&amp;"-"&amp;Table1[[#This Row],[Seq]]</f>
        <v>L2-6</v>
      </c>
      <c r="B16" s="9" t="s">
        <v>353</v>
      </c>
      <c r="C16" s="10">
        <f>IFERROR(IF(AND(Table1[[#This Row],[Level]]=B15,Table1[[#This Row],[Form Name]]=E15),C15,IF(Table1[[#This Row],[Level]]=B15,C15+1,1)),1)</f>
        <v>6</v>
      </c>
      <c r="D16" s="9" t="s">
        <v>374</v>
      </c>
      <c r="E16" s="9" t="s">
        <v>148</v>
      </c>
      <c r="F16" s="9" t="s">
        <v>4</v>
      </c>
      <c r="G16" s="9"/>
      <c r="H16" s="9"/>
      <c r="I16" s="9"/>
      <c r="J16" s="9"/>
      <c r="K16" s="7" t="str">
        <f>IFERROR(VLOOKUP(E16,'Data Owners'!G:H,2,0),VLOOKUP(D16,'Data Owners'!A:D,3,0))</f>
        <v>All</v>
      </c>
      <c r="L16" s="30" t="str">
        <f t="shared" si="0"/>
        <v>N/A</v>
      </c>
      <c r="M16" s="30" t="str">
        <f t="shared" si="1"/>
        <v>N/A</v>
      </c>
      <c r="N16" s="30"/>
      <c r="O16" s="11"/>
      <c r="P16" s="31" t="s">
        <v>384</v>
      </c>
      <c r="Q16" s="31" t="s">
        <v>384</v>
      </c>
      <c r="R16" s="31" t="s">
        <v>384</v>
      </c>
      <c r="S16" s="31" t="s">
        <v>384</v>
      </c>
      <c r="T16" s="31" t="s">
        <v>384</v>
      </c>
      <c r="U16" s="31" t="s">
        <v>384</v>
      </c>
      <c r="V16" s="31" t="s">
        <v>384</v>
      </c>
      <c r="W16" s="31" t="s">
        <v>384</v>
      </c>
      <c r="X16" s="31" t="s">
        <v>384</v>
      </c>
      <c r="Y16" s="31" t="s">
        <v>384</v>
      </c>
      <c r="Z16" s="31" t="s">
        <v>384</v>
      </c>
      <c r="AA16" s="31" t="s">
        <v>384</v>
      </c>
      <c r="AB16" s="31" t="s">
        <v>384</v>
      </c>
      <c r="AC16" s="31" t="s">
        <v>384</v>
      </c>
      <c r="AD16" s="31" t="s">
        <v>384</v>
      </c>
      <c r="AE16" s="31" t="s">
        <v>384</v>
      </c>
      <c r="AF16" s="31" t="s">
        <v>384</v>
      </c>
      <c r="AG16" s="31" t="s">
        <v>384</v>
      </c>
      <c r="AH16" s="31" t="s">
        <v>384</v>
      </c>
      <c r="AI16" s="31" t="s">
        <v>384</v>
      </c>
      <c r="AJ16" s="31" t="s">
        <v>384</v>
      </c>
      <c r="AK16" s="31" t="s">
        <v>384</v>
      </c>
      <c r="AL16" s="31" t="s">
        <v>384</v>
      </c>
      <c r="AM16" s="31" t="s">
        <v>384</v>
      </c>
      <c r="AN16" s="31" t="s">
        <v>384</v>
      </c>
      <c r="AO16" s="31" t="s">
        <v>384</v>
      </c>
      <c r="AP16" s="31" t="s">
        <v>384</v>
      </c>
      <c r="AQ16" s="31" t="s">
        <v>384</v>
      </c>
      <c r="AR16" s="31" t="s">
        <v>384</v>
      </c>
      <c r="AS16" s="31" t="s">
        <v>384</v>
      </c>
      <c r="AT16" s="31" t="s">
        <v>384</v>
      </c>
      <c r="AU16" s="31" t="s">
        <v>384</v>
      </c>
      <c r="AV16" s="31" t="s">
        <v>384</v>
      </c>
      <c r="AW16" s="31" t="s">
        <v>384</v>
      </c>
      <c r="AX16" s="31" t="s">
        <v>384</v>
      </c>
      <c r="AY16" s="31" t="s">
        <v>11484</v>
      </c>
      <c r="AZ16" s="31" t="s">
        <v>11484</v>
      </c>
      <c r="BA16" s="31" t="s">
        <v>11484</v>
      </c>
      <c r="BB16" s="31" t="s">
        <v>11484</v>
      </c>
      <c r="BC16" s="31" t="s">
        <v>11484</v>
      </c>
      <c r="BD16" s="31" t="s">
        <v>11484</v>
      </c>
      <c r="BE16" s="31" t="s">
        <v>384</v>
      </c>
      <c r="BF16" s="31"/>
      <c r="BG16" s="31" t="s">
        <v>384</v>
      </c>
      <c r="BH16" s="31" t="s">
        <v>384</v>
      </c>
      <c r="BI16" s="31" t="s">
        <v>384</v>
      </c>
      <c r="BJ16" s="31" t="s">
        <v>384</v>
      </c>
      <c r="BK16" s="31" t="s">
        <v>384</v>
      </c>
      <c r="BL16" s="31" t="s">
        <v>384</v>
      </c>
      <c r="BM16" s="31" t="s">
        <v>384</v>
      </c>
      <c r="BN16" s="31" t="s">
        <v>384</v>
      </c>
      <c r="BO16" s="31" t="s">
        <v>384</v>
      </c>
      <c r="BP16" s="31" t="s">
        <v>384</v>
      </c>
    </row>
    <row r="17" spans="1:68" x14ac:dyDescent="0.35">
      <c r="A17" s="25" t="str">
        <f>LEFT(Table1[[#This Row],[Level]],2)&amp;"-"&amp;Table1[[#This Row],[Seq]]</f>
        <v>L2-7</v>
      </c>
      <c r="B17" s="9" t="s">
        <v>353</v>
      </c>
      <c r="C17" s="10">
        <f>IFERROR(IF(AND(Table1[[#This Row],[Level]]=B16,Table1[[#This Row],[Form Name]]=E16),C16,IF(Table1[[#This Row],[Level]]=B16,C16+1,1)),1)</f>
        <v>7</v>
      </c>
      <c r="D17" s="9" t="s">
        <v>374</v>
      </c>
      <c r="E17" s="9" t="s">
        <v>149</v>
      </c>
      <c r="F17" s="9" t="s">
        <v>4</v>
      </c>
      <c r="G17" s="9"/>
      <c r="H17" s="9"/>
      <c r="I17" s="9"/>
      <c r="J17" s="9"/>
      <c r="K17" s="7" t="str">
        <f>IFERROR(VLOOKUP(E17,'Data Owners'!G:H,2,0),VLOOKUP(D17,'Data Owners'!A:D,3,0))</f>
        <v>All</v>
      </c>
      <c r="L17" s="30" t="str">
        <f t="shared" si="0"/>
        <v>N/A</v>
      </c>
      <c r="M17" s="30" t="str">
        <f t="shared" si="1"/>
        <v>N/A</v>
      </c>
      <c r="N17" s="30"/>
      <c r="O17" s="11"/>
      <c r="P17" s="31" t="s">
        <v>384</v>
      </c>
      <c r="Q17" s="31" t="s">
        <v>384</v>
      </c>
      <c r="R17" s="31" t="s">
        <v>384</v>
      </c>
      <c r="S17" s="31" t="s">
        <v>384</v>
      </c>
      <c r="T17" s="31" t="s">
        <v>384</v>
      </c>
      <c r="U17" s="31" t="s">
        <v>384</v>
      </c>
      <c r="V17" s="31" t="s">
        <v>384</v>
      </c>
      <c r="W17" s="31" t="s">
        <v>384</v>
      </c>
      <c r="X17" s="31" t="s">
        <v>384</v>
      </c>
      <c r="Y17" s="31" t="s">
        <v>384</v>
      </c>
      <c r="Z17" s="31" t="s">
        <v>384</v>
      </c>
      <c r="AA17" s="31" t="s">
        <v>384</v>
      </c>
      <c r="AB17" s="31" t="s">
        <v>384</v>
      </c>
      <c r="AC17" s="31" t="s">
        <v>384</v>
      </c>
      <c r="AD17" s="31" t="s">
        <v>384</v>
      </c>
      <c r="AE17" s="31" t="s">
        <v>384</v>
      </c>
      <c r="AF17" s="31" t="s">
        <v>384</v>
      </c>
      <c r="AG17" s="31" t="s">
        <v>384</v>
      </c>
      <c r="AH17" s="31" t="s">
        <v>384</v>
      </c>
      <c r="AI17" s="31" t="s">
        <v>384</v>
      </c>
      <c r="AJ17" s="31" t="s">
        <v>384</v>
      </c>
      <c r="AK17" s="31" t="s">
        <v>384</v>
      </c>
      <c r="AL17" s="31" t="s">
        <v>384</v>
      </c>
      <c r="AM17" s="31" t="s">
        <v>384</v>
      </c>
      <c r="AN17" s="31" t="s">
        <v>384</v>
      </c>
      <c r="AO17" s="31" t="s">
        <v>384</v>
      </c>
      <c r="AP17" s="31" t="s">
        <v>384</v>
      </c>
      <c r="AQ17" s="31" t="s">
        <v>384</v>
      </c>
      <c r="AR17" s="31" t="s">
        <v>384</v>
      </c>
      <c r="AS17" s="31" t="s">
        <v>384</v>
      </c>
      <c r="AT17" s="31" t="s">
        <v>384</v>
      </c>
      <c r="AU17" s="31" t="s">
        <v>384</v>
      </c>
      <c r="AV17" s="31" t="s">
        <v>384</v>
      </c>
      <c r="AW17" s="31" t="s">
        <v>384</v>
      </c>
      <c r="AX17" s="31" t="s">
        <v>384</v>
      </c>
      <c r="AY17" s="31" t="s">
        <v>11484</v>
      </c>
      <c r="AZ17" s="31" t="s">
        <v>11484</v>
      </c>
      <c r="BA17" s="31" t="s">
        <v>11484</v>
      </c>
      <c r="BB17" s="31" t="s">
        <v>11484</v>
      </c>
      <c r="BC17" s="31" t="s">
        <v>11484</v>
      </c>
      <c r="BD17" s="31" t="s">
        <v>11484</v>
      </c>
      <c r="BE17" s="31" t="s">
        <v>384</v>
      </c>
      <c r="BF17" s="31"/>
      <c r="BG17" s="31" t="s">
        <v>384</v>
      </c>
      <c r="BH17" s="31" t="s">
        <v>384</v>
      </c>
      <c r="BI17" s="31" t="s">
        <v>384</v>
      </c>
      <c r="BJ17" s="31" t="s">
        <v>384</v>
      </c>
      <c r="BK17" s="31" t="s">
        <v>384</v>
      </c>
      <c r="BL17" s="31" t="s">
        <v>384</v>
      </c>
      <c r="BM17" s="31" t="s">
        <v>384</v>
      </c>
      <c r="BN17" s="31" t="s">
        <v>384</v>
      </c>
      <c r="BO17" s="31" t="s">
        <v>384</v>
      </c>
      <c r="BP17" s="31" t="s">
        <v>384</v>
      </c>
    </row>
    <row r="18" spans="1:68" x14ac:dyDescent="0.35">
      <c r="A18" s="25" t="str">
        <f>LEFT(Table1[[#This Row],[Level]],2)&amp;"-"&amp;Table1[[#This Row],[Seq]]</f>
        <v>L2-8</v>
      </c>
      <c r="B18" s="9" t="s">
        <v>353</v>
      </c>
      <c r="C18" s="10">
        <f>IFERROR(IF(AND(Table1[[#This Row],[Level]]=B17,Table1[[#This Row],[Form Name]]=E17),C17,IF(Table1[[#This Row],[Level]]=B17,C17+1,1)),1)</f>
        <v>8</v>
      </c>
      <c r="D18" s="9" t="s">
        <v>374</v>
      </c>
      <c r="E18" s="9" t="s">
        <v>150</v>
      </c>
      <c r="F18" s="9" t="s">
        <v>4</v>
      </c>
      <c r="G18" s="9"/>
      <c r="H18" s="9"/>
      <c r="I18" s="9"/>
      <c r="J18" s="9"/>
      <c r="K18" s="7" t="str">
        <f>IFERROR(VLOOKUP(E18,'Data Owners'!G:H,2,0),VLOOKUP(D18,'Data Owners'!A:D,3,0))</f>
        <v>All</v>
      </c>
      <c r="L18" s="30" t="str">
        <f t="shared" si="0"/>
        <v>N/A</v>
      </c>
      <c r="M18" s="30" t="str">
        <f t="shared" si="1"/>
        <v>N/A</v>
      </c>
      <c r="N18" s="30"/>
      <c r="O18" s="11"/>
      <c r="P18" s="31" t="s">
        <v>384</v>
      </c>
      <c r="Q18" s="31" t="s">
        <v>384</v>
      </c>
      <c r="R18" s="31" t="s">
        <v>384</v>
      </c>
      <c r="S18" s="31" t="s">
        <v>384</v>
      </c>
      <c r="T18" s="31" t="s">
        <v>384</v>
      </c>
      <c r="U18" s="31" t="s">
        <v>384</v>
      </c>
      <c r="V18" s="31" t="s">
        <v>384</v>
      </c>
      <c r="W18" s="31" t="s">
        <v>384</v>
      </c>
      <c r="X18" s="31" t="s">
        <v>384</v>
      </c>
      <c r="Y18" s="31" t="s">
        <v>384</v>
      </c>
      <c r="Z18" s="31" t="s">
        <v>384</v>
      </c>
      <c r="AA18" s="31" t="s">
        <v>384</v>
      </c>
      <c r="AB18" s="31" t="s">
        <v>384</v>
      </c>
      <c r="AC18" s="31" t="s">
        <v>384</v>
      </c>
      <c r="AD18" s="31" t="s">
        <v>384</v>
      </c>
      <c r="AE18" s="31" t="s">
        <v>384</v>
      </c>
      <c r="AF18" s="31" t="s">
        <v>384</v>
      </c>
      <c r="AG18" s="31" t="s">
        <v>384</v>
      </c>
      <c r="AH18" s="31" t="s">
        <v>384</v>
      </c>
      <c r="AI18" s="31" t="s">
        <v>384</v>
      </c>
      <c r="AJ18" s="31" t="s">
        <v>384</v>
      </c>
      <c r="AK18" s="31" t="s">
        <v>384</v>
      </c>
      <c r="AL18" s="31" t="s">
        <v>384</v>
      </c>
      <c r="AM18" s="31" t="s">
        <v>384</v>
      </c>
      <c r="AN18" s="31" t="s">
        <v>384</v>
      </c>
      <c r="AO18" s="31" t="s">
        <v>384</v>
      </c>
      <c r="AP18" s="31" t="s">
        <v>384</v>
      </c>
      <c r="AQ18" s="31" t="s">
        <v>384</v>
      </c>
      <c r="AR18" s="31" t="s">
        <v>384</v>
      </c>
      <c r="AS18" s="31" t="s">
        <v>384</v>
      </c>
      <c r="AT18" s="31" t="s">
        <v>384</v>
      </c>
      <c r="AU18" s="31" t="s">
        <v>384</v>
      </c>
      <c r="AV18" s="31" t="s">
        <v>384</v>
      </c>
      <c r="AW18" s="31" t="s">
        <v>384</v>
      </c>
      <c r="AX18" s="31" t="s">
        <v>384</v>
      </c>
      <c r="AY18" s="31" t="s">
        <v>11484</v>
      </c>
      <c r="AZ18" s="31" t="s">
        <v>11484</v>
      </c>
      <c r="BA18" s="31" t="s">
        <v>11484</v>
      </c>
      <c r="BB18" s="31" t="s">
        <v>11484</v>
      </c>
      <c r="BC18" s="31" t="s">
        <v>11484</v>
      </c>
      <c r="BD18" s="31" t="s">
        <v>11484</v>
      </c>
      <c r="BE18" s="31" t="s">
        <v>384</v>
      </c>
      <c r="BF18" s="31"/>
      <c r="BG18" s="31" t="s">
        <v>384</v>
      </c>
      <c r="BH18" s="31" t="s">
        <v>384</v>
      </c>
      <c r="BI18" s="31" t="s">
        <v>384</v>
      </c>
      <c r="BJ18" s="31" t="s">
        <v>384</v>
      </c>
      <c r="BK18" s="31" t="s">
        <v>384</v>
      </c>
      <c r="BL18" s="31" t="s">
        <v>384</v>
      </c>
      <c r="BM18" s="31" t="s">
        <v>384</v>
      </c>
      <c r="BN18" s="31" t="s">
        <v>384</v>
      </c>
      <c r="BO18" s="31" t="s">
        <v>384</v>
      </c>
      <c r="BP18" s="31" t="s">
        <v>384</v>
      </c>
    </row>
    <row r="19" spans="1:68" x14ac:dyDescent="0.35">
      <c r="A19" s="25" t="str">
        <f>LEFT(Table1[[#This Row],[Level]],2)&amp;"-"&amp;Table1[[#This Row],[Seq]]</f>
        <v>L2-9</v>
      </c>
      <c r="B19" s="9" t="s">
        <v>353</v>
      </c>
      <c r="C19" s="10">
        <f>IFERROR(IF(AND(Table1[[#This Row],[Level]]=B18,Table1[[#This Row],[Form Name]]=E18),C18,IF(Table1[[#This Row],[Level]]=B18,C18+1,1)),1)</f>
        <v>9</v>
      </c>
      <c r="D19" s="9" t="s">
        <v>374</v>
      </c>
      <c r="E19" s="9" t="s">
        <v>151</v>
      </c>
      <c r="F19" s="9" t="s">
        <v>4</v>
      </c>
      <c r="G19" s="9"/>
      <c r="H19" s="9"/>
      <c r="I19" s="9"/>
      <c r="J19" s="9"/>
      <c r="K19" s="7" t="str">
        <f>IFERROR(VLOOKUP(E19,'Data Owners'!G:H,2,0),VLOOKUP(D19,'Data Owners'!A:D,3,0))</f>
        <v>All</v>
      </c>
      <c r="L19" s="30" t="str">
        <f t="shared" si="0"/>
        <v>N/A</v>
      </c>
      <c r="M19" s="30" t="str">
        <f t="shared" si="1"/>
        <v>N/A</v>
      </c>
      <c r="N19" s="30"/>
      <c r="O19" s="11"/>
      <c r="P19" s="31" t="s">
        <v>384</v>
      </c>
      <c r="Q19" s="31" t="s">
        <v>384</v>
      </c>
      <c r="R19" s="31" t="s">
        <v>384</v>
      </c>
      <c r="S19" s="31" t="s">
        <v>384</v>
      </c>
      <c r="T19" s="31" t="s">
        <v>384</v>
      </c>
      <c r="U19" s="31" t="s">
        <v>384</v>
      </c>
      <c r="V19" s="31" t="s">
        <v>384</v>
      </c>
      <c r="W19" s="31" t="s">
        <v>384</v>
      </c>
      <c r="X19" s="31" t="s">
        <v>384</v>
      </c>
      <c r="Y19" s="31" t="s">
        <v>384</v>
      </c>
      <c r="Z19" s="31" t="s">
        <v>384</v>
      </c>
      <c r="AA19" s="31" t="s">
        <v>384</v>
      </c>
      <c r="AB19" s="31" t="s">
        <v>384</v>
      </c>
      <c r="AC19" s="31" t="s">
        <v>384</v>
      </c>
      <c r="AD19" s="31" t="s">
        <v>384</v>
      </c>
      <c r="AE19" s="31" t="s">
        <v>384</v>
      </c>
      <c r="AF19" s="31" t="s">
        <v>384</v>
      </c>
      <c r="AG19" s="31" t="s">
        <v>384</v>
      </c>
      <c r="AH19" s="31" t="s">
        <v>384</v>
      </c>
      <c r="AI19" s="31" t="s">
        <v>384</v>
      </c>
      <c r="AJ19" s="31" t="s">
        <v>384</v>
      </c>
      <c r="AK19" s="31" t="s">
        <v>384</v>
      </c>
      <c r="AL19" s="31" t="s">
        <v>384</v>
      </c>
      <c r="AM19" s="31" t="s">
        <v>384</v>
      </c>
      <c r="AN19" s="31" t="s">
        <v>384</v>
      </c>
      <c r="AO19" s="31" t="s">
        <v>384</v>
      </c>
      <c r="AP19" s="31" t="s">
        <v>384</v>
      </c>
      <c r="AQ19" s="31" t="s">
        <v>384</v>
      </c>
      <c r="AR19" s="31" t="s">
        <v>384</v>
      </c>
      <c r="AS19" s="31" t="s">
        <v>384</v>
      </c>
      <c r="AT19" s="31" t="s">
        <v>384</v>
      </c>
      <c r="AU19" s="31" t="s">
        <v>384</v>
      </c>
      <c r="AV19" s="31" t="s">
        <v>384</v>
      </c>
      <c r="AW19" s="31" t="s">
        <v>384</v>
      </c>
      <c r="AX19" s="31" t="s">
        <v>384</v>
      </c>
      <c r="AY19" s="31" t="s">
        <v>11484</v>
      </c>
      <c r="AZ19" s="31" t="s">
        <v>11484</v>
      </c>
      <c r="BA19" s="31" t="s">
        <v>11484</v>
      </c>
      <c r="BB19" s="31" t="s">
        <v>11484</v>
      </c>
      <c r="BC19" s="31" t="s">
        <v>11484</v>
      </c>
      <c r="BD19" s="31" t="s">
        <v>11484</v>
      </c>
      <c r="BE19" s="31" t="s">
        <v>384</v>
      </c>
      <c r="BF19" s="31" t="s">
        <v>384</v>
      </c>
      <c r="BG19" s="31" t="s">
        <v>384</v>
      </c>
      <c r="BH19" s="31" t="s">
        <v>384</v>
      </c>
      <c r="BI19" s="31" t="s">
        <v>384</v>
      </c>
      <c r="BJ19" s="31" t="s">
        <v>384</v>
      </c>
      <c r="BK19" s="31" t="s">
        <v>384</v>
      </c>
      <c r="BL19" s="31" t="s">
        <v>384</v>
      </c>
      <c r="BM19" s="31" t="s">
        <v>384</v>
      </c>
      <c r="BN19" s="31" t="s">
        <v>384</v>
      </c>
      <c r="BO19" s="31" t="s">
        <v>384</v>
      </c>
      <c r="BP19" s="31" t="s">
        <v>384</v>
      </c>
    </row>
    <row r="20" spans="1:68" x14ac:dyDescent="0.35">
      <c r="A20" s="25" t="str">
        <f>LEFT(Table1[[#This Row],[Level]],2)&amp;"-"&amp;Table1[[#This Row],[Seq]]</f>
        <v>L2-10</v>
      </c>
      <c r="B20" s="9" t="s">
        <v>353</v>
      </c>
      <c r="C20" s="10">
        <f>IFERROR(IF(AND(Table1[[#This Row],[Level]]=B19,Table1[[#This Row],[Form Name]]=E19),C19,IF(Table1[[#This Row],[Level]]=B19,C19+1,1)),1)</f>
        <v>10</v>
      </c>
      <c r="D20" s="9" t="s">
        <v>374</v>
      </c>
      <c r="E20" s="9" t="s">
        <v>153</v>
      </c>
      <c r="F20" s="9" t="s">
        <v>4</v>
      </c>
      <c r="G20" s="9"/>
      <c r="H20" s="9"/>
      <c r="I20" s="9"/>
      <c r="J20" s="9"/>
      <c r="K20" s="7" t="str">
        <f>IFERROR(VLOOKUP(E20,'Data Owners'!G:H,2,0),VLOOKUP(D20,'Data Owners'!A:D,3,0))</f>
        <v>All</v>
      </c>
      <c r="L20" s="30" t="str">
        <f t="shared" si="0"/>
        <v>N/A</v>
      </c>
      <c r="M20" s="30" t="str">
        <f t="shared" si="1"/>
        <v>N/A</v>
      </c>
      <c r="N20" s="30"/>
      <c r="O20" s="11"/>
      <c r="P20" s="31" t="s">
        <v>384</v>
      </c>
      <c r="Q20" s="31" t="s">
        <v>384</v>
      </c>
      <c r="R20" s="31" t="s">
        <v>384</v>
      </c>
      <c r="S20" s="31" t="s">
        <v>384</v>
      </c>
      <c r="T20" s="31" t="s">
        <v>384</v>
      </c>
      <c r="U20" s="31" t="s">
        <v>384</v>
      </c>
      <c r="V20" s="31" t="s">
        <v>384</v>
      </c>
      <c r="W20" s="31" t="s">
        <v>384</v>
      </c>
      <c r="X20" s="31" t="s">
        <v>384</v>
      </c>
      <c r="Y20" s="31" t="s">
        <v>384</v>
      </c>
      <c r="Z20" s="31" t="s">
        <v>384</v>
      </c>
      <c r="AA20" s="31" t="s">
        <v>384</v>
      </c>
      <c r="AB20" s="31" t="s">
        <v>384</v>
      </c>
      <c r="AC20" s="31" t="s">
        <v>384</v>
      </c>
      <c r="AD20" s="31" t="s">
        <v>384</v>
      </c>
      <c r="AE20" s="31" t="s">
        <v>384</v>
      </c>
      <c r="AF20" s="31" t="s">
        <v>384</v>
      </c>
      <c r="AG20" s="31" t="s">
        <v>384</v>
      </c>
      <c r="AH20" s="31" t="s">
        <v>384</v>
      </c>
      <c r="AI20" s="31" t="s">
        <v>384</v>
      </c>
      <c r="AJ20" s="31" t="s">
        <v>384</v>
      </c>
      <c r="AK20" s="31" t="s">
        <v>384</v>
      </c>
      <c r="AL20" s="31" t="s">
        <v>384</v>
      </c>
      <c r="AM20" s="31" t="s">
        <v>384</v>
      </c>
      <c r="AN20" s="31" t="s">
        <v>384</v>
      </c>
      <c r="AO20" s="31" t="s">
        <v>384</v>
      </c>
      <c r="AP20" s="31" t="s">
        <v>384</v>
      </c>
      <c r="AQ20" s="31" t="s">
        <v>384</v>
      </c>
      <c r="AR20" s="31" t="s">
        <v>384</v>
      </c>
      <c r="AS20" s="31" t="s">
        <v>384</v>
      </c>
      <c r="AT20" s="31" t="s">
        <v>384</v>
      </c>
      <c r="AU20" s="31" t="s">
        <v>384</v>
      </c>
      <c r="AV20" s="31" t="s">
        <v>384</v>
      </c>
      <c r="AW20" s="31" t="s">
        <v>384</v>
      </c>
      <c r="AX20" s="31" t="s">
        <v>384</v>
      </c>
      <c r="AY20" s="31" t="s">
        <v>11484</v>
      </c>
      <c r="AZ20" s="31" t="s">
        <v>11484</v>
      </c>
      <c r="BA20" s="31" t="s">
        <v>11484</v>
      </c>
      <c r="BB20" s="31" t="s">
        <v>11484</v>
      </c>
      <c r="BC20" s="31" t="s">
        <v>11484</v>
      </c>
      <c r="BD20" s="31" t="s">
        <v>11484</v>
      </c>
      <c r="BE20" s="31" t="s">
        <v>384</v>
      </c>
      <c r="BF20" s="31" t="s">
        <v>384</v>
      </c>
      <c r="BG20" s="31" t="s">
        <v>384</v>
      </c>
      <c r="BH20" s="31" t="s">
        <v>384</v>
      </c>
      <c r="BI20" s="31" t="s">
        <v>384</v>
      </c>
      <c r="BJ20" s="31" t="s">
        <v>384</v>
      </c>
      <c r="BK20" s="31" t="s">
        <v>384</v>
      </c>
      <c r="BL20" s="31" t="s">
        <v>384</v>
      </c>
      <c r="BM20" s="31" t="s">
        <v>384</v>
      </c>
      <c r="BN20" s="31" t="s">
        <v>384</v>
      </c>
      <c r="BO20" s="31" t="s">
        <v>384</v>
      </c>
      <c r="BP20" s="31" t="s">
        <v>384</v>
      </c>
    </row>
    <row r="21" spans="1:68" x14ac:dyDescent="0.35">
      <c r="A21" s="25" t="str">
        <f>LEFT(Table1[[#This Row],[Level]],2)&amp;"-"&amp;Table1[[#This Row],[Seq]]</f>
        <v>L2-11</v>
      </c>
      <c r="B21" s="9" t="s">
        <v>353</v>
      </c>
      <c r="C21" s="10">
        <f>IFERROR(IF(AND(Table1[[#This Row],[Level]]=B20,Table1[[#This Row],[Form Name]]=E20),C20,IF(Table1[[#This Row],[Level]]=B20,C20+1,1)),1)</f>
        <v>11</v>
      </c>
      <c r="D21" s="9" t="s">
        <v>374</v>
      </c>
      <c r="E21" s="9" t="s">
        <v>154</v>
      </c>
      <c r="F21" s="9" t="s">
        <v>2632</v>
      </c>
      <c r="G21" s="9"/>
      <c r="H21" s="9"/>
      <c r="I21" s="9"/>
      <c r="J21" s="9"/>
      <c r="K21" s="7" t="str">
        <f>IFERROR(VLOOKUP(E21,'Data Owners'!G:H,2,0),VLOOKUP(D21,'Data Owners'!A:D,3,0))</f>
        <v>All</v>
      </c>
      <c r="L21" s="30">
        <f t="shared" si="0"/>
        <v>43368</v>
      </c>
      <c r="M21" s="30">
        <f t="shared" si="1"/>
        <v>43529</v>
      </c>
      <c r="N21" s="30"/>
      <c r="O21" s="11" t="s">
        <v>2636</v>
      </c>
      <c r="P21" s="31" t="s">
        <v>384</v>
      </c>
      <c r="Q21" s="31" t="s">
        <v>384</v>
      </c>
      <c r="R21" s="31" t="s">
        <v>384</v>
      </c>
      <c r="S21" s="31" t="s">
        <v>384</v>
      </c>
      <c r="T21" s="31">
        <v>43312</v>
      </c>
      <c r="U21" s="31">
        <v>43301</v>
      </c>
      <c r="V21" s="31">
        <v>43368</v>
      </c>
      <c r="W21" s="31">
        <v>43254</v>
      </c>
      <c r="X21" s="31">
        <v>43300</v>
      </c>
      <c r="Y21" s="31" t="s">
        <v>384</v>
      </c>
      <c r="Z21" s="31" t="s">
        <v>384</v>
      </c>
      <c r="AA21" s="31" t="s">
        <v>384</v>
      </c>
      <c r="AB21" s="31" t="s">
        <v>384</v>
      </c>
      <c r="AC21" s="31">
        <v>43128</v>
      </c>
      <c r="AD21" s="31">
        <v>43301</v>
      </c>
      <c r="AE21" s="31" t="s">
        <v>384</v>
      </c>
      <c r="AF21" s="31">
        <v>43529</v>
      </c>
      <c r="AG21" s="31">
        <v>43529</v>
      </c>
      <c r="AH21" s="31" t="s">
        <v>384</v>
      </c>
      <c r="AI21" s="31">
        <v>43529</v>
      </c>
      <c r="AJ21" s="31">
        <v>43529</v>
      </c>
      <c r="AK21" s="31" t="s">
        <v>384</v>
      </c>
      <c r="AL21" s="31">
        <v>43529</v>
      </c>
      <c r="AM21" s="31">
        <v>43529</v>
      </c>
      <c r="AN21" s="31" t="s">
        <v>384</v>
      </c>
      <c r="AO21" s="31">
        <v>43529</v>
      </c>
      <c r="AP21" s="31" t="s">
        <v>384</v>
      </c>
      <c r="AQ21" s="31">
        <v>43529</v>
      </c>
      <c r="AR21" s="31" t="s">
        <v>11484</v>
      </c>
      <c r="AS21" s="31" t="s">
        <v>11484</v>
      </c>
      <c r="AT21" s="31" t="s">
        <v>11484</v>
      </c>
      <c r="AU21" s="31" t="s">
        <v>11484</v>
      </c>
      <c r="AV21" s="31" t="s">
        <v>11484</v>
      </c>
      <c r="AW21" s="31" t="s">
        <v>11484</v>
      </c>
      <c r="AX21" s="31" t="s">
        <v>11484</v>
      </c>
      <c r="AY21" s="31" t="s">
        <v>11484</v>
      </c>
      <c r="AZ21" s="31" t="s">
        <v>11484</v>
      </c>
      <c r="BA21" s="31" t="s">
        <v>11484</v>
      </c>
      <c r="BB21" s="31" t="s">
        <v>11484</v>
      </c>
      <c r="BC21" s="31" t="s">
        <v>11484</v>
      </c>
      <c r="BD21" s="31" t="s">
        <v>11484</v>
      </c>
      <c r="BE21" s="31" t="s">
        <v>384</v>
      </c>
      <c r="BF21" s="31"/>
      <c r="BG21" s="31">
        <v>43312</v>
      </c>
      <c r="BH21" s="31" t="s">
        <v>11703</v>
      </c>
      <c r="BI21" s="31" t="s">
        <v>11703</v>
      </c>
      <c r="BJ21" s="31" t="s">
        <v>11703</v>
      </c>
      <c r="BK21" s="31" t="s">
        <v>11703</v>
      </c>
      <c r="BL21" s="31" t="s">
        <v>11703</v>
      </c>
      <c r="BM21" s="31">
        <v>43480</v>
      </c>
      <c r="BN21" s="31">
        <v>43480</v>
      </c>
      <c r="BO21" s="31">
        <v>43480</v>
      </c>
      <c r="BP21" s="31">
        <v>43480</v>
      </c>
    </row>
    <row r="22" spans="1:68" x14ac:dyDescent="0.35">
      <c r="A22" s="25" t="str">
        <f>LEFT(Table1[[#This Row],[Level]],2)&amp;"-"&amp;Table1[[#This Row],[Seq]]</f>
        <v>L2-12</v>
      </c>
      <c r="B22" s="9" t="s">
        <v>353</v>
      </c>
      <c r="C22" s="10">
        <f>IFERROR(IF(AND(Table1[[#This Row],[Level]]=B21,Table1[[#This Row],[Form Name]]=E21),C21,IF(Table1[[#This Row],[Level]]=B21,C21+1,1)),1)</f>
        <v>12</v>
      </c>
      <c r="D22" s="9" t="s">
        <v>374</v>
      </c>
      <c r="E22" s="9" t="s">
        <v>155</v>
      </c>
      <c r="F22" s="9" t="s">
        <v>4</v>
      </c>
      <c r="G22" s="9"/>
      <c r="H22" s="9" t="s">
        <v>20</v>
      </c>
      <c r="I22" s="9" t="s">
        <v>21</v>
      </c>
      <c r="J22" s="9" t="s">
        <v>22</v>
      </c>
      <c r="K22" s="7" t="str">
        <f>IFERROR(VLOOKUP(E22,'Data Owners'!G:H,2,0),VLOOKUP(D22,'Data Owners'!A:D,3,0))</f>
        <v>All</v>
      </c>
      <c r="L22" s="30">
        <f t="shared" si="0"/>
        <v>43243</v>
      </c>
      <c r="M22" s="30">
        <f t="shared" si="1"/>
        <v>43403</v>
      </c>
      <c r="N22" s="30"/>
      <c r="O22" s="11"/>
      <c r="P22" s="31" t="s">
        <v>384</v>
      </c>
      <c r="Q22" s="31" t="s">
        <v>384</v>
      </c>
      <c r="R22" s="31" t="s">
        <v>384</v>
      </c>
      <c r="S22" s="31" t="s">
        <v>384</v>
      </c>
      <c r="T22" s="31">
        <v>43115</v>
      </c>
      <c r="U22" s="31">
        <v>43115</v>
      </c>
      <c r="V22" s="31">
        <v>43165</v>
      </c>
      <c r="W22" s="31">
        <v>43243</v>
      </c>
      <c r="X22" s="31">
        <v>43243</v>
      </c>
      <c r="Y22" s="31" t="s">
        <v>384</v>
      </c>
      <c r="Z22" s="31" t="s">
        <v>384</v>
      </c>
      <c r="AA22" s="31" t="s">
        <v>384</v>
      </c>
      <c r="AB22" s="31" t="s">
        <v>384</v>
      </c>
      <c r="AC22" s="31">
        <v>43125</v>
      </c>
      <c r="AD22" s="31">
        <v>43115</v>
      </c>
      <c r="AE22" s="31" t="s">
        <v>384</v>
      </c>
      <c r="AF22" s="31">
        <v>43403</v>
      </c>
      <c r="AG22" s="31">
        <v>43403</v>
      </c>
      <c r="AH22" s="31" t="s">
        <v>384</v>
      </c>
      <c r="AI22" s="31">
        <v>43403</v>
      </c>
      <c r="AJ22" s="31">
        <v>43403</v>
      </c>
      <c r="AK22" s="31" t="s">
        <v>384</v>
      </c>
      <c r="AL22" s="31">
        <v>43403</v>
      </c>
      <c r="AM22" s="31">
        <v>43403</v>
      </c>
      <c r="AN22" s="31" t="s">
        <v>384</v>
      </c>
      <c r="AO22" s="31">
        <v>43403</v>
      </c>
      <c r="AP22" s="31" t="s">
        <v>384</v>
      </c>
      <c r="AQ22" s="31">
        <v>43403</v>
      </c>
      <c r="AR22" s="31">
        <v>43403</v>
      </c>
      <c r="AS22" s="31">
        <v>43403</v>
      </c>
      <c r="AT22" s="31">
        <v>43403</v>
      </c>
      <c r="AU22" s="31">
        <v>43403</v>
      </c>
      <c r="AV22" s="31">
        <v>43403</v>
      </c>
      <c r="AW22" s="31" t="s">
        <v>384</v>
      </c>
      <c r="AX22" s="31">
        <v>43403</v>
      </c>
      <c r="AY22" s="31" t="s">
        <v>11484</v>
      </c>
      <c r="AZ22" s="31" t="s">
        <v>11484</v>
      </c>
      <c r="BA22" s="31" t="s">
        <v>11484</v>
      </c>
      <c r="BB22" s="31" t="s">
        <v>11484</v>
      </c>
      <c r="BC22" s="31" t="s">
        <v>11484</v>
      </c>
      <c r="BD22" s="31" t="s">
        <v>11484</v>
      </c>
      <c r="BE22" s="31" t="s">
        <v>384</v>
      </c>
      <c r="BF22" s="31">
        <v>43165</v>
      </c>
      <c r="BG22" s="31">
        <v>43409</v>
      </c>
      <c r="BH22" s="31">
        <v>43409</v>
      </c>
      <c r="BI22" s="31">
        <v>43409</v>
      </c>
      <c r="BJ22" s="31">
        <v>43409</v>
      </c>
      <c r="BK22" s="31">
        <v>43409</v>
      </c>
      <c r="BL22" s="31">
        <v>43409</v>
      </c>
      <c r="BM22" s="31"/>
      <c r="BN22" s="31">
        <f>Table1[[#This Row],[Seed:
Seed_BKK1]]</f>
        <v>43403</v>
      </c>
      <c r="BO22" s="31">
        <f>Table1[[#This Row],[Seed:
Seed_THQ1]]</f>
        <v>43403</v>
      </c>
      <c r="BP22" s="31">
        <f>Table1[[#This Row],[Seed:
Seed_SIN1]]</f>
        <v>43403</v>
      </c>
    </row>
    <row r="23" spans="1:68" x14ac:dyDescent="0.35">
      <c r="A23" s="25" t="str">
        <f>LEFT(Table1[[#This Row],[Level]],2)&amp;"-"&amp;Table1[[#This Row],[Seq]]</f>
        <v>L2-13</v>
      </c>
      <c r="B23" s="9" t="s">
        <v>353</v>
      </c>
      <c r="C23" s="10">
        <f>IFERROR(IF(AND(Table1[[#This Row],[Level]]=B22,Table1[[#This Row],[Form Name]]=E22),C22,IF(Table1[[#This Row],[Level]]=B22,C22+1,1)),1)</f>
        <v>13</v>
      </c>
      <c r="D23" s="9" t="s">
        <v>370</v>
      </c>
      <c r="E23" s="9" t="s">
        <v>84</v>
      </c>
      <c r="F23" s="9" t="s">
        <v>4</v>
      </c>
      <c r="G23" s="9" t="s">
        <v>111</v>
      </c>
      <c r="H23" s="9" t="s">
        <v>20</v>
      </c>
      <c r="I23" s="9" t="s">
        <v>21</v>
      </c>
      <c r="J23" s="9" t="s">
        <v>22</v>
      </c>
      <c r="K23" s="7" t="str">
        <f>IFERROR(VLOOKUP(E23,'Data Owners'!G:H,2,0),VLOOKUP(D23,'Data Owners'!A:D,3,0))</f>
        <v>John Bohrman</v>
      </c>
      <c r="L23" s="30">
        <f t="shared" si="0"/>
        <v>43172</v>
      </c>
      <c r="M23" s="30">
        <f t="shared" si="1"/>
        <v>43403</v>
      </c>
      <c r="N23" s="30"/>
      <c r="O23" s="11"/>
      <c r="P23" s="31" t="s">
        <v>384</v>
      </c>
      <c r="Q23" s="31" t="s">
        <v>384</v>
      </c>
      <c r="R23" s="31" t="s">
        <v>384</v>
      </c>
      <c r="S23" s="31" t="s">
        <v>384</v>
      </c>
      <c r="T23" s="31" t="s">
        <v>384</v>
      </c>
      <c r="U23" s="31">
        <v>43105</v>
      </c>
      <c r="V23" s="31">
        <v>43165</v>
      </c>
      <c r="W23" s="31">
        <v>43105</v>
      </c>
      <c r="X23" s="31">
        <v>43105</v>
      </c>
      <c r="Y23" s="31">
        <v>43172</v>
      </c>
      <c r="Z23" s="31">
        <v>43172</v>
      </c>
      <c r="AA23" s="31">
        <v>43172</v>
      </c>
      <c r="AB23" s="31">
        <v>43172</v>
      </c>
      <c r="AC23" s="31">
        <v>43105</v>
      </c>
      <c r="AD23" s="31">
        <v>43105</v>
      </c>
      <c r="AE23" s="31" t="s">
        <v>384</v>
      </c>
      <c r="AF23" s="31">
        <v>43165</v>
      </c>
      <c r="AG23" s="31">
        <v>43165</v>
      </c>
      <c r="AH23" s="31" t="s">
        <v>384</v>
      </c>
      <c r="AI23" s="31">
        <v>43403</v>
      </c>
      <c r="AJ23" s="31">
        <v>43403</v>
      </c>
      <c r="AK23" s="31" t="s">
        <v>384</v>
      </c>
      <c r="AL23" s="31">
        <v>43403</v>
      </c>
      <c r="AM23" s="31">
        <v>43403</v>
      </c>
      <c r="AN23" s="31" t="s">
        <v>384</v>
      </c>
      <c r="AO23" s="31">
        <v>43403</v>
      </c>
      <c r="AP23" s="31" t="s">
        <v>384</v>
      </c>
      <c r="AQ23" s="31">
        <v>43403</v>
      </c>
      <c r="AR23" s="31">
        <v>43403</v>
      </c>
      <c r="AS23" s="31">
        <v>43403</v>
      </c>
      <c r="AT23" s="31">
        <v>43403</v>
      </c>
      <c r="AU23" s="31">
        <v>43403</v>
      </c>
      <c r="AV23" s="31">
        <v>43403</v>
      </c>
      <c r="AW23" s="31" t="s">
        <v>384</v>
      </c>
      <c r="AX23" s="31">
        <v>43403</v>
      </c>
      <c r="AY23" s="31" t="s">
        <v>11484</v>
      </c>
      <c r="AZ23" s="31" t="s">
        <v>11484</v>
      </c>
      <c r="BA23" s="31" t="s">
        <v>11484</v>
      </c>
      <c r="BB23" s="31" t="s">
        <v>11484</v>
      </c>
      <c r="BC23" s="31" t="s">
        <v>11484</v>
      </c>
      <c r="BD23" s="31" t="s">
        <v>11484</v>
      </c>
      <c r="BE23" s="31" t="s">
        <v>384</v>
      </c>
      <c r="BF23" s="31">
        <v>43165</v>
      </c>
      <c r="BG23" s="31" t="s">
        <v>384</v>
      </c>
      <c r="BH23" s="31">
        <v>43403</v>
      </c>
      <c r="BI23" s="31">
        <v>43403</v>
      </c>
      <c r="BJ23" s="31">
        <v>43403</v>
      </c>
      <c r="BK23" s="31">
        <v>43403</v>
      </c>
      <c r="BL23" s="31">
        <v>43403</v>
      </c>
      <c r="BM23" s="31"/>
      <c r="BN23" s="31">
        <f>Table1[[#This Row],[Seed:
Seed_BKK1]]</f>
        <v>43403</v>
      </c>
      <c r="BO23" s="31">
        <f>Table1[[#This Row],[Seed:
Seed_THQ1]]</f>
        <v>43403</v>
      </c>
      <c r="BP23" s="31">
        <f>Table1[[#This Row],[Seed:
Seed_SIN1]]</f>
        <v>43403</v>
      </c>
    </row>
    <row r="24" spans="1:68" x14ac:dyDescent="0.35">
      <c r="A24" s="25" t="str">
        <f>LEFT(Table1[[#This Row],[Level]],2)&amp;"-"&amp;Table1[[#This Row],[Seq]]</f>
        <v>L2-14</v>
      </c>
      <c r="B24" s="9" t="s">
        <v>353</v>
      </c>
      <c r="C24" s="10">
        <f>IFERROR(IF(AND(Table1[[#This Row],[Level]]=B23,Table1[[#This Row],[Form Name]]=E23),C23,IF(Table1[[#This Row],[Level]]=B23,C23+1,1)),1)</f>
        <v>14</v>
      </c>
      <c r="D24" s="9" t="s">
        <v>370</v>
      </c>
      <c r="E24" s="9" t="s">
        <v>8706</v>
      </c>
      <c r="F24" s="9" t="s">
        <v>2632</v>
      </c>
      <c r="G24" s="9" t="s">
        <v>111</v>
      </c>
      <c r="H24" s="9" t="s">
        <v>20</v>
      </c>
      <c r="I24" s="9" t="s">
        <v>21</v>
      </c>
      <c r="J24" s="9" t="s">
        <v>22</v>
      </c>
      <c r="K24" s="7" t="str">
        <f>IFERROR(VLOOKUP(E24,'Data Owners'!G:H,2,0),VLOOKUP(D24,'Data Owners'!A:D,3,0))</f>
        <v>John Bohrman</v>
      </c>
      <c r="L24" s="30">
        <f t="shared" si="0"/>
        <v>43301</v>
      </c>
      <c r="M24" s="30" t="str">
        <f t="shared" si="1"/>
        <v/>
      </c>
      <c r="N24" s="30"/>
      <c r="O24" s="17"/>
      <c r="P24" s="31" t="s">
        <v>384</v>
      </c>
      <c r="Q24" s="31" t="s">
        <v>384</v>
      </c>
      <c r="R24" s="31" t="s">
        <v>384</v>
      </c>
      <c r="S24" s="31" t="s">
        <v>384</v>
      </c>
      <c r="T24" s="31">
        <v>43118</v>
      </c>
      <c r="U24" s="31">
        <v>43166</v>
      </c>
      <c r="V24" s="31">
        <v>43301</v>
      </c>
      <c r="W24" s="31">
        <v>43118</v>
      </c>
      <c r="X24" s="31">
        <v>43243</v>
      </c>
      <c r="Y24" s="31" t="s">
        <v>384</v>
      </c>
      <c r="Z24" s="31" t="s">
        <v>384</v>
      </c>
      <c r="AA24" s="31" t="s">
        <v>384</v>
      </c>
      <c r="AB24" s="31" t="s">
        <v>384</v>
      </c>
      <c r="AC24" s="31">
        <v>43118</v>
      </c>
      <c r="AD24" s="31">
        <v>43118</v>
      </c>
      <c r="AE24" s="31" t="s">
        <v>384</v>
      </c>
      <c r="AF24" s="31" t="s">
        <v>384</v>
      </c>
      <c r="AG24" s="31" t="s">
        <v>384</v>
      </c>
      <c r="AH24" s="31" t="s">
        <v>384</v>
      </c>
      <c r="AI24" s="31"/>
      <c r="AJ24" s="31"/>
      <c r="AK24" s="31" t="s">
        <v>384</v>
      </c>
      <c r="AL24" s="31"/>
      <c r="AM24" s="31"/>
      <c r="AN24" s="31" t="s">
        <v>384</v>
      </c>
      <c r="AO24" s="31"/>
      <c r="AP24" s="31" t="s">
        <v>384</v>
      </c>
      <c r="AQ24" s="31"/>
      <c r="AR24" s="31" t="s">
        <v>11484</v>
      </c>
      <c r="AS24" s="31" t="s">
        <v>11484</v>
      </c>
      <c r="AT24" s="31" t="s">
        <v>11484</v>
      </c>
      <c r="AU24" s="31" t="s">
        <v>11484</v>
      </c>
      <c r="AV24" s="31" t="s">
        <v>11484</v>
      </c>
      <c r="AW24" s="31" t="s">
        <v>11484</v>
      </c>
      <c r="AX24" s="31" t="s">
        <v>11484</v>
      </c>
      <c r="AY24" s="31" t="s">
        <v>11484</v>
      </c>
      <c r="AZ24" s="31" t="s">
        <v>11484</v>
      </c>
      <c r="BA24" s="31" t="s">
        <v>11484</v>
      </c>
      <c r="BB24" s="31" t="s">
        <v>11484</v>
      </c>
      <c r="BC24" s="31" t="s">
        <v>11484</v>
      </c>
      <c r="BD24" s="31" t="s">
        <v>11484</v>
      </c>
      <c r="BE24" s="31" t="s">
        <v>384</v>
      </c>
      <c r="BF24" s="31" t="s">
        <v>384</v>
      </c>
      <c r="BG24" s="31">
        <v>43118</v>
      </c>
      <c r="BH24" s="31">
        <v>43418</v>
      </c>
      <c r="BI24" s="31">
        <v>43418</v>
      </c>
      <c r="BJ24" s="31">
        <v>43418</v>
      </c>
      <c r="BK24" s="31">
        <v>43418</v>
      </c>
      <c r="BL24" s="31">
        <v>43418</v>
      </c>
      <c r="BM24" s="31" t="s">
        <v>384</v>
      </c>
      <c r="BN24" s="31" t="s">
        <v>11485</v>
      </c>
      <c r="BO24" s="31" t="s">
        <v>11485</v>
      </c>
      <c r="BP24" s="31" t="s">
        <v>11485</v>
      </c>
    </row>
    <row r="25" spans="1:68" x14ac:dyDescent="0.35">
      <c r="A25" s="25" t="str">
        <f>LEFT(Table1[[#This Row],[Level]],2)&amp;"-"&amp;Table1[[#This Row],[Seq]]</f>
        <v>L2-15</v>
      </c>
      <c r="B25" s="9" t="s">
        <v>353</v>
      </c>
      <c r="C25" s="10">
        <f>IFERROR(IF(AND(Table1[[#This Row],[Level]]=B24,Table1[[#This Row],[Form Name]]=E24),C24,IF(Table1[[#This Row],[Level]]=B24,C24+1,1)),1)</f>
        <v>15</v>
      </c>
      <c r="D25" s="9" t="s">
        <v>370</v>
      </c>
      <c r="E25" s="9" t="s">
        <v>8707</v>
      </c>
      <c r="F25" s="9" t="s">
        <v>2632</v>
      </c>
      <c r="G25" s="9" t="s">
        <v>111</v>
      </c>
      <c r="H25" s="9" t="s">
        <v>20</v>
      </c>
      <c r="I25" s="9" t="s">
        <v>21</v>
      </c>
      <c r="J25" s="9" t="s">
        <v>22</v>
      </c>
      <c r="K25" s="7" t="str">
        <f>IFERROR(VLOOKUP(E25,'Data Owners'!G:H,2,0),VLOOKUP(D25,'Data Owners'!A:D,3,0))</f>
        <v>John Bohrman</v>
      </c>
      <c r="L25" s="30">
        <f t="shared" si="0"/>
        <v>43301</v>
      </c>
      <c r="M25" s="30" t="str">
        <f t="shared" si="1"/>
        <v/>
      </c>
      <c r="N25" s="30"/>
      <c r="O25" s="17"/>
      <c r="P25" s="31" t="s">
        <v>384</v>
      </c>
      <c r="Q25" s="31" t="s">
        <v>384</v>
      </c>
      <c r="R25" s="31" t="s">
        <v>384</v>
      </c>
      <c r="S25" s="31" t="s">
        <v>384</v>
      </c>
      <c r="T25" s="31">
        <v>43118</v>
      </c>
      <c r="U25" s="31">
        <v>43166</v>
      </c>
      <c r="V25" s="31">
        <v>43301</v>
      </c>
      <c r="W25" s="31">
        <v>43118</v>
      </c>
      <c r="X25" s="31">
        <v>43243</v>
      </c>
      <c r="Y25" s="31" t="s">
        <v>384</v>
      </c>
      <c r="Z25" s="31" t="s">
        <v>384</v>
      </c>
      <c r="AA25" s="31" t="s">
        <v>384</v>
      </c>
      <c r="AB25" s="31" t="s">
        <v>384</v>
      </c>
      <c r="AC25" s="31">
        <v>43118</v>
      </c>
      <c r="AD25" s="31">
        <v>43118</v>
      </c>
      <c r="AE25" s="31" t="s">
        <v>384</v>
      </c>
      <c r="AF25" s="31" t="s">
        <v>384</v>
      </c>
      <c r="AG25" s="31" t="s">
        <v>384</v>
      </c>
      <c r="AH25" s="31" t="s">
        <v>384</v>
      </c>
      <c r="AI25" s="31"/>
      <c r="AJ25" s="31"/>
      <c r="AK25" s="31" t="s">
        <v>384</v>
      </c>
      <c r="AL25" s="31"/>
      <c r="AM25" s="31"/>
      <c r="AN25" s="31" t="s">
        <v>384</v>
      </c>
      <c r="AO25" s="31"/>
      <c r="AP25" s="31" t="s">
        <v>384</v>
      </c>
      <c r="AQ25" s="31"/>
      <c r="AR25" s="31" t="s">
        <v>11484</v>
      </c>
      <c r="AS25" s="31" t="s">
        <v>11484</v>
      </c>
      <c r="AT25" s="31" t="s">
        <v>11484</v>
      </c>
      <c r="AU25" s="31" t="s">
        <v>11484</v>
      </c>
      <c r="AV25" s="31" t="s">
        <v>11484</v>
      </c>
      <c r="AW25" s="31" t="s">
        <v>11484</v>
      </c>
      <c r="AX25" s="31" t="s">
        <v>11484</v>
      </c>
      <c r="AY25" s="31" t="s">
        <v>11484</v>
      </c>
      <c r="AZ25" s="31" t="s">
        <v>11484</v>
      </c>
      <c r="BA25" s="31" t="s">
        <v>11484</v>
      </c>
      <c r="BB25" s="31" t="s">
        <v>11484</v>
      </c>
      <c r="BC25" s="31" t="s">
        <v>11484</v>
      </c>
      <c r="BD25" s="31" t="s">
        <v>11484</v>
      </c>
      <c r="BE25" s="31" t="s">
        <v>384</v>
      </c>
      <c r="BF25" s="31" t="s">
        <v>384</v>
      </c>
      <c r="BG25" s="31">
        <v>43118</v>
      </c>
      <c r="BH25" s="31">
        <v>43418</v>
      </c>
      <c r="BI25" s="31">
        <v>43418</v>
      </c>
      <c r="BJ25" s="31">
        <v>43418</v>
      </c>
      <c r="BK25" s="31">
        <v>43418</v>
      </c>
      <c r="BL25" s="31">
        <v>43418</v>
      </c>
      <c r="BM25" s="31" t="s">
        <v>384</v>
      </c>
      <c r="BN25" s="31" t="s">
        <v>11485</v>
      </c>
      <c r="BO25" s="31" t="s">
        <v>11485</v>
      </c>
      <c r="BP25" s="31" t="s">
        <v>11485</v>
      </c>
    </row>
    <row r="26" spans="1:68" x14ac:dyDescent="0.35">
      <c r="A26" s="25" t="str">
        <f>LEFT(Table1[[#This Row],[Level]],2)&amp;"-"&amp;Table1[[#This Row],[Seq]]</f>
        <v>L2-16</v>
      </c>
      <c r="B26" s="9" t="s">
        <v>353</v>
      </c>
      <c r="C26" s="10">
        <f>IFERROR(IF(AND(Table1[[#This Row],[Level]]=B25,Table1[[#This Row],[Form Name]]=E25),C25,IF(Table1[[#This Row],[Level]]=B25,C25+1,1)),1)</f>
        <v>16</v>
      </c>
      <c r="D26" s="9" t="s">
        <v>370</v>
      </c>
      <c r="E26" s="9" t="s">
        <v>85</v>
      </c>
      <c r="F26" s="9" t="s">
        <v>2632</v>
      </c>
      <c r="G26" s="9" t="s">
        <v>111</v>
      </c>
      <c r="H26" s="9" t="s">
        <v>20</v>
      </c>
      <c r="I26" s="9" t="s">
        <v>21</v>
      </c>
      <c r="J26" s="9" t="s">
        <v>22</v>
      </c>
      <c r="K26" s="7" t="str">
        <f>IFERROR(VLOOKUP(E26,'Data Owners'!G:H,2,0),VLOOKUP(D26,'Data Owners'!A:D,3,0))</f>
        <v>John Bohrman</v>
      </c>
      <c r="L26" s="30">
        <f t="shared" si="0"/>
        <v>43301</v>
      </c>
      <c r="M26" s="30" t="str">
        <f t="shared" si="1"/>
        <v/>
      </c>
      <c r="N26" s="30"/>
      <c r="O26" s="11"/>
      <c r="P26" s="31" t="s">
        <v>384</v>
      </c>
      <c r="Q26" s="31" t="s">
        <v>384</v>
      </c>
      <c r="R26" s="31" t="s">
        <v>384</v>
      </c>
      <c r="S26" s="31" t="s">
        <v>384</v>
      </c>
      <c r="T26" s="31">
        <v>43115</v>
      </c>
      <c r="U26" s="31">
        <v>43115</v>
      </c>
      <c r="V26" s="31">
        <v>43301</v>
      </c>
      <c r="W26" s="31">
        <v>43115</v>
      </c>
      <c r="X26" s="31">
        <v>43243</v>
      </c>
      <c r="Y26" s="31" t="s">
        <v>384</v>
      </c>
      <c r="Z26" s="31" t="s">
        <v>384</v>
      </c>
      <c r="AA26" s="31" t="s">
        <v>384</v>
      </c>
      <c r="AB26" s="31" t="s">
        <v>384</v>
      </c>
      <c r="AC26" s="31">
        <v>43118</v>
      </c>
      <c r="AD26" s="31">
        <v>43115</v>
      </c>
      <c r="AE26" s="31" t="s">
        <v>384</v>
      </c>
      <c r="AF26" s="31" t="s">
        <v>384</v>
      </c>
      <c r="AG26" s="31" t="s">
        <v>384</v>
      </c>
      <c r="AH26" s="31" t="s">
        <v>384</v>
      </c>
      <c r="AI26" s="31"/>
      <c r="AJ26" s="31"/>
      <c r="AK26" s="31" t="s">
        <v>384</v>
      </c>
      <c r="AL26" s="31">
        <v>43468</v>
      </c>
      <c r="AM26" s="31">
        <v>43468</v>
      </c>
      <c r="AN26" s="31" t="s">
        <v>384</v>
      </c>
      <c r="AO26" s="31"/>
      <c r="AP26" s="31" t="s">
        <v>384</v>
      </c>
      <c r="AQ26" s="31"/>
      <c r="AR26" s="31">
        <v>43468</v>
      </c>
      <c r="AS26" s="31" t="s">
        <v>384</v>
      </c>
      <c r="AT26" s="31">
        <v>43468</v>
      </c>
      <c r="AU26" s="31">
        <v>43468</v>
      </c>
      <c r="AV26" s="31">
        <v>43468</v>
      </c>
      <c r="AW26" s="31" t="s">
        <v>384</v>
      </c>
      <c r="AX26" s="31">
        <v>43468</v>
      </c>
      <c r="AY26" s="31" t="s">
        <v>11484</v>
      </c>
      <c r="AZ26" s="31" t="s">
        <v>11484</v>
      </c>
      <c r="BA26" s="31" t="s">
        <v>11484</v>
      </c>
      <c r="BB26" s="31" t="s">
        <v>11484</v>
      </c>
      <c r="BC26" s="31" t="s">
        <v>11484</v>
      </c>
      <c r="BD26" s="31" t="s">
        <v>11484</v>
      </c>
      <c r="BE26" s="31" t="s">
        <v>384</v>
      </c>
      <c r="BF26" s="31"/>
      <c r="BG26" s="31">
        <v>43115</v>
      </c>
      <c r="BH26" s="31">
        <v>43410</v>
      </c>
      <c r="BI26" s="31">
        <v>43410</v>
      </c>
      <c r="BJ26" s="31">
        <v>43410</v>
      </c>
      <c r="BK26" s="31">
        <v>43410</v>
      </c>
      <c r="BL26" s="31">
        <v>43410</v>
      </c>
      <c r="BM26" s="31">
        <v>43480</v>
      </c>
      <c r="BN26" s="31">
        <f>Table1[[#This Row],[Seed:
Seed_BKK1]]</f>
        <v>43468</v>
      </c>
      <c r="BO26" s="31">
        <f>Table1[[#This Row],[Seed:
Seed_THQ1]]</f>
        <v>43468</v>
      </c>
      <c r="BP26" s="31">
        <f>Table1[[#This Row],[Seed:
Seed_SIN1]]</f>
        <v>0</v>
      </c>
    </row>
    <row r="27" spans="1:68" x14ac:dyDescent="0.35">
      <c r="A27" s="25" t="str">
        <f>LEFT(Table1[[#This Row],[Level]],2)&amp;"-"&amp;Table1[[#This Row],[Seq]]</f>
        <v>L2-17</v>
      </c>
      <c r="B27" s="9" t="s">
        <v>353</v>
      </c>
      <c r="C27" s="10">
        <f>IFERROR(IF(AND(Table1[[#This Row],[Level]]=B26,Table1[[#This Row],[Form Name]]=E26),C26,IF(Table1[[#This Row],[Level]]=B26,C26+1,1)),1)</f>
        <v>17</v>
      </c>
      <c r="D27" s="9" t="s">
        <v>370</v>
      </c>
      <c r="E27" s="9" t="s">
        <v>2637</v>
      </c>
      <c r="F27" s="9" t="s">
        <v>4</v>
      </c>
      <c r="G27" s="9" t="s">
        <v>112</v>
      </c>
      <c r="H27" s="9" t="s">
        <v>20</v>
      </c>
      <c r="I27" s="9" t="s">
        <v>21</v>
      </c>
      <c r="J27" s="9" t="s">
        <v>22</v>
      </c>
      <c r="K27" s="7" t="str">
        <f>IFERROR(VLOOKUP(E27,'Data Owners'!G:H,2,0),VLOOKUP(D27,'Data Owners'!A:D,3,0))</f>
        <v>John Bohrman</v>
      </c>
      <c r="L27" s="30">
        <f t="shared" si="0"/>
        <v>43172</v>
      </c>
      <c r="M27" s="30">
        <f t="shared" si="1"/>
        <v>43403</v>
      </c>
      <c r="N27" s="30"/>
      <c r="O27" s="11"/>
      <c r="P27" s="31" t="s">
        <v>384</v>
      </c>
      <c r="Q27" s="31" t="s">
        <v>384</v>
      </c>
      <c r="R27" s="31" t="s">
        <v>384</v>
      </c>
      <c r="S27" s="31" t="s">
        <v>384</v>
      </c>
      <c r="T27" s="31">
        <v>43105</v>
      </c>
      <c r="U27" s="31">
        <v>43105</v>
      </c>
      <c r="V27" s="31">
        <v>43165</v>
      </c>
      <c r="W27" s="31">
        <v>43105</v>
      </c>
      <c r="X27" s="31">
        <v>43105</v>
      </c>
      <c r="Y27" s="31">
        <v>43172</v>
      </c>
      <c r="Z27" s="31">
        <v>43172</v>
      </c>
      <c r="AA27" s="31">
        <v>43172</v>
      </c>
      <c r="AB27" s="31">
        <v>43172</v>
      </c>
      <c r="AC27" s="31">
        <v>43105</v>
      </c>
      <c r="AD27" s="31">
        <v>43105</v>
      </c>
      <c r="AE27" s="31" t="s">
        <v>384</v>
      </c>
      <c r="AF27" s="31">
        <v>43165</v>
      </c>
      <c r="AG27" s="31">
        <v>43165</v>
      </c>
      <c r="AH27" s="31" t="s">
        <v>384</v>
      </c>
      <c r="AI27" s="31">
        <v>43403</v>
      </c>
      <c r="AJ27" s="31">
        <v>43403</v>
      </c>
      <c r="AK27" s="31" t="s">
        <v>384</v>
      </c>
      <c r="AL27" s="31">
        <v>43403</v>
      </c>
      <c r="AM27" s="31">
        <v>43403</v>
      </c>
      <c r="AN27" s="31" t="s">
        <v>384</v>
      </c>
      <c r="AO27" s="31">
        <v>43403</v>
      </c>
      <c r="AP27" s="31" t="s">
        <v>384</v>
      </c>
      <c r="AQ27" s="31">
        <v>43403</v>
      </c>
      <c r="AR27" s="31">
        <v>43403</v>
      </c>
      <c r="AS27" s="31">
        <v>43403</v>
      </c>
      <c r="AT27" s="31">
        <v>43403</v>
      </c>
      <c r="AU27" s="31">
        <v>43403</v>
      </c>
      <c r="AV27" s="31">
        <v>43403</v>
      </c>
      <c r="AW27" s="31" t="s">
        <v>384</v>
      </c>
      <c r="AX27" s="31">
        <v>43403</v>
      </c>
      <c r="AY27" s="31" t="s">
        <v>11484</v>
      </c>
      <c r="AZ27" s="31" t="s">
        <v>11484</v>
      </c>
      <c r="BA27" s="31" t="s">
        <v>11484</v>
      </c>
      <c r="BB27" s="31" t="s">
        <v>11484</v>
      </c>
      <c r="BC27" s="31" t="s">
        <v>11484</v>
      </c>
      <c r="BD27" s="31" t="s">
        <v>11484</v>
      </c>
      <c r="BE27" s="31" t="s">
        <v>384</v>
      </c>
      <c r="BF27" s="31">
        <v>43165</v>
      </c>
      <c r="BG27" s="31">
        <v>43105</v>
      </c>
      <c r="BH27" s="31">
        <v>43403</v>
      </c>
      <c r="BI27" s="31">
        <v>43403</v>
      </c>
      <c r="BJ27" s="31">
        <v>43403</v>
      </c>
      <c r="BK27" s="31">
        <v>43403</v>
      </c>
      <c r="BL27" s="31">
        <v>43403</v>
      </c>
      <c r="BM27" s="31"/>
      <c r="BN27" s="31">
        <f>Table1[[#This Row],[Seed:
Seed_BKK1]]</f>
        <v>43403</v>
      </c>
      <c r="BO27" s="31">
        <f>Table1[[#This Row],[Seed:
Seed_THQ1]]</f>
        <v>43403</v>
      </c>
      <c r="BP27" s="31">
        <f>Table1[[#This Row],[Seed:
Seed_SIN1]]</f>
        <v>43403</v>
      </c>
    </row>
    <row r="28" spans="1:68" x14ac:dyDescent="0.35">
      <c r="A28" s="25" t="str">
        <f>LEFT(Table1[[#This Row],[Level]],2)&amp;"-"&amp;Table1[[#This Row],[Seq]]</f>
        <v>L2-18</v>
      </c>
      <c r="B28" s="9" t="s">
        <v>353</v>
      </c>
      <c r="C28" s="10">
        <f>IFERROR(IF(AND(Table1[[#This Row],[Level]]=B27,Table1[[#This Row],[Form Name]]=E27),C27,IF(Table1[[#This Row],[Level]]=B27,C27+1,1)),1)</f>
        <v>18</v>
      </c>
      <c r="D28" s="9" t="s">
        <v>370</v>
      </c>
      <c r="E28" s="9" t="s">
        <v>86</v>
      </c>
      <c r="F28" s="9" t="s">
        <v>4</v>
      </c>
      <c r="G28" s="9" t="s">
        <v>110</v>
      </c>
      <c r="H28" s="9" t="s">
        <v>20</v>
      </c>
      <c r="I28" s="9" t="s">
        <v>21</v>
      </c>
      <c r="J28" s="9" t="s">
        <v>22</v>
      </c>
      <c r="K28" s="7" t="str">
        <f>IFERROR(VLOOKUP(E28,'Data Owners'!G:H,2,0),VLOOKUP(D28,'Data Owners'!A:D,3,0))</f>
        <v>John Bohrman</v>
      </c>
      <c r="L28" s="30">
        <f t="shared" si="0"/>
        <v>43525</v>
      </c>
      <c r="M28" s="30">
        <f t="shared" si="1"/>
        <v>43528</v>
      </c>
      <c r="N28" s="30"/>
      <c r="O28" s="11"/>
      <c r="P28" s="31">
        <v>43525</v>
      </c>
      <c r="Q28" s="31">
        <v>43525</v>
      </c>
      <c r="R28" s="31">
        <v>43525</v>
      </c>
      <c r="S28" s="31">
        <v>43525</v>
      </c>
      <c r="T28" s="31">
        <v>43525</v>
      </c>
      <c r="U28" s="31">
        <v>43525</v>
      </c>
      <c r="V28" s="31">
        <v>43525</v>
      </c>
      <c r="W28" s="31">
        <v>43525</v>
      </c>
      <c r="X28" s="31">
        <v>43525</v>
      </c>
      <c r="Y28" s="31">
        <v>43525</v>
      </c>
      <c r="Z28" s="31">
        <v>43525</v>
      </c>
      <c r="AA28" s="31">
        <v>43525</v>
      </c>
      <c r="AB28" s="31">
        <v>43525</v>
      </c>
      <c r="AC28" s="31">
        <v>43525</v>
      </c>
      <c r="AD28" s="31">
        <v>43525</v>
      </c>
      <c r="AE28" s="31" t="s">
        <v>384</v>
      </c>
      <c r="AF28" s="31">
        <v>43528</v>
      </c>
      <c r="AG28" s="31">
        <v>43528</v>
      </c>
      <c r="AH28" s="31">
        <v>43528</v>
      </c>
      <c r="AI28" s="31">
        <v>43528</v>
      </c>
      <c r="AJ28" s="31">
        <v>43528</v>
      </c>
      <c r="AK28" s="31">
        <v>43528</v>
      </c>
      <c r="AL28" s="31">
        <v>43528</v>
      </c>
      <c r="AM28" s="31">
        <v>43528</v>
      </c>
      <c r="AN28" s="31">
        <v>43528</v>
      </c>
      <c r="AO28" s="31">
        <v>43528</v>
      </c>
      <c r="AP28" s="31">
        <v>43528</v>
      </c>
      <c r="AQ28" s="31">
        <v>43528</v>
      </c>
      <c r="AR28" s="31">
        <v>43528</v>
      </c>
      <c r="AS28" s="31">
        <v>43528</v>
      </c>
      <c r="AT28" s="31">
        <v>43528</v>
      </c>
      <c r="AU28" s="31">
        <v>43528</v>
      </c>
      <c r="AV28" s="31">
        <v>43528</v>
      </c>
      <c r="AW28" s="31">
        <v>43528</v>
      </c>
      <c r="AX28" s="31">
        <v>43528</v>
      </c>
      <c r="AY28" s="31">
        <v>43528</v>
      </c>
      <c r="AZ28" s="31">
        <v>43528</v>
      </c>
      <c r="BA28" s="31">
        <v>43528</v>
      </c>
      <c r="BB28" s="31">
        <v>43528</v>
      </c>
      <c r="BC28" s="31">
        <v>43528</v>
      </c>
      <c r="BD28" s="31">
        <v>43528</v>
      </c>
      <c r="BE28" s="31">
        <v>43528</v>
      </c>
      <c r="BF28" s="31">
        <v>43528</v>
      </c>
      <c r="BG28" s="31">
        <v>43160</v>
      </c>
      <c r="BH28" s="31">
        <v>43402</v>
      </c>
      <c r="BI28" s="31">
        <v>43402</v>
      </c>
      <c r="BJ28" s="31">
        <v>43402</v>
      </c>
      <c r="BK28" s="31">
        <v>43402</v>
      </c>
      <c r="BL28" s="31">
        <v>43402</v>
      </c>
      <c r="BM28" s="31"/>
      <c r="BN28" s="31">
        <f>Table1[[#This Row],[Seed:
Seed_BKK1]]</f>
        <v>43528</v>
      </c>
      <c r="BO28" s="31">
        <f>Table1[[#This Row],[Seed:
Seed_THQ1]]</f>
        <v>43528</v>
      </c>
      <c r="BP28" s="31">
        <f>Table1[[#This Row],[Seed:
Seed_SIN1]]</f>
        <v>43528</v>
      </c>
    </row>
    <row r="29" spans="1:68" x14ac:dyDescent="0.35">
      <c r="A29" s="25" t="str">
        <f>LEFT(Table1[[#This Row],[Level]],2)&amp;"-"&amp;Table1[[#This Row],[Seq]]</f>
        <v>L2-19</v>
      </c>
      <c r="B29" s="9" t="s">
        <v>353</v>
      </c>
      <c r="C29" s="10">
        <f>IFERROR(IF(AND(Table1[[#This Row],[Level]]=B28,Table1[[#This Row],[Form Name]]=E28),C28,IF(Table1[[#This Row],[Level]]=B28,C28+1,1)),1)</f>
        <v>19</v>
      </c>
      <c r="D29" s="9" t="s">
        <v>370</v>
      </c>
      <c r="E29" s="9" t="s">
        <v>87</v>
      </c>
      <c r="F29" s="9" t="s">
        <v>2632</v>
      </c>
      <c r="G29" s="9" t="s">
        <v>110</v>
      </c>
      <c r="H29" s="9" t="s">
        <v>20</v>
      </c>
      <c r="I29" s="9" t="s">
        <v>21</v>
      </c>
      <c r="J29" s="9" t="s">
        <v>22</v>
      </c>
      <c r="K29" s="7" t="str">
        <f>IFERROR(VLOOKUP(E29,'Data Owners'!G:H,2,0),VLOOKUP(D29,'Data Owners'!A:D,3,0))</f>
        <v>John Bohrman</v>
      </c>
      <c r="L29" s="30">
        <f t="shared" si="0"/>
        <v>43253</v>
      </c>
      <c r="M29" s="30">
        <f t="shared" si="1"/>
        <v>43528</v>
      </c>
      <c r="N29" s="30"/>
      <c r="O29" s="11" t="s">
        <v>9734</v>
      </c>
      <c r="P29" s="31" t="s">
        <v>384</v>
      </c>
      <c r="Q29" s="31">
        <v>43104</v>
      </c>
      <c r="R29" s="31">
        <v>43253</v>
      </c>
      <c r="S29" s="31">
        <v>43253</v>
      </c>
      <c r="T29" s="31">
        <v>43104</v>
      </c>
      <c r="U29" s="31">
        <v>43104</v>
      </c>
      <c r="V29" s="31">
        <v>43165</v>
      </c>
      <c r="W29" s="31">
        <v>43104</v>
      </c>
      <c r="X29" s="31">
        <v>43104</v>
      </c>
      <c r="Y29" s="31">
        <v>43253</v>
      </c>
      <c r="Z29" s="31">
        <v>43253</v>
      </c>
      <c r="AA29" s="31">
        <v>43253</v>
      </c>
      <c r="AB29" s="31">
        <v>43253</v>
      </c>
      <c r="AC29" s="31">
        <v>43118</v>
      </c>
      <c r="AD29" s="31">
        <v>43104</v>
      </c>
      <c r="AE29" s="31" t="s">
        <v>384</v>
      </c>
      <c r="AF29" s="31">
        <v>43528</v>
      </c>
      <c r="AG29" s="31">
        <v>43528</v>
      </c>
      <c r="AH29" s="31">
        <v>43528</v>
      </c>
      <c r="AI29" s="31">
        <v>43528</v>
      </c>
      <c r="AJ29" s="31">
        <v>43528</v>
      </c>
      <c r="AK29" s="31">
        <v>43528</v>
      </c>
      <c r="AL29" s="31">
        <v>43528</v>
      </c>
      <c r="AM29" s="31">
        <v>43528</v>
      </c>
      <c r="AN29" s="31">
        <v>43528</v>
      </c>
      <c r="AO29" s="31">
        <v>43528</v>
      </c>
      <c r="AP29" s="31">
        <v>43528</v>
      </c>
      <c r="AQ29" s="31">
        <v>43528</v>
      </c>
      <c r="AR29" s="31">
        <v>43528</v>
      </c>
      <c r="AS29" s="31">
        <v>43528</v>
      </c>
      <c r="AT29" s="31">
        <v>43528</v>
      </c>
      <c r="AU29" s="31">
        <v>43528</v>
      </c>
      <c r="AV29" s="31">
        <v>43528</v>
      </c>
      <c r="AW29" s="31">
        <v>43528</v>
      </c>
      <c r="AX29" s="31">
        <v>43528</v>
      </c>
      <c r="AY29" s="31">
        <v>43528</v>
      </c>
      <c r="AZ29" s="31">
        <v>43528</v>
      </c>
      <c r="BA29" s="31">
        <v>43528</v>
      </c>
      <c r="BB29" s="31">
        <v>43528</v>
      </c>
      <c r="BC29" s="31">
        <v>43528</v>
      </c>
      <c r="BD29" s="31">
        <v>43528</v>
      </c>
      <c r="BE29" s="31">
        <v>43528</v>
      </c>
      <c r="BF29" s="31">
        <v>43528</v>
      </c>
      <c r="BG29" s="31">
        <v>43104</v>
      </c>
      <c r="BH29" s="31">
        <v>43402</v>
      </c>
      <c r="BI29" s="31">
        <v>43402</v>
      </c>
      <c r="BJ29" s="31">
        <v>43402</v>
      </c>
      <c r="BK29" s="31">
        <v>43402</v>
      </c>
      <c r="BL29" s="31">
        <v>43402</v>
      </c>
      <c r="BM29" s="31">
        <v>43493</v>
      </c>
      <c r="BN29" s="31">
        <v>43493</v>
      </c>
      <c r="BO29" s="31">
        <v>43493</v>
      </c>
      <c r="BP29" s="31">
        <v>43493</v>
      </c>
    </row>
    <row r="30" spans="1:68" x14ac:dyDescent="0.35">
      <c r="A30" s="25" t="str">
        <f>LEFT(Table1[[#This Row],[Level]],2)&amp;"-"&amp;Table1[[#This Row],[Seq]]</f>
        <v>L2-20</v>
      </c>
      <c r="B30" s="9" t="s">
        <v>353</v>
      </c>
      <c r="C30" s="10">
        <f>IFERROR(IF(AND(Table1[[#This Row],[Level]]=B29,Table1[[#This Row],[Form Name]]=E29),C29,IF(Table1[[#This Row],[Level]]=B29,C29+1,1)),1)</f>
        <v>20</v>
      </c>
      <c r="D30" s="9" t="s">
        <v>370</v>
      </c>
      <c r="E30" s="9" t="s">
        <v>88</v>
      </c>
      <c r="F30" s="9" t="s">
        <v>4</v>
      </c>
      <c r="G30" s="9" t="s">
        <v>112</v>
      </c>
      <c r="H30" s="9" t="s">
        <v>20</v>
      </c>
      <c r="I30" s="9" t="s">
        <v>21</v>
      </c>
      <c r="J30" s="9" t="s">
        <v>22</v>
      </c>
      <c r="K30" s="7" t="str">
        <f>IFERROR(VLOOKUP(E30,'Data Owners'!G:H,2,0),VLOOKUP(D30,'Data Owners'!A:D,3,0))</f>
        <v>John Bohrman</v>
      </c>
      <c r="L30" s="30">
        <f t="shared" si="0"/>
        <v>43172</v>
      </c>
      <c r="M30" s="30">
        <f t="shared" si="1"/>
        <v>43403</v>
      </c>
      <c r="N30" s="30"/>
      <c r="O30" s="11"/>
      <c r="P30" s="31" t="s">
        <v>384</v>
      </c>
      <c r="Q30" s="31" t="s">
        <v>384</v>
      </c>
      <c r="R30" s="31" t="s">
        <v>384</v>
      </c>
      <c r="S30" s="31" t="s">
        <v>384</v>
      </c>
      <c r="T30" s="31">
        <v>43115</v>
      </c>
      <c r="U30" s="31">
        <v>43115</v>
      </c>
      <c r="V30" s="31">
        <v>43165</v>
      </c>
      <c r="W30" s="31">
        <v>43115</v>
      </c>
      <c r="X30" s="31">
        <v>43115</v>
      </c>
      <c r="Y30" s="31">
        <v>43172</v>
      </c>
      <c r="Z30" s="31">
        <v>43172</v>
      </c>
      <c r="AA30" s="31">
        <v>43172</v>
      </c>
      <c r="AB30" s="31">
        <v>43172</v>
      </c>
      <c r="AC30" s="31">
        <v>43115</v>
      </c>
      <c r="AD30" s="31">
        <v>43115</v>
      </c>
      <c r="AE30" s="31" t="s">
        <v>384</v>
      </c>
      <c r="AF30" s="31">
        <v>43165</v>
      </c>
      <c r="AG30" s="31">
        <v>43165</v>
      </c>
      <c r="AH30" s="31" t="s">
        <v>384</v>
      </c>
      <c r="AI30" s="31">
        <v>43403</v>
      </c>
      <c r="AJ30" s="31">
        <v>43403</v>
      </c>
      <c r="AK30" s="31" t="s">
        <v>384</v>
      </c>
      <c r="AL30" s="31">
        <v>43403</v>
      </c>
      <c r="AM30" s="31">
        <v>43403</v>
      </c>
      <c r="AN30" s="31" t="s">
        <v>384</v>
      </c>
      <c r="AO30" s="31">
        <v>43403</v>
      </c>
      <c r="AP30" s="31" t="s">
        <v>384</v>
      </c>
      <c r="AQ30" s="31">
        <v>43403</v>
      </c>
      <c r="AR30" s="31">
        <v>43403</v>
      </c>
      <c r="AS30" s="31">
        <v>43403</v>
      </c>
      <c r="AT30" s="31">
        <v>43403</v>
      </c>
      <c r="AU30" s="31">
        <v>43403</v>
      </c>
      <c r="AV30" s="31">
        <v>43403</v>
      </c>
      <c r="AW30" s="31" t="s">
        <v>384</v>
      </c>
      <c r="AX30" s="31">
        <v>43403</v>
      </c>
      <c r="AY30" s="31" t="s">
        <v>11484</v>
      </c>
      <c r="AZ30" s="31" t="s">
        <v>11484</v>
      </c>
      <c r="BA30" s="31" t="s">
        <v>11484</v>
      </c>
      <c r="BB30" s="31" t="s">
        <v>11484</v>
      </c>
      <c r="BC30" s="31" t="s">
        <v>11484</v>
      </c>
      <c r="BD30" s="31" t="s">
        <v>11484</v>
      </c>
      <c r="BE30" s="31" t="s">
        <v>384</v>
      </c>
      <c r="BF30" s="31">
        <v>43165</v>
      </c>
      <c r="BG30" s="31">
        <v>43115</v>
      </c>
      <c r="BH30" s="31">
        <v>43403</v>
      </c>
      <c r="BI30" s="31">
        <v>43403</v>
      </c>
      <c r="BJ30" s="31">
        <v>43403</v>
      </c>
      <c r="BK30" s="31">
        <v>43403</v>
      </c>
      <c r="BL30" s="31">
        <v>43403</v>
      </c>
      <c r="BM30" s="31"/>
      <c r="BN30" s="31">
        <f>Table1[[#This Row],[Seed:
Seed_BKK1]]</f>
        <v>43403</v>
      </c>
      <c r="BO30" s="31">
        <f>Table1[[#This Row],[Seed:
Seed_THQ1]]</f>
        <v>43403</v>
      </c>
      <c r="BP30" s="31">
        <f>Table1[[#This Row],[Seed:
Seed_SIN1]]</f>
        <v>43403</v>
      </c>
    </row>
    <row r="31" spans="1:68" x14ac:dyDescent="0.35">
      <c r="A31" s="25" t="str">
        <f>LEFT(Table1[[#This Row],[Level]],2)&amp;"-"&amp;Table1[[#This Row],[Seq]]</f>
        <v>L2-21</v>
      </c>
      <c r="B31" s="9" t="s">
        <v>353</v>
      </c>
      <c r="C31" s="10">
        <f>IFERROR(IF(AND(Table1[[#This Row],[Level]]=B30,Table1[[#This Row],[Form Name]]=E30),C30,IF(Table1[[#This Row],[Level]]=B30,C30+1,1)),1)</f>
        <v>21</v>
      </c>
      <c r="D31" s="9" t="s">
        <v>370</v>
      </c>
      <c r="E31" s="9" t="s">
        <v>9763</v>
      </c>
      <c r="F31" s="9" t="s">
        <v>4</v>
      </c>
      <c r="G31" s="9" t="s">
        <v>112</v>
      </c>
      <c r="H31" s="9" t="s">
        <v>20</v>
      </c>
      <c r="I31" s="9" t="s">
        <v>21</v>
      </c>
      <c r="J31" s="9" t="s">
        <v>22</v>
      </c>
      <c r="K31" s="7" t="str">
        <f>IFERROR(VLOOKUP(E31,'Data Owners'!G:H,2,0),VLOOKUP(D31,'Data Owners'!A:D,3,0))</f>
        <v>John Bohrman</v>
      </c>
      <c r="L31" s="30">
        <f t="shared" si="0"/>
        <v>43174</v>
      </c>
      <c r="M31" s="30" t="str">
        <f t="shared" si="1"/>
        <v/>
      </c>
      <c r="N31" s="30"/>
      <c r="O31" s="11"/>
      <c r="P31" s="31" t="s">
        <v>384</v>
      </c>
      <c r="Q31" s="31" t="s">
        <v>384</v>
      </c>
      <c r="R31" s="31" t="s">
        <v>384</v>
      </c>
      <c r="S31" s="31" t="s">
        <v>384</v>
      </c>
      <c r="T31" s="31" t="s">
        <v>384</v>
      </c>
      <c r="U31" s="31">
        <v>43115</v>
      </c>
      <c r="V31" s="31">
        <v>43174</v>
      </c>
      <c r="W31" s="31">
        <v>43115</v>
      </c>
      <c r="X31" s="31">
        <v>43115</v>
      </c>
      <c r="Y31" s="31" t="s">
        <v>384</v>
      </c>
      <c r="Z31" s="31" t="s">
        <v>384</v>
      </c>
      <c r="AA31" s="31" t="s">
        <v>384</v>
      </c>
      <c r="AB31" s="31" t="s">
        <v>384</v>
      </c>
      <c r="AC31" s="31">
        <v>43115</v>
      </c>
      <c r="AD31" s="31">
        <v>43115</v>
      </c>
      <c r="AE31" s="31" t="s">
        <v>384</v>
      </c>
      <c r="AF31" s="31" t="s">
        <v>384</v>
      </c>
      <c r="AG31" s="31" t="s">
        <v>384</v>
      </c>
      <c r="AH31" s="31" t="s">
        <v>384</v>
      </c>
      <c r="AI31" s="31"/>
      <c r="AJ31" s="31"/>
      <c r="AK31" s="31" t="s">
        <v>384</v>
      </c>
      <c r="AL31" s="31"/>
      <c r="AM31" s="31"/>
      <c r="AN31" s="31" t="s">
        <v>384</v>
      </c>
      <c r="AO31" s="31"/>
      <c r="AP31" s="31" t="s">
        <v>384</v>
      </c>
      <c r="AQ31" s="31"/>
      <c r="AR31" s="31" t="s">
        <v>11484</v>
      </c>
      <c r="AS31" s="31" t="s">
        <v>11484</v>
      </c>
      <c r="AT31" s="31" t="s">
        <v>11484</v>
      </c>
      <c r="AU31" s="31" t="s">
        <v>11484</v>
      </c>
      <c r="AV31" s="31" t="s">
        <v>11484</v>
      </c>
      <c r="AW31" s="31" t="s">
        <v>11484</v>
      </c>
      <c r="AX31" s="31" t="s">
        <v>11484</v>
      </c>
      <c r="AY31" s="31" t="s">
        <v>11484</v>
      </c>
      <c r="AZ31" s="31" t="s">
        <v>11484</v>
      </c>
      <c r="BA31" s="31" t="s">
        <v>11484</v>
      </c>
      <c r="BB31" s="31" t="s">
        <v>11484</v>
      </c>
      <c r="BC31" s="31" t="s">
        <v>11484</v>
      </c>
      <c r="BD31" s="31" t="s">
        <v>11484</v>
      </c>
      <c r="BE31" s="31" t="s">
        <v>384</v>
      </c>
      <c r="BF31" s="31"/>
      <c r="BG31" s="31" t="s">
        <v>384</v>
      </c>
      <c r="BH31" s="31">
        <v>43418</v>
      </c>
      <c r="BI31" s="31">
        <v>43418</v>
      </c>
      <c r="BJ31" s="31">
        <v>43418</v>
      </c>
      <c r="BK31" s="31">
        <v>43418</v>
      </c>
      <c r="BL31" s="31">
        <v>43418</v>
      </c>
      <c r="BM31" s="31"/>
      <c r="BN31" s="31">
        <v>43485</v>
      </c>
      <c r="BO31" s="31">
        <v>43485</v>
      </c>
      <c r="BP31" s="31">
        <v>43485</v>
      </c>
    </row>
    <row r="32" spans="1:68" x14ac:dyDescent="0.35">
      <c r="A32" s="25" t="str">
        <f>LEFT(Table1[[#This Row],[Level]],2)&amp;"-"&amp;Table1[[#This Row],[Seq]]</f>
        <v>L2-22</v>
      </c>
      <c r="B32" s="9" t="s">
        <v>353</v>
      </c>
      <c r="C32" s="10">
        <f>IFERROR(IF(AND(Table1[[#This Row],[Level]]=B31,Table1[[#This Row],[Form Name]]=E31),C31,IF(Table1[[#This Row],[Level]]=B31,C31+1,1)),1)</f>
        <v>22</v>
      </c>
      <c r="D32" s="9" t="s">
        <v>370</v>
      </c>
      <c r="E32" s="9" t="s">
        <v>318</v>
      </c>
      <c r="F32" s="9" t="s">
        <v>4</v>
      </c>
      <c r="G32" s="9" t="s">
        <v>110</v>
      </c>
      <c r="H32" s="9" t="s">
        <v>20</v>
      </c>
      <c r="I32" s="9" t="s">
        <v>21</v>
      </c>
      <c r="J32" s="9" t="s">
        <v>22</v>
      </c>
      <c r="K32" s="7" t="str">
        <f>IFERROR(VLOOKUP(E32,'Data Owners'!G:H,2,0),VLOOKUP(D32,'Data Owners'!A:D,3,0))</f>
        <v>John Bohrman</v>
      </c>
      <c r="L32" s="30">
        <f t="shared" si="0"/>
        <v>43172</v>
      </c>
      <c r="M32" s="30">
        <f t="shared" si="1"/>
        <v>43403</v>
      </c>
      <c r="N32" s="30"/>
      <c r="O32" s="11"/>
      <c r="P32" s="31" t="s">
        <v>384</v>
      </c>
      <c r="Q32" s="31" t="s">
        <v>384</v>
      </c>
      <c r="R32" s="31" t="s">
        <v>384</v>
      </c>
      <c r="S32" s="31" t="s">
        <v>384</v>
      </c>
      <c r="T32" s="31" t="s">
        <v>384</v>
      </c>
      <c r="U32" s="31">
        <v>43115</v>
      </c>
      <c r="V32" s="31">
        <v>43165</v>
      </c>
      <c r="W32" s="31">
        <v>43115</v>
      </c>
      <c r="X32" s="31">
        <v>43115</v>
      </c>
      <c r="Y32" s="31">
        <v>43172</v>
      </c>
      <c r="Z32" s="31">
        <v>43172</v>
      </c>
      <c r="AA32" s="31">
        <v>43172</v>
      </c>
      <c r="AB32" s="31">
        <v>43172</v>
      </c>
      <c r="AC32" s="31">
        <v>43115</v>
      </c>
      <c r="AD32" s="31">
        <v>43115</v>
      </c>
      <c r="AE32" s="31" t="s">
        <v>384</v>
      </c>
      <c r="AF32" s="31">
        <v>43165</v>
      </c>
      <c r="AG32" s="31">
        <v>43165</v>
      </c>
      <c r="AH32" s="31" t="s">
        <v>384</v>
      </c>
      <c r="AI32" s="31">
        <v>43403</v>
      </c>
      <c r="AJ32" s="31">
        <v>43403</v>
      </c>
      <c r="AK32" s="31" t="s">
        <v>384</v>
      </c>
      <c r="AL32" s="31">
        <v>43403</v>
      </c>
      <c r="AM32" s="31">
        <v>43403</v>
      </c>
      <c r="AN32" s="31" t="s">
        <v>384</v>
      </c>
      <c r="AO32" s="31">
        <v>43403</v>
      </c>
      <c r="AP32" s="31" t="s">
        <v>384</v>
      </c>
      <c r="AQ32" s="31">
        <v>43403</v>
      </c>
      <c r="AR32" s="31">
        <v>43403</v>
      </c>
      <c r="AS32" s="31">
        <v>43403</v>
      </c>
      <c r="AT32" s="31">
        <v>43403</v>
      </c>
      <c r="AU32" s="31">
        <v>43403</v>
      </c>
      <c r="AV32" s="31">
        <v>43403</v>
      </c>
      <c r="AW32" s="31" t="s">
        <v>384</v>
      </c>
      <c r="AX32" s="31">
        <v>43403</v>
      </c>
      <c r="AY32" s="31" t="s">
        <v>11484</v>
      </c>
      <c r="AZ32" s="31" t="s">
        <v>11484</v>
      </c>
      <c r="BA32" s="31" t="s">
        <v>11484</v>
      </c>
      <c r="BB32" s="31" t="s">
        <v>11484</v>
      </c>
      <c r="BC32" s="31" t="s">
        <v>11484</v>
      </c>
      <c r="BD32" s="31" t="s">
        <v>11484</v>
      </c>
      <c r="BE32" s="31" t="s">
        <v>384</v>
      </c>
      <c r="BF32" s="31">
        <v>43165</v>
      </c>
      <c r="BG32" s="31" t="s">
        <v>384</v>
      </c>
      <c r="BH32" s="31">
        <v>43403</v>
      </c>
      <c r="BI32" s="31">
        <v>43403</v>
      </c>
      <c r="BJ32" s="31">
        <v>43403</v>
      </c>
      <c r="BK32" s="31">
        <v>43403</v>
      </c>
      <c r="BL32" s="31">
        <v>43403</v>
      </c>
      <c r="BM32" s="31"/>
      <c r="BN32" s="31">
        <f>Table1[[#This Row],[Seed:
Seed_BKK1]]</f>
        <v>43403</v>
      </c>
      <c r="BO32" s="31">
        <f>Table1[[#This Row],[Seed:
Seed_THQ1]]</f>
        <v>43403</v>
      </c>
      <c r="BP32" s="31">
        <f>Table1[[#This Row],[Seed:
Seed_SIN1]]</f>
        <v>43403</v>
      </c>
    </row>
    <row r="33" spans="1:68" x14ac:dyDescent="0.35">
      <c r="A33" s="25" t="str">
        <f>LEFT(Table1[[#This Row],[Level]],2)&amp;"-"&amp;Table1[[#This Row],[Seq]]</f>
        <v>L2-23</v>
      </c>
      <c r="B33" s="9" t="s">
        <v>353</v>
      </c>
      <c r="C33" s="10">
        <f>IFERROR(IF(AND(Table1[[#This Row],[Level]]=B32,Table1[[#This Row],[Form Name]]=E32),C32,IF(Table1[[#This Row],[Level]]=B32,C32+1,1)),1)</f>
        <v>23</v>
      </c>
      <c r="D33" s="9" t="s">
        <v>370</v>
      </c>
      <c r="E33" s="9" t="s">
        <v>89</v>
      </c>
      <c r="F33" s="9" t="s">
        <v>4</v>
      </c>
      <c r="G33" s="9" t="s">
        <v>112</v>
      </c>
      <c r="H33" s="9" t="s">
        <v>20</v>
      </c>
      <c r="I33" s="9" t="s">
        <v>21</v>
      </c>
      <c r="J33" s="9" t="s">
        <v>22</v>
      </c>
      <c r="K33" s="7" t="str">
        <f>IFERROR(VLOOKUP(E33,'Data Owners'!G:H,2,0),VLOOKUP(D33,'Data Owners'!A:D,3,0))</f>
        <v>John Bohrman</v>
      </c>
      <c r="L33" s="30">
        <f t="shared" si="0"/>
        <v>43448</v>
      </c>
      <c r="M33" s="30">
        <f t="shared" si="1"/>
        <v>43448</v>
      </c>
      <c r="N33" s="30"/>
      <c r="O33" s="11"/>
      <c r="P33" s="31" t="s">
        <v>384</v>
      </c>
      <c r="Q33" s="31" t="s">
        <v>384</v>
      </c>
      <c r="R33" s="31" t="s">
        <v>384</v>
      </c>
      <c r="S33" s="31" t="s">
        <v>384</v>
      </c>
      <c r="T33" s="31">
        <v>43448</v>
      </c>
      <c r="U33" s="31">
        <v>43448</v>
      </c>
      <c r="V33" s="31">
        <v>43448</v>
      </c>
      <c r="W33" s="31">
        <v>43448</v>
      </c>
      <c r="X33" s="31">
        <v>43448</v>
      </c>
      <c r="Y33" s="31">
        <v>43448</v>
      </c>
      <c r="Z33" s="31">
        <v>43448</v>
      </c>
      <c r="AA33" s="31">
        <v>43448</v>
      </c>
      <c r="AB33" s="31">
        <v>43448</v>
      </c>
      <c r="AC33" s="31">
        <v>43448</v>
      </c>
      <c r="AD33" s="31">
        <v>43448</v>
      </c>
      <c r="AE33" s="31" t="s">
        <v>384</v>
      </c>
      <c r="AF33" s="31">
        <v>43448</v>
      </c>
      <c r="AG33" s="31">
        <v>43448</v>
      </c>
      <c r="AH33" s="31" t="s">
        <v>384</v>
      </c>
      <c r="AI33" s="31">
        <v>43448</v>
      </c>
      <c r="AJ33" s="31">
        <v>43448</v>
      </c>
      <c r="AK33" s="31" t="s">
        <v>384</v>
      </c>
      <c r="AL33" s="31">
        <v>43448</v>
      </c>
      <c r="AM33" s="31">
        <v>43448</v>
      </c>
      <c r="AN33" s="31" t="s">
        <v>384</v>
      </c>
      <c r="AO33" s="31">
        <v>43448</v>
      </c>
      <c r="AP33" s="31" t="s">
        <v>384</v>
      </c>
      <c r="AQ33" s="31">
        <v>43448</v>
      </c>
      <c r="AR33" s="31">
        <v>43448</v>
      </c>
      <c r="AS33" s="31">
        <v>43448</v>
      </c>
      <c r="AT33" s="31">
        <v>43448</v>
      </c>
      <c r="AU33" s="31">
        <v>43448</v>
      </c>
      <c r="AV33" s="31">
        <v>43448</v>
      </c>
      <c r="AW33" s="31" t="s">
        <v>384</v>
      </c>
      <c r="AX33" s="31">
        <v>43448</v>
      </c>
      <c r="AY33" s="31" t="s">
        <v>11484</v>
      </c>
      <c r="AZ33" s="31">
        <v>43448</v>
      </c>
      <c r="BA33" s="31" t="s">
        <v>11484</v>
      </c>
      <c r="BB33" s="31">
        <v>43448</v>
      </c>
      <c r="BC33" s="31" t="s">
        <v>11484</v>
      </c>
      <c r="BD33" s="31">
        <v>43448</v>
      </c>
      <c r="BE33" s="31" t="s">
        <v>384</v>
      </c>
      <c r="BF33" s="31">
        <v>43448</v>
      </c>
      <c r="BG33" s="31">
        <v>43105</v>
      </c>
      <c r="BH33" s="31">
        <v>43403</v>
      </c>
      <c r="BI33" s="31">
        <v>43403</v>
      </c>
      <c r="BJ33" s="31">
        <v>43403</v>
      </c>
      <c r="BK33" s="31">
        <v>43403</v>
      </c>
      <c r="BL33" s="31">
        <v>43403</v>
      </c>
      <c r="BM33" s="31"/>
      <c r="BN33" s="31">
        <f>Table1[[#This Row],[Seed:
Seed_BKK1]]</f>
        <v>43448</v>
      </c>
      <c r="BO33" s="31">
        <f>Table1[[#This Row],[Seed:
Seed_THQ1]]</f>
        <v>43448</v>
      </c>
      <c r="BP33" s="31">
        <f>Table1[[#This Row],[Seed:
Seed_SIN1]]</f>
        <v>43448</v>
      </c>
    </row>
    <row r="34" spans="1:68" x14ac:dyDescent="0.35">
      <c r="A34" s="25" t="str">
        <f>LEFT(Table1[[#This Row],[Level]],2)&amp;"-"&amp;Table1[[#This Row],[Seq]]</f>
        <v>L2-24</v>
      </c>
      <c r="B34" s="9" t="s">
        <v>353</v>
      </c>
      <c r="C34" s="10">
        <f>IFERROR(IF(AND(Table1[[#This Row],[Level]]=B33,Table1[[#This Row],[Form Name]]=E33),C33,IF(Table1[[#This Row],[Level]]=B33,C33+1,1)),1)</f>
        <v>24</v>
      </c>
      <c r="D34" s="9" t="s">
        <v>370</v>
      </c>
      <c r="E34" s="9" t="s">
        <v>90</v>
      </c>
      <c r="F34" s="9" t="s">
        <v>2632</v>
      </c>
      <c r="G34" s="9" t="s">
        <v>113</v>
      </c>
      <c r="H34" s="9" t="s">
        <v>20</v>
      </c>
      <c r="I34" s="9" t="s">
        <v>21</v>
      </c>
      <c r="J34" s="9" t="s">
        <v>22</v>
      </c>
      <c r="K34" s="7" t="str">
        <f>IFERROR(VLOOKUP(E34,'Data Owners'!G:H,2,0),VLOOKUP(D34,'Data Owners'!A:D,3,0))</f>
        <v>John Bohrman</v>
      </c>
      <c r="L34" s="30">
        <f t="shared" si="0"/>
        <v>43301</v>
      </c>
      <c r="M34" s="30" t="str">
        <f t="shared" si="1"/>
        <v/>
      </c>
      <c r="N34" s="30"/>
      <c r="O34" s="11"/>
      <c r="P34" s="31" t="s">
        <v>384</v>
      </c>
      <c r="Q34" s="31" t="s">
        <v>384</v>
      </c>
      <c r="R34" s="31" t="s">
        <v>384</v>
      </c>
      <c r="S34" s="31" t="s">
        <v>384</v>
      </c>
      <c r="T34" s="31">
        <v>43115</v>
      </c>
      <c r="U34" s="31">
        <v>43115</v>
      </c>
      <c r="V34" s="31">
        <v>43301</v>
      </c>
      <c r="W34" s="31">
        <v>43115</v>
      </c>
      <c r="X34" s="31">
        <v>43115</v>
      </c>
      <c r="Y34" s="31">
        <v>43253</v>
      </c>
      <c r="Z34" s="31">
        <v>43253</v>
      </c>
      <c r="AA34" s="31">
        <v>43253</v>
      </c>
      <c r="AB34" s="31">
        <v>43253</v>
      </c>
      <c r="AC34" s="31">
        <v>43118</v>
      </c>
      <c r="AD34" s="31">
        <v>43115</v>
      </c>
      <c r="AE34" s="31" t="s">
        <v>384</v>
      </c>
      <c r="AF34" s="31" t="s">
        <v>384</v>
      </c>
      <c r="AG34" s="31" t="s">
        <v>384</v>
      </c>
      <c r="AH34" s="31" t="s">
        <v>384</v>
      </c>
      <c r="AI34" s="31"/>
      <c r="AJ34" s="31"/>
      <c r="AK34" s="31" t="s">
        <v>384</v>
      </c>
      <c r="AL34" s="31"/>
      <c r="AM34" s="31"/>
      <c r="AN34" s="31" t="s">
        <v>384</v>
      </c>
      <c r="AO34" s="31"/>
      <c r="AP34" s="31" t="s">
        <v>384</v>
      </c>
      <c r="AQ34" s="31"/>
      <c r="AR34" s="31" t="s">
        <v>11484</v>
      </c>
      <c r="AS34" s="31" t="s">
        <v>11484</v>
      </c>
      <c r="AT34" s="31" t="s">
        <v>11484</v>
      </c>
      <c r="AU34" s="31" t="s">
        <v>11484</v>
      </c>
      <c r="AV34" s="31" t="s">
        <v>11484</v>
      </c>
      <c r="AW34" s="31" t="s">
        <v>11484</v>
      </c>
      <c r="AX34" s="31" t="s">
        <v>11484</v>
      </c>
      <c r="AY34" s="31" t="s">
        <v>11484</v>
      </c>
      <c r="AZ34" s="31" t="s">
        <v>11484</v>
      </c>
      <c r="BA34" s="31" t="s">
        <v>11484</v>
      </c>
      <c r="BB34" s="31" t="s">
        <v>11484</v>
      </c>
      <c r="BC34" s="31" t="s">
        <v>11484</v>
      </c>
      <c r="BD34" s="31" t="s">
        <v>11484</v>
      </c>
      <c r="BE34" s="31" t="s">
        <v>384</v>
      </c>
      <c r="BF34" s="31"/>
      <c r="BG34" s="31">
        <v>43115</v>
      </c>
      <c r="BH34" s="31">
        <v>43418</v>
      </c>
      <c r="BI34" s="31">
        <v>43418</v>
      </c>
      <c r="BJ34" s="31">
        <v>43418</v>
      </c>
      <c r="BK34" s="31">
        <v>43418</v>
      </c>
      <c r="BL34" s="31">
        <v>43418</v>
      </c>
      <c r="BM34" s="31"/>
      <c r="BN34" s="31">
        <v>43479</v>
      </c>
      <c r="BO34" s="31">
        <v>43479</v>
      </c>
      <c r="BP34" s="31">
        <v>43479</v>
      </c>
    </row>
    <row r="35" spans="1:68" x14ac:dyDescent="0.35">
      <c r="A35" s="25" t="str">
        <f>LEFT(Table1[[#This Row],[Level]],2)&amp;"-"&amp;Table1[[#This Row],[Seq]]</f>
        <v>L2-25</v>
      </c>
      <c r="B35" s="9" t="s">
        <v>353</v>
      </c>
      <c r="C35" s="10">
        <f>IFERROR(IF(AND(Table1[[#This Row],[Level]]=B34,Table1[[#This Row],[Form Name]]=E34),C34,IF(Table1[[#This Row],[Level]]=B34,C34+1,1)),1)</f>
        <v>25</v>
      </c>
      <c r="D35" s="9" t="s">
        <v>370</v>
      </c>
      <c r="E35" s="9" t="s">
        <v>91</v>
      </c>
      <c r="F35" s="9" t="s">
        <v>4</v>
      </c>
      <c r="G35" s="9" t="s">
        <v>112</v>
      </c>
      <c r="H35" s="9" t="s">
        <v>20</v>
      </c>
      <c r="I35" s="9" t="s">
        <v>21</v>
      </c>
      <c r="J35" s="9" t="s">
        <v>22</v>
      </c>
      <c r="K35" s="7" t="str">
        <f>IFERROR(VLOOKUP(E35,'Data Owners'!G:H,2,0),VLOOKUP(D35,'Data Owners'!A:D,3,0))</f>
        <v>John Bohrman</v>
      </c>
      <c r="L35" s="30">
        <f t="shared" si="0"/>
        <v>43253</v>
      </c>
      <c r="M35" s="30" t="str">
        <f t="shared" si="1"/>
        <v>N/A</v>
      </c>
      <c r="N35" s="30"/>
      <c r="O35" s="11"/>
      <c r="P35" s="31" t="s">
        <v>384</v>
      </c>
      <c r="Q35" s="31" t="s">
        <v>384</v>
      </c>
      <c r="R35" s="31" t="s">
        <v>384</v>
      </c>
      <c r="S35" s="31" t="s">
        <v>384</v>
      </c>
      <c r="T35" s="31">
        <v>43115</v>
      </c>
      <c r="U35" s="31">
        <v>43115</v>
      </c>
      <c r="V35" s="31">
        <v>43172</v>
      </c>
      <c r="W35" s="31">
        <v>43115</v>
      </c>
      <c r="X35" s="31">
        <v>43115</v>
      </c>
      <c r="Y35" s="31">
        <v>43253</v>
      </c>
      <c r="Z35" s="31">
        <v>43253</v>
      </c>
      <c r="AA35" s="31">
        <v>43253</v>
      </c>
      <c r="AB35" s="31">
        <v>43253</v>
      </c>
      <c r="AC35" s="31">
        <v>43115</v>
      </c>
      <c r="AD35" s="31">
        <v>43115</v>
      </c>
      <c r="AE35" s="31" t="s">
        <v>384</v>
      </c>
      <c r="AF35" s="31" t="s">
        <v>384</v>
      </c>
      <c r="AG35" s="31" t="s">
        <v>384</v>
      </c>
      <c r="AH35" s="31" t="s">
        <v>384</v>
      </c>
      <c r="AI35" s="31" t="s">
        <v>384</v>
      </c>
      <c r="AJ35" s="31" t="s">
        <v>384</v>
      </c>
      <c r="AK35" s="31" t="s">
        <v>384</v>
      </c>
      <c r="AL35" s="31" t="s">
        <v>384</v>
      </c>
      <c r="AM35" s="31" t="s">
        <v>384</v>
      </c>
      <c r="AN35" s="31" t="s">
        <v>384</v>
      </c>
      <c r="AO35" s="31" t="s">
        <v>384</v>
      </c>
      <c r="AP35" s="31" t="s">
        <v>384</v>
      </c>
      <c r="AQ35" s="31" t="s">
        <v>384</v>
      </c>
      <c r="AR35" s="31" t="s">
        <v>11484</v>
      </c>
      <c r="AS35" s="31" t="s">
        <v>11484</v>
      </c>
      <c r="AT35" s="31" t="s">
        <v>11484</v>
      </c>
      <c r="AU35" s="31" t="s">
        <v>11484</v>
      </c>
      <c r="AV35" s="31" t="s">
        <v>11484</v>
      </c>
      <c r="AW35" s="31" t="s">
        <v>11484</v>
      </c>
      <c r="AX35" s="31" t="s">
        <v>11484</v>
      </c>
      <c r="AY35" s="31" t="s">
        <v>11484</v>
      </c>
      <c r="AZ35" s="31" t="s">
        <v>11484</v>
      </c>
      <c r="BA35" s="31" t="s">
        <v>11484</v>
      </c>
      <c r="BB35" s="31" t="s">
        <v>11484</v>
      </c>
      <c r="BC35" s="31" t="s">
        <v>11484</v>
      </c>
      <c r="BD35" s="31" t="s">
        <v>11484</v>
      </c>
      <c r="BE35" s="31" t="s">
        <v>384</v>
      </c>
      <c r="BF35" s="31"/>
      <c r="BG35" s="31">
        <v>43115</v>
      </c>
      <c r="BH35" s="31" t="s">
        <v>384</v>
      </c>
      <c r="BI35" s="31" t="s">
        <v>384</v>
      </c>
      <c r="BJ35" s="31" t="s">
        <v>384</v>
      </c>
      <c r="BK35" s="31" t="s">
        <v>384</v>
      </c>
      <c r="BL35" s="31" t="s">
        <v>384</v>
      </c>
      <c r="BM35" s="31" t="s">
        <v>384</v>
      </c>
      <c r="BN35" s="31" t="s">
        <v>384</v>
      </c>
      <c r="BO35" s="31" t="s">
        <v>384</v>
      </c>
      <c r="BP35" s="31" t="s">
        <v>384</v>
      </c>
    </row>
    <row r="36" spans="1:68" x14ac:dyDescent="0.35">
      <c r="A36" s="25" t="str">
        <f>LEFT(Table1[[#This Row],[Level]],2)&amp;"-"&amp;Table1[[#This Row],[Seq]]</f>
        <v>L2-26</v>
      </c>
      <c r="B36" s="9" t="s">
        <v>353</v>
      </c>
      <c r="C36" s="10">
        <f>IFERROR(IF(AND(Table1[[#This Row],[Level]]=B35,Table1[[#This Row],[Form Name]]=E35),C35,IF(Table1[[#This Row],[Level]]=B35,C35+1,1)),1)</f>
        <v>26</v>
      </c>
      <c r="D36" s="9" t="s">
        <v>370</v>
      </c>
      <c r="E36" s="9" t="s">
        <v>92</v>
      </c>
      <c r="F36" s="9" t="s">
        <v>4</v>
      </c>
      <c r="G36" s="9" t="s">
        <v>110</v>
      </c>
      <c r="H36" s="9" t="s">
        <v>20</v>
      </c>
      <c r="I36" s="9" t="s">
        <v>21</v>
      </c>
      <c r="J36" s="9" t="s">
        <v>22</v>
      </c>
      <c r="K36" s="7" t="str">
        <f>IFERROR(VLOOKUP(E36,'Data Owners'!G:H,2,0),VLOOKUP(D36,'Data Owners'!A:D,3,0))</f>
        <v>John Bohrman</v>
      </c>
      <c r="L36" s="30">
        <f t="shared" si="0"/>
        <v>43446</v>
      </c>
      <c r="M36" s="30" t="str">
        <f t="shared" si="1"/>
        <v/>
      </c>
      <c r="N36" s="30"/>
      <c r="O36" s="11"/>
      <c r="P36" s="31" t="s">
        <v>384</v>
      </c>
      <c r="Q36" s="31" t="s">
        <v>384</v>
      </c>
      <c r="R36" s="31" t="s">
        <v>384</v>
      </c>
      <c r="S36" s="31" t="s">
        <v>384</v>
      </c>
      <c r="T36" s="31">
        <v>43105</v>
      </c>
      <c r="U36" s="31">
        <v>43105</v>
      </c>
      <c r="V36" s="31">
        <v>43446</v>
      </c>
      <c r="W36" s="31">
        <v>43402</v>
      </c>
      <c r="X36" s="31">
        <v>43306</v>
      </c>
      <c r="Y36" s="31" t="s">
        <v>384</v>
      </c>
      <c r="Z36" s="31" t="s">
        <v>384</v>
      </c>
      <c r="AA36" s="31" t="s">
        <v>384</v>
      </c>
      <c r="AB36" s="31" t="s">
        <v>384</v>
      </c>
      <c r="AC36" s="31">
        <v>43105</v>
      </c>
      <c r="AD36" s="31">
        <v>43395</v>
      </c>
      <c r="AE36" s="31" t="s">
        <v>384</v>
      </c>
      <c r="AF36" s="31" t="s">
        <v>384</v>
      </c>
      <c r="AG36" s="31" t="s">
        <v>384</v>
      </c>
      <c r="AH36" s="31" t="s">
        <v>384</v>
      </c>
      <c r="AI36" s="31"/>
      <c r="AJ36" s="31"/>
      <c r="AK36" s="31" t="s">
        <v>384</v>
      </c>
      <c r="AL36" s="31"/>
      <c r="AM36" s="31"/>
      <c r="AN36" s="31" t="s">
        <v>384</v>
      </c>
      <c r="AO36" s="31"/>
      <c r="AP36" s="31" t="s">
        <v>384</v>
      </c>
      <c r="AQ36" s="31"/>
      <c r="AR36" s="31" t="s">
        <v>11484</v>
      </c>
      <c r="AS36" s="31" t="s">
        <v>11484</v>
      </c>
      <c r="AT36" s="31" t="s">
        <v>11484</v>
      </c>
      <c r="AU36" s="31" t="s">
        <v>11484</v>
      </c>
      <c r="AV36" s="31" t="s">
        <v>11484</v>
      </c>
      <c r="AW36" s="31" t="s">
        <v>11484</v>
      </c>
      <c r="AX36" s="31" t="s">
        <v>11484</v>
      </c>
      <c r="AY36" s="31" t="s">
        <v>11484</v>
      </c>
      <c r="AZ36" s="31" t="s">
        <v>11484</v>
      </c>
      <c r="BA36" s="31" t="s">
        <v>11484</v>
      </c>
      <c r="BB36" s="31" t="s">
        <v>11484</v>
      </c>
      <c r="BC36" s="31" t="s">
        <v>11484</v>
      </c>
      <c r="BD36" s="31" t="s">
        <v>11484</v>
      </c>
      <c r="BE36" s="31" t="s">
        <v>384</v>
      </c>
      <c r="BF36" s="31"/>
      <c r="BG36" s="31">
        <v>43105</v>
      </c>
      <c r="BH36" s="31">
        <v>43420</v>
      </c>
      <c r="BI36" s="31">
        <v>43420</v>
      </c>
      <c r="BJ36" s="31">
        <v>43420</v>
      </c>
      <c r="BK36" s="31">
        <v>43420</v>
      </c>
      <c r="BL36" s="31">
        <v>43420</v>
      </c>
      <c r="BM36" s="31" t="s">
        <v>384</v>
      </c>
      <c r="BN36" s="31">
        <v>43480</v>
      </c>
      <c r="BO36" s="31">
        <v>43480</v>
      </c>
      <c r="BP36" s="31">
        <v>43480</v>
      </c>
    </row>
    <row r="37" spans="1:68" x14ac:dyDescent="0.35">
      <c r="A37" s="25" t="str">
        <f>LEFT(Table1[[#This Row],[Level]],2)&amp;"-"&amp;Table1[[#This Row],[Seq]]</f>
        <v>L2-27</v>
      </c>
      <c r="B37" s="9" t="s">
        <v>353</v>
      </c>
      <c r="C37" s="10">
        <f>IFERROR(IF(AND(Table1[[#This Row],[Level]]=B36,Table1[[#This Row],[Form Name]]=E36),C36,IF(Table1[[#This Row],[Level]]=B36,C36+1,1)),1)</f>
        <v>27</v>
      </c>
      <c r="D37" s="9" t="s">
        <v>370</v>
      </c>
      <c r="E37" s="9" t="s">
        <v>2639</v>
      </c>
      <c r="F37" s="9" t="s">
        <v>2632</v>
      </c>
      <c r="G37" s="9" t="s">
        <v>110</v>
      </c>
      <c r="H37" s="9" t="s">
        <v>20</v>
      </c>
      <c r="I37" s="9" t="s">
        <v>21</v>
      </c>
      <c r="J37" s="9" t="s">
        <v>22</v>
      </c>
      <c r="K37" s="7" t="str">
        <f>IFERROR(VLOOKUP(E37,'Data Owners'!G:H,2,0),VLOOKUP(D37,'Data Owners'!A:D,3,0))</f>
        <v>John Bohrman</v>
      </c>
      <c r="L37" s="30">
        <f t="shared" si="0"/>
        <v>43301</v>
      </c>
      <c r="M37" s="30" t="str">
        <f t="shared" si="1"/>
        <v/>
      </c>
      <c r="N37" s="30"/>
      <c r="O37" s="17" t="s">
        <v>8676</v>
      </c>
      <c r="P37" s="31" t="s">
        <v>384</v>
      </c>
      <c r="Q37" s="31" t="s">
        <v>384</v>
      </c>
      <c r="R37" s="31" t="s">
        <v>384</v>
      </c>
      <c r="S37" s="31" t="s">
        <v>384</v>
      </c>
      <c r="T37" s="31">
        <v>43301</v>
      </c>
      <c r="U37" s="31">
        <v>43230</v>
      </c>
      <c r="V37" s="31">
        <v>43214</v>
      </c>
      <c r="W37" s="31">
        <v>43253</v>
      </c>
      <c r="X37" s="31">
        <v>43300</v>
      </c>
      <c r="Y37" s="31" t="s">
        <v>384</v>
      </c>
      <c r="Z37" s="31" t="s">
        <v>384</v>
      </c>
      <c r="AA37" s="31" t="s">
        <v>384</v>
      </c>
      <c r="AB37" s="31" t="s">
        <v>384</v>
      </c>
      <c r="AC37" s="31">
        <v>43146</v>
      </c>
      <c r="AD37" s="31">
        <v>43112</v>
      </c>
      <c r="AE37" s="31" t="s">
        <v>384</v>
      </c>
      <c r="AF37" s="31">
        <v>43165</v>
      </c>
      <c r="AG37" s="31">
        <v>43165</v>
      </c>
      <c r="AH37" s="31" t="s">
        <v>384</v>
      </c>
      <c r="AI37" s="31"/>
      <c r="AJ37" s="31"/>
      <c r="AK37" s="31" t="s">
        <v>384</v>
      </c>
      <c r="AL37" s="31"/>
      <c r="AM37" s="31"/>
      <c r="AN37" s="31" t="s">
        <v>384</v>
      </c>
      <c r="AO37" s="31"/>
      <c r="AP37" s="31" t="s">
        <v>384</v>
      </c>
      <c r="AQ37" s="31"/>
      <c r="AR37" s="31" t="s">
        <v>11484</v>
      </c>
      <c r="AS37" s="31" t="s">
        <v>11484</v>
      </c>
      <c r="AT37" s="31" t="s">
        <v>11484</v>
      </c>
      <c r="AU37" s="31" t="s">
        <v>11484</v>
      </c>
      <c r="AV37" s="31" t="s">
        <v>11484</v>
      </c>
      <c r="AW37" s="31" t="s">
        <v>11484</v>
      </c>
      <c r="AX37" s="31" t="s">
        <v>11484</v>
      </c>
      <c r="AY37" s="31" t="s">
        <v>11484</v>
      </c>
      <c r="AZ37" s="31" t="s">
        <v>11484</v>
      </c>
      <c r="BA37" s="31" t="s">
        <v>11484</v>
      </c>
      <c r="BB37" s="31" t="s">
        <v>11484</v>
      </c>
      <c r="BC37" s="31" t="s">
        <v>11484</v>
      </c>
      <c r="BD37" s="31" t="s">
        <v>11484</v>
      </c>
      <c r="BE37" s="31" t="s">
        <v>384</v>
      </c>
      <c r="BF37" s="31">
        <v>43165</v>
      </c>
      <c r="BG37" s="31">
        <v>43301</v>
      </c>
      <c r="BH37" s="31">
        <v>43419</v>
      </c>
      <c r="BI37" s="31">
        <v>43419</v>
      </c>
      <c r="BJ37" s="31">
        <v>43419</v>
      </c>
      <c r="BK37" s="31">
        <v>43419</v>
      </c>
      <c r="BL37" s="31">
        <v>43419</v>
      </c>
      <c r="BM37" s="31">
        <v>43480</v>
      </c>
      <c r="BN37" s="31">
        <v>43480</v>
      </c>
      <c r="BO37" s="31">
        <v>43480</v>
      </c>
      <c r="BP37" s="31">
        <v>43480</v>
      </c>
    </row>
    <row r="38" spans="1:68" x14ac:dyDescent="0.35">
      <c r="A38" s="25" t="str">
        <f>LEFT(Table1[[#This Row],[Level]],2)&amp;"-"&amp;Table1[[#This Row],[Seq]]</f>
        <v>L2-28</v>
      </c>
      <c r="B38" s="9" t="s">
        <v>353</v>
      </c>
      <c r="C38" s="10">
        <f>IFERROR(IF(AND(Table1[[#This Row],[Level]]=B37,Table1[[#This Row],[Form Name]]=E37),C37,IF(Table1[[#This Row],[Level]]=B37,C37+1,1)),1)</f>
        <v>28</v>
      </c>
      <c r="D38" s="9" t="s">
        <v>370</v>
      </c>
      <c r="E38" s="9" t="s">
        <v>2640</v>
      </c>
      <c r="F38" s="9" t="s">
        <v>2632</v>
      </c>
      <c r="G38" s="9" t="s">
        <v>110</v>
      </c>
      <c r="H38" s="9" t="s">
        <v>20</v>
      </c>
      <c r="I38" s="9" t="s">
        <v>21</v>
      </c>
      <c r="J38" s="9" t="s">
        <v>22</v>
      </c>
      <c r="K38" s="7" t="str">
        <f>IFERROR(VLOOKUP(E38,'Data Owners'!G:H,2,0),VLOOKUP(D38,'Data Owners'!A:D,3,0))</f>
        <v>John Bohrman</v>
      </c>
      <c r="L38" s="30">
        <f t="shared" si="0"/>
        <v>43301</v>
      </c>
      <c r="M38" s="30" t="str">
        <f t="shared" si="1"/>
        <v/>
      </c>
      <c r="N38" s="30"/>
      <c r="O38" s="17"/>
      <c r="P38" s="31" t="s">
        <v>384</v>
      </c>
      <c r="Q38" s="31" t="s">
        <v>384</v>
      </c>
      <c r="R38" s="31" t="s">
        <v>384</v>
      </c>
      <c r="S38" s="31" t="s">
        <v>384</v>
      </c>
      <c r="T38" s="31">
        <v>43301</v>
      </c>
      <c r="U38" s="31">
        <v>43105</v>
      </c>
      <c r="V38" s="12">
        <v>43214</v>
      </c>
      <c r="W38" s="31">
        <v>43253</v>
      </c>
      <c r="X38" s="31">
        <v>43300</v>
      </c>
      <c r="Y38" s="31" t="s">
        <v>384</v>
      </c>
      <c r="Z38" s="31" t="s">
        <v>384</v>
      </c>
      <c r="AA38" s="31" t="s">
        <v>384</v>
      </c>
      <c r="AB38" s="31" t="s">
        <v>384</v>
      </c>
      <c r="AC38" s="31">
        <v>43146</v>
      </c>
      <c r="AD38" s="31">
        <v>43146</v>
      </c>
      <c r="AE38" s="31" t="s">
        <v>384</v>
      </c>
      <c r="AF38" s="31">
        <v>43165</v>
      </c>
      <c r="AG38" s="31">
        <v>43165</v>
      </c>
      <c r="AH38" s="31" t="s">
        <v>384</v>
      </c>
      <c r="AI38" s="31"/>
      <c r="AJ38" s="31"/>
      <c r="AK38" s="31" t="s">
        <v>384</v>
      </c>
      <c r="AL38" s="31"/>
      <c r="AM38" s="31"/>
      <c r="AN38" s="31" t="s">
        <v>384</v>
      </c>
      <c r="AO38" s="31"/>
      <c r="AP38" s="31" t="s">
        <v>384</v>
      </c>
      <c r="AQ38" s="31"/>
      <c r="AR38" s="31" t="s">
        <v>11484</v>
      </c>
      <c r="AS38" s="31" t="s">
        <v>11484</v>
      </c>
      <c r="AT38" s="31" t="s">
        <v>11484</v>
      </c>
      <c r="AU38" s="31" t="s">
        <v>11484</v>
      </c>
      <c r="AV38" s="31" t="s">
        <v>11484</v>
      </c>
      <c r="AW38" s="31" t="s">
        <v>11484</v>
      </c>
      <c r="AX38" s="31" t="s">
        <v>11484</v>
      </c>
      <c r="AY38" s="31" t="s">
        <v>11484</v>
      </c>
      <c r="AZ38" s="31" t="s">
        <v>11484</v>
      </c>
      <c r="BA38" s="31" t="s">
        <v>11484</v>
      </c>
      <c r="BB38" s="31" t="s">
        <v>11484</v>
      </c>
      <c r="BC38" s="31" t="s">
        <v>11484</v>
      </c>
      <c r="BD38" s="31" t="s">
        <v>11484</v>
      </c>
      <c r="BE38" s="31" t="s">
        <v>384</v>
      </c>
      <c r="BF38" s="31">
        <v>43165</v>
      </c>
      <c r="BG38" s="31">
        <v>43301</v>
      </c>
      <c r="BH38" s="31">
        <v>43419</v>
      </c>
      <c r="BI38" s="31">
        <v>43419</v>
      </c>
      <c r="BJ38" s="31">
        <v>43419</v>
      </c>
      <c r="BK38" s="31">
        <v>43419</v>
      </c>
      <c r="BL38" s="31">
        <v>43419</v>
      </c>
      <c r="BM38" s="31">
        <v>43480</v>
      </c>
      <c r="BN38" s="31">
        <v>43480</v>
      </c>
      <c r="BO38" s="31">
        <v>43480</v>
      </c>
      <c r="BP38" s="31">
        <v>43480</v>
      </c>
    </row>
    <row r="39" spans="1:68" x14ac:dyDescent="0.35">
      <c r="A39" s="25" t="str">
        <f>LEFT(Table1[[#This Row],[Level]],2)&amp;"-"&amp;Table1[[#This Row],[Seq]]</f>
        <v>L2-29</v>
      </c>
      <c r="B39" s="9" t="s">
        <v>353</v>
      </c>
      <c r="C39" s="10">
        <f>IFERROR(IF(AND(Table1[[#This Row],[Level]]=B38,Table1[[#This Row],[Form Name]]=E38),C38,IF(Table1[[#This Row],[Level]]=B38,C38+1,1)),1)</f>
        <v>29</v>
      </c>
      <c r="D39" s="9" t="s">
        <v>370</v>
      </c>
      <c r="E39" s="9" t="s">
        <v>2641</v>
      </c>
      <c r="F39" s="9" t="s">
        <v>4</v>
      </c>
      <c r="G39" s="9" t="s">
        <v>110</v>
      </c>
      <c r="H39" s="9" t="s">
        <v>20</v>
      </c>
      <c r="I39" s="9" t="s">
        <v>21</v>
      </c>
      <c r="J39" s="9" t="s">
        <v>22</v>
      </c>
      <c r="K39" s="7" t="str">
        <f>IFERROR(VLOOKUP(E39,'Data Owners'!G:H,2,0),VLOOKUP(D39,'Data Owners'!A:D,3,0))</f>
        <v>John Bohrman</v>
      </c>
      <c r="L39" s="30">
        <f t="shared" si="0"/>
        <v>43253</v>
      </c>
      <c r="M39" s="30" t="str">
        <f t="shared" si="1"/>
        <v/>
      </c>
      <c r="N39" s="30"/>
      <c r="O39" s="17"/>
      <c r="P39" s="31" t="s">
        <v>384</v>
      </c>
      <c r="Q39" s="31" t="s">
        <v>384</v>
      </c>
      <c r="R39" s="31" t="s">
        <v>384</v>
      </c>
      <c r="S39" s="31" t="s">
        <v>384</v>
      </c>
      <c r="T39" s="31" t="s">
        <v>384</v>
      </c>
      <c r="U39" s="31">
        <v>43115</v>
      </c>
      <c r="V39" s="12">
        <v>43214</v>
      </c>
      <c r="W39" s="31">
        <v>43253</v>
      </c>
      <c r="X39" s="31" t="s">
        <v>384</v>
      </c>
      <c r="Y39" s="31" t="s">
        <v>384</v>
      </c>
      <c r="Z39" s="31" t="s">
        <v>384</v>
      </c>
      <c r="AA39" s="31" t="s">
        <v>384</v>
      </c>
      <c r="AB39" s="31" t="s">
        <v>384</v>
      </c>
      <c r="AC39" s="31">
        <v>43146</v>
      </c>
      <c r="AD39" s="31">
        <v>43115</v>
      </c>
      <c r="AE39" s="31" t="s">
        <v>384</v>
      </c>
      <c r="AF39" s="31">
        <v>43165</v>
      </c>
      <c r="AG39" s="31">
        <v>43165</v>
      </c>
      <c r="AH39" s="31" t="s">
        <v>384</v>
      </c>
      <c r="AI39" s="31"/>
      <c r="AJ39" s="31"/>
      <c r="AK39" s="31" t="s">
        <v>384</v>
      </c>
      <c r="AL39" s="31"/>
      <c r="AM39" s="31"/>
      <c r="AN39" s="31" t="s">
        <v>384</v>
      </c>
      <c r="AO39" s="31"/>
      <c r="AP39" s="31" t="s">
        <v>384</v>
      </c>
      <c r="AQ39" s="31"/>
      <c r="AR39" s="31" t="s">
        <v>11484</v>
      </c>
      <c r="AS39" s="31" t="s">
        <v>11484</v>
      </c>
      <c r="AT39" s="31" t="s">
        <v>11484</v>
      </c>
      <c r="AU39" s="31" t="s">
        <v>11484</v>
      </c>
      <c r="AV39" s="31" t="s">
        <v>11484</v>
      </c>
      <c r="AW39" s="31" t="s">
        <v>11484</v>
      </c>
      <c r="AX39" s="31" t="s">
        <v>11484</v>
      </c>
      <c r="AY39" s="31" t="s">
        <v>11484</v>
      </c>
      <c r="AZ39" s="31" t="s">
        <v>11484</v>
      </c>
      <c r="BA39" s="31" t="s">
        <v>11484</v>
      </c>
      <c r="BB39" s="31" t="s">
        <v>11484</v>
      </c>
      <c r="BC39" s="31" t="s">
        <v>11484</v>
      </c>
      <c r="BD39" s="31" t="s">
        <v>11484</v>
      </c>
      <c r="BE39" s="31" t="s">
        <v>384</v>
      </c>
      <c r="BF39" s="31">
        <v>43165</v>
      </c>
      <c r="BG39" s="31" t="s">
        <v>384</v>
      </c>
      <c r="BH39" s="31">
        <v>43419</v>
      </c>
      <c r="BI39" s="31">
        <v>43419</v>
      </c>
      <c r="BJ39" s="31">
        <v>43419</v>
      </c>
      <c r="BK39" s="31">
        <v>43419</v>
      </c>
      <c r="BL39" s="31">
        <v>43419</v>
      </c>
      <c r="BM39" s="31" t="s">
        <v>384</v>
      </c>
      <c r="BN39" s="31">
        <v>43480</v>
      </c>
      <c r="BO39" s="31">
        <v>43480</v>
      </c>
      <c r="BP39" s="31">
        <v>43480</v>
      </c>
    </row>
    <row r="40" spans="1:68" x14ac:dyDescent="0.35">
      <c r="A40" s="25" t="str">
        <f>LEFT(Table1[[#This Row],[Level]],2)&amp;"-"&amp;Table1[[#This Row],[Seq]]</f>
        <v>L2-30</v>
      </c>
      <c r="B40" s="9" t="s">
        <v>353</v>
      </c>
      <c r="C40" s="10">
        <f>IFERROR(IF(AND(Table1[[#This Row],[Level]]=B39,Table1[[#This Row],[Form Name]]=E39),C39,IF(Table1[[#This Row],[Level]]=B39,C39+1,1)),1)</f>
        <v>30</v>
      </c>
      <c r="D40" s="9" t="s">
        <v>370</v>
      </c>
      <c r="E40" s="9" t="s">
        <v>2642</v>
      </c>
      <c r="F40" s="9" t="s">
        <v>4</v>
      </c>
      <c r="G40" s="9" t="s">
        <v>110</v>
      </c>
      <c r="H40" s="9" t="s">
        <v>20</v>
      </c>
      <c r="I40" s="9" t="s">
        <v>21</v>
      </c>
      <c r="J40" s="9" t="s">
        <v>22</v>
      </c>
      <c r="K40" s="7" t="str">
        <f>IFERROR(VLOOKUP(E40,'Data Owners'!G:H,2,0),VLOOKUP(D40,'Data Owners'!A:D,3,0))</f>
        <v>John Bohrman</v>
      </c>
      <c r="L40" s="30">
        <f t="shared" si="0"/>
        <v>43253</v>
      </c>
      <c r="M40" s="30" t="str">
        <f t="shared" si="1"/>
        <v/>
      </c>
      <c r="N40" s="30"/>
      <c r="O40" s="17"/>
      <c r="P40" s="31" t="s">
        <v>384</v>
      </c>
      <c r="Q40" s="31" t="s">
        <v>384</v>
      </c>
      <c r="R40" s="31" t="s">
        <v>384</v>
      </c>
      <c r="S40" s="31" t="s">
        <v>384</v>
      </c>
      <c r="T40" s="31" t="s">
        <v>384</v>
      </c>
      <c r="U40" s="31">
        <v>43115</v>
      </c>
      <c r="V40" s="12">
        <v>43214</v>
      </c>
      <c r="W40" s="31">
        <v>43253</v>
      </c>
      <c r="X40" s="31" t="s">
        <v>384</v>
      </c>
      <c r="Y40" s="31" t="s">
        <v>384</v>
      </c>
      <c r="Z40" s="31" t="s">
        <v>384</v>
      </c>
      <c r="AA40" s="31" t="s">
        <v>384</v>
      </c>
      <c r="AB40" s="31" t="s">
        <v>384</v>
      </c>
      <c r="AC40" s="31">
        <v>43146</v>
      </c>
      <c r="AD40" s="31">
        <v>43115</v>
      </c>
      <c r="AE40" s="31" t="s">
        <v>384</v>
      </c>
      <c r="AF40" s="31">
        <v>43165</v>
      </c>
      <c r="AG40" s="31">
        <v>43165</v>
      </c>
      <c r="AH40" s="31" t="s">
        <v>384</v>
      </c>
      <c r="AI40" s="31"/>
      <c r="AJ40" s="31"/>
      <c r="AK40" s="31" t="s">
        <v>384</v>
      </c>
      <c r="AL40" s="31"/>
      <c r="AM40" s="31"/>
      <c r="AN40" s="31" t="s">
        <v>384</v>
      </c>
      <c r="AO40" s="31"/>
      <c r="AP40" s="31" t="s">
        <v>384</v>
      </c>
      <c r="AQ40" s="31"/>
      <c r="AR40" s="31" t="s">
        <v>11484</v>
      </c>
      <c r="AS40" s="31" t="s">
        <v>11484</v>
      </c>
      <c r="AT40" s="31" t="s">
        <v>11484</v>
      </c>
      <c r="AU40" s="31" t="s">
        <v>11484</v>
      </c>
      <c r="AV40" s="31" t="s">
        <v>11484</v>
      </c>
      <c r="AW40" s="31" t="s">
        <v>11484</v>
      </c>
      <c r="AX40" s="31" t="s">
        <v>11484</v>
      </c>
      <c r="AY40" s="31" t="s">
        <v>11484</v>
      </c>
      <c r="AZ40" s="31" t="s">
        <v>11484</v>
      </c>
      <c r="BA40" s="31" t="s">
        <v>11484</v>
      </c>
      <c r="BB40" s="31" t="s">
        <v>11484</v>
      </c>
      <c r="BC40" s="31" t="s">
        <v>11484</v>
      </c>
      <c r="BD40" s="31" t="s">
        <v>11484</v>
      </c>
      <c r="BE40" s="31" t="s">
        <v>384</v>
      </c>
      <c r="BF40" s="31">
        <v>43165</v>
      </c>
      <c r="BG40" s="31" t="s">
        <v>384</v>
      </c>
      <c r="BH40" s="31">
        <v>43419</v>
      </c>
      <c r="BI40" s="31">
        <v>43419</v>
      </c>
      <c r="BJ40" s="31">
        <v>43419</v>
      </c>
      <c r="BK40" s="31">
        <v>43419</v>
      </c>
      <c r="BL40" s="31">
        <v>43419</v>
      </c>
      <c r="BM40" s="31" t="s">
        <v>384</v>
      </c>
      <c r="BN40" s="31">
        <v>43480</v>
      </c>
      <c r="BO40" s="31">
        <v>43480</v>
      </c>
      <c r="BP40" s="31">
        <v>43480</v>
      </c>
    </row>
    <row r="41" spans="1:68" x14ac:dyDescent="0.35">
      <c r="A41" s="25" t="str">
        <f>LEFT(Table1[[#This Row],[Level]],2)&amp;"-"&amp;Table1[[#This Row],[Seq]]</f>
        <v>L2-31</v>
      </c>
      <c r="B41" s="9" t="s">
        <v>353</v>
      </c>
      <c r="C41" s="10">
        <f>IFERROR(IF(AND(Table1[[#This Row],[Level]]=B40,Table1[[#This Row],[Form Name]]=E40),C40,IF(Table1[[#This Row],[Level]]=B40,C40+1,1)),1)</f>
        <v>31</v>
      </c>
      <c r="D41" s="9" t="s">
        <v>370</v>
      </c>
      <c r="E41" s="9" t="s">
        <v>8712</v>
      </c>
      <c r="F41" s="9" t="s">
        <v>2632</v>
      </c>
      <c r="G41" s="9" t="s">
        <v>110</v>
      </c>
      <c r="H41" s="9" t="s">
        <v>20</v>
      </c>
      <c r="I41" s="9" t="s">
        <v>21</v>
      </c>
      <c r="J41" s="9" t="s">
        <v>22</v>
      </c>
      <c r="K41" s="7" t="str">
        <f>IFERROR(VLOOKUP(E41,'Data Owners'!G:H,2,0),VLOOKUP(D41,'Data Owners'!A:D,3,0))</f>
        <v>John Bohrman</v>
      </c>
      <c r="L41" s="30">
        <f t="shared" si="0"/>
        <v>43301</v>
      </c>
      <c r="M41" s="30" t="str">
        <f t="shared" si="1"/>
        <v>N/A</v>
      </c>
      <c r="N41" s="30"/>
      <c r="O41" s="17"/>
      <c r="P41" s="31" t="s">
        <v>384</v>
      </c>
      <c r="Q41" s="31" t="s">
        <v>384</v>
      </c>
      <c r="R41" s="31" t="s">
        <v>384</v>
      </c>
      <c r="S41" s="31" t="s">
        <v>384</v>
      </c>
      <c r="T41" s="31">
        <v>43118</v>
      </c>
      <c r="U41" s="31">
        <v>43118</v>
      </c>
      <c r="V41" s="31">
        <v>43301</v>
      </c>
      <c r="W41" s="31">
        <v>43118</v>
      </c>
      <c r="X41" s="31">
        <v>43118</v>
      </c>
      <c r="Y41" s="31">
        <v>43253</v>
      </c>
      <c r="Z41" s="31">
        <v>43253</v>
      </c>
      <c r="AA41" s="31">
        <v>43253</v>
      </c>
      <c r="AB41" s="31">
        <v>43253</v>
      </c>
      <c r="AC41" s="31">
        <v>43118</v>
      </c>
      <c r="AD41" s="31">
        <v>43118</v>
      </c>
      <c r="AE41" s="31" t="s">
        <v>384</v>
      </c>
      <c r="AF41" s="31" t="s">
        <v>384</v>
      </c>
      <c r="AG41" s="31" t="s">
        <v>384</v>
      </c>
      <c r="AH41" s="31" t="s">
        <v>384</v>
      </c>
      <c r="AI41" s="31" t="s">
        <v>384</v>
      </c>
      <c r="AJ41" s="31" t="s">
        <v>384</v>
      </c>
      <c r="AK41" s="31" t="s">
        <v>384</v>
      </c>
      <c r="AL41" s="31" t="s">
        <v>384</v>
      </c>
      <c r="AM41" s="31" t="s">
        <v>384</v>
      </c>
      <c r="AN41" s="31" t="s">
        <v>384</v>
      </c>
      <c r="AO41" s="31" t="s">
        <v>384</v>
      </c>
      <c r="AP41" s="31" t="s">
        <v>384</v>
      </c>
      <c r="AQ41" s="31" t="s">
        <v>384</v>
      </c>
      <c r="AR41" s="31" t="s">
        <v>384</v>
      </c>
      <c r="AS41" s="31" t="s">
        <v>384</v>
      </c>
      <c r="AT41" s="31" t="s">
        <v>384</v>
      </c>
      <c r="AU41" s="31" t="s">
        <v>384</v>
      </c>
      <c r="AV41" s="31" t="s">
        <v>384</v>
      </c>
      <c r="AW41" s="31" t="s">
        <v>384</v>
      </c>
      <c r="AX41" s="31" t="s">
        <v>384</v>
      </c>
      <c r="AY41" s="31" t="s">
        <v>384</v>
      </c>
      <c r="AZ41" s="31" t="s">
        <v>384</v>
      </c>
      <c r="BA41" s="31" t="s">
        <v>384</v>
      </c>
      <c r="BB41" s="31" t="s">
        <v>384</v>
      </c>
      <c r="BC41" s="31" t="s">
        <v>384</v>
      </c>
      <c r="BD41" s="31" t="s">
        <v>384</v>
      </c>
      <c r="BE41" s="31" t="s">
        <v>384</v>
      </c>
      <c r="BF41" s="31" t="s">
        <v>384</v>
      </c>
      <c r="BG41" s="31">
        <v>43118</v>
      </c>
      <c r="BH41" s="31" t="s">
        <v>384</v>
      </c>
      <c r="BI41" s="31" t="s">
        <v>384</v>
      </c>
      <c r="BJ41" s="31" t="s">
        <v>384</v>
      </c>
      <c r="BK41" s="31" t="s">
        <v>384</v>
      </c>
      <c r="BL41" s="31" t="s">
        <v>384</v>
      </c>
      <c r="BM41" s="31"/>
      <c r="BN41" s="31" t="s">
        <v>384</v>
      </c>
      <c r="BO41" s="31" t="s">
        <v>384</v>
      </c>
      <c r="BP41" s="31" t="s">
        <v>384</v>
      </c>
    </row>
    <row r="42" spans="1:68" x14ac:dyDescent="0.35">
      <c r="A42" s="25" t="str">
        <f>LEFT(Table1[[#This Row],[Level]],2)&amp;"-"&amp;Table1[[#This Row],[Seq]]</f>
        <v>L2-32</v>
      </c>
      <c r="B42" s="9" t="s">
        <v>353</v>
      </c>
      <c r="C42" s="10">
        <f>IFERROR(IF(AND(Table1[[#This Row],[Level]]=B41,Table1[[#This Row],[Form Name]]=E41),C41,IF(Table1[[#This Row],[Level]]=B41,C41+1,1)),1)</f>
        <v>32</v>
      </c>
      <c r="D42" s="9" t="s">
        <v>370</v>
      </c>
      <c r="E42" s="9" t="s">
        <v>8714</v>
      </c>
      <c r="F42" s="9" t="s">
        <v>2632</v>
      </c>
      <c r="G42" s="9" t="s">
        <v>110</v>
      </c>
      <c r="H42" s="9" t="s">
        <v>20</v>
      </c>
      <c r="I42" s="9" t="s">
        <v>21</v>
      </c>
      <c r="J42" s="9" t="s">
        <v>22</v>
      </c>
      <c r="K42" s="7" t="str">
        <f>IFERROR(VLOOKUP(E42,'Data Owners'!G:H,2,0),VLOOKUP(D42,'Data Owners'!A:D,3,0))</f>
        <v>John Bohrman</v>
      </c>
      <c r="L42" s="30">
        <f t="shared" si="0"/>
        <v>43301</v>
      </c>
      <c r="M42" s="30" t="str">
        <f t="shared" si="1"/>
        <v>N/A</v>
      </c>
      <c r="N42" s="30"/>
      <c r="O42" s="17"/>
      <c r="P42" s="31" t="s">
        <v>384</v>
      </c>
      <c r="Q42" s="31" t="s">
        <v>384</v>
      </c>
      <c r="R42" s="31" t="s">
        <v>384</v>
      </c>
      <c r="S42" s="31" t="s">
        <v>384</v>
      </c>
      <c r="T42" s="31">
        <v>43118</v>
      </c>
      <c r="U42" s="31">
        <v>43118</v>
      </c>
      <c r="V42" s="31">
        <v>43301</v>
      </c>
      <c r="W42" s="31">
        <v>43118</v>
      </c>
      <c r="X42" s="31">
        <v>43118</v>
      </c>
      <c r="Y42" s="31">
        <v>43253</v>
      </c>
      <c r="Z42" s="31">
        <v>43253</v>
      </c>
      <c r="AA42" s="31">
        <v>43253</v>
      </c>
      <c r="AB42" s="31">
        <v>43253</v>
      </c>
      <c r="AC42" s="31">
        <v>43118</v>
      </c>
      <c r="AD42" s="31">
        <v>43118</v>
      </c>
      <c r="AE42" s="31" t="s">
        <v>384</v>
      </c>
      <c r="AF42" s="31" t="s">
        <v>384</v>
      </c>
      <c r="AG42" s="31" t="s">
        <v>384</v>
      </c>
      <c r="AH42" s="31" t="s">
        <v>384</v>
      </c>
      <c r="AI42" s="31" t="s">
        <v>384</v>
      </c>
      <c r="AJ42" s="31" t="s">
        <v>384</v>
      </c>
      <c r="AK42" s="31" t="s">
        <v>384</v>
      </c>
      <c r="AL42" s="31" t="s">
        <v>384</v>
      </c>
      <c r="AM42" s="31" t="s">
        <v>384</v>
      </c>
      <c r="AN42" s="31" t="s">
        <v>384</v>
      </c>
      <c r="AO42" s="31" t="s">
        <v>384</v>
      </c>
      <c r="AP42" s="31" t="s">
        <v>384</v>
      </c>
      <c r="AQ42" s="31" t="s">
        <v>384</v>
      </c>
      <c r="AR42" s="31" t="s">
        <v>384</v>
      </c>
      <c r="AS42" s="31" t="s">
        <v>384</v>
      </c>
      <c r="AT42" s="31" t="s">
        <v>384</v>
      </c>
      <c r="AU42" s="31" t="s">
        <v>384</v>
      </c>
      <c r="AV42" s="31" t="s">
        <v>384</v>
      </c>
      <c r="AW42" s="31" t="s">
        <v>384</v>
      </c>
      <c r="AX42" s="31" t="s">
        <v>384</v>
      </c>
      <c r="AY42" s="31" t="s">
        <v>384</v>
      </c>
      <c r="AZ42" s="31" t="s">
        <v>384</v>
      </c>
      <c r="BA42" s="31" t="s">
        <v>384</v>
      </c>
      <c r="BB42" s="31" t="s">
        <v>384</v>
      </c>
      <c r="BC42" s="31" t="s">
        <v>384</v>
      </c>
      <c r="BD42" s="31" t="s">
        <v>384</v>
      </c>
      <c r="BE42" s="31" t="s">
        <v>384</v>
      </c>
      <c r="BF42" s="31" t="s">
        <v>384</v>
      </c>
      <c r="BG42" s="31">
        <v>43118</v>
      </c>
      <c r="BH42" s="31" t="s">
        <v>384</v>
      </c>
      <c r="BI42" s="31" t="s">
        <v>384</v>
      </c>
      <c r="BJ42" s="31" t="s">
        <v>384</v>
      </c>
      <c r="BK42" s="31" t="s">
        <v>384</v>
      </c>
      <c r="BL42" s="31" t="s">
        <v>384</v>
      </c>
      <c r="BM42" s="31"/>
      <c r="BN42" s="31" t="s">
        <v>384</v>
      </c>
      <c r="BO42" s="31" t="s">
        <v>384</v>
      </c>
      <c r="BP42" s="31" t="s">
        <v>384</v>
      </c>
    </row>
    <row r="43" spans="1:68" x14ac:dyDescent="0.35">
      <c r="A43" s="25" t="str">
        <f>LEFT(Table1[[#This Row],[Level]],2)&amp;"-"&amp;Table1[[#This Row],[Seq]]</f>
        <v>L2-33</v>
      </c>
      <c r="B43" s="9" t="s">
        <v>353</v>
      </c>
      <c r="C43" s="10">
        <f>IFERROR(IF(AND(Table1[[#This Row],[Level]]=B42,Table1[[#This Row],[Form Name]]=E42),C42,IF(Table1[[#This Row],[Level]]=B42,C42+1,1)),1)</f>
        <v>33</v>
      </c>
      <c r="D43" s="9" t="s">
        <v>370</v>
      </c>
      <c r="E43" s="9" t="s">
        <v>8713</v>
      </c>
      <c r="F43" s="9" t="s">
        <v>2632</v>
      </c>
      <c r="G43" s="9" t="s">
        <v>110</v>
      </c>
      <c r="H43" s="9" t="s">
        <v>20</v>
      </c>
      <c r="I43" s="9" t="s">
        <v>21</v>
      </c>
      <c r="J43" s="9" t="s">
        <v>22</v>
      </c>
      <c r="K43" s="7" t="str">
        <f>IFERROR(VLOOKUP(E43,'Data Owners'!G:H,2,0),VLOOKUP(D43,'Data Owners'!A:D,3,0))</f>
        <v>John Bohrman</v>
      </c>
      <c r="L43" s="30">
        <f t="shared" si="0"/>
        <v>43301</v>
      </c>
      <c r="M43" s="30" t="str">
        <f t="shared" si="1"/>
        <v>N/A</v>
      </c>
      <c r="N43" s="30"/>
      <c r="O43" s="17"/>
      <c r="P43" s="31" t="s">
        <v>384</v>
      </c>
      <c r="Q43" s="31" t="s">
        <v>384</v>
      </c>
      <c r="R43" s="31" t="s">
        <v>384</v>
      </c>
      <c r="S43" s="31" t="s">
        <v>384</v>
      </c>
      <c r="T43" s="31">
        <v>43118</v>
      </c>
      <c r="U43" s="31">
        <v>43118</v>
      </c>
      <c r="V43" s="31">
        <v>43301</v>
      </c>
      <c r="W43" s="31">
        <v>43118</v>
      </c>
      <c r="X43" s="31">
        <v>43118</v>
      </c>
      <c r="Y43" s="31">
        <v>43253</v>
      </c>
      <c r="Z43" s="31">
        <v>43253</v>
      </c>
      <c r="AA43" s="31">
        <v>43253</v>
      </c>
      <c r="AB43" s="31">
        <v>43253</v>
      </c>
      <c r="AC43" s="31">
        <v>43118</v>
      </c>
      <c r="AD43" s="31">
        <v>43118</v>
      </c>
      <c r="AE43" s="31" t="s">
        <v>384</v>
      </c>
      <c r="AF43" s="31" t="s">
        <v>384</v>
      </c>
      <c r="AG43" s="31" t="s">
        <v>384</v>
      </c>
      <c r="AH43" s="31" t="s">
        <v>384</v>
      </c>
      <c r="AI43" s="31" t="s">
        <v>384</v>
      </c>
      <c r="AJ43" s="31" t="s">
        <v>384</v>
      </c>
      <c r="AK43" s="31" t="s">
        <v>384</v>
      </c>
      <c r="AL43" s="31" t="s">
        <v>384</v>
      </c>
      <c r="AM43" s="31" t="s">
        <v>384</v>
      </c>
      <c r="AN43" s="31" t="s">
        <v>384</v>
      </c>
      <c r="AO43" s="31" t="s">
        <v>384</v>
      </c>
      <c r="AP43" s="31" t="s">
        <v>384</v>
      </c>
      <c r="AQ43" s="31" t="s">
        <v>384</v>
      </c>
      <c r="AR43" s="31" t="s">
        <v>384</v>
      </c>
      <c r="AS43" s="31" t="s">
        <v>384</v>
      </c>
      <c r="AT43" s="31" t="s">
        <v>384</v>
      </c>
      <c r="AU43" s="31" t="s">
        <v>384</v>
      </c>
      <c r="AV43" s="31" t="s">
        <v>384</v>
      </c>
      <c r="AW43" s="31" t="s">
        <v>384</v>
      </c>
      <c r="AX43" s="31" t="s">
        <v>384</v>
      </c>
      <c r="AY43" s="31" t="s">
        <v>384</v>
      </c>
      <c r="AZ43" s="31" t="s">
        <v>384</v>
      </c>
      <c r="BA43" s="31" t="s">
        <v>384</v>
      </c>
      <c r="BB43" s="31" t="s">
        <v>384</v>
      </c>
      <c r="BC43" s="31" t="s">
        <v>384</v>
      </c>
      <c r="BD43" s="31" t="s">
        <v>384</v>
      </c>
      <c r="BE43" s="31" t="s">
        <v>384</v>
      </c>
      <c r="BF43" s="31" t="s">
        <v>384</v>
      </c>
      <c r="BG43" s="31">
        <v>43118</v>
      </c>
      <c r="BH43" s="31" t="s">
        <v>384</v>
      </c>
      <c r="BI43" s="31" t="s">
        <v>384</v>
      </c>
      <c r="BJ43" s="31" t="s">
        <v>384</v>
      </c>
      <c r="BK43" s="31" t="s">
        <v>384</v>
      </c>
      <c r="BL43" s="31" t="s">
        <v>384</v>
      </c>
      <c r="BM43" s="31"/>
      <c r="BN43" s="31" t="s">
        <v>384</v>
      </c>
      <c r="BO43" s="31" t="s">
        <v>384</v>
      </c>
      <c r="BP43" s="31" t="s">
        <v>384</v>
      </c>
    </row>
    <row r="44" spans="1:68" x14ac:dyDescent="0.35">
      <c r="A44" s="25" t="str">
        <f>LEFT(Table1[[#This Row],[Level]],2)&amp;"-"&amp;Table1[[#This Row],[Seq]]</f>
        <v>L2-34</v>
      </c>
      <c r="B44" s="9" t="s">
        <v>353</v>
      </c>
      <c r="C44" s="10">
        <f>IFERROR(IF(AND(Table1[[#This Row],[Level]]=B43,Table1[[#This Row],[Form Name]]=E43),C43,IF(Table1[[#This Row],[Level]]=B43,C43+1,1)),1)</f>
        <v>34</v>
      </c>
      <c r="D44" s="9" t="s">
        <v>370</v>
      </c>
      <c r="E44" s="9" t="s">
        <v>8719</v>
      </c>
      <c r="F44" s="9" t="s">
        <v>2632</v>
      </c>
      <c r="G44" s="9" t="s">
        <v>110</v>
      </c>
      <c r="H44" s="9" t="s">
        <v>20</v>
      </c>
      <c r="I44" s="9" t="s">
        <v>21</v>
      </c>
      <c r="J44" s="9" t="s">
        <v>22</v>
      </c>
      <c r="K44" s="7" t="str">
        <f>IFERROR(VLOOKUP(E44,'Data Owners'!G:H,2,0),VLOOKUP(D44,'Data Owners'!A:D,3,0))</f>
        <v>John Bohrman</v>
      </c>
      <c r="L44" s="30">
        <f t="shared" si="0"/>
        <v>43301</v>
      </c>
      <c r="M44" s="30" t="str">
        <f t="shared" si="1"/>
        <v>N/A</v>
      </c>
      <c r="N44" s="30"/>
      <c r="O44" s="17"/>
      <c r="P44" s="31" t="s">
        <v>384</v>
      </c>
      <c r="Q44" s="31" t="s">
        <v>384</v>
      </c>
      <c r="R44" s="31" t="s">
        <v>384</v>
      </c>
      <c r="S44" s="31" t="s">
        <v>384</v>
      </c>
      <c r="T44" s="31" t="s">
        <v>384</v>
      </c>
      <c r="U44" s="31">
        <v>43301</v>
      </c>
      <c r="V44" s="31">
        <v>43301</v>
      </c>
      <c r="W44" s="31">
        <v>43253</v>
      </c>
      <c r="X44" s="31">
        <v>43253</v>
      </c>
      <c r="Y44" s="31">
        <v>43253</v>
      </c>
      <c r="Z44" s="31">
        <v>43253</v>
      </c>
      <c r="AA44" s="31">
        <v>43253</v>
      </c>
      <c r="AB44" s="31">
        <v>43253</v>
      </c>
      <c r="AC44" s="31">
        <v>43118</v>
      </c>
      <c r="AD44" s="31">
        <v>43118</v>
      </c>
      <c r="AE44" s="31" t="s">
        <v>384</v>
      </c>
      <c r="AF44" s="31" t="s">
        <v>384</v>
      </c>
      <c r="AG44" s="31" t="s">
        <v>384</v>
      </c>
      <c r="AH44" s="31" t="s">
        <v>384</v>
      </c>
      <c r="AI44" s="31" t="s">
        <v>384</v>
      </c>
      <c r="AJ44" s="31" t="s">
        <v>384</v>
      </c>
      <c r="AK44" s="31" t="s">
        <v>384</v>
      </c>
      <c r="AL44" s="31" t="s">
        <v>384</v>
      </c>
      <c r="AM44" s="31" t="s">
        <v>384</v>
      </c>
      <c r="AN44" s="31" t="s">
        <v>384</v>
      </c>
      <c r="AO44" s="31" t="s">
        <v>384</v>
      </c>
      <c r="AP44" s="31" t="s">
        <v>384</v>
      </c>
      <c r="AQ44" s="31" t="s">
        <v>384</v>
      </c>
      <c r="AR44" s="31" t="s">
        <v>384</v>
      </c>
      <c r="AS44" s="31" t="s">
        <v>384</v>
      </c>
      <c r="AT44" s="31" t="s">
        <v>384</v>
      </c>
      <c r="AU44" s="31" t="s">
        <v>384</v>
      </c>
      <c r="AV44" s="31" t="s">
        <v>384</v>
      </c>
      <c r="AW44" s="31" t="s">
        <v>384</v>
      </c>
      <c r="AX44" s="31" t="s">
        <v>384</v>
      </c>
      <c r="AY44" s="31" t="s">
        <v>384</v>
      </c>
      <c r="AZ44" s="31" t="s">
        <v>384</v>
      </c>
      <c r="BA44" s="31" t="s">
        <v>384</v>
      </c>
      <c r="BB44" s="31" t="s">
        <v>384</v>
      </c>
      <c r="BC44" s="31" t="s">
        <v>384</v>
      </c>
      <c r="BD44" s="31" t="s">
        <v>384</v>
      </c>
      <c r="BE44" s="31" t="s">
        <v>384</v>
      </c>
      <c r="BF44" s="31" t="s">
        <v>384</v>
      </c>
      <c r="BG44" s="31" t="s">
        <v>384</v>
      </c>
      <c r="BH44" s="31">
        <v>43419</v>
      </c>
      <c r="BI44" s="31">
        <v>43419</v>
      </c>
      <c r="BJ44" s="31">
        <v>43419</v>
      </c>
      <c r="BK44" s="31">
        <v>43419</v>
      </c>
      <c r="BL44" s="31">
        <v>43419</v>
      </c>
      <c r="BM44" s="31" t="s">
        <v>384</v>
      </c>
      <c r="BN44" s="31">
        <v>43500</v>
      </c>
      <c r="BO44" s="31">
        <v>43500</v>
      </c>
      <c r="BP44" s="31">
        <v>43500</v>
      </c>
    </row>
    <row r="45" spans="1:68" x14ac:dyDescent="0.35">
      <c r="A45" s="25" t="str">
        <f>LEFT(Table1[[#This Row],[Level]],2)&amp;"-"&amp;Table1[[#This Row],[Seq]]</f>
        <v>L2-35</v>
      </c>
      <c r="B45" s="9" t="s">
        <v>353</v>
      </c>
      <c r="C45" s="10">
        <f>IFERROR(IF(AND(Table1[[#This Row],[Level]]=B44,Table1[[#This Row],[Form Name]]=E44),C44,IF(Table1[[#This Row],[Level]]=B44,C44+1,1)),1)</f>
        <v>35</v>
      </c>
      <c r="D45" s="9" t="s">
        <v>371</v>
      </c>
      <c r="E45" s="9" t="s">
        <v>93</v>
      </c>
      <c r="F45" s="9" t="s">
        <v>2632</v>
      </c>
      <c r="G45" s="9" t="s">
        <v>114</v>
      </c>
      <c r="H45" s="9" t="s">
        <v>20</v>
      </c>
      <c r="I45" s="9" t="s">
        <v>21</v>
      </c>
      <c r="J45" s="9" t="s">
        <v>22</v>
      </c>
      <c r="K45" s="7" t="str">
        <f>IFERROR(VLOOKUP(E45,'Data Owners'!G:H,2,0),VLOOKUP(D45,'Data Owners'!A:D,3,0))</f>
        <v>Julie Ramirez</v>
      </c>
      <c r="L45" s="30">
        <f t="shared" si="0"/>
        <v>43378</v>
      </c>
      <c r="M45" s="30">
        <f t="shared" si="1"/>
        <v>43529</v>
      </c>
      <c r="N45" s="30"/>
      <c r="O45" s="11" t="s">
        <v>2636</v>
      </c>
      <c r="P45" s="31" t="s">
        <v>384</v>
      </c>
      <c r="Q45" s="31" t="s">
        <v>384</v>
      </c>
      <c r="R45" s="31" t="s">
        <v>384</v>
      </c>
      <c r="S45" s="31" t="s">
        <v>384</v>
      </c>
      <c r="T45" s="31">
        <v>43378</v>
      </c>
      <c r="U45" s="31">
        <v>43378</v>
      </c>
      <c r="V45" s="31">
        <v>43208</v>
      </c>
      <c r="W45" s="31">
        <v>43378</v>
      </c>
      <c r="X45" s="31">
        <v>43115</v>
      </c>
      <c r="Y45" s="31">
        <v>43172</v>
      </c>
      <c r="Z45" s="31">
        <v>43172</v>
      </c>
      <c r="AA45" s="31">
        <v>43172</v>
      </c>
      <c r="AB45" s="31">
        <v>43172</v>
      </c>
      <c r="AC45" s="31">
        <v>43115</v>
      </c>
      <c r="AD45" s="31">
        <v>43378</v>
      </c>
      <c r="AE45" s="31" t="s">
        <v>384</v>
      </c>
      <c r="AF45" s="31">
        <v>43165</v>
      </c>
      <c r="AG45" s="31">
        <v>43165</v>
      </c>
      <c r="AH45" s="31" t="s">
        <v>384</v>
      </c>
      <c r="AI45" s="31" t="s">
        <v>384</v>
      </c>
      <c r="AJ45" s="31" t="s">
        <v>384</v>
      </c>
      <c r="AK45" s="31" t="s">
        <v>384</v>
      </c>
      <c r="AL45" s="31">
        <v>43529</v>
      </c>
      <c r="AM45" s="31" t="s">
        <v>384</v>
      </c>
      <c r="AN45" s="31" t="s">
        <v>384</v>
      </c>
      <c r="AO45" s="31" t="s">
        <v>384</v>
      </c>
      <c r="AP45" s="31" t="s">
        <v>384</v>
      </c>
      <c r="AQ45" s="31" t="s">
        <v>384</v>
      </c>
      <c r="AR45" s="31" t="s">
        <v>11484</v>
      </c>
      <c r="AS45" s="31" t="s">
        <v>11484</v>
      </c>
      <c r="AT45" s="31" t="s">
        <v>11484</v>
      </c>
      <c r="AU45" s="31" t="s">
        <v>11484</v>
      </c>
      <c r="AV45" s="31" t="s">
        <v>11484</v>
      </c>
      <c r="AW45" s="31" t="s">
        <v>11484</v>
      </c>
      <c r="AX45" s="31" t="s">
        <v>11484</v>
      </c>
      <c r="AY45" s="31" t="s">
        <v>11484</v>
      </c>
      <c r="AZ45" s="31" t="s">
        <v>11484</v>
      </c>
      <c r="BA45" s="31" t="s">
        <v>11484</v>
      </c>
      <c r="BB45" s="31" t="s">
        <v>11484</v>
      </c>
      <c r="BC45" s="31" t="s">
        <v>11484</v>
      </c>
      <c r="BD45" s="31" t="s">
        <v>11484</v>
      </c>
      <c r="BE45" s="31" t="s">
        <v>384</v>
      </c>
      <c r="BF45" s="31">
        <v>43165</v>
      </c>
      <c r="BG45" s="31">
        <v>43378</v>
      </c>
      <c r="BH45" s="31" t="s">
        <v>11703</v>
      </c>
      <c r="BI45" s="31" t="s">
        <v>11703</v>
      </c>
      <c r="BJ45" s="31" t="s">
        <v>11703</v>
      </c>
      <c r="BK45" s="31" t="s">
        <v>11703</v>
      </c>
      <c r="BL45" s="31" t="s">
        <v>11703</v>
      </c>
      <c r="BM45" s="31">
        <v>43480</v>
      </c>
      <c r="BN45" s="31">
        <v>43480</v>
      </c>
      <c r="BO45" s="31" t="s">
        <v>384</v>
      </c>
      <c r="BP45" s="31" t="s">
        <v>384</v>
      </c>
    </row>
    <row r="46" spans="1:68" x14ac:dyDescent="0.35">
      <c r="A46" s="25" t="str">
        <f>LEFT(Table1[[#This Row],[Level]],2)&amp;"-"&amp;Table1[[#This Row],[Seq]]</f>
        <v>L2-36</v>
      </c>
      <c r="B46" s="9" t="s">
        <v>353</v>
      </c>
      <c r="C46" s="10">
        <f>IFERROR(IF(AND(Table1[[#This Row],[Level]]=B45,Table1[[#This Row],[Form Name]]=E45),C45,IF(Table1[[#This Row],[Level]]=B45,C45+1,1)),1)</f>
        <v>36</v>
      </c>
      <c r="D46" s="9" t="s">
        <v>371</v>
      </c>
      <c r="E46" s="9" t="s">
        <v>94</v>
      </c>
      <c r="F46" s="9" t="s">
        <v>4</v>
      </c>
      <c r="G46" s="9" t="s">
        <v>115</v>
      </c>
      <c r="H46" s="9" t="s">
        <v>20</v>
      </c>
      <c r="I46" s="9" t="s">
        <v>47</v>
      </c>
      <c r="J46" s="9" t="s">
        <v>22</v>
      </c>
      <c r="K46" s="7" t="str">
        <f>IFERROR(VLOOKUP(E46,'Data Owners'!G:H,2,0),VLOOKUP(D46,'Data Owners'!A:D,3,0))</f>
        <v>Julie Ramirez</v>
      </c>
      <c r="L46" s="30">
        <f t="shared" si="0"/>
        <v>43378</v>
      </c>
      <c r="M46" s="30">
        <f t="shared" si="1"/>
        <v>43529</v>
      </c>
      <c r="N46" s="30"/>
      <c r="O46" s="11"/>
      <c r="P46" s="31" t="s">
        <v>384</v>
      </c>
      <c r="Q46" s="31" t="s">
        <v>384</v>
      </c>
      <c r="R46" s="31" t="s">
        <v>384</v>
      </c>
      <c r="S46" s="31" t="s">
        <v>384</v>
      </c>
      <c r="T46" s="31" t="s">
        <v>384</v>
      </c>
      <c r="U46" s="31">
        <v>43378</v>
      </c>
      <c r="V46" s="31" t="s">
        <v>384</v>
      </c>
      <c r="W46" s="31" t="s">
        <v>384</v>
      </c>
      <c r="X46" s="31" t="s">
        <v>384</v>
      </c>
      <c r="Y46" s="31" t="s">
        <v>384</v>
      </c>
      <c r="Z46" s="31" t="s">
        <v>384</v>
      </c>
      <c r="AA46" s="31" t="s">
        <v>384</v>
      </c>
      <c r="AB46" s="31" t="s">
        <v>384</v>
      </c>
      <c r="AC46" s="31">
        <v>43123</v>
      </c>
      <c r="AD46" s="31">
        <v>43378</v>
      </c>
      <c r="AE46" s="31" t="s">
        <v>384</v>
      </c>
      <c r="AF46" s="31" t="s">
        <v>384</v>
      </c>
      <c r="AG46" s="31" t="s">
        <v>384</v>
      </c>
      <c r="AH46" s="31" t="s">
        <v>384</v>
      </c>
      <c r="AI46" s="31" t="s">
        <v>384</v>
      </c>
      <c r="AJ46" s="31" t="s">
        <v>384</v>
      </c>
      <c r="AK46" s="31" t="s">
        <v>384</v>
      </c>
      <c r="AL46" s="31">
        <v>43529</v>
      </c>
      <c r="AM46" s="31" t="s">
        <v>384</v>
      </c>
      <c r="AN46" s="31" t="s">
        <v>384</v>
      </c>
      <c r="AO46" s="31" t="s">
        <v>384</v>
      </c>
      <c r="AP46" s="31" t="s">
        <v>384</v>
      </c>
      <c r="AQ46" s="31" t="s">
        <v>384</v>
      </c>
      <c r="AR46" s="31" t="s">
        <v>11484</v>
      </c>
      <c r="AS46" s="31" t="s">
        <v>11484</v>
      </c>
      <c r="AT46" s="31" t="s">
        <v>11484</v>
      </c>
      <c r="AU46" s="31" t="s">
        <v>11484</v>
      </c>
      <c r="AV46" s="31" t="s">
        <v>11484</v>
      </c>
      <c r="AW46" s="31" t="s">
        <v>11484</v>
      </c>
      <c r="AX46" s="31" t="s">
        <v>11484</v>
      </c>
      <c r="AY46" s="31" t="s">
        <v>11484</v>
      </c>
      <c r="AZ46" s="31" t="s">
        <v>11484</v>
      </c>
      <c r="BA46" s="31" t="s">
        <v>11484</v>
      </c>
      <c r="BB46" s="31" t="s">
        <v>11484</v>
      </c>
      <c r="BC46" s="31" t="s">
        <v>11484</v>
      </c>
      <c r="BD46" s="31" t="s">
        <v>11484</v>
      </c>
      <c r="BE46" s="31" t="s">
        <v>384</v>
      </c>
      <c r="BF46" s="31"/>
      <c r="BG46" s="31" t="s">
        <v>384</v>
      </c>
      <c r="BH46" s="31" t="s">
        <v>11703</v>
      </c>
      <c r="BI46" s="31" t="s">
        <v>11703</v>
      </c>
      <c r="BJ46" s="31" t="s">
        <v>11703</v>
      </c>
      <c r="BK46" s="31" t="s">
        <v>11703</v>
      </c>
      <c r="BL46" s="31" t="s">
        <v>11703</v>
      </c>
      <c r="BM46" s="31" t="s">
        <v>384</v>
      </c>
      <c r="BN46" s="31">
        <v>43480</v>
      </c>
      <c r="BO46" s="31" t="s">
        <v>384</v>
      </c>
      <c r="BP46" s="31" t="s">
        <v>384</v>
      </c>
    </row>
    <row r="47" spans="1:68" x14ac:dyDescent="0.35">
      <c r="A47" s="25" t="str">
        <f>LEFT(Table1[[#This Row],[Level]],2)&amp;"-"&amp;Table1[[#This Row],[Seq]]</f>
        <v>L2-37</v>
      </c>
      <c r="B47" s="9" t="s">
        <v>353</v>
      </c>
      <c r="C47" s="10">
        <f>IFERROR(IF(AND(Table1[[#This Row],[Level]]=B46,Table1[[#This Row],[Form Name]]=E46),C46,IF(Table1[[#This Row],[Level]]=B46,C46+1,1)),1)</f>
        <v>37</v>
      </c>
      <c r="D47" s="9" t="s">
        <v>371</v>
      </c>
      <c r="E47" s="9" t="s">
        <v>95</v>
      </c>
      <c r="F47" s="9" t="s">
        <v>4</v>
      </c>
      <c r="G47" s="9" t="s">
        <v>116</v>
      </c>
      <c r="H47" s="9" t="s">
        <v>20</v>
      </c>
      <c r="I47" s="9" t="s">
        <v>21</v>
      </c>
      <c r="J47" s="9" t="s">
        <v>22</v>
      </c>
      <c r="K47" s="7" t="str">
        <f>IFERROR(VLOOKUP(E47,'Data Owners'!G:H,2,0),VLOOKUP(D47,'Data Owners'!A:D,3,0))</f>
        <v>Julie Ramirez</v>
      </c>
      <c r="L47" s="30">
        <f t="shared" si="0"/>
        <v>43173</v>
      </c>
      <c r="M47" s="30">
        <f t="shared" si="1"/>
        <v>43403</v>
      </c>
      <c r="N47" s="30"/>
      <c r="O47" s="11"/>
      <c r="P47" s="31" t="s">
        <v>384</v>
      </c>
      <c r="Q47" s="31" t="s">
        <v>384</v>
      </c>
      <c r="R47" s="31" t="s">
        <v>384</v>
      </c>
      <c r="S47" s="31" t="s">
        <v>384</v>
      </c>
      <c r="T47" s="31" t="s">
        <v>384</v>
      </c>
      <c r="U47" s="31">
        <v>43115</v>
      </c>
      <c r="V47" s="31">
        <v>43173</v>
      </c>
      <c r="W47" s="31" t="s">
        <v>384</v>
      </c>
      <c r="X47" s="31" t="s">
        <v>384</v>
      </c>
      <c r="Y47" s="31" t="s">
        <v>384</v>
      </c>
      <c r="Z47" s="31" t="s">
        <v>384</v>
      </c>
      <c r="AA47" s="31" t="s">
        <v>384</v>
      </c>
      <c r="AB47" s="31" t="s">
        <v>384</v>
      </c>
      <c r="AC47" s="31">
        <v>43115</v>
      </c>
      <c r="AD47" s="31">
        <v>43115</v>
      </c>
      <c r="AE47" s="31" t="s">
        <v>384</v>
      </c>
      <c r="AF47" s="31" t="s">
        <v>384</v>
      </c>
      <c r="AG47" s="31" t="s">
        <v>384</v>
      </c>
      <c r="AH47" s="31" t="s">
        <v>384</v>
      </c>
      <c r="AI47" s="31">
        <v>43403</v>
      </c>
      <c r="AJ47" s="31">
        <v>43403</v>
      </c>
      <c r="AK47" s="31" t="s">
        <v>384</v>
      </c>
      <c r="AL47" s="31">
        <v>43403</v>
      </c>
      <c r="AM47" s="31">
        <v>43403</v>
      </c>
      <c r="AN47" s="31" t="s">
        <v>384</v>
      </c>
      <c r="AO47" s="31">
        <v>43403</v>
      </c>
      <c r="AP47" s="31" t="s">
        <v>384</v>
      </c>
      <c r="AQ47" s="31">
        <v>43403</v>
      </c>
      <c r="AR47" s="31">
        <v>43403</v>
      </c>
      <c r="AS47" s="31" t="s">
        <v>384</v>
      </c>
      <c r="AT47" s="31" t="s">
        <v>384</v>
      </c>
      <c r="AU47" s="31" t="s">
        <v>384</v>
      </c>
      <c r="AV47" s="31" t="s">
        <v>384</v>
      </c>
      <c r="AW47" s="31" t="s">
        <v>384</v>
      </c>
      <c r="AX47" s="31">
        <v>43403</v>
      </c>
      <c r="AY47" s="31" t="s">
        <v>11484</v>
      </c>
      <c r="AZ47" s="31" t="s">
        <v>11484</v>
      </c>
      <c r="BA47" s="31" t="s">
        <v>11484</v>
      </c>
      <c r="BB47" s="31" t="s">
        <v>11484</v>
      </c>
      <c r="BC47" s="31" t="s">
        <v>11484</v>
      </c>
      <c r="BD47" s="31" t="s">
        <v>11484</v>
      </c>
      <c r="BE47" s="31" t="s">
        <v>384</v>
      </c>
      <c r="BF47" s="31"/>
      <c r="BG47" s="31" t="s">
        <v>384</v>
      </c>
      <c r="BH47" s="31">
        <v>43403</v>
      </c>
      <c r="BI47" s="31">
        <v>43403</v>
      </c>
      <c r="BJ47" s="31">
        <v>43403</v>
      </c>
      <c r="BK47" s="31">
        <v>43403</v>
      </c>
      <c r="BL47" s="31">
        <v>43403</v>
      </c>
      <c r="BM47" s="31"/>
      <c r="BN47" s="31">
        <f>Table1[[#This Row],[Seed:
Seed_BKK1]]</f>
        <v>43403</v>
      </c>
      <c r="BO47" s="31">
        <f>Table1[[#This Row],[Seed:
Seed_THQ1]]</f>
        <v>43403</v>
      </c>
      <c r="BP47" s="31">
        <f>Table1[[#This Row],[Seed:
Seed_SIN1]]</f>
        <v>43403</v>
      </c>
    </row>
    <row r="48" spans="1:68" ht="29" x14ac:dyDescent="0.35">
      <c r="A48" s="25" t="str">
        <f>LEFT(Table1[[#This Row],[Level]],2)&amp;"-"&amp;Table1[[#This Row],[Seq]]</f>
        <v>L2-38</v>
      </c>
      <c r="B48" s="9" t="s">
        <v>353</v>
      </c>
      <c r="C48" s="10">
        <f>IFERROR(IF(AND(Table1[[#This Row],[Level]]=B47,Table1[[#This Row],[Form Name]]=E47),C47,IF(Table1[[#This Row],[Level]]=B47,C47+1,1)),1)</f>
        <v>38</v>
      </c>
      <c r="D48" s="9" t="s">
        <v>371</v>
      </c>
      <c r="E48" s="9" t="s">
        <v>96</v>
      </c>
      <c r="F48" s="9" t="s">
        <v>2632</v>
      </c>
      <c r="G48" s="9" t="s">
        <v>117</v>
      </c>
      <c r="H48" s="9" t="s">
        <v>20</v>
      </c>
      <c r="I48" s="9" t="s">
        <v>21</v>
      </c>
      <c r="J48" s="9" t="s">
        <v>22</v>
      </c>
      <c r="K48" s="7" t="str">
        <f>IFERROR(VLOOKUP(E48,'Data Owners'!G:H,2,0),VLOOKUP(D48,'Data Owners'!A:D,3,0))</f>
        <v>Julie Ramirez</v>
      </c>
      <c r="L48" s="30">
        <f t="shared" si="0"/>
        <v>43528</v>
      </c>
      <c r="M48" s="30" t="str">
        <f t="shared" si="1"/>
        <v/>
      </c>
      <c r="N48" s="30"/>
      <c r="O48" s="11" t="s">
        <v>2598</v>
      </c>
      <c r="P48" s="31" t="s">
        <v>384</v>
      </c>
      <c r="Q48" s="31" t="s">
        <v>384</v>
      </c>
      <c r="R48" s="31" t="s">
        <v>384</v>
      </c>
      <c r="S48" s="31" t="s">
        <v>384</v>
      </c>
      <c r="T48" s="31">
        <v>43483</v>
      </c>
      <c r="U48" s="31">
        <v>43221</v>
      </c>
      <c r="V48" s="31">
        <v>43447</v>
      </c>
      <c r="W48" s="31">
        <v>43528</v>
      </c>
      <c r="X48" s="31">
        <v>43500</v>
      </c>
      <c r="Y48" s="31" t="s">
        <v>384</v>
      </c>
      <c r="Z48" s="31" t="s">
        <v>384</v>
      </c>
      <c r="AA48" s="31" t="s">
        <v>384</v>
      </c>
      <c r="AB48" s="31" t="s">
        <v>384</v>
      </c>
      <c r="AC48" s="31">
        <v>43332</v>
      </c>
      <c r="AD48" s="31">
        <v>43332</v>
      </c>
      <c r="AE48" s="31" t="s">
        <v>384</v>
      </c>
      <c r="AF48" s="31" t="s">
        <v>384</v>
      </c>
      <c r="AG48" s="31" t="s">
        <v>384</v>
      </c>
      <c r="AH48" s="31" t="s">
        <v>384</v>
      </c>
      <c r="AI48" s="31"/>
      <c r="AJ48" s="31"/>
      <c r="AK48" s="31" t="s">
        <v>384</v>
      </c>
      <c r="AL48" s="31"/>
      <c r="AM48" s="31"/>
      <c r="AN48" s="31" t="s">
        <v>384</v>
      </c>
      <c r="AO48" s="31"/>
      <c r="AP48" s="31" t="s">
        <v>384</v>
      </c>
      <c r="AQ48" s="31"/>
      <c r="AR48" s="31" t="s">
        <v>11484</v>
      </c>
      <c r="AS48" s="31" t="s">
        <v>11484</v>
      </c>
      <c r="AT48" s="31" t="s">
        <v>11484</v>
      </c>
      <c r="AU48" s="31" t="s">
        <v>11484</v>
      </c>
      <c r="AV48" s="31" t="s">
        <v>11484</v>
      </c>
      <c r="AW48" s="31" t="s">
        <v>11484</v>
      </c>
      <c r="AX48" s="31" t="s">
        <v>11484</v>
      </c>
      <c r="AY48" s="31" t="s">
        <v>11484</v>
      </c>
      <c r="AZ48" s="31" t="s">
        <v>11484</v>
      </c>
      <c r="BA48" s="31" t="s">
        <v>11484</v>
      </c>
      <c r="BB48" s="31" t="s">
        <v>11484</v>
      </c>
      <c r="BC48" s="31" t="s">
        <v>11484</v>
      </c>
      <c r="BD48" s="31" t="s">
        <v>11484</v>
      </c>
      <c r="BE48" s="31" t="s">
        <v>384</v>
      </c>
      <c r="BF48" s="31"/>
      <c r="BG48" s="31">
        <v>43410</v>
      </c>
      <c r="BH48" s="31">
        <v>43410</v>
      </c>
      <c r="BI48" s="31">
        <v>43410</v>
      </c>
      <c r="BJ48" s="31">
        <v>43410</v>
      </c>
      <c r="BK48" s="31">
        <v>43410</v>
      </c>
      <c r="BL48" s="31">
        <v>43410</v>
      </c>
      <c r="BM48" s="31"/>
      <c r="BN48" s="31">
        <v>43485</v>
      </c>
      <c r="BO48" s="31">
        <v>43485</v>
      </c>
      <c r="BP48" s="31">
        <v>43485</v>
      </c>
    </row>
    <row r="49" spans="1:68" x14ac:dyDescent="0.35">
      <c r="A49" s="25" t="str">
        <f>LEFT(Table1[[#This Row],[Level]],2)&amp;"-"&amp;Table1[[#This Row],[Seq]]</f>
        <v>L2-39</v>
      </c>
      <c r="B49" s="9" t="s">
        <v>353</v>
      </c>
      <c r="C49" s="10">
        <f>IFERROR(IF(AND(Table1[[#This Row],[Level]]=B48,Table1[[#This Row],[Form Name]]=E48),C48,IF(Table1[[#This Row],[Level]]=B48,C48+1,1)),1)</f>
        <v>39</v>
      </c>
      <c r="D49" s="9" t="s">
        <v>371</v>
      </c>
      <c r="E49" s="9" t="s">
        <v>97</v>
      </c>
      <c r="F49" s="9" t="s">
        <v>4</v>
      </c>
      <c r="G49" s="9" t="s">
        <v>116</v>
      </c>
      <c r="H49" s="9" t="s">
        <v>20</v>
      </c>
      <c r="I49" s="9" t="s">
        <v>21</v>
      </c>
      <c r="J49" s="9" t="s">
        <v>22</v>
      </c>
      <c r="K49" s="7" t="str">
        <f>IFERROR(VLOOKUP(E49,'Data Owners'!G:H,2,0),VLOOKUP(D49,'Data Owners'!A:D,3,0))</f>
        <v>Julie Ramirez</v>
      </c>
      <c r="L49" s="30">
        <f t="shared" si="0"/>
        <v>43208</v>
      </c>
      <c r="M49" s="30">
        <f t="shared" si="1"/>
        <v>43403</v>
      </c>
      <c r="N49" s="30"/>
      <c r="O49" s="11"/>
      <c r="P49" s="31" t="s">
        <v>384</v>
      </c>
      <c r="Q49" s="31" t="s">
        <v>384</v>
      </c>
      <c r="R49" s="31" t="s">
        <v>384</v>
      </c>
      <c r="S49" s="31" t="s">
        <v>384</v>
      </c>
      <c r="T49" s="31" t="s">
        <v>384</v>
      </c>
      <c r="U49" s="31">
        <v>43116</v>
      </c>
      <c r="V49" s="31">
        <v>43208</v>
      </c>
      <c r="W49" s="31" t="s">
        <v>384</v>
      </c>
      <c r="X49" s="31" t="s">
        <v>384</v>
      </c>
      <c r="Y49" s="31" t="s">
        <v>384</v>
      </c>
      <c r="Z49" s="31" t="s">
        <v>384</v>
      </c>
      <c r="AA49" s="31" t="s">
        <v>384</v>
      </c>
      <c r="AB49" s="31" t="s">
        <v>384</v>
      </c>
      <c r="AC49" s="31">
        <v>43116</v>
      </c>
      <c r="AD49" s="31">
        <v>43116</v>
      </c>
      <c r="AE49" s="31" t="s">
        <v>384</v>
      </c>
      <c r="AF49" s="31" t="s">
        <v>384</v>
      </c>
      <c r="AG49" s="31" t="s">
        <v>384</v>
      </c>
      <c r="AH49" s="31" t="s">
        <v>384</v>
      </c>
      <c r="AI49" s="31">
        <v>43403</v>
      </c>
      <c r="AJ49" s="31">
        <v>43403</v>
      </c>
      <c r="AK49" s="31" t="s">
        <v>384</v>
      </c>
      <c r="AL49" s="31">
        <v>43403</v>
      </c>
      <c r="AM49" s="31">
        <v>43403</v>
      </c>
      <c r="AN49" s="31" t="s">
        <v>384</v>
      </c>
      <c r="AO49" s="31">
        <v>43403</v>
      </c>
      <c r="AP49" s="31" t="s">
        <v>384</v>
      </c>
      <c r="AQ49" s="31">
        <v>43403</v>
      </c>
      <c r="AR49" s="31">
        <v>43403</v>
      </c>
      <c r="AS49" s="31" t="s">
        <v>384</v>
      </c>
      <c r="AT49" s="31" t="s">
        <v>384</v>
      </c>
      <c r="AU49" s="31" t="s">
        <v>384</v>
      </c>
      <c r="AV49" s="31" t="s">
        <v>384</v>
      </c>
      <c r="AW49" s="31" t="s">
        <v>384</v>
      </c>
      <c r="AX49" s="31">
        <v>43403</v>
      </c>
      <c r="AY49" s="31" t="s">
        <v>11484</v>
      </c>
      <c r="AZ49" s="31" t="s">
        <v>11484</v>
      </c>
      <c r="BA49" s="31" t="s">
        <v>11484</v>
      </c>
      <c r="BB49" s="31" t="s">
        <v>11484</v>
      </c>
      <c r="BC49" s="31" t="s">
        <v>11484</v>
      </c>
      <c r="BD49" s="31" t="s">
        <v>11484</v>
      </c>
      <c r="BE49" s="31" t="s">
        <v>384</v>
      </c>
      <c r="BF49" s="31"/>
      <c r="BG49" s="31" t="s">
        <v>384</v>
      </c>
      <c r="BH49" s="31">
        <v>43403</v>
      </c>
      <c r="BI49" s="31">
        <v>43403</v>
      </c>
      <c r="BJ49" s="31">
        <v>43403</v>
      </c>
      <c r="BK49" s="31">
        <v>43403</v>
      </c>
      <c r="BL49" s="31">
        <v>43403</v>
      </c>
      <c r="BM49" s="31"/>
      <c r="BN49" s="31">
        <f>Table1[[#This Row],[Seed:
Seed_BKK1]]</f>
        <v>43403</v>
      </c>
      <c r="BO49" s="31">
        <f>Table1[[#This Row],[Seed:
Seed_THQ1]]</f>
        <v>43403</v>
      </c>
      <c r="BP49" s="31">
        <f>Table1[[#This Row],[Seed:
Seed_SIN1]]</f>
        <v>43403</v>
      </c>
    </row>
    <row r="50" spans="1:68" x14ac:dyDescent="0.35">
      <c r="A50" s="25" t="str">
        <f>LEFT(Table1[[#This Row],[Level]],2)&amp;"-"&amp;Table1[[#This Row],[Seq]]</f>
        <v>L2-40</v>
      </c>
      <c r="B50" s="9" t="s">
        <v>353</v>
      </c>
      <c r="C50" s="10">
        <f>IFERROR(IF(AND(Table1[[#This Row],[Level]]=B49,Table1[[#This Row],[Form Name]]=E49),C49,IF(Table1[[#This Row],[Level]]=B49,C49+1,1)),1)</f>
        <v>40</v>
      </c>
      <c r="D50" s="9" t="s">
        <v>371</v>
      </c>
      <c r="E50" s="9" t="s">
        <v>292</v>
      </c>
      <c r="F50" s="9" t="s">
        <v>4</v>
      </c>
      <c r="G50" s="9" t="s">
        <v>117</v>
      </c>
      <c r="H50" s="9" t="s">
        <v>20</v>
      </c>
      <c r="I50" s="9" t="s">
        <v>21</v>
      </c>
      <c r="J50" s="9" t="s">
        <v>22</v>
      </c>
      <c r="K50" s="7" t="str">
        <f>IFERROR(VLOOKUP(E50,'Data Owners'!G:H,2,0),VLOOKUP(D50,'Data Owners'!A:D,3,0))</f>
        <v>Julie Ramirez</v>
      </c>
      <c r="L50" s="30">
        <f t="shared" si="0"/>
        <v>43300</v>
      </c>
      <c r="M50" s="30">
        <f t="shared" si="1"/>
        <v>43529</v>
      </c>
      <c r="N50" s="30"/>
      <c r="O50" s="11"/>
      <c r="P50" s="31" t="s">
        <v>384</v>
      </c>
      <c r="Q50" s="31" t="s">
        <v>384</v>
      </c>
      <c r="R50" s="31" t="s">
        <v>384</v>
      </c>
      <c r="S50" s="31" t="s">
        <v>384</v>
      </c>
      <c r="T50" s="31" t="s">
        <v>384</v>
      </c>
      <c r="U50" s="31" t="s">
        <v>384</v>
      </c>
      <c r="V50" s="31">
        <v>43165</v>
      </c>
      <c r="W50" s="31">
        <v>43253</v>
      </c>
      <c r="X50" s="31">
        <v>43300</v>
      </c>
      <c r="Y50" s="31" t="s">
        <v>384</v>
      </c>
      <c r="Z50" s="31" t="s">
        <v>384</v>
      </c>
      <c r="AA50" s="31" t="s">
        <v>384</v>
      </c>
      <c r="AB50" s="31" t="s">
        <v>384</v>
      </c>
      <c r="AC50" s="31">
        <v>43104</v>
      </c>
      <c r="AD50" s="31">
        <v>43104</v>
      </c>
      <c r="AE50" s="31" t="s">
        <v>384</v>
      </c>
      <c r="AF50" s="31">
        <v>43529</v>
      </c>
      <c r="AG50" s="31">
        <v>43529</v>
      </c>
      <c r="AH50" s="31" t="s">
        <v>384</v>
      </c>
      <c r="AI50" s="31">
        <v>43529</v>
      </c>
      <c r="AJ50" s="31">
        <v>43529</v>
      </c>
      <c r="AK50" s="31" t="s">
        <v>384</v>
      </c>
      <c r="AL50" s="31">
        <v>43529</v>
      </c>
      <c r="AM50" s="31">
        <v>43529</v>
      </c>
      <c r="AN50" s="31" t="s">
        <v>384</v>
      </c>
      <c r="AO50" s="31">
        <v>43529</v>
      </c>
      <c r="AP50" s="31" t="s">
        <v>384</v>
      </c>
      <c r="AQ50" s="31">
        <v>43529</v>
      </c>
      <c r="AR50" s="31">
        <v>43529</v>
      </c>
      <c r="AS50" s="31">
        <v>43529</v>
      </c>
      <c r="AT50" s="31">
        <v>43529</v>
      </c>
      <c r="AU50" s="31">
        <v>43529</v>
      </c>
      <c r="AV50" s="31">
        <v>43529</v>
      </c>
      <c r="AW50" s="31" t="s">
        <v>384</v>
      </c>
      <c r="AX50" s="31">
        <v>43529</v>
      </c>
      <c r="AY50" s="31" t="s">
        <v>384</v>
      </c>
      <c r="AZ50" s="31">
        <v>43529</v>
      </c>
      <c r="BA50" s="31" t="s">
        <v>384</v>
      </c>
      <c r="BB50" s="31">
        <v>43529</v>
      </c>
      <c r="BC50" s="31" t="s">
        <v>384</v>
      </c>
      <c r="BD50" s="31">
        <v>43529</v>
      </c>
      <c r="BE50" s="31" t="s">
        <v>384</v>
      </c>
      <c r="BF50" s="31">
        <v>43529</v>
      </c>
      <c r="BG50" s="31" t="s">
        <v>384</v>
      </c>
      <c r="BH50" s="31">
        <v>43165</v>
      </c>
      <c r="BI50" s="31">
        <v>43165</v>
      </c>
      <c r="BJ50" s="31">
        <v>43165</v>
      </c>
      <c r="BK50" s="31">
        <v>43165</v>
      </c>
      <c r="BL50" s="31">
        <v>43165</v>
      </c>
      <c r="BM50" s="31"/>
      <c r="BN50" s="31">
        <f>Table1[[#This Row],[Seed:
Seed_BKK1]]</f>
        <v>43529</v>
      </c>
      <c r="BO50" s="31">
        <f>Table1[[#This Row],[Seed:
Seed_THQ1]]</f>
        <v>43529</v>
      </c>
      <c r="BP50" s="31">
        <f>Table1[[#This Row],[Seed:
Seed_SIN1]]</f>
        <v>43529</v>
      </c>
    </row>
    <row r="51" spans="1:68" x14ac:dyDescent="0.35">
      <c r="A51" s="25" t="str">
        <f>LEFT(Table1[[#This Row],[Level]],2)&amp;"-"&amp;Table1[[#This Row],[Seq]]</f>
        <v>L2-41</v>
      </c>
      <c r="B51" s="9" t="s">
        <v>353</v>
      </c>
      <c r="C51" s="10">
        <f>IFERROR(IF(AND(Table1[[#This Row],[Level]]=B50,Table1[[#This Row],[Form Name]]=E50),C50,IF(Table1[[#This Row],[Level]]=B50,C50+1,1)),1)</f>
        <v>41</v>
      </c>
      <c r="D51" s="9" t="s">
        <v>371</v>
      </c>
      <c r="E51" s="9" t="s">
        <v>98</v>
      </c>
      <c r="F51" s="9" t="s">
        <v>4</v>
      </c>
      <c r="G51" s="9" t="s">
        <v>117</v>
      </c>
      <c r="H51" s="9" t="s">
        <v>20</v>
      </c>
      <c r="I51" s="9" t="s">
        <v>21</v>
      </c>
      <c r="J51" s="9" t="s">
        <v>22</v>
      </c>
      <c r="K51" s="7" t="str">
        <f>IFERROR(VLOOKUP(E51,'Data Owners'!G:H,2,0),VLOOKUP(D51,'Data Owners'!A:D,3,0))</f>
        <v>Julie Ramirez</v>
      </c>
      <c r="L51" s="30">
        <f t="shared" si="0"/>
        <v>43221</v>
      </c>
      <c r="M51" s="30">
        <f t="shared" si="1"/>
        <v>43403</v>
      </c>
      <c r="N51" s="30"/>
      <c r="O51" s="17" t="s">
        <v>2636</v>
      </c>
      <c r="P51" s="31" t="s">
        <v>384</v>
      </c>
      <c r="Q51" s="31" t="s">
        <v>384</v>
      </c>
      <c r="R51" s="31" t="s">
        <v>384</v>
      </c>
      <c r="S51" s="31" t="s">
        <v>384</v>
      </c>
      <c r="T51" s="31">
        <v>43118</v>
      </c>
      <c r="U51" s="31">
        <v>43221</v>
      </c>
      <c r="V51" s="31">
        <v>43208</v>
      </c>
      <c r="W51" s="31">
        <v>43118</v>
      </c>
      <c r="X51" s="31">
        <v>43116</v>
      </c>
      <c r="Y51" s="31" t="s">
        <v>384</v>
      </c>
      <c r="Z51" s="31" t="s">
        <v>384</v>
      </c>
      <c r="AA51" s="31" t="s">
        <v>384</v>
      </c>
      <c r="AB51" s="31" t="s">
        <v>384</v>
      </c>
      <c r="AC51" s="31">
        <v>43116</v>
      </c>
      <c r="AD51" s="31">
        <v>43160</v>
      </c>
      <c r="AE51" s="31" t="s">
        <v>384</v>
      </c>
      <c r="AF51" s="31">
        <v>43165</v>
      </c>
      <c r="AG51" s="31">
        <v>43165</v>
      </c>
      <c r="AH51" s="31" t="s">
        <v>384</v>
      </c>
      <c r="AI51" s="31">
        <v>43403</v>
      </c>
      <c r="AJ51" s="31">
        <v>43403</v>
      </c>
      <c r="AK51" s="31" t="s">
        <v>384</v>
      </c>
      <c r="AL51" s="31">
        <v>43403</v>
      </c>
      <c r="AM51" s="31">
        <v>43403</v>
      </c>
      <c r="AN51" s="31" t="s">
        <v>384</v>
      </c>
      <c r="AO51" s="31">
        <v>43403</v>
      </c>
      <c r="AP51" s="31" t="s">
        <v>384</v>
      </c>
      <c r="AQ51" s="31">
        <v>43403</v>
      </c>
      <c r="AR51" s="31">
        <v>43403</v>
      </c>
      <c r="AS51" s="31" t="s">
        <v>384</v>
      </c>
      <c r="AT51" s="31" t="s">
        <v>384</v>
      </c>
      <c r="AU51" s="31" t="s">
        <v>384</v>
      </c>
      <c r="AV51" s="31" t="s">
        <v>384</v>
      </c>
      <c r="AW51" s="31" t="s">
        <v>384</v>
      </c>
      <c r="AX51" s="31">
        <v>43403</v>
      </c>
      <c r="AY51" s="31" t="s">
        <v>11484</v>
      </c>
      <c r="AZ51" s="31" t="s">
        <v>11484</v>
      </c>
      <c r="BA51" s="31" t="s">
        <v>11484</v>
      </c>
      <c r="BB51" s="31" t="s">
        <v>11484</v>
      </c>
      <c r="BC51" s="31" t="s">
        <v>11484</v>
      </c>
      <c r="BD51" s="31" t="s">
        <v>11484</v>
      </c>
      <c r="BE51" s="31" t="s">
        <v>384</v>
      </c>
      <c r="BF51" s="31">
        <v>43165</v>
      </c>
      <c r="BG51" s="31">
        <v>43118</v>
      </c>
      <c r="BH51" s="31">
        <v>43403</v>
      </c>
      <c r="BI51" s="31">
        <v>43403</v>
      </c>
      <c r="BJ51" s="31">
        <v>43403</v>
      </c>
      <c r="BK51" s="31">
        <v>43403</v>
      </c>
      <c r="BL51" s="31">
        <v>43403</v>
      </c>
      <c r="BM51" s="31"/>
      <c r="BN51" s="31">
        <f>Table1[[#This Row],[Seed:
Seed_BKK1]]</f>
        <v>43403</v>
      </c>
      <c r="BO51" s="31">
        <f>Table1[[#This Row],[Seed:
Seed_THQ1]]</f>
        <v>43403</v>
      </c>
      <c r="BP51" s="31">
        <f>Table1[[#This Row],[Seed:
Seed_SIN1]]</f>
        <v>43403</v>
      </c>
    </row>
    <row r="52" spans="1:68" x14ac:dyDescent="0.35">
      <c r="A52" s="25" t="str">
        <f>LEFT(Table1[[#This Row],[Level]],2)&amp;"-"&amp;Table1[[#This Row],[Seq]]</f>
        <v>L2-42</v>
      </c>
      <c r="B52" s="9" t="s">
        <v>353</v>
      </c>
      <c r="C52" s="10">
        <f>IFERROR(IF(AND(Table1[[#This Row],[Level]]=B51,Table1[[#This Row],[Form Name]]=E51),C51,IF(Table1[[#This Row],[Level]]=B51,C51+1,1)),1)</f>
        <v>42</v>
      </c>
      <c r="D52" s="9" t="s">
        <v>371</v>
      </c>
      <c r="E52" s="9" t="s">
        <v>99</v>
      </c>
      <c r="F52" s="9" t="s">
        <v>4</v>
      </c>
      <c r="G52" s="9" t="s">
        <v>117</v>
      </c>
      <c r="H52" s="9" t="s">
        <v>20</v>
      </c>
      <c r="I52" s="9" t="s">
        <v>21</v>
      </c>
      <c r="J52" s="9" t="s">
        <v>22</v>
      </c>
      <c r="K52" s="7" t="str">
        <f>IFERROR(VLOOKUP(E52,'Data Owners'!G:H,2,0),VLOOKUP(D52,'Data Owners'!A:D,3,0))</f>
        <v>Julie Ramirez</v>
      </c>
      <c r="L52" s="30">
        <f t="shared" si="0"/>
        <v>43221</v>
      </c>
      <c r="M52" s="30">
        <f t="shared" si="1"/>
        <v>43403</v>
      </c>
      <c r="N52" s="30"/>
      <c r="O52" s="11"/>
      <c r="P52" s="31" t="s">
        <v>384</v>
      </c>
      <c r="Q52" s="31" t="s">
        <v>384</v>
      </c>
      <c r="R52" s="31" t="s">
        <v>384</v>
      </c>
      <c r="S52" s="31" t="s">
        <v>384</v>
      </c>
      <c r="T52" s="31">
        <v>43116</v>
      </c>
      <c r="U52" s="31">
        <v>43221</v>
      </c>
      <c r="V52" s="31">
        <v>43208</v>
      </c>
      <c r="W52" s="31">
        <v>43116</v>
      </c>
      <c r="X52" s="31">
        <v>43116</v>
      </c>
      <c r="Y52" s="31" t="s">
        <v>384</v>
      </c>
      <c r="Z52" s="31" t="s">
        <v>384</v>
      </c>
      <c r="AA52" s="31" t="s">
        <v>384</v>
      </c>
      <c r="AB52" s="31" t="s">
        <v>384</v>
      </c>
      <c r="AC52" s="31">
        <v>43116</v>
      </c>
      <c r="AD52" s="31">
        <v>43160</v>
      </c>
      <c r="AE52" s="31" t="s">
        <v>384</v>
      </c>
      <c r="AF52" s="31">
        <v>43165</v>
      </c>
      <c r="AG52" s="31">
        <v>43165</v>
      </c>
      <c r="AH52" s="31" t="s">
        <v>384</v>
      </c>
      <c r="AI52" s="31">
        <v>43403</v>
      </c>
      <c r="AJ52" s="31">
        <v>43403</v>
      </c>
      <c r="AK52" s="31" t="s">
        <v>384</v>
      </c>
      <c r="AL52" s="31">
        <v>43403</v>
      </c>
      <c r="AM52" s="31">
        <v>43403</v>
      </c>
      <c r="AN52" s="31" t="s">
        <v>384</v>
      </c>
      <c r="AO52" s="31">
        <v>43403</v>
      </c>
      <c r="AP52" s="31" t="s">
        <v>384</v>
      </c>
      <c r="AQ52" s="31">
        <v>43403</v>
      </c>
      <c r="AR52" s="31">
        <v>43403</v>
      </c>
      <c r="AS52" s="31" t="s">
        <v>384</v>
      </c>
      <c r="AT52" s="31" t="s">
        <v>384</v>
      </c>
      <c r="AU52" s="31" t="s">
        <v>384</v>
      </c>
      <c r="AV52" s="31" t="s">
        <v>384</v>
      </c>
      <c r="AW52" s="31" t="s">
        <v>384</v>
      </c>
      <c r="AX52" s="31">
        <v>43403</v>
      </c>
      <c r="AY52" s="31" t="s">
        <v>11484</v>
      </c>
      <c r="AZ52" s="31" t="s">
        <v>11484</v>
      </c>
      <c r="BA52" s="31" t="s">
        <v>11484</v>
      </c>
      <c r="BB52" s="31" t="s">
        <v>11484</v>
      </c>
      <c r="BC52" s="31" t="s">
        <v>11484</v>
      </c>
      <c r="BD52" s="31" t="s">
        <v>11484</v>
      </c>
      <c r="BE52" s="31" t="s">
        <v>384</v>
      </c>
      <c r="BF52" s="31">
        <v>43165</v>
      </c>
      <c r="BG52" s="31">
        <v>43116</v>
      </c>
      <c r="BH52" s="31">
        <v>43403</v>
      </c>
      <c r="BI52" s="31">
        <v>43403</v>
      </c>
      <c r="BJ52" s="31">
        <v>43403</v>
      </c>
      <c r="BK52" s="31">
        <v>43403</v>
      </c>
      <c r="BL52" s="31">
        <v>43403</v>
      </c>
      <c r="BM52" s="31"/>
      <c r="BN52" s="31">
        <f>Table1[[#This Row],[Seed:
Seed_BKK1]]</f>
        <v>43403</v>
      </c>
      <c r="BO52" s="31">
        <f>Table1[[#This Row],[Seed:
Seed_THQ1]]</f>
        <v>43403</v>
      </c>
      <c r="BP52" s="31">
        <f>Table1[[#This Row],[Seed:
Seed_SIN1]]</f>
        <v>43403</v>
      </c>
    </row>
    <row r="53" spans="1:68" x14ac:dyDescent="0.35">
      <c r="A53" s="25" t="str">
        <f>LEFT(Table1[[#This Row],[Level]],2)&amp;"-"&amp;Table1[[#This Row],[Seq]]</f>
        <v>L2-43</v>
      </c>
      <c r="B53" s="9" t="s">
        <v>353</v>
      </c>
      <c r="C53" s="10">
        <f>IFERROR(IF(AND(Table1[[#This Row],[Level]]=B52,Table1[[#This Row],[Form Name]]=E52),C52,IF(Table1[[#This Row],[Level]]=B52,C52+1,1)),1)</f>
        <v>43</v>
      </c>
      <c r="D53" s="9" t="s">
        <v>371</v>
      </c>
      <c r="E53" s="9" t="s">
        <v>100</v>
      </c>
      <c r="F53" s="9" t="s">
        <v>4</v>
      </c>
      <c r="G53" s="9" t="s">
        <v>117</v>
      </c>
      <c r="H53" s="9" t="s">
        <v>20</v>
      </c>
      <c r="I53" s="9" t="s">
        <v>21</v>
      </c>
      <c r="J53" s="9" t="s">
        <v>22</v>
      </c>
      <c r="K53" s="7" t="str">
        <f>IFERROR(VLOOKUP(E53,'Data Owners'!G:H,2,0),VLOOKUP(D53,'Data Owners'!A:D,3,0))</f>
        <v>Julie Ramirez</v>
      </c>
      <c r="L53" s="30">
        <f t="shared" si="0"/>
        <v>43221</v>
      </c>
      <c r="M53" s="30">
        <f t="shared" si="1"/>
        <v>43403</v>
      </c>
      <c r="N53" s="30"/>
      <c r="O53" s="11"/>
      <c r="P53" s="31" t="s">
        <v>384</v>
      </c>
      <c r="Q53" s="31" t="s">
        <v>384</v>
      </c>
      <c r="R53" s="31" t="s">
        <v>384</v>
      </c>
      <c r="S53" s="31" t="s">
        <v>384</v>
      </c>
      <c r="T53" s="31">
        <v>43116</v>
      </c>
      <c r="U53" s="31">
        <v>43221</v>
      </c>
      <c r="V53" s="31">
        <v>43208</v>
      </c>
      <c r="W53" s="31">
        <v>43116</v>
      </c>
      <c r="X53" s="31">
        <v>43116</v>
      </c>
      <c r="Y53" s="31" t="s">
        <v>384</v>
      </c>
      <c r="Z53" s="31" t="s">
        <v>384</v>
      </c>
      <c r="AA53" s="31" t="s">
        <v>384</v>
      </c>
      <c r="AB53" s="31" t="s">
        <v>384</v>
      </c>
      <c r="AC53" s="31">
        <v>43116</v>
      </c>
      <c r="AD53" s="31">
        <v>43160</v>
      </c>
      <c r="AE53" s="31" t="s">
        <v>384</v>
      </c>
      <c r="AF53" s="31">
        <v>43165</v>
      </c>
      <c r="AG53" s="31">
        <v>43165</v>
      </c>
      <c r="AH53" s="31" t="s">
        <v>384</v>
      </c>
      <c r="AI53" s="31">
        <v>43403</v>
      </c>
      <c r="AJ53" s="31">
        <v>43403</v>
      </c>
      <c r="AK53" s="31" t="s">
        <v>384</v>
      </c>
      <c r="AL53" s="31">
        <v>43403</v>
      </c>
      <c r="AM53" s="31">
        <v>43403</v>
      </c>
      <c r="AN53" s="31" t="s">
        <v>384</v>
      </c>
      <c r="AO53" s="31">
        <v>43403</v>
      </c>
      <c r="AP53" s="31" t="s">
        <v>384</v>
      </c>
      <c r="AQ53" s="31">
        <v>43403</v>
      </c>
      <c r="AR53" s="31">
        <v>43403</v>
      </c>
      <c r="AS53" s="31" t="s">
        <v>384</v>
      </c>
      <c r="AT53" s="31" t="s">
        <v>384</v>
      </c>
      <c r="AU53" s="31" t="s">
        <v>384</v>
      </c>
      <c r="AV53" s="31" t="s">
        <v>384</v>
      </c>
      <c r="AW53" s="31" t="s">
        <v>384</v>
      </c>
      <c r="AX53" s="31">
        <v>43403</v>
      </c>
      <c r="AY53" s="31" t="s">
        <v>11484</v>
      </c>
      <c r="AZ53" s="31" t="s">
        <v>11484</v>
      </c>
      <c r="BA53" s="31" t="s">
        <v>11484</v>
      </c>
      <c r="BB53" s="31" t="s">
        <v>11484</v>
      </c>
      <c r="BC53" s="31" t="s">
        <v>11484</v>
      </c>
      <c r="BD53" s="31" t="s">
        <v>11484</v>
      </c>
      <c r="BE53" s="31" t="s">
        <v>384</v>
      </c>
      <c r="BF53" s="31">
        <v>43165</v>
      </c>
      <c r="BG53" s="31">
        <v>43116</v>
      </c>
      <c r="BH53" s="31">
        <v>43403</v>
      </c>
      <c r="BI53" s="31">
        <v>43403</v>
      </c>
      <c r="BJ53" s="31">
        <v>43403</v>
      </c>
      <c r="BK53" s="31">
        <v>43403</v>
      </c>
      <c r="BL53" s="31">
        <v>43403</v>
      </c>
      <c r="BM53" s="31"/>
      <c r="BN53" s="31">
        <f>Table1[[#This Row],[Seed:
Seed_BKK1]]</f>
        <v>43403</v>
      </c>
      <c r="BO53" s="31">
        <f>Table1[[#This Row],[Seed:
Seed_THQ1]]</f>
        <v>43403</v>
      </c>
      <c r="BP53" s="31">
        <f>Table1[[#This Row],[Seed:
Seed_SIN1]]</f>
        <v>43403</v>
      </c>
    </row>
    <row r="54" spans="1:68" x14ac:dyDescent="0.35">
      <c r="A54" s="25" t="str">
        <f>LEFT(Table1[[#This Row],[Level]],2)&amp;"-"&amp;Table1[[#This Row],[Seq]]</f>
        <v>L2-44</v>
      </c>
      <c r="B54" s="9" t="s">
        <v>353</v>
      </c>
      <c r="C54" s="10">
        <f>IFERROR(IF(AND(Table1[[#This Row],[Level]]=B53,Table1[[#This Row],[Form Name]]=E53),C53,IF(Table1[[#This Row],[Level]]=B53,C53+1,1)),1)</f>
        <v>44</v>
      </c>
      <c r="D54" s="9" t="s">
        <v>371</v>
      </c>
      <c r="E54" s="9" t="s">
        <v>101</v>
      </c>
      <c r="F54" s="9" t="s">
        <v>4</v>
      </c>
      <c r="G54" s="9" t="s">
        <v>116</v>
      </c>
      <c r="H54" s="9" t="s">
        <v>20</v>
      </c>
      <c r="I54" s="9" t="s">
        <v>21</v>
      </c>
      <c r="J54" s="9" t="s">
        <v>22</v>
      </c>
      <c r="K54" s="7" t="str">
        <f>IFERROR(VLOOKUP(E54,'Data Owners'!G:H,2,0),VLOOKUP(D54,'Data Owners'!A:D,3,0))</f>
        <v>Julie Ramirez</v>
      </c>
      <c r="L54" s="30">
        <f t="shared" si="0"/>
        <v>43174</v>
      </c>
      <c r="M54" s="30">
        <f t="shared" si="1"/>
        <v>43403</v>
      </c>
      <c r="N54" s="30"/>
      <c r="O54" s="11"/>
      <c r="P54" s="31" t="s">
        <v>384</v>
      </c>
      <c r="Q54" s="31" t="s">
        <v>384</v>
      </c>
      <c r="R54" s="31" t="s">
        <v>384</v>
      </c>
      <c r="S54" s="31" t="s">
        <v>384</v>
      </c>
      <c r="T54" s="31" t="s">
        <v>384</v>
      </c>
      <c r="U54" s="31">
        <v>43136</v>
      </c>
      <c r="V54" s="31">
        <v>43174</v>
      </c>
      <c r="W54" s="31" t="s">
        <v>384</v>
      </c>
      <c r="X54" s="31" t="s">
        <v>384</v>
      </c>
      <c r="Y54" s="31" t="s">
        <v>384</v>
      </c>
      <c r="Z54" s="31" t="s">
        <v>384</v>
      </c>
      <c r="AA54" s="31" t="s">
        <v>384</v>
      </c>
      <c r="AB54" s="31" t="s">
        <v>384</v>
      </c>
      <c r="AC54" s="31">
        <v>43136</v>
      </c>
      <c r="AD54" s="31">
        <v>43136</v>
      </c>
      <c r="AE54" s="31" t="s">
        <v>384</v>
      </c>
      <c r="AF54" s="31" t="s">
        <v>384</v>
      </c>
      <c r="AG54" s="31" t="s">
        <v>384</v>
      </c>
      <c r="AH54" s="31" t="s">
        <v>384</v>
      </c>
      <c r="AI54" s="31">
        <v>43403</v>
      </c>
      <c r="AJ54" s="31">
        <v>43403</v>
      </c>
      <c r="AK54" s="31" t="s">
        <v>384</v>
      </c>
      <c r="AL54" s="31">
        <v>43403</v>
      </c>
      <c r="AM54" s="31">
        <v>43403</v>
      </c>
      <c r="AN54" s="31" t="s">
        <v>384</v>
      </c>
      <c r="AO54" s="31">
        <v>43403</v>
      </c>
      <c r="AP54" s="31" t="s">
        <v>384</v>
      </c>
      <c r="AQ54" s="31">
        <v>43403</v>
      </c>
      <c r="AR54" s="31">
        <v>43403</v>
      </c>
      <c r="AS54" s="31" t="s">
        <v>384</v>
      </c>
      <c r="AT54" s="31" t="s">
        <v>384</v>
      </c>
      <c r="AU54" s="31" t="s">
        <v>384</v>
      </c>
      <c r="AV54" s="31" t="s">
        <v>384</v>
      </c>
      <c r="AW54" s="31" t="s">
        <v>384</v>
      </c>
      <c r="AX54" s="31">
        <v>43403</v>
      </c>
      <c r="AY54" s="31" t="s">
        <v>11484</v>
      </c>
      <c r="AZ54" s="31" t="s">
        <v>11484</v>
      </c>
      <c r="BA54" s="31" t="s">
        <v>11484</v>
      </c>
      <c r="BB54" s="31" t="s">
        <v>11484</v>
      </c>
      <c r="BC54" s="31" t="s">
        <v>11484</v>
      </c>
      <c r="BD54" s="31" t="s">
        <v>11484</v>
      </c>
      <c r="BE54" s="31" t="s">
        <v>384</v>
      </c>
      <c r="BF54" s="31"/>
      <c r="BG54" s="31" t="s">
        <v>384</v>
      </c>
      <c r="BH54" s="31">
        <v>43403</v>
      </c>
      <c r="BI54" s="31">
        <v>43403</v>
      </c>
      <c r="BJ54" s="31">
        <v>43403</v>
      </c>
      <c r="BK54" s="31">
        <v>43403</v>
      </c>
      <c r="BL54" s="31">
        <v>43403</v>
      </c>
      <c r="BM54" s="31"/>
      <c r="BN54" s="31">
        <f>Table1[[#This Row],[Seed:
Seed_BKK1]]</f>
        <v>43403</v>
      </c>
      <c r="BO54" s="31">
        <f>Table1[[#This Row],[Seed:
Seed_THQ1]]</f>
        <v>43403</v>
      </c>
      <c r="BP54" s="31">
        <f>Table1[[#This Row],[Seed:
Seed_SIN1]]</f>
        <v>43403</v>
      </c>
    </row>
    <row r="55" spans="1:68" x14ac:dyDescent="0.35">
      <c r="A55" s="25" t="str">
        <f>LEFT(Table1[[#This Row],[Level]],2)&amp;"-"&amp;Table1[[#This Row],[Seq]]</f>
        <v>L2-45</v>
      </c>
      <c r="B55" s="9" t="s">
        <v>353</v>
      </c>
      <c r="C55" s="10">
        <f>IFERROR(IF(AND(Table1[[#This Row],[Level]]=B54,Table1[[#This Row],[Form Name]]=E54),C54,IF(Table1[[#This Row],[Level]]=B54,C54+1,1)),1)</f>
        <v>45</v>
      </c>
      <c r="D55" s="9" t="s">
        <v>371</v>
      </c>
      <c r="E55" s="9" t="s">
        <v>279</v>
      </c>
      <c r="F55" s="9" t="s">
        <v>4</v>
      </c>
      <c r="G55" s="9" t="s">
        <v>117</v>
      </c>
      <c r="H55" s="9" t="s">
        <v>20</v>
      </c>
      <c r="I55" s="9" t="s">
        <v>21</v>
      </c>
      <c r="J55" s="9" t="s">
        <v>22</v>
      </c>
      <c r="K55" s="7" t="str">
        <f>IFERROR(VLOOKUP(E55,'Data Owners'!G:H,2,0),VLOOKUP(D55,'Data Owners'!A:D,3,0))</f>
        <v>Julie Ramirez</v>
      </c>
      <c r="L55" s="30">
        <f t="shared" si="0"/>
        <v>43447</v>
      </c>
      <c r="M55" s="30">
        <f t="shared" si="1"/>
        <v>43493</v>
      </c>
      <c r="N55" s="30"/>
      <c r="O55" s="11"/>
      <c r="P55" s="31" t="s">
        <v>384</v>
      </c>
      <c r="Q55" s="31" t="s">
        <v>384</v>
      </c>
      <c r="R55" s="31" t="s">
        <v>384</v>
      </c>
      <c r="S55" s="31" t="s">
        <v>384</v>
      </c>
      <c r="T55" s="31" t="s">
        <v>384</v>
      </c>
      <c r="U55" s="31" t="s">
        <v>384</v>
      </c>
      <c r="V55" s="31">
        <v>43206</v>
      </c>
      <c r="W55" s="31" t="s">
        <v>384</v>
      </c>
      <c r="X55" s="31" t="s">
        <v>384</v>
      </c>
      <c r="Y55" s="31" t="s">
        <v>384</v>
      </c>
      <c r="Z55" s="31" t="s">
        <v>384</v>
      </c>
      <c r="AA55" s="31" t="s">
        <v>384</v>
      </c>
      <c r="AB55" s="31" t="s">
        <v>384</v>
      </c>
      <c r="AC55" s="31">
        <v>43126</v>
      </c>
      <c r="AD55" s="31">
        <v>43447</v>
      </c>
      <c r="AE55" s="31" t="s">
        <v>384</v>
      </c>
      <c r="AF55" s="31">
        <v>43165</v>
      </c>
      <c r="AG55" s="31">
        <v>43165</v>
      </c>
      <c r="AH55" s="31" t="s">
        <v>384</v>
      </c>
      <c r="AI55" s="31" t="s">
        <v>384</v>
      </c>
      <c r="AJ55" s="31" t="s">
        <v>384</v>
      </c>
      <c r="AK55" s="31" t="s">
        <v>384</v>
      </c>
      <c r="AL55" s="31">
        <v>43493</v>
      </c>
      <c r="AM55" s="31" t="s">
        <v>384</v>
      </c>
      <c r="AN55" s="31" t="s">
        <v>384</v>
      </c>
      <c r="AO55" s="31" t="s">
        <v>384</v>
      </c>
      <c r="AP55" s="31" t="s">
        <v>384</v>
      </c>
      <c r="AQ55" s="31" t="s">
        <v>384</v>
      </c>
      <c r="AR55" s="31" t="s">
        <v>11484</v>
      </c>
      <c r="AS55" s="31" t="s">
        <v>11484</v>
      </c>
      <c r="AT55" s="31" t="s">
        <v>11484</v>
      </c>
      <c r="AU55" s="31" t="s">
        <v>11484</v>
      </c>
      <c r="AV55" s="31" t="s">
        <v>11484</v>
      </c>
      <c r="AW55" s="31" t="s">
        <v>11484</v>
      </c>
      <c r="AX55" s="31" t="s">
        <v>11484</v>
      </c>
      <c r="AY55" s="31" t="s">
        <v>11484</v>
      </c>
      <c r="AZ55" s="31" t="s">
        <v>11484</v>
      </c>
      <c r="BA55" s="31" t="s">
        <v>11484</v>
      </c>
      <c r="BB55" s="31" t="s">
        <v>11484</v>
      </c>
      <c r="BC55" s="31" t="s">
        <v>11484</v>
      </c>
      <c r="BD55" s="31" t="s">
        <v>11484</v>
      </c>
      <c r="BE55" s="31" t="s">
        <v>384</v>
      </c>
      <c r="BF55" s="31">
        <v>43165</v>
      </c>
      <c r="BG55" s="31" t="s">
        <v>384</v>
      </c>
      <c r="BH55" s="31" t="s">
        <v>11703</v>
      </c>
      <c r="BI55" s="31" t="s">
        <v>11703</v>
      </c>
      <c r="BJ55" s="31" t="s">
        <v>11703</v>
      </c>
      <c r="BK55" s="31" t="s">
        <v>11703</v>
      </c>
      <c r="BL55" s="31" t="s">
        <v>11703</v>
      </c>
      <c r="BM55" s="31" t="s">
        <v>384</v>
      </c>
      <c r="BN55" s="31">
        <v>43493</v>
      </c>
      <c r="BO55" s="31" t="s">
        <v>384</v>
      </c>
      <c r="BP55" s="31" t="s">
        <v>384</v>
      </c>
    </row>
    <row r="56" spans="1:68" x14ac:dyDescent="0.35">
      <c r="A56" s="25" t="str">
        <f>LEFT(Table1[[#This Row],[Level]],2)&amp;"-"&amp;Table1[[#This Row],[Seq]]</f>
        <v>L2-46</v>
      </c>
      <c r="B56" s="9" t="s">
        <v>353</v>
      </c>
      <c r="C56" s="10">
        <f>IFERROR(IF(AND(Table1[[#This Row],[Level]]=B55,Table1[[#This Row],[Form Name]]=E55),C55,IF(Table1[[#This Row],[Level]]=B55,C55+1,1)),1)</f>
        <v>46</v>
      </c>
      <c r="D56" s="9" t="s">
        <v>371</v>
      </c>
      <c r="E56" s="9" t="s">
        <v>8709</v>
      </c>
      <c r="F56" s="9" t="s">
        <v>2632</v>
      </c>
      <c r="G56" s="9" t="s">
        <v>117</v>
      </c>
      <c r="H56" s="9" t="s">
        <v>20</v>
      </c>
      <c r="I56" s="9" t="s">
        <v>21</v>
      </c>
      <c r="J56" s="9" t="s">
        <v>22</v>
      </c>
      <c r="K56" s="7" t="str">
        <f>IFERROR(VLOOKUP(E56,'Data Owners'!G:H,2,0),VLOOKUP(D56,'Data Owners'!A:D,3,0))</f>
        <v>Julie Ramirez</v>
      </c>
      <c r="L56" s="30">
        <f t="shared" si="0"/>
        <v>43301</v>
      </c>
      <c r="M56" s="30" t="str">
        <f t="shared" si="1"/>
        <v>N/A</v>
      </c>
      <c r="N56" s="30"/>
      <c r="O56" s="17"/>
      <c r="P56" s="31" t="s">
        <v>384</v>
      </c>
      <c r="Q56" s="31" t="s">
        <v>384</v>
      </c>
      <c r="R56" s="31" t="s">
        <v>384</v>
      </c>
      <c r="S56" s="31" t="s">
        <v>384</v>
      </c>
      <c r="T56" s="31">
        <v>43118</v>
      </c>
      <c r="U56" s="31">
        <v>43118</v>
      </c>
      <c r="V56" s="31">
        <v>43301</v>
      </c>
      <c r="W56" s="31">
        <v>43118</v>
      </c>
      <c r="X56" s="31">
        <v>43118</v>
      </c>
      <c r="Y56" s="31" t="s">
        <v>384</v>
      </c>
      <c r="Z56" s="31" t="s">
        <v>384</v>
      </c>
      <c r="AA56" s="31" t="s">
        <v>384</v>
      </c>
      <c r="AB56" s="31" t="s">
        <v>384</v>
      </c>
      <c r="AC56" s="31">
        <v>43118</v>
      </c>
      <c r="AD56" s="31">
        <v>43118</v>
      </c>
      <c r="AE56" s="31" t="s">
        <v>384</v>
      </c>
      <c r="AF56" s="31" t="s">
        <v>384</v>
      </c>
      <c r="AG56" s="31" t="s">
        <v>384</v>
      </c>
      <c r="AH56" s="31" t="s">
        <v>384</v>
      </c>
      <c r="AI56" s="31" t="s">
        <v>384</v>
      </c>
      <c r="AJ56" s="31" t="s">
        <v>384</v>
      </c>
      <c r="AK56" s="31" t="s">
        <v>384</v>
      </c>
      <c r="AL56" s="31" t="s">
        <v>384</v>
      </c>
      <c r="AM56" s="31" t="s">
        <v>384</v>
      </c>
      <c r="AN56" s="31" t="s">
        <v>384</v>
      </c>
      <c r="AO56" s="31" t="s">
        <v>384</v>
      </c>
      <c r="AP56" s="31" t="s">
        <v>384</v>
      </c>
      <c r="AQ56" s="31" t="s">
        <v>384</v>
      </c>
      <c r="AR56" s="31" t="s">
        <v>384</v>
      </c>
      <c r="AS56" s="31" t="s">
        <v>384</v>
      </c>
      <c r="AT56" s="31" t="s">
        <v>384</v>
      </c>
      <c r="AU56" s="31" t="s">
        <v>384</v>
      </c>
      <c r="AV56" s="31" t="s">
        <v>384</v>
      </c>
      <c r="AW56" s="31" t="s">
        <v>384</v>
      </c>
      <c r="AX56" s="31" t="s">
        <v>384</v>
      </c>
      <c r="AY56" s="31" t="s">
        <v>11484</v>
      </c>
      <c r="AZ56" s="31" t="s">
        <v>11484</v>
      </c>
      <c r="BA56" s="31" t="s">
        <v>11484</v>
      </c>
      <c r="BB56" s="31" t="s">
        <v>11484</v>
      </c>
      <c r="BC56" s="31" t="s">
        <v>11484</v>
      </c>
      <c r="BD56" s="31" t="s">
        <v>11484</v>
      </c>
      <c r="BE56" s="31" t="s">
        <v>384</v>
      </c>
      <c r="BF56" s="31" t="s">
        <v>384</v>
      </c>
      <c r="BG56" s="31">
        <v>43118</v>
      </c>
      <c r="BH56" s="31">
        <v>43417</v>
      </c>
      <c r="BI56" s="31">
        <v>43417</v>
      </c>
      <c r="BJ56" s="31">
        <v>43417</v>
      </c>
      <c r="BK56" s="31">
        <v>43417</v>
      </c>
      <c r="BL56" s="31">
        <v>43417</v>
      </c>
      <c r="BM56" s="31"/>
      <c r="BN56" s="31">
        <v>43485</v>
      </c>
      <c r="BO56" s="31">
        <v>43485</v>
      </c>
      <c r="BP56" s="31">
        <v>43485</v>
      </c>
    </row>
    <row r="57" spans="1:68" x14ac:dyDescent="0.35">
      <c r="A57" s="25" t="str">
        <f>LEFT(Table1[[#This Row],[Level]],2)&amp;"-"&amp;Table1[[#This Row],[Seq]]</f>
        <v>L2-47</v>
      </c>
      <c r="B57" s="9" t="s">
        <v>353</v>
      </c>
      <c r="C57" s="10">
        <f>IFERROR(IF(AND(Table1[[#This Row],[Level]]=B56,Table1[[#This Row],[Form Name]]=E56),C56,IF(Table1[[#This Row],[Level]]=B56,C56+1,1)),1)</f>
        <v>47</v>
      </c>
      <c r="D57" s="9" t="s">
        <v>371</v>
      </c>
      <c r="E57" s="9" t="s">
        <v>8710</v>
      </c>
      <c r="F57" s="9" t="s">
        <v>2632</v>
      </c>
      <c r="G57" s="9" t="s">
        <v>117</v>
      </c>
      <c r="H57" s="9" t="s">
        <v>20</v>
      </c>
      <c r="I57" s="9" t="s">
        <v>21</v>
      </c>
      <c r="J57" s="9" t="s">
        <v>22</v>
      </c>
      <c r="K57" s="7" t="str">
        <f>IFERROR(VLOOKUP(E57,'Data Owners'!G:H,2,0),VLOOKUP(D57,'Data Owners'!A:D,3,0))</f>
        <v>Julie Ramirez</v>
      </c>
      <c r="L57" s="30">
        <f t="shared" si="0"/>
        <v>43301</v>
      </c>
      <c r="M57" s="30" t="str">
        <f t="shared" si="1"/>
        <v>N/A</v>
      </c>
      <c r="N57" s="30"/>
      <c r="O57" s="17"/>
      <c r="P57" s="31" t="s">
        <v>384</v>
      </c>
      <c r="Q57" s="31" t="s">
        <v>384</v>
      </c>
      <c r="R57" s="31" t="s">
        <v>384</v>
      </c>
      <c r="S57" s="31" t="s">
        <v>384</v>
      </c>
      <c r="T57" s="31">
        <v>43118</v>
      </c>
      <c r="U57" s="31">
        <v>43118</v>
      </c>
      <c r="V57" s="31">
        <v>43301</v>
      </c>
      <c r="W57" s="31">
        <v>43118</v>
      </c>
      <c r="X57" s="31">
        <v>43118</v>
      </c>
      <c r="Y57" s="31" t="s">
        <v>384</v>
      </c>
      <c r="Z57" s="31" t="s">
        <v>384</v>
      </c>
      <c r="AA57" s="31" t="s">
        <v>384</v>
      </c>
      <c r="AB57" s="31" t="s">
        <v>384</v>
      </c>
      <c r="AC57" s="31">
        <v>43118</v>
      </c>
      <c r="AD57" s="31">
        <v>43118</v>
      </c>
      <c r="AE57" s="31" t="s">
        <v>384</v>
      </c>
      <c r="AF57" s="31" t="s">
        <v>384</v>
      </c>
      <c r="AG57" s="31" t="s">
        <v>384</v>
      </c>
      <c r="AH57" s="31" t="s">
        <v>384</v>
      </c>
      <c r="AI57" s="31" t="s">
        <v>384</v>
      </c>
      <c r="AJ57" s="31" t="s">
        <v>384</v>
      </c>
      <c r="AK57" s="31" t="s">
        <v>384</v>
      </c>
      <c r="AL57" s="31" t="s">
        <v>384</v>
      </c>
      <c r="AM57" s="31" t="s">
        <v>384</v>
      </c>
      <c r="AN57" s="31" t="s">
        <v>384</v>
      </c>
      <c r="AO57" s="31" t="s">
        <v>384</v>
      </c>
      <c r="AP57" s="31" t="s">
        <v>384</v>
      </c>
      <c r="AQ57" s="31" t="s">
        <v>384</v>
      </c>
      <c r="AR57" s="31" t="s">
        <v>384</v>
      </c>
      <c r="AS57" s="31" t="s">
        <v>384</v>
      </c>
      <c r="AT57" s="31" t="s">
        <v>384</v>
      </c>
      <c r="AU57" s="31" t="s">
        <v>384</v>
      </c>
      <c r="AV57" s="31" t="s">
        <v>384</v>
      </c>
      <c r="AW57" s="31" t="s">
        <v>384</v>
      </c>
      <c r="AX57" s="31" t="s">
        <v>384</v>
      </c>
      <c r="AY57" s="31" t="s">
        <v>11484</v>
      </c>
      <c r="AZ57" s="31" t="s">
        <v>11484</v>
      </c>
      <c r="BA57" s="31" t="s">
        <v>11484</v>
      </c>
      <c r="BB57" s="31" t="s">
        <v>11484</v>
      </c>
      <c r="BC57" s="31" t="s">
        <v>11484</v>
      </c>
      <c r="BD57" s="31" t="s">
        <v>11484</v>
      </c>
      <c r="BE57" s="31" t="s">
        <v>384</v>
      </c>
      <c r="BF57" s="31" t="s">
        <v>384</v>
      </c>
      <c r="BG57" s="31">
        <v>43118</v>
      </c>
      <c r="BH57" s="31">
        <v>43417</v>
      </c>
      <c r="BI57" s="31">
        <v>43417</v>
      </c>
      <c r="BJ57" s="31">
        <v>43417</v>
      </c>
      <c r="BK57" s="31">
        <v>43417</v>
      </c>
      <c r="BL57" s="31">
        <v>43417</v>
      </c>
      <c r="BM57" s="31"/>
      <c r="BN57" s="31">
        <v>43485</v>
      </c>
      <c r="BO57" s="31">
        <v>43485</v>
      </c>
      <c r="BP57" s="31">
        <v>43485</v>
      </c>
    </row>
    <row r="58" spans="1:68" x14ac:dyDescent="0.35">
      <c r="A58" s="25" t="str">
        <f>LEFT(Table1[[#This Row],[Level]],2)&amp;"-"&amp;Table1[[#This Row],[Seq]]</f>
        <v>L2-48</v>
      </c>
      <c r="B58" s="9" t="s">
        <v>353</v>
      </c>
      <c r="C58" s="10">
        <f>IFERROR(IF(AND(Table1[[#This Row],[Level]]=B57,Table1[[#This Row],[Form Name]]=E57),C57,IF(Table1[[#This Row],[Level]]=B57,C57+1,1)),1)</f>
        <v>48</v>
      </c>
      <c r="D58" s="9" t="s">
        <v>372</v>
      </c>
      <c r="E58" s="9" t="s">
        <v>103</v>
      </c>
      <c r="F58" s="9" t="s">
        <v>4</v>
      </c>
      <c r="G58" s="9" t="s">
        <v>118</v>
      </c>
      <c r="H58" s="9" t="s">
        <v>20</v>
      </c>
      <c r="I58" s="9" t="s">
        <v>21</v>
      </c>
      <c r="J58" s="9" t="s">
        <v>22</v>
      </c>
      <c r="K58" s="7" t="str">
        <f>IFERROR(VLOOKUP(E58,'Data Owners'!G:H,2,0),VLOOKUP(D58,'Data Owners'!A:D,3,0))</f>
        <v>Jeff Gill</v>
      </c>
      <c r="L58" s="30" t="str">
        <f t="shared" si="0"/>
        <v>N/A</v>
      </c>
      <c r="M58" s="30" t="str">
        <f t="shared" si="1"/>
        <v>N/A</v>
      </c>
      <c r="N58" s="30"/>
      <c r="O58" s="11"/>
      <c r="P58" s="31" t="s">
        <v>384</v>
      </c>
      <c r="Q58" s="31" t="s">
        <v>384</v>
      </c>
      <c r="R58" s="31" t="s">
        <v>384</v>
      </c>
      <c r="S58" s="31" t="s">
        <v>384</v>
      </c>
      <c r="T58" s="31" t="s">
        <v>384</v>
      </c>
      <c r="U58" s="31" t="s">
        <v>384</v>
      </c>
      <c r="V58" s="31" t="s">
        <v>384</v>
      </c>
      <c r="W58" s="31" t="s">
        <v>384</v>
      </c>
      <c r="X58" s="31" t="s">
        <v>384</v>
      </c>
      <c r="Y58" s="31" t="s">
        <v>384</v>
      </c>
      <c r="Z58" s="31" t="s">
        <v>384</v>
      </c>
      <c r="AA58" s="31" t="s">
        <v>384</v>
      </c>
      <c r="AB58" s="31" t="s">
        <v>384</v>
      </c>
      <c r="AC58" s="31" t="s">
        <v>384</v>
      </c>
      <c r="AD58" s="31" t="s">
        <v>384</v>
      </c>
      <c r="AE58" s="31" t="s">
        <v>384</v>
      </c>
      <c r="AF58" s="31" t="s">
        <v>384</v>
      </c>
      <c r="AG58" s="31" t="s">
        <v>384</v>
      </c>
      <c r="AH58" s="31" t="s">
        <v>384</v>
      </c>
      <c r="AI58" s="31" t="s">
        <v>384</v>
      </c>
      <c r="AJ58" s="31" t="s">
        <v>384</v>
      </c>
      <c r="AK58" s="31" t="s">
        <v>384</v>
      </c>
      <c r="AL58" s="31" t="s">
        <v>384</v>
      </c>
      <c r="AM58" s="31" t="s">
        <v>384</v>
      </c>
      <c r="AN58" s="31" t="s">
        <v>384</v>
      </c>
      <c r="AO58" s="31" t="s">
        <v>384</v>
      </c>
      <c r="AP58" s="31" t="s">
        <v>384</v>
      </c>
      <c r="AQ58" s="31" t="s">
        <v>384</v>
      </c>
      <c r="AR58" s="31" t="s">
        <v>384</v>
      </c>
      <c r="AS58" s="31" t="s">
        <v>384</v>
      </c>
      <c r="AT58" s="31" t="s">
        <v>384</v>
      </c>
      <c r="AU58" s="31" t="s">
        <v>384</v>
      </c>
      <c r="AV58" s="31" t="s">
        <v>384</v>
      </c>
      <c r="AW58" s="31" t="s">
        <v>384</v>
      </c>
      <c r="AX58" s="31" t="s">
        <v>384</v>
      </c>
      <c r="AY58" s="31" t="s">
        <v>384</v>
      </c>
      <c r="AZ58" s="31" t="s">
        <v>384</v>
      </c>
      <c r="BA58" s="31" t="s">
        <v>384</v>
      </c>
      <c r="BB58" s="31" t="s">
        <v>384</v>
      </c>
      <c r="BC58" s="31" t="s">
        <v>384</v>
      </c>
      <c r="BD58" s="31" t="s">
        <v>384</v>
      </c>
      <c r="BE58" s="31" t="s">
        <v>384</v>
      </c>
      <c r="BF58" s="31" t="s">
        <v>384</v>
      </c>
      <c r="BG58" s="31" t="s">
        <v>384</v>
      </c>
      <c r="BH58" s="31" t="s">
        <v>384</v>
      </c>
      <c r="BI58" s="31" t="s">
        <v>384</v>
      </c>
      <c r="BJ58" s="31" t="s">
        <v>384</v>
      </c>
      <c r="BK58" s="31" t="s">
        <v>384</v>
      </c>
      <c r="BL58" s="31" t="s">
        <v>384</v>
      </c>
      <c r="BM58" s="31" t="s">
        <v>384</v>
      </c>
      <c r="BN58" s="31" t="s">
        <v>384</v>
      </c>
      <c r="BO58" s="31" t="s">
        <v>384</v>
      </c>
      <c r="BP58" s="31" t="s">
        <v>384</v>
      </c>
    </row>
    <row r="59" spans="1:68" x14ac:dyDescent="0.35">
      <c r="A59" s="25" t="str">
        <f>LEFT(Table1[[#This Row],[Level]],2)&amp;"-"&amp;Table1[[#This Row],[Seq]]</f>
        <v>L2-49</v>
      </c>
      <c r="B59" s="9" t="s">
        <v>353</v>
      </c>
      <c r="C59" s="10">
        <f>IFERROR(IF(AND(Table1[[#This Row],[Level]]=B58,Table1[[#This Row],[Form Name]]=E58),C58,IF(Table1[[#This Row],[Level]]=B58,C58+1,1)),1)</f>
        <v>49</v>
      </c>
      <c r="D59" s="9" t="s">
        <v>372</v>
      </c>
      <c r="E59" s="9" t="s">
        <v>104</v>
      </c>
      <c r="F59" s="9" t="s">
        <v>4</v>
      </c>
      <c r="G59" s="9" t="s">
        <v>118</v>
      </c>
      <c r="H59" s="9" t="s">
        <v>20</v>
      </c>
      <c r="I59" s="9" t="s">
        <v>21</v>
      </c>
      <c r="J59" s="9" t="s">
        <v>22</v>
      </c>
      <c r="K59" s="7" t="str">
        <f>IFERROR(VLOOKUP(E59,'Data Owners'!G:H,2,0),VLOOKUP(D59,'Data Owners'!A:D,3,0))</f>
        <v>Jeff Gill</v>
      </c>
      <c r="L59" s="30" t="str">
        <f t="shared" si="0"/>
        <v>N/A</v>
      </c>
      <c r="M59" s="30" t="str">
        <f t="shared" si="1"/>
        <v>N/A</v>
      </c>
      <c r="N59" s="30"/>
      <c r="O59" s="11"/>
      <c r="P59" s="31" t="s">
        <v>384</v>
      </c>
      <c r="Q59" s="31" t="s">
        <v>384</v>
      </c>
      <c r="R59" s="31" t="s">
        <v>384</v>
      </c>
      <c r="S59" s="31" t="s">
        <v>384</v>
      </c>
      <c r="T59" s="31" t="s">
        <v>384</v>
      </c>
      <c r="U59" s="31" t="s">
        <v>384</v>
      </c>
      <c r="V59" s="31" t="s">
        <v>384</v>
      </c>
      <c r="W59" s="31" t="s">
        <v>384</v>
      </c>
      <c r="X59" s="31" t="s">
        <v>384</v>
      </c>
      <c r="Y59" s="31" t="s">
        <v>384</v>
      </c>
      <c r="Z59" s="31" t="s">
        <v>384</v>
      </c>
      <c r="AA59" s="31" t="s">
        <v>384</v>
      </c>
      <c r="AB59" s="31" t="s">
        <v>384</v>
      </c>
      <c r="AC59" s="31" t="s">
        <v>384</v>
      </c>
      <c r="AD59" s="31" t="s">
        <v>384</v>
      </c>
      <c r="AE59" s="31" t="s">
        <v>384</v>
      </c>
      <c r="AF59" s="31" t="s">
        <v>384</v>
      </c>
      <c r="AG59" s="31" t="s">
        <v>384</v>
      </c>
      <c r="AH59" s="31" t="s">
        <v>384</v>
      </c>
      <c r="AI59" s="31" t="s">
        <v>384</v>
      </c>
      <c r="AJ59" s="31" t="s">
        <v>384</v>
      </c>
      <c r="AK59" s="31" t="s">
        <v>384</v>
      </c>
      <c r="AL59" s="31" t="s">
        <v>384</v>
      </c>
      <c r="AM59" s="31" t="s">
        <v>384</v>
      </c>
      <c r="AN59" s="31" t="s">
        <v>384</v>
      </c>
      <c r="AO59" s="31" t="s">
        <v>384</v>
      </c>
      <c r="AP59" s="31" t="s">
        <v>384</v>
      </c>
      <c r="AQ59" s="31" t="s">
        <v>384</v>
      </c>
      <c r="AR59" s="31" t="s">
        <v>384</v>
      </c>
      <c r="AS59" s="31" t="s">
        <v>384</v>
      </c>
      <c r="AT59" s="31" t="s">
        <v>384</v>
      </c>
      <c r="AU59" s="31" t="s">
        <v>384</v>
      </c>
      <c r="AV59" s="31" t="s">
        <v>384</v>
      </c>
      <c r="AW59" s="31" t="s">
        <v>384</v>
      </c>
      <c r="AX59" s="31" t="s">
        <v>384</v>
      </c>
      <c r="AY59" s="31" t="s">
        <v>384</v>
      </c>
      <c r="AZ59" s="31" t="s">
        <v>384</v>
      </c>
      <c r="BA59" s="31" t="s">
        <v>384</v>
      </c>
      <c r="BB59" s="31" t="s">
        <v>384</v>
      </c>
      <c r="BC59" s="31" t="s">
        <v>384</v>
      </c>
      <c r="BD59" s="31" t="s">
        <v>384</v>
      </c>
      <c r="BE59" s="31" t="s">
        <v>384</v>
      </c>
      <c r="BF59" s="31" t="s">
        <v>384</v>
      </c>
      <c r="BG59" s="31" t="s">
        <v>384</v>
      </c>
      <c r="BH59" s="31" t="s">
        <v>384</v>
      </c>
      <c r="BI59" s="31" t="s">
        <v>384</v>
      </c>
      <c r="BJ59" s="31" t="s">
        <v>384</v>
      </c>
      <c r="BK59" s="31" t="s">
        <v>384</v>
      </c>
      <c r="BL59" s="31" t="s">
        <v>384</v>
      </c>
      <c r="BM59" s="31" t="s">
        <v>384</v>
      </c>
      <c r="BN59" s="31" t="s">
        <v>384</v>
      </c>
      <c r="BO59" s="31" t="s">
        <v>384</v>
      </c>
      <c r="BP59" s="31" t="s">
        <v>384</v>
      </c>
    </row>
    <row r="60" spans="1:68" x14ac:dyDescent="0.35">
      <c r="A60" s="25" t="str">
        <f>LEFT(Table1[[#This Row],[Level]],2)&amp;"-"&amp;Table1[[#This Row],[Seq]]</f>
        <v>L2-50</v>
      </c>
      <c r="B60" s="9" t="s">
        <v>353</v>
      </c>
      <c r="C60" s="10">
        <f>IFERROR(IF(AND(Table1[[#This Row],[Level]]=B59,Table1[[#This Row],[Form Name]]=E59),C59,IF(Table1[[#This Row],[Level]]=B59,C59+1,1)),1)</f>
        <v>50</v>
      </c>
      <c r="D60" s="9" t="s">
        <v>372</v>
      </c>
      <c r="E60" s="9" t="s">
        <v>105</v>
      </c>
      <c r="F60" s="9" t="s">
        <v>4</v>
      </c>
      <c r="G60" s="9" t="s">
        <v>118</v>
      </c>
      <c r="H60" s="9" t="s">
        <v>20</v>
      </c>
      <c r="I60" s="9" t="s">
        <v>21</v>
      </c>
      <c r="J60" s="9" t="s">
        <v>22</v>
      </c>
      <c r="K60" s="7" t="str">
        <f>IFERROR(VLOOKUP(E60,'Data Owners'!G:H,2,0),VLOOKUP(D60,'Data Owners'!A:D,3,0))</f>
        <v>Jeff Gill</v>
      </c>
      <c r="L60" s="30" t="str">
        <f t="shared" si="0"/>
        <v>N/A</v>
      </c>
      <c r="M60" s="30" t="str">
        <f t="shared" si="1"/>
        <v>N/A</v>
      </c>
      <c r="N60" s="30"/>
      <c r="O60" s="11"/>
      <c r="P60" s="31" t="s">
        <v>384</v>
      </c>
      <c r="Q60" s="31" t="s">
        <v>384</v>
      </c>
      <c r="R60" s="31" t="s">
        <v>384</v>
      </c>
      <c r="S60" s="31" t="s">
        <v>384</v>
      </c>
      <c r="T60" s="31" t="s">
        <v>384</v>
      </c>
      <c r="U60" s="31" t="s">
        <v>384</v>
      </c>
      <c r="V60" s="31" t="s">
        <v>384</v>
      </c>
      <c r="W60" s="31" t="s">
        <v>384</v>
      </c>
      <c r="X60" s="31" t="s">
        <v>384</v>
      </c>
      <c r="Y60" s="31" t="s">
        <v>384</v>
      </c>
      <c r="Z60" s="31" t="s">
        <v>384</v>
      </c>
      <c r="AA60" s="31" t="s">
        <v>384</v>
      </c>
      <c r="AB60" s="31" t="s">
        <v>384</v>
      </c>
      <c r="AC60" s="31" t="s">
        <v>384</v>
      </c>
      <c r="AD60" s="31" t="s">
        <v>384</v>
      </c>
      <c r="AE60" s="31" t="s">
        <v>384</v>
      </c>
      <c r="AF60" s="31" t="s">
        <v>384</v>
      </c>
      <c r="AG60" s="31" t="s">
        <v>384</v>
      </c>
      <c r="AH60" s="31" t="s">
        <v>384</v>
      </c>
      <c r="AI60" s="31" t="s">
        <v>384</v>
      </c>
      <c r="AJ60" s="31" t="s">
        <v>384</v>
      </c>
      <c r="AK60" s="31" t="s">
        <v>384</v>
      </c>
      <c r="AL60" s="31" t="s">
        <v>384</v>
      </c>
      <c r="AM60" s="31" t="s">
        <v>384</v>
      </c>
      <c r="AN60" s="31" t="s">
        <v>384</v>
      </c>
      <c r="AO60" s="31" t="s">
        <v>384</v>
      </c>
      <c r="AP60" s="31" t="s">
        <v>384</v>
      </c>
      <c r="AQ60" s="31" t="s">
        <v>384</v>
      </c>
      <c r="AR60" s="31" t="s">
        <v>384</v>
      </c>
      <c r="AS60" s="31" t="s">
        <v>384</v>
      </c>
      <c r="AT60" s="31" t="s">
        <v>384</v>
      </c>
      <c r="AU60" s="31" t="s">
        <v>384</v>
      </c>
      <c r="AV60" s="31" t="s">
        <v>384</v>
      </c>
      <c r="AW60" s="31" t="s">
        <v>384</v>
      </c>
      <c r="AX60" s="31" t="s">
        <v>384</v>
      </c>
      <c r="AY60" s="31" t="s">
        <v>384</v>
      </c>
      <c r="AZ60" s="31" t="s">
        <v>384</v>
      </c>
      <c r="BA60" s="31" t="s">
        <v>384</v>
      </c>
      <c r="BB60" s="31" t="s">
        <v>384</v>
      </c>
      <c r="BC60" s="31" t="s">
        <v>384</v>
      </c>
      <c r="BD60" s="31" t="s">
        <v>384</v>
      </c>
      <c r="BE60" s="31" t="s">
        <v>384</v>
      </c>
      <c r="BF60" s="31" t="s">
        <v>384</v>
      </c>
      <c r="BG60" s="31" t="s">
        <v>384</v>
      </c>
      <c r="BH60" s="31" t="s">
        <v>384</v>
      </c>
      <c r="BI60" s="31" t="s">
        <v>384</v>
      </c>
      <c r="BJ60" s="31" t="s">
        <v>384</v>
      </c>
      <c r="BK60" s="31" t="s">
        <v>384</v>
      </c>
      <c r="BL60" s="31" t="s">
        <v>384</v>
      </c>
      <c r="BM60" s="31" t="s">
        <v>384</v>
      </c>
      <c r="BN60" s="31" t="s">
        <v>384</v>
      </c>
      <c r="BO60" s="31" t="s">
        <v>384</v>
      </c>
      <c r="BP60" s="31" t="s">
        <v>384</v>
      </c>
    </row>
    <row r="61" spans="1:68" x14ac:dyDescent="0.35">
      <c r="A61" s="25" t="str">
        <f>LEFT(Table1[[#This Row],[Level]],2)&amp;"-"&amp;Table1[[#This Row],[Seq]]</f>
        <v>L2-51</v>
      </c>
      <c r="B61" s="9" t="s">
        <v>353</v>
      </c>
      <c r="C61" s="10">
        <f>IFERROR(IF(AND(Table1[[#This Row],[Level]]=B60,Table1[[#This Row],[Form Name]]=E60),C60,IF(Table1[[#This Row],[Level]]=B60,C60+1,1)),1)</f>
        <v>51</v>
      </c>
      <c r="D61" s="9" t="s">
        <v>372</v>
      </c>
      <c r="E61" s="9" t="s">
        <v>106</v>
      </c>
      <c r="F61" s="9" t="s">
        <v>4</v>
      </c>
      <c r="G61" s="9" t="s">
        <v>118</v>
      </c>
      <c r="H61" s="9" t="s">
        <v>20</v>
      </c>
      <c r="I61" s="9" t="s">
        <v>21</v>
      </c>
      <c r="J61" s="9" t="s">
        <v>22</v>
      </c>
      <c r="K61" s="7" t="str">
        <f>IFERROR(VLOOKUP(E61,'Data Owners'!G:H,2,0),VLOOKUP(D61,'Data Owners'!A:D,3,0))</f>
        <v>Jeff Gill</v>
      </c>
      <c r="L61" s="30" t="str">
        <f t="shared" si="0"/>
        <v>N/A</v>
      </c>
      <c r="M61" s="30" t="str">
        <f t="shared" si="1"/>
        <v>N/A</v>
      </c>
      <c r="N61" s="30"/>
      <c r="O61" s="11"/>
      <c r="P61" s="31" t="s">
        <v>384</v>
      </c>
      <c r="Q61" s="31" t="s">
        <v>384</v>
      </c>
      <c r="R61" s="31" t="s">
        <v>384</v>
      </c>
      <c r="S61" s="31" t="s">
        <v>384</v>
      </c>
      <c r="T61" s="31" t="s">
        <v>384</v>
      </c>
      <c r="U61" s="31" t="s">
        <v>384</v>
      </c>
      <c r="V61" s="31" t="s">
        <v>384</v>
      </c>
      <c r="W61" s="31" t="s">
        <v>384</v>
      </c>
      <c r="X61" s="31" t="s">
        <v>384</v>
      </c>
      <c r="Y61" s="31" t="s">
        <v>384</v>
      </c>
      <c r="Z61" s="31" t="s">
        <v>384</v>
      </c>
      <c r="AA61" s="31" t="s">
        <v>384</v>
      </c>
      <c r="AB61" s="31" t="s">
        <v>384</v>
      </c>
      <c r="AC61" s="31" t="s">
        <v>384</v>
      </c>
      <c r="AD61" s="31" t="s">
        <v>384</v>
      </c>
      <c r="AE61" s="31" t="s">
        <v>384</v>
      </c>
      <c r="AF61" s="31" t="s">
        <v>384</v>
      </c>
      <c r="AG61" s="31" t="s">
        <v>384</v>
      </c>
      <c r="AH61" s="31" t="s">
        <v>384</v>
      </c>
      <c r="AI61" s="31" t="s">
        <v>384</v>
      </c>
      <c r="AJ61" s="31" t="s">
        <v>384</v>
      </c>
      <c r="AK61" s="31" t="s">
        <v>384</v>
      </c>
      <c r="AL61" s="31" t="s">
        <v>384</v>
      </c>
      <c r="AM61" s="31" t="s">
        <v>384</v>
      </c>
      <c r="AN61" s="31" t="s">
        <v>384</v>
      </c>
      <c r="AO61" s="31" t="s">
        <v>384</v>
      </c>
      <c r="AP61" s="31" t="s">
        <v>384</v>
      </c>
      <c r="AQ61" s="31" t="s">
        <v>384</v>
      </c>
      <c r="AR61" s="31" t="s">
        <v>384</v>
      </c>
      <c r="AS61" s="31" t="s">
        <v>384</v>
      </c>
      <c r="AT61" s="31" t="s">
        <v>384</v>
      </c>
      <c r="AU61" s="31" t="s">
        <v>384</v>
      </c>
      <c r="AV61" s="31" t="s">
        <v>384</v>
      </c>
      <c r="AW61" s="31" t="s">
        <v>384</v>
      </c>
      <c r="AX61" s="31" t="s">
        <v>384</v>
      </c>
      <c r="AY61" s="31" t="s">
        <v>384</v>
      </c>
      <c r="AZ61" s="31" t="s">
        <v>384</v>
      </c>
      <c r="BA61" s="31" t="s">
        <v>384</v>
      </c>
      <c r="BB61" s="31" t="s">
        <v>384</v>
      </c>
      <c r="BC61" s="31" t="s">
        <v>384</v>
      </c>
      <c r="BD61" s="31" t="s">
        <v>384</v>
      </c>
      <c r="BE61" s="31" t="s">
        <v>384</v>
      </c>
      <c r="BF61" s="31" t="s">
        <v>384</v>
      </c>
      <c r="BG61" s="31" t="s">
        <v>384</v>
      </c>
      <c r="BH61" s="31" t="s">
        <v>384</v>
      </c>
      <c r="BI61" s="31" t="s">
        <v>384</v>
      </c>
      <c r="BJ61" s="31" t="s">
        <v>384</v>
      </c>
      <c r="BK61" s="31" t="s">
        <v>384</v>
      </c>
      <c r="BL61" s="31" t="s">
        <v>384</v>
      </c>
      <c r="BM61" s="31" t="s">
        <v>384</v>
      </c>
      <c r="BN61" s="31" t="s">
        <v>384</v>
      </c>
      <c r="BO61" s="31" t="s">
        <v>384</v>
      </c>
      <c r="BP61" s="31" t="s">
        <v>384</v>
      </c>
    </row>
    <row r="62" spans="1:68" x14ac:dyDescent="0.35">
      <c r="A62" s="25" t="str">
        <f>LEFT(Table1[[#This Row],[Level]],2)&amp;"-"&amp;Table1[[#This Row],[Seq]]</f>
        <v>L2-52</v>
      </c>
      <c r="B62" s="9" t="s">
        <v>353</v>
      </c>
      <c r="C62" s="10">
        <f>IFERROR(IF(AND(Table1[[#This Row],[Level]]=B61,Table1[[#This Row],[Form Name]]=E61),C61,IF(Table1[[#This Row],[Level]]=B61,C61+1,1)),1)</f>
        <v>52</v>
      </c>
      <c r="D62" s="9" t="s">
        <v>372</v>
      </c>
      <c r="E62" s="9" t="s">
        <v>107</v>
      </c>
      <c r="F62" s="9" t="s">
        <v>4</v>
      </c>
      <c r="G62" s="9" t="s">
        <v>118</v>
      </c>
      <c r="H62" s="9" t="s">
        <v>20</v>
      </c>
      <c r="I62" s="9" t="s">
        <v>21</v>
      </c>
      <c r="J62" s="9" t="s">
        <v>22</v>
      </c>
      <c r="K62" s="7" t="str">
        <f>IFERROR(VLOOKUP(E62,'Data Owners'!G:H,2,0),VLOOKUP(D62,'Data Owners'!A:D,3,0))</f>
        <v>Jeff Gill</v>
      </c>
      <c r="L62" s="30" t="str">
        <f t="shared" si="0"/>
        <v>N/A</v>
      </c>
      <c r="M62" s="30" t="str">
        <f t="shared" si="1"/>
        <v>N/A</v>
      </c>
      <c r="N62" s="30"/>
      <c r="O62" s="11"/>
      <c r="P62" s="31" t="s">
        <v>384</v>
      </c>
      <c r="Q62" s="31" t="s">
        <v>384</v>
      </c>
      <c r="R62" s="31" t="s">
        <v>384</v>
      </c>
      <c r="S62" s="31" t="s">
        <v>384</v>
      </c>
      <c r="T62" s="31" t="s">
        <v>384</v>
      </c>
      <c r="U62" s="31" t="s">
        <v>384</v>
      </c>
      <c r="V62" s="31" t="s">
        <v>384</v>
      </c>
      <c r="W62" s="31" t="s">
        <v>384</v>
      </c>
      <c r="X62" s="31" t="s">
        <v>384</v>
      </c>
      <c r="Y62" s="31" t="s">
        <v>384</v>
      </c>
      <c r="Z62" s="31" t="s">
        <v>384</v>
      </c>
      <c r="AA62" s="31" t="s">
        <v>384</v>
      </c>
      <c r="AB62" s="31" t="s">
        <v>384</v>
      </c>
      <c r="AC62" s="31" t="s">
        <v>384</v>
      </c>
      <c r="AD62" s="31" t="s">
        <v>384</v>
      </c>
      <c r="AE62" s="31" t="s">
        <v>384</v>
      </c>
      <c r="AF62" s="31" t="s">
        <v>384</v>
      </c>
      <c r="AG62" s="31" t="s">
        <v>384</v>
      </c>
      <c r="AH62" s="31" t="s">
        <v>384</v>
      </c>
      <c r="AI62" s="31" t="s">
        <v>384</v>
      </c>
      <c r="AJ62" s="31" t="s">
        <v>384</v>
      </c>
      <c r="AK62" s="31" t="s">
        <v>384</v>
      </c>
      <c r="AL62" s="31" t="s">
        <v>384</v>
      </c>
      <c r="AM62" s="31" t="s">
        <v>384</v>
      </c>
      <c r="AN62" s="31" t="s">
        <v>384</v>
      </c>
      <c r="AO62" s="31" t="s">
        <v>384</v>
      </c>
      <c r="AP62" s="31" t="s">
        <v>384</v>
      </c>
      <c r="AQ62" s="31" t="s">
        <v>384</v>
      </c>
      <c r="AR62" s="31" t="s">
        <v>384</v>
      </c>
      <c r="AS62" s="31" t="s">
        <v>384</v>
      </c>
      <c r="AT62" s="31" t="s">
        <v>384</v>
      </c>
      <c r="AU62" s="31" t="s">
        <v>384</v>
      </c>
      <c r="AV62" s="31" t="s">
        <v>384</v>
      </c>
      <c r="AW62" s="31" t="s">
        <v>384</v>
      </c>
      <c r="AX62" s="31" t="s">
        <v>384</v>
      </c>
      <c r="AY62" s="31" t="s">
        <v>384</v>
      </c>
      <c r="AZ62" s="31" t="s">
        <v>384</v>
      </c>
      <c r="BA62" s="31" t="s">
        <v>384</v>
      </c>
      <c r="BB62" s="31" t="s">
        <v>384</v>
      </c>
      <c r="BC62" s="31" t="s">
        <v>384</v>
      </c>
      <c r="BD62" s="31" t="s">
        <v>384</v>
      </c>
      <c r="BE62" s="31" t="s">
        <v>384</v>
      </c>
      <c r="BF62" s="31" t="s">
        <v>384</v>
      </c>
      <c r="BG62" s="31" t="s">
        <v>384</v>
      </c>
      <c r="BH62" s="31" t="s">
        <v>384</v>
      </c>
      <c r="BI62" s="31" t="s">
        <v>384</v>
      </c>
      <c r="BJ62" s="31" t="s">
        <v>384</v>
      </c>
      <c r="BK62" s="31" t="s">
        <v>384</v>
      </c>
      <c r="BL62" s="31" t="s">
        <v>384</v>
      </c>
      <c r="BM62" s="31" t="s">
        <v>384</v>
      </c>
      <c r="BN62" s="31" t="s">
        <v>384</v>
      </c>
      <c r="BO62" s="31" t="s">
        <v>384</v>
      </c>
      <c r="BP62" s="31" t="s">
        <v>384</v>
      </c>
    </row>
    <row r="63" spans="1:68" x14ac:dyDescent="0.35">
      <c r="A63" s="25" t="str">
        <f>LEFT(Table1[[#This Row],[Level]],2)&amp;"-"&amp;Table1[[#This Row],[Seq]]</f>
        <v>L2-53</v>
      </c>
      <c r="B63" s="9" t="s">
        <v>353</v>
      </c>
      <c r="C63" s="10">
        <f>IFERROR(IF(AND(Table1[[#This Row],[Level]]=B62,Table1[[#This Row],[Form Name]]=E62),C62,IF(Table1[[#This Row],[Level]]=B62,C62+1,1)),1)</f>
        <v>53</v>
      </c>
      <c r="D63" s="9" t="s">
        <v>372</v>
      </c>
      <c r="E63" s="9" t="s">
        <v>2638</v>
      </c>
      <c r="F63" s="9" t="s">
        <v>4</v>
      </c>
      <c r="G63" s="9" t="s">
        <v>118</v>
      </c>
      <c r="H63" s="9" t="s">
        <v>20</v>
      </c>
      <c r="I63" s="9" t="s">
        <v>21</v>
      </c>
      <c r="J63" s="9" t="s">
        <v>22</v>
      </c>
      <c r="K63" s="7" t="str">
        <f>IFERROR(VLOOKUP(E63,'Data Owners'!G:H,2,0),VLOOKUP(D63,'Data Owners'!A:D,3,0))</f>
        <v>Jeff Gill</v>
      </c>
      <c r="L63" s="30">
        <f t="shared" si="0"/>
        <v>43237</v>
      </c>
      <c r="M63" s="30" t="str">
        <f t="shared" si="1"/>
        <v>N/A</v>
      </c>
      <c r="N63" s="30"/>
      <c r="O63" s="11"/>
      <c r="P63" s="31" t="s">
        <v>384</v>
      </c>
      <c r="Q63" s="31" t="s">
        <v>384</v>
      </c>
      <c r="R63" s="31" t="s">
        <v>384</v>
      </c>
      <c r="S63" s="31" t="s">
        <v>384</v>
      </c>
      <c r="T63" s="31" t="s">
        <v>384</v>
      </c>
      <c r="U63" s="31" t="s">
        <v>384</v>
      </c>
      <c r="V63" s="31">
        <v>43237</v>
      </c>
      <c r="W63" s="31" t="s">
        <v>384</v>
      </c>
      <c r="X63" s="31" t="s">
        <v>384</v>
      </c>
      <c r="Y63" s="31" t="s">
        <v>384</v>
      </c>
      <c r="Z63" s="31" t="s">
        <v>384</v>
      </c>
      <c r="AA63" s="31" t="s">
        <v>384</v>
      </c>
      <c r="AB63" s="31" t="s">
        <v>384</v>
      </c>
      <c r="AC63" s="31" t="s">
        <v>384</v>
      </c>
      <c r="AD63" s="31" t="s">
        <v>384</v>
      </c>
      <c r="AE63" s="31" t="s">
        <v>384</v>
      </c>
      <c r="AF63" s="31" t="s">
        <v>384</v>
      </c>
      <c r="AG63" s="31" t="s">
        <v>384</v>
      </c>
      <c r="AH63" s="31" t="s">
        <v>384</v>
      </c>
      <c r="AI63" s="31" t="s">
        <v>384</v>
      </c>
      <c r="AJ63" s="31" t="s">
        <v>384</v>
      </c>
      <c r="AK63" s="31" t="s">
        <v>384</v>
      </c>
      <c r="AL63" s="31" t="s">
        <v>384</v>
      </c>
      <c r="AM63" s="31" t="s">
        <v>384</v>
      </c>
      <c r="AN63" s="31" t="s">
        <v>384</v>
      </c>
      <c r="AO63" s="31" t="s">
        <v>384</v>
      </c>
      <c r="AP63" s="31" t="s">
        <v>384</v>
      </c>
      <c r="AQ63" s="31" t="s">
        <v>384</v>
      </c>
      <c r="AR63" s="31" t="s">
        <v>11484</v>
      </c>
      <c r="AS63" s="31" t="s">
        <v>11484</v>
      </c>
      <c r="AT63" s="31" t="s">
        <v>11484</v>
      </c>
      <c r="AU63" s="31" t="s">
        <v>11484</v>
      </c>
      <c r="AV63" s="31" t="s">
        <v>11484</v>
      </c>
      <c r="AW63" s="31" t="s">
        <v>384</v>
      </c>
      <c r="AX63" s="31" t="s">
        <v>11484</v>
      </c>
      <c r="AY63" s="31" t="s">
        <v>11484</v>
      </c>
      <c r="AZ63" s="31" t="s">
        <v>11484</v>
      </c>
      <c r="BA63" s="31" t="s">
        <v>11484</v>
      </c>
      <c r="BB63" s="31" t="s">
        <v>11484</v>
      </c>
      <c r="BC63" s="31" t="s">
        <v>11484</v>
      </c>
      <c r="BD63" s="31" t="s">
        <v>11484</v>
      </c>
      <c r="BE63" s="31" t="s">
        <v>384</v>
      </c>
      <c r="BF63" s="31"/>
      <c r="BG63" s="31" t="s">
        <v>384</v>
      </c>
      <c r="BH63" s="31" t="s">
        <v>384</v>
      </c>
      <c r="BI63" s="31" t="s">
        <v>384</v>
      </c>
      <c r="BJ63" s="31" t="s">
        <v>384</v>
      </c>
      <c r="BK63" s="31" t="s">
        <v>384</v>
      </c>
      <c r="BL63" s="31" t="s">
        <v>384</v>
      </c>
      <c r="BM63" s="31" t="s">
        <v>384</v>
      </c>
      <c r="BN63" s="31" t="s">
        <v>384</v>
      </c>
      <c r="BO63" s="31" t="s">
        <v>384</v>
      </c>
      <c r="BP63" s="31" t="s">
        <v>384</v>
      </c>
    </row>
    <row r="64" spans="1:68" x14ac:dyDescent="0.35">
      <c r="A64" s="25" t="str">
        <f>LEFT(Table1[[#This Row],[Level]],2)&amp;"-"&amp;Table1[[#This Row],[Seq]]</f>
        <v>L2-54</v>
      </c>
      <c r="B64" s="9" t="s">
        <v>353</v>
      </c>
      <c r="C64" s="10">
        <f>IFERROR(IF(AND(Table1[[#This Row],[Level]]=B63,Table1[[#This Row],[Form Name]]=E63),C63,IF(Table1[[#This Row],[Level]]=B63,C63+1,1)),1)</f>
        <v>54</v>
      </c>
      <c r="D64" s="9" t="s">
        <v>372</v>
      </c>
      <c r="E64" s="9" t="s">
        <v>108</v>
      </c>
      <c r="F64" s="9" t="s">
        <v>4</v>
      </c>
      <c r="G64" s="9" t="s">
        <v>118</v>
      </c>
      <c r="H64" s="9" t="s">
        <v>20</v>
      </c>
      <c r="I64" s="9" t="s">
        <v>21</v>
      </c>
      <c r="J64" s="9" t="s">
        <v>22</v>
      </c>
      <c r="K64" s="7" t="str">
        <f>IFERROR(VLOOKUP(E64,'Data Owners'!G:H,2,0),VLOOKUP(D64,'Data Owners'!A:D,3,0))</f>
        <v>Jeff Gill</v>
      </c>
      <c r="L64" s="30" t="str">
        <f t="shared" si="0"/>
        <v>N/A</v>
      </c>
      <c r="M64" s="30" t="str">
        <f t="shared" si="1"/>
        <v>N/A</v>
      </c>
      <c r="N64" s="30"/>
      <c r="O64" s="11"/>
      <c r="P64" s="31" t="s">
        <v>384</v>
      </c>
      <c r="Q64" s="31" t="s">
        <v>384</v>
      </c>
      <c r="R64" s="31" t="s">
        <v>384</v>
      </c>
      <c r="S64" s="31" t="s">
        <v>384</v>
      </c>
      <c r="T64" s="31" t="s">
        <v>384</v>
      </c>
      <c r="U64" s="31" t="s">
        <v>384</v>
      </c>
      <c r="V64" s="31" t="s">
        <v>384</v>
      </c>
      <c r="W64" s="31" t="s">
        <v>384</v>
      </c>
      <c r="X64" s="31" t="s">
        <v>384</v>
      </c>
      <c r="Y64" s="31" t="s">
        <v>384</v>
      </c>
      <c r="Z64" s="31" t="s">
        <v>384</v>
      </c>
      <c r="AA64" s="31" t="s">
        <v>384</v>
      </c>
      <c r="AB64" s="31" t="s">
        <v>384</v>
      </c>
      <c r="AC64" s="31" t="s">
        <v>384</v>
      </c>
      <c r="AD64" s="31" t="s">
        <v>384</v>
      </c>
      <c r="AE64" s="31" t="s">
        <v>384</v>
      </c>
      <c r="AF64" s="31" t="s">
        <v>384</v>
      </c>
      <c r="AG64" s="31" t="s">
        <v>384</v>
      </c>
      <c r="AH64" s="31" t="s">
        <v>384</v>
      </c>
      <c r="AI64" s="31" t="s">
        <v>384</v>
      </c>
      <c r="AJ64" s="31" t="s">
        <v>384</v>
      </c>
      <c r="AK64" s="31" t="s">
        <v>384</v>
      </c>
      <c r="AL64" s="31" t="s">
        <v>384</v>
      </c>
      <c r="AM64" s="31" t="s">
        <v>384</v>
      </c>
      <c r="AN64" s="31" t="s">
        <v>384</v>
      </c>
      <c r="AO64" s="31" t="s">
        <v>384</v>
      </c>
      <c r="AP64" s="31" t="s">
        <v>384</v>
      </c>
      <c r="AQ64" s="31" t="s">
        <v>384</v>
      </c>
      <c r="AR64" s="31" t="s">
        <v>384</v>
      </c>
      <c r="AS64" s="31" t="s">
        <v>384</v>
      </c>
      <c r="AT64" s="31" t="s">
        <v>384</v>
      </c>
      <c r="AU64" s="31" t="s">
        <v>384</v>
      </c>
      <c r="AV64" s="31" t="s">
        <v>384</v>
      </c>
      <c r="AW64" s="31" t="s">
        <v>384</v>
      </c>
      <c r="AX64" s="31" t="s">
        <v>384</v>
      </c>
      <c r="AY64" s="31" t="s">
        <v>384</v>
      </c>
      <c r="AZ64" s="31" t="s">
        <v>384</v>
      </c>
      <c r="BA64" s="31" t="s">
        <v>384</v>
      </c>
      <c r="BB64" s="31" t="s">
        <v>384</v>
      </c>
      <c r="BC64" s="31" t="s">
        <v>384</v>
      </c>
      <c r="BD64" s="31" t="s">
        <v>384</v>
      </c>
      <c r="BE64" s="31" t="s">
        <v>384</v>
      </c>
      <c r="BF64" s="31" t="s">
        <v>384</v>
      </c>
      <c r="BG64" s="31" t="s">
        <v>384</v>
      </c>
      <c r="BH64" s="31" t="s">
        <v>384</v>
      </c>
      <c r="BI64" s="31" t="s">
        <v>384</v>
      </c>
      <c r="BJ64" s="31" t="s">
        <v>384</v>
      </c>
      <c r="BK64" s="31" t="s">
        <v>384</v>
      </c>
      <c r="BL64" s="31" t="s">
        <v>384</v>
      </c>
      <c r="BM64" s="31" t="s">
        <v>384</v>
      </c>
      <c r="BN64" s="31" t="s">
        <v>384</v>
      </c>
      <c r="BO64" s="31" t="s">
        <v>384</v>
      </c>
      <c r="BP64" s="31" t="s">
        <v>384</v>
      </c>
    </row>
    <row r="65" spans="1:68" x14ac:dyDescent="0.35">
      <c r="A65" s="25" t="str">
        <f>LEFT(Table1[[#This Row],[Level]],2)&amp;"-"&amp;Table1[[#This Row],[Seq]]</f>
        <v>L2-55</v>
      </c>
      <c r="B65" s="9" t="s">
        <v>353</v>
      </c>
      <c r="C65" s="10">
        <f>IFERROR(IF(AND(Table1[[#This Row],[Level]]=B64,Table1[[#This Row],[Form Name]]=E64),C64,IF(Table1[[#This Row],[Level]]=B64,C64+1,1)),1)</f>
        <v>55</v>
      </c>
      <c r="D65" s="9" t="s">
        <v>373</v>
      </c>
      <c r="E65" s="9" t="s">
        <v>120</v>
      </c>
      <c r="F65" s="9" t="s">
        <v>4</v>
      </c>
      <c r="G65" s="9" t="s">
        <v>119</v>
      </c>
      <c r="H65" s="9" t="s">
        <v>20</v>
      </c>
      <c r="I65" s="9" t="s">
        <v>21</v>
      </c>
      <c r="J65" s="9" t="s">
        <v>22</v>
      </c>
      <c r="K65" s="7" t="str">
        <f>IFERROR(VLOOKUP(E65,'Data Owners'!G:H,2,0),VLOOKUP(D65,'Data Owners'!A:D,3,0))</f>
        <v>Julie Ramirez</v>
      </c>
      <c r="L65" s="30">
        <f t="shared" si="0"/>
        <v>43165</v>
      </c>
      <c r="M65" s="30">
        <f t="shared" si="1"/>
        <v>43165</v>
      </c>
      <c r="N65" s="30"/>
      <c r="O65" s="11"/>
      <c r="P65" s="31" t="s">
        <v>384</v>
      </c>
      <c r="Q65" s="31" t="s">
        <v>384</v>
      </c>
      <c r="R65" s="31" t="s">
        <v>384</v>
      </c>
      <c r="S65" s="31" t="s">
        <v>384</v>
      </c>
      <c r="T65" s="31" t="s">
        <v>384</v>
      </c>
      <c r="U65" s="31">
        <v>43116</v>
      </c>
      <c r="V65" s="31">
        <v>43165</v>
      </c>
      <c r="W65" s="31" t="s">
        <v>384</v>
      </c>
      <c r="X65" s="31" t="s">
        <v>384</v>
      </c>
      <c r="Y65" s="31" t="s">
        <v>384</v>
      </c>
      <c r="Z65" s="31" t="s">
        <v>384</v>
      </c>
      <c r="AA65" s="31" t="s">
        <v>384</v>
      </c>
      <c r="AB65" s="31" t="s">
        <v>384</v>
      </c>
      <c r="AC65" s="31">
        <v>43116</v>
      </c>
      <c r="AD65" s="31">
        <v>43116</v>
      </c>
      <c r="AE65" s="31" t="s">
        <v>384</v>
      </c>
      <c r="AF65" s="31">
        <v>43165</v>
      </c>
      <c r="AG65" s="31">
        <v>43165</v>
      </c>
      <c r="AH65" s="31" t="s">
        <v>384</v>
      </c>
      <c r="AI65" s="31">
        <v>43165</v>
      </c>
      <c r="AJ65" s="31">
        <v>43165</v>
      </c>
      <c r="AK65" s="31" t="s">
        <v>384</v>
      </c>
      <c r="AL65" s="31">
        <v>43165</v>
      </c>
      <c r="AM65" s="31">
        <v>43165</v>
      </c>
      <c r="AN65" s="31" t="s">
        <v>384</v>
      </c>
      <c r="AO65" s="31">
        <v>43165</v>
      </c>
      <c r="AP65" s="31" t="s">
        <v>384</v>
      </c>
      <c r="AQ65" s="31">
        <v>43165</v>
      </c>
      <c r="AR65" s="31">
        <v>43165</v>
      </c>
      <c r="AS65" s="31">
        <v>43165</v>
      </c>
      <c r="AT65" s="31">
        <v>43165</v>
      </c>
      <c r="AU65" s="31">
        <v>43165</v>
      </c>
      <c r="AV65" s="31">
        <v>43165</v>
      </c>
      <c r="AW65" s="31" t="s">
        <v>384</v>
      </c>
      <c r="AX65" s="31">
        <v>43165</v>
      </c>
      <c r="AY65" s="31" t="s">
        <v>11484</v>
      </c>
      <c r="AZ65" s="31" t="s">
        <v>11484</v>
      </c>
      <c r="BA65" s="31" t="s">
        <v>11484</v>
      </c>
      <c r="BB65" s="31" t="s">
        <v>11484</v>
      </c>
      <c r="BC65" s="31" t="s">
        <v>11484</v>
      </c>
      <c r="BD65" s="31" t="s">
        <v>11484</v>
      </c>
      <c r="BE65" s="31" t="s">
        <v>384</v>
      </c>
      <c r="BF65" s="31">
        <v>43165</v>
      </c>
      <c r="BG65" s="31" t="s">
        <v>384</v>
      </c>
      <c r="BH65" s="31">
        <v>43165</v>
      </c>
      <c r="BI65" s="31">
        <v>43165</v>
      </c>
      <c r="BJ65" s="31">
        <v>43165</v>
      </c>
      <c r="BK65" s="31">
        <v>43165</v>
      </c>
      <c r="BL65" s="31">
        <v>43165</v>
      </c>
      <c r="BM65" s="31"/>
      <c r="BN65" s="31">
        <f>Table1[[#This Row],[Seed:
Seed_BKK1]]</f>
        <v>43165</v>
      </c>
      <c r="BO65" s="31">
        <f>Table1[[#This Row],[Seed:
Seed_THQ1]]</f>
        <v>43165</v>
      </c>
      <c r="BP65" s="31">
        <f>Table1[[#This Row],[Seed:
Seed_SIN1]]</f>
        <v>43165</v>
      </c>
    </row>
    <row r="66" spans="1:68" x14ac:dyDescent="0.35">
      <c r="A66" s="25" t="str">
        <f>LEFT(Table1[[#This Row],[Level]],2)&amp;"-"&amp;Table1[[#This Row],[Seq]]</f>
        <v>L2-56</v>
      </c>
      <c r="B66" s="9" t="s">
        <v>353</v>
      </c>
      <c r="C66" s="10">
        <f>IFERROR(IF(AND(Table1[[#This Row],[Level]]=B65,Table1[[#This Row],[Form Name]]=E65),C65,IF(Table1[[#This Row],[Level]]=B65,C65+1,1)),1)</f>
        <v>56</v>
      </c>
      <c r="D66" s="9" t="s">
        <v>373</v>
      </c>
      <c r="E66" s="9" t="s">
        <v>121</v>
      </c>
      <c r="F66" s="9" t="s">
        <v>4</v>
      </c>
      <c r="G66" s="9" t="s">
        <v>119</v>
      </c>
      <c r="H66" s="9" t="s">
        <v>20</v>
      </c>
      <c r="I66" s="9" t="s">
        <v>21</v>
      </c>
      <c r="J66" s="9" t="s">
        <v>22</v>
      </c>
      <c r="K66" s="7" t="str">
        <f>IFERROR(VLOOKUP(E66,'Data Owners'!G:H,2,0),VLOOKUP(D66,'Data Owners'!A:D,3,0))</f>
        <v>Julie Ramirez</v>
      </c>
      <c r="L66" s="30">
        <f t="shared" si="0"/>
        <v>43165</v>
      </c>
      <c r="M66" s="30">
        <f t="shared" si="1"/>
        <v>43165</v>
      </c>
      <c r="N66" s="30"/>
      <c r="O66" s="11"/>
      <c r="P66" s="31" t="s">
        <v>384</v>
      </c>
      <c r="Q66" s="31" t="s">
        <v>384</v>
      </c>
      <c r="R66" s="31" t="s">
        <v>384</v>
      </c>
      <c r="S66" s="31" t="s">
        <v>384</v>
      </c>
      <c r="T66" s="31" t="s">
        <v>384</v>
      </c>
      <c r="U66" s="31">
        <v>43116</v>
      </c>
      <c r="V66" s="31">
        <v>43165</v>
      </c>
      <c r="W66" s="31" t="s">
        <v>384</v>
      </c>
      <c r="X66" s="31" t="s">
        <v>384</v>
      </c>
      <c r="Y66" s="31" t="s">
        <v>384</v>
      </c>
      <c r="Z66" s="31" t="s">
        <v>384</v>
      </c>
      <c r="AA66" s="31" t="s">
        <v>384</v>
      </c>
      <c r="AB66" s="31" t="s">
        <v>384</v>
      </c>
      <c r="AC66" s="31">
        <v>43116</v>
      </c>
      <c r="AD66" s="31">
        <v>43116</v>
      </c>
      <c r="AE66" s="31" t="s">
        <v>384</v>
      </c>
      <c r="AF66" s="31">
        <v>43165</v>
      </c>
      <c r="AG66" s="31">
        <v>43165</v>
      </c>
      <c r="AH66" s="31" t="s">
        <v>384</v>
      </c>
      <c r="AI66" s="31">
        <v>43165</v>
      </c>
      <c r="AJ66" s="31">
        <v>43165</v>
      </c>
      <c r="AK66" s="31" t="s">
        <v>384</v>
      </c>
      <c r="AL66" s="31">
        <v>43165</v>
      </c>
      <c r="AM66" s="31">
        <v>43165</v>
      </c>
      <c r="AN66" s="31" t="s">
        <v>384</v>
      </c>
      <c r="AO66" s="31">
        <v>43165</v>
      </c>
      <c r="AP66" s="31" t="s">
        <v>384</v>
      </c>
      <c r="AQ66" s="31">
        <v>43165</v>
      </c>
      <c r="AR66" s="31">
        <v>43165</v>
      </c>
      <c r="AS66" s="31">
        <v>43165</v>
      </c>
      <c r="AT66" s="31">
        <v>43165</v>
      </c>
      <c r="AU66" s="31">
        <v>43165</v>
      </c>
      <c r="AV66" s="31">
        <v>43165</v>
      </c>
      <c r="AW66" s="31" t="s">
        <v>384</v>
      </c>
      <c r="AX66" s="31">
        <v>43165</v>
      </c>
      <c r="AY66" s="31" t="s">
        <v>11484</v>
      </c>
      <c r="AZ66" s="31" t="s">
        <v>11484</v>
      </c>
      <c r="BA66" s="31" t="s">
        <v>11484</v>
      </c>
      <c r="BB66" s="31" t="s">
        <v>11484</v>
      </c>
      <c r="BC66" s="31" t="s">
        <v>11484</v>
      </c>
      <c r="BD66" s="31" t="s">
        <v>11484</v>
      </c>
      <c r="BE66" s="31" t="s">
        <v>384</v>
      </c>
      <c r="BF66" s="31">
        <v>43165</v>
      </c>
      <c r="BG66" s="31" t="s">
        <v>384</v>
      </c>
      <c r="BH66" s="31">
        <v>43165</v>
      </c>
      <c r="BI66" s="31">
        <v>43165</v>
      </c>
      <c r="BJ66" s="31">
        <v>43165</v>
      </c>
      <c r="BK66" s="31">
        <v>43165</v>
      </c>
      <c r="BL66" s="31">
        <v>43165</v>
      </c>
      <c r="BM66" s="31"/>
      <c r="BN66" s="31">
        <f>Table1[[#This Row],[Seed:
Seed_BKK1]]</f>
        <v>43165</v>
      </c>
      <c r="BO66" s="31">
        <f>Table1[[#This Row],[Seed:
Seed_THQ1]]</f>
        <v>43165</v>
      </c>
      <c r="BP66" s="31">
        <f>Table1[[#This Row],[Seed:
Seed_SIN1]]</f>
        <v>43165</v>
      </c>
    </row>
    <row r="67" spans="1:68" x14ac:dyDescent="0.35">
      <c r="A67" s="25" t="str">
        <f>LEFT(Table1[[#This Row],[Level]],2)&amp;"-"&amp;Table1[[#This Row],[Seq]]</f>
        <v>L2-57</v>
      </c>
      <c r="B67" s="9" t="s">
        <v>353</v>
      </c>
      <c r="C67" s="10">
        <f>IFERROR(IF(AND(Table1[[#This Row],[Level]]=B66,Table1[[#This Row],[Form Name]]=E66),C66,IF(Table1[[#This Row],[Level]]=B66,C66+1,1)),1)</f>
        <v>57</v>
      </c>
      <c r="D67" s="9" t="s">
        <v>373</v>
      </c>
      <c r="E67" s="9" t="s">
        <v>122</v>
      </c>
      <c r="F67" s="9" t="s">
        <v>4</v>
      </c>
      <c r="G67" s="9" t="s">
        <v>119</v>
      </c>
      <c r="H67" s="9" t="s">
        <v>20</v>
      </c>
      <c r="I67" s="9" t="s">
        <v>21</v>
      </c>
      <c r="J67" s="9" t="s">
        <v>22</v>
      </c>
      <c r="K67" s="7" t="str">
        <f>IFERROR(VLOOKUP(E67,'Data Owners'!G:H,2,0),VLOOKUP(D67,'Data Owners'!A:D,3,0))</f>
        <v>Julie Ramirez</v>
      </c>
      <c r="L67" s="30">
        <f t="shared" ref="L67:L130" si="2">IF(OR(P67="",Q67="",R67="",S67="",T67="",U67="",V67="",W67="",X67="",Y67="",Z67="",AA67="",AB67="",AC67="",AD67=""),"",IF(AND(P67="N/A",Q67="N/A",R67="N/A",S67="N/A",T67="N/A",U67="N/A",V67="N/A",W67="N/A",X67="N/A",Y67="N/A",Z67="N/A",AA67="N/A",AB67="N/A",AC67="N/A",AD67="N/A"),"N/A",IF(MAX(P67:AD67)=0,"",MAX(P67:AD67))))</f>
        <v>43165</v>
      </c>
      <c r="M67" s="30">
        <f t="shared" ref="M67:M130" si="3">IF(OR(AE67="Need Info",AF67="Need Info",AG67="Need Info",AH67="Need Info",AI67="Need Info",AJ67="Need Info",AK67="Need Info",AL67="Need Info",AM67="Need Info",AN67="Need Info",AO67="Need Info",AP67="Need Info",AQ67="Need Info"),"Need Info",IF(OR(AE67="",AF67="",AG67="",AH67="",AI67="",AJ67="",AK67="",AL67="",AM67="",AN67="",AO67="",AP67="",AQ67=""),"",IF(AND(AE67="N/A",AF67="N/A",AG67="N/A",AH67="N/A",AI67="N/A",AJ67="N/A",AK67="N/A",AL67="N/A",AM67="N/A",AN67="N/A",AO67="N/A",AP67="N/A",AQ67="N/A"),"N/A",IF(MAX(AE67:AQ67)=0,"",MAX(AE67:AQ67)))))</f>
        <v>43165</v>
      </c>
      <c r="N67" s="30"/>
      <c r="O67" s="11"/>
      <c r="P67" s="31" t="s">
        <v>384</v>
      </c>
      <c r="Q67" s="31" t="s">
        <v>384</v>
      </c>
      <c r="R67" s="31" t="s">
        <v>384</v>
      </c>
      <c r="S67" s="31" t="s">
        <v>384</v>
      </c>
      <c r="T67" s="31" t="s">
        <v>384</v>
      </c>
      <c r="U67" s="31">
        <v>43116</v>
      </c>
      <c r="V67" s="31">
        <v>43165</v>
      </c>
      <c r="W67" s="31" t="s">
        <v>384</v>
      </c>
      <c r="X67" s="31" t="s">
        <v>384</v>
      </c>
      <c r="Y67" s="31" t="s">
        <v>384</v>
      </c>
      <c r="Z67" s="31" t="s">
        <v>384</v>
      </c>
      <c r="AA67" s="31" t="s">
        <v>384</v>
      </c>
      <c r="AB67" s="31" t="s">
        <v>384</v>
      </c>
      <c r="AC67" s="31">
        <v>43116</v>
      </c>
      <c r="AD67" s="31">
        <v>43116</v>
      </c>
      <c r="AE67" s="31" t="s">
        <v>384</v>
      </c>
      <c r="AF67" s="31">
        <v>43165</v>
      </c>
      <c r="AG67" s="31">
        <v>43165</v>
      </c>
      <c r="AH67" s="31" t="s">
        <v>384</v>
      </c>
      <c r="AI67" s="31">
        <v>43165</v>
      </c>
      <c r="AJ67" s="31">
        <v>43165</v>
      </c>
      <c r="AK67" s="31" t="s">
        <v>384</v>
      </c>
      <c r="AL67" s="31">
        <v>43165</v>
      </c>
      <c r="AM67" s="31">
        <v>43165</v>
      </c>
      <c r="AN67" s="31" t="s">
        <v>384</v>
      </c>
      <c r="AO67" s="31">
        <v>43165</v>
      </c>
      <c r="AP67" s="31" t="s">
        <v>384</v>
      </c>
      <c r="AQ67" s="31">
        <v>43165</v>
      </c>
      <c r="AR67" s="31">
        <v>43165</v>
      </c>
      <c r="AS67" s="31">
        <v>43165</v>
      </c>
      <c r="AT67" s="31">
        <v>43165</v>
      </c>
      <c r="AU67" s="31">
        <v>43165</v>
      </c>
      <c r="AV67" s="31">
        <v>43165</v>
      </c>
      <c r="AW67" s="31" t="s">
        <v>384</v>
      </c>
      <c r="AX67" s="31">
        <v>43165</v>
      </c>
      <c r="AY67" s="31" t="s">
        <v>11484</v>
      </c>
      <c r="AZ67" s="31" t="s">
        <v>11484</v>
      </c>
      <c r="BA67" s="31" t="s">
        <v>11484</v>
      </c>
      <c r="BB67" s="31" t="s">
        <v>11484</v>
      </c>
      <c r="BC67" s="31" t="s">
        <v>11484</v>
      </c>
      <c r="BD67" s="31" t="s">
        <v>11484</v>
      </c>
      <c r="BE67" s="31" t="s">
        <v>384</v>
      </c>
      <c r="BF67" s="31">
        <v>43165</v>
      </c>
      <c r="BG67" s="31" t="s">
        <v>384</v>
      </c>
      <c r="BH67" s="31">
        <v>43165</v>
      </c>
      <c r="BI67" s="31">
        <v>43165</v>
      </c>
      <c r="BJ67" s="31">
        <v>43165</v>
      </c>
      <c r="BK67" s="31">
        <v>43165</v>
      </c>
      <c r="BL67" s="31">
        <v>43165</v>
      </c>
      <c r="BM67" s="31"/>
      <c r="BN67" s="31">
        <f>Table1[[#This Row],[Seed:
Seed_BKK1]]</f>
        <v>43165</v>
      </c>
      <c r="BO67" s="31">
        <f>Table1[[#This Row],[Seed:
Seed_THQ1]]</f>
        <v>43165</v>
      </c>
      <c r="BP67" s="31">
        <f>Table1[[#This Row],[Seed:
Seed_SIN1]]</f>
        <v>43165</v>
      </c>
    </row>
    <row r="68" spans="1:68" x14ac:dyDescent="0.35">
      <c r="A68" s="25" t="str">
        <f>LEFT(Table1[[#This Row],[Level]],2)&amp;"-"&amp;Table1[[#This Row],[Seq]]</f>
        <v>L2-58</v>
      </c>
      <c r="B68" s="9" t="s">
        <v>353</v>
      </c>
      <c r="C68" s="10">
        <f>IFERROR(IF(AND(Table1[[#This Row],[Level]]=B67,Table1[[#This Row],[Form Name]]=E67),C67,IF(Table1[[#This Row],[Level]]=B67,C67+1,1)),1)</f>
        <v>58</v>
      </c>
      <c r="D68" s="9" t="s">
        <v>373</v>
      </c>
      <c r="E68" s="9" t="s">
        <v>123</v>
      </c>
      <c r="F68" s="9" t="s">
        <v>4</v>
      </c>
      <c r="G68" s="9" t="s">
        <v>119</v>
      </c>
      <c r="H68" s="9" t="s">
        <v>20</v>
      </c>
      <c r="I68" s="9" t="s">
        <v>21</v>
      </c>
      <c r="J68" s="9" t="s">
        <v>22</v>
      </c>
      <c r="K68" s="7" t="str">
        <f>IFERROR(VLOOKUP(E68,'Data Owners'!G:H,2,0),VLOOKUP(D68,'Data Owners'!A:D,3,0))</f>
        <v>Julie Ramirez</v>
      </c>
      <c r="L68" s="30">
        <f t="shared" si="2"/>
        <v>43310</v>
      </c>
      <c r="M68" s="30">
        <f t="shared" si="3"/>
        <v>43165</v>
      </c>
      <c r="N68" s="30"/>
      <c r="O68" s="11"/>
      <c r="P68" s="31" t="s">
        <v>384</v>
      </c>
      <c r="Q68" s="31" t="s">
        <v>384</v>
      </c>
      <c r="R68" s="31" t="s">
        <v>384</v>
      </c>
      <c r="S68" s="31" t="s">
        <v>384</v>
      </c>
      <c r="T68" s="31" t="s">
        <v>384</v>
      </c>
      <c r="U68" s="31">
        <v>43105</v>
      </c>
      <c r="V68" s="31">
        <v>43310</v>
      </c>
      <c r="W68" s="31" t="s">
        <v>384</v>
      </c>
      <c r="X68" s="31" t="s">
        <v>384</v>
      </c>
      <c r="Y68" s="31" t="s">
        <v>384</v>
      </c>
      <c r="Z68" s="31" t="s">
        <v>384</v>
      </c>
      <c r="AA68" s="31" t="s">
        <v>384</v>
      </c>
      <c r="AB68" s="31" t="s">
        <v>384</v>
      </c>
      <c r="AC68" s="31">
        <v>43105</v>
      </c>
      <c r="AD68" s="31">
        <v>43105</v>
      </c>
      <c r="AE68" s="31" t="s">
        <v>384</v>
      </c>
      <c r="AF68" s="31">
        <v>43165</v>
      </c>
      <c r="AG68" s="31">
        <v>43165</v>
      </c>
      <c r="AH68" s="31" t="s">
        <v>384</v>
      </c>
      <c r="AI68" s="31">
        <v>43165</v>
      </c>
      <c r="AJ68" s="31">
        <v>43165</v>
      </c>
      <c r="AK68" s="31" t="s">
        <v>384</v>
      </c>
      <c r="AL68" s="31">
        <v>43165</v>
      </c>
      <c r="AM68" s="31">
        <v>43165</v>
      </c>
      <c r="AN68" s="31" t="s">
        <v>384</v>
      </c>
      <c r="AO68" s="31">
        <v>43165</v>
      </c>
      <c r="AP68" s="31" t="s">
        <v>384</v>
      </c>
      <c r="AQ68" s="31">
        <v>43165</v>
      </c>
      <c r="AR68" s="31">
        <v>43165</v>
      </c>
      <c r="AS68" s="31">
        <v>43165</v>
      </c>
      <c r="AT68" s="31">
        <v>43165</v>
      </c>
      <c r="AU68" s="31">
        <v>43165</v>
      </c>
      <c r="AV68" s="31">
        <v>43165</v>
      </c>
      <c r="AW68" s="31" t="s">
        <v>384</v>
      </c>
      <c r="AX68" s="31">
        <v>43165</v>
      </c>
      <c r="AY68" s="31" t="s">
        <v>11484</v>
      </c>
      <c r="AZ68" s="31" t="s">
        <v>11484</v>
      </c>
      <c r="BA68" s="31" t="s">
        <v>11484</v>
      </c>
      <c r="BB68" s="31" t="s">
        <v>11484</v>
      </c>
      <c r="BC68" s="31" t="s">
        <v>11484</v>
      </c>
      <c r="BD68" s="31" t="s">
        <v>11484</v>
      </c>
      <c r="BE68" s="31" t="s">
        <v>384</v>
      </c>
      <c r="BF68" s="31">
        <v>43165</v>
      </c>
      <c r="BG68" s="31" t="s">
        <v>384</v>
      </c>
      <c r="BH68" s="31">
        <v>43165</v>
      </c>
      <c r="BI68" s="31">
        <v>43165</v>
      </c>
      <c r="BJ68" s="31">
        <v>43165</v>
      </c>
      <c r="BK68" s="31">
        <v>43165</v>
      </c>
      <c r="BL68" s="31">
        <v>43165</v>
      </c>
      <c r="BM68" s="31"/>
      <c r="BN68" s="31">
        <f>Table1[[#This Row],[Seed:
Seed_BKK1]]</f>
        <v>43165</v>
      </c>
      <c r="BO68" s="31">
        <f>Table1[[#This Row],[Seed:
Seed_THQ1]]</f>
        <v>43165</v>
      </c>
      <c r="BP68" s="31">
        <f>Table1[[#This Row],[Seed:
Seed_SIN1]]</f>
        <v>43165</v>
      </c>
    </row>
    <row r="69" spans="1:68" x14ac:dyDescent="0.35">
      <c r="A69" s="25" t="str">
        <f>LEFT(Table1[[#This Row],[Level]],2)&amp;"-"&amp;Table1[[#This Row],[Seq]]</f>
        <v>L2-59</v>
      </c>
      <c r="B69" s="9" t="s">
        <v>353</v>
      </c>
      <c r="C69" s="10">
        <f>IFERROR(IF(AND(Table1[[#This Row],[Level]]=B68,Table1[[#This Row],[Form Name]]=E68),C68,IF(Table1[[#This Row],[Level]]=B68,C68+1,1)),1)</f>
        <v>59</v>
      </c>
      <c r="D69" s="9" t="s">
        <v>373</v>
      </c>
      <c r="E69" s="9" t="s">
        <v>124</v>
      </c>
      <c r="F69" s="9" t="s">
        <v>4</v>
      </c>
      <c r="G69" s="9" t="s">
        <v>119</v>
      </c>
      <c r="H69" s="9" t="s">
        <v>20</v>
      </c>
      <c r="I69" s="9" t="s">
        <v>21</v>
      </c>
      <c r="J69" s="9" t="s">
        <v>22</v>
      </c>
      <c r="K69" s="7" t="str">
        <f>IFERROR(VLOOKUP(E69,'Data Owners'!G:H,2,0),VLOOKUP(D69,'Data Owners'!A:D,3,0))</f>
        <v>Julie Ramirez</v>
      </c>
      <c r="L69" s="30">
        <f t="shared" si="2"/>
        <v>43165</v>
      </c>
      <c r="M69" s="30">
        <f t="shared" si="3"/>
        <v>43165</v>
      </c>
      <c r="N69" s="30"/>
      <c r="O69" s="11"/>
      <c r="P69" s="31" t="s">
        <v>384</v>
      </c>
      <c r="Q69" s="31" t="s">
        <v>384</v>
      </c>
      <c r="R69" s="31" t="s">
        <v>384</v>
      </c>
      <c r="S69" s="31" t="s">
        <v>384</v>
      </c>
      <c r="T69" s="31" t="s">
        <v>384</v>
      </c>
      <c r="U69" s="31">
        <v>43116</v>
      </c>
      <c r="V69" s="31">
        <v>43165</v>
      </c>
      <c r="W69" s="31" t="s">
        <v>384</v>
      </c>
      <c r="X69" s="31" t="s">
        <v>384</v>
      </c>
      <c r="Y69" s="31" t="s">
        <v>384</v>
      </c>
      <c r="Z69" s="31" t="s">
        <v>384</v>
      </c>
      <c r="AA69" s="31" t="s">
        <v>384</v>
      </c>
      <c r="AB69" s="31" t="s">
        <v>384</v>
      </c>
      <c r="AC69" s="31">
        <v>43116</v>
      </c>
      <c r="AD69" s="31">
        <v>43116</v>
      </c>
      <c r="AE69" s="31" t="s">
        <v>384</v>
      </c>
      <c r="AF69" s="31">
        <v>43165</v>
      </c>
      <c r="AG69" s="31">
        <v>43165</v>
      </c>
      <c r="AH69" s="31" t="s">
        <v>384</v>
      </c>
      <c r="AI69" s="31">
        <v>43165</v>
      </c>
      <c r="AJ69" s="31">
        <v>43165</v>
      </c>
      <c r="AK69" s="31" t="s">
        <v>384</v>
      </c>
      <c r="AL69" s="31">
        <v>43165</v>
      </c>
      <c r="AM69" s="31">
        <v>43165</v>
      </c>
      <c r="AN69" s="31" t="s">
        <v>384</v>
      </c>
      <c r="AO69" s="31">
        <v>43165</v>
      </c>
      <c r="AP69" s="31" t="s">
        <v>384</v>
      </c>
      <c r="AQ69" s="31">
        <v>43165</v>
      </c>
      <c r="AR69" s="31">
        <v>43165</v>
      </c>
      <c r="AS69" s="31">
        <v>43165</v>
      </c>
      <c r="AT69" s="31">
        <v>43165</v>
      </c>
      <c r="AU69" s="31">
        <v>43165</v>
      </c>
      <c r="AV69" s="31">
        <v>43165</v>
      </c>
      <c r="AW69" s="31" t="s">
        <v>384</v>
      </c>
      <c r="AX69" s="31">
        <v>43165</v>
      </c>
      <c r="AY69" s="31" t="s">
        <v>11484</v>
      </c>
      <c r="AZ69" s="31" t="s">
        <v>11484</v>
      </c>
      <c r="BA69" s="31" t="s">
        <v>11484</v>
      </c>
      <c r="BB69" s="31" t="s">
        <v>11484</v>
      </c>
      <c r="BC69" s="31" t="s">
        <v>11484</v>
      </c>
      <c r="BD69" s="31" t="s">
        <v>11484</v>
      </c>
      <c r="BE69" s="31" t="s">
        <v>384</v>
      </c>
      <c r="BF69" s="31">
        <v>43165</v>
      </c>
      <c r="BG69" s="31" t="s">
        <v>384</v>
      </c>
      <c r="BH69" s="31">
        <v>43165</v>
      </c>
      <c r="BI69" s="31">
        <v>43165</v>
      </c>
      <c r="BJ69" s="31">
        <v>43165</v>
      </c>
      <c r="BK69" s="31">
        <v>43165</v>
      </c>
      <c r="BL69" s="31">
        <v>43165</v>
      </c>
      <c r="BM69" s="31"/>
      <c r="BN69" s="31">
        <f>Table1[[#This Row],[Seed:
Seed_BKK1]]</f>
        <v>43165</v>
      </c>
      <c r="BO69" s="31">
        <f>Table1[[#This Row],[Seed:
Seed_THQ1]]</f>
        <v>43165</v>
      </c>
      <c r="BP69" s="31">
        <f>Table1[[#This Row],[Seed:
Seed_SIN1]]</f>
        <v>43165</v>
      </c>
    </row>
    <row r="70" spans="1:68" x14ac:dyDescent="0.35">
      <c r="A70" s="25" t="str">
        <f>LEFT(Table1[[#This Row],[Level]],2)&amp;"-"&amp;Table1[[#This Row],[Seq]]</f>
        <v>L2-60</v>
      </c>
      <c r="B70" s="9" t="s">
        <v>353</v>
      </c>
      <c r="C70" s="10">
        <f>IFERROR(IF(AND(Table1[[#This Row],[Level]]=B69,Table1[[#This Row],[Form Name]]=E69),C69,IF(Table1[[#This Row],[Level]]=B69,C69+1,1)),1)</f>
        <v>60</v>
      </c>
      <c r="D70" s="9" t="s">
        <v>373</v>
      </c>
      <c r="E70" s="9" t="s">
        <v>125</v>
      </c>
      <c r="F70" s="9" t="s">
        <v>4</v>
      </c>
      <c r="G70" s="9" t="s">
        <v>119</v>
      </c>
      <c r="H70" s="9" t="s">
        <v>20</v>
      </c>
      <c r="I70" s="9" t="s">
        <v>21</v>
      </c>
      <c r="J70" s="9" t="s">
        <v>22</v>
      </c>
      <c r="K70" s="7" t="str">
        <f>IFERROR(VLOOKUP(E70,'Data Owners'!G:H,2,0),VLOOKUP(D70,'Data Owners'!A:D,3,0))</f>
        <v>Julie Ramirez</v>
      </c>
      <c r="L70" s="30">
        <f t="shared" si="2"/>
        <v>43165</v>
      </c>
      <c r="M70" s="30">
        <f t="shared" si="3"/>
        <v>43165</v>
      </c>
      <c r="N70" s="30"/>
      <c r="O70" s="11"/>
      <c r="P70" s="31" t="s">
        <v>384</v>
      </c>
      <c r="Q70" s="31" t="s">
        <v>384</v>
      </c>
      <c r="R70" s="31" t="s">
        <v>384</v>
      </c>
      <c r="S70" s="31" t="s">
        <v>384</v>
      </c>
      <c r="T70" s="31" t="s">
        <v>384</v>
      </c>
      <c r="U70" s="31">
        <v>43116</v>
      </c>
      <c r="V70" s="31">
        <v>43165</v>
      </c>
      <c r="W70" s="31" t="s">
        <v>384</v>
      </c>
      <c r="X70" s="31" t="s">
        <v>384</v>
      </c>
      <c r="Y70" s="31" t="s">
        <v>384</v>
      </c>
      <c r="Z70" s="31" t="s">
        <v>384</v>
      </c>
      <c r="AA70" s="31" t="s">
        <v>384</v>
      </c>
      <c r="AB70" s="31" t="s">
        <v>384</v>
      </c>
      <c r="AC70" s="31">
        <v>43116</v>
      </c>
      <c r="AD70" s="31">
        <v>43116</v>
      </c>
      <c r="AE70" s="31" t="s">
        <v>384</v>
      </c>
      <c r="AF70" s="31">
        <v>43165</v>
      </c>
      <c r="AG70" s="31">
        <v>43165</v>
      </c>
      <c r="AH70" s="31" t="s">
        <v>384</v>
      </c>
      <c r="AI70" s="31">
        <v>43165</v>
      </c>
      <c r="AJ70" s="31">
        <v>43165</v>
      </c>
      <c r="AK70" s="31" t="s">
        <v>384</v>
      </c>
      <c r="AL70" s="31">
        <v>43165</v>
      </c>
      <c r="AM70" s="31">
        <v>43165</v>
      </c>
      <c r="AN70" s="31" t="s">
        <v>384</v>
      </c>
      <c r="AO70" s="31">
        <v>43165</v>
      </c>
      <c r="AP70" s="31" t="s">
        <v>384</v>
      </c>
      <c r="AQ70" s="31">
        <v>43165</v>
      </c>
      <c r="AR70" s="31">
        <v>43165</v>
      </c>
      <c r="AS70" s="31">
        <v>43165</v>
      </c>
      <c r="AT70" s="31">
        <v>43165</v>
      </c>
      <c r="AU70" s="31">
        <v>43165</v>
      </c>
      <c r="AV70" s="31">
        <v>43165</v>
      </c>
      <c r="AW70" s="31" t="s">
        <v>384</v>
      </c>
      <c r="AX70" s="31">
        <v>43165</v>
      </c>
      <c r="AY70" s="31" t="s">
        <v>11484</v>
      </c>
      <c r="AZ70" s="31" t="s">
        <v>11484</v>
      </c>
      <c r="BA70" s="31" t="s">
        <v>11484</v>
      </c>
      <c r="BB70" s="31" t="s">
        <v>11484</v>
      </c>
      <c r="BC70" s="31" t="s">
        <v>11484</v>
      </c>
      <c r="BD70" s="31" t="s">
        <v>11484</v>
      </c>
      <c r="BE70" s="31" t="s">
        <v>384</v>
      </c>
      <c r="BF70" s="31">
        <v>43165</v>
      </c>
      <c r="BG70" s="31" t="s">
        <v>384</v>
      </c>
      <c r="BH70" s="31">
        <v>43165</v>
      </c>
      <c r="BI70" s="31">
        <v>43165</v>
      </c>
      <c r="BJ70" s="31">
        <v>43165</v>
      </c>
      <c r="BK70" s="31">
        <v>43165</v>
      </c>
      <c r="BL70" s="31">
        <v>43165</v>
      </c>
      <c r="BM70" s="31"/>
      <c r="BN70" s="31">
        <f>Table1[[#This Row],[Seed:
Seed_BKK1]]</f>
        <v>43165</v>
      </c>
      <c r="BO70" s="31">
        <f>Table1[[#This Row],[Seed:
Seed_THQ1]]</f>
        <v>43165</v>
      </c>
      <c r="BP70" s="31">
        <f>Table1[[#This Row],[Seed:
Seed_SIN1]]</f>
        <v>43165</v>
      </c>
    </row>
    <row r="71" spans="1:68" x14ac:dyDescent="0.35">
      <c r="A71" s="25" t="str">
        <f>LEFT(Table1[[#This Row],[Level]],2)&amp;"-"&amp;Table1[[#This Row],[Seq]]</f>
        <v>L2-61</v>
      </c>
      <c r="B71" s="9" t="s">
        <v>353</v>
      </c>
      <c r="C71" s="10">
        <f>IFERROR(IF(AND(Table1[[#This Row],[Level]]=B70,Table1[[#This Row],[Form Name]]=E70),C70,IF(Table1[[#This Row],[Level]]=B70,C70+1,1)),1)</f>
        <v>61</v>
      </c>
      <c r="D71" s="9" t="s">
        <v>373</v>
      </c>
      <c r="E71" s="9" t="s">
        <v>127</v>
      </c>
      <c r="F71" s="9" t="s">
        <v>4</v>
      </c>
      <c r="G71" s="9" t="s">
        <v>126</v>
      </c>
      <c r="H71" s="9" t="s">
        <v>20</v>
      </c>
      <c r="I71" s="9" t="s">
        <v>21</v>
      </c>
      <c r="J71" s="9" t="s">
        <v>22</v>
      </c>
      <c r="K71" s="7" t="str">
        <f>IFERROR(VLOOKUP(E71,'Data Owners'!G:H,2,0),VLOOKUP(D71,'Data Owners'!A:D,3,0))</f>
        <v>Julie Ramirez</v>
      </c>
      <c r="L71" s="30">
        <f t="shared" si="2"/>
        <v>43165</v>
      </c>
      <c r="M71" s="30">
        <f t="shared" si="3"/>
        <v>43165</v>
      </c>
      <c r="N71" s="30"/>
      <c r="O71" s="11"/>
      <c r="P71" s="31" t="s">
        <v>384</v>
      </c>
      <c r="Q71" s="31" t="s">
        <v>384</v>
      </c>
      <c r="R71" s="31" t="s">
        <v>384</v>
      </c>
      <c r="S71" s="31" t="s">
        <v>384</v>
      </c>
      <c r="T71" s="31" t="s">
        <v>384</v>
      </c>
      <c r="U71" s="31">
        <v>43116</v>
      </c>
      <c r="V71" s="31">
        <v>43165</v>
      </c>
      <c r="W71" s="31" t="s">
        <v>384</v>
      </c>
      <c r="X71" s="31" t="s">
        <v>384</v>
      </c>
      <c r="Y71" s="31" t="s">
        <v>384</v>
      </c>
      <c r="Z71" s="31" t="s">
        <v>384</v>
      </c>
      <c r="AA71" s="31" t="s">
        <v>384</v>
      </c>
      <c r="AB71" s="31" t="s">
        <v>384</v>
      </c>
      <c r="AC71" s="31">
        <v>43116</v>
      </c>
      <c r="AD71" s="31">
        <v>43116</v>
      </c>
      <c r="AE71" s="31" t="s">
        <v>384</v>
      </c>
      <c r="AF71" s="31">
        <v>43165</v>
      </c>
      <c r="AG71" s="31">
        <v>43165</v>
      </c>
      <c r="AH71" s="31" t="s">
        <v>384</v>
      </c>
      <c r="AI71" s="31">
        <v>43165</v>
      </c>
      <c r="AJ71" s="31">
        <v>43165</v>
      </c>
      <c r="AK71" s="31" t="s">
        <v>384</v>
      </c>
      <c r="AL71" s="31">
        <v>43165</v>
      </c>
      <c r="AM71" s="31">
        <v>43165</v>
      </c>
      <c r="AN71" s="31" t="s">
        <v>384</v>
      </c>
      <c r="AO71" s="31">
        <v>43165</v>
      </c>
      <c r="AP71" s="31" t="s">
        <v>384</v>
      </c>
      <c r="AQ71" s="31">
        <v>43165</v>
      </c>
      <c r="AR71" s="31">
        <v>43165</v>
      </c>
      <c r="AS71" s="31">
        <v>43165</v>
      </c>
      <c r="AT71" s="31">
        <v>43165</v>
      </c>
      <c r="AU71" s="31">
        <v>43165</v>
      </c>
      <c r="AV71" s="31">
        <v>43165</v>
      </c>
      <c r="AW71" s="31" t="s">
        <v>384</v>
      </c>
      <c r="AX71" s="31">
        <v>43165</v>
      </c>
      <c r="AY71" s="31" t="s">
        <v>11484</v>
      </c>
      <c r="AZ71" s="31" t="s">
        <v>11484</v>
      </c>
      <c r="BA71" s="31" t="s">
        <v>11484</v>
      </c>
      <c r="BB71" s="31" t="s">
        <v>11484</v>
      </c>
      <c r="BC71" s="31" t="s">
        <v>11484</v>
      </c>
      <c r="BD71" s="31" t="s">
        <v>11484</v>
      </c>
      <c r="BE71" s="31" t="s">
        <v>384</v>
      </c>
      <c r="BF71" s="31">
        <v>43165</v>
      </c>
      <c r="BG71" s="31" t="s">
        <v>384</v>
      </c>
      <c r="BH71" s="31">
        <v>43165</v>
      </c>
      <c r="BI71" s="31">
        <v>43165</v>
      </c>
      <c r="BJ71" s="31">
        <v>43165</v>
      </c>
      <c r="BK71" s="31">
        <v>43165</v>
      </c>
      <c r="BL71" s="31">
        <v>43165</v>
      </c>
      <c r="BM71" s="31"/>
      <c r="BN71" s="31">
        <f>Table1[[#This Row],[Seed:
Seed_BKK1]]</f>
        <v>43165</v>
      </c>
      <c r="BO71" s="31">
        <f>Table1[[#This Row],[Seed:
Seed_THQ1]]</f>
        <v>43165</v>
      </c>
      <c r="BP71" s="31">
        <f>Table1[[#This Row],[Seed:
Seed_SIN1]]</f>
        <v>43165</v>
      </c>
    </row>
    <row r="72" spans="1:68" x14ac:dyDescent="0.35">
      <c r="A72" s="25" t="str">
        <f>LEFT(Table1[[#This Row],[Level]],2)&amp;"-"&amp;Table1[[#This Row],[Seq]]</f>
        <v>L2-62</v>
      </c>
      <c r="B72" s="9" t="s">
        <v>353</v>
      </c>
      <c r="C72" s="10">
        <f>IFERROR(IF(AND(Table1[[#This Row],[Level]]=B71,Table1[[#This Row],[Form Name]]=E71),C71,IF(Table1[[#This Row],[Level]]=B71,C71+1,1)),1)</f>
        <v>62</v>
      </c>
      <c r="D72" s="9" t="s">
        <v>373</v>
      </c>
      <c r="E72" s="9" t="s">
        <v>128</v>
      </c>
      <c r="F72" s="9" t="s">
        <v>4</v>
      </c>
      <c r="G72" s="9" t="s">
        <v>126</v>
      </c>
      <c r="H72" s="9" t="s">
        <v>20</v>
      </c>
      <c r="I72" s="9" t="s">
        <v>21</v>
      </c>
      <c r="J72" s="9" t="s">
        <v>22</v>
      </c>
      <c r="K72" s="7" t="str">
        <f>IFERROR(VLOOKUP(E72,'Data Owners'!G:H,2,0),VLOOKUP(D72,'Data Owners'!A:D,3,0))</f>
        <v>Julie Ramirez</v>
      </c>
      <c r="L72" s="30">
        <f t="shared" si="2"/>
        <v>43165</v>
      </c>
      <c r="M72" s="30">
        <f t="shared" si="3"/>
        <v>43165</v>
      </c>
      <c r="N72" s="30"/>
      <c r="O72" s="11"/>
      <c r="P72" s="31" t="s">
        <v>384</v>
      </c>
      <c r="Q72" s="31" t="s">
        <v>384</v>
      </c>
      <c r="R72" s="31" t="s">
        <v>384</v>
      </c>
      <c r="S72" s="31" t="s">
        <v>384</v>
      </c>
      <c r="T72" s="31" t="s">
        <v>384</v>
      </c>
      <c r="U72" s="31">
        <v>43116</v>
      </c>
      <c r="V72" s="31">
        <v>43165</v>
      </c>
      <c r="W72" s="31" t="s">
        <v>384</v>
      </c>
      <c r="X72" s="31" t="s">
        <v>384</v>
      </c>
      <c r="Y72" s="31" t="s">
        <v>384</v>
      </c>
      <c r="Z72" s="31" t="s">
        <v>384</v>
      </c>
      <c r="AA72" s="31" t="s">
        <v>384</v>
      </c>
      <c r="AB72" s="31" t="s">
        <v>384</v>
      </c>
      <c r="AC72" s="31">
        <v>43116</v>
      </c>
      <c r="AD72" s="31">
        <v>43116</v>
      </c>
      <c r="AE72" s="31" t="s">
        <v>384</v>
      </c>
      <c r="AF72" s="31">
        <v>43165</v>
      </c>
      <c r="AG72" s="31">
        <v>43165</v>
      </c>
      <c r="AH72" s="31" t="s">
        <v>384</v>
      </c>
      <c r="AI72" s="31">
        <v>43165</v>
      </c>
      <c r="AJ72" s="31">
        <v>43165</v>
      </c>
      <c r="AK72" s="31" t="s">
        <v>384</v>
      </c>
      <c r="AL72" s="31">
        <v>43165</v>
      </c>
      <c r="AM72" s="31">
        <v>43165</v>
      </c>
      <c r="AN72" s="31" t="s">
        <v>384</v>
      </c>
      <c r="AO72" s="31">
        <v>43165</v>
      </c>
      <c r="AP72" s="31" t="s">
        <v>384</v>
      </c>
      <c r="AQ72" s="31">
        <v>43165</v>
      </c>
      <c r="AR72" s="31">
        <v>43165</v>
      </c>
      <c r="AS72" s="31">
        <v>43165</v>
      </c>
      <c r="AT72" s="31">
        <v>43165</v>
      </c>
      <c r="AU72" s="31">
        <v>43165</v>
      </c>
      <c r="AV72" s="31">
        <v>43165</v>
      </c>
      <c r="AW72" s="31" t="s">
        <v>384</v>
      </c>
      <c r="AX72" s="31">
        <v>43165</v>
      </c>
      <c r="AY72" s="31" t="s">
        <v>11484</v>
      </c>
      <c r="AZ72" s="31" t="s">
        <v>11484</v>
      </c>
      <c r="BA72" s="31" t="s">
        <v>11484</v>
      </c>
      <c r="BB72" s="31" t="s">
        <v>11484</v>
      </c>
      <c r="BC72" s="31" t="s">
        <v>11484</v>
      </c>
      <c r="BD72" s="31" t="s">
        <v>11484</v>
      </c>
      <c r="BE72" s="31" t="s">
        <v>384</v>
      </c>
      <c r="BF72" s="31">
        <v>43165</v>
      </c>
      <c r="BG72" s="31" t="s">
        <v>384</v>
      </c>
      <c r="BH72" s="31">
        <v>43165</v>
      </c>
      <c r="BI72" s="31">
        <v>43165</v>
      </c>
      <c r="BJ72" s="31">
        <v>43165</v>
      </c>
      <c r="BK72" s="31">
        <v>43165</v>
      </c>
      <c r="BL72" s="31">
        <v>43165</v>
      </c>
      <c r="BM72" s="31"/>
      <c r="BN72" s="31">
        <f>Table1[[#This Row],[Seed:
Seed_BKK1]]</f>
        <v>43165</v>
      </c>
      <c r="BO72" s="31">
        <f>Table1[[#This Row],[Seed:
Seed_THQ1]]</f>
        <v>43165</v>
      </c>
      <c r="BP72" s="31">
        <f>Table1[[#This Row],[Seed:
Seed_SIN1]]</f>
        <v>43165</v>
      </c>
    </row>
    <row r="73" spans="1:68" x14ac:dyDescent="0.35">
      <c r="A73" s="25" t="str">
        <f>LEFT(Table1[[#This Row],[Level]],2)&amp;"-"&amp;Table1[[#This Row],[Seq]]</f>
        <v>L2-63</v>
      </c>
      <c r="B73" s="9" t="s">
        <v>353</v>
      </c>
      <c r="C73" s="10">
        <f>IFERROR(IF(AND(Table1[[#This Row],[Level]]=B72,Table1[[#This Row],[Form Name]]=E72),C72,IF(Table1[[#This Row],[Level]]=B72,C72+1,1)),1)</f>
        <v>63</v>
      </c>
      <c r="D73" s="9" t="s">
        <v>373</v>
      </c>
      <c r="E73" s="9" t="s">
        <v>129</v>
      </c>
      <c r="F73" s="9" t="s">
        <v>4</v>
      </c>
      <c r="G73" s="9" t="s">
        <v>126</v>
      </c>
      <c r="H73" s="9" t="s">
        <v>20</v>
      </c>
      <c r="I73" s="9" t="s">
        <v>21</v>
      </c>
      <c r="J73" s="9" t="s">
        <v>22</v>
      </c>
      <c r="K73" s="7" t="str">
        <f>IFERROR(VLOOKUP(E73,'Data Owners'!G:H,2,0),VLOOKUP(D73,'Data Owners'!A:D,3,0))</f>
        <v>Julie Ramirez</v>
      </c>
      <c r="L73" s="30">
        <f t="shared" si="2"/>
        <v>43165</v>
      </c>
      <c r="M73" s="30">
        <f t="shared" si="3"/>
        <v>43165</v>
      </c>
      <c r="N73" s="30"/>
      <c r="O73" s="11"/>
      <c r="P73" s="31" t="s">
        <v>384</v>
      </c>
      <c r="Q73" s="31" t="s">
        <v>384</v>
      </c>
      <c r="R73" s="31" t="s">
        <v>384</v>
      </c>
      <c r="S73" s="31" t="s">
        <v>384</v>
      </c>
      <c r="T73" s="31" t="s">
        <v>384</v>
      </c>
      <c r="U73" s="31">
        <v>43116</v>
      </c>
      <c r="V73" s="31">
        <v>43165</v>
      </c>
      <c r="W73" s="31" t="s">
        <v>384</v>
      </c>
      <c r="X73" s="31" t="s">
        <v>384</v>
      </c>
      <c r="Y73" s="31" t="s">
        <v>384</v>
      </c>
      <c r="Z73" s="31" t="s">
        <v>384</v>
      </c>
      <c r="AA73" s="31" t="s">
        <v>384</v>
      </c>
      <c r="AB73" s="31" t="s">
        <v>384</v>
      </c>
      <c r="AC73" s="31">
        <v>43116</v>
      </c>
      <c r="AD73" s="31">
        <v>43116</v>
      </c>
      <c r="AE73" s="31" t="s">
        <v>384</v>
      </c>
      <c r="AF73" s="31">
        <v>43165</v>
      </c>
      <c r="AG73" s="31">
        <v>43165</v>
      </c>
      <c r="AH73" s="31" t="s">
        <v>384</v>
      </c>
      <c r="AI73" s="31">
        <v>43165</v>
      </c>
      <c r="AJ73" s="31">
        <v>43165</v>
      </c>
      <c r="AK73" s="31" t="s">
        <v>384</v>
      </c>
      <c r="AL73" s="31">
        <v>43165</v>
      </c>
      <c r="AM73" s="31">
        <v>43165</v>
      </c>
      <c r="AN73" s="31" t="s">
        <v>384</v>
      </c>
      <c r="AO73" s="31">
        <v>43165</v>
      </c>
      <c r="AP73" s="31" t="s">
        <v>384</v>
      </c>
      <c r="AQ73" s="31">
        <v>43165</v>
      </c>
      <c r="AR73" s="31">
        <v>43165</v>
      </c>
      <c r="AS73" s="31">
        <v>43165</v>
      </c>
      <c r="AT73" s="31">
        <v>43165</v>
      </c>
      <c r="AU73" s="31">
        <v>43165</v>
      </c>
      <c r="AV73" s="31">
        <v>43165</v>
      </c>
      <c r="AW73" s="31" t="s">
        <v>384</v>
      </c>
      <c r="AX73" s="31">
        <v>43165</v>
      </c>
      <c r="AY73" s="31" t="s">
        <v>11484</v>
      </c>
      <c r="AZ73" s="31" t="s">
        <v>11484</v>
      </c>
      <c r="BA73" s="31" t="s">
        <v>11484</v>
      </c>
      <c r="BB73" s="31" t="s">
        <v>11484</v>
      </c>
      <c r="BC73" s="31" t="s">
        <v>11484</v>
      </c>
      <c r="BD73" s="31" t="s">
        <v>11484</v>
      </c>
      <c r="BE73" s="31" t="s">
        <v>384</v>
      </c>
      <c r="BF73" s="31">
        <v>43165</v>
      </c>
      <c r="BG73" s="31" t="s">
        <v>384</v>
      </c>
      <c r="BH73" s="31">
        <v>43165</v>
      </c>
      <c r="BI73" s="31">
        <v>43165</v>
      </c>
      <c r="BJ73" s="31">
        <v>43165</v>
      </c>
      <c r="BK73" s="31">
        <v>43165</v>
      </c>
      <c r="BL73" s="31">
        <v>43165</v>
      </c>
      <c r="BM73" s="31"/>
      <c r="BN73" s="31">
        <f>Table1[[#This Row],[Seed:
Seed_BKK1]]</f>
        <v>43165</v>
      </c>
      <c r="BO73" s="31">
        <f>Table1[[#This Row],[Seed:
Seed_THQ1]]</f>
        <v>43165</v>
      </c>
      <c r="BP73" s="31">
        <f>Table1[[#This Row],[Seed:
Seed_SIN1]]</f>
        <v>43165</v>
      </c>
    </row>
    <row r="74" spans="1:68" x14ac:dyDescent="0.35">
      <c r="A74" s="25" t="str">
        <f>LEFT(Table1[[#This Row],[Level]],2)&amp;"-"&amp;Table1[[#This Row],[Seq]]</f>
        <v>L2-64</v>
      </c>
      <c r="B74" s="9" t="s">
        <v>353</v>
      </c>
      <c r="C74" s="10">
        <f>IFERROR(IF(AND(Table1[[#This Row],[Level]]=B73,Table1[[#This Row],[Form Name]]=E73),C73,IF(Table1[[#This Row],[Level]]=B73,C73+1,1)),1)</f>
        <v>64</v>
      </c>
      <c r="D74" s="9" t="s">
        <v>373</v>
      </c>
      <c r="E74" s="9" t="s">
        <v>130</v>
      </c>
      <c r="F74" s="9" t="s">
        <v>4</v>
      </c>
      <c r="G74" s="9" t="s">
        <v>126</v>
      </c>
      <c r="H74" s="9" t="s">
        <v>20</v>
      </c>
      <c r="I74" s="9" t="s">
        <v>21</v>
      </c>
      <c r="J74" s="9" t="s">
        <v>22</v>
      </c>
      <c r="K74" s="7" t="str">
        <f>IFERROR(VLOOKUP(E74,'Data Owners'!G:H,2,0),VLOOKUP(D74,'Data Owners'!A:D,3,0))</f>
        <v>Julie Ramirez</v>
      </c>
      <c r="L74" s="30">
        <f t="shared" si="2"/>
        <v>43420</v>
      </c>
      <c r="M74" s="30">
        <f t="shared" si="3"/>
        <v>43165</v>
      </c>
      <c r="N74" s="30"/>
      <c r="O74" s="11"/>
      <c r="P74" s="31" t="s">
        <v>384</v>
      </c>
      <c r="Q74" s="31" t="s">
        <v>384</v>
      </c>
      <c r="R74" s="31" t="s">
        <v>384</v>
      </c>
      <c r="S74" s="31" t="s">
        <v>384</v>
      </c>
      <c r="T74" s="31" t="s">
        <v>384</v>
      </c>
      <c r="U74" s="31">
        <v>43116</v>
      </c>
      <c r="V74" s="31">
        <v>43165</v>
      </c>
      <c r="W74" s="31">
        <v>43420</v>
      </c>
      <c r="X74" s="31" t="s">
        <v>384</v>
      </c>
      <c r="Y74" s="31" t="s">
        <v>384</v>
      </c>
      <c r="Z74" s="31" t="s">
        <v>384</v>
      </c>
      <c r="AA74" s="31" t="s">
        <v>384</v>
      </c>
      <c r="AB74" s="31" t="s">
        <v>384</v>
      </c>
      <c r="AC74" s="31">
        <v>43118</v>
      </c>
      <c r="AD74" s="31">
        <v>43116</v>
      </c>
      <c r="AE74" s="31" t="s">
        <v>384</v>
      </c>
      <c r="AF74" s="145">
        <v>43165</v>
      </c>
      <c r="AG74" s="145">
        <v>43165</v>
      </c>
      <c r="AH74" s="31" t="s">
        <v>384</v>
      </c>
      <c r="AI74" s="31">
        <v>43165</v>
      </c>
      <c r="AJ74" s="31">
        <v>43165</v>
      </c>
      <c r="AK74" s="31" t="s">
        <v>384</v>
      </c>
      <c r="AL74" s="31">
        <v>43165</v>
      </c>
      <c r="AM74" s="31">
        <v>43165</v>
      </c>
      <c r="AN74" s="31" t="s">
        <v>384</v>
      </c>
      <c r="AO74" s="31">
        <v>43165</v>
      </c>
      <c r="AP74" s="31" t="s">
        <v>384</v>
      </c>
      <c r="AQ74" s="31">
        <v>43165</v>
      </c>
      <c r="AR74" s="31">
        <v>43165</v>
      </c>
      <c r="AS74" s="31">
        <v>43165</v>
      </c>
      <c r="AT74" s="31">
        <v>43165</v>
      </c>
      <c r="AU74" s="31">
        <v>43165</v>
      </c>
      <c r="AV74" s="31">
        <v>43165</v>
      </c>
      <c r="AW74" s="31" t="s">
        <v>384</v>
      </c>
      <c r="AX74" s="31">
        <v>43165</v>
      </c>
      <c r="AY74" s="31" t="s">
        <v>11484</v>
      </c>
      <c r="AZ74" s="31" t="s">
        <v>11484</v>
      </c>
      <c r="BA74" s="31" t="s">
        <v>11484</v>
      </c>
      <c r="BB74" s="31" t="s">
        <v>11484</v>
      </c>
      <c r="BC74" s="31" t="s">
        <v>11484</v>
      </c>
      <c r="BD74" s="31" t="s">
        <v>11484</v>
      </c>
      <c r="BE74" s="31" t="s">
        <v>384</v>
      </c>
      <c r="BF74" s="31">
        <v>43165</v>
      </c>
      <c r="BG74" s="31" t="s">
        <v>384</v>
      </c>
      <c r="BH74" s="31">
        <v>43165</v>
      </c>
      <c r="BI74" s="31">
        <v>43165</v>
      </c>
      <c r="BJ74" s="31">
        <v>43165</v>
      </c>
      <c r="BK74" s="31">
        <v>43165</v>
      </c>
      <c r="BL74" s="31">
        <v>43165</v>
      </c>
      <c r="BM74" s="31"/>
      <c r="BN74" s="31">
        <f>Table1[[#This Row],[Seed:
Seed_BKK1]]</f>
        <v>43165</v>
      </c>
      <c r="BO74" s="31">
        <f>Table1[[#This Row],[Seed:
Seed_THQ1]]</f>
        <v>43165</v>
      </c>
      <c r="BP74" s="31">
        <f>Table1[[#This Row],[Seed:
Seed_SIN1]]</f>
        <v>43165</v>
      </c>
    </row>
    <row r="75" spans="1:68" x14ac:dyDescent="0.35">
      <c r="A75" s="25" t="str">
        <f>LEFT(Table1[[#This Row],[Level]],2)&amp;"-"&amp;Table1[[#This Row],[Seq]]</f>
        <v>L2-65</v>
      </c>
      <c r="B75" s="9" t="s">
        <v>353</v>
      </c>
      <c r="C75" s="10">
        <f>IFERROR(IF(AND(Table1[[#This Row],[Level]]=B74,Table1[[#This Row],[Form Name]]=E74),C74,IF(Table1[[#This Row],[Level]]=B74,C74+1,1)),1)</f>
        <v>65</v>
      </c>
      <c r="D75" s="9" t="s">
        <v>373</v>
      </c>
      <c r="E75" s="9" t="s">
        <v>131</v>
      </c>
      <c r="F75" s="9" t="s">
        <v>4</v>
      </c>
      <c r="G75" s="9" t="s">
        <v>126</v>
      </c>
      <c r="H75" s="9" t="s">
        <v>20</v>
      </c>
      <c r="I75" s="9" t="s">
        <v>21</v>
      </c>
      <c r="J75" s="9" t="s">
        <v>22</v>
      </c>
      <c r="K75" s="7" t="str">
        <f>IFERROR(VLOOKUP(E75,'Data Owners'!G:H,2,0),VLOOKUP(D75,'Data Owners'!A:D,3,0))</f>
        <v>Julie Ramirez</v>
      </c>
      <c r="L75" s="30">
        <f t="shared" si="2"/>
        <v>43420</v>
      </c>
      <c r="M75" s="30">
        <f t="shared" si="3"/>
        <v>43165</v>
      </c>
      <c r="N75" s="30"/>
      <c r="O75" s="11"/>
      <c r="P75" s="31" t="s">
        <v>384</v>
      </c>
      <c r="Q75" s="31" t="s">
        <v>384</v>
      </c>
      <c r="R75" s="31" t="s">
        <v>384</v>
      </c>
      <c r="S75" s="31" t="s">
        <v>384</v>
      </c>
      <c r="T75" s="31" t="s">
        <v>384</v>
      </c>
      <c r="U75" s="31">
        <v>43116</v>
      </c>
      <c r="V75" s="31">
        <v>43165</v>
      </c>
      <c r="W75" s="31">
        <v>43420</v>
      </c>
      <c r="X75" s="31" t="s">
        <v>384</v>
      </c>
      <c r="Y75" s="31" t="s">
        <v>384</v>
      </c>
      <c r="Z75" s="31" t="s">
        <v>384</v>
      </c>
      <c r="AA75" s="31" t="s">
        <v>384</v>
      </c>
      <c r="AB75" s="31" t="s">
        <v>384</v>
      </c>
      <c r="AC75" s="31">
        <v>43116</v>
      </c>
      <c r="AD75" s="31">
        <v>43116</v>
      </c>
      <c r="AE75" s="31" t="s">
        <v>384</v>
      </c>
      <c r="AF75" s="31">
        <v>43165</v>
      </c>
      <c r="AG75" s="31">
        <v>43165</v>
      </c>
      <c r="AH75" s="31" t="s">
        <v>384</v>
      </c>
      <c r="AI75" s="31">
        <v>43165</v>
      </c>
      <c r="AJ75" s="31">
        <v>43165</v>
      </c>
      <c r="AK75" s="31" t="s">
        <v>384</v>
      </c>
      <c r="AL75" s="31">
        <v>43165</v>
      </c>
      <c r="AM75" s="31">
        <v>43165</v>
      </c>
      <c r="AN75" s="31" t="s">
        <v>384</v>
      </c>
      <c r="AO75" s="31">
        <v>43165</v>
      </c>
      <c r="AP75" s="31" t="s">
        <v>384</v>
      </c>
      <c r="AQ75" s="31">
        <v>43165</v>
      </c>
      <c r="AR75" s="31">
        <v>43165</v>
      </c>
      <c r="AS75" s="31">
        <v>43165</v>
      </c>
      <c r="AT75" s="31">
        <v>43165</v>
      </c>
      <c r="AU75" s="31">
        <v>43165</v>
      </c>
      <c r="AV75" s="31">
        <v>43165</v>
      </c>
      <c r="AW75" s="31" t="s">
        <v>384</v>
      </c>
      <c r="AX75" s="31">
        <v>43165</v>
      </c>
      <c r="AY75" s="31" t="s">
        <v>11484</v>
      </c>
      <c r="AZ75" s="31" t="s">
        <v>11484</v>
      </c>
      <c r="BA75" s="31" t="s">
        <v>11484</v>
      </c>
      <c r="BB75" s="31" t="s">
        <v>11484</v>
      </c>
      <c r="BC75" s="31" t="s">
        <v>11484</v>
      </c>
      <c r="BD75" s="31" t="s">
        <v>11484</v>
      </c>
      <c r="BE75" s="31" t="s">
        <v>384</v>
      </c>
      <c r="BF75" s="31">
        <v>43165</v>
      </c>
      <c r="BG75" s="31" t="s">
        <v>384</v>
      </c>
      <c r="BH75" s="31">
        <v>43165</v>
      </c>
      <c r="BI75" s="31">
        <v>43165</v>
      </c>
      <c r="BJ75" s="31">
        <v>43165</v>
      </c>
      <c r="BK75" s="31">
        <v>43165</v>
      </c>
      <c r="BL75" s="31">
        <v>43165</v>
      </c>
      <c r="BM75" s="31"/>
      <c r="BN75" s="31">
        <f>Table1[[#This Row],[Seed:
Seed_BKK1]]</f>
        <v>43165</v>
      </c>
      <c r="BO75" s="31">
        <f>Table1[[#This Row],[Seed:
Seed_THQ1]]</f>
        <v>43165</v>
      </c>
      <c r="BP75" s="31">
        <f>Table1[[#This Row],[Seed:
Seed_SIN1]]</f>
        <v>43165</v>
      </c>
    </row>
    <row r="76" spans="1:68" x14ac:dyDescent="0.35">
      <c r="A76" s="25" t="str">
        <f>LEFT(Table1[[#This Row],[Level]],2)&amp;"-"&amp;Table1[[#This Row],[Seq]]</f>
        <v>L2-66</v>
      </c>
      <c r="B76" s="9" t="s">
        <v>353</v>
      </c>
      <c r="C76" s="10">
        <f>IFERROR(IF(AND(Table1[[#This Row],[Level]]=B75,Table1[[#This Row],[Form Name]]=E75),C75,IF(Table1[[#This Row],[Level]]=B75,C75+1,1)),1)</f>
        <v>66</v>
      </c>
      <c r="D76" s="9" t="s">
        <v>373</v>
      </c>
      <c r="E76" s="9" t="s">
        <v>132</v>
      </c>
      <c r="F76" s="9" t="s">
        <v>4</v>
      </c>
      <c r="G76" s="9" t="s">
        <v>126</v>
      </c>
      <c r="H76" s="9" t="s">
        <v>20</v>
      </c>
      <c r="I76" s="9" t="s">
        <v>21</v>
      </c>
      <c r="J76" s="9" t="s">
        <v>22</v>
      </c>
      <c r="K76" s="7" t="str">
        <f>IFERROR(VLOOKUP(E76,'Data Owners'!G:H,2,0),VLOOKUP(D76,'Data Owners'!A:D,3,0))</f>
        <v>Julie Ramirez</v>
      </c>
      <c r="L76" s="30">
        <f t="shared" si="2"/>
        <v>43420</v>
      </c>
      <c r="M76" s="30">
        <f t="shared" si="3"/>
        <v>43165</v>
      </c>
      <c r="N76" s="30"/>
      <c r="O76" s="11"/>
      <c r="P76" s="31" t="s">
        <v>384</v>
      </c>
      <c r="Q76" s="31" t="s">
        <v>384</v>
      </c>
      <c r="R76" s="31" t="s">
        <v>384</v>
      </c>
      <c r="S76" s="31" t="s">
        <v>384</v>
      </c>
      <c r="T76" s="31" t="s">
        <v>384</v>
      </c>
      <c r="U76" s="31">
        <v>43116</v>
      </c>
      <c r="V76" s="31">
        <v>43165</v>
      </c>
      <c r="W76" s="31">
        <v>43420</v>
      </c>
      <c r="X76" s="31" t="s">
        <v>384</v>
      </c>
      <c r="Y76" s="31" t="s">
        <v>384</v>
      </c>
      <c r="Z76" s="31" t="s">
        <v>384</v>
      </c>
      <c r="AA76" s="31" t="s">
        <v>384</v>
      </c>
      <c r="AB76" s="31" t="s">
        <v>384</v>
      </c>
      <c r="AC76" s="31">
        <v>43153</v>
      </c>
      <c r="AD76" s="31">
        <v>43116</v>
      </c>
      <c r="AE76" s="31" t="s">
        <v>384</v>
      </c>
      <c r="AF76" s="31">
        <v>43165</v>
      </c>
      <c r="AG76" s="31">
        <v>43165</v>
      </c>
      <c r="AH76" s="31" t="s">
        <v>384</v>
      </c>
      <c r="AI76" s="31">
        <v>43165</v>
      </c>
      <c r="AJ76" s="31">
        <v>43165</v>
      </c>
      <c r="AK76" s="31" t="s">
        <v>384</v>
      </c>
      <c r="AL76" s="31">
        <v>43165</v>
      </c>
      <c r="AM76" s="31">
        <v>43165</v>
      </c>
      <c r="AN76" s="31" t="s">
        <v>384</v>
      </c>
      <c r="AO76" s="31">
        <v>43165</v>
      </c>
      <c r="AP76" s="31" t="s">
        <v>384</v>
      </c>
      <c r="AQ76" s="31">
        <v>43165</v>
      </c>
      <c r="AR76" s="31">
        <v>43165</v>
      </c>
      <c r="AS76" s="31">
        <v>43165</v>
      </c>
      <c r="AT76" s="31">
        <v>43165</v>
      </c>
      <c r="AU76" s="31">
        <v>43165</v>
      </c>
      <c r="AV76" s="31">
        <v>43165</v>
      </c>
      <c r="AW76" s="31" t="s">
        <v>384</v>
      </c>
      <c r="AX76" s="31">
        <v>43165</v>
      </c>
      <c r="AY76" s="31" t="s">
        <v>11484</v>
      </c>
      <c r="AZ76" s="31" t="s">
        <v>11484</v>
      </c>
      <c r="BA76" s="31" t="s">
        <v>11484</v>
      </c>
      <c r="BB76" s="31" t="s">
        <v>11484</v>
      </c>
      <c r="BC76" s="31" t="s">
        <v>11484</v>
      </c>
      <c r="BD76" s="31" t="s">
        <v>11484</v>
      </c>
      <c r="BE76" s="31" t="s">
        <v>384</v>
      </c>
      <c r="BF76" s="31">
        <v>43165</v>
      </c>
      <c r="BG76" s="31" t="s">
        <v>384</v>
      </c>
      <c r="BH76" s="31">
        <v>43165</v>
      </c>
      <c r="BI76" s="31">
        <v>43165</v>
      </c>
      <c r="BJ76" s="31">
        <v>43165</v>
      </c>
      <c r="BK76" s="31">
        <v>43165</v>
      </c>
      <c r="BL76" s="31">
        <v>43165</v>
      </c>
      <c r="BM76" s="31"/>
      <c r="BN76" s="31">
        <f>Table1[[#This Row],[Seed:
Seed_BKK1]]</f>
        <v>43165</v>
      </c>
      <c r="BO76" s="31">
        <f>Table1[[#This Row],[Seed:
Seed_THQ1]]</f>
        <v>43165</v>
      </c>
      <c r="BP76" s="31">
        <f>Table1[[#This Row],[Seed:
Seed_SIN1]]</f>
        <v>43165</v>
      </c>
    </row>
    <row r="77" spans="1:68" x14ac:dyDescent="0.35">
      <c r="A77" s="25" t="str">
        <f>LEFT(Table1[[#This Row],[Level]],2)&amp;"-"&amp;Table1[[#This Row],[Seq]]</f>
        <v>L2-67</v>
      </c>
      <c r="B77" s="9" t="s">
        <v>353</v>
      </c>
      <c r="C77" s="10">
        <f>IFERROR(IF(AND(Table1[[#This Row],[Level]]=B76,Table1[[#This Row],[Form Name]]=E76),C76,IF(Table1[[#This Row],[Level]]=B76,C76+1,1)),1)</f>
        <v>67</v>
      </c>
      <c r="D77" s="9" t="s">
        <v>373</v>
      </c>
      <c r="E77" s="9" t="s">
        <v>133</v>
      </c>
      <c r="F77" s="9" t="s">
        <v>4</v>
      </c>
      <c r="G77" s="9" t="s">
        <v>126</v>
      </c>
      <c r="H77" s="9" t="s">
        <v>20</v>
      </c>
      <c r="I77" s="9" t="s">
        <v>21</v>
      </c>
      <c r="J77" s="9" t="s">
        <v>22</v>
      </c>
      <c r="K77" s="7" t="str">
        <f>IFERROR(VLOOKUP(E77,'Data Owners'!G:H,2,0),VLOOKUP(D77,'Data Owners'!A:D,3,0))</f>
        <v>Julie Ramirez</v>
      </c>
      <c r="L77" s="30">
        <f t="shared" si="2"/>
        <v>43420</v>
      </c>
      <c r="M77" s="30">
        <f t="shared" si="3"/>
        <v>43165</v>
      </c>
      <c r="N77" s="30"/>
      <c r="O77" s="11"/>
      <c r="P77" s="31" t="s">
        <v>384</v>
      </c>
      <c r="Q77" s="31" t="s">
        <v>384</v>
      </c>
      <c r="R77" s="31" t="s">
        <v>384</v>
      </c>
      <c r="S77" s="31" t="s">
        <v>384</v>
      </c>
      <c r="T77" s="31" t="s">
        <v>384</v>
      </c>
      <c r="U77" s="31">
        <v>43116</v>
      </c>
      <c r="V77" s="31">
        <v>43165</v>
      </c>
      <c r="W77" s="31">
        <v>43420</v>
      </c>
      <c r="X77" s="31" t="s">
        <v>384</v>
      </c>
      <c r="Y77" s="31" t="s">
        <v>384</v>
      </c>
      <c r="Z77" s="31" t="s">
        <v>384</v>
      </c>
      <c r="AA77" s="31" t="s">
        <v>384</v>
      </c>
      <c r="AB77" s="31" t="s">
        <v>384</v>
      </c>
      <c r="AC77" s="31">
        <v>43118</v>
      </c>
      <c r="AD77" s="31">
        <v>43116</v>
      </c>
      <c r="AE77" s="31" t="s">
        <v>384</v>
      </c>
      <c r="AF77" s="31">
        <v>43165</v>
      </c>
      <c r="AG77" s="31">
        <v>43165</v>
      </c>
      <c r="AH77" s="31" t="s">
        <v>384</v>
      </c>
      <c r="AI77" s="31">
        <v>43165</v>
      </c>
      <c r="AJ77" s="31">
        <v>43165</v>
      </c>
      <c r="AK77" s="31" t="s">
        <v>384</v>
      </c>
      <c r="AL77" s="31">
        <v>43165</v>
      </c>
      <c r="AM77" s="31">
        <v>43165</v>
      </c>
      <c r="AN77" s="31" t="s">
        <v>384</v>
      </c>
      <c r="AO77" s="31">
        <v>43165</v>
      </c>
      <c r="AP77" s="31" t="s">
        <v>384</v>
      </c>
      <c r="AQ77" s="31">
        <v>43165</v>
      </c>
      <c r="AR77" s="31">
        <v>43165</v>
      </c>
      <c r="AS77" s="31">
        <v>43165</v>
      </c>
      <c r="AT77" s="31">
        <v>43165</v>
      </c>
      <c r="AU77" s="31">
        <v>43165</v>
      </c>
      <c r="AV77" s="31">
        <v>43165</v>
      </c>
      <c r="AW77" s="31" t="s">
        <v>384</v>
      </c>
      <c r="AX77" s="31">
        <v>43165</v>
      </c>
      <c r="AY77" s="31" t="s">
        <v>11484</v>
      </c>
      <c r="AZ77" s="31" t="s">
        <v>11484</v>
      </c>
      <c r="BA77" s="31" t="s">
        <v>11484</v>
      </c>
      <c r="BB77" s="31" t="s">
        <v>11484</v>
      </c>
      <c r="BC77" s="31" t="s">
        <v>11484</v>
      </c>
      <c r="BD77" s="31" t="s">
        <v>11484</v>
      </c>
      <c r="BE77" s="31" t="s">
        <v>384</v>
      </c>
      <c r="BF77" s="31">
        <v>43165</v>
      </c>
      <c r="BG77" s="31" t="s">
        <v>384</v>
      </c>
      <c r="BH77" s="31">
        <v>43165</v>
      </c>
      <c r="BI77" s="31">
        <v>43165</v>
      </c>
      <c r="BJ77" s="31">
        <v>43165</v>
      </c>
      <c r="BK77" s="31">
        <v>43165</v>
      </c>
      <c r="BL77" s="31">
        <v>43165</v>
      </c>
      <c r="BM77" s="31"/>
      <c r="BN77" s="31">
        <f>Table1[[#This Row],[Seed:
Seed_BKK1]]</f>
        <v>43165</v>
      </c>
      <c r="BO77" s="31">
        <f>Table1[[#This Row],[Seed:
Seed_THQ1]]</f>
        <v>43165</v>
      </c>
      <c r="BP77" s="31">
        <f>Table1[[#This Row],[Seed:
Seed_SIN1]]</f>
        <v>43165</v>
      </c>
    </row>
    <row r="78" spans="1:68" x14ac:dyDescent="0.35">
      <c r="A78" s="25" t="str">
        <f>LEFT(Table1[[#This Row],[Level]],2)&amp;"-"&amp;Table1[[#This Row],[Seq]]</f>
        <v>L2-68</v>
      </c>
      <c r="B78" s="9" t="s">
        <v>353</v>
      </c>
      <c r="C78" s="10">
        <f>IFERROR(IF(AND(Table1[[#This Row],[Level]]=B77,Table1[[#This Row],[Form Name]]=E77),C77,IF(Table1[[#This Row],[Level]]=B77,C77+1,1)),1)</f>
        <v>68</v>
      </c>
      <c r="D78" s="9" t="s">
        <v>373</v>
      </c>
      <c r="E78" s="9" t="s">
        <v>134</v>
      </c>
      <c r="F78" s="9" t="s">
        <v>4</v>
      </c>
      <c r="G78" s="9" t="s">
        <v>126</v>
      </c>
      <c r="H78" s="9" t="s">
        <v>20</v>
      </c>
      <c r="I78" s="9" t="s">
        <v>21</v>
      </c>
      <c r="J78" s="9" t="s">
        <v>22</v>
      </c>
      <c r="K78" s="7" t="str">
        <f>IFERROR(VLOOKUP(E78,'Data Owners'!G:H,2,0),VLOOKUP(D78,'Data Owners'!A:D,3,0))</f>
        <v>Julie Ramirez</v>
      </c>
      <c r="L78" s="30">
        <f t="shared" si="2"/>
        <v>43165</v>
      </c>
      <c r="M78" s="30">
        <f t="shared" si="3"/>
        <v>43165</v>
      </c>
      <c r="N78" s="30"/>
      <c r="O78" s="11"/>
      <c r="P78" s="31" t="s">
        <v>384</v>
      </c>
      <c r="Q78" s="31" t="s">
        <v>384</v>
      </c>
      <c r="R78" s="31" t="s">
        <v>384</v>
      </c>
      <c r="S78" s="31" t="s">
        <v>384</v>
      </c>
      <c r="T78" s="31" t="s">
        <v>384</v>
      </c>
      <c r="U78" s="31">
        <v>43116</v>
      </c>
      <c r="V78" s="31">
        <v>43165</v>
      </c>
      <c r="W78" s="31" t="s">
        <v>384</v>
      </c>
      <c r="X78" s="31" t="s">
        <v>384</v>
      </c>
      <c r="Y78" s="31" t="s">
        <v>384</v>
      </c>
      <c r="Z78" s="31" t="s">
        <v>384</v>
      </c>
      <c r="AA78" s="31" t="s">
        <v>384</v>
      </c>
      <c r="AB78" s="31" t="s">
        <v>384</v>
      </c>
      <c r="AC78" s="31">
        <v>43116</v>
      </c>
      <c r="AD78" s="31">
        <v>43116</v>
      </c>
      <c r="AE78" s="31" t="s">
        <v>384</v>
      </c>
      <c r="AF78" s="31">
        <v>43165</v>
      </c>
      <c r="AG78" s="31">
        <v>43165</v>
      </c>
      <c r="AH78" s="31" t="s">
        <v>384</v>
      </c>
      <c r="AI78" s="31">
        <v>43165</v>
      </c>
      <c r="AJ78" s="31">
        <v>43165</v>
      </c>
      <c r="AK78" s="31" t="s">
        <v>384</v>
      </c>
      <c r="AL78" s="31">
        <v>43165</v>
      </c>
      <c r="AM78" s="31">
        <v>43165</v>
      </c>
      <c r="AN78" s="31" t="s">
        <v>384</v>
      </c>
      <c r="AO78" s="31">
        <v>43165</v>
      </c>
      <c r="AP78" s="31" t="s">
        <v>384</v>
      </c>
      <c r="AQ78" s="31">
        <v>43165</v>
      </c>
      <c r="AR78" s="31">
        <v>43165</v>
      </c>
      <c r="AS78" s="31">
        <v>43165</v>
      </c>
      <c r="AT78" s="31">
        <v>43165</v>
      </c>
      <c r="AU78" s="31">
        <v>43165</v>
      </c>
      <c r="AV78" s="31">
        <v>43165</v>
      </c>
      <c r="AW78" s="31" t="s">
        <v>384</v>
      </c>
      <c r="AX78" s="31">
        <v>43165</v>
      </c>
      <c r="AY78" s="31" t="s">
        <v>11484</v>
      </c>
      <c r="AZ78" s="31" t="s">
        <v>11484</v>
      </c>
      <c r="BA78" s="31" t="s">
        <v>11484</v>
      </c>
      <c r="BB78" s="31" t="s">
        <v>11484</v>
      </c>
      <c r="BC78" s="31" t="s">
        <v>11484</v>
      </c>
      <c r="BD78" s="31" t="s">
        <v>11484</v>
      </c>
      <c r="BE78" s="31" t="s">
        <v>384</v>
      </c>
      <c r="BF78" s="31">
        <v>43165</v>
      </c>
      <c r="BG78" s="31" t="s">
        <v>384</v>
      </c>
      <c r="BH78" s="31">
        <v>43165</v>
      </c>
      <c r="BI78" s="31">
        <v>43165</v>
      </c>
      <c r="BJ78" s="31">
        <v>43165</v>
      </c>
      <c r="BK78" s="31">
        <v>43165</v>
      </c>
      <c r="BL78" s="31">
        <v>43165</v>
      </c>
      <c r="BM78" s="31"/>
      <c r="BN78" s="31">
        <f>Table1[[#This Row],[Seed:
Seed_BKK1]]</f>
        <v>43165</v>
      </c>
      <c r="BO78" s="31">
        <f>Table1[[#This Row],[Seed:
Seed_THQ1]]</f>
        <v>43165</v>
      </c>
      <c r="BP78" s="31">
        <f>Table1[[#This Row],[Seed:
Seed_SIN1]]</f>
        <v>43165</v>
      </c>
    </row>
    <row r="79" spans="1:68" x14ac:dyDescent="0.35">
      <c r="A79" s="25" t="str">
        <f>LEFT(Table1[[#This Row],[Level]],2)&amp;"-"&amp;Table1[[#This Row],[Seq]]</f>
        <v>L2-69</v>
      </c>
      <c r="B79" s="9" t="s">
        <v>353</v>
      </c>
      <c r="C79" s="10">
        <f>IFERROR(IF(AND(Table1[[#This Row],[Level]]=B78,Table1[[#This Row],[Form Name]]=E78),C78,IF(Table1[[#This Row],[Level]]=B78,C78+1,1)),1)</f>
        <v>69</v>
      </c>
      <c r="D79" s="9" t="s">
        <v>373</v>
      </c>
      <c r="E79" s="9" t="s">
        <v>135</v>
      </c>
      <c r="F79" s="9" t="s">
        <v>4</v>
      </c>
      <c r="G79" s="9" t="s">
        <v>126</v>
      </c>
      <c r="H79" s="9" t="s">
        <v>20</v>
      </c>
      <c r="I79" s="9" t="s">
        <v>21</v>
      </c>
      <c r="J79" s="9" t="s">
        <v>22</v>
      </c>
      <c r="K79" s="7" t="str">
        <f>IFERROR(VLOOKUP(E79,'Data Owners'!G:H,2,0),VLOOKUP(D79,'Data Owners'!A:D,3,0))</f>
        <v>Julie Ramirez</v>
      </c>
      <c r="L79" s="30">
        <f t="shared" si="2"/>
        <v>43165</v>
      </c>
      <c r="M79" s="30">
        <f t="shared" si="3"/>
        <v>43165</v>
      </c>
      <c r="N79" s="30"/>
      <c r="O79" s="11"/>
      <c r="P79" s="31" t="s">
        <v>384</v>
      </c>
      <c r="Q79" s="31" t="s">
        <v>384</v>
      </c>
      <c r="R79" s="31" t="s">
        <v>384</v>
      </c>
      <c r="S79" s="31" t="s">
        <v>384</v>
      </c>
      <c r="T79" s="31" t="s">
        <v>384</v>
      </c>
      <c r="U79" s="31">
        <v>43116</v>
      </c>
      <c r="V79" s="31">
        <v>43165</v>
      </c>
      <c r="W79" s="31" t="s">
        <v>384</v>
      </c>
      <c r="X79" s="31" t="s">
        <v>384</v>
      </c>
      <c r="Y79" s="31" t="s">
        <v>384</v>
      </c>
      <c r="Z79" s="31" t="s">
        <v>384</v>
      </c>
      <c r="AA79" s="31" t="s">
        <v>384</v>
      </c>
      <c r="AB79" s="31" t="s">
        <v>384</v>
      </c>
      <c r="AC79" s="31">
        <v>43116</v>
      </c>
      <c r="AD79" s="31">
        <v>43116</v>
      </c>
      <c r="AE79" s="31" t="s">
        <v>384</v>
      </c>
      <c r="AF79" s="31">
        <v>43165</v>
      </c>
      <c r="AG79" s="31">
        <v>43165</v>
      </c>
      <c r="AH79" s="31" t="s">
        <v>384</v>
      </c>
      <c r="AI79" s="31">
        <v>43165</v>
      </c>
      <c r="AJ79" s="31">
        <v>43165</v>
      </c>
      <c r="AK79" s="31" t="s">
        <v>384</v>
      </c>
      <c r="AL79" s="31">
        <v>43165</v>
      </c>
      <c r="AM79" s="31">
        <v>43165</v>
      </c>
      <c r="AN79" s="31" t="s">
        <v>384</v>
      </c>
      <c r="AO79" s="31">
        <v>43165</v>
      </c>
      <c r="AP79" s="31" t="s">
        <v>384</v>
      </c>
      <c r="AQ79" s="31">
        <v>43165</v>
      </c>
      <c r="AR79" s="31">
        <v>43165</v>
      </c>
      <c r="AS79" s="31">
        <v>43165</v>
      </c>
      <c r="AT79" s="31">
        <v>43165</v>
      </c>
      <c r="AU79" s="31">
        <v>43165</v>
      </c>
      <c r="AV79" s="31">
        <v>43165</v>
      </c>
      <c r="AW79" s="31" t="s">
        <v>384</v>
      </c>
      <c r="AX79" s="31">
        <v>43165</v>
      </c>
      <c r="AY79" s="31" t="s">
        <v>11484</v>
      </c>
      <c r="AZ79" s="31" t="s">
        <v>11484</v>
      </c>
      <c r="BA79" s="31" t="s">
        <v>11484</v>
      </c>
      <c r="BB79" s="31" t="s">
        <v>11484</v>
      </c>
      <c r="BC79" s="31" t="s">
        <v>11484</v>
      </c>
      <c r="BD79" s="31" t="s">
        <v>11484</v>
      </c>
      <c r="BE79" s="31" t="s">
        <v>384</v>
      </c>
      <c r="BF79" s="31">
        <v>43165</v>
      </c>
      <c r="BG79" s="31" t="s">
        <v>384</v>
      </c>
      <c r="BH79" s="31">
        <v>43165</v>
      </c>
      <c r="BI79" s="31">
        <v>43165</v>
      </c>
      <c r="BJ79" s="31">
        <v>43165</v>
      </c>
      <c r="BK79" s="31">
        <v>43165</v>
      </c>
      <c r="BL79" s="31">
        <v>43165</v>
      </c>
      <c r="BM79" s="31"/>
      <c r="BN79" s="31">
        <f>Table1[[#This Row],[Seed:
Seed_BKK1]]</f>
        <v>43165</v>
      </c>
      <c r="BO79" s="31">
        <f>Table1[[#This Row],[Seed:
Seed_THQ1]]</f>
        <v>43165</v>
      </c>
      <c r="BP79" s="31">
        <f>Table1[[#This Row],[Seed:
Seed_SIN1]]</f>
        <v>43165</v>
      </c>
    </row>
    <row r="80" spans="1:68" x14ac:dyDescent="0.35">
      <c r="A80" s="25" t="str">
        <f>LEFT(Table1[[#This Row],[Level]],2)&amp;"-"&amp;Table1[[#This Row],[Seq]]</f>
        <v>L2-70</v>
      </c>
      <c r="B80" s="9" t="s">
        <v>353</v>
      </c>
      <c r="C80" s="10">
        <f>IFERROR(IF(AND(Table1[[#This Row],[Level]]=B79,Table1[[#This Row],[Form Name]]=E79),C79,IF(Table1[[#This Row],[Level]]=B79,C79+1,1)),1)</f>
        <v>70</v>
      </c>
      <c r="D80" s="9" t="s">
        <v>373</v>
      </c>
      <c r="E80" s="9" t="s">
        <v>139</v>
      </c>
      <c r="F80" s="9" t="s">
        <v>4</v>
      </c>
      <c r="G80" s="9" t="s">
        <v>126</v>
      </c>
      <c r="H80" s="9"/>
      <c r="I80" s="9"/>
      <c r="J80" s="9"/>
      <c r="K80" s="7" t="str">
        <f>IFERROR(VLOOKUP(E80,'Data Owners'!G:H,2,0),VLOOKUP(D80,'Data Owners'!A:D,3,0))</f>
        <v>Julie Ramirez</v>
      </c>
      <c r="L80" s="30">
        <f t="shared" si="2"/>
        <v>43420</v>
      </c>
      <c r="M80" s="30" t="str">
        <f t="shared" si="3"/>
        <v>N/A</v>
      </c>
      <c r="N80" s="30"/>
      <c r="O80" s="11"/>
      <c r="P80" s="31" t="s">
        <v>384</v>
      </c>
      <c r="Q80" s="31" t="s">
        <v>384</v>
      </c>
      <c r="R80" s="31" t="s">
        <v>384</v>
      </c>
      <c r="S80" s="31" t="s">
        <v>384</v>
      </c>
      <c r="T80" s="31" t="s">
        <v>384</v>
      </c>
      <c r="U80" s="31" t="s">
        <v>384</v>
      </c>
      <c r="V80" s="31">
        <v>43396</v>
      </c>
      <c r="W80" s="31">
        <v>43420</v>
      </c>
      <c r="X80" s="31" t="s">
        <v>384</v>
      </c>
      <c r="Y80" s="31" t="s">
        <v>384</v>
      </c>
      <c r="Z80" s="31" t="s">
        <v>384</v>
      </c>
      <c r="AA80" s="31" t="s">
        <v>384</v>
      </c>
      <c r="AB80" s="31" t="s">
        <v>384</v>
      </c>
      <c r="AC80" s="31">
        <v>43105</v>
      </c>
      <c r="AD80" s="31">
        <v>43105</v>
      </c>
      <c r="AE80" s="31" t="s">
        <v>384</v>
      </c>
      <c r="AF80" s="31" t="s">
        <v>384</v>
      </c>
      <c r="AG80" s="31" t="s">
        <v>384</v>
      </c>
      <c r="AH80" s="31" t="s">
        <v>384</v>
      </c>
      <c r="AI80" s="31" t="s">
        <v>384</v>
      </c>
      <c r="AJ80" s="31" t="s">
        <v>384</v>
      </c>
      <c r="AK80" s="31" t="s">
        <v>384</v>
      </c>
      <c r="AL80" s="31" t="s">
        <v>384</v>
      </c>
      <c r="AM80" s="31" t="s">
        <v>384</v>
      </c>
      <c r="AN80" s="31" t="s">
        <v>384</v>
      </c>
      <c r="AO80" s="31" t="s">
        <v>384</v>
      </c>
      <c r="AP80" s="31" t="s">
        <v>384</v>
      </c>
      <c r="AQ80" s="31" t="s">
        <v>384</v>
      </c>
      <c r="AR80" s="31" t="s">
        <v>11484</v>
      </c>
      <c r="AS80" s="31" t="s">
        <v>11484</v>
      </c>
      <c r="AT80" s="31" t="s">
        <v>11484</v>
      </c>
      <c r="AU80" s="31" t="s">
        <v>11484</v>
      </c>
      <c r="AV80" s="31" t="s">
        <v>11484</v>
      </c>
      <c r="AW80" s="31" t="s">
        <v>384</v>
      </c>
      <c r="AX80" s="31" t="s">
        <v>11484</v>
      </c>
      <c r="AY80" s="31" t="s">
        <v>11484</v>
      </c>
      <c r="AZ80" s="31" t="s">
        <v>11484</v>
      </c>
      <c r="BA80" s="31" t="s">
        <v>11484</v>
      </c>
      <c r="BB80" s="31" t="s">
        <v>11484</v>
      </c>
      <c r="BC80" s="31" t="s">
        <v>11484</v>
      </c>
      <c r="BD80" s="31" t="s">
        <v>11484</v>
      </c>
      <c r="BE80" s="31" t="s">
        <v>384</v>
      </c>
      <c r="BF80" s="31"/>
      <c r="BG80" s="31" t="s">
        <v>384</v>
      </c>
      <c r="BH80" s="31">
        <v>43419</v>
      </c>
      <c r="BI80" s="31">
        <v>43419</v>
      </c>
      <c r="BJ80" s="31">
        <v>43419</v>
      </c>
      <c r="BK80" s="31">
        <v>43419</v>
      </c>
      <c r="BL80" s="31">
        <v>43419</v>
      </c>
      <c r="BM80" s="31" t="s">
        <v>384</v>
      </c>
      <c r="BN80" s="31" t="s">
        <v>384</v>
      </c>
      <c r="BO80" s="31" t="s">
        <v>384</v>
      </c>
      <c r="BP80" s="31" t="s">
        <v>384</v>
      </c>
    </row>
    <row r="81" spans="1:68" x14ac:dyDescent="0.35">
      <c r="A81" s="25" t="str">
        <f>LEFT(Table1[[#This Row],[Level]],2)&amp;"-"&amp;Table1[[#This Row],[Seq]]</f>
        <v>L2-71</v>
      </c>
      <c r="B81" s="9" t="s">
        <v>353</v>
      </c>
      <c r="C81" s="10">
        <f>IFERROR(IF(AND(Table1[[#This Row],[Level]]=B80,Table1[[#This Row],[Form Name]]=E80),C80,IF(Table1[[#This Row],[Level]]=B80,C80+1,1)),1)</f>
        <v>71</v>
      </c>
      <c r="D81" s="9" t="s">
        <v>373</v>
      </c>
      <c r="E81" s="9" t="s">
        <v>136</v>
      </c>
      <c r="F81" s="9" t="s">
        <v>4</v>
      </c>
      <c r="G81" s="9" t="s">
        <v>138</v>
      </c>
      <c r="H81" s="9" t="s">
        <v>20</v>
      </c>
      <c r="I81" s="9" t="s">
        <v>21</v>
      </c>
      <c r="J81" s="9" t="s">
        <v>22</v>
      </c>
      <c r="K81" s="7" t="str">
        <f>IFERROR(VLOOKUP(E81,'Data Owners'!G:H,2,0),VLOOKUP(D81,'Data Owners'!A:D,3,0))</f>
        <v>Julie Ramirez</v>
      </c>
      <c r="L81" s="30">
        <f t="shared" si="2"/>
        <v>43165</v>
      </c>
      <c r="M81" s="30">
        <f t="shared" si="3"/>
        <v>43165</v>
      </c>
      <c r="N81" s="30"/>
      <c r="O81" s="11"/>
      <c r="P81" s="31" t="s">
        <v>384</v>
      </c>
      <c r="Q81" s="31" t="s">
        <v>384</v>
      </c>
      <c r="R81" s="31" t="s">
        <v>384</v>
      </c>
      <c r="S81" s="31" t="s">
        <v>384</v>
      </c>
      <c r="T81" s="31" t="s">
        <v>384</v>
      </c>
      <c r="U81" s="31">
        <v>43116</v>
      </c>
      <c r="V81" s="31">
        <v>43165</v>
      </c>
      <c r="W81" s="31" t="s">
        <v>384</v>
      </c>
      <c r="X81" s="31" t="s">
        <v>384</v>
      </c>
      <c r="Y81" s="31" t="s">
        <v>384</v>
      </c>
      <c r="Z81" s="31" t="s">
        <v>384</v>
      </c>
      <c r="AA81" s="31" t="s">
        <v>384</v>
      </c>
      <c r="AB81" s="31" t="s">
        <v>384</v>
      </c>
      <c r="AC81" s="31">
        <v>43116</v>
      </c>
      <c r="AD81" s="31">
        <v>43116</v>
      </c>
      <c r="AE81" s="31" t="s">
        <v>384</v>
      </c>
      <c r="AF81" s="31">
        <v>43165</v>
      </c>
      <c r="AG81" s="31">
        <v>43165</v>
      </c>
      <c r="AH81" s="31" t="s">
        <v>384</v>
      </c>
      <c r="AI81" s="31">
        <v>43165</v>
      </c>
      <c r="AJ81" s="31">
        <v>43165</v>
      </c>
      <c r="AK81" s="31" t="s">
        <v>384</v>
      </c>
      <c r="AL81" s="31">
        <v>43165</v>
      </c>
      <c r="AM81" s="31">
        <v>43165</v>
      </c>
      <c r="AN81" s="31" t="s">
        <v>384</v>
      </c>
      <c r="AO81" s="31">
        <v>43165</v>
      </c>
      <c r="AP81" s="31" t="s">
        <v>384</v>
      </c>
      <c r="AQ81" s="31">
        <v>43165</v>
      </c>
      <c r="AR81" s="31">
        <v>43165</v>
      </c>
      <c r="AS81" s="31">
        <v>43165</v>
      </c>
      <c r="AT81" s="31">
        <v>43165</v>
      </c>
      <c r="AU81" s="31">
        <v>43165</v>
      </c>
      <c r="AV81" s="31">
        <v>43165</v>
      </c>
      <c r="AW81" s="31" t="s">
        <v>384</v>
      </c>
      <c r="AX81" s="31">
        <v>43165</v>
      </c>
      <c r="AY81" s="31" t="s">
        <v>11484</v>
      </c>
      <c r="AZ81" s="31" t="s">
        <v>11484</v>
      </c>
      <c r="BA81" s="31" t="s">
        <v>11484</v>
      </c>
      <c r="BB81" s="31" t="s">
        <v>11484</v>
      </c>
      <c r="BC81" s="31" t="s">
        <v>11484</v>
      </c>
      <c r="BD81" s="31" t="s">
        <v>11484</v>
      </c>
      <c r="BE81" s="31" t="s">
        <v>384</v>
      </c>
      <c r="BF81" s="31">
        <v>43165</v>
      </c>
      <c r="BG81" s="31" t="s">
        <v>384</v>
      </c>
      <c r="BH81" s="31">
        <v>43165</v>
      </c>
      <c r="BI81" s="31">
        <v>43165</v>
      </c>
      <c r="BJ81" s="31">
        <v>43165</v>
      </c>
      <c r="BK81" s="31">
        <v>43165</v>
      </c>
      <c r="BL81" s="31">
        <v>43165</v>
      </c>
      <c r="BM81" s="31"/>
      <c r="BN81" s="31">
        <f>Table1[[#This Row],[Seed:
Seed_BKK1]]</f>
        <v>43165</v>
      </c>
      <c r="BO81" s="31">
        <f>Table1[[#This Row],[Seed:
Seed_THQ1]]</f>
        <v>43165</v>
      </c>
      <c r="BP81" s="31">
        <f>Table1[[#This Row],[Seed:
Seed_SIN1]]</f>
        <v>43165</v>
      </c>
    </row>
    <row r="82" spans="1:68" x14ac:dyDescent="0.35">
      <c r="A82" s="25" t="str">
        <f>LEFT(Table1[[#This Row],[Level]],2)&amp;"-"&amp;Table1[[#This Row],[Seq]]</f>
        <v>L2-72</v>
      </c>
      <c r="B82" s="9" t="s">
        <v>353</v>
      </c>
      <c r="C82" s="10">
        <f>IFERROR(IF(AND(Table1[[#This Row],[Level]]=B81,Table1[[#This Row],[Form Name]]=E81),C81,IF(Table1[[#This Row],[Level]]=B81,C81+1,1)),1)</f>
        <v>72</v>
      </c>
      <c r="D82" s="9" t="s">
        <v>373</v>
      </c>
      <c r="E82" s="9" t="s">
        <v>137</v>
      </c>
      <c r="F82" s="9" t="s">
        <v>4</v>
      </c>
      <c r="G82" s="9" t="s">
        <v>138</v>
      </c>
      <c r="H82" s="9" t="s">
        <v>20</v>
      </c>
      <c r="I82" s="9" t="s">
        <v>21</v>
      </c>
      <c r="J82" s="9" t="s">
        <v>22</v>
      </c>
      <c r="K82" s="7" t="str">
        <f>IFERROR(VLOOKUP(E82,'Data Owners'!G:H,2,0),VLOOKUP(D82,'Data Owners'!A:D,3,0))</f>
        <v>Julie Ramirez</v>
      </c>
      <c r="L82" s="30">
        <f t="shared" si="2"/>
        <v>43208</v>
      </c>
      <c r="M82" s="30">
        <f t="shared" si="3"/>
        <v>43165</v>
      </c>
      <c r="N82" s="30"/>
      <c r="O82" s="11"/>
      <c r="P82" s="31" t="s">
        <v>384</v>
      </c>
      <c r="Q82" s="31" t="s">
        <v>384</v>
      </c>
      <c r="R82" s="31" t="s">
        <v>384</v>
      </c>
      <c r="S82" s="31" t="s">
        <v>384</v>
      </c>
      <c r="T82" s="31" t="s">
        <v>384</v>
      </c>
      <c r="U82" s="31">
        <v>43116</v>
      </c>
      <c r="V82" s="31">
        <v>43208</v>
      </c>
      <c r="W82" s="31" t="s">
        <v>384</v>
      </c>
      <c r="X82" s="31" t="s">
        <v>384</v>
      </c>
      <c r="Y82" s="31" t="s">
        <v>384</v>
      </c>
      <c r="Z82" s="31" t="s">
        <v>384</v>
      </c>
      <c r="AA82" s="31" t="s">
        <v>384</v>
      </c>
      <c r="AB82" s="31" t="s">
        <v>384</v>
      </c>
      <c r="AC82" s="31">
        <v>43118</v>
      </c>
      <c r="AD82" s="31">
        <v>43116</v>
      </c>
      <c r="AE82" s="31" t="s">
        <v>384</v>
      </c>
      <c r="AF82" s="31">
        <v>43165</v>
      </c>
      <c r="AG82" s="31">
        <v>43165</v>
      </c>
      <c r="AH82" s="31" t="s">
        <v>384</v>
      </c>
      <c r="AI82" s="31">
        <v>43165</v>
      </c>
      <c r="AJ82" s="31">
        <v>43165</v>
      </c>
      <c r="AK82" s="31" t="s">
        <v>384</v>
      </c>
      <c r="AL82" s="31">
        <v>43165</v>
      </c>
      <c r="AM82" s="31">
        <v>43165</v>
      </c>
      <c r="AN82" s="31" t="s">
        <v>384</v>
      </c>
      <c r="AO82" s="31">
        <v>43165</v>
      </c>
      <c r="AP82" s="31" t="s">
        <v>384</v>
      </c>
      <c r="AQ82" s="31">
        <v>43165</v>
      </c>
      <c r="AR82" s="31">
        <v>43165</v>
      </c>
      <c r="AS82" s="31">
        <v>43165</v>
      </c>
      <c r="AT82" s="31">
        <v>43165</v>
      </c>
      <c r="AU82" s="31">
        <v>43165</v>
      </c>
      <c r="AV82" s="31">
        <v>43165</v>
      </c>
      <c r="AW82" s="31" t="s">
        <v>384</v>
      </c>
      <c r="AX82" s="31">
        <v>43165</v>
      </c>
      <c r="AY82" s="31" t="s">
        <v>11484</v>
      </c>
      <c r="AZ82" s="31" t="s">
        <v>11484</v>
      </c>
      <c r="BA82" s="31" t="s">
        <v>11484</v>
      </c>
      <c r="BB82" s="31" t="s">
        <v>11484</v>
      </c>
      <c r="BC82" s="31" t="s">
        <v>11484</v>
      </c>
      <c r="BD82" s="31" t="s">
        <v>11484</v>
      </c>
      <c r="BE82" s="31" t="s">
        <v>384</v>
      </c>
      <c r="BF82" s="31">
        <v>43165</v>
      </c>
      <c r="BG82" s="31" t="s">
        <v>384</v>
      </c>
      <c r="BH82" s="31">
        <v>43165</v>
      </c>
      <c r="BI82" s="31">
        <v>43165</v>
      </c>
      <c r="BJ82" s="31">
        <v>43165</v>
      </c>
      <c r="BK82" s="31">
        <v>43165</v>
      </c>
      <c r="BL82" s="31">
        <v>43165</v>
      </c>
      <c r="BM82" s="31"/>
      <c r="BN82" s="31">
        <f>Table1[[#This Row],[Seed:
Seed_BKK1]]</f>
        <v>43165</v>
      </c>
      <c r="BO82" s="31">
        <f>Table1[[#This Row],[Seed:
Seed_THQ1]]</f>
        <v>43165</v>
      </c>
      <c r="BP82" s="31">
        <f>Table1[[#This Row],[Seed:
Seed_SIN1]]</f>
        <v>43165</v>
      </c>
    </row>
    <row r="83" spans="1:68" x14ac:dyDescent="0.35">
      <c r="A83" s="25" t="str">
        <f>LEFT(Table1[[#This Row],[Level]],2)&amp;"-"&amp;Table1[[#This Row],[Seq]]</f>
        <v>L2-73</v>
      </c>
      <c r="B83" s="9" t="s">
        <v>353</v>
      </c>
      <c r="C83" s="10">
        <f>IFERROR(IF(AND(Table1[[#This Row],[Level]]=B82,Table1[[#This Row],[Form Name]]=E82),C82,IF(Table1[[#This Row],[Level]]=B82,C82+1,1)),1)</f>
        <v>73</v>
      </c>
      <c r="D83" s="9" t="s">
        <v>373</v>
      </c>
      <c r="E83" s="9" t="s">
        <v>140</v>
      </c>
      <c r="F83" s="9" t="s">
        <v>4</v>
      </c>
      <c r="G83" s="9" t="s">
        <v>143</v>
      </c>
      <c r="H83" s="9" t="s">
        <v>20</v>
      </c>
      <c r="I83" s="9" t="s">
        <v>21</v>
      </c>
      <c r="J83" s="9" t="s">
        <v>22</v>
      </c>
      <c r="K83" s="7" t="str">
        <f>IFERROR(VLOOKUP(E83,'Data Owners'!G:H,2,0),VLOOKUP(D83,'Data Owners'!A:D,3,0))</f>
        <v>Julie Ramirez</v>
      </c>
      <c r="L83" s="30">
        <f t="shared" si="2"/>
        <v>43165</v>
      </c>
      <c r="M83" s="30">
        <f t="shared" si="3"/>
        <v>43165</v>
      </c>
      <c r="N83" s="30"/>
      <c r="O83" s="11"/>
      <c r="P83" s="31" t="s">
        <v>384</v>
      </c>
      <c r="Q83" s="31" t="s">
        <v>384</v>
      </c>
      <c r="R83" s="31" t="s">
        <v>384</v>
      </c>
      <c r="S83" s="31" t="s">
        <v>384</v>
      </c>
      <c r="T83" s="31" t="s">
        <v>384</v>
      </c>
      <c r="U83" s="31">
        <v>43105</v>
      </c>
      <c r="V83" s="31">
        <v>43165</v>
      </c>
      <c r="W83" s="31" t="s">
        <v>384</v>
      </c>
      <c r="X83" s="31" t="s">
        <v>384</v>
      </c>
      <c r="Y83" s="31" t="s">
        <v>384</v>
      </c>
      <c r="Z83" s="31" t="s">
        <v>384</v>
      </c>
      <c r="AA83" s="31" t="s">
        <v>384</v>
      </c>
      <c r="AB83" s="31" t="s">
        <v>384</v>
      </c>
      <c r="AC83" s="31">
        <v>43105</v>
      </c>
      <c r="AD83" s="31">
        <v>43105</v>
      </c>
      <c r="AE83" s="31" t="s">
        <v>384</v>
      </c>
      <c r="AF83" s="31">
        <v>43165</v>
      </c>
      <c r="AG83" s="31">
        <v>43165</v>
      </c>
      <c r="AH83" s="31" t="s">
        <v>384</v>
      </c>
      <c r="AI83" s="31">
        <v>43165</v>
      </c>
      <c r="AJ83" s="31">
        <v>43165</v>
      </c>
      <c r="AK83" s="31" t="s">
        <v>384</v>
      </c>
      <c r="AL83" s="31">
        <v>43165</v>
      </c>
      <c r="AM83" s="31">
        <v>43165</v>
      </c>
      <c r="AN83" s="31" t="s">
        <v>384</v>
      </c>
      <c r="AO83" s="31">
        <v>43165</v>
      </c>
      <c r="AP83" s="31" t="s">
        <v>384</v>
      </c>
      <c r="AQ83" s="31">
        <v>43165</v>
      </c>
      <c r="AR83" s="31">
        <v>43165</v>
      </c>
      <c r="AS83" s="31">
        <v>43165</v>
      </c>
      <c r="AT83" s="31">
        <v>43165</v>
      </c>
      <c r="AU83" s="31">
        <v>43165</v>
      </c>
      <c r="AV83" s="31">
        <v>43165</v>
      </c>
      <c r="AW83" s="31" t="s">
        <v>384</v>
      </c>
      <c r="AX83" s="31">
        <v>43165</v>
      </c>
      <c r="AY83" s="31" t="s">
        <v>11484</v>
      </c>
      <c r="AZ83" s="31" t="s">
        <v>11484</v>
      </c>
      <c r="BA83" s="31" t="s">
        <v>11484</v>
      </c>
      <c r="BB83" s="31" t="s">
        <v>11484</v>
      </c>
      <c r="BC83" s="31" t="s">
        <v>11484</v>
      </c>
      <c r="BD83" s="31" t="s">
        <v>11484</v>
      </c>
      <c r="BE83" s="31" t="s">
        <v>384</v>
      </c>
      <c r="BF83" s="31">
        <v>43165</v>
      </c>
      <c r="BG83" s="31" t="s">
        <v>384</v>
      </c>
      <c r="BH83" s="31">
        <v>43165</v>
      </c>
      <c r="BI83" s="31">
        <v>43165</v>
      </c>
      <c r="BJ83" s="31">
        <v>43165</v>
      </c>
      <c r="BK83" s="31">
        <v>43165</v>
      </c>
      <c r="BL83" s="31">
        <v>43165</v>
      </c>
      <c r="BM83" s="31"/>
      <c r="BN83" s="31">
        <f>Table1[[#This Row],[Seed:
Seed_BKK1]]</f>
        <v>43165</v>
      </c>
      <c r="BO83" s="31">
        <f>Table1[[#This Row],[Seed:
Seed_THQ1]]</f>
        <v>43165</v>
      </c>
      <c r="BP83" s="31">
        <f>Table1[[#This Row],[Seed:
Seed_SIN1]]</f>
        <v>43165</v>
      </c>
    </row>
    <row r="84" spans="1:68" x14ac:dyDescent="0.35">
      <c r="A84" s="25" t="str">
        <f>LEFT(Table1[[#This Row],[Level]],2)&amp;"-"&amp;Table1[[#This Row],[Seq]]</f>
        <v>L2-74</v>
      </c>
      <c r="B84" s="9" t="s">
        <v>353</v>
      </c>
      <c r="C84" s="10">
        <f>IFERROR(IF(AND(Table1[[#This Row],[Level]]=B83,Table1[[#This Row],[Form Name]]=E83),C83,IF(Table1[[#This Row],[Level]]=B83,C83+1,1)),1)</f>
        <v>74</v>
      </c>
      <c r="D84" s="9" t="s">
        <v>373</v>
      </c>
      <c r="E84" s="9" t="s">
        <v>141</v>
      </c>
      <c r="F84" s="9" t="s">
        <v>4</v>
      </c>
      <c r="G84" s="9" t="s">
        <v>143</v>
      </c>
      <c r="H84" s="9" t="s">
        <v>20</v>
      </c>
      <c r="I84" s="9" t="s">
        <v>21</v>
      </c>
      <c r="J84" s="9" t="s">
        <v>22</v>
      </c>
      <c r="K84" s="7" t="str">
        <f>IFERROR(VLOOKUP(E84,'Data Owners'!G:H,2,0),VLOOKUP(D84,'Data Owners'!A:D,3,0))</f>
        <v>Julie Ramirez</v>
      </c>
      <c r="L84" s="30">
        <f t="shared" si="2"/>
        <v>43165</v>
      </c>
      <c r="M84" s="30">
        <f t="shared" si="3"/>
        <v>43165</v>
      </c>
      <c r="N84" s="30"/>
      <c r="O84" s="11"/>
      <c r="P84" s="31" t="s">
        <v>384</v>
      </c>
      <c r="Q84" s="31" t="s">
        <v>384</v>
      </c>
      <c r="R84" s="31" t="s">
        <v>384</v>
      </c>
      <c r="S84" s="31" t="s">
        <v>384</v>
      </c>
      <c r="T84" s="31" t="s">
        <v>384</v>
      </c>
      <c r="U84" s="31">
        <v>43116</v>
      </c>
      <c r="V84" s="31">
        <v>43165</v>
      </c>
      <c r="W84" s="31" t="s">
        <v>384</v>
      </c>
      <c r="X84" s="31" t="s">
        <v>384</v>
      </c>
      <c r="Y84" s="31" t="s">
        <v>384</v>
      </c>
      <c r="Z84" s="31" t="s">
        <v>384</v>
      </c>
      <c r="AA84" s="31" t="s">
        <v>384</v>
      </c>
      <c r="AB84" s="31" t="s">
        <v>384</v>
      </c>
      <c r="AC84" s="31">
        <v>43116</v>
      </c>
      <c r="AD84" s="31">
        <v>43116</v>
      </c>
      <c r="AE84" s="31" t="s">
        <v>384</v>
      </c>
      <c r="AF84" s="31">
        <v>43165</v>
      </c>
      <c r="AG84" s="31">
        <v>43165</v>
      </c>
      <c r="AH84" s="31" t="s">
        <v>384</v>
      </c>
      <c r="AI84" s="31">
        <v>43165</v>
      </c>
      <c r="AJ84" s="31">
        <v>43165</v>
      </c>
      <c r="AK84" s="31" t="s">
        <v>384</v>
      </c>
      <c r="AL84" s="31">
        <v>43165</v>
      </c>
      <c r="AM84" s="31">
        <v>43165</v>
      </c>
      <c r="AN84" s="31" t="s">
        <v>384</v>
      </c>
      <c r="AO84" s="31">
        <v>43165</v>
      </c>
      <c r="AP84" s="31" t="s">
        <v>384</v>
      </c>
      <c r="AQ84" s="31">
        <v>43165</v>
      </c>
      <c r="AR84" s="31">
        <v>43165</v>
      </c>
      <c r="AS84" s="31">
        <v>43165</v>
      </c>
      <c r="AT84" s="31">
        <v>43165</v>
      </c>
      <c r="AU84" s="31">
        <v>43165</v>
      </c>
      <c r="AV84" s="31">
        <v>43165</v>
      </c>
      <c r="AW84" s="31" t="s">
        <v>384</v>
      </c>
      <c r="AX84" s="31">
        <v>43165</v>
      </c>
      <c r="AY84" s="31" t="s">
        <v>11484</v>
      </c>
      <c r="AZ84" s="31" t="s">
        <v>11484</v>
      </c>
      <c r="BA84" s="31" t="s">
        <v>11484</v>
      </c>
      <c r="BB84" s="31" t="s">
        <v>11484</v>
      </c>
      <c r="BC84" s="31" t="s">
        <v>11484</v>
      </c>
      <c r="BD84" s="31" t="s">
        <v>11484</v>
      </c>
      <c r="BE84" s="31" t="s">
        <v>384</v>
      </c>
      <c r="BF84" s="31">
        <v>43165</v>
      </c>
      <c r="BG84" s="31" t="s">
        <v>384</v>
      </c>
      <c r="BH84" s="31">
        <v>43165</v>
      </c>
      <c r="BI84" s="31">
        <v>43165</v>
      </c>
      <c r="BJ84" s="31">
        <v>43165</v>
      </c>
      <c r="BK84" s="31">
        <v>43165</v>
      </c>
      <c r="BL84" s="31">
        <v>43165</v>
      </c>
      <c r="BM84" s="31"/>
      <c r="BN84" s="31">
        <f>Table1[[#This Row],[Seed:
Seed_BKK1]]</f>
        <v>43165</v>
      </c>
      <c r="BO84" s="31">
        <f>Table1[[#This Row],[Seed:
Seed_THQ1]]</f>
        <v>43165</v>
      </c>
      <c r="BP84" s="31">
        <f>Table1[[#This Row],[Seed:
Seed_SIN1]]</f>
        <v>43165</v>
      </c>
    </row>
    <row r="85" spans="1:68" x14ac:dyDescent="0.35">
      <c r="A85" s="25" t="str">
        <f>LEFT(Table1[[#This Row],[Level]],2)&amp;"-"&amp;Table1[[#This Row],[Seq]]</f>
        <v>L2-75</v>
      </c>
      <c r="B85" s="9" t="s">
        <v>353</v>
      </c>
      <c r="C85" s="10">
        <f>IFERROR(IF(AND(Table1[[#This Row],[Level]]=B84,Table1[[#This Row],[Form Name]]=E84),C84,IF(Table1[[#This Row],[Level]]=B84,C84+1,1)),1)</f>
        <v>75</v>
      </c>
      <c r="D85" s="9" t="s">
        <v>373</v>
      </c>
      <c r="E85" s="9" t="s">
        <v>142</v>
      </c>
      <c r="F85" s="9" t="s">
        <v>4</v>
      </c>
      <c r="G85" s="9" t="s">
        <v>143</v>
      </c>
      <c r="H85" s="9" t="s">
        <v>20</v>
      </c>
      <c r="I85" s="9" t="s">
        <v>21</v>
      </c>
      <c r="J85" s="9" t="s">
        <v>22</v>
      </c>
      <c r="K85" s="7" t="str">
        <f>IFERROR(VLOOKUP(E85,'Data Owners'!G:H,2,0),VLOOKUP(D85,'Data Owners'!A:D,3,0))</f>
        <v>Julie Ramirez</v>
      </c>
      <c r="L85" s="30">
        <f t="shared" si="2"/>
        <v>43310</v>
      </c>
      <c r="M85" s="30">
        <f t="shared" si="3"/>
        <v>43165</v>
      </c>
      <c r="N85" s="30"/>
      <c r="O85" s="11"/>
      <c r="P85" s="31" t="s">
        <v>384</v>
      </c>
      <c r="Q85" s="31" t="s">
        <v>384</v>
      </c>
      <c r="R85" s="31" t="s">
        <v>384</v>
      </c>
      <c r="S85" s="31" t="s">
        <v>384</v>
      </c>
      <c r="T85" s="31" t="s">
        <v>384</v>
      </c>
      <c r="U85" s="31">
        <v>43116</v>
      </c>
      <c r="V85" s="31">
        <v>43310</v>
      </c>
      <c r="W85" s="31" t="s">
        <v>384</v>
      </c>
      <c r="X85" s="31" t="s">
        <v>384</v>
      </c>
      <c r="Y85" s="31" t="s">
        <v>384</v>
      </c>
      <c r="Z85" s="31" t="s">
        <v>384</v>
      </c>
      <c r="AA85" s="31" t="s">
        <v>384</v>
      </c>
      <c r="AB85" s="31" t="s">
        <v>384</v>
      </c>
      <c r="AC85" s="31">
        <v>43116</v>
      </c>
      <c r="AD85" s="31">
        <v>43116</v>
      </c>
      <c r="AE85" s="31" t="s">
        <v>384</v>
      </c>
      <c r="AF85" s="31">
        <v>43165</v>
      </c>
      <c r="AG85" s="31">
        <v>43165</v>
      </c>
      <c r="AH85" s="31" t="s">
        <v>384</v>
      </c>
      <c r="AI85" s="31">
        <v>43165</v>
      </c>
      <c r="AJ85" s="31">
        <v>43165</v>
      </c>
      <c r="AK85" s="31" t="s">
        <v>384</v>
      </c>
      <c r="AL85" s="31">
        <v>43165</v>
      </c>
      <c r="AM85" s="31">
        <v>43165</v>
      </c>
      <c r="AN85" s="31" t="s">
        <v>384</v>
      </c>
      <c r="AO85" s="31">
        <v>43165</v>
      </c>
      <c r="AP85" s="31" t="s">
        <v>384</v>
      </c>
      <c r="AQ85" s="31">
        <v>43165</v>
      </c>
      <c r="AR85" s="31">
        <v>43165</v>
      </c>
      <c r="AS85" s="31">
        <v>43165</v>
      </c>
      <c r="AT85" s="31">
        <v>43165</v>
      </c>
      <c r="AU85" s="31">
        <v>43165</v>
      </c>
      <c r="AV85" s="31">
        <v>43165</v>
      </c>
      <c r="AW85" s="31" t="s">
        <v>384</v>
      </c>
      <c r="AX85" s="31">
        <v>43165</v>
      </c>
      <c r="AY85" s="31" t="s">
        <v>11484</v>
      </c>
      <c r="AZ85" s="31" t="s">
        <v>11484</v>
      </c>
      <c r="BA85" s="31" t="s">
        <v>11484</v>
      </c>
      <c r="BB85" s="31" t="s">
        <v>11484</v>
      </c>
      <c r="BC85" s="31" t="s">
        <v>11484</v>
      </c>
      <c r="BD85" s="31" t="s">
        <v>11484</v>
      </c>
      <c r="BE85" s="31" t="s">
        <v>384</v>
      </c>
      <c r="BF85" s="31">
        <v>43165</v>
      </c>
      <c r="BG85" s="31" t="s">
        <v>384</v>
      </c>
      <c r="BH85" s="31">
        <v>43165</v>
      </c>
      <c r="BI85" s="31">
        <v>43165</v>
      </c>
      <c r="BJ85" s="31">
        <v>43165</v>
      </c>
      <c r="BK85" s="31">
        <v>43165</v>
      </c>
      <c r="BL85" s="31">
        <v>43165</v>
      </c>
      <c r="BM85" s="31"/>
      <c r="BN85" s="31">
        <f>Table1[[#This Row],[Seed:
Seed_BKK1]]</f>
        <v>43165</v>
      </c>
      <c r="BO85" s="31">
        <f>Table1[[#This Row],[Seed:
Seed_THQ1]]</f>
        <v>43165</v>
      </c>
      <c r="BP85" s="31">
        <f>Table1[[#This Row],[Seed:
Seed_SIN1]]</f>
        <v>43165</v>
      </c>
    </row>
    <row r="86" spans="1:68" x14ac:dyDescent="0.35">
      <c r="A86" s="25" t="str">
        <f>LEFT(Table1[[#This Row],[Level]],2)&amp;"-"&amp;Table1[[#This Row],[Seq]]</f>
        <v>L2-76</v>
      </c>
      <c r="B86" s="9" t="s">
        <v>353</v>
      </c>
      <c r="C86" s="10">
        <f>IFERROR(IF(AND(Table1[[#This Row],[Level]]=B85,Table1[[#This Row],[Form Name]]=E85),C85,IF(Table1[[#This Row],[Level]]=B85,C85+1,1)),1)</f>
        <v>76</v>
      </c>
      <c r="D86" s="9" t="s">
        <v>373</v>
      </c>
      <c r="E86" s="9" t="s">
        <v>8720</v>
      </c>
      <c r="F86" s="9" t="s">
        <v>4</v>
      </c>
      <c r="G86" s="9" t="s">
        <v>143</v>
      </c>
      <c r="H86" s="9"/>
      <c r="I86" s="9"/>
      <c r="J86" s="9"/>
      <c r="K86" s="7" t="str">
        <f>IFERROR(VLOOKUP(E86,'Data Owners'!G:H,2,0),VLOOKUP(D86,'Data Owners'!A:D,3,0))</f>
        <v>Julie Ramirez</v>
      </c>
      <c r="L86" s="30" t="str">
        <f t="shared" si="2"/>
        <v>N/A</v>
      </c>
      <c r="M86" s="30" t="str">
        <f t="shared" si="3"/>
        <v>N/A</v>
      </c>
      <c r="N86" s="30"/>
      <c r="O86" s="17"/>
      <c r="P86" s="31" t="s">
        <v>384</v>
      </c>
      <c r="Q86" s="31" t="s">
        <v>384</v>
      </c>
      <c r="R86" s="31" t="s">
        <v>384</v>
      </c>
      <c r="S86" s="31" t="s">
        <v>384</v>
      </c>
      <c r="T86" s="31" t="s">
        <v>384</v>
      </c>
      <c r="U86" s="31" t="s">
        <v>384</v>
      </c>
      <c r="V86" s="31" t="s">
        <v>384</v>
      </c>
      <c r="W86" s="31" t="s">
        <v>384</v>
      </c>
      <c r="X86" s="31" t="s">
        <v>384</v>
      </c>
      <c r="Y86" s="31" t="s">
        <v>384</v>
      </c>
      <c r="Z86" s="31" t="s">
        <v>384</v>
      </c>
      <c r="AA86" s="31" t="s">
        <v>384</v>
      </c>
      <c r="AB86" s="31" t="s">
        <v>384</v>
      </c>
      <c r="AC86" s="31" t="s">
        <v>384</v>
      </c>
      <c r="AD86" s="31" t="s">
        <v>384</v>
      </c>
      <c r="AE86" s="31" t="s">
        <v>384</v>
      </c>
      <c r="AF86" s="31" t="s">
        <v>384</v>
      </c>
      <c r="AG86" s="31" t="s">
        <v>384</v>
      </c>
      <c r="AH86" s="31" t="s">
        <v>384</v>
      </c>
      <c r="AI86" s="31" t="s">
        <v>384</v>
      </c>
      <c r="AJ86" s="31" t="s">
        <v>384</v>
      </c>
      <c r="AK86" s="31" t="s">
        <v>384</v>
      </c>
      <c r="AL86" s="31" t="s">
        <v>384</v>
      </c>
      <c r="AM86" s="31" t="s">
        <v>384</v>
      </c>
      <c r="AN86" s="31" t="s">
        <v>384</v>
      </c>
      <c r="AO86" s="31" t="s">
        <v>384</v>
      </c>
      <c r="AP86" s="31" t="s">
        <v>384</v>
      </c>
      <c r="AQ86" s="31" t="s">
        <v>384</v>
      </c>
      <c r="AR86" s="31" t="s">
        <v>384</v>
      </c>
      <c r="AS86" s="31" t="s">
        <v>384</v>
      </c>
      <c r="AT86" s="31" t="s">
        <v>384</v>
      </c>
      <c r="AU86" s="31" t="s">
        <v>384</v>
      </c>
      <c r="AV86" s="31" t="s">
        <v>384</v>
      </c>
      <c r="AW86" s="31" t="s">
        <v>384</v>
      </c>
      <c r="AX86" s="31" t="s">
        <v>384</v>
      </c>
      <c r="AY86" s="31" t="s">
        <v>384</v>
      </c>
      <c r="AZ86" s="31" t="s">
        <v>384</v>
      </c>
      <c r="BA86" s="31" t="s">
        <v>384</v>
      </c>
      <c r="BB86" s="31" t="s">
        <v>384</v>
      </c>
      <c r="BC86" s="31" t="s">
        <v>384</v>
      </c>
      <c r="BD86" s="31" t="s">
        <v>384</v>
      </c>
      <c r="BE86" s="31" t="s">
        <v>384</v>
      </c>
      <c r="BF86" s="31" t="s">
        <v>384</v>
      </c>
      <c r="BG86" s="31" t="s">
        <v>384</v>
      </c>
      <c r="BH86" s="31" t="s">
        <v>384</v>
      </c>
      <c r="BI86" s="31" t="s">
        <v>384</v>
      </c>
      <c r="BJ86" s="31" t="s">
        <v>384</v>
      </c>
      <c r="BK86" s="31" t="s">
        <v>384</v>
      </c>
      <c r="BL86" s="31" t="s">
        <v>384</v>
      </c>
      <c r="BM86" s="31" t="s">
        <v>384</v>
      </c>
      <c r="BN86" s="31" t="s">
        <v>384</v>
      </c>
      <c r="BO86" s="31" t="s">
        <v>384</v>
      </c>
      <c r="BP86" s="31" t="s">
        <v>384</v>
      </c>
    </row>
    <row r="87" spans="1:68" x14ac:dyDescent="0.35">
      <c r="A87" s="25" t="str">
        <f>LEFT(Table1[[#This Row],[Level]],2)&amp;"-"&amp;Table1[[#This Row],[Seq]]</f>
        <v>L2-77</v>
      </c>
      <c r="B87" s="9" t="s">
        <v>353</v>
      </c>
      <c r="C87" s="10">
        <f>IFERROR(IF(AND(Table1[[#This Row],[Level]]=B86,Table1[[#This Row],[Form Name]]=E86),C86,IF(Table1[[#This Row],[Level]]=B86,C86+1,1)),1)</f>
        <v>77</v>
      </c>
      <c r="D87" s="9" t="s">
        <v>373</v>
      </c>
      <c r="E87" s="9" t="s">
        <v>8715</v>
      </c>
      <c r="F87" s="9" t="s">
        <v>2632</v>
      </c>
      <c r="G87" s="9" t="s">
        <v>126</v>
      </c>
      <c r="H87" s="9"/>
      <c r="I87" s="9"/>
      <c r="J87" s="9"/>
      <c r="K87" s="7" t="str">
        <f>IFERROR(VLOOKUP(E87,'Data Owners'!G:H,2,0),VLOOKUP(D87,'Data Owners'!A:D,3,0))</f>
        <v>Julie Ramirez</v>
      </c>
      <c r="L87" s="30">
        <f t="shared" si="2"/>
        <v>43301</v>
      </c>
      <c r="M87" s="30" t="str">
        <f t="shared" si="3"/>
        <v>N/A</v>
      </c>
      <c r="N87" s="30"/>
      <c r="O87" s="17" t="s">
        <v>10153</v>
      </c>
      <c r="P87" s="31" t="s">
        <v>384</v>
      </c>
      <c r="Q87" s="31" t="s">
        <v>384</v>
      </c>
      <c r="R87" s="31" t="s">
        <v>384</v>
      </c>
      <c r="S87" s="31" t="s">
        <v>384</v>
      </c>
      <c r="T87" s="31" t="s">
        <v>384</v>
      </c>
      <c r="U87" s="31" t="s">
        <v>384</v>
      </c>
      <c r="V87" s="31">
        <v>43301</v>
      </c>
      <c r="W87" s="31" t="s">
        <v>384</v>
      </c>
      <c r="X87" s="31" t="s">
        <v>384</v>
      </c>
      <c r="Y87" s="31" t="s">
        <v>384</v>
      </c>
      <c r="Z87" s="31" t="s">
        <v>384</v>
      </c>
      <c r="AA87" s="31" t="s">
        <v>384</v>
      </c>
      <c r="AB87" s="31" t="s">
        <v>384</v>
      </c>
      <c r="AC87" s="31">
        <v>43118</v>
      </c>
      <c r="AD87" s="31">
        <v>43118</v>
      </c>
      <c r="AE87" s="31" t="s">
        <v>384</v>
      </c>
      <c r="AF87" s="31" t="s">
        <v>384</v>
      </c>
      <c r="AG87" s="31" t="s">
        <v>384</v>
      </c>
      <c r="AH87" s="31" t="s">
        <v>384</v>
      </c>
      <c r="AI87" s="31" t="s">
        <v>384</v>
      </c>
      <c r="AJ87" s="31" t="s">
        <v>384</v>
      </c>
      <c r="AK87" s="31" t="s">
        <v>384</v>
      </c>
      <c r="AL87" s="31" t="s">
        <v>384</v>
      </c>
      <c r="AM87" s="31" t="s">
        <v>384</v>
      </c>
      <c r="AN87" s="31" t="s">
        <v>384</v>
      </c>
      <c r="AO87" s="31" t="s">
        <v>384</v>
      </c>
      <c r="AP87" s="31" t="s">
        <v>384</v>
      </c>
      <c r="AQ87" s="31" t="s">
        <v>384</v>
      </c>
      <c r="AR87" s="31" t="s">
        <v>384</v>
      </c>
      <c r="AS87" s="31" t="s">
        <v>384</v>
      </c>
      <c r="AT87" s="31" t="s">
        <v>384</v>
      </c>
      <c r="AU87" s="31" t="s">
        <v>384</v>
      </c>
      <c r="AV87" s="31" t="s">
        <v>384</v>
      </c>
      <c r="AW87" s="31" t="s">
        <v>384</v>
      </c>
      <c r="AX87" s="31" t="s">
        <v>384</v>
      </c>
      <c r="AY87" s="31" t="s">
        <v>384</v>
      </c>
      <c r="AZ87" s="31" t="s">
        <v>384</v>
      </c>
      <c r="BA87" s="31" t="s">
        <v>384</v>
      </c>
      <c r="BB87" s="31" t="s">
        <v>384</v>
      </c>
      <c r="BC87" s="31" t="s">
        <v>384</v>
      </c>
      <c r="BD87" s="31" t="s">
        <v>384</v>
      </c>
      <c r="BE87" s="31" t="s">
        <v>384</v>
      </c>
      <c r="BF87" s="31" t="s">
        <v>384</v>
      </c>
      <c r="BG87" s="31" t="s">
        <v>384</v>
      </c>
      <c r="BH87" s="31">
        <v>43419</v>
      </c>
      <c r="BI87" s="31">
        <v>43419</v>
      </c>
      <c r="BJ87" s="31">
        <v>43419</v>
      </c>
      <c r="BK87" s="31">
        <v>43419</v>
      </c>
      <c r="BL87" s="31">
        <v>43419</v>
      </c>
      <c r="BM87" s="31" t="s">
        <v>384</v>
      </c>
      <c r="BN87" s="31" t="s">
        <v>384</v>
      </c>
      <c r="BO87" s="31" t="s">
        <v>384</v>
      </c>
      <c r="BP87" s="31" t="s">
        <v>384</v>
      </c>
    </row>
    <row r="88" spans="1:68" x14ac:dyDescent="0.35">
      <c r="A88" s="25" t="str">
        <f>LEFT(Table1[[#This Row],[Level]],2)&amp;"-"&amp;Table1[[#This Row],[Seq]]</f>
        <v>L2-78</v>
      </c>
      <c r="B88" s="9" t="s">
        <v>353</v>
      </c>
      <c r="C88" s="10">
        <f>IFERROR(IF(AND(Table1[[#This Row],[Level]]=B87,Table1[[#This Row],[Form Name]]=E87),C87,IF(Table1[[#This Row],[Level]]=B87,C87+1,1)),1)</f>
        <v>78</v>
      </c>
      <c r="D88" s="9" t="s">
        <v>156</v>
      </c>
      <c r="E88" s="9" t="s">
        <v>9565</v>
      </c>
      <c r="F88" s="9" t="s">
        <v>2632</v>
      </c>
      <c r="G88" s="9" t="s">
        <v>156</v>
      </c>
      <c r="H88" s="9"/>
      <c r="I88" s="9"/>
      <c r="J88" s="9"/>
      <c r="K88" s="7" t="str">
        <f>IFERROR(VLOOKUP(E88,'Data Owners'!G:H,2,0),VLOOKUP(D88,'Data Owners'!A:D,3,0))</f>
        <v>Melinda Beuf</v>
      </c>
      <c r="L88" s="30">
        <f t="shared" si="2"/>
        <v>43301</v>
      </c>
      <c r="M88" s="30" t="str">
        <f t="shared" si="3"/>
        <v>N/A</v>
      </c>
      <c r="N88" s="30"/>
      <c r="O88" s="17"/>
      <c r="P88" s="31" t="s">
        <v>384</v>
      </c>
      <c r="Q88" s="31" t="s">
        <v>384</v>
      </c>
      <c r="R88" s="31" t="s">
        <v>384</v>
      </c>
      <c r="S88" s="31" t="s">
        <v>384</v>
      </c>
      <c r="T88" s="31" t="s">
        <v>384</v>
      </c>
      <c r="U88" s="31" t="s">
        <v>384</v>
      </c>
      <c r="V88" s="31">
        <v>43301</v>
      </c>
      <c r="W88" s="31">
        <v>43253</v>
      </c>
      <c r="X88" s="31" t="s">
        <v>384</v>
      </c>
      <c r="Y88" s="31" t="s">
        <v>384</v>
      </c>
      <c r="Z88" s="31" t="s">
        <v>384</v>
      </c>
      <c r="AA88" s="31" t="s">
        <v>384</v>
      </c>
      <c r="AB88" s="31" t="s">
        <v>384</v>
      </c>
      <c r="AC88" s="31">
        <v>43128</v>
      </c>
      <c r="AD88" s="31">
        <v>43116</v>
      </c>
      <c r="AE88" s="31" t="s">
        <v>384</v>
      </c>
      <c r="AF88" s="31" t="s">
        <v>384</v>
      </c>
      <c r="AG88" s="31" t="s">
        <v>384</v>
      </c>
      <c r="AH88" s="31" t="s">
        <v>384</v>
      </c>
      <c r="AI88" s="31" t="s">
        <v>384</v>
      </c>
      <c r="AJ88" s="31" t="s">
        <v>384</v>
      </c>
      <c r="AK88" s="31" t="s">
        <v>384</v>
      </c>
      <c r="AL88" s="31" t="s">
        <v>384</v>
      </c>
      <c r="AM88" s="31" t="s">
        <v>384</v>
      </c>
      <c r="AN88" s="31" t="s">
        <v>384</v>
      </c>
      <c r="AO88" s="31" t="s">
        <v>384</v>
      </c>
      <c r="AP88" s="31" t="s">
        <v>384</v>
      </c>
      <c r="AQ88" s="31" t="s">
        <v>384</v>
      </c>
      <c r="AR88" s="31" t="s">
        <v>11484</v>
      </c>
      <c r="AS88" s="31" t="s">
        <v>11484</v>
      </c>
      <c r="AT88" s="31" t="s">
        <v>11484</v>
      </c>
      <c r="AU88" s="31" t="s">
        <v>11484</v>
      </c>
      <c r="AV88" s="31" t="s">
        <v>11484</v>
      </c>
      <c r="AW88" s="31" t="s">
        <v>384</v>
      </c>
      <c r="AX88" s="31" t="s">
        <v>11484</v>
      </c>
      <c r="AY88" s="31" t="s">
        <v>11484</v>
      </c>
      <c r="AZ88" s="31" t="s">
        <v>11484</v>
      </c>
      <c r="BA88" s="31" t="s">
        <v>11484</v>
      </c>
      <c r="BB88" s="31" t="s">
        <v>11484</v>
      </c>
      <c r="BC88" s="31" t="s">
        <v>11484</v>
      </c>
      <c r="BD88" s="31" t="s">
        <v>11484</v>
      </c>
      <c r="BE88" s="31" t="s">
        <v>384</v>
      </c>
      <c r="BF88" s="31" t="s">
        <v>384</v>
      </c>
      <c r="BG88" s="31" t="s">
        <v>384</v>
      </c>
      <c r="BH88" s="31" t="s">
        <v>11703</v>
      </c>
      <c r="BI88" s="31" t="s">
        <v>11703</v>
      </c>
      <c r="BJ88" s="31" t="s">
        <v>11703</v>
      </c>
      <c r="BK88" s="31" t="s">
        <v>11703</v>
      </c>
      <c r="BL88" s="31" t="s">
        <v>11703</v>
      </c>
      <c r="BM88" s="31" t="s">
        <v>384</v>
      </c>
      <c r="BN88" s="31" t="s">
        <v>384</v>
      </c>
      <c r="BO88" s="31" t="s">
        <v>384</v>
      </c>
      <c r="BP88" s="31" t="s">
        <v>384</v>
      </c>
    </row>
    <row r="89" spans="1:68" x14ac:dyDescent="0.35">
      <c r="A89" s="25" t="str">
        <f>LEFT(Table1[[#This Row],[Level]],2)&amp;"-"&amp;Table1[[#This Row],[Seq]]</f>
        <v>L2-79</v>
      </c>
      <c r="B89" s="9" t="s">
        <v>353</v>
      </c>
      <c r="C89" s="10">
        <f>IFERROR(IF(AND(Table1[[#This Row],[Level]]=B88,Table1[[#This Row],[Form Name]]=E88),C88,IF(Table1[[#This Row],[Level]]=B88,C88+1,1)),1)</f>
        <v>79</v>
      </c>
      <c r="D89" s="9" t="s">
        <v>156</v>
      </c>
      <c r="E89" s="9" t="s">
        <v>157</v>
      </c>
      <c r="F89" s="9" t="s">
        <v>4</v>
      </c>
      <c r="G89" s="9" t="s">
        <v>156</v>
      </c>
      <c r="H89" s="9"/>
      <c r="I89" s="9"/>
      <c r="J89" s="9"/>
      <c r="K89" s="7" t="str">
        <f>IFERROR(VLOOKUP(E89,'Data Owners'!G:H,2,0),VLOOKUP(D89,'Data Owners'!A:D,3,0))</f>
        <v>Melinda Beuf</v>
      </c>
      <c r="L89" s="30">
        <f t="shared" si="2"/>
        <v>43253</v>
      </c>
      <c r="M89" s="30">
        <f t="shared" si="3"/>
        <v>43529</v>
      </c>
      <c r="N89" s="30"/>
      <c r="O89" s="11"/>
      <c r="P89" s="31" t="s">
        <v>384</v>
      </c>
      <c r="Q89" s="31" t="s">
        <v>384</v>
      </c>
      <c r="R89" s="31" t="s">
        <v>384</v>
      </c>
      <c r="S89" s="31" t="s">
        <v>384</v>
      </c>
      <c r="T89" s="31" t="s">
        <v>384</v>
      </c>
      <c r="U89" s="31" t="s">
        <v>384</v>
      </c>
      <c r="V89" s="31">
        <v>43174</v>
      </c>
      <c r="W89" s="31">
        <v>43253</v>
      </c>
      <c r="X89" s="31" t="s">
        <v>384</v>
      </c>
      <c r="Y89" s="31" t="s">
        <v>384</v>
      </c>
      <c r="Z89" s="31" t="s">
        <v>384</v>
      </c>
      <c r="AA89" s="31" t="s">
        <v>384</v>
      </c>
      <c r="AB89" s="31" t="s">
        <v>384</v>
      </c>
      <c r="AC89" s="31">
        <v>43128</v>
      </c>
      <c r="AD89" s="31">
        <v>43116</v>
      </c>
      <c r="AE89" s="31" t="s">
        <v>384</v>
      </c>
      <c r="AF89" s="31" t="s">
        <v>384</v>
      </c>
      <c r="AG89" s="31" t="s">
        <v>384</v>
      </c>
      <c r="AH89" s="31" t="s">
        <v>384</v>
      </c>
      <c r="AI89" s="31" t="s">
        <v>384</v>
      </c>
      <c r="AJ89" s="31" t="s">
        <v>384</v>
      </c>
      <c r="AK89" s="31" t="s">
        <v>384</v>
      </c>
      <c r="AL89" s="31">
        <v>43529</v>
      </c>
      <c r="AM89" s="31" t="s">
        <v>384</v>
      </c>
      <c r="AN89" s="31" t="s">
        <v>384</v>
      </c>
      <c r="AO89" s="31" t="s">
        <v>384</v>
      </c>
      <c r="AP89" s="31" t="s">
        <v>384</v>
      </c>
      <c r="AQ89" s="31" t="s">
        <v>384</v>
      </c>
      <c r="AR89" s="31" t="s">
        <v>11484</v>
      </c>
      <c r="AS89" s="31" t="s">
        <v>11484</v>
      </c>
      <c r="AT89" s="31" t="s">
        <v>11484</v>
      </c>
      <c r="AU89" s="31" t="s">
        <v>11484</v>
      </c>
      <c r="AV89" s="31" t="s">
        <v>11484</v>
      </c>
      <c r="AW89" s="31" t="s">
        <v>384</v>
      </c>
      <c r="AX89" s="31" t="s">
        <v>11484</v>
      </c>
      <c r="AY89" s="31" t="s">
        <v>11484</v>
      </c>
      <c r="AZ89" s="31" t="s">
        <v>11484</v>
      </c>
      <c r="BA89" s="31" t="s">
        <v>11484</v>
      </c>
      <c r="BB89" s="31" t="s">
        <v>11484</v>
      </c>
      <c r="BC89" s="31" t="s">
        <v>11484</v>
      </c>
      <c r="BD89" s="31" t="s">
        <v>11484</v>
      </c>
      <c r="BE89" s="31" t="s">
        <v>384</v>
      </c>
      <c r="BF89" s="31"/>
      <c r="BG89" s="31" t="s">
        <v>384</v>
      </c>
      <c r="BH89" s="31" t="s">
        <v>11703</v>
      </c>
      <c r="BI89" s="31" t="s">
        <v>11703</v>
      </c>
      <c r="BJ89" s="31" t="s">
        <v>11703</v>
      </c>
      <c r="BK89" s="31" t="s">
        <v>11703</v>
      </c>
      <c r="BL89" s="31" t="s">
        <v>11703</v>
      </c>
      <c r="BM89" s="31" t="s">
        <v>384</v>
      </c>
      <c r="BN89" s="31">
        <v>43493</v>
      </c>
      <c r="BO89" s="31" t="s">
        <v>384</v>
      </c>
      <c r="BP89" s="31" t="s">
        <v>384</v>
      </c>
    </row>
    <row r="90" spans="1:68" x14ac:dyDescent="0.35">
      <c r="A90" s="25" t="str">
        <f>LEFT(Table1[[#This Row],[Level]],2)&amp;"-"&amp;Table1[[#This Row],[Seq]]</f>
        <v>L2-80</v>
      </c>
      <c r="B90" s="9" t="s">
        <v>353</v>
      </c>
      <c r="C90" s="10">
        <f>IFERROR(IF(AND(Table1[[#This Row],[Level]]=B89,Table1[[#This Row],[Form Name]]=E89),C89,IF(Table1[[#This Row],[Level]]=B89,C89+1,1)),1)</f>
        <v>80</v>
      </c>
      <c r="D90" s="9" t="s">
        <v>156</v>
      </c>
      <c r="E90" s="9" t="s">
        <v>11288</v>
      </c>
      <c r="F90" s="9" t="s">
        <v>2632</v>
      </c>
      <c r="G90" s="9" t="s">
        <v>156</v>
      </c>
      <c r="H90" s="9"/>
      <c r="I90" s="9"/>
      <c r="J90" s="9"/>
      <c r="K90" s="7" t="str">
        <f>IFERROR(VLOOKUP(E90,'Data Owners'!G:H,2,0),VLOOKUP(D90,'Data Owners'!A:D,3,0))</f>
        <v>Melinda Beuf</v>
      </c>
      <c r="L90" s="30">
        <f t="shared" si="2"/>
        <v>43301</v>
      </c>
      <c r="M90" s="30" t="str">
        <f t="shared" si="3"/>
        <v>N/A</v>
      </c>
      <c r="N90" s="30"/>
      <c r="O90" s="11"/>
      <c r="P90" s="31" t="s">
        <v>384</v>
      </c>
      <c r="Q90" s="31" t="s">
        <v>384</v>
      </c>
      <c r="R90" s="31" t="s">
        <v>384</v>
      </c>
      <c r="S90" s="31" t="s">
        <v>384</v>
      </c>
      <c r="T90" s="31" t="s">
        <v>384</v>
      </c>
      <c r="U90" s="31">
        <v>43116</v>
      </c>
      <c r="V90" s="31">
        <v>43301</v>
      </c>
      <c r="W90" s="31">
        <v>43253</v>
      </c>
      <c r="X90" s="31" t="s">
        <v>384</v>
      </c>
      <c r="Y90" s="31" t="s">
        <v>384</v>
      </c>
      <c r="Z90" s="31" t="s">
        <v>384</v>
      </c>
      <c r="AA90" s="31" t="s">
        <v>384</v>
      </c>
      <c r="AB90" s="31" t="s">
        <v>384</v>
      </c>
      <c r="AC90" s="31">
        <v>43128</v>
      </c>
      <c r="AD90" s="31">
        <v>43116</v>
      </c>
      <c r="AE90" s="31" t="s">
        <v>384</v>
      </c>
      <c r="AF90" s="31" t="s">
        <v>384</v>
      </c>
      <c r="AG90" s="31" t="s">
        <v>384</v>
      </c>
      <c r="AH90" s="31" t="s">
        <v>384</v>
      </c>
      <c r="AI90" s="31" t="s">
        <v>384</v>
      </c>
      <c r="AJ90" s="31" t="s">
        <v>384</v>
      </c>
      <c r="AK90" s="31" t="s">
        <v>384</v>
      </c>
      <c r="AL90" s="31" t="s">
        <v>384</v>
      </c>
      <c r="AM90" s="31" t="s">
        <v>384</v>
      </c>
      <c r="AN90" s="31" t="s">
        <v>384</v>
      </c>
      <c r="AO90" s="31" t="s">
        <v>384</v>
      </c>
      <c r="AP90" s="31" t="s">
        <v>384</v>
      </c>
      <c r="AQ90" s="31" t="s">
        <v>384</v>
      </c>
      <c r="AR90" s="31" t="s">
        <v>11484</v>
      </c>
      <c r="AS90" s="31" t="s">
        <v>11484</v>
      </c>
      <c r="AT90" s="31" t="s">
        <v>11484</v>
      </c>
      <c r="AU90" s="31" t="s">
        <v>11484</v>
      </c>
      <c r="AV90" s="31" t="s">
        <v>11484</v>
      </c>
      <c r="AW90" s="31" t="s">
        <v>384</v>
      </c>
      <c r="AX90" s="31" t="s">
        <v>11484</v>
      </c>
      <c r="AY90" s="31" t="s">
        <v>11484</v>
      </c>
      <c r="AZ90" s="31" t="s">
        <v>11484</v>
      </c>
      <c r="BA90" s="31" t="s">
        <v>11484</v>
      </c>
      <c r="BB90" s="31" t="s">
        <v>11484</v>
      </c>
      <c r="BC90" s="31" t="s">
        <v>11484</v>
      </c>
      <c r="BD90" s="31" t="s">
        <v>11484</v>
      </c>
      <c r="BE90" s="31" t="s">
        <v>384</v>
      </c>
      <c r="BF90" s="31" t="s">
        <v>384</v>
      </c>
      <c r="BG90" s="31" t="s">
        <v>384</v>
      </c>
      <c r="BH90" s="31" t="s">
        <v>11703</v>
      </c>
      <c r="BI90" s="31" t="s">
        <v>11703</v>
      </c>
      <c r="BJ90" s="31" t="s">
        <v>11703</v>
      </c>
      <c r="BK90" s="31" t="s">
        <v>11703</v>
      </c>
      <c r="BL90" s="31" t="s">
        <v>11703</v>
      </c>
      <c r="BM90" s="31" t="s">
        <v>384</v>
      </c>
      <c r="BN90" s="31" t="s">
        <v>384</v>
      </c>
      <c r="BO90" s="31" t="s">
        <v>384</v>
      </c>
      <c r="BP90" s="31" t="s">
        <v>384</v>
      </c>
    </row>
    <row r="91" spans="1:68" x14ac:dyDescent="0.35">
      <c r="A91" s="25" t="str">
        <f>LEFT(Table1[[#This Row],[Level]],2)&amp;"-"&amp;Table1[[#This Row],[Seq]]</f>
        <v>L2-81</v>
      </c>
      <c r="B91" s="9" t="s">
        <v>353</v>
      </c>
      <c r="C91" s="10">
        <f>IFERROR(IF(AND(Table1[[#This Row],[Level]]=B90,Table1[[#This Row],[Form Name]]=E90),C90,IF(Table1[[#This Row],[Level]]=B90,C90+1,1)),1)</f>
        <v>81</v>
      </c>
      <c r="D91" s="9" t="s">
        <v>156</v>
      </c>
      <c r="E91" s="9" t="s">
        <v>239</v>
      </c>
      <c r="F91" s="9" t="s">
        <v>4</v>
      </c>
      <c r="G91" s="9" t="s">
        <v>156</v>
      </c>
      <c r="H91" s="9"/>
      <c r="I91" s="9"/>
      <c r="J91" s="9"/>
      <c r="K91" s="7" t="str">
        <f>IFERROR(VLOOKUP(E91,'Data Owners'!G:H,2,0),VLOOKUP(D91,'Data Owners'!A:D,3,0))</f>
        <v>Melinda Beuf</v>
      </c>
      <c r="L91" s="30" t="str">
        <f t="shared" si="2"/>
        <v>N/A</v>
      </c>
      <c r="M91" s="30" t="str">
        <f t="shared" si="3"/>
        <v>N/A</v>
      </c>
      <c r="N91" s="30"/>
      <c r="O91" s="11"/>
      <c r="P91" s="31" t="s">
        <v>384</v>
      </c>
      <c r="Q91" s="31" t="s">
        <v>384</v>
      </c>
      <c r="R91" s="31" t="s">
        <v>384</v>
      </c>
      <c r="S91" s="31" t="s">
        <v>384</v>
      </c>
      <c r="T91" s="31" t="s">
        <v>384</v>
      </c>
      <c r="U91" s="31" t="s">
        <v>384</v>
      </c>
      <c r="V91" s="31" t="s">
        <v>384</v>
      </c>
      <c r="W91" s="31" t="s">
        <v>384</v>
      </c>
      <c r="X91" s="31" t="s">
        <v>384</v>
      </c>
      <c r="Y91" s="31" t="s">
        <v>384</v>
      </c>
      <c r="Z91" s="31" t="s">
        <v>384</v>
      </c>
      <c r="AA91" s="31" t="s">
        <v>384</v>
      </c>
      <c r="AB91" s="31" t="s">
        <v>384</v>
      </c>
      <c r="AC91" s="31" t="s">
        <v>384</v>
      </c>
      <c r="AD91" s="31" t="s">
        <v>384</v>
      </c>
      <c r="AE91" s="31" t="s">
        <v>384</v>
      </c>
      <c r="AF91" s="31" t="s">
        <v>384</v>
      </c>
      <c r="AG91" s="31" t="s">
        <v>384</v>
      </c>
      <c r="AH91" s="31" t="s">
        <v>384</v>
      </c>
      <c r="AI91" s="31" t="s">
        <v>384</v>
      </c>
      <c r="AJ91" s="31" t="s">
        <v>384</v>
      </c>
      <c r="AK91" s="31" t="s">
        <v>384</v>
      </c>
      <c r="AL91" s="31" t="s">
        <v>384</v>
      </c>
      <c r="AM91" s="31" t="s">
        <v>384</v>
      </c>
      <c r="AN91" s="31" t="s">
        <v>384</v>
      </c>
      <c r="AO91" s="31" t="s">
        <v>384</v>
      </c>
      <c r="AP91" s="31" t="s">
        <v>384</v>
      </c>
      <c r="AQ91" s="31" t="s">
        <v>384</v>
      </c>
      <c r="AR91" s="31" t="s">
        <v>384</v>
      </c>
      <c r="AS91" s="31" t="s">
        <v>384</v>
      </c>
      <c r="AT91" s="31" t="s">
        <v>384</v>
      </c>
      <c r="AU91" s="31" t="s">
        <v>384</v>
      </c>
      <c r="AV91" s="31" t="s">
        <v>384</v>
      </c>
      <c r="AW91" s="31" t="s">
        <v>384</v>
      </c>
      <c r="AX91" s="31" t="s">
        <v>384</v>
      </c>
      <c r="AY91" s="31" t="s">
        <v>11484</v>
      </c>
      <c r="AZ91" s="31" t="s">
        <v>11484</v>
      </c>
      <c r="BA91" s="31" t="s">
        <v>11484</v>
      </c>
      <c r="BB91" s="31" t="s">
        <v>11484</v>
      </c>
      <c r="BC91" s="31" t="s">
        <v>11484</v>
      </c>
      <c r="BD91" s="31" t="s">
        <v>11484</v>
      </c>
      <c r="BE91" s="31" t="s">
        <v>384</v>
      </c>
      <c r="BF91" s="31" t="s">
        <v>384</v>
      </c>
      <c r="BG91" s="31" t="s">
        <v>384</v>
      </c>
      <c r="BH91" s="31" t="s">
        <v>384</v>
      </c>
      <c r="BI91" s="31" t="s">
        <v>384</v>
      </c>
      <c r="BJ91" s="31" t="s">
        <v>384</v>
      </c>
      <c r="BK91" s="31" t="s">
        <v>384</v>
      </c>
      <c r="BL91" s="31" t="s">
        <v>384</v>
      </c>
      <c r="BM91" s="31" t="s">
        <v>384</v>
      </c>
      <c r="BN91" s="31" t="s">
        <v>384</v>
      </c>
      <c r="BO91" s="31" t="s">
        <v>384</v>
      </c>
      <c r="BP91" s="31" t="s">
        <v>384</v>
      </c>
    </row>
    <row r="92" spans="1:68" x14ac:dyDescent="0.35">
      <c r="A92" s="25" t="str">
        <f>LEFT(Table1[[#This Row],[Level]],2)&amp;"-"&amp;Table1[[#This Row],[Seq]]</f>
        <v>L2-82</v>
      </c>
      <c r="B92" s="9" t="s">
        <v>353</v>
      </c>
      <c r="C92" s="10">
        <f>IFERROR(IF(AND(Table1[[#This Row],[Level]]=B91,Table1[[#This Row],[Form Name]]=E91),C91,IF(Table1[[#This Row],[Level]]=B91,C91+1,1)),1)</f>
        <v>82</v>
      </c>
      <c r="D92" s="9" t="s">
        <v>156</v>
      </c>
      <c r="E92" s="9" t="s">
        <v>289</v>
      </c>
      <c r="F92" s="9" t="s">
        <v>4</v>
      </c>
      <c r="G92" s="9" t="s">
        <v>156</v>
      </c>
      <c r="H92" s="9"/>
      <c r="I92" s="9"/>
      <c r="J92" s="9"/>
      <c r="K92" s="7" t="str">
        <f>IFERROR(VLOOKUP(E92,'Data Owners'!G:H,2,0),VLOOKUP(D92,'Data Owners'!A:D,3,0))</f>
        <v>Melinda Beuf</v>
      </c>
      <c r="L92" s="30">
        <f t="shared" si="2"/>
        <v>43356</v>
      </c>
      <c r="M92" s="30" t="str">
        <f t="shared" si="3"/>
        <v/>
      </c>
      <c r="N92" s="30"/>
      <c r="O92" s="11"/>
      <c r="P92" s="31" t="s">
        <v>384</v>
      </c>
      <c r="Q92" s="31" t="s">
        <v>384</v>
      </c>
      <c r="R92" s="31" t="s">
        <v>384</v>
      </c>
      <c r="S92" s="31" t="s">
        <v>384</v>
      </c>
      <c r="T92" s="31" t="s">
        <v>384</v>
      </c>
      <c r="U92" s="31">
        <v>43116</v>
      </c>
      <c r="V92" s="31">
        <v>43208</v>
      </c>
      <c r="W92" s="31">
        <v>43253</v>
      </c>
      <c r="X92" s="31">
        <v>43300</v>
      </c>
      <c r="Y92" s="31" t="s">
        <v>384</v>
      </c>
      <c r="Z92" s="31" t="s">
        <v>384</v>
      </c>
      <c r="AA92" s="31" t="s">
        <v>384</v>
      </c>
      <c r="AB92" s="31" t="s">
        <v>384</v>
      </c>
      <c r="AC92" s="31">
        <v>43290</v>
      </c>
      <c r="AD92" s="31">
        <v>43356</v>
      </c>
      <c r="AE92" s="31" t="s">
        <v>384</v>
      </c>
      <c r="AF92" s="31" t="s">
        <v>384</v>
      </c>
      <c r="AG92" s="31" t="s">
        <v>384</v>
      </c>
      <c r="AH92" s="31" t="s">
        <v>384</v>
      </c>
      <c r="AI92" s="31"/>
      <c r="AJ92" s="31"/>
      <c r="AK92" s="31" t="s">
        <v>384</v>
      </c>
      <c r="AL92" s="31"/>
      <c r="AM92" s="31"/>
      <c r="AN92" s="31" t="s">
        <v>384</v>
      </c>
      <c r="AO92" s="31"/>
      <c r="AP92" s="31" t="s">
        <v>384</v>
      </c>
      <c r="AQ92" s="31"/>
      <c r="AR92" s="31" t="s">
        <v>11484</v>
      </c>
      <c r="AS92" s="31" t="s">
        <v>11484</v>
      </c>
      <c r="AT92" s="31" t="s">
        <v>11484</v>
      </c>
      <c r="AU92" s="31" t="s">
        <v>11484</v>
      </c>
      <c r="AV92" s="31" t="s">
        <v>11484</v>
      </c>
      <c r="AW92" s="31" t="s">
        <v>384</v>
      </c>
      <c r="AX92" s="31" t="s">
        <v>11484</v>
      </c>
      <c r="AY92" s="31" t="s">
        <v>11484</v>
      </c>
      <c r="AZ92" s="31" t="s">
        <v>11484</v>
      </c>
      <c r="BA92" s="31" t="s">
        <v>11484</v>
      </c>
      <c r="BB92" s="31" t="s">
        <v>11484</v>
      </c>
      <c r="BC92" s="31" t="s">
        <v>11484</v>
      </c>
      <c r="BD92" s="31" t="s">
        <v>11484</v>
      </c>
      <c r="BE92" s="31" t="s">
        <v>384</v>
      </c>
      <c r="BF92" s="31"/>
      <c r="BG92" s="31" t="s">
        <v>384</v>
      </c>
      <c r="BH92" s="31" t="s">
        <v>11703</v>
      </c>
      <c r="BI92" s="31" t="s">
        <v>11703</v>
      </c>
      <c r="BJ92" s="31" t="s">
        <v>11703</v>
      </c>
      <c r="BK92" s="31" t="s">
        <v>11703</v>
      </c>
      <c r="BL92" s="31" t="s">
        <v>11703</v>
      </c>
      <c r="BM92" s="31" t="s">
        <v>384</v>
      </c>
      <c r="BN92" s="31">
        <v>43493</v>
      </c>
      <c r="BO92" s="31">
        <v>43493</v>
      </c>
      <c r="BP92" s="31">
        <v>43493</v>
      </c>
    </row>
    <row r="93" spans="1:68" x14ac:dyDescent="0.35">
      <c r="A93" s="25" t="str">
        <f>LEFT(Table1[[#This Row],[Level]],2)&amp;"-"&amp;Table1[[#This Row],[Seq]]</f>
        <v>L2-83</v>
      </c>
      <c r="B93" s="9" t="s">
        <v>353</v>
      </c>
      <c r="C93" s="10">
        <f>IFERROR(IF(AND(Table1[[#This Row],[Level]]=B92,Table1[[#This Row],[Form Name]]=E92),C92,IF(Table1[[#This Row],[Level]]=B92,C92+1,1)),1)</f>
        <v>83</v>
      </c>
      <c r="D93" s="9" t="s">
        <v>375</v>
      </c>
      <c r="E93" s="9" t="s">
        <v>382</v>
      </c>
      <c r="F93" s="9" t="s">
        <v>4</v>
      </c>
      <c r="G93" s="9" t="s">
        <v>114</v>
      </c>
      <c r="H93" s="9" t="s">
        <v>20</v>
      </c>
      <c r="I93" s="9" t="s">
        <v>21</v>
      </c>
      <c r="J93" s="9" t="s">
        <v>22</v>
      </c>
      <c r="K93" s="7" t="str">
        <f>IFERROR(VLOOKUP(E93,'Data Owners'!G:H,2,0),VLOOKUP(D93,'Data Owners'!A:D,3,0))</f>
        <v>Brian Hutchins</v>
      </c>
      <c r="L93" s="30">
        <f t="shared" si="2"/>
        <v>43434</v>
      </c>
      <c r="M93" s="30">
        <f t="shared" si="3"/>
        <v>43165</v>
      </c>
      <c r="N93" s="30"/>
      <c r="O93" s="11"/>
      <c r="P93" s="31" t="s">
        <v>384</v>
      </c>
      <c r="Q93" s="31" t="s">
        <v>384</v>
      </c>
      <c r="R93" s="31" t="s">
        <v>384</v>
      </c>
      <c r="S93" s="31" t="s">
        <v>384</v>
      </c>
      <c r="T93" s="31" t="s">
        <v>384</v>
      </c>
      <c r="U93" s="31">
        <v>43105</v>
      </c>
      <c r="V93" s="31">
        <v>43165</v>
      </c>
      <c r="W93" s="31">
        <v>43434</v>
      </c>
      <c r="X93" s="31" t="s">
        <v>384</v>
      </c>
      <c r="Y93" s="31" t="s">
        <v>384</v>
      </c>
      <c r="Z93" s="31" t="s">
        <v>384</v>
      </c>
      <c r="AA93" s="31" t="s">
        <v>384</v>
      </c>
      <c r="AB93" s="31" t="s">
        <v>384</v>
      </c>
      <c r="AC93" s="31">
        <v>43105</v>
      </c>
      <c r="AD93" s="31">
        <v>43105</v>
      </c>
      <c r="AE93" s="31" t="s">
        <v>384</v>
      </c>
      <c r="AF93" s="31">
        <v>43165</v>
      </c>
      <c r="AG93" s="31">
        <v>43165</v>
      </c>
      <c r="AH93" s="31" t="s">
        <v>384</v>
      </c>
      <c r="AI93" s="31">
        <v>43165</v>
      </c>
      <c r="AJ93" s="31">
        <v>43165</v>
      </c>
      <c r="AK93" s="31" t="s">
        <v>384</v>
      </c>
      <c r="AL93" s="31">
        <v>43165</v>
      </c>
      <c r="AM93" s="31">
        <v>43165</v>
      </c>
      <c r="AN93" s="31" t="s">
        <v>384</v>
      </c>
      <c r="AO93" s="31">
        <v>43165</v>
      </c>
      <c r="AP93" s="31" t="s">
        <v>384</v>
      </c>
      <c r="AQ93" s="31">
        <v>43165</v>
      </c>
      <c r="AR93" s="31">
        <v>43165</v>
      </c>
      <c r="AS93" s="31">
        <v>43165</v>
      </c>
      <c r="AT93" s="31">
        <v>43165</v>
      </c>
      <c r="AU93" s="31">
        <v>43165</v>
      </c>
      <c r="AV93" s="31">
        <v>43165</v>
      </c>
      <c r="AW93" s="31" t="s">
        <v>384</v>
      </c>
      <c r="AX93" s="31">
        <v>43165</v>
      </c>
      <c r="AY93" s="31" t="s">
        <v>11484</v>
      </c>
      <c r="AZ93" s="31" t="s">
        <v>11484</v>
      </c>
      <c r="BA93" s="31" t="s">
        <v>11484</v>
      </c>
      <c r="BB93" s="31" t="s">
        <v>11484</v>
      </c>
      <c r="BC93" s="31" t="s">
        <v>11484</v>
      </c>
      <c r="BD93" s="31" t="s">
        <v>11484</v>
      </c>
      <c r="BE93" s="31" t="s">
        <v>384</v>
      </c>
      <c r="BF93" s="31">
        <v>43165</v>
      </c>
      <c r="BG93" s="31" t="s">
        <v>384</v>
      </c>
      <c r="BH93" s="31">
        <v>43165</v>
      </c>
      <c r="BI93" s="31">
        <v>43165</v>
      </c>
      <c r="BJ93" s="31">
        <v>43165</v>
      </c>
      <c r="BK93" s="31">
        <v>43165</v>
      </c>
      <c r="BL93" s="31">
        <v>43165</v>
      </c>
      <c r="BM93" s="31"/>
      <c r="BN93" s="31">
        <f>Table1[[#This Row],[Seed:
Seed_BKK1]]</f>
        <v>43165</v>
      </c>
      <c r="BO93" s="31">
        <f>Table1[[#This Row],[Seed:
Seed_THQ1]]</f>
        <v>43165</v>
      </c>
      <c r="BP93" s="31">
        <f>Table1[[#This Row],[Seed:
Seed_SIN1]]</f>
        <v>43165</v>
      </c>
    </row>
    <row r="94" spans="1:68" x14ac:dyDescent="0.35">
      <c r="A94" s="25" t="str">
        <f>LEFT(Table1[[#This Row],[Level]],2)&amp;"-"&amp;Table1[[#This Row],[Seq]]</f>
        <v>L2-84</v>
      </c>
      <c r="B94" s="9" t="s">
        <v>353</v>
      </c>
      <c r="C94" s="10">
        <f>IFERROR(IF(AND(Table1[[#This Row],[Level]]=B93,Table1[[#This Row],[Form Name]]=E93),C93,IF(Table1[[#This Row],[Level]]=B93,C93+1,1)),1)</f>
        <v>84</v>
      </c>
      <c r="D94" s="9" t="s">
        <v>375</v>
      </c>
      <c r="E94" s="9" t="s">
        <v>102</v>
      </c>
      <c r="F94" s="9" t="s">
        <v>4</v>
      </c>
      <c r="G94" s="9" t="s">
        <v>116</v>
      </c>
      <c r="H94" s="9" t="s">
        <v>20</v>
      </c>
      <c r="I94" s="9" t="s">
        <v>21</v>
      </c>
      <c r="J94" s="9" t="s">
        <v>22</v>
      </c>
      <c r="K94" s="7" t="str">
        <f>IFERROR(VLOOKUP(E94,'Data Owners'!G:H,2,0),VLOOKUP(D94,'Data Owners'!A:D,3,0))</f>
        <v>Brian Hutchins</v>
      </c>
      <c r="L94" s="30">
        <f t="shared" si="2"/>
        <v>43165</v>
      </c>
      <c r="M94" s="30">
        <f t="shared" si="3"/>
        <v>43165</v>
      </c>
      <c r="N94" s="30"/>
      <c r="O94" s="11"/>
      <c r="P94" s="31" t="s">
        <v>384</v>
      </c>
      <c r="Q94" s="31" t="s">
        <v>384</v>
      </c>
      <c r="R94" s="31" t="s">
        <v>384</v>
      </c>
      <c r="S94" s="31" t="s">
        <v>384</v>
      </c>
      <c r="T94" s="31" t="s">
        <v>384</v>
      </c>
      <c r="U94" s="31">
        <v>43105</v>
      </c>
      <c r="V94" s="31">
        <v>43165</v>
      </c>
      <c r="W94" s="31" t="s">
        <v>384</v>
      </c>
      <c r="X94" s="31" t="s">
        <v>384</v>
      </c>
      <c r="Y94" s="31" t="s">
        <v>384</v>
      </c>
      <c r="Z94" s="31" t="s">
        <v>384</v>
      </c>
      <c r="AA94" s="31" t="s">
        <v>384</v>
      </c>
      <c r="AB94" s="31" t="s">
        <v>384</v>
      </c>
      <c r="AC94" s="31">
        <v>43105</v>
      </c>
      <c r="AD94" s="31">
        <v>43105</v>
      </c>
      <c r="AE94" s="31" t="s">
        <v>384</v>
      </c>
      <c r="AF94" s="31">
        <v>43165</v>
      </c>
      <c r="AG94" s="31">
        <v>43165</v>
      </c>
      <c r="AH94" s="31" t="s">
        <v>384</v>
      </c>
      <c r="AI94" s="31">
        <v>43165</v>
      </c>
      <c r="AJ94" s="31">
        <v>43165</v>
      </c>
      <c r="AK94" s="31" t="s">
        <v>384</v>
      </c>
      <c r="AL94" s="31">
        <v>43165</v>
      </c>
      <c r="AM94" s="31">
        <v>43165</v>
      </c>
      <c r="AN94" s="31" t="s">
        <v>384</v>
      </c>
      <c r="AO94" s="31">
        <v>43165</v>
      </c>
      <c r="AP94" s="31" t="s">
        <v>384</v>
      </c>
      <c r="AQ94" s="31">
        <v>43165</v>
      </c>
      <c r="AR94" s="31">
        <v>43165</v>
      </c>
      <c r="AS94" s="31">
        <v>43165</v>
      </c>
      <c r="AT94" s="31">
        <v>43165</v>
      </c>
      <c r="AU94" s="31">
        <v>43165</v>
      </c>
      <c r="AV94" s="31">
        <v>43165</v>
      </c>
      <c r="AW94" s="31" t="s">
        <v>384</v>
      </c>
      <c r="AX94" s="31">
        <v>43165</v>
      </c>
      <c r="AY94" s="31" t="s">
        <v>11484</v>
      </c>
      <c r="AZ94" s="31" t="s">
        <v>11484</v>
      </c>
      <c r="BA94" s="31" t="s">
        <v>11484</v>
      </c>
      <c r="BB94" s="31" t="s">
        <v>11484</v>
      </c>
      <c r="BC94" s="31" t="s">
        <v>11484</v>
      </c>
      <c r="BD94" s="31" t="s">
        <v>11484</v>
      </c>
      <c r="BE94" s="31" t="s">
        <v>384</v>
      </c>
      <c r="BF94" s="31">
        <v>43165</v>
      </c>
      <c r="BG94" s="31" t="s">
        <v>384</v>
      </c>
      <c r="BH94" s="31">
        <v>43165</v>
      </c>
      <c r="BI94" s="31">
        <v>43165</v>
      </c>
      <c r="BJ94" s="31">
        <v>43165</v>
      </c>
      <c r="BK94" s="31">
        <v>43165</v>
      </c>
      <c r="BL94" s="31">
        <v>43165</v>
      </c>
      <c r="BM94" s="31"/>
      <c r="BN94" s="31">
        <f>Table1[[#This Row],[Seed:
Seed_BKK1]]</f>
        <v>43165</v>
      </c>
      <c r="BO94" s="31">
        <f>Table1[[#This Row],[Seed:
Seed_THQ1]]</f>
        <v>43165</v>
      </c>
      <c r="BP94" s="31">
        <f>Table1[[#This Row],[Seed:
Seed_SIN1]]</f>
        <v>43165</v>
      </c>
    </row>
    <row r="95" spans="1:68" x14ac:dyDescent="0.35">
      <c r="A95" s="25" t="str">
        <f>LEFT(Table1[[#This Row],[Level]],2)&amp;"-"&amp;Table1[[#This Row],[Seq]]</f>
        <v>L2-85</v>
      </c>
      <c r="B95" s="9" t="s">
        <v>353</v>
      </c>
      <c r="C95" s="10">
        <f>IFERROR(IF(AND(Table1[[#This Row],[Level]]=B94,Table1[[#This Row],[Form Name]]=E94),C94,IF(Table1[[#This Row],[Level]]=B94,C94+1,1)),1)</f>
        <v>85</v>
      </c>
      <c r="D95" s="9" t="s">
        <v>375</v>
      </c>
      <c r="E95" s="9" t="s">
        <v>158</v>
      </c>
      <c r="F95" s="9" t="s">
        <v>4</v>
      </c>
      <c r="G95" s="9" t="s">
        <v>173</v>
      </c>
      <c r="H95" s="9" t="s">
        <v>20</v>
      </c>
      <c r="I95" s="9" t="s">
        <v>21</v>
      </c>
      <c r="J95" s="9" t="s">
        <v>22</v>
      </c>
      <c r="K95" s="7" t="str">
        <f>IFERROR(VLOOKUP(E95,'Data Owners'!G:H,2,0),VLOOKUP(D95,'Data Owners'!A:D,3,0))</f>
        <v>Brian Hutchins</v>
      </c>
      <c r="L95" s="30">
        <f t="shared" si="2"/>
        <v>43165</v>
      </c>
      <c r="M95" s="30">
        <f t="shared" si="3"/>
        <v>43165</v>
      </c>
      <c r="N95" s="30"/>
      <c r="O95" s="11"/>
      <c r="P95" s="31" t="s">
        <v>384</v>
      </c>
      <c r="Q95" s="31" t="s">
        <v>384</v>
      </c>
      <c r="R95" s="31" t="s">
        <v>384</v>
      </c>
      <c r="S95" s="31" t="s">
        <v>384</v>
      </c>
      <c r="T95" s="31" t="s">
        <v>384</v>
      </c>
      <c r="U95" s="31">
        <v>43105</v>
      </c>
      <c r="V95" s="31">
        <v>43165</v>
      </c>
      <c r="W95" s="31" t="s">
        <v>384</v>
      </c>
      <c r="X95" s="31" t="s">
        <v>384</v>
      </c>
      <c r="Y95" s="31" t="s">
        <v>384</v>
      </c>
      <c r="Z95" s="31" t="s">
        <v>384</v>
      </c>
      <c r="AA95" s="31" t="s">
        <v>384</v>
      </c>
      <c r="AB95" s="31" t="s">
        <v>384</v>
      </c>
      <c r="AC95" s="31">
        <v>43105</v>
      </c>
      <c r="AD95" s="31">
        <v>43105</v>
      </c>
      <c r="AE95" s="31" t="s">
        <v>384</v>
      </c>
      <c r="AF95" s="31">
        <v>43165</v>
      </c>
      <c r="AG95" s="31">
        <v>43165</v>
      </c>
      <c r="AH95" s="31" t="s">
        <v>384</v>
      </c>
      <c r="AI95" s="31">
        <v>43165</v>
      </c>
      <c r="AJ95" s="31">
        <v>43165</v>
      </c>
      <c r="AK95" s="31" t="s">
        <v>384</v>
      </c>
      <c r="AL95" s="31">
        <v>43165</v>
      </c>
      <c r="AM95" s="31">
        <v>43165</v>
      </c>
      <c r="AN95" s="31" t="s">
        <v>384</v>
      </c>
      <c r="AO95" s="31">
        <v>43165</v>
      </c>
      <c r="AP95" s="31" t="s">
        <v>384</v>
      </c>
      <c r="AQ95" s="31">
        <v>43165</v>
      </c>
      <c r="AR95" s="31">
        <v>43165</v>
      </c>
      <c r="AS95" s="31">
        <v>43165</v>
      </c>
      <c r="AT95" s="31">
        <v>43165</v>
      </c>
      <c r="AU95" s="31">
        <v>43165</v>
      </c>
      <c r="AV95" s="31">
        <v>43165</v>
      </c>
      <c r="AW95" s="31" t="s">
        <v>384</v>
      </c>
      <c r="AX95" s="31">
        <v>43165</v>
      </c>
      <c r="AY95" s="31" t="s">
        <v>11484</v>
      </c>
      <c r="AZ95" s="31" t="s">
        <v>11484</v>
      </c>
      <c r="BA95" s="31" t="s">
        <v>11484</v>
      </c>
      <c r="BB95" s="31" t="s">
        <v>11484</v>
      </c>
      <c r="BC95" s="31" t="s">
        <v>11484</v>
      </c>
      <c r="BD95" s="31" t="s">
        <v>11484</v>
      </c>
      <c r="BE95" s="31" t="s">
        <v>384</v>
      </c>
      <c r="BF95" s="31">
        <v>43165</v>
      </c>
      <c r="BG95" s="31" t="s">
        <v>384</v>
      </c>
      <c r="BH95" s="31">
        <v>43165</v>
      </c>
      <c r="BI95" s="31">
        <v>43165</v>
      </c>
      <c r="BJ95" s="31">
        <v>43165</v>
      </c>
      <c r="BK95" s="31">
        <v>43165</v>
      </c>
      <c r="BL95" s="31">
        <v>43165</v>
      </c>
      <c r="BM95" s="31"/>
      <c r="BN95" s="31">
        <f>Table1[[#This Row],[Seed:
Seed_BKK1]]</f>
        <v>43165</v>
      </c>
      <c r="BO95" s="31">
        <f>Table1[[#This Row],[Seed:
Seed_THQ1]]</f>
        <v>43165</v>
      </c>
      <c r="BP95" s="31">
        <f>Table1[[#This Row],[Seed:
Seed_SIN1]]</f>
        <v>43165</v>
      </c>
    </row>
    <row r="96" spans="1:68" x14ac:dyDescent="0.35">
      <c r="A96" s="25" t="str">
        <f>LEFT(Table1[[#This Row],[Level]],2)&amp;"-"&amp;Table1[[#This Row],[Seq]]</f>
        <v>L2-86</v>
      </c>
      <c r="B96" s="9" t="s">
        <v>353</v>
      </c>
      <c r="C96" s="10">
        <f>IFERROR(IF(AND(Table1[[#This Row],[Level]]=B95,Table1[[#This Row],[Form Name]]=E95),C95,IF(Table1[[#This Row],[Level]]=B95,C95+1,1)),1)</f>
        <v>86</v>
      </c>
      <c r="D96" s="9" t="s">
        <v>375</v>
      </c>
      <c r="E96" s="9" t="s">
        <v>159</v>
      </c>
      <c r="F96" s="9" t="s">
        <v>4</v>
      </c>
      <c r="G96" s="9" t="s">
        <v>173</v>
      </c>
      <c r="H96" s="9" t="s">
        <v>20</v>
      </c>
      <c r="I96" s="9" t="s">
        <v>21</v>
      </c>
      <c r="J96" s="9" t="s">
        <v>22</v>
      </c>
      <c r="K96" s="7" t="str">
        <f>IFERROR(VLOOKUP(E96,'Data Owners'!G:H,2,0),VLOOKUP(D96,'Data Owners'!A:D,3,0))</f>
        <v>Brian Hutchins</v>
      </c>
      <c r="L96" s="30">
        <f t="shared" si="2"/>
        <v>43165</v>
      </c>
      <c r="M96" s="30">
        <f t="shared" si="3"/>
        <v>43165</v>
      </c>
      <c r="N96" s="30"/>
      <c r="O96" s="11"/>
      <c r="P96" s="31" t="s">
        <v>384</v>
      </c>
      <c r="Q96" s="31" t="s">
        <v>384</v>
      </c>
      <c r="R96" s="31" t="s">
        <v>384</v>
      </c>
      <c r="S96" s="31" t="s">
        <v>384</v>
      </c>
      <c r="T96" s="31" t="s">
        <v>384</v>
      </c>
      <c r="U96" s="31">
        <v>43116</v>
      </c>
      <c r="V96" s="31">
        <v>43165</v>
      </c>
      <c r="W96" s="31" t="s">
        <v>384</v>
      </c>
      <c r="X96" s="31" t="s">
        <v>384</v>
      </c>
      <c r="Y96" s="31" t="s">
        <v>384</v>
      </c>
      <c r="Z96" s="31" t="s">
        <v>384</v>
      </c>
      <c r="AA96" s="31" t="s">
        <v>384</v>
      </c>
      <c r="AB96" s="31" t="s">
        <v>384</v>
      </c>
      <c r="AC96" s="31">
        <v>43116</v>
      </c>
      <c r="AD96" s="31">
        <v>43116</v>
      </c>
      <c r="AE96" s="31" t="s">
        <v>384</v>
      </c>
      <c r="AF96" s="31">
        <v>43165</v>
      </c>
      <c r="AG96" s="31">
        <v>43165</v>
      </c>
      <c r="AH96" s="31" t="s">
        <v>384</v>
      </c>
      <c r="AI96" s="31">
        <v>43165</v>
      </c>
      <c r="AJ96" s="31">
        <v>43165</v>
      </c>
      <c r="AK96" s="31" t="s">
        <v>384</v>
      </c>
      <c r="AL96" s="31">
        <v>43165</v>
      </c>
      <c r="AM96" s="31">
        <v>43165</v>
      </c>
      <c r="AN96" s="31" t="s">
        <v>384</v>
      </c>
      <c r="AO96" s="31">
        <v>43165</v>
      </c>
      <c r="AP96" s="31" t="s">
        <v>384</v>
      </c>
      <c r="AQ96" s="31">
        <v>43165</v>
      </c>
      <c r="AR96" s="31">
        <v>43165</v>
      </c>
      <c r="AS96" s="31">
        <v>43165</v>
      </c>
      <c r="AT96" s="31">
        <v>43165</v>
      </c>
      <c r="AU96" s="31">
        <v>43165</v>
      </c>
      <c r="AV96" s="31">
        <v>43165</v>
      </c>
      <c r="AW96" s="31" t="s">
        <v>384</v>
      </c>
      <c r="AX96" s="31">
        <v>43165</v>
      </c>
      <c r="AY96" s="31" t="s">
        <v>11484</v>
      </c>
      <c r="AZ96" s="31" t="s">
        <v>11484</v>
      </c>
      <c r="BA96" s="31" t="s">
        <v>11484</v>
      </c>
      <c r="BB96" s="31" t="s">
        <v>11484</v>
      </c>
      <c r="BC96" s="31" t="s">
        <v>11484</v>
      </c>
      <c r="BD96" s="31" t="s">
        <v>11484</v>
      </c>
      <c r="BE96" s="31" t="s">
        <v>384</v>
      </c>
      <c r="BF96" s="31">
        <v>43165</v>
      </c>
      <c r="BG96" s="31" t="s">
        <v>384</v>
      </c>
      <c r="BH96" s="31">
        <v>43165</v>
      </c>
      <c r="BI96" s="31">
        <v>43165</v>
      </c>
      <c r="BJ96" s="31">
        <v>43165</v>
      </c>
      <c r="BK96" s="31">
        <v>43165</v>
      </c>
      <c r="BL96" s="31">
        <v>43165</v>
      </c>
      <c r="BM96" s="31"/>
      <c r="BN96" s="31">
        <f>Table1[[#This Row],[Seed:
Seed_BKK1]]</f>
        <v>43165</v>
      </c>
      <c r="BO96" s="31">
        <f>Table1[[#This Row],[Seed:
Seed_THQ1]]</f>
        <v>43165</v>
      </c>
      <c r="BP96" s="31">
        <f>Table1[[#This Row],[Seed:
Seed_SIN1]]</f>
        <v>43165</v>
      </c>
    </row>
    <row r="97" spans="1:68" x14ac:dyDescent="0.35">
      <c r="A97" s="25" t="str">
        <f>LEFT(Table1[[#This Row],[Level]],2)&amp;"-"&amp;Table1[[#This Row],[Seq]]</f>
        <v>L2-87</v>
      </c>
      <c r="B97" s="9" t="s">
        <v>353</v>
      </c>
      <c r="C97" s="10">
        <f>IFERROR(IF(AND(Table1[[#This Row],[Level]]=B96,Table1[[#This Row],[Form Name]]=E96),C96,IF(Table1[[#This Row],[Level]]=B96,C96+1,1)),1)</f>
        <v>87</v>
      </c>
      <c r="D97" s="9" t="s">
        <v>375</v>
      </c>
      <c r="E97" s="9" t="s">
        <v>160</v>
      </c>
      <c r="F97" s="9" t="s">
        <v>4</v>
      </c>
      <c r="G97" s="9" t="s">
        <v>174</v>
      </c>
      <c r="H97" s="9" t="s">
        <v>20</v>
      </c>
      <c r="I97" s="9" t="s">
        <v>21</v>
      </c>
      <c r="J97" s="9" t="s">
        <v>22</v>
      </c>
      <c r="K97" s="7" t="str">
        <f>IFERROR(VLOOKUP(E97,'Data Owners'!G:H,2,0),VLOOKUP(D97,'Data Owners'!A:D,3,0))</f>
        <v>Brian Hutchins</v>
      </c>
      <c r="L97" s="30">
        <f t="shared" si="2"/>
        <v>43165</v>
      </c>
      <c r="M97" s="30">
        <f t="shared" si="3"/>
        <v>43165</v>
      </c>
      <c r="N97" s="30"/>
      <c r="O97" s="11"/>
      <c r="P97" s="31" t="s">
        <v>384</v>
      </c>
      <c r="Q97" s="31" t="s">
        <v>384</v>
      </c>
      <c r="R97" s="31" t="s">
        <v>384</v>
      </c>
      <c r="S97" s="31" t="s">
        <v>384</v>
      </c>
      <c r="T97" s="31" t="s">
        <v>384</v>
      </c>
      <c r="U97" s="31">
        <v>43116</v>
      </c>
      <c r="V97" s="31">
        <v>43165</v>
      </c>
      <c r="W97" s="31" t="s">
        <v>384</v>
      </c>
      <c r="X97" s="31" t="s">
        <v>384</v>
      </c>
      <c r="Y97" s="31" t="s">
        <v>384</v>
      </c>
      <c r="Z97" s="31" t="s">
        <v>384</v>
      </c>
      <c r="AA97" s="31" t="s">
        <v>384</v>
      </c>
      <c r="AB97" s="31" t="s">
        <v>384</v>
      </c>
      <c r="AC97" s="31">
        <v>43116</v>
      </c>
      <c r="AD97" s="31">
        <v>43116</v>
      </c>
      <c r="AE97" s="31" t="s">
        <v>384</v>
      </c>
      <c r="AF97" s="31">
        <v>43165</v>
      </c>
      <c r="AG97" s="31">
        <v>43165</v>
      </c>
      <c r="AH97" s="31" t="s">
        <v>384</v>
      </c>
      <c r="AI97" s="31">
        <v>43165</v>
      </c>
      <c r="AJ97" s="31">
        <v>43165</v>
      </c>
      <c r="AK97" s="31" t="s">
        <v>384</v>
      </c>
      <c r="AL97" s="31">
        <v>43165</v>
      </c>
      <c r="AM97" s="31">
        <v>43165</v>
      </c>
      <c r="AN97" s="31" t="s">
        <v>384</v>
      </c>
      <c r="AO97" s="31">
        <v>43165</v>
      </c>
      <c r="AP97" s="31" t="s">
        <v>384</v>
      </c>
      <c r="AQ97" s="31">
        <v>43165</v>
      </c>
      <c r="AR97" s="31">
        <v>43165</v>
      </c>
      <c r="AS97" s="31">
        <v>43165</v>
      </c>
      <c r="AT97" s="31">
        <v>43165</v>
      </c>
      <c r="AU97" s="31">
        <v>43165</v>
      </c>
      <c r="AV97" s="31">
        <v>43165</v>
      </c>
      <c r="AW97" s="31" t="s">
        <v>384</v>
      </c>
      <c r="AX97" s="31">
        <v>43165</v>
      </c>
      <c r="AY97" s="31" t="s">
        <v>11484</v>
      </c>
      <c r="AZ97" s="31" t="s">
        <v>11484</v>
      </c>
      <c r="BA97" s="31" t="s">
        <v>11484</v>
      </c>
      <c r="BB97" s="31" t="s">
        <v>11484</v>
      </c>
      <c r="BC97" s="31" t="s">
        <v>11484</v>
      </c>
      <c r="BD97" s="31" t="s">
        <v>11484</v>
      </c>
      <c r="BE97" s="31" t="s">
        <v>384</v>
      </c>
      <c r="BF97" s="31">
        <v>43165</v>
      </c>
      <c r="BG97" s="31" t="s">
        <v>384</v>
      </c>
      <c r="BH97" s="31">
        <v>43165</v>
      </c>
      <c r="BI97" s="31">
        <v>43165</v>
      </c>
      <c r="BJ97" s="31">
        <v>43165</v>
      </c>
      <c r="BK97" s="31">
        <v>43165</v>
      </c>
      <c r="BL97" s="31">
        <v>43165</v>
      </c>
      <c r="BM97" s="31"/>
      <c r="BN97" s="31">
        <f>Table1[[#This Row],[Seed:
Seed_BKK1]]</f>
        <v>43165</v>
      </c>
      <c r="BO97" s="31">
        <f>Table1[[#This Row],[Seed:
Seed_THQ1]]</f>
        <v>43165</v>
      </c>
      <c r="BP97" s="31">
        <f>Table1[[#This Row],[Seed:
Seed_SIN1]]</f>
        <v>43165</v>
      </c>
    </row>
    <row r="98" spans="1:68" x14ac:dyDescent="0.35">
      <c r="A98" s="25" t="str">
        <f>LEFT(Table1[[#This Row],[Level]],2)&amp;"-"&amp;Table1[[#This Row],[Seq]]</f>
        <v>L2-88</v>
      </c>
      <c r="B98" s="9" t="s">
        <v>353</v>
      </c>
      <c r="C98" s="10">
        <f>IFERROR(IF(AND(Table1[[#This Row],[Level]]=B97,Table1[[#This Row],[Form Name]]=E97),C97,IF(Table1[[#This Row],[Level]]=B97,C97+1,1)),1)</f>
        <v>88</v>
      </c>
      <c r="D98" s="9" t="s">
        <v>375</v>
      </c>
      <c r="E98" s="9" t="s">
        <v>162</v>
      </c>
      <c r="F98" s="9" t="s">
        <v>4</v>
      </c>
      <c r="G98" s="9" t="s">
        <v>174</v>
      </c>
      <c r="H98" s="9"/>
      <c r="I98" s="9"/>
      <c r="J98" s="9"/>
      <c r="K98" s="7" t="str">
        <f>IFERROR(VLOOKUP(E98,'Data Owners'!G:H,2,0),VLOOKUP(D98,'Data Owners'!A:D,3,0))</f>
        <v>Brian Hutchins</v>
      </c>
      <c r="L98" s="30">
        <f t="shared" si="2"/>
        <v>43287</v>
      </c>
      <c r="M98" s="30">
        <f t="shared" si="3"/>
        <v>43468</v>
      </c>
      <c r="N98" s="30"/>
      <c r="O98" s="11"/>
      <c r="P98" s="31" t="s">
        <v>384</v>
      </c>
      <c r="Q98" s="31" t="s">
        <v>384</v>
      </c>
      <c r="R98" s="31" t="s">
        <v>384</v>
      </c>
      <c r="S98" s="31" t="s">
        <v>384</v>
      </c>
      <c r="T98" s="31" t="s">
        <v>384</v>
      </c>
      <c r="U98" s="31">
        <v>43116</v>
      </c>
      <c r="V98" s="31">
        <v>43287</v>
      </c>
      <c r="W98" s="31" t="s">
        <v>384</v>
      </c>
      <c r="X98" s="31" t="s">
        <v>384</v>
      </c>
      <c r="Y98" s="31" t="s">
        <v>384</v>
      </c>
      <c r="Z98" s="31" t="s">
        <v>384</v>
      </c>
      <c r="AA98" s="31" t="s">
        <v>384</v>
      </c>
      <c r="AB98" s="31" t="s">
        <v>384</v>
      </c>
      <c r="AC98" s="31">
        <v>43118</v>
      </c>
      <c r="AD98" s="31">
        <v>43116</v>
      </c>
      <c r="AE98" s="31" t="s">
        <v>384</v>
      </c>
      <c r="AF98" s="31">
        <v>43166</v>
      </c>
      <c r="AG98" s="31">
        <v>43166</v>
      </c>
      <c r="AH98" s="31" t="s">
        <v>384</v>
      </c>
      <c r="AI98" s="31" t="s">
        <v>384</v>
      </c>
      <c r="AJ98" s="31" t="s">
        <v>384</v>
      </c>
      <c r="AK98" s="31" t="s">
        <v>384</v>
      </c>
      <c r="AL98" s="31">
        <v>43468</v>
      </c>
      <c r="AM98" s="31" t="s">
        <v>384</v>
      </c>
      <c r="AN98" s="31" t="s">
        <v>384</v>
      </c>
      <c r="AO98" s="31" t="s">
        <v>384</v>
      </c>
      <c r="AP98" s="31" t="s">
        <v>384</v>
      </c>
      <c r="AQ98" s="31" t="s">
        <v>384</v>
      </c>
      <c r="AR98" s="31" t="s">
        <v>11484</v>
      </c>
      <c r="AS98" s="31" t="s">
        <v>11484</v>
      </c>
      <c r="AT98" s="31" t="s">
        <v>11484</v>
      </c>
      <c r="AU98" s="31" t="s">
        <v>11484</v>
      </c>
      <c r="AV98" s="31" t="s">
        <v>11484</v>
      </c>
      <c r="AW98" s="31" t="s">
        <v>384</v>
      </c>
      <c r="AX98" s="31" t="s">
        <v>11484</v>
      </c>
      <c r="AY98" s="31" t="s">
        <v>11484</v>
      </c>
      <c r="AZ98" s="31" t="s">
        <v>11484</v>
      </c>
      <c r="BA98" s="31" t="s">
        <v>11484</v>
      </c>
      <c r="BB98" s="31" t="s">
        <v>11484</v>
      </c>
      <c r="BC98" s="31" t="s">
        <v>11484</v>
      </c>
      <c r="BD98" s="31" t="s">
        <v>11484</v>
      </c>
      <c r="BE98" s="31" t="s">
        <v>384</v>
      </c>
      <c r="BF98" s="31"/>
      <c r="BG98" s="31" t="s">
        <v>384</v>
      </c>
      <c r="BH98" s="31">
        <v>43419</v>
      </c>
      <c r="BI98" s="31">
        <v>43419</v>
      </c>
      <c r="BJ98" s="31">
        <v>43419</v>
      </c>
      <c r="BK98" s="31">
        <v>43419</v>
      </c>
      <c r="BL98" s="31">
        <v>43419</v>
      </c>
      <c r="BM98" s="31" t="s">
        <v>384</v>
      </c>
      <c r="BN98" s="31">
        <v>43480</v>
      </c>
      <c r="BO98" s="31">
        <v>43480</v>
      </c>
      <c r="BP98" s="31">
        <v>43480</v>
      </c>
    </row>
    <row r="99" spans="1:68" x14ac:dyDescent="0.35">
      <c r="A99" s="25" t="str">
        <f>LEFT(Table1[[#This Row],[Level]],2)&amp;"-"&amp;Table1[[#This Row],[Seq]]</f>
        <v>L2-89</v>
      </c>
      <c r="B99" s="9" t="s">
        <v>353</v>
      </c>
      <c r="C99" s="10">
        <f>IFERROR(IF(AND(Table1[[#This Row],[Level]]=B98,Table1[[#This Row],[Form Name]]=E98),C98,IF(Table1[[#This Row],[Level]]=B98,C98+1,1)),1)</f>
        <v>89</v>
      </c>
      <c r="D99" s="9" t="s">
        <v>375</v>
      </c>
      <c r="E99" s="9" t="s">
        <v>163</v>
      </c>
      <c r="F99" s="9" t="s">
        <v>4</v>
      </c>
      <c r="G99" s="9" t="s">
        <v>174</v>
      </c>
      <c r="H99" s="9"/>
      <c r="I99" s="9"/>
      <c r="J99" s="9"/>
      <c r="K99" s="7" t="str">
        <f>IFERROR(VLOOKUP(E99,'Data Owners'!G:H,2,0),VLOOKUP(D99,'Data Owners'!A:D,3,0))</f>
        <v>Brian Hutchins</v>
      </c>
      <c r="L99" s="30">
        <f t="shared" si="2"/>
        <v>43287</v>
      </c>
      <c r="M99" s="30">
        <f t="shared" si="3"/>
        <v>43468</v>
      </c>
      <c r="N99" s="30"/>
      <c r="O99" s="11"/>
      <c r="P99" s="31" t="s">
        <v>384</v>
      </c>
      <c r="Q99" s="31" t="s">
        <v>384</v>
      </c>
      <c r="R99" s="31" t="s">
        <v>384</v>
      </c>
      <c r="S99" s="31" t="s">
        <v>384</v>
      </c>
      <c r="T99" s="31" t="s">
        <v>384</v>
      </c>
      <c r="U99" s="31">
        <v>43116</v>
      </c>
      <c r="V99" s="31">
        <v>43287</v>
      </c>
      <c r="W99" s="31" t="s">
        <v>384</v>
      </c>
      <c r="X99" s="31" t="s">
        <v>384</v>
      </c>
      <c r="Y99" s="31" t="s">
        <v>384</v>
      </c>
      <c r="Z99" s="31" t="s">
        <v>384</v>
      </c>
      <c r="AA99" s="31" t="s">
        <v>384</v>
      </c>
      <c r="AB99" s="31" t="s">
        <v>384</v>
      </c>
      <c r="AC99" s="31">
        <v>43118</v>
      </c>
      <c r="AD99" s="31">
        <v>43116</v>
      </c>
      <c r="AE99" s="31" t="s">
        <v>384</v>
      </c>
      <c r="AF99" s="31">
        <v>43166</v>
      </c>
      <c r="AG99" s="31">
        <v>43166</v>
      </c>
      <c r="AH99" s="31" t="s">
        <v>384</v>
      </c>
      <c r="AI99" s="31" t="s">
        <v>384</v>
      </c>
      <c r="AJ99" s="31" t="s">
        <v>384</v>
      </c>
      <c r="AK99" s="31" t="s">
        <v>384</v>
      </c>
      <c r="AL99" s="31">
        <v>43468</v>
      </c>
      <c r="AM99" s="31" t="s">
        <v>384</v>
      </c>
      <c r="AN99" s="31" t="s">
        <v>384</v>
      </c>
      <c r="AO99" s="31" t="s">
        <v>384</v>
      </c>
      <c r="AP99" s="31" t="s">
        <v>384</v>
      </c>
      <c r="AQ99" s="31" t="s">
        <v>384</v>
      </c>
      <c r="AR99" s="31" t="s">
        <v>11484</v>
      </c>
      <c r="AS99" s="31" t="s">
        <v>11484</v>
      </c>
      <c r="AT99" s="31" t="s">
        <v>11484</v>
      </c>
      <c r="AU99" s="31" t="s">
        <v>11484</v>
      </c>
      <c r="AV99" s="31" t="s">
        <v>11484</v>
      </c>
      <c r="AW99" s="31" t="s">
        <v>384</v>
      </c>
      <c r="AX99" s="31" t="s">
        <v>11484</v>
      </c>
      <c r="AY99" s="31" t="s">
        <v>11484</v>
      </c>
      <c r="AZ99" s="31" t="s">
        <v>11484</v>
      </c>
      <c r="BA99" s="31" t="s">
        <v>11484</v>
      </c>
      <c r="BB99" s="31" t="s">
        <v>11484</v>
      </c>
      <c r="BC99" s="31" t="s">
        <v>11484</v>
      </c>
      <c r="BD99" s="31" t="s">
        <v>11484</v>
      </c>
      <c r="BE99" s="31" t="s">
        <v>384</v>
      </c>
      <c r="BF99" s="31"/>
      <c r="BG99" s="31" t="s">
        <v>384</v>
      </c>
      <c r="BH99" s="31">
        <v>43419</v>
      </c>
      <c r="BI99" s="31">
        <v>43419</v>
      </c>
      <c r="BJ99" s="31">
        <v>43419</v>
      </c>
      <c r="BK99" s="31">
        <v>43419</v>
      </c>
      <c r="BL99" s="31">
        <v>43419</v>
      </c>
      <c r="BM99" s="31" t="s">
        <v>384</v>
      </c>
      <c r="BN99" s="31">
        <v>43480</v>
      </c>
      <c r="BO99" s="31">
        <v>43480</v>
      </c>
      <c r="BP99" s="31">
        <v>43480</v>
      </c>
    </row>
    <row r="100" spans="1:68" x14ac:dyDescent="0.35">
      <c r="A100" s="25" t="str">
        <f>LEFT(Table1[[#This Row],[Level]],2)&amp;"-"&amp;Table1[[#This Row],[Seq]]</f>
        <v>L2-90</v>
      </c>
      <c r="B100" s="9" t="s">
        <v>353</v>
      </c>
      <c r="C100" s="10">
        <f>IFERROR(IF(AND(Table1[[#This Row],[Level]]=B99,Table1[[#This Row],[Form Name]]=E99),C99,IF(Table1[[#This Row],[Level]]=B99,C99+1,1)),1)</f>
        <v>90</v>
      </c>
      <c r="D100" s="9" t="s">
        <v>375</v>
      </c>
      <c r="E100" s="9" t="s">
        <v>164</v>
      </c>
      <c r="F100" s="9" t="s">
        <v>4</v>
      </c>
      <c r="G100" s="9" t="s">
        <v>174</v>
      </c>
      <c r="H100" s="9" t="s">
        <v>20</v>
      </c>
      <c r="I100" s="9" t="s">
        <v>21</v>
      </c>
      <c r="J100" s="9" t="s">
        <v>22</v>
      </c>
      <c r="K100" s="7" t="str">
        <f>IFERROR(VLOOKUP(E100,'Data Owners'!G:H,2,0),VLOOKUP(D100,'Data Owners'!A:D,3,0))</f>
        <v>Brian Hutchins</v>
      </c>
      <c r="L100" s="30">
        <f t="shared" si="2"/>
        <v>43165</v>
      </c>
      <c r="M100" s="30">
        <f t="shared" si="3"/>
        <v>43165</v>
      </c>
      <c r="N100" s="30"/>
      <c r="O100" s="11"/>
      <c r="P100" s="31" t="s">
        <v>384</v>
      </c>
      <c r="Q100" s="31" t="s">
        <v>384</v>
      </c>
      <c r="R100" s="31" t="s">
        <v>384</v>
      </c>
      <c r="S100" s="31" t="s">
        <v>384</v>
      </c>
      <c r="T100" s="31">
        <v>43116</v>
      </c>
      <c r="U100" s="31">
        <v>43116</v>
      </c>
      <c r="V100" s="31">
        <v>43165</v>
      </c>
      <c r="W100" s="31" t="s">
        <v>384</v>
      </c>
      <c r="X100" s="31" t="s">
        <v>384</v>
      </c>
      <c r="Y100" s="31" t="s">
        <v>384</v>
      </c>
      <c r="Z100" s="31" t="s">
        <v>384</v>
      </c>
      <c r="AA100" s="31" t="s">
        <v>384</v>
      </c>
      <c r="AB100" s="31" t="s">
        <v>384</v>
      </c>
      <c r="AC100" s="31">
        <v>43116</v>
      </c>
      <c r="AD100" s="31">
        <v>43116</v>
      </c>
      <c r="AE100" s="31" t="s">
        <v>384</v>
      </c>
      <c r="AF100" s="31">
        <v>43165</v>
      </c>
      <c r="AG100" s="31">
        <v>43165</v>
      </c>
      <c r="AH100" s="31" t="s">
        <v>384</v>
      </c>
      <c r="AI100" s="31">
        <v>43165</v>
      </c>
      <c r="AJ100" s="31">
        <v>43165</v>
      </c>
      <c r="AK100" s="31" t="s">
        <v>384</v>
      </c>
      <c r="AL100" s="31">
        <v>43165</v>
      </c>
      <c r="AM100" s="31">
        <v>43165</v>
      </c>
      <c r="AN100" s="31" t="s">
        <v>384</v>
      </c>
      <c r="AO100" s="31">
        <v>43165</v>
      </c>
      <c r="AP100" s="31" t="s">
        <v>384</v>
      </c>
      <c r="AQ100" s="31">
        <v>43165</v>
      </c>
      <c r="AR100" s="31">
        <v>43165</v>
      </c>
      <c r="AS100" s="31">
        <v>43165</v>
      </c>
      <c r="AT100" s="31">
        <v>43165</v>
      </c>
      <c r="AU100" s="31">
        <v>43165</v>
      </c>
      <c r="AV100" s="31">
        <v>43165</v>
      </c>
      <c r="AW100" s="31" t="s">
        <v>384</v>
      </c>
      <c r="AX100" s="31">
        <v>43165</v>
      </c>
      <c r="AY100" s="31" t="s">
        <v>11484</v>
      </c>
      <c r="AZ100" s="31" t="s">
        <v>11484</v>
      </c>
      <c r="BA100" s="31" t="s">
        <v>11484</v>
      </c>
      <c r="BB100" s="31" t="s">
        <v>11484</v>
      </c>
      <c r="BC100" s="31" t="s">
        <v>11484</v>
      </c>
      <c r="BD100" s="31" t="s">
        <v>11484</v>
      </c>
      <c r="BE100" s="31" t="s">
        <v>384</v>
      </c>
      <c r="BF100" s="31">
        <v>43165</v>
      </c>
      <c r="BG100" s="31">
        <v>43116</v>
      </c>
      <c r="BH100" s="31">
        <v>43165</v>
      </c>
      <c r="BI100" s="31">
        <v>43165</v>
      </c>
      <c r="BJ100" s="31">
        <v>43165</v>
      </c>
      <c r="BK100" s="31">
        <v>43165</v>
      </c>
      <c r="BL100" s="31">
        <v>43165</v>
      </c>
      <c r="BM100" s="31"/>
      <c r="BN100" s="31">
        <f>Table1[[#This Row],[Seed:
Seed_BKK1]]</f>
        <v>43165</v>
      </c>
      <c r="BO100" s="31">
        <f>Table1[[#This Row],[Seed:
Seed_THQ1]]</f>
        <v>43165</v>
      </c>
      <c r="BP100" s="31">
        <f>Table1[[#This Row],[Seed:
Seed_SIN1]]</f>
        <v>43165</v>
      </c>
    </row>
    <row r="101" spans="1:68" x14ac:dyDescent="0.35">
      <c r="A101" s="25" t="str">
        <f>LEFT(Table1[[#This Row],[Level]],2)&amp;"-"&amp;Table1[[#This Row],[Seq]]</f>
        <v>L2-91</v>
      </c>
      <c r="B101" s="9" t="s">
        <v>353</v>
      </c>
      <c r="C101" s="10">
        <f>IFERROR(IF(AND(Table1[[#This Row],[Level]]=B100,Table1[[#This Row],[Form Name]]=E100),C100,IF(Table1[[#This Row],[Level]]=B100,C100+1,1)),1)</f>
        <v>91</v>
      </c>
      <c r="D101" s="9" t="s">
        <v>375</v>
      </c>
      <c r="E101" s="9" t="s">
        <v>165</v>
      </c>
      <c r="F101" s="9" t="s">
        <v>4</v>
      </c>
      <c r="G101" s="9" t="s">
        <v>174</v>
      </c>
      <c r="H101" s="9" t="s">
        <v>20</v>
      </c>
      <c r="I101" s="9" t="s">
        <v>21</v>
      </c>
      <c r="J101" s="9" t="s">
        <v>22</v>
      </c>
      <c r="K101" s="7" t="str">
        <f>IFERROR(VLOOKUP(E101,'Data Owners'!G:H,2,0),VLOOKUP(D101,'Data Owners'!A:D,3,0))</f>
        <v>Brian Hutchins</v>
      </c>
      <c r="L101" s="30">
        <f t="shared" si="2"/>
        <v>43208</v>
      </c>
      <c r="M101" s="30">
        <f t="shared" si="3"/>
        <v>43208</v>
      </c>
      <c r="N101" s="30"/>
      <c r="O101" s="11"/>
      <c r="P101" s="31" t="s">
        <v>384</v>
      </c>
      <c r="Q101" s="31" t="s">
        <v>384</v>
      </c>
      <c r="R101" s="31" t="s">
        <v>384</v>
      </c>
      <c r="S101" s="31" t="s">
        <v>384</v>
      </c>
      <c r="T101" s="31" t="s">
        <v>384</v>
      </c>
      <c r="U101" s="31">
        <v>43208</v>
      </c>
      <c r="V101" s="31">
        <v>43208</v>
      </c>
      <c r="W101" s="31" t="s">
        <v>384</v>
      </c>
      <c r="X101" s="31" t="s">
        <v>384</v>
      </c>
      <c r="Y101" s="31" t="s">
        <v>384</v>
      </c>
      <c r="Z101" s="31" t="s">
        <v>384</v>
      </c>
      <c r="AA101" s="31" t="s">
        <v>384</v>
      </c>
      <c r="AB101" s="31" t="s">
        <v>384</v>
      </c>
      <c r="AC101" s="31">
        <v>43208</v>
      </c>
      <c r="AD101" s="31">
        <v>43208</v>
      </c>
      <c r="AE101" s="31" t="s">
        <v>384</v>
      </c>
      <c r="AF101" s="31">
        <v>43208</v>
      </c>
      <c r="AG101" s="31">
        <v>43208</v>
      </c>
      <c r="AH101" s="31" t="s">
        <v>384</v>
      </c>
      <c r="AI101" s="31">
        <v>43208</v>
      </c>
      <c r="AJ101" s="31">
        <v>43208</v>
      </c>
      <c r="AK101" s="31" t="s">
        <v>384</v>
      </c>
      <c r="AL101" s="31">
        <v>43208</v>
      </c>
      <c r="AM101" s="31">
        <v>43208</v>
      </c>
      <c r="AN101" s="31" t="s">
        <v>384</v>
      </c>
      <c r="AO101" s="31">
        <v>43208</v>
      </c>
      <c r="AP101" s="31" t="s">
        <v>384</v>
      </c>
      <c r="AQ101" s="31">
        <v>43208</v>
      </c>
      <c r="AR101" s="31">
        <v>43208</v>
      </c>
      <c r="AS101" s="31">
        <v>43208</v>
      </c>
      <c r="AT101" s="31">
        <v>43208</v>
      </c>
      <c r="AU101" s="31">
        <v>43208</v>
      </c>
      <c r="AV101" s="31">
        <v>43208</v>
      </c>
      <c r="AW101" s="31" t="s">
        <v>384</v>
      </c>
      <c r="AX101" s="31">
        <v>43208</v>
      </c>
      <c r="AY101" s="31" t="s">
        <v>11484</v>
      </c>
      <c r="AZ101" s="31" t="s">
        <v>11484</v>
      </c>
      <c r="BA101" s="31" t="s">
        <v>11484</v>
      </c>
      <c r="BB101" s="31" t="s">
        <v>11484</v>
      </c>
      <c r="BC101" s="31" t="s">
        <v>11484</v>
      </c>
      <c r="BD101" s="31" t="s">
        <v>11484</v>
      </c>
      <c r="BE101" s="31" t="s">
        <v>384</v>
      </c>
      <c r="BF101" s="31">
        <v>43208</v>
      </c>
      <c r="BG101" s="31" t="s">
        <v>384</v>
      </c>
      <c r="BH101" s="31">
        <v>43208</v>
      </c>
      <c r="BI101" s="31">
        <v>43208</v>
      </c>
      <c r="BJ101" s="31">
        <v>43208</v>
      </c>
      <c r="BK101" s="31">
        <v>43208</v>
      </c>
      <c r="BL101" s="31">
        <v>43208</v>
      </c>
      <c r="BM101" s="31"/>
      <c r="BN101" s="31">
        <f>Table1[[#This Row],[Seed:
Seed_BKK1]]</f>
        <v>43208</v>
      </c>
      <c r="BO101" s="31">
        <f>Table1[[#This Row],[Seed:
Seed_THQ1]]</f>
        <v>43208</v>
      </c>
      <c r="BP101" s="31">
        <f>Table1[[#This Row],[Seed:
Seed_SIN1]]</f>
        <v>43208</v>
      </c>
    </row>
    <row r="102" spans="1:68" x14ac:dyDescent="0.35">
      <c r="A102" s="25" t="str">
        <f>LEFT(Table1[[#This Row],[Level]],2)&amp;"-"&amp;Table1[[#This Row],[Seq]]</f>
        <v>L2-92</v>
      </c>
      <c r="B102" s="9" t="s">
        <v>353</v>
      </c>
      <c r="C102" s="10">
        <f>IFERROR(IF(AND(Table1[[#This Row],[Level]]=B101,Table1[[#This Row],[Form Name]]=E101),C101,IF(Table1[[#This Row],[Level]]=B101,C101+1,1)),1)</f>
        <v>92</v>
      </c>
      <c r="D102" s="9" t="s">
        <v>375</v>
      </c>
      <c r="E102" s="9" t="s">
        <v>166</v>
      </c>
      <c r="F102" s="9" t="s">
        <v>4</v>
      </c>
      <c r="G102" s="9" t="s">
        <v>174</v>
      </c>
      <c r="H102" s="9"/>
      <c r="I102" s="9"/>
      <c r="J102" s="9"/>
      <c r="K102" s="7" t="str">
        <f>IFERROR(VLOOKUP(E102,'Data Owners'!G:H,2,0),VLOOKUP(D102,'Data Owners'!A:D,3,0))</f>
        <v>Brian Hutchins</v>
      </c>
      <c r="L102" s="30">
        <f t="shared" si="2"/>
        <v>43300</v>
      </c>
      <c r="M102" s="30">
        <f t="shared" si="3"/>
        <v>43493</v>
      </c>
      <c r="N102" s="30"/>
      <c r="O102" s="11"/>
      <c r="P102" s="31" t="s">
        <v>384</v>
      </c>
      <c r="Q102" s="31" t="s">
        <v>384</v>
      </c>
      <c r="R102" s="31" t="s">
        <v>384</v>
      </c>
      <c r="S102" s="31" t="s">
        <v>384</v>
      </c>
      <c r="T102" s="31">
        <v>43116</v>
      </c>
      <c r="U102" s="31">
        <v>43116</v>
      </c>
      <c r="V102" s="31">
        <v>43207</v>
      </c>
      <c r="W102" s="31">
        <v>43253</v>
      </c>
      <c r="X102" s="31">
        <v>43300</v>
      </c>
      <c r="Y102" s="31">
        <v>43172</v>
      </c>
      <c r="Z102" s="31">
        <v>43172</v>
      </c>
      <c r="AA102" s="31">
        <v>43172</v>
      </c>
      <c r="AB102" s="31">
        <v>43172</v>
      </c>
      <c r="AC102" s="31">
        <v>43116</v>
      </c>
      <c r="AD102" s="31">
        <v>43116</v>
      </c>
      <c r="AE102" s="31" t="s">
        <v>384</v>
      </c>
      <c r="AF102" s="31" t="s">
        <v>384</v>
      </c>
      <c r="AG102" s="31" t="s">
        <v>384</v>
      </c>
      <c r="AH102" s="31" t="s">
        <v>384</v>
      </c>
      <c r="AI102" s="31">
        <v>43468</v>
      </c>
      <c r="AJ102" s="31">
        <v>43468</v>
      </c>
      <c r="AK102" s="31" t="s">
        <v>384</v>
      </c>
      <c r="AL102" s="31">
        <v>43493</v>
      </c>
      <c r="AM102" s="31">
        <v>43493</v>
      </c>
      <c r="AN102" s="31" t="s">
        <v>384</v>
      </c>
      <c r="AO102" s="31">
        <v>43468</v>
      </c>
      <c r="AP102" s="31" t="s">
        <v>384</v>
      </c>
      <c r="AQ102" s="31">
        <v>43468</v>
      </c>
      <c r="AR102" s="31" t="s">
        <v>11484</v>
      </c>
      <c r="AS102" s="31" t="s">
        <v>11484</v>
      </c>
      <c r="AT102" s="31" t="s">
        <v>11484</v>
      </c>
      <c r="AU102" s="31" t="s">
        <v>11484</v>
      </c>
      <c r="AV102" s="31" t="s">
        <v>11484</v>
      </c>
      <c r="AW102" s="31" t="s">
        <v>384</v>
      </c>
      <c r="AX102" s="31" t="s">
        <v>11484</v>
      </c>
      <c r="AY102" s="31" t="s">
        <v>11484</v>
      </c>
      <c r="AZ102" s="31" t="s">
        <v>11484</v>
      </c>
      <c r="BA102" s="31" t="s">
        <v>11484</v>
      </c>
      <c r="BB102" s="31" t="s">
        <v>11484</v>
      </c>
      <c r="BC102" s="31" t="s">
        <v>11484</v>
      </c>
      <c r="BD102" s="31" t="s">
        <v>11484</v>
      </c>
      <c r="BE102" s="31" t="s">
        <v>384</v>
      </c>
      <c r="BF102" s="31"/>
      <c r="BG102" s="31">
        <v>43116</v>
      </c>
      <c r="BH102" s="31">
        <v>43420</v>
      </c>
      <c r="BI102" s="31">
        <v>43420</v>
      </c>
      <c r="BJ102" s="31">
        <v>43419</v>
      </c>
      <c r="BK102" s="31">
        <v>43420</v>
      </c>
      <c r="BL102" s="31">
        <v>43419</v>
      </c>
      <c r="BM102" s="31" t="s">
        <v>384</v>
      </c>
      <c r="BN102" s="31">
        <v>43486</v>
      </c>
      <c r="BO102" s="31">
        <v>43486</v>
      </c>
      <c r="BP102" s="31">
        <v>43468</v>
      </c>
    </row>
    <row r="103" spans="1:68" x14ac:dyDescent="0.35">
      <c r="A103" s="25" t="str">
        <f>LEFT(Table1[[#This Row],[Level]],2)&amp;"-"&amp;Table1[[#This Row],[Seq]]</f>
        <v>L2-93</v>
      </c>
      <c r="B103" s="9" t="s">
        <v>353</v>
      </c>
      <c r="C103" s="10">
        <f>IFERROR(IF(AND(Table1[[#This Row],[Level]]=B102,Table1[[#This Row],[Form Name]]=E102),C102,IF(Table1[[#This Row],[Level]]=B102,C102+1,1)),1)</f>
        <v>93</v>
      </c>
      <c r="D103" s="9" t="s">
        <v>375</v>
      </c>
      <c r="E103" s="9" t="s">
        <v>167</v>
      </c>
      <c r="F103" s="9" t="s">
        <v>4</v>
      </c>
      <c r="G103" s="9" t="s">
        <v>114</v>
      </c>
      <c r="H103" s="9"/>
      <c r="I103" s="9"/>
      <c r="J103" s="9"/>
      <c r="K103" s="7" t="str">
        <f>IFERROR(VLOOKUP(E103,'Data Owners'!G:H,2,0),VLOOKUP(D103,'Data Owners'!A:D,3,0))</f>
        <v>Brian Hutchins</v>
      </c>
      <c r="L103" s="30">
        <f t="shared" si="2"/>
        <v>43208</v>
      </c>
      <c r="M103" s="30">
        <f t="shared" si="3"/>
        <v>43529</v>
      </c>
      <c r="N103" s="30"/>
      <c r="O103" s="11"/>
      <c r="P103" s="31" t="s">
        <v>384</v>
      </c>
      <c r="Q103" s="31" t="s">
        <v>384</v>
      </c>
      <c r="R103" s="31" t="s">
        <v>384</v>
      </c>
      <c r="S103" s="31" t="s">
        <v>384</v>
      </c>
      <c r="T103" s="31" t="s">
        <v>384</v>
      </c>
      <c r="U103" s="31">
        <v>43116</v>
      </c>
      <c r="V103" s="31">
        <v>43208</v>
      </c>
      <c r="W103" s="31" t="s">
        <v>384</v>
      </c>
      <c r="X103" s="31" t="s">
        <v>384</v>
      </c>
      <c r="Y103" s="31" t="s">
        <v>384</v>
      </c>
      <c r="Z103" s="31" t="s">
        <v>384</v>
      </c>
      <c r="AA103" s="31" t="s">
        <v>384</v>
      </c>
      <c r="AB103" s="31" t="s">
        <v>384</v>
      </c>
      <c r="AC103" s="31">
        <v>43116</v>
      </c>
      <c r="AD103" s="31">
        <v>43116</v>
      </c>
      <c r="AE103" s="31" t="s">
        <v>384</v>
      </c>
      <c r="AF103" s="31" t="s">
        <v>384</v>
      </c>
      <c r="AG103" s="31" t="s">
        <v>384</v>
      </c>
      <c r="AH103" s="31" t="s">
        <v>384</v>
      </c>
      <c r="AI103" s="31" t="s">
        <v>384</v>
      </c>
      <c r="AJ103" s="31" t="s">
        <v>384</v>
      </c>
      <c r="AK103" s="31" t="s">
        <v>384</v>
      </c>
      <c r="AL103" s="31">
        <v>43529</v>
      </c>
      <c r="AM103" s="31" t="s">
        <v>384</v>
      </c>
      <c r="AN103" s="31" t="s">
        <v>384</v>
      </c>
      <c r="AO103" s="31" t="s">
        <v>384</v>
      </c>
      <c r="AP103" s="31" t="s">
        <v>384</v>
      </c>
      <c r="AQ103" s="31" t="s">
        <v>384</v>
      </c>
      <c r="AR103" s="31" t="s">
        <v>11484</v>
      </c>
      <c r="AS103" s="31" t="s">
        <v>11484</v>
      </c>
      <c r="AT103" s="31" t="s">
        <v>11484</v>
      </c>
      <c r="AU103" s="31" t="s">
        <v>11484</v>
      </c>
      <c r="AV103" s="31" t="s">
        <v>11484</v>
      </c>
      <c r="AW103" s="31" t="s">
        <v>384</v>
      </c>
      <c r="AX103" s="31" t="s">
        <v>11484</v>
      </c>
      <c r="AY103" s="31" t="s">
        <v>11484</v>
      </c>
      <c r="AZ103" s="31" t="s">
        <v>11484</v>
      </c>
      <c r="BA103" s="31" t="s">
        <v>11484</v>
      </c>
      <c r="BB103" s="31" t="s">
        <v>11484</v>
      </c>
      <c r="BC103" s="31" t="s">
        <v>11484</v>
      </c>
      <c r="BD103" s="31" t="s">
        <v>11484</v>
      </c>
      <c r="BE103" s="31" t="s">
        <v>384</v>
      </c>
      <c r="BF103" s="31"/>
      <c r="BG103" s="31" t="s">
        <v>384</v>
      </c>
      <c r="BH103" s="31"/>
      <c r="BI103" s="31"/>
      <c r="BJ103" s="31"/>
      <c r="BK103" s="31"/>
      <c r="BL103" s="31"/>
      <c r="BM103" s="31" t="s">
        <v>384</v>
      </c>
      <c r="BN103" s="31">
        <v>43515</v>
      </c>
      <c r="BO103" s="31">
        <v>43515</v>
      </c>
      <c r="BP103" s="31">
        <v>43515</v>
      </c>
    </row>
    <row r="104" spans="1:68" x14ac:dyDescent="0.35">
      <c r="A104" s="25" t="str">
        <f>LEFT(Table1[[#This Row],[Level]],2)&amp;"-"&amp;Table1[[#This Row],[Seq]]</f>
        <v>L2-94</v>
      </c>
      <c r="B104" s="9" t="s">
        <v>353</v>
      </c>
      <c r="C104" s="10">
        <f>IFERROR(IF(AND(Table1[[#This Row],[Level]]=B103,Table1[[#This Row],[Form Name]]=E103),C103,IF(Table1[[#This Row],[Level]]=B103,C103+1,1)),1)</f>
        <v>94</v>
      </c>
      <c r="D104" s="9" t="s">
        <v>375</v>
      </c>
      <c r="E104" s="9" t="s">
        <v>168</v>
      </c>
      <c r="F104" s="9" t="s">
        <v>4</v>
      </c>
      <c r="G104" s="9" t="s">
        <v>114</v>
      </c>
      <c r="H104" s="9"/>
      <c r="I104" s="9"/>
      <c r="J104" s="9"/>
      <c r="K104" s="7" t="str">
        <f>IFERROR(VLOOKUP(E104,'Data Owners'!G:H,2,0),VLOOKUP(D104,'Data Owners'!A:D,3,0))</f>
        <v>Brian Hutchins</v>
      </c>
      <c r="L104" s="30" t="str">
        <f t="shared" si="2"/>
        <v>N/A</v>
      </c>
      <c r="M104" s="30" t="str">
        <f t="shared" si="3"/>
        <v>N/A</v>
      </c>
      <c r="N104" s="30"/>
      <c r="O104" s="17" t="s">
        <v>2628</v>
      </c>
      <c r="P104" s="31" t="s">
        <v>384</v>
      </c>
      <c r="Q104" s="31" t="s">
        <v>384</v>
      </c>
      <c r="R104" s="31" t="s">
        <v>384</v>
      </c>
      <c r="S104" s="31" t="s">
        <v>384</v>
      </c>
      <c r="T104" s="31" t="s">
        <v>384</v>
      </c>
      <c r="U104" s="31" t="s">
        <v>384</v>
      </c>
      <c r="V104" s="31" t="s">
        <v>384</v>
      </c>
      <c r="W104" s="31" t="s">
        <v>384</v>
      </c>
      <c r="X104" s="31" t="s">
        <v>384</v>
      </c>
      <c r="Y104" s="31" t="s">
        <v>384</v>
      </c>
      <c r="Z104" s="31" t="s">
        <v>384</v>
      </c>
      <c r="AA104" s="31" t="s">
        <v>384</v>
      </c>
      <c r="AB104" s="31" t="s">
        <v>384</v>
      </c>
      <c r="AC104" s="31" t="s">
        <v>384</v>
      </c>
      <c r="AD104" s="31" t="s">
        <v>384</v>
      </c>
      <c r="AE104" s="31" t="s">
        <v>384</v>
      </c>
      <c r="AF104" s="31" t="s">
        <v>384</v>
      </c>
      <c r="AG104" s="31" t="s">
        <v>384</v>
      </c>
      <c r="AH104" s="31" t="s">
        <v>384</v>
      </c>
      <c r="AI104" s="31" t="s">
        <v>384</v>
      </c>
      <c r="AJ104" s="31" t="s">
        <v>384</v>
      </c>
      <c r="AK104" s="31" t="s">
        <v>384</v>
      </c>
      <c r="AL104" s="31" t="s">
        <v>384</v>
      </c>
      <c r="AM104" s="31" t="s">
        <v>384</v>
      </c>
      <c r="AN104" s="31" t="s">
        <v>384</v>
      </c>
      <c r="AO104" s="31" t="s">
        <v>384</v>
      </c>
      <c r="AP104" s="31" t="s">
        <v>384</v>
      </c>
      <c r="AQ104" s="31" t="s">
        <v>384</v>
      </c>
      <c r="AR104" s="31" t="s">
        <v>384</v>
      </c>
      <c r="AS104" s="31" t="s">
        <v>384</v>
      </c>
      <c r="AT104" s="31" t="s">
        <v>384</v>
      </c>
      <c r="AU104" s="31" t="s">
        <v>384</v>
      </c>
      <c r="AV104" s="31" t="s">
        <v>384</v>
      </c>
      <c r="AW104" s="31" t="s">
        <v>384</v>
      </c>
      <c r="AX104" s="31" t="s">
        <v>384</v>
      </c>
      <c r="AY104" s="31" t="s">
        <v>384</v>
      </c>
      <c r="AZ104" s="31" t="s">
        <v>384</v>
      </c>
      <c r="BA104" s="31" t="s">
        <v>384</v>
      </c>
      <c r="BB104" s="31" t="s">
        <v>384</v>
      </c>
      <c r="BC104" s="31" t="s">
        <v>384</v>
      </c>
      <c r="BD104" s="31" t="s">
        <v>384</v>
      </c>
      <c r="BE104" s="31" t="s">
        <v>384</v>
      </c>
      <c r="BF104" s="31" t="s">
        <v>384</v>
      </c>
      <c r="BG104" s="31" t="s">
        <v>384</v>
      </c>
      <c r="BH104" s="31" t="s">
        <v>384</v>
      </c>
      <c r="BI104" s="31" t="s">
        <v>384</v>
      </c>
      <c r="BJ104" s="31" t="s">
        <v>384</v>
      </c>
      <c r="BK104" s="31" t="s">
        <v>384</v>
      </c>
      <c r="BL104" s="31" t="s">
        <v>384</v>
      </c>
      <c r="BM104" s="31" t="s">
        <v>384</v>
      </c>
      <c r="BN104" s="31" t="s">
        <v>384</v>
      </c>
      <c r="BO104" s="31" t="s">
        <v>384</v>
      </c>
      <c r="BP104" s="31" t="s">
        <v>384</v>
      </c>
    </row>
    <row r="105" spans="1:68" x14ac:dyDescent="0.35">
      <c r="A105" s="25" t="str">
        <f>LEFT(Table1[[#This Row],[Level]],2)&amp;"-"&amp;Table1[[#This Row],[Seq]]</f>
        <v>L2-95</v>
      </c>
      <c r="B105" s="9" t="s">
        <v>353</v>
      </c>
      <c r="C105" s="10">
        <f>IFERROR(IF(AND(Table1[[#This Row],[Level]]=B104,Table1[[#This Row],[Form Name]]=E104),C104,IF(Table1[[#This Row],[Level]]=B104,C104+1,1)),1)</f>
        <v>95</v>
      </c>
      <c r="D105" s="9" t="s">
        <v>375</v>
      </c>
      <c r="E105" s="9" t="s">
        <v>169</v>
      </c>
      <c r="F105" s="9" t="s">
        <v>4</v>
      </c>
      <c r="G105" s="9" t="s">
        <v>114</v>
      </c>
      <c r="H105" s="9"/>
      <c r="I105" s="9"/>
      <c r="J105" s="9"/>
      <c r="K105" s="7" t="str">
        <f>IFERROR(VLOOKUP(E105,'Data Owners'!G:H,2,0),VLOOKUP(D105,'Data Owners'!A:D,3,0))</f>
        <v>Brian Hutchins</v>
      </c>
      <c r="L105" s="30" t="str">
        <f t="shared" si="2"/>
        <v>N/A</v>
      </c>
      <c r="M105" s="30" t="str">
        <f t="shared" si="3"/>
        <v>N/A</v>
      </c>
      <c r="N105" s="30"/>
      <c r="O105" s="17" t="s">
        <v>2628</v>
      </c>
      <c r="P105" s="31" t="s">
        <v>384</v>
      </c>
      <c r="Q105" s="31" t="s">
        <v>384</v>
      </c>
      <c r="R105" s="31" t="s">
        <v>384</v>
      </c>
      <c r="S105" s="31" t="s">
        <v>384</v>
      </c>
      <c r="T105" s="31" t="s">
        <v>384</v>
      </c>
      <c r="U105" s="31" t="s">
        <v>384</v>
      </c>
      <c r="V105" s="31" t="s">
        <v>384</v>
      </c>
      <c r="W105" s="31" t="s">
        <v>384</v>
      </c>
      <c r="X105" s="31" t="s">
        <v>384</v>
      </c>
      <c r="Y105" s="31" t="s">
        <v>384</v>
      </c>
      <c r="Z105" s="31" t="s">
        <v>384</v>
      </c>
      <c r="AA105" s="31" t="s">
        <v>384</v>
      </c>
      <c r="AB105" s="31" t="s">
        <v>384</v>
      </c>
      <c r="AC105" s="31" t="s">
        <v>384</v>
      </c>
      <c r="AD105" s="31" t="s">
        <v>384</v>
      </c>
      <c r="AE105" s="31" t="s">
        <v>384</v>
      </c>
      <c r="AF105" s="31" t="s">
        <v>384</v>
      </c>
      <c r="AG105" s="31" t="s">
        <v>384</v>
      </c>
      <c r="AH105" s="31" t="s">
        <v>384</v>
      </c>
      <c r="AI105" s="31" t="s">
        <v>384</v>
      </c>
      <c r="AJ105" s="31" t="s">
        <v>384</v>
      </c>
      <c r="AK105" s="31" t="s">
        <v>384</v>
      </c>
      <c r="AL105" s="31" t="s">
        <v>384</v>
      </c>
      <c r="AM105" s="31" t="s">
        <v>384</v>
      </c>
      <c r="AN105" s="31" t="s">
        <v>384</v>
      </c>
      <c r="AO105" s="31" t="s">
        <v>384</v>
      </c>
      <c r="AP105" s="31" t="s">
        <v>384</v>
      </c>
      <c r="AQ105" s="31" t="s">
        <v>384</v>
      </c>
      <c r="AR105" s="31" t="s">
        <v>384</v>
      </c>
      <c r="AS105" s="31" t="s">
        <v>384</v>
      </c>
      <c r="AT105" s="31" t="s">
        <v>384</v>
      </c>
      <c r="AU105" s="31" t="s">
        <v>384</v>
      </c>
      <c r="AV105" s="31" t="s">
        <v>384</v>
      </c>
      <c r="AW105" s="31" t="s">
        <v>384</v>
      </c>
      <c r="AX105" s="31" t="s">
        <v>384</v>
      </c>
      <c r="AY105" s="31" t="s">
        <v>384</v>
      </c>
      <c r="AZ105" s="31" t="s">
        <v>384</v>
      </c>
      <c r="BA105" s="31" t="s">
        <v>384</v>
      </c>
      <c r="BB105" s="31" t="s">
        <v>384</v>
      </c>
      <c r="BC105" s="31" t="s">
        <v>384</v>
      </c>
      <c r="BD105" s="31" t="s">
        <v>384</v>
      </c>
      <c r="BE105" s="31" t="s">
        <v>384</v>
      </c>
      <c r="BF105" s="31" t="s">
        <v>384</v>
      </c>
      <c r="BG105" s="31" t="s">
        <v>384</v>
      </c>
      <c r="BH105" s="31" t="s">
        <v>384</v>
      </c>
      <c r="BI105" s="31" t="s">
        <v>384</v>
      </c>
      <c r="BJ105" s="31" t="s">
        <v>384</v>
      </c>
      <c r="BK105" s="31" t="s">
        <v>384</v>
      </c>
      <c r="BL105" s="31" t="s">
        <v>384</v>
      </c>
      <c r="BM105" s="31" t="s">
        <v>384</v>
      </c>
      <c r="BN105" s="31" t="s">
        <v>384</v>
      </c>
      <c r="BO105" s="31" t="s">
        <v>384</v>
      </c>
      <c r="BP105" s="31" t="s">
        <v>384</v>
      </c>
    </row>
    <row r="106" spans="1:68" x14ac:dyDescent="0.35">
      <c r="A106" s="25" t="str">
        <f>LEFT(Table1[[#This Row],[Level]],2)&amp;"-"&amp;Table1[[#This Row],[Seq]]</f>
        <v>L2-96</v>
      </c>
      <c r="B106" s="9" t="s">
        <v>353</v>
      </c>
      <c r="C106" s="10">
        <f>IFERROR(IF(AND(Table1[[#This Row],[Level]]=B105,Table1[[#This Row],[Form Name]]=E105),C105,IF(Table1[[#This Row],[Level]]=B105,C105+1,1)),1)</f>
        <v>96</v>
      </c>
      <c r="D106" s="9" t="s">
        <v>375</v>
      </c>
      <c r="E106" s="9" t="s">
        <v>170</v>
      </c>
      <c r="F106" s="9" t="s">
        <v>4</v>
      </c>
      <c r="G106" s="9" t="s">
        <v>114</v>
      </c>
      <c r="H106" s="9"/>
      <c r="I106" s="9"/>
      <c r="J106" s="9"/>
      <c r="K106" s="7" t="str">
        <f>IFERROR(VLOOKUP(E106,'Data Owners'!G:H,2,0),VLOOKUP(D106,'Data Owners'!A:D,3,0))</f>
        <v>Brian Hutchins</v>
      </c>
      <c r="L106" s="30" t="str">
        <f t="shared" si="2"/>
        <v>N/A</v>
      </c>
      <c r="M106" s="30" t="str">
        <f t="shared" si="3"/>
        <v>N/A</v>
      </c>
      <c r="N106" s="30"/>
      <c r="O106" s="17" t="s">
        <v>2628</v>
      </c>
      <c r="P106" s="31" t="s">
        <v>384</v>
      </c>
      <c r="Q106" s="31" t="s">
        <v>384</v>
      </c>
      <c r="R106" s="31" t="s">
        <v>384</v>
      </c>
      <c r="S106" s="31" t="s">
        <v>384</v>
      </c>
      <c r="T106" s="31" t="s">
        <v>384</v>
      </c>
      <c r="U106" s="31" t="s">
        <v>384</v>
      </c>
      <c r="V106" s="31" t="s">
        <v>384</v>
      </c>
      <c r="W106" s="31" t="s">
        <v>384</v>
      </c>
      <c r="X106" s="31" t="s">
        <v>384</v>
      </c>
      <c r="Y106" s="31" t="s">
        <v>384</v>
      </c>
      <c r="Z106" s="31" t="s">
        <v>384</v>
      </c>
      <c r="AA106" s="31" t="s">
        <v>384</v>
      </c>
      <c r="AB106" s="31" t="s">
        <v>384</v>
      </c>
      <c r="AC106" s="31" t="s">
        <v>384</v>
      </c>
      <c r="AD106" s="31" t="s">
        <v>384</v>
      </c>
      <c r="AE106" s="31" t="s">
        <v>384</v>
      </c>
      <c r="AF106" s="31" t="s">
        <v>384</v>
      </c>
      <c r="AG106" s="31" t="s">
        <v>384</v>
      </c>
      <c r="AH106" s="31" t="s">
        <v>384</v>
      </c>
      <c r="AI106" s="31" t="s">
        <v>384</v>
      </c>
      <c r="AJ106" s="31" t="s">
        <v>384</v>
      </c>
      <c r="AK106" s="31" t="s">
        <v>384</v>
      </c>
      <c r="AL106" s="31" t="s">
        <v>384</v>
      </c>
      <c r="AM106" s="31" t="s">
        <v>384</v>
      </c>
      <c r="AN106" s="31" t="s">
        <v>384</v>
      </c>
      <c r="AO106" s="31" t="s">
        <v>384</v>
      </c>
      <c r="AP106" s="31" t="s">
        <v>384</v>
      </c>
      <c r="AQ106" s="31" t="s">
        <v>384</v>
      </c>
      <c r="AR106" s="31" t="s">
        <v>384</v>
      </c>
      <c r="AS106" s="31" t="s">
        <v>384</v>
      </c>
      <c r="AT106" s="31" t="s">
        <v>384</v>
      </c>
      <c r="AU106" s="31" t="s">
        <v>384</v>
      </c>
      <c r="AV106" s="31" t="s">
        <v>384</v>
      </c>
      <c r="AW106" s="31" t="s">
        <v>384</v>
      </c>
      <c r="AX106" s="31" t="s">
        <v>384</v>
      </c>
      <c r="AY106" s="31" t="s">
        <v>384</v>
      </c>
      <c r="AZ106" s="31" t="s">
        <v>384</v>
      </c>
      <c r="BA106" s="31" t="s">
        <v>384</v>
      </c>
      <c r="BB106" s="31" t="s">
        <v>384</v>
      </c>
      <c r="BC106" s="31" t="s">
        <v>384</v>
      </c>
      <c r="BD106" s="31" t="s">
        <v>384</v>
      </c>
      <c r="BE106" s="31" t="s">
        <v>384</v>
      </c>
      <c r="BF106" s="31" t="s">
        <v>384</v>
      </c>
      <c r="BG106" s="31" t="s">
        <v>384</v>
      </c>
      <c r="BH106" s="31" t="s">
        <v>384</v>
      </c>
      <c r="BI106" s="31" t="s">
        <v>384</v>
      </c>
      <c r="BJ106" s="31" t="s">
        <v>384</v>
      </c>
      <c r="BK106" s="31" t="s">
        <v>384</v>
      </c>
      <c r="BL106" s="31" t="s">
        <v>384</v>
      </c>
      <c r="BM106" s="31" t="s">
        <v>384</v>
      </c>
      <c r="BN106" s="31" t="s">
        <v>384</v>
      </c>
      <c r="BO106" s="31" t="s">
        <v>384</v>
      </c>
      <c r="BP106" s="31" t="s">
        <v>384</v>
      </c>
    </row>
    <row r="107" spans="1:68" x14ac:dyDescent="0.35">
      <c r="A107" s="25" t="str">
        <f>LEFT(Table1[[#This Row],[Level]],2)&amp;"-"&amp;Table1[[#This Row],[Seq]]</f>
        <v>L2-97</v>
      </c>
      <c r="B107" s="9" t="s">
        <v>353</v>
      </c>
      <c r="C107" s="10">
        <f>IFERROR(IF(AND(Table1[[#This Row],[Level]]=B106,Table1[[#This Row],[Form Name]]=E106),C106,IF(Table1[[#This Row],[Level]]=B106,C106+1,1)),1)</f>
        <v>97</v>
      </c>
      <c r="D107" s="9" t="s">
        <v>375</v>
      </c>
      <c r="E107" s="9" t="s">
        <v>171</v>
      </c>
      <c r="F107" s="9" t="s">
        <v>4</v>
      </c>
      <c r="G107" s="9" t="s">
        <v>114</v>
      </c>
      <c r="H107" s="9"/>
      <c r="I107" s="9"/>
      <c r="J107" s="9"/>
      <c r="K107" s="7" t="str">
        <f>IFERROR(VLOOKUP(E107,'Data Owners'!G:H,2,0),VLOOKUP(D107,'Data Owners'!A:D,3,0))</f>
        <v>Brian Hutchins</v>
      </c>
      <c r="L107" s="30" t="str">
        <f t="shared" si="2"/>
        <v>N/A</v>
      </c>
      <c r="M107" s="30" t="str">
        <f t="shared" si="3"/>
        <v>N/A</v>
      </c>
      <c r="N107" s="30"/>
      <c r="O107" s="11" t="s">
        <v>2628</v>
      </c>
      <c r="P107" s="31" t="s">
        <v>384</v>
      </c>
      <c r="Q107" s="31" t="s">
        <v>384</v>
      </c>
      <c r="R107" s="31" t="s">
        <v>384</v>
      </c>
      <c r="S107" s="31" t="s">
        <v>384</v>
      </c>
      <c r="T107" s="31" t="s">
        <v>384</v>
      </c>
      <c r="U107" s="31" t="s">
        <v>384</v>
      </c>
      <c r="V107" s="31" t="s">
        <v>384</v>
      </c>
      <c r="W107" s="31" t="s">
        <v>384</v>
      </c>
      <c r="X107" s="31" t="s">
        <v>384</v>
      </c>
      <c r="Y107" s="31" t="s">
        <v>384</v>
      </c>
      <c r="Z107" s="31" t="s">
        <v>384</v>
      </c>
      <c r="AA107" s="31" t="s">
        <v>384</v>
      </c>
      <c r="AB107" s="31" t="s">
        <v>384</v>
      </c>
      <c r="AC107" s="31" t="s">
        <v>384</v>
      </c>
      <c r="AD107" s="31" t="s">
        <v>384</v>
      </c>
      <c r="AE107" s="31" t="s">
        <v>384</v>
      </c>
      <c r="AF107" s="31" t="s">
        <v>384</v>
      </c>
      <c r="AG107" s="31" t="s">
        <v>384</v>
      </c>
      <c r="AH107" s="31" t="s">
        <v>384</v>
      </c>
      <c r="AI107" s="31" t="s">
        <v>384</v>
      </c>
      <c r="AJ107" s="31" t="s">
        <v>384</v>
      </c>
      <c r="AK107" s="31" t="s">
        <v>384</v>
      </c>
      <c r="AL107" s="31" t="s">
        <v>384</v>
      </c>
      <c r="AM107" s="31" t="s">
        <v>384</v>
      </c>
      <c r="AN107" s="31" t="s">
        <v>384</v>
      </c>
      <c r="AO107" s="31" t="s">
        <v>384</v>
      </c>
      <c r="AP107" s="31" t="s">
        <v>384</v>
      </c>
      <c r="AQ107" s="31" t="s">
        <v>384</v>
      </c>
      <c r="AR107" s="31" t="s">
        <v>384</v>
      </c>
      <c r="AS107" s="31" t="s">
        <v>384</v>
      </c>
      <c r="AT107" s="31" t="s">
        <v>384</v>
      </c>
      <c r="AU107" s="31" t="s">
        <v>384</v>
      </c>
      <c r="AV107" s="31" t="s">
        <v>384</v>
      </c>
      <c r="AW107" s="31" t="s">
        <v>384</v>
      </c>
      <c r="AX107" s="31" t="s">
        <v>384</v>
      </c>
      <c r="AY107" s="31" t="s">
        <v>384</v>
      </c>
      <c r="AZ107" s="31" t="s">
        <v>384</v>
      </c>
      <c r="BA107" s="31" t="s">
        <v>384</v>
      </c>
      <c r="BB107" s="31" t="s">
        <v>384</v>
      </c>
      <c r="BC107" s="31" t="s">
        <v>384</v>
      </c>
      <c r="BD107" s="31" t="s">
        <v>384</v>
      </c>
      <c r="BE107" s="31" t="s">
        <v>384</v>
      </c>
      <c r="BF107" s="31" t="s">
        <v>384</v>
      </c>
      <c r="BG107" s="31" t="s">
        <v>384</v>
      </c>
      <c r="BH107" s="31" t="s">
        <v>384</v>
      </c>
      <c r="BI107" s="31" t="s">
        <v>384</v>
      </c>
      <c r="BJ107" s="31" t="s">
        <v>384</v>
      </c>
      <c r="BK107" s="31" t="s">
        <v>384</v>
      </c>
      <c r="BL107" s="31" t="s">
        <v>384</v>
      </c>
      <c r="BM107" s="31" t="s">
        <v>384</v>
      </c>
      <c r="BN107" s="31" t="s">
        <v>384</v>
      </c>
      <c r="BO107" s="31" t="s">
        <v>384</v>
      </c>
      <c r="BP107" s="31" t="s">
        <v>384</v>
      </c>
    </row>
    <row r="108" spans="1:68" x14ac:dyDescent="0.35">
      <c r="A108" s="25" t="str">
        <f>LEFT(Table1[[#This Row],[Level]],2)&amp;"-"&amp;Table1[[#This Row],[Seq]]</f>
        <v>L2-98</v>
      </c>
      <c r="B108" s="9" t="s">
        <v>353</v>
      </c>
      <c r="C108" s="10">
        <f>IFERROR(IF(AND(Table1[[#This Row],[Level]]=B107,Table1[[#This Row],[Form Name]]=E107),C107,IF(Table1[[#This Row],[Level]]=B107,C107+1,1)),1)</f>
        <v>98</v>
      </c>
      <c r="D108" s="9" t="s">
        <v>375</v>
      </c>
      <c r="E108" s="9" t="s">
        <v>172</v>
      </c>
      <c r="F108" s="9" t="s">
        <v>4</v>
      </c>
      <c r="G108" s="9" t="s">
        <v>175</v>
      </c>
      <c r="H108" s="9" t="s">
        <v>20</v>
      </c>
      <c r="I108" s="9" t="s">
        <v>21</v>
      </c>
      <c r="J108" s="9" t="s">
        <v>22</v>
      </c>
      <c r="K108" s="7" t="str">
        <f>IFERROR(VLOOKUP(E108,'Data Owners'!G:H,2,0),VLOOKUP(D108,'Data Owners'!A:D,3,0))</f>
        <v>Brian Hutchins</v>
      </c>
      <c r="L108" s="30">
        <f t="shared" si="2"/>
        <v>43165</v>
      </c>
      <c r="M108" s="30">
        <f t="shared" si="3"/>
        <v>43165</v>
      </c>
      <c r="N108" s="30"/>
      <c r="O108" s="11"/>
      <c r="P108" s="31" t="s">
        <v>384</v>
      </c>
      <c r="Q108" s="31" t="s">
        <v>384</v>
      </c>
      <c r="R108" s="31" t="s">
        <v>384</v>
      </c>
      <c r="S108" s="31" t="s">
        <v>384</v>
      </c>
      <c r="T108" s="31" t="s">
        <v>384</v>
      </c>
      <c r="U108" s="31">
        <v>43117</v>
      </c>
      <c r="V108" s="31">
        <v>43165</v>
      </c>
      <c r="W108" s="31" t="s">
        <v>384</v>
      </c>
      <c r="X108" s="31" t="s">
        <v>384</v>
      </c>
      <c r="Y108" s="31" t="s">
        <v>384</v>
      </c>
      <c r="Z108" s="31" t="s">
        <v>384</v>
      </c>
      <c r="AA108" s="31" t="s">
        <v>384</v>
      </c>
      <c r="AB108" s="31" t="s">
        <v>384</v>
      </c>
      <c r="AC108" s="31">
        <v>43117</v>
      </c>
      <c r="AD108" s="31">
        <v>43117</v>
      </c>
      <c r="AE108" s="31" t="s">
        <v>384</v>
      </c>
      <c r="AF108" s="31">
        <v>43165</v>
      </c>
      <c r="AG108" s="31">
        <v>43165</v>
      </c>
      <c r="AH108" s="31" t="s">
        <v>384</v>
      </c>
      <c r="AI108" s="31">
        <v>43165</v>
      </c>
      <c r="AJ108" s="31">
        <v>43165</v>
      </c>
      <c r="AK108" s="31" t="s">
        <v>384</v>
      </c>
      <c r="AL108" s="31">
        <v>43165</v>
      </c>
      <c r="AM108" s="31">
        <v>43165</v>
      </c>
      <c r="AN108" s="31" t="s">
        <v>384</v>
      </c>
      <c r="AO108" s="31">
        <v>43165</v>
      </c>
      <c r="AP108" s="31" t="s">
        <v>384</v>
      </c>
      <c r="AQ108" s="31">
        <v>43165</v>
      </c>
      <c r="AR108" s="31">
        <v>43165</v>
      </c>
      <c r="AS108" s="31">
        <v>43165</v>
      </c>
      <c r="AT108" s="31">
        <v>43165</v>
      </c>
      <c r="AU108" s="31">
        <v>43165</v>
      </c>
      <c r="AV108" s="31">
        <v>43165</v>
      </c>
      <c r="AW108" s="31" t="s">
        <v>384</v>
      </c>
      <c r="AX108" s="31">
        <v>43165</v>
      </c>
      <c r="AY108" s="31" t="s">
        <v>11484</v>
      </c>
      <c r="AZ108" s="31" t="s">
        <v>11484</v>
      </c>
      <c r="BA108" s="31" t="s">
        <v>11484</v>
      </c>
      <c r="BB108" s="31" t="s">
        <v>11484</v>
      </c>
      <c r="BC108" s="31" t="s">
        <v>11484</v>
      </c>
      <c r="BD108" s="31" t="s">
        <v>11484</v>
      </c>
      <c r="BE108" s="31" t="s">
        <v>384</v>
      </c>
      <c r="BF108" s="31">
        <v>43165</v>
      </c>
      <c r="BG108" s="31" t="s">
        <v>384</v>
      </c>
      <c r="BH108" s="31">
        <v>43165</v>
      </c>
      <c r="BI108" s="31">
        <v>43165</v>
      </c>
      <c r="BJ108" s="31">
        <v>43165</v>
      </c>
      <c r="BK108" s="31">
        <v>43165</v>
      </c>
      <c r="BL108" s="31">
        <v>43165</v>
      </c>
      <c r="BM108" s="31"/>
      <c r="BN108" s="31">
        <f>Table1[[#This Row],[Seed:
Seed_BKK1]]</f>
        <v>43165</v>
      </c>
      <c r="BO108" s="31">
        <f>Table1[[#This Row],[Seed:
Seed_THQ1]]</f>
        <v>43165</v>
      </c>
      <c r="BP108" s="31">
        <f>Table1[[#This Row],[Seed:
Seed_SIN1]]</f>
        <v>43165</v>
      </c>
    </row>
    <row r="109" spans="1:68" x14ac:dyDescent="0.35">
      <c r="A109" s="25" t="str">
        <f>LEFT(Table1[[#This Row],[Level]],2)&amp;"-"&amp;Table1[[#This Row],[Seq]]</f>
        <v>L2-99</v>
      </c>
      <c r="B109" s="9" t="s">
        <v>353</v>
      </c>
      <c r="C109" s="10">
        <f>IFERROR(IF(AND(Table1[[#This Row],[Level]]=B108,Table1[[#This Row],[Form Name]]=E108),C108,IF(Table1[[#This Row],[Level]]=B108,C108+1,1)),1)</f>
        <v>99</v>
      </c>
      <c r="D109" s="9" t="s">
        <v>375</v>
      </c>
      <c r="E109" s="9" t="s">
        <v>10478</v>
      </c>
      <c r="F109" s="9" t="s">
        <v>2632</v>
      </c>
      <c r="G109" s="9" t="s">
        <v>175</v>
      </c>
      <c r="H109" s="9" t="s">
        <v>20</v>
      </c>
      <c r="I109" s="9" t="s">
        <v>21</v>
      </c>
      <c r="J109" s="9" t="s">
        <v>22</v>
      </c>
      <c r="K109" s="7" t="str">
        <f>IFERROR(VLOOKUP(E109,'Data Owners'!G:H,2,0),VLOOKUP(D109,'Data Owners'!A:D,3,0))</f>
        <v>Brian Hutchins</v>
      </c>
      <c r="L109" s="30">
        <f t="shared" si="2"/>
        <v>43402</v>
      </c>
      <c r="M109" s="30" t="str">
        <f t="shared" si="3"/>
        <v>N/A</v>
      </c>
      <c r="N109" s="30"/>
      <c r="O109" s="17" t="s">
        <v>10595</v>
      </c>
      <c r="P109" s="31" t="s">
        <v>384</v>
      </c>
      <c r="Q109" s="31" t="s">
        <v>384</v>
      </c>
      <c r="R109" s="31" t="s">
        <v>384</v>
      </c>
      <c r="S109" s="31" t="s">
        <v>384</v>
      </c>
      <c r="T109" s="31" t="s">
        <v>384</v>
      </c>
      <c r="U109" s="31">
        <v>43309</v>
      </c>
      <c r="V109" s="31">
        <v>43301</v>
      </c>
      <c r="W109" s="31" t="s">
        <v>384</v>
      </c>
      <c r="X109" s="31" t="s">
        <v>384</v>
      </c>
      <c r="Y109" s="31" t="s">
        <v>384</v>
      </c>
      <c r="Z109" s="31" t="s">
        <v>384</v>
      </c>
      <c r="AA109" s="31" t="s">
        <v>384</v>
      </c>
      <c r="AB109" s="31" t="s">
        <v>384</v>
      </c>
      <c r="AC109" s="31" t="s">
        <v>384</v>
      </c>
      <c r="AD109" s="31">
        <v>43402</v>
      </c>
      <c r="AE109" s="31" t="s">
        <v>384</v>
      </c>
      <c r="AF109" s="31" t="s">
        <v>384</v>
      </c>
      <c r="AG109" s="31" t="s">
        <v>384</v>
      </c>
      <c r="AH109" s="31" t="s">
        <v>384</v>
      </c>
      <c r="AI109" s="31" t="s">
        <v>384</v>
      </c>
      <c r="AJ109" s="31" t="s">
        <v>384</v>
      </c>
      <c r="AK109" s="31" t="s">
        <v>384</v>
      </c>
      <c r="AL109" s="31" t="s">
        <v>384</v>
      </c>
      <c r="AM109" s="31" t="s">
        <v>384</v>
      </c>
      <c r="AN109" s="31" t="s">
        <v>384</v>
      </c>
      <c r="AO109" s="31" t="s">
        <v>384</v>
      </c>
      <c r="AP109" s="31" t="s">
        <v>384</v>
      </c>
      <c r="AQ109" s="31" t="s">
        <v>384</v>
      </c>
      <c r="AR109" s="31" t="s">
        <v>384</v>
      </c>
      <c r="AS109" s="31" t="s">
        <v>384</v>
      </c>
      <c r="AT109" s="31" t="s">
        <v>384</v>
      </c>
      <c r="AU109" s="31" t="s">
        <v>384</v>
      </c>
      <c r="AV109" s="31" t="s">
        <v>384</v>
      </c>
      <c r="AW109" s="31" t="s">
        <v>384</v>
      </c>
      <c r="AX109" s="31" t="s">
        <v>384</v>
      </c>
      <c r="AY109" s="31" t="s">
        <v>384</v>
      </c>
      <c r="AZ109" s="31" t="s">
        <v>384</v>
      </c>
      <c r="BA109" s="31" t="s">
        <v>384</v>
      </c>
      <c r="BB109" s="31" t="s">
        <v>384</v>
      </c>
      <c r="BC109" s="31" t="s">
        <v>384</v>
      </c>
      <c r="BD109" s="31" t="s">
        <v>384</v>
      </c>
      <c r="BE109" s="31" t="s">
        <v>384</v>
      </c>
      <c r="BF109" s="31" t="s">
        <v>384</v>
      </c>
      <c r="BG109" s="31" t="s">
        <v>384</v>
      </c>
      <c r="BH109" s="31">
        <v>43413</v>
      </c>
      <c r="BI109" s="31">
        <v>43413</v>
      </c>
      <c r="BJ109" s="31">
        <v>43413</v>
      </c>
      <c r="BK109" s="31">
        <v>43413</v>
      </c>
      <c r="BL109" s="31">
        <v>43413</v>
      </c>
      <c r="BM109" s="31"/>
      <c r="BN109" s="31">
        <v>43485</v>
      </c>
      <c r="BO109" s="31" t="s">
        <v>384</v>
      </c>
      <c r="BP109" s="31" t="s">
        <v>384</v>
      </c>
    </row>
    <row r="110" spans="1:68" x14ac:dyDescent="0.35">
      <c r="A110" s="25" t="str">
        <f>LEFT(Table1[[#This Row],[Level]],2)&amp;"-"&amp;Table1[[#This Row],[Seq]]</f>
        <v>L2-100</v>
      </c>
      <c r="B110" s="9" t="s">
        <v>353</v>
      </c>
      <c r="C110" s="10">
        <f>IFERROR(IF(AND(Table1[[#This Row],[Level]]=B109,Table1[[#This Row],[Form Name]]=E109),C109,IF(Table1[[#This Row],[Level]]=B109,C109+1,1)),1)</f>
        <v>100</v>
      </c>
      <c r="D110" s="9" t="s">
        <v>376</v>
      </c>
      <c r="E110" s="9" t="s">
        <v>177</v>
      </c>
      <c r="F110" s="9" t="s">
        <v>4</v>
      </c>
      <c r="G110" s="9" t="s">
        <v>176</v>
      </c>
      <c r="H110" s="9"/>
      <c r="I110" s="9"/>
      <c r="J110" s="9"/>
      <c r="K110" s="7" t="str">
        <f>IFERROR(VLOOKUP(E110,'Data Owners'!G:H,2,0),VLOOKUP(D110,'Data Owners'!A:D,3,0))</f>
        <v>Jackie Soechting</v>
      </c>
      <c r="L110" s="30">
        <f t="shared" si="2"/>
        <v>43446</v>
      </c>
      <c r="M110" s="30">
        <f t="shared" si="3"/>
        <v>43165</v>
      </c>
      <c r="N110" s="30"/>
      <c r="O110" s="11"/>
      <c r="P110" s="31" t="s">
        <v>384</v>
      </c>
      <c r="Q110" s="31" t="s">
        <v>384</v>
      </c>
      <c r="R110" s="31" t="s">
        <v>384</v>
      </c>
      <c r="S110" s="31" t="s">
        <v>384</v>
      </c>
      <c r="T110" s="31" t="s">
        <v>384</v>
      </c>
      <c r="U110" s="31">
        <v>43117</v>
      </c>
      <c r="V110" s="12">
        <v>43310</v>
      </c>
      <c r="W110" s="31">
        <v>43420</v>
      </c>
      <c r="X110" s="31">
        <v>43300</v>
      </c>
      <c r="Y110" s="31" t="s">
        <v>384</v>
      </c>
      <c r="Z110" s="31" t="s">
        <v>384</v>
      </c>
      <c r="AA110" s="31" t="s">
        <v>384</v>
      </c>
      <c r="AB110" s="31" t="s">
        <v>384</v>
      </c>
      <c r="AC110" s="31">
        <v>43220</v>
      </c>
      <c r="AD110" s="31">
        <v>43446</v>
      </c>
      <c r="AE110" s="31" t="s">
        <v>384</v>
      </c>
      <c r="AF110" s="31">
        <v>43165</v>
      </c>
      <c r="AG110" s="31">
        <v>43165</v>
      </c>
      <c r="AH110" s="31" t="s">
        <v>384</v>
      </c>
      <c r="AI110" s="31">
        <v>43165</v>
      </c>
      <c r="AJ110" s="31">
        <v>43165</v>
      </c>
      <c r="AK110" s="31" t="s">
        <v>384</v>
      </c>
      <c r="AL110" s="31">
        <v>43165</v>
      </c>
      <c r="AM110" s="31">
        <v>43165</v>
      </c>
      <c r="AN110" s="31" t="s">
        <v>384</v>
      </c>
      <c r="AO110" s="31">
        <v>43165</v>
      </c>
      <c r="AP110" s="31" t="s">
        <v>384</v>
      </c>
      <c r="AQ110" s="31">
        <v>43165</v>
      </c>
      <c r="AR110" s="31">
        <v>43165</v>
      </c>
      <c r="AS110" s="31">
        <v>43165</v>
      </c>
      <c r="AT110" s="31">
        <v>43165</v>
      </c>
      <c r="AU110" s="31">
        <v>43165</v>
      </c>
      <c r="AV110" s="31">
        <v>43165</v>
      </c>
      <c r="AW110" s="31" t="s">
        <v>384</v>
      </c>
      <c r="AX110" s="31">
        <v>43165</v>
      </c>
      <c r="AY110" s="31" t="s">
        <v>11484</v>
      </c>
      <c r="AZ110" s="31" t="s">
        <v>11484</v>
      </c>
      <c r="BA110" s="31" t="s">
        <v>11484</v>
      </c>
      <c r="BB110" s="31" t="s">
        <v>11484</v>
      </c>
      <c r="BC110" s="31" t="s">
        <v>11484</v>
      </c>
      <c r="BD110" s="31" t="s">
        <v>11484</v>
      </c>
      <c r="BE110" s="31" t="s">
        <v>384</v>
      </c>
      <c r="BF110" s="31">
        <v>43165</v>
      </c>
      <c r="BG110" s="31" t="s">
        <v>384</v>
      </c>
      <c r="BH110" s="31">
        <v>43165</v>
      </c>
      <c r="BI110" s="31">
        <v>43165</v>
      </c>
      <c r="BJ110" s="31">
        <v>43165</v>
      </c>
      <c r="BK110" s="31">
        <v>43165</v>
      </c>
      <c r="BL110" s="31">
        <v>43165</v>
      </c>
      <c r="BM110" s="31" t="s">
        <v>384</v>
      </c>
      <c r="BN110" s="31" t="s">
        <v>11485</v>
      </c>
      <c r="BO110" s="31" t="s">
        <v>384</v>
      </c>
      <c r="BP110" s="31" t="s">
        <v>11485</v>
      </c>
    </row>
    <row r="111" spans="1:68" x14ac:dyDescent="0.35">
      <c r="A111" s="25" t="str">
        <f>LEFT(Table1[[#This Row],[Level]],2)&amp;"-"&amp;Table1[[#This Row],[Seq]]</f>
        <v>L2-101</v>
      </c>
      <c r="B111" s="9" t="s">
        <v>353</v>
      </c>
      <c r="C111" s="10">
        <f>IFERROR(IF(AND(Table1[[#This Row],[Level]]=B110,Table1[[#This Row],[Form Name]]=E110),C110,IF(Table1[[#This Row],[Level]]=B110,C110+1,1)),1)</f>
        <v>101</v>
      </c>
      <c r="D111" s="9" t="s">
        <v>376</v>
      </c>
      <c r="E111" s="9" t="s">
        <v>178</v>
      </c>
      <c r="F111" s="9" t="s">
        <v>4</v>
      </c>
      <c r="G111" s="9" t="s">
        <v>176</v>
      </c>
      <c r="H111" s="9"/>
      <c r="I111" s="9"/>
      <c r="J111" s="9"/>
      <c r="K111" s="7" t="str">
        <f>IFERROR(VLOOKUP(E111,'Data Owners'!G:H,2,0),VLOOKUP(D111,'Data Owners'!A:D,3,0))</f>
        <v>Jackie Soechting</v>
      </c>
      <c r="L111" s="30">
        <f t="shared" si="2"/>
        <v>43206</v>
      </c>
      <c r="M111" s="30" t="str">
        <f t="shared" si="3"/>
        <v>N/A</v>
      </c>
      <c r="N111" s="30"/>
      <c r="O111" s="11"/>
      <c r="P111" s="31" t="s">
        <v>384</v>
      </c>
      <c r="Q111" s="31" t="s">
        <v>384</v>
      </c>
      <c r="R111" s="31" t="s">
        <v>384</v>
      </c>
      <c r="S111" s="31" t="s">
        <v>384</v>
      </c>
      <c r="T111" s="31" t="s">
        <v>384</v>
      </c>
      <c r="U111" s="31" t="s">
        <v>384</v>
      </c>
      <c r="V111" s="31">
        <v>43206</v>
      </c>
      <c r="W111" s="31" t="s">
        <v>384</v>
      </c>
      <c r="X111" s="31" t="s">
        <v>384</v>
      </c>
      <c r="Y111" s="31" t="s">
        <v>384</v>
      </c>
      <c r="Z111" s="31" t="s">
        <v>384</v>
      </c>
      <c r="AA111" s="31" t="s">
        <v>384</v>
      </c>
      <c r="AB111" s="31" t="s">
        <v>384</v>
      </c>
      <c r="AC111" s="31" t="s">
        <v>384</v>
      </c>
      <c r="AD111" s="31" t="s">
        <v>384</v>
      </c>
      <c r="AE111" s="31" t="s">
        <v>384</v>
      </c>
      <c r="AF111" s="31" t="s">
        <v>384</v>
      </c>
      <c r="AG111" s="31" t="s">
        <v>384</v>
      </c>
      <c r="AH111" s="31" t="s">
        <v>384</v>
      </c>
      <c r="AI111" s="31" t="s">
        <v>384</v>
      </c>
      <c r="AJ111" s="31" t="s">
        <v>384</v>
      </c>
      <c r="AK111" s="31" t="s">
        <v>384</v>
      </c>
      <c r="AL111" s="31" t="s">
        <v>384</v>
      </c>
      <c r="AM111" s="31" t="s">
        <v>384</v>
      </c>
      <c r="AN111" s="31" t="s">
        <v>384</v>
      </c>
      <c r="AO111" s="31" t="s">
        <v>384</v>
      </c>
      <c r="AP111" s="31" t="s">
        <v>384</v>
      </c>
      <c r="AQ111" s="31" t="s">
        <v>384</v>
      </c>
      <c r="AR111" s="31" t="s">
        <v>11484</v>
      </c>
      <c r="AS111" s="31" t="s">
        <v>11484</v>
      </c>
      <c r="AT111" s="31" t="s">
        <v>11484</v>
      </c>
      <c r="AU111" s="31" t="s">
        <v>11484</v>
      </c>
      <c r="AV111" s="31" t="s">
        <v>11484</v>
      </c>
      <c r="AW111" s="31" t="s">
        <v>384</v>
      </c>
      <c r="AX111" s="31" t="s">
        <v>11484</v>
      </c>
      <c r="AY111" s="31" t="s">
        <v>11484</v>
      </c>
      <c r="AZ111" s="31" t="s">
        <v>11484</v>
      </c>
      <c r="BA111" s="31" t="s">
        <v>11484</v>
      </c>
      <c r="BB111" s="31" t="s">
        <v>11484</v>
      </c>
      <c r="BC111" s="31" t="s">
        <v>11484</v>
      </c>
      <c r="BD111" s="31" t="s">
        <v>11484</v>
      </c>
      <c r="BE111" s="31" t="s">
        <v>384</v>
      </c>
      <c r="BF111" s="31"/>
      <c r="BG111" s="31" t="s">
        <v>384</v>
      </c>
      <c r="BH111" s="31" t="s">
        <v>384</v>
      </c>
      <c r="BI111" s="31" t="s">
        <v>384</v>
      </c>
      <c r="BJ111" s="31" t="s">
        <v>384</v>
      </c>
      <c r="BK111" s="31" t="s">
        <v>384</v>
      </c>
      <c r="BL111" s="31" t="s">
        <v>384</v>
      </c>
      <c r="BM111" s="31" t="s">
        <v>384</v>
      </c>
      <c r="BN111" s="31"/>
      <c r="BO111" s="31"/>
      <c r="BP111" s="31"/>
    </row>
    <row r="112" spans="1:68" x14ac:dyDescent="0.35">
      <c r="A112" s="25" t="str">
        <f>LEFT(Table1[[#This Row],[Level]],2)&amp;"-"&amp;Table1[[#This Row],[Seq]]</f>
        <v>L2-102</v>
      </c>
      <c r="B112" s="9" t="s">
        <v>353</v>
      </c>
      <c r="C112" s="10">
        <f>IFERROR(IF(AND(Table1[[#This Row],[Level]]=B111,Table1[[#This Row],[Form Name]]=E111),C111,IF(Table1[[#This Row],[Level]]=B111,C111+1,1)),1)</f>
        <v>102</v>
      </c>
      <c r="D112" s="9" t="s">
        <v>376</v>
      </c>
      <c r="E112" s="9" t="s">
        <v>179</v>
      </c>
      <c r="F112" s="9" t="s">
        <v>4</v>
      </c>
      <c r="G112" s="9" t="s">
        <v>176</v>
      </c>
      <c r="H112" s="9"/>
      <c r="I112" s="9"/>
      <c r="J112" s="9"/>
      <c r="K112" s="7" t="str">
        <f>IFERROR(VLOOKUP(E112,'Data Owners'!G:H,2,0),VLOOKUP(D112,'Data Owners'!A:D,3,0))</f>
        <v>Jackie Soechting</v>
      </c>
      <c r="L112" s="30">
        <f t="shared" si="2"/>
        <v>43402</v>
      </c>
      <c r="M112" s="30">
        <f t="shared" si="3"/>
        <v>43529</v>
      </c>
      <c r="N112" s="30"/>
      <c r="O112" s="11"/>
      <c r="P112" s="31" t="s">
        <v>384</v>
      </c>
      <c r="Q112" s="31" t="s">
        <v>384</v>
      </c>
      <c r="R112" s="31" t="s">
        <v>384</v>
      </c>
      <c r="S112" s="31" t="s">
        <v>384</v>
      </c>
      <c r="T112" s="31" t="s">
        <v>384</v>
      </c>
      <c r="U112" s="31">
        <v>43117</v>
      </c>
      <c r="V112" s="31">
        <v>43402</v>
      </c>
      <c r="W112" s="31" t="s">
        <v>384</v>
      </c>
      <c r="X112" s="31">
        <v>43300</v>
      </c>
      <c r="Y112" s="31" t="s">
        <v>384</v>
      </c>
      <c r="Z112" s="31" t="s">
        <v>384</v>
      </c>
      <c r="AA112" s="31" t="s">
        <v>384</v>
      </c>
      <c r="AB112" s="31" t="s">
        <v>384</v>
      </c>
      <c r="AC112" s="31">
        <v>43322</v>
      </c>
      <c r="AD112" s="31">
        <v>43117</v>
      </c>
      <c r="AE112" s="31" t="s">
        <v>384</v>
      </c>
      <c r="AF112" s="31" t="s">
        <v>384</v>
      </c>
      <c r="AG112" s="31" t="s">
        <v>384</v>
      </c>
      <c r="AH112" s="31" t="s">
        <v>384</v>
      </c>
      <c r="AI112" s="31">
        <v>43529</v>
      </c>
      <c r="AJ112" s="31">
        <v>43529</v>
      </c>
      <c r="AK112" s="31" t="s">
        <v>384</v>
      </c>
      <c r="AL112" s="31">
        <v>43529</v>
      </c>
      <c r="AM112" s="31">
        <v>43529</v>
      </c>
      <c r="AN112" s="31" t="s">
        <v>384</v>
      </c>
      <c r="AO112" s="31">
        <v>43529</v>
      </c>
      <c r="AP112" s="31" t="s">
        <v>384</v>
      </c>
      <c r="AQ112" s="31">
        <v>43529</v>
      </c>
      <c r="AR112" s="31" t="s">
        <v>11484</v>
      </c>
      <c r="AS112" s="31" t="s">
        <v>11484</v>
      </c>
      <c r="AT112" s="31" t="s">
        <v>11484</v>
      </c>
      <c r="AU112" s="31" t="s">
        <v>11484</v>
      </c>
      <c r="AV112" s="31" t="s">
        <v>11484</v>
      </c>
      <c r="AW112" s="31" t="s">
        <v>384</v>
      </c>
      <c r="AX112" s="31" t="s">
        <v>11484</v>
      </c>
      <c r="AY112" s="31" t="s">
        <v>11484</v>
      </c>
      <c r="AZ112" s="31" t="s">
        <v>11484</v>
      </c>
      <c r="BA112" s="31" t="s">
        <v>11484</v>
      </c>
      <c r="BB112" s="31" t="s">
        <v>11484</v>
      </c>
      <c r="BC112" s="31" t="s">
        <v>11484</v>
      </c>
      <c r="BD112" s="31" t="s">
        <v>11484</v>
      </c>
      <c r="BE112" s="31" t="s">
        <v>384</v>
      </c>
      <c r="BF112" s="31"/>
      <c r="BG112" s="31" t="s">
        <v>384</v>
      </c>
      <c r="BH112" s="31" t="s">
        <v>11703</v>
      </c>
      <c r="BI112" s="31" t="s">
        <v>11703</v>
      </c>
      <c r="BJ112" s="31" t="s">
        <v>11703</v>
      </c>
      <c r="BK112" s="31" t="s">
        <v>11703</v>
      </c>
      <c r="BL112" s="31" t="s">
        <v>11703</v>
      </c>
      <c r="BM112" s="31" t="s">
        <v>384</v>
      </c>
      <c r="BN112" s="31" t="s">
        <v>11485</v>
      </c>
      <c r="BO112" s="31" t="s">
        <v>384</v>
      </c>
      <c r="BP112" s="31" t="s">
        <v>11485</v>
      </c>
    </row>
    <row r="113" spans="1:68" x14ac:dyDescent="0.35">
      <c r="A113" s="25" t="str">
        <f>LEFT(Table1[[#This Row],[Level]],2)&amp;"-"&amp;Table1[[#This Row],[Seq]]</f>
        <v>L2-103</v>
      </c>
      <c r="B113" s="9" t="s">
        <v>353</v>
      </c>
      <c r="C113" s="10">
        <f>IFERROR(IF(AND(Table1[[#This Row],[Level]]=B112,Table1[[#This Row],[Form Name]]=E112),C112,IF(Table1[[#This Row],[Level]]=B112,C112+1,1)),1)</f>
        <v>103</v>
      </c>
      <c r="D113" s="9" t="s">
        <v>376</v>
      </c>
      <c r="E113" s="9" t="s">
        <v>10596</v>
      </c>
      <c r="F113" s="9" t="s">
        <v>2632</v>
      </c>
      <c r="G113" s="9" t="s">
        <v>176</v>
      </c>
      <c r="H113" s="9"/>
      <c r="I113" s="9"/>
      <c r="J113" s="9"/>
      <c r="K113" s="7" t="str">
        <f>IFERROR(VLOOKUP(E113,'Data Owners'!G:H,2,0),VLOOKUP(D113,'Data Owners'!A:D,3,0))</f>
        <v>Jackie Soechting</v>
      </c>
      <c r="L113" s="30">
        <f t="shared" si="2"/>
        <v>43301</v>
      </c>
      <c r="M113" s="30" t="str">
        <f t="shared" si="3"/>
        <v>N/A</v>
      </c>
      <c r="N113" s="30"/>
      <c r="O113" s="17"/>
      <c r="P113" s="31" t="s">
        <v>384</v>
      </c>
      <c r="Q113" s="31" t="s">
        <v>384</v>
      </c>
      <c r="R113" s="31" t="s">
        <v>384</v>
      </c>
      <c r="S113" s="31" t="s">
        <v>384</v>
      </c>
      <c r="T113" s="31" t="s">
        <v>384</v>
      </c>
      <c r="U113" s="31" t="s">
        <v>384</v>
      </c>
      <c r="V113" s="31">
        <v>43301</v>
      </c>
      <c r="W113" s="31" t="s">
        <v>384</v>
      </c>
      <c r="X113" s="31" t="s">
        <v>384</v>
      </c>
      <c r="Y113" s="31" t="s">
        <v>384</v>
      </c>
      <c r="Z113" s="31" t="s">
        <v>384</v>
      </c>
      <c r="AA113" s="31" t="s">
        <v>384</v>
      </c>
      <c r="AB113" s="31" t="s">
        <v>384</v>
      </c>
      <c r="AC113" s="31" t="s">
        <v>384</v>
      </c>
      <c r="AD113" s="31" t="s">
        <v>384</v>
      </c>
      <c r="AE113" s="31" t="s">
        <v>384</v>
      </c>
      <c r="AF113" s="31" t="s">
        <v>384</v>
      </c>
      <c r="AG113" s="31" t="s">
        <v>384</v>
      </c>
      <c r="AH113" s="31" t="s">
        <v>384</v>
      </c>
      <c r="AI113" s="31" t="s">
        <v>384</v>
      </c>
      <c r="AJ113" s="31" t="s">
        <v>384</v>
      </c>
      <c r="AK113" s="31" t="s">
        <v>384</v>
      </c>
      <c r="AL113" s="31" t="s">
        <v>384</v>
      </c>
      <c r="AM113" s="31" t="s">
        <v>384</v>
      </c>
      <c r="AN113" s="31" t="s">
        <v>384</v>
      </c>
      <c r="AO113" s="31" t="s">
        <v>384</v>
      </c>
      <c r="AP113" s="31" t="s">
        <v>384</v>
      </c>
      <c r="AQ113" s="31" t="s">
        <v>384</v>
      </c>
      <c r="AR113" s="31" t="s">
        <v>384</v>
      </c>
      <c r="AS113" s="31" t="s">
        <v>384</v>
      </c>
      <c r="AT113" s="31" t="s">
        <v>384</v>
      </c>
      <c r="AU113" s="31" t="s">
        <v>384</v>
      </c>
      <c r="AV113" s="31" t="s">
        <v>384</v>
      </c>
      <c r="AW113" s="31" t="s">
        <v>384</v>
      </c>
      <c r="AX113" s="31" t="s">
        <v>384</v>
      </c>
      <c r="AY113" s="31" t="s">
        <v>384</v>
      </c>
      <c r="AZ113" s="31" t="s">
        <v>384</v>
      </c>
      <c r="BA113" s="31" t="s">
        <v>384</v>
      </c>
      <c r="BB113" s="31" t="s">
        <v>384</v>
      </c>
      <c r="BC113" s="31" t="s">
        <v>384</v>
      </c>
      <c r="BD113" s="31" t="s">
        <v>384</v>
      </c>
      <c r="BE113" s="31" t="s">
        <v>384</v>
      </c>
      <c r="BF113" s="31" t="s">
        <v>384</v>
      </c>
      <c r="BG113" s="31" t="s">
        <v>384</v>
      </c>
      <c r="BH113" s="31" t="s">
        <v>384</v>
      </c>
      <c r="BI113" s="31" t="s">
        <v>384</v>
      </c>
      <c r="BJ113" s="31" t="s">
        <v>384</v>
      </c>
      <c r="BK113" s="31" t="s">
        <v>384</v>
      </c>
      <c r="BL113" s="31" t="s">
        <v>384</v>
      </c>
      <c r="BM113" s="31"/>
      <c r="BN113" s="31">
        <v>43500</v>
      </c>
      <c r="BO113" s="31" t="s">
        <v>384</v>
      </c>
      <c r="BP113" s="31">
        <v>43500</v>
      </c>
    </row>
    <row r="114" spans="1:68" x14ac:dyDescent="0.35">
      <c r="A114" s="25" t="str">
        <f>LEFT(Table1[[#This Row],[Level]],2)&amp;"-"&amp;Table1[[#This Row],[Seq]]</f>
        <v>L2-104</v>
      </c>
      <c r="B114" s="9" t="s">
        <v>353</v>
      </c>
      <c r="C114" s="10">
        <f>IFERROR(IF(AND(Table1[[#This Row],[Level]]=B113,Table1[[#This Row],[Form Name]]=E113),C113,IF(Table1[[#This Row],[Level]]=B113,C113+1,1)),1)</f>
        <v>104</v>
      </c>
      <c r="D114" s="9" t="s">
        <v>377</v>
      </c>
      <c r="E114" s="9" t="s">
        <v>181</v>
      </c>
      <c r="F114" s="9" t="s">
        <v>4</v>
      </c>
      <c r="G114" s="9" t="s">
        <v>180</v>
      </c>
      <c r="H114" s="9" t="s">
        <v>20</v>
      </c>
      <c r="I114" s="9" t="s">
        <v>21</v>
      </c>
      <c r="J114" s="9" t="s">
        <v>22</v>
      </c>
      <c r="K114" s="7" t="str">
        <f>IFERROR(VLOOKUP(E114,'Data Owners'!G:H,2,0),VLOOKUP(D114,'Data Owners'!A:D,3,0))</f>
        <v>Brian Hutchins</v>
      </c>
      <c r="L114" s="30">
        <f t="shared" si="2"/>
        <v>43166</v>
      </c>
      <c r="M114" s="30">
        <f t="shared" si="3"/>
        <v>43166</v>
      </c>
      <c r="N114" s="30"/>
      <c r="O114" s="11"/>
      <c r="P114" s="31" t="s">
        <v>384</v>
      </c>
      <c r="Q114" s="31" t="s">
        <v>384</v>
      </c>
      <c r="R114" s="31" t="s">
        <v>384</v>
      </c>
      <c r="S114" s="31" t="s">
        <v>384</v>
      </c>
      <c r="T114" s="31" t="s">
        <v>384</v>
      </c>
      <c r="U114" s="31">
        <v>43117</v>
      </c>
      <c r="V114" s="31">
        <v>43166</v>
      </c>
      <c r="W114" s="31" t="s">
        <v>384</v>
      </c>
      <c r="X114" s="31" t="s">
        <v>384</v>
      </c>
      <c r="Y114" s="31" t="s">
        <v>384</v>
      </c>
      <c r="Z114" s="31" t="s">
        <v>384</v>
      </c>
      <c r="AA114" s="31" t="s">
        <v>384</v>
      </c>
      <c r="AB114" s="31" t="s">
        <v>384</v>
      </c>
      <c r="AC114" s="31">
        <v>43117</v>
      </c>
      <c r="AD114" s="31">
        <v>43117</v>
      </c>
      <c r="AE114" s="31" t="s">
        <v>384</v>
      </c>
      <c r="AF114" s="31">
        <v>43166</v>
      </c>
      <c r="AG114" s="31">
        <v>43166</v>
      </c>
      <c r="AH114" s="31" t="s">
        <v>384</v>
      </c>
      <c r="AI114" s="31">
        <v>43166</v>
      </c>
      <c r="AJ114" s="31">
        <v>43166</v>
      </c>
      <c r="AK114" s="31" t="s">
        <v>384</v>
      </c>
      <c r="AL114" s="31">
        <v>43166</v>
      </c>
      <c r="AM114" s="31">
        <v>43166</v>
      </c>
      <c r="AN114" s="31" t="s">
        <v>384</v>
      </c>
      <c r="AO114" s="31">
        <v>43166</v>
      </c>
      <c r="AP114" s="31" t="s">
        <v>384</v>
      </c>
      <c r="AQ114" s="31">
        <v>43166</v>
      </c>
      <c r="AR114" s="31">
        <v>43166</v>
      </c>
      <c r="AS114" s="31">
        <v>43166</v>
      </c>
      <c r="AT114" s="31">
        <v>43166</v>
      </c>
      <c r="AU114" s="31">
        <v>43166</v>
      </c>
      <c r="AV114" s="31">
        <v>43166</v>
      </c>
      <c r="AW114" s="31" t="s">
        <v>384</v>
      </c>
      <c r="AX114" s="31">
        <v>43166</v>
      </c>
      <c r="AY114" s="31" t="s">
        <v>11484</v>
      </c>
      <c r="AZ114" s="31" t="s">
        <v>11484</v>
      </c>
      <c r="BA114" s="31" t="s">
        <v>11484</v>
      </c>
      <c r="BB114" s="31" t="s">
        <v>11484</v>
      </c>
      <c r="BC114" s="31" t="s">
        <v>11484</v>
      </c>
      <c r="BD114" s="31" t="s">
        <v>11484</v>
      </c>
      <c r="BE114" s="31" t="s">
        <v>384</v>
      </c>
      <c r="BF114" s="31">
        <v>43166</v>
      </c>
      <c r="BG114" s="31" t="s">
        <v>384</v>
      </c>
      <c r="BH114" s="31">
        <v>43166</v>
      </c>
      <c r="BI114" s="31">
        <v>43166</v>
      </c>
      <c r="BJ114" s="31">
        <v>43166</v>
      </c>
      <c r="BK114" s="31">
        <v>43166</v>
      </c>
      <c r="BL114" s="31">
        <v>43166</v>
      </c>
      <c r="BM114" s="31"/>
      <c r="BN114" s="31">
        <f>Table1[[#This Row],[Seed:
Seed_BKK1]]</f>
        <v>43166</v>
      </c>
      <c r="BO114" s="31">
        <f>Table1[[#This Row],[Seed:
Seed_THQ1]]</f>
        <v>43166</v>
      </c>
      <c r="BP114" s="31">
        <f>Table1[[#This Row],[Seed:
Seed_SIN1]]</f>
        <v>43166</v>
      </c>
    </row>
    <row r="115" spans="1:68" x14ac:dyDescent="0.35">
      <c r="A115" s="25" t="str">
        <f>LEFT(Table1[[#This Row],[Level]],2)&amp;"-"&amp;Table1[[#This Row],[Seq]]</f>
        <v>L2-105</v>
      </c>
      <c r="B115" s="9" t="s">
        <v>353</v>
      </c>
      <c r="C115" s="10">
        <f>IFERROR(IF(AND(Table1[[#This Row],[Level]]=B114,Table1[[#This Row],[Form Name]]=E114),C114,IF(Table1[[#This Row],[Level]]=B114,C114+1,1)),1)</f>
        <v>105</v>
      </c>
      <c r="D115" s="9" t="s">
        <v>377</v>
      </c>
      <c r="E115" s="9" t="s">
        <v>182</v>
      </c>
      <c r="F115" s="9" t="s">
        <v>4</v>
      </c>
      <c r="G115" s="9" t="s">
        <v>180</v>
      </c>
      <c r="H115" s="9" t="s">
        <v>20</v>
      </c>
      <c r="I115" s="9" t="s">
        <v>21</v>
      </c>
      <c r="J115" s="9" t="s">
        <v>22</v>
      </c>
      <c r="K115" s="7" t="str">
        <f>IFERROR(VLOOKUP(E115,'Data Owners'!G:H,2,0),VLOOKUP(D115,'Data Owners'!A:D,3,0))</f>
        <v>Brian Hutchins</v>
      </c>
      <c r="L115" s="30">
        <f t="shared" si="2"/>
        <v>43165</v>
      </c>
      <c r="M115" s="30">
        <f t="shared" si="3"/>
        <v>43165</v>
      </c>
      <c r="N115" s="30"/>
      <c r="O115" s="11"/>
      <c r="P115" s="31" t="s">
        <v>384</v>
      </c>
      <c r="Q115" s="31" t="s">
        <v>384</v>
      </c>
      <c r="R115" s="31" t="s">
        <v>384</v>
      </c>
      <c r="S115" s="31" t="s">
        <v>384</v>
      </c>
      <c r="T115" s="31" t="s">
        <v>384</v>
      </c>
      <c r="U115" s="31">
        <v>43117</v>
      </c>
      <c r="V115" s="31">
        <v>43165</v>
      </c>
      <c r="W115" s="31" t="s">
        <v>384</v>
      </c>
      <c r="X115" s="31" t="s">
        <v>384</v>
      </c>
      <c r="Y115" s="31" t="s">
        <v>384</v>
      </c>
      <c r="Z115" s="31" t="s">
        <v>384</v>
      </c>
      <c r="AA115" s="31" t="s">
        <v>384</v>
      </c>
      <c r="AB115" s="31" t="s">
        <v>384</v>
      </c>
      <c r="AC115" s="31">
        <v>43117</v>
      </c>
      <c r="AD115" s="31">
        <v>43117</v>
      </c>
      <c r="AE115" s="31" t="s">
        <v>384</v>
      </c>
      <c r="AF115" s="31">
        <v>43165</v>
      </c>
      <c r="AG115" s="31">
        <v>43165</v>
      </c>
      <c r="AH115" s="31" t="s">
        <v>384</v>
      </c>
      <c r="AI115" s="31">
        <v>43165</v>
      </c>
      <c r="AJ115" s="31">
        <v>43165</v>
      </c>
      <c r="AK115" s="31" t="s">
        <v>384</v>
      </c>
      <c r="AL115" s="31">
        <v>43165</v>
      </c>
      <c r="AM115" s="31">
        <v>43165</v>
      </c>
      <c r="AN115" s="31" t="s">
        <v>384</v>
      </c>
      <c r="AO115" s="31">
        <v>43165</v>
      </c>
      <c r="AP115" s="31" t="s">
        <v>384</v>
      </c>
      <c r="AQ115" s="31">
        <v>43165</v>
      </c>
      <c r="AR115" s="31">
        <v>43165</v>
      </c>
      <c r="AS115" s="31">
        <v>43165</v>
      </c>
      <c r="AT115" s="31">
        <v>43165</v>
      </c>
      <c r="AU115" s="31">
        <v>43165</v>
      </c>
      <c r="AV115" s="31">
        <v>43165</v>
      </c>
      <c r="AW115" s="31" t="s">
        <v>384</v>
      </c>
      <c r="AX115" s="31">
        <v>43165</v>
      </c>
      <c r="AY115" s="31" t="s">
        <v>11484</v>
      </c>
      <c r="AZ115" s="31" t="s">
        <v>11484</v>
      </c>
      <c r="BA115" s="31" t="s">
        <v>11484</v>
      </c>
      <c r="BB115" s="31" t="s">
        <v>11484</v>
      </c>
      <c r="BC115" s="31" t="s">
        <v>11484</v>
      </c>
      <c r="BD115" s="31" t="s">
        <v>11484</v>
      </c>
      <c r="BE115" s="31" t="s">
        <v>384</v>
      </c>
      <c r="BF115" s="31">
        <v>43165</v>
      </c>
      <c r="BG115" s="31" t="s">
        <v>384</v>
      </c>
      <c r="BH115" s="31">
        <v>43165</v>
      </c>
      <c r="BI115" s="31">
        <v>43165</v>
      </c>
      <c r="BJ115" s="31">
        <v>43165</v>
      </c>
      <c r="BK115" s="31">
        <v>43165</v>
      </c>
      <c r="BL115" s="31">
        <v>43165</v>
      </c>
      <c r="BM115" s="31"/>
      <c r="BN115" s="31">
        <f>Table1[[#This Row],[Seed:
Seed_BKK1]]</f>
        <v>43165</v>
      </c>
      <c r="BO115" s="31">
        <f>Table1[[#This Row],[Seed:
Seed_THQ1]]</f>
        <v>43165</v>
      </c>
      <c r="BP115" s="31">
        <f>Table1[[#This Row],[Seed:
Seed_SIN1]]</f>
        <v>43165</v>
      </c>
    </row>
    <row r="116" spans="1:68" x14ac:dyDescent="0.35">
      <c r="A116" s="25" t="str">
        <f>LEFT(Table1[[#This Row],[Level]],2)&amp;"-"&amp;Table1[[#This Row],[Seq]]</f>
        <v>L2-106</v>
      </c>
      <c r="B116" s="9" t="s">
        <v>353</v>
      </c>
      <c r="C116" s="10">
        <f>IFERROR(IF(AND(Table1[[#This Row],[Level]]=B115,Table1[[#This Row],[Form Name]]=E115),C115,IF(Table1[[#This Row],[Level]]=B115,C115+1,1)),1)</f>
        <v>106</v>
      </c>
      <c r="D116" s="9" t="s">
        <v>377</v>
      </c>
      <c r="E116" s="9" t="s">
        <v>183</v>
      </c>
      <c r="F116" s="9" t="s">
        <v>4</v>
      </c>
      <c r="G116" s="9" t="s">
        <v>180</v>
      </c>
      <c r="H116" s="9" t="s">
        <v>20</v>
      </c>
      <c r="I116" s="9" t="s">
        <v>21</v>
      </c>
      <c r="J116" s="9" t="s">
        <v>22</v>
      </c>
      <c r="K116" s="7" t="str">
        <f>IFERROR(VLOOKUP(E116,'Data Owners'!G:H,2,0),VLOOKUP(D116,'Data Owners'!A:D,3,0))</f>
        <v>Brian Hutchins</v>
      </c>
      <c r="L116" s="30">
        <f t="shared" si="2"/>
        <v>43165</v>
      </c>
      <c r="M116" s="30">
        <f t="shared" si="3"/>
        <v>43165</v>
      </c>
      <c r="N116" s="30"/>
      <c r="O116" s="11"/>
      <c r="P116" s="31" t="s">
        <v>384</v>
      </c>
      <c r="Q116" s="31" t="s">
        <v>384</v>
      </c>
      <c r="R116" s="31" t="s">
        <v>384</v>
      </c>
      <c r="S116" s="31" t="s">
        <v>384</v>
      </c>
      <c r="T116" s="31" t="s">
        <v>384</v>
      </c>
      <c r="U116" s="31">
        <v>43117</v>
      </c>
      <c r="V116" s="31">
        <v>43165</v>
      </c>
      <c r="W116" s="31" t="s">
        <v>384</v>
      </c>
      <c r="X116" s="31" t="s">
        <v>384</v>
      </c>
      <c r="Y116" s="31" t="s">
        <v>384</v>
      </c>
      <c r="Z116" s="31" t="s">
        <v>384</v>
      </c>
      <c r="AA116" s="31" t="s">
        <v>384</v>
      </c>
      <c r="AB116" s="31" t="s">
        <v>384</v>
      </c>
      <c r="AC116" s="31">
        <v>43117</v>
      </c>
      <c r="AD116" s="31">
        <v>43117</v>
      </c>
      <c r="AE116" s="31" t="s">
        <v>384</v>
      </c>
      <c r="AF116" s="31">
        <v>43165</v>
      </c>
      <c r="AG116" s="31">
        <v>43165</v>
      </c>
      <c r="AH116" s="31" t="s">
        <v>384</v>
      </c>
      <c r="AI116" s="31">
        <v>43165</v>
      </c>
      <c r="AJ116" s="31">
        <v>43165</v>
      </c>
      <c r="AK116" s="31" t="s">
        <v>384</v>
      </c>
      <c r="AL116" s="31">
        <v>43165</v>
      </c>
      <c r="AM116" s="31">
        <v>43165</v>
      </c>
      <c r="AN116" s="31" t="s">
        <v>384</v>
      </c>
      <c r="AO116" s="31">
        <v>43165</v>
      </c>
      <c r="AP116" s="31" t="s">
        <v>384</v>
      </c>
      <c r="AQ116" s="31">
        <v>43165</v>
      </c>
      <c r="AR116" s="31">
        <v>43165</v>
      </c>
      <c r="AS116" s="31">
        <v>43165</v>
      </c>
      <c r="AT116" s="31">
        <v>43165</v>
      </c>
      <c r="AU116" s="31">
        <v>43165</v>
      </c>
      <c r="AV116" s="31">
        <v>43165</v>
      </c>
      <c r="AW116" s="31" t="s">
        <v>384</v>
      </c>
      <c r="AX116" s="31">
        <v>43165</v>
      </c>
      <c r="AY116" s="31" t="s">
        <v>11484</v>
      </c>
      <c r="AZ116" s="31" t="s">
        <v>11484</v>
      </c>
      <c r="BA116" s="31" t="s">
        <v>11484</v>
      </c>
      <c r="BB116" s="31" t="s">
        <v>11484</v>
      </c>
      <c r="BC116" s="31" t="s">
        <v>11484</v>
      </c>
      <c r="BD116" s="31" t="s">
        <v>11484</v>
      </c>
      <c r="BE116" s="31" t="s">
        <v>384</v>
      </c>
      <c r="BF116" s="31">
        <v>43165</v>
      </c>
      <c r="BG116" s="31" t="s">
        <v>384</v>
      </c>
      <c r="BH116" s="31">
        <v>43165</v>
      </c>
      <c r="BI116" s="31">
        <v>43165</v>
      </c>
      <c r="BJ116" s="31">
        <v>43165</v>
      </c>
      <c r="BK116" s="31">
        <v>43165</v>
      </c>
      <c r="BL116" s="31">
        <v>43165</v>
      </c>
      <c r="BM116" s="31"/>
      <c r="BN116" s="31">
        <f>Table1[[#This Row],[Seed:
Seed_BKK1]]</f>
        <v>43165</v>
      </c>
      <c r="BO116" s="31">
        <f>Table1[[#This Row],[Seed:
Seed_THQ1]]</f>
        <v>43165</v>
      </c>
      <c r="BP116" s="31">
        <f>Table1[[#This Row],[Seed:
Seed_SIN1]]</f>
        <v>43165</v>
      </c>
    </row>
    <row r="117" spans="1:68" x14ac:dyDescent="0.35">
      <c r="A117" s="25" t="str">
        <f>LEFT(Table1[[#This Row],[Level]],2)&amp;"-"&amp;Table1[[#This Row],[Seq]]</f>
        <v>L2-107</v>
      </c>
      <c r="B117" s="9" t="s">
        <v>353</v>
      </c>
      <c r="C117" s="10">
        <f>IFERROR(IF(AND(Table1[[#This Row],[Level]]=B116,Table1[[#This Row],[Form Name]]=E116),C116,IF(Table1[[#This Row],[Level]]=B116,C116+1,1)),1)</f>
        <v>107</v>
      </c>
      <c r="D117" s="9" t="s">
        <v>377</v>
      </c>
      <c r="E117" s="9" t="s">
        <v>184</v>
      </c>
      <c r="F117" s="9" t="s">
        <v>4</v>
      </c>
      <c r="G117" s="9" t="s">
        <v>180</v>
      </c>
      <c r="H117" s="9" t="s">
        <v>20</v>
      </c>
      <c r="I117" s="9" t="s">
        <v>21</v>
      </c>
      <c r="J117" s="9" t="s">
        <v>22</v>
      </c>
      <c r="K117" s="7" t="str">
        <f>IFERROR(VLOOKUP(E117,'Data Owners'!G:H,2,0),VLOOKUP(D117,'Data Owners'!A:D,3,0))</f>
        <v>Brian Hutchins</v>
      </c>
      <c r="L117" s="30">
        <f t="shared" si="2"/>
        <v>43166</v>
      </c>
      <c r="M117" s="30">
        <f t="shared" si="3"/>
        <v>43166</v>
      </c>
      <c r="N117" s="30"/>
      <c r="O117" s="11"/>
      <c r="P117" s="31" t="s">
        <v>384</v>
      </c>
      <c r="Q117" s="31" t="s">
        <v>384</v>
      </c>
      <c r="R117" s="31" t="s">
        <v>384</v>
      </c>
      <c r="S117" s="31" t="s">
        <v>384</v>
      </c>
      <c r="T117" s="31" t="s">
        <v>384</v>
      </c>
      <c r="U117" s="31">
        <v>43117</v>
      </c>
      <c r="V117" s="31">
        <v>43166</v>
      </c>
      <c r="W117" s="31" t="s">
        <v>384</v>
      </c>
      <c r="X117" s="31" t="s">
        <v>384</v>
      </c>
      <c r="Y117" s="31" t="s">
        <v>384</v>
      </c>
      <c r="Z117" s="31" t="s">
        <v>384</v>
      </c>
      <c r="AA117" s="31" t="s">
        <v>384</v>
      </c>
      <c r="AB117" s="31" t="s">
        <v>384</v>
      </c>
      <c r="AC117" s="31">
        <v>43117</v>
      </c>
      <c r="AD117" s="31">
        <v>43117</v>
      </c>
      <c r="AE117" s="31" t="s">
        <v>384</v>
      </c>
      <c r="AF117" s="31">
        <v>43166</v>
      </c>
      <c r="AG117" s="31">
        <v>43166</v>
      </c>
      <c r="AH117" s="31" t="s">
        <v>384</v>
      </c>
      <c r="AI117" s="31">
        <v>43166</v>
      </c>
      <c r="AJ117" s="31">
        <v>43166</v>
      </c>
      <c r="AK117" s="31" t="s">
        <v>384</v>
      </c>
      <c r="AL117" s="31">
        <v>43166</v>
      </c>
      <c r="AM117" s="31">
        <v>43166</v>
      </c>
      <c r="AN117" s="31" t="s">
        <v>384</v>
      </c>
      <c r="AO117" s="31">
        <v>43166</v>
      </c>
      <c r="AP117" s="31" t="s">
        <v>384</v>
      </c>
      <c r="AQ117" s="31">
        <v>43166</v>
      </c>
      <c r="AR117" s="31">
        <v>43166</v>
      </c>
      <c r="AS117" s="31">
        <v>43166</v>
      </c>
      <c r="AT117" s="31">
        <v>43166</v>
      </c>
      <c r="AU117" s="31">
        <v>43166</v>
      </c>
      <c r="AV117" s="31">
        <v>43166</v>
      </c>
      <c r="AW117" s="31" t="s">
        <v>384</v>
      </c>
      <c r="AX117" s="31">
        <v>43166</v>
      </c>
      <c r="AY117" s="31" t="s">
        <v>11484</v>
      </c>
      <c r="AZ117" s="31" t="s">
        <v>11484</v>
      </c>
      <c r="BA117" s="31" t="s">
        <v>11484</v>
      </c>
      <c r="BB117" s="31" t="s">
        <v>11484</v>
      </c>
      <c r="BC117" s="31" t="s">
        <v>11484</v>
      </c>
      <c r="BD117" s="31" t="s">
        <v>11484</v>
      </c>
      <c r="BE117" s="31" t="s">
        <v>384</v>
      </c>
      <c r="BF117" s="31">
        <v>43166</v>
      </c>
      <c r="BG117" s="31" t="s">
        <v>384</v>
      </c>
      <c r="BH117" s="31">
        <v>43166</v>
      </c>
      <c r="BI117" s="31">
        <v>43166</v>
      </c>
      <c r="BJ117" s="31">
        <v>43166</v>
      </c>
      <c r="BK117" s="31">
        <v>43166</v>
      </c>
      <c r="BL117" s="31">
        <v>43166</v>
      </c>
      <c r="BM117" s="31"/>
      <c r="BN117" s="31">
        <f>Table1[[#This Row],[Seed:
Seed_BKK1]]</f>
        <v>43166</v>
      </c>
      <c r="BO117" s="31">
        <f>Table1[[#This Row],[Seed:
Seed_THQ1]]</f>
        <v>43166</v>
      </c>
      <c r="BP117" s="31">
        <f>Table1[[#This Row],[Seed:
Seed_SIN1]]</f>
        <v>43166</v>
      </c>
    </row>
    <row r="118" spans="1:68" x14ac:dyDescent="0.35">
      <c r="A118" s="25" t="str">
        <f>LEFT(Table1[[#This Row],[Level]],2)&amp;"-"&amp;Table1[[#This Row],[Seq]]</f>
        <v>L2-108</v>
      </c>
      <c r="B118" s="9" t="s">
        <v>353</v>
      </c>
      <c r="C118" s="10">
        <f>IFERROR(IF(AND(Table1[[#This Row],[Level]]=B117,Table1[[#This Row],[Form Name]]=E117),C117,IF(Table1[[#This Row],[Level]]=B117,C117+1,1)),1)</f>
        <v>108</v>
      </c>
      <c r="D118" s="9" t="s">
        <v>377</v>
      </c>
      <c r="E118" s="9" t="s">
        <v>185</v>
      </c>
      <c r="F118" s="9" t="s">
        <v>4</v>
      </c>
      <c r="G118" s="9" t="s">
        <v>180</v>
      </c>
      <c r="H118" s="9" t="s">
        <v>20</v>
      </c>
      <c r="I118" s="9" t="s">
        <v>21</v>
      </c>
      <c r="J118" s="9" t="s">
        <v>22</v>
      </c>
      <c r="K118" s="7" t="str">
        <f>IFERROR(VLOOKUP(E118,'Data Owners'!G:H,2,0),VLOOKUP(D118,'Data Owners'!A:D,3,0))</f>
        <v>Brian Hutchins</v>
      </c>
      <c r="L118" s="30">
        <f t="shared" si="2"/>
        <v>43166</v>
      </c>
      <c r="M118" s="30">
        <f t="shared" si="3"/>
        <v>43166</v>
      </c>
      <c r="N118" s="30"/>
      <c r="O118" s="11"/>
      <c r="P118" s="31" t="s">
        <v>384</v>
      </c>
      <c r="Q118" s="31" t="s">
        <v>384</v>
      </c>
      <c r="R118" s="31" t="s">
        <v>384</v>
      </c>
      <c r="S118" s="31" t="s">
        <v>384</v>
      </c>
      <c r="T118" s="31" t="s">
        <v>384</v>
      </c>
      <c r="U118" s="31">
        <v>43117</v>
      </c>
      <c r="V118" s="31">
        <v>43166</v>
      </c>
      <c r="W118" s="31" t="s">
        <v>384</v>
      </c>
      <c r="X118" s="31" t="s">
        <v>384</v>
      </c>
      <c r="Y118" s="31" t="s">
        <v>384</v>
      </c>
      <c r="Z118" s="31" t="s">
        <v>384</v>
      </c>
      <c r="AA118" s="31" t="s">
        <v>384</v>
      </c>
      <c r="AB118" s="31" t="s">
        <v>384</v>
      </c>
      <c r="AC118" s="31">
        <v>43117</v>
      </c>
      <c r="AD118" s="31">
        <v>43117</v>
      </c>
      <c r="AE118" s="31" t="s">
        <v>384</v>
      </c>
      <c r="AF118" s="31">
        <v>43166</v>
      </c>
      <c r="AG118" s="31">
        <v>43166</v>
      </c>
      <c r="AH118" s="31" t="s">
        <v>384</v>
      </c>
      <c r="AI118" s="31">
        <v>43166</v>
      </c>
      <c r="AJ118" s="31">
        <v>43166</v>
      </c>
      <c r="AK118" s="31" t="s">
        <v>384</v>
      </c>
      <c r="AL118" s="31">
        <v>43166</v>
      </c>
      <c r="AM118" s="31">
        <v>43166</v>
      </c>
      <c r="AN118" s="31" t="s">
        <v>384</v>
      </c>
      <c r="AO118" s="31">
        <v>43166</v>
      </c>
      <c r="AP118" s="31" t="s">
        <v>384</v>
      </c>
      <c r="AQ118" s="31">
        <v>43166</v>
      </c>
      <c r="AR118" s="31">
        <v>43166</v>
      </c>
      <c r="AS118" s="31">
        <v>43166</v>
      </c>
      <c r="AT118" s="31">
        <v>43166</v>
      </c>
      <c r="AU118" s="31">
        <v>43166</v>
      </c>
      <c r="AV118" s="31">
        <v>43166</v>
      </c>
      <c r="AW118" s="31" t="s">
        <v>384</v>
      </c>
      <c r="AX118" s="31">
        <v>43166</v>
      </c>
      <c r="AY118" s="31" t="s">
        <v>11484</v>
      </c>
      <c r="AZ118" s="31" t="s">
        <v>11484</v>
      </c>
      <c r="BA118" s="31" t="s">
        <v>11484</v>
      </c>
      <c r="BB118" s="31" t="s">
        <v>11484</v>
      </c>
      <c r="BC118" s="31" t="s">
        <v>11484</v>
      </c>
      <c r="BD118" s="31" t="s">
        <v>11484</v>
      </c>
      <c r="BE118" s="31" t="s">
        <v>384</v>
      </c>
      <c r="BF118" s="31">
        <v>43166</v>
      </c>
      <c r="BG118" s="31" t="s">
        <v>384</v>
      </c>
      <c r="BH118" s="31">
        <v>43166</v>
      </c>
      <c r="BI118" s="31">
        <v>43166</v>
      </c>
      <c r="BJ118" s="31">
        <v>43166</v>
      </c>
      <c r="BK118" s="31">
        <v>43166</v>
      </c>
      <c r="BL118" s="31">
        <v>43166</v>
      </c>
      <c r="BM118" s="31"/>
      <c r="BN118" s="31">
        <f>Table1[[#This Row],[Seed:
Seed_BKK1]]</f>
        <v>43166</v>
      </c>
      <c r="BO118" s="31">
        <f>Table1[[#This Row],[Seed:
Seed_THQ1]]</f>
        <v>43166</v>
      </c>
      <c r="BP118" s="31">
        <f>Table1[[#This Row],[Seed:
Seed_SIN1]]</f>
        <v>43166</v>
      </c>
    </row>
    <row r="119" spans="1:68" x14ac:dyDescent="0.35">
      <c r="A119" s="25" t="str">
        <f>LEFT(Table1[[#This Row],[Level]],2)&amp;"-"&amp;Table1[[#This Row],[Seq]]</f>
        <v>L2-109</v>
      </c>
      <c r="B119" s="9" t="s">
        <v>353</v>
      </c>
      <c r="C119" s="10">
        <f>IFERROR(IF(AND(Table1[[#This Row],[Level]]=B118,Table1[[#This Row],[Form Name]]=E118),C118,IF(Table1[[#This Row],[Level]]=B118,C118+1,1)),1)</f>
        <v>109</v>
      </c>
      <c r="D119" s="9" t="s">
        <v>377</v>
      </c>
      <c r="E119" s="9" t="s">
        <v>186</v>
      </c>
      <c r="F119" s="9" t="s">
        <v>4</v>
      </c>
      <c r="G119" s="9" t="s">
        <v>180</v>
      </c>
      <c r="H119" s="9" t="s">
        <v>20</v>
      </c>
      <c r="I119" s="9" t="s">
        <v>21</v>
      </c>
      <c r="J119" s="9" t="s">
        <v>22</v>
      </c>
      <c r="K119" s="7" t="str">
        <f>IFERROR(VLOOKUP(E119,'Data Owners'!G:H,2,0),VLOOKUP(D119,'Data Owners'!A:D,3,0))</f>
        <v>Brian Hutchins</v>
      </c>
      <c r="L119" s="30">
        <f t="shared" si="2"/>
        <v>43165</v>
      </c>
      <c r="M119" s="30">
        <f t="shared" si="3"/>
        <v>43165</v>
      </c>
      <c r="N119" s="30"/>
      <c r="O119" s="11"/>
      <c r="P119" s="31" t="s">
        <v>384</v>
      </c>
      <c r="Q119" s="31" t="s">
        <v>384</v>
      </c>
      <c r="R119" s="31" t="s">
        <v>384</v>
      </c>
      <c r="S119" s="31" t="s">
        <v>384</v>
      </c>
      <c r="T119" s="31" t="s">
        <v>384</v>
      </c>
      <c r="U119" s="31">
        <v>43117</v>
      </c>
      <c r="V119" s="31">
        <v>43165</v>
      </c>
      <c r="W119" s="31" t="s">
        <v>384</v>
      </c>
      <c r="X119" s="31" t="s">
        <v>384</v>
      </c>
      <c r="Y119" s="31" t="s">
        <v>384</v>
      </c>
      <c r="Z119" s="31" t="s">
        <v>384</v>
      </c>
      <c r="AA119" s="31" t="s">
        <v>384</v>
      </c>
      <c r="AB119" s="31" t="s">
        <v>384</v>
      </c>
      <c r="AC119" s="31">
        <v>43117</v>
      </c>
      <c r="AD119" s="31">
        <v>43117</v>
      </c>
      <c r="AE119" s="31" t="s">
        <v>384</v>
      </c>
      <c r="AF119" s="31">
        <v>43165</v>
      </c>
      <c r="AG119" s="31">
        <v>43165</v>
      </c>
      <c r="AH119" s="31" t="s">
        <v>384</v>
      </c>
      <c r="AI119" s="31">
        <v>43165</v>
      </c>
      <c r="AJ119" s="31">
        <v>43165</v>
      </c>
      <c r="AK119" s="31" t="s">
        <v>384</v>
      </c>
      <c r="AL119" s="31">
        <v>43165</v>
      </c>
      <c r="AM119" s="31">
        <v>43165</v>
      </c>
      <c r="AN119" s="31" t="s">
        <v>384</v>
      </c>
      <c r="AO119" s="31">
        <v>43165</v>
      </c>
      <c r="AP119" s="31" t="s">
        <v>384</v>
      </c>
      <c r="AQ119" s="31">
        <v>43165</v>
      </c>
      <c r="AR119" s="31">
        <v>43165</v>
      </c>
      <c r="AS119" s="31">
        <v>43165</v>
      </c>
      <c r="AT119" s="31">
        <v>43165</v>
      </c>
      <c r="AU119" s="31">
        <v>43165</v>
      </c>
      <c r="AV119" s="31">
        <v>43165</v>
      </c>
      <c r="AW119" s="31" t="s">
        <v>384</v>
      </c>
      <c r="AX119" s="31">
        <v>43165</v>
      </c>
      <c r="AY119" s="31" t="s">
        <v>11484</v>
      </c>
      <c r="AZ119" s="31" t="s">
        <v>11484</v>
      </c>
      <c r="BA119" s="31" t="s">
        <v>11484</v>
      </c>
      <c r="BB119" s="31" t="s">
        <v>11484</v>
      </c>
      <c r="BC119" s="31" t="s">
        <v>11484</v>
      </c>
      <c r="BD119" s="31" t="s">
        <v>11484</v>
      </c>
      <c r="BE119" s="31" t="s">
        <v>384</v>
      </c>
      <c r="BF119" s="31">
        <v>43165</v>
      </c>
      <c r="BG119" s="31" t="s">
        <v>384</v>
      </c>
      <c r="BH119" s="31">
        <v>43165</v>
      </c>
      <c r="BI119" s="31">
        <v>43165</v>
      </c>
      <c r="BJ119" s="31">
        <v>43165</v>
      </c>
      <c r="BK119" s="31">
        <v>43165</v>
      </c>
      <c r="BL119" s="31">
        <v>43165</v>
      </c>
      <c r="BM119" s="31"/>
      <c r="BN119" s="31">
        <f>Table1[[#This Row],[Seed:
Seed_BKK1]]</f>
        <v>43165</v>
      </c>
      <c r="BO119" s="31">
        <f>Table1[[#This Row],[Seed:
Seed_THQ1]]</f>
        <v>43165</v>
      </c>
      <c r="BP119" s="31">
        <f>Table1[[#This Row],[Seed:
Seed_SIN1]]</f>
        <v>43165</v>
      </c>
    </row>
    <row r="120" spans="1:68" x14ac:dyDescent="0.35">
      <c r="A120" s="25" t="str">
        <f>LEFT(Table1[[#This Row],[Level]],2)&amp;"-"&amp;Table1[[#This Row],[Seq]]</f>
        <v>L2-110</v>
      </c>
      <c r="B120" s="9" t="s">
        <v>353</v>
      </c>
      <c r="C120" s="10">
        <f>IFERROR(IF(AND(Table1[[#This Row],[Level]]=B119,Table1[[#This Row],[Form Name]]=E119),C119,IF(Table1[[#This Row],[Level]]=B119,C119+1,1)),1)</f>
        <v>110</v>
      </c>
      <c r="D120" s="9" t="s">
        <v>377</v>
      </c>
      <c r="E120" s="9" t="s">
        <v>187</v>
      </c>
      <c r="F120" s="9" t="s">
        <v>4</v>
      </c>
      <c r="G120" s="9" t="s">
        <v>180</v>
      </c>
      <c r="H120" s="9" t="s">
        <v>20</v>
      </c>
      <c r="I120" s="9" t="s">
        <v>21</v>
      </c>
      <c r="J120" s="9" t="s">
        <v>22</v>
      </c>
      <c r="K120" s="7" t="str">
        <f>IFERROR(VLOOKUP(E120,'Data Owners'!G:H,2,0),VLOOKUP(D120,'Data Owners'!A:D,3,0))</f>
        <v>Brian Hutchins</v>
      </c>
      <c r="L120" s="30">
        <f t="shared" si="2"/>
        <v>43165</v>
      </c>
      <c r="M120" s="30">
        <f t="shared" si="3"/>
        <v>43165</v>
      </c>
      <c r="N120" s="30"/>
      <c r="O120" s="11"/>
      <c r="P120" s="31" t="s">
        <v>384</v>
      </c>
      <c r="Q120" s="31" t="s">
        <v>384</v>
      </c>
      <c r="R120" s="31" t="s">
        <v>384</v>
      </c>
      <c r="S120" s="31" t="s">
        <v>384</v>
      </c>
      <c r="T120" s="31" t="s">
        <v>384</v>
      </c>
      <c r="U120" s="31">
        <v>43117</v>
      </c>
      <c r="V120" s="31">
        <v>43165</v>
      </c>
      <c r="W120" s="31" t="s">
        <v>384</v>
      </c>
      <c r="X120" s="31" t="s">
        <v>384</v>
      </c>
      <c r="Y120" s="31" t="s">
        <v>384</v>
      </c>
      <c r="Z120" s="31" t="s">
        <v>384</v>
      </c>
      <c r="AA120" s="31" t="s">
        <v>384</v>
      </c>
      <c r="AB120" s="31" t="s">
        <v>384</v>
      </c>
      <c r="AC120" s="31">
        <v>43117</v>
      </c>
      <c r="AD120" s="31">
        <v>43117</v>
      </c>
      <c r="AE120" s="31" t="s">
        <v>384</v>
      </c>
      <c r="AF120" s="31">
        <v>43165</v>
      </c>
      <c r="AG120" s="31">
        <v>43165</v>
      </c>
      <c r="AH120" s="31" t="s">
        <v>384</v>
      </c>
      <c r="AI120" s="31">
        <v>43165</v>
      </c>
      <c r="AJ120" s="31">
        <v>43165</v>
      </c>
      <c r="AK120" s="31" t="s">
        <v>384</v>
      </c>
      <c r="AL120" s="31">
        <v>43165</v>
      </c>
      <c r="AM120" s="31">
        <v>43165</v>
      </c>
      <c r="AN120" s="31" t="s">
        <v>384</v>
      </c>
      <c r="AO120" s="31">
        <v>43165</v>
      </c>
      <c r="AP120" s="31" t="s">
        <v>384</v>
      </c>
      <c r="AQ120" s="31">
        <v>43165</v>
      </c>
      <c r="AR120" s="31">
        <v>43165</v>
      </c>
      <c r="AS120" s="31">
        <v>43165</v>
      </c>
      <c r="AT120" s="31">
        <v>43165</v>
      </c>
      <c r="AU120" s="31">
        <v>43165</v>
      </c>
      <c r="AV120" s="31">
        <v>43165</v>
      </c>
      <c r="AW120" s="31" t="s">
        <v>384</v>
      </c>
      <c r="AX120" s="31">
        <v>43165</v>
      </c>
      <c r="AY120" s="31" t="s">
        <v>11484</v>
      </c>
      <c r="AZ120" s="31" t="s">
        <v>11484</v>
      </c>
      <c r="BA120" s="31" t="s">
        <v>11484</v>
      </c>
      <c r="BB120" s="31" t="s">
        <v>11484</v>
      </c>
      <c r="BC120" s="31" t="s">
        <v>11484</v>
      </c>
      <c r="BD120" s="31" t="s">
        <v>11484</v>
      </c>
      <c r="BE120" s="31" t="s">
        <v>384</v>
      </c>
      <c r="BF120" s="31">
        <v>43165</v>
      </c>
      <c r="BG120" s="31" t="s">
        <v>384</v>
      </c>
      <c r="BH120" s="31">
        <v>43165</v>
      </c>
      <c r="BI120" s="31">
        <v>43165</v>
      </c>
      <c r="BJ120" s="31">
        <v>43165</v>
      </c>
      <c r="BK120" s="31">
        <v>43165</v>
      </c>
      <c r="BL120" s="31">
        <v>43165</v>
      </c>
      <c r="BM120" s="31"/>
      <c r="BN120" s="31">
        <f>Table1[[#This Row],[Seed:
Seed_BKK1]]</f>
        <v>43165</v>
      </c>
      <c r="BO120" s="31">
        <f>Table1[[#This Row],[Seed:
Seed_THQ1]]</f>
        <v>43165</v>
      </c>
      <c r="BP120" s="31">
        <f>Table1[[#This Row],[Seed:
Seed_SIN1]]</f>
        <v>43165</v>
      </c>
    </row>
    <row r="121" spans="1:68" x14ac:dyDescent="0.35">
      <c r="A121" s="25" t="str">
        <f>LEFT(Table1[[#This Row],[Level]],2)&amp;"-"&amp;Table1[[#This Row],[Seq]]</f>
        <v>L2-111</v>
      </c>
      <c r="B121" s="9" t="s">
        <v>353</v>
      </c>
      <c r="C121" s="10">
        <f>IFERROR(IF(AND(Table1[[#This Row],[Level]]=B120,Table1[[#This Row],[Form Name]]=E120),C120,IF(Table1[[#This Row],[Level]]=B120,C120+1,1)),1)</f>
        <v>111</v>
      </c>
      <c r="D121" s="9" t="s">
        <v>377</v>
      </c>
      <c r="E121" s="9" t="s">
        <v>188</v>
      </c>
      <c r="F121" s="9" t="s">
        <v>4</v>
      </c>
      <c r="G121" s="9" t="s">
        <v>180</v>
      </c>
      <c r="H121" s="9" t="s">
        <v>20</v>
      </c>
      <c r="I121" s="9" t="s">
        <v>21</v>
      </c>
      <c r="J121" s="9" t="s">
        <v>22</v>
      </c>
      <c r="K121" s="7" t="str">
        <f>IFERROR(VLOOKUP(E121,'Data Owners'!G:H,2,0),VLOOKUP(D121,'Data Owners'!A:D,3,0))</f>
        <v>Brian Hutchins</v>
      </c>
      <c r="L121" s="30">
        <f t="shared" si="2"/>
        <v>43165</v>
      </c>
      <c r="M121" s="30">
        <f t="shared" si="3"/>
        <v>43165</v>
      </c>
      <c r="N121" s="30"/>
      <c r="O121" s="11"/>
      <c r="P121" s="31" t="s">
        <v>384</v>
      </c>
      <c r="Q121" s="31" t="s">
        <v>384</v>
      </c>
      <c r="R121" s="31" t="s">
        <v>384</v>
      </c>
      <c r="S121" s="31" t="s">
        <v>384</v>
      </c>
      <c r="T121" s="31" t="s">
        <v>384</v>
      </c>
      <c r="U121" s="31">
        <v>43117</v>
      </c>
      <c r="V121" s="31">
        <v>43165</v>
      </c>
      <c r="W121" s="31" t="s">
        <v>384</v>
      </c>
      <c r="X121" s="31" t="s">
        <v>384</v>
      </c>
      <c r="Y121" s="31" t="s">
        <v>384</v>
      </c>
      <c r="Z121" s="31" t="s">
        <v>384</v>
      </c>
      <c r="AA121" s="31" t="s">
        <v>384</v>
      </c>
      <c r="AB121" s="31" t="s">
        <v>384</v>
      </c>
      <c r="AC121" s="31">
        <v>43117</v>
      </c>
      <c r="AD121" s="31">
        <v>43117</v>
      </c>
      <c r="AE121" s="31" t="s">
        <v>384</v>
      </c>
      <c r="AF121" s="31">
        <v>43165</v>
      </c>
      <c r="AG121" s="31">
        <v>43165</v>
      </c>
      <c r="AH121" s="31" t="s">
        <v>384</v>
      </c>
      <c r="AI121" s="31">
        <v>43165</v>
      </c>
      <c r="AJ121" s="31">
        <v>43165</v>
      </c>
      <c r="AK121" s="31" t="s">
        <v>384</v>
      </c>
      <c r="AL121" s="31">
        <v>43165</v>
      </c>
      <c r="AM121" s="31">
        <v>43165</v>
      </c>
      <c r="AN121" s="31" t="s">
        <v>384</v>
      </c>
      <c r="AO121" s="31">
        <v>43165</v>
      </c>
      <c r="AP121" s="31" t="s">
        <v>384</v>
      </c>
      <c r="AQ121" s="31">
        <v>43165</v>
      </c>
      <c r="AR121" s="31">
        <v>43165</v>
      </c>
      <c r="AS121" s="31">
        <v>43165</v>
      </c>
      <c r="AT121" s="31">
        <v>43165</v>
      </c>
      <c r="AU121" s="31">
        <v>43165</v>
      </c>
      <c r="AV121" s="31">
        <v>43165</v>
      </c>
      <c r="AW121" s="31" t="s">
        <v>384</v>
      </c>
      <c r="AX121" s="31">
        <v>43165</v>
      </c>
      <c r="AY121" s="31" t="s">
        <v>11484</v>
      </c>
      <c r="AZ121" s="31" t="s">
        <v>11484</v>
      </c>
      <c r="BA121" s="31" t="s">
        <v>11484</v>
      </c>
      <c r="BB121" s="31" t="s">
        <v>11484</v>
      </c>
      <c r="BC121" s="31" t="s">
        <v>11484</v>
      </c>
      <c r="BD121" s="31" t="s">
        <v>11484</v>
      </c>
      <c r="BE121" s="31" t="s">
        <v>384</v>
      </c>
      <c r="BF121" s="31">
        <v>43165</v>
      </c>
      <c r="BG121" s="31" t="s">
        <v>384</v>
      </c>
      <c r="BH121" s="31">
        <v>43165</v>
      </c>
      <c r="BI121" s="31">
        <v>43165</v>
      </c>
      <c r="BJ121" s="31">
        <v>43165</v>
      </c>
      <c r="BK121" s="31">
        <v>43165</v>
      </c>
      <c r="BL121" s="31">
        <v>43165</v>
      </c>
      <c r="BM121" s="31"/>
      <c r="BN121" s="31">
        <f>Table1[[#This Row],[Seed:
Seed_BKK1]]</f>
        <v>43165</v>
      </c>
      <c r="BO121" s="31">
        <f>Table1[[#This Row],[Seed:
Seed_THQ1]]</f>
        <v>43165</v>
      </c>
      <c r="BP121" s="31">
        <f>Table1[[#This Row],[Seed:
Seed_SIN1]]</f>
        <v>43165</v>
      </c>
    </row>
    <row r="122" spans="1:68" x14ac:dyDescent="0.35">
      <c r="A122" s="25" t="str">
        <f>LEFT(Table1[[#This Row],[Level]],2)&amp;"-"&amp;Table1[[#This Row],[Seq]]</f>
        <v>L2-112</v>
      </c>
      <c r="B122" s="9" t="s">
        <v>353</v>
      </c>
      <c r="C122" s="10">
        <f>IFERROR(IF(AND(Table1[[#This Row],[Level]]=B121,Table1[[#This Row],[Form Name]]=E121),C121,IF(Table1[[#This Row],[Level]]=B121,C121+1,1)),1)</f>
        <v>112</v>
      </c>
      <c r="D122" s="9" t="s">
        <v>377</v>
      </c>
      <c r="E122" s="9" t="s">
        <v>189</v>
      </c>
      <c r="F122" s="9" t="s">
        <v>4</v>
      </c>
      <c r="G122" s="9" t="s">
        <v>180</v>
      </c>
      <c r="H122" s="9" t="s">
        <v>20</v>
      </c>
      <c r="I122" s="9" t="s">
        <v>21</v>
      </c>
      <c r="J122" s="9" t="s">
        <v>22</v>
      </c>
      <c r="K122" s="7" t="str">
        <f>IFERROR(VLOOKUP(E122,'Data Owners'!G:H,2,0),VLOOKUP(D122,'Data Owners'!A:D,3,0))</f>
        <v>Brian Hutchins</v>
      </c>
      <c r="L122" s="30">
        <f t="shared" si="2"/>
        <v>43166</v>
      </c>
      <c r="M122" s="30">
        <f t="shared" si="3"/>
        <v>43166</v>
      </c>
      <c r="N122" s="30"/>
      <c r="O122" s="11"/>
      <c r="P122" s="31" t="s">
        <v>384</v>
      </c>
      <c r="Q122" s="31" t="s">
        <v>384</v>
      </c>
      <c r="R122" s="31" t="s">
        <v>384</v>
      </c>
      <c r="S122" s="31" t="s">
        <v>384</v>
      </c>
      <c r="T122" s="31" t="s">
        <v>384</v>
      </c>
      <c r="U122" s="31">
        <v>43117</v>
      </c>
      <c r="V122" s="31">
        <v>43166</v>
      </c>
      <c r="W122" s="31" t="s">
        <v>384</v>
      </c>
      <c r="X122" s="31" t="s">
        <v>384</v>
      </c>
      <c r="Y122" s="31" t="s">
        <v>384</v>
      </c>
      <c r="Z122" s="31" t="s">
        <v>384</v>
      </c>
      <c r="AA122" s="31" t="s">
        <v>384</v>
      </c>
      <c r="AB122" s="31" t="s">
        <v>384</v>
      </c>
      <c r="AC122" s="31">
        <v>43117</v>
      </c>
      <c r="AD122" s="31">
        <v>43117</v>
      </c>
      <c r="AE122" s="31" t="s">
        <v>384</v>
      </c>
      <c r="AF122" s="31">
        <v>43166</v>
      </c>
      <c r="AG122" s="31">
        <v>43166</v>
      </c>
      <c r="AH122" s="31" t="s">
        <v>384</v>
      </c>
      <c r="AI122" s="31">
        <v>43166</v>
      </c>
      <c r="AJ122" s="31">
        <v>43166</v>
      </c>
      <c r="AK122" s="31" t="s">
        <v>384</v>
      </c>
      <c r="AL122" s="31">
        <v>43166</v>
      </c>
      <c r="AM122" s="31">
        <v>43166</v>
      </c>
      <c r="AN122" s="31" t="s">
        <v>384</v>
      </c>
      <c r="AO122" s="31">
        <v>43166</v>
      </c>
      <c r="AP122" s="31" t="s">
        <v>384</v>
      </c>
      <c r="AQ122" s="31">
        <v>43166</v>
      </c>
      <c r="AR122" s="31">
        <v>43166</v>
      </c>
      <c r="AS122" s="31">
        <v>43166</v>
      </c>
      <c r="AT122" s="31">
        <v>43166</v>
      </c>
      <c r="AU122" s="31">
        <v>43166</v>
      </c>
      <c r="AV122" s="31">
        <v>43166</v>
      </c>
      <c r="AW122" s="31" t="s">
        <v>384</v>
      </c>
      <c r="AX122" s="31">
        <v>43166</v>
      </c>
      <c r="AY122" s="31" t="s">
        <v>11484</v>
      </c>
      <c r="AZ122" s="31" t="s">
        <v>11484</v>
      </c>
      <c r="BA122" s="31" t="s">
        <v>11484</v>
      </c>
      <c r="BB122" s="31" t="s">
        <v>11484</v>
      </c>
      <c r="BC122" s="31" t="s">
        <v>11484</v>
      </c>
      <c r="BD122" s="31" t="s">
        <v>11484</v>
      </c>
      <c r="BE122" s="31" t="s">
        <v>384</v>
      </c>
      <c r="BF122" s="31">
        <v>43166</v>
      </c>
      <c r="BG122" s="31" t="s">
        <v>384</v>
      </c>
      <c r="BH122" s="31">
        <v>43166</v>
      </c>
      <c r="BI122" s="31">
        <v>43166</v>
      </c>
      <c r="BJ122" s="31">
        <v>43166</v>
      </c>
      <c r="BK122" s="31">
        <v>43166</v>
      </c>
      <c r="BL122" s="31">
        <v>43166</v>
      </c>
      <c r="BM122" s="31"/>
      <c r="BN122" s="31">
        <f>Table1[[#This Row],[Seed:
Seed_BKK1]]</f>
        <v>43166</v>
      </c>
      <c r="BO122" s="31">
        <f>Table1[[#This Row],[Seed:
Seed_THQ1]]</f>
        <v>43166</v>
      </c>
      <c r="BP122" s="31">
        <f>Table1[[#This Row],[Seed:
Seed_SIN1]]</f>
        <v>43166</v>
      </c>
    </row>
    <row r="123" spans="1:68" x14ac:dyDescent="0.35">
      <c r="A123" s="25" t="str">
        <f>LEFT(Table1[[#This Row],[Level]],2)&amp;"-"&amp;Table1[[#This Row],[Seq]]</f>
        <v>L2-113</v>
      </c>
      <c r="B123" s="9" t="s">
        <v>353</v>
      </c>
      <c r="C123" s="10">
        <f>IFERROR(IF(AND(Table1[[#This Row],[Level]]=B122,Table1[[#This Row],[Form Name]]=E122),C122,IF(Table1[[#This Row],[Level]]=B122,C122+1,1)),1)</f>
        <v>113</v>
      </c>
      <c r="D123" s="9" t="s">
        <v>377</v>
      </c>
      <c r="E123" s="9" t="s">
        <v>190</v>
      </c>
      <c r="F123" s="9" t="s">
        <v>4</v>
      </c>
      <c r="G123" s="9" t="s">
        <v>180</v>
      </c>
      <c r="H123" s="9" t="s">
        <v>20</v>
      </c>
      <c r="I123" s="9" t="s">
        <v>21</v>
      </c>
      <c r="J123" s="9" t="s">
        <v>22</v>
      </c>
      <c r="K123" s="7" t="str">
        <f>IFERROR(VLOOKUP(E123,'Data Owners'!G:H,2,0),VLOOKUP(D123,'Data Owners'!A:D,3,0))</f>
        <v>Brian Hutchins</v>
      </c>
      <c r="L123" s="30">
        <f t="shared" si="2"/>
        <v>43430</v>
      </c>
      <c r="M123" s="30">
        <f t="shared" si="3"/>
        <v>43166</v>
      </c>
      <c r="N123" s="30"/>
      <c r="O123" s="11"/>
      <c r="P123" s="31" t="s">
        <v>384</v>
      </c>
      <c r="Q123" s="31" t="s">
        <v>384</v>
      </c>
      <c r="R123" s="31" t="s">
        <v>384</v>
      </c>
      <c r="S123" s="31" t="s">
        <v>384</v>
      </c>
      <c r="T123" s="31" t="s">
        <v>384</v>
      </c>
      <c r="U123" s="31">
        <v>43117</v>
      </c>
      <c r="V123" s="31">
        <v>43166</v>
      </c>
      <c r="W123" s="31" t="s">
        <v>384</v>
      </c>
      <c r="X123" s="31" t="s">
        <v>384</v>
      </c>
      <c r="Y123" s="31" t="s">
        <v>384</v>
      </c>
      <c r="Z123" s="31" t="s">
        <v>384</v>
      </c>
      <c r="AA123" s="31" t="s">
        <v>384</v>
      </c>
      <c r="AB123" s="31" t="s">
        <v>384</v>
      </c>
      <c r="AC123" s="31">
        <v>43117</v>
      </c>
      <c r="AD123" s="31">
        <v>43430</v>
      </c>
      <c r="AE123" s="31" t="s">
        <v>384</v>
      </c>
      <c r="AF123" s="31">
        <v>43166</v>
      </c>
      <c r="AG123" s="31">
        <v>43166</v>
      </c>
      <c r="AH123" s="31" t="s">
        <v>384</v>
      </c>
      <c r="AI123" s="31">
        <v>43166</v>
      </c>
      <c r="AJ123" s="31">
        <v>43166</v>
      </c>
      <c r="AK123" s="31" t="s">
        <v>384</v>
      </c>
      <c r="AL123" s="31">
        <v>43166</v>
      </c>
      <c r="AM123" s="31">
        <v>43166</v>
      </c>
      <c r="AN123" s="31" t="s">
        <v>384</v>
      </c>
      <c r="AO123" s="31">
        <v>43166</v>
      </c>
      <c r="AP123" s="31" t="s">
        <v>384</v>
      </c>
      <c r="AQ123" s="31">
        <v>43166</v>
      </c>
      <c r="AR123" s="31">
        <v>43166</v>
      </c>
      <c r="AS123" s="31">
        <v>43166</v>
      </c>
      <c r="AT123" s="31">
        <v>43166</v>
      </c>
      <c r="AU123" s="31">
        <v>43166</v>
      </c>
      <c r="AV123" s="31">
        <v>43166</v>
      </c>
      <c r="AW123" s="31" t="s">
        <v>384</v>
      </c>
      <c r="AX123" s="31">
        <v>43166</v>
      </c>
      <c r="AY123" s="31" t="s">
        <v>11484</v>
      </c>
      <c r="AZ123" s="31" t="s">
        <v>11484</v>
      </c>
      <c r="BA123" s="31" t="s">
        <v>11484</v>
      </c>
      <c r="BB123" s="31" t="s">
        <v>11484</v>
      </c>
      <c r="BC123" s="31" t="s">
        <v>11484</v>
      </c>
      <c r="BD123" s="31" t="s">
        <v>11484</v>
      </c>
      <c r="BE123" s="31" t="s">
        <v>384</v>
      </c>
      <c r="BF123" s="31">
        <v>43166</v>
      </c>
      <c r="BG123" s="31" t="s">
        <v>384</v>
      </c>
      <c r="BH123" s="31">
        <v>43166</v>
      </c>
      <c r="BI123" s="31">
        <v>43166</v>
      </c>
      <c r="BJ123" s="31">
        <v>43166</v>
      </c>
      <c r="BK123" s="31">
        <v>43166</v>
      </c>
      <c r="BL123" s="31">
        <v>43166</v>
      </c>
      <c r="BM123" s="31"/>
      <c r="BN123" s="31">
        <f>Table1[[#This Row],[Seed:
Seed_BKK1]]</f>
        <v>43166</v>
      </c>
      <c r="BO123" s="31">
        <f>Table1[[#This Row],[Seed:
Seed_THQ1]]</f>
        <v>43166</v>
      </c>
      <c r="BP123" s="31">
        <f>Table1[[#This Row],[Seed:
Seed_SIN1]]</f>
        <v>43166</v>
      </c>
    </row>
    <row r="124" spans="1:68" x14ac:dyDescent="0.35">
      <c r="A124" s="25" t="str">
        <f>LEFT(Table1[[#This Row],[Level]],2)&amp;"-"&amp;Table1[[#This Row],[Seq]]</f>
        <v>L2-114</v>
      </c>
      <c r="B124" s="9" t="s">
        <v>353</v>
      </c>
      <c r="C124" s="10">
        <f>IFERROR(IF(AND(Table1[[#This Row],[Level]]=B123,Table1[[#This Row],[Form Name]]=E123),C123,IF(Table1[[#This Row],[Level]]=B123,C123+1,1)),1)</f>
        <v>114</v>
      </c>
      <c r="D124" s="9" t="s">
        <v>377</v>
      </c>
      <c r="E124" s="9" t="s">
        <v>191</v>
      </c>
      <c r="F124" s="9" t="s">
        <v>4</v>
      </c>
      <c r="G124" s="9" t="s">
        <v>180</v>
      </c>
      <c r="H124" s="9" t="s">
        <v>20</v>
      </c>
      <c r="I124" s="9" t="s">
        <v>21</v>
      </c>
      <c r="J124" s="9" t="s">
        <v>22</v>
      </c>
      <c r="K124" s="7" t="str">
        <f>IFERROR(VLOOKUP(E124,'Data Owners'!G:H,2,0),VLOOKUP(D124,'Data Owners'!A:D,3,0))</f>
        <v>Brian Hutchins</v>
      </c>
      <c r="L124" s="30">
        <f t="shared" si="2"/>
        <v>43172</v>
      </c>
      <c r="M124" s="30">
        <f t="shared" si="3"/>
        <v>43166</v>
      </c>
      <c r="N124" s="30"/>
      <c r="O124" s="11"/>
      <c r="P124" s="31" t="s">
        <v>384</v>
      </c>
      <c r="Q124" s="31" t="s">
        <v>384</v>
      </c>
      <c r="R124" s="31" t="s">
        <v>384</v>
      </c>
      <c r="S124" s="31" t="s">
        <v>384</v>
      </c>
      <c r="T124" s="31">
        <v>43117</v>
      </c>
      <c r="U124" s="31">
        <v>43117</v>
      </c>
      <c r="V124" s="31">
        <v>43166</v>
      </c>
      <c r="W124" s="31">
        <v>43117</v>
      </c>
      <c r="X124" s="31">
        <v>43117</v>
      </c>
      <c r="Y124" s="31">
        <v>43172</v>
      </c>
      <c r="Z124" s="31">
        <v>43172</v>
      </c>
      <c r="AA124" s="31">
        <v>43172</v>
      </c>
      <c r="AB124" s="31">
        <v>43172</v>
      </c>
      <c r="AC124" s="31">
        <v>43117</v>
      </c>
      <c r="AD124" s="31">
        <v>43117</v>
      </c>
      <c r="AE124" s="31" t="s">
        <v>384</v>
      </c>
      <c r="AF124" s="31">
        <v>43166</v>
      </c>
      <c r="AG124" s="31">
        <v>43166</v>
      </c>
      <c r="AH124" s="31" t="s">
        <v>384</v>
      </c>
      <c r="AI124" s="31">
        <v>43166</v>
      </c>
      <c r="AJ124" s="31">
        <v>43166</v>
      </c>
      <c r="AK124" s="31" t="s">
        <v>384</v>
      </c>
      <c r="AL124" s="31">
        <v>43166</v>
      </c>
      <c r="AM124" s="31">
        <v>43166</v>
      </c>
      <c r="AN124" s="31" t="s">
        <v>384</v>
      </c>
      <c r="AO124" s="31">
        <v>43166</v>
      </c>
      <c r="AP124" s="31" t="s">
        <v>384</v>
      </c>
      <c r="AQ124" s="31">
        <v>43166</v>
      </c>
      <c r="AR124" s="31">
        <v>43166</v>
      </c>
      <c r="AS124" s="31">
        <v>43166</v>
      </c>
      <c r="AT124" s="31">
        <v>43166</v>
      </c>
      <c r="AU124" s="31">
        <v>43166</v>
      </c>
      <c r="AV124" s="31">
        <v>43166</v>
      </c>
      <c r="AW124" s="31" t="s">
        <v>384</v>
      </c>
      <c r="AX124" s="31">
        <v>43166</v>
      </c>
      <c r="AY124" s="31" t="s">
        <v>11484</v>
      </c>
      <c r="AZ124" s="31" t="s">
        <v>11484</v>
      </c>
      <c r="BA124" s="31" t="s">
        <v>11484</v>
      </c>
      <c r="BB124" s="31" t="s">
        <v>11484</v>
      </c>
      <c r="BC124" s="31" t="s">
        <v>11484</v>
      </c>
      <c r="BD124" s="31" t="s">
        <v>11484</v>
      </c>
      <c r="BE124" s="31" t="s">
        <v>384</v>
      </c>
      <c r="BF124" s="31">
        <v>43166</v>
      </c>
      <c r="BG124" s="31">
        <v>43117</v>
      </c>
      <c r="BH124" s="31">
        <v>43166</v>
      </c>
      <c r="BI124" s="31">
        <v>43166</v>
      </c>
      <c r="BJ124" s="31">
        <v>43166</v>
      </c>
      <c r="BK124" s="31">
        <v>43166</v>
      </c>
      <c r="BL124" s="31">
        <v>43166</v>
      </c>
      <c r="BM124" s="31"/>
      <c r="BN124" s="31">
        <f>Table1[[#This Row],[Seed:
Seed_BKK1]]</f>
        <v>43166</v>
      </c>
      <c r="BO124" s="31">
        <f>Table1[[#This Row],[Seed:
Seed_THQ1]]</f>
        <v>43166</v>
      </c>
      <c r="BP124" s="31">
        <f>Table1[[#This Row],[Seed:
Seed_SIN1]]</f>
        <v>43166</v>
      </c>
    </row>
    <row r="125" spans="1:68" x14ac:dyDescent="0.35">
      <c r="A125" s="25" t="str">
        <f>LEFT(Table1[[#This Row],[Level]],2)&amp;"-"&amp;Table1[[#This Row],[Seq]]</f>
        <v>L2-115</v>
      </c>
      <c r="B125" s="9" t="s">
        <v>353</v>
      </c>
      <c r="C125" s="10">
        <f>IFERROR(IF(AND(Table1[[#This Row],[Level]]=B124,Table1[[#This Row],[Form Name]]=E124),C124,IF(Table1[[#This Row],[Level]]=B124,C124+1,1)),1)</f>
        <v>115</v>
      </c>
      <c r="D125" s="9" t="s">
        <v>377</v>
      </c>
      <c r="E125" s="9" t="s">
        <v>192</v>
      </c>
      <c r="F125" s="9" t="s">
        <v>4</v>
      </c>
      <c r="G125" s="9" t="s">
        <v>180</v>
      </c>
      <c r="H125" s="9" t="s">
        <v>20</v>
      </c>
      <c r="I125" s="9" t="s">
        <v>21</v>
      </c>
      <c r="J125" s="9" t="s">
        <v>22</v>
      </c>
      <c r="K125" s="7" t="str">
        <f>IFERROR(VLOOKUP(E125,'Data Owners'!G:H,2,0),VLOOKUP(D125,'Data Owners'!A:D,3,0))</f>
        <v>Brian Hutchins</v>
      </c>
      <c r="L125" s="30">
        <f t="shared" si="2"/>
        <v>43165</v>
      </c>
      <c r="M125" s="30">
        <f t="shared" si="3"/>
        <v>43165</v>
      </c>
      <c r="N125" s="30"/>
      <c r="O125" s="11"/>
      <c r="P125" s="31" t="s">
        <v>384</v>
      </c>
      <c r="Q125" s="31" t="s">
        <v>384</v>
      </c>
      <c r="R125" s="31" t="s">
        <v>384</v>
      </c>
      <c r="S125" s="31" t="s">
        <v>384</v>
      </c>
      <c r="T125" s="31" t="s">
        <v>384</v>
      </c>
      <c r="U125" s="31">
        <v>43117</v>
      </c>
      <c r="V125" s="31">
        <v>43165</v>
      </c>
      <c r="W125" s="31" t="s">
        <v>384</v>
      </c>
      <c r="X125" s="31" t="s">
        <v>384</v>
      </c>
      <c r="Y125" s="31" t="s">
        <v>384</v>
      </c>
      <c r="Z125" s="31" t="s">
        <v>384</v>
      </c>
      <c r="AA125" s="31" t="s">
        <v>384</v>
      </c>
      <c r="AB125" s="31" t="s">
        <v>384</v>
      </c>
      <c r="AC125" s="31">
        <v>43117</v>
      </c>
      <c r="AD125" s="31">
        <v>43117</v>
      </c>
      <c r="AE125" s="31" t="s">
        <v>384</v>
      </c>
      <c r="AF125" s="31">
        <v>43165</v>
      </c>
      <c r="AG125" s="31">
        <v>43165</v>
      </c>
      <c r="AH125" s="31" t="s">
        <v>384</v>
      </c>
      <c r="AI125" s="31">
        <v>43165</v>
      </c>
      <c r="AJ125" s="31">
        <v>43165</v>
      </c>
      <c r="AK125" s="31" t="s">
        <v>384</v>
      </c>
      <c r="AL125" s="31">
        <v>43165</v>
      </c>
      <c r="AM125" s="31">
        <v>43165</v>
      </c>
      <c r="AN125" s="31" t="s">
        <v>384</v>
      </c>
      <c r="AO125" s="31">
        <v>43165</v>
      </c>
      <c r="AP125" s="31" t="s">
        <v>384</v>
      </c>
      <c r="AQ125" s="31">
        <v>43165</v>
      </c>
      <c r="AR125" s="31">
        <v>43165</v>
      </c>
      <c r="AS125" s="31">
        <v>43165</v>
      </c>
      <c r="AT125" s="31">
        <v>43165</v>
      </c>
      <c r="AU125" s="31">
        <v>43165</v>
      </c>
      <c r="AV125" s="31">
        <v>43165</v>
      </c>
      <c r="AW125" s="31" t="s">
        <v>384</v>
      </c>
      <c r="AX125" s="31">
        <v>43165</v>
      </c>
      <c r="AY125" s="31" t="s">
        <v>11484</v>
      </c>
      <c r="AZ125" s="31" t="s">
        <v>11484</v>
      </c>
      <c r="BA125" s="31" t="s">
        <v>11484</v>
      </c>
      <c r="BB125" s="31" t="s">
        <v>11484</v>
      </c>
      <c r="BC125" s="31" t="s">
        <v>11484</v>
      </c>
      <c r="BD125" s="31" t="s">
        <v>11484</v>
      </c>
      <c r="BE125" s="31" t="s">
        <v>384</v>
      </c>
      <c r="BF125" s="31">
        <v>43165</v>
      </c>
      <c r="BG125" s="31" t="s">
        <v>384</v>
      </c>
      <c r="BH125" s="31">
        <v>43165</v>
      </c>
      <c r="BI125" s="31">
        <v>43165</v>
      </c>
      <c r="BJ125" s="31">
        <v>43165</v>
      </c>
      <c r="BK125" s="31">
        <v>43165</v>
      </c>
      <c r="BL125" s="31">
        <v>43165</v>
      </c>
      <c r="BM125" s="31"/>
      <c r="BN125" s="31">
        <f>Table1[[#This Row],[Seed:
Seed_BKK1]]</f>
        <v>43165</v>
      </c>
      <c r="BO125" s="31">
        <f>Table1[[#This Row],[Seed:
Seed_THQ1]]</f>
        <v>43165</v>
      </c>
      <c r="BP125" s="31">
        <f>Table1[[#This Row],[Seed:
Seed_SIN1]]</f>
        <v>43165</v>
      </c>
    </row>
    <row r="126" spans="1:68" x14ac:dyDescent="0.35">
      <c r="A126" s="25" t="str">
        <f>LEFT(Table1[[#This Row],[Level]],2)&amp;"-"&amp;Table1[[#This Row],[Seq]]</f>
        <v>L2-116</v>
      </c>
      <c r="B126" s="9" t="s">
        <v>353</v>
      </c>
      <c r="C126" s="10">
        <f>IFERROR(IF(AND(Table1[[#This Row],[Level]]=B125,Table1[[#This Row],[Form Name]]=E125),C125,IF(Table1[[#This Row],[Level]]=B125,C125+1,1)),1)</f>
        <v>116</v>
      </c>
      <c r="D126" s="9" t="s">
        <v>377</v>
      </c>
      <c r="E126" s="9" t="s">
        <v>193</v>
      </c>
      <c r="F126" s="9" t="s">
        <v>4</v>
      </c>
      <c r="G126" s="9" t="s">
        <v>180</v>
      </c>
      <c r="H126" s="9" t="s">
        <v>20</v>
      </c>
      <c r="I126" s="9" t="s">
        <v>21</v>
      </c>
      <c r="J126" s="9" t="s">
        <v>22</v>
      </c>
      <c r="K126" s="7" t="str">
        <f>IFERROR(VLOOKUP(E126,'Data Owners'!G:H,2,0),VLOOKUP(D126,'Data Owners'!A:D,3,0))</f>
        <v>Brian Hutchins</v>
      </c>
      <c r="L126" s="30">
        <f t="shared" si="2"/>
        <v>43172</v>
      </c>
      <c r="M126" s="30">
        <f t="shared" si="3"/>
        <v>43166</v>
      </c>
      <c r="N126" s="30"/>
      <c r="O126" s="11"/>
      <c r="P126" s="31" t="s">
        <v>384</v>
      </c>
      <c r="Q126" s="31" t="s">
        <v>384</v>
      </c>
      <c r="R126" s="31" t="s">
        <v>384</v>
      </c>
      <c r="S126" s="31" t="s">
        <v>384</v>
      </c>
      <c r="T126" s="31">
        <v>43117</v>
      </c>
      <c r="U126" s="31">
        <v>43117</v>
      </c>
      <c r="V126" s="31">
        <v>43166</v>
      </c>
      <c r="W126" s="31">
        <v>43117</v>
      </c>
      <c r="X126" s="31">
        <v>43117</v>
      </c>
      <c r="Y126" s="31">
        <v>43172</v>
      </c>
      <c r="Z126" s="31">
        <v>43172</v>
      </c>
      <c r="AA126" s="31">
        <v>43172</v>
      </c>
      <c r="AB126" s="31">
        <v>43172</v>
      </c>
      <c r="AC126" s="31">
        <v>43117</v>
      </c>
      <c r="AD126" s="31">
        <v>43117</v>
      </c>
      <c r="AE126" s="31" t="s">
        <v>384</v>
      </c>
      <c r="AF126" s="31">
        <v>43166</v>
      </c>
      <c r="AG126" s="31">
        <v>43166</v>
      </c>
      <c r="AH126" s="31" t="s">
        <v>384</v>
      </c>
      <c r="AI126" s="31">
        <v>43166</v>
      </c>
      <c r="AJ126" s="31">
        <v>43166</v>
      </c>
      <c r="AK126" s="31" t="s">
        <v>384</v>
      </c>
      <c r="AL126" s="31">
        <v>43166</v>
      </c>
      <c r="AM126" s="31">
        <v>43166</v>
      </c>
      <c r="AN126" s="31" t="s">
        <v>384</v>
      </c>
      <c r="AO126" s="31">
        <v>43166</v>
      </c>
      <c r="AP126" s="31" t="s">
        <v>384</v>
      </c>
      <c r="AQ126" s="31">
        <v>43166</v>
      </c>
      <c r="AR126" s="31">
        <v>43166</v>
      </c>
      <c r="AS126" s="31">
        <v>43166</v>
      </c>
      <c r="AT126" s="31">
        <v>43166</v>
      </c>
      <c r="AU126" s="31">
        <v>43166</v>
      </c>
      <c r="AV126" s="31">
        <v>43166</v>
      </c>
      <c r="AW126" s="31" t="s">
        <v>384</v>
      </c>
      <c r="AX126" s="31">
        <v>43166</v>
      </c>
      <c r="AY126" s="31" t="s">
        <v>11484</v>
      </c>
      <c r="AZ126" s="31" t="s">
        <v>11484</v>
      </c>
      <c r="BA126" s="31" t="s">
        <v>11484</v>
      </c>
      <c r="BB126" s="31" t="s">
        <v>11484</v>
      </c>
      <c r="BC126" s="31" t="s">
        <v>11484</v>
      </c>
      <c r="BD126" s="31" t="s">
        <v>11484</v>
      </c>
      <c r="BE126" s="31" t="s">
        <v>384</v>
      </c>
      <c r="BF126" s="31">
        <v>43166</v>
      </c>
      <c r="BG126" s="31">
        <v>43117</v>
      </c>
      <c r="BH126" s="31">
        <v>43166</v>
      </c>
      <c r="BI126" s="31">
        <v>43166</v>
      </c>
      <c r="BJ126" s="31">
        <v>43166</v>
      </c>
      <c r="BK126" s="31">
        <v>43166</v>
      </c>
      <c r="BL126" s="31">
        <v>43166</v>
      </c>
      <c r="BM126" s="31"/>
      <c r="BN126" s="31">
        <f>Table1[[#This Row],[Seed:
Seed_BKK1]]</f>
        <v>43166</v>
      </c>
      <c r="BO126" s="31">
        <f>Table1[[#This Row],[Seed:
Seed_THQ1]]</f>
        <v>43166</v>
      </c>
      <c r="BP126" s="31">
        <f>Table1[[#This Row],[Seed:
Seed_SIN1]]</f>
        <v>43166</v>
      </c>
    </row>
    <row r="127" spans="1:68" x14ac:dyDescent="0.35">
      <c r="A127" s="25" t="str">
        <f>LEFT(Table1[[#This Row],[Level]],2)&amp;"-"&amp;Table1[[#This Row],[Seq]]</f>
        <v>L2-117</v>
      </c>
      <c r="B127" s="9" t="s">
        <v>353</v>
      </c>
      <c r="C127" s="10">
        <f>IFERROR(IF(AND(Table1[[#This Row],[Level]]=B126,Table1[[#This Row],[Form Name]]=E126),C126,IF(Table1[[#This Row],[Level]]=B126,C126+1,1)),1)</f>
        <v>117</v>
      </c>
      <c r="D127" s="9" t="s">
        <v>377</v>
      </c>
      <c r="E127" s="9" t="s">
        <v>194</v>
      </c>
      <c r="F127" s="9" t="s">
        <v>4</v>
      </c>
      <c r="G127" s="9" t="s">
        <v>180</v>
      </c>
      <c r="H127" s="9" t="s">
        <v>20</v>
      </c>
      <c r="I127" s="9" t="s">
        <v>21</v>
      </c>
      <c r="J127" s="9" t="s">
        <v>22</v>
      </c>
      <c r="K127" s="7" t="str">
        <f>IFERROR(VLOOKUP(E127,'Data Owners'!G:H,2,0),VLOOKUP(D127,'Data Owners'!A:D,3,0))</f>
        <v>Brian Hutchins</v>
      </c>
      <c r="L127" s="30">
        <f t="shared" si="2"/>
        <v>43172</v>
      </c>
      <c r="M127" s="30">
        <f t="shared" si="3"/>
        <v>43165</v>
      </c>
      <c r="N127" s="30"/>
      <c r="O127" s="11"/>
      <c r="P127" s="31" t="s">
        <v>384</v>
      </c>
      <c r="Q127" s="31" t="s">
        <v>384</v>
      </c>
      <c r="R127" s="31" t="s">
        <v>384</v>
      </c>
      <c r="S127" s="31" t="s">
        <v>384</v>
      </c>
      <c r="T127" s="31">
        <v>43117</v>
      </c>
      <c r="U127" s="31">
        <v>43117</v>
      </c>
      <c r="V127" s="31">
        <v>43165</v>
      </c>
      <c r="W127" s="31">
        <v>43117</v>
      </c>
      <c r="X127" s="31">
        <v>43117</v>
      </c>
      <c r="Y127" s="31">
        <v>43172</v>
      </c>
      <c r="Z127" s="31">
        <v>43172</v>
      </c>
      <c r="AA127" s="31">
        <v>43172</v>
      </c>
      <c r="AB127" s="31">
        <v>43172</v>
      </c>
      <c r="AC127" s="31">
        <v>43117</v>
      </c>
      <c r="AD127" s="31">
        <v>43117</v>
      </c>
      <c r="AE127" s="31" t="s">
        <v>384</v>
      </c>
      <c r="AF127" s="31">
        <v>43165</v>
      </c>
      <c r="AG127" s="31">
        <v>43165</v>
      </c>
      <c r="AH127" s="31" t="s">
        <v>384</v>
      </c>
      <c r="AI127" s="31">
        <v>43165</v>
      </c>
      <c r="AJ127" s="31">
        <v>43165</v>
      </c>
      <c r="AK127" s="31" t="s">
        <v>384</v>
      </c>
      <c r="AL127" s="31">
        <v>43165</v>
      </c>
      <c r="AM127" s="31">
        <v>43165</v>
      </c>
      <c r="AN127" s="31" t="s">
        <v>384</v>
      </c>
      <c r="AO127" s="31">
        <v>43165</v>
      </c>
      <c r="AP127" s="31" t="s">
        <v>384</v>
      </c>
      <c r="AQ127" s="31">
        <v>43165</v>
      </c>
      <c r="AR127" s="31">
        <v>43165</v>
      </c>
      <c r="AS127" s="31">
        <v>43165</v>
      </c>
      <c r="AT127" s="31">
        <v>43165</v>
      </c>
      <c r="AU127" s="31">
        <v>43165</v>
      </c>
      <c r="AV127" s="31">
        <v>43165</v>
      </c>
      <c r="AW127" s="31" t="s">
        <v>384</v>
      </c>
      <c r="AX127" s="31">
        <v>43165</v>
      </c>
      <c r="AY127" s="31" t="s">
        <v>11484</v>
      </c>
      <c r="AZ127" s="31" t="s">
        <v>11484</v>
      </c>
      <c r="BA127" s="31" t="s">
        <v>11484</v>
      </c>
      <c r="BB127" s="31" t="s">
        <v>11484</v>
      </c>
      <c r="BC127" s="31" t="s">
        <v>11484</v>
      </c>
      <c r="BD127" s="31" t="s">
        <v>11484</v>
      </c>
      <c r="BE127" s="31" t="s">
        <v>384</v>
      </c>
      <c r="BF127" s="31">
        <v>43165</v>
      </c>
      <c r="BG127" s="31">
        <v>43117</v>
      </c>
      <c r="BH127" s="31">
        <v>43165</v>
      </c>
      <c r="BI127" s="31">
        <v>43165</v>
      </c>
      <c r="BJ127" s="31">
        <v>43165</v>
      </c>
      <c r="BK127" s="31">
        <v>43165</v>
      </c>
      <c r="BL127" s="31">
        <v>43165</v>
      </c>
      <c r="BM127" s="31"/>
      <c r="BN127" s="31">
        <f>Table1[[#This Row],[Seed:
Seed_BKK1]]</f>
        <v>43165</v>
      </c>
      <c r="BO127" s="31">
        <f>Table1[[#This Row],[Seed:
Seed_THQ1]]</f>
        <v>43165</v>
      </c>
      <c r="BP127" s="31">
        <f>Table1[[#This Row],[Seed:
Seed_SIN1]]</f>
        <v>43165</v>
      </c>
    </row>
    <row r="128" spans="1:68" x14ac:dyDescent="0.35">
      <c r="A128" s="25" t="str">
        <f>LEFT(Table1[[#This Row],[Level]],2)&amp;"-"&amp;Table1[[#This Row],[Seq]]</f>
        <v>L2-118</v>
      </c>
      <c r="B128" s="9" t="s">
        <v>353</v>
      </c>
      <c r="C128" s="10">
        <f>IFERROR(IF(AND(Table1[[#This Row],[Level]]=B127,Table1[[#This Row],[Form Name]]=E127),C127,IF(Table1[[#This Row],[Level]]=B127,C127+1,1)),1)</f>
        <v>118</v>
      </c>
      <c r="D128" s="9" t="s">
        <v>377</v>
      </c>
      <c r="E128" s="9" t="s">
        <v>195</v>
      </c>
      <c r="F128" s="9" t="s">
        <v>4</v>
      </c>
      <c r="G128" s="9" t="s">
        <v>180</v>
      </c>
      <c r="H128" s="9" t="s">
        <v>20</v>
      </c>
      <c r="I128" s="9" t="s">
        <v>21</v>
      </c>
      <c r="J128" s="9" t="s">
        <v>22</v>
      </c>
      <c r="K128" s="7" t="str">
        <f>IFERROR(VLOOKUP(E128,'Data Owners'!G:H,2,0),VLOOKUP(D128,'Data Owners'!A:D,3,0))</f>
        <v>Brian Hutchins</v>
      </c>
      <c r="L128" s="30">
        <f t="shared" si="2"/>
        <v>43165</v>
      </c>
      <c r="M128" s="30">
        <f t="shared" si="3"/>
        <v>43165</v>
      </c>
      <c r="N128" s="30"/>
      <c r="O128" s="11"/>
      <c r="P128" s="31" t="s">
        <v>384</v>
      </c>
      <c r="Q128" s="31" t="s">
        <v>384</v>
      </c>
      <c r="R128" s="31" t="s">
        <v>384</v>
      </c>
      <c r="S128" s="31" t="s">
        <v>384</v>
      </c>
      <c r="T128" s="31" t="s">
        <v>384</v>
      </c>
      <c r="U128" s="31">
        <v>43117</v>
      </c>
      <c r="V128" s="31">
        <v>43165</v>
      </c>
      <c r="W128" s="31" t="s">
        <v>384</v>
      </c>
      <c r="X128" s="31" t="s">
        <v>384</v>
      </c>
      <c r="Y128" s="31" t="s">
        <v>384</v>
      </c>
      <c r="Z128" s="31" t="s">
        <v>384</v>
      </c>
      <c r="AA128" s="31" t="s">
        <v>384</v>
      </c>
      <c r="AB128" s="31" t="s">
        <v>384</v>
      </c>
      <c r="AC128" s="31">
        <v>43117</v>
      </c>
      <c r="AD128" s="31">
        <v>43117</v>
      </c>
      <c r="AE128" s="31" t="s">
        <v>384</v>
      </c>
      <c r="AF128" s="31">
        <v>43165</v>
      </c>
      <c r="AG128" s="31">
        <v>43165</v>
      </c>
      <c r="AH128" s="31" t="s">
        <v>384</v>
      </c>
      <c r="AI128" s="31">
        <v>43165</v>
      </c>
      <c r="AJ128" s="31">
        <v>43165</v>
      </c>
      <c r="AK128" s="31" t="s">
        <v>384</v>
      </c>
      <c r="AL128" s="31">
        <v>43165</v>
      </c>
      <c r="AM128" s="31">
        <v>43165</v>
      </c>
      <c r="AN128" s="31" t="s">
        <v>384</v>
      </c>
      <c r="AO128" s="31">
        <v>43165</v>
      </c>
      <c r="AP128" s="31" t="s">
        <v>384</v>
      </c>
      <c r="AQ128" s="31">
        <v>43165</v>
      </c>
      <c r="AR128" s="31">
        <v>43165</v>
      </c>
      <c r="AS128" s="31">
        <v>43165</v>
      </c>
      <c r="AT128" s="31">
        <v>43165</v>
      </c>
      <c r="AU128" s="31">
        <v>43165</v>
      </c>
      <c r="AV128" s="31">
        <v>43165</v>
      </c>
      <c r="AW128" s="31" t="s">
        <v>384</v>
      </c>
      <c r="AX128" s="31">
        <v>43165</v>
      </c>
      <c r="AY128" s="31" t="s">
        <v>11484</v>
      </c>
      <c r="AZ128" s="31" t="s">
        <v>11484</v>
      </c>
      <c r="BA128" s="31" t="s">
        <v>11484</v>
      </c>
      <c r="BB128" s="31" t="s">
        <v>11484</v>
      </c>
      <c r="BC128" s="31" t="s">
        <v>11484</v>
      </c>
      <c r="BD128" s="31" t="s">
        <v>11484</v>
      </c>
      <c r="BE128" s="31" t="s">
        <v>384</v>
      </c>
      <c r="BF128" s="31">
        <v>43165</v>
      </c>
      <c r="BG128" s="31" t="s">
        <v>384</v>
      </c>
      <c r="BH128" s="31">
        <v>43165</v>
      </c>
      <c r="BI128" s="31">
        <v>43165</v>
      </c>
      <c r="BJ128" s="31">
        <v>43165</v>
      </c>
      <c r="BK128" s="31">
        <v>43165</v>
      </c>
      <c r="BL128" s="31">
        <v>43165</v>
      </c>
      <c r="BM128" s="31"/>
      <c r="BN128" s="31">
        <f>Table1[[#This Row],[Seed:
Seed_BKK1]]</f>
        <v>43165</v>
      </c>
      <c r="BO128" s="31">
        <f>Table1[[#This Row],[Seed:
Seed_THQ1]]</f>
        <v>43165</v>
      </c>
      <c r="BP128" s="31">
        <f>Table1[[#This Row],[Seed:
Seed_SIN1]]</f>
        <v>43165</v>
      </c>
    </row>
    <row r="129" spans="1:68" x14ac:dyDescent="0.35">
      <c r="A129" s="25" t="str">
        <f>LEFT(Table1[[#This Row],[Level]],2)&amp;"-"&amp;Table1[[#This Row],[Seq]]</f>
        <v>L2-119</v>
      </c>
      <c r="B129" s="9" t="s">
        <v>353</v>
      </c>
      <c r="C129" s="10">
        <f>IFERROR(IF(AND(Table1[[#This Row],[Level]]=B128,Table1[[#This Row],[Form Name]]=E128),C128,IF(Table1[[#This Row],[Level]]=B128,C128+1,1)),1)</f>
        <v>119</v>
      </c>
      <c r="D129" s="9" t="s">
        <v>377</v>
      </c>
      <c r="E129" s="9" t="s">
        <v>196</v>
      </c>
      <c r="F129" s="9" t="s">
        <v>4</v>
      </c>
      <c r="G129" s="9" t="s">
        <v>199</v>
      </c>
      <c r="H129" s="9" t="s">
        <v>20</v>
      </c>
      <c r="I129" s="9" t="s">
        <v>21</v>
      </c>
      <c r="J129" s="9" t="s">
        <v>22</v>
      </c>
      <c r="K129" s="7" t="str">
        <f>IFERROR(VLOOKUP(E129,'Data Owners'!G:H,2,0),VLOOKUP(D129,'Data Owners'!A:D,3,0))</f>
        <v>Brian Hutchins</v>
      </c>
      <c r="L129" s="30">
        <f t="shared" si="2"/>
        <v>43172</v>
      </c>
      <c r="M129" s="30">
        <f t="shared" si="3"/>
        <v>43165</v>
      </c>
      <c r="N129" s="30"/>
      <c r="O129" s="11"/>
      <c r="P129" s="31" t="s">
        <v>384</v>
      </c>
      <c r="Q129" s="31" t="s">
        <v>384</v>
      </c>
      <c r="R129" s="31" t="s">
        <v>384</v>
      </c>
      <c r="S129" s="31" t="s">
        <v>384</v>
      </c>
      <c r="T129" s="31">
        <v>43117</v>
      </c>
      <c r="U129" s="31">
        <v>43117</v>
      </c>
      <c r="V129" s="31">
        <v>43165</v>
      </c>
      <c r="W129" s="31">
        <v>43117</v>
      </c>
      <c r="X129" s="31">
        <v>43117</v>
      </c>
      <c r="Y129" s="31">
        <v>43172</v>
      </c>
      <c r="Z129" s="31">
        <v>43172</v>
      </c>
      <c r="AA129" s="31">
        <v>43172</v>
      </c>
      <c r="AB129" s="31">
        <v>43172</v>
      </c>
      <c r="AC129" s="31">
        <v>43117</v>
      </c>
      <c r="AD129" s="31">
        <v>43117</v>
      </c>
      <c r="AE129" s="31" t="s">
        <v>384</v>
      </c>
      <c r="AF129" s="31">
        <v>43165</v>
      </c>
      <c r="AG129" s="31">
        <v>43165</v>
      </c>
      <c r="AH129" s="31" t="s">
        <v>384</v>
      </c>
      <c r="AI129" s="31">
        <v>43165</v>
      </c>
      <c r="AJ129" s="31">
        <v>43165</v>
      </c>
      <c r="AK129" s="31" t="s">
        <v>384</v>
      </c>
      <c r="AL129" s="31">
        <v>43165</v>
      </c>
      <c r="AM129" s="31">
        <v>43165</v>
      </c>
      <c r="AN129" s="31" t="s">
        <v>384</v>
      </c>
      <c r="AO129" s="31">
        <v>43165</v>
      </c>
      <c r="AP129" s="31" t="s">
        <v>384</v>
      </c>
      <c r="AQ129" s="31">
        <v>43165</v>
      </c>
      <c r="AR129" s="31">
        <v>43165</v>
      </c>
      <c r="AS129" s="31">
        <v>43165</v>
      </c>
      <c r="AT129" s="31">
        <v>43165</v>
      </c>
      <c r="AU129" s="31">
        <v>43165</v>
      </c>
      <c r="AV129" s="31">
        <v>43165</v>
      </c>
      <c r="AW129" s="31" t="s">
        <v>384</v>
      </c>
      <c r="AX129" s="31">
        <v>43165</v>
      </c>
      <c r="AY129" s="31" t="s">
        <v>11484</v>
      </c>
      <c r="AZ129" s="31" t="s">
        <v>11484</v>
      </c>
      <c r="BA129" s="31" t="s">
        <v>11484</v>
      </c>
      <c r="BB129" s="31" t="s">
        <v>11484</v>
      </c>
      <c r="BC129" s="31" t="s">
        <v>11484</v>
      </c>
      <c r="BD129" s="31" t="s">
        <v>11484</v>
      </c>
      <c r="BE129" s="31" t="s">
        <v>384</v>
      </c>
      <c r="BF129" s="31">
        <v>43165</v>
      </c>
      <c r="BG129" s="31">
        <v>43117</v>
      </c>
      <c r="BH129" s="31">
        <v>43165</v>
      </c>
      <c r="BI129" s="31">
        <v>43165</v>
      </c>
      <c r="BJ129" s="31">
        <v>43165</v>
      </c>
      <c r="BK129" s="31">
        <v>43165</v>
      </c>
      <c r="BL129" s="31">
        <v>43165</v>
      </c>
      <c r="BM129" s="31"/>
      <c r="BN129" s="31">
        <f>Table1[[#This Row],[Seed:
Seed_BKK1]]</f>
        <v>43165</v>
      </c>
      <c r="BO129" s="31">
        <f>Table1[[#This Row],[Seed:
Seed_THQ1]]</f>
        <v>43165</v>
      </c>
      <c r="BP129" s="31">
        <f>Table1[[#This Row],[Seed:
Seed_SIN1]]</f>
        <v>43165</v>
      </c>
    </row>
    <row r="130" spans="1:68" x14ac:dyDescent="0.35">
      <c r="A130" s="25" t="str">
        <f>LEFT(Table1[[#This Row],[Level]],2)&amp;"-"&amp;Table1[[#This Row],[Seq]]</f>
        <v>L2-120</v>
      </c>
      <c r="B130" s="9" t="s">
        <v>353</v>
      </c>
      <c r="C130" s="10">
        <f>IFERROR(IF(AND(Table1[[#This Row],[Level]]=B129,Table1[[#This Row],[Form Name]]=E129),C129,IF(Table1[[#This Row],[Level]]=B129,C129+1,1)),1)</f>
        <v>120</v>
      </c>
      <c r="D130" s="9" t="s">
        <v>377</v>
      </c>
      <c r="E130" s="9" t="s">
        <v>197</v>
      </c>
      <c r="F130" s="9" t="s">
        <v>4</v>
      </c>
      <c r="G130" s="9" t="s">
        <v>199</v>
      </c>
      <c r="H130" s="9" t="s">
        <v>20</v>
      </c>
      <c r="I130" s="9" t="s">
        <v>21</v>
      </c>
      <c r="J130" s="9" t="s">
        <v>22</v>
      </c>
      <c r="K130" s="7" t="str">
        <f>IFERROR(VLOOKUP(E130,'Data Owners'!G:H,2,0),VLOOKUP(D130,'Data Owners'!A:D,3,0))</f>
        <v>Brian Hutchins</v>
      </c>
      <c r="L130" s="30">
        <f t="shared" si="2"/>
        <v>43172</v>
      </c>
      <c r="M130" s="30">
        <f t="shared" si="3"/>
        <v>43165</v>
      </c>
      <c r="N130" s="30"/>
      <c r="O130" s="11"/>
      <c r="P130" s="31" t="s">
        <v>384</v>
      </c>
      <c r="Q130" s="31" t="s">
        <v>384</v>
      </c>
      <c r="R130" s="31" t="s">
        <v>384</v>
      </c>
      <c r="S130" s="31" t="s">
        <v>384</v>
      </c>
      <c r="T130" s="31">
        <v>43117</v>
      </c>
      <c r="U130" s="31">
        <v>43117</v>
      </c>
      <c r="V130" s="31">
        <v>43165</v>
      </c>
      <c r="W130" s="31">
        <v>43117</v>
      </c>
      <c r="X130" s="31">
        <v>43117</v>
      </c>
      <c r="Y130" s="31">
        <v>43172</v>
      </c>
      <c r="Z130" s="31">
        <v>43172</v>
      </c>
      <c r="AA130" s="31">
        <v>43172</v>
      </c>
      <c r="AB130" s="31">
        <v>43172</v>
      </c>
      <c r="AC130" s="31">
        <v>43117</v>
      </c>
      <c r="AD130" s="31">
        <v>43117</v>
      </c>
      <c r="AE130" s="31" t="s">
        <v>384</v>
      </c>
      <c r="AF130" s="31">
        <v>43165</v>
      </c>
      <c r="AG130" s="31">
        <v>43165</v>
      </c>
      <c r="AH130" s="31" t="s">
        <v>384</v>
      </c>
      <c r="AI130" s="31">
        <v>43165</v>
      </c>
      <c r="AJ130" s="31">
        <v>43165</v>
      </c>
      <c r="AK130" s="31" t="s">
        <v>384</v>
      </c>
      <c r="AL130" s="31">
        <v>43165</v>
      </c>
      <c r="AM130" s="31">
        <v>43165</v>
      </c>
      <c r="AN130" s="31" t="s">
        <v>384</v>
      </c>
      <c r="AO130" s="31">
        <v>43165</v>
      </c>
      <c r="AP130" s="31" t="s">
        <v>384</v>
      </c>
      <c r="AQ130" s="31">
        <v>43165</v>
      </c>
      <c r="AR130" s="31">
        <v>43165</v>
      </c>
      <c r="AS130" s="31">
        <v>43165</v>
      </c>
      <c r="AT130" s="31">
        <v>43165</v>
      </c>
      <c r="AU130" s="31">
        <v>43165</v>
      </c>
      <c r="AV130" s="31">
        <v>43165</v>
      </c>
      <c r="AW130" s="31" t="s">
        <v>384</v>
      </c>
      <c r="AX130" s="31">
        <v>43165</v>
      </c>
      <c r="AY130" s="31" t="s">
        <v>11484</v>
      </c>
      <c r="AZ130" s="31" t="s">
        <v>11484</v>
      </c>
      <c r="BA130" s="31" t="s">
        <v>11484</v>
      </c>
      <c r="BB130" s="31" t="s">
        <v>11484</v>
      </c>
      <c r="BC130" s="31" t="s">
        <v>11484</v>
      </c>
      <c r="BD130" s="31" t="s">
        <v>11484</v>
      </c>
      <c r="BE130" s="31" t="s">
        <v>384</v>
      </c>
      <c r="BF130" s="31">
        <v>43165</v>
      </c>
      <c r="BG130" s="31">
        <v>43117</v>
      </c>
      <c r="BH130" s="31">
        <v>43165</v>
      </c>
      <c r="BI130" s="31">
        <v>43165</v>
      </c>
      <c r="BJ130" s="31">
        <v>43165</v>
      </c>
      <c r="BK130" s="31">
        <v>43165</v>
      </c>
      <c r="BL130" s="31">
        <v>43165</v>
      </c>
      <c r="BM130" s="31"/>
      <c r="BN130" s="31">
        <f>Table1[[#This Row],[Seed:
Seed_BKK1]]</f>
        <v>43165</v>
      </c>
      <c r="BO130" s="31">
        <f>Table1[[#This Row],[Seed:
Seed_THQ1]]</f>
        <v>43165</v>
      </c>
      <c r="BP130" s="31">
        <f>Table1[[#This Row],[Seed:
Seed_SIN1]]</f>
        <v>43165</v>
      </c>
    </row>
    <row r="131" spans="1:68" x14ac:dyDescent="0.35">
      <c r="A131" s="25" t="str">
        <f>LEFT(Table1[[#This Row],[Level]],2)&amp;"-"&amp;Table1[[#This Row],[Seq]]</f>
        <v>L2-121</v>
      </c>
      <c r="B131" s="9" t="s">
        <v>353</v>
      </c>
      <c r="C131" s="10">
        <f>IFERROR(IF(AND(Table1[[#This Row],[Level]]=B130,Table1[[#This Row],[Form Name]]=E130),C130,IF(Table1[[#This Row],[Level]]=B130,C130+1,1)),1)</f>
        <v>121</v>
      </c>
      <c r="D131" s="9" t="s">
        <v>377</v>
      </c>
      <c r="E131" s="9" t="s">
        <v>198</v>
      </c>
      <c r="F131" s="9" t="s">
        <v>4</v>
      </c>
      <c r="G131" s="9" t="s">
        <v>199</v>
      </c>
      <c r="H131" s="9" t="s">
        <v>20</v>
      </c>
      <c r="I131" s="9" t="s">
        <v>21</v>
      </c>
      <c r="J131" s="9" t="s">
        <v>22</v>
      </c>
      <c r="K131" s="7" t="str">
        <f>IFERROR(VLOOKUP(E131,'Data Owners'!G:H,2,0),VLOOKUP(D131,'Data Owners'!A:D,3,0))</f>
        <v>Brian Hutchins</v>
      </c>
      <c r="L131" s="30">
        <f t="shared" ref="L131:L195" si="4">IF(OR(P131="",Q131="",R131="",S131="",T131="",U131="",V131="",W131="",X131="",Y131="",Z131="",AA131="",AB131="",AC131="",AD131=""),"",IF(AND(P131="N/A",Q131="N/A",R131="N/A",S131="N/A",T131="N/A",U131="N/A",V131="N/A",W131="N/A",X131="N/A",Y131="N/A",Z131="N/A",AA131="N/A",AB131="N/A",AC131="N/A",AD131="N/A"),"N/A",IF(MAX(P131:AD131)=0,"",MAX(P131:AD131))))</f>
        <v>43172</v>
      </c>
      <c r="M131" s="30">
        <f t="shared" ref="M131:M194" si="5">IF(OR(AE131="Need Info",AF131="Need Info",AG131="Need Info",AH131="Need Info",AI131="Need Info",AJ131="Need Info",AK131="Need Info",AL131="Need Info",AM131="Need Info",AN131="Need Info",AO131="Need Info",AP131="Need Info",AQ131="Need Info"),"Need Info",IF(OR(AE131="",AF131="",AG131="",AH131="",AI131="",AJ131="",AK131="",AL131="",AM131="",AN131="",AO131="",AP131="",AQ131=""),"",IF(AND(AE131="N/A",AF131="N/A",AG131="N/A",AH131="N/A",AI131="N/A",AJ131="N/A",AK131="N/A",AL131="N/A",AM131="N/A",AN131="N/A",AO131="N/A",AP131="N/A",AQ131="N/A"),"N/A",IF(MAX(AE131:AQ131)=0,"",MAX(AE131:AQ131)))))</f>
        <v>43165</v>
      </c>
      <c r="N131" s="30"/>
      <c r="O131" s="11"/>
      <c r="P131" s="31" t="s">
        <v>384</v>
      </c>
      <c r="Q131" s="31" t="s">
        <v>384</v>
      </c>
      <c r="R131" s="31" t="s">
        <v>384</v>
      </c>
      <c r="S131" s="31" t="s">
        <v>384</v>
      </c>
      <c r="T131" s="31" t="s">
        <v>384</v>
      </c>
      <c r="U131" s="31">
        <v>43117</v>
      </c>
      <c r="V131" s="31">
        <v>43165</v>
      </c>
      <c r="W131" s="31" t="s">
        <v>384</v>
      </c>
      <c r="X131" s="31" t="s">
        <v>384</v>
      </c>
      <c r="Y131" s="31">
        <v>43172</v>
      </c>
      <c r="Z131" s="31">
        <v>43172</v>
      </c>
      <c r="AA131" s="31">
        <v>43172</v>
      </c>
      <c r="AB131" s="31">
        <v>43172</v>
      </c>
      <c r="AC131" s="31">
        <v>43117</v>
      </c>
      <c r="AD131" s="31">
        <v>43117</v>
      </c>
      <c r="AE131" s="31" t="s">
        <v>384</v>
      </c>
      <c r="AF131" s="31">
        <v>43165</v>
      </c>
      <c r="AG131" s="31">
        <v>43165</v>
      </c>
      <c r="AH131" s="31" t="s">
        <v>384</v>
      </c>
      <c r="AI131" s="31">
        <v>43165</v>
      </c>
      <c r="AJ131" s="31">
        <v>43165</v>
      </c>
      <c r="AK131" s="31" t="s">
        <v>384</v>
      </c>
      <c r="AL131" s="31">
        <v>43165</v>
      </c>
      <c r="AM131" s="31">
        <v>43165</v>
      </c>
      <c r="AN131" s="31" t="s">
        <v>384</v>
      </c>
      <c r="AO131" s="31">
        <v>43165</v>
      </c>
      <c r="AP131" s="31" t="s">
        <v>384</v>
      </c>
      <c r="AQ131" s="31">
        <v>43165</v>
      </c>
      <c r="AR131" s="31">
        <v>43165</v>
      </c>
      <c r="AS131" s="31">
        <v>43165</v>
      </c>
      <c r="AT131" s="31">
        <v>43165</v>
      </c>
      <c r="AU131" s="31">
        <v>43165</v>
      </c>
      <c r="AV131" s="31">
        <v>43165</v>
      </c>
      <c r="AW131" s="31" t="s">
        <v>384</v>
      </c>
      <c r="AX131" s="31">
        <v>43165</v>
      </c>
      <c r="AY131" s="31" t="s">
        <v>11484</v>
      </c>
      <c r="AZ131" s="31" t="s">
        <v>11484</v>
      </c>
      <c r="BA131" s="31" t="s">
        <v>11484</v>
      </c>
      <c r="BB131" s="31" t="s">
        <v>11484</v>
      </c>
      <c r="BC131" s="31" t="s">
        <v>11484</v>
      </c>
      <c r="BD131" s="31" t="s">
        <v>11484</v>
      </c>
      <c r="BE131" s="31" t="s">
        <v>384</v>
      </c>
      <c r="BF131" s="31">
        <v>43165</v>
      </c>
      <c r="BG131" s="31" t="s">
        <v>384</v>
      </c>
      <c r="BH131" s="31">
        <v>43165</v>
      </c>
      <c r="BI131" s="31">
        <v>43165</v>
      </c>
      <c r="BJ131" s="31">
        <v>43165</v>
      </c>
      <c r="BK131" s="31">
        <v>43165</v>
      </c>
      <c r="BL131" s="31">
        <v>43165</v>
      </c>
      <c r="BM131" s="31"/>
      <c r="BN131" s="31">
        <f>Table1[[#This Row],[Seed:
Seed_BKK1]]</f>
        <v>43165</v>
      </c>
      <c r="BO131" s="31">
        <f>Table1[[#This Row],[Seed:
Seed_THQ1]]</f>
        <v>43165</v>
      </c>
      <c r="BP131" s="31">
        <f>Table1[[#This Row],[Seed:
Seed_SIN1]]</f>
        <v>43165</v>
      </c>
    </row>
    <row r="132" spans="1:68" x14ac:dyDescent="0.35">
      <c r="A132" s="25" t="str">
        <f>LEFT(Table1[[#This Row],[Level]],2)&amp;"-"&amp;Table1[[#This Row],[Seq]]</f>
        <v>L2-122</v>
      </c>
      <c r="B132" s="9" t="s">
        <v>353</v>
      </c>
      <c r="C132" s="10">
        <f>IFERROR(IF(AND(Table1[[#This Row],[Level]]=B131,Table1[[#This Row],[Form Name]]=E131),C131,IF(Table1[[#This Row],[Level]]=B131,C131+1,1)),1)</f>
        <v>122</v>
      </c>
      <c r="D132" s="9" t="s">
        <v>377</v>
      </c>
      <c r="E132" s="9" t="s">
        <v>200</v>
      </c>
      <c r="F132" s="9" t="s">
        <v>4</v>
      </c>
      <c r="G132" s="9" t="s">
        <v>202</v>
      </c>
      <c r="H132" s="9" t="s">
        <v>20</v>
      </c>
      <c r="I132" s="9" t="s">
        <v>21</v>
      </c>
      <c r="J132" s="9" t="s">
        <v>22</v>
      </c>
      <c r="K132" s="7" t="str">
        <f>IFERROR(VLOOKUP(E132,'Data Owners'!G:H,2,0),VLOOKUP(D132,'Data Owners'!A:D,3,0))</f>
        <v>Brian Hutchins</v>
      </c>
      <c r="L132" s="30">
        <f t="shared" si="4"/>
        <v>43172</v>
      </c>
      <c r="M132" s="30">
        <f t="shared" si="5"/>
        <v>43166</v>
      </c>
      <c r="N132" s="30"/>
      <c r="O132" s="11"/>
      <c r="P132" s="31" t="s">
        <v>384</v>
      </c>
      <c r="Q132" s="31" t="s">
        <v>384</v>
      </c>
      <c r="R132" s="31" t="s">
        <v>384</v>
      </c>
      <c r="S132" s="31" t="s">
        <v>384</v>
      </c>
      <c r="T132" s="31">
        <v>43117</v>
      </c>
      <c r="U132" s="31">
        <v>43117</v>
      </c>
      <c r="V132" s="31">
        <v>43166</v>
      </c>
      <c r="W132" s="31">
        <v>43117</v>
      </c>
      <c r="X132" s="31">
        <v>43117</v>
      </c>
      <c r="Y132" s="31">
        <v>43172</v>
      </c>
      <c r="Z132" s="31">
        <v>43172</v>
      </c>
      <c r="AA132" s="31">
        <v>43172</v>
      </c>
      <c r="AB132" s="31">
        <v>43172</v>
      </c>
      <c r="AC132" s="31">
        <v>43118</v>
      </c>
      <c r="AD132" s="31">
        <v>43117</v>
      </c>
      <c r="AE132" s="31" t="s">
        <v>384</v>
      </c>
      <c r="AF132" s="31">
        <v>43166</v>
      </c>
      <c r="AG132" s="31">
        <v>43166</v>
      </c>
      <c r="AH132" s="31" t="s">
        <v>384</v>
      </c>
      <c r="AI132" s="31">
        <v>43166</v>
      </c>
      <c r="AJ132" s="31">
        <v>43166</v>
      </c>
      <c r="AK132" s="31" t="s">
        <v>384</v>
      </c>
      <c r="AL132" s="31">
        <v>43166</v>
      </c>
      <c r="AM132" s="31">
        <v>43166</v>
      </c>
      <c r="AN132" s="31" t="s">
        <v>384</v>
      </c>
      <c r="AO132" s="31">
        <v>43166</v>
      </c>
      <c r="AP132" s="31" t="s">
        <v>384</v>
      </c>
      <c r="AQ132" s="31">
        <v>43166</v>
      </c>
      <c r="AR132" s="31">
        <v>43166</v>
      </c>
      <c r="AS132" s="31">
        <v>43166</v>
      </c>
      <c r="AT132" s="31">
        <v>43166</v>
      </c>
      <c r="AU132" s="31">
        <v>43166</v>
      </c>
      <c r="AV132" s="31">
        <v>43166</v>
      </c>
      <c r="AW132" s="31" t="s">
        <v>384</v>
      </c>
      <c r="AX132" s="31">
        <v>43166</v>
      </c>
      <c r="AY132" s="31" t="s">
        <v>11484</v>
      </c>
      <c r="AZ132" s="31" t="s">
        <v>11484</v>
      </c>
      <c r="BA132" s="31" t="s">
        <v>11484</v>
      </c>
      <c r="BB132" s="31" t="s">
        <v>11484</v>
      </c>
      <c r="BC132" s="31" t="s">
        <v>11484</v>
      </c>
      <c r="BD132" s="31" t="s">
        <v>11484</v>
      </c>
      <c r="BE132" s="31" t="s">
        <v>384</v>
      </c>
      <c r="BF132" s="31">
        <v>43166</v>
      </c>
      <c r="BG132" s="31">
        <v>43117</v>
      </c>
      <c r="BH132" s="31">
        <v>43166</v>
      </c>
      <c r="BI132" s="31">
        <v>43166</v>
      </c>
      <c r="BJ132" s="31">
        <v>43166</v>
      </c>
      <c r="BK132" s="31">
        <v>43166</v>
      </c>
      <c r="BL132" s="31">
        <v>43166</v>
      </c>
      <c r="BM132" s="31"/>
      <c r="BN132" s="31">
        <f>Table1[[#This Row],[Seed:
Seed_BKK1]]</f>
        <v>43166</v>
      </c>
      <c r="BO132" s="31">
        <f>Table1[[#This Row],[Seed:
Seed_THQ1]]</f>
        <v>43166</v>
      </c>
      <c r="BP132" s="31">
        <f>Table1[[#This Row],[Seed:
Seed_SIN1]]</f>
        <v>43166</v>
      </c>
    </row>
    <row r="133" spans="1:68" x14ac:dyDescent="0.35">
      <c r="A133" s="25" t="str">
        <f>LEFT(Table1[[#This Row],[Level]],2)&amp;"-"&amp;Table1[[#This Row],[Seq]]</f>
        <v>L2-123</v>
      </c>
      <c r="B133" s="9" t="s">
        <v>353</v>
      </c>
      <c r="C133" s="10">
        <f>IFERROR(IF(AND(Table1[[#This Row],[Level]]=B132,Table1[[#This Row],[Form Name]]=E132),C132,IF(Table1[[#This Row],[Level]]=B132,C132+1,1)),1)</f>
        <v>123</v>
      </c>
      <c r="D133" s="9" t="s">
        <v>377</v>
      </c>
      <c r="E133" s="9" t="s">
        <v>201</v>
      </c>
      <c r="F133" s="9" t="s">
        <v>4</v>
      </c>
      <c r="G133" s="9" t="s">
        <v>202</v>
      </c>
      <c r="H133" s="9" t="s">
        <v>20</v>
      </c>
      <c r="I133" s="9" t="s">
        <v>21</v>
      </c>
      <c r="J133" s="9" t="s">
        <v>22</v>
      </c>
      <c r="K133" s="7" t="str">
        <f>IFERROR(VLOOKUP(E133,'Data Owners'!G:H,2,0),VLOOKUP(D133,'Data Owners'!A:D,3,0))</f>
        <v>Brian Hutchins</v>
      </c>
      <c r="L133" s="30">
        <f t="shared" si="4"/>
        <v>43172</v>
      </c>
      <c r="M133" s="30">
        <f t="shared" si="5"/>
        <v>43165</v>
      </c>
      <c r="N133" s="30"/>
      <c r="O133" s="11"/>
      <c r="P133" s="31" t="s">
        <v>384</v>
      </c>
      <c r="Q133" s="31" t="s">
        <v>384</v>
      </c>
      <c r="R133" s="31" t="s">
        <v>384</v>
      </c>
      <c r="S133" s="31" t="s">
        <v>384</v>
      </c>
      <c r="T133" s="31" t="s">
        <v>384</v>
      </c>
      <c r="U133" s="31">
        <v>43117</v>
      </c>
      <c r="V133" s="31">
        <v>43165</v>
      </c>
      <c r="W133" s="31" t="s">
        <v>384</v>
      </c>
      <c r="X133" s="31" t="s">
        <v>384</v>
      </c>
      <c r="Y133" s="31">
        <v>43172</v>
      </c>
      <c r="Z133" s="31">
        <v>43172</v>
      </c>
      <c r="AA133" s="31">
        <v>43172</v>
      </c>
      <c r="AB133" s="31">
        <v>43172</v>
      </c>
      <c r="AC133" s="31">
        <v>43117</v>
      </c>
      <c r="AD133" s="31">
        <v>43117</v>
      </c>
      <c r="AE133" s="31" t="s">
        <v>384</v>
      </c>
      <c r="AF133" s="31">
        <v>43165</v>
      </c>
      <c r="AG133" s="31">
        <v>43165</v>
      </c>
      <c r="AH133" s="31" t="s">
        <v>384</v>
      </c>
      <c r="AI133" s="31">
        <v>43165</v>
      </c>
      <c r="AJ133" s="31">
        <v>43165</v>
      </c>
      <c r="AK133" s="31" t="s">
        <v>384</v>
      </c>
      <c r="AL133" s="31">
        <v>43165</v>
      </c>
      <c r="AM133" s="31">
        <v>43165</v>
      </c>
      <c r="AN133" s="31" t="s">
        <v>384</v>
      </c>
      <c r="AO133" s="31">
        <v>43165</v>
      </c>
      <c r="AP133" s="31" t="s">
        <v>384</v>
      </c>
      <c r="AQ133" s="31">
        <v>43165</v>
      </c>
      <c r="AR133" s="31">
        <v>43165</v>
      </c>
      <c r="AS133" s="31">
        <v>43165</v>
      </c>
      <c r="AT133" s="31">
        <v>43165</v>
      </c>
      <c r="AU133" s="31">
        <v>43165</v>
      </c>
      <c r="AV133" s="31">
        <v>43165</v>
      </c>
      <c r="AW133" s="31" t="s">
        <v>384</v>
      </c>
      <c r="AX133" s="31">
        <v>43165</v>
      </c>
      <c r="AY133" s="31" t="s">
        <v>11484</v>
      </c>
      <c r="AZ133" s="31" t="s">
        <v>11484</v>
      </c>
      <c r="BA133" s="31" t="s">
        <v>11484</v>
      </c>
      <c r="BB133" s="31" t="s">
        <v>11484</v>
      </c>
      <c r="BC133" s="31" t="s">
        <v>11484</v>
      </c>
      <c r="BD133" s="31" t="s">
        <v>11484</v>
      </c>
      <c r="BE133" s="31" t="s">
        <v>384</v>
      </c>
      <c r="BF133" s="31">
        <v>43165</v>
      </c>
      <c r="BG133" s="31" t="s">
        <v>384</v>
      </c>
      <c r="BH133" s="31">
        <v>43165</v>
      </c>
      <c r="BI133" s="31">
        <v>43165</v>
      </c>
      <c r="BJ133" s="31">
        <v>43165</v>
      </c>
      <c r="BK133" s="31">
        <v>43165</v>
      </c>
      <c r="BL133" s="31">
        <v>43165</v>
      </c>
      <c r="BM133" s="31"/>
      <c r="BN133" s="31">
        <f>Table1[[#This Row],[Seed:
Seed_BKK1]]</f>
        <v>43165</v>
      </c>
      <c r="BO133" s="31">
        <f>Table1[[#This Row],[Seed:
Seed_THQ1]]</f>
        <v>43165</v>
      </c>
      <c r="BP133" s="31">
        <f>Table1[[#This Row],[Seed:
Seed_SIN1]]</f>
        <v>43165</v>
      </c>
    </row>
    <row r="134" spans="1:68" x14ac:dyDescent="0.35">
      <c r="A134" s="25" t="str">
        <f>LEFT(Table1[[#This Row],[Level]],2)&amp;"-"&amp;Table1[[#This Row],[Seq]]</f>
        <v>L2-124</v>
      </c>
      <c r="B134" s="9" t="s">
        <v>353</v>
      </c>
      <c r="C134" s="10">
        <f>IFERROR(IF(AND(Table1[[#This Row],[Level]]=B133,Table1[[#This Row],[Form Name]]=E133),C133,IF(Table1[[#This Row],[Level]]=B133,C133+1,1)),1)</f>
        <v>124</v>
      </c>
      <c r="D134" s="9" t="s">
        <v>378</v>
      </c>
      <c r="E134" s="9" t="s">
        <v>203</v>
      </c>
      <c r="F134" s="9" t="s">
        <v>4</v>
      </c>
      <c r="G134" s="9"/>
      <c r="H134" s="9" t="s">
        <v>20</v>
      </c>
      <c r="I134" s="9" t="s">
        <v>21</v>
      </c>
      <c r="J134" s="9" t="s">
        <v>22</v>
      </c>
      <c r="K134" s="7" t="str">
        <f>IFERROR(VLOOKUP(E134,'Data Owners'!G:H,2,0),VLOOKUP(D134,'Data Owners'!A:D,3,0))</f>
        <v>Jeff Melvin</v>
      </c>
      <c r="L134" s="30">
        <f t="shared" si="4"/>
        <v>43172</v>
      </c>
      <c r="M134" s="30">
        <f t="shared" si="5"/>
        <v>43165</v>
      </c>
      <c r="N134" s="30"/>
      <c r="O134" s="11"/>
      <c r="P134" s="31" t="s">
        <v>384</v>
      </c>
      <c r="Q134" s="31" t="s">
        <v>384</v>
      </c>
      <c r="R134" s="31" t="s">
        <v>384</v>
      </c>
      <c r="S134" s="31" t="s">
        <v>384</v>
      </c>
      <c r="T134" s="31" t="s">
        <v>384</v>
      </c>
      <c r="U134" s="31">
        <v>43117</v>
      </c>
      <c r="V134" s="31">
        <v>43165</v>
      </c>
      <c r="W134" s="31" t="s">
        <v>384</v>
      </c>
      <c r="X134" s="31" t="s">
        <v>384</v>
      </c>
      <c r="Y134" s="31">
        <v>43172</v>
      </c>
      <c r="Z134" s="31">
        <v>43172</v>
      </c>
      <c r="AA134" s="31">
        <v>43172</v>
      </c>
      <c r="AB134" s="31">
        <v>43172</v>
      </c>
      <c r="AC134" s="31">
        <v>43117</v>
      </c>
      <c r="AD134" s="31">
        <v>43117</v>
      </c>
      <c r="AE134" s="31" t="s">
        <v>384</v>
      </c>
      <c r="AF134" s="31">
        <v>43165</v>
      </c>
      <c r="AG134" s="31">
        <v>43165</v>
      </c>
      <c r="AH134" s="31" t="s">
        <v>384</v>
      </c>
      <c r="AI134" s="31">
        <v>43165</v>
      </c>
      <c r="AJ134" s="31">
        <v>43165</v>
      </c>
      <c r="AK134" s="31" t="s">
        <v>384</v>
      </c>
      <c r="AL134" s="31">
        <v>43165</v>
      </c>
      <c r="AM134" s="31">
        <v>43165</v>
      </c>
      <c r="AN134" s="31" t="s">
        <v>384</v>
      </c>
      <c r="AO134" s="31">
        <v>43165</v>
      </c>
      <c r="AP134" s="31" t="s">
        <v>384</v>
      </c>
      <c r="AQ134" s="31">
        <v>43165</v>
      </c>
      <c r="AR134" s="31">
        <v>43165</v>
      </c>
      <c r="AS134" s="31">
        <v>43165</v>
      </c>
      <c r="AT134" s="31">
        <v>43165</v>
      </c>
      <c r="AU134" s="31">
        <v>43165</v>
      </c>
      <c r="AV134" s="31">
        <v>43165</v>
      </c>
      <c r="AW134" s="31" t="s">
        <v>384</v>
      </c>
      <c r="AX134" s="31">
        <v>43165</v>
      </c>
      <c r="AY134" s="31" t="s">
        <v>11484</v>
      </c>
      <c r="AZ134" s="31" t="s">
        <v>11484</v>
      </c>
      <c r="BA134" s="31" t="s">
        <v>11484</v>
      </c>
      <c r="BB134" s="31" t="s">
        <v>11484</v>
      </c>
      <c r="BC134" s="31" t="s">
        <v>11484</v>
      </c>
      <c r="BD134" s="31" t="s">
        <v>11484</v>
      </c>
      <c r="BE134" s="31" t="s">
        <v>384</v>
      </c>
      <c r="BF134" s="31">
        <v>43165</v>
      </c>
      <c r="BG134" s="31" t="s">
        <v>384</v>
      </c>
      <c r="BH134" s="31">
        <v>43165</v>
      </c>
      <c r="BI134" s="31">
        <v>43165</v>
      </c>
      <c r="BJ134" s="31">
        <v>43165</v>
      </c>
      <c r="BK134" s="31">
        <v>43165</v>
      </c>
      <c r="BL134" s="31">
        <v>43165</v>
      </c>
      <c r="BM134" s="31"/>
      <c r="BN134" s="31">
        <f>Table1[[#This Row],[Seed:
Seed_BKK1]]</f>
        <v>43165</v>
      </c>
      <c r="BO134" s="31">
        <f>Table1[[#This Row],[Seed:
Seed_THQ1]]</f>
        <v>43165</v>
      </c>
      <c r="BP134" s="31">
        <f>Table1[[#This Row],[Seed:
Seed_SIN1]]</f>
        <v>43165</v>
      </c>
    </row>
    <row r="135" spans="1:68" x14ac:dyDescent="0.35">
      <c r="A135" s="25" t="str">
        <f>LEFT(Table1[[#This Row],[Level]],2)&amp;"-"&amp;Table1[[#This Row],[Seq]]</f>
        <v>L2-125</v>
      </c>
      <c r="B135" s="9" t="s">
        <v>353</v>
      </c>
      <c r="C135" s="10">
        <f>IFERROR(IF(AND(Table1[[#This Row],[Level]]=B134,Table1[[#This Row],[Form Name]]=E134),C134,IF(Table1[[#This Row],[Level]]=B134,C134+1,1)),1)</f>
        <v>125</v>
      </c>
      <c r="D135" s="9" t="s">
        <v>378</v>
      </c>
      <c r="E135" s="9" t="s">
        <v>204</v>
      </c>
      <c r="F135" s="9" t="s">
        <v>4</v>
      </c>
      <c r="G135" s="9"/>
      <c r="H135" s="9" t="s">
        <v>20</v>
      </c>
      <c r="I135" s="9" t="s">
        <v>21</v>
      </c>
      <c r="J135" s="9" t="s">
        <v>22</v>
      </c>
      <c r="K135" s="7" t="str">
        <f>IFERROR(VLOOKUP(E135,'Data Owners'!G:H,2,0),VLOOKUP(D135,'Data Owners'!A:D,3,0))</f>
        <v>Jeff Melvin</v>
      </c>
      <c r="L135" s="30">
        <f t="shared" si="4"/>
        <v>43172</v>
      </c>
      <c r="M135" s="30">
        <f t="shared" si="5"/>
        <v>43165</v>
      </c>
      <c r="N135" s="30"/>
      <c r="O135" s="11"/>
      <c r="P135" s="31" t="s">
        <v>384</v>
      </c>
      <c r="Q135" s="31" t="s">
        <v>384</v>
      </c>
      <c r="R135" s="31" t="s">
        <v>384</v>
      </c>
      <c r="S135" s="31" t="s">
        <v>384</v>
      </c>
      <c r="T135" s="31" t="s">
        <v>384</v>
      </c>
      <c r="U135" s="31">
        <v>43117</v>
      </c>
      <c r="V135" s="31">
        <v>43165</v>
      </c>
      <c r="W135" s="31" t="s">
        <v>384</v>
      </c>
      <c r="X135" s="31" t="s">
        <v>384</v>
      </c>
      <c r="Y135" s="31">
        <v>43172</v>
      </c>
      <c r="Z135" s="31">
        <v>43172</v>
      </c>
      <c r="AA135" s="31">
        <v>43172</v>
      </c>
      <c r="AB135" s="31">
        <v>43172</v>
      </c>
      <c r="AC135" s="31">
        <v>43117</v>
      </c>
      <c r="AD135" s="31">
        <v>43117</v>
      </c>
      <c r="AE135" s="31" t="s">
        <v>384</v>
      </c>
      <c r="AF135" s="31">
        <v>43165</v>
      </c>
      <c r="AG135" s="31">
        <v>43165</v>
      </c>
      <c r="AH135" s="31" t="s">
        <v>384</v>
      </c>
      <c r="AI135" s="31">
        <v>43165</v>
      </c>
      <c r="AJ135" s="31">
        <v>43165</v>
      </c>
      <c r="AK135" s="31" t="s">
        <v>384</v>
      </c>
      <c r="AL135" s="31">
        <v>43165</v>
      </c>
      <c r="AM135" s="31">
        <v>43165</v>
      </c>
      <c r="AN135" s="31" t="s">
        <v>384</v>
      </c>
      <c r="AO135" s="31">
        <v>43165</v>
      </c>
      <c r="AP135" s="31" t="s">
        <v>384</v>
      </c>
      <c r="AQ135" s="31">
        <v>43165</v>
      </c>
      <c r="AR135" s="31">
        <v>43165</v>
      </c>
      <c r="AS135" s="31">
        <v>43165</v>
      </c>
      <c r="AT135" s="31">
        <v>43165</v>
      </c>
      <c r="AU135" s="31">
        <v>43165</v>
      </c>
      <c r="AV135" s="31">
        <v>43165</v>
      </c>
      <c r="AW135" s="31" t="s">
        <v>384</v>
      </c>
      <c r="AX135" s="31">
        <v>43165</v>
      </c>
      <c r="AY135" s="31" t="s">
        <v>11484</v>
      </c>
      <c r="AZ135" s="31" t="s">
        <v>11484</v>
      </c>
      <c r="BA135" s="31" t="s">
        <v>11484</v>
      </c>
      <c r="BB135" s="31" t="s">
        <v>11484</v>
      </c>
      <c r="BC135" s="31" t="s">
        <v>11484</v>
      </c>
      <c r="BD135" s="31" t="s">
        <v>11484</v>
      </c>
      <c r="BE135" s="31" t="s">
        <v>384</v>
      </c>
      <c r="BF135" s="31">
        <v>43165</v>
      </c>
      <c r="BG135" s="31" t="s">
        <v>384</v>
      </c>
      <c r="BH135" s="31">
        <v>43165</v>
      </c>
      <c r="BI135" s="31">
        <v>43165</v>
      </c>
      <c r="BJ135" s="31">
        <v>43165</v>
      </c>
      <c r="BK135" s="31">
        <v>43165</v>
      </c>
      <c r="BL135" s="31">
        <v>43165</v>
      </c>
      <c r="BM135" s="31"/>
      <c r="BN135" s="31">
        <f>Table1[[#This Row],[Seed:
Seed_BKK1]]</f>
        <v>43165</v>
      </c>
      <c r="BO135" s="31">
        <f>Table1[[#This Row],[Seed:
Seed_THQ1]]</f>
        <v>43165</v>
      </c>
      <c r="BP135" s="31">
        <f>Table1[[#This Row],[Seed:
Seed_SIN1]]</f>
        <v>43165</v>
      </c>
    </row>
    <row r="136" spans="1:68" x14ac:dyDescent="0.35">
      <c r="A136" s="25" t="str">
        <f>LEFT(Table1[[#This Row],[Level]],2)&amp;"-"&amp;Table1[[#This Row],[Seq]]</f>
        <v>L2-126</v>
      </c>
      <c r="B136" s="9" t="s">
        <v>353</v>
      </c>
      <c r="C136" s="10">
        <f>IFERROR(IF(AND(Table1[[#This Row],[Level]]=B135,Table1[[#This Row],[Form Name]]=E135),C135,IF(Table1[[#This Row],[Level]]=B135,C135+1,1)),1)</f>
        <v>126</v>
      </c>
      <c r="D136" s="9" t="s">
        <v>378</v>
      </c>
      <c r="E136" s="9" t="s">
        <v>205</v>
      </c>
      <c r="F136" s="9" t="s">
        <v>4</v>
      </c>
      <c r="G136" s="9"/>
      <c r="H136" s="9"/>
      <c r="I136" s="9"/>
      <c r="J136" s="9"/>
      <c r="K136" s="7" t="str">
        <f>IFERROR(VLOOKUP(E136,'Data Owners'!G:H,2,0),VLOOKUP(D136,'Data Owners'!A:D,3,0))</f>
        <v>Jeff Melvin</v>
      </c>
      <c r="L136" s="30">
        <f t="shared" si="4"/>
        <v>43420</v>
      </c>
      <c r="M136" s="30">
        <f t="shared" si="5"/>
        <v>43165</v>
      </c>
      <c r="N136" s="30"/>
      <c r="O136" s="11"/>
      <c r="P136" s="31" t="s">
        <v>384</v>
      </c>
      <c r="Q136" s="31" t="s">
        <v>384</v>
      </c>
      <c r="R136" s="31" t="s">
        <v>384</v>
      </c>
      <c r="S136" s="31" t="s">
        <v>384</v>
      </c>
      <c r="T136" s="31" t="s">
        <v>384</v>
      </c>
      <c r="U136" s="31" t="s">
        <v>384</v>
      </c>
      <c r="V136" s="31">
        <v>43370</v>
      </c>
      <c r="W136" s="96">
        <v>43420</v>
      </c>
      <c r="X136" s="31" t="s">
        <v>384</v>
      </c>
      <c r="Y136" s="31" t="s">
        <v>384</v>
      </c>
      <c r="Z136" s="31" t="s">
        <v>384</v>
      </c>
      <c r="AA136" s="31" t="s">
        <v>384</v>
      </c>
      <c r="AB136" s="31" t="s">
        <v>384</v>
      </c>
      <c r="AC136" s="31">
        <v>43228</v>
      </c>
      <c r="AD136" s="31">
        <v>43370</v>
      </c>
      <c r="AE136" s="31" t="s">
        <v>384</v>
      </c>
      <c r="AF136" s="31">
        <v>43165</v>
      </c>
      <c r="AG136" s="31">
        <v>43165</v>
      </c>
      <c r="AH136" s="31" t="s">
        <v>384</v>
      </c>
      <c r="AI136" s="31" t="s">
        <v>384</v>
      </c>
      <c r="AJ136" s="31" t="s">
        <v>384</v>
      </c>
      <c r="AK136" s="31" t="s">
        <v>384</v>
      </c>
      <c r="AL136" s="31" t="s">
        <v>384</v>
      </c>
      <c r="AM136" s="31" t="s">
        <v>384</v>
      </c>
      <c r="AN136" s="31" t="s">
        <v>384</v>
      </c>
      <c r="AO136" s="31" t="s">
        <v>384</v>
      </c>
      <c r="AP136" s="31" t="s">
        <v>384</v>
      </c>
      <c r="AQ136" s="31" t="s">
        <v>384</v>
      </c>
      <c r="AR136" s="31" t="s">
        <v>11484</v>
      </c>
      <c r="AS136" s="31" t="s">
        <v>11484</v>
      </c>
      <c r="AT136" s="31" t="s">
        <v>11484</v>
      </c>
      <c r="AU136" s="31" t="s">
        <v>11484</v>
      </c>
      <c r="AV136" s="31" t="s">
        <v>11484</v>
      </c>
      <c r="AW136" s="31" t="s">
        <v>384</v>
      </c>
      <c r="AX136" s="31" t="s">
        <v>11484</v>
      </c>
      <c r="AY136" s="31" t="s">
        <v>11484</v>
      </c>
      <c r="AZ136" s="31" t="s">
        <v>11484</v>
      </c>
      <c r="BA136" s="31" t="s">
        <v>11484</v>
      </c>
      <c r="BB136" s="31" t="s">
        <v>11484</v>
      </c>
      <c r="BC136" s="31" t="s">
        <v>11484</v>
      </c>
      <c r="BD136" s="31" t="s">
        <v>11484</v>
      </c>
      <c r="BE136" s="31" t="s">
        <v>384</v>
      </c>
      <c r="BF136" s="31">
        <v>43165</v>
      </c>
      <c r="BG136" s="31" t="s">
        <v>384</v>
      </c>
      <c r="BH136" s="31" t="s">
        <v>11703</v>
      </c>
      <c r="BI136" s="31" t="s">
        <v>11703</v>
      </c>
      <c r="BJ136" s="31" t="s">
        <v>11703</v>
      </c>
      <c r="BK136" s="31" t="s">
        <v>11703</v>
      </c>
      <c r="BL136" s="31" t="s">
        <v>11703</v>
      </c>
      <c r="BM136" s="31" t="s">
        <v>384</v>
      </c>
      <c r="BN136" s="31" t="s">
        <v>384</v>
      </c>
      <c r="BO136" s="31" t="s">
        <v>384</v>
      </c>
      <c r="BP136" s="31" t="s">
        <v>384</v>
      </c>
    </row>
    <row r="137" spans="1:68" x14ac:dyDescent="0.35">
      <c r="A137" s="25" t="str">
        <f>LEFT(Table1[[#This Row],[Level]],2)&amp;"-"&amp;Table1[[#This Row],[Seq]]</f>
        <v>L2-127</v>
      </c>
      <c r="B137" s="9" t="s">
        <v>353</v>
      </c>
      <c r="C137" s="10">
        <f>IFERROR(IF(AND(Table1[[#This Row],[Level]]=B136,Table1[[#This Row],[Form Name]]=E136),C136,IF(Table1[[#This Row],[Level]]=B136,C136+1,1)),1)</f>
        <v>127</v>
      </c>
      <c r="D137" s="9" t="s">
        <v>378</v>
      </c>
      <c r="E137" s="9" t="s">
        <v>206</v>
      </c>
      <c r="F137" s="9" t="s">
        <v>4</v>
      </c>
      <c r="G137" s="9"/>
      <c r="H137" s="9"/>
      <c r="I137" s="9"/>
      <c r="J137" s="9"/>
      <c r="K137" s="7" t="str">
        <f>IFERROR(VLOOKUP(E137,'Data Owners'!G:H,2,0),VLOOKUP(D137,'Data Owners'!A:D,3,0))</f>
        <v>Jeff Melvin</v>
      </c>
      <c r="L137" s="30">
        <f t="shared" si="4"/>
        <v>43208</v>
      </c>
      <c r="M137" s="30">
        <f t="shared" si="5"/>
        <v>43529</v>
      </c>
      <c r="N137" s="30"/>
      <c r="O137" s="11"/>
      <c r="P137" s="31" t="s">
        <v>384</v>
      </c>
      <c r="Q137" s="31" t="s">
        <v>384</v>
      </c>
      <c r="R137" s="31" t="s">
        <v>384</v>
      </c>
      <c r="S137" s="31" t="s">
        <v>384</v>
      </c>
      <c r="T137" s="31" t="s">
        <v>384</v>
      </c>
      <c r="U137" s="31">
        <v>43117</v>
      </c>
      <c r="V137" s="31">
        <v>43208</v>
      </c>
      <c r="W137" s="31" t="s">
        <v>384</v>
      </c>
      <c r="X137" s="31" t="s">
        <v>384</v>
      </c>
      <c r="Y137" s="31" t="s">
        <v>384</v>
      </c>
      <c r="Z137" s="31" t="s">
        <v>384</v>
      </c>
      <c r="AA137" s="31" t="s">
        <v>384</v>
      </c>
      <c r="AB137" s="31" t="s">
        <v>384</v>
      </c>
      <c r="AC137" s="31">
        <v>43117</v>
      </c>
      <c r="AD137" s="31">
        <v>43117</v>
      </c>
      <c r="AE137" s="31" t="s">
        <v>384</v>
      </c>
      <c r="AF137" s="31" t="s">
        <v>384</v>
      </c>
      <c r="AG137" s="31" t="s">
        <v>384</v>
      </c>
      <c r="AH137" s="31" t="s">
        <v>384</v>
      </c>
      <c r="AI137" s="31" t="s">
        <v>384</v>
      </c>
      <c r="AJ137" s="31" t="s">
        <v>384</v>
      </c>
      <c r="AK137" s="31" t="s">
        <v>384</v>
      </c>
      <c r="AL137" s="31">
        <v>43529</v>
      </c>
      <c r="AM137" s="31" t="s">
        <v>384</v>
      </c>
      <c r="AN137" s="31" t="s">
        <v>384</v>
      </c>
      <c r="AO137" s="31" t="s">
        <v>384</v>
      </c>
      <c r="AP137" s="31" t="s">
        <v>384</v>
      </c>
      <c r="AQ137" s="31" t="s">
        <v>384</v>
      </c>
      <c r="AR137" s="31" t="s">
        <v>11484</v>
      </c>
      <c r="AS137" s="31" t="s">
        <v>11484</v>
      </c>
      <c r="AT137" s="31" t="s">
        <v>11484</v>
      </c>
      <c r="AU137" s="31" t="s">
        <v>11484</v>
      </c>
      <c r="AV137" s="31" t="s">
        <v>11484</v>
      </c>
      <c r="AW137" s="31" t="s">
        <v>384</v>
      </c>
      <c r="AX137" s="31" t="s">
        <v>11484</v>
      </c>
      <c r="AY137" s="31" t="s">
        <v>11484</v>
      </c>
      <c r="AZ137" s="31" t="s">
        <v>11484</v>
      </c>
      <c r="BA137" s="31" t="s">
        <v>11484</v>
      </c>
      <c r="BB137" s="31" t="s">
        <v>11484</v>
      </c>
      <c r="BC137" s="31" t="s">
        <v>11484</v>
      </c>
      <c r="BD137" s="31" t="s">
        <v>11484</v>
      </c>
      <c r="BE137" s="31" t="s">
        <v>384</v>
      </c>
      <c r="BF137" s="31"/>
      <c r="BG137" s="31" t="s">
        <v>384</v>
      </c>
      <c r="BH137" s="31">
        <v>43419</v>
      </c>
      <c r="BI137" s="31" t="s">
        <v>384</v>
      </c>
      <c r="BJ137" s="31">
        <v>43419</v>
      </c>
      <c r="BK137" s="31" t="s">
        <v>384</v>
      </c>
      <c r="BL137" s="31" t="s">
        <v>384</v>
      </c>
      <c r="BM137" s="31" t="s">
        <v>384</v>
      </c>
      <c r="BN137" s="31">
        <v>43500</v>
      </c>
      <c r="BO137" s="31" t="s">
        <v>384</v>
      </c>
      <c r="BP137" s="31" t="s">
        <v>384</v>
      </c>
    </row>
    <row r="138" spans="1:68" x14ac:dyDescent="0.35">
      <c r="A138" s="25" t="str">
        <f>LEFT(Table1[[#This Row],[Level]],2)&amp;"-"&amp;Table1[[#This Row],[Seq]]</f>
        <v>L2-128</v>
      </c>
      <c r="B138" s="9" t="s">
        <v>353</v>
      </c>
      <c r="C138" s="10">
        <f>IFERROR(IF(AND(Table1[[#This Row],[Level]]=B137,Table1[[#This Row],[Form Name]]=E137),C137,IF(Table1[[#This Row],[Level]]=B137,C137+1,1)),1)</f>
        <v>128</v>
      </c>
      <c r="D138" s="9" t="s">
        <v>378</v>
      </c>
      <c r="E138" s="9" t="s">
        <v>207</v>
      </c>
      <c r="F138" s="9" t="s">
        <v>4</v>
      </c>
      <c r="G138" s="9"/>
      <c r="H138" s="9" t="s">
        <v>20</v>
      </c>
      <c r="I138" s="9" t="s">
        <v>21</v>
      </c>
      <c r="J138" s="9" t="s">
        <v>22</v>
      </c>
      <c r="K138" s="7" t="str">
        <f>IFERROR(VLOOKUP(E138,'Data Owners'!G:H,2,0),VLOOKUP(D138,'Data Owners'!A:D,3,0))</f>
        <v>Jeff Melvin</v>
      </c>
      <c r="L138" s="30">
        <f t="shared" si="4"/>
        <v>43165</v>
      </c>
      <c r="M138" s="30">
        <f t="shared" si="5"/>
        <v>43165</v>
      </c>
      <c r="N138" s="30"/>
      <c r="O138" s="11"/>
      <c r="P138" s="31" t="s">
        <v>384</v>
      </c>
      <c r="Q138" s="31" t="s">
        <v>384</v>
      </c>
      <c r="R138" s="31" t="s">
        <v>384</v>
      </c>
      <c r="S138" s="31" t="s">
        <v>384</v>
      </c>
      <c r="T138" s="31">
        <v>43117</v>
      </c>
      <c r="U138" s="31">
        <v>43117</v>
      </c>
      <c r="V138" s="31">
        <v>43165</v>
      </c>
      <c r="W138" s="31" t="s">
        <v>384</v>
      </c>
      <c r="X138" s="31" t="s">
        <v>384</v>
      </c>
      <c r="Y138" s="31" t="s">
        <v>384</v>
      </c>
      <c r="Z138" s="31" t="s">
        <v>384</v>
      </c>
      <c r="AA138" s="31" t="s">
        <v>384</v>
      </c>
      <c r="AB138" s="31" t="s">
        <v>384</v>
      </c>
      <c r="AC138" s="31">
        <v>43117</v>
      </c>
      <c r="AD138" s="31">
        <v>43117</v>
      </c>
      <c r="AE138" s="31" t="s">
        <v>384</v>
      </c>
      <c r="AF138" s="31">
        <v>43165</v>
      </c>
      <c r="AG138" s="31">
        <v>43165</v>
      </c>
      <c r="AH138" s="31" t="s">
        <v>384</v>
      </c>
      <c r="AI138" s="31" t="s">
        <v>384</v>
      </c>
      <c r="AJ138" s="31" t="s">
        <v>384</v>
      </c>
      <c r="AK138" s="31" t="s">
        <v>384</v>
      </c>
      <c r="AL138" s="31" t="s">
        <v>384</v>
      </c>
      <c r="AM138" s="31" t="s">
        <v>384</v>
      </c>
      <c r="AN138" s="31" t="s">
        <v>384</v>
      </c>
      <c r="AO138" s="31" t="s">
        <v>384</v>
      </c>
      <c r="AP138" s="31" t="s">
        <v>384</v>
      </c>
      <c r="AQ138" s="31" t="s">
        <v>384</v>
      </c>
      <c r="AR138" s="31" t="s">
        <v>384</v>
      </c>
      <c r="AS138" s="31" t="s">
        <v>384</v>
      </c>
      <c r="AT138" s="31" t="s">
        <v>384</v>
      </c>
      <c r="AU138" s="31" t="s">
        <v>384</v>
      </c>
      <c r="AV138" s="31" t="s">
        <v>384</v>
      </c>
      <c r="AW138" s="31" t="s">
        <v>384</v>
      </c>
      <c r="AX138" s="31" t="s">
        <v>384</v>
      </c>
      <c r="AY138" s="31" t="s">
        <v>11484</v>
      </c>
      <c r="AZ138" s="31" t="s">
        <v>11484</v>
      </c>
      <c r="BA138" s="31" t="s">
        <v>11484</v>
      </c>
      <c r="BB138" s="31" t="s">
        <v>11484</v>
      </c>
      <c r="BC138" s="31" t="s">
        <v>11484</v>
      </c>
      <c r="BD138" s="31" t="s">
        <v>11484</v>
      </c>
      <c r="BE138" s="31" t="s">
        <v>384</v>
      </c>
      <c r="BF138" s="31">
        <v>43165</v>
      </c>
      <c r="BG138" s="31">
        <v>43117</v>
      </c>
      <c r="BH138" s="31" t="s">
        <v>384</v>
      </c>
      <c r="BI138" s="31" t="s">
        <v>384</v>
      </c>
      <c r="BJ138" s="31" t="s">
        <v>384</v>
      </c>
      <c r="BK138" s="31" t="s">
        <v>384</v>
      </c>
      <c r="BL138" s="31" t="s">
        <v>384</v>
      </c>
      <c r="BM138" s="31" t="s">
        <v>384</v>
      </c>
      <c r="BN138" s="31" t="s">
        <v>384</v>
      </c>
      <c r="BO138" s="31" t="s">
        <v>384</v>
      </c>
      <c r="BP138" s="31" t="s">
        <v>384</v>
      </c>
    </row>
    <row r="139" spans="1:68" x14ac:dyDescent="0.35">
      <c r="A139" s="25" t="str">
        <f>LEFT(Table1[[#This Row],[Level]],2)&amp;"-"&amp;Table1[[#This Row],[Seq]]</f>
        <v>L2-129</v>
      </c>
      <c r="B139" s="9" t="s">
        <v>353</v>
      </c>
      <c r="C139" s="10">
        <f>IFERROR(IF(AND(Table1[[#This Row],[Level]]=B138,Table1[[#This Row],[Form Name]]=E138),C138,IF(Table1[[#This Row],[Level]]=B138,C138+1,1)),1)</f>
        <v>129</v>
      </c>
      <c r="D139" s="9" t="s">
        <v>378</v>
      </c>
      <c r="E139" s="9" t="s">
        <v>208</v>
      </c>
      <c r="F139" s="9" t="s">
        <v>4</v>
      </c>
      <c r="G139" s="9"/>
      <c r="H139" s="9"/>
      <c r="I139" s="9"/>
      <c r="J139" s="9"/>
      <c r="K139" s="7" t="str">
        <f>IFERROR(VLOOKUP(E139,'Data Owners'!G:H,2,0),VLOOKUP(D139,'Data Owners'!A:D,3,0))</f>
        <v>Jeff Melvin</v>
      </c>
      <c r="L139" s="30">
        <f t="shared" si="4"/>
        <v>43208</v>
      </c>
      <c r="M139" s="30" t="str">
        <f t="shared" si="5"/>
        <v>N/A</v>
      </c>
      <c r="N139" s="30"/>
      <c r="O139" s="11"/>
      <c r="P139" s="31" t="s">
        <v>384</v>
      </c>
      <c r="Q139" s="31" t="s">
        <v>384</v>
      </c>
      <c r="R139" s="31" t="s">
        <v>384</v>
      </c>
      <c r="S139" s="31" t="s">
        <v>384</v>
      </c>
      <c r="T139" s="31" t="s">
        <v>384</v>
      </c>
      <c r="U139" s="31">
        <v>43117</v>
      </c>
      <c r="V139" s="31">
        <v>43208</v>
      </c>
      <c r="W139" s="31" t="s">
        <v>384</v>
      </c>
      <c r="X139" s="31" t="s">
        <v>384</v>
      </c>
      <c r="Y139" s="31" t="s">
        <v>384</v>
      </c>
      <c r="Z139" s="31" t="s">
        <v>384</v>
      </c>
      <c r="AA139" s="31" t="s">
        <v>384</v>
      </c>
      <c r="AB139" s="31" t="s">
        <v>384</v>
      </c>
      <c r="AC139" s="31">
        <v>43117</v>
      </c>
      <c r="AD139" s="31">
        <v>43117</v>
      </c>
      <c r="AE139" s="31" t="s">
        <v>384</v>
      </c>
      <c r="AF139" s="31" t="s">
        <v>384</v>
      </c>
      <c r="AG139" s="31" t="s">
        <v>384</v>
      </c>
      <c r="AH139" s="31" t="s">
        <v>384</v>
      </c>
      <c r="AI139" s="31" t="s">
        <v>384</v>
      </c>
      <c r="AJ139" s="31" t="s">
        <v>384</v>
      </c>
      <c r="AK139" s="31" t="s">
        <v>384</v>
      </c>
      <c r="AL139" s="31" t="s">
        <v>384</v>
      </c>
      <c r="AM139" s="31" t="s">
        <v>384</v>
      </c>
      <c r="AN139" s="31" t="s">
        <v>384</v>
      </c>
      <c r="AO139" s="31" t="s">
        <v>384</v>
      </c>
      <c r="AP139" s="31" t="s">
        <v>384</v>
      </c>
      <c r="AQ139" s="31" t="s">
        <v>384</v>
      </c>
      <c r="AR139" s="31" t="s">
        <v>384</v>
      </c>
      <c r="AS139" s="31" t="s">
        <v>384</v>
      </c>
      <c r="AT139" s="31" t="s">
        <v>384</v>
      </c>
      <c r="AU139" s="31" t="s">
        <v>384</v>
      </c>
      <c r="AV139" s="31" t="s">
        <v>384</v>
      </c>
      <c r="AW139" s="31" t="s">
        <v>384</v>
      </c>
      <c r="AX139" s="31" t="s">
        <v>384</v>
      </c>
      <c r="AY139" s="31" t="s">
        <v>11484</v>
      </c>
      <c r="AZ139" s="31" t="s">
        <v>11484</v>
      </c>
      <c r="BA139" s="31" t="s">
        <v>11484</v>
      </c>
      <c r="BB139" s="31" t="s">
        <v>11484</v>
      </c>
      <c r="BC139" s="31" t="s">
        <v>11484</v>
      </c>
      <c r="BD139" s="31" t="s">
        <v>11484</v>
      </c>
      <c r="BE139" s="31" t="s">
        <v>384</v>
      </c>
      <c r="BF139" s="31"/>
      <c r="BG139" s="31" t="s">
        <v>384</v>
      </c>
      <c r="BH139" s="31" t="s">
        <v>384</v>
      </c>
      <c r="BI139" s="31" t="s">
        <v>384</v>
      </c>
      <c r="BJ139" s="31" t="s">
        <v>384</v>
      </c>
      <c r="BK139" s="31" t="s">
        <v>384</v>
      </c>
      <c r="BL139" s="31" t="s">
        <v>384</v>
      </c>
      <c r="BM139" s="31" t="s">
        <v>384</v>
      </c>
      <c r="BN139" s="31" t="s">
        <v>384</v>
      </c>
      <c r="BO139" s="31" t="s">
        <v>384</v>
      </c>
      <c r="BP139" s="31" t="s">
        <v>384</v>
      </c>
    </row>
    <row r="140" spans="1:68" x14ac:dyDescent="0.35">
      <c r="A140" s="25" t="str">
        <f>LEFT(Table1[[#This Row],[Level]],2)&amp;"-"&amp;Table1[[#This Row],[Seq]]</f>
        <v>L2-130</v>
      </c>
      <c r="B140" s="9" t="s">
        <v>353</v>
      </c>
      <c r="C140" s="10">
        <f>IFERROR(IF(AND(Table1[[#This Row],[Level]]=B139,Table1[[#This Row],[Form Name]]=E139),C139,IF(Table1[[#This Row],[Level]]=B139,C139+1,1)),1)</f>
        <v>130</v>
      </c>
      <c r="D140" s="9" t="s">
        <v>378</v>
      </c>
      <c r="E140" s="9" t="s">
        <v>209</v>
      </c>
      <c r="F140" s="9" t="s">
        <v>4</v>
      </c>
      <c r="G140" s="9"/>
      <c r="H140" s="9"/>
      <c r="I140" s="9"/>
      <c r="J140" s="9"/>
      <c r="K140" s="7" t="str">
        <f>IFERROR(VLOOKUP(E140,'Data Owners'!G:H,2,0),VLOOKUP(D140,'Data Owners'!A:D,3,0))</f>
        <v>Jeff Melvin</v>
      </c>
      <c r="L140" s="30">
        <f t="shared" si="4"/>
        <v>43208</v>
      </c>
      <c r="M140" s="30" t="str">
        <f t="shared" si="5"/>
        <v>N/A</v>
      </c>
      <c r="N140" s="30"/>
      <c r="O140" s="11"/>
      <c r="P140" s="31" t="s">
        <v>384</v>
      </c>
      <c r="Q140" s="31" t="s">
        <v>384</v>
      </c>
      <c r="R140" s="31" t="s">
        <v>384</v>
      </c>
      <c r="S140" s="31" t="s">
        <v>384</v>
      </c>
      <c r="T140" s="31" t="s">
        <v>384</v>
      </c>
      <c r="U140" s="31">
        <v>43117</v>
      </c>
      <c r="V140" s="31">
        <v>43208</v>
      </c>
      <c r="W140" s="31" t="s">
        <v>384</v>
      </c>
      <c r="X140" s="31" t="s">
        <v>384</v>
      </c>
      <c r="Y140" s="31" t="s">
        <v>384</v>
      </c>
      <c r="Z140" s="31" t="s">
        <v>384</v>
      </c>
      <c r="AA140" s="31" t="s">
        <v>384</v>
      </c>
      <c r="AB140" s="31" t="s">
        <v>384</v>
      </c>
      <c r="AC140" s="31">
        <v>43117</v>
      </c>
      <c r="AD140" s="31">
        <v>43117</v>
      </c>
      <c r="AE140" s="31" t="s">
        <v>384</v>
      </c>
      <c r="AF140" s="31" t="s">
        <v>384</v>
      </c>
      <c r="AG140" s="31" t="s">
        <v>384</v>
      </c>
      <c r="AH140" s="31" t="s">
        <v>384</v>
      </c>
      <c r="AI140" s="31" t="s">
        <v>384</v>
      </c>
      <c r="AJ140" s="31" t="s">
        <v>384</v>
      </c>
      <c r="AK140" s="31" t="s">
        <v>384</v>
      </c>
      <c r="AL140" s="31" t="s">
        <v>384</v>
      </c>
      <c r="AM140" s="31" t="s">
        <v>384</v>
      </c>
      <c r="AN140" s="31" t="s">
        <v>384</v>
      </c>
      <c r="AO140" s="31" t="s">
        <v>384</v>
      </c>
      <c r="AP140" s="31" t="s">
        <v>384</v>
      </c>
      <c r="AQ140" s="31" t="s">
        <v>384</v>
      </c>
      <c r="AR140" s="31" t="s">
        <v>384</v>
      </c>
      <c r="AS140" s="31" t="s">
        <v>384</v>
      </c>
      <c r="AT140" s="31" t="s">
        <v>384</v>
      </c>
      <c r="AU140" s="31" t="s">
        <v>384</v>
      </c>
      <c r="AV140" s="31" t="s">
        <v>384</v>
      </c>
      <c r="AW140" s="31" t="s">
        <v>384</v>
      </c>
      <c r="AX140" s="31" t="s">
        <v>384</v>
      </c>
      <c r="AY140" s="31" t="s">
        <v>11484</v>
      </c>
      <c r="AZ140" s="31" t="s">
        <v>11484</v>
      </c>
      <c r="BA140" s="31" t="s">
        <v>11484</v>
      </c>
      <c r="BB140" s="31" t="s">
        <v>11484</v>
      </c>
      <c r="BC140" s="31" t="s">
        <v>11484</v>
      </c>
      <c r="BD140" s="31" t="s">
        <v>11484</v>
      </c>
      <c r="BE140" s="31" t="s">
        <v>384</v>
      </c>
      <c r="BF140" s="31"/>
      <c r="BG140" s="31" t="s">
        <v>384</v>
      </c>
      <c r="BH140" s="31" t="s">
        <v>384</v>
      </c>
      <c r="BI140" s="31" t="s">
        <v>384</v>
      </c>
      <c r="BJ140" s="31" t="s">
        <v>384</v>
      </c>
      <c r="BK140" s="31" t="s">
        <v>384</v>
      </c>
      <c r="BL140" s="31" t="s">
        <v>384</v>
      </c>
      <c r="BM140" s="31" t="s">
        <v>384</v>
      </c>
      <c r="BN140" s="31" t="s">
        <v>384</v>
      </c>
      <c r="BO140" s="31" t="s">
        <v>384</v>
      </c>
      <c r="BP140" s="31" t="s">
        <v>384</v>
      </c>
    </row>
    <row r="141" spans="1:68" x14ac:dyDescent="0.35">
      <c r="A141" s="25" t="str">
        <f>LEFT(Table1[[#This Row],[Level]],2)&amp;"-"&amp;Table1[[#This Row],[Seq]]</f>
        <v>L2-131</v>
      </c>
      <c r="B141" s="9" t="s">
        <v>353</v>
      </c>
      <c r="C141" s="10">
        <f>IFERROR(IF(AND(Table1[[#This Row],[Level]]=B140,Table1[[#This Row],[Form Name]]=E140),C140,IF(Table1[[#This Row],[Level]]=B140,C140+1,1)),1)</f>
        <v>131</v>
      </c>
      <c r="D141" s="9" t="s">
        <v>378</v>
      </c>
      <c r="E141" s="9" t="s">
        <v>210</v>
      </c>
      <c r="F141" s="9" t="s">
        <v>4</v>
      </c>
      <c r="G141" s="9"/>
      <c r="H141" s="9"/>
      <c r="I141" s="9"/>
      <c r="J141" s="9"/>
      <c r="K141" s="7" t="str">
        <f>IFERROR(VLOOKUP(E141,'Data Owners'!G:H,2,0),VLOOKUP(D141,'Data Owners'!A:D,3,0))</f>
        <v>Jeff Melvin</v>
      </c>
      <c r="L141" s="30">
        <f t="shared" si="4"/>
        <v>43208</v>
      </c>
      <c r="M141" s="30" t="str">
        <f t="shared" si="5"/>
        <v>N/A</v>
      </c>
      <c r="N141" s="30"/>
      <c r="O141" s="11"/>
      <c r="P141" s="31" t="s">
        <v>384</v>
      </c>
      <c r="Q141" s="31" t="s">
        <v>384</v>
      </c>
      <c r="R141" s="31" t="s">
        <v>384</v>
      </c>
      <c r="S141" s="31" t="s">
        <v>384</v>
      </c>
      <c r="T141" s="31" t="s">
        <v>384</v>
      </c>
      <c r="U141" s="31">
        <v>43117</v>
      </c>
      <c r="V141" s="31">
        <v>43208</v>
      </c>
      <c r="W141" s="31" t="s">
        <v>384</v>
      </c>
      <c r="X141" s="31" t="s">
        <v>384</v>
      </c>
      <c r="Y141" s="31" t="s">
        <v>384</v>
      </c>
      <c r="Z141" s="31" t="s">
        <v>384</v>
      </c>
      <c r="AA141" s="31" t="s">
        <v>384</v>
      </c>
      <c r="AB141" s="31" t="s">
        <v>384</v>
      </c>
      <c r="AC141" s="31">
        <v>43117</v>
      </c>
      <c r="AD141" s="31">
        <v>43117</v>
      </c>
      <c r="AE141" s="31" t="s">
        <v>384</v>
      </c>
      <c r="AF141" s="31" t="s">
        <v>384</v>
      </c>
      <c r="AG141" s="31" t="s">
        <v>384</v>
      </c>
      <c r="AH141" s="31" t="s">
        <v>384</v>
      </c>
      <c r="AI141" s="31" t="s">
        <v>384</v>
      </c>
      <c r="AJ141" s="31" t="s">
        <v>384</v>
      </c>
      <c r="AK141" s="31" t="s">
        <v>384</v>
      </c>
      <c r="AL141" s="31" t="s">
        <v>384</v>
      </c>
      <c r="AM141" s="31" t="s">
        <v>384</v>
      </c>
      <c r="AN141" s="31" t="s">
        <v>384</v>
      </c>
      <c r="AO141" s="31" t="s">
        <v>384</v>
      </c>
      <c r="AP141" s="31" t="s">
        <v>384</v>
      </c>
      <c r="AQ141" s="31" t="s">
        <v>384</v>
      </c>
      <c r="AR141" s="31" t="s">
        <v>384</v>
      </c>
      <c r="AS141" s="31" t="s">
        <v>384</v>
      </c>
      <c r="AT141" s="31" t="s">
        <v>384</v>
      </c>
      <c r="AU141" s="31" t="s">
        <v>384</v>
      </c>
      <c r="AV141" s="31" t="s">
        <v>384</v>
      </c>
      <c r="AW141" s="31" t="s">
        <v>384</v>
      </c>
      <c r="AX141" s="31" t="s">
        <v>384</v>
      </c>
      <c r="AY141" s="31" t="s">
        <v>11484</v>
      </c>
      <c r="AZ141" s="31" t="s">
        <v>11484</v>
      </c>
      <c r="BA141" s="31" t="s">
        <v>11484</v>
      </c>
      <c r="BB141" s="31" t="s">
        <v>11484</v>
      </c>
      <c r="BC141" s="31" t="s">
        <v>11484</v>
      </c>
      <c r="BD141" s="31" t="s">
        <v>11484</v>
      </c>
      <c r="BE141" s="31" t="s">
        <v>384</v>
      </c>
      <c r="BF141" s="31"/>
      <c r="BG141" s="31" t="s">
        <v>384</v>
      </c>
      <c r="BH141" s="31" t="s">
        <v>384</v>
      </c>
      <c r="BI141" s="31" t="s">
        <v>384</v>
      </c>
      <c r="BJ141" s="31" t="s">
        <v>384</v>
      </c>
      <c r="BK141" s="31" t="s">
        <v>384</v>
      </c>
      <c r="BL141" s="31" t="s">
        <v>384</v>
      </c>
      <c r="BM141" s="31" t="s">
        <v>384</v>
      </c>
      <c r="BN141" s="31" t="s">
        <v>384</v>
      </c>
      <c r="BO141" s="31" t="s">
        <v>384</v>
      </c>
      <c r="BP141" s="31" t="s">
        <v>384</v>
      </c>
    </row>
    <row r="142" spans="1:68" x14ac:dyDescent="0.35">
      <c r="A142" s="25" t="str">
        <f>LEFT(Table1[[#This Row],[Level]],2)&amp;"-"&amp;Table1[[#This Row],[Seq]]</f>
        <v>L2-132</v>
      </c>
      <c r="B142" s="9" t="s">
        <v>353</v>
      </c>
      <c r="C142" s="10">
        <f>IFERROR(IF(AND(Table1[[#This Row],[Level]]=B141,Table1[[#This Row],[Form Name]]=E141),C141,IF(Table1[[#This Row],[Level]]=B141,C141+1,1)),1)</f>
        <v>132</v>
      </c>
      <c r="D142" s="9" t="s">
        <v>380</v>
      </c>
      <c r="E142" s="9" t="s">
        <v>212</v>
      </c>
      <c r="F142" s="9" t="s">
        <v>4</v>
      </c>
      <c r="G142" s="9"/>
      <c r="H142" s="9"/>
      <c r="I142" s="9"/>
      <c r="J142" s="9"/>
      <c r="K142" s="7" t="str">
        <f>IFERROR(VLOOKUP(E142,'Data Owners'!G:H,2,0),VLOOKUP(D142,'Data Owners'!A:D,3,0))</f>
        <v>Ray Sroberts</v>
      </c>
      <c r="L142" s="30">
        <f t="shared" si="4"/>
        <v>43117</v>
      </c>
      <c r="M142" s="30" t="str">
        <f t="shared" si="5"/>
        <v/>
      </c>
      <c r="N142" s="30"/>
      <c r="O142" s="11"/>
      <c r="P142" s="31" t="s">
        <v>384</v>
      </c>
      <c r="Q142" s="31" t="s">
        <v>384</v>
      </c>
      <c r="R142" s="31" t="s">
        <v>384</v>
      </c>
      <c r="S142" s="31" t="s">
        <v>384</v>
      </c>
      <c r="T142" s="31" t="s">
        <v>384</v>
      </c>
      <c r="U142" s="31">
        <v>43117</v>
      </c>
      <c r="V142" s="31" t="s">
        <v>384</v>
      </c>
      <c r="W142" s="31" t="s">
        <v>384</v>
      </c>
      <c r="X142" s="31" t="s">
        <v>384</v>
      </c>
      <c r="Y142" s="31" t="s">
        <v>384</v>
      </c>
      <c r="Z142" s="31" t="s">
        <v>384</v>
      </c>
      <c r="AA142" s="31" t="s">
        <v>384</v>
      </c>
      <c r="AB142" s="31" t="s">
        <v>384</v>
      </c>
      <c r="AC142" s="31">
        <v>43117</v>
      </c>
      <c r="AD142" s="31">
        <v>43117</v>
      </c>
      <c r="AE142" s="31" t="s">
        <v>384</v>
      </c>
      <c r="AF142" s="31" t="s">
        <v>384</v>
      </c>
      <c r="AG142" s="31" t="s">
        <v>384</v>
      </c>
      <c r="AH142" s="31" t="s">
        <v>384</v>
      </c>
      <c r="AI142" s="31"/>
      <c r="AJ142" s="31"/>
      <c r="AK142" s="31" t="s">
        <v>384</v>
      </c>
      <c r="AL142" s="31"/>
      <c r="AM142" s="31"/>
      <c r="AN142" s="31" t="s">
        <v>384</v>
      </c>
      <c r="AO142" s="31"/>
      <c r="AP142" s="31" t="s">
        <v>384</v>
      </c>
      <c r="AQ142" s="31"/>
      <c r="AR142" s="31" t="s">
        <v>11484</v>
      </c>
      <c r="AS142" s="31" t="s">
        <v>11484</v>
      </c>
      <c r="AT142" s="31" t="s">
        <v>11484</v>
      </c>
      <c r="AU142" s="31" t="s">
        <v>11484</v>
      </c>
      <c r="AV142" s="31" t="s">
        <v>11484</v>
      </c>
      <c r="AW142" s="31" t="s">
        <v>384</v>
      </c>
      <c r="AX142" s="31" t="s">
        <v>11484</v>
      </c>
      <c r="AY142" s="31" t="s">
        <v>11484</v>
      </c>
      <c r="AZ142" s="31" t="s">
        <v>11484</v>
      </c>
      <c r="BA142" s="31" t="s">
        <v>11484</v>
      </c>
      <c r="BB142" s="31" t="s">
        <v>11484</v>
      </c>
      <c r="BC142" s="31" t="s">
        <v>11484</v>
      </c>
      <c r="BD142" s="31" t="s">
        <v>11484</v>
      </c>
      <c r="BE142" s="31" t="s">
        <v>384</v>
      </c>
      <c r="BF142" s="31" t="s">
        <v>384</v>
      </c>
      <c r="BG142" s="31" t="s">
        <v>384</v>
      </c>
      <c r="BH142" s="31">
        <v>43395</v>
      </c>
      <c r="BI142" s="31">
        <v>43395</v>
      </c>
      <c r="BJ142" s="31">
        <v>43395</v>
      </c>
      <c r="BK142" s="31">
        <v>43395</v>
      </c>
      <c r="BL142" s="31">
        <v>43395</v>
      </c>
      <c r="BM142" s="31" t="s">
        <v>384</v>
      </c>
      <c r="BN142" s="31">
        <v>43479</v>
      </c>
      <c r="BO142" s="31">
        <v>43479</v>
      </c>
      <c r="BP142" s="31">
        <v>43479</v>
      </c>
    </row>
    <row r="143" spans="1:68" x14ac:dyDescent="0.35">
      <c r="A143" s="25" t="str">
        <f>LEFT(Table1[[#This Row],[Level]],2)&amp;"-"&amp;Table1[[#This Row],[Seq]]</f>
        <v>L2-133</v>
      </c>
      <c r="B143" s="9" t="s">
        <v>353</v>
      </c>
      <c r="C143" s="10">
        <f>IFERROR(IF(AND(Table1[[#This Row],[Level]]=B142,Table1[[#This Row],[Form Name]]=E142),C142,IF(Table1[[#This Row],[Level]]=B142,C142+1,1)),1)</f>
        <v>133</v>
      </c>
      <c r="D143" s="9" t="s">
        <v>380</v>
      </c>
      <c r="E143" s="9" t="s">
        <v>213</v>
      </c>
      <c r="F143" s="9" t="s">
        <v>4</v>
      </c>
      <c r="G143" s="9"/>
      <c r="H143" s="9"/>
      <c r="I143" s="9"/>
      <c r="J143" s="9"/>
      <c r="K143" s="7" t="str">
        <f>IFERROR(VLOOKUP(E143,'Data Owners'!G:H,2,0),VLOOKUP(D143,'Data Owners'!A:D,3,0))</f>
        <v>Ray Sroberts</v>
      </c>
      <c r="L143" s="30">
        <f t="shared" si="4"/>
        <v>43253</v>
      </c>
      <c r="M143" s="30" t="str">
        <f t="shared" si="5"/>
        <v/>
      </c>
      <c r="N143" s="30"/>
      <c r="O143" s="11"/>
      <c r="P143" s="31" t="s">
        <v>384</v>
      </c>
      <c r="Q143" s="31" t="s">
        <v>384</v>
      </c>
      <c r="R143" s="31" t="s">
        <v>384</v>
      </c>
      <c r="S143" s="31" t="s">
        <v>384</v>
      </c>
      <c r="T143" s="31">
        <v>43117</v>
      </c>
      <c r="U143" s="31">
        <v>43117</v>
      </c>
      <c r="V143" s="31" t="s">
        <v>384</v>
      </c>
      <c r="W143" s="31">
        <v>43117</v>
      </c>
      <c r="X143" s="31">
        <v>43117</v>
      </c>
      <c r="Y143" s="31">
        <v>43253</v>
      </c>
      <c r="Z143" s="31">
        <v>43253</v>
      </c>
      <c r="AA143" s="31">
        <v>43253</v>
      </c>
      <c r="AB143" s="31">
        <v>43253</v>
      </c>
      <c r="AC143" s="31">
        <v>43117</v>
      </c>
      <c r="AD143" s="31">
        <v>43117</v>
      </c>
      <c r="AE143" s="31" t="s">
        <v>384</v>
      </c>
      <c r="AF143" s="31" t="s">
        <v>384</v>
      </c>
      <c r="AG143" s="31" t="s">
        <v>384</v>
      </c>
      <c r="AH143" s="31" t="s">
        <v>384</v>
      </c>
      <c r="AI143" s="31"/>
      <c r="AJ143" s="31"/>
      <c r="AK143" s="31" t="s">
        <v>384</v>
      </c>
      <c r="AL143" s="31"/>
      <c r="AM143" s="31"/>
      <c r="AN143" s="31" t="s">
        <v>384</v>
      </c>
      <c r="AO143" s="31"/>
      <c r="AP143" s="31" t="s">
        <v>384</v>
      </c>
      <c r="AQ143" s="31"/>
      <c r="AR143" s="31" t="s">
        <v>11484</v>
      </c>
      <c r="AS143" s="31" t="s">
        <v>11484</v>
      </c>
      <c r="AT143" s="31" t="s">
        <v>11484</v>
      </c>
      <c r="AU143" s="31" t="s">
        <v>11484</v>
      </c>
      <c r="AV143" s="31" t="s">
        <v>11484</v>
      </c>
      <c r="AW143" s="31" t="s">
        <v>384</v>
      </c>
      <c r="AX143" s="31" t="s">
        <v>11484</v>
      </c>
      <c r="AY143" s="31" t="s">
        <v>11484</v>
      </c>
      <c r="AZ143" s="31" t="s">
        <v>11484</v>
      </c>
      <c r="BA143" s="31" t="s">
        <v>11484</v>
      </c>
      <c r="BB143" s="31" t="s">
        <v>11484</v>
      </c>
      <c r="BC143" s="31" t="s">
        <v>11484</v>
      </c>
      <c r="BD143" s="31" t="s">
        <v>11484</v>
      </c>
      <c r="BE143" s="31" t="s">
        <v>384</v>
      </c>
      <c r="BF143" s="31" t="s">
        <v>384</v>
      </c>
      <c r="BG143" s="31">
        <v>43117</v>
      </c>
      <c r="BH143" s="31">
        <v>43395</v>
      </c>
      <c r="BI143" s="31">
        <v>43395</v>
      </c>
      <c r="BJ143" s="31">
        <v>43395</v>
      </c>
      <c r="BK143" s="31">
        <v>43395</v>
      </c>
      <c r="BL143" s="31">
        <v>43395</v>
      </c>
      <c r="BM143" s="31" t="s">
        <v>384</v>
      </c>
      <c r="BN143" s="31">
        <v>43479</v>
      </c>
      <c r="BO143" s="31">
        <v>43479</v>
      </c>
      <c r="BP143" s="31">
        <v>43479</v>
      </c>
    </row>
    <row r="144" spans="1:68" x14ac:dyDescent="0.35">
      <c r="A144" s="25" t="str">
        <f>LEFT(Table1[[#This Row],[Level]],2)&amp;"-"&amp;Table1[[#This Row],[Seq]]</f>
        <v>L2-134</v>
      </c>
      <c r="B144" s="9" t="s">
        <v>353</v>
      </c>
      <c r="C144" s="10">
        <f>IFERROR(IF(AND(Table1[[#This Row],[Level]]=B143,Table1[[#This Row],[Form Name]]=E143),C143,IF(Table1[[#This Row],[Level]]=B143,C143+1,1)),1)</f>
        <v>134</v>
      </c>
      <c r="D144" s="9" t="s">
        <v>380</v>
      </c>
      <c r="E144" s="9" t="s">
        <v>8257</v>
      </c>
      <c r="F144" s="9" t="s">
        <v>4</v>
      </c>
      <c r="G144" s="9"/>
      <c r="H144" s="9"/>
      <c r="I144" s="9"/>
      <c r="J144" s="9"/>
      <c r="K144" s="7" t="str">
        <f>IFERROR(VLOOKUP(E144,'Data Owners'!G:H,2,0),VLOOKUP(D144,'Data Owners'!A:D,3,0))</f>
        <v>Ray Sroberts</v>
      </c>
      <c r="L144" s="30">
        <f t="shared" si="4"/>
        <v>43253</v>
      </c>
      <c r="M144" s="30" t="str">
        <f t="shared" si="5"/>
        <v/>
      </c>
      <c r="N144" s="30"/>
      <c r="O144" s="11"/>
      <c r="P144" s="31" t="s">
        <v>384</v>
      </c>
      <c r="Q144" s="31" t="s">
        <v>384</v>
      </c>
      <c r="R144" s="31" t="s">
        <v>384</v>
      </c>
      <c r="S144" s="31" t="s">
        <v>384</v>
      </c>
      <c r="T144" s="31">
        <v>43117</v>
      </c>
      <c r="U144" s="31">
        <v>43117</v>
      </c>
      <c r="V144" s="31" t="s">
        <v>384</v>
      </c>
      <c r="W144" s="31">
        <v>43117</v>
      </c>
      <c r="X144" s="31">
        <v>43117</v>
      </c>
      <c r="Y144" s="31">
        <v>43253</v>
      </c>
      <c r="Z144" s="31">
        <v>43253</v>
      </c>
      <c r="AA144" s="31">
        <v>43253</v>
      </c>
      <c r="AB144" s="31">
        <v>43253</v>
      </c>
      <c r="AC144" s="31">
        <v>43117</v>
      </c>
      <c r="AD144" s="31">
        <v>43117</v>
      </c>
      <c r="AE144" s="31" t="s">
        <v>384</v>
      </c>
      <c r="AF144" s="31" t="s">
        <v>384</v>
      </c>
      <c r="AG144" s="31" t="s">
        <v>384</v>
      </c>
      <c r="AH144" s="31" t="s">
        <v>384</v>
      </c>
      <c r="AI144" s="31"/>
      <c r="AJ144" s="31"/>
      <c r="AK144" s="31" t="s">
        <v>384</v>
      </c>
      <c r="AL144" s="31"/>
      <c r="AM144" s="31"/>
      <c r="AN144" s="31" t="s">
        <v>384</v>
      </c>
      <c r="AO144" s="31"/>
      <c r="AP144" s="31" t="s">
        <v>384</v>
      </c>
      <c r="AQ144" s="31"/>
      <c r="AR144" s="31" t="s">
        <v>11484</v>
      </c>
      <c r="AS144" s="31" t="s">
        <v>11484</v>
      </c>
      <c r="AT144" s="31" t="s">
        <v>11484</v>
      </c>
      <c r="AU144" s="31" t="s">
        <v>11484</v>
      </c>
      <c r="AV144" s="31" t="s">
        <v>11484</v>
      </c>
      <c r="AW144" s="31" t="s">
        <v>384</v>
      </c>
      <c r="AX144" s="31" t="s">
        <v>11484</v>
      </c>
      <c r="AY144" s="31" t="s">
        <v>11484</v>
      </c>
      <c r="AZ144" s="31" t="s">
        <v>11484</v>
      </c>
      <c r="BA144" s="31" t="s">
        <v>11484</v>
      </c>
      <c r="BB144" s="31" t="s">
        <v>11484</v>
      </c>
      <c r="BC144" s="31" t="s">
        <v>11484</v>
      </c>
      <c r="BD144" s="31" t="s">
        <v>11484</v>
      </c>
      <c r="BE144" s="31" t="s">
        <v>384</v>
      </c>
      <c r="BF144" s="31" t="s">
        <v>384</v>
      </c>
      <c r="BG144" s="31">
        <v>43117</v>
      </c>
      <c r="BH144" s="31">
        <v>43395</v>
      </c>
      <c r="BI144" s="31">
        <v>43395</v>
      </c>
      <c r="BJ144" s="31">
        <v>43395</v>
      </c>
      <c r="BK144" s="31">
        <v>43395</v>
      </c>
      <c r="BL144" s="31">
        <v>43395</v>
      </c>
      <c r="BM144" s="31" t="s">
        <v>384</v>
      </c>
      <c r="BN144" s="31">
        <v>43479</v>
      </c>
      <c r="BO144" s="31">
        <v>43479</v>
      </c>
      <c r="BP144" s="31">
        <v>43479</v>
      </c>
    </row>
    <row r="145" spans="1:68" x14ac:dyDescent="0.35">
      <c r="A145" s="25" t="str">
        <f>LEFT(Table1[[#This Row],[Level]],2)&amp;"-"&amp;Table1[[#This Row],[Seq]]</f>
        <v>L2-135</v>
      </c>
      <c r="B145" s="9" t="s">
        <v>353</v>
      </c>
      <c r="C145" s="10">
        <f>IFERROR(IF(AND(Table1[[#This Row],[Level]]=B144,Table1[[#This Row],[Form Name]]=E144),C144,IF(Table1[[#This Row],[Level]]=B144,C144+1,1)),1)</f>
        <v>135</v>
      </c>
      <c r="D145" s="9" t="s">
        <v>380</v>
      </c>
      <c r="E145" s="9" t="s">
        <v>214</v>
      </c>
      <c r="F145" s="9" t="s">
        <v>4</v>
      </c>
      <c r="G145" s="9"/>
      <c r="H145" s="9"/>
      <c r="I145" s="9"/>
      <c r="J145" s="9"/>
      <c r="K145" s="7" t="str">
        <f>IFERROR(VLOOKUP(E145,'Data Owners'!G:H,2,0),VLOOKUP(D145,'Data Owners'!A:D,3,0))</f>
        <v>Ray Sroberts</v>
      </c>
      <c r="L145" s="30">
        <f t="shared" si="4"/>
        <v>43253</v>
      </c>
      <c r="M145" s="30" t="str">
        <f t="shared" si="5"/>
        <v/>
      </c>
      <c r="N145" s="30"/>
      <c r="O145" s="11"/>
      <c r="P145" s="31" t="s">
        <v>384</v>
      </c>
      <c r="Q145" s="31" t="s">
        <v>384</v>
      </c>
      <c r="R145" s="31" t="s">
        <v>384</v>
      </c>
      <c r="S145" s="31" t="s">
        <v>384</v>
      </c>
      <c r="T145" s="31">
        <v>43117</v>
      </c>
      <c r="U145" s="31">
        <v>43117</v>
      </c>
      <c r="V145" s="31" t="s">
        <v>384</v>
      </c>
      <c r="W145" s="31">
        <v>43117</v>
      </c>
      <c r="X145" s="31">
        <v>43117</v>
      </c>
      <c r="Y145" s="31">
        <v>43253</v>
      </c>
      <c r="Z145" s="31">
        <v>43253</v>
      </c>
      <c r="AA145" s="31">
        <v>43253</v>
      </c>
      <c r="AB145" s="31">
        <v>43253</v>
      </c>
      <c r="AC145" s="31">
        <v>43117</v>
      </c>
      <c r="AD145" s="31">
        <v>43117</v>
      </c>
      <c r="AE145" s="31" t="s">
        <v>384</v>
      </c>
      <c r="AF145" s="31" t="s">
        <v>384</v>
      </c>
      <c r="AG145" s="31" t="s">
        <v>384</v>
      </c>
      <c r="AH145" s="31" t="s">
        <v>384</v>
      </c>
      <c r="AI145" s="31"/>
      <c r="AJ145" s="31"/>
      <c r="AK145" s="31" t="s">
        <v>384</v>
      </c>
      <c r="AL145" s="31"/>
      <c r="AM145" s="31"/>
      <c r="AN145" s="31" t="s">
        <v>384</v>
      </c>
      <c r="AO145" s="31"/>
      <c r="AP145" s="31" t="s">
        <v>384</v>
      </c>
      <c r="AQ145" s="31"/>
      <c r="AR145" s="31" t="s">
        <v>11484</v>
      </c>
      <c r="AS145" s="31" t="s">
        <v>11484</v>
      </c>
      <c r="AT145" s="31" t="s">
        <v>11484</v>
      </c>
      <c r="AU145" s="31" t="s">
        <v>11484</v>
      </c>
      <c r="AV145" s="31" t="s">
        <v>11484</v>
      </c>
      <c r="AW145" s="31" t="s">
        <v>384</v>
      </c>
      <c r="AX145" s="31" t="s">
        <v>11484</v>
      </c>
      <c r="AY145" s="31" t="s">
        <v>11484</v>
      </c>
      <c r="AZ145" s="31" t="s">
        <v>11484</v>
      </c>
      <c r="BA145" s="31" t="s">
        <v>11484</v>
      </c>
      <c r="BB145" s="31" t="s">
        <v>11484</v>
      </c>
      <c r="BC145" s="31" t="s">
        <v>11484</v>
      </c>
      <c r="BD145" s="31" t="s">
        <v>11484</v>
      </c>
      <c r="BE145" s="31" t="s">
        <v>384</v>
      </c>
      <c r="BF145" s="31" t="s">
        <v>384</v>
      </c>
      <c r="BG145" s="31">
        <v>43117</v>
      </c>
      <c r="BH145" s="31">
        <v>43395</v>
      </c>
      <c r="BI145" s="31">
        <v>43395</v>
      </c>
      <c r="BJ145" s="31">
        <v>43395</v>
      </c>
      <c r="BK145" s="31">
        <v>43395</v>
      </c>
      <c r="BL145" s="31">
        <v>43395</v>
      </c>
      <c r="BM145" s="31" t="s">
        <v>384</v>
      </c>
      <c r="BN145" s="31">
        <v>43479</v>
      </c>
      <c r="BO145" s="31">
        <v>43479</v>
      </c>
      <c r="BP145" s="31">
        <v>43479</v>
      </c>
    </row>
    <row r="146" spans="1:68" x14ac:dyDescent="0.35">
      <c r="A146" s="25" t="str">
        <f>LEFT(Table1[[#This Row],[Level]],2)&amp;"-"&amp;Table1[[#This Row],[Seq]]</f>
        <v>L2-136</v>
      </c>
      <c r="B146" s="9" t="s">
        <v>353</v>
      </c>
      <c r="C146" s="10">
        <f>IFERROR(IF(AND(Table1[[#This Row],[Level]]=B145,Table1[[#This Row],[Form Name]]=E145),C145,IF(Table1[[#This Row],[Level]]=B145,C145+1,1)),1)</f>
        <v>136</v>
      </c>
      <c r="D146" s="9" t="s">
        <v>380</v>
      </c>
      <c r="E146" s="9" t="s">
        <v>215</v>
      </c>
      <c r="F146" s="9" t="s">
        <v>4</v>
      </c>
      <c r="G146" s="9"/>
      <c r="H146" s="9"/>
      <c r="I146" s="9"/>
      <c r="J146" s="9"/>
      <c r="K146" s="7" t="str">
        <f>IFERROR(VLOOKUP(E146,'Data Owners'!G:H,2,0),VLOOKUP(D146,'Data Owners'!A:D,3,0))</f>
        <v>Ray Sroberts</v>
      </c>
      <c r="L146" s="30">
        <f t="shared" si="4"/>
        <v>43253</v>
      </c>
      <c r="M146" s="30" t="str">
        <f t="shared" si="5"/>
        <v/>
      </c>
      <c r="N146" s="30"/>
      <c r="O146" s="11"/>
      <c r="P146" s="31" t="s">
        <v>384</v>
      </c>
      <c r="Q146" s="31" t="s">
        <v>384</v>
      </c>
      <c r="R146" s="31" t="s">
        <v>384</v>
      </c>
      <c r="S146" s="31" t="s">
        <v>384</v>
      </c>
      <c r="T146" s="31">
        <v>43117</v>
      </c>
      <c r="U146" s="31">
        <v>43117</v>
      </c>
      <c r="V146" s="31" t="s">
        <v>384</v>
      </c>
      <c r="W146" s="31">
        <v>43117</v>
      </c>
      <c r="X146" s="31">
        <v>43117</v>
      </c>
      <c r="Y146" s="31">
        <v>43253</v>
      </c>
      <c r="Z146" s="31">
        <v>43253</v>
      </c>
      <c r="AA146" s="31">
        <v>43253</v>
      </c>
      <c r="AB146" s="31">
        <v>43253</v>
      </c>
      <c r="AC146" s="31">
        <v>43117</v>
      </c>
      <c r="AD146" s="31">
        <v>43117</v>
      </c>
      <c r="AE146" s="31" t="s">
        <v>384</v>
      </c>
      <c r="AF146" s="31" t="s">
        <v>384</v>
      </c>
      <c r="AG146" s="31" t="s">
        <v>384</v>
      </c>
      <c r="AH146" s="31" t="s">
        <v>384</v>
      </c>
      <c r="AI146" s="31"/>
      <c r="AJ146" s="31"/>
      <c r="AK146" s="31" t="s">
        <v>384</v>
      </c>
      <c r="AL146" s="31"/>
      <c r="AM146" s="31"/>
      <c r="AN146" s="31" t="s">
        <v>384</v>
      </c>
      <c r="AO146" s="31"/>
      <c r="AP146" s="31" t="s">
        <v>384</v>
      </c>
      <c r="AQ146" s="31"/>
      <c r="AR146" s="31" t="s">
        <v>11484</v>
      </c>
      <c r="AS146" s="31" t="s">
        <v>11484</v>
      </c>
      <c r="AT146" s="31" t="s">
        <v>11484</v>
      </c>
      <c r="AU146" s="31" t="s">
        <v>11484</v>
      </c>
      <c r="AV146" s="31" t="s">
        <v>11484</v>
      </c>
      <c r="AW146" s="31" t="s">
        <v>384</v>
      </c>
      <c r="AX146" s="31" t="s">
        <v>11484</v>
      </c>
      <c r="AY146" s="31" t="s">
        <v>11484</v>
      </c>
      <c r="AZ146" s="31" t="s">
        <v>11484</v>
      </c>
      <c r="BA146" s="31" t="s">
        <v>11484</v>
      </c>
      <c r="BB146" s="31" t="s">
        <v>11484</v>
      </c>
      <c r="BC146" s="31" t="s">
        <v>11484</v>
      </c>
      <c r="BD146" s="31" t="s">
        <v>11484</v>
      </c>
      <c r="BE146" s="31" t="s">
        <v>384</v>
      </c>
      <c r="BF146" s="31" t="s">
        <v>384</v>
      </c>
      <c r="BG146" s="31">
        <v>43117</v>
      </c>
      <c r="BH146" s="31">
        <v>43395</v>
      </c>
      <c r="BI146" s="31">
        <v>43395</v>
      </c>
      <c r="BJ146" s="31">
        <v>43395</v>
      </c>
      <c r="BK146" s="31">
        <v>43395</v>
      </c>
      <c r="BL146" s="31">
        <v>43395</v>
      </c>
      <c r="BM146" s="31" t="s">
        <v>384</v>
      </c>
      <c r="BN146" s="31">
        <v>43479</v>
      </c>
      <c r="BO146" s="31">
        <v>43479</v>
      </c>
      <c r="BP146" s="31">
        <v>43479</v>
      </c>
    </row>
    <row r="147" spans="1:68" x14ac:dyDescent="0.35">
      <c r="A147" s="25" t="str">
        <f>LEFT(Table1[[#This Row],[Level]],2)&amp;"-"&amp;Table1[[#This Row],[Seq]]</f>
        <v>L2-137</v>
      </c>
      <c r="B147" s="9" t="s">
        <v>353</v>
      </c>
      <c r="C147" s="10">
        <f>IFERROR(IF(AND(Table1[[#This Row],[Level]]=B146,Table1[[#This Row],[Form Name]]=E146),C146,IF(Table1[[#This Row],[Level]]=B146,C146+1,1)),1)</f>
        <v>137</v>
      </c>
      <c r="D147" s="9" t="s">
        <v>380</v>
      </c>
      <c r="E147" s="9" t="s">
        <v>216</v>
      </c>
      <c r="F147" s="9" t="s">
        <v>2632</v>
      </c>
      <c r="G147" s="9"/>
      <c r="H147" s="9"/>
      <c r="I147" s="9"/>
      <c r="J147" s="9"/>
      <c r="K147" s="7" t="str">
        <f>IFERROR(VLOOKUP(E147,'Data Owners'!G:H,2,0),VLOOKUP(D147,'Data Owners'!A:D,3,0))</f>
        <v>Ray Sroberts</v>
      </c>
      <c r="L147" s="30">
        <f t="shared" si="4"/>
        <v>43117</v>
      </c>
      <c r="M147" s="30" t="str">
        <f t="shared" si="5"/>
        <v/>
      </c>
      <c r="N147" s="30"/>
      <c r="O147" s="11"/>
      <c r="P147" s="31" t="s">
        <v>384</v>
      </c>
      <c r="Q147" s="31" t="s">
        <v>384</v>
      </c>
      <c r="R147" s="31" t="s">
        <v>384</v>
      </c>
      <c r="S147" s="31" t="s">
        <v>384</v>
      </c>
      <c r="T147" s="31">
        <v>43117</v>
      </c>
      <c r="U147" s="31">
        <v>43117</v>
      </c>
      <c r="V147" s="31">
        <v>43117</v>
      </c>
      <c r="W147" s="31">
        <v>43117</v>
      </c>
      <c r="X147" s="31">
        <v>43117</v>
      </c>
      <c r="Y147" s="31">
        <v>43117</v>
      </c>
      <c r="Z147" s="31">
        <v>43117</v>
      </c>
      <c r="AA147" s="31">
        <v>43117</v>
      </c>
      <c r="AB147" s="31">
        <v>43117</v>
      </c>
      <c r="AC147" s="31">
        <v>43117</v>
      </c>
      <c r="AD147" s="31">
        <v>43117</v>
      </c>
      <c r="AE147" s="31" t="s">
        <v>384</v>
      </c>
      <c r="AF147" s="31" t="s">
        <v>384</v>
      </c>
      <c r="AG147" s="31" t="s">
        <v>384</v>
      </c>
      <c r="AH147" s="31" t="s">
        <v>384</v>
      </c>
      <c r="AI147" s="31"/>
      <c r="AJ147" s="31"/>
      <c r="AK147" s="31" t="s">
        <v>384</v>
      </c>
      <c r="AL147" s="31"/>
      <c r="AM147" s="31"/>
      <c r="AN147" s="31" t="s">
        <v>384</v>
      </c>
      <c r="AO147" s="31"/>
      <c r="AP147" s="31" t="s">
        <v>384</v>
      </c>
      <c r="AQ147" s="31"/>
      <c r="AR147" s="31" t="s">
        <v>11484</v>
      </c>
      <c r="AS147" s="31" t="s">
        <v>11484</v>
      </c>
      <c r="AT147" s="31" t="s">
        <v>11484</v>
      </c>
      <c r="AU147" s="31" t="s">
        <v>11484</v>
      </c>
      <c r="AV147" s="31" t="s">
        <v>11484</v>
      </c>
      <c r="AW147" s="31" t="s">
        <v>384</v>
      </c>
      <c r="AX147" s="31" t="s">
        <v>11484</v>
      </c>
      <c r="AY147" s="31" t="s">
        <v>11484</v>
      </c>
      <c r="AZ147" s="31" t="s">
        <v>11484</v>
      </c>
      <c r="BA147" s="31" t="s">
        <v>11484</v>
      </c>
      <c r="BB147" s="31" t="s">
        <v>11484</v>
      </c>
      <c r="BC147" s="31" t="s">
        <v>11484</v>
      </c>
      <c r="BD147" s="31" t="s">
        <v>11484</v>
      </c>
      <c r="BE147" s="31" t="s">
        <v>384</v>
      </c>
      <c r="BF147" s="31" t="s">
        <v>384</v>
      </c>
      <c r="BG147" s="31">
        <v>43117</v>
      </c>
      <c r="BH147" s="31">
        <v>43416</v>
      </c>
      <c r="BI147" s="31">
        <v>43416</v>
      </c>
      <c r="BJ147" s="31">
        <v>43416</v>
      </c>
      <c r="BK147" s="31">
        <v>43416</v>
      </c>
      <c r="BL147" s="31">
        <v>43416</v>
      </c>
      <c r="BM147" s="31">
        <v>43493</v>
      </c>
      <c r="BN147" s="31" t="s">
        <v>384</v>
      </c>
      <c r="BO147" s="31" t="s">
        <v>384</v>
      </c>
      <c r="BP147" s="31" t="s">
        <v>384</v>
      </c>
    </row>
    <row r="148" spans="1:68" x14ac:dyDescent="0.35">
      <c r="A148" s="25" t="str">
        <f>LEFT(Table1[[#This Row],[Level]],2)&amp;"-"&amp;Table1[[#This Row],[Seq]]</f>
        <v>L2-138</v>
      </c>
      <c r="B148" s="9" t="s">
        <v>353</v>
      </c>
      <c r="C148" s="10">
        <f>IFERROR(IF(AND(Table1[[#This Row],[Level]]=B147,Table1[[#This Row],[Form Name]]=E147),C147,IF(Table1[[#This Row],[Level]]=B147,C147+1,1)),1)</f>
        <v>138</v>
      </c>
      <c r="D148" s="9" t="s">
        <v>380</v>
      </c>
      <c r="E148" s="9" t="s">
        <v>217</v>
      </c>
      <c r="F148" s="9" t="s">
        <v>2630</v>
      </c>
      <c r="G148" s="9"/>
      <c r="H148" s="9"/>
      <c r="I148" s="9"/>
      <c r="J148" s="9"/>
      <c r="K148" s="7" t="str">
        <f>IFERROR(VLOOKUP(E148,'Data Owners'!G:H,2,0),VLOOKUP(D148,'Data Owners'!A:D,3,0))</f>
        <v>Ray Sroberts</v>
      </c>
      <c r="L148" s="30">
        <f t="shared" si="4"/>
        <v>43253</v>
      </c>
      <c r="M148" s="30" t="str">
        <f t="shared" si="5"/>
        <v>N/A</v>
      </c>
      <c r="N148" s="30"/>
      <c r="O148" s="11"/>
      <c r="P148" s="31" t="s">
        <v>384</v>
      </c>
      <c r="Q148" s="31" t="s">
        <v>384</v>
      </c>
      <c r="R148" s="31" t="s">
        <v>384</v>
      </c>
      <c r="S148" s="31" t="s">
        <v>384</v>
      </c>
      <c r="T148" s="31">
        <v>43253</v>
      </c>
      <c r="U148" s="31" t="s">
        <v>384</v>
      </c>
      <c r="V148" s="31" t="s">
        <v>384</v>
      </c>
      <c r="W148" s="31" t="s">
        <v>384</v>
      </c>
      <c r="X148" s="31" t="s">
        <v>384</v>
      </c>
      <c r="Y148" s="31" t="s">
        <v>384</v>
      </c>
      <c r="Z148" s="31" t="s">
        <v>384</v>
      </c>
      <c r="AA148" s="31" t="s">
        <v>384</v>
      </c>
      <c r="AB148" s="31" t="s">
        <v>384</v>
      </c>
      <c r="AC148" s="31" t="s">
        <v>384</v>
      </c>
      <c r="AD148" s="31" t="s">
        <v>384</v>
      </c>
      <c r="AE148" s="31" t="s">
        <v>384</v>
      </c>
      <c r="AF148" s="31" t="s">
        <v>384</v>
      </c>
      <c r="AG148" s="31" t="s">
        <v>384</v>
      </c>
      <c r="AH148" s="31" t="s">
        <v>384</v>
      </c>
      <c r="AI148" s="31" t="s">
        <v>384</v>
      </c>
      <c r="AJ148" s="31" t="s">
        <v>384</v>
      </c>
      <c r="AK148" s="31" t="s">
        <v>384</v>
      </c>
      <c r="AL148" s="31" t="s">
        <v>384</v>
      </c>
      <c r="AM148" s="31" t="s">
        <v>384</v>
      </c>
      <c r="AN148" s="31" t="s">
        <v>384</v>
      </c>
      <c r="AO148" s="31" t="s">
        <v>384</v>
      </c>
      <c r="AP148" s="31" t="s">
        <v>384</v>
      </c>
      <c r="AQ148" s="31" t="s">
        <v>384</v>
      </c>
      <c r="AR148" s="31" t="s">
        <v>384</v>
      </c>
      <c r="AS148" s="31" t="s">
        <v>384</v>
      </c>
      <c r="AT148" s="31" t="s">
        <v>384</v>
      </c>
      <c r="AU148" s="31" t="s">
        <v>384</v>
      </c>
      <c r="AV148" s="31" t="s">
        <v>384</v>
      </c>
      <c r="AW148" s="31" t="s">
        <v>384</v>
      </c>
      <c r="AX148" s="31" t="s">
        <v>384</v>
      </c>
      <c r="AY148" s="31" t="s">
        <v>11484</v>
      </c>
      <c r="AZ148" s="31" t="s">
        <v>11484</v>
      </c>
      <c r="BA148" s="31" t="s">
        <v>11484</v>
      </c>
      <c r="BB148" s="31" t="s">
        <v>11484</v>
      </c>
      <c r="BC148" s="31" t="s">
        <v>11484</v>
      </c>
      <c r="BD148" s="31" t="s">
        <v>11484</v>
      </c>
      <c r="BE148" s="31" t="s">
        <v>384</v>
      </c>
      <c r="BF148" s="31" t="s">
        <v>11484</v>
      </c>
      <c r="BG148" s="31">
        <v>43253</v>
      </c>
      <c r="BH148" s="31">
        <v>43416</v>
      </c>
      <c r="BI148" s="31">
        <v>43416</v>
      </c>
      <c r="BJ148" s="31">
        <v>43416</v>
      </c>
      <c r="BK148" s="31">
        <v>43416</v>
      </c>
      <c r="BL148" s="31">
        <v>43416</v>
      </c>
      <c r="BM148" s="31">
        <v>43493</v>
      </c>
      <c r="BN148" s="31" t="s">
        <v>384</v>
      </c>
      <c r="BO148" s="31" t="s">
        <v>384</v>
      </c>
      <c r="BP148" s="31" t="s">
        <v>384</v>
      </c>
    </row>
    <row r="149" spans="1:68" x14ac:dyDescent="0.35">
      <c r="A149" s="25" t="str">
        <f>LEFT(Table1[[#This Row],[Level]],2)&amp;"-"&amp;Table1[[#This Row],[Seq]]</f>
        <v>L2-139</v>
      </c>
      <c r="B149" s="9" t="s">
        <v>353</v>
      </c>
      <c r="C149" s="10">
        <f>IFERROR(IF(AND(Table1[[#This Row],[Level]]=B148,Table1[[#This Row],[Form Name]]=E148),C148,IF(Table1[[#This Row],[Level]]=B148,C148+1,1)),1)</f>
        <v>139</v>
      </c>
      <c r="D149" s="9" t="s">
        <v>380</v>
      </c>
      <c r="E149" s="9" t="s">
        <v>218</v>
      </c>
      <c r="F149" s="9" t="s">
        <v>2632</v>
      </c>
      <c r="G149" s="9"/>
      <c r="H149" s="9"/>
      <c r="I149" s="9"/>
      <c r="J149" s="9"/>
      <c r="K149" s="7" t="str">
        <f>IFERROR(VLOOKUP(E149,'Data Owners'!G:H,2,0),VLOOKUP(D149,'Data Owners'!A:D,3,0))</f>
        <v>Ray Sroberts</v>
      </c>
      <c r="L149" s="30">
        <f t="shared" si="4"/>
        <v>43310</v>
      </c>
      <c r="M149" s="30">
        <f t="shared" si="5"/>
        <v>43403</v>
      </c>
      <c r="N149" s="30"/>
      <c r="O149" s="11"/>
      <c r="P149" s="31" t="s">
        <v>384</v>
      </c>
      <c r="Q149" s="31" t="s">
        <v>384</v>
      </c>
      <c r="R149" s="31" t="s">
        <v>384</v>
      </c>
      <c r="S149" s="31" t="s">
        <v>384</v>
      </c>
      <c r="T149" s="31">
        <v>43310</v>
      </c>
      <c r="U149" s="31" t="s">
        <v>384</v>
      </c>
      <c r="V149" s="31" t="s">
        <v>384</v>
      </c>
      <c r="W149" s="31" t="s">
        <v>384</v>
      </c>
      <c r="X149" s="31" t="s">
        <v>384</v>
      </c>
      <c r="Y149" s="31" t="s">
        <v>384</v>
      </c>
      <c r="Z149" s="31" t="s">
        <v>384</v>
      </c>
      <c r="AA149" s="31" t="s">
        <v>384</v>
      </c>
      <c r="AB149" s="31" t="s">
        <v>384</v>
      </c>
      <c r="AC149" s="31" t="s">
        <v>384</v>
      </c>
      <c r="AD149" s="31" t="s">
        <v>384</v>
      </c>
      <c r="AE149" s="31" t="s">
        <v>384</v>
      </c>
      <c r="AF149" s="145" t="s">
        <v>384</v>
      </c>
      <c r="AG149" s="145" t="s">
        <v>384</v>
      </c>
      <c r="AH149" s="31" t="s">
        <v>384</v>
      </c>
      <c r="AI149" s="31">
        <v>43403</v>
      </c>
      <c r="AJ149" s="31">
        <v>43403</v>
      </c>
      <c r="AK149" s="31" t="s">
        <v>384</v>
      </c>
      <c r="AL149" s="31">
        <v>43403</v>
      </c>
      <c r="AM149" s="31">
        <v>43403</v>
      </c>
      <c r="AN149" s="31" t="s">
        <v>384</v>
      </c>
      <c r="AO149" s="31">
        <v>43403</v>
      </c>
      <c r="AP149" s="31" t="s">
        <v>384</v>
      </c>
      <c r="AQ149" s="31">
        <v>43403</v>
      </c>
      <c r="AR149" s="31">
        <v>43403</v>
      </c>
      <c r="AS149" s="31">
        <v>43403</v>
      </c>
      <c r="AT149" s="31">
        <v>43403</v>
      </c>
      <c r="AU149" s="31">
        <v>43403</v>
      </c>
      <c r="AV149" s="31">
        <v>43403</v>
      </c>
      <c r="AW149" s="31" t="s">
        <v>384</v>
      </c>
      <c r="AX149" s="31">
        <v>43403</v>
      </c>
      <c r="AY149" s="31" t="s">
        <v>11484</v>
      </c>
      <c r="AZ149" s="31" t="s">
        <v>11484</v>
      </c>
      <c r="BA149" s="31" t="s">
        <v>11484</v>
      </c>
      <c r="BB149" s="31" t="s">
        <v>11484</v>
      </c>
      <c r="BC149" s="31" t="s">
        <v>11484</v>
      </c>
      <c r="BD149" s="31" t="s">
        <v>11484</v>
      </c>
      <c r="BE149" s="31" t="s">
        <v>384</v>
      </c>
      <c r="BF149" s="31" t="s">
        <v>11484</v>
      </c>
      <c r="BG149" s="31">
        <v>43310</v>
      </c>
      <c r="BH149" s="31">
        <v>43403</v>
      </c>
      <c r="BI149" s="31">
        <v>43403</v>
      </c>
      <c r="BJ149" s="31">
        <v>43403</v>
      </c>
      <c r="BK149" s="31">
        <v>43403</v>
      </c>
      <c r="BL149" s="31">
        <v>43403</v>
      </c>
      <c r="BM149" s="31">
        <v>43493</v>
      </c>
      <c r="BN149" s="31" t="s">
        <v>384</v>
      </c>
      <c r="BO149" s="31" t="s">
        <v>384</v>
      </c>
      <c r="BP149" s="31" t="s">
        <v>384</v>
      </c>
    </row>
    <row r="150" spans="1:68" x14ac:dyDescent="0.35">
      <c r="A150" s="25" t="str">
        <f>LEFT(Table1[[#This Row],[Level]],2)&amp;"-"&amp;Table1[[#This Row],[Seq]]</f>
        <v>L2-140</v>
      </c>
      <c r="B150" s="9" t="s">
        <v>353</v>
      </c>
      <c r="C150" s="10">
        <f>IFERROR(IF(AND(Table1[[#This Row],[Level]]=B149,Table1[[#This Row],[Form Name]]=E149),C149,IF(Table1[[#This Row],[Level]]=B149,C149+1,1)),1)</f>
        <v>140</v>
      </c>
      <c r="D150" s="9" t="s">
        <v>380</v>
      </c>
      <c r="E150" s="9" t="s">
        <v>219</v>
      </c>
      <c r="F150" s="9" t="s">
        <v>2632</v>
      </c>
      <c r="G150" s="9"/>
      <c r="H150" s="9"/>
      <c r="I150" s="9"/>
      <c r="J150" s="9"/>
      <c r="K150" s="7" t="str">
        <f>IFERROR(VLOOKUP(E150,'Data Owners'!G:H,2,0),VLOOKUP(D150,'Data Owners'!A:D,3,0))</f>
        <v>Ray Sroberts</v>
      </c>
      <c r="L150" s="30">
        <f t="shared" si="4"/>
        <v>43301</v>
      </c>
      <c r="M150" s="30">
        <f t="shared" si="5"/>
        <v>43395</v>
      </c>
      <c r="N150" s="30"/>
      <c r="O150" s="11"/>
      <c r="P150" s="31" t="s">
        <v>384</v>
      </c>
      <c r="Q150" s="31" t="s">
        <v>384</v>
      </c>
      <c r="R150" s="31" t="s">
        <v>384</v>
      </c>
      <c r="S150" s="31" t="s">
        <v>384</v>
      </c>
      <c r="T150" s="31">
        <v>43117</v>
      </c>
      <c r="U150" s="31">
        <v>43117</v>
      </c>
      <c r="V150" s="31">
        <v>43301</v>
      </c>
      <c r="W150" s="31">
        <v>43253</v>
      </c>
      <c r="X150" s="31">
        <v>43253</v>
      </c>
      <c r="Y150" s="31">
        <v>43253</v>
      </c>
      <c r="Z150" s="31">
        <v>43253</v>
      </c>
      <c r="AA150" s="31">
        <v>43253</v>
      </c>
      <c r="AB150" s="31">
        <v>43253</v>
      </c>
      <c r="AC150" s="31">
        <v>43117</v>
      </c>
      <c r="AD150" s="31">
        <v>43117</v>
      </c>
      <c r="AE150" s="31" t="s">
        <v>384</v>
      </c>
      <c r="AF150" s="31" t="s">
        <v>384</v>
      </c>
      <c r="AG150" s="31" t="s">
        <v>384</v>
      </c>
      <c r="AH150" s="31" t="s">
        <v>384</v>
      </c>
      <c r="AI150" s="31">
        <v>43395</v>
      </c>
      <c r="AJ150" s="31">
        <v>43395</v>
      </c>
      <c r="AK150" s="31" t="s">
        <v>384</v>
      </c>
      <c r="AL150" s="31">
        <v>43395</v>
      </c>
      <c r="AM150" s="31">
        <v>43395</v>
      </c>
      <c r="AN150" s="31" t="s">
        <v>384</v>
      </c>
      <c r="AO150" s="31">
        <v>43395</v>
      </c>
      <c r="AP150" s="31" t="s">
        <v>384</v>
      </c>
      <c r="AQ150" s="31">
        <v>43395</v>
      </c>
      <c r="AR150" s="31">
        <v>43395</v>
      </c>
      <c r="AS150" s="31">
        <v>43395</v>
      </c>
      <c r="AT150" s="31">
        <v>43395</v>
      </c>
      <c r="AU150" s="31">
        <v>43395</v>
      </c>
      <c r="AV150" s="31">
        <v>43395</v>
      </c>
      <c r="AW150" s="31" t="s">
        <v>384</v>
      </c>
      <c r="AX150" s="31">
        <v>43395</v>
      </c>
      <c r="AY150" s="31" t="s">
        <v>11484</v>
      </c>
      <c r="AZ150" s="31" t="s">
        <v>11484</v>
      </c>
      <c r="BA150" s="31" t="s">
        <v>11484</v>
      </c>
      <c r="BB150" s="31" t="s">
        <v>11484</v>
      </c>
      <c r="BC150" s="31" t="s">
        <v>11484</v>
      </c>
      <c r="BD150" s="31" t="s">
        <v>11484</v>
      </c>
      <c r="BE150" s="31" t="s">
        <v>384</v>
      </c>
      <c r="BF150" s="31" t="s">
        <v>11484</v>
      </c>
      <c r="BG150" s="31">
        <v>43117</v>
      </c>
      <c r="BH150" s="31">
        <v>43395</v>
      </c>
      <c r="BI150" s="31">
        <v>43395</v>
      </c>
      <c r="BJ150" s="31">
        <v>43395</v>
      </c>
      <c r="BK150" s="31">
        <v>43395</v>
      </c>
      <c r="BL150" s="31">
        <v>43395</v>
      </c>
      <c r="BM150" s="31" t="s">
        <v>384</v>
      </c>
      <c r="BN150" s="31">
        <v>43490</v>
      </c>
      <c r="BO150" s="31">
        <v>43490</v>
      </c>
      <c r="BP150" s="31">
        <v>43490</v>
      </c>
    </row>
    <row r="151" spans="1:68" x14ac:dyDescent="0.35">
      <c r="A151" s="25" t="str">
        <f>LEFT(Table1[[#This Row],[Level]],2)&amp;"-"&amp;Table1[[#This Row],[Seq]]</f>
        <v>L2-141</v>
      </c>
      <c r="B151" s="9" t="s">
        <v>353</v>
      </c>
      <c r="C151" s="10">
        <f>IFERROR(IF(AND(Table1[[#This Row],[Level]]=B150,Table1[[#This Row],[Form Name]]=E150),C150,IF(Table1[[#This Row],[Level]]=B150,C150+1,1)),1)</f>
        <v>141</v>
      </c>
      <c r="D151" s="9" t="s">
        <v>380</v>
      </c>
      <c r="E151" s="9" t="s">
        <v>220</v>
      </c>
      <c r="F151" s="9" t="s">
        <v>4</v>
      </c>
      <c r="G151" s="9"/>
      <c r="H151" s="9"/>
      <c r="I151" s="9"/>
      <c r="J151" s="9"/>
      <c r="K151" s="7" t="str">
        <f>IFERROR(VLOOKUP(E151,'Data Owners'!G:H,2,0),VLOOKUP(D151,'Data Owners'!A:D,3,0))</f>
        <v>Ray Sroberts</v>
      </c>
      <c r="L151" s="30">
        <f t="shared" si="4"/>
        <v>43253</v>
      </c>
      <c r="M151" s="30">
        <f t="shared" si="5"/>
        <v>43395</v>
      </c>
      <c r="N151" s="30"/>
      <c r="O151" s="11"/>
      <c r="P151" s="31" t="s">
        <v>384</v>
      </c>
      <c r="Q151" s="31" t="s">
        <v>384</v>
      </c>
      <c r="R151" s="31" t="s">
        <v>384</v>
      </c>
      <c r="S151" s="31" t="s">
        <v>384</v>
      </c>
      <c r="T151" s="31">
        <v>43117</v>
      </c>
      <c r="U151" s="31">
        <v>43117</v>
      </c>
      <c r="V151" s="31" t="s">
        <v>384</v>
      </c>
      <c r="W151" s="31">
        <v>43117</v>
      </c>
      <c r="X151" s="31">
        <v>43117</v>
      </c>
      <c r="Y151" s="31">
        <v>43253</v>
      </c>
      <c r="Z151" s="31">
        <v>43253</v>
      </c>
      <c r="AA151" s="31">
        <v>43253</v>
      </c>
      <c r="AB151" s="31">
        <v>43253</v>
      </c>
      <c r="AC151" s="31">
        <v>43117</v>
      </c>
      <c r="AD151" s="31">
        <v>43117</v>
      </c>
      <c r="AE151" s="31" t="s">
        <v>384</v>
      </c>
      <c r="AF151" s="31" t="s">
        <v>384</v>
      </c>
      <c r="AG151" s="31" t="s">
        <v>384</v>
      </c>
      <c r="AH151" s="31" t="s">
        <v>384</v>
      </c>
      <c r="AI151" s="31">
        <v>43395</v>
      </c>
      <c r="AJ151" s="31">
        <v>43395</v>
      </c>
      <c r="AK151" s="31" t="s">
        <v>384</v>
      </c>
      <c r="AL151" s="31">
        <v>43395</v>
      </c>
      <c r="AM151" s="31">
        <v>43395</v>
      </c>
      <c r="AN151" s="31" t="s">
        <v>384</v>
      </c>
      <c r="AO151" s="31">
        <v>43395</v>
      </c>
      <c r="AP151" s="31" t="s">
        <v>384</v>
      </c>
      <c r="AQ151" s="31">
        <v>43395</v>
      </c>
      <c r="AR151" s="31">
        <v>43395</v>
      </c>
      <c r="AS151" s="31">
        <v>43395</v>
      </c>
      <c r="AT151" s="31">
        <v>43395</v>
      </c>
      <c r="AU151" s="31">
        <v>43395</v>
      </c>
      <c r="AV151" s="31">
        <v>43395</v>
      </c>
      <c r="AW151" s="31" t="s">
        <v>384</v>
      </c>
      <c r="AX151" s="31">
        <v>43395</v>
      </c>
      <c r="AY151" s="31" t="s">
        <v>11484</v>
      </c>
      <c r="AZ151" s="31" t="s">
        <v>11484</v>
      </c>
      <c r="BA151" s="31" t="s">
        <v>11484</v>
      </c>
      <c r="BB151" s="31" t="s">
        <v>11484</v>
      </c>
      <c r="BC151" s="31" t="s">
        <v>11484</v>
      </c>
      <c r="BD151" s="31" t="s">
        <v>11484</v>
      </c>
      <c r="BE151" s="31" t="s">
        <v>384</v>
      </c>
      <c r="BF151" s="31" t="s">
        <v>384</v>
      </c>
      <c r="BG151" s="31">
        <v>43117</v>
      </c>
      <c r="BH151" s="31">
        <v>43395</v>
      </c>
      <c r="BI151" s="31">
        <v>43395</v>
      </c>
      <c r="BJ151" s="31">
        <v>43395</v>
      </c>
      <c r="BK151" s="31">
        <v>43395</v>
      </c>
      <c r="BL151" s="31">
        <v>43395</v>
      </c>
      <c r="BM151" s="31"/>
      <c r="BN151" s="31">
        <f>Table1[[#This Row],[Seed:
Seed_BKK1]]</f>
        <v>43395</v>
      </c>
      <c r="BO151" s="31">
        <f>Table1[[#This Row],[Seed:
Seed_THQ1]]</f>
        <v>43395</v>
      </c>
      <c r="BP151" s="31">
        <f>Table1[[#This Row],[Seed:
Seed_SIN1]]</f>
        <v>43395</v>
      </c>
    </row>
    <row r="152" spans="1:68" x14ac:dyDescent="0.35">
      <c r="A152" s="25" t="str">
        <f>LEFT(Table1[[#This Row],[Level]],2)&amp;"-"&amp;Table1[[#This Row],[Seq]]</f>
        <v>L2-142</v>
      </c>
      <c r="B152" s="9" t="s">
        <v>353</v>
      </c>
      <c r="C152" s="10">
        <f>IFERROR(IF(AND(Table1[[#This Row],[Level]]=B151,Table1[[#This Row],[Form Name]]=E151),C151,IF(Table1[[#This Row],[Level]]=B151,C151+1,1)),1)</f>
        <v>142</v>
      </c>
      <c r="D152" s="9" t="s">
        <v>380</v>
      </c>
      <c r="E152" s="9" t="s">
        <v>8708</v>
      </c>
      <c r="F152" s="9" t="s">
        <v>2632</v>
      </c>
      <c r="G152" s="9"/>
      <c r="H152" s="9"/>
      <c r="I152" s="9"/>
      <c r="J152" s="9"/>
      <c r="K152" s="7" t="str">
        <f>IFERROR(VLOOKUP(E152,'Data Owners'!G:H,2,0),VLOOKUP(D152,'Data Owners'!A:D,3,0))</f>
        <v>Ray Sroberts</v>
      </c>
      <c r="L152" s="30" t="str">
        <f t="shared" si="4"/>
        <v/>
      </c>
      <c r="M152" s="30" t="str">
        <f t="shared" si="5"/>
        <v/>
      </c>
      <c r="N152" s="30"/>
      <c r="O152" s="17"/>
      <c r="P152" s="31" t="s">
        <v>384</v>
      </c>
      <c r="Q152" s="31" t="s">
        <v>384</v>
      </c>
      <c r="R152" s="31" t="s">
        <v>384</v>
      </c>
      <c r="S152" s="31" t="s">
        <v>384</v>
      </c>
      <c r="T152" s="31" t="s">
        <v>384</v>
      </c>
      <c r="U152" s="31"/>
      <c r="V152" s="31">
        <v>43301</v>
      </c>
      <c r="W152" s="31">
        <v>43253</v>
      </c>
      <c r="X152" s="31">
        <v>43300</v>
      </c>
      <c r="Y152" s="31" t="s">
        <v>384</v>
      </c>
      <c r="Z152" s="31" t="s">
        <v>384</v>
      </c>
      <c r="AA152" s="31" t="s">
        <v>384</v>
      </c>
      <c r="AB152" s="31" t="s">
        <v>384</v>
      </c>
      <c r="AC152" s="31">
        <v>43128</v>
      </c>
      <c r="AD152" s="31">
        <v>43118</v>
      </c>
      <c r="AE152" s="31" t="s">
        <v>384</v>
      </c>
      <c r="AF152" s="31" t="s">
        <v>384</v>
      </c>
      <c r="AG152" s="31" t="s">
        <v>384</v>
      </c>
      <c r="AH152" s="31" t="s">
        <v>384</v>
      </c>
      <c r="AI152" s="31"/>
      <c r="AJ152" s="31"/>
      <c r="AK152" s="31" t="s">
        <v>384</v>
      </c>
      <c r="AL152" s="31"/>
      <c r="AM152" s="31"/>
      <c r="AN152" s="31" t="s">
        <v>384</v>
      </c>
      <c r="AO152" s="31"/>
      <c r="AP152" s="31" t="s">
        <v>384</v>
      </c>
      <c r="AQ152" s="31"/>
      <c r="AR152" s="31" t="s">
        <v>11484</v>
      </c>
      <c r="AS152" s="31" t="s">
        <v>11484</v>
      </c>
      <c r="AT152" s="31" t="s">
        <v>11484</v>
      </c>
      <c r="AU152" s="31" t="s">
        <v>11484</v>
      </c>
      <c r="AV152" s="31" t="s">
        <v>11484</v>
      </c>
      <c r="AW152" s="31" t="s">
        <v>384</v>
      </c>
      <c r="AX152" s="31" t="s">
        <v>11484</v>
      </c>
      <c r="AY152" s="31" t="s">
        <v>11484</v>
      </c>
      <c r="AZ152" s="31" t="s">
        <v>11484</v>
      </c>
      <c r="BA152" s="31" t="s">
        <v>11484</v>
      </c>
      <c r="BB152" s="31" t="s">
        <v>11484</v>
      </c>
      <c r="BC152" s="31" t="s">
        <v>11484</v>
      </c>
      <c r="BD152" s="31" t="s">
        <v>11484</v>
      </c>
      <c r="BE152" s="31" t="s">
        <v>384</v>
      </c>
      <c r="BF152" s="31" t="s">
        <v>384</v>
      </c>
      <c r="BG152" s="31" t="s">
        <v>384</v>
      </c>
      <c r="BH152" s="31">
        <v>43419</v>
      </c>
      <c r="BI152" s="31">
        <v>43419</v>
      </c>
      <c r="BJ152" s="31">
        <v>43419</v>
      </c>
      <c r="BK152" s="31">
        <v>43419</v>
      </c>
      <c r="BL152" s="31">
        <v>43419</v>
      </c>
      <c r="BM152" s="31">
        <v>43493</v>
      </c>
      <c r="BN152" s="31">
        <v>43493</v>
      </c>
      <c r="BO152" s="31">
        <v>43493</v>
      </c>
      <c r="BP152" s="31">
        <v>43493</v>
      </c>
    </row>
    <row r="153" spans="1:68" x14ac:dyDescent="0.35">
      <c r="A153" s="25" t="str">
        <f>LEFT(Table1[[#This Row],[Level]],2)&amp;"-"&amp;Table1[[#This Row],[Seq]]</f>
        <v>L2-143</v>
      </c>
      <c r="B153" s="9" t="s">
        <v>353</v>
      </c>
      <c r="C153" s="10">
        <f>IFERROR(IF(AND(Table1[[#This Row],[Level]]=B152,Table1[[#This Row],[Form Name]]=E152),C152,IF(Table1[[#This Row],[Level]]=B152,C152+1,1)),1)</f>
        <v>143</v>
      </c>
      <c r="D153" s="9" t="s">
        <v>380</v>
      </c>
      <c r="E153" s="9" t="s">
        <v>8716</v>
      </c>
      <c r="F153" s="9" t="s">
        <v>2632</v>
      </c>
      <c r="G153" s="9"/>
      <c r="H153" s="9"/>
      <c r="I153" s="9"/>
      <c r="J153" s="9"/>
      <c r="K153" s="7" t="str">
        <f>IFERROR(VLOOKUP(E153,'Data Owners'!G:H,2,0),VLOOKUP(D153,'Data Owners'!A:D,3,0))</f>
        <v>Ray Sroberts</v>
      </c>
      <c r="L153" s="30">
        <f t="shared" si="4"/>
        <v>43118</v>
      </c>
      <c r="M153" s="30" t="str">
        <f t="shared" si="5"/>
        <v>N/A</v>
      </c>
      <c r="N153" s="30"/>
      <c r="O153" s="17"/>
      <c r="P153" s="31" t="s">
        <v>384</v>
      </c>
      <c r="Q153" s="31" t="s">
        <v>384</v>
      </c>
      <c r="R153" s="31" t="s">
        <v>384</v>
      </c>
      <c r="S153" s="31" t="s">
        <v>384</v>
      </c>
      <c r="T153" s="31">
        <v>43118</v>
      </c>
      <c r="U153" s="31">
        <v>43118</v>
      </c>
      <c r="V153" s="31">
        <v>43118</v>
      </c>
      <c r="W153" s="31">
        <v>43118</v>
      </c>
      <c r="X153" s="31">
        <v>43118</v>
      </c>
      <c r="Y153" s="31">
        <v>43118</v>
      </c>
      <c r="Z153" s="31">
        <v>43118</v>
      </c>
      <c r="AA153" s="31">
        <v>43118</v>
      </c>
      <c r="AB153" s="31">
        <v>43118</v>
      </c>
      <c r="AC153" s="31">
        <v>43118</v>
      </c>
      <c r="AD153" s="31">
        <v>43118</v>
      </c>
      <c r="AE153" s="31" t="s">
        <v>384</v>
      </c>
      <c r="AF153" s="31" t="s">
        <v>384</v>
      </c>
      <c r="AG153" s="31" t="s">
        <v>384</v>
      </c>
      <c r="AH153" s="31" t="s">
        <v>384</v>
      </c>
      <c r="AI153" s="31" t="s">
        <v>384</v>
      </c>
      <c r="AJ153" s="31" t="s">
        <v>384</v>
      </c>
      <c r="AK153" s="31" t="s">
        <v>384</v>
      </c>
      <c r="AL153" s="31" t="s">
        <v>384</v>
      </c>
      <c r="AM153" s="31" t="s">
        <v>384</v>
      </c>
      <c r="AN153" s="31" t="s">
        <v>384</v>
      </c>
      <c r="AO153" s="31" t="s">
        <v>384</v>
      </c>
      <c r="AP153" s="31" t="s">
        <v>384</v>
      </c>
      <c r="AQ153" s="31" t="s">
        <v>384</v>
      </c>
      <c r="AR153" s="31" t="s">
        <v>384</v>
      </c>
      <c r="AS153" s="31" t="s">
        <v>384</v>
      </c>
      <c r="AT153" s="31" t="s">
        <v>384</v>
      </c>
      <c r="AU153" s="31" t="s">
        <v>384</v>
      </c>
      <c r="AV153" s="31" t="s">
        <v>384</v>
      </c>
      <c r="AW153" s="31" t="s">
        <v>384</v>
      </c>
      <c r="AX153" s="31" t="s">
        <v>384</v>
      </c>
      <c r="AY153" s="31" t="s">
        <v>11484</v>
      </c>
      <c r="AZ153" s="31" t="s">
        <v>11484</v>
      </c>
      <c r="BA153" s="31" t="s">
        <v>11484</v>
      </c>
      <c r="BB153" s="31" t="s">
        <v>11484</v>
      </c>
      <c r="BC153" s="31" t="s">
        <v>11484</v>
      </c>
      <c r="BD153" s="31" t="s">
        <v>11484</v>
      </c>
      <c r="BE153" s="31" t="s">
        <v>384</v>
      </c>
      <c r="BF153" s="31" t="s">
        <v>384</v>
      </c>
      <c r="BG153" s="31">
        <v>43118</v>
      </c>
      <c r="BH153" s="31" t="s">
        <v>384</v>
      </c>
      <c r="BI153" s="31" t="s">
        <v>384</v>
      </c>
      <c r="BJ153" s="31" t="s">
        <v>384</v>
      </c>
      <c r="BK153" s="31" t="s">
        <v>384</v>
      </c>
      <c r="BL153" s="31" t="s">
        <v>384</v>
      </c>
      <c r="BM153" s="31" t="s">
        <v>384</v>
      </c>
      <c r="BN153" s="31">
        <v>43479</v>
      </c>
      <c r="BO153" s="31">
        <v>43479</v>
      </c>
      <c r="BP153" s="31">
        <v>43479</v>
      </c>
    </row>
    <row r="154" spans="1:68" x14ac:dyDescent="0.35">
      <c r="A154" s="25" t="str">
        <f>LEFT(Table1[[#This Row],[Level]],2)&amp;"-"&amp;Table1[[#This Row],[Seq]]</f>
        <v>L2-144</v>
      </c>
      <c r="B154" s="9" t="s">
        <v>353</v>
      </c>
      <c r="C154" s="10">
        <f>IFERROR(IF(AND(Table1[[#This Row],[Level]]=B153,Table1[[#This Row],[Form Name]]=E153),C153,IF(Table1[[#This Row],[Level]]=B153,C153+1,1)),1)</f>
        <v>144</v>
      </c>
      <c r="D154" s="9" t="s">
        <v>380</v>
      </c>
      <c r="E154" s="9" t="s">
        <v>8717</v>
      </c>
      <c r="F154" s="9" t="s">
        <v>2632</v>
      </c>
      <c r="G154" s="9"/>
      <c r="H154" s="9"/>
      <c r="I154" s="9"/>
      <c r="J154" s="9"/>
      <c r="K154" s="7" t="str">
        <f>IFERROR(VLOOKUP(E154,'Data Owners'!G:H,2,0),VLOOKUP(D154,'Data Owners'!A:D,3,0))</f>
        <v>Ray Sroberts</v>
      </c>
      <c r="L154" s="30">
        <f t="shared" si="4"/>
        <v>43118</v>
      </c>
      <c r="M154" s="30" t="str">
        <f t="shared" si="5"/>
        <v>N/A</v>
      </c>
      <c r="N154" s="30"/>
      <c r="O154" s="17"/>
      <c r="P154" s="31" t="s">
        <v>384</v>
      </c>
      <c r="Q154" s="31" t="s">
        <v>384</v>
      </c>
      <c r="R154" s="31" t="s">
        <v>384</v>
      </c>
      <c r="S154" s="31" t="s">
        <v>384</v>
      </c>
      <c r="T154" s="31">
        <v>43118</v>
      </c>
      <c r="U154" s="31">
        <v>43118</v>
      </c>
      <c r="V154" s="31">
        <v>43118</v>
      </c>
      <c r="W154" s="31">
        <v>43118</v>
      </c>
      <c r="X154" s="31">
        <v>43118</v>
      </c>
      <c r="Y154" s="31">
        <v>43118</v>
      </c>
      <c r="Z154" s="31">
        <v>43118</v>
      </c>
      <c r="AA154" s="31">
        <v>43118</v>
      </c>
      <c r="AB154" s="31">
        <v>43118</v>
      </c>
      <c r="AC154" s="31">
        <v>43118</v>
      </c>
      <c r="AD154" s="31">
        <v>43118</v>
      </c>
      <c r="AE154" s="31" t="s">
        <v>384</v>
      </c>
      <c r="AF154" s="31" t="s">
        <v>384</v>
      </c>
      <c r="AG154" s="31" t="s">
        <v>384</v>
      </c>
      <c r="AH154" s="31" t="s">
        <v>384</v>
      </c>
      <c r="AI154" s="31" t="s">
        <v>384</v>
      </c>
      <c r="AJ154" s="31" t="s">
        <v>384</v>
      </c>
      <c r="AK154" s="31" t="s">
        <v>384</v>
      </c>
      <c r="AL154" s="31" t="s">
        <v>384</v>
      </c>
      <c r="AM154" s="31" t="s">
        <v>384</v>
      </c>
      <c r="AN154" s="31" t="s">
        <v>384</v>
      </c>
      <c r="AO154" s="31" t="s">
        <v>384</v>
      </c>
      <c r="AP154" s="31" t="s">
        <v>384</v>
      </c>
      <c r="AQ154" s="31" t="s">
        <v>384</v>
      </c>
      <c r="AR154" s="31" t="s">
        <v>384</v>
      </c>
      <c r="AS154" s="31" t="s">
        <v>384</v>
      </c>
      <c r="AT154" s="31" t="s">
        <v>384</v>
      </c>
      <c r="AU154" s="31" t="s">
        <v>384</v>
      </c>
      <c r="AV154" s="31" t="s">
        <v>384</v>
      </c>
      <c r="AW154" s="31" t="s">
        <v>384</v>
      </c>
      <c r="AX154" s="31" t="s">
        <v>384</v>
      </c>
      <c r="AY154" s="31" t="s">
        <v>11484</v>
      </c>
      <c r="AZ154" s="31" t="s">
        <v>11484</v>
      </c>
      <c r="BA154" s="31" t="s">
        <v>11484</v>
      </c>
      <c r="BB154" s="31" t="s">
        <v>11484</v>
      </c>
      <c r="BC154" s="31" t="s">
        <v>11484</v>
      </c>
      <c r="BD154" s="31" t="s">
        <v>11484</v>
      </c>
      <c r="BE154" s="31" t="s">
        <v>384</v>
      </c>
      <c r="BF154" s="31" t="s">
        <v>384</v>
      </c>
      <c r="BG154" s="31">
        <v>43118</v>
      </c>
      <c r="BH154" s="31" t="s">
        <v>384</v>
      </c>
      <c r="BI154" s="31" t="s">
        <v>384</v>
      </c>
      <c r="BJ154" s="31" t="s">
        <v>384</v>
      </c>
      <c r="BK154" s="31" t="s">
        <v>384</v>
      </c>
      <c r="BL154" s="31" t="s">
        <v>384</v>
      </c>
      <c r="BM154" s="31" t="s">
        <v>384</v>
      </c>
      <c r="BN154" s="31">
        <v>43479</v>
      </c>
      <c r="BO154" s="31">
        <v>43479</v>
      </c>
      <c r="BP154" s="31">
        <v>43479</v>
      </c>
    </row>
    <row r="155" spans="1:68" x14ac:dyDescent="0.35">
      <c r="A155" s="25" t="str">
        <f>LEFT(Table1[[#This Row],[Level]],2)&amp;"-"&amp;Table1[[#This Row],[Seq]]</f>
        <v>L2-145</v>
      </c>
      <c r="B155" s="9" t="s">
        <v>353</v>
      </c>
      <c r="C155" s="10">
        <f>IFERROR(IF(AND(Table1[[#This Row],[Level]]=B154,Table1[[#This Row],[Form Name]]=E154),C154,IF(Table1[[#This Row],[Level]]=B154,C154+1,1)),1)</f>
        <v>145</v>
      </c>
      <c r="D155" s="9" t="s">
        <v>380</v>
      </c>
      <c r="E155" s="9" t="s">
        <v>8718</v>
      </c>
      <c r="F155" s="9" t="s">
        <v>2632</v>
      </c>
      <c r="G155" s="9"/>
      <c r="H155" s="9"/>
      <c r="I155" s="9"/>
      <c r="J155" s="9"/>
      <c r="K155" s="7" t="str">
        <f>IFERROR(VLOOKUP(E155,'Data Owners'!G:H,2,0),VLOOKUP(D155,'Data Owners'!A:D,3,0))</f>
        <v>Ray Sroberts</v>
      </c>
      <c r="L155" s="30">
        <f t="shared" si="4"/>
        <v>43301</v>
      </c>
      <c r="M155" s="30" t="str">
        <f t="shared" si="5"/>
        <v>N/A</v>
      </c>
      <c r="N155" s="30"/>
      <c r="O155" s="17"/>
      <c r="P155" s="31" t="s">
        <v>384</v>
      </c>
      <c r="Q155" s="31" t="s">
        <v>384</v>
      </c>
      <c r="R155" s="31" t="s">
        <v>384</v>
      </c>
      <c r="S155" s="31" t="s">
        <v>384</v>
      </c>
      <c r="T155" s="31">
        <v>43301</v>
      </c>
      <c r="U155" s="31" t="s">
        <v>384</v>
      </c>
      <c r="V155" s="31" t="s">
        <v>384</v>
      </c>
      <c r="W155" s="31" t="s">
        <v>384</v>
      </c>
      <c r="X155" s="31" t="s">
        <v>384</v>
      </c>
      <c r="Y155" s="31" t="s">
        <v>384</v>
      </c>
      <c r="Z155" s="31" t="s">
        <v>384</v>
      </c>
      <c r="AA155" s="31" t="s">
        <v>384</v>
      </c>
      <c r="AB155" s="31" t="s">
        <v>384</v>
      </c>
      <c r="AC155" s="31" t="s">
        <v>384</v>
      </c>
      <c r="AD155" s="31" t="s">
        <v>384</v>
      </c>
      <c r="AE155" s="31" t="s">
        <v>384</v>
      </c>
      <c r="AF155" s="31" t="s">
        <v>384</v>
      </c>
      <c r="AG155" s="31" t="s">
        <v>384</v>
      </c>
      <c r="AH155" s="31" t="s">
        <v>384</v>
      </c>
      <c r="AI155" s="31" t="s">
        <v>384</v>
      </c>
      <c r="AJ155" s="31" t="s">
        <v>384</v>
      </c>
      <c r="AK155" s="31" t="s">
        <v>384</v>
      </c>
      <c r="AL155" s="31" t="s">
        <v>384</v>
      </c>
      <c r="AM155" s="31" t="s">
        <v>384</v>
      </c>
      <c r="AN155" s="31" t="s">
        <v>384</v>
      </c>
      <c r="AO155" s="31" t="s">
        <v>384</v>
      </c>
      <c r="AP155" s="31" t="s">
        <v>384</v>
      </c>
      <c r="AQ155" s="31" t="s">
        <v>384</v>
      </c>
      <c r="AR155" s="31" t="s">
        <v>384</v>
      </c>
      <c r="AS155" s="31" t="s">
        <v>384</v>
      </c>
      <c r="AT155" s="31" t="s">
        <v>384</v>
      </c>
      <c r="AU155" s="31" t="s">
        <v>384</v>
      </c>
      <c r="AV155" s="31" t="s">
        <v>384</v>
      </c>
      <c r="AW155" s="31" t="s">
        <v>384</v>
      </c>
      <c r="AX155" s="31" t="s">
        <v>384</v>
      </c>
      <c r="AY155" s="31" t="s">
        <v>11484</v>
      </c>
      <c r="AZ155" s="31" t="s">
        <v>11484</v>
      </c>
      <c r="BA155" s="31" t="s">
        <v>11484</v>
      </c>
      <c r="BB155" s="31" t="s">
        <v>11484</v>
      </c>
      <c r="BC155" s="31" t="s">
        <v>11484</v>
      </c>
      <c r="BD155" s="31" t="s">
        <v>11484</v>
      </c>
      <c r="BE155" s="31" t="s">
        <v>384</v>
      </c>
      <c r="BF155" s="31" t="s">
        <v>384</v>
      </c>
      <c r="BG155" s="31">
        <v>43301</v>
      </c>
      <c r="BH155" s="31">
        <v>43419</v>
      </c>
      <c r="BI155" s="31">
        <v>43419</v>
      </c>
      <c r="BJ155" s="31">
        <v>43419</v>
      </c>
      <c r="BK155" s="31">
        <v>43419</v>
      </c>
      <c r="BL155" s="31">
        <v>43419</v>
      </c>
      <c r="BM155" s="31" t="s">
        <v>384</v>
      </c>
      <c r="BN155" s="31">
        <v>43479</v>
      </c>
      <c r="BO155" s="31">
        <v>43479</v>
      </c>
      <c r="BP155" s="31">
        <v>43479</v>
      </c>
    </row>
    <row r="156" spans="1:68" x14ac:dyDescent="0.35">
      <c r="A156" s="25" t="str">
        <f>LEFT(Table1[[#This Row],[Level]],2)&amp;"-"&amp;Table1[[#This Row],[Seq]]</f>
        <v>L2-146</v>
      </c>
      <c r="B156" s="9" t="s">
        <v>353</v>
      </c>
      <c r="C156" s="10">
        <f>IFERROR(IF(AND(Table1[[#This Row],[Level]]=B155,Table1[[#This Row],[Form Name]]=E155),C155,IF(Table1[[#This Row],[Level]]=B155,C155+1,1)),1)</f>
        <v>146</v>
      </c>
      <c r="D156" s="9" t="s">
        <v>379</v>
      </c>
      <c r="E156" s="9" t="s">
        <v>222</v>
      </c>
      <c r="F156" s="9" t="s">
        <v>4</v>
      </c>
      <c r="G156" s="9"/>
      <c r="H156" s="9" t="s">
        <v>20</v>
      </c>
      <c r="I156" s="9" t="s">
        <v>21</v>
      </c>
      <c r="J156" s="9" t="s">
        <v>22</v>
      </c>
      <c r="K156" s="7" t="str">
        <f>IFERROR(VLOOKUP(E156,'Data Owners'!G:H,2,0),VLOOKUP(D156,'Data Owners'!A:D,3,0))</f>
        <v>Joe Foley</v>
      </c>
      <c r="L156" s="30">
        <f t="shared" si="4"/>
        <v>43165</v>
      </c>
      <c r="M156" s="30">
        <f t="shared" si="5"/>
        <v>43165</v>
      </c>
      <c r="N156" s="30"/>
      <c r="O156" s="11"/>
      <c r="P156" s="31" t="s">
        <v>384</v>
      </c>
      <c r="Q156" s="31" t="s">
        <v>384</v>
      </c>
      <c r="R156" s="31" t="s">
        <v>384</v>
      </c>
      <c r="S156" s="31" t="s">
        <v>384</v>
      </c>
      <c r="T156" s="31" t="s">
        <v>384</v>
      </c>
      <c r="U156" s="31">
        <v>43117</v>
      </c>
      <c r="V156" s="31">
        <v>43165</v>
      </c>
      <c r="W156" s="31" t="s">
        <v>384</v>
      </c>
      <c r="X156" s="31" t="s">
        <v>384</v>
      </c>
      <c r="Y156" s="31" t="s">
        <v>384</v>
      </c>
      <c r="Z156" s="31" t="s">
        <v>384</v>
      </c>
      <c r="AA156" s="31" t="s">
        <v>384</v>
      </c>
      <c r="AB156" s="31" t="s">
        <v>384</v>
      </c>
      <c r="AC156" s="31">
        <v>43117</v>
      </c>
      <c r="AD156" s="31">
        <v>43117</v>
      </c>
      <c r="AE156" s="31" t="s">
        <v>384</v>
      </c>
      <c r="AF156" s="31">
        <v>43165</v>
      </c>
      <c r="AG156" s="31">
        <v>43165</v>
      </c>
      <c r="AH156" s="31" t="s">
        <v>384</v>
      </c>
      <c r="AI156" s="31">
        <v>43165</v>
      </c>
      <c r="AJ156" s="31">
        <v>43165</v>
      </c>
      <c r="AK156" s="31" t="s">
        <v>384</v>
      </c>
      <c r="AL156" s="31">
        <v>43165</v>
      </c>
      <c r="AM156" s="31">
        <v>43165</v>
      </c>
      <c r="AN156" s="31" t="s">
        <v>384</v>
      </c>
      <c r="AO156" s="31">
        <v>43165</v>
      </c>
      <c r="AP156" s="31" t="s">
        <v>384</v>
      </c>
      <c r="AQ156" s="31">
        <v>43165</v>
      </c>
      <c r="AR156" s="31">
        <v>43165</v>
      </c>
      <c r="AS156" s="31">
        <v>43165</v>
      </c>
      <c r="AT156" s="31">
        <v>43165</v>
      </c>
      <c r="AU156" s="31">
        <v>43165</v>
      </c>
      <c r="AV156" s="31">
        <v>43165</v>
      </c>
      <c r="AW156" s="31" t="s">
        <v>384</v>
      </c>
      <c r="AX156" s="31">
        <v>43165</v>
      </c>
      <c r="AY156" s="31" t="s">
        <v>11484</v>
      </c>
      <c r="AZ156" s="31" t="s">
        <v>11484</v>
      </c>
      <c r="BA156" s="31" t="s">
        <v>11484</v>
      </c>
      <c r="BB156" s="31" t="s">
        <v>11484</v>
      </c>
      <c r="BC156" s="31" t="s">
        <v>11484</v>
      </c>
      <c r="BD156" s="31" t="s">
        <v>11484</v>
      </c>
      <c r="BE156" s="31" t="s">
        <v>384</v>
      </c>
      <c r="BF156" s="31">
        <v>43165</v>
      </c>
      <c r="BG156" s="31" t="s">
        <v>384</v>
      </c>
      <c r="BH156" s="31">
        <v>43165</v>
      </c>
      <c r="BI156" s="31">
        <v>43165</v>
      </c>
      <c r="BJ156" s="31">
        <v>43165</v>
      </c>
      <c r="BK156" s="31">
        <v>43165</v>
      </c>
      <c r="BL156" s="31">
        <v>43165</v>
      </c>
      <c r="BM156" s="31"/>
      <c r="BN156" s="31">
        <f>Table1[[#This Row],[Seed:
Seed_BKK1]]</f>
        <v>43165</v>
      </c>
      <c r="BO156" s="31">
        <f>Table1[[#This Row],[Seed:
Seed_THQ1]]</f>
        <v>43165</v>
      </c>
      <c r="BP156" s="31">
        <f>Table1[[#This Row],[Seed:
Seed_SIN1]]</f>
        <v>43165</v>
      </c>
    </row>
    <row r="157" spans="1:68" x14ac:dyDescent="0.35">
      <c r="A157" s="25" t="str">
        <f>LEFT(Table1[[#This Row],[Level]],2)&amp;"-"&amp;Table1[[#This Row],[Seq]]</f>
        <v>L2-147</v>
      </c>
      <c r="B157" s="9" t="s">
        <v>353</v>
      </c>
      <c r="C157" s="10">
        <f>IFERROR(IF(AND(Table1[[#This Row],[Level]]=B156,Table1[[#This Row],[Form Name]]=E156),C156,IF(Table1[[#This Row],[Level]]=B156,C156+1,1)),1)</f>
        <v>147</v>
      </c>
      <c r="D157" s="9" t="s">
        <v>379</v>
      </c>
      <c r="E157" s="9" t="s">
        <v>223</v>
      </c>
      <c r="F157" s="9" t="s">
        <v>4</v>
      </c>
      <c r="G157" s="9"/>
      <c r="H157" s="9" t="s">
        <v>20</v>
      </c>
      <c r="I157" s="9" t="s">
        <v>21</v>
      </c>
      <c r="J157" s="9" t="s">
        <v>22</v>
      </c>
      <c r="K157" s="7" t="str">
        <f>IFERROR(VLOOKUP(E157,'Data Owners'!G:H,2,0),VLOOKUP(D157,'Data Owners'!A:D,3,0))</f>
        <v>Joe Foley</v>
      </c>
      <c r="L157" s="30">
        <f t="shared" si="4"/>
        <v>43167</v>
      </c>
      <c r="M157" s="30" t="str">
        <f t="shared" si="5"/>
        <v/>
      </c>
      <c r="N157" s="30"/>
      <c r="O157" s="11"/>
      <c r="P157" s="31" t="s">
        <v>384</v>
      </c>
      <c r="Q157" s="31" t="s">
        <v>384</v>
      </c>
      <c r="R157" s="31" t="s">
        <v>384</v>
      </c>
      <c r="S157" s="31" t="s">
        <v>384</v>
      </c>
      <c r="T157" s="31">
        <v>43167</v>
      </c>
      <c r="U157" s="31">
        <v>43167</v>
      </c>
      <c r="V157" s="31">
        <v>43165</v>
      </c>
      <c r="W157" s="31">
        <v>43167</v>
      </c>
      <c r="X157" s="31">
        <v>43167</v>
      </c>
      <c r="Y157" s="31" t="s">
        <v>384</v>
      </c>
      <c r="Z157" s="31" t="s">
        <v>384</v>
      </c>
      <c r="AA157" s="31" t="s">
        <v>384</v>
      </c>
      <c r="AB157" s="31" t="s">
        <v>384</v>
      </c>
      <c r="AC157" s="31">
        <v>43167</v>
      </c>
      <c r="AD157" s="31">
        <v>43167</v>
      </c>
      <c r="AE157" s="31" t="s">
        <v>384</v>
      </c>
      <c r="AF157" s="31">
        <v>43165</v>
      </c>
      <c r="AG157" s="31">
        <v>43165</v>
      </c>
      <c r="AH157" s="31" t="s">
        <v>384</v>
      </c>
      <c r="AI157" s="31">
        <v>43468</v>
      </c>
      <c r="AJ157" s="31">
        <v>43468</v>
      </c>
      <c r="AK157" s="31" t="s">
        <v>384</v>
      </c>
      <c r="AL157" s="31"/>
      <c r="AM157" s="31">
        <v>43468</v>
      </c>
      <c r="AN157" s="31" t="s">
        <v>384</v>
      </c>
      <c r="AO157" s="31">
        <v>43468</v>
      </c>
      <c r="AP157" s="31" t="s">
        <v>384</v>
      </c>
      <c r="AQ157" s="31">
        <v>43468</v>
      </c>
      <c r="AR157" s="31" t="s">
        <v>11484</v>
      </c>
      <c r="AS157" s="31" t="s">
        <v>11484</v>
      </c>
      <c r="AT157" s="31" t="s">
        <v>11484</v>
      </c>
      <c r="AU157" s="31" t="s">
        <v>11484</v>
      </c>
      <c r="AV157" s="31" t="s">
        <v>11484</v>
      </c>
      <c r="AW157" s="31" t="s">
        <v>384</v>
      </c>
      <c r="AX157" s="31" t="s">
        <v>11484</v>
      </c>
      <c r="AY157" s="31" t="s">
        <v>11484</v>
      </c>
      <c r="AZ157" s="31" t="s">
        <v>11484</v>
      </c>
      <c r="BA157" s="31" t="s">
        <v>11484</v>
      </c>
      <c r="BB157" s="31" t="s">
        <v>11484</v>
      </c>
      <c r="BC157" s="31" t="s">
        <v>11484</v>
      </c>
      <c r="BD157" s="31" t="s">
        <v>11484</v>
      </c>
      <c r="BE157" s="31" t="s">
        <v>384</v>
      </c>
      <c r="BF157" s="31">
        <v>43165</v>
      </c>
      <c r="BG157" s="31">
        <v>43411</v>
      </c>
      <c r="BH157" s="31">
        <v>43411</v>
      </c>
      <c r="BI157" s="31">
        <v>43411</v>
      </c>
      <c r="BJ157" s="31">
        <v>43411</v>
      </c>
      <c r="BK157" s="31">
        <v>43411</v>
      </c>
      <c r="BL157" s="31">
        <v>43411</v>
      </c>
      <c r="BM157" s="31">
        <v>43482</v>
      </c>
      <c r="BN157" s="31">
        <v>43482</v>
      </c>
      <c r="BO157" s="31">
        <v>43482</v>
      </c>
      <c r="BP157" s="31">
        <v>43482</v>
      </c>
    </row>
    <row r="158" spans="1:68" x14ac:dyDescent="0.35">
      <c r="A158" s="25" t="str">
        <f>LEFT(Table1[[#This Row],[Level]],2)&amp;"-"&amp;Table1[[#This Row],[Seq]]</f>
        <v>L3-1</v>
      </c>
      <c r="B158" s="9" t="s">
        <v>354</v>
      </c>
      <c r="C158" s="10">
        <f>IFERROR(IF(AND(Table1[[#This Row],[Level]]=B157,Table1[[#This Row],[Form Name]]=E157),C157,IF(Table1[[#This Row],[Level]]=B157,C157+1,1)),1)</f>
        <v>1</v>
      </c>
      <c r="D158" s="9" t="s">
        <v>374</v>
      </c>
      <c r="E158" s="9" t="s">
        <v>224</v>
      </c>
      <c r="F158" s="9" t="s">
        <v>4</v>
      </c>
      <c r="G158" s="9"/>
      <c r="H158" s="9"/>
      <c r="I158" s="9"/>
      <c r="J158" s="9"/>
      <c r="K158" s="7" t="str">
        <f>IFERROR(VLOOKUP(E158,'Data Owners'!G:H,2,0),VLOOKUP(D158,'Data Owners'!A:D,3,0))</f>
        <v>All</v>
      </c>
      <c r="L158" s="30" t="str">
        <f t="shared" si="4"/>
        <v>N/A</v>
      </c>
      <c r="M158" s="30" t="str">
        <f t="shared" si="5"/>
        <v>N/A</v>
      </c>
      <c r="N158" s="30"/>
      <c r="O158" s="11"/>
      <c r="P158" s="31" t="s">
        <v>384</v>
      </c>
      <c r="Q158" s="31" t="s">
        <v>384</v>
      </c>
      <c r="R158" s="31" t="s">
        <v>384</v>
      </c>
      <c r="S158" s="31" t="s">
        <v>384</v>
      </c>
      <c r="T158" s="31" t="s">
        <v>384</v>
      </c>
      <c r="U158" s="31" t="s">
        <v>384</v>
      </c>
      <c r="V158" s="31" t="s">
        <v>384</v>
      </c>
      <c r="W158" s="31" t="s">
        <v>384</v>
      </c>
      <c r="X158" s="31" t="s">
        <v>384</v>
      </c>
      <c r="Y158" s="31" t="s">
        <v>384</v>
      </c>
      <c r="Z158" s="31" t="s">
        <v>384</v>
      </c>
      <c r="AA158" s="31" t="s">
        <v>384</v>
      </c>
      <c r="AB158" s="31" t="s">
        <v>384</v>
      </c>
      <c r="AC158" s="31" t="s">
        <v>384</v>
      </c>
      <c r="AD158" s="31" t="s">
        <v>384</v>
      </c>
      <c r="AE158" s="31" t="s">
        <v>384</v>
      </c>
      <c r="AF158" s="31" t="s">
        <v>384</v>
      </c>
      <c r="AG158" s="31" t="s">
        <v>384</v>
      </c>
      <c r="AH158" s="31" t="s">
        <v>384</v>
      </c>
      <c r="AI158" s="31" t="s">
        <v>384</v>
      </c>
      <c r="AJ158" s="31" t="s">
        <v>384</v>
      </c>
      <c r="AK158" s="31" t="s">
        <v>384</v>
      </c>
      <c r="AL158" s="31" t="s">
        <v>384</v>
      </c>
      <c r="AM158" s="31" t="s">
        <v>384</v>
      </c>
      <c r="AN158" s="31" t="s">
        <v>384</v>
      </c>
      <c r="AO158" s="31" t="s">
        <v>384</v>
      </c>
      <c r="AP158" s="31" t="s">
        <v>384</v>
      </c>
      <c r="AQ158" s="31" t="s">
        <v>384</v>
      </c>
      <c r="AR158" s="31" t="s">
        <v>384</v>
      </c>
      <c r="AS158" s="31" t="s">
        <v>384</v>
      </c>
      <c r="AT158" s="31" t="s">
        <v>384</v>
      </c>
      <c r="AU158" s="31" t="s">
        <v>384</v>
      </c>
      <c r="AV158" s="31" t="s">
        <v>384</v>
      </c>
      <c r="AW158" s="31" t="s">
        <v>384</v>
      </c>
      <c r="AX158" s="31" t="s">
        <v>384</v>
      </c>
      <c r="AY158" s="31" t="s">
        <v>384</v>
      </c>
      <c r="AZ158" s="31" t="s">
        <v>384</v>
      </c>
      <c r="BA158" s="31" t="s">
        <v>384</v>
      </c>
      <c r="BB158" s="31" t="s">
        <v>384</v>
      </c>
      <c r="BC158" s="31" t="s">
        <v>384</v>
      </c>
      <c r="BD158" s="31" t="s">
        <v>384</v>
      </c>
      <c r="BE158" s="31" t="s">
        <v>384</v>
      </c>
      <c r="BF158" s="31" t="s">
        <v>384</v>
      </c>
      <c r="BG158" s="31" t="s">
        <v>384</v>
      </c>
      <c r="BH158" s="31" t="s">
        <v>384</v>
      </c>
      <c r="BI158" s="31" t="s">
        <v>384</v>
      </c>
      <c r="BJ158" s="31" t="s">
        <v>384</v>
      </c>
      <c r="BK158" s="31" t="s">
        <v>384</v>
      </c>
      <c r="BL158" s="31" t="s">
        <v>384</v>
      </c>
      <c r="BM158" s="31" t="s">
        <v>384</v>
      </c>
      <c r="BN158" s="31" t="s">
        <v>384</v>
      </c>
      <c r="BO158" s="31" t="s">
        <v>384</v>
      </c>
      <c r="BP158" s="31" t="s">
        <v>384</v>
      </c>
    </row>
    <row r="159" spans="1:68" x14ac:dyDescent="0.35">
      <c r="A159" s="25" t="str">
        <f>LEFT(Table1[[#This Row],[Level]],2)&amp;"-"&amp;Table1[[#This Row],[Seq]]</f>
        <v>L3-2</v>
      </c>
      <c r="B159" s="9" t="s">
        <v>354</v>
      </c>
      <c r="C159" s="10">
        <f>IFERROR(IF(AND(Table1[[#This Row],[Level]]=B158,Table1[[#This Row],[Form Name]]=E158),C158,IF(Table1[[#This Row],[Level]]=B158,C158+1,1)),1)</f>
        <v>2</v>
      </c>
      <c r="D159" s="9" t="s">
        <v>374</v>
      </c>
      <c r="E159" s="9" t="s">
        <v>256</v>
      </c>
      <c r="F159" s="9" t="s">
        <v>4</v>
      </c>
      <c r="G159" s="9"/>
      <c r="H159" s="9" t="s">
        <v>20</v>
      </c>
      <c r="I159" s="9" t="s">
        <v>21</v>
      </c>
      <c r="J159" s="9" t="s">
        <v>22</v>
      </c>
      <c r="K159" s="7" t="str">
        <f>IFERROR(VLOOKUP(E159,'Data Owners'!G:H,2,0),VLOOKUP(D159,'Data Owners'!A:D,3,0))</f>
        <v>All</v>
      </c>
      <c r="L159" s="30" t="str">
        <f t="shared" si="4"/>
        <v/>
      </c>
      <c r="M159" s="30">
        <f t="shared" si="5"/>
        <v>43403</v>
      </c>
      <c r="N159" s="30"/>
      <c r="O159" s="11"/>
      <c r="P159" s="31" t="s">
        <v>384</v>
      </c>
      <c r="Q159" s="31" t="s">
        <v>384</v>
      </c>
      <c r="R159" s="31" t="s">
        <v>384</v>
      </c>
      <c r="S159" s="31" t="s">
        <v>384</v>
      </c>
      <c r="T159" s="31">
        <v>43150</v>
      </c>
      <c r="U159" s="31">
        <v>43150</v>
      </c>
      <c r="V159" s="31">
        <v>43310</v>
      </c>
      <c r="W159" s="31">
        <v>43150</v>
      </c>
      <c r="X159" s="31">
        <v>43150</v>
      </c>
      <c r="Y159" s="31"/>
      <c r="Z159" s="31"/>
      <c r="AA159" s="31"/>
      <c r="AB159" s="31"/>
      <c r="AC159" s="31">
        <v>43124</v>
      </c>
      <c r="AD159" s="31">
        <v>43150</v>
      </c>
      <c r="AE159" s="31" t="s">
        <v>384</v>
      </c>
      <c r="AF159" s="31">
        <v>43150</v>
      </c>
      <c r="AG159" s="31">
        <v>43150</v>
      </c>
      <c r="AH159" s="31" t="s">
        <v>384</v>
      </c>
      <c r="AI159" s="31">
        <v>43403</v>
      </c>
      <c r="AJ159" s="31">
        <v>43403</v>
      </c>
      <c r="AK159" s="31" t="s">
        <v>384</v>
      </c>
      <c r="AL159" s="31">
        <v>43403</v>
      </c>
      <c r="AM159" s="31">
        <v>43403</v>
      </c>
      <c r="AN159" s="31" t="s">
        <v>384</v>
      </c>
      <c r="AO159" s="31">
        <v>43403</v>
      </c>
      <c r="AP159" s="31" t="s">
        <v>384</v>
      </c>
      <c r="AQ159" s="31">
        <v>43403</v>
      </c>
      <c r="AR159" s="31">
        <v>43403</v>
      </c>
      <c r="AS159" s="31">
        <v>43403</v>
      </c>
      <c r="AT159" s="31">
        <v>43403</v>
      </c>
      <c r="AU159" s="31">
        <v>43403</v>
      </c>
      <c r="AV159" s="31">
        <v>43403</v>
      </c>
      <c r="AW159" s="31" t="s">
        <v>384</v>
      </c>
      <c r="AX159" s="31">
        <v>43403</v>
      </c>
      <c r="AY159" s="31" t="s">
        <v>11484</v>
      </c>
      <c r="AZ159" s="31">
        <v>43403</v>
      </c>
      <c r="BA159" s="31" t="s">
        <v>11484</v>
      </c>
      <c r="BB159" s="31">
        <v>43403</v>
      </c>
      <c r="BC159" s="31" t="s">
        <v>11484</v>
      </c>
      <c r="BD159" s="31">
        <v>43403</v>
      </c>
      <c r="BE159" s="31" t="s">
        <v>384</v>
      </c>
      <c r="BF159" s="31">
        <v>43150</v>
      </c>
      <c r="BG159" s="31">
        <v>43150</v>
      </c>
      <c r="BH159" s="31">
        <v>43403</v>
      </c>
      <c r="BI159" s="31">
        <v>43403</v>
      </c>
      <c r="BJ159" s="31">
        <v>43403</v>
      </c>
      <c r="BK159" s="31">
        <v>43403</v>
      </c>
      <c r="BL159" s="31">
        <v>43403</v>
      </c>
      <c r="BM159" s="31"/>
      <c r="BN159" s="31">
        <f>Table1[[#This Row],[Seed:
Seed_BKK1]]</f>
        <v>43403</v>
      </c>
      <c r="BO159" s="31">
        <f>Table1[[#This Row],[Seed:
Seed_THQ1]]</f>
        <v>43403</v>
      </c>
      <c r="BP159" s="31">
        <f>Table1[[#This Row],[Seed:
Seed_SIN1]]</f>
        <v>43403</v>
      </c>
    </row>
    <row r="160" spans="1:68" ht="58" x14ac:dyDescent="0.35">
      <c r="A160" s="25" t="str">
        <f>LEFT(Table1[[#This Row],[Level]],2)&amp;"-"&amp;Table1[[#This Row],[Seq]]</f>
        <v>L3-3</v>
      </c>
      <c r="B160" s="9" t="s">
        <v>354</v>
      </c>
      <c r="C160" s="10">
        <f>IFERROR(IF(AND(Table1[[#This Row],[Level]]=B159,Table1[[#This Row],[Form Name]]=E159),C159,IF(Table1[[#This Row],[Level]]=B159,C159+1,1)),1)</f>
        <v>3</v>
      </c>
      <c r="D160" s="9" t="s">
        <v>374</v>
      </c>
      <c r="E160" s="9" t="s">
        <v>227</v>
      </c>
      <c r="F160" s="9" t="s">
        <v>2632</v>
      </c>
      <c r="G160" s="9"/>
      <c r="H160" s="9" t="s">
        <v>20</v>
      </c>
      <c r="I160" s="9" t="s">
        <v>21</v>
      </c>
      <c r="J160" s="9" t="s">
        <v>22</v>
      </c>
      <c r="K160" s="7" t="str">
        <f>IFERROR(VLOOKUP(E160,'Data Owners'!G:H,2,0),VLOOKUP(D160,'Data Owners'!A:D,3,0))</f>
        <v>All</v>
      </c>
      <c r="L160" s="30" t="str">
        <f t="shared" si="4"/>
        <v/>
      </c>
      <c r="M160" s="30">
        <f t="shared" si="5"/>
        <v>43532</v>
      </c>
      <c r="N160" s="30"/>
      <c r="O160" s="11" t="s">
        <v>12842</v>
      </c>
      <c r="P160" s="31">
        <v>43118</v>
      </c>
      <c r="Q160" s="31">
        <v>43118</v>
      </c>
      <c r="R160" s="31">
        <v>43241</v>
      </c>
      <c r="S160" s="31">
        <v>43241</v>
      </c>
      <c r="T160" s="31">
        <v>43118</v>
      </c>
      <c r="U160" s="31">
        <v>43118</v>
      </c>
      <c r="V160" s="31">
        <v>43310</v>
      </c>
      <c r="W160" s="31">
        <v>43118</v>
      </c>
      <c r="X160" s="31">
        <v>43118</v>
      </c>
      <c r="Y160" s="31"/>
      <c r="Z160" s="31"/>
      <c r="AA160" s="31"/>
      <c r="AB160" s="31"/>
      <c r="AC160" s="31">
        <v>43118</v>
      </c>
      <c r="AD160" s="31">
        <v>43118</v>
      </c>
      <c r="AE160" s="31" t="s">
        <v>384</v>
      </c>
      <c r="AF160" s="145">
        <v>43532</v>
      </c>
      <c r="AG160" s="145">
        <v>43532</v>
      </c>
      <c r="AH160" s="31">
        <v>43402</v>
      </c>
      <c r="AI160" s="31">
        <v>43528</v>
      </c>
      <c r="AJ160" s="31">
        <v>43528</v>
      </c>
      <c r="AK160" s="31">
        <v>43402</v>
      </c>
      <c r="AL160" s="31">
        <v>43528</v>
      </c>
      <c r="AM160" s="31">
        <v>43528</v>
      </c>
      <c r="AN160" s="31">
        <v>43402</v>
      </c>
      <c r="AO160" s="31">
        <v>43528</v>
      </c>
      <c r="AP160" s="31">
        <v>43402</v>
      </c>
      <c r="AQ160" s="31">
        <v>43528</v>
      </c>
      <c r="AR160" s="31" t="s">
        <v>11484</v>
      </c>
      <c r="AS160" s="31" t="s">
        <v>11484</v>
      </c>
      <c r="AT160" s="31" t="s">
        <v>11484</v>
      </c>
      <c r="AU160" s="31" t="s">
        <v>11484</v>
      </c>
      <c r="AV160" s="31" t="s">
        <v>11484</v>
      </c>
      <c r="AW160" s="31">
        <v>43402</v>
      </c>
      <c r="AX160" s="31" t="s">
        <v>11484</v>
      </c>
      <c r="AY160" s="31" t="s">
        <v>11484</v>
      </c>
      <c r="AZ160" s="31" t="s">
        <v>11484</v>
      </c>
      <c r="BA160" s="31">
        <v>43402</v>
      </c>
      <c r="BB160" s="31" t="s">
        <v>11484</v>
      </c>
      <c r="BC160" s="31">
        <v>43402</v>
      </c>
      <c r="BD160" s="31" t="s">
        <v>11484</v>
      </c>
      <c r="BE160" s="31">
        <v>43283</v>
      </c>
      <c r="BF160" s="31">
        <v>43150</v>
      </c>
      <c r="BG160" s="31">
        <v>43118</v>
      </c>
      <c r="BH160" s="31">
        <v>43403</v>
      </c>
      <c r="BI160" s="31">
        <v>43420</v>
      </c>
      <c r="BJ160" s="31">
        <v>43403</v>
      </c>
      <c r="BK160" s="31">
        <v>43420</v>
      </c>
      <c r="BL160" s="31">
        <v>43403</v>
      </c>
      <c r="BM160" s="31" t="s">
        <v>384</v>
      </c>
      <c r="BN160" s="31">
        <v>43493</v>
      </c>
      <c r="BO160" s="31">
        <v>43493</v>
      </c>
      <c r="BP160" s="31">
        <v>43493</v>
      </c>
    </row>
    <row r="161" spans="1:68" ht="29" x14ac:dyDescent="0.35">
      <c r="A161" s="25" t="str">
        <f>LEFT(Table1[[#This Row],[Level]],2)&amp;"-"&amp;Table1[[#This Row],[Seq]]</f>
        <v>L3-4</v>
      </c>
      <c r="B161" s="9" t="s">
        <v>354</v>
      </c>
      <c r="C161" s="10">
        <f>IFERROR(IF(AND(Table1[[#This Row],[Level]]=B160,Table1[[#This Row],[Form Name]]=E160),C160,IF(Table1[[#This Row],[Level]]=B160,C160+1,1)),1)</f>
        <v>4</v>
      </c>
      <c r="D161" s="9" t="s">
        <v>374</v>
      </c>
      <c r="E161" s="9" t="s">
        <v>228</v>
      </c>
      <c r="F161" s="9" t="s">
        <v>2632</v>
      </c>
      <c r="G161" s="9"/>
      <c r="H161" s="9"/>
      <c r="I161" s="9"/>
      <c r="J161" s="9"/>
      <c r="K161" s="7" t="str">
        <f>IFERROR(VLOOKUP(E161,'Data Owners'!G:H,2,0),VLOOKUP(D161,'Data Owners'!A:D,3,0))</f>
        <v>All</v>
      </c>
      <c r="L161" s="30">
        <f t="shared" si="4"/>
        <v>43310</v>
      </c>
      <c r="M161" s="30" t="str">
        <f t="shared" si="5"/>
        <v>N/A</v>
      </c>
      <c r="N161" s="30"/>
      <c r="O161" s="11" t="s">
        <v>12835</v>
      </c>
      <c r="P161" s="31" t="s">
        <v>384</v>
      </c>
      <c r="Q161" s="31" t="s">
        <v>384</v>
      </c>
      <c r="R161" s="31" t="s">
        <v>384</v>
      </c>
      <c r="S161" s="31" t="s">
        <v>384</v>
      </c>
      <c r="T161" s="31">
        <v>43243</v>
      </c>
      <c r="U161" s="31">
        <v>43243</v>
      </c>
      <c r="V161" s="31">
        <v>43310</v>
      </c>
      <c r="W161" s="31">
        <v>43243</v>
      </c>
      <c r="X161" s="31">
        <v>43300</v>
      </c>
      <c r="Y161" s="31" t="s">
        <v>384</v>
      </c>
      <c r="Z161" s="31" t="s">
        <v>384</v>
      </c>
      <c r="AA161" s="31" t="s">
        <v>384</v>
      </c>
      <c r="AB161" s="31" t="s">
        <v>384</v>
      </c>
      <c r="AC161" s="31">
        <v>43243</v>
      </c>
      <c r="AD161" s="31">
        <v>43243</v>
      </c>
      <c r="AE161" s="31" t="s">
        <v>384</v>
      </c>
      <c r="AF161" s="145" t="s">
        <v>384</v>
      </c>
      <c r="AG161" s="145" t="s">
        <v>384</v>
      </c>
      <c r="AH161" s="31" t="s">
        <v>384</v>
      </c>
      <c r="AI161" s="31" t="s">
        <v>384</v>
      </c>
      <c r="AJ161" s="31" t="s">
        <v>384</v>
      </c>
      <c r="AK161" s="31" t="s">
        <v>384</v>
      </c>
      <c r="AL161" s="31" t="s">
        <v>384</v>
      </c>
      <c r="AM161" s="31" t="s">
        <v>384</v>
      </c>
      <c r="AN161" s="31" t="s">
        <v>384</v>
      </c>
      <c r="AO161" s="31" t="s">
        <v>384</v>
      </c>
      <c r="AP161" s="31" t="s">
        <v>384</v>
      </c>
      <c r="AQ161" s="31" t="s">
        <v>384</v>
      </c>
      <c r="AR161" s="31" t="s">
        <v>11484</v>
      </c>
      <c r="AS161" s="31" t="s">
        <v>11484</v>
      </c>
      <c r="AT161" s="31" t="s">
        <v>11484</v>
      </c>
      <c r="AU161" s="31" t="s">
        <v>11484</v>
      </c>
      <c r="AV161" s="31" t="s">
        <v>11484</v>
      </c>
      <c r="AW161" s="31" t="s">
        <v>384</v>
      </c>
      <c r="AX161" s="31" t="s">
        <v>11484</v>
      </c>
      <c r="AY161" s="31" t="s">
        <v>11484</v>
      </c>
      <c r="AZ161" s="31" t="s">
        <v>11484</v>
      </c>
      <c r="BA161" s="31" t="s">
        <v>11484</v>
      </c>
      <c r="BB161" s="31" t="s">
        <v>11484</v>
      </c>
      <c r="BC161" s="31" t="s">
        <v>11484</v>
      </c>
      <c r="BD161" s="31" t="s">
        <v>11484</v>
      </c>
      <c r="BE161" s="31" t="s">
        <v>384</v>
      </c>
      <c r="BF161" s="31" t="s">
        <v>384</v>
      </c>
      <c r="BG161" s="31">
        <v>43243</v>
      </c>
      <c r="BH161" s="31" t="s">
        <v>11703</v>
      </c>
      <c r="BI161" s="31" t="s">
        <v>11703</v>
      </c>
      <c r="BJ161" s="31" t="s">
        <v>11703</v>
      </c>
      <c r="BK161" s="31" t="s">
        <v>11703</v>
      </c>
      <c r="BL161" s="31" t="s">
        <v>11703</v>
      </c>
      <c r="BM161" s="31"/>
      <c r="BN161" s="31"/>
      <c r="BO161" s="31"/>
      <c r="BP161" s="31"/>
    </row>
    <row r="162" spans="1:68" x14ac:dyDescent="0.35">
      <c r="A162" s="25" t="str">
        <f>LEFT(Table1[[#This Row],[Level]],2)&amp;"-"&amp;Table1[[#This Row],[Seq]]</f>
        <v>L3-5</v>
      </c>
      <c r="B162" s="9" t="s">
        <v>354</v>
      </c>
      <c r="C162" s="10">
        <f>IFERROR(IF(AND(Table1[[#This Row],[Level]]=B161,Table1[[#This Row],[Form Name]]=E161),C161,IF(Table1[[#This Row],[Level]]=B161,C161+1,1)),1)</f>
        <v>5</v>
      </c>
      <c r="D162" s="9" t="s">
        <v>374</v>
      </c>
      <c r="E162" s="9" t="s">
        <v>229</v>
      </c>
      <c r="F162" s="9" t="s">
        <v>4</v>
      </c>
      <c r="G162" s="9"/>
      <c r="H162" s="9"/>
      <c r="I162" s="9"/>
      <c r="J162" s="9"/>
      <c r="K162" s="7" t="str">
        <f>IFERROR(VLOOKUP(E162,'Data Owners'!G:H,2,0),VLOOKUP(D162,'Data Owners'!A:D,3,0))</f>
        <v>All</v>
      </c>
      <c r="L162" s="30">
        <f t="shared" si="4"/>
        <v>43300</v>
      </c>
      <c r="M162" s="30">
        <f t="shared" si="5"/>
        <v>43529</v>
      </c>
      <c r="N162" s="30"/>
      <c r="O162" s="11"/>
      <c r="P162" s="31" t="s">
        <v>384</v>
      </c>
      <c r="Q162" s="31" t="s">
        <v>384</v>
      </c>
      <c r="R162" s="31" t="s">
        <v>384</v>
      </c>
      <c r="S162" s="31" t="s">
        <v>384</v>
      </c>
      <c r="T162" s="31">
        <v>43243</v>
      </c>
      <c r="U162" s="31" t="s">
        <v>384</v>
      </c>
      <c r="V162" s="31">
        <v>43300</v>
      </c>
      <c r="W162" s="31" t="s">
        <v>384</v>
      </c>
      <c r="X162" s="31">
        <v>43300</v>
      </c>
      <c r="Y162" s="31" t="s">
        <v>384</v>
      </c>
      <c r="Z162" s="31" t="s">
        <v>384</v>
      </c>
      <c r="AA162" s="31" t="s">
        <v>384</v>
      </c>
      <c r="AB162" s="31" t="s">
        <v>384</v>
      </c>
      <c r="AC162" s="31" t="s">
        <v>384</v>
      </c>
      <c r="AD162" s="31" t="s">
        <v>384</v>
      </c>
      <c r="AE162" s="31" t="s">
        <v>384</v>
      </c>
      <c r="AF162" s="31" t="s">
        <v>384</v>
      </c>
      <c r="AG162" s="31" t="s">
        <v>384</v>
      </c>
      <c r="AH162" s="31" t="s">
        <v>384</v>
      </c>
      <c r="AI162" s="31">
        <v>43529</v>
      </c>
      <c r="AJ162" s="31">
        <v>43529</v>
      </c>
      <c r="AK162" s="31" t="s">
        <v>384</v>
      </c>
      <c r="AL162" s="31">
        <v>43529</v>
      </c>
      <c r="AM162" s="31">
        <v>43529</v>
      </c>
      <c r="AN162" s="31" t="s">
        <v>384</v>
      </c>
      <c r="AO162" s="31">
        <v>43529</v>
      </c>
      <c r="AP162" s="31" t="s">
        <v>384</v>
      </c>
      <c r="AQ162" s="31">
        <v>43529</v>
      </c>
      <c r="AR162" s="31" t="s">
        <v>11484</v>
      </c>
      <c r="AS162" s="31" t="s">
        <v>11484</v>
      </c>
      <c r="AT162" s="31" t="s">
        <v>11484</v>
      </c>
      <c r="AU162" s="31" t="s">
        <v>11484</v>
      </c>
      <c r="AV162" s="31" t="s">
        <v>11484</v>
      </c>
      <c r="AW162" s="31" t="s">
        <v>384</v>
      </c>
      <c r="AX162" s="31" t="s">
        <v>11484</v>
      </c>
      <c r="AY162" s="31" t="s">
        <v>11484</v>
      </c>
      <c r="AZ162" s="31" t="s">
        <v>11484</v>
      </c>
      <c r="BA162" s="31" t="s">
        <v>11484</v>
      </c>
      <c r="BB162" s="31" t="s">
        <v>11484</v>
      </c>
      <c r="BC162" s="31" t="s">
        <v>11484</v>
      </c>
      <c r="BD162" s="31" t="s">
        <v>11484</v>
      </c>
      <c r="BE162" s="31" t="s">
        <v>384</v>
      </c>
      <c r="BF162" s="96"/>
      <c r="BG162" s="31">
        <v>43243</v>
      </c>
      <c r="BH162" s="31">
        <v>43419</v>
      </c>
      <c r="BI162" s="31">
        <v>43419</v>
      </c>
      <c r="BJ162" s="31">
        <v>43419</v>
      </c>
      <c r="BK162" s="31">
        <v>43419</v>
      </c>
      <c r="BL162" s="31">
        <v>43419</v>
      </c>
      <c r="BM162" s="31"/>
      <c r="BN162" s="31"/>
      <c r="BO162" s="31"/>
      <c r="BP162" s="31"/>
    </row>
    <row r="163" spans="1:68" x14ac:dyDescent="0.35">
      <c r="A163" s="25" t="str">
        <f>LEFT(Table1[[#This Row],[Level]],2)&amp;"-"&amp;Table1[[#This Row],[Seq]]</f>
        <v>L3-6</v>
      </c>
      <c r="B163" s="9" t="s">
        <v>354</v>
      </c>
      <c r="C163" s="10">
        <f>IFERROR(IF(AND(Table1[[#This Row],[Level]]=B162,Table1[[#This Row],[Form Name]]=E162),C162,IF(Table1[[#This Row],[Level]]=B162,C162+1,1)),1)</f>
        <v>6</v>
      </c>
      <c r="D163" s="9" t="s">
        <v>374</v>
      </c>
      <c r="E163" s="9" t="s">
        <v>8711</v>
      </c>
      <c r="F163" s="9" t="s">
        <v>2630</v>
      </c>
      <c r="G163" s="9"/>
      <c r="H163" s="9"/>
      <c r="I163" s="9"/>
      <c r="J163" s="9"/>
      <c r="K163" s="7" t="str">
        <f>IFERROR(VLOOKUP(E163,'Data Owners'!G:H,2,0),VLOOKUP(D163,'Data Owners'!A:D,3,0))</f>
        <v>All</v>
      </c>
      <c r="L163" s="30" t="str">
        <f t="shared" si="4"/>
        <v/>
      </c>
      <c r="M163" s="30" t="str">
        <f t="shared" si="5"/>
        <v>N/A</v>
      </c>
      <c r="N163" s="30"/>
      <c r="O163" s="17"/>
      <c r="P163" s="31" t="s">
        <v>384</v>
      </c>
      <c r="Q163" s="31" t="s">
        <v>384</v>
      </c>
      <c r="R163" s="31" t="s">
        <v>384</v>
      </c>
      <c r="S163" s="31" t="s">
        <v>384</v>
      </c>
      <c r="T163" s="31">
        <v>43243</v>
      </c>
      <c r="U163" s="31">
        <v>43243</v>
      </c>
      <c r="V163" s="31">
        <v>43310</v>
      </c>
      <c r="W163" s="31">
        <v>43253</v>
      </c>
      <c r="X163" s="31">
        <v>43253</v>
      </c>
      <c r="Y163" s="31"/>
      <c r="Z163" s="31"/>
      <c r="AA163" s="31"/>
      <c r="AB163" s="31"/>
      <c r="AC163" s="31">
        <v>43243</v>
      </c>
      <c r="AD163" s="31">
        <v>43243</v>
      </c>
      <c r="AE163" s="31" t="s">
        <v>384</v>
      </c>
      <c r="AF163" s="31" t="s">
        <v>384</v>
      </c>
      <c r="AG163" s="31" t="s">
        <v>384</v>
      </c>
      <c r="AH163" s="31" t="s">
        <v>384</v>
      </c>
      <c r="AI163" s="31" t="s">
        <v>384</v>
      </c>
      <c r="AJ163" s="31" t="s">
        <v>384</v>
      </c>
      <c r="AK163" s="31" t="s">
        <v>384</v>
      </c>
      <c r="AL163" s="31" t="s">
        <v>384</v>
      </c>
      <c r="AM163" s="31" t="s">
        <v>384</v>
      </c>
      <c r="AN163" s="31" t="s">
        <v>384</v>
      </c>
      <c r="AO163" s="31" t="s">
        <v>384</v>
      </c>
      <c r="AP163" s="31" t="s">
        <v>384</v>
      </c>
      <c r="AQ163" s="31" t="s">
        <v>384</v>
      </c>
      <c r="AR163" s="31" t="s">
        <v>384</v>
      </c>
      <c r="AS163" s="31" t="s">
        <v>384</v>
      </c>
      <c r="AT163" s="31" t="s">
        <v>384</v>
      </c>
      <c r="AU163" s="31" t="s">
        <v>384</v>
      </c>
      <c r="AV163" s="31" t="s">
        <v>384</v>
      </c>
      <c r="AW163" s="31" t="s">
        <v>384</v>
      </c>
      <c r="AX163" s="31" t="s">
        <v>384</v>
      </c>
      <c r="AY163" s="31" t="s">
        <v>11484</v>
      </c>
      <c r="AZ163" s="31" t="s">
        <v>11484</v>
      </c>
      <c r="BA163" s="31" t="s">
        <v>11484</v>
      </c>
      <c r="BB163" s="31" t="s">
        <v>11484</v>
      </c>
      <c r="BC163" s="31" t="s">
        <v>11484</v>
      </c>
      <c r="BD163" s="31" t="s">
        <v>11484</v>
      </c>
      <c r="BE163" s="31" t="s">
        <v>384</v>
      </c>
      <c r="BF163" s="31" t="s">
        <v>384</v>
      </c>
      <c r="BG163" s="31">
        <v>43243</v>
      </c>
      <c r="BH163" s="31">
        <v>43419</v>
      </c>
      <c r="BI163" s="31">
        <v>43419</v>
      </c>
      <c r="BJ163" s="31">
        <v>43419</v>
      </c>
      <c r="BK163" s="31">
        <v>43419</v>
      </c>
      <c r="BL163" s="31">
        <v>43419</v>
      </c>
      <c r="BM163" s="31" t="s">
        <v>384</v>
      </c>
      <c r="BN163" s="31">
        <v>43490</v>
      </c>
      <c r="BO163" s="31">
        <v>43490</v>
      </c>
      <c r="BP163" s="31">
        <v>43490</v>
      </c>
    </row>
    <row r="164" spans="1:68" x14ac:dyDescent="0.35">
      <c r="A164" s="25" t="str">
        <f>LEFT(Table1[[#This Row],[Level]],2)&amp;"-"&amp;Table1[[#This Row],[Seq]]</f>
        <v>L3-7</v>
      </c>
      <c r="B164" s="9" t="s">
        <v>354</v>
      </c>
      <c r="C164" s="10">
        <f>IFERROR(IF(AND(Table1[[#This Row],[Level]]=B163,Table1[[#This Row],[Form Name]]=E163),C163,IF(Table1[[#This Row],[Level]]=B163,C163+1,1)),1)</f>
        <v>7</v>
      </c>
      <c r="D164" s="9" t="s">
        <v>380</v>
      </c>
      <c r="E164" s="9" t="s">
        <v>255</v>
      </c>
      <c r="F164" s="9" t="s">
        <v>2632</v>
      </c>
      <c r="G164" s="9"/>
      <c r="H164" s="9"/>
      <c r="I164" s="9"/>
      <c r="J164" s="9"/>
      <c r="K164" s="7" t="str">
        <f>IFERROR(VLOOKUP(E164,'Data Owners'!G:H,2,0),VLOOKUP(D164,'Data Owners'!A:D,3,0))</f>
        <v>Ray Sroberts</v>
      </c>
      <c r="L164" s="30" t="str">
        <f t="shared" si="4"/>
        <v/>
      </c>
      <c r="M164" s="30">
        <f t="shared" si="5"/>
        <v>43395</v>
      </c>
      <c r="N164" s="30"/>
      <c r="O164" s="11"/>
      <c r="P164" s="31" t="s">
        <v>384</v>
      </c>
      <c r="Q164" s="31" t="s">
        <v>384</v>
      </c>
      <c r="R164" s="31" t="s">
        <v>384</v>
      </c>
      <c r="S164" s="31" t="s">
        <v>384</v>
      </c>
      <c r="T164" s="31" t="s">
        <v>384</v>
      </c>
      <c r="U164" s="31"/>
      <c r="V164" s="31">
        <v>43310</v>
      </c>
      <c r="W164" s="31" t="s">
        <v>384</v>
      </c>
      <c r="X164" s="31" t="s">
        <v>384</v>
      </c>
      <c r="Y164" s="31" t="s">
        <v>384</v>
      </c>
      <c r="Z164" s="31" t="s">
        <v>384</v>
      </c>
      <c r="AA164" s="31" t="s">
        <v>384</v>
      </c>
      <c r="AB164" s="31" t="s">
        <v>384</v>
      </c>
      <c r="AC164" s="31">
        <v>43124</v>
      </c>
      <c r="AD164" s="31"/>
      <c r="AE164" s="31" t="s">
        <v>384</v>
      </c>
      <c r="AF164" s="31" t="s">
        <v>384</v>
      </c>
      <c r="AG164" s="31" t="s">
        <v>384</v>
      </c>
      <c r="AH164" s="31" t="s">
        <v>384</v>
      </c>
      <c r="AI164" s="31">
        <v>43395</v>
      </c>
      <c r="AJ164" s="31">
        <v>43395</v>
      </c>
      <c r="AK164" s="31" t="s">
        <v>384</v>
      </c>
      <c r="AL164" s="31">
        <v>43395</v>
      </c>
      <c r="AM164" s="31">
        <v>43395</v>
      </c>
      <c r="AN164" s="31" t="s">
        <v>384</v>
      </c>
      <c r="AO164" s="31">
        <v>43395</v>
      </c>
      <c r="AP164" s="31" t="s">
        <v>384</v>
      </c>
      <c r="AQ164" s="31">
        <v>43395</v>
      </c>
      <c r="AR164" s="31">
        <v>43395</v>
      </c>
      <c r="AS164" s="31">
        <v>43395</v>
      </c>
      <c r="AT164" s="31">
        <v>43395</v>
      </c>
      <c r="AU164" s="31">
        <v>43395</v>
      </c>
      <c r="AV164" s="31">
        <v>43395</v>
      </c>
      <c r="AW164" s="31" t="s">
        <v>384</v>
      </c>
      <c r="AX164" s="31">
        <v>43395</v>
      </c>
      <c r="AY164" s="31" t="s">
        <v>11484</v>
      </c>
      <c r="AZ164" s="31" t="s">
        <v>11484</v>
      </c>
      <c r="BA164" s="31" t="s">
        <v>11484</v>
      </c>
      <c r="BB164" s="31" t="s">
        <v>11484</v>
      </c>
      <c r="BC164" s="31" t="s">
        <v>11484</v>
      </c>
      <c r="BD164" s="31" t="s">
        <v>11484</v>
      </c>
      <c r="BE164" s="31" t="s">
        <v>384</v>
      </c>
      <c r="BF164" s="31" t="s">
        <v>384</v>
      </c>
      <c r="BG164" s="31" t="s">
        <v>384</v>
      </c>
      <c r="BH164" s="31">
        <v>43395</v>
      </c>
      <c r="BI164" s="31">
        <v>43395</v>
      </c>
      <c r="BJ164" s="31">
        <v>43395</v>
      </c>
      <c r="BK164" s="31">
        <v>43395</v>
      </c>
      <c r="BL164" s="31">
        <v>43395</v>
      </c>
      <c r="BM164" s="31"/>
      <c r="BN164" s="31">
        <f>Table1[[#This Row],[Seed:
Seed_BKK1]]</f>
        <v>43395</v>
      </c>
      <c r="BO164" s="31">
        <f>Table1[[#This Row],[Seed:
Seed_THQ1]]</f>
        <v>43395</v>
      </c>
      <c r="BP164" s="31">
        <f>Table1[[#This Row],[Seed:
Seed_SIN1]]</f>
        <v>43395</v>
      </c>
    </row>
    <row r="165" spans="1:68" x14ac:dyDescent="0.35">
      <c r="A165" s="25" t="str">
        <f>LEFT(Table1[[#This Row],[Level]],2)&amp;"-"&amp;Table1[[#This Row],[Seq]]</f>
        <v>L3-8</v>
      </c>
      <c r="B165" s="9" t="s">
        <v>354</v>
      </c>
      <c r="C165" s="10">
        <f>IFERROR(IF(AND(Table1[[#This Row],[Level]]=B164,Table1[[#This Row],[Form Name]]=E164),C164,IF(Table1[[#This Row],[Level]]=B164,C164+1,1)),1)</f>
        <v>8</v>
      </c>
      <c r="D165" s="9" t="s">
        <v>380</v>
      </c>
      <c r="E165" s="9" t="s">
        <v>230</v>
      </c>
      <c r="F165" s="9" t="s">
        <v>2632</v>
      </c>
      <c r="G165" s="9"/>
      <c r="H165" s="9"/>
      <c r="I165" s="9"/>
      <c r="J165" s="9"/>
      <c r="K165" s="7" t="str">
        <f>IFERROR(VLOOKUP(E165,'Data Owners'!G:H,2,0),VLOOKUP(D165,'Data Owners'!A:D,3,0))</f>
        <v>Ray Sroberts</v>
      </c>
      <c r="L165" s="30" t="str">
        <f t="shared" si="4"/>
        <v/>
      </c>
      <c r="M165" s="30" t="str">
        <f t="shared" si="5"/>
        <v/>
      </c>
      <c r="N165" s="30"/>
      <c r="O165" s="11" t="s">
        <v>12844</v>
      </c>
      <c r="P165" s="31" t="s">
        <v>384</v>
      </c>
      <c r="Q165" s="31" t="s">
        <v>384</v>
      </c>
      <c r="R165" s="31" t="s">
        <v>384</v>
      </c>
      <c r="S165" s="31" t="s">
        <v>384</v>
      </c>
      <c r="T165" s="31"/>
      <c r="U165" s="31"/>
      <c r="V165" s="31">
        <v>43310</v>
      </c>
      <c r="W165" s="31"/>
      <c r="X165" s="31">
        <v>43300</v>
      </c>
      <c r="Y165" s="31"/>
      <c r="Z165" s="31"/>
      <c r="AA165" s="31"/>
      <c r="AB165" s="31"/>
      <c r="AC165" s="31">
        <v>43124</v>
      </c>
      <c r="AD165" s="31"/>
      <c r="AE165" s="31" t="s">
        <v>384</v>
      </c>
      <c r="AF165" s="145" t="s">
        <v>384</v>
      </c>
      <c r="AG165" s="145" t="s">
        <v>384</v>
      </c>
      <c r="AH165" s="31" t="s">
        <v>384</v>
      </c>
      <c r="AI165" s="31"/>
      <c r="AJ165" s="31"/>
      <c r="AK165" s="31" t="s">
        <v>384</v>
      </c>
      <c r="AL165" s="31"/>
      <c r="AM165" s="31"/>
      <c r="AN165" s="31" t="s">
        <v>384</v>
      </c>
      <c r="AO165" s="31"/>
      <c r="AP165" s="31" t="s">
        <v>384</v>
      </c>
      <c r="AQ165" s="31"/>
      <c r="AR165" s="31" t="s">
        <v>11484</v>
      </c>
      <c r="AS165" s="31" t="s">
        <v>11484</v>
      </c>
      <c r="AT165" s="31" t="s">
        <v>11484</v>
      </c>
      <c r="AU165" s="31" t="s">
        <v>11484</v>
      </c>
      <c r="AV165" s="31" t="s">
        <v>11484</v>
      </c>
      <c r="AW165" s="31" t="s">
        <v>384</v>
      </c>
      <c r="AX165" s="31" t="s">
        <v>11484</v>
      </c>
      <c r="AY165" s="31" t="s">
        <v>11484</v>
      </c>
      <c r="AZ165" s="31" t="s">
        <v>11484</v>
      </c>
      <c r="BA165" s="31" t="s">
        <v>11484</v>
      </c>
      <c r="BB165" s="31" t="s">
        <v>11484</v>
      </c>
      <c r="BC165" s="31" t="s">
        <v>11484</v>
      </c>
      <c r="BD165" s="31" t="s">
        <v>11484</v>
      </c>
      <c r="BE165" s="31" t="s">
        <v>384</v>
      </c>
      <c r="BF165" s="31" t="s">
        <v>384</v>
      </c>
      <c r="BG165" s="31"/>
      <c r="BH165" s="31">
        <v>43395</v>
      </c>
      <c r="BI165" s="31">
        <v>43395</v>
      </c>
      <c r="BJ165" s="31">
        <v>43395</v>
      </c>
      <c r="BK165" s="31">
        <v>43395</v>
      </c>
      <c r="BL165" s="31">
        <v>43395</v>
      </c>
      <c r="BM165" s="31" t="s">
        <v>384</v>
      </c>
      <c r="BN165" s="31">
        <v>43479</v>
      </c>
      <c r="BO165" s="31">
        <v>43479</v>
      </c>
      <c r="BP165" s="31">
        <v>43479</v>
      </c>
    </row>
    <row r="166" spans="1:68" x14ac:dyDescent="0.35">
      <c r="A166" s="25" t="str">
        <f>LEFT(Table1[[#This Row],[Level]],2)&amp;"-"&amp;Table1[[#This Row],[Seq]]</f>
        <v>L3-9</v>
      </c>
      <c r="B166" s="9" t="s">
        <v>354</v>
      </c>
      <c r="C166" s="10">
        <f>IFERROR(IF(AND(Table1[[#This Row],[Level]]=B165,Table1[[#This Row],[Form Name]]=E165),C165,IF(Table1[[#This Row],[Level]]=B165,C165+1,1)),1)</f>
        <v>9</v>
      </c>
      <c r="D166" s="9" t="s">
        <v>380</v>
      </c>
      <c r="E166" s="9" t="s">
        <v>231</v>
      </c>
      <c r="F166" s="9" t="s">
        <v>2632</v>
      </c>
      <c r="G166" s="9"/>
      <c r="H166" s="9"/>
      <c r="I166" s="9"/>
      <c r="J166" s="9"/>
      <c r="K166" s="7" t="str">
        <f>IFERROR(VLOOKUP(E166,'Data Owners'!G:H,2,0),VLOOKUP(D166,'Data Owners'!A:D,3,0))</f>
        <v>Ray Sroberts</v>
      </c>
      <c r="L166" s="30">
        <f t="shared" si="4"/>
        <v>43128</v>
      </c>
      <c r="M166" s="30" t="str">
        <f t="shared" si="5"/>
        <v/>
      </c>
      <c r="N166" s="30"/>
      <c r="O166" s="11"/>
      <c r="P166" s="31" t="s">
        <v>384</v>
      </c>
      <c r="Q166" s="31" t="s">
        <v>384</v>
      </c>
      <c r="R166" s="31" t="s">
        <v>384</v>
      </c>
      <c r="S166" s="31" t="s">
        <v>384</v>
      </c>
      <c r="T166" s="31" t="s">
        <v>384</v>
      </c>
      <c r="U166" s="31" t="s">
        <v>384</v>
      </c>
      <c r="V166" s="31" t="s">
        <v>384</v>
      </c>
      <c r="W166" s="31" t="s">
        <v>384</v>
      </c>
      <c r="X166" s="31" t="s">
        <v>384</v>
      </c>
      <c r="Y166" s="31" t="s">
        <v>384</v>
      </c>
      <c r="Z166" s="31" t="s">
        <v>384</v>
      </c>
      <c r="AA166" s="31" t="s">
        <v>384</v>
      </c>
      <c r="AB166" s="31" t="s">
        <v>384</v>
      </c>
      <c r="AC166" s="31">
        <v>43128</v>
      </c>
      <c r="AD166" s="31" t="s">
        <v>384</v>
      </c>
      <c r="AE166" s="31" t="s">
        <v>384</v>
      </c>
      <c r="AF166" s="31" t="s">
        <v>384</v>
      </c>
      <c r="AG166" s="31" t="s">
        <v>384</v>
      </c>
      <c r="AH166" s="31" t="s">
        <v>384</v>
      </c>
      <c r="AI166" s="31"/>
      <c r="AJ166" s="31"/>
      <c r="AK166" s="31" t="s">
        <v>384</v>
      </c>
      <c r="AL166" s="31"/>
      <c r="AM166" s="31"/>
      <c r="AN166" s="31" t="s">
        <v>384</v>
      </c>
      <c r="AO166" s="31"/>
      <c r="AP166" s="31" t="s">
        <v>384</v>
      </c>
      <c r="AQ166" s="31"/>
      <c r="AR166" s="31" t="s">
        <v>11484</v>
      </c>
      <c r="AS166" s="31" t="s">
        <v>11484</v>
      </c>
      <c r="AT166" s="31" t="s">
        <v>11484</v>
      </c>
      <c r="AU166" s="31" t="s">
        <v>11484</v>
      </c>
      <c r="AV166" s="31" t="s">
        <v>11484</v>
      </c>
      <c r="AW166" s="31" t="s">
        <v>384</v>
      </c>
      <c r="AX166" s="31" t="s">
        <v>11484</v>
      </c>
      <c r="AY166" s="31" t="s">
        <v>11484</v>
      </c>
      <c r="AZ166" s="31" t="s">
        <v>11484</v>
      </c>
      <c r="BA166" s="31" t="s">
        <v>11484</v>
      </c>
      <c r="BB166" s="31" t="s">
        <v>11484</v>
      </c>
      <c r="BC166" s="31" t="s">
        <v>11484</v>
      </c>
      <c r="BD166" s="31" t="s">
        <v>11484</v>
      </c>
      <c r="BE166" s="31" t="s">
        <v>384</v>
      </c>
      <c r="BF166" s="31" t="s">
        <v>384</v>
      </c>
      <c r="BG166" s="31" t="s">
        <v>384</v>
      </c>
      <c r="BH166" s="31">
        <v>43395</v>
      </c>
      <c r="BI166" s="31">
        <v>43395</v>
      </c>
      <c r="BJ166" s="31">
        <v>43395</v>
      </c>
      <c r="BK166" s="31">
        <v>43395</v>
      </c>
      <c r="BL166" s="31">
        <v>43395</v>
      </c>
      <c r="BM166" s="31" t="s">
        <v>384</v>
      </c>
      <c r="BN166" s="31">
        <v>43479</v>
      </c>
      <c r="BO166" s="31">
        <v>43479</v>
      </c>
      <c r="BP166" s="31">
        <v>43479</v>
      </c>
    </row>
    <row r="167" spans="1:68" x14ac:dyDescent="0.35">
      <c r="A167" s="25" t="str">
        <f>LEFT(Table1[[#This Row],[Level]],2)&amp;"-"&amp;Table1[[#This Row],[Seq]]</f>
        <v>L3-10</v>
      </c>
      <c r="B167" s="9" t="s">
        <v>354</v>
      </c>
      <c r="C167" s="10">
        <f>IFERROR(IF(AND(Table1[[#This Row],[Level]]=B166,Table1[[#This Row],[Form Name]]=E166),C166,IF(Table1[[#This Row],[Level]]=B166,C166+1,1)),1)</f>
        <v>10</v>
      </c>
      <c r="D167" s="9" t="s">
        <v>380</v>
      </c>
      <c r="E167" s="9" t="s">
        <v>225</v>
      </c>
      <c r="F167" s="9" t="s">
        <v>4</v>
      </c>
      <c r="G167" s="9"/>
      <c r="H167" s="9"/>
      <c r="I167" s="9"/>
      <c r="J167" s="9"/>
      <c r="K167" s="7" t="str">
        <f>IFERROR(VLOOKUP(E167,'Data Owners'!G:H,2,0),VLOOKUP(D167,'Data Owners'!A:D,3,0))</f>
        <v>Ray Sroberts</v>
      </c>
      <c r="L167" s="30" t="str">
        <f t="shared" si="4"/>
        <v>N/A</v>
      </c>
      <c r="M167" s="30" t="str">
        <f t="shared" si="5"/>
        <v>N/A</v>
      </c>
      <c r="N167" s="30"/>
      <c r="O167" s="11"/>
      <c r="P167" s="31" t="s">
        <v>384</v>
      </c>
      <c r="Q167" s="31" t="s">
        <v>384</v>
      </c>
      <c r="R167" s="31" t="s">
        <v>384</v>
      </c>
      <c r="S167" s="31" t="s">
        <v>384</v>
      </c>
      <c r="T167" s="31" t="s">
        <v>384</v>
      </c>
      <c r="U167" s="31" t="s">
        <v>384</v>
      </c>
      <c r="V167" s="31" t="s">
        <v>384</v>
      </c>
      <c r="W167" s="31" t="s">
        <v>384</v>
      </c>
      <c r="X167" s="31" t="s">
        <v>384</v>
      </c>
      <c r="Y167" s="31" t="s">
        <v>384</v>
      </c>
      <c r="Z167" s="31" t="s">
        <v>384</v>
      </c>
      <c r="AA167" s="31" t="s">
        <v>384</v>
      </c>
      <c r="AB167" s="31" t="s">
        <v>384</v>
      </c>
      <c r="AC167" s="31" t="s">
        <v>384</v>
      </c>
      <c r="AD167" s="31" t="s">
        <v>384</v>
      </c>
      <c r="AE167" s="31" t="s">
        <v>384</v>
      </c>
      <c r="AF167" s="31" t="s">
        <v>384</v>
      </c>
      <c r="AG167" s="31" t="s">
        <v>384</v>
      </c>
      <c r="AH167" s="31" t="s">
        <v>384</v>
      </c>
      <c r="AI167" s="31" t="s">
        <v>384</v>
      </c>
      <c r="AJ167" s="31" t="s">
        <v>384</v>
      </c>
      <c r="AK167" s="31" t="s">
        <v>384</v>
      </c>
      <c r="AL167" s="31" t="s">
        <v>384</v>
      </c>
      <c r="AM167" s="31" t="s">
        <v>384</v>
      </c>
      <c r="AN167" s="31" t="s">
        <v>384</v>
      </c>
      <c r="AO167" s="31" t="s">
        <v>384</v>
      </c>
      <c r="AP167" s="31" t="s">
        <v>384</v>
      </c>
      <c r="AQ167" s="31" t="s">
        <v>384</v>
      </c>
      <c r="AR167" s="31" t="s">
        <v>384</v>
      </c>
      <c r="AS167" s="31" t="s">
        <v>384</v>
      </c>
      <c r="AT167" s="31" t="s">
        <v>384</v>
      </c>
      <c r="AU167" s="31" t="s">
        <v>384</v>
      </c>
      <c r="AV167" s="31" t="s">
        <v>384</v>
      </c>
      <c r="AW167" s="31" t="s">
        <v>384</v>
      </c>
      <c r="AX167" s="31" t="s">
        <v>384</v>
      </c>
      <c r="AY167" s="31" t="s">
        <v>384</v>
      </c>
      <c r="AZ167" s="31" t="s">
        <v>384</v>
      </c>
      <c r="BA167" s="31" t="s">
        <v>384</v>
      </c>
      <c r="BB167" s="31" t="s">
        <v>384</v>
      </c>
      <c r="BC167" s="31" t="s">
        <v>384</v>
      </c>
      <c r="BD167" s="31" t="s">
        <v>384</v>
      </c>
      <c r="BE167" s="31" t="s">
        <v>384</v>
      </c>
      <c r="BF167" s="31" t="s">
        <v>384</v>
      </c>
      <c r="BG167" s="31" t="s">
        <v>384</v>
      </c>
      <c r="BH167" s="31" t="s">
        <v>384</v>
      </c>
      <c r="BI167" s="31" t="s">
        <v>384</v>
      </c>
      <c r="BJ167" s="31" t="s">
        <v>384</v>
      </c>
      <c r="BK167" s="31" t="s">
        <v>384</v>
      </c>
      <c r="BL167" s="31" t="s">
        <v>384</v>
      </c>
      <c r="BM167" s="31" t="s">
        <v>384</v>
      </c>
      <c r="BN167" s="31">
        <v>43479</v>
      </c>
      <c r="BO167" s="31">
        <v>43479</v>
      </c>
      <c r="BP167" s="31">
        <v>43479</v>
      </c>
    </row>
    <row r="168" spans="1:68" x14ac:dyDescent="0.35">
      <c r="A168" s="25" t="str">
        <f>LEFT(Table1[[#This Row],[Level]],2)&amp;"-"&amp;Table1[[#This Row],[Seq]]</f>
        <v>L3-11</v>
      </c>
      <c r="B168" s="9" t="s">
        <v>354</v>
      </c>
      <c r="C168" s="10">
        <f>IFERROR(IF(AND(Table1[[#This Row],[Level]]=B167,Table1[[#This Row],[Form Name]]=E167),C167,IF(Table1[[#This Row],[Level]]=B167,C167+1,1)),1)</f>
        <v>11</v>
      </c>
      <c r="D168" s="9" t="s">
        <v>380</v>
      </c>
      <c r="E168" s="9" t="s">
        <v>226</v>
      </c>
      <c r="F168" s="9" t="s">
        <v>4</v>
      </c>
      <c r="G168" s="9"/>
      <c r="H168" s="9"/>
      <c r="I168" s="9"/>
      <c r="J168" s="9"/>
      <c r="K168" s="7" t="str">
        <f>IFERROR(VLOOKUP(E168,'Data Owners'!G:H,2,0),VLOOKUP(D168,'Data Owners'!A:D,3,0))</f>
        <v>Ray Sroberts</v>
      </c>
      <c r="L168" s="30" t="str">
        <f t="shared" si="4"/>
        <v>N/A</v>
      </c>
      <c r="M168" s="30" t="str">
        <f t="shared" si="5"/>
        <v>N/A</v>
      </c>
      <c r="N168" s="30"/>
      <c r="O168" s="11"/>
      <c r="P168" s="31" t="s">
        <v>384</v>
      </c>
      <c r="Q168" s="31" t="s">
        <v>384</v>
      </c>
      <c r="R168" s="31" t="s">
        <v>384</v>
      </c>
      <c r="S168" s="31" t="s">
        <v>384</v>
      </c>
      <c r="T168" s="31" t="s">
        <v>384</v>
      </c>
      <c r="U168" s="31" t="s">
        <v>384</v>
      </c>
      <c r="V168" s="31" t="s">
        <v>384</v>
      </c>
      <c r="W168" s="31" t="s">
        <v>384</v>
      </c>
      <c r="X168" s="31" t="s">
        <v>384</v>
      </c>
      <c r="Y168" s="31" t="s">
        <v>384</v>
      </c>
      <c r="Z168" s="31" t="s">
        <v>384</v>
      </c>
      <c r="AA168" s="31" t="s">
        <v>384</v>
      </c>
      <c r="AB168" s="31" t="s">
        <v>384</v>
      </c>
      <c r="AC168" s="31" t="s">
        <v>384</v>
      </c>
      <c r="AD168" s="31" t="s">
        <v>384</v>
      </c>
      <c r="AE168" s="31" t="s">
        <v>384</v>
      </c>
      <c r="AF168" s="31" t="s">
        <v>384</v>
      </c>
      <c r="AG168" s="31" t="s">
        <v>384</v>
      </c>
      <c r="AH168" s="31" t="s">
        <v>384</v>
      </c>
      <c r="AI168" s="31" t="s">
        <v>384</v>
      </c>
      <c r="AJ168" s="31" t="s">
        <v>384</v>
      </c>
      <c r="AK168" s="31" t="s">
        <v>384</v>
      </c>
      <c r="AL168" s="31" t="s">
        <v>384</v>
      </c>
      <c r="AM168" s="31" t="s">
        <v>384</v>
      </c>
      <c r="AN168" s="31" t="s">
        <v>384</v>
      </c>
      <c r="AO168" s="31" t="s">
        <v>384</v>
      </c>
      <c r="AP168" s="31" t="s">
        <v>384</v>
      </c>
      <c r="AQ168" s="31" t="s">
        <v>384</v>
      </c>
      <c r="AR168" s="31" t="s">
        <v>384</v>
      </c>
      <c r="AS168" s="31" t="s">
        <v>384</v>
      </c>
      <c r="AT168" s="31" t="s">
        <v>384</v>
      </c>
      <c r="AU168" s="31" t="s">
        <v>384</v>
      </c>
      <c r="AV168" s="31" t="s">
        <v>384</v>
      </c>
      <c r="AW168" s="31" t="s">
        <v>384</v>
      </c>
      <c r="AX168" s="31" t="s">
        <v>384</v>
      </c>
      <c r="AY168" s="31" t="s">
        <v>384</v>
      </c>
      <c r="AZ168" s="31" t="s">
        <v>384</v>
      </c>
      <c r="BA168" s="31" t="s">
        <v>384</v>
      </c>
      <c r="BB168" s="31" t="s">
        <v>384</v>
      </c>
      <c r="BC168" s="31" t="s">
        <v>384</v>
      </c>
      <c r="BD168" s="31" t="s">
        <v>384</v>
      </c>
      <c r="BE168" s="31" t="s">
        <v>384</v>
      </c>
      <c r="BF168" s="31" t="s">
        <v>384</v>
      </c>
      <c r="BG168" s="31" t="s">
        <v>384</v>
      </c>
      <c r="BH168" s="31" t="s">
        <v>384</v>
      </c>
      <c r="BI168" s="31" t="s">
        <v>384</v>
      </c>
      <c r="BJ168" s="31" t="s">
        <v>384</v>
      </c>
      <c r="BK168" s="31" t="s">
        <v>384</v>
      </c>
      <c r="BL168" s="31" t="s">
        <v>384</v>
      </c>
      <c r="BM168" s="31" t="s">
        <v>384</v>
      </c>
      <c r="BN168" s="31">
        <v>43479</v>
      </c>
      <c r="BO168" s="31">
        <v>43479</v>
      </c>
      <c r="BP168" s="31">
        <v>43479</v>
      </c>
    </row>
    <row r="169" spans="1:68" x14ac:dyDescent="0.35">
      <c r="A169" s="25" t="str">
        <f>LEFT(Table1[[#This Row],[Level]],2)&amp;"-"&amp;Table1[[#This Row],[Seq]]</f>
        <v>L3-12</v>
      </c>
      <c r="B169" s="9" t="s">
        <v>354</v>
      </c>
      <c r="C169" s="10">
        <f>IFERROR(IF(AND(Table1[[#This Row],[Level]]=B168,Table1[[#This Row],[Form Name]]=E168),C168,IF(Table1[[#This Row],[Level]]=B168,C168+1,1)),1)</f>
        <v>12</v>
      </c>
      <c r="D169" s="9" t="s">
        <v>380</v>
      </c>
      <c r="E169" s="9" t="s">
        <v>270</v>
      </c>
      <c r="F169" s="9" t="s">
        <v>4</v>
      </c>
      <c r="G169" s="9"/>
      <c r="H169" s="9"/>
      <c r="I169" s="9"/>
      <c r="J169" s="9"/>
      <c r="K169" s="7" t="str">
        <f>IFERROR(VLOOKUP(E169,'Data Owners'!G:H,2,0),VLOOKUP(D169,'Data Owners'!A:D,3,0))</f>
        <v>Ray Sroberts</v>
      </c>
      <c r="L169" s="30" t="str">
        <f t="shared" si="4"/>
        <v>N/A</v>
      </c>
      <c r="M169" s="30" t="str">
        <f t="shared" si="5"/>
        <v>N/A</v>
      </c>
      <c r="N169" s="30"/>
      <c r="O169" s="11"/>
      <c r="P169" s="31" t="s">
        <v>384</v>
      </c>
      <c r="Q169" s="31" t="s">
        <v>384</v>
      </c>
      <c r="R169" s="31" t="s">
        <v>384</v>
      </c>
      <c r="S169" s="31" t="s">
        <v>384</v>
      </c>
      <c r="T169" s="31" t="s">
        <v>384</v>
      </c>
      <c r="U169" s="31" t="s">
        <v>384</v>
      </c>
      <c r="V169" s="31" t="s">
        <v>384</v>
      </c>
      <c r="W169" s="31" t="s">
        <v>384</v>
      </c>
      <c r="X169" s="31" t="s">
        <v>384</v>
      </c>
      <c r="Y169" s="31" t="s">
        <v>384</v>
      </c>
      <c r="Z169" s="31" t="s">
        <v>384</v>
      </c>
      <c r="AA169" s="31" t="s">
        <v>384</v>
      </c>
      <c r="AB169" s="31" t="s">
        <v>384</v>
      </c>
      <c r="AC169" s="31" t="s">
        <v>384</v>
      </c>
      <c r="AD169" s="31" t="s">
        <v>384</v>
      </c>
      <c r="AE169" s="31" t="s">
        <v>384</v>
      </c>
      <c r="AF169" s="31" t="s">
        <v>384</v>
      </c>
      <c r="AG169" s="31" t="s">
        <v>384</v>
      </c>
      <c r="AH169" s="31" t="s">
        <v>384</v>
      </c>
      <c r="AI169" s="31" t="s">
        <v>384</v>
      </c>
      <c r="AJ169" s="31" t="s">
        <v>384</v>
      </c>
      <c r="AK169" s="31" t="s">
        <v>384</v>
      </c>
      <c r="AL169" s="31" t="s">
        <v>384</v>
      </c>
      <c r="AM169" s="31" t="s">
        <v>384</v>
      </c>
      <c r="AN169" s="31" t="s">
        <v>384</v>
      </c>
      <c r="AO169" s="31" t="s">
        <v>384</v>
      </c>
      <c r="AP169" s="31" t="s">
        <v>384</v>
      </c>
      <c r="AQ169" s="31" t="s">
        <v>384</v>
      </c>
      <c r="AR169" s="31" t="s">
        <v>384</v>
      </c>
      <c r="AS169" s="31" t="s">
        <v>384</v>
      </c>
      <c r="AT169" s="31" t="s">
        <v>384</v>
      </c>
      <c r="AU169" s="31" t="s">
        <v>384</v>
      </c>
      <c r="AV169" s="31" t="s">
        <v>384</v>
      </c>
      <c r="AW169" s="31" t="s">
        <v>384</v>
      </c>
      <c r="AX169" s="31" t="s">
        <v>384</v>
      </c>
      <c r="AY169" s="31" t="s">
        <v>384</v>
      </c>
      <c r="AZ169" s="31" t="s">
        <v>384</v>
      </c>
      <c r="BA169" s="31" t="s">
        <v>384</v>
      </c>
      <c r="BB169" s="31" t="s">
        <v>384</v>
      </c>
      <c r="BC169" s="31" t="s">
        <v>384</v>
      </c>
      <c r="BD169" s="31" t="s">
        <v>384</v>
      </c>
      <c r="BE169" s="31" t="s">
        <v>384</v>
      </c>
      <c r="BF169" s="31" t="s">
        <v>384</v>
      </c>
      <c r="BG169" s="31" t="s">
        <v>384</v>
      </c>
      <c r="BH169" s="31" t="s">
        <v>384</v>
      </c>
      <c r="BI169" s="31" t="s">
        <v>384</v>
      </c>
      <c r="BJ169" s="31" t="s">
        <v>384</v>
      </c>
      <c r="BK169" s="31" t="s">
        <v>384</v>
      </c>
      <c r="BL169" s="31" t="s">
        <v>384</v>
      </c>
      <c r="BM169" s="31" t="s">
        <v>384</v>
      </c>
      <c r="BN169" s="31">
        <v>43479</v>
      </c>
      <c r="BO169" s="31">
        <v>43479</v>
      </c>
      <c r="BP169" s="31">
        <v>43479</v>
      </c>
    </row>
    <row r="170" spans="1:68" x14ac:dyDescent="0.35">
      <c r="A170" s="25" t="str">
        <f>LEFT(Table1[[#This Row],[Level]],2)&amp;"-"&amp;Table1[[#This Row],[Seq]]</f>
        <v>L3-13</v>
      </c>
      <c r="B170" s="9" t="s">
        <v>354</v>
      </c>
      <c r="C170" s="10">
        <f>IFERROR(IF(AND(Table1[[#This Row],[Level]]=B169,Table1[[#This Row],[Form Name]]=E169),C169,IF(Table1[[#This Row],[Level]]=B169,C169+1,1)),1)</f>
        <v>13</v>
      </c>
      <c r="D170" s="9" t="s">
        <v>380</v>
      </c>
      <c r="E170" s="9" t="s">
        <v>271</v>
      </c>
      <c r="F170" s="9" t="s">
        <v>4</v>
      </c>
      <c r="G170" s="9"/>
      <c r="H170" s="9"/>
      <c r="I170" s="9"/>
      <c r="J170" s="9"/>
      <c r="K170" s="7" t="str">
        <f>IFERROR(VLOOKUP(E170,'Data Owners'!G:H,2,0),VLOOKUP(D170,'Data Owners'!A:D,3,0))</f>
        <v>Ray Sroberts</v>
      </c>
      <c r="L170" s="30" t="str">
        <f t="shared" si="4"/>
        <v>N/A</v>
      </c>
      <c r="M170" s="30" t="str">
        <f t="shared" si="5"/>
        <v>N/A</v>
      </c>
      <c r="N170" s="30"/>
      <c r="O170" s="11"/>
      <c r="P170" s="31" t="s">
        <v>384</v>
      </c>
      <c r="Q170" s="31" t="s">
        <v>384</v>
      </c>
      <c r="R170" s="31" t="s">
        <v>384</v>
      </c>
      <c r="S170" s="31" t="s">
        <v>384</v>
      </c>
      <c r="T170" s="31" t="s">
        <v>384</v>
      </c>
      <c r="U170" s="31" t="s">
        <v>384</v>
      </c>
      <c r="V170" s="31" t="s">
        <v>384</v>
      </c>
      <c r="W170" s="31" t="s">
        <v>384</v>
      </c>
      <c r="X170" s="31" t="s">
        <v>384</v>
      </c>
      <c r="Y170" s="31" t="s">
        <v>384</v>
      </c>
      <c r="Z170" s="31" t="s">
        <v>384</v>
      </c>
      <c r="AA170" s="31" t="s">
        <v>384</v>
      </c>
      <c r="AB170" s="31" t="s">
        <v>384</v>
      </c>
      <c r="AC170" s="31" t="s">
        <v>384</v>
      </c>
      <c r="AD170" s="31" t="s">
        <v>384</v>
      </c>
      <c r="AE170" s="31" t="s">
        <v>384</v>
      </c>
      <c r="AF170" s="31" t="s">
        <v>384</v>
      </c>
      <c r="AG170" s="31" t="s">
        <v>384</v>
      </c>
      <c r="AH170" s="31" t="s">
        <v>384</v>
      </c>
      <c r="AI170" s="31" t="s">
        <v>384</v>
      </c>
      <c r="AJ170" s="31" t="s">
        <v>384</v>
      </c>
      <c r="AK170" s="31" t="s">
        <v>384</v>
      </c>
      <c r="AL170" s="31" t="s">
        <v>384</v>
      </c>
      <c r="AM170" s="31" t="s">
        <v>384</v>
      </c>
      <c r="AN170" s="31" t="s">
        <v>384</v>
      </c>
      <c r="AO170" s="31" t="s">
        <v>384</v>
      </c>
      <c r="AP170" s="31" t="s">
        <v>384</v>
      </c>
      <c r="AQ170" s="31" t="s">
        <v>384</v>
      </c>
      <c r="AR170" s="31" t="s">
        <v>384</v>
      </c>
      <c r="AS170" s="31" t="s">
        <v>384</v>
      </c>
      <c r="AT170" s="31" t="s">
        <v>384</v>
      </c>
      <c r="AU170" s="31" t="s">
        <v>384</v>
      </c>
      <c r="AV170" s="31" t="s">
        <v>384</v>
      </c>
      <c r="AW170" s="31" t="s">
        <v>384</v>
      </c>
      <c r="AX170" s="31" t="s">
        <v>384</v>
      </c>
      <c r="AY170" s="31" t="s">
        <v>384</v>
      </c>
      <c r="AZ170" s="31" t="s">
        <v>384</v>
      </c>
      <c r="BA170" s="31" t="s">
        <v>384</v>
      </c>
      <c r="BB170" s="31" t="s">
        <v>384</v>
      </c>
      <c r="BC170" s="31" t="s">
        <v>384</v>
      </c>
      <c r="BD170" s="31" t="s">
        <v>384</v>
      </c>
      <c r="BE170" s="31" t="s">
        <v>384</v>
      </c>
      <c r="BF170" s="31" t="s">
        <v>384</v>
      </c>
      <c r="BG170" s="31" t="s">
        <v>384</v>
      </c>
      <c r="BH170" s="31" t="s">
        <v>384</v>
      </c>
      <c r="BI170" s="31" t="s">
        <v>384</v>
      </c>
      <c r="BJ170" s="31" t="s">
        <v>384</v>
      </c>
      <c r="BK170" s="31" t="s">
        <v>384</v>
      </c>
      <c r="BL170" s="31" t="s">
        <v>384</v>
      </c>
      <c r="BM170" s="31" t="s">
        <v>384</v>
      </c>
      <c r="BN170" s="31">
        <v>43479</v>
      </c>
      <c r="BO170" s="31">
        <v>43479</v>
      </c>
      <c r="BP170" s="31">
        <v>43479</v>
      </c>
    </row>
    <row r="171" spans="1:68" x14ac:dyDescent="0.35">
      <c r="A171" s="25" t="str">
        <f>LEFT(Table1[[#This Row],[Level]],2)&amp;"-"&amp;Table1[[#This Row],[Seq]]</f>
        <v>L3-14</v>
      </c>
      <c r="B171" s="9" t="s">
        <v>354</v>
      </c>
      <c r="C171" s="10">
        <f>IFERROR(IF(AND(Table1[[#This Row],[Level]]=B170,Table1[[#This Row],[Form Name]]=E170),C170,IF(Table1[[#This Row],[Level]]=B170,C170+1,1)),1)</f>
        <v>14</v>
      </c>
      <c r="D171" s="9" t="s">
        <v>380</v>
      </c>
      <c r="E171" s="9" t="s">
        <v>272</v>
      </c>
      <c r="F171" s="9" t="s">
        <v>4</v>
      </c>
      <c r="G171" s="9"/>
      <c r="H171" s="9"/>
      <c r="I171" s="9"/>
      <c r="J171" s="9"/>
      <c r="K171" s="7" t="str">
        <f>IFERROR(VLOOKUP(E171,'Data Owners'!G:H,2,0),VLOOKUP(D171,'Data Owners'!A:D,3,0))</f>
        <v>Ray Sroberts</v>
      </c>
      <c r="L171" s="30" t="str">
        <f t="shared" si="4"/>
        <v>N/A</v>
      </c>
      <c r="M171" s="30" t="str">
        <f t="shared" si="5"/>
        <v>N/A</v>
      </c>
      <c r="N171" s="30"/>
      <c r="O171" s="11"/>
      <c r="P171" s="31" t="s">
        <v>384</v>
      </c>
      <c r="Q171" s="31" t="s">
        <v>384</v>
      </c>
      <c r="R171" s="31" t="s">
        <v>384</v>
      </c>
      <c r="S171" s="31" t="s">
        <v>384</v>
      </c>
      <c r="T171" s="31" t="s">
        <v>384</v>
      </c>
      <c r="U171" s="31" t="s">
        <v>384</v>
      </c>
      <c r="V171" s="31" t="s">
        <v>384</v>
      </c>
      <c r="W171" s="31" t="s">
        <v>384</v>
      </c>
      <c r="X171" s="31" t="s">
        <v>384</v>
      </c>
      <c r="Y171" s="31" t="s">
        <v>384</v>
      </c>
      <c r="Z171" s="31" t="s">
        <v>384</v>
      </c>
      <c r="AA171" s="31" t="s">
        <v>384</v>
      </c>
      <c r="AB171" s="31" t="s">
        <v>384</v>
      </c>
      <c r="AC171" s="31" t="s">
        <v>384</v>
      </c>
      <c r="AD171" s="31" t="s">
        <v>384</v>
      </c>
      <c r="AE171" s="31" t="s">
        <v>384</v>
      </c>
      <c r="AF171" s="31" t="s">
        <v>384</v>
      </c>
      <c r="AG171" s="31" t="s">
        <v>384</v>
      </c>
      <c r="AH171" s="31" t="s">
        <v>384</v>
      </c>
      <c r="AI171" s="31" t="s">
        <v>384</v>
      </c>
      <c r="AJ171" s="31" t="s">
        <v>384</v>
      </c>
      <c r="AK171" s="31" t="s">
        <v>384</v>
      </c>
      <c r="AL171" s="31" t="s">
        <v>384</v>
      </c>
      <c r="AM171" s="31" t="s">
        <v>384</v>
      </c>
      <c r="AN171" s="31" t="s">
        <v>384</v>
      </c>
      <c r="AO171" s="31" t="s">
        <v>384</v>
      </c>
      <c r="AP171" s="31" t="s">
        <v>384</v>
      </c>
      <c r="AQ171" s="31" t="s">
        <v>384</v>
      </c>
      <c r="AR171" s="31" t="s">
        <v>384</v>
      </c>
      <c r="AS171" s="31" t="s">
        <v>384</v>
      </c>
      <c r="AT171" s="31" t="s">
        <v>384</v>
      </c>
      <c r="AU171" s="31" t="s">
        <v>384</v>
      </c>
      <c r="AV171" s="31" t="s">
        <v>384</v>
      </c>
      <c r="AW171" s="31" t="s">
        <v>384</v>
      </c>
      <c r="AX171" s="31" t="s">
        <v>384</v>
      </c>
      <c r="AY171" s="31" t="s">
        <v>384</v>
      </c>
      <c r="AZ171" s="31" t="s">
        <v>384</v>
      </c>
      <c r="BA171" s="31" t="s">
        <v>384</v>
      </c>
      <c r="BB171" s="31" t="s">
        <v>384</v>
      </c>
      <c r="BC171" s="31" t="s">
        <v>384</v>
      </c>
      <c r="BD171" s="31" t="s">
        <v>384</v>
      </c>
      <c r="BE171" s="31" t="s">
        <v>384</v>
      </c>
      <c r="BF171" s="31" t="s">
        <v>384</v>
      </c>
      <c r="BG171" s="31" t="s">
        <v>384</v>
      </c>
      <c r="BH171" s="31" t="s">
        <v>384</v>
      </c>
      <c r="BI171" s="31" t="s">
        <v>384</v>
      </c>
      <c r="BJ171" s="31" t="s">
        <v>384</v>
      </c>
      <c r="BK171" s="31" t="s">
        <v>384</v>
      </c>
      <c r="BL171" s="31" t="s">
        <v>384</v>
      </c>
      <c r="BM171" s="31" t="s">
        <v>384</v>
      </c>
      <c r="BN171" s="31">
        <v>43479</v>
      </c>
      <c r="BO171" s="31">
        <v>43479</v>
      </c>
      <c r="BP171" s="31">
        <v>43479</v>
      </c>
    </row>
    <row r="172" spans="1:68" x14ac:dyDescent="0.35">
      <c r="A172" s="25" t="str">
        <f>LEFT(Table1[[#This Row],[Level]],2)&amp;"-"&amp;Table1[[#This Row],[Seq]]</f>
        <v>L3-15</v>
      </c>
      <c r="B172" s="9" t="s">
        <v>354</v>
      </c>
      <c r="C172" s="10">
        <f>IFERROR(IF(AND(Table1[[#This Row],[Level]]=B171,Table1[[#This Row],[Form Name]]=E171),C171,IF(Table1[[#This Row],[Level]]=B171,C171+1,1)),1)</f>
        <v>15</v>
      </c>
      <c r="D172" s="9" t="s">
        <v>380</v>
      </c>
      <c r="E172" s="9" t="s">
        <v>232</v>
      </c>
      <c r="F172" s="9" t="s">
        <v>2632</v>
      </c>
      <c r="G172" s="9"/>
      <c r="H172" s="9"/>
      <c r="I172" s="9"/>
      <c r="J172" s="9"/>
      <c r="K172" s="7" t="str">
        <f>IFERROR(VLOOKUP(E172,'Data Owners'!G:H,2,0),VLOOKUP(D172,'Data Owners'!A:D,3,0))</f>
        <v>Ray Sroberts</v>
      </c>
      <c r="L172" s="30" t="str">
        <f t="shared" si="4"/>
        <v/>
      </c>
      <c r="M172" s="30" t="str">
        <f t="shared" si="5"/>
        <v>N/A</v>
      </c>
      <c r="N172" s="30"/>
      <c r="O172" s="11" t="s">
        <v>12843</v>
      </c>
      <c r="P172" s="31" t="s">
        <v>384</v>
      </c>
      <c r="Q172" s="31" t="s">
        <v>384</v>
      </c>
      <c r="R172" s="31" t="s">
        <v>384</v>
      </c>
      <c r="S172" s="31" t="s">
        <v>384</v>
      </c>
      <c r="T172" s="31"/>
      <c r="U172" s="31"/>
      <c r="V172" s="31">
        <v>43310</v>
      </c>
      <c r="W172" s="31"/>
      <c r="X172" s="31">
        <v>43300</v>
      </c>
      <c r="Y172" s="31"/>
      <c r="Z172" s="31"/>
      <c r="AA172" s="31"/>
      <c r="AB172" s="31"/>
      <c r="AC172" s="31">
        <v>43124</v>
      </c>
      <c r="AD172" s="31"/>
      <c r="AE172" s="31" t="s">
        <v>384</v>
      </c>
      <c r="AF172" s="145" t="s">
        <v>384</v>
      </c>
      <c r="AG172" s="145" t="s">
        <v>384</v>
      </c>
      <c r="AH172" s="31" t="s">
        <v>384</v>
      </c>
      <c r="AI172" s="31" t="s">
        <v>384</v>
      </c>
      <c r="AJ172" s="31" t="s">
        <v>384</v>
      </c>
      <c r="AK172" s="31" t="s">
        <v>384</v>
      </c>
      <c r="AL172" s="31" t="s">
        <v>384</v>
      </c>
      <c r="AM172" s="31" t="s">
        <v>384</v>
      </c>
      <c r="AN172" s="31" t="s">
        <v>384</v>
      </c>
      <c r="AO172" s="31" t="s">
        <v>384</v>
      </c>
      <c r="AP172" s="31" t="s">
        <v>384</v>
      </c>
      <c r="AQ172" s="31" t="s">
        <v>384</v>
      </c>
      <c r="AR172" s="31" t="s">
        <v>384</v>
      </c>
      <c r="AS172" s="31" t="s">
        <v>384</v>
      </c>
      <c r="AT172" s="31" t="s">
        <v>384</v>
      </c>
      <c r="AU172" s="31" t="s">
        <v>384</v>
      </c>
      <c r="AV172" s="31" t="s">
        <v>384</v>
      </c>
      <c r="AW172" s="31" t="s">
        <v>384</v>
      </c>
      <c r="AX172" s="31" t="s">
        <v>384</v>
      </c>
      <c r="AY172" s="31" t="s">
        <v>11484</v>
      </c>
      <c r="AZ172" s="31" t="s">
        <v>11484</v>
      </c>
      <c r="BA172" s="31" t="s">
        <v>11484</v>
      </c>
      <c r="BB172" s="31" t="s">
        <v>11484</v>
      </c>
      <c r="BC172" s="31" t="s">
        <v>11484</v>
      </c>
      <c r="BD172" s="31" t="s">
        <v>11484</v>
      </c>
      <c r="BE172" s="31" t="s">
        <v>384</v>
      </c>
      <c r="BF172" s="31" t="s">
        <v>384</v>
      </c>
      <c r="BG172" s="31"/>
      <c r="BH172" s="31" t="s">
        <v>384</v>
      </c>
      <c r="BI172" s="31" t="s">
        <v>384</v>
      </c>
      <c r="BJ172" s="31" t="s">
        <v>384</v>
      </c>
      <c r="BK172" s="31" t="s">
        <v>384</v>
      </c>
      <c r="BL172" s="31" t="s">
        <v>384</v>
      </c>
      <c r="BM172" s="31" t="s">
        <v>384</v>
      </c>
      <c r="BN172" s="31" t="s">
        <v>384</v>
      </c>
      <c r="BO172" s="31" t="s">
        <v>384</v>
      </c>
      <c r="BP172" s="31" t="s">
        <v>384</v>
      </c>
    </row>
    <row r="173" spans="1:68" x14ac:dyDescent="0.35">
      <c r="A173" s="25" t="str">
        <f>LEFT(Table1[[#This Row],[Level]],2)&amp;"-"&amp;Table1[[#This Row],[Seq]]</f>
        <v>L3-16</v>
      </c>
      <c r="B173" s="9" t="s">
        <v>354</v>
      </c>
      <c r="C173" s="10">
        <f>IFERROR(IF(AND(Table1[[#This Row],[Level]]=B172,Table1[[#This Row],[Form Name]]=E172),C172,IF(Table1[[#This Row],[Level]]=B172,C172+1,1)),1)</f>
        <v>16</v>
      </c>
      <c r="D173" s="9" t="s">
        <v>370</v>
      </c>
      <c r="E173" s="9" t="s">
        <v>233</v>
      </c>
      <c r="F173" s="9" t="s">
        <v>2632</v>
      </c>
      <c r="G173" s="9"/>
      <c r="H173" s="9" t="s">
        <v>20</v>
      </c>
      <c r="I173" s="9" t="s">
        <v>21</v>
      </c>
      <c r="J173" s="9" t="s">
        <v>22</v>
      </c>
      <c r="K173" s="7" t="str">
        <f>IFERROR(VLOOKUP(E173,'Data Owners'!G:H,2,0),VLOOKUP(D173,'Data Owners'!A:D,3,0))</f>
        <v>John Bohrman</v>
      </c>
      <c r="L173" s="30" t="str">
        <f t="shared" si="4"/>
        <v/>
      </c>
      <c r="M173" s="30">
        <f t="shared" si="5"/>
        <v>43537</v>
      </c>
      <c r="N173" s="30"/>
      <c r="O173" s="11" t="s">
        <v>9951</v>
      </c>
      <c r="P173" s="31" t="s">
        <v>384</v>
      </c>
      <c r="Q173" s="31" t="s">
        <v>384</v>
      </c>
      <c r="R173" s="31" t="s">
        <v>384</v>
      </c>
      <c r="S173" s="31" t="s">
        <v>384</v>
      </c>
      <c r="T173" s="31">
        <v>43243</v>
      </c>
      <c r="U173" s="31">
        <v>43243</v>
      </c>
      <c r="V173" s="31">
        <v>43310</v>
      </c>
      <c r="W173" s="31">
        <v>43243</v>
      </c>
      <c r="X173" s="31">
        <v>43243</v>
      </c>
      <c r="Y173" s="31"/>
      <c r="Z173" s="31"/>
      <c r="AA173" s="31"/>
      <c r="AB173" s="31"/>
      <c r="AC173" s="31">
        <v>43118</v>
      </c>
      <c r="AD173" s="31">
        <v>43243</v>
      </c>
      <c r="AE173" s="31" t="s">
        <v>384</v>
      </c>
      <c r="AF173" s="146">
        <v>43403</v>
      </c>
      <c r="AG173" s="147">
        <v>43537</v>
      </c>
      <c r="AH173" s="31" t="s">
        <v>384</v>
      </c>
      <c r="AI173" s="31">
        <v>43403</v>
      </c>
      <c r="AJ173" s="31">
        <v>43403</v>
      </c>
      <c r="AK173" s="31" t="s">
        <v>384</v>
      </c>
      <c r="AL173" s="31">
        <v>43403</v>
      </c>
      <c r="AM173" s="31">
        <v>43403</v>
      </c>
      <c r="AN173" s="31" t="s">
        <v>384</v>
      </c>
      <c r="AO173" s="31">
        <v>43403</v>
      </c>
      <c r="AP173" s="31" t="s">
        <v>384</v>
      </c>
      <c r="AQ173" s="31">
        <v>43403</v>
      </c>
      <c r="AR173" s="31">
        <v>43403</v>
      </c>
      <c r="AS173" s="31">
        <v>43403</v>
      </c>
      <c r="AT173" s="31">
        <v>43403</v>
      </c>
      <c r="AU173" s="31">
        <v>43403</v>
      </c>
      <c r="AV173" s="31">
        <v>43403</v>
      </c>
      <c r="AW173" s="31" t="s">
        <v>384</v>
      </c>
      <c r="AX173" s="31">
        <v>43403</v>
      </c>
      <c r="AY173" s="31" t="s">
        <v>11484</v>
      </c>
      <c r="AZ173" s="31" t="s">
        <v>11484</v>
      </c>
      <c r="BA173" s="31" t="s">
        <v>11484</v>
      </c>
      <c r="BB173" s="31" t="s">
        <v>11484</v>
      </c>
      <c r="BC173" s="31" t="s">
        <v>11484</v>
      </c>
      <c r="BD173" s="31" t="s">
        <v>11484</v>
      </c>
      <c r="BE173" s="31" t="s">
        <v>384</v>
      </c>
      <c r="BF173" s="31">
        <v>43165</v>
      </c>
      <c r="BG173" s="31">
        <v>43243</v>
      </c>
      <c r="BH173" s="31">
        <v>43403</v>
      </c>
      <c r="BI173" s="31">
        <v>43403</v>
      </c>
      <c r="BJ173" s="31">
        <v>43403</v>
      </c>
      <c r="BK173" s="31">
        <v>43403</v>
      </c>
      <c r="BL173" s="31">
        <v>43403</v>
      </c>
      <c r="BM173" s="31"/>
      <c r="BN173" s="31"/>
      <c r="BO173" s="31"/>
      <c r="BP173" s="31"/>
    </row>
    <row r="174" spans="1:68" x14ac:dyDescent="0.35">
      <c r="A174" s="25" t="str">
        <f>LEFT(Table1[[#This Row],[Level]],2)&amp;"-"&amp;Table1[[#This Row],[Seq]]</f>
        <v>L3-17</v>
      </c>
      <c r="B174" s="9" t="s">
        <v>354</v>
      </c>
      <c r="C174" s="10">
        <f>IFERROR(IF(AND(Table1[[#This Row],[Level]]=B173,Table1[[#This Row],[Form Name]]=E173),C173,IF(Table1[[#This Row],[Level]]=B173,C173+1,1)),1)</f>
        <v>17</v>
      </c>
      <c r="D174" s="9" t="s">
        <v>370</v>
      </c>
      <c r="E174" s="9" t="s">
        <v>234</v>
      </c>
      <c r="F174" s="9" t="s">
        <v>2632</v>
      </c>
      <c r="G174" s="9"/>
      <c r="H174" s="9" t="s">
        <v>20</v>
      </c>
      <c r="I174" s="9" t="s">
        <v>21</v>
      </c>
      <c r="J174" s="9" t="s">
        <v>22</v>
      </c>
      <c r="K174" s="7" t="str">
        <f>IFERROR(VLOOKUP(E174,'Data Owners'!G:H,2,0),VLOOKUP(D174,'Data Owners'!A:D,3,0))</f>
        <v>John Bohrman</v>
      </c>
      <c r="L174" s="30" t="str">
        <f t="shared" si="4"/>
        <v/>
      </c>
      <c r="M174" s="30">
        <f t="shared" si="5"/>
        <v>43537</v>
      </c>
      <c r="N174" s="30"/>
      <c r="O174" s="11" t="s">
        <v>12839</v>
      </c>
      <c r="P174" s="31" t="s">
        <v>384</v>
      </c>
      <c r="Q174" s="31" t="s">
        <v>384</v>
      </c>
      <c r="R174" s="31" t="s">
        <v>384</v>
      </c>
      <c r="S174" s="31" t="s">
        <v>384</v>
      </c>
      <c r="T174" s="31">
        <v>43172</v>
      </c>
      <c r="U174" s="31">
        <v>43243</v>
      </c>
      <c r="V174" s="31">
        <v>43310</v>
      </c>
      <c r="W174" s="31">
        <v>43243</v>
      </c>
      <c r="X174" s="31">
        <v>43243</v>
      </c>
      <c r="Y174" s="31"/>
      <c r="Z174" s="31"/>
      <c r="AA174" s="31"/>
      <c r="AB174" s="31"/>
      <c r="AC174" s="31">
        <v>43243</v>
      </c>
      <c r="AD174" s="31">
        <v>43243</v>
      </c>
      <c r="AE174" s="31" t="s">
        <v>384</v>
      </c>
      <c r="AF174" s="146">
        <v>43403</v>
      </c>
      <c r="AG174" s="147">
        <v>43537</v>
      </c>
      <c r="AH174" s="31" t="s">
        <v>384</v>
      </c>
      <c r="AI174" s="31">
        <v>43403</v>
      </c>
      <c r="AJ174" s="31">
        <v>43403</v>
      </c>
      <c r="AK174" s="31" t="s">
        <v>384</v>
      </c>
      <c r="AL174" s="31">
        <v>43403</v>
      </c>
      <c r="AM174" s="31">
        <v>43403</v>
      </c>
      <c r="AN174" s="31" t="s">
        <v>384</v>
      </c>
      <c r="AO174" s="31">
        <v>43403</v>
      </c>
      <c r="AP174" s="31" t="s">
        <v>384</v>
      </c>
      <c r="AQ174" s="31">
        <v>43403</v>
      </c>
      <c r="AR174" s="31">
        <v>43403</v>
      </c>
      <c r="AS174" s="31">
        <v>43403</v>
      </c>
      <c r="AT174" s="31">
        <v>43403</v>
      </c>
      <c r="AU174" s="31">
        <v>43403</v>
      </c>
      <c r="AV174" s="31">
        <v>43403</v>
      </c>
      <c r="AW174" s="31" t="s">
        <v>384</v>
      </c>
      <c r="AX174" s="31">
        <v>43403</v>
      </c>
      <c r="AY174" s="31" t="s">
        <v>11484</v>
      </c>
      <c r="AZ174" s="31" t="s">
        <v>11484</v>
      </c>
      <c r="BA174" s="31" t="s">
        <v>11484</v>
      </c>
      <c r="BB174" s="31" t="s">
        <v>11484</v>
      </c>
      <c r="BC174" s="31" t="s">
        <v>11484</v>
      </c>
      <c r="BD174" s="31" t="s">
        <v>11484</v>
      </c>
      <c r="BE174" s="31" t="s">
        <v>384</v>
      </c>
      <c r="BF174" s="31">
        <v>43165</v>
      </c>
      <c r="BG174" s="31">
        <v>43172</v>
      </c>
      <c r="BH174" s="31">
        <v>43403</v>
      </c>
      <c r="BI174" s="31">
        <v>43403</v>
      </c>
      <c r="BJ174" s="31">
        <v>43403</v>
      </c>
      <c r="BK174" s="31">
        <v>43403</v>
      </c>
      <c r="BL174" s="31">
        <v>43403</v>
      </c>
      <c r="BM174" s="31"/>
      <c r="BN174" s="31"/>
      <c r="BO174" s="31"/>
      <c r="BP174" s="31"/>
    </row>
    <row r="175" spans="1:68" x14ac:dyDescent="0.35">
      <c r="A175" s="25" t="str">
        <f>LEFT(Table1[[#This Row],[Level]],2)&amp;"-"&amp;Table1[[#This Row],[Seq]]</f>
        <v>L3-18</v>
      </c>
      <c r="B175" s="9" t="s">
        <v>354</v>
      </c>
      <c r="C175" s="10">
        <f>IFERROR(IF(AND(Table1[[#This Row],[Level]]=B174,Table1[[#This Row],[Form Name]]=E174),C174,IF(Table1[[#This Row],[Level]]=B174,C174+1,1)),1)</f>
        <v>18</v>
      </c>
      <c r="D175" s="9" t="s">
        <v>370</v>
      </c>
      <c r="E175" s="9" t="s">
        <v>12838</v>
      </c>
      <c r="F175" s="9" t="s">
        <v>4</v>
      </c>
      <c r="G175" s="9"/>
      <c r="H175" s="9" t="s">
        <v>20</v>
      </c>
      <c r="I175" s="9" t="s">
        <v>21</v>
      </c>
      <c r="J175" s="9" t="s">
        <v>22</v>
      </c>
      <c r="K175" s="7" t="str">
        <f>IFERROR(VLOOKUP(E175,'Data Owners'!G:H,2,0),VLOOKUP(D175,'Data Owners'!A:D,3,0))</f>
        <v>John Bohrman</v>
      </c>
      <c r="L175" s="30" t="str">
        <f t="shared" ref="L175" si="6">IF(OR(P175="",Q175="",R175="",S175="",T175="",U175="",V175="",W175="",X175="",Y175="",Z175="",AA175="",AB175="",AC175="",AD175=""),"",IF(AND(P175="N/A",Q175="N/A",R175="N/A",S175="N/A",T175="N/A",U175="N/A",V175="N/A",W175="N/A",X175="N/A",Y175="N/A",Z175="N/A",AA175="N/A",AB175="N/A",AC175="N/A",AD175="N/A"),"N/A",IF(MAX(P175:AD175)=0,"",MAX(P175:AD175))))</f>
        <v/>
      </c>
      <c r="M175" s="30">
        <f t="shared" si="5"/>
        <v>43537</v>
      </c>
      <c r="N175" s="30"/>
      <c r="O175" s="17"/>
      <c r="P175" s="31" t="s">
        <v>384</v>
      </c>
      <c r="Q175" s="31" t="s">
        <v>384</v>
      </c>
      <c r="R175" s="31" t="s">
        <v>384</v>
      </c>
      <c r="S175" s="31" t="s">
        <v>384</v>
      </c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 t="s">
        <v>384</v>
      </c>
      <c r="AF175" s="146">
        <v>43530</v>
      </c>
      <c r="AG175" s="147">
        <v>43537</v>
      </c>
      <c r="AH175" s="31" t="s">
        <v>384</v>
      </c>
      <c r="AI175" s="31">
        <v>43530</v>
      </c>
      <c r="AJ175" s="31">
        <v>43530</v>
      </c>
      <c r="AK175" s="31" t="s">
        <v>384</v>
      </c>
      <c r="AL175" s="31">
        <v>43530</v>
      </c>
      <c r="AM175" s="31">
        <v>43530</v>
      </c>
      <c r="AN175" s="31" t="s">
        <v>384</v>
      </c>
      <c r="AO175" s="31">
        <v>43530</v>
      </c>
      <c r="AP175" s="31" t="s">
        <v>384</v>
      </c>
      <c r="AQ175" s="31">
        <v>43530</v>
      </c>
      <c r="AR175" s="31" t="s">
        <v>11484</v>
      </c>
      <c r="AS175" s="31" t="s">
        <v>11484</v>
      </c>
      <c r="AT175" s="31" t="s">
        <v>11484</v>
      </c>
      <c r="AU175" s="31" t="s">
        <v>11484</v>
      </c>
      <c r="AV175" s="31" t="s">
        <v>11484</v>
      </c>
      <c r="AW175" s="31" t="s">
        <v>384</v>
      </c>
      <c r="AX175" s="31" t="s">
        <v>11484</v>
      </c>
      <c r="AY175" s="31" t="s">
        <v>384</v>
      </c>
      <c r="AZ175" s="31" t="s">
        <v>11484</v>
      </c>
      <c r="BA175" s="31" t="s">
        <v>384</v>
      </c>
      <c r="BB175" s="31" t="s">
        <v>11484</v>
      </c>
      <c r="BC175" s="31" t="s">
        <v>384</v>
      </c>
      <c r="BD175" s="31" t="s">
        <v>11484</v>
      </c>
      <c r="BE175" s="31" t="s">
        <v>384</v>
      </c>
      <c r="BF175" s="31" t="s">
        <v>11484</v>
      </c>
      <c r="BG175" s="31"/>
      <c r="BH175" s="31"/>
      <c r="BI175" s="31"/>
      <c r="BJ175" s="31"/>
      <c r="BK175" s="31"/>
      <c r="BL175" s="31"/>
      <c r="BM175" s="31"/>
      <c r="BN175" s="31"/>
      <c r="BO175" s="31"/>
      <c r="BP175" s="31"/>
    </row>
    <row r="176" spans="1:68" x14ac:dyDescent="0.35">
      <c r="A176" s="25" t="str">
        <f>LEFT(Table1[[#This Row],[Level]],2)&amp;"-"&amp;Table1[[#This Row],[Seq]]</f>
        <v>L3-19</v>
      </c>
      <c r="B176" s="9" t="s">
        <v>354</v>
      </c>
      <c r="C176" s="10">
        <f>IFERROR(IF(AND(Table1[[#This Row],[Level]]=B175,Table1[[#This Row],[Form Name]]=E175),C175,IF(Table1[[#This Row],[Level]]=B175,C175+1,1)),1)</f>
        <v>19</v>
      </c>
      <c r="D176" s="9" t="s">
        <v>370</v>
      </c>
      <c r="E176" s="9" t="s">
        <v>235</v>
      </c>
      <c r="F176" s="9" t="s">
        <v>4</v>
      </c>
      <c r="G176" s="9"/>
      <c r="H176" s="9" t="s">
        <v>20</v>
      </c>
      <c r="I176" s="9" t="s">
        <v>21</v>
      </c>
      <c r="J176" s="9" t="s">
        <v>22</v>
      </c>
      <c r="K176" s="7" t="str">
        <f>IFERROR(VLOOKUP(E176,'Data Owners'!G:H,2,0),VLOOKUP(D176,'Data Owners'!A:D,3,0))</f>
        <v>John Bohrman</v>
      </c>
      <c r="L176" s="30" t="str">
        <f t="shared" si="4"/>
        <v/>
      </c>
      <c r="M176" s="30">
        <f t="shared" si="5"/>
        <v>43537</v>
      </c>
      <c r="N176" s="30"/>
      <c r="O176" s="11"/>
      <c r="P176" s="31" t="s">
        <v>384</v>
      </c>
      <c r="Q176" s="31" t="s">
        <v>384</v>
      </c>
      <c r="R176" s="31" t="s">
        <v>384</v>
      </c>
      <c r="S176" s="31" t="s">
        <v>384</v>
      </c>
      <c r="T176" s="31"/>
      <c r="U176" s="31"/>
      <c r="V176" s="31">
        <v>43310</v>
      </c>
      <c r="W176" s="31"/>
      <c r="X176" s="31">
        <v>43300</v>
      </c>
      <c r="Y176" s="31"/>
      <c r="Z176" s="31"/>
      <c r="AA176" s="31"/>
      <c r="AB176" s="31"/>
      <c r="AC176" s="31"/>
      <c r="AD176" s="31"/>
      <c r="AE176" s="31" t="s">
        <v>384</v>
      </c>
      <c r="AF176" s="146">
        <v>43166</v>
      </c>
      <c r="AG176" s="147">
        <v>43537</v>
      </c>
      <c r="AH176" s="31" t="s">
        <v>384</v>
      </c>
      <c r="AI176" s="31">
        <v>43403</v>
      </c>
      <c r="AJ176" s="31">
        <v>43403</v>
      </c>
      <c r="AK176" s="31" t="s">
        <v>384</v>
      </c>
      <c r="AL176" s="31">
        <v>43403</v>
      </c>
      <c r="AM176" s="31">
        <v>43403</v>
      </c>
      <c r="AN176" s="31" t="s">
        <v>384</v>
      </c>
      <c r="AO176" s="31">
        <v>43403</v>
      </c>
      <c r="AP176" s="31" t="s">
        <v>384</v>
      </c>
      <c r="AQ176" s="31">
        <v>43403</v>
      </c>
      <c r="AR176" s="31">
        <v>43403</v>
      </c>
      <c r="AS176" s="31">
        <v>43403</v>
      </c>
      <c r="AT176" s="31">
        <v>43403</v>
      </c>
      <c r="AU176" s="31">
        <v>43403</v>
      </c>
      <c r="AV176" s="31">
        <v>43403</v>
      </c>
      <c r="AW176" s="31" t="s">
        <v>384</v>
      </c>
      <c r="AX176" s="31">
        <v>43403</v>
      </c>
      <c r="AY176" s="31" t="s">
        <v>11484</v>
      </c>
      <c r="AZ176" s="31" t="s">
        <v>11484</v>
      </c>
      <c r="BA176" s="31" t="s">
        <v>11484</v>
      </c>
      <c r="BB176" s="31" t="s">
        <v>11484</v>
      </c>
      <c r="BC176" s="31" t="s">
        <v>11484</v>
      </c>
      <c r="BD176" s="31" t="s">
        <v>11484</v>
      </c>
      <c r="BE176" s="31" t="s">
        <v>384</v>
      </c>
      <c r="BF176" s="31">
        <v>43166</v>
      </c>
      <c r="BG176" s="31"/>
      <c r="BH176" s="31">
        <v>43403</v>
      </c>
      <c r="BI176" s="31">
        <v>43403</v>
      </c>
      <c r="BJ176" s="31">
        <v>43403</v>
      </c>
      <c r="BK176" s="31">
        <v>43403</v>
      </c>
      <c r="BL176" s="31">
        <v>43403</v>
      </c>
      <c r="BM176" s="31"/>
      <c r="BN176" s="31"/>
      <c r="BO176" s="31"/>
      <c r="BP176" s="31"/>
    </row>
    <row r="177" spans="1:68" x14ac:dyDescent="0.35">
      <c r="A177" s="25" t="str">
        <f>LEFT(Table1[[#This Row],[Level]],2)&amp;"-"&amp;Table1[[#This Row],[Seq]]</f>
        <v>L3-20</v>
      </c>
      <c r="B177" s="9" t="s">
        <v>354</v>
      </c>
      <c r="C177" s="10">
        <f>IFERROR(IF(AND(Table1[[#This Row],[Level]]=B176,Table1[[#This Row],[Form Name]]=E176),C176,IF(Table1[[#This Row],[Level]]=B176,C176+1,1)),1)</f>
        <v>20</v>
      </c>
      <c r="D177" s="9" t="s">
        <v>370</v>
      </c>
      <c r="E177" s="9" t="s">
        <v>236</v>
      </c>
      <c r="F177" s="9" t="s">
        <v>4</v>
      </c>
      <c r="G177" s="9"/>
      <c r="H177" s="9"/>
      <c r="I177" s="9"/>
      <c r="J177" s="9"/>
      <c r="K177" s="7" t="str">
        <f>IFERROR(VLOOKUP(E177,'Data Owners'!G:H,2,0),VLOOKUP(D177,'Data Owners'!A:D,3,0))</f>
        <v>John Bohrman</v>
      </c>
      <c r="L177" s="30" t="str">
        <f t="shared" si="4"/>
        <v>N/A</v>
      </c>
      <c r="M177" s="30" t="str">
        <f t="shared" si="5"/>
        <v>N/A</v>
      </c>
      <c r="N177" s="30"/>
      <c r="O177" s="11"/>
      <c r="P177" s="31" t="s">
        <v>384</v>
      </c>
      <c r="Q177" s="31" t="s">
        <v>384</v>
      </c>
      <c r="R177" s="31" t="s">
        <v>384</v>
      </c>
      <c r="S177" s="31" t="s">
        <v>384</v>
      </c>
      <c r="T177" s="31" t="s">
        <v>384</v>
      </c>
      <c r="U177" s="31" t="s">
        <v>384</v>
      </c>
      <c r="V177" s="31" t="s">
        <v>384</v>
      </c>
      <c r="W177" s="31" t="s">
        <v>384</v>
      </c>
      <c r="X177" s="31" t="s">
        <v>384</v>
      </c>
      <c r="Y177" s="31" t="s">
        <v>384</v>
      </c>
      <c r="Z177" s="31" t="s">
        <v>384</v>
      </c>
      <c r="AA177" s="31" t="s">
        <v>384</v>
      </c>
      <c r="AB177" s="31" t="s">
        <v>384</v>
      </c>
      <c r="AC177" s="31" t="s">
        <v>384</v>
      </c>
      <c r="AD177" s="31" t="s">
        <v>384</v>
      </c>
      <c r="AE177" s="31" t="s">
        <v>384</v>
      </c>
      <c r="AF177" s="31" t="s">
        <v>384</v>
      </c>
      <c r="AG177" s="31" t="s">
        <v>384</v>
      </c>
      <c r="AH177" s="31" t="s">
        <v>384</v>
      </c>
      <c r="AI177" s="31" t="s">
        <v>384</v>
      </c>
      <c r="AJ177" s="31" t="s">
        <v>384</v>
      </c>
      <c r="AK177" s="31" t="s">
        <v>384</v>
      </c>
      <c r="AL177" s="31" t="s">
        <v>384</v>
      </c>
      <c r="AM177" s="31" t="s">
        <v>384</v>
      </c>
      <c r="AN177" s="31" t="s">
        <v>384</v>
      </c>
      <c r="AO177" s="31" t="s">
        <v>384</v>
      </c>
      <c r="AP177" s="31" t="s">
        <v>384</v>
      </c>
      <c r="AQ177" s="31" t="s">
        <v>384</v>
      </c>
      <c r="AR177" s="31" t="s">
        <v>384</v>
      </c>
      <c r="AS177" s="31" t="s">
        <v>384</v>
      </c>
      <c r="AT177" s="31" t="s">
        <v>384</v>
      </c>
      <c r="AU177" s="31" t="s">
        <v>384</v>
      </c>
      <c r="AV177" s="31" t="s">
        <v>384</v>
      </c>
      <c r="AW177" s="31" t="s">
        <v>384</v>
      </c>
      <c r="AX177" s="31" t="s">
        <v>384</v>
      </c>
      <c r="AY177" s="31" t="s">
        <v>11484</v>
      </c>
      <c r="AZ177" s="31" t="s">
        <v>11484</v>
      </c>
      <c r="BA177" s="31" t="s">
        <v>11484</v>
      </c>
      <c r="BB177" s="31" t="s">
        <v>11484</v>
      </c>
      <c r="BC177" s="31" t="s">
        <v>11484</v>
      </c>
      <c r="BD177" s="31" t="s">
        <v>11484</v>
      </c>
      <c r="BE177" s="31" t="s">
        <v>384</v>
      </c>
      <c r="BF177" s="31" t="s">
        <v>384</v>
      </c>
      <c r="BG177" s="31" t="s">
        <v>384</v>
      </c>
      <c r="BH177" s="31" t="s">
        <v>384</v>
      </c>
      <c r="BI177" s="31" t="s">
        <v>384</v>
      </c>
      <c r="BJ177" s="31" t="s">
        <v>384</v>
      </c>
      <c r="BK177" s="31" t="s">
        <v>384</v>
      </c>
      <c r="BL177" s="31" t="s">
        <v>384</v>
      </c>
      <c r="BM177" s="31" t="s">
        <v>384</v>
      </c>
      <c r="BN177" s="31" t="s">
        <v>384</v>
      </c>
      <c r="BO177" s="31" t="s">
        <v>384</v>
      </c>
      <c r="BP177" s="31" t="s">
        <v>384</v>
      </c>
    </row>
    <row r="178" spans="1:68" x14ac:dyDescent="0.35">
      <c r="A178" s="25" t="str">
        <f>LEFT(Table1[[#This Row],[Level]],2)&amp;"-"&amp;Table1[[#This Row],[Seq]]</f>
        <v>L3-21</v>
      </c>
      <c r="B178" s="9" t="s">
        <v>354</v>
      </c>
      <c r="C178" s="10">
        <f>IFERROR(IF(AND(Table1[[#This Row],[Level]]=B177,Table1[[#This Row],[Form Name]]=E177),C177,IF(Table1[[#This Row],[Level]]=B177,C177+1,1)),1)</f>
        <v>21</v>
      </c>
      <c r="D178" s="9" t="s">
        <v>370</v>
      </c>
      <c r="E178" s="9" t="s">
        <v>237</v>
      </c>
      <c r="F178" s="9" t="s">
        <v>4</v>
      </c>
      <c r="G178" s="9"/>
      <c r="H178" s="9" t="s">
        <v>20</v>
      </c>
      <c r="I178" s="9" t="s">
        <v>21</v>
      </c>
      <c r="J178" s="9" t="s">
        <v>22</v>
      </c>
      <c r="K178" s="7" t="str">
        <f>IFERROR(VLOOKUP(E178,'Data Owners'!G:H,2,0),VLOOKUP(D178,'Data Owners'!A:D,3,0))</f>
        <v>John Bohrman</v>
      </c>
      <c r="L178" s="30" t="str">
        <f t="shared" si="4"/>
        <v/>
      </c>
      <c r="M178" s="30" t="str">
        <f t="shared" si="5"/>
        <v/>
      </c>
      <c r="N178" s="30"/>
      <c r="O178" s="11" t="s">
        <v>12841</v>
      </c>
      <c r="P178" s="31" t="s">
        <v>384</v>
      </c>
      <c r="Q178" s="31" t="s">
        <v>384</v>
      </c>
      <c r="R178" s="31" t="s">
        <v>384</v>
      </c>
      <c r="S178" s="31" t="s">
        <v>384</v>
      </c>
      <c r="T178" s="31"/>
      <c r="U178" s="31"/>
      <c r="V178" s="31">
        <v>43166</v>
      </c>
      <c r="W178" s="31"/>
      <c r="X178" s="31">
        <v>43300</v>
      </c>
      <c r="Y178" s="31"/>
      <c r="Z178" s="31"/>
      <c r="AA178" s="31"/>
      <c r="AB178" s="31"/>
      <c r="AC178" s="31">
        <v>43124</v>
      </c>
      <c r="AD178" s="31"/>
      <c r="AE178" s="31" t="s">
        <v>384</v>
      </c>
      <c r="AF178" s="145">
        <v>43532</v>
      </c>
      <c r="AG178" s="145">
        <v>43532</v>
      </c>
      <c r="AH178" s="31" t="s">
        <v>384</v>
      </c>
      <c r="AI178" s="31">
        <v>43403</v>
      </c>
      <c r="AJ178" s="31"/>
      <c r="AK178" s="31" t="s">
        <v>384</v>
      </c>
      <c r="AL178" s="31">
        <v>43403</v>
      </c>
      <c r="AM178" s="31">
        <v>43403</v>
      </c>
      <c r="AN178" s="31" t="s">
        <v>384</v>
      </c>
      <c r="AO178" s="31"/>
      <c r="AP178" s="31" t="s">
        <v>384</v>
      </c>
      <c r="AQ178" s="31"/>
      <c r="AR178" s="31">
        <v>43403</v>
      </c>
      <c r="AS178" s="31">
        <v>43403</v>
      </c>
      <c r="AT178" s="31">
        <v>43403</v>
      </c>
      <c r="AU178" s="31">
        <v>43403</v>
      </c>
      <c r="AV178" s="31">
        <v>43403</v>
      </c>
      <c r="AW178" s="31" t="s">
        <v>384</v>
      </c>
      <c r="AX178" s="31">
        <v>43403</v>
      </c>
      <c r="AY178" s="31" t="s">
        <v>11484</v>
      </c>
      <c r="AZ178" s="31" t="s">
        <v>11484</v>
      </c>
      <c r="BA178" s="31" t="s">
        <v>11484</v>
      </c>
      <c r="BB178" s="31" t="s">
        <v>11484</v>
      </c>
      <c r="BC178" s="31" t="s">
        <v>11484</v>
      </c>
      <c r="BD178" s="31" t="s">
        <v>11484</v>
      </c>
      <c r="BE178" s="31" t="s">
        <v>384</v>
      </c>
      <c r="BF178" s="31">
        <v>43166</v>
      </c>
      <c r="BG178" s="31"/>
      <c r="BH178" s="31">
        <v>43403</v>
      </c>
      <c r="BI178" s="31">
        <v>43403</v>
      </c>
      <c r="BJ178" s="31">
        <v>43403</v>
      </c>
      <c r="BK178" s="31">
        <v>43403</v>
      </c>
      <c r="BL178" s="31">
        <v>43403</v>
      </c>
      <c r="BM178" s="31"/>
      <c r="BN178" s="31"/>
      <c r="BO178" s="31"/>
      <c r="BP178" s="31"/>
    </row>
    <row r="179" spans="1:68" x14ac:dyDescent="0.35">
      <c r="A179" s="25" t="str">
        <f>LEFT(Table1[[#This Row],[Level]],2)&amp;"-"&amp;Table1[[#This Row],[Seq]]</f>
        <v>L3-22</v>
      </c>
      <c r="B179" s="9" t="s">
        <v>354</v>
      </c>
      <c r="C179" s="10">
        <f>IFERROR(IF(AND(Table1[[#This Row],[Level]]=B178,Table1[[#This Row],[Form Name]]=E178),C178,IF(Table1[[#This Row],[Level]]=B178,C178+1,1)),1)</f>
        <v>22</v>
      </c>
      <c r="D179" s="9" t="s">
        <v>370</v>
      </c>
      <c r="E179" s="9" t="s">
        <v>238</v>
      </c>
      <c r="F179" s="9" t="s">
        <v>4</v>
      </c>
      <c r="G179" s="9"/>
      <c r="H179" s="9"/>
      <c r="I179" s="9"/>
      <c r="J179" s="9"/>
      <c r="K179" s="7" t="str">
        <f>IFERROR(VLOOKUP(E179,'Data Owners'!G:H,2,0),VLOOKUP(D179,'Data Owners'!A:D,3,0))</f>
        <v>John Bohrman</v>
      </c>
      <c r="L179" s="30" t="str">
        <f t="shared" si="4"/>
        <v/>
      </c>
      <c r="M179" s="30" t="str">
        <f t="shared" si="5"/>
        <v/>
      </c>
      <c r="N179" s="30"/>
      <c r="O179" s="11"/>
      <c r="P179" s="31" t="s">
        <v>384</v>
      </c>
      <c r="Q179" s="31" t="s">
        <v>384</v>
      </c>
      <c r="R179" s="31" t="s">
        <v>384</v>
      </c>
      <c r="S179" s="31" t="s">
        <v>384</v>
      </c>
      <c r="T179" s="31"/>
      <c r="U179" s="31"/>
      <c r="V179" s="31">
        <v>43172</v>
      </c>
      <c r="W179" s="31"/>
      <c r="X179" s="31">
        <v>43300</v>
      </c>
      <c r="Y179" s="31"/>
      <c r="Z179" s="31"/>
      <c r="AA179" s="31"/>
      <c r="AB179" s="31"/>
      <c r="AC179" s="31"/>
      <c r="AD179" s="31"/>
      <c r="AE179" s="31" t="s">
        <v>384</v>
      </c>
      <c r="AF179" s="31" t="s">
        <v>384</v>
      </c>
      <c r="AG179" s="31" t="s">
        <v>384</v>
      </c>
      <c r="AH179" s="31" t="s">
        <v>384</v>
      </c>
      <c r="AI179" s="31"/>
      <c r="AJ179" s="31"/>
      <c r="AK179" s="31" t="s">
        <v>384</v>
      </c>
      <c r="AL179" s="31"/>
      <c r="AM179" s="31"/>
      <c r="AN179" s="31" t="s">
        <v>384</v>
      </c>
      <c r="AO179" s="31"/>
      <c r="AP179" s="31" t="s">
        <v>384</v>
      </c>
      <c r="AQ179" s="31"/>
      <c r="AR179" s="31" t="s">
        <v>11484</v>
      </c>
      <c r="AS179" s="31" t="s">
        <v>11484</v>
      </c>
      <c r="AT179" s="31" t="s">
        <v>11484</v>
      </c>
      <c r="AU179" s="31" t="s">
        <v>11484</v>
      </c>
      <c r="AV179" s="31" t="s">
        <v>11484</v>
      </c>
      <c r="AW179" s="31" t="s">
        <v>384</v>
      </c>
      <c r="AX179" s="31" t="s">
        <v>11484</v>
      </c>
      <c r="AY179" s="31" t="s">
        <v>11484</v>
      </c>
      <c r="AZ179" s="31" t="s">
        <v>11484</v>
      </c>
      <c r="BA179" s="31" t="s">
        <v>11484</v>
      </c>
      <c r="BB179" s="31" t="s">
        <v>11484</v>
      </c>
      <c r="BC179" s="31" t="s">
        <v>11484</v>
      </c>
      <c r="BD179" s="31" t="s">
        <v>11484</v>
      </c>
      <c r="BE179" s="31" t="s">
        <v>384</v>
      </c>
      <c r="BF179" s="31"/>
      <c r="BG179" s="31"/>
      <c r="BH179" s="31">
        <v>43419</v>
      </c>
      <c r="BI179" s="31">
        <v>43419</v>
      </c>
      <c r="BJ179" s="31">
        <v>43419</v>
      </c>
      <c r="BK179" s="31">
        <v>43419</v>
      </c>
      <c r="BL179" s="31">
        <v>43419</v>
      </c>
      <c r="BM179" s="31"/>
      <c r="BN179" s="31">
        <v>43479</v>
      </c>
      <c r="BO179" s="31">
        <v>43479</v>
      </c>
      <c r="BP179" s="31">
        <v>43479</v>
      </c>
    </row>
    <row r="180" spans="1:68" x14ac:dyDescent="0.35">
      <c r="A180" s="25" t="str">
        <f>LEFT(Table1[[#This Row],[Level]],2)&amp;"-"&amp;Table1[[#This Row],[Seq]]</f>
        <v>L3-23</v>
      </c>
      <c r="B180" s="9" t="s">
        <v>354</v>
      </c>
      <c r="C180" s="10">
        <f>IFERROR(IF(AND(Table1[[#This Row],[Level]]=B179,Table1[[#This Row],[Form Name]]=E179),C179,IF(Table1[[#This Row],[Level]]=B179,C179+1,1)),1)</f>
        <v>23</v>
      </c>
      <c r="D180" s="9" t="s">
        <v>371</v>
      </c>
      <c r="E180" s="9" t="s">
        <v>240</v>
      </c>
      <c r="F180" s="9" t="s">
        <v>2632</v>
      </c>
      <c r="G180" s="9"/>
      <c r="H180" s="9"/>
      <c r="I180" s="9"/>
      <c r="J180" s="9"/>
      <c r="K180" s="7" t="str">
        <f>IFERROR(VLOOKUP(E180,'Data Owners'!G:H,2,0),VLOOKUP(D180,'Data Owners'!A:D,3,0))</f>
        <v>Julie Ramirez</v>
      </c>
      <c r="L180" s="30" t="str">
        <f t="shared" si="4"/>
        <v/>
      </c>
      <c r="M180" s="30">
        <f t="shared" si="5"/>
        <v>43537</v>
      </c>
      <c r="N180" s="30"/>
      <c r="O180" s="11" t="s">
        <v>10059</v>
      </c>
      <c r="P180" s="31" t="s">
        <v>384</v>
      </c>
      <c r="Q180" s="31" t="s">
        <v>384</v>
      </c>
      <c r="R180" s="31" t="s">
        <v>384</v>
      </c>
      <c r="S180" s="31" t="s">
        <v>384</v>
      </c>
      <c r="T180" s="31" t="s">
        <v>384</v>
      </c>
      <c r="U180" s="31"/>
      <c r="V180" s="31">
        <v>43310</v>
      </c>
      <c r="W180" s="31"/>
      <c r="X180" s="31">
        <v>43300</v>
      </c>
      <c r="Y180" s="31"/>
      <c r="Z180" s="31"/>
      <c r="AA180" s="31"/>
      <c r="AB180" s="31"/>
      <c r="AC180" s="31">
        <v>43124</v>
      </c>
      <c r="AD180" s="31"/>
      <c r="AE180" s="31" t="s">
        <v>384</v>
      </c>
      <c r="AF180" s="146">
        <v>43532</v>
      </c>
      <c r="AG180" s="147">
        <v>43537</v>
      </c>
      <c r="AH180" s="31" t="s">
        <v>384</v>
      </c>
      <c r="AI180" s="31">
        <v>43403</v>
      </c>
      <c r="AJ180" s="31">
        <v>43528</v>
      </c>
      <c r="AK180" s="31" t="s">
        <v>384</v>
      </c>
      <c r="AL180" s="31">
        <v>43403</v>
      </c>
      <c r="AM180" s="31">
        <v>43403</v>
      </c>
      <c r="AN180" s="31" t="s">
        <v>384</v>
      </c>
      <c r="AO180" s="31">
        <v>43528</v>
      </c>
      <c r="AP180" s="31" t="s">
        <v>384</v>
      </c>
      <c r="AQ180" s="31">
        <v>43528</v>
      </c>
      <c r="AR180" s="31">
        <v>43403</v>
      </c>
      <c r="AS180" s="31">
        <v>43403</v>
      </c>
      <c r="AT180" s="31">
        <v>43403</v>
      </c>
      <c r="AU180" s="31">
        <v>43403</v>
      </c>
      <c r="AV180" s="31">
        <v>43403</v>
      </c>
      <c r="AW180" s="31" t="s">
        <v>384</v>
      </c>
      <c r="AX180" s="31">
        <v>43403</v>
      </c>
      <c r="AY180" s="31" t="s">
        <v>11484</v>
      </c>
      <c r="AZ180" s="31" t="s">
        <v>11484</v>
      </c>
      <c r="BA180" s="31" t="s">
        <v>11484</v>
      </c>
      <c r="BB180" s="31" t="s">
        <v>11484</v>
      </c>
      <c r="BC180" s="31" t="s">
        <v>11484</v>
      </c>
      <c r="BD180" s="31" t="s">
        <v>11484</v>
      </c>
      <c r="BE180" s="31" t="s">
        <v>384</v>
      </c>
      <c r="BF180" s="31"/>
      <c r="BG180" s="31" t="s">
        <v>384</v>
      </c>
      <c r="BH180" s="31">
        <v>43403</v>
      </c>
      <c r="BI180" s="31">
        <v>43403</v>
      </c>
      <c r="BJ180" s="31">
        <v>43403</v>
      </c>
      <c r="BK180" s="31">
        <v>43403</v>
      </c>
      <c r="BL180" s="31">
        <v>43403</v>
      </c>
      <c r="BM180" s="31"/>
      <c r="BN180" s="31"/>
      <c r="BO180" s="31"/>
      <c r="BP180" s="31"/>
    </row>
    <row r="181" spans="1:68" x14ac:dyDescent="0.35">
      <c r="A181" s="25" t="str">
        <f>LEFT(Table1[[#This Row],[Level]],2)&amp;"-"&amp;Table1[[#This Row],[Seq]]</f>
        <v>L3-24</v>
      </c>
      <c r="B181" s="9" t="s">
        <v>354</v>
      </c>
      <c r="C181" s="10">
        <f>IFERROR(IF(AND(Table1[[#This Row],[Level]]=B180,Table1[[#This Row],[Form Name]]=E180),C180,IF(Table1[[#This Row],[Level]]=B180,C180+1,1)),1)</f>
        <v>24</v>
      </c>
      <c r="D181" s="9" t="s">
        <v>371</v>
      </c>
      <c r="E181" s="9" t="s">
        <v>241</v>
      </c>
      <c r="F181" s="9" t="s">
        <v>4</v>
      </c>
      <c r="G181" s="9"/>
      <c r="H181" s="9" t="s">
        <v>20</v>
      </c>
      <c r="I181" s="9" t="s">
        <v>21</v>
      </c>
      <c r="J181" s="9" t="s">
        <v>22</v>
      </c>
      <c r="K181" s="7" t="str">
        <f>IFERROR(VLOOKUP(E181,'Data Owners'!G:H,2,0),VLOOKUP(D181,'Data Owners'!A:D,3,0))</f>
        <v>Julie Ramirez</v>
      </c>
      <c r="L181" s="30" t="str">
        <f t="shared" si="4"/>
        <v/>
      </c>
      <c r="M181" s="30">
        <f t="shared" si="5"/>
        <v>43403</v>
      </c>
      <c r="N181" s="30"/>
      <c r="O181" s="11" t="s">
        <v>12840</v>
      </c>
      <c r="P181" s="31" t="s">
        <v>384</v>
      </c>
      <c r="Q181" s="31" t="s">
        <v>384</v>
      </c>
      <c r="R181" s="31" t="s">
        <v>384</v>
      </c>
      <c r="S181" s="31" t="s">
        <v>384</v>
      </c>
      <c r="T181" s="31" t="s">
        <v>384</v>
      </c>
      <c r="U181" s="31"/>
      <c r="V181" s="31">
        <v>43208</v>
      </c>
      <c r="W181" s="31"/>
      <c r="X181" s="31" t="s">
        <v>384</v>
      </c>
      <c r="Y181" s="31" t="s">
        <v>384</v>
      </c>
      <c r="Z181" s="31" t="s">
        <v>384</v>
      </c>
      <c r="AA181" s="31" t="s">
        <v>384</v>
      </c>
      <c r="AB181" s="31" t="s">
        <v>384</v>
      </c>
      <c r="AC181" s="31">
        <v>43124</v>
      </c>
      <c r="AD181" s="31"/>
      <c r="AE181" s="31" t="s">
        <v>384</v>
      </c>
      <c r="AF181" s="145">
        <v>43166</v>
      </c>
      <c r="AG181" s="145">
        <v>43166</v>
      </c>
      <c r="AH181" s="31" t="s">
        <v>384</v>
      </c>
      <c r="AI181" s="31">
        <v>43403</v>
      </c>
      <c r="AJ181" s="31">
        <v>43403</v>
      </c>
      <c r="AK181" s="31" t="s">
        <v>384</v>
      </c>
      <c r="AL181" s="31">
        <v>43403</v>
      </c>
      <c r="AM181" s="31">
        <v>43403</v>
      </c>
      <c r="AN181" s="31" t="s">
        <v>384</v>
      </c>
      <c r="AO181" s="31">
        <v>43403</v>
      </c>
      <c r="AP181" s="31" t="s">
        <v>384</v>
      </c>
      <c r="AQ181" s="31">
        <v>43403</v>
      </c>
      <c r="AR181" s="31">
        <v>43403</v>
      </c>
      <c r="AS181" s="31">
        <v>43403</v>
      </c>
      <c r="AT181" s="31">
        <v>43403</v>
      </c>
      <c r="AU181" s="31">
        <v>43403</v>
      </c>
      <c r="AV181" s="31">
        <v>43403</v>
      </c>
      <c r="AW181" s="31" t="s">
        <v>384</v>
      </c>
      <c r="AX181" s="31">
        <v>43403</v>
      </c>
      <c r="AY181" s="31" t="s">
        <v>11484</v>
      </c>
      <c r="AZ181" s="31" t="s">
        <v>11484</v>
      </c>
      <c r="BA181" s="31" t="s">
        <v>11484</v>
      </c>
      <c r="BB181" s="31" t="s">
        <v>11484</v>
      </c>
      <c r="BC181" s="31" t="s">
        <v>11484</v>
      </c>
      <c r="BD181" s="31" t="s">
        <v>11484</v>
      </c>
      <c r="BE181" s="31" t="s">
        <v>384</v>
      </c>
      <c r="BF181" s="31"/>
      <c r="BG181" s="31" t="s">
        <v>384</v>
      </c>
      <c r="BH181" s="31">
        <v>43403</v>
      </c>
      <c r="BI181" s="31">
        <v>43403</v>
      </c>
      <c r="BJ181" s="31">
        <v>43403</v>
      </c>
      <c r="BK181" s="31">
        <v>43403</v>
      </c>
      <c r="BL181" s="31">
        <v>43403</v>
      </c>
      <c r="BM181" s="31"/>
      <c r="BN181" s="31"/>
      <c r="BO181" s="31"/>
      <c r="BP181" s="31"/>
    </row>
    <row r="182" spans="1:68" x14ac:dyDescent="0.35">
      <c r="A182" s="25" t="str">
        <f>LEFT(Table1[[#This Row],[Level]],2)&amp;"-"&amp;Table1[[#This Row],[Seq]]</f>
        <v>L3-25</v>
      </c>
      <c r="B182" s="9" t="s">
        <v>354</v>
      </c>
      <c r="C182" s="10">
        <f>IFERROR(IF(AND(Table1[[#This Row],[Level]]=B181,Table1[[#This Row],[Form Name]]=E181),C181,IF(Table1[[#This Row],[Level]]=B181,C181+1,1)),1)</f>
        <v>25</v>
      </c>
      <c r="D182" s="9" t="s">
        <v>372</v>
      </c>
      <c r="E182" s="9" t="s">
        <v>242</v>
      </c>
      <c r="F182" s="9" t="s">
        <v>4</v>
      </c>
      <c r="G182" s="9"/>
      <c r="H182" s="9"/>
      <c r="I182" s="9"/>
      <c r="J182" s="9"/>
      <c r="K182" s="7" t="str">
        <f>IFERROR(VLOOKUP(E182,'Data Owners'!G:H,2,0),VLOOKUP(D182,'Data Owners'!A:D,3,0))</f>
        <v>Jeff Gill</v>
      </c>
      <c r="L182" s="30" t="str">
        <f t="shared" si="4"/>
        <v>N/A</v>
      </c>
      <c r="M182" s="30" t="str">
        <f t="shared" si="5"/>
        <v>N/A</v>
      </c>
      <c r="N182" s="30"/>
      <c r="O182" s="11" t="s">
        <v>12845</v>
      </c>
      <c r="P182" s="31" t="s">
        <v>384</v>
      </c>
      <c r="Q182" s="31" t="s">
        <v>384</v>
      </c>
      <c r="R182" s="31" t="s">
        <v>384</v>
      </c>
      <c r="S182" s="31" t="s">
        <v>384</v>
      </c>
      <c r="T182" s="31" t="s">
        <v>384</v>
      </c>
      <c r="U182" s="31" t="s">
        <v>384</v>
      </c>
      <c r="V182" s="31" t="s">
        <v>384</v>
      </c>
      <c r="W182" s="31" t="s">
        <v>384</v>
      </c>
      <c r="X182" s="31" t="s">
        <v>384</v>
      </c>
      <c r="Y182" s="31" t="s">
        <v>384</v>
      </c>
      <c r="Z182" s="31" t="s">
        <v>384</v>
      </c>
      <c r="AA182" s="31" t="s">
        <v>384</v>
      </c>
      <c r="AB182" s="31" t="s">
        <v>384</v>
      </c>
      <c r="AC182" s="31" t="s">
        <v>384</v>
      </c>
      <c r="AD182" s="31" t="s">
        <v>384</v>
      </c>
      <c r="AE182" s="31" t="s">
        <v>384</v>
      </c>
      <c r="AF182" s="31" t="s">
        <v>384</v>
      </c>
      <c r="AG182" s="31" t="s">
        <v>384</v>
      </c>
      <c r="AH182" s="31" t="s">
        <v>384</v>
      </c>
      <c r="AI182" s="31" t="s">
        <v>384</v>
      </c>
      <c r="AJ182" s="31" t="s">
        <v>384</v>
      </c>
      <c r="AK182" s="31" t="s">
        <v>384</v>
      </c>
      <c r="AL182" s="31" t="s">
        <v>384</v>
      </c>
      <c r="AM182" s="31" t="s">
        <v>384</v>
      </c>
      <c r="AN182" s="31" t="s">
        <v>384</v>
      </c>
      <c r="AO182" s="31" t="s">
        <v>384</v>
      </c>
      <c r="AP182" s="31" t="s">
        <v>384</v>
      </c>
      <c r="AQ182" s="31" t="s">
        <v>384</v>
      </c>
      <c r="AR182" s="31" t="s">
        <v>384</v>
      </c>
      <c r="AS182" s="31" t="s">
        <v>384</v>
      </c>
      <c r="AT182" s="31" t="s">
        <v>384</v>
      </c>
      <c r="AU182" s="31" t="s">
        <v>384</v>
      </c>
      <c r="AV182" s="31" t="s">
        <v>384</v>
      </c>
      <c r="AW182" s="31" t="s">
        <v>384</v>
      </c>
      <c r="AX182" s="31" t="s">
        <v>384</v>
      </c>
      <c r="AY182" s="31" t="s">
        <v>384</v>
      </c>
      <c r="AZ182" s="31" t="s">
        <v>384</v>
      </c>
      <c r="BA182" s="31" t="s">
        <v>384</v>
      </c>
      <c r="BB182" s="31" t="s">
        <v>384</v>
      </c>
      <c r="BC182" s="31" t="s">
        <v>384</v>
      </c>
      <c r="BD182" s="31" t="s">
        <v>384</v>
      </c>
      <c r="BE182" s="31" t="s">
        <v>384</v>
      </c>
      <c r="BF182" s="31" t="s">
        <v>384</v>
      </c>
      <c r="BG182" s="31" t="s">
        <v>384</v>
      </c>
      <c r="BH182" s="31" t="s">
        <v>384</v>
      </c>
      <c r="BI182" s="31" t="s">
        <v>384</v>
      </c>
      <c r="BJ182" s="31" t="s">
        <v>384</v>
      </c>
      <c r="BK182" s="31" t="s">
        <v>384</v>
      </c>
      <c r="BL182" s="31" t="s">
        <v>384</v>
      </c>
      <c r="BM182" s="31" t="s">
        <v>384</v>
      </c>
      <c r="BN182" s="31" t="s">
        <v>384</v>
      </c>
      <c r="BO182" s="31" t="s">
        <v>384</v>
      </c>
      <c r="BP182" s="31" t="s">
        <v>384</v>
      </c>
    </row>
    <row r="183" spans="1:68" x14ac:dyDescent="0.35">
      <c r="A183" s="25" t="str">
        <f>LEFT(Table1[[#This Row],[Level]],2)&amp;"-"&amp;Table1[[#This Row],[Seq]]</f>
        <v>L3-26</v>
      </c>
      <c r="B183" s="9" t="s">
        <v>354</v>
      </c>
      <c r="C183" s="10">
        <f>IFERROR(IF(AND(Table1[[#This Row],[Level]]=B182,Table1[[#This Row],[Form Name]]=E182),C182,IF(Table1[[#This Row],[Level]]=B182,C182+1,1)),1)</f>
        <v>26</v>
      </c>
      <c r="D183" s="9" t="s">
        <v>372</v>
      </c>
      <c r="E183" s="9" t="s">
        <v>243</v>
      </c>
      <c r="F183" s="9" t="s">
        <v>4</v>
      </c>
      <c r="G183" s="9"/>
      <c r="H183" s="9" t="s">
        <v>20</v>
      </c>
      <c r="I183" s="9" t="s">
        <v>21</v>
      </c>
      <c r="J183" s="9" t="s">
        <v>22</v>
      </c>
      <c r="K183" s="7" t="str">
        <f>IFERROR(VLOOKUP(E183,'Data Owners'!G:H,2,0),VLOOKUP(D183,'Data Owners'!A:D,3,0))</f>
        <v>Jeff Gill</v>
      </c>
      <c r="L183" s="30" t="str">
        <f t="shared" si="4"/>
        <v/>
      </c>
      <c r="M183" s="30">
        <f t="shared" si="5"/>
        <v>43537</v>
      </c>
      <c r="N183" s="30"/>
      <c r="O183" s="11"/>
      <c r="P183" s="31" t="s">
        <v>384</v>
      </c>
      <c r="Q183" s="31" t="s">
        <v>384</v>
      </c>
      <c r="R183" s="31" t="s">
        <v>384</v>
      </c>
      <c r="S183" s="31" t="s">
        <v>384</v>
      </c>
      <c r="T183" s="31" t="s">
        <v>384</v>
      </c>
      <c r="U183" s="31"/>
      <c r="V183" s="31">
        <v>43208</v>
      </c>
      <c r="W183" s="31"/>
      <c r="X183" s="31">
        <v>43300</v>
      </c>
      <c r="Y183" s="31" t="s">
        <v>384</v>
      </c>
      <c r="Z183" s="31" t="s">
        <v>384</v>
      </c>
      <c r="AA183" s="31" t="s">
        <v>384</v>
      </c>
      <c r="AB183" s="31" t="s">
        <v>384</v>
      </c>
      <c r="AC183" s="31">
        <v>43124</v>
      </c>
      <c r="AD183" s="31"/>
      <c r="AE183" s="31" t="s">
        <v>384</v>
      </c>
      <c r="AF183" s="146">
        <v>43166</v>
      </c>
      <c r="AG183" s="147">
        <v>43537</v>
      </c>
      <c r="AH183" s="31" t="s">
        <v>384</v>
      </c>
      <c r="AI183" s="31">
        <v>43403</v>
      </c>
      <c r="AJ183" s="31">
        <v>43528</v>
      </c>
      <c r="AK183" s="31" t="s">
        <v>384</v>
      </c>
      <c r="AL183" s="31">
        <v>43403</v>
      </c>
      <c r="AM183" s="31">
        <v>43403</v>
      </c>
      <c r="AN183" s="31" t="s">
        <v>384</v>
      </c>
      <c r="AO183" s="31">
        <v>43528</v>
      </c>
      <c r="AP183" s="31" t="s">
        <v>384</v>
      </c>
      <c r="AQ183" s="31">
        <v>43528</v>
      </c>
      <c r="AR183" s="31" t="s">
        <v>11484</v>
      </c>
      <c r="AS183" s="31" t="s">
        <v>11484</v>
      </c>
      <c r="AT183" s="31" t="s">
        <v>11484</v>
      </c>
      <c r="AU183" s="31" t="s">
        <v>11484</v>
      </c>
      <c r="AV183" s="31" t="s">
        <v>11484</v>
      </c>
      <c r="AW183" s="31" t="s">
        <v>384</v>
      </c>
      <c r="AX183" s="31" t="s">
        <v>11484</v>
      </c>
      <c r="AY183" s="31" t="s">
        <v>11484</v>
      </c>
      <c r="AZ183" s="31" t="s">
        <v>11484</v>
      </c>
      <c r="BA183" s="31" t="s">
        <v>11484</v>
      </c>
      <c r="BB183" s="31" t="s">
        <v>11484</v>
      </c>
      <c r="BC183" s="31" t="s">
        <v>11484</v>
      </c>
      <c r="BD183" s="31" t="s">
        <v>11484</v>
      </c>
      <c r="BE183" s="31" t="s">
        <v>384</v>
      </c>
      <c r="BF183" s="31"/>
      <c r="BG183" s="31" t="s">
        <v>384</v>
      </c>
      <c r="BH183" s="31"/>
      <c r="BI183" s="31"/>
      <c r="BJ183" s="31"/>
      <c r="BK183" s="31"/>
      <c r="BL183" s="31"/>
      <c r="BM183" s="31"/>
      <c r="BN183" s="31"/>
      <c r="BO183" s="31"/>
      <c r="BP183" s="31"/>
    </row>
    <row r="184" spans="1:68" x14ac:dyDescent="0.35">
      <c r="A184" s="25" t="str">
        <f>LEFT(Table1[[#This Row],[Level]],2)&amp;"-"&amp;Table1[[#This Row],[Seq]]</f>
        <v>L3-27</v>
      </c>
      <c r="B184" s="9" t="s">
        <v>354</v>
      </c>
      <c r="C184" s="10">
        <f>IFERROR(IF(AND(Table1[[#This Row],[Level]]=B183,Table1[[#This Row],[Form Name]]=E183),C183,IF(Table1[[#This Row],[Level]]=B183,C183+1,1)),1)</f>
        <v>27</v>
      </c>
      <c r="D184" s="9" t="s">
        <v>373</v>
      </c>
      <c r="E184" s="9" t="s">
        <v>244</v>
      </c>
      <c r="F184" s="9" t="s">
        <v>4</v>
      </c>
      <c r="G184" s="9"/>
      <c r="H184" s="9"/>
      <c r="I184" s="9"/>
      <c r="J184" s="9"/>
      <c r="K184" s="7" t="str">
        <f>IFERROR(VLOOKUP(E184,'Data Owners'!G:H,2,0),VLOOKUP(D184,'Data Owners'!A:D,3,0))</f>
        <v>Julie Ramirez</v>
      </c>
      <c r="L184" s="30" t="str">
        <f t="shared" si="4"/>
        <v>N/A</v>
      </c>
      <c r="M184" s="30" t="str">
        <f t="shared" si="5"/>
        <v>N/A</v>
      </c>
      <c r="N184" s="30"/>
      <c r="O184" s="17" t="s">
        <v>12845</v>
      </c>
      <c r="P184" s="31" t="s">
        <v>384</v>
      </c>
      <c r="Q184" s="31" t="s">
        <v>384</v>
      </c>
      <c r="R184" s="31" t="s">
        <v>384</v>
      </c>
      <c r="S184" s="31" t="s">
        <v>384</v>
      </c>
      <c r="T184" s="31" t="s">
        <v>384</v>
      </c>
      <c r="U184" s="31" t="s">
        <v>384</v>
      </c>
      <c r="V184" s="31" t="s">
        <v>384</v>
      </c>
      <c r="W184" s="31" t="s">
        <v>384</v>
      </c>
      <c r="X184" s="31" t="s">
        <v>384</v>
      </c>
      <c r="Y184" s="31" t="s">
        <v>384</v>
      </c>
      <c r="Z184" s="31" t="s">
        <v>384</v>
      </c>
      <c r="AA184" s="31" t="s">
        <v>384</v>
      </c>
      <c r="AB184" s="31" t="s">
        <v>384</v>
      </c>
      <c r="AC184" s="31" t="s">
        <v>384</v>
      </c>
      <c r="AD184" s="31" t="s">
        <v>384</v>
      </c>
      <c r="AE184" s="31" t="s">
        <v>384</v>
      </c>
      <c r="AF184" s="31" t="s">
        <v>384</v>
      </c>
      <c r="AG184" s="31" t="s">
        <v>384</v>
      </c>
      <c r="AH184" s="31" t="s">
        <v>384</v>
      </c>
      <c r="AI184" s="31" t="s">
        <v>384</v>
      </c>
      <c r="AJ184" s="31" t="s">
        <v>384</v>
      </c>
      <c r="AK184" s="31" t="s">
        <v>384</v>
      </c>
      <c r="AL184" s="31" t="s">
        <v>384</v>
      </c>
      <c r="AM184" s="31" t="s">
        <v>384</v>
      </c>
      <c r="AN184" s="31" t="s">
        <v>384</v>
      </c>
      <c r="AO184" s="31" t="s">
        <v>384</v>
      </c>
      <c r="AP184" s="31" t="s">
        <v>384</v>
      </c>
      <c r="AQ184" s="31" t="s">
        <v>384</v>
      </c>
      <c r="AR184" s="31" t="s">
        <v>384</v>
      </c>
      <c r="AS184" s="31" t="s">
        <v>384</v>
      </c>
      <c r="AT184" s="31" t="s">
        <v>384</v>
      </c>
      <c r="AU184" s="31" t="s">
        <v>384</v>
      </c>
      <c r="AV184" s="31" t="s">
        <v>384</v>
      </c>
      <c r="AW184" s="31" t="s">
        <v>384</v>
      </c>
      <c r="AX184" s="31" t="s">
        <v>384</v>
      </c>
      <c r="AY184" s="31" t="s">
        <v>384</v>
      </c>
      <c r="AZ184" s="31" t="s">
        <v>384</v>
      </c>
      <c r="BA184" s="31" t="s">
        <v>384</v>
      </c>
      <c r="BB184" s="31" t="s">
        <v>384</v>
      </c>
      <c r="BC184" s="31" t="s">
        <v>384</v>
      </c>
      <c r="BD184" s="31" t="s">
        <v>384</v>
      </c>
      <c r="BE184" s="31" t="s">
        <v>384</v>
      </c>
      <c r="BF184" s="31" t="s">
        <v>384</v>
      </c>
      <c r="BG184" s="31" t="s">
        <v>384</v>
      </c>
      <c r="BH184" s="31" t="s">
        <v>384</v>
      </c>
      <c r="BI184" s="31" t="s">
        <v>384</v>
      </c>
      <c r="BJ184" s="31" t="s">
        <v>384</v>
      </c>
      <c r="BK184" s="31" t="s">
        <v>384</v>
      </c>
      <c r="BL184" s="31" t="s">
        <v>384</v>
      </c>
      <c r="BM184" s="31" t="s">
        <v>384</v>
      </c>
      <c r="BN184" s="31" t="s">
        <v>384</v>
      </c>
      <c r="BO184" s="31" t="s">
        <v>384</v>
      </c>
      <c r="BP184" s="31" t="s">
        <v>384</v>
      </c>
    </row>
    <row r="185" spans="1:68" x14ac:dyDescent="0.35">
      <c r="A185" s="25" t="str">
        <f>LEFT(Table1[[#This Row],[Level]],2)&amp;"-"&amp;Table1[[#This Row],[Seq]]</f>
        <v>L3-28</v>
      </c>
      <c r="B185" s="9" t="s">
        <v>354</v>
      </c>
      <c r="C185" s="10">
        <f>IFERROR(IF(AND(Table1[[#This Row],[Level]]=B184,Table1[[#This Row],[Form Name]]=E184),C184,IF(Table1[[#This Row],[Level]]=B184,C184+1,1)),1)</f>
        <v>28</v>
      </c>
      <c r="D185" s="9" t="s">
        <v>373</v>
      </c>
      <c r="E185" s="9" t="s">
        <v>245</v>
      </c>
      <c r="F185" s="9" t="s">
        <v>4</v>
      </c>
      <c r="G185" s="9"/>
      <c r="H185" s="9"/>
      <c r="I185" s="9"/>
      <c r="J185" s="9"/>
      <c r="K185" s="7" t="str">
        <f>IFERROR(VLOOKUP(E185,'Data Owners'!G:H,2,0),VLOOKUP(D185,'Data Owners'!A:D,3,0))</f>
        <v>Julie Ramirez</v>
      </c>
      <c r="L185" s="30" t="str">
        <f t="shared" si="4"/>
        <v>N/A</v>
      </c>
      <c r="M185" s="30" t="str">
        <f t="shared" si="5"/>
        <v>N/A</v>
      </c>
      <c r="N185" s="30"/>
      <c r="O185" s="17" t="s">
        <v>12845</v>
      </c>
      <c r="P185" s="31" t="s">
        <v>384</v>
      </c>
      <c r="Q185" s="31" t="s">
        <v>384</v>
      </c>
      <c r="R185" s="31" t="s">
        <v>384</v>
      </c>
      <c r="S185" s="31" t="s">
        <v>384</v>
      </c>
      <c r="T185" s="31" t="s">
        <v>384</v>
      </c>
      <c r="U185" s="31" t="s">
        <v>384</v>
      </c>
      <c r="V185" s="31" t="s">
        <v>384</v>
      </c>
      <c r="W185" s="31" t="s">
        <v>384</v>
      </c>
      <c r="X185" s="31" t="s">
        <v>384</v>
      </c>
      <c r="Y185" s="31" t="s">
        <v>384</v>
      </c>
      <c r="Z185" s="31" t="s">
        <v>384</v>
      </c>
      <c r="AA185" s="31" t="s">
        <v>384</v>
      </c>
      <c r="AB185" s="31" t="s">
        <v>384</v>
      </c>
      <c r="AC185" s="31" t="s">
        <v>384</v>
      </c>
      <c r="AD185" s="31" t="s">
        <v>384</v>
      </c>
      <c r="AE185" s="31" t="s">
        <v>384</v>
      </c>
      <c r="AF185" s="31" t="s">
        <v>384</v>
      </c>
      <c r="AG185" s="31" t="s">
        <v>384</v>
      </c>
      <c r="AH185" s="31" t="s">
        <v>384</v>
      </c>
      <c r="AI185" s="31" t="s">
        <v>384</v>
      </c>
      <c r="AJ185" s="31" t="s">
        <v>384</v>
      </c>
      <c r="AK185" s="31" t="s">
        <v>384</v>
      </c>
      <c r="AL185" s="31" t="s">
        <v>384</v>
      </c>
      <c r="AM185" s="31" t="s">
        <v>384</v>
      </c>
      <c r="AN185" s="31" t="s">
        <v>384</v>
      </c>
      <c r="AO185" s="31" t="s">
        <v>384</v>
      </c>
      <c r="AP185" s="31" t="s">
        <v>384</v>
      </c>
      <c r="AQ185" s="31" t="s">
        <v>384</v>
      </c>
      <c r="AR185" s="31" t="s">
        <v>384</v>
      </c>
      <c r="AS185" s="31" t="s">
        <v>384</v>
      </c>
      <c r="AT185" s="31" t="s">
        <v>384</v>
      </c>
      <c r="AU185" s="31" t="s">
        <v>384</v>
      </c>
      <c r="AV185" s="31" t="s">
        <v>384</v>
      </c>
      <c r="AW185" s="31" t="s">
        <v>384</v>
      </c>
      <c r="AX185" s="31" t="s">
        <v>384</v>
      </c>
      <c r="AY185" s="31" t="s">
        <v>384</v>
      </c>
      <c r="AZ185" s="31" t="s">
        <v>384</v>
      </c>
      <c r="BA185" s="31" t="s">
        <v>384</v>
      </c>
      <c r="BB185" s="31" t="s">
        <v>384</v>
      </c>
      <c r="BC185" s="31" t="s">
        <v>384</v>
      </c>
      <c r="BD185" s="31" t="s">
        <v>384</v>
      </c>
      <c r="BE185" s="31" t="s">
        <v>384</v>
      </c>
      <c r="BF185" s="31" t="s">
        <v>384</v>
      </c>
      <c r="BG185" s="31" t="s">
        <v>384</v>
      </c>
      <c r="BH185" s="31" t="s">
        <v>384</v>
      </c>
      <c r="BI185" s="31" t="s">
        <v>384</v>
      </c>
      <c r="BJ185" s="31" t="s">
        <v>384</v>
      </c>
      <c r="BK185" s="31" t="s">
        <v>384</v>
      </c>
      <c r="BL185" s="31" t="s">
        <v>384</v>
      </c>
      <c r="BM185" s="31" t="s">
        <v>384</v>
      </c>
      <c r="BN185" s="31" t="s">
        <v>384</v>
      </c>
      <c r="BO185" s="31" t="s">
        <v>384</v>
      </c>
      <c r="BP185" s="31" t="s">
        <v>384</v>
      </c>
    </row>
    <row r="186" spans="1:68" x14ac:dyDescent="0.35">
      <c r="A186" s="25" t="str">
        <f>LEFT(Table1[[#This Row],[Level]],2)&amp;"-"&amp;Table1[[#This Row],[Seq]]</f>
        <v>L3-29</v>
      </c>
      <c r="B186" s="9" t="s">
        <v>354</v>
      </c>
      <c r="C186" s="10">
        <f>IFERROR(IF(AND(Table1[[#This Row],[Level]]=B185,Table1[[#This Row],[Form Name]]=E185),C185,IF(Table1[[#This Row],[Level]]=B185,C185+1,1)),1)</f>
        <v>29</v>
      </c>
      <c r="D186" s="9" t="s">
        <v>373</v>
      </c>
      <c r="E186" s="9" t="s">
        <v>246</v>
      </c>
      <c r="F186" s="9" t="s">
        <v>2632</v>
      </c>
      <c r="G186" s="9"/>
      <c r="H186" s="9" t="s">
        <v>20</v>
      </c>
      <c r="I186" s="9" t="s">
        <v>21</v>
      </c>
      <c r="J186" s="9" t="s">
        <v>22</v>
      </c>
      <c r="K186" s="7" t="str">
        <f>IFERROR(VLOOKUP(E186,'Data Owners'!G:H,2,0),VLOOKUP(D186,'Data Owners'!A:D,3,0))</f>
        <v>Julie Ramirez</v>
      </c>
      <c r="L186" s="30" t="str">
        <f t="shared" si="4"/>
        <v/>
      </c>
      <c r="M186" s="30">
        <f t="shared" si="5"/>
        <v>43537</v>
      </c>
      <c r="N186" s="30"/>
      <c r="O186" s="17" t="s">
        <v>10059</v>
      </c>
      <c r="P186" s="31" t="s">
        <v>384</v>
      </c>
      <c r="Q186" s="31" t="s">
        <v>384</v>
      </c>
      <c r="R186" s="31" t="s">
        <v>384</v>
      </c>
      <c r="S186" s="31" t="s">
        <v>384</v>
      </c>
      <c r="T186" s="31" t="s">
        <v>384</v>
      </c>
      <c r="U186" s="31"/>
      <c r="V186" s="31">
        <v>43310</v>
      </c>
      <c r="W186" s="96">
        <v>43420</v>
      </c>
      <c r="X186" s="31" t="s">
        <v>384</v>
      </c>
      <c r="Y186" s="31" t="s">
        <v>384</v>
      </c>
      <c r="Z186" s="31" t="s">
        <v>384</v>
      </c>
      <c r="AA186" s="31" t="s">
        <v>384</v>
      </c>
      <c r="AB186" s="31" t="s">
        <v>384</v>
      </c>
      <c r="AC186" s="31">
        <v>43118</v>
      </c>
      <c r="AD186" s="31"/>
      <c r="AE186" s="31" t="s">
        <v>384</v>
      </c>
      <c r="AF186" s="146">
        <v>43166</v>
      </c>
      <c r="AG186" s="147">
        <v>43537</v>
      </c>
      <c r="AH186" s="31" t="s">
        <v>384</v>
      </c>
      <c r="AI186" s="31">
        <v>43403</v>
      </c>
      <c r="AJ186" s="31">
        <v>43528</v>
      </c>
      <c r="AK186" s="31" t="s">
        <v>384</v>
      </c>
      <c r="AL186" s="31">
        <v>43403</v>
      </c>
      <c r="AM186" s="31">
        <v>43403</v>
      </c>
      <c r="AN186" s="31" t="s">
        <v>384</v>
      </c>
      <c r="AO186" s="31">
        <v>43528</v>
      </c>
      <c r="AP186" s="31" t="s">
        <v>384</v>
      </c>
      <c r="AQ186" s="31">
        <v>43528</v>
      </c>
      <c r="AR186" s="31" t="s">
        <v>11484</v>
      </c>
      <c r="AS186" s="31" t="s">
        <v>11484</v>
      </c>
      <c r="AT186" s="31" t="s">
        <v>11484</v>
      </c>
      <c r="AU186" s="31" t="s">
        <v>11484</v>
      </c>
      <c r="AV186" s="31" t="s">
        <v>11484</v>
      </c>
      <c r="AW186" s="31" t="s">
        <v>384</v>
      </c>
      <c r="AX186" s="31" t="s">
        <v>11484</v>
      </c>
      <c r="AY186" s="31" t="s">
        <v>11484</v>
      </c>
      <c r="AZ186" s="31" t="s">
        <v>11484</v>
      </c>
      <c r="BA186" s="31" t="s">
        <v>11484</v>
      </c>
      <c r="BB186" s="31" t="s">
        <v>11484</v>
      </c>
      <c r="BC186" s="31" t="s">
        <v>11484</v>
      </c>
      <c r="BD186" s="31" t="s">
        <v>11484</v>
      </c>
      <c r="BE186" s="31" t="s">
        <v>384</v>
      </c>
      <c r="BF186" s="31"/>
      <c r="BG186" s="31" t="s">
        <v>384</v>
      </c>
      <c r="BH186" s="31"/>
      <c r="BI186" s="31"/>
      <c r="BJ186" s="31"/>
      <c r="BK186" s="31"/>
      <c r="BL186" s="31"/>
      <c r="BM186" s="31"/>
      <c r="BN186" s="31"/>
      <c r="BO186" s="31"/>
      <c r="BP186" s="31"/>
    </row>
    <row r="187" spans="1:68" x14ac:dyDescent="0.35">
      <c r="A187" s="25" t="str">
        <f>LEFT(Table1[[#This Row],[Level]],2)&amp;"-"&amp;Table1[[#This Row],[Seq]]</f>
        <v>L3-30</v>
      </c>
      <c r="B187" s="9" t="s">
        <v>354</v>
      </c>
      <c r="C187" s="10">
        <f>IFERROR(IF(AND(Table1[[#This Row],[Level]]=B186,Table1[[#This Row],[Form Name]]=E186),C186,IF(Table1[[#This Row],[Level]]=B186,C186+1,1)),1)</f>
        <v>30</v>
      </c>
      <c r="D187" s="9" t="s">
        <v>373</v>
      </c>
      <c r="E187" s="9" t="s">
        <v>247</v>
      </c>
      <c r="F187" s="9" t="s">
        <v>4</v>
      </c>
      <c r="G187" s="9"/>
      <c r="H187" s="9" t="s">
        <v>20</v>
      </c>
      <c r="I187" s="9" t="s">
        <v>21</v>
      </c>
      <c r="J187" s="9" t="s">
        <v>22</v>
      </c>
      <c r="K187" s="7" t="str">
        <f>IFERROR(VLOOKUP(E187,'Data Owners'!G:H,2,0),VLOOKUP(D187,'Data Owners'!A:D,3,0))</f>
        <v>Julie Ramirez</v>
      </c>
      <c r="L187" s="30" t="str">
        <f t="shared" si="4"/>
        <v/>
      </c>
      <c r="M187" s="30">
        <f t="shared" si="5"/>
        <v>43166</v>
      </c>
      <c r="N187" s="30"/>
      <c r="O187" s="11"/>
      <c r="P187" s="31" t="s">
        <v>384</v>
      </c>
      <c r="Q187" s="31" t="s">
        <v>384</v>
      </c>
      <c r="R187" s="31" t="s">
        <v>384</v>
      </c>
      <c r="S187" s="31" t="s">
        <v>384</v>
      </c>
      <c r="T187" s="31" t="s">
        <v>384</v>
      </c>
      <c r="U187" s="31"/>
      <c r="V187" s="31">
        <v>43166</v>
      </c>
      <c r="W187" s="31" t="s">
        <v>384</v>
      </c>
      <c r="X187" s="31" t="s">
        <v>384</v>
      </c>
      <c r="Y187" s="31" t="s">
        <v>384</v>
      </c>
      <c r="Z187" s="31" t="s">
        <v>384</v>
      </c>
      <c r="AA187" s="31" t="s">
        <v>384</v>
      </c>
      <c r="AB187" s="31" t="s">
        <v>384</v>
      </c>
      <c r="AC187" s="31">
        <v>43124</v>
      </c>
      <c r="AD187" s="31"/>
      <c r="AE187" s="31" t="s">
        <v>384</v>
      </c>
      <c r="AF187" s="31">
        <v>43166</v>
      </c>
      <c r="AG187" s="31">
        <v>43166</v>
      </c>
      <c r="AH187" s="31" t="s">
        <v>384</v>
      </c>
      <c r="AI187" s="31" t="s">
        <v>384</v>
      </c>
      <c r="AJ187" s="31" t="s">
        <v>384</v>
      </c>
      <c r="AK187" s="31" t="s">
        <v>384</v>
      </c>
      <c r="AL187" s="31" t="s">
        <v>384</v>
      </c>
      <c r="AM187" s="31" t="s">
        <v>384</v>
      </c>
      <c r="AN187" s="31" t="s">
        <v>384</v>
      </c>
      <c r="AO187" s="31" t="s">
        <v>384</v>
      </c>
      <c r="AP187" s="31" t="s">
        <v>384</v>
      </c>
      <c r="AQ187" s="31" t="s">
        <v>384</v>
      </c>
      <c r="AR187" s="31" t="s">
        <v>11484</v>
      </c>
      <c r="AS187" s="31" t="s">
        <v>11484</v>
      </c>
      <c r="AT187" s="31" t="s">
        <v>11484</v>
      </c>
      <c r="AU187" s="31" t="s">
        <v>11484</v>
      </c>
      <c r="AV187" s="31" t="s">
        <v>11484</v>
      </c>
      <c r="AW187" s="31" t="s">
        <v>384</v>
      </c>
      <c r="AX187" s="31" t="s">
        <v>11484</v>
      </c>
      <c r="AY187" s="31" t="s">
        <v>11484</v>
      </c>
      <c r="AZ187" s="31" t="s">
        <v>11484</v>
      </c>
      <c r="BA187" s="31" t="s">
        <v>11484</v>
      </c>
      <c r="BB187" s="31" t="s">
        <v>11484</v>
      </c>
      <c r="BC187" s="31" t="s">
        <v>11484</v>
      </c>
      <c r="BD187" s="31" t="s">
        <v>11484</v>
      </c>
      <c r="BE187" s="31" t="s">
        <v>384</v>
      </c>
      <c r="BF187" s="31"/>
      <c r="BG187" s="31" t="s">
        <v>384</v>
      </c>
      <c r="BH187" s="31"/>
      <c r="BI187" s="31"/>
      <c r="BJ187" s="31"/>
      <c r="BK187" s="31"/>
      <c r="BL187" s="31"/>
      <c r="BM187" s="31"/>
      <c r="BN187" s="31"/>
      <c r="BO187" s="31"/>
      <c r="BP187" s="31"/>
    </row>
    <row r="188" spans="1:68" x14ac:dyDescent="0.35">
      <c r="A188" s="25" t="str">
        <f>LEFT(Table1[[#This Row],[Level]],2)&amp;"-"&amp;Table1[[#This Row],[Seq]]</f>
        <v>L3-31</v>
      </c>
      <c r="B188" s="9" t="s">
        <v>354</v>
      </c>
      <c r="C188" s="10">
        <f>IFERROR(IF(AND(Table1[[#This Row],[Level]]=B187,Table1[[#This Row],[Form Name]]=E187),C187,IF(Table1[[#This Row],[Level]]=B187,C187+1,1)),1)</f>
        <v>31</v>
      </c>
      <c r="D188" s="9" t="s">
        <v>373</v>
      </c>
      <c r="E188" s="9" t="s">
        <v>288</v>
      </c>
      <c r="F188" s="9" t="s">
        <v>4</v>
      </c>
      <c r="G188" s="9"/>
      <c r="H188" s="9"/>
      <c r="I188" s="9"/>
      <c r="J188" s="9"/>
      <c r="K188" s="7" t="str">
        <f>IFERROR(VLOOKUP(E188,'Data Owners'!G:H,2,0),VLOOKUP(D188,'Data Owners'!A:D,3,0))</f>
        <v>Julie Ramirez</v>
      </c>
      <c r="L188" s="30" t="str">
        <f t="shared" si="4"/>
        <v>N/A</v>
      </c>
      <c r="M188" s="30" t="str">
        <f t="shared" si="5"/>
        <v>N/A</v>
      </c>
      <c r="N188" s="30"/>
      <c r="O188" s="11"/>
      <c r="P188" s="31" t="s">
        <v>384</v>
      </c>
      <c r="Q188" s="31" t="s">
        <v>384</v>
      </c>
      <c r="R188" s="31" t="s">
        <v>384</v>
      </c>
      <c r="S188" s="31" t="s">
        <v>384</v>
      </c>
      <c r="T188" s="31" t="s">
        <v>384</v>
      </c>
      <c r="U188" s="31" t="s">
        <v>384</v>
      </c>
      <c r="V188" s="31" t="s">
        <v>384</v>
      </c>
      <c r="W188" s="31" t="s">
        <v>384</v>
      </c>
      <c r="X188" s="31" t="s">
        <v>384</v>
      </c>
      <c r="Y188" s="31" t="s">
        <v>384</v>
      </c>
      <c r="Z188" s="31" t="s">
        <v>384</v>
      </c>
      <c r="AA188" s="31" t="s">
        <v>384</v>
      </c>
      <c r="AB188" s="31" t="s">
        <v>384</v>
      </c>
      <c r="AC188" s="31" t="s">
        <v>384</v>
      </c>
      <c r="AD188" s="31" t="s">
        <v>384</v>
      </c>
      <c r="AE188" s="31" t="s">
        <v>384</v>
      </c>
      <c r="AF188" s="31" t="s">
        <v>384</v>
      </c>
      <c r="AG188" s="31" t="s">
        <v>384</v>
      </c>
      <c r="AH188" s="31" t="s">
        <v>384</v>
      </c>
      <c r="AI188" s="31" t="s">
        <v>384</v>
      </c>
      <c r="AJ188" s="31" t="s">
        <v>384</v>
      </c>
      <c r="AK188" s="31" t="s">
        <v>384</v>
      </c>
      <c r="AL188" s="31" t="s">
        <v>384</v>
      </c>
      <c r="AM188" s="31" t="s">
        <v>384</v>
      </c>
      <c r="AN188" s="31" t="s">
        <v>384</v>
      </c>
      <c r="AO188" s="31" t="s">
        <v>384</v>
      </c>
      <c r="AP188" s="31" t="s">
        <v>384</v>
      </c>
      <c r="AQ188" s="31" t="s">
        <v>384</v>
      </c>
      <c r="AR188" s="31" t="s">
        <v>384</v>
      </c>
      <c r="AS188" s="31" t="s">
        <v>384</v>
      </c>
      <c r="AT188" s="31" t="s">
        <v>384</v>
      </c>
      <c r="AU188" s="31" t="s">
        <v>384</v>
      </c>
      <c r="AV188" s="31" t="s">
        <v>384</v>
      </c>
      <c r="AW188" s="31" t="s">
        <v>384</v>
      </c>
      <c r="AX188" s="31" t="s">
        <v>384</v>
      </c>
      <c r="AY188" s="31" t="s">
        <v>384</v>
      </c>
      <c r="AZ188" s="31" t="s">
        <v>384</v>
      </c>
      <c r="BA188" s="31" t="s">
        <v>384</v>
      </c>
      <c r="BB188" s="31" t="s">
        <v>384</v>
      </c>
      <c r="BC188" s="31" t="s">
        <v>384</v>
      </c>
      <c r="BD188" s="31" t="s">
        <v>384</v>
      </c>
      <c r="BE188" s="31" t="s">
        <v>384</v>
      </c>
      <c r="BF188" s="31" t="s">
        <v>384</v>
      </c>
      <c r="BG188" s="31" t="s">
        <v>384</v>
      </c>
      <c r="BH188" s="31" t="s">
        <v>384</v>
      </c>
      <c r="BI188" s="31" t="s">
        <v>384</v>
      </c>
      <c r="BJ188" s="31" t="s">
        <v>384</v>
      </c>
      <c r="BK188" s="31" t="s">
        <v>384</v>
      </c>
      <c r="BL188" s="31" t="s">
        <v>384</v>
      </c>
      <c r="BM188" s="31" t="s">
        <v>384</v>
      </c>
      <c r="BN188" s="31" t="s">
        <v>384</v>
      </c>
      <c r="BO188" s="31" t="s">
        <v>384</v>
      </c>
      <c r="BP188" s="31" t="s">
        <v>384</v>
      </c>
    </row>
    <row r="189" spans="1:68" x14ac:dyDescent="0.35">
      <c r="A189" s="25" t="str">
        <f>LEFT(Table1[[#This Row],[Level]],2)&amp;"-"&amp;Table1[[#This Row],[Seq]]</f>
        <v>L3-32</v>
      </c>
      <c r="B189" s="9" t="s">
        <v>354</v>
      </c>
      <c r="C189" s="10">
        <f>IFERROR(IF(AND(Table1[[#This Row],[Level]]=B188,Table1[[#This Row],[Form Name]]=E188),C188,IF(Table1[[#This Row],[Level]]=B188,C188+1,1)),1)</f>
        <v>32</v>
      </c>
      <c r="D189" s="9" t="s">
        <v>156</v>
      </c>
      <c r="E189" s="9" t="s">
        <v>290</v>
      </c>
      <c r="F189" s="9" t="s">
        <v>4</v>
      </c>
      <c r="G189" s="9"/>
      <c r="H189" s="9"/>
      <c r="I189" s="9"/>
      <c r="J189" s="9"/>
      <c r="K189" s="7" t="str">
        <f>IFERROR(VLOOKUP(E189,'Data Owners'!G:H,2,0),VLOOKUP(D189,'Data Owners'!A:D,3,0))</f>
        <v>Melinda Beuf</v>
      </c>
      <c r="L189" s="30" t="str">
        <f t="shared" si="4"/>
        <v/>
      </c>
      <c r="M189" s="30" t="str">
        <f t="shared" si="5"/>
        <v>N/A</v>
      </c>
      <c r="N189" s="30"/>
      <c r="O189" s="11"/>
      <c r="P189" s="31" t="s">
        <v>384</v>
      </c>
      <c r="Q189" s="31" t="s">
        <v>384</v>
      </c>
      <c r="R189" s="31" t="s">
        <v>384</v>
      </c>
      <c r="S189" s="31" t="s">
        <v>384</v>
      </c>
      <c r="T189" s="31" t="s">
        <v>384</v>
      </c>
      <c r="U189" s="31"/>
      <c r="V189" s="31">
        <v>43301</v>
      </c>
      <c r="W189" s="31">
        <v>43253</v>
      </c>
      <c r="X189" s="31" t="s">
        <v>384</v>
      </c>
      <c r="Y189" s="31" t="s">
        <v>384</v>
      </c>
      <c r="Z189" s="31" t="s">
        <v>384</v>
      </c>
      <c r="AA189" s="31" t="s">
        <v>384</v>
      </c>
      <c r="AB189" s="31" t="s">
        <v>384</v>
      </c>
      <c r="AC189" s="31"/>
      <c r="AD189" s="31"/>
      <c r="AE189" s="31" t="s">
        <v>384</v>
      </c>
      <c r="AF189" s="31" t="s">
        <v>384</v>
      </c>
      <c r="AG189" s="31" t="s">
        <v>384</v>
      </c>
      <c r="AH189" s="31" t="s">
        <v>384</v>
      </c>
      <c r="AI189" s="31" t="s">
        <v>384</v>
      </c>
      <c r="AJ189" s="31" t="s">
        <v>384</v>
      </c>
      <c r="AK189" s="31" t="s">
        <v>384</v>
      </c>
      <c r="AL189" s="31" t="s">
        <v>384</v>
      </c>
      <c r="AM189" s="31" t="s">
        <v>384</v>
      </c>
      <c r="AN189" s="31" t="s">
        <v>384</v>
      </c>
      <c r="AO189" s="31" t="s">
        <v>384</v>
      </c>
      <c r="AP189" s="31" t="s">
        <v>384</v>
      </c>
      <c r="AQ189" s="31" t="s">
        <v>384</v>
      </c>
      <c r="AR189" s="31" t="s">
        <v>11484</v>
      </c>
      <c r="AS189" s="31" t="s">
        <v>11484</v>
      </c>
      <c r="AT189" s="31" t="s">
        <v>11484</v>
      </c>
      <c r="AU189" s="31" t="s">
        <v>11484</v>
      </c>
      <c r="AV189" s="31" t="s">
        <v>11484</v>
      </c>
      <c r="AW189" s="31" t="s">
        <v>384</v>
      </c>
      <c r="AX189" s="31" t="s">
        <v>11484</v>
      </c>
      <c r="AY189" s="31" t="s">
        <v>11484</v>
      </c>
      <c r="AZ189" s="31" t="s">
        <v>11484</v>
      </c>
      <c r="BA189" s="31" t="s">
        <v>11484</v>
      </c>
      <c r="BB189" s="31" t="s">
        <v>11484</v>
      </c>
      <c r="BC189" s="31" t="s">
        <v>11484</v>
      </c>
      <c r="BD189" s="31" t="s">
        <v>11484</v>
      </c>
      <c r="BE189" s="31" t="s">
        <v>384</v>
      </c>
      <c r="BF189" s="31"/>
      <c r="BG189" s="31" t="s">
        <v>384</v>
      </c>
      <c r="BH189" s="31" t="s">
        <v>11703</v>
      </c>
      <c r="BI189" s="31" t="s">
        <v>11703</v>
      </c>
      <c r="BJ189" s="31" t="s">
        <v>11703</v>
      </c>
      <c r="BK189" s="31" t="s">
        <v>11703</v>
      </c>
      <c r="BL189" s="31" t="s">
        <v>11703</v>
      </c>
      <c r="BM189" s="31"/>
      <c r="BN189" s="31"/>
      <c r="BO189" s="31"/>
      <c r="BP189" s="31"/>
    </row>
    <row r="190" spans="1:68" x14ac:dyDescent="0.35">
      <c r="A190" s="25" t="str">
        <f>LEFT(Table1[[#This Row],[Level]],2)&amp;"-"&amp;Table1[[#This Row],[Seq]]</f>
        <v>L3-33</v>
      </c>
      <c r="B190" s="9" t="s">
        <v>354</v>
      </c>
      <c r="C190" s="10">
        <f>IFERROR(IF(AND(Table1[[#This Row],[Level]]=B189,Table1[[#This Row],[Form Name]]=E189),C189,IF(Table1[[#This Row],[Level]]=B189,C189+1,1)),1)</f>
        <v>33</v>
      </c>
      <c r="D190" s="9" t="s">
        <v>156</v>
      </c>
      <c r="E190" s="9" t="s">
        <v>297</v>
      </c>
      <c r="F190" s="9" t="s">
        <v>4</v>
      </c>
      <c r="G190" s="9"/>
      <c r="H190" s="9"/>
      <c r="I190" s="9"/>
      <c r="J190" s="9"/>
      <c r="K190" s="7" t="str">
        <f>IFERROR(VLOOKUP(E190,'Data Owners'!G:H,2,0),VLOOKUP(D190,'Data Owners'!A:D,3,0))</f>
        <v>Melinda Beuf</v>
      </c>
      <c r="L190" s="30" t="str">
        <f t="shared" si="4"/>
        <v/>
      </c>
      <c r="M190" s="30" t="str">
        <f t="shared" si="5"/>
        <v>N/A</v>
      </c>
      <c r="N190" s="30"/>
      <c r="O190" s="11"/>
      <c r="P190" s="31" t="s">
        <v>384</v>
      </c>
      <c r="Q190" s="31" t="s">
        <v>384</v>
      </c>
      <c r="R190" s="31" t="s">
        <v>384</v>
      </c>
      <c r="S190" s="31" t="s">
        <v>384</v>
      </c>
      <c r="T190" s="31" t="s">
        <v>384</v>
      </c>
      <c r="U190" s="31" t="s">
        <v>384</v>
      </c>
      <c r="V190" s="31" t="s">
        <v>384</v>
      </c>
      <c r="W190" s="31">
        <v>43253</v>
      </c>
      <c r="X190" s="31" t="s">
        <v>384</v>
      </c>
      <c r="Y190" s="31" t="s">
        <v>384</v>
      </c>
      <c r="Z190" s="31" t="s">
        <v>384</v>
      </c>
      <c r="AA190" s="31" t="s">
        <v>384</v>
      </c>
      <c r="AB190" s="31" t="s">
        <v>384</v>
      </c>
      <c r="AC190" s="31"/>
      <c r="AD190" s="31"/>
      <c r="AE190" s="31" t="s">
        <v>384</v>
      </c>
      <c r="AF190" s="31" t="s">
        <v>384</v>
      </c>
      <c r="AG190" s="31" t="s">
        <v>384</v>
      </c>
      <c r="AH190" s="31" t="s">
        <v>384</v>
      </c>
      <c r="AI190" s="31" t="s">
        <v>384</v>
      </c>
      <c r="AJ190" s="31" t="s">
        <v>384</v>
      </c>
      <c r="AK190" s="31" t="s">
        <v>384</v>
      </c>
      <c r="AL190" s="31" t="s">
        <v>384</v>
      </c>
      <c r="AM190" s="31" t="s">
        <v>384</v>
      </c>
      <c r="AN190" s="31" t="s">
        <v>384</v>
      </c>
      <c r="AO190" s="31" t="s">
        <v>384</v>
      </c>
      <c r="AP190" s="31" t="s">
        <v>384</v>
      </c>
      <c r="AQ190" s="31" t="s">
        <v>384</v>
      </c>
      <c r="AR190" s="31" t="s">
        <v>11484</v>
      </c>
      <c r="AS190" s="31" t="s">
        <v>11484</v>
      </c>
      <c r="AT190" s="31" t="s">
        <v>11484</v>
      </c>
      <c r="AU190" s="31" t="s">
        <v>11484</v>
      </c>
      <c r="AV190" s="31" t="s">
        <v>11484</v>
      </c>
      <c r="AW190" s="31" t="s">
        <v>384</v>
      </c>
      <c r="AX190" s="31" t="s">
        <v>11484</v>
      </c>
      <c r="AY190" s="31" t="s">
        <v>11484</v>
      </c>
      <c r="AZ190" s="31" t="s">
        <v>11484</v>
      </c>
      <c r="BA190" s="31" t="s">
        <v>11484</v>
      </c>
      <c r="BB190" s="31" t="s">
        <v>11484</v>
      </c>
      <c r="BC190" s="31" t="s">
        <v>11484</v>
      </c>
      <c r="BD190" s="31" t="s">
        <v>11484</v>
      </c>
      <c r="BE190" s="31" t="s">
        <v>384</v>
      </c>
      <c r="BF190" s="31"/>
      <c r="BG190" s="31" t="s">
        <v>384</v>
      </c>
      <c r="BH190" s="31" t="s">
        <v>11703</v>
      </c>
      <c r="BI190" s="31" t="s">
        <v>11703</v>
      </c>
      <c r="BJ190" s="31" t="s">
        <v>11703</v>
      </c>
      <c r="BK190" s="31" t="s">
        <v>11703</v>
      </c>
      <c r="BL190" s="31" t="s">
        <v>11703</v>
      </c>
      <c r="BM190" s="31"/>
      <c r="BN190" s="31"/>
      <c r="BO190" s="31"/>
      <c r="BP190" s="31"/>
    </row>
    <row r="191" spans="1:68" x14ac:dyDescent="0.35">
      <c r="A191" s="25" t="str">
        <f>LEFT(Table1[[#This Row],[Level]],2)&amp;"-"&amp;Table1[[#This Row],[Seq]]</f>
        <v>L3-34</v>
      </c>
      <c r="B191" s="9" t="s">
        <v>354</v>
      </c>
      <c r="C191" s="10">
        <f>IFERROR(IF(AND(Table1[[#This Row],[Level]]=B190,Table1[[#This Row],[Form Name]]=E190),C190,IF(Table1[[#This Row],[Level]]=B190,C190+1,1)),1)</f>
        <v>34</v>
      </c>
      <c r="D191" s="9" t="s">
        <v>375</v>
      </c>
      <c r="E191" s="9" t="s">
        <v>248</v>
      </c>
      <c r="F191" s="9" t="s">
        <v>4</v>
      </c>
      <c r="G191" s="9"/>
      <c r="H191" s="9" t="s">
        <v>20</v>
      </c>
      <c r="I191" s="9" t="s">
        <v>21</v>
      </c>
      <c r="J191" s="9" t="s">
        <v>22</v>
      </c>
      <c r="K191" s="7" t="str">
        <f>IFERROR(VLOOKUP(E191,'Data Owners'!G:H,2,0),VLOOKUP(D191,'Data Owners'!A:D,3,0))</f>
        <v>Brian Hutchins</v>
      </c>
      <c r="L191" s="30" t="str">
        <f t="shared" si="4"/>
        <v/>
      </c>
      <c r="M191" s="30">
        <f t="shared" si="5"/>
        <v>43166</v>
      </c>
      <c r="N191" s="30"/>
      <c r="O191" s="11"/>
      <c r="P191" s="31" t="s">
        <v>384</v>
      </c>
      <c r="Q191" s="31" t="s">
        <v>384</v>
      </c>
      <c r="R191" s="31" t="s">
        <v>384</v>
      </c>
      <c r="S191" s="31" t="s">
        <v>384</v>
      </c>
      <c r="T191" s="31"/>
      <c r="U191" s="31"/>
      <c r="V191" s="31">
        <v>43310</v>
      </c>
      <c r="W191" s="31" t="s">
        <v>384</v>
      </c>
      <c r="X191" s="31" t="s">
        <v>384</v>
      </c>
      <c r="Y191" s="31" t="s">
        <v>384</v>
      </c>
      <c r="Z191" s="31" t="s">
        <v>384</v>
      </c>
      <c r="AA191" s="31" t="s">
        <v>384</v>
      </c>
      <c r="AB191" s="31" t="s">
        <v>384</v>
      </c>
      <c r="AC191" s="31">
        <v>43124</v>
      </c>
      <c r="AD191" s="31"/>
      <c r="AE191" s="31" t="s">
        <v>384</v>
      </c>
      <c r="AF191" s="31">
        <v>43166</v>
      </c>
      <c r="AG191" s="31">
        <v>43166</v>
      </c>
      <c r="AH191" s="31" t="s">
        <v>384</v>
      </c>
      <c r="AI191" s="31">
        <v>43166</v>
      </c>
      <c r="AJ191" s="31">
        <v>43166</v>
      </c>
      <c r="AK191" s="31" t="s">
        <v>384</v>
      </c>
      <c r="AL191" s="31">
        <v>43166</v>
      </c>
      <c r="AM191" s="31">
        <v>43166</v>
      </c>
      <c r="AN191" s="31" t="s">
        <v>384</v>
      </c>
      <c r="AO191" s="31">
        <v>43166</v>
      </c>
      <c r="AP191" s="31" t="s">
        <v>384</v>
      </c>
      <c r="AQ191" s="31">
        <v>43166</v>
      </c>
      <c r="AR191" s="31" t="s">
        <v>11484</v>
      </c>
      <c r="AS191" s="31" t="s">
        <v>11484</v>
      </c>
      <c r="AT191" s="31" t="s">
        <v>11484</v>
      </c>
      <c r="AU191" s="31" t="s">
        <v>11484</v>
      </c>
      <c r="AV191" s="31" t="s">
        <v>11484</v>
      </c>
      <c r="AW191" s="31" t="s">
        <v>384</v>
      </c>
      <c r="AX191" s="31" t="s">
        <v>11484</v>
      </c>
      <c r="AY191" s="31" t="s">
        <v>11484</v>
      </c>
      <c r="AZ191" s="31" t="s">
        <v>11484</v>
      </c>
      <c r="BA191" s="31" t="s">
        <v>11484</v>
      </c>
      <c r="BB191" s="31" t="s">
        <v>11484</v>
      </c>
      <c r="BC191" s="31" t="s">
        <v>11484</v>
      </c>
      <c r="BD191" s="31" t="s">
        <v>11484</v>
      </c>
      <c r="BE191" s="31" t="s">
        <v>384</v>
      </c>
      <c r="BF191" s="31"/>
      <c r="BG191" s="31"/>
      <c r="BH191" s="31"/>
      <c r="BI191" s="31"/>
      <c r="BJ191" s="31"/>
      <c r="BK191" s="31"/>
      <c r="BL191" s="31"/>
      <c r="BM191" s="31"/>
      <c r="BN191" s="31"/>
      <c r="BO191" s="31"/>
      <c r="BP191" s="31"/>
    </row>
    <row r="192" spans="1:68" ht="43.5" x14ac:dyDescent="0.35">
      <c r="A192" s="25" t="str">
        <f>LEFT(Table1[[#This Row],[Level]],2)&amp;"-"&amp;Table1[[#This Row],[Seq]]</f>
        <v>L3-35</v>
      </c>
      <c r="B192" s="9" t="s">
        <v>354</v>
      </c>
      <c r="C192" s="10">
        <f>IFERROR(IF(AND(Table1[[#This Row],[Level]]=B191,Table1[[#This Row],[Form Name]]=E191),C191,IF(Table1[[#This Row],[Level]]=B191,C191+1,1)),1)</f>
        <v>35</v>
      </c>
      <c r="D192" s="9" t="s">
        <v>376</v>
      </c>
      <c r="E192" s="9" t="s">
        <v>249</v>
      </c>
      <c r="F192" s="9" t="s">
        <v>2632</v>
      </c>
      <c r="G192" s="9"/>
      <c r="H192" s="9" t="s">
        <v>20</v>
      </c>
      <c r="I192" s="9" t="s">
        <v>21</v>
      </c>
      <c r="J192" s="9" t="s">
        <v>22</v>
      </c>
      <c r="K192" s="7" t="str">
        <f>IFERROR(VLOOKUP(E192,'Data Owners'!G:H,2,0),VLOOKUP(D192,'Data Owners'!A:D,3,0))</f>
        <v>Jackie Soechting</v>
      </c>
      <c r="L192" s="30" t="str">
        <f t="shared" si="4"/>
        <v/>
      </c>
      <c r="M192" s="30">
        <f t="shared" si="5"/>
        <v>43537</v>
      </c>
      <c r="N192" s="30"/>
      <c r="O192" s="11" t="s">
        <v>10119</v>
      </c>
      <c r="P192" s="31" t="s">
        <v>384</v>
      </c>
      <c r="Q192" s="31" t="s">
        <v>384</v>
      </c>
      <c r="R192" s="31" t="s">
        <v>384</v>
      </c>
      <c r="S192" s="31" t="s">
        <v>384</v>
      </c>
      <c r="T192" s="31"/>
      <c r="U192" s="31"/>
      <c r="V192" s="31">
        <v>43310</v>
      </c>
      <c r="W192" s="31" t="s">
        <v>384</v>
      </c>
      <c r="X192" s="31">
        <v>43300</v>
      </c>
      <c r="Y192" s="31" t="s">
        <v>384</v>
      </c>
      <c r="Z192" s="31" t="s">
        <v>384</v>
      </c>
      <c r="AA192" s="31" t="s">
        <v>384</v>
      </c>
      <c r="AB192" s="31" t="s">
        <v>384</v>
      </c>
      <c r="AC192" s="31"/>
      <c r="AD192" s="31"/>
      <c r="AE192" s="31" t="s">
        <v>384</v>
      </c>
      <c r="AF192" s="146">
        <v>43532</v>
      </c>
      <c r="AG192" s="147">
        <v>43537</v>
      </c>
      <c r="AH192" s="31" t="s">
        <v>384</v>
      </c>
      <c r="AI192" s="31">
        <v>43528</v>
      </c>
      <c r="AJ192" s="31">
        <v>43528</v>
      </c>
      <c r="AK192" s="31" t="s">
        <v>384</v>
      </c>
      <c r="AL192" s="31">
        <v>43528</v>
      </c>
      <c r="AM192" s="31">
        <v>43528</v>
      </c>
      <c r="AN192" s="31" t="s">
        <v>384</v>
      </c>
      <c r="AO192" s="31">
        <v>43528</v>
      </c>
      <c r="AP192" s="31" t="s">
        <v>384</v>
      </c>
      <c r="AQ192" s="31">
        <v>43528</v>
      </c>
      <c r="AR192" s="31" t="s">
        <v>11484</v>
      </c>
      <c r="AS192" s="31" t="s">
        <v>11484</v>
      </c>
      <c r="AT192" s="31" t="s">
        <v>11484</v>
      </c>
      <c r="AU192" s="31" t="s">
        <v>11484</v>
      </c>
      <c r="AV192" s="31" t="s">
        <v>11484</v>
      </c>
      <c r="AW192" s="31" t="s">
        <v>384</v>
      </c>
      <c r="AX192" s="31" t="s">
        <v>11484</v>
      </c>
      <c r="AY192" s="31" t="s">
        <v>11484</v>
      </c>
      <c r="AZ192" s="31" t="s">
        <v>11484</v>
      </c>
      <c r="BA192" s="31" t="s">
        <v>11484</v>
      </c>
      <c r="BB192" s="31" t="s">
        <v>11484</v>
      </c>
      <c r="BC192" s="31" t="s">
        <v>11484</v>
      </c>
      <c r="BD192" s="31" t="s">
        <v>11484</v>
      </c>
      <c r="BE192" s="31" t="s">
        <v>384</v>
      </c>
      <c r="BF192" s="31"/>
      <c r="BG192" s="31"/>
      <c r="BH192" s="31"/>
      <c r="BI192" s="31"/>
      <c r="BJ192" s="31"/>
      <c r="BK192" s="31"/>
      <c r="BL192" s="31"/>
      <c r="BM192" s="31"/>
      <c r="BN192" s="31"/>
      <c r="BO192" s="31"/>
      <c r="BP192" s="31"/>
    </row>
    <row r="193" spans="1:68" x14ac:dyDescent="0.35">
      <c r="A193" s="25" t="str">
        <f>LEFT(Table1[[#This Row],[Level]],2)&amp;"-"&amp;Table1[[#This Row],[Seq]]</f>
        <v>L3-36</v>
      </c>
      <c r="B193" s="9" t="s">
        <v>354</v>
      </c>
      <c r="C193" s="10">
        <f>IFERROR(IF(AND(Table1[[#This Row],[Level]]=B192,Table1[[#This Row],[Form Name]]=E192),C192,IF(Table1[[#This Row],[Level]]=B192,C192+1,1)),1)</f>
        <v>36</v>
      </c>
      <c r="D193" s="9" t="s">
        <v>377</v>
      </c>
      <c r="E193" s="9" t="s">
        <v>250</v>
      </c>
      <c r="F193" s="9" t="s">
        <v>4</v>
      </c>
      <c r="G193" s="9"/>
      <c r="H193" s="9" t="s">
        <v>20</v>
      </c>
      <c r="I193" s="9" t="s">
        <v>21</v>
      </c>
      <c r="J193" s="9" t="s">
        <v>22</v>
      </c>
      <c r="K193" s="7" t="str">
        <f>IFERROR(VLOOKUP(E193,'Data Owners'!G:H,2,0),VLOOKUP(D193,'Data Owners'!A:D,3,0))</f>
        <v>Brian Hutchins</v>
      </c>
      <c r="L193" s="30" t="str">
        <f t="shared" si="4"/>
        <v/>
      </c>
      <c r="M193" s="30">
        <f t="shared" si="5"/>
        <v>43166</v>
      </c>
      <c r="N193" s="30"/>
      <c r="O193" s="11"/>
      <c r="P193" s="31" t="s">
        <v>384</v>
      </c>
      <c r="Q193" s="31" t="s">
        <v>384</v>
      </c>
      <c r="R193" s="31" t="s">
        <v>384</v>
      </c>
      <c r="S193" s="31" t="s">
        <v>384</v>
      </c>
      <c r="T193" s="31" t="s">
        <v>384</v>
      </c>
      <c r="U193" s="31"/>
      <c r="V193" s="31">
        <v>43310</v>
      </c>
      <c r="W193" s="31" t="s">
        <v>384</v>
      </c>
      <c r="X193" s="31" t="s">
        <v>384</v>
      </c>
      <c r="Y193" s="31" t="s">
        <v>384</v>
      </c>
      <c r="Z193" s="31" t="s">
        <v>384</v>
      </c>
      <c r="AA193" s="31" t="s">
        <v>384</v>
      </c>
      <c r="AB193" s="31" t="s">
        <v>384</v>
      </c>
      <c r="AC193" s="31">
        <v>43124</v>
      </c>
      <c r="AD193" s="31"/>
      <c r="AE193" s="31" t="s">
        <v>384</v>
      </c>
      <c r="AF193" s="31">
        <v>43166</v>
      </c>
      <c r="AG193" s="31">
        <v>43166</v>
      </c>
      <c r="AH193" s="31" t="s">
        <v>384</v>
      </c>
      <c r="AI193" s="31">
        <v>43166</v>
      </c>
      <c r="AJ193" s="31">
        <v>43166</v>
      </c>
      <c r="AK193" s="31" t="s">
        <v>384</v>
      </c>
      <c r="AL193" s="31">
        <v>43166</v>
      </c>
      <c r="AM193" s="31">
        <v>43166</v>
      </c>
      <c r="AN193" s="31" t="s">
        <v>384</v>
      </c>
      <c r="AO193" s="31">
        <v>43166</v>
      </c>
      <c r="AP193" s="31" t="s">
        <v>384</v>
      </c>
      <c r="AQ193" s="31">
        <v>43166</v>
      </c>
      <c r="AR193" s="31" t="s">
        <v>11484</v>
      </c>
      <c r="AS193" s="31" t="s">
        <v>11484</v>
      </c>
      <c r="AT193" s="31" t="s">
        <v>11484</v>
      </c>
      <c r="AU193" s="31" t="s">
        <v>11484</v>
      </c>
      <c r="AV193" s="31" t="s">
        <v>11484</v>
      </c>
      <c r="AW193" s="31" t="s">
        <v>384</v>
      </c>
      <c r="AX193" s="31" t="s">
        <v>11484</v>
      </c>
      <c r="AY193" s="31" t="s">
        <v>11484</v>
      </c>
      <c r="AZ193" s="31" t="s">
        <v>11484</v>
      </c>
      <c r="BA193" s="31" t="s">
        <v>11484</v>
      </c>
      <c r="BB193" s="31" t="s">
        <v>11484</v>
      </c>
      <c r="BC193" s="31" t="s">
        <v>11484</v>
      </c>
      <c r="BD193" s="31" t="s">
        <v>11484</v>
      </c>
      <c r="BE193" s="31" t="s">
        <v>384</v>
      </c>
      <c r="BF193" s="31"/>
      <c r="BG193" s="31" t="s">
        <v>384</v>
      </c>
      <c r="BH193" s="31"/>
      <c r="BI193" s="31"/>
      <c r="BJ193" s="31"/>
      <c r="BK193" s="31"/>
      <c r="BL193" s="31"/>
      <c r="BM193" s="31"/>
      <c r="BN193" s="31"/>
      <c r="BO193" s="31"/>
      <c r="BP193" s="31"/>
    </row>
    <row r="194" spans="1:68" x14ac:dyDescent="0.35">
      <c r="A194" s="25" t="str">
        <f>LEFT(Table1[[#This Row],[Level]],2)&amp;"-"&amp;Table1[[#This Row],[Seq]]</f>
        <v>L3-37</v>
      </c>
      <c r="B194" s="9" t="s">
        <v>354</v>
      </c>
      <c r="C194" s="10">
        <f>IFERROR(IF(AND(Table1[[#This Row],[Level]]=B193,Table1[[#This Row],[Form Name]]=E193),C193,IF(Table1[[#This Row],[Level]]=B193,C193+1,1)),1)</f>
        <v>37</v>
      </c>
      <c r="D194" s="9" t="s">
        <v>377</v>
      </c>
      <c r="E194" s="9" t="s">
        <v>251</v>
      </c>
      <c r="F194" s="9" t="s">
        <v>4</v>
      </c>
      <c r="G194" s="9"/>
      <c r="H194" s="9" t="s">
        <v>20</v>
      </c>
      <c r="I194" s="9" t="s">
        <v>21</v>
      </c>
      <c r="J194" s="9" t="s">
        <v>22</v>
      </c>
      <c r="K194" s="7" t="str">
        <f>IFERROR(VLOOKUP(E194,'Data Owners'!G:H,2,0),VLOOKUP(D194,'Data Owners'!A:D,3,0))</f>
        <v>Brian Hutchins</v>
      </c>
      <c r="L194" s="30" t="str">
        <f t="shared" si="4"/>
        <v/>
      </c>
      <c r="M194" s="30">
        <f t="shared" si="5"/>
        <v>43166</v>
      </c>
      <c r="N194" s="30"/>
      <c r="O194" s="11"/>
      <c r="P194" s="31" t="s">
        <v>384</v>
      </c>
      <c r="Q194" s="31" t="s">
        <v>384</v>
      </c>
      <c r="R194" s="31" t="s">
        <v>384</v>
      </c>
      <c r="S194" s="31" t="s">
        <v>384</v>
      </c>
      <c r="T194" s="31" t="s">
        <v>384</v>
      </c>
      <c r="U194" s="31"/>
      <c r="V194" s="31">
        <v>43310</v>
      </c>
      <c r="W194" s="31" t="s">
        <v>384</v>
      </c>
      <c r="X194" s="31" t="s">
        <v>384</v>
      </c>
      <c r="Y194" s="31" t="s">
        <v>384</v>
      </c>
      <c r="Z194" s="31" t="s">
        <v>384</v>
      </c>
      <c r="AA194" s="31" t="s">
        <v>384</v>
      </c>
      <c r="AB194" s="31" t="s">
        <v>384</v>
      </c>
      <c r="AC194" s="31">
        <v>43124</v>
      </c>
      <c r="AD194" s="31"/>
      <c r="AE194" s="31" t="s">
        <v>384</v>
      </c>
      <c r="AF194" s="31">
        <v>43166</v>
      </c>
      <c r="AG194" s="31">
        <v>43166</v>
      </c>
      <c r="AH194" s="31" t="s">
        <v>384</v>
      </c>
      <c r="AI194" s="31">
        <v>43166</v>
      </c>
      <c r="AJ194" s="31">
        <v>43166</v>
      </c>
      <c r="AK194" s="31" t="s">
        <v>384</v>
      </c>
      <c r="AL194" s="31">
        <v>43166</v>
      </c>
      <c r="AM194" s="31">
        <v>43166</v>
      </c>
      <c r="AN194" s="31" t="s">
        <v>384</v>
      </c>
      <c r="AO194" s="31">
        <v>43166</v>
      </c>
      <c r="AP194" s="31" t="s">
        <v>384</v>
      </c>
      <c r="AQ194" s="31">
        <v>43166</v>
      </c>
      <c r="AR194" s="31" t="s">
        <v>11484</v>
      </c>
      <c r="AS194" s="31" t="s">
        <v>11484</v>
      </c>
      <c r="AT194" s="31" t="s">
        <v>11484</v>
      </c>
      <c r="AU194" s="31" t="s">
        <v>11484</v>
      </c>
      <c r="AV194" s="31" t="s">
        <v>11484</v>
      </c>
      <c r="AW194" s="31" t="s">
        <v>384</v>
      </c>
      <c r="AX194" s="31" t="s">
        <v>11484</v>
      </c>
      <c r="AY194" s="31" t="s">
        <v>11484</v>
      </c>
      <c r="AZ194" s="31" t="s">
        <v>11484</v>
      </c>
      <c r="BA194" s="31" t="s">
        <v>11484</v>
      </c>
      <c r="BB194" s="31" t="s">
        <v>11484</v>
      </c>
      <c r="BC194" s="31" t="s">
        <v>11484</v>
      </c>
      <c r="BD194" s="31" t="s">
        <v>11484</v>
      </c>
      <c r="BE194" s="31" t="s">
        <v>384</v>
      </c>
      <c r="BF194" s="31"/>
      <c r="BG194" s="31" t="s">
        <v>384</v>
      </c>
      <c r="BH194" s="31"/>
      <c r="BI194" s="31"/>
      <c r="BJ194" s="31"/>
      <c r="BK194" s="31"/>
      <c r="BL194" s="31"/>
      <c r="BM194" s="31"/>
      <c r="BN194" s="31"/>
      <c r="BO194" s="31"/>
      <c r="BP194" s="31"/>
    </row>
    <row r="195" spans="1:68" x14ac:dyDescent="0.35">
      <c r="A195" s="25" t="str">
        <f>LEFT(Table1[[#This Row],[Level]],2)&amp;"-"&amp;Table1[[#This Row],[Seq]]</f>
        <v>L3-38</v>
      </c>
      <c r="B195" s="9" t="s">
        <v>354</v>
      </c>
      <c r="C195" s="10">
        <f>IFERROR(IF(AND(Table1[[#This Row],[Level]]=B194,Table1[[#This Row],[Form Name]]=E194),C194,IF(Table1[[#This Row],[Level]]=B194,C194+1,1)),1)</f>
        <v>38</v>
      </c>
      <c r="D195" s="9" t="s">
        <v>377</v>
      </c>
      <c r="E195" s="9" t="s">
        <v>252</v>
      </c>
      <c r="F195" s="9" t="s">
        <v>4</v>
      </c>
      <c r="G195" s="9"/>
      <c r="H195" s="9" t="s">
        <v>20</v>
      </c>
      <c r="I195" s="9" t="s">
        <v>21</v>
      </c>
      <c r="J195" s="9" t="s">
        <v>22</v>
      </c>
      <c r="K195" s="7" t="str">
        <f>IFERROR(VLOOKUP(E195,'Data Owners'!G:H,2,0),VLOOKUP(D195,'Data Owners'!A:D,3,0))</f>
        <v>Brian Hutchins</v>
      </c>
      <c r="L195" s="30" t="str">
        <f t="shared" si="4"/>
        <v/>
      </c>
      <c r="M195" s="30">
        <f t="shared" ref="M195:M256" si="7">IF(OR(AE195="Need Info",AF195="Need Info",AG195="Need Info",AH195="Need Info",AI195="Need Info",AJ195="Need Info",AK195="Need Info",AL195="Need Info",AM195="Need Info",AN195="Need Info",AO195="Need Info",AP195="Need Info",AQ195="Need Info"),"Need Info",IF(OR(AE195="",AF195="",AG195="",AH195="",AI195="",AJ195="",AK195="",AL195="",AM195="",AN195="",AO195="",AP195="",AQ195=""),"",IF(AND(AE195="N/A",AF195="N/A",AG195="N/A",AH195="N/A",AI195="N/A",AJ195="N/A",AK195="N/A",AL195="N/A",AM195="N/A",AN195="N/A",AO195="N/A",AP195="N/A",AQ195="N/A"),"N/A",IF(MAX(AE195:AQ195)=0,"",MAX(AE195:AQ195)))))</f>
        <v>43166</v>
      </c>
      <c r="N195" s="30"/>
      <c r="O195" s="11"/>
      <c r="P195" s="31" t="s">
        <v>384</v>
      </c>
      <c r="Q195" s="31" t="s">
        <v>384</v>
      </c>
      <c r="R195" s="31" t="s">
        <v>384</v>
      </c>
      <c r="S195" s="31" t="s">
        <v>384</v>
      </c>
      <c r="T195" s="31" t="s">
        <v>384</v>
      </c>
      <c r="U195" s="31"/>
      <c r="V195" s="31">
        <v>43310</v>
      </c>
      <c r="W195" s="31" t="s">
        <v>384</v>
      </c>
      <c r="X195" s="31" t="s">
        <v>384</v>
      </c>
      <c r="Y195" s="31" t="s">
        <v>384</v>
      </c>
      <c r="Z195" s="31" t="s">
        <v>384</v>
      </c>
      <c r="AA195" s="31" t="s">
        <v>384</v>
      </c>
      <c r="AB195" s="31" t="s">
        <v>384</v>
      </c>
      <c r="AC195" s="31">
        <v>43124</v>
      </c>
      <c r="AD195" s="31"/>
      <c r="AE195" s="31" t="s">
        <v>384</v>
      </c>
      <c r="AF195" s="31">
        <v>43166</v>
      </c>
      <c r="AG195" s="31">
        <v>43166</v>
      </c>
      <c r="AH195" s="31" t="s">
        <v>384</v>
      </c>
      <c r="AI195" s="31">
        <v>43166</v>
      </c>
      <c r="AJ195" s="31">
        <v>43166</v>
      </c>
      <c r="AK195" s="31" t="s">
        <v>384</v>
      </c>
      <c r="AL195" s="31">
        <v>43166</v>
      </c>
      <c r="AM195" s="31">
        <v>43166</v>
      </c>
      <c r="AN195" s="31" t="s">
        <v>384</v>
      </c>
      <c r="AO195" s="31">
        <v>43166</v>
      </c>
      <c r="AP195" s="31" t="s">
        <v>384</v>
      </c>
      <c r="AQ195" s="31">
        <v>43166</v>
      </c>
      <c r="AR195" s="31" t="s">
        <v>11484</v>
      </c>
      <c r="AS195" s="31" t="s">
        <v>11484</v>
      </c>
      <c r="AT195" s="31" t="s">
        <v>11484</v>
      </c>
      <c r="AU195" s="31" t="s">
        <v>11484</v>
      </c>
      <c r="AV195" s="31" t="s">
        <v>11484</v>
      </c>
      <c r="AW195" s="31" t="s">
        <v>384</v>
      </c>
      <c r="AX195" s="31" t="s">
        <v>11484</v>
      </c>
      <c r="AY195" s="31" t="s">
        <v>11484</v>
      </c>
      <c r="AZ195" s="31" t="s">
        <v>11484</v>
      </c>
      <c r="BA195" s="31" t="s">
        <v>11484</v>
      </c>
      <c r="BB195" s="31" t="s">
        <v>11484</v>
      </c>
      <c r="BC195" s="31" t="s">
        <v>11484</v>
      </c>
      <c r="BD195" s="31" t="s">
        <v>11484</v>
      </c>
      <c r="BE195" s="31" t="s">
        <v>384</v>
      </c>
      <c r="BF195" s="31"/>
      <c r="BG195" s="31" t="s">
        <v>384</v>
      </c>
      <c r="BH195" s="31"/>
      <c r="BI195" s="31"/>
      <c r="BJ195" s="31"/>
      <c r="BK195" s="31"/>
      <c r="BL195" s="31"/>
      <c r="BM195" s="31"/>
      <c r="BN195" s="31"/>
      <c r="BO195" s="31"/>
      <c r="BP195" s="31"/>
    </row>
    <row r="196" spans="1:68" x14ac:dyDescent="0.35">
      <c r="A196" s="25" t="str">
        <f>LEFT(Table1[[#This Row],[Level]],2)&amp;"-"&amp;Table1[[#This Row],[Seq]]</f>
        <v>L3-39</v>
      </c>
      <c r="B196" s="9" t="s">
        <v>354</v>
      </c>
      <c r="C196" s="10">
        <f>IFERROR(IF(AND(Table1[[#This Row],[Level]]=B195,Table1[[#This Row],[Form Name]]=E195),C195,IF(Table1[[#This Row],[Level]]=B195,C195+1,1)),1)</f>
        <v>39</v>
      </c>
      <c r="D196" s="9" t="s">
        <v>377</v>
      </c>
      <c r="E196" s="9" t="s">
        <v>253</v>
      </c>
      <c r="F196" s="9" t="s">
        <v>4</v>
      </c>
      <c r="G196" s="9"/>
      <c r="H196" s="9" t="s">
        <v>20</v>
      </c>
      <c r="I196" s="9" t="s">
        <v>21</v>
      </c>
      <c r="J196" s="9" t="s">
        <v>22</v>
      </c>
      <c r="K196" s="7" t="str">
        <f>IFERROR(VLOOKUP(E196,'Data Owners'!G:H,2,0),VLOOKUP(D196,'Data Owners'!A:D,3,0))</f>
        <v>Brian Hutchins</v>
      </c>
      <c r="L196" s="30" t="str">
        <f t="shared" ref="L196:L255" si="8">IF(OR(P196="",Q196="",R196="",S196="",T196="",U196="",V196="",W196="",X196="",Y196="",Z196="",AA196="",AB196="",AC196="",AD196=""),"",IF(AND(P196="N/A",Q196="N/A",R196="N/A",S196="N/A",T196="N/A",U196="N/A",V196="N/A",W196="N/A",X196="N/A",Y196="N/A",Z196="N/A",AA196="N/A",AB196="N/A",AC196="N/A",AD196="N/A"),"N/A",IF(MAX(P196:AD196)=0,"",MAX(P196:AD196))))</f>
        <v/>
      </c>
      <c r="M196" s="30">
        <f t="shared" si="7"/>
        <v>43166</v>
      </c>
      <c r="N196" s="30"/>
      <c r="O196" s="11"/>
      <c r="P196" s="31" t="s">
        <v>384</v>
      </c>
      <c r="Q196" s="31" t="s">
        <v>384</v>
      </c>
      <c r="R196" s="31" t="s">
        <v>384</v>
      </c>
      <c r="S196" s="31" t="s">
        <v>384</v>
      </c>
      <c r="T196" s="31" t="s">
        <v>384</v>
      </c>
      <c r="U196" s="31"/>
      <c r="V196" s="31">
        <v>43310</v>
      </c>
      <c r="W196" s="31" t="s">
        <v>384</v>
      </c>
      <c r="X196" s="31" t="s">
        <v>384</v>
      </c>
      <c r="Y196" s="31" t="s">
        <v>384</v>
      </c>
      <c r="Z196" s="31" t="s">
        <v>384</v>
      </c>
      <c r="AA196" s="31" t="s">
        <v>384</v>
      </c>
      <c r="AB196" s="31" t="s">
        <v>384</v>
      </c>
      <c r="AC196" s="31">
        <v>43124</v>
      </c>
      <c r="AD196" s="31"/>
      <c r="AE196" s="31" t="s">
        <v>384</v>
      </c>
      <c r="AF196" s="31">
        <v>43166</v>
      </c>
      <c r="AG196" s="31">
        <v>43166</v>
      </c>
      <c r="AH196" s="31" t="s">
        <v>384</v>
      </c>
      <c r="AI196" s="31">
        <v>43166</v>
      </c>
      <c r="AJ196" s="31">
        <v>43166</v>
      </c>
      <c r="AK196" s="31" t="s">
        <v>384</v>
      </c>
      <c r="AL196" s="31">
        <v>43166</v>
      </c>
      <c r="AM196" s="31">
        <v>43166</v>
      </c>
      <c r="AN196" s="31" t="s">
        <v>384</v>
      </c>
      <c r="AO196" s="31">
        <v>43166</v>
      </c>
      <c r="AP196" s="31" t="s">
        <v>384</v>
      </c>
      <c r="AQ196" s="31">
        <v>43166</v>
      </c>
      <c r="AR196" s="31" t="s">
        <v>11484</v>
      </c>
      <c r="AS196" s="31" t="s">
        <v>11484</v>
      </c>
      <c r="AT196" s="31" t="s">
        <v>11484</v>
      </c>
      <c r="AU196" s="31" t="s">
        <v>11484</v>
      </c>
      <c r="AV196" s="31" t="s">
        <v>11484</v>
      </c>
      <c r="AW196" s="31" t="s">
        <v>384</v>
      </c>
      <c r="AX196" s="31" t="s">
        <v>11484</v>
      </c>
      <c r="AY196" s="31" t="s">
        <v>11484</v>
      </c>
      <c r="AZ196" s="31" t="s">
        <v>11484</v>
      </c>
      <c r="BA196" s="31" t="s">
        <v>11484</v>
      </c>
      <c r="BB196" s="31" t="s">
        <v>11484</v>
      </c>
      <c r="BC196" s="31" t="s">
        <v>11484</v>
      </c>
      <c r="BD196" s="31" t="s">
        <v>11484</v>
      </c>
      <c r="BE196" s="31" t="s">
        <v>384</v>
      </c>
      <c r="BF196" s="31"/>
      <c r="BG196" s="31" t="s">
        <v>384</v>
      </c>
      <c r="BH196" s="31"/>
      <c r="BI196" s="31"/>
      <c r="BJ196" s="31"/>
      <c r="BK196" s="31"/>
      <c r="BL196" s="31"/>
      <c r="BM196" s="31"/>
      <c r="BN196" s="31"/>
      <c r="BO196" s="31"/>
      <c r="BP196" s="31"/>
    </row>
    <row r="197" spans="1:68" x14ac:dyDescent="0.35">
      <c r="A197" s="25" t="str">
        <f>LEFT(Table1[[#This Row],[Level]],2)&amp;"-"&amp;Table1[[#This Row],[Seq]]</f>
        <v>L3-40</v>
      </c>
      <c r="B197" s="9" t="s">
        <v>354</v>
      </c>
      <c r="C197" s="10">
        <f>IFERROR(IF(AND(Table1[[#This Row],[Level]]=B196,Table1[[#This Row],[Form Name]]=E196),C196,IF(Table1[[#This Row],[Level]]=B196,C196+1,1)),1)</f>
        <v>40</v>
      </c>
      <c r="D197" s="9" t="s">
        <v>377</v>
      </c>
      <c r="E197" s="9" t="s">
        <v>254</v>
      </c>
      <c r="F197" s="9" t="s">
        <v>4</v>
      </c>
      <c r="G197" s="9"/>
      <c r="H197" s="9" t="s">
        <v>20</v>
      </c>
      <c r="I197" s="9" t="s">
        <v>21</v>
      </c>
      <c r="J197" s="9" t="s">
        <v>22</v>
      </c>
      <c r="K197" s="7" t="str">
        <f>IFERROR(VLOOKUP(E197,'Data Owners'!G:H,2,0),VLOOKUP(D197,'Data Owners'!A:D,3,0))</f>
        <v>Brian Hutchins</v>
      </c>
      <c r="L197" s="30" t="str">
        <f t="shared" si="8"/>
        <v/>
      </c>
      <c r="M197" s="30">
        <f t="shared" si="7"/>
        <v>43537</v>
      </c>
      <c r="N197" s="30"/>
      <c r="O197" s="11"/>
      <c r="P197" s="31" t="s">
        <v>384</v>
      </c>
      <c r="Q197" s="31" t="s">
        <v>384</v>
      </c>
      <c r="R197" s="31" t="s">
        <v>384</v>
      </c>
      <c r="S197" s="31" t="s">
        <v>384</v>
      </c>
      <c r="T197" s="31" t="s">
        <v>384</v>
      </c>
      <c r="U197" s="31"/>
      <c r="V197" s="31">
        <v>43310</v>
      </c>
      <c r="W197" s="31" t="s">
        <v>384</v>
      </c>
      <c r="X197" s="31" t="s">
        <v>384</v>
      </c>
      <c r="Y197" s="31" t="s">
        <v>384</v>
      </c>
      <c r="Z197" s="31" t="s">
        <v>384</v>
      </c>
      <c r="AA197" s="31" t="s">
        <v>384</v>
      </c>
      <c r="AB197" s="31" t="s">
        <v>384</v>
      </c>
      <c r="AC197" s="31"/>
      <c r="AD197" s="31"/>
      <c r="AE197" s="31" t="s">
        <v>384</v>
      </c>
      <c r="AF197" s="146">
        <v>43166</v>
      </c>
      <c r="AG197" s="147">
        <v>43537</v>
      </c>
      <c r="AH197" s="31" t="s">
        <v>384</v>
      </c>
      <c r="AI197" s="31">
        <v>43166</v>
      </c>
      <c r="AJ197" s="31">
        <v>43166</v>
      </c>
      <c r="AK197" s="31" t="s">
        <v>384</v>
      </c>
      <c r="AL197" s="31">
        <v>43166</v>
      </c>
      <c r="AM197" s="31">
        <v>43166</v>
      </c>
      <c r="AN197" s="31" t="s">
        <v>384</v>
      </c>
      <c r="AO197" s="31">
        <v>43166</v>
      </c>
      <c r="AP197" s="31" t="s">
        <v>384</v>
      </c>
      <c r="AQ197" s="31">
        <v>43166</v>
      </c>
      <c r="AR197" s="31" t="s">
        <v>11484</v>
      </c>
      <c r="AS197" s="31" t="s">
        <v>11484</v>
      </c>
      <c r="AT197" s="31" t="s">
        <v>11484</v>
      </c>
      <c r="AU197" s="31" t="s">
        <v>11484</v>
      </c>
      <c r="AV197" s="31" t="s">
        <v>11484</v>
      </c>
      <c r="AW197" s="31" t="s">
        <v>384</v>
      </c>
      <c r="AX197" s="31" t="s">
        <v>11484</v>
      </c>
      <c r="AY197" s="31" t="s">
        <v>11484</v>
      </c>
      <c r="AZ197" s="31" t="s">
        <v>11484</v>
      </c>
      <c r="BA197" s="31" t="s">
        <v>11484</v>
      </c>
      <c r="BB197" s="31" t="s">
        <v>11484</v>
      </c>
      <c r="BC197" s="31" t="s">
        <v>11484</v>
      </c>
      <c r="BD197" s="31" t="s">
        <v>11484</v>
      </c>
      <c r="BE197" s="31" t="s">
        <v>384</v>
      </c>
      <c r="BF197" s="31"/>
      <c r="BG197" s="31" t="s">
        <v>384</v>
      </c>
      <c r="BH197" s="31"/>
      <c r="BI197" s="31"/>
      <c r="BJ197" s="31"/>
      <c r="BK197" s="31"/>
      <c r="BL197" s="31"/>
      <c r="BM197" s="31"/>
      <c r="BN197" s="31"/>
      <c r="BO197" s="31"/>
      <c r="BP197" s="31"/>
    </row>
    <row r="198" spans="1:68" x14ac:dyDescent="0.35">
      <c r="A198" s="25" t="str">
        <f>LEFT(Table1[[#This Row],[Level]],2)&amp;"-"&amp;Table1[[#This Row],[Seq]]</f>
        <v>L3-41</v>
      </c>
      <c r="B198" s="9" t="s">
        <v>354</v>
      </c>
      <c r="C198" s="10">
        <f>IFERROR(IF(AND(Table1[[#This Row],[Level]]=B197,Table1[[#This Row],[Form Name]]=E197),C197,IF(Table1[[#This Row],[Level]]=B197,C197+1,1)),1)</f>
        <v>41</v>
      </c>
      <c r="D198" s="9" t="s">
        <v>378</v>
      </c>
      <c r="E198" s="9" t="s">
        <v>257</v>
      </c>
      <c r="F198" s="9" t="s">
        <v>4</v>
      </c>
      <c r="G198" s="9"/>
      <c r="H198" s="9" t="s">
        <v>20</v>
      </c>
      <c r="I198" s="9" t="s">
        <v>21</v>
      </c>
      <c r="J198" s="9" t="s">
        <v>22</v>
      </c>
      <c r="K198" s="7" t="str">
        <f>IFERROR(VLOOKUP(E198,'Data Owners'!G:H,2,0),VLOOKUP(D198,'Data Owners'!A:D,3,0))</f>
        <v>Jeff Melvin</v>
      </c>
      <c r="L198" s="30" t="str">
        <f t="shared" si="8"/>
        <v/>
      </c>
      <c r="M198" s="30">
        <f t="shared" si="7"/>
        <v>43166</v>
      </c>
      <c r="N198" s="30"/>
      <c r="O198" s="11"/>
      <c r="P198" s="31" t="s">
        <v>384</v>
      </c>
      <c r="Q198" s="31" t="s">
        <v>384</v>
      </c>
      <c r="R198" s="31" t="s">
        <v>384</v>
      </c>
      <c r="S198" s="31" t="s">
        <v>384</v>
      </c>
      <c r="T198" s="31" t="s">
        <v>384</v>
      </c>
      <c r="U198" s="31"/>
      <c r="V198" s="31">
        <v>43166</v>
      </c>
      <c r="W198" s="31" t="s">
        <v>384</v>
      </c>
      <c r="X198" s="31" t="s">
        <v>384</v>
      </c>
      <c r="Y198" s="31" t="s">
        <v>384</v>
      </c>
      <c r="Z198" s="31" t="s">
        <v>384</v>
      </c>
      <c r="AA198" s="31" t="s">
        <v>384</v>
      </c>
      <c r="AB198" s="31" t="s">
        <v>384</v>
      </c>
      <c r="AC198" s="31">
        <v>43166</v>
      </c>
      <c r="AD198" s="31"/>
      <c r="AE198" s="31" t="s">
        <v>384</v>
      </c>
      <c r="AF198" s="31">
        <v>43166</v>
      </c>
      <c r="AG198" s="31">
        <v>43166</v>
      </c>
      <c r="AH198" s="31" t="s">
        <v>384</v>
      </c>
      <c r="AI198" s="31">
        <v>43166</v>
      </c>
      <c r="AJ198" s="31">
        <v>43166</v>
      </c>
      <c r="AK198" s="31" t="s">
        <v>384</v>
      </c>
      <c r="AL198" s="31">
        <v>43166</v>
      </c>
      <c r="AM198" s="31">
        <v>43166</v>
      </c>
      <c r="AN198" s="31" t="s">
        <v>384</v>
      </c>
      <c r="AO198" s="31">
        <v>43166</v>
      </c>
      <c r="AP198" s="31" t="s">
        <v>384</v>
      </c>
      <c r="AQ198" s="31">
        <v>43166</v>
      </c>
      <c r="AR198" s="31" t="s">
        <v>11484</v>
      </c>
      <c r="AS198" s="31" t="s">
        <v>11484</v>
      </c>
      <c r="AT198" s="31" t="s">
        <v>11484</v>
      </c>
      <c r="AU198" s="31" t="s">
        <v>11484</v>
      </c>
      <c r="AV198" s="31" t="s">
        <v>11484</v>
      </c>
      <c r="AW198" s="31" t="s">
        <v>384</v>
      </c>
      <c r="AX198" s="31" t="s">
        <v>11484</v>
      </c>
      <c r="AY198" s="31" t="s">
        <v>11484</v>
      </c>
      <c r="AZ198" s="31" t="s">
        <v>11484</v>
      </c>
      <c r="BA198" s="31" t="s">
        <v>11484</v>
      </c>
      <c r="BB198" s="31" t="s">
        <v>11484</v>
      </c>
      <c r="BC198" s="31" t="s">
        <v>11484</v>
      </c>
      <c r="BD198" s="31" t="s">
        <v>11484</v>
      </c>
      <c r="BE198" s="31" t="s">
        <v>384</v>
      </c>
      <c r="BF198" s="31"/>
      <c r="BG198" s="31" t="s">
        <v>384</v>
      </c>
      <c r="BH198" s="31"/>
      <c r="BI198" s="31"/>
      <c r="BJ198" s="31"/>
      <c r="BK198" s="31"/>
      <c r="BL198" s="31"/>
      <c r="BM198" s="31"/>
      <c r="BN198" s="31"/>
      <c r="BO198" s="31"/>
      <c r="BP198" s="31"/>
    </row>
    <row r="199" spans="1:68" x14ac:dyDescent="0.35">
      <c r="A199" s="25" t="str">
        <f>LEFT(Table1[[#This Row],[Level]],2)&amp;"-"&amp;Table1[[#This Row],[Seq]]</f>
        <v>L3-42</v>
      </c>
      <c r="B199" s="9" t="s">
        <v>354</v>
      </c>
      <c r="C199" s="10">
        <f>IFERROR(IF(AND(Table1[[#This Row],[Level]]=B198,Table1[[#This Row],[Form Name]]=E198),C198,IF(Table1[[#This Row],[Level]]=B198,C198+1,1)),1)</f>
        <v>42</v>
      </c>
      <c r="D199" s="9" t="s">
        <v>378</v>
      </c>
      <c r="E199" s="9" t="s">
        <v>258</v>
      </c>
      <c r="F199" s="9" t="s">
        <v>4</v>
      </c>
      <c r="G199" s="9"/>
      <c r="H199" s="9" t="s">
        <v>20</v>
      </c>
      <c r="I199" s="9" t="s">
        <v>21</v>
      </c>
      <c r="J199" s="9" t="s">
        <v>22</v>
      </c>
      <c r="K199" s="7" t="str">
        <f>IFERROR(VLOOKUP(E199,'Data Owners'!G:H,2,0),VLOOKUP(D199,'Data Owners'!A:D,3,0))</f>
        <v>Jeff Melvin</v>
      </c>
      <c r="L199" s="30" t="str">
        <f t="shared" si="8"/>
        <v/>
      </c>
      <c r="M199" s="30">
        <f t="shared" si="7"/>
        <v>43531</v>
      </c>
      <c r="N199" s="30"/>
      <c r="O199" s="11"/>
      <c r="P199" s="31" t="s">
        <v>384</v>
      </c>
      <c r="Q199" s="31" t="s">
        <v>384</v>
      </c>
      <c r="R199" s="31" t="s">
        <v>384</v>
      </c>
      <c r="S199" s="31" t="s">
        <v>384</v>
      </c>
      <c r="T199" s="31" t="s">
        <v>384</v>
      </c>
      <c r="U199" s="31"/>
      <c r="V199" s="31">
        <v>43310</v>
      </c>
      <c r="W199" s="31" t="s">
        <v>384</v>
      </c>
      <c r="X199" s="31" t="s">
        <v>384</v>
      </c>
      <c r="Y199" s="31" t="s">
        <v>384</v>
      </c>
      <c r="Z199" s="31" t="s">
        <v>384</v>
      </c>
      <c r="AA199" s="31" t="s">
        <v>384</v>
      </c>
      <c r="AB199" s="31" t="s">
        <v>384</v>
      </c>
      <c r="AC199" s="31">
        <v>43124</v>
      </c>
      <c r="AD199" s="31"/>
      <c r="AE199" s="31" t="s">
        <v>384</v>
      </c>
      <c r="AF199" s="31">
        <v>43531</v>
      </c>
      <c r="AG199" s="31">
        <v>43531</v>
      </c>
      <c r="AH199" s="31" t="s">
        <v>384</v>
      </c>
      <c r="AI199" s="31">
        <v>43166</v>
      </c>
      <c r="AJ199" s="31">
        <v>43166</v>
      </c>
      <c r="AK199" s="31" t="s">
        <v>384</v>
      </c>
      <c r="AL199" s="31">
        <v>43166</v>
      </c>
      <c r="AM199" s="31">
        <v>43166</v>
      </c>
      <c r="AN199" s="31" t="s">
        <v>384</v>
      </c>
      <c r="AO199" s="31">
        <v>43166</v>
      </c>
      <c r="AP199" s="31" t="s">
        <v>384</v>
      </c>
      <c r="AQ199" s="31">
        <v>43166</v>
      </c>
      <c r="AR199" s="31" t="s">
        <v>11484</v>
      </c>
      <c r="AS199" s="31" t="s">
        <v>11484</v>
      </c>
      <c r="AT199" s="31" t="s">
        <v>11484</v>
      </c>
      <c r="AU199" s="31" t="s">
        <v>11484</v>
      </c>
      <c r="AV199" s="31" t="s">
        <v>11484</v>
      </c>
      <c r="AW199" s="31" t="s">
        <v>384</v>
      </c>
      <c r="AX199" s="31" t="s">
        <v>11484</v>
      </c>
      <c r="AY199" s="31" t="s">
        <v>11484</v>
      </c>
      <c r="AZ199" s="31" t="s">
        <v>11484</v>
      </c>
      <c r="BA199" s="31" t="s">
        <v>11484</v>
      </c>
      <c r="BB199" s="31" t="s">
        <v>11484</v>
      </c>
      <c r="BC199" s="31" t="s">
        <v>11484</v>
      </c>
      <c r="BD199" s="31" t="s">
        <v>11484</v>
      </c>
      <c r="BE199" s="31" t="s">
        <v>384</v>
      </c>
      <c r="BF199" s="31"/>
      <c r="BG199" s="31" t="s">
        <v>384</v>
      </c>
      <c r="BH199" s="31"/>
      <c r="BI199" s="31"/>
      <c r="BJ199" s="31"/>
      <c r="BK199" s="31"/>
      <c r="BL199" s="31"/>
      <c r="BM199" s="31"/>
      <c r="BN199" s="31"/>
      <c r="BO199" s="31"/>
      <c r="BP199" s="31"/>
    </row>
    <row r="200" spans="1:68" x14ac:dyDescent="0.35">
      <c r="A200" s="25" t="str">
        <f>LEFT(Table1[[#This Row],[Level]],2)&amp;"-"&amp;Table1[[#This Row],[Seq]]</f>
        <v>L3-43</v>
      </c>
      <c r="B200" s="9" t="s">
        <v>354</v>
      </c>
      <c r="C200" s="10">
        <f>IFERROR(IF(AND(Table1[[#This Row],[Level]]=B199,Table1[[#This Row],[Form Name]]=E199),C199,IF(Table1[[#This Row],[Level]]=B199,C199+1,1)),1)</f>
        <v>43</v>
      </c>
      <c r="D200" s="9" t="s">
        <v>378</v>
      </c>
      <c r="E200" s="9" t="s">
        <v>259</v>
      </c>
      <c r="F200" s="9" t="s">
        <v>4</v>
      </c>
      <c r="G200" s="9"/>
      <c r="H200" s="9" t="s">
        <v>20</v>
      </c>
      <c r="I200" s="9" t="s">
        <v>21</v>
      </c>
      <c r="J200" s="9" t="s">
        <v>22</v>
      </c>
      <c r="K200" s="7" t="str">
        <f>IFERROR(VLOOKUP(E200,'Data Owners'!G:H,2,0),VLOOKUP(D200,'Data Owners'!A:D,3,0))</f>
        <v>Jeff Melvin</v>
      </c>
      <c r="L200" s="30" t="str">
        <f t="shared" si="8"/>
        <v/>
      </c>
      <c r="M200" s="30">
        <f t="shared" si="7"/>
        <v>43166</v>
      </c>
      <c r="N200" s="30"/>
      <c r="O200" s="11"/>
      <c r="P200" s="31" t="s">
        <v>384</v>
      </c>
      <c r="Q200" s="31" t="s">
        <v>384</v>
      </c>
      <c r="R200" s="31" t="s">
        <v>384</v>
      </c>
      <c r="S200" s="31" t="s">
        <v>384</v>
      </c>
      <c r="T200" s="31" t="s">
        <v>384</v>
      </c>
      <c r="U200" s="31"/>
      <c r="V200" s="31">
        <v>43310</v>
      </c>
      <c r="W200" s="31" t="s">
        <v>384</v>
      </c>
      <c r="X200" s="31" t="s">
        <v>384</v>
      </c>
      <c r="Y200" s="31" t="s">
        <v>384</v>
      </c>
      <c r="Z200" s="31" t="s">
        <v>384</v>
      </c>
      <c r="AA200" s="31" t="s">
        <v>384</v>
      </c>
      <c r="AB200" s="31" t="s">
        <v>384</v>
      </c>
      <c r="AC200" s="31">
        <v>43124</v>
      </c>
      <c r="AD200" s="31"/>
      <c r="AE200" s="31" t="s">
        <v>384</v>
      </c>
      <c r="AF200" s="31">
        <v>43166</v>
      </c>
      <c r="AG200" s="31">
        <v>43166</v>
      </c>
      <c r="AH200" s="31" t="s">
        <v>384</v>
      </c>
      <c r="AI200" s="31">
        <v>43166</v>
      </c>
      <c r="AJ200" s="31">
        <v>43166</v>
      </c>
      <c r="AK200" s="31" t="s">
        <v>384</v>
      </c>
      <c r="AL200" s="31">
        <v>43166</v>
      </c>
      <c r="AM200" s="31">
        <v>43166</v>
      </c>
      <c r="AN200" s="31" t="s">
        <v>384</v>
      </c>
      <c r="AO200" s="31">
        <v>43166</v>
      </c>
      <c r="AP200" s="31" t="s">
        <v>384</v>
      </c>
      <c r="AQ200" s="31">
        <v>43166</v>
      </c>
      <c r="AR200" s="31" t="s">
        <v>11484</v>
      </c>
      <c r="AS200" s="31" t="s">
        <v>11484</v>
      </c>
      <c r="AT200" s="31" t="s">
        <v>11484</v>
      </c>
      <c r="AU200" s="31" t="s">
        <v>11484</v>
      </c>
      <c r="AV200" s="31" t="s">
        <v>11484</v>
      </c>
      <c r="AW200" s="31" t="s">
        <v>384</v>
      </c>
      <c r="AX200" s="31" t="s">
        <v>11484</v>
      </c>
      <c r="AY200" s="31" t="s">
        <v>11484</v>
      </c>
      <c r="AZ200" s="31" t="s">
        <v>11484</v>
      </c>
      <c r="BA200" s="31" t="s">
        <v>11484</v>
      </c>
      <c r="BB200" s="31" t="s">
        <v>11484</v>
      </c>
      <c r="BC200" s="31" t="s">
        <v>11484</v>
      </c>
      <c r="BD200" s="31" t="s">
        <v>11484</v>
      </c>
      <c r="BE200" s="31" t="s">
        <v>384</v>
      </c>
      <c r="BF200" s="31"/>
      <c r="BG200" s="31" t="s">
        <v>384</v>
      </c>
      <c r="BH200" s="31"/>
      <c r="BI200" s="31"/>
      <c r="BJ200" s="31"/>
      <c r="BK200" s="31"/>
      <c r="BL200" s="31"/>
      <c r="BM200" s="31"/>
      <c r="BN200" s="31"/>
      <c r="BO200" s="31"/>
      <c r="BP200" s="31"/>
    </row>
    <row r="201" spans="1:68" x14ac:dyDescent="0.35">
      <c r="A201" s="25" t="str">
        <f>LEFT(Table1[[#This Row],[Level]],2)&amp;"-"&amp;Table1[[#This Row],[Seq]]</f>
        <v>L3-44</v>
      </c>
      <c r="B201" s="9" t="s">
        <v>354</v>
      </c>
      <c r="C201" s="10">
        <f>IFERROR(IF(AND(Table1[[#This Row],[Level]]=B200,Table1[[#This Row],[Form Name]]=E200),C200,IF(Table1[[#This Row],[Level]]=B200,C200+1,1)),1)</f>
        <v>44</v>
      </c>
      <c r="D201" s="9" t="s">
        <v>378</v>
      </c>
      <c r="E201" s="9" t="s">
        <v>260</v>
      </c>
      <c r="F201" s="9" t="s">
        <v>4</v>
      </c>
      <c r="G201" s="9"/>
      <c r="H201" s="9" t="s">
        <v>20</v>
      </c>
      <c r="I201" s="9" t="s">
        <v>21</v>
      </c>
      <c r="J201" s="9" t="s">
        <v>22</v>
      </c>
      <c r="K201" s="7" t="str">
        <f>IFERROR(VLOOKUP(E201,'Data Owners'!G:H,2,0),VLOOKUP(D201,'Data Owners'!A:D,3,0))</f>
        <v>Jeff Melvin</v>
      </c>
      <c r="L201" s="30" t="str">
        <f t="shared" si="8"/>
        <v/>
      </c>
      <c r="M201" s="30">
        <f t="shared" si="7"/>
        <v>43166</v>
      </c>
      <c r="N201" s="30"/>
      <c r="O201" s="11"/>
      <c r="P201" s="31" t="s">
        <v>384</v>
      </c>
      <c r="Q201" s="31" t="s">
        <v>384</v>
      </c>
      <c r="R201" s="31" t="s">
        <v>384</v>
      </c>
      <c r="S201" s="31" t="s">
        <v>384</v>
      </c>
      <c r="T201" s="31" t="s">
        <v>384</v>
      </c>
      <c r="U201" s="31"/>
      <c r="V201" s="31">
        <v>43310</v>
      </c>
      <c r="W201" s="31" t="s">
        <v>384</v>
      </c>
      <c r="X201" s="31" t="s">
        <v>384</v>
      </c>
      <c r="Y201" s="31" t="s">
        <v>384</v>
      </c>
      <c r="Z201" s="31" t="s">
        <v>384</v>
      </c>
      <c r="AA201" s="31" t="s">
        <v>384</v>
      </c>
      <c r="AB201" s="31" t="s">
        <v>384</v>
      </c>
      <c r="AC201" s="31">
        <v>43124</v>
      </c>
      <c r="AD201" s="31"/>
      <c r="AE201" s="31" t="s">
        <v>384</v>
      </c>
      <c r="AF201" s="31">
        <v>43166</v>
      </c>
      <c r="AG201" s="31">
        <v>43166</v>
      </c>
      <c r="AH201" s="31" t="s">
        <v>384</v>
      </c>
      <c r="AI201" s="31">
        <v>43166</v>
      </c>
      <c r="AJ201" s="31">
        <v>43166</v>
      </c>
      <c r="AK201" s="31" t="s">
        <v>384</v>
      </c>
      <c r="AL201" s="31">
        <v>43166</v>
      </c>
      <c r="AM201" s="31">
        <v>43166</v>
      </c>
      <c r="AN201" s="31" t="s">
        <v>384</v>
      </c>
      <c r="AO201" s="31">
        <v>43166</v>
      </c>
      <c r="AP201" s="31" t="s">
        <v>384</v>
      </c>
      <c r="AQ201" s="31">
        <v>43166</v>
      </c>
      <c r="AR201" s="31" t="s">
        <v>11484</v>
      </c>
      <c r="AS201" s="31" t="s">
        <v>11484</v>
      </c>
      <c r="AT201" s="31" t="s">
        <v>11484</v>
      </c>
      <c r="AU201" s="31" t="s">
        <v>11484</v>
      </c>
      <c r="AV201" s="31" t="s">
        <v>11484</v>
      </c>
      <c r="AW201" s="31" t="s">
        <v>384</v>
      </c>
      <c r="AX201" s="31" t="s">
        <v>11484</v>
      </c>
      <c r="AY201" s="31" t="s">
        <v>11484</v>
      </c>
      <c r="AZ201" s="31" t="s">
        <v>11484</v>
      </c>
      <c r="BA201" s="31" t="s">
        <v>11484</v>
      </c>
      <c r="BB201" s="31" t="s">
        <v>11484</v>
      </c>
      <c r="BC201" s="31" t="s">
        <v>11484</v>
      </c>
      <c r="BD201" s="31" t="s">
        <v>11484</v>
      </c>
      <c r="BE201" s="31" t="s">
        <v>384</v>
      </c>
      <c r="BF201" s="31"/>
      <c r="BG201" s="31" t="s">
        <v>384</v>
      </c>
      <c r="BH201" s="31"/>
      <c r="BI201" s="31"/>
      <c r="BJ201" s="31"/>
      <c r="BK201" s="31"/>
      <c r="BL201" s="31"/>
      <c r="BM201" s="31"/>
      <c r="BN201" s="31"/>
      <c r="BO201" s="31"/>
      <c r="BP201" s="31"/>
    </row>
    <row r="202" spans="1:68" x14ac:dyDescent="0.35">
      <c r="A202" s="25" t="str">
        <f>LEFT(Table1[[#This Row],[Level]],2)&amp;"-"&amp;Table1[[#This Row],[Seq]]</f>
        <v>L3-45</v>
      </c>
      <c r="B202" s="9" t="s">
        <v>354</v>
      </c>
      <c r="C202" s="10">
        <f>IFERROR(IF(AND(Table1[[#This Row],[Level]]=B201,Table1[[#This Row],[Form Name]]=E201),C201,IF(Table1[[#This Row],[Level]]=B201,C201+1,1)),1)</f>
        <v>45</v>
      </c>
      <c r="D202" s="9" t="s">
        <v>378</v>
      </c>
      <c r="E202" s="9" t="s">
        <v>261</v>
      </c>
      <c r="F202" s="9" t="s">
        <v>2632</v>
      </c>
      <c r="G202" s="9"/>
      <c r="H202" s="9"/>
      <c r="I202" s="9"/>
      <c r="J202" s="9"/>
      <c r="K202" s="7" t="str">
        <f>IFERROR(VLOOKUP(E202,'Data Owners'!G:H,2,0),VLOOKUP(D202,'Data Owners'!A:D,3,0))</f>
        <v>Jeff Melvin</v>
      </c>
      <c r="L202" s="30">
        <f t="shared" si="8"/>
        <v>43310</v>
      </c>
      <c r="M202" s="30" t="str">
        <f t="shared" si="7"/>
        <v>N/A</v>
      </c>
      <c r="N202" s="30"/>
      <c r="O202" s="11" t="s">
        <v>2144</v>
      </c>
      <c r="P202" s="31" t="s">
        <v>384</v>
      </c>
      <c r="Q202" s="31" t="s">
        <v>384</v>
      </c>
      <c r="R202" s="31" t="s">
        <v>384</v>
      </c>
      <c r="S202" s="31" t="s">
        <v>384</v>
      </c>
      <c r="T202" s="31" t="s">
        <v>384</v>
      </c>
      <c r="U202" s="31">
        <v>43243</v>
      </c>
      <c r="V202" s="31">
        <v>43310</v>
      </c>
      <c r="W202" s="31">
        <v>43243</v>
      </c>
      <c r="X202" s="31" t="s">
        <v>384</v>
      </c>
      <c r="Y202" s="31" t="s">
        <v>384</v>
      </c>
      <c r="Z202" s="31" t="s">
        <v>384</v>
      </c>
      <c r="AA202" s="31" t="s">
        <v>384</v>
      </c>
      <c r="AB202" s="31" t="s">
        <v>384</v>
      </c>
      <c r="AC202" s="31">
        <v>43290</v>
      </c>
      <c r="AD202" s="31">
        <v>43243</v>
      </c>
      <c r="AE202" s="31" t="s">
        <v>384</v>
      </c>
      <c r="AF202" s="31" t="s">
        <v>384</v>
      </c>
      <c r="AG202" s="31" t="s">
        <v>384</v>
      </c>
      <c r="AH202" s="31" t="s">
        <v>384</v>
      </c>
      <c r="AI202" s="31" t="s">
        <v>384</v>
      </c>
      <c r="AJ202" s="31" t="s">
        <v>384</v>
      </c>
      <c r="AK202" s="31" t="s">
        <v>384</v>
      </c>
      <c r="AL202" s="31" t="s">
        <v>384</v>
      </c>
      <c r="AM202" s="31" t="s">
        <v>384</v>
      </c>
      <c r="AN202" s="31" t="s">
        <v>384</v>
      </c>
      <c r="AO202" s="31" t="s">
        <v>384</v>
      </c>
      <c r="AP202" s="31" t="s">
        <v>384</v>
      </c>
      <c r="AQ202" s="31" t="s">
        <v>384</v>
      </c>
      <c r="AR202" s="31" t="s">
        <v>11484</v>
      </c>
      <c r="AS202" s="31" t="s">
        <v>11484</v>
      </c>
      <c r="AT202" s="31" t="s">
        <v>11484</v>
      </c>
      <c r="AU202" s="31" t="s">
        <v>11484</v>
      </c>
      <c r="AV202" s="31" t="s">
        <v>11484</v>
      </c>
      <c r="AW202" s="31" t="s">
        <v>384</v>
      </c>
      <c r="AX202" s="31" t="s">
        <v>11484</v>
      </c>
      <c r="AY202" s="31" t="s">
        <v>11484</v>
      </c>
      <c r="AZ202" s="31" t="s">
        <v>11484</v>
      </c>
      <c r="BA202" s="31" t="s">
        <v>11484</v>
      </c>
      <c r="BB202" s="31" t="s">
        <v>11484</v>
      </c>
      <c r="BC202" s="31" t="s">
        <v>11484</v>
      </c>
      <c r="BD202" s="31" t="s">
        <v>11484</v>
      </c>
      <c r="BE202" s="31" t="s">
        <v>384</v>
      </c>
      <c r="BF202" s="31"/>
      <c r="BG202" s="31" t="s">
        <v>384</v>
      </c>
      <c r="BH202" s="31">
        <v>43437</v>
      </c>
      <c r="BI202" s="31">
        <v>43437</v>
      </c>
      <c r="BJ202" s="31">
        <v>43437</v>
      </c>
      <c r="BK202" s="31">
        <v>43437</v>
      </c>
      <c r="BL202" s="31">
        <v>43437</v>
      </c>
      <c r="BM202" s="31"/>
      <c r="BN202" s="31"/>
      <c r="BO202" s="31"/>
      <c r="BP202" s="31"/>
    </row>
    <row r="203" spans="1:68" x14ac:dyDescent="0.35">
      <c r="A203" s="25" t="str">
        <f>LEFT(Table1[[#This Row],[Level]],2)&amp;"-"&amp;Table1[[#This Row],[Seq]]</f>
        <v>L3-46</v>
      </c>
      <c r="B203" s="9" t="s">
        <v>354</v>
      </c>
      <c r="C203" s="10">
        <f>IFERROR(IF(AND(Table1[[#This Row],[Level]]=B202,Table1[[#This Row],[Form Name]]=E202),C202,IF(Table1[[#This Row],[Level]]=B202,C202+1,1)),1)</f>
        <v>46</v>
      </c>
      <c r="D203" s="9" t="s">
        <v>378</v>
      </c>
      <c r="E203" s="9" t="s">
        <v>298</v>
      </c>
      <c r="F203" s="9" t="s">
        <v>4</v>
      </c>
      <c r="G203" s="9"/>
      <c r="H203" s="9" t="s">
        <v>20</v>
      </c>
      <c r="I203" s="9" t="s">
        <v>21</v>
      </c>
      <c r="J203" s="9" t="s">
        <v>22</v>
      </c>
      <c r="K203" s="7" t="str">
        <f>IFERROR(VLOOKUP(E203,'Data Owners'!G:H,2,0),VLOOKUP(D203,'Data Owners'!A:D,3,0))</f>
        <v>Jeff Melvin</v>
      </c>
      <c r="L203" s="30" t="str">
        <f t="shared" si="8"/>
        <v/>
      </c>
      <c r="M203" s="30">
        <f t="shared" si="7"/>
        <v>43166</v>
      </c>
      <c r="N203" s="30"/>
      <c r="O203" s="11"/>
      <c r="P203" s="31" t="s">
        <v>384</v>
      </c>
      <c r="Q203" s="31" t="s">
        <v>384</v>
      </c>
      <c r="R203" s="31" t="s">
        <v>384</v>
      </c>
      <c r="S203" s="31" t="s">
        <v>384</v>
      </c>
      <c r="T203" s="31" t="s">
        <v>384</v>
      </c>
      <c r="U203" s="31"/>
      <c r="V203" s="31">
        <v>43238</v>
      </c>
      <c r="W203" s="31" t="s">
        <v>384</v>
      </c>
      <c r="X203" s="31" t="s">
        <v>384</v>
      </c>
      <c r="Y203" s="31" t="s">
        <v>384</v>
      </c>
      <c r="Z203" s="31" t="s">
        <v>384</v>
      </c>
      <c r="AA203" s="31" t="s">
        <v>384</v>
      </c>
      <c r="AB203" s="31" t="s">
        <v>384</v>
      </c>
      <c r="AC203" s="31"/>
      <c r="AD203" s="31"/>
      <c r="AE203" s="31" t="s">
        <v>384</v>
      </c>
      <c r="AF203" s="31">
        <v>43166</v>
      </c>
      <c r="AG203" s="31">
        <v>43166</v>
      </c>
      <c r="AH203" s="31" t="s">
        <v>384</v>
      </c>
      <c r="AI203" s="31">
        <v>43166</v>
      </c>
      <c r="AJ203" s="31">
        <v>43166</v>
      </c>
      <c r="AK203" s="31" t="s">
        <v>384</v>
      </c>
      <c r="AL203" s="31">
        <v>43166</v>
      </c>
      <c r="AM203" s="31">
        <v>43166</v>
      </c>
      <c r="AN203" s="31" t="s">
        <v>384</v>
      </c>
      <c r="AO203" s="31">
        <v>43166</v>
      </c>
      <c r="AP203" s="31" t="s">
        <v>384</v>
      </c>
      <c r="AQ203" s="31">
        <v>43166</v>
      </c>
      <c r="AR203" s="31" t="s">
        <v>11484</v>
      </c>
      <c r="AS203" s="31" t="s">
        <v>11484</v>
      </c>
      <c r="AT203" s="31" t="s">
        <v>11484</v>
      </c>
      <c r="AU203" s="31" t="s">
        <v>11484</v>
      </c>
      <c r="AV203" s="31" t="s">
        <v>11484</v>
      </c>
      <c r="AW203" s="31" t="s">
        <v>384</v>
      </c>
      <c r="AX203" s="31" t="s">
        <v>11484</v>
      </c>
      <c r="AY203" s="31" t="s">
        <v>11484</v>
      </c>
      <c r="AZ203" s="31" t="s">
        <v>11484</v>
      </c>
      <c r="BA203" s="31" t="s">
        <v>11484</v>
      </c>
      <c r="BB203" s="31" t="s">
        <v>11484</v>
      </c>
      <c r="BC203" s="31" t="s">
        <v>11484</v>
      </c>
      <c r="BD203" s="31" t="s">
        <v>11484</v>
      </c>
      <c r="BE203" s="31" t="s">
        <v>384</v>
      </c>
      <c r="BF203" s="31"/>
      <c r="BG203" s="31" t="s">
        <v>384</v>
      </c>
      <c r="BH203" s="31"/>
      <c r="BI203" s="31"/>
      <c r="BJ203" s="31"/>
      <c r="BK203" s="31"/>
      <c r="BL203" s="31"/>
      <c r="BM203" s="31"/>
      <c r="BN203" s="31"/>
      <c r="BO203" s="31"/>
      <c r="BP203" s="31"/>
    </row>
    <row r="204" spans="1:68" x14ac:dyDescent="0.35">
      <c r="A204" s="25" t="str">
        <f>LEFT(Table1[[#This Row],[Level]],2)&amp;"-"&amp;Table1[[#This Row],[Seq]]</f>
        <v>L3-47</v>
      </c>
      <c r="B204" s="9" t="s">
        <v>354</v>
      </c>
      <c r="C204" s="10">
        <f>IFERROR(IF(AND(Table1[[#This Row],[Level]]=B203,Table1[[#This Row],[Form Name]]=E203),C203,IF(Table1[[#This Row],[Level]]=B203,C203+1,1)),1)</f>
        <v>47</v>
      </c>
      <c r="D204" s="9" t="s">
        <v>378</v>
      </c>
      <c r="E204" s="9" t="s">
        <v>299</v>
      </c>
      <c r="F204" s="9" t="s">
        <v>4</v>
      </c>
      <c r="G204" s="9"/>
      <c r="H204" s="9"/>
      <c r="I204" s="9"/>
      <c r="J204" s="9"/>
      <c r="K204" s="7" t="str">
        <f>IFERROR(VLOOKUP(E204,'Data Owners'!G:H,2,0),VLOOKUP(D204,'Data Owners'!A:D,3,0))</f>
        <v>Jeff Melvin</v>
      </c>
      <c r="L204" s="30">
        <f t="shared" si="8"/>
        <v>43123</v>
      </c>
      <c r="M204" s="30" t="str">
        <f t="shared" si="7"/>
        <v>N/A</v>
      </c>
      <c r="N204" s="30"/>
      <c r="O204" s="11"/>
      <c r="P204" s="31" t="s">
        <v>384</v>
      </c>
      <c r="Q204" s="31" t="s">
        <v>384</v>
      </c>
      <c r="R204" s="31" t="s">
        <v>384</v>
      </c>
      <c r="S204" s="31" t="s">
        <v>384</v>
      </c>
      <c r="T204" s="31" t="s">
        <v>384</v>
      </c>
      <c r="U204" s="31">
        <v>43123</v>
      </c>
      <c r="V204" s="31" t="s">
        <v>384</v>
      </c>
      <c r="W204" s="31" t="s">
        <v>384</v>
      </c>
      <c r="X204" s="31" t="s">
        <v>384</v>
      </c>
      <c r="Y204" s="31" t="s">
        <v>384</v>
      </c>
      <c r="Z204" s="31" t="s">
        <v>384</v>
      </c>
      <c r="AA204" s="31" t="s">
        <v>384</v>
      </c>
      <c r="AB204" s="31" t="s">
        <v>384</v>
      </c>
      <c r="AC204" s="31">
        <v>43123</v>
      </c>
      <c r="AD204" s="31">
        <v>43123</v>
      </c>
      <c r="AE204" s="31" t="s">
        <v>384</v>
      </c>
      <c r="AF204" s="31" t="s">
        <v>384</v>
      </c>
      <c r="AG204" s="31" t="s">
        <v>384</v>
      </c>
      <c r="AH204" s="31" t="s">
        <v>384</v>
      </c>
      <c r="AI204" s="31" t="s">
        <v>384</v>
      </c>
      <c r="AJ204" s="31" t="s">
        <v>384</v>
      </c>
      <c r="AK204" s="31" t="s">
        <v>384</v>
      </c>
      <c r="AL204" s="31" t="s">
        <v>384</v>
      </c>
      <c r="AM204" s="31" t="s">
        <v>384</v>
      </c>
      <c r="AN204" s="31" t="s">
        <v>384</v>
      </c>
      <c r="AO204" s="31" t="s">
        <v>384</v>
      </c>
      <c r="AP204" s="31" t="s">
        <v>384</v>
      </c>
      <c r="AQ204" s="31" t="s">
        <v>384</v>
      </c>
      <c r="AR204" s="31" t="s">
        <v>384</v>
      </c>
      <c r="AS204" s="31" t="s">
        <v>384</v>
      </c>
      <c r="AT204" s="31" t="s">
        <v>384</v>
      </c>
      <c r="AU204" s="31" t="s">
        <v>384</v>
      </c>
      <c r="AV204" s="31" t="s">
        <v>384</v>
      </c>
      <c r="AW204" s="31" t="s">
        <v>384</v>
      </c>
      <c r="AX204" s="31" t="s">
        <v>384</v>
      </c>
      <c r="AY204" s="31" t="s">
        <v>11484</v>
      </c>
      <c r="AZ204" s="31" t="s">
        <v>11484</v>
      </c>
      <c r="BA204" s="31" t="s">
        <v>11484</v>
      </c>
      <c r="BB204" s="31" t="s">
        <v>11484</v>
      </c>
      <c r="BC204" s="31" t="s">
        <v>11484</v>
      </c>
      <c r="BD204" s="31" t="s">
        <v>11484</v>
      </c>
      <c r="BE204" s="31" t="s">
        <v>384</v>
      </c>
      <c r="BF204" s="31"/>
      <c r="BG204" s="31" t="s">
        <v>384</v>
      </c>
      <c r="BH204" s="31" t="s">
        <v>384</v>
      </c>
      <c r="BI204" s="31" t="s">
        <v>384</v>
      </c>
      <c r="BJ204" s="31" t="s">
        <v>384</v>
      </c>
      <c r="BK204" s="31" t="s">
        <v>384</v>
      </c>
      <c r="BL204" s="31" t="s">
        <v>384</v>
      </c>
      <c r="BM204" s="31"/>
      <c r="BN204" s="31"/>
      <c r="BO204" s="31"/>
      <c r="BP204" s="31"/>
    </row>
    <row r="205" spans="1:68" x14ac:dyDescent="0.35">
      <c r="A205" s="25" t="str">
        <f>LEFT(Table1[[#This Row],[Level]],2)&amp;"-"&amp;Table1[[#This Row],[Seq]]</f>
        <v>L3-48</v>
      </c>
      <c r="B205" s="9" t="s">
        <v>354</v>
      </c>
      <c r="C205" s="10">
        <f>IFERROR(IF(AND(Table1[[#This Row],[Level]]=B204,Table1[[#This Row],[Form Name]]=E204),C204,IF(Table1[[#This Row],[Level]]=B204,C204+1,1)),1)</f>
        <v>48</v>
      </c>
      <c r="D205" s="9" t="s">
        <v>379</v>
      </c>
      <c r="E205" s="9" t="s">
        <v>262</v>
      </c>
      <c r="F205" s="9" t="s">
        <v>2632</v>
      </c>
      <c r="G205" s="9"/>
      <c r="H205" s="9" t="s">
        <v>20</v>
      </c>
      <c r="I205" s="9" t="s">
        <v>21</v>
      </c>
      <c r="J205" s="9" t="s">
        <v>22</v>
      </c>
      <c r="K205" s="7" t="str">
        <f>IFERROR(VLOOKUP(E205,'Data Owners'!G:H,2,0),VLOOKUP(D205,'Data Owners'!A:D,3,0))</f>
        <v>Joe Foley</v>
      </c>
      <c r="L205" s="30" t="str">
        <f t="shared" si="8"/>
        <v/>
      </c>
      <c r="M205" s="30">
        <f t="shared" si="7"/>
        <v>43537</v>
      </c>
      <c r="N205" s="30"/>
      <c r="O205" s="11" t="s">
        <v>9812</v>
      </c>
      <c r="P205" s="31" t="s">
        <v>384</v>
      </c>
      <c r="Q205" s="31" t="s">
        <v>384</v>
      </c>
      <c r="R205" s="31" t="s">
        <v>384</v>
      </c>
      <c r="S205" s="31" t="s">
        <v>384</v>
      </c>
      <c r="T205" s="31">
        <v>43243</v>
      </c>
      <c r="U205" s="31"/>
      <c r="V205" s="31">
        <v>43310</v>
      </c>
      <c r="W205" s="31">
        <v>43243</v>
      </c>
      <c r="X205" s="31">
        <v>43300</v>
      </c>
      <c r="Y205" s="31" t="s">
        <v>384</v>
      </c>
      <c r="Z205" s="31" t="s">
        <v>384</v>
      </c>
      <c r="AA205" s="31" t="s">
        <v>384</v>
      </c>
      <c r="AB205" s="31" t="s">
        <v>384</v>
      </c>
      <c r="AC205" s="31">
        <v>43243</v>
      </c>
      <c r="AD205" s="31">
        <v>43243</v>
      </c>
      <c r="AE205" s="31" t="s">
        <v>384</v>
      </c>
      <c r="AF205" s="146">
        <v>43166</v>
      </c>
      <c r="AG205" s="147">
        <v>43537</v>
      </c>
      <c r="AH205" s="31" t="s">
        <v>384</v>
      </c>
      <c r="AI205" s="31">
        <v>43403</v>
      </c>
      <c r="AJ205" s="31">
        <v>43528</v>
      </c>
      <c r="AK205" s="31" t="s">
        <v>384</v>
      </c>
      <c r="AL205" s="31">
        <v>43403</v>
      </c>
      <c r="AM205" s="31">
        <v>43403</v>
      </c>
      <c r="AN205" s="31" t="s">
        <v>384</v>
      </c>
      <c r="AO205" s="31">
        <v>43528</v>
      </c>
      <c r="AP205" s="31" t="s">
        <v>384</v>
      </c>
      <c r="AQ205" s="31">
        <v>43528</v>
      </c>
      <c r="AR205" s="31" t="s">
        <v>11484</v>
      </c>
      <c r="AS205" s="31" t="s">
        <v>11484</v>
      </c>
      <c r="AT205" s="31" t="s">
        <v>11484</v>
      </c>
      <c r="AU205" s="31" t="s">
        <v>11484</v>
      </c>
      <c r="AV205" s="31" t="s">
        <v>11484</v>
      </c>
      <c r="AW205" s="31" t="s">
        <v>384</v>
      </c>
      <c r="AX205" s="31" t="s">
        <v>11484</v>
      </c>
      <c r="AY205" s="31" t="s">
        <v>11484</v>
      </c>
      <c r="AZ205" s="31" t="s">
        <v>11484</v>
      </c>
      <c r="BA205" s="31" t="s">
        <v>11484</v>
      </c>
      <c r="BB205" s="31" t="s">
        <v>11484</v>
      </c>
      <c r="BC205" s="31" t="s">
        <v>11484</v>
      </c>
      <c r="BD205" s="31" t="s">
        <v>11484</v>
      </c>
      <c r="BE205" s="31" t="s">
        <v>384</v>
      </c>
      <c r="BF205" s="31"/>
      <c r="BG205" s="31">
        <v>43243</v>
      </c>
      <c r="BH205" s="31"/>
      <c r="BI205" s="31"/>
      <c r="BJ205" s="31"/>
      <c r="BK205" s="31"/>
      <c r="BL205" s="31"/>
      <c r="BM205" s="31"/>
      <c r="BN205" s="31"/>
      <c r="BO205" s="31"/>
      <c r="BP205" s="31"/>
    </row>
    <row r="206" spans="1:68" x14ac:dyDescent="0.35">
      <c r="A206" s="25" t="str">
        <f>LEFT(Table1[[#This Row],[Level]],2)&amp;"-"&amp;Table1[[#This Row],[Seq]]</f>
        <v>L3-49</v>
      </c>
      <c r="B206" s="9" t="s">
        <v>354</v>
      </c>
      <c r="C206" s="10">
        <f>IFERROR(IF(AND(Table1[[#This Row],[Level]]=B205,Table1[[#This Row],[Form Name]]=E205),C205,IF(Table1[[#This Row],[Level]]=B205,C205+1,1)),1)</f>
        <v>49</v>
      </c>
      <c r="D206" s="9" t="s">
        <v>379</v>
      </c>
      <c r="E206" s="9" t="s">
        <v>263</v>
      </c>
      <c r="F206" s="9" t="s">
        <v>4</v>
      </c>
      <c r="G206" s="9"/>
      <c r="H206" s="9"/>
      <c r="I206" s="9"/>
      <c r="J206" s="9"/>
      <c r="K206" s="7" t="str">
        <f>IFERROR(VLOOKUP(E206,'Data Owners'!G:H,2,0),VLOOKUP(D206,'Data Owners'!A:D,3,0))</f>
        <v>Joe Foley</v>
      </c>
      <c r="L206" s="30" t="str">
        <f t="shared" si="8"/>
        <v/>
      </c>
      <c r="M206" s="30" t="str">
        <f t="shared" si="7"/>
        <v>N/A</v>
      </c>
      <c r="N206" s="30"/>
      <c r="O206" s="11" t="s">
        <v>12845</v>
      </c>
      <c r="P206" s="31" t="s">
        <v>384</v>
      </c>
      <c r="Q206" s="31" t="s">
        <v>384</v>
      </c>
      <c r="R206" s="31" t="s">
        <v>384</v>
      </c>
      <c r="S206" s="31" t="s">
        <v>384</v>
      </c>
      <c r="T206" s="31" t="s">
        <v>384</v>
      </c>
      <c r="U206" s="31"/>
      <c r="V206" s="31">
        <v>43310</v>
      </c>
      <c r="W206" s="31" t="s">
        <v>384</v>
      </c>
      <c r="X206" s="31" t="s">
        <v>384</v>
      </c>
      <c r="Y206" s="31" t="s">
        <v>384</v>
      </c>
      <c r="Z206" s="31" t="s">
        <v>384</v>
      </c>
      <c r="AA206" s="31" t="s">
        <v>384</v>
      </c>
      <c r="AB206" s="31" t="s">
        <v>384</v>
      </c>
      <c r="AC206" s="31">
        <v>43124</v>
      </c>
      <c r="AD206" s="31"/>
      <c r="AE206" s="31" t="s">
        <v>384</v>
      </c>
      <c r="AF206" s="31" t="s">
        <v>384</v>
      </c>
      <c r="AG206" s="31" t="s">
        <v>384</v>
      </c>
      <c r="AH206" s="31" t="s">
        <v>384</v>
      </c>
      <c r="AI206" s="31" t="s">
        <v>384</v>
      </c>
      <c r="AJ206" s="31" t="s">
        <v>384</v>
      </c>
      <c r="AK206" s="31" t="s">
        <v>384</v>
      </c>
      <c r="AL206" s="31" t="s">
        <v>384</v>
      </c>
      <c r="AM206" s="31" t="s">
        <v>384</v>
      </c>
      <c r="AN206" s="31" t="s">
        <v>384</v>
      </c>
      <c r="AO206" s="31" t="s">
        <v>384</v>
      </c>
      <c r="AP206" s="31" t="s">
        <v>384</v>
      </c>
      <c r="AQ206" s="31" t="s">
        <v>384</v>
      </c>
      <c r="AR206" s="31" t="s">
        <v>384</v>
      </c>
      <c r="AS206" s="31" t="s">
        <v>384</v>
      </c>
      <c r="AT206" s="31" t="s">
        <v>384</v>
      </c>
      <c r="AU206" s="31" t="s">
        <v>384</v>
      </c>
      <c r="AV206" s="31" t="s">
        <v>384</v>
      </c>
      <c r="AW206" s="31" t="s">
        <v>384</v>
      </c>
      <c r="AX206" s="31" t="s">
        <v>384</v>
      </c>
      <c r="AY206" s="31" t="s">
        <v>11484</v>
      </c>
      <c r="AZ206" s="31" t="s">
        <v>11484</v>
      </c>
      <c r="BA206" s="31" t="s">
        <v>11484</v>
      </c>
      <c r="BB206" s="31" t="s">
        <v>11484</v>
      </c>
      <c r="BC206" s="31" t="s">
        <v>11484</v>
      </c>
      <c r="BD206" s="31" t="s">
        <v>11484</v>
      </c>
      <c r="BE206" s="31" t="s">
        <v>384</v>
      </c>
      <c r="BF206" s="31"/>
      <c r="BG206" s="31" t="s">
        <v>384</v>
      </c>
      <c r="BH206" s="31" t="s">
        <v>384</v>
      </c>
      <c r="BI206" s="31" t="s">
        <v>384</v>
      </c>
      <c r="BJ206" s="31" t="s">
        <v>384</v>
      </c>
      <c r="BK206" s="31" t="s">
        <v>384</v>
      </c>
      <c r="BL206" s="31" t="s">
        <v>384</v>
      </c>
      <c r="BM206" s="31" t="s">
        <v>384</v>
      </c>
      <c r="BN206" s="31" t="s">
        <v>384</v>
      </c>
      <c r="BO206" s="31" t="s">
        <v>384</v>
      </c>
      <c r="BP206" s="31" t="s">
        <v>384</v>
      </c>
    </row>
    <row r="207" spans="1:68" x14ac:dyDescent="0.35">
      <c r="A207" s="25" t="str">
        <f>LEFT(Table1[[#This Row],[Level]],2)&amp;"-"&amp;Table1[[#This Row],[Seq]]</f>
        <v>L4-1</v>
      </c>
      <c r="B207" s="9" t="s">
        <v>355</v>
      </c>
      <c r="C207" s="10">
        <f>IFERROR(IF(AND(Table1[[#This Row],[Level]]=B206,Table1[[#This Row],[Form Name]]=E206),C206,IF(Table1[[#This Row],[Level]]=B206,C206+1,1)),1)</f>
        <v>1</v>
      </c>
      <c r="D207" s="9" t="s">
        <v>380</v>
      </c>
      <c r="E207" s="9" t="s">
        <v>274</v>
      </c>
      <c r="F207" s="9" t="s">
        <v>2629</v>
      </c>
      <c r="G207" s="9"/>
      <c r="H207" s="9"/>
      <c r="I207" s="9"/>
      <c r="J207" s="9"/>
      <c r="K207" s="7" t="str">
        <f>IFERROR(VLOOKUP(E207,'Data Owners'!G:H,2,0),VLOOKUP(D207,'Data Owners'!A:D,3,0))</f>
        <v>Ray Sroberts</v>
      </c>
      <c r="L207" s="30" t="str">
        <f t="shared" si="8"/>
        <v/>
      </c>
      <c r="M207" s="30" t="str">
        <f t="shared" si="7"/>
        <v>N/A</v>
      </c>
      <c r="N207" s="30"/>
      <c r="O207" s="11"/>
      <c r="P207" s="31" t="s">
        <v>384</v>
      </c>
      <c r="Q207" s="31" t="s">
        <v>384</v>
      </c>
      <c r="R207" s="31" t="s">
        <v>384</v>
      </c>
      <c r="S207" s="31" t="s">
        <v>384</v>
      </c>
      <c r="T207" s="31">
        <v>42917</v>
      </c>
      <c r="U207" s="31">
        <v>42917</v>
      </c>
      <c r="V207" s="31">
        <v>43292</v>
      </c>
      <c r="W207" s="31">
        <v>42917</v>
      </c>
      <c r="X207" s="31">
        <v>42917</v>
      </c>
      <c r="Y207" s="31"/>
      <c r="Z207" s="31"/>
      <c r="AA207" s="31"/>
      <c r="AB207" s="31"/>
      <c r="AC207" s="31">
        <v>43125</v>
      </c>
      <c r="AD207" s="31">
        <v>42917</v>
      </c>
      <c r="AE207" s="31" t="s">
        <v>384</v>
      </c>
      <c r="AF207" s="31" t="s">
        <v>384</v>
      </c>
      <c r="AG207" s="31" t="s">
        <v>384</v>
      </c>
      <c r="AH207" s="31" t="s">
        <v>384</v>
      </c>
      <c r="AI207" s="31" t="s">
        <v>384</v>
      </c>
      <c r="AJ207" s="31" t="s">
        <v>384</v>
      </c>
      <c r="AK207" s="31" t="s">
        <v>384</v>
      </c>
      <c r="AL207" s="31" t="s">
        <v>384</v>
      </c>
      <c r="AM207" s="31" t="s">
        <v>384</v>
      </c>
      <c r="AN207" s="31" t="s">
        <v>384</v>
      </c>
      <c r="AO207" s="31" t="s">
        <v>384</v>
      </c>
      <c r="AP207" s="31" t="s">
        <v>384</v>
      </c>
      <c r="AQ207" s="31" t="s">
        <v>384</v>
      </c>
      <c r="AR207" s="31" t="s">
        <v>384</v>
      </c>
      <c r="AS207" s="31" t="s">
        <v>384</v>
      </c>
      <c r="AT207" s="31" t="s">
        <v>384</v>
      </c>
      <c r="AU207" s="31" t="s">
        <v>384</v>
      </c>
      <c r="AV207" s="31" t="s">
        <v>384</v>
      </c>
      <c r="AW207" s="31" t="s">
        <v>384</v>
      </c>
      <c r="AX207" s="31" t="s">
        <v>384</v>
      </c>
      <c r="AY207" s="31" t="s">
        <v>11484</v>
      </c>
      <c r="AZ207" s="31" t="s">
        <v>11484</v>
      </c>
      <c r="BA207" s="31" t="s">
        <v>11484</v>
      </c>
      <c r="BB207" s="31" t="s">
        <v>11484</v>
      </c>
      <c r="BC207" s="31" t="s">
        <v>11484</v>
      </c>
      <c r="BD207" s="31" t="s">
        <v>11484</v>
      </c>
      <c r="BE207" s="31" t="s">
        <v>384</v>
      </c>
      <c r="BF207" s="31" t="s">
        <v>384</v>
      </c>
      <c r="BG207" s="31">
        <v>42917</v>
      </c>
      <c r="BH207" s="31">
        <v>43409</v>
      </c>
      <c r="BI207" s="31">
        <v>43409</v>
      </c>
      <c r="BJ207" s="31">
        <v>43409</v>
      </c>
      <c r="BK207" s="31">
        <v>43409</v>
      </c>
      <c r="BL207" s="31">
        <v>43409</v>
      </c>
      <c r="BM207" s="31">
        <v>43479</v>
      </c>
      <c r="BN207" s="31">
        <v>43479</v>
      </c>
      <c r="BO207" s="31">
        <v>43479</v>
      </c>
      <c r="BP207" s="31">
        <v>43479</v>
      </c>
    </row>
    <row r="208" spans="1:68" x14ac:dyDescent="0.35">
      <c r="A208" s="25" t="str">
        <f>LEFT(Table1[[#This Row],[Level]],2)&amp;"-"&amp;Table1[[#This Row],[Seq]]</f>
        <v>L4-2</v>
      </c>
      <c r="B208" s="9" t="s">
        <v>355</v>
      </c>
      <c r="C208" s="10">
        <f>IFERROR(IF(AND(Table1[[#This Row],[Level]]=B207,Table1[[#This Row],[Form Name]]=E207),C207,IF(Table1[[#This Row],[Level]]=B207,C207+1,1)),1)</f>
        <v>2</v>
      </c>
      <c r="D208" s="9" t="s">
        <v>380</v>
      </c>
      <c r="E208" s="9" t="s">
        <v>287</v>
      </c>
      <c r="F208" s="9" t="s">
        <v>2630</v>
      </c>
      <c r="G208" s="9"/>
      <c r="H208" s="9"/>
      <c r="I208" s="9"/>
      <c r="J208" s="9"/>
      <c r="K208" s="7" t="str">
        <f>IFERROR(VLOOKUP(E208,'Data Owners'!G:H,2,0),VLOOKUP(D208,'Data Owners'!A:D,3,0))</f>
        <v>Ray Sroberts</v>
      </c>
      <c r="L208" s="30">
        <f t="shared" si="8"/>
        <v>43128</v>
      </c>
      <c r="M208" s="30" t="str">
        <f t="shared" si="7"/>
        <v>N/A</v>
      </c>
      <c r="N208" s="30"/>
      <c r="O208" s="11"/>
      <c r="P208" s="31" t="s">
        <v>384</v>
      </c>
      <c r="Q208" s="31" t="s">
        <v>384</v>
      </c>
      <c r="R208" s="31" t="s">
        <v>384</v>
      </c>
      <c r="S208" s="31" t="s">
        <v>384</v>
      </c>
      <c r="T208" s="31" t="s">
        <v>384</v>
      </c>
      <c r="U208" s="31" t="s">
        <v>384</v>
      </c>
      <c r="V208" s="31" t="s">
        <v>384</v>
      </c>
      <c r="W208" s="31" t="s">
        <v>384</v>
      </c>
      <c r="X208" s="31" t="s">
        <v>384</v>
      </c>
      <c r="Y208" s="31" t="s">
        <v>384</v>
      </c>
      <c r="Z208" s="31" t="s">
        <v>384</v>
      </c>
      <c r="AA208" s="31" t="s">
        <v>384</v>
      </c>
      <c r="AB208" s="31" t="s">
        <v>384</v>
      </c>
      <c r="AC208" s="31">
        <v>43128</v>
      </c>
      <c r="AD208" s="31">
        <v>42917</v>
      </c>
      <c r="AE208" s="31" t="s">
        <v>384</v>
      </c>
      <c r="AF208" s="31" t="s">
        <v>384</v>
      </c>
      <c r="AG208" s="31" t="s">
        <v>384</v>
      </c>
      <c r="AH208" s="31" t="s">
        <v>384</v>
      </c>
      <c r="AI208" s="31" t="s">
        <v>384</v>
      </c>
      <c r="AJ208" s="31" t="s">
        <v>384</v>
      </c>
      <c r="AK208" s="31" t="s">
        <v>384</v>
      </c>
      <c r="AL208" s="31" t="s">
        <v>384</v>
      </c>
      <c r="AM208" s="31" t="s">
        <v>384</v>
      </c>
      <c r="AN208" s="31" t="s">
        <v>384</v>
      </c>
      <c r="AO208" s="31" t="s">
        <v>384</v>
      </c>
      <c r="AP208" s="31" t="s">
        <v>384</v>
      </c>
      <c r="AQ208" s="31" t="s">
        <v>384</v>
      </c>
      <c r="AR208" s="31" t="s">
        <v>384</v>
      </c>
      <c r="AS208" s="31" t="s">
        <v>384</v>
      </c>
      <c r="AT208" s="31" t="s">
        <v>384</v>
      </c>
      <c r="AU208" s="31" t="s">
        <v>384</v>
      </c>
      <c r="AV208" s="31" t="s">
        <v>384</v>
      </c>
      <c r="AW208" s="31" t="s">
        <v>384</v>
      </c>
      <c r="AX208" s="31" t="s">
        <v>384</v>
      </c>
      <c r="AY208" s="31" t="s">
        <v>11484</v>
      </c>
      <c r="AZ208" s="31" t="s">
        <v>11484</v>
      </c>
      <c r="BA208" s="31" t="s">
        <v>11484</v>
      </c>
      <c r="BB208" s="31" t="s">
        <v>11484</v>
      </c>
      <c r="BC208" s="31" t="s">
        <v>11484</v>
      </c>
      <c r="BD208" s="31" t="s">
        <v>11484</v>
      </c>
      <c r="BE208" s="31" t="s">
        <v>384</v>
      </c>
      <c r="BF208" s="31" t="s">
        <v>384</v>
      </c>
      <c r="BG208" s="31" t="s">
        <v>384</v>
      </c>
      <c r="BH208" s="31" t="s">
        <v>384</v>
      </c>
      <c r="BI208" s="31" t="s">
        <v>384</v>
      </c>
      <c r="BJ208" s="31" t="s">
        <v>384</v>
      </c>
      <c r="BK208" s="31" t="s">
        <v>384</v>
      </c>
      <c r="BL208" s="31" t="s">
        <v>384</v>
      </c>
      <c r="BM208" s="31" t="s">
        <v>384</v>
      </c>
      <c r="BN208" s="31" t="s">
        <v>384</v>
      </c>
      <c r="BO208" s="31" t="s">
        <v>384</v>
      </c>
      <c r="BP208" s="31" t="s">
        <v>384</v>
      </c>
    </row>
    <row r="209" spans="1:68" x14ac:dyDescent="0.35">
      <c r="A209" s="25" t="str">
        <f>LEFT(Table1[[#This Row],[Level]],2)&amp;"-"&amp;Table1[[#This Row],[Seq]]</f>
        <v>L4-3</v>
      </c>
      <c r="B209" s="9" t="s">
        <v>355</v>
      </c>
      <c r="C209" s="10">
        <f>IFERROR(IF(AND(Table1[[#This Row],[Level]]=B208,Table1[[#This Row],[Form Name]]=E208),C208,IF(Table1[[#This Row],[Level]]=B208,C208+1,1)),1)</f>
        <v>3</v>
      </c>
      <c r="D209" s="9" t="s">
        <v>156</v>
      </c>
      <c r="E209" s="9" t="s">
        <v>264</v>
      </c>
      <c r="F209" s="9" t="s">
        <v>2629</v>
      </c>
      <c r="G209" s="9"/>
      <c r="H209" s="9"/>
      <c r="I209" s="9"/>
      <c r="J209" s="9"/>
      <c r="K209" s="7" t="str">
        <f>IFERROR(VLOOKUP(E209,'Data Owners'!G:H,2,0),VLOOKUP(D209,'Data Owners'!A:D,3,0))</f>
        <v>Melinda Beuf</v>
      </c>
      <c r="L209" s="30">
        <f t="shared" si="8"/>
        <v>43309</v>
      </c>
      <c r="M209" s="30" t="str">
        <f t="shared" si="7"/>
        <v>N/A</v>
      </c>
      <c r="N209" s="30"/>
      <c r="O209" s="11"/>
      <c r="P209" s="31" t="s">
        <v>384</v>
      </c>
      <c r="Q209" s="31" t="s">
        <v>384</v>
      </c>
      <c r="R209" s="31" t="s">
        <v>384</v>
      </c>
      <c r="S209" s="31" t="s">
        <v>384</v>
      </c>
      <c r="T209" s="31" t="s">
        <v>384</v>
      </c>
      <c r="U209" s="31" t="s">
        <v>384</v>
      </c>
      <c r="V209" s="31">
        <v>43309</v>
      </c>
      <c r="W209" s="96">
        <v>43256</v>
      </c>
      <c r="X209" s="31">
        <v>43304</v>
      </c>
      <c r="Y209" s="31" t="s">
        <v>384</v>
      </c>
      <c r="Z209" s="31" t="s">
        <v>384</v>
      </c>
      <c r="AA209" s="31" t="s">
        <v>384</v>
      </c>
      <c r="AB209" s="31" t="s">
        <v>384</v>
      </c>
      <c r="AC209" s="31">
        <v>43127</v>
      </c>
      <c r="AD209" s="31">
        <v>42917</v>
      </c>
      <c r="AE209" s="31" t="s">
        <v>384</v>
      </c>
      <c r="AF209" s="31" t="s">
        <v>384</v>
      </c>
      <c r="AG209" s="31" t="s">
        <v>384</v>
      </c>
      <c r="AH209" s="31" t="s">
        <v>384</v>
      </c>
      <c r="AI209" s="31" t="s">
        <v>384</v>
      </c>
      <c r="AJ209" s="31" t="s">
        <v>384</v>
      </c>
      <c r="AK209" s="31" t="s">
        <v>384</v>
      </c>
      <c r="AL209" s="31" t="s">
        <v>384</v>
      </c>
      <c r="AM209" s="31" t="s">
        <v>384</v>
      </c>
      <c r="AN209" s="31" t="s">
        <v>384</v>
      </c>
      <c r="AO209" s="31" t="s">
        <v>384</v>
      </c>
      <c r="AP209" s="31" t="s">
        <v>384</v>
      </c>
      <c r="AQ209" s="31" t="s">
        <v>384</v>
      </c>
      <c r="AR209" s="31" t="s">
        <v>384</v>
      </c>
      <c r="AS209" s="31" t="s">
        <v>384</v>
      </c>
      <c r="AT209" s="31" t="s">
        <v>384</v>
      </c>
      <c r="AU209" s="31" t="s">
        <v>384</v>
      </c>
      <c r="AV209" s="31" t="s">
        <v>384</v>
      </c>
      <c r="AW209" s="31" t="s">
        <v>384</v>
      </c>
      <c r="AX209" s="31" t="s">
        <v>384</v>
      </c>
      <c r="AY209" s="31" t="s">
        <v>11484</v>
      </c>
      <c r="AZ209" s="31" t="s">
        <v>11484</v>
      </c>
      <c r="BA209" s="31" t="s">
        <v>11484</v>
      </c>
      <c r="BB209" s="31" t="s">
        <v>11484</v>
      </c>
      <c r="BC209" s="31" t="s">
        <v>11484</v>
      </c>
      <c r="BD209" s="31" t="s">
        <v>11484</v>
      </c>
      <c r="BE209" s="31" t="s">
        <v>384</v>
      </c>
      <c r="BF209" s="31" t="s">
        <v>384</v>
      </c>
      <c r="BG209" s="31" t="s">
        <v>384</v>
      </c>
      <c r="BH209" s="31">
        <v>43413</v>
      </c>
      <c r="BI209" s="31">
        <v>43413</v>
      </c>
      <c r="BJ209" s="31">
        <v>43413</v>
      </c>
      <c r="BK209" s="31">
        <v>43413</v>
      </c>
      <c r="BL209" s="31">
        <v>43413</v>
      </c>
      <c r="BM209" s="31" t="s">
        <v>384</v>
      </c>
      <c r="BN209" s="31">
        <v>43493</v>
      </c>
      <c r="BO209" s="31">
        <v>43493</v>
      </c>
      <c r="BP209" s="31">
        <v>43493</v>
      </c>
    </row>
    <row r="210" spans="1:68" x14ac:dyDescent="0.35">
      <c r="A210" s="25" t="str">
        <f>LEFT(Table1[[#This Row],[Level]],2)&amp;"-"&amp;Table1[[#This Row],[Seq]]</f>
        <v>L4-4</v>
      </c>
      <c r="B210" s="9" t="s">
        <v>355</v>
      </c>
      <c r="C210" s="10">
        <f>IFERROR(IF(AND(Table1[[#This Row],[Level]]=B209,Table1[[#This Row],[Form Name]]=E209),C209,IF(Table1[[#This Row],[Level]]=B209,C209+1,1)),1)</f>
        <v>4</v>
      </c>
      <c r="D210" s="9" t="s">
        <v>156</v>
      </c>
      <c r="E210" s="9" t="s">
        <v>265</v>
      </c>
      <c r="F210" s="9" t="s">
        <v>2629</v>
      </c>
      <c r="G210" s="9"/>
      <c r="H210" s="9"/>
      <c r="I210" s="9"/>
      <c r="J210" s="9"/>
      <c r="K210" s="7" t="str">
        <f>IFERROR(VLOOKUP(E210,'Data Owners'!G:H,2,0),VLOOKUP(D210,'Data Owners'!A:D,3,0))</f>
        <v>Melinda Beuf</v>
      </c>
      <c r="L210" s="30">
        <f t="shared" si="8"/>
        <v>43309</v>
      </c>
      <c r="M210" s="30" t="str">
        <f t="shared" si="7"/>
        <v>N/A</v>
      </c>
      <c r="N210" s="30"/>
      <c r="O210" s="11"/>
      <c r="P210" s="31" t="s">
        <v>384</v>
      </c>
      <c r="Q210" s="31" t="s">
        <v>384</v>
      </c>
      <c r="R210" s="31" t="s">
        <v>384</v>
      </c>
      <c r="S210" s="31" t="s">
        <v>384</v>
      </c>
      <c r="T210" s="31" t="s">
        <v>384</v>
      </c>
      <c r="U210" s="31" t="s">
        <v>384</v>
      </c>
      <c r="V210" s="31">
        <v>43309</v>
      </c>
      <c r="W210" s="96">
        <v>43256</v>
      </c>
      <c r="X210" s="31" t="s">
        <v>384</v>
      </c>
      <c r="Y210" s="31" t="s">
        <v>384</v>
      </c>
      <c r="Z210" s="31" t="s">
        <v>384</v>
      </c>
      <c r="AA210" s="31" t="s">
        <v>384</v>
      </c>
      <c r="AB210" s="31" t="s">
        <v>384</v>
      </c>
      <c r="AC210" s="31">
        <v>43127</v>
      </c>
      <c r="AD210" s="31">
        <v>42917</v>
      </c>
      <c r="AE210" s="31" t="s">
        <v>384</v>
      </c>
      <c r="AF210" s="31" t="s">
        <v>384</v>
      </c>
      <c r="AG210" s="31" t="s">
        <v>384</v>
      </c>
      <c r="AH210" s="31" t="s">
        <v>384</v>
      </c>
      <c r="AI210" s="31" t="s">
        <v>384</v>
      </c>
      <c r="AJ210" s="31" t="s">
        <v>384</v>
      </c>
      <c r="AK210" s="31" t="s">
        <v>384</v>
      </c>
      <c r="AL210" s="31" t="s">
        <v>384</v>
      </c>
      <c r="AM210" s="31" t="s">
        <v>384</v>
      </c>
      <c r="AN210" s="31" t="s">
        <v>384</v>
      </c>
      <c r="AO210" s="31" t="s">
        <v>384</v>
      </c>
      <c r="AP210" s="31" t="s">
        <v>384</v>
      </c>
      <c r="AQ210" s="31" t="s">
        <v>384</v>
      </c>
      <c r="AR210" s="31" t="s">
        <v>384</v>
      </c>
      <c r="AS210" s="31" t="s">
        <v>384</v>
      </c>
      <c r="AT210" s="31" t="s">
        <v>384</v>
      </c>
      <c r="AU210" s="31" t="s">
        <v>384</v>
      </c>
      <c r="AV210" s="31" t="s">
        <v>384</v>
      </c>
      <c r="AW210" s="31" t="s">
        <v>384</v>
      </c>
      <c r="AX210" s="31" t="s">
        <v>384</v>
      </c>
      <c r="AY210" s="31" t="s">
        <v>11484</v>
      </c>
      <c r="AZ210" s="31" t="s">
        <v>11484</v>
      </c>
      <c r="BA210" s="31" t="s">
        <v>11484</v>
      </c>
      <c r="BB210" s="31" t="s">
        <v>11484</v>
      </c>
      <c r="BC210" s="31" t="s">
        <v>11484</v>
      </c>
      <c r="BD210" s="31" t="s">
        <v>11484</v>
      </c>
      <c r="BE210" s="31" t="s">
        <v>384</v>
      </c>
      <c r="BF210" s="31" t="s">
        <v>384</v>
      </c>
      <c r="BG210" s="31" t="s">
        <v>384</v>
      </c>
      <c r="BH210" s="31">
        <v>43437</v>
      </c>
      <c r="BI210" s="31">
        <v>43437</v>
      </c>
      <c r="BJ210" s="31">
        <v>43437</v>
      </c>
      <c r="BK210" s="31">
        <v>43437</v>
      </c>
      <c r="BL210" s="31">
        <v>43437</v>
      </c>
      <c r="BM210" s="31" t="s">
        <v>384</v>
      </c>
      <c r="BN210" s="31" t="s">
        <v>384</v>
      </c>
      <c r="BO210" s="31" t="s">
        <v>384</v>
      </c>
      <c r="BP210" s="31" t="s">
        <v>384</v>
      </c>
    </row>
    <row r="211" spans="1:68" x14ac:dyDescent="0.35">
      <c r="A211" s="25" t="str">
        <f>LEFT(Table1[[#This Row],[Level]],2)&amp;"-"&amp;Table1[[#This Row],[Seq]]</f>
        <v>L4-5</v>
      </c>
      <c r="B211" s="9" t="s">
        <v>355</v>
      </c>
      <c r="C211" s="10">
        <f>IFERROR(IF(AND(Table1[[#This Row],[Level]]=B210,Table1[[#This Row],[Form Name]]=E210),C210,IF(Table1[[#This Row],[Level]]=B210,C210+1,1)),1)</f>
        <v>5</v>
      </c>
      <c r="D211" s="9" t="s">
        <v>379</v>
      </c>
      <c r="E211" s="9" t="s">
        <v>221</v>
      </c>
      <c r="F211" s="9" t="s">
        <v>2629</v>
      </c>
      <c r="G211" s="9"/>
      <c r="H211" s="9"/>
      <c r="I211" s="9"/>
      <c r="J211" s="9"/>
      <c r="K211" s="7" t="str">
        <f>IFERROR(VLOOKUP(E211,'Data Owners'!G:H,2,0),VLOOKUP(D211,'Data Owners'!A:D,3,0))</f>
        <v>Joe Foley</v>
      </c>
      <c r="L211" s="30">
        <f t="shared" si="8"/>
        <v>43309</v>
      </c>
      <c r="M211" s="30" t="str">
        <f t="shared" si="7"/>
        <v>N/A</v>
      </c>
      <c r="N211" s="30"/>
      <c r="O211" s="11"/>
      <c r="P211" s="31" t="s">
        <v>384</v>
      </c>
      <c r="Q211" s="31" t="s">
        <v>384</v>
      </c>
      <c r="R211" s="31" t="s">
        <v>384</v>
      </c>
      <c r="S211" s="31" t="s">
        <v>384</v>
      </c>
      <c r="T211" s="31">
        <v>42917</v>
      </c>
      <c r="U211" s="31" t="s">
        <v>384</v>
      </c>
      <c r="V211" s="31">
        <v>43309</v>
      </c>
      <c r="W211" s="31">
        <v>43254</v>
      </c>
      <c r="X211" s="31">
        <v>43301</v>
      </c>
      <c r="Y211" s="31" t="s">
        <v>384</v>
      </c>
      <c r="Z211" s="31" t="s">
        <v>384</v>
      </c>
      <c r="AA211" s="31" t="s">
        <v>384</v>
      </c>
      <c r="AB211" s="31" t="s">
        <v>384</v>
      </c>
      <c r="AC211" s="31">
        <v>43127</v>
      </c>
      <c r="AD211" s="31">
        <v>42917</v>
      </c>
      <c r="AE211" s="31" t="s">
        <v>384</v>
      </c>
      <c r="AF211" s="31" t="s">
        <v>384</v>
      </c>
      <c r="AG211" s="31" t="s">
        <v>384</v>
      </c>
      <c r="AH211" s="31" t="s">
        <v>384</v>
      </c>
      <c r="AI211" s="31" t="s">
        <v>384</v>
      </c>
      <c r="AJ211" s="31" t="s">
        <v>384</v>
      </c>
      <c r="AK211" s="31" t="s">
        <v>384</v>
      </c>
      <c r="AL211" s="31" t="s">
        <v>384</v>
      </c>
      <c r="AM211" s="31" t="s">
        <v>384</v>
      </c>
      <c r="AN211" s="31" t="s">
        <v>384</v>
      </c>
      <c r="AO211" s="31" t="s">
        <v>384</v>
      </c>
      <c r="AP211" s="31" t="s">
        <v>384</v>
      </c>
      <c r="AQ211" s="31" t="s">
        <v>384</v>
      </c>
      <c r="AR211" s="31" t="s">
        <v>384</v>
      </c>
      <c r="AS211" s="31" t="s">
        <v>384</v>
      </c>
      <c r="AT211" s="31" t="s">
        <v>384</v>
      </c>
      <c r="AU211" s="31" t="s">
        <v>384</v>
      </c>
      <c r="AV211" s="31" t="s">
        <v>384</v>
      </c>
      <c r="AW211" s="31" t="s">
        <v>384</v>
      </c>
      <c r="AX211" s="31" t="s">
        <v>384</v>
      </c>
      <c r="AY211" s="31" t="s">
        <v>11484</v>
      </c>
      <c r="AZ211" s="31" t="s">
        <v>11484</v>
      </c>
      <c r="BA211" s="31" t="s">
        <v>11484</v>
      </c>
      <c r="BB211" s="31" t="s">
        <v>11484</v>
      </c>
      <c r="BC211" s="31" t="s">
        <v>11484</v>
      </c>
      <c r="BD211" s="31" t="s">
        <v>11484</v>
      </c>
      <c r="BE211" s="31" t="s">
        <v>384</v>
      </c>
      <c r="BF211" s="31" t="s">
        <v>384</v>
      </c>
      <c r="BG211" s="31">
        <v>42917</v>
      </c>
      <c r="BH211" s="31">
        <v>43413</v>
      </c>
      <c r="BI211" s="31">
        <v>43413</v>
      </c>
      <c r="BJ211" s="31">
        <v>43413</v>
      </c>
      <c r="BK211" s="31">
        <v>43413</v>
      </c>
      <c r="BL211" s="31">
        <v>43413</v>
      </c>
      <c r="BM211" s="31">
        <v>43486</v>
      </c>
      <c r="BN211" s="31">
        <v>43486</v>
      </c>
      <c r="BO211" s="31">
        <v>43486</v>
      </c>
      <c r="BP211" s="31">
        <v>43486</v>
      </c>
    </row>
    <row r="212" spans="1:68" x14ac:dyDescent="0.35">
      <c r="A212" s="25" t="str">
        <f>LEFT(Table1[[#This Row],[Level]],2)&amp;"-"&amp;Table1[[#This Row],[Seq]]</f>
        <v>L4-6</v>
      </c>
      <c r="B212" s="9" t="s">
        <v>355</v>
      </c>
      <c r="C212" s="10">
        <f>IFERROR(IF(AND(Table1[[#This Row],[Level]]=B211,Table1[[#This Row],[Form Name]]=E211),C211,IF(Table1[[#This Row],[Level]]=B211,C211+1,1)),1)</f>
        <v>6</v>
      </c>
      <c r="D212" s="9" t="s">
        <v>371</v>
      </c>
      <c r="E212" s="9" t="s">
        <v>280</v>
      </c>
      <c r="F212" s="9" t="s">
        <v>2630</v>
      </c>
      <c r="G212" s="9"/>
      <c r="H212" s="9"/>
      <c r="I212" s="9"/>
      <c r="J212" s="9"/>
      <c r="K212" s="7" t="str">
        <f>IFERROR(VLOOKUP(E212,'Data Owners'!G:H,2,0),VLOOKUP(D212,'Data Owners'!A:D,3,0))</f>
        <v>Julie Ramirez</v>
      </c>
      <c r="L212" s="30">
        <f t="shared" si="8"/>
        <v>43309</v>
      </c>
      <c r="M212" s="30" t="str">
        <f t="shared" si="7"/>
        <v>N/A</v>
      </c>
      <c r="N212" s="30"/>
      <c r="O212" s="11"/>
      <c r="P212" s="31" t="s">
        <v>384</v>
      </c>
      <c r="Q212" s="31" t="s">
        <v>384</v>
      </c>
      <c r="R212" s="31" t="s">
        <v>384</v>
      </c>
      <c r="S212" s="31" t="s">
        <v>384</v>
      </c>
      <c r="T212" s="31" t="s">
        <v>384</v>
      </c>
      <c r="U212" s="31" t="s">
        <v>384</v>
      </c>
      <c r="V212" s="31">
        <v>43309</v>
      </c>
      <c r="W212" s="31" t="s">
        <v>384</v>
      </c>
      <c r="X212" s="31" t="s">
        <v>384</v>
      </c>
      <c r="Y212" s="31" t="s">
        <v>384</v>
      </c>
      <c r="Z212" s="31" t="s">
        <v>384</v>
      </c>
      <c r="AA212" s="31" t="s">
        <v>384</v>
      </c>
      <c r="AB212" s="31" t="s">
        <v>384</v>
      </c>
      <c r="AC212" s="31">
        <v>43127</v>
      </c>
      <c r="AD212" s="31">
        <v>42917</v>
      </c>
      <c r="AE212" s="31" t="s">
        <v>384</v>
      </c>
      <c r="AF212" s="31" t="s">
        <v>384</v>
      </c>
      <c r="AG212" s="31" t="s">
        <v>384</v>
      </c>
      <c r="AH212" s="31" t="s">
        <v>384</v>
      </c>
      <c r="AI212" s="31" t="s">
        <v>384</v>
      </c>
      <c r="AJ212" s="31" t="s">
        <v>384</v>
      </c>
      <c r="AK212" s="31" t="s">
        <v>384</v>
      </c>
      <c r="AL212" s="31" t="s">
        <v>384</v>
      </c>
      <c r="AM212" s="31" t="s">
        <v>384</v>
      </c>
      <c r="AN212" s="31" t="s">
        <v>384</v>
      </c>
      <c r="AO212" s="31" t="s">
        <v>384</v>
      </c>
      <c r="AP212" s="31" t="s">
        <v>384</v>
      </c>
      <c r="AQ212" s="31" t="s">
        <v>384</v>
      </c>
      <c r="AR212" s="31" t="s">
        <v>384</v>
      </c>
      <c r="AS212" s="31" t="s">
        <v>384</v>
      </c>
      <c r="AT212" s="31" t="s">
        <v>384</v>
      </c>
      <c r="AU212" s="31" t="s">
        <v>384</v>
      </c>
      <c r="AV212" s="31" t="s">
        <v>384</v>
      </c>
      <c r="AW212" s="31" t="s">
        <v>384</v>
      </c>
      <c r="AX212" s="31" t="s">
        <v>384</v>
      </c>
      <c r="AY212" s="31" t="s">
        <v>11484</v>
      </c>
      <c r="AZ212" s="31" t="s">
        <v>11484</v>
      </c>
      <c r="BA212" s="31" t="s">
        <v>11484</v>
      </c>
      <c r="BB212" s="31" t="s">
        <v>11484</v>
      </c>
      <c r="BC212" s="31" t="s">
        <v>11484</v>
      </c>
      <c r="BD212" s="31" t="s">
        <v>11484</v>
      </c>
      <c r="BE212" s="31" t="s">
        <v>384</v>
      </c>
      <c r="BF212" s="31" t="s">
        <v>384</v>
      </c>
      <c r="BG212" s="31" t="s">
        <v>384</v>
      </c>
      <c r="BH212" s="31" t="s">
        <v>11703</v>
      </c>
      <c r="BI212" s="31" t="s">
        <v>11703</v>
      </c>
      <c r="BJ212" s="31" t="s">
        <v>11703</v>
      </c>
      <c r="BK212" s="31" t="s">
        <v>11703</v>
      </c>
      <c r="BL212" s="31" t="s">
        <v>11703</v>
      </c>
      <c r="BM212" s="31" t="s">
        <v>384</v>
      </c>
      <c r="BN212" s="31">
        <v>43493</v>
      </c>
      <c r="BO212" s="31" t="s">
        <v>384</v>
      </c>
      <c r="BP212" s="31" t="s">
        <v>384</v>
      </c>
    </row>
    <row r="213" spans="1:68" x14ac:dyDescent="0.35">
      <c r="A213" s="25" t="str">
        <f>LEFT(Table1[[#This Row],[Level]],2)&amp;"-"&amp;Table1[[#This Row],[Seq]]</f>
        <v>L4-7</v>
      </c>
      <c r="B213" s="9" t="s">
        <v>355</v>
      </c>
      <c r="C213" s="10">
        <f>IFERROR(IF(AND(Table1[[#This Row],[Level]]=B212,Table1[[#This Row],[Form Name]]=E212),C212,IF(Table1[[#This Row],[Level]]=B212,C212+1,1)),1)</f>
        <v>7</v>
      </c>
      <c r="D213" s="9" t="s">
        <v>371</v>
      </c>
      <c r="E213" s="9" t="s">
        <v>266</v>
      </c>
      <c r="F213" s="9" t="s">
        <v>2629</v>
      </c>
      <c r="G213" s="9"/>
      <c r="H213" s="9"/>
      <c r="I213" s="9"/>
      <c r="J213" s="9"/>
      <c r="K213" s="7" t="str">
        <f>IFERROR(VLOOKUP(E213,'Data Owners'!G:H,2,0),VLOOKUP(D213,'Data Owners'!A:D,3,0))</f>
        <v>Julie Ramirez</v>
      </c>
      <c r="L213" s="30">
        <f t="shared" si="8"/>
        <v>43309</v>
      </c>
      <c r="M213" s="30" t="str">
        <f t="shared" si="7"/>
        <v>N/A</v>
      </c>
      <c r="N213" s="30"/>
      <c r="O213" s="11"/>
      <c r="P213" s="31" t="s">
        <v>384</v>
      </c>
      <c r="Q213" s="31" t="s">
        <v>384</v>
      </c>
      <c r="R213" s="31" t="s">
        <v>384</v>
      </c>
      <c r="S213" s="31" t="s">
        <v>384</v>
      </c>
      <c r="T213" s="31">
        <v>42917</v>
      </c>
      <c r="U213" s="31" t="s">
        <v>384</v>
      </c>
      <c r="V213" s="31">
        <v>43309</v>
      </c>
      <c r="W213" s="31" t="s">
        <v>384</v>
      </c>
      <c r="X213" s="31" t="s">
        <v>384</v>
      </c>
      <c r="Y213" s="31" t="s">
        <v>384</v>
      </c>
      <c r="Z213" s="31" t="s">
        <v>384</v>
      </c>
      <c r="AA213" s="31" t="s">
        <v>384</v>
      </c>
      <c r="AB213" s="31" t="s">
        <v>384</v>
      </c>
      <c r="AC213" s="31">
        <v>43127</v>
      </c>
      <c r="AD213" s="31">
        <v>42917</v>
      </c>
      <c r="AE213" s="31" t="s">
        <v>384</v>
      </c>
      <c r="AF213" s="31" t="s">
        <v>384</v>
      </c>
      <c r="AG213" s="31" t="s">
        <v>384</v>
      </c>
      <c r="AH213" s="31" t="s">
        <v>384</v>
      </c>
      <c r="AI213" s="31" t="s">
        <v>384</v>
      </c>
      <c r="AJ213" s="31" t="s">
        <v>384</v>
      </c>
      <c r="AK213" s="31" t="s">
        <v>384</v>
      </c>
      <c r="AL213" s="31" t="s">
        <v>384</v>
      </c>
      <c r="AM213" s="31" t="s">
        <v>384</v>
      </c>
      <c r="AN213" s="31" t="s">
        <v>384</v>
      </c>
      <c r="AO213" s="31" t="s">
        <v>384</v>
      </c>
      <c r="AP213" s="31" t="s">
        <v>384</v>
      </c>
      <c r="AQ213" s="31" t="s">
        <v>384</v>
      </c>
      <c r="AR213" s="31" t="s">
        <v>384</v>
      </c>
      <c r="AS213" s="31" t="s">
        <v>384</v>
      </c>
      <c r="AT213" s="31" t="s">
        <v>384</v>
      </c>
      <c r="AU213" s="31" t="s">
        <v>384</v>
      </c>
      <c r="AV213" s="31" t="s">
        <v>384</v>
      </c>
      <c r="AW213" s="31" t="s">
        <v>384</v>
      </c>
      <c r="AX213" s="31" t="s">
        <v>384</v>
      </c>
      <c r="AY213" s="31" t="s">
        <v>11484</v>
      </c>
      <c r="AZ213" s="31" t="s">
        <v>11484</v>
      </c>
      <c r="BA213" s="31" t="s">
        <v>11484</v>
      </c>
      <c r="BB213" s="31" t="s">
        <v>11484</v>
      </c>
      <c r="BC213" s="31" t="s">
        <v>11484</v>
      </c>
      <c r="BD213" s="31" t="s">
        <v>11484</v>
      </c>
      <c r="BE213" s="31" t="s">
        <v>384</v>
      </c>
      <c r="BF213" s="31" t="s">
        <v>384</v>
      </c>
      <c r="BG213" s="31">
        <v>42917</v>
      </c>
      <c r="BH213" s="31">
        <v>43413</v>
      </c>
      <c r="BI213" s="31">
        <v>43413</v>
      </c>
      <c r="BJ213" s="31">
        <v>43413</v>
      </c>
      <c r="BK213" s="31">
        <v>43413</v>
      </c>
      <c r="BL213" s="31">
        <v>43413</v>
      </c>
      <c r="BM213" s="31">
        <v>43486</v>
      </c>
      <c r="BN213" s="31">
        <v>43486</v>
      </c>
      <c r="BO213" s="31">
        <v>43486</v>
      </c>
      <c r="BP213" s="31">
        <v>43486</v>
      </c>
    </row>
    <row r="214" spans="1:68" ht="43.5" x14ac:dyDescent="0.35">
      <c r="A214" s="25" t="str">
        <f>LEFT(Table1[[#This Row],[Level]],2)&amp;"-"&amp;Table1[[#This Row],[Seq]]</f>
        <v>L4-8</v>
      </c>
      <c r="B214" s="9" t="s">
        <v>355</v>
      </c>
      <c r="C214" s="10">
        <f>IFERROR(IF(AND(Table1[[#This Row],[Level]]=B213,Table1[[#This Row],[Form Name]]=E213),C213,IF(Table1[[#This Row],[Level]]=B213,C213+1,1)),1)</f>
        <v>8</v>
      </c>
      <c r="D214" s="9" t="s">
        <v>375</v>
      </c>
      <c r="E214" s="9" t="s">
        <v>161</v>
      </c>
      <c r="F214" s="9" t="s">
        <v>2629</v>
      </c>
      <c r="G214" s="9"/>
      <c r="H214" s="9" t="s">
        <v>20</v>
      </c>
      <c r="I214" s="9" t="s">
        <v>21</v>
      </c>
      <c r="J214" s="9" t="s">
        <v>22</v>
      </c>
      <c r="K214" s="7" t="str">
        <f>IFERROR(VLOOKUP(E214,'Data Owners'!G:H,2,0),VLOOKUP(D214,'Data Owners'!A:D,3,0))</f>
        <v>Brian Hutchins</v>
      </c>
      <c r="L214" s="30">
        <f t="shared" si="8"/>
        <v>43309</v>
      </c>
      <c r="M214" s="30" t="str">
        <f t="shared" si="7"/>
        <v>N/A</v>
      </c>
      <c r="N214" s="30"/>
      <c r="O214" s="11" t="s">
        <v>9789</v>
      </c>
      <c r="P214" s="31" t="s">
        <v>384</v>
      </c>
      <c r="Q214" s="31" t="s">
        <v>384</v>
      </c>
      <c r="R214" s="31" t="s">
        <v>384</v>
      </c>
      <c r="S214" s="31" t="s">
        <v>384</v>
      </c>
      <c r="T214" s="31">
        <v>42917</v>
      </c>
      <c r="U214" s="31" t="s">
        <v>384</v>
      </c>
      <c r="V214" s="31">
        <v>43309</v>
      </c>
      <c r="W214" s="31" t="s">
        <v>384</v>
      </c>
      <c r="X214" s="31" t="s">
        <v>384</v>
      </c>
      <c r="Y214" s="31" t="s">
        <v>384</v>
      </c>
      <c r="Z214" s="31" t="s">
        <v>384</v>
      </c>
      <c r="AA214" s="31" t="s">
        <v>384</v>
      </c>
      <c r="AB214" s="31" t="s">
        <v>384</v>
      </c>
      <c r="AC214" s="31">
        <v>43127</v>
      </c>
      <c r="AD214" s="31">
        <v>42917</v>
      </c>
      <c r="AE214" s="31" t="s">
        <v>384</v>
      </c>
      <c r="AF214" s="31" t="s">
        <v>384</v>
      </c>
      <c r="AG214" s="31" t="s">
        <v>384</v>
      </c>
      <c r="AH214" s="31" t="s">
        <v>384</v>
      </c>
      <c r="AI214" s="31" t="s">
        <v>384</v>
      </c>
      <c r="AJ214" s="31" t="s">
        <v>384</v>
      </c>
      <c r="AK214" s="31" t="s">
        <v>384</v>
      </c>
      <c r="AL214" s="31" t="s">
        <v>384</v>
      </c>
      <c r="AM214" s="31" t="s">
        <v>384</v>
      </c>
      <c r="AN214" s="31" t="s">
        <v>384</v>
      </c>
      <c r="AO214" s="31" t="s">
        <v>384</v>
      </c>
      <c r="AP214" s="31" t="s">
        <v>384</v>
      </c>
      <c r="AQ214" s="31" t="s">
        <v>384</v>
      </c>
      <c r="AR214" s="31" t="s">
        <v>384</v>
      </c>
      <c r="AS214" s="31" t="s">
        <v>384</v>
      </c>
      <c r="AT214" s="31" t="s">
        <v>384</v>
      </c>
      <c r="AU214" s="31" t="s">
        <v>384</v>
      </c>
      <c r="AV214" s="31" t="s">
        <v>384</v>
      </c>
      <c r="AW214" s="31" t="s">
        <v>384</v>
      </c>
      <c r="AX214" s="31" t="s">
        <v>384</v>
      </c>
      <c r="AY214" s="31" t="s">
        <v>11484</v>
      </c>
      <c r="AZ214" s="31" t="s">
        <v>11484</v>
      </c>
      <c r="BA214" s="31" t="s">
        <v>11484</v>
      </c>
      <c r="BB214" s="31" t="s">
        <v>11484</v>
      </c>
      <c r="BC214" s="31" t="s">
        <v>11484</v>
      </c>
      <c r="BD214" s="31" t="s">
        <v>11484</v>
      </c>
      <c r="BE214" s="31" t="s">
        <v>384</v>
      </c>
      <c r="BF214" s="31" t="s">
        <v>384</v>
      </c>
      <c r="BG214" s="31">
        <v>42917</v>
      </c>
      <c r="BH214" s="31">
        <v>43413</v>
      </c>
      <c r="BI214" s="31">
        <v>43413</v>
      </c>
      <c r="BJ214" s="31">
        <v>43413</v>
      </c>
      <c r="BK214" s="31">
        <v>43413</v>
      </c>
      <c r="BL214" s="31">
        <v>43413</v>
      </c>
      <c r="BM214" s="31">
        <v>43486</v>
      </c>
      <c r="BN214" s="31">
        <v>43486</v>
      </c>
      <c r="BO214" s="31" t="s">
        <v>384</v>
      </c>
      <c r="BP214" s="31" t="s">
        <v>384</v>
      </c>
    </row>
    <row r="215" spans="1:68" x14ac:dyDescent="0.35">
      <c r="A215" s="25" t="str">
        <f>LEFT(Table1[[#This Row],[Level]],2)&amp;"-"&amp;Table1[[#This Row],[Seq]]</f>
        <v>L4-9</v>
      </c>
      <c r="B215" s="9" t="s">
        <v>355</v>
      </c>
      <c r="C215" s="10">
        <f>IFERROR(IF(AND(Table1[[#This Row],[Level]]=B214,Table1[[#This Row],[Form Name]]=E214),C214,IF(Table1[[#This Row],[Level]]=B214,C214+1,1)),1)</f>
        <v>9</v>
      </c>
      <c r="D215" s="9" t="s">
        <v>375</v>
      </c>
      <c r="E215" s="9" t="s">
        <v>118</v>
      </c>
      <c r="F215" s="9" t="s">
        <v>2629</v>
      </c>
      <c r="G215" s="9"/>
      <c r="H215" s="9"/>
      <c r="I215" s="9"/>
      <c r="J215" s="9"/>
      <c r="K215" s="7" t="str">
        <f>IFERROR(VLOOKUP(E215,'Data Owners'!G:H,2,0),VLOOKUP(D215,'Data Owners'!A:D,3,0))</f>
        <v>Brian Hutchins</v>
      </c>
      <c r="L215" s="30">
        <f t="shared" si="8"/>
        <v>43309</v>
      </c>
      <c r="M215" s="30" t="str">
        <f t="shared" si="7"/>
        <v>N/A</v>
      </c>
      <c r="N215" s="30"/>
      <c r="O215" s="11"/>
      <c r="P215" s="31" t="s">
        <v>384</v>
      </c>
      <c r="Q215" s="31" t="s">
        <v>384</v>
      </c>
      <c r="R215" s="31" t="s">
        <v>384</v>
      </c>
      <c r="S215" s="31" t="s">
        <v>384</v>
      </c>
      <c r="T215" s="31">
        <v>42917</v>
      </c>
      <c r="U215" s="31" t="s">
        <v>384</v>
      </c>
      <c r="V215" s="31">
        <v>43309</v>
      </c>
      <c r="W215" s="31">
        <v>43253</v>
      </c>
      <c r="X215" s="31">
        <v>43300</v>
      </c>
      <c r="Y215" s="31" t="s">
        <v>384</v>
      </c>
      <c r="Z215" s="31" t="s">
        <v>384</v>
      </c>
      <c r="AA215" s="31" t="s">
        <v>384</v>
      </c>
      <c r="AB215" s="31" t="s">
        <v>384</v>
      </c>
      <c r="AC215" s="31">
        <v>43127</v>
      </c>
      <c r="AD215" s="31">
        <v>42917</v>
      </c>
      <c r="AE215" s="31" t="s">
        <v>384</v>
      </c>
      <c r="AF215" s="31" t="s">
        <v>384</v>
      </c>
      <c r="AG215" s="31" t="s">
        <v>384</v>
      </c>
      <c r="AH215" s="31" t="s">
        <v>384</v>
      </c>
      <c r="AI215" s="31" t="s">
        <v>384</v>
      </c>
      <c r="AJ215" s="31" t="s">
        <v>384</v>
      </c>
      <c r="AK215" s="31" t="s">
        <v>384</v>
      </c>
      <c r="AL215" s="31" t="s">
        <v>384</v>
      </c>
      <c r="AM215" s="31" t="s">
        <v>384</v>
      </c>
      <c r="AN215" s="31" t="s">
        <v>384</v>
      </c>
      <c r="AO215" s="31" t="s">
        <v>384</v>
      </c>
      <c r="AP215" s="31" t="s">
        <v>384</v>
      </c>
      <c r="AQ215" s="31" t="s">
        <v>384</v>
      </c>
      <c r="AR215" s="31" t="s">
        <v>384</v>
      </c>
      <c r="AS215" s="31" t="s">
        <v>384</v>
      </c>
      <c r="AT215" s="31" t="s">
        <v>384</v>
      </c>
      <c r="AU215" s="31" t="s">
        <v>384</v>
      </c>
      <c r="AV215" s="31" t="s">
        <v>384</v>
      </c>
      <c r="AW215" s="31" t="s">
        <v>384</v>
      </c>
      <c r="AX215" s="31" t="s">
        <v>384</v>
      </c>
      <c r="AY215" s="31" t="s">
        <v>11484</v>
      </c>
      <c r="AZ215" s="31" t="s">
        <v>11484</v>
      </c>
      <c r="BA215" s="31" t="s">
        <v>11484</v>
      </c>
      <c r="BB215" s="31" t="s">
        <v>11484</v>
      </c>
      <c r="BC215" s="31" t="s">
        <v>11484</v>
      </c>
      <c r="BD215" s="31" t="s">
        <v>11484</v>
      </c>
      <c r="BE215" s="31" t="s">
        <v>384</v>
      </c>
      <c r="BF215" s="31" t="s">
        <v>384</v>
      </c>
      <c r="BG215" s="31">
        <v>42917</v>
      </c>
      <c r="BH215" s="31">
        <v>43413</v>
      </c>
      <c r="BI215" s="31">
        <v>43413</v>
      </c>
      <c r="BJ215" s="31">
        <v>43413</v>
      </c>
      <c r="BK215" s="31">
        <v>43413</v>
      </c>
      <c r="BL215" s="31">
        <v>43413</v>
      </c>
      <c r="BM215" s="31">
        <v>43486</v>
      </c>
      <c r="BN215" s="31">
        <v>43486</v>
      </c>
      <c r="BO215" s="31" t="s">
        <v>384</v>
      </c>
      <c r="BP215" s="31" t="s">
        <v>384</v>
      </c>
    </row>
    <row r="216" spans="1:68" x14ac:dyDescent="0.35">
      <c r="A216" s="25" t="str">
        <f>LEFT(Table1[[#This Row],[Level]],2)&amp;"-"&amp;Table1[[#This Row],[Seq]]</f>
        <v>L4-10</v>
      </c>
      <c r="B216" s="9" t="s">
        <v>355</v>
      </c>
      <c r="C216" s="10">
        <f>IFERROR(IF(AND(Table1[[#This Row],[Level]]=B215,Table1[[#This Row],[Form Name]]=E215),C215,IF(Table1[[#This Row],[Level]]=B215,C215+1,1)),1)</f>
        <v>10</v>
      </c>
      <c r="D216" s="9" t="s">
        <v>375</v>
      </c>
      <c r="E216" s="9" t="s">
        <v>267</v>
      </c>
      <c r="F216" s="9" t="s">
        <v>2629</v>
      </c>
      <c r="G216" s="9"/>
      <c r="H216" s="9"/>
      <c r="I216" s="9"/>
      <c r="J216" s="9"/>
      <c r="K216" s="7" t="str">
        <f>IFERROR(VLOOKUP(E216,'Data Owners'!G:H,2,0),VLOOKUP(D216,'Data Owners'!A:D,3,0))</f>
        <v>Brian Hutchins</v>
      </c>
      <c r="L216" s="30">
        <f t="shared" si="8"/>
        <v>43309</v>
      </c>
      <c r="M216" s="30" t="str">
        <f t="shared" si="7"/>
        <v>N/A</v>
      </c>
      <c r="N216" s="30"/>
      <c r="O216" s="11"/>
      <c r="P216" s="31" t="s">
        <v>384</v>
      </c>
      <c r="Q216" s="31" t="s">
        <v>384</v>
      </c>
      <c r="R216" s="31" t="s">
        <v>384</v>
      </c>
      <c r="S216" s="31" t="s">
        <v>384</v>
      </c>
      <c r="T216" s="31">
        <v>42917</v>
      </c>
      <c r="U216" s="31" t="s">
        <v>384</v>
      </c>
      <c r="V216" s="31">
        <v>43309</v>
      </c>
      <c r="W216" s="31" t="s">
        <v>384</v>
      </c>
      <c r="X216" s="31" t="s">
        <v>384</v>
      </c>
      <c r="Y216" s="31" t="s">
        <v>384</v>
      </c>
      <c r="Z216" s="31" t="s">
        <v>384</v>
      </c>
      <c r="AA216" s="31" t="s">
        <v>384</v>
      </c>
      <c r="AB216" s="31" t="s">
        <v>384</v>
      </c>
      <c r="AC216" s="31">
        <v>43127</v>
      </c>
      <c r="AD216" s="31">
        <v>42917</v>
      </c>
      <c r="AE216" s="31" t="s">
        <v>384</v>
      </c>
      <c r="AF216" s="31" t="s">
        <v>384</v>
      </c>
      <c r="AG216" s="31" t="s">
        <v>384</v>
      </c>
      <c r="AH216" s="31" t="s">
        <v>384</v>
      </c>
      <c r="AI216" s="31" t="s">
        <v>384</v>
      </c>
      <c r="AJ216" s="31" t="s">
        <v>384</v>
      </c>
      <c r="AK216" s="31" t="s">
        <v>384</v>
      </c>
      <c r="AL216" s="31" t="s">
        <v>384</v>
      </c>
      <c r="AM216" s="31" t="s">
        <v>384</v>
      </c>
      <c r="AN216" s="31" t="s">
        <v>384</v>
      </c>
      <c r="AO216" s="31" t="s">
        <v>384</v>
      </c>
      <c r="AP216" s="31" t="s">
        <v>384</v>
      </c>
      <c r="AQ216" s="31" t="s">
        <v>384</v>
      </c>
      <c r="AR216" s="31" t="s">
        <v>384</v>
      </c>
      <c r="AS216" s="31" t="s">
        <v>384</v>
      </c>
      <c r="AT216" s="31" t="s">
        <v>384</v>
      </c>
      <c r="AU216" s="31" t="s">
        <v>384</v>
      </c>
      <c r="AV216" s="31" t="s">
        <v>384</v>
      </c>
      <c r="AW216" s="31" t="s">
        <v>384</v>
      </c>
      <c r="AX216" s="31" t="s">
        <v>384</v>
      </c>
      <c r="AY216" s="31" t="s">
        <v>11484</v>
      </c>
      <c r="AZ216" s="31" t="s">
        <v>11484</v>
      </c>
      <c r="BA216" s="31" t="s">
        <v>11484</v>
      </c>
      <c r="BB216" s="31" t="s">
        <v>11484</v>
      </c>
      <c r="BC216" s="31" t="s">
        <v>11484</v>
      </c>
      <c r="BD216" s="31" t="s">
        <v>11484</v>
      </c>
      <c r="BE216" s="31" t="s">
        <v>384</v>
      </c>
      <c r="BF216" s="31" t="s">
        <v>384</v>
      </c>
      <c r="BG216" s="31">
        <v>42917</v>
      </c>
      <c r="BH216" s="31">
        <v>43413</v>
      </c>
      <c r="BI216" s="31">
        <v>43413</v>
      </c>
      <c r="BJ216" s="31">
        <v>43413</v>
      </c>
      <c r="BK216" s="31">
        <v>43413</v>
      </c>
      <c r="BL216" s="31">
        <v>43413</v>
      </c>
      <c r="BM216" s="31">
        <v>43486</v>
      </c>
      <c r="BN216" s="31">
        <v>43486</v>
      </c>
      <c r="BO216" s="31" t="s">
        <v>384</v>
      </c>
      <c r="BP216" s="31" t="s">
        <v>384</v>
      </c>
    </row>
    <row r="217" spans="1:68" x14ac:dyDescent="0.35">
      <c r="A217" s="25" t="str">
        <f>LEFT(Table1[[#This Row],[Level]],2)&amp;"-"&amp;Table1[[#This Row],[Seq]]</f>
        <v>L4-11</v>
      </c>
      <c r="B217" s="9" t="s">
        <v>355</v>
      </c>
      <c r="C217" s="10">
        <f>IFERROR(IF(AND(Table1[[#This Row],[Level]]=B216,Table1[[#This Row],[Form Name]]=E216),C216,IF(Table1[[#This Row],[Level]]=B216,C216+1,1)),1)</f>
        <v>11</v>
      </c>
      <c r="D217" s="9" t="s">
        <v>375</v>
      </c>
      <c r="E217" s="9" t="s">
        <v>268</v>
      </c>
      <c r="F217" s="9" t="s">
        <v>2629</v>
      </c>
      <c r="G217" s="9"/>
      <c r="H217" s="9"/>
      <c r="I217" s="9"/>
      <c r="J217" s="9"/>
      <c r="K217" s="7" t="str">
        <f>IFERROR(VLOOKUP(E217,'Data Owners'!G:H,2,0),VLOOKUP(D217,'Data Owners'!A:D,3,0))</f>
        <v>Brian Hutchins</v>
      </c>
      <c r="L217" s="30">
        <f t="shared" si="8"/>
        <v>43309</v>
      </c>
      <c r="M217" s="30" t="str">
        <f t="shared" si="7"/>
        <v>N/A</v>
      </c>
      <c r="N217" s="30"/>
      <c r="O217" s="11"/>
      <c r="P217" s="31" t="s">
        <v>384</v>
      </c>
      <c r="Q217" s="31" t="s">
        <v>384</v>
      </c>
      <c r="R217" s="31" t="s">
        <v>384</v>
      </c>
      <c r="S217" s="31" t="s">
        <v>384</v>
      </c>
      <c r="T217" s="31">
        <v>42917</v>
      </c>
      <c r="U217" s="31" t="s">
        <v>384</v>
      </c>
      <c r="V217" s="31">
        <v>43309</v>
      </c>
      <c r="W217" s="31" t="s">
        <v>384</v>
      </c>
      <c r="X217" s="31" t="s">
        <v>384</v>
      </c>
      <c r="Y217" s="31" t="s">
        <v>384</v>
      </c>
      <c r="Z217" s="31" t="s">
        <v>384</v>
      </c>
      <c r="AA217" s="31" t="s">
        <v>384</v>
      </c>
      <c r="AB217" s="31" t="s">
        <v>384</v>
      </c>
      <c r="AC217" s="31">
        <v>43127</v>
      </c>
      <c r="AD217" s="31">
        <v>42917</v>
      </c>
      <c r="AE217" s="31" t="s">
        <v>384</v>
      </c>
      <c r="AF217" s="31" t="s">
        <v>384</v>
      </c>
      <c r="AG217" s="31" t="s">
        <v>384</v>
      </c>
      <c r="AH217" s="31" t="s">
        <v>384</v>
      </c>
      <c r="AI217" s="31" t="s">
        <v>384</v>
      </c>
      <c r="AJ217" s="31" t="s">
        <v>384</v>
      </c>
      <c r="AK217" s="31" t="s">
        <v>384</v>
      </c>
      <c r="AL217" s="31" t="s">
        <v>384</v>
      </c>
      <c r="AM217" s="31" t="s">
        <v>384</v>
      </c>
      <c r="AN217" s="31" t="s">
        <v>384</v>
      </c>
      <c r="AO217" s="31" t="s">
        <v>384</v>
      </c>
      <c r="AP217" s="31" t="s">
        <v>384</v>
      </c>
      <c r="AQ217" s="31" t="s">
        <v>384</v>
      </c>
      <c r="AR217" s="31" t="s">
        <v>384</v>
      </c>
      <c r="AS217" s="31" t="s">
        <v>384</v>
      </c>
      <c r="AT217" s="31" t="s">
        <v>384</v>
      </c>
      <c r="AU217" s="31" t="s">
        <v>384</v>
      </c>
      <c r="AV217" s="31" t="s">
        <v>384</v>
      </c>
      <c r="AW217" s="31" t="s">
        <v>384</v>
      </c>
      <c r="AX217" s="31" t="s">
        <v>384</v>
      </c>
      <c r="AY217" s="31" t="s">
        <v>11484</v>
      </c>
      <c r="AZ217" s="31" t="s">
        <v>11484</v>
      </c>
      <c r="BA217" s="31" t="s">
        <v>11484</v>
      </c>
      <c r="BB217" s="31" t="s">
        <v>11484</v>
      </c>
      <c r="BC217" s="31" t="s">
        <v>11484</v>
      </c>
      <c r="BD217" s="31" t="s">
        <v>11484</v>
      </c>
      <c r="BE217" s="31" t="s">
        <v>384</v>
      </c>
      <c r="BF217" s="31" t="s">
        <v>384</v>
      </c>
      <c r="BG217" s="31">
        <v>42917</v>
      </c>
      <c r="BH217" s="31">
        <v>43413</v>
      </c>
      <c r="BI217" s="31">
        <v>43413</v>
      </c>
      <c r="BJ217" s="31">
        <v>43413</v>
      </c>
      <c r="BK217" s="31">
        <v>43413</v>
      </c>
      <c r="BL217" s="31">
        <v>43413</v>
      </c>
      <c r="BM217" s="31">
        <v>43486</v>
      </c>
      <c r="BN217" s="31">
        <v>43486</v>
      </c>
      <c r="BO217" s="31" t="s">
        <v>384</v>
      </c>
      <c r="BP217" s="31" t="s">
        <v>384</v>
      </c>
    </row>
    <row r="218" spans="1:68" x14ac:dyDescent="0.35">
      <c r="A218" s="25" t="str">
        <f>LEFT(Table1[[#This Row],[Level]],2)&amp;"-"&amp;Table1[[#This Row],[Seq]]</f>
        <v>L4-12</v>
      </c>
      <c r="B218" s="9" t="s">
        <v>355</v>
      </c>
      <c r="C218" s="10">
        <f>IFERROR(IF(AND(Table1[[#This Row],[Level]]=B217,Table1[[#This Row],[Form Name]]=E217),C217,IF(Table1[[#This Row],[Level]]=B217,C217+1,1)),1)</f>
        <v>12</v>
      </c>
      <c r="D218" s="9" t="s">
        <v>375</v>
      </c>
      <c r="E218" s="9" t="s">
        <v>291</v>
      </c>
      <c r="F218" s="9" t="s">
        <v>2629</v>
      </c>
      <c r="G218" s="9"/>
      <c r="H218" s="9"/>
      <c r="I218" s="9"/>
      <c r="J218" s="9"/>
      <c r="K218" s="7" t="str">
        <f>IFERROR(VLOOKUP(E218,'Data Owners'!G:H,2,0),VLOOKUP(D218,'Data Owners'!A:D,3,0))</f>
        <v>Brian Hutchins</v>
      </c>
      <c r="L218" s="30">
        <f t="shared" si="8"/>
        <v>43309</v>
      </c>
      <c r="M218" s="30" t="str">
        <f t="shared" si="7"/>
        <v>N/A</v>
      </c>
      <c r="N218" s="30"/>
      <c r="O218" s="11"/>
      <c r="P218" s="31" t="s">
        <v>384</v>
      </c>
      <c r="Q218" s="31" t="s">
        <v>384</v>
      </c>
      <c r="R218" s="31" t="s">
        <v>384</v>
      </c>
      <c r="S218" s="31" t="s">
        <v>384</v>
      </c>
      <c r="T218" s="31" t="s">
        <v>384</v>
      </c>
      <c r="U218" s="31" t="s">
        <v>384</v>
      </c>
      <c r="V218" s="31">
        <v>43309</v>
      </c>
      <c r="W218" s="31" t="s">
        <v>384</v>
      </c>
      <c r="X218" s="31" t="s">
        <v>384</v>
      </c>
      <c r="Y218" s="31" t="s">
        <v>384</v>
      </c>
      <c r="Z218" s="31" t="s">
        <v>384</v>
      </c>
      <c r="AA218" s="31" t="s">
        <v>384</v>
      </c>
      <c r="AB218" s="31" t="s">
        <v>384</v>
      </c>
      <c r="AC218" s="31">
        <v>43127</v>
      </c>
      <c r="AD218" s="31">
        <v>42917</v>
      </c>
      <c r="AE218" s="31" t="s">
        <v>384</v>
      </c>
      <c r="AF218" s="31" t="s">
        <v>384</v>
      </c>
      <c r="AG218" s="31" t="s">
        <v>384</v>
      </c>
      <c r="AH218" s="31" t="s">
        <v>384</v>
      </c>
      <c r="AI218" s="31" t="s">
        <v>384</v>
      </c>
      <c r="AJ218" s="31" t="s">
        <v>384</v>
      </c>
      <c r="AK218" s="31" t="s">
        <v>384</v>
      </c>
      <c r="AL218" s="31" t="s">
        <v>384</v>
      </c>
      <c r="AM218" s="31" t="s">
        <v>384</v>
      </c>
      <c r="AN218" s="31" t="s">
        <v>384</v>
      </c>
      <c r="AO218" s="31" t="s">
        <v>384</v>
      </c>
      <c r="AP218" s="31" t="s">
        <v>384</v>
      </c>
      <c r="AQ218" s="31" t="s">
        <v>384</v>
      </c>
      <c r="AR218" s="31" t="s">
        <v>384</v>
      </c>
      <c r="AS218" s="31" t="s">
        <v>384</v>
      </c>
      <c r="AT218" s="31" t="s">
        <v>384</v>
      </c>
      <c r="AU218" s="31" t="s">
        <v>384</v>
      </c>
      <c r="AV218" s="31" t="s">
        <v>384</v>
      </c>
      <c r="AW218" s="31" t="s">
        <v>384</v>
      </c>
      <c r="AX218" s="31" t="s">
        <v>384</v>
      </c>
      <c r="AY218" s="31" t="s">
        <v>11484</v>
      </c>
      <c r="AZ218" s="31" t="s">
        <v>11484</v>
      </c>
      <c r="BA218" s="31" t="s">
        <v>11484</v>
      </c>
      <c r="BB218" s="31" t="s">
        <v>11484</v>
      </c>
      <c r="BC218" s="31" t="s">
        <v>11484</v>
      </c>
      <c r="BD218" s="31" t="s">
        <v>11484</v>
      </c>
      <c r="BE218" s="31" t="s">
        <v>384</v>
      </c>
      <c r="BF218" s="31" t="s">
        <v>384</v>
      </c>
      <c r="BG218" s="31" t="s">
        <v>384</v>
      </c>
      <c r="BH218" s="31">
        <v>43413</v>
      </c>
      <c r="BI218" s="31">
        <v>43413</v>
      </c>
      <c r="BJ218" s="31">
        <v>43413</v>
      </c>
      <c r="BK218" s="31">
        <v>43413</v>
      </c>
      <c r="BL218" s="31">
        <v>43413</v>
      </c>
      <c r="BM218" s="31" t="s">
        <v>384</v>
      </c>
      <c r="BN218" s="31">
        <v>43486</v>
      </c>
      <c r="BO218" s="31" t="s">
        <v>384</v>
      </c>
      <c r="BP218" s="31" t="s">
        <v>384</v>
      </c>
    </row>
    <row r="219" spans="1:68" x14ac:dyDescent="0.35">
      <c r="A219" s="25" t="str">
        <f>LEFT(Table1[[#This Row],[Level]],2)&amp;"-"&amp;Table1[[#This Row],[Seq]]</f>
        <v>L4-13</v>
      </c>
      <c r="B219" s="9" t="s">
        <v>355</v>
      </c>
      <c r="C219" s="10">
        <f>IFERROR(IF(AND(Table1[[#This Row],[Level]]=B218,Table1[[#This Row],[Form Name]]=E218),C218,IF(Table1[[#This Row],[Level]]=B218,C218+1,1)),1)</f>
        <v>13</v>
      </c>
      <c r="D219" s="9" t="s">
        <v>375</v>
      </c>
      <c r="E219" s="9" t="s">
        <v>293</v>
      </c>
      <c r="F219" s="9" t="s">
        <v>2629</v>
      </c>
      <c r="G219" s="9"/>
      <c r="H219" s="9"/>
      <c r="I219" s="9"/>
      <c r="J219" s="9"/>
      <c r="K219" s="7" t="str">
        <f>IFERROR(VLOOKUP(E219,'Data Owners'!G:H,2,0),VLOOKUP(D219,'Data Owners'!A:D,3,0))</f>
        <v>Brian Hutchins</v>
      </c>
      <c r="L219" s="30">
        <f t="shared" si="8"/>
        <v>43127</v>
      </c>
      <c r="M219" s="30" t="str">
        <f t="shared" si="7"/>
        <v>N/A</v>
      </c>
      <c r="N219" s="30"/>
      <c r="O219" s="11"/>
      <c r="P219" s="31" t="s">
        <v>384</v>
      </c>
      <c r="Q219" s="31" t="s">
        <v>384</v>
      </c>
      <c r="R219" s="31" t="s">
        <v>384</v>
      </c>
      <c r="S219" s="31" t="s">
        <v>384</v>
      </c>
      <c r="T219" s="31" t="s">
        <v>384</v>
      </c>
      <c r="U219" s="31" t="s">
        <v>384</v>
      </c>
      <c r="V219" s="31" t="s">
        <v>384</v>
      </c>
      <c r="W219" s="31" t="s">
        <v>384</v>
      </c>
      <c r="X219" s="31" t="s">
        <v>384</v>
      </c>
      <c r="Y219" s="31" t="s">
        <v>384</v>
      </c>
      <c r="Z219" s="31" t="s">
        <v>384</v>
      </c>
      <c r="AA219" s="31" t="s">
        <v>384</v>
      </c>
      <c r="AB219" s="31" t="s">
        <v>384</v>
      </c>
      <c r="AC219" s="31">
        <v>43127</v>
      </c>
      <c r="AD219" s="31" t="s">
        <v>384</v>
      </c>
      <c r="AE219" s="31" t="s">
        <v>384</v>
      </c>
      <c r="AF219" s="31" t="s">
        <v>384</v>
      </c>
      <c r="AG219" s="31" t="s">
        <v>384</v>
      </c>
      <c r="AH219" s="31" t="s">
        <v>384</v>
      </c>
      <c r="AI219" s="31" t="s">
        <v>384</v>
      </c>
      <c r="AJ219" s="31" t="s">
        <v>384</v>
      </c>
      <c r="AK219" s="31" t="s">
        <v>384</v>
      </c>
      <c r="AL219" s="31" t="s">
        <v>384</v>
      </c>
      <c r="AM219" s="31" t="s">
        <v>384</v>
      </c>
      <c r="AN219" s="31" t="s">
        <v>384</v>
      </c>
      <c r="AO219" s="31" t="s">
        <v>384</v>
      </c>
      <c r="AP219" s="31" t="s">
        <v>384</v>
      </c>
      <c r="AQ219" s="31" t="s">
        <v>384</v>
      </c>
      <c r="AR219" s="31" t="s">
        <v>384</v>
      </c>
      <c r="AS219" s="31" t="s">
        <v>384</v>
      </c>
      <c r="AT219" s="31" t="s">
        <v>384</v>
      </c>
      <c r="AU219" s="31" t="s">
        <v>384</v>
      </c>
      <c r="AV219" s="31" t="s">
        <v>384</v>
      </c>
      <c r="AW219" s="31" t="s">
        <v>384</v>
      </c>
      <c r="AX219" s="31" t="s">
        <v>384</v>
      </c>
      <c r="AY219" s="31" t="s">
        <v>11484</v>
      </c>
      <c r="AZ219" s="31" t="s">
        <v>11484</v>
      </c>
      <c r="BA219" s="31" t="s">
        <v>11484</v>
      </c>
      <c r="BB219" s="31" t="s">
        <v>11484</v>
      </c>
      <c r="BC219" s="31" t="s">
        <v>11484</v>
      </c>
      <c r="BD219" s="31" t="s">
        <v>11484</v>
      </c>
      <c r="BE219" s="31" t="s">
        <v>384</v>
      </c>
      <c r="BF219" s="31" t="s">
        <v>384</v>
      </c>
      <c r="BG219" s="31" t="s">
        <v>384</v>
      </c>
      <c r="BH219" s="31" t="s">
        <v>384</v>
      </c>
      <c r="BI219" s="31" t="s">
        <v>384</v>
      </c>
      <c r="BJ219" s="31" t="s">
        <v>384</v>
      </c>
      <c r="BK219" s="31" t="s">
        <v>384</v>
      </c>
      <c r="BL219" s="31" t="s">
        <v>384</v>
      </c>
      <c r="BM219" s="31" t="s">
        <v>384</v>
      </c>
      <c r="BN219" s="31" t="s">
        <v>384</v>
      </c>
      <c r="BO219" s="31" t="s">
        <v>384</v>
      </c>
      <c r="BP219" s="31" t="s">
        <v>384</v>
      </c>
    </row>
    <row r="220" spans="1:68" x14ac:dyDescent="0.35">
      <c r="A220" s="25" t="str">
        <f>LEFT(Table1[[#This Row],[Level]],2)&amp;"-"&amp;Table1[[#This Row],[Seq]]</f>
        <v>L4-14</v>
      </c>
      <c r="B220" s="9" t="s">
        <v>355</v>
      </c>
      <c r="C220" s="10">
        <f>IFERROR(IF(AND(Table1[[#This Row],[Level]]=B219,Table1[[#This Row],[Form Name]]=E219),C219,IF(Table1[[#This Row],[Level]]=B219,C219+1,1)),1)</f>
        <v>14</v>
      </c>
      <c r="D220" s="9" t="s">
        <v>379</v>
      </c>
      <c r="E220" s="9" t="s">
        <v>269</v>
      </c>
      <c r="F220" s="9" t="s">
        <v>2629</v>
      </c>
      <c r="G220" s="9"/>
      <c r="H220" s="9"/>
      <c r="I220" s="9"/>
      <c r="J220" s="9"/>
      <c r="K220" s="7" t="str">
        <f>IFERROR(VLOOKUP(E220,'Data Owners'!G:H,2,0),VLOOKUP(D220,'Data Owners'!A:D,3,0))</f>
        <v>Joe Foley</v>
      </c>
      <c r="L220" s="30">
        <f t="shared" si="8"/>
        <v>43309</v>
      </c>
      <c r="M220" s="30" t="str">
        <f t="shared" si="7"/>
        <v>N/A</v>
      </c>
      <c r="N220" s="30"/>
      <c r="O220" s="11"/>
      <c r="P220" s="31" t="s">
        <v>384</v>
      </c>
      <c r="Q220" s="31" t="s">
        <v>384</v>
      </c>
      <c r="R220" s="31" t="s">
        <v>384</v>
      </c>
      <c r="S220" s="31" t="s">
        <v>384</v>
      </c>
      <c r="T220" s="31" t="s">
        <v>384</v>
      </c>
      <c r="U220" s="31" t="s">
        <v>384</v>
      </c>
      <c r="V220" s="31">
        <v>43309</v>
      </c>
      <c r="W220" s="31" t="s">
        <v>384</v>
      </c>
      <c r="X220" s="31" t="s">
        <v>384</v>
      </c>
      <c r="Y220" s="31" t="s">
        <v>384</v>
      </c>
      <c r="Z220" s="31" t="s">
        <v>384</v>
      </c>
      <c r="AA220" s="31" t="s">
        <v>384</v>
      </c>
      <c r="AB220" s="31" t="s">
        <v>384</v>
      </c>
      <c r="AC220" s="31">
        <v>43127</v>
      </c>
      <c r="AD220" s="31">
        <v>42917</v>
      </c>
      <c r="AE220" s="31" t="s">
        <v>384</v>
      </c>
      <c r="AF220" s="31" t="s">
        <v>384</v>
      </c>
      <c r="AG220" s="31" t="s">
        <v>384</v>
      </c>
      <c r="AH220" s="31" t="s">
        <v>384</v>
      </c>
      <c r="AI220" s="31" t="s">
        <v>384</v>
      </c>
      <c r="AJ220" s="31" t="s">
        <v>384</v>
      </c>
      <c r="AK220" s="31" t="s">
        <v>384</v>
      </c>
      <c r="AL220" s="31" t="s">
        <v>384</v>
      </c>
      <c r="AM220" s="31" t="s">
        <v>384</v>
      </c>
      <c r="AN220" s="31" t="s">
        <v>384</v>
      </c>
      <c r="AO220" s="31" t="s">
        <v>384</v>
      </c>
      <c r="AP220" s="31" t="s">
        <v>384</v>
      </c>
      <c r="AQ220" s="31" t="s">
        <v>384</v>
      </c>
      <c r="AR220" s="31" t="s">
        <v>384</v>
      </c>
      <c r="AS220" s="31" t="s">
        <v>384</v>
      </c>
      <c r="AT220" s="31" t="s">
        <v>384</v>
      </c>
      <c r="AU220" s="31" t="s">
        <v>384</v>
      </c>
      <c r="AV220" s="31" t="s">
        <v>384</v>
      </c>
      <c r="AW220" s="31" t="s">
        <v>384</v>
      </c>
      <c r="AX220" s="31" t="s">
        <v>384</v>
      </c>
      <c r="AY220" s="31" t="s">
        <v>11484</v>
      </c>
      <c r="AZ220" s="31" t="s">
        <v>11484</v>
      </c>
      <c r="BA220" s="31" t="s">
        <v>11484</v>
      </c>
      <c r="BB220" s="31" t="s">
        <v>11484</v>
      </c>
      <c r="BC220" s="31" t="s">
        <v>11484</v>
      </c>
      <c r="BD220" s="31" t="s">
        <v>11484</v>
      </c>
      <c r="BE220" s="31" t="s">
        <v>384</v>
      </c>
      <c r="BF220" s="31" t="s">
        <v>384</v>
      </c>
      <c r="BG220" s="31" t="s">
        <v>384</v>
      </c>
      <c r="BH220" s="31">
        <v>43413</v>
      </c>
      <c r="BI220" s="31">
        <v>43413</v>
      </c>
      <c r="BJ220" s="31">
        <v>43413</v>
      </c>
      <c r="BK220" s="31">
        <v>43413</v>
      </c>
      <c r="BL220" s="31">
        <v>43413</v>
      </c>
      <c r="BM220" s="31" t="s">
        <v>384</v>
      </c>
      <c r="BN220" s="31">
        <v>43486</v>
      </c>
      <c r="BO220" s="31" t="s">
        <v>384</v>
      </c>
      <c r="BP220" s="31" t="s">
        <v>384</v>
      </c>
    </row>
    <row r="221" spans="1:68" x14ac:dyDescent="0.35">
      <c r="A221" s="25" t="str">
        <f>LEFT(Table1[[#This Row],[Level]],2)&amp;"-"&amp;Table1[[#This Row],[Seq]]</f>
        <v>L4-15</v>
      </c>
      <c r="B221" s="9" t="s">
        <v>355</v>
      </c>
      <c r="C221" s="10">
        <f>IFERROR(IF(AND(Table1[[#This Row],[Level]]=B220,Table1[[#This Row],[Form Name]]=E220),C220,IF(Table1[[#This Row],[Level]]=B220,C220+1,1)),1)</f>
        <v>15</v>
      </c>
      <c r="D221" s="9" t="s">
        <v>371</v>
      </c>
      <c r="E221" s="9" t="s">
        <v>277</v>
      </c>
      <c r="F221" s="9" t="s">
        <v>2629</v>
      </c>
      <c r="G221" s="9"/>
      <c r="H221" s="9"/>
      <c r="I221" s="9"/>
      <c r="J221" s="9"/>
      <c r="K221" s="7" t="str">
        <f>IFERROR(VLOOKUP(E221,'Data Owners'!G:H,2,0),VLOOKUP(D221,'Data Owners'!A:D,3,0))</f>
        <v>Julie Ramirez</v>
      </c>
      <c r="L221" s="30">
        <f t="shared" si="8"/>
        <v>43127</v>
      </c>
      <c r="M221" s="30" t="str">
        <f t="shared" si="7"/>
        <v>N/A</v>
      </c>
      <c r="N221" s="30"/>
      <c r="O221" s="11"/>
      <c r="P221" s="31" t="s">
        <v>384</v>
      </c>
      <c r="Q221" s="31" t="s">
        <v>384</v>
      </c>
      <c r="R221" s="31" t="s">
        <v>384</v>
      </c>
      <c r="S221" s="31" t="s">
        <v>384</v>
      </c>
      <c r="T221" s="31" t="s">
        <v>384</v>
      </c>
      <c r="U221" s="31" t="s">
        <v>384</v>
      </c>
      <c r="V221" s="31" t="s">
        <v>384</v>
      </c>
      <c r="W221" s="31" t="s">
        <v>384</v>
      </c>
      <c r="X221" s="31" t="s">
        <v>384</v>
      </c>
      <c r="Y221" s="31" t="s">
        <v>384</v>
      </c>
      <c r="Z221" s="31" t="s">
        <v>384</v>
      </c>
      <c r="AA221" s="31" t="s">
        <v>384</v>
      </c>
      <c r="AB221" s="31" t="s">
        <v>384</v>
      </c>
      <c r="AC221" s="31">
        <v>43127</v>
      </c>
      <c r="AD221" s="31">
        <v>42917</v>
      </c>
      <c r="AE221" s="31" t="s">
        <v>384</v>
      </c>
      <c r="AF221" s="31" t="s">
        <v>384</v>
      </c>
      <c r="AG221" s="31" t="s">
        <v>384</v>
      </c>
      <c r="AH221" s="31" t="s">
        <v>384</v>
      </c>
      <c r="AI221" s="31" t="s">
        <v>384</v>
      </c>
      <c r="AJ221" s="31" t="s">
        <v>384</v>
      </c>
      <c r="AK221" s="31" t="s">
        <v>384</v>
      </c>
      <c r="AL221" s="31" t="s">
        <v>384</v>
      </c>
      <c r="AM221" s="31" t="s">
        <v>384</v>
      </c>
      <c r="AN221" s="31" t="s">
        <v>384</v>
      </c>
      <c r="AO221" s="31" t="s">
        <v>384</v>
      </c>
      <c r="AP221" s="31" t="s">
        <v>384</v>
      </c>
      <c r="AQ221" s="31" t="s">
        <v>384</v>
      </c>
      <c r="AR221" s="31" t="s">
        <v>384</v>
      </c>
      <c r="AS221" s="31" t="s">
        <v>384</v>
      </c>
      <c r="AT221" s="31" t="s">
        <v>384</v>
      </c>
      <c r="AU221" s="31" t="s">
        <v>384</v>
      </c>
      <c r="AV221" s="31" t="s">
        <v>384</v>
      </c>
      <c r="AW221" s="31" t="s">
        <v>384</v>
      </c>
      <c r="AX221" s="31" t="s">
        <v>384</v>
      </c>
      <c r="AY221" s="31" t="s">
        <v>11484</v>
      </c>
      <c r="AZ221" s="31" t="s">
        <v>11484</v>
      </c>
      <c r="BA221" s="31" t="s">
        <v>11484</v>
      </c>
      <c r="BB221" s="31" t="s">
        <v>11484</v>
      </c>
      <c r="BC221" s="31" t="s">
        <v>11484</v>
      </c>
      <c r="BD221" s="31" t="s">
        <v>11484</v>
      </c>
      <c r="BE221" s="31" t="s">
        <v>384</v>
      </c>
      <c r="BF221" s="31" t="s">
        <v>384</v>
      </c>
      <c r="BG221" s="31" t="s">
        <v>384</v>
      </c>
      <c r="BH221" s="31" t="s">
        <v>384</v>
      </c>
      <c r="BI221" s="31" t="s">
        <v>384</v>
      </c>
      <c r="BJ221" s="31" t="s">
        <v>384</v>
      </c>
      <c r="BK221" s="31" t="s">
        <v>384</v>
      </c>
      <c r="BL221" s="31" t="s">
        <v>384</v>
      </c>
      <c r="BM221" s="31" t="s">
        <v>384</v>
      </c>
      <c r="BN221" s="31" t="s">
        <v>384</v>
      </c>
      <c r="BO221" s="31" t="s">
        <v>384</v>
      </c>
      <c r="BP221" s="31" t="s">
        <v>384</v>
      </c>
    </row>
    <row r="222" spans="1:68" x14ac:dyDescent="0.35">
      <c r="A222" s="25" t="str">
        <f>LEFT(Table1[[#This Row],[Level]],2)&amp;"-"&amp;Table1[[#This Row],[Seq]]</f>
        <v>L4-16</v>
      </c>
      <c r="B222" s="9" t="s">
        <v>355</v>
      </c>
      <c r="C222" s="10">
        <f>IFERROR(IF(AND(Table1[[#This Row],[Level]]=B221,Table1[[#This Row],[Form Name]]=E221),C221,IF(Table1[[#This Row],[Level]]=B221,C221+1,1)),1)</f>
        <v>16</v>
      </c>
      <c r="D222" s="9" t="s">
        <v>372</v>
      </c>
      <c r="E222" s="9" t="s">
        <v>312</v>
      </c>
      <c r="F222" s="9" t="s">
        <v>2629</v>
      </c>
      <c r="G222" s="9"/>
      <c r="H222" s="9"/>
      <c r="I222" s="9"/>
      <c r="J222" s="9"/>
      <c r="K222" s="7" t="str">
        <f>IFERROR(VLOOKUP(E222,'Data Owners'!G:H,2,0),VLOOKUP(D222,'Data Owners'!A:D,3,0))</f>
        <v>Jeff Gill</v>
      </c>
      <c r="L222" s="30">
        <f t="shared" si="8"/>
        <v>43309</v>
      </c>
      <c r="M222" s="30" t="str">
        <f t="shared" si="7"/>
        <v>N/A</v>
      </c>
      <c r="N222" s="30"/>
      <c r="O222" s="11"/>
      <c r="P222" s="31" t="s">
        <v>384</v>
      </c>
      <c r="Q222" s="31" t="s">
        <v>384</v>
      </c>
      <c r="R222" s="31" t="s">
        <v>384</v>
      </c>
      <c r="S222" s="31" t="s">
        <v>384</v>
      </c>
      <c r="T222" s="31" t="s">
        <v>384</v>
      </c>
      <c r="U222" s="31" t="s">
        <v>384</v>
      </c>
      <c r="V222" s="31">
        <v>43309</v>
      </c>
      <c r="W222" s="31" t="s">
        <v>384</v>
      </c>
      <c r="X222" s="31" t="s">
        <v>384</v>
      </c>
      <c r="Y222" s="31" t="s">
        <v>384</v>
      </c>
      <c r="Z222" s="31" t="s">
        <v>384</v>
      </c>
      <c r="AA222" s="31" t="s">
        <v>384</v>
      </c>
      <c r="AB222" s="31" t="s">
        <v>384</v>
      </c>
      <c r="AC222" s="31">
        <v>43127</v>
      </c>
      <c r="AD222" s="31">
        <v>42917</v>
      </c>
      <c r="AE222" s="31" t="s">
        <v>384</v>
      </c>
      <c r="AF222" s="31" t="s">
        <v>384</v>
      </c>
      <c r="AG222" s="31" t="s">
        <v>384</v>
      </c>
      <c r="AH222" s="31" t="s">
        <v>384</v>
      </c>
      <c r="AI222" s="31" t="s">
        <v>384</v>
      </c>
      <c r="AJ222" s="31" t="s">
        <v>384</v>
      </c>
      <c r="AK222" s="31" t="s">
        <v>384</v>
      </c>
      <c r="AL222" s="31" t="s">
        <v>384</v>
      </c>
      <c r="AM222" s="31" t="s">
        <v>384</v>
      </c>
      <c r="AN222" s="31" t="s">
        <v>384</v>
      </c>
      <c r="AO222" s="31" t="s">
        <v>384</v>
      </c>
      <c r="AP222" s="31" t="s">
        <v>384</v>
      </c>
      <c r="AQ222" s="31" t="s">
        <v>384</v>
      </c>
      <c r="AR222" s="31" t="s">
        <v>384</v>
      </c>
      <c r="AS222" s="31" t="s">
        <v>384</v>
      </c>
      <c r="AT222" s="31" t="s">
        <v>384</v>
      </c>
      <c r="AU222" s="31" t="s">
        <v>384</v>
      </c>
      <c r="AV222" s="31" t="s">
        <v>384</v>
      </c>
      <c r="AW222" s="31" t="s">
        <v>384</v>
      </c>
      <c r="AX222" s="31" t="s">
        <v>384</v>
      </c>
      <c r="AY222" s="31" t="s">
        <v>11484</v>
      </c>
      <c r="AZ222" s="31" t="s">
        <v>11484</v>
      </c>
      <c r="BA222" s="31" t="s">
        <v>11484</v>
      </c>
      <c r="BB222" s="31" t="s">
        <v>11484</v>
      </c>
      <c r="BC222" s="31" t="s">
        <v>11484</v>
      </c>
      <c r="BD222" s="31" t="s">
        <v>11484</v>
      </c>
      <c r="BE222" s="31" t="s">
        <v>384</v>
      </c>
      <c r="BF222" s="31" t="s">
        <v>384</v>
      </c>
      <c r="BG222" s="31" t="s">
        <v>384</v>
      </c>
      <c r="BH222" s="31" t="s">
        <v>384</v>
      </c>
      <c r="BI222" s="31" t="s">
        <v>384</v>
      </c>
      <c r="BJ222" s="31" t="s">
        <v>384</v>
      </c>
      <c r="BK222" s="31" t="s">
        <v>384</v>
      </c>
      <c r="BL222" s="31" t="s">
        <v>384</v>
      </c>
      <c r="BM222" s="31" t="s">
        <v>384</v>
      </c>
      <c r="BN222" s="31" t="s">
        <v>384</v>
      </c>
      <c r="BO222" s="31" t="s">
        <v>384</v>
      </c>
      <c r="BP222" s="31" t="s">
        <v>384</v>
      </c>
    </row>
    <row r="223" spans="1:68" x14ac:dyDescent="0.35">
      <c r="A223" s="25" t="str">
        <f>LEFT(Table1[[#This Row],[Level]],2)&amp;"-"&amp;Table1[[#This Row],[Seq]]</f>
        <v>L4-17</v>
      </c>
      <c r="B223" s="9" t="s">
        <v>355</v>
      </c>
      <c r="C223" s="10">
        <f>IFERROR(IF(AND(Table1[[#This Row],[Level]]=B222,Table1[[#This Row],[Form Name]]=E222),C222,IF(Table1[[#This Row],[Level]]=B222,C222+1,1)),1)</f>
        <v>17</v>
      </c>
      <c r="D223" s="9" t="s">
        <v>372</v>
      </c>
      <c r="E223" s="9" t="s">
        <v>282</v>
      </c>
      <c r="F223" s="9" t="s">
        <v>2629</v>
      </c>
      <c r="G223" s="9"/>
      <c r="H223" s="9"/>
      <c r="I223" s="9"/>
      <c r="J223" s="9"/>
      <c r="K223" s="7" t="str">
        <f>IFERROR(VLOOKUP(E223,'Data Owners'!G:H,2,0),VLOOKUP(D223,'Data Owners'!A:D,3,0))</f>
        <v>Jeff Gill</v>
      </c>
      <c r="L223" s="30">
        <f t="shared" si="8"/>
        <v>43309</v>
      </c>
      <c r="M223" s="30" t="str">
        <f t="shared" si="7"/>
        <v>N/A</v>
      </c>
      <c r="N223" s="30"/>
      <c r="O223" s="11"/>
      <c r="P223" s="31" t="s">
        <v>384</v>
      </c>
      <c r="Q223" s="31" t="s">
        <v>384</v>
      </c>
      <c r="R223" s="31" t="s">
        <v>384</v>
      </c>
      <c r="S223" s="31" t="s">
        <v>384</v>
      </c>
      <c r="T223" s="31" t="s">
        <v>384</v>
      </c>
      <c r="U223" s="31" t="s">
        <v>384</v>
      </c>
      <c r="V223" s="31">
        <v>43309</v>
      </c>
      <c r="W223" s="31" t="s">
        <v>384</v>
      </c>
      <c r="X223" s="31" t="s">
        <v>384</v>
      </c>
      <c r="Y223" s="31" t="s">
        <v>384</v>
      </c>
      <c r="Z223" s="31" t="s">
        <v>384</v>
      </c>
      <c r="AA223" s="31" t="s">
        <v>384</v>
      </c>
      <c r="AB223" s="31" t="s">
        <v>384</v>
      </c>
      <c r="AC223" s="31">
        <v>43127</v>
      </c>
      <c r="AD223" s="31">
        <v>42917</v>
      </c>
      <c r="AE223" s="31" t="s">
        <v>384</v>
      </c>
      <c r="AF223" s="31" t="s">
        <v>384</v>
      </c>
      <c r="AG223" s="31" t="s">
        <v>384</v>
      </c>
      <c r="AH223" s="31" t="s">
        <v>384</v>
      </c>
      <c r="AI223" s="31" t="s">
        <v>384</v>
      </c>
      <c r="AJ223" s="31" t="s">
        <v>384</v>
      </c>
      <c r="AK223" s="31" t="s">
        <v>384</v>
      </c>
      <c r="AL223" s="31" t="s">
        <v>384</v>
      </c>
      <c r="AM223" s="31" t="s">
        <v>384</v>
      </c>
      <c r="AN223" s="31" t="s">
        <v>384</v>
      </c>
      <c r="AO223" s="31" t="s">
        <v>384</v>
      </c>
      <c r="AP223" s="31" t="s">
        <v>384</v>
      </c>
      <c r="AQ223" s="31" t="s">
        <v>384</v>
      </c>
      <c r="AR223" s="31" t="s">
        <v>384</v>
      </c>
      <c r="AS223" s="31" t="s">
        <v>384</v>
      </c>
      <c r="AT223" s="31" t="s">
        <v>384</v>
      </c>
      <c r="AU223" s="31" t="s">
        <v>384</v>
      </c>
      <c r="AV223" s="31" t="s">
        <v>384</v>
      </c>
      <c r="AW223" s="31" t="s">
        <v>384</v>
      </c>
      <c r="AX223" s="31" t="s">
        <v>384</v>
      </c>
      <c r="AY223" s="31" t="s">
        <v>11484</v>
      </c>
      <c r="AZ223" s="31" t="s">
        <v>11484</v>
      </c>
      <c r="BA223" s="31" t="s">
        <v>11484</v>
      </c>
      <c r="BB223" s="31" t="s">
        <v>11484</v>
      </c>
      <c r="BC223" s="31" t="s">
        <v>11484</v>
      </c>
      <c r="BD223" s="31" t="s">
        <v>11484</v>
      </c>
      <c r="BE223" s="31" t="s">
        <v>384</v>
      </c>
      <c r="BF223" s="31" t="s">
        <v>384</v>
      </c>
      <c r="BG223" s="31" t="s">
        <v>384</v>
      </c>
      <c r="BH223" s="31" t="s">
        <v>384</v>
      </c>
      <c r="BI223" s="31" t="s">
        <v>384</v>
      </c>
      <c r="BJ223" s="31" t="s">
        <v>384</v>
      </c>
      <c r="BK223" s="31" t="s">
        <v>384</v>
      </c>
      <c r="BL223" s="31" t="s">
        <v>384</v>
      </c>
      <c r="BM223" s="31" t="s">
        <v>384</v>
      </c>
      <c r="BN223" s="31" t="s">
        <v>384</v>
      </c>
      <c r="BO223" s="31" t="s">
        <v>384</v>
      </c>
      <c r="BP223" s="31" t="s">
        <v>384</v>
      </c>
    </row>
    <row r="224" spans="1:68" x14ac:dyDescent="0.35">
      <c r="A224" s="25" t="str">
        <f>LEFT(Table1[[#This Row],[Level]],2)&amp;"-"&amp;Table1[[#This Row],[Seq]]</f>
        <v>L4-18</v>
      </c>
      <c r="B224" s="9" t="s">
        <v>355</v>
      </c>
      <c r="C224" s="10">
        <f>IFERROR(IF(AND(Table1[[#This Row],[Level]]=B223,Table1[[#This Row],[Form Name]]=E223),C223,IF(Table1[[#This Row],[Level]]=B223,C223+1,1)),1)</f>
        <v>18</v>
      </c>
      <c r="D224" s="9" t="s">
        <v>372</v>
      </c>
      <c r="E224" s="9" t="s">
        <v>283</v>
      </c>
      <c r="F224" s="9" t="s">
        <v>2629</v>
      </c>
      <c r="G224" s="9"/>
      <c r="H224" s="9"/>
      <c r="I224" s="9"/>
      <c r="J224" s="9"/>
      <c r="K224" s="7" t="str">
        <f>IFERROR(VLOOKUP(E224,'Data Owners'!G:H,2,0),VLOOKUP(D224,'Data Owners'!A:D,3,0))</f>
        <v>Jeff Gill</v>
      </c>
      <c r="L224" s="30">
        <f t="shared" si="8"/>
        <v>43309</v>
      </c>
      <c r="M224" s="30" t="str">
        <f t="shared" si="7"/>
        <v>N/A</v>
      </c>
      <c r="N224" s="30"/>
      <c r="O224" s="11"/>
      <c r="P224" s="31" t="s">
        <v>384</v>
      </c>
      <c r="Q224" s="31" t="s">
        <v>384</v>
      </c>
      <c r="R224" s="31" t="s">
        <v>384</v>
      </c>
      <c r="S224" s="31" t="s">
        <v>384</v>
      </c>
      <c r="T224" s="31" t="s">
        <v>384</v>
      </c>
      <c r="U224" s="31" t="s">
        <v>384</v>
      </c>
      <c r="V224" s="31">
        <v>43309</v>
      </c>
      <c r="W224" s="31" t="s">
        <v>384</v>
      </c>
      <c r="X224" s="31" t="s">
        <v>384</v>
      </c>
      <c r="Y224" s="31" t="s">
        <v>384</v>
      </c>
      <c r="Z224" s="31" t="s">
        <v>384</v>
      </c>
      <c r="AA224" s="31" t="s">
        <v>384</v>
      </c>
      <c r="AB224" s="31" t="s">
        <v>384</v>
      </c>
      <c r="AC224" s="31">
        <v>43127</v>
      </c>
      <c r="AD224" s="31">
        <v>42917</v>
      </c>
      <c r="AE224" s="31" t="s">
        <v>384</v>
      </c>
      <c r="AF224" s="31" t="s">
        <v>384</v>
      </c>
      <c r="AG224" s="31" t="s">
        <v>384</v>
      </c>
      <c r="AH224" s="31" t="s">
        <v>384</v>
      </c>
      <c r="AI224" s="31" t="s">
        <v>384</v>
      </c>
      <c r="AJ224" s="31" t="s">
        <v>384</v>
      </c>
      <c r="AK224" s="31" t="s">
        <v>384</v>
      </c>
      <c r="AL224" s="31" t="s">
        <v>384</v>
      </c>
      <c r="AM224" s="31" t="s">
        <v>384</v>
      </c>
      <c r="AN224" s="31" t="s">
        <v>384</v>
      </c>
      <c r="AO224" s="31" t="s">
        <v>384</v>
      </c>
      <c r="AP224" s="31" t="s">
        <v>384</v>
      </c>
      <c r="AQ224" s="31" t="s">
        <v>384</v>
      </c>
      <c r="AR224" s="31" t="s">
        <v>384</v>
      </c>
      <c r="AS224" s="31" t="s">
        <v>384</v>
      </c>
      <c r="AT224" s="31" t="s">
        <v>384</v>
      </c>
      <c r="AU224" s="31" t="s">
        <v>384</v>
      </c>
      <c r="AV224" s="31" t="s">
        <v>384</v>
      </c>
      <c r="AW224" s="31" t="s">
        <v>384</v>
      </c>
      <c r="AX224" s="31" t="s">
        <v>384</v>
      </c>
      <c r="AY224" s="31" t="s">
        <v>11484</v>
      </c>
      <c r="AZ224" s="31" t="s">
        <v>11484</v>
      </c>
      <c r="BA224" s="31" t="s">
        <v>11484</v>
      </c>
      <c r="BB224" s="31" t="s">
        <v>11484</v>
      </c>
      <c r="BC224" s="31" t="s">
        <v>11484</v>
      </c>
      <c r="BD224" s="31" t="s">
        <v>11484</v>
      </c>
      <c r="BE224" s="31" t="s">
        <v>384</v>
      </c>
      <c r="BF224" s="31" t="s">
        <v>384</v>
      </c>
      <c r="BG224" s="31" t="s">
        <v>384</v>
      </c>
      <c r="BH224" s="31" t="s">
        <v>384</v>
      </c>
      <c r="BI224" s="31" t="s">
        <v>384</v>
      </c>
      <c r="BJ224" s="31" t="s">
        <v>384</v>
      </c>
      <c r="BK224" s="31" t="s">
        <v>384</v>
      </c>
      <c r="BL224" s="31" t="s">
        <v>384</v>
      </c>
      <c r="BM224" s="31" t="s">
        <v>384</v>
      </c>
      <c r="BN224" s="31" t="s">
        <v>384</v>
      </c>
      <c r="BO224" s="31" t="s">
        <v>384</v>
      </c>
      <c r="BP224" s="31" t="s">
        <v>384</v>
      </c>
    </row>
    <row r="225" spans="1:68" x14ac:dyDescent="0.35">
      <c r="A225" s="25" t="str">
        <f>LEFT(Table1[[#This Row],[Level]],2)&amp;"-"&amp;Table1[[#This Row],[Seq]]</f>
        <v>L4-19</v>
      </c>
      <c r="B225" s="9" t="s">
        <v>355</v>
      </c>
      <c r="C225" s="10">
        <f>IFERROR(IF(AND(Table1[[#This Row],[Level]]=B224,Table1[[#This Row],[Form Name]]=E224),C224,IF(Table1[[#This Row],[Level]]=B224,C224+1,1)),1)</f>
        <v>19</v>
      </c>
      <c r="D225" s="9" t="s">
        <v>372</v>
      </c>
      <c r="E225" s="9" t="s">
        <v>281</v>
      </c>
      <c r="F225" s="9" t="s">
        <v>2630</v>
      </c>
      <c r="G225" s="9"/>
      <c r="H225" s="9"/>
      <c r="I225" s="9"/>
      <c r="J225" s="9"/>
      <c r="K225" s="7" t="str">
        <f>IFERROR(VLOOKUP(E225,'Data Owners'!G:H,2,0),VLOOKUP(D225,'Data Owners'!A:D,3,0))</f>
        <v>Jeff Gill</v>
      </c>
      <c r="L225" s="30">
        <f t="shared" si="8"/>
        <v>43309</v>
      </c>
      <c r="M225" s="30" t="str">
        <f t="shared" si="7"/>
        <v>N/A</v>
      </c>
      <c r="N225" s="30"/>
      <c r="O225" s="11"/>
      <c r="P225" s="31" t="s">
        <v>384</v>
      </c>
      <c r="Q225" s="31" t="s">
        <v>384</v>
      </c>
      <c r="R225" s="31" t="s">
        <v>384</v>
      </c>
      <c r="S225" s="31" t="s">
        <v>384</v>
      </c>
      <c r="T225" s="31" t="s">
        <v>384</v>
      </c>
      <c r="U225" s="31" t="s">
        <v>384</v>
      </c>
      <c r="V225" s="31">
        <v>43309</v>
      </c>
      <c r="W225" s="31" t="s">
        <v>384</v>
      </c>
      <c r="X225" s="31" t="s">
        <v>384</v>
      </c>
      <c r="Y225" s="31" t="s">
        <v>384</v>
      </c>
      <c r="Z225" s="31" t="s">
        <v>384</v>
      </c>
      <c r="AA225" s="31" t="s">
        <v>384</v>
      </c>
      <c r="AB225" s="31" t="s">
        <v>384</v>
      </c>
      <c r="AC225" s="31">
        <v>43127</v>
      </c>
      <c r="AD225" s="31">
        <v>42917</v>
      </c>
      <c r="AE225" s="31" t="s">
        <v>384</v>
      </c>
      <c r="AF225" s="31" t="s">
        <v>384</v>
      </c>
      <c r="AG225" s="31" t="s">
        <v>384</v>
      </c>
      <c r="AH225" s="31" t="s">
        <v>384</v>
      </c>
      <c r="AI225" s="31" t="s">
        <v>384</v>
      </c>
      <c r="AJ225" s="31" t="s">
        <v>384</v>
      </c>
      <c r="AK225" s="31" t="s">
        <v>384</v>
      </c>
      <c r="AL225" s="31" t="s">
        <v>384</v>
      </c>
      <c r="AM225" s="31" t="s">
        <v>384</v>
      </c>
      <c r="AN225" s="31" t="s">
        <v>384</v>
      </c>
      <c r="AO225" s="31" t="s">
        <v>384</v>
      </c>
      <c r="AP225" s="31" t="s">
        <v>384</v>
      </c>
      <c r="AQ225" s="31" t="s">
        <v>384</v>
      </c>
      <c r="AR225" s="31" t="s">
        <v>384</v>
      </c>
      <c r="AS225" s="31" t="s">
        <v>384</v>
      </c>
      <c r="AT225" s="31" t="s">
        <v>384</v>
      </c>
      <c r="AU225" s="31" t="s">
        <v>384</v>
      </c>
      <c r="AV225" s="31" t="s">
        <v>384</v>
      </c>
      <c r="AW225" s="31" t="s">
        <v>384</v>
      </c>
      <c r="AX225" s="31" t="s">
        <v>384</v>
      </c>
      <c r="AY225" s="31" t="s">
        <v>11484</v>
      </c>
      <c r="AZ225" s="31" t="s">
        <v>11484</v>
      </c>
      <c r="BA225" s="31" t="s">
        <v>11484</v>
      </c>
      <c r="BB225" s="31" t="s">
        <v>11484</v>
      </c>
      <c r="BC225" s="31" t="s">
        <v>11484</v>
      </c>
      <c r="BD225" s="31" t="s">
        <v>11484</v>
      </c>
      <c r="BE225" s="31" t="s">
        <v>384</v>
      </c>
      <c r="BF225" s="31" t="s">
        <v>384</v>
      </c>
      <c r="BG225" s="31" t="s">
        <v>384</v>
      </c>
      <c r="BH225" s="31" t="s">
        <v>384</v>
      </c>
      <c r="BI225" s="31" t="s">
        <v>384</v>
      </c>
      <c r="BJ225" s="31" t="s">
        <v>384</v>
      </c>
      <c r="BK225" s="31" t="s">
        <v>384</v>
      </c>
      <c r="BL225" s="31" t="s">
        <v>384</v>
      </c>
      <c r="BM225" s="31" t="s">
        <v>384</v>
      </c>
      <c r="BN225" s="31">
        <v>43486</v>
      </c>
      <c r="BO225" s="31" t="s">
        <v>384</v>
      </c>
      <c r="BP225" s="31" t="s">
        <v>384</v>
      </c>
    </row>
    <row r="226" spans="1:68" x14ac:dyDescent="0.35">
      <c r="A226" s="25" t="str">
        <f>LEFT(Table1[[#This Row],[Level]],2)&amp;"-"&amp;Table1[[#This Row],[Seq]]</f>
        <v>L4-20</v>
      </c>
      <c r="B226" s="9" t="s">
        <v>355</v>
      </c>
      <c r="C226" s="10">
        <f>IFERROR(IF(AND(Table1[[#This Row],[Level]]=B225,Table1[[#This Row],[Form Name]]=E225),C225,IF(Table1[[#This Row],[Level]]=B225,C225+1,1)),1)</f>
        <v>20</v>
      </c>
      <c r="D226" s="9" t="s">
        <v>373</v>
      </c>
      <c r="E226" s="9" t="s">
        <v>284</v>
      </c>
      <c r="F226" s="9" t="s">
        <v>2630</v>
      </c>
      <c r="G226" s="9"/>
      <c r="H226" s="9"/>
      <c r="I226" s="9"/>
      <c r="J226" s="9"/>
      <c r="K226" s="7" t="str">
        <f>IFERROR(VLOOKUP(E226,'Data Owners'!G:H,2,0),VLOOKUP(D226,'Data Owners'!A:D,3,0))</f>
        <v>Julie Ramirez</v>
      </c>
      <c r="L226" s="30">
        <f t="shared" si="8"/>
        <v>43309</v>
      </c>
      <c r="M226" s="30" t="str">
        <f t="shared" si="7"/>
        <v>N/A</v>
      </c>
      <c r="N226" s="30"/>
      <c r="O226" s="11"/>
      <c r="P226" s="31" t="s">
        <v>384</v>
      </c>
      <c r="Q226" s="31" t="s">
        <v>384</v>
      </c>
      <c r="R226" s="31" t="s">
        <v>384</v>
      </c>
      <c r="S226" s="31" t="s">
        <v>384</v>
      </c>
      <c r="T226" s="31" t="s">
        <v>384</v>
      </c>
      <c r="U226" s="31" t="s">
        <v>384</v>
      </c>
      <c r="V226" s="31">
        <v>43309</v>
      </c>
      <c r="W226" s="96" t="s">
        <v>384</v>
      </c>
      <c r="X226" s="31" t="s">
        <v>384</v>
      </c>
      <c r="Y226" s="31" t="s">
        <v>384</v>
      </c>
      <c r="Z226" s="31" t="s">
        <v>384</v>
      </c>
      <c r="AA226" s="31" t="s">
        <v>384</v>
      </c>
      <c r="AB226" s="31" t="s">
        <v>384</v>
      </c>
      <c r="AC226" s="31">
        <v>43127</v>
      </c>
      <c r="AD226" s="31">
        <v>42917</v>
      </c>
      <c r="AE226" s="31" t="s">
        <v>384</v>
      </c>
      <c r="AF226" s="31" t="s">
        <v>384</v>
      </c>
      <c r="AG226" s="31" t="s">
        <v>384</v>
      </c>
      <c r="AH226" s="31" t="s">
        <v>384</v>
      </c>
      <c r="AI226" s="31" t="s">
        <v>384</v>
      </c>
      <c r="AJ226" s="31" t="s">
        <v>384</v>
      </c>
      <c r="AK226" s="31" t="s">
        <v>384</v>
      </c>
      <c r="AL226" s="31" t="s">
        <v>384</v>
      </c>
      <c r="AM226" s="31" t="s">
        <v>384</v>
      </c>
      <c r="AN226" s="31" t="s">
        <v>384</v>
      </c>
      <c r="AO226" s="31" t="s">
        <v>384</v>
      </c>
      <c r="AP226" s="31" t="s">
        <v>384</v>
      </c>
      <c r="AQ226" s="31" t="s">
        <v>384</v>
      </c>
      <c r="AR226" s="31" t="s">
        <v>384</v>
      </c>
      <c r="AS226" s="31" t="s">
        <v>384</v>
      </c>
      <c r="AT226" s="31" t="s">
        <v>384</v>
      </c>
      <c r="AU226" s="31" t="s">
        <v>384</v>
      </c>
      <c r="AV226" s="31" t="s">
        <v>384</v>
      </c>
      <c r="AW226" s="31" t="s">
        <v>384</v>
      </c>
      <c r="AX226" s="31" t="s">
        <v>384</v>
      </c>
      <c r="AY226" s="31" t="s">
        <v>11484</v>
      </c>
      <c r="AZ226" s="31" t="s">
        <v>11484</v>
      </c>
      <c r="BA226" s="31" t="s">
        <v>11484</v>
      </c>
      <c r="BB226" s="31" t="s">
        <v>11484</v>
      </c>
      <c r="BC226" s="31" t="s">
        <v>11484</v>
      </c>
      <c r="BD226" s="31" t="s">
        <v>11484</v>
      </c>
      <c r="BE226" s="31" t="s">
        <v>384</v>
      </c>
      <c r="BF226" s="31" t="s">
        <v>384</v>
      </c>
      <c r="BG226" s="31" t="s">
        <v>384</v>
      </c>
      <c r="BH226" s="31"/>
      <c r="BI226" s="31"/>
      <c r="BJ226" s="31"/>
      <c r="BK226" s="31"/>
      <c r="BL226" s="31"/>
      <c r="BM226" s="31" t="s">
        <v>384</v>
      </c>
      <c r="BN226" s="31" t="s">
        <v>384</v>
      </c>
      <c r="BO226" s="31" t="s">
        <v>384</v>
      </c>
      <c r="BP226" s="31" t="s">
        <v>384</v>
      </c>
    </row>
    <row r="227" spans="1:68" x14ac:dyDescent="0.35">
      <c r="A227" s="25" t="str">
        <f>LEFT(Table1[[#This Row],[Level]],2)&amp;"-"&amp;Table1[[#This Row],[Seq]]</f>
        <v>L4-21</v>
      </c>
      <c r="B227" s="9" t="s">
        <v>355</v>
      </c>
      <c r="C227" s="10">
        <f>IFERROR(IF(AND(Table1[[#This Row],[Level]]=B226,Table1[[#This Row],[Form Name]]=E226),C226,IF(Table1[[#This Row],[Level]]=B226,C226+1,1)),1)</f>
        <v>21</v>
      </c>
      <c r="D227" s="9" t="s">
        <v>373</v>
      </c>
      <c r="E227" s="9" t="s">
        <v>285</v>
      </c>
      <c r="F227" s="9" t="s">
        <v>2629</v>
      </c>
      <c r="G227" s="9"/>
      <c r="H227" s="9"/>
      <c r="I227" s="9"/>
      <c r="J227" s="9"/>
      <c r="K227" s="7" t="str">
        <f>IFERROR(VLOOKUP(E227,'Data Owners'!G:H,2,0),VLOOKUP(D227,'Data Owners'!A:D,3,0))</f>
        <v>Julie Ramirez</v>
      </c>
      <c r="L227" s="30">
        <f t="shared" si="8"/>
        <v>43309</v>
      </c>
      <c r="M227" s="30" t="str">
        <f t="shared" si="7"/>
        <v>N/A</v>
      </c>
      <c r="N227" s="30"/>
      <c r="O227" s="11"/>
      <c r="P227" s="31" t="s">
        <v>384</v>
      </c>
      <c r="Q227" s="31" t="s">
        <v>384</v>
      </c>
      <c r="R227" s="31" t="s">
        <v>384</v>
      </c>
      <c r="S227" s="31" t="s">
        <v>384</v>
      </c>
      <c r="T227" s="31" t="s">
        <v>384</v>
      </c>
      <c r="U227" s="31" t="s">
        <v>384</v>
      </c>
      <c r="V227" s="31">
        <v>43309</v>
      </c>
      <c r="W227" s="96" t="s">
        <v>384</v>
      </c>
      <c r="X227" s="31" t="s">
        <v>384</v>
      </c>
      <c r="Y227" s="31" t="s">
        <v>384</v>
      </c>
      <c r="Z227" s="31" t="s">
        <v>384</v>
      </c>
      <c r="AA227" s="31" t="s">
        <v>384</v>
      </c>
      <c r="AB227" s="31" t="s">
        <v>384</v>
      </c>
      <c r="AC227" s="31">
        <v>43127</v>
      </c>
      <c r="AD227" s="31">
        <v>42917</v>
      </c>
      <c r="AE227" s="31" t="s">
        <v>384</v>
      </c>
      <c r="AF227" s="31" t="s">
        <v>384</v>
      </c>
      <c r="AG227" s="31" t="s">
        <v>384</v>
      </c>
      <c r="AH227" s="31" t="s">
        <v>384</v>
      </c>
      <c r="AI227" s="31" t="s">
        <v>384</v>
      </c>
      <c r="AJ227" s="31" t="s">
        <v>384</v>
      </c>
      <c r="AK227" s="31" t="s">
        <v>384</v>
      </c>
      <c r="AL227" s="31" t="s">
        <v>384</v>
      </c>
      <c r="AM227" s="31" t="s">
        <v>384</v>
      </c>
      <c r="AN227" s="31" t="s">
        <v>384</v>
      </c>
      <c r="AO227" s="31" t="s">
        <v>384</v>
      </c>
      <c r="AP227" s="31" t="s">
        <v>384</v>
      </c>
      <c r="AQ227" s="31" t="s">
        <v>384</v>
      </c>
      <c r="AR227" s="31" t="s">
        <v>384</v>
      </c>
      <c r="AS227" s="31" t="s">
        <v>384</v>
      </c>
      <c r="AT227" s="31" t="s">
        <v>384</v>
      </c>
      <c r="AU227" s="31" t="s">
        <v>384</v>
      </c>
      <c r="AV227" s="31" t="s">
        <v>384</v>
      </c>
      <c r="AW227" s="31" t="s">
        <v>384</v>
      </c>
      <c r="AX227" s="31" t="s">
        <v>384</v>
      </c>
      <c r="AY227" s="31" t="s">
        <v>11484</v>
      </c>
      <c r="AZ227" s="31" t="s">
        <v>11484</v>
      </c>
      <c r="BA227" s="31" t="s">
        <v>11484</v>
      </c>
      <c r="BB227" s="31" t="s">
        <v>11484</v>
      </c>
      <c r="BC227" s="31" t="s">
        <v>11484</v>
      </c>
      <c r="BD227" s="31" t="s">
        <v>11484</v>
      </c>
      <c r="BE227" s="31" t="s">
        <v>384</v>
      </c>
      <c r="BF227" s="31" t="s">
        <v>384</v>
      </c>
      <c r="BG227" s="31" t="s">
        <v>384</v>
      </c>
      <c r="BH227" s="31"/>
      <c r="BI227" s="31"/>
      <c r="BJ227" s="31"/>
      <c r="BK227" s="31"/>
      <c r="BL227" s="31"/>
      <c r="BM227" s="31" t="s">
        <v>384</v>
      </c>
      <c r="BN227" s="31" t="s">
        <v>384</v>
      </c>
      <c r="BO227" s="31" t="s">
        <v>384</v>
      </c>
      <c r="BP227" s="31" t="s">
        <v>384</v>
      </c>
    </row>
    <row r="228" spans="1:68" x14ac:dyDescent="0.35">
      <c r="A228" s="25" t="str">
        <f>LEFT(Table1[[#This Row],[Level]],2)&amp;"-"&amp;Table1[[#This Row],[Seq]]</f>
        <v>L4-22</v>
      </c>
      <c r="B228" s="9" t="s">
        <v>355</v>
      </c>
      <c r="C228" s="10">
        <f>IFERROR(IF(AND(Table1[[#This Row],[Level]]=B227,Table1[[#This Row],[Form Name]]=E227),C227,IF(Table1[[#This Row],[Level]]=B227,C227+1,1)),1)</f>
        <v>22</v>
      </c>
      <c r="D228" s="9" t="s">
        <v>380</v>
      </c>
      <c r="E228" s="9" t="s">
        <v>275</v>
      </c>
      <c r="F228" s="9" t="s">
        <v>2630</v>
      </c>
      <c r="G228" s="9"/>
      <c r="H228" s="9"/>
      <c r="I228" s="9"/>
      <c r="J228" s="9"/>
      <c r="K228" s="7" t="str">
        <f>IFERROR(VLOOKUP(E228,'Data Owners'!G:H,2,0),VLOOKUP(D228,'Data Owners'!A:D,3,0))</f>
        <v>Ray Sroberts</v>
      </c>
      <c r="L228" s="30" t="str">
        <f t="shared" si="8"/>
        <v/>
      </c>
      <c r="M228" s="30" t="str">
        <f t="shared" si="7"/>
        <v>N/A</v>
      </c>
      <c r="N228" s="30"/>
      <c r="O228" s="11"/>
      <c r="P228" s="31" t="s">
        <v>384</v>
      </c>
      <c r="Q228" s="31" t="s">
        <v>384</v>
      </c>
      <c r="R228" s="31" t="s">
        <v>384</v>
      </c>
      <c r="S228" s="31" t="s">
        <v>384</v>
      </c>
      <c r="T228" s="31" t="s">
        <v>384</v>
      </c>
      <c r="U228" s="31">
        <v>43310</v>
      </c>
      <c r="V228" s="31">
        <v>43310</v>
      </c>
      <c r="W228" s="31"/>
      <c r="X228" s="31">
        <v>43310</v>
      </c>
      <c r="Y228" s="31" t="s">
        <v>384</v>
      </c>
      <c r="Z228" s="31" t="s">
        <v>384</v>
      </c>
      <c r="AA228" s="31" t="s">
        <v>384</v>
      </c>
      <c r="AB228" s="31" t="s">
        <v>384</v>
      </c>
      <c r="AC228" s="31">
        <v>43128</v>
      </c>
      <c r="AD228" s="31">
        <v>42917</v>
      </c>
      <c r="AE228" s="31" t="s">
        <v>384</v>
      </c>
      <c r="AF228" s="31" t="s">
        <v>384</v>
      </c>
      <c r="AG228" s="31" t="s">
        <v>384</v>
      </c>
      <c r="AH228" s="31" t="s">
        <v>384</v>
      </c>
      <c r="AI228" s="31" t="s">
        <v>384</v>
      </c>
      <c r="AJ228" s="31" t="s">
        <v>384</v>
      </c>
      <c r="AK228" s="31" t="s">
        <v>384</v>
      </c>
      <c r="AL228" s="31" t="s">
        <v>384</v>
      </c>
      <c r="AM228" s="31" t="s">
        <v>384</v>
      </c>
      <c r="AN228" s="31" t="s">
        <v>384</v>
      </c>
      <c r="AO228" s="31" t="s">
        <v>384</v>
      </c>
      <c r="AP228" s="31" t="s">
        <v>384</v>
      </c>
      <c r="AQ228" s="31" t="s">
        <v>384</v>
      </c>
      <c r="AR228" s="31" t="s">
        <v>384</v>
      </c>
      <c r="AS228" s="31" t="s">
        <v>384</v>
      </c>
      <c r="AT228" s="31" t="s">
        <v>384</v>
      </c>
      <c r="AU228" s="31" t="s">
        <v>384</v>
      </c>
      <c r="AV228" s="31" t="s">
        <v>384</v>
      </c>
      <c r="AW228" s="31" t="s">
        <v>384</v>
      </c>
      <c r="AX228" s="31" t="s">
        <v>384</v>
      </c>
      <c r="AY228" s="31" t="s">
        <v>11484</v>
      </c>
      <c r="AZ228" s="31" t="s">
        <v>11484</v>
      </c>
      <c r="BA228" s="31" t="s">
        <v>11484</v>
      </c>
      <c r="BB228" s="31" t="s">
        <v>11484</v>
      </c>
      <c r="BC228" s="31" t="s">
        <v>11484</v>
      </c>
      <c r="BD228" s="31" t="s">
        <v>11484</v>
      </c>
      <c r="BE228" s="31" t="s">
        <v>384</v>
      </c>
      <c r="BF228" s="31" t="s">
        <v>384</v>
      </c>
      <c r="BG228" s="31" t="s">
        <v>384</v>
      </c>
      <c r="BH228" s="31"/>
      <c r="BI228" s="31"/>
      <c r="BJ228" s="31"/>
      <c r="BK228" s="31"/>
      <c r="BL228" s="31"/>
      <c r="BM228" s="31"/>
      <c r="BN228" s="31"/>
      <c r="BO228" s="31"/>
      <c r="BP228" s="31"/>
    </row>
    <row r="229" spans="1:68" x14ac:dyDescent="0.35">
      <c r="A229" s="25" t="str">
        <f>LEFT(Table1[[#This Row],[Level]],2)&amp;"-"&amp;Table1[[#This Row],[Seq]]</f>
        <v>L4-23</v>
      </c>
      <c r="B229" s="9" t="s">
        <v>355</v>
      </c>
      <c r="C229" s="10">
        <f>IFERROR(IF(AND(Table1[[#This Row],[Level]]=B228,Table1[[#This Row],[Form Name]]=E228),C228,IF(Table1[[#This Row],[Level]]=B228,C228+1,1)),1)</f>
        <v>23</v>
      </c>
      <c r="D229" s="9" t="s">
        <v>380</v>
      </c>
      <c r="E229" s="9" t="s">
        <v>276</v>
      </c>
      <c r="F229" s="9" t="s">
        <v>2630</v>
      </c>
      <c r="G229" s="9"/>
      <c r="H229" s="9"/>
      <c r="I229" s="9"/>
      <c r="J229" s="9"/>
      <c r="K229" s="7" t="str">
        <f>IFERROR(VLOOKUP(E229,'Data Owners'!G:H,2,0),VLOOKUP(D229,'Data Owners'!A:D,3,0))</f>
        <v>Ray Sroberts</v>
      </c>
      <c r="L229" s="30" t="str">
        <f t="shared" si="8"/>
        <v/>
      </c>
      <c r="M229" s="30" t="str">
        <f t="shared" si="7"/>
        <v>N/A</v>
      </c>
      <c r="N229" s="30"/>
      <c r="O229" s="11"/>
      <c r="P229" s="31" t="s">
        <v>384</v>
      </c>
      <c r="Q229" s="31" t="s">
        <v>384</v>
      </c>
      <c r="R229" s="31" t="s">
        <v>384</v>
      </c>
      <c r="S229" s="31" t="s">
        <v>384</v>
      </c>
      <c r="T229" s="31" t="s">
        <v>384</v>
      </c>
      <c r="U229" s="31" t="s">
        <v>384</v>
      </c>
      <c r="V229" s="31">
        <v>43310</v>
      </c>
      <c r="W229" s="31" t="s">
        <v>384</v>
      </c>
      <c r="X229" s="31" t="s">
        <v>384</v>
      </c>
      <c r="Y229" s="31"/>
      <c r="Z229" s="31"/>
      <c r="AA229" s="31"/>
      <c r="AB229" s="31"/>
      <c r="AC229" s="31"/>
      <c r="AD229" s="31">
        <v>42917</v>
      </c>
      <c r="AE229" s="31" t="s">
        <v>384</v>
      </c>
      <c r="AF229" s="31" t="s">
        <v>384</v>
      </c>
      <c r="AG229" s="31" t="s">
        <v>384</v>
      </c>
      <c r="AH229" s="31" t="s">
        <v>384</v>
      </c>
      <c r="AI229" s="31" t="s">
        <v>384</v>
      </c>
      <c r="AJ229" s="31" t="s">
        <v>384</v>
      </c>
      <c r="AK229" s="31" t="s">
        <v>384</v>
      </c>
      <c r="AL229" s="31" t="s">
        <v>384</v>
      </c>
      <c r="AM229" s="31" t="s">
        <v>384</v>
      </c>
      <c r="AN229" s="31" t="s">
        <v>384</v>
      </c>
      <c r="AO229" s="31" t="s">
        <v>384</v>
      </c>
      <c r="AP229" s="31" t="s">
        <v>384</v>
      </c>
      <c r="AQ229" s="31" t="s">
        <v>384</v>
      </c>
      <c r="AR229" s="31" t="s">
        <v>384</v>
      </c>
      <c r="AS229" s="31" t="s">
        <v>384</v>
      </c>
      <c r="AT229" s="31" t="s">
        <v>384</v>
      </c>
      <c r="AU229" s="31" t="s">
        <v>384</v>
      </c>
      <c r="AV229" s="31" t="s">
        <v>384</v>
      </c>
      <c r="AW229" s="31" t="s">
        <v>384</v>
      </c>
      <c r="AX229" s="31" t="s">
        <v>384</v>
      </c>
      <c r="AY229" s="31" t="s">
        <v>11484</v>
      </c>
      <c r="AZ229" s="31" t="s">
        <v>11484</v>
      </c>
      <c r="BA229" s="31" t="s">
        <v>11484</v>
      </c>
      <c r="BB229" s="31" t="s">
        <v>11484</v>
      </c>
      <c r="BC229" s="31" t="s">
        <v>11484</v>
      </c>
      <c r="BD229" s="31" t="s">
        <v>11484</v>
      </c>
      <c r="BE229" s="31" t="s">
        <v>384</v>
      </c>
      <c r="BF229" s="31" t="s">
        <v>384</v>
      </c>
      <c r="BG229" s="31" t="s">
        <v>384</v>
      </c>
      <c r="BH229" s="31"/>
      <c r="BI229" s="31"/>
      <c r="BJ229" s="31"/>
      <c r="BK229" s="31"/>
      <c r="BL229" s="31"/>
      <c r="BM229" s="31"/>
      <c r="BN229" s="31"/>
      <c r="BO229" s="31"/>
      <c r="BP229" s="31"/>
    </row>
    <row r="230" spans="1:68" x14ac:dyDescent="0.35">
      <c r="A230" s="25" t="str">
        <f>LEFT(Table1[[#This Row],[Level]],2)&amp;"-"&amp;Table1[[#This Row],[Seq]]</f>
        <v>L4-24</v>
      </c>
      <c r="B230" s="9" t="s">
        <v>355</v>
      </c>
      <c r="C230" s="10">
        <f>IFERROR(IF(AND(Table1[[#This Row],[Level]]=B229,Table1[[#This Row],[Form Name]]=E229),C229,IF(Table1[[#This Row],[Level]]=B229,C229+1,1)),1)</f>
        <v>24</v>
      </c>
      <c r="D230" s="9" t="s">
        <v>374</v>
      </c>
      <c r="E230" s="9" t="s">
        <v>273</v>
      </c>
      <c r="F230" s="9" t="s">
        <v>2630</v>
      </c>
      <c r="G230" s="9"/>
      <c r="H230" s="9"/>
      <c r="I230" s="9"/>
      <c r="J230" s="9"/>
      <c r="K230" s="7" t="str">
        <f>IFERROR(VLOOKUP(E230,'Data Owners'!G:H,2,0),VLOOKUP(D230,'Data Owners'!A:D,3,0))</f>
        <v>All</v>
      </c>
      <c r="L230" s="30" t="str">
        <f t="shared" si="8"/>
        <v/>
      </c>
      <c r="M230" s="30" t="str">
        <f t="shared" si="7"/>
        <v>N/A</v>
      </c>
      <c r="N230" s="30"/>
      <c r="O230" s="11"/>
      <c r="P230" s="31" t="s">
        <v>384</v>
      </c>
      <c r="Q230" s="31" t="s">
        <v>384</v>
      </c>
      <c r="R230" s="31" t="s">
        <v>384</v>
      </c>
      <c r="S230" s="31" t="s">
        <v>384</v>
      </c>
      <c r="T230" s="31" t="s">
        <v>384</v>
      </c>
      <c r="U230" s="31" t="s">
        <v>384</v>
      </c>
      <c r="V230" s="31" t="s">
        <v>384</v>
      </c>
      <c r="W230" s="31" t="s">
        <v>384</v>
      </c>
      <c r="X230" s="31" t="s">
        <v>384</v>
      </c>
      <c r="Y230" s="31" t="s">
        <v>384</v>
      </c>
      <c r="Z230" s="31" t="s">
        <v>384</v>
      </c>
      <c r="AA230" s="31" t="s">
        <v>384</v>
      </c>
      <c r="AB230" s="31" t="s">
        <v>384</v>
      </c>
      <c r="AC230" s="31"/>
      <c r="AD230" s="31">
        <v>42917</v>
      </c>
      <c r="AE230" s="31" t="s">
        <v>384</v>
      </c>
      <c r="AF230" s="31" t="s">
        <v>384</v>
      </c>
      <c r="AG230" s="31" t="s">
        <v>384</v>
      </c>
      <c r="AH230" s="31" t="s">
        <v>384</v>
      </c>
      <c r="AI230" s="31" t="s">
        <v>384</v>
      </c>
      <c r="AJ230" s="31" t="s">
        <v>384</v>
      </c>
      <c r="AK230" s="31" t="s">
        <v>384</v>
      </c>
      <c r="AL230" s="31" t="s">
        <v>384</v>
      </c>
      <c r="AM230" s="31" t="s">
        <v>384</v>
      </c>
      <c r="AN230" s="31" t="s">
        <v>384</v>
      </c>
      <c r="AO230" s="31" t="s">
        <v>384</v>
      </c>
      <c r="AP230" s="31" t="s">
        <v>384</v>
      </c>
      <c r="AQ230" s="31" t="s">
        <v>384</v>
      </c>
      <c r="AR230" s="31" t="s">
        <v>384</v>
      </c>
      <c r="AS230" s="31" t="s">
        <v>384</v>
      </c>
      <c r="AT230" s="31" t="s">
        <v>384</v>
      </c>
      <c r="AU230" s="31" t="s">
        <v>384</v>
      </c>
      <c r="AV230" s="31" t="s">
        <v>384</v>
      </c>
      <c r="AW230" s="31" t="s">
        <v>384</v>
      </c>
      <c r="AX230" s="31" t="s">
        <v>384</v>
      </c>
      <c r="AY230" s="31" t="s">
        <v>11484</v>
      </c>
      <c r="AZ230" s="31" t="s">
        <v>11484</v>
      </c>
      <c r="BA230" s="31" t="s">
        <v>11484</v>
      </c>
      <c r="BB230" s="31" t="s">
        <v>11484</v>
      </c>
      <c r="BC230" s="31" t="s">
        <v>11484</v>
      </c>
      <c r="BD230" s="31" t="s">
        <v>11484</v>
      </c>
      <c r="BE230" s="31" t="s">
        <v>384</v>
      </c>
      <c r="BF230" s="31" t="s">
        <v>384</v>
      </c>
      <c r="BG230" s="31" t="s">
        <v>384</v>
      </c>
      <c r="BH230" s="31" t="s">
        <v>384</v>
      </c>
      <c r="BI230" s="31" t="s">
        <v>384</v>
      </c>
      <c r="BJ230" s="31" t="s">
        <v>384</v>
      </c>
      <c r="BK230" s="31" t="s">
        <v>384</v>
      </c>
      <c r="BL230" s="31" t="s">
        <v>384</v>
      </c>
      <c r="BM230" s="31"/>
      <c r="BN230" s="31"/>
      <c r="BO230" s="31"/>
      <c r="BP230" s="31"/>
    </row>
    <row r="231" spans="1:68" x14ac:dyDescent="0.35">
      <c r="A231" s="25" t="str">
        <f>LEFT(Table1[[#This Row],[Level]],2)&amp;"-"&amp;Table1[[#This Row],[Seq]]</f>
        <v>L4-25</v>
      </c>
      <c r="B231" s="9" t="s">
        <v>355</v>
      </c>
      <c r="C231" s="10">
        <f>IFERROR(IF(AND(Table1[[#This Row],[Level]]=B230,Table1[[#This Row],[Form Name]]=E230),C230,IF(Table1[[#This Row],[Level]]=B230,C230+1,1)),1)</f>
        <v>25</v>
      </c>
      <c r="D231" s="9" t="s">
        <v>379</v>
      </c>
      <c r="E231" s="9" t="s">
        <v>301</v>
      </c>
      <c r="F231" s="9" t="s">
        <v>2629</v>
      </c>
      <c r="G231" s="9"/>
      <c r="H231" s="9"/>
      <c r="I231" s="9"/>
      <c r="J231" s="9"/>
      <c r="K231" s="7" t="str">
        <f>IFERROR(VLOOKUP(E231,'Data Owners'!G:H,2,0),VLOOKUP(D231,'Data Owners'!A:D,3,0))</f>
        <v>Joe Foley</v>
      </c>
      <c r="L231" s="30" t="str">
        <f t="shared" si="8"/>
        <v/>
      </c>
      <c r="M231" s="30" t="str">
        <f t="shared" si="7"/>
        <v>N/A</v>
      </c>
      <c r="N231" s="30"/>
      <c r="O231" s="11"/>
      <c r="P231" s="31" t="s">
        <v>384</v>
      </c>
      <c r="Q231" s="31" t="s">
        <v>384</v>
      </c>
      <c r="R231" s="31" t="s">
        <v>384</v>
      </c>
      <c r="S231" s="31" t="s">
        <v>384</v>
      </c>
      <c r="T231" s="31" t="s">
        <v>384</v>
      </c>
      <c r="U231" s="31" t="s">
        <v>384</v>
      </c>
      <c r="V231" s="31">
        <v>43310</v>
      </c>
      <c r="W231" s="31"/>
      <c r="X231" s="31" t="s">
        <v>384</v>
      </c>
      <c r="Y231" s="31" t="s">
        <v>384</v>
      </c>
      <c r="Z231" s="31" t="s">
        <v>384</v>
      </c>
      <c r="AA231" s="31" t="s">
        <v>384</v>
      </c>
      <c r="AB231" s="31" t="s">
        <v>384</v>
      </c>
      <c r="AC231" s="31"/>
      <c r="AD231" s="31">
        <v>42917</v>
      </c>
      <c r="AE231" s="31" t="s">
        <v>384</v>
      </c>
      <c r="AF231" s="31" t="s">
        <v>384</v>
      </c>
      <c r="AG231" s="31" t="s">
        <v>384</v>
      </c>
      <c r="AH231" s="31" t="s">
        <v>384</v>
      </c>
      <c r="AI231" s="31" t="s">
        <v>384</v>
      </c>
      <c r="AJ231" s="31" t="s">
        <v>384</v>
      </c>
      <c r="AK231" s="31" t="s">
        <v>384</v>
      </c>
      <c r="AL231" s="31" t="s">
        <v>384</v>
      </c>
      <c r="AM231" s="31" t="s">
        <v>384</v>
      </c>
      <c r="AN231" s="31" t="s">
        <v>384</v>
      </c>
      <c r="AO231" s="31" t="s">
        <v>384</v>
      </c>
      <c r="AP231" s="31" t="s">
        <v>384</v>
      </c>
      <c r="AQ231" s="31" t="s">
        <v>384</v>
      </c>
      <c r="AR231" s="31" t="s">
        <v>384</v>
      </c>
      <c r="AS231" s="31" t="s">
        <v>384</v>
      </c>
      <c r="AT231" s="31" t="s">
        <v>384</v>
      </c>
      <c r="AU231" s="31" t="s">
        <v>384</v>
      </c>
      <c r="AV231" s="31" t="s">
        <v>384</v>
      </c>
      <c r="AW231" s="31" t="s">
        <v>384</v>
      </c>
      <c r="AX231" s="31" t="s">
        <v>384</v>
      </c>
      <c r="AY231" s="31" t="s">
        <v>11484</v>
      </c>
      <c r="AZ231" s="31" t="s">
        <v>11484</v>
      </c>
      <c r="BA231" s="31" t="s">
        <v>11484</v>
      </c>
      <c r="BB231" s="31" t="s">
        <v>11484</v>
      </c>
      <c r="BC231" s="31" t="s">
        <v>11484</v>
      </c>
      <c r="BD231" s="31" t="s">
        <v>11484</v>
      </c>
      <c r="BE231" s="31" t="s">
        <v>384</v>
      </c>
      <c r="BF231" s="31" t="s">
        <v>384</v>
      </c>
      <c r="BG231" s="31" t="s">
        <v>384</v>
      </c>
      <c r="BH231" s="31" t="s">
        <v>384</v>
      </c>
      <c r="BI231" s="31" t="s">
        <v>384</v>
      </c>
      <c r="BJ231" s="31" t="s">
        <v>384</v>
      </c>
      <c r="BK231" s="31" t="s">
        <v>384</v>
      </c>
      <c r="BL231" s="31" t="s">
        <v>384</v>
      </c>
      <c r="BM231" s="31"/>
      <c r="BN231" s="31"/>
      <c r="BO231" s="31"/>
      <c r="BP231" s="31"/>
    </row>
    <row r="232" spans="1:68" x14ac:dyDescent="0.35">
      <c r="A232" s="25" t="str">
        <f>LEFT(Table1[[#This Row],[Level]],2)&amp;"-"&amp;Table1[[#This Row],[Seq]]</f>
        <v>L4-26</v>
      </c>
      <c r="B232" s="9" t="s">
        <v>355</v>
      </c>
      <c r="C232" s="10">
        <f>IFERROR(IF(AND(Table1[[#This Row],[Level]]=B231,Table1[[#This Row],[Form Name]]=E231),C231,IF(Table1[[#This Row],[Level]]=B231,C231+1,1)),1)</f>
        <v>26</v>
      </c>
      <c r="D232" s="9" t="s">
        <v>371</v>
      </c>
      <c r="E232" s="9" t="s">
        <v>278</v>
      </c>
      <c r="F232" s="9" t="s">
        <v>2630</v>
      </c>
      <c r="G232" s="9"/>
      <c r="H232" s="9"/>
      <c r="I232" s="9"/>
      <c r="J232" s="9"/>
      <c r="K232" s="7" t="str">
        <f>IFERROR(VLOOKUP(E232,'Data Owners'!G:H,2,0),VLOOKUP(D232,'Data Owners'!A:D,3,0))</f>
        <v>Julie Ramirez</v>
      </c>
      <c r="L232" s="30" t="str">
        <f t="shared" si="8"/>
        <v/>
      </c>
      <c r="M232" s="30" t="str">
        <f t="shared" si="7"/>
        <v>N/A</v>
      </c>
      <c r="N232" s="30"/>
      <c r="O232" s="11"/>
      <c r="P232" s="31" t="s">
        <v>384</v>
      </c>
      <c r="Q232" s="31" t="s">
        <v>384</v>
      </c>
      <c r="R232" s="31" t="s">
        <v>384</v>
      </c>
      <c r="S232" s="31" t="s">
        <v>384</v>
      </c>
      <c r="T232" s="31" t="s">
        <v>384</v>
      </c>
      <c r="U232" s="31" t="s">
        <v>384</v>
      </c>
      <c r="V232" s="31">
        <v>43309</v>
      </c>
      <c r="W232" s="31" t="s">
        <v>384</v>
      </c>
      <c r="X232" s="31" t="s">
        <v>384</v>
      </c>
      <c r="Y232" s="31" t="s">
        <v>384</v>
      </c>
      <c r="Z232" s="31" t="s">
        <v>384</v>
      </c>
      <c r="AA232" s="31" t="s">
        <v>384</v>
      </c>
      <c r="AB232" s="31" t="s">
        <v>384</v>
      </c>
      <c r="AC232" s="31"/>
      <c r="AD232" s="31">
        <v>42917</v>
      </c>
      <c r="AE232" s="31" t="s">
        <v>384</v>
      </c>
      <c r="AF232" s="31" t="s">
        <v>384</v>
      </c>
      <c r="AG232" s="31" t="s">
        <v>384</v>
      </c>
      <c r="AH232" s="31" t="s">
        <v>384</v>
      </c>
      <c r="AI232" s="31" t="s">
        <v>384</v>
      </c>
      <c r="AJ232" s="31" t="s">
        <v>384</v>
      </c>
      <c r="AK232" s="31" t="s">
        <v>384</v>
      </c>
      <c r="AL232" s="31" t="s">
        <v>384</v>
      </c>
      <c r="AM232" s="31" t="s">
        <v>384</v>
      </c>
      <c r="AN232" s="31" t="s">
        <v>384</v>
      </c>
      <c r="AO232" s="31" t="s">
        <v>384</v>
      </c>
      <c r="AP232" s="31" t="s">
        <v>384</v>
      </c>
      <c r="AQ232" s="31" t="s">
        <v>384</v>
      </c>
      <c r="AR232" s="31" t="s">
        <v>384</v>
      </c>
      <c r="AS232" s="31" t="s">
        <v>384</v>
      </c>
      <c r="AT232" s="31" t="s">
        <v>384</v>
      </c>
      <c r="AU232" s="31" t="s">
        <v>384</v>
      </c>
      <c r="AV232" s="31" t="s">
        <v>384</v>
      </c>
      <c r="AW232" s="31" t="s">
        <v>384</v>
      </c>
      <c r="AX232" s="31" t="s">
        <v>384</v>
      </c>
      <c r="AY232" s="31" t="s">
        <v>11484</v>
      </c>
      <c r="AZ232" s="31" t="s">
        <v>11484</v>
      </c>
      <c r="BA232" s="31" t="s">
        <v>11484</v>
      </c>
      <c r="BB232" s="31" t="s">
        <v>11484</v>
      </c>
      <c r="BC232" s="31" t="s">
        <v>11484</v>
      </c>
      <c r="BD232" s="31" t="s">
        <v>11484</v>
      </c>
      <c r="BE232" s="31" t="s">
        <v>384</v>
      </c>
      <c r="BF232" s="31" t="s">
        <v>384</v>
      </c>
      <c r="BG232" s="31" t="s">
        <v>384</v>
      </c>
      <c r="BH232" s="31" t="s">
        <v>384</v>
      </c>
      <c r="BI232" s="31" t="s">
        <v>384</v>
      </c>
      <c r="BJ232" s="31" t="s">
        <v>384</v>
      </c>
      <c r="BK232" s="31" t="s">
        <v>384</v>
      </c>
      <c r="BL232" s="31" t="s">
        <v>384</v>
      </c>
      <c r="BM232" s="31"/>
      <c r="BN232" s="31"/>
      <c r="BO232" s="31"/>
      <c r="BP232" s="31"/>
    </row>
    <row r="233" spans="1:68" x14ac:dyDescent="0.35">
      <c r="A233" s="25" t="str">
        <f>LEFT(Table1[[#This Row],[Level]],2)&amp;"-"&amp;Table1[[#This Row],[Seq]]</f>
        <v>L4-27</v>
      </c>
      <c r="B233" s="9" t="s">
        <v>355</v>
      </c>
      <c r="C233" s="10">
        <f>IFERROR(IF(AND(Table1[[#This Row],[Level]]=B232,Table1[[#This Row],[Form Name]]=E232),C232,IF(Table1[[#This Row],[Level]]=B232,C232+1,1)),1)</f>
        <v>27</v>
      </c>
      <c r="D233" s="9" t="s">
        <v>373</v>
      </c>
      <c r="E233" s="9" t="s">
        <v>286</v>
      </c>
      <c r="F233" s="9" t="s">
        <v>2630</v>
      </c>
      <c r="G233" s="9"/>
      <c r="H233" s="9"/>
      <c r="I233" s="9"/>
      <c r="J233" s="9"/>
      <c r="K233" s="7" t="str">
        <f>IFERROR(VLOOKUP(E233,'Data Owners'!G:H,2,0),VLOOKUP(D233,'Data Owners'!A:D,3,0))</f>
        <v>Julie Ramirez</v>
      </c>
      <c r="L233" s="30">
        <f t="shared" si="8"/>
        <v>43309</v>
      </c>
      <c r="M233" s="30" t="str">
        <f t="shared" si="7"/>
        <v>N/A</v>
      </c>
      <c r="N233" s="30"/>
      <c r="O233" s="11"/>
      <c r="P233" s="31" t="s">
        <v>384</v>
      </c>
      <c r="Q233" s="31" t="s">
        <v>384</v>
      </c>
      <c r="R233" s="31" t="s">
        <v>384</v>
      </c>
      <c r="S233" s="31" t="s">
        <v>384</v>
      </c>
      <c r="T233" s="31" t="s">
        <v>384</v>
      </c>
      <c r="U233" s="31" t="s">
        <v>384</v>
      </c>
      <c r="V233" s="31">
        <v>43309</v>
      </c>
      <c r="W233" s="31" t="s">
        <v>384</v>
      </c>
      <c r="X233" s="31" t="s">
        <v>384</v>
      </c>
      <c r="Y233" s="31" t="s">
        <v>384</v>
      </c>
      <c r="Z233" s="31" t="s">
        <v>384</v>
      </c>
      <c r="AA233" s="31" t="s">
        <v>384</v>
      </c>
      <c r="AB233" s="31" t="s">
        <v>384</v>
      </c>
      <c r="AC233" s="31">
        <v>43128</v>
      </c>
      <c r="AD233" s="31">
        <v>42917</v>
      </c>
      <c r="AE233" s="31" t="s">
        <v>384</v>
      </c>
      <c r="AF233" s="31" t="s">
        <v>384</v>
      </c>
      <c r="AG233" s="31" t="s">
        <v>384</v>
      </c>
      <c r="AH233" s="31" t="s">
        <v>384</v>
      </c>
      <c r="AI233" s="31" t="s">
        <v>384</v>
      </c>
      <c r="AJ233" s="31" t="s">
        <v>384</v>
      </c>
      <c r="AK233" s="31" t="s">
        <v>384</v>
      </c>
      <c r="AL233" s="31" t="s">
        <v>384</v>
      </c>
      <c r="AM233" s="31" t="s">
        <v>384</v>
      </c>
      <c r="AN233" s="31" t="s">
        <v>384</v>
      </c>
      <c r="AO233" s="31" t="s">
        <v>384</v>
      </c>
      <c r="AP233" s="31" t="s">
        <v>384</v>
      </c>
      <c r="AQ233" s="31" t="s">
        <v>384</v>
      </c>
      <c r="AR233" s="31" t="s">
        <v>384</v>
      </c>
      <c r="AS233" s="31" t="s">
        <v>384</v>
      </c>
      <c r="AT233" s="31" t="s">
        <v>384</v>
      </c>
      <c r="AU233" s="31" t="s">
        <v>384</v>
      </c>
      <c r="AV233" s="31" t="s">
        <v>384</v>
      </c>
      <c r="AW233" s="31" t="s">
        <v>384</v>
      </c>
      <c r="AX233" s="31" t="s">
        <v>384</v>
      </c>
      <c r="AY233" s="31" t="s">
        <v>11484</v>
      </c>
      <c r="AZ233" s="31" t="s">
        <v>11484</v>
      </c>
      <c r="BA233" s="31" t="s">
        <v>11484</v>
      </c>
      <c r="BB233" s="31" t="s">
        <v>11484</v>
      </c>
      <c r="BC233" s="31" t="s">
        <v>11484</v>
      </c>
      <c r="BD233" s="31" t="s">
        <v>11484</v>
      </c>
      <c r="BE233" s="31" t="s">
        <v>384</v>
      </c>
      <c r="BF233" s="31" t="s">
        <v>384</v>
      </c>
      <c r="BG233" s="31" t="s">
        <v>384</v>
      </c>
      <c r="BH233" s="31"/>
      <c r="BI233" s="31"/>
      <c r="BJ233" s="31"/>
      <c r="BK233" s="31"/>
      <c r="BL233" s="31"/>
      <c r="BM233" s="31" t="s">
        <v>384</v>
      </c>
      <c r="BN233" s="31" t="s">
        <v>384</v>
      </c>
      <c r="BO233" s="31" t="s">
        <v>384</v>
      </c>
      <c r="BP233" s="31" t="s">
        <v>384</v>
      </c>
    </row>
    <row r="234" spans="1:68" x14ac:dyDescent="0.35">
      <c r="A234" s="25" t="str">
        <f>LEFT(Table1[[#This Row],[Level]],2)&amp;"-"&amp;Table1[[#This Row],[Seq]]</f>
        <v>L4-28</v>
      </c>
      <c r="B234" s="9" t="s">
        <v>355</v>
      </c>
      <c r="C234" s="10">
        <f>IFERROR(IF(AND(Table1[[#This Row],[Level]]=B233,Table1[[#This Row],[Form Name]]=E233),C233,IF(Table1[[#This Row],[Level]]=B233,C233+1,1)),1)</f>
        <v>28</v>
      </c>
      <c r="D234" s="9" t="s">
        <v>377</v>
      </c>
      <c r="E234" s="9" t="s">
        <v>294</v>
      </c>
      <c r="F234" s="9" t="s">
        <v>2630</v>
      </c>
      <c r="G234" s="9"/>
      <c r="H234" s="9"/>
      <c r="I234" s="9"/>
      <c r="J234" s="9"/>
      <c r="K234" s="7" t="str">
        <f>IFERROR(VLOOKUP(E234,'Data Owners'!G:H,2,0),VLOOKUP(D234,'Data Owners'!A:D,3,0))</f>
        <v>Brian Hutchins</v>
      </c>
      <c r="L234" s="30">
        <f t="shared" si="8"/>
        <v>43310</v>
      </c>
      <c r="M234" s="30" t="str">
        <f t="shared" si="7"/>
        <v>N/A</v>
      </c>
      <c r="N234" s="30"/>
      <c r="O234" s="11"/>
      <c r="P234" s="31" t="s">
        <v>384</v>
      </c>
      <c r="Q234" s="31" t="s">
        <v>384</v>
      </c>
      <c r="R234" s="31" t="s">
        <v>384</v>
      </c>
      <c r="S234" s="31" t="s">
        <v>384</v>
      </c>
      <c r="T234" s="31" t="s">
        <v>384</v>
      </c>
      <c r="U234" s="31" t="s">
        <v>384</v>
      </c>
      <c r="V234" s="31">
        <v>43310</v>
      </c>
      <c r="W234" s="31" t="s">
        <v>384</v>
      </c>
      <c r="X234" s="31" t="s">
        <v>384</v>
      </c>
      <c r="Y234" s="31" t="s">
        <v>384</v>
      </c>
      <c r="Z234" s="31" t="s">
        <v>384</v>
      </c>
      <c r="AA234" s="31" t="s">
        <v>384</v>
      </c>
      <c r="AB234" s="31" t="s">
        <v>384</v>
      </c>
      <c r="AC234" s="31">
        <v>43128</v>
      </c>
      <c r="AD234" s="31">
        <v>42917</v>
      </c>
      <c r="AE234" s="31" t="s">
        <v>384</v>
      </c>
      <c r="AF234" s="31" t="s">
        <v>384</v>
      </c>
      <c r="AG234" s="31" t="s">
        <v>384</v>
      </c>
      <c r="AH234" s="31" t="s">
        <v>384</v>
      </c>
      <c r="AI234" s="31" t="s">
        <v>384</v>
      </c>
      <c r="AJ234" s="31" t="s">
        <v>384</v>
      </c>
      <c r="AK234" s="31" t="s">
        <v>384</v>
      </c>
      <c r="AL234" s="31" t="s">
        <v>384</v>
      </c>
      <c r="AM234" s="31" t="s">
        <v>384</v>
      </c>
      <c r="AN234" s="31" t="s">
        <v>384</v>
      </c>
      <c r="AO234" s="31" t="s">
        <v>384</v>
      </c>
      <c r="AP234" s="31" t="s">
        <v>384</v>
      </c>
      <c r="AQ234" s="31" t="s">
        <v>384</v>
      </c>
      <c r="AR234" s="31" t="s">
        <v>384</v>
      </c>
      <c r="AS234" s="31" t="s">
        <v>384</v>
      </c>
      <c r="AT234" s="31" t="s">
        <v>384</v>
      </c>
      <c r="AU234" s="31" t="s">
        <v>384</v>
      </c>
      <c r="AV234" s="31" t="s">
        <v>384</v>
      </c>
      <c r="AW234" s="31" t="s">
        <v>384</v>
      </c>
      <c r="AX234" s="31" t="s">
        <v>384</v>
      </c>
      <c r="AY234" s="31" t="s">
        <v>11484</v>
      </c>
      <c r="AZ234" s="31" t="s">
        <v>11484</v>
      </c>
      <c r="BA234" s="31" t="s">
        <v>11484</v>
      </c>
      <c r="BB234" s="31" t="s">
        <v>11484</v>
      </c>
      <c r="BC234" s="31" t="s">
        <v>11484</v>
      </c>
      <c r="BD234" s="31" t="s">
        <v>11484</v>
      </c>
      <c r="BE234" s="31" t="s">
        <v>384</v>
      </c>
      <c r="BF234" s="31" t="s">
        <v>384</v>
      </c>
      <c r="BG234" s="31" t="s">
        <v>384</v>
      </c>
      <c r="BH234" s="31"/>
      <c r="BI234" s="31"/>
      <c r="BJ234" s="31"/>
      <c r="BK234" s="31"/>
      <c r="BL234" s="31"/>
      <c r="BM234" s="31"/>
      <c r="BN234" s="31"/>
      <c r="BO234" s="31"/>
      <c r="BP234" s="31"/>
    </row>
    <row r="235" spans="1:68" x14ac:dyDescent="0.35">
      <c r="A235" s="25" t="str">
        <f>LEFT(Table1[[#This Row],[Level]],2)&amp;"-"&amp;Table1[[#This Row],[Seq]]</f>
        <v>L4-29</v>
      </c>
      <c r="B235" s="9" t="s">
        <v>355</v>
      </c>
      <c r="C235" s="10">
        <f>IFERROR(IF(AND(Table1[[#This Row],[Level]]=B234,Table1[[#This Row],[Form Name]]=E234),C234,IF(Table1[[#This Row],[Level]]=B234,C234+1,1)),1)</f>
        <v>29</v>
      </c>
      <c r="D235" s="9" t="s">
        <v>377</v>
      </c>
      <c r="E235" s="9" t="s">
        <v>295</v>
      </c>
      <c r="F235" s="9" t="s">
        <v>2630</v>
      </c>
      <c r="G235" s="9"/>
      <c r="H235" s="9"/>
      <c r="I235" s="9"/>
      <c r="J235" s="9"/>
      <c r="K235" s="7" t="str">
        <f>IFERROR(VLOOKUP(E235,'Data Owners'!G:H,2,0),VLOOKUP(D235,'Data Owners'!A:D,3,0))</f>
        <v>Brian Hutchins</v>
      </c>
      <c r="L235" s="30">
        <f t="shared" si="8"/>
        <v>43310</v>
      </c>
      <c r="M235" s="30" t="str">
        <f t="shared" si="7"/>
        <v>N/A</v>
      </c>
      <c r="N235" s="30"/>
      <c r="O235" s="11"/>
      <c r="P235" s="31" t="s">
        <v>384</v>
      </c>
      <c r="Q235" s="31" t="s">
        <v>384</v>
      </c>
      <c r="R235" s="31" t="s">
        <v>384</v>
      </c>
      <c r="S235" s="31" t="s">
        <v>384</v>
      </c>
      <c r="T235" s="31" t="s">
        <v>384</v>
      </c>
      <c r="U235" s="31">
        <v>43310</v>
      </c>
      <c r="V235" s="31">
        <v>43310</v>
      </c>
      <c r="W235" s="31" t="s">
        <v>384</v>
      </c>
      <c r="X235" s="31" t="s">
        <v>384</v>
      </c>
      <c r="Y235" s="31" t="s">
        <v>384</v>
      </c>
      <c r="Z235" s="31" t="s">
        <v>384</v>
      </c>
      <c r="AA235" s="31" t="s">
        <v>384</v>
      </c>
      <c r="AB235" s="31" t="s">
        <v>384</v>
      </c>
      <c r="AC235" s="31">
        <v>43128</v>
      </c>
      <c r="AD235" s="31">
        <v>42917</v>
      </c>
      <c r="AE235" s="31" t="s">
        <v>384</v>
      </c>
      <c r="AF235" s="31" t="s">
        <v>384</v>
      </c>
      <c r="AG235" s="31" t="s">
        <v>384</v>
      </c>
      <c r="AH235" s="31" t="s">
        <v>384</v>
      </c>
      <c r="AI235" s="31" t="s">
        <v>384</v>
      </c>
      <c r="AJ235" s="31" t="s">
        <v>384</v>
      </c>
      <c r="AK235" s="31" t="s">
        <v>384</v>
      </c>
      <c r="AL235" s="31" t="s">
        <v>384</v>
      </c>
      <c r="AM235" s="31" t="s">
        <v>384</v>
      </c>
      <c r="AN235" s="31" t="s">
        <v>384</v>
      </c>
      <c r="AO235" s="31" t="s">
        <v>384</v>
      </c>
      <c r="AP235" s="31" t="s">
        <v>384</v>
      </c>
      <c r="AQ235" s="31" t="s">
        <v>384</v>
      </c>
      <c r="AR235" s="31" t="s">
        <v>384</v>
      </c>
      <c r="AS235" s="31" t="s">
        <v>384</v>
      </c>
      <c r="AT235" s="31" t="s">
        <v>384</v>
      </c>
      <c r="AU235" s="31" t="s">
        <v>384</v>
      </c>
      <c r="AV235" s="31" t="s">
        <v>384</v>
      </c>
      <c r="AW235" s="31" t="s">
        <v>384</v>
      </c>
      <c r="AX235" s="31" t="s">
        <v>384</v>
      </c>
      <c r="AY235" s="31" t="s">
        <v>11484</v>
      </c>
      <c r="AZ235" s="31" t="s">
        <v>11484</v>
      </c>
      <c r="BA235" s="31" t="s">
        <v>11484</v>
      </c>
      <c r="BB235" s="31" t="s">
        <v>11484</v>
      </c>
      <c r="BC235" s="31" t="s">
        <v>11484</v>
      </c>
      <c r="BD235" s="31" t="s">
        <v>11484</v>
      </c>
      <c r="BE235" s="31" t="s">
        <v>384</v>
      </c>
      <c r="BF235" s="31" t="s">
        <v>384</v>
      </c>
      <c r="BG235" s="31" t="s">
        <v>384</v>
      </c>
      <c r="BH235" s="31"/>
      <c r="BI235" s="31"/>
      <c r="BJ235" s="31"/>
      <c r="BK235" s="31"/>
      <c r="BL235" s="31"/>
      <c r="BM235" s="31"/>
      <c r="BN235" s="31"/>
      <c r="BO235" s="31"/>
      <c r="BP235" s="31"/>
    </row>
    <row r="236" spans="1:68" x14ac:dyDescent="0.35">
      <c r="A236" s="25" t="str">
        <f>LEFT(Table1[[#This Row],[Level]],2)&amp;"-"&amp;Table1[[#This Row],[Seq]]</f>
        <v>L4-30</v>
      </c>
      <c r="B236" s="9" t="s">
        <v>355</v>
      </c>
      <c r="C236" s="10">
        <f>IFERROR(IF(AND(Table1[[#This Row],[Level]]=B235,Table1[[#This Row],[Form Name]]=E235),C235,IF(Table1[[#This Row],[Level]]=B235,C235+1,1)),1)</f>
        <v>30</v>
      </c>
      <c r="D236" s="9" t="s">
        <v>377</v>
      </c>
      <c r="E236" s="9" t="s">
        <v>296</v>
      </c>
      <c r="F236" s="9" t="s">
        <v>2630</v>
      </c>
      <c r="G236" s="9"/>
      <c r="H236" s="9"/>
      <c r="I236" s="9"/>
      <c r="J236" s="9"/>
      <c r="K236" s="7" t="str">
        <f>IFERROR(VLOOKUP(E236,'Data Owners'!G:H,2,0),VLOOKUP(D236,'Data Owners'!A:D,3,0))</f>
        <v>Brian Hutchins</v>
      </c>
      <c r="L236" s="30">
        <f t="shared" si="8"/>
        <v>43310</v>
      </c>
      <c r="M236" s="30" t="str">
        <f t="shared" si="7"/>
        <v>N/A</v>
      </c>
      <c r="N236" s="30"/>
      <c r="O236" s="11"/>
      <c r="P236" s="31" t="s">
        <v>384</v>
      </c>
      <c r="Q236" s="31" t="s">
        <v>384</v>
      </c>
      <c r="R236" s="31" t="s">
        <v>384</v>
      </c>
      <c r="S236" s="31" t="s">
        <v>384</v>
      </c>
      <c r="T236" s="31" t="s">
        <v>384</v>
      </c>
      <c r="U236" s="31">
        <v>43310</v>
      </c>
      <c r="V236" s="31">
        <v>43310</v>
      </c>
      <c r="W236" s="31" t="s">
        <v>384</v>
      </c>
      <c r="X236" s="31" t="s">
        <v>384</v>
      </c>
      <c r="Y236" s="31" t="s">
        <v>384</v>
      </c>
      <c r="Z236" s="31" t="s">
        <v>384</v>
      </c>
      <c r="AA236" s="31" t="s">
        <v>384</v>
      </c>
      <c r="AB236" s="31" t="s">
        <v>384</v>
      </c>
      <c r="AC236" s="31">
        <v>43128</v>
      </c>
      <c r="AD236" s="31">
        <v>42917</v>
      </c>
      <c r="AE236" s="31" t="s">
        <v>384</v>
      </c>
      <c r="AF236" s="31" t="s">
        <v>384</v>
      </c>
      <c r="AG236" s="31" t="s">
        <v>384</v>
      </c>
      <c r="AH236" s="31" t="s">
        <v>384</v>
      </c>
      <c r="AI236" s="31" t="s">
        <v>384</v>
      </c>
      <c r="AJ236" s="31" t="s">
        <v>384</v>
      </c>
      <c r="AK236" s="31" t="s">
        <v>384</v>
      </c>
      <c r="AL236" s="31" t="s">
        <v>384</v>
      </c>
      <c r="AM236" s="31" t="s">
        <v>384</v>
      </c>
      <c r="AN236" s="31" t="s">
        <v>384</v>
      </c>
      <c r="AO236" s="31" t="s">
        <v>384</v>
      </c>
      <c r="AP236" s="31" t="s">
        <v>384</v>
      </c>
      <c r="AQ236" s="31" t="s">
        <v>384</v>
      </c>
      <c r="AR236" s="31" t="s">
        <v>384</v>
      </c>
      <c r="AS236" s="31" t="s">
        <v>384</v>
      </c>
      <c r="AT236" s="31" t="s">
        <v>384</v>
      </c>
      <c r="AU236" s="31" t="s">
        <v>384</v>
      </c>
      <c r="AV236" s="31" t="s">
        <v>384</v>
      </c>
      <c r="AW236" s="31" t="s">
        <v>384</v>
      </c>
      <c r="AX236" s="31" t="s">
        <v>384</v>
      </c>
      <c r="AY236" s="31" t="s">
        <v>11484</v>
      </c>
      <c r="AZ236" s="31" t="s">
        <v>11484</v>
      </c>
      <c r="BA236" s="31" t="s">
        <v>11484</v>
      </c>
      <c r="BB236" s="31" t="s">
        <v>11484</v>
      </c>
      <c r="BC236" s="31" t="s">
        <v>11484</v>
      </c>
      <c r="BD236" s="31" t="s">
        <v>11484</v>
      </c>
      <c r="BE236" s="31" t="s">
        <v>384</v>
      </c>
      <c r="BF236" s="31" t="s">
        <v>384</v>
      </c>
      <c r="BG236" s="31" t="s">
        <v>384</v>
      </c>
      <c r="BH236" s="31"/>
      <c r="BI236" s="31"/>
      <c r="BJ236" s="31"/>
      <c r="BK236" s="31"/>
      <c r="BL236" s="31"/>
      <c r="BM236" s="31"/>
      <c r="BN236" s="31"/>
      <c r="BO236" s="31"/>
      <c r="BP236" s="31"/>
    </row>
    <row r="237" spans="1:68" x14ac:dyDescent="0.35">
      <c r="A237" s="25" t="str">
        <f>LEFT(Table1[[#This Row],[Level]],2)&amp;"-"&amp;Table1[[#This Row],[Seq]]</f>
        <v>L4-31</v>
      </c>
      <c r="B237" s="9" t="s">
        <v>355</v>
      </c>
      <c r="C237" s="10">
        <f>IFERROR(IF(AND(Table1[[#This Row],[Level]]=B236,Table1[[#This Row],[Form Name]]=E236),C236,IF(Table1[[#This Row],[Level]]=B236,C236+1,1)),1)</f>
        <v>31</v>
      </c>
      <c r="D237" s="9" t="s">
        <v>378</v>
      </c>
      <c r="E237" s="9" t="s">
        <v>300</v>
      </c>
      <c r="F237" s="9" t="s">
        <v>2630</v>
      </c>
      <c r="G237" s="9"/>
      <c r="H237" s="9"/>
      <c r="I237" s="9"/>
      <c r="J237" s="9"/>
      <c r="K237" s="7" t="str">
        <f>IFERROR(VLOOKUP(E237,'Data Owners'!G:H,2,0),VLOOKUP(D237,'Data Owners'!A:D,3,0))</f>
        <v>Jeff Melvin</v>
      </c>
      <c r="L237" s="30">
        <f t="shared" si="8"/>
        <v>43128</v>
      </c>
      <c r="M237" s="30" t="str">
        <f t="shared" si="7"/>
        <v>N/A</v>
      </c>
      <c r="N237" s="30"/>
      <c r="O237" s="11"/>
      <c r="P237" s="31" t="s">
        <v>384</v>
      </c>
      <c r="Q237" s="31" t="s">
        <v>384</v>
      </c>
      <c r="R237" s="31" t="s">
        <v>384</v>
      </c>
      <c r="S237" s="31" t="s">
        <v>384</v>
      </c>
      <c r="T237" s="31" t="s">
        <v>384</v>
      </c>
      <c r="U237" s="31" t="s">
        <v>384</v>
      </c>
      <c r="V237" s="31" t="s">
        <v>384</v>
      </c>
      <c r="W237" s="31" t="s">
        <v>384</v>
      </c>
      <c r="X237" s="31" t="s">
        <v>384</v>
      </c>
      <c r="Y237" s="31" t="s">
        <v>384</v>
      </c>
      <c r="Z237" s="31" t="s">
        <v>384</v>
      </c>
      <c r="AA237" s="31" t="s">
        <v>384</v>
      </c>
      <c r="AB237" s="31" t="s">
        <v>384</v>
      </c>
      <c r="AC237" s="31">
        <v>43128</v>
      </c>
      <c r="AD237" s="31">
        <v>42917</v>
      </c>
      <c r="AE237" s="31" t="s">
        <v>384</v>
      </c>
      <c r="AF237" s="31" t="s">
        <v>384</v>
      </c>
      <c r="AG237" s="31" t="s">
        <v>384</v>
      </c>
      <c r="AH237" s="31" t="s">
        <v>384</v>
      </c>
      <c r="AI237" s="31" t="s">
        <v>384</v>
      </c>
      <c r="AJ237" s="31" t="s">
        <v>384</v>
      </c>
      <c r="AK237" s="31" t="s">
        <v>384</v>
      </c>
      <c r="AL237" s="31" t="s">
        <v>384</v>
      </c>
      <c r="AM237" s="31" t="s">
        <v>384</v>
      </c>
      <c r="AN237" s="31" t="s">
        <v>384</v>
      </c>
      <c r="AO237" s="31" t="s">
        <v>384</v>
      </c>
      <c r="AP237" s="31" t="s">
        <v>384</v>
      </c>
      <c r="AQ237" s="31" t="s">
        <v>384</v>
      </c>
      <c r="AR237" s="31" t="s">
        <v>384</v>
      </c>
      <c r="AS237" s="31" t="s">
        <v>384</v>
      </c>
      <c r="AT237" s="31" t="s">
        <v>384</v>
      </c>
      <c r="AU237" s="31" t="s">
        <v>384</v>
      </c>
      <c r="AV237" s="31" t="s">
        <v>384</v>
      </c>
      <c r="AW237" s="31" t="s">
        <v>384</v>
      </c>
      <c r="AX237" s="31" t="s">
        <v>384</v>
      </c>
      <c r="AY237" s="31" t="s">
        <v>11484</v>
      </c>
      <c r="AZ237" s="31" t="s">
        <v>11484</v>
      </c>
      <c r="BA237" s="31" t="s">
        <v>11484</v>
      </c>
      <c r="BB237" s="31" t="s">
        <v>11484</v>
      </c>
      <c r="BC237" s="31" t="s">
        <v>11484</v>
      </c>
      <c r="BD237" s="31" t="s">
        <v>11484</v>
      </c>
      <c r="BE237" s="31" t="s">
        <v>384</v>
      </c>
      <c r="BF237" s="31" t="s">
        <v>384</v>
      </c>
      <c r="BG237" s="31" t="s">
        <v>384</v>
      </c>
      <c r="BH237" s="31" t="s">
        <v>384</v>
      </c>
      <c r="BI237" s="31" t="s">
        <v>384</v>
      </c>
      <c r="BJ237" s="31" t="s">
        <v>384</v>
      </c>
      <c r="BK237" s="31" t="s">
        <v>384</v>
      </c>
      <c r="BL237" s="31" t="s">
        <v>384</v>
      </c>
      <c r="BM237" s="31" t="s">
        <v>384</v>
      </c>
      <c r="BN237" s="31" t="s">
        <v>384</v>
      </c>
      <c r="BO237" s="31" t="s">
        <v>384</v>
      </c>
      <c r="BP237" s="31" t="s">
        <v>384</v>
      </c>
    </row>
    <row r="238" spans="1:68" x14ac:dyDescent="0.35">
      <c r="A238" s="25" t="str">
        <f>LEFT(Table1[[#This Row],[Level]],2)&amp;"-"&amp;Table1[[#This Row],[Seq]]</f>
        <v>L4-32</v>
      </c>
      <c r="B238" s="9" t="s">
        <v>355</v>
      </c>
      <c r="C238" s="10">
        <f>IFERROR(IF(AND(Table1[[#This Row],[Level]]=B237,Table1[[#This Row],[Form Name]]=E237),C237,IF(Table1[[#This Row],[Level]]=B237,C237+1,1)),1)</f>
        <v>32</v>
      </c>
      <c r="D238" s="9" t="s">
        <v>379</v>
      </c>
      <c r="E238" s="9" t="s">
        <v>302</v>
      </c>
      <c r="F238" s="9" t="s">
        <v>2630</v>
      </c>
      <c r="G238" s="9"/>
      <c r="H238" s="9"/>
      <c r="I238" s="9"/>
      <c r="J238" s="9"/>
      <c r="K238" s="7" t="str">
        <f>IFERROR(VLOOKUP(E238,'Data Owners'!G:H,2,0),VLOOKUP(D238,'Data Owners'!A:D,3,0))</f>
        <v>Joe Foley</v>
      </c>
      <c r="L238" s="30" t="str">
        <f t="shared" si="8"/>
        <v>N/A</v>
      </c>
      <c r="M238" s="30" t="str">
        <f t="shared" si="7"/>
        <v>N/A</v>
      </c>
      <c r="N238" s="30"/>
      <c r="O238" s="11"/>
      <c r="P238" s="31" t="s">
        <v>384</v>
      </c>
      <c r="Q238" s="31" t="s">
        <v>384</v>
      </c>
      <c r="R238" s="31" t="s">
        <v>384</v>
      </c>
      <c r="S238" s="31" t="s">
        <v>384</v>
      </c>
      <c r="T238" s="31" t="s">
        <v>384</v>
      </c>
      <c r="U238" s="31" t="s">
        <v>384</v>
      </c>
      <c r="V238" s="31" t="s">
        <v>384</v>
      </c>
      <c r="W238" s="31" t="s">
        <v>384</v>
      </c>
      <c r="X238" s="31" t="s">
        <v>384</v>
      </c>
      <c r="Y238" s="31" t="s">
        <v>384</v>
      </c>
      <c r="Z238" s="31" t="s">
        <v>384</v>
      </c>
      <c r="AA238" s="31" t="s">
        <v>384</v>
      </c>
      <c r="AB238" s="31" t="s">
        <v>384</v>
      </c>
      <c r="AC238" s="31" t="s">
        <v>384</v>
      </c>
      <c r="AD238" s="31" t="s">
        <v>384</v>
      </c>
      <c r="AE238" s="31" t="s">
        <v>384</v>
      </c>
      <c r="AF238" s="31" t="s">
        <v>384</v>
      </c>
      <c r="AG238" s="31" t="s">
        <v>384</v>
      </c>
      <c r="AH238" s="31" t="s">
        <v>384</v>
      </c>
      <c r="AI238" s="31" t="s">
        <v>384</v>
      </c>
      <c r="AJ238" s="31" t="s">
        <v>384</v>
      </c>
      <c r="AK238" s="31" t="s">
        <v>384</v>
      </c>
      <c r="AL238" s="31" t="s">
        <v>384</v>
      </c>
      <c r="AM238" s="31" t="s">
        <v>384</v>
      </c>
      <c r="AN238" s="31" t="s">
        <v>384</v>
      </c>
      <c r="AO238" s="31" t="s">
        <v>384</v>
      </c>
      <c r="AP238" s="31" t="s">
        <v>384</v>
      </c>
      <c r="AQ238" s="31" t="s">
        <v>384</v>
      </c>
      <c r="AR238" s="31" t="s">
        <v>384</v>
      </c>
      <c r="AS238" s="31" t="s">
        <v>384</v>
      </c>
      <c r="AT238" s="31" t="s">
        <v>384</v>
      </c>
      <c r="AU238" s="31" t="s">
        <v>384</v>
      </c>
      <c r="AV238" s="31" t="s">
        <v>384</v>
      </c>
      <c r="AW238" s="31" t="s">
        <v>384</v>
      </c>
      <c r="AX238" s="31" t="s">
        <v>384</v>
      </c>
      <c r="AY238" s="31" t="s">
        <v>11484</v>
      </c>
      <c r="AZ238" s="31" t="s">
        <v>11484</v>
      </c>
      <c r="BA238" s="31" t="s">
        <v>11484</v>
      </c>
      <c r="BB238" s="31" t="s">
        <v>11484</v>
      </c>
      <c r="BC238" s="31" t="s">
        <v>11484</v>
      </c>
      <c r="BD238" s="31" t="s">
        <v>11484</v>
      </c>
      <c r="BE238" s="31" t="s">
        <v>384</v>
      </c>
      <c r="BF238" s="31" t="s">
        <v>384</v>
      </c>
      <c r="BG238" s="31" t="s">
        <v>384</v>
      </c>
      <c r="BH238" s="31" t="s">
        <v>384</v>
      </c>
      <c r="BI238" s="31" t="s">
        <v>384</v>
      </c>
      <c r="BJ238" s="31" t="s">
        <v>384</v>
      </c>
      <c r="BK238" s="31" t="s">
        <v>384</v>
      </c>
      <c r="BL238" s="31" t="s">
        <v>384</v>
      </c>
      <c r="BM238" s="31" t="s">
        <v>384</v>
      </c>
      <c r="BN238" s="31" t="s">
        <v>384</v>
      </c>
      <c r="BO238" s="31" t="s">
        <v>384</v>
      </c>
      <c r="BP238" s="31" t="s">
        <v>384</v>
      </c>
    </row>
    <row r="239" spans="1:68" x14ac:dyDescent="0.35">
      <c r="A239" s="25" t="str">
        <f>LEFT(Table1[[#This Row],[Level]],2)&amp;"-"&amp;Table1[[#This Row],[Seq]]</f>
        <v>L5-1</v>
      </c>
      <c r="B239" s="9" t="s">
        <v>356</v>
      </c>
      <c r="C239" s="10">
        <f>IFERROR(IF(AND(Table1[[#This Row],[Level]]=B238,Table1[[#This Row],[Form Name]]=E238),C238,IF(Table1[[#This Row],[Level]]=B238,C238+1,1)),1)</f>
        <v>1</v>
      </c>
      <c r="D239" s="9" t="s">
        <v>370</v>
      </c>
      <c r="E239" s="9" t="s">
        <v>303</v>
      </c>
      <c r="F239" s="9" t="s">
        <v>2629</v>
      </c>
      <c r="G239" s="9"/>
      <c r="H239" s="9"/>
      <c r="I239" s="9"/>
      <c r="J239" s="9"/>
      <c r="K239" s="7" t="str">
        <f>IFERROR(VLOOKUP(E239,'Data Owners'!G:H,2,0),VLOOKUP(D239,'Data Owners'!A:D,3,0))</f>
        <v>John Bohrman</v>
      </c>
      <c r="L239" s="30">
        <f t="shared" si="8"/>
        <v>43309</v>
      </c>
      <c r="M239" s="30" t="str">
        <f t="shared" si="7"/>
        <v>N/A</v>
      </c>
      <c r="N239" s="30"/>
      <c r="O239" s="11"/>
      <c r="P239" s="31" t="s">
        <v>384</v>
      </c>
      <c r="Q239" s="31" t="s">
        <v>384</v>
      </c>
      <c r="R239" s="31" t="s">
        <v>384</v>
      </c>
      <c r="S239" s="31" t="s">
        <v>384</v>
      </c>
      <c r="T239" s="31" t="s">
        <v>384</v>
      </c>
      <c r="U239" s="31" t="s">
        <v>384</v>
      </c>
      <c r="V239" s="31">
        <v>43309</v>
      </c>
      <c r="W239" s="31">
        <v>43254</v>
      </c>
      <c r="X239" s="31" t="s">
        <v>384</v>
      </c>
      <c r="Y239" s="31" t="s">
        <v>384</v>
      </c>
      <c r="Z239" s="31" t="s">
        <v>384</v>
      </c>
      <c r="AA239" s="31" t="s">
        <v>384</v>
      </c>
      <c r="AB239" s="31" t="s">
        <v>384</v>
      </c>
      <c r="AC239" s="31">
        <v>43127</v>
      </c>
      <c r="AD239" s="31">
        <v>42917</v>
      </c>
      <c r="AE239" s="31" t="s">
        <v>384</v>
      </c>
      <c r="AF239" s="31" t="s">
        <v>384</v>
      </c>
      <c r="AG239" s="31" t="s">
        <v>384</v>
      </c>
      <c r="AH239" s="31" t="s">
        <v>384</v>
      </c>
      <c r="AI239" s="31" t="s">
        <v>384</v>
      </c>
      <c r="AJ239" s="31" t="s">
        <v>384</v>
      </c>
      <c r="AK239" s="31" t="s">
        <v>384</v>
      </c>
      <c r="AL239" s="31" t="s">
        <v>384</v>
      </c>
      <c r="AM239" s="31" t="s">
        <v>384</v>
      </c>
      <c r="AN239" s="31" t="s">
        <v>384</v>
      </c>
      <c r="AO239" s="31" t="s">
        <v>384</v>
      </c>
      <c r="AP239" s="31" t="s">
        <v>384</v>
      </c>
      <c r="AQ239" s="31" t="s">
        <v>384</v>
      </c>
      <c r="AR239" s="31" t="s">
        <v>384</v>
      </c>
      <c r="AS239" s="31" t="s">
        <v>384</v>
      </c>
      <c r="AT239" s="31" t="s">
        <v>384</v>
      </c>
      <c r="AU239" s="31" t="s">
        <v>384</v>
      </c>
      <c r="AV239" s="31" t="s">
        <v>384</v>
      </c>
      <c r="AW239" s="31" t="s">
        <v>384</v>
      </c>
      <c r="AX239" s="31" t="s">
        <v>384</v>
      </c>
      <c r="AY239" s="31" t="s">
        <v>11484</v>
      </c>
      <c r="AZ239" s="31" t="s">
        <v>11484</v>
      </c>
      <c r="BA239" s="31" t="s">
        <v>11484</v>
      </c>
      <c r="BB239" s="31" t="s">
        <v>11484</v>
      </c>
      <c r="BC239" s="31" t="s">
        <v>11484</v>
      </c>
      <c r="BD239" s="31" t="s">
        <v>11484</v>
      </c>
      <c r="BE239" s="31" t="s">
        <v>384</v>
      </c>
      <c r="BF239" s="31" t="s">
        <v>384</v>
      </c>
      <c r="BG239" s="31" t="s">
        <v>384</v>
      </c>
      <c r="BH239" s="31">
        <v>43416</v>
      </c>
      <c r="BI239" s="31">
        <v>43416</v>
      </c>
      <c r="BJ239" s="31">
        <v>43416</v>
      </c>
      <c r="BK239" s="31">
        <v>43416</v>
      </c>
      <c r="BL239" s="31">
        <v>43416</v>
      </c>
      <c r="BM239" s="31" t="s">
        <v>384</v>
      </c>
      <c r="BN239" s="31">
        <v>43486</v>
      </c>
      <c r="BO239" s="31">
        <v>43486</v>
      </c>
      <c r="BP239" s="31">
        <v>43486</v>
      </c>
    </row>
    <row r="240" spans="1:68" x14ac:dyDescent="0.35">
      <c r="A240" s="25" t="str">
        <f>LEFT(Table1[[#This Row],[Level]],2)&amp;"-"&amp;Table1[[#This Row],[Seq]]</f>
        <v>L5-2</v>
      </c>
      <c r="B240" s="9" t="s">
        <v>356</v>
      </c>
      <c r="C240" s="10">
        <f>IFERROR(IF(AND(Table1[[#This Row],[Level]]=B239,Table1[[#This Row],[Form Name]]=E239),C239,IF(Table1[[#This Row],[Level]]=B239,C239+1,1)),1)</f>
        <v>2</v>
      </c>
      <c r="D240" s="9" t="s">
        <v>370</v>
      </c>
      <c r="E240" s="9" t="s">
        <v>304</v>
      </c>
      <c r="F240" s="9" t="s">
        <v>2629</v>
      </c>
      <c r="G240" s="9"/>
      <c r="H240" s="9"/>
      <c r="I240" s="9"/>
      <c r="J240" s="9"/>
      <c r="K240" s="7" t="str">
        <f>IFERROR(VLOOKUP(E240,'Data Owners'!G:H,2,0),VLOOKUP(D240,'Data Owners'!A:D,3,0))</f>
        <v>John Bohrman</v>
      </c>
      <c r="L240" s="30">
        <f t="shared" si="8"/>
        <v>43309</v>
      </c>
      <c r="M240" s="30" t="str">
        <f t="shared" si="7"/>
        <v>N/A</v>
      </c>
      <c r="N240" s="30"/>
      <c r="O240" s="11"/>
      <c r="P240" s="31" t="s">
        <v>384</v>
      </c>
      <c r="Q240" s="31" t="s">
        <v>384</v>
      </c>
      <c r="R240" s="31" t="s">
        <v>384</v>
      </c>
      <c r="S240" s="31" t="s">
        <v>384</v>
      </c>
      <c r="T240" s="31" t="s">
        <v>384</v>
      </c>
      <c r="U240" s="31" t="s">
        <v>384</v>
      </c>
      <c r="V240" s="31">
        <v>43309</v>
      </c>
      <c r="W240" s="31" t="s">
        <v>384</v>
      </c>
      <c r="X240" s="31" t="s">
        <v>384</v>
      </c>
      <c r="Y240" s="31" t="s">
        <v>384</v>
      </c>
      <c r="Z240" s="31" t="s">
        <v>384</v>
      </c>
      <c r="AA240" s="31" t="s">
        <v>384</v>
      </c>
      <c r="AB240" s="31" t="s">
        <v>384</v>
      </c>
      <c r="AC240" s="31">
        <v>43127</v>
      </c>
      <c r="AD240" s="31">
        <v>42917</v>
      </c>
      <c r="AE240" s="31" t="s">
        <v>384</v>
      </c>
      <c r="AF240" s="31" t="s">
        <v>384</v>
      </c>
      <c r="AG240" s="31" t="s">
        <v>384</v>
      </c>
      <c r="AH240" s="31" t="s">
        <v>384</v>
      </c>
      <c r="AI240" s="31" t="s">
        <v>384</v>
      </c>
      <c r="AJ240" s="31" t="s">
        <v>384</v>
      </c>
      <c r="AK240" s="31" t="s">
        <v>384</v>
      </c>
      <c r="AL240" s="31" t="s">
        <v>384</v>
      </c>
      <c r="AM240" s="31" t="s">
        <v>384</v>
      </c>
      <c r="AN240" s="31" t="s">
        <v>384</v>
      </c>
      <c r="AO240" s="31" t="s">
        <v>384</v>
      </c>
      <c r="AP240" s="31" t="s">
        <v>384</v>
      </c>
      <c r="AQ240" s="31" t="s">
        <v>384</v>
      </c>
      <c r="AR240" s="31" t="s">
        <v>384</v>
      </c>
      <c r="AS240" s="31" t="s">
        <v>384</v>
      </c>
      <c r="AT240" s="31" t="s">
        <v>384</v>
      </c>
      <c r="AU240" s="31" t="s">
        <v>384</v>
      </c>
      <c r="AV240" s="31" t="s">
        <v>384</v>
      </c>
      <c r="AW240" s="31" t="s">
        <v>384</v>
      </c>
      <c r="AX240" s="31" t="s">
        <v>384</v>
      </c>
      <c r="AY240" s="31" t="s">
        <v>11484</v>
      </c>
      <c r="AZ240" s="31" t="s">
        <v>11484</v>
      </c>
      <c r="BA240" s="31" t="s">
        <v>11484</v>
      </c>
      <c r="BB240" s="31" t="s">
        <v>11484</v>
      </c>
      <c r="BC240" s="31" t="s">
        <v>11484</v>
      </c>
      <c r="BD240" s="31" t="s">
        <v>11484</v>
      </c>
      <c r="BE240" s="31" t="s">
        <v>384</v>
      </c>
      <c r="BF240" s="31" t="s">
        <v>384</v>
      </c>
      <c r="BG240" s="31" t="s">
        <v>384</v>
      </c>
      <c r="BH240" s="31">
        <v>43416</v>
      </c>
      <c r="BI240" s="31">
        <v>43416</v>
      </c>
      <c r="BJ240" s="31">
        <v>43416</v>
      </c>
      <c r="BK240" s="31">
        <v>43416</v>
      </c>
      <c r="BL240" s="31">
        <v>43416</v>
      </c>
      <c r="BM240" s="31" t="s">
        <v>384</v>
      </c>
      <c r="BN240" s="31">
        <v>43486</v>
      </c>
      <c r="BO240" s="31">
        <v>43486</v>
      </c>
      <c r="BP240" s="31">
        <v>43486</v>
      </c>
    </row>
    <row r="241" spans="1:71" x14ac:dyDescent="0.35">
      <c r="A241" s="25" t="str">
        <f>LEFT(Table1[[#This Row],[Level]],2)&amp;"-"&amp;Table1[[#This Row],[Seq]]</f>
        <v>L5-3</v>
      </c>
      <c r="B241" s="9" t="s">
        <v>356</v>
      </c>
      <c r="C241" s="10">
        <f>IFERROR(IF(AND(Table1[[#This Row],[Level]]=B240,Table1[[#This Row],[Form Name]]=E240),C240,IF(Table1[[#This Row],[Level]]=B240,C240+1,1)),1)</f>
        <v>3</v>
      </c>
      <c r="D241" s="9" t="s">
        <v>370</v>
      </c>
      <c r="E241" s="9" t="s">
        <v>305</v>
      </c>
      <c r="F241" s="9" t="s">
        <v>2629</v>
      </c>
      <c r="G241" s="9"/>
      <c r="H241" s="9"/>
      <c r="I241" s="9"/>
      <c r="J241" s="9"/>
      <c r="K241" s="7" t="str">
        <f>IFERROR(VLOOKUP(E241,'Data Owners'!G:H,2,0),VLOOKUP(D241,'Data Owners'!A:D,3,0))</f>
        <v>John Bohrman</v>
      </c>
      <c r="L241" s="30" t="str">
        <f t="shared" si="8"/>
        <v/>
      </c>
      <c r="M241" s="30" t="str">
        <f t="shared" si="7"/>
        <v>N/A</v>
      </c>
      <c r="N241" s="30"/>
      <c r="O241" s="11"/>
      <c r="P241" s="31" t="s">
        <v>384</v>
      </c>
      <c r="Q241" s="31" t="s">
        <v>384</v>
      </c>
      <c r="R241" s="31" t="s">
        <v>384</v>
      </c>
      <c r="S241" s="31" t="s">
        <v>384</v>
      </c>
      <c r="T241" s="31" t="s">
        <v>384</v>
      </c>
      <c r="U241" s="31" t="s">
        <v>384</v>
      </c>
      <c r="V241" s="31"/>
      <c r="W241" s="31">
        <v>43269</v>
      </c>
      <c r="X241" s="31"/>
      <c r="Y241" s="31">
        <v>43269</v>
      </c>
      <c r="Z241" s="31">
        <v>43285</v>
      </c>
      <c r="AA241" s="31">
        <v>43266</v>
      </c>
      <c r="AB241" s="31">
        <v>43266</v>
      </c>
      <c r="AC241" s="31">
        <v>43147</v>
      </c>
      <c r="AD241" s="31">
        <v>42917</v>
      </c>
      <c r="AE241" s="31" t="s">
        <v>384</v>
      </c>
      <c r="AF241" s="31" t="s">
        <v>384</v>
      </c>
      <c r="AG241" s="31" t="s">
        <v>384</v>
      </c>
      <c r="AH241" s="31" t="s">
        <v>384</v>
      </c>
      <c r="AI241" s="31" t="s">
        <v>384</v>
      </c>
      <c r="AJ241" s="31" t="s">
        <v>384</v>
      </c>
      <c r="AK241" s="31" t="s">
        <v>384</v>
      </c>
      <c r="AL241" s="31" t="s">
        <v>384</v>
      </c>
      <c r="AM241" s="31" t="s">
        <v>384</v>
      </c>
      <c r="AN241" s="31" t="s">
        <v>384</v>
      </c>
      <c r="AO241" s="31" t="s">
        <v>384</v>
      </c>
      <c r="AP241" s="31" t="s">
        <v>384</v>
      </c>
      <c r="AQ241" s="31" t="s">
        <v>384</v>
      </c>
      <c r="AR241" s="31" t="s">
        <v>384</v>
      </c>
      <c r="AS241" s="31" t="s">
        <v>384</v>
      </c>
      <c r="AT241" s="31" t="s">
        <v>384</v>
      </c>
      <c r="AU241" s="31" t="s">
        <v>384</v>
      </c>
      <c r="AV241" s="31" t="s">
        <v>384</v>
      </c>
      <c r="AW241" s="31" t="s">
        <v>384</v>
      </c>
      <c r="AX241" s="31" t="s">
        <v>384</v>
      </c>
      <c r="AY241" s="31" t="s">
        <v>11484</v>
      </c>
      <c r="AZ241" s="31" t="s">
        <v>11484</v>
      </c>
      <c r="BA241" s="31" t="s">
        <v>11484</v>
      </c>
      <c r="BB241" s="31" t="s">
        <v>11484</v>
      </c>
      <c r="BC241" s="31" t="s">
        <v>11484</v>
      </c>
      <c r="BD241" s="31" t="s">
        <v>11484</v>
      </c>
      <c r="BE241" s="31" t="s">
        <v>384</v>
      </c>
      <c r="BF241" s="31" t="s">
        <v>384</v>
      </c>
      <c r="BG241" s="31" t="s">
        <v>384</v>
      </c>
      <c r="BH241" s="31"/>
      <c r="BI241" s="31"/>
      <c r="BJ241" s="31"/>
      <c r="BK241" s="31"/>
      <c r="BL241" s="31"/>
      <c r="BM241" s="31"/>
      <c r="BN241" s="31"/>
      <c r="BO241" s="31"/>
      <c r="BP241" s="31"/>
    </row>
    <row r="242" spans="1:71" x14ac:dyDescent="0.35">
      <c r="A242" s="25" t="str">
        <f>LEFT(Table1[[#This Row],[Level]],2)&amp;"-"&amp;Table1[[#This Row],[Seq]]</f>
        <v>L5-4</v>
      </c>
      <c r="B242" s="9" t="s">
        <v>356</v>
      </c>
      <c r="C242" s="10">
        <f>IFERROR(IF(AND(Table1[[#This Row],[Level]]=B241,Table1[[#This Row],[Form Name]]=E241),C241,IF(Table1[[#This Row],[Level]]=B241,C241+1,1)),1)</f>
        <v>4</v>
      </c>
      <c r="D242" s="9" t="s">
        <v>371</v>
      </c>
      <c r="E242" s="9" t="s">
        <v>306</v>
      </c>
      <c r="F242" s="9" t="s">
        <v>2629</v>
      </c>
      <c r="G242" s="9"/>
      <c r="H242" s="9"/>
      <c r="I242" s="9"/>
      <c r="J242" s="9"/>
      <c r="K242" s="7" t="str">
        <f>IFERROR(VLOOKUP(E242,'Data Owners'!G:H,2,0),VLOOKUP(D242,'Data Owners'!A:D,3,0))</f>
        <v>Julie Ramirez</v>
      </c>
      <c r="L242" s="30">
        <f t="shared" si="8"/>
        <v>43309</v>
      </c>
      <c r="M242" s="30" t="str">
        <f t="shared" si="7"/>
        <v>N/A</v>
      </c>
      <c r="N242" s="30"/>
      <c r="O242" s="11"/>
      <c r="P242" s="31" t="s">
        <v>384</v>
      </c>
      <c r="Q242" s="31" t="s">
        <v>384</v>
      </c>
      <c r="R242" s="31" t="s">
        <v>384</v>
      </c>
      <c r="S242" s="31" t="s">
        <v>384</v>
      </c>
      <c r="T242" s="31" t="s">
        <v>384</v>
      </c>
      <c r="U242" s="31" t="s">
        <v>384</v>
      </c>
      <c r="V242" s="31">
        <v>43309</v>
      </c>
      <c r="W242" s="31" t="s">
        <v>384</v>
      </c>
      <c r="X242" s="31" t="s">
        <v>384</v>
      </c>
      <c r="Y242" s="31" t="s">
        <v>384</v>
      </c>
      <c r="Z242" s="31" t="s">
        <v>384</v>
      </c>
      <c r="AA242" s="31" t="s">
        <v>384</v>
      </c>
      <c r="AB242" s="31" t="s">
        <v>384</v>
      </c>
      <c r="AC242" s="31">
        <v>43127</v>
      </c>
      <c r="AD242" s="31">
        <v>42917</v>
      </c>
      <c r="AE242" s="31" t="s">
        <v>384</v>
      </c>
      <c r="AF242" s="31" t="s">
        <v>384</v>
      </c>
      <c r="AG242" s="31" t="s">
        <v>384</v>
      </c>
      <c r="AH242" s="31" t="s">
        <v>384</v>
      </c>
      <c r="AI242" s="31" t="s">
        <v>384</v>
      </c>
      <c r="AJ242" s="31" t="s">
        <v>384</v>
      </c>
      <c r="AK242" s="31" t="s">
        <v>384</v>
      </c>
      <c r="AL242" s="31" t="s">
        <v>384</v>
      </c>
      <c r="AM242" s="31" t="s">
        <v>384</v>
      </c>
      <c r="AN242" s="31" t="s">
        <v>384</v>
      </c>
      <c r="AO242" s="31" t="s">
        <v>384</v>
      </c>
      <c r="AP242" s="31" t="s">
        <v>384</v>
      </c>
      <c r="AQ242" s="31" t="s">
        <v>384</v>
      </c>
      <c r="AR242" s="31" t="s">
        <v>384</v>
      </c>
      <c r="AS242" s="31" t="s">
        <v>384</v>
      </c>
      <c r="AT242" s="31" t="s">
        <v>384</v>
      </c>
      <c r="AU242" s="31" t="s">
        <v>384</v>
      </c>
      <c r="AV242" s="31" t="s">
        <v>384</v>
      </c>
      <c r="AW242" s="31" t="s">
        <v>384</v>
      </c>
      <c r="AX242" s="31" t="s">
        <v>384</v>
      </c>
      <c r="AY242" s="31" t="s">
        <v>11484</v>
      </c>
      <c r="AZ242" s="31" t="s">
        <v>11484</v>
      </c>
      <c r="BA242" s="31" t="s">
        <v>11484</v>
      </c>
      <c r="BB242" s="31" t="s">
        <v>11484</v>
      </c>
      <c r="BC242" s="31" t="s">
        <v>11484</v>
      </c>
      <c r="BD242" s="31" t="s">
        <v>11484</v>
      </c>
      <c r="BE242" s="31" t="s">
        <v>384</v>
      </c>
      <c r="BF242" s="31" t="s">
        <v>384</v>
      </c>
      <c r="BG242" s="31" t="s">
        <v>384</v>
      </c>
      <c r="BH242" s="31">
        <v>43415</v>
      </c>
      <c r="BI242" s="31">
        <v>43415</v>
      </c>
      <c r="BJ242" s="31">
        <v>43415</v>
      </c>
      <c r="BK242" s="31">
        <v>43415</v>
      </c>
      <c r="BL242" s="31">
        <v>43415</v>
      </c>
      <c r="BM242" s="31" t="s">
        <v>384</v>
      </c>
      <c r="BN242" s="31">
        <v>43486</v>
      </c>
      <c r="BO242" s="31">
        <v>43486</v>
      </c>
      <c r="BP242" s="31">
        <v>43486</v>
      </c>
    </row>
    <row r="243" spans="1:71" x14ac:dyDescent="0.35">
      <c r="A243" s="25" t="str">
        <f>LEFT(Table1[[#This Row],[Level]],2)&amp;"-"&amp;Table1[[#This Row],[Seq]]</f>
        <v>L5-5</v>
      </c>
      <c r="B243" s="9" t="s">
        <v>356</v>
      </c>
      <c r="C243" s="10">
        <f>IFERROR(IF(AND(Table1[[#This Row],[Level]]=B242,Table1[[#This Row],[Form Name]]=E242),C242,IF(Table1[[#This Row],[Level]]=B242,C242+1,1)),1)</f>
        <v>5</v>
      </c>
      <c r="D243" s="9" t="s">
        <v>371</v>
      </c>
      <c r="E243" s="9" t="s">
        <v>307</v>
      </c>
      <c r="F243" s="9" t="s">
        <v>2629</v>
      </c>
      <c r="G243" s="9"/>
      <c r="H243" s="9"/>
      <c r="I243" s="9"/>
      <c r="J243" s="9"/>
      <c r="K243" s="7" t="str">
        <f>IFERROR(VLOOKUP(E243,'Data Owners'!G:H,2,0),VLOOKUP(D243,'Data Owners'!A:D,3,0))</f>
        <v>Julie Ramirez</v>
      </c>
      <c r="L243" s="30">
        <f t="shared" si="8"/>
        <v>43309</v>
      </c>
      <c r="M243" s="30" t="str">
        <f t="shared" si="7"/>
        <v>N/A</v>
      </c>
      <c r="N243" s="30"/>
      <c r="O243" s="11"/>
      <c r="P243" s="31" t="s">
        <v>384</v>
      </c>
      <c r="Q243" s="31" t="s">
        <v>384</v>
      </c>
      <c r="R243" s="31" t="s">
        <v>384</v>
      </c>
      <c r="S243" s="31" t="s">
        <v>384</v>
      </c>
      <c r="T243" s="31" t="s">
        <v>384</v>
      </c>
      <c r="U243" s="31" t="s">
        <v>384</v>
      </c>
      <c r="V243" s="31">
        <v>43309</v>
      </c>
      <c r="W243" s="31" t="s">
        <v>384</v>
      </c>
      <c r="X243" s="31" t="s">
        <v>384</v>
      </c>
      <c r="Y243" s="31" t="s">
        <v>384</v>
      </c>
      <c r="Z243" s="31" t="s">
        <v>384</v>
      </c>
      <c r="AA243" s="31" t="s">
        <v>384</v>
      </c>
      <c r="AB243" s="31" t="s">
        <v>384</v>
      </c>
      <c r="AC243" s="31">
        <v>43127</v>
      </c>
      <c r="AD243" s="31">
        <v>42917</v>
      </c>
      <c r="AE243" s="31" t="s">
        <v>384</v>
      </c>
      <c r="AF243" s="31" t="s">
        <v>384</v>
      </c>
      <c r="AG243" s="31" t="s">
        <v>384</v>
      </c>
      <c r="AH243" s="31" t="s">
        <v>384</v>
      </c>
      <c r="AI243" s="31" t="s">
        <v>384</v>
      </c>
      <c r="AJ243" s="31" t="s">
        <v>384</v>
      </c>
      <c r="AK243" s="31" t="s">
        <v>384</v>
      </c>
      <c r="AL243" s="31" t="s">
        <v>384</v>
      </c>
      <c r="AM243" s="31" t="s">
        <v>384</v>
      </c>
      <c r="AN243" s="31" t="s">
        <v>384</v>
      </c>
      <c r="AO243" s="31" t="s">
        <v>384</v>
      </c>
      <c r="AP243" s="31" t="s">
        <v>384</v>
      </c>
      <c r="AQ243" s="31" t="s">
        <v>384</v>
      </c>
      <c r="AR243" s="31" t="s">
        <v>384</v>
      </c>
      <c r="AS243" s="31" t="s">
        <v>384</v>
      </c>
      <c r="AT243" s="31" t="s">
        <v>384</v>
      </c>
      <c r="AU243" s="31" t="s">
        <v>384</v>
      </c>
      <c r="AV243" s="31" t="s">
        <v>384</v>
      </c>
      <c r="AW243" s="31" t="s">
        <v>384</v>
      </c>
      <c r="AX243" s="31" t="s">
        <v>384</v>
      </c>
      <c r="AY243" s="31" t="s">
        <v>11484</v>
      </c>
      <c r="AZ243" s="31" t="s">
        <v>11484</v>
      </c>
      <c r="BA243" s="31" t="s">
        <v>11484</v>
      </c>
      <c r="BB243" s="31" t="s">
        <v>11484</v>
      </c>
      <c r="BC243" s="31" t="s">
        <v>11484</v>
      </c>
      <c r="BD243" s="31" t="s">
        <v>11484</v>
      </c>
      <c r="BE243" s="31" t="s">
        <v>384</v>
      </c>
      <c r="BF243" s="31" t="s">
        <v>384</v>
      </c>
      <c r="BG243" s="31" t="s">
        <v>384</v>
      </c>
      <c r="BH243" s="31" t="s">
        <v>384</v>
      </c>
      <c r="BI243" s="31" t="s">
        <v>384</v>
      </c>
      <c r="BJ243" s="31" t="s">
        <v>384</v>
      </c>
      <c r="BK243" s="31" t="s">
        <v>384</v>
      </c>
      <c r="BL243" s="31" t="s">
        <v>384</v>
      </c>
      <c r="BM243" s="31" t="s">
        <v>384</v>
      </c>
      <c r="BN243" s="31" t="s">
        <v>384</v>
      </c>
      <c r="BO243" s="31" t="s">
        <v>384</v>
      </c>
      <c r="BP243" s="31" t="s">
        <v>384</v>
      </c>
    </row>
    <row r="244" spans="1:71" x14ac:dyDescent="0.35">
      <c r="A244" s="25" t="str">
        <f>LEFT(Table1[[#This Row],[Level]],2)&amp;"-"&amp;Table1[[#This Row],[Seq]]</f>
        <v>L5-6</v>
      </c>
      <c r="B244" s="9" t="s">
        <v>356</v>
      </c>
      <c r="C244" s="10">
        <f>IFERROR(IF(AND(Table1[[#This Row],[Level]]=B243,Table1[[#This Row],[Form Name]]=E243),C243,IF(Table1[[#This Row],[Level]]=B243,C243+1,1)),1)</f>
        <v>6</v>
      </c>
      <c r="D244" s="9" t="s">
        <v>379</v>
      </c>
      <c r="E244" s="9" t="s">
        <v>309</v>
      </c>
      <c r="F244" s="9" t="s">
        <v>2629</v>
      </c>
      <c r="G244" s="9"/>
      <c r="H244" s="9"/>
      <c r="I244" s="9"/>
      <c r="J244" s="9"/>
      <c r="K244" s="7" t="str">
        <f>IFERROR(VLOOKUP(E244,'Data Owners'!G:H,2,0),VLOOKUP(D244,'Data Owners'!A:D,3,0))</f>
        <v>Joe Foley</v>
      </c>
      <c r="L244" s="30">
        <f t="shared" si="8"/>
        <v>43127</v>
      </c>
      <c r="M244" s="30" t="str">
        <f t="shared" si="7"/>
        <v>N/A</v>
      </c>
      <c r="N244" s="30"/>
      <c r="O244" s="11"/>
      <c r="P244" s="31" t="s">
        <v>384</v>
      </c>
      <c r="Q244" s="31" t="s">
        <v>384</v>
      </c>
      <c r="R244" s="31" t="s">
        <v>384</v>
      </c>
      <c r="S244" s="31" t="s">
        <v>384</v>
      </c>
      <c r="T244" s="31" t="s">
        <v>384</v>
      </c>
      <c r="U244" s="31" t="s">
        <v>384</v>
      </c>
      <c r="V244" s="31" t="s">
        <v>384</v>
      </c>
      <c r="W244" s="31" t="s">
        <v>384</v>
      </c>
      <c r="X244" s="31" t="s">
        <v>384</v>
      </c>
      <c r="Y244" s="31" t="s">
        <v>384</v>
      </c>
      <c r="Z244" s="31" t="s">
        <v>384</v>
      </c>
      <c r="AA244" s="31" t="s">
        <v>384</v>
      </c>
      <c r="AB244" s="31" t="s">
        <v>384</v>
      </c>
      <c r="AC244" s="31">
        <v>43127</v>
      </c>
      <c r="AD244" s="31">
        <v>42917</v>
      </c>
      <c r="AE244" s="31" t="s">
        <v>384</v>
      </c>
      <c r="AF244" s="31" t="s">
        <v>384</v>
      </c>
      <c r="AG244" s="31" t="s">
        <v>384</v>
      </c>
      <c r="AH244" s="31" t="s">
        <v>384</v>
      </c>
      <c r="AI244" s="31" t="s">
        <v>384</v>
      </c>
      <c r="AJ244" s="31" t="s">
        <v>384</v>
      </c>
      <c r="AK244" s="31" t="s">
        <v>384</v>
      </c>
      <c r="AL244" s="31" t="s">
        <v>384</v>
      </c>
      <c r="AM244" s="31" t="s">
        <v>384</v>
      </c>
      <c r="AN244" s="31" t="s">
        <v>384</v>
      </c>
      <c r="AO244" s="31" t="s">
        <v>384</v>
      </c>
      <c r="AP244" s="31" t="s">
        <v>384</v>
      </c>
      <c r="AQ244" s="31" t="s">
        <v>384</v>
      </c>
      <c r="AR244" s="31" t="s">
        <v>384</v>
      </c>
      <c r="AS244" s="31" t="s">
        <v>384</v>
      </c>
      <c r="AT244" s="31" t="s">
        <v>384</v>
      </c>
      <c r="AU244" s="31" t="s">
        <v>384</v>
      </c>
      <c r="AV244" s="31" t="s">
        <v>384</v>
      </c>
      <c r="AW244" s="31" t="s">
        <v>384</v>
      </c>
      <c r="AX244" s="31" t="s">
        <v>384</v>
      </c>
      <c r="AY244" s="31" t="s">
        <v>11484</v>
      </c>
      <c r="AZ244" s="31" t="s">
        <v>11484</v>
      </c>
      <c r="BA244" s="31" t="s">
        <v>11484</v>
      </c>
      <c r="BB244" s="31" t="s">
        <v>11484</v>
      </c>
      <c r="BC244" s="31" t="s">
        <v>11484</v>
      </c>
      <c r="BD244" s="31" t="s">
        <v>11484</v>
      </c>
      <c r="BE244" s="31" t="s">
        <v>384</v>
      </c>
      <c r="BF244" s="31" t="s">
        <v>384</v>
      </c>
      <c r="BG244" s="31" t="s">
        <v>384</v>
      </c>
      <c r="BH244" s="31" t="s">
        <v>384</v>
      </c>
      <c r="BI244" s="31" t="s">
        <v>384</v>
      </c>
      <c r="BJ244" s="31" t="s">
        <v>384</v>
      </c>
      <c r="BK244" s="31" t="s">
        <v>384</v>
      </c>
      <c r="BL244" s="31" t="s">
        <v>384</v>
      </c>
      <c r="BM244" s="31" t="s">
        <v>384</v>
      </c>
      <c r="BN244" s="31" t="s">
        <v>384</v>
      </c>
      <c r="BO244" s="31" t="s">
        <v>384</v>
      </c>
      <c r="BP244" s="31" t="s">
        <v>384</v>
      </c>
    </row>
    <row r="245" spans="1:71" x14ac:dyDescent="0.35">
      <c r="A245" s="25" t="str">
        <f>LEFT(Table1[[#This Row],[Level]],2)&amp;"-"&amp;Table1[[#This Row],[Seq]]</f>
        <v>L5-7</v>
      </c>
      <c r="B245" s="9" t="s">
        <v>356</v>
      </c>
      <c r="C245" s="10">
        <f>IFERROR(IF(AND(Table1[[#This Row],[Level]]=B244,Table1[[#This Row],[Form Name]]=E244),C244,IF(Table1[[#This Row],[Level]]=B244,C244+1,1)),1)</f>
        <v>7</v>
      </c>
      <c r="D245" s="9" t="s">
        <v>379</v>
      </c>
      <c r="E245" s="9" t="s">
        <v>308</v>
      </c>
      <c r="F245" s="9" t="s">
        <v>2629</v>
      </c>
      <c r="G245" s="9"/>
      <c r="H245" s="9"/>
      <c r="I245" s="9"/>
      <c r="J245" s="9"/>
      <c r="K245" s="7" t="str">
        <f>IFERROR(VLOOKUP(E245,'Data Owners'!G:H,2,0),VLOOKUP(D245,'Data Owners'!A:D,3,0))</f>
        <v>Joe Foley</v>
      </c>
      <c r="L245" s="30">
        <f t="shared" si="8"/>
        <v>43309</v>
      </c>
      <c r="M245" s="30" t="str">
        <f t="shared" si="7"/>
        <v>N/A</v>
      </c>
      <c r="N245" s="30"/>
      <c r="O245" s="11"/>
      <c r="P245" s="31" t="s">
        <v>384</v>
      </c>
      <c r="Q245" s="31" t="s">
        <v>384</v>
      </c>
      <c r="R245" s="31" t="s">
        <v>384</v>
      </c>
      <c r="S245" s="31" t="s">
        <v>384</v>
      </c>
      <c r="T245" s="31" t="s">
        <v>384</v>
      </c>
      <c r="U245" s="31" t="s">
        <v>384</v>
      </c>
      <c r="V245" s="31">
        <v>43309</v>
      </c>
      <c r="W245" s="31" t="s">
        <v>384</v>
      </c>
      <c r="X245" s="31" t="s">
        <v>384</v>
      </c>
      <c r="Y245" s="31" t="s">
        <v>384</v>
      </c>
      <c r="Z245" s="31" t="s">
        <v>384</v>
      </c>
      <c r="AA245" s="31" t="s">
        <v>384</v>
      </c>
      <c r="AB245" s="31" t="s">
        <v>384</v>
      </c>
      <c r="AC245" s="31">
        <v>43127</v>
      </c>
      <c r="AD245" s="31">
        <v>42917</v>
      </c>
      <c r="AE245" s="31" t="s">
        <v>384</v>
      </c>
      <c r="AF245" s="31" t="s">
        <v>384</v>
      </c>
      <c r="AG245" s="31" t="s">
        <v>384</v>
      </c>
      <c r="AH245" s="31" t="s">
        <v>384</v>
      </c>
      <c r="AI245" s="31" t="s">
        <v>384</v>
      </c>
      <c r="AJ245" s="31" t="s">
        <v>384</v>
      </c>
      <c r="AK245" s="31" t="s">
        <v>384</v>
      </c>
      <c r="AL245" s="31" t="s">
        <v>384</v>
      </c>
      <c r="AM245" s="31" t="s">
        <v>384</v>
      </c>
      <c r="AN245" s="31" t="s">
        <v>384</v>
      </c>
      <c r="AO245" s="31" t="s">
        <v>384</v>
      </c>
      <c r="AP245" s="31" t="s">
        <v>384</v>
      </c>
      <c r="AQ245" s="31" t="s">
        <v>384</v>
      </c>
      <c r="AR245" s="31" t="s">
        <v>384</v>
      </c>
      <c r="AS245" s="31" t="s">
        <v>384</v>
      </c>
      <c r="AT245" s="31" t="s">
        <v>384</v>
      </c>
      <c r="AU245" s="31" t="s">
        <v>384</v>
      </c>
      <c r="AV245" s="31" t="s">
        <v>384</v>
      </c>
      <c r="AW245" s="31" t="s">
        <v>384</v>
      </c>
      <c r="AX245" s="31" t="s">
        <v>384</v>
      </c>
      <c r="AY245" s="31" t="s">
        <v>11484</v>
      </c>
      <c r="AZ245" s="31" t="s">
        <v>11484</v>
      </c>
      <c r="BA245" s="31" t="s">
        <v>11484</v>
      </c>
      <c r="BB245" s="31" t="s">
        <v>11484</v>
      </c>
      <c r="BC245" s="31" t="s">
        <v>11484</v>
      </c>
      <c r="BD245" s="31" t="s">
        <v>11484</v>
      </c>
      <c r="BE245" s="31" t="s">
        <v>384</v>
      </c>
      <c r="BF245" s="31" t="s">
        <v>384</v>
      </c>
      <c r="BG245" s="31" t="s">
        <v>384</v>
      </c>
      <c r="BH245" s="31">
        <v>43416</v>
      </c>
      <c r="BI245" s="31">
        <v>43416</v>
      </c>
      <c r="BJ245" s="31">
        <v>43416</v>
      </c>
      <c r="BK245" s="31">
        <v>43416</v>
      </c>
      <c r="BL245" s="31">
        <v>43416</v>
      </c>
      <c r="BM245" s="31" t="s">
        <v>384</v>
      </c>
      <c r="BN245" s="31">
        <v>43486</v>
      </c>
      <c r="BO245" s="31">
        <v>43486</v>
      </c>
      <c r="BP245" s="31">
        <v>43486</v>
      </c>
    </row>
    <row r="246" spans="1:71" x14ac:dyDescent="0.35">
      <c r="A246" s="25" t="str">
        <f>LEFT(Table1[[#This Row],[Level]],2)&amp;"-"&amp;Table1[[#This Row],[Seq]]</f>
        <v>L5-8</v>
      </c>
      <c r="B246" s="9" t="s">
        <v>356</v>
      </c>
      <c r="C246" s="10">
        <f>IFERROR(IF(AND(Table1[[#This Row],[Level]]=B245,Table1[[#This Row],[Form Name]]=E245),C245,IF(Table1[[#This Row],[Level]]=B245,C245+1,1)),1)</f>
        <v>8</v>
      </c>
      <c r="D246" s="9" t="s">
        <v>379</v>
      </c>
      <c r="E246" s="9" t="s">
        <v>310</v>
      </c>
      <c r="F246" s="9" t="s">
        <v>2629</v>
      </c>
      <c r="G246" s="9"/>
      <c r="H246" s="9"/>
      <c r="I246" s="9"/>
      <c r="J246" s="9"/>
      <c r="K246" s="7" t="str">
        <f>IFERROR(VLOOKUP(E246,'Data Owners'!G:H,2,0),VLOOKUP(D246,'Data Owners'!A:D,3,0))</f>
        <v>Joe Foley</v>
      </c>
      <c r="L246" s="30">
        <f t="shared" si="8"/>
        <v>42917</v>
      </c>
      <c r="M246" s="30" t="str">
        <f t="shared" si="7"/>
        <v>N/A</v>
      </c>
      <c r="N246" s="30"/>
      <c r="O246" s="11"/>
      <c r="P246" s="31" t="s">
        <v>384</v>
      </c>
      <c r="Q246" s="31" t="s">
        <v>384</v>
      </c>
      <c r="R246" s="31" t="s">
        <v>384</v>
      </c>
      <c r="S246" s="31" t="s">
        <v>384</v>
      </c>
      <c r="T246" s="31" t="s">
        <v>384</v>
      </c>
      <c r="U246" s="31" t="s">
        <v>384</v>
      </c>
      <c r="V246" s="31" t="s">
        <v>384</v>
      </c>
      <c r="W246" s="31" t="s">
        <v>384</v>
      </c>
      <c r="X246" s="31" t="s">
        <v>384</v>
      </c>
      <c r="Y246" s="31" t="s">
        <v>384</v>
      </c>
      <c r="Z246" s="31" t="s">
        <v>384</v>
      </c>
      <c r="AA246" s="31" t="s">
        <v>384</v>
      </c>
      <c r="AB246" s="31" t="s">
        <v>384</v>
      </c>
      <c r="AC246" s="31" t="s">
        <v>384</v>
      </c>
      <c r="AD246" s="31">
        <v>42917</v>
      </c>
      <c r="AE246" s="31" t="s">
        <v>384</v>
      </c>
      <c r="AF246" s="31" t="s">
        <v>384</v>
      </c>
      <c r="AG246" s="31" t="s">
        <v>384</v>
      </c>
      <c r="AH246" s="31" t="s">
        <v>384</v>
      </c>
      <c r="AI246" s="31" t="s">
        <v>384</v>
      </c>
      <c r="AJ246" s="31" t="s">
        <v>384</v>
      </c>
      <c r="AK246" s="31" t="s">
        <v>384</v>
      </c>
      <c r="AL246" s="31" t="s">
        <v>384</v>
      </c>
      <c r="AM246" s="31" t="s">
        <v>384</v>
      </c>
      <c r="AN246" s="31" t="s">
        <v>384</v>
      </c>
      <c r="AO246" s="31" t="s">
        <v>384</v>
      </c>
      <c r="AP246" s="31" t="s">
        <v>384</v>
      </c>
      <c r="AQ246" s="31" t="s">
        <v>384</v>
      </c>
      <c r="AR246" s="31" t="s">
        <v>384</v>
      </c>
      <c r="AS246" s="31" t="s">
        <v>384</v>
      </c>
      <c r="AT246" s="31" t="s">
        <v>384</v>
      </c>
      <c r="AU246" s="31" t="s">
        <v>384</v>
      </c>
      <c r="AV246" s="31" t="s">
        <v>384</v>
      </c>
      <c r="AW246" s="31" t="s">
        <v>384</v>
      </c>
      <c r="AX246" s="31" t="s">
        <v>384</v>
      </c>
      <c r="AY246" s="31" t="s">
        <v>11484</v>
      </c>
      <c r="AZ246" s="31" t="s">
        <v>11484</v>
      </c>
      <c r="BA246" s="31" t="s">
        <v>11484</v>
      </c>
      <c r="BB246" s="31" t="s">
        <v>11484</v>
      </c>
      <c r="BC246" s="31" t="s">
        <v>11484</v>
      </c>
      <c r="BD246" s="31" t="s">
        <v>11484</v>
      </c>
      <c r="BE246" s="31" t="s">
        <v>384</v>
      </c>
      <c r="BF246" s="31" t="s">
        <v>384</v>
      </c>
      <c r="BG246" s="31" t="s">
        <v>384</v>
      </c>
      <c r="BH246" s="31" t="s">
        <v>384</v>
      </c>
      <c r="BI246" s="31" t="s">
        <v>384</v>
      </c>
      <c r="BJ246" s="31" t="s">
        <v>384</v>
      </c>
      <c r="BK246" s="31" t="s">
        <v>384</v>
      </c>
      <c r="BL246" s="31" t="s">
        <v>384</v>
      </c>
      <c r="BM246" s="31" t="s">
        <v>384</v>
      </c>
      <c r="BN246" s="31" t="s">
        <v>384</v>
      </c>
      <c r="BO246" s="31" t="s">
        <v>384</v>
      </c>
      <c r="BP246" s="31" t="s">
        <v>384</v>
      </c>
    </row>
    <row r="247" spans="1:71" x14ac:dyDescent="0.35">
      <c r="A247" s="25" t="str">
        <f>LEFT(Table1[[#This Row],[Level]],2)&amp;"-"&amp;Table1[[#This Row],[Seq]]</f>
        <v>L5-9</v>
      </c>
      <c r="B247" s="9" t="s">
        <v>356</v>
      </c>
      <c r="C247" s="10">
        <f>IFERROR(IF(AND(Table1[[#This Row],[Level]]=B246,Table1[[#This Row],[Form Name]]=E246),C246,IF(Table1[[#This Row],[Level]]=B246,C246+1,1)),1)</f>
        <v>9</v>
      </c>
      <c r="D247" s="9" t="s">
        <v>379</v>
      </c>
      <c r="E247" s="9" t="s">
        <v>311</v>
      </c>
      <c r="F247" s="9" t="s">
        <v>2629</v>
      </c>
      <c r="G247" s="9"/>
      <c r="H247" s="9"/>
      <c r="I247" s="9"/>
      <c r="J247" s="9"/>
      <c r="K247" s="7" t="str">
        <f>IFERROR(VLOOKUP(E247,'Data Owners'!G:H,2,0),VLOOKUP(D247,'Data Owners'!A:D,3,0))</f>
        <v>Joe Foley</v>
      </c>
      <c r="L247" s="30">
        <f t="shared" si="8"/>
        <v>43309</v>
      </c>
      <c r="M247" s="30" t="str">
        <f t="shared" si="7"/>
        <v>N/A</v>
      </c>
      <c r="N247" s="30"/>
      <c r="O247" s="11"/>
      <c r="P247" s="31" t="s">
        <v>384</v>
      </c>
      <c r="Q247" s="31" t="s">
        <v>384</v>
      </c>
      <c r="R247" s="31" t="s">
        <v>384</v>
      </c>
      <c r="S247" s="31" t="s">
        <v>384</v>
      </c>
      <c r="T247" s="31" t="s">
        <v>384</v>
      </c>
      <c r="U247" s="31" t="s">
        <v>384</v>
      </c>
      <c r="V247" s="31">
        <v>43309</v>
      </c>
      <c r="W247" s="31" t="s">
        <v>384</v>
      </c>
      <c r="X247" s="31" t="s">
        <v>384</v>
      </c>
      <c r="Y247" s="31" t="s">
        <v>384</v>
      </c>
      <c r="Z247" s="31" t="s">
        <v>384</v>
      </c>
      <c r="AA247" s="31" t="s">
        <v>384</v>
      </c>
      <c r="AB247" s="31" t="s">
        <v>384</v>
      </c>
      <c r="AC247" s="31">
        <v>43127</v>
      </c>
      <c r="AD247" s="31">
        <v>42917</v>
      </c>
      <c r="AE247" s="31" t="s">
        <v>384</v>
      </c>
      <c r="AF247" s="31" t="s">
        <v>384</v>
      </c>
      <c r="AG247" s="31" t="s">
        <v>384</v>
      </c>
      <c r="AH247" s="31" t="s">
        <v>384</v>
      </c>
      <c r="AI247" s="31" t="s">
        <v>384</v>
      </c>
      <c r="AJ247" s="31" t="s">
        <v>384</v>
      </c>
      <c r="AK247" s="31" t="s">
        <v>384</v>
      </c>
      <c r="AL247" s="31" t="s">
        <v>384</v>
      </c>
      <c r="AM247" s="31" t="s">
        <v>384</v>
      </c>
      <c r="AN247" s="31" t="s">
        <v>384</v>
      </c>
      <c r="AO247" s="31" t="s">
        <v>384</v>
      </c>
      <c r="AP247" s="31" t="s">
        <v>384</v>
      </c>
      <c r="AQ247" s="31" t="s">
        <v>384</v>
      </c>
      <c r="AR247" s="31" t="s">
        <v>384</v>
      </c>
      <c r="AS247" s="31" t="s">
        <v>384</v>
      </c>
      <c r="AT247" s="31" t="s">
        <v>384</v>
      </c>
      <c r="AU247" s="31" t="s">
        <v>384</v>
      </c>
      <c r="AV247" s="31" t="s">
        <v>384</v>
      </c>
      <c r="AW247" s="31" t="s">
        <v>384</v>
      </c>
      <c r="AX247" s="31" t="s">
        <v>384</v>
      </c>
      <c r="AY247" s="31" t="s">
        <v>11484</v>
      </c>
      <c r="AZ247" s="31" t="s">
        <v>11484</v>
      </c>
      <c r="BA247" s="31" t="s">
        <v>11484</v>
      </c>
      <c r="BB247" s="31" t="s">
        <v>11484</v>
      </c>
      <c r="BC247" s="31" t="s">
        <v>11484</v>
      </c>
      <c r="BD247" s="31" t="s">
        <v>11484</v>
      </c>
      <c r="BE247" s="31" t="s">
        <v>384</v>
      </c>
      <c r="BF247" s="31" t="s">
        <v>384</v>
      </c>
      <c r="BG247" s="31" t="s">
        <v>384</v>
      </c>
      <c r="BH247" s="31">
        <v>43416</v>
      </c>
      <c r="BI247" s="31">
        <v>43416</v>
      </c>
      <c r="BJ247" s="31">
        <v>43416</v>
      </c>
      <c r="BK247" s="31">
        <v>43416</v>
      </c>
      <c r="BL247" s="31">
        <v>43416</v>
      </c>
      <c r="BM247" s="31"/>
      <c r="BN247" s="31"/>
      <c r="BO247" s="31"/>
      <c r="BP247" s="31"/>
    </row>
    <row r="248" spans="1:71" x14ac:dyDescent="0.35">
      <c r="A248" s="25" t="str">
        <f>LEFT(Table1[[#This Row],[Level]],2)&amp;"-"&amp;Table1[[#This Row],[Seq]]</f>
        <v>L5-10</v>
      </c>
      <c r="B248" s="9" t="s">
        <v>356</v>
      </c>
      <c r="C248" s="10">
        <f>IFERROR(IF(AND(Table1[[#This Row],[Level]]=B247,Table1[[#This Row],[Form Name]]=E247),C247,IF(Table1[[#This Row],[Level]]=B247,C247+1,1)),1)</f>
        <v>10</v>
      </c>
      <c r="D248" s="9" t="s">
        <v>376</v>
      </c>
      <c r="E248" s="9" t="s">
        <v>313</v>
      </c>
      <c r="F248" s="9" t="s">
        <v>2629</v>
      </c>
      <c r="G248" s="9"/>
      <c r="H248" s="9"/>
      <c r="I248" s="9"/>
      <c r="J248" s="9"/>
      <c r="K248" s="7" t="str">
        <f>IFERROR(VLOOKUP(E248,'Data Owners'!G:H,2,0),VLOOKUP(D248,'Data Owners'!A:D,3,0))</f>
        <v>Jackie Soechting</v>
      </c>
      <c r="L248" s="30">
        <f t="shared" si="8"/>
        <v>43309</v>
      </c>
      <c r="M248" s="30" t="str">
        <f t="shared" si="7"/>
        <v>N/A</v>
      </c>
      <c r="N248" s="30"/>
      <c r="O248" s="11"/>
      <c r="P248" s="31" t="s">
        <v>384</v>
      </c>
      <c r="Q248" s="31" t="s">
        <v>384</v>
      </c>
      <c r="R248" s="31" t="s">
        <v>384</v>
      </c>
      <c r="S248" s="31" t="s">
        <v>384</v>
      </c>
      <c r="T248" s="31" t="s">
        <v>384</v>
      </c>
      <c r="U248" s="31" t="s">
        <v>384</v>
      </c>
      <c r="V248" s="31">
        <v>43309</v>
      </c>
      <c r="W248" s="31" t="s">
        <v>384</v>
      </c>
      <c r="X248" s="31" t="s">
        <v>384</v>
      </c>
      <c r="Y248" s="31" t="s">
        <v>384</v>
      </c>
      <c r="Z248" s="31" t="s">
        <v>384</v>
      </c>
      <c r="AA248" s="31" t="s">
        <v>384</v>
      </c>
      <c r="AB248" s="31" t="s">
        <v>384</v>
      </c>
      <c r="AC248" s="31">
        <v>43127</v>
      </c>
      <c r="AD248" s="31">
        <v>42917</v>
      </c>
      <c r="AE248" s="31" t="s">
        <v>384</v>
      </c>
      <c r="AF248" s="31" t="s">
        <v>384</v>
      </c>
      <c r="AG248" s="31" t="s">
        <v>384</v>
      </c>
      <c r="AH248" s="31" t="s">
        <v>384</v>
      </c>
      <c r="AI248" s="31" t="s">
        <v>384</v>
      </c>
      <c r="AJ248" s="31" t="s">
        <v>384</v>
      </c>
      <c r="AK248" s="31" t="s">
        <v>384</v>
      </c>
      <c r="AL248" s="31" t="s">
        <v>384</v>
      </c>
      <c r="AM248" s="31" t="s">
        <v>384</v>
      </c>
      <c r="AN248" s="31" t="s">
        <v>384</v>
      </c>
      <c r="AO248" s="31" t="s">
        <v>384</v>
      </c>
      <c r="AP248" s="31" t="s">
        <v>384</v>
      </c>
      <c r="AQ248" s="31" t="s">
        <v>384</v>
      </c>
      <c r="AR248" s="31" t="s">
        <v>384</v>
      </c>
      <c r="AS248" s="31" t="s">
        <v>384</v>
      </c>
      <c r="AT248" s="31" t="s">
        <v>384</v>
      </c>
      <c r="AU248" s="31" t="s">
        <v>384</v>
      </c>
      <c r="AV248" s="31" t="s">
        <v>384</v>
      </c>
      <c r="AW248" s="31" t="s">
        <v>384</v>
      </c>
      <c r="AX248" s="31" t="s">
        <v>384</v>
      </c>
      <c r="AY248" s="31" t="s">
        <v>11484</v>
      </c>
      <c r="AZ248" s="31" t="s">
        <v>11484</v>
      </c>
      <c r="BA248" s="31" t="s">
        <v>11484</v>
      </c>
      <c r="BB248" s="31" t="s">
        <v>11484</v>
      </c>
      <c r="BC248" s="31" t="s">
        <v>11484</v>
      </c>
      <c r="BD248" s="31" t="s">
        <v>11484</v>
      </c>
      <c r="BE248" s="31" t="s">
        <v>384</v>
      </c>
      <c r="BF248" s="31" t="s">
        <v>384</v>
      </c>
      <c r="BG248" s="31" t="s">
        <v>384</v>
      </c>
      <c r="BH248" s="31" t="s">
        <v>384</v>
      </c>
      <c r="BI248" s="31" t="s">
        <v>384</v>
      </c>
      <c r="BJ248" s="31" t="s">
        <v>384</v>
      </c>
      <c r="BK248" s="31" t="s">
        <v>384</v>
      </c>
      <c r="BL248" s="31" t="s">
        <v>384</v>
      </c>
      <c r="BM248" s="31"/>
      <c r="BN248" s="31"/>
      <c r="BO248" s="31"/>
      <c r="BP248" s="31"/>
    </row>
    <row r="249" spans="1:71" x14ac:dyDescent="0.35">
      <c r="A249" s="25" t="str">
        <f>LEFT(Table1[[#This Row],[Level]],2)&amp;"-"&amp;Table1[[#This Row],[Seq]]</f>
        <v>L5-11</v>
      </c>
      <c r="B249" s="9" t="s">
        <v>356</v>
      </c>
      <c r="C249" s="10">
        <f>IFERROR(IF(AND(Table1[[#This Row],[Level]]=B248,Table1[[#This Row],[Form Name]]=E248),C248,IF(Table1[[#This Row],[Level]]=B248,C248+1,1)),1)</f>
        <v>11</v>
      </c>
      <c r="D249" s="9" t="s">
        <v>378</v>
      </c>
      <c r="E249" s="9" t="s">
        <v>314</v>
      </c>
      <c r="F249" s="9" t="s">
        <v>2629</v>
      </c>
      <c r="G249" s="9"/>
      <c r="H249" s="9"/>
      <c r="I249" s="9"/>
      <c r="J249" s="9"/>
      <c r="K249" s="7" t="str">
        <f>IFERROR(VLOOKUP(E249,'Data Owners'!G:H,2,0),VLOOKUP(D249,'Data Owners'!A:D,3,0))</f>
        <v>Jeff Melvin</v>
      </c>
      <c r="L249" s="30">
        <f t="shared" si="8"/>
        <v>43309</v>
      </c>
      <c r="M249" s="30" t="str">
        <f t="shared" si="7"/>
        <v>N/A</v>
      </c>
      <c r="N249" s="30"/>
      <c r="O249" s="11"/>
      <c r="P249" s="31" t="s">
        <v>384</v>
      </c>
      <c r="Q249" s="31" t="s">
        <v>384</v>
      </c>
      <c r="R249" s="31" t="s">
        <v>384</v>
      </c>
      <c r="S249" s="31" t="s">
        <v>384</v>
      </c>
      <c r="T249" s="31" t="s">
        <v>384</v>
      </c>
      <c r="U249" s="31" t="s">
        <v>384</v>
      </c>
      <c r="V249" s="31">
        <v>43309</v>
      </c>
      <c r="W249" s="31" t="s">
        <v>384</v>
      </c>
      <c r="X249" s="31" t="s">
        <v>384</v>
      </c>
      <c r="Y249" s="31" t="s">
        <v>384</v>
      </c>
      <c r="Z249" s="31" t="s">
        <v>384</v>
      </c>
      <c r="AA249" s="31" t="s">
        <v>384</v>
      </c>
      <c r="AB249" s="31" t="s">
        <v>384</v>
      </c>
      <c r="AC249" s="31">
        <v>43127</v>
      </c>
      <c r="AD249" s="31">
        <v>42917</v>
      </c>
      <c r="AE249" s="31" t="s">
        <v>384</v>
      </c>
      <c r="AF249" s="31" t="s">
        <v>384</v>
      </c>
      <c r="AG249" s="31" t="s">
        <v>384</v>
      </c>
      <c r="AH249" s="31" t="s">
        <v>384</v>
      </c>
      <c r="AI249" s="31" t="s">
        <v>384</v>
      </c>
      <c r="AJ249" s="31" t="s">
        <v>384</v>
      </c>
      <c r="AK249" s="31" t="s">
        <v>384</v>
      </c>
      <c r="AL249" s="31" t="s">
        <v>384</v>
      </c>
      <c r="AM249" s="31" t="s">
        <v>384</v>
      </c>
      <c r="AN249" s="31" t="s">
        <v>384</v>
      </c>
      <c r="AO249" s="31" t="s">
        <v>384</v>
      </c>
      <c r="AP249" s="31" t="s">
        <v>384</v>
      </c>
      <c r="AQ249" s="31" t="s">
        <v>384</v>
      </c>
      <c r="AR249" s="31" t="s">
        <v>384</v>
      </c>
      <c r="AS249" s="31" t="s">
        <v>384</v>
      </c>
      <c r="AT249" s="31" t="s">
        <v>384</v>
      </c>
      <c r="AU249" s="31" t="s">
        <v>384</v>
      </c>
      <c r="AV249" s="31" t="s">
        <v>384</v>
      </c>
      <c r="AW249" s="31" t="s">
        <v>384</v>
      </c>
      <c r="AX249" s="31" t="s">
        <v>384</v>
      </c>
      <c r="AY249" s="31" t="s">
        <v>11484</v>
      </c>
      <c r="AZ249" s="31" t="s">
        <v>11484</v>
      </c>
      <c r="BA249" s="31" t="s">
        <v>11484</v>
      </c>
      <c r="BB249" s="31" t="s">
        <v>11484</v>
      </c>
      <c r="BC249" s="31" t="s">
        <v>11484</v>
      </c>
      <c r="BD249" s="31" t="s">
        <v>11484</v>
      </c>
      <c r="BE249" s="31" t="s">
        <v>384</v>
      </c>
      <c r="BF249" s="31" t="s">
        <v>384</v>
      </c>
      <c r="BG249" s="31" t="s">
        <v>384</v>
      </c>
      <c r="BH249" s="31" t="s">
        <v>384</v>
      </c>
      <c r="BI249" s="31" t="s">
        <v>384</v>
      </c>
      <c r="BJ249" s="31" t="s">
        <v>384</v>
      </c>
      <c r="BK249" s="31" t="s">
        <v>384</v>
      </c>
      <c r="BL249" s="31" t="s">
        <v>384</v>
      </c>
      <c r="BM249" s="31" t="s">
        <v>384</v>
      </c>
      <c r="BN249" s="31" t="s">
        <v>384</v>
      </c>
      <c r="BO249" s="31" t="s">
        <v>384</v>
      </c>
      <c r="BP249" s="31" t="s">
        <v>384</v>
      </c>
    </row>
    <row r="250" spans="1:71" x14ac:dyDescent="0.35">
      <c r="A250" s="25" t="str">
        <f>LEFT(Table1[[#This Row],[Level]],2)&amp;"-"&amp;Table1[[#This Row],[Seq]]</f>
        <v>L5-12</v>
      </c>
      <c r="B250" s="9" t="s">
        <v>356</v>
      </c>
      <c r="C250" s="10">
        <f>IFERROR(IF(AND(Table1[[#This Row],[Level]]=B249,Table1[[#This Row],[Form Name]]=E249),C249,IF(Table1[[#This Row],[Level]]=B249,C249+1,1)),1)</f>
        <v>12</v>
      </c>
      <c r="D250" s="9" t="s">
        <v>378</v>
      </c>
      <c r="E250" s="9" t="s">
        <v>315</v>
      </c>
      <c r="F250" s="9" t="s">
        <v>2629</v>
      </c>
      <c r="G250" s="9"/>
      <c r="H250" s="9"/>
      <c r="I250" s="9"/>
      <c r="J250" s="9"/>
      <c r="K250" s="7" t="str">
        <f>IFERROR(VLOOKUP(E250,'Data Owners'!G:H,2,0),VLOOKUP(D250,'Data Owners'!A:D,3,0))</f>
        <v>Jeff Melvin</v>
      </c>
      <c r="L250" s="30">
        <f t="shared" si="8"/>
        <v>43309</v>
      </c>
      <c r="M250" s="30" t="str">
        <f t="shared" si="7"/>
        <v>N/A</v>
      </c>
      <c r="N250" s="30"/>
      <c r="O250" s="11"/>
      <c r="P250" s="31" t="s">
        <v>384</v>
      </c>
      <c r="Q250" s="31" t="s">
        <v>384</v>
      </c>
      <c r="R250" s="31" t="s">
        <v>384</v>
      </c>
      <c r="S250" s="31" t="s">
        <v>384</v>
      </c>
      <c r="T250" s="31" t="s">
        <v>384</v>
      </c>
      <c r="U250" s="31" t="s">
        <v>384</v>
      </c>
      <c r="V250" s="31">
        <v>43309</v>
      </c>
      <c r="W250" s="31" t="s">
        <v>384</v>
      </c>
      <c r="X250" s="31" t="s">
        <v>384</v>
      </c>
      <c r="Y250" s="31" t="s">
        <v>384</v>
      </c>
      <c r="Z250" s="31" t="s">
        <v>384</v>
      </c>
      <c r="AA250" s="31" t="s">
        <v>384</v>
      </c>
      <c r="AB250" s="31" t="s">
        <v>384</v>
      </c>
      <c r="AC250" s="31">
        <v>43127</v>
      </c>
      <c r="AD250" s="31">
        <v>42917</v>
      </c>
      <c r="AE250" s="31" t="s">
        <v>384</v>
      </c>
      <c r="AF250" s="31" t="s">
        <v>384</v>
      </c>
      <c r="AG250" s="31" t="s">
        <v>384</v>
      </c>
      <c r="AH250" s="31" t="s">
        <v>384</v>
      </c>
      <c r="AI250" s="31" t="s">
        <v>384</v>
      </c>
      <c r="AJ250" s="31" t="s">
        <v>384</v>
      </c>
      <c r="AK250" s="31" t="s">
        <v>384</v>
      </c>
      <c r="AL250" s="31" t="s">
        <v>384</v>
      </c>
      <c r="AM250" s="31" t="s">
        <v>384</v>
      </c>
      <c r="AN250" s="31" t="s">
        <v>384</v>
      </c>
      <c r="AO250" s="31" t="s">
        <v>384</v>
      </c>
      <c r="AP250" s="31" t="s">
        <v>384</v>
      </c>
      <c r="AQ250" s="31" t="s">
        <v>384</v>
      </c>
      <c r="AR250" s="31" t="s">
        <v>384</v>
      </c>
      <c r="AS250" s="31" t="s">
        <v>384</v>
      </c>
      <c r="AT250" s="31" t="s">
        <v>384</v>
      </c>
      <c r="AU250" s="31" t="s">
        <v>384</v>
      </c>
      <c r="AV250" s="31" t="s">
        <v>384</v>
      </c>
      <c r="AW250" s="31" t="s">
        <v>384</v>
      </c>
      <c r="AX250" s="31" t="s">
        <v>384</v>
      </c>
      <c r="AY250" s="31" t="s">
        <v>11484</v>
      </c>
      <c r="AZ250" s="31" t="s">
        <v>11484</v>
      </c>
      <c r="BA250" s="31" t="s">
        <v>11484</v>
      </c>
      <c r="BB250" s="31" t="s">
        <v>11484</v>
      </c>
      <c r="BC250" s="31" t="s">
        <v>11484</v>
      </c>
      <c r="BD250" s="31" t="s">
        <v>11484</v>
      </c>
      <c r="BE250" s="31" t="s">
        <v>384</v>
      </c>
      <c r="BF250" s="31" t="s">
        <v>384</v>
      </c>
      <c r="BG250" s="31" t="s">
        <v>384</v>
      </c>
      <c r="BH250" s="31" t="s">
        <v>384</v>
      </c>
      <c r="BI250" s="31" t="s">
        <v>384</v>
      </c>
      <c r="BJ250" s="31" t="s">
        <v>384</v>
      </c>
      <c r="BK250" s="31" t="s">
        <v>384</v>
      </c>
      <c r="BL250" s="31" t="s">
        <v>384</v>
      </c>
      <c r="BM250" s="31" t="s">
        <v>384</v>
      </c>
      <c r="BN250" s="31" t="s">
        <v>384</v>
      </c>
      <c r="BO250" s="31" t="s">
        <v>384</v>
      </c>
      <c r="BP250" s="31" t="s">
        <v>384</v>
      </c>
    </row>
    <row r="251" spans="1:71" x14ac:dyDescent="0.35">
      <c r="A251" s="25" t="str">
        <f>LEFT(Table1[[#This Row],[Level]],2)&amp;"-"&amp;Table1[[#This Row],[Seq]]</f>
        <v>L5-13</v>
      </c>
      <c r="B251" s="9" t="s">
        <v>356</v>
      </c>
      <c r="C251" s="10">
        <f>IFERROR(IF(AND(Table1[[#This Row],[Level]]=B250,Table1[[#This Row],[Form Name]]=E250),C250,IF(Table1[[#This Row],[Level]]=B250,C250+1,1)),1)</f>
        <v>13</v>
      </c>
      <c r="D251" s="9" t="s">
        <v>378</v>
      </c>
      <c r="E251" s="9" t="s">
        <v>316</v>
      </c>
      <c r="F251" s="9" t="s">
        <v>2629</v>
      </c>
      <c r="G251" s="9"/>
      <c r="H251" s="9"/>
      <c r="I251" s="9"/>
      <c r="J251" s="9"/>
      <c r="K251" s="7" t="str">
        <f>IFERROR(VLOOKUP(E251,'Data Owners'!G:H,2,0),VLOOKUP(D251,'Data Owners'!A:D,3,0))</f>
        <v>Jeff Melvin</v>
      </c>
      <c r="L251" s="30">
        <f t="shared" si="8"/>
        <v>43309</v>
      </c>
      <c r="M251" s="30" t="str">
        <f t="shared" si="7"/>
        <v>N/A</v>
      </c>
      <c r="N251" s="30"/>
      <c r="O251" s="11"/>
      <c r="P251" s="31" t="s">
        <v>384</v>
      </c>
      <c r="Q251" s="31" t="s">
        <v>384</v>
      </c>
      <c r="R251" s="31" t="s">
        <v>384</v>
      </c>
      <c r="S251" s="31" t="s">
        <v>384</v>
      </c>
      <c r="T251" s="31" t="s">
        <v>384</v>
      </c>
      <c r="U251" s="31" t="s">
        <v>384</v>
      </c>
      <c r="V251" s="31">
        <v>43309</v>
      </c>
      <c r="W251" s="31" t="s">
        <v>384</v>
      </c>
      <c r="X251" s="31" t="s">
        <v>384</v>
      </c>
      <c r="Y251" s="31" t="s">
        <v>384</v>
      </c>
      <c r="Z251" s="31" t="s">
        <v>384</v>
      </c>
      <c r="AA251" s="31" t="s">
        <v>384</v>
      </c>
      <c r="AB251" s="31" t="s">
        <v>384</v>
      </c>
      <c r="AC251" s="31">
        <v>43127</v>
      </c>
      <c r="AD251" s="31">
        <v>42917</v>
      </c>
      <c r="AE251" s="31" t="s">
        <v>384</v>
      </c>
      <c r="AF251" s="31" t="s">
        <v>384</v>
      </c>
      <c r="AG251" s="31" t="s">
        <v>384</v>
      </c>
      <c r="AH251" s="31" t="s">
        <v>384</v>
      </c>
      <c r="AI251" s="31" t="s">
        <v>384</v>
      </c>
      <c r="AJ251" s="31" t="s">
        <v>384</v>
      </c>
      <c r="AK251" s="31" t="s">
        <v>384</v>
      </c>
      <c r="AL251" s="31" t="s">
        <v>384</v>
      </c>
      <c r="AM251" s="31" t="s">
        <v>384</v>
      </c>
      <c r="AN251" s="31" t="s">
        <v>384</v>
      </c>
      <c r="AO251" s="31" t="s">
        <v>384</v>
      </c>
      <c r="AP251" s="31" t="s">
        <v>384</v>
      </c>
      <c r="AQ251" s="31" t="s">
        <v>384</v>
      </c>
      <c r="AR251" s="31" t="s">
        <v>384</v>
      </c>
      <c r="AS251" s="31" t="s">
        <v>384</v>
      </c>
      <c r="AT251" s="31" t="s">
        <v>384</v>
      </c>
      <c r="AU251" s="31" t="s">
        <v>384</v>
      </c>
      <c r="AV251" s="31" t="s">
        <v>384</v>
      </c>
      <c r="AW251" s="31" t="s">
        <v>384</v>
      </c>
      <c r="AX251" s="31" t="s">
        <v>384</v>
      </c>
      <c r="AY251" s="31" t="s">
        <v>11484</v>
      </c>
      <c r="AZ251" s="31" t="s">
        <v>11484</v>
      </c>
      <c r="BA251" s="31" t="s">
        <v>11484</v>
      </c>
      <c r="BB251" s="31" t="s">
        <v>11484</v>
      </c>
      <c r="BC251" s="31" t="s">
        <v>11484</v>
      </c>
      <c r="BD251" s="31" t="s">
        <v>11484</v>
      </c>
      <c r="BE251" s="31" t="s">
        <v>384</v>
      </c>
      <c r="BF251" s="31" t="s">
        <v>384</v>
      </c>
      <c r="BG251" s="31" t="s">
        <v>384</v>
      </c>
      <c r="BH251" s="31" t="s">
        <v>384</v>
      </c>
      <c r="BI251" s="31" t="s">
        <v>384</v>
      </c>
      <c r="BJ251" s="31" t="s">
        <v>384</v>
      </c>
      <c r="BK251" s="31" t="s">
        <v>384</v>
      </c>
      <c r="BL251" s="31" t="s">
        <v>384</v>
      </c>
      <c r="BM251" s="31" t="s">
        <v>384</v>
      </c>
      <c r="BN251" s="31" t="s">
        <v>384</v>
      </c>
      <c r="BO251" s="31" t="s">
        <v>384</v>
      </c>
      <c r="BP251" s="31" t="s">
        <v>384</v>
      </c>
    </row>
    <row r="252" spans="1:71" x14ac:dyDescent="0.35">
      <c r="A252" s="25" t="str">
        <f>LEFT(Table1[[#This Row],[Level]],2)&amp;"-"&amp;Table1[[#This Row],[Seq]]</f>
        <v>L5-14</v>
      </c>
      <c r="B252" s="9" t="s">
        <v>356</v>
      </c>
      <c r="C252" s="10">
        <f>IFERROR(IF(AND(Table1[[#This Row],[Level]]=B251,Table1[[#This Row],[Form Name]]=E251),C251,IF(Table1[[#This Row],[Level]]=B251,C251+1,1)),1)</f>
        <v>14</v>
      </c>
      <c r="D252" s="9" t="s">
        <v>373</v>
      </c>
      <c r="E252" s="9" t="s">
        <v>317</v>
      </c>
      <c r="F252" s="9" t="s">
        <v>2629</v>
      </c>
      <c r="G252" s="9"/>
      <c r="H252" s="9"/>
      <c r="I252" s="9"/>
      <c r="J252" s="9"/>
      <c r="K252" s="7" t="str">
        <f>IFERROR(VLOOKUP(E252,'Data Owners'!G:H,2,0),VLOOKUP(D252,'Data Owners'!A:D,3,0))</f>
        <v>Julie Ramirez</v>
      </c>
      <c r="L252" s="30">
        <f t="shared" si="8"/>
        <v>43310</v>
      </c>
      <c r="M252" s="30" t="str">
        <f t="shared" si="7"/>
        <v>N/A</v>
      </c>
      <c r="N252" s="30"/>
      <c r="O252" s="11"/>
      <c r="P252" s="31" t="s">
        <v>384</v>
      </c>
      <c r="Q252" s="31" t="s">
        <v>384</v>
      </c>
      <c r="R252" s="31" t="s">
        <v>384</v>
      </c>
      <c r="S252" s="31" t="s">
        <v>384</v>
      </c>
      <c r="T252" s="31" t="s">
        <v>384</v>
      </c>
      <c r="U252" s="31" t="s">
        <v>384</v>
      </c>
      <c r="V252" s="31">
        <v>43310</v>
      </c>
      <c r="W252" s="31" t="s">
        <v>384</v>
      </c>
      <c r="X252" s="31" t="s">
        <v>384</v>
      </c>
      <c r="Y252" s="31" t="s">
        <v>384</v>
      </c>
      <c r="Z252" s="31" t="s">
        <v>384</v>
      </c>
      <c r="AA252" s="31" t="s">
        <v>384</v>
      </c>
      <c r="AB252" s="31" t="s">
        <v>384</v>
      </c>
      <c r="AC252" s="31" t="s">
        <v>384</v>
      </c>
      <c r="AD252" s="31" t="s">
        <v>384</v>
      </c>
      <c r="AE252" s="31" t="s">
        <v>384</v>
      </c>
      <c r="AF252" s="31" t="s">
        <v>384</v>
      </c>
      <c r="AG252" s="31" t="s">
        <v>384</v>
      </c>
      <c r="AH252" s="31" t="s">
        <v>384</v>
      </c>
      <c r="AI252" s="31" t="s">
        <v>384</v>
      </c>
      <c r="AJ252" s="31" t="s">
        <v>384</v>
      </c>
      <c r="AK252" s="31" t="s">
        <v>384</v>
      </c>
      <c r="AL252" s="31" t="s">
        <v>384</v>
      </c>
      <c r="AM252" s="31" t="s">
        <v>384</v>
      </c>
      <c r="AN252" s="31" t="s">
        <v>384</v>
      </c>
      <c r="AO252" s="31" t="s">
        <v>384</v>
      </c>
      <c r="AP252" s="31" t="s">
        <v>384</v>
      </c>
      <c r="AQ252" s="31" t="s">
        <v>384</v>
      </c>
      <c r="AR252" s="31" t="s">
        <v>384</v>
      </c>
      <c r="AS252" s="31" t="s">
        <v>384</v>
      </c>
      <c r="AT252" s="31" t="s">
        <v>384</v>
      </c>
      <c r="AU252" s="31" t="s">
        <v>384</v>
      </c>
      <c r="AV252" s="31" t="s">
        <v>384</v>
      </c>
      <c r="AW252" s="31" t="s">
        <v>384</v>
      </c>
      <c r="AX252" s="31" t="s">
        <v>384</v>
      </c>
      <c r="AY252" s="31" t="s">
        <v>11484</v>
      </c>
      <c r="AZ252" s="31" t="s">
        <v>11484</v>
      </c>
      <c r="BA252" s="31" t="s">
        <v>11484</v>
      </c>
      <c r="BB252" s="31" t="s">
        <v>11484</v>
      </c>
      <c r="BC252" s="31" t="s">
        <v>11484</v>
      </c>
      <c r="BD252" s="31" t="s">
        <v>11484</v>
      </c>
      <c r="BE252" s="31" t="s">
        <v>384</v>
      </c>
      <c r="BF252" s="31" t="s">
        <v>384</v>
      </c>
      <c r="BG252" s="31" t="s">
        <v>384</v>
      </c>
      <c r="BH252" s="31" t="s">
        <v>384</v>
      </c>
      <c r="BI252" s="31" t="s">
        <v>384</v>
      </c>
      <c r="BJ252" s="31" t="s">
        <v>384</v>
      </c>
      <c r="BK252" s="31" t="s">
        <v>384</v>
      </c>
      <c r="BL252" s="31" t="s">
        <v>384</v>
      </c>
      <c r="BM252" s="31" t="s">
        <v>384</v>
      </c>
      <c r="BN252" s="31" t="s">
        <v>384</v>
      </c>
      <c r="BO252" s="31" t="s">
        <v>384</v>
      </c>
      <c r="BP252" s="31" t="s">
        <v>384</v>
      </c>
    </row>
    <row r="253" spans="1:71" x14ac:dyDescent="0.35">
      <c r="A253" s="89" t="str">
        <f>LEFT(Table1[[#This Row],[Level]],2)&amp;"-"&amp;Table1[[#This Row],[Seq]]</f>
        <v>L6-1</v>
      </c>
      <c r="B253" s="8" t="s">
        <v>10632</v>
      </c>
      <c r="C253" s="10">
        <f>IFERROR(IF(AND(Table1[[#This Row],[Level]]=B252,Table1[[#This Row],[Form Name]]=E252),C252,IF(Table1[[#This Row],[Level]]=B252,C252+1,1)),1)</f>
        <v>1</v>
      </c>
      <c r="D253" s="8" t="s">
        <v>380</v>
      </c>
      <c r="E253" s="8" t="s">
        <v>10633</v>
      </c>
      <c r="F253" s="8" t="s">
        <v>2630</v>
      </c>
      <c r="G253" s="90"/>
      <c r="H253" s="90"/>
      <c r="I253" s="90"/>
      <c r="J253" s="88"/>
      <c r="K253" s="91" t="str">
        <f>IFERROR(VLOOKUP(E253,'Data Owners'!G:H,2,0),VLOOKUP(D253,'Data Owners'!A:D,3,0))</f>
        <v>Ray Sroberts</v>
      </c>
      <c r="L253" s="92">
        <f t="shared" si="8"/>
        <v>43309</v>
      </c>
      <c r="M253" s="92" t="str">
        <f t="shared" si="7"/>
        <v>N/A</v>
      </c>
      <c r="N253" s="92"/>
      <c r="O253" s="93"/>
      <c r="P253" s="94" t="s">
        <v>384</v>
      </c>
      <c r="Q253" s="94" t="s">
        <v>384</v>
      </c>
      <c r="R253" s="94" t="s">
        <v>384</v>
      </c>
      <c r="S253" s="94" t="s">
        <v>384</v>
      </c>
      <c r="T253" s="94" t="s">
        <v>384</v>
      </c>
      <c r="U253" s="94" t="s">
        <v>384</v>
      </c>
      <c r="V253" s="94">
        <v>43309</v>
      </c>
      <c r="W253" s="94">
        <v>43255</v>
      </c>
      <c r="X253" s="94" t="s">
        <v>384</v>
      </c>
      <c r="Y253" s="94" t="s">
        <v>384</v>
      </c>
      <c r="Z253" s="94" t="s">
        <v>384</v>
      </c>
      <c r="AA253" s="94" t="s">
        <v>384</v>
      </c>
      <c r="AB253" s="94" t="s">
        <v>384</v>
      </c>
      <c r="AC253" s="94">
        <v>43127</v>
      </c>
      <c r="AD253" s="94">
        <v>42917</v>
      </c>
      <c r="AE253" s="94" t="s">
        <v>384</v>
      </c>
      <c r="AF253" s="94" t="s">
        <v>384</v>
      </c>
      <c r="AG253" s="94" t="s">
        <v>384</v>
      </c>
      <c r="AH253" s="31" t="s">
        <v>384</v>
      </c>
      <c r="AI253" s="31" t="s">
        <v>384</v>
      </c>
      <c r="AJ253" s="31" t="s">
        <v>384</v>
      </c>
      <c r="AK253" s="31" t="s">
        <v>384</v>
      </c>
      <c r="AL253" s="31" t="s">
        <v>384</v>
      </c>
      <c r="AM253" s="31" t="s">
        <v>384</v>
      </c>
      <c r="AN253" s="31" t="s">
        <v>384</v>
      </c>
      <c r="AO253" s="31" t="s">
        <v>384</v>
      </c>
      <c r="AP253" s="31" t="s">
        <v>384</v>
      </c>
      <c r="AQ253" s="31" t="s">
        <v>384</v>
      </c>
      <c r="AR253" s="31" t="s">
        <v>384</v>
      </c>
      <c r="AS253" s="31" t="s">
        <v>384</v>
      </c>
      <c r="AT253" s="31" t="s">
        <v>384</v>
      </c>
      <c r="AU253" s="31" t="s">
        <v>384</v>
      </c>
      <c r="AV253" s="31" t="s">
        <v>384</v>
      </c>
      <c r="AW253" s="31" t="s">
        <v>384</v>
      </c>
      <c r="AX253" s="31" t="s">
        <v>384</v>
      </c>
      <c r="AY253" s="31" t="s">
        <v>11484</v>
      </c>
      <c r="AZ253" s="31" t="s">
        <v>11484</v>
      </c>
      <c r="BA253" s="31" t="s">
        <v>11484</v>
      </c>
      <c r="BB253" s="31" t="s">
        <v>11484</v>
      </c>
      <c r="BC253" s="31" t="s">
        <v>11484</v>
      </c>
      <c r="BD253" s="31" t="s">
        <v>11484</v>
      </c>
      <c r="BE253" s="31" t="s">
        <v>384</v>
      </c>
      <c r="BF253" s="31" t="s">
        <v>384</v>
      </c>
      <c r="BG253" s="31" t="s">
        <v>384</v>
      </c>
      <c r="BH253" s="31" t="s">
        <v>384</v>
      </c>
      <c r="BI253" s="31" t="s">
        <v>384</v>
      </c>
      <c r="BJ253" s="31" t="s">
        <v>384</v>
      </c>
      <c r="BK253" s="31" t="s">
        <v>384</v>
      </c>
      <c r="BL253" s="31" t="s">
        <v>384</v>
      </c>
      <c r="BM253" s="31" t="s">
        <v>384</v>
      </c>
      <c r="BN253" s="31">
        <v>43486</v>
      </c>
      <c r="BO253" s="31">
        <v>43486</v>
      </c>
      <c r="BP253" s="31">
        <v>43486</v>
      </c>
    </row>
    <row r="254" spans="1:71" x14ac:dyDescent="0.35">
      <c r="A254" s="89" t="str">
        <f>LEFT(Table1[[#This Row],[Level]],2)&amp;"-"&amp;Table1[[#This Row],[Seq]]</f>
        <v>L6-2</v>
      </c>
      <c r="B254" s="8" t="s">
        <v>10632</v>
      </c>
      <c r="C254" s="10">
        <f>IFERROR(IF(AND(Table1[[#This Row],[Level]]=B253,Table1[[#This Row],[Form Name]]=E253),C253,IF(Table1[[#This Row],[Level]]=B253,C253+1,1)),1)</f>
        <v>2</v>
      </c>
      <c r="D254" s="8" t="s">
        <v>380</v>
      </c>
      <c r="E254" s="8" t="s">
        <v>10634</v>
      </c>
      <c r="F254" s="8" t="s">
        <v>2630</v>
      </c>
      <c r="G254" s="90"/>
      <c r="H254" s="90"/>
      <c r="I254" s="90"/>
      <c r="J254" s="88"/>
      <c r="K254" s="91" t="str">
        <f>IFERROR(VLOOKUP(E254,'Data Owners'!G:H,2,0),VLOOKUP(D254,'Data Owners'!A:D,3,0))</f>
        <v>Ray Sroberts</v>
      </c>
      <c r="L254" s="92" t="str">
        <f t="shared" si="8"/>
        <v/>
      </c>
      <c r="M254" s="92" t="str">
        <f t="shared" si="7"/>
        <v>N/A</v>
      </c>
      <c r="N254" s="92"/>
      <c r="O254" s="93" t="s">
        <v>12083</v>
      </c>
      <c r="P254" s="94" t="s">
        <v>384</v>
      </c>
      <c r="Q254" s="94" t="s">
        <v>384</v>
      </c>
      <c r="R254" s="94" t="s">
        <v>384</v>
      </c>
      <c r="S254" s="94" t="s">
        <v>384</v>
      </c>
      <c r="T254" s="94" t="s">
        <v>384</v>
      </c>
      <c r="U254" s="94"/>
      <c r="V254" s="94">
        <v>43310</v>
      </c>
      <c r="W254" s="94">
        <v>43255</v>
      </c>
      <c r="X254" s="94"/>
      <c r="Y254" s="94" t="s">
        <v>384</v>
      </c>
      <c r="Z254" s="94" t="s">
        <v>384</v>
      </c>
      <c r="AA254" s="94" t="s">
        <v>384</v>
      </c>
      <c r="AB254" s="94" t="s">
        <v>384</v>
      </c>
      <c r="AC254" s="94">
        <v>43127</v>
      </c>
      <c r="AD254" s="94">
        <v>42917</v>
      </c>
      <c r="AE254" s="94" t="s">
        <v>384</v>
      </c>
      <c r="AF254" s="94" t="s">
        <v>384</v>
      </c>
      <c r="AG254" s="94" t="s">
        <v>384</v>
      </c>
      <c r="AH254" s="31" t="s">
        <v>384</v>
      </c>
      <c r="AI254" s="31" t="s">
        <v>384</v>
      </c>
      <c r="AJ254" s="31" t="s">
        <v>384</v>
      </c>
      <c r="AK254" s="31" t="s">
        <v>384</v>
      </c>
      <c r="AL254" s="31" t="s">
        <v>384</v>
      </c>
      <c r="AM254" s="31" t="s">
        <v>384</v>
      </c>
      <c r="AN254" s="31" t="s">
        <v>384</v>
      </c>
      <c r="AO254" s="31" t="s">
        <v>384</v>
      </c>
      <c r="AP254" s="31" t="s">
        <v>384</v>
      </c>
      <c r="AQ254" s="31" t="s">
        <v>384</v>
      </c>
      <c r="AR254" s="31" t="s">
        <v>384</v>
      </c>
      <c r="AS254" s="31" t="s">
        <v>384</v>
      </c>
      <c r="AT254" s="31" t="s">
        <v>384</v>
      </c>
      <c r="AU254" s="31" t="s">
        <v>384</v>
      </c>
      <c r="AV254" s="31" t="s">
        <v>384</v>
      </c>
      <c r="AW254" s="31" t="s">
        <v>384</v>
      </c>
      <c r="AX254" s="31" t="s">
        <v>384</v>
      </c>
      <c r="AY254" s="31" t="s">
        <v>11484</v>
      </c>
      <c r="AZ254" s="31" t="s">
        <v>11484</v>
      </c>
      <c r="BA254" s="31" t="s">
        <v>11484</v>
      </c>
      <c r="BB254" s="31" t="s">
        <v>11484</v>
      </c>
      <c r="BC254" s="31" t="s">
        <v>11484</v>
      </c>
      <c r="BD254" s="31" t="s">
        <v>11484</v>
      </c>
      <c r="BE254" s="31" t="s">
        <v>384</v>
      </c>
      <c r="BF254" s="31" t="s">
        <v>384</v>
      </c>
      <c r="BG254" s="31" t="s">
        <v>384</v>
      </c>
      <c r="BH254" s="31" t="s">
        <v>384</v>
      </c>
      <c r="BI254" s="31" t="s">
        <v>384</v>
      </c>
      <c r="BJ254" s="31" t="s">
        <v>384</v>
      </c>
      <c r="BK254" s="31" t="s">
        <v>384</v>
      </c>
      <c r="BL254" s="31" t="s">
        <v>384</v>
      </c>
      <c r="BM254" s="31" t="s">
        <v>384</v>
      </c>
      <c r="BN254" s="31" t="s">
        <v>384</v>
      </c>
      <c r="BO254" s="31" t="s">
        <v>384</v>
      </c>
      <c r="BP254" s="31" t="s">
        <v>384</v>
      </c>
    </row>
    <row r="255" spans="1:71" x14ac:dyDescent="0.35">
      <c r="A255" s="89" t="str">
        <f>LEFT(Table1[[#This Row],[Level]],2)&amp;"-"&amp;Table1[[#This Row],[Seq]]</f>
        <v>L6-3</v>
      </c>
      <c r="B255" s="8" t="s">
        <v>10632</v>
      </c>
      <c r="C255" s="10">
        <f>IFERROR(IF(AND(Table1[[#This Row],[Level]]=B254,Table1[[#This Row],[Form Name]]=E254),C254,IF(Table1[[#This Row],[Level]]=B254,C254+1,1)),1)</f>
        <v>3</v>
      </c>
      <c r="D255" s="8" t="s">
        <v>380</v>
      </c>
      <c r="E255" s="8" t="s">
        <v>10799</v>
      </c>
      <c r="F255" s="95" t="s">
        <v>2630</v>
      </c>
      <c r="G255" s="90"/>
      <c r="H255" s="90"/>
      <c r="I255" s="90"/>
      <c r="J255" s="88"/>
      <c r="K255" s="91" t="str">
        <f>IFERROR(VLOOKUP(E255,'Data Owners'!G:H,2,0),VLOOKUP(D255,'Data Owners'!A:D,3,0))</f>
        <v>Ray Sroberts</v>
      </c>
      <c r="L255" s="92">
        <f t="shared" si="8"/>
        <v>43310</v>
      </c>
      <c r="M255" s="92" t="str">
        <f t="shared" si="7"/>
        <v>N/A</v>
      </c>
      <c r="N255" s="92"/>
      <c r="O255" s="93" t="s">
        <v>12084</v>
      </c>
      <c r="P255" s="94" t="s">
        <v>384</v>
      </c>
      <c r="Q255" s="94" t="s">
        <v>384</v>
      </c>
      <c r="R255" s="94" t="s">
        <v>384</v>
      </c>
      <c r="S255" s="94" t="s">
        <v>384</v>
      </c>
      <c r="T255" s="94" t="s">
        <v>384</v>
      </c>
      <c r="U255" s="94" t="s">
        <v>384</v>
      </c>
      <c r="V255" s="94">
        <v>43310</v>
      </c>
      <c r="W255" s="94" t="s">
        <v>384</v>
      </c>
      <c r="X255" s="94" t="s">
        <v>384</v>
      </c>
      <c r="Y255" s="94" t="s">
        <v>384</v>
      </c>
      <c r="Z255" s="94" t="s">
        <v>384</v>
      </c>
      <c r="AA255" s="94" t="s">
        <v>384</v>
      </c>
      <c r="AB255" s="94" t="s">
        <v>384</v>
      </c>
      <c r="AC255" s="94">
        <v>43127</v>
      </c>
      <c r="AD255" s="94">
        <v>42917</v>
      </c>
      <c r="AE255" s="94" t="s">
        <v>384</v>
      </c>
      <c r="AF255" s="94" t="s">
        <v>384</v>
      </c>
      <c r="AG255" s="94" t="s">
        <v>384</v>
      </c>
      <c r="AH255" s="31" t="s">
        <v>384</v>
      </c>
      <c r="AI255" s="31" t="s">
        <v>384</v>
      </c>
      <c r="AJ255" s="31" t="s">
        <v>384</v>
      </c>
      <c r="AK255" s="31" t="s">
        <v>384</v>
      </c>
      <c r="AL255" s="31" t="s">
        <v>384</v>
      </c>
      <c r="AM255" s="31" t="s">
        <v>384</v>
      </c>
      <c r="AN255" s="31" t="s">
        <v>384</v>
      </c>
      <c r="AO255" s="31" t="s">
        <v>384</v>
      </c>
      <c r="AP255" s="31" t="s">
        <v>384</v>
      </c>
      <c r="AQ255" s="31" t="s">
        <v>384</v>
      </c>
      <c r="AR255" s="31" t="s">
        <v>384</v>
      </c>
      <c r="AS255" s="31" t="s">
        <v>384</v>
      </c>
      <c r="AT255" s="31" t="s">
        <v>384</v>
      </c>
      <c r="AU255" s="31" t="s">
        <v>384</v>
      </c>
      <c r="AV255" s="31" t="s">
        <v>384</v>
      </c>
      <c r="AW255" s="31" t="s">
        <v>384</v>
      </c>
      <c r="AX255" s="31" t="s">
        <v>384</v>
      </c>
      <c r="AY255" s="31" t="s">
        <v>11484</v>
      </c>
      <c r="AZ255" s="31" t="s">
        <v>11484</v>
      </c>
      <c r="BA255" s="31" t="s">
        <v>11484</v>
      </c>
      <c r="BB255" s="31" t="s">
        <v>11484</v>
      </c>
      <c r="BC255" s="31" t="s">
        <v>11484</v>
      </c>
      <c r="BD255" s="31" t="s">
        <v>11484</v>
      </c>
      <c r="BE255" s="31" t="s">
        <v>384</v>
      </c>
      <c r="BF255" s="31" t="s">
        <v>384</v>
      </c>
      <c r="BG255" s="31" t="s">
        <v>384</v>
      </c>
      <c r="BH255" s="31" t="s">
        <v>384</v>
      </c>
      <c r="BI255" s="31" t="s">
        <v>384</v>
      </c>
      <c r="BJ255" s="31" t="s">
        <v>384</v>
      </c>
      <c r="BK255" s="31" t="s">
        <v>384</v>
      </c>
      <c r="BL255" s="31" t="s">
        <v>384</v>
      </c>
      <c r="BM255" s="31" t="s">
        <v>384</v>
      </c>
      <c r="BN255" s="31" t="s">
        <v>384</v>
      </c>
      <c r="BO255" s="31" t="s">
        <v>384</v>
      </c>
      <c r="BP255" s="31" t="s">
        <v>384</v>
      </c>
    </row>
    <row r="256" spans="1:71" x14ac:dyDescent="0.35">
      <c r="A256" s="89" t="str">
        <f>LEFT(Table1[[#This Row],[Level]],2)&amp;"-"&amp;Table1[[#This Row],[Seq]]</f>
        <v>L6-4</v>
      </c>
      <c r="B256" s="8" t="s">
        <v>10632</v>
      </c>
      <c r="C256" s="10">
        <f>IFERROR(IF(AND(Table1[[#This Row],[Level]]=B255,Table1[[#This Row],[Form Name]]=E255),C255,IF(Table1[[#This Row],[Level]]=B255,C255+1,1)),1)</f>
        <v>4</v>
      </c>
      <c r="D256" s="8" t="s">
        <v>380</v>
      </c>
      <c r="E256" s="8" t="s">
        <v>12081</v>
      </c>
      <c r="F256" s="95" t="s">
        <v>2630</v>
      </c>
      <c r="G256" s="90"/>
      <c r="H256" s="90"/>
      <c r="I256" s="90"/>
      <c r="J256" s="88"/>
      <c r="K256" s="136" t="str">
        <f>IFERROR(VLOOKUP(E256,'Data Owners'!G:H,2,0),VLOOKUP(D256,'Data Owners'!A:D,3,0))</f>
        <v>Ray Sroberts</v>
      </c>
      <c r="L256" s="137" t="str">
        <f>IF(OR(P256="",Q256="",R256="",S256="",T256="",U256="",V256="",W256="",X256="",Y256="",Z256="",AA256="",AB256="",AC256="",AD256=""),"",IF(AND(P256="N/A",Q256="N/A",R256="N/A",S256="N/A",T256="N/A",U256="N/A",V256="N/A",W256="N/A",X256="N/A",Y256="N/A",Z256="N/A",AA256="N/A",AB256="N/A",AC256="N/A",AD256="N/A"),"N/A",IF(MAX(P256:AD256)=0,"",MAX(P256:AD256))))</f>
        <v/>
      </c>
      <c r="M256" s="137" t="str">
        <f t="shared" si="7"/>
        <v/>
      </c>
      <c r="N256" s="137"/>
      <c r="O256" s="93" t="s">
        <v>12082</v>
      </c>
      <c r="P256" s="94"/>
      <c r="Q256" s="94"/>
      <c r="R256" s="94"/>
      <c r="S256" s="94"/>
      <c r="T256" s="94"/>
      <c r="U256" s="94"/>
      <c r="V256" s="94"/>
      <c r="W256" s="94"/>
      <c r="X256" s="94"/>
      <c r="Y256" s="94"/>
      <c r="Z256" s="94"/>
      <c r="AA256" s="94"/>
      <c r="AB256" s="94"/>
      <c r="AC256" s="94"/>
      <c r="AD256" s="94"/>
      <c r="AE256" s="94"/>
      <c r="AF256" s="94" t="s">
        <v>384</v>
      </c>
      <c r="AG256" s="94" t="s">
        <v>384</v>
      </c>
      <c r="AH256" s="94" t="s">
        <v>384</v>
      </c>
      <c r="AI256" s="94" t="s">
        <v>384</v>
      </c>
      <c r="AJ256" s="94" t="s">
        <v>384</v>
      </c>
      <c r="AK256" s="94" t="s">
        <v>384</v>
      </c>
      <c r="AL256" s="94" t="s">
        <v>384</v>
      </c>
      <c r="AM256" s="94" t="s">
        <v>384</v>
      </c>
      <c r="AN256" s="94" t="s">
        <v>384</v>
      </c>
      <c r="AO256" s="94" t="s">
        <v>384</v>
      </c>
      <c r="AP256" s="94" t="s">
        <v>384</v>
      </c>
      <c r="AQ256" s="94" t="s">
        <v>384</v>
      </c>
      <c r="AR256" s="94" t="s">
        <v>384</v>
      </c>
      <c r="AS256" s="94" t="s">
        <v>384</v>
      </c>
      <c r="AT256" s="94" t="s">
        <v>384</v>
      </c>
      <c r="AU256" s="94" t="s">
        <v>384</v>
      </c>
      <c r="AV256" s="94" t="s">
        <v>384</v>
      </c>
      <c r="AW256" s="94" t="s">
        <v>384</v>
      </c>
      <c r="AX256" s="94" t="s">
        <v>384</v>
      </c>
      <c r="AY256" s="94" t="s">
        <v>384</v>
      </c>
      <c r="AZ256" s="94" t="s">
        <v>384</v>
      </c>
      <c r="BA256" s="94" t="s">
        <v>384</v>
      </c>
      <c r="BB256" s="94" t="s">
        <v>384</v>
      </c>
      <c r="BC256" s="94" t="s">
        <v>384</v>
      </c>
      <c r="BD256" s="94" t="s">
        <v>384</v>
      </c>
      <c r="BE256" s="94" t="s">
        <v>384</v>
      </c>
      <c r="BF256" s="94" t="s">
        <v>384</v>
      </c>
      <c r="BG256" s="31"/>
      <c r="BH256" s="31"/>
      <c r="BI256" s="31"/>
      <c r="BJ256" s="31"/>
      <c r="BK256" s="31"/>
      <c r="BL256" s="31"/>
      <c r="BM256" s="31" t="s">
        <v>384</v>
      </c>
      <c r="BN256" s="31">
        <v>43493</v>
      </c>
      <c r="BO256" s="31" t="s">
        <v>384</v>
      </c>
      <c r="BP256" s="31" t="s">
        <v>384</v>
      </c>
      <c r="BQ256" s="10"/>
      <c r="BR256" s="10"/>
      <c r="BS256" s="10"/>
    </row>
    <row r="257" spans="15:15" x14ac:dyDescent="0.35">
      <c r="O257" s="9"/>
    </row>
    <row r="258" spans="15:15" x14ac:dyDescent="0.35">
      <c r="O258" s="9"/>
    </row>
    <row r="259" spans="15:15" x14ac:dyDescent="0.35">
      <c r="O259" s="9"/>
    </row>
    <row r="260" spans="15:15" x14ac:dyDescent="0.35">
      <c r="O260" s="9"/>
    </row>
  </sheetData>
  <mergeCells count="1">
    <mergeCell ref="AF1:AI1"/>
  </mergeCells>
  <dataValidations disablePrompts="1" count="3">
    <dataValidation type="list" allowBlank="1" showInputMessage="1" showErrorMessage="1" sqref="H3:H256" xr:uid="{00000000-0002-0000-0400-000000000000}">
      <formula1>YesNo</formula1>
    </dataValidation>
    <dataValidation type="list" allowBlank="1" showInputMessage="1" showErrorMessage="1" sqref="I3:I256" xr:uid="{00000000-0002-0000-0400-000001000000}">
      <formula1>Scope</formula1>
    </dataValidation>
    <dataValidation type="list" allowBlank="1" showInputMessage="1" showErrorMessage="1" sqref="J3:J256" xr:uid="{00000000-0002-0000-0400-000002000000}">
      <formula1>LoadMethod</formula1>
    </dataValidation>
  </dataValidations>
  <hyperlinks>
    <hyperlink ref="A3" location="'ALL-Accounting Periods'!A1" display="ALL-Accounting Periods" xr:uid="{00000000-0004-0000-0400-000000000000}"/>
    <hyperlink ref="A4" location="'ALL-Chart of Accounts'!A1" display="ALL-Chart of Accounts" xr:uid="{00000000-0004-0000-0400-000001000000}"/>
    <hyperlink ref="A6" location="'ALL-Unit Code 2'!A1" display="ALL-Unit Code 2" xr:uid="{00000000-0004-0000-0400-000002000000}"/>
    <hyperlink ref="A7" location="'ALL-Unit Code 3'!A1" display="ALL-Unit Code 3" xr:uid="{00000000-0004-0000-0400-000003000000}"/>
    <hyperlink ref="A8" location="'ALL-Unit Code 4'!A1" display="ALL-Unit Code 4" xr:uid="{00000000-0004-0000-0400-000004000000}"/>
    <hyperlink ref="A9" location="'ALL-Copy Unit Codes to Account'!A1" display="ALL-Copy Unit Codes to Account" xr:uid="{00000000-0004-0000-0400-000005000000}"/>
    <hyperlink ref="A10" location="'ALL-Chart of Account Allocatio'!A1" display="ALL-Chart of Account Allocatio" xr:uid="{00000000-0004-0000-0400-000006000000}"/>
    <hyperlink ref="A11" location="'ALL-Billing Terms'!A1" display="ALL-Billing Terms" xr:uid="{00000000-0004-0000-0400-000007000000}"/>
    <hyperlink ref="A12" location="'ALL-Countries'!A1" display="ALL-Countries" xr:uid="{00000000-0004-0000-0400-000008000000}"/>
    <hyperlink ref="A13" location="'ALL-Delivery Terms'!A1" display="ALL-Delivery Terms" xr:uid="{00000000-0004-0000-0400-000009000000}"/>
    <hyperlink ref="A14" location="'ALL-Prov States'!A1" display="ALL-Prov States" xr:uid="{00000000-0004-0000-0400-00000A000000}"/>
    <hyperlink ref="A15" location="'ALL-Interaction Topics'!A1" display="ALL-Interaction Topics" xr:uid="{00000000-0004-0000-0400-00000B000000}"/>
    <hyperlink ref="A16" location="'ALL-Multi-Lingual Service Invo'!A1" display="ALL-Multi-Lingual Service Invo" xr:uid="{00000000-0004-0000-0400-00000C000000}"/>
    <hyperlink ref="A17" location="'ALL-Multi-Lingual Ship Via'!A1" display="ALL-Multi-Lingual Ship Via" xr:uid="{00000000-0004-0000-0400-00000D000000}"/>
    <hyperlink ref="A18" location="'ALL-Multi-Lingual Terms'!A1" display="ALL-Multi-Lingual Terms" xr:uid="{00000000-0004-0000-0400-00000E000000}"/>
    <hyperlink ref="A19" location="'ALL-Nature of Transaction Code'!A1" display="ALL-Nature of Transaction Code" xr:uid="{00000000-0004-0000-0400-00000F000000}"/>
    <hyperlink ref="A20" location="'ALL-Secondary Nature of Transa'!A1" display="ALL-Secondary Nature of Transa" xr:uid="{00000000-0004-0000-0400-000010000000}"/>
    <hyperlink ref="A21" location="'ALL-Ship Via Codes'!A1" display="ALL-Ship Via Codes" xr:uid="{00000000-0004-0000-0400-000011000000}"/>
    <hyperlink ref="A22" location="'ALL-Unit of Measure Codes'!A1" display="ALL-Unit of Measure Codes" xr:uid="{00000000-0004-0000-0400-000012000000}"/>
    <hyperlink ref="A23" location="'ALL-Bank Reconciliation Reason'!A1" display="ALL-Bank Reconciliation Reason" xr:uid="{00000000-0004-0000-0400-000013000000}"/>
    <hyperlink ref="A26" location="'ALL-Bank Reconciliations'!A1" display="ALL-Bank Reconciliations" xr:uid="{00000000-0004-0000-0400-000014000000}"/>
    <hyperlink ref="A27" location="'ALL-Credit Hold Reson Codes'!A1" display="ALL-Credit Hold Reson Codes" xr:uid="{00000000-0004-0000-0400-000015000000}"/>
    <hyperlink ref="A28" location="'ALL-Currency Codes'!A1" display="ALL-Currency Codes" xr:uid="{00000000-0004-0000-0400-000016000000}"/>
    <hyperlink ref="A29" location="'ALL-Currency Rates'!A1" display="ALL-Currency Rates" xr:uid="{00000000-0004-0000-0400-000017000000}"/>
    <hyperlink ref="A30" location="'ALL-Invoice Categories'!A1" display="ALL-Invoice Categories" xr:uid="{00000000-0004-0000-0400-000018000000}"/>
    <hyperlink ref="A31" location="'ALL-Invoice, Debit, Credit Seq'!A1" display="ALL-Invoice, Debit, Credit Seq" xr:uid="{00000000-0004-0000-0400-000019000000}"/>
    <hyperlink ref="A32" location="'ALL-Journals'!A1" display="ALL-Journals" xr:uid="{00000000-0004-0000-0400-00001A000000}"/>
    <hyperlink ref="A33" location="'ALL-Payment Hold Reasons'!A1" display="ALL-Payment Hold Reasons" xr:uid="{00000000-0004-0000-0400-00001B000000}"/>
    <hyperlink ref="A34" location="'ALL-Tax Codes'!A1" display="ALL-Tax Codes" xr:uid="{00000000-0004-0000-0400-00001C000000}"/>
    <hyperlink ref="A35" location="'ALL-Tax Jurisdiction'!A1" display="ALL-Tax Jurisdiction" xr:uid="{00000000-0004-0000-0400-00001D000000}"/>
    <hyperlink ref="A36" location="'ALL-Departments'!A1" display="ALL-Departments" xr:uid="{00000000-0004-0000-0400-00001E000000}"/>
    <hyperlink ref="A45" location="'ALL-Customer Types'!A1" display="ALL-Customer Types" xr:uid="{00000000-0004-0000-0400-00001F000000}"/>
    <hyperlink ref="A46" location="'ALL-Discounts'!A1" display="ALL-Discounts" xr:uid="{00000000-0004-0000-0400-000020000000}"/>
    <hyperlink ref="A47" location="'ALL-Disposition Codes'!A1" display="ALL-Disposition Codes" xr:uid="{00000000-0004-0000-0400-000021000000}"/>
    <hyperlink ref="A48" location="'ALL-End User Types'!A1" display="ALL-End User Types" xr:uid="{00000000-0004-0000-0400-000022000000}"/>
    <hyperlink ref="A49" location="'ALL-Evaluation Codes'!A1" display="ALL-Evaluation Codes" xr:uid="{00000000-0004-0000-0400-000023000000}"/>
    <hyperlink ref="A50" location="'ALL-Non-inventory Items'!A1" display="ALL-Non-inventory Items" xr:uid="{00000000-0004-0000-0400-000024000000}"/>
    <hyperlink ref="A51" location="'ALL-Price Codes'!A1" display="ALL-Price Codes" xr:uid="{00000000-0004-0000-0400-000025000000}"/>
    <hyperlink ref="A52" location="'ALL-Price Formula'!A1" display="ALL-Price Formula" xr:uid="{00000000-0004-0000-0400-000026000000}"/>
    <hyperlink ref="A53" location="'ALL-Price Matrix'!A1" display="ALL-Price Matrix" xr:uid="{00000000-0004-0000-0400-000027000000}"/>
    <hyperlink ref="A54" location="'ALL-Problem Codes'!A1" display="ALL-Problem Codes" xr:uid="{00000000-0004-0000-0400-000028000000}"/>
    <hyperlink ref="A58" location="'ALL-Commodity Codes'!A1" display="ALL-Commodity Codes" xr:uid="{00000000-0004-0000-0400-000029000000}"/>
    <hyperlink ref="A59" location="'ALL-ECN Distribution Codes'!A1" display="ALL-ECN Distribution Codes" xr:uid="{00000000-0004-0000-0400-00002A000000}"/>
    <hyperlink ref="A60" location="'ALL-ECN Priority Codes'!A1" display="ALL-ECN Priority Codes" xr:uid="{00000000-0004-0000-0400-00002B000000}"/>
    <hyperlink ref="A61" location="'ALL-ECN Reason Codes'!A1" display="ALL-ECN Reason Codes" xr:uid="{00000000-0004-0000-0400-00002C000000}"/>
    <hyperlink ref="A62" location="'ALL-Family Codes'!A1" display="ALL-Family Codes" xr:uid="{00000000-0004-0000-0400-00002D000000}"/>
    <hyperlink ref="A63" location="'ALL-Harmonized Tarif Schedule '!A1" display="ALL-Harmonized Tarif Schedule " xr:uid="{00000000-0004-0000-0400-00002E000000}"/>
    <hyperlink ref="A64" location="'ALL-Related Item Reason Codes'!A1" display="ALL-Related Item Reason Codes" xr:uid="{00000000-0004-0000-0400-00002F000000}"/>
    <hyperlink ref="A65" location="'ALL-Service Priority Codes'!A1" display="ALL-Service Priority Codes" xr:uid="{00000000-0004-0000-0400-000030000000}"/>
    <hyperlink ref="A66" location="'ALL-Escalation Tasks'!A1" display="ALL-Escalation Tasks" xr:uid="{00000000-0004-0000-0400-000031000000}"/>
    <hyperlink ref="A67" location="'ALL-Incident Event Codes'!A1" display="ALL-Incident Event Codes" xr:uid="{00000000-0004-0000-0400-000032000000}"/>
    <hyperlink ref="A68" location="'ALL-Service Reasons'!A1" display="ALL-Service Reasons" xr:uid="{00000000-0004-0000-0400-000033000000}"/>
    <hyperlink ref="A69" location="'ALL-Service Resolutions'!A1" display="ALL-Service Resolutions" xr:uid="{00000000-0004-0000-0400-000034000000}"/>
    <hyperlink ref="A70" location="'ALL-Service Status Codes'!A1" display="ALL-Service Status Codes" xr:uid="{00000000-0004-0000-0400-000035000000}"/>
    <hyperlink ref="A71" location="'ALL-Inspection Measurement Typ'!A1" display="ALL-Inspection Measurement Typ" xr:uid="{00000000-0004-0000-0400-000036000000}"/>
    <hyperlink ref="A72" location="'ALL-Inspection Section Code'!A1" display="ALL-Inspection Section Code" xr:uid="{00000000-0004-0000-0400-000037000000}"/>
    <hyperlink ref="A73" location="'ALL-Inspection Types'!A1" display="ALL-Inspection Types" xr:uid="{00000000-0004-0000-0400-000038000000}"/>
    <hyperlink ref="A74" location="'ALL-Miscellaneous Codes'!A1" display="ALL-Miscellaneous Codes" xr:uid="{00000000-0004-0000-0400-000039000000}"/>
    <hyperlink ref="A75" location="'ALL-Payment Types'!A1" display="ALL-Payment Types" xr:uid="{00000000-0004-0000-0400-00003A000000}"/>
    <hyperlink ref="A76" location="'ALL-Service Operation Codes'!A1" display="ALL-Service Operation Codes" xr:uid="{00000000-0004-0000-0400-00003B000000}"/>
    <hyperlink ref="A77" location="'ALL-Service Order Types'!A1" display="ALL-Service Order Types" xr:uid="{00000000-0004-0000-0400-00003C000000}"/>
    <hyperlink ref="A78" location="'ALL-Service Appointment Status'!A1" display="ALL-Service Appointment Status" xr:uid="{00000000-0004-0000-0400-00003D000000}"/>
    <hyperlink ref="A79" location="'ALL-Service Appointment Types'!A1" display="ALL-Service Appointment Types" xr:uid="{00000000-0004-0000-0400-00003E000000}"/>
    <hyperlink ref="A80" location="'ALL-Work Codes'!A1" display="ALL-Work Codes" xr:uid="{00000000-0004-0000-0400-00003F000000}"/>
    <hyperlink ref="A81" location="'ALL-Service Contract Status Co'!A1" display="ALL-Service Contract Status Co" xr:uid="{00000000-0004-0000-0400-000040000000}"/>
    <hyperlink ref="A82" location="'ALL-Service Types'!A1" display="ALL-Service Types" xr:uid="{00000000-0004-0000-0400-000041000000}"/>
    <hyperlink ref="A83" location="'ALL-Unit Configuration Removal'!A1" display="ALL-Unit Configuration Removal" xr:uid="{00000000-0004-0000-0400-000042000000}"/>
    <hyperlink ref="A84" location="'ALL-Unit Status Codes'!A1" display="ALL-Unit Status Codes" xr:uid="{00000000-0004-0000-0400-000043000000}"/>
    <hyperlink ref="A85" location="'ALL-Warranty Codes'!A1" display="ALL-Warranty Codes" xr:uid="{00000000-0004-0000-0400-000044000000}"/>
    <hyperlink ref="A89" location="'ALL-Holidays'!A1" display="ALL-Holidays" xr:uid="{00000000-0004-0000-0400-000045000000}"/>
    <hyperlink ref="A90" location="'ALL-JBT Shift Holidays'!A1" display="'ALL-JBT Shift Holidays'!A1" xr:uid="{00000000-0004-0000-0400-000046000000}"/>
    <hyperlink ref="A91" location="'ALL-Employee Categories'!A1" display="ALL-Employee Categories" xr:uid="{00000000-0004-0000-0400-000047000000}"/>
    <hyperlink ref="A92" location="'ALL-Shift Codes'!A1" display="'ALL-Shift Codes'!A1" xr:uid="{00000000-0004-0000-0400-000048000000}"/>
    <hyperlink ref="A93" location="'ALL-CO Returns Reason Codes'!A1" display="ALL-CO Returns Reason Codes" xr:uid="{00000000-0004-0000-0400-000049000000}"/>
    <hyperlink ref="A94" location="'ALL-RMA Return Reason Codes'!A1" display="ALL-RMA Return Reason Codes" xr:uid="{00000000-0004-0000-0400-00004A000000}"/>
    <hyperlink ref="A95" location="'ALL-Transfer Loss Reason Codes'!A1" display="ALL-Transfer Loss Reason Codes" xr:uid="{00000000-0004-0000-0400-00004B000000}"/>
    <hyperlink ref="A96" location="'ALL-Transfer Order Return Reas'!A1" display="ALL-Transfer Order Return Reas" xr:uid="{00000000-0004-0000-0400-00004C000000}"/>
    <hyperlink ref="A97" location="'ALL-Inventory Adjustment Reaso'!A1" display="ALL-Inventory Adjustment Reaso" xr:uid="{00000000-0004-0000-0400-00004D000000}"/>
    <hyperlink ref="A98" location="'TEMP-Miscellaneous Issues Reaso'!A1" display="'TEMP-Miscellaneous Issues Reaso'!A1" xr:uid="{00000000-0004-0000-0400-00004E000000}"/>
    <hyperlink ref="A99" location="'ALL-Miscellaneous Receipt Reaso'!A1" display="'ALL-Miscellaneous Receipt Reaso'!A1" xr:uid="{00000000-0004-0000-0400-00004F000000}"/>
    <hyperlink ref="A100" location="'ALL-Obsolete Slow Moving Reaso'!A1" display="ALL-Obsolete Slow Moving Reaso" xr:uid="{00000000-0004-0000-0400-000050000000}"/>
    <hyperlink ref="A101" location="'ALL-Scrap Reason Codes'!A1" display="ALL-Scrap Reason Codes" xr:uid="{00000000-0004-0000-0400-000051000000}"/>
    <hyperlink ref="A102" location="'ALL-Warehouses'!A1" display="ALL-Warehouses" xr:uid="{00000000-0004-0000-0400-000052000000}"/>
    <hyperlink ref="A103" location="'ALP-Carriers'!A1" display="'ALP-Carriers'!A1" xr:uid="{00000000-0004-0000-0400-000053000000}"/>
    <hyperlink ref="A104" location="'ALL-Freight Charge Methods'!A1" display="ALL-Freight Charge Methods" xr:uid="{00000000-0004-0000-0400-000054000000}"/>
    <hyperlink ref="A105" location="'ALL-Package Types'!A1" display="ALL-Package Types" xr:uid="{00000000-0004-0000-0400-000055000000}"/>
    <hyperlink ref="A106" location="'ALL-Ship Method  '!A1" display="ALL-Ship Method  " xr:uid="{00000000-0004-0000-0400-000056000000}"/>
    <hyperlink ref="A107" location="'ALL-Ship Method Groups'!A1" display="ALL-Ship Method Groups" xr:uid="{00000000-0004-0000-0400-000057000000}"/>
    <hyperlink ref="A108" location="'ALL-Purchase Order Return Reas'!A1" display="ALL-Purchase Order Return Reas" xr:uid="{00000000-0004-0000-0400-000058000000}"/>
    <hyperlink ref="A110" location="'ALL-Project Cost Codes'!A1" display="'ALL-Project Cost Codes'!A1" xr:uid="{00000000-0004-0000-0400-000059000000}"/>
    <hyperlink ref="A111" location="'ALL-Project Retention Codes'!A1" display="ALL-Project Retention Codes" xr:uid="{00000000-0004-0000-0400-00005A000000}"/>
    <hyperlink ref="A112" location="'ALL-Project Type'!A1" display="ALL-Project Type" xr:uid="{00000000-0004-0000-0400-00005B000000}"/>
    <hyperlink ref="A114" location="'ALL-QC Cause Codes'!A1" display="ALL-QC Cause Codes" xr:uid="{00000000-0004-0000-0400-00005C000000}"/>
    <hyperlink ref="A115" location="'ALL-QC Cost Activities'!A1" display="ALL-QC Cost Activities" xr:uid="{00000000-0004-0000-0400-00005D000000}"/>
    <hyperlink ref="A116" location="'ALL-QC Cost Types'!A1" display="ALL-QC Cost Types" xr:uid="{00000000-0004-0000-0400-00005E000000}"/>
    <hyperlink ref="A117" location="'ALL-QC Disposition Codes'!A1" display="ALL-QC Disposition Codes" xr:uid="{00000000-0004-0000-0400-00005F000000}"/>
    <hyperlink ref="A118" location="'ALL-QC Failure Codes'!A1" display="ALL-QC Failure Codes" xr:uid="{00000000-0004-0000-0400-000060000000}"/>
    <hyperlink ref="A119" location="'ALL-QC Gage Groups'!A1" display="ALL-QC Gage Groups" xr:uid="{00000000-0004-0000-0400-000061000000}"/>
    <hyperlink ref="A120" location="'ALL-QC Gage Status'!A1" display="ALL-QC Gage Status" xr:uid="{00000000-0004-0000-0400-000062000000}"/>
    <hyperlink ref="A121" location="'ALL-QC Gages'!A1" display="ALL-QC Gages" xr:uid="{00000000-0004-0000-0400-000063000000}"/>
    <hyperlink ref="A122" location="'ALL-QC Inspection Frequencies'!A1" display="ALL-QC Inspection Frequencies" xr:uid="{00000000-0004-0000-0400-000064000000}"/>
    <hyperlink ref="A123" location="'ALL-QC Reason Codes'!A1" display="ALL-QC Reason Codes" xr:uid="{00000000-0004-0000-0400-000065000000}"/>
    <hyperlink ref="A124" location="'ALL-QC Sampling Criterias'!A1" display="ALL-QC Sampling Criterias" xr:uid="{00000000-0004-0000-0400-000066000000}"/>
    <hyperlink ref="A125" location="'ALL-QC Severity Levels'!A1" display="ALL-QC Severity Levels" xr:uid="{00000000-0004-0000-0400-000067000000}"/>
    <hyperlink ref="A126" location="'ALL-QC Test Plan Sampling Rate'!A1" display="ALL-QC Test Plan Sampling Rate" xr:uid="{00000000-0004-0000-0400-000068000000}"/>
    <hyperlink ref="A127" location="'ALL-QC Test Types'!A1" display="ALL-QC Test Types" xr:uid="{00000000-0004-0000-0400-000069000000}"/>
    <hyperlink ref="A128" location="'ALL-QC Topic Types'!A1" display="ALL-QC Topic Types" xr:uid="{00000000-0004-0000-0400-00006A000000}"/>
    <hyperlink ref="A129" location="'ALL-QC Change Types'!A1" display="ALL-QC Change Types" xr:uid="{00000000-0004-0000-0400-00006B000000}"/>
    <hyperlink ref="A130" location="'ALL-QC Enterprise Status Listi'!A1" display="ALL-QC Enterprise Status Listi" xr:uid="{00000000-0004-0000-0400-00006C000000}"/>
    <hyperlink ref="A131" location="'ALL-QC Priorities'!A1" display="ALL-QC Priorities" xr:uid="{00000000-0004-0000-0400-00006D000000}"/>
    <hyperlink ref="A132" location="'ALL-QC Vendor Rating'!A1" display="ALL-QC Vendor Rating" xr:uid="{00000000-0004-0000-0400-00006E000000}"/>
    <hyperlink ref="A133" location="'ALL-QC Vendor Status'!A1" display="ALL-QC Vendor Status" xr:uid="{00000000-0004-0000-0400-00006F000000}"/>
    <hyperlink ref="A134" location="'ALL-APS Order Priority'!A1" display="ALL-APS Order Priority" xr:uid="{00000000-0004-0000-0400-000070000000}"/>
    <hyperlink ref="A135" location="'ALL-Exception Message Prioriti'!A1" display="ALL-Exception Message Prioriti" xr:uid="{00000000-0004-0000-0400-000071000000}"/>
    <hyperlink ref="A136" location="'KIN-Indirect Labor Codes'!A1" display="'KIN-Indirect Labor Codes'!A1" xr:uid="{00000000-0004-0000-0400-000072000000}"/>
    <hyperlink ref="A137" location="'ALL-Planning Horizon Calendar'!A1" display="ALL-Planning Horizon Calendar" xr:uid="{00000000-0004-0000-0400-000073000000}"/>
    <hyperlink ref="A138" location="'ALL-Resource Types'!A1" display="ALL-Resource Types" xr:uid="{00000000-0004-0000-0400-000074000000}"/>
    <hyperlink ref="A139" location="'ALP-Resources'!A1" display="'ALP-Resources'!A1" xr:uid="{00000000-0004-0000-0400-000075000000}"/>
    <hyperlink ref="A140" location="'ALP-Resource Groups'!A1" display="'ALP-Resource Groups'!A1" xr:uid="{00000000-0004-0000-0400-000076000000}"/>
    <hyperlink ref="A141" location="'ALP-Work Centers'!A1" display="'ALP-Work Centers'!A1" xr:uid="{00000000-0004-0000-0400-000077000000}"/>
    <hyperlink ref="A142" location="'ALL-Audit Log Types'!A1" display="ALL-Audit Log Types" xr:uid="{00000000-0004-0000-0400-000078000000}"/>
    <hyperlink ref="A143" location="'ALL-Groups'!A1" display="ALL-Groups" xr:uid="{00000000-0004-0000-0400-000079000000}"/>
    <hyperlink ref="A144" location="'ALL-Background Task Definitions'!A1" display="'ALL-Background Task Definitions'!A1" xr:uid="{00000000-0004-0000-0400-00007A000000}"/>
    <hyperlink ref="A145" location="'ALL-E-mail Types'!A1" display="ALL-E-mail Types" xr:uid="{00000000-0004-0000-0400-00007B000000}"/>
    <hyperlink ref="A146" location="'ALL-Intranets'!A1" display="ALL-Intranets" xr:uid="{00000000-0004-0000-0400-00007C000000}"/>
    <hyperlink ref="A147" location="'ALL-Replication Categories'!A1" display="ALL-Replication Categories" xr:uid="{00000000-0004-0000-0400-00007D000000}"/>
    <hyperlink ref="A148" location="'ALL-Replication Management'!A1" display="ALL-Replication Management" xr:uid="{00000000-0004-0000-0400-00007E000000}"/>
    <hyperlink ref="A149" location="'ALL-Replication Rules'!A1" display="ALL-Replication Rules" xr:uid="{00000000-0004-0000-0400-00007F000000}"/>
    <hyperlink ref="A150" location="'ALL-Sites Entities'!A1" display="ALL-Sites Entities" xr:uid="{00000000-0004-0000-0400-000080000000}"/>
    <hyperlink ref="A151" location="'ALL-System Types'!A1" display="ALL-System Types" xr:uid="{00000000-0004-0000-0400-000081000000}"/>
    <hyperlink ref="A156" location="'ALL-Purchase Order Requisition'!A1" display="ALL-Purchase Order Requisition" xr:uid="{00000000-0004-0000-0400-000082000000}"/>
    <hyperlink ref="A157" location="'ALL-Vendor Categories'!A1" display="ALL-Vendor Categories" xr:uid="{00000000-0004-0000-0400-000083000000}"/>
    <hyperlink ref="A158" location="'ALL-Critical Numbers'!A1" display="ALL-Critical Numbers" xr:uid="{00000000-0004-0000-0400-000084000000}"/>
    <hyperlink ref="A159" location="'ALL-Data Collection Parameters'!A1" display="ALL-Data Collection Parameters" xr:uid="{00000000-0004-0000-0400-000085000000}"/>
    <hyperlink ref="A160" location="'ALL-General Parameters'!A1" display="ALL-General Parameters" xr:uid="{00000000-0004-0000-0400-000086000000}"/>
    <hyperlink ref="A161" location="'ALL-Inter-Site Parameters'!A1" display="ALL-Inter-Site Parameters" xr:uid="{00000000-0004-0000-0400-000087000000}"/>
    <hyperlink ref="A162" location="'ALL-Site Groups'!A1" display="ALL-Site Groups" xr:uid="{00000000-0004-0000-0400-000088000000}"/>
    <hyperlink ref="A164" location="'ALL-APS Sites and Alternative '!A1" display="ALL-APS Sites and Alternative " xr:uid="{00000000-0004-0000-0400-000089000000}"/>
    <hyperlink ref="A165" location="'ALL-Doc-Trak Parameters'!A1" display="ALL-Doc-Trak Parameters" xr:uid="{00000000-0004-0000-0400-00008A000000}"/>
    <hyperlink ref="A166" location="'ALL-Doc-Trak Virtual Rules'!A1" display="ALL-Doc-Trak Virtual Rules" xr:uid="{00000000-0004-0000-0400-00008B000000}"/>
    <hyperlink ref="A167" location="'ALL-Doc-Trak Document Saving R'!A1" display="ALL-Doc-Trak Document Saving R" xr:uid="{00000000-0004-0000-0400-00008C000000}"/>
    <hyperlink ref="A168" location="'ALL-Doc-Trak Linked Databases'!A1" display="ALL-Doc-Trak Linked Databases" xr:uid="{00000000-0004-0000-0400-00008D000000}"/>
    <hyperlink ref="A169" location="'ALL-Doc-Trak PLM Users'!A1" display="ALL-Doc-Trak PLM Users" xr:uid="{00000000-0004-0000-0400-00008E000000}"/>
    <hyperlink ref="A170" location="'ALL-Doc-Trak Scanner Profile D'!A1" display="ALL-Doc-Trak Scanner Profile D" xr:uid="{00000000-0004-0000-0400-00008F000000}"/>
    <hyperlink ref="A171" location="'ALL-Doc-Trak User Scanner Opti'!A1" display="ALL-Doc-Trak User Scanner Opti" xr:uid="{00000000-0004-0000-0400-000090000000}"/>
    <hyperlink ref="A172" location="'ALL-Tax Interface Parameters'!A1" display="ALL-Tax Interface Parameters" xr:uid="{00000000-0004-0000-0400-000091000000}"/>
    <hyperlink ref="A173" location="'ALL-Accounts Payable Parameter'!A1" display="ALL-Accounts Payable Parameter" xr:uid="{00000000-0004-0000-0400-000092000000}"/>
    <hyperlink ref="A174" location="'ALL-Accounts Receivable Parame'!A1" display="ALL-Accounts Receivable Parame" xr:uid="{00000000-0004-0000-0400-000093000000}"/>
    <hyperlink ref="A176" location="'ALL-Multi-Currency Parameters'!A1" display="ALL-Multi-Currency Parameters" xr:uid="{00000000-0004-0000-0400-000094000000}"/>
    <hyperlink ref="A177" location="'ALL-POS Setup'!A1" display="ALL-POS Setup" xr:uid="{00000000-0004-0000-0400-000095000000}"/>
    <hyperlink ref="A178" location="'ALL-Tax Parameters'!A1" display="ALL-Tax Parameters" xr:uid="{00000000-0004-0000-0400-000096000000}"/>
    <hyperlink ref="A179" location="'ALL-Tax Systems'!A1" display="ALL-Tax Systems" xr:uid="{00000000-0004-0000-0400-000097000000}"/>
    <hyperlink ref="A180" location="'ALL-Order Entry Parameters'!A1" display="ALL-Order Entry Parameters" xr:uid="{00000000-0004-0000-0400-000098000000}"/>
    <hyperlink ref="A181" location="'ALL-RMA Parameters'!A1" display="ALL-RMA Parameters" xr:uid="{00000000-0004-0000-0400-000099000000}"/>
    <hyperlink ref="A182" location="'ALL-BOM Bulk Import Parameters'!A1" display="ALL-BOM Bulk Import Parameters" xr:uid="{00000000-0004-0000-0400-00009A000000}"/>
    <hyperlink ref="A183" location="'ALL-Inventory Parameters'!A1" display="ALL-Inventory Parameters" xr:uid="{00000000-0004-0000-0400-00009B000000}"/>
    <hyperlink ref="A184" location="'ALL-Service Exchange Integrati'!A1" display="ALL-Service Exchange Integrati" xr:uid="{00000000-0004-0000-0400-00009C000000}"/>
    <hyperlink ref="A185" location="'ALL-Service Outlook Integratio'!A1" display="ALL-Service Outlook Integratio" xr:uid="{00000000-0004-0000-0400-00009D000000}"/>
    <hyperlink ref="A186" location="'ALL-Service Parameters'!A1" display="ALL-Service Parameters" xr:uid="{00000000-0004-0000-0400-00009E000000}"/>
    <hyperlink ref="A187" location="'ALL-Service Schedule Parameter'!A1" display="ALL-Service Schedule Parameter" xr:uid="{00000000-0004-0000-0400-00009F000000}"/>
    <hyperlink ref="A188" location="'ALL-Service Schedule Profiles'!A1" display="ALL-Service Schedule Profiles" xr:uid="{00000000-0004-0000-0400-0000A0000000}"/>
    <hyperlink ref="A189" location="'ALL-Shop-Trak Payroll Generati'!A1" display="ALL-Shop-Trak Payroll Generati" xr:uid="{00000000-0004-0000-0400-0000A1000000}"/>
    <hyperlink ref="A190" location="'ALL-Shop-Trak Break Lunch Sche'!A1" display="ALL-Shop-Trak Break Lunch Sche" xr:uid="{00000000-0004-0000-0400-0000A2000000}"/>
    <hyperlink ref="A191" location="'ALL-Transfer Order Parameters'!A1" display="ALL-Transfer Order Parameters" xr:uid="{00000000-0004-0000-0400-0000A3000000}"/>
    <hyperlink ref="A192" location="'ALL-Project Parameters'!A1" display="ALL-Project Parameters" xr:uid="{00000000-0004-0000-0400-0000A4000000}"/>
    <hyperlink ref="A193" location="'ALL-QC Customer Parameters'!A1" display="ALL-QC Customer Parameters" xr:uid="{00000000-0004-0000-0400-0000A5000000}"/>
    <hyperlink ref="A194" location="'ALL-QC Enterprise Parameters'!A1" display="ALL-QC Enterprise Parameters" xr:uid="{00000000-0004-0000-0400-0000A6000000}"/>
    <hyperlink ref="A195" location="'ALL-QC General Parameters'!A1" display="ALL-QC General Parameters" xr:uid="{00000000-0004-0000-0400-0000A7000000}"/>
    <hyperlink ref="A196" location="'ALL-QC IP Parameters'!A1" display="ALL-QC IP Parameters" xr:uid="{00000000-0004-0000-0400-0000A8000000}"/>
    <hyperlink ref="A197" location="'ALL-QC Supplier Parameters'!A1" display="ALL-QC Supplier Parameters" xr:uid="{00000000-0004-0000-0400-0000A9000000}"/>
    <hyperlink ref="A198" location="'ALL-Infinite APS Mode'!A1" display="ALL-Infinite APS Mode" xr:uid="{00000000-0004-0000-0400-0000AA000000}"/>
    <hyperlink ref="A199" location="'ALL-Planning Parameters'!A1" display="ALL-Planning Parameters" xr:uid="{00000000-0004-0000-0400-0000AB000000}"/>
    <hyperlink ref="A200" location="'ALL-Scheduling Parameters'!A1" display="ALL-Scheduling Parameters" xr:uid="{00000000-0004-0000-0400-0000AC000000}"/>
    <hyperlink ref="A201" location="'ALL-Shop Floor Control Paramet'!A1" display="ALL-Shop Floor Control Paramet" xr:uid="{00000000-0004-0000-0400-0000AD000000}"/>
    <hyperlink ref="A202" location="'ALL-Shop-Trak Parameters'!A1" display="ALL-Shop-Trak Parameters" xr:uid="{00000000-0004-0000-0400-0000AE000000}"/>
    <hyperlink ref="A203" location="'ALL-Scheduling Shifts'!A1" display="ALL-Scheduling Shifts" xr:uid="{00000000-0004-0000-0400-0000AF000000}"/>
    <hyperlink ref="A204" location="'ALL-Shop-Trak Rules'!A1" display="ALL-Shop-Trak Rules" xr:uid="{00000000-0004-0000-0400-0000B0000000}"/>
    <hyperlink ref="A205" location="'ALL-Purchasing Parameters'!A1" display="ALL-Purchasing Parameters" xr:uid="{00000000-0004-0000-0400-0000B1000000}"/>
    <hyperlink ref="A206" location="'ALL-RFQ Parameters'!A1" display="ALL-RFQ Parameters" xr:uid="{00000000-0004-0000-0400-0000B2000000}"/>
    <hyperlink ref="A207" location="'ALL-Users'!A1" display="ALL-Users" xr:uid="{00000000-0004-0000-0400-0000B3000000}"/>
    <hyperlink ref="A208" location="'ALL-Service Schedule Permissio'!A1" display="ALL-Service Schedule Permissio" xr:uid="{00000000-0004-0000-0400-0000B4000000}"/>
    <hyperlink ref="A209" location="'ALL-Employees'!A1" display="ALL-Employees" xr:uid="{00000000-0004-0000-0400-0000B5000000}"/>
    <hyperlink ref="A210" location="'ALL-Shop-Trak Employee Profile'!A1" display="ALL-Shop-Trak Employee Profile" xr:uid="{00000000-0004-0000-0400-0000B6000000}"/>
    <hyperlink ref="A211" location="'ALL-Vendors'!A1" display="ALL-Vendors" xr:uid="{00000000-0004-0000-0400-0000B7000000}"/>
    <hyperlink ref="A212" location="'ALL-Salespersons'!A1" display="ALL-Salespersons" xr:uid="{00000000-0004-0000-0400-0000B8000000}"/>
    <hyperlink ref="A213" location="'ALL-Customers'!A1" display="ALL-Customers" xr:uid="{00000000-0004-0000-0400-0000B9000000}"/>
    <hyperlink ref="A214" location="'ALL-Locations'!A1" display="ALL-Locations" xr:uid="{00000000-0004-0000-0400-0000BA000000}"/>
    <hyperlink ref="A215" location="'ALL-Items'!A1" display="ALL-Items" xr:uid="{00000000-0004-0000-0400-0000BB000000}"/>
    <hyperlink ref="A216" location="'ALL-Item Warehouses'!A1" display="ALL-Item Warehouses" xr:uid="{00000000-0004-0000-0400-0000BC000000}"/>
    <hyperlink ref="A217" location="'ALL-Item Stockroom Locations'!A1" display="ALL-Item Stockroom Locations" xr:uid="{00000000-0004-0000-0400-0000BD000000}"/>
    <hyperlink ref="A218" location="'ALL-Item Pricing'!A1" display="ALL-Item Pricing" xr:uid="{00000000-0004-0000-0400-0000BE000000}"/>
    <hyperlink ref="A219" location="'ALL-Serial Numbers'!A1" display="ALL-Serial Numbers" xr:uid="{00000000-0004-0000-0400-0000BF000000}"/>
    <hyperlink ref="A220" location="'ALL-Vendor Contracts'!A1" display="ALL-Vendor Contracts" xr:uid="{00000000-0004-0000-0400-0000C0000000}"/>
    <hyperlink ref="A221" location="'ALL-Customer Contracts'!A1" display="ALL-Customer Contracts" xr:uid="{00000000-0004-0000-0400-0000C1000000}"/>
    <hyperlink ref="A222" location="'ALL-Current Jobs'!A1" display="ALL-Current Jobs" xr:uid="{00000000-0004-0000-0400-0000C2000000}"/>
    <hyperlink ref="A223" location="'ALL-Current Materials'!A1" display="ALL-Current Materials" xr:uid="{00000000-0004-0000-0400-0000C3000000}"/>
    <hyperlink ref="A224" location="'ALL-Current Operations'!A1" display="ALL-Current Operations" xr:uid="{00000000-0004-0000-0400-0000C4000000}"/>
    <hyperlink ref="A225" location="'ALL-Unit of Measure Conversion'!A1" display="ALL-Unit of Measure Conversion" xr:uid="{00000000-0004-0000-0400-0000C5000000}"/>
    <hyperlink ref="A226" location="'ALL-Partners'!A1" display="ALL-Partners" xr:uid="{00000000-0004-0000-0400-0000C6000000}"/>
    <hyperlink ref="A227" location="'ALL-Service Customers'!A1" display="ALL-Service Customers" xr:uid="{00000000-0004-0000-0400-0000C7000000}"/>
    <hyperlink ref="A228" location="'ALL-Doc-Trak Form Output Profi'!A1" display="ALL-Doc-Trak Form Output Profi" xr:uid="{00000000-0004-0000-0400-0000C8000000}"/>
    <hyperlink ref="A229" location="'ALL-Active Background Tasks'!A1" display="ALL-Active Background Tasks" xr:uid="{00000000-0004-0000-0400-0000C9000000}"/>
    <hyperlink ref="A230" location="'ALL-Doc-Trak Document Profile'!A1" display="ALL-Doc-Trak Document Profile" xr:uid="{00000000-0004-0000-0400-0000CA000000}"/>
    <hyperlink ref="A231" location="'ALL-Vendor Document Profile'!A1" display="ALL-Vendor Document Profile" xr:uid="{00000000-0004-0000-0400-0000CB000000}"/>
    <hyperlink ref="A232" location="'ALL-Customer Document Profiles'!A1" display="ALL-Customer Document Profiles" xr:uid="{00000000-0004-0000-0400-0000CC000000}"/>
    <hyperlink ref="A233" location="'ALL-Service Order Templates'!A1" display="ALL-Service Order Templates" xr:uid="{00000000-0004-0000-0400-0000CD000000}"/>
    <hyperlink ref="A234" location="'ALL-QC Customers'!A1" display="ALL-QC Customers" xr:uid="{00000000-0004-0000-0400-0000CE000000}"/>
    <hyperlink ref="A235" location="'ALL-QC Items'!A1" display="ALL-QC Items" xr:uid="{00000000-0004-0000-0400-0000CF000000}"/>
    <hyperlink ref="A236" location="'ALL-QC Vendors'!A1" display="ALL-QC Vendors" xr:uid="{00000000-0004-0000-0400-0000D0000000}"/>
    <hyperlink ref="A237" location="'ALL-Forecast'!A1" display="ALL-Forecast" xr:uid="{00000000-0004-0000-0400-0000D1000000}"/>
    <hyperlink ref="A238" location="'ALL-RFQ Template Vendors'!A1" display="ALL-RFQ Template Vendors" xr:uid="{00000000-0004-0000-0400-0000D2000000}"/>
    <hyperlink ref="A239" location="'ALL-Open Accounts Payable'!A1" display="ALL-Open Accounts Payable" xr:uid="{00000000-0004-0000-0400-0000D3000000}"/>
    <hyperlink ref="A240" location="'ALL-Open Accounts Receivables'!A1" display="ALL-Open Accounts Receivables" xr:uid="{00000000-0004-0000-0400-0000D4000000}"/>
    <hyperlink ref="A241" location="'ALL-Opening General Ledger Bal'!A1" display="ALL-Opening General Ledger Bal" xr:uid="{00000000-0004-0000-0400-0000D5000000}"/>
    <hyperlink ref="A242" location="'ALL-Open Customer Orders'!A1" display="ALL-Open Customer Orders" xr:uid="{00000000-0004-0000-0400-0000D6000000}"/>
    <hyperlink ref="A243" location="'ALL-Open RMAs'!A1" display="ALL-Open RMAs" xr:uid="{00000000-0004-0000-0400-0000D7000000}"/>
    <hyperlink ref="A244" location="'ALL-Open Purchase Requisitions'!A1" display="ALL-Open Purchase Requisitions" xr:uid="{00000000-0004-0000-0400-0000D8000000}"/>
    <hyperlink ref="A245" location="'ALL-Open Purchase Orders'!A1" display="ALL-Open Purchase Orders" xr:uid="{00000000-0004-0000-0400-0000D9000000}"/>
    <hyperlink ref="A246" location="'ALL-Open Blanket Purchase Orde'!A1" display="ALL-Open Blanket Purchase Orde" xr:uid="{00000000-0004-0000-0400-0000DA000000}"/>
    <hyperlink ref="A247" location="'ALL-Open Vouchers Payable'!A1" display="ALL-Open Vouchers Payable" xr:uid="{00000000-0004-0000-0400-0000DB000000}"/>
    <hyperlink ref="A248" location="'ALL-Open Projects'!A1" display="ALL-Open Projects" xr:uid="{00000000-0004-0000-0400-0000DC000000}"/>
    <hyperlink ref="A249" location="'ALL-Open Jobs'!A1" display="ALL-Open Jobs" xr:uid="{00000000-0004-0000-0400-0000DD000000}"/>
    <hyperlink ref="A250" location="'ALL-Open Job Operations'!A1" display="ALL-Open Job Operations" xr:uid="{00000000-0004-0000-0400-0000DE000000}"/>
    <hyperlink ref="A251" location="'ALL-Open Job Materials'!A1" display="ALL-Open Job Materials" xr:uid="{00000000-0004-0000-0400-0000DF000000}"/>
    <hyperlink ref="A252" location="'ALL-Open Units'!A1" display="ALL-Open Units" xr:uid="{00000000-0004-0000-0400-0000E0000000}"/>
    <hyperlink ref="A5" location="'ALL-Unit Code 1'!A1" display="'ALL-Unit Code 1'!A1" xr:uid="{00000000-0004-0000-0400-0000E1000000}"/>
    <hyperlink ref="A37" location="'ALL-Product Codes'!A1" display="'ALL-Product Codes'!A1" xr:uid="{00000000-0004-0000-0400-0000E2000000}"/>
    <hyperlink ref="A38" location="'ALL-Distribution Accounts'!A1" display="'ALL-Distribution Accounts'!A1" xr:uid="{00000000-0004-0000-0400-0000E3000000}"/>
    <hyperlink ref="A39" location="'ALL-Service Product Codes'!A1" display="'ALL-Service Product Codes'!A1" xr:uid="{00000000-0004-0000-0400-0000E4000000}"/>
    <hyperlink ref="A40" location="'ALL-Service Distribution Accts'!A1" display="'ALL-Service Distribution Accts'!A1" xr:uid="{00000000-0004-0000-0400-0000E5000000}"/>
    <hyperlink ref="A24" location="'ALL-Bank File Format'!A1" display="'ALL-Bank File Format'!A1" xr:uid="{00000000-0004-0000-0400-0000E6000000}"/>
    <hyperlink ref="A25" location="'ALL-Bank Code Bank File Format'!A1" display="'ALL-Bank Code Bank File Format'!A1" xr:uid="{00000000-0004-0000-0400-0000E7000000}"/>
    <hyperlink ref="A152" location="'ALL-Event Global Constants'!A1" display="'ALL-Event Global Constants'!A1" xr:uid="{00000000-0004-0000-0400-0000E8000000}"/>
    <hyperlink ref="A55" location="'ALL-Salesperson Classification'!A1" display="'ALL-Salesperson Classification'!A1" xr:uid="{00000000-0004-0000-0400-0000E9000000}"/>
    <hyperlink ref="A56" location="'ALL-JBT Customer Applications'!A1" display="'ALL-JBT Customer Applications'!A1" xr:uid="{00000000-0004-0000-0400-0000EA000000}"/>
    <hyperlink ref="A57" location="'ALL-JBT Customer Industry'!A1" display="'ALL-JBT Customer Industry'!A1" xr:uid="{00000000-0004-0000-0400-0000EB000000}"/>
    <hyperlink ref="A163" location="'ALL-Site Groups'!A1" display="ALL-Site Groups" xr:uid="{00000000-0004-0000-0400-0000EC000000}"/>
    <hyperlink ref="A41" location="'ALL-Process Indicator IDs'!A1" display="'ALL-Process Indicator IDs'!A1" xr:uid="{00000000-0004-0000-0400-0000ED000000}"/>
    <hyperlink ref="A42" location="'ALL-Process Indicator Types'!A1" display="'ALL-Process Indicator Types'!A1" xr:uid="{00000000-0004-0000-0400-0000EE000000}"/>
    <hyperlink ref="A43" location="'ALL-Process Indicator Matrix'!A1" display="'ALL-Process Indicator Matrix'!A1" xr:uid="{00000000-0004-0000-0400-0000EF000000}"/>
    <hyperlink ref="A87" location="'ALL-SRO Misc Charge Markup'!A1" display="'ALL-SRO Misc Charge Markup'!A1" xr:uid="{00000000-0004-0000-0400-0000F0000000}"/>
    <hyperlink ref="A153" location="'ALL-System User Notes'!A1" display="'ALL-System User Notes'!A1" xr:uid="{00000000-0004-0000-0400-0000F1000000}"/>
    <hyperlink ref="A154" location="'ALL-UET User Fields'!A1" display="'ALL-UET User Fields'!A1" xr:uid="{00000000-0004-0000-0400-0000F2000000}"/>
    <hyperlink ref="A155" location="'ALL-User Defined Types'!A1" display="'ALL-User Defined Types'!A1" xr:uid="{00000000-0004-0000-0400-0000F3000000}"/>
    <hyperlink ref="A44" location="'ALL-Hyperion Location Code'!A1" display="'ALL-Hyperion Location Code'!A1" xr:uid="{00000000-0004-0000-0400-0000F4000000}"/>
    <hyperlink ref="A86" location="'ALL-Inspection Tasks'!A1" display="'ALL-Inspection Tasks'!A1" xr:uid="{00000000-0004-0000-0400-0000F5000000}"/>
    <hyperlink ref="A88" location="'ALL-Ceridian Codes'!A1" display="'ALL-Ceridian Codes'!A1" xr:uid="{00000000-0004-0000-0400-0000F6000000}"/>
    <hyperlink ref="A109" location="'ALL-JBT Planner Code'!A1" display="'ALL-JBT Planner Code'!A1" xr:uid="{00000000-0004-0000-0400-0000F7000000}"/>
    <hyperlink ref="A113" location="'ALL-JBT User Prefiler'!A1" display="'ALL-JBT User Prefiler'!A1" xr:uid="{00000000-0004-0000-0400-0000F8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AG14"/>
  <sheetViews>
    <sheetView workbookViewId="0">
      <pane xSplit="7" ySplit="2" topLeftCell="AG3" activePane="bottomRight" state="frozen"/>
      <selection sqref="A1:C1048576"/>
      <selection pane="topRight" sqref="A1:C1048576"/>
      <selection pane="bottomLeft" sqref="A1:C1048576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18.453125" bestFit="1" customWidth="1"/>
    <col min="5" max="5" width="11.6328125" bestFit="1" customWidth="1"/>
    <col min="6" max="6" width="8.6328125" bestFit="1" customWidth="1"/>
    <col min="7" max="7" width="15" bestFit="1" customWidth="1"/>
    <col min="8" max="8" width="16.6328125" bestFit="1" customWidth="1"/>
    <col min="9" max="9" width="15.6328125" bestFit="1" customWidth="1"/>
    <col min="10" max="10" width="16.6328125" bestFit="1" customWidth="1"/>
    <col min="11" max="11" width="15.6328125" bestFit="1" customWidth="1"/>
    <col min="12" max="12" width="16.6328125" bestFit="1" customWidth="1"/>
    <col min="13" max="13" width="15.6328125" bestFit="1" customWidth="1"/>
    <col min="14" max="14" width="16.6328125" bestFit="1" customWidth="1"/>
    <col min="15" max="15" width="15.6328125" bestFit="1" customWidth="1"/>
    <col min="16" max="16" width="16.6328125" bestFit="1" customWidth="1"/>
    <col min="17" max="17" width="15.6328125" bestFit="1" customWidth="1"/>
    <col min="18" max="18" width="16.6328125" bestFit="1" customWidth="1"/>
    <col min="19" max="19" width="15.6328125" bestFit="1" customWidth="1"/>
    <col min="20" max="20" width="16.6328125" bestFit="1" customWidth="1"/>
    <col min="21" max="21" width="15.6328125" bestFit="1" customWidth="1"/>
    <col min="22" max="22" width="16.6328125" bestFit="1" customWidth="1"/>
    <col min="23" max="23" width="15.6328125" bestFit="1" customWidth="1"/>
    <col min="24" max="24" width="16.6328125" bestFit="1" customWidth="1"/>
    <col min="25" max="25" width="15.6328125" bestFit="1" customWidth="1"/>
    <col min="26" max="26" width="17.6328125" bestFit="1" customWidth="1"/>
    <col min="27" max="27" width="16.6328125" bestFit="1" customWidth="1"/>
    <col min="28" max="28" width="17.6328125" bestFit="1" customWidth="1"/>
    <col min="29" max="29" width="16.6328125" bestFit="1" customWidth="1"/>
    <col min="30" max="30" width="17.6328125" bestFit="1" customWidth="1"/>
    <col min="31" max="31" width="16.6328125" bestFit="1" customWidth="1"/>
    <col min="32" max="32" width="17.6328125" bestFit="1" customWidth="1"/>
    <col min="33" max="33" width="16.6328125" bestFit="1" customWidth="1"/>
  </cols>
  <sheetData>
    <row r="1" spans="1:33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33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319</v>
      </c>
      <c r="F2" t="s">
        <v>320</v>
      </c>
      <c r="G2" t="s">
        <v>321</v>
      </c>
      <c r="H2" t="s">
        <v>322</v>
      </c>
      <c r="I2" t="s">
        <v>323</v>
      </c>
      <c r="J2" t="s">
        <v>324</v>
      </c>
      <c r="K2" t="s">
        <v>325</v>
      </c>
      <c r="L2" t="s">
        <v>326</v>
      </c>
      <c r="M2" t="s">
        <v>327</v>
      </c>
      <c r="N2" t="s">
        <v>328</v>
      </c>
      <c r="O2" t="s">
        <v>329</v>
      </c>
      <c r="P2" t="s">
        <v>330</v>
      </c>
      <c r="Q2" t="s">
        <v>331</v>
      </c>
      <c r="R2" t="s">
        <v>332</v>
      </c>
      <c r="S2" t="s">
        <v>333</v>
      </c>
      <c r="T2" t="s">
        <v>334</v>
      </c>
      <c r="U2" t="s">
        <v>335</v>
      </c>
      <c r="V2" t="s">
        <v>336</v>
      </c>
      <c r="W2" t="s">
        <v>337</v>
      </c>
      <c r="X2" t="s">
        <v>338</v>
      </c>
      <c r="Y2" t="s">
        <v>339</v>
      </c>
      <c r="Z2" t="s">
        <v>340</v>
      </c>
      <c r="AA2" t="s">
        <v>341</v>
      </c>
      <c r="AB2" t="s">
        <v>342</v>
      </c>
      <c r="AC2" t="s">
        <v>343</v>
      </c>
      <c r="AD2" t="s">
        <v>344</v>
      </c>
      <c r="AE2" t="s">
        <v>345</v>
      </c>
      <c r="AF2" t="s">
        <v>346</v>
      </c>
      <c r="AG2" t="s">
        <v>347</v>
      </c>
    </row>
    <row r="3" spans="1:33" x14ac:dyDescent="0.35">
      <c r="B3" s="5">
        <v>43144</v>
      </c>
      <c r="D3" t="s">
        <v>9717</v>
      </c>
      <c r="E3">
        <v>2016</v>
      </c>
      <c r="F3">
        <v>1</v>
      </c>
      <c r="G3">
        <v>12</v>
      </c>
      <c r="H3" s="5">
        <v>42370</v>
      </c>
      <c r="I3" s="5">
        <v>42400</v>
      </c>
      <c r="J3" s="5">
        <v>42401</v>
      </c>
      <c r="K3" s="5">
        <v>42429</v>
      </c>
      <c r="L3" s="5">
        <v>42430</v>
      </c>
      <c r="M3" s="5">
        <v>42460</v>
      </c>
      <c r="N3" s="5">
        <v>42461</v>
      </c>
      <c r="O3" s="5">
        <v>42490</v>
      </c>
      <c r="P3" s="5">
        <v>42491</v>
      </c>
      <c r="Q3" s="5">
        <v>42521</v>
      </c>
      <c r="R3" s="5">
        <v>42522</v>
      </c>
      <c r="S3" s="5">
        <v>42551</v>
      </c>
      <c r="T3" s="5">
        <v>42552</v>
      </c>
      <c r="U3" s="5">
        <v>42582</v>
      </c>
      <c r="V3" s="5">
        <v>42583</v>
      </c>
      <c r="W3" s="5">
        <v>42613</v>
      </c>
      <c r="X3" s="5">
        <v>42614</v>
      </c>
      <c r="Y3" s="5">
        <v>42643</v>
      </c>
      <c r="Z3" s="5">
        <v>42644</v>
      </c>
      <c r="AA3" s="5">
        <v>42674</v>
      </c>
      <c r="AB3" s="5">
        <v>42675</v>
      </c>
      <c r="AC3" s="5">
        <v>42704</v>
      </c>
      <c r="AD3" s="5">
        <v>42705</v>
      </c>
      <c r="AE3" s="5">
        <v>42735</v>
      </c>
    </row>
    <row r="4" spans="1:33" x14ac:dyDescent="0.35">
      <c r="B4" s="47">
        <v>43532</v>
      </c>
      <c r="D4" t="s">
        <v>12847</v>
      </c>
      <c r="E4">
        <v>2017</v>
      </c>
      <c r="F4">
        <v>1</v>
      </c>
      <c r="G4">
        <v>12</v>
      </c>
      <c r="H4" s="5">
        <v>42736</v>
      </c>
      <c r="I4" s="5">
        <v>42766</v>
      </c>
      <c r="J4" s="5">
        <v>42767</v>
      </c>
      <c r="K4" s="5">
        <v>42794</v>
      </c>
      <c r="L4" s="5">
        <v>42795</v>
      </c>
      <c r="M4" s="5">
        <v>42825</v>
      </c>
      <c r="N4" s="5">
        <v>42826</v>
      </c>
      <c r="O4" s="5">
        <v>42855</v>
      </c>
      <c r="P4" s="5">
        <v>42856</v>
      </c>
      <c r="Q4" s="5">
        <v>42886</v>
      </c>
      <c r="R4" s="5">
        <v>42887</v>
      </c>
      <c r="S4" s="5">
        <v>42916</v>
      </c>
      <c r="T4" s="5">
        <v>42917</v>
      </c>
      <c r="U4" s="5">
        <v>42944</v>
      </c>
      <c r="V4" s="5">
        <v>42945</v>
      </c>
      <c r="W4" s="5">
        <v>42978</v>
      </c>
      <c r="X4" s="5">
        <v>42979</v>
      </c>
      <c r="Y4" s="5">
        <v>43008</v>
      </c>
      <c r="Z4" s="5">
        <v>43009</v>
      </c>
      <c r="AA4" s="5">
        <v>43039</v>
      </c>
      <c r="AB4" s="5">
        <v>43040</v>
      </c>
      <c r="AC4" s="5">
        <v>43069</v>
      </c>
      <c r="AD4" s="5">
        <v>43070</v>
      </c>
      <c r="AE4" s="5">
        <v>43100</v>
      </c>
    </row>
    <row r="5" spans="1:33" x14ac:dyDescent="0.35">
      <c r="B5" s="47">
        <v>43144</v>
      </c>
      <c r="E5">
        <v>2018</v>
      </c>
      <c r="F5">
        <v>0</v>
      </c>
      <c r="G5">
        <v>1</v>
      </c>
      <c r="H5" s="5">
        <v>43101</v>
      </c>
      <c r="I5" s="5">
        <v>43131</v>
      </c>
      <c r="J5" s="5">
        <v>43132</v>
      </c>
      <c r="K5" s="5">
        <v>43159</v>
      </c>
      <c r="L5" s="5">
        <v>43160</v>
      </c>
      <c r="M5" s="5">
        <v>43190</v>
      </c>
      <c r="N5" s="5">
        <v>43191</v>
      </c>
      <c r="O5" s="5">
        <v>43220</v>
      </c>
      <c r="P5" s="5">
        <v>43221</v>
      </c>
      <c r="Q5" s="5">
        <v>43251</v>
      </c>
      <c r="R5" s="5">
        <v>43252</v>
      </c>
      <c r="S5" s="5">
        <v>43281</v>
      </c>
      <c r="T5" s="5">
        <v>43282</v>
      </c>
      <c r="U5" s="5">
        <v>43312</v>
      </c>
      <c r="V5" s="5">
        <v>43313</v>
      </c>
      <c r="W5" s="5">
        <v>43343</v>
      </c>
      <c r="X5" s="5">
        <v>43344</v>
      </c>
      <c r="Y5" s="5">
        <v>43373</v>
      </c>
      <c r="Z5" s="5">
        <v>43374</v>
      </c>
      <c r="AA5" s="5">
        <v>43404</v>
      </c>
      <c r="AB5" s="5">
        <v>43405</v>
      </c>
      <c r="AC5" s="5">
        <v>43434</v>
      </c>
      <c r="AD5" s="5">
        <v>43435</v>
      </c>
      <c r="AE5" s="5">
        <v>43465</v>
      </c>
    </row>
    <row r="6" spans="1:33" x14ac:dyDescent="0.35">
      <c r="B6" s="47">
        <v>43144</v>
      </c>
      <c r="D6" s="46"/>
      <c r="E6">
        <v>2019</v>
      </c>
      <c r="F6">
        <v>0</v>
      </c>
      <c r="G6">
        <v>1</v>
      </c>
      <c r="H6" s="5">
        <v>43466</v>
      </c>
      <c r="I6" s="5">
        <v>43496</v>
      </c>
      <c r="J6" s="5">
        <v>43497</v>
      </c>
      <c r="K6" s="5">
        <v>43524</v>
      </c>
      <c r="L6" s="5">
        <v>43525</v>
      </c>
      <c r="M6" s="5">
        <v>43555</v>
      </c>
      <c r="N6" s="5">
        <v>43556</v>
      </c>
      <c r="O6" s="5">
        <v>43585</v>
      </c>
      <c r="P6" s="5">
        <v>43586</v>
      </c>
      <c r="Q6" s="5">
        <v>43616</v>
      </c>
      <c r="R6" s="5">
        <v>43617</v>
      </c>
      <c r="S6" s="5">
        <v>43646</v>
      </c>
      <c r="T6" s="5">
        <v>43647</v>
      </c>
      <c r="U6" s="5">
        <v>43677</v>
      </c>
      <c r="V6" s="5">
        <v>43678</v>
      </c>
      <c r="W6" s="5">
        <v>43708</v>
      </c>
      <c r="X6" s="5">
        <v>43709</v>
      </c>
      <c r="Y6" s="5">
        <v>43738</v>
      </c>
      <c r="Z6" s="5">
        <v>43739</v>
      </c>
      <c r="AA6" s="5">
        <v>43769</v>
      </c>
      <c r="AB6" s="5">
        <v>43770</v>
      </c>
      <c r="AC6" s="5">
        <v>43799</v>
      </c>
      <c r="AD6" s="5">
        <v>43800</v>
      </c>
      <c r="AE6" s="5">
        <v>43830</v>
      </c>
    </row>
    <row r="7" spans="1:33" x14ac:dyDescent="0.35">
      <c r="B7" s="47">
        <v>43144</v>
      </c>
      <c r="D7" s="46"/>
      <c r="E7">
        <v>2020</v>
      </c>
      <c r="F7">
        <v>0</v>
      </c>
      <c r="G7">
        <v>1</v>
      </c>
      <c r="H7" s="5">
        <v>43831</v>
      </c>
      <c r="I7" s="5">
        <v>43861</v>
      </c>
      <c r="J7" s="5">
        <v>43862</v>
      </c>
      <c r="K7" s="5">
        <v>43890</v>
      </c>
      <c r="L7" s="5">
        <v>43891</v>
      </c>
      <c r="M7" s="5">
        <v>43921</v>
      </c>
      <c r="N7" s="5">
        <v>43922</v>
      </c>
      <c r="O7" s="5">
        <v>43951</v>
      </c>
      <c r="P7" s="5">
        <v>43952</v>
      </c>
      <c r="Q7" s="5">
        <v>43982</v>
      </c>
      <c r="R7" s="5">
        <v>43983</v>
      </c>
      <c r="S7" s="5">
        <v>44012</v>
      </c>
      <c r="T7" s="5">
        <v>44013</v>
      </c>
      <c r="U7" s="5">
        <v>44043</v>
      </c>
      <c r="V7" s="5">
        <v>44044</v>
      </c>
      <c r="W7" s="5">
        <v>44074</v>
      </c>
      <c r="X7" s="5">
        <v>44075</v>
      </c>
      <c r="Y7" s="5">
        <v>44104</v>
      </c>
      <c r="Z7" s="5">
        <v>44105</v>
      </c>
      <c r="AA7" s="5">
        <v>44135</v>
      </c>
      <c r="AB7" s="5">
        <v>44136</v>
      </c>
      <c r="AC7" s="5">
        <v>44165</v>
      </c>
      <c r="AD7" s="5">
        <v>44166</v>
      </c>
      <c r="AE7" s="5">
        <v>44196</v>
      </c>
    </row>
    <row r="8" spans="1:33" x14ac:dyDescent="0.35">
      <c r="B8" s="47">
        <v>43144</v>
      </c>
      <c r="D8" s="46"/>
      <c r="E8">
        <v>2021</v>
      </c>
      <c r="F8">
        <v>0</v>
      </c>
      <c r="G8">
        <v>1</v>
      </c>
      <c r="H8" s="5">
        <v>44197</v>
      </c>
      <c r="I8" s="5">
        <v>44227</v>
      </c>
      <c r="J8" s="5">
        <v>44228</v>
      </c>
      <c r="K8" s="5">
        <v>44255</v>
      </c>
      <c r="L8" s="5">
        <v>44256</v>
      </c>
      <c r="M8" s="5">
        <v>44286</v>
      </c>
      <c r="N8" s="5">
        <v>44287</v>
      </c>
      <c r="O8" s="5">
        <v>44316</v>
      </c>
      <c r="P8" s="5">
        <v>44317</v>
      </c>
      <c r="Q8" s="5">
        <v>44347</v>
      </c>
      <c r="R8" s="5">
        <v>44348</v>
      </c>
      <c r="S8" s="5">
        <v>44377</v>
      </c>
      <c r="T8" s="5">
        <v>44378</v>
      </c>
      <c r="U8" s="5">
        <v>44408</v>
      </c>
      <c r="V8" s="5">
        <v>44409</v>
      </c>
      <c r="W8" s="5">
        <v>44439</v>
      </c>
      <c r="X8" s="5">
        <v>44440</v>
      </c>
      <c r="Y8" s="5">
        <v>44469</v>
      </c>
      <c r="Z8" s="5">
        <v>44470</v>
      </c>
      <c r="AA8" s="5">
        <v>44500</v>
      </c>
      <c r="AB8" s="5">
        <v>44501</v>
      </c>
      <c r="AC8" s="5">
        <v>44530</v>
      </c>
      <c r="AD8" s="5">
        <v>44531</v>
      </c>
      <c r="AE8" s="5">
        <v>44561</v>
      </c>
    </row>
    <row r="9" spans="1:33" x14ac:dyDescent="0.35">
      <c r="B9" s="47">
        <v>43144</v>
      </c>
      <c r="D9" s="46"/>
      <c r="E9">
        <v>2022</v>
      </c>
      <c r="F9">
        <v>0</v>
      </c>
      <c r="G9">
        <v>1</v>
      </c>
      <c r="H9" s="5">
        <v>44562</v>
      </c>
      <c r="I9" s="5">
        <v>44592</v>
      </c>
      <c r="J9" s="5">
        <v>44593</v>
      </c>
      <c r="K9" s="5">
        <v>44620</v>
      </c>
      <c r="L9" s="5">
        <v>44621</v>
      </c>
      <c r="M9" s="5">
        <v>44651</v>
      </c>
      <c r="N9" s="5">
        <v>44652</v>
      </c>
      <c r="O9" s="5">
        <v>44681</v>
      </c>
      <c r="P9" s="5">
        <v>44682</v>
      </c>
      <c r="Q9" s="5">
        <v>44712</v>
      </c>
      <c r="R9" s="5">
        <v>44713</v>
      </c>
      <c r="S9" s="5">
        <v>44742</v>
      </c>
      <c r="T9" s="5">
        <v>44743</v>
      </c>
      <c r="U9" s="5">
        <v>44773</v>
      </c>
      <c r="V9" s="5">
        <v>44774</v>
      </c>
      <c r="W9" s="5">
        <v>44804</v>
      </c>
      <c r="X9" s="5">
        <v>44805</v>
      </c>
      <c r="Y9" s="5">
        <v>44834</v>
      </c>
      <c r="Z9" s="5">
        <v>44835</v>
      </c>
      <c r="AA9" s="5">
        <v>44865</v>
      </c>
      <c r="AB9" s="5">
        <v>44866</v>
      </c>
      <c r="AC9" s="5">
        <v>44895</v>
      </c>
      <c r="AD9" s="5">
        <v>44896</v>
      </c>
      <c r="AE9" s="5">
        <v>44926</v>
      </c>
    </row>
    <row r="10" spans="1:33" x14ac:dyDescent="0.35">
      <c r="B10" s="47">
        <v>43144</v>
      </c>
      <c r="D10" s="46"/>
      <c r="E10">
        <v>2023</v>
      </c>
      <c r="F10">
        <v>0</v>
      </c>
      <c r="G10">
        <v>1</v>
      </c>
      <c r="H10" s="5">
        <v>44927</v>
      </c>
      <c r="I10" s="5">
        <v>44957</v>
      </c>
      <c r="J10" s="5">
        <v>44958</v>
      </c>
      <c r="K10" s="5">
        <v>44985</v>
      </c>
      <c r="L10" s="5">
        <v>44986</v>
      </c>
      <c r="M10" s="5">
        <v>45016</v>
      </c>
      <c r="N10" s="5">
        <v>45017</v>
      </c>
      <c r="O10" s="5">
        <v>45046</v>
      </c>
      <c r="P10" s="5">
        <v>45047</v>
      </c>
      <c r="Q10" s="5">
        <v>45077</v>
      </c>
      <c r="R10" s="5">
        <v>45078</v>
      </c>
      <c r="S10" s="5">
        <v>45107</v>
      </c>
      <c r="T10" s="5">
        <v>45108</v>
      </c>
      <c r="U10" s="5">
        <v>45138</v>
      </c>
      <c r="V10" s="5">
        <v>45139</v>
      </c>
      <c r="W10" s="5">
        <v>45169</v>
      </c>
      <c r="X10" s="5">
        <v>45170</v>
      </c>
      <c r="Y10" s="5">
        <v>45199</v>
      </c>
      <c r="Z10" s="5">
        <v>45200</v>
      </c>
      <c r="AA10" s="5">
        <v>45230</v>
      </c>
      <c r="AB10" s="5">
        <v>45231</v>
      </c>
      <c r="AC10" s="5">
        <v>45260</v>
      </c>
      <c r="AD10" s="5">
        <v>45261</v>
      </c>
      <c r="AE10" s="5">
        <v>45291</v>
      </c>
    </row>
    <row r="11" spans="1:33" x14ac:dyDescent="0.35">
      <c r="B11" s="47">
        <v>43144</v>
      </c>
      <c r="D11" s="46"/>
      <c r="E11">
        <v>2024</v>
      </c>
      <c r="F11">
        <v>0</v>
      </c>
      <c r="G11">
        <v>1</v>
      </c>
      <c r="H11" s="5">
        <v>45292</v>
      </c>
      <c r="I11" s="5">
        <v>45322</v>
      </c>
      <c r="J11" s="5">
        <v>45323</v>
      </c>
      <c r="K11" s="5">
        <v>45351</v>
      </c>
      <c r="L11" s="5">
        <v>45352</v>
      </c>
      <c r="M11" s="5">
        <v>45382</v>
      </c>
      <c r="N11" s="5">
        <v>45383</v>
      </c>
      <c r="O11" s="5">
        <v>45412</v>
      </c>
      <c r="P11" s="5">
        <v>45413</v>
      </c>
      <c r="Q11" s="5">
        <v>45443</v>
      </c>
      <c r="R11" s="5">
        <v>45444</v>
      </c>
      <c r="S11" s="5">
        <v>45473</v>
      </c>
      <c r="T11" s="5">
        <v>45474</v>
      </c>
      <c r="U11" s="5">
        <v>45504</v>
      </c>
      <c r="V11" s="5">
        <v>45505</v>
      </c>
      <c r="W11" s="5">
        <v>45535</v>
      </c>
      <c r="X11" s="5">
        <v>45536</v>
      </c>
      <c r="Y11" s="5">
        <v>45565</v>
      </c>
      <c r="Z11" s="5">
        <v>45566</v>
      </c>
      <c r="AA11" s="5">
        <v>45596</v>
      </c>
      <c r="AB11" s="5">
        <v>45597</v>
      </c>
      <c r="AC11" s="5">
        <v>45626</v>
      </c>
      <c r="AD11" s="5">
        <v>45627</v>
      </c>
      <c r="AE11" s="5">
        <v>45657</v>
      </c>
    </row>
    <row r="12" spans="1:33" x14ac:dyDescent="0.35">
      <c r="B12" s="47">
        <v>43144</v>
      </c>
      <c r="D12" s="46"/>
      <c r="E12">
        <v>2025</v>
      </c>
      <c r="F12">
        <v>0</v>
      </c>
      <c r="G12">
        <v>1</v>
      </c>
      <c r="H12" s="5">
        <v>45658</v>
      </c>
      <c r="I12" s="5">
        <v>45688</v>
      </c>
      <c r="J12" s="5">
        <v>45689</v>
      </c>
      <c r="K12" s="5">
        <v>45716</v>
      </c>
      <c r="L12" s="5">
        <v>45717</v>
      </c>
      <c r="M12" s="5">
        <v>45747</v>
      </c>
      <c r="N12" s="5">
        <v>45748</v>
      </c>
      <c r="O12" s="5">
        <v>45777</v>
      </c>
      <c r="P12" s="5">
        <v>45778</v>
      </c>
      <c r="Q12" s="5">
        <v>45808</v>
      </c>
      <c r="R12" s="5">
        <v>45809</v>
      </c>
      <c r="S12" s="5">
        <v>45838</v>
      </c>
      <c r="T12" s="5">
        <v>45839</v>
      </c>
      <c r="U12" s="5">
        <v>45869</v>
      </c>
      <c r="V12" s="5">
        <v>45870</v>
      </c>
      <c r="W12" s="5">
        <v>45900</v>
      </c>
      <c r="X12" s="5">
        <v>45901</v>
      </c>
      <c r="Y12" s="5">
        <v>45930</v>
      </c>
      <c r="Z12" s="5">
        <v>45931</v>
      </c>
      <c r="AA12" s="5">
        <v>45961</v>
      </c>
      <c r="AB12" s="5">
        <v>45962</v>
      </c>
      <c r="AC12" s="5">
        <v>45991</v>
      </c>
      <c r="AD12" s="5">
        <v>45992</v>
      </c>
      <c r="AE12" s="5">
        <v>46022</v>
      </c>
    </row>
    <row r="13" spans="1:33" x14ac:dyDescent="0.35">
      <c r="B13" s="47">
        <v>43144</v>
      </c>
      <c r="D13" s="46"/>
      <c r="E13">
        <v>2026</v>
      </c>
      <c r="F13">
        <v>0</v>
      </c>
      <c r="G13">
        <v>1</v>
      </c>
      <c r="H13" s="5">
        <v>46023</v>
      </c>
      <c r="I13" s="5">
        <v>46053</v>
      </c>
      <c r="J13" s="5">
        <v>46054</v>
      </c>
      <c r="K13" s="5">
        <v>46081</v>
      </c>
      <c r="L13" s="5">
        <v>46082</v>
      </c>
      <c r="M13" s="5">
        <v>46112</v>
      </c>
      <c r="N13" s="5">
        <v>46113</v>
      </c>
      <c r="O13" s="5">
        <v>46142</v>
      </c>
      <c r="P13" s="5">
        <v>46143</v>
      </c>
      <c r="Q13" s="5">
        <v>46173</v>
      </c>
      <c r="R13" s="5">
        <v>46174</v>
      </c>
      <c r="S13" s="5">
        <v>46203</v>
      </c>
      <c r="T13" s="5">
        <v>46204</v>
      </c>
      <c r="U13" s="5">
        <v>46234</v>
      </c>
      <c r="V13" s="5">
        <v>46235</v>
      </c>
      <c r="W13" s="5">
        <v>46265</v>
      </c>
      <c r="X13" s="5">
        <v>46266</v>
      </c>
      <c r="Y13" s="5">
        <v>46295</v>
      </c>
      <c r="Z13" s="5">
        <v>46296</v>
      </c>
      <c r="AA13" s="5">
        <v>46326</v>
      </c>
      <c r="AB13" s="5">
        <v>46327</v>
      </c>
      <c r="AC13" s="5">
        <v>46356</v>
      </c>
      <c r="AD13" s="5">
        <v>46357</v>
      </c>
      <c r="AE13" s="5">
        <v>46387</v>
      </c>
    </row>
    <row r="14" spans="1:33" x14ac:dyDescent="0.35">
      <c r="B14" s="47">
        <v>43144</v>
      </c>
      <c r="D14" s="46"/>
      <c r="E14">
        <v>2027</v>
      </c>
      <c r="F14">
        <v>0</v>
      </c>
      <c r="G14">
        <v>1</v>
      </c>
      <c r="H14" s="5">
        <v>46388</v>
      </c>
      <c r="I14" s="5">
        <v>46418</v>
      </c>
      <c r="J14" s="5">
        <v>46419</v>
      </c>
      <c r="K14" s="5">
        <v>46446</v>
      </c>
      <c r="L14" s="5">
        <v>46447</v>
      </c>
      <c r="M14" s="5">
        <v>46477</v>
      </c>
      <c r="N14" s="5">
        <v>46478</v>
      </c>
      <c r="O14" s="5">
        <v>46507</v>
      </c>
      <c r="P14" s="5">
        <v>46508</v>
      </c>
      <c r="Q14" s="5">
        <v>46538</v>
      </c>
      <c r="R14" s="5">
        <v>46539</v>
      </c>
      <c r="S14" s="5">
        <v>46568</v>
      </c>
      <c r="T14" s="5">
        <v>46569</v>
      </c>
      <c r="U14" s="5">
        <v>46599</v>
      </c>
      <c r="V14" s="5">
        <v>46600</v>
      </c>
      <c r="W14" s="5">
        <v>46630</v>
      </c>
      <c r="X14" s="5">
        <v>46631</v>
      </c>
      <c r="Y14" s="5">
        <v>46660</v>
      </c>
      <c r="Z14" s="5">
        <v>46661</v>
      </c>
      <c r="AA14" s="5">
        <v>46691</v>
      </c>
      <c r="AB14" s="5">
        <v>46692</v>
      </c>
      <c r="AC14" s="5">
        <v>46721</v>
      </c>
      <c r="AD14" s="5">
        <v>46722</v>
      </c>
      <c r="AE14" s="5">
        <v>46752</v>
      </c>
    </row>
  </sheetData>
  <autoFilter ref="A2:AG2" xr:uid="{00000000-0009-0000-0000-000005000000}"/>
  <dataValidations count="1">
    <dataValidation type="list" allowBlank="1" showInputMessage="1" showErrorMessage="1" sqref="D1" xr:uid="{00000000-0002-0000-0500-000000000000}">
      <formula1>Sites</formula1>
    </dataValidation>
  </dataValidations>
  <hyperlinks>
    <hyperlink ref="B1" location="Index!A1" display="Go To Index" xr:uid="{00000000-0004-0000-0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Y1006"/>
  <sheetViews>
    <sheetView workbookViewId="0">
      <pane xSplit="6" ySplit="2" topLeftCell="G838" activePane="bottomRight" state="frozen"/>
      <selection activeCell="B1" sqref="B1"/>
      <selection pane="topRight" activeCell="B1" sqref="B1"/>
      <selection pane="bottomLeft" activeCell="B1" sqref="B1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20.54296875" bestFit="1" customWidth="1"/>
    <col min="5" max="5" width="9.90625" bestFit="1" customWidth="1"/>
    <col min="6" max="6" width="37.54296875" bestFit="1" customWidth="1"/>
    <col min="7" max="7" width="14.36328125" bestFit="1" customWidth="1"/>
    <col min="8" max="8" width="33.6328125" bestFit="1" customWidth="1"/>
    <col min="9" max="9" width="14.6328125" bestFit="1" customWidth="1"/>
    <col min="10" max="10" width="14.90625" bestFit="1" customWidth="1"/>
    <col min="11" max="11" width="16.54296875" bestFit="1" customWidth="1"/>
    <col min="12" max="15" width="18.6328125" bestFit="1" customWidth="1"/>
    <col min="16" max="16" width="19.6328125" bestFit="1" customWidth="1"/>
    <col min="17" max="17" width="16.36328125" bestFit="1" customWidth="1"/>
    <col min="18" max="18" width="25.36328125" bestFit="1" customWidth="1"/>
    <col min="19" max="19" width="27.36328125" bestFit="1" customWidth="1"/>
    <col min="20" max="20" width="17.6328125" bestFit="1" customWidth="1"/>
    <col min="21" max="21" width="12.453125" bestFit="1" customWidth="1"/>
    <col min="22" max="22" width="24.08984375" bestFit="1" customWidth="1"/>
    <col min="23" max="23" width="11.6328125" bestFit="1" customWidth="1"/>
    <col min="24" max="24" width="25.6328125" bestFit="1" customWidth="1"/>
    <col min="25" max="25" width="14.6328125" bestFit="1" customWidth="1"/>
  </cols>
  <sheetData>
    <row r="1" spans="1:25" x14ac:dyDescent="0.35">
      <c r="A1" s="5" t="s">
        <v>348</v>
      </c>
      <c r="B1" s="26" t="s">
        <v>50</v>
      </c>
      <c r="C1" s="5" t="s">
        <v>350</v>
      </c>
      <c r="D1" s="6" t="s">
        <v>351</v>
      </c>
      <c r="F1" s="29" t="s">
        <v>385</v>
      </c>
    </row>
    <row r="2" spans="1:25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386</v>
      </c>
      <c r="F2" s="46" t="s">
        <v>387</v>
      </c>
      <c r="G2" s="46" t="s">
        <v>388</v>
      </c>
      <c r="H2" s="46" t="s">
        <v>389</v>
      </c>
      <c r="I2" s="46" t="s">
        <v>390</v>
      </c>
      <c r="J2" s="46" t="s">
        <v>391</v>
      </c>
      <c r="K2" s="46" t="s">
        <v>392</v>
      </c>
      <c r="L2" s="46" t="s">
        <v>393</v>
      </c>
      <c r="M2" s="46" t="s">
        <v>394</v>
      </c>
      <c r="N2" s="46" t="s">
        <v>395</v>
      </c>
      <c r="O2" s="46" t="s">
        <v>396</v>
      </c>
      <c r="P2" s="46" t="s">
        <v>397</v>
      </c>
      <c r="Q2" s="46" t="s">
        <v>398</v>
      </c>
      <c r="R2" s="46" t="s">
        <v>399</v>
      </c>
      <c r="S2" s="46" t="s">
        <v>400</v>
      </c>
      <c r="T2" s="46" t="s">
        <v>401</v>
      </c>
      <c r="U2" s="46" t="s">
        <v>387</v>
      </c>
      <c r="V2" s="46" t="s">
        <v>10886</v>
      </c>
      <c r="W2" s="46" t="s">
        <v>10887</v>
      </c>
      <c r="X2" s="46" t="s">
        <v>404</v>
      </c>
      <c r="Y2" s="46" t="s">
        <v>405</v>
      </c>
    </row>
    <row r="3" spans="1:25" x14ac:dyDescent="0.35">
      <c r="E3" s="34">
        <v>110000</v>
      </c>
      <c r="F3" s="34" t="s">
        <v>406</v>
      </c>
      <c r="G3" s="34" t="s">
        <v>407</v>
      </c>
      <c r="H3" s="34" t="s">
        <v>408</v>
      </c>
      <c r="I3" s="36"/>
      <c r="J3" s="34"/>
      <c r="K3" s="34">
        <v>0</v>
      </c>
      <c r="L3" s="98" t="s">
        <v>409</v>
      </c>
      <c r="M3" s="98" t="s">
        <v>409</v>
      </c>
      <c r="N3" s="98" t="s">
        <v>409</v>
      </c>
      <c r="O3" s="99" t="s">
        <v>410</v>
      </c>
      <c r="P3" s="34" t="s">
        <v>411</v>
      </c>
      <c r="Q3" s="34">
        <f t="shared" ref="Q3:Q89" si="0">E3</f>
        <v>110000</v>
      </c>
      <c r="R3" s="34"/>
      <c r="S3" s="34" t="s">
        <v>412</v>
      </c>
      <c r="T3" s="34"/>
      <c r="U3" s="34"/>
      <c r="V3" s="34"/>
      <c r="W3" s="34"/>
      <c r="X3" s="34"/>
      <c r="Y3" s="34">
        <v>0</v>
      </c>
    </row>
    <row r="4" spans="1:25" x14ac:dyDescent="0.35">
      <c r="E4" s="34">
        <v>110100</v>
      </c>
      <c r="F4" s="34" t="s">
        <v>413</v>
      </c>
      <c r="G4" s="34" t="s">
        <v>407</v>
      </c>
      <c r="H4" s="34" t="s">
        <v>408</v>
      </c>
      <c r="I4" s="36"/>
      <c r="J4" s="34"/>
      <c r="K4" s="34">
        <v>0</v>
      </c>
      <c r="L4" s="98" t="s">
        <v>409</v>
      </c>
      <c r="M4" s="98" t="s">
        <v>409</v>
      </c>
      <c r="N4" s="98" t="s">
        <v>409</v>
      </c>
      <c r="O4" s="99" t="s">
        <v>410</v>
      </c>
      <c r="P4" s="34" t="s">
        <v>411</v>
      </c>
      <c r="Q4" s="34">
        <f t="shared" si="0"/>
        <v>110100</v>
      </c>
      <c r="R4" s="34"/>
      <c r="S4" s="34" t="s">
        <v>412</v>
      </c>
      <c r="T4" s="34"/>
      <c r="U4" s="34"/>
      <c r="V4" s="34"/>
      <c r="W4" s="34"/>
      <c r="X4" s="34"/>
      <c r="Y4" s="34">
        <v>0</v>
      </c>
    </row>
    <row r="5" spans="1:25" x14ac:dyDescent="0.35">
      <c r="E5" s="34">
        <v>110300</v>
      </c>
      <c r="F5" s="34" t="s">
        <v>414</v>
      </c>
      <c r="G5" s="34" t="s">
        <v>407</v>
      </c>
      <c r="H5" s="34" t="s">
        <v>408</v>
      </c>
      <c r="I5" s="36"/>
      <c r="J5" s="34"/>
      <c r="K5" s="34">
        <v>0</v>
      </c>
      <c r="L5" s="98" t="s">
        <v>409</v>
      </c>
      <c r="M5" s="98" t="s">
        <v>409</v>
      </c>
      <c r="N5" s="98" t="s">
        <v>409</v>
      </c>
      <c r="O5" s="99" t="s">
        <v>410</v>
      </c>
      <c r="P5" s="34" t="s">
        <v>411</v>
      </c>
      <c r="Q5" s="34">
        <f t="shared" si="0"/>
        <v>110300</v>
      </c>
      <c r="R5" s="34"/>
      <c r="S5" s="34" t="s">
        <v>412</v>
      </c>
      <c r="T5" s="34"/>
      <c r="U5" s="34"/>
      <c r="V5" s="34"/>
      <c r="W5" s="34"/>
      <c r="X5" s="34"/>
      <c r="Y5" s="34">
        <v>0</v>
      </c>
    </row>
    <row r="6" spans="1:25" x14ac:dyDescent="0.35">
      <c r="E6" s="97">
        <v>110301</v>
      </c>
      <c r="F6" s="97" t="s">
        <v>10542</v>
      </c>
      <c r="G6" s="97" t="s">
        <v>407</v>
      </c>
      <c r="H6" s="97" t="s">
        <v>408</v>
      </c>
      <c r="I6" s="100"/>
      <c r="J6" s="97"/>
      <c r="K6" s="97">
        <v>0</v>
      </c>
      <c r="L6" s="101" t="s">
        <v>409</v>
      </c>
      <c r="M6" s="101" t="s">
        <v>409</v>
      </c>
      <c r="N6" s="101" t="s">
        <v>409</v>
      </c>
      <c r="O6" s="102" t="s">
        <v>410</v>
      </c>
      <c r="P6" s="97" t="s">
        <v>411</v>
      </c>
      <c r="Q6" s="97">
        <f t="shared" si="0"/>
        <v>110301</v>
      </c>
      <c r="R6" s="97"/>
      <c r="S6" s="97" t="s">
        <v>412</v>
      </c>
      <c r="T6" s="97"/>
      <c r="U6" s="97"/>
      <c r="V6" s="97"/>
      <c r="W6" s="97"/>
      <c r="X6" s="97"/>
      <c r="Y6" s="97">
        <v>0</v>
      </c>
    </row>
    <row r="7" spans="1:25" x14ac:dyDescent="0.35">
      <c r="E7" s="97">
        <v>110302</v>
      </c>
      <c r="F7" s="97" t="s">
        <v>10543</v>
      </c>
      <c r="G7" s="97" t="s">
        <v>407</v>
      </c>
      <c r="H7" s="97" t="s">
        <v>408</v>
      </c>
      <c r="I7" s="100"/>
      <c r="J7" s="97"/>
      <c r="K7" s="97">
        <v>0</v>
      </c>
      <c r="L7" s="101" t="s">
        <v>409</v>
      </c>
      <c r="M7" s="101" t="s">
        <v>409</v>
      </c>
      <c r="N7" s="101" t="s">
        <v>409</v>
      </c>
      <c r="O7" s="102" t="s">
        <v>410</v>
      </c>
      <c r="P7" s="97" t="s">
        <v>411</v>
      </c>
      <c r="Q7" s="97">
        <f t="shared" si="0"/>
        <v>110302</v>
      </c>
      <c r="R7" s="97"/>
      <c r="S7" s="97" t="s">
        <v>412</v>
      </c>
      <c r="T7" s="97"/>
      <c r="U7" s="97"/>
      <c r="V7" s="97"/>
      <c r="W7" s="97"/>
      <c r="X7" s="97"/>
      <c r="Y7" s="97">
        <v>0</v>
      </c>
    </row>
    <row r="8" spans="1:25" x14ac:dyDescent="0.35">
      <c r="E8" s="103">
        <v>110303</v>
      </c>
      <c r="F8" s="103" t="s">
        <v>10544</v>
      </c>
      <c r="G8" s="103" t="s">
        <v>407</v>
      </c>
      <c r="H8" s="103" t="s">
        <v>408</v>
      </c>
      <c r="I8" s="104"/>
      <c r="J8" s="103"/>
      <c r="K8" s="103">
        <v>0</v>
      </c>
      <c r="L8" s="103" t="s">
        <v>409</v>
      </c>
      <c r="M8" s="103" t="s">
        <v>409</v>
      </c>
      <c r="N8" s="103" t="s">
        <v>409</v>
      </c>
      <c r="O8" s="103" t="s">
        <v>410</v>
      </c>
      <c r="P8" s="103" t="s">
        <v>411</v>
      </c>
      <c r="Q8" s="103">
        <f t="shared" si="0"/>
        <v>110303</v>
      </c>
      <c r="R8" s="103"/>
      <c r="S8" s="103" t="s">
        <v>412</v>
      </c>
      <c r="T8" s="103"/>
      <c r="U8" s="103"/>
      <c r="V8" s="97"/>
      <c r="W8" s="97"/>
      <c r="X8" s="97"/>
      <c r="Y8" s="97">
        <v>0</v>
      </c>
    </row>
    <row r="9" spans="1:25" x14ac:dyDescent="0.35">
      <c r="E9" s="103">
        <v>110304</v>
      </c>
      <c r="F9" s="103" t="s">
        <v>10545</v>
      </c>
      <c r="G9" s="103" t="s">
        <v>407</v>
      </c>
      <c r="H9" s="103" t="s">
        <v>408</v>
      </c>
      <c r="I9" s="104"/>
      <c r="J9" s="103"/>
      <c r="K9" s="103">
        <v>0</v>
      </c>
      <c r="L9" s="103" t="s">
        <v>409</v>
      </c>
      <c r="M9" s="103" t="s">
        <v>409</v>
      </c>
      <c r="N9" s="103" t="s">
        <v>409</v>
      </c>
      <c r="O9" s="103" t="s">
        <v>410</v>
      </c>
      <c r="P9" s="103" t="s">
        <v>411</v>
      </c>
      <c r="Q9" s="103">
        <f t="shared" si="0"/>
        <v>110304</v>
      </c>
      <c r="R9" s="103"/>
      <c r="S9" s="103" t="s">
        <v>412</v>
      </c>
      <c r="T9" s="103"/>
      <c r="U9" s="103"/>
      <c r="V9" s="97"/>
      <c r="W9" s="97"/>
      <c r="X9" s="97"/>
      <c r="Y9" s="97">
        <v>0</v>
      </c>
    </row>
    <row r="10" spans="1:25" x14ac:dyDescent="0.35">
      <c r="E10" s="103">
        <v>110305</v>
      </c>
      <c r="F10" s="103" t="s">
        <v>10546</v>
      </c>
      <c r="G10" s="103" t="s">
        <v>407</v>
      </c>
      <c r="H10" s="103" t="s">
        <v>408</v>
      </c>
      <c r="I10" s="104"/>
      <c r="J10" s="103"/>
      <c r="K10" s="103">
        <v>0</v>
      </c>
      <c r="L10" s="103" t="s">
        <v>409</v>
      </c>
      <c r="M10" s="103" t="s">
        <v>409</v>
      </c>
      <c r="N10" s="103" t="s">
        <v>409</v>
      </c>
      <c r="O10" s="103" t="s">
        <v>410</v>
      </c>
      <c r="P10" s="103" t="s">
        <v>411</v>
      </c>
      <c r="Q10" s="103">
        <f t="shared" si="0"/>
        <v>110305</v>
      </c>
      <c r="R10" s="103"/>
      <c r="S10" s="103" t="s">
        <v>412</v>
      </c>
      <c r="T10" s="103"/>
      <c r="U10" s="103"/>
      <c r="V10" s="97"/>
      <c r="W10" s="97"/>
      <c r="X10" s="97"/>
      <c r="Y10" s="97">
        <v>0</v>
      </c>
    </row>
    <row r="11" spans="1:25" x14ac:dyDescent="0.35">
      <c r="E11" s="103">
        <v>110306</v>
      </c>
      <c r="F11" s="103" t="s">
        <v>10547</v>
      </c>
      <c r="G11" s="103" t="s">
        <v>407</v>
      </c>
      <c r="H11" s="103" t="s">
        <v>408</v>
      </c>
      <c r="I11" s="104"/>
      <c r="J11" s="103"/>
      <c r="K11" s="103">
        <v>0</v>
      </c>
      <c r="L11" s="103" t="s">
        <v>409</v>
      </c>
      <c r="M11" s="103" t="s">
        <v>409</v>
      </c>
      <c r="N11" s="103" t="s">
        <v>409</v>
      </c>
      <c r="O11" s="103" t="s">
        <v>410</v>
      </c>
      <c r="P11" s="103" t="s">
        <v>411</v>
      </c>
      <c r="Q11" s="103">
        <f t="shared" si="0"/>
        <v>110306</v>
      </c>
      <c r="R11" s="103"/>
      <c r="S11" s="103" t="s">
        <v>412</v>
      </c>
      <c r="T11" s="103"/>
      <c r="U11" s="103"/>
      <c r="V11" s="97"/>
      <c r="W11" s="97"/>
      <c r="X11" s="97"/>
      <c r="Y11" s="97">
        <v>0</v>
      </c>
    </row>
    <row r="12" spans="1:25" x14ac:dyDescent="0.35">
      <c r="E12" s="105">
        <v>110307</v>
      </c>
      <c r="F12" s="105" t="s">
        <v>10548</v>
      </c>
      <c r="G12" s="105" t="s">
        <v>407</v>
      </c>
      <c r="H12" s="105" t="s">
        <v>408</v>
      </c>
      <c r="I12" s="106"/>
      <c r="J12" s="105"/>
      <c r="K12" s="105">
        <v>0</v>
      </c>
      <c r="L12" s="105" t="s">
        <v>409</v>
      </c>
      <c r="M12" s="105" t="s">
        <v>409</v>
      </c>
      <c r="N12" s="105" t="s">
        <v>409</v>
      </c>
      <c r="O12" s="105" t="s">
        <v>410</v>
      </c>
      <c r="P12" s="105" t="s">
        <v>411</v>
      </c>
      <c r="Q12" s="105">
        <f t="shared" si="0"/>
        <v>110307</v>
      </c>
      <c r="R12" s="105"/>
      <c r="S12" s="105" t="s">
        <v>412</v>
      </c>
      <c r="T12" s="105"/>
      <c r="U12" s="105"/>
      <c r="V12" s="6"/>
      <c r="W12" s="6"/>
      <c r="X12" s="6"/>
      <c r="Y12" s="6">
        <v>0</v>
      </c>
    </row>
    <row r="13" spans="1:25" x14ac:dyDescent="0.35">
      <c r="E13" s="105">
        <v>110308</v>
      </c>
      <c r="F13" s="105" t="s">
        <v>10549</v>
      </c>
      <c r="G13" s="105" t="s">
        <v>407</v>
      </c>
      <c r="H13" s="105" t="s">
        <v>408</v>
      </c>
      <c r="I13" s="106"/>
      <c r="J13" s="105"/>
      <c r="K13" s="105">
        <v>0</v>
      </c>
      <c r="L13" s="105" t="s">
        <v>409</v>
      </c>
      <c r="M13" s="105" t="s">
        <v>409</v>
      </c>
      <c r="N13" s="105" t="s">
        <v>409</v>
      </c>
      <c r="O13" s="105" t="s">
        <v>410</v>
      </c>
      <c r="P13" s="105" t="s">
        <v>411</v>
      </c>
      <c r="Q13" s="105">
        <f t="shared" si="0"/>
        <v>110308</v>
      </c>
      <c r="R13" s="105"/>
      <c r="S13" s="105" t="s">
        <v>412</v>
      </c>
      <c r="T13" s="105"/>
      <c r="U13" s="105"/>
      <c r="V13" s="6"/>
      <c r="W13" s="6"/>
      <c r="X13" s="6"/>
      <c r="Y13" s="6">
        <v>0</v>
      </c>
    </row>
    <row r="14" spans="1:25" x14ac:dyDescent="0.35">
      <c r="E14" s="34">
        <v>110400</v>
      </c>
      <c r="F14" s="34" t="s">
        <v>416</v>
      </c>
      <c r="G14" s="34" t="s">
        <v>407</v>
      </c>
      <c r="H14" s="34" t="s">
        <v>408</v>
      </c>
      <c r="I14" s="36"/>
      <c r="J14" s="34"/>
      <c r="K14" s="34">
        <v>0</v>
      </c>
      <c r="L14" s="98" t="s">
        <v>409</v>
      </c>
      <c r="M14" s="98" t="s">
        <v>409</v>
      </c>
      <c r="N14" s="98" t="s">
        <v>409</v>
      </c>
      <c r="O14" s="99" t="s">
        <v>410</v>
      </c>
      <c r="P14" s="34" t="s">
        <v>411</v>
      </c>
      <c r="Q14" s="34">
        <f t="shared" si="0"/>
        <v>110400</v>
      </c>
      <c r="R14" s="34"/>
      <c r="S14" s="34" t="s">
        <v>412</v>
      </c>
      <c r="T14" s="34"/>
      <c r="U14" s="34"/>
      <c r="V14" s="34"/>
      <c r="W14" s="34"/>
      <c r="X14" s="34"/>
      <c r="Y14" s="34">
        <v>0</v>
      </c>
    </row>
    <row r="15" spans="1:25" x14ac:dyDescent="0.35">
      <c r="E15" s="34">
        <v>110500</v>
      </c>
      <c r="F15" s="34" t="s">
        <v>417</v>
      </c>
      <c r="G15" s="34" t="s">
        <v>407</v>
      </c>
      <c r="H15" s="34" t="s">
        <v>408</v>
      </c>
      <c r="I15" s="36"/>
      <c r="J15" s="34"/>
      <c r="K15" s="34">
        <v>0</v>
      </c>
      <c r="L15" s="98" t="s">
        <v>409</v>
      </c>
      <c r="M15" s="98" t="s">
        <v>409</v>
      </c>
      <c r="N15" s="98" t="s">
        <v>409</v>
      </c>
      <c r="O15" s="99" t="s">
        <v>410</v>
      </c>
      <c r="P15" s="34" t="s">
        <v>411</v>
      </c>
      <c r="Q15" s="34">
        <f t="shared" si="0"/>
        <v>110500</v>
      </c>
      <c r="R15" s="34"/>
      <c r="S15" s="34" t="s">
        <v>412</v>
      </c>
      <c r="T15" s="34"/>
      <c r="U15" s="34"/>
      <c r="V15" s="34"/>
      <c r="W15" s="34"/>
      <c r="X15" s="34"/>
      <c r="Y15" s="34">
        <v>0</v>
      </c>
    </row>
    <row r="16" spans="1:25" x14ac:dyDescent="0.35">
      <c r="E16" s="34">
        <v>110600</v>
      </c>
      <c r="F16" s="34" t="s">
        <v>418</v>
      </c>
      <c r="G16" s="34" t="s">
        <v>407</v>
      </c>
      <c r="H16" s="34" t="s">
        <v>408</v>
      </c>
      <c r="I16" s="36"/>
      <c r="J16" s="34"/>
      <c r="K16" s="34">
        <v>0</v>
      </c>
      <c r="L16" s="98" t="s">
        <v>409</v>
      </c>
      <c r="M16" s="98" t="s">
        <v>409</v>
      </c>
      <c r="N16" s="98" t="s">
        <v>409</v>
      </c>
      <c r="O16" s="99" t="s">
        <v>410</v>
      </c>
      <c r="P16" s="34" t="s">
        <v>411</v>
      </c>
      <c r="Q16" s="34">
        <f t="shared" si="0"/>
        <v>110600</v>
      </c>
      <c r="R16" s="34"/>
      <c r="S16" s="34" t="s">
        <v>412</v>
      </c>
      <c r="T16" s="34"/>
      <c r="U16" s="34"/>
      <c r="V16" s="34"/>
      <c r="W16" s="34"/>
      <c r="X16" s="34"/>
      <c r="Y16" s="34">
        <v>0</v>
      </c>
    </row>
    <row r="17" spans="1:25" x14ac:dyDescent="0.35">
      <c r="E17" s="34">
        <v>111000</v>
      </c>
      <c r="F17" s="34" t="s">
        <v>419</v>
      </c>
      <c r="G17" s="34" t="s">
        <v>407</v>
      </c>
      <c r="H17" s="34" t="s">
        <v>408</v>
      </c>
      <c r="I17" s="36"/>
      <c r="J17" s="34"/>
      <c r="K17" s="34">
        <v>0</v>
      </c>
      <c r="L17" s="98" t="s">
        <v>409</v>
      </c>
      <c r="M17" s="98" t="s">
        <v>409</v>
      </c>
      <c r="N17" s="98" t="s">
        <v>409</v>
      </c>
      <c r="O17" s="99" t="s">
        <v>410</v>
      </c>
      <c r="P17" s="34" t="s">
        <v>411</v>
      </c>
      <c r="Q17" s="34">
        <f t="shared" si="0"/>
        <v>111000</v>
      </c>
      <c r="R17" s="34"/>
      <c r="S17" s="34" t="s">
        <v>412</v>
      </c>
      <c r="T17" s="34"/>
      <c r="U17" s="34"/>
      <c r="V17" s="34"/>
      <c r="W17" s="34"/>
      <c r="X17" s="34"/>
      <c r="Y17" s="34">
        <v>0</v>
      </c>
    </row>
    <row r="18" spans="1:25" x14ac:dyDescent="0.35">
      <c r="E18" s="34">
        <v>112000</v>
      </c>
      <c r="F18" s="34" t="s">
        <v>420</v>
      </c>
      <c r="G18" s="34" t="s">
        <v>407</v>
      </c>
      <c r="H18" s="34" t="s">
        <v>408</v>
      </c>
      <c r="I18" s="36"/>
      <c r="J18" s="34"/>
      <c r="K18" s="34">
        <v>0</v>
      </c>
      <c r="L18" s="98" t="s">
        <v>409</v>
      </c>
      <c r="M18" s="98" t="s">
        <v>409</v>
      </c>
      <c r="N18" s="98" t="s">
        <v>409</v>
      </c>
      <c r="O18" s="99" t="s">
        <v>410</v>
      </c>
      <c r="P18" s="34" t="s">
        <v>411</v>
      </c>
      <c r="Q18" s="34">
        <f t="shared" si="0"/>
        <v>112000</v>
      </c>
      <c r="R18" s="34"/>
      <c r="S18" s="34" t="s">
        <v>412</v>
      </c>
      <c r="T18" s="34"/>
      <c r="U18" s="34"/>
      <c r="V18" s="34"/>
      <c r="W18" s="34"/>
      <c r="X18" s="34"/>
      <c r="Y18" s="34">
        <v>0</v>
      </c>
    </row>
    <row r="19" spans="1:25" x14ac:dyDescent="0.35">
      <c r="E19" s="6">
        <v>112001</v>
      </c>
      <c r="F19" s="6" t="s">
        <v>10888</v>
      </c>
      <c r="G19" s="6" t="s">
        <v>407</v>
      </c>
      <c r="H19" s="6" t="s">
        <v>408</v>
      </c>
      <c r="I19" s="107"/>
      <c r="J19" s="6"/>
      <c r="K19" s="6">
        <v>0</v>
      </c>
      <c r="L19" s="108" t="s">
        <v>409</v>
      </c>
      <c r="M19" s="108" t="s">
        <v>409</v>
      </c>
      <c r="N19" s="108" t="s">
        <v>409</v>
      </c>
      <c r="O19" s="109" t="s">
        <v>410</v>
      </c>
      <c r="P19" s="6" t="s">
        <v>411</v>
      </c>
      <c r="Q19" s="6">
        <f t="shared" si="0"/>
        <v>112001</v>
      </c>
      <c r="R19" s="6"/>
      <c r="S19" s="6" t="s">
        <v>412</v>
      </c>
      <c r="T19" s="6"/>
      <c r="U19" s="6"/>
      <c r="V19" s="6"/>
      <c r="W19" s="6"/>
      <c r="X19" s="6"/>
      <c r="Y19" s="6">
        <v>0</v>
      </c>
    </row>
    <row r="20" spans="1:25" x14ac:dyDescent="0.35">
      <c r="E20" s="6">
        <v>112002</v>
      </c>
      <c r="F20" s="6" t="s">
        <v>10889</v>
      </c>
      <c r="G20" s="6" t="s">
        <v>407</v>
      </c>
      <c r="H20" s="6" t="s">
        <v>408</v>
      </c>
      <c r="I20" s="107"/>
      <c r="J20" s="6"/>
      <c r="K20" s="6">
        <v>0</v>
      </c>
      <c r="L20" s="108" t="s">
        <v>409</v>
      </c>
      <c r="M20" s="108" t="s">
        <v>409</v>
      </c>
      <c r="N20" s="108" t="s">
        <v>409</v>
      </c>
      <c r="O20" s="109" t="s">
        <v>410</v>
      </c>
      <c r="P20" s="6" t="s">
        <v>411</v>
      </c>
      <c r="Q20" s="6">
        <f t="shared" si="0"/>
        <v>112002</v>
      </c>
      <c r="R20" s="6"/>
      <c r="S20" s="6" t="s">
        <v>412</v>
      </c>
      <c r="T20" s="6"/>
      <c r="U20" s="6"/>
      <c r="V20" s="6"/>
      <c r="W20" s="6"/>
      <c r="X20" s="6"/>
      <c r="Y20" s="6">
        <v>0</v>
      </c>
    </row>
    <row r="21" spans="1:25" x14ac:dyDescent="0.35">
      <c r="E21" s="6">
        <v>112003</v>
      </c>
      <c r="F21" s="6" t="s">
        <v>10890</v>
      </c>
      <c r="G21" s="6" t="s">
        <v>407</v>
      </c>
      <c r="H21" s="6" t="s">
        <v>408</v>
      </c>
      <c r="I21" s="107"/>
      <c r="J21" s="6"/>
      <c r="K21" s="6">
        <v>0</v>
      </c>
      <c r="L21" s="108" t="s">
        <v>409</v>
      </c>
      <c r="M21" s="108" t="s">
        <v>409</v>
      </c>
      <c r="N21" s="108" t="s">
        <v>409</v>
      </c>
      <c r="O21" s="109" t="s">
        <v>410</v>
      </c>
      <c r="P21" s="6" t="s">
        <v>411</v>
      </c>
      <c r="Q21" s="6">
        <f t="shared" si="0"/>
        <v>112003</v>
      </c>
      <c r="R21" s="6"/>
      <c r="S21" s="6" t="s">
        <v>412</v>
      </c>
      <c r="T21" s="6"/>
      <c r="U21" s="6"/>
      <c r="V21" s="6"/>
      <c r="W21" s="6"/>
      <c r="X21" s="6"/>
      <c r="Y21" s="6">
        <v>0</v>
      </c>
    </row>
    <row r="22" spans="1:25" x14ac:dyDescent="0.35">
      <c r="E22" s="6">
        <v>112004</v>
      </c>
      <c r="F22" s="6" t="s">
        <v>10891</v>
      </c>
      <c r="G22" s="6" t="s">
        <v>407</v>
      </c>
      <c r="H22" s="6" t="s">
        <v>408</v>
      </c>
      <c r="I22" s="107"/>
      <c r="J22" s="6"/>
      <c r="K22" s="6">
        <v>0</v>
      </c>
      <c r="L22" s="108" t="s">
        <v>409</v>
      </c>
      <c r="M22" s="108" t="s">
        <v>409</v>
      </c>
      <c r="N22" s="108" t="s">
        <v>409</v>
      </c>
      <c r="O22" s="109" t="s">
        <v>410</v>
      </c>
      <c r="P22" s="6" t="s">
        <v>411</v>
      </c>
      <c r="Q22" s="6">
        <f t="shared" si="0"/>
        <v>112004</v>
      </c>
      <c r="R22" s="6"/>
      <c r="S22" s="6" t="s">
        <v>412</v>
      </c>
      <c r="T22" s="6"/>
      <c r="U22" s="6"/>
      <c r="V22" s="6"/>
      <c r="W22" s="6"/>
      <c r="X22" s="6"/>
      <c r="Y22" s="6">
        <v>0</v>
      </c>
    </row>
    <row r="23" spans="1:25" x14ac:dyDescent="0.35">
      <c r="A23" s="47"/>
      <c r="B23" s="47"/>
      <c r="C23" s="47"/>
      <c r="D23" s="46"/>
      <c r="E23" s="6">
        <v>112005</v>
      </c>
      <c r="F23" s="6" t="s">
        <v>10892</v>
      </c>
      <c r="G23" s="6" t="s">
        <v>407</v>
      </c>
      <c r="H23" s="6" t="s">
        <v>408</v>
      </c>
      <c r="I23" s="107"/>
      <c r="J23" s="6"/>
      <c r="K23" s="6">
        <v>0</v>
      </c>
      <c r="L23" s="108" t="s">
        <v>409</v>
      </c>
      <c r="M23" s="108" t="s">
        <v>409</v>
      </c>
      <c r="N23" s="108" t="s">
        <v>409</v>
      </c>
      <c r="O23" s="109" t="s">
        <v>410</v>
      </c>
      <c r="P23" s="6" t="s">
        <v>411</v>
      </c>
      <c r="Q23" s="6">
        <f t="shared" si="0"/>
        <v>112005</v>
      </c>
      <c r="R23" s="6"/>
      <c r="S23" s="6" t="s">
        <v>412</v>
      </c>
      <c r="T23" s="6"/>
      <c r="U23" s="6"/>
      <c r="V23" s="6"/>
      <c r="W23" s="6"/>
      <c r="X23" s="6"/>
      <c r="Y23" s="6">
        <v>0</v>
      </c>
    </row>
    <row r="24" spans="1:25" x14ac:dyDescent="0.35">
      <c r="A24" s="47"/>
      <c r="B24" s="47"/>
      <c r="C24" s="47"/>
      <c r="D24" s="46"/>
      <c r="E24" s="6">
        <v>112006</v>
      </c>
      <c r="F24" s="6" t="s">
        <v>10893</v>
      </c>
      <c r="G24" s="6" t="s">
        <v>407</v>
      </c>
      <c r="H24" s="6" t="s">
        <v>408</v>
      </c>
      <c r="I24" s="107"/>
      <c r="J24" s="6"/>
      <c r="K24" s="6">
        <v>0</v>
      </c>
      <c r="L24" s="108" t="s">
        <v>409</v>
      </c>
      <c r="M24" s="108" t="s">
        <v>409</v>
      </c>
      <c r="N24" s="108" t="s">
        <v>409</v>
      </c>
      <c r="O24" s="109" t="s">
        <v>410</v>
      </c>
      <c r="P24" s="6" t="s">
        <v>411</v>
      </c>
      <c r="Q24" s="6">
        <f t="shared" si="0"/>
        <v>112006</v>
      </c>
      <c r="R24" s="6"/>
      <c r="S24" s="6" t="s">
        <v>412</v>
      </c>
      <c r="T24" s="6"/>
      <c r="U24" s="6"/>
      <c r="V24" s="6"/>
      <c r="W24" s="6"/>
      <c r="X24" s="6"/>
      <c r="Y24" s="6">
        <v>0</v>
      </c>
    </row>
    <row r="25" spans="1:25" x14ac:dyDescent="0.35">
      <c r="E25" s="6">
        <v>112007</v>
      </c>
      <c r="F25" s="6" t="s">
        <v>10894</v>
      </c>
      <c r="G25" s="6" t="s">
        <v>407</v>
      </c>
      <c r="H25" s="6" t="s">
        <v>408</v>
      </c>
      <c r="I25" s="107"/>
      <c r="J25" s="6"/>
      <c r="K25" s="6">
        <v>0</v>
      </c>
      <c r="L25" s="108" t="s">
        <v>409</v>
      </c>
      <c r="M25" s="108" t="s">
        <v>409</v>
      </c>
      <c r="N25" s="108" t="s">
        <v>409</v>
      </c>
      <c r="O25" s="109" t="s">
        <v>410</v>
      </c>
      <c r="P25" s="6" t="s">
        <v>411</v>
      </c>
      <c r="Q25" s="6">
        <f t="shared" si="0"/>
        <v>112007</v>
      </c>
      <c r="R25" s="6"/>
      <c r="S25" s="6" t="s">
        <v>412</v>
      </c>
      <c r="T25" s="6"/>
      <c r="U25" s="6"/>
      <c r="V25" s="6"/>
      <c r="W25" s="6"/>
      <c r="X25" s="6"/>
      <c r="Y25" s="6">
        <v>0</v>
      </c>
    </row>
    <row r="26" spans="1:25" x14ac:dyDescent="0.35">
      <c r="E26" s="6">
        <v>112008</v>
      </c>
      <c r="F26" s="6" t="s">
        <v>10895</v>
      </c>
      <c r="G26" s="6" t="s">
        <v>407</v>
      </c>
      <c r="H26" s="6" t="s">
        <v>408</v>
      </c>
      <c r="I26" s="107"/>
      <c r="J26" s="6"/>
      <c r="K26" s="6">
        <v>0</v>
      </c>
      <c r="L26" s="108" t="s">
        <v>409</v>
      </c>
      <c r="M26" s="108" t="s">
        <v>409</v>
      </c>
      <c r="N26" s="108" t="s">
        <v>409</v>
      </c>
      <c r="O26" s="109" t="s">
        <v>410</v>
      </c>
      <c r="P26" s="6" t="s">
        <v>411</v>
      </c>
      <c r="Q26" s="6">
        <f t="shared" si="0"/>
        <v>112008</v>
      </c>
      <c r="R26" s="6"/>
      <c r="S26" s="6" t="s">
        <v>412</v>
      </c>
      <c r="T26" s="6"/>
      <c r="U26" s="6"/>
      <c r="V26" s="6"/>
      <c r="W26" s="6"/>
      <c r="X26" s="6"/>
      <c r="Y26" s="6">
        <v>0</v>
      </c>
    </row>
    <row r="27" spans="1:25" x14ac:dyDescent="0.35">
      <c r="E27" s="6">
        <v>112009</v>
      </c>
      <c r="F27" s="6" t="s">
        <v>10896</v>
      </c>
      <c r="G27" s="6" t="s">
        <v>407</v>
      </c>
      <c r="H27" s="6" t="s">
        <v>408</v>
      </c>
      <c r="I27" s="107"/>
      <c r="J27" s="6"/>
      <c r="K27" s="6">
        <v>0</v>
      </c>
      <c r="L27" s="108" t="s">
        <v>409</v>
      </c>
      <c r="M27" s="108" t="s">
        <v>409</v>
      </c>
      <c r="N27" s="108" t="s">
        <v>409</v>
      </c>
      <c r="O27" s="109" t="s">
        <v>410</v>
      </c>
      <c r="P27" s="6" t="s">
        <v>411</v>
      </c>
      <c r="Q27" s="6">
        <f t="shared" si="0"/>
        <v>112009</v>
      </c>
      <c r="R27" s="6"/>
      <c r="S27" s="6" t="s">
        <v>412</v>
      </c>
      <c r="T27" s="6"/>
      <c r="U27" s="6"/>
      <c r="V27" s="6"/>
      <c r="W27" s="6"/>
      <c r="X27" s="6"/>
      <c r="Y27" s="6">
        <v>0</v>
      </c>
    </row>
    <row r="28" spans="1:25" x14ac:dyDescent="0.35">
      <c r="E28" s="6">
        <v>112010</v>
      </c>
      <c r="F28" s="6" t="s">
        <v>10897</v>
      </c>
      <c r="G28" s="6" t="s">
        <v>407</v>
      </c>
      <c r="H28" s="6" t="s">
        <v>408</v>
      </c>
      <c r="I28" s="107"/>
      <c r="J28" s="6"/>
      <c r="K28" s="6">
        <v>0</v>
      </c>
      <c r="L28" s="108" t="s">
        <v>409</v>
      </c>
      <c r="M28" s="108" t="s">
        <v>409</v>
      </c>
      <c r="N28" s="108" t="s">
        <v>409</v>
      </c>
      <c r="O28" s="109" t="s">
        <v>410</v>
      </c>
      <c r="P28" s="6" t="s">
        <v>411</v>
      </c>
      <c r="Q28" s="6">
        <f t="shared" si="0"/>
        <v>112010</v>
      </c>
      <c r="R28" s="6"/>
      <c r="S28" s="6" t="s">
        <v>412</v>
      </c>
      <c r="T28" s="6"/>
      <c r="U28" s="6"/>
      <c r="V28" s="6"/>
      <c r="W28" s="6"/>
      <c r="X28" s="6"/>
      <c r="Y28" s="6">
        <v>0</v>
      </c>
    </row>
    <row r="29" spans="1:25" x14ac:dyDescent="0.35">
      <c r="E29" s="6">
        <v>112011</v>
      </c>
      <c r="F29" s="6" t="s">
        <v>10898</v>
      </c>
      <c r="G29" s="6" t="s">
        <v>407</v>
      </c>
      <c r="H29" s="6" t="s">
        <v>408</v>
      </c>
      <c r="I29" s="107"/>
      <c r="J29" s="6"/>
      <c r="K29" s="6">
        <v>0</v>
      </c>
      <c r="L29" s="108" t="s">
        <v>409</v>
      </c>
      <c r="M29" s="108" t="s">
        <v>409</v>
      </c>
      <c r="N29" s="108" t="s">
        <v>409</v>
      </c>
      <c r="O29" s="109" t="s">
        <v>410</v>
      </c>
      <c r="P29" s="6" t="s">
        <v>411</v>
      </c>
      <c r="Q29" s="6">
        <f t="shared" si="0"/>
        <v>112011</v>
      </c>
      <c r="R29" s="6"/>
      <c r="S29" s="6" t="s">
        <v>412</v>
      </c>
      <c r="T29" s="6"/>
      <c r="U29" s="6"/>
      <c r="V29" s="6"/>
      <c r="W29" s="6"/>
      <c r="X29" s="6"/>
      <c r="Y29" s="6">
        <v>0</v>
      </c>
    </row>
    <row r="30" spans="1:25" x14ac:dyDescent="0.35">
      <c r="E30" s="6">
        <v>112012</v>
      </c>
      <c r="F30" s="6" t="s">
        <v>11618</v>
      </c>
      <c r="G30" s="6" t="s">
        <v>407</v>
      </c>
      <c r="H30" s="6" t="s">
        <v>408</v>
      </c>
      <c r="I30" s="107"/>
      <c r="J30" s="6"/>
      <c r="K30" s="6">
        <v>0</v>
      </c>
      <c r="L30" s="108" t="s">
        <v>409</v>
      </c>
      <c r="M30" s="108" t="s">
        <v>409</v>
      </c>
      <c r="N30" s="108" t="s">
        <v>409</v>
      </c>
      <c r="O30" s="109" t="s">
        <v>410</v>
      </c>
      <c r="P30" s="6" t="s">
        <v>411</v>
      </c>
      <c r="Q30" s="6">
        <f t="shared" si="0"/>
        <v>112012</v>
      </c>
      <c r="R30" s="6"/>
      <c r="S30" s="6" t="s">
        <v>412</v>
      </c>
      <c r="T30" s="6"/>
      <c r="U30" s="6"/>
      <c r="V30" s="6"/>
      <c r="W30" s="6"/>
      <c r="X30" s="6"/>
      <c r="Y30" s="6">
        <v>0</v>
      </c>
    </row>
    <row r="31" spans="1:25" x14ac:dyDescent="0.35">
      <c r="E31" s="6">
        <v>112013</v>
      </c>
      <c r="F31" s="6" t="s">
        <v>11619</v>
      </c>
      <c r="G31" s="6" t="s">
        <v>407</v>
      </c>
      <c r="H31" s="6" t="s">
        <v>408</v>
      </c>
      <c r="I31" s="107"/>
      <c r="J31" s="6"/>
      <c r="K31" s="6">
        <v>0</v>
      </c>
      <c r="L31" s="108" t="s">
        <v>409</v>
      </c>
      <c r="M31" s="108" t="s">
        <v>409</v>
      </c>
      <c r="N31" s="108" t="s">
        <v>409</v>
      </c>
      <c r="O31" s="109" t="s">
        <v>410</v>
      </c>
      <c r="P31" s="6" t="s">
        <v>411</v>
      </c>
      <c r="Q31" s="6">
        <f t="shared" si="0"/>
        <v>112013</v>
      </c>
      <c r="R31" s="6"/>
      <c r="S31" s="6" t="s">
        <v>412</v>
      </c>
      <c r="T31" s="6"/>
      <c r="U31" s="6"/>
      <c r="V31" s="6"/>
      <c r="W31" s="6"/>
      <c r="X31" s="6"/>
      <c r="Y31" s="6">
        <v>0</v>
      </c>
    </row>
    <row r="32" spans="1:25" x14ac:dyDescent="0.35">
      <c r="E32" s="6">
        <v>112050</v>
      </c>
      <c r="F32" s="6" t="s">
        <v>11603</v>
      </c>
      <c r="G32" s="6" t="s">
        <v>407</v>
      </c>
      <c r="H32" s="6" t="s">
        <v>408</v>
      </c>
      <c r="I32" s="107"/>
      <c r="J32" s="6"/>
      <c r="K32" s="6">
        <v>0</v>
      </c>
      <c r="L32" s="108" t="s">
        <v>409</v>
      </c>
      <c r="M32" s="108" t="s">
        <v>409</v>
      </c>
      <c r="N32" s="108" t="s">
        <v>409</v>
      </c>
      <c r="O32" s="109" t="s">
        <v>410</v>
      </c>
      <c r="P32" s="6" t="s">
        <v>411</v>
      </c>
      <c r="Q32" s="6">
        <f t="shared" si="0"/>
        <v>112050</v>
      </c>
      <c r="R32" s="6"/>
      <c r="S32" s="6" t="s">
        <v>412</v>
      </c>
      <c r="T32" s="6"/>
      <c r="U32" s="6"/>
      <c r="V32" s="6"/>
      <c r="W32" s="6"/>
      <c r="X32" s="6"/>
      <c r="Y32" s="6">
        <v>0</v>
      </c>
    </row>
    <row r="33" spans="5:25" x14ac:dyDescent="0.35">
      <c r="E33" s="6">
        <v>112051</v>
      </c>
      <c r="F33" s="6" t="s">
        <v>11604</v>
      </c>
      <c r="G33" s="6" t="s">
        <v>407</v>
      </c>
      <c r="H33" s="6" t="s">
        <v>408</v>
      </c>
      <c r="I33" s="107"/>
      <c r="J33" s="6"/>
      <c r="K33" s="6">
        <v>0</v>
      </c>
      <c r="L33" s="108" t="s">
        <v>409</v>
      </c>
      <c r="M33" s="108" t="s">
        <v>409</v>
      </c>
      <c r="N33" s="108" t="s">
        <v>409</v>
      </c>
      <c r="O33" s="109" t="s">
        <v>410</v>
      </c>
      <c r="P33" s="6" t="s">
        <v>411</v>
      </c>
      <c r="Q33" s="6">
        <f t="shared" si="0"/>
        <v>112051</v>
      </c>
      <c r="R33" s="6"/>
      <c r="S33" s="6" t="s">
        <v>412</v>
      </c>
      <c r="T33" s="6"/>
      <c r="U33" s="6"/>
      <c r="V33" s="6"/>
      <c r="W33" s="6"/>
      <c r="X33" s="6"/>
      <c r="Y33" s="6">
        <v>0</v>
      </c>
    </row>
    <row r="34" spans="5:25" x14ac:dyDescent="0.35">
      <c r="E34" s="6">
        <v>112052</v>
      </c>
      <c r="F34" s="6" t="s">
        <v>11605</v>
      </c>
      <c r="G34" s="6" t="s">
        <v>407</v>
      </c>
      <c r="H34" s="6" t="s">
        <v>408</v>
      </c>
      <c r="I34" s="107"/>
      <c r="J34" s="6"/>
      <c r="K34" s="6">
        <v>0</v>
      </c>
      <c r="L34" s="108" t="s">
        <v>409</v>
      </c>
      <c r="M34" s="108" t="s">
        <v>409</v>
      </c>
      <c r="N34" s="108" t="s">
        <v>409</v>
      </c>
      <c r="O34" s="109" t="s">
        <v>410</v>
      </c>
      <c r="P34" s="6" t="s">
        <v>411</v>
      </c>
      <c r="Q34" s="6">
        <f t="shared" si="0"/>
        <v>112052</v>
      </c>
      <c r="R34" s="6"/>
      <c r="S34" s="6" t="s">
        <v>412</v>
      </c>
      <c r="T34" s="6"/>
      <c r="U34" s="6"/>
      <c r="V34" s="6"/>
      <c r="W34" s="6"/>
      <c r="X34" s="6"/>
      <c r="Y34" s="6">
        <v>0</v>
      </c>
    </row>
    <row r="35" spans="5:25" x14ac:dyDescent="0.35">
      <c r="E35" s="6">
        <v>112053</v>
      </c>
      <c r="F35" s="6" t="s">
        <v>11617</v>
      </c>
      <c r="G35" s="6" t="s">
        <v>407</v>
      </c>
      <c r="H35" s="6" t="s">
        <v>408</v>
      </c>
      <c r="I35" s="107"/>
      <c r="J35" s="6"/>
      <c r="K35" s="6">
        <v>0</v>
      </c>
      <c r="L35" s="108" t="s">
        <v>409</v>
      </c>
      <c r="M35" s="108" t="s">
        <v>409</v>
      </c>
      <c r="N35" s="108" t="s">
        <v>409</v>
      </c>
      <c r="O35" s="109" t="s">
        <v>410</v>
      </c>
      <c r="P35" s="6" t="s">
        <v>411</v>
      </c>
      <c r="Q35" s="6">
        <f t="shared" si="0"/>
        <v>112053</v>
      </c>
      <c r="R35" s="6"/>
      <c r="S35" s="6" t="s">
        <v>412</v>
      </c>
      <c r="T35" s="6"/>
      <c r="U35" s="6"/>
      <c r="V35" s="6"/>
      <c r="W35" s="6"/>
      <c r="X35" s="6"/>
      <c r="Y35" s="6">
        <v>0</v>
      </c>
    </row>
    <row r="36" spans="5:25" x14ac:dyDescent="0.35">
      <c r="E36" s="6">
        <v>112060</v>
      </c>
      <c r="F36" s="6" t="s">
        <v>11553</v>
      </c>
      <c r="G36" s="6" t="s">
        <v>407</v>
      </c>
      <c r="H36" s="6" t="s">
        <v>408</v>
      </c>
      <c r="I36" s="107"/>
      <c r="J36" s="6"/>
      <c r="K36" s="6">
        <v>0</v>
      </c>
      <c r="L36" s="108" t="s">
        <v>409</v>
      </c>
      <c r="M36" s="108" t="s">
        <v>409</v>
      </c>
      <c r="N36" s="108" t="s">
        <v>409</v>
      </c>
      <c r="O36" s="109" t="s">
        <v>410</v>
      </c>
      <c r="P36" s="6" t="s">
        <v>411</v>
      </c>
      <c r="Q36" s="6">
        <f t="shared" si="0"/>
        <v>112060</v>
      </c>
      <c r="R36" s="6"/>
      <c r="S36" s="6" t="s">
        <v>412</v>
      </c>
      <c r="T36" s="6"/>
      <c r="U36" s="6"/>
      <c r="V36" s="6"/>
      <c r="W36" s="6"/>
      <c r="X36" s="6"/>
      <c r="Y36" s="6">
        <v>0</v>
      </c>
    </row>
    <row r="37" spans="5:25" x14ac:dyDescent="0.35">
      <c r="E37" s="6">
        <v>112061</v>
      </c>
      <c r="F37" s="6" t="s">
        <v>11551</v>
      </c>
      <c r="G37" s="6" t="s">
        <v>407</v>
      </c>
      <c r="H37" s="6" t="s">
        <v>408</v>
      </c>
      <c r="I37" s="107"/>
      <c r="J37" s="6"/>
      <c r="K37" s="6">
        <v>0</v>
      </c>
      <c r="L37" s="108" t="s">
        <v>409</v>
      </c>
      <c r="M37" s="108" t="s">
        <v>409</v>
      </c>
      <c r="N37" s="108" t="s">
        <v>409</v>
      </c>
      <c r="O37" s="109" t="s">
        <v>410</v>
      </c>
      <c r="P37" s="6" t="s">
        <v>411</v>
      </c>
      <c r="Q37" s="6">
        <f t="shared" si="0"/>
        <v>112061</v>
      </c>
      <c r="R37" s="6"/>
      <c r="S37" s="6" t="s">
        <v>412</v>
      </c>
      <c r="T37" s="6"/>
      <c r="U37" s="6"/>
      <c r="V37" s="6"/>
      <c r="W37" s="6"/>
      <c r="X37" s="6"/>
      <c r="Y37" s="6">
        <v>0</v>
      </c>
    </row>
    <row r="38" spans="5:25" x14ac:dyDescent="0.35">
      <c r="E38" s="6">
        <v>112062</v>
      </c>
      <c r="F38" s="6" t="s">
        <v>11552</v>
      </c>
      <c r="G38" s="6" t="s">
        <v>407</v>
      </c>
      <c r="H38" s="6" t="s">
        <v>408</v>
      </c>
      <c r="I38" s="107"/>
      <c r="J38" s="6"/>
      <c r="K38" s="6">
        <v>0</v>
      </c>
      <c r="L38" s="108" t="s">
        <v>409</v>
      </c>
      <c r="M38" s="108" t="s">
        <v>409</v>
      </c>
      <c r="N38" s="108" t="s">
        <v>409</v>
      </c>
      <c r="O38" s="109" t="s">
        <v>410</v>
      </c>
      <c r="P38" s="6" t="s">
        <v>411</v>
      </c>
      <c r="Q38" s="6">
        <f t="shared" si="0"/>
        <v>112062</v>
      </c>
      <c r="R38" s="6"/>
      <c r="S38" s="6" t="s">
        <v>412</v>
      </c>
      <c r="T38" s="6"/>
      <c r="U38" s="6"/>
      <c r="V38" s="6"/>
      <c r="W38" s="6"/>
      <c r="X38" s="6"/>
      <c r="Y38" s="6">
        <v>0</v>
      </c>
    </row>
    <row r="39" spans="5:25" x14ac:dyDescent="0.35">
      <c r="E39" s="6">
        <v>112063</v>
      </c>
      <c r="F39" s="6" t="s">
        <v>11554</v>
      </c>
      <c r="G39" s="6" t="s">
        <v>407</v>
      </c>
      <c r="H39" s="6" t="s">
        <v>408</v>
      </c>
      <c r="I39" s="107"/>
      <c r="J39" s="6"/>
      <c r="K39" s="6">
        <v>0</v>
      </c>
      <c r="L39" s="108" t="s">
        <v>409</v>
      </c>
      <c r="M39" s="108" t="s">
        <v>409</v>
      </c>
      <c r="N39" s="108" t="s">
        <v>409</v>
      </c>
      <c r="O39" s="109" t="s">
        <v>410</v>
      </c>
      <c r="P39" s="6" t="s">
        <v>411</v>
      </c>
      <c r="Q39" s="6">
        <f t="shared" si="0"/>
        <v>112063</v>
      </c>
      <c r="R39" s="6"/>
      <c r="S39" s="6" t="s">
        <v>412</v>
      </c>
      <c r="T39" s="6"/>
      <c r="U39" s="6"/>
      <c r="V39" s="6"/>
      <c r="W39" s="6"/>
      <c r="X39" s="6"/>
      <c r="Y39" s="6">
        <v>0</v>
      </c>
    </row>
    <row r="40" spans="5:25" x14ac:dyDescent="0.35">
      <c r="E40" s="6">
        <v>112064</v>
      </c>
      <c r="F40" s="6" t="s">
        <v>11606</v>
      </c>
      <c r="G40" s="6" t="s">
        <v>407</v>
      </c>
      <c r="H40" s="6" t="s">
        <v>408</v>
      </c>
      <c r="I40" s="107"/>
      <c r="J40" s="6"/>
      <c r="K40" s="6">
        <v>0</v>
      </c>
      <c r="L40" s="108" t="s">
        <v>409</v>
      </c>
      <c r="M40" s="108" t="s">
        <v>409</v>
      </c>
      <c r="N40" s="108" t="s">
        <v>409</v>
      </c>
      <c r="O40" s="109" t="s">
        <v>410</v>
      </c>
      <c r="P40" s="6" t="s">
        <v>411</v>
      </c>
      <c r="Q40" s="6">
        <f t="shared" si="0"/>
        <v>112064</v>
      </c>
      <c r="R40" s="6"/>
      <c r="S40" s="6" t="s">
        <v>412</v>
      </c>
      <c r="T40" s="6"/>
      <c r="U40" s="6"/>
      <c r="V40" s="6"/>
      <c r="W40" s="6"/>
      <c r="X40" s="6"/>
      <c r="Y40" s="6">
        <v>0</v>
      </c>
    </row>
    <row r="41" spans="5:25" x14ac:dyDescent="0.35">
      <c r="E41" s="6">
        <v>112070</v>
      </c>
      <c r="F41" s="6" t="s">
        <v>11557</v>
      </c>
      <c r="G41" s="6" t="s">
        <v>407</v>
      </c>
      <c r="H41" s="6" t="s">
        <v>408</v>
      </c>
      <c r="I41" s="107"/>
      <c r="J41" s="6"/>
      <c r="K41" s="6">
        <v>0</v>
      </c>
      <c r="L41" s="108" t="s">
        <v>409</v>
      </c>
      <c r="M41" s="108" t="s">
        <v>409</v>
      </c>
      <c r="N41" s="108" t="s">
        <v>409</v>
      </c>
      <c r="O41" s="109" t="s">
        <v>410</v>
      </c>
      <c r="P41" s="6" t="s">
        <v>411</v>
      </c>
      <c r="Q41" s="6">
        <f t="shared" si="0"/>
        <v>112070</v>
      </c>
      <c r="R41" s="6"/>
      <c r="S41" s="6" t="s">
        <v>412</v>
      </c>
      <c r="T41" s="6"/>
      <c r="U41" s="6"/>
      <c r="V41" s="6"/>
      <c r="W41" s="6"/>
      <c r="X41" s="6"/>
      <c r="Y41" s="6">
        <v>0</v>
      </c>
    </row>
    <row r="42" spans="5:25" x14ac:dyDescent="0.35">
      <c r="E42" s="6">
        <v>112071</v>
      </c>
      <c r="F42" s="6" t="s">
        <v>11558</v>
      </c>
      <c r="G42" s="6" t="s">
        <v>407</v>
      </c>
      <c r="H42" s="6" t="s">
        <v>408</v>
      </c>
      <c r="I42" s="107"/>
      <c r="J42" s="6"/>
      <c r="K42" s="6">
        <v>0</v>
      </c>
      <c r="L42" s="108" t="s">
        <v>409</v>
      </c>
      <c r="M42" s="108" t="s">
        <v>409</v>
      </c>
      <c r="N42" s="108" t="s">
        <v>409</v>
      </c>
      <c r="O42" s="109" t="s">
        <v>410</v>
      </c>
      <c r="P42" s="6" t="s">
        <v>411</v>
      </c>
      <c r="Q42" s="6">
        <f t="shared" si="0"/>
        <v>112071</v>
      </c>
      <c r="R42" s="6"/>
      <c r="S42" s="6" t="s">
        <v>412</v>
      </c>
      <c r="T42" s="6"/>
      <c r="U42" s="6"/>
      <c r="V42" s="6"/>
      <c r="W42" s="6"/>
      <c r="X42" s="6"/>
      <c r="Y42" s="6">
        <v>0</v>
      </c>
    </row>
    <row r="43" spans="5:25" x14ac:dyDescent="0.35">
      <c r="E43" s="6">
        <v>112072</v>
      </c>
      <c r="F43" s="6" t="s">
        <v>11559</v>
      </c>
      <c r="G43" s="6" t="s">
        <v>407</v>
      </c>
      <c r="H43" s="6" t="s">
        <v>408</v>
      </c>
      <c r="I43" s="107"/>
      <c r="J43" s="6"/>
      <c r="K43" s="6">
        <v>0</v>
      </c>
      <c r="L43" s="108" t="s">
        <v>409</v>
      </c>
      <c r="M43" s="108" t="s">
        <v>409</v>
      </c>
      <c r="N43" s="108" t="s">
        <v>409</v>
      </c>
      <c r="O43" s="109" t="s">
        <v>410</v>
      </c>
      <c r="P43" s="6" t="s">
        <v>411</v>
      </c>
      <c r="Q43" s="6">
        <f t="shared" si="0"/>
        <v>112072</v>
      </c>
      <c r="R43" s="6"/>
      <c r="S43" s="6" t="s">
        <v>412</v>
      </c>
      <c r="T43" s="6"/>
      <c r="U43" s="6"/>
      <c r="V43" s="6"/>
      <c r="W43" s="6"/>
      <c r="X43" s="6"/>
      <c r="Y43" s="6">
        <v>0</v>
      </c>
    </row>
    <row r="44" spans="5:25" x14ac:dyDescent="0.35">
      <c r="E44" s="6">
        <v>112073</v>
      </c>
      <c r="F44" s="6" t="s">
        <v>11607</v>
      </c>
      <c r="G44" s="6" t="s">
        <v>407</v>
      </c>
      <c r="H44" s="6" t="s">
        <v>408</v>
      </c>
      <c r="I44" s="107"/>
      <c r="J44" s="6"/>
      <c r="K44" s="6">
        <v>0</v>
      </c>
      <c r="L44" s="108" t="s">
        <v>409</v>
      </c>
      <c r="M44" s="108" t="s">
        <v>409</v>
      </c>
      <c r="N44" s="108" t="s">
        <v>409</v>
      </c>
      <c r="O44" s="109" t="s">
        <v>410</v>
      </c>
      <c r="P44" s="6" t="s">
        <v>411</v>
      </c>
      <c r="Q44" s="6">
        <f t="shared" si="0"/>
        <v>112073</v>
      </c>
      <c r="R44" s="6"/>
      <c r="S44" s="6" t="s">
        <v>412</v>
      </c>
      <c r="T44" s="6"/>
      <c r="U44" s="6"/>
      <c r="V44" s="6"/>
      <c r="W44" s="6"/>
      <c r="X44" s="6"/>
      <c r="Y44" s="6">
        <v>0</v>
      </c>
    </row>
    <row r="45" spans="5:25" x14ac:dyDescent="0.35">
      <c r="E45" s="6">
        <v>112074</v>
      </c>
      <c r="F45" s="6" t="s">
        <v>11608</v>
      </c>
      <c r="G45" s="6" t="s">
        <v>407</v>
      </c>
      <c r="H45" s="6" t="s">
        <v>408</v>
      </c>
      <c r="I45" s="107"/>
      <c r="J45" s="6"/>
      <c r="K45" s="6">
        <v>0</v>
      </c>
      <c r="L45" s="108" t="s">
        <v>409</v>
      </c>
      <c r="M45" s="108" t="s">
        <v>409</v>
      </c>
      <c r="N45" s="108" t="s">
        <v>409</v>
      </c>
      <c r="O45" s="109" t="s">
        <v>410</v>
      </c>
      <c r="P45" s="6" t="s">
        <v>411</v>
      </c>
      <c r="Q45" s="6">
        <f t="shared" si="0"/>
        <v>112074</v>
      </c>
      <c r="R45" s="6"/>
      <c r="S45" s="6" t="s">
        <v>412</v>
      </c>
      <c r="T45" s="6"/>
      <c r="U45" s="6"/>
      <c r="V45" s="6"/>
      <c r="W45" s="6"/>
      <c r="X45" s="6"/>
      <c r="Y45" s="6">
        <v>0</v>
      </c>
    </row>
    <row r="46" spans="5:25" x14ac:dyDescent="0.35">
      <c r="E46" s="6">
        <v>112075</v>
      </c>
      <c r="F46" s="6" t="s">
        <v>11609</v>
      </c>
      <c r="G46" s="6" t="s">
        <v>407</v>
      </c>
      <c r="H46" s="6" t="s">
        <v>408</v>
      </c>
      <c r="I46" s="107"/>
      <c r="J46" s="6"/>
      <c r="K46" s="6">
        <v>0</v>
      </c>
      <c r="L46" s="108" t="s">
        <v>409</v>
      </c>
      <c r="M46" s="108" t="s">
        <v>409</v>
      </c>
      <c r="N46" s="108" t="s">
        <v>409</v>
      </c>
      <c r="O46" s="109" t="s">
        <v>410</v>
      </c>
      <c r="P46" s="6" t="s">
        <v>411</v>
      </c>
      <c r="Q46" s="6">
        <f t="shared" si="0"/>
        <v>112075</v>
      </c>
      <c r="R46" s="6"/>
      <c r="S46" s="6" t="s">
        <v>412</v>
      </c>
      <c r="T46" s="6"/>
      <c r="U46" s="6"/>
      <c r="V46" s="6"/>
      <c r="W46" s="6"/>
      <c r="X46" s="6"/>
      <c r="Y46" s="6">
        <v>0</v>
      </c>
    </row>
    <row r="47" spans="5:25" x14ac:dyDescent="0.35">
      <c r="E47" s="6">
        <v>112076</v>
      </c>
      <c r="F47" s="6" t="s">
        <v>11610</v>
      </c>
      <c r="G47" s="6" t="s">
        <v>407</v>
      </c>
      <c r="H47" s="6" t="s">
        <v>408</v>
      </c>
      <c r="I47" s="107"/>
      <c r="J47" s="6"/>
      <c r="K47" s="6">
        <v>0</v>
      </c>
      <c r="L47" s="108" t="s">
        <v>409</v>
      </c>
      <c r="M47" s="108" t="s">
        <v>409</v>
      </c>
      <c r="N47" s="108" t="s">
        <v>409</v>
      </c>
      <c r="O47" s="109" t="s">
        <v>410</v>
      </c>
      <c r="P47" s="6" t="s">
        <v>411</v>
      </c>
      <c r="Q47" s="6">
        <f t="shared" si="0"/>
        <v>112076</v>
      </c>
      <c r="R47" s="6"/>
      <c r="S47" s="6" t="s">
        <v>412</v>
      </c>
      <c r="T47" s="6"/>
      <c r="U47" s="6"/>
      <c r="V47" s="6"/>
      <c r="W47" s="6"/>
      <c r="X47" s="6"/>
      <c r="Y47" s="6">
        <v>0</v>
      </c>
    </row>
    <row r="48" spans="5:25" x14ac:dyDescent="0.35">
      <c r="E48" s="6">
        <v>112077</v>
      </c>
      <c r="F48" s="6" t="s">
        <v>11611</v>
      </c>
      <c r="G48" s="6" t="s">
        <v>407</v>
      </c>
      <c r="H48" s="6" t="s">
        <v>408</v>
      </c>
      <c r="I48" s="107"/>
      <c r="J48" s="6"/>
      <c r="K48" s="6">
        <v>0</v>
      </c>
      <c r="L48" s="108" t="s">
        <v>409</v>
      </c>
      <c r="M48" s="108" t="s">
        <v>409</v>
      </c>
      <c r="N48" s="108" t="s">
        <v>409</v>
      </c>
      <c r="O48" s="109" t="s">
        <v>410</v>
      </c>
      <c r="P48" s="6" t="s">
        <v>411</v>
      </c>
      <c r="Q48" s="6">
        <f t="shared" si="0"/>
        <v>112077</v>
      </c>
      <c r="R48" s="6"/>
      <c r="S48" s="6" t="s">
        <v>412</v>
      </c>
      <c r="T48" s="6"/>
      <c r="U48" s="6"/>
      <c r="V48" s="6"/>
      <c r="W48" s="6"/>
      <c r="X48" s="6"/>
      <c r="Y48" s="6">
        <v>0</v>
      </c>
    </row>
    <row r="49" spans="5:25" x14ac:dyDescent="0.35">
      <c r="E49" s="6">
        <v>112080</v>
      </c>
      <c r="F49" s="6" t="s">
        <v>11555</v>
      </c>
      <c r="G49" s="6" t="s">
        <v>407</v>
      </c>
      <c r="H49" s="6" t="s">
        <v>408</v>
      </c>
      <c r="I49" s="107"/>
      <c r="J49" s="6"/>
      <c r="K49" s="6">
        <v>0</v>
      </c>
      <c r="L49" s="108" t="s">
        <v>409</v>
      </c>
      <c r="M49" s="108" t="s">
        <v>409</v>
      </c>
      <c r="N49" s="108" t="s">
        <v>409</v>
      </c>
      <c r="O49" s="109" t="s">
        <v>410</v>
      </c>
      <c r="P49" s="6" t="s">
        <v>411</v>
      </c>
      <c r="Q49" s="6">
        <f t="shared" si="0"/>
        <v>112080</v>
      </c>
      <c r="R49" s="6"/>
      <c r="S49" s="6" t="s">
        <v>412</v>
      </c>
      <c r="T49" s="6"/>
      <c r="U49" s="6"/>
      <c r="V49" s="6"/>
      <c r="W49" s="6"/>
      <c r="X49" s="6"/>
      <c r="Y49" s="6">
        <v>0</v>
      </c>
    </row>
    <row r="50" spans="5:25" x14ac:dyDescent="0.35">
      <c r="E50" s="6">
        <v>112081</v>
      </c>
      <c r="F50" s="6" t="s">
        <v>11556</v>
      </c>
      <c r="G50" s="6" t="s">
        <v>407</v>
      </c>
      <c r="H50" s="6" t="s">
        <v>408</v>
      </c>
      <c r="I50" s="107"/>
      <c r="J50" s="6"/>
      <c r="K50" s="6">
        <v>0</v>
      </c>
      <c r="L50" s="108" t="s">
        <v>409</v>
      </c>
      <c r="M50" s="108" t="s">
        <v>409</v>
      </c>
      <c r="N50" s="108" t="s">
        <v>409</v>
      </c>
      <c r="O50" s="109" t="s">
        <v>410</v>
      </c>
      <c r="P50" s="6" t="s">
        <v>411</v>
      </c>
      <c r="Q50" s="6">
        <f t="shared" si="0"/>
        <v>112081</v>
      </c>
      <c r="R50" s="6"/>
      <c r="S50" s="6" t="s">
        <v>412</v>
      </c>
      <c r="T50" s="6"/>
      <c r="U50" s="6"/>
      <c r="V50" s="6"/>
      <c r="W50" s="6"/>
      <c r="X50" s="6"/>
      <c r="Y50" s="6">
        <v>0</v>
      </c>
    </row>
    <row r="51" spans="5:25" x14ac:dyDescent="0.35">
      <c r="E51" s="34">
        <v>112100</v>
      </c>
      <c r="F51" s="34" t="s">
        <v>421</v>
      </c>
      <c r="G51" s="34" t="s">
        <v>407</v>
      </c>
      <c r="H51" s="34" t="s">
        <v>408</v>
      </c>
      <c r="I51" s="36"/>
      <c r="J51" s="34"/>
      <c r="K51" s="34">
        <v>0</v>
      </c>
      <c r="L51" s="98" t="s">
        <v>409</v>
      </c>
      <c r="M51" s="98" t="s">
        <v>409</v>
      </c>
      <c r="N51" s="98" t="s">
        <v>409</v>
      </c>
      <c r="O51" s="99" t="s">
        <v>410</v>
      </c>
      <c r="P51" s="34" t="s">
        <v>411</v>
      </c>
      <c r="Q51" s="34">
        <f t="shared" si="0"/>
        <v>112100</v>
      </c>
      <c r="R51" s="34"/>
      <c r="S51" s="34" t="s">
        <v>412</v>
      </c>
      <c r="T51" s="34"/>
      <c r="U51" s="34"/>
      <c r="V51" s="34"/>
      <c r="W51" s="34"/>
      <c r="X51" s="34"/>
      <c r="Y51" s="34">
        <v>0</v>
      </c>
    </row>
    <row r="52" spans="5:25" x14ac:dyDescent="0.35">
      <c r="E52" s="34">
        <v>112200</v>
      </c>
      <c r="F52" s="34" t="s">
        <v>422</v>
      </c>
      <c r="G52" s="34" t="s">
        <v>407</v>
      </c>
      <c r="H52" s="34" t="s">
        <v>408</v>
      </c>
      <c r="I52" s="36"/>
      <c r="J52" s="34"/>
      <c r="K52" s="34">
        <v>0</v>
      </c>
      <c r="L52" s="98" t="s">
        <v>409</v>
      </c>
      <c r="M52" s="98" t="s">
        <v>409</v>
      </c>
      <c r="N52" s="98" t="s">
        <v>409</v>
      </c>
      <c r="O52" s="99" t="s">
        <v>410</v>
      </c>
      <c r="P52" s="34" t="s">
        <v>411</v>
      </c>
      <c r="Q52" s="34">
        <f t="shared" si="0"/>
        <v>112200</v>
      </c>
      <c r="R52" s="34"/>
      <c r="S52" s="34" t="s">
        <v>412</v>
      </c>
      <c r="T52" s="34"/>
      <c r="U52" s="34"/>
      <c r="V52" s="34"/>
      <c r="W52" s="34"/>
      <c r="X52" s="34"/>
      <c r="Y52" s="34">
        <v>0</v>
      </c>
    </row>
    <row r="53" spans="5:25" x14ac:dyDescent="0.35">
      <c r="E53" s="34">
        <v>112400</v>
      </c>
      <c r="F53" s="34" t="s">
        <v>423</v>
      </c>
      <c r="G53" s="34" t="s">
        <v>407</v>
      </c>
      <c r="H53" s="34" t="s">
        <v>408</v>
      </c>
      <c r="I53" s="36"/>
      <c r="J53" s="34"/>
      <c r="K53" s="34">
        <v>1</v>
      </c>
      <c r="L53" s="98" t="s">
        <v>409</v>
      </c>
      <c r="M53" s="98" t="s">
        <v>409</v>
      </c>
      <c r="N53" s="98" t="s">
        <v>409</v>
      </c>
      <c r="O53" s="99" t="s">
        <v>410</v>
      </c>
      <c r="P53" s="34" t="s">
        <v>411</v>
      </c>
      <c r="Q53" s="34">
        <f t="shared" si="0"/>
        <v>112400</v>
      </c>
      <c r="R53" s="34"/>
      <c r="S53" s="34" t="s">
        <v>412</v>
      </c>
      <c r="T53" s="34"/>
      <c r="U53" s="34"/>
      <c r="V53" s="34"/>
      <c r="W53" s="34"/>
      <c r="X53" s="34"/>
      <c r="Y53" s="34">
        <v>0</v>
      </c>
    </row>
    <row r="54" spans="5:25" x14ac:dyDescent="0.35">
      <c r="E54" s="6">
        <v>112401</v>
      </c>
      <c r="F54" s="6" t="s">
        <v>11620</v>
      </c>
      <c r="G54" s="6" t="s">
        <v>407</v>
      </c>
      <c r="H54" s="6" t="s">
        <v>408</v>
      </c>
      <c r="I54" s="107"/>
      <c r="J54" s="6"/>
      <c r="K54" s="6">
        <v>1</v>
      </c>
      <c r="L54" s="108" t="s">
        <v>409</v>
      </c>
      <c r="M54" s="108" t="s">
        <v>409</v>
      </c>
      <c r="N54" s="108" t="s">
        <v>409</v>
      </c>
      <c r="O54" s="109" t="s">
        <v>410</v>
      </c>
      <c r="P54" s="6" t="s">
        <v>411</v>
      </c>
      <c r="Q54" s="6">
        <f t="shared" si="0"/>
        <v>112401</v>
      </c>
      <c r="R54" s="6"/>
      <c r="S54" s="6" t="s">
        <v>412</v>
      </c>
      <c r="T54" s="6"/>
      <c r="U54" s="6"/>
      <c r="V54" s="6"/>
      <c r="W54" s="6"/>
      <c r="X54" s="6"/>
      <c r="Y54" s="6">
        <v>0</v>
      </c>
    </row>
    <row r="55" spans="5:25" x14ac:dyDescent="0.35">
      <c r="E55" s="6">
        <v>112402</v>
      </c>
      <c r="F55" s="6" t="s">
        <v>11621</v>
      </c>
      <c r="G55" s="6" t="s">
        <v>407</v>
      </c>
      <c r="H55" s="6" t="s">
        <v>408</v>
      </c>
      <c r="I55" s="107"/>
      <c r="J55" s="6"/>
      <c r="K55" s="6">
        <v>1</v>
      </c>
      <c r="L55" s="108" t="s">
        <v>409</v>
      </c>
      <c r="M55" s="108" t="s">
        <v>409</v>
      </c>
      <c r="N55" s="108" t="s">
        <v>409</v>
      </c>
      <c r="O55" s="109" t="s">
        <v>410</v>
      </c>
      <c r="P55" s="6" t="s">
        <v>411</v>
      </c>
      <c r="Q55" s="6">
        <f t="shared" si="0"/>
        <v>112402</v>
      </c>
      <c r="R55" s="6"/>
      <c r="S55" s="6" t="s">
        <v>412</v>
      </c>
      <c r="T55" s="6"/>
      <c r="U55" s="6"/>
      <c r="V55" s="6"/>
      <c r="W55" s="6"/>
      <c r="X55" s="6"/>
      <c r="Y55" s="6">
        <v>0</v>
      </c>
    </row>
    <row r="56" spans="5:25" x14ac:dyDescent="0.35">
      <c r="E56" s="34">
        <v>112490</v>
      </c>
      <c r="F56" s="34" t="s">
        <v>424</v>
      </c>
      <c r="G56" s="34" t="s">
        <v>407</v>
      </c>
      <c r="H56" s="34" t="s">
        <v>408</v>
      </c>
      <c r="I56" s="36"/>
      <c r="J56" s="34"/>
      <c r="K56" s="34">
        <v>0</v>
      </c>
      <c r="L56" s="98" t="s">
        <v>409</v>
      </c>
      <c r="M56" s="98" t="s">
        <v>409</v>
      </c>
      <c r="N56" s="98" t="s">
        <v>409</v>
      </c>
      <c r="O56" s="99" t="s">
        <v>410</v>
      </c>
      <c r="P56" s="34" t="s">
        <v>411</v>
      </c>
      <c r="Q56" s="34">
        <f t="shared" si="0"/>
        <v>112490</v>
      </c>
      <c r="R56" s="34"/>
      <c r="S56" s="34" t="s">
        <v>412</v>
      </c>
      <c r="T56" s="34"/>
      <c r="U56" s="34"/>
      <c r="V56" s="34"/>
      <c r="W56" s="34"/>
      <c r="X56" s="34"/>
      <c r="Y56" s="34">
        <v>0</v>
      </c>
    </row>
    <row r="57" spans="5:25" x14ac:dyDescent="0.35">
      <c r="E57" s="34">
        <v>112710</v>
      </c>
      <c r="F57" s="34" t="s">
        <v>425</v>
      </c>
      <c r="G57" s="34" t="s">
        <v>407</v>
      </c>
      <c r="H57" s="34" t="s">
        <v>408</v>
      </c>
      <c r="I57" s="36"/>
      <c r="J57" s="34"/>
      <c r="K57" s="34">
        <v>0</v>
      </c>
      <c r="L57" s="98" t="s">
        <v>409</v>
      </c>
      <c r="M57" s="98" t="s">
        <v>409</v>
      </c>
      <c r="N57" s="98" t="s">
        <v>409</v>
      </c>
      <c r="O57" s="99" t="s">
        <v>410</v>
      </c>
      <c r="P57" s="34" t="s">
        <v>411</v>
      </c>
      <c r="Q57" s="34">
        <f t="shared" si="0"/>
        <v>112710</v>
      </c>
      <c r="R57" s="34"/>
      <c r="S57" s="34" t="s">
        <v>412</v>
      </c>
      <c r="T57" s="34"/>
      <c r="U57" s="34"/>
      <c r="V57" s="34"/>
      <c r="W57" s="34"/>
      <c r="X57" s="34"/>
      <c r="Y57" s="34">
        <v>0</v>
      </c>
    </row>
    <row r="58" spans="5:25" x14ac:dyDescent="0.35">
      <c r="E58" s="34">
        <v>112720</v>
      </c>
      <c r="F58" s="34" t="s">
        <v>426</v>
      </c>
      <c r="G58" s="34" t="s">
        <v>407</v>
      </c>
      <c r="H58" s="34" t="s">
        <v>408</v>
      </c>
      <c r="I58" s="36"/>
      <c r="J58" s="34"/>
      <c r="K58" s="34">
        <v>0</v>
      </c>
      <c r="L58" s="98" t="s">
        <v>409</v>
      </c>
      <c r="M58" s="98" t="s">
        <v>409</v>
      </c>
      <c r="N58" s="98" t="s">
        <v>409</v>
      </c>
      <c r="O58" s="99" t="s">
        <v>410</v>
      </c>
      <c r="P58" s="34" t="s">
        <v>411</v>
      </c>
      <c r="Q58" s="34">
        <f t="shared" si="0"/>
        <v>112720</v>
      </c>
      <c r="R58" s="34"/>
      <c r="S58" s="34" t="s">
        <v>412</v>
      </c>
      <c r="T58" s="34"/>
      <c r="U58" s="34"/>
      <c r="V58" s="34"/>
      <c r="W58" s="34"/>
      <c r="X58" s="34"/>
      <c r="Y58" s="34">
        <v>0</v>
      </c>
    </row>
    <row r="59" spans="5:25" x14ac:dyDescent="0.35">
      <c r="E59" s="34">
        <v>113000</v>
      </c>
      <c r="F59" s="34" t="s">
        <v>427</v>
      </c>
      <c r="G59" s="34" t="s">
        <v>407</v>
      </c>
      <c r="H59" s="34" t="s">
        <v>408</v>
      </c>
      <c r="I59" s="36"/>
      <c r="J59" s="34"/>
      <c r="K59" s="34">
        <v>0</v>
      </c>
      <c r="L59" s="98" t="s">
        <v>409</v>
      </c>
      <c r="M59" s="98" t="s">
        <v>409</v>
      </c>
      <c r="N59" s="98" t="s">
        <v>409</v>
      </c>
      <c r="O59" s="99" t="s">
        <v>410</v>
      </c>
      <c r="P59" s="34" t="s">
        <v>411</v>
      </c>
      <c r="Q59" s="34">
        <f t="shared" si="0"/>
        <v>113000</v>
      </c>
      <c r="R59" s="34"/>
      <c r="S59" s="34" t="s">
        <v>412</v>
      </c>
      <c r="T59" s="34"/>
      <c r="U59" s="34"/>
      <c r="V59" s="34"/>
      <c r="W59" s="34"/>
      <c r="X59" s="34"/>
      <c r="Y59" s="34">
        <v>0</v>
      </c>
    </row>
    <row r="60" spans="5:25" x14ac:dyDescent="0.35">
      <c r="E60" s="34">
        <v>113010</v>
      </c>
      <c r="F60" s="34" t="s">
        <v>428</v>
      </c>
      <c r="G60" s="34" t="s">
        <v>407</v>
      </c>
      <c r="H60" s="34" t="s">
        <v>408</v>
      </c>
      <c r="I60" s="36"/>
      <c r="J60" s="34"/>
      <c r="K60" s="34">
        <v>0</v>
      </c>
      <c r="L60" s="98" t="s">
        <v>409</v>
      </c>
      <c r="M60" s="98" t="s">
        <v>409</v>
      </c>
      <c r="N60" s="98" t="s">
        <v>409</v>
      </c>
      <c r="O60" s="99" t="s">
        <v>410</v>
      </c>
      <c r="P60" s="34" t="s">
        <v>411</v>
      </c>
      <c r="Q60" s="34">
        <f t="shared" si="0"/>
        <v>113010</v>
      </c>
      <c r="R60" s="34"/>
      <c r="S60" s="34" t="s">
        <v>412</v>
      </c>
      <c r="T60" s="34"/>
      <c r="U60" s="34"/>
      <c r="V60" s="34"/>
      <c r="W60" s="34"/>
      <c r="X60" s="34"/>
      <c r="Y60" s="34">
        <v>0</v>
      </c>
    </row>
    <row r="61" spans="5:25" x14ac:dyDescent="0.35">
      <c r="E61" s="6">
        <v>113110</v>
      </c>
      <c r="F61" s="6" t="s">
        <v>429</v>
      </c>
      <c r="G61" s="6" t="s">
        <v>407</v>
      </c>
      <c r="H61" s="6" t="s">
        <v>408</v>
      </c>
      <c r="I61" s="107"/>
      <c r="J61" s="6"/>
      <c r="K61" s="6">
        <v>0</v>
      </c>
      <c r="L61" s="108" t="s">
        <v>409</v>
      </c>
      <c r="M61" s="108" t="s">
        <v>409</v>
      </c>
      <c r="N61" s="108" t="s">
        <v>409</v>
      </c>
      <c r="O61" s="109" t="s">
        <v>410</v>
      </c>
      <c r="P61" s="6" t="s">
        <v>411</v>
      </c>
      <c r="Q61" s="6">
        <f t="shared" si="0"/>
        <v>113110</v>
      </c>
      <c r="R61" s="6"/>
      <c r="S61" s="6" t="s">
        <v>412</v>
      </c>
      <c r="T61" s="6"/>
      <c r="U61" s="6"/>
      <c r="V61" s="6"/>
      <c r="W61" s="6"/>
      <c r="X61" s="6"/>
      <c r="Y61" s="6">
        <v>0</v>
      </c>
    </row>
    <row r="62" spans="5:25" x14ac:dyDescent="0.35">
      <c r="E62" s="6">
        <v>113120</v>
      </c>
      <c r="F62" s="6" t="s">
        <v>430</v>
      </c>
      <c r="G62" s="6" t="s">
        <v>407</v>
      </c>
      <c r="H62" s="6" t="s">
        <v>408</v>
      </c>
      <c r="I62" s="107"/>
      <c r="J62" s="6"/>
      <c r="K62" s="6">
        <v>0</v>
      </c>
      <c r="L62" s="108" t="s">
        <v>409</v>
      </c>
      <c r="M62" s="108" t="s">
        <v>409</v>
      </c>
      <c r="N62" s="108" t="s">
        <v>409</v>
      </c>
      <c r="O62" s="109" t="s">
        <v>410</v>
      </c>
      <c r="P62" s="6" t="s">
        <v>411</v>
      </c>
      <c r="Q62" s="6">
        <f t="shared" si="0"/>
        <v>113120</v>
      </c>
      <c r="R62" s="6"/>
      <c r="S62" s="6" t="s">
        <v>412</v>
      </c>
      <c r="T62" s="6"/>
      <c r="U62" s="6"/>
      <c r="V62" s="6"/>
      <c r="W62" s="6"/>
      <c r="X62" s="6"/>
      <c r="Y62" s="6">
        <v>0</v>
      </c>
    </row>
    <row r="63" spans="5:25" x14ac:dyDescent="0.35">
      <c r="E63" s="34">
        <v>116000</v>
      </c>
      <c r="F63" s="34" t="s">
        <v>431</v>
      </c>
      <c r="G63" s="34" t="s">
        <v>407</v>
      </c>
      <c r="H63" s="34" t="s">
        <v>408</v>
      </c>
      <c r="I63" s="36"/>
      <c r="J63" s="34"/>
      <c r="K63" s="34">
        <v>0</v>
      </c>
      <c r="L63" s="98" t="s">
        <v>409</v>
      </c>
      <c r="M63" s="98" t="s">
        <v>409</v>
      </c>
      <c r="N63" s="98" t="s">
        <v>409</v>
      </c>
      <c r="O63" s="99" t="s">
        <v>410</v>
      </c>
      <c r="P63" s="34" t="s">
        <v>411</v>
      </c>
      <c r="Q63" s="34">
        <f t="shared" si="0"/>
        <v>116000</v>
      </c>
      <c r="R63" s="34"/>
      <c r="S63" s="34" t="s">
        <v>412</v>
      </c>
      <c r="T63" s="34"/>
      <c r="U63" s="34"/>
      <c r="V63" s="34"/>
      <c r="W63" s="34"/>
      <c r="X63" s="34"/>
      <c r="Y63" s="34">
        <v>0</v>
      </c>
    </row>
    <row r="64" spans="5:25" x14ac:dyDescent="0.35">
      <c r="E64" s="34">
        <v>119000</v>
      </c>
      <c r="F64" s="34" t="s">
        <v>432</v>
      </c>
      <c r="G64" s="34" t="s">
        <v>407</v>
      </c>
      <c r="H64" s="34" t="s">
        <v>408</v>
      </c>
      <c r="I64" s="36"/>
      <c r="J64" s="34"/>
      <c r="K64" s="34">
        <v>0</v>
      </c>
      <c r="L64" s="98" t="s">
        <v>409</v>
      </c>
      <c r="M64" s="98" t="s">
        <v>409</v>
      </c>
      <c r="N64" s="98" t="s">
        <v>409</v>
      </c>
      <c r="O64" s="99" t="s">
        <v>410</v>
      </c>
      <c r="P64" s="34" t="s">
        <v>411</v>
      </c>
      <c r="Q64" s="34">
        <f t="shared" si="0"/>
        <v>119000</v>
      </c>
      <c r="R64" s="34"/>
      <c r="S64" s="34" t="s">
        <v>412</v>
      </c>
      <c r="T64" s="34"/>
      <c r="U64" s="34"/>
      <c r="V64" s="34"/>
      <c r="W64" s="34"/>
      <c r="X64" s="34"/>
      <c r="Y64" s="34">
        <v>0</v>
      </c>
    </row>
    <row r="65" spans="5:25" x14ac:dyDescent="0.35">
      <c r="E65" s="34">
        <v>119100</v>
      </c>
      <c r="F65" s="34" t="s">
        <v>433</v>
      </c>
      <c r="G65" s="34" t="s">
        <v>407</v>
      </c>
      <c r="H65" s="34" t="s">
        <v>408</v>
      </c>
      <c r="I65" s="36"/>
      <c r="J65" s="34"/>
      <c r="K65" s="34">
        <v>0</v>
      </c>
      <c r="L65" s="98" t="s">
        <v>409</v>
      </c>
      <c r="M65" s="98" t="s">
        <v>409</v>
      </c>
      <c r="N65" s="98" t="s">
        <v>409</v>
      </c>
      <c r="O65" s="99" t="s">
        <v>410</v>
      </c>
      <c r="P65" s="34" t="s">
        <v>411</v>
      </c>
      <c r="Q65" s="34">
        <f t="shared" si="0"/>
        <v>119100</v>
      </c>
      <c r="R65" s="34"/>
      <c r="S65" s="34" t="s">
        <v>412</v>
      </c>
      <c r="T65" s="34"/>
      <c r="U65" s="34"/>
      <c r="V65" s="34"/>
      <c r="W65" s="34"/>
      <c r="X65" s="34"/>
      <c r="Y65" s="34">
        <v>0</v>
      </c>
    </row>
    <row r="66" spans="5:25" x14ac:dyDescent="0.35">
      <c r="E66" s="34">
        <v>119200</v>
      </c>
      <c r="F66" s="34" t="s">
        <v>434</v>
      </c>
      <c r="G66" s="34" t="s">
        <v>407</v>
      </c>
      <c r="H66" s="34" t="s">
        <v>408</v>
      </c>
      <c r="I66" s="36"/>
      <c r="J66" s="34"/>
      <c r="K66" s="34">
        <v>0</v>
      </c>
      <c r="L66" s="98" t="s">
        <v>409</v>
      </c>
      <c r="M66" s="98" t="s">
        <v>409</v>
      </c>
      <c r="N66" s="98" t="s">
        <v>409</v>
      </c>
      <c r="O66" s="99" t="s">
        <v>410</v>
      </c>
      <c r="P66" s="34" t="s">
        <v>411</v>
      </c>
      <c r="Q66" s="34">
        <f t="shared" si="0"/>
        <v>119200</v>
      </c>
      <c r="R66" s="34"/>
      <c r="S66" s="34" t="s">
        <v>412</v>
      </c>
      <c r="T66" s="34"/>
      <c r="U66" s="34"/>
      <c r="V66" s="34"/>
      <c r="W66" s="34"/>
      <c r="X66" s="34"/>
      <c r="Y66" s="34">
        <v>0</v>
      </c>
    </row>
    <row r="67" spans="5:25" x14ac:dyDescent="0.35">
      <c r="E67" s="34">
        <v>119300</v>
      </c>
      <c r="F67" s="34" t="s">
        <v>435</v>
      </c>
      <c r="G67" s="34" t="s">
        <v>407</v>
      </c>
      <c r="H67" s="34" t="s">
        <v>408</v>
      </c>
      <c r="I67" s="36"/>
      <c r="J67" s="34"/>
      <c r="K67" s="34">
        <v>0</v>
      </c>
      <c r="L67" s="98" t="s">
        <v>409</v>
      </c>
      <c r="M67" s="98" t="s">
        <v>409</v>
      </c>
      <c r="N67" s="98" t="s">
        <v>409</v>
      </c>
      <c r="O67" s="99" t="s">
        <v>410</v>
      </c>
      <c r="P67" s="34" t="s">
        <v>411</v>
      </c>
      <c r="Q67" s="34">
        <f t="shared" si="0"/>
        <v>119300</v>
      </c>
      <c r="R67" s="34"/>
      <c r="S67" s="34" t="s">
        <v>412</v>
      </c>
      <c r="T67" s="34"/>
      <c r="U67" s="34"/>
      <c r="V67" s="34"/>
      <c r="W67" s="34"/>
      <c r="X67" s="34"/>
      <c r="Y67" s="34">
        <v>0</v>
      </c>
    </row>
    <row r="68" spans="5:25" x14ac:dyDescent="0.35">
      <c r="E68" s="34">
        <v>119400</v>
      </c>
      <c r="F68" s="34" t="s">
        <v>436</v>
      </c>
      <c r="G68" s="34" t="s">
        <v>407</v>
      </c>
      <c r="H68" s="34" t="s">
        <v>408</v>
      </c>
      <c r="I68" s="36"/>
      <c r="J68" s="34"/>
      <c r="K68" s="34">
        <v>0</v>
      </c>
      <c r="L68" s="98" t="s">
        <v>409</v>
      </c>
      <c r="M68" s="98" t="s">
        <v>409</v>
      </c>
      <c r="N68" s="98" t="s">
        <v>409</v>
      </c>
      <c r="O68" s="99" t="s">
        <v>410</v>
      </c>
      <c r="P68" s="34" t="s">
        <v>411</v>
      </c>
      <c r="Q68" s="34">
        <f t="shared" si="0"/>
        <v>119400</v>
      </c>
      <c r="R68" s="34"/>
      <c r="S68" s="34" t="s">
        <v>412</v>
      </c>
      <c r="T68" s="34"/>
      <c r="U68" s="34"/>
      <c r="V68" s="34"/>
      <c r="W68" s="34"/>
      <c r="X68" s="34"/>
      <c r="Y68" s="34">
        <v>0</v>
      </c>
    </row>
    <row r="69" spans="5:25" x14ac:dyDescent="0.35">
      <c r="E69" s="34">
        <v>119401</v>
      </c>
      <c r="F69" s="34" t="s">
        <v>437</v>
      </c>
      <c r="G69" s="34" t="s">
        <v>407</v>
      </c>
      <c r="H69" s="34" t="s">
        <v>408</v>
      </c>
      <c r="I69" s="36"/>
      <c r="J69" s="34"/>
      <c r="K69" s="34">
        <v>0</v>
      </c>
      <c r="L69" s="98" t="s">
        <v>409</v>
      </c>
      <c r="M69" s="98" t="s">
        <v>409</v>
      </c>
      <c r="N69" s="98" t="s">
        <v>409</v>
      </c>
      <c r="O69" s="99" t="s">
        <v>410</v>
      </c>
      <c r="P69" s="34" t="s">
        <v>411</v>
      </c>
      <c r="Q69" s="34">
        <f t="shared" si="0"/>
        <v>119401</v>
      </c>
      <c r="R69" s="34"/>
      <c r="S69" s="34" t="s">
        <v>412</v>
      </c>
      <c r="T69" s="34"/>
      <c r="U69" s="34"/>
      <c r="V69" s="34"/>
      <c r="W69" s="34"/>
      <c r="X69" s="34"/>
      <c r="Y69" s="34">
        <v>0</v>
      </c>
    </row>
    <row r="70" spans="5:25" x14ac:dyDescent="0.35">
      <c r="E70" s="34">
        <v>119402</v>
      </c>
      <c r="F70" s="34" t="s">
        <v>438</v>
      </c>
      <c r="G70" s="34" t="s">
        <v>407</v>
      </c>
      <c r="H70" s="34" t="s">
        <v>408</v>
      </c>
      <c r="I70" s="36"/>
      <c r="J70" s="34"/>
      <c r="K70" s="34">
        <v>0</v>
      </c>
      <c r="L70" s="98" t="s">
        <v>409</v>
      </c>
      <c r="M70" s="98" t="s">
        <v>409</v>
      </c>
      <c r="N70" s="98" t="s">
        <v>409</v>
      </c>
      <c r="O70" s="99" t="s">
        <v>410</v>
      </c>
      <c r="P70" s="34" t="s">
        <v>411</v>
      </c>
      <c r="Q70" s="34">
        <f t="shared" si="0"/>
        <v>119402</v>
      </c>
      <c r="R70" s="34"/>
      <c r="S70" s="34" t="s">
        <v>412</v>
      </c>
      <c r="T70" s="34"/>
      <c r="U70" s="34"/>
      <c r="V70" s="34"/>
      <c r="W70" s="34"/>
      <c r="X70" s="34"/>
      <c r="Y70" s="34">
        <v>0</v>
      </c>
    </row>
    <row r="71" spans="5:25" x14ac:dyDescent="0.35">
      <c r="E71" s="34">
        <v>119403</v>
      </c>
      <c r="F71" s="34" t="s">
        <v>439</v>
      </c>
      <c r="G71" s="34" t="s">
        <v>407</v>
      </c>
      <c r="H71" s="34" t="s">
        <v>408</v>
      </c>
      <c r="I71" s="36"/>
      <c r="J71" s="34"/>
      <c r="K71" s="34">
        <v>0</v>
      </c>
      <c r="L71" s="98" t="s">
        <v>409</v>
      </c>
      <c r="M71" s="98" t="s">
        <v>409</v>
      </c>
      <c r="N71" s="98" t="s">
        <v>409</v>
      </c>
      <c r="O71" s="99" t="s">
        <v>410</v>
      </c>
      <c r="P71" s="34" t="s">
        <v>411</v>
      </c>
      <c r="Q71" s="34">
        <f t="shared" si="0"/>
        <v>119403</v>
      </c>
      <c r="R71" s="34"/>
      <c r="S71" s="34" t="s">
        <v>412</v>
      </c>
      <c r="T71" s="34"/>
      <c r="U71" s="34"/>
      <c r="V71" s="34"/>
      <c r="W71" s="34"/>
      <c r="X71" s="34"/>
      <c r="Y71" s="34">
        <v>0</v>
      </c>
    </row>
    <row r="72" spans="5:25" x14ac:dyDescent="0.35">
      <c r="E72" s="34">
        <v>119404</v>
      </c>
      <c r="F72" s="34" t="s">
        <v>440</v>
      </c>
      <c r="G72" s="34" t="s">
        <v>407</v>
      </c>
      <c r="H72" s="34" t="s">
        <v>408</v>
      </c>
      <c r="I72" s="36"/>
      <c r="J72" s="34"/>
      <c r="K72" s="34">
        <v>0</v>
      </c>
      <c r="L72" s="98" t="s">
        <v>409</v>
      </c>
      <c r="M72" s="98" t="s">
        <v>409</v>
      </c>
      <c r="N72" s="98" t="s">
        <v>409</v>
      </c>
      <c r="O72" s="99" t="s">
        <v>410</v>
      </c>
      <c r="P72" s="34" t="s">
        <v>411</v>
      </c>
      <c r="Q72" s="34">
        <f t="shared" si="0"/>
        <v>119404</v>
      </c>
      <c r="R72" s="34"/>
      <c r="S72" s="34" t="s">
        <v>412</v>
      </c>
      <c r="T72" s="34"/>
      <c r="U72" s="34"/>
      <c r="V72" s="34"/>
      <c r="W72" s="34"/>
      <c r="X72" s="34"/>
      <c r="Y72" s="34">
        <v>0</v>
      </c>
    </row>
    <row r="73" spans="5:25" x14ac:dyDescent="0.35">
      <c r="E73" s="34">
        <v>119405</v>
      </c>
      <c r="F73" s="34" t="s">
        <v>441</v>
      </c>
      <c r="G73" s="34" t="s">
        <v>407</v>
      </c>
      <c r="H73" s="34" t="s">
        <v>408</v>
      </c>
      <c r="I73" s="36"/>
      <c r="J73" s="34"/>
      <c r="K73" s="34">
        <v>0</v>
      </c>
      <c r="L73" s="98" t="s">
        <v>409</v>
      </c>
      <c r="M73" s="98" t="s">
        <v>409</v>
      </c>
      <c r="N73" s="98" t="s">
        <v>409</v>
      </c>
      <c r="O73" s="99" t="s">
        <v>410</v>
      </c>
      <c r="P73" s="34" t="s">
        <v>411</v>
      </c>
      <c r="Q73" s="34">
        <f t="shared" si="0"/>
        <v>119405</v>
      </c>
      <c r="R73" s="34"/>
      <c r="S73" s="34" t="s">
        <v>412</v>
      </c>
      <c r="T73" s="34"/>
      <c r="U73" s="34"/>
      <c r="V73" s="34"/>
      <c r="W73" s="34"/>
      <c r="X73" s="34"/>
      <c r="Y73" s="34">
        <v>0</v>
      </c>
    </row>
    <row r="74" spans="5:25" x14ac:dyDescent="0.35">
      <c r="E74" s="34">
        <v>119406</v>
      </c>
      <c r="F74" s="34" t="s">
        <v>442</v>
      </c>
      <c r="G74" s="34" t="s">
        <v>407</v>
      </c>
      <c r="H74" s="34" t="s">
        <v>408</v>
      </c>
      <c r="I74" s="36"/>
      <c r="J74" s="34"/>
      <c r="K74" s="34">
        <v>0</v>
      </c>
      <c r="L74" s="98" t="s">
        <v>409</v>
      </c>
      <c r="M74" s="98" t="s">
        <v>409</v>
      </c>
      <c r="N74" s="98" t="s">
        <v>409</v>
      </c>
      <c r="O74" s="99" t="s">
        <v>410</v>
      </c>
      <c r="P74" s="34" t="s">
        <v>411</v>
      </c>
      <c r="Q74" s="34">
        <f t="shared" si="0"/>
        <v>119406</v>
      </c>
      <c r="R74" s="34"/>
      <c r="S74" s="34" t="s">
        <v>412</v>
      </c>
      <c r="T74" s="34"/>
      <c r="U74" s="34"/>
      <c r="V74" s="34"/>
      <c r="W74" s="34"/>
      <c r="X74" s="34"/>
      <c r="Y74" s="34">
        <v>0</v>
      </c>
    </row>
    <row r="75" spans="5:25" x14ac:dyDescent="0.35">
      <c r="E75" s="34">
        <v>119407</v>
      </c>
      <c r="F75" s="34" t="s">
        <v>443</v>
      </c>
      <c r="G75" s="34" t="s">
        <v>407</v>
      </c>
      <c r="H75" s="34" t="s">
        <v>408</v>
      </c>
      <c r="I75" s="36"/>
      <c r="J75" s="34"/>
      <c r="K75" s="34">
        <v>0</v>
      </c>
      <c r="L75" s="98" t="s">
        <v>409</v>
      </c>
      <c r="M75" s="98" t="s">
        <v>409</v>
      </c>
      <c r="N75" s="98" t="s">
        <v>409</v>
      </c>
      <c r="O75" s="99" t="s">
        <v>410</v>
      </c>
      <c r="P75" s="34" t="s">
        <v>411</v>
      </c>
      <c r="Q75" s="34">
        <f t="shared" si="0"/>
        <v>119407</v>
      </c>
      <c r="R75" s="34"/>
      <c r="S75" s="34" t="s">
        <v>412</v>
      </c>
      <c r="T75" s="34"/>
      <c r="U75" s="34"/>
      <c r="V75" s="34"/>
      <c r="W75" s="34"/>
      <c r="X75" s="34"/>
      <c r="Y75" s="34">
        <v>0</v>
      </c>
    </row>
    <row r="76" spans="5:25" x14ac:dyDescent="0.35">
      <c r="E76" s="34">
        <v>119408</v>
      </c>
      <c r="F76" s="34" t="s">
        <v>444</v>
      </c>
      <c r="G76" s="34" t="s">
        <v>407</v>
      </c>
      <c r="H76" s="34" t="s">
        <v>408</v>
      </c>
      <c r="I76" s="36"/>
      <c r="J76" s="34"/>
      <c r="K76" s="34">
        <v>0</v>
      </c>
      <c r="L76" s="98" t="s">
        <v>409</v>
      </c>
      <c r="M76" s="98" t="s">
        <v>409</v>
      </c>
      <c r="N76" s="98" t="s">
        <v>409</v>
      </c>
      <c r="O76" s="99" t="s">
        <v>410</v>
      </c>
      <c r="P76" s="34" t="s">
        <v>411</v>
      </c>
      <c r="Q76" s="34">
        <f t="shared" si="0"/>
        <v>119408</v>
      </c>
      <c r="R76" s="34"/>
      <c r="S76" s="34" t="s">
        <v>412</v>
      </c>
      <c r="T76" s="34"/>
      <c r="U76" s="34"/>
      <c r="V76" s="34"/>
      <c r="W76" s="34"/>
      <c r="X76" s="34"/>
      <c r="Y76" s="34">
        <v>0</v>
      </c>
    </row>
    <row r="77" spans="5:25" x14ac:dyDescent="0.35">
      <c r="E77" s="34">
        <v>119409</v>
      </c>
      <c r="F77" s="34" t="s">
        <v>445</v>
      </c>
      <c r="G77" s="34" t="s">
        <v>407</v>
      </c>
      <c r="H77" s="34" t="s">
        <v>408</v>
      </c>
      <c r="I77" s="36"/>
      <c r="J77" s="34"/>
      <c r="K77" s="34">
        <v>0</v>
      </c>
      <c r="L77" s="98" t="s">
        <v>409</v>
      </c>
      <c r="M77" s="98" t="s">
        <v>409</v>
      </c>
      <c r="N77" s="98" t="s">
        <v>409</v>
      </c>
      <c r="O77" s="99" t="s">
        <v>410</v>
      </c>
      <c r="P77" s="34" t="s">
        <v>411</v>
      </c>
      <c r="Q77" s="34">
        <f t="shared" si="0"/>
        <v>119409</v>
      </c>
      <c r="R77" s="34"/>
      <c r="S77" s="34" t="s">
        <v>412</v>
      </c>
      <c r="T77" s="34"/>
      <c r="U77" s="34"/>
      <c r="V77" s="34"/>
      <c r="W77" s="34"/>
      <c r="X77" s="34"/>
      <c r="Y77" s="34">
        <v>0</v>
      </c>
    </row>
    <row r="78" spans="5:25" x14ac:dyDescent="0.35">
      <c r="E78" s="34">
        <v>119410</v>
      </c>
      <c r="F78" s="34" t="s">
        <v>446</v>
      </c>
      <c r="G78" s="34" t="s">
        <v>407</v>
      </c>
      <c r="H78" s="34" t="s">
        <v>408</v>
      </c>
      <c r="I78" s="36"/>
      <c r="J78" s="34"/>
      <c r="K78" s="34">
        <v>0</v>
      </c>
      <c r="L78" s="98" t="s">
        <v>409</v>
      </c>
      <c r="M78" s="98" t="s">
        <v>409</v>
      </c>
      <c r="N78" s="98" t="s">
        <v>409</v>
      </c>
      <c r="O78" s="99" t="s">
        <v>410</v>
      </c>
      <c r="P78" s="34" t="s">
        <v>411</v>
      </c>
      <c r="Q78" s="34">
        <f t="shared" si="0"/>
        <v>119410</v>
      </c>
      <c r="R78" s="34"/>
      <c r="S78" s="34" t="s">
        <v>412</v>
      </c>
      <c r="T78" s="34"/>
      <c r="U78" s="34"/>
      <c r="V78" s="34"/>
      <c r="W78" s="34"/>
      <c r="X78" s="34"/>
      <c r="Y78" s="34">
        <v>0</v>
      </c>
    </row>
    <row r="79" spans="5:25" x14ac:dyDescent="0.35">
      <c r="E79" s="34">
        <v>119500</v>
      </c>
      <c r="F79" s="34" t="s">
        <v>447</v>
      </c>
      <c r="G79" s="34" t="s">
        <v>407</v>
      </c>
      <c r="H79" s="34" t="s">
        <v>408</v>
      </c>
      <c r="I79" s="36"/>
      <c r="J79" s="34"/>
      <c r="K79" s="34">
        <v>0</v>
      </c>
      <c r="L79" s="98" t="s">
        <v>409</v>
      </c>
      <c r="M79" s="98" t="s">
        <v>409</v>
      </c>
      <c r="N79" s="98" t="s">
        <v>409</v>
      </c>
      <c r="O79" s="99" t="s">
        <v>410</v>
      </c>
      <c r="P79" s="34" t="s">
        <v>411</v>
      </c>
      <c r="Q79" s="34">
        <f t="shared" si="0"/>
        <v>119500</v>
      </c>
      <c r="R79" s="34"/>
      <c r="S79" s="34" t="s">
        <v>412</v>
      </c>
      <c r="T79" s="34"/>
      <c r="U79" s="34"/>
      <c r="V79" s="34"/>
      <c r="W79" s="34"/>
      <c r="X79" s="34"/>
      <c r="Y79" s="34">
        <v>0</v>
      </c>
    </row>
    <row r="80" spans="5:25" x14ac:dyDescent="0.35">
      <c r="E80" s="34">
        <v>119800</v>
      </c>
      <c r="F80" s="34" t="s">
        <v>448</v>
      </c>
      <c r="G80" s="34" t="s">
        <v>407</v>
      </c>
      <c r="H80" s="34" t="s">
        <v>408</v>
      </c>
      <c r="I80" s="36"/>
      <c r="J80" s="34"/>
      <c r="K80" s="34">
        <v>0</v>
      </c>
      <c r="L80" s="98" t="s">
        <v>409</v>
      </c>
      <c r="M80" s="98" t="s">
        <v>409</v>
      </c>
      <c r="N80" s="98" t="s">
        <v>409</v>
      </c>
      <c r="O80" s="99" t="s">
        <v>410</v>
      </c>
      <c r="P80" s="34" t="s">
        <v>411</v>
      </c>
      <c r="Q80" s="34">
        <f t="shared" si="0"/>
        <v>119800</v>
      </c>
      <c r="R80" s="34"/>
      <c r="S80" s="34" t="s">
        <v>412</v>
      </c>
      <c r="T80" s="34"/>
      <c r="U80" s="34"/>
      <c r="V80" s="34"/>
      <c r="W80" s="34"/>
      <c r="X80" s="34"/>
      <c r="Y80" s="34">
        <v>0</v>
      </c>
    </row>
    <row r="81" spans="5:25" x14ac:dyDescent="0.35">
      <c r="E81" s="34">
        <v>119880</v>
      </c>
      <c r="F81" s="34" t="s">
        <v>449</v>
      </c>
      <c r="G81" s="34" t="s">
        <v>407</v>
      </c>
      <c r="H81" s="34" t="s">
        <v>408</v>
      </c>
      <c r="I81" s="36"/>
      <c r="J81" s="34"/>
      <c r="K81" s="34">
        <v>0</v>
      </c>
      <c r="L81" s="98" t="s">
        <v>409</v>
      </c>
      <c r="M81" s="98" t="s">
        <v>409</v>
      </c>
      <c r="N81" s="98" t="s">
        <v>409</v>
      </c>
      <c r="O81" s="99" t="s">
        <v>410</v>
      </c>
      <c r="P81" s="34" t="s">
        <v>411</v>
      </c>
      <c r="Q81" s="34">
        <f t="shared" si="0"/>
        <v>119880</v>
      </c>
      <c r="R81" s="34"/>
      <c r="S81" s="34" t="s">
        <v>412</v>
      </c>
      <c r="T81" s="34"/>
      <c r="U81" s="34"/>
      <c r="V81" s="34"/>
      <c r="W81" s="34"/>
      <c r="X81" s="34"/>
      <c r="Y81" s="34">
        <v>0</v>
      </c>
    </row>
    <row r="82" spans="5:25" x14ac:dyDescent="0.35">
      <c r="E82" s="34">
        <v>119900</v>
      </c>
      <c r="F82" s="34" t="s">
        <v>450</v>
      </c>
      <c r="G82" s="34" t="s">
        <v>407</v>
      </c>
      <c r="H82" s="34" t="s">
        <v>408</v>
      </c>
      <c r="I82" s="36"/>
      <c r="J82" s="34"/>
      <c r="K82" s="34">
        <v>0</v>
      </c>
      <c r="L82" s="98" t="s">
        <v>409</v>
      </c>
      <c r="M82" s="98" t="s">
        <v>409</v>
      </c>
      <c r="N82" s="98" t="s">
        <v>409</v>
      </c>
      <c r="O82" s="99" t="s">
        <v>410</v>
      </c>
      <c r="P82" s="34" t="s">
        <v>411</v>
      </c>
      <c r="Q82" s="34">
        <f t="shared" si="0"/>
        <v>119900</v>
      </c>
      <c r="R82" s="34"/>
      <c r="S82" s="34" t="s">
        <v>412</v>
      </c>
      <c r="T82" s="34"/>
      <c r="U82" s="34"/>
      <c r="V82" s="34"/>
      <c r="W82" s="34"/>
      <c r="X82" s="34"/>
      <c r="Y82" s="34">
        <v>0</v>
      </c>
    </row>
    <row r="83" spans="5:25" x14ac:dyDescent="0.35">
      <c r="E83" s="34">
        <v>119921</v>
      </c>
      <c r="F83" s="34" t="s">
        <v>451</v>
      </c>
      <c r="G83" s="34" t="s">
        <v>407</v>
      </c>
      <c r="H83" s="34" t="s">
        <v>408</v>
      </c>
      <c r="I83" s="36"/>
      <c r="J83" s="34"/>
      <c r="K83" s="34">
        <v>1</v>
      </c>
      <c r="L83" s="98" t="s">
        <v>409</v>
      </c>
      <c r="M83" s="98" t="s">
        <v>409</v>
      </c>
      <c r="N83" s="98" t="s">
        <v>409</v>
      </c>
      <c r="O83" s="99" t="s">
        <v>410</v>
      </c>
      <c r="P83" s="34" t="s">
        <v>411</v>
      </c>
      <c r="Q83" s="34">
        <f t="shared" si="0"/>
        <v>119921</v>
      </c>
      <c r="R83" s="34"/>
      <c r="S83" s="34" t="s">
        <v>412</v>
      </c>
      <c r="T83" s="34"/>
      <c r="U83" s="34"/>
      <c r="V83" s="34"/>
      <c r="W83" s="34"/>
      <c r="X83" s="34"/>
      <c r="Y83" s="34">
        <v>0</v>
      </c>
    </row>
    <row r="84" spans="5:25" x14ac:dyDescent="0.35">
      <c r="E84" s="34">
        <v>119922</v>
      </c>
      <c r="F84" s="34" t="s">
        <v>452</v>
      </c>
      <c r="G84" s="34" t="s">
        <v>407</v>
      </c>
      <c r="H84" s="34" t="s">
        <v>408</v>
      </c>
      <c r="I84" s="36"/>
      <c r="J84" s="34"/>
      <c r="K84" s="34">
        <v>1</v>
      </c>
      <c r="L84" s="98" t="s">
        <v>409</v>
      </c>
      <c r="M84" s="98" t="s">
        <v>409</v>
      </c>
      <c r="N84" s="98" t="s">
        <v>409</v>
      </c>
      <c r="O84" s="99" t="s">
        <v>410</v>
      </c>
      <c r="P84" s="34" t="s">
        <v>411</v>
      </c>
      <c r="Q84" s="34">
        <f t="shared" si="0"/>
        <v>119922</v>
      </c>
      <c r="R84" s="34"/>
      <c r="S84" s="34" t="s">
        <v>412</v>
      </c>
      <c r="T84" s="34"/>
      <c r="U84" s="34"/>
      <c r="V84" s="34"/>
      <c r="W84" s="34"/>
      <c r="X84" s="34"/>
      <c r="Y84" s="34">
        <v>0</v>
      </c>
    </row>
    <row r="85" spans="5:25" x14ac:dyDescent="0.35">
      <c r="E85" s="34">
        <v>119923</v>
      </c>
      <c r="F85" s="34" t="s">
        <v>453</v>
      </c>
      <c r="G85" s="34" t="s">
        <v>407</v>
      </c>
      <c r="H85" s="34" t="s">
        <v>408</v>
      </c>
      <c r="I85" s="36"/>
      <c r="J85" s="34"/>
      <c r="K85" s="34">
        <v>1</v>
      </c>
      <c r="L85" s="98" t="s">
        <v>409</v>
      </c>
      <c r="M85" s="98" t="s">
        <v>409</v>
      </c>
      <c r="N85" s="98" t="s">
        <v>409</v>
      </c>
      <c r="O85" s="99" t="s">
        <v>410</v>
      </c>
      <c r="P85" s="34" t="s">
        <v>411</v>
      </c>
      <c r="Q85" s="34">
        <f t="shared" si="0"/>
        <v>119923</v>
      </c>
      <c r="R85" s="34"/>
      <c r="S85" s="34" t="s">
        <v>412</v>
      </c>
      <c r="T85" s="34"/>
      <c r="U85" s="34"/>
      <c r="V85" s="34"/>
      <c r="W85" s="34"/>
      <c r="X85" s="34"/>
      <c r="Y85" s="34">
        <v>0</v>
      </c>
    </row>
    <row r="86" spans="5:25" x14ac:dyDescent="0.35">
      <c r="E86" s="34">
        <v>119924</v>
      </c>
      <c r="F86" s="34" t="s">
        <v>454</v>
      </c>
      <c r="G86" s="34" t="s">
        <v>407</v>
      </c>
      <c r="H86" s="34" t="s">
        <v>408</v>
      </c>
      <c r="I86" s="36"/>
      <c r="J86" s="34"/>
      <c r="K86" s="34">
        <v>1</v>
      </c>
      <c r="L86" s="98" t="s">
        <v>409</v>
      </c>
      <c r="M86" s="98" t="s">
        <v>409</v>
      </c>
      <c r="N86" s="98" t="s">
        <v>409</v>
      </c>
      <c r="O86" s="99" t="s">
        <v>410</v>
      </c>
      <c r="P86" s="34" t="s">
        <v>411</v>
      </c>
      <c r="Q86" s="34">
        <f t="shared" si="0"/>
        <v>119924</v>
      </c>
      <c r="R86" s="34"/>
      <c r="S86" s="34" t="s">
        <v>412</v>
      </c>
      <c r="T86" s="34"/>
      <c r="U86" s="34"/>
      <c r="V86" s="34"/>
      <c r="W86" s="34"/>
      <c r="X86" s="34"/>
      <c r="Y86" s="34">
        <v>0</v>
      </c>
    </row>
    <row r="87" spans="5:25" x14ac:dyDescent="0.35">
      <c r="E87" s="34">
        <v>119925</v>
      </c>
      <c r="F87" s="34" t="s">
        <v>455</v>
      </c>
      <c r="G87" s="34" t="s">
        <v>407</v>
      </c>
      <c r="H87" s="34" t="s">
        <v>408</v>
      </c>
      <c r="I87" s="36"/>
      <c r="J87" s="34"/>
      <c r="K87" s="34">
        <v>1</v>
      </c>
      <c r="L87" s="98" t="s">
        <v>409</v>
      </c>
      <c r="M87" s="98" t="s">
        <v>409</v>
      </c>
      <c r="N87" s="98" t="s">
        <v>409</v>
      </c>
      <c r="O87" s="99" t="s">
        <v>410</v>
      </c>
      <c r="P87" s="34" t="s">
        <v>411</v>
      </c>
      <c r="Q87" s="34">
        <f t="shared" si="0"/>
        <v>119925</v>
      </c>
      <c r="R87" s="34"/>
      <c r="S87" s="34" t="s">
        <v>412</v>
      </c>
      <c r="T87" s="34"/>
      <c r="U87" s="34"/>
      <c r="V87" s="34"/>
      <c r="W87" s="34"/>
      <c r="X87" s="34"/>
      <c r="Y87" s="34">
        <v>0</v>
      </c>
    </row>
    <row r="88" spans="5:25" x14ac:dyDescent="0.35">
      <c r="E88" s="34">
        <v>119926</v>
      </c>
      <c r="F88" s="34" t="s">
        <v>456</v>
      </c>
      <c r="G88" s="34" t="s">
        <v>407</v>
      </c>
      <c r="H88" s="34" t="s">
        <v>408</v>
      </c>
      <c r="I88" s="36"/>
      <c r="J88" s="34"/>
      <c r="K88" s="34">
        <v>0</v>
      </c>
      <c r="L88" s="98" t="s">
        <v>409</v>
      </c>
      <c r="M88" s="98" t="s">
        <v>409</v>
      </c>
      <c r="N88" s="98" t="s">
        <v>409</v>
      </c>
      <c r="O88" s="99" t="s">
        <v>410</v>
      </c>
      <c r="P88" s="34" t="s">
        <v>411</v>
      </c>
      <c r="Q88" s="34">
        <f t="shared" si="0"/>
        <v>119926</v>
      </c>
      <c r="R88" s="34"/>
      <c r="S88" s="34" t="s">
        <v>412</v>
      </c>
      <c r="T88" s="34"/>
      <c r="U88" s="34"/>
      <c r="V88" s="34"/>
      <c r="W88" s="34"/>
      <c r="X88" s="34"/>
      <c r="Y88" s="34">
        <v>0</v>
      </c>
    </row>
    <row r="89" spans="5:25" x14ac:dyDescent="0.35">
      <c r="E89" s="34">
        <v>120011</v>
      </c>
      <c r="F89" s="34" t="s">
        <v>457</v>
      </c>
      <c r="G89" s="34" t="s">
        <v>407</v>
      </c>
      <c r="H89" s="34" t="s">
        <v>408</v>
      </c>
      <c r="I89" s="36"/>
      <c r="J89" s="34"/>
      <c r="K89" s="34">
        <v>1</v>
      </c>
      <c r="L89" s="98" t="s">
        <v>409</v>
      </c>
      <c r="M89" s="98" t="s">
        <v>409</v>
      </c>
      <c r="N89" s="98" t="s">
        <v>409</v>
      </c>
      <c r="O89" s="99" t="s">
        <v>410</v>
      </c>
      <c r="P89" s="34" t="s">
        <v>411</v>
      </c>
      <c r="Q89" s="34">
        <f t="shared" si="0"/>
        <v>120011</v>
      </c>
      <c r="R89" s="34"/>
      <c r="S89" s="34" t="s">
        <v>412</v>
      </c>
      <c r="T89" s="34"/>
      <c r="U89" s="34"/>
      <c r="V89" s="34"/>
      <c r="W89" s="34"/>
      <c r="X89" s="34"/>
      <c r="Y89" s="34">
        <v>0</v>
      </c>
    </row>
    <row r="90" spans="5:25" x14ac:dyDescent="0.35">
      <c r="E90" s="34">
        <v>120012</v>
      </c>
      <c r="F90" s="34" t="s">
        <v>458</v>
      </c>
      <c r="G90" s="34" t="s">
        <v>407</v>
      </c>
      <c r="H90" s="34" t="s">
        <v>408</v>
      </c>
      <c r="I90" s="36"/>
      <c r="J90" s="34"/>
      <c r="K90" s="34">
        <v>1</v>
      </c>
      <c r="L90" s="98" t="s">
        <v>409</v>
      </c>
      <c r="M90" s="98" t="s">
        <v>409</v>
      </c>
      <c r="N90" s="98" t="s">
        <v>409</v>
      </c>
      <c r="O90" s="99" t="s">
        <v>410</v>
      </c>
      <c r="P90" s="34" t="s">
        <v>411</v>
      </c>
      <c r="Q90" s="34">
        <f t="shared" ref="Q90:Q155" si="1">E90</f>
        <v>120012</v>
      </c>
      <c r="R90" s="34"/>
      <c r="S90" s="34" t="s">
        <v>412</v>
      </c>
      <c r="T90" s="34"/>
      <c r="U90" s="34"/>
      <c r="V90" s="34"/>
      <c r="W90" s="34"/>
      <c r="X90" s="34"/>
      <c r="Y90" s="34">
        <v>0</v>
      </c>
    </row>
    <row r="91" spans="5:25" x14ac:dyDescent="0.35">
      <c r="E91" s="34">
        <v>120013</v>
      </c>
      <c r="F91" s="34" t="s">
        <v>459</v>
      </c>
      <c r="G91" s="34" t="s">
        <v>407</v>
      </c>
      <c r="H91" s="34" t="s">
        <v>408</v>
      </c>
      <c r="I91" s="36"/>
      <c r="J91" s="34"/>
      <c r="K91" s="34">
        <v>1</v>
      </c>
      <c r="L91" s="98" t="s">
        <v>409</v>
      </c>
      <c r="M91" s="98" t="s">
        <v>409</v>
      </c>
      <c r="N91" s="98" t="s">
        <v>409</v>
      </c>
      <c r="O91" s="99" t="s">
        <v>410</v>
      </c>
      <c r="P91" s="34" t="s">
        <v>411</v>
      </c>
      <c r="Q91" s="34">
        <f t="shared" si="1"/>
        <v>120013</v>
      </c>
      <c r="R91" s="34"/>
      <c r="S91" s="34" t="s">
        <v>412</v>
      </c>
      <c r="T91" s="34"/>
      <c r="U91" s="34"/>
      <c r="V91" s="34"/>
      <c r="W91" s="34"/>
      <c r="X91" s="34"/>
      <c r="Y91" s="34">
        <v>0</v>
      </c>
    </row>
    <row r="92" spans="5:25" x14ac:dyDescent="0.35">
      <c r="E92" s="34">
        <v>120014</v>
      </c>
      <c r="F92" s="34" t="s">
        <v>460</v>
      </c>
      <c r="G92" s="34" t="s">
        <v>407</v>
      </c>
      <c r="H92" s="34" t="s">
        <v>408</v>
      </c>
      <c r="I92" s="36"/>
      <c r="J92" s="34"/>
      <c r="K92" s="34">
        <v>1</v>
      </c>
      <c r="L92" s="98" t="s">
        <v>409</v>
      </c>
      <c r="M92" s="98" t="s">
        <v>409</v>
      </c>
      <c r="N92" s="98" t="s">
        <v>409</v>
      </c>
      <c r="O92" s="99" t="s">
        <v>410</v>
      </c>
      <c r="P92" s="34" t="s">
        <v>411</v>
      </c>
      <c r="Q92" s="34">
        <f t="shared" si="1"/>
        <v>120014</v>
      </c>
      <c r="R92" s="34"/>
      <c r="S92" s="34" t="s">
        <v>412</v>
      </c>
      <c r="T92" s="34"/>
      <c r="U92" s="34"/>
      <c r="V92" s="34"/>
      <c r="W92" s="34"/>
      <c r="X92" s="34"/>
      <c r="Y92" s="34">
        <v>0</v>
      </c>
    </row>
    <row r="93" spans="5:25" x14ac:dyDescent="0.35">
      <c r="E93" s="34">
        <v>120015</v>
      </c>
      <c r="F93" s="34" t="s">
        <v>461</v>
      </c>
      <c r="G93" s="34" t="s">
        <v>407</v>
      </c>
      <c r="H93" s="34" t="s">
        <v>408</v>
      </c>
      <c r="I93" s="36"/>
      <c r="J93" s="34"/>
      <c r="K93" s="34">
        <v>1</v>
      </c>
      <c r="L93" s="98" t="s">
        <v>409</v>
      </c>
      <c r="M93" s="98" t="s">
        <v>409</v>
      </c>
      <c r="N93" s="98" t="s">
        <v>409</v>
      </c>
      <c r="O93" s="99" t="s">
        <v>410</v>
      </c>
      <c r="P93" s="34" t="s">
        <v>411</v>
      </c>
      <c r="Q93" s="34">
        <f t="shared" si="1"/>
        <v>120015</v>
      </c>
      <c r="R93" s="34"/>
      <c r="S93" s="34" t="s">
        <v>412</v>
      </c>
      <c r="T93" s="34"/>
      <c r="U93" s="34"/>
      <c r="V93" s="34"/>
      <c r="W93" s="34"/>
      <c r="X93" s="34"/>
      <c r="Y93" s="34">
        <v>0</v>
      </c>
    </row>
    <row r="94" spans="5:25" x14ac:dyDescent="0.35">
      <c r="E94" s="34">
        <v>120016</v>
      </c>
      <c r="F94" s="34" t="s">
        <v>462</v>
      </c>
      <c r="G94" s="34" t="s">
        <v>407</v>
      </c>
      <c r="H94" s="34" t="s">
        <v>408</v>
      </c>
      <c r="I94" s="36"/>
      <c r="J94" s="34"/>
      <c r="K94" s="34">
        <v>0</v>
      </c>
      <c r="L94" s="98" t="s">
        <v>409</v>
      </c>
      <c r="M94" s="98" t="s">
        <v>409</v>
      </c>
      <c r="N94" s="98" t="s">
        <v>409</v>
      </c>
      <c r="O94" s="99" t="s">
        <v>410</v>
      </c>
      <c r="P94" s="34" t="s">
        <v>411</v>
      </c>
      <c r="Q94" s="34">
        <f t="shared" si="1"/>
        <v>120016</v>
      </c>
      <c r="R94" s="34"/>
      <c r="S94" s="34" t="s">
        <v>412</v>
      </c>
      <c r="T94" s="34"/>
      <c r="U94" s="34"/>
      <c r="V94" s="34"/>
      <c r="W94" s="34"/>
      <c r="X94" s="34"/>
      <c r="Y94" s="34">
        <v>0</v>
      </c>
    </row>
    <row r="95" spans="5:25" x14ac:dyDescent="0.35">
      <c r="E95" s="34">
        <v>120031</v>
      </c>
      <c r="F95" s="34" t="s">
        <v>463</v>
      </c>
      <c r="G95" s="34" t="s">
        <v>407</v>
      </c>
      <c r="H95" s="34" t="s">
        <v>408</v>
      </c>
      <c r="I95" s="36"/>
      <c r="J95" s="34"/>
      <c r="K95" s="34">
        <v>1</v>
      </c>
      <c r="L95" s="98" t="s">
        <v>409</v>
      </c>
      <c r="M95" s="98" t="s">
        <v>409</v>
      </c>
      <c r="N95" s="98" t="s">
        <v>409</v>
      </c>
      <c r="O95" s="99" t="s">
        <v>410</v>
      </c>
      <c r="P95" s="34" t="s">
        <v>411</v>
      </c>
      <c r="Q95" s="34">
        <f t="shared" si="1"/>
        <v>120031</v>
      </c>
      <c r="R95" s="34"/>
      <c r="S95" s="34" t="s">
        <v>412</v>
      </c>
      <c r="T95" s="34"/>
      <c r="U95" s="34"/>
      <c r="V95" s="34"/>
      <c r="W95" s="34"/>
      <c r="X95" s="34"/>
      <c r="Y95" s="34">
        <v>0</v>
      </c>
    </row>
    <row r="96" spans="5:25" x14ac:dyDescent="0.35">
      <c r="E96" s="34">
        <v>120032</v>
      </c>
      <c r="F96" s="34" t="s">
        <v>464</v>
      </c>
      <c r="G96" s="34" t="s">
        <v>407</v>
      </c>
      <c r="H96" s="34" t="s">
        <v>408</v>
      </c>
      <c r="I96" s="36"/>
      <c r="J96" s="34"/>
      <c r="K96" s="34">
        <v>1</v>
      </c>
      <c r="L96" s="98" t="s">
        <v>409</v>
      </c>
      <c r="M96" s="98" t="s">
        <v>409</v>
      </c>
      <c r="N96" s="98" t="s">
        <v>409</v>
      </c>
      <c r="O96" s="99" t="s">
        <v>410</v>
      </c>
      <c r="P96" s="34" t="s">
        <v>411</v>
      </c>
      <c r="Q96" s="34">
        <f t="shared" si="1"/>
        <v>120032</v>
      </c>
      <c r="R96" s="34"/>
      <c r="S96" s="34" t="s">
        <v>412</v>
      </c>
      <c r="T96" s="34"/>
      <c r="U96" s="34"/>
      <c r="V96" s="34"/>
      <c r="W96" s="34"/>
      <c r="X96" s="34"/>
      <c r="Y96" s="34">
        <v>0</v>
      </c>
    </row>
    <row r="97" spans="5:25" x14ac:dyDescent="0.35">
      <c r="E97" s="34">
        <v>120033</v>
      </c>
      <c r="F97" s="34" t="s">
        <v>465</v>
      </c>
      <c r="G97" s="34" t="s">
        <v>407</v>
      </c>
      <c r="H97" s="34" t="s">
        <v>408</v>
      </c>
      <c r="I97" s="36"/>
      <c r="J97" s="34"/>
      <c r="K97" s="34">
        <v>1</v>
      </c>
      <c r="L97" s="98" t="s">
        <v>409</v>
      </c>
      <c r="M97" s="98" t="s">
        <v>409</v>
      </c>
      <c r="N97" s="98" t="s">
        <v>409</v>
      </c>
      <c r="O97" s="99" t="s">
        <v>410</v>
      </c>
      <c r="P97" s="34" t="s">
        <v>411</v>
      </c>
      <c r="Q97" s="34">
        <f t="shared" si="1"/>
        <v>120033</v>
      </c>
      <c r="R97" s="34"/>
      <c r="S97" s="34" t="s">
        <v>412</v>
      </c>
      <c r="T97" s="34"/>
      <c r="U97" s="34"/>
      <c r="V97" s="34"/>
      <c r="W97" s="34"/>
      <c r="X97" s="34"/>
      <c r="Y97" s="34">
        <v>0</v>
      </c>
    </row>
    <row r="98" spans="5:25" x14ac:dyDescent="0.35">
      <c r="E98" s="34">
        <v>120034</v>
      </c>
      <c r="F98" s="34" t="s">
        <v>466</v>
      </c>
      <c r="G98" s="34" t="s">
        <v>407</v>
      </c>
      <c r="H98" s="34" t="s">
        <v>408</v>
      </c>
      <c r="I98" s="36"/>
      <c r="J98" s="34"/>
      <c r="K98" s="34">
        <v>1</v>
      </c>
      <c r="L98" s="98" t="s">
        <v>409</v>
      </c>
      <c r="M98" s="98" t="s">
        <v>409</v>
      </c>
      <c r="N98" s="98" t="s">
        <v>409</v>
      </c>
      <c r="O98" s="99" t="s">
        <v>410</v>
      </c>
      <c r="P98" s="34" t="s">
        <v>411</v>
      </c>
      <c r="Q98" s="34">
        <f t="shared" si="1"/>
        <v>120034</v>
      </c>
      <c r="R98" s="34"/>
      <c r="S98" s="34" t="s">
        <v>412</v>
      </c>
      <c r="T98" s="34"/>
      <c r="U98" s="34"/>
      <c r="V98" s="34"/>
      <c r="W98" s="34"/>
      <c r="X98" s="34"/>
      <c r="Y98" s="34">
        <v>0</v>
      </c>
    </row>
    <row r="99" spans="5:25" x14ac:dyDescent="0.35">
      <c r="E99" s="34">
        <v>120035</v>
      </c>
      <c r="F99" s="34" t="s">
        <v>467</v>
      </c>
      <c r="G99" s="34" t="s">
        <v>407</v>
      </c>
      <c r="H99" s="34" t="s">
        <v>408</v>
      </c>
      <c r="I99" s="36"/>
      <c r="J99" s="34"/>
      <c r="K99" s="34">
        <v>1</v>
      </c>
      <c r="L99" s="98" t="s">
        <v>409</v>
      </c>
      <c r="M99" s="98" t="s">
        <v>409</v>
      </c>
      <c r="N99" s="98" t="s">
        <v>409</v>
      </c>
      <c r="O99" s="99" t="s">
        <v>410</v>
      </c>
      <c r="P99" s="34" t="s">
        <v>411</v>
      </c>
      <c r="Q99" s="34">
        <f t="shared" si="1"/>
        <v>120035</v>
      </c>
      <c r="R99" s="34"/>
      <c r="S99" s="34" t="s">
        <v>412</v>
      </c>
      <c r="T99" s="34"/>
      <c r="U99" s="34"/>
      <c r="V99" s="34"/>
      <c r="W99" s="34"/>
      <c r="X99" s="34"/>
      <c r="Y99" s="34">
        <v>0</v>
      </c>
    </row>
    <row r="100" spans="5:25" x14ac:dyDescent="0.35">
      <c r="E100" s="34">
        <v>120036</v>
      </c>
      <c r="F100" s="34" t="s">
        <v>468</v>
      </c>
      <c r="G100" s="34" t="s">
        <v>407</v>
      </c>
      <c r="H100" s="34" t="s">
        <v>408</v>
      </c>
      <c r="I100" s="36"/>
      <c r="J100" s="34"/>
      <c r="K100" s="34">
        <v>0</v>
      </c>
      <c r="L100" s="98" t="s">
        <v>409</v>
      </c>
      <c r="M100" s="98" t="s">
        <v>409</v>
      </c>
      <c r="N100" s="98" t="s">
        <v>409</v>
      </c>
      <c r="O100" s="99" t="s">
        <v>410</v>
      </c>
      <c r="P100" s="34" t="s">
        <v>411</v>
      </c>
      <c r="Q100" s="34">
        <f t="shared" si="1"/>
        <v>120036</v>
      </c>
      <c r="R100" s="34"/>
      <c r="S100" s="34" t="s">
        <v>412</v>
      </c>
      <c r="T100" s="34"/>
      <c r="U100" s="34"/>
      <c r="V100" s="34"/>
      <c r="W100" s="34"/>
      <c r="X100" s="34"/>
      <c r="Y100" s="34">
        <v>0</v>
      </c>
    </row>
    <row r="101" spans="5:25" x14ac:dyDescent="0.35">
      <c r="E101" s="34">
        <v>120111</v>
      </c>
      <c r="F101" s="34" t="s">
        <v>469</v>
      </c>
      <c r="G101" s="34" t="s">
        <v>407</v>
      </c>
      <c r="H101" s="34" t="s">
        <v>408</v>
      </c>
      <c r="I101" s="36"/>
      <c r="J101" s="34"/>
      <c r="K101" s="34">
        <v>1</v>
      </c>
      <c r="L101" s="98" t="s">
        <v>409</v>
      </c>
      <c r="M101" s="98" t="s">
        <v>409</v>
      </c>
      <c r="N101" s="98" t="s">
        <v>409</v>
      </c>
      <c r="O101" s="99" t="s">
        <v>410</v>
      </c>
      <c r="P101" s="34" t="s">
        <v>411</v>
      </c>
      <c r="Q101" s="34">
        <f t="shared" si="1"/>
        <v>120111</v>
      </c>
      <c r="R101" s="34"/>
      <c r="S101" s="34" t="s">
        <v>412</v>
      </c>
      <c r="T101" s="34"/>
      <c r="U101" s="34"/>
      <c r="V101" s="34"/>
      <c r="W101" s="34"/>
      <c r="X101" s="34"/>
      <c r="Y101" s="34">
        <v>0</v>
      </c>
    </row>
    <row r="102" spans="5:25" x14ac:dyDescent="0.35">
      <c r="E102" s="34">
        <v>120112</v>
      </c>
      <c r="F102" s="34" t="s">
        <v>470</v>
      </c>
      <c r="G102" s="34" t="s">
        <v>407</v>
      </c>
      <c r="H102" s="34" t="s">
        <v>408</v>
      </c>
      <c r="I102" s="36"/>
      <c r="J102" s="34"/>
      <c r="K102" s="34">
        <v>1</v>
      </c>
      <c r="L102" s="98" t="s">
        <v>409</v>
      </c>
      <c r="M102" s="98" t="s">
        <v>409</v>
      </c>
      <c r="N102" s="98" t="s">
        <v>409</v>
      </c>
      <c r="O102" s="99" t="s">
        <v>410</v>
      </c>
      <c r="P102" s="34" t="s">
        <v>411</v>
      </c>
      <c r="Q102" s="34">
        <f t="shared" si="1"/>
        <v>120112</v>
      </c>
      <c r="R102" s="34"/>
      <c r="S102" s="34" t="s">
        <v>412</v>
      </c>
      <c r="T102" s="34"/>
      <c r="U102" s="34"/>
      <c r="V102" s="34"/>
      <c r="W102" s="34"/>
      <c r="X102" s="34"/>
      <c r="Y102" s="34">
        <v>0</v>
      </c>
    </row>
    <row r="103" spans="5:25" x14ac:dyDescent="0.35">
      <c r="E103" s="34">
        <v>120113</v>
      </c>
      <c r="F103" s="34" t="s">
        <v>471</v>
      </c>
      <c r="G103" s="34" t="s">
        <v>407</v>
      </c>
      <c r="H103" s="34" t="s">
        <v>408</v>
      </c>
      <c r="I103" s="36"/>
      <c r="J103" s="34"/>
      <c r="K103" s="34">
        <v>1</v>
      </c>
      <c r="L103" s="98" t="s">
        <v>409</v>
      </c>
      <c r="M103" s="98" t="s">
        <v>409</v>
      </c>
      <c r="N103" s="98" t="s">
        <v>409</v>
      </c>
      <c r="O103" s="99" t="s">
        <v>410</v>
      </c>
      <c r="P103" s="34" t="s">
        <v>411</v>
      </c>
      <c r="Q103" s="34">
        <f t="shared" si="1"/>
        <v>120113</v>
      </c>
      <c r="R103" s="34"/>
      <c r="S103" s="34" t="s">
        <v>412</v>
      </c>
      <c r="T103" s="34"/>
      <c r="U103" s="34"/>
      <c r="V103" s="34"/>
      <c r="W103" s="34"/>
      <c r="X103" s="34"/>
      <c r="Y103" s="34">
        <v>0</v>
      </c>
    </row>
    <row r="104" spans="5:25" x14ac:dyDescent="0.35">
      <c r="E104" s="34">
        <v>120114</v>
      </c>
      <c r="F104" s="34" t="s">
        <v>472</v>
      </c>
      <c r="G104" s="34" t="s">
        <v>407</v>
      </c>
      <c r="H104" s="34" t="s">
        <v>408</v>
      </c>
      <c r="I104" s="36"/>
      <c r="J104" s="34"/>
      <c r="K104" s="34">
        <v>1</v>
      </c>
      <c r="L104" s="98" t="s">
        <v>409</v>
      </c>
      <c r="M104" s="98" t="s">
        <v>409</v>
      </c>
      <c r="N104" s="98" t="s">
        <v>409</v>
      </c>
      <c r="O104" s="99" t="s">
        <v>410</v>
      </c>
      <c r="P104" s="34" t="s">
        <v>411</v>
      </c>
      <c r="Q104" s="34">
        <f t="shared" si="1"/>
        <v>120114</v>
      </c>
      <c r="R104" s="34"/>
      <c r="S104" s="34" t="s">
        <v>412</v>
      </c>
      <c r="T104" s="34"/>
      <c r="U104" s="34"/>
      <c r="V104" s="34"/>
      <c r="W104" s="34"/>
      <c r="X104" s="34"/>
      <c r="Y104" s="34">
        <v>0</v>
      </c>
    </row>
    <row r="105" spans="5:25" x14ac:dyDescent="0.35">
      <c r="E105" s="34">
        <v>120115</v>
      </c>
      <c r="F105" s="34" t="s">
        <v>473</v>
      </c>
      <c r="G105" s="34" t="s">
        <v>407</v>
      </c>
      <c r="H105" s="34" t="s">
        <v>408</v>
      </c>
      <c r="I105" s="36"/>
      <c r="J105" s="34"/>
      <c r="K105" s="34">
        <v>1</v>
      </c>
      <c r="L105" s="98" t="s">
        <v>409</v>
      </c>
      <c r="M105" s="98" t="s">
        <v>409</v>
      </c>
      <c r="N105" s="98" t="s">
        <v>409</v>
      </c>
      <c r="O105" s="99" t="s">
        <v>410</v>
      </c>
      <c r="P105" s="34" t="s">
        <v>411</v>
      </c>
      <c r="Q105" s="34">
        <f t="shared" si="1"/>
        <v>120115</v>
      </c>
      <c r="R105" s="34"/>
      <c r="S105" s="34" t="s">
        <v>412</v>
      </c>
      <c r="T105" s="34"/>
      <c r="U105" s="34"/>
      <c r="V105" s="34"/>
      <c r="W105" s="34"/>
      <c r="X105" s="34"/>
      <c r="Y105" s="34">
        <v>0</v>
      </c>
    </row>
    <row r="106" spans="5:25" x14ac:dyDescent="0.35">
      <c r="E106" s="34">
        <v>120116</v>
      </c>
      <c r="F106" s="34" t="s">
        <v>474</v>
      </c>
      <c r="G106" s="34" t="s">
        <v>407</v>
      </c>
      <c r="H106" s="34" t="s">
        <v>408</v>
      </c>
      <c r="I106" s="36"/>
      <c r="J106" s="34"/>
      <c r="K106" s="34">
        <v>1</v>
      </c>
      <c r="L106" s="98" t="s">
        <v>409</v>
      </c>
      <c r="M106" s="98" t="s">
        <v>409</v>
      </c>
      <c r="N106" s="98" t="s">
        <v>409</v>
      </c>
      <c r="O106" s="99" t="s">
        <v>410</v>
      </c>
      <c r="P106" s="34" t="s">
        <v>411</v>
      </c>
      <c r="Q106" s="34">
        <f t="shared" si="1"/>
        <v>120116</v>
      </c>
      <c r="R106" s="34"/>
      <c r="S106" s="34" t="s">
        <v>412</v>
      </c>
      <c r="T106" s="34"/>
      <c r="U106" s="34"/>
      <c r="V106" s="34"/>
      <c r="W106" s="34"/>
      <c r="X106" s="34"/>
      <c r="Y106" s="34">
        <v>0</v>
      </c>
    </row>
    <row r="107" spans="5:25" x14ac:dyDescent="0.35">
      <c r="E107" s="34">
        <v>120117</v>
      </c>
      <c r="F107" s="34" t="s">
        <v>475</v>
      </c>
      <c r="G107" s="34" t="s">
        <v>407</v>
      </c>
      <c r="H107" s="34" t="s">
        <v>408</v>
      </c>
      <c r="I107" s="36"/>
      <c r="J107" s="34"/>
      <c r="K107" s="34">
        <v>0</v>
      </c>
      <c r="L107" s="98" t="s">
        <v>409</v>
      </c>
      <c r="M107" s="98" t="s">
        <v>409</v>
      </c>
      <c r="N107" s="98" t="s">
        <v>409</v>
      </c>
      <c r="O107" s="99" t="s">
        <v>410</v>
      </c>
      <c r="P107" s="34" t="s">
        <v>411</v>
      </c>
      <c r="Q107" s="34">
        <f t="shared" si="1"/>
        <v>120117</v>
      </c>
      <c r="R107" s="34"/>
      <c r="S107" s="34" t="s">
        <v>412</v>
      </c>
      <c r="T107" s="34"/>
      <c r="U107" s="34"/>
      <c r="V107" s="34"/>
      <c r="W107" s="34"/>
      <c r="X107" s="34"/>
      <c r="Y107" s="34">
        <v>0</v>
      </c>
    </row>
    <row r="108" spans="5:25" x14ac:dyDescent="0.35">
      <c r="E108" s="34">
        <v>120121</v>
      </c>
      <c r="F108" s="34" t="s">
        <v>476</v>
      </c>
      <c r="G108" s="34" t="s">
        <v>407</v>
      </c>
      <c r="H108" s="34" t="s">
        <v>408</v>
      </c>
      <c r="I108" s="36"/>
      <c r="J108" s="34"/>
      <c r="K108" s="34">
        <v>1</v>
      </c>
      <c r="L108" s="98" t="s">
        <v>409</v>
      </c>
      <c r="M108" s="98" t="s">
        <v>409</v>
      </c>
      <c r="N108" s="98" t="s">
        <v>409</v>
      </c>
      <c r="O108" s="99" t="s">
        <v>410</v>
      </c>
      <c r="P108" s="34" t="s">
        <v>411</v>
      </c>
      <c r="Q108" s="34">
        <f t="shared" si="1"/>
        <v>120121</v>
      </c>
      <c r="R108" s="34"/>
      <c r="S108" s="34" t="s">
        <v>412</v>
      </c>
      <c r="T108" s="34"/>
      <c r="U108" s="34"/>
      <c r="V108" s="34"/>
      <c r="W108" s="34"/>
      <c r="X108" s="34"/>
      <c r="Y108" s="34">
        <v>0</v>
      </c>
    </row>
    <row r="109" spans="5:25" x14ac:dyDescent="0.35">
      <c r="E109" s="34">
        <v>120122</v>
      </c>
      <c r="F109" s="34" t="s">
        <v>477</v>
      </c>
      <c r="G109" s="34" t="s">
        <v>407</v>
      </c>
      <c r="H109" s="34" t="s">
        <v>408</v>
      </c>
      <c r="I109" s="36"/>
      <c r="J109" s="34"/>
      <c r="K109" s="34">
        <v>1</v>
      </c>
      <c r="L109" s="98" t="s">
        <v>409</v>
      </c>
      <c r="M109" s="98" t="s">
        <v>409</v>
      </c>
      <c r="N109" s="98" t="s">
        <v>409</v>
      </c>
      <c r="O109" s="99" t="s">
        <v>410</v>
      </c>
      <c r="P109" s="34" t="s">
        <v>411</v>
      </c>
      <c r="Q109" s="34">
        <f t="shared" si="1"/>
        <v>120122</v>
      </c>
      <c r="R109" s="34"/>
      <c r="S109" s="34" t="s">
        <v>412</v>
      </c>
      <c r="T109" s="34"/>
      <c r="U109" s="34"/>
      <c r="V109" s="34"/>
      <c r="W109" s="34"/>
      <c r="X109" s="34"/>
      <c r="Y109" s="34">
        <v>0</v>
      </c>
    </row>
    <row r="110" spans="5:25" x14ac:dyDescent="0.35">
      <c r="E110" s="34">
        <v>120123</v>
      </c>
      <c r="F110" s="34" t="s">
        <v>478</v>
      </c>
      <c r="G110" s="34" t="s">
        <v>407</v>
      </c>
      <c r="H110" s="34" t="s">
        <v>408</v>
      </c>
      <c r="I110" s="36"/>
      <c r="J110" s="34"/>
      <c r="K110" s="34">
        <v>1</v>
      </c>
      <c r="L110" s="98" t="s">
        <v>409</v>
      </c>
      <c r="M110" s="98" t="s">
        <v>409</v>
      </c>
      <c r="N110" s="98" t="s">
        <v>409</v>
      </c>
      <c r="O110" s="99" t="s">
        <v>410</v>
      </c>
      <c r="P110" s="34" t="s">
        <v>411</v>
      </c>
      <c r="Q110" s="34">
        <f t="shared" si="1"/>
        <v>120123</v>
      </c>
      <c r="R110" s="34"/>
      <c r="S110" s="34" t="s">
        <v>412</v>
      </c>
      <c r="T110" s="34"/>
      <c r="U110" s="34"/>
      <c r="V110" s="34"/>
      <c r="W110" s="34"/>
      <c r="X110" s="34"/>
      <c r="Y110" s="34">
        <v>0</v>
      </c>
    </row>
    <row r="111" spans="5:25" x14ac:dyDescent="0.35">
      <c r="E111" s="34">
        <v>120124</v>
      </c>
      <c r="F111" s="34" t="s">
        <v>479</v>
      </c>
      <c r="G111" s="34" t="s">
        <v>407</v>
      </c>
      <c r="H111" s="34" t="s">
        <v>408</v>
      </c>
      <c r="I111" s="36"/>
      <c r="J111" s="34"/>
      <c r="K111" s="34">
        <v>1</v>
      </c>
      <c r="L111" s="98" t="s">
        <v>409</v>
      </c>
      <c r="M111" s="98" t="s">
        <v>409</v>
      </c>
      <c r="N111" s="98" t="s">
        <v>409</v>
      </c>
      <c r="O111" s="99" t="s">
        <v>410</v>
      </c>
      <c r="P111" s="34" t="s">
        <v>411</v>
      </c>
      <c r="Q111" s="34">
        <f t="shared" si="1"/>
        <v>120124</v>
      </c>
      <c r="R111" s="34"/>
      <c r="S111" s="34" t="s">
        <v>412</v>
      </c>
      <c r="T111" s="34"/>
      <c r="U111" s="34"/>
      <c r="V111" s="34"/>
      <c r="W111" s="34"/>
      <c r="X111" s="34"/>
      <c r="Y111" s="34">
        <v>0</v>
      </c>
    </row>
    <row r="112" spans="5:25" x14ac:dyDescent="0.35">
      <c r="E112" s="34">
        <v>120125</v>
      </c>
      <c r="F112" s="34" t="s">
        <v>480</v>
      </c>
      <c r="G112" s="34" t="s">
        <v>407</v>
      </c>
      <c r="H112" s="34" t="s">
        <v>408</v>
      </c>
      <c r="I112" s="36"/>
      <c r="J112" s="34"/>
      <c r="K112" s="34">
        <v>1</v>
      </c>
      <c r="L112" s="98" t="s">
        <v>409</v>
      </c>
      <c r="M112" s="98" t="s">
        <v>409</v>
      </c>
      <c r="N112" s="98" t="s">
        <v>409</v>
      </c>
      <c r="O112" s="99" t="s">
        <v>410</v>
      </c>
      <c r="P112" s="34" t="s">
        <v>411</v>
      </c>
      <c r="Q112" s="34">
        <f t="shared" si="1"/>
        <v>120125</v>
      </c>
      <c r="R112" s="34"/>
      <c r="S112" s="34" t="s">
        <v>412</v>
      </c>
      <c r="T112" s="34"/>
      <c r="U112" s="34"/>
      <c r="V112" s="34"/>
      <c r="W112" s="34"/>
      <c r="X112" s="34"/>
      <c r="Y112" s="34">
        <v>0</v>
      </c>
    </row>
    <row r="113" spans="5:25" x14ac:dyDescent="0.35">
      <c r="E113" s="34">
        <v>120126</v>
      </c>
      <c r="F113" s="34" t="s">
        <v>481</v>
      </c>
      <c r="G113" s="34" t="s">
        <v>407</v>
      </c>
      <c r="H113" s="34" t="s">
        <v>408</v>
      </c>
      <c r="I113" s="36"/>
      <c r="J113" s="34"/>
      <c r="K113" s="34">
        <v>0</v>
      </c>
      <c r="L113" s="98" t="s">
        <v>409</v>
      </c>
      <c r="M113" s="98" t="s">
        <v>409</v>
      </c>
      <c r="N113" s="98" t="s">
        <v>409</v>
      </c>
      <c r="O113" s="99" t="s">
        <v>410</v>
      </c>
      <c r="P113" s="34" t="s">
        <v>411</v>
      </c>
      <c r="Q113" s="34">
        <f t="shared" si="1"/>
        <v>120126</v>
      </c>
      <c r="R113" s="34"/>
      <c r="S113" s="34" t="s">
        <v>412</v>
      </c>
      <c r="T113" s="34"/>
      <c r="U113" s="34"/>
      <c r="V113" s="34"/>
      <c r="W113" s="34"/>
      <c r="X113" s="34"/>
      <c r="Y113" s="34">
        <v>0</v>
      </c>
    </row>
    <row r="114" spans="5:25" x14ac:dyDescent="0.35">
      <c r="E114" s="34">
        <v>120131</v>
      </c>
      <c r="F114" s="34" t="s">
        <v>482</v>
      </c>
      <c r="G114" s="34" t="s">
        <v>407</v>
      </c>
      <c r="H114" s="34" t="s">
        <v>408</v>
      </c>
      <c r="I114" s="36"/>
      <c r="J114" s="34"/>
      <c r="K114" s="34">
        <v>1</v>
      </c>
      <c r="L114" s="98" t="s">
        <v>409</v>
      </c>
      <c r="M114" s="98" t="s">
        <v>409</v>
      </c>
      <c r="N114" s="98" t="s">
        <v>409</v>
      </c>
      <c r="O114" s="99" t="s">
        <v>410</v>
      </c>
      <c r="P114" s="34" t="s">
        <v>411</v>
      </c>
      <c r="Q114" s="34">
        <f t="shared" si="1"/>
        <v>120131</v>
      </c>
      <c r="R114" s="34"/>
      <c r="S114" s="34" t="s">
        <v>412</v>
      </c>
      <c r="T114" s="34"/>
      <c r="U114" s="34"/>
      <c r="V114" s="34"/>
      <c r="W114" s="34"/>
      <c r="X114" s="34"/>
      <c r="Y114" s="34">
        <v>0</v>
      </c>
    </row>
    <row r="115" spans="5:25" x14ac:dyDescent="0.35">
      <c r="E115" s="34">
        <v>120132</v>
      </c>
      <c r="F115" s="34" t="s">
        <v>483</v>
      </c>
      <c r="G115" s="34" t="s">
        <v>407</v>
      </c>
      <c r="H115" s="34" t="s">
        <v>408</v>
      </c>
      <c r="I115" s="36"/>
      <c r="J115" s="34"/>
      <c r="K115" s="34">
        <v>1</v>
      </c>
      <c r="L115" s="98" t="s">
        <v>409</v>
      </c>
      <c r="M115" s="98" t="s">
        <v>409</v>
      </c>
      <c r="N115" s="98" t="s">
        <v>409</v>
      </c>
      <c r="O115" s="99" t="s">
        <v>410</v>
      </c>
      <c r="P115" s="34" t="s">
        <v>411</v>
      </c>
      <c r="Q115" s="34">
        <f t="shared" si="1"/>
        <v>120132</v>
      </c>
      <c r="R115" s="34"/>
      <c r="S115" s="34" t="s">
        <v>412</v>
      </c>
      <c r="T115" s="34"/>
      <c r="U115" s="34"/>
      <c r="V115" s="34"/>
      <c r="W115" s="34"/>
      <c r="X115" s="34"/>
      <c r="Y115" s="34">
        <v>0</v>
      </c>
    </row>
    <row r="116" spans="5:25" x14ac:dyDescent="0.35">
      <c r="E116" s="34">
        <v>120133</v>
      </c>
      <c r="F116" s="34" t="s">
        <v>484</v>
      </c>
      <c r="G116" s="34" t="s">
        <v>407</v>
      </c>
      <c r="H116" s="34" t="s">
        <v>408</v>
      </c>
      <c r="I116" s="36"/>
      <c r="J116" s="34"/>
      <c r="K116" s="34">
        <v>1</v>
      </c>
      <c r="L116" s="98" t="s">
        <v>409</v>
      </c>
      <c r="M116" s="98" t="s">
        <v>409</v>
      </c>
      <c r="N116" s="98" t="s">
        <v>409</v>
      </c>
      <c r="O116" s="99" t="s">
        <v>410</v>
      </c>
      <c r="P116" s="34" t="s">
        <v>411</v>
      </c>
      <c r="Q116" s="34">
        <f t="shared" si="1"/>
        <v>120133</v>
      </c>
      <c r="R116" s="34"/>
      <c r="S116" s="34" t="s">
        <v>412</v>
      </c>
      <c r="T116" s="34"/>
      <c r="U116" s="34"/>
      <c r="V116" s="34"/>
      <c r="W116" s="34"/>
      <c r="X116" s="34"/>
      <c r="Y116" s="34">
        <v>0</v>
      </c>
    </row>
    <row r="117" spans="5:25" x14ac:dyDescent="0.35">
      <c r="E117" s="34">
        <v>120134</v>
      </c>
      <c r="F117" s="34" t="s">
        <v>485</v>
      </c>
      <c r="G117" s="34" t="s">
        <v>407</v>
      </c>
      <c r="H117" s="34" t="s">
        <v>408</v>
      </c>
      <c r="I117" s="36"/>
      <c r="J117" s="34"/>
      <c r="K117" s="34">
        <v>1</v>
      </c>
      <c r="L117" s="98" t="s">
        <v>409</v>
      </c>
      <c r="M117" s="98" t="s">
        <v>409</v>
      </c>
      <c r="N117" s="98" t="s">
        <v>409</v>
      </c>
      <c r="O117" s="99" t="s">
        <v>410</v>
      </c>
      <c r="P117" s="34" t="s">
        <v>411</v>
      </c>
      <c r="Q117" s="34">
        <f t="shared" si="1"/>
        <v>120134</v>
      </c>
      <c r="R117" s="34"/>
      <c r="S117" s="34" t="s">
        <v>412</v>
      </c>
      <c r="T117" s="34"/>
      <c r="U117" s="34"/>
      <c r="V117" s="34"/>
      <c r="W117" s="34"/>
      <c r="X117" s="34"/>
      <c r="Y117" s="34">
        <v>0</v>
      </c>
    </row>
    <row r="118" spans="5:25" x14ac:dyDescent="0.35">
      <c r="E118" s="34">
        <v>120135</v>
      </c>
      <c r="F118" s="34" t="s">
        <v>486</v>
      </c>
      <c r="G118" s="34" t="s">
        <v>407</v>
      </c>
      <c r="H118" s="34" t="s">
        <v>408</v>
      </c>
      <c r="I118" s="36"/>
      <c r="J118" s="34"/>
      <c r="K118" s="34">
        <v>1</v>
      </c>
      <c r="L118" s="98" t="s">
        <v>409</v>
      </c>
      <c r="M118" s="98" t="s">
        <v>409</v>
      </c>
      <c r="N118" s="98" t="s">
        <v>409</v>
      </c>
      <c r="O118" s="99" t="s">
        <v>410</v>
      </c>
      <c r="P118" s="34" t="s">
        <v>411</v>
      </c>
      <c r="Q118" s="34">
        <f t="shared" si="1"/>
        <v>120135</v>
      </c>
      <c r="R118" s="34"/>
      <c r="S118" s="34" t="s">
        <v>412</v>
      </c>
      <c r="T118" s="34"/>
      <c r="U118" s="34"/>
      <c r="V118" s="34"/>
      <c r="W118" s="34"/>
      <c r="X118" s="34"/>
      <c r="Y118" s="34">
        <v>0</v>
      </c>
    </row>
    <row r="119" spans="5:25" x14ac:dyDescent="0.35">
      <c r="E119" s="34">
        <v>120136</v>
      </c>
      <c r="F119" s="34" t="s">
        <v>487</v>
      </c>
      <c r="G119" s="34" t="s">
        <v>407</v>
      </c>
      <c r="H119" s="34" t="s">
        <v>408</v>
      </c>
      <c r="I119" s="36"/>
      <c r="J119" s="34"/>
      <c r="K119" s="34">
        <v>0</v>
      </c>
      <c r="L119" s="98" t="s">
        <v>409</v>
      </c>
      <c r="M119" s="98" t="s">
        <v>409</v>
      </c>
      <c r="N119" s="98" t="s">
        <v>409</v>
      </c>
      <c r="O119" s="99" t="s">
        <v>410</v>
      </c>
      <c r="P119" s="34" t="s">
        <v>411</v>
      </c>
      <c r="Q119" s="34">
        <f t="shared" si="1"/>
        <v>120136</v>
      </c>
      <c r="R119" s="34"/>
      <c r="S119" s="34" t="s">
        <v>412</v>
      </c>
      <c r="T119" s="34"/>
      <c r="U119" s="34"/>
      <c r="V119" s="34"/>
      <c r="W119" s="34"/>
      <c r="X119" s="34"/>
      <c r="Y119" s="34">
        <v>0</v>
      </c>
    </row>
    <row r="120" spans="5:25" x14ac:dyDescent="0.35">
      <c r="E120" s="34">
        <v>120141</v>
      </c>
      <c r="F120" s="34" t="s">
        <v>488</v>
      </c>
      <c r="G120" s="34" t="s">
        <v>407</v>
      </c>
      <c r="H120" s="34" t="s">
        <v>408</v>
      </c>
      <c r="I120" s="36"/>
      <c r="J120" s="34"/>
      <c r="K120" s="34">
        <v>1</v>
      </c>
      <c r="L120" s="98" t="s">
        <v>409</v>
      </c>
      <c r="M120" s="98" t="s">
        <v>409</v>
      </c>
      <c r="N120" s="98" t="s">
        <v>409</v>
      </c>
      <c r="O120" s="99" t="s">
        <v>410</v>
      </c>
      <c r="P120" s="34" t="s">
        <v>411</v>
      </c>
      <c r="Q120" s="34">
        <f t="shared" si="1"/>
        <v>120141</v>
      </c>
      <c r="R120" s="34"/>
      <c r="S120" s="34" t="s">
        <v>412</v>
      </c>
      <c r="T120" s="34"/>
      <c r="U120" s="34"/>
      <c r="V120" s="34"/>
      <c r="W120" s="34"/>
      <c r="X120" s="34"/>
      <c r="Y120" s="34">
        <v>0</v>
      </c>
    </row>
    <row r="121" spans="5:25" x14ac:dyDescent="0.35">
      <c r="E121" s="34">
        <v>120142</v>
      </c>
      <c r="F121" s="34" t="s">
        <v>489</v>
      </c>
      <c r="G121" s="34" t="s">
        <v>407</v>
      </c>
      <c r="H121" s="34" t="s">
        <v>408</v>
      </c>
      <c r="I121" s="36"/>
      <c r="J121" s="34"/>
      <c r="K121" s="34">
        <v>1</v>
      </c>
      <c r="L121" s="98" t="s">
        <v>409</v>
      </c>
      <c r="M121" s="98" t="s">
        <v>409</v>
      </c>
      <c r="N121" s="98" t="s">
        <v>409</v>
      </c>
      <c r="O121" s="99" t="s">
        <v>410</v>
      </c>
      <c r="P121" s="34" t="s">
        <v>411</v>
      </c>
      <c r="Q121" s="34">
        <f t="shared" si="1"/>
        <v>120142</v>
      </c>
      <c r="R121" s="34"/>
      <c r="S121" s="34" t="s">
        <v>412</v>
      </c>
      <c r="T121" s="34"/>
      <c r="U121" s="34"/>
      <c r="V121" s="34"/>
      <c r="W121" s="34"/>
      <c r="X121" s="34"/>
      <c r="Y121" s="34">
        <v>0</v>
      </c>
    </row>
    <row r="122" spans="5:25" x14ac:dyDescent="0.35">
      <c r="E122" s="34">
        <v>120143</v>
      </c>
      <c r="F122" s="34" t="s">
        <v>490</v>
      </c>
      <c r="G122" s="34" t="s">
        <v>407</v>
      </c>
      <c r="H122" s="34" t="s">
        <v>408</v>
      </c>
      <c r="I122" s="36"/>
      <c r="J122" s="34"/>
      <c r="K122" s="34">
        <v>1</v>
      </c>
      <c r="L122" s="98" t="s">
        <v>409</v>
      </c>
      <c r="M122" s="98" t="s">
        <v>409</v>
      </c>
      <c r="N122" s="98" t="s">
        <v>409</v>
      </c>
      <c r="O122" s="99" t="s">
        <v>410</v>
      </c>
      <c r="P122" s="34" t="s">
        <v>411</v>
      </c>
      <c r="Q122" s="34">
        <f t="shared" si="1"/>
        <v>120143</v>
      </c>
      <c r="R122" s="34"/>
      <c r="S122" s="34" t="s">
        <v>412</v>
      </c>
      <c r="T122" s="34"/>
      <c r="U122" s="34"/>
      <c r="V122" s="34"/>
      <c r="W122" s="34"/>
      <c r="X122" s="34"/>
      <c r="Y122" s="34">
        <v>0</v>
      </c>
    </row>
    <row r="123" spans="5:25" x14ac:dyDescent="0.35">
      <c r="E123" s="34">
        <v>120144</v>
      </c>
      <c r="F123" s="34" t="s">
        <v>491</v>
      </c>
      <c r="G123" s="34" t="s">
        <v>407</v>
      </c>
      <c r="H123" s="34" t="s">
        <v>408</v>
      </c>
      <c r="I123" s="36"/>
      <c r="J123" s="34"/>
      <c r="K123" s="34">
        <v>1</v>
      </c>
      <c r="L123" s="98" t="s">
        <v>409</v>
      </c>
      <c r="M123" s="98" t="s">
        <v>409</v>
      </c>
      <c r="N123" s="98" t="s">
        <v>409</v>
      </c>
      <c r="O123" s="99" t="s">
        <v>410</v>
      </c>
      <c r="P123" s="34" t="s">
        <v>411</v>
      </c>
      <c r="Q123" s="34">
        <f t="shared" si="1"/>
        <v>120144</v>
      </c>
      <c r="R123" s="34"/>
      <c r="S123" s="34" t="s">
        <v>412</v>
      </c>
      <c r="T123" s="34"/>
      <c r="U123" s="34"/>
      <c r="V123" s="34"/>
      <c r="W123" s="34"/>
      <c r="X123" s="34"/>
      <c r="Y123" s="34">
        <v>0</v>
      </c>
    </row>
    <row r="124" spans="5:25" x14ac:dyDescent="0.35">
      <c r="E124" s="34">
        <v>120145</v>
      </c>
      <c r="F124" s="34" t="s">
        <v>492</v>
      </c>
      <c r="G124" s="34" t="s">
        <v>407</v>
      </c>
      <c r="H124" s="34" t="s">
        <v>408</v>
      </c>
      <c r="I124" s="36"/>
      <c r="J124" s="34"/>
      <c r="K124" s="34">
        <v>1</v>
      </c>
      <c r="L124" s="98" t="s">
        <v>409</v>
      </c>
      <c r="M124" s="98" t="s">
        <v>409</v>
      </c>
      <c r="N124" s="98" t="s">
        <v>409</v>
      </c>
      <c r="O124" s="99" t="s">
        <v>410</v>
      </c>
      <c r="P124" s="34" t="s">
        <v>411</v>
      </c>
      <c r="Q124" s="34">
        <f t="shared" si="1"/>
        <v>120145</v>
      </c>
      <c r="R124" s="34"/>
      <c r="S124" s="34" t="s">
        <v>412</v>
      </c>
      <c r="T124" s="34"/>
      <c r="U124" s="34"/>
      <c r="V124" s="34"/>
      <c r="W124" s="34"/>
      <c r="X124" s="34"/>
      <c r="Y124" s="34">
        <v>0</v>
      </c>
    </row>
    <row r="125" spans="5:25" x14ac:dyDescent="0.35">
      <c r="E125" s="34">
        <v>120146</v>
      </c>
      <c r="F125" s="34" t="s">
        <v>493</v>
      </c>
      <c r="G125" s="34" t="s">
        <v>407</v>
      </c>
      <c r="H125" s="34" t="s">
        <v>408</v>
      </c>
      <c r="I125" s="36"/>
      <c r="J125" s="34"/>
      <c r="K125" s="34">
        <v>0</v>
      </c>
      <c r="L125" s="98" t="s">
        <v>409</v>
      </c>
      <c r="M125" s="98" t="s">
        <v>409</v>
      </c>
      <c r="N125" s="98" t="s">
        <v>409</v>
      </c>
      <c r="O125" s="99" t="s">
        <v>410</v>
      </c>
      <c r="P125" s="34" t="s">
        <v>411</v>
      </c>
      <c r="Q125" s="34">
        <f t="shared" si="1"/>
        <v>120146</v>
      </c>
      <c r="R125" s="34"/>
      <c r="S125" s="34" t="s">
        <v>412</v>
      </c>
      <c r="T125" s="34"/>
      <c r="U125" s="34"/>
      <c r="V125" s="34"/>
      <c r="W125" s="34"/>
      <c r="X125" s="34"/>
      <c r="Y125" s="34">
        <v>0</v>
      </c>
    </row>
    <row r="126" spans="5:25" x14ac:dyDescent="0.35">
      <c r="E126" s="34">
        <v>120151</v>
      </c>
      <c r="F126" s="34" t="s">
        <v>494</v>
      </c>
      <c r="G126" s="34" t="s">
        <v>407</v>
      </c>
      <c r="H126" s="34" t="s">
        <v>408</v>
      </c>
      <c r="I126" s="36"/>
      <c r="J126" s="34"/>
      <c r="K126" s="34">
        <v>0</v>
      </c>
      <c r="L126" s="98" t="s">
        <v>409</v>
      </c>
      <c r="M126" s="98" t="s">
        <v>409</v>
      </c>
      <c r="N126" s="98" t="s">
        <v>409</v>
      </c>
      <c r="O126" s="99" t="s">
        <v>410</v>
      </c>
      <c r="P126" s="34" t="s">
        <v>411</v>
      </c>
      <c r="Q126" s="34">
        <f t="shared" si="1"/>
        <v>120151</v>
      </c>
      <c r="R126" s="34"/>
      <c r="S126" s="34" t="s">
        <v>412</v>
      </c>
      <c r="T126" s="34"/>
      <c r="U126" s="34"/>
      <c r="V126" s="34"/>
      <c r="W126" s="34"/>
      <c r="X126" s="34"/>
      <c r="Y126" s="34">
        <v>0</v>
      </c>
    </row>
    <row r="127" spans="5:25" x14ac:dyDescent="0.35">
      <c r="E127" s="34">
        <v>120800</v>
      </c>
      <c r="F127" s="34" t="s">
        <v>495</v>
      </c>
      <c r="G127" s="34" t="s">
        <v>407</v>
      </c>
      <c r="H127" s="34" t="s">
        <v>408</v>
      </c>
      <c r="I127" s="36"/>
      <c r="J127" s="34"/>
      <c r="K127" s="34">
        <v>0</v>
      </c>
      <c r="L127" s="98" t="s">
        <v>409</v>
      </c>
      <c r="M127" s="98" t="s">
        <v>409</v>
      </c>
      <c r="N127" s="98" t="s">
        <v>409</v>
      </c>
      <c r="O127" s="99" t="s">
        <v>410</v>
      </c>
      <c r="P127" s="34" t="s">
        <v>411</v>
      </c>
      <c r="Q127" s="34">
        <f t="shared" si="1"/>
        <v>120800</v>
      </c>
      <c r="R127" s="34"/>
      <c r="S127" s="34" t="s">
        <v>412</v>
      </c>
      <c r="T127" s="34"/>
      <c r="U127" s="34"/>
      <c r="V127" s="34"/>
      <c r="W127" s="34"/>
      <c r="X127" s="34"/>
      <c r="Y127" s="34">
        <v>0</v>
      </c>
    </row>
    <row r="128" spans="5:25" x14ac:dyDescent="0.35">
      <c r="E128" s="34">
        <v>120850</v>
      </c>
      <c r="F128" s="34" t="s">
        <v>496</v>
      </c>
      <c r="G128" s="34" t="s">
        <v>407</v>
      </c>
      <c r="H128" s="34" t="s">
        <v>408</v>
      </c>
      <c r="I128" s="36"/>
      <c r="J128" s="34"/>
      <c r="K128" s="34">
        <v>0</v>
      </c>
      <c r="L128" s="98" t="s">
        <v>409</v>
      </c>
      <c r="M128" s="98" t="s">
        <v>409</v>
      </c>
      <c r="N128" s="98" t="s">
        <v>409</v>
      </c>
      <c r="O128" s="99" t="s">
        <v>410</v>
      </c>
      <c r="P128" s="34" t="s">
        <v>411</v>
      </c>
      <c r="Q128" s="34">
        <f t="shared" si="1"/>
        <v>120850</v>
      </c>
      <c r="R128" s="34"/>
      <c r="S128" s="34" t="s">
        <v>412</v>
      </c>
      <c r="T128" s="34"/>
      <c r="U128" s="34"/>
      <c r="V128" s="34"/>
      <c r="W128" s="34"/>
      <c r="X128" s="34"/>
      <c r="Y128" s="34">
        <v>0</v>
      </c>
    </row>
    <row r="129" spans="5:25" x14ac:dyDescent="0.35">
      <c r="E129" s="34">
        <v>120890</v>
      </c>
      <c r="F129" s="34" t="s">
        <v>497</v>
      </c>
      <c r="G129" s="34" t="s">
        <v>407</v>
      </c>
      <c r="H129" s="34" t="s">
        <v>408</v>
      </c>
      <c r="I129" s="36"/>
      <c r="J129" s="34"/>
      <c r="K129" s="34">
        <v>0</v>
      </c>
      <c r="L129" s="98" t="s">
        <v>409</v>
      </c>
      <c r="M129" s="98" t="s">
        <v>409</v>
      </c>
      <c r="N129" s="98" t="s">
        <v>409</v>
      </c>
      <c r="O129" s="99" t="s">
        <v>410</v>
      </c>
      <c r="P129" s="34" t="s">
        <v>411</v>
      </c>
      <c r="Q129" s="34">
        <f t="shared" si="1"/>
        <v>120890</v>
      </c>
      <c r="R129" s="34"/>
      <c r="S129" s="34" t="s">
        <v>412</v>
      </c>
      <c r="T129" s="34"/>
      <c r="U129" s="34"/>
      <c r="V129" s="34"/>
      <c r="W129" s="34"/>
      <c r="X129" s="34"/>
      <c r="Y129" s="34">
        <v>0</v>
      </c>
    </row>
    <row r="130" spans="5:25" x14ac:dyDescent="0.35">
      <c r="E130" s="34">
        <v>120900</v>
      </c>
      <c r="F130" s="34" t="s">
        <v>498</v>
      </c>
      <c r="G130" s="34" t="s">
        <v>407</v>
      </c>
      <c r="H130" s="34" t="s">
        <v>408</v>
      </c>
      <c r="I130" s="36"/>
      <c r="J130" s="34"/>
      <c r="K130" s="34">
        <v>0</v>
      </c>
      <c r="L130" s="98" t="s">
        <v>409</v>
      </c>
      <c r="M130" s="98" t="s">
        <v>409</v>
      </c>
      <c r="N130" s="98" t="s">
        <v>409</v>
      </c>
      <c r="O130" s="99" t="s">
        <v>410</v>
      </c>
      <c r="P130" s="34" t="s">
        <v>411</v>
      </c>
      <c r="Q130" s="34">
        <f t="shared" si="1"/>
        <v>120900</v>
      </c>
      <c r="R130" s="34"/>
      <c r="S130" s="34" t="s">
        <v>412</v>
      </c>
      <c r="T130" s="34"/>
      <c r="U130" s="34"/>
      <c r="V130" s="34"/>
      <c r="W130" s="34"/>
      <c r="X130" s="34"/>
      <c r="Y130" s="34">
        <v>0</v>
      </c>
    </row>
    <row r="131" spans="5:25" x14ac:dyDescent="0.35">
      <c r="E131" s="34">
        <v>120910</v>
      </c>
      <c r="F131" s="34" t="s">
        <v>499</v>
      </c>
      <c r="G131" s="34" t="s">
        <v>407</v>
      </c>
      <c r="H131" s="34" t="s">
        <v>408</v>
      </c>
      <c r="I131" s="36"/>
      <c r="J131" s="34"/>
      <c r="K131" s="34">
        <v>0</v>
      </c>
      <c r="L131" s="98" t="s">
        <v>409</v>
      </c>
      <c r="M131" s="98" t="s">
        <v>409</v>
      </c>
      <c r="N131" s="98" t="s">
        <v>409</v>
      </c>
      <c r="O131" s="99" t="s">
        <v>410</v>
      </c>
      <c r="P131" s="34" t="s">
        <v>411</v>
      </c>
      <c r="Q131" s="34">
        <f t="shared" si="1"/>
        <v>120910</v>
      </c>
      <c r="R131" s="34"/>
      <c r="S131" s="34" t="s">
        <v>412</v>
      </c>
      <c r="T131" s="34"/>
      <c r="U131" s="34"/>
      <c r="V131" s="34"/>
      <c r="W131" s="34"/>
      <c r="X131" s="34"/>
      <c r="Y131" s="34">
        <v>0</v>
      </c>
    </row>
    <row r="132" spans="5:25" x14ac:dyDescent="0.35">
      <c r="E132" s="34">
        <v>121000</v>
      </c>
      <c r="F132" s="34" t="s">
        <v>500</v>
      </c>
      <c r="G132" s="34" t="s">
        <v>407</v>
      </c>
      <c r="H132" s="34" t="s">
        <v>408</v>
      </c>
      <c r="I132" s="36"/>
      <c r="J132" s="34"/>
      <c r="K132" s="34">
        <v>0</v>
      </c>
      <c r="L132" s="98" t="s">
        <v>409</v>
      </c>
      <c r="M132" s="98" t="s">
        <v>409</v>
      </c>
      <c r="N132" s="98" t="s">
        <v>409</v>
      </c>
      <c r="O132" s="99" t="s">
        <v>410</v>
      </c>
      <c r="P132" s="34" t="s">
        <v>411</v>
      </c>
      <c r="Q132" s="34">
        <f t="shared" si="1"/>
        <v>121000</v>
      </c>
      <c r="R132" s="34"/>
      <c r="S132" s="34" t="s">
        <v>412</v>
      </c>
      <c r="T132" s="34"/>
      <c r="U132" s="34"/>
      <c r="V132" s="34"/>
      <c r="W132" s="34"/>
      <c r="X132" s="34"/>
      <c r="Y132" s="34">
        <v>0</v>
      </c>
    </row>
    <row r="133" spans="5:25" x14ac:dyDescent="0.35">
      <c r="E133" s="6">
        <v>121010</v>
      </c>
      <c r="F133" s="6" t="s">
        <v>501</v>
      </c>
      <c r="G133" s="6" t="s">
        <v>407</v>
      </c>
      <c r="H133" s="6" t="s">
        <v>408</v>
      </c>
      <c r="I133" s="107"/>
      <c r="J133" s="6"/>
      <c r="K133" s="6">
        <v>0</v>
      </c>
      <c r="L133" s="108" t="s">
        <v>409</v>
      </c>
      <c r="M133" s="108" t="s">
        <v>409</v>
      </c>
      <c r="N133" s="108" t="s">
        <v>409</v>
      </c>
      <c r="O133" s="109" t="s">
        <v>410</v>
      </c>
      <c r="P133" s="6" t="s">
        <v>411</v>
      </c>
      <c r="Q133" s="6">
        <f t="shared" si="1"/>
        <v>121010</v>
      </c>
      <c r="R133" s="6"/>
      <c r="S133" s="6" t="s">
        <v>412</v>
      </c>
      <c r="T133" s="6"/>
      <c r="U133" s="6"/>
      <c r="V133" s="6"/>
      <c r="W133" s="6"/>
      <c r="X133" s="6"/>
      <c r="Y133" s="6">
        <v>0</v>
      </c>
    </row>
    <row r="134" spans="5:25" x14ac:dyDescent="0.35">
      <c r="E134" s="6">
        <v>121020</v>
      </c>
      <c r="F134" s="6" t="s">
        <v>502</v>
      </c>
      <c r="G134" s="6" t="s">
        <v>407</v>
      </c>
      <c r="H134" s="6" t="s">
        <v>408</v>
      </c>
      <c r="I134" s="107"/>
      <c r="J134" s="6"/>
      <c r="K134" s="6">
        <v>0</v>
      </c>
      <c r="L134" s="108" t="s">
        <v>409</v>
      </c>
      <c r="M134" s="108" t="s">
        <v>409</v>
      </c>
      <c r="N134" s="108" t="s">
        <v>409</v>
      </c>
      <c r="O134" s="109" t="s">
        <v>410</v>
      </c>
      <c r="P134" s="6" t="s">
        <v>411</v>
      </c>
      <c r="Q134" s="6">
        <f t="shared" si="1"/>
        <v>121020</v>
      </c>
      <c r="R134" s="6"/>
      <c r="S134" s="6" t="s">
        <v>412</v>
      </c>
      <c r="T134" s="6"/>
      <c r="U134" s="6"/>
      <c r="V134" s="6"/>
      <c r="W134" s="6"/>
      <c r="X134" s="6"/>
      <c r="Y134" s="6">
        <v>0</v>
      </c>
    </row>
    <row r="135" spans="5:25" x14ac:dyDescent="0.35">
      <c r="E135" s="34">
        <v>121100</v>
      </c>
      <c r="F135" s="34" t="s">
        <v>503</v>
      </c>
      <c r="G135" s="34" t="s">
        <v>407</v>
      </c>
      <c r="H135" s="34" t="s">
        <v>408</v>
      </c>
      <c r="I135" s="36"/>
      <c r="J135" s="34"/>
      <c r="K135" s="34">
        <v>0</v>
      </c>
      <c r="L135" s="98" t="s">
        <v>409</v>
      </c>
      <c r="M135" s="98" t="s">
        <v>409</v>
      </c>
      <c r="N135" s="98" t="s">
        <v>409</v>
      </c>
      <c r="O135" s="99" t="s">
        <v>410</v>
      </c>
      <c r="P135" s="34" t="s">
        <v>411</v>
      </c>
      <c r="Q135" s="34">
        <f t="shared" si="1"/>
        <v>121100</v>
      </c>
      <c r="R135" s="34"/>
      <c r="S135" s="34" t="s">
        <v>412</v>
      </c>
      <c r="T135" s="34"/>
      <c r="U135" s="34"/>
      <c r="V135" s="34"/>
      <c r="W135" s="34"/>
      <c r="X135" s="34"/>
      <c r="Y135" s="34">
        <v>0</v>
      </c>
    </row>
    <row r="136" spans="5:25" x14ac:dyDescent="0.35">
      <c r="E136" s="34">
        <v>121300</v>
      </c>
      <c r="F136" s="34" t="s">
        <v>504</v>
      </c>
      <c r="G136" s="34" t="s">
        <v>407</v>
      </c>
      <c r="H136" s="34" t="s">
        <v>408</v>
      </c>
      <c r="I136" s="36"/>
      <c r="J136" s="34"/>
      <c r="K136" s="34">
        <v>0</v>
      </c>
      <c r="L136" s="98" t="s">
        <v>409</v>
      </c>
      <c r="M136" s="98" t="s">
        <v>409</v>
      </c>
      <c r="N136" s="98" t="s">
        <v>409</v>
      </c>
      <c r="O136" s="99" t="s">
        <v>410</v>
      </c>
      <c r="P136" s="34" t="s">
        <v>411</v>
      </c>
      <c r="Q136" s="34">
        <f t="shared" si="1"/>
        <v>121300</v>
      </c>
      <c r="R136" s="34"/>
      <c r="S136" s="34" t="s">
        <v>412</v>
      </c>
      <c r="T136" s="34"/>
      <c r="U136" s="34"/>
      <c r="V136" s="34"/>
      <c r="W136" s="34"/>
      <c r="X136" s="34"/>
      <c r="Y136" s="34">
        <v>0</v>
      </c>
    </row>
    <row r="137" spans="5:25" x14ac:dyDescent="0.35">
      <c r="E137" s="97">
        <v>121500</v>
      </c>
      <c r="F137" s="97" t="s">
        <v>11622</v>
      </c>
      <c r="G137" s="97" t="s">
        <v>407</v>
      </c>
      <c r="H137" s="97" t="s">
        <v>408</v>
      </c>
      <c r="I137" s="100"/>
      <c r="J137" s="97"/>
      <c r="K137" s="97">
        <v>0</v>
      </c>
      <c r="L137" s="101" t="s">
        <v>409</v>
      </c>
      <c r="M137" s="101" t="s">
        <v>409</v>
      </c>
      <c r="N137" s="101" t="s">
        <v>409</v>
      </c>
      <c r="O137" s="102" t="s">
        <v>410</v>
      </c>
      <c r="P137" s="97" t="s">
        <v>411</v>
      </c>
      <c r="Q137" s="97">
        <f t="shared" si="1"/>
        <v>121500</v>
      </c>
      <c r="R137" s="97"/>
      <c r="S137" s="97" t="s">
        <v>412</v>
      </c>
      <c r="T137" s="97"/>
      <c r="U137" s="97"/>
      <c r="V137" s="97"/>
      <c r="W137" s="97"/>
      <c r="X137" s="97"/>
      <c r="Y137" s="97">
        <v>0</v>
      </c>
    </row>
    <row r="138" spans="5:25" x14ac:dyDescent="0.35">
      <c r="E138" s="6">
        <v>121550</v>
      </c>
      <c r="F138" s="6" t="s">
        <v>11623</v>
      </c>
      <c r="G138" s="6" t="s">
        <v>407</v>
      </c>
      <c r="H138" s="6" t="s">
        <v>408</v>
      </c>
      <c r="I138" s="107"/>
      <c r="J138" s="6"/>
      <c r="K138" s="6">
        <v>0</v>
      </c>
      <c r="L138" s="108" t="s">
        <v>409</v>
      </c>
      <c r="M138" s="108" t="s">
        <v>409</v>
      </c>
      <c r="N138" s="108" t="s">
        <v>409</v>
      </c>
      <c r="O138" s="109" t="s">
        <v>410</v>
      </c>
      <c r="P138" s="6" t="s">
        <v>411</v>
      </c>
      <c r="Q138" s="6">
        <f t="shared" si="1"/>
        <v>121550</v>
      </c>
      <c r="R138" s="6"/>
      <c r="S138" s="6" t="s">
        <v>412</v>
      </c>
      <c r="T138" s="6"/>
      <c r="U138" s="6"/>
      <c r="V138" s="6"/>
      <c r="W138" s="6"/>
      <c r="X138" s="6"/>
      <c r="Y138" s="6">
        <v>0</v>
      </c>
    </row>
    <row r="139" spans="5:25" x14ac:dyDescent="0.35">
      <c r="E139" s="34">
        <v>121600</v>
      </c>
      <c r="F139" s="34" t="s">
        <v>505</v>
      </c>
      <c r="G139" s="34" t="s">
        <v>407</v>
      </c>
      <c r="H139" s="34" t="s">
        <v>408</v>
      </c>
      <c r="I139" s="36"/>
      <c r="J139" s="34"/>
      <c r="K139" s="34">
        <v>0</v>
      </c>
      <c r="L139" s="98" t="s">
        <v>409</v>
      </c>
      <c r="M139" s="98" t="s">
        <v>409</v>
      </c>
      <c r="N139" s="98" t="s">
        <v>409</v>
      </c>
      <c r="O139" s="99" t="s">
        <v>410</v>
      </c>
      <c r="P139" s="34" t="s">
        <v>411</v>
      </c>
      <c r="Q139" s="34">
        <f t="shared" si="1"/>
        <v>121600</v>
      </c>
      <c r="R139" s="34"/>
      <c r="S139" s="34" t="s">
        <v>412</v>
      </c>
      <c r="T139" s="34"/>
      <c r="U139" s="34"/>
      <c r="V139" s="34"/>
      <c r="W139" s="34"/>
      <c r="X139" s="34"/>
      <c r="Y139" s="34">
        <v>0</v>
      </c>
    </row>
    <row r="140" spans="5:25" x14ac:dyDescent="0.35">
      <c r="E140" s="6">
        <v>121700</v>
      </c>
      <c r="F140" s="6" t="s">
        <v>11624</v>
      </c>
      <c r="G140" s="6" t="s">
        <v>407</v>
      </c>
      <c r="H140" s="6" t="s">
        <v>408</v>
      </c>
      <c r="I140" s="107"/>
      <c r="J140" s="6"/>
      <c r="K140" s="6">
        <v>0</v>
      </c>
      <c r="L140" s="108" t="s">
        <v>409</v>
      </c>
      <c r="M140" s="108" t="s">
        <v>409</v>
      </c>
      <c r="N140" s="108" t="s">
        <v>409</v>
      </c>
      <c r="O140" s="109" t="s">
        <v>410</v>
      </c>
      <c r="P140" s="6" t="s">
        <v>411</v>
      </c>
      <c r="Q140" s="6">
        <f t="shared" si="1"/>
        <v>121700</v>
      </c>
      <c r="R140" s="6"/>
      <c r="S140" s="6" t="s">
        <v>412</v>
      </c>
      <c r="T140" s="6"/>
      <c r="U140" s="6"/>
      <c r="V140" s="6"/>
      <c r="W140" s="6"/>
      <c r="X140" s="6"/>
      <c r="Y140" s="6">
        <v>0</v>
      </c>
    </row>
    <row r="141" spans="5:25" x14ac:dyDescent="0.35">
      <c r="E141" s="34">
        <v>121800</v>
      </c>
      <c r="F141" s="34" t="s">
        <v>506</v>
      </c>
      <c r="G141" s="34" t="s">
        <v>407</v>
      </c>
      <c r="H141" s="34" t="s">
        <v>408</v>
      </c>
      <c r="I141" s="36"/>
      <c r="J141" s="34"/>
      <c r="K141" s="34">
        <v>0</v>
      </c>
      <c r="L141" s="98" t="s">
        <v>409</v>
      </c>
      <c r="M141" s="98" t="s">
        <v>409</v>
      </c>
      <c r="N141" s="98" t="s">
        <v>409</v>
      </c>
      <c r="O141" s="99" t="s">
        <v>410</v>
      </c>
      <c r="P141" s="34" t="s">
        <v>411</v>
      </c>
      <c r="Q141" s="34">
        <f t="shared" si="1"/>
        <v>121800</v>
      </c>
      <c r="R141" s="34"/>
      <c r="S141" s="34" t="s">
        <v>412</v>
      </c>
      <c r="T141" s="34"/>
      <c r="U141" s="34"/>
      <c r="V141" s="34"/>
      <c r="W141" s="34"/>
      <c r="X141" s="34"/>
      <c r="Y141" s="34">
        <v>0</v>
      </c>
    </row>
    <row r="142" spans="5:25" x14ac:dyDescent="0.35">
      <c r="E142" s="34">
        <v>121975</v>
      </c>
      <c r="F142" s="34" t="s">
        <v>507</v>
      </c>
      <c r="G142" s="34" t="s">
        <v>407</v>
      </c>
      <c r="H142" s="34" t="s">
        <v>408</v>
      </c>
      <c r="I142" s="36"/>
      <c r="J142" s="34"/>
      <c r="K142" s="34">
        <v>0</v>
      </c>
      <c r="L142" s="98" t="s">
        <v>409</v>
      </c>
      <c r="M142" s="98" t="s">
        <v>409</v>
      </c>
      <c r="N142" s="98" t="s">
        <v>409</v>
      </c>
      <c r="O142" s="99" t="s">
        <v>410</v>
      </c>
      <c r="P142" s="34" t="s">
        <v>411</v>
      </c>
      <c r="Q142" s="34">
        <f t="shared" si="1"/>
        <v>121975</v>
      </c>
      <c r="R142" s="34"/>
      <c r="S142" s="34" t="s">
        <v>412</v>
      </c>
      <c r="T142" s="34"/>
      <c r="U142" s="34"/>
      <c r="V142" s="34"/>
      <c r="W142" s="34"/>
      <c r="X142" s="34"/>
      <c r="Y142" s="34">
        <v>0</v>
      </c>
    </row>
    <row r="143" spans="5:25" x14ac:dyDescent="0.35">
      <c r="E143" s="34">
        <v>122000</v>
      </c>
      <c r="F143" s="34" t="s">
        <v>508</v>
      </c>
      <c r="G143" s="34" t="s">
        <v>407</v>
      </c>
      <c r="H143" s="34" t="s">
        <v>509</v>
      </c>
      <c r="I143" s="36"/>
      <c r="J143" s="34"/>
      <c r="K143" s="34">
        <v>0</v>
      </c>
      <c r="L143" s="98" t="s">
        <v>409</v>
      </c>
      <c r="M143" s="98" t="s">
        <v>409</v>
      </c>
      <c r="N143" s="98" t="s">
        <v>409</v>
      </c>
      <c r="O143" s="99" t="s">
        <v>410</v>
      </c>
      <c r="P143" s="34" t="s">
        <v>411</v>
      </c>
      <c r="Q143" s="34">
        <f t="shared" si="1"/>
        <v>122000</v>
      </c>
      <c r="R143" s="34"/>
      <c r="S143" s="34" t="s">
        <v>412</v>
      </c>
      <c r="T143" s="34"/>
      <c r="U143" s="34"/>
      <c r="V143" s="34"/>
      <c r="W143" s="34"/>
      <c r="X143" s="34"/>
      <c r="Y143" s="34">
        <v>0</v>
      </c>
    </row>
    <row r="144" spans="5:25" x14ac:dyDescent="0.35">
      <c r="E144" s="34">
        <v>122100</v>
      </c>
      <c r="F144" s="34" t="s">
        <v>510</v>
      </c>
      <c r="G144" s="34" t="s">
        <v>407</v>
      </c>
      <c r="H144" s="34" t="s">
        <v>509</v>
      </c>
      <c r="I144" s="36"/>
      <c r="J144" s="34"/>
      <c r="K144" s="34">
        <v>0</v>
      </c>
      <c r="L144" s="98" t="s">
        <v>409</v>
      </c>
      <c r="M144" s="98" t="s">
        <v>409</v>
      </c>
      <c r="N144" s="98" t="s">
        <v>409</v>
      </c>
      <c r="O144" s="99" t="s">
        <v>410</v>
      </c>
      <c r="P144" s="34" t="s">
        <v>411</v>
      </c>
      <c r="Q144" s="34">
        <f t="shared" si="1"/>
        <v>122100</v>
      </c>
      <c r="R144" s="34"/>
      <c r="S144" s="34" t="s">
        <v>412</v>
      </c>
      <c r="T144" s="34"/>
      <c r="U144" s="34"/>
      <c r="V144" s="34"/>
      <c r="W144" s="34"/>
      <c r="X144" s="34"/>
      <c r="Y144" s="34">
        <v>0</v>
      </c>
    </row>
    <row r="145" spans="1:25" x14ac:dyDescent="0.35">
      <c r="E145" s="34">
        <v>122200</v>
      </c>
      <c r="F145" s="34" t="s">
        <v>511</v>
      </c>
      <c r="G145" s="34" t="s">
        <v>407</v>
      </c>
      <c r="H145" s="34" t="s">
        <v>509</v>
      </c>
      <c r="I145" s="36"/>
      <c r="J145" s="34"/>
      <c r="K145" s="34">
        <v>0</v>
      </c>
      <c r="L145" s="98" t="s">
        <v>409</v>
      </c>
      <c r="M145" s="98" t="s">
        <v>409</v>
      </c>
      <c r="N145" s="98" t="s">
        <v>409</v>
      </c>
      <c r="O145" s="99" t="s">
        <v>410</v>
      </c>
      <c r="P145" s="34" t="s">
        <v>411</v>
      </c>
      <c r="Q145" s="34">
        <f t="shared" si="1"/>
        <v>122200</v>
      </c>
      <c r="R145" s="34"/>
      <c r="S145" s="34" t="s">
        <v>412</v>
      </c>
      <c r="T145" s="34"/>
      <c r="U145" s="34"/>
      <c r="V145" s="34"/>
      <c r="W145" s="34"/>
      <c r="X145" s="34"/>
      <c r="Y145" s="34">
        <v>0</v>
      </c>
    </row>
    <row r="146" spans="1:25" x14ac:dyDescent="0.35">
      <c r="E146" s="34">
        <v>122400</v>
      </c>
      <c r="F146" s="34" t="s">
        <v>512</v>
      </c>
      <c r="G146" s="34" t="s">
        <v>407</v>
      </c>
      <c r="H146" s="34" t="s">
        <v>509</v>
      </c>
      <c r="I146" s="36"/>
      <c r="J146" s="34"/>
      <c r="K146" s="34">
        <v>0</v>
      </c>
      <c r="L146" s="98" t="s">
        <v>409</v>
      </c>
      <c r="M146" s="98" t="s">
        <v>409</v>
      </c>
      <c r="N146" s="98" t="s">
        <v>409</v>
      </c>
      <c r="O146" s="99" t="s">
        <v>410</v>
      </c>
      <c r="P146" s="34" t="s">
        <v>411</v>
      </c>
      <c r="Q146" s="34">
        <f t="shared" si="1"/>
        <v>122400</v>
      </c>
      <c r="R146" s="34"/>
      <c r="S146" s="34" t="s">
        <v>412</v>
      </c>
      <c r="T146" s="34"/>
      <c r="U146" s="34"/>
      <c r="V146" s="34"/>
      <c r="W146" s="34"/>
      <c r="X146" s="34"/>
      <c r="Y146" s="34">
        <v>0</v>
      </c>
    </row>
    <row r="147" spans="1:25" x14ac:dyDescent="0.35">
      <c r="E147" s="34">
        <v>122900</v>
      </c>
      <c r="F147" s="34" t="s">
        <v>513</v>
      </c>
      <c r="G147" s="34" t="s">
        <v>407</v>
      </c>
      <c r="H147" s="34" t="s">
        <v>509</v>
      </c>
      <c r="I147" s="36"/>
      <c r="J147" s="34"/>
      <c r="K147" s="34">
        <v>0</v>
      </c>
      <c r="L147" s="98" t="s">
        <v>409</v>
      </c>
      <c r="M147" s="98" t="s">
        <v>409</v>
      </c>
      <c r="N147" s="98" t="s">
        <v>409</v>
      </c>
      <c r="O147" s="99" t="s">
        <v>410</v>
      </c>
      <c r="P147" s="34" t="s">
        <v>411</v>
      </c>
      <c r="Q147" s="34">
        <f t="shared" si="1"/>
        <v>122900</v>
      </c>
      <c r="R147" s="34"/>
      <c r="S147" s="34" t="s">
        <v>412</v>
      </c>
      <c r="T147" s="34"/>
      <c r="U147" s="34"/>
      <c r="V147" s="34"/>
      <c r="W147" s="34"/>
      <c r="X147" s="34"/>
      <c r="Y147" s="34">
        <v>0</v>
      </c>
    </row>
    <row r="148" spans="1:25" x14ac:dyDescent="0.35">
      <c r="E148" s="34">
        <v>123000</v>
      </c>
      <c r="F148" s="34" t="s">
        <v>514</v>
      </c>
      <c r="G148" s="34" t="s">
        <v>407</v>
      </c>
      <c r="H148" s="34" t="s">
        <v>509</v>
      </c>
      <c r="I148" s="36"/>
      <c r="J148" s="34"/>
      <c r="K148" s="34">
        <v>0</v>
      </c>
      <c r="L148" s="98" t="s">
        <v>409</v>
      </c>
      <c r="M148" s="98" t="s">
        <v>409</v>
      </c>
      <c r="N148" s="98" t="s">
        <v>409</v>
      </c>
      <c r="O148" s="99" t="s">
        <v>410</v>
      </c>
      <c r="P148" s="34" t="s">
        <v>411</v>
      </c>
      <c r="Q148" s="34">
        <f t="shared" si="1"/>
        <v>123000</v>
      </c>
      <c r="R148" s="34"/>
      <c r="S148" s="34" t="s">
        <v>412</v>
      </c>
      <c r="T148" s="34"/>
      <c r="U148" s="34"/>
      <c r="V148" s="34"/>
      <c r="W148" s="34"/>
      <c r="X148" s="34"/>
      <c r="Y148" s="34">
        <v>0</v>
      </c>
    </row>
    <row r="149" spans="1:25" x14ac:dyDescent="0.35">
      <c r="E149" s="6">
        <v>123108</v>
      </c>
      <c r="F149" s="6" t="s">
        <v>10899</v>
      </c>
      <c r="G149" s="6" t="s">
        <v>407</v>
      </c>
      <c r="H149" s="6" t="s">
        <v>509</v>
      </c>
      <c r="I149" s="107"/>
      <c r="J149" s="6"/>
      <c r="K149" s="6">
        <v>0</v>
      </c>
      <c r="L149" s="108" t="s">
        <v>409</v>
      </c>
      <c r="M149" s="108" t="s">
        <v>409</v>
      </c>
      <c r="N149" s="108" t="s">
        <v>409</v>
      </c>
      <c r="O149" s="109" t="s">
        <v>410</v>
      </c>
      <c r="P149" s="6" t="s">
        <v>411</v>
      </c>
      <c r="Q149" s="6">
        <f t="shared" si="1"/>
        <v>123108</v>
      </c>
      <c r="R149" s="6"/>
      <c r="S149" s="6" t="s">
        <v>412</v>
      </c>
      <c r="T149" s="6"/>
      <c r="U149" s="6"/>
      <c r="V149" s="6"/>
      <c r="W149" s="6"/>
      <c r="X149" s="6"/>
      <c r="Y149" s="6">
        <v>0</v>
      </c>
    </row>
    <row r="150" spans="1:25" x14ac:dyDescent="0.35">
      <c r="E150" s="6">
        <v>123115</v>
      </c>
      <c r="F150" s="6" t="s">
        <v>10900</v>
      </c>
      <c r="G150" s="6" t="s">
        <v>407</v>
      </c>
      <c r="H150" s="6" t="s">
        <v>509</v>
      </c>
      <c r="I150" s="107"/>
      <c r="J150" s="6"/>
      <c r="K150" s="6">
        <v>0</v>
      </c>
      <c r="L150" s="108" t="s">
        <v>409</v>
      </c>
      <c r="M150" s="108" t="s">
        <v>409</v>
      </c>
      <c r="N150" s="108" t="s">
        <v>409</v>
      </c>
      <c r="O150" s="109" t="s">
        <v>410</v>
      </c>
      <c r="P150" s="6" t="s">
        <v>411</v>
      </c>
      <c r="Q150" s="6">
        <f t="shared" si="1"/>
        <v>123115</v>
      </c>
      <c r="R150" s="6"/>
      <c r="S150" s="6" t="s">
        <v>412</v>
      </c>
      <c r="T150" s="6"/>
      <c r="U150" s="6"/>
      <c r="V150" s="6"/>
      <c r="W150" s="6"/>
      <c r="X150" s="6"/>
      <c r="Y150" s="6">
        <v>0</v>
      </c>
    </row>
    <row r="151" spans="1:25" x14ac:dyDescent="0.35">
      <c r="E151" s="6">
        <v>123141</v>
      </c>
      <c r="F151" s="6" t="s">
        <v>10901</v>
      </c>
      <c r="G151" s="6" t="s">
        <v>407</v>
      </c>
      <c r="H151" s="6" t="s">
        <v>509</v>
      </c>
      <c r="I151" s="107"/>
      <c r="J151" s="6"/>
      <c r="K151" s="6">
        <v>0</v>
      </c>
      <c r="L151" s="108" t="s">
        <v>409</v>
      </c>
      <c r="M151" s="108" t="s">
        <v>409</v>
      </c>
      <c r="N151" s="108" t="s">
        <v>409</v>
      </c>
      <c r="O151" s="109" t="s">
        <v>410</v>
      </c>
      <c r="P151" s="6" t="s">
        <v>411</v>
      </c>
      <c r="Q151" s="6">
        <f t="shared" si="1"/>
        <v>123141</v>
      </c>
      <c r="R151" s="6"/>
      <c r="S151" s="6" t="s">
        <v>412</v>
      </c>
      <c r="T151" s="6"/>
      <c r="U151" s="6"/>
      <c r="V151" s="6"/>
      <c r="W151" s="6"/>
      <c r="X151" s="6"/>
      <c r="Y151" s="6">
        <v>0</v>
      </c>
    </row>
    <row r="152" spans="1:25" x14ac:dyDescent="0.35">
      <c r="E152" s="6">
        <v>123145</v>
      </c>
      <c r="F152" s="6" t="s">
        <v>10902</v>
      </c>
      <c r="G152" s="6" t="s">
        <v>407</v>
      </c>
      <c r="H152" s="6" t="s">
        <v>509</v>
      </c>
      <c r="I152" s="107"/>
      <c r="J152" s="6"/>
      <c r="K152" s="6">
        <v>0</v>
      </c>
      <c r="L152" s="108" t="s">
        <v>409</v>
      </c>
      <c r="M152" s="108" t="s">
        <v>409</v>
      </c>
      <c r="N152" s="108" t="s">
        <v>409</v>
      </c>
      <c r="O152" s="109" t="s">
        <v>410</v>
      </c>
      <c r="P152" s="6" t="s">
        <v>411</v>
      </c>
      <c r="Q152" s="6">
        <f t="shared" si="1"/>
        <v>123145</v>
      </c>
      <c r="R152" s="6"/>
      <c r="S152" s="6" t="s">
        <v>412</v>
      </c>
      <c r="T152" s="6"/>
      <c r="U152" s="6"/>
      <c r="V152" s="6"/>
      <c r="W152" s="6"/>
      <c r="X152" s="6"/>
      <c r="Y152" s="6">
        <v>0</v>
      </c>
    </row>
    <row r="153" spans="1:25" x14ac:dyDescent="0.35">
      <c r="E153" s="6">
        <v>123150</v>
      </c>
      <c r="F153" s="6" t="s">
        <v>10903</v>
      </c>
      <c r="G153" s="6" t="s">
        <v>407</v>
      </c>
      <c r="H153" s="6" t="s">
        <v>509</v>
      </c>
      <c r="I153" s="107"/>
      <c r="J153" s="6"/>
      <c r="K153" s="6">
        <v>0</v>
      </c>
      <c r="L153" s="108" t="s">
        <v>409</v>
      </c>
      <c r="M153" s="108" t="s">
        <v>409</v>
      </c>
      <c r="N153" s="108" t="s">
        <v>409</v>
      </c>
      <c r="O153" s="109" t="s">
        <v>410</v>
      </c>
      <c r="P153" s="6" t="s">
        <v>411</v>
      </c>
      <c r="Q153" s="6">
        <f t="shared" si="1"/>
        <v>123150</v>
      </c>
      <c r="R153" s="6"/>
      <c r="S153" s="6" t="s">
        <v>412</v>
      </c>
      <c r="T153" s="6"/>
      <c r="U153" s="6"/>
      <c r="V153" s="6"/>
      <c r="W153" s="6"/>
      <c r="X153" s="6"/>
      <c r="Y153" s="6">
        <v>0</v>
      </c>
    </row>
    <row r="154" spans="1:25" x14ac:dyDescent="0.35">
      <c r="E154" s="6">
        <v>123155</v>
      </c>
      <c r="F154" s="6" t="s">
        <v>10904</v>
      </c>
      <c r="G154" s="6" t="s">
        <v>407</v>
      </c>
      <c r="H154" s="6" t="s">
        <v>509</v>
      </c>
      <c r="I154" s="107"/>
      <c r="J154" s="6"/>
      <c r="K154" s="6">
        <v>0</v>
      </c>
      <c r="L154" s="108" t="s">
        <v>409</v>
      </c>
      <c r="M154" s="108" t="s">
        <v>409</v>
      </c>
      <c r="N154" s="108" t="s">
        <v>409</v>
      </c>
      <c r="O154" s="109" t="s">
        <v>410</v>
      </c>
      <c r="P154" s="6" t="s">
        <v>411</v>
      </c>
      <c r="Q154" s="6">
        <f t="shared" si="1"/>
        <v>123155</v>
      </c>
      <c r="R154" s="6"/>
      <c r="S154" s="6" t="s">
        <v>412</v>
      </c>
      <c r="T154" s="6"/>
      <c r="U154" s="6"/>
      <c r="V154" s="6"/>
      <c r="W154" s="6"/>
      <c r="X154" s="6"/>
      <c r="Y154" s="6">
        <v>0</v>
      </c>
    </row>
    <row r="155" spans="1:25" x14ac:dyDescent="0.35">
      <c r="E155" s="6">
        <v>123160</v>
      </c>
      <c r="F155" s="6" t="s">
        <v>10905</v>
      </c>
      <c r="G155" s="6" t="s">
        <v>407</v>
      </c>
      <c r="H155" s="6" t="s">
        <v>509</v>
      </c>
      <c r="I155" s="107"/>
      <c r="J155" s="6"/>
      <c r="K155" s="6">
        <v>0</v>
      </c>
      <c r="L155" s="108" t="s">
        <v>409</v>
      </c>
      <c r="M155" s="108" t="s">
        <v>409</v>
      </c>
      <c r="N155" s="108" t="s">
        <v>409</v>
      </c>
      <c r="O155" s="109" t="s">
        <v>410</v>
      </c>
      <c r="P155" s="6" t="s">
        <v>411</v>
      </c>
      <c r="Q155" s="6">
        <f t="shared" si="1"/>
        <v>123160</v>
      </c>
      <c r="R155" s="6"/>
      <c r="S155" s="6" t="s">
        <v>412</v>
      </c>
      <c r="T155" s="6"/>
      <c r="U155" s="6"/>
      <c r="V155" s="6"/>
      <c r="W155" s="6"/>
      <c r="X155" s="6"/>
      <c r="Y155" s="6">
        <v>0</v>
      </c>
    </row>
    <row r="156" spans="1:25" x14ac:dyDescent="0.35">
      <c r="E156" s="6">
        <v>123165</v>
      </c>
      <c r="F156" s="6" t="s">
        <v>10906</v>
      </c>
      <c r="G156" s="6" t="s">
        <v>407</v>
      </c>
      <c r="H156" s="6" t="s">
        <v>509</v>
      </c>
      <c r="I156" s="107"/>
      <c r="J156" s="6"/>
      <c r="K156" s="6">
        <v>0</v>
      </c>
      <c r="L156" s="108" t="s">
        <v>409</v>
      </c>
      <c r="M156" s="108" t="s">
        <v>409</v>
      </c>
      <c r="N156" s="108" t="s">
        <v>409</v>
      </c>
      <c r="O156" s="109" t="s">
        <v>410</v>
      </c>
      <c r="P156" s="6" t="s">
        <v>411</v>
      </c>
      <c r="Q156" s="6">
        <f t="shared" ref="Q156:Q219" si="2">E156</f>
        <v>123165</v>
      </c>
      <c r="R156" s="6"/>
      <c r="S156" s="6" t="s">
        <v>412</v>
      </c>
      <c r="T156" s="6"/>
      <c r="U156" s="6"/>
      <c r="V156" s="6"/>
      <c r="W156" s="6"/>
      <c r="X156" s="6"/>
      <c r="Y156" s="6">
        <v>0</v>
      </c>
    </row>
    <row r="157" spans="1:25" x14ac:dyDescent="0.35">
      <c r="A157" s="47"/>
      <c r="B157" s="47"/>
      <c r="C157" s="47"/>
      <c r="D157" s="46"/>
      <c r="E157" s="6">
        <v>123167</v>
      </c>
      <c r="F157" s="6" t="s">
        <v>11625</v>
      </c>
      <c r="G157" s="6" t="s">
        <v>407</v>
      </c>
      <c r="H157" s="6" t="s">
        <v>509</v>
      </c>
      <c r="I157" s="107"/>
      <c r="J157" s="6"/>
      <c r="K157" s="6">
        <v>0</v>
      </c>
      <c r="L157" s="108" t="s">
        <v>409</v>
      </c>
      <c r="M157" s="108" t="s">
        <v>409</v>
      </c>
      <c r="N157" s="108" t="s">
        <v>409</v>
      </c>
      <c r="O157" s="109" t="s">
        <v>410</v>
      </c>
      <c r="P157" s="6" t="s">
        <v>411</v>
      </c>
      <c r="Q157" s="6">
        <f t="shared" si="2"/>
        <v>123167</v>
      </c>
      <c r="R157" s="6"/>
      <c r="S157" s="6" t="s">
        <v>412</v>
      </c>
      <c r="T157" s="6"/>
      <c r="U157" s="6"/>
      <c r="V157" s="6"/>
      <c r="W157" s="6"/>
      <c r="X157" s="6"/>
      <c r="Y157" s="6">
        <v>0</v>
      </c>
    </row>
    <row r="158" spans="1:25" x14ac:dyDescent="0.35">
      <c r="A158" s="47"/>
      <c r="B158" s="47"/>
      <c r="C158" s="47"/>
      <c r="D158" s="46"/>
      <c r="E158" s="6">
        <v>123200</v>
      </c>
      <c r="F158" s="6" t="s">
        <v>10907</v>
      </c>
      <c r="G158" s="6" t="s">
        <v>407</v>
      </c>
      <c r="H158" s="6" t="s">
        <v>509</v>
      </c>
      <c r="I158" s="107"/>
      <c r="J158" s="6"/>
      <c r="K158" s="6">
        <v>0</v>
      </c>
      <c r="L158" s="108" t="s">
        <v>409</v>
      </c>
      <c r="M158" s="108" t="s">
        <v>409</v>
      </c>
      <c r="N158" s="108" t="s">
        <v>409</v>
      </c>
      <c r="O158" s="109" t="s">
        <v>410</v>
      </c>
      <c r="P158" s="6" t="s">
        <v>411</v>
      </c>
      <c r="Q158" s="6">
        <f t="shared" si="2"/>
        <v>123200</v>
      </c>
      <c r="R158" s="6"/>
      <c r="S158" s="6" t="s">
        <v>412</v>
      </c>
      <c r="T158" s="6"/>
      <c r="U158" s="6"/>
      <c r="V158" s="6"/>
      <c r="W158" s="6"/>
      <c r="X158" s="6"/>
      <c r="Y158" s="6">
        <v>0</v>
      </c>
    </row>
    <row r="159" spans="1:25" x14ac:dyDescent="0.35">
      <c r="A159" s="47"/>
      <c r="B159" s="47"/>
      <c r="C159" s="47"/>
      <c r="D159" s="46"/>
      <c r="E159" s="6">
        <v>123305</v>
      </c>
      <c r="F159" s="6" t="s">
        <v>10908</v>
      </c>
      <c r="G159" s="6" t="s">
        <v>407</v>
      </c>
      <c r="H159" s="6" t="s">
        <v>509</v>
      </c>
      <c r="I159" s="107"/>
      <c r="J159" s="6"/>
      <c r="K159" s="6">
        <v>0</v>
      </c>
      <c r="L159" s="108" t="s">
        <v>409</v>
      </c>
      <c r="M159" s="108" t="s">
        <v>409</v>
      </c>
      <c r="N159" s="108" t="s">
        <v>409</v>
      </c>
      <c r="O159" s="109" t="s">
        <v>410</v>
      </c>
      <c r="P159" s="6" t="s">
        <v>411</v>
      </c>
      <c r="Q159" s="6">
        <f t="shared" si="2"/>
        <v>123305</v>
      </c>
      <c r="R159" s="6"/>
      <c r="S159" s="6" t="s">
        <v>412</v>
      </c>
      <c r="T159" s="6"/>
      <c r="U159" s="6"/>
      <c r="V159" s="6"/>
      <c r="W159" s="6"/>
      <c r="X159" s="6"/>
      <c r="Y159" s="6">
        <v>0</v>
      </c>
    </row>
    <row r="160" spans="1:25" s="46" customFormat="1" x14ac:dyDescent="0.35">
      <c r="A160" s="47"/>
      <c r="B160" s="47"/>
      <c r="C160" s="47"/>
      <c r="E160" s="6">
        <v>123320</v>
      </c>
      <c r="F160" s="6" t="s">
        <v>10909</v>
      </c>
      <c r="G160" s="6" t="s">
        <v>407</v>
      </c>
      <c r="H160" s="6" t="s">
        <v>509</v>
      </c>
      <c r="I160" s="107"/>
      <c r="J160" s="6"/>
      <c r="K160" s="6">
        <v>0</v>
      </c>
      <c r="L160" s="108" t="s">
        <v>409</v>
      </c>
      <c r="M160" s="108" t="s">
        <v>409</v>
      </c>
      <c r="N160" s="108" t="s">
        <v>409</v>
      </c>
      <c r="O160" s="109" t="s">
        <v>410</v>
      </c>
      <c r="P160" s="6" t="s">
        <v>411</v>
      </c>
      <c r="Q160" s="6">
        <f t="shared" si="2"/>
        <v>123320</v>
      </c>
      <c r="R160" s="6"/>
      <c r="S160" s="6" t="s">
        <v>412</v>
      </c>
      <c r="T160" s="6"/>
      <c r="U160" s="6"/>
      <c r="V160" s="6"/>
      <c r="W160" s="6"/>
      <c r="X160" s="6"/>
      <c r="Y160" s="6">
        <v>0</v>
      </c>
    </row>
    <row r="161" spans="1:25" s="46" customFormat="1" x14ac:dyDescent="0.35">
      <c r="A161" s="47"/>
      <c r="B161" s="47"/>
      <c r="C161" s="47"/>
      <c r="E161" s="6">
        <v>123330</v>
      </c>
      <c r="F161" s="6" t="s">
        <v>10910</v>
      </c>
      <c r="G161" s="6" t="s">
        <v>407</v>
      </c>
      <c r="H161" s="6" t="s">
        <v>509</v>
      </c>
      <c r="I161" s="107"/>
      <c r="J161" s="6"/>
      <c r="K161" s="6">
        <v>0</v>
      </c>
      <c r="L161" s="108" t="s">
        <v>409</v>
      </c>
      <c r="M161" s="108" t="s">
        <v>409</v>
      </c>
      <c r="N161" s="108" t="s">
        <v>409</v>
      </c>
      <c r="O161" s="109" t="s">
        <v>410</v>
      </c>
      <c r="P161" s="6" t="s">
        <v>411</v>
      </c>
      <c r="Q161" s="6">
        <f t="shared" si="2"/>
        <v>123330</v>
      </c>
      <c r="R161" s="6"/>
      <c r="S161" s="6" t="s">
        <v>412</v>
      </c>
      <c r="T161" s="6"/>
      <c r="U161" s="6"/>
      <c r="V161" s="6"/>
      <c r="W161" s="6"/>
      <c r="X161" s="6"/>
      <c r="Y161" s="6">
        <v>0</v>
      </c>
    </row>
    <row r="162" spans="1:25" x14ac:dyDescent="0.35">
      <c r="E162" s="6">
        <v>123335</v>
      </c>
      <c r="F162" s="6" t="s">
        <v>10911</v>
      </c>
      <c r="G162" s="6" t="s">
        <v>407</v>
      </c>
      <c r="H162" s="6" t="s">
        <v>509</v>
      </c>
      <c r="I162" s="107"/>
      <c r="J162" s="6"/>
      <c r="K162" s="6">
        <v>0</v>
      </c>
      <c r="L162" s="108" t="s">
        <v>409</v>
      </c>
      <c r="M162" s="108" t="s">
        <v>409</v>
      </c>
      <c r="N162" s="108" t="s">
        <v>409</v>
      </c>
      <c r="O162" s="109" t="s">
        <v>410</v>
      </c>
      <c r="P162" s="6" t="s">
        <v>411</v>
      </c>
      <c r="Q162" s="6">
        <f t="shared" si="2"/>
        <v>123335</v>
      </c>
      <c r="R162" s="6"/>
      <c r="S162" s="6" t="s">
        <v>412</v>
      </c>
      <c r="T162" s="6"/>
      <c r="U162" s="6"/>
      <c r="V162" s="6"/>
      <c r="W162" s="6"/>
      <c r="X162" s="6"/>
      <c r="Y162" s="6">
        <v>0</v>
      </c>
    </row>
    <row r="163" spans="1:25" x14ac:dyDescent="0.35">
      <c r="E163" s="6">
        <v>123400</v>
      </c>
      <c r="F163" s="6" t="s">
        <v>10912</v>
      </c>
      <c r="G163" s="6" t="s">
        <v>407</v>
      </c>
      <c r="H163" s="6" t="s">
        <v>509</v>
      </c>
      <c r="I163" s="107"/>
      <c r="J163" s="6"/>
      <c r="K163" s="6">
        <v>0</v>
      </c>
      <c r="L163" s="108" t="s">
        <v>409</v>
      </c>
      <c r="M163" s="108" t="s">
        <v>409</v>
      </c>
      <c r="N163" s="108" t="s">
        <v>409</v>
      </c>
      <c r="O163" s="109" t="s">
        <v>410</v>
      </c>
      <c r="P163" s="6" t="s">
        <v>411</v>
      </c>
      <c r="Q163" s="6">
        <f t="shared" si="2"/>
        <v>123400</v>
      </c>
      <c r="R163" s="6"/>
      <c r="S163" s="6" t="s">
        <v>412</v>
      </c>
      <c r="T163" s="6"/>
      <c r="U163" s="6"/>
      <c r="V163" s="6"/>
      <c r="W163" s="6"/>
      <c r="X163" s="6"/>
      <c r="Y163" s="6">
        <v>0</v>
      </c>
    </row>
    <row r="164" spans="1:25" x14ac:dyDescent="0.35">
      <c r="E164" s="6">
        <v>123407</v>
      </c>
      <c r="F164" s="6" t="s">
        <v>10913</v>
      </c>
      <c r="G164" s="6" t="s">
        <v>407</v>
      </c>
      <c r="H164" s="6" t="s">
        <v>509</v>
      </c>
      <c r="I164" s="107"/>
      <c r="J164" s="6"/>
      <c r="K164" s="6">
        <v>0</v>
      </c>
      <c r="L164" s="108" t="s">
        <v>409</v>
      </c>
      <c r="M164" s="108" t="s">
        <v>409</v>
      </c>
      <c r="N164" s="108" t="s">
        <v>409</v>
      </c>
      <c r="O164" s="109" t="s">
        <v>410</v>
      </c>
      <c r="P164" s="6" t="s">
        <v>411</v>
      </c>
      <c r="Q164" s="6">
        <f t="shared" si="2"/>
        <v>123407</v>
      </c>
      <c r="R164" s="6"/>
      <c r="S164" s="6" t="s">
        <v>412</v>
      </c>
      <c r="T164" s="6"/>
      <c r="U164" s="6"/>
      <c r="V164" s="6"/>
      <c r="W164" s="6"/>
      <c r="X164" s="6"/>
      <c r="Y164" s="6">
        <v>0</v>
      </c>
    </row>
    <row r="165" spans="1:25" x14ac:dyDescent="0.35">
      <c r="A165" s="47"/>
      <c r="B165" s="47"/>
      <c r="C165" s="47"/>
      <c r="D165" s="46"/>
      <c r="E165" s="6">
        <v>123415</v>
      </c>
      <c r="F165" s="6" t="s">
        <v>10914</v>
      </c>
      <c r="G165" s="6" t="s">
        <v>407</v>
      </c>
      <c r="H165" s="6" t="s">
        <v>509</v>
      </c>
      <c r="I165" s="107"/>
      <c r="J165" s="6"/>
      <c r="K165" s="6">
        <v>0</v>
      </c>
      <c r="L165" s="108" t="s">
        <v>409</v>
      </c>
      <c r="M165" s="108" t="s">
        <v>409</v>
      </c>
      <c r="N165" s="108" t="s">
        <v>409</v>
      </c>
      <c r="O165" s="109" t="s">
        <v>410</v>
      </c>
      <c r="P165" s="6" t="s">
        <v>411</v>
      </c>
      <c r="Q165" s="6">
        <f t="shared" si="2"/>
        <v>123415</v>
      </c>
      <c r="R165" s="6"/>
      <c r="S165" s="6" t="s">
        <v>412</v>
      </c>
      <c r="T165" s="6"/>
      <c r="U165" s="6"/>
      <c r="V165" s="6"/>
      <c r="W165" s="6"/>
      <c r="X165" s="6"/>
      <c r="Y165" s="6">
        <v>0</v>
      </c>
    </row>
    <row r="166" spans="1:25" x14ac:dyDescent="0.35">
      <c r="A166" s="47"/>
      <c r="B166" s="47"/>
      <c r="C166" s="47"/>
      <c r="D166" s="46"/>
      <c r="E166" s="6">
        <v>123420</v>
      </c>
      <c r="F166" s="6" t="s">
        <v>10915</v>
      </c>
      <c r="G166" s="6" t="s">
        <v>407</v>
      </c>
      <c r="H166" s="6" t="s">
        <v>509</v>
      </c>
      <c r="I166" s="107"/>
      <c r="J166" s="6"/>
      <c r="K166" s="6">
        <v>0</v>
      </c>
      <c r="L166" s="108" t="s">
        <v>409</v>
      </c>
      <c r="M166" s="108" t="s">
        <v>409</v>
      </c>
      <c r="N166" s="108" t="s">
        <v>409</v>
      </c>
      <c r="O166" s="109" t="s">
        <v>410</v>
      </c>
      <c r="P166" s="6" t="s">
        <v>411</v>
      </c>
      <c r="Q166" s="6">
        <f t="shared" si="2"/>
        <v>123420</v>
      </c>
      <c r="R166" s="6"/>
      <c r="S166" s="6" t="s">
        <v>412</v>
      </c>
      <c r="T166" s="6"/>
      <c r="U166" s="6"/>
      <c r="V166" s="6"/>
      <c r="W166" s="6"/>
      <c r="X166" s="6"/>
      <c r="Y166" s="6">
        <v>0</v>
      </c>
    </row>
    <row r="167" spans="1:25" x14ac:dyDescent="0.35">
      <c r="A167" s="47"/>
      <c r="B167" s="47"/>
      <c r="C167" s="47"/>
      <c r="D167" s="46"/>
      <c r="E167" s="6">
        <v>123425</v>
      </c>
      <c r="F167" s="6" t="s">
        <v>10916</v>
      </c>
      <c r="G167" s="6" t="s">
        <v>407</v>
      </c>
      <c r="H167" s="6" t="s">
        <v>509</v>
      </c>
      <c r="I167" s="107"/>
      <c r="J167" s="6"/>
      <c r="K167" s="6">
        <v>0</v>
      </c>
      <c r="L167" s="108" t="s">
        <v>409</v>
      </c>
      <c r="M167" s="108" t="s">
        <v>409</v>
      </c>
      <c r="N167" s="108" t="s">
        <v>409</v>
      </c>
      <c r="O167" s="109" t="s">
        <v>410</v>
      </c>
      <c r="P167" s="6" t="s">
        <v>411</v>
      </c>
      <c r="Q167" s="6">
        <f t="shared" si="2"/>
        <v>123425</v>
      </c>
      <c r="R167" s="6"/>
      <c r="S167" s="6" t="s">
        <v>412</v>
      </c>
      <c r="T167" s="6"/>
      <c r="U167" s="6"/>
      <c r="V167" s="6"/>
      <c r="W167" s="6"/>
      <c r="X167" s="6"/>
      <c r="Y167" s="6">
        <v>0</v>
      </c>
    </row>
    <row r="168" spans="1:25" x14ac:dyDescent="0.35">
      <c r="A168" s="47"/>
      <c r="B168" s="47"/>
      <c r="C168" s="47"/>
      <c r="D168" s="46"/>
      <c r="E168" s="6">
        <v>123430</v>
      </c>
      <c r="F168" s="6" t="s">
        <v>10917</v>
      </c>
      <c r="G168" s="6" t="s">
        <v>407</v>
      </c>
      <c r="H168" s="6" t="s">
        <v>509</v>
      </c>
      <c r="I168" s="107"/>
      <c r="J168" s="6"/>
      <c r="K168" s="6">
        <v>0</v>
      </c>
      <c r="L168" s="108" t="s">
        <v>409</v>
      </c>
      <c r="M168" s="108" t="s">
        <v>409</v>
      </c>
      <c r="N168" s="108" t="s">
        <v>409</v>
      </c>
      <c r="O168" s="109" t="s">
        <v>410</v>
      </c>
      <c r="P168" s="6" t="s">
        <v>411</v>
      </c>
      <c r="Q168" s="6">
        <f t="shared" si="2"/>
        <v>123430</v>
      </c>
      <c r="R168" s="6"/>
      <c r="S168" s="6" t="s">
        <v>412</v>
      </c>
      <c r="T168" s="6"/>
      <c r="U168" s="6"/>
      <c r="V168" s="6"/>
      <c r="W168" s="6"/>
      <c r="X168" s="6"/>
      <c r="Y168" s="6">
        <v>0</v>
      </c>
    </row>
    <row r="169" spans="1:25" x14ac:dyDescent="0.35">
      <c r="E169" s="6">
        <v>123435</v>
      </c>
      <c r="F169" s="6" t="s">
        <v>10918</v>
      </c>
      <c r="G169" s="6" t="s">
        <v>407</v>
      </c>
      <c r="H169" s="6" t="s">
        <v>509</v>
      </c>
      <c r="I169" s="107"/>
      <c r="J169" s="6"/>
      <c r="K169" s="6">
        <v>0</v>
      </c>
      <c r="L169" s="108" t="s">
        <v>409</v>
      </c>
      <c r="M169" s="108" t="s">
        <v>409</v>
      </c>
      <c r="N169" s="108" t="s">
        <v>409</v>
      </c>
      <c r="O169" s="109" t="s">
        <v>410</v>
      </c>
      <c r="P169" s="6" t="s">
        <v>411</v>
      </c>
      <c r="Q169" s="6">
        <f t="shared" si="2"/>
        <v>123435</v>
      </c>
      <c r="R169" s="6"/>
      <c r="S169" s="6" t="s">
        <v>412</v>
      </c>
      <c r="T169" s="6"/>
      <c r="U169" s="6"/>
      <c r="V169" s="6"/>
      <c r="W169" s="6"/>
      <c r="X169" s="6"/>
      <c r="Y169" s="6">
        <v>0</v>
      </c>
    </row>
    <row r="170" spans="1:25" x14ac:dyDescent="0.35">
      <c r="E170" s="6">
        <v>123451</v>
      </c>
      <c r="F170" s="6" t="s">
        <v>10919</v>
      </c>
      <c r="G170" s="6" t="s">
        <v>407</v>
      </c>
      <c r="H170" s="6" t="s">
        <v>509</v>
      </c>
      <c r="I170" s="107"/>
      <c r="J170" s="6"/>
      <c r="K170" s="6">
        <v>0</v>
      </c>
      <c r="L170" s="108" t="s">
        <v>409</v>
      </c>
      <c r="M170" s="108" t="s">
        <v>409</v>
      </c>
      <c r="N170" s="108" t="s">
        <v>409</v>
      </c>
      <c r="O170" s="109" t="s">
        <v>410</v>
      </c>
      <c r="P170" s="6" t="s">
        <v>411</v>
      </c>
      <c r="Q170" s="6">
        <f t="shared" si="2"/>
        <v>123451</v>
      </c>
      <c r="R170" s="6"/>
      <c r="S170" s="6" t="s">
        <v>412</v>
      </c>
      <c r="T170" s="6"/>
      <c r="U170" s="6"/>
      <c r="V170" s="6"/>
      <c r="W170" s="6"/>
      <c r="X170" s="6"/>
      <c r="Y170" s="6">
        <v>0</v>
      </c>
    </row>
    <row r="171" spans="1:25" x14ac:dyDescent="0.35">
      <c r="E171" s="6">
        <v>123452</v>
      </c>
      <c r="F171" s="6" t="s">
        <v>10920</v>
      </c>
      <c r="G171" s="6" t="s">
        <v>407</v>
      </c>
      <c r="H171" s="6" t="s">
        <v>509</v>
      </c>
      <c r="I171" s="107"/>
      <c r="J171" s="6"/>
      <c r="K171" s="6">
        <v>0</v>
      </c>
      <c r="L171" s="108" t="s">
        <v>409</v>
      </c>
      <c r="M171" s="108" t="s">
        <v>409</v>
      </c>
      <c r="N171" s="108" t="s">
        <v>409</v>
      </c>
      <c r="O171" s="109" t="s">
        <v>410</v>
      </c>
      <c r="P171" s="6" t="s">
        <v>411</v>
      </c>
      <c r="Q171" s="6">
        <f t="shared" si="2"/>
        <v>123452</v>
      </c>
      <c r="R171" s="6"/>
      <c r="S171" s="6" t="s">
        <v>412</v>
      </c>
      <c r="T171" s="6"/>
      <c r="U171" s="6"/>
      <c r="V171" s="6"/>
      <c r="W171" s="6"/>
      <c r="X171" s="6"/>
      <c r="Y171" s="6">
        <v>0</v>
      </c>
    </row>
    <row r="172" spans="1:25" x14ac:dyDescent="0.35">
      <c r="E172" s="6">
        <v>123490</v>
      </c>
      <c r="F172" s="6" t="s">
        <v>10921</v>
      </c>
      <c r="G172" s="6" t="s">
        <v>407</v>
      </c>
      <c r="H172" s="6" t="s">
        <v>509</v>
      </c>
      <c r="I172" s="107"/>
      <c r="J172" s="6"/>
      <c r="K172" s="6">
        <v>0</v>
      </c>
      <c r="L172" s="108" t="s">
        <v>409</v>
      </c>
      <c r="M172" s="108" t="s">
        <v>409</v>
      </c>
      <c r="N172" s="108" t="s">
        <v>409</v>
      </c>
      <c r="O172" s="109" t="s">
        <v>410</v>
      </c>
      <c r="P172" s="6" t="s">
        <v>411</v>
      </c>
      <c r="Q172" s="6">
        <f t="shared" si="2"/>
        <v>123490</v>
      </c>
      <c r="R172" s="6"/>
      <c r="S172" s="6" t="s">
        <v>412</v>
      </c>
      <c r="T172" s="6"/>
      <c r="U172" s="6"/>
      <c r="V172" s="6"/>
      <c r="W172" s="6"/>
      <c r="X172" s="6"/>
      <c r="Y172" s="6">
        <v>0</v>
      </c>
    </row>
    <row r="173" spans="1:25" x14ac:dyDescent="0.35">
      <c r="E173" s="6">
        <v>123495</v>
      </c>
      <c r="F173" s="6" t="s">
        <v>10922</v>
      </c>
      <c r="G173" s="6" t="s">
        <v>407</v>
      </c>
      <c r="H173" s="6" t="s">
        <v>509</v>
      </c>
      <c r="I173" s="107"/>
      <c r="J173" s="6"/>
      <c r="K173" s="6">
        <v>0</v>
      </c>
      <c r="L173" s="108" t="s">
        <v>409</v>
      </c>
      <c r="M173" s="108" t="s">
        <v>409</v>
      </c>
      <c r="N173" s="108" t="s">
        <v>409</v>
      </c>
      <c r="O173" s="109" t="s">
        <v>410</v>
      </c>
      <c r="P173" s="6" t="s">
        <v>411</v>
      </c>
      <c r="Q173" s="6">
        <f t="shared" si="2"/>
        <v>123495</v>
      </c>
      <c r="R173" s="6"/>
      <c r="S173" s="6" t="s">
        <v>412</v>
      </c>
      <c r="T173" s="6"/>
      <c r="U173" s="6"/>
      <c r="V173" s="6"/>
      <c r="W173" s="6"/>
      <c r="X173" s="6"/>
      <c r="Y173" s="6">
        <v>0</v>
      </c>
    </row>
    <row r="174" spans="1:25" x14ac:dyDescent="0.35">
      <c r="E174" s="6">
        <v>123500</v>
      </c>
      <c r="F174" s="6" t="s">
        <v>11626</v>
      </c>
      <c r="G174" s="6" t="s">
        <v>407</v>
      </c>
      <c r="H174" s="6" t="s">
        <v>509</v>
      </c>
      <c r="I174" s="107"/>
      <c r="J174" s="6"/>
      <c r="K174" s="6">
        <v>0</v>
      </c>
      <c r="L174" s="108" t="s">
        <v>409</v>
      </c>
      <c r="M174" s="108" t="s">
        <v>409</v>
      </c>
      <c r="N174" s="108" t="s">
        <v>409</v>
      </c>
      <c r="O174" s="109" t="s">
        <v>410</v>
      </c>
      <c r="P174" s="6" t="s">
        <v>411</v>
      </c>
      <c r="Q174" s="6">
        <f t="shared" si="2"/>
        <v>123500</v>
      </c>
      <c r="R174" s="6"/>
      <c r="S174" s="6" t="s">
        <v>412</v>
      </c>
      <c r="T174" s="6"/>
      <c r="U174" s="6"/>
      <c r="V174" s="6"/>
      <c r="W174" s="6"/>
      <c r="X174" s="6"/>
      <c r="Y174" s="6">
        <v>0</v>
      </c>
    </row>
    <row r="175" spans="1:25" x14ac:dyDescent="0.35">
      <c r="E175" s="6">
        <v>123510</v>
      </c>
      <c r="F175" s="6" t="s">
        <v>10923</v>
      </c>
      <c r="G175" s="6" t="s">
        <v>407</v>
      </c>
      <c r="H175" s="6" t="s">
        <v>509</v>
      </c>
      <c r="I175" s="107"/>
      <c r="J175" s="6"/>
      <c r="K175" s="6">
        <v>0</v>
      </c>
      <c r="L175" s="108" t="s">
        <v>409</v>
      </c>
      <c r="M175" s="108" t="s">
        <v>409</v>
      </c>
      <c r="N175" s="108" t="s">
        <v>409</v>
      </c>
      <c r="O175" s="109" t="s">
        <v>410</v>
      </c>
      <c r="P175" s="6" t="s">
        <v>411</v>
      </c>
      <c r="Q175" s="6">
        <f t="shared" si="2"/>
        <v>123510</v>
      </c>
      <c r="R175" s="6"/>
      <c r="S175" s="6" t="s">
        <v>412</v>
      </c>
      <c r="T175" s="6"/>
      <c r="U175" s="6"/>
      <c r="V175" s="6"/>
      <c r="W175" s="6"/>
      <c r="X175" s="6"/>
      <c r="Y175" s="6">
        <v>0</v>
      </c>
    </row>
    <row r="176" spans="1:25" x14ac:dyDescent="0.35">
      <c r="E176" s="6">
        <v>123515</v>
      </c>
      <c r="F176" s="6" t="s">
        <v>10924</v>
      </c>
      <c r="G176" s="6" t="s">
        <v>407</v>
      </c>
      <c r="H176" s="6" t="s">
        <v>509</v>
      </c>
      <c r="I176" s="107"/>
      <c r="J176" s="6"/>
      <c r="K176" s="6">
        <v>0</v>
      </c>
      <c r="L176" s="108" t="s">
        <v>409</v>
      </c>
      <c r="M176" s="108" t="s">
        <v>409</v>
      </c>
      <c r="N176" s="108" t="s">
        <v>409</v>
      </c>
      <c r="O176" s="109" t="s">
        <v>410</v>
      </c>
      <c r="P176" s="6" t="s">
        <v>411</v>
      </c>
      <c r="Q176" s="6">
        <f t="shared" si="2"/>
        <v>123515</v>
      </c>
      <c r="R176" s="6"/>
      <c r="S176" s="6" t="s">
        <v>412</v>
      </c>
      <c r="T176" s="6"/>
      <c r="U176" s="6"/>
      <c r="V176" s="6"/>
      <c r="W176" s="6"/>
      <c r="X176" s="6"/>
      <c r="Y176" s="6">
        <v>0</v>
      </c>
    </row>
    <row r="177" spans="1:25" x14ac:dyDescent="0.35">
      <c r="E177" s="6">
        <v>123520</v>
      </c>
      <c r="F177" s="6" t="s">
        <v>10925</v>
      </c>
      <c r="G177" s="6" t="s">
        <v>407</v>
      </c>
      <c r="H177" s="6" t="s">
        <v>509</v>
      </c>
      <c r="I177" s="107"/>
      <c r="J177" s="6"/>
      <c r="K177" s="6">
        <v>0</v>
      </c>
      <c r="L177" s="108" t="s">
        <v>409</v>
      </c>
      <c r="M177" s="108" t="s">
        <v>409</v>
      </c>
      <c r="N177" s="108" t="s">
        <v>409</v>
      </c>
      <c r="O177" s="109" t="s">
        <v>410</v>
      </c>
      <c r="P177" s="6" t="s">
        <v>411</v>
      </c>
      <c r="Q177" s="6">
        <f t="shared" si="2"/>
        <v>123520</v>
      </c>
      <c r="R177" s="6"/>
      <c r="S177" s="6" t="s">
        <v>412</v>
      </c>
      <c r="T177" s="6"/>
      <c r="U177" s="6"/>
      <c r="V177" s="6"/>
      <c r="W177" s="6"/>
      <c r="X177" s="6"/>
      <c r="Y177" s="6">
        <v>0</v>
      </c>
    </row>
    <row r="178" spans="1:25" x14ac:dyDescent="0.35">
      <c r="E178" s="6">
        <v>123521</v>
      </c>
      <c r="F178" s="6" t="s">
        <v>10926</v>
      </c>
      <c r="G178" s="6" t="s">
        <v>407</v>
      </c>
      <c r="H178" s="6" t="s">
        <v>509</v>
      </c>
      <c r="I178" s="107"/>
      <c r="J178" s="6"/>
      <c r="K178" s="6">
        <v>0</v>
      </c>
      <c r="L178" s="108" t="s">
        <v>409</v>
      </c>
      <c r="M178" s="108" t="s">
        <v>409</v>
      </c>
      <c r="N178" s="108" t="s">
        <v>409</v>
      </c>
      <c r="O178" s="109" t="s">
        <v>410</v>
      </c>
      <c r="P178" s="6" t="s">
        <v>411</v>
      </c>
      <c r="Q178" s="6">
        <f t="shared" si="2"/>
        <v>123521</v>
      </c>
      <c r="R178" s="6"/>
      <c r="S178" s="6" t="s">
        <v>412</v>
      </c>
      <c r="T178" s="6"/>
      <c r="U178" s="6"/>
      <c r="V178" s="6"/>
      <c r="W178" s="6"/>
      <c r="X178" s="6"/>
      <c r="Y178" s="6">
        <v>0</v>
      </c>
    </row>
    <row r="179" spans="1:25" x14ac:dyDescent="0.35">
      <c r="E179" s="6">
        <v>123525</v>
      </c>
      <c r="F179" s="6" t="s">
        <v>10927</v>
      </c>
      <c r="G179" s="6" t="s">
        <v>407</v>
      </c>
      <c r="H179" s="6" t="s">
        <v>509</v>
      </c>
      <c r="I179" s="107"/>
      <c r="J179" s="6"/>
      <c r="K179" s="6">
        <v>0</v>
      </c>
      <c r="L179" s="108" t="s">
        <v>409</v>
      </c>
      <c r="M179" s="108" t="s">
        <v>409</v>
      </c>
      <c r="N179" s="108" t="s">
        <v>409</v>
      </c>
      <c r="O179" s="109" t="s">
        <v>410</v>
      </c>
      <c r="P179" s="6" t="s">
        <v>411</v>
      </c>
      <c r="Q179" s="6">
        <f t="shared" si="2"/>
        <v>123525</v>
      </c>
      <c r="R179" s="6"/>
      <c r="S179" s="6" t="s">
        <v>412</v>
      </c>
      <c r="T179" s="6"/>
      <c r="U179" s="6"/>
      <c r="V179" s="6"/>
      <c r="W179" s="6"/>
      <c r="X179" s="6"/>
      <c r="Y179" s="6">
        <v>0</v>
      </c>
    </row>
    <row r="180" spans="1:25" x14ac:dyDescent="0.35">
      <c r="E180" s="6">
        <v>123540</v>
      </c>
      <c r="F180" s="6" t="s">
        <v>10928</v>
      </c>
      <c r="G180" s="6" t="s">
        <v>407</v>
      </c>
      <c r="H180" s="6" t="s">
        <v>509</v>
      </c>
      <c r="I180" s="107"/>
      <c r="J180" s="6"/>
      <c r="K180" s="6">
        <v>0</v>
      </c>
      <c r="L180" s="108" t="s">
        <v>409</v>
      </c>
      <c r="M180" s="108" t="s">
        <v>409</v>
      </c>
      <c r="N180" s="108" t="s">
        <v>409</v>
      </c>
      <c r="O180" s="109" t="s">
        <v>410</v>
      </c>
      <c r="P180" s="6" t="s">
        <v>411</v>
      </c>
      <c r="Q180" s="6">
        <f t="shared" si="2"/>
        <v>123540</v>
      </c>
      <c r="R180" s="6"/>
      <c r="S180" s="6" t="s">
        <v>412</v>
      </c>
      <c r="T180" s="6"/>
      <c r="U180" s="6"/>
      <c r="V180" s="6"/>
      <c r="W180" s="6"/>
      <c r="X180" s="6"/>
      <c r="Y180" s="6">
        <v>0</v>
      </c>
    </row>
    <row r="181" spans="1:25" x14ac:dyDescent="0.35">
      <c r="E181" s="34">
        <v>124000</v>
      </c>
      <c r="F181" s="34" t="s">
        <v>515</v>
      </c>
      <c r="G181" s="34" t="s">
        <v>407</v>
      </c>
      <c r="H181" s="34" t="s">
        <v>408</v>
      </c>
      <c r="I181" s="36"/>
      <c r="J181" s="34"/>
      <c r="K181" s="34">
        <v>0</v>
      </c>
      <c r="L181" s="98" t="s">
        <v>409</v>
      </c>
      <c r="M181" s="98" t="s">
        <v>409</v>
      </c>
      <c r="N181" s="98" t="s">
        <v>409</v>
      </c>
      <c r="O181" s="99" t="s">
        <v>410</v>
      </c>
      <c r="P181" s="34" t="s">
        <v>411</v>
      </c>
      <c r="Q181" s="34">
        <f t="shared" si="2"/>
        <v>124000</v>
      </c>
      <c r="R181" s="34"/>
      <c r="S181" s="34" t="s">
        <v>412</v>
      </c>
      <c r="T181" s="34"/>
      <c r="U181" s="34"/>
      <c r="V181" s="34"/>
      <c r="W181" s="34"/>
      <c r="X181" s="34"/>
      <c r="Y181" s="34">
        <v>0</v>
      </c>
    </row>
    <row r="182" spans="1:25" x14ac:dyDescent="0.35">
      <c r="E182" s="34">
        <v>124100</v>
      </c>
      <c r="F182" s="34" t="s">
        <v>516</v>
      </c>
      <c r="G182" s="34" t="s">
        <v>407</v>
      </c>
      <c r="H182" s="34" t="s">
        <v>408</v>
      </c>
      <c r="I182" s="36"/>
      <c r="J182" s="34"/>
      <c r="K182" s="34">
        <v>0</v>
      </c>
      <c r="L182" s="98" t="s">
        <v>409</v>
      </c>
      <c r="M182" s="98" t="s">
        <v>409</v>
      </c>
      <c r="N182" s="98" t="s">
        <v>409</v>
      </c>
      <c r="O182" s="99" t="s">
        <v>410</v>
      </c>
      <c r="P182" s="34" t="s">
        <v>411</v>
      </c>
      <c r="Q182" s="34">
        <f t="shared" si="2"/>
        <v>124100</v>
      </c>
      <c r="R182" s="34"/>
      <c r="S182" s="34" t="s">
        <v>412</v>
      </c>
      <c r="T182" s="34"/>
      <c r="U182" s="34"/>
      <c r="V182" s="34"/>
      <c r="W182" s="34"/>
      <c r="X182" s="34"/>
      <c r="Y182" s="34">
        <v>0</v>
      </c>
    </row>
    <row r="183" spans="1:25" x14ac:dyDescent="0.35">
      <c r="E183" s="34">
        <v>124101</v>
      </c>
      <c r="F183" s="34" t="s">
        <v>517</v>
      </c>
      <c r="G183" s="34" t="s">
        <v>407</v>
      </c>
      <c r="H183" s="34" t="s">
        <v>408</v>
      </c>
      <c r="I183" s="36"/>
      <c r="J183" s="34"/>
      <c r="K183" s="34">
        <v>0</v>
      </c>
      <c r="L183" s="98" t="s">
        <v>409</v>
      </c>
      <c r="M183" s="98" t="s">
        <v>409</v>
      </c>
      <c r="N183" s="98" t="s">
        <v>409</v>
      </c>
      <c r="O183" s="99" t="s">
        <v>410</v>
      </c>
      <c r="P183" s="34" t="s">
        <v>411</v>
      </c>
      <c r="Q183" s="34">
        <f t="shared" si="2"/>
        <v>124101</v>
      </c>
      <c r="R183" s="34"/>
      <c r="S183" s="34" t="s">
        <v>412</v>
      </c>
      <c r="T183" s="34"/>
      <c r="U183" s="34"/>
      <c r="V183" s="34"/>
      <c r="W183" s="34"/>
      <c r="X183" s="34"/>
      <c r="Y183" s="34">
        <v>0</v>
      </c>
    </row>
    <row r="184" spans="1:25" x14ac:dyDescent="0.35">
      <c r="E184" s="34">
        <v>124105</v>
      </c>
      <c r="F184" s="34" t="s">
        <v>518</v>
      </c>
      <c r="G184" s="34" t="s">
        <v>407</v>
      </c>
      <c r="H184" s="34" t="s">
        <v>408</v>
      </c>
      <c r="I184" s="36"/>
      <c r="J184" s="34"/>
      <c r="K184" s="34">
        <v>0</v>
      </c>
      <c r="L184" s="98" t="s">
        <v>409</v>
      </c>
      <c r="M184" s="98" t="s">
        <v>409</v>
      </c>
      <c r="N184" s="98" t="s">
        <v>409</v>
      </c>
      <c r="O184" s="99" t="s">
        <v>410</v>
      </c>
      <c r="P184" s="34" t="s">
        <v>411</v>
      </c>
      <c r="Q184" s="34">
        <f t="shared" si="2"/>
        <v>124105</v>
      </c>
      <c r="R184" s="34"/>
      <c r="S184" s="34" t="s">
        <v>412</v>
      </c>
      <c r="T184" s="34"/>
      <c r="U184" s="34"/>
      <c r="V184" s="34"/>
      <c r="W184" s="34"/>
      <c r="X184" s="34"/>
      <c r="Y184" s="34">
        <v>0</v>
      </c>
    </row>
    <row r="185" spans="1:25" x14ac:dyDescent="0.35">
      <c r="E185" s="34">
        <v>124106</v>
      </c>
      <c r="F185" s="34" t="s">
        <v>519</v>
      </c>
      <c r="G185" s="34" t="s">
        <v>407</v>
      </c>
      <c r="H185" s="34" t="s">
        <v>408</v>
      </c>
      <c r="I185" s="36"/>
      <c r="J185" s="34"/>
      <c r="K185" s="34">
        <v>0</v>
      </c>
      <c r="L185" s="98" t="s">
        <v>409</v>
      </c>
      <c r="M185" s="98" t="s">
        <v>409</v>
      </c>
      <c r="N185" s="98" t="s">
        <v>409</v>
      </c>
      <c r="O185" s="99" t="s">
        <v>410</v>
      </c>
      <c r="P185" s="34" t="s">
        <v>411</v>
      </c>
      <c r="Q185" s="34">
        <f t="shared" si="2"/>
        <v>124106</v>
      </c>
      <c r="R185" s="34"/>
      <c r="S185" s="34" t="s">
        <v>412</v>
      </c>
      <c r="T185" s="34"/>
      <c r="U185" s="34"/>
      <c r="V185" s="34"/>
      <c r="W185" s="34"/>
      <c r="X185" s="34"/>
      <c r="Y185" s="34">
        <v>0</v>
      </c>
    </row>
    <row r="186" spans="1:25" s="46" customFormat="1" x14ac:dyDescent="0.35">
      <c r="A186" s="5"/>
      <c r="B186" s="5"/>
      <c r="C186" s="5"/>
      <c r="D186"/>
      <c r="E186" s="34">
        <v>124107</v>
      </c>
      <c r="F186" s="34" t="s">
        <v>520</v>
      </c>
      <c r="G186" s="34" t="s">
        <v>407</v>
      </c>
      <c r="H186" s="34" t="s">
        <v>408</v>
      </c>
      <c r="I186" s="36"/>
      <c r="J186" s="34"/>
      <c r="K186" s="34">
        <v>0</v>
      </c>
      <c r="L186" s="98" t="s">
        <v>409</v>
      </c>
      <c r="M186" s="98" t="s">
        <v>409</v>
      </c>
      <c r="N186" s="98" t="s">
        <v>409</v>
      </c>
      <c r="O186" s="99" t="s">
        <v>410</v>
      </c>
      <c r="P186" s="34" t="s">
        <v>411</v>
      </c>
      <c r="Q186" s="34">
        <f t="shared" si="2"/>
        <v>124107</v>
      </c>
      <c r="R186" s="34"/>
      <c r="S186" s="34" t="s">
        <v>412</v>
      </c>
      <c r="T186" s="34"/>
      <c r="U186" s="34"/>
      <c r="V186" s="34"/>
      <c r="W186" s="34"/>
      <c r="X186" s="34"/>
      <c r="Y186" s="34">
        <v>0</v>
      </c>
    </row>
    <row r="187" spans="1:25" x14ac:dyDescent="0.35">
      <c r="E187" s="34">
        <v>124108</v>
      </c>
      <c r="F187" s="34" t="s">
        <v>521</v>
      </c>
      <c r="G187" s="34" t="s">
        <v>407</v>
      </c>
      <c r="H187" s="34" t="s">
        <v>408</v>
      </c>
      <c r="I187" s="36"/>
      <c r="J187" s="34"/>
      <c r="K187" s="34">
        <v>0</v>
      </c>
      <c r="L187" s="98" t="s">
        <v>409</v>
      </c>
      <c r="M187" s="98" t="s">
        <v>409</v>
      </c>
      <c r="N187" s="98" t="s">
        <v>409</v>
      </c>
      <c r="O187" s="99" t="s">
        <v>410</v>
      </c>
      <c r="P187" s="34" t="s">
        <v>411</v>
      </c>
      <c r="Q187" s="34">
        <f t="shared" si="2"/>
        <v>124108</v>
      </c>
      <c r="R187" s="34"/>
      <c r="S187" s="34" t="s">
        <v>412</v>
      </c>
      <c r="T187" s="34"/>
      <c r="U187" s="34"/>
      <c r="V187" s="34"/>
      <c r="W187" s="34"/>
      <c r="X187" s="34"/>
      <c r="Y187" s="34">
        <v>0</v>
      </c>
    </row>
    <row r="188" spans="1:25" x14ac:dyDescent="0.35">
      <c r="E188" s="34">
        <v>124110</v>
      </c>
      <c r="F188" s="34" t="s">
        <v>522</v>
      </c>
      <c r="G188" s="34" t="s">
        <v>407</v>
      </c>
      <c r="H188" s="34" t="s">
        <v>408</v>
      </c>
      <c r="I188" s="36"/>
      <c r="J188" s="34"/>
      <c r="K188" s="34">
        <v>0</v>
      </c>
      <c r="L188" s="98" t="s">
        <v>409</v>
      </c>
      <c r="M188" s="98" t="s">
        <v>409</v>
      </c>
      <c r="N188" s="98" t="s">
        <v>409</v>
      </c>
      <c r="O188" s="99" t="s">
        <v>410</v>
      </c>
      <c r="P188" s="34" t="s">
        <v>411</v>
      </c>
      <c r="Q188" s="34">
        <f t="shared" si="2"/>
        <v>124110</v>
      </c>
      <c r="R188" s="34"/>
      <c r="S188" s="34" t="s">
        <v>412</v>
      </c>
      <c r="T188" s="34"/>
      <c r="U188" s="34"/>
      <c r="V188" s="34"/>
      <c r="W188" s="34"/>
      <c r="X188" s="34"/>
      <c r="Y188" s="34">
        <v>0</v>
      </c>
    </row>
    <row r="189" spans="1:25" x14ac:dyDescent="0.35">
      <c r="E189" s="6">
        <v>124111</v>
      </c>
      <c r="F189" s="6" t="s">
        <v>10929</v>
      </c>
      <c r="G189" s="6" t="s">
        <v>407</v>
      </c>
      <c r="H189" s="6" t="s">
        <v>408</v>
      </c>
      <c r="I189" s="107"/>
      <c r="J189" s="6"/>
      <c r="K189" s="6">
        <v>0</v>
      </c>
      <c r="L189" s="108" t="s">
        <v>409</v>
      </c>
      <c r="M189" s="108" t="s">
        <v>409</v>
      </c>
      <c r="N189" s="108" t="s">
        <v>409</v>
      </c>
      <c r="O189" s="109" t="s">
        <v>410</v>
      </c>
      <c r="P189" s="6" t="s">
        <v>411</v>
      </c>
      <c r="Q189" s="6">
        <f t="shared" si="2"/>
        <v>124111</v>
      </c>
      <c r="R189" s="6"/>
      <c r="S189" s="6" t="s">
        <v>412</v>
      </c>
      <c r="T189" s="6"/>
      <c r="U189" s="6"/>
      <c r="V189" s="6"/>
      <c r="W189" s="6"/>
      <c r="X189" s="6"/>
      <c r="Y189" s="6">
        <v>0</v>
      </c>
    </row>
    <row r="190" spans="1:25" x14ac:dyDescent="0.35">
      <c r="E190" s="6">
        <v>124112</v>
      </c>
      <c r="F190" s="6" t="s">
        <v>10930</v>
      </c>
      <c r="G190" s="6" t="s">
        <v>407</v>
      </c>
      <c r="H190" s="6" t="s">
        <v>408</v>
      </c>
      <c r="I190" s="107"/>
      <c r="J190" s="6"/>
      <c r="K190" s="6">
        <v>0</v>
      </c>
      <c r="L190" s="108" t="s">
        <v>409</v>
      </c>
      <c r="M190" s="108" t="s">
        <v>409</v>
      </c>
      <c r="N190" s="108" t="s">
        <v>409</v>
      </c>
      <c r="O190" s="109" t="s">
        <v>410</v>
      </c>
      <c r="P190" s="6" t="s">
        <v>411</v>
      </c>
      <c r="Q190" s="6">
        <f t="shared" si="2"/>
        <v>124112</v>
      </c>
      <c r="R190" s="6"/>
      <c r="S190" s="6" t="s">
        <v>412</v>
      </c>
      <c r="T190" s="6"/>
      <c r="U190" s="6"/>
      <c r="V190" s="6"/>
      <c r="W190" s="6"/>
      <c r="X190" s="6"/>
      <c r="Y190" s="6">
        <v>0</v>
      </c>
    </row>
    <row r="191" spans="1:25" x14ac:dyDescent="0.35">
      <c r="E191" s="34">
        <v>124115</v>
      </c>
      <c r="F191" s="34" t="s">
        <v>523</v>
      </c>
      <c r="G191" s="34" t="s">
        <v>407</v>
      </c>
      <c r="H191" s="34" t="s">
        <v>408</v>
      </c>
      <c r="I191" s="36"/>
      <c r="J191" s="34"/>
      <c r="K191" s="34">
        <v>0</v>
      </c>
      <c r="L191" s="98" t="s">
        <v>409</v>
      </c>
      <c r="M191" s="98" t="s">
        <v>409</v>
      </c>
      <c r="N191" s="98" t="s">
        <v>409</v>
      </c>
      <c r="O191" s="99" t="s">
        <v>410</v>
      </c>
      <c r="P191" s="34" t="s">
        <v>411</v>
      </c>
      <c r="Q191" s="34">
        <f t="shared" si="2"/>
        <v>124115</v>
      </c>
      <c r="R191" s="34"/>
      <c r="S191" s="34" t="s">
        <v>412</v>
      </c>
      <c r="T191" s="34"/>
      <c r="U191" s="34"/>
      <c r="V191" s="34"/>
      <c r="W191" s="34"/>
      <c r="X191" s="34"/>
      <c r="Y191" s="34">
        <v>0</v>
      </c>
    </row>
    <row r="192" spans="1:25" x14ac:dyDescent="0.35">
      <c r="E192" s="34">
        <v>124120</v>
      </c>
      <c r="F192" s="34" t="s">
        <v>524</v>
      </c>
      <c r="G192" s="34" t="s">
        <v>407</v>
      </c>
      <c r="H192" s="34" t="s">
        <v>408</v>
      </c>
      <c r="I192" s="36"/>
      <c r="J192" s="34"/>
      <c r="K192" s="34">
        <v>0</v>
      </c>
      <c r="L192" s="98" t="s">
        <v>409</v>
      </c>
      <c r="M192" s="98" t="s">
        <v>409</v>
      </c>
      <c r="N192" s="98" t="s">
        <v>409</v>
      </c>
      <c r="O192" s="99" t="s">
        <v>410</v>
      </c>
      <c r="P192" s="34" t="s">
        <v>411</v>
      </c>
      <c r="Q192" s="34">
        <f t="shared" si="2"/>
        <v>124120</v>
      </c>
      <c r="R192" s="34"/>
      <c r="S192" s="34" t="s">
        <v>412</v>
      </c>
      <c r="T192" s="34"/>
      <c r="U192" s="34"/>
      <c r="V192" s="34"/>
      <c r="W192" s="34"/>
      <c r="X192" s="34"/>
      <c r="Y192" s="34">
        <v>0</v>
      </c>
    </row>
    <row r="193" spans="1:25" x14ac:dyDescent="0.35">
      <c r="A193" s="47"/>
      <c r="B193" s="47"/>
      <c r="C193" s="47"/>
      <c r="D193" s="46"/>
      <c r="E193" s="34">
        <v>124125</v>
      </c>
      <c r="F193" s="34" t="s">
        <v>525</v>
      </c>
      <c r="G193" s="34" t="s">
        <v>407</v>
      </c>
      <c r="H193" s="34" t="s">
        <v>408</v>
      </c>
      <c r="I193" s="36"/>
      <c r="J193" s="34"/>
      <c r="K193" s="34">
        <v>0</v>
      </c>
      <c r="L193" s="98" t="s">
        <v>409</v>
      </c>
      <c r="M193" s="98" t="s">
        <v>409</v>
      </c>
      <c r="N193" s="98" t="s">
        <v>409</v>
      </c>
      <c r="O193" s="99" t="s">
        <v>410</v>
      </c>
      <c r="P193" s="34" t="s">
        <v>411</v>
      </c>
      <c r="Q193" s="34">
        <f t="shared" si="2"/>
        <v>124125</v>
      </c>
      <c r="R193" s="34"/>
      <c r="S193" s="34" t="s">
        <v>412</v>
      </c>
      <c r="T193" s="34"/>
      <c r="U193" s="34"/>
      <c r="V193" s="34"/>
      <c r="W193" s="34"/>
      <c r="X193" s="34"/>
      <c r="Y193" s="34">
        <v>0</v>
      </c>
    </row>
    <row r="194" spans="1:25" x14ac:dyDescent="0.35">
      <c r="E194" s="34">
        <v>124126</v>
      </c>
      <c r="F194" s="34" t="s">
        <v>526</v>
      </c>
      <c r="G194" s="34" t="s">
        <v>407</v>
      </c>
      <c r="H194" s="34" t="s">
        <v>408</v>
      </c>
      <c r="I194" s="36"/>
      <c r="J194" s="34"/>
      <c r="K194" s="34">
        <v>0</v>
      </c>
      <c r="L194" s="98" t="s">
        <v>409</v>
      </c>
      <c r="M194" s="98" t="s">
        <v>409</v>
      </c>
      <c r="N194" s="98" t="s">
        <v>409</v>
      </c>
      <c r="O194" s="99" t="s">
        <v>410</v>
      </c>
      <c r="P194" s="34" t="s">
        <v>411</v>
      </c>
      <c r="Q194" s="34">
        <f t="shared" si="2"/>
        <v>124126</v>
      </c>
      <c r="R194" s="34"/>
      <c r="S194" s="34" t="s">
        <v>412</v>
      </c>
      <c r="T194" s="34"/>
      <c r="U194" s="34"/>
      <c r="V194" s="34"/>
      <c r="W194" s="34"/>
      <c r="X194" s="34"/>
      <c r="Y194" s="34">
        <v>0</v>
      </c>
    </row>
    <row r="195" spans="1:25" x14ac:dyDescent="0.35">
      <c r="E195" s="34">
        <v>124127</v>
      </c>
      <c r="F195" s="34" t="s">
        <v>527</v>
      </c>
      <c r="G195" s="34" t="s">
        <v>407</v>
      </c>
      <c r="H195" s="34" t="s">
        <v>408</v>
      </c>
      <c r="I195" s="36"/>
      <c r="J195" s="34"/>
      <c r="K195" s="34">
        <v>0</v>
      </c>
      <c r="L195" s="98" t="s">
        <v>409</v>
      </c>
      <c r="M195" s="98" t="s">
        <v>409</v>
      </c>
      <c r="N195" s="98" t="s">
        <v>409</v>
      </c>
      <c r="O195" s="99" t="s">
        <v>410</v>
      </c>
      <c r="P195" s="34" t="s">
        <v>411</v>
      </c>
      <c r="Q195" s="34">
        <f t="shared" si="2"/>
        <v>124127</v>
      </c>
      <c r="R195" s="34"/>
      <c r="S195" s="34" t="s">
        <v>412</v>
      </c>
      <c r="T195" s="34"/>
      <c r="U195" s="34"/>
      <c r="V195" s="34"/>
      <c r="W195" s="34"/>
      <c r="X195" s="34"/>
      <c r="Y195" s="34">
        <v>0</v>
      </c>
    </row>
    <row r="196" spans="1:25" x14ac:dyDescent="0.35">
      <c r="E196" s="34">
        <v>124130</v>
      </c>
      <c r="F196" s="34" t="s">
        <v>528</v>
      </c>
      <c r="G196" s="34" t="s">
        <v>407</v>
      </c>
      <c r="H196" s="34" t="s">
        <v>408</v>
      </c>
      <c r="I196" s="36"/>
      <c r="J196" s="34"/>
      <c r="K196" s="34">
        <v>0</v>
      </c>
      <c r="L196" s="98" t="s">
        <v>409</v>
      </c>
      <c r="M196" s="98" t="s">
        <v>409</v>
      </c>
      <c r="N196" s="98" t="s">
        <v>409</v>
      </c>
      <c r="O196" s="99" t="s">
        <v>410</v>
      </c>
      <c r="P196" s="34" t="s">
        <v>411</v>
      </c>
      <c r="Q196" s="34">
        <f t="shared" si="2"/>
        <v>124130</v>
      </c>
      <c r="R196" s="34"/>
      <c r="S196" s="34" t="s">
        <v>412</v>
      </c>
      <c r="T196" s="34"/>
      <c r="U196" s="34"/>
      <c r="V196" s="34"/>
      <c r="W196" s="34"/>
      <c r="X196" s="34"/>
      <c r="Y196" s="34">
        <v>0</v>
      </c>
    </row>
    <row r="197" spans="1:25" x14ac:dyDescent="0.35">
      <c r="E197" s="34">
        <v>124131</v>
      </c>
      <c r="F197" s="34" t="s">
        <v>529</v>
      </c>
      <c r="G197" s="34" t="s">
        <v>407</v>
      </c>
      <c r="H197" s="34" t="s">
        <v>408</v>
      </c>
      <c r="I197" s="36"/>
      <c r="J197" s="34"/>
      <c r="K197" s="34">
        <v>0</v>
      </c>
      <c r="L197" s="98" t="s">
        <v>409</v>
      </c>
      <c r="M197" s="98" t="s">
        <v>409</v>
      </c>
      <c r="N197" s="98" t="s">
        <v>409</v>
      </c>
      <c r="O197" s="99" t="s">
        <v>410</v>
      </c>
      <c r="P197" s="34" t="s">
        <v>411</v>
      </c>
      <c r="Q197" s="34">
        <f t="shared" si="2"/>
        <v>124131</v>
      </c>
      <c r="R197" s="34"/>
      <c r="S197" s="34" t="s">
        <v>412</v>
      </c>
      <c r="T197" s="34"/>
      <c r="U197" s="34"/>
      <c r="V197" s="34"/>
      <c r="W197" s="34"/>
      <c r="X197" s="34"/>
      <c r="Y197" s="34">
        <v>0</v>
      </c>
    </row>
    <row r="198" spans="1:25" x14ac:dyDescent="0.35">
      <c r="E198" s="34">
        <v>124132</v>
      </c>
      <c r="F198" s="34" t="s">
        <v>530</v>
      </c>
      <c r="G198" s="34" t="s">
        <v>407</v>
      </c>
      <c r="H198" s="34" t="s">
        <v>408</v>
      </c>
      <c r="I198" s="36"/>
      <c r="J198" s="34"/>
      <c r="K198" s="34">
        <v>0</v>
      </c>
      <c r="L198" s="98" t="s">
        <v>409</v>
      </c>
      <c r="M198" s="98" t="s">
        <v>409</v>
      </c>
      <c r="N198" s="98" t="s">
        <v>409</v>
      </c>
      <c r="O198" s="99" t="s">
        <v>410</v>
      </c>
      <c r="P198" s="34" t="s">
        <v>411</v>
      </c>
      <c r="Q198" s="34">
        <f t="shared" si="2"/>
        <v>124132</v>
      </c>
      <c r="R198" s="34"/>
      <c r="S198" s="34" t="s">
        <v>412</v>
      </c>
      <c r="T198" s="34"/>
      <c r="U198" s="34"/>
      <c r="V198" s="34"/>
      <c r="W198" s="34"/>
      <c r="X198" s="34"/>
      <c r="Y198" s="34">
        <v>0</v>
      </c>
    </row>
    <row r="199" spans="1:25" x14ac:dyDescent="0.35">
      <c r="E199" s="34">
        <v>124133</v>
      </c>
      <c r="F199" s="34" t="s">
        <v>531</v>
      </c>
      <c r="G199" s="34" t="s">
        <v>407</v>
      </c>
      <c r="H199" s="34" t="s">
        <v>408</v>
      </c>
      <c r="I199" s="36"/>
      <c r="J199" s="34"/>
      <c r="K199" s="34">
        <v>0</v>
      </c>
      <c r="L199" s="98" t="s">
        <v>409</v>
      </c>
      <c r="M199" s="98" t="s">
        <v>409</v>
      </c>
      <c r="N199" s="98" t="s">
        <v>409</v>
      </c>
      <c r="O199" s="99" t="s">
        <v>410</v>
      </c>
      <c r="P199" s="34" t="s">
        <v>411</v>
      </c>
      <c r="Q199" s="34">
        <f t="shared" si="2"/>
        <v>124133</v>
      </c>
      <c r="R199" s="34"/>
      <c r="S199" s="34" t="s">
        <v>412</v>
      </c>
      <c r="T199" s="34"/>
      <c r="U199" s="34"/>
      <c r="V199" s="34"/>
      <c r="W199" s="34"/>
      <c r="X199" s="34"/>
      <c r="Y199" s="34">
        <v>0</v>
      </c>
    </row>
    <row r="200" spans="1:25" s="46" customFormat="1" x14ac:dyDescent="0.35">
      <c r="A200" s="5"/>
      <c r="B200" s="5"/>
      <c r="C200" s="5"/>
      <c r="D200"/>
      <c r="E200" s="6">
        <v>124134</v>
      </c>
      <c r="F200" s="6" t="s">
        <v>10931</v>
      </c>
      <c r="G200" s="6" t="s">
        <v>407</v>
      </c>
      <c r="H200" s="6" t="s">
        <v>408</v>
      </c>
      <c r="I200" s="107"/>
      <c r="J200" s="6"/>
      <c r="K200" s="6">
        <v>0</v>
      </c>
      <c r="L200" s="108" t="s">
        <v>409</v>
      </c>
      <c r="M200" s="108" t="s">
        <v>409</v>
      </c>
      <c r="N200" s="108" t="s">
        <v>409</v>
      </c>
      <c r="O200" s="109" t="s">
        <v>410</v>
      </c>
      <c r="P200" s="6" t="s">
        <v>411</v>
      </c>
      <c r="Q200" s="6">
        <f t="shared" si="2"/>
        <v>124134</v>
      </c>
      <c r="R200" s="6"/>
      <c r="S200" s="6" t="s">
        <v>412</v>
      </c>
      <c r="T200" s="6"/>
      <c r="U200" s="6"/>
      <c r="V200" s="6"/>
      <c r="W200" s="6"/>
      <c r="X200" s="6"/>
      <c r="Y200" s="6">
        <v>0</v>
      </c>
    </row>
    <row r="201" spans="1:25" x14ac:dyDescent="0.35">
      <c r="E201" s="34">
        <v>124135</v>
      </c>
      <c r="F201" s="34" t="s">
        <v>532</v>
      </c>
      <c r="G201" s="34" t="s">
        <v>407</v>
      </c>
      <c r="H201" s="34" t="s">
        <v>408</v>
      </c>
      <c r="I201" s="36"/>
      <c r="J201" s="34"/>
      <c r="K201" s="34">
        <v>0</v>
      </c>
      <c r="L201" s="98" t="s">
        <v>409</v>
      </c>
      <c r="M201" s="98" t="s">
        <v>409</v>
      </c>
      <c r="N201" s="98" t="s">
        <v>409</v>
      </c>
      <c r="O201" s="99" t="s">
        <v>410</v>
      </c>
      <c r="P201" s="34" t="s">
        <v>411</v>
      </c>
      <c r="Q201" s="34">
        <f t="shared" si="2"/>
        <v>124135</v>
      </c>
      <c r="R201" s="34"/>
      <c r="S201" s="34" t="s">
        <v>412</v>
      </c>
      <c r="T201" s="34"/>
      <c r="U201" s="34"/>
      <c r="V201" s="34"/>
      <c r="W201" s="34"/>
      <c r="X201" s="34"/>
      <c r="Y201" s="34">
        <v>0</v>
      </c>
    </row>
    <row r="202" spans="1:25" x14ac:dyDescent="0.35">
      <c r="E202" s="34">
        <v>124136</v>
      </c>
      <c r="F202" s="34" t="s">
        <v>533</v>
      </c>
      <c r="G202" s="34" t="s">
        <v>407</v>
      </c>
      <c r="H202" s="34" t="s">
        <v>408</v>
      </c>
      <c r="I202" s="36"/>
      <c r="J202" s="34"/>
      <c r="K202" s="34">
        <v>0</v>
      </c>
      <c r="L202" s="98" t="s">
        <v>409</v>
      </c>
      <c r="M202" s="98" t="s">
        <v>409</v>
      </c>
      <c r="N202" s="98" t="s">
        <v>409</v>
      </c>
      <c r="O202" s="99" t="s">
        <v>410</v>
      </c>
      <c r="P202" s="34" t="s">
        <v>411</v>
      </c>
      <c r="Q202" s="34">
        <f t="shared" si="2"/>
        <v>124136</v>
      </c>
      <c r="R202" s="34"/>
      <c r="S202" s="34" t="s">
        <v>412</v>
      </c>
      <c r="T202" s="34"/>
      <c r="U202" s="34"/>
      <c r="V202" s="34"/>
      <c r="W202" s="34"/>
      <c r="X202" s="34"/>
      <c r="Y202" s="34">
        <v>0</v>
      </c>
    </row>
    <row r="203" spans="1:25" x14ac:dyDescent="0.35">
      <c r="E203" s="34">
        <v>124140</v>
      </c>
      <c r="F203" s="34" t="s">
        <v>534</v>
      </c>
      <c r="G203" s="34" t="s">
        <v>407</v>
      </c>
      <c r="H203" s="34" t="s">
        <v>408</v>
      </c>
      <c r="I203" s="36"/>
      <c r="J203" s="34"/>
      <c r="K203" s="34">
        <v>0</v>
      </c>
      <c r="L203" s="98" t="s">
        <v>409</v>
      </c>
      <c r="M203" s="98" t="s">
        <v>409</v>
      </c>
      <c r="N203" s="98" t="s">
        <v>409</v>
      </c>
      <c r="O203" s="99" t="s">
        <v>410</v>
      </c>
      <c r="P203" s="34" t="s">
        <v>411</v>
      </c>
      <c r="Q203" s="34">
        <f t="shared" si="2"/>
        <v>124140</v>
      </c>
      <c r="R203" s="34"/>
      <c r="S203" s="34" t="s">
        <v>412</v>
      </c>
      <c r="T203" s="34"/>
      <c r="U203" s="34"/>
      <c r="V203" s="34"/>
      <c r="W203" s="34"/>
      <c r="X203" s="34"/>
      <c r="Y203" s="34">
        <v>0</v>
      </c>
    </row>
    <row r="204" spans="1:25" x14ac:dyDescent="0.35">
      <c r="E204" s="34">
        <v>124141</v>
      </c>
      <c r="F204" s="34" t="s">
        <v>535</v>
      </c>
      <c r="G204" s="34" t="s">
        <v>407</v>
      </c>
      <c r="H204" s="34" t="s">
        <v>408</v>
      </c>
      <c r="I204" s="36"/>
      <c r="J204" s="34"/>
      <c r="K204" s="34">
        <v>0</v>
      </c>
      <c r="L204" s="98" t="s">
        <v>409</v>
      </c>
      <c r="M204" s="98" t="s">
        <v>409</v>
      </c>
      <c r="N204" s="98" t="s">
        <v>409</v>
      </c>
      <c r="O204" s="99" t="s">
        <v>410</v>
      </c>
      <c r="P204" s="34" t="s">
        <v>411</v>
      </c>
      <c r="Q204" s="34">
        <f t="shared" si="2"/>
        <v>124141</v>
      </c>
      <c r="R204" s="34"/>
      <c r="S204" s="34" t="s">
        <v>412</v>
      </c>
      <c r="T204" s="34"/>
      <c r="U204" s="34"/>
      <c r="V204" s="34"/>
      <c r="W204" s="34"/>
      <c r="X204" s="34"/>
      <c r="Y204" s="34">
        <v>0</v>
      </c>
    </row>
    <row r="205" spans="1:25" x14ac:dyDescent="0.35">
      <c r="E205" s="6">
        <v>124143</v>
      </c>
      <c r="F205" s="6" t="s">
        <v>10932</v>
      </c>
      <c r="G205" s="6" t="s">
        <v>407</v>
      </c>
      <c r="H205" s="6" t="s">
        <v>408</v>
      </c>
      <c r="I205" s="107"/>
      <c r="J205" s="6"/>
      <c r="K205" s="6">
        <v>0</v>
      </c>
      <c r="L205" s="108" t="s">
        <v>409</v>
      </c>
      <c r="M205" s="108" t="s">
        <v>409</v>
      </c>
      <c r="N205" s="108" t="s">
        <v>409</v>
      </c>
      <c r="O205" s="109" t="s">
        <v>410</v>
      </c>
      <c r="P205" s="6" t="s">
        <v>411</v>
      </c>
      <c r="Q205" s="6">
        <f t="shared" si="2"/>
        <v>124143</v>
      </c>
      <c r="R205" s="6"/>
      <c r="S205" s="6" t="s">
        <v>412</v>
      </c>
      <c r="T205" s="6"/>
      <c r="U205" s="6"/>
      <c r="V205" s="6"/>
      <c r="W205" s="6"/>
      <c r="X205" s="6"/>
      <c r="Y205" s="6">
        <v>0</v>
      </c>
    </row>
    <row r="206" spans="1:25" x14ac:dyDescent="0.35">
      <c r="E206" s="34">
        <v>124145</v>
      </c>
      <c r="F206" s="34" t="s">
        <v>536</v>
      </c>
      <c r="G206" s="34" t="s">
        <v>407</v>
      </c>
      <c r="H206" s="34" t="s">
        <v>408</v>
      </c>
      <c r="I206" s="36"/>
      <c r="J206" s="34"/>
      <c r="K206" s="34">
        <v>0</v>
      </c>
      <c r="L206" s="98" t="s">
        <v>409</v>
      </c>
      <c r="M206" s="98" t="s">
        <v>409</v>
      </c>
      <c r="N206" s="98" t="s">
        <v>409</v>
      </c>
      <c r="O206" s="99" t="s">
        <v>410</v>
      </c>
      <c r="P206" s="34" t="s">
        <v>411</v>
      </c>
      <c r="Q206" s="34">
        <f t="shared" si="2"/>
        <v>124145</v>
      </c>
      <c r="R206" s="34"/>
      <c r="S206" s="34" t="s">
        <v>412</v>
      </c>
      <c r="T206" s="34"/>
      <c r="U206" s="34"/>
      <c r="V206" s="34"/>
      <c r="W206" s="34"/>
      <c r="X206" s="34"/>
      <c r="Y206" s="34">
        <v>0</v>
      </c>
    </row>
    <row r="207" spans="1:25" x14ac:dyDescent="0.35">
      <c r="A207" s="47"/>
      <c r="B207" s="47"/>
      <c r="C207" s="47"/>
      <c r="D207" s="46"/>
      <c r="E207" s="34">
        <v>124146</v>
      </c>
      <c r="F207" s="34" t="s">
        <v>537</v>
      </c>
      <c r="G207" s="34" t="s">
        <v>407</v>
      </c>
      <c r="H207" s="34" t="s">
        <v>408</v>
      </c>
      <c r="I207" s="36"/>
      <c r="J207" s="34"/>
      <c r="K207" s="34">
        <v>0</v>
      </c>
      <c r="L207" s="98" t="s">
        <v>409</v>
      </c>
      <c r="M207" s="98" t="s">
        <v>409</v>
      </c>
      <c r="N207" s="98" t="s">
        <v>409</v>
      </c>
      <c r="O207" s="99" t="s">
        <v>410</v>
      </c>
      <c r="P207" s="34" t="s">
        <v>411</v>
      </c>
      <c r="Q207" s="34">
        <f t="shared" si="2"/>
        <v>124146</v>
      </c>
      <c r="R207" s="34"/>
      <c r="S207" s="34" t="s">
        <v>412</v>
      </c>
      <c r="T207" s="34"/>
      <c r="U207" s="34"/>
      <c r="V207" s="34"/>
      <c r="W207" s="34"/>
      <c r="X207" s="34"/>
      <c r="Y207" s="34">
        <v>0</v>
      </c>
    </row>
    <row r="208" spans="1:25" x14ac:dyDescent="0.35">
      <c r="A208" s="47"/>
      <c r="B208" s="47"/>
      <c r="C208" s="47"/>
      <c r="D208" s="46"/>
      <c r="E208" s="34">
        <v>124150</v>
      </c>
      <c r="F208" s="34" t="s">
        <v>538</v>
      </c>
      <c r="G208" s="34" t="s">
        <v>407</v>
      </c>
      <c r="H208" s="34" t="s">
        <v>408</v>
      </c>
      <c r="I208" s="36"/>
      <c r="J208" s="34"/>
      <c r="K208" s="34">
        <v>0</v>
      </c>
      <c r="L208" s="98" t="s">
        <v>409</v>
      </c>
      <c r="M208" s="98" t="s">
        <v>409</v>
      </c>
      <c r="N208" s="98" t="s">
        <v>409</v>
      </c>
      <c r="O208" s="99" t="s">
        <v>410</v>
      </c>
      <c r="P208" s="34" t="s">
        <v>411</v>
      </c>
      <c r="Q208" s="34">
        <f t="shared" si="2"/>
        <v>124150</v>
      </c>
      <c r="R208" s="34"/>
      <c r="S208" s="34" t="s">
        <v>412</v>
      </c>
      <c r="T208" s="34"/>
      <c r="U208" s="34"/>
      <c r="V208" s="34"/>
      <c r="W208" s="34"/>
      <c r="X208" s="34"/>
      <c r="Y208" s="34">
        <v>0</v>
      </c>
    </row>
    <row r="209" spans="5:25" x14ac:dyDescent="0.35">
      <c r="E209" s="34">
        <v>124155</v>
      </c>
      <c r="F209" s="34" t="s">
        <v>539</v>
      </c>
      <c r="G209" s="34" t="s">
        <v>407</v>
      </c>
      <c r="H209" s="34" t="s">
        <v>408</v>
      </c>
      <c r="I209" s="36"/>
      <c r="J209" s="34"/>
      <c r="K209" s="34">
        <v>0</v>
      </c>
      <c r="L209" s="98" t="s">
        <v>409</v>
      </c>
      <c r="M209" s="98" t="s">
        <v>409</v>
      </c>
      <c r="N209" s="98" t="s">
        <v>409</v>
      </c>
      <c r="O209" s="99" t="s">
        <v>410</v>
      </c>
      <c r="P209" s="34" t="s">
        <v>411</v>
      </c>
      <c r="Q209" s="34">
        <f t="shared" si="2"/>
        <v>124155</v>
      </c>
      <c r="R209" s="34"/>
      <c r="S209" s="34" t="s">
        <v>412</v>
      </c>
      <c r="T209" s="34"/>
      <c r="U209" s="34"/>
      <c r="V209" s="34"/>
      <c r="W209" s="34"/>
      <c r="X209" s="34"/>
      <c r="Y209" s="34">
        <v>0</v>
      </c>
    </row>
    <row r="210" spans="5:25" x14ac:dyDescent="0.35">
      <c r="E210" s="34">
        <v>124156</v>
      </c>
      <c r="F210" s="34" t="s">
        <v>540</v>
      </c>
      <c r="G210" s="34" t="s">
        <v>407</v>
      </c>
      <c r="H210" s="34" t="s">
        <v>408</v>
      </c>
      <c r="I210" s="36"/>
      <c r="J210" s="34"/>
      <c r="K210" s="34">
        <v>0</v>
      </c>
      <c r="L210" s="98" t="s">
        <v>409</v>
      </c>
      <c r="M210" s="98" t="s">
        <v>409</v>
      </c>
      <c r="N210" s="98" t="s">
        <v>409</v>
      </c>
      <c r="O210" s="99" t="s">
        <v>410</v>
      </c>
      <c r="P210" s="34" t="s">
        <v>411</v>
      </c>
      <c r="Q210" s="34">
        <f t="shared" si="2"/>
        <v>124156</v>
      </c>
      <c r="R210" s="34"/>
      <c r="S210" s="34" t="s">
        <v>412</v>
      </c>
      <c r="T210" s="34"/>
      <c r="U210" s="34"/>
      <c r="V210" s="34"/>
      <c r="W210" s="34"/>
      <c r="X210" s="34"/>
      <c r="Y210" s="34">
        <v>0</v>
      </c>
    </row>
    <row r="211" spans="5:25" x14ac:dyDescent="0.35">
      <c r="E211" s="34">
        <v>124157</v>
      </c>
      <c r="F211" s="34" t="s">
        <v>541</v>
      </c>
      <c r="G211" s="34" t="s">
        <v>407</v>
      </c>
      <c r="H211" s="34" t="s">
        <v>408</v>
      </c>
      <c r="I211" s="36"/>
      <c r="J211" s="34"/>
      <c r="K211" s="34">
        <v>0</v>
      </c>
      <c r="L211" s="98" t="s">
        <v>409</v>
      </c>
      <c r="M211" s="98" t="s">
        <v>409</v>
      </c>
      <c r="N211" s="98" t="s">
        <v>409</v>
      </c>
      <c r="O211" s="99" t="s">
        <v>410</v>
      </c>
      <c r="P211" s="34" t="s">
        <v>411</v>
      </c>
      <c r="Q211" s="34">
        <f t="shared" si="2"/>
        <v>124157</v>
      </c>
      <c r="R211" s="34"/>
      <c r="S211" s="34" t="s">
        <v>412</v>
      </c>
      <c r="T211" s="34"/>
      <c r="U211" s="34"/>
      <c r="V211" s="34"/>
      <c r="W211" s="34"/>
      <c r="X211" s="34"/>
      <c r="Y211" s="34">
        <v>0</v>
      </c>
    </row>
    <row r="212" spans="5:25" x14ac:dyDescent="0.35">
      <c r="E212" s="34">
        <v>124158</v>
      </c>
      <c r="F212" s="34" t="s">
        <v>542</v>
      </c>
      <c r="G212" s="34" t="s">
        <v>407</v>
      </c>
      <c r="H212" s="34" t="s">
        <v>408</v>
      </c>
      <c r="I212" s="36"/>
      <c r="J212" s="34"/>
      <c r="K212" s="34">
        <v>0</v>
      </c>
      <c r="L212" s="98" t="s">
        <v>409</v>
      </c>
      <c r="M212" s="98" t="s">
        <v>409</v>
      </c>
      <c r="N212" s="98" t="s">
        <v>409</v>
      </c>
      <c r="O212" s="99" t="s">
        <v>410</v>
      </c>
      <c r="P212" s="34" t="s">
        <v>411</v>
      </c>
      <c r="Q212" s="34">
        <f t="shared" si="2"/>
        <v>124158</v>
      </c>
      <c r="R212" s="34"/>
      <c r="S212" s="34" t="s">
        <v>412</v>
      </c>
      <c r="T212" s="34"/>
      <c r="U212" s="34"/>
      <c r="V212" s="34"/>
      <c r="W212" s="34"/>
      <c r="X212" s="34"/>
      <c r="Y212" s="34">
        <v>0</v>
      </c>
    </row>
    <row r="213" spans="5:25" x14ac:dyDescent="0.35">
      <c r="E213" s="34">
        <v>124159</v>
      </c>
      <c r="F213" s="34" t="s">
        <v>543</v>
      </c>
      <c r="G213" s="34" t="s">
        <v>407</v>
      </c>
      <c r="H213" s="34" t="s">
        <v>408</v>
      </c>
      <c r="I213" s="36"/>
      <c r="J213" s="34"/>
      <c r="K213" s="34">
        <v>0</v>
      </c>
      <c r="L213" s="98" t="s">
        <v>409</v>
      </c>
      <c r="M213" s="98" t="s">
        <v>409</v>
      </c>
      <c r="N213" s="98" t="s">
        <v>409</v>
      </c>
      <c r="O213" s="99" t="s">
        <v>410</v>
      </c>
      <c r="P213" s="34" t="s">
        <v>411</v>
      </c>
      <c r="Q213" s="34">
        <f t="shared" si="2"/>
        <v>124159</v>
      </c>
      <c r="R213" s="34"/>
      <c r="S213" s="34" t="s">
        <v>412</v>
      </c>
      <c r="T213" s="34"/>
      <c r="U213" s="34"/>
      <c r="V213" s="34"/>
      <c r="W213" s="34"/>
      <c r="X213" s="34"/>
      <c r="Y213" s="34">
        <v>0</v>
      </c>
    </row>
    <row r="214" spans="5:25" x14ac:dyDescent="0.35">
      <c r="E214" s="34">
        <v>124160</v>
      </c>
      <c r="F214" s="34" t="s">
        <v>544</v>
      </c>
      <c r="G214" s="34" t="s">
        <v>407</v>
      </c>
      <c r="H214" s="34" t="s">
        <v>408</v>
      </c>
      <c r="I214" s="36"/>
      <c r="J214" s="34"/>
      <c r="K214" s="34">
        <v>0</v>
      </c>
      <c r="L214" s="98" t="s">
        <v>409</v>
      </c>
      <c r="M214" s="98" t="s">
        <v>409</v>
      </c>
      <c r="N214" s="98" t="s">
        <v>409</v>
      </c>
      <c r="O214" s="99" t="s">
        <v>410</v>
      </c>
      <c r="P214" s="34" t="s">
        <v>411</v>
      </c>
      <c r="Q214" s="34">
        <f t="shared" si="2"/>
        <v>124160</v>
      </c>
      <c r="R214" s="34"/>
      <c r="S214" s="34" t="s">
        <v>412</v>
      </c>
      <c r="T214" s="34"/>
      <c r="U214" s="34"/>
      <c r="V214" s="34"/>
      <c r="W214" s="34"/>
      <c r="X214" s="34"/>
      <c r="Y214" s="34">
        <v>0</v>
      </c>
    </row>
    <row r="215" spans="5:25" x14ac:dyDescent="0.35">
      <c r="E215" s="34">
        <v>124161</v>
      </c>
      <c r="F215" s="34" t="s">
        <v>545</v>
      </c>
      <c r="G215" s="34" t="s">
        <v>407</v>
      </c>
      <c r="H215" s="34" t="s">
        <v>408</v>
      </c>
      <c r="I215" s="36"/>
      <c r="J215" s="34"/>
      <c r="K215" s="34">
        <v>0</v>
      </c>
      <c r="L215" s="98" t="s">
        <v>409</v>
      </c>
      <c r="M215" s="98" t="s">
        <v>409</v>
      </c>
      <c r="N215" s="98" t="s">
        <v>409</v>
      </c>
      <c r="O215" s="99" t="s">
        <v>410</v>
      </c>
      <c r="P215" s="34" t="s">
        <v>411</v>
      </c>
      <c r="Q215" s="34">
        <f t="shared" si="2"/>
        <v>124161</v>
      </c>
      <c r="R215" s="34"/>
      <c r="S215" s="34" t="s">
        <v>412</v>
      </c>
      <c r="T215" s="34"/>
      <c r="U215" s="34"/>
      <c r="V215" s="34"/>
      <c r="W215" s="34"/>
      <c r="X215" s="34"/>
      <c r="Y215" s="34">
        <v>0</v>
      </c>
    </row>
    <row r="216" spans="5:25" x14ac:dyDescent="0.35">
      <c r="E216" s="34">
        <v>124165</v>
      </c>
      <c r="F216" s="34" t="s">
        <v>546</v>
      </c>
      <c r="G216" s="34" t="s">
        <v>407</v>
      </c>
      <c r="H216" s="34" t="s">
        <v>408</v>
      </c>
      <c r="I216" s="36"/>
      <c r="J216" s="34"/>
      <c r="K216" s="34">
        <v>0</v>
      </c>
      <c r="L216" s="98" t="s">
        <v>409</v>
      </c>
      <c r="M216" s="98" t="s">
        <v>409</v>
      </c>
      <c r="N216" s="98" t="s">
        <v>409</v>
      </c>
      <c r="O216" s="99" t="s">
        <v>410</v>
      </c>
      <c r="P216" s="34" t="s">
        <v>411</v>
      </c>
      <c r="Q216" s="34">
        <f t="shared" si="2"/>
        <v>124165</v>
      </c>
      <c r="R216" s="34"/>
      <c r="S216" s="34" t="s">
        <v>412</v>
      </c>
      <c r="T216" s="34"/>
      <c r="U216" s="34"/>
      <c r="V216" s="34"/>
      <c r="W216" s="34"/>
      <c r="X216" s="34"/>
      <c r="Y216" s="34">
        <v>0</v>
      </c>
    </row>
    <row r="217" spans="5:25" x14ac:dyDescent="0.35">
      <c r="E217" s="6">
        <v>124167</v>
      </c>
      <c r="F217" s="6" t="s">
        <v>11627</v>
      </c>
      <c r="G217" s="6" t="s">
        <v>407</v>
      </c>
      <c r="H217" s="6" t="s">
        <v>408</v>
      </c>
      <c r="I217" s="107"/>
      <c r="J217" s="6"/>
      <c r="K217" s="6">
        <v>0</v>
      </c>
      <c r="L217" s="108" t="s">
        <v>409</v>
      </c>
      <c r="M217" s="108" t="s">
        <v>409</v>
      </c>
      <c r="N217" s="108" t="s">
        <v>409</v>
      </c>
      <c r="O217" s="109" t="s">
        <v>410</v>
      </c>
      <c r="P217" s="6" t="s">
        <v>411</v>
      </c>
      <c r="Q217" s="6">
        <f t="shared" si="2"/>
        <v>124167</v>
      </c>
      <c r="R217" s="6"/>
      <c r="S217" s="6" t="s">
        <v>412</v>
      </c>
      <c r="T217" s="6"/>
      <c r="U217" s="6"/>
      <c r="V217" s="6"/>
      <c r="W217" s="6"/>
      <c r="X217" s="6"/>
      <c r="Y217" s="6">
        <v>0</v>
      </c>
    </row>
    <row r="218" spans="5:25" x14ac:dyDescent="0.35">
      <c r="E218" s="6">
        <v>124170</v>
      </c>
      <c r="F218" s="6" t="s">
        <v>10933</v>
      </c>
      <c r="G218" s="6" t="s">
        <v>407</v>
      </c>
      <c r="H218" s="6" t="s">
        <v>408</v>
      </c>
      <c r="I218" s="107"/>
      <c r="J218" s="6"/>
      <c r="K218" s="6">
        <v>0</v>
      </c>
      <c r="L218" s="108" t="s">
        <v>409</v>
      </c>
      <c r="M218" s="108" t="s">
        <v>409</v>
      </c>
      <c r="N218" s="108" t="s">
        <v>409</v>
      </c>
      <c r="O218" s="109" t="s">
        <v>410</v>
      </c>
      <c r="P218" s="6" t="s">
        <v>411</v>
      </c>
      <c r="Q218" s="6">
        <f t="shared" si="2"/>
        <v>124170</v>
      </c>
      <c r="R218" s="6"/>
      <c r="S218" s="6" t="s">
        <v>412</v>
      </c>
      <c r="T218" s="6"/>
      <c r="U218" s="6"/>
      <c r="V218" s="6"/>
      <c r="W218" s="6"/>
      <c r="X218" s="6"/>
      <c r="Y218" s="6">
        <v>0</v>
      </c>
    </row>
    <row r="219" spans="5:25" x14ac:dyDescent="0.35">
      <c r="E219" s="34">
        <v>124200</v>
      </c>
      <c r="F219" s="34" t="s">
        <v>547</v>
      </c>
      <c r="G219" s="34" t="s">
        <v>407</v>
      </c>
      <c r="H219" s="34" t="s">
        <v>408</v>
      </c>
      <c r="I219" s="36"/>
      <c r="J219" s="34"/>
      <c r="K219" s="34">
        <v>0</v>
      </c>
      <c r="L219" s="98" t="s">
        <v>409</v>
      </c>
      <c r="M219" s="98" t="s">
        <v>409</v>
      </c>
      <c r="N219" s="98" t="s">
        <v>409</v>
      </c>
      <c r="O219" s="99" t="s">
        <v>410</v>
      </c>
      <c r="P219" s="34" t="s">
        <v>411</v>
      </c>
      <c r="Q219" s="34">
        <f t="shared" si="2"/>
        <v>124200</v>
      </c>
      <c r="R219" s="34"/>
      <c r="S219" s="34" t="s">
        <v>412</v>
      </c>
      <c r="T219" s="34"/>
      <c r="U219" s="34"/>
      <c r="V219" s="34"/>
      <c r="W219" s="34"/>
      <c r="X219" s="34"/>
      <c r="Y219" s="34">
        <v>0</v>
      </c>
    </row>
    <row r="220" spans="5:25" x14ac:dyDescent="0.35">
      <c r="E220" s="34">
        <v>124205</v>
      </c>
      <c r="F220" s="34" t="s">
        <v>548</v>
      </c>
      <c r="G220" s="34" t="s">
        <v>407</v>
      </c>
      <c r="H220" s="34" t="s">
        <v>408</v>
      </c>
      <c r="I220" s="36"/>
      <c r="J220" s="34"/>
      <c r="K220" s="34">
        <v>0</v>
      </c>
      <c r="L220" s="98" t="s">
        <v>409</v>
      </c>
      <c r="M220" s="98" t="s">
        <v>409</v>
      </c>
      <c r="N220" s="98" t="s">
        <v>409</v>
      </c>
      <c r="O220" s="99" t="s">
        <v>410</v>
      </c>
      <c r="P220" s="34" t="s">
        <v>411</v>
      </c>
      <c r="Q220" s="34">
        <f t="shared" ref="Q220:Q285" si="3">E220</f>
        <v>124205</v>
      </c>
      <c r="R220" s="34"/>
      <c r="S220" s="34" t="s">
        <v>412</v>
      </c>
      <c r="T220" s="34"/>
      <c r="U220" s="34"/>
      <c r="V220" s="34"/>
      <c r="W220" s="34"/>
      <c r="X220" s="34"/>
      <c r="Y220" s="34">
        <v>0</v>
      </c>
    </row>
    <row r="221" spans="5:25" x14ac:dyDescent="0.35">
      <c r="E221" s="34">
        <v>124300</v>
      </c>
      <c r="F221" s="34" t="s">
        <v>549</v>
      </c>
      <c r="G221" s="34" t="s">
        <v>407</v>
      </c>
      <c r="H221" s="34" t="s">
        <v>408</v>
      </c>
      <c r="I221" s="36"/>
      <c r="J221" s="34"/>
      <c r="K221" s="34">
        <v>0</v>
      </c>
      <c r="L221" s="98" t="s">
        <v>409</v>
      </c>
      <c r="M221" s="98" t="s">
        <v>409</v>
      </c>
      <c r="N221" s="98" t="s">
        <v>409</v>
      </c>
      <c r="O221" s="99" t="s">
        <v>410</v>
      </c>
      <c r="P221" s="34" t="s">
        <v>411</v>
      </c>
      <c r="Q221" s="34">
        <f t="shared" si="3"/>
        <v>124300</v>
      </c>
      <c r="R221" s="34"/>
      <c r="S221" s="34" t="s">
        <v>412</v>
      </c>
      <c r="T221" s="34"/>
      <c r="U221" s="34"/>
      <c r="V221" s="34"/>
      <c r="W221" s="34"/>
      <c r="X221" s="34"/>
      <c r="Y221" s="34">
        <v>0</v>
      </c>
    </row>
    <row r="222" spans="5:25" x14ac:dyDescent="0.35">
      <c r="E222" s="34">
        <v>124305</v>
      </c>
      <c r="F222" s="34" t="s">
        <v>550</v>
      </c>
      <c r="G222" s="34" t="s">
        <v>407</v>
      </c>
      <c r="H222" s="34" t="s">
        <v>408</v>
      </c>
      <c r="I222" s="36"/>
      <c r="J222" s="34"/>
      <c r="K222" s="34">
        <v>0</v>
      </c>
      <c r="L222" s="98" t="s">
        <v>409</v>
      </c>
      <c r="M222" s="98" t="s">
        <v>409</v>
      </c>
      <c r="N222" s="98" t="s">
        <v>409</v>
      </c>
      <c r="O222" s="99" t="s">
        <v>410</v>
      </c>
      <c r="P222" s="34" t="s">
        <v>411</v>
      </c>
      <c r="Q222" s="34">
        <f t="shared" si="3"/>
        <v>124305</v>
      </c>
      <c r="R222" s="34"/>
      <c r="S222" s="34" t="s">
        <v>412</v>
      </c>
      <c r="T222" s="34"/>
      <c r="U222" s="34"/>
      <c r="V222" s="34"/>
      <c r="W222" s="34"/>
      <c r="X222" s="34"/>
      <c r="Y222" s="34">
        <v>0</v>
      </c>
    </row>
    <row r="223" spans="5:25" x14ac:dyDescent="0.35">
      <c r="E223" s="34">
        <v>124310</v>
      </c>
      <c r="F223" s="34" t="s">
        <v>551</v>
      </c>
      <c r="G223" s="34" t="s">
        <v>407</v>
      </c>
      <c r="H223" s="34" t="s">
        <v>408</v>
      </c>
      <c r="I223" s="36"/>
      <c r="J223" s="34"/>
      <c r="K223" s="34">
        <v>0</v>
      </c>
      <c r="L223" s="98" t="s">
        <v>409</v>
      </c>
      <c r="M223" s="98" t="s">
        <v>409</v>
      </c>
      <c r="N223" s="98" t="s">
        <v>409</v>
      </c>
      <c r="O223" s="99" t="s">
        <v>410</v>
      </c>
      <c r="P223" s="34" t="s">
        <v>411</v>
      </c>
      <c r="Q223" s="34">
        <f t="shared" si="3"/>
        <v>124310</v>
      </c>
      <c r="R223" s="34"/>
      <c r="S223" s="34" t="s">
        <v>412</v>
      </c>
      <c r="T223" s="34"/>
      <c r="U223" s="34"/>
      <c r="V223" s="34"/>
      <c r="W223" s="34"/>
      <c r="X223" s="34"/>
      <c r="Y223" s="34">
        <v>0</v>
      </c>
    </row>
    <row r="224" spans="5:25" x14ac:dyDescent="0.35">
      <c r="E224" s="34">
        <v>124320</v>
      </c>
      <c r="F224" s="34" t="s">
        <v>552</v>
      </c>
      <c r="G224" s="34" t="s">
        <v>407</v>
      </c>
      <c r="H224" s="34" t="s">
        <v>408</v>
      </c>
      <c r="I224" s="36"/>
      <c r="J224" s="34"/>
      <c r="K224" s="34">
        <v>0</v>
      </c>
      <c r="L224" s="98" t="s">
        <v>409</v>
      </c>
      <c r="M224" s="98" t="s">
        <v>409</v>
      </c>
      <c r="N224" s="98" t="s">
        <v>409</v>
      </c>
      <c r="O224" s="99" t="s">
        <v>410</v>
      </c>
      <c r="P224" s="34" t="s">
        <v>411</v>
      </c>
      <c r="Q224" s="34">
        <f t="shared" si="3"/>
        <v>124320</v>
      </c>
      <c r="R224" s="34"/>
      <c r="S224" s="34" t="s">
        <v>412</v>
      </c>
      <c r="T224" s="34"/>
      <c r="U224" s="34"/>
      <c r="V224" s="34"/>
      <c r="W224" s="34"/>
      <c r="X224" s="34"/>
      <c r="Y224" s="34">
        <v>0</v>
      </c>
    </row>
    <row r="225" spans="5:25" x14ac:dyDescent="0.35">
      <c r="E225" s="34">
        <v>124321</v>
      </c>
      <c r="F225" s="34" t="s">
        <v>553</v>
      </c>
      <c r="G225" s="34" t="s">
        <v>407</v>
      </c>
      <c r="H225" s="34" t="s">
        <v>408</v>
      </c>
      <c r="I225" s="36"/>
      <c r="J225" s="34"/>
      <c r="K225" s="34">
        <v>0</v>
      </c>
      <c r="L225" s="98" t="s">
        <v>409</v>
      </c>
      <c r="M225" s="98" t="s">
        <v>409</v>
      </c>
      <c r="N225" s="98" t="s">
        <v>409</v>
      </c>
      <c r="O225" s="99" t="s">
        <v>410</v>
      </c>
      <c r="P225" s="34" t="s">
        <v>411</v>
      </c>
      <c r="Q225" s="34">
        <f t="shared" si="3"/>
        <v>124321</v>
      </c>
      <c r="R225" s="34"/>
      <c r="S225" s="34" t="s">
        <v>412</v>
      </c>
      <c r="T225" s="34"/>
      <c r="U225" s="34"/>
      <c r="V225" s="34"/>
      <c r="W225" s="34"/>
      <c r="X225" s="34"/>
      <c r="Y225" s="34">
        <v>0</v>
      </c>
    </row>
    <row r="226" spans="5:25" x14ac:dyDescent="0.35">
      <c r="E226" s="34">
        <v>124330</v>
      </c>
      <c r="F226" s="34" t="s">
        <v>554</v>
      </c>
      <c r="G226" s="34" t="s">
        <v>407</v>
      </c>
      <c r="H226" s="34" t="s">
        <v>408</v>
      </c>
      <c r="I226" s="36"/>
      <c r="J226" s="34"/>
      <c r="K226" s="34">
        <v>0</v>
      </c>
      <c r="L226" s="98" t="s">
        <v>409</v>
      </c>
      <c r="M226" s="98" t="s">
        <v>409</v>
      </c>
      <c r="N226" s="98" t="s">
        <v>409</v>
      </c>
      <c r="O226" s="99" t="s">
        <v>410</v>
      </c>
      <c r="P226" s="34" t="s">
        <v>411</v>
      </c>
      <c r="Q226" s="34">
        <f t="shared" si="3"/>
        <v>124330</v>
      </c>
      <c r="R226" s="34"/>
      <c r="S226" s="34" t="s">
        <v>412</v>
      </c>
      <c r="T226" s="34"/>
      <c r="U226" s="34"/>
      <c r="V226" s="34"/>
      <c r="W226" s="34"/>
      <c r="X226" s="34"/>
      <c r="Y226" s="34">
        <v>0</v>
      </c>
    </row>
    <row r="227" spans="5:25" x14ac:dyDescent="0.35">
      <c r="E227" s="6">
        <v>124335</v>
      </c>
      <c r="F227" s="6" t="s">
        <v>10934</v>
      </c>
      <c r="G227" s="6" t="s">
        <v>407</v>
      </c>
      <c r="H227" s="6" t="s">
        <v>408</v>
      </c>
      <c r="I227" s="107"/>
      <c r="J227" s="6"/>
      <c r="K227" s="6">
        <v>0</v>
      </c>
      <c r="L227" s="108" t="s">
        <v>409</v>
      </c>
      <c r="M227" s="108" t="s">
        <v>409</v>
      </c>
      <c r="N227" s="108" t="s">
        <v>409</v>
      </c>
      <c r="O227" s="109" t="s">
        <v>410</v>
      </c>
      <c r="P227" s="6" t="s">
        <v>411</v>
      </c>
      <c r="Q227" s="6">
        <f t="shared" si="3"/>
        <v>124335</v>
      </c>
      <c r="R227" s="6"/>
      <c r="S227" s="6" t="s">
        <v>412</v>
      </c>
      <c r="T227" s="6"/>
      <c r="U227" s="6"/>
      <c r="V227" s="6"/>
      <c r="W227" s="6"/>
      <c r="X227" s="6"/>
      <c r="Y227" s="6">
        <v>0</v>
      </c>
    </row>
    <row r="228" spans="5:25" x14ac:dyDescent="0.35">
      <c r="E228" s="34">
        <v>124400</v>
      </c>
      <c r="F228" s="34" t="s">
        <v>555</v>
      </c>
      <c r="G228" s="34" t="s">
        <v>407</v>
      </c>
      <c r="H228" s="34" t="s">
        <v>408</v>
      </c>
      <c r="I228" s="36"/>
      <c r="J228" s="34"/>
      <c r="K228" s="34">
        <v>0</v>
      </c>
      <c r="L228" s="98" t="s">
        <v>409</v>
      </c>
      <c r="M228" s="98" t="s">
        <v>409</v>
      </c>
      <c r="N228" s="98" t="s">
        <v>409</v>
      </c>
      <c r="O228" s="99" t="s">
        <v>410</v>
      </c>
      <c r="P228" s="34" t="s">
        <v>411</v>
      </c>
      <c r="Q228" s="34">
        <f t="shared" si="3"/>
        <v>124400</v>
      </c>
      <c r="R228" s="34"/>
      <c r="S228" s="34" t="s">
        <v>412</v>
      </c>
      <c r="T228" s="34"/>
      <c r="U228" s="34"/>
      <c r="V228" s="34"/>
      <c r="W228" s="34"/>
      <c r="X228" s="34"/>
      <c r="Y228" s="34">
        <v>0</v>
      </c>
    </row>
    <row r="229" spans="5:25" x14ac:dyDescent="0.35">
      <c r="E229" s="34">
        <v>124405</v>
      </c>
      <c r="F229" s="34" t="s">
        <v>556</v>
      </c>
      <c r="G229" s="34" t="s">
        <v>407</v>
      </c>
      <c r="H229" s="34" t="s">
        <v>408</v>
      </c>
      <c r="I229" s="36"/>
      <c r="J229" s="34"/>
      <c r="K229" s="34">
        <v>0</v>
      </c>
      <c r="L229" s="98" t="s">
        <v>409</v>
      </c>
      <c r="M229" s="98" t="s">
        <v>409</v>
      </c>
      <c r="N229" s="98" t="s">
        <v>409</v>
      </c>
      <c r="O229" s="99" t="s">
        <v>410</v>
      </c>
      <c r="P229" s="34" t="s">
        <v>411</v>
      </c>
      <c r="Q229" s="34">
        <f t="shared" si="3"/>
        <v>124405</v>
      </c>
      <c r="R229" s="34"/>
      <c r="S229" s="34" t="s">
        <v>412</v>
      </c>
      <c r="T229" s="34"/>
      <c r="U229" s="34"/>
      <c r="V229" s="34"/>
      <c r="W229" s="34"/>
      <c r="X229" s="34"/>
      <c r="Y229" s="34">
        <v>0</v>
      </c>
    </row>
    <row r="230" spans="5:25" x14ac:dyDescent="0.35">
      <c r="E230" s="34">
        <v>124406</v>
      </c>
      <c r="F230" s="34" t="s">
        <v>557</v>
      </c>
      <c r="G230" s="34" t="s">
        <v>407</v>
      </c>
      <c r="H230" s="34" t="s">
        <v>408</v>
      </c>
      <c r="I230" s="36"/>
      <c r="J230" s="34"/>
      <c r="K230" s="34">
        <v>0</v>
      </c>
      <c r="L230" s="98" t="s">
        <v>409</v>
      </c>
      <c r="M230" s="98" t="s">
        <v>409</v>
      </c>
      <c r="N230" s="98" t="s">
        <v>409</v>
      </c>
      <c r="O230" s="99" t="s">
        <v>410</v>
      </c>
      <c r="P230" s="34" t="s">
        <v>411</v>
      </c>
      <c r="Q230" s="34">
        <f t="shared" si="3"/>
        <v>124406</v>
      </c>
      <c r="R230" s="34"/>
      <c r="S230" s="34" t="s">
        <v>412</v>
      </c>
      <c r="T230" s="34"/>
      <c r="U230" s="34"/>
      <c r="V230" s="34"/>
      <c r="W230" s="34"/>
      <c r="X230" s="34"/>
      <c r="Y230" s="34">
        <v>0</v>
      </c>
    </row>
    <row r="231" spans="5:25" x14ac:dyDescent="0.35">
      <c r="E231" s="34">
        <v>124407</v>
      </c>
      <c r="F231" s="34" t="s">
        <v>558</v>
      </c>
      <c r="G231" s="34" t="s">
        <v>407</v>
      </c>
      <c r="H231" s="34" t="s">
        <v>408</v>
      </c>
      <c r="I231" s="36"/>
      <c r="J231" s="34"/>
      <c r="K231" s="34">
        <v>0</v>
      </c>
      <c r="L231" s="98" t="s">
        <v>409</v>
      </c>
      <c r="M231" s="98" t="s">
        <v>409</v>
      </c>
      <c r="N231" s="98" t="s">
        <v>409</v>
      </c>
      <c r="O231" s="99" t="s">
        <v>410</v>
      </c>
      <c r="P231" s="34" t="s">
        <v>411</v>
      </c>
      <c r="Q231" s="34">
        <f t="shared" si="3"/>
        <v>124407</v>
      </c>
      <c r="R231" s="34"/>
      <c r="S231" s="34" t="s">
        <v>412</v>
      </c>
      <c r="T231" s="34"/>
      <c r="U231" s="34"/>
      <c r="V231" s="34"/>
      <c r="W231" s="34"/>
      <c r="X231" s="34"/>
      <c r="Y231" s="34">
        <v>0</v>
      </c>
    </row>
    <row r="232" spans="5:25" x14ac:dyDescent="0.35">
      <c r="E232" s="34">
        <v>124408</v>
      </c>
      <c r="F232" s="34" t="s">
        <v>559</v>
      </c>
      <c r="G232" s="34" t="s">
        <v>407</v>
      </c>
      <c r="H232" s="34" t="s">
        <v>408</v>
      </c>
      <c r="I232" s="36"/>
      <c r="J232" s="34"/>
      <c r="K232" s="34">
        <v>0</v>
      </c>
      <c r="L232" s="98" t="s">
        <v>409</v>
      </c>
      <c r="M232" s="98" t="s">
        <v>409</v>
      </c>
      <c r="N232" s="98" t="s">
        <v>409</v>
      </c>
      <c r="O232" s="99" t="s">
        <v>410</v>
      </c>
      <c r="P232" s="34" t="s">
        <v>411</v>
      </c>
      <c r="Q232" s="34">
        <f t="shared" si="3"/>
        <v>124408</v>
      </c>
      <c r="R232" s="34"/>
      <c r="S232" s="34" t="s">
        <v>412</v>
      </c>
      <c r="T232" s="34"/>
      <c r="U232" s="34"/>
      <c r="V232" s="34"/>
      <c r="W232" s="34"/>
      <c r="X232" s="34"/>
      <c r="Y232" s="34">
        <v>0</v>
      </c>
    </row>
    <row r="233" spans="5:25" x14ac:dyDescent="0.35">
      <c r="E233" s="34">
        <v>124410</v>
      </c>
      <c r="F233" s="34" t="s">
        <v>560</v>
      </c>
      <c r="G233" s="34" t="s">
        <v>407</v>
      </c>
      <c r="H233" s="34" t="s">
        <v>408</v>
      </c>
      <c r="I233" s="36"/>
      <c r="J233" s="34"/>
      <c r="K233" s="34">
        <v>0</v>
      </c>
      <c r="L233" s="98" t="s">
        <v>409</v>
      </c>
      <c r="M233" s="98" t="s">
        <v>409</v>
      </c>
      <c r="N233" s="98" t="s">
        <v>409</v>
      </c>
      <c r="O233" s="99" t="s">
        <v>410</v>
      </c>
      <c r="P233" s="34" t="s">
        <v>411</v>
      </c>
      <c r="Q233" s="34">
        <f t="shared" si="3"/>
        <v>124410</v>
      </c>
      <c r="R233" s="34"/>
      <c r="S233" s="34" t="s">
        <v>412</v>
      </c>
      <c r="T233" s="34"/>
      <c r="U233" s="34"/>
      <c r="V233" s="34"/>
      <c r="W233" s="34"/>
      <c r="X233" s="34"/>
      <c r="Y233" s="34">
        <v>0</v>
      </c>
    </row>
    <row r="234" spans="5:25" x14ac:dyDescent="0.35">
      <c r="E234" s="6">
        <v>124411</v>
      </c>
      <c r="F234" s="6" t="s">
        <v>10550</v>
      </c>
      <c r="G234" s="6" t="s">
        <v>407</v>
      </c>
      <c r="H234" s="6" t="s">
        <v>408</v>
      </c>
      <c r="I234" s="107"/>
      <c r="J234" s="6"/>
      <c r="K234" s="6">
        <v>0</v>
      </c>
      <c r="L234" s="108" t="s">
        <v>409</v>
      </c>
      <c r="M234" s="108" t="s">
        <v>409</v>
      </c>
      <c r="N234" s="108" t="s">
        <v>409</v>
      </c>
      <c r="O234" s="109" t="s">
        <v>410</v>
      </c>
      <c r="P234" s="6" t="s">
        <v>411</v>
      </c>
      <c r="Q234" s="6">
        <f t="shared" si="3"/>
        <v>124411</v>
      </c>
      <c r="R234" s="6"/>
      <c r="S234" s="6" t="s">
        <v>412</v>
      </c>
      <c r="T234" s="6"/>
      <c r="U234" s="6"/>
      <c r="V234" s="6"/>
      <c r="W234" s="6"/>
      <c r="X234" s="6"/>
      <c r="Y234" s="6">
        <v>0</v>
      </c>
    </row>
    <row r="235" spans="5:25" x14ac:dyDescent="0.35">
      <c r="E235" s="6">
        <v>124412</v>
      </c>
      <c r="F235" s="6" t="s">
        <v>10551</v>
      </c>
      <c r="G235" s="6" t="s">
        <v>407</v>
      </c>
      <c r="H235" s="6" t="s">
        <v>408</v>
      </c>
      <c r="I235" s="107"/>
      <c r="J235" s="6"/>
      <c r="K235" s="6">
        <v>0</v>
      </c>
      <c r="L235" s="108" t="s">
        <v>409</v>
      </c>
      <c r="M235" s="108" t="s">
        <v>409</v>
      </c>
      <c r="N235" s="108" t="s">
        <v>409</v>
      </c>
      <c r="O235" s="109" t="s">
        <v>410</v>
      </c>
      <c r="P235" s="6" t="s">
        <v>411</v>
      </c>
      <c r="Q235" s="6">
        <f t="shared" si="3"/>
        <v>124412</v>
      </c>
      <c r="R235" s="6"/>
      <c r="S235" s="6" t="s">
        <v>412</v>
      </c>
      <c r="T235" s="6"/>
      <c r="U235" s="6"/>
      <c r="V235" s="6"/>
      <c r="W235" s="6"/>
      <c r="X235" s="6"/>
      <c r="Y235" s="6">
        <v>0</v>
      </c>
    </row>
    <row r="236" spans="5:25" x14ac:dyDescent="0.35">
      <c r="E236" s="6">
        <v>124413</v>
      </c>
      <c r="F236" s="6" t="s">
        <v>10552</v>
      </c>
      <c r="G236" s="6" t="s">
        <v>407</v>
      </c>
      <c r="H236" s="6" t="s">
        <v>408</v>
      </c>
      <c r="I236" s="107"/>
      <c r="J236" s="6"/>
      <c r="K236" s="6">
        <v>0</v>
      </c>
      <c r="L236" s="108" t="s">
        <v>409</v>
      </c>
      <c r="M236" s="108" t="s">
        <v>409</v>
      </c>
      <c r="N236" s="108" t="s">
        <v>409</v>
      </c>
      <c r="O236" s="109" t="s">
        <v>410</v>
      </c>
      <c r="P236" s="6" t="s">
        <v>411</v>
      </c>
      <c r="Q236" s="6">
        <f t="shared" si="3"/>
        <v>124413</v>
      </c>
      <c r="R236" s="6"/>
      <c r="S236" s="6" t="s">
        <v>412</v>
      </c>
      <c r="T236" s="6"/>
      <c r="U236" s="6"/>
      <c r="V236" s="6"/>
      <c r="W236" s="6"/>
      <c r="X236" s="6"/>
      <c r="Y236" s="6">
        <v>0</v>
      </c>
    </row>
    <row r="237" spans="5:25" x14ac:dyDescent="0.35">
      <c r="E237" s="34">
        <v>124415</v>
      </c>
      <c r="F237" s="34" t="s">
        <v>561</v>
      </c>
      <c r="G237" s="34" t="s">
        <v>407</v>
      </c>
      <c r="H237" s="34" t="s">
        <v>408</v>
      </c>
      <c r="I237" s="36"/>
      <c r="J237" s="34"/>
      <c r="K237" s="34">
        <v>0</v>
      </c>
      <c r="L237" s="98" t="s">
        <v>409</v>
      </c>
      <c r="M237" s="98" t="s">
        <v>409</v>
      </c>
      <c r="N237" s="98" t="s">
        <v>409</v>
      </c>
      <c r="O237" s="99" t="s">
        <v>410</v>
      </c>
      <c r="P237" s="34" t="s">
        <v>411</v>
      </c>
      <c r="Q237" s="34">
        <f t="shared" si="3"/>
        <v>124415</v>
      </c>
      <c r="R237" s="34"/>
      <c r="S237" s="34" t="s">
        <v>412</v>
      </c>
      <c r="T237" s="34"/>
      <c r="U237" s="34"/>
      <c r="V237" s="34"/>
      <c r="W237" s="34"/>
      <c r="X237" s="34"/>
      <c r="Y237" s="34">
        <v>0</v>
      </c>
    </row>
    <row r="238" spans="5:25" x14ac:dyDescent="0.35">
      <c r="E238" s="34">
        <v>124420</v>
      </c>
      <c r="F238" s="34" t="s">
        <v>562</v>
      </c>
      <c r="G238" s="34" t="s">
        <v>407</v>
      </c>
      <c r="H238" s="34" t="s">
        <v>408</v>
      </c>
      <c r="I238" s="36"/>
      <c r="J238" s="34"/>
      <c r="K238" s="34">
        <v>0</v>
      </c>
      <c r="L238" s="98" t="s">
        <v>409</v>
      </c>
      <c r="M238" s="98" t="s">
        <v>409</v>
      </c>
      <c r="N238" s="98" t="s">
        <v>409</v>
      </c>
      <c r="O238" s="99" t="s">
        <v>410</v>
      </c>
      <c r="P238" s="34" t="s">
        <v>411</v>
      </c>
      <c r="Q238" s="34">
        <f t="shared" si="3"/>
        <v>124420</v>
      </c>
      <c r="R238" s="34"/>
      <c r="S238" s="34" t="s">
        <v>412</v>
      </c>
      <c r="T238" s="34"/>
      <c r="U238" s="34"/>
      <c r="V238" s="34"/>
      <c r="W238" s="34"/>
      <c r="X238" s="34"/>
      <c r="Y238" s="34">
        <v>0</v>
      </c>
    </row>
    <row r="239" spans="5:25" x14ac:dyDescent="0.35">
      <c r="E239" s="34">
        <v>124425</v>
      </c>
      <c r="F239" s="34" t="s">
        <v>563</v>
      </c>
      <c r="G239" s="34" t="s">
        <v>407</v>
      </c>
      <c r="H239" s="34" t="s">
        <v>408</v>
      </c>
      <c r="I239" s="36"/>
      <c r="J239" s="34"/>
      <c r="K239" s="34">
        <v>0</v>
      </c>
      <c r="L239" s="98" t="s">
        <v>409</v>
      </c>
      <c r="M239" s="98" t="s">
        <v>409</v>
      </c>
      <c r="N239" s="98" t="s">
        <v>409</v>
      </c>
      <c r="O239" s="99" t="s">
        <v>410</v>
      </c>
      <c r="P239" s="34" t="s">
        <v>411</v>
      </c>
      <c r="Q239" s="34">
        <f t="shared" si="3"/>
        <v>124425</v>
      </c>
      <c r="R239" s="34"/>
      <c r="S239" s="34" t="s">
        <v>412</v>
      </c>
      <c r="T239" s="34"/>
      <c r="U239" s="34"/>
      <c r="V239" s="34"/>
      <c r="W239" s="34"/>
      <c r="X239" s="34"/>
      <c r="Y239" s="34">
        <v>0</v>
      </c>
    </row>
    <row r="240" spans="5:25" x14ac:dyDescent="0.35">
      <c r="E240" s="6">
        <v>124426</v>
      </c>
      <c r="F240" s="6" t="s">
        <v>10553</v>
      </c>
      <c r="G240" s="6" t="s">
        <v>407</v>
      </c>
      <c r="H240" s="6" t="s">
        <v>408</v>
      </c>
      <c r="I240" s="107"/>
      <c r="J240" s="6"/>
      <c r="K240" s="6">
        <v>0</v>
      </c>
      <c r="L240" s="108" t="s">
        <v>409</v>
      </c>
      <c r="M240" s="108" t="s">
        <v>409</v>
      </c>
      <c r="N240" s="108" t="s">
        <v>409</v>
      </c>
      <c r="O240" s="109" t="s">
        <v>410</v>
      </c>
      <c r="P240" s="6" t="s">
        <v>411</v>
      </c>
      <c r="Q240" s="6">
        <f t="shared" si="3"/>
        <v>124426</v>
      </c>
      <c r="R240" s="6"/>
      <c r="S240" s="6" t="s">
        <v>412</v>
      </c>
      <c r="T240" s="6"/>
      <c r="U240" s="6"/>
      <c r="V240" s="6"/>
      <c r="W240" s="6"/>
      <c r="X240" s="6"/>
      <c r="Y240" s="6">
        <v>0</v>
      </c>
    </row>
    <row r="241" spans="5:25" x14ac:dyDescent="0.35">
      <c r="E241" s="6">
        <v>124427</v>
      </c>
      <c r="F241" s="6" t="s">
        <v>10554</v>
      </c>
      <c r="G241" s="6" t="s">
        <v>407</v>
      </c>
      <c r="H241" s="6" t="s">
        <v>408</v>
      </c>
      <c r="I241" s="107"/>
      <c r="J241" s="6"/>
      <c r="K241" s="6">
        <v>0</v>
      </c>
      <c r="L241" s="108" t="s">
        <v>409</v>
      </c>
      <c r="M241" s="108" t="s">
        <v>409</v>
      </c>
      <c r="N241" s="108" t="s">
        <v>409</v>
      </c>
      <c r="O241" s="109" t="s">
        <v>410</v>
      </c>
      <c r="P241" s="6" t="s">
        <v>411</v>
      </c>
      <c r="Q241" s="6">
        <f t="shared" si="3"/>
        <v>124427</v>
      </c>
      <c r="R241" s="6"/>
      <c r="S241" s="6" t="s">
        <v>412</v>
      </c>
      <c r="T241" s="6"/>
      <c r="U241" s="6"/>
      <c r="V241" s="6"/>
      <c r="W241" s="6"/>
      <c r="X241" s="6"/>
      <c r="Y241" s="6">
        <v>0</v>
      </c>
    </row>
    <row r="242" spans="5:25" x14ac:dyDescent="0.35">
      <c r="E242" s="6">
        <v>124428</v>
      </c>
      <c r="F242" s="6" t="s">
        <v>9757</v>
      </c>
      <c r="G242" s="6" t="s">
        <v>407</v>
      </c>
      <c r="H242" s="6" t="s">
        <v>408</v>
      </c>
      <c r="I242" s="107"/>
      <c r="J242" s="6"/>
      <c r="K242" s="6">
        <v>0</v>
      </c>
      <c r="L242" s="108" t="s">
        <v>409</v>
      </c>
      <c r="M242" s="108" t="s">
        <v>409</v>
      </c>
      <c r="N242" s="108" t="s">
        <v>409</v>
      </c>
      <c r="O242" s="109" t="s">
        <v>410</v>
      </c>
      <c r="P242" s="6" t="s">
        <v>411</v>
      </c>
      <c r="Q242" s="6">
        <f t="shared" si="3"/>
        <v>124428</v>
      </c>
      <c r="R242" s="6"/>
      <c r="S242" s="6" t="s">
        <v>412</v>
      </c>
      <c r="T242" s="6"/>
      <c r="U242" s="6"/>
      <c r="V242" s="6"/>
      <c r="W242" s="6"/>
      <c r="X242" s="6"/>
      <c r="Y242" s="6">
        <v>0</v>
      </c>
    </row>
    <row r="243" spans="5:25" x14ac:dyDescent="0.35">
      <c r="E243" s="6">
        <v>124429</v>
      </c>
      <c r="F243" s="6" t="s">
        <v>9758</v>
      </c>
      <c r="G243" s="6" t="s">
        <v>407</v>
      </c>
      <c r="H243" s="6" t="s">
        <v>408</v>
      </c>
      <c r="I243" s="107"/>
      <c r="J243" s="6"/>
      <c r="K243" s="6">
        <v>0</v>
      </c>
      <c r="L243" s="108" t="s">
        <v>409</v>
      </c>
      <c r="M243" s="108" t="s">
        <v>409</v>
      </c>
      <c r="N243" s="108" t="s">
        <v>409</v>
      </c>
      <c r="O243" s="109" t="s">
        <v>410</v>
      </c>
      <c r="P243" s="6" t="s">
        <v>411</v>
      </c>
      <c r="Q243" s="6">
        <f t="shared" si="3"/>
        <v>124429</v>
      </c>
      <c r="R243" s="6"/>
      <c r="S243" s="6" t="s">
        <v>412</v>
      </c>
      <c r="T243" s="6"/>
      <c r="U243" s="6"/>
      <c r="V243" s="6"/>
      <c r="W243" s="6"/>
      <c r="X243" s="6"/>
      <c r="Y243" s="6">
        <v>0</v>
      </c>
    </row>
    <row r="244" spans="5:25" x14ac:dyDescent="0.35">
      <c r="E244" s="34">
        <v>124430</v>
      </c>
      <c r="F244" s="34" t="s">
        <v>564</v>
      </c>
      <c r="G244" s="34" t="s">
        <v>407</v>
      </c>
      <c r="H244" s="34" t="s">
        <v>408</v>
      </c>
      <c r="I244" s="36"/>
      <c r="J244" s="34"/>
      <c r="K244" s="34">
        <v>0</v>
      </c>
      <c r="L244" s="98" t="s">
        <v>409</v>
      </c>
      <c r="M244" s="98" t="s">
        <v>409</v>
      </c>
      <c r="N244" s="98" t="s">
        <v>409</v>
      </c>
      <c r="O244" s="99" t="s">
        <v>410</v>
      </c>
      <c r="P244" s="34" t="s">
        <v>411</v>
      </c>
      <c r="Q244" s="34">
        <f t="shared" si="3"/>
        <v>124430</v>
      </c>
      <c r="R244" s="34"/>
      <c r="S244" s="34" t="s">
        <v>412</v>
      </c>
      <c r="T244" s="34"/>
      <c r="U244" s="34"/>
      <c r="V244" s="34"/>
      <c r="W244" s="34"/>
      <c r="X244" s="34"/>
      <c r="Y244" s="34">
        <v>0</v>
      </c>
    </row>
    <row r="245" spans="5:25" x14ac:dyDescent="0.35">
      <c r="E245" s="34">
        <v>124435</v>
      </c>
      <c r="F245" s="34" t="s">
        <v>565</v>
      </c>
      <c r="G245" s="34" t="s">
        <v>407</v>
      </c>
      <c r="H245" s="34" t="s">
        <v>408</v>
      </c>
      <c r="I245" s="36"/>
      <c r="J245" s="34"/>
      <c r="K245" s="34">
        <v>0</v>
      </c>
      <c r="L245" s="98" t="s">
        <v>409</v>
      </c>
      <c r="M245" s="98" t="s">
        <v>409</v>
      </c>
      <c r="N245" s="98" t="s">
        <v>409</v>
      </c>
      <c r="O245" s="99" t="s">
        <v>410</v>
      </c>
      <c r="P245" s="34" t="s">
        <v>411</v>
      </c>
      <c r="Q245" s="34">
        <f t="shared" si="3"/>
        <v>124435</v>
      </c>
      <c r="R245" s="34"/>
      <c r="S245" s="34" t="s">
        <v>412</v>
      </c>
      <c r="T245" s="34"/>
      <c r="U245" s="34"/>
      <c r="V245" s="34"/>
      <c r="W245" s="34"/>
      <c r="X245" s="34"/>
      <c r="Y245" s="34">
        <v>0</v>
      </c>
    </row>
    <row r="246" spans="5:25" x14ac:dyDescent="0.35">
      <c r="E246" s="34">
        <v>124436</v>
      </c>
      <c r="F246" s="34" t="s">
        <v>566</v>
      </c>
      <c r="G246" s="34" t="s">
        <v>407</v>
      </c>
      <c r="H246" s="34" t="s">
        <v>408</v>
      </c>
      <c r="I246" s="36"/>
      <c r="J246" s="34"/>
      <c r="K246" s="34">
        <v>0</v>
      </c>
      <c r="L246" s="98" t="s">
        <v>409</v>
      </c>
      <c r="M246" s="98" t="s">
        <v>409</v>
      </c>
      <c r="N246" s="98" t="s">
        <v>409</v>
      </c>
      <c r="O246" s="99" t="s">
        <v>410</v>
      </c>
      <c r="P246" s="34" t="s">
        <v>411</v>
      </c>
      <c r="Q246" s="34">
        <f t="shared" si="3"/>
        <v>124436</v>
      </c>
      <c r="R246" s="34"/>
      <c r="S246" s="34" t="s">
        <v>412</v>
      </c>
      <c r="T246" s="34"/>
      <c r="U246" s="34"/>
      <c r="V246" s="34"/>
      <c r="W246" s="34"/>
      <c r="X246" s="34"/>
      <c r="Y246" s="34">
        <v>0</v>
      </c>
    </row>
    <row r="247" spans="5:25" x14ac:dyDescent="0.35">
      <c r="E247" s="34">
        <v>124437</v>
      </c>
      <c r="F247" s="34" t="s">
        <v>567</v>
      </c>
      <c r="G247" s="34" t="s">
        <v>407</v>
      </c>
      <c r="H247" s="34" t="s">
        <v>408</v>
      </c>
      <c r="I247" s="36"/>
      <c r="J247" s="34"/>
      <c r="K247" s="34">
        <v>0</v>
      </c>
      <c r="L247" s="98" t="s">
        <v>409</v>
      </c>
      <c r="M247" s="98" t="s">
        <v>409</v>
      </c>
      <c r="N247" s="98" t="s">
        <v>409</v>
      </c>
      <c r="O247" s="99" t="s">
        <v>410</v>
      </c>
      <c r="P247" s="34" t="s">
        <v>411</v>
      </c>
      <c r="Q247" s="34">
        <f t="shared" si="3"/>
        <v>124437</v>
      </c>
      <c r="R247" s="34"/>
      <c r="S247" s="34" t="s">
        <v>412</v>
      </c>
      <c r="T247" s="34"/>
      <c r="U247" s="34"/>
      <c r="V247" s="34"/>
      <c r="W247" s="34"/>
      <c r="X247" s="34"/>
      <c r="Y247" s="34">
        <v>0</v>
      </c>
    </row>
    <row r="248" spans="5:25" x14ac:dyDescent="0.35">
      <c r="E248" s="34">
        <v>124438</v>
      </c>
      <c r="F248" s="34" t="s">
        <v>568</v>
      </c>
      <c r="G248" s="34" t="s">
        <v>407</v>
      </c>
      <c r="H248" s="34" t="s">
        <v>408</v>
      </c>
      <c r="I248" s="36"/>
      <c r="J248" s="34"/>
      <c r="K248" s="34">
        <v>0</v>
      </c>
      <c r="L248" s="98" t="s">
        <v>409</v>
      </c>
      <c r="M248" s="98" t="s">
        <v>409</v>
      </c>
      <c r="N248" s="98" t="s">
        <v>409</v>
      </c>
      <c r="O248" s="99" t="s">
        <v>410</v>
      </c>
      <c r="P248" s="34" t="s">
        <v>411</v>
      </c>
      <c r="Q248" s="34">
        <f t="shared" si="3"/>
        <v>124438</v>
      </c>
      <c r="R248" s="34"/>
      <c r="S248" s="34" t="s">
        <v>412</v>
      </c>
      <c r="T248" s="34"/>
      <c r="U248" s="34"/>
      <c r="V248" s="34"/>
      <c r="W248" s="34"/>
      <c r="X248" s="34"/>
      <c r="Y248" s="34">
        <v>0</v>
      </c>
    </row>
    <row r="249" spans="5:25" x14ac:dyDescent="0.35">
      <c r="E249" s="34">
        <v>124439</v>
      </c>
      <c r="F249" s="34" t="s">
        <v>569</v>
      </c>
      <c r="G249" s="34" t="s">
        <v>407</v>
      </c>
      <c r="H249" s="34" t="s">
        <v>408</v>
      </c>
      <c r="I249" s="36"/>
      <c r="J249" s="34"/>
      <c r="K249" s="34">
        <v>0</v>
      </c>
      <c r="L249" s="98" t="s">
        <v>409</v>
      </c>
      <c r="M249" s="98" t="s">
        <v>409</v>
      </c>
      <c r="N249" s="98" t="s">
        <v>409</v>
      </c>
      <c r="O249" s="99" t="s">
        <v>410</v>
      </c>
      <c r="P249" s="34" t="s">
        <v>411</v>
      </c>
      <c r="Q249" s="34">
        <f t="shared" si="3"/>
        <v>124439</v>
      </c>
      <c r="R249" s="34"/>
      <c r="S249" s="34" t="s">
        <v>412</v>
      </c>
      <c r="T249" s="34"/>
      <c r="U249" s="34"/>
      <c r="V249" s="34"/>
      <c r="W249" s="34"/>
      <c r="X249" s="34"/>
      <c r="Y249" s="34">
        <v>0</v>
      </c>
    </row>
    <row r="250" spans="5:25" x14ac:dyDescent="0.35">
      <c r="E250" s="34">
        <v>124440</v>
      </c>
      <c r="F250" s="34" t="s">
        <v>570</v>
      </c>
      <c r="G250" s="34" t="s">
        <v>407</v>
      </c>
      <c r="H250" s="34" t="s">
        <v>408</v>
      </c>
      <c r="I250" s="36"/>
      <c r="J250" s="34"/>
      <c r="K250" s="34">
        <v>0</v>
      </c>
      <c r="L250" s="98" t="s">
        <v>409</v>
      </c>
      <c r="M250" s="98" t="s">
        <v>409</v>
      </c>
      <c r="N250" s="98" t="s">
        <v>409</v>
      </c>
      <c r="O250" s="99" t="s">
        <v>410</v>
      </c>
      <c r="P250" s="34" t="s">
        <v>411</v>
      </c>
      <c r="Q250" s="34">
        <f t="shared" si="3"/>
        <v>124440</v>
      </c>
      <c r="R250" s="34"/>
      <c r="S250" s="34" t="s">
        <v>412</v>
      </c>
      <c r="T250" s="34"/>
      <c r="U250" s="34"/>
      <c r="V250" s="34"/>
      <c r="W250" s="34"/>
      <c r="X250" s="34"/>
      <c r="Y250" s="34">
        <v>0</v>
      </c>
    </row>
    <row r="251" spans="5:25" x14ac:dyDescent="0.35">
      <c r="E251" s="34">
        <v>124441</v>
      </c>
      <c r="F251" s="34" t="s">
        <v>571</v>
      </c>
      <c r="G251" s="34" t="s">
        <v>407</v>
      </c>
      <c r="H251" s="34" t="s">
        <v>408</v>
      </c>
      <c r="I251" s="36"/>
      <c r="J251" s="34"/>
      <c r="K251" s="34">
        <v>0</v>
      </c>
      <c r="L251" s="98" t="s">
        <v>409</v>
      </c>
      <c r="M251" s="98" t="s">
        <v>409</v>
      </c>
      <c r="N251" s="98" t="s">
        <v>409</v>
      </c>
      <c r="O251" s="99" t="s">
        <v>410</v>
      </c>
      <c r="P251" s="34" t="s">
        <v>411</v>
      </c>
      <c r="Q251" s="34">
        <f t="shared" si="3"/>
        <v>124441</v>
      </c>
      <c r="R251" s="34"/>
      <c r="S251" s="34" t="s">
        <v>412</v>
      </c>
      <c r="T251" s="34"/>
      <c r="U251" s="34"/>
      <c r="V251" s="34"/>
      <c r="W251" s="34"/>
      <c r="X251" s="34"/>
      <c r="Y251" s="34">
        <v>0</v>
      </c>
    </row>
    <row r="252" spans="5:25" x14ac:dyDescent="0.35">
      <c r="E252" s="34">
        <v>124442</v>
      </c>
      <c r="F252" s="34" t="s">
        <v>572</v>
      </c>
      <c r="G252" s="34" t="s">
        <v>407</v>
      </c>
      <c r="H252" s="34" t="s">
        <v>408</v>
      </c>
      <c r="I252" s="36"/>
      <c r="J252" s="34"/>
      <c r="K252" s="34">
        <v>0</v>
      </c>
      <c r="L252" s="98" t="s">
        <v>409</v>
      </c>
      <c r="M252" s="98" t="s">
        <v>409</v>
      </c>
      <c r="N252" s="98" t="s">
        <v>409</v>
      </c>
      <c r="O252" s="99" t="s">
        <v>410</v>
      </c>
      <c r="P252" s="34" t="s">
        <v>411</v>
      </c>
      <c r="Q252" s="34">
        <f t="shared" si="3"/>
        <v>124442</v>
      </c>
      <c r="R252" s="34"/>
      <c r="S252" s="34" t="s">
        <v>412</v>
      </c>
      <c r="T252" s="34"/>
      <c r="U252" s="34"/>
      <c r="V252" s="34"/>
      <c r="W252" s="34"/>
      <c r="X252" s="34"/>
      <c r="Y252" s="34">
        <v>0</v>
      </c>
    </row>
    <row r="253" spans="5:25" x14ac:dyDescent="0.35">
      <c r="E253" s="34">
        <v>124443</v>
      </c>
      <c r="F253" s="34" t="s">
        <v>573</v>
      </c>
      <c r="G253" s="34" t="s">
        <v>407</v>
      </c>
      <c r="H253" s="34" t="s">
        <v>408</v>
      </c>
      <c r="I253" s="36"/>
      <c r="J253" s="34"/>
      <c r="K253" s="34">
        <v>0</v>
      </c>
      <c r="L253" s="98" t="s">
        <v>409</v>
      </c>
      <c r="M253" s="98" t="s">
        <v>409</v>
      </c>
      <c r="N253" s="98" t="s">
        <v>409</v>
      </c>
      <c r="O253" s="99" t="s">
        <v>410</v>
      </c>
      <c r="P253" s="34" t="s">
        <v>411</v>
      </c>
      <c r="Q253" s="34">
        <f t="shared" si="3"/>
        <v>124443</v>
      </c>
      <c r="R253" s="34"/>
      <c r="S253" s="34" t="s">
        <v>412</v>
      </c>
      <c r="T253" s="34"/>
      <c r="U253" s="34"/>
      <c r="V253" s="34"/>
      <c r="W253" s="34"/>
      <c r="X253" s="34"/>
      <c r="Y253" s="34">
        <v>0</v>
      </c>
    </row>
    <row r="254" spans="5:25" x14ac:dyDescent="0.35">
      <c r="E254" s="34">
        <v>124450</v>
      </c>
      <c r="F254" s="34" t="s">
        <v>574</v>
      </c>
      <c r="G254" s="34" t="s">
        <v>407</v>
      </c>
      <c r="H254" s="34" t="s">
        <v>408</v>
      </c>
      <c r="I254" s="36"/>
      <c r="J254" s="34"/>
      <c r="K254" s="34">
        <v>0</v>
      </c>
      <c r="L254" s="98" t="s">
        <v>409</v>
      </c>
      <c r="M254" s="98" t="s">
        <v>409</v>
      </c>
      <c r="N254" s="98" t="s">
        <v>409</v>
      </c>
      <c r="O254" s="99" t="s">
        <v>410</v>
      </c>
      <c r="P254" s="34" t="s">
        <v>411</v>
      </c>
      <c r="Q254" s="34">
        <f t="shared" si="3"/>
        <v>124450</v>
      </c>
      <c r="R254" s="34"/>
      <c r="S254" s="34" t="s">
        <v>412</v>
      </c>
      <c r="T254" s="34"/>
      <c r="U254" s="34"/>
      <c r="V254" s="34"/>
      <c r="W254" s="34"/>
      <c r="X254" s="34"/>
      <c r="Y254" s="34">
        <v>0</v>
      </c>
    </row>
    <row r="255" spans="5:25" x14ac:dyDescent="0.35">
      <c r="E255" s="34">
        <v>124451</v>
      </c>
      <c r="F255" s="34" t="s">
        <v>575</v>
      </c>
      <c r="G255" s="34" t="s">
        <v>407</v>
      </c>
      <c r="H255" s="34" t="s">
        <v>408</v>
      </c>
      <c r="I255" s="36"/>
      <c r="J255" s="34"/>
      <c r="K255" s="34">
        <v>0</v>
      </c>
      <c r="L255" s="98" t="s">
        <v>409</v>
      </c>
      <c r="M255" s="98" t="s">
        <v>409</v>
      </c>
      <c r="N255" s="98" t="s">
        <v>409</v>
      </c>
      <c r="O255" s="99" t="s">
        <v>410</v>
      </c>
      <c r="P255" s="34" t="s">
        <v>411</v>
      </c>
      <c r="Q255" s="34">
        <f t="shared" si="3"/>
        <v>124451</v>
      </c>
      <c r="R255" s="34"/>
      <c r="S255" s="34" t="s">
        <v>412</v>
      </c>
      <c r="T255" s="34"/>
      <c r="U255" s="34"/>
      <c r="V255" s="34"/>
      <c r="W255" s="34"/>
      <c r="X255" s="34"/>
      <c r="Y255" s="34">
        <v>0</v>
      </c>
    </row>
    <row r="256" spans="5:25" x14ac:dyDescent="0.35">
      <c r="E256" s="34">
        <v>124452</v>
      </c>
      <c r="F256" s="34" t="s">
        <v>576</v>
      </c>
      <c r="G256" s="34" t="s">
        <v>407</v>
      </c>
      <c r="H256" s="34" t="s">
        <v>408</v>
      </c>
      <c r="I256" s="36"/>
      <c r="J256" s="34"/>
      <c r="K256" s="34">
        <v>0</v>
      </c>
      <c r="L256" s="98" t="s">
        <v>409</v>
      </c>
      <c r="M256" s="98" t="s">
        <v>409</v>
      </c>
      <c r="N256" s="98" t="s">
        <v>409</v>
      </c>
      <c r="O256" s="99" t="s">
        <v>410</v>
      </c>
      <c r="P256" s="34" t="s">
        <v>411</v>
      </c>
      <c r="Q256" s="34">
        <f t="shared" si="3"/>
        <v>124452</v>
      </c>
      <c r="R256" s="34"/>
      <c r="S256" s="34" t="s">
        <v>412</v>
      </c>
      <c r="T256" s="34"/>
      <c r="U256" s="34"/>
      <c r="V256" s="34"/>
      <c r="W256" s="34"/>
      <c r="X256" s="34"/>
      <c r="Y256" s="34">
        <v>0</v>
      </c>
    </row>
    <row r="257" spans="5:25" x14ac:dyDescent="0.35">
      <c r="E257" s="34">
        <v>124455</v>
      </c>
      <c r="F257" s="34" t="s">
        <v>577</v>
      </c>
      <c r="G257" s="34" t="s">
        <v>407</v>
      </c>
      <c r="H257" s="34" t="s">
        <v>408</v>
      </c>
      <c r="I257" s="36"/>
      <c r="J257" s="34"/>
      <c r="K257" s="34">
        <v>0</v>
      </c>
      <c r="L257" s="98" t="s">
        <v>409</v>
      </c>
      <c r="M257" s="98" t="s">
        <v>409</v>
      </c>
      <c r="N257" s="98" t="s">
        <v>409</v>
      </c>
      <c r="O257" s="99" t="s">
        <v>410</v>
      </c>
      <c r="P257" s="34" t="s">
        <v>411</v>
      </c>
      <c r="Q257" s="34">
        <f t="shared" si="3"/>
        <v>124455</v>
      </c>
      <c r="R257" s="34"/>
      <c r="S257" s="34" t="s">
        <v>412</v>
      </c>
      <c r="T257" s="34"/>
      <c r="U257" s="34"/>
      <c r="V257" s="34"/>
      <c r="W257" s="34"/>
      <c r="X257" s="34"/>
      <c r="Y257" s="34">
        <v>0</v>
      </c>
    </row>
    <row r="258" spans="5:25" x14ac:dyDescent="0.35">
      <c r="E258" s="6">
        <v>124456</v>
      </c>
      <c r="F258" s="6" t="s">
        <v>10555</v>
      </c>
      <c r="G258" s="6" t="s">
        <v>407</v>
      </c>
      <c r="H258" s="6" t="s">
        <v>408</v>
      </c>
      <c r="I258" s="107"/>
      <c r="J258" s="6"/>
      <c r="K258" s="6">
        <v>0</v>
      </c>
      <c r="L258" s="108" t="s">
        <v>409</v>
      </c>
      <c r="M258" s="108" t="s">
        <v>409</v>
      </c>
      <c r="N258" s="108" t="s">
        <v>409</v>
      </c>
      <c r="O258" s="109" t="s">
        <v>410</v>
      </c>
      <c r="P258" s="6" t="s">
        <v>411</v>
      </c>
      <c r="Q258" s="6">
        <f t="shared" si="3"/>
        <v>124456</v>
      </c>
      <c r="R258" s="6"/>
      <c r="S258" s="6" t="s">
        <v>412</v>
      </c>
      <c r="T258" s="6"/>
      <c r="U258" s="6"/>
      <c r="V258" s="6"/>
      <c r="W258" s="6"/>
      <c r="X258" s="6"/>
      <c r="Y258" s="6">
        <v>0</v>
      </c>
    </row>
    <row r="259" spans="5:25" x14ac:dyDescent="0.35">
      <c r="E259" s="6">
        <v>124457</v>
      </c>
      <c r="F259" s="6" t="s">
        <v>10556</v>
      </c>
      <c r="G259" s="6" t="s">
        <v>407</v>
      </c>
      <c r="H259" s="6" t="s">
        <v>408</v>
      </c>
      <c r="I259" s="107"/>
      <c r="J259" s="6"/>
      <c r="K259" s="6">
        <v>0</v>
      </c>
      <c r="L259" s="108" t="s">
        <v>409</v>
      </c>
      <c r="M259" s="108" t="s">
        <v>409</v>
      </c>
      <c r="N259" s="108" t="s">
        <v>409</v>
      </c>
      <c r="O259" s="109" t="s">
        <v>410</v>
      </c>
      <c r="P259" s="6" t="s">
        <v>411</v>
      </c>
      <c r="Q259" s="6">
        <f t="shared" si="3"/>
        <v>124457</v>
      </c>
      <c r="R259" s="6"/>
      <c r="S259" s="6" t="s">
        <v>412</v>
      </c>
      <c r="T259" s="6"/>
      <c r="U259" s="6"/>
      <c r="V259" s="6"/>
      <c r="W259" s="6"/>
      <c r="X259" s="6"/>
      <c r="Y259" s="6">
        <v>0</v>
      </c>
    </row>
    <row r="260" spans="5:25" x14ac:dyDescent="0.35">
      <c r="E260" s="34">
        <v>124460</v>
      </c>
      <c r="F260" s="34" t="s">
        <v>578</v>
      </c>
      <c r="G260" s="34" t="s">
        <v>407</v>
      </c>
      <c r="H260" s="34" t="s">
        <v>408</v>
      </c>
      <c r="I260" s="36"/>
      <c r="J260" s="34"/>
      <c r="K260" s="34">
        <v>0</v>
      </c>
      <c r="L260" s="98" t="s">
        <v>409</v>
      </c>
      <c r="M260" s="98" t="s">
        <v>409</v>
      </c>
      <c r="N260" s="98" t="s">
        <v>409</v>
      </c>
      <c r="O260" s="99" t="s">
        <v>410</v>
      </c>
      <c r="P260" s="34" t="s">
        <v>411</v>
      </c>
      <c r="Q260" s="34">
        <f t="shared" si="3"/>
        <v>124460</v>
      </c>
      <c r="R260" s="34"/>
      <c r="S260" s="34" t="s">
        <v>412</v>
      </c>
      <c r="T260" s="34"/>
      <c r="U260" s="34"/>
      <c r="V260" s="34"/>
      <c r="W260" s="34"/>
      <c r="X260" s="34"/>
      <c r="Y260" s="34">
        <v>0</v>
      </c>
    </row>
    <row r="261" spans="5:25" x14ac:dyDescent="0.35">
      <c r="E261" s="34">
        <v>124465</v>
      </c>
      <c r="F261" s="34" t="s">
        <v>579</v>
      </c>
      <c r="G261" s="34" t="s">
        <v>407</v>
      </c>
      <c r="H261" s="34" t="s">
        <v>408</v>
      </c>
      <c r="I261" s="36"/>
      <c r="J261" s="34"/>
      <c r="K261" s="34">
        <v>0</v>
      </c>
      <c r="L261" s="98" t="s">
        <v>409</v>
      </c>
      <c r="M261" s="98" t="s">
        <v>409</v>
      </c>
      <c r="N261" s="98" t="s">
        <v>409</v>
      </c>
      <c r="O261" s="99" t="s">
        <v>410</v>
      </c>
      <c r="P261" s="34" t="s">
        <v>411</v>
      </c>
      <c r="Q261" s="34">
        <f t="shared" si="3"/>
        <v>124465</v>
      </c>
      <c r="R261" s="34"/>
      <c r="S261" s="34" t="s">
        <v>412</v>
      </c>
      <c r="T261" s="34"/>
      <c r="U261" s="34"/>
      <c r="V261" s="34"/>
      <c r="W261" s="34"/>
      <c r="X261" s="34"/>
      <c r="Y261" s="34">
        <v>0</v>
      </c>
    </row>
    <row r="262" spans="5:25" x14ac:dyDescent="0.35">
      <c r="E262" s="34">
        <v>124466</v>
      </c>
      <c r="F262" s="34" t="s">
        <v>580</v>
      </c>
      <c r="G262" s="34" t="s">
        <v>407</v>
      </c>
      <c r="H262" s="34" t="s">
        <v>408</v>
      </c>
      <c r="I262" s="36"/>
      <c r="J262" s="34"/>
      <c r="K262" s="34">
        <v>0</v>
      </c>
      <c r="L262" s="98" t="s">
        <v>409</v>
      </c>
      <c r="M262" s="98" t="s">
        <v>409</v>
      </c>
      <c r="N262" s="98" t="s">
        <v>409</v>
      </c>
      <c r="O262" s="99" t="s">
        <v>410</v>
      </c>
      <c r="P262" s="34" t="s">
        <v>411</v>
      </c>
      <c r="Q262" s="34">
        <f t="shared" si="3"/>
        <v>124466</v>
      </c>
      <c r="R262" s="34"/>
      <c r="S262" s="34" t="s">
        <v>412</v>
      </c>
      <c r="T262" s="34"/>
      <c r="U262" s="34"/>
      <c r="V262" s="34"/>
      <c r="W262" s="34"/>
      <c r="X262" s="34"/>
      <c r="Y262" s="34">
        <v>0</v>
      </c>
    </row>
    <row r="263" spans="5:25" x14ac:dyDescent="0.35">
      <c r="E263" s="34">
        <v>124467</v>
      </c>
      <c r="F263" s="34" t="s">
        <v>581</v>
      </c>
      <c r="G263" s="34" t="s">
        <v>407</v>
      </c>
      <c r="H263" s="34" t="s">
        <v>408</v>
      </c>
      <c r="I263" s="36"/>
      <c r="J263" s="34"/>
      <c r="K263" s="34">
        <v>0</v>
      </c>
      <c r="L263" s="98" t="s">
        <v>409</v>
      </c>
      <c r="M263" s="98" t="s">
        <v>409</v>
      </c>
      <c r="N263" s="98" t="s">
        <v>409</v>
      </c>
      <c r="O263" s="99" t="s">
        <v>410</v>
      </c>
      <c r="P263" s="34" t="s">
        <v>411</v>
      </c>
      <c r="Q263" s="34">
        <f t="shared" si="3"/>
        <v>124467</v>
      </c>
      <c r="R263" s="34"/>
      <c r="S263" s="34" t="s">
        <v>412</v>
      </c>
      <c r="T263" s="34"/>
      <c r="U263" s="34"/>
      <c r="V263" s="34"/>
      <c r="W263" s="34"/>
      <c r="X263" s="34"/>
      <c r="Y263" s="34">
        <v>0</v>
      </c>
    </row>
    <row r="264" spans="5:25" x14ac:dyDescent="0.35">
      <c r="E264" s="6">
        <v>124470</v>
      </c>
      <c r="F264" s="6" t="s">
        <v>10557</v>
      </c>
      <c r="G264" s="6" t="s">
        <v>407</v>
      </c>
      <c r="H264" s="6" t="s">
        <v>408</v>
      </c>
      <c r="I264" s="107"/>
      <c r="J264" s="6"/>
      <c r="K264" s="6">
        <v>0</v>
      </c>
      <c r="L264" s="108" t="s">
        <v>409</v>
      </c>
      <c r="M264" s="108" t="s">
        <v>409</v>
      </c>
      <c r="N264" s="108" t="s">
        <v>409</v>
      </c>
      <c r="O264" s="109" t="s">
        <v>410</v>
      </c>
      <c r="P264" s="6" t="s">
        <v>411</v>
      </c>
      <c r="Q264" s="6">
        <f t="shared" si="3"/>
        <v>124470</v>
      </c>
      <c r="R264" s="6"/>
      <c r="S264" s="6" t="s">
        <v>412</v>
      </c>
      <c r="T264" s="6"/>
      <c r="U264" s="6"/>
      <c r="V264" s="6"/>
      <c r="W264" s="6"/>
      <c r="X264" s="6"/>
      <c r="Y264" s="6">
        <v>0</v>
      </c>
    </row>
    <row r="265" spans="5:25" x14ac:dyDescent="0.35">
      <c r="E265" s="6">
        <v>124471</v>
      </c>
      <c r="F265" s="6" t="s">
        <v>10558</v>
      </c>
      <c r="G265" s="6" t="s">
        <v>407</v>
      </c>
      <c r="H265" s="6" t="s">
        <v>408</v>
      </c>
      <c r="I265" s="107"/>
      <c r="J265" s="6"/>
      <c r="K265" s="6">
        <v>0</v>
      </c>
      <c r="L265" s="108" t="s">
        <v>409</v>
      </c>
      <c r="M265" s="108" t="s">
        <v>409</v>
      </c>
      <c r="N265" s="108" t="s">
        <v>409</v>
      </c>
      <c r="O265" s="109" t="s">
        <v>410</v>
      </c>
      <c r="P265" s="6" t="s">
        <v>411</v>
      </c>
      <c r="Q265" s="6">
        <f t="shared" si="3"/>
        <v>124471</v>
      </c>
      <c r="R265" s="6"/>
      <c r="S265" s="6" t="s">
        <v>412</v>
      </c>
      <c r="T265" s="6"/>
      <c r="U265" s="6"/>
      <c r="V265" s="6"/>
      <c r="W265" s="6"/>
      <c r="X265" s="6"/>
      <c r="Y265" s="6">
        <v>0</v>
      </c>
    </row>
    <row r="266" spans="5:25" x14ac:dyDescent="0.35">
      <c r="E266" s="6">
        <v>124475</v>
      </c>
      <c r="F266" s="6" t="s">
        <v>11628</v>
      </c>
      <c r="G266" s="6" t="s">
        <v>407</v>
      </c>
      <c r="H266" s="6" t="s">
        <v>408</v>
      </c>
      <c r="I266" s="107"/>
      <c r="J266" s="6"/>
      <c r="K266" s="6">
        <v>0</v>
      </c>
      <c r="L266" s="108" t="s">
        <v>409</v>
      </c>
      <c r="M266" s="108" t="s">
        <v>409</v>
      </c>
      <c r="N266" s="108" t="s">
        <v>409</v>
      </c>
      <c r="O266" s="109" t="s">
        <v>410</v>
      </c>
      <c r="P266" s="6" t="s">
        <v>411</v>
      </c>
      <c r="Q266" s="6">
        <f t="shared" si="3"/>
        <v>124475</v>
      </c>
      <c r="R266" s="6"/>
      <c r="S266" s="6" t="s">
        <v>412</v>
      </c>
      <c r="T266" s="6"/>
      <c r="U266" s="6"/>
      <c r="V266" s="6"/>
      <c r="W266" s="6"/>
      <c r="X266" s="6"/>
      <c r="Y266" s="6">
        <v>0</v>
      </c>
    </row>
    <row r="267" spans="5:25" x14ac:dyDescent="0.35">
      <c r="E267" s="6">
        <v>124476</v>
      </c>
      <c r="F267" s="6" t="s">
        <v>11629</v>
      </c>
      <c r="G267" s="6" t="s">
        <v>407</v>
      </c>
      <c r="H267" s="6" t="s">
        <v>408</v>
      </c>
      <c r="I267" s="107"/>
      <c r="J267" s="6"/>
      <c r="K267" s="6">
        <v>0</v>
      </c>
      <c r="L267" s="108" t="s">
        <v>409</v>
      </c>
      <c r="M267" s="108" t="s">
        <v>409</v>
      </c>
      <c r="N267" s="108" t="s">
        <v>409</v>
      </c>
      <c r="O267" s="109" t="s">
        <v>410</v>
      </c>
      <c r="P267" s="6" t="s">
        <v>411</v>
      </c>
      <c r="Q267" s="6">
        <f t="shared" si="3"/>
        <v>124476</v>
      </c>
      <c r="R267" s="6"/>
      <c r="S267" s="6" t="s">
        <v>412</v>
      </c>
      <c r="T267" s="6"/>
      <c r="U267" s="6"/>
      <c r="V267" s="6"/>
      <c r="W267" s="6"/>
      <c r="X267" s="6"/>
      <c r="Y267" s="6">
        <v>0</v>
      </c>
    </row>
    <row r="268" spans="5:25" x14ac:dyDescent="0.35">
      <c r="E268" s="6">
        <v>124477</v>
      </c>
      <c r="F268" s="6" t="s">
        <v>11630</v>
      </c>
      <c r="G268" s="6" t="s">
        <v>407</v>
      </c>
      <c r="H268" s="6" t="s">
        <v>408</v>
      </c>
      <c r="I268" s="107"/>
      <c r="J268" s="6"/>
      <c r="K268" s="6">
        <v>0</v>
      </c>
      <c r="L268" s="108" t="s">
        <v>409</v>
      </c>
      <c r="M268" s="108" t="s">
        <v>409</v>
      </c>
      <c r="N268" s="108" t="s">
        <v>409</v>
      </c>
      <c r="O268" s="109" t="s">
        <v>410</v>
      </c>
      <c r="P268" s="6" t="s">
        <v>411</v>
      </c>
      <c r="Q268" s="6">
        <f t="shared" si="3"/>
        <v>124477</v>
      </c>
      <c r="R268" s="6"/>
      <c r="S268" s="6" t="s">
        <v>412</v>
      </c>
      <c r="T268" s="6"/>
      <c r="U268" s="6"/>
      <c r="V268" s="6"/>
      <c r="W268" s="6"/>
      <c r="X268" s="6"/>
      <c r="Y268" s="6">
        <v>0</v>
      </c>
    </row>
    <row r="269" spans="5:25" x14ac:dyDescent="0.35">
      <c r="E269" s="6">
        <v>124478</v>
      </c>
      <c r="F269" s="6" t="s">
        <v>11631</v>
      </c>
      <c r="G269" s="6" t="s">
        <v>407</v>
      </c>
      <c r="H269" s="6" t="s">
        <v>408</v>
      </c>
      <c r="I269" s="107"/>
      <c r="J269" s="6"/>
      <c r="K269" s="6">
        <v>0</v>
      </c>
      <c r="L269" s="108" t="s">
        <v>409</v>
      </c>
      <c r="M269" s="108" t="s">
        <v>409</v>
      </c>
      <c r="N269" s="108" t="s">
        <v>409</v>
      </c>
      <c r="O269" s="109" t="s">
        <v>410</v>
      </c>
      <c r="P269" s="6" t="s">
        <v>411</v>
      </c>
      <c r="Q269" s="6">
        <f t="shared" si="3"/>
        <v>124478</v>
      </c>
      <c r="R269" s="6"/>
      <c r="S269" s="6" t="s">
        <v>412</v>
      </c>
      <c r="T269" s="6"/>
      <c r="U269" s="6"/>
      <c r="V269" s="6"/>
      <c r="W269" s="6"/>
      <c r="X269" s="6"/>
      <c r="Y269" s="6">
        <v>0</v>
      </c>
    </row>
    <row r="270" spans="5:25" x14ac:dyDescent="0.35">
      <c r="E270" s="6">
        <v>124479</v>
      </c>
      <c r="F270" s="6" t="s">
        <v>11632</v>
      </c>
      <c r="G270" s="6" t="s">
        <v>407</v>
      </c>
      <c r="H270" s="6" t="s">
        <v>408</v>
      </c>
      <c r="I270" s="107"/>
      <c r="J270" s="6"/>
      <c r="K270" s="6">
        <v>0</v>
      </c>
      <c r="L270" s="108" t="s">
        <v>409</v>
      </c>
      <c r="M270" s="108" t="s">
        <v>409</v>
      </c>
      <c r="N270" s="108" t="s">
        <v>409</v>
      </c>
      <c r="O270" s="109" t="s">
        <v>410</v>
      </c>
      <c r="P270" s="6" t="s">
        <v>411</v>
      </c>
      <c r="Q270" s="6">
        <f t="shared" si="3"/>
        <v>124479</v>
      </c>
      <c r="R270" s="6"/>
      <c r="S270" s="6" t="s">
        <v>412</v>
      </c>
      <c r="T270" s="6"/>
      <c r="U270" s="6"/>
      <c r="V270" s="6"/>
      <c r="W270" s="6"/>
      <c r="X270" s="6"/>
      <c r="Y270" s="6">
        <v>0</v>
      </c>
    </row>
    <row r="271" spans="5:25" x14ac:dyDescent="0.35">
      <c r="E271" s="6">
        <v>124480</v>
      </c>
      <c r="F271" s="6" t="s">
        <v>10559</v>
      </c>
      <c r="G271" s="6" t="s">
        <v>407</v>
      </c>
      <c r="H271" s="6" t="s">
        <v>408</v>
      </c>
      <c r="I271" s="107"/>
      <c r="J271" s="6"/>
      <c r="K271" s="6">
        <v>0</v>
      </c>
      <c r="L271" s="108" t="s">
        <v>409</v>
      </c>
      <c r="M271" s="108" t="s">
        <v>409</v>
      </c>
      <c r="N271" s="108" t="s">
        <v>409</v>
      </c>
      <c r="O271" s="109" t="s">
        <v>410</v>
      </c>
      <c r="P271" s="6" t="s">
        <v>411</v>
      </c>
      <c r="Q271" s="6">
        <f t="shared" si="3"/>
        <v>124480</v>
      </c>
      <c r="R271" s="6"/>
      <c r="S271" s="6" t="s">
        <v>412</v>
      </c>
      <c r="T271" s="6"/>
      <c r="U271" s="6"/>
      <c r="V271" s="6"/>
      <c r="W271" s="6"/>
      <c r="X271" s="6"/>
      <c r="Y271" s="6">
        <v>0</v>
      </c>
    </row>
    <row r="272" spans="5:25" x14ac:dyDescent="0.35">
      <c r="E272" s="6">
        <v>124481</v>
      </c>
      <c r="F272" s="6" t="s">
        <v>10560</v>
      </c>
      <c r="G272" s="6" t="s">
        <v>407</v>
      </c>
      <c r="H272" s="6" t="s">
        <v>408</v>
      </c>
      <c r="I272" s="107"/>
      <c r="J272" s="6"/>
      <c r="K272" s="6">
        <v>0</v>
      </c>
      <c r="L272" s="108" t="s">
        <v>409</v>
      </c>
      <c r="M272" s="108" t="s">
        <v>409</v>
      </c>
      <c r="N272" s="108" t="s">
        <v>409</v>
      </c>
      <c r="O272" s="109" t="s">
        <v>410</v>
      </c>
      <c r="P272" s="6" t="s">
        <v>411</v>
      </c>
      <c r="Q272" s="6">
        <f t="shared" si="3"/>
        <v>124481</v>
      </c>
      <c r="R272" s="6"/>
      <c r="S272" s="6" t="s">
        <v>412</v>
      </c>
      <c r="T272" s="6"/>
      <c r="U272" s="6"/>
      <c r="V272" s="6"/>
      <c r="W272" s="6"/>
      <c r="X272" s="6"/>
      <c r="Y272" s="6">
        <v>0</v>
      </c>
    </row>
    <row r="273" spans="5:25" x14ac:dyDescent="0.35">
      <c r="E273" s="34">
        <v>124490</v>
      </c>
      <c r="F273" s="34" t="s">
        <v>582</v>
      </c>
      <c r="G273" s="34" t="s">
        <v>407</v>
      </c>
      <c r="H273" s="34" t="s">
        <v>408</v>
      </c>
      <c r="I273" s="36"/>
      <c r="J273" s="34"/>
      <c r="K273" s="34">
        <v>0</v>
      </c>
      <c r="L273" s="98" t="s">
        <v>409</v>
      </c>
      <c r="M273" s="98" t="s">
        <v>409</v>
      </c>
      <c r="N273" s="98" t="s">
        <v>409</v>
      </c>
      <c r="O273" s="99" t="s">
        <v>410</v>
      </c>
      <c r="P273" s="34" t="s">
        <v>411</v>
      </c>
      <c r="Q273" s="34">
        <f t="shared" si="3"/>
        <v>124490</v>
      </c>
      <c r="R273" s="34"/>
      <c r="S273" s="34" t="s">
        <v>412</v>
      </c>
      <c r="T273" s="34"/>
      <c r="U273" s="34"/>
      <c r="V273" s="34"/>
      <c r="W273" s="34"/>
      <c r="X273" s="34"/>
      <c r="Y273" s="34">
        <v>0</v>
      </c>
    </row>
    <row r="274" spans="5:25" x14ac:dyDescent="0.35">
      <c r="E274" s="34">
        <v>124495</v>
      </c>
      <c r="F274" s="34" t="s">
        <v>583</v>
      </c>
      <c r="G274" s="34" t="s">
        <v>407</v>
      </c>
      <c r="H274" s="34" t="s">
        <v>408</v>
      </c>
      <c r="I274" s="36"/>
      <c r="J274" s="34"/>
      <c r="K274" s="34">
        <v>0</v>
      </c>
      <c r="L274" s="98" t="s">
        <v>409</v>
      </c>
      <c r="M274" s="98" t="s">
        <v>409</v>
      </c>
      <c r="N274" s="98" t="s">
        <v>409</v>
      </c>
      <c r="O274" s="99" t="s">
        <v>410</v>
      </c>
      <c r="P274" s="34" t="s">
        <v>411</v>
      </c>
      <c r="Q274" s="34">
        <f t="shared" si="3"/>
        <v>124495</v>
      </c>
      <c r="R274" s="34"/>
      <c r="S274" s="34" t="s">
        <v>412</v>
      </c>
      <c r="T274" s="34"/>
      <c r="U274" s="34"/>
      <c r="V274" s="34"/>
      <c r="W274" s="34"/>
      <c r="X274" s="34"/>
      <c r="Y274" s="34">
        <v>0</v>
      </c>
    </row>
    <row r="275" spans="5:25" x14ac:dyDescent="0.35">
      <c r="E275" s="34">
        <v>124500</v>
      </c>
      <c r="F275" s="34" t="s">
        <v>584</v>
      </c>
      <c r="G275" s="34" t="s">
        <v>407</v>
      </c>
      <c r="H275" s="34" t="s">
        <v>408</v>
      </c>
      <c r="I275" s="36"/>
      <c r="J275" s="34"/>
      <c r="K275" s="34">
        <v>0</v>
      </c>
      <c r="L275" s="98" t="s">
        <v>409</v>
      </c>
      <c r="M275" s="98" t="s">
        <v>409</v>
      </c>
      <c r="N275" s="98" t="s">
        <v>409</v>
      </c>
      <c r="O275" s="99" t="s">
        <v>410</v>
      </c>
      <c r="P275" s="34" t="s">
        <v>411</v>
      </c>
      <c r="Q275" s="34">
        <f t="shared" si="3"/>
        <v>124500</v>
      </c>
      <c r="R275" s="34"/>
      <c r="S275" s="34" t="s">
        <v>412</v>
      </c>
      <c r="T275" s="34"/>
      <c r="U275" s="34"/>
      <c r="V275" s="34"/>
      <c r="W275" s="34"/>
      <c r="X275" s="34"/>
      <c r="Y275" s="34">
        <v>0</v>
      </c>
    </row>
    <row r="276" spans="5:25" x14ac:dyDescent="0.35">
      <c r="E276" s="34">
        <v>124505</v>
      </c>
      <c r="F276" s="34" t="s">
        <v>585</v>
      </c>
      <c r="G276" s="34" t="s">
        <v>407</v>
      </c>
      <c r="H276" s="34" t="s">
        <v>408</v>
      </c>
      <c r="I276" s="36"/>
      <c r="J276" s="34"/>
      <c r="K276" s="34">
        <v>0</v>
      </c>
      <c r="L276" s="98" t="s">
        <v>409</v>
      </c>
      <c r="M276" s="98" t="s">
        <v>409</v>
      </c>
      <c r="N276" s="98" t="s">
        <v>409</v>
      </c>
      <c r="O276" s="99" t="s">
        <v>410</v>
      </c>
      <c r="P276" s="34" t="s">
        <v>411</v>
      </c>
      <c r="Q276" s="34">
        <f t="shared" si="3"/>
        <v>124505</v>
      </c>
      <c r="R276" s="34"/>
      <c r="S276" s="34" t="s">
        <v>412</v>
      </c>
      <c r="T276" s="34"/>
      <c r="U276" s="34"/>
      <c r="V276" s="34"/>
      <c r="W276" s="34"/>
      <c r="X276" s="34"/>
      <c r="Y276" s="34">
        <v>0</v>
      </c>
    </row>
    <row r="277" spans="5:25" x14ac:dyDescent="0.35">
      <c r="E277" s="34">
        <v>124510</v>
      </c>
      <c r="F277" s="34" t="s">
        <v>586</v>
      </c>
      <c r="G277" s="34" t="s">
        <v>407</v>
      </c>
      <c r="H277" s="34" t="s">
        <v>408</v>
      </c>
      <c r="I277" s="36"/>
      <c r="J277" s="34"/>
      <c r="K277" s="34">
        <v>0</v>
      </c>
      <c r="L277" s="98" t="s">
        <v>409</v>
      </c>
      <c r="M277" s="98" t="s">
        <v>409</v>
      </c>
      <c r="N277" s="98" t="s">
        <v>409</v>
      </c>
      <c r="O277" s="99" t="s">
        <v>410</v>
      </c>
      <c r="P277" s="34" t="s">
        <v>411</v>
      </c>
      <c r="Q277" s="34">
        <f t="shared" si="3"/>
        <v>124510</v>
      </c>
      <c r="R277" s="34"/>
      <c r="S277" s="34" t="s">
        <v>412</v>
      </c>
      <c r="T277" s="34"/>
      <c r="U277" s="34"/>
      <c r="V277" s="34"/>
      <c r="W277" s="34"/>
      <c r="X277" s="34"/>
      <c r="Y277" s="34">
        <v>0</v>
      </c>
    </row>
    <row r="278" spans="5:25" x14ac:dyDescent="0.35">
      <c r="E278" s="34">
        <v>124515</v>
      </c>
      <c r="F278" s="34" t="s">
        <v>587</v>
      </c>
      <c r="G278" s="34" t="s">
        <v>407</v>
      </c>
      <c r="H278" s="34" t="s">
        <v>408</v>
      </c>
      <c r="I278" s="36"/>
      <c r="J278" s="34"/>
      <c r="K278" s="34">
        <v>0</v>
      </c>
      <c r="L278" s="98" t="s">
        <v>409</v>
      </c>
      <c r="M278" s="98" t="s">
        <v>409</v>
      </c>
      <c r="N278" s="98" t="s">
        <v>409</v>
      </c>
      <c r="O278" s="99" t="s">
        <v>410</v>
      </c>
      <c r="P278" s="34" t="s">
        <v>411</v>
      </c>
      <c r="Q278" s="34">
        <f t="shared" si="3"/>
        <v>124515</v>
      </c>
      <c r="R278" s="34"/>
      <c r="S278" s="34" t="s">
        <v>412</v>
      </c>
      <c r="T278" s="34"/>
      <c r="U278" s="34"/>
      <c r="V278" s="34"/>
      <c r="W278" s="34"/>
      <c r="X278" s="34"/>
      <c r="Y278" s="34">
        <v>0</v>
      </c>
    </row>
    <row r="279" spans="5:25" x14ac:dyDescent="0.35">
      <c r="E279" s="34">
        <v>124520</v>
      </c>
      <c r="F279" s="34" t="s">
        <v>588</v>
      </c>
      <c r="G279" s="34" t="s">
        <v>407</v>
      </c>
      <c r="H279" s="34" t="s">
        <v>408</v>
      </c>
      <c r="I279" s="36"/>
      <c r="J279" s="34"/>
      <c r="K279" s="34">
        <v>0</v>
      </c>
      <c r="L279" s="98" t="s">
        <v>409</v>
      </c>
      <c r="M279" s="98" t="s">
        <v>409</v>
      </c>
      <c r="N279" s="98" t="s">
        <v>409</v>
      </c>
      <c r="O279" s="99" t="s">
        <v>410</v>
      </c>
      <c r="P279" s="34" t="s">
        <v>411</v>
      </c>
      <c r="Q279" s="34">
        <f t="shared" si="3"/>
        <v>124520</v>
      </c>
      <c r="R279" s="34"/>
      <c r="S279" s="34" t="s">
        <v>412</v>
      </c>
      <c r="T279" s="34"/>
      <c r="U279" s="34"/>
      <c r="V279" s="34"/>
      <c r="W279" s="34"/>
      <c r="X279" s="34"/>
      <c r="Y279" s="34">
        <v>0</v>
      </c>
    </row>
    <row r="280" spans="5:25" x14ac:dyDescent="0.35">
      <c r="E280" s="6">
        <v>124521</v>
      </c>
      <c r="F280" s="6" t="s">
        <v>9722</v>
      </c>
      <c r="G280" s="6" t="s">
        <v>407</v>
      </c>
      <c r="H280" s="6" t="s">
        <v>408</v>
      </c>
      <c r="I280" s="107"/>
      <c r="J280" s="6"/>
      <c r="K280" s="6">
        <v>0</v>
      </c>
      <c r="L280" s="108" t="s">
        <v>409</v>
      </c>
      <c r="M280" s="108" t="s">
        <v>409</v>
      </c>
      <c r="N280" s="108" t="s">
        <v>409</v>
      </c>
      <c r="O280" s="109" t="s">
        <v>410</v>
      </c>
      <c r="P280" s="6" t="s">
        <v>411</v>
      </c>
      <c r="Q280" s="6">
        <f t="shared" si="3"/>
        <v>124521</v>
      </c>
      <c r="R280" s="6"/>
      <c r="S280" s="6" t="s">
        <v>412</v>
      </c>
      <c r="T280" s="6"/>
      <c r="U280" s="6"/>
      <c r="V280" s="6"/>
      <c r="W280" s="6"/>
      <c r="X280" s="6"/>
      <c r="Y280" s="6">
        <v>0</v>
      </c>
    </row>
    <row r="281" spans="5:25" x14ac:dyDescent="0.35">
      <c r="E281" s="34">
        <v>124525</v>
      </c>
      <c r="F281" s="34" t="s">
        <v>589</v>
      </c>
      <c r="G281" s="34" t="s">
        <v>407</v>
      </c>
      <c r="H281" s="34" t="s">
        <v>408</v>
      </c>
      <c r="I281" s="36"/>
      <c r="J281" s="34"/>
      <c r="K281" s="34">
        <v>0</v>
      </c>
      <c r="L281" s="98" t="s">
        <v>409</v>
      </c>
      <c r="M281" s="98" t="s">
        <v>409</v>
      </c>
      <c r="N281" s="98" t="s">
        <v>409</v>
      </c>
      <c r="O281" s="99" t="s">
        <v>410</v>
      </c>
      <c r="P281" s="34" t="s">
        <v>411</v>
      </c>
      <c r="Q281" s="34">
        <f t="shared" si="3"/>
        <v>124525</v>
      </c>
      <c r="R281" s="34"/>
      <c r="S281" s="34" t="s">
        <v>412</v>
      </c>
      <c r="T281" s="34"/>
      <c r="U281" s="34"/>
      <c r="V281" s="34"/>
      <c r="W281" s="34"/>
      <c r="X281" s="34"/>
      <c r="Y281" s="34">
        <v>0</v>
      </c>
    </row>
    <row r="282" spans="5:25" x14ac:dyDescent="0.35">
      <c r="E282" s="34">
        <v>124530</v>
      </c>
      <c r="F282" s="34" t="s">
        <v>590</v>
      </c>
      <c r="G282" s="34" t="s">
        <v>407</v>
      </c>
      <c r="H282" s="34" t="s">
        <v>408</v>
      </c>
      <c r="I282" s="36"/>
      <c r="J282" s="34"/>
      <c r="K282" s="34">
        <v>0</v>
      </c>
      <c r="L282" s="98" t="s">
        <v>409</v>
      </c>
      <c r="M282" s="98" t="s">
        <v>409</v>
      </c>
      <c r="N282" s="98" t="s">
        <v>409</v>
      </c>
      <c r="O282" s="99" t="s">
        <v>410</v>
      </c>
      <c r="P282" s="34" t="s">
        <v>411</v>
      </c>
      <c r="Q282" s="34">
        <f t="shared" si="3"/>
        <v>124530</v>
      </c>
      <c r="R282" s="34"/>
      <c r="S282" s="34" t="s">
        <v>412</v>
      </c>
      <c r="T282" s="34"/>
      <c r="U282" s="34"/>
      <c r="V282" s="34"/>
      <c r="W282" s="34"/>
      <c r="X282" s="34"/>
      <c r="Y282" s="34">
        <v>0</v>
      </c>
    </row>
    <row r="283" spans="5:25" x14ac:dyDescent="0.35">
      <c r="E283" s="34">
        <v>124535</v>
      </c>
      <c r="F283" s="34" t="s">
        <v>591</v>
      </c>
      <c r="G283" s="34" t="s">
        <v>407</v>
      </c>
      <c r="H283" s="34" t="s">
        <v>408</v>
      </c>
      <c r="I283" s="36"/>
      <c r="J283" s="34"/>
      <c r="K283" s="34">
        <v>0</v>
      </c>
      <c r="L283" s="98" t="s">
        <v>409</v>
      </c>
      <c r="M283" s="98" t="s">
        <v>409</v>
      </c>
      <c r="N283" s="98" t="s">
        <v>409</v>
      </c>
      <c r="O283" s="99" t="s">
        <v>410</v>
      </c>
      <c r="P283" s="34" t="s">
        <v>411</v>
      </c>
      <c r="Q283" s="34">
        <f t="shared" si="3"/>
        <v>124535</v>
      </c>
      <c r="R283" s="34"/>
      <c r="S283" s="34" t="s">
        <v>412</v>
      </c>
      <c r="T283" s="34"/>
      <c r="U283" s="34"/>
      <c r="V283" s="34"/>
      <c r="W283" s="34"/>
      <c r="X283" s="34"/>
      <c r="Y283" s="34">
        <v>0</v>
      </c>
    </row>
    <row r="284" spans="5:25" x14ac:dyDescent="0.35">
      <c r="E284" s="34">
        <v>124540</v>
      </c>
      <c r="F284" s="34" t="s">
        <v>592</v>
      </c>
      <c r="G284" s="34" t="s">
        <v>407</v>
      </c>
      <c r="H284" s="34" t="s">
        <v>408</v>
      </c>
      <c r="I284" s="36"/>
      <c r="J284" s="34"/>
      <c r="K284" s="34">
        <v>0</v>
      </c>
      <c r="L284" s="98" t="s">
        <v>409</v>
      </c>
      <c r="M284" s="98" t="s">
        <v>409</v>
      </c>
      <c r="N284" s="98" t="s">
        <v>409</v>
      </c>
      <c r="O284" s="99" t="s">
        <v>410</v>
      </c>
      <c r="P284" s="34" t="s">
        <v>411</v>
      </c>
      <c r="Q284" s="34">
        <f t="shared" si="3"/>
        <v>124540</v>
      </c>
      <c r="R284" s="34"/>
      <c r="S284" s="34" t="s">
        <v>412</v>
      </c>
      <c r="T284" s="34"/>
      <c r="U284" s="34"/>
      <c r="V284" s="34"/>
      <c r="W284" s="34"/>
      <c r="X284" s="34"/>
      <c r="Y284" s="34">
        <v>0</v>
      </c>
    </row>
    <row r="285" spans="5:25" x14ac:dyDescent="0.35">
      <c r="E285" s="34">
        <v>124541</v>
      </c>
      <c r="F285" s="34" t="s">
        <v>593</v>
      </c>
      <c r="G285" s="34" t="s">
        <v>407</v>
      </c>
      <c r="H285" s="34" t="s">
        <v>408</v>
      </c>
      <c r="I285" s="36"/>
      <c r="J285" s="34"/>
      <c r="K285" s="34">
        <v>0</v>
      </c>
      <c r="L285" s="98" t="s">
        <v>409</v>
      </c>
      <c r="M285" s="98" t="s">
        <v>409</v>
      </c>
      <c r="N285" s="98" t="s">
        <v>409</v>
      </c>
      <c r="O285" s="99" t="s">
        <v>410</v>
      </c>
      <c r="P285" s="34" t="s">
        <v>411</v>
      </c>
      <c r="Q285" s="34">
        <f t="shared" si="3"/>
        <v>124541</v>
      </c>
      <c r="R285" s="34"/>
      <c r="S285" s="34" t="s">
        <v>412</v>
      </c>
      <c r="T285" s="34"/>
      <c r="U285" s="34"/>
      <c r="V285" s="34"/>
      <c r="W285" s="34"/>
      <c r="X285" s="34"/>
      <c r="Y285" s="34">
        <v>0</v>
      </c>
    </row>
    <row r="286" spans="5:25" x14ac:dyDescent="0.35">
      <c r="E286" s="34">
        <v>124545</v>
      </c>
      <c r="F286" s="34" t="s">
        <v>594</v>
      </c>
      <c r="G286" s="34" t="s">
        <v>407</v>
      </c>
      <c r="H286" s="34" t="s">
        <v>408</v>
      </c>
      <c r="I286" s="36"/>
      <c r="J286" s="34"/>
      <c r="K286" s="34">
        <v>0</v>
      </c>
      <c r="L286" s="98" t="s">
        <v>409</v>
      </c>
      <c r="M286" s="98" t="s">
        <v>409</v>
      </c>
      <c r="N286" s="98" t="s">
        <v>409</v>
      </c>
      <c r="O286" s="99" t="s">
        <v>410</v>
      </c>
      <c r="P286" s="34" t="s">
        <v>411</v>
      </c>
      <c r="Q286" s="34">
        <f t="shared" ref="Q286:Q354" si="4">E286</f>
        <v>124545</v>
      </c>
      <c r="R286" s="34"/>
      <c r="S286" s="34" t="s">
        <v>412</v>
      </c>
      <c r="T286" s="34"/>
      <c r="U286" s="34"/>
      <c r="V286" s="34"/>
      <c r="W286" s="34"/>
      <c r="X286" s="34"/>
      <c r="Y286" s="34">
        <v>0</v>
      </c>
    </row>
    <row r="287" spans="5:25" x14ac:dyDescent="0.35">
      <c r="E287" s="34">
        <v>124546</v>
      </c>
      <c r="F287" s="34" t="s">
        <v>595</v>
      </c>
      <c r="G287" s="34" t="s">
        <v>407</v>
      </c>
      <c r="H287" s="34" t="s">
        <v>408</v>
      </c>
      <c r="I287" s="36"/>
      <c r="J287" s="34"/>
      <c r="K287" s="34">
        <v>0</v>
      </c>
      <c r="L287" s="98" t="s">
        <v>409</v>
      </c>
      <c r="M287" s="98" t="s">
        <v>409</v>
      </c>
      <c r="N287" s="98" t="s">
        <v>409</v>
      </c>
      <c r="O287" s="99" t="s">
        <v>410</v>
      </c>
      <c r="P287" s="34" t="s">
        <v>411</v>
      </c>
      <c r="Q287" s="34">
        <f t="shared" si="4"/>
        <v>124546</v>
      </c>
      <c r="R287" s="34"/>
      <c r="S287" s="34" t="s">
        <v>412</v>
      </c>
      <c r="T287" s="34"/>
      <c r="U287" s="34"/>
      <c r="V287" s="34"/>
      <c r="W287" s="34"/>
      <c r="X287" s="34"/>
      <c r="Y287" s="34">
        <v>0</v>
      </c>
    </row>
    <row r="288" spans="5:25" x14ac:dyDescent="0.35">
      <c r="E288" s="34">
        <v>124550</v>
      </c>
      <c r="F288" s="34" t="s">
        <v>596</v>
      </c>
      <c r="G288" s="34" t="s">
        <v>407</v>
      </c>
      <c r="H288" s="34" t="s">
        <v>408</v>
      </c>
      <c r="I288" s="36"/>
      <c r="J288" s="34"/>
      <c r="K288" s="34">
        <v>0</v>
      </c>
      <c r="L288" s="98" t="s">
        <v>409</v>
      </c>
      <c r="M288" s="98" t="s">
        <v>409</v>
      </c>
      <c r="N288" s="98" t="s">
        <v>409</v>
      </c>
      <c r="O288" s="99" t="s">
        <v>410</v>
      </c>
      <c r="P288" s="34" t="s">
        <v>411</v>
      </c>
      <c r="Q288" s="34">
        <f t="shared" si="4"/>
        <v>124550</v>
      </c>
      <c r="R288" s="34"/>
      <c r="S288" s="34" t="s">
        <v>412</v>
      </c>
      <c r="T288" s="34"/>
      <c r="U288" s="34"/>
      <c r="V288" s="34"/>
      <c r="W288" s="34"/>
      <c r="X288" s="34"/>
      <c r="Y288" s="34">
        <v>0</v>
      </c>
    </row>
    <row r="289" spans="5:25" x14ac:dyDescent="0.35">
      <c r="E289" s="34">
        <v>124551</v>
      </c>
      <c r="F289" s="34" t="s">
        <v>597</v>
      </c>
      <c r="G289" s="34" t="s">
        <v>407</v>
      </c>
      <c r="H289" s="34" t="s">
        <v>408</v>
      </c>
      <c r="I289" s="36"/>
      <c r="J289" s="34"/>
      <c r="K289" s="34">
        <v>0</v>
      </c>
      <c r="L289" s="98" t="s">
        <v>409</v>
      </c>
      <c r="M289" s="98" t="s">
        <v>409</v>
      </c>
      <c r="N289" s="98" t="s">
        <v>409</v>
      </c>
      <c r="O289" s="99" t="s">
        <v>410</v>
      </c>
      <c r="P289" s="34" t="s">
        <v>411</v>
      </c>
      <c r="Q289" s="34">
        <f t="shared" si="4"/>
        <v>124551</v>
      </c>
      <c r="R289" s="34"/>
      <c r="S289" s="34" t="s">
        <v>412</v>
      </c>
      <c r="T289" s="34"/>
      <c r="U289" s="34"/>
      <c r="V289" s="34"/>
      <c r="W289" s="34"/>
      <c r="X289" s="34"/>
      <c r="Y289" s="34">
        <v>0</v>
      </c>
    </row>
    <row r="290" spans="5:25" x14ac:dyDescent="0.35">
      <c r="E290" s="34">
        <v>124555</v>
      </c>
      <c r="F290" s="34" t="s">
        <v>598</v>
      </c>
      <c r="G290" s="34" t="s">
        <v>407</v>
      </c>
      <c r="H290" s="34" t="s">
        <v>408</v>
      </c>
      <c r="I290" s="36"/>
      <c r="J290" s="34"/>
      <c r="K290" s="34">
        <v>0</v>
      </c>
      <c r="L290" s="98" t="s">
        <v>409</v>
      </c>
      <c r="M290" s="98" t="s">
        <v>409</v>
      </c>
      <c r="N290" s="98" t="s">
        <v>409</v>
      </c>
      <c r="O290" s="99" t="s">
        <v>410</v>
      </c>
      <c r="P290" s="34" t="s">
        <v>411</v>
      </c>
      <c r="Q290" s="34">
        <f t="shared" si="4"/>
        <v>124555</v>
      </c>
      <c r="R290" s="34"/>
      <c r="S290" s="34" t="s">
        <v>412</v>
      </c>
      <c r="T290" s="34"/>
      <c r="U290" s="34"/>
      <c r="V290" s="34"/>
      <c r="W290" s="34"/>
      <c r="X290" s="34"/>
      <c r="Y290" s="34">
        <v>0</v>
      </c>
    </row>
    <row r="291" spans="5:25" x14ac:dyDescent="0.35">
      <c r="E291" s="34">
        <v>124556</v>
      </c>
      <c r="F291" s="34" t="s">
        <v>599</v>
      </c>
      <c r="G291" s="34" t="s">
        <v>407</v>
      </c>
      <c r="H291" s="34" t="s">
        <v>408</v>
      </c>
      <c r="I291" s="36"/>
      <c r="J291" s="34"/>
      <c r="K291" s="34">
        <v>0</v>
      </c>
      <c r="L291" s="98" t="s">
        <v>409</v>
      </c>
      <c r="M291" s="98" t="s">
        <v>409</v>
      </c>
      <c r="N291" s="98" t="s">
        <v>409</v>
      </c>
      <c r="O291" s="99" t="s">
        <v>410</v>
      </c>
      <c r="P291" s="34" t="s">
        <v>411</v>
      </c>
      <c r="Q291" s="34">
        <f t="shared" si="4"/>
        <v>124556</v>
      </c>
      <c r="R291" s="34"/>
      <c r="S291" s="34" t="s">
        <v>412</v>
      </c>
      <c r="T291" s="34"/>
      <c r="U291" s="34"/>
      <c r="V291" s="34"/>
      <c r="W291" s="34"/>
      <c r="X291" s="34"/>
      <c r="Y291" s="34">
        <v>0</v>
      </c>
    </row>
    <row r="292" spans="5:25" x14ac:dyDescent="0.35">
      <c r="E292" s="6">
        <v>124560</v>
      </c>
      <c r="F292" s="6" t="s">
        <v>10935</v>
      </c>
      <c r="G292" s="6" t="s">
        <v>407</v>
      </c>
      <c r="H292" s="6" t="s">
        <v>408</v>
      </c>
      <c r="I292" s="107"/>
      <c r="J292" s="6"/>
      <c r="K292" s="6">
        <v>0</v>
      </c>
      <c r="L292" s="108" t="s">
        <v>409</v>
      </c>
      <c r="M292" s="108" t="s">
        <v>409</v>
      </c>
      <c r="N292" s="108" t="s">
        <v>409</v>
      </c>
      <c r="O292" s="109" t="s">
        <v>410</v>
      </c>
      <c r="P292" s="6" t="s">
        <v>411</v>
      </c>
      <c r="Q292" s="6">
        <f t="shared" si="4"/>
        <v>124560</v>
      </c>
      <c r="R292" s="6"/>
      <c r="S292" s="6" t="s">
        <v>412</v>
      </c>
      <c r="T292" s="6"/>
      <c r="U292" s="6"/>
      <c r="V292" s="6"/>
      <c r="W292" s="6"/>
      <c r="X292" s="6"/>
      <c r="Y292" s="6">
        <v>0</v>
      </c>
    </row>
    <row r="293" spans="5:25" x14ac:dyDescent="0.35">
      <c r="E293" s="6">
        <v>124561</v>
      </c>
      <c r="F293" s="6" t="s">
        <v>11633</v>
      </c>
      <c r="G293" s="6" t="s">
        <v>407</v>
      </c>
      <c r="H293" s="6" t="s">
        <v>408</v>
      </c>
      <c r="I293" s="107"/>
      <c r="J293" s="6"/>
      <c r="K293" s="6">
        <v>0</v>
      </c>
      <c r="L293" s="108" t="s">
        <v>409</v>
      </c>
      <c r="M293" s="108" t="s">
        <v>409</v>
      </c>
      <c r="N293" s="108" t="s">
        <v>409</v>
      </c>
      <c r="O293" s="109" t="s">
        <v>410</v>
      </c>
      <c r="P293" s="6" t="s">
        <v>411</v>
      </c>
      <c r="Q293" s="6">
        <f t="shared" si="4"/>
        <v>124561</v>
      </c>
      <c r="R293" s="6"/>
      <c r="S293" s="6" t="s">
        <v>412</v>
      </c>
      <c r="T293" s="6"/>
      <c r="U293" s="6"/>
      <c r="V293" s="6"/>
      <c r="W293" s="6"/>
      <c r="X293" s="6"/>
      <c r="Y293" s="6">
        <v>0</v>
      </c>
    </row>
    <row r="294" spans="5:25" x14ac:dyDescent="0.35">
      <c r="E294" s="34">
        <v>124900</v>
      </c>
      <c r="F294" s="34" t="s">
        <v>600</v>
      </c>
      <c r="G294" s="34" t="s">
        <v>407</v>
      </c>
      <c r="H294" s="34" t="s">
        <v>408</v>
      </c>
      <c r="I294" s="36"/>
      <c r="J294" s="34"/>
      <c r="K294" s="34">
        <v>0</v>
      </c>
      <c r="L294" s="98" t="s">
        <v>409</v>
      </c>
      <c r="M294" s="98" t="s">
        <v>409</v>
      </c>
      <c r="N294" s="98" t="s">
        <v>409</v>
      </c>
      <c r="O294" s="99" t="s">
        <v>410</v>
      </c>
      <c r="P294" s="34" t="s">
        <v>411</v>
      </c>
      <c r="Q294" s="34">
        <f t="shared" si="4"/>
        <v>124900</v>
      </c>
      <c r="R294" s="34"/>
      <c r="S294" s="34" t="s">
        <v>412</v>
      </c>
      <c r="T294" s="34"/>
      <c r="U294" s="34"/>
      <c r="V294" s="34"/>
      <c r="W294" s="34"/>
      <c r="X294" s="34"/>
      <c r="Y294" s="34">
        <v>0</v>
      </c>
    </row>
    <row r="295" spans="5:25" x14ac:dyDescent="0.35">
      <c r="E295" s="34">
        <v>124910</v>
      </c>
      <c r="F295" s="34" t="s">
        <v>601</v>
      </c>
      <c r="G295" s="34" t="s">
        <v>407</v>
      </c>
      <c r="H295" s="34" t="s">
        <v>408</v>
      </c>
      <c r="I295" s="36"/>
      <c r="J295" s="34"/>
      <c r="K295" s="34">
        <v>0</v>
      </c>
      <c r="L295" s="98" t="s">
        <v>409</v>
      </c>
      <c r="M295" s="98" t="s">
        <v>409</v>
      </c>
      <c r="N295" s="98" t="s">
        <v>409</v>
      </c>
      <c r="O295" s="99" t="s">
        <v>410</v>
      </c>
      <c r="P295" s="34" t="s">
        <v>411</v>
      </c>
      <c r="Q295" s="34">
        <f t="shared" si="4"/>
        <v>124910</v>
      </c>
      <c r="R295" s="34"/>
      <c r="S295" s="34" t="s">
        <v>412</v>
      </c>
      <c r="T295" s="34"/>
      <c r="U295" s="34"/>
      <c r="V295" s="34"/>
      <c r="W295" s="34"/>
      <c r="X295" s="34"/>
      <c r="Y295" s="34">
        <v>0</v>
      </c>
    </row>
    <row r="296" spans="5:25" x14ac:dyDescent="0.35">
      <c r="E296" s="6">
        <v>124999</v>
      </c>
      <c r="F296" s="6" t="s">
        <v>9723</v>
      </c>
      <c r="G296" s="6" t="s">
        <v>407</v>
      </c>
      <c r="H296" s="6" t="s">
        <v>408</v>
      </c>
      <c r="I296" s="107"/>
      <c r="J296" s="6"/>
      <c r="K296" s="6">
        <v>0</v>
      </c>
      <c r="L296" s="109" t="s">
        <v>410</v>
      </c>
      <c r="M296" s="108" t="s">
        <v>409</v>
      </c>
      <c r="N296" s="108" t="s">
        <v>409</v>
      </c>
      <c r="O296" s="109" t="s">
        <v>410</v>
      </c>
      <c r="P296" s="6" t="s">
        <v>411</v>
      </c>
      <c r="Q296" s="6">
        <f t="shared" si="4"/>
        <v>124999</v>
      </c>
      <c r="R296" s="6"/>
      <c r="S296" s="6" t="s">
        <v>412</v>
      </c>
      <c r="T296" s="6"/>
      <c r="U296" s="6"/>
      <c r="V296" s="6"/>
      <c r="W296" s="6"/>
      <c r="X296" s="6"/>
      <c r="Y296" s="6">
        <v>0</v>
      </c>
    </row>
    <row r="297" spans="5:25" x14ac:dyDescent="0.35">
      <c r="E297" s="34">
        <v>125000</v>
      </c>
      <c r="F297" s="34" t="s">
        <v>602</v>
      </c>
      <c r="G297" s="34" t="s">
        <v>407</v>
      </c>
      <c r="H297" s="34" t="s">
        <v>509</v>
      </c>
      <c r="I297" s="36"/>
      <c r="J297" s="34"/>
      <c r="K297" s="34">
        <v>0</v>
      </c>
      <c r="L297" s="98" t="s">
        <v>409</v>
      </c>
      <c r="M297" s="98" t="s">
        <v>409</v>
      </c>
      <c r="N297" s="98" t="s">
        <v>409</v>
      </c>
      <c r="O297" s="99" t="s">
        <v>410</v>
      </c>
      <c r="P297" s="34" t="s">
        <v>411</v>
      </c>
      <c r="Q297" s="34">
        <f t="shared" si="4"/>
        <v>125000</v>
      </c>
      <c r="R297" s="34"/>
      <c r="S297" s="34" t="s">
        <v>412</v>
      </c>
      <c r="T297" s="34"/>
      <c r="U297" s="34"/>
      <c r="V297" s="34"/>
      <c r="W297" s="34"/>
      <c r="X297" s="34"/>
      <c r="Y297" s="34">
        <v>0</v>
      </c>
    </row>
    <row r="298" spans="5:25" x14ac:dyDescent="0.35">
      <c r="E298" s="34">
        <v>125100</v>
      </c>
      <c r="F298" s="34" t="s">
        <v>603</v>
      </c>
      <c r="G298" s="34" t="s">
        <v>407</v>
      </c>
      <c r="H298" s="34" t="s">
        <v>509</v>
      </c>
      <c r="I298" s="36"/>
      <c r="J298" s="34"/>
      <c r="K298" s="34">
        <v>0</v>
      </c>
      <c r="L298" s="98" t="s">
        <v>409</v>
      </c>
      <c r="M298" s="98" t="s">
        <v>409</v>
      </c>
      <c r="N298" s="98" t="s">
        <v>409</v>
      </c>
      <c r="O298" s="99" t="s">
        <v>410</v>
      </c>
      <c r="P298" s="34" t="s">
        <v>411</v>
      </c>
      <c r="Q298" s="34">
        <f t="shared" si="4"/>
        <v>125100</v>
      </c>
      <c r="R298" s="34"/>
      <c r="S298" s="34" t="s">
        <v>412</v>
      </c>
      <c r="T298" s="34"/>
      <c r="U298" s="34"/>
      <c r="V298" s="34"/>
      <c r="W298" s="34"/>
      <c r="X298" s="34"/>
      <c r="Y298" s="34">
        <v>0</v>
      </c>
    </row>
    <row r="299" spans="5:25" x14ac:dyDescent="0.35">
      <c r="E299" s="97">
        <v>125300</v>
      </c>
      <c r="F299" s="97" t="s">
        <v>10561</v>
      </c>
      <c r="G299" s="97" t="s">
        <v>407</v>
      </c>
      <c r="H299" s="97" t="s">
        <v>509</v>
      </c>
      <c r="I299" s="100"/>
      <c r="J299" s="97"/>
      <c r="K299" s="97">
        <v>0</v>
      </c>
      <c r="L299" s="101" t="s">
        <v>409</v>
      </c>
      <c r="M299" s="101" t="s">
        <v>409</v>
      </c>
      <c r="N299" s="101" t="s">
        <v>409</v>
      </c>
      <c r="O299" s="102" t="s">
        <v>410</v>
      </c>
      <c r="P299" s="97" t="s">
        <v>411</v>
      </c>
      <c r="Q299" s="97">
        <f t="shared" si="4"/>
        <v>125300</v>
      </c>
      <c r="R299" s="97"/>
      <c r="S299" s="97" t="s">
        <v>412</v>
      </c>
      <c r="T299" s="97"/>
      <c r="U299" s="97"/>
      <c r="V299" s="97"/>
      <c r="W299" s="97"/>
      <c r="X299" s="97"/>
      <c r="Y299" s="97">
        <v>0</v>
      </c>
    </row>
    <row r="300" spans="5:25" x14ac:dyDescent="0.35">
      <c r="E300" s="6">
        <v>125310</v>
      </c>
      <c r="F300" s="6" t="s">
        <v>10936</v>
      </c>
      <c r="G300" s="6" t="s">
        <v>407</v>
      </c>
      <c r="H300" s="6" t="s">
        <v>509</v>
      </c>
      <c r="I300" s="107"/>
      <c r="J300" s="6"/>
      <c r="K300" s="6">
        <v>0</v>
      </c>
      <c r="L300" s="108" t="s">
        <v>409</v>
      </c>
      <c r="M300" s="108" t="s">
        <v>409</v>
      </c>
      <c r="N300" s="108" t="s">
        <v>409</v>
      </c>
      <c r="O300" s="109" t="s">
        <v>410</v>
      </c>
      <c r="P300" s="6" t="s">
        <v>411</v>
      </c>
      <c r="Q300" s="6">
        <f t="shared" si="4"/>
        <v>125310</v>
      </c>
      <c r="R300" s="6"/>
      <c r="S300" s="6" t="s">
        <v>412</v>
      </c>
      <c r="T300" s="6"/>
      <c r="U300" s="6"/>
      <c r="V300" s="6"/>
      <c r="W300" s="6"/>
      <c r="X300" s="6"/>
      <c r="Y300" s="6">
        <v>0</v>
      </c>
    </row>
    <row r="301" spans="5:25" x14ac:dyDescent="0.35">
      <c r="E301" s="34">
        <v>125500</v>
      </c>
      <c r="F301" s="34" t="s">
        <v>604</v>
      </c>
      <c r="G301" s="34" t="s">
        <v>407</v>
      </c>
      <c r="H301" s="34" t="s">
        <v>509</v>
      </c>
      <c r="I301" s="36"/>
      <c r="J301" s="34"/>
      <c r="K301" s="34">
        <v>0</v>
      </c>
      <c r="L301" s="98" t="s">
        <v>409</v>
      </c>
      <c r="M301" s="98" t="s">
        <v>409</v>
      </c>
      <c r="N301" s="98" t="s">
        <v>409</v>
      </c>
      <c r="O301" s="99" t="s">
        <v>410</v>
      </c>
      <c r="P301" s="34" t="s">
        <v>411</v>
      </c>
      <c r="Q301" s="34">
        <f t="shared" si="4"/>
        <v>125500</v>
      </c>
      <c r="R301" s="34"/>
      <c r="S301" s="34" t="s">
        <v>412</v>
      </c>
      <c r="T301" s="34"/>
      <c r="U301" s="34"/>
      <c r="V301" s="34"/>
      <c r="W301" s="34"/>
      <c r="X301" s="34"/>
      <c r="Y301" s="34">
        <v>0</v>
      </c>
    </row>
    <row r="302" spans="5:25" x14ac:dyDescent="0.35">
      <c r="E302" s="6">
        <v>125660</v>
      </c>
      <c r="F302" s="6" t="s">
        <v>11634</v>
      </c>
      <c r="G302" s="6" t="s">
        <v>407</v>
      </c>
      <c r="H302" s="6" t="s">
        <v>509</v>
      </c>
      <c r="I302" s="107"/>
      <c r="J302" s="6"/>
      <c r="K302" s="6">
        <v>0</v>
      </c>
      <c r="L302" s="108" t="s">
        <v>409</v>
      </c>
      <c r="M302" s="108" t="s">
        <v>409</v>
      </c>
      <c r="N302" s="108" t="s">
        <v>409</v>
      </c>
      <c r="O302" s="109" t="s">
        <v>410</v>
      </c>
      <c r="P302" s="6" t="s">
        <v>411</v>
      </c>
      <c r="Q302" s="6">
        <f t="shared" si="4"/>
        <v>125660</v>
      </c>
      <c r="R302" s="6"/>
      <c r="S302" s="6" t="s">
        <v>412</v>
      </c>
      <c r="T302" s="6"/>
      <c r="U302" s="6"/>
      <c r="V302" s="6"/>
      <c r="W302" s="6"/>
      <c r="X302" s="6"/>
      <c r="Y302" s="6">
        <v>0</v>
      </c>
    </row>
    <row r="303" spans="5:25" x14ac:dyDescent="0.35">
      <c r="E303" s="6">
        <v>125670</v>
      </c>
      <c r="F303" s="6" t="s">
        <v>11635</v>
      </c>
      <c r="G303" s="6" t="s">
        <v>407</v>
      </c>
      <c r="H303" s="6" t="s">
        <v>509</v>
      </c>
      <c r="I303" s="107"/>
      <c r="J303" s="6"/>
      <c r="K303" s="6">
        <v>0</v>
      </c>
      <c r="L303" s="108" t="s">
        <v>409</v>
      </c>
      <c r="M303" s="108" t="s">
        <v>409</v>
      </c>
      <c r="N303" s="108" t="s">
        <v>409</v>
      </c>
      <c r="O303" s="109" t="s">
        <v>410</v>
      </c>
      <c r="P303" s="6" t="s">
        <v>411</v>
      </c>
      <c r="Q303" s="6">
        <f t="shared" si="4"/>
        <v>125670</v>
      </c>
      <c r="R303" s="6"/>
      <c r="S303" s="6" t="s">
        <v>412</v>
      </c>
      <c r="T303" s="6"/>
      <c r="U303" s="6"/>
      <c r="V303" s="6"/>
      <c r="W303" s="6"/>
      <c r="X303" s="6"/>
      <c r="Y303" s="6">
        <v>0</v>
      </c>
    </row>
    <row r="304" spans="5:25" x14ac:dyDescent="0.35">
      <c r="E304" s="6">
        <v>125680</v>
      </c>
      <c r="F304" s="6" t="s">
        <v>11636</v>
      </c>
      <c r="G304" s="6" t="s">
        <v>407</v>
      </c>
      <c r="H304" s="6" t="s">
        <v>509</v>
      </c>
      <c r="I304" s="107"/>
      <c r="J304" s="6"/>
      <c r="K304" s="6">
        <v>0</v>
      </c>
      <c r="L304" s="108" t="s">
        <v>409</v>
      </c>
      <c r="M304" s="108" t="s">
        <v>409</v>
      </c>
      <c r="N304" s="108" t="s">
        <v>409</v>
      </c>
      <c r="O304" s="109" t="s">
        <v>410</v>
      </c>
      <c r="P304" s="6" t="s">
        <v>411</v>
      </c>
      <c r="Q304" s="6">
        <f t="shared" si="4"/>
        <v>125680</v>
      </c>
      <c r="R304" s="6"/>
      <c r="S304" s="6" t="s">
        <v>412</v>
      </c>
      <c r="T304" s="6"/>
      <c r="U304" s="6"/>
      <c r="V304" s="6"/>
      <c r="W304" s="6"/>
      <c r="X304" s="6"/>
      <c r="Y304" s="6">
        <v>0</v>
      </c>
    </row>
    <row r="305" spans="5:25" x14ac:dyDescent="0.35">
      <c r="E305" s="6">
        <v>125690</v>
      </c>
      <c r="F305" s="6" t="s">
        <v>11637</v>
      </c>
      <c r="G305" s="6" t="s">
        <v>407</v>
      </c>
      <c r="H305" s="6" t="s">
        <v>509</v>
      </c>
      <c r="I305" s="107"/>
      <c r="J305" s="6"/>
      <c r="K305" s="6">
        <v>0</v>
      </c>
      <c r="L305" s="108" t="s">
        <v>409</v>
      </c>
      <c r="M305" s="108" t="s">
        <v>409</v>
      </c>
      <c r="N305" s="108" t="s">
        <v>409</v>
      </c>
      <c r="O305" s="109" t="s">
        <v>410</v>
      </c>
      <c r="P305" s="6" t="s">
        <v>411</v>
      </c>
      <c r="Q305" s="6">
        <f t="shared" si="4"/>
        <v>125690</v>
      </c>
      <c r="R305" s="6"/>
      <c r="S305" s="6" t="s">
        <v>412</v>
      </c>
      <c r="T305" s="6"/>
      <c r="U305" s="6"/>
      <c r="V305" s="6"/>
      <c r="W305" s="6"/>
      <c r="X305" s="6"/>
      <c r="Y305" s="6">
        <v>0</v>
      </c>
    </row>
    <row r="306" spans="5:25" x14ac:dyDescent="0.35">
      <c r="E306" s="34">
        <v>125975</v>
      </c>
      <c r="F306" s="34" t="s">
        <v>605</v>
      </c>
      <c r="G306" s="34" t="s">
        <v>407</v>
      </c>
      <c r="H306" s="34" t="s">
        <v>509</v>
      </c>
      <c r="I306" s="36"/>
      <c r="J306" s="34"/>
      <c r="K306" s="34">
        <v>0</v>
      </c>
      <c r="L306" s="98" t="s">
        <v>409</v>
      </c>
      <c r="M306" s="98" t="s">
        <v>409</v>
      </c>
      <c r="N306" s="98" t="s">
        <v>409</v>
      </c>
      <c r="O306" s="99" t="s">
        <v>410</v>
      </c>
      <c r="P306" s="34" t="s">
        <v>411</v>
      </c>
      <c r="Q306" s="34">
        <f t="shared" si="4"/>
        <v>125975</v>
      </c>
      <c r="R306" s="34"/>
      <c r="S306" s="34" t="s">
        <v>412</v>
      </c>
      <c r="T306" s="34"/>
      <c r="U306" s="34"/>
      <c r="V306" s="34"/>
      <c r="W306" s="34"/>
      <c r="X306" s="34"/>
      <c r="Y306" s="34">
        <v>0</v>
      </c>
    </row>
    <row r="307" spans="5:25" x14ac:dyDescent="0.35">
      <c r="E307" s="6">
        <v>126108</v>
      </c>
      <c r="F307" s="6" t="s">
        <v>10937</v>
      </c>
      <c r="G307" s="6" t="s">
        <v>407</v>
      </c>
      <c r="H307" s="6" t="s">
        <v>509</v>
      </c>
      <c r="I307" s="107"/>
      <c r="J307" s="6"/>
      <c r="K307" s="6">
        <v>0</v>
      </c>
      <c r="L307" s="108" t="s">
        <v>409</v>
      </c>
      <c r="M307" s="108" t="s">
        <v>409</v>
      </c>
      <c r="N307" s="108" t="s">
        <v>409</v>
      </c>
      <c r="O307" s="109" t="s">
        <v>410</v>
      </c>
      <c r="P307" s="6" t="s">
        <v>411</v>
      </c>
      <c r="Q307" s="6">
        <f t="shared" si="4"/>
        <v>126108</v>
      </c>
      <c r="R307" s="6"/>
      <c r="S307" s="6" t="s">
        <v>412</v>
      </c>
      <c r="T307" s="6"/>
      <c r="U307" s="6"/>
      <c r="V307" s="6"/>
      <c r="W307" s="6"/>
      <c r="X307" s="6"/>
      <c r="Y307" s="6">
        <v>0</v>
      </c>
    </row>
    <row r="308" spans="5:25" x14ac:dyDescent="0.35">
      <c r="E308" s="6">
        <v>126115</v>
      </c>
      <c r="F308" s="6" t="s">
        <v>10938</v>
      </c>
      <c r="G308" s="6" t="s">
        <v>407</v>
      </c>
      <c r="H308" s="6" t="s">
        <v>509</v>
      </c>
      <c r="I308" s="107"/>
      <c r="J308" s="6"/>
      <c r="K308" s="6">
        <v>0</v>
      </c>
      <c r="L308" s="108" t="s">
        <v>409</v>
      </c>
      <c r="M308" s="108" t="s">
        <v>409</v>
      </c>
      <c r="N308" s="108" t="s">
        <v>409</v>
      </c>
      <c r="O308" s="109" t="s">
        <v>410</v>
      </c>
      <c r="P308" s="6" t="s">
        <v>411</v>
      </c>
      <c r="Q308" s="6">
        <f t="shared" si="4"/>
        <v>126115</v>
      </c>
      <c r="R308" s="6"/>
      <c r="S308" s="6" t="s">
        <v>412</v>
      </c>
      <c r="T308" s="6"/>
      <c r="U308" s="6"/>
      <c r="V308" s="6"/>
      <c r="W308" s="6"/>
      <c r="X308" s="6"/>
      <c r="Y308" s="6">
        <v>0</v>
      </c>
    </row>
    <row r="309" spans="5:25" x14ac:dyDescent="0.35">
      <c r="E309" s="6">
        <v>126330</v>
      </c>
      <c r="F309" s="6" t="s">
        <v>10939</v>
      </c>
      <c r="G309" s="6" t="s">
        <v>407</v>
      </c>
      <c r="H309" s="6" t="s">
        <v>509</v>
      </c>
      <c r="I309" s="107"/>
      <c r="J309" s="6"/>
      <c r="K309" s="6">
        <v>0</v>
      </c>
      <c r="L309" s="108" t="s">
        <v>409</v>
      </c>
      <c r="M309" s="108" t="s">
        <v>409</v>
      </c>
      <c r="N309" s="108" t="s">
        <v>409</v>
      </c>
      <c r="O309" s="109" t="s">
        <v>410</v>
      </c>
      <c r="P309" s="6" t="s">
        <v>411</v>
      </c>
      <c r="Q309" s="6">
        <f t="shared" si="4"/>
        <v>126330</v>
      </c>
      <c r="R309" s="6"/>
      <c r="S309" s="6" t="s">
        <v>412</v>
      </c>
      <c r="T309" s="6"/>
      <c r="U309" s="6"/>
      <c r="V309" s="6"/>
      <c r="W309" s="6"/>
      <c r="X309" s="6"/>
      <c r="Y309" s="6">
        <v>0</v>
      </c>
    </row>
    <row r="310" spans="5:25" x14ac:dyDescent="0.35">
      <c r="E310" s="6">
        <v>126415</v>
      </c>
      <c r="F310" s="6" t="s">
        <v>10940</v>
      </c>
      <c r="G310" s="6" t="s">
        <v>407</v>
      </c>
      <c r="H310" s="6" t="s">
        <v>509</v>
      </c>
      <c r="I310" s="107"/>
      <c r="J310" s="6"/>
      <c r="K310" s="6">
        <v>0</v>
      </c>
      <c r="L310" s="108" t="s">
        <v>409</v>
      </c>
      <c r="M310" s="108" t="s">
        <v>409</v>
      </c>
      <c r="N310" s="108" t="s">
        <v>409</v>
      </c>
      <c r="O310" s="109" t="s">
        <v>410</v>
      </c>
      <c r="P310" s="6" t="s">
        <v>411</v>
      </c>
      <c r="Q310" s="6">
        <f t="shared" si="4"/>
        <v>126415</v>
      </c>
      <c r="R310" s="6"/>
      <c r="S310" s="6" t="s">
        <v>412</v>
      </c>
      <c r="T310" s="6"/>
      <c r="U310" s="6"/>
      <c r="V310" s="6"/>
      <c r="W310" s="6"/>
      <c r="X310" s="6"/>
      <c r="Y310" s="6">
        <v>0</v>
      </c>
    </row>
    <row r="311" spans="5:25" x14ac:dyDescent="0.35">
      <c r="E311" s="6">
        <v>126420</v>
      </c>
      <c r="F311" s="6" t="s">
        <v>10941</v>
      </c>
      <c r="G311" s="6" t="s">
        <v>407</v>
      </c>
      <c r="H311" s="6" t="s">
        <v>509</v>
      </c>
      <c r="I311" s="107"/>
      <c r="J311" s="6"/>
      <c r="K311" s="6">
        <v>0</v>
      </c>
      <c r="L311" s="108" t="s">
        <v>409</v>
      </c>
      <c r="M311" s="108" t="s">
        <v>409</v>
      </c>
      <c r="N311" s="108" t="s">
        <v>409</v>
      </c>
      <c r="O311" s="109" t="s">
        <v>410</v>
      </c>
      <c r="P311" s="6" t="s">
        <v>411</v>
      </c>
      <c r="Q311" s="6">
        <f t="shared" si="4"/>
        <v>126420</v>
      </c>
      <c r="R311" s="6"/>
      <c r="S311" s="6" t="s">
        <v>412</v>
      </c>
      <c r="T311" s="6"/>
      <c r="U311" s="6"/>
      <c r="V311" s="6"/>
      <c r="W311" s="6"/>
      <c r="X311" s="6"/>
      <c r="Y311" s="6">
        <v>0</v>
      </c>
    </row>
    <row r="312" spans="5:25" x14ac:dyDescent="0.35">
      <c r="E312" s="6">
        <v>126425</v>
      </c>
      <c r="F312" s="6" t="s">
        <v>10942</v>
      </c>
      <c r="G312" s="6" t="s">
        <v>407</v>
      </c>
      <c r="H312" s="6" t="s">
        <v>509</v>
      </c>
      <c r="I312" s="107"/>
      <c r="J312" s="6"/>
      <c r="K312" s="6">
        <v>0</v>
      </c>
      <c r="L312" s="108" t="s">
        <v>409</v>
      </c>
      <c r="M312" s="108" t="s">
        <v>409</v>
      </c>
      <c r="N312" s="108" t="s">
        <v>409</v>
      </c>
      <c r="O312" s="109" t="s">
        <v>410</v>
      </c>
      <c r="P312" s="6" t="s">
        <v>411</v>
      </c>
      <c r="Q312" s="6">
        <f t="shared" si="4"/>
        <v>126425</v>
      </c>
      <c r="R312" s="6"/>
      <c r="S312" s="6" t="s">
        <v>412</v>
      </c>
      <c r="T312" s="6"/>
      <c r="U312" s="6"/>
      <c r="V312" s="6"/>
      <c r="W312" s="6"/>
      <c r="X312" s="6"/>
      <c r="Y312" s="6">
        <v>0</v>
      </c>
    </row>
    <row r="313" spans="5:25" x14ac:dyDescent="0.35">
      <c r="E313" s="6">
        <v>126430</v>
      </c>
      <c r="F313" s="6" t="s">
        <v>10943</v>
      </c>
      <c r="G313" s="6" t="s">
        <v>407</v>
      </c>
      <c r="H313" s="6" t="s">
        <v>509</v>
      </c>
      <c r="I313" s="107"/>
      <c r="J313" s="6"/>
      <c r="K313" s="6">
        <v>0</v>
      </c>
      <c r="L313" s="108" t="s">
        <v>409</v>
      </c>
      <c r="M313" s="108" t="s">
        <v>409</v>
      </c>
      <c r="N313" s="108" t="s">
        <v>409</v>
      </c>
      <c r="O313" s="109" t="s">
        <v>410</v>
      </c>
      <c r="P313" s="6" t="s">
        <v>411</v>
      </c>
      <c r="Q313" s="6">
        <f t="shared" si="4"/>
        <v>126430</v>
      </c>
      <c r="R313" s="6"/>
      <c r="S313" s="6" t="s">
        <v>412</v>
      </c>
      <c r="T313" s="6"/>
      <c r="U313" s="6"/>
      <c r="V313" s="6"/>
      <c r="W313" s="6"/>
      <c r="X313" s="6"/>
      <c r="Y313" s="6">
        <v>0</v>
      </c>
    </row>
    <row r="314" spans="5:25" x14ac:dyDescent="0.35">
      <c r="E314" s="6">
        <v>126435</v>
      </c>
      <c r="F314" s="6" t="s">
        <v>10944</v>
      </c>
      <c r="G314" s="6" t="s">
        <v>407</v>
      </c>
      <c r="H314" s="6" t="s">
        <v>509</v>
      </c>
      <c r="I314" s="107"/>
      <c r="J314" s="6"/>
      <c r="K314" s="6">
        <v>0</v>
      </c>
      <c r="L314" s="108" t="s">
        <v>409</v>
      </c>
      <c r="M314" s="108" t="s">
        <v>409</v>
      </c>
      <c r="N314" s="108" t="s">
        <v>409</v>
      </c>
      <c r="O314" s="109" t="s">
        <v>410</v>
      </c>
      <c r="P314" s="6" t="s">
        <v>411</v>
      </c>
      <c r="Q314" s="6">
        <f t="shared" si="4"/>
        <v>126435</v>
      </c>
      <c r="R314" s="6"/>
      <c r="S314" s="6" t="s">
        <v>412</v>
      </c>
      <c r="T314" s="6"/>
      <c r="U314" s="6"/>
      <c r="V314" s="6"/>
      <c r="W314" s="6"/>
      <c r="X314" s="6"/>
      <c r="Y314" s="6">
        <v>0</v>
      </c>
    </row>
    <row r="315" spans="5:25" x14ac:dyDescent="0.35">
      <c r="E315" s="6">
        <v>126490</v>
      </c>
      <c r="F315" s="6" t="s">
        <v>10945</v>
      </c>
      <c r="G315" s="6" t="s">
        <v>407</v>
      </c>
      <c r="H315" s="6" t="s">
        <v>509</v>
      </c>
      <c r="I315" s="107"/>
      <c r="J315" s="6"/>
      <c r="K315" s="6">
        <v>0</v>
      </c>
      <c r="L315" s="108" t="s">
        <v>409</v>
      </c>
      <c r="M315" s="108" t="s">
        <v>409</v>
      </c>
      <c r="N315" s="108" t="s">
        <v>409</v>
      </c>
      <c r="O315" s="109" t="s">
        <v>410</v>
      </c>
      <c r="P315" s="6" t="s">
        <v>411</v>
      </c>
      <c r="Q315" s="6">
        <f t="shared" si="4"/>
        <v>126490</v>
      </c>
      <c r="R315" s="6"/>
      <c r="S315" s="6" t="s">
        <v>412</v>
      </c>
      <c r="T315" s="6"/>
      <c r="U315" s="6"/>
      <c r="V315" s="6"/>
      <c r="W315" s="6"/>
      <c r="X315" s="6"/>
      <c r="Y315" s="6">
        <v>0</v>
      </c>
    </row>
    <row r="316" spans="5:25" x14ac:dyDescent="0.35">
      <c r="E316" s="6">
        <v>126510</v>
      </c>
      <c r="F316" s="6" t="s">
        <v>10946</v>
      </c>
      <c r="G316" s="6" t="s">
        <v>407</v>
      </c>
      <c r="H316" s="6" t="s">
        <v>509</v>
      </c>
      <c r="I316" s="107"/>
      <c r="J316" s="6"/>
      <c r="K316" s="6">
        <v>0</v>
      </c>
      <c r="L316" s="108" t="s">
        <v>409</v>
      </c>
      <c r="M316" s="108" t="s">
        <v>409</v>
      </c>
      <c r="N316" s="108" t="s">
        <v>409</v>
      </c>
      <c r="O316" s="109" t="s">
        <v>410</v>
      </c>
      <c r="P316" s="6" t="s">
        <v>411</v>
      </c>
      <c r="Q316" s="6">
        <f t="shared" si="4"/>
        <v>126510</v>
      </c>
      <c r="R316" s="6"/>
      <c r="S316" s="6" t="s">
        <v>412</v>
      </c>
      <c r="T316" s="6"/>
      <c r="U316" s="6"/>
      <c r="V316" s="6"/>
      <c r="W316" s="6"/>
      <c r="X316" s="6"/>
      <c r="Y316" s="6">
        <v>0</v>
      </c>
    </row>
    <row r="317" spans="5:25" x14ac:dyDescent="0.35">
      <c r="E317" s="6">
        <v>126515</v>
      </c>
      <c r="F317" s="6" t="s">
        <v>10947</v>
      </c>
      <c r="G317" s="6" t="s">
        <v>407</v>
      </c>
      <c r="H317" s="6" t="s">
        <v>509</v>
      </c>
      <c r="I317" s="107"/>
      <c r="J317" s="6"/>
      <c r="K317" s="6">
        <v>0</v>
      </c>
      <c r="L317" s="108" t="s">
        <v>409</v>
      </c>
      <c r="M317" s="108" t="s">
        <v>409</v>
      </c>
      <c r="N317" s="108" t="s">
        <v>409</v>
      </c>
      <c r="O317" s="109" t="s">
        <v>410</v>
      </c>
      <c r="P317" s="6" t="s">
        <v>411</v>
      </c>
      <c r="Q317" s="6">
        <f t="shared" si="4"/>
        <v>126515</v>
      </c>
      <c r="R317" s="6"/>
      <c r="S317" s="6" t="s">
        <v>412</v>
      </c>
      <c r="T317" s="6"/>
      <c r="U317" s="6"/>
      <c r="V317" s="6"/>
      <c r="W317" s="6"/>
      <c r="X317" s="6"/>
      <c r="Y317" s="6">
        <v>0</v>
      </c>
    </row>
    <row r="318" spans="5:25" x14ac:dyDescent="0.35">
      <c r="E318" s="6">
        <v>126520</v>
      </c>
      <c r="F318" s="6" t="s">
        <v>10948</v>
      </c>
      <c r="G318" s="6" t="s">
        <v>407</v>
      </c>
      <c r="H318" s="6" t="s">
        <v>509</v>
      </c>
      <c r="I318" s="107"/>
      <c r="J318" s="6"/>
      <c r="K318" s="6">
        <v>0</v>
      </c>
      <c r="L318" s="108" t="s">
        <v>409</v>
      </c>
      <c r="M318" s="108" t="s">
        <v>409</v>
      </c>
      <c r="N318" s="108" t="s">
        <v>409</v>
      </c>
      <c r="O318" s="109" t="s">
        <v>410</v>
      </c>
      <c r="P318" s="6" t="s">
        <v>411</v>
      </c>
      <c r="Q318" s="6">
        <f t="shared" si="4"/>
        <v>126520</v>
      </c>
      <c r="R318" s="6"/>
      <c r="S318" s="6" t="s">
        <v>412</v>
      </c>
      <c r="T318" s="6"/>
      <c r="U318" s="6"/>
      <c r="V318" s="6"/>
      <c r="W318" s="6"/>
      <c r="X318" s="6"/>
      <c r="Y318" s="6">
        <v>0</v>
      </c>
    </row>
    <row r="319" spans="5:25" x14ac:dyDescent="0.35">
      <c r="E319" s="34">
        <v>130000</v>
      </c>
      <c r="F319" s="34" t="s">
        <v>606</v>
      </c>
      <c r="G319" s="34" t="s">
        <v>407</v>
      </c>
      <c r="H319" s="34" t="s">
        <v>509</v>
      </c>
      <c r="I319" s="36"/>
      <c r="J319" s="34"/>
      <c r="K319" s="34">
        <v>0</v>
      </c>
      <c r="L319" s="98" t="s">
        <v>409</v>
      </c>
      <c r="M319" s="98" t="s">
        <v>409</v>
      </c>
      <c r="N319" s="98" t="s">
        <v>409</v>
      </c>
      <c r="O319" s="99" t="s">
        <v>410</v>
      </c>
      <c r="P319" s="34" t="s">
        <v>411</v>
      </c>
      <c r="Q319" s="34">
        <f t="shared" si="4"/>
        <v>130000</v>
      </c>
      <c r="R319" s="34"/>
      <c r="S319" s="34" t="s">
        <v>412</v>
      </c>
      <c r="T319" s="34"/>
      <c r="U319" s="34"/>
      <c r="V319" s="34"/>
      <c r="W319" s="34"/>
      <c r="X319" s="34"/>
      <c r="Y319" s="34">
        <v>0</v>
      </c>
    </row>
    <row r="320" spans="5:25" x14ac:dyDescent="0.35">
      <c r="E320" s="34">
        <v>131100</v>
      </c>
      <c r="F320" s="34" t="s">
        <v>607</v>
      </c>
      <c r="G320" s="34" t="s">
        <v>407</v>
      </c>
      <c r="H320" s="34" t="s">
        <v>509</v>
      </c>
      <c r="I320" s="36"/>
      <c r="J320" s="34"/>
      <c r="K320" s="34">
        <v>0</v>
      </c>
      <c r="L320" s="98" t="s">
        <v>409</v>
      </c>
      <c r="M320" s="98" t="s">
        <v>409</v>
      </c>
      <c r="N320" s="98" t="s">
        <v>409</v>
      </c>
      <c r="O320" s="99" t="s">
        <v>410</v>
      </c>
      <c r="P320" s="34" t="s">
        <v>411</v>
      </c>
      <c r="Q320" s="34">
        <f t="shared" si="4"/>
        <v>131100</v>
      </c>
      <c r="R320" s="34"/>
      <c r="S320" s="34" t="s">
        <v>412</v>
      </c>
      <c r="T320" s="34"/>
      <c r="U320" s="34"/>
      <c r="V320" s="34"/>
      <c r="W320" s="34"/>
      <c r="X320" s="34"/>
      <c r="Y320" s="34">
        <v>0</v>
      </c>
    </row>
    <row r="321" spans="5:25" x14ac:dyDescent="0.35">
      <c r="E321" s="34">
        <v>131201</v>
      </c>
      <c r="F321" s="34" t="s">
        <v>608</v>
      </c>
      <c r="G321" s="34" t="s">
        <v>407</v>
      </c>
      <c r="H321" s="34" t="s">
        <v>509</v>
      </c>
      <c r="I321" s="36"/>
      <c r="J321" s="34"/>
      <c r="K321" s="34">
        <v>0</v>
      </c>
      <c r="L321" s="99" t="s">
        <v>410</v>
      </c>
      <c r="M321" s="98" t="s">
        <v>409</v>
      </c>
      <c r="N321" s="98" t="s">
        <v>409</v>
      </c>
      <c r="O321" s="99" t="s">
        <v>410</v>
      </c>
      <c r="P321" s="34" t="s">
        <v>411</v>
      </c>
      <c r="Q321" s="34">
        <f t="shared" si="4"/>
        <v>131201</v>
      </c>
      <c r="R321" s="34"/>
      <c r="S321" s="34" t="s">
        <v>412</v>
      </c>
      <c r="T321" s="34"/>
      <c r="U321" s="34"/>
      <c r="V321" s="34"/>
      <c r="W321" s="34"/>
      <c r="X321" s="34"/>
      <c r="Y321" s="34">
        <v>0</v>
      </c>
    </row>
    <row r="322" spans="5:25" x14ac:dyDescent="0.35">
      <c r="E322" s="34">
        <v>131202</v>
      </c>
      <c r="F322" s="34" t="s">
        <v>609</v>
      </c>
      <c r="G322" s="34" t="s">
        <v>407</v>
      </c>
      <c r="H322" s="34" t="s">
        <v>509</v>
      </c>
      <c r="I322" s="36"/>
      <c r="J322" s="34"/>
      <c r="K322" s="34">
        <v>0</v>
      </c>
      <c r="L322" s="99" t="s">
        <v>410</v>
      </c>
      <c r="M322" s="98" t="s">
        <v>409</v>
      </c>
      <c r="N322" s="98" t="s">
        <v>409</v>
      </c>
      <c r="O322" s="99" t="s">
        <v>410</v>
      </c>
      <c r="P322" s="34" t="s">
        <v>411</v>
      </c>
      <c r="Q322" s="34">
        <f t="shared" si="4"/>
        <v>131202</v>
      </c>
      <c r="R322" s="34"/>
      <c r="S322" s="34" t="s">
        <v>412</v>
      </c>
      <c r="T322" s="34"/>
      <c r="U322" s="34"/>
      <c r="V322" s="34"/>
      <c r="W322" s="34"/>
      <c r="X322" s="34"/>
      <c r="Y322" s="34">
        <v>0</v>
      </c>
    </row>
    <row r="323" spans="5:25" x14ac:dyDescent="0.35">
      <c r="E323" s="34">
        <v>131203</v>
      </c>
      <c r="F323" s="34" t="s">
        <v>610</v>
      </c>
      <c r="G323" s="34" t="s">
        <v>407</v>
      </c>
      <c r="H323" s="34" t="s">
        <v>509</v>
      </c>
      <c r="I323" s="36"/>
      <c r="J323" s="34"/>
      <c r="K323" s="34">
        <v>0</v>
      </c>
      <c r="L323" s="99" t="s">
        <v>410</v>
      </c>
      <c r="M323" s="98" t="s">
        <v>409</v>
      </c>
      <c r="N323" s="98" t="s">
        <v>409</v>
      </c>
      <c r="O323" s="99" t="s">
        <v>410</v>
      </c>
      <c r="P323" s="34" t="s">
        <v>411</v>
      </c>
      <c r="Q323" s="34">
        <f t="shared" si="4"/>
        <v>131203</v>
      </c>
      <c r="R323" s="34"/>
      <c r="S323" s="34" t="s">
        <v>412</v>
      </c>
      <c r="T323" s="34"/>
      <c r="U323" s="34"/>
      <c r="V323" s="34"/>
      <c r="W323" s="34"/>
      <c r="X323" s="34"/>
      <c r="Y323" s="34">
        <v>0</v>
      </c>
    </row>
    <row r="324" spans="5:25" x14ac:dyDescent="0.35">
      <c r="E324" s="34">
        <v>131204</v>
      </c>
      <c r="F324" s="34" t="s">
        <v>611</v>
      </c>
      <c r="G324" s="34" t="s">
        <v>407</v>
      </c>
      <c r="H324" s="34" t="s">
        <v>509</v>
      </c>
      <c r="I324" s="36"/>
      <c r="J324" s="34"/>
      <c r="K324" s="34">
        <v>0</v>
      </c>
      <c r="L324" s="99" t="s">
        <v>410</v>
      </c>
      <c r="M324" s="98" t="s">
        <v>409</v>
      </c>
      <c r="N324" s="98" t="s">
        <v>409</v>
      </c>
      <c r="O324" s="99" t="s">
        <v>410</v>
      </c>
      <c r="P324" s="34" t="s">
        <v>411</v>
      </c>
      <c r="Q324" s="34">
        <f t="shared" si="4"/>
        <v>131204</v>
      </c>
      <c r="R324" s="34"/>
      <c r="S324" s="34" t="s">
        <v>412</v>
      </c>
      <c r="T324" s="34"/>
      <c r="U324" s="34"/>
      <c r="V324" s="34"/>
      <c r="W324" s="34"/>
      <c r="X324" s="34"/>
      <c r="Y324" s="34">
        <v>0</v>
      </c>
    </row>
    <row r="325" spans="5:25" x14ac:dyDescent="0.35">
      <c r="E325" s="34">
        <v>131210</v>
      </c>
      <c r="F325" s="34" t="s">
        <v>612</v>
      </c>
      <c r="G325" s="34" t="s">
        <v>407</v>
      </c>
      <c r="H325" s="34" t="s">
        <v>509</v>
      </c>
      <c r="I325" s="36"/>
      <c r="J325" s="34"/>
      <c r="K325" s="34">
        <v>0</v>
      </c>
      <c r="L325" s="99" t="s">
        <v>410</v>
      </c>
      <c r="M325" s="98" t="s">
        <v>409</v>
      </c>
      <c r="N325" s="98" t="s">
        <v>409</v>
      </c>
      <c r="O325" s="99" t="s">
        <v>410</v>
      </c>
      <c r="P325" s="34" t="s">
        <v>411</v>
      </c>
      <c r="Q325" s="34">
        <f t="shared" si="4"/>
        <v>131210</v>
      </c>
      <c r="R325" s="34"/>
      <c r="S325" s="34" t="s">
        <v>412</v>
      </c>
      <c r="T325" s="34"/>
      <c r="U325" s="34"/>
      <c r="V325" s="34"/>
      <c r="W325" s="34"/>
      <c r="X325" s="34"/>
      <c r="Y325" s="34">
        <v>0</v>
      </c>
    </row>
    <row r="326" spans="5:25" x14ac:dyDescent="0.35">
      <c r="E326" s="34">
        <v>131211</v>
      </c>
      <c r="F326" s="34" t="s">
        <v>613</v>
      </c>
      <c r="G326" s="34" t="s">
        <v>407</v>
      </c>
      <c r="H326" s="34" t="s">
        <v>509</v>
      </c>
      <c r="I326" s="36"/>
      <c r="J326" s="34"/>
      <c r="K326" s="34">
        <v>0</v>
      </c>
      <c r="L326" s="99" t="s">
        <v>410</v>
      </c>
      <c r="M326" s="98" t="s">
        <v>409</v>
      </c>
      <c r="N326" s="98" t="s">
        <v>409</v>
      </c>
      <c r="O326" s="99" t="s">
        <v>410</v>
      </c>
      <c r="P326" s="34" t="s">
        <v>411</v>
      </c>
      <c r="Q326" s="34">
        <f t="shared" si="4"/>
        <v>131211</v>
      </c>
      <c r="R326" s="34"/>
      <c r="S326" s="34" t="s">
        <v>412</v>
      </c>
      <c r="T326" s="34"/>
      <c r="U326" s="34"/>
      <c r="V326" s="34"/>
      <c r="W326" s="34"/>
      <c r="X326" s="34"/>
      <c r="Y326" s="34">
        <v>0</v>
      </c>
    </row>
    <row r="327" spans="5:25" x14ac:dyDescent="0.35">
      <c r="E327" s="34">
        <v>131220</v>
      </c>
      <c r="F327" s="34" t="s">
        <v>614</v>
      </c>
      <c r="G327" s="34" t="s">
        <v>407</v>
      </c>
      <c r="H327" s="34" t="s">
        <v>509</v>
      </c>
      <c r="I327" s="36"/>
      <c r="J327" s="34"/>
      <c r="K327" s="34">
        <v>0</v>
      </c>
      <c r="L327" s="99" t="s">
        <v>410</v>
      </c>
      <c r="M327" s="98" t="s">
        <v>409</v>
      </c>
      <c r="N327" s="98" t="s">
        <v>409</v>
      </c>
      <c r="O327" s="99" t="s">
        <v>410</v>
      </c>
      <c r="P327" s="34" t="s">
        <v>411</v>
      </c>
      <c r="Q327" s="34">
        <f t="shared" si="4"/>
        <v>131220</v>
      </c>
      <c r="R327" s="34"/>
      <c r="S327" s="34" t="s">
        <v>412</v>
      </c>
      <c r="T327" s="34"/>
      <c r="U327" s="34"/>
      <c r="V327" s="34"/>
      <c r="W327" s="34"/>
      <c r="X327" s="34"/>
      <c r="Y327" s="34">
        <v>0</v>
      </c>
    </row>
    <row r="328" spans="5:25" x14ac:dyDescent="0.35">
      <c r="E328" s="34">
        <v>131221</v>
      </c>
      <c r="F328" s="34" t="s">
        <v>615</v>
      </c>
      <c r="G328" s="34" t="s">
        <v>407</v>
      </c>
      <c r="H328" s="34" t="s">
        <v>509</v>
      </c>
      <c r="I328" s="36"/>
      <c r="J328" s="34"/>
      <c r="K328" s="34">
        <v>0</v>
      </c>
      <c r="L328" s="99" t="s">
        <v>410</v>
      </c>
      <c r="M328" s="98" t="s">
        <v>409</v>
      </c>
      <c r="N328" s="98" t="s">
        <v>409</v>
      </c>
      <c r="O328" s="99" t="s">
        <v>410</v>
      </c>
      <c r="P328" s="34" t="s">
        <v>411</v>
      </c>
      <c r="Q328" s="34">
        <f t="shared" si="4"/>
        <v>131221</v>
      </c>
      <c r="R328" s="34"/>
      <c r="S328" s="34" t="s">
        <v>412</v>
      </c>
      <c r="T328" s="34"/>
      <c r="U328" s="34"/>
      <c r="V328" s="34"/>
      <c r="W328" s="34"/>
      <c r="X328" s="34"/>
      <c r="Y328" s="34">
        <v>0</v>
      </c>
    </row>
    <row r="329" spans="5:25" x14ac:dyDescent="0.35">
      <c r="E329" s="34">
        <v>131230</v>
      </c>
      <c r="F329" s="34" t="s">
        <v>616</v>
      </c>
      <c r="G329" s="34" t="s">
        <v>407</v>
      </c>
      <c r="H329" s="34" t="s">
        <v>509</v>
      </c>
      <c r="I329" s="36"/>
      <c r="J329" s="34"/>
      <c r="K329" s="34">
        <v>0</v>
      </c>
      <c r="L329" s="99" t="s">
        <v>410</v>
      </c>
      <c r="M329" s="98" t="s">
        <v>409</v>
      </c>
      <c r="N329" s="98" t="s">
        <v>409</v>
      </c>
      <c r="O329" s="99" t="s">
        <v>410</v>
      </c>
      <c r="P329" s="34" t="s">
        <v>411</v>
      </c>
      <c r="Q329" s="34">
        <f t="shared" si="4"/>
        <v>131230</v>
      </c>
      <c r="R329" s="34"/>
      <c r="S329" s="34" t="s">
        <v>412</v>
      </c>
      <c r="T329" s="34"/>
      <c r="U329" s="34"/>
      <c r="V329" s="34"/>
      <c r="W329" s="34"/>
      <c r="X329" s="34"/>
      <c r="Y329" s="34">
        <v>0</v>
      </c>
    </row>
    <row r="330" spans="5:25" x14ac:dyDescent="0.35">
      <c r="E330" s="34">
        <v>131238</v>
      </c>
      <c r="F330" s="34" t="s">
        <v>617</v>
      </c>
      <c r="G330" s="34" t="s">
        <v>407</v>
      </c>
      <c r="H330" s="34" t="s">
        <v>509</v>
      </c>
      <c r="I330" s="36"/>
      <c r="J330" s="34"/>
      <c r="K330" s="34">
        <v>0</v>
      </c>
      <c r="L330" s="99" t="s">
        <v>410</v>
      </c>
      <c r="M330" s="98" t="s">
        <v>409</v>
      </c>
      <c r="N330" s="98" t="s">
        <v>409</v>
      </c>
      <c r="O330" s="99" t="s">
        <v>410</v>
      </c>
      <c r="P330" s="34" t="s">
        <v>411</v>
      </c>
      <c r="Q330" s="34">
        <f t="shared" si="4"/>
        <v>131238</v>
      </c>
      <c r="R330" s="34"/>
      <c r="S330" s="34" t="s">
        <v>412</v>
      </c>
      <c r="T330" s="34"/>
      <c r="U330" s="34"/>
      <c r="V330" s="34"/>
      <c r="W330" s="34"/>
      <c r="X330" s="34"/>
      <c r="Y330" s="34">
        <v>0</v>
      </c>
    </row>
    <row r="331" spans="5:25" x14ac:dyDescent="0.35">
      <c r="E331" s="34">
        <v>131249</v>
      </c>
      <c r="F331" s="34" t="s">
        <v>618</v>
      </c>
      <c r="G331" s="34" t="s">
        <v>407</v>
      </c>
      <c r="H331" s="34" t="s">
        <v>509</v>
      </c>
      <c r="I331" s="36"/>
      <c r="J331" s="34"/>
      <c r="K331" s="34">
        <v>0</v>
      </c>
      <c r="L331" s="99" t="s">
        <v>410</v>
      </c>
      <c r="M331" s="98" t="s">
        <v>409</v>
      </c>
      <c r="N331" s="98" t="s">
        <v>409</v>
      </c>
      <c r="O331" s="99" t="s">
        <v>410</v>
      </c>
      <c r="P331" s="34" t="s">
        <v>411</v>
      </c>
      <c r="Q331" s="34">
        <f t="shared" si="4"/>
        <v>131249</v>
      </c>
      <c r="R331" s="34"/>
      <c r="S331" s="34" t="s">
        <v>412</v>
      </c>
      <c r="T331" s="34"/>
      <c r="U331" s="34"/>
      <c r="V331" s="34"/>
      <c r="W331" s="34"/>
      <c r="X331" s="34"/>
      <c r="Y331" s="34">
        <v>0</v>
      </c>
    </row>
    <row r="332" spans="5:25" x14ac:dyDescent="0.35">
      <c r="E332" s="34">
        <v>131260</v>
      </c>
      <c r="F332" s="34" t="s">
        <v>619</v>
      </c>
      <c r="G332" s="34" t="s">
        <v>407</v>
      </c>
      <c r="H332" s="34" t="s">
        <v>509</v>
      </c>
      <c r="I332" s="36"/>
      <c r="J332" s="34"/>
      <c r="K332" s="34">
        <v>0</v>
      </c>
      <c r="L332" s="99" t="s">
        <v>410</v>
      </c>
      <c r="M332" s="98" t="s">
        <v>409</v>
      </c>
      <c r="N332" s="98" t="s">
        <v>409</v>
      </c>
      <c r="O332" s="99" t="s">
        <v>410</v>
      </c>
      <c r="P332" s="34" t="s">
        <v>411</v>
      </c>
      <c r="Q332" s="34">
        <f t="shared" si="4"/>
        <v>131260</v>
      </c>
      <c r="R332" s="34"/>
      <c r="S332" s="34" t="s">
        <v>412</v>
      </c>
      <c r="T332" s="34"/>
      <c r="U332" s="34"/>
      <c r="V332" s="34"/>
      <c r="W332" s="34"/>
      <c r="X332" s="34"/>
      <c r="Y332" s="34">
        <v>0</v>
      </c>
    </row>
    <row r="333" spans="5:25" x14ac:dyDescent="0.35">
      <c r="E333" s="34">
        <v>131261</v>
      </c>
      <c r="F333" s="34" t="s">
        <v>620</v>
      </c>
      <c r="G333" s="34" t="s">
        <v>407</v>
      </c>
      <c r="H333" s="34" t="s">
        <v>509</v>
      </c>
      <c r="I333" s="36"/>
      <c r="J333" s="34"/>
      <c r="K333" s="34">
        <v>0</v>
      </c>
      <c r="L333" s="99" t="s">
        <v>410</v>
      </c>
      <c r="M333" s="98" t="s">
        <v>409</v>
      </c>
      <c r="N333" s="98" t="s">
        <v>409</v>
      </c>
      <c r="O333" s="99" t="s">
        <v>410</v>
      </c>
      <c r="P333" s="34" t="s">
        <v>411</v>
      </c>
      <c r="Q333" s="34">
        <f t="shared" si="4"/>
        <v>131261</v>
      </c>
      <c r="R333" s="34"/>
      <c r="S333" s="34" t="s">
        <v>412</v>
      </c>
      <c r="T333" s="34"/>
      <c r="U333" s="34"/>
      <c r="V333" s="34"/>
      <c r="W333" s="34"/>
      <c r="X333" s="34"/>
      <c r="Y333" s="34">
        <v>0</v>
      </c>
    </row>
    <row r="334" spans="5:25" x14ac:dyDescent="0.35">
      <c r="E334" s="34">
        <v>131262</v>
      </c>
      <c r="F334" s="34" t="s">
        <v>621</v>
      </c>
      <c r="G334" s="34" t="s">
        <v>407</v>
      </c>
      <c r="H334" s="34" t="s">
        <v>509</v>
      </c>
      <c r="I334" s="36"/>
      <c r="J334" s="34"/>
      <c r="K334" s="34">
        <v>0</v>
      </c>
      <c r="L334" s="99" t="s">
        <v>410</v>
      </c>
      <c r="M334" s="98" t="s">
        <v>409</v>
      </c>
      <c r="N334" s="98" t="s">
        <v>409</v>
      </c>
      <c r="O334" s="99" t="s">
        <v>410</v>
      </c>
      <c r="P334" s="34" t="s">
        <v>411</v>
      </c>
      <c r="Q334" s="34">
        <f t="shared" si="4"/>
        <v>131262</v>
      </c>
      <c r="R334" s="34"/>
      <c r="S334" s="34" t="s">
        <v>412</v>
      </c>
      <c r="T334" s="34"/>
      <c r="U334" s="34"/>
      <c r="V334" s="34"/>
      <c r="W334" s="34"/>
      <c r="X334" s="34"/>
      <c r="Y334" s="34">
        <v>0</v>
      </c>
    </row>
    <row r="335" spans="5:25" x14ac:dyDescent="0.35">
      <c r="E335" s="34">
        <v>131265</v>
      </c>
      <c r="F335" s="34" t="s">
        <v>622</v>
      </c>
      <c r="G335" s="34" t="s">
        <v>407</v>
      </c>
      <c r="H335" s="34" t="s">
        <v>509</v>
      </c>
      <c r="I335" s="36"/>
      <c r="J335" s="34"/>
      <c r="K335" s="34">
        <v>0</v>
      </c>
      <c r="L335" s="99" t="s">
        <v>410</v>
      </c>
      <c r="M335" s="98" t="s">
        <v>409</v>
      </c>
      <c r="N335" s="98" t="s">
        <v>409</v>
      </c>
      <c r="O335" s="99" t="s">
        <v>410</v>
      </c>
      <c r="P335" s="34" t="s">
        <v>411</v>
      </c>
      <c r="Q335" s="34">
        <f t="shared" si="4"/>
        <v>131265</v>
      </c>
      <c r="R335" s="34"/>
      <c r="S335" s="34" t="s">
        <v>412</v>
      </c>
      <c r="T335" s="34"/>
      <c r="U335" s="34"/>
      <c r="V335" s="34"/>
      <c r="W335" s="34"/>
      <c r="X335" s="34"/>
      <c r="Y335" s="34">
        <v>0</v>
      </c>
    </row>
    <row r="336" spans="5:25" x14ac:dyDescent="0.35">
      <c r="E336" s="34">
        <v>131266</v>
      </c>
      <c r="F336" s="34" t="s">
        <v>623</v>
      </c>
      <c r="G336" s="34" t="s">
        <v>407</v>
      </c>
      <c r="H336" s="34" t="s">
        <v>509</v>
      </c>
      <c r="I336" s="36"/>
      <c r="J336" s="34"/>
      <c r="K336" s="34">
        <v>0</v>
      </c>
      <c r="L336" s="99" t="s">
        <v>410</v>
      </c>
      <c r="M336" s="98" t="s">
        <v>409</v>
      </c>
      <c r="N336" s="98" t="s">
        <v>409</v>
      </c>
      <c r="O336" s="99" t="s">
        <v>410</v>
      </c>
      <c r="P336" s="34" t="s">
        <v>411</v>
      </c>
      <c r="Q336" s="34">
        <f t="shared" si="4"/>
        <v>131266</v>
      </c>
      <c r="R336" s="34"/>
      <c r="S336" s="34" t="s">
        <v>412</v>
      </c>
      <c r="T336" s="34"/>
      <c r="U336" s="34"/>
      <c r="V336" s="34"/>
      <c r="W336" s="34"/>
      <c r="X336" s="34"/>
      <c r="Y336" s="34">
        <v>0</v>
      </c>
    </row>
    <row r="337" spans="5:25" x14ac:dyDescent="0.35">
      <c r="E337" s="34">
        <v>131270</v>
      </c>
      <c r="F337" s="34" t="s">
        <v>624</v>
      </c>
      <c r="G337" s="34" t="s">
        <v>407</v>
      </c>
      <c r="H337" s="34" t="s">
        <v>509</v>
      </c>
      <c r="I337" s="36"/>
      <c r="J337" s="34"/>
      <c r="K337" s="34">
        <v>0</v>
      </c>
      <c r="L337" s="99" t="s">
        <v>410</v>
      </c>
      <c r="M337" s="98" t="s">
        <v>409</v>
      </c>
      <c r="N337" s="98" t="s">
        <v>409</v>
      </c>
      <c r="O337" s="99" t="s">
        <v>410</v>
      </c>
      <c r="P337" s="34" t="s">
        <v>411</v>
      </c>
      <c r="Q337" s="34">
        <f t="shared" si="4"/>
        <v>131270</v>
      </c>
      <c r="R337" s="34"/>
      <c r="S337" s="34" t="s">
        <v>412</v>
      </c>
      <c r="T337" s="34"/>
      <c r="U337" s="34"/>
      <c r="V337" s="34"/>
      <c r="W337" s="34"/>
      <c r="X337" s="34"/>
      <c r="Y337" s="34">
        <v>0</v>
      </c>
    </row>
    <row r="338" spans="5:25" x14ac:dyDescent="0.35">
      <c r="E338" s="34">
        <v>131271</v>
      </c>
      <c r="F338" s="34" t="s">
        <v>625</v>
      </c>
      <c r="G338" s="34" t="s">
        <v>407</v>
      </c>
      <c r="H338" s="34" t="s">
        <v>509</v>
      </c>
      <c r="I338" s="36"/>
      <c r="J338" s="34"/>
      <c r="K338" s="34">
        <v>0</v>
      </c>
      <c r="L338" s="99" t="s">
        <v>410</v>
      </c>
      <c r="M338" s="98" t="s">
        <v>409</v>
      </c>
      <c r="N338" s="98" t="s">
        <v>409</v>
      </c>
      <c r="O338" s="99" t="s">
        <v>410</v>
      </c>
      <c r="P338" s="34" t="s">
        <v>411</v>
      </c>
      <c r="Q338" s="34">
        <f t="shared" si="4"/>
        <v>131271</v>
      </c>
      <c r="R338" s="34"/>
      <c r="S338" s="34" t="s">
        <v>412</v>
      </c>
      <c r="T338" s="34"/>
      <c r="U338" s="34"/>
      <c r="V338" s="34"/>
      <c r="W338" s="34"/>
      <c r="X338" s="34"/>
      <c r="Y338" s="34">
        <v>0</v>
      </c>
    </row>
    <row r="339" spans="5:25" x14ac:dyDescent="0.35">
      <c r="E339" s="34">
        <v>131272</v>
      </c>
      <c r="F339" s="34" t="s">
        <v>626</v>
      </c>
      <c r="G339" s="34" t="s">
        <v>407</v>
      </c>
      <c r="H339" s="34" t="s">
        <v>509</v>
      </c>
      <c r="I339" s="36"/>
      <c r="J339" s="34"/>
      <c r="K339" s="34">
        <v>0</v>
      </c>
      <c r="L339" s="99" t="s">
        <v>410</v>
      </c>
      <c r="M339" s="98" t="s">
        <v>409</v>
      </c>
      <c r="N339" s="98" t="s">
        <v>409</v>
      </c>
      <c r="O339" s="99" t="s">
        <v>410</v>
      </c>
      <c r="P339" s="34" t="s">
        <v>411</v>
      </c>
      <c r="Q339" s="34">
        <f t="shared" si="4"/>
        <v>131272</v>
      </c>
      <c r="R339" s="34"/>
      <c r="S339" s="34" t="s">
        <v>412</v>
      </c>
      <c r="T339" s="34"/>
      <c r="U339" s="34"/>
      <c r="V339" s="34"/>
      <c r="W339" s="34"/>
      <c r="X339" s="34"/>
      <c r="Y339" s="34">
        <v>0</v>
      </c>
    </row>
    <row r="340" spans="5:25" x14ac:dyDescent="0.35">
      <c r="E340" s="34">
        <v>131280</v>
      </c>
      <c r="F340" s="34" t="s">
        <v>627</v>
      </c>
      <c r="G340" s="34" t="s">
        <v>407</v>
      </c>
      <c r="H340" s="34" t="s">
        <v>509</v>
      </c>
      <c r="I340" s="36"/>
      <c r="J340" s="34"/>
      <c r="K340" s="34">
        <v>0</v>
      </c>
      <c r="L340" s="99" t="s">
        <v>410</v>
      </c>
      <c r="M340" s="98" t="s">
        <v>409</v>
      </c>
      <c r="N340" s="98" t="s">
        <v>409</v>
      </c>
      <c r="O340" s="99" t="s">
        <v>410</v>
      </c>
      <c r="P340" s="34" t="s">
        <v>411</v>
      </c>
      <c r="Q340" s="34">
        <f t="shared" si="4"/>
        <v>131280</v>
      </c>
      <c r="R340" s="34"/>
      <c r="S340" s="34" t="s">
        <v>412</v>
      </c>
      <c r="T340" s="34"/>
      <c r="U340" s="34"/>
      <c r="V340" s="34"/>
      <c r="W340" s="34"/>
      <c r="X340" s="34"/>
      <c r="Y340" s="34">
        <v>0</v>
      </c>
    </row>
    <row r="341" spans="5:25" x14ac:dyDescent="0.35">
      <c r="E341" s="6">
        <v>131285</v>
      </c>
      <c r="F341" s="6" t="s">
        <v>11638</v>
      </c>
      <c r="G341" s="6" t="s">
        <v>407</v>
      </c>
      <c r="H341" s="6" t="s">
        <v>509</v>
      </c>
      <c r="I341" s="107"/>
      <c r="J341" s="6"/>
      <c r="K341" s="6">
        <v>0</v>
      </c>
      <c r="L341" s="109" t="s">
        <v>410</v>
      </c>
      <c r="M341" s="108" t="s">
        <v>409</v>
      </c>
      <c r="N341" s="108" t="s">
        <v>409</v>
      </c>
      <c r="O341" s="109" t="s">
        <v>410</v>
      </c>
      <c r="P341" s="6" t="s">
        <v>411</v>
      </c>
      <c r="Q341" s="6">
        <f t="shared" si="4"/>
        <v>131285</v>
      </c>
      <c r="R341" s="6"/>
      <c r="S341" s="6" t="s">
        <v>412</v>
      </c>
      <c r="T341" s="6"/>
      <c r="U341" s="6"/>
      <c r="V341" s="6"/>
      <c r="W341" s="6"/>
      <c r="X341" s="6"/>
      <c r="Y341" s="6">
        <v>0</v>
      </c>
    </row>
    <row r="342" spans="5:25" x14ac:dyDescent="0.35">
      <c r="E342" s="34">
        <v>131295</v>
      </c>
      <c r="F342" s="34" t="s">
        <v>628</v>
      </c>
      <c r="G342" s="34" t="s">
        <v>407</v>
      </c>
      <c r="H342" s="34" t="s">
        <v>509</v>
      </c>
      <c r="I342" s="36"/>
      <c r="J342" s="34"/>
      <c r="K342" s="34">
        <v>0</v>
      </c>
      <c r="L342" s="99" t="s">
        <v>410</v>
      </c>
      <c r="M342" s="98" t="s">
        <v>409</v>
      </c>
      <c r="N342" s="98" t="s">
        <v>409</v>
      </c>
      <c r="O342" s="99" t="s">
        <v>410</v>
      </c>
      <c r="P342" s="34" t="s">
        <v>411</v>
      </c>
      <c r="Q342" s="34">
        <f t="shared" si="4"/>
        <v>131295</v>
      </c>
      <c r="R342" s="34"/>
      <c r="S342" s="34" t="s">
        <v>412</v>
      </c>
      <c r="T342" s="34"/>
      <c r="U342" s="34"/>
      <c r="V342" s="34"/>
      <c r="W342" s="34"/>
      <c r="X342" s="34"/>
      <c r="Y342" s="34">
        <v>0</v>
      </c>
    </row>
    <row r="343" spans="5:25" x14ac:dyDescent="0.35">
      <c r="E343" s="34">
        <v>132201</v>
      </c>
      <c r="F343" s="34" t="s">
        <v>629</v>
      </c>
      <c r="G343" s="34" t="s">
        <v>407</v>
      </c>
      <c r="H343" s="34" t="s">
        <v>509</v>
      </c>
      <c r="I343" s="36"/>
      <c r="J343" s="34"/>
      <c r="K343" s="34">
        <v>0</v>
      </c>
      <c r="L343" s="99" t="s">
        <v>410</v>
      </c>
      <c r="M343" s="98" t="s">
        <v>409</v>
      </c>
      <c r="N343" s="98" t="s">
        <v>409</v>
      </c>
      <c r="O343" s="99" t="s">
        <v>410</v>
      </c>
      <c r="P343" s="34" t="s">
        <v>411</v>
      </c>
      <c r="Q343" s="34">
        <f t="shared" si="4"/>
        <v>132201</v>
      </c>
      <c r="R343" s="34"/>
      <c r="S343" s="34" t="s">
        <v>412</v>
      </c>
      <c r="T343" s="34"/>
      <c r="U343" s="34"/>
      <c r="V343" s="34"/>
      <c r="W343" s="34"/>
      <c r="X343" s="34"/>
      <c r="Y343" s="34">
        <v>0</v>
      </c>
    </row>
    <row r="344" spans="5:25" x14ac:dyDescent="0.35">
      <c r="E344" s="34">
        <v>132202</v>
      </c>
      <c r="F344" s="34" t="s">
        <v>630</v>
      </c>
      <c r="G344" s="34" t="s">
        <v>407</v>
      </c>
      <c r="H344" s="34" t="s">
        <v>509</v>
      </c>
      <c r="I344" s="36"/>
      <c r="J344" s="34"/>
      <c r="K344" s="34">
        <v>0</v>
      </c>
      <c r="L344" s="99" t="s">
        <v>410</v>
      </c>
      <c r="M344" s="98" t="s">
        <v>409</v>
      </c>
      <c r="N344" s="98" t="s">
        <v>409</v>
      </c>
      <c r="O344" s="99" t="s">
        <v>410</v>
      </c>
      <c r="P344" s="34" t="s">
        <v>411</v>
      </c>
      <c r="Q344" s="34">
        <f t="shared" si="4"/>
        <v>132202</v>
      </c>
      <c r="R344" s="34"/>
      <c r="S344" s="34" t="s">
        <v>412</v>
      </c>
      <c r="T344" s="34"/>
      <c r="U344" s="34"/>
      <c r="V344" s="34"/>
      <c r="W344" s="34"/>
      <c r="X344" s="34"/>
      <c r="Y344" s="34">
        <v>0</v>
      </c>
    </row>
    <row r="345" spans="5:25" x14ac:dyDescent="0.35">
      <c r="E345" s="34">
        <v>132203</v>
      </c>
      <c r="F345" s="34" t="s">
        <v>631</v>
      </c>
      <c r="G345" s="34" t="s">
        <v>407</v>
      </c>
      <c r="H345" s="34" t="s">
        <v>509</v>
      </c>
      <c r="I345" s="36"/>
      <c r="J345" s="34"/>
      <c r="K345" s="34">
        <v>0</v>
      </c>
      <c r="L345" s="99" t="s">
        <v>410</v>
      </c>
      <c r="M345" s="98" t="s">
        <v>409</v>
      </c>
      <c r="N345" s="98" t="s">
        <v>409</v>
      </c>
      <c r="O345" s="99" t="s">
        <v>410</v>
      </c>
      <c r="P345" s="34" t="s">
        <v>411</v>
      </c>
      <c r="Q345" s="34">
        <f t="shared" si="4"/>
        <v>132203</v>
      </c>
      <c r="R345" s="34"/>
      <c r="S345" s="34" t="s">
        <v>412</v>
      </c>
      <c r="T345" s="34"/>
      <c r="U345" s="34"/>
      <c r="V345" s="34"/>
      <c r="W345" s="34"/>
      <c r="X345" s="34"/>
      <c r="Y345" s="34">
        <v>0</v>
      </c>
    </row>
    <row r="346" spans="5:25" x14ac:dyDescent="0.35">
      <c r="E346" s="34">
        <v>132204</v>
      </c>
      <c r="F346" s="34" t="s">
        <v>632</v>
      </c>
      <c r="G346" s="34" t="s">
        <v>407</v>
      </c>
      <c r="H346" s="34" t="s">
        <v>509</v>
      </c>
      <c r="I346" s="36"/>
      <c r="J346" s="34"/>
      <c r="K346" s="34">
        <v>0</v>
      </c>
      <c r="L346" s="99" t="s">
        <v>410</v>
      </c>
      <c r="M346" s="98" t="s">
        <v>409</v>
      </c>
      <c r="N346" s="98" t="s">
        <v>409</v>
      </c>
      <c r="O346" s="99" t="s">
        <v>410</v>
      </c>
      <c r="P346" s="34" t="s">
        <v>411</v>
      </c>
      <c r="Q346" s="34">
        <f t="shared" si="4"/>
        <v>132204</v>
      </c>
      <c r="R346" s="34"/>
      <c r="S346" s="34" t="s">
        <v>412</v>
      </c>
      <c r="T346" s="34"/>
      <c r="U346" s="34"/>
      <c r="V346" s="34"/>
      <c r="W346" s="34"/>
      <c r="X346" s="34"/>
      <c r="Y346" s="34">
        <v>0</v>
      </c>
    </row>
    <row r="347" spans="5:25" x14ac:dyDescent="0.35">
      <c r="E347" s="34">
        <v>132211</v>
      </c>
      <c r="F347" s="34" t="s">
        <v>633</v>
      </c>
      <c r="G347" s="34" t="s">
        <v>407</v>
      </c>
      <c r="H347" s="34" t="s">
        <v>509</v>
      </c>
      <c r="I347" s="36"/>
      <c r="J347" s="34"/>
      <c r="K347" s="34">
        <v>0</v>
      </c>
      <c r="L347" s="99" t="s">
        <v>410</v>
      </c>
      <c r="M347" s="98" t="s">
        <v>409</v>
      </c>
      <c r="N347" s="98" t="s">
        <v>409</v>
      </c>
      <c r="O347" s="99" t="s">
        <v>410</v>
      </c>
      <c r="P347" s="34" t="s">
        <v>411</v>
      </c>
      <c r="Q347" s="34">
        <f t="shared" si="4"/>
        <v>132211</v>
      </c>
      <c r="R347" s="34"/>
      <c r="S347" s="34" t="s">
        <v>412</v>
      </c>
      <c r="T347" s="34"/>
      <c r="U347" s="34"/>
      <c r="V347" s="34"/>
      <c r="W347" s="34"/>
      <c r="X347" s="34"/>
      <c r="Y347" s="34">
        <v>0</v>
      </c>
    </row>
    <row r="348" spans="5:25" x14ac:dyDescent="0.35">
      <c r="E348" s="34">
        <v>132220</v>
      </c>
      <c r="F348" s="34" t="s">
        <v>634</v>
      </c>
      <c r="G348" s="34" t="s">
        <v>407</v>
      </c>
      <c r="H348" s="34" t="s">
        <v>509</v>
      </c>
      <c r="I348" s="36"/>
      <c r="J348" s="34"/>
      <c r="K348" s="34">
        <v>0</v>
      </c>
      <c r="L348" s="99" t="s">
        <v>410</v>
      </c>
      <c r="M348" s="98" t="s">
        <v>409</v>
      </c>
      <c r="N348" s="98" t="s">
        <v>409</v>
      </c>
      <c r="O348" s="99" t="s">
        <v>410</v>
      </c>
      <c r="P348" s="34" t="s">
        <v>411</v>
      </c>
      <c r="Q348" s="34">
        <f t="shared" si="4"/>
        <v>132220</v>
      </c>
      <c r="R348" s="34"/>
      <c r="S348" s="34" t="s">
        <v>412</v>
      </c>
      <c r="T348" s="34"/>
      <c r="U348" s="34"/>
      <c r="V348" s="34"/>
      <c r="W348" s="34"/>
      <c r="X348" s="34"/>
      <c r="Y348" s="34">
        <v>0</v>
      </c>
    </row>
    <row r="349" spans="5:25" x14ac:dyDescent="0.35">
      <c r="E349" s="34">
        <v>132221</v>
      </c>
      <c r="F349" s="34" t="s">
        <v>635</v>
      </c>
      <c r="G349" s="34" t="s">
        <v>407</v>
      </c>
      <c r="H349" s="34" t="s">
        <v>509</v>
      </c>
      <c r="I349" s="36"/>
      <c r="J349" s="34"/>
      <c r="K349" s="34">
        <v>0</v>
      </c>
      <c r="L349" s="99" t="s">
        <v>410</v>
      </c>
      <c r="M349" s="98" t="s">
        <v>409</v>
      </c>
      <c r="N349" s="98" t="s">
        <v>409</v>
      </c>
      <c r="O349" s="99" t="s">
        <v>410</v>
      </c>
      <c r="P349" s="34" t="s">
        <v>411</v>
      </c>
      <c r="Q349" s="34">
        <f t="shared" si="4"/>
        <v>132221</v>
      </c>
      <c r="R349" s="34"/>
      <c r="S349" s="34" t="s">
        <v>412</v>
      </c>
      <c r="T349" s="34"/>
      <c r="U349" s="34"/>
      <c r="V349" s="34"/>
      <c r="W349" s="34"/>
      <c r="X349" s="34"/>
      <c r="Y349" s="34">
        <v>0</v>
      </c>
    </row>
    <row r="350" spans="5:25" x14ac:dyDescent="0.35">
      <c r="E350" s="34">
        <v>132230</v>
      </c>
      <c r="F350" s="34" t="s">
        <v>636</v>
      </c>
      <c r="G350" s="34" t="s">
        <v>407</v>
      </c>
      <c r="H350" s="34" t="s">
        <v>509</v>
      </c>
      <c r="I350" s="36"/>
      <c r="J350" s="34"/>
      <c r="K350" s="34">
        <v>0</v>
      </c>
      <c r="L350" s="99" t="s">
        <v>410</v>
      </c>
      <c r="M350" s="98" t="s">
        <v>409</v>
      </c>
      <c r="N350" s="98" t="s">
        <v>409</v>
      </c>
      <c r="O350" s="99" t="s">
        <v>410</v>
      </c>
      <c r="P350" s="34" t="s">
        <v>411</v>
      </c>
      <c r="Q350" s="34">
        <f t="shared" si="4"/>
        <v>132230</v>
      </c>
      <c r="R350" s="34"/>
      <c r="S350" s="34" t="s">
        <v>412</v>
      </c>
      <c r="T350" s="34"/>
      <c r="U350" s="34"/>
      <c r="V350" s="34"/>
      <c r="W350" s="34"/>
      <c r="X350" s="34"/>
      <c r="Y350" s="34">
        <v>0</v>
      </c>
    </row>
    <row r="351" spans="5:25" x14ac:dyDescent="0.35">
      <c r="E351" s="34">
        <v>132238</v>
      </c>
      <c r="F351" s="34" t="s">
        <v>637</v>
      </c>
      <c r="G351" s="34" t="s">
        <v>407</v>
      </c>
      <c r="H351" s="34" t="s">
        <v>509</v>
      </c>
      <c r="I351" s="36"/>
      <c r="J351" s="34"/>
      <c r="K351" s="34">
        <v>0</v>
      </c>
      <c r="L351" s="99" t="s">
        <v>410</v>
      </c>
      <c r="M351" s="98" t="s">
        <v>409</v>
      </c>
      <c r="N351" s="98" t="s">
        <v>409</v>
      </c>
      <c r="O351" s="99" t="s">
        <v>410</v>
      </c>
      <c r="P351" s="34" t="s">
        <v>411</v>
      </c>
      <c r="Q351" s="34">
        <f t="shared" si="4"/>
        <v>132238</v>
      </c>
      <c r="R351" s="34"/>
      <c r="S351" s="34" t="s">
        <v>412</v>
      </c>
      <c r="T351" s="34"/>
      <c r="U351" s="34"/>
      <c r="V351" s="34"/>
      <c r="W351" s="34"/>
      <c r="X351" s="34"/>
      <c r="Y351" s="34">
        <v>0</v>
      </c>
    </row>
    <row r="352" spans="5:25" x14ac:dyDescent="0.35">
      <c r="E352" s="34">
        <v>132249</v>
      </c>
      <c r="F352" s="34" t="s">
        <v>638</v>
      </c>
      <c r="G352" s="34" t="s">
        <v>407</v>
      </c>
      <c r="H352" s="34" t="s">
        <v>509</v>
      </c>
      <c r="I352" s="36"/>
      <c r="J352" s="34"/>
      <c r="K352" s="34">
        <v>0</v>
      </c>
      <c r="L352" s="99" t="s">
        <v>410</v>
      </c>
      <c r="M352" s="98" t="s">
        <v>409</v>
      </c>
      <c r="N352" s="98" t="s">
        <v>409</v>
      </c>
      <c r="O352" s="99" t="s">
        <v>410</v>
      </c>
      <c r="P352" s="34" t="s">
        <v>411</v>
      </c>
      <c r="Q352" s="34">
        <f t="shared" si="4"/>
        <v>132249</v>
      </c>
      <c r="R352" s="34"/>
      <c r="S352" s="34" t="s">
        <v>412</v>
      </c>
      <c r="T352" s="34"/>
      <c r="U352" s="34"/>
      <c r="V352" s="34"/>
      <c r="W352" s="34"/>
      <c r="X352" s="34"/>
      <c r="Y352" s="34">
        <v>0</v>
      </c>
    </row>
    <row r="353" spans="5:25" x14ac:dyDescent="0.35">
      <c r="E353" s="34">
        <v>132260</v>
      </c>
      <c r="F353" s="34" t="s">
        <v>639</v>
      </c>
      <c r="G353" s="34" t="s">
        <v>407</v>
      </c>
      <c r="H353" s="34" t="s">
        <v>509</v>
      </c>
      <c r="I353" s="36"/>
      <c r="J353" s="34"/>
      <c r="K353" s="34">
        <v>0</v>
      </c>
      <c r="L353" s="99" t="s">
        <v>410</v>
      </c>
      <c r="M353" s="98" t="s">
        <v>409</v>
      </c>
      <c r="N353" s="98" t="s">
        <v>409</v>
      </c>
      <c r="O353" s="99" t="s">
        <v>410</v>
      </c>
      <c r="P353" s="34" t="s">
        <v>411</v>
      </c>
      <c r="Q353" s="34">
        <f t="shared" si="4"/>
        <v>132260</v>
      </c>
      <c r="R353" s="34"/>
      <c r="S353" s="34" t="s">
        <v>412</v>
      </c>
      <c r="T353" s="34"/>
      <c r="U353" s="34"/>
      <c r="V353" s="34"/>
      <c r="W353" s="34"/>
      <c r="X353" s="34"/>
      <c r="Y353" s="34">
        <v>0</v>
      </c>
    </row>
    <row r="354" spans="5:25" x14ac:dyDescent="0.35">
      <c r="E354" s="34">
        <v>132261</v>
      </c>
      <c r="F354" s="34" t="s">
        <v>640</v>
      </c>
      <c r="G354" s="34" t="s">
        <v>407</v>
      </c>
      <c r="H354" s="34" t="s">
        <v>509</v>
      </c>
      <c r="I354" s="36"/>
      <c r="J354" s="34"/>
      <c r="K354" s="34">
        <v>0</v>
      </c>
      <c r="L354" s="99" t="s">
        <v>410</v>
      </c>
      <c r="M354" s="98" t="s">
        <v>409</v>
      </c>
      <c r="N354" s="98" t="s">
        <v>409</v>
      </c>
      <c r="O354" s="99" t="s">
        <v>410</v>
      </c>
      <c r="P354" s="34" t="s">
        <v>411</v>
      </c>
      <c r="Q354" s="34">
        <f t="shared" si="4"/>
        <v>132261</v>
      </c>
      <c r="R354" s="34"/>
      <c r="S354" s="34" t="s">
        <v>412</v>
      </c>
      <c r="T354" s="34"/>
      <c r="U354" s="34"/>
      <c r="V354" s="34"/>
      <c r="W354" s="34"/>
      <c r="X354" s="34"/>
      <c r="Y354" s="34">
        <v>0</v>
      </c>
    </row>
    <row r="355" spans="5:25" x14ac:dyDescent="0.35">
      <c r="E355" s="34">
        <v>132262</v>
      </c>
      <c r="F355" s="34" t="s">
        <v>641</v>
      </c>
      <c r="G355" s="34" t="s">
        <v>407</v>
      </c>
      <c r="H355" s="34" t="s">
        <v>509</v>
      </c>
      <c r="I355" s="36"/>
      <c r="J355" s="34"/>
      <c r="K355" s="34">
        <v>0</v>
      </c>
      <c r="L355" s="99" t="s">
        <v>410</v>
      </c>
      <c r="M355" s="98" t="s">
        <v>409</v>
      </c>
      <c r="N355" s="98" t="s">
        <v>409</v>
      </c>
      <c r="O355" s="99" t="s">
        <v>410</v>
      </c>
      <c r="P355" s="34" t="s">
        <v>411</v>
      </c>
      <c r="Q355" s="34">
        <f t="shared" ref="Q355:Q425" si="5">E355</f>
        <v>132262</v>
      </c>
      <c r="R355" s="34"/>
      <c r="S355" s="34" t="s">
        <v>412</v>
      </c>
      <c r="T355" s="34"/>
      <c r="U355" s="34"/>
      <c r="V355" s="34"/>
      <c r="W355" s="34"/>
      <c r="X355" s="34"/>
      <c r="Y355" s="34">
        <v>0</v>
      </c>
    </row>
    <row r="356" spans="5:25" x14ac:dyDescent="0.35">
      <c r="E356" s="34">
        <v>132265</v>
      </c>
      <c r="F356" s="34" t="s">
        <v>642</v>
      </c>
      <c r="G356" s="34" t="s">
        <v>407</v>
      </c>
      <c r="H356" s="34" t="s">
        <v>509</v>
      </c>
      <c r="I356" s="36"/>
      <c r="J356" s="34"/>
      <c r="K356" s="34">
        <v>0</v>
      </c>
      <c r="L356" s="99" t="s">
        <v>410</v>
      </c>
      <c r="M356" s="98" t="s">
        <v>409</v>
      </c>
      <c r="N356" s="98" t="s">
        <v>409</v>
      </c>
      <c r="O356" s="99" t="s">
        <v>410</v>
      </c>
      <c r="P356" s="34" t="s">
        <v>411</v>
      </c>
      <c r="Q356" s="34">
        <f t="shared" si="5"/>
        <v>132265</v>
      </c>
      <c r="R356" s="34"/>
      <c r="S356" s="34" t="s">
        <v>412</v>
      </c>
      <c r="T356" s="34"/>
      <c r="U356" s="34"/>
      <c r="V356" s="34"/>
      <c r="W356" s="34"/>
      <c r="X356" s="34"/>
      <c r="Y356" s="34">
        <v>0</v>
      </c>
    </row>
    <row r="357" spans="5:25" x14ac:dyDescent="0.35">
      <c r="E357" s="34">
        <v>132266</v>
      </c>
      <c r="F357" s="34" t="s">
        <v>643</v>
      </c>
      <c r="G357" s="34" t="s">
        <v>407</v>
      </c>
      <c r="H357" s="34" t="s">
        <v>509</v>
      </c>
      <c r="I357" s="36"/>
      <c r="J357" s="34"/>
      <c r="K357" s="34">
        <v>0</v>
      </c>
      <c r="L357" s="99" t="s">
        <v>410</v>
      </c>
      <c r="M357" s="98" t="s">
        <v>409</v>
      </c>
      <c r="N357" s="98" t="s">
        <v>409</v>
      </c>
      <c r="O357" s="99" t="s">
        <v>410</v>
      </c>
      <c r="P357" s="34" t="s">
        <v>411</v>
      </c>
      <c r="Q357" s="34">
        <f t="shared" si="5"/>
        <v>132266</v>
      </c>
      <c r="R357" s="34"/>
      <c r="S357" s="34" t="s">
        <v>412</v>
      </c>
      <c r="T357" s="34"/>
      <c r="U357" s="34"/>
      <c r="V357" s="34"/>
      <c r="W357" s="34"/>
      <c r="X357" s="34"/>
      <c r="Y357" s="34">
        <v>0</v>
      </c>
    </row>
    <row r="358" spans="5:25" x14ac:dyDescent="0.35">
      <c r="E358" s="34">
        <v>132270</v>
      </c>
      <c r="F358" s="34" t="s">
        <v>644</v>
      </c>
      <c r="G358" s="34" t="s">
        <v>407</v>
      </c>
      <c r="H358" s="34" t="s">
        <v>509</v>
      </c>
      <c r="I358" s="36"/>
      <c r="J358" s="34"/>
      <c r="K358" s="34">
        <v>0</v>
      </c>
      <c r="L358" s="99" t="s">
        <v>410</v>
      </c>
      <c r="M358" s="98" t="s">
        <v>409</v>
      </c>
      <c r="N358" s="98" t="s">
        <v>409</v>
      </c>
      <c r="O358" s="99" t="s">
        <v>410</v>
      </c>
      <c r="P358" s="34" t="s">
        <v>411</v>
      </c>
      <c r="Q358" s="34">
        <f t="shared" si="5"/>
        <v>132270</v>
      </c>
      <c r="R358" s="34"/>
      <c r="S358" s="34" t="s">
        <v>412</v>
      </c>
      <c r="T358" s="34"/>
      <c r="U358" s="34"/>
      <c r="V358" s="34"/>
      <c r="W358" s="34"/>
      <c r="X358" s="34"/>
      <c r="Y358" s="34">
        <v>0</v>
      </c>
    </row>
    <row r="359" spans="5:25" x14ac:dyDescent="0.35">
      <c r="E359" s="34">
        <v>132271</v>
      </c>
      <c r="F359" s="34" t="s">
        <v>645</v>
      </c>
      <c r="G359" s="34" t="s">
        <v>407</v>
      </c>
      <c r="H359" s="34" t="s">
        <v>509</v>
      </c>
      <c r="I359" s="36"/>
      <c r="J359" s="34"/>
      <c r="K359" s="34">
        <v>0</v>
      </c>
      <c r="L359" s="99" t="s">
        <v>410</v>
      </c>
      <c r="M359" s="98" t="s">
        <v>409</v>
      </c>
      <c r="N359" s="98" t="s">
        <v>409</v>
      </c>
      <c r="O359" s="99" t="s">
        <v>410</v>
      </c>
      <c r="P359" s="34" t="s">
        <v>411</v>
      </c>
      <c r="Q359" s="34">
        <f t="shared" si="5"/>
        <v>132271</v>
      </c>
      <c r="R359" s="34"/>
      <c r="S359" s="34" t="s">
        <v>412</v>
      </c>
      <c r="T359" s="34"/>
      <c r="U359" s="34"/>
      <c r="V359" s="34"/>
      <c r="W359" s="34"/>
      <c r="X359" s="34"/>
      <c r="Y359" s="34">
        <v>0</v>
      </c>
    </row>
    <row r="360" spans="5:25" x14ac:dyDescent="0.35">
      <c r="E360" s="34">
        <v>132272</v>
      </c>
      <c r="F360" s="34" t="s">
        <v>646</v>
      </c>
      <c r="G360" s="34" t="s">
        <v>407</v>
      </c>
      <c r="H360" s="34" t="s">
        <v>509</v>
      </c>
      <c r="I360" s="36"/>
      <c r="J360" s="34"/>
      <c r="K360" s="34">
        <v>0</v>
      </c>
      <c r="L360" s="99" t="s">
        <v>410</v>
      </c>
      <c r="M360" s="98" t="s">
        <v>409</v>
      </c>
      <c r="N360" s="98" t="s">
        <v>409</v>
      </c>
      <c r="O360" s="99" t="s">
        <v>410</v>
      </c>
      <c r="P360" s="34" t="s">
        <v>411</v>
      </c>
      <c r="Q360" s="34">
        <f t="shared" si="5"/>
        <v>132272</v>
      </c>
      <c r="R360" s="34"/>
      <c r="S360" s="34" t="s">
        <v>412</v>
      </c>
      <c r="T360" s="34"/>
      <c r="U360" s="34"/>
      <c r="V360" s="34"/>
      <c r="W360" s="34"/>
      <c r="X360" s="34"/>
      <c r="Y360" s="34">
        <v>0</v>
      </c>
    </row>
    <row r="361" spans="5:25" x14ac:dyDescent="0.35">
      <c r="E361" s="34">
        <v>132280</v>
      </c>
      <c r="F361" s="34" t="s">
        <v>647</v>
      </c>
      <c r="G361" s="34" t="s">
        <v>407</v>
      </c>
      <c r="H361" s="34" t="s">
        <v>509</v>
      </c>
      <c r="I361" s="36"/>
      <c r="J361" s="34"/>
      <c r="K361" s="34">
        <v>0</v>
      </c>
      <c r="L361" s="99" t="s">
        <v>410</v>
      </c>
      <c r="M361" s="98" t="s">
        <v>409</v>
      </c>
      <c r="N361" s="98" t="s">
        <v>409</v>
      </c>
      <c r="O361" s="99" t="s">
        <v>410</v>
      </c>
      <c r="P361" s="34" t="s">
        <v>411</v>
      </c>
      <c r="Q361" s="34">
        <f t="shared" si="5"/>
        <v>132280</v>
      </c>
      <c r="R361" s="34"/>
      <c r="S361" s="34" t="s">
        <v>412</v>
      </c>
      <c r="T361" s="34"/>
      <c r="U361" s="34"/>
      <c r="V361" s="34"/>
      <c r="W361" s="34"/>
      <c r="X361" s="34"/>
      <c r="Y361" s="34">
        <v>0</v>
      </c>
    </row>
    <row r="362" spans="5:25" x14ac:dyDescent="0.35">
      <c r="E362" s="6">
        <v>132285</v>
      </c>
      <c r="F362" s="6" t="s">
        <v>11639</v>
      </c>
      <c r="G362" s="6" t="s">
        <v>407</v>
      </c>
      <c r="H362" s="6" t="s">
        <v>509</v>
      </c>
      <c r="I362" s="107"/>
      <c r="J362" s="6"/>
      <c r="K362" s="6">
        <v>0</v>
      </c>
      <c r="L362" s="109" t="s">
        <v>410</v>
      </c>
      <c r="M362" s="108" t="s">
        <v>409</v>
      </c>
      <c r="N362" s="108" t="s">
        <v>409</v>
      </c>
      <c r="O362" s="109" t="s">
        <v>410</v>
      </c>
      <c r="P362" s="6" t="s">
        <v>411</v>
      </c>
      <c r="Q362" s="6">
        <f t="shared" si="5"/>
        <v>132285</v>
      </c>
      <c r="R362" s="6"/>
      <c r="S362" s="6" t="s">
        <v>412</v>
      </c>
      <c r="T362" s="6"/>
      <c r="U362" s="6"/>
      <c r="V362" s="6"/>
      <c r="W362" s="6"/>
      <c r="X362" s="6"/>
      <c r="Y362" s="6">
        <v>0</v>
      </c>
    </row>
    <row r="363" spans="5:25" x14ac:dyDescent="0.35">
      <c r="E363" s="34">
        <v>132295</v>
      </c>
      <c r="F363" s="34" t="s">
        <v>648</v>
      </c>
      <c r="G363" s="34" t="s">
        <v>407</v>
      </c>
      <c r="H363" s="34" t="s">
        <v>509</v>
      </c>
      <c r="I363" s="36"/>
      <c r="J363" s="34"/>
      <c r="K363" s="34">
        <v>0</v>
      </c>
      <c r="L363" s="99" t="s">
        <v>410</v>
      </c>
      <c r="M363" s="98" t="s">
        <v>409</v>
      </c>
      <c r="N363" s="98" t="s">
        <v>409</v>
      </c>
      <c r="O363" s="99" t="s">
        <v>410</v>
      </c>
      <c r="P363" s="34" t="s">
        <v>411</v>
      </c>
      <c r="Q363" s="34">
        <f t="shared" si="5"/>
        <v>132295</v>
      </c>
      <c r="R363" s="34"/>
      <c r="S363" s="34" t="s">
        <v>412</v>
      </c>
      <c r="T363" s="34"/>
      <c r="U363" s="34"/>
      <c r="V363" s="34"/>
      <c r="W363" s="34"/>
      <c r="X363" s="34"/>
      <c r="Y363" s="34">
        <v>0</v>
      </c>
    </row>
    <row r="364" spans="5:25" x14ac:dyDescent="0.35">
      <c r="E364" s="34">
        <v>140000</v>
      </c>
      <c r="F364" s="34" t="s">
        <v>649</v>
      </c>
      <c r="G364" s="34" t="s">
        <v>407</v>
      </c>
      <c r="H364" s="34" t="s">
        <v>509</v>
      </c>
      <c r="I364" s="36"/>
      <c r="J364" s="34"/>
      <c r="K364" s="34">
        <v>0</v>
      </c>
      <c r="L364" s="98" t="s">
        <v>409</v>
      </c>
      <c r="M364" s="98" t="s">
        <v>409</v>
      </c>
      <c r="N364" s="98" t="s">
        <v>409</v>
      </c>
      <c r="O364" s="99" t="s">
        <v>410</v>
      </c>
      <c r="P364" s="34" t="s">
        <v>411</v>
      </c>
      <c r="Q364" s="34">
        <f t="shared" si="5"/>
        <v>140000</v>
      </c>
      <c r="R364" s="34"/>
      <c r="S364" s="34" t="s">
        <v>412</v>
      </c>
      <c r="T364" s="34"/>
      <c r="U364" s="34"/>
      <c r="V364" s="34"/>
      <c r="W364" s="34"/>
      <c r="X364" s="34"/>
      <c r="Y364" s="34">
        <v>0</v>
      </c>
    </row>
    <row r="365" spans="5:25" x14ac:dyDescent="0.35">
      <c r="E365" s="34">
        <v>140100</v>
      </c>
      <c r="F365" s="34" t="s">
        <v>650</v>
      </c>
      <c r="G365" s="34" t="s">
        <v>407</v>
      </c>
      <c r="H365" s="34" t="s">
        <v>509</v>
      </c>
      <c r="I365" s="36"/>
      <c r="J365" s="34"/>
      <c r="K365" s="34">
        <v>0</v>
      </c>
      <c r="L365" s="98" t="s">
        <v>409</v>
      </c>
      <c r="M365" s="98" t="s">
        <v>409</v>
      </c>
      <c r="N365" s="98" t="s">
        <v>409</v>
      </c>
      <c r="O365" s="99" t="s">
        <v>410</v>
      </c>
      <c r="P365" s="34" t="s">
        <v>411</v>
      </c>
      <c r="Q365" s="34">
        <f t="shared" si="5"/>
        <v>140100</v>
      </c>
      <c r="R365" s="34"/>
      <c r="S365" s="34" t="s">
        <v>412</v>
      </c>
      <c r="T365" s="34"/>
      <c r="U365" s="34"/>
      <c r="V365" s="34"/>
      <c r="W365" s="34"/>
      <c r="X365" s="34"/>
      <c r="Y365" s="34">
        <v>0</v>
      </c>
    </row>
    <row r="366" spans="5:25" x14ac:dyDescent="0.35">
      <c r="E366" s="34">
        <v>140200</v>
      </c>
      <c r="F366" s="34" t="s">
        <v>651</v>
      </c>
      <c r="G366" s="34" t="s">
        <v>407</v>
      </c>
      <c r="H366" s="34" t="s">
        <v>509</v>
      </c>
      <c r="I366" s="36"/>
      <c r="J366" s="34"/>
      <c r="K366" s="34">
        <v>0</v>
      </c>
      <c r="L366" s="98" t="s">
        <v>409</v>
      </c>
      <c r="M366" s="98" t="s">
        <v>409</v>
      </c>
      <c r="N366" s="98" t="s">
        <v>409</v>
      </c>
      <c r="O366" s="99" t="s">
        <v>410</v>
      </c>
      <c r="P366" s="34" t="s">
        <v>411</v>
      </c>
      <c r="Q366" s="34">
        <f t="shared" si="5"/>
        <v>140200</v>
      </c>
      <c r="R366" s="34"/>
      <c r="S366" s="34" t="s">
        <v>412</v>
      </c>
      <c r="T366" s="34"/>
      <c r="U366" s="34"/>
      <c r="V366" s="34"/>
      <c r="W366" s="34"/>
      <c r="X366" s="34"/>
      <c r="Y366" s="34">
        <v>0</v>
      </c>
    </row>
    <row r="367" spans="5:25" x14ac:dyDescent="0.35">
      <c r="E367" s="34">
        <v>140300</v>
      </c>
      <c r="F367" s="34" t="s">
        <v>652</v>
      </c>
      <c r="G367" s="34" t="s">
        <v>407</v>
      </c>
      <c r="H367" s="34" t="s">
        <v>509</v>
      </c>
      <c r="I367" s="36"/>
      <c r="J367" s="34"/>
      <c r="K367" s="34">
        <v>0</v>
      </c>
      <c r="L367" s="98" t="s">
        <v>409</v>
      </c>
      <c r="M367" s="98" t="s">
        <v>409</v>
      </c>
      <c r="N367" s="98" t="s">
        <v>409</v>
      </c>
      <c r="O367" s="99" t="s">
        <v>410</v>
      </c>
      <c r="P367" s="34" t="s">
        <v>411</v>
      </c>
      <c r="Q367" s="34">
        <f t="shared" si="5"/>
        <v>140300</v>
      </c>
      <c r="R367" s="34"/>
      <c r="S367" s="34" t="s">
        <v>412</v>
      </c>
      <c r="T367" s="34"/>
      <c r="U367" s="34"/>
      <c r="V367" s="34"/>
      <c r="W367" s="34"/>
      <c r="X367" s="34"/>
      <c r="Y367" s="34">
        <v>0</v>
      </c>
    </row>
    <row r="368" spans="5:25" x14ac:dyDescent="0.35">
      <c r="E368" s="34">
        <v>140400</v>
      </c>
      <c r="F368" s="34" t="s">
        <v>653</v>
      </c>
      <c r="G368" s="34" t="s">
        <v>407</v>
      </c>
      <c r="H368" s="34" t="s">
        <v>509</v>
      </c>
      <c r="I368" s="36"/>
      <c r="J368" s="34"/>
      <c r="K368" s="34">
        <v>0</v>
      </c>
      <c r="L368" s="98" t="s">
        <v>409</v>
      </c>
      <c r="M368" s="98" t="s">
        <v>409</v>
      </c>
      <c r="N368" s="98" t="s">
        <v>409</v>
      </c>
      <c r="O368" s="99" t="s">
        <v>410</v>
      </c>
      <c r="P368" s="34" t="s">
        <v>411</v>
      </c>
      <c r="Q368" s="34">
        <f t="shared" si="5"/>
        <v>140400</v>
      </c>
      <c r="R368" s="34"/>
      <c r="S368" s="34" t="s">
        <v>412</v>
      </c>
      <c r="T368" s="34"/>
      <c r="U368" s="34"/>
      <c r="V368" s="34"/>
      <c r="W368" s="34"/>
      <c r="X368" s="34"/>
      <c r="Y368" s="34">
        <v>0</v>
      </c>
    </row>
    <row r="369" spans="5:25" x14ac:dyDescent="0.35">
      <c r="E369" s="6">
        <v>140810</v>
      </c>
      <c r="F369" s="6" t="s">
        <v>654</v>
      </c>
      <c r="G369" s="6" t="s">
        <v>407</v>
      </c>
      <c r="H369" s="6" t="s">
        <v>509</v>
      </c>
      <c r="I369" s="107"/>
      <c r="J369" s="6"/>
      <c r="K369" s="6">
        <v>0</v>
      </c>
      <c r="L369" s="108" t="s">
        <v>409</v>
      </c>
      <c r="M369" s="108" t="s">
        <v>409</v>
      </c>
      <c r="N369" s="108" t="s">
        <v>409</v>
      </c>
      <c r="O369" s="109" t="s">
        <v>410</v>
      </c>
      <c r="P369" s="6" t="s">
        <v>411</v>
      </c>
      <c r="Q369" s="6">
        <f t="shared" si="5"/>
        <v>140810</v>
      </c>
      <c r="R369" s="6"/>
      <c r="S369" s="6" t="s">
        <v>412</v>
      </c>
      <c r="T369" s="6"/>
      <c r="U369" s="6"/>
      <c r="V369" s="6"/>
      <c r="W369" s="6"/>
      <c r="X369" s="6"/>
      <c r="Y369" s="6">
        <v>0</v>
      </c>
    </row>
    <row r="370" spans="5:25" x14ac:dyDescent="0.35">
      <c r="E370" s="34">
        <v>141000</v>
      </c>
      <c r="F370" s="34" t="s">
        <v>655</v>
      </c>
      <c r="G370" s="34" t="s">
        <v>407</v>
      </c>
      <c r="H370" s="34" t="s">
        <v>509</v>
      </c>
      <c r="I370" s="36"/>
      <c r="J370" s="34"/>
      <c r="K370" s="34">
        <v>0</v>
      </c>
      <c r="L370" s="98" t="s">
        <v>409</v>
      </c>
      <c r="M370" s="98" t="s">
        <v>409</v>
      </c>
      <c r="N370" s="98" t="s">
        <v>409</v>
      </c>
      <c r="O370" s="99" t="s">
        <v>410</v>
      </c>
      <c r="P370" s="34" t="s">
        <v>411</v>
      </c>
      <c r="Q370" s="34">
        <f t="shared" si="5"/>
        <v>141000</v>
      </c>
      <c r="R370" s="34"/>
      <c r="S370" s="34" t="s">
        <v>412</v>
      </c>
      <c r="T370" s="34"/>
      <c r="U370" s="34"/>
      <c r="V370" s="34"/>
      <c r="W370" s="34"/>
      <c r="X370" s="34"/>
      <c r="Y370" s="34">
        <v>0</v>
      </c>
    </row>
    <row r="371" spans="5:25" x14ac:dyDescent="0.35">
      <c r="E371" s="6">
        <v>141100</v>
      </c>
      <c r="F371" s="6" t="s">
        <v>10949</v>
      </c>
      <c r="G371" s="6" t="s">
        <v>407</v>
      </c>
      <c r="H371" s="6" t="s">
        <v>509</v>
      </c>
      <c r="I371" s="107"/>
      <c r="J371" s="6"/>
      <c r="K371" s="6">
        <v>0</v>
      </c>
      <c r="L371" s="108" t="s">
        <v>409</v>
      </c>
      <c r="M371" s="108" t="s">
        <v>409</v>
      </c>
      <c r="N371" s="108" t="s">
        <v>409</v>
      </c>
      <c r="O371" s="109" t="s">
        <v>410</v>
      </c>
      <c r="P371" s="6" t="s">
        <v>411</v>
      </c>
      <c r="Q371" s="6">
        <f t="shared" si="5"/>
        <v>141100</v>
      </c>
      <c r="R371" s="6"/>
      <c r="S371" s="6" t="s">
        <v>412</v>
      </c>
      <c r="T371" s="6"/>
      <c r="U371" s="6"/>
      <c r="V371" s="6"/>
      <c r="W371" s="6"/>
      <c r="X371" s="6"/>
      <c r="Y371" s="6">
        <v>0</v>
      </c>
    </row>
    <row r="372" spans="5:25" x14ac:dyDescent="0.35">
      <c r="E372" s="6">
        <v>141200</v>
      </c>
      <c r="F372" s="6" t="s">
        <v>10950</v>
      </c>
      <c r="G372" s="6" t="s">
        <v>407</v>
      </c>
      <c r="H372" s="6" t="s">
        <v>509</v>
      </c>
      <c r="I372" s="107"/>
      <c r="J372" s="6"/>
      <c r="K372" s="6">
        <v>0</v>
      </c>
      <c r="L372" s="108" t="s">
        <v>409</v>
      </c>
      <c r="M372" s="108" t="s">
        <v>409</v>
      </c>
      <c r="N372" s="108" t="s">
        <v>409</v>
      </c>
      <c r="O372" s="109" t="s">
        <v>410</v>
      </c>
      <c r="P372" s="6" t="s">
        <v>411</v>
      </c>
      <c r="Q372" s="6">
        <f t="shared" si="5"/>
        <v>141200</v>
      </c>
      <c r="R372" s="6"/>
      <c r="S372" s="6" t="s">
        <v>412</v>
      </c>
      <c r="T372" s="6"/>
      <c r="U372" s="6"/>
      <c r="V372" s="6"/>
      <c r="W372" s="6"/>
      <c r="X372" s="6"/>
      <c r="Y372" s="6">
        <v>0</v>
      </c>
    </row>
    <row r="373" spans="5:25" x14ac:dyDescent="0.35">
      <c r="E373" s="6">
        <v>141300</v>
      </c>
      <c r="F373" s="6" t="s">
        <v>10951</v>
      </c>
      <c r="G373" s="6" t="s">
        <v>407</v>
      </c>
      <c r="H373" s="6" t="s">
        <v>509</v>
      </c>
      <c r="I373" s="107"/>
      <c r="J373" s="6"/>
      <c r="K373" s="6">
        <v>0</v>
      </c>
      <c r="L373" s="108" t="s">
        <v>409</v>
      </c>
      <c r="M373" s="108" t="s">
        <v>409</v>
      </c>
      <c r="N373" s="108" t="s">
        <v>409</v>
      </c>
      <c r="O373" s="109" t="s">
        <v>410</v>
      </c>
      <c r="P373" s="6" t="s">
        <v>411</v>
      </c>
      <c r="Q373" s="6">
        <f t="shared" si="5"/>
        <v>141300</v>
      </c>
      <c r="R373" s="6"/>
      <c r="S373" s="6" t="s">
        <v>412</v>
      </c>
      <c r="T373" s="6"/>
      <c r="U373" s="6"/>
      <c r="V373" s="6"/>
      <c r="W373" s="6"/>
      <c r="X373" s="6"/>
      <c r="Y373" s="6">
        <v>0</v>
      </c>
    </row>
    <row r="374" spans="5:25" x14ac:dyDescent="0.35">
      <c r="E374" s="6">
        <v>141400</v>
      </c>
      <c r="F374" s="6" t="s">
        <v>10952</v>
      </c>
      <c r="G374" s="6" t="s">
        <v>407</v>
      </c>
      <c r="H374" s="6" t="s">
        <v>509</v>
      </c>
      <c r="I374" s="107"/>
      <c r="J374" s="6"/>
      <c r="K374" s="6">
        <v>0</v>
      </c>
      <c r="L374" s="108" t="s">
        <v>409</v>
      </c>
      <c r="M374" s="108" t="s">
        <v>409</v>
      </c>
      <c r="N374" s="108" t="s">
        <v>409</v>
      </c>
      <c r="O374" s="109" t="s">
        <v>410</v>
      </c>
      <c r="P374" s="6" t="s">
        <v>411</v>
      </c>
      <c r="Q374" s="6">
        <f t="shared" si="5"/>
        <v>141400</v>
      </c>
      <c r="R374" s="6"/>
      <c r="S374" s="6" t="s">
        <v>412</v>
      </c>
      <c r="T374" s="6"/>
      <c r="U374" s="6"/>
      <c r="V374" s="6"/>
      <c r="W374" s="6"/>
      <c r="X374" s="6"/>
      <c r="Y374" s="6">
        <v>0</v>
      </c>
    </row>
    <row r="375" spans="5:25" x14ac:dyDescent="0.35">
      <c r="E375" s="34">
        <v>145100</v>
      </c>
      <c r="F375" s="34" t="s">
        <v>656</v>
      </c>
      <c r="G375" s="34" t="s">
        <v>407</v>
      </c>
      <c r="H375" s="34" t="s">
        <v>509</v>
      </c>
      <c r="I375" s="36"/>
      <c r="J375" s="34"/>
      <c r="K375" s="34">
        <v>0</v>
      </c>
      <c r="L375" s="98" t="s">
        <v>409</v>
      </c>
      <c r="M375" s="98" t="s">
        <v>409</v>
      </c>
      <c r="N375" s="98" t="s">
        <v>409</v>
      </c>
      <c r="O375" s="99" t="s">
        <v>410</v>
      </c>
      <c r="P375" s="34" t="s">
        <v>411</v>
      </c>
      <c r="Q375" s="34">
        <f t="shared" si="5"/>
        <v>145100</v>
      </c>
      <c r="R375" s="34"/>
      <c r="S375" s="34" t="s">
        <v>412</v>
      </c>
      <c r="T375" s="34"/>
      <c r="U375" s="34"/>
      <c r="V375" s="34"/>
      <c r="W375" s="34"/>
      <c r="X375" s="34"/>
      <c r="Y375" s="34">
        <v>0</v>
      </c>
    </row>
    <row r="376" spans="5:25" x14ac:dyDescent="0.35">
      <c r="E376" s="34">
        <v>145500</v>
      </c>
      <c r="F376" s="34" t="s">
        <v>657</v>
      </c>
      <c r="G376" s="34" t="s">
        <v>407</v>
      </c>
      <c r="H376" s="34" t="s">
        <v>509</v>
      </c>
      <c r="I376" s="36"/>
      <c r="J376" s="34"/>
      <c r="K376" s="34">
        <v>0</v>
      </c>
      <c r="L376" s="98" t="s">
        <v>409</v>
      </c>
      <c r="M376" s="98" t="s">
        <v>409</v>
      </c>
      <c r="N376" s="98" t="s">
        <v>409</v>
      </c>
      <c r="O376" s="99" t="s">
        <v>410</v>
      </c>
      <c r="P376" s="34" t="s">
        <v>411</v>
      </c>
      <c r="Q376" s="34">
        <f t="shared" si="5"/>
        <v>145500</v>
      </c>
      <c r="R376" s="34"/>
      <c r="S376" s="34" t="s">
        <v>412</v>
      </c>
      <c r="T376" s="34"/>
      <c r="U376" s="34"/>
      <c r="V376" s="34"/>
      <c r="W376" s="34"/>
      <c r="X376" s="34"/>
      <c r="Y376" s="34">
        <v>0</v>
      </c>
    </row>
    <row r="377" spans="5:25" x14ac:dyDescent="0.35">
      <c r="E377" s="34">
        <v>146000</v>
      </c>
      <c r="F377" s="34" t="s">
        <v>658</v>
      </c>
      <c r="G377" s="34" t="s">
        <v>407</v>
      </c>
      <c r="H377" s="34" t="s">
        <v>509</v>
      </c>
      <c r="I377" s="36"/>
      <c r="J377" s="34"/>
      <c r="K377" s="34">
        <v>0</v>
      </c>
      <c r="L377" s="98" t="s">
        <v>409</v>
      </c>
      <c r="M377" s="98" t="s">
        <v>409</v>
      </c>
      <c r="N377" s="98" t="s">
        <v>409</v>
      </c>
      <c r="O377" s="99" t="s">
        <v>410</v>
      </c>
      <c r="P377" s="34" t="s">
        <v>411</v>
      </c>
      <c r="Q377" s="34">
        <f t="shared" si="5"/>
        <v>146000</v>
      </c>
      <c r="R377" s="34"/>
      <c r="S377" s="34" t="s">
        <v>412</v>
      </c>
      <c r="T377" s="34"/>
      <c r="U377" s="34"/>
      <c r="V377" s="34"/>
      <c r="W377" s="34"/>
      <c r="X377" s="34"/>
      <c r="Y377" s="34">
        <v>0</v>
      </c>
    </row>
    <row r="378" spans="5:25" x14ac:dyDescent="0.35">
      <c r="E378" s="34">
        <v>149000</v>
      </c>
      <c r="F378" s="34" t="s">
        <v>659</v>
      </c>
      <c r="G378" s="34" t="s">
        <v>407</v>
      </c>
      <c r="H378" s="34" t="s">
        <v>509</v>
      </c>
      <c r="I378" s="36"/>
      <c r="J378" s="34"/>
      <c r="K378" s="34">
        <v>0</v>
      </c>
      <c r="L378" s="98" t="s">
        <v>409</v>
      </c>
      <c r="M378" s="98" t="s">
        <v>409</v>
      </c>
      <c r="N378" s="98" t="s">
        <v>409</v>
      </c>
      <c r="O378" s="99" t="s">
        <v>410</v>
      </c>
      <c r="P378" s="34" t="s">
        <v>411</v>
      </c>
      <c r="Q378" s="34">
        <f t="shared" si="5"/>
        <v>149000</v>
      </c>
      <c r="R378" s="34"/>
      <c r="S378" s="34" t="s">
        <v>412</v>
      </c>
      <c r="T378" s="34"/>
      <c r="U378" s="34"/>
      <c r="V378" s="34"/>
      <c r="W378" s="34"/>
      <c r="X378" s="34"/>
      <c r="Y378" s="34">
        <v>0</v>
      </c>
    </row>
    <row r="379" spans="5:25" x14ac:dyDescent="0.35">
      <c r="E379" s="34">
        <v>260100</v>
      </c>
      <c r="F379" s="34" t="s">
        <v>660</v>
      </c>
      <c r="G379" s="34" t="s">
        <v>661</v>
      </c>
      <c r="H379" s="34" t="s">
        <v>662</v>
      </c>
      <c r="I379" s="36"/>
      <c r="J379" s="34"/>
      <c r="K379" s="34">
        <v>0</v>
      </c>
      <c r="L379" s="98" t="s">
        <v>409</v>
      </c>
      <c r="M379" s="98" t="s">
        <v>409</v>
      </c>
      <c r="N379" s="98" t="s">
        <v>409</v>
      </c>
      <c r="O379" s="99" t="s">
        <v>410</v>
      </c>
      <c r="P379" s="34" t="s">
        <v>411</v>
      </c>
      <c r="Q379" s="34">
        <f t="shared" si="5"/>
        <v>260100</v>
      </c>
      <c r="R379" s="34"/>
      <c r="S379" s="34" t="s">
        <v>412</v>
      </c>
      <c r="T379" s="34"/>
      <c r="U379" s="34"/>
      <c r="V379" s="34"/>
      <c r="W379" s="34"/>
      <c r="X379" s="34"/>
      <c r="Y379" s="34">
        <v>0</v>
      </c>
    </row>
    <row r="380" spans="5:25" x14ac:dyDescent="0.35">
      <c r="E380" s="6">
        <v>260120</v>
      </c>
      <c r="F380" s="6" t="s">
        <v>663</v>
      </c>
      <c r="G380" s="6" t="s">
        <v>661</v>
      </c>
      <c r="H380" s="6" t="s">
        <v>662</v>
      </c>
      <c r="I380" s="107"/>
      <c r="J380" s="6"/>
      <c r="K380" s="6">
        <v>0</v>
      </c>
      <c r="L380" s="108" t="s">
        <v>409</v>
      </c>
      <c r="M380" s="108" t="s">
        <v>409</v>
      </c>
      <c r="N380" s="108" t="s">
        <v>409</v>
      </c>
      <c r="O380" s="109" t="s">
        <v>410</v>
      </c>
      <c r="P380" s="6" t="s">
        <v>411</v>
      </c>
      <c r="Q380" s="6">
        <f t="shared" si="5"/>
        <v>260120</v>
      </c>
      <c r="R380" s="6"/>
      <c r="S380" s="6" t="s">
        <v>412</v>
      </c>
      <c r="T380" s="6"/>
      <c r="U380" s="6"/>
      <c r="V380" s="6"/>
      <c r="W380" s="6"/>
      <c r="X380" s="6"/>
      <c r="Y380" s="6">
        <v>0</v>
      </c>
    </row>
    <row r="381" spans="5:25" x14ac:dyDescent="0.35">
      <c r="E381" s="6">
        <v>260130</v>
      </c>
      <c r="F381" s="6" t="s">
        <v>664</v>
      </c>
      <c r="G381" s="6" t="s">
        <v>661</v>
      </c>
      <c r="H381" s="6" t="s">
        <v>662</v>
      </c>
      <c r="I381" s="107"/>
      <c r="J381" s="6"/>
      <c r="K381" s="6">
        <v>0</v>
      </c>
      <c r="L381" s="108" t="s">
        <v>409</v>
      </c>
      <c r="M381" s="108" t="s">
        <v>409</v>
      </c>
      <c r="N381" s="108" t="s">
        <v>409</v>
      </c>
      <c r="O381" s="109" t="s">
        <v>410</v>
      </c>
      <c r="P381" s="6" t="s">
        <v>411</v>
      </c>
      <c r="Q381" s="6">
        <f t="shared" si="5"/>
        <v>260130</v>
      </c>
      <c r="R381" s="6"/>
      <c r="S381" s="6" t="s">
        <v>412</v>
      </c>
      <c r="T381" s="6"/>
      <c r="U381" s="6"/>
      <c r="V381" s="6"/>
      <c r="W381" s="6"/>
      <c r="X381" s="6"/>
      <c r="Y381" s="6">
        <v>0</v>
      </c>
    </row>
    <row r="382" spans="5:25" x14ac:dyDescent="0.35">
      <c r="E382" s="34">
        <v>260200</v>
      </c>
      <c r="F382" s="34" t="s">
        <v>665</v>
      </c>
      <c r="G382" s="34" t="s">
        <v>661</v>
      </c>
      <c r="H382" s="34" t="s">
        <v>662</v>
      </c>
      <c r="I382" s="36"/>
      <c r="J382" s="34"/>
      <c r="K382" s="34">
        <v>0</v>
      </c>
      <c r="L382" s="98" t="s">
        <v>409</v>
      </c>
      <c r="M382" s="98" t="s">
        <v>409</v>
      </c>
      <c r="N382" s="98" t="s">
        <v>409</v>
      </c>
      <c r="O382" s="99" t="s">
        <v>410</v>
      </c>
      <c r="P382" s="34" t="s">
        <v>411</v>
      </c>
      <c r="Q382" s="34">
        <f t="shared" si="5"/>
        <v>260200</v>
      </c>
      <c r="R382" s="34"/>
      <c r="S382" s="34" t="s">
        <v>412</v>
      </c>
      <c r="T382" s="34"/>
      <c r="U382" s="34"/>
      <c r="V382" s="34"/>
      <c r="W382" s="34"/>
      <c r="X382" s="34"/>
      <c r="Y382" s="34">
        <v>0</v>
      </c>
    </row>
    <row r="383" spans="5:25" x14ac:dyDescent="0.35">
      <c r="E383" s="6">
        <v>260220</v>
      </c>
      <c r="F383" s="6" t="s">
        <v>666</v>
      </c>
      <c r="G383" s="6" t="s">
        <v>661</v>
      </c>
      <c r="H383" s="6" t="s">
        <v>662</v>
      </c>
      <c r="I383" s="107"/>
      <c r="J383" s="6"/>
      <c r="K383" s="6">
        <v>0</v>
      </c>
      <c r="L383" s="108" t="s">
        <v>409</v>
      </c>
      <c r="M383" s="108" t="s">
        <v>409</v>
      </c>
      <c r="N383" s="108" t="s">
        <v>409</v>
      </c>
      <c r="O383" s="109" t="s">
        <v>410</v>
      </c>
      <c r="P383" s="6" t="s">
        <v>411</v>
      </c>
      <c r="Q383" s="6">
        <f t="shared" si="5"/>
        <v>260220</v>
      </c>
      <c r="R383" s="6"/>
      <c r="S383" s="6" t="s">
        <v>412</v>
      </c>
      <c r="T383" s="6"/>
      <c r="U383" s="6"/>
      <c r="V383" s="6"/>
      <c r="W383" s="6"/>
      <c r="X383" s="6"/>
      <c r="Y383" s="6">
        <v>0</v>
      </c>
    </row>
    <row r="384" spans="5:25" x14ac:dyDescent="0.35">
      <c r="E384" s="34">
        <v>261000</v>
      </c>
      <c r="F384" s="34" t="s">
        <v>667</v>
      </c>
      <c r="G384" s="34" t="s">
        <v>661</v>
      </c>
      <c r="H384" s="34" t="s">
        <v>662</v>
      </c>
      <c r="I384" s="36"/>
      <c r="J384" s="34"/>
      <c r="K384" s="34">
        <v>1</v>
      </c>
      <c r="L384" s="98" t="s">
        <v>409</v>
      </c>
      <c r="M384" s="98" t="s">
        <v>409</v>
      </c>
      <c r="N384" s="98" t="s">
        <v>409</v>
      </c>
      <c r="O384" s="99" t="s">
        <v>410</v>
      </c>
      <c r="P384" s="34" t="s">
        <v>411</v>
      </c>
      <c r="Q384" s="34">
        <f t="shared" si="5"/>
        <v>261000</v>
      </c>
      <c r="R384" s="34"/>
      <c r="S384" s="34" t="s">
        <v>412</v>
      </c>
      <c r="T384" s="34"/>
      <c r="U384" s="34"/>
      <c r="V384" s="34"/>
      <c r="W384" s="34"/>
      <c r="X384" s="34"/>
      <c r="Y384" s="34">
        <v>0</v>
      </c>
    </row>
    <row r="385" spans="5:25" x14ac:dyDescent="0.35">
      <c r="E385" s="34">
        <v>261001</v>
      </c>
      <c r="F385" s="34" t="s">
        <v>668</v>
      </c>
      <c r="G385" s="34" t="s">
        <v>661</v>
      </c>
      <c r="H385" s="34" t="s">
        <v>662</v>
      </c>
      <c r="I385" s="36"/>
      <c r="J385" s="34"/>
      <c r="K385" s="34">
        <v>0</v>
      </c>
      <c r="L385" s="98" t="s">
        <v>409</v>
      </c>
      <c r="M385" s="98" t="s">
        <v>409</v>
      </c>
      <c r="N385" s="98" t="s">
        <v>409</v>
      </c>
      <c r="O385" s="99" t="s">
        <v>410</v>
      </c>
      <c r="P385" s="34" t="s">
        <v>411</v>
      </c>
      <c r="Q385" s="34">
        <f t="shared" si="5"/>
        <v>261001</v>
      </c>
      <c r="R385" s="34"/>
      <c r="S385" s="34" t="s">
        <v>412</v>
      </c>
      <c r="T385" s="34"/>
      <c r="U385" s="34"/>
      <c r="V385" s="34"/>
      <c r="W385" s="34"/>
      <c r="X385" s="34"/>
      <c r="Y385" s="34">
        <v>0</v>
      </c>
    </row>
    <row r="386" spans="5:25" x14ac:dyDescent="0.35">
      <c r="E386" s="34">
        <v>261050</v>
      </c>
      <c r="F386" s="34" t="s">
        <v>669</v>
      </c>
      <c r="G386" s="34" t="s">
        <v>661</v>
      </c>
      <c r="H386" s="34" t="s">
        <v>662</v>
      </c>
      <c r="I386" s="36"/>
      <c r="J386" s="34"/>
      <c r="K386" s="34">
        <v>0</v>
      </c>
      <c r="L386" s="98" t="s">
        <v>409</v>
      </c>
      <c r="M386" s="98" t="s">
        <v>409</v>
      </c>
      <c r="N386" s="98" t="s">
        <v>409</v>
      </c>
      <c r="O386" s="99" t="s">
        <v>410</v>
      </c>
      <c r="P386" s="34" t="s">
        <v>411</v>
      </c>
      <c r="Q386" s="34">
        <f t="shared" si="5"/>
        <v>261050</v>
      </c>
      <c r="R386" s="34"/>
      <c r="S386" s="34" t="s">
        <v>412</v>
      </c>
      <c r="T386" s="34"/>
      <c r="U386" s="34"/>
      <c r="V386" s="34"/>
      <c r="W386" s="34"/>
      <c r="X386" s="34"/>
      <c r="Y386" s="34">
        <v>0</v>
      </c>
    </row>
    <row r="387" spans="5:25" x14ac:dyDescent="0.35">
      <c r="E387" s="34">
        <v>261100</v>
      </c>
      <c r="F387" s="34" t="s">
        <v>670</v>
      </c>
      <c r="G387" s="34" t="s">
        <v>661</v>
      </c>
      <c r="H387" s="34" t="s">
        <v>662</v>
      </c>
      <c r="I387" s="36"/>
      <c r="J387" s="34"/>
      <c r="K387" s="34">
        <v>0</v>
      </c>
      <c r="L387" s="98" t="s">
        <v>409</v>
      </c>
      <c r="M387" s="98" t="s">
        <v>409</v>
      </c>
      <c r="N387" s="98" t="s">
        <v>409</v>
      </c>
      <c r="O387" s="99" t="s">
        <v>410</v>
      </c>
      <c r="P387" s="34" t="s">
        <v>411</v>
      </c>
      <c r="Q387" s="34">
        <f t="shared" si="5"/>
        <v>261100</v>
      </c>
      <c r="R387" s="34"/>
      <c r="S387" s="34" t="s">
        <v>412</v>
      </c>
      <c r="T387" s="34"/>
      <c r="U387" s="34"/>
      <c r="V387" s="34"/>
      <c r="W387" s="34"/>
      <c r="X387" s="34"/>
      <c r="Y387" s="34">
        <v>0</v>
      </c>
    </row>
    <row r="388" spans="5:25" x14ac:dyDescent="0.35">
      <c r="E388" s="34">
        <v>261300</v>
      </c>
      <c r="F388" s="34" t="s">
        <v>671</v>
      </c>
      <c r="G388" s="34" t="s">
        <v>661</v>
      </c>
      <c r="H388" s="34" t="s">
        <v>662</v>
      </c>
      <c r="I388" s="36"/>
      <c r="J388" s="34"/>
      <c r="K388" s="34">
        <v>1</v>
      </c>
      <c r="L388" s="98" t="s">
        <v>409</v>
      </c>
      <c r="M388" s="98" t="s">
        <v>409</v>
      </c>
      <c r="N388" s="98" t="s">
        <v>409</v>
      </c>
      <c r="O388" s="99" t="s">
        <v>410</v>
      </c>
      <c r="P388" s="34" t="s">
        <v>411</v>
      </c>
      <c r="Q388" s="34">
        <f t="shared" si="5"/>
        <v>261300</v>
      </c>
      <c r="R388" s="34"/>
      <c r="S388" s="34" t="s">
        <v>412</v>
      </c>
      <c r="T388" s="34"/>
      <c r="U388" s="34"/>
      <c r="V388" s="34"/>
      <c r="W388" s="34"/>
      <c r="X388" s="34"/>
      <c r="Y388" s="34">
        <v>0</v>
      </c>
    </row>
    <row r="389" spans="5:25" x14ac:dyDescent="0.35">
      <c r="E389" s="34">
        <v>261301</v>
      </c>
      <c r="F389" s="34" t="s">
        <v>672</v>
      </c>
      <c r="G389" s="34" t="s">
        <v>661</v>
      </c>
      <c r="H389" s="34" t="s">
        <v>662</v>
      </c>
      <c r="I389" s="36"/>
      <c r="J389" s="34"/>
      <c r="K389" s="34">
        <v>0</v>
      </c>
      <c r="L389" s="98" t="s">
        <v>409</v>
      </c>
      <c r="M389" s="98" t="s">
        <v>409</v>
      </c>
      <c r="N389" s="98" t="s">
        <v>409</v>
      </c>
      <c r="O389" s="99" t="s">
        <v>410</v>
      </c>
      <c r="P389" s="34" t="s">
        <v>411</v>
      </c>
      <c r="Q389" s="34">
        <f t="shared" si="5"/>
        <v>261301</v>
      </c>
      <c r="R389" s="34"/>
      <c r="S389" s="34" t="s">
        <v>412</v>
      </c>
      <c r="T389" s="34"/>
      <c r="U389" s="34"/>
      <c r="V389" s="34"/>
      <c r="W389" s="34"/>
      <c r="X389" s="34"/>
      <c r="Y389" s="34">
        <v>0</v>
      </c>
    </row>
    <row r="390" spans="5:25" x14ac:dyDescent="0.35">
      <c r="E390" s="34">
        <v>262000</v>
      </c>
      <c r="F390" s="34" t="s">
        <v>673</v>
      </c>
      <c r="G390" s="34" t="s">
        <v>661</v>
      </c>
      <c r="H390" s="34" t="s">
        <v>662</v>
      </c>
      <c r="I390" s="36"/>
      <c r="J390" s="34"/>
      <c r="K390" s="34">
        <v>0</v>
      </c>
      <c r="L390" s="98" t="s">
        <v>409</v>
      </c>
      <c r="M390" s="98" t="s">
        <v>409</v>
      </c>
      <c r="N390" s="98" t="s">
        <v>409</v>
      </c>
      <c r="O390" s="99" t="s">
        <v>410</v>
      </c>
      <c r="P390" s="34" t="s">
        <v>411</v>
      </c>
      <c r="Q390" s="34">
        <f t="shared" si="5"/>
        <v>262000</v>
      </c>
      <c r="R390" s="34"/>
      <c r="S390" s="34" t="s">
        <v>412</v>
      </c>
      <c r="T390" s="34"/>
      <c r="U390" s="34"/>
      <c r="V390" s="34"/>
      <c r="W390" s="34"/>
      <c r="X390" s="34"/>
      <c r="Y390" s="34">
        <v>0</v>
      </c>
    </row>
    <row r="391" spans="5:25" x14ac:dyDescent="0.35">
      <c r="E391" s="34">
        <v>262200</v>
      </c>
      <c r="F391" s="34" t="s">
        <v>674</v>
      </c>
      <c r="G391" s="34" t="s">
        <v>661</v>
      </c>
      <c r="H391" s="34" t="s">
        <v>662</v>
      </c>
      <c r="I391" s="36"/>
      <c r="J391" s="34"/>
      <c r="K391" s="34">
        <v>0</v>
      </c>
      <c r="L391" s="98" t="s">
        <v>409</v>
      </c>
      <c r="M391" s="98" t="s">
        <v>409</v>
      </c>
      <c r="N391" s="98" t="s">
        <v>409</v>
      </c>
      <c r="O391" s="99" t="s">
        <v>410</v>
      </c>
      <c r="P391" s="34" t="s">
        <v>411</v>
      </c>
      <c r="Q391" s="34">
        <f t="shared" si="5"/>
        <v>262200</v>
      </c>
      <c r="R391" s="34"/>
      <c r="S391" s="34" t="s">
        <v>412</v>
      </c>
      <c r="T391" s="34"/>
      <c r="U391" s="34"/>
      <c r="V391" s="34"/>
      <c r="W391" s="34"/>
      <c r="X391" s="34"/>
      <c r="Y391" s="34">
        <v>0</v>
      </c>
    </row>
    <row r="392" spans="5:25" x14ac:dyDescent="0.35">
      <c r="E392" s="34">
        <v>262300</v>
      </c>
      <c r="F392" s="34" t="s">
        <v>675</v>
      </c>
      <c r="G392" s="34" t="s">
        <v>661</v>
      </c>
      <c r="H392" s="34" t="s">
        <v>662</v>
      </c>
      <c r="I392" s="36"/>
      <c r="J392" s="34"/>
      <c r="K392" s="34">
        <v>0</v>
      </c>
      <c r="L392" s="98" t="s">
        <v>409</v>
      </c>
      <c r="M392" s="98" t="s">
        <v>409</v>
      </c>
      <c r="N392" s="98" t="s">
        <v>409</v>
      </c>
      <c r="O392" s="99" t="s">
        <v>410</v>
      </c>
      <c r="P392" s="34" t="s">
        <v>411</v>
      </c>
      <c r="Q392" s="34">
        <f t="shared" si="5"/>
        <v>262300</v>
      </c>
      <c r="R392" s="34"/>
      <c r="S392" s="34" t="s">
        <v>412</v>
      </c>
      <c r="T392" s="34"/>
      <c r="U392" s="34"/>
      <c r="V392" s="34"/>
      <c r="W392" s="34"/>
      <c r="X392" s="34"/>
      <c r="Y392" s="34">
        <v>0</v>
      </c>
    </row>
    <row r="393" spans="5:25" x14ac:dyDescent="0.35">
      <c r="E393" s="34">
        <v>262400</v>
      </c>
      <c r="F393" s="34" t="s">
        <v>676</v>
      </c>
      <c r="G393" s="34" t="s">
        <v>661</v>
      </c>
      <c r="H393" s="34" t="s">
        <v>662</v>
      </c>
      <c r="I393" s="36"/>
      <c r="J393" s="34"/>
      <c r="K393" s="34">
        <v>0</v>
      </c>
      <c r="L393" s="98" t="s">
        <v>409</v>
      </c>
      <c r="M393" s="98" t="s">
        <v>409</v>
      </c>
      <c r="N393" s="99" t="s">
        <v>410</v>
      </c>
      <c r="O393" s="99" t="s">
        <v>410</v>
      </c>
      <c r="P393" s="34" t="s">
        <v>411</v>
      </c>
      <c r="Q393" s="34">
        <f t="shared" si="5"/>
        <v>262400</v>
      </c>
      <c r="R393" s="34"/>
      <c r="S393" s="34" t="s">
        <v>412</v>
      </c>
      <c r="T393" s="34"/>
      <c r="U393" s="34"/>
      <c r="V393" s="34"/>
      <c r="W393" s="34"/>
      <c r="X393" s="34"/>
      <c r="Y393" s="34">
        <v>0</v>
      </c>
    </row>
    <row r="394" spans="5:25" x14ac:dyDescent="0.35">
      <c r="E394" s="34">
        <v>262800</v>
      </c>
      <c r="F394" s="34" t="s">
        <v>677</v>
      </c>
      <c r="G394" s="34" t="s">
        <v>661</v>
      </c>
      <c r="H394" s="34" t="s">
        <v>662</v>
      </c>
      <c r="I394" s="36"/>
      <c r="J394" s="34"/>
      <c r="K394" s="34">
        <v>0</v>
      </c>
      <c r="L394" s="98" t="s">
        <v>409</v>
      </c>
      <c r="M394" s="98" t="s">
        <v>409</v>
      </c>
      <c r="N394" s="98" t="s">
        <v>409</v>
      </c>
      <c r="O394" s="99" t="s">
        <v>410</v>
      </c>
      <c r="P394" s="34" t="s">
        <v>411</v>
      </c>
      <c r="Q394" s="34">
        <f t="shared" si="5"/>
        <v>262800</v>
      </c>
      <c r="R394" s="34"/>
      <c r="S394" s="34" t="s">
        <v>412</v>
      </c>
      <c r="T394" s="34"/>
      <c r="U394" s="34"/>
      <c r="V394" s="34"/>
      <c r="W394" s="34"/>
      <c r="X394" s="34"/>
      <c r="Y394" s="34">
        <v>0</v>
      </c>
    </row>
    <row r="395" spans="5:25" x14ac:dyDescent="0.35">
      <c r="E395" s="34">
        <v>262900</v>
      </c>
      <c r="F395" s="34" t="s">
        <v>678</v>
      </c>
      <c r="G395" s="34" t="s">
        <v>661</v>
      </c>
      <c r="H395" s="34" t="s">
        <v>662</v>
      </c>
      <c r="I395" s="36"/>
      <c r="J395" s="34"/>
      <c r="K395" s="34">
        <v>0</v>
      </c>
      <c r="L395" s="98" t="s">
        <v>409</v>
      </c>
      <c r="M395" s="98" t="s">
        <v>409</v>
      </c>
      <c r="N395" s="98" t="s">
        <v>409</v>
      </c>
      <c r="O395" s="99" t="s">
        <v>410</v>
      </c>
      <c r="P395" s="34" t="s">
        <v>411</v>
      </c>
      <c r="Q395" s="34">
        <f t="shared" si="5"/>
        <v>262900</v>
      </c>
      <c r="R395" s="34"/>
      <c r="S395" s="34" t="s">
        <v>412</v>
      </c>
      <c r="T395" s="34"/>
      <c r="U395" s="34"/>
      <c r="V395" s="34"/>
      <c r="W395" s="34"/>
      <c r="X395" s="34"/>
      <c r="Y395" s="34">
        <v>0</v>
      </c>
    </row>
    <row r="396" spans="5:25" x14ac:dyDescent="0.35">
      <c r="E396" s="34">
        <v>263000</v>
      </c>
      <c r="F396" s="34" t="s">
        <v>679</v>
      </c>
      <c r="G396" s="34" t="s">
        <v>661</v>
      </c>
      <c r="H396" s="34" t="s">
        <v>662</v>
      </c>
      <c r="I396" s="36"/>
      <c r="J396" s="34"/>
      <c r="K396" s="34">
        <v>0</v>
      </c>
      <c r="L396" s="98" t="s">
        <v>409</v>
      </c>
      <c r="M396" s="98" t="s">
        <v>409</v>
      </c>
      <c r="N396" s="98" t="s">
        <v>409</v>
      </c>
      <c r="O396" s="99" t="s">
        <v>410</v>
      </c>
      <c r="P396" s="34" t="s">
        <v>411</v>
      </c>
      <c r="Q396" s="34">
        <f t="shared" si="5"/>
        <v>263000</v>
      </c>
      <c r="R396" s="34"/>
      <c r="S396" s="34" t="s">
        <v>412</v>
      </c>
      <c r="T396" s="34"/>
      <c r="U396" s="34"/>
      <c r="V396" s="34"/>
      <c r="W396" s="34"/>
      <c r="X396" s="34"/>
      <c r="Y396" s="34">
        <v>0</v>
      </c>
    </row>
    <row r="397" spans="5:25" x14ac:dyDescent="0.35">
      <c r="E397" s="34">
        <v>264000</v>
      </c>
      <c r="F397" s="34" t="s">
        <v>680</v>
      </c>
      <c r="G397" s="34" t="s">
        <v>661</v>
      </c>
      <c r="H397" s="34" t="s">
        <v>662</v>
      </c>
      <c r="I397" s="36"/>
      <c r="J397" s="34"/>
      <c r="K397" s="34">
        <v>0</v>
      </c>
      <c r="L397" s="98" t="s">
        <v>409</v>
      </c>
      <c r="M397" s="98" t="s">
        <v>409</v>
      </c>
      <c r="N397" s="98" t="s">
        <v>409</v>
      </c>
      <c r="O397" s="99" t="s">
        <v>410</v>
      </c>
      <c r="P397" s="34" t="s">
        <v>411</v>
      </c>
      <c r="Q397" s="34">
        <f t="shared" si="5"/>
        <v>264000</v>
      </c>
      <c r="R397" s="34"/>
      <c r="S397" s="34" t="s">
        <v>412</v>
      </c>
      <c r="T397" s="34"/>
      <c r="U397" s="34"/>
      <c r="V397" s="34"/>
      <c r="W397" s="34"/>
      <c r="X397" s="34"/>
      <c r="Y397" s="34">
        <v>0</v>
      </c>
    </row>
    <row r="398" spans="5:25" x14ac:dyDescent="0.35">
      <c r="E398" s="34">
        <v>265000</v>
      </c>
      <c r="F398" s="34" t="s">
        <v>681</v>
      </c>
      <c r="G398" s="34" t="s">
        <v>661</v>
      </c>
      <c r="H398" s="34" t="s">
        <v>682</v>
      </c>
      <c r="I398" s="36"/>
      <c r="J398" s="34"/>
      <c r="K398" s="34">
        <v>0</v>
      </c>
      <c r="L398" s="98" t="s">
        <v>409</v>
      </c>
      <c r="M398" s="98" t="s">
        <v>409</v>
      </c>
      <c r="N398" s="98" t="s">
        <v>409</v>
      </c>
      <c r="O398" s="99" t="s">
        <v>410</v>
      </c>
      <c r="P398" s="34" t="s">
        <v>411</v>
      </c>
      <c r="Q398" s="34">
        <f t="shared" si="5"/>
        <v>265000</v>
      </c>
      <c r="R398" s="34"/>
      <c r="S398" s="34" t="s">
        <v>412</v>
      </c>
      <c r="T398" s="34"/>
      <c r="U398" s="34"/>
      <c r="V398" s="34"/>
      <c r="W398" s="34"/>
      <c r="X398" s="34"/>
      <c r="Y398" s="34">
        <v>0</v>
      </c>
    </row>
    <row r="399" spans="5:25" x14ac:dyDescent="0.35">
      <c r="E399" s="34">
        <v>265010</v>
      </c>
      <c r="F399" s="34" t="s">
        <v>683</v>
      </c>
      <c r="G399" s="34" t="s">
        <v>661</v>
      </c>
      <c r="H399" s="34" t="s">
        <v>682</v>
      </c>
      <c r="I399" s="36"/>
      <c r="J399" s="34"/>
      <c r="K399" s="34">
        <v>0</v>
      </c>
      <c r="L399" s="98" t="s">
        <v>409</v>
      </c>
      <c r="M399" s="98" t="s">
        <v>409</v>
      </c>
      <c r="N399" s="98" t="s">
        <v>409</v>
      </c>
      <c r="O399" s="99" t="s">
        <v>410</v>
      </c>
      <c r="P399" s="34" t="s">
        <v>411</v>
      </c>
      <c r="Q399" s="34">
        <f t="shared" si="5"/>
        <v>265010</v>
      </c>
      <c r="R399" s="34"/>
      <c r="S399" s="34" t="s">
        <v>412</v>
      </c>
      <c r="T399" s="34"/>
      <c r="U399" s="34"/>
      <c r="V399" s="34"/>
      <c r="W399" s="34"/>
      <c r="X399" s="34"/>
      <c r="Y399" s="34">
        <v>0</v>
      </c>
    </row>
    <row r="400" spans="5:25" x14ac:dyDescent="0.35">
      <c r="E400" s="34">
        <v>265100</v>
      </c>
      <c r="F400" s="34" t="s">
        <v>684</v>
      </c>
      <c r="G400" s="34" t="s">
        <v>661</v>
      </c>
      <c r="H400" s="34" t="s">
        <v>682</v>
      </c>
      <c r="I400" s="36"/>
      <c r="J400" s="34"/>
      <c r="K400" s="34">
        <v>0</v>
      </c>
      <c r="L400" s="98" t="s">
        <v>409</v>
      </c>
      <c r="M400" s="98" t="s">
        <v>409</v>
      </c>
      <c r="N400" s="98" t="s">
        <v>409</v>
      </c>
      <c r="O400" s="99" t="s">
        <v>410</v>
      </c>
      <c r="P400" s="34" t="s">
        <v>411</v>
      </c>
      <c r="Q400" s="34">
        <f t="shared" si="5"/>
        <v>265100</v>
      </c>
      <c r="R400" s="34"/>
      <c r="S400" s="34" t="s">
        <v>412</v>
      </c>
      <c r="T400" s="34"/>
      <c r="U400" s="34"/>
      <c r="V400" s="34"/>
      <c r="W400" s="34"/>
      <c r="X400" s="34"/>
      <c r="Y400" s="34">
        <v>0</v>
      </c>
    </row>
    <row r="401" spans="1:25" x14ac:dyDescent="0.35">
      <c r="E401" s="34">
        <v>265110</v>
      </c>
      <c r="F401" s="34" t="s">
        <v>685</v>
      </c>
      <c r="G401" s="34" t="s">
        <v>661</v>
      </c>
      <c r="H401" s="34" t="s">
        <v>682</v>
      </c>
      <c r="I401" s="36"/>
      <c r="J401" s="34"/>
      <c r="K401" s="34">
        <v>0</v>
      </c>
      <c r="L401" s="98" t="s">
        <v>409</v>
      </c>
      <c r="M401" s="98" t="s">
        <v>409</v>
      </c>
      <c r="N401" s="98" t="s">
        <v>409</v>
      </c>
      <c r="O401" s="99" t="s">
        <v>410</v>
      </c>
      <c r="P401" s="34" t="s">
        <v>411</v>
      </c>
      <c r="Q401" s="34">
        <f t="shared" si="5"/>
        <v>265110</v>
      </c>
      <c r="R401" s="34"/>
      <c r="S401" s="34" t="s">
        <v>412</v>
      </c>
      <c r="T401" s="34"/>
      <c r="U401" s="34"/>
      <c r="V401" s="34"/>
      <c r="W401" s="34"/>
      <c r="X401" s="34"/>
      <c r="Y401" s="34">
        <v>0</v>
      </c>
    </row>
    <row r="402" spans="1:25" x14ac:dyDescent="0.35">
      <c r="E402" s="34">
        <v>266000</v>
      </c>
      <c r="F402" s="34" t="s">
        <v>686</v>
      </c>
      <c r="G402" s="34" t="s">
        <v>661</v>
      </c>
      <c r="H402" s="34" t="s">
        <v>662</v>
      </c>
      <c r="I402" s="36"/>
      <c r="J402" s="34"/>
      <c r="K402" s="34">
        <v>0</v>
      </c>
      <c r="L402" s="98" t="s">
        <v>409</v>
      </c>
      <c r="M402" s="98" t="s">
        <v>409</v>
      </c>
      <c r="N402" s="98" t="s">
        <v>409</v>
      </c>
      <c r="O402" s="99" t="s">
        <v>410</v>
      </c>
      <c r="P402" s="34" t="s">
        <v>411</v>
      </c>
      <c r="Q402" s="34">
        <f t="shared" si="5"/>
        <v>266000</v>
      </c>
      <c r="R402" s="34"/>
      <c r="S402" s="34" t="s">
        <v>412</v>
      </c>
      <c r="T402" s="34"/>
      <c r="U402" s="34"/>
      <c r="V402" s="34"/>
      <c r="W402" s="34"/>
      <c r="X402" s="34"/>
      <c r="Y402" s="34">
        <v>0</v>
      </c>
    </row>
    <row r="403" spans="1:25" x14ac:dyDescent="0.35">
      <c r="E403" s="34">
        <v>266100</v>
      </c>
      <c r="F403" s="34" t="s">
        <v>687</v>
      </c>
      <c r="G403" s="34" t="s">
        <v>661</v>
      </c>
      <c r="H403" s="34" t="s">
        <v>662</v>
      </c>
      <c r="I403" s="36"/>
      <c r="J403" s="34"/>
      <c r="K403" s="34">
        <v>0</v>
      </c>
      <c r="L403" s="98" t="s">
        <v>409</v>
      </c>
      <c r="M403" s="98" t="s">
        <v>409</v>
      </c>
      <c r="N403" s="98" t="s">
        <v>409</v>
      </c>
      <c r="O403" s="99" t="s">
        <v>410</v>
      </c>
      <c r="P403" s="34" t="s">
        <v>411</v>
      </c>
      <c r="Q403" s="34">
        <f t="shared" si="5"/>
        <v>266100</v>
      </c>
      <c r="R403" s="34"/>
      <c r="S403" s="34" t="s">
        <v>412</v>
      </c>
      <c r="T403" s="34"/>
      <c r="U403" s="34"/>
      <c r="V403" s="34"/>
      <c r="W403" s="34"/>
      <c r="X403" s="34"/>
      <c r="Y403" s="34">
        <v>0</v>
      </c>
    </row>
    <row r="404" spans="1:25" s="46" customFormat="1" x14ac:dyDescent="0.35">
      <c r="A404" s="5"/>
      <c r="B404" s="5"/>
      <c r="C404" s="5"/>
      <c r="D404"/>
      <c r="E404" s="6">
        <v>266105</v>
      </c>
      <c r="F404" s="6" t="s">
        <v>10953</v>
      </c>
      <c r="G404" s="6" t="s">
        <v>661</v>
      </c>
      <c r="H404" s="6" t="s">
        <v>662</v>
      </c>
      <c r="I404" s="107"/>
      <c r="J404" s="6"/>
      <c r="K404" s="6">
        <v>0</v>
      </c>
      <c r="L404" s="108" t="s">
        <v>409</v>
      </c>
      <c r="M404" s="108" t="s">
        <v>409</v>
      </c>
      <c r="N404" s="108" t="s">
        <v>409</v>
      </c>
      <c r="O404" s="109" t="s">
        <v>410</v>
      </c>
      <c r="P404" s="6" t="s">
        <v>411</v>
      </c>
      <c r="Q404" s="6">
        <f t="shared" si="5"/>
        <v>266105</v>
      </c>
      <c r="R404" s="6"/>
      <c r="S404" s="6" t="s">
        <v>412</v>
      </c>
      <c r="T404" s="6"/>
      <c r="U404" s="6"/>
      <c r="V404" s="6"/>
      <c r="W404" s="6"/>
      <c r="X404" s="6"/>
      <c r="Y404" s="6">
        <v>0</v>
      </c>
    </row>
    <row r="405" spans="1:25" s="46" customFormat="1" x14ac:dyDescent="0.35">
      <c r="A405" s="5"/>
      <c r="B405" s="5"/>
      <c r="C405" s="5"/>
      <c r="D405"/>
      <c r="E405" s="34">
        <v>266110</v>
      </c>
      <c r="F405" s="34" t="s">
        <v>688</v>
      </c>
      <c r="G405" s="34" t="s">
        <v>661</v>
      </c>
      <c r="H405" s="34" t="s">
        <v>662</v>
      </c>
      <c r="I405" s="36"/>
      <c r="J405" s="34"/>
      <c r="K405" s="34">
        <v>0</v>
      </c>
      <c r="L405" s="98" t="s">
        <v>409</v>
      </c>
      <c r="M405" s="98" t="s">
        <v>409</v>
      </c>
      <c r="N405" s="98" t="s">
        <v>409</v>
      </c>
      <c r="O405" s="99" t="s">
        <v>410</v>
      </c>
      <c r="P405" s="34" t="s">
        <v>411</v>
      </c>
      <c r="Q405" s="34">
        <f t="shared" si="5"/>
        <v>266110</v>
      </c>
      <c r="R405" s="34"/>
      <c r="S405" s="34" t="s">
        <v>412</v>
      </c>
      <c r="T405" s="34"/>
      <c r="U405" s="34"/>
      <c r="V405" s="34"/>
      <c r="W405" s="34"/>
      <c r="X405" s="34"/>
      <c r="Y405" s="34">
        <v>0</v>
      </c>
    </row>
    <row r="406" spans="1:25" x14ac:dyDescent="0.35">
      <c r="E406" s="34">
        <v>266111</v>
      </c>
      <c r="F406" s="34" t="s">
        <v>689</v>
      </c>
      <c r="G406" s="34" t="s">
        <v>661</v>
      </c>
      <c r="H406" s="34" t="s">
        <v>662</v>
      </c>
      <c r="I406" s="36"/>
      <c r="J406" s="34"/>
      <c r="K406" s="34">
        <v>0</v>
      </c>
      <c r="L406" s="98" t="s">
        <v>409</v>
      </c>
      <c r="M406" s="98" t="s">
        <v>409</v>
      </c>
      <c r="N406" s="98" t="s">
        <v>409</v>
      </c>
      <c r="O406" s="99" t="s">
        <v>410</v>
      </c>
      <c r="P406" s="34" t="s">
        <v>411</v>
      </c>
      <c r="Q406" s="34">
        <f t="shared" si="5"/>
        <v>266111</v>
      </c>
      <c r="R406" s="34"/>
      <c r="S406" s="34" t="s">
        <v>412</v>
      </c>
      <c r="T406" s="34"/>
      <c r="U406" s="34"/>
      <c r="V406" s="34"/>
      <c r="W406" s="34"/>
      <c r="X406" s="34"/>
      <c r="Y406" s="34">
        <v>0</v>
      </c>
    </row>
    <row r="407" spans="1:25" x14ac:dyDescent="0.35">
      <c r="E407" s="34">
        <v>266112</v>
      </c>
      <c r="F407" s="34" t="s">
        <v>690</v>
      </c>
      <c r="G407" s="34" t="s">
        <v>661</v>
      </c>
      <c r="H407" s="34" t="s">
        <v>662</v>
      </c>
      <c r="I407" s="36"/>
      <c r="J407" s="34"/>
      <c r="K407" s="34">
        <v>0</v>
      </c>
      <c r="L407" s="98" t="s">
        <v>409</v>
      </c>
      <c r="M407" s="98" t="s">
        <v>409</v>
      </c>
      <c r="N407" s="98" t="s">
        <v>409</v>
      </c>
      <c r="O407" s="99" t="s">
        <v>410</v>
      </c>
      <c r="P407" s="34" t="s">
        <v>411</v>
      </c>
      <c r="Q407" s="34">
        <f t="shared" si="5"/>
        <v>266112</v>
      </c>
      <c r="R407" s="34"/>
      <c r="S407" s="34" t="s">
        <v>412</v>
      </c>
      <c r="T407" s="34"/>
      <c r="U407" s="34"/>
      <c r="V407" s="34"/>
      <c r="W407" s="34"/>
      <c r="X407" s="34"/>
      <c r="Y407" s="34">
        <v>0</v>
      </c>
    </row>
    <row r="408" spans="1:25" x14ac:dyDescent="0.35">
      <c r="E408" s="34">
        <v>266120</v>
      </c>
      <c r="F408" s="34" t="s">
        <v>691</v>
      </c>
      <c r="G408" s="34" t="s">
        <v>661</v>
      </c>
      <c r="H408" s="34" t="s">
        <v>662</v>
      </c>
      <c r="I408" s="36"/>
      <c r="J408" s="34"/>
      <c r="K408" s="34">
        <v>0</v>
      </c>
      <c r="L408" s="98" t="s">
        <v>409</v>
      </c>
      <c r="M408" s="98" t="s">
        <v>409</v>
      </c>
      <c r="N408" s="98" t="s">
        <v>409</v>
      </c>
      <c r="O408" s="99" t="s">
        <v>410</v>
      </c>
      <c r="P408" s="34" t="s">
        <v>411</v>
      </c>
      <c r="Q408" s="34">
        <f t="shared" si="5"/>
        <v>266120</v>
      </c>
      <c r="R408" s="34"/>
      <c r="S408" s="34" t="s">
        <v>412</v>
      </c>
      <c r="T408" s="34"/>
      <c r="U408" s="34"/>
      <c r="V408" s="34"/>
      <c r="W408" s="34"/>
      <c r="X408" s="34"/>
      <c r="Y408" s="34">
        <v>0</v>
      </c>
    </row>
    <row r="409" spans="1:25" x14ac:dyDescent="0.35">
      <c r="E409" s="34">
        <v>266130</v>
      </c>
      <c r="F409" s="34" t="s">
        <v>692</v>
      </c>
      <c r="G409" s="34" t="s">
        <v>661</v>
      </c>
      <c r="H409" s="34" t="s">
        <v>662</v>
      </c>
      <c r="I409" s="36"/>
      <c r="J409" s="34"/>
      <c r="K409" s="34">
        <v>0</v>
      </c>
      <c r="L409" s="98" t="s">
        <v>409</v>
      </c>
      <c r="M409" s="98" t="s">
        <v>409</v>
      </c>
      <c r="N409" s="98" t="s">
        <v>409</v>
      </c>
      <c r="O409" s="99" t="s">
        <v>410</v>
      </c>
      <c r="P409" s="34" t="s">
        <v>411</v>
      </c>
      <c r="Q409" s="34">
        <f t="shared" si="5"/>
        <v>266130</v>
      </c>
      <c r="R409" s="34"/>
      <c r="S409" s="34" t="s">
        <v>412</v>
      </c>
      <c r="T409" s="34"/>
      <c r="U409" s="34"/>
      <c r="V409" s="34"/>
      <c r="W409" s="34"/>
      <c r="X409" s="34"/>
      <c r="Y409" s="34">
        <v>0</v>
      </c>
    </row>
    <row r="410" spans="1:25" x14ac:dyDescent="0.35">
      <c r="E410" s="34">
        <v>266140</v>
      </c>
      <c r="F410" s="34" t="s">
        <v>693</v>
      </c>
      <c r="G410" s="34" t="s">
        <v>661</v>
      </c>
      <c r="H410" s="34" t="s">
        <v>662</v>
      </c>
      <c r="I410" s="36"/>
      <c r="J410" s="34"/>
      <c r="K410" s="34">
        <v>0</v>
      </c>
      <c r="L410" s="98" t="s">
        <v>409</v>
      </c>
      <c r="M410" s="98" t="s">
        <v>409</v>
      </c>
      <c r="N410" s="98" t="s">
        <v>409</v>
      </c>
      <c r="O410" s="99" t="s">
        <v>410</v>
      </c>
      <c r="P410" s="34" t="s">
        <v>411</v>
      </c>
      <c r="Q410" s="34">
        <f t="shared" si="5"/>
        <v>266140</v>
      </c>
      <c r="R410" s="34"/>
      <c r="S410" s="34" t="s">
        <v>412</v>
      </c>
      <c r="T410" s="34"/>
      <c r="U410" s="34"/>
      <c r="V410" s="34"/>
      <c r="W410" s="34"/>
      <c r="X410" s="34"/>
      <c r="Y410" s="34">
        <v>0</v>
      </c>
    </row>
    <row r="411" spans="1:25" x14ac:dyDescent="0.35">
      <c r="A411" s="47"/>
      <c r="B411" s="47"/>
      <c r="C411" s="47"/>
      <c r="D411" s="46"/>
      <c r="E411" s="34">
        <v>266160</v>
      </c>
      <c r="F411" s="34" t="s">
        <v>694</v>
      </c>
      <c r="G411" s="34" t="s">
        <v>661</v>
      </c>
      <c r="H411" s="34" t="s">
        <v>662</v>
      </c>
      <c r="I411" s="36"/>
      <c r="J411" s="34"/>
      <c r="K411" s="34">
        <v>0</v>
      </c>
      <c r="L411" s="98" t="s">
        <v>409</v>
      </c>
      <c r="M411" s="98" t="s">
        <v>409</v>
      </c>
      <c r="N411" s="98" t="s">
        <v>409</v>
      </c>
      <c r="O411" s="99" t="s">
        <v>410</v>
      </c>
      <c r="P411" s="34" t="s">
        <v>411</v>
      </c>
      <c r="Q411" s="34">
        <f t="shared" si="5"/>
        <v>266160</v>
      </c>
      <c r="R411" s="34"/>
      <c r="S411" s="34" t="s">
        <v>412</v>
      </c>
      <c r="T411" s="34"/>
      <c r="U411" s="34"/>
      <c r="V411" s="34"/>
      <c r="W411" s="34"/>
      <c r="X411" s="34"/>
      <c r="Y411" s="34">
        <v>0</v>
      </c>
    </row>
    <row r="412" spans="1:25" x14ac:dyDescent="0.35">
      <c r="A412" s="47"/>
      <c r="B412" s="47"/>
      <c r="C412" s="47"/>
      <c r="D412" s="46"/>
      <c r="E412" s="34">
        <v>266210</v>
      </c>
      <c r="F412" s="34" t="s">
        <v>695</v>
      </c>
      <c r="G412" s="34" t="s">
        <v>661</v>
      </c>
      <c r="H412" s="34" t="s">
        <v>662</v>
      </c>
      <c r="I412" s="36"/>
      <c r="J412" s="34"/>
      <c r="K412" s="34">
        <v>0</v>
      </c>
      <c r="L412" s="98" t="s">
        <v>409</v>
      </c>
      <c r="M412" s="98" t="s">
        <v>409</v>
      </c>
      <c r="N412" s="98" t="s">
        <v>409</v>
      </c>
      <c r="O412" s="99" t="s">
        <v>410</v>
      </c>
      <c r="P412" s="34" t="s">
        <v>411</v>
      </c>
      <c r="Q412" s="34">
        <f t="shared" si="5"/>
        <v>266210</v>
      </c>
      <c r="R412" s="34"/>
      <c r="S412" s="34" t="s">
        <v>412</v>
      </c>
      <c r="T412" s="34"/>
      <c r="U412" s="34"/>
      <c r="V412" s="34"/>
      <c r="W412" s="34"/>
      <c r="X412" s="34"/>
      <c r="Y412" s="34">
        <v>0</v>
      </c>
    </row>
    <row r="413" spans="1:25" x14ac:dyDescent="0.35">
      <c r="A413" s="47"/>
      <c r="B413" s="47"/>
      <c r="C413" s="47"/>
      <c r="D413" s="46"/>
      <c r="E413" s="34">
        <v>266220</v>
      </c>
      <c r="F413" s="34" t="s">
        <v>696</v>
      </c>
      <c r="G413" s="34" t="s">
        <v>661</v>
      </c>
      <c r="H413" s="34" t="s">
        <v>662</v>
      </c>
      <c r="I413" s="36"/>
      <c r="J413" s="34"/>
      <c r="K413" s="34">
        <v>0</v>
      </c>
      <c r="L413" s="98" t="s">
        <v>409</v>
      </c>
      <c r="M413" s="98" t="s">
        <v>409</v>
      </c>
      <c r="N413" s="98" t="s">
        <v>409</v>
      </c>
      <c r="O413" s="99" t="s">
        <v>410</v>
      </c>
      <c r="P413" s="34" t="s">
        <v>411</v>
      </c>
      <c r="Q413" s="34">
        <f t="shared" si="5"/>
        <v>266220</v>
      </c>
      <c r="R413" s="34"/>
      <c r="S413" s="34" t="s">
        <v>412</v>
      </c>
      <c r="T413" s="34"/>
      <c r="U413" s="34"/>
      <c r="V413" s="34"/>
      <c r="W413" s="34"/>
      <c r="X413" s="34"/>
      <c r="Y413" s="34">
        <v>0</v>
      </c>
    </row>
    <row r="414" spans="1:25" x14ac:dyDescent="0.35">
      <c r="E414" s="34">
        <v>266221</v>
      </c>
      <c r="F414" s="34" t="s">
        <v>697</v>
      </c>
      <c r="G414" s="34" t="s">
        <v>661</v>
      </c>
      <c r="H414" s="34" t="s">
        <v>662</v>
      </c>
      <c r="I414" s="36"/>
      <c r="J414" s="34"/>
      <c r="K414" s="34">
        <v>0</v>
      </c>
      <c r="L414" s="98" t="s">
        <v>409</v>
      </c>
      <c r="M414" s="98" t="s">
        <v>409</v>
      </c>
      <c r="N414" s="98" t="s">
        <v>409</v>
      </c>
      <c r="O414" s="99" t="s">
        <v>410</v>
      </c>
      <c r="P414" s="34" t="s">
        <v>411</v>
      </c>
      <c r="Q414" s="34">
        <f t="shared" si="5"/>
        <v>266221</v>
      </c>
      <c r="R414" s="34"/>
      <c r="S414" s="34" t="s">
        <v>412</v>
      </c>
      <c r="T414" s="34"/>
      <c r="U414" s="34"/>
      <c r="V414" s="34"/>
      <c r="W414" s="34"/>
      <c r="X414" s="34"/>
      <c r="Y414" s="34">
        <v>0</v>
      </c>
    </row>
    <row r="415" spans="1:25" x14ac:dyDescent="0.35">
      <c r="E415" s="34">
        <v>266222</v>
      </c>
      <c r="F415" s="34" t="s">
        <v>698</v>
      </c>
      <c r="G415" s="34" t="s">
        <v>661</v>
      </c>
      <c r="H415" s="34" t="s">
        <v>662</v>
      </c>
      <c r="I415" s="36"/>
      <c r="J415" s="34"/>
      <c r="K415" s="34">
        <v>0</v>
      </c>
      <c r="L415" s="98" t="s">
        <v>409</v>
      </c>
      <c r="M415" s="98" t="s">
        <v>409</v>
      </c>
      <c r="N415" s="98" t="s">
        <v>409</v>
      </c>
      <c r="O415" s="99" t="s">
        <v>410</v>
      </c>
      <c r="P415" s="34" t="s">
        <v>411</v>
      </c>
      <c r="Q415" s="34">
        <f t="shared" si="5"/>
        <v>266222</v>
      </c>
      <c r="R415" s="34"/>
      <c r="S415" s="34" t="s">
        <v>412</v>
      </c>
      <c r="T415" s="34"/>
      <c r="U415" s="34"/>
      <c r="V415" s="34"/>
      <c r="W415" s="34"/>
      <c r="X415" s="34"/>
      <c r="Y415" s="34">
        <v>0</v>
      </c>
    </row>
    <row r="416" spans="1:25" x14ac:dyDescent="0.35">
      <c r="E416" s="34">
        <v>266223</v>
      </c>
      <c r="F416" s="34" t="s">
        <v>699</v>
      </c>
      <c r="G416" s="34" t="s">
        <v>661</v>
      </c>
      <c r="H416" s="34" t="s">
        <v>662</v>
      </c>
      <c r="I416" s="36"/>
      <c r="J416" s="34"/>
      <c r="K416" s="34">
        <v>0</v>
      </c>
      <c r="L416" s="98" t="s">
        <v>409</v>
      </c>
      <c r="M416" s="98" t="s">
        <v>409</v>
      </c>
      <c r="N416" s="98" t="s">
        <v>409</v>
      </c>
      <c r="O416" s="99" t="s">
        <v>410</v>
      </c>
      <c r="P416" s="34" t="s">
        <v>411</v>
      </c>
      <c r="Q416" s="34">
        <f t="shared" si="5"/>
        <v>266223</v>
      </c>
      <c r="R416" s="34"/>
      <c r="S416" s="34" t="s">
        <v>412</v>
      </c>
      <c r="T416" s="34"/>
      <c r="U416" s="34"/>
      <c r="V416" s="34"/>
      <c r="W416" s="34"/>
      <c r="X416" s="34"/>
      <c r="Y416" s="34">
        <v>0</v>
      </c>
    </row>
    <row r="417" spans="1:25" x14ac:dyDescent="0.35">
      <c r="E417" s="34">
        <v>266224</v>
      </c>
      <c r="F417" s="34" t="s">
        <v>700</v>
      </c>
      <c r="G417" s="34" t="s">
        <v>661</v>
      </c>
      <c r="H417" s="34" t="s">
        <v>662</v>
      </c>
      <c r="I417" s="36"/>
      <c r="J417" s="34"/>
      <c r="K417" s="34">
        <v>0</v>
      </c>
      <c r="L417" s="98" t="s">
        <v>409</v>
      </c>
      <c r="M417" s="98" t="s">
        <v>409</v>
      </c>
      <c r="N417" s="98" t="s">
        <v>409</v>
      </c>
      <c r="O417" s="99" t="s">
        <v>410</v>
      </c>
      <c r="P417" s="34" t="s">
        <v>411</v>
      </c>
      <c r="Q417" s="34">
        <f t="shared" si="5"/>
        <v>266224</v>
      </c>
      <c r="R417" s="34"/>
      <c r="S417" s="34" t="s">
        <v>412</v>
      </c>
      <c r="T417" s="34"/>
      <c r="U417" s="34"/>
      <c r="V417" s="34"/>
      <c r="W417" s="34"/>
      <c r="X417" s="34"/>
      <c r="Y417" s="34">
        <v>0</v>
      </c>
    </row>
    <row r="418" spans="1:25" x14ac:dyDescent="0.35">
      <c r="E418" s="34">
        <v>266225</v>
      </c>
      <c r="F418" s="34" t="s">
        <v>701</v>
      </c>
      <c r="G418" s="34" t="s">
        <v>661</v>
      </c>
      <c r="H418" s="34" t="s">
        <v>662</v>
      </c>
      <c r="I418" s="36"/>
      <c r="J418" s="34"/>
      <c r="K418" s="34">
        <v>0</v>
      </c>
      <c r="L418" s="98" t="s">
        <v>409</v>
      </c>
      <c r="M418" s="98" t="s">
        <v>409</v>
      </c>
      <c r="N418" s="98" t="s">
        <v>409</v>
      </c>
      <c r="O418" s="99" t="s">
        <v>410</v>
      </c>
      <c r="P418" s="34" t="s">
        <v>411</v>
      </c>
      <c r="Q418" s="34">
        <f t="shared" si="5"/>
        <v>266225</v>
      </c>
      <c r="R418" s="34"/>
      <c r="S418" s="34" t="s">
        <v>412</v>
      </c>
      <c r="T418" s="34"/>
      <c r="U418" s="34"/>
      <c r="V418" s="34"/>
      <c r="W418" s="34"/>
      <c r="X418" s="34"/>
      <c r="Y418" s="34">
        <v>0</v>
      </c>
    </row>
    <row r="419" spans="1:25" x14ac:dyDescent="0.35">
      <c r="E419" s="34">
        <v>266226</v>
      </c>
      <c r="F419" s="34" t="s">
        <v>702</v>
      </c>
      <c r="G419" s="34" t="s">
        <v>661</v>
      </c>
      <c r="H419" s="34" t="s">
        <v>662</v>
      </c>
      <c r="I419" s="36"/>
      <c r="J419" s="34"/>
      <c r="K419" s="34">
        <v>0</v>
      </c>
      <c r="L419" s="98" t="s">
        <v>409</v>
      </c>
      <c r="M419" s="98" t="s">
        <v>409</v>
      </c>
      <c r="N419" s="98" t="s">
        <v>409</v>
      </c>
      <c r="O419" s="99" t="s">
        <v>410</v>
      </c>
      <c r="P419" s="34" t="s">
        <v>411</v>
      </c>
      <c r="Q419" s="34">
        <f t="shared" si="5"/>
        <v>266226</v>
      </c>
      <c r="R419" s="34"/>
      <c r="S419" s="34" t="s">
        <v>412</v>
      </c>
      <c r="T419" s="34"/>
      <c r="U419" s="34"/>
      <c r="V419" s="34"/>
      <c r="W419" s="34"/>
      <c r="X419" s="34"/>
      <c r="Y419" s="34">
        <v>0</v>
      </c>
    </row>
    <row r="420" spans="1:25" x14ac:dyDescent="0.35">
      <c r="E420" s="34">
        <v>266227</v>
      </c>
      <c r="F420" s="34" t="s">
        <v>703</v>
      </c>
      <c r="G420" s="34" t="s">
        <v>661</v>
      </c>
      <c r="H420" s="34" t="s">
        <v>662</v>
      </c>
      <c r="I420" s="36"/>
      <c r="J420" s="34"/>
      <c r="K420" s="34">
        <v>0</v>
      </c>
      <c r="L420" s="98" t="s">
        <v>409</v>
      </c>
      <c r="M420" s="98" t="s">
        <v>409</v>
      </c>
      <c r="N420" s="98" t="s">
        <v>409</v>
      </c>
      <c r="O420" s="99" t="s">
        <v>410</v>
      </c>
      <c r="P420" s="34" t="s">
        <v>411</v>
      </c>
      <c r="Q420" s="34">
        <f t="shared" si="5"/>
        <v>266227</v>
      </c>
      <c r="R420" s="34"/>
      <c r="S420" s="34" t="s">
        <v>412</v>
      </c>
      <c r="T420" s="34"/>
      <c r="U420" s="34"/>
      <c r="V420" s="34"/>
      <c r="W420" s="34"/>
      <c r="X420" s="34"/>
      <c r="Y420" s="34">
        <v>0</v>
      </c>
    </row>
    <row r="421" spans="1:25" x14ac:dyDescent="0.35">
      <c r="E421" s="34">
        <v>266228</v>
      </c>
      <c r="F421" s="34" t="s">
        <v>704</v>
      </c>
      <c r="G421" s="34" t="s">
        <v>661</v>
      </c>
      <c r="H421" s="34" t="s">
        <v>662</v>
      </c>
      <c r="I421" s="36"/>
      <c r="J421" s="34"/>
      <c r="K421" s="34">
        <v>0</v>
      </c>
      <c r="L421" s="98" t="s">
        <v>409</v>
      </c>
      <c r="M421" s="98" t="s">
        <v>409</v>
      </c>
      <c r="N421" s="98" t="s">
        <v>409</v>
      </c>
      <c r="O421" s="99" t="s">
        <v>410</v>
      </c>
      <c r="P421" s="34" t="s">
        <v>411</v>
      </c>
      <c r="Q421" s="34">
        <f t="shared" si="5"/>
        <v>266228</v>
      </c>
      <c r="R421" s="34"/>
      <c r="S421" s="34" t="s">
        <v>412</v>
      </c>
      <c r="T421" s="34"/>
      <c r="U421" s="34"/>
      <c r="V421" s="34"/>
      <c r="W421" s="34"/>
      <c r="X421" s="34"/>
      <c r="Y421" s="34">
        <v>0</v>
      </c>
    </row>
    <row r="422" spans="1:25" x14ac:dyDescent="0.35">
      <c r="E422" s="34">
        <v>266240</v>
      </c>
      <c r="F422" s="34" t="s">
        <v>705</v>
      </c>
      <c r="G422" s="34" t="s">
        <v>661</v>
      </c>
      <c r="H422" s="34" t="s">
        <v>662</v>
      </c>
      <c r="I422" s="36"/>
      <c r="J422" s="34"/>
      <c r="K422" s="34">
        <v>0</v>
      </c>
      <c r="L422" s="98" t="s">
        <v>409</v>
      </c>
      <c r="M422" s="98" t="s">
        <v>409</v>
      </c>
      <c r="N422" s="98" t="s">
        <v>409</v>
      </c>
      <c r="O422" s="99" t="s">
        <v>410</v>
      </c>
      <c r="P422" s="34" t="s">
        <v>411</v>
      </c>
      <c r="Q422" s="34">
        <f t="shared" si="5"/>
        <v>266240</v>
      </c>
      <c r="R422" s="34"/>
      <c r="S422" s="34" t="s">
        <v>412</v>
      </c>
      <c r="T422" s="34"/>
      <c r="U422" s="34"/>
      <c r="V422" s="34"/>
      <c r="W422" s="34"/>
      <c r="X422" s="34"/>
      <c r="Y422" s="34">
        <v>0</v>
      </c>
    </row>
    <row r="423" spans="1:25" x14ac:dyDescent="0.35">
      <c r="E423" s="34">
        <v>266250</v>
      </c>
      <c r="F423" s="34" t="s">
        <v>706</v>
      </c>
      <c r="G423" s="34" t="s">
        <v>661</v>
      </c>
      <c r="H423" s="34" t="s">
        <v>662</v>
      </c>
      <c r="I423" s="36"/>
      <c r="J423" s="34"/>
      <c r="K423" s="34">
        <v>0</v>
      </c>
      <c r="L423" s="98" t="s">
        <v>409</v>
      </c>
      <c r="M423" s="98" t="s">
        <v>409</v>
      </c>
      <c r="N423" s="98" t="s">
        <v>409</v>
      </c>
      <c r="O423" s="99" t="s">
        <v>410</v>
      </c>
      <c r="P423" s="34" t="s">
        <v>411</v>
      </c>
      <c r="Q423" s="34">
        <f t="shared" si="5"/>
        <v>266250</v>
      </c>
      <c r="R423" s="34"/>
      <c r="S423" s="34" t="s">
        <v>412</v>
      </c>
      <c r="T423" s="34"/>
      <c r="U423" s="34"/>
      <c r="V423" s="34"/>
      <c r="W423" s="34"/>
      <c r="X423" s="34"/>
      <c r="Y423" s="34">
        <v>0</v>
      </c>
    </row>
    <row r="424" spans="1:25" x14ac:dyDescent="0.35">
      <c r="E424" s="34">
        <v>266260</v>
      </c>
      <c r="F424" s="34" t="s">
        <v>707</v>
      </c>
      <c r="G424" s="34" t="s">
        <v>661</v>
      </c>
      <c r="H424" s="34" t="s">
        <v>662</v>
      </c>
      <c r="I424" s="36"/>
      <c r="J424" s="34"/>
      <c r="K424" s="34">
        <v>0</v>
      </c>
      <c r="L424" s="98" t="s">
        <v>409</v>
      </c>
      <c r="M424" s="98" t="s">
        <v>409</v>
      </c>
      <c r="N424" s="98" t="s">
        <v>409</v>
      </c>
      <c r="O424" s="99" t="s">
        <v>410</v>
      </c>
      <c r="P424" s="34" t="s">
        <v>411</v>
      </c>
      <c r="Q424" s="34">
        <f t="shared" si="5"/>
        <v>266260</v>
      </c>
      <c r="R424" s="34"/>
      <c r="S424" s="34" t="s">
        <v>412</v>
      </c>
      <c r="T424" s="34"/>
      <c r="U424" s="34"/>
      <c r="V424" s="34"/>
      <c r="W424" s="34"/>
      <c r="X424" s="34"/>
      <c r="Y424" s="34">
        <v>0</v>
      </c>
    </row>
    <row r="425" spans="1:25" x14ac:dyDescent="0.35">
      <c r="E425" s="34">
        <v>266270</v>
      </c>
      <c r="F425" s="34" t="s">
        <v>708</v>
      </c>
      <c r="G425" s="34" t="s">
        <v>661</v>
      </c>
      <c r="H425" s="34" t="s">
        <v>662</v>
      </c>
      <c r="I425" s="36"/>
      <c r="J425" s="34"/>
      <c r="K425" s="34">
        <v>0</v>
      </c>
      <c r="L425" s="98" t="s">
        <v>409</v>
      </c>
      <c r="M425" s="98" t="s">
        <v>409</v>
      </c>
      <c r="N425" s="98" t="s">
        <v>409</v>
      </c>
      <c r="O425" s="99" t="s">
        <v>410</v>
      </c>
      <c r="P425" s="34" t="s">
        <v>411</v>
      </c>
      <c r="Q425" s="34">
        <f t="shared" si="5"/>
        <v>266270</v>
      </c>
      <c r="R425" s="34"/>
      <c r="S425" s="34" t="s">
        <v>412</v>
      </c>
      <c r="T425" s="34"/>
      <c r="U425" s="34"/>
      <c r="V425" s="34"/>
      <c r="W425" s="34"/>
      <c r="X425" s="34"/>
      <c r="Y425" s="34">
        <v>0</v>
      </c>
    </row>
    <row r="426" spans="1:25" x14ac:dyDescent="0.35">
      <c r="E426" s="34">
        <v>266280</v>
      </c>
      <c r="F426" s="34" t="s">
        <v>709</v>
      </c>
      <c r="G426" s="34" t="s">
        <v>661</v>
      </c>
      <c r="H426" s="34" t="s">
        <v>662</v>
      </c>
      <c r="I426" s="36"/>
      <c r="J426" s="34"/>
      <c r="K426" s="34">
        <v>0</v>
      </c>
      <c r="L426" s="98" t="s">
        <v>409</v>
      </c>
      <c r="M426" s="98" t="s">
        <v>409</v>
      </c>
      <c r="N426" s="98" t="s">
        <v>409</v>
      </c>
      <c r="O426" s="99" t="s">
        <v>410</v>
      </c>
      <c r="P426" s="34" t="s">
        <v>411</v>
      </c>
      <c r="Q426" s="34">
        <f t="shared" ref="Q426:Q489" si="6">E426</f>
        <v>266280</v>
      </c>
      <c r="R426" s="34"/>
      <c r="S426" s="34" t="s">
        <v>412</v>
      </c>
      <c r="T426" s="34"/>
      <c r="U426" s="34"/>
      <c r="V426" s="34"/>
      <c r="W426" s="34"/>
      <c r="X426" s="34"/>
      <c r="Y426" s="34">
        <v>0</v>
      </c>
    </row>
    <row r="427" spans="1:25" x14ac:dyDescent="0.35">
      <c r="E427" s="34">
        <v>266300</v>
      </c>
      <c r="F427" s="34" t="s">
        <v>710</v>
      </c>
      <c r="G427" s="34" t="s">
        <v>661</v>
      </c>
      <c r="H427" s="34" t="s">
        <v>662</v>
      </c>
      <c r="I427" s="36"/>
      <c r="J427" s="34"/>
      <c r="K427" s="34">
        <v>0</v>
      </c>
      <c r="L427" s="98" t="s">
        <v>409</v>
      </c>
      <c r="M427" s="98" t="s">
        <v>409</v>
      </c>
      <c r="N427" s="98" t="s">
        <v>409</v>
      </c>
      <c r="O427" s="99" t="s">
        <v>410</v>
      </c>
      <c r="P427" s="34" t="s">
        <v>411</v>
      </c>
      <c r="Q427" s="34">
        <f t="shared" si="6"/>
        <v>266300</v>
      </c>
      <c r="R427" s="34"/>
      <c r="S427" s="34" t="s">
        <v>412</v>
      </c>
      <c r="T427" s="34"/>
      <c r="U427" s="34"/>
      <c r="V427" s="34"/>
      <c r="W427" s="34"/>
      <c r="X427" s="34"/>
      <c r="Y427" s="34">
        <v>0</v>
      </c>
    </row>
    <row r="428" spans="1:25" x14ac:dyDescent="0.35">
      <c r="E428" s="34">
        <v>266400</v>
      </c>
      <c r="F428" s="34" t="s">
        <v>711</v>
      </c>
      <c r="G428" s="34" t="s">
        <v>661</v>
      </c>
      <c r="H428" s="34" t="s">
        <v>662</v>
      </c>
      <c r="I428" s="36"/>
      <c r="J428" s="34"/>
      <c r="K428" s="34">
        <v>0</v>
      </c>
      <c r="L428" s="98" t="s">
        <v>409</v>
      </c>
      <c r="M428" s="98" t="s">
        <v>409</v>
      </c>
      <c r="N428" s="98" t="s">
        <v>409</v>
      </c>
      <c r="O428" s="99" t="s">
        <v>410</v>
      </c>
      <c r="P428" s="34" t="s">
        <v>411</v>
      </c>
      <c r="Q428" s="34">
        <f t="shared" si="6"/>
        <v>266400</v>
      </c>
      <c r="R428" s="34"/>
      <c r="S428" s="34" t="s">
        <v>412</v>
      </c>
      <c r="T428" s="34"/>
      <c r="U428" s="34"/>
      <c r="V428" s="34"/>
      <c r="W428" s="34"/>
      <c r="X428" s="34"/>
      <c r="Y428" s="34">
        <v>0</v>
      </c>
    </row>
    <row r="429" spans="1:25" x14ac:dyDescent="0.35">
      <c r="E429" s="34">
        <v>266460</v>
      </c>
      <c r="F429" s="34" t="s">
        <v>712</v>
      </c>
      <c r="G429" s="34" t="s">
        <v>661</v>
      </c>
      <c r="H429" s="34" t="s">
        <v>662</v>
      </c>
      <c r="I429" s="36"/>
      <c r="J429" s="34"/>
      <c r="K429" s="34">
        <v>0</v>
      </c>
      <c r="L429" s="98" t="s">
        <v>409</v>
      </c>
      <c r="M429" s="98" t="s">
        <v>409</v>
      </c>
      <c r="N429" s="98" t="s">
        <v>409</v>
      </c>
      <c r="O429" s="99" t="s">
        <v>410</v>
      </c>
      <c r="P429" s="34" t="s">
        <v>411</v>
      </c>
      <c r="Q429" s="34">
        <f t="shared" si="6"/>
        <v>266460</v>
      </c>
      <c r="R429" s="34"/>
      <c r="S429" s="34" t="s">
        <v>412</v>
      </c>
      <c r="T429" s="34"/>
      <c r="U429" s="34"/>
      <c r="V429" s="34"/>
      <c r="W429" s="34"/>
      <c r="X429" s="34"/>
      <c r="Y429" s="34">
        <v>0</v>
      </c>
    </row>
    <row r="430" spans="1:25" x14ac:dyDescent="0.35">
      <c r="E430" s="34">
        <v>266500</v>
      </c>
      <c r="F430" s="34" t="s">
        <v>713</v>
      </c>
      <c r="G430" s="34" t="s">
        <v>661</v>
      </c>
      <c r="H430" s="34" t="s">
        <v>662</v>
      </c>
      <c r="I430" s="36"/>
      <c r="J430" s="34"/>
      <c r="K430" s="34">
        <v>0</v>
      </c>
      <c r="L430" s="98" t="s">
        <v>409</v>
      </c>
      <c r="M430" s="98" t="s">
        <v>409</v>
      </c>
      <c r="N430" s="98" t="s">
        <v>409</v>
      </c>
      <c r="O430" s="99" t="s">
        <v>410</v>
      </c>
      <c r="P430" s="34" t="s">
        <v>411</v>
      </c>
      <c r="Q430" s="34">
        <f t="shared" si="6"/>
        <v>266500</v>
      </c>
      <c r="R430" s="34"/>
      <c r="S430" s="34" t="s">
        <v>412</v>
      </c>
      <c r="T430" s="34"/>
      <c r="U430" s="34"/>
      <c r="V430" s="34"/>
      <c r="W430" s="34"/>
      <c r="X430" s="34"/>
      <c r="Y430" s="34">
        <v>0</v>
      </c>
    </row>
    <row r="431" spans="1:25" s="46" customFormat="1" x14ac:dyDescent="0.35">
      <c r="A431" s="5"/>
      <c r="B431" s="5"/>
      <c r="C431" s="5"/>
      <c r="D431"/>
      <c r="E431" s="34">
        <v>266600</v>
      </c>
      <c r="F431" s="34" t="s">
        <v>714</v>
      </c>
      <c r="G431" s="34" t="s">
        <v>661</v>
      </c>
      <c r="H431" s="34" t="s">
        <v>662</v>
      </c>
      <c r="I431" s="36"/>
      <c r="J431" s="34"/>
      <c r="K431" s="34">
        <v>0</v>
      </c>
      <c r="L431" s="98" t="s">
        <v>409</v>
      </c>
      <c r="M431" s="98" t="s">
        <v>409</v>
      </c>
      <c r="N431" s="98" t="s">
        <v>409</v>
      </c>
      <c r="O431" s="99" t="s">
        <v>410</v>
      </c>
      <c r="P431" s="34" t="s">
        <v>411</v>
      </c>
      <c r="Q431" s="34">
        <f t="shared" si="6"/>
        <v>266600</v>
      </c>
      <c r="R431" s="34"/>
      <c r="S431" s="34" t="s">
        <v>412</v>
      </c>
      <c r="T431" s="34"/>
      <c r="U431" s="34"/>
      <c r="V431" s="34"/>
      <c r="W431" s="34"/>
      <c r="X431" s="34"/>
      <c r="Y431" s="34">
        <v>0</v>
      </c>
    </row>
    <row r="432" spans="1:25" x14ac:dyDescent="0.35">
      <c r="E432" s="34">
        <v>266700</v>
      </c>
      <c r="F432" s="34" t="s">
        <v>715</v>
      </c>
      <c r="G432" s="34" t="s">
        <v>661</v>
      </c>
      <c r="H432" s="34" t="s">
        <v>662</v>
      </c>
      <c r="I432" s="36"/>
      <c r="J432" s="34"/>
      <c r="K432" s="34">
        <v>0</v>
      </c>
      <c r="L432" s="98" t="s">
        <v>409</v>
      </c>
      <c r="M432" s="98" t="s">
        <v>409</v>
      </c>
      <c r="N432" s="98" t="s">
        <v>409</v>
      </c>
      <c r="O432" s="99" t="s">
        <v>410</v>
      </c>
      <c r="P432" s="34" t="s">
        <v>411</v>
      </c>
      <c r="Q432" s="34">
        <f t="shared" si="6"/>
        <v>266700</v>
      </c>
      <c r="R432" s="34"/>
      <c r="S432" s="34" t="s">
        <v>412</v>
      </c>
      <c r="T432" s="34"/>
      <c r="U432" s="34"/>
      <c r="V432" s="34"/>
      <c r="W432" s="34"/>
      <c r="X432" s="34"/>
      <c r="Y432" s="34">
        <v>0</v>
      </c>
    </row>
    <row r="433" spans="1:25" x14ac:dyDescent="0.35">
      <c r="E433" s="6">
        <v>266710</v>
      </c>
      <c r="F433" s="6" t="s">
        <v>10954</v>
      </c>
      <c r="G433" s="6" t="s">
        <v>661</v>
      </c>
      <c r="H433" s="6" t="s">
        <v>662</v>
      </c>
      <c r="I433" s="107"/>
      <c r="J433" s="6"/>
      <c r="K433" s="6">
        <v>0</v>
      </c>
      <c r="L433" s="108" t="s">
        <v>409</v>
      </c>
      <c r="M433" s="108" t="s">
        <v>409</v>
      </c>
      <c r="N433" s="108" t="s">
        <v>409</v>
      </c>
      <c r="O433" s="109" t="s">
        <v>410</v>
      </c>
      <c r="P433" s="6" t="s">
        <v>411</v>
      </c>
      <c r="Q433" s="6">
        <f t="shared" si="6"/>
        <v>266710</v>
      </c>
      <c r="R433" s="6"/>
      <c r="S433" s="6" t="s">
        <v>412</v>
      </c>
      <c r="T433" s="6"/>
      <c r="U433" s="6"/>
      <c r="V433" s="6"/>
      <c r="W433" s="6"/>
      <c r="X433" s="6"/>
      <c r="Y433" s="6">
        <v>0</v>
      </c>
    </row>
    <row r="434" spans="1:25" x14ac:dyDescent="0.35">
      <c r="E434" s="6">
        <v>266711</v>
      </c>
      <c r="F434" s="6" t="s">
        <v>10955</v>
      </c>
      <c r="G434" s="6" t="s">
        <v>661</v>
      </c>
      <c r="H434" s="6" t="s">
        <v>662</v>
      </c>
      <c r="I434" s="107"/>
      <c r="J434" s="6"/>
      <c r="K434" s="6">
        <v>0</v>
      </c>
      <c r="L434" s="108" t="s">
        <v>409</v>
      </c>
      <c r="M434" s="108" t="s">
        <v>409</v>
      </c>
      <c r="N434" s="108" t="s">
        <v>409</v>
      </c>
      <c r="O434" s="109" t="s">
        <v>410</v>
      </c>
      <c r="P434" s="6" t="s">
        <v>411</v>
      </c>
      <c r="Q434" s="6">
        <f t="shared" si="6"/>
        <v>266711</v>
      </c>
      <c r="R434" s="6"/>
      <c r="S434" s="6" t="s">
        <v>412</v>
      </c>
      <c r="T434" s="6"/>
      <c r="U434" s="6"/>
      <c r="V434" s="6"/>
      <c r="W434" s="6"/>
      <c r="X434" s="6"/>
      <c r="Y434" s="6">
        <v>0</v>
      </c>
    </row>
    <row r="435" spans="1:25" x14ac:dyDescent="0.35">
      <c r="E435" s="6">
        <v>266712</v>
      </c>
      <c r="F435" s="6" t="s">
        <v>10956</v>
      </c>
      <c r="G435" s="6" t="s">
        <v>661</v>
      </c>
      <c r="H435" s="6" t="s">
        <v>662</v>
      </c>
      <c r="I435" s="107"/>
      <c r="J435" s="6"/>
      <c r="K435" s="6">
        <v>0</v>
      </c>
      <c r="L435" s="108" t="s">
        <v>409</v>
      </c>
      <c r="M435" s="108" t="s">
        <v>409</v>
      </c>
      <c r="N435" s="108" t="s">
        <v>409</v>
      </c>
      <c r="O435" s="109" t="s">
        <v>410</v>
      </c>
      <c r="P435" s="6" t="s">
        <v>411</v>
      </c>
      <c r="Q435" s="6">
        <f t="shared" si="6"/>
        <v>266712</v>
      </c>
      <c r="R435" s="6"/>
      <c r="S435" s="6" t="s">
        <v>412</v>
      </c>
      <c r="T435" s="6"/>
      <c r="U435" s="6"/>
      <c r="V435" s="6"/>
      <c r="W435" s="6"/>
      <c r="X435" s="6"/>
      <c r="Y435" s="6">
        <v>0</v>
      </c>
    </row>
    <row r="436" spans="1:25" x14ac:dyDescent="0.35">
      <c r="E436" s="6">
        <v>266713</v>
      </c>
      <c r="F436" s="6" t="s">
        <v>10957</v>
      </c>
      <c r="G436" s="6" t="s">
        <v>661</v>
      </c>
      <c r="H436" s="6" t="s">
        <v>662</v>
      </c>
      <c r="I436" s="107"/>
      <c r="J436" s="6"/>
      <c r="K436" s="6">
        <v>0</v>
      </c>
      <c r="L436" s="108" t="s">
        <v>409</v>
      </c>
      <c r="M436" s="108" t="s">
        <v>409</v>
      </c>
      <c r="N436" s="108" t="s">
        <v>409</v>
      </c>
      <c r="O436" s="109" t="s">
        <v>410</v>
      </c>
      <c r="P436" s="6" t="s">
        <v>411</v>
      </c>
      <c r="Q436" s="6">
        <f t="shared" si="6"/>
        <v>266713</v>
      </c>
      <c r="R436" s="6"/>
      <c r="S436" s="6" t="s">
        <v>412</v>
      </c>
      <c r="T436" s="6"/>
      <c r="U436" s="6"/>
      <c r="V436" s="6"/>
      <c r="W436" s="6"/>
      <c r="X436" s="6"/>
      <c r="Y436" s="6">
        <v>0</v>
      </c>
    </row>
    <row r="437" spans="1:25" x14ac:dyDescent="0.35">
      <c r="E437" s="6">
        <v>266714</v>
      </c>
      <c r="F437" s="6" t="s">
        <v>10958</v>
      </c>
      <c r="G437" s="6" t="s">
        <v>661</v>
      </c>
      <c r="H437" s="6" t="s">
        <v>662</v>
      </c>
      <c r="I437" s="107"/>
      <c r="J437" s="6"/>
      <c r="K437" s="6">
        <v>0</v>
      </c>
      <c r="L437" s="108" t="s">
        <v>409</v>
      </c>
      <c r="M437" s="108" t="s">
        <v>409</v>
      </c>
      <c r="N437" s="108" t="s">
        <v>409</v>
      </c>
      <c r="O437" s="109" t="s">
        <v>410</v>
      </c>
      <c r="P437" s="6" t="s">
        <v>411</v>
      </c>
      <c r="Q437" s="6">
        <f t="shared" si="6"/>
        <v>266714</v>
      </c>
      <c r="R437" s="6"/>
      <c r="S437" s="6" t="s">
        <v>412</v>
      </c>
      <c r="T437" s="6"/>
      <c r="U437" s="6"/>
      <c r="V437" s="6"/>
      <c r="W437" s="6"/>
      <c r="X437" s="6"/>
      <c r="Y437" s="6">
        <v>0</v>
      </c>
    </row>
    <row r="438" spans="1:25" x14ac:dyDescent="0.35">
      <c r="A438" s="47"/>
      <c r="B438" s="47"/>
      <c r="C438" s="47"/>
      <c r="D438" s="46"/>
      <c r="E438" s="6">
        <v>266715</v>
      </c>
      <c r="F438" s="6" t="s">
        <v>10959</v>
      </c>
      <c r="G438" s="6" t="s">
        <v>661</v>
      </c>
      <c r="H438" s="6" t="s">
        <v>662</v>
      </c>
      <c r="I438" s="107"/>
      <c r="J438" s="6"/>
      <c r="K438" s="6">
        <v>0</v>
      </c>
      <c r="L438" s="108" t="s">
        <v>409</v>
      </c>
      <c r="M438" s="108" t="s">
        <v>409</v>
      </c>
      <c r="N438" s="108" t="s">
        <v>409</v>
      </c>
      <c r="O438" s="109" t="s">
        <v>410</v>
      </c>
      <c r="P438" s="6" t="s">
        <v>411</v>
      </c>
      <c r="Q438" s="6">
        <f t="shared" si="6"/>
        <v>266715</v>
      </c>
      <c r="R438" s="6"/>
      <c r="S438" s="6" t="s">
        <v>412</v>
      </c>
      <c r="T438" s="6"/>
      <c r="U438" s="6"/>
      <c r="V438" s="6"/>
      <c r="W438" s="6"/>
      <c r="X438" s="6"/>
      <c r="Y438" s="6">
        <v>0</v>
      </c>
    </row>
    <row r="439" spans="1:25" x14ac:dyDescent="0.35">
      <c r="A439" s="47"/>
      <c r="B439" s="47"/>
      <c r="C439" s="47"/>
      <c r="D439" s="46"/>
      <c r="E439" s="6">
        <v>266720</v>
      </c>
      <c r="F439" s="6" t="s">
        <v>10960</v>
      </c>
      <c r="G439" s="6" t="s">
        <v>661</v>
      </c>
      <c r="H439" s="6" t="s">
        <v>662</v>
      </c>
      <c r="I439" s="107"/>
      <c r="J439" s="6"/>
      <c r="K439" s="6">
        <v>0</v>
      </c>
      <c r="L439" s="108" t="s">
        <v>409</v>
      </c>
      <c r="M439" s="108" t="s">
        <v>409</v>
      </c>
      <c r="N439" s="108" t="s">
        <v>409</v>
      </c>
      <c r="O439" s="109" t="s">
        <v>410</v>
      </c>
      <c r="P439" s="6" t="s">
        <v>411</v>
      </c>
      <c r="Q439" s="6">
        <f t="shared" si="6"/>
        <v>266720</v>
      </c>
      <c r="R439" s="6"/>
      <c r="S439" s="6" t="s">
        <v>412</v>
      </c>
      <c r="T439" s="6"/>
      <c r="U439" s="6"/>
      <c r="V439" s="6"/>
      <c r="W439" s="6"/>
      <c r="X439" s="6"/>
      <c r="Y439" s="6">
        <v>0</v>
      </c>
    </row>
    <row r="440" spans="1:25" x14ac:dyDescent="0.35">
      <c r="E440" s="6">
        <v>266721</v>
      </c>
      <c r="F440" s="6" t="s">
        <v>10961</v>
      </c>
      <c r="G440" s="6" t="s">
        <v>661</v>
      </c>
      <c r="H440" s="6" t="s">
        <v>662</v>
      </c>
      <c r="I440" s="107"/>
      <c r="J440" s="6"/>
      <c r="K440" s="6">
        <v>0</v>
      </c>
      <c r="L440" s="108" t="s">
        <v>409</v>
      </c>
      <c r="M440" s="108" t="s">
        <v>409</v>
      </c>
      <c r="N440" s="108" t="s">
        <v>409</v>
      </c>
      <c r="O440" s="109" t="s">
        <v>410</v>
      </c>
      <c r="P440" s="6" t="s">
        <v>411</v>
      </c>
      <c r="Q440" s="6">
        <f t="shared" si="6"/>
        <v>266721</v>
      </c>
      <c r="R440" s="6"/>
      <c r="S440" s="6" t="s">
        <v>412</v>
      </c>
      <c r="T440" s="6"/>
      <c r="U440" s="6"/>
      <c r="V440" s="6"/>
      <c r="W440" s="6"/>
      <c r="X440" s="6"/>
      <c r="Y440" s="6">
        <v>0</v>
      </c>
    </row>
    <row r="441" spans="1:25" x14ac:dyDescent="0.35">
      <c r="E441" s="6">
        <v>266722</v>
      </c>
      <c r="F441" s="6" t="s">
        <v>10962</v>
      </c>
      <c r="G441" s="6" t="s">
        <v>661</v>
      </c>
      <c r="H441" s="6" t="s">
        <v>662</v>
      </c>
      <c r="I441" s="107"/>
      <c r="J441" s="6"/>
      <c r="K441" s="6">
        <v>0</v>
      </c>
      <c r="L441" s="108" t="s">
        <v>409</v>
      </c>
      <c r="M441" s="108" t="s">
        <v>409</v>
      </c>
      <c r="N441" s="108" t="s">
        <v>409</v>
      </c>
      <c r="O441" s="109" t="s">
        <v>410</v>
      </c>
      <c r="P441" s="6" t="s">
        <v>411</v>
      </c>
      <c r="Q441" s="6">
        <f t="shared" si="6"/>
        <v>266722</v>
      </c>
      <c r="R441" s="6"/>
      <c r="S441" s="6" t="s">
        <v>412</v>
      </c>
      <c r="T441" s="6"/>
      <c r="U441" s="6"/>
      <c r="V441" s="6"/>
      <c r="W441" s="6"/>
      <c r="X441" s="6"/>
      <c r="Y441" s="6">
        <v>0</v>
      </c>
    </row>
    <row r="442" spans="1:25" x14ac:dyDescent="0.35">
      <c r="E442" s="6">
        <v>266723</v>
      </c>
      <c r="F442" s="6" t="s">
        <v>10963</v>
      </c>
      <c r="G442" s="6" t="s">
        <v>661</v>
      </c>
      <c r="H442" s="6" t="s">
        <v>662</v>
      </c>
      <c r="I442" s="107"/>
      <c r="J442" s="6"/>
      <c r="K442" s="6">
        <v>0</v>
      </c>
      <c r="L442" s="108" t="s">
        <v>409</v>
      </c>
      <c r="M442" s="108" t="s">
        <v>409</v>
      </c>
      <c r="N442" s="108" t="s">
        <v>409</v>
      </c>
      <c r="O442" s="109" t="s">
        <v>410</v>
      </c>
      <c r="P442" s="6" t="s">
        <v>411</v>
      </c>
      <c r="Q442" s="6">
        <f t="shared" si="6"/>
        <v>266723</v>
      </c>
      <c r="R442" s="6"/>
      <c r="S442" s="6" t="s">
        <v>412</v>
      </c>
      <c r="T442" s="6"/>
      <c r="U442" s="6"/>
      <c r="V442" s="6"/>
      <c r="W442" s="6"/>
      <c r="X442" s="6"/>
      <c r="Y442" s="6">
        <v>0</v>
      </c>
    </row>
    <row r="443" spans="1:25" x14ac:dyDescent="0.35">
      <c r="E443" s="6">
        <v>266724</v>
      </c>
      <c r="F443" s="6" t="s">
        <v>10964</v>
      </c>
      <c r="G443" s="6" t="s">
        <v>661</v>
      </c>
      <c r="H443" s="6" t="s">
        <v>662</v>
      </c>
      <c r="I443" s="107"/>
      <c r="J443" s="6"/>
      <c r="K443" s="6">
        <v>0</v>
      </c>
      <c r="L443" s="108" t="s">
        <v>409</v>
      </c>
      <c r="M443" s="108" t="s">
        <v>409</v>
      </c>
      <c r="N443" s="108" t="s">
        <v>409</v>
      </c>
      <c r="O443" s="109" t="s">
        <v>410</v>
      </c>
      <c r="P443" s="6" t="s">
        <v>411</v>
      </c>
      <c r="Q443" s="6">
        <f t="shared" si="6"/>
        <v>266724</v>
      </c>
      <c r="R443" s="6"/>
      <c r="S443" s="6" t="s">
        <v>412</v>
      </c>
      <c r="T443" s="6"/>
      <c r="U443" s="6"/>
      <c r="V443" s="6"/>
      <c r="W443" s="6"/>
      <c r="X443" s="6"/>
      <c r="Y443" s="6">
        <v>0</v>
      </c>
    </row>
    <row r="444" spans="1:25" x14ac:dyDescent="0.35">
      <c r="E444" s="6">
        <v>266730</v>
      </c>
      <c r="F444" s="6" t="s">
        <v>10965</v>
      </c>
      <c r="G444" s="6" t="s">
        <v>661</v>
      </c>
      <c r="H444" s="6" t="s">
        <v>662</v>
      </c>
      <c r="I444" s="107"/>
      <c r="J444" s="6"/>
      <c r="K444" s="6">
        <v>0</v>
      </c>
      <c r="L444" s="108" t="s">
        <v>409</v>
      </c>
      <c r="M444" s="108" t="s">
        <v>409</v>
      </c>
      <c r="N444" s="108" t="s">
        <v>409</v>
      </c>
      <c r="O444" s="109" t="s">
        <v>410</v>
      </c>
      <c r="P444" s="6" t="s">
        <v>411</v>
      </c>
      <c r="Q444" s="6">
        <f t="shared" si="6"/>
        <v>266730</v>
      </c>
      <c r="R444" s="6"/>
      <c r="S444" s="6" t="s">
        <v>412</v>
      </c>
      <c r="T444" s="6"/>
      <c r="U444" s="6"/>
      <c r="V444" s="6"/>
      <c r="W444" s="6"/>
      <c r="X444" s="6"/>
      <c r="Y444" s="6">
        <v>0</v>
      </c>
    </row>
    <row r="445" spans="1:25" s="46" customFormat="1" x14ac:dyDescent="0.35">
      <c r="A445" s="5"/>
      <c r="B445" s="5"/>
      <c r="C445" s="5"/>
      <c r="D445"/>
      <c r="E445" s="34">
        <v>266801</v>
      </c>
      <c r="F445" s="34" t="s">
        <v>716</v>
      </c>
      <c r="G445" s="34" t="s">
        <v>661</v>
      </c>
      <c r="H445" s="34" t="s">
        <v>662</v>
      </c>
      <c r="I445" s="36"/>
      <c r="J445" s="34"/>
      <c r="K445" s="34">
        <v>0</v>
      </c>
      <c r="L445" s="98" t="s">
        <v>409</v>
      </c>
      <c r="M445" s="98" t="s">
        <v>409</v>
      </c>
      <c r="N445" s="98" t="s">
        <v>409</v>
      </c>
      <c r="O445" s="99" t="s">
        <v>410</v>
      </c>
      <c r="P445" s="34" t="s">
        <v>411</v>
      </c>
      <c r="Q445" s="34">
        <f t="shared" si="6"/>
        <v>266801</v>
      </c>
      <c r="R445" s="34"/>
      <c r="S445" s="34" t="s">
        <v>412</v>
      </c>
      <c r="T445" s="34"/>
      <c r="U445" s="34"/>
      <c r="V445" s="34"/>
      <c r="W445" s="34"/>
      <c r="X445" s="34"/>
      <c r="Y445" s="34">
        <v>0</v>
      </c>
    </row>
    <row r="446" spans="1:25" x14ac:dyDescent="0.35">
      <c r="E446" s="34">
        <v>266802</v>
      </c>
      <c r="F446" s="34" t="s">
        <v>717</v>
      </c>
      <c r="G446" s="34" t="s">
        <v>661</v>
      </c>
      <c r="H446" s="34" t="s">
        <v>662</v>
      </c>
      <c r="I446" s="36"/>
      <c r="J446" s="34"/>
      <c r="K446" s="34">
        <v>0</v>
      </c>
      <c r="L446" s="98" t="s">
        <v>409</v>
      </c>
      <c r="M446" s="98" t="s">
        <v>409</v>
      </c>
      <c r="N446" s="98" t="s">
        <v>409</v>
      </c>
      <c r="O446" s="99" t="s">
        <v>410</v>
      </c>
      <c r="P446" s="34" t="s">
        <v>411</v>
      </c>
      <c r="Q446" s="34">
        <f t="shared" si="6"/>
        <v>266802</v>
      </c>
      <c r="R446" s="34"/>
      <c r="S446" s="34" t="s">
        <v>412</v>
      </c>
      <c r="T446" s="34"/>
      <c r="U446" s="34"/>
      <c r="V446" s="34"/>
      <c r="W446" s="34"/>
      <c r="X446" s="34"/>
      <c r="Y446" s="34">
        <v>0</v>
      </c>
    </row>
    <row r="447" spans="1:25" x14ac:dyDescent="0.35">
      <c r="E447" s="34">
        <v>266803</v>
      </c>
      <c r="F447" s="34" t="s">
        <v>718</v>
      </c>
      <c r="G447" s="34" t="s">
        <v>661</v>
      </c>
      <c r="H447" s="34" t="s">
        <v>662</v>
      </c>
      <c r="I447" s="36"/>
      <c r="J447" s="34"/>
      <c r="K447" s="34">
        <v>0</v>
      </c>
      <c r="L447" s="98" t="s">
        <v>409</v>
      </c>
      <c r="M447" s="98" t="s">
        <v>409</v>
      </c>
      <c r="N447" s="98" t="s">
        <v>409</v>
      </c>
      <c r="O447" s="99" t="s">
        <v>410</v>
      </c>
      <c r="P447" s="34" t="s">
        <v>411</v>
      </c>
      <c r="Q447" s="34">
        <f t="shared" si="6"/>
        <v>266803</v>
      </c>
      <c r="R447" s="34"/>
      <c r="S447" s="34" t="s">
        <v>412</v>
      </c>
      <c r="T447" s="34"/>
      <c r="U447" s="34"/>
      <c r="V447" s="34"/>
      <c r="W447" s="34"/>
      <c r="X447" s="34"/>
      <c r="Y447" s="34">
        <v>0</v>
      </c>
    </row>
    <row r="448" spans="1:25" x14ac:dyDescent="0.35">
      <c r="E448" s="34">
        <v>266804</v>
      </c>
      <c r="F448" s="34" t="s">
        <v>719</v>
      </c>
      <c r="G448" s="34" t="s">
        <v>661</v>
      </c>
      <c r="H448" s="34" t="s">
        <v>662</v>
      </c>
      <c r="I448" s="36"/>
      <c r="J448" s="34"/>
      <c r="K448" s="34">
        <v>0</v>
      </c>
      <c r="L448" s="98" t="s">
        <v>409</v>
      </c>
      <c r="M448" s="98" t="s">
        <v>409</v>
      </c>
      <c r="N448" s="98" t="s">
        <v>409</v>
      </c>
      <c r="O448" s="99" t="s">
        <v>410</v>
      </c>
      <c r="P448" s="34" t="s">
        <v>411</v>
      </c>
      <c r="Q448" s="34">
        <f t="shared" si="6"/>
        <v>266804</v>
      </c>
      <c r="R448" s="34"/>
      <c r="S448" s="34" t="s">
        <v>412</v>
      </c>
      <c r="T448" s="34"/>
      <c r="U448" s="34"/>
      <c r="V448" s="34"/>
      <c r="W448" s="34"/>
      <c r="X448" s="34"/>
      <c r="Y448" s="34">
        <v>0</v>
      </c>
    </row>
    <row r="449" spans="1:25" x14ac:dyDescent="0.35">
      <c r="E449" s="34">
        <v>266805</v>
      </c>
      <c r="F449" s="34" t="s">
        <v>720</v>
      </c>
      <c r="G449" s="34" t="s">
        <v>661</v>
      </c>
      <c r="H449" s="34" t="s">
        <v>662</v>
      </c>
      <c r="I449" s="36"/>
      <c r="J449" s="34"/>
      <c r="K449" s="34">
        <v>0</v>
      </c>
      <c r="L449" s="98" t="s">
        <v>409</v>
      </c>
      <c r="M449" s="98" t="s">
        <v>409</v>
      </c>
      <c r="N449" s="98" t="s">
        <v>409</v>
      </c>
      <c r="O449" s="99" t="s">
        <v>410</v>
      </c>
      <c r="P449" s="34" t="s">
        <v>411</v>
      </c>
      <c r="Q449" s="34">
        <f t="shared" si="6"/>
        <v>266805</v>
      </c>
      <c r="R449" s="34"/>
      <c r="S449" s="34" t="s">
        <v>412</v>
      </c>
      <c r="T449" s="34"/>
      <c r="U449" s="34"/>
      <c r="V449" s="34"/>
      <c r="W449" s="34"/>
      <c r="X449" s="34"/>
      <c r="Y449" s="34">
        <v>0</v>
      </c>
    </row>
    <row r="450" spans="1:25" x14ac:dyDescent="0.35">
      <c r="E450" s="34">
        <v>266806</v>
      </c>
      <c r="F450" s="34" t="s">
        <v>721</v>
      </c>
      <c r="G450" s="34" t="s">
        <v>661</v>
      </c>
      <c r="H450" s="34" t="s">
        <v>662</v>
      </c>
      <c r="I450" s="36"/>
      <c r="J450" s="34"/>
      <c r="K450" s="34">
        <v>0</v>
      </c>
      <c r="L450" s="98" t="s">
        <v>409</v>
      </c>
      <c r="M450" s="98" t="s">
        <v>409</v>
      </c>
      <c r="N450" s="98" t="s">
        <v>409</v>
      </c>
      <c r="O450" s="99" t="s">
        <v>410</v>
      </c>
      <c r="P450" s="34" t="s">
        <v>411</v>
      </c>
      <c r="Q450" s="34">
        <f t="shared" si="6"/>
        <v>266806</v>
      </c>
      <c r="R450" s="34"/>
      <c r="S450" s="34" t="s">
        <v>412</v>
      </c>
      <c r="T450" s="34"/>
      <c r="U450" s="34"/>
      <c r="V450" s="34"/>
      <c r="W450" s="34"/>
      <c r="X450" s="34"/>
      <c r="Y450" s="34">
        <v>0</v>
      </c>
    </row>
    <row r="451" spans="1:25" x14ac:dyDescent="0.35">
      <c r="E451" s="34">
        <v>266807</v>
      </c>
      <c r="F451" s="34" t="s">
        <v>722</v>
      </c>
      <c r="G451" s="34" t="s">
        <v>661</v>
      </c>
      <c r="H451" s="34" t="s">
        <v>662</v>
      </c>
      <c r="I451" s="36"/>
      <c r="J451" s="34"/>
      <c r="K451" s="34">
        <v>0</v>
      </c>
      <c r="L451" s="98" t="s">
        <v>409</v>
      </c>
      <c r="M451" s="98" t="s">
        <v>409</v>
      </c>
      <c r="N451" s="98" t="s">
        <v>409</v>
      </c>
      <c r="O451" s="99" t="s">
        <v>410</v>
      </c>
      <c r="P451" s="34" t="s">
        <v>411</v>
      </c>
      <c r="Q451" s="34">
        <f t="shared" si="6"/>
        <v>266807</v>
      </c>
      <c r="R451" s="34"/>
      <c r="S451" s="34" t="s">
        <v>412</v>
      </c>
      <c r="T451" s="34"/>
      <c r="U451" s="34"/>
      <c r="V451" s="34"/>
      <c r="W451" s="34"/>
      <c r="X451" s="34"/>
      <c r="Y451" s="34">
        <v>0</v>
      </c>
    </row>
    <row r="452" spans="1:25" x14ac:dyDescent="0.35">
      <c r="A452" s="47"/>
      <c r="B452" s="47"/>
      <c r="C452" s="47"/>
      <c r="D452" s="46"/>
      <c r="E452" s="34">
        <v>266850</v>
      </c>
      <c r="F452" s="34" t="s">
        <v>723</v>
      </c>
      <c r="G452" s="34" t="s">
        <v>661</v>
      </c>
      <c r="H452" s="34" t="s">
        <v>662</v>
      </c>
      <c r="I452" s="36"/>
      <c r="J452" s="34"/>
      <c r="K452" s="34">
        <v>0</v>
      </c>
      <c r="L452" s="98" t="s">
        <v>409</v>
      </c>
      <c r="M452" s="98" t="s">
        <v>409</v>
      </c>
      <c r="N452" s="98" t="s">
        <v>409</v>
      </c>
      <c r="O452" s="99" t="s">
        <v>410</v>
      </c>
      <c r="P452" s="34" t="s">
        <v>411</v>
      </c>
      <c r="Q452" s="34">
        <f t="shared" si="6"/>
        <v>266850</v>
      </c>
      <c r="R452" s="34"/>
      <c r="S452" s="34" t="s">
        <v>412</v>
      </c>
      <c r="T452" s="34"/>
      <c r="U452" s="34"/>
      <c r="V452" s="34"/>
      <c r="W452" s="34"/>
      <c r="X452" s="34"/>
      <c r="Y452" s="34">
        <v>0</v>
      </c>
    </row>
    <row r="453" spans="1:25" x14ac:dyDescent="0.35">
      <c r="E453" s="34">
        <v>266860</v>
      </c>
      <c r="F453" s="34" t="s">
        <v>724</v>
      </c>
      <c r="G453" s="34" t="s">
        <v>661</v>
      </c>
      <c r="H453" s="34" t="s">
        <v>662</v>
      </c>
      <c r="I453" s="36"/>
      <c r="J453" s="34"/>
      <c r="K453" s="34">
        <v>0</v>
      </c>
      <c r="L453" s="98" t="s">
        <v>409</v>
      </c>
      <c r="M453" s="98" t="s">
        <v>409</v>
      </c>
      <c r="N453" s="98" t="s">
        <v>409</v>
      </c>
      <c r="O453" s="99" t="s">
        <v>410</v>
      </c>
      <c r="P453" s="34" t="s">
        <v>411</v>
      </c>
      <c r="Q453" s="34">
        <f t="shared" si="6"/>
        <v>266860</v>
      </c>
      <c r="R453" s="34"/>
      <c r="S453" s="34" t="s">
        <v>412</v>
      </c>
      <c r="T453" s="34"/>
      <c r="U453" s="34"/>
      <c r="V453" s="34"/>
      <c r="W453" s="34"/>
      <c r="X453" s="34"/>
      <c r="Y453" s="34">
        <v>0</v>
      </c>
    </row>
    <row r="454" spans="1:25" x14ac:dyDescent="0.35">
      <c r="E454" s="34">
        <v>266870</v>
      </c>
      <c r="F454" s="34" t="s">
        <v>725</v>
      </c>
      <c r="G454" s="34" t="s">
        <v>661</v>
      </c>
      <c r="H454" s="34" t="s">
        <v>662</v>
      </c>
      <c r="I454" s="36"/>
      <c r="J454" s="34"/>
      <c r="K454" s="34">
        <v>0</v>
      </c>
      <c r="L454" s="98" t="s">
        <v>409</v>
      </c>
      <c r="M454" s="98" t="s">
        <v>409</v>
      </c>
      <c r="N454" s="98" t="s">
        <v>409</v>
      </c>
      <c r="O454" s="99" t="s">
        <v>410</v>
      </c>
      <c r="P454" s="34" t="s">
        <v>411</v>
      </c>
      <c r="Q454" s="34">
        <f t="shared" si="6"/>
        <v>266870</v>
      </c>
      <c r="R454" s="34"/>
      <c r="S454" s="34" t="s">
        <v>412</v>
      </c>
      <c r="T454" s="34"/>
      <c r="U454" s="34"/>
      <c r="V454" s="34"/>
      <c r="W454" s="34"/>
      <c r="X454" s="34"/>
      <c r="Y454" s="34">
        <v>0</v>
      </c>
    </row>
    <row r="455" spans="1:25" x14ac:dyDescent="0.35">
      <c r="E455" s="34">
        <v>266900</v>
      </c>
      <c r="F455" s="34" t="s">
        <v>726</v>
      </c>
      <c r="G455" s="34" t="s">
        <v>661</v>
      </c>
      <c r="H455" s="34" t="s">
        <v>662</v>
      </c>
      <c r="I455" s="36"/>
      <c r="J455" s="34"/>
      <c r="K455" s="34">
        <v>0</v>
      </c>
      <c r="L455" s="98" t="s">
        <v>409</v>
      </c>
      <c r="M455" s="98" t="s">
        <v>409</v>
      </c>
      <c r="N455" s="98" t="s">
        <v>409</v>
      </c>
      <c r="O455" s="99" t="s">
        <v>410</v>
      </c>
      <c r="P455" s="34" t="s">
        <v>411</v>
      </c>
      <c r="Q455" s="34">
        <f t="shared" si="6"/>
        <v>266900</v>
      </c>
      <c r="R455" s="34"/>
      <c r="S455" s="34" t="s">
        <v>412</v>
      </c>
      <c r="T455" s="34"/>
      <c r="U455" s="34"/>
      <c r="V455" s="34"/>
      <c r="W455" s="34"/>
      <c r="X455" s="34"/>
      <c r="Y455" s="34">
        <v>0</v>
      </c>
    </row>
    <row r="456" spans="1:25" x14ac:dyDescent="0.35">
      <c r="E456" s="34">
        <v>266910</v>
      </c>
      <c r="F456" s="34" t="s">
        <v>727</v>
      </c>
      <c r="G456" s="34" t="s">
        <v>661</v>
      </c>
      <c r="H456" s="34" t="s">
        <v>662</v>
      </c>
      <c r="I456" s="36"/>
      <c r="J456" s="34"/>
      <c r="K456" s="34">
        <v>0</v>
      </c>
      <c r="L456" s="98" t="s">
        <v>409</v>
      </c>
      <c r="M456" s="98" t="s">
        <v>409</v>
      </c>
      <c r="N456" s="98" t="s">
        <v>409</v>
      </c>
      <c r="O456" s="99" t="s">
        <v>410</v>
      </c>
      <c r="P456" s="34" t="s">
        <v>411</v>
      </c>
      <c r="Q456" s="34">
        <f t="shared" si="6"/>
        <v>266910</v>
      </c>
      <c r="R456" s="34"/>
      <c r="S456" s="34" t="s">
        <v>412</v>
      </c>
      <c r="T456" s="34"/>
      <c r="U456" s="34"/>
      <c r="V456" s="34"/>
      <c r="W456" s="34"/>
      <c r="X456" s="34"/>
      <c r="Y456" s="34">
        <v>0</v>
      </c>
    </row>
    <row r="457" spans="1:25" x14ac:dyDescent="0.35">
      <c r="E457" s="34">
        <v>266911</v>
      </c>
      <c r="F457" s="34" t="s">
        <v>728</v>
      </c>
      <c r="G457" s="34" t="s">
        <v>661</v>
      </c>
      <c r="H457" s="34" t="s">
        <v>662</v>
      </c>
      <c r="I457" s="36"/>
      <c r="J457" s="34"/>
      <c r="K457" s="34">
        <v>0</v>
      </c>
      <c r="L457" s="98" t="s">
        <v>409</v>
      </c>
      <c r="M457" s="98" t="s">
        <v>409</v>
      </c>
      <c r="N457" s="98" t="s">
        <v>409</v>
      </c>
      <c r="O457" s="99" t="s">
        <v>410</v>
      </c>
      <c r="P457" s="34" t="s">
        <v>411</v>
      </c>
      <c r="Q457" s="34">
        <f t="shared" si="6"/>
        <v>266911</v>
      </c>
      <c r="R457" s="34"/>
      <c r="S457" s="34" t="s">
        <v>412</v>
      </c>
      <c r="T457" s="34"/>
      <c r="U457" s="34"/>
      <c r="V457" s="34"/>
      <c r="W457" s="34"/>
      <c r="X457" s="34"/>
      <c r="Y457" s="34">
        <v>0</v>
      </c>
    </row>
    <row r="458" spans="1:25" x14ac:dyDescent="0.35">
      <c r="E458" s="34">
        <v>266912</v>
      </c>
      <c r="F458" s="34" t="s">
        <v>729</v>
      </c>
      <c r="G458" s="34" t="s">
        <v>661</v>
      </c>
      <c r="H458" s="34" t="s">
        <v>662</v>
      </c>
      <c r="I458" s="36"/>
      <c r="J458" s="34"/>
      <c r="K458" s="34">
        <v>0</v>
      </c>
      <c r="L458" s="98" t="s">
        <v>409</v>
      </c>
      <c r="M458" s="98" t="s">
        <v>409</v>
      </c>
      <c r="N458" s="98" t="s">
        <v>409</v>
      </c>
      <c r="O458" s="99" t="s">
        <v>410</v>
      </c>
      <c r="P458" s="34" t="s">
        <v>411</v>
      </c>
      <c r="Q458" s="34">
        <f t="shared" si="6"/>
        <v>266912</v>
      </c>
      <c r="R458" s="34"/>
      <c r="S458" s="34" t="s">
        <v>412</v>
      </c>
      <c r="T458" s="34"/>
      <c r="U458" s="34"/>
      <c r="V458" s="34"/>
      <c r="W458" s="34"/>
      <c r="X458" s="34"/>
      <c r="Y458" s="34">
        <v>0</v>
      </c>
    </row>
    <row r="459" spans="1:25" x14ac:dyDescent="0.35">
      <c r="E459" s="34">
        <v>266913</v>
      </c>
      <c r="F459" s="34" t="s">
        <v>730</v>
      </c>
      <c r="G459" s="34" t="s">
        <v>661</v>
      </c>
      <c r="H459" s="34" t="s">
        <v>662</v>
      </c>
      <c r="I459" s="36"/>
      <c r="J459" s="34"/>
      <c r="K459" s="34">
        <v>0</v>
      </c>
      <c r="L459" s="98" t="s">
        <v>409</v>
      </c>
      <c r="M459" s="98" t="s">
        <v>409</v>
      </c>
      <c r="N459" s="98" t="s">
        <v>409</v>
      </c>
      <c r="O459" s="99" t="s">
        <v>410</v>
      </c>
      <c r="P459" s="34" t="s">
        <v>411</v>
      </c>
      <c r="Q459" s="34">
        <f t="shared" si="6"/>
        <v>266913</v>
      </c>
      <c r="R459" s="34"/>
      <c r="S459" s="34" t="s">
        <v>412</v>
      </c>
      <c r="T459" s="34"/>
      <c r="U459" s="34"/>
      <c r="V459" s="34"/>
      <c r="W459" s="34"/>
      <c r="X459" s="34"/>
      <c r="Y459" s="34">
        <v>0</v>
      </c>
    </row>
    <row r="460" spans="1:25" x14ac:dyDescent="0.35">
      <c r="E460" s="34">
        <v>266914</v>
      </c>
      <c r="F460" s="34" t="s">
        <v>731</v>
      </c>
      <c r="G460" s="34" t="s">
        <v>661</v>
      </c>
      <c r="H460" s="34" t="s">
        <v>662</v>
      </c>
      <c r="I460" s="36"/>
      <c r="J460" s="34"/>
      <c r="K460" s="34">
        <v>0</v>
      </c>
      <c r="L460" s="98" t="s">
        <v>409</v>
      </c>
      <c r="M460" s="98" t="s">
        <v>409</v>
      </c>
      <c r="N460" s="98" t="s">
        <v>409</v>
      </c>
      <c r="O460" s="99" t="s">
        <v>410</v>
      </c>
      <c r="P460" s="34" t="s">
        <v>411</v>
      </c>
      <c r="Q460" s="34">
        <f t="shared" si="6"/>
        <v>266914</v>
      </c>
      <c r="R460" s="34"/>
      <c r="S460" s="34" t="s">
        <v>412</v>
      </c>
      <c r="T460" s="34"/>
      <c r="U460" s="34"/>
      <c r="V460" s="34"/>
      <c r="W460" s="34"/>
      <c r="X460" s="34"/>
      <c r="Y460" s="34">
        <v>0</v>
      </c>
    </row>
    <row r="461" spans="1:25" x14ac:dyDescent="0.35">
      <c r="E461" s="34">
        <v>266915</v>
      </c>
      <c r="F461" s="34" t="s">
        <v>732</v>
      </c>
      <c r="G461" s="34" t="s">
        <v>661</v>
      </c>
      <c r="H461" s="34" t="s">
        <v>662</v>
      </c>
      <c r="I461" s="36"/>
      <c r="J461" s="34"/>
      <c r="K461" s="34">
        <v>0</v>
      </c>
      <c r="L461" s="98" t="s">
        <v>409</v>
      </c>
      <c r="M461" s="98" t="s">
        <v>409</v>
      </c>
      <c r="N461" s="98" t="s">
        <v>409</v>
      </c>
      <c r="O461" s="99" t="s">
        <v>410</v>
      </c>
      <c r="P461" s="34" t="s">
        <v>411</v>
      </c>
      <c r="Q461" s="34">
        <f t="shared" si="6"/>
        <v>266915</v>
      </c>
      <c r="R461" s="34"/>
      <c r="S461" s="34" t="s">
        <v>412</v>
      </c>
      <c r="T461" s="34"/>
      <c r="U461" s="34"/>
      <c r="V461" s="34"/>
      <c r="W461" s="34"/>
      <c r="X461" s="34"/>
      <c r="Y461" s="34">
        <v>0</v>
      </c>
    </row>
    <row r="462" spans="1:25" x14ac:dyDescent="0.35">
      <c r="E462" s="34">
        <v>266916</v>
      </c>
      <c r="F462" s="34" t="s">
        <v>733</v>
      </c>
      <c r="G462" s="34" t="s">
        <v>661</v>
      </c>
      <c r="H462" s="34" t="s">
        <v>662</v>
      </c>
      <c r="I462" s="36"/>
      <c r="J462" s="34"/>
      <c r="K462" s="34">
        <v>0</v>
      </c>
      <c r="L462" s="98" t="s">
        <v>409</v>
      </c>
      <c r="M462" s="98" t="s">
        <v>409</v>
      </c>
      <c r="N462" s="98" t="s">
        <v>409</v>
      </c>
      <c r="O462" s="99" t="s">
        <v>410</v>
      </c>
      <c r="P462" s="34" t="s">
        <v>411</v>
      </c>
      <c r="Q462" s="34">
        <f t="shared" si="6"/>
        <v>266916</v>
      </c>
      <c r="R462" s="34"/>
      <c r="S462" s="34" t="s">
        <v>412</v>
      </c>
      <c r="T462" s="34"/>
      <c r="U462" s="34"/>
      <c r="V462" s="34"/>
      <c r="W462" s="34"/>
      <c r="X462" s="34"/>
      <c r="Y462" s="34">
        <v>0</v>
      </c>
    </row>
    <row r="463" spans="1:25" x14ac:dyDescent="0.35">
      <c r="E463" s="34">
        <v>266917</v>
      </c>
      <c r="F463" s="34" t="s">
        <v>734</v>
      </c>
      <c r="G463" s="34" t="s">
        <v>661</v>
      </c>
      <c r="H463" s="34" t="s">
        <v>662</v>
      </c>
      <c r="I463" s="36"/>
      <c r="J463" s="34"/>
      <c r="K463" s="34">
        <v>0</v>
      </c>
      <c r="L463" s="98" t="s">
        <v>409</v>
      </c>
      <c r="M463" s="98" t="s">
        <v>409</v>
      </c>
      <c r="N463" s="98" t="s">
        <v>409</v>
      </c>
      <c r="O463" s="99" t="s">
        <v>410</v>
      </c>
      <c r="P463" s="34" t="s">
        <v>411</v>
      </c>
      <c r="Q463" s="34">
        <f t="shared" si="6"/>
        <v>266917</v>
      </c>
      <c r="R463" s="34"/>
      <c r="S463" s="34" t="s">
        <v>412</v>
      </c>
      <c r="T463" s="34"/>
      <c r="U463" s="34"/>
      <c r="V463" s="34"/>
      <c r="W463" s="34"/>
      <c r="X463" s="34"/>
      <c r="Y463" s="34">
        <v>0</v>
      </c>
    </row>
    <row r="464" spans="1:25" x14ac:dyDescent="0.35">
      <c r="E464" s="34">
        <v>266918</v>
      </c>
      <c r="F464" s="34" t="s">
        <v>735</v>
      </c>
      <c r="G464" s="34" t="s">
        <v>661</v>
      </c>
      <c r="H464" s="34" t="s">
        <v>662</v>
      </c>
      <c r="I464" s="36"/>
      <c r="J464" s="34"/>
      <c r="K464" s="34">
        <v>0</v>
      </c>
      <c r="L464" s="98" t="s">
        <v>409</v>
      </c>
      <c r="M464" s="98" t="s">
        <v>409</v>
      </c>
      <c r="N464" s="98" t="s">
        <v>409</v>
      </c>
      <c r="O464" s="99" t="s">
        <v>410</v>
      </c>
      <c r="P464" s="34" t="s">
        <v>411</v>
      </c>
      <c r="Q464" s="34">
        <f t="shared" si="6"/>
        <v>266918</v>
      </c>
      <c r="R464" s="34"/>
      <c r="S464" s="34" t="s">
        <v>412</v>
      </c>
      <c r="T464" s="34"/>
      <c r="U464" s="34"/>
      <c r="V464" s="34"/>
      <c r="W464" s="34"/>
      <c r="X464" s="34"/>
      <c r="Y464" s="34">
        <v>0</v>
      </c>
    </row>
    <row r="465" spans="5:25" x14ac:dyDescent="0.35">
      <c r="E465" s="34">
        <v>266920</v>
      </c>
      <c r="F465" s="34" t="s">
        <v>736</v>
      </c>
      <c r="G465" s="34" t="s">
        <v>661</v>
      </c>
      <c r="H465" s="34" t="s">
        <v>662</v>
      </c>
      <c r="I465" s="36"/>
      <c r="J465" s="34"/>
      <c r="K465" s="34">
        <v>0</v>
      </c>
      <c r="L465" s="98" t="s">
        <v>409</v>
      </c>
      <c r="M465" s="98" t="s">
        <v>409</v>
      </c>
      <c r="N465" s="98" t="s">
        <v>409</v>
      </c>
      <c r="O465" s="99" t="s">
        <v>410</v>
      </c>
      <c r="P465" s="34" t="s">
        <v>411</v>
      </c>
      <c r="Q465" s="34">
        <f t="shared" si="6"/>
        <v>266920</v>
      </c>
      <c r="R465" s="34"/>
      <c r="S465" s="34" t="s">
        <v>412</v>
      </c>
      <c r="T465" s="34"/>
      <c r="U465" s="34"/>
      <c r="V465" s="34"/>
      <c r="W465" s="34"/>
      <c r="X465" s="34"/>
      <c r="Y465" s="34">
        <v>0</v>
      </c>
    </row>
    <row r="466" spans="5:25" x14ac:dyDescent="0.35">
      <c r="E466" s="34">
        <v>266921</v>
      </c>
      <c r="F466" s="34" t="s">
        <v>737</v>
      </c>
      <c r="G466" s="34" t="s">
        <v>661</v>
      </c>
      <c r="H466" s="34" t="s">
        <v>662</v>
      </c>
      <c r="I466" s="36"/>
      <c r="J466" s="34"/>
      <c r="K466" s="34">
        <v>0</v>
      </c>
      <c r="L466" s="98" t="s">
        <v>409</v>
      </c>
      <c r="M466" s="98" t="s">
        <v>409</v>
      </c>
      <c r="N466" s="98" t="s">
        <v>409</v>
      </c>
      <c r="O466" s="99" t="s">
        <v>410</v>
      </c>
      <c r="P466" s="34" t="s">
        <v>411</v>
      </c>
      <c r="Q466" s="34">
        <f t="shared" si="6"/>
        <v>266921</v>
      </c>
      <c r="R466" s="34"/>
      <c r="S466" s="34" t="s">
        <v>412</v>
      </c>
      <c r="T466" s="34"/>
      <c r="U466" s="34"/>
      <c r="V466" s="34"/>
      <c r="W466" s="34"/>
      <c r="X466" s="34"/>
      <c r="Y466" s="34">
        <v>0</v>
      </c>
    </row>
    <row r="467" spans="5:25" x14ac:dyDescent="0.35">
      <c r="E467" s="34">
        <v>266922</v>
      </c>
      <c r="F467" s="34" t="s">
        <v>738</v>
      </c>
      <c r="G467" s="34" t="s">
        <v>661</v>
      </c>
      <c r="H467" s="34" t="s">
        <v>662</v>
      </c>
      <c r="I467" s="36"/>
      <c r="J467" s="34"/>
      <c r="K467" s="34">
        <v>0</v>
      </c>
      <c r="L467" s="98" t="s">
        <v>409</v>
      </c>
      <c r="M467" s="98" t="s">
        <v>409</v>
      </c>
      <c r="N467" s="98" t="s">
        <v>409</v>
      </c>
      <c r="O467" s="99" t="s">
        <v>410</v>
      </c>
      <c r="P467" s="34" t="s">
        <v>411</v>
      </c>
      <c r="Q467" s="34">
        <f t="shared" si="6"/>
        <v>266922</v>
      </c>
      <c r="R467" s="34"/>
      <c r="S467" s="34" t="s">
        <v>412</v>
      </c>
      <c r="T467" s="34"/>
      <c r="U467" s="34"/>
      <c r="V467" s="34"/>
      <c r="W467" s="34"/>
      <c r="X467" s="34"/>
      <c r="Y467" s="34">
        <v>0</v>
      </c>
    </row>
    <row r="468" spans="5:25" x14ac:dyDescent="0.35">
      <c r="E468" s="34">
        <v>266923</v>
      </c>
      <c r="F468" s="34" t="s">
        <v>739</v>
      </c>
      <c r="G468" s="34" t="s">
        <v>661</v>
      </c>
      <c r="H468" s="34" t="s">
        <v>662</v>
      </c>
      <c r="I468" s="36"/>
      <c r="J468" s="34"/>
      <c r="K468" s="34">
        <v>0</v>
      </c>
      <c r="L468" s="98" t="s">
        <v>409</v>
      </c>
      <c r="M468" s="98" t="s">
        <v>409</v>
      </c>
      <c r="N468" s="98" t="s">
        <v>409</v>
      </c>
      <c r="O468" s="99" t="s">
        <v>410</v>
      </c>
      <c r="P468" s="34" t="s">
        <v>411</v>
      </c>
      <c r="Q468" s="34">
        <f t="shared" si="6"/>
        <v>266923</v>
      </c>
      <c r="R468" s="34"/>
      <c r="S468" s="34" t="s">
        <v>412</v>
      </c>
      <c r="T468" s="34"/>
      <c r="U468" s="34"/>
      <c r="V468" s="34"/>
      <c r="W468" s="34"/>
      <c r="X468" s="34"/>
      <c r="Y468" s="34">
        <v>0</v>
      </c>
    </row>
    <row r="469" spans="5:25" x14ac:dyDescent="0.35">
      <c r="E469" s="34">
        <v>266924</v>
      </c>
      <c r="F469" s="34" t="s">
        <v>740</v>
      </c>
      <c r="G469" s="34" t="s">
        <v>661</v>
      </c>
      <c r="H469" s="34" t="s">
        <v>662</v>
      </c>
      <c r="I469" s="36"/>
      <c r="J469" s="34"/>
      <c r="K469" s="34">
        <v>0</v>
      </c>
      <c r="L469" s="98" t="s">
        <v>409</v>
      </c>
      <c r="M469" s="98" t="s">
        <v>409</v>
      </c>
      <c r="N469" s="98" t="s">
        <v>409</v>
      </c>
      <c r="O469" s="99" t="s">
        <v>410</v>
      </c>
      <c r="P469" s="34" t="s">
        <v>411</v>
      </c>
      <c r="Q469" s="34">
        <f t="shared" si="6"/>
        <v>266924</v>
      </c>
      <c r="R469" s="34"/>
      <c r="S469" s="34" t="s">
        <v>412</v>
      </c>
      <c r="T469" s="34"/>
      <c r="U469" s="34"/>
      <c r="V469" s="34"/>
      <c r="W469" s="34"/>
      <c r="X469" s="34"/>
      <c r="Y469" s="34">
        <v>0</v>
      </c>
    </row>
    <row r="470" spans="5:25" x14ac:dyDescent="0.35">
      <c r="E470" s="34">
        <v>266925</v>
      </c>
      <c r="F470" s="34" t="s">
        <v>741</v>
      </c>
      <c r="G470" s="34" t="s">
        <v>661</v>
      </c>
      <c r="H470" s="34" t="s">
        <v>662</v>
      </c>
      <c r="I470" s="36"/>
      <c r="J470" s="34"/>
      <c r="K470" s="34">
        <v>0</v>
      </c>
      <c r="L470" s="98" t="s">
        <v>409</v>
      </c>
      <c r="M470" s="98" t="s">
        <v>409</v>
      </c>
      <c r="N470" s="98" t="s">
        <v>409</v>
      </c>
      <c r="O470" s="99" t="s">
        <v>410</v>
      </c>
      <c r="P470" s="34" t="s">
        <v>411</v>
      </c>
      <c r="Q470" s="34">
        <f t="shared" si="6"/>
        <v>266925</v>
      </c>
      <c r="R470" s="34"/>
      <c r="S470" s="34" t="s">
        <v>412</v>
      </c>
      <c r="T470" s="34"/>
      <c r="U470" s="34"/>
      <c r="V470" s="34"/>
      <c r="W470" s="34"/>
      <c r="X470" s="34"/>
      <c r="Y470" s="34">
        <v>0</v>
      </c>
    </row>
    <row r="471" spans="5:25" x14ac:dyDescent="0.35">
      <c r="E471" s="34">
        <v>266930</v>
      </c>
      <c r="F471" s="34" t="s">
        <v>742</v>
      </c>
      <c r="G471" s="34" t="s">
        <v>661</v>
      </c>
      <c r="H471" s="34" t="s">
        <v>662</v>
      </c>
      <c r="I471" s="36"/>
      <c r="J471" s="34"/>
      <c r="K471" s="34">
        <v>0</v>
      </c>
      <c r="L471" s="98" t="s">
        <v>409</v>
      </c>
      <c r="M471" s="98" t="s">
        <v>409</v>
      </c>
      <c r="N471" s="98" t="s">
        <v>409</v>
      </c>
      <c r="O471" s="99" t="s">
        <v>410</v>
      </c>
      <c r="P471" s="34" t="s">
        <v>411</v>
      </c>
      <c r="Q471" s="34">
        <f t="shared" si="6"/>
        <v>266930</v>
      </c>
      <c r="R471" s="34"/>
      <c r="S471" s="34" t="s">
        <v>412</v>
      </c>
      <c r="T471" s="34"/>
      <c r="U471" s="34"/>
      <c r="V471" s="34"/>
      <c r="W471" s="34"/>
      <c r="X471" s="34"/>
      <c r="Y471" s="34">
        <v>0</v>
      </c>
    </row>
    <row r="472" spans="5:25" x14ac:dyDescent="0.35">
      <c r="E472" s="6">
        <v>266935</v>
      </c>
      <c r="F472" s="6" t="s">
        <v>11640</v>
      </c>
      <c r="G472" s="6" t="s">
        <v>661</v>
      </c>
      <c r="H472" s="6" t="s">
        <v>662</v>
      </c>
      <c r="I472" s="107"/>
      <c r="J472" s="6"/>
      <c r="K472" s="6">
        <v>0</v>
      </c>
      <c r="L472" s="108" t="s">
        <v>409</v>
      </c>
      <c r="M472" s="108" t="s">
        <v>409</v>
      </c>
      <c r="N472" s="108" t="s">
        <v>409</v>
      </c>
      <c r="O472" s="109" t="s">
        <v>410</v>
      </c>
      <c r="P472" s="6" t="s">
        <v>411</v>
      </c>
      <c r="Q472" s="6">
        <f t="shared" si="6"/>
        <v>266935</v>
      </c>
      <c r="R472" s="6"/>
      <c r="S472" s="6" t="s">
        <v>412</v>
      </c>
      <c r="T472" s="6"/>
      <c r="U472" s="6"/>
      <c r="V472" s="6"/>
      <c r="W472" s="6"/>
      <c r="X472" s="6"/>
      <c r="Y472" s="6">
        <v>0</v>
      </c>
    </row>
    <row r="473" spans="5:25" x14ac:dyDescent="0.35">
      <c r="E473" s="6">
        <v>266936</v>
      </c>
      <c r="F473" s="6" t="s">
        <v>11641</v>
      </c>
      <c r="G473" s="6" t="s">
        <v>661</v>
      </c>
      <c r="H473" s="6" t="s">
        <v>662</v>
      </c>
      <c r="I473" s="107"/>
      <c r="J473" s="6"/>
      <c r="K473" s="6">
        <v>0</v>
      </c>
      <c r="L473" s="108" t="s">
        <v>409</v>
      </c>
      <c r="M473" s="108" t="s">
        <v>409</v>
      </c>
      <c r="N473" s="108" t="s">
        <v>409</v>
      </c>
      <c r="O473" s="109" t="s">
        <v>410</v>
      </c>
      <c r="P473" s="6" t="s">
        <v>411</v>
      </c>
      <c r="Q473" s="6">
        <f t="shared" si="6"/>
        <v>266936</v>
      </c>
      <c r="R473" s="6"/>
      <c r="S473" s="6" t="s">
        <v>412</v>
      </c>
      <c r="T473" s="6"/>
      <c r="U473" s="6"/>
      <c r="V473" s="6"/>
      <c r="W473" s="6"/>
      <c r="X473" s="6"/>
      <c r="Y473" s="6">
        <v>0</v>
      </c>
    </row>
    <row r="474" spans="5:25" x14ac:dyDescent="0.35">
      <c r="E474" s="6">
        <v>266937</v>
      </c>
      <c r="F474" s="6" t="s">
        <v>11642</v>
      </c>
      <c r="G474" s="6" t="s">
        <v>661</v>
      </c>
      <c r="H474" s="6" t="s">
        <v>662</v>
      </c>
      <c r="I474" s="107"/>
      <c r="J474" s="6"/>
      <c r="K474" s="6">
        <v>0</v>
      </c>
      <c r="L474" s="108" t="s">
        <v>409</v>
      </c>
      <c r="M474" s="108" t="s">
        <v>409</v>
      </c>
      <c r="N474" s="108" t="s">
        <v>409</v>
      </c>
      <c r="O474" s="109" t="s">
        <v>410</v>
      </c>
      <c r="P474" s="6" t="s">
        <v>411</v>
      </c>
      <c r="Q474" s="6">
        <f t="shared" si="6"/>
        <v>266937</v>
      </c>
      <c r="R474" s="6"/>
      <c r="S474" s="6" t="s">
        <v>412</v>
      </c>
      <c r="T474" s="6"/>
      <c r="U474" s="6"/>
      <c r="V474" s="6"/>
      <c r="W474" s="6"/>
      <c r="X474" s="6"/>
      <c r="Y474" s="6">
        <v>0</v>
      </c>
    </row>
    <row r="475" spans="5:25" x14ac:dyDescent="0.35">
      <c r="E475" s="6">
        <v>266938</v>
      </c>
      <c r="F475" s="6" t="s">
        <v>11643</v>
      </c>
      <c r="G475" s="6" t="s">
        <v>661</v>
      </c>
      <c r="H475" s="6" t="s">
        <v>662</v>
      </c>
      <c r="I475" s="107"/>
      <c r="J475" s="6"/>
      <c r="K475" s="6">
        <v>0</v>
      </c>
      <c r="L475" s="108" t="s">
        <v>409</v>
      </c>
      <c r="M475" s="108" t="s">
        <v>409</v>
      </c>
      <c r="N475" s="108" t="s">
        <v>409</v>
      </c>
      <c r="O475" s="109" t="s">
        <v>410</v>
      </c>
      <c r="P475" s="6" t="s">
        <v>411</v>
      </c>
      <c r="Q475" s="6">
        <f>E475</f>
        <v>266938</v>
      </c>
      <c r="R475" s="6"/>
      <c r="S475" s="6" t="s">
        <v>412</v>
      </c>
      <c r="T475" s="6"/>
      <c r="U475" s="6"/>
      <c r="V475" s="6"/>
      <c r="W475" s="6"/>
      <c r="X475" s="6"/>
      <c r="Y475" s="6">
        <v>0</v>
      </c>
    </row>
    <row r="476" spans="5:25" x14ac:dyDescent="0.35">
      <c r="E476" s="34">
        <v>266940</v>
      </c>
      <c r="F476" s="34" t="s">
        <v>743</v>
      </c>
      <c r="G476" s="34" t="s">
        <v>661</v>
      </c>
      <c r="H476" s="34" t="s">
        <v>662</v>
      </c>
      <c r="I476" s="36"/>
      <c r="J476" s="34"/>
      <c r="K476" s="34">
        <v>0</v>
      </c>
      <c r="L476" s="98" t="s">
        <v>409</v>
      </c>
      <c r="M476" s="98" t="s">
        <v>409</v>
      </c>
      <c r="N476" s="98" t="s">
        <v>409</v>
      </c>
      <c r="O476" s="99" t="s">
        <v>410</v>
      </c>
      <c r="P476" s="34" t="s">
        <v>411</v>
      </c>
      <c r="Q476" s="34">
        <f t="shared" si="6"/>
        <v>266940</v>
      </c>
      <c r="R476" s="34"/>
      <c r="S476" s="34" t="s">
        <v>412</v>
      </c>
      <c r="T476" s="34"/>
      <c r="U476" s="34"/>
      <c r="V476" s="34"/>
      <c r="W476" s="34"/>
      <c r="X476" s="34"/>
      <c r="Y476" s="34">
        <v>0</v>
      </c>
    </row>
    <row r="477" spans="5:25" x14ac:dyDescent="0.35">
      <c r="E477" s="34">
        <v>266960</v>
      </c>
      <c r="F477" s="34" t="s">
        <v>744</v>
      </c>
      <c r="G477" s="34" t="s">
        <v>661</v>
      </c>
      <c r="H477" s="34" t="s">
        <v>662</v>
      </c>
      <c r="I477" s="36"/>
      <c r="J477" s="34"/>
      <c r="K477" s="34">
        <v>0</v>
      </c>
      <c r="L477" s="98" t="s">
        <v>409</v>
      </c>
      <c r="M477" s="98" t="s">
        <v>409</v>
      </c>
      <c r="N477" s="98" t="s">
        <v>409</v>
      </c>
      <c r="O477" s="99" t="s">
        <v>410</v>
      </c>
      <c r="P477" s="34" t="s">
        <v>411</v>
      </c>
      <c r="Q477" s="34">
        <f t="shared" si="6"/>
        <v>266960</v>
      </c>
      <c r="R477" s="34"/>
      <c r="S477" s="34" t="s">
        <v>412</v>
      </c>
      <c r="T477" s="34"/>
      <c r="U477" s="34"/>
      <c r="V477" s="34"/>
      <c r="W477" s="34"/>
      <c r="X477" s="34"/>
      <c r="Y477" s="34">
        <v>0</v>
      </c>
    </row>
    <row r="478" spans="5:25" x14ac:dyDescent="0.35">
      <c r="E478" s="34">
        <v>266961</v>
      </c>
      <c r="F478" s="34" t="s">
        <v>745</v>
      </c>
      <c r="G478" s="34" t="s">
        <v>661</v>
      </c>
      <c r="H478" s="34" t="s">
        <v>662</v>
      </c>
      <c r="I478" s="36"/>
      <c r="J478" s="34"/>
      <c r="K478" s="34">
        <v>0</v>
      </c>
      <c r="L478" s="98" t="s">
        <v>409</v>
      </c>
      <c r="M478" s="98" t="s">
        <v>409</v>
      </c>
      <c r="N478" s="98" t="s">
        <v>409</v>
      </c>
      <c r="O478" s="99" t="s">
        <v>410</v>
      </c>
      <c r="P478" s="34" t="s">
        <v>411</v>
      </c>
      <c r="Q478" s="34">
        <f t="shared" si="6"/>
        <v>266961</v>
      </c>
      <c r="R478" s="34"/>
      <c r="S478" s="34" t="s">
        <v>412</v>
      </c>
      <c r="T478" s="34"/>
      <c r="U478" s="34"/>
      <c r="V478" s="34"/>
      <c r="W478" s="34"/>
      <c r="X478" s="34"/>
      <c r="Y478" s="34">
        <v>0</v>
      </c>
    </row>
    <row r="479" spans="5:25" x14ac:dyDescent="0.35">
      <c r="E479" s="34">
        <v>266962</v>
      </c>
      <c r="F479" s="34" t="s">
        <v>746</v>
      </c>
      <c r="G479" s="34" t="s">
        <v>661</v>
      </c>
      <c r="H479" s="34" t="s">
        <v>662</v>
      </c>
      <c r="I479" s="36"/>
      <c r="J479" s="34"/>
      <c r="K479" s="34">
        <v>0</v>
      </c>
      <c r="L479" s="98" t="s">
        <v>409</v>
      </c>
      <c r="M479" s="98" t="s">
        <v>409</v>
      </c>
      <c r="N479" s="98" t="s">
        <v>409</v>
      </c>
      <c r="O479" s="99" t="s">
        <v>410</v>
      </c>
      <c r="P479" s="34" t="s">
        <v>411</v>
      </c>
      <c r="Q479" s="34">
        <f t="shared" si="6"/>
        <v>266962</v>
      </c>
      <c r="R479" s="34"/>
      <c r="S479" s="34" t="s">
        <v>412</v>
      </c>
      <c r="T479" s="34"/>
      <c r="U479" s="34"/>
      <c r="V479" s="34"/>
      <c r="W479" s="34"/>
      <c r="X479" s="34"/>
      <c r="Y479" s="34">
        <v>0</v>
      </c>
    </row>
    <row r="480" spans="5:25" x14ac:dyDescent="0.35">
      <c r="E480" s="34">
        <v>266963</v>
      </c>
      <c r="F480" s="34" t="s">
        <v>747</v>
      </c>
      <c r="G480" s="34" t="s">
        <v>661</v>
      </c>
      <c r="H480" s="34" t="s">
        <v>662</v>
      </c>
      <c r="I480" s="36"/>
      <c r="J480" s="34"/>
      <c r="K480" s="34">
        <v>0</v>
      </c>
      <c r="L480" s="98" t="s">
        <v>409</v>
      </c>
      <c r="M480" s="98" t="s">
        <v>409</v>
      </c>
      <c r="N480" s="98" t="s">
        <v>409</v>
      </c>
      <c r="O480" s="99" t="s">
        <v>410</v>
      </c>
      <c r="P480" s="34" t="s">
        <v>411</v>
      </c>
      <c r="Q480" s="34">
        <f t="shared" si="6"/>
        <v>266963</v>
      </c>
      <c r="R480" s="34"/>
      <c r="S480" s="34" t="s">
        <v>412</v>
      </c>
      <c r="T480" s="34"/>
      <c r="U480" s="34"/>
      <c r="V480" s="34"/>
      <c r="W480" s="34"/>
      <c r="X480" s="34"/>
      <c r="Y480" s="34">
        <v>0</v>
      </c>
    </row>
    <row r="481" spans="5:25" x14ac:dyDescent="0.35">
      <c r="E481" s="34">
        <v>266964</v>
      </c>
      <c r="F481" s="34" t="s">
        <v>748</v>
      </c>
      <c r="G481" s="34" t="s">
        <v>661</v>
      </c>
      <c r="H481" s="34" t="s">
        <v>662</v>
      </c>
      <c r="I481" s="36"/>
      <c r="J481" s="34"/>
      <c r="K481" s="34">
        <v>0</v>
      </c>
      <c r="L481" s="98" t="s">
        <v>409</v>
      </c>
      <c r="M481" s="98" t="s">
        <v>409</v>
      </c>
      <c r="N481" s="98" t="s">
        <v>409</v>
      </c>
      <c r="O481" s="99" t="s">
        <v>410</v>
      </c>
      <c r="P481" s="34" t="s">
        <v>411</v>
      </c>
      <c r="Q481" s="34">
        <f t="shared" si="6"/>
        <v>266964</v>
      </c>
      <c r="R481" s="34"/>
      <c r="S481" s="34" t="s">
        <v>412</v>
      </c>
      <c r="T481" s="34"/>
      <c r="U481" s="34"/>
      <c r="V481" s="34"/>
      <c r="W481" s="34"/>
      <c r="X481" s="34"/>
      <c r="Y481" s="34">
        <v>0</v>
      </c>
    </row>
    <row r="482" spans="5:25" x14ac:dyDescent="0.35">
      <c r="E482" s="34">
        <v>266965</v>
      </c>
      <c r="F482" s="34" t="s">
        <v>749</v>
      </c>
      <c r="G482" s="34" t="s">
        <v>661</v>
      </c>
      <c r="H482" s="34" t="s">
        <v>662</v>
      </c>
      <c r="I482" s="36"/>
      <c r="J482" s="34"/>
      <c r="K482" s="34">
        <v>0</v>
      </c>
      <c r="L482" s="98" t="s">
        <v>409</v>
      </c>
      <c r="M482" s="98" t="s">
        <v>409</v>
      </c>
      <c r="N482" s="98" t="s">
        <v>409</v>
      </c>
      <c r="O482" s="99" t="s">
        <v>410</v>
      </c>
      <c r="P482" s="34" t="s">
        <v>411</v>
      </c>
      <c r="Q482" s="34">
        <f t="shared" si="6"/>
        <v>266965</v>
      </c>
      <c r="R482" s="34"/>
      <c r="S482" s="34" t="s">
        <v>412</v>
      </c>
      <c r="T482" s="34"/>
      <c r="U482" s="34"/>
      <c r="V482" s="34"/>
      <c r="W482" s="34"/>
      <c r="X482" s="34"/>
      <c r="Y482" s="34">
        <v>0</v>
      </c>
    </row>
    <row r="483" spans="5:25" x14ac:dyDescent="0.35">
      <c r="E483" s="34">
        <v>266990</v>
      </c>
      <c r="F483" s="34" t="s">
        <v>750</v>
      </c>
      <c r="G483" s="34" t="s">
        <v>661</v>
      </c>
      <c r="H483" s="34" t="s">
        <v>682</v>
      </c>
      <c r="I483" s="36"/>
      <c r="J483" s="34"/>
      <c r="K483" s="34">
        <v>0</v>
      </c>
      <c r="L483" s="98" t="s">
        <v>409</v>
      </c>
      <c r="M483" s="98" t="s">
        <v>409</v>
      </c>
      <c r="N483" s="98" t="s">
        <v>409</v>
      </c>
      <c r="O483" s="99" t="s">
        <v>410</v>
      </c>
      <c r="P483" s="34" t="s">
        <v>411</v>
      </c>
      <c r="Q483" s="34">
        <f t="shared" si="6"/>
        <v>266990</v>
      </c>
      <c r="R483" s="34"/>
      <c r="S483" s="34" t="s">
        <v>412</v>
      </c>
      <c r="T483" s="34"/>
      <c r="U483" s="34"/>
      <c r="V483" s="34"/>
      <c r="W483" s="34"/>
      <c r="X483" s="34"/>
      <c r="Y483" s="34">
        <v>0</v>
      </c>
    </row>
    <row r="484" spans="5:25" x14ac:dyDescent="0.35">
      <c r="E484" s="6">
        <v>266991</v>
      </c>
      <c r="F484" s="6" t="s">
        <v>10966</v>
      </c>
      <c r="G484" s="6" t="s">
        <v>661</v>
      </c>
      <c r="H484" s="6" t="s">
        <v>682</v>
      </c>
      <c r="I484" s="107"/>
      <c r="J484" s="6"/>
      <c r="K484" s="6">
        <v>0</v>
      </c>
      <c r="L484" s="108" t="s">
        <v>409</v>
      </c>
      <c r="M484" s="108" t="s">
        <v>409</v>
      </c>
      <c r="N484" s="108" t="s">
        <v>409</v>
      </c>
      <c r="O484" s="109" t="s">
        <v>410</v>
      </c>
      <c r="P484" s="6" t="s">
        <v>411</v>
      </c>
      <c r="Q484" s="6">
        <f t="shared" si="6"/>
        <v>266991</v>
      </c>
      <c r="R484" s="6"/>
      <c r="S484" s="6" t="s">
        <v>412</v>
      </c>
      <c r="T484" s="6"/>
      <c r="U484" s="6"/>
      <c r="V484" s="6"/>
      <c r="W484" s="6"/>
      <c r="X484" s="6"/>
      <c r="Y484" s="6">
        <v>0</v>
      </c>
    </row>
    <row r="485" spans="5:25" x14ac:dyDescent="0.35">
      <c r="E485" s="6">
        <v>266992</v>
      </c>
      <c r="F485" s="6" t="s">
        <v>10967</v>
      </c>
      <c r="G485" s="6" t="s">
        <v>661</v>
      </c>
      <c r="H485" s="6" t="s">
        <v>682</v>
      </c>
      <c r="I485" s="107"/>
      <c r="J485" s="6"/>
      <c r="K485" s="6">
        <v>0</v>
      </c>
      <c r="L485" s="108" t="s">
        <v>409</v>
      </c>
      <c r="M485" s="108" t="s">
        <v>409</v>
      </c>
      <c r="N485" s="108" t="s">
        <v>409</v>
      </c>
      <c r="O485" s="109" t="s">
        <v>410</v>
      </c>
      <c r="P485" s="6" t="s">
        <v>411</v>
      </c>
      <c r="Q485" s="6">
        <f t="shared" si="6"/>
        <v>266992</v>
      </c>
      <c r="R485" s="6"/>
      <c r="S485" s="6" t="s">
        <v>412</v>
      </c>
      <c r="T485" s="6"/>
      <c r="U485" s="6"/>
      <c r="V485" s="6"/>
      <c r="W485" s="6"/>
      <c r="X485" s="6"/>
      <c r="Y485" s="6">
        <v>0</v>
      </c>
    </row>
    <row r="486" spans="5:25" x14ac:dyDescent="0.35">
      <c r="E486" s="97">
        <v>266993</v>
      </c>
      <c r="F486" s="97" t="s">
        <v>11644</v>
      </c>
      <c r="G486" s="97" t="s">
        <v>661</v>
      </c>
      <c r="H486" s="97" t="s">
        <v>682</v>
      </c>
      <c r="I486" s="100"/>
      <c r="J486" s="97"/>
      <c r="K486" s="97">
        <v>0</v>
      </c>
      <c r="L486" s="101" t="s">
        <v>409</v>
      </c>
      <c r="M486" s="101" t="s">
        <v>409</v>
      </c>
      <c r="N486" s="101" t="s">
        <v>409</v>
      </c>
      <c r="O486" s="102" t="s">
        <v>410</v>
      </c>
      <c r="P486" s="97" t="s">
        <v>411</v>
      </c>
      <c r="Q486" s="97">
        <f t="shared" si="6"/>
        <v>266993</v>
      </c>
      <c r="R486" s="97"/>
      <c r="S486" s="97" t="s">
        <v>412</v>
      </c>
      <c r="T486" s="97"/>
      <c r="U486" s="97"/>
      <c r="V486" s="97"/>
      <c r="W486" s="97"/>
      <c r="X486" s="97"/>
      <c r="Y486" s="97">
        <v>0</v>
      </c>
    </row>
    <row r="487" spans="5:25" x14ac:dyDescent="0.35">
      <c r="E487" s="6">
        <v>266994</v>
      </c>
      <c r="F487" s="6" t="s">
        <v>11645</v>
      </c>
      <c r="G487" s="6" t="s">
        <v>661</v>
      </c>
      <c r="H487" s="6" t="s">
        <v>682</v>
      </c>
      <c r="I487" s="107"/>
      <c r="J487" s="6"/>
      <c r="K487" s="6">
        <v>0</v>
      </c>
      <c r="L487" s="108" t="s">
        <v>409</v>
      </c>
      <c r="M487" s="108" t="s">
        <v>409</v>
      </c>
      <c r="N487" s="108" t="s">
        <v>409</v>
      </c>
      <c r="O487" s="109" t="s">
        <v>410</v>
      </c>
      <c r="P487" s="6" t="s">
        <v>411</v>
      </c>
      <c r="Q487" s="6">
        <f t="shared" si="6"/>
        <v>266994</v>
      </c>
      <c r="R487" s="6"/>
      <c r="S487" s="6" t="s">
        <v>412</v>
      </c>
      <c r="T487" s="6"/>
      <c r="U487" s="6"/>
      <c r="V487" s="6"/>
      <c r="W487" s="6"/>
      <c r="X487" s="6"/>
      <c r="Y487" s="6">
        <v>0</v>
      </c>
    </row>
    <row r="488" spans="5:25" x14ac:dyDescent="0.35">
      <c r="E488" s="34">
        <v>267000</v>
      </c>
      <c r="F488" s="34" t="s">
        <v>751</v>
      </c>
      <c r="G488" s="34" t="s">
        <v>661</v>
      </c>
      <c r="H488" s="34" t="s">
        <v>682</v>
      </c>
      <c r="I488" s="36"/>
      <c r="J488" s="34"/>
      <c r="K488" s="34">
        <v>0</v>
      </c>
      <c r="L488" s="98" t="s">
        <v>409</v>
      </c>
      <c r="M488" s="98" t="s">
        <v>409</v>
      </c>
      <c r="N488" s="98" t="s">
        <v>409</v>
      </c>
      <c r="O488" s="99" t="s">
        <v>410</v>
      </c>
      <c r="P488" s="34" t="s">
        <v>411</v>
      </c>
      <c r="Q488" s="34">
        <f t="shared" si="6"/>
        <v>267000</v>
      </c>
      <c r="R488" s="34"/>
      <c r="S488" s="34" t="s">
        <v>412</v>
      </c>
      <c r="T488" s="34"/>
      <c r="U488" s="34"/>
      <c r="V488" s="34"/>
      <c r="W488" s="34"/>
      <c r="X488" s="34"/>
      <c r="Y488" s="34">
        <v>0</v>
      </c>
    </row>
    <row r="489" spans="5:25" x14ac:dyDescent="0.35">
      <c r="E489" s="34">
        <v>267750</v>
      </c>
      <c r="F489" s="34" t="s">
        <v>752</v>
      </c>
      <c r="G489" s="34" t="s">
        <v>661</v>
      </c>
      <c r="H489" s="34" t="s">
        <v>662</v>
      </c>
      <c r="I489" s="36"/>
      <c r="J489" s="34"/>
      <c r="K489" s="34">
        <v>0</v>
      </c>
      <c r="L489" s="98" t="s">
        <v>409</v>
      </c>
      <c r="M489" s="98" t="s">
        <v>409</v>
      </c>
      <c r="N489" s="98" t="s">
        <v>409</v>
      </c>
      <c r="O489" s="99" t="s">
        <v>410</v>
      </c>
      <c r="P489" s="34" t="s">
        <v>411</v>
      </c>
      <c r="Q489" s="34">
        <f t="shared" si="6"/>
        <v>267750</v>
      </c>
      <c r="R489" s="34"/>
      <c r="S489" s="34" t="s">
        <v>412</v>
      </c>
      <c r="T489" s="34"/>
      <c r="U489" s="34"/>
      <c r="V489" s="34"/>
      <c r="W489" s="34"/>
      <c r="X489" s="34"/>
      <c r="Y489" s="34">
        <v>0</v>
      </c>
    </row>
    <row r="490" spans="5:25" x14ac:dyDescent="0.35">
      <c r="E490" s="34">
        <v>268000</v>
      </c>
      <c r="F490" s="34" t="s">
        <v>753</v>
      </c>
      <c r="G490" s="34" t="s">
        <v>661</v>
      </c>
      <c r="H490" s="34" t="s">
        <v>682</v>
      </c>
      <c r="I490" s="36"/>
      <c r="J490" s="34"/>
      <c r="K490" s="34">
        <v>0</v>
      </c>
      <c r="L490" s="98" t="s">
        <v>409</v>
      </c>
      <c r="M490" s="98" t="s">
        <v>409</v>
      </c>
      <c r="N490" s="98" t="s">
        <v>409</v>
      </c>
      <c r="O490" s="99" t="s">
        <v>410</v>
      </c>
      <c r="P490" s="34" t="s">
        <v>411</v>
      </c>
      <c r="Q490" s="34">
        <f t="shared" ref="Q490:Q558" si="7">E490</f>
        <v>268000</v>
      </c>
      <c r="R490" s="34"/>
      <c r="S490" s="34" t="s">
        <v>412</v>
      </c>
      <c r="T490" s="34"/>
      <c r="U490" s="34"/>
      <c r="V490" s="34"/>
      <c r="W490" s="34"/>
      <c r="X490" s="34"/>
      <c r="Y490" s="34">
        <v>0</v>
      </c>
    </row>
    <row r="491" spans="5:25" x14ac:dyDescent="0.35">
      <c r="E491" s="34">
        <v>268710</v>
      </c>
      <c r="F491" s="34" t="s">
        <v>754</v>
      </c>
      <c r="G491" s="34" t="s">
        <v>661</v>
      </c>
      <c r="H491" s="34" t="s">
        <v>682</v>
      </c>
      <c r="I491" s="36"/>
      <c r="J491" s="34"/>
      <c r="K491" s="34">
        <v>0</v>
      </c>
      <c r="L491" s="98" t="s">
        <v>409</v>
      </c>
      <c r="M491" s="98" t="s">
        <v>409</v>
      </c>
      <c r="N491" s="98" t="s">
        <v>409</v>
      </c>
      <c r="O491" s="99" t="s">
        <v>410</v>
      </c>
      <c r="P491" s="34" t="s">
        <v>411</v>
      </c>
      <c r="Q491" s="34">
        <f t="shared" si="7"/>
        <v>268710</v>
      </c>
      <c r="R491" s="34"/>
      <c r="S491" s="34" t="s">
        <v>412</v>
      </c>
      <c r="T491" s="34"/>
      <c r="U491" s="34"/>
      <c r="V491" s="34"/>
      <c r="W491" s="34"/>
      <c r="X491" s="34"/>
      <c r="Y491" s="34">
        <v>0</v>
      </c>
    </row>
    <row r="492" spans="5:25" x14ac:dyDescent="0.35">
      <c r="E492" s="34">
        <v>268750</v>
      </c>
      <c r="F492" s="34" t="s">
        <v>755</v>
      </c>
      <c r="G492" s="34" t="s">
        <v>661</v>
      </c>
      <c r="H492" s="34" t="s">
        <v>682</v>
      </c>
      <c r="I492" s="36"/>
      <c r="J492" s="34"/>
      <c r="K492" s="34">
        <v>0</v>
      </c>
      <c r="L492" s="98" t="s">
        <v>409</v>
      </c>
      <c r="M492" s="98" t="s">
        <v>409</v>
      </c>
      <c r="N492" s="98" t="s">
        <v>409</v>
      </c>
      <c r="O492" s="99" t="s">
        <v>410</v>
      </c>
      <c r="P492" s="34" t="s">
        <v>411</v>
      </c>
      <c r="Q492" s="34">
        <f t="shared" si="7"/>
        <v>268750</v>
      </c>
      <c r="R492" s="34"/>
      <c r="S492" s="34" t="s">
        <v>412</v>
      </c>
      <c r="T492" s="34"/>
      <c r="U492" s="34"/>
      <c r="V492" s="34"/>
      <c r="W492" s="34"/>
      <c r="X492" s="34"/>
      <c r="Y492" s="34">
        <v>0</v>
      </c>
    </row>
    <row r="493" spans="5:25" x14ac:dyDescent="0.35">
      <c r="E493" s="34">
        <v>269000</v>
      </c>
      <c r="F493" s="34" t="s">
        <v>756</v>
      </c>
      <c r="G493" s="34" t="s">
        <v>661</v>
      </c>
      <c r="H493" s="34" t="s">
        <v>682</v>
      </c>
      <c r="I493" s="36"/>
      <c r="J493" s="34"/>
      <c r="K493" s="34">
        <v>0</v>
      </c>
      <c r="L493" s="98" t="s">
        <v>409</v>
      </c>
      <c r="M493" s="98" t="s">
        <v>409</v>
      </c>
      <c r="N493" s="98" t="s">
        <v>409</v>
      </c>
      <c r="O493" s="99" t="s">
        <v>410</v>
      </c>
      <c r="P493" s="34" t="s">
        <v>411</v>
      </c>
      <c r="Q493" s="34">
        <f t="shared" si="7"/>
        <v>269000</v>
      </c>
      <c r="R493" s="34"/>
      <c r="S493" s="34" t="s">
        <v>412</v>
      </c>
      <c r="T493" s="34"/>
      <c r="U493" s="34"/>
      <c r="V493" s="34"/>
      <c r="W493" s="34"/>
      <c r="X493" s="34"/>
      <c r="Y493" s="34">
        <v>0</v>
      </c>
    </row>
    <row r="494" spans="5:25" x14ac:dyDescent="0.35">
      <c r="E494" s="34">
        <v>270000</v>
      </c>
      <c r="F494" s="34" t="s">
        <v>757</v>
      </c>
      <c r="G494" s="34" t="s">
        <v>661</v>
      </c>
      <c r="H494" s="34" t="s">
        <v>682</v>
      </c>
      <c r="I494" s="36"/>
      <c r="J494" s="34"/>
      <c r="K494" s="34">
        <v>0</v>
      </c>
      <c r="L494" s="98" t="s">
        <v>409</v>
      </c>
      <c r="M494" s="98" t="s">
        <v>409</v>
      </c>
      <c r="N494" s="98" t="s">
        <v>409</v>
      </c>
      <c r="O494" s="99" t="s">
        <v>410</v>
      </c>
      <c r="P494" s="34" t="s">
        <v>411</v>
      </c>
      <c r="Q494" s="34">
        <f t="shared" si="7"/>
        <v>270000</v>
      </c>
      <c r="R494" s="34"/>
      <c r="S494" s="34" t="s">
        <v>412</v>
      </c>
      <c r="T494" s="34"/>
      <c r="U494" s="34"/>
      <c r="V494" s="34"/>
      <c r="W494" s="34"/>
      <c r="X494" s="34"/>
      <c r="Y494" s="34">
        <v>0</v>
      </c>
    </row>
    <row r="495" spans="5:25" x14ac:dyDescent="0.35">
      <c r="E495" s="34">
        <v>272000</v>
      </c>
      <c r="F495" s="34" t="s">
        <v>758</v>
      </c>
      <c r="G495" s="34" t="s">
        <v>661</v>
      </c>
      <c r="H495" s="34" t="s">
        <v>662</v>
      </c>
      <c r="I495" s="36"/>
      <c r="J495" s="34"/>
      <c r="K495" s="34">
        <v>0</v>
      </c>
      <c r="L495" s="98" t="s">
        <v>409</v>
      </c>
      <c r="M495" s="98" t="s">
        <v>409</v>
      </c>
      <c r="N495" s="98" t="s">
        <v>409</v>
      </c>
      <c r="O495" s="99" t="s">
        <v>410</v>
      </c>
      <c r="P495" s="34" t="s">
        <v>411</v>
      </c>
      <c r="Q495" s="34">
        <f t="shared" si="7"/>
        <v>272000</v>
      </c>
      <c r="R495" s="34"/>
      <c r="S495" s="34" t="s">
        <v>412</v>
      </c>
      <c r="T495" s="34"/>
      <c r="U495" s="34"/>
      <c r="V495" s="34"/>
      <c r="W495" s="34"/>
      <c r="X495" s="34"/>
      <c r="Y495" s="34">
        <v>0</v>
      </c>
    </row>
    <row r="496" spans="5:25" x14ac:dyDescent="0.35">
      <c r="E496" s="34">
        <v>272100</v>
      </c>
      <c r="F496" s="34" t="s">
        <v>759</v>
      </c>
      <c r="G496" s="34" t="s">
        <v>661</v>
      </c>
      <c r="H496" s="34" t="s">
        <v>662</v>
      </c>
      <c r="I496" s="36"/>
      <c r="J496" s="34"/>
      <c r="K496" s="34">
        <v>0</v>
      </c>
      <c r="L496" s="98" t="s">
        <v>409</v>
      </c>
      <c r="M496" s="98" t="s">
        <v>409</v>
      </c>
      <c r="N496" s="98" t="s">
        <v>409</v>
      </c>
      <c r="O496" s="99" t="s">
        <v>410</v>
      </c>
      <c r="P496" s="34" t="s">
        <v>411</v>
      </c>
      <c r="Q496" s="34">
        <f t="shared" si="7"/>
        <v>272100</v>
      </c>
      <c r="R496" s="34"/>
      <c r="S496" s="34" t="s">
        <v>412</v>
      </c>
      <c r="T496" s="34"/>
      <c r="U496" s="34"/>
      <c r="V496" s="34"/>
      <c r="W496" s="34"/>
      <c r="X496" s="34"/>
      <c r="Y496" s="34">
        <v>0</v>
      </c>
    </row>
    <row r="497" spans="5:25" x14ac:dyDescent="0.35">
      <c r="E497" s="34">
        <v>272101</v>
      </c>
      <c r="F497" s="34" t="s">
        <v>760</v>
      </c>
      <c r="G497" s="34" t="s">
        <v>661</v>
      </c>
      <c r="H497" s="34" t="s">
        <v>662</v>
      </c>
      <c r="I497" s="36"/>
      <c r="J497" s="34"/>
      <c r="K497" s="34">
        <v>0</v>
      </c>
      <c r="L497" s="98" t="s">
        <v>409</v>
      </c>
      <c r="M497" s="98" t="s">
        <v>409</v>
      </c>
      <c r="N497" s="98" t="s">
        <v>409</v>
      </c>
      <c r="O497" s="99" t="s">
        <v>410</v>
      </c>
      <c r="P497" s="34" t="s">
        <v>411</v>
      </c>
      <c r="Q497" s="34">
        <f t="shared" si="7"/>
        <v>272101</v>
      </c>
      <c r="R497" s="34"/>
      <c r="S497" s="34" t="s">
        <v>412</v>
      </c>
      <c r="T497" s="34"/>
      <c r="U497" s="34"/>
      <c r="V497" s="34"/>
      <c r="W497" s="34"/>
      <c r="X497" s="34"/>
      <c r="Y497" s="34">
        <v>0</v>
      </c>
    </row>
    <row r="498" spans="5:25" x14ac:dyDescent="0.35">
      <c r="E498" s="34">
        <v>272105</v>
      </c>
      <c r="F498" s="34" t="s">
        <v>761</v>
      </c>
      <c r="G498" s="34" t="s">
        <v>661</v>
      </c>
      <c r="H498" s="34" t="s">
        <v>662</v>
      </c>
      <c r="I498" s="36"/>
      <c r="J498" s="34"/>
      <c r="K498" s="34">
        <v>0</v>
      </c>
      <c r="L498" s="98" t="s">
        <v>409</v>
      </c>
      <c r="M498" s="98" t="s">
        <v>409</v>
      </c>
      <c r="N498" s="98" t="s">
        <v>409</v>
      </c>
      <c r="O498" s="99" t="s">
        <v>410</v>
      </c>
      <c r="P498" s="34" t="s">
        <v>411</v>
      </c>
      <c r="Q498" s="34">
        <f t="shared" si="7"/>
        <v>272105</v>
      </c>
      <c r="R498" s="34"/>
      <c r="S498" s="34" t="s">
        <v>412</v>
      </c>
      <c r="T498" s="34"/>
      <c r="U498" s="34"/>
      <c r="V498" s="34"/>
      <c r="W498" s="34"/>
      <c r="X498" s="34"/>
      <c r="Y498" s="34">
        <v>0</v>
      </c>
    </row>
    <row r="499" spans="5:25" x14ac:dyDescent="0.35">
      <c r="E499" s="34">
        <v>272106</v>
      </c>
      <c r="F499" s="34" t="s">
        <v>762</v>
      </c>
      <c r="G499" s="34" t="s">
        <v>661</v>
      </c>
      <c r="H499" s="34" t="s">
        <v>662</v>
      </c>
      <c r="I499" s="36"/>
      <c r="J499" s="34"/>
      <c r="K499" s="34">
        <v>0</v>
      </c>
      <c r="L499" s="98" t="s">
        <v>409</v>
      </c>
      <c r="M499" s="98" t="s">
        <v>409</v>
      </c>
      <c r="N499" s="98" t="s">
        <v>409</v>
      </c>
      <c r="O499" s="99" t="s">
        <v>410</v>
      </c>
      <c r="P499" s="34" t="s">
        <v>411</v>
      </c>
      <c r="Q499" s="34">
        <f t="shared" si="7"/>
        <v>272106</v>
      </c>
      <c r="R499" s="34"/>
      <c r="S499" s="34" t="s">
        <v>412</v>
      </c>
      <c r="T499" s="34"/>
      <c r="U499" s="34"/>
      <c r="V499" s="34"/>
      <c r="W499" s="34"/>
      <c r="X499" s="34"/>
      <c r="Y499" s="34">
        <v>0</v>
      </c>
    </row>
    <row r="500" spans="5:25" x14ac:dyDescent="0.35">
      <c r="E500" s="34">
        <v>272107</v>
      </c>
      <c r="F500" s="34" t="s">
        <v>763</v>
      </c>
      <c r="G500" s="34" t="s">
        <v>661</v>
      </c>
      <c r="H500" s="34" t="s">
        <v>662</v>
      </c>
      <c r="I500" s="36"/>
      <c r="J500" s="34"/>
      <c r="K500" s="34">
        <v>0</v>
      </c>
      <c r="L500" s="98" t="s">
        <v>409</v>
      </c>
      <c r="M500" s="98" t="s">
        <v>409</v>
      </c>
      <c r="N500" s="98" t="s">
        <v>409</v>
      </c>
      <c r="O500" s="99" t="s">
        <v>410</v>
      </c>
      <c r="P500" s="34" t="s">
        <v>411</v>
      </c>
      <c r="Q500" s="34">
        <f t="shared" si="7"/>
        <v>272107</v>
      </c>
      <c r="R500" s="34"/>
      <c r="S500" s="34" t="s">
        <v>412</v>
      </c>
      <c r="T500" s="34"/>
      <c r="U500" s="34"/>
      <c r="V500" s="34"/>
      <c r="W500" s="34"/>
      <c r="X500" s="34"/>
      <c r="Y500" s="34">
        <v>0</v>
      </c>
    </row>
    <row r="501" spans="5:25" x14ac:dyDescent="0.35">
      <c r="E501" s="34">
        <v>272108</v>
      </c>
      <c r="F501" s="34" t="s">
        <v>764</v>
      </c>
      <c r="G501" s="34" t="s">
        <v>661</v>
      </c>
      <c r="H501" s="34" t="s">
        <v>662</v>
      </c>
      <c r="I501" s="36"/>
      <c r="J501" s="34"/>
      <c r="K501" s="34">
        <v>0</v>
      </c>
      <c r="L501" s="98" t="s">
        <v>409</v>
      </c>
      <c r="M501" s="98" t="s">
        <v>409</v>
      </c>
      <c r="N501" s="98" t="s">
        <v>409</v>
      </c>
      <c r="O501" s="99" t="s">
        <v>410</v>
      </c>
      <c r="P501" s="34" t="s">
        <v>411</v>
      </c>
      <c r="Q501" s="34">
        <f t="shared" si="7"/>
        <v>272108</v>
      </c>
      <c r="R501" s="34"/>
      <c r="S501" s="34" t="s">
        <v>412</v>
      </c>
      <c r="T501" s="34"/>
      <c r="U501" s="34"/>
      <c r="V501" s="34"/>
      <c r="W501" s="34"/>
      <c r="X501" s="34"/>
      <c r="Y501" s="34">
        <v>0</v>
      </c>
    </row>
    <row r="502" spans="5:25" x14ac:dyDescent="0.35">
      <c r="E502" s="34">
        <v>272110</v>
      </c>
      <c r="F502" s="34" t="s">
        <v>765</v>
      </c>
      <c r="G502" s="34" t="s">
        <v>661</v>
      </c>
      <c r="H502" s="34" t="s">
        <v>662</v>
      </c>
      <c r="I502" s="36"/>
      <c r="J502" s="34"/>
      <c r="K502" s="34">
        <v>0</v>
      </c>
      <c r="L502" s="98" t="s">
        <v>409</v>
      </c>
      <c r="M502" s="98" t="s">
        <v>409</v>
      </c>
      <c r="N502" s="98" t="s">
        <v>409</v>
      </c>
      <c r="O502" s="99" t="s">
        <v>410</v>
      </c>
      <c r="P502" s="34" t="s">
        <v>411</v>
      </c>
      <c r="Q502" s="34">
        <f t="shared" si="7"/>
        <v>272110</v>
      </c>
      <c r="R502" s="34"/>
      <c r="S502" s="34" t="s">
        <v>412</v>
      </c>
      <c r="T502" s="34"/>
      <c r="U502" s="34"/>
      <c r="V502" s="34"/>
      <c r="W502" s="34"/>
      <c r="X502" s="34"/>
      <c r="Y502" s="34">
        <v>0</v>
      </c>
    </row>
    <row r="503" spans="5:25" x14ac:dyDescent="0.35">
      <c r="E503" s="6">
        <v>272111</v>
      </c>
      <c r="F503" s="6" t="s">
        <v>10968</v>
      </c>
      <c r="G503" s="6" t="s">
        <v>661</v>
      </c>
      <c r="H503" s="6" t="s">
        <v>662</v>
      </c>
      <c r="I503" s="107"/>
      <c r="J503" s="6"/>
      <c r="K503" s="6">
        <v>0</v>
      </c>
      <c r="L503" s="108" t="s">
        <v>409</v>
      </c>
      <c r="M503" s="108" t="s">
        <v>409</v>
      </c>
      <c r="N503" s="108" t="s">
        <v>409</v>
      </c>
      <c r="O503" s="109" t="s">
        <v>410</v>
      </c>
      <c r="P503" s="6" t="s">
        <v>411</v>
      </c>
      <c r="Q503" s="6">
        <f t="shared" si="7"/>
        <v>272111</v>
      </c>
      <c r="R503" s="6"/>
      <c r="S503" s="6" t="s">
        <v>412</v>
      </c>
      <c r="T503" s="6"/>
      <c r="U503" s="6"/>
      <c r="V503" s="6"/>
      <c r="W503" s="6"/>
      <c r="X503" s="6"/>
      <c r="Y503" s="6">
        <v>0</v>
      </c>
    </row>
    <row r="504" spans="5:25" x14ac:dyDescent="0.35">
      <c r="E504" s="6">
        <v>272112</v>
      </c>
      <c r="F504" s="6" t="s">
        <v>10969</v>
      </c>
      <c r="G504" s="6" t="s">
        <v>661</v>
      </c>
      <c r="H504" s="6" t="s">
        <v>662</v>
      </c>
      <c r="I504" s="107"/>
      <c r="J504" s="6"/>
      <c r="K504" s="6">
        <v>0</v>
      </c>
      <c r="L504" s="108" t="s">
        <v>409</v>
      </c>
      <c r="M504" s="108" t="s">
        <v>409</v>
      </c>
      <c r="N504" s="108" t="s">
        <v>409</v>
      </c>
      <c r="O504" s="109" t="s">
        <v>410</v>
      </c>
      <c r="P504" s="6" t="s">
        <v>411</v>
      </c>
      <c r="Q504" s="6">
        <f t="shared" si="7"/>
        <v>272112</v>
      </c>
      <c r="R504" s="6"/>
      <c r="S504" s="6" t="s">
        <v>412</v>
      </c>
      <c r="T504" s="6"/>
      <c r="U504" s="6"/>
      <c r="V504" s="6"/>
      <c r="W504" s="6"/>
      <c r="X504" s="6"/>
      <c r="Y504" s="6">
        <v>0</v>
      </c>
    </row>
    <row r="505" spans="5:25" x14ac:dyDescent="0.35">
      <c r="E505" s="34">
        <v>272115</v>
      </c>
      <c r="F505" s="34" t="s">
        <v>766</v>
      </c>
      <c r="G505" s="34" t="s">
        <v>661</v>
      </c>
      <c r="H505" s="34" t="s">
        <v>662</v>
      </c>
      <c r="I505" s="36"/>
      <c r="J505" s="34"/>
      <c r="K505" s="34">
        <v>0</v>
      </c>
      <c r="L505" s="98" t="s">
        <v>409</v>
      </c>
      <c r="M505" s="98" t="s">
        <v>409</v>
      </c>
      <c r="N505" s="98" t="s">
        <v>409</v>
      </c>
      <c r="O505" s="99" t="s">
        <v>410</v>
      </c>
      <c r="P505" s="34" t="s">
        <v>411</v>
      </c>
      <c r="Q505" s="34">
        <f t="shared" si="7"/>
        <v>272115</v>
      </c>
      <c r="R505" s="34"/>
      <c r="S505" s="34" t="s">
        <v>412</v>
      </c>
      <c r="T505" s="34"/>
      <c r="U505" s="34"/>
      <c r="V505" s="34"/>
      <c r="W505" s="34"/>
      <c r="X505" s="34"/>
      <c r="Y505" s="34">
        <v>0</v>
      </c>
    </row>
    <row r="506" spans="5:25" x14ac:dyDescent="0.35">
      <c r="E506" s="34">
        <v>272120</v>
      </c>
      <c r="F506" s="34" t="s">
        <v>767</v>
      </c>
      <c r="G506" s="34" t="s">
        <v>661</v>
      </c>
      <c r="H506" s="34" t="s">
        <v>662</v>
      </c>
      <c r="I506" s="36"/>
      <c r="J506" s="34"/>
      <c r="K506" s="34">
        <v>0</v>
      </c>
      <c r="L506" s="98" t="s">
        <v>409</v>
      </c>
      <c r="M506" s="98" t="s">
        <v>409</v>
      </c>
      <c r="N506" s="98" t="s">
        <v>409</v>
      </c>
      <c r="O506" s="99" t="s">
        <v>410</v>
      </c>
      <c r="P506" s="34" t="s">
        <v>411</v>
      </c>
      <c r="Q506" s="34">
        <f t="shared" si="7"/>
        <v>272120</v>
      </c>
      <c r="R506" s="34"/>
      <c r="S506" s="34" t="s">
        <v>412</v>
      </c>
      <c r="T506" s="34"/>
      <c r="U506" s="34"/>
      <c r="V506" s="34"/>
      <c r="W506" s="34"/>
      <c r="X506" s="34"/>
      <c r="Y506" s="34">
        <v>0</v>
      </c>
    </row>
    <row r="507" spans="5:25" x14ac:dyDescent="0.35">
      <c r="E507" s="34">
        <v>272125</v>
      </c>
      <c r="F507" s="34" t="s">
        <v>768</v>
      </c>
      <c r="G507" s="34" t="s">
        <v>661</v>
      </c>
      <c r="H507" s="34" t="s">
        <v>662</v>
      </c>
      <c r="I507" s="36"/>
      <c r="J507" s="34"/>
      <c r="K507" s="34">
        <v>0</v>
      </c>
      <c r="L507" s="98" t="s">
        <v>409</v>
      </c>
      <c r="M507" s="98" t="s">
        <v>409</v>
      </c>
      <c r="N507" s="98" t="s">
        <v>409</v>
      </c>
      <c r="O507" s="99" t="s">
        <v>410</v>
      </c>
      <c r="P507" s="34" t="s">
        <v>411</v>
      </c>
      <c r="Q507" s="34">
        <f t="shared" si="7"/>
        <v>272125</v>
      </c>
      <c r="R507" s="34"/>
      <c r="S507" s="34" t="s">
        <v>412</v>
      </c>
      <c r="T507" s="34"/>
      <c r="U507" s="34"/>
      <c r="V507" s="34"/>
      <c r="W507" s="34"/>
      <c r="X507" s="34"/>
      <c r="Y507" s="34">
        <v>0</v>
      </c>
    </row>
    <row r="508" spans="5:25" x14ac:dyDescent="0.35">
      <c r="E508" s="34">
        <v>272126</v>
      </c>
      <c r="F508" s="34" t="s">
        <v>769</v>
      </c>
      <c r="G508" s="34" t="s">
        <v>661</v>
      </c>
      <c r="H508" s="34" t="s">
        <v>662</v>
      </c>
      <c r="I508" s="36"/>
      <c r="J508" s="34"/>
      <c r="K508" s="34">
        <v>0</v>
      </c>
      <c r="L508" s="98" t="s">
        <v>409</v>
      </c>
      <c r="M508" s="98" t="s">
        <v>409</v>
      </c>
      <c r="N508" s="98" t="s">
        <v>409</v>
      </c>
      <c r="O508" s="99" t="s">
        <v>410</v>
      </c>
      <c r="P508" s="34" t="s">
        <v>411</v>
      </c>
      <c r="Q508" s="34">
        <f t="shared" si="7"/>
        <v>272126</v>
      </c>
      <c r="R508" s="34"/>
      <c r="S508" s="34" t="s">
        <v>412</v>
      </c>
      <c r="T508" s="34"/>
      <c r="U508" s="34"/>
      <c r="V508" s="34"/>
      <c r="W508" s="34"/>
      <c r="X508" s="34"/>
      <c r="Y508" s="34">
        <v>0</v>
      </c>
    </row>
    <row r="509" spans="5:25" x14ac:dyDescent="0.35">
      <c r="E509" s="34">
        <v>272127</v>
      </c>
      <c r="F509" s="34" t="s">
        <v>770</v>
      </c>
      <c r="G509" s="34" t="s">
        <v>661</v>
      </c>
      <c r="H509" s="34" t="s">
        <v>662</v>
      </c>
      <c r="I509" s="36"/>
      <c r="J509" s="34"/>
      <c r="K509" s="34">
        <v>0</v>
      </c>
      <c r="L509" s="98" t="s">
        <v>409</v>
      </c>
      <c r="M509" s="98" t="s">
        <v>409</v>
      </c>
      <c r="N509" s="98" t="s">
        <v>409</v>
      </c>
      <c r="O509" s="99" t="s">
        <v>410</v>
      </c>
      <c r="P509" s="34" t="s">
        <v>411</v>
      </c>
      <c r="Q509" s="34">
        <f t="shared" si="7"/>
        <v>272127</v>
      </c>
      <c r="R509" s="34"/>
      <c r="S509" s="34" t="s">
        <v>412</v>
      </c>
      <c r="T509" s="34"/>
      <c r="U509" s="34"/>
      <c r="V509" s="34"/>
      <c r="W509" s="34"/>
      <c r="X509" s="34"/>
      <c r="Y509" s="34">
        <v>0</v>
      </c>
    </row>
    <row r="510" spans="5:25" x14ac:dyDescent="0.35">
      <c r="E510" s="34">
        <v>272130</v>
      </c>
      <c r="F510" s="34" t="s">
        <v>771</v>
      </c>
      <c r="G510" s="34" t="s">
        <v>661</v>
      </c>
      <c r="H510" s="34" t="s">
        <v>662</v>
      </c>
      <c r="I510" s="36"/>
      <c r="J510" s="34"/>
      <c r="K510" s="34">
        <v>0</v>
      </c>
      <c r="L510" s="98" t="s">
        <v>409</v>
      </c>
      <c r="M510" s="98" t="s">
        <v>409</v>
      </c>
      <c r="N510" s="98" t="s">
        <v>409</v>
      </c>
      <c r="O510" s="99" t="s">
        <v>410</v>
      </c>
      <c r="P510" s="34" t="s">
        <v>411</v>
      </c>
      <c r="Q510" s="34">
        <f t="shared" si="7"/>
        <v>272130</v>
      </c>
      <c r="R510" s="34"/>
      <c r="S510" s="34" t="s">
        <v>412</v>
      </c>
      <c r="T510" s="34"/>
      <c r="U510" s="34"/>
      <c r="V510" s="34"/>
      <c r="W510" s="34"/>
      <c r="X510" s="34"/>
      <c r="Y510" s="34">
        <v>0</v>
      </c>
    </row>
    <row r="511" spans="5:25" x14ac:dyDescent="0.35">
      <c r="E511" s="34">
        <v>272131</v>
      </c>
      <c r="F511" s="34" t="s">
        <v>772</v>
      </c>
      <c r="G511" s="34" t="s">
        <v>661</v>
      </c>
      <c r="H511" s="34" t="s">
        <v>662</v>
      </c>
      <c r="I511" s="36"/>
      <c r="J511" s="34"/>
      <c r="K511" s="34">
        <v>0</v>
      </c>
      <c r="L511" s="98" t="s">
        <v>409</v>
      </c>
      <c r="M511" s="98" t="s">
        <v>409</v>
      </c>
      <c r="N511" s="98" t="s">
        <v>409</v>
      </c>
      <c r="O511" s="99" t="s">
        <v>410</v>
      </c>
      <c r="P511" s="34" t="s">
        <v>411</v>
      </c>
      <c r="Q511" s="34">
        <f t="shared" si="7"/>
        <v>272131</v>
      </c>
      <c r="R511" s="34"/>
      <c r="S511" s="34" t="s">
        <v>412</v>
      </c>
      <c r="T511" s="34"/>
      <c r="U511" s="34"/>
      <c r="V511" s="34"/>
      <c r="W511" s="34"/>
      <c r="X511" s="34"/>
      <c r="Y511" s="34">
        <v>0</v>
      </c>
    </row>
    <row r="512" spans="5:25" x14ac:dyDescent="0.35">
      <c r="E512" s="34">
        <v>272132</v>
      </c>
      <c r="F512" s="34" t="s">
        <v>773</v>
      </c>
      <c r="G512" s="34" t="s">
        <v>661</v>
      </c>
      <c r="H512" s="34" t="s">
        <v>662</v>
      </c>
      <c r="I512" s="36"/>
      <c r="J512" s="34"/>
      <c r="K512" s="34">
        <v>0</v>
      </c>
      <c r="L512" s="98" t="s">
        <v>409</v>
      </c>
      <c r="M512" s="98" t="s">
        <v>409</v>
      </c>
      <c r="N512" s="98" t="s">
        <v>409</v>
      </c>
      <c r="O512" s="99" t="s">
        <v>410</v>
      </c>
      <c r="P512" s="34" t="s">
        <v>411</v>
      </c>
      <c r="Q512" s="34">
        <f t="shared" si="7"/>
        <v>272132</v>
      </c>
      <c r="R512" s="34"/>
      <c r="S512" s="34" t="s">
        <v>412</v>
      </c>
      <c r="T512" s="34"/>
      <c r="U512" s="34"/>
      <c r="V512" s="34"/>
      <c r="W512" s="34"/>
      <c r="X512" s="34"/>
      <c r="Y512" s="34">
        <v>0</v>
      </c>
    </row>
    <row r="513" spans="5:25" x14ac:dyDescent="0.35">
      <c r="E513" s="34">
        <v>272133</v>
      </c>
      <c r="F513" s="34" t="s">
        <v>774</v>
      </c>
      <c r="G513" s="34" t="s">
        <v>661</v>
      </c>
      <c r="H513" s="34" t="s">
        <v>662</v>
      </c>
      <c r="I513" s="36"/>
      <c r="J513" s="34"/>
      <c r="K513" s="34">
        <v>0</v>
      </c>
      <c r="L513" s="98" t="s">
        <v>409</v>
      </c>
      <c r="M513" s="98" t="s">
        <v>409</v>
      </c>
      <c r="N513" s="98" t="s">
        <v>409</v>
      </c>
      <c r="O513" s="99" t="s">
        <v>410</v>
      </c>
      <c r="P513" s="34" t="s">
        <v>411</v>
      </c>
      <c r="Q513" s="34">
        <f t="shared" si="7"/>
        <v>272133</v>
      </c>
      <c r="R513" s="34"/>
      <c r="S513" s="34" t="s">
        <v>412</v>
      </c>
      <c r="T513" s="34"/>
      <c r="U513" s="34"/>
      <c r="V513" s="34"/>
      <c r="W513" s="34"/>
      <c r="X513" s="34"/>
      <c r="Y513" s="34">
        <v>0</v>
      </c>
    </row>
    <row r="514" spans="5:25" x14ac:dyDescent="0.35">
      <c r="E514" s="6">
        <v>272134</v>
      </c>
      <c r="F514" s="6" t="s">
        <v>10970</v>
      </c>
      <c r="G514" s="6" t="s">
        <v>661</v>
      </c>
      <c r="H514" s="6" t="s">
        <v>662</v>
      </c>
      <c r="I514" s="107"/>
      <c r="J514" s="6"/>
      <c r="K514" s="6">
        <v>0</v>
      </c>
      <c r="L514" s="108" t="s">
        <v>409</v>
      </c>
      <c r="M514" s="108" t="s">
        <v>409</v>
      </c>
      <c r="N514" s="108" t="s">
        <v>409</v>
      </c>
      <c r="O514" s="109" t="s">
        <v>410</v>
      </c>
      <c r="P514" s="6" t="s">
        <v>411</v>
      </c>
      <c r="Q514" s="6">
        <f t="shared" si="7"/>
        <v>272134</v>
      </c>
      <c r="R514" s="6"/>
      <c r="S514" s="6" t="s">
        <v>412</v>
      </c>
      <c r="T514" s="6"/>
      <c r="U514" s="6"/>
      <c r="V514" s="6"/>
      <c r="W514" s="6"/>
      <c r="X514" s="6"/>
      <c r="Y514" s="6">
        <v>0</v>
      </c>
    </row>
    <row r="515" spans="5:25" x14ac:dyDescent="0.35">
      <c r="E515" s="34">
        <v>272135</v>
      </c>
      <c r="F515" s="34" t="s">
        <v>775</v>
      </c>
      <c r="G515" s="34" t="s">
        <v>661</v>
      </c>
      <c r="H515" s="34" t="s">
        <v>662</v>
      </c>
      <c r="I515" s="36"/>
      <c r="J515" s="34"/>
      <c r="K515" s="34">
        <v>0</v>
      </c>
      <c r="L515" s="98" t="s">
        <v>409</v>
      </c>
      <c r="M515" s="98" t="s">
        <v>409</v>
      </c>
      <c r="N515" s="98" t="s">
        <v>409</v>
      </c>
      <c r="O515" s="99" t="s">
        <v>410</v>
      </c>
      <c r="P515" s="34" t="s">
        <v>411</v>
      </c>
      <c r="Q515" s="34">
        <f t="shared" si="7"/>
        <v>272135</v>
      </c>
      <c r="R515" s="34"/>
      <c r="S515" s="34" t="s">
        <v>412</v>
      </c>
      <c r="T515" s="34"/>
      <c r="U515" s="34"/>
      <c r="V515" s="34"/>
      <c r="W515" s="34"/>
      <c r="X515" s="34"/>
      <c r="Y515" s="34">
        <v>0</v>
      </c>
    </row>
    <row r="516" spans="5:25" x14ac:dyDescent="0.35">
      <c r="E516" s="34">
        <v>272136</v>
      </c>
      <c r="F516" s="34" t="s">
        <v>776</v>
      </c>
      <c r="G516" s="34" t="s">
        <v>661</v>
      </c>
      <c r="H516" s="34" t="s">
        <v>662</v>
      </c>
      <c r="I516" s="36"/>
      <c r="J516" s="34"/>
      <c r="K516" s="34">
        <v>0</v>
      </c>
      <c r="L516" s="98" t="s">
        <v>409</v>
      </c>
      <c r="M516" s="98" t="s">
        <v>409</v>
      </c>
      <c r="N516" s="98" t="s">
        <v>409</v>
      </c>
      <c r="O516" s="99" t="s">
        <v>410</v>
      </c>
      <c r="P516" s="34" t="s">
        <v>411</v>
      </c>
      <c r="Q516" s="34">
        <f t="shared" si="7"/>
        <v>272136</v>
      </c>
      <c r="R516" s="34"/>
      <c r="S516" s="34" t="s">
        <v>412</v>
      </c>
      <c r="T516" s="34"/>
      <c r="U516" s="34"/>
      <c r="V516" s="34"/>
      <c r="W516" s="34"/>
      <c r="X516" s="34"/>
      <c r="Y516" s="34">
        <v>0</v>
      </c>
    </row>
    <row r="517" spans="5:25" x14ac:dyDescent="0.35">
      <c r="E517" s="34">
        <v>272140</v>
      </c>
      <c r="F517" s="34" t="s">
        <v>777</v>
      </c>
      <c r="G517" s="34" t="s">
        <v>661</v>
      </c>
      <c r="H517" s="34" t="s">
        <v>662</v>
      </c>
      <c r="I517" s="36"/>
      <c r="J517" s="34"/>
      <c r="K517" s="34">
        <v>0</v>
      </c>
      <c r="L517" s="98" t="s">
        <v>409</v>
      </c>
      <c r="M517" s="98" t="s">
        <v>409</v>
      </c>
      <c r="N517" s="98" t="s">
        <v>409</v>
      </c>
      <c r="O517" s="99" t="s">
        <v>410</v>
      </c>
      <c r="P517" s="34" t="s">
        <v>411</v>
      </c>
      <c r="Q517" s="34">
        <f t="shared" si="7"/>
        <v>272140</v>
      </c>
      <c r="R517" s="34"/>
      <c r="S517" s="34" t="s">
        <v>412</v>
      </c>
      <c r="T517" s="34"/>
      <c r="U517" s="34"/>
      <c r="V517" s="34"/>
      <c r="W517" s="34"/>
      <c r="X517" s="34"/>
      <c r="Y517" s="34">
        <v>0</v>
      </c>
    </row>
    <row r="518" spans="5:25" x14ac:dyDescent="0.35">
      <c r="E518" s="34">
        <v>272141</v>
      </c>
      <c r="F518" s="34" t="s">
        <v>778</v>
      </c>
      <c r="G518" s="34" t="s">
        <v>661</v>
      </c>
      <c r="H518" s="34" t="s">
        <v>662</v>
      </c>
      <c r="I518" s="36"/>
      <c r="J518" s="34"/>
      <c r="K518" s="34">
        <v>0</v>
      </c>
      <c r="L518" s="98" t="s">
        <v>409</v>
      </c>
      <c r="M518" s="98" t="s">
        <v>409</v>
      </c>
      <c r="N518" s="98" t="s">
        <v>409</v>
      </c>
      <c r="O518" s="99" t="s">
        <v>410</v>
      </c>
      <c r="P518" s="34" t="s">
        <v>411</v>
      </c>
      <c r="Q518" s="34">
        <f t="shared" si="7"/>
        <v>272141</v>
      </c>
      <c r="R518" s="34"/>
      <c r="S518" s="34" t="s">
        <v>412</v>
      </c>
      <c r="T518" s="34"/>
      <c r="U518" s="34"/>
      <c r="V518" s="34"/>
      <c r="W518" s="34"/>
      <c r="X518" s="34"/>
      <c r="Y518" s="34">
        <v>0</v>
      </c>
    </row>
    <row r="519" spans="5:25" x14ac:dyDescent="0.35">
      <c r="E519" s="6">
        <v>272143</v>
      </c>
      <c r="F519" s="6" t="s">
        <v>10971</v>
      </c>
      <c r="G519" s="6" t="s">
        <v>661</v>
      </c>
      <c r="H519" s="6" t="s">
        <v>662</v>
      </c>
      <c r="I519" s="107"/>
      <c r="J519" s="6"/>
      <c r="K519" s="6">
        <v>0</v>
      </c>
      <c r="L519" s="108" t="s">
        <v>409</v>
      </c>
      <c r="M519" s="108" t="s">
        <v>409</v>
      </c>
      <c r="N519" s="108" t="s">
        <v>409</v>
      </c>
      <c r="O519" s="109" t="s">
        <v>410</v>
      </c>
      <c r="P519" s="6" t="s">
        <v>411</v>
      </c>
      <c r="Q519" s="6">
        <f t="shared" si="7"/>
        <v>272143</v>
      </c>
      <c r="R519" s="6"/>
      <c r="S519" s="6" t="s">
        <v>412</v>
      </c>
      <c r="T519" s="6"/>
      <c r="U519" s="6"/>
      <c r="V519" s="6"/>
      <c r="W519" s="6"/>
      <c r="X519" s="6"/>
      <c r="Y519" s="6">
        <v>0</v>
      </c>
    </row>
    <row r="520" spans="5:25" x14ac:dyDescent="0.35">
      <c r="E520" s="34">
        <v>272145</v>
      </c>
      <c r="F520" s="34" t="s">
        <v>779</v>
      </c>
      <c r="G520" s="34" t="s">
        <v>661</v>
      </c>
      <c r="H520" s="34" t="s">
        <v>662</v>
      </c>
      <c r="I520" s="36"/>
      <c r="J520" s="34"/>
      <c r="K520" s="34">
        <v>0</v>
      </c>
      <c r="L520" s="98" t="s">
        <v>409</v>
      </c>
      <c r="M520" s="98" t="s">
        <v>409</v>
      </c>
      <c r="N520" s="98" t="s">
        <v>409</v>
      </c>
      <c r="O520" s="99" t="s">
        <v>410</v>
      </c>
      <c r="P520" s="34" t="s">
        <v>411</v>
      </c>
      <c r="Q520" s="34">
        <f t="shared" si="7"/>
        <v>272145</v>
      </c>
      <c r="R520" s="34"/>
      <c r="S520" s="34" t="s">
        <v>412</v>
      </c>
      <c r="T520" s="34"/>
      <c r="U520" s="34"/>
      <c r="V520" s="34"/>
      <c r="W520" s="34"/>
      <c r="X520" s="34"/>
      <c r="Y520" s="34">
        <v>0</v>
      </c>
    </row>
    <row r="521" spans="5:25" x14ac:dyDescent="0.35">
      <c r="E521" s="34">
        <v>272146</v>
      </c>
      <c r="F521" s="34" t="s">
        <v>780</v>
      </c>
      <c r="G521" s="34" t="s">
        <v>661</v>
      </c>
      <c r="H521" s="34" t="s">
        <v>662</v>
      </c>
      <c r="I521" s="36"/>
      <c r="J521" s="34"/>
      <c r="K521" s="34">
        <v>0</v>
      </c>
      <c r="L521" s="98" t="s">
        <v>409</v>
      </c>
      <c r="M521" s="98" t="s">
        <v>409</v>
      </c>
      <c r="N521" s="98" t="s">
        <v>409</v>
      </c>
      <c r="O521" s="99" t="s">
        <v>410</v>
      </c>
      <c r="P521" s="34" t="s">
        <v>411</v>
      </c>
      <c r="Q521" s="34">
        <f t="shared" si="7"/>
        <v>272146</v>
      </c>
      <c r="R521" s="34"/>
      <c r="S521" s="34" t="s">
        <v>412</v>
      </c>
      <c r="T521" s="34"/>
      <c r="U521" s="34"/>
      <c r="V521" s="34"/>
      <c r="W521" s="34"/>
      <c r="X521" s="34"/>
      <c r="Y521" s="34">
        <v>0</v>
      </c>
    </row>
    <row r="522" spans="5:25" x14ac:dyDescent="0.35">
      <c r="E522" s="34">
        <v>272150</v>
      </c>
      <c r="F522" s="34" t="s">
        <v>781</v>
      </c>
      <c r="G522" s="34" t="s">
        <v>661</v>
      </c>
      <c r="H522" s="34" t="s">
        <v>662</v>
      </c>
      <c r="I522" s="36"/>
      <c r="J522" s="34"/>
      <c r="K522" s="34">
        <v>0</v>
      </c>
      <c r="L522" s="98" t="s">
        <v>409</v>
      </c>
      <c r="M522" s="98" t="s">
        <v>409</v>
      </c>
      <c r="N522" s="98" t="s">
        <v>409</v>
      </c>
      <c r="O522" s="99" t="s">
        <v>410</v>
      </c>
      <c r="P522" s="34" t="s">
        <v>411</v>
      </c>
      <c r="Q522" s="34">
        <f t="shared" si="7"/>
        <v>272150</v>
      </c>
      <c r="R522" s="34"/>
      <c r="S522" s="34" t="s">
        <v>412</v>
      </c>
      <c r="T522" s="34"/>
      <c r="U522" s="34"/>
      <c r="V522" s="34"/>
      <c r="W522" s="34"/>
      <c r="X522" s="34"/>
      <c r="Y522" s="34">
        <v>0</v>
      </c>
    </row>
    <row r="523" spans="5:25" x14ac:dyDescent="0.35">
      <c r="E523" s="34">
        <v>272155</v>
      </c>
      <c r="F523" s="34" t="s">
        <v>782</v>
      </c>
      <c r="G523" s="34" t="s">
        <v>661</v>
      </c>
      <c r="H523" s="34" t="s">
        <v>662</v>
      </c>
      <c r="I523" s="36"/>
      <c r="J523" s="34"/>
      <c r="K523" s="34">
        <v>0</v>
      </c>
      <c r="L523" s="98" t="s">
        <v>409</v>
      </c>
      <c r="M523" s="98" t="s">
        <v>409</v>
      </c>
      <c r="N523" s="98" t="s">
        <v>409</v>
      </c>
      <c r="O523" s="99" t="s">
        <v>410</v>
      </c>
      <c r="P523" s="34" t="s">
        <v>411</v>
      </c>
      <c r="Q523" s="34">
        <f t="shared" si="7"/>
        <v>272155</v>
      </c>
      <c r="R523" s="34"/>
      <c r="S523" s="34" t="s">
        <v>412</v>
      </c>
      <c r="T523" s="34"/>
      <c r="U523" s="34"/>
      <c r="V523" s="34"/>
      <c r="W523" s="34"/>
      <c r="X523" s="34"/>
      <c r="Y523" s="34">
        <v>0</v>
      </c>
    </row>
    <row r="524" spans="5:25" x14ac:dyDescent="0.35">
      <c r="E524" s="34">
        <v>272156</v>
      </c>
      <c r="F524" s="34" t="s">
        <v>783</v>
      </c>
      <c r="G524" s="34" t="s">
        <v>661</v>
      </c>
      <c r="H524" s="34" t="s">
        <v>662</v>
      </c>
      <c r="I524" s="36"/>
      <c r="J524" s="34"/>
      <c r="K524" s="34">
        <v>0</v>
      </c>
      <c r="L524" s="98" t="s">
        <v>409</v>
      </c>
      <c r="M524" s="98" t="s">
        <v>409</v>
      </c>
      <c r="N524" s="98" t="s">
        <v>409</v>
      </c>
      <c r="O524" s="99" t="s">
        <v>410</v>
      </c>
      <c r="P524" s="34" t="s">
        <v>411</v>
      </c>
      <c r="Q524" s="34">
        <f t="shared" si="7"/>
        <v>272156</v>
      </c>
      <c r="R524" s="34"/>
      <c r="S524" s="34" t="s">
        <v>412</v>
      </c>
      <c r="T524" s="34"/>
      <c r="U524" s="34"/>
      <c r="V524" s="34"/>
      <c r="W524" s="34"/>
      <c r="X524" s="34"/>
      <c r="Y524" s="34">
        <v>0</v>
      </c>
    </row>
    <row r="525" spans="5:25" x14ac:dyDescent="0.35">
      <c r="E525" s="34">
        <v>272157</v>
      </c>
      <c r="F525" s="34" t="s">
        <v>784</v>
      </c>
      <c r="G525" s="34" t="s">
        <v>661</v>
      </c>
      <c r="H525" s="34" t="s">
        <v>662</v>
      </c>
      <c r="I525" s="36"/>
      <c r="J525" s="34"/>
      <c r="K525" s="34">
        <v>0</v>
      </c>
      <c r="L525" s="98" t="s">
        <v>409</v>
      </c>
      <c r="M525" s="98" t="s">
        <v>409</v>
      </c>
      <c r="N525" s="98" t="s">
        <v>409</v>
      </c>
      <c r="O525" s="99" t="s">
        <v>410</v>
      </c>
      <c r="P525" s="34" t="s">
        <v>411</v>
      </c>
      <c r="Q525" s="34">
        <f t="shared" si="7"/>
        <v>272157</v>
      </c>
      <c r="R525" s="34"/>
      <c r="S525" s="34" t="s">
        <v>412</v>
      </c>
      <c r="T525" s="34"/>
      <c r="U525" s="34"/>
      <c r="V525" s="34"/>
      <c r="W525" s="34"/>
      <c r="X525" s="34"/>
      <c r="Y525" s="34">
        <v>0</v>
      </c>
    </row>
    <row r="526" spans="5:25" x14ac:dyDescent="0.35">
      <c r="E526" s="34">
        <v>272158</v>
      </c>
      <c r="F526" s="34" t="s">
        <v>785</v>
      </c>
      <c r="G526" s="34" t="s">
        <v>661</v>
      </c>
      <c r="H526" s="34" t="s">
        <v>662</v>
      </c>
      <c r="I526" s="36"/>
      <c r="J526" s="34"/>
      <c r="K526" s="34">
        <v>0</v>
      </c>
      <c r="L526" s="98" t="s">
        <v>409</v>
      </c>
      <c r="M526" s="98" t="s">
        <v>409</v>
      </c>
      <c r="N526" s="98" t="s">
        <v>409</v>
      </c>
      <c r="O526" s="99" t="s">
        <v>410</v>
      </c>
      <c r="P526" s="34" t="s">
        <v>411</v>
      </c>
      <c r="Q526" s="34">
        <f t="shared" si="7"/>
        <v>272158</v>
      </c>
      <c r="R526" s="34"/>
      <c r="S526" s="34" t="s">
        <v>412</v>
      </c>
      <c r="T526" s="34"/>
      <c r="U526" s="34"/>
      <c r="V526" s="34"/>
      <c r="W526" s="34"/>
      <c r="X526" s="34"/>
      <c r="Y526" s="34">
        <v>0</v>
      </c>
    </row>
    <row r="527" spans="5:25" x14ac:dyDescent="0.35">
      <c r="E527" s="34">
        <v>272159</v>
      </c>
      <c r="F527" s="34" t="s">
        <v>786</v>
      </c>
      <c r="G527" s="34" t="s">
        <v>661</v>
      </c>
      <c r="H527" s="34" t="s">
        <v>662</v>
      </c>
      <c r="I527" s="36"/>
      <c r="J527" s="34"/>
      <c r="K527" s="34">
        <v>0</v>
      </c>
      <c r="L527" s="98" t="s">
        <v>409</v>
      </c>
      <c r="M527" s="98" t="s">
        <v>409</v>
      </c>
      <c r="N527" s="98" t="s">
        <v>409</v>
      </c>
      <c r="O527" s="99" t="s">
        <v>410</v>
      </c>
      <c r="P527" s="34" t="s">
        <v>411</v>
      </c>
      <c r="Q527" s="34">
        <f t="shared" si="7"/>
        <v>272159</v>
      </c>
      <c r="R527" s="34"/>
      <c r="S527" s="34" t="s">
        <v>412</v>
      </c>
      <c r="T527" s="34"/>
      <c r="U527" s="34"/>
      <c r="V527" s="34"/>
      <c r="W527" s="34"/>
      <c r="X527" s="34"/>
      <c r="Y527" s="34">
        <v>0</v>
      </c>
    </row>
    <row r="528" spans="5:25" x14ac:dyDescent="0.35">
      <c r="E528" s="34">
        <v>272160</v>
      </c>
      <c r="F528" s="34" t="s">
        <v>787</v>
      </c>
      <c r="G528" s="34" t="s">
        <v>661</v>
      </c>
      <c r="H528" s="34" t="s">
        <v>662</v>
      </c>
      <c r="I528" s="36"/>
      <c r="J528" s="34"/>
      <c r="K528" s="34">
        <v>0</v>
      </c>
      <c r="L528" s="98" t="s">
        <v>409</v>
      </c>
      <c r="M528" s="98" t="s">
        <v>409</v>
      </c>
      <c r="N528" s="98" t="s">
        <v>409</v>
      </c>
      <c r="O528" s="99" t="s">
        <v>410</v>
      </c>
      <c r="P528" s="34" t="s">
        <v>411</v>
      </c>
      <c r="Q528" s="34">
        <f t="shared" si="7"/>
        <v>272160</v>
      </c>
      <c r="R528" s="34"/>
      <c r="S528" s="34" t="s">
        <v>412</v>
      </c>
      <c r="T528" s="34"/>
      <c r="U528" s="34"/>
      <c r="V528" s="34"/>
      <c r="W528" s="34"/>
      <c r="X528" s="34"/>
      <c r="Y528" s="34">
        <v>0</v>
      </c>
    </row>
    <row r="529" spans="5:25" x14ac:dyDescent="0.35">
      <c r="E529" s="34">
        <v>272161</v>
      </c>
      <c r="F529" s="34" t="s">
        <v>788</v>
      </c>
      <c r="G529" s="34" t="s">
        <v>661</v>
      </c>
      <c r="H529" s="34" t="s">
        <v>662</v>
      </c>
      <c r="I529" s="36"/>
      <c r="J529" s="34"/>
      <c r="K529" s="34">
        <v>0</v>
      </c>
      <c r="L529" s="98" t="s">
        <v>409</v>
      </c>
      <c r="M529" s="98" t="s">
        <v>409</v>
      </c>
      <c r="N529" s="98" t="s">
        <v>409</v>
      </c>
      <c r="O529" s="99" t="s">
        <v>410</v>
      </c>
      <c r="P529" s="34" t="s">
        <v>411</v>
      </c>
      <c r="Q529" s="34">
        <f t="shared" si="7"/>
        <v>272161</v>
      </c>
      <c r="R529" s="34"/>
      <c r="S529" s="34" t="s">
        <v>412</v>
      </c>
      <c r="T529" s="34"/>
      <c r="U529" s="34"/>
      <c r="V529" s="34"/>
      <c r="W529" s="34"/>
      <c r="X529" s="34"/>
      <c r="Y529" s="34">
        <v>0</v>
      </c>
    </row>
    <row r="530" spans="5:25" x14ac:dyDescent="0.35">
      <c r="E530" s="34">
        <v>272165</v>
      </c>
      <c r="F530" s="34" t="s">
        <v>789</v>
      </c>
      <c r="G530" s="34" t="s">
        <v>661</v>
      </c>
      <c r="H530" s="34" t="s">
        <v>662</v>
      </c>
      <c r="I530" s="36"/>
      <c r="J530" s="34"/>
      <c r="K530" s="34">
        <v>0</v>
      </c>
      <c r="L530" s="98" t="s">
        <v>409</v>
      </c>
      <c r="M530" s="98" t="s">
        <v>409</v>
      </c>
      <c r="N530" s="98" t="s">
        <v>409</v>
      </c>
      <c r="O530" s="99" t="s">
        <v>410</v>
      </c>
      <c r="P530" s="34" t="s">
        <v>411</v>
      </c>
      <c r="Q530" s="34">
        <f t="shared" si="7"/>
        <v>272165</v>
      </c>
      <c r="R530" s="34"/>
      <c r="S530" s="34" t="s">
        <v>412</v>
      </c>
      <c r="T530" s="34"/>
      <c r="U530" s="34"/>
      <c r="V530" s="34"/>
      <c r="W530" s="34"/>
      <c r="X530" s="34"/>
      <c r="Y530" s="34">
        <v>0</v>
      </c>
    </row>
    <row r="531" spans="5:25" x14ac:dyDescent="0.35">
      <c r="E531" s="6">
        <v>272167</v>
      </c>
      <c r="F531" s="6" t="s">
        <v>11646</v>
      </c>
      <c r="G531" s="6" t="s">
        <v>661</v>
      </c>
      <c r="H531" s="6" t="s">
        <v>662</v>
      </c>
      <c r="I531" s="107"/>
      <c r="J531" s="6"/>
      <c r="K531" s="6">
        <v>0</v>
      </c>
      <c r="L531" s="108" t="s">
        <v>409</v>
      </c>
      <c r="M531" s="108" t="s">
        <v>409</v>
      </c>
      <c r="N531" s="108" t="s">
        <v>409</v>
      </c>
      <c r="O531" s="109" t="s">
        <v>410</v>
      </c>
      <c r="P531" s="6" t="s">
        <v>411</v>
      </c>
      <c r="Q531" s="6">
        <f t="shared" si="7"/>
        <v>272167</v>
      </c>
      <c r="R531" s="6"/>
      <c r="S531" s="6" t="s">
        <v>412</v>
      </c>
      <c r="T531" s="6"/>
      <c r="U531" s="6"/>
      <c r="V531" s="6"/>
      <c r="W531" s="6"/>
      <c r="X531" s="6"/>
      <c r="Y531" s="6">
        <v>0</v>
      </c>
    </row>
    <row r="532" spans="5:25" x14ac:dyDescent="0.35">
      <c r="E532" s="6">
        <v>272475</v>
      </c>
      <c r="F532" s="6" t="s">
        <v>11647</v>
      </c>
      <c r="G532" s="6" t="s">
        <v>661</v>
      </c>
      <c r="H532" s="6" t="s">
        <v>662</v>
      </c>
      <c r="I532" s="107"/>
      <c r="J532" s="6"/>
      <c r="K532" s="6">
        <v>0</v>
      </c>
      <c r="L532" s="108" t="s">
        <v>409</v>
      </c>
      <c r="M532" s="108" t="s">
        <v>409</v>
      </c>
      <c r="N532" s="108" t="s">
        <v>409</v>
      </c>
      <c r="O532" s="109" t="s">
        <v>410</v>
      </c>
      <c r="P532" s="6" t="s">
        <v>411</v>
      </c>
      <c r="Q532" s="6">
        <f t="shared" si="7"/>
        <v>272475</v>
      </c>
      <c r="R532" s="6"/>
      <c r="S532" s="6" t="s">
        <v>412</v>
      </c>
      <c r="T532" s="6"/>
      <c r="U532" s="6"/>
      <c r="V532" s="6"/>
      <c r="W532" s="6"/>
      <c r="X532" s="6"/>
      <c r="Y532" s="6">
        <v>0</v>
      </c>
    </row>
    <row r="533" spans="5:25" x14ac:dyDescent="0.35">
      <c r="E533" s="6">
        <v>272476</v>
      </c>
      <c r="F533" s="6" t="s">
        <v>11648</v>
      </c>
      <c r="G533" s="6" t="s">
        <v>661</v>
      </c>
      <c r="H533" s="6" t="s">
        <v>662</v>
      </c>
      <c r="I533" s="107"/>
      <c r="J533" s="6"/>
      <c r="K533" s="6">
        <v>0</v>
      </c>
      <c r="L533" s="108" t="s">
        <v>409</v>
      </c>
      <c r="M533" s="108" t="s">
        <v>409</v>
      </c>
      <c r="N533" s="108" t="s">
        <v>409</v>
      </c>
      <c r="O533" s="109" t="s">
        <v>410</v>
      </c>
      <c r="P533" s="6" t="s">
        <v>411</v>
      </c>
      <c r="Q533" s="6">
        <f t="shared" si="7"/>
        <v>272476</v>
      </c>
      <c r="R533" s="6"/>
      <c r="S533" s="6" t="s">
        <v>412</v>
      </c>
      <c r="T533" s="6"/>
      <c r="U533" s="6"/>
      <c r="V533" s="6"/>
      <c r="W533" s="6"/>
      <c r="X533" s="6"/>
      <c r="Y533" s="6">
        <v>0</v>
      </c>
    </row>
    <row r="534" spans="5:25" x14ac:dyDescent="0.35">
      <c r="E534" s="6">
        <v>272477</v>
      </c>
      <c r="F534" s="6" t="s">
        <v>11649</v>
      </c>
      <c r="G534" s="6" t="s">
        <v>661</v>
      </c>
      <c r="H534" s="6" t="s">
        <v>662</v>
      </c>
      <c r="I534" s="107"/>
      <c r="J534" s="6"/>
      <c r="K534" s="6">
        <v>0</v>
      </c>
      <c r="L534" s="108" t="s">
        <v>409</v>
      </c>
      <c r="M534" s="108" t="s">
        <v>409</v>
      </c>
      <c r="N534" s="108" t="s">
        <v>409</v>
      </c>
      <c r="O534" s="109" t="s">
        <v>410</v>
      </c>
      <c r="P534" s="6" t="s">
        <v>411</v>
      </c>
      <c r="Q534" s="6">
        <f t="shared" si="7"/>
        <v>272477</v>
      </c>
      <c r="R534" s="6"/>
      <c r="S534" s="6" t="s">
        <v>412</v>
      </c>
      <c r="T534" s="6"/>
      <c r="U534" s="6"/>
      <c r="V534" s="6"/>
      <c r="W534" s="6"/>
      <c r="X534" s="6"/>
      <c r="Y534" s="6">
        <v>0</v>
      </c>
    </row>
    <row r="535" spans="5:25" x14ac:dyDescent="0.35">
      <c r="E535" s="6">
        <v>272478</v>
      </c>
      <c r="F535" s="6" t="s">
        <v>11650</v>
      </c>
      <c r="G535" s="6" t="s">
        <v>661</v>
      </c>
      <c r="H535" s="6" t="s">
        <v>662</v>
      </c>
      <c r="I535" s="107"/>
      <c r="J535" s="6"/>
      <c r="K535" s="6">
        <v>0</v>
      </c>
      <c r="L535" s="108" t="s">
        <v>409</v>
      </c>
      <c r="M535" s="108" t="s">
        <v>409</v>
      </c>
      <c r="N535" s="108" t="s">
        <v>409</v>
      </c>
      <c r="O535" s="109" t="s">
        <v>410</v>
      </c>
      <c r="P535" s="6" t="s">
        <v>411</v>
      </c>
      <c r="Q535" s="6">
        <f t="shared" si="7"/>
        <v>272478</v>
      </c>
      <c r="R535" s="6"/>
      <c r="S535" s="6" t="s">
        <v>412</v>
      </c>
      <c r="T535" s="6"/>
      <c r="U535" s="6"/>
      <c r="V535" s="6"/>
      <c r="W535" s="6"/>
      <c r="X535" s="6"/>
      <c r="Y535" s="6">
        <v>0</v>
      </c>
    </row>
    <row r="536" spans="5:25" x14ac:dyDescent="0.35">
      <c r="E536" s="6">
        <v>272479</v>
      </c>
      <c r="F536" s="6" t="s">
        <v>11651</v>
      </c>
      <c r="G536" s="6" t="s">
        <v>661</v>
      </c>
      <c r="H536" s="6" t="s">
        <v>662</v>
      </c>
      <c r="I536" s="107"/>
      <c r="J536" s="6"/>
      <c r="K536" s="6">
        <v>0</v>
      </c>
      <c r="L536" s="108" t="s">
        <v>409</v>
      </c>
      <c r="M536" s="108" t="s">
        <v>409</v>
      </c>
      <c r="N536" s="108" t="s">
        <v>409</v>
      </c>
      <c r="O536" s="109" t="s">
        <v>410</v>
      </c>
      <c r="P536" s="6" t="s">
        <v>411</v>
      </c>
      <c r="Q536" s="6">
        <f t="shared" si="7"/>
        <v>272479</v>
      </c>
      <c r="R536" s="6"/>
      <c r="S536" s="6" t="s">
        <v>412</v>
      </c>
      <c r="T536" s="6"/>
      <c r="U536" s="6"/>
      <c r="V536" s="6"/>
      <c r="W536" s="6"/>
      <c r="X536" s="6"/>
      <c r="Y536" s="6">
        <v>0</v>
      </c>
    </row>
    <row r="537" spans="5:25" x14ac:dyDescent="0.35">
      <c r="E537" s="6">
        <v>272561</v>
      </c>
      <c r="F537" s="6" t="s">
        <v>11652</v>
      </c>
      <c r="G537" s="6" t="s">
        <v>661</v>
      </c>
      <c r="H537" s="6" t="s">
        <v>662</v>
      </c>
      <c r="I537" s="107"/>
      <c r="J537" s="6"/>
      <c r="K537" s="6">
        <v>0</v>
      </c>
      <c r="L537" s="108" t="s">
        <v>409</v>
      </c>
      <c r="M537" s="108" t="s">
        <v>409</v>
      </c>
      <c r="N537" s="108" t="s">
        <v>409</v>
      </c>
      <c r="O537" s="109" t="s">
        <v>410</v>
      </c>
      <c r="P537" s="6" t="s">
        <v>411</v>
      </c>
      <c r="Q537" s="6">
        <f t="shared" si="7"/>
        <v>272561</v>
      </c>
      <c r="R537" s="6"/>
      <c r="S537" s="6" t="s">
        <v>412</v>
      </c>
      <c r="T537" s="6"/>
      <c r="U537" s="6"/>
      <c r="V537" s="6"/>
      <c r="W537" s="6"/>
      <c r="X537" s="6"/>
      <c r="Y537" s="6">
        <v>0</v>
      </c>
    </row>
    <row r="538" spans="5:25" x14ac:dyDescent="0.35">
      <c r="E538" s="6">
        <v>272170</v>
      </c>
      <c r="F538" s="6" t="s">
        <v>10972</v>
      </c>
      <c r="G538" s="6" t="s">
        <v>661</v>
      </c>
      <c r="H538" s="6" t="s">
        <v>662</v>
      </c>
      <c r="I538" s="107"/>
      <c r="J538" s="6"/>
      <c r="K538" s="6">
        <v>0</v>
      </c>
      <c r="L538" s="108" t="s">
        <v>409</v>
      </c>
      <c r="M538" s="108" t="s">
        <v>409</v>
      </c>
      <c r="N538" s="108" t="s">
        <v>409</v>
      </c>
      <c r="O538" s="109" t="s">
        <v>410</v>
      </c>
      <c r="P538" s="6" t="s">
        <v>411</v>
      </c>
      <c r="Q538" s="6">
        <f t="shared" si="7"/>
        <v>272170</v>
      </c>
      <c r="R538" s="6"/>
      <c r="S538" s="6" t="s">
        <v>412</v>
      </c>
      <c r="T538" s="6"/>
      <c r="U538" s="6"/>
      <c r="V538" s="6"/>
      <c r="W538" s="6"/>
      <c r="X538" s="6"/>
      <c r="Y538" s="6">
        <v>0</v>
      </c>
    </row>
    <row r="539" spans="5:25" x14ac:dyDescent="0.35">
      <c r="E539" s="34">
        <v>272200</v>
      </c>
      <c r="F539" s="34" t="s">
        <v>790</v>
      </c>
      <c r="G539" s="34" t="s">
        <v>661</v>
      </c>
      <c r="H539" s="34" t="s">
        <v>662</v>
      </c>
      <c r="I539" s="36"/>
      <c r="J539" s="34"/>
      <c r="K539" s="34">
        <v>0</v>
      </c>
      <c r="L539" s="98" t="s">
        <v>409</v>
      </c>
      <c r="M539" s="98" t="s">
        <v>409</v>
      </c>
      <c r="N539" s="98" t="s">
        <v>409</v>
      </c>
      <c r="O539" s="99" t="s">
        <v>410</v>
      </c>
      <c r="P539" s="34" t="s">
        <v>411</v>
      </c>
      <c r="Q539" s="34">
        <f t="shared" si="7"/>
        <v>272200</v>
      </c>
      <c r="R539" s="34"/>
      <c r="S539" s="34" t="s">
        <v>412</v>
      </c>
      <c r="T539" s="34"/>
      <c r="U539" s="34"/>
      <c r="V539" s="34"/>
      <c r="W539" s="34"/>
      <c r="X539" s="34"/>
      <c r="Y539" s="34">
        <v>0</v>
      </c>
    </row>
    <row r="540" spans="5:25" x14ac:dyDescent="0.35">
      <c r="E540" s="34">
        <v>272205</v>
      </c>
      <c r="F540" s="34" t="s">
        <v>791</v>
      </c>
      <c r="G540" s="34" t="s">
        <v>661</v>
      </c>
      <c r="H540" s="34" t="s">
        <v>662</v>
      </c>
      <c r="I540" s="36"/>
      <c r="J540" s="34"/>
      <c r="K540" s="34">
        <v>0</v>
      </c>
      <c r="L540" s="98" t="s">
        <v>409</v>
      </c>
      <c r="M540" s="98" t="s">
        <v>409</v>
      </c>
      <c r="N540" s="98" t="s">
        <v>409</v>
      </c>
      <c r="O540" s="99" t="s">
        <v>410</v>
      </c>
      <c r="P540" s="34" t="s">
        <v>411</v>
      </c>
      <c r="Q540" s="34">
        <f t="shared" si="7"/>
        <v>272205</v>
      </c>
      <c r="R540" s="34"/>
      <c r="S540" s="34" t="s">
        <v>412</v>
      </c>
      <c r="T540" s="34"/>
      <c r="U540" s="34"/>
      <c r="V540" s="34"/>
      <c r="W540" s="34"/>
      <c r="X540" s="34"/>
      <c r="Y540" s="34">
        <v>0</v>
      </c>
    </row>
    <row r="541" spans="5:25" x14ac:dyDescent="0.35">
      <c r="E541" s="34">
        <v>272300</v>
      </c>
      <c r="F541" s="34" t="s">
        <v>792</v>
      </c>
      <c r="G541" s="34" t="s">
        <v>661</v>
      </c>
      <c r="H541" s="34" t="s">
        <v>662</v>
      </c>
      <c r="I541" s="36"/>
      <c r="J541" s="34"/>
      <c r="K541" s="34">
        <v>0</v>
      </c>
      <c r="L541" s="98" t="s">
        <v>409</v>
      </c>
      <c r="M541" s="98" t="s">
        <v>409</v>
      </c>
      <c r="N541" s="98" t="s">
        <v>409</v>
      </c>
      <c r="O541" s="99" t="s">
        <v>410</v>
      </c>
      <c r="P541" s="34" t="s">
        <v>411</v>
      </c>
      <c r="Q541" s="34">
        <f t="shared" si="7"/>
        <v>272300</v>
      </c>
      <c r="R541" s="34"/>
      <c r="S541" s="34" t="s">
        <v>412</v>
      </c>
      <c r="T541" s="34"/>
      <c r="U541" s="34"/>
      <c r="V541" s="34"/>
      <c r="W541" s="34"/>
      <c r="X541" s="34"/>
      <c r="Y541" s="34">
        <v>0</v>
      </c>
    </row>
    <row r="542" spans="5:25" x14ac:dyDescent="0.35">
      <c r="E542" s="34">
        <v>272305</v>
      </c>
      <c r="F542" s="34" t="s">
        <v>793</v>
      </c>
      <c r="G542" s="34" t="s">
        <v>661</v>
      </c>
      <c r="H542" s="34" t="s">
        <v>662</v>
      </c>
      <c r="I542" s="36"/>
      <c r="J542" s="34"/>
      <c r="K542" s="34">
        <v>0</v>
      </c>
      <c r="L542" s="98" t="s">
        <v>409</v>
      </c>
      <c r="M542" s="98" t="s">
        <v>409</v>
      </c>
      <c r="N542" s="98" t="s">
        <v>409</v>
      </c>
      <c r="O542" s="99" t="s">
        <v>410</v>
      </c>
      <c r="P542" s="34" t="s">
        <v>411</v>
      </c>
      <c r="Q542" s="34">
        <f t="shared" si="7"/>
        <v>272305</v>
      </c>
      <c r="R542" s="34"/>
      <c r="S542" s="34" t="s">
        <v>412</v>
      </c>
      <c r="T542" s="34"/>
      <c r="U542" s="34"/>
      <c r="V542" s="34"/>
      <c r="W542" s="34"/>
      <c r="X542" s="34"/>
      <c r="Y542" s="34">
        <v>0</v>
      </c>
    </row>
    <row r="543" spans="5:25" x14ac:dyDescent="0.35">
      <c r="E543" s="34">
        <v>272310</v>
      </c>
      <c r="F543" s="34" t="s">
        <v>794</v>
      </c>
      <c r="G543" s="34" t="s">
        <v>661</v>
      </c>
      <c r="H543" s="34" t="s">
        <v>662</v>
      </c>
      <c r="I543" s="36"/>
      <c r="J543" s="34"/>
      <c r="K543" s="34">
        <v>0</v>
      </c>
      <c r="L543" s="98" t="s">
        <v>409</v>
      </c>
      <c r="M543" s="98" t="s">
        <v>409</v>
      </c>
      <c r="N543" s="98" t="s">
        <v>409</v>
      </c>
      <c r="O543" s="99" t="s">
        <v>410</v>
      </c>
      <c r="P543" s="34" t="s">
        <v>411</v>
      </c>
      <c r="Q543" s="34">
        <f t="shared" si="7"/>
        <v>272310</v>
      </c>
      <c r="R543" s="34"/>
      <c r="S543" s="34" t="s">
        <v>412</v>
      </c>
      <c r="T543" s="34"/>
      <c r="U543" s="34"/>
      <c r="V543" s="34"/>
      <c r="W543" s="34"/>
      <c r="X543" s="34"/>
      <c r="Y543" s="34">
        <v>0</v>
      </c>
    </row>
    <row r="544" spans="5:25" x14ac:dyDescent="0.35">
      <c r="E544" s="34">
        <v>272320</v>
      </c>
      <c r="F544" s="34" t="s">
        <v>795</v>
      </c>
      <c r="G544" s="34" t="s">
        <v>661</v>
      </c>
      <c r="H544" s="34" t="s">
        <v>662</v>
      </c>
      <c r="I544" s="36"/>
      <c r="J544" s="34"/>
      <c r="K544" s="34">
        <v>0</v>
      </c>
      <c r="L544" s="98" t="s">
        <v>409</v>
      </c>
      <c r="M544" s="98" t="s">
        <v>409</v>
      </c>
      <c r="N544" s="98" t="s">
        <v>409</v>
      </c>
      <c r="O544" s="99" t="s">
        <v>410</v>
      </c>
      <c r="P544" s="34" t="s">
        <v>411</v>
      </c>
      <c r="Q544" s="34">
        <f t="shared" si="7"/>
        <v>272320</v>
      </c>
      <c r="R544" s="34"/>
      <c r="S544" s="34" t="s">
        <v>412</v>
      </c>
      <c r="T544" s="34"/>
      <c r="U544" s="34"/>
      <c r="V544" s="34"/>
      <c r="W544" s="34"/>
      <c r="X544" s="34"/>
      <c r="Y544" s="34">
        <v>0</v>
      </c>
    </row>
    <row r="545" spans="5:25" x14ac:dyDescent="0.35">
      <c r="E545" s="34">
        <v>272321</v>
      </c>
      <c r="F545" s="34" t="s">
        <v>796</v>
      </c>
      <c r="G545" s="34" t="s">
        <v>661</v>
      </c>
      <c r="H545" s="34" t="s">
        <v>662</v>
      </c>
      <c r="I545" s="36"/>
      <c r="J545" s="34"/>
      <c r="K545" s="34">
        <v>0</v>
      </c>
      <c r="L545" s="98" t="s">
        <v>409</v>
      </c>
      <c r="M545" s="98" t="s">
        <v>409</v>
      </c>
      <c r="N545" s="98" t="s">
        <v>409</v>
      </c>
      <c r="O545" s="99" t="s">
        <v>410</v>
      </c>
      <c r="P545" s="34" t="s">
        <v>411</v>
      </c>
      <c r="Q545" s="34">
        <f t="shared" si="7"/>
        <v>272321</v>
      </c>
      <c r="R545" s="34"/>
      <c r="S545" s="34" t="s">
        <v>412</v>
      </c>
      <c r="T545" s="34"/>
      <c r="U545" s="34"/>
      <c r="V545" s="34"/>
      <c r="W545" s="34"/>
      <c r="X545" s="34"/>
      <c r="Y545" s="34">
        <v>0</v>
      </c>
    </row>
    <row r="546" spans="5:25" x14ac:dyDescent="0.35">
      <c r="E546" s="34">
        <v>272330</v>
      </c>
      <c r="F546" s="34" t="s">
        <v>797</v>
      </c>
      <c r="G546" s="34" t="s">
        <v>661</v>
      </c>
      <c r="H546" s="34" t="s">
        <v>662</v>
      </c>
      <c r="I546" s="36"/>
      <c r="J546" s="34"/>
      <c r="K546" s="34">
        <v>0</v>
      </c>
      <c r="L546" s="98" t="s">
        <v>409</v>
      </c>
      <c r="M546" s="98" t="s">
        <v>409</v>
      </c>
      <c r="N546" s="98" t="s">
        <v>409</v>
      </c>
      <c r="O546" s="99" t="s">
        <v>410</v>
      </c>
      <c r="P546" s="34" t="s">
        <v>411</v>
      </c>
      <c r="Q546" s="34">
        <f t="shared" si="7"/>
        <v>272330</v>
      </c>
      <c r="R546" s="34"/>
      <c r="S546" s="34" t="s">
        <v>412</v>
      </c>
      <c r="T546" s="34"/>
      <c r="U546" s="34"/>
      <c r="V546" s="34"/>
      <c r="W546" s="34"/>
      <c r="X546" s="34"/>
      <c r="Y546" s="34">
        <v>0</v>
      </c>
    </row>
    <row r="547" spans="5:25" x14ac:dyDescent="0.35">
      <c r="E547" s="6">
        <v>272335</v>
      </c>
      <c r="F547" s="6" t="s">
        <v>10973</v>
      </c>
      <c r="G547" s="6" t="s">
        <v>661</v>
      </c>
      <c r="H547" s="6" t="s">
        <v>662</v>
      </c>
      <c r="I547" s="107"/>
      <c r="J547" s="6"/>
      <c r="K547" s="6">
        <v>0</v>
      </c>
      <c r="L547" s="108" t="s">
        <v>409</v>
      </c>
      <c r="M547" s="108" t="s">
        <v>409</v>
      </c>
      <c r="N547" s="108" t="s">
        <v>409</v>
      </c>
      <c r="O547" s="109" t="s">
        <v>410</v>
      </c>
      <c r="P547" s="6" t="s">
        <v>411</v>
      </c>
      <c r="Q547" s="6">
        <f t="shared" si="7"/>
        <v>272335</v>
      </c>
      <c r="R547" s="6"/>
      <c r="S547" s="6" t="s">
        <v>412</v>
      </c>
      <c r="T547" s="6"/>
      <c r="U547" s="6"/>
      <c r="V547" s="6"/>
      <c r="W547" s="6"/>
      <c r="X547" s="6"/>
      <c r="Y547" s="6">
        <v>0</v>
      </c>
    </row>
    <row r="548" spans="5:25" x14ac:dyDescent="0.35">
      <c r="E548" s="34">
        <v>272400</v>
      </c>
      <c r="F548" s="34" t="s">
        <v>798</v>
      </c>
      <c r="G548" s="34" t="s">
        <v>661</v>
      </c>
      <c r="H548" s="34" t="s">
        <v>662</v>
      </c>
      <c r="I548" s="36"/>
      <c r="J548" s="34"/>
      <c r="K548" s="34">
        <v>0</v>
      </c>
      <c r="L548" s="98" t="s">
        <v>409</v>
      </c>
      <c r="M548" s="98" t="s">
        <v>409</v>
      </c>
      <c r="N548" s="98" t="s">
        <v>409</v>
      </c>
      <c r="O548" s="99" t="s">
        <v>410</v>
      </c>
      <c r="P548" s="34" t="s">
        <v>411</v>
      </c>
      <c r="Q548" s="34">
        <f t="shared" si="7"/>
        <v>272400</v>
      </c>
      <c r="R548" s="34"/>
      <c r="S548" s="34" t="s">
        <v>412</v>
      </c>
      <c r="T548" s="34"/>
      <c r="U548" s="34"/>
      <c r="V548" s="34"/>
      <c r="W548" s="34"/>
      <c r="X548" s="34"/>
      <c r="Y548" s="34">
        <v>0</v>
      </c>
    </row>
    <row r="549" spans="5:25" x14ac:dyDescent="0.35">
      <c r="E549" s="34">
        <v>272405</v>
      </c>
      <c r="F549" s="34" t="s">
        <v>799</v>
      </c>
      <c r="G549" s="34" t="s">
        <v>661</v>
      </c>
      <c r="H549" s="34" t="s">
        <v>662</v>
      </c>
      <c r="I549" s="36"/>
      <c r="J549" s="34"/>
      <c r="K549" s="34">
        <v>0</v>
      </c>
      <c r="L549" s="98" t="s">
        <v>409</v>
      </c>
      <c r="M549" s="98" t="s">
        <v>409</v>
      </c>
      <c r="N549" s="98" t="s">
        <v>409</v>
      </c>
      <c r="O549" s="99" t="s">
        <v>410</v>
      </c>
      <c r="P549" s="34" t="s">
        <v>411</v>
      </c>
      <c r="Q549" s="34">
        <f t="shared" si="7"/>
        <v>272405</v>
      </c>
      <c r="R549" s="34"/>
      <c r="S549" s="34" t="s">
        <v>412</v>
      </c>
      <c r="T549" s="34"/>
      <c r="U549" s="34"/>
      <c r="V549" s="34"/>
      <c r="W549" s="34"/>
      <c r="X549" s="34"/>
      <c r="Y549" s="34">
        <v>0</v>
      </c>
    </row>
    <row r="550" spans="5:25" x14ac:dyDescent="0.35">
      <c r="E550" s="34">
        <v>272406</v>
      </c>
      <c r="F550" s="34" t="s">
        <v>800</v>
      </c>
      <c r="G550" s="34" t="s">
        <v>661</v>
      </c>
      <c r="H550" s="34" t="s">
        <v>662</v>
      </c>
      <c r="I550" s="36"/>
      <c r="J550" s="34"/>
      <c r="K550" s="34">
        <v>0</v>
      </c>
      <c r="L550" s="98" t="s">
        <v>409</v>
      </c>
      <c r="M550" s="98" t="s">
        <v>409</v>
      </c>
      <c r="N550" s="98" t="s">
        <v>409</v>
      </c>
      <c r="O550" s="99" t="s">
        <v>410</v>
      </c>
      <c r="P550" s="34" t="s">
        <v>411</v>
      </c>
      <c r="Q550" s="34">
        <f t="shared" si="7"/>
        <v>272406</v>
      </c>
      <c r="R550" s="34"/>
      <c r="S550" s="34" t="s">
        <v>412</v>
      </c>
      <c r="T550" s="34"/>
      <c r="U550" s="34"/>
      <c r="V550" s="34"/>
      <c r="W550" s="34"/>
      <c r="X550" s="34"/>
      <c r="Y550" s="34">
        <v>0</v>
      </c>
    </row>
    <row r="551" spans="5:25" x14ac:dyDescent="0.35">
      <c r="E551" s="34">
        <v>272407</v>
      </c>
      <c r="F551" s="34" t="s">
        <v>801</v>
      </c>
      <c r="G551" s="34" t="s">
        <v>661</v>
      </c>
      <c r="H551" s="34" t="s">
        <v>662</v>
      </c>
      <c r="I551" s="36"/>
      <c r="J551" s="34"/>
      <c r="K551" s="34">
        <v>0</v>
      </c>
      <c r="L551" s="98" t="s">
        <v>409</v>
      </c>
      <c r="M551" s="98" t="s">
        <v>409</v>
      </c>
      <c r="N551" s="98" t="s">
        <v>409</v>
      </c>
      <c r="O551" s="99" t="s">
        <v>410</v>
      </c>
      <c r="P551" s="34" t="s">
        <v>411</v>
      </c>
      <c r="Q551" s="34">
        <f t="shared" si="7"/>
        <v>272407</v>
      </c>
      <c r="R551" s="34"/>
      <c r="S551" s="34" t="s">
        <v>412</v>
      </c>
      <c r="T551" s="34"/>
      <c r="U551" s="34"/>
      <c r="V551" s="34"/>
      <c r="W551" s="34"/>
      <c r="X551" s="34"/>
      <c r="Y551" s="34">
        <v>0</v>
      </c>
    </row>
    <row r="552" spans="5:25" x14ac:dyDescent="0.35">
      <c r="E552" s="34">
        <v>272408</v>
      </c>
      <c r="F552" s="34" t="s">
        <v>802</v>
      </c>
      <c r="G552" s="34" t="s">
        <v>661</v>
      </c>
      <c r="H552" s="34" t="s">
        <v>662</v>
      </c>
      <c r="I552" s="36"/>
      <c r="J552" s="34"/>
      <c r="K552" s="34">
        <v>0</v>
      </c>
      <c r="L552" s="98" t="s">
        <v>409</v>
      </c>
      <c r="M552" s="98" t="s">
        <v>409</v>
      </c>
      <c r="N552" s="98" t="s">
        <v>409</v>
      </c>
      <c r="O552" s="99" t="s">
        <v>410</v>
      </c>
      <c r="P552" s="34" t="s">
        <v>411</v>
      </c>
      <c r="Q552" s="34">
        <f t="shared" si="7"/>
        <v>272408</v>
      </c>
      <c r="R552" s="34"/>
      <c r="S552" s="34" t="s">
        <v>412</v>
      </c>
      <c r="T552" s="34"/>
      <c r="U552" s="34"/>
      <c r="V552" s="34"/>
      <c r="W552" s="34"/>
      <c r="X552" s="34"/>
      <c r="Y552" s="34">
        <v>0</v>
      </c>
    </row>
    <row r="553" spans="5:25" x14ac:dyDescent="0.35">
      <c r="E553" s="34">
        <v>272410</v>
      </c>
      <c r="F553" s="34" t="s">
        <v>803</v>
      </c>
      <c r="G553" s="34" t="s">
        <v>661</v>
      </c>
      <c r="H553" s="34" t="s">
        <v>662</v>
      </c>
      <c r="I553" s="36"/>
      <c r="J553" s="34"/>
      <c r="K553" s="34">
        <v>0</v>
      </c>
      <c r="L553" s="98" t="s">
        <v>409</v>
      </c>
      <c r="M553" s="98" t="s">
        <v>409</v>
      </c>
      <c r="N553" s="98" t="s">
        <v>409</v>
      </c>
      <c r="O553" s="99" t="s">
        <v>410</v>
      </c>
      <c r="P553" s="34" t="s">
        <v>411</v>
      </c>
      <c r="Q553" s="34">
        <f t="shared" si="7"/>
        <v>272410</v>
      </c>
      <c r="R553" s="34"/>
      <c r="S553" s="34" t="s">
        <v>412</v>
      </c>
      <c r="T553" s="34"/>
      <c r="U553" s="34"/>
      <c r="V553" s="34"/>
      <c r="W553" s="34"/>
      <c r="X553" s="34"/>
      <c r="Y553" s="34">
        <v>0</v>
      </c>
    </row>
    <row r="554" spans="5:25" x14ac:dyDescent="0.35">
      <c r="E554" s="6">
        <v>272411</v>
      </c>
      <c r="F554" s="6" t="s">
        <v>10562</v>
      </c>
      <c r="G554" s="6" t="s">
        <v>661</v>
      </c>
      <c r="H554" s="6" t="s">
        <v>662</v>
      </c>
      <c r="I554" s="107"/>
      <c r="J554" s="6"/>
      <c r="K554" s="6">
        <v>0</v>
      </c>
      <c r="L554" s="108" t="s">
        <v>409</v>
      </c>
      <c r="M554" s="108" t="s">
        <v>409</v>
      </c>
      <c r="N554" s="108" t="s">
        <v>409</v>
      </c>
      <c r="O554" s="109" t="s">
        <v>410</v>
      </c>
      <c r="P554" s="6" t="s">
        <v>411</v>
      </c>
      <c r="Q554" s="6">
        <f t="shared" si="7"/>
        <v>272411</v>
      </c>
      <c r="R554" s="6"/>
      <c r="S554" s="6" t="s">
        <v>412</v>
      </c>
      <c r="T554" s="6"/>
      <c r="U554" s="6"/>
      <c r="V554" s="6"/>
      <c r="W554" s="6"/>
      <c r="X554" s="6"/>
      <c r="Y554" s="6">
        <v>0</v>
      </c>
    </row>
    <row r="555" spans="5:25" x14ac:dyDescent="0.35">
      <c r="E555" s="6">
        <v>272412</v>
      </c>
      <c r="F555" s="6" t="s">
        <v>10563</v>
      </c>
      <c r="G555" s="6" t="s">
        <v>661</v>
      </c>
      <c r="H555" s="6" t="s">
        <v>662</v>
      </c>
      <c r="I555" s="107"/>
      <c r="J555" s="6"/>
      <c r="K555" s="6">
        <v>0</v>
      </c>
      <c r="L555" s="108" t="s">
        <v>409</v>
      </c>
      <c r="M555" s="108" t="s">
        <v>409</v>
      </c>
      <c r="N555" s="108" t="s">
        <v>409</v>
      </c>
      <c r="O555" s="109" t="s">
        <v>410</v>
      </c>
      <c r="P555" s="6" t="s">
        <v>411</v>
      </c>
      <c r="Q555" s="6">
        <f t="shared" si="7"/>
        <v>272412</v>
      </c>
      <c r="R555" s="6"/>
      <c r="S555" s="6" t="s">
        <v>412</v>
      </c>
      <c r="T555" s="6"/>
      <c r="U555" s="6"/>
      <c r="V555" s="6"/>
      <c r="W555" s="6"/>
      <c r="X555" s="6"/>
      <c r="Y555" s="6">
        <v>0</v>
      </c>
    </row>
    <row r="556" spans="5:25" x14ac:dyDescent="0.35">
      <c r="E556" s="6">
        <v>272413</v>
      </c>
      <c r="F556" s="6" t="s">
        <v>10564</v>
      </c>
      <c r="G556" s="6" t="s">
        <v>661</v>
      </c>
      <c r="H556" s="6" t="s">
        <v>662</v>
      </c>
      <c r="I556" s="107"/>
      <c r="J556" s="6"/>
      <c r="K556" s="6">
        <v>0</v>
      </c>
      <c r="L556" s="108" t="s">
        <v>409</v>
      </c>
      <c r="M556" s="108" t="s">
        <v>409</v>
      </c>
      <c r="N556" s="108" t="s">
        <v>409</v>
      </c>
      <c r="O556" s="109" t="s">
        <v>410</v>
      </c>
      <c r="P556" s="6" t="s">
        <v>411</v>
      </c>
      <c r="Q556" s="6">
        <f t="shared" si="7"/>
        <v>272413</v>
      </c>
      <c r="R556" s="6"/>
      <c r="S556" s="6" t="s">
        <v>412</v>
      </c>
      <c r="T556" s="6"/>
      <c r="U556" s="6"/>
      <c r="V556" s="6"/>
      <c r="W556" s="6"/>
      <c r="X556" s="6"/>
      <c r="Y556" s="6">
        <v>0</v>
      </c>
    </row>
    <row r="557" spans="5:25" x14ac:dyDescent="0.35">
      <c r="E557" s="34">
        <v>272415</v>
      </c>
      <c r="F557" s="34" t="s">
        <v>804</v>
      </c>
      <c r="G557" s="34" t="s">
        <v>661</v>
      </c>
      <c r="H557" s="34" t="s">
        <v>662</v>
      </c>
      <c r="I557" s="36"/>
      <c r="J557" s="34"/>
      <c r="K557" s="34">
        <v>0</v>
      </c>
      <c r="L557" s="98" t="s">
        <v>409</v>
      </c>
      <c r="M557" s="98" t="s">
        <v>409</v>
      </c>
      <c r="N557" s="98" t="s">
        <v>409</v>
      </c>
      <c r="O557" s="99" t="s">
        <v>410</v>
      </c>
      <c r="P557" s="34" t="s">
        <v>411</v>
      </c>
      <c r="Q557" s="34">
        <f t="shared" si="7"/>
        <v>272415</v>
      </c>
      <c r="R557" s="34"/>
      <c r="S557" s="34" t="s">
        <v>412</v>
      </c>
      <c r="T557" s="34"/>
      <c r="U557" s="34"/>
      <c r="V557" s="34"/>
      <c r="W557" s="34"/>
      <c r="X557" s="34"/>
      <c r="Y557" s="34">
        <v>0</v>
      </c>
    </row>
    <row r="558" spans="5:25" x14ac:dyDescent="0.35">
      <c r="E558" s="34">
        <v>272420</v>
      </c>
      <c r="F558" s="34" t="s">
        <v>805</v>
      </c>
      <c r="G558" s="34" t="s">
        <v>661</v>
      </c>
      <c r="H558" s="34" t="s">
        <v>662</v>
      </c>
      <c r="I558" s="36"/>
      <c r="J558" s="34"/>
      <c r="K558" s="34">
        <v>0</v>
      </c>
      <c r="L558" s="98" t="s">
        <v>409</v>
      </c>
      <c r="M558" s="98" t="s">
        <v>409</v>
      </c>
      <c r="N558" s="98" t="s">
        <v>409</v>
      </c>
      <c r="O558" s="99" t="s">
        <v>410</v>
      </c>
      <c r="P558" s="34" t="s">
        <v>411</v>
      </c>
      <c r="Q558" s="34">
        <f t="shared" si="7"/>
        <v>272420</v>
      </c>
      <c r="R558" s="34"/>
      <c r="S558" s="34" t="s">
        <v>412</v>
      </c>
      <c r="T558" s="34"/>
      <c r="U558" s="34"/>
      <c r="V558" s="34"/>
      <c r="W558" s="34"/>
      <c r="X558" s="34"/>
      <c r="Y558" s="34">
        <v>0</v>
      </c>
    </row>
    <row r="559" spans="5:25" x14ac:dyDescent="0.35">
      <c r="E559" s="34">
        <v>272425</v>
      </c>
      <c r="F559" s="34" t="s">
        <v>806</v>
      </c>
      <c r="G559" s="34" t="s">
        <v>661</v>
      </c>
      <c r="H559" s="34" t="s">
        <v>662</v>
      </c>
      <c r="I559" s="36"/>
      <c r="J559" s="34"/>
      <c r="K559" s="34">
        <v>0</v>
      </c>
      <c r="L559" s="98" t="s">
        <v>409</v>
      </c>
      <c r="M559" s="98" t="s">
        <v>409</v>
      </c>
      <c r="N559" s="98" t="s">
        <v>409</v>
      </c>
      <c r="O559" s="99" t="s">
        <v>410</v>
      </c>
      <c r="P559" s="34" t="s">
        <v>411</v>
      </c>
      <c r="Q559" s="34">
        <f t="shared" ref="Q559:Q629" si="8">E559</f>
        <v>272425</v>
      </c>
      <c r="R559" s="34"/>
      <c r="S559" s="34" t="s">
        <v>412</v>
      </c>
      <c r="T559" s="34"/>
      <c r="U559" s="34"/>
      <c r="V559" s="34"/>
      <c r="W559" s="34"/>
      <c r="X559" s="34"/>
      <c r="Y559" s="34">
        <v>0</v>
      </c>
    </row>
    <row r="560" spans="5:25" x14ac:dyDescent="0.35">
      <c r="E560" s="6">
        <v>272426</v>
      </c>
      <c r="F560" s="6" t="s">
        <v>10565</v>
      </c>
      <c r="G560" s="6" t="s">
        <v>661</v>
      </c>
      <c r="H560" s="6" t="s">
        <v>662</v>
      </c>
      <c r="I560" s="107"/>
      <c r="J560" s="6"/>
      <c r="K560" s="6">
        <v>0</v>
      </c>
      <c r="L560" s="108" t="s">
        <v>409</v>
      </c>
      <c r="M560" s="108" t="s">
        <v>409</v>
      </c>
      <c r="N560" s="108" t="s">
        <v>409</v>
      </c>
      <c r="O560" s="109" t="s">
        <v>410</v>
      </c>
      <c r="P560" s="6" t="s">
        <v>411</v>
      </c>
      <c r="Q560" s="6">
        <f t="shared" si="8"/>
        <v>272426</v>
      </c>
      <c r="R560" s="6"/>
      <c r="S560" s="6" t="s">
        <v>412</v>
      </c>
      <c r="T560" s="6"/>
      <c r="U560" s="6"/>
      <c r="V560" s="6"/>
      <c r="W560" s="6"/>
      <c r="X560" s="6"/>
      <c r="Y560" s="6">
        <v>0</v>
      </c>
    </row>
    <row r="561" spans="5:25" x14ac:dyDescent="0.35">
      <c r="E561" s="6">
        <v>272427</v>
      </c>
      <c r="F561" s="6" t="s">
        <v>10566</v>
      </c>
      <c r="G561" s="6" t="s">
        <v>661</v>
      </c>
      <c r="H561" s="6" t="s">
        <v>662</v>
      </c>
      <c r="I561" s="107"/>
      <c r="J561" s="6"/>
      <c r="K561" s="6">
        <v>0</v>
      </c>
      <c r="L561" s="108" t="s">
        <v>409</v>
      </c>
      <c r="M561" s="108" t="s">
        <v>409</v>
      </c>
      <c r="N561" s="108" t="s">
        <v>409</v>
      </c>
      <c r="O561" s="109" t="s">
        <v>410</v>
      </c>
      <c r="P561" s="6" t="s">
        <v>411</v>
      </c>
      <c r="Q561" s="6">
        <f t="shared" si="8"/>
        <v>272427</v>
      </c>
      <c r="R561" s="6"/>
      <c r="S561" s="6" t="s">
        <v>412</v>
      </c>
      <c r="T561" s="6"/>
      <c r="U561" s="6"/>
      <c r="V561" s="6"/>
      <c r="W561" s="6"/>
      <c r="X561" s="6"/>
      <c r="Y561" s="6">
        <v>0</v>
      </c>
    </row>
    <row r="562" spans="5:25" x14ac:dyDescent="0.35">
      <c r="E562" s="6">
        <v>272428</v>
      </c>
      <c r="F562" s="6" t="s">
        <v>9759</v>
      </c>
      <c r="G562" s="6" t="s">
        <v>661</v>
      </c>
      <c r="H562" s="6" t="s">
        <v>662</v>
      </c>
      <c r="I562" s="107"/>
      <c r="J562" s="6"/>
      <c r="K562" s="6">
        <v>0</v>
      </c>
      <c r="L562" s="108" t="s">
        <v>409</v>
      </c>
      <c r="M562" s="108" t="s">
        <v>409</v>
      </c>
      <c r="N562" s="108" t="s">
        <v>409</v>
      </c>
      <c r="O562" s="109" t="s">
        <v>410</v>
      </c>
      <c r="P562" s="6" t="s">
        <v>411</v>
      </c>
      <c r="Q562" s="6">
        <f t="shared" si="8"/>
        <v>272428</v>
      </c>
      <c r="R562" s="6"/>
      <c r="S562" s="6" t="s">
        <v>412</v>
      </c>
      <c r="T562" s="6"/>
      <c r="U562" s="6"/>
      <c r="V562" s="6"/>
      <c r="W562" s="6"/>
      <c r="X562" s="6"/>
      <c r="Y562" s="6">
        <v>0</v>
      </c>
    </row>
    <row r="563" spans="5:25" x14ac:dyDescent="0.35">
      <c r="E563" s="6">
        <v>272429</v>
      </c>
      <c r="F563" s="6" t="s">
        <v>9760</v>
      </c>
      <c r="G563" s="6" t="s">
        <v>661</v>
      </c>
      <c r="H563" s="6" t="s">
        <v>662</v>
      </c>
      <c r="I563" s="107"/>
      <c r="J563" s="6"/>
      <c r="K563" s="6">
        <v>0</v>
      </c>
      <c r="L563" s="108" t="s">
        <v>409</v>
      </c>
      <c r="M563" s="108" t="s">
        <v>409</v>
      </c>
      <c r="N563" s="108" t="s">
        <v>409</v>
      </c>
      <c r="O563" s="109" t="s">
        <v>410</v>
      </c>
      <c r="P563" s="6" t="s">
        <v>411</v>
      </c>
      <c r="Q563" s="6">
        <f t="shared" si="8"/>
        <v>272429</v>
      </c>
      <c r="R563" s="6"/>
      <c r="S563" s="6" t="s">
        <v>412</v>
      </c>
      <c r="T563" s="6"/>
      <c r="U563" s="6"/>
      <c r="V563" s="6"/>
      <c r="W563" s="6"/>
      <c r="X563" s="6"/>
      <c r="Y563" s="6">
        <v>0</v>
      </c>
    </row>
    <row r="564" spans="5:25" x14ac:dyDescent="0.35">
      <c r="E564" s="34">
        <v>272430</v>
      </c>
      <c r="F564" s="34" t="s">
        <v>807</v>
      </c>
      <c r="G564" s="34" t="s">
        <v>661</v>
      </c>
      <c r="H564" s="34" t="s">
        <v>662</v>
      </c>
      <c r="I564" s="36"/>
      <c r="J564" s="34"/>
      <c r="K564" s="34">
        <v>0</v>
      </c>
      <c r="L564" s="98" t="s">
        <v>409</v>
      </c>
      <c r="M564" s="98" t="s">
        <v>409</v>
      </c>
      <c r="N564" s="98" t="s">
        <v>409</v>
      </c>
      <c r="O564" s="99" t="s">
        <v>410</v>
      </c>
      <c r="P564" s="34" t="s">
        <v>411</v>
      </c>
      <c r="Q564" s="34">
        <f t="shared" si="8"/>
        <v>272430</v>
      </c>
      <c r="R564" s="34"/>
      <c r="S564" s="34" t="s">
        <v>412</v>
      </c>
      <c r="T564" s="34"/>
      <c r="U564" s="34"/>
      <c r="V564" s="34"/>
      <c r="W564" s="34"/>
      <c r="X564" s="34"/>
      <c r="Y564" s="34">
        <v>0</v>
      </c>
    </row>
    <row r="565" spans="5:25" x14ac:dyDescent="0.35">
      <c r="E565" s="34">
        <v>272435</v>
      </c>
      <c r="F565" s="34" t="s">
        <v>808</v>
      </c>
      <c r="G565" s="34" t="s">
        <v>661</v>
      </c>
      <c r="H565" s="34" t="s">
        <v>662</v>
      </c>
      <c r="I565" s="36"/>
      <c r="J565" s="34"/>
      <c r="K565" s="34">
        <v>0</v>
      </c>
      <c r="L565" s="98" t="s">
        <v>409</v>
      </c>
      <c r="M565" s="98" t="s">
        <v>409</v>
      </c>
      <c r="N565" s="98" t="s">
        <v>409</v>
      </c>
      <c r="O565" s="99" t="s">
        <v>410</v>
      </c>
      <c r="P565" s="34" t="s">
        <v>411</v>
      </c>
      <c r="Q565" s="34">
        <f t="shared" si="8"/>
        <v>272435</v>
      </c>
      <c r="R565" s="34"/>
      <c r="S565" s="34" t="s">
        <v>412</v>
      </c>
      <c r="T565" s="34"/>
      <c r="U565" s="34"/>
      <c r="V565" s="34"/>
      <c r="W565" s="34"/>
      <c r="X565" s="34"/>
      <c r="Y565" s="34">
        <v>0</v>
      </c>
    </row>
    <row r="566" spans="5:25" x14ac:dyDescent="0.35">
      <c r="E566" s="34">
        <v>272436</v>
      </c>
      <c r="F566" s="34" t="s">
        <v>809</v>
      </c>
      <c r="G566" s="34" t="s">
        <v>661</v>
      </c>
      <c r="H566" s="34" t="s">
        <v>662</v>
      </c>
      <c r="I566" s="36"/>
      <c r="J566" s="34"/>
      <c r="K566" s="34">
        <v>0</v>
      </c>
      <c r="L566" s="98" t="s">
        <v>409</v>
      </c>
      <c r="M566" s="98" t="s">
        <v>409</v>
      </c>
      <c r="N566" s="98" t="s">
        <v>409</v>
      </c>
      <c r="O566" s="99" t="s">
        <v>410</v>
      </c>
      <c r="P566" s="34" t="s">
        <v>411</v>
      </c>
      <c r="Q566" s="34">
        <f t="shared" si="8"/>
        <v>272436</v>
      </c>
      <c r="R566" s="34"/>
      <c r="S566" s="34" t="s">
        <v>412</v>
      </c>
      <c r="T566" s="34"/>
      <c r="U566" s="34"/>
      <c r="V566" s="34"/>
      <c r="W566" s="34"/>
      <c r="X566" s="34"/>
      <c r="Y566" s="34">
        <v>0</v>
      </c>
    </row>
    <row r="567" spans="5:25" x14ac:dyDescent="0.35">
      <c r="E567" s="34">
        <v>272437</v>
      </c>
      <c r="F567" s="34" t="s">
        <v>810</v>
      </c>
      <c r="G567" s="34" t="s">
        <v>661</v>
      </c>
      <c r="H567" s="34" t="s">
        <v>662</v>
      </c>
      <c r="I567" s="36"/>
      <c r="J567" s="34"/>
      <c r="K567" s="34">
        <v>0</v>
      </c>
      <c r="L567" s="98" t="s">
        <v>409</v>
      </c>
      <c r="M567" s="98" t="s">
        <v>409</v>
      </c>
      <c r="N567" s="98" t="s">
        <v>409</v>
      </c>
      <c r="O567" s="99" t="s">
        <v>410</v>
      </c>
      <c r="P567" s="34" t="s">
        <v>411</v>
      </c>
      <c r="Q567" s="34">
        <f t="shared" si="8"/>
        <v>272437</v>
      </c>
      <c r="R567" s="34"/>
      <c r="S567" s="34" t="s">
        <v>412</v>
      </c>
      <c r="T567" s="34"/>
      <c r="U567" s="34"/>
      <c r="V567" s="34"/>
      <c r="W567" s="34"/>
      <c r="X567" s="34"/>
      <c r="Y567" s="34">
        <v>0</v>
      </c>
    </row>
    <row r="568" spans="5:25" x14ac:dyDescent="0.35">
      <c r="E568" s="34">
        <v>272438</v>
      </c>
      <c r="F568" s="34" t="s">
        <v>811</v>
      </c>
      <c r="G568" s="34" t="s">
        <v>661</v>
      </c>
      <c r="H568" s="34" t="s">
        <v>662</v>
      </c>
      <c r="I568" s="36"/>
      <c r="J568" s="34"/>
      <c r="K568" s="34">
        <v>0</v>
      </c>
      <c r="L568" s="98" t="s">
        <v>409</v>
      </c>
      <c r="M568" s="98" t="s">
        <v>409</v>
      </c>
      <c r="N568" s="98" t="s">
        <v>409</v>
      </c>
      <c r="O568" s="99" t="s">
        <v>410</v>
      </c>
      <c r="P568" s="34" t="s">
        <v>411</v>
      </c>
      <c r="Q568" s="34">
        <f t="shared" si="8"/>
        <v>272438</v>
      </c>
      <c r="R568" s="34"/>
      <c r="S568" s="34" t="s">
        <v>412</v>
      </c>
      <c r="T568" s="34"/>
      <c r="U568" s="34"/>
      <c r="V568" s="34"/>
      <c r="W568" s="34"/>
      <c r="X568" s="34"/>
      <c r="Y568" s="34">
        <v>0</v>
      </c>
    </row>
    <row r="569" spans="5:25" x14ac:dyDescent="0.35">
      <c r="E569" s="34">
        <v>272439</v>
      </c>
      <c r="F569" s="34" t="s">
        <v>812</v>
      </c>
      <c r="G569" s="34" t="s">
        <v>661</v>
      </c>
      <c r="H569" s="34" t="s">
        <v>662</v>
      </c>
      <c r="I569" s="36"/>
      <c r="J569" s="34"/>
      <c r="K569" s="34">
        <v>0</v>
      </c>
      <c r="L569" s="98" t="s">
        <v>409</v>
      </c>
      <c r="M569" s="98" t="s">
        <v>409</v>
      </c>
      <c r="N569" s="98" t="s">
        <v>409</v>
      </c>
      <c r="O569" s="99" t="s">
        <v>410</v>
      </c>
      <c r="P569" s="34" t="s">
        <v>411</v>
      </c>
      <c r="Q569" s="34">
        <f t="shared" si="8"/>
        <v>272439</v>
      </c>
      <c r="R569" s="34"/>
      <c r="S569" s="34" t="s">
        <v>412</v>
      </c>
      <c r="T569" s="34"/>
      <c r="U569" s="34"/>
      <c r="V569" s="34"/>
      <c r="W569" s="34"/>
      <c r="X569" s="34"/>
      <c r="Y569" s="34">
        <v>0</v>
      </c>
    </row>
    <row r="570" spans="5:25" x14ac:dyDescent="0.35">
      <c r="E570" s="34">
        <v>272440</v>
      </c>
      <c r="F570" s="34" t="s">
        <v>813</v>
      </c>
      <c r="G570" s="34" t="s">
        <v>661</v>
      </c>
      <c r="H570" s="34" t="s">
        <v>662</v>
      </c>
      <c r="I570" s="36"/>
      <c r="J570" s="34"/>
      <c r="K570" s="34">
        <v>0</v>
      </c>
      <c r="L570" s="98" t="s">
        <v>409</v>
      </c>
      <c r="M570" s="98" t="s">
        <v>409</v>
      </c>
      <c r="N570" s="98" t="s">
        <v>409</v>
      </c>
      <c r="O570" s="99" t="s">
        <v>410</v>
      </c>
      <c r="P570" s="34" t="s">
        <v>411</v>
      </c>
      <c r="Q570" s="34">
        <f t="shared" si="8"/>
        <v>272440</v>
      </c>
      <c r="R570" s="34"/>
      <c r="S570" s="34" t="s">
        <v>412</v>
      </c>
      <c r="T570" s="34"/>
      <c r="U570" s="34"/>
      <c r="V570" s="34"/>
      <c r="W570" s="34"/>
      <c r="X570" s="34"/>
      <c r="Y570" s="34">
        <v>0</v>
      </c>
    </row>
    <row r="571" spans="5:25" x14ac:dyDescent="0.35">
      <c r="E571" s="34">
        <v>272441</v>
      </c>
      <c r="F571" s="34" t="s">
        <v>814</v>
      </c>
      <c r="G571" s="34" t="s">
        <v>661</v>
      </c>
      <c r="H571" s="34" t="s">
        <v>662</v>
      </c>
      <c r="I571" s="36"/>
      <c r="J571" s="34"/>
      <c r="K571" s="34">
        <v>0</v>
      </c>
      <c r="L571" s="98" t="s">
        <v>409</v>
      </c>
      <c r="M571" s="98" t="s">
        <v>409</v>
      </c>
      <c r="N571" s="98" t="s">
        <v>409</v>
      </c>
      <c r="O571" s="99" t="s">
        <v>410</v>
      </c>
      <c r="P571" s="34" t="s">
        <v>411</v>
      </c>
      <c r="Q571" s="34">
        <f t="shared" si="8"/>
        <v>272441</v>
      </c>
      <c r="R571" s="34"/>
      <c r="S571" s="34" t="s">
        <v>412</v>
      </c>
      <c r="T571" s="34"/>
      <c r="U571" s="34"/>
      <c r="V571" s="34"/>
      <c r="W571" s="34"/>
      <c r="X571" s="34"/>
      <c r="Y571" s="34">
        <v>0</v>
      </c>
    </row>
    <row r="572" spans="5:25" x14ac:dyDescent="0.35">
      <c r="E572" s="34">
        <v>272442</v>
      </c>
      <c r="F572" s="34" t="s">
        <v>815</v>
      </c>
      <c r="G572" s="34" t="s">
        <v>661</v>
      </c>
      <c r="H572" s="34" t="s">
        <v>662</v>
      </c>
      <c r="I572" s="36"/>
      <c r="J572" s="34"/>
      <c r="K572" s="34">
        <v>0</v>
      </c>
      <c r="L572" s="98" t="s">
        <v>409</v>
      </c>
      <c r="M572" s="98" t="s">
        <v>409</v>
      </c>
      <c r="N572" s="98" t="s">
        <v>409</v>
      </c>
      <c r="O572" s="99" t="s">
        <v>410</v>
      </c>
      <c r="P572" s="34" t="s">
        <v>411</v>
      </c>
      <c r="Q572" s="34">
        <f t="shared" si="8"/>
        <v>272442</v>
      </c>
      <c r="R572" s="34"/>
      <c r="S572" s="34" t="s">
        <v>412</v>
      </c>
      <c r="T572" s="34"/>
      <c r="U572" s="34"/>
      <c r="V572" s="34"/>
      <c r="W572" s="34"/>
      <c r="X572" s="34"/>
      <c r="Y572" s="34">
        <v>0</v>
      </c>
    </row>
    <row r="573" spans="5:25" x14ac:dyDescent="0.35">
      <c r="E573" s="34">
        <v>272443</v>
      </c>
      <c r="F573" s="34" t="s">
        <v>816</v>
      </c>
      <c r="G573" s="34" t="s">
        <v>661</v>
      </c>
      <c r="H573" s="34" t="s">
        <v>662</v>
      </c>
      <c r="I573" s="36"/>
      <c r="J573" s="34"/>
      <c r="K573" s="34">
        <v>0</v>
      </c>
      <c r="L573" s="98" t="s">
        <v>409</v>
      </c>
      <c r="M573" s="98" t="s">
        <v>409</v>
      </c>
      <c r="N573" s="98" t="s">
        <v>409</v>
      </c>
      <c r="O573" s="99" t="s">
        <v>410</v>
      </c>
      <c r="P573" s="34" t="s">
        <v>411</v>
      </c>
      <c r="Q573" s="34">
        <f t="shared" si="8"/>
        <v>272443</v>
      </c>
      <c r="R573" s="34"/>
      <c r="S573" s="34" t="s">
        <v>412</v>
      </c>
      <c r="T573" s="34"/>
      <c r="U573" s="34"/>
      <c r="V573" s="34"/>
      <c r="W573" s="34"/>
      <c r="X573" s="34"/>
      <c r="Y573" s="34">
        <v>0</v>
      </c>
    </row>
    <row r="574" spans="5:25" x14ac:dyDescent="0.35">
      <c r="E574" s="34">
        <v>272450</v>
      </c>
      <c r="F574" s="34" t="s">
        <v>817</v>
      </c>
      <c r="G574" s="34" t="s">
        <v>661</v>
      </c>
      <c r="H574" s="34" t="s">
        <v>662</v>
      </c>
      <c r="I574" s="36"/>
      <c r="J574" s="34"/>
      <c r="K574" s="34">
        <v>0</v>
      </c>
      <c r="L574" s="98" t="s">
        <v>409</v>
      </c>
      <c r="M574" s="98" t="s">
        <v>409</v>
      </c>
      <c r="N574" s="98" t="s">
        <v>409</v>
      </c>
      <c r="O574" s="99" t="s">
        <v>410</v>
      </c>
      <c r="P574" s="34" t="s">
        <v>411</v>
      </c>
      <c r="Q574" s="34">
        <f t="shared" si="8"/>
        <v>272450</v>
      </c>
      <c r="R574" s="34"/>
      <c r="S574" s="34" t="s">
        <v>412</v>
      </c>
      <c r="T574" s="34"/>
      <c r="U574" s="34"/>
      <c r="V574" s="34"/>
      <c r="W574" s="34"/>
      <c r="X574" s="34"/>
      <c r="Y574" s="34">
        <v>0</v>
      </c>
    </row>
    <row r="575" spans="5:25" x14ac:dyDescent="0.35">
      <c r="E575" s="34">
        <v>272451</v>
      </c>
      <c r="F575" s="34" t="s">
        <v>818</v>
      </c>
      <c r="G575" s="34" t="s">
        <v>661</v>
      </c>
      <c r="H575" s="34" t="s">
        <v>662</v>
      </c>
      <c r="I575" s="36"/>
      <c r="J575" s="34"/>
      <c r="K575" s="34">
        <v>0</v>
      </c>
      <c r="L575" s="98" t="s">
        <v>409</v>
      </c>
      <c r="M575" s="98" t="s">
        <v>409</v>
      </c>
      <c r="N575" s="98" t="s">
        <v>409</v>
      </c>
      <c r="O575" s="99" t="s">
        <v>410</v>
      </c>
      <c r="P575" s="34" t="s">
        <v>411</v>
      </c>
      <c r="Q575" s="34">
        <f t="shared" si="8"/>
        <v>272451</v>
      </c>
      <c r="R575" s="34"/>
      <c r="S575" s="34" t="s">
        <v>412</v>
      </c>
      <c r="T575" s="34"/>
      <c r="U575" s="34"/>
      <c r="V575" s="34"/>
      <c r="W575" s="34"/>
      <c r="X575" s="34"/>
      <c r="Y575" s="34">
        <v>0</v>
      </c>
    </row>
    <row r="576" spans="5:25" x14ac:dyDescent="0.35">
      <c r="E576" s="34">
        <v>272452</v>
      </c>
      <c r="F576" s="34" t="s">
        <v>819</v>
      </c>
      <c r="G576" s="34" t="s">
        <v>661</v>
      </c>
      <c r="H576" s="34" t="s">
        <v>662</v>
      </c>
      <c r="I576" s="36"/>
      <c r="J576" s="34"/>
      <c r="K576" s="34">
        <v>0</v>
      </c>
      <c r="L576" s="98" t="s">
        <v>409</v>
      </c>
      <c r="M576" s="98" t="s">
        <v>409</v>
      </c>
      <c r="N576" s="98" t="s">
        <v>409</v>
      </c>
      <c r="O576" s="99" t="s">
        <v>410</v>
      </c>
      <c r="P576" s="34" t="s">
        <v>411</v>
      </c>
      <c r="Q576" s="34">
        <f t="shared" si="8"/>
        <v>272452</v>
      </c>
      <c r="R576" s="34"/>
      <c r="S576" s="34" t="s">
        <v>412</v>
      </c>
      <c r="T576" s="34"/>
      <c r="U576" s="34"/>
      <c r="V576" s="34"/>
      <c r="W576" s="34"/>
      <c r="X576" s="34"/>
      <c r="Y576" s="34">
        <v>0</v>
      </c>
    </row>
    <row r="577" spans="5:25" x14ac:dyDescent="0.35">
      <c r="E577" s="34">
        <v>272455</v>
      </c>
      <c r="F577" s="34" t="s">
        <v>820</v>
      </c>
      <c r="G577" s="34" t="s">
        <v>661</v>
      </c>
      <c r="H577" s="34" t="s">
        <v>662</v>
      </c>
      <c r="I577" s="36"/>
      <c r="J577" s="34"/>
      <c r="K577" s="34">
        <v>0</v>
      </c>
      <c r="L577" s="98" t="s">
        <v>409</v>
      </c>
      <c r="M577" s="98" t="s">
        <v>409</v>
      </c>
      <c r="N577" s="98" t="s">
        <v>409</v>
      </c>
      <c r="O577" s="99" t="s">
        <v>410</v>
      </c>
      <c r="P577" s="34" t="s">
        <v>411</v>
      </c>
      <c r="Q577" s="34">
        <f t="shared" si="8"/>
        <v>272455</v>
      </c>
      <c r="R577" s="34"/>
      <c r="S577" s="34" t="s">
        <v>412</v>
      </c>
      <c r="T577" s="34"/>
      <c r="U577" s="34"/>
      <c r="V577" s="34"/>
      <c r="W577" s="34"/>
      <c r="X577" s="34"/>
      <c r="Y577" s="34">
        <v>0</v>
      </c>
    </row>
    <row r="578" spans="5:25" x14ac:dyDescent="0.35">
      <c r="E578" s="6">
        <v>272456</v>
      </c>
      <c r="F578" s="6" t="s">
        <v>10567</v>
      </c>
      <c r="G578" s="6" t="s">
        <v>661</v>
      </c>
      <c r="H578" s="6" t="s">
        <v>662</v>
      </c>
      <c r="I578" s="107"/>
      <c r="J578" s="6"/>
      <c r="K578" s="6">
        <v>0</v>
      </c>
      <c r="L578" s="108" t="s">
        <v>409</v>
      </c>
      <c r="M578" s="108" t="s">
        <v>409</v>
      </c>
      <c r="N578" s="108" t="s">
        <v>409</v>
      </c>
      <c r="O578" s="109" t="s">
        <v>410</v>
      </c>
      <c r="P578" s="6" t="s">
        <v>411</v>
      </c>
      <c r="Q578" s="6">
        <f t="shared" si="8"/>
        <v>272456</v>
      </c>
      <c r="R578" s="6"/>
      <c r="S578" s="6" t="s">
        <v>412</v>
      </c>
      <c r="T578" s="6"/>
      <c r="U578" s="6"/>
      <c r="V578" s="6"/>
      <c r="W578" s="6"/>
      <c r="X578" s="6"/>
      <c r="Y578" s="6">
        <v>0</v>
      </c>
    </row>
    <row r="579" spans="5:25" x14ac:dyDescent="0.35">
      <c r="E579" s="6">
        <v>272457</v>
      </c>
      <c r="F579" s="6" t="s">
        <v>10568</v>
      </c>
      <c r="G579" s="6" t="s">
        <v>661</v>
      </c>
      <c r="H579" s="6" t="s">
        <v>662</v>
      </c>
      <c r="I579" s="107"/>
      <c r="J579" s="6"/>
      <c r="K579" s="6">
        <v>0</v>
      </c>
      <c r="L579" s="108" t="s">
        <v>409</v>
      </c>
      <c r="M579" s="108" t="s">
        <v>409</v>
      </c>
      <c r="N579" s="108" t="s">
        <v>409</v>
      </c>
      <c r="O579" s="109" t="s">
        <v>410</v>
      </c>
      <c r="P579" s="6" t="s">
        <v>411</v>
      </c>
      <c r="Q579" s="6">
        <f t="shared" si="8"/>
        <v>272457</v>
      </c>
      <c r="R579" s="6"/>
      <c r="S579" s="6" t="s">
        <v>412</v>
      </c>
      <c r="T579" s="6"/>
      <c r="U579" s="6"/>
      <c r="V579" s="6"/>
      <c r="W579" s="6"/>
      <c r="X579" s="6"/>
      <c r="Y579" s="6">
        <v>0</v>
      </c>
    </row>
    <row r="580" spans="5:25" x14ac:dyDescent="0.35">
      <c r="E580" s="34">
        <v>272460</v>
      </c>
      <c r="F580" s="34" t="s">
        <v>821</v>
      </c>
      <c r="G580" s="34" t="s">
        <v>661</v>
      </c>
      <c r="H580" s="34" t="s">
        <v>662</v>
      </c>
      <c r="I580" s="36"/>
      <c r="J580" s="34"/>
      <c r="K580" s="34">
        <v>0</v>
      </c>
      <c r="L580" s="98" t="s">
        <v>409</v>
      </c>
      <c r="M580" s="98" t="s">
        <v>409</v>
      </c>
      <c r="N580" s="98" t="s">
        <v>409</v>
      </c>
      <c r="O580" s="99" t="s">
        <v>410</v>
      </c>
      <c r="P580" s="34" t="s">
        <v>411</v>
      </c>
      <c r="Q580" s="34">
        <f t="shared" si="8"/>
        <v>272460</v>
      </c>
      <c r="R580" s="34"/>
      <c r="S580" s="34" t="s">
        <v>412</v>
      </c>
      <c r="T580" s="34"/>
      <c r="U580" s="34"/>
      <c r="V580" s="34"/>
      <c r="W580" s="34"/>
      <c r="X580" s="34"/>
      <c r="Y580" s="34">
        <v>0</v>
      </c>
    </row>
    <row r="581" spans="5:25" x14ac:dyDescent="0.35">
      <c r="E581" s="34">
        <v>272465</v>
      </c>
      <c r="F581" s="34" t="s">
        <v>822</v>
      </c>
      <c r="G581" s="34" t="s">
        <v>661</v>
      </c>
      <c r="H581" s="34" t="s">
        <v>662</v>
      </c>
      <c r="I581" s="36"/>
      <c r="J581" s="34"/>
      <c r="K581" s="34">
        <v>0</v>
      </c>
      <c r="L581" s="98" t="s">
        <v>409</v>
      </c>
      <c r="M581" s="98" t="s">
        <v>409</v>
      </c>
      <c r="N581" s="98" t="s">
        <v>409</v>
      </c>
      <c r="O581" s="99" t="s">
        <v>410</v>
      </c>
      <c r="P581" s="34" t="s">
        <v>411</v>
      </c>
      <c r="Q581" s="34">
        <f t="shared" si="8"/>
        <v>272465</v>
      </c>
      <c r="R581" s="34"/>
      <c r="S581" s="34" t="s">
        <v>412</v>
      </c>
      <c r="T581" s="34"/>
      <c r="U581" s="34"/>
      <c r="V581" s="34"/>
      <c r="W581" s="34"/>
      <c r="X581" s="34"/>
      <c r="Y581" s="34">
        <v>0</v>
      </c>
    </row>
    <row r="582" spans="5:25" x14ac:dyDescent="0.35">
      <c r="E582" s="34">
        <v>272466</v>
      </c>
      <c r="F582" s="34" t="s">
        <v>823</v>
      </c>
      <c r="G582" s="34" t="s">
        <v>661</v>
      </c>
      <c r="H582" s="34" t="s">
        <v>662</v>
      </c>
      <c r="I582" s="36"/>
      <c r="J582" s="34"/>
      <c r="K582" s="34">
        <v>0</v>
      </c>
      <c r="L582" s="98" t="s">
        <v>409</v>
      </c>
      <c r="M582" s="98" t="s">
        <v>409</v>
      </c>
      <c r="N582" s="98" t="s">
        <v>409</v>
      </c>
      <c r="O582" s="99" t="s">
        <v>410</v>
      </c>
      <c r="P582" s="34" t="s">
        <v>411</v>
      </c>
      <c r="Q582" s="34">
        <f t="shared" si="8"/>
        <v>272466</v>
      </c>
      <c r="R582" s="34"/>
      <c r="S582" s="34" t="s">
        <v>412</v>
      </c>
      <c r="T582" s="34"/>
      <c r="U582" s="34"/>
      <c r="V582" s="34"/>
      <c r="W582" s="34"/>
      <c r="X582" s="34"/>
      <c r="Y582" s="34">
        <v>0</v>
      </c>
    </row>
    <row r="583" spans="5:25" x14ac:dyDescent="0.35">
      <c r="E583" s="34">
        <v>272467</v>
      </c>
      <c r="F583" s="34" t="s">
        <v>824</v>
      </c>
      <c r="G583" s="34" t="s">
        <v>661</v>
      </c>
      <c r="H583" s="34" t="s">
        <v>662</v>
      </c>
      <c r="I583" s="36"/>
      <c r="J583" s="34"/>
      <c r="K583" s="34">
        <v>0</v>
      </c>
      <c r="L583" s="98" t="s">
        <v>409</v>
      </c>
      <c r="M583" s="98" t="s">
        <v>409</v>
      </c>
      <c r="N583" s="98" t="s">
        <v>409</v>
      </c>
      <c r="O583" s="99" t="s">
        <v>410</v>
      </c>
      <c r="P583" s="34" t="s">
        <v>411</v>
      </c>
      <c r="Q583" s="34">
        <f t="shared" si="8"/>
        <v>272467</v>
      </c>
      <c r="R583" s="34"/>
      <c r="S583" s="34" t="s">
        <v>412</v>
      </c>
      <c r="T583" s="34"/>
      <c r="U583" s="34"/>
      <c r="V583" s="34"/>
      <c r="W583" s="34"/>
      <c r="X583" s="34"/>
      <c r="Y583" s="34">
        <v>0</v>
      </c>
    </row>
    <row r="584" spans="5:25" x14ac:dyDescent="0.35">
      <c r="E584" s="6">
        <v>272470</v>
      </c>
      <c r="F584" s="6" t="s">
        <v>10569</v>
      </c>
      <c r="G584" s="6" t="s">
        <v>661</v>
      </c>
      <c r="H584" s="6" t="s">
        <v>662</v>
      </c>
      <c r="I584" s="107"/>
      <c r="J584" s="6"/>
      <c r="K584" s="6">
        <v>0</v>
      </c>
      <c r="L584" s="108" t="s">
        <v>409</v>
      </c>
      <c r="M584" s="108" t="s">
        <v>409</v>
      </c>
      <c r="N584" s="108" t="s">
        <v>409</v>
      </c>
      <c r="O584" s="109" t="s">
        <v>410</v>
      </c>
      <c r="P584" s="6" t="s">
        <v>411</v>
      </c>
      <c r="Q584" s="6">
        <f t="shared" si="8"/>
        <v>272470</v>
      </c>
      <c r="R584" s="6"/>
      <c r="S584" s="6" t="s">
        <v>412</v>
      </c>
      <c r="T584" s="6"/>
      <c r="U584" s="6"/>
      <c r="V584" s="6"/>
      <c r="W584" s="6"/>
      <c r="X584" s="6"/>
      <c r="Y584" s="6">
        <v>0</v>
      </c>
    </row>
    <row r="585" spans="5:25" x14ac:dyDescent="0.35">
      <c r="E585" s="6">
        <v>272471</v>
      </c>
      <c r="F585" s="6" t="s">
        <v>10570</v>
      </c>
      <c r="G585" s="6" t="s">
        <v>661</v>
      </c>
      <c r="H585" s="6" t="s">
        <v>662</v>
      </c>
      <c r="I585" s="107"/>
      <c r="J585" s="6"/>
      <c r="K585" s="6">
        <v>0</v>
      </c>
      <c r="L585" s="108" t="s">
        <v>409</v>
      </c>
      <c r="M585" s="108" t="s">
        <v>409</v>
      </c>
      <c r="N585" s="108" t="s">
        <v>409</v>
      </c>
      <c r="O585" s="109" t="s">
        <v>410</v>
      </c>
      <c r="P585" s="6" t="s">
        <v>411</v>
      </c>
      <c r="Q585" s="6">
        <f t="shared" si="8"/>
        <v>272471</v>
      </c>
      <c r="R585" s="6"/>
      <c r="S585" s="6" t="s">
        <v>412</v>
      </c>
      <c r="T585" s="6"/>
      <c r="U585" s="6"/>
      <c r="V585" s="6"/>
      <c r="W585" s="6"/>
      <c r="X585" s="6"/>
      <c r="Y585" s="6">
        <v>0</v>
      </c>
    </row>
    <row r="586" spans="5:25" x14ac:dyDescent="0.35">
      <c r="E586" s="6">
        <v>272480</v>
      </c>
      <c r="F586" s="6" t="s">
        <v>10571</v>
      </c>
      <c r="G586" s="6" t="s">
        <v>661</v>
      </c>
      <c r="H586" s="6" t="s">
        <v>662</v>
      </c>
      <c r="I586" s="107"/>
      <c r="J586" s="6"/>
      <c r="K586" s="6">
        <v>0</v>
      </c>
      <c r="L586" s="108" t="s">
        <v>409</v>
      </c>
      <c r="M586" s="108" t="s">
        <v>409</v>
      </c>
      <c r="N586" s="108" t="s">
        <v>409</v>
      </c>
      <c r="O586" s="109" t="s">
        <v>410</v>
      </c>
      <c r="P586" s="6" t="s">
        <v>411</v>
      </c>
      <c r="Q586" s="6">
        <f t="shared" si="8"/>
        <v>272480</v>
      </c>
      <c r="R586" s="6"/>
      <c r="S586" s="6" t="s">
        <v>412</v>
      </c>
      <c r="T586" s="6"/>
      <c r="U586" s="6"/>
      <c r="V586" s="6"/>
      <c r="W586" s="6"/>
      <c r="X586" s="6"/>
      <c r="Y586" s="6">
        <v>0</v>
      </c>
    </row>
    <row r="587" spans="5:25" x14ac:dyDescent="0.35">
      <c r="E587" s="6">
        <v>272481</v>
      </c>
      <c r="F587" s="6" t="s">
        <v>10572</v>
      </c>
      <c r="G587" s="6" t="s">
        <v>661</v>
      </c>
      <c r="H587" s="6" t="s">
        <v>662</v>
      </c>
      <c r="I587" s="107"/>
      <c r="J587" s="6"/>
      <c r="K587" s="6">
        <v>0</v>
      </c>
      <c r="L587" s="108" t="s">
        <v>409</v>
      </c>
      <c r="M587" s="108" t="s">
        <v>409</v>
      </c>
      <c r="N587" s="108" t="s">
        <v>409</v>
      </c>
      <c r="O587" s="109" t="s">
        <v>410</v>
      </c>
      <c r="P587" s="6" t="s">
        <v>411</v>
      </c>
      <c r="Q587" s="6">
        <f t="shared" si="8"/>
        <v>272481</v>
      </c>
      <c r="R587" s="6"/>
      <c r="S587" s="6" t="s">
        <v>412</v>
      </c>
      <c r="T587" s="6"/>
      <c r="U587" s="6"/>
      <c r="V587" s="6"/>
      <c r="W587" s="6"/>
      <c r="X587" s="6"/>
      <c r="Y587" s="6">
        <v>0</v>
      </c>
    </row>
    <row r="588" spans="5:25" x14ac:dyDescent="0.35">
      <c r="E588" s="34">
        <v>272490</v>
      </c>
      <c r="F588" s="34" t="s">
        <v>825</v>
      </c>
      <c r="G588" s="34" t="s">
        <v>661</v>
      </c>
      <c r="H588" s="34" t="s">
        <v>662</v>
      </c>
      <c r="I588" s="36"/>
      <c r="J588" s="34"/>
      <c r="K588" s="34">
        <v>0</v>
      </c>
      <c r="L588" s="98" t="s">
        <v>409</v>
      </c>
      <c r="M588" s="98" t="s">
        <v>409</v>
      </c>
      <c r="N588" s="98" t="s">
        <v>409</v>
      </c>
      <c r="O588" s="99" t="s">
        <v>410</v>
      </c>
      <c r="P588" s="34" t="s">
        <v>411</v>
      </c>
      <c r="Q588" s="34">
        <f t="shared" si="8"/>
        <v>272490</v>
      </c>
      <c r="R588" s="34"/>
      <c r="S588" s="34" t="s">
        <v>412</v>
      </c>
      <c r="T588" s="34"/>
      <c r="U588" s="34"/>
      <c r="V588" s="34"/>
      <c r="W588" s="34"/>
      <c r="X588" s="34"/>
      <c r="Y588" s="34">
        <v>0</v>
      </c>
    </row>
    <row r="589" spans="5:25" x14ac:dyDescent="0.35">
      <c r="E589" s="34">
        <v>272495</v>
      </c>
      <c r="F589" s="34" t="s">
        <v>826</v>
      </c>
      <c r="G589" s="34" t="s">
        <v>661</v>
      </c>
      <c r="H589" s="34" t="s">
        <v>662</v>
      </c>
      <c r="I589" s="36"/>
      <c r="J589" s="34"/>
      <c r="K589" s="34">
        <v>0</v>
      </c>
      <c r="L589" s="98" t="s">
        <v>409</v>
      </c>
      <c r="M589" s="98" t="s">
        <v>409</v>
      </c>
      <c r="N589" s="98" t="s">
        <v>409</v>
      </c>
      <c r="O589" s="99" t="s">
        <v>410</v>
      </c>
      <c r="P589" s="34" t="s">
        <v>411</v>
      </c>
      <c r="Q589" s="34">
        <f t="shared" si="8"/>
        <v>272495</v>
      </c>
      <c r="R589" s="34"/>
      <c r="S589" s="34" t="s">
        <v>412</v>
      </c>
      <c r="T589" s="34"/>
      <c r="U589" s="34"/>
      <c r="V589" s="34"/>
      <c r="W589" s="34"/>
      <c r="X589" s="34"/>
      <c r="Y589" s="34">
        <v>0</v>
      </c>
    </row>
    <row r="590" spans="5:25" x14ac:dyDescent="0.35">
      <c r="E590" s="34">
        <v>272500</v>
      </c>
      <c r="F590" s="34" t="s">
        <v>827</v>
      </c>
      <c r="G590" s="34" t="s">
        <v>661</v>
      </c>
      <c r="H590" s="34" t="s">
        <v>662</v>
      </c>
      <c r="I590" s="36"/>
      <c r="J590" s="34"/>
      <c r="K590" s="34">
        <v>0</v>
      </c>
      <c r="L590" s="98" t="s">
        <v>409</v>
      </c>
      <c r="M590" s="98" t="s">
        <v>409</v>
      </c>
      <c r="N590" s="98" t="s">
        <v>409</v>
      </c>
      <c r="O590" s="99" t="s">
        <v>410</v>
      </c>
      <c r="P590" s="34" t="s">
        <v>411</v>
      </c>
      <c r="Q590" s="34">
        <f t="shared" si="8"/>
        <v>272500</v>
      </c>
      <c r="R590" s="34"/>
      <c r="S590" s="34" t="s">
        <v>412</v>
      </c>
      <c r="T590" s="34"/>
      <c r="U590" s="34"/>
      <c r="V590" s="34"/>
      <c r="W590" s="34"/>
      <c r="X590" s="34"/>
      <c r="Y590" s="34">
        <v>0</v>
      </c>
    </row>
    <row r="591" spans="5:25" x14ac:dyDescent="0.35">
      <c r="E591" s="34">
        <v>272505</v>
      </c>
      <c r="F591" s="34" t="s">
        <v>828</v>
      </c>
      <c r="G591" s="34" t="s">
        <v>661</v>
      </c>
      <c r="H591" s="34" t="s">
        <v>662</v>
      </c>
      <c r="I591" s="36"/>
      <c r="J591" s="34"/>
      <c r="K591" s="34">
        <v>0</v>
      </c>
      <c r="L591" s="98" t="s">
        <v>409</v>
      </c>
      <c r="M591" s="98" t="s">
        <v>409</v>
      </c>
      <c r="N591" s="98" t="s">
        <v>409</v>
      </c>
      <c r="O591" s="99" t="s">
        <v>410</v>
      </c>
      <c r="P591" s="34" t="s">
        <v>411</v>
      </c>
      <c r="Q591" s="34">
        <f t="shared" si="8"/>
        <v>272505</v>
      </c>
      <c r="R591" s="34"/>
      <c r="S591" s="34" t="s">
        <v>412</v>
      </c>
      <c r="T591" s="34"/>
      <c r="U591" s="34"/>
      <c r="V591" s="34"/>
      <c r="W591" s="34"/>
      <c r="X591" s="34"/>
      <c r="Y591" s="34">
        <v>0</v>
      </c>
    </row>
    <row r="592" spans="5:25" x14ac:dyDescent="0.35">
      <c r="E592" s="34">
        <v>272510</v>
      </c>
      <c r="F592" s="34" t="s">
        <v>829</v>
      </c>
      <c r="G592" s="34" t="s">
        <v>661</v>
      </c>
      <c r="H592" s="34" t="s">
        <v>662</v>
      </c>
      <c r="I592" s="36"/>
      <c r="J592" s="34"/>
      <c r="K592" s="34">
        <v>0</v>
      </c>
      <c r="L592" s="98" t="s">
        <v>409</v>
      </c>
      <c r="M592" s="98" t="s">
        <v>409</v>
      </c>
      <c r="N592" s="98" t="s">
        <v>409</v>
      </c>
      <c r="O592" s="99" t="s">
        <v>410</v>
      </c>
      <c r="P592" s="34" t="s">
        <v>411</v>
      </c>
      <c r="Q592" s="34">
        <f t="shared" si="8"/>
        <v>272510</v>
      </c>
      <c r="R592" s="34"/>
      <c r="S592" s="34" t="s">
        <v>412</v>
      </c>
      <c r="T592" s="34"/>
      <c r="U592" s="34"/>
      <c r="V592" s="34"/>
      <c r="W592" s="34"/>
      <c r="X592" s="34"/>
      <c r="Y592" s="34">
        <v>0</v>
      </c>
    </row>
    <row r="593" spans="5:25" x14ac:dyDescent="0.35">
      <c r="E593" s="34">
        <v>272515</v>
      </c>
      <c r="F593" s="34" t="s">
        <v>830</v>
      </c>
      <c r="G593" s="34" t="s">
        <v>661</v>
      </c>
      <c r="H593" s="34" t="s">
        <v>662</v>
      </c>
      <c r="I593" s="36"/>
      <c r="J593" s="34"/>
      <c r="K593" s="34">
        <v>0</v>
      </c>
      <c r="L593" s="98" t="s">
        <v>409</v>
      </c>
      <c r="M593" s="98" t="s">
        <v>409</v>
      </c>
      <c r="N593" s="98" t="s">
        <v>409</v>
      </c>
      <c r="O593" s="99" t="s">
        <v>410</v>
      </c>
      <c r="P593" s="34" t="s">
        <v>411</v>
      </c>
      <c r="Q593" s="34">
        <f t="shared" si="8"/>
        <v>272515</v>
      </c>
      <c r="R593" s="34"/>
      <c r="S593" s="34" t="s">
        <v>412</v>
      </c>
      <c r="T593" s="34"/>
      <c r="U593" s="34"/>
      <c r="V593" s="34"/>
      <c r="W593" s="34"/>
      <c r="X593" s="34"/>
      <c r="Y593" s="34">
        <v>0</v>
      </c>
    </row>
    <row r="594" spans="5:25" x14ac:dyDescent="0.35">
      <c r="E594" s="34">
        <v>272520</v>
      </c>
      <c r="F594" s="34" t="s">
        <v>831</v>
      </c>
      <c r="G594" s="34" t="s">
        <v>661</v>
      </c>
      <c r="H594" s="34" t="s">
        <v>662</v>
      </c>
      <c r="I594" s="36"/>
      <c r="J594" s="34"/>
      <c r="K594" s="34">
        <v>0</v>
      </c>
      <c r="L594" s="98" t="s">
        <v>409</v>
      </c>
      <c r="M594" s="98" t="s">
        <v>409</v>
      </c>
      <c r="N594" s="98" t="s">
        <v>409</v>
      </c>
      <c r="O594" s="99" t="s">
        <v>410</v>
      </c>
      <c r="P594" s="34" t="s">
        <v>411</v>
      </c>
      <c r="Q594" s="34">
        <f t="shared" si="8"/>
        <v>272520</v>
      </c>
      <c r="R594" s="34"/>
      <c r="S594" s="34" t="s">
        <v>412</v>
      </c>
      <c r="T594" s="34"/>
      <c r="U594" s="34"/>
      <c r="V594" s="34"/>
      <c r="W594" s="34"/>
      <c r="X594" s="34"/>
      <c r="Y594" s="34">
        <v>0</v>
      </c>
    </row>
    <row r="595" spans="5:25" x14ac:dyDescent="0.35">
      <c r="E595" s="6">
        <v>272521</v>
      </c>
      <c r="F595" s="6" t="s">
        <v>9724</v>
      </c>
      <c r="G595" s="6" t="s">
        <v>661</v>
      </c>
      <c r="H595" s="6" t="s">
        <v>662</v>
      </c>
      <c r="I595" s="107"/>
      <c r="J595" s="6"/>
      <c r="K595" s="6">
        <v>0</v>
      </c>
      <c r="L595" s="108" t="s">
        <v>409</v>
      </c>
      <c r="M595" s="108" t="s">
        <v>409</v>
      </c>
      <c r="N595" s="108" t="s">
        <v>409</v>
      </c>
      <c r="O595" s="109" t="s">
        <v>410</v>
      </c>
      <c r="P595" s="6" t="s">
        <v>411</v>
      </c>
      <c r="Q595" s="6">
        <f t="shared" si="8"/>
        <v>272521</v>
      </c>
      <c r="R595" s="6"/>
      <c r="S595" s="6" t="s">
        <v>412</v>
      </c>
      <c r="T595" s="6"/>
      <c r="U595" s="6"/>
      <c r="V595" s="6"/>
      <c r="W595" s="6"/>
      <c r="X595" s="6"/>
      <c r="Y595" s="6">
        <v>0</v>
      </c>
    </row>
    <row r="596" spans="5:25" x14ac:dyDescent="0.35">
      <c r="E596" s="34">
        <v>272525</v>
      </c>
      <c r="F596" s="34" t="s">
        <v>832</v>
      </c>
      <c r="G596" s="34" t="s">
        <v>661</v>
      </c>
      <c r="H596" s="34" t="s">
        <v>662</v>
      </c>
      <c r="I596" s="36"/>
      <c r="J596" s="34"/>
      <c r="K596" s="34">
        <v>0</v>
      </c>
      <c r="L596" s="98" t="s">
        <v>409</v>
      </c>
      <c r="M596" s="98" t="s">
        <v>409</v>
      </c>
      <c r="N596" s="98" t="s">
        <v>409</v>
      </c>
      <c r="O596" s="99" t="s">
        <v>410</v>
      </c>
      <c r="P596" s="34" t="s">
        <v>411</v>
      </c>
      <c r="Q596" s="34">
        <f t="shared" si="8"/>
        <v>272525</v>
      </c>
      <c r="R596" s="34"/>
      <c r="S596" s="34" t="s">
        <v>412</v>
      </c>
      <c r="T596" s="34"/>
      <c r="U596" s="34"/>
      <c r="V596" s="34"/>
      <c r="W596" s="34"/>
      <c r="X596" s="34"/>
      <c r="Y596" s="34">
        <v>0</v>
      </c>
    </row>
    <row r="597" spans="5:25" x14ac:dyDescent="0.35">
      <c r="E597" s="34">
        <v>272530</v>
      </c>
      <c r="F597" s="34" t="s">
        <v>833</v>
      </c>
      <c r="G597" s="34" t="s">
        <v>661</v>
      </c>
      <c r="H597" s="34" t="s">
        <v>662</v>
      </c>
      <c r="I597" s="36"/>
      <c r="J597" s="34"/>
      <c r="K597" s="34">
        <v>0</v>
      </c>
      <c r="L597" s="98" t="s">
        <v>409</v>
      </c>
      <c r="M597" s="98" t="s">
        <v>409</v>
      </c>
      <c r="N597" s="98" t="s">
        <v>409</v>
      </c>
      <c r="O597" s="99" t="s">
        <v>410</v>
      </c>
      <c r="P597" s="34" t="s">
        <v>411</v>
      </c>
      <c r="Q597" s="34">
        <f t="shared" si="8"/>
        <v>272530</v>
      </c>
      <c r="R597" s="34"/>
      <c r="S597" s="34" t="s">
        <v>412</v>
      </c>
      <c r="T597" s="34"/>
      <c r="U597" s="34"/>
      <c r="V597" s="34"/>
      <c r="W597" s="34"/>
      <c r="X597" s="34"/>
      <c r="Y597" s="34">
        <v>0</v>
      </c>
    </row>
    <row r="598" spans="5:25" x14ac:dyDescent="0.35">
      <c r="E598" s="34">
        <v>272535</v>
      </c>
      <c r="F598" s="34" t="s">
        <v>834</v>
      </c>
      <c r="G598" s="34" t="s">
        <v>661</v>
      </c>
      <c r="H598" s="34" t="s">
        <v>662</v>
      </c>
      <c r="I598" s="36"/>
      <c r="J598" s="34"/>
      <c r="K598" s="34">
        <v>0</v>
      </c>
      <c r="L598" s="98" t="s">
        <v>409</v>
      </c>
      <c r="M598" s="98" t="s">
        <v>409</v>
      </c>
      <c r="N598" s="98" t="s">
        <v>409</v>
      </c>
      <c r="O598" s="99" t="s">
        <v>410</v>
      </c>
      <c r="P598" s="34" t="s">
        <v>411</v>
      </c>
      <c r="Q598" s="34">
        <f t="shared" si="8"/>
        <v>272535</v>
      </c>
      <c r="R598" s="34"/>
      <c r="S598" s="34" t="s">
        <v>412</v>
      </c>
      <c r="T598" s="34"/>
      <c r="U598" s="34"/>
      <c r="V598" s="34"/>
      <c r="W598" s="34"/>
      <c r="X598" s="34"/>
      <c r="Y598" s="34">
        <v>0</v>
      </c>
    </row>
    <row r="599" spans="5:25" x14ac:dyDescent="0.35">
      <c r="E599" s="34">
        <v>272540</v>
      </c>
      <c r="F599" s="34" t="s">
        <v>835</v>
      </c>
      <c r="G599" s="34" t="s">
        <v>661</v>
      </c>
      <c r="H599" s="34" t="s">
        <v>662</v>
      </c>
      <c r="I599" s="36"/>
      <c r="J599" s="34"/>
      <c r="K599" s="34">
        <v>0</v>
      </c>
      <c r="L599" s="98" t="s">
        <v>409</v>
      </c>
      <c r="M599" s="98" t="s">
        <v>409</v>
      </c>
      <c r="N599" s="98" t="s">
        <v>409</v>
      </c>
      <c r="O599" s="99" t="s">
        <v>410</v>
      </c>
      <c r="P599" s="34" t="s">
        <v>411</v>
      </c>
      <c r="Q599" s="34">
        <f t="shared" si="8"/>
        <v>272540</v>
      </c>
      <c r="R599" s="34"/>
      <c r="S599" s="34" t="s">
        <v>412</v>
      </c>
      <c r="T599" s="34"/>
      <c r="U599" s="34"/>
      <c r="V599" s="34"/>
      <c r="W599" s="34"/>
      <c r="X599" s="34"/>
      <c r="Y599" s="34">
        <v>0</v>
      </c>
    </row>
    <row r="600" spans="5:25" x14ac:dyDescent="0.35">
      <c r="E600" s="34">
        <v>272541</v>
      </c>
      <c r="F600" s="34" t="s">
        <v>836</v>
      </c>
      <c r="G600" s="34" t="s">
        <v>661</v>
      </c>
      <c r="H600" s="34" t="s">
        <v>662</v>
      </c>
      <c r="I600" s="36"/>
      <c r="J600" s="34"/>
      <c r="K600" s="34">
        <v>0</v>
      </c>
      <c r="L600" s="98" t="s">
        <v>409</v>
      </c>
      <c r="M600" s="98" t="s">
        <v>409</v>
      </c>
      <c r="N600" s="98" t="s">
        <v>409</v>
      </c>
      <c r="O600" s="99" t="s">
        <v>410</v>
      </c>
      <c r="P600" s="34" t="s">
        <v>411</v>
      </c>
      <c r="Q600" s="34">
        <f t="shared" si="8"/>
        <v>272541</v>
      </c>
      <c r="R600" s="34"/>
      <c r="S600" s="34" t="s">
        <v>412</v>
      </c>
      <c r="T600" s="34"/>
      <c r="U600" s="34"/>
      <c r="V600" s="34"/>
      <c r="W600" s="34"/>
      <c r="X600" s="34"/>
      <c r="Y600" s="34">
        <v>0</v>
      </c>
    </row>
    <row r="601" spans="5:25" x14ac:dyDescent="0.35">
      <c r="E601" s="34">
        <v>272545</v>
      </c>
      <c r="F601" s="34" t="s">
        <v>837</v>
      </c>
      <c r="G601" s="34" t="s">
        <v>661</v>
      </c>
      <c r="H601" s="34" t="s">
        <v>662</v>
      </c>
      <c r="I601" s="36"/>
      <c r="J601" s="34"/>
      <c r="K601" s="34">
        <v>0</v>
      </c>
      <c r="L601" s="98" t="s">
        <v>409</v>
      </c>
      <c r="M601" s="98" t="s">
        <v>409</v>
      </c>
      <c r="N601" s="98" t="s">
        <v>409</v>
      </c>
      <c r="O601" s="99" t="s">
        <v>410</v>
      </c>
      <c r="P601" s="34" t="s">
        <v>411</v>
      </c>
      <c r="Q601" s="34">
        <f t="shared" si="8"/>
        <v>272545</v>
      </c>
      <c r="R601" s="34"/>
      <c r="S601" s="34" t="s">
        <v>412</v>
      </c>
      <c r="T601" s="34"/>
      <c r="U601" s="34"/>
      <c r="V601" s="34"/>
      <c r="W601" s="34"/>
      <c r="X601" s="34"/>
      <c r="Y601" s="34">
        <v>0</v>
      </c>
    </row>
    <row r="602" spans="5:25" x14ac:dyDescent="0.35">
      <c r="E602" s="34">
        <v>272546</v>
      </c>
      <c r="F602" s="34" t="s">
        <v>838</v>
      </c>
      <c r="G602" s="34" t="s">
        <v>661</v>
      </c>
      <c r="H602" s="34" t="s">
        <v>662</v>
      </c>
      <c r="I602" s="36"/>
      <c r="J602" s="34"/>
      <c r="K602" s="34">
        <v>0</v>
      </c>
      <c r="L602" s="98" t="s">
        <v>409</v>
      </c>
      <c r="M602" s="98" t="s">
        <v>409</v>
      </c>
      <c r="N602" s="98" t="s">
        <v>409</v>
      </c>
      <c r="O602" s="99" t="s">
        <v>410</v>
      </c>
      <c r="P602" s="34" t="s">
        <v>411</v>
      </c>
      <c r="Q602" s="34">
        <f t="shared" si="8"/>
        <v>272546</v>
      </c>
      <c r="R602" s="34"/>
      <c r="S602" s="34" t="s">
        <v>412</v>
      </c>
      <c r="T602" s="34"/>
      <c r="U602" s="34"/>
      <c r="V602" s="34"/>
      <c r="W602" s="34"/>
      <c r="X602" s="34"/>
      <c r="Y602" s="34">
        <v>0</v>
      </c>
    </row>
    <row r="603" spans="5:25" x14ac:dyDescent="0.35">
      <c r="E603" s="34">
        <v>272550</v>
      </c>
      <c r="F603" s="34" t="s">
        <v>839</v>
      </c>
      <c r="G603" s="34" t="s">
        <v>661</v>
      </c>
      <c r="H603" s="34" t="s">
        <v>662</v>
      </c>
      <c r="I603" s="36"/>
      <c r="J603" s="34"/>
      <c r="K603" s="34">
        <v>0</v>
      </c>
      <c r="L603" s="98" t="s">
        <v>409</v>
      </c>
      <c r="M603" s="98" t="s">
        <v>409</v>
      </c>
      <c r="N603" s="98" t="s">
        <v>409</v>
      </c>
      <c r="O603" s="99" t="s">
        <v>410</v>
      </c>
      <c r="P603" s="34" t="s">
        <v>411</v>
      </c>
      <c r="Q603" s="34">
        <f t="shared" si="8"/>
        <v>272550</v>
      </c>
      <c r="R603" s="34"/>
      <c r="S603" s="34" t="s">
        <v>412</v>
      </c>
      <c r="T603" s="34"/>
      <c r="U603" s="34"/>
      <c r="V603" s="34"/>
      <c r="W603" s="34"/>
      <c r="X603" s="34"/>
      <c r="Y603" s="34">
        <v>0</v>
      </c>
    </row>
    <row r="604" spans="5:25" x14ac:dyDescent="0.35">
      <c r="E604" s="34">
        <v>272551</v>
      </c>
      <c r="F604" s="34" t="s">
        <v>840</v>
      </c>
      <c r="G604" s="34" t="s">
        <v>661</v>
      </c>
      <c r="H604" s="34" t="s">
        <v>662</v>
      </c>
      <c r="I604" s="36"/>
      <c r="J604" s="34"/>
      <c r="K604" s="34">
        <v>0</v>
      </c>
      <c r="L604" s="98" t="s">
        <v>409</v>
      </c>
      <c r="M604" s="98" t="s">
        <v>409</v>
      </c>
      <c r="N604" s="98" t="s">
        <v>409</v>
      </c>
      <c r="O604" s="99" t="s">
        <v>410</v>
      </c>
      <c r="P604" s="34" t="s">
        <v>411</v>
      </c>
      <c r="Q604" s="34">
        <f t="shared" si="8"/>
        <v>272551</v>
      </c>
      <c r="R604" s="34"/>
      <c r="S604" s="34" t="s">
        <v>412</v>
      </c>
      <c r="T604" s="34"/>
      <c r="U604" s="34"/>
      <c r="V604" s="34"/>
      <c r="W604" s="34"/>
      <c r="X604" s="34"/>
      <c r="Y604" s="34">
        <v>0</v>
      </c>
    </row>
    <row r="605" spans="5:25" x14ac:dyDescent="0.35">
      <c r="E605" s="34">
        <v>272555</v>
      </c>
      <c r="F605" s="34" t="s">
        <v>841</v>
      </c>
      <c r="G605" s="34" t="s">
        <v>661</v>
      </c>
      <c r="H605" s="34" t="s">
        <v>662</v>
      </c>
      <c r="I605" s="36"/>
      <c r="J605" s="34"/>
      <c r="K605" s="34">
        <v>0</v>
      </c>
      <c r="L605" s="98" t="s">
        <v>409</v>
      </c>
      <c r="M605" s="98" t="s">
        <v>409</v>
      </c>
      <c r="N605" s="98" t="s">
        <v>409</v>
      </c>
      <c r="O605" s="99" t="s">
        <v>410</v>
      </c>
      <c r="P605" s="34" t="s">
        <v>411</v>
      </c>
      <c r="Q605" s="34">
        <f t="shared" si="8"/>
        <v>272555</v>
      </c>
      <c r="R605" s="34"/>
      <c r="S605" s="34" t="s">
        <v>412</v>
      </c>
      <c r="T605" s="34"/>
      <c r="U605" s="34"/>
      <c r="V605" s="34"/>
      <c r="W605" s="34"/>
      <c r="X605" s="34"/>
      <c r="Y605" s="34">
        <v>0</v>
      </c>
    </row>
    <row r="606" spans="5:25" x14ac:dyDescent="0.35">
      <c r="E606" s="34">
        <v>272556</v>
      </c>
      <c r="F606" s="34" t="s">
        <v>842</v>
      </c>
      <c r="G606" s="34" t="s">
        <v>661</v>
      </c>
      <c r="H606" s="34" t="s">
        <v>662</v>
      </c>
      <c r="I606" s="36"/>
      <c r="J606" s="34"/>
      <c r="K606" s="34">
        <v>0</v>
      </c>
      <c r="L606" s="98" t="s">
        <v>409</v>
      </c>
      <c r="M606" s="98" t="s">
        <v>409</v>
      </c>
      <c r="N606" s="98" t="s">
        <v>409</v>
      </c>
      <c r="O606" s="99" t="s">
        <v>410</v>
      </c>
      <c r="P606" s="34" t="s">
        <v>411</v>
      </c>
      <c r="Q606" s="34">
        <f t="shared" si="8"/>
        <v>272556</v>
      </c>
      <c r="R606" s="34"/>
      <c r="S606" s="34" t="s">
        <v>412</v>
      </c>
      <c r="T606" s="34"/>
      <c r="U606" s="34"/>
      <c r="V606" s="34"/>
      <c r="W606" s="34"/>
      <c r="X606" s="34"/>
      <c r="Y606" s="34">
        <v>0</v>
      </c>
    </row>
    <row r="607" spans="5:25" x14ac:dyDescent="0.35">
      <c r="E607" s="6">
        <v>272560</v>
      </c>
      <c r="F607" s="6" t="s">
        <v>10974</v>
      </c>
      <c r="G607" s="6" t="s">
        <v>661</v>
      </c>
      <c r="H607" s="6" t="s">
        <v>662</v>
      </c>
      <c r="I607" s="107"/>
      <c r="J607" s="6"/>
      <c r="K607" s="6">
        <v>0</v>
      </c>
      <c r="L607" s="108" t="s">
        <v>409</v>
      </c>
      <c r="M607" s="108" t="s">
        <v>409</v>
      </c>
      <c r="N607" s="108" t="s">
        <v>409</v>
      </c>
      <c r="O607" s="109" t="s">
        <v>410</v>
      </c>
      <c r="P607" s="6" t="s">
        <v>411</v>
      </c>
      <c r="Q607" s="6">
        <f t="shared" si="8"/>
        <v>272560</v>
      </c>
      <c r="R607" s="6"/>
      <c r="S607" s="6" t="s">
        <v>412</v>
      </c>
      <c r="T607" s="6"/>
      <c r="U607" s="6"/>
      <c r="V607" s="6"/>
      <c r="W607" s="6"/>
      <c r="X607" s="6"/>
      <c r="Y607" s="6">
        <v>0</v>
      </c>
    </row>
    <row r="608" spans="5:25" x14ac:dyDescent="0.35">
      <c r="E608" s="34">
        <v>272900</v>
      </c>
      <c r="F608" s="34" t="s">
        <v>843</v>
      </c>
      <c r="G608" s="34" t="s">
        <v>661</v>
      </c>
      <c r="H608" s="34" t="s">
        <v>662</v>
      </c>
      <c r="I608" s="36"/>
      <c r="J608" s="34"/>
      <c r="K608" s="34">
        <v>0</v>
      </c>
      <c r="L608" s="98" t="s">
        <v>409</v>
      </c>
      <c r="M608" s="98" t="s">
        <v>409</v>
      </c>
      <c r="N608" s="98" t="s">
        <v>409</v>
      </c>
      <c r="O608" s="99" t="s">
        <v>410</v>
      </c>
      <c r="P608" s="34" t="s">
        <v>411</v>
      </c>
      <c r="Q608" s="34">
        <f t="shared" si="8"/>
        <v>272900</v>
      </c>
      <c r="R608" s="34"/>
      <c r="S608" s="34" t="s">
        <v>412</v>
      </c>
      <c r="T608" s="34"/>
      <c r="U608" s="34"/>
      <c r="V608" s="34"/>
      <c r="W608" s="34"/>
      <c r="X608" s="34"/>
      <c r="Y608" s="34">
        <v>0</v>
      </c>
    </row>
    <row r="609" spans="5:25" x14ac:dyDescent="0.35">
      <c r="E609" s="34">
        <v>272910</v>
      </c>
      <c r="F609" s="34" t="s">
        <v>844</v>
      </c>
      <c r="G609" s="34" t="s">
        <v>661</v>
      </c>
      <c r="H609" s="34" t="s">
        <v>662</v>
      </c>
      <c r="I609" s="36"/>
      <c r="J609" s="34"/>
      <c r="K609" s="34">
        <v>0</v>
      </c>
      <c r="L609" s="98" t="s">
        <v>409</v>
      </c>
      <c r="M609" s="98" t="s">
        <v>409</v>
      </c>
      <c r="N609" s="98" t="s">
        <v>409</v>
      </c>
      <c r="O609" s="99" t="s">
        <v>410</v>
      </c>
      <c r="P609" s="34" t="s">
        <v>411</v>
      </c>
      <c r="Q609" s="34">
        <f t="shared" si="8"/>
        <v>272910</v>
      </c>
      <c r="R609" s="34"/>
      <c r="S609" s="34" t="s">
        <v>412</v>
      </c>
      <c r="T609" s="34"/>
      <c r="U609" s="34"/>
      <c r="V609" s="34"/>
      <c r="W609" s="34"/>
      <c r="X609" s="34"/>
      <c r="Y609" s="34">
        <v>0</v>
      </c>
    </row>
    <row r="610" spans="5:25" x14ac:dyDescent="0.35">
      <c r="E610" s="6">
        <v>272999</v>
      </c>
      <c r="F610" s="6" t="s">
        <v>9725</v>
      </c>
      <c r="G610" s="6" t="s">
        <v>661</v>
      </c>
      <c r="H610" s="6" t="s">
        <v>662</v>
      </c>
      <c r="I610" s="107"/>
      <c r="J610" s="6"/>
      <c r="K610" s="6">
        <v>0</v>
      </c>
      <c r="L610" s="109" t="s">
        <v>410</v>
      </c>
      <c r="M610" s="108" t="s">
        <v>409</v>
      </c>
      <c r="N610" s="108" t="s">
        <v>409</v>
      </c>
      <c r="O610" s="109" t="s">
        <v>410</v>
      </c>
      <c r="P610" s="6" t="s">
        <v>411</v>
      </c>
      <c r="Q610" s="6">
        <f t="shared" si="8"/>
        <v>272999</v>
      </c>
      <c r="R610" s="6"/>
      <c r="S610" s="6" t="s">
        <v>412</v>
      </c>
      <c r="T610" s="6"/>
      <c r="U610" s="6"/>
      <c r="V610" s="6"/>
      <c r="W610" s="6"/>
      <c r="X610" s="6"/>
      <c r="Y610" s="6">
        <v>0</v>
      </c>
    </row>
    <row r="611" spans="5:25" x14ac:dyDescent="0.35">
      <c r="E611" s="34">
        <v>372100</v>
      </c>
      <c r="F611" s="34" t="s">
        <v>845</v>
      </c>
      <c r="G611" s="34" t="s">
        <v>846</v>
      </c>
      <c r="H611" s="34" t="s">
        <v>847</v>
      </c>
      <c r="I611" s="36"/>
      <c r="J611" s="34"/>
      <c r="K611" s="34">
        <v>0</v>
      </c>
      <c r="L611" s="98" t="s">
        <v>409</v>
      </c>
      <c r="M611" s="98" t="s">
        <v>409</v>
      </c>
      <c r="N611" s="98" t="s">
        <v>409</v>
      </c>
      <c r="O611" s="99" t="s">
        <v>410</v>
      </c>
      <c r="P611" s="34" t="s">
        <v>411</v>
      </c>
      <c r="Q611" s="34">
        <f t="shared" si="8"/>
        <v>372100</v>
      </c>
      <c r="R611" s="34"/>
      <c r="S611" s="34" t="s">
        <v>412</v>
      </c>
      <c r="T611" s="34"/>
      <c r="U611" s="34"/>
      <c r="V611" s="34"/>
      <c r="W611" s="34"/>
      <c r="X611" s="34"/>
      <c r="Y611" s="34">
        <v>0</v>
      </c>
    </row>
    <row r="612" spans="5:25" x14ac:dyDescent="0.35">
      <c r="E612" s="34">
        <v>372101</v>
      </c>
      <c r="F612" s="34" t="s">
        <v>848</v>
      </c>
      <c r="G612" s="34" t="s">
        <v>846</v>
      </c>
      <c r="H612" s="34" t="s">
        <v>847</v>
      </c>
      <c r="I612" s="36"/>
      <c r="J612" s="34"/>
      <c r="K612" s="34">
        <v>0</v>
      </c>
      <c r="L612" s="98" t="s">
        <v>409</v>
      </c>
      <c r="M612" s="98" t="s">
        <v>409</v>
      </c>
      <c r="N612" s="98" t="s">
        <v>409</v>
      </c>
      <c r="O612" s="99" t="s">
        <v>410</v>
      </c>
      <c r="P612" s="34" t="s">
        <v>411</v>
      </c>
      <c r="Q612" s="34">
        <f t="shared" si="8"/>
        <v>372101</v>
      </c>
      <c r="R612" s="34"/>
      <c r="S612" s="34" t="s">
        <v>412</v>
      </c>
      <c r="T612" s="34"/>
      <c r="U612" s="34"/>
      <c r="V612" s="34"/>
      <c r="W612" s="34"/>
      <c r="X612" s="34"/>
      <c r="Y612" s="34">
        <v>0</v>
      </c>
    </row>
    <row r="613" spans="5:25" x14ac:dyDescent="0.35">
      <c r="E613" s="34">
        <v>372105</v>
      </c>
      <c r="F613" s="34" t="s">
        <v>849</v>
      </c>
      <c r="G613" s="34" t="s">
        <v>846</v>
      </c>
      <c r="H613" s="34" t="s">
        <v>847</v>
      </c>
      <c r="I613" s="36"/>
      <c r="J613" s="34"/>
      <c r="K613" s="34">
        <v>0</v>
      </c>
      <c r="L613" s="98" t="s">
        <v>409</v>
      </c>
      <c r="M613" s="98" t="s">
        <v>409</v>
      </c>
      <c r="N613" s="98" t="s">
        <v>409</v>
      </c>
      <c r="O613" s="99" t="s">
        <v>410</v>
      </c>
      <c r="P613" s="34" t="s">
        <v>411</v>
      </c>
      <c r="Q613" s="34">
        <f t="shared" si="8"/>
        <v>372105</v>
      </c>
      <c r="R613" s="34"/>
      <c r="S613" s="34" t="s">
        <v>412</v>
      </c>
      <c r="T613" s="34"/>
      <c r="U613" s="34"/>
      <c r="V613" s="34"/>
      <c r="W613" s="34"/>
      <c r="X613" s="34"/>
      <c r="Y613" s="34">
        <v>0</v>
      </c>
    </row>
    <row r="614" spans="5:25" x14ac:dyDescent="0.35">
      <c r="E614" s="34">
        <v>372110</v>
      </c>
      <c r="F614" s="34" t="s">
        <v>850</v>
      </c>
      <c r="G614" s="34" t="s">
        <v>846</v>
      </c>
      <c r="H614" s="34" t="s">
        <v>847</v>
      </c>
      <c r="I614" s="36"/>
      <c r="J614" s="34"/>
      <c r="K614" s="34">
        <v>0</v>
      </c>
      <c r="L614" s="98" t="s">
        <v>409</v>
      </c>
      <c r="M614" s="98" t="s">
        <v>409</v>
      </c>
      <c r="N614" s="98" t="s">
        <v>409</v>
      </c>
      <c r="O614" s="99" t="s">
        <v>410</v>
      </c>
      <c r="P614" s="34" t="s">
        <v>411</v>
      </c>
      <c r="Q614" s="34">
        <f t="shared" si="8"/>
        <v>372110</v>
      </c>
      <c r="R614" s="34"/>
      <c r="S614" s="34" t="s">
        <v>412</v>
      </c>
      <c r="T614" s="34"/>
      <c r="U614" s="34"/>
      <c r="V614" s="34"/>
      <c r="W614" s="34"/>
      <c r="X614" s="34"/>
      <c r="Y614" s="34">
        <v>0</v>
      </c>
    </row>
    <row r="615" spans="5:25" x14ac:dyDescent="0.35">
      <c r="E615" s="34">
        <v>372115</v>
      </c>
      <c r="F615" s="34" t="s">
        <v>851</v>
      </c>
      <c r="G615" s="34" t="s">
        <v>846</v>
      </c>
      <c r="H615" s="34" t="s">
        <v>847</v>
      </c>
      <c r="I615" s="36"/>
      <c r="J615" s="34"/>
      <c r="K615" s="34">
        <v>0</v>
      </c>
      <c r="L615" s="98" t="s">
        <v>409</v>
      </c>
      <c r="M615" s="98" t="s">
        <v>409</v>
      </c>
      <c r="N615" s="98" t="s">
        <v>409</v>
      </c>
      <c r="O615" s="99" t="s">
        <v>410</v>
      </c>
      <c r="P615" s="34" t="s">
        <v>411</v>
      </c>
      <c r="Q615" s="34">
        <f t="shared" si="8"/>
        <v>372115</v>
      </c>
      <c r="R615" s="34"/>
      <c r="S615" s="34" t="s">
        <v>412</v>
      </c>
      <c r="T615" s="34"/>
      <c r="U615" s="34"/>
      <c r="V615" s="34"/>
      <c r="W615" s="34"/>
      <c r="X615" s="34"/>
      <c r="Y615" s="34">
        <v>0</v>
      </c>
    </row>
    <row r="616" spans="5:25" x14ac:dyDescent="0.35">
      <c r="E616" s="34">
        <v>372120</v>
      </c>
      <c r="F616" s="34" t="s">
        <v>852</v>
      </c>
      <c r="G616" s="34" t="s">
        <v>846</v>
      </c>
      <c r="H616" s="34" t="s">
        <v>847</v>
      </c>
      <c r="I616" s="36"/>
      <c r="J616" s="34"/>
      <c r="K616" s="34">
        <v>0</v>
      </c>
      <c r="L616" s="98" t="s">
        <v>409</v>
      </c>
      <c r="M616" s="98" t="s">
        <v>409</v>
      </c>
      <c r="N616" s="98" t="s">
        <v>409</v>
      </c>
      <c r="O616" s="99" t="s">
        <v>410</v>
      </c>
      <c r="P616" s="34" t="s">
        <v>411</v>
      </c>
      <c r="Q616" s="34">
        <f t="shared" si="8"/>
        <v>372120</v>
      </c>
      <c r="R616" s="34"/>
      <c r="S616" s="34" t="s">
        <v>412</v>
      </c>
      <c r="T616" s="34"/>
      <c r="U616" s="34"/>
      <c r="V616" s="34"/>
      <c r="W616" s="34"/>
      <c r="X616" s="34"/>
      <c r="Y616" s="34">
        <v>0</v>
      </c>
    </row>
    <row r="617" spans="5:25" x14ac:dyDescent="0.35">
      <c r="E617" s="34">
        <v>372125</v>
      </c>
      <c r="F617" s="34" t="s">
        <v>853</v>
      </c>
      <c r="G617" s="34" t="s">
        <v>846</v>
      </c>
      <c r="H617" s="34" t="s">
        <v>847</v>
      </c>
      <c r="I617" s="36"/>
      <c r="J617" s="34"/>
      <c r="K617" s="34">
        <v>0</v>
      </c>
      <c r="L617" s="98" t="s">
        <v>409</v>
      </c>
      <c r="M617" s="98" t="s">
        <v>409</v>
      </c>
      <c r="N617" s="98" t="s">
        <v>409</v>
      </c>
      <c r="O617" s="99" t="s">
        <v>410</v>
      </c>
      <c r="P617" s="34" t="s">
        <v>411</v>
      </c>
      <c r="Q617" s="34">
        <f t="shared" si="8"/>
        <v>372125</v>
      </c>
      <c r="R617" s="34"/>
      <c r="S617" s="34" t="s">
        <v>412</v>
      </c>
      <c r="T617" s="34"/>
      <c r="U617" s="34"/>
      <c r="V617" s="34"/>
      <c r="W617" s="34"/>
      <c r="X617" s="34"/>
      <c r="Y617" s="34">
        <v>0</v>
      </c>
    </row>
    <row r="618" spans="5:25" x14ac:dyDescent="0.35">
      <c r="E618" s="34">
        <v>372127</v>
      </c>
      <c r="F618" s="34" t="s">
        <v>854</v>
      </c>
      <c r="G618" s="34" t="s">
        <v>846</v>
      </c>
      <c r="H618" s="34" t="s">
        <v>847</v>
      </c>
      <c r="I618" s="36"/>
      <c r="J618" s="34"/>
      <c r="K618" s="34">
        <v>0</v>
      </c>
      <c r="L618" s="98" t="s">
        <v>409</v>
      </c>
      <c r="M618" s="98" t="s">
        <v>409</v>
      </c>
      <c r="N618" s="98" t="s">
        <v>409</v>
      </c>
      <c r="O618" s="99" t="s">
        <v>410</v>
      </c>
      <c r="P618" s="34" t="s">
        <v>411</v>
      </c>
      <c r="Q618" s="34">
        <f t="shared" si="8"/>
        <v>372127</v>
      </c>
      <c r="R618" s="34"/>
      <c r="S618" s="34" t="s">
        <v>412</v>
      </c>
      <c r="T618" s="34"/>
      <c r="U618" s="34"/>
      <c r="V618" s="34"/>
      <c r="W618" s="34"/>
      <c r="X618" s="34"/>
      <c r="Y618" s="34">
        <v>0</v>
      </c>
    </row>
    <row r="619" spans="5:25" x14ac:dyDescent="0.35">
      <c r="E619" s="34">
        <v>372130</v>
      </c>
      <c r="F619" s="34" t="s">
        <v>855</v>
      </c>
      <c r="G619" s="34" t="s">
        <v>846</v>
      </c>
      <c r="H619" s="34" t="s">
        <v>847</v>
      </c>
      <c r="I619" s="36"/>
      <c r="J619" s="34"/>
      <c r="K619" s="34">
        <v>0</v>
      </c>
      <c r="L619" s="98" t="s">
        <v>409</v>
      </c>
      <c r="M619" s="98" t="s">
        <v>409</v>
      </c>
      <c r="N619" s="98" t="s">
        <v>409</v>
      </c>
      <c r="O619" s="99" t="s">
        <v>410</v>
      </c>
      <c r="P619" s="34" t="s">
        <v>411</v>
      </c>
      <c r="Q619" s="34">
        <f t="shared" si="8"/>
        <v>372130</v>
      </c>
      <c r="R619" s="34"/>
      <c r="S619" s="34" t="s">
        <v>412</v>
      </c>
      <c r="T619" s="34"/>
      <c r="U619" s="34"/>
      <c r="V619" s="34"/>
      <c r="W619" s="34"/>
      <c r="X619" s="34"/>
      <c r="Y619" s="34">
        <v>0</v>
      </c>
    </row>
    <row r="620" spans="5:25" x14ac:dyDescent="0.35">
      <c r="E620" s="34">
        <v>372133</v>
      </c>
      <c r="F620" s="34" t="s">
        <v>856</v>
      </c>
      <c r="G620" s="34" t="s">
        <v>846</v>
      </c>
      <c r="H620" s="34" t="s">
        <v>847</v>
      </c>
      <c r="I620" s="36"/>
      <c r="J620" s="34"/>
      <c r="K620" s="34">
        <v>0</v>
      </c>
      <c r="L620" s="98" t="s">
        <v>409</v>
      </c>
      <c r="M620" s="98" t="s">
        <v>409</v>
      </c>
      <c r="N620" s="98" t="s">
        <v>409</v>
      </c>
      <c r="O620" s="99" t="s">
        <v>410</v>
      </c>
      <c r="P620" s="34" t="s">
        <v>411</v>
      </c>
      <c r="Q620" s="34">
        <f t="shared" si="8"/>
        <v>372133</v>
      </c>
      <c r="R620" s="34"/>
      <c r="S620" s="34" t="s">
        <v>412</v>
      </c>
      <c r="T620" s="34"/>
      <c r="U620" s="34"/>
      <c r="V620" s="34"/>
      <c r="W620" s="34"/>
      <c r="X620" s="34"/>
      <c r="Y620" s="34">
        <v>0</v>
      </c>
    </row>
    <row r="621" spans="5:25" x14ac:dyDescent="0.35">
      <c r="E621" s="34">
        <v>372135</v>
      </c>
      <c r="F621" s="34" t="s">
        <v>857</v>
      </c>
      <c r="G621" s="34" t="s">
        <v>846</v>
      </c>
      <c r="H621" s="34" t="s">
        <v>847</v>
      </c>
      <c r="I621" s="36"/>
      <c r="J621" s="34"/>
      <c r="K621" s="34">
        <v>0</v>
      </c>
      <c r="L621" s="98" t="s">
        <v>409</v>
      </c>
      <c r="M621" s="98" t="s">
        <v>409</v>
      </c>
      <c r="N621" s="98" t="s">
        <v>409</v>
      </c>
      <c r="O621" s="99" t="s">
        <v>410</v>
      </c>
      <c r="P621" s="34" t="s">
        <v>411</v>
      </c>
      <c r="Q621" s="34">
        <f t="shared" si="8"/>
        <v>372135</v>
      </c>
      <c r="R621" s="34"/>
      <c r="S621" s="34" t="s">
        <v>412</v>
      </c>
      <c r="T621" s="34"/>
      <c r="U621" s="34"/>
      <c r="V621" s="34"/>
      <c r="W621" s="34"/>
      <c r="X621" s="34"/>
      <c r="Y621" s="34">
        <v>0</v>
      </c>
    </row>
    <row r="622" spans="5:25" x14ac:dyDescent="0.35">
      <c r="E622" s="34">
        <v>372136</v>
      </c>
      <c r="F622" s="34" t="s">
        <v>858</v>
      </c>
      <c r="G622" s="34" t="s">
        <v>846</v>
      </c>
      <c r="H622" s="34" t="s">
        <v>847</v>
      </c>
      <c r="I622" s="36"/>
      <c r="J622" s="34"/>
      <c r="K622" s="34">
        <v>0</v>
      </c>
      <c r="L622" s="98" t="s">
        <v>409</v>
      </c>
      <c r="M622" s="98" t="s">
        <v>409</v>
      </c>
      <c r="N622" s="98" t="s">
        <v>409</v>
      </c>
      <c r="O622" s="99" t="s">
        <v>410</v>
      </c>
      <c r="P622" s="34" t="s">
        <v>411</v>
      </c>
      <c r="Q622" s="34">
        <f t="shared" si="8"/>
        <v>372136</v>
      </c>
      <c r="R622" s="34"/>
      <c r="S622" s="34" t="s">
        <v>412</v>
      </c>
      <c r="T622" s="34"/>
      <c r="U622" s="34"/>
      <c r="V622" s="34"/>
      <c r="W622" s="34"/>
      <c r="X622" s="34"/>
      <c r="Y622" s="34">
        <v>0</v>
      </c>
    </row>
    <row r="623" spans="5:25" x14ac:dyDescent="0.35">
      <c r="E623" s="34">
        <v>372140</v>
      </c>
      <c r="F623" s="34" t="s">
        <v>859</v>
      </c>
      <c r="G623" s="34" t="s">
        <v>846</v>
      </c>
      <c r="H623" s="34" t="s">
        <v>847</v>
      </c>
      <c r="I623" s="36"/>
      <c r="J623" s="34"/>
      <c r="K623" s="34">
        <v>0</v>
      </c>
      <c r="L623" s="98" t="s">
        <v>409</v>
      </c>
      <c r="M623" s="98" t="s">
        <v>409</v>
      </c>
      <c r="N623" s="98" t="s">
        <v>409</v>
      </c>
      <c r="O623" s="99" t="s">
        <v>410</v>
      </c>
      <c r="P623" s="34" t="s">
        <v>411</v>
      </c>
      <c r="Q623" s="34">
        <f t="shared" si="8"/>
        <v>372140</v>
      </c>
      <c r="R623" s="34"/>
      <c r="S623" s="34" t="s">
        <v>412</v>
      </c>
      <c r="T623" s="34"/>
      <c r="U623" s="34"/>
      <c r="V623" s="34"/>
      <c r="W623" s="34"/>
      <c r="X623" s="34"/>
      <c r="Y623" s="34">
        <v>0</v>
      </c>
    </row>
    <row r="624" spans="5:25" x14ac:dyDescent="0.35">
      <c r="E624" s="34">
        <v>372900</v>
      </c>
      <c r="F624" s="34" t="s">
        <v>860</v>
      </c>
      <c r="G624" s="34" t="s">
        <v>846</v>
      </c>
      <c r="H624" s="34" t="s">
        <v>847</v>
      </c>
      <c r="I624" s="36"/>
      <c r="J624" s="34"/>
      <c r="K624" s="34">
        <v>0</v>
      </c>
      <c r="L624" s="98" t="s">
        <v>409</v>
      </c>
      <c r="M624" s="98" t="s">
        <v>409</v>
      </c>
      <c r="N624" s="98" t="s">
        <v>409</v>
      </c>
      <c r="O624" s="99" t="s">
        <v>410</v>
      </c>
      <c r="P624" s="34" t="s">
        <v>411</v>
      </c>
      <c r="Q624" s="34">
        <f t="shared" si="8"/>
        <v>372900</v>
      </c>
      <c r="R624" s="34"/>
      <c r="S624" s="34" t="s">
        <v>412</v>
      </c>
      <c r="T624" s="34"/>
      <c r="U624" s="34"/>
      <c r="V624" s="34"/>
      <c r="W624" s="34"/>
      <c r="X624" s="34"/>
      <c r="Y624" s="34">
        <v>0</v>
      </c>
    </row>
    <row r="625" spans="5:25" x14ac:dyDescent="0.35">
      <c r="E625" s="34">
        <v>373100</v>
      </c>
      <c r="F625" s="34" t="s">
        <v>861</v>
      </c>
      <c r="G625" s="34" t="s">
        <v>846</v>
      </c>
      <c r="H625" s="34" t="s">
        <v>847</v>
      </c>
      <c r="I625" s="36"/>
      <c r="J625" s="34"/>
      <c r="K625" s="34">
        <v>0</v>
      </c>
      <c r="L625" s="98" t="s">
        <v>409</v>
      </c>
      <c r="M625" s="98" t="s">
        <v>409</v>
      </c>
      <c r="N625" s="98" t="s">
        <v>409</v>
      </c>
      <c r="O625" s="99" t="s">
        <v>410</v>
      </c>
      <c r="P625" s="34" t="s">
        <v>411</v>
      </c>
      <c r="Q625" s="34">
        <f t="shared" si="8"/>
        <v>373100</v>
      </c>
      <c r="R625" s="34"/>
      <c r="S625" s="34" t="s">
        <v>412</v>
      </c>
      <c r="T625" s="34"/>
      <c r="U625" s="34"/>
      <c r="V625" s="34"/>
      <c r="W625" s="34"/>
      <c r="X625" s="34"/>
      <c r="Y625" s="34">
        <v>0</v>
      </c>
    </row>
    <row r="626" spans="5:25" x14ac:dyDescent="0.35">
      <c r="E626" s="34">
        <v>373101</v>
      </c>
      <c r="F626" s="34" t="s">
        <v>862</v>
      </c>
      <c r="G626" s="34" t="s">
        <v>846</v>
      </c>
      <c r="H626" s="34" t="s">
        <v>847</v>
      </c>
      <c r="I626" s="36"/>
      <c r="J626" s="34"/>
      <c r="K626" s="34">
        <v>0</v>
      </c>
      <c r="L626" s="98" t="s">
        <v>409</v>
      </c>
      <c r="M626" s="98" t="s">
        <v>409</v>
      </c>
      <c r="N626" s="98" t="s">
        <v>409</v>
      </c>
      <c r="O626" s="99" t="s">
        <v>410</v>
      </c>
      <c r="P626" s="34" t="s">
        <v>411</v>
      </c>
      <c r="Q626" s="34">
        <f t="shared" si="8"/>
        <v>373101</v>
      </c>
      <c r="R626" s="34"/>
      <c r="S626" s="34" t="s">
        <v>412</v>
      </c>
      <c r="T626" s="34"/>
      <c r="U626" s="34"/>
      <c r="V626" s="34"/>
      <c r="W626" s="34"/>
      <c r="X626" s="34"/>
      <c r="Y626" s="34">
        <v>0</v>
      </c>
    </row>
    <row r="627" spans="5:25" x14ac:dyDescent="0.35">
      <c r="E627" s="34">
        <v>373105</v>
      </c>
      <c r="F627" s="34" t="s">
        <v>863</v>
      </c>
      <c r="G627" s="34" t="s">
        <v>846</v>
      </c>
      <c r="H627" s="34" t="s">
        <v>847</v>
      </c>
      <c r="I627" s="36"/>
      <c r="J627" s="34"/>
      <c r="K627" s="34">
        <v>0</v>
      </c>
      <c r="L627" s="98" t="s">
        <v>409</v>
      </c>
      <c r="M627" s="98" t="s">
        <v>409</v>
      </c>
      <c r="N627" s="98" t="s">
        <v>409</v>
      </c>
      <c r="O627" s="99" t="s">
        <v>410</v>
      </c>
      <c r="P627" s="34" t="s">
        <v>411</v>
      </c>
      <c r="Q627" s="34">
        <f t="shared" si="8"/>
        <v>373105</v>
      </c>
      <c r="R627" s="34"/>
      <c r="S627" s="34" t="s">
        <v>412</v>
      </c>
      <c r="T627" s="34"/>
      <c r="U627" s="34"/>
      <c r="V627" s="34"/>
      <c r="W627" s="34"/>
      <c r="X627" s="34"/>
      <c r="Y627" s="34">
        <v>0</v>
      </c>
    </row>
    <row r="628" spans="5:25" x14ac:dyDescent="0.35">
      <c r="E628" s="34">
        <v>373110</v>
      </c>
      <c r="F628" s="34" t="s">
        <v>864</v>
      </c>
      <c r="G628" s="34" t="s">
        <v>846</v>
      </c>
      <c r="H628" s="34" t="s">
        <v>847</v>
      </c>
      <c r="I628" s="36"/>
      <c r="J628" s="34"/>
      <c r="K628" s="34">
        <v>0</v>
      </c>
      <c r="L628" s="98" t="s">
        <v>409</v>
      </c>
      <c r="M628" s="98" t="s">
        <v>409</v>
      </c>
      <c r="N628" s="98" t="s">
        <v>409</v>
      </c>
      <c r="O628" s="99" t="s">
        <v>410</v>
      </c>
      <c r="P628" s="34" t="s">
        <v>411</v>
      </c>
      <c r="Q628" s="34">
        <f t="shared" si="8"/>
        <v>373110</v>
      </c>
      <c r="R628" s="34"/>
      <c r="S628" s="34" t="s">
        <v>412</v>
      </c>
      <c r="T628" s="34"/>
      <c r="U628" s="34"/>
      <c r="V628" s="34"/>
      <c r="W628" s="34"/>
      <c r="X628" s="34"/>
      <c r="Y628" s="34">
        <v>0</v>
      </c>
    </row>
    <row r="629" spans="5:25" x14ac:dyDescent="0.35">
      <c r="E629" s="34">
        <v>373115</v>
      </c>
      <c r="F629" s="34" t="s">
        <v>865</v>
      </c>
      <c r="G629" s="34" t="s">
        <v>846</v>
      </c>
      <c r="H629" s="34" t="s">
        <v>847</v>
      </c>
      <c r="I629" s="36"/>
      <c r="J629" s="34"/>
      <c r="K629" s="34">
        <v>0</v>
      </c>
      <c r="L629" s="98" t="s">
        <v>409</v>
      </c>
      <c r="M629" s="98" t="s">
        <v>409</v>
      </c>
      <c r="N629" s="98" t="s">
        <v>409</v>
      </c>
      <c r="O629" s="99" t="s">
        <v>410</v>
      </c>
      <c r="P629" s="34" t="s">
        <v>411</v>
      </c>
      <c r="Q629" s="34">
        <f t="shared" si="8"/>
        <v>373115</v>
      </c>
      <c r="R629" s="34"/>
      <c r="S629" s="34" t="s">
        <v>412</v>
      </c>
      <c r="T629" s="34"/>
      <c r="U629" s="34"/>
      <c r="V629" s="34"/>
      <c r="W629" s="34"/>
      <c r="X629" s="34"/>
      <c r="Y629" s="34">
        <v>0</v>
      </c>
    </row>
    <row r="630" spans="5:25" x14ac:dyDescent="0.35">
      <c r="E630" s="34">
        <v>373120</v>
      </c>
      <c r="F630" s="34" t="s">
        <v>866</v>
      </c>
      <c r="G630" s="34" t="s">
        <v>846</v>
      </c>
      <c r="H630" s="34" t="s">
        <v>847</v>
      </c>
      <c r="I630" s="36"/>
      <c r="J630" s="34"/>
      <c r="K630" s="34">
        <v>0</v>
      </c>
      <c r="L630" s="98" t="s">
        <v>409</v>
      </c>
      <c r="M630" s="98" t="s">
        <v>409</v>
      </c>
      <c r="N630" s="98" t="s">
        <v>409</v>
      </c>
      <c r="O630" s="99" t="s">
        <v>410</v>
      </c>
      <c r="P630" s="34" t="s">
        <v>411</v>
      </c>
      <c r="Q630" s="34">
        <f t="shared" ref="Q630:Q693" si="9">E630</f>
        <v>373120</v>
      </c>
      <c r="R630" s="34"/>
      <c r="S630" s="34" t="s">
        <v>412</v>
      </c>
      <c r="T630" s="34"/>
      <c r="U630" s="34"/>
      <c r="V630" s="34"/>
      <c r="W630" s="34"/>
      <c r="X630" s="34"/>
      <c r="Y630" s="34">
        <v>0</v>
      </c>
    </row>
    <row r="631" spans="5:25" x14ac:dyDescent="0.35">
      <c r="E631" s="34">
        <v>373125</v>
      </c>
      <c r="F631" s="34" t="s">
        <v>867</v>
      </c>
      <c r="G631" s="34" t="s">
        <v>846</v>
      </c>
      <c r="H631" s="34" t="s">
        <v>847</v>
      </c>
      <c r="I631" s="36"/>
      <c r="J631" s="34"/>
      <c r="K631" s="34">
        <v>0</v>
      </c>
      <c r="L631" s="98" t="s">
        <v>409</v>
      </c>
      <c r="M631" s="98" t="s">
        <v>409</v>
      </c>
      <c r="N631" s="98" t="s">
        <v>409</v>
      </c>
      <c r="O631" s="99" t="s">
        <v>410</v>
      </c>
      <c r="P631" s="34" t="s">
        <v>411</v>
      </c>
      <c r="Q631" s="34">
        <f t="shared" si="9"/>
        <v>373125</v>
      </c>
      <c r="R631" s="34"/>
      <c r="S631" s="34" t="s">
        <v>412</v>
      </c>
      <c r="T631" s="34"/>
      <c r="U631" s="34"/>
      <c r="V631" s="34"/>
      <c r="W631" s="34"/>
      <c r="X631" s="34"/>
      <c r="Y631" s="34">
        <v>0</v>
      </c>
    </row>
    <row r="632" spans="5:25" x14ac:dyDescent="0.35">
      <c r="E632" s="34">
        <v>373127</v>
      </c>
      <c r="F632" s="34" t="s">
        <v>868</v>
      </c>
      <c r="G632" s="34" t="s">
        <v>846</v>
      </c>
      <c r="H632" s="34" t="s">
        <v>847</v>
      </c>
      <c r="I632" s="36"/>
      <c r="J632" s="34"/>
      <c r="K632" s="34">
        <v>0</v>
      </c>
      <c r="L632" s="98" t="s">
        <v>409</v>
      </c>
      <c r="M632" s="98" t="s">
        <v>409</v>
      </c>
      <c r="N632" s="98" t="s">
        <v>409</v>
      </c>
      <c r="O632" s="99" t="s">
        <v>410</v>
      </c>
      <c r="P632" s="34" t="s">
        <v>411</v>
      </c>
      <c r="Q632" s="34">
        <f t="shared" si="9"/>
        <v>373127</v>
      </c>
      <c r="R632" s="34"/>
      <c r="S632" s="34" t="s">
        <v>412</v>
      </c>
      <c r="T632" s="34"/>
      <c r="U632" s="34"/>
      <c r="V632" s="34"/>
      <c r="W632" s="34"/>
      <c r="X632" s="34"/>
      <c r="Y632" s="34">
        <v>0</v>
      </c>
    </row>
    <row r="633" spans="5:25" x14ac:dyDescent="0.35">
      <c r="E633" s="34">
        <v>373130</v>
      </c>
      <c r="F633" s="34" t="s">
        <v>869</v>
      </c>
      <c r="G633" s="34" t="s">
        <v>846</v>
      </c>
      <c r="H633" s="34" t="s">
        <v>847</v>
      </c>
      <c r="I633" s="36"/>
      <c r="J633" s="34"/>
      <c r="K633" s="34">
        <v>0</v>
      </c>
      <c r="L633" s="98" t="s">
        <v>409</v>
      </c>
      <c r="M633" s="98" t="s">
        <v>409</v>
      </c>
      <c r="N633" s="98" t="s">
        <v>409</v>
      </c>
      <c r="O633" s="99" t="s">
        <v>410</v>
      </c>
      <c r="P633" s="34" t="s">
        <v>411</v>
      </c>
      <c r="Q633" s="34">
        <f t="shared" si="9"/>
        <v>373130</v>
      </c>
      <c r="R633" s="34"/>
      <c r="S633" s="34" t="s">
        <v>412</v>
      </c>
      <c r="T633" s="34"/>
      <c r="U633" s="34"/>
      <c r="V633" s="34"/>
      <c r="W633" s="34"/>
      <c r="X633" s="34"/>
      <c r="Y633" s="34">
        <v>0</v>
      </c>
    </row>
    <row r="634" spans="5:25" x14ac:dyDescent="0.35">
      <c r="E634" s="34">
        <v>373133</v>
      </c>
      <c r="F634" s="34" t="s">
        <v>870</v>
      </c>
      <c r="G634" s="34" t="s">
        <v>846</v>
      </c>
      <c r="H634" s="34" t="s">
        <v>847</v>
      </c>
      <c r="I634" s="36"/>
      <c r="J634" s="34"/>
      <c r="K634" s="34">
        <v>0</v>
      </c>
      <c r="L634" s="98" t="s">
        <v>409</v>
      </c>
      <c r="M634" s="98" t="s">
        <v>409</v>
      </c>
      <c r="N634" s="98" t="s">
        <v>409</v>
      </c>
      <c r="O634" s="99" t="s">
        <v>410</v>
      </c>
      <c r="P634" s="34" t="s">
        <v>411</v>
      </c>
      <c r="Q634" s="34">
        <f t="shared" si="9"/>
        <v>373133</v>
      </c>
      <c r="R634" s="34"/>
      <c r="S634" s="34" t="s">
        <v>412</v>
      </c>
      <c r="T634" s="34"/>
      <c r="U634" s="34"/>
      <c r="V634" s="34"/>
      <c r="W634" s="34"/>
      <c r="X634" s="34"/>
      <c r="Y634" s="34">
        <v>0</v>
      </c>
    </row>
    <row r="635" spans="5:25" x14ac:dyDescent="0.35">
      <c r="E635" s="34">
        <v>373135</v>
      </c>
      <c r="F635" s="34" t="s">
        <v>871</v>
      </c>
      <c r="G635" s="34" t="s">
        <v>846</v>
      </c>
      <c r="H635" s="34" t="s">
        <v>847</v>
      </c>
      <c r="I635" s="36"/>
      <c r="J635" s="34"/>
      <c r="K635" s="34">
        <v>0</v>
      </c>
      <c r="L635" s="98" t="s">
        <v>409</v>
      </c>
      <c r="M635" s="98" t="s">
        <v>409</v>
      </c>
      <c r="N635" s="98" t="s">
        <v>409</v>
      </c>
      <c r="O635" s="99" t="s">
        <v>410</v>
      </c>
      <c r="P635" s="34" t="s">
        <v>411</v>
      </c>
      <c r="Q635" s="34">
        <f t="shared" si="9"/>
        <v>373135</v>
      </c>
      <c r="R635" s="34"/>
      <c r="S635" s="34" t="s">
        <v>412</v>
      </c>
      <c r="T635" s="34"/>
      <c r="U635" s="34"/>
      <c r="V635" s="34"/>
      <c r="W635" s="34"/>
      <c r="X635" s="34"/>
      <c r="Y635" s="34">
        <v>0</v>
      </c>
    </row>
    <row r="636" spans="5:25" x14ac:dyDescent="0.35">
      <c r="E636" s="34">
        <v>373136</v>
      </c>
      <c r="F636" s="34" t="s">
        <v>872</v>
      </c>
      <c r="G636" s="34" t="s">
        <v>846</v>
      </c>
      <c r="H636" s="34" t="s">
        <v>847</v>
      </c>
      <c r="I636" s="36"/>
      <c r="J636" s="34"/>
      <c r="K636" s="34">
        <v>0</v>
      </c>
      <c r="L636" s="98" t="s">
        <v>409</v>
      </c>
      <c r="M636" s="98" t="s">
        <v>409</v>
      </c>
      <c r="N636" s="98" t="s">
        <v>409</v>
      </c>
      <c r="O636" s="99" t="s">
        <v>410</v>
      </c>
      <c r="P636" s="34" t="s">
        <v>411</v>
      </c>
      <c r="Q636" s="34">
        <f t="shared" si="9"/>
        <v>373136</v>
      </c>
      <c r="R636" s="34"/>
      <c r="S636" s="34" t="s">
        <v>412</v>
      </c>
      <c r="T636" s="34"/>
      <c r="U636" s="34"/>
      <c r="V636" s="34"/>
      <c r="W636" s="34"/>
      <c r="X636" s="34"/>
      <c r="Y636" s="34">
        <v>0</v>
      </c>
    </row>
    <row r="637" spans="5:25" x14ac:dyDescent="0.35">
      <c r="E637" s="34">
        <v>373140</v>
      </c>
      <c r="F637" s="34" t="s">
        <v>873</v>
      </c>
      <c r="G637" s="34" t="s">
        <v>846</v>
      </c>
      <c r="H637" s="34" t="s">
        <v>847</v>
      </c>
      <c r="I637" s="36"/>
      <c r="J637" s="34"/>
      <c r="K637" s="34">
        <v>0</v>
      </c>
      <c r="L637" s="98" t="s">
        <v>409</v>
      </c>
      <c r="M637" s="98" t="s">
        <v>409</v>
      </c>
      <c r="N637" s="98" t="s">
        <v>409</v>
      </c>
      <c r="O637" s="99" t="s">
        <v>410</v>
      </c>
      <c r="P637" s="34" t="s">
        <v>411</v>
      </c>
      <c r="Q637" s="34">
        <f t="shared" si="9"/>
        <v>373140</v>
      </c>
      <c r="R637" s="34"/>
      <c r="S637" s="34" t="s">
        <v>412</v>
      </c>
      <c r="T637" s="34"/>
      <c r="U637" s="34"/>
      <c r="V637" s="34"/>
      <c r="W637" s="34"/>
      <c r="X637" s="34"/>
      <c r="Y637" s="34">
        <v>0</v>
      </c>
    </row>
    <row r="638" spans="5:25" x14ac:dyDescent="0.35">
      <c r="E638" s="34">
        <v>373900</v>
      </c>
      <c r="F638" s="34" t="s">
        <v>874</v>
      </c>
      <c r="G638" s="34" t="s">
        <v>846</v>
      </c>
      <c r="H638" s="34" t="s">
        <v>847</v>
      </c>
      <c r="I638" s="36"/>
      <c r="J638" s="34"/>
      <c r="K638" s="34">
        <v>0</v>
      </c>
      <c r="L638" s="98" t="s">
        <v>409</v>
      </c>
      <c r="M638" s="98" t="s">
        <v>409</v>
      </c>
      <c r="N638" s="98" t="s">
        <v>409</v>
      </c>
      <c r="O638" s="99" t="s">
        <v>410</v>
      </c>
      <c r="P638" s="34" t="s">
        <v>411</v>
      </c>
      <c r="Q638" s="34">
        <f t="shared" si="9"/>
        <v>373900</v>
      </c>
      <c r="R638" s="34"/>
      <c r="S638" s="34" t="s">
        <v>412</v>
      </c>
      <c r="T638" s="34"/>
      <c r="U638" s="34"/>
      <c r="V638" s="34"/>
      <c r="W638" s="34"/>
      <c r="X638" s="34"/>
      <c r="Y638" s="34">
        <v>0</v>
      </c>
    </row>
    <row r="639" spans="5:25" x14ac:dyDescent="0.35">
      <c r="E639" s="97">
        <v>374100</v>
      </c>
      <c r="F639" s="97" t="s">
        <v>875</v>
      </c>
      <c r="G639" s="97" t="s">
        <v>846</v>
      </c>
      <c r="H639" s="97" t="s">
        <v>847</v>
      </c>
      <c r="I639" s="100"/>
      <c r="J639" s="97"/>
      <c r="K639" s="97">
        <v>0</v>
      </c>
      <c r="L639" s="101" t="s">
        <v>409</v>
      </c>
      <c r="M639" s="101" t="s">
        <v>409</v>
      </c>
      <c r="N639" s="101" t="s">
        <v>409</v>
      </c>
      <c r="O639" s="102" t="s">
        <v>410</v>
      </c>
      <c r="P639" s="97" t="s">
        <v>411</v>
      </c>
      <c r="Q639" s="97">
        <f t="shared" si="9"/>
        <v>374100</v>
      </c>
      <c r="R639" s="97"/>
      <c r="S639" s="97" t="s">
        <v>412</v>
      </c>
      <c r="T639" s="97"/>
      <c r="U639" s="97"/>
      <c r="V639" s="97"/>
      <c r="W639" s="97"/>
      <c r="X639" s="97"/>
      <c r="Y639" s="97">
        <v>0</v>
      </c>
    </row>
    <row r="640" spans="5:25" x14ac:dyDescent="0.35">
      <c r="E640" s="97">
        <v>374200</v>
      </c>
      <c r="F640" s="97" t="s">
        <v>876</v>
      </c>
      <c r="G640" s="97" t="s">
        <v>846</v>
      </c>
      <c r="H640" s="97" t="s">
        <v>847</v>
      </c>
      <c r="I640" s="100"/>
      <c r="J640" s="97"/>
      <c r="K640" s="97">
        <v>0</v>
      </c>
      <c r="L640" s="102" t="s">
        <v>410</v>
      </c>
      <c r="M640" s="101" t="s">
        <v>409</v>
      </c>
      <c r="N640" s="101" t="s">
        <v>409</v>
      </c>
      <c r="O640" s="102" t="s">
        <v>410</v>
      </c>
      <c r="P640" s="97" t="s">
        <v>411</v>
      </c>
      <c r="Q640" s="97">
        <f t="shared" si="9"/>
        <v>374200</v>
      </c>
      <c r="R640" s="97"/>
      <c r="S640" s="97" t="s">
        <v>412</v>
      </c>
      <c r="T640" s="97"/>
      <c r="U640" s="97"/>
      <c r="V640" s="97"/>
      <c r="W640" s="97"/>
      <c r="X640" s="97"/>
      <c r="Y640" s="97">
        <v>0</v>
      </c>
    </row>
    <row r="641" spans="5:25" x14ac:dyDescent="0.35">
      <c r="E641" s="97">
        <v>374500</v>
      </c>
      <c r="F641" s="97" t="s">
        <v>11653</v>
      </c>
      <c r="G641" s="97" t="s">
        <v>846</v>
      </c>
      <c r="H641" s="97" t="s">
        <v>847</v>
      </c>
      <c r="I641" s="100"/>
      <c r="J641" s="97"/>
      <c r="K641" s="97">
        <v>0</v>
      </c>
      <c r="L641" s="102" t="s">
        <v>410</v>
      </c>
      <c r="M641" s="101" t="s">
        <v>409</v>
      </c>
      <c r="N641" s="101" t="s">
        <v>409</v>
      </c>
      <c r="O641" s="102" t="s">
        <v>410</v>
      </c>
      <c r="P641" s="97" t="s">
        <v>411</v>
      </c>
      <c r="Q641" s="97">
        <f t="shared" si="9"/>
        <v>374500</v>
      </c>
      <c r="R641" s="97"/>
      <c r="S641" s="97" t="s">
        <v>412</v>
      </c>
      <c r="T641" s="97"/>
      <c r="U641" s="97"/>
      <c r="V641" s="97"/>
      <c r="W641" s="97"/>
      <c r="X641" s="97"/>
      <c r="Y641" s="97">
        <v>0</v>
      </c>
    </row>
    <row r="642" spans="5:25" x14ac:dyDescent="0.35">
      <c r="E642" s="97">
        <v>374510</v>
      </c>
      <c r="F642" s="97" t="s">
        <v>11654</v>
      </c>
      <c r="G642" s="97" t="s">
        <v>846</v>
      </c>
      <c r="H642" s="97" t="s">
        <v>847</v>
      </c>
      <c r="I642" s="100"/>
      <c r="J642" s="97"/>
      <c r="K642" s="97">
        <v>0</v>
      </c>
      <c r="L642" s="102" t="s">
        <v>410</v>
      </c>
      <c r="M642" s="101" t="s">
        <v>409</v>
      </c>
      <c r="N642" s="101" t="s">
        <v>409</v>
      </c>
      <c r="O642" s="102" t="s">
        <v>410</v>
      </c>
      <c r="P642" s="97" t="s">
        <v>411</v>
      </c>
      <c r="Q642" s="97">
        <f t="shared" si="9"/>
        <v>374510</v>
      </c>
      <c r="R642" s="97"/>
      <c r="S642" s="97" t="s">
        <v>412</v>
      </c>
      <c r="T642" s="97"/>
      <c r="U642" s="97"/>
      <c r="V642" s="97"/>
      <c r="W642" s="97"/>
      <c r="X642" s="97"/>
      <c r="Y642" s="97">
        <v>0</v>
      </c>
    </row>
    <row r="643" spans="5:25" x14ac:dyDescent="0.35">
      <c r="E643" s="97">
        <v>374520</v>
      </c>
      <c r="F643" s="97" t="s">
        <v>877</v>
      </c>
      <c r="G643" s="97" t="s">
        <v>846</v>
      </c>
      <c r="H643" s="97" t="s">
        <v>847</v>
      </c>
      <c r="I643" s="100"/>
      <c r="J643" s="97"/>
      <c r="K643" s="97">
        <v>0</v>
      </c>
      <c r="L643" s="101" t="s">
        <v>409</v>
      </c>
      <c r="M643" s="101" t="s">
        <v>409</v>
      </c>
      <c r="N643" s="101" t="s">
        <v>409</v>
      </c>
      <c r="O643" s="102" t="s">
        <v>410</v>
      </c>
      <c r="P643" s="97" t="s">
        <v>411</v>
      </c>
      <c r="Q643" s="97">
        <f t="shared" si="9"/>
        <v>374520</v>
      </c>
      <c r="R643" s="97"/>
      <c r="S643" s="97" t="s">
        <v>412</v>
      </c>
      <c r="T643" s="97"/>
      <c r="U643" s="97"/>
      <c r="V643" s="97"/>
      <c r="W643" s="97"/>
      <c r="X643" s="97"/>
      <c r="Y643" s="97">
        <v>0</v>
      </c>
    </row>
    <row r="644" spans="5:25" x14ac:dyDescent="0.35">
      <c r="E644" s="97">
        <v>374530</v>
      </c>
      <c r="F644" s="97" t="s">
        <v>878</v>
      </c>
      <c r="G644" s="97" t="s">
        <v>846</v>
      </c>
      <c r="H644" s="97" t="s">
        <v>847</v>
      </c>
      <c r="I644" s="100"/>
      <c r="J644" s="97"/>
      <c r="K644" s="97">
        <v>0</v>
      </c>
      <c r="L644" s="101" t="s">
        <v>409</v>
      </c>
      <c r="M644" s="101" t="s">
        <v>409</v>
      </c>
      <c r="N644" s="101" t="s">
        <v>409</v>
      </c>
      <c r="O644" s="102" t="s">
        <v>410</v>
      </c>
      <c r="P644" s="97" t="s">
        <v>411</v>
      </c>
      <c r="Q644" s="97">
        <f t="shared" si="9"/>
        <v>374530</v>
      </c>
      <c r="R644" s="97"/>
      <c r="S644" s="97" t="s">
        <v>412</v>
      </c>
      <c r="T644" s="97"/>
      <c r="U644" s="97"/>
      <c r="V644" s="97"/>
      <c r="W644" s="97"/>
      <c r="X644" s="97"/>
      <c r="Y644" s="97">
        <v>0</v>
      </c>
    </row>
    <row r="645" spans="5:25" x14ac:dyDescent="0.35">
      <c r="E645" s="6">
        <v>375126</v>
      </c>
      <c r="F645" s="6" t="s">
        <v>10975</v>
      </c>
      <c r="G645" s="6" t="s">
        <v>846</v>
      </c>
      <c r="H645" s="6" t="s">
        <v>847</v>
      </c>
      <c r="I645" s="107"/>
      <c r="J645" s="6"/>
      <c r="K645" s="6">
        <v>0</v>
      </c>
      <c r="L645" s="108" t="s">
        <v>409</v>
      </c>
      <c r="M645" s="108" t="s">
        <v>409</v>
      </c>
      <c r="N645" s="108" t="s">
        <v>409</v>
      </c>
      <c r="O645" s="109" t="s">
        <v>410</v>
      </c>
      <c r="P645" s="6" t="s">
        <v>411</v>
      </c>
      <c r="Q645" s="6">
        <f t="shared" si="9"/>
        <v>375126</v>
      </c>
      <c r="R645" s="6"/>
      <c r="S645" s="6" t="s">
        <v>412</v>
      </c>
      <c r="T645" s="6"/>
      <c r="U645" s="6"/>
      <c r="V645" s="6"/>
      <c r="W645" s="6"/>
      <c r="X645" s="6"/>
      <c r="Y645" s="6">
        <v>0</v>
      </c>
    </row>
    <row r="646" spans="5:25" x14ac:dyDescent="0.35">
      <c r="E646" s="6">
        <v>375141</v>
      </c>
      <c r="F646" s="6" t="s">
        <v>10976</v>
      </c>
      <c r="G646" s="6" t="s">
        <v>846</v>
      </c>
      <c r="H646" s="6" t="s">
        <v>847</v>
      </c>
      <c r="I646" s="107"/>
      <c r="J646" s="6"/>
      <c r="K646" s="6">
        <v>0</v>
      </c>
      <c r="L646" s="108" t="s">
        <v>409</v>
      </c>
      <c r="M646" s="108" t="s">
        <v>409</v>
      </c>
      <c r="N646" s="108" t="s">
        <v>409</v>
      </c>
      <c r="O646" s="109" t="s">
        <v>410</v>
      </c>
      <c r="P646" s="6" t="s">
        <v>411</v>
      </c>
      <c r="Q646" s="6">
        <f t="shared" si="9"/>
        <v>375141</v>
      </c>
      <c r="R646" s="6"/>
      <c r="S646" s="6" t="s">
        <v>412</v>
      </c>
      <c r="T646" s="6"/>
      <c r="U646" s="6"/>
      <c r="V646" s="6"/>
      <c r="W646" s="6"/>
      <c r="X646" s="6"/>
      <c r="Y646" s="6">
        <v>0</v>
      </c>
    </row>
    <row r="647" spans="5:25" x14ac:dyDescent="0.35">
      <c r="E647" s="6">
        <v>375145</v>
      </c>
      <c r="F647" s="6" t="s">
        <v>10977</v>
      </c>
      <c r="G647" s="6" t="s">
        <v>846</v>
      </c>
      <c r="H647" s="6" t="s">
        <v>847</v>
      </c>
      <c r="I647" s="107"/>
      <c r="J647" s="6"/>
      <c r="K647" s="6">
        <v>0</v>
      </c>
      <c r="L647" s="108" t="s">
        <v>409</v>
      </c>
      <c r="M647" s="108" t="s">
        <v>409</v>
      </c>
      <c r="N647" s="108" t="s">
        <v>409</v>
      </c>
      <c r="O647" s="109" t="s">
        <v>410</v>
      </c>
      <c r="P647" s="6" t="s">
        <v>411</v>
      </c>
      <c r="Q647" s="6">
        <f t="shared" si="9"/>
        <v>375145</v>
      </c>
      <c r="R647" s="6"/>
      <c r="S647" s="6" t="s">
        <v>412</v>
      </c>
      <c r="T647" s="6"/>
      <c r="U647" s="6"/>
      <c r="V647" s="6"/>
      <c r="W647" s="6"/>
      <c r="X647" s="6"/>
      <c r="Y647" s="6">
        <v>0</v>
      </c>
    </row>
    <row r="648" spans="5:25" x14ac:dyDescent="0.35">
      <c r="E648" s="6">
        <v>375150</v>
      </c>
      <c r="F648" s="6" t="s">
        <v>10978</v>
      </c>
      <c r="G648" s="6" t="s">
        <v>846</v>
      </c>
      <c r="H648" s="6" t="s">
        <v>847</v>
      </c>
      <c r="I648" s="107"/>
      <c r="J648" s="6"/>
      <c r="K648" s="6">
        <v>0</v>
      </c>
      <c r="L648" s="108" t="s">
        <v>409</v>
      </c>
      <c r="M648" s="108" t="s">
        <v>409</v>
      </c>
      <c r="N648" s="108" t="s">
        <v>409</v>
      </c>
      <c r="O648" s="109" t="s">
        <v>410</v>
      </c>
      <c r="P648" s="6" t="s">
        <v>411</v>
      </c>
      <c r="Q648" s="6">
        <f t="shared" si="9"/>
        <v>375150</v>
      </c>
      <c r="R648" s="6"/>
      <c r="S648" s="6" t="s">
        <v>412</v>
      </c>
      <c r="T648" s="6"/>
      <c r="U648" s="6"/>
      <c r="V648" s="6"/>
      <c r="W648" s="6"/>
      <c r="X648" s="6"/>
      <c r="Y648" s="6">
        <v>0</v>
      </c>
    </row>
    <row r="649" spans="5:25" x14ac:dyDescent="0.35">
      <c r="E649" s="6">
        <v>375155</v>
      </c>
      <c r="F649" s="6" t="s">
        <v>10979</v>
      </c>
      <c r="G649" s="6" t="s">
        <v>846</v>
      </c>
      <c r="H649" s="6" t="s">
        <v>847</v>
      </c>
      <c r="I649" s="107"/>
      <c r="J649" s="6"/>
      <c r="K649" s="6">
        <v>0</v>
      </c>
      <c r="L649" s="108" t="s">
        <v>409</v>
      </c>
      <c r="M649" s="108" t="s">
        <v>409</v>
      </c>
      <c r="N649" s="108" t="s">
        <v>409</v>
      </c>
      <c r="O649" s="109" t="s">
        <v>410</v>
      </c>
      <c r="P649" s="6" t="s">
        <v>411</v>
      </c>
      <c r="Q649" s="6">
        <f t="shared" si="9"/>
        <v>375155</v>
      </c>
      <c r="R649" s="6"/>
      <c r="S649" s="6" t="s">
        <v>412</v>
      </c>
      <c r="T649" s="6"/>
      <c r="U649" s="6"/>
      <c r="V649" s="6"/>
      <c r="W649" s="6"/>
      <c r="X649" s="6"/>
      <c r="Y649" s="6">
        <v>0</v>
      </c>
    </row>
    <row r="650" spans="5:25" x14ac:dyDescent="0.35">
      <c r="E650" s="6">
        <v>375160</v>
      </c>
      <c r="F650" s="6" t="s">
        <v>10980</v>
      </c>
      <c r="G650" s="6" t="s">
        <v>846</v>
      </c>
      <c r="H650" s="6" t="s">
        <v>847</v>
      </c>
      <c r="I650" s="107"/>
      <c r="J650" s="6"/>
      <c r="K650" s="6">
        <v>0</v>
      </c>
      <c r="L650" s="108" t="s">
        <v>409</v>
      </c>
      <c r="M650" s="108" t="s">
        <v>409</v>
      </c>
      <c r="N650" s="108" t="s">
        <v>409</v>
      </c>
      <c r="O650" s="109" t="s">
        <v>410</v>
      </c>
      <c r="P650" s="6" t="s">
        <v>411</v>
      </c>
      <c r="Q650" s="6">
        <f t="shared" si="9"/>
        <v>375160</v>
      </c>
      <c r="R650" s="6"/>
      <c r="S650" s="6" t="s">
        <v>412</v>
      </c>
      <c r="T650" s="6"/>
      <c r="U650" s="6"/>
      <c r="V650" s="6"/>
      <c r="W650" s="6"/>
      <c r="X650" s="6"/>
      <c r="Y650" s="6">
        <v>0</v>
      </c>
    </row>
    <row r="651" spans="5:25" x14ac:dyDescent="0.35">
      <c r="E651" s="6">
        <v>375165</v>
      </c>
      <c r="F651" s="6" t="s">
        <v>10981</v>
      </c>
      <c r="G651" s="6" t="s">
        <v>846</v>
      </c>
      <c r="H651" s="6" t="s">
        <v>847</v>
      </c>
      <c r="I651" s="107"/>
      <c r="J651" s="6"/>
      <c r="K651" s="6">
        <v>0</v>
      </c>
      <c r="L651" s="108" t="s">
        <v>409</v>
      </c>
      <c r="M651" s="108" t="s">
        <v>409</v>
      </c>
      <c r="N651" s="108" t="s">
        <v>409</v>
      </c>
      <c r="O651" s="109" t="s">
        <v>410</v>
      </c>
      <c r="P651" s="6" t="s">
        <v>411</v>
      </c>
      <c r="Q651" s="6">
        <f t="shared" si="9"/>
        <v>375165</v>
      </c>
      <c r="R651" s="6"/>
      <c r="S651" s="6" t="s">
        <v>412</v>
      </c>
      <c r="T651" s="6"/>
      <c r="U651" s="6"/>
      <c r="V651" s="6"/>
      <c r="W651" s="6"/>
      <c r="X651" s="6"/>
      <c r="Y651" s="6">
        <v>0</v>
      </c>
    </row>
    <row r="652" spans="5:25" x14ac:dyDescent="0.35">
      <c r="E652" s="6">
        <v>375167</v>
      </c>
      <c r="F652" s="6" t="s">
        <v>11655</v>
      </c>
      <c r="G652" s="6" t="s">
        <v>846</v>
      </c>
      <c r="H652" s="6" t="s">
        <v>847</v>
      </c>
      <c r="I652" s="107"/>
      <c r="J652" s="6"/>
      <c r="K652" s="6">
        <v>0</v>
      </c>
      <c r="L652" s="108" t="s">
        <v>409</v>
      </c>
      <c r="M652" s="108" t="s">
        <v>409</v>
      </c>
      <c r="N652" s="108" t="s">
        <v>409</v>
      </c>
      <c r="O652" s="109" t="s">
        <v>410</v>
      </c>
      <c r="P652" s="6" t="s">
        <v>411</v>
      </c>
      <c r="Q652" s="6">
        <f t="shared" si="9"/>
        <v>375167</v>
      </c>
      <c r="R652" s="6"/>
      <c r="S652" s="6" t="s">
        <v>412</v>
      </c>
      <c r="T652" s="6"/>
      <c r="U652" s="6"/>
      <c r="V652" s="6"/>
      <c r="W652" s="6"/>
      <c r="X652" s="6"/>
      <c r="Y652" s="6">
        <v>0</v>
      </c>
    </row>
    <row r="653" spans="5:25" x14ac:dyDescent="0.35">
      <c r="E653" s="6">
        <v>375305</v>
      </c>
      <c r="F653" s="6" t="s">
        <v>10982</v>
      </c>
      <c r="G653" s="6" t="s">
        <v>846</v>
      </c>
      <c r="H653" s="6" t="s">
        <v>847</v>
      </c>
      <c r="I653" s="107"/>
      <c r="J653" s="6"/>
      <c r="K653" s="6">
        <v>0</v>
      </c>
      <c r="L653" s="108" t="s">
        <v>409</v>
      </c>
      <c r="M653" s="108" t="s">
        <v>409</v>
      </c>
      <c r="N653" s="108" t="s">
        <v>409</v>
      </c>
      <c r="O653" s="109" t="s">
        <v>410</v>
      </c>
      <c r="P653" s="6" t="s">
        <v>411</v>
      </c>
      <c r="Q653" s="6">
        <f t="shared" si="9"/>
        <v>375305</v>
      </c>
      <c r="R653" s="6"/>
      <c r="S653" s="6" t="s">
        <v>412</v>
      </c>
      <c r="T653" s="6"/>
      <c r="U653" s="6"/>
      <c r="V653" s="6"/>
      <c r="W653" s="6"/>
      <c r="X653" s="6"/>
      <c r="Y653" s="6">
        <v>0</v>
      </c>
    </row>
    <row r="654" spans="5:25" x14ac:dyDescent="0.35">
      <c r="E654" s="6">
        <v>375400</v>
      </c>
      <c r="F654" s="6" t="s">
        <v>10983</v>
      </c>
      <c r="G654" s="6" t="s">
        <v>846</v>
      </c>
      <c r="H654" s="6" t="s">
        <v>847</v>
      </c>
      <c r="I654" s="107"/>
      <c r="J654" s="6"/>
      <c r="K654" s="6">
        <v>0</v>
      </c>
      <c r="L654" s="108" t="s">
        <v>409</v>
      </c>
      <c r="M654" s="108" t="s">
        <v>409</v>
      </c>
      <c r="N654" s="108" t="s">
        <v>409</v>
      </c>
      <c r="O654" s="109" t="s">
        <v>410</v>
      </c>
      <c r="P654" s="6" t="s">
        <v>411</v>
      </c>
      <c r="Q654" s="6">
        <f t="shared" si="9"/>
        <v>375400</v>
      </c>
      <c r="R654" s="6"/>
      <c r="S654" s="6" t="s">
        <v>412</v>
      </c>
      <c r="T654" s="6"/>
      <c r="U654" s="6"/>
      <c r="V654" s="6"/>
      <c r="W654" s="6"/>
      <c r="X654" s="6"/>
      <c r="Y654" s="6">
        <v>0</v>
      </c>
    </row>
    <row r="655" spans="5:25" x14ac:dyDescent="0.35">
      <c r="E655" s="6">
        <v>375405</v>
      </c>
      <c r="F655" s="6" t="s">
        <v>10984</v>
      </c>
      <c r="G655" s="6" t="s">
        <v>846</v>
      </c>
      <c r="H655" s="6" t="s">
        <v>847</v>
      </c>
      <c r="I655" s="107"/>
      <c r="J655" s="6"/>
      <c r="K655" s="6">
        <v>0</v>
      </c>
      <c r="L655" s="108" t="s">
        <v>409</v>
      </c>
      <c r="M655" s="108" t="s">
        <v>409</v>
      </c>
      <c r="N655" s="108" t="s">
        <v>409</v>
      </c>
      <c r="O655" s="109" t="s">
        <v>410</v>
      </c>
      <c r="P655" s="6" t="s">
        <v>411</v>
      </c>
      <c r="Q655" s="6">
        <f t="shared" si="9"/>
        <v>375405</v>
      </c>
      <c r="R655" s="6"/>
      <c r="S655" s="6" t="s">
        <v>412</v>
      </c>
      <c r="T655" s="6"/>
      <c r="U655" s="6"/>
      <c r="V655" s="6"/>
      <c r="W655" s="6"/>
      <c r="X655" s="6"/>
      <c r="Y655" s="6">
        <v>0</v>
      </c>
    </row>
    <row r="656" spans="5:25" x14ac:dyDescent="0.35">
      <c r="E656" s="6">
        <v>375406</v>
      </c>
      <c r="F656" s="6" t="s">
        <v>10985</v>
      </c>
      <c r="G656" s="6" t="s">
        <v>846</v>
      </c>
      <c r="H656" s="6" t="s">
        <v>847</v>
      </c>
      <c r="I656" s="107"/>
      <c r="J656" s="6"/>
      <c r="K656" s="6">
        <v>0</v>
      </c>
      <c r="L656" s="108" t="s">
        <v>409</v>
      </c>
      <c r="M656" s="108" t="s">
        <v>409</v>
      </c>
      <c r="N656" s="108" t="s">
        <v>409</v>
      </c>
      <c r="O656" s="109" t="s">
        <v>410</v>
      </c>
      <c r="P656" s="6" t="s">
        <v>411</v>
      </c>
      <c r="Q656" s="6">
        <f t="shared" si="9"/>
        <v>375406</v>
      </c>
      <c r="R656" s="6"/>
      <c r="S656" s="6" t="s">
        <v>412</v>
      </c>
      <c r="T656" s="6"/>
      <c r="U656" s="6"/>
      <c r="V656" s="6"/>
      <c r="W656" s="6"/>
      <c r="X656" s="6"/>
      <c r="Y656" s="6">
        <v>0</v>
      </c>
    </row>
    <row r="657" spans="5:25" x14ac:dyDescent="0.35">
      <c r="E657" s="6">
        <v>375407</v>
      </c>
      <c r="F657" s="6" t="s">
        <v>10986</v>
      </c>
      <c r="G657" s="6" t="s">
        <v>846</v>
      </c>
      <c r="H657" s="6" t="s">
        <v>847</v>
      </c>
      <c r="I657" s="107"/>
      <c r="J657" s="6"/>
      <c r="K657" s="6">
        <v>0</v>
      </c>
      <c r="L657" s="108" t="s">
        <v>409</v>
      </c>
      <c r="M657" s="108" t="s">
        <v>409</v>
      </c>
      <c r="N657" s="108" t="s">
        <v>409</v>
      </c>
      <c r="O657" s="109" t="s">
        <v>410</v>
      </c>
      <c r="P657" s="6" t="s">
        <v>411</v>
      </c>
      <c r="Q657" s="6">
        <f t="shared" si="9"/>
        <v>375407</v>
      </c>
      <c r="R657" s="6"/>
      <c r="S657" s="6" t="s">
        <v>412</v>
      </c>
      <c r="T657" s="6"/>
      <c r="U657" s="6"/>
      <c r="V657" s="6"/>
      <c r="W657" s="6"/>
      <c r="X657" s="6"/>
      <c r="Y657" s="6">
        <v>0</v>
      </c>
    </row>
    <row r="658" spans="5:25" x14ac:dyDescent="0.35">
      <c r="E658" s="6">
        <v>375408</v>
      </c>
      <c r="F658" s="6" t="s">
        <v>10987</v>
      </c>
      <c r="G658" s="6" t="s">
        <v>846</v>
      </c>
      <c r="H658" s="6" t="s">
        <v>847</v>
      </c>
      <c r="I658" s="107"/>
      <c r="J658" s="6"/>
      <c r="K658" s="6">
        <v>0</v>
      </c>
      <c r="L658" s="108" t="s">
        <v>409</v>
      </c>
      <c r="M658" s="108" t="s">
        <v>409</v>
      </c>
      <c r="N658" s="108" t="s">
        <v>409</v>
      </c>
      <c r="O658" s="109" t="s">
        <v>410</v>
      </c>
      <c r="P658" s="6" t="s">
        <v>411</v>
      </c>
      <c r="Q658" s="6">
        <f t="shared" si="9"/>
        <v>375408</v>
      </c>
      <c r="R658" s="6"/>
      <c r="S658" s="6" t="s">
        <v>412</v>
      </c>
      <c r="T658" s="6"/>
      <c r="U658" s="6"/>
      <c r="V658" s="6"/>
      <c r="W658" s="6"/>
      <c r="X658" s="6"/>
      <c r="Y658" s="6">
        <v>0</v>
      </c>
    </row>
    <row r="659" spans="5:25" x14ac:dyDescent="0.35">
      <c r="E659" s="6">
        <v>375411</v>
      </c>
      <c r="F659" s="6" t="s">
        <v>10988</v>
      </c>
      <c r="G659" s="6" t="s">
        <v>846</v>
      </c>
      <c r="H659" s="6" t="s">
        <v>847</v>
      </c>
      <c r="I659" s="107"/>
      <c r="J659" s="6"/>
      <c r="K659" s="6">
        <v>0</v>
      </c>
      <c r="L659" s="108" t="s">
        <v>409</v>
      </c>
      <c r="M659" s="108" t="s">
        <v>409</v>
      </c>
      <c r="N659" s="108" t="s">
        <v>409</v>
      </c>
      <c r="O659" s="109" t="s">
        <v>410</v>
      </c>
      <c r="P659" s="6" t="s">
        <v>411</v>
      </c>
      <c r="Q659" s="6">
        <f t="shared" si="9"/>
        <v>375411</v>
      </c>
      <c r="R659" s="6"/>
      <c r="S659" s="6" t="s">
        <v>412</v>
      </c>
      <c r="T659" s="6"/>
      <c r="U659" s="6"/>
      <c r="V659" s="6"/>
      <c r="W659" s="6"/>
      <c r="X659" s="6"/>
      <c r="Y659" s="6">
        <v>0</v>
      </c>
    </row>
    <row r="660" spans="5:25" x14ac:dyDescent="0.35">
      <c r="E660" s="6">
        <v>375415</v>
      </c>
      <c r="F660" s="6" t="s">
        <v>10989</v>
      </c>
      <c r="G660" s="6" t="s">
        <v>846</v>
      </c>
      <c r="H660" s="6" t="s">
        <v>847</v>
      </c>
      <c r="I660" s="107"/>
      <c r="J660" s="6"/>
      <c r="K660" s="6">
        <v>0</v>
      </c>
      <c r="L660" s="108" t="s">
        <v>409</v>
      </c>
      <c r="M660" s="108" t="s">
        <v>409</v>
      </c>
      <c r="N660" s="108" t="s">
        <v>409</v>
      </c>
      <c r="O660" s="109" t="s">
        <v>410</v>
      </c>
      <c r="P660" s="6" t="s">
        <v>411</v>
      </c>
      <c r="Q660" s="6">
        <f t="shared" si="9"/>
        <v>375415</v>
      </c>
      <c r="R660" s="6"/>
      <c r="S660" s="6" t="s">
        <v>412</v>
      </c>
      <c r="T660" s="6"/>
      <c r="U660" s="6"/>
      <c r="V660" s="6"/>
      <c r="W660" s="6"/>
      <c r="X660" s="6"/>
      <c r="Y660" s="6">
        <v>0</v>
      </c>
    </row>
    <row r="661" spans="5:25" x14ac:dyDescent="0.35">
      <c r="E661" s="6">
        <v>375420</v>
      </c>
      <c r="F661" s="6" t="s">
        <v>10990</v>
      </c>
      <c r="G661" s="6" t="s">
        <v>846</v>
      </c>
      <c r="H661" s="6" t="s">
        <v>847</v>
      </c>
      <c r="I661" s="107"/>
      <c r="J661" s="6"/>
      <c r="K661" s="6">
        <v>0</v>
      </c>
      <c r="L661" s="108" t="s">
        <v>409</v>
      </c>
      <c r="M661" s="108" t="s">
        <v>409</v>
      </c>
      <c r="N661" s="108" t="s">
        <v>409</v>
      </c>
      <c r="O661" s="109" t="s">
        <v>410</v>
      </c>
      <c r="P661" s="6" t="s">
        <v>411</v>
      </c>
      <c r="Q661" s="6">
        <f t="shared" si="9"/>
        <v>375420</v>
      </c>
      <c r="R661" s="6"/>
      <c r="S661" s="6" t="s">
        <v>412</v>
      </c>
      <c r="T661" s="6"/>
      <c r="U661" s="6"/>
      <c r="V661" s="6"/>
      <c r="W661" s="6"/>
      <c r="X661" s="6"/>
      <c r="Y661" s="6">
        <v>0</v>
      </c>
    </row>
    <row r="662" spans="5:25" x14ac:dyDescent="0.35">
      <c r="E662" s="6">
        <v>375425</v>
      </c>
      <c r="F662" s="6" t="s">
        <v>10991</v>
      </c>
      <c r="G662" s="6" t="s">
        <v>846</v>
      </c>
      <c r="H662" s="6" t="s">
        <v>847</v>
      </c>
      <c r="I662" s="107"/>
      <c r="J662" s="6"/>
      <c r="K662" s="6">
        <v>0</v>
      </c>
      <c r="L662" s="108" t="s">
        <v>409</v>
      </c>
      <c r="M662" s="108" t="s">
        <v>409</v>
      </c>
      <c r="N662" s="108" t="s">
        <v>409</v>
      </c>
      <c r="O662" s="109" t="s">
        <v>410</v>
      </c>
      <c r="P662" s="6" t="s">
        <v>411</v>
      </c>
      <c r="Q662" s="6">
        <f t="shared" si="9"/>
        <v>375425</v>
      </c>
      <c r="R662" s="6"/>
      <c r="S662" s="6" t="s">
        <v>412</v>
      </c>
      <c r="T662" s="6"/>
      <c r="U662" s="6"/>
      <c r="V662" s="6"/>
      <c r="W662" s="6"/>
      <c r="X662" s="6"/>
      <c r="Y662" s="6">
        <v>0</v>
      </c>
    </row>
    <row r="663" spans="5:25" x14ac:dyDescent="0.35">
      <c r="E663" s="6">
        <v>375426</v>
      </c>
      <c r="F663" s="6" t="s">
        <v>10992</v>
      </c>
      <c r="G663" s="6" t="s">
        <v>846</v>
      </c>
      <c r="H663" s="6" t="s">
        <v>847</v>
      </c>
      <c r="I663" s="107"/>
      <c r="J663" s="6"/>
      <c r="K663" s="6">
        <v>0</v>
      </c>
      <c r="L663" s="108" t="s">
        <v>409</v>
      </c>
      <c r="M663" s="108" t="s">
        <v>409</v>
      </c>
      <c r="N663" s="108" t="s">
        <v>409</v>
      </c>
      <c r="O663" s="109" t="s">
        <v>410</v>
      </c>
      <c r="P663" s="6" t="s">
        <v>411</v>
      </c>
      <c r="Q663" s="6">
        <f t="shared" si="9"/>
        <v>375426</v>
      </c>
      <c r="R663" s="6"/>
      <c r="S663" s="6" t="s">
        <v>412</v>
      </c>
      <c r="T663" s="6"/>
      <c r="U663" s="6"/>
      <c r="V663" s="6"/>
      <c r="W663" s="6"/>
      <c r="X663" s="6"/>
      <c r="Y663" s="6">
        <v>0</v>
      </c>
    </row>
    <row r="664" spans="5:25" x14ac:dyDescent="0.35">
      <c r="E664" s="6">
        <v>375428</v>
      </c>
      <c r="F664" s="6" t="s">
        <v>10993</v>
      </c>
      <c r="G664" s="6" t="s">
        <v>846</v>
      </c>
      <c r="H664" s="6" t="s">
        <v>847</v>
      </c>
      <c r="I664" s="107"/>
      <c r="J664" s="6"/>
      <c r="K664" s="6">
        <v>0</v>
      </c>
      <c r="L664" s="108" t="s">
        <v>409</v>
      </c>
      <c r="M664" s="108" t="s">
        <v>409</v>
      </c>
      <c r="N664" s="108" t="s">
        <v>409</v>
      </c>
      <c r="O664" s="109" t="s">
        <v>410</v>
      </c>
      <c r="P664" s="6" t="s">
        <v>411</v>
      </c>
      <c r="Q664" s="6">
        <f t="shared" si="9"/>
        <v>375428</v>
      </c>
      <c r="R664" s="6"/>
      <c r="S664" s="6" t="s">
        <v>412</v>
      </c>
      <c r="T664" s="6"/>
      <c r="U664" s="6"/>
      <c r="V664" s="6"/>
      <c r="W664" s="6"/>
      <c r="X664" s="6"/>
      <c r="Y664" s="6">
        <v>0</v>
      </c>
    </row>
    <row r="665" spans="5:25" x14ac:dyDescent="0.35">
      <c r="E665" s="6">
        <v>375430</v>
      </c>
      <c r="F665" s="6" t="s">
        <v>10994</v>
      </c>
      <c r="G665" s="6" t="s">
        <v>846</v>
      </c>
      <c r="H665" s="6" t="s">
        <v>847</v>
      </c>
      <c r="I665" s="107"/>
      <c r="J665" s="6"/>
      <c r="K665" s="6">
        <v>0</v>
      </c>
      <c r="L665" s="108" t="s">
        <v>409</v>
      </c>
      <c r="M665" s="108" t="s">
        <v>409</v>
      </c>
      <c r="N665" s="108" t="s">
        <v>409</v>
      </c>
      <c r="O665" s="109" t="s">
        <v>410</v>
      </c>
      <c r="P665" s="6" t="s">
        <v>411</v>
      </c>
      <c r="Q665" s="6">
        <f t="shared" si="9"/>
        <v>375430</v>
      </c>
      <c r="R665" s="6"/>
      <c r="S665" s="6" t="s">
        <v>412</v>
      </c>
      <c r="T665" s="6"/>
      <c r="U665" s="6"/>
      <c r="V665" s="6"/>
      <c r="W665" s="6"/>
      <c r="X665" s="6"/>
      <c r="Y665" s="6">
        <v>0</v>
      </c>
    </row>
    <row r="666" spans="5:25" x14ac:dyDescent="0.35">
      <c r="E666" s="6">
        <v>375435</v>
      </c>
      <c r="F666" s="6" t="s">
        <v>10995</v>
      </c>
      <c r="G666" s="6" t="s">
        <v>846</v>
      </c>
      <c r="H666" s="6" t="s">
        <v>847</v>
      </c>
      <c r="I666" s="107"/>
      <c r="J666" s="6"/>
      <c r="K666" s="6">
        <v>0</v>
      </c>
      <c r="L666" s="108" t="s">
        <v>409</v>
      </c>
      <c r="M666" s="108" t="s">
        <v>409</v>
      </c>
      <c r="N666" s="108" t="s">
        <v>409</v>
      </c>
      <c r="O666" s="109" t="s">
        <v>410</v>
      </c>
      <c r="P666" s="6" t="s">
        <v>411</v>
      </c>
      <c r="Q666" s="6">
        <f t="shared" si="9"/>
        <v>375435</v>
      </c>
      <c r="R666" s="6"/>
      <c r="S666" s="6" t="s">
        <v>412</v>
      </c>
      <c r="T666" s="6"/>
      <c r="U666" s="6"/>
      <c r="V666" s="6"/>
      <c r="W666" s="6"/>
      <c r="X666" s="6"/>
      <c r="Y666" s="6">
        <v>0</v>
      </c>
    </row>
    <row r="667" spans="5:25" x14ac:dyDescent="0.35">
      <c r="E667" s="6">
        <v>375438</v>
      </c>
      <c r="F667" s="6" t="s">
        <v>10996</v>
      </c>
      <c r="G667" s="6" t="s">
        <v>846</v>
      </c>
      <c r="H667" s="6" t="s">
        <v>847</v>
      </c>
      <c r="I667" s="107"/>
      <c r="J667" s="6"/>
      <c r="K667" s="6">
        <v>0</v>
      </c>
      <c r="L667" s="108" t="s">
        <v>409</v>
      </c>
      <c r="M667" s="108" t="s">
        <v>409</v>
      </c>
      <c r="N667" s="108" t="s">
        <v>409</v>
      </c>
      <c r="O667" s="109" t="s">
        <v>410</v>
      </c>
      <c r="P667" s="6" t="s">
        <v>411</v>
      </c>
      <c r="Q667" s="6">
        <f t="shared" si="9"/>
        <v>375438</v>
      </c>
      <c r="R667" s="6"/>
      <c r="S667" s="6" t="s">
        <v>412</v>
      </c>
      <c r="T667" s="6"/>
      <c r="U667" s="6"/>
      <c r="V667" s="6"/>
      <c r="W667" s="6"/>
      <c r="X667" s="6"/>
      <c r="Y667" s="6">
        <v>0</v>
      </c>
    </row>
    <row r="668" spans="5:25" x14ac:dyDescent="0.35">
      <c r="E668" s="6">
        <v>375450</v>
      </c>
      <c r="F668" s="6" t="s">
        <v>10997</v>
      </c>
      <c r="G668" s="6" t="s">
        <v>846</v>
      </c>
      <c r="H668" s="6" t="s">
        <v>847</v>
      </c>
      <c r="I668" s="107"/>
      <c r="J668" s="6"/>
      <c r="K668" s="6">
        <v>0</v>
      </c>
      <c r="L668" s="108" t="s">
        <v>409</v>
      </c>
      <c r="M668" s="108" t="s">
        <v>409</v>
      </c>
      <c r="N668" s="108" t="s">
        <v>409</v>
      </c>
      <c r="O668" s="109" t="s">
        <v>410</v>
      </c>
      <c r="P668" s="6" t="s">
        <v>411</v>
      </c>
      <c r="Q668" s="6">
        <f t="shared" si="9"/>
        <v>375450</v>
      </c>
      <c r="R668" s="6"/>
      <c r="S668" s="6" t="s">
        <v>412</v>
      </c>
      <c r="T668" s="6"/>
      <c r="U668" s="6"/>
      <c r="V668" s="6"/>
      <c r="W668" s="6"/>
      <c r="X668" s="6"/>
      <c r="Y668" s="6">
        <v>0</v>
      </c>
    </row>
    <row r="669" spans="5:25" x14ac:dyDescent="0.35">
      <c r="E669" s="6">
        <v>375451</v>
      </c>
      <c r="F669" s="6" t="s">
        <v>10998</v>
      </c>
      <c r="G669" s="6" t="s">
        <v>846</v>
      </c>
      <c r="H669" s="6" t="s">
        <v>847</v>
      </c>
      <c r="I669" s="107"/>
      <c r="J669" s="6"/>
      <c r="K669" s="6">
        <v>0</v>
      </c>
      <c r="L669" s="108" t="s">
        <v>409</v>
      </c>
      <c r="M669" s="108" t="s">
        <v>409</v>
      </c>
      <c r="N669" s="108" t="s">
        <v>409</v>
      </c>
      <c r="O669" s="109" t="s">
        <v>410</v>
      </c>
      <c r="P669" s="6" t="s">
        <v>411</v>
      </c>
      <c r="Q669" s="6">
        <f t="shared" si="9"/>
        <v>375451</v>
      </c>
      <c r="R669" s="6"/>
      <c r="S669" s="6" t="s">
        <v>412</v>
      </c>
      <c r="T669" s="6"/>
      <c r="U669" s="6"/>
      <c r="V669" s="6"/>
      <c r="W669" s="6"/>
      <c r="X669" s="6"/>
      <c r="Y669" s="6">
        <v>0</v>
      </c>
    </row>
    <row r="670" spans="5:25" x14ac:dyDescent="0.35">
      <c r="E670" s="6">
        <v>375452</v>
      </c>
      <c r="F670" s="6" t="s">
        <v>10999</v>
      </c>
      <c r="G670" s="6" t="s">
        <v>846</v>
      </c>
      <c r="H670" s="6" t="s">
        <v>847</v>
      </c>
      <c r="I670" s="107"/>
      <c r="J670" s="6"/>
      <c r="K670" s="6">
        <v>0</v>
      </c>
      <c r="L670" s="108" t="s">
        <v>409</v>
      </c>
      <c r="M670" s="108" t="s">
        <v>409</v>
      </c>
      <c r="N670" s="108" t="s">
        <v>409</v>
      </c>
      <c r="O670" s="109" t="s">
        <v>410</v>
      </c>
      <c r="P670" s="6" t="s">
        <v>411</v>
      </c>
      <c r="Q670" s="6">
        <f t="shared" si="9"/>
        <v>375452</v>
      </c>
      <c r="R670" s="6"/>
      <c r="S670" s="6" t="s">
        <v>412</v>
      </c>
      <c r="T670" s="6"/>
      <c r="U670" s="6"/>
      <c r="V670" s="6"/>
      <c r="W670" s="6"/>
      <c r="X670" s="6"/>
      <c r="Y670" s="6">
        <v>0</v>
      </c>
    </row>
    <row r="671" spans="5:25" x14ac:dyDescent="0.35">
      <c r="E671" s="6">
        <v>375455</v>
      </c>
      <c r="F671" s="6" t="s">
        <v>11000</v>
      </c>
      <c r="G671" s="6" t="s">
        <v>846</v>
      </c>
      <c r="H671" s="6" t="s">
        <v>847</v>
      </c>
      <c r="I671" s="107"/>
      <c r="J671" s="6"/>
      <c r="K671" s="6">
        <v>0</v>
      </c>
      <c r="L671" s="108" t="s">
        <v>409</v>
      </c>
      <c r="M671" s="108" t="s">
        <v>409</v>
      </c>
      <c r="N671" s="108" t="s">
        <v>409</v>
      </c>
      <c r="O671" s="109" t="s">
        <v>410</v>
      </c>
      <c r="P671" s="6" t="s">
        <v>411</v>
      </c>
      <c r="Q671" s="6">
        <f t="shared" si="9"/>
        <v>375455</v>
      </c>
      <c r="R671" s="6"/>
      <c r="S671" s="6" t="s">
        <v>412</v>
      </c>
      <c r="T671" s="6"/>
      <c r="U671" s="6"/>
      <c r="V671" s="6"/>
      <c r="W671" s="6"/>
      <c r="X671" s="6"/>
      <c r="Y671" s="6">
        <v>0</v>
      </c>
    </row>
    <row r="672" spans="5:25" x14ac:dyDescent="0.35">
      <c r="E672" s="6">
        <v>375457</v>
      </c>
      <c r="F672" s="6" t="s">
        <v>11001</v>
      </c>
      <c r="G672" s="6" t="s">
        <v>846</v>
      </c>
      <c r="H672" s="6" t="s">
        <v>847</v>
      </c>
      <c r="I672" s="107"/>
      <c r="J672" s="6"/>
      <c r="K672" s="6">
        <v>0</v>
      </c>
      <c r="L672" s="108" t="s">
        <v>409</v>
      </c>
      <c r="M672" s="108" t="s">
        <v>409</v>
      </c>
      <c r="N672" s="108" t="s">
        <v>409</v>
      </c>
      <c r="O672" s="109" t="s">
        <v>410</v>
      </c>
      <c r="P672" s="6" t="s">
        <v>411</v>
      </c>
      <c r="Q672" s="6">
        <f t="shared" si="9"/>
        <v>375457</v>
      </c>
      <c r="R672" s="6"/>
      <c r="S672" s="6" t="s">
        <v>412</v>
      </c>
      <c r="T672" s="6"/>
      <c r="U672" s="6"/>
      <c r="V672" s="6"/>
      <c r="W672" s="6"/>
      <c r="X672" s="6"/>
      <c r="Y672" s="6">
        <v>0</v>
      </c>
    </row>
    <row r="673" spans="1:25" x14ac:dyDescent="0.35">
      <c r="E673" s="6">
        <v>375460</v>
      </c>
      <c r="F673" s="6" t="s">
        <v>11002</v>
      </c>
      <c r="G673" s="6" t="s">
        <v>846</v>
      </c>
      <c r="H673" s="6" t="s">
        <v>847</v>
      </c>
      <c r="I673" s="107"/>
      <c r="J673" s="6"/>
      <c r="K673" s="6">
        <v>0</v>
      </c>
      <c r="L673" s="108" t="s">
        <v>409</v>
      </c>
      <c r="M673" s="108" t="s">
        <v>409</v>
      </c>
      <c r="N673" s="108" t="s">
        <v>409</v>
      </c>
      <c r="O673" s="109" t="s">
        <v>410</v>
      </c>
      <c r="P673" s="6" t="s">
        <v>411</v>
      </c>
      <c r="Q673" s="6">
        <f t="shared" si="9"/>
        <v>375460</v>
      </c>
      <c r="R673" s="6"/>
      <c r="S673" s="6" t="s">
        <v>412</v>
      </c>
      <c r="T673" s="6"/>
      <c r="U673" s="6"/>
      <c r="V673" s="6"/>
      <c r="W673" s="6"/>
      <c r="X673" s="6"/>
      <c r="Y673" s="6">
        <v>0</v>
      </c>
    </row>
    <row r="674" spans="1:25" x14ac:dyDescent="0.35">
      <c r="E674" s="6">
        <v>375470</v>
      </c>
      <c r="F674" s="6" t="s">
        <v>11003</v>
      </c>
      <c r="G674" s="6" t="s">
        <v>846</v>
      </c>
      <c r="H674" s="6" t="s">
        <v>847</v>
      </c>
      <c r="I674" s="107"/>
      <c r="J674" s="6"/>
      <c r="K674" s="6">
        <v>0</v>
      </c>
      <c r="L674" s="108" t="s">
        <v>409</v>
      </c>
      <c r="M674" s="108" t="s">
        <v>409</v>
      </c>
      <c r="N674" s="108" t="s">
        <v>409</v>
      </c>
      <c r="O674" s="109" t="s">
        <v>410</v>
      </c>
      <c r="P674" s="6" t="s">
        <v>411</v>
      </c>
      <c r="Q674" s="6">
        <f t="shared" si="9"/>
        <v>375470</v>
      </c>
      <c r="R674" s="6"/>
      <c r="S674" s="6" t="s">
        <v>412</v>
      </c>
      <c r="T674" s="6"/>
      <c r="U674" s="6"/>
      <c r="V674" s="6"/>
      <c r="W674" s="6"/>
      <c r="X674" s="6"/>
      <c r="Y674" s="6">
        <v>0</v>
      </c>
    </row>
    <row r="675" spans="1:25" x14ac:dyDescent="0.35">
      <c r="E675" s="6">
        <v>375471</v>
      </c>
      <c r="F675" s="6" t="s">
        <v>11004</v>
      </c>
      <c r="G675" s="6" t="s">
        <v>846</v>
      </c>
      <c r="H675" s="6" t="s">
        <v>847</v>
      </c>
      <c r="I675" s="107"/>
      <c r="J675" s="6"/>
      <c r="K675" s="6">
        <v>0</v>
      </c>
      <c r="L675" s="108" t="s">
        <v>409</v>
      </c>
      <c r="M675" s="108" t="s">
        <v>409</v>
      </c>
      <c r="N675" s="108" t="s">
        <v>409</v>
      </c>
      <c r="O675" s="109" t="s">
        <v>410</v>
      </c>
      <c r="P675" s="6" t="s">
        <v>411</v>
      </c>
      <c r="Q675" s="6">
        <f t="shared" si="9"/>
        <v>375471</v>
      </c>
      <c r="R675" s="6"/>
      <c r="S675" s="6" t="s">
        <v>412</v>
      </c>
      <c r="T675" s="6"/>
      <c r="U675" s="6"/>
      <c r="V675" s="6"/>
      <c r="W675" s="6"/>
      <c r="X675" s="6"/>
      <c r="Y675" s="6">
        <v>0</v>
      </c>
    </row>
    <row r="676" spans="1:25" x14ac:dyDescent="0.35">
      <c r="E676" s="6">
        <v>375476</v>
      </c>
      <c r="F676" s="6" t="s">
        <v>11656</v>
      </c>
      <c r="G676" s="6" t="s">
        <v>846</v>
      </c>
      <c r="H676" s="6" t="s">
        <v>847</v>
      </c>
      <c r="I676" s="107"/>
      <c r="J676" s="6"/>
      <c r="K676" s="6">
        <v>0</v>
      </c>
      <c r="L676" s="108" t="s">
        <v>409</v>
      </c>
      <c r="M676" s="108" t="s">
        <v>409</v>
      </c>
      <c r="N676" s="108" t="s">
        <v>409</v>
      </c>
      <c r="O676" s="109" t="s">
        <v>410</v>
      </c>
      <c r="P676" s="6" t="s">
        <v>411</v>
      </c>
      <c r="Q676" s="6">
        <f t="shared" si="9"/>
        <v>375476</v>
      </c>
      <c r="R676" s="6"/>
      <c r="S676" s="6" t="s">
        <v>412</v>
      </c>
      <c r="T676" s="6"/>
      <c r="U676" s="6"/>
      <c r="V676" s="6"/>
      <c r="W676" s="6"/>
      <c r="X676" s="6"/>
      <c r="Y676" s="6">
        <v>0</v>
      </c>
    </row>
    <row r="677" spans="1:25" x14ac:dyDescent="0.35">
      <c r="E677" s="6">
        <v>375478</v>
      </c>
      <c r="F677" s="6" t="s">
        <v>11657</v>
      </c>
      <c r="G677" s="6" t="s">
        <v>846</v>
      </c>
      <c r="H677" s="6" t="s">
        <v>847</v>
      </c>
      <c r="I677" s="107"/>
      <c r="J677" s="6"/>
      <c r="K677" s="6">
        <v>0</v>
      </c>
      <c r="L677" s="108" t="s">
        <v>409</v>
      </c>
      <c r="M677" s="108" t="s">
        <v>409</v>
      </c>
      <c r="N677" s="108" t="s">
        <v>409</v>
      </c>
      <c r="O677" s="109" t="s">
        <v>410</v>
      </c>
      <c r="P677" s="6" t="s">
        <v>411</v>
      </c>
      <c r="Q677" s="6">
        <f t="shared" si="9"/>
        <v>375478</v>
      </c>
      <c r="R677" s="6"/>
      <c r="S677" s="6" t="s">
        <v>412</v>
      </c>
      <c r="T677" s="6"/>
      <c r="U677" s="6"/>
      <c r="V677" s="6"/>
      <c r="W677" s="6"/>
      <c r="X677" s="6"/>
      <c r="Y677" s="6">
        <v>0</v>
      </c>
    </row>
    <row r="678" spans="1:25" x14ac:dyDescent="0.35">
      <c r="E678" s="6">
        <v>375480</v>
      </c>
      <c r="F678" s="6" t="s">
        <v>11005</v>
      </c>
      <c r="G678" s="6" t="s">
        <v>846</v>
      </c>
      <c r="H678" s="6" t="s">
        <v>847</v>
      </c>
      <c r="I678" s="107"/>
      <c r="J678" s="6"/>
      <c r="K678" s="6">
        <v>0</v>
      </c>
      <c r="L678" s="108" t="s">
        <v>409</v>
      </c>
      <c r="M678" s="108" t="s">
        <v>409</v>
      </c>
      <c r="N678" s="108" t="s">
        <v>409</v>
      </c>
      <c r="O678" s="109" t="s">
        <v>410</v>
      </c>
      <c r="P678" s="6" t="s">
        <v>411</v>
      </c>
      <c r="Q678" s="6">
        <f t="shared" si="9"/>
        <v>375480</v>
      </c>
      <c r="R678" s="6"/>
      <c r="S678" s="6" t="s">
        <v>412</v>
      </c>
      <c r="T678" s="6"/>
      <c r="U678" s="6"/>
      <c r="V678" s="6"/>
      <c r="W678" s="6"/>
      <c r="X678" s="6"/>
      <c r="Y678" s="6">
        <v>0</v>
      </c>
    </row>
    <row r="679" spans="1:25" s="46" customFormat="1" x14ac:dyDescent="0.35">
      <c r="A679" s="5"/>
      <c r="B679" s="5"/>
      <c r="C679" s="5"/>
      <c r="D679"/>
      <c r="E679" s="6">
        <v>375500</v>
      </c>
      <c r="F679" s="6" t="s">
        <v>11006</v>
      </c>
      <c r="G679" s="6" t="s">
        <v>846</v>
      </c>
      <c r="H679" s="6" t="s">
        <v>847</v>
      </c>
      <c r="I679" s="107"/>
      <c r="J679" s="6"/>
      <c r="K679" s="6">
        <v>0</v>
      </c>
      <c r="L679" s="108" t="s">
        <v>409</v>
      </c>
      <c r="M679" s="108" t="s">
        <v>409</v>
      </c>
      <c r="N679" s="108" t="s">
        <v>409</v>
      </c>
      <c r="O679" s="109" t="s">
        <v>410</v>
      </c>
      <c r="P679" s="6" t="s">
        <v>411</v>
      </c>
      <c r="Q679" s="6">
        <f t="shared" si="9"/>
        <v>375500</v>
      </c>
      <c r="R679" s="6"/>
      <c r="S679" s="6" t="s">
        <v>412</v>
      </c>
      <c r="T679" s="6"/>
      <c r="U679" s="6"/>
      <c r="V679" s="6"/>
      <c r="W679" s="6"/>
      <c r="X679" s="6"/>
      <c r="Y679" s="6">
        <v>0</v>
      </c>
    </row>
    <row r="680" spans="1:25" x14ac:dyDescent="0.35">
      <c r="E680" s="6">
        <v>375510</v>
      </c>
      <c r="F680" s="6" t="s">
        <v>11007</v>
      </c>
      <c r="G680" s="6" t="s">
        <v>846</v>
      </c>
      <c r="H680" s="6" t="s">
        <v>847</v>
      </c>
      <c r="I680" s="107"/>
      <c r="J680" s="6"/>
      <c r="K680" s="6">
        <v>0</v>
      </c>
      <c r="L680" s="108" t="s">
        <v>409</v>
      </c>
      <c r="M680" s="108" t="s">
        <v>409</v>
      </c>
      <c r="N680" s="108" t="s">
        <v>409</v>
      </c>
      <c r="O680" s="109" t="s">
        <v>410</v>
      </c>
      <c r="P680" s="6" t="s">
        <v>411</v>
      </c>
      <c r="Q680" s="6">
        <f t="shared" si="9"/>
        <v>375510</v>
      </c>
      <c r="R680" s="6"/>
      <c r="S680" s="6" t="s">
        <v>412</v>
      </c>
      <c r="T680" s="6"/>
      <c r="U680" s="6"/>
      <c r="V680" s="6"/>
      <c r="W680" s="6"/>
      <c r="X680" s="6"/>
      <c r="Y680" s="6">
        <v>0</v>
      </c>
    </row>
    <row r="681" spans="1:25" x14ac:dyDescent="0.35">
      <c r="E681" s="6">
        <v>375515</v>
      </c>
      <c r="F681" s="6" t="s">
        <v>11008</v>
      </c>
      <c r="G681" s="6" t="s">
        <v>846</v>
      </c>
      <c r="H681" s="6" t="s">
        <v>847</v>
      </c>
      <c r="I681" s="107"/>
      <c r="J681" s="6"/>
      <c r="K681" s="6">
        <v>0</v>
      </c>
      <c r="L681" s="108" t="s">
        <v>409</v>
      </c>
      <c r="M681" s="108" t="s">
        <v>409</v>
      </c>
      <c r="N681" s="108" t="s">
        <v>409</v>
      </c>
      <c r="O681" s="109" t="s">
        <v>410</v>
      </c>
      <c r="P681" s="6" t="s">
        <v>411</v>
      </c>
      <c r="Q681" s="6">
        <f t="shared" si="9"/>
        <v>375515</v>
      </c>
      <c r="R681" s="6"/>
      <c r="S681" s="6" t="s">
        <v>412</v>
      </c>
      <c r="T681" s="6"/>
      <c r="U681" s="6"/>
      <c r="V681" s="6"/>
      <c r="W681" s="6"/>
      <c r="X681" s="6"/>
      <c r="Y681" s="6">
        <v>0</v>
      </c>
    </row>
    <row r="682" spans="1:25" x14ac:dyDescent="0.35">
      <c r="E682" s="6">
        <v>375530</v>
      </c>
      <c r="F682" s="6" t="s">
        <v>11009</v>
      </c>
      <c r="G682" s="6" t="s">
        <v>846</v>
      </c>
      <c r="H682" s="6" t="s">
        <v>847</v>
      </c>
      <c r="I682" s="107"/>
      <c r="J682" s="6"/>
      <c r="K682" s="6">
        <v>0</v>
      </c>
      <c r="L682" s="108" t="s">
        <v>409</v>
      </c>
      <c r="M682" s="108" t="s">
        <v>409</v>
      </c>
      <c r="N682" s="108" t="s">
        <v>409</v>
      </c>
      <c r="O682" s="109" t="s">
        <v>410</v>
      </c>
      <c r="P682" s="6" t="s">
        <v>411</v>
      </c>
      <c r="Q682" s="6">
        <f t="shared" si="9"/>
        <v>375530</v>
      </c>
      <c r="R682" s="6"/>
      <c r="S682" s="6" t="s">
        <v>412</v>
      </c>
      <c r="T682" s="6"/>
      <c r="U682" s="6"/>
      <c r="V682" s="6"/>
      <c r="W682" s="6"/>
      <c r="X682" s="6"/>
      <c r="Y682" s="6">
        <v>0</v>
      </c>
    </row>
    <row r="683" spans="1:25" x14ac:dyDescent="0.35">
      <c r="E683" s="6">
        <v>375535</v>
      </c>
      <c r="F683" s="6" t="s">
        <v>11010</v>
      </c>
      <c r="G683" s="6" t="s">
        <v>846</v>
      </c>
      <c r="H683" s="6" t="s">
        <v>847</v>
      </c>
      <c r="I683" s="107"/>
      <c r="J683" s="6"/>
      <c r="K683" s="6">
        <v>0</v>
      </c>
      <c r="L683" s="108" t="s">
        <v>409</v>
      </c>
      <c r="M683" s="108" t="s">
        <v>409</v>
      </c>
      <c r="N683" s="108" t="s">
        <v>409</v>
      </c>
      <c r="O683" s="109" t="s">
        <v>410</v>
      </c>
      <c r="P683" s="6" t="s">
        <v>411</v>
      </c>
      <c r="Q683" s="6">
        <f t="shared" si="9"/>
        <v>375535</v>
      </c>
      <c r="R683" s="6"/>
      <c r="S683" s="6" t="s">
        <v>412</v>
      </c>
      <c r="T683" s="6"/>
      <c r="U683" s="6"/>
      <c r="V683" s="6"/>
      <c r="W683" s="6"/>
      <c r="X683" s="6"/>
      <c r="Y683" s="6">
        <v>0</v>
      </c>
    </row>
    <row r="684" spans="1:25" x14ac:dyDescent="0.35">
      <c r="E684" s="6">
        <v>375900</v>
      </c>
      <c r="F684" s="6" t="s">
        <v>11011</v>
      </c>
      <c r="G684" s="6" t="s">
        <v>846</v>
      </c>
      <c r="H684" s="6" t="s">
        <v>847</v>
      </c>
      <c r="I684" s="107"/>
      <c r="J684" s="6"/>
      <c r="K684" s="6">
        <v>0</v>
      </c>
      <c r="L684" s="108" t="s">
        <v>409</v>
      </c>
      <c r="M684" s="108" t="s">
        <v>409</v>
      </c>
      <c r="N684" s="108" t="s">
        <v>409</v>
      </c>
      <c r="O684" s="109" t="s">
        <v>410</v>
      </c>
      <c r="P684" s="6" t="s">
        <v>411</v>
      </c>
      <c r="Q684" s="6">
        <f t="shared" si="9"/>
        <v>375900</v>
      </c>
      <c r="R684" s="6"/>
      <c r="S684" s="6" t="s">
        <v>412</v>
      </c>
      <c r="T684" s="6"/>
      <c r="U684" s="6"/>
      <c r="V684" s="6"/>
      <c r="W684" s="6"/>
      <c r="X684" s="6"/>
      <c r="Y684" s="6">
        <v>0</v>
      </c>
    </row>
    <row r="685" spans="1:25" x14ac:dyDescent="0.35">
      <c r="E685" s="34">
        <v>376000</v>
      </c>
      <c r="F685" s="34" t="s">
        <v>879</v>
      </c>
      <c r="G685" s="34" t="s">
        <v>846</v>
      </c>
      <c r="H685" s="34" t="s">
        <v>847</v>
      </c>
      <c r="I685" s="36"/>
      <c r="J685" s="34"/>
      <c r="K685" s="34">
        <v>0</v>
      </c>
      <c r="L685" s="98" t="s">
        <v>409</v>
      </c>
      <c r="M685" s="98" t="s">
        <v>409</v>
      </c>
      <c r="N685" s="98" t="s">
        <v>409</v>
      </c>
      <c r="O685" s="99" t="s">
        <v>410</v>
      </c>
      <c r="P685" s="34" t="s">
        <v>411</v>
      </c>
      <c r="Q685" s="34">
        <f t="shared" si="9"/>
        <v>376000</v>
      </c>
      <c r="R685" s="34"/>
      <c r="S685" s="34" t="s">
        <v>412</v>
      </c>
      <c r="T685" s="34"/>
      <c r="U685" s="34"/>
      <c r="V685" s="34"/>
      <c r="W685" s="34"/>
      <c r="X685" s="34"/>
      <c r="Y685" s="34">
        <v>0</v>
      </c>
    </row>
    <row r="686" spans="1:25" x14ac:dyDescent="0.35">
      <c r="A686" s="47"/>
      <c r="B686" s="47"/>
      <c r="C686" s="47"/>
      <c r="D686" s="46"/>
      <c r="E686" s="6">
        <v>376010</v>
      </c>
      <c r="F686" s="6" t="s">
        <v>11012</v>
      </c>
      <c r="G686" s="6" t="s">
        <v>846</v>
      </c>
      <c r="H686" s="6" t="s">
        <v>847</v>
      </c>
      <c r="I686" s="107"/>
      <c r="J686" s="6"/>
      <c r="K686" s="6">
        <v>0</v>
      </c>
      <c r="L686" s="108" t="s">
        <v>409</v>
      </c>
      <c r="M686" s="108" t="s">
        <v>409</v>
      </c>
      <c r="N686" s="108" t="s">
        <v>409</v>
      </c>
      <c r="O686" s="109" t="s">
        <v>410</v>
      </c>
      <c r="P686" s="6" t="s">
        <v>411</v>
      </c>
      <c r="Q686" s="6">
        <f t="shared" si="9"/>
        <v>376010</v>
      </c>
      <c r="R686" s="6"/>
      <c r="S686" s="6" t="s">
        <v>412</v>
      </c>
      <c r="T686" s="6"/>
      <c r="U686" s="6"/>
      <c r="V686" s="6"/>
      <c r="W686" s="6"/>
      <c r="X686" s="6"/>
      <c r="Y686" s="6">
        <v>0</v>
      </c>
    </row>
    <row r="687" spans="1:25" x14ac:dyDescent="0.35">
      <c r="E687" s="6">
        <v>376020</v>
      </c>
      <c r="F687" s="6" t="s">
        <v>11013</v>
      </c>
      <c r="G687" s="6" t="s">
        <v>846</v>
      </c>
      <c r="H687" s="6" t="s">
        <v>847</v>
      </c>
      <c r="I687" s="107"/>
      <c r="J687" s="6"/>
      <c r="K687" s="6">
        <v>0</v>
      </c>
      <c r="L687" s="108" t="s">
        <v>409</v>
      </c>
      <c r="M687" s="108" t="s">
        <v>409</v>
      </c>
      <c r="N687" s="108" t="s">
        <v>409</v>
      </c>
      <c r="O687" s="109" t="s">
        <v>410</v>
      </c>
      <c r="P687" s="6" t="s">
        <v>411</v>
      </c>
      <c r="Q687" s="6">
        <f t="shared" si="9"/>
        <v>376020</v>
      </c>
      <c r="R687" s="6"/>
      <c r="S687" s="6" t="s">
        <v>412</v>
      </c>
      <c r="T687" s="6"/>
      <c r="U687" s="6"/>
      <c r="V687" s="6"/>
      <c r="W687" s="6"/>
      <c r="X687" s="6"/>
      <c r="Y687" s="6">
        <v>0</v>
      </c>
    </row>
    <row r="688" spans="1:25" x14ac:dyDescent="0.35">
      <c r="E688" s="34">
        <v>376100</v>
      </c>
      <c r="F688" s="34" t="s">
        <v>880</v>
      </c>
      <c r="G688" s="34" t="s">
        <v>846</v>
      </c>
      <c r="H688" s="34" t="s">
        <v>847</v>
      </c>
      <c r="I688" s="36"/>
      <c r="J688" s="34"/>
      <c r="K688" s="34">
        <v>0</v>
      </c>
      <c r="L688" s="98" t="s">
        <v>409</v>
      </c>
      <c r="M688" s="98" t="s">
        <v>409</v>
      </c>
      <c r="N688" s="98" t="s">
        <v>409</v>
      </c>
      <c r="O688" s="99" t="s">
        <v>410</v>
      </c>
      <c r="P688" s="34" t="s">
        <v>411</v>
      </c>
      <c r="Q688" s="34">
        <f t="shared" si="9"/>
        <v>376100</v>
      </c>
      <c r="R688" s="34"/>
      <c r="S688" s="34" t="s">
        <v>412</v>
      </c>
      <c r="T688" s="34"/>
      <c r="U688" s="34"/>
      <c r="V688" s="34"/>
      <c r="W688" s="34"/>
      <c r="X688" s="34"/>
      <c r="Y688" s="34">
        <v>0</v>
      </c>
    </row>
    <row r="689" spans="5:25" x14ac:dyDescent="0.35">
      <c r="E689" s="34">
        <v>376500</v>
      </c>
      <c r="F689" s="34" t="s">
        <v>881</v>
      </c>
      <c r="G689" s="34" t="s">
        <v>846</v>
      </c>
      <c r="H689" s="34" t="s">
        <v>847</v>
      </c>
      <c r="I689" s="36"/>
      <c r="J689" s="34"/>
      <c r="K689" s="34">
        <v>0</v>
      </c>
      <c r="L689" s="98" t="s">
        <v>409</v>
      </c>
      <c r="M689" s="98" t="s">
        <v>409</v>
      </c>
      <c r="N689" s="98" t="s">
        <v>409</v>
      </c>
      <c r="O689" s="99" t="s">
        <v>410</v>
      </c>
      <c r="P689" s="34" t="s">
        <v>411</v>
      </c>
      <c r="Q689" s="34">
        <f t="shared" si="9"/>
        <v>376500</v>
      </c>
      <c r="R689" s="34"/>
      <c r="S689" s="34" t="s">
        <v>412</v>
      </c>
      <c r="T689" s="34"/>
      <c r="U689" s="34"/>
      <c r="V689" s="34"/>
      <c r="W689" s="34"/>
      <c r="X689" s="34"/>
      <c r="Y689" s="34">
        <v>0</v>
      </c>
    </row>
    <row r="690" spans="5:25" x14ac:dyDescent="0.35">
      <c r="E690" s="34">
        <v>376700</v>
      </c>
      <c r="F690" s="34" t="s">
        <v>882</v>
      </c>
      <c r="G690" s="34" t="s">
        <v>846</v>
      </c>
      <c r="H690" s="34" t="s">
        <v>847</v>
      </c>
      <c r="I690" s="36"/>
      <c r="J690" s="34"/>
      <c r="K690" s="34">
        <v>0</v>
      </c>
      <c r="L690" s="98" t="s">
        <v>409</v>
      </c>
      <c r="M690" s="98" t="s">
        <v>409</v>
      </c>
      <c r="N690" s="98" t="s">
        <v>409</v>
      </c>
      <c r="O690" s="99" t="s">
        <v>410</v>
      </c>
      <c r="P690" s="34" t="s">
        <v>411</v>
      </c>
      <c r="Q690" s="34">
        <f t="shared" si="9"/>
        <v>376700</v>
      </c>
      <c r="R690" s="34"/>
      <c r="S690" s="34" t="s">
        <v>412</v>
      </c>
      <c r="T690" s="34"/>
      <c r="U690" s="34"/>
      <c r="V690" s="34"/>
      <c r="W690" s="34"/>
      <c r="X690" s="34"/>
      <c r="Y690" s="34">
        <v>0</v>
      </c>
    </row>
    <row r="691" spans="5:25" x14ac:dyDescent="0.35">
      <c r="E691" s="34">
        <v>376750</v>
      </c>
      <c r="F691" s="34" t="s">
        <v>883</v>
      </c>
      <c r="G691" s="34" t="s">
        <v>846</v>
      </c>
      <c r="H691" s="34" t="s">
        <v>847</v>
      </c>
      <c r="I691" s="36"/>
      <c r="J691" s="34"/>
      <c r="K691" s="34">
        <v>0</v>
      </c>
      <c r="L691" s="98" t="s">
        <v>409</v>
      </c>
      <c r="M691" s="98" t="s">
        <v>409</v>
      </c>
      <c r="N691" s="98" t="s">
        <v>409</v>
      </c>
      <c r="O691" s="99" t="s">
        <v>410</v>
      </c>
      <c r="P691" s="34" t="s">
        <v>411</v>
      </c>
      <c r="Q691" s="34">
        <f t="shared" si="9"/>
        <v>376750</v>
      </c>
      <c r="R691" s="34"/>
      <c r="S691" s="34" t="s">
        <v>412</v>
      </c>
      <c r="T691" s="34"/>
      <c r="U691" s="34"/>
      <c r="V691" s="34"/>
      <c r="W691" s="34"/>
      <c r="X691" s="34"/>
      <c r="Y691" s="34">
        <v>0</v>
      </c>
    </row>
    <row r="692" spans="5:25" x14ac:dyDescent="0.35">
      <c r="E692" s="34">
        <v>376900</v>
      </c>
      <c r="F692" s="34" t="s">
        <v>884</v>
      </c>
      <c r="G692" s="34" t="s">
        <v>846</v>
      </c>
      <c r="H692" s="34" t="s">
        <v>847</v>
      </c>
      <c r="I692" s="36"/>
      <c r="J692" s="34"/>
      <c r="K692" s="34">
        <v>0</v>
      </c>
      <c r="L692" s="98" t="s">
        <v>409</v>
      </c>
      <c r="M692" s="98" t="s">
        <v>409</v>
      </c>
      <c r="N692" s="98" t="s">
        <v>409</v>
      </c>
      <c r="O692" s="99" t="s">
        <v>410</v>
      </c>
      <c r="P692" s="34" t="s">
        <v>411</v>
      </c>
      <c r="Q692" s="34">
        <f t="shared" si="9"/>
        <v>376900</v>
      </c>
      <c r="R692" s="34"/>
      <c r="S692" s="34" t="s">
        <v>412</v>
      </c>
      <c r="T692" s="34"/>
      <c r="U692" s="34"/>
      <c r="V692" s="34"/>
      <c r="W692" s="34"/>
      <c r="X692" s="34"/>
      <c r="Y692" s="34">
        <v>0</v>
      </c>
    </row>
    <row r="693" spans="5:25" x14ac:dyDescent="0.35">
      <c r="E693" s="34">
        <v>377200</v>
      </c>
      <c r="F693" s="34" t="s">
        <v>885</v>
      </c>
      <c r="G693" s="34" t="s">
        <v>846</v>
      </c>
      <c r="H693" s="34" t="s">
        <v>847</v>
      </c>
      <c r="I693" s="36"/>
      <c r="J693" s="34"/>
      <c r="K693" s="34">
        <v>0</v>
      </c>
      <c r="L693" s="98" t="s">
        <v>409</v>
      </c>
      <c r="M693" s="98" t="s">
        <v>409</v>
      </c>
      <c r="N693" s="98" t="s">
        <v>409</v>
      </c>
      <c r="O693" s="99" t="s">
        <v>410</v>
      </c>
      <c r="P693" s="34" t="s">
        <v>411</v>
      </c>
      <c r="Q693" s="34">
        <f t="shared" si="9"/>
        <v>377200</v>
      </c>
      <c r="R693" s="34"/>
      <c r="S693" s="34" t="s">
        <v>412</v>
      </c>
      <c r="T693" s="34"/>
      <c r="U693" s="34"/>
      <c r="V693" s="34"/>
      <c r="W693" s="34"/>
      <c r="X693" s="34"/>
      <c r="Y693" s="34">
        <v>0</v>
      </c>
    </row>
    <row r="694" spans="5:25" x14ac:dyDescent="0.35">
      <c r="E694" s="34">
        <v>377300</v>
      </c>
      <c r="F694" s="34" t="s">
        <v>886</v>
      </c>
      <c r="G694" s="34" t="s">
        <v>846</v>
      </c>
      <c r="H694" s="34" t="s">
        <v>847</v>
      </c>
      <c r="I694" s="36"/>
      <c r="J694" s="34"/>
      <c r="K694" s="34">
        <v>0</v>
      </c>
      <c r="L694" s="98" t="s">
        <v>409</v>
      </c>
      <c r="M694" s="98" t="s">
        <v>409</v>
      </c>
      <c r="N694" s="98" t="s">
        <v>409</v>
      </c>
      <c r="O694" s="99" t="s">
        <v>410</v>
      </c>
      <c r="P694" s="34" t="s">
        <v>411</v>
      </c>
      <c r="Q694" s="34">
        <f t="shared" ref="Q694:Q760" si="10">E694</f>
        <v>377300</v>
      </c>
      <c r="R694" s="34"/>
      <c r="S694" s="34" t="s">
        <v>412</v>
      </c>
      <c r="T694" s="34"/>
      <c r="U694" s="34"/>
      <c r="V694" s="34"/>
      <c r="W694" s="34"/>
      <c r="X694" s="34"/>
      <c r="Y694" s="34">
        <v>0</v>
      </c>
    </row>
    <row r="695" spans="5:25" x14ac:dyDescent="0.35">
      <c r="E695" s="34">
        <v>377400</v>
      </c>
      <c r="F695" s="34" t="s">
        <v>887</v>
      </c>
      <c r="G695" s="34" t="s">
        <v>846</v>
      </c>
      <c r="H695" s="34" t="s">
        <v>847</v>
      </c>
      <c r="I695" s="36"/>
      <c r="J695" s="34"/>
      <c r="K695" s="34">
        <v>0</v>
      </c>
      <c r="L695" s="98" t="s">
        <v>409</v>
      </c>
      <c r="M695" s="98" t="s">
        <v>409</v>
      </c>
      <c r="N695" s="98" t="s">
        <v>409</v>
      </c>
      <c r="O695" s="99" t="s">
        <v>410</v>
      </c>
      <c r="P695" s="34" t="s">
        <v>411</v>
      </c>
      <c r="Q695" s="34">
        <f t="shared" si="10"/>
        <v>377400</v>
      </c>
      <c r="R695" s="34"/>
      <c r="S695" s="34" t="s">
        <v>412</v>
      </c>
      <c r="T695" s="34"/>
      <c r="U695" s="34"/>
      <c r="V695" s="34"/>
      <c r="W695" s="34"/>
      <c r="X695" s="34"/>
      <c r="Y695" s="34">
        <v>0</v>
      </c>
    </row>
    <row r="696" spans="5:25" x14ac:dyDescent="0.35">
      <c r="E696" s="34">
        <v>378000</v>
      </c>
      <c r="F696" s="34" t="s">
        <v>888</v>
      </c>
      <c r="G696" s="34" t="s">
        <v>846</v>
      </c>
      <c r="H696" s="34" t="s">
        <v>847</v>
      </c>
      <c r="I696" s="36"/>
      <c r="J696" s="34"/>
      <c r="K696" s="34">
        <v>0</v>
      </c>
      <c r="L696" s="98" t="s">
        <v>409</v>
      </c>
      <c r="M696" s="98" t="s">
        <v>409</v>
      </c>
      <c r="N696" s="98" t="s">
        <v>409</v>
      </c>
      <c r="O696" s="99" t="s">
        <v>410</v>
      </c>
      <c r="P696" s="34" t="s">
        <v>411</v>
      </c>
      <c r="Q696" s="34">
        <f t="shared" si="10"/>
        <v>378000</v>
      </c>
      <c r="R696" s="34"/>
      <c r="S696" s="34" t="s">
        <v>412</v>
      </c>
      <c r="T696" s="34"/>
      <c r="U696" s="34"/>
      <c r="V696" s="34"/>
      <c r="W696" s="34"/>
      <c r="X696" s="34"/>
      <c r="Y696" s="34">
        <v>0</v>
      </c>
    </row>
    <row r="697" spans="5:25" x14ac:dyDescent="0.35">
      <c r="E697" s="34">
        <v>378500</v>
      </c>
      <c r="F697" s="34" t="s">
        <v>889</v>
      </c>
      <c r="G697" s="34" t="s">
        <v>846</v>
      </c>
      <c r="H697" s="34" t="s">
        <v>847</v>
      </c>
      <c r="I697" s="36"/>
      <c r="J697" s="34"/>
      <c r="K697" s="34">
        <v>0</v>
      </c>
      <c r="L697" s="98" t="s">
        <v>409</v>
      </c>
      <c r="M697" s="98" t="s">
        <v>409</v>
      </c>
      <c r="N697" s="98" t="s">
        <v>409</v>
      </c>
      <c r="O697" s="99" t="s">
        <v>410</v>
      </c>
      <c r="P697" s="34" t="s">
        <v>411</v>
      </c>
      <c r="Q697" s="34">
        <f t="shared" si="10"/>
        <v>378500</v>
      </c>
      <c r="R697" s="34"/>
      <c r="S697" s="34" t="s">
        <v>412</v>
      </c>
      <c r="T697" s="34"/>
      <c r="U697" s="34"/>
      <c r="V697" s="34"/>
      <c r="W697" s="34"/>
      <c r="X697" s="34"/>
      <c r="Y697" s="34">
        <v>0</v>
      </c>
    </row>
    <row r="698" spans="5:25" x14ac:dyDescent="0.35">
      <c r="E698" s="34">
        <v>378510</v>
      </c>
      <c r="F698" s="34" t="s">
        <v>890</v>
      </c>
      <c r="G698" s="34" t="s">
        <v>846</v>
      </c>
      <c r="H698" s="34" t="s">
        <v>847</v>
      </c>
      <c r="I698" s="36"/>
      <c r="J698" s="34"/>
      <c r="K698" s="34">
        <v>0</v>
      </c>
      <c r="L698" s="98" t="s">
        <v>409</v>
      </c>
      <c r="M698" s="98" t="s">
        <v>409</v>
      </c>
      <c r="N698" s="98" t="s">
        <v>409</v>
      </c>
      <c r="O698" s="99" t="s">
        <v>410</v>
      </c>
      <c r="P698" s="34" t="s">
        <v>411</v>
      </c>
      <c r="Q698" s="34">
        <f t="shared" si="10"/>
        <v>378510</v>
      </c>
      <c r="R698" s="34"/>
      <c r="S698" s="34" t="s">
        <v>412</v>
      </c>
      <c r="T698" s="34"/>
      <c r="U698" s="34"/>
      <c r="V698" s="34"/>
      <c r="W698" s="34"/>
      <c r="X698" s="34"/>
      <c r="Y698" s="34">
        <v>0</v>
      </c>
    </row>
    <row r="699" spans="5:25" x14ac:dyDescent="0.35">
      <c r="E699" s="34">
        <v>378600</v>
      </c>
      <c r="F699" s="34" t="s">
        <v>891</v>
      </c>
      <c r="G699" s="34" t="s">
        <v>846</v>
      </c>
      <c r="H699" s="34" t="s">
        <v>847</v>
      </c>
      <c r="I699" s="36"/>
      <c r="J699" s="34"/>
      <c r="K699" s="34">
        <v>0</v>
      </c>
      <c r="L699" s="98" t="s">
        <v>409</v>
      </c>
      <c r="M699" s="98" t="s">
        <v>409</v>
      </c>
      <c r="N699" s="98" t="s">
        <v>409</v>
      </c>
      <c r="O699" s="99" t="s">
        <v>410</v>
      </c>
      <c r="P699" s="34" t="s">
        <v>411</v>
      </c>
      <c r="Q699" s="34">
        <f t="shared" si="10"/>
        <v>378600</v>
      </c>
      <c r="R699" s="34"/>
      <c r="S699" s="34" t="s">
        <v>412</v>
      </c>
      <c r="T699" s="34"/>
      <c r="U699" s="34"/>
      <c r="V699" s="34"/>
      <c r="W699" s="34"/>
      <c r="X699" s="34"/>
      <c r="Y699" s="34">
        <v>0</v>
      </c>
    </row>
    <row r="700" spans="5:25" x14ac:dyDescent="0.35">
      <c r="E700" s="34">
        <v>378700</v>
      </c>
      <c r="F700" s="34" t="s">
        <v>892</v>
      </c>
      <c r="G700" s="34" t="s">
        <v>846</v>
      </c>
      <c r="H700" s="34" t="s">
        <v>847</v>
      </c>
      <c r="I700" s="36"/>
      <c r="J700" s="34"/>
      <c r="K700" s="34">
        <v>0</v>
      </c>
      <c r="L700" s="98" t="s">
        <v>409</v>
      </c>
      <c r="M700" s="98" t="s">
        <v>409</v>
      </c>
      <c r="N700" s="98" t="s">
        <v>409</v>
      </c>
      <c r="O700" s="99" t="s">
        <v>410</v>
      </c>
      <c r="P700" s="34" t="s">
        <v>411</v>
      </c>
      <c r="Q700" s="34">
        <f t="shared" si="10"/>
        <v>378700</v>
      </c>
      <c r="R700" s="34"/>
      <c r="S700" s="34" t="s">
        <v>412</v>
      </c>
      <c r="T700" s="34"/>
      <c r="U700" s="34"/>
      <c r="V700" s="34"/>
      <c r="W700" s="34"/>
      <c r="X700" s="34"/>
      <c r="Y700" s="34">
        <v>0</v>
      </c>
    </row>
    <row r="701" spans="5:25" x14ac:dyDescent="0.35">
      <c r="E701" s="34">
        <v>378900</v>
      </c>
      <c r="F701" s="34" t="s">
        <v>893</v>
      </c>
      <c r="G701" s="34" t="s">
        <v>846</v>
      </c>
      <c r="H701" s="34" t="s">
        <v>847</v>
      </c>
      <c r="I701" s="36"/>
      <c r="J701" s="34"/>
      <c r="K701" s="34">
        <v>0</v>
      </c>
      <c r="L701" s="98" t="s">
        <v>409</v>
      </c>
      <c r="M701" s="98" t="s">
        <v>409</v>
      </c>
      <c r="N701" s="98" t="s">
        <v>409</v>
      </c>
      <c r="O701" s="99" t="s">
        <v>410</v>
      </c>
      <c r="P701" s="34" t="s">
        <v>411</v>
      </c>
      <c r="Q701" s="34">
        <f t="shared" si="10"/>
        <v>378900</v>
      </c>
      <c r="R701" s="34"/>
      <c r="S701" s="34" t="s">
        <v>412</v>
      </c>
      <c r="T701" s="34"/>
      <c r="U701" s="34"/>
      <c r="V701" s="34"/>
      <c r="W701" s="34"/>
      <c r="X701" s="34"/>
      <c r="Y701" s="34">
        <v>0</v>
      </c>
    </row>
    <row r="702" spans="5:25" x14ac:dyDescent="0.35">
      <c r="E702" s="34">
        <v>411000</v>
      </c>
      <c r="F702" s="34" t="s">
        <v>894</v>
      </c>
      <c r="G702" s="34" t="s">
        <v>895</v>
      </c>
      <c r="H702" s="34" t="s">
        <v>895</v>
      </c>
      <c r="I702" s="36"/>
      <c r="J702" s="34"/>
      <c r="K702" s="34">
        <v>1</v>
      </c>
      <c r="L702" s="98" t="s">
        <v>409</v>
      </c>
      <c r="M702" s="99" t="s">
        <v>410</v>
      </c>
      <c r="N702" s="98" t="s">
        <v>409</v>
      </c>
      <c r="O702" s="99" t="s">
        <v>410</v>
      </c>
      <c r="P702" s="34" t="s">
        <v>411</v>
      </c>
      <c r="Q702" s="34">
        <f t="shared" si="10"/>
        <v>411000</v>
      </c>
      <c r="R702" s="34"/>
      <c r="S702" s="34" t="s">
        <v>896</v>
      </c>
      <c r="T702" s="34"/>
      <c r="U702" s="34"/>
      <c r="V702" s="34"/>
      <c r="W702" s="34"/>
      <c r="X702" s="34"/>
      <c r="Y702" s="34">
        <v>0</v>
      </c>
    </row>
    <row r="703" spans="5:25" x14ac:dyDescent="0.35">
      <c r="E703" s="34">
        <f>E702+90</f>
        <v>411090</v>
      </c>
      <c r="F703" s="34" t="s">
        <v>897</v>
      </c>
      <c r="G703" s="34" t="s">
        <v>895</v>
      </c>
      <c r="H703" s="34" t="s">
        <v>895</v>
      </c>
      <c r="I703" s="36"/>
      <c r="J703" s="34"/>
      <c r="K703" s="34">
        <v>0</v>
      </c>
      <c r="L703" s="98" t="s">
        <v>409</v>
      </c>
      <c r="M703" s="99" t="s">
        <v>410</v>
      </c>
      <c r="N703" s="98" t="s">
        <v>409</v>
      </c>
      <c r="O703" s="99" t="s">
        <v>410</v>
      </c>
      <c r="P703" s="34" t="s">
        <v>411</v>
      </c>
      <c r="Q703" s="34">
        <f t="shared" si="10"/>
        <v>411090</v>
      </c>
      <c r="R703" s="34"/>
      <c r="S703" s="34" t="s">
        <v>896</v>
      </c>
      <c r="T703" s="34"/>
      <c r="U703" s="34"/>
      <c r="V703" s="34"/>
      <c r="W703" s="34"/>
      <c r="X703" s="34"/>
      <c r="Y703" s="34">
        <v>0</v>
      </c>
    </row>
    <row r="704" spans="5:25" x14ac:dyDescent="0.35">
      <c r="E704" s="6">
        <v>411100</v>
      </c>
      <c r="F704" s="6" t="s">
        <v>898</v>
      </c>
      <c r="G704" s="6" t="s">
        <v>895</v>
      </c>
      <c r="H704" s="6" t="s">
        <v>895</v>
      </c>
      <c r="I704" s="107"/>
      <c r="J704" s="6"/>
      <c r="K704" s="6">
        <v>1</v>
      </c>
      <c r="L704" s="108" t="s">
        <v>409</v>
      </c>
      <c r="M704" s="109" t="s">
        <v>410</v>
      </c>
      <c r="N704" s="108" t="s">
        <v>409</v>
      </c>
      <c r="O704" s="109" t="s">
        <v>410</v>
      </c>
      <c r="P704" s="6" t="s">
        <v>411</v>
      </c>
      <c r="Q704" s="6">
        <f t="shared" si="10"/>
        <v>411100</v>
      </c>
      <c r="R704" s="6"/>
      <c r="S704" s="6" t="s">
        <v>896</v>
      </c>
      <c r="T704" s="6"/>
      <c r="U704" s="6"/>
      <c r="V704" s="6"/>
      <c r="W704" s="6"/>
      <c r="X704" s="6"/>
      <c r="Y704" s="6">
        <v>0</v>
      </c>
    </row>
    <row r="705" spans="5:25" x14ac:dyDescent="0.35">
      <c r="E705" s="6">
        <f>E704+90</f>
        <v>411190</v>
      </c>
      <c r="F705" s="6" t="s">
        <v>899</v>
      </c>
      <c r="G705" s="6" t="s">
        <v>895</v>
      </c>
      <c r="H705" s="6" t="s">
        <v>895</v>
      </c>
      <c r="I705" s="107"/>
      <c r="J705" s="6"/>
      <c r="K705" s="6">
        <v>0</v>
      </c>
      <c r="L705" s="108" t="s">
        <v>409</v>
      </c>
      <c r="M705" s="109" t="s">
        <v>410</v>
      </c>
      <c r="N705" s="108" t="s">
        <v>409</v>
      </c>
      <c r="O705" s="109" t="s">
        <v>410</v>
      </c>
      <c r="P705" s="6" t="s">
        <v>411</v>
      </c>
      <c r="Q705" s="6">
        <f t="shared" si="10"/>
        <v>411190</v>
      </c>
      <c r="R705" s="6"/>
      <c r="S705" s="6" t="s">
        <v>896</v>
      </c>
      <c r="T705" s="6"/>
      <c r="U705" s="6"/>
      <c r="V705" s="6"/>
      <c r="W705" s="6"/>
      <c r="X705" s="6"/>
      <c r="Y705" s="6">
        <v>0</v>
      </c>
    </row>
    <row r="706" spans="5:25" x14ac:dyDescent="0.35">
      <c r="E706" s="34">
        <v>412000</v>
      </c>
      <c r="F706" s="34" t="s">
        <v>900</v>
      </c>
      <c r="G706" s="34" t="s">
        <v>895</v>
      </c>
      <c r="H706" s="34" t="s">
        <v>895</v>
      </c>
      <c r="I706" s="36"/>
      <c r="J706" s="34"/>
      <c r="K706" s="34">
        <v>1</v>
      </c>
      <c r="L706" s="98" t="s">
        <v>409</v>
      </c>
      <c r="M706" s="99" t="s">
        <v>410</v>
      </c>
      <c r="N706" s="98" t="s">
        <v>409</v>
      </c>
      <c r="O706" s="99" t="s">
        <v>410</v>
      </c>
      <c r="P706" s="34" t="s">
        <v>411</v>
      </c>
      <c r="Q706" s="34">
        <f t="shared" si="10"/>
        <v>412000</v>
      </c>
      <c r="R706" s="34"/>
      <c r="S706" s="34" t="s">
        <v>896</v>
      </c>
      <c r="T706" s="34"/>
      <c r="U706" s="34"/>
      <c r="V706" s="34"/>
      <c r="W706" s="34"/>
      <c r="X706" s="34"/>
      <c r="Y706" s="34">
        <v>0</v>
      </c>
    </row>
    <row r="707" spans="5:25" x14ac:dyDescent="0.35">
      <c r="E707" s="34">
        <f>E706+90</f>
        <v>412090</v>
      </c>
      <c r="F707" s="34" t="s">
        <v>901</v>
      </c>
      <c r="G707" s="34" t="s">
        <v>895</v>
      </c>
      <c r="H707" s="34" t="s">
        <v>895</v>
      </c>
      <c r="I707" s="36"/>
      <c r="J707" s="34"/>
      <c r="K707" s="34">
        <v>0</v>
      </c>
      <c r="L707" s="98" t="s">
        <v>409</v>
      </c>
      <c r="M707" s="99" t="s">
        <v>410</v>
      </c>
      <c r="N707" s="98" t="s">
        <v>409</v>
      </c>
      <c r="O707" s="99" t="s">
        <v>410</v>
      </c>
      <c r="P707" s="34" t="s">
        <v>411</v>
      </c>
      <c r="Q707" s="34">
        <f t="shared" si="10"/>
        <v>412090</v>
      </c>
      <c r="R707" s="34"/>
      <c r="S707" s="34" t="s">
        <v>896</v>
      </c>
      <c r="T707" s="34"/>
      <c r="U707" s="34"/>
      <c r="V707" s="34"/>
      <c r="W707" s="34"/>
      <c r="X707" s="34"/>
      <c r="Y707" s="34">
        <v>0</v>
      </c>
    </row>
    <row r="708" spans="5:25" x14ac:dyDescent="0.35">
      <c r="E708" s="97">
        <v>413000</v>
      </c>
      <c r="F708" s="97" t="s">
        <v>11658</v>
      </c>
      <c r="G708" s="97" t="s">
        <v>895</v>
      </c>
      <c r="H708" s="97" t="s">
        <v>895</v>
      </c>
      <c r="I708" s="100"/>
      <c r="J708" s="97"/>
      <c r="K708" s="97">
        <v>1</v>
      </c>
      <c r="L708" s="101" t="s">
        <v>409</v>
      </c>
      <c r="M708" s="102" t="s">
        <v>410</v>
      </c>
      <c r="N708" s="101" t="s">
        <v>409</v>
      </c>
      <c r="O708" s="102" t="s">
        <v>410</v>
      </c>
      <c r="P708" s="97" t="s">
        <v>411</v>
      </c>
      <c r="Q708" s="97">
        <f t="shared" si="10"/>
        <v>413000</v>
      </c>
      <c r="R708" s="97"/>
      <c r="S708" s="97" t="s">
        <v>896</v>
      </c>
      <c r="T708" s="97"/>
      <c r="U708" s="97"/>
      <c r="V708" s="97"/>
      <c r="W708" s="97"/>
      <c r="X708" s="97"/>
      <c r="Y708" s="97">
        <v>0</v>
      </c>
    </row>
    <row r="709" spans="5:25" x14ac:dyDescent="0.35">
      <c r="E709" s="97">
        <f>E708+90</f>
        <v>413090</v>
      </c>
      <c r="F709" s="97" t="s">
        <v>11659</v>
      </c>
      <c r="G709" s="97" t="s">
        <v>895</v>
      </c>
      <c r="H709" s="97" t="s">
        <v>895</v>
      </c>
      <c r="I709" s="100"/>
      <c r="J709" s="97"/>
      <c r="K709" s="97">
        <v>0</v>
      </c>
      <c r="L709" s="101" t="s">
        <v>409</v>
      </c>
      <c r="M709" s="102" t="s">
        <v>410</v>
      </c>
      <c r="N709" s="101" t="s">
        <v>409</v>
      </c>
      <c r="O709" s="102" t="s">
        <v>410</v>
      </c>
      <c r="P709" s="97" t="s">
        <v>411</v>
      </c>
      <c r="Q709" s="97">
        <f t="shared" si="10"/>
        <v>413090</v>
      </c>
      <c r="R709" s="97"/>
      <c r="S709" s="97" t="s">
        <v>896</v>
      </c>
      <c r="T709" s="97"/>
      <c r="U709" s="97"/>
      <c r="V709" s="97"/>
      <c r="W709" s="97"/>
      <c r="X709" s="97"/>
      <c r="Y709" s="97">
        <v>0</v>
      </c>
    </row>
    <row r="710" spans="5:25" x14ac:dyDescent="0.35">
      <c r="E710" s="6">
        <v>413100</v>
      </c>
      <c r="F710" s="6" t="s">
        <v>11660</v>
      </c>
      <c r="G710" s="6" t="s">
        <v>895</v>
      </c>
      <c r="H710" s="6" t="s">
        <v>895</v>
      </c>
      <c r="I710" s="107"/>
      <c r="J710" s="6"/>
      <c r="K710" s="6">
        <v>1</v>
      </c>
      <c r="L710" s="108" t="s">
        <v>409</v>
      </c>
      <c r="M710" s="109" t="s">
        <v>410</v>
      </c>
      <c r="N710" s="108" t="s">
        <v>409</v>
      </c>
      <c r="O710" s="109" t="s">
        <v>410</v>
      </c>
      <c r="P710" s="6" t="s">
        <v>411</v>
      </c>
      <c r="Q710" s="6">
        <f t="shared" si="10"/>
        <v>413100</v>
      </c>
      <c r="R710" s="6"/>
      <c r="S710" s="6" t="s">
        <v>896</v>
      </c>
      <c r="T710" s="6"/>
      <c r="U710" s="6"/>
      <c r="V710" s="6"/>
      <c r="W710" s="6"/>
      <c r="X710" s="6"/>
      <c r="Y710" s="6">
        <v>0</v>
      </c>
    </row>
    <row r="711" spans="5:25" x14ac:dyDescent="0.35">
      <c r="E711" s="6">
        <f>E710+90</f>
        <v>413190</v>
      </c>
      <c r="F711" s="6" t="s">
        <v>11661</v>
      </c>
      <c r="G711" s="6" t="s">
        <v>895</v>
      </c>
      <c r="H711" s="6" t="s">
        <v>895</v>
      </c>
      <c r="I711" s="107"/>
      <c r="J711" s="6"/>
      <c r="K711" s="6">
        <v>0</v>
      </c>
      <c r="L711" s="108" t="s">
        <v>409</v>
      </c>
      <c r="M711" s="109" t="s">
        <v>410</v>
      </c>
      <c r="N711" s="108" t="s">
        <v>409</v>
      </c>
      <c r="O711" s="109" t="s">
        <v>410</v>
      </c>
      <c r="P711" s="6" t="s">
        <v>411</v>
      </c>
      <c r="Q711" s="6">
        <f t="shared" si="10"/>
        <v>413190</v>
      </c>
      <c r="R711" s="6"/>
      <c r="S711" s="6" t="s">
        <v>896</v>
      </c>
      <c r="T711" s="6"/>
      <c r="U711" s="6"/>
      <c r="V711" s="6"/>
      <c r="W711" s="6"/>
      <c r="X711" s="6"/>
      <c r="Y711" s="6">
        <v>0</v>
      </c>
    </row>
    <row r="712" spans="5:25" x14ac:dyDescent="0.35">
      <c r="E712" s="6">
        <v>413200</v>
      </c>
      <c r="F712" s="6" t="s">
        <v>11662</v>
      </c>
      <c r="G712" s="6" t="s">
        <v>895</v>
      </c>
      <c r="H712" s="6" t="s">
        <v>895</v>
      </c>
      <c r="I712" s="107"/>
      <c r="J712" s="6"/>
      <c r="K712" s="6">
        <v>1</v>
      </c>
      <c r="L712" s="108" t="s">
        <v>409</v>
      </c>
      <c r="M712" s="109" t="s">
        <v>410</v>
      </c>
      <c r="N712" s="108" t="s">
        <v>409</v>
      </c>
      <c r="O712" s="109" t="s">
        <v>410</v>
      </c>
      <c r="P712" s="6" t="s">
        <v>411</v>
      </c>
      <c r="Q712" s="6">
        <f t="shared" si="10"/>
        <v>413200</v>
      </c>
      <c r="R712" s="6"/>
      <c r="S712" s="6" t="s">
        <v>896</v>
      </c>
      <c r="T712" s="6"/>
      <c r="U712" s="6"/>
      <c r="V712" s="6"/>
      <c r="W712" s="6"/>
      <c r="X712" s="6"/>
      <c r="Y712" s="6">
        <v>0</v>
      </c>
    </row>
    <row r="713" spans="5:25" x14ac:dyDescent="0.35">
      <c r="E713" s="6">
        <f>E712+90</f>
        <v>413290</v>
      </c>
      <c r="F713" s="6" t="s">
        <v>11663</v>
      </c>
      <c r="G713" s="6" t="s">
        <v>895</v>
      </c>
      <c r="H713" s="6" t="s">
        <v>895</v>
      </c>
      <c r="I713" s="107"/>
      <c r="J713" s="6"/>
      <c r="K713" s="6">
        <v>0</v>
      </c>
      <c r="L713" s="108" t="s">
        <v>409</v>
      </c>
      <c r="M713" s="109" t="s">
        <v>410</v>
      </c>
      <c r="N713" s="108" t="s">
        <v>409</v>
      </c>
      <c r="O713" s="109" t="s">
        <v>410</v>
      </c>
      <c r="P713" s="6" t="s">
        <v>411</v>
      </c>
      <c r="Q713" s="6">
        <f t="shared" si="10"/>
        <v>413290</v>
      </c>
      <c r="R713" s="6"/>
      <c r="S713" s="6" t="s">
        <v>896</v>
      </c>
      <c r="T713" s="6"/>
      <c r="U713" s="6"/>
      <c r="V713" s="6"/>
      <c r="W713" s="6"/>
      <c r="X713" s="6"/>
      <c r="Y713" s="6">
        <v>0</v>
      </c>
    </row>
    <row r="714" spans="5:25" x14ac:dyDescent="0.35">
      <c r="E714" s="6">
        <v>413300</v>
      </c>
      <c r="F714" s="6" t="s">
        <v>11664</v>
      </c>
      <c r="G714" s="6" t="s">
        <v>895</v>
      </c>
      <c r="H714" s="6" t="s">
        <v>895</v>
      </c>
      <c r="I714" s="107"/>
      <c r="J714" s="6"/>
      <c r="K714" s="6">
        <v>1</v>
      </c>
      <c r="L714" s="108" t="s">
        <v>409</v>
      </c>
      <c r="M714" s="109" t="s">
        <v>410</v>
      </c>
      <c r="N714" s="108" t="s">
        <v>409</v>
      </c>
      <c r="O714" s="109" t="s">
        <v>410</v>
      </c>
      <c r="P714" s="6" t="s">
        <v>411</v>
      </c>
      <c r="Q714" s="6">
        <f t="shared" si="10"/>
        <v>413300</v>
      </c>
      <c r="R714" s="6"/>
      <c r="S714" s="6" t="s">
        <v>896</v>
      </c>
      <c r="T714" s="6"/>
      <c r="U714" s="6"/>
      <c r="V714" s="6"/>
      <c r="W714" s="6"/>
      <c r="X714" s="6"/>
      <c r="Y714" s="6">
        <v>0</v>
      </c>
    </row>
    <row r="715" spans="5:25" x14ac:dyDescent="0.35">
      <c r="E715" s="6">
        <f>E714+90</f>
        <v>413390</v>
      </c>
      <c r="F715" s="6" t="s">
        <v>11665</v>
      </c>
      <c r="G715" s="6" t="s">
        <v>895</v>
      </c>
      <c r="H715" s="6" t="s">
        <v>895</v>
      </c>
      <c r="I715" s="107"/>
      <c r="J715" s="6"/>
      <c r="K715" s="6">
        <v>0</v>
      </c>
      <c r="L715" s="108" t="s">
        <v>409</v>
      </c>
      <c r="M715" s="109" t="s">
        <v>410</v>
      </c>
      <c r="N715" s="108" t="s">
        <v>409</v>
      </c>
      <c r="O715" s="109" t="s">
        <v>410</v>
      </c>
      <c r="P715" s="6" t="s">
        <v>411</v>
      </c>
      <c r="Q715" s="6">
        <f t="shared" si="10"/>
        <v>413390</v>
      </c>
      <c r="R715" s="6"/>
      <c r="S715" s="6" t="s">
        <v>896</v>
      </c>
      <c r="T715" s="6"/>
      <c r="U715" s="6"/>
      <c r="V715" s="6"/>
      <c r="W715" s="6"/>
      <c r="X715" s="6"/>
      <c r="Y715" s="6">
        <v>0</v>
      </c>
    </row>
    <row r="716" spans="5:25" x14ac:dyDescent="0.35">
      <c r="E716" s="34">
        <v>414000</v>
      </c>
      <c r="F716" s="34" t="s">
        <v>902</v>
      </c>
      <c r="G716" s="34" t="s">
        <v>895</v>
      </c>
      <c r="H716" s="34" t="s">
        <v>895</v>
      </c>
      <c r="I716" s="36"/>
      <c r="J716" s="34"/>
      <c r="K716" s="34">
        <v>1</v>
      </c>
      <c r="L716" s="98" t="s">
        <v>409</v>
      </c>
      <c r="M716" s="99" t="s">
        <v>410</v>
      </c>
      <c r="N716" s="98" t="s">
        <v>409</v>
      </c>
      <c r="O716" s="99" t="s">
        <v>410</v>
      </c>
      <c r="P716" s="34" t="s">
        <v>411</v>
      </c>
      <c r="Q716" s="34">
        <f t="shared" si="10"/>
        <v>414000</v>
      </c>
      <c r="R716" s="34"/>
      <c r="S716" s="34" t="s">
        <v>896</v>
      </c>
      <c r="T716" s="34"/>
      <c r="U716" s="34"/>
      <c r="V716" s="34"/>
      <c r="W716" s="34"/>
      <c r="X716" s="34"/>
      <c r="Y716" s="34">
        <v>0</v>
      </c>
    </row>
    <row r="717" spans="5:25" x14ac:dyDescent="0.35">
      <c r="E717" s="34">
        <v>414090</v>
      </c>
      <c r="F717" s="34" t="s">
        <v>903</v>
      </c>
      <c r="G717" s="34" t="s">
        <v>895</v>
      </c>
      <c r="H717" s="34" t="s">
        <v>895</v>
      </c>
      <c r="I717" s="36"/>
      <c r="J717" s="34"/>
      <c r="K717" s="34">
        <v>0</v>
      </c>
      <c r="L717" s="98" t="s">
        <v>409</v>
      </c>
      <c r="M717" s="99" t="s">
        <v>410</v>
      </c>
      <c r="N717" s="98" t="s">
        <v>409</v>
      </c>
      <c r="O717" s="99" t="s">
        <v>410</v>
      </c>
      <c r="P717" s="34" t="s">
        <v>411</v>
      </c>
      <c r="Q717" s="34">
        <f t="shared" si="10"/>
        <v>414090</v>
      </c>
      <c r="R717" s="34"/>
      <c r="S717" s="34" t="s">
        <v>896</v>
      </c>
      <c r="T717" s="34"/>
      <c r="U717" s="34"/>
      <c r="V717" s="34"/>
      <c r="W717" s="34"/>
      <c r="X717" s="34"/>
      <c r="Y717" s="34">
        <v>0</v>
      </c>
    </row>
    <row r="718" spans="5:25" x14ac:dyDescent="0.35">
      <c r="E718" s="34">
        <v>415000</v>
      </c>
      <c r="F718" s="34" t="s">
        <v>904</v>
      </c>
      <c r="G718" s="34" t="s">
        <v>895</v>
      </c>
      <c r="H718" s="34" t="s">
        <v>895</v>
      </c>
      <c r="I718" s="36"/>
      <c r="J718" s="34"/>
      <c r="K718" s="34">
        <v>1</v>
      </c>
      <c r="L718" s="98" t="s">
        <v>409</v>
      </c>
      <c r="M718" s="99" t="s">
        <v>410</v>
      </c>
      <c r="N718" s="98" t="s">
        <v>409</v>
      </c>
      <c r="O718" s="99" t="s">
        <v>410</v>
      </c>
      <c r="P718" s="34" t="s">
        <v>411</v>
      </c>
      <c r="Q718" s="34">
        <f t="shared" si="10"/>
        <v>415000</v>
      </c>
      <c r="R718" s="34"/>
      <c r="S718" s="34" t="s">
        <v>896</v>
      </c>
      <c r="T718" s="34"/>
      <c r="U718" s="34"/>
      <c r="V718" s="34"/>
      <c r="W718" s="34"/>
      <c r="X718" s="34"/>
      <c r="Y718" s="34">
        <v>0</v>
      </c>
    </row>
    <row r="719" spans="5:25" x14ac:dyDescent="0.35">
      <c r="E719" s="34">
        <f>E718+90</f>
        <v>415090</v>
      </c>
      <c r="F719" s="34" t="s">
        <v>905</v>
      </c>
      <c r="G719" s="34" t="s">
        <v>895</v>
      </c>
      <c r="H719" s="34" t="s">
        <v>895</v>
      </c>
      <c r="I719" s="36"/>
      <c r="J719" s="34"/>
      <c r="K719" s="34">
        <v>0</v>
      </c>
      <c r="L719" s="98" t="s">
        <v>409</v>
      </c>
      <c r="M719" s="99" t="s">
        <v>410</v>
      </c>
      <c r="N719" s="98" t="s">
        <v>409</v>
      </c>
      <c r="O719" s="99" t="s">
        <v>410</v>
      </c>
      <c r="P719" s="34" t="s">
        <v>411</v>
      </c>
      <c r="Q719" s="34">
        <f t="shared" si="10"/>
        <v>415090</v>
      </c>
      <c r="R719" s="34"/>
      <c r="S719" s="34" t="s">
        <v>896</v>
      </c>
      <c r="T719" s="34"/>
      <c r="U719" s="34"/>
      <c r="V719" s="34"/>
      <c r="W719" s="34"/>
      <c r="X719" s="34"/>
      <c r="Y719" s="34">
        <v>0</v>
      </c>
    </row>
    <row r="720" spans="5:25" x14ac:dyDescent="0.35">
      <c r="E720" s="6">
        <v>415100</v>
      </c>
      <c r="F720" s="6" t="s">
        <v>906</v>
      </c>
      <c r="G720" s="6" t="s">
        <v>895</v>
      </c>
      <c r="H720" s="6" t="s">
        <v>895</v>
      </c>
      <c r="I720" s="107"/>
      <c r="J720" s="6"/>
      <c r="K720" s="6">
        <v>1</v>
      </c>
      <c r="L720" s="108" t="s">
        <v>409</v>
      </c>
      <c r="M720" s="109" t="s">
        <v>410</v>
      </c>
      <c r="N720" s="108" t="s">
        <v>409</v>
      </c>
      <c r="O720" s="109" t="s">
        <v>410</v>
      </c>
      <c r="P720" s="6" t="s">
        <v>411</v>
      </c>
      <c r="Q720" s="6">
        <f t="shared" si="10"/>
        <v>415100</v>
      </c>
      <c r="R720" s="6"/>
      <c r="S720" s="6" t="s">
        <v>896</v>
      </c>
      <c r="T720" s="6"/>
      <c r="U720" s="6"/>
      <c r="V720" s="6"/>
      <c r="W720" s="6"/>
      <c r="X720" s="6"/>
      <c r="Y720" s="6">
        <v>0</v>
      </c>
    </row>
    <row r="721" spans="5:25" x14ac:dyDescent="0.35">
      <c r="E721" s="6">
        <f>E720+90</f>
        <v>415190</v>
      </c>
      <c r="F721" s="6" t="s">
        <v>907</v>
      </c>
      <c r="G721" s="6" t="s">
        <v>895</v>
      </c>
      <c r="H721" s="6" t="s">
        <v>895</v>
      </c>
      <c r="I721" s="107"/>
      <c r="J721" s="6"/>
      <c r="K721" s="6">
        <v>0</v>
      </c>
      <c r="L721" s="108" t="s">
        <v>409</v>
      </c>
      <c r="M721" s="109" t="s">
        <v>410</v>
      </c>
      <c r="N721" s="108" t="s">
        <v>409</v>
      </c>
      <c r="O721" s="109" t="s">
        <v>410</v>
      </c>
      <c r="P721" s="6" t="s">
        <v>411</v>
      </c>
      <c r="Q721" s="6">
        <f t="shared" si="10"/>
        <v>415190</v>
      </c>
      <c r="R721" s="6"/>
      <c r="S721" s="6" t="s">
        <v>896</v>
      </c>
      <c r="T721" s="6"/>
      <c r="U721" s="6"/>
      <c r="V721" s="6"/>
      <c r="W721" s="6"/>
      <c r="X721" s="6"/>
      <c r="Y721" s="6">
        <v>0</v>
      </c>
    </row>
    <row r="722" spans="5:25" x14ac:dyDescent="0.35">
      <c r="E722" s="34">
        <v>416000</v>
      </c>
      <c r="F722" s="34" t="s">
        <v>908</v>
      </c>
      <c r="G722" s="34" t="s">
        <v>895</v>
      </c>
      <c r="H722" s="34" t="s">
        <v>895</v>
      </c>
      <c r="I722" s="36"/>
      <c r="J722" s="34"/>
      <c r="K722" s="34">
        <v>1</v>
      </c>
      <c r="L722" s="98" t="s">
        <v>409</v>
      </c>
      <c r="M722" s="99" t="s">
        <v>409</v>
      </c>
      <c r="N722" s="98" t="s">
        <v>409</v>
      </c>
      <c r="O722" s="99" t="s">
        <v>410</v>
      </c>
      <c r="P722" s="34" t="s">
        <v>411</v>
      </c>
      <c r="Q722" s="34">
        <f t="shared" si="10"/>
        <v>416000</v>
      </c>
      <c r="R722" s="34"/>
      <c r="S722" s="34" t="s">
        <v>896</v>
      </c>
      <c r="T722" s="34"/>
      <c r="U722" s="34"/>
      <c r="V722" s="34"/>
      <c r="W722" s="34"/>
      <c r="X722" s="34"/>
      <c r="Y722" s="34">
        <v>0</v>
      </c>
    </row>
    <row r="723" spans="5:25" x14ac:dyDescent="0.35">
      <c r="E723" s="34">
        <f>E722+90</f>
        <v>416090</v>
      </c>
      <c r="F723" s="34" t="s">
        <v>909</v>
      </c>
      <c r="G723" s="34" t="s">
        <v>895</v>
      </c>
      <c r="H723" s="34" t="s">
        <v>895</v>
      </c>
      <c r="I723" s="36"/>
      <c r="J723" s="34"/>
      <c r="K723" s="34">
        <v>0</v>
      </c>
      <c r="L723" s="98" t="s">
        <v>409</v>
      </c>
      <c r="M723" s="99" t="s">
        <v>409</v>
      </c>
      <c r="N723" s="98" t="s">
        <v>409</v>
      </c>
      <c r="O723" s="99" t="s">
        <v>410</v>
      </c>
      <c r="P723" s="34" t="s">
        <v>411</v>
      </c>
      <c r="Q723" s="34">
        <f t="shared" si="10"/>
        <v>416090</v>
      </c>
      <c r="R723" s="34"/>
      <c r="S723" s="34" t="s">
        <v>896</v>
      </c>
      <c r="T723" s="34"/>
      <c r="U723" s="34"/>
      <c r="V723" s="34"/>
      <c r="W723" s="34"/>
      <c r="X723" s="34"/>
      <c r="Y723" s="34">
        <v>0</v>
      </c>
    </row>
    <row r="724" spans="5:25" x14ac:dyDescent="0.35">
      <c r="E724" s="34">
        <v>417000</v>
      </c>
      <c r="F724" s="34" t="s">
        <v>910</v>
      </c>
      <c r="G724" s="34" t="s">
        <v>895</v>
      </c>
      <c r="H724" s="34" t="s">
        <v>895</v>
      </c>
      <c r="I724" s="36"/>
      <c r="J724" s="34"/>
      <c r="K724" s="34">
        <v>1</v>
      </c>
      <c r="L724" s="98" t="s">
        <v>409</v>
      </c>
      <c r="M724" s="99" t="s">
        <v>410</v>
      </c>
      <c r="N724" s="98" t="s">
        <v>409</v>
      </c>
      <c r="O724" s="99" t="s">
        <v>410</v>
      </c>
      <c r="P724" s="34" t="s">
        <v>411</v>
      </c>
      <c r="Q724" s="34">
        <f t="shared" si="10"/>
        <v>417000</v>
      </c>
      <c r="R724" s="34"/>
      <c r="S724" s="34" t="s">
        <v>896</v>
      </c>
      <c r="T724" s="34"/>
      <c r="U724" s="34"/>
      <c r="V724" s="34"/>
      <c r="W724" s="34"/>
      <c r="X724" s="34"/>
      <c r="Y724" s="34">
        <v>0</v>
      </c>
    </row>
    <row r="725" spans="5:25" x14ac:dyDescent="0.35">
      <c r="E725" s="34">
        <f>E724+90</f>
        <v>417090</v>
      </c>
      <c r="F725" s="34" t="s">
        <v>911</v>
      </c>
      <c r="G725" s="34" t="s">
        <v>895</v>
      </c>
      <c r="H725" s="34" t="s">
        <v>895</v>
      </c>
      <c r="I725" s="36"/>
      <c r="J725" s="34"/>
      <c r="K725" s="34">
        <v>0</v>
      </c>
      <c r="L725" s="98" t="s">
        <v>409</v>
      </c>
      <c r="M725" s="99" t="s">
        <v>410</v>
      </c>
      <c r="N725" s="98" t="s">
        <v>409</v>
      </c>
      <c r="O725" s="99" t="s">
        <v>410</v>
      </c>
      <c r="P725" s="34" t="s">
        <v>411</v>
      </c>
      <c r="Q725" s="34">
        <f t="shared" si="10"/>
        <v>417090</v>
      </c>
      <c r="R725" s="34"/>
      <c r="S725" s="34" t="s">
        <v>896</v>
      </c>
      <c r="T725" s="34"/>
      <c r="U725" s="34"/>
      <c r="V725" s="34"/>
      <c r="W725" s="34"/>
      <c r="X725" s="34"/>
      <c r="Y725" s="34">
        <v>0</v>
      </c>
    </row>
    <row r="726" spans="5:25" x14ac:dyDescent="0.35">
      <c r="E726" s="34">
        <v>418000</v>
      </c>
      <c r="F726" s="34" t="s">
        <v>912</v>
      </c>
      <c r="G726" s="34" t="s">
        <v>895</v>
      </c>
      <c r="H726" s="34" t="s">
        <v>895</v>
      </c>
      <c r="I726" s="36"/>
      <c r="J726" s="34"/>
      <c r="K726" s="34">
        <v>1</v>
      </c>
      <c r="L726" s="98" t="s">
        <v>409</v>
      </c>
      <c r="M726" s="99" t="s">
        <v>410</v>
      </c>
      <c r="N726" s="98" t="s">
        <v>409</v>
      </c>
      <c r="O726" s="99" t="s">
        <v>410</v>
      </c>
      <c r="P726" s="34" t="s">
        <v>411</v>
      </c>
      <c r="Q726" s="34">
        <f t="shared" si="10"/>
        <v>418000</v>
      </c>
      <c r="R726" s="34"/>
      <c r="S726" s="34" t="s">
        <v>896</v>
      </c>
      <c r="T726" s="34"/>
      <c r="U726" s="34"/>
      <c r="V726" s="34"/>
      <c r="W726" s="34"/>
      <c r="X726" s="34"/>
      <c r="Y726" s="34">
        <v>0</v>
      </c>
    </row>
    <row r="727" spans="5:25" x14ac:dyDescent="0.35">
      <c r="E727" s="34">
        <f>E726+90</f>
        <v>418090</v>
      </c>
      <c r="F727" s="34" t="s">
        <v>913</v>
      </c>
      <c r="G727" s="34" t="s">
        <v>895</v>
      </c>
      <c r="H727" s="34" t="s">
        <v>895</v>
      </c>
      <c r="I727" s="36"/>
      <c r="J727" s="34"/>
      <c r="K727" s="34">
        <v>0</v>
      </c>
      <c r="L727" s="98" t="s">
        <v>409</v>
      </c>
      <c r="M727" s="99" t="s">
        <v>410</v>
      </c>
      <c r="N727" s="98" t="s">
        <v>409</v>
      </c>
      <c r="O727" s="99" t="s">
        <v>410</v>
      </c>
      <c r="P727" s="34" t="s">
        <v>411</v>
      </c>
      <c r="Q727" s="34">
        <f t="shared" si="10"/>
        <v>418090</v>
      </c>
      <c r="R727" s="34"/>
      <c r="S727" s="34" t="s">
        <v>896</v>
      </c>
      <c r="T727" s="34"/>
      <c r="U727" s="34"/>
      <c r="V727" s="34"/>
      <c r="W727" s="34"/>
      <c r="X727" s="34"/>
      <c r="Y727" s="34">
        <v>0</v>
      </c>
    </row>
    <row r="728" spans="5:25" x14ac:dyDescent="0.35">
      <c r="E728" s="34">
        <v>421000</v>
      </c>
      <c r="F728" s="34" t="s">
        <v>914</v>
      </c>
      <c r="G728" s="34" t="s">
        <v>895</v>
      </c>
      <c r="H728" s="34" t="s">
        <v>895</v>
      </c>
      <c r="I728" s="36"/>
      <c r="J728" s="34"/>
      <c r="K728" s="34">
        <v>1</v>
      </c>
      <c r="L728" s="99" t="s">
        <v>410</v>
      </c>
      <c r="M728" s="99" t="s">
        <v>410</v>
      </c>
      <c r="N728" s="98" t="s">
        <v>409</v>
      </c>
      <c r="O728" s="99" t="s">
        <v>410</v>
      </c>
      <c r="P728" s="34" t="s">
        <v>411</v>
      </c>
      <c r="Q728" s="34">
        <f t="shared" si="10"/>
        <v>421000</v>
      </c>
      <c r="R728" s="34"/>
      <c r="S728" s="34" t="s">
        <v>896</v>
      </c>
      <c r="T728" s="34"/>
      <c r="U728" s="34"/>
      <c r="V728" s="34"/>
      <c r="W728" s="34"/>
      <c r="X728" s="34"/>
      <c r="Y728" s="34">
        <v>0</v>
      </c>
    </row>
    <row r="729" spans="5:25" x14ac:dyDescent="0.35">
      <c r="E729" s="34">
        <f>E728+90</f>
        <v>421090</v>
      </c>
      <c r="F729" s="34" t="s">
        <v>915</v>
      </c>
      <c r="G729" s="34" t="s">
        <v>895</v>
      </c>
      <c r="H729" s="34" t="s">
        <v>895</v>
      </c>
      <c r="I729" s="36"/>
      <c r="J729" s="34"/>
      <c r="K729" s="34">
        <v>0</v>
      </c>
      <c r="L729" s="99" t="s">
        <v>410</v>
      </c>
      <c r="M729" s="99" t="s">
        <v>410</v>
      </c>
      <c r="N729" s="98" t="s">
        <v>409</v>
      </c>
      <c r="O729" s="99" t="s">
        <v>410</v>
      </c>
      <c r="P729" s="34" t="s">
        <v>411</v>
      </c>
      <c r="Q729" s="34">
        <f t="shared" si="10"/>
        <v>421090</v>
      </c>
      <c r="R729" s="34"/>
      <c r="S729" s="34" t="s">
        <v>896</v>
      </c>
      <c r="T729" s="34"/>
      <c r="U729" s="34"/>
      <c r="V729" s="34"/>
      <c r="W729" s="34"/>
      <c r="X729" s="34"/>
      <c r="Y729" s="34">
        <v>0</v>
      </c>
    </row>
    <row r="730" spans="5:25" x14ac:dyDescent="0.35">
      <c r="E730" s="34">
        <v>422000</v>
      </c>
      <c r="F730" s="34" t="s">
        <v>916</v>
      </c>
      <c r="G730" s="34" t="s">
        <v>895</v>
      </c>
      <c r="H730" s="34" t="s">
        <v>895</v>
      </c>
      <c r="I730" s="36"/>
      <c r="J730" s="34"/>
      <c r="K730" s="34">
        <v>1</v>
      </c>
      <c r="L730" s="99" t="s">
        <v>410</v>
      </c>
      <c r="M730" s="99" t="s">
        <v>410</v>
      </c>
      <c r="N730" s="98" t="s">
        <v>409</v>
      </c>
      <c r="O730" s="99" t="s">
        <v>410</v>
      </c>
      <c r="P730" s="34" t="s">
        <v>411</v>
      </c>
      <c r="Q730" s="34">
        <f t="shared" si="10"/>
        <v>422000</v>
      </c>
      <c r="R730" s="34"/>
      <c r="S730" s="34" t="s">
        <v>896</v>
      </c>
      <c r="T730" s="34"/>
      <c r="U730" s="34"/>
      <c r="V730" s="34"/>
      <c r="W730" s="34"/>
      <c r="X730" s="34"/>
      <c r="Y730" s="34">
        <v>0</v>
      </c>
    </row>
    <row r="731" spans="5:25" x14ac:dyDescent="0.35">
      <c r="E731" s="34">
        <f>E730+90</f>
        <v>422090</v>
      </c>
      <c r="F731" s="34" t="s">
        <v>917</v>
      </c>
      <c r="G731" s="34" t="s">
        <v>895</v>
      </c>
      <c r="H731" s="34" t="s">
        <v>895</v>
      </c>
      <c r="I731" s="36"/>
      <c r="J731" s="34"/>
      <c r="K731" s="34">
        <v>0</v>
      </c>
      <c r="L731" s="99" t="s">
        <v>410</v>
      </c>
      <c r="M731" s="99" t="s">
        <v>410</v>
      </c>
      <c r="N731" s="98" t="s">
        <v>409</v>
      </c>
      <c r="O731" s="99" t="s">
        <v>410</v>
      </c>
      <c r="P731" s="34" t="s">
        <v>411</v>
      </c>
      <c r="Q731" s="34">
        <f t="shared" si="10"/>
        <v>422090</v>
      </c>
      <c r="R731" s="34"/>
      <c r="S731" s="34" t="s">
        <v>896</v>
      </c>
      <c r="T731" s="34"/>
      <c r="U731" s="34"/>
      <c r="V731" s="34"/>
      <c r="W731" s="34"/>
      <c r="X731" s="34"/>
      <c r="Y731" s="34">
        <v>0</v>
      </c>
    </row>
    <row r="732" spans="5:25" x14ac:dyDescent="0.35">
      <c r="E732" s="34">
        <v>423000</v>
      </c>
      <c r="F732" s="34" t="s">
        <v>918</v>
      </c>
      <c r="G732" s="34" t="s">
        <v>895</v>
      </c>
      <c r="H732" s="34" t="s">
        <v>895</v>
      </c>
      <c r="I732" s="36"/>
      <c r="J732" s="34"/>
      <c r="K732" s="34">
        <v>1</v>
      </c>
      <c r="L732" s="99" t="s">
        <v>410</v>
      </c>
      <c r="M732" s="99" t="s">
        <v>410</v>
      </c>
      <c r="N732" s="98" t="s">
        <v>409</v>
      </c>
      <c r="O732" s="99" t="s">
        <v>410</v>
      </c>
      <c r="P732" s="34" t="s">
        <v>411</v>
      </c>
      <c r="Q732" s="34">
        <f t="shared" si="10"/>
        <v>423000</v>
      </c>
      <c r="R732" s="34"/>
      <c r="S732" s="34" t="s">
        <v>896</v>
      </c>
      <c r="T732" s="34"/>
      <c r="U732" s="34"/>
      <c r="V732" s="34"/>
      <c r="W732" s="34"/>
      <c r="X732" s="34"/>
      <c r="Y732" s="34">
        <v>0</v>
      </c>
    </row>
    <row r="733" spans="5:25" x14ac:dyDescent="0.35">
      <c r="E733" s="34">
        <f>E732+90</f>
        <v>423090</v>
      </c>
      <c r="F733" s="34" t="s">
        <v>919</v>
      </c>
      <c r="G733" s="34" t="s">
        <v>895</v>
      </c>
      <c r="H733" s="34" t="s">
        <v>895</v>
      </c>
      <c r="I733" s="36"/>
      <c r="J733" s="34"/>
      <c r="K733" s="34">
        <v>0</v>
      </c>
      <c r="L733" s="99" t="s">
        <v>410</v>
      </c>
      <c r="M733" s="99" t="s">
        <v>410</v>
      </c>
      <c r="N733" s="98" t="s">
        <v>409</v>
      </c>
      <c r="O733" s="99" t="s">
        <v>410</v>
      </c>
      <c r="P733" s="34" t="s">
        <v>411</v>
      </c>
      <c r="Q733" s="34">
        <f t="shared" si="10"/>
        <v>423090</v>
      </c>
      <c r="R733" s="34"/>
      <c r="S733" s="34" t="s">
        <v>896</v>
      </c>
      <c r="T733" s="34"/>
      <c r="U733" s="34"/>
      <c r="V733" s="34"/>
      <c r="W733" s="34"/>
      <c r="X733" s="34"/>
      <c r="Y733" s="34">
        <v>0</v>
      </c>
    </row>
    <row r="734" spans="5:25" x14ac:dyDescent="0.35">
      <c r="E734" s="34">
        <v>424000</v>
      </c>
      <c r="F734" s="34" t="s">
        <v>920</v>
      </c>
      <c r="G734" s="34" t="s">
        <v>895</v>
      </c>
      <c r="H734" s="34" t="s">
        <v>895</v>
      </c>
      <c r="I734" s="36"/>
      <c r="J734" s="34"/>
      <c r="K734" s="34">
        <v>1</v>
      </c>
      <c r="L734" s="99" t="s">
        <v>410</v>
      </c>
      <c r="M734" s="99" t="s">
        <v>410</v>
      </c>
      <c r="N734" s="98" t="s">
        <v>409</v>
      </c>
      <c r="O734" s="99" t="s">
        <v>410</v>
      </c>
      <c r="P734" s="34" t="s">
        <v>411</v>
      </c>
      <c r="Q734" s="34">
        <f t="shared" si="10"/>
        <v>424000</v>
      </c>
      <c r="R734" s="34"/>
      <c r="S734" s="34" t="s">
        <v>896</v>
      </c>
      <c r="T734" s="34"/>
      <c r="U734" s="34"/>
      <c r="V734" s="34"/>
      <c r="W734" s="34"/>
      <c r="X734" s="34"/>
      <c r="Y734" s="34">
        <v>0</v>
      </c>
    </row>
    <row r="735" spans="5:25" x14ac:dyDescent="0.35">
      <c r="E735" s="34">
        <v>424090</v>
      </c>
      <c r="F735" s="34" t="s">
        <v>921</v>
      </c>
      <c r="G735" s="34" t="s">
        <v>895</v>
      </c>
      <c r="H735" s="34" t="s">
        <v>895</v>
      </c>
      <c r="I735" s="36"/>
      <c r="J735" s="34"/>
      <c r="K735" s="34">
        <v>0</v>
      </c>
      <c r="L735" s="99" t="s">
        <v>410</v>
      </c>
      <c r="M735" s="99" t="s">
        <v>410</v>
      </c>
      <c r="N735" s="98" t="s">
        <v>409</v>
      </c>
      <c r="O735" s="99" t="s">
        <v>410</v>
      </c>
      <c r="P735" s="34" t="s">
        <v>411</v>
      </c>
      <c r="Q735" s="34">
        <f t="shared" si="10"/>
        <v>424090</v>
      </c>
      <c r="R735" s="34"/>
      <c r="S735" s="34" t="s">
        <v>896</v>
      </c>
      <c r="T735" s="34"/>
      <c r="U735" s="34"/>
      <c r="V735" s="34"/>
      <c r="W735" s="34"/>
      <c r="X735" s="34"/>
      <c r="Y735" s="34">
        <v>0</v>
      </c>
    </row>
    <row r="736" spans="5:25" x14ac:dyDescent="0.35">
      <c r="E736" s="34">
        <v>425000</v>
      </c>
      <c r="F736" s="34" t="s">
        <v>922</v>
      </c>
      <c r="G736" s="34" t="s">
        <v>895</v>
      </c>
      <c r="H736" s="34" t="s">
        <v>895</v>
      </c>
      <c r="I736" s="36"/>
      <c r="J736" s="34"/>
      <c r="K736" s="34">
        <v>1</v>
      </c>
      <c r="L736" s="99" t="s">
        <v>410</v>
      </c>
      <c r="M736" s="99" t="s">
        <v>410</v>
      </c>
      <c r="N736" s="98" t="s">
        <v>409</v>
      </c>
      <c r="O736" s="99" t="s">
        <v>410</v>
      </c>
      <c r="P736" s="34" t="s">
        <v>411</v>
      </c>
      <c r="Q736" s="34">
        <f t="shared" si="10"/>
        <v>425000</v>
      </c>
      <c r="R736" s="34"/>
      <c r="S736" s="34" t="s">
        <v>896</v>
      </c>
      <c r="T736" s="34"/>
      <c r="U736" s="34"/>
      <c r="V736" s="34"/>
      <c r="W736" s="34"/>
      <c r="X736" s="34"/>
      <c r="Y736" s="34">
        <v>0</v>
      </c>
    </row>
    <row r="737" spans="5:25" x14ac:dyDescent="0.35">
      <c r="E737" s="34">
        <f>E736+90</f>
        <v>425090</v>
      </c>
      <c r="F737" s="34" t="s">
        <v>923</v>
      </c>
      <c r="G737" s="34" t="s">
        <v>895</v>
      </c>
      <c r="H737" s="34" t="s">
        <v>895</v>
      </c>
      <c r="I737" s="36"/>
      <c r="J737" s="34"/>
      <c r="K737" s="34">
        <v>0</v>
      </c>
      <c r="L737" s="99" t="s">
        <v>410</v>
      </c>
      <c r="M737" s="99" t="s">
        <v>410</v>
      </c>
      <c r="N737" s="98" t="s">
        <v>409</v>
      </c>
      <c r="O737" s="99" t="s">
        <v>410</v>
      </c>
      <c r="P737" s="34" t="s">
        <v>411</v>
      </c>
      <c r="Q737" s="34">
        <f t="shared" si="10"/>
        <v>425090</v>
      </c>
      <c r="R737" s="34"/>
      <c r="S737" s="34" t="s">
        <v>896</v>
      </c>
      <c r="T737" s="34"/>
      <c r="U737" s="34"/>
      <c r="V737" s="34"/>
      <c r="W737" s="34"/>
      <c r="X737" s="34"/>
      <c r="Y737" s="34">
        <v>0</v>
      </c>
    </row>
    <row r="738" spans="5:25" x14ac:dyDescent="0.35">
      <c r="E738" s="34">
        <v>427000</v>
      </c>
      <c r="F738" s="34" t="s">
        <v>924</v>
      </c>
      <c r="G738" s="34" t="s">
        <v>895</v>
      </c>
      <c r="H738" s="34" t="s">
        <v>895</v>
      </c>
      <c r="I738" s="36"/>
      <c r="J738" s="34"/>
      <c r="K738" s="34">
        <v>1</v>
      </c>
      <c r="L738" s="99" t="s">
        <v>410</v>
      </c>
      <c r="M738" s="99" t="s">
        <v>410</v>
      </c>
      <c r="N738" s="98" t="s">
        <v>409</v>
      </c>
      <c r="O738" s="99" t="s">
        <v>410</v>
      </c>
      <c r="P738" s="34" t="s">
        <v>411</v>
      </c>
      <c r="Q738" s="34">
        <f t="shared" si="10"/>
        <v>427000</v>
      </c>
      <c r="R738" s="34"/>
      <c r="S738" s="34" t="s">
        <v>896</v>
      </c>
      <c r="T738" s="34"/>
      <c r="U738" s="34"/>
      <c r="V738" s="34"/>
      <c r="W738" s="34"/>
      <c r="X738" s="34"/>
      <c r="Y738" s="34">
        <v>0</v>
      </c>
    </row>
    <row r="739" spans="5:25" x14ac:dyDescent="0.35">
      <c r="E739" s="34">
        <f>E738+90</f>
        <v>427090</v>
      </c>
      <c r="F739" s="34" t="s">
        <v>925</v>
      </c>
      <c r="G739" s="34" t="s">
        <v>895</v>
      </c>
      <c r="H739" s="34" t="s">
        <v>895</v>
      </c>
      <c r="I739" s="36"/>
      <c r="J739" s="34"/>
      <c r="K739" s="34">
        <v>0</v>
      </c>
      <c r="L739" s="99" t="s">
        <v>410</v>
      </c>
      <c r="M739" s="99" t="s">
        <v>410</v>
      </c>
      <c r="N739" s="98" t="s">
        <v>409</v>
      </c>
      <c r="O739" s="99" t="s">
        <v>410</v>
      </c>
      <c r="P739" s="34" t="s">
        <v>411</v>
      </c>
      <c r="Q739" s="34">
        <f t="shared" si="10"/>
        <v>427090</v>
      </c>
      <c r="R739" s="34"/>
      <c r="S739" s="34" t="s">
        <v>896</v>
      </c>
      <c r="T739" s="34"/>
      <c r="U739" s="34"/>
      <c r="V739" s="34"/>
      <c r="W739" s="34"/>
      <c r="X739" s="34"/>
      <c r="Y739" s="34">
        <v>0</v>
      </c>
    </row>
    <row r="740" spans="5:25" x14ac:dyDescent="0.35">
      <c r="E740" s="34">
        <v>428000</v>
      </c>
      <c r="F740" s="34" t="s">
        <v>926</v>
      </c>
      <c r="G740" s="34" t="s">
        <v>895</v>
      </c>
      <c r="H740" s="34" t="s">
        <v>895</v>
      </c>
      <c r="I740" s="36"/>
      <c r="J740" s="34"/>
      <c r="K740" s="34">
        <v>1</v>
      </c>
      <c r="L740" s="99" t="s">
        <v>410</v>
      </c>
      <c r="M740" s="99" t="s">
        <v>410</v>
      </c>
      <c r="N740" s="98" t="s">
        <v>409</v>
      </c>
      <c r="O740" s="99" t="s">
        <v>410</v>
      </c>
      <c r="P740" s="34" t="s">
        <v>411</v>
      </c>
      <c r="Q740" s="34">
        <f t="shared" si="10"/>
        <v>428000</v>
      </c>
      <c r="R740" s="34"/>
      <c r="S740" s="34" t="s">
        <v>896</v>
      </c>
      <c r="T740" s="34"/>
      <c r="U740" s="34"/>
      <c r="V740" s="34"/>
      <c r="W740" s="34"/>
      <c r="X740" s="34"/>
      <c r="Y740" s="34">
        <v>0</v>
      </c>
    </row>
    <row r="741" spans="5:25" x14ac:dyDescent="0.35">
      <c r="E741" s="34">
        <f>E740+90</f>
        <v>428090</v>
      </c>
      <c r="F741" s="34" t="s">
        <v>927</v>
      </c>
      <c r="G741" s="34" t="s">
        <v>895</v>
      </c>
      <c r="H741" s="34" t="s">
        <v>895</v>
      </c>
      <c r="I741" s="36"/>
      <c r="J741" s="34"/>
      <c r="K741" s="34">
        <v>0</v>
      </c>
      <c r="L741" s="99" t="s">
        <v>410</v>
      </c>
      <c r="M741" s="99" t="s">
        <v>410</v>
      </c>
      <c r="N741" s="98" t="s">
        <v>409</v>
      </c>
      <c r="O741" s="99" t="s">
        <v>410</v>
      </c>
      <c r="P741" s="34" t="s">
        <v>411</v>
      </c>
      <c r="Q741" s="34">
        <f t="shared" si="10"/>
        <v>428090</v>
      </c>
      <c r="R741" s="34"/>
      <c r="S741" s="34" t="s">
        <v>896</v>
      </c>
      <c r="T741" s="34"/>
      <c r="U741" s="34"/>
      <c r="V741" s="34"/>
      <c r="W741" s="34"/>
      <c r="X741" s="34"/>
      <c r="Y741" s="34">
        <v>0</v>
      </c>
    </row>
    <row r="742" spans="5:25" x14ac:dyDescent="0.35">
      <c r="E742" s="6">
        <v>429000</v>
      </c>
      <c r="F742" s="6" t="s">
        <v>11666</v>
      </c>
      <c r="G742" s="6" t="s">
        <v>895</v>
      </c>
      <c r="H742" s="6" t="s">
        <v>895</v>
      </c>
      <c r="I742" s="107"/>
      <c r="J742" s="6"/>
      <c r="K742" s="6">
        <v>0</v>
      </c>
      <c r="L742" s="109" t="s">
        <v>410</v>
      </c>
      <c r="M742" s="109" t="s">
        <v>410</v>
      </c>
      <c r="N742" s="108" t="s">
        <v>409</v>
      </c>
      <c r="O742" s="109" t="s">
        <v>410</v>
      </c>
      <c r="P742" s="6" t="s">
        <v>411</v>
      </c>
      <c r="Q742" s="6">
        <f t="shared" si="10"/>
        <v>429000</v>
      </c>
      <c r="R742" s="6"/>
      <c r="S742" s="6" t="s">
        <v>896</v>
      </c>
      <c r="T742" s="6"/>
      <c r="U742" s="6"/>
      <c r="V742" s="6"/>
      <c r="W742" s="6"/>
      <c r="X742" s="6"/>
      <c r="Y742" s="6">
        <v>0</v>
      </c>
    </row>
    <row r="743" spans="5:25" x14ac:dyDescent="0.35">
      <c r="E743" s="6">
        <v>429010</v>
      </c>
      <c r="F743" s="6" t="s">
        <v>11014</v>
      </c>
      <c r="G743" s="6" t="s">
        <v>895</v>
      </c>
      <c r="H743" s="6" t="s">
        <v>895</v>
      </c>
      <c r="I743" s="107"/>
      <c r="J743" s="6"/>
      <c r="K743" s="6">
        <v>0</v>
      </c>
      <c r="L743" s="109" t="s">
        <v>410</v>
      </c>
      <c r="M743" s="109" t="s">
        <v>410</v>
      </c>
      <c r="N743" s="108" t="s">
        <v>409</v>
      </c>
      <c r="O743" s="109" t="s">
        <v>410</v>
      </c>
      <c r="P743" s="6" t="s">
        <v>411</v>
      </c>
      <c r="Q743" s="6">
        <f t="shared" si="10"/>
        <v>429010</v>
      </c>
      <c r="R743" s="6"/>
      <c r="S743" s="6" t="s">
        <v>896</v>
      </c>
      <c r="T743" s="6"/>
      <c r="U743" s="6"/>
      <c r="V743" s="6"/>
      <c r="W743" s="6"/>
      <c r="X743" s="6"/>
      <c r="Y743" s="6">
        <v>0</v>
      </c>
    </row>
    <row r="744" spans="5:25" x14ac:dyDescent="0.35">
      <c r="E744" s="6">
        <v>429020</v>
      </c>
      <c r="F744" s="6" t="s">
        <v>11015</v>
      </c>
      <c r="G744" s="6" t="s">
        <v>895</v>
      </c>
      <c r="H744" s="6" t="s">
        <v>895</v>
      </c>
      <c r="I744" s="107"/>
      <c r="J744" s="6"/>
      <c r="K744" s="6">
        <v>0</v>
      </c>
      <c r="L744" s="109" t="s">
        <v>410</v>
      </c>
      <c r="M744" s="109" t="s">
        <v>410</v>
      </c>
      <c r="N744" s="108" t="s">
        <v>409</v>
      </c>
      <c r="O744" s="109" t="s">
        <v>410</v>
      </c>
      <c r="P744" s="6" t="s">
        <v>411</v>
      </c>
      <c r="Q744" s="6">
        <f t="shared" si="10"/>
        <v>429020</v>
      </c>
      <c r="R744" s="6"/>
      <c r="S744" s="6" t="s">
        <v>896</v>
      </c>
      <c r="T744" s="6"/>
      <c r="U744" s="6"/>
      <c r="V744" s="6"/>
      <c r="W744" s="6"/>
      <c r="X744" s="6"/>
      <c r="Y744" s="6">
        <v>0</v>
      </c>
    </row>
    <row r="745" spans="5:25" x14ac:dyDescent="0.35">
      <c r="E745" s="6">
        <v>429030</v>
      </c>
      <c r="F745" s="6" t="s">
        <v>11016</v>
      </c>
      <c r="G745" s="6" t="s">
        <v>895</v>
      </c>
      <c r="H745" s="6" t="s">
        <v>895</v>
      </c>
      <c r="I745" s="107"/>
      <c r="J745" s="6"/>
      <c r="K745" s="6">
        <v>0</v>
      </c>
      <c r="L745" s="109" t="s">
        <v>410</v>
      </c>
      <c r="M745" s="109" t="s">
        <v>410</v>
      </c>
      <c r="N745" s="108" t="s">
        <v>409</v>
      </c>
      <c r="O745" s="109" t="s">
        <v>410</v>
      </c>
      <c r="P745" s="6" t="s">
        <v>411</v>
      </c>
      <c r="Q745" s="6">
        <f t="shared" si="10"/>
        <v>429030</v>
      </c>
      <c r="R745" s="6"/>
      <c r="S745" s="6" t="s">
        <v>896</v>
      </c>
      <c r="T745" s="6"/>
      <c r="U745" s="6"/>
      <c r="V745" s="6"/>
      <c r="W745" s="6"/>
      <c r="X745" s="6"/>
      <c r="Y745" s="6">
        <v>0</v>
      </c>
    </row>
    <row r="746" spans="5:25" x14ac:dyDescent="0.35">
      <c r="E746" s="6">
        <v>429040</v>
      </c>
      <c r="F746" s="6" t="s">
        <v>11017</v>
      </c>
      <c r="G746" s="6" t="s">
        <v>895</v>
      </c>
      <c r="H746" s="6" t="s">
        <v>895</v>
      </c>
      <c r="I746" s="107"/>
      <c r="J746" s="6"/>
      <c r="K746" s="6">
        <v>0</v>
      </c>
      <c r="L746" s="109" t="s">
        <v>410</v>
      </c>
      <c r="M746" s="109" t="s">
        <v>410</v>
      </c>
      <c r="N746" s="108" t="s">
        <v>409</v>
      </c>
      <c r="O746" s="109" t="s">
        <v>410</v>
      </c>
      <c r="P746" s="6" t="s">
        <v>411</v>
      </c>
      <c r="Q746" s="6">
        <f t="shared" si="10"/>
        <v>429040</v>
      </c>
      <c r="R746" s="6"/>
      <c r="S746" s="6" t="s">
        <v>896</v>
      </c>
      <c r="T746" s="6"/>
      <c r="U746" s="6"/>
      <c r="V746" s="6"/>
      <c r="W746" s="6"/>
      <c r="X746" s="6"/>
      <c r="Y746" s="6">
        <v>0</v>
      </c>
    </row>
    <row r="747" spans="5:25" x14ac:dyDescent="0.35">
      <c r="E747" s="6">
        <v>429050</v>
      </c>
      <c r="F747" s="6" t="s">
        <v>11018</v>
      </c>
      <c r="G747" s="6" t="s">
        <v>895</v>
      </c>
      <c r="H747" s="6" t="s">
        <v>895</v>
      </c>
      <c r="I747" s="107"/>
      <c r="J747" s="6"/>
      <c r="K747" s="6">
        <v>0</v>
      </c>
      <c r="L747" s="109" t="s">
        <v>410</v>
      </c>
      <c r="M747" s="109" t="s">
        <v>410</v>
      </c>
      <c r="N747" s="108" t="s">
        <v>409</v>
      </c>
      <c r="O747" s="109" t="s">
        <v>410</v>
      </c>
      <c r="P747" s="6" t="s">
        <v>411</v>
      </c>
      <c r="Q747" s="6">
        <f t="shared" si="10"/>
        <v>429050</v>
      </c>
      <c r="R747" s="6"/>
      <c r="S747" s="6" t="s">
        <v>896</v>
      </c>
      <c r="T747" s="6"/>
      <c r="U747" s="6"/>
      <c r="V747" s="6"/>
      <c r="W747" s="6"/>
      <c r="X747" s="6"/>
      <c r="Y747" s="6">
        <v>0</v>
      </c>
    </row>
    <row r="748" spans="5:25" x14ac:dyDescent="0.35">
      <c r="E748" s="34">
        <v>490000</v>
      </c>
      <c r="F748" s="34" t="s">
        <v>928</v>
      </c>
      <c r="G748" s="34" t="s">
        <v>895</v>
      </c>
      <c r="H748" s="34" t="s">
        <v>895</v>
      </c>
      <c r="I748" s="36"/>
      <c r="J748" s="34"/>
      <c r="K748" s="34">
        <v>1</v>
      </c>
      <c r="L748" s="98" t="s">
        <v>409</v>
      </c>
      <c r="M748" s="99" t="s">
        <v>410</v>
      </c>
      <c r="N748" s="98" t="s">
        <v>409</v>
      </c>
      <c r="O748" s="99" t="s">
        <v>410</v>
      </c>
      <c r="P748" s="34" t="s">
        <v>411</v>
      </c>
      <c r="Q748" s="34">
        <f t="shared" si="10"/>
        <v>490000</v>
      </c>
      <c r="R748" s="34"/>
      <c r="S748" s="34" t="s">
        <v>896</v>
      </c>
      <c r="T748" s="34"/>
      <c r="U748" s="34"/>
      <c r="V748" s="34"/>
      <c r="W748" s="34"/>
      <c r="X748" s="34"/>
      <c r="Y748" s="34">
        <v>0</v>
      </c>
    </row>
    <row r="749" spans="5:25" x14ac:dyDescent="0.35">
      <c r="E749" s="34">
        <f>E748+90</f>
        <v>490090</v>
      </c>
      <c r="F749" s="34" t="s">
        <v>929</v>
      </c>
      <c r="G749" s="34" t="s">
        <v>895</v>
      </c>
      <c r="H749" s="34" t="s">
        <v>895</v>
      </c>
      <c r="I749" s="36"/>
      <c r="J749" s="34"/>
      <c r="K749" s="34">
        <v>0</v>
      </c>
      <c r="L749" s="98" t="s">
        <v>409</v>
      </c>
      <c r="M749" s="99" t="s">
        <v>410</v>
      </c>
      <c r="N749" s="98" t="s">
        <v>409</v>
      </c>
      <c r="O749" s="99" t="s">
        <v>410</v>
      </c>
      <c r="P749" s="34" t="s">
        <v>411</v>
      </c>
      <c r="Q749" s="34">
        <f t="shared" si="10"/>
        <v>490090</v>
      </c>
      <c r="R749" s="34"/>
      <c r="S749" s="34" t="s">
        <v>896</v>
      </c>
      <c r="T749" s="34"/>
      <c r="U749" s="34"/>
      <c r="V749" s="34"/>
      <c r="W749" s="34"/>
      <c r="X749" s="34"/>
      <c r="Y749" s="34">
        <v>0</v>
      </c>
    </row>
    <row r="750" spans="5:25" x14ac:dyDescent="0.35">
      <c r="E750" s="34">
        <v>491000</v>
      </c>
      <c r="F750" s="34" t="s">
        <v>930</v>
      </c>
      <c r="G750" s="34" t="s">
        <v>895</v>
      </c>
      <c r="H750" s="34" t="s">
        <v>895</v>
      </c>
      <c r="I750" s="36"/>
      <c r="J750" s="34"/>
      <c r="K750" s="34">
        <v>0</v>
      </c>
      <c r="L750" s="98" t="s">
        <v>409</v>
      </c>
      <c r="M750" s="98" t="s">
        <v>409</v>
      </c>
      <c r="N750" s="98" t="s">
        <v>409</v>
      </c>
      <c r="O750" s="99" t="s">
        <v>410</v>
      </c>
      <c r="P750" s="34" t="s">
        <v>411</v>
      </c>
      <c r="Q750" s="34">
        <f t="shared" si="10"/>
        <v>491000</v>
      </c>
      <c r="R750" s="34"/>
      <c r="S750" s="34" t="s">
        <v>896</v>
      </c>
      <c r="T750" s="34"/>
      <c r="U750" s="34"/>
      <c r="V750" s="34"/>
      <c r="W750" s="34"/>
      <c r="X750" s="34"/>
      <c r="Y750" s="34">
        <v>0</v>
      </c>
    </row>
    <row r="751" spans="5:25" x14ac:dyDescent="0.35">
      <c r="E751" s="34">
        <v>492000</v>
      </c>
      <c r="F751" s="34" t="s">
        <v>931</v>
      </c>
      <c r="G751" s="34" t="s">
        <v>895</v>
      </c>
      <c r="H751" s="34" t="s">
        <v>895</v>
      </c>
      <c r="I751" s="36"/>
      <c r="J751" s="34"/>
      <c r="K751" s="34">
        <v>0</v>
      </c>
      <c r="L751" s="98" t="s">
        <v>409</v>
      </c>
      <c r="M751" s="98" t="s">
        <v>409</v>
      </c>
      <c r="N751" s="98" t="s">
        <v>409</v>
      </c>
      <c r="O751" s="99" t="s">
        <v>410</v>
      </c>
      <c r="P751" s="34" t="s">
        <v>411</v>
      </c>
      <c r="Q751" s="34">
        <f t="shared" si="10"/>
        <v>492000</v>
      </c>
      <c r="R751" s="34"/>
      <c r="S751" s="34" t="s">
        <v>896</v>
      </c>
      <c r="T751" s="34"/>
      <c r="U751" s="34"/>
      <c r="V751" s="34"/>
      <c r="W751" s="34"/>
      <c r="X751" s="34"/>
      <c r="Y751" s="34">
        <v>0</v>
      </c>
    </row>
    <row r="752" spans="5:25" x14ac:dyDescent="0.35">
      <c r="E752" s="34">
        <v>493000</v>
      </c>
      <c r="F752" s="34" t="s">
        <v>932</v>
      </c>
      <c r="G752" s="34" t="s">
        <v>895</v>
      </c>
      <c r="H752" s="34" t="s">
        <v>895</v>
      </c>
      <c r="I752" s="36"/>
      <c r="J752" s="34"/>
      <c r="K752" s="34">
        <v>0</v>
      </c>
      <c r="L752" s="98" t="s">
        <v>409</v>
      </c>
      <c r="M752" s="98" t="s">
        <v>409</v>
      </c>
      <c r="N752" s="98" t="s">
        <v>409</v>
      </c>
      <c r="O752" s="99" t="s">
        <v>410</v>
      </c>
      <c r="P752" s="34" t="s">
        <v>411</v>
      </c>
      <c r="Q752" s="34">
        <f t="shared" si="10"/>
        <v>493000</v>
      </c>
      <c r="R752" s="34"/>
      <c r="S752" s="34" t="s">
        <v>896</v>
      </c>
      <c r="T752" s="34"/>
      <c r="U752" s="34"/>
      <c r="V752" s="34"/>
      <c r="W752" s="34"/>
      <c r="X752" s="34"/>
      <c r="Y752" s="34">
        <v>0</v>
      </c>
    </row>
    <row r="753" spans="5:25" x14ac:dyDescent="0.35">
      <c r="E753" s="34">
        <v>494000</v>
      </c>
      <c r="F753" s="34" t="s">
        <v>933</v>
      </c>
      <c r="G753" s="34" t="s">
        <v>895</v>
      </c>
      <c r="H753" s="34" t="s">
        <v>895</v>
      </c>
      <c r="I753" s="36"/>
      <c r="J753" s="34"/>
      <c r="K753" s="34">
        <v>0</v>
      </c>
      <c r="L753" s="98" t="s">
        <v>409</v>
      </c>
      <c r="M753" s="98" t="s">
        <v>409</v>
      </c>
      <c r="N753" s="98" t="s">
        <v>409</v>
      </c>
      <c r="O753" s="99" t="s">
        <v>410</v>
      </c>
      <c r="P753" s="34" t="s">
        <v>411</v>
      </c>
      <c r="Q753" s="34">
        <f t="shared" si="10"/>
        <v>494000</v>
      </c>
      <c r="R753" s="34"/>
      <c r="S753" s="34" t="s">
        <v>896</v>
      </c>
      <c r="T753" s="34"/>
      <c r="U753" s="34"/>
      <c r="V753" s="34"/>
      <c r="W753" s="34"/>
      <c r="X753" s="34"/>
      <c r="Y753" s="34">
        <v>0</v>
      </c>
    </row>
    <row r="754" spans="5:25" x14ac:dyDescent="0.35">
      <c r="E754" s="34">
        <v>499999</v>
      </c>
      <c r="F754" s="34" t="s">
        <v>934</v>
      </c>
      <c r="G754" s="34" t="s">
        <v>895</v>
      </c>
      <c r="H754" s="34" t="s">
        <v>895</v>
      </c>
      <c r="I754" s="36"/>
      <c r="J754" s="34"/>
      <c r="K754" s="34">
        <v>0</v>
      </c>
      <c r="L754" s="98" t="s">
        <v>409</v>
      </c>
      <c r="M754" s="98" t="s">
        <v>409</v>
      </c>
      <c r="N754" s="98" t="s">
        <v>409</v>
      </c>
      <c r="O754" s="99" t="s">
        <v>410</v>
      </c>
      <c r="P754" s="34" t="s">
        <v>411</v>
      </c>
      <c r="Q754" s="34">
        <f t="shared" si="10"/>
        <v>499999</v>
      </c>
      <c r="R754" s="34"/>
      <c r="S754" s="34" t="s">
        <v>896</v>
      </c>
      <c r="T754" s="34"/>
      <c r="U754" s="34"/>
      <c r="V754" s="34"/>
      <c r="W754" s="34"/>
      <c r="X754" s="34"/>
      <c r="Y754" s="34">
        <v>0</v>
      </c>
    </row>
    <row r="755" spans="5:25" x14ac:dyDescent="0.35">
      <c r="E755" s="34">
        <v>511000</v>
      </c>
      <c r="F755" s="34" t="s">
        <v>935</v>
      </c>
      <c r="G755" s="34" t="s">
        <v>936</v>
      </c>
      <c r="H755" s="34" t="s">
        <v>937</v>
      </c>
      <c r="I755" s="36"/>
      <c r="J755" s="34"/>
      <c r="K755" s="34">
        <v>1</v>
      </c>
      <c r="L755" s="98" t="s">
        <v>409</v>
      </c>
      <c r="M755" s="99" t="s">
        <v>410</v>
      </c>
      <c r="N755" s="98" t="s">
        <v>409</v>
      </c>
      <c r="O755" s="99" t="s">
        <v>410</v>
      </c>
      <c r="P755" s="34" t="s">
        <v>411</v>
      </c>
      <c r="Q755" s="34">
        <f t="shared" si="10"/>
        <v>511000</v>
      </c>
      <c r="R755" s="34"/>
      <c r="S755" s="34" t="s">
        <v>896</v>
      </c>
      <c r="T755" s="34"/>
      <c r="U755" s="34"/>
      <c r="V755" s="34"/>
      <c r="W755" s="34"/>
      <c r="X755" s="34"/>
      <c r="Y755" s="34">
        <v>0</v>
      </c>
    </row>
    <row r="756" spans="5:25" x14ac:dyDescent="0.35">
      <c r="E756" s="34">
        <v>511010</v>
      </c>
      <c r="F756" s="34" t="s">
        <v>938</v>
      </c>
      <c r="G756" s="34" t="s">
        <v>936</v>
      </c>
      <c r="H756" s="34" t="s">
        <v>937</v>
      </c>
      <c r="I756" s="36"/>
      <c r="J756" s="34"/>
      <c r="K756" s="34">
        <v>1</v>
      </c>
      <c r="L756" s="98" t="s">
        <v>409</v>
      </c>
      <c r="M756" s="99" t="s">
        <v>410</v>
      </c>
      <c r="N756" s="98" t="s">
        <v>409</v>
      </c>
      <c r="O756" s="99" t="s">
        <v>410</v>
      </c>
      <c r="P756" s="34" t="s">
        <v>411</v>
      </c>
      <c r="Q756" s="34">
        <f t="shared" si="10"/>
        <v>511010</v>
      </c>
      <c r="R756" s="34"/>
      <c r="S756" s="34" t="s">
        <v>896</v>
      </c>
      <c r="T756" s="34"/>
      <c r="U756" s="34"/>
      <c r="V756" s="34"/>
      <c r="W756" s="34"/>
      <c r="X756" s="34"/>
      <c r="Y756" s="34">
        <v>0</v>
      </c>
    </row>
    <row r="757" spans="5:25" x14ac:dyDescent="0.35">
      <c r="E757" s="34">
        <v>511020</v>
      </c>
      <c r="F757" s="34" t="s">
        <v>939</v>
      </c>
      <c r="G757" s="34" t="s">
        <v>936</v>
      </c>
      <c r="H757" s="34" t="s">
        <v>937</v>
      </c>
      <c r="I757" s="36"/>
      <c r="J757" s="34"/>
      <c r="K757" s="34">
        <v>1</v>
      </c>
      <c r="L757" s="98" t="s">
        <v>409</v>
      </c>
      <c r="M757" s="99" t="s">
        <v>410</v>
      </c>
      <c r="N757" s="98" t="s">
        <v>409</v>
      </c>
      <c r="O757" s="99" t="s">
        <v>410</v>
      </c>
      <c r="P757" s="34" t="s">
        <v>411</v>
      </c>
      <c r="Q757" s="34">
        <f t="shared" si="10"/>
        <v>511020</v>
      </c>
      <c r="R757" s="34"/>
      <c r="S757" s="34" t="s">
        <v>896</v>
      </c>
      <c r="T757" s="34"/>
      <c r="U757" s="34"/>
      <c r="V757" s="34"/>
      <c r="W757" s="34"/>
      <c r="X757" s="34"/>
      <c r="Y757" s="34">
        <v>0</v>
      </c>
    </row>
    <row r="758" spans="5:25" x14ac:dyDescent="0.35">
      <c r="E758" s="34">
        <v>511030</v>
      </c>
      <c r="F758" s="34" t="s">
        <v>940</v>
      </c>
      <c r="G758" s="34" t="s">
        <v>936</v>
      </c>
      <c r="H758" s="34" t="s">
        <v>937</v>
      </c>
      <c r="I758" s="36"/>
      <c r="J758" s="34"/>
      <c r="K758" s="34">
        <v>1</v>
      </c>
      <c r="L758" s="98" t="s">
        <v>409</v>
      </c>
      <c r="M758" s="99" t="s">
        <v>410</v>
      </c>
      <c r="N758" s="98" t="s">
        <v>409</v>
      </c>
      <c r="O758" s="99" t="s">
        <v>410</v>
      </c>
      <c r="P758" s="34" t="s">
        <v>411</v>
      </c>
      <c r="Q758" s="34">
        <f t="shared" si="10"/>
        <v>511030</v>
      </c>
      <c r="R758" s="34"/>
      <c r="S758" s="34" t="s">
        <v>896</v>
      </c>
      <c r="T758" s="34"/>
      <c r="U758" s="34"/>
      <c r="V758" s="34"/>
      <c r="W758" s="34"/>
      <c r="X758" s="34"/>
      <c r="Y758" s="34">
        <v>0</v>
      </c>
    </row>
    <row r="759" spans="5:25" x14ac:dyDescent="0.35">
      <c r="E759" s="34">
        <v>511040</v>
      </c>
      <c r="F759" s="34" t="s">
        <v>941</v>
      </c>
      <c r="G759" s="34" t="s">
        <v>936</v>
      </c>
      <c r="H759" s="34" t="s">
        <v>937</v>
      </c>
      <c r="I759" s="36"/>
      <c r="J759" s="34"/>
      <c r="K759" s="34">
        <v>1</v>
      </c>
      <c r="L759" s="98" t="s">
        <v>409</v>
      </c>
      <c r="M759" s="99" t="s">
        <v>410</v>
      </c>
      <c r="N759" s="98" t="s">
        <v>409</v>
      </c>
      <c r="O759" s="99" t="s">
        <v>410</v>
      </c>
      <c r="P759" s="34" t="s">
        <v>411</v>
      </c>
      <c r="Q759" s="34">
        <f t="shared" si="10"/>
        <v>511040</v>
      </c>
      <c r="R759" s="34"/>
      <c r="S759" s="34" t="s">
        <v>896</v>
      </c>
      <c r="T759" s="34"/>
      <c r="U759" s="34"/>
      <c r="V759" s="34"/>
      <c r="W759" s="34"/>
      <c r="X759" s="34"/>
      <c r="Y759" s="34">
        <v>0</v>
      </c>
    </row>
    <row r="760" spans="5:25" x14ac:dyDescent="0.35">
      <c r="E760" s="34">
        <v>511050</v>
      </c>
      <c r="F760" s="34" t="s">
        <v>942</v>
      </c>
      <c r="G760" s="34" t="s">
        <v>936</v>
      </c>
      <c r="H760" s="34" t="s">
        <v>937</v>
      </c>
      <c r="I760" s="36"/>
      <c r="J760" s="34"/>
      <c r="K760" s="34">
        <v>1</v>
      </c>
      <c r="L760" s="98" t="s">
        <v>409</v>
      </c>
      <c r="M760" s="99" t="s">
        <v>410</v>
      </c>
      <c r="N760" s="98" t="s">
        <v>409</v>
      </c>
      <c r="O760" s="99" t="s">
        <v>410</v>
      </c>
      <c r="P760" s="34" t="s">
        <v>411</v>
      </c>
      <c r="Q760" s="34">
        <f t="shared" si="10"/>
        <v>511050</v>
      </c>
      <c r="R760" s="34"/>
      <c r="S760" s="34" t="s">
        <v>896</v>
      </c>
      <c r="T760" s="34"/>
      <c r="U760" s="34"/>
      <c r="V760" s="34"/>
      <c r="W760" s="34"/>
      <c r="X760" s="34"/>
      <c r="Y760" s="34">
        <v>0</v>
      </c>
    </row>
    <row r="761" spans="5:25" x14ac:dyDescent="0.35">
      <c r="E761" s="34">
        <v>511090</v>
      </c>
      <c r="F761" s="34" t="s">
        <v>943</v>
      </c>
      <c r="G761" s="34" t="s">
        <v>936</v>
      </c>
      <c r="H761" s="34" t="s">
        <v>937</v>
      </c>
      <c r="I761" s="36"/>
      <c r="J761" s="34"/>
      <c r="K761" s="34">
        <v>0</v>
      </c>
      <c r="L761" s="98" t="s">
        <v>409</v>
      </c>
      <c r="M761" s="99" t="s">
        <v>410</v>
      </c>
      <c r="N761" s="98" t="s">
        <v>409</v>
      </c>
      <c r="O761" s="99" t="s">
        <v>410</v>
      </c>
      <c r="P761" s="34" t="s">
        <v>411</v>
      </c>
      <c r="Q761" s="34">
        <f t="shared" ref="Q761:Q831" si="11">E761</f>
        <v>511090</v>
      </c>
      <c r="R761" s="34"/>
      <c r="S761" s="34" t="s">
        <v>896</v>
      </c>
      <c r="T761" s="34"/>
      <c r="U761" s="34"/>
      <c r="V761" s="34"/>
      <c r="W761" s="34"/>
      <c r="X761" s="34"/>
      <c r="Y761" s="34">
        <v>0</v>
      </c>
    </row>
    <row r="762" spans="5:25" x14ac:dyDescent="0.35">
      <c r="E762" s="6">
        <v>511100</v>
      </c>
      <c r="F762" s="6" t="s">
        <v>944</v>
      </c>
      <c r="G762" s="6" t="s">
        <v>936</v>
      </c>
      <c r="H762" s="6" t="s">
        <v>937</v>
      </c>
      <c r="I762" s="107"/>
      <c r="J762" s="6"/>
      <c r="K762" s="6">
        <v>1</v>
      </c>
      <c r="L762" s="108" t="s">
        <v>409</v>
      </c>
      <c r="M762" s="109" t="s">
        <v>410</v>
      </c>
      <c r="N762" s="108" t="s">
        <v>409</v>
      </c>
      <c r="O762" s="109" t="s">
        <v>410</v>
      </c>
      <c r="P762" s="6" t="s">
        <v>411</v>
      </c>
      <c r="Q762" s="6">
        <f t="shared" si="11"/>
        <v>511100</v>
      </c>
      <c r="R762" s="6"/>
      <c r="S762" s="6" t="s">
        <v>896</v>
      </c>
      <c r="T762" s="6"/>
      <c r="U762" s="6"/>
      <c r="V762" s="6"/>
      <c r="W762" s="6"/>
      <c r="X762" s="6"/>
      <c r="Y762" s="6">
        <v>0</v>
      </c>
    </row>
    <row r="763" spans="5:25" x14ac:dyDescent="0.35">
      <c r="E763" s="6">
        <f>E762+10</f>
        <v>511110</v>
      </c>
      <c r="F763" s="6" t="s">
        <v>945</v>
      </c>
      <c r="G763" s="6" t="s">
        <v>936</v>
      </c>
      <c r="H763" s="6" t="s">
        <v>937</v>
      </c>
      <c r="I763" s="107"/>
      <c r="J763" s="6"/>
      <c r="K763" s="6">
        <v>1</v>
      </c>
      <c r="L763" s="108" t="s">
        <v>409</v>
      </c>
      <c r="M763" s="109" t="s">
        <v>410</v>
      </c>
      <c r="N763" s="108" t="s">
        <v>409</v>
      </c>
      <c r="O763" s="109" t="s">
        <v>410</v>
      </c>
      <c r="P763" s="6" t="s">
        <v>411</v>
      </c>
      <c r="Q763" s="6">
        <f t="shared" si="11"/>
        <v>511110</v>
      </c>
      <c r="R763" s="6"/>
      <c r="S763" s="6" t="s">
        <v>896</v>
      </c>
      <c r="T763" s="6"/>
      <c r="U763" s="6"/>
      <c r="V763" s="6"/>
      <c r="W763" s="6"/>
      <c r="X763" s="6"/>
      <c r="Y763" s="6">
        <v>0</v>
      </c>
    </row>
    <row r="764" spans="5:25" x14ac:dyDescent="0.35">
      <c r="E764" s="6">
        <f>E763+10</f>
        <v>511120</v>
      </c>
      <c r="F764" s="6" t="s">
        <v>946</v>
      </c>
      <c r="G764" s="6" t="s">
        <v>936</v>
      </c>
      <c r="H764" s="6" t="s">
        <v>937</v>
      </c>
      <c r="I764" s="107"/>
      <c r="J764" s="6"/>
      <c r="K764" s="6">
        <v>1</v>
      </c>
      <c r="L764" s="108" t="s">
        <v>409</v>
      </c>
      <c r="M764" s="109" t="s">
        <v>410</v>
      </c>
      <c r="N764" s="108" t="s">
        <v>409</v>
      </c>
      <c r="O764" s="109" t="s">
        <v>410</v>
      </c>
      <c r="P764" s="6" t="s">
        <v>411</v>
      </c>
      <c r="Q764" s="6">
        <f t="shared" si="11"/>
        <v>511120</v>
      </c>
      <c r="R764" s="6"/>
      <c r="S764" s="6" t="s">
        <v>896</v>
      </c>
      <c r="T764" s="6"/>
      <c r="U764" s="6"/>
      <c r="V764" s="6"/>
      <c r="W764" s="6"/>
      <c r="X764" s="6"/>
      <c r="Y764" s="6">
        <v>0</v>
      </c>
    </row>
    <row r="765" spans="5:25" x14ac:dyDescent="0.35">
      <c r="E765" s="6">
        <f>E764+10</f>
        <v>511130</v>
      </c>
      <c r="F765" s="6" t="s">
        <v>947</v>
      </c>
      <c r="G765" s="6" t="s">
        <v>936</v>
      </c>
      <c r="H765" s="6" t="s">
        <v>937</v>
      </c>
      <c r="I765" s="107"/>
      <c r="J765" s="6"/>
      <c r="K765" s="6">
        <v>1</v>
      </c>
      <c r="L765" s="108" t="s">
        <v>409</v>
      </c>
      <c r="M765" s="109" t="s">
        <v>410</v>
      </c>
      <c r="N765" s="108" t="s">
        <v>409</v>
      </c>
      <c r="O765" s="109" t="s">
        <v>410</v>
      </c>
      <c r="P765" s="6" t="s">
        <v>411</v>
      </c>
      <c r="Q765" s="6">
        <f t="shared" si="11"/>
        <v>511130</v>
      </c>
      <c r="R765" s="6"/>
      <c r="S765" s="6" t="s">
        <v>896</v>
      </c>
      <c r="T765" s="6"/>
      <c r="U765" s="6"/>
      <c r="V765" s="6"/>
      <c r="W765" s="6"/>
      <c r="X765" s="6"/>
      <c r="Y765" s="6">
        <v>0</v>
      </c>
    </row>
    <row r="766" spans="5:25" x14ac:dyDescent="0.35">
      <c r="E766" s="6">
        <f>E765+10</f>
        <v>511140</v>
      </c>
      <c r="F766" s="6" t="s">
        <v>948</v>
      </c>
      <c r="G766" s="6" t="s">
        <v>936</v>
      </c>
      <c r="H766" s="6" t="s">
        <v>937</v>
      </c>
      <c r="I766" s="107"/>
      <c r="J766" s="6"/>
      <c r="K766" s="6">
        <v>1</v>
      </c>
      <c r="L766" s="108" t="s">
        <v>409</v>
      </c>
      <c r="M766" s="109" t="s">
        <v>410</v>
      </c>
      <c r="N766" s="108" t="s">
        <v>409</v>
      </c>
      <c r="O766" s="109" t="s">
        <v>410</v>
      </c>
      <c r="P766" s="6" t="s">
        <v>411</v>
      </c>
      <c r="Q766" s="6">
        <f t="shared" si="11"/>
        <v>511140</v>
      </c>
      <c r="R766" s="6"/>
      <c r="S766" s="6" t="s">
        <v>896</v>
      </c>
      <c r="T766" s="6"/>
      <c r="U766" s="6"/>
      <c r="V766" s="6"/>
      <c r="W766" s="6"/>
      <c r="X766" s="6"/>
      <c r="Y766" s="6">
        <v>0</v>
      </c>
    </row>
    <row r="767" spans="5:25" x14ac:dyDescent="0.35">
      <c r="E767" s="6">
        <f>E766+10</f>
        <v>511150</v>
      </c>
      <c r="F767" s="6" t="s">
        <v>949</v>
      </c>
      <c r="G767" s="6" t="s">
        <v>936</v>
      </c>
      <c r="H767" s="6" t="s">
        <v>937</v>
      </c>
      <c r="I767" s="107"/>
      <c r="J767" s="6"/>
      <c r="K767" s="6">
        <v>1</v>
      </c>
      <c r="L767" s="108" t="s">
        <v>409</v>
      </c>
      <c r="M767" s="109" t="s">
        <v>410</v>
      </c>
      <c r="N767" s="108" t="s">
        <v>409</v>
      </c>
      <c r="O767" s="109" t="s">
        <v>410</v>
      </c>
      <c r="P767" s="6" t="s">
        <v>411</v>
      </c>
      <c r="Q767" s="6">
        <f t="shared" si="11"/>
        <v>511150</v>
      </c>
      <c r="R767" s="6"/>
      <c r="S767" s="6" t="s">
        <v>896</v>
      </c>
      <c r="T767" s="6"/>
      <c r="U767" s="6"/>
      <c r="V767" s="6"/>
      <c r="W767" s="6"/>
      <c r="X767" s="6"/>
      <c r="Y767" s="6">
        <v>0</v>
      </c>
    </row>
    <row r="768" spans="5:25" x14ac:dyDescent="0.35">
      <c r="E768" s="6">
        <f>+E767+40</f>
        <v>511190</v>
      </c>
      <c r="F768" s="6" t="s">
        <v>950</v>
      </c>
      <c r="G768" s="6" t="s">
        <v>936</v>
      </c>
      <c r="H768" s="6" t="s">
        <v>937</v>
      </c>
      <c r="I768" s="107"/>
      <c r="J768" s="6"/>
      <c r="K768" s="6">
        <v>0</v>
      </c>
      <c r="L768" s="108" t="s">
        <v>409</v>
      </c>
      <c r="M768" s="109" t="s">
        <v>410</v>
      </c>
      <c r="N768" s="108" t="s">
        <v>409</v>
      </c>
      <c r="O768" s="109" t="s">
        <v>410</v>
      </c>
      <c r="P768" s="6" t="s">
        <v>411</v>
      </c>
      <c r="Q768" s="6">
        <f t="shared" si="11"/>
        <v>511190</v>
      </c>
      <c r="R768" s="6"/>
      <c r="S768" s="6" t="s">
        <v>896</v>
      </c>
      <c r="T768" s="6"/>
      <c r="U768" s="6"/>
      <c r="V768" s="6"/>
      <c r="W768" s="6"/>
      <c r="X768" s="6"/>
      <c r="Y768" s="6">
        <v>0</v>
      </c>
    </row>
    <row r="769" spans="5:25" x14ac:dyDescent="0.35">
      <c r="E769" s="34">
        <v>512000</v>
      </c>
      <c r="F769" s="34" t="s">
        <v>951</v>
      </c>
      <c r="G769" s="34" t="s">
        <v>936</v>
      </c>
      <c r="H769" s="34" t="s">
        <v>937</v>
      </c>
      <c r="I769" s="36"/>
      <c r="J769" s="34"/>
      <c r="K769" s="34">
        <v>1</v>
      </c>
      <c r="L769" s="98" t="s">
        <v>409</v>
      </c>
      <c r="M769" s="99" t="s">
        <v>410</v>
      </c>
      <c r="N769" s="98" t="s">
        <v>409</v>
      </c>
      <c r="O769" s="99" t="s">
        <v>410</v>
      </c>
      <c r="P769" s="34" t="s">
        <v>411</v>
      </c>
      <c r="Q769" s="34">
        <f t="shared" si="11"/>
        <v>512000</v>
      </c>
      <c r="R769" s="34"/>
      <c r="S769" s="34" t="s">
        <v>896</v>
      </c>
      <c r="T769" s="34"/>
      <c r="U769" s="34"/>
      <c r="V769" s="34"/>
      <c r="W769" s="34"/>
      <c r="X769" s="34"/>
      <c r="Y769" s="34">
        <v>0</v>
      </c>
    </row>
    <row r="770" spans="5:25" x14ac:dyDescent="0.35">
      <c r="E770" s="34">
        <v>512010</v>
      </c>
      <c r="F770" s="34" t="s">
        <v>952</v>
      </c>
      <c r="G770" s="34" t="s">
        <v>936</v>
      </c>
      <c r="H770" s="34" t="s">
        <v>937</v>
      </c>
      <c r="I770" s="36"/>
      <c r="J770" s="34"/>
      <c r="K770" s="34">
        <v>1</v>
      </c>
      <c r="L770" s="98" t="s">
        <v>409</v>
      </c>
      <c r="M770" s="99" t="s">
        <v>410</v>
      </c>
      <c r="N770" s="98" t="s">
        <v>409</v>
      </c>
      <c r="O770" s="99" t="s">
        <v>410</v>
      </c>
      <c r="P770" s="34" t="s">
        <v>411</v>
      </c>
      <c r="Q770" s="34">
        <f t="shared" si="11"/>
        <v>512010</v>
      </c>
      <c r="R770" s="34"/>
      <c r="S770" s="34" t="s">
        <v>896</v>
      </c>
      <c r="T770" s="34"/>
      <c r="U770" s="34"/>
      <c r="V770" s="34"/>
      <c r="W770" s="34"/>
      <c r="X770" s="34"/>
      <c r="Y770" s="34">
        <v>0</v>
      </c>
    </row>
    <row r="771" spans="5:25" x14ac:dyDescent="0.35">
      <c r="E771" s="34">
        <v>512020</v>
      </c>
      <c r="F771" s="34" t="s">
        <v>953</v>
      </c>
      <c r="G771" s="34" t="s">
        <v>936</v>
      </c>
      <c r="H771" s="34" t="s">
        <v>937</v>
      </c>
      <c r="I771" s="36"/>
      <c r="J771" s="34"/>
      <c r="K771" s="34">
        <v>1</v>
      </c>
      <c r="L771" s="98" t="s">
        <v>409</v>
      </c>
      <c r="M771" s="99" t="s">
        <v>410</v>
      </c>
      <c r="N771" s="98" t="s">
        <v>409</v>
      </c>
      <c r="O771" s="99" t="s">
        <v>410</v>
      </c>
      <c r="P771" s="34" t="s">
        <v>411</v>
      </c>
      <c r="Q771" s="34">
        <f t="shared" si="11"/>
        <v>512020</v>
      </c>
      <c r="R771" s="34"/>
      <c r="S771" s="34" t="s">
        <v>896</v>
      </c>
      <c r="T771" s="34"/>
      <c r="U771" s="34"/>
      <c r="V771" s="34"/>
      <c r="W771" s="34"/>
      <c r="X771" s="34"/>
      <c r="Y771" s="34">
        <v>0</v>
      </c>
    </row>
    <row r="772" spans="5:25" x14ac:dyDescent="0.35">
      <c r="E772" s="34">
        <v>512030</v>
      </c>
      <c r="F772" s="34" t="s">
        <v>954</v>
      </c>
      <c r="G772" s="34" t="s">
        <v>936</v>
      </c>
      <c r="H772" s="34" t="s">
        <v>937</v>
      </c>
      <c r="I772" s="36"/>
      <c r="J772" s="34"/>
      <c r="K772" s="34">
        <v>1</v>
      </c>
      <c r="L772" s="98" t="s">
        <v>409</v>
      </c>
      <c r="M772" s="99" t="s">
        <v>410</v>
      </c>
      <c r="N772" s="98" t="s">
        <v>409</v>
      </c>
      <c r="O772" s="99" t="s">
        <v>410</v>
      </c>
      <c r="P772" s="34" t="s">
        <v>411</v>
      </c>
      <c r="Q772" s="34">
        <f t="shared" si="11"/>
        <v>512030</v>
      </c>
      <c r="R772" s="34"/>
      <c r="S772" s="34" t="s">
        <v>896</v>
      </c>
      <c r="T772" s="34"/>
      <c r="U772" s="34"/>
      <c r="V772" s="34"/>
      <c r="W772" s="34"/>
      <c r="X772" s="34"/>
      <c r="Y772" s="34">
        <v>0</v>
      </c>
    </row>
    <row r="773" spans="5:25" x14ac:dyDescent="0.35">
      <c r="E773" s="34">
        <v>512040</v>
      </c>
      <c r="F773" s="34" t="s">
        <v>955</v>
      </c>
      <c r="G773" s="34" t="s">
        <v>936</v>
      </c>
      <c r="H773" s="34" t="s">
        <v>937</v>
      </c>
      <c r="I773" s="36"/>
      <c r="J773" s="34"/>
      <c r="K773" s="34">
        <v>1</v>
      </c>
      <c r="L773" s="98" t="s">
        <v>409</v>
      </c>
      <c r="M773" s="99" t="s">
        <v>410</v>
      </c>
      <c r="N773" s="98" t="s">
        <v>409</v>
      </c>
      <c r="O773" s="99" t="s">
        <v>410</v>
      </c>
      <c r="P773" s="34" t="s">
        <v>411</v>
      </c>
      <c r="Q773" s="34">
        <f t="shared" si="11"/>
        <v>512040</v>
      </c>
      <c r="R773" s="34"/>
      <c r="S773" s="34" t="s">
        <v>896</v>
      </c>
      <c r="T773" s="34"/>
      <c r="U773" s="34"/>
      <c r="V773" s="34"/>
      <c r="W773" s="34"/>
      <c r="X773" s="34"/>
      <c r="Y773" s="34">
        <v>0</v>
      </c>
    </row>
    <row r="774" spans="5:25" x14ac:dyDescent="0.35">
      <c r="E774" s="34">
        <v>512050</v>
      </c>
      <c r="F774" s="34" t="s">
        <v>956</v>
      </c>
      <c r="G774" s="34" t="s">
        <v>936</v>
      </c>
      <c r="H774" s="34" t="s">
        <v>937</v>
      </c>
      <c r="I774" s="36"/>
      <c r="J774" s="34"/>
      <c r="K774" s="34">
        <v>1</v>
      </c>
      <c r="L774" s="98" t="s">
        <v>409</v>
      </c>
      <c r="M774" s="99" t="s">
        <v>410</v>
      </c>
      <c r="N774" s="98" t="s">
        <v>409</v>
      </c>
      <c r="O774" s="99" t="s">
        <v>410</v>
      </c>
      <c r="P774" s="34" t="s">
        <v>411</v>
      </c>
      <c r="Q774" s="34">
        <f t="shared" si="11"/>
        <v>512050</v>
      </c>
      <c r="R774" s="34"/>
      <c r="S774" s="34" t="s">
        <v>896</v>
      </c>
      <c r="T774" s="34"/>
      <c r="U774" s="34"/>
      <c r="V774" s="34"/>
      <c r="W774" s="34"/>
      <c r="X774" s="34"/>
      <c r="Y774" s="34">
        <v>0</v>
      </c>
    </row>
    <row r="775" spans="5:25" x14ac:dyDescent="0.35">
      <c r="E775" s="34">
        <v>512090</v>
      </c>
      <c r="F775" s="34" t="s">
        <v>957</v>
      </c>
      <c r="G775" s="34" t="s">
        <v>936</v>
      </c>
      <c r="H775" s="34" t="s">
        <v>937</v>
      </c>
      <c r="I775" s="36"/>
      <c r="J775" s="34"/>
      <c r="K775" s="34">
        <v>0</v>
      </c>
      <c r="L775" s="98" t="s">
        <v>409</v>
      </c>
      <c r="M775" s="99" t="s">
        <v>410</v>
      </c>
      <c r="N775" s="98" t="s">
        <v>409</v>
      </c>
      <c r="O775" s="99" t="s">
        <v>410</v>
      </c>
      <c r="P775" s="34" t="s">
        <v>411</v>
      </c>
      <c r="Q775" s="34">
        <f t="shared" si="11"/>
        <v>512090</v>
      </c>
      <c r="R775" s="34"/>
      <c r="S775" s="34" t="s">
        <v>896</v>
      </c>
      <c r="T775" s="34"/>
      <c r="U775" s="34"/>
      <c r="V775" s="34"/>
      <c r="W775" s="34"/>
      <c r="X775" s="34"/>
      <c r="Y775" s="34">
        <v>0</v>
      </c>
    </row>
    <row r="776" spans="5:25" x14ac:dyDescent="0.35">
      <c r="E776" s="34">
        <v>513000</v>
      </c>
      <c r="F776" s="34" t="s">
        <v>958</v>
      </c>
      <c r="G776" s="34" t="s">
        <v>936</v>
      </c>
      <c r="H776" s="34" t="s">
        <v>937</v>
      </c>
      <c r="I776" s="36"/>
      <c r="J776" s="34"/>
      <c r="K776" s="34">
        <v>1</v>
      </c>
      <c r="L776" s="98" t="s">
        <v>409</v>
      </c>
      <c r="M776" s="99" t="s">
        <v>410</v>
      </c>
      <c r="N776" s="98" t="s">
        <v>409</v>
      </c>
      <c r="O776" s="99" t="s">
        <v>410</v>
      </c>
      <c r="P776" s="34" t="s">
        <v>411</v>
      </c>
      <c r="Q776" s="34">
        <f t="shared" si="11"/>
        <v>513000</v>
      </c>
      <c r="R776" s="34"/>
      <c r="S776" s="34" t="s">
        <v>896</v>
      </c>
      <c r="T776" s="34"/>
      <c r="U776" s="34"/>
      <c r="V776" s="34"/>
      <c r="W776" s="34"/>
      <c r="X776" s="34"/>
      <c r="Y776" s="34">
        <v>0</v>
      </c>
    </row>
    <row r="777" spans="5:25" x14ac:dyDescent="0.35">
      <c r="E777" s="34">
        <v>513010</v>
      </c>
      <c r="F777" s="34" t="s">
        <v>959</v>
      </c>
      <c r="G777" s="34" t="s">
        <v>936</v>
      </c>
      <c r="H777" s="34" t="s">
        <v>937</v>
      </c>
      <c r="I777" s="36"/>
      <c r="J777" s="34"/>
      <c r="K777" s="34">
        <v>1</v>
      </c>
      <c r="L777" s="98" t="s">
        <v>409</v>
      </c>
      <c r="M777" s="99" t="s">
        <v>410</v>
      </c>
      <c r="N777" s="98" t="s">
        <v>409</v>
      </c>
      <c r="O777" s="99" t="s">
        <v>410</v>
      </c>
      <c r="P777" s="34" t="s">
        <v>411</v>
      </c>
      <c r="Q777" s="34">
        <f t="shared" si="11"/>
        <v>513010</v>
      </c>
      <c r="R777" s="34"/>
      <c r="S777" s="34" t="s">
        <v>896</v>
      </c>
      <c r="T777" s="34"/>
      <c r="U777" s="34"/>
      <c r="V777" s="34"/>
      <c r="W777" s="34"/>
      <c r="X777" s="34"/>
      <c r="Y777" s="34">
        <v>0</v>
      </c>
    </row>
    <row r="778" spans="5:25" x14ac:dyDescent="0.35">
      <c r="E778" s="34">
        <v>513020</v>
      </c>
      <c r="F778" s="34" t="s">
        <v>960</v>
      </c>
      <c r="G778" s="34" t="s">
        <v>936</v>
      </c>
      <c r="H778" s="34" t="s">
        <v>937</v>
      </c>
      <c r="I778" s="36"/>
      <c r="J778" s="34"/>
      <c r="K778" s="34">
        <v>1</v>
      </c>
      <c r="L778" s="98" t="s">
        <v>409</v>
      </c>
      <c r="M778" s="99" t="s">
        <v>410</v>
      </c>
      <c r="N778" s="98" t="s">
        <v>409</v>
      </c>
      <c r="O778" s="99" t="s">
        <v>410</v>
      </c>
      <c r="P778" s="34" t="s">
        <v>411</v>
      </c>
      <c r="Q778" s="34">
        <f t="shared" si="11"/>
        <v>513020</v>
      </c>
      <c r="R778" s="34"/>
      <c r="S778" s="34" t="s">
        <v>896</v>
      </c>
      <c r="T778" s="34"/>
      <c r="U778" s="34"/>
      <c r="V778" s="34"/>
      <c r="W778" s="34"/>
      <c r="X778" s="34"/>
      <c r="Y778" s="34">
        <v>0</v>
      </c>
    </row>
    <row r="779" spans="5:25" x14ac:dyDescent="0.35">
      <c r="E779" s="34">
        <v>513030</v>
      </c>
      <c r="F779" s="34" t="s">
        <v>961</v>
      </c>
      <c r="G779" s="34" t="s">
        <v>936</v>
      </c>
      <c r="H779" s="34" t="s">
        <v>937</v>
      </c>
      <c r="I779" s="36"/>
      <c r="J779" s="34"/>
      <c r="K779" s="34">
        <v>1</v>
      </c>
      <c r="L779" s="98" t="s">
        <v>409</v>
      </c>
      <c r="M779" s="99" t="s">
        <v>410</v>
      </c>
      <c r="N779" s="98" t="s">
        <v>409</v>
      </c>
      <c r="O779" s="99" t="s">
        <v>410</v>
      </c>
      <c r="P779" s="34" t="s">
        <v>411</v>
      </c>
      <c r="Q779" s="34">
        <f t="shared" si="11"/>
        <v>513030</v>
      </c>
      <c r="R779" s="34"/>
      <c r="S779" s="34" t="s">
        <v>896</v>
      </c>
      <c r="T779" s="34"/>
      <c r="U779" s="34"/>
      <c r="V779" s="34"/>
      <c r="W779" s="34"/>
      <c r="X779" s="34"/>
      <c r="Y779" s="34">
        <v>0</v>
      </c>
    </row>
    <row r="780" spans="5:25" x14ac:dyDescent="0.35">
      <c r="E780" s="34">
        <v>513040</v>
      </c>
      <c r="F780" s="34" t="s">
        <v>962</v>
      </c>
      <c r="G780" s="34" t="s">
        <v>936</v>
      </c>
      <c r="H780" s="34" t="s">
        <v>937</v>
      </c>
      <c r="I780" s="36"/>
      <c r="J780" s="34"/>
      <c r="K780" s="34">
        <v>1</v>
      </c>
      <c r="L780" s="98" t="s">
        <v>409</v>
      </c>
      <c r="M780" s="99" t="s">
        <v>410</v>
      </c>
      <c r="N780" s="98" t="s">
        <v>409</v>
      </c>
      <c r="O780" s="99" t="s">
        <v>410</v>
      </c>
      <c r="P780" s="34" t="s">
        <v>411</v>
      </c>
      <c r="Q780" s="34">
        <f t="shared" si="11"/>
        <v>513040</v>
      </c>
      <c r="R780" s="34"/>
      <c r="S780" s="34" t="s">
        <v>896</v>
      </c>
      <c r="T780" s="34"/>
      <c r="U780" s="34"/>
      <c r="V780" s="34"/>
      <c r="W780" s="34"/>
      <c r="X780" s="34"/>
      <c r="Y780" s="34">
        <v>0</v>
      </c>
    </row>
    <row r="781" spans="5:25" x14ac:dyDescent="0.35">
      <c r="E781" s="34">
        <v>513050</v>
      </c>
      <c r="F781" s="34" t="s">
        <v>963</v>
      </c>
      <c r="G781" s="34" t="s">
        <v>936</v>
      </c>
      <c r="H781" s="34" t="s">
        <v>937</v>
      </c>
      <c r="I781" s="36"/>
      <c r="J781" s="34"/>
      <c r="K781" s="34">
        <v>1</v>
      </c>
      <c r="L781" s="98" t="s">
        <v>409</v>
      </c>
      <c r="M781" s="99" t="s">
        <v>410</v>
      </c>
      <c r="N781" s="98" t="s">
        <v>409</v>
      </c>
      <c r="O781" s="99" t="s">
        <v>410</v>
      </c>
      <c r="P781" s="34" t="s">
        <v>411</v>
      </c>
      <c r="Q781" s="34">
        <f t="shared" si="11"/>
        <v>513050</v>
      </c>
      <c r="R781" s="34"/>
      <c r="S781" s="34" t="s">
        <v>896</v>
      </c>
      <c r="T781" s="34"/>
      <c r="U781" s="34"/>
      <c r="V781" s="34"/>
      <c r="W781" s="34"/>
      <c r="X781" s="34"/>
      <c r="Y781" s="34">
        <v>0</v>
      </c>
    </row>
    <row r="782" spans="5:25" x14ac:dyDescent="0.35">
      <c r="E782" s="34">
        <v>513090</v>
      </c>
      <c r="F782" s="34" t="s">
        <v>964</v>
      </c>
      <c r="G782" s="34" t="s">
        <v>936</v>
      </c>
      <c r="H782" s="34" t="s">
        <v>937</v>
      </c>
      <c r="I782" s="36"/>
      <c r="J782" s="34"/>
      <c r="K782" s="34">
        <v>0</v>
      </c>
      <c r="L782" s="98" t="s">
        <v>409</v>
      </c>
      <c r="M782" s="99" t="s">
        <v>410</v>
      </c>
      <c r="N782" s="98" t="s">
        <v>409</v>
      </c>
      <c r="O782" s="99" t="s">
        <v>410</v>
      </c>
      <c r="P782" s="34" t="s">
        <v>411</v>
      </c>
      <c r="Q782" s="34">
        <f t="shared" si="11"/>
        <v>513090</v>
      </c>
      <c r="R782" s="34"/>
      <c r="S782" s="34" t="s">
        <v>896</v>
      </c>
      <c r="T782" s="34"/>
      <c r="U782" s="34"/>
      <c r="V782" s="34"/>
      <c r="W782" s="34"/>
      <c r="X782" s="34"/>
      <c r="Y782" s="34">
        <v>0</v>
      </c>
    </row>
    <row r="783" spans="5:25" x14ac:dyDescent="0.35">
      <c r="E783" s="6">
        <v>513300</v>
      </c>
      <c r="F783" s="6" t="s">
        <v>11667</v>
      </c>
      <c r="G783" s="6" t="s">
        <v>936</v>
      </c>
      <c r="H783" s="6" t="s">
        <v>937</v>
      </c>
      <c r="I783" s="107"/>
      <c r="J783" s="6"/>
      <c r="K783" s="6">
        <v>1</v>
      </c>
      <c r="L783" s="108" t="s">
        <v>409</v>
      </c>
      <c r="M783" s="109" t="s">
        <v>410</v>
      </c>
      <c r="N783" s="108" t="s">
        <v>409</v>
      </c>
      <c r="O783" s="109" t="s">
        <v>410</v>
      </c>
      <c r="P783" s="6" t="s">
        <v>411</v>
      </c>
      <c r="Q783" s="6">
        <f t="shared" si="11"/>
        <v>513300</v>
      </c>
      <c r="R783" s="6"/>
      <c r="S783" s="6" t="s">
        <v>896</v>
      </c>
      <c r="T783" s="6"/>
      <c r="U783" s="6"/>
      <c r="V783" s="6"/>
      <c r="W783" s="6"/>
      <c r="X783" s="6"/>
      <c r="Y783" s="6">
        <v>0</v>
      </c>
    </row>
    <row r="784" spans="5:25" x14ac:dyDescent="0.35">
      <c r="E784" s="6">
        <f>+E783+10</f>
        <v>513310</v>
      </c>
      <c r="F784" s="6" t="s">
        <v>11668</v>
      </c>
      <c r="G784" s="6" t="s">
        <v>936</v>
      </c>
      <c r="H784" s="6" t="s">
        <v>937</v>
      </c>
      <c r="I784" s="107"/>
      <c r="J784" s="6"/>
      <c r="K784" s="6">
        <v>1</v>
      </c>
      <c r="L784" s="108" t="s">
        <v>409</v>
      </c>
      <c r="M784" s="109" t="s">
        <v>410</v>
      </c>
      <c r="N784" s="108" t="s">
        <v>409</v>
      </c>
      <c r="O784" s="109" t="s">
        <v>410</v>
      </c>
      <c r="P784" s="6" t="s">
        <v>411</v>
      </c>
      <c r="Q784" s="6">
        <f t="shared" si="11"/>
        <v>513310</v>
      </c>
      <c r="R784" s="6"/>
      <c r="S784" s="6" t="s">
        <v>896</v>
      </c>
      <c r="T784" s="6"/>
      <c r="U784" s="6"/>
      <c r="V784" s="6"/>
      <c r="W784" s="6"/>
      <c r="X784" s="6"/>
      <c r="Y784" s="6">
        <v>0</v>
      </c>
    </row>
    <row r="785" spans="5:25" x14ac:dyDescent="0.35">
      <c r="E785" s="6">
        <f>+E784+10</f>
        <v>513320</v>
      </c>
      <c r="F785" s="6" t="s">
        <v>11669</v>
      </c>
      <c r="G785" s="6" t="s">
        <v>936</v>
      </c>
      <c r="H785" s="6" t="s">
        <v>937</v>
      </c>
      <c r="I785" s="107"/>
      <c r="J785" s="6"/>
      <c r="K785" s="6">
        <v>1</v>
      </c>
      <c r="L785" s="108" t="s">
        <v>409</v>
      </c>
      <c r="M785" s="109" t="s">
        <v>410</v>
      </c>
      <c r="N785" s="108" t="s">
        <v>409</v>
      </c>
      <c r="O785" s="109" t="s">
        <v>410</v>
      </c>
      <c r="P785" s="6" t="s">
        <v>411</v>
      </c>
      <c r="Q785" s="6">
        <f t="shared" si="11"/>
        <v>513320</v>
      </c>
      <c r="R785" s="6"/>
      <c r="S785" s="6" t="s">
        <v>896</v>
      </c>
      <c r="T785" s="6"/>
      <c r="U785" s="6"/>
      <c r="V785" s="6"/>
      <c r="W785" s="6"/>
      <c r="X785" s="6"/>
      <c r="Y785" s="6">
        <v>0</v>
      </c>
    </row>
    <row r="786" spans="5:25" x14ac:dyDescent="0.35">
      <c r="E786" s="6">
        <f>+E785+10</f>
        <v>513330</v>
      </c>
      <c r="F786" s="6" t="s">
        <v>11670</v>
      </c>
      <c r="G786" s="6" t="s">
        <v>936</v>
      </c>
      <c r="H786" s="6" t="s">
        <v>937</v>
      </c>
      <c r="I786" s="107"/>
      <c r="J786" s="6"/>
      <c r="K786" s="6">
        <v>1</v>
      </c>
      <c r="L786" s="108" t="s">
        <v>409</v>
      </c>
      <c r="M786" s="109" t="s">
        <v>410</v>
      </c>
      <c r="N786" s="108" t="s">
        <v>409</v>
      </c>
      <c r="O786" s="109" t="s">
        <v>410</v>
      </c>
      <c r="P786" s="6" t="s">
        <v>411</v>
      </c>
      <c r="Q786" s="6">
        <f t="shared" si="11"/>
        <v>513330</v>
      </c>
      <c r="R786" s="6"/>
      <c r="S786" s="6" t="s">
        <v>896</v>
      </c>
      <c r="T786" s="6"/>
      <c r="U786" s="6"/>
      <c r="V786" s="6"/>
      <c r="W786" s="6"/>
      <c r="X786" s="6"/>
      <c r="Y786" s="6">
        <v>0</v>
      </c>
    </row>
    <row r="787" spans="5:25" x14ac:dyDescent="0.35">
      <c r="E787" s="6">
        <f>+E786+10</f>
        <v>513340</v>
      </c>
      <c r="F787" s="6" t="s">
        <v>11671</v>
      </c>
      <c r="G787" s="6" t="s">
        <v>936</v>
      </c>
      <c r="H787" s="6" t="s">
        <v>937</v>
      </c>
      <c r="I787" s="107"/>
      <c r="J787" s="6"/>
      <c r="K787" s="6">
        <v>1</v>
      </c>
      <c r="L787" s="108" t="s">
        <v>409</v>
      </c>
      <c r="M787" s="109" t="s">
        <v>410</v>
      </c>
      <c r="N787" s="108" t="s">
        <v>409</v>
      </c>
      <c r="O787" s="109" t="s">
        <v>410</v>
      </c>
      <c r="P787" s="6" t="s">
        <v>411</v>
      </c>
      <c r="Q787" s="6">
        <f t="shared" si="11"/>
        <v>513340</v>
      </c>
      <c r="R787" s="6"/>
      <c r="S787" s="6" t="s">
        <v>896</v>
      </c>
      <c r="T787" s="6"/>
      <c r="U787" s="6"/>
      <c r="V787" s="6"/>
      <c r="W787" s="6"/>
      <c r="X787" s="6"/>
      <c r="Y787" s="6">
        <v>0</v>
      </c>
    </row>
    <row r="788" spans="5:25" x14ac:dyDescent="0.35">
      <c r="E788" s="6">
        <f>+E787+10</f>
        <v>513350</v>
      </c>
      <c r="F788" s="6" t="s">
        <v>11672</v>
      </c>
      <c r="G788" s="6" t="s">
        <v>936</v>
      </c>
      <c r="H788" s="6" t="s">
        <v>937</v>
      </c>
      <c r="I788" s="107"/>
      <c r="J788" s="6"/>
      <c r="K788" s="6">
        <v>1</v>
      </c>
      <c r="L788" s="108" t="s">
        <v>409</v>
      </c>
      <c r="M788" s="109" t="s">
        <v>410</v>
      </c>
      <c r="N788" s="108" t="s">
        <v>409</v>
      </c>
      <c r="O788" s="109" t="s">
        <v>410</v>
      </c>
      <c r="P788" s="6" t="s">
        <v>411</v>
      </c>
      <c r="Q788" s="6">
        <f t="shared" si="11"/>
        <v>513350</v>
      </c>
      <c r="R788" s="6"/>
      <c r="S788" s="6" t="s">
        <v>896</v>
      </c>
      <c r="T788" s="6"/>
      <c r="U788" s="6"/>
      <c r="V788" s="6"/>
      <c r="W788" s="6"/>
      <c r="X788" s="6"/>
      <c r="Y788" s="6">
        <v>0</v>
      </c>
    </row>
    <row r="789" spans="5:25" x14ac:dyDescent="0.35">
      <c r="E789" s="6">
        <f>+E788+40</f>
        <v>513390</v>
      </c>
      <c r="F789" s="6" t="s">
        <v>11673</v>
      </c>
      <c r="G789" s="6" t="s">
        <v>936</v>
      </c>
      <c r="H789" s="6" t="s">
        <v>937</v>
      </c>
      <c r="I789" s="107"/>
      <c r="J789" s="6"/>
      <c r="K789" s="6">
        <v>0</v>
      </c>
      <c r="L789" s="108" t="s">
        <v>409</v>
      </c>
      <c r="M789" s="109" t="s">
        <v>410</v>
      </c>
      <c r="N789" s="108" t="s">
        <v>409</v>
      </c>
      <c r="O789" s="109" t="s">
        <v>410</v>
      </c>
      <c r="P789" s="6" t="s">
        <v>411</v>
      </c>
      <c r="Q789" s="6">
        <f t="shared" si="11"/>
        <v>513390</v>
      </c>
      <c r="R789" s="6"/>
      <c r="S789" s="6" t="s">
        <v>896</v>
      </c>
      <c r="T789" s="6"/>
      <c r="U789" s="6"/>
      <c r="V789" s="6"/>
      <c r="W789" s="6"/>
      <c r="X789" s="6"/>
      <c r="Y789" s="6">
        <v>0</v>
      </c>
    </row>
    <row r="790" spans="5:25" x14ac:dyDescent="0.35">
      <c r="E790" s="34">
        <v>514000</v>
      </c>
      <c r="F790" s="34" t="s">
        <v>965</v>
      </c>
      <c r="G790" s="34" t="s">
        <v>936</v>
      </c>
      <c r="H790" s="34" t="s">
        <v>937</v>
      </c>
      <c r="I790" s="36"/>
      <c r="J790" s="34"/>
      <c r="K790" s="34">
        <v>0</v>
      </c>
      <c r="L790" s="98" t="s">
        <v>409</v>
      </c>
      <c r="M790" s="99" t="s">
        <v>410</v>
      </c>
      <c r="N790" s="98" t="s">
        <v>409</v>
      </c>
      <c r="O790" s="99" t="s">
        <v>410</v>
      </c>
      <c r="P790" s="34" t="s">
        <v>411</v>
      </c>
      <c r="Q790" s="34">
        <f t="shared" si="11"/>
        <v>514000</v>
      </c>
      <c r="R790" s="34"/>
      <c r="S790" s="34" t="s">
        <v>896</v>
      </c>
      <c r="T790" s="34"/>
      <c r="U790" s="34"/>
      <c r="V790" s="34"/>
      <c r="W790" s="34"/>
      <c r="X790" s="34"/>
      <c r="Y790" s="34">
        <v>0</v>
      </c>
    </row>
    <row r="791" spans="5:25" x14ac:dyDescent="0.35">
      <c r="E791" s="34">
        <v>515000</v>
      </c>
      <c r="F791" s="34" t="s">
        <v>966</v>
      </c>
      <c r="G791" s="34" t="s">
        <v>936</v>
      </c>
      <c r="H791" s="34" t="s">
        <v>937</v>
      </c>
      <c r="I791" s="36"/>
      <c r="J791" s="34"/>
      <c r="K791" s="34">
        <v>1</v>
      </c>
      <c r="L791" s="98" t="s">
        <v>409</v>
      </c>
      <c r="M791" s="99" t="s">
        <v>410</v>
      </c>
      <c r="N791" s="98" t="s">
        <v>409</v>
      </c>
      <c r="O791" s="99" t="s">
        <v>410</v>
      </c>
      <c r="P791" s="34" t="s">
        <v>411</v>
      </c>
      <c r="Q791" s="34">
        <f t="shared" si="11"/>
        <v>515000</v>
      </c>
      <c r="R791" s="34"/>
      <c r="S791" s="34" t="s">
        <v>896</v>
      </c>
      <c r="T791" s="34"/>
      <c r="U791" s="34"/>
      <c r="V791" s="34"/>
      <c r="W791" s="34"/>
      <c r="X791" s="34"/>
      <c r="Y791" s="34">
        <v>0</v>
      </c>
    </row>
    <row r="792" spans="5:25" x14ac:dyDescent="0.35">
      <c r="E792" s="97">
        <v>515010</v>
      </c>
      <c r="F792" s="97" t="s">
        <v>967</v>
      </c>
      <c r="G792" s="97" t="s">
        <v>936</v>
      </c>
      <c r="H792" s="97" t="s">
        <v>937</v>
      </c>
      <c r="I792" s="100"/>
      <c r="J792" s="97"/>
      <c r="K792" s="97">
        <v>1</v>
      </c>
      <c r="L792" s="101" t="s">
        <v>409</v>
      </c>
      <c r="M792" s="110" t="s">
        <v>2589</v>
      </c>
      <c r="N792" s="101" t="s">
        <v>409</v>
      </c>
      <c r="O792" s="102" t="s">
        <v>410</v>
      </c>
      <c r="P792" s="97" t="s">
        <v>411</v>
      </c>
      <c r="Q792" s="97">
        <f t="shared" si="11"/>
        <v>515010</v>
      </c>
      <c r="R792" s="97"/>
      <c r="S792" s="97" t="s">
        <v>896</v>
      </c>
      <c r="T792" s="97"/>
      <c r="U792" s="97"/>
      <c r="V792" s="97"/>
      <c r="W792" s="97"/>
      <c r="X792" s="97"/>
      <c r="Y792" s="97">
        <v>0</v>
      </c>
    </row>
    <row r="793" spans="5:25" x14ac:dyDescent="0.35">
      <c r="E793" s="34">
        <v>515020</v>
      </c>
      <c r="F793" s="34" t="s">
        <v>968</v>
      </c>
      <c r="G793" s="34" t="s">
        <v>936</v>
      </c>
      <c r="H793" s="34" t="s">
        <v>937</v>
      </c>
      <c r="I793" s="36"/>
      <c r="J793" s="34"/>
      <c r="K793" s="34">
        <v>1</v>
      </c>
      <c r="L793" s="98" t="s">
        <v>409</v>
      </c>
      <c r="M793" s="99" t="s">
        <v>410</v>
      </c>
      <c r="N793" s="98" t="s">
        <v>409</v>
      </c>
      <c r="O793" s="99" t="s">
        <v>410</v>
      </c>
      <c r="P793" s="34" t="s">
        <v>411</v>
      </c>
      <c r="Q793" s="34">
        <f t="shared" si="11"/>
        <v>515020</v>
      </c>
      <c r="R793" s="34"/>
      <c r="S793" s="34" t="s">
        <v>896</v>
      </c>
      <c r="T793" s="34"/>
      <c r="U793" s="34"/>
      <c r="V793" s="34"/>
      <c r="W793" s="34"/>
      <c r="X793" s="34"/>
      <c r="Y793" s="34">
        <v>0</v>
      </c>
    </row>
    <row r="794" spans="5:25" x14ac:dyDescent="0.35">
      <c r="E794" s="34">
        <v>515030</v>
      </c>
      <c r="F794" s="34" t="s">
        <v>969</v>
      </c>
      <c r="G794" s="34" t="s">
        <v>936</v>
      </c>
      <c r="H794" s="34" t="s">
        <v>937</v>
      </c>
      <c r="I794" s="36"/>
      <c r="J794" s="34"/>
      <c r="K794" s="34">
        <v>1</v>
      </c>
      <c r="L794" s="98" t="s">
        <v>409</v>
      </c>
      <c r="M794" s="99" t="s">
        <v>410</v>
      </c>
      <c r="N794" s="98" t="s">
        <v>409</v>
      </c>
      <c r="O794" s="99" t="s">
        <v>410</v>
      </c>
      <c r="P794" s="34" t="s">
        <v>411</v>
      </c>
      <c r="Q794" s="34">
        <f t="shared" si="11"/>
        <v>515030</v>
      </c>
      <c r="R794" s="34"/>
      <c r="S794" s="34" t="s">
        <v>896</v>
      </c>
      <c r="T794" s="34"/>
      <c r="U794" s="34"/>
      <c r="V794" s="34"/>
      <c r="W794" s="34"/>
      <c r="X794" s="34"/>
      <c r="Y794" s="34">
        <v>0</v>
      </c>
    </row>
    <row r="795" spans="5:25" x14ac:dyDescent="0.35">
      <c r="E795" s="34">
        <v>515040</v>
      </c>
      <c r="F795" s="34" t="s">
        <v>970</v>
      </c>
      <c r="G795" s="34" t="s">
        <v>936</v>
      </c>
      <c r="H795" s="34" t="s">
        <v>937</v>
      </c>
      <c r="I795" s="36"/>
      <c r="J795" s="34"/>
      <c r="K795" s="34">
        <v>1</v>
      </c>
      <c r="L795" s="98" t="s">
        <v>409</v>
      </c>
      <c r="M795" s="99" t="s">
        <v>410</v>
      </c>
      <c r="N795" s="98" t="s">
        <v>409</v>
      </c>
      <c r="O795" s="99" t="s">
        <v>410</v>
      </c>
      <c r="P795" s="34" t="s">
        <v>411</v>
      </c>
      <c r="Q795" s="34">
        <f t="shared" si="11"/>
        <v>515040</v>
      </c>
      <c r="R795" s="34"/>
      <c r="S795" s="34" t="s">
        <v>896</v>
      </c>
      <c r="T795" s="34"/>
      <c r="U795" s="34"/>
      <c r="V795" s="34"/>
      <c r="W795" s="34"/>
      <c r="X795" s="34"/>
      <c r="Y795" s="34">
        <v>0</v>
      </c>
    </row>
    <row r="796" spans="5:25" x14ac:dyDescent="0.35">
      <c r="E796" s="34">
        <v>515050</v>
      </c>
      <c r="F796" s="34" t="s">
        <v>971</v>
      </c>
      <c r="G796" s="34" t="s">
        <v>936</v>
      </c>
      <c r="H796" s="34" t="s">
        <v>937</v>
      </c>
      <c r="I796" s="36"/>
      <c r="J796" s="34"/>
      <c r="K796" s="34">
        <v>1</v>
      </c>
      <c r="L796" s="98" t="s">
        <v>409</v>
      </c>
      <c r="M796" s="99" t="s">
        <v>410</v>
      </c>
      <c r="N796" s="98" t="s">
        <v>409</v>
      </c>
      <c r="O796" s="99" t="s">
        <v>410</v>
      </c>
      <c r="P796" s="34" t="s">
        <v>411</v>
      </c>
      <c r="Q796" s="34">
        <f t="shared" si="11"/>
        <v>515050</v>
      </c>
      <c r="R796" s="34"/>
      <c r="S796" s="34" t="s">
        <v>896</v>
      </c>
      <c r="T796" s="34"/>
      <c r="U796" s="34"/>
      <c r="V796" s="34"/>
      <c r="W796" s="34"/>
      <c r="X796" s="34"/>
      <c r="Y796" s="34">
        <v>0</v>
      </c>
    </row>
    <row r="797" spans="5:25" x14ac:dyDescent="0.35">
      <c r="E797" s="34">
        <v>515090</v>
      </c>
      <c r="F797" s="34" t="s">
        <v>972</v>
      </c>
      <c r="G797" s="34" t="s">
        <v>936</v>
      </c>
      <c r="H797" s="34" t="s">
        <v>937</v>
      </c>
      <c r="I797" s="36"/>
      <c r="J797" s="34"/>
      <c r="K797" s="34">
        <v>0</v>
      </c>
      <c r="L797" s="98" t="s">
        <v>409</v>
      </c>
      <c r="M797" s="99" t="s">
        <v>410</v>
      </c>
      <c r="N797" s="98" t="s">
        <v>409</v>
      </c>
      <c r="O797" s="99" t="s">
        <v>410</v>
      </c>
      <c r="P797" s="34" t="s">
        <v>411</v>
      </c>
      <c r="Q797" s="34">
        <f t="shared" si="11"/>
        <v>515090</v>
      </c>
      <c r="R797" s="34"/>
      <c r="S797" s="34" t="s">
        <v>896</v>
      </c>
      <c r="T797" s="34"/>
      <c r="U797" s="34"/>
      <c r="V797" s="34"/>
      <c r="W797" s="34"/>
      <c r="X797" s="34"/>
      <c r="Y797" s="34">
        <v>0</v>
      </c>
    </row>
    <row r="798" spans="5:25" x14ac:dyDescent="0.35">
      <c r="E798" s="6">
        <v>515100</v>
      </c>
      <c r="F798" s="6" t="s">
        <v>973</v>
      </c>
      <c r="G798" s="6" t="s">
        <v>936</v>
      </c>
      <c r="H798" s="6" t="s">
        <v>937</v>
      </c>
      <c r="I798" s="107"/>
      <c r="J798" s="6"/>
      <c r="K798" s="6">
        <v>1</v>
      </c>
      <c r="L798" s="108" t="s">
        <v>409</v>
      </c>
      <c r="M798" s="109" t="s">
        <v>410</v>
      </c>
      <c r="N798" s="108" t="s">
        <v>409</v>
      </c>
      <c r="O798" s="109" t="s">
        <v>410</v>
      </c>
      <c r="P798" s="6" t="s">
        <v>411</v>
      </c>
      <c r="Q798" s="6">
        <f t="shared" si="11"/>
        <v>515100</v>
      </c>
      <c r="R798" s="6"/>
      <c r="S798" s="6" t="s">
        <v>896</v>
      </c>
      <c r="T798" s="6"/>
      <c r="U798" s="6"/>
      <c r="V798" s="6"/>
      <c r="W798" s="6"/>
      <c r="X798" s="6"/>
      <c r="Y798" s="6">
        <v>0</v>
      </c>
    </row>
    <row r="799" spans="5:25" x14ac:dyDescent="0.35">
      <c r="E799" s="6">
        <f>E798+10</f>
        <v>515110</v>
      </c>
      <c r="F799" s="6" t="s">
        <v>974</v>
      </c>
      <c r="G799" s="6" t="s">
        <v>936</v>
      </c>
      <c r="H799" s="6" t="s">
        <v>937</v>
      </c>
      <c r="I799" s="107"/>
      <c r="J799" s="6"/>
      <c r="K799" s="6">
        <v>1</v>
      </c>
      <c r="L799" s="108" t="s">
        <v>409</v>
      </c>
      <c r="M799" s="109" t="s">
        <v>410</v>
      </c>
      <c r="N799" s="108" t="s">
        <v>409</v>
      </c>
      <c r="O799" s="109" t="s">
        <v>410</v>
      </c>
      <c r="P799" s="6" t="s">
        <v>411</v>
      </c>
      <c r="Q799" s="6">
        <f t="shared" si="11"/>
        <v>515110</v>
      </c>
      <c r="R799" s="6"/>
      <c r="S799" s="6" t="s">
        <v>896</v>
      </c>
      <c r="T799" s="6"/>
      <c r="U799" s="6"/>
      <c r="V799" s="6"/>
      <c r="W799" s="6"/>
      <c r="X799" s="6"/>
      <c r="Y799" s="6">
        <v>0</v>
      </c>
    </row>
    <row r="800" spans="5:25" x14ac:dyDescent="0.35">
      <c r="E800" s="6">
        <f>E799+10</f>
        <v>515120</v>
      </c>
      <c r="F800" s="6" t="s">
        <v>975</v>
      </c>
      <c r="G800" s="6" t="s">
        <v>936</v>
      </c>
      <c r="H800" s="6" t="s">
        <v>937</v>
      </c>
      <c r="I800" s="107"/>
      <c r="J800" s="6"/>
      <c r="K800" s="6">
        <v>1</v>
      </c>
      <c r="L800" s="108" t="s">
        <v>409</v>
      </c>
      <c r="M800" s="109" t="s">
        <v>410</v>
      </c>
      <c r="N800" s="108" t="s">
        <v>409</v>
      </c>
      <c r="O800" s="109" t="s">
        <v>410</v>
      </c>
      <c r="P800" s="6" t="s">
        <v>411</v>
      </c>
      <c r="Q800" s="6">
        <f t="shared" si="11"/>
        <v>515120</v>
      </c>
      <c r="R800" s="6"/>
      <c r="S800" s="6" t="s">
        <v>896</v>
      </c>
      <c r="T800" s="6"/>
      <c r="U800" s="6"/>
      <c r="V800" s="6"/>
      <c r="W800" s="6"/>
      <c r="X800" s="6"/>
      <c r="Y800" s="6">
        <v>0</v>
      </c>
    </row>
    <row r="801" spans="5:25" x14ac:dyDescent="0.35">
      <c r="E801" s="6">
        <f>E800+10</f>
        <v>515130</v>
      </c>
      <c r="F801" s="6" t="s">
        <v>976</v>
      </c>
      <c r="G801" s="6" t="s">
        <v>936</v>
      </c>
      <c r="H801" s="6" t="s">
        <v>937</v>
      </c>
      <c r="I801" s="107"/>
      <c r="J801" s="6"/>
      <c r="K801" s="6">
        <v>1</v>
      </c>
      <c r="L801" s="108" t="s">
        <v>409</v>
      </c>
      <c r="M801" s="109" t="s">
        <v>410</v>
      </c>
      <c r="N801" s="108" t="s">
        <v>409</v>
      </c>
      <c r="O801" s="109" t="s">
        <v>410</v>
      </c>
      <c r="P801" s="6" t="s">
        <v>411</v>
      </c>
      <c r="Q801" s="6">
        <f t="shared" si="11"/>
        <v>515130</v>
      </c>
      <c r="R801" s="6"/>
      <c r="S801" s="6" t="s">
        <v>896</v>
      </c>
      <c r="T801" s="6"/>
      <c r="U801" s="6"/>
      <c r="V801" s="6"/>
      <c r="W801" s="6"/>
      <c r="X801" s="6"/>
      <c r="Y801" s="6">
        <v>0</v>
      </c>
    </row>
    <row r="802" spans="5:25" x14ac:dyDescent="0.35">
      <c r="E802" s="6">
        <f>E801+10</f>
        <v>515140</v>
      </c>
      <c r="F802" s="6" t="s">
        <v>977</v>
      </c>
      <c r="G802" s="6" t="s">
        <v>936</v>
      </c>
      <c r="H802" s="6" t="s">
        <v>937</v>
      </c>
      <c r="I802" s="107"/>
      <c r="J802" s="6"/>
      <c r="K802" s="6">
        <v>1</v>
      </c>
      <c r="L802" s="108" t="s">
        <v>409</v>
      </c>
      <c r="M802" s="109" t="s">
        <v>410</v>
      </c>
      <c r="N802" s="108" t="s">
        <v>409</v>
      </c>
      <c r="O802" s="109" t="s">
        <v>410</v>
      </c>
      <c r="P802" s="6" t="s">
        <v>411</v>
      </c>
      <c r="Q802" s="6">
        <f t="shared" si="11"/>
        <v>515140</v>
      </c>
      <c r="R802" s="6"/>
      <c r="S802" s="6" t="s">
        <v>896</v>
      </c>
      <c r="T802" s="6"/>
      <c r="U802" s="6"/>
      <c r="V802" s="6"/>
      <c r="W802" s="6"/>
      <c r="X802" s="6"/>
      <c r="Y802" s="6">
        <v>0</v>
      </c>
    </row>
    <row r="803" spans="5:25" x14ac:dyDescent="0.35">
      <c r="E803" s="6">
        <f>E802+10</f>
        <v>515150</v>
      </c>
      <c r="F803" s="6" t="s">
        <v>978</v>
      </c>
      <c r="G803" s="6" t="s">
        <v>936</v>
      </c>
      <c r="H803" s="6" t="s">
        <v>937</v>
      </c>
      <c r="I803" s="107"/>
      <c r="J803" s="6"/>
      <c r="K803" s="6">
        <v>1</v>
      </c>
      <c r="L803" s="108" t="s">
        <v>409</v>
      </c>
      <c r="M803" s="109" t="s">
        <v>410</v>
      </c>
      <c r="N803" s="108" t="s">
        <v>409</v>
      </c>
      <c r="O803" s="109" t="s">
        <v>410</v>
      </c>
      <c r="P803" s="6" t="s">
        <v>411</v>
      </c>
      <c r="Q803" s="6">
        <f t="shared" si="11"/>
        <v>515150</v>
      </c>
      <c r="R803" s="6"/>
      <c r="S803" s="6" t="s">
        <v>896</v>
      </c>
      <c r="T803" s="6"/>
      <c r="U803" s="6"/>
      <c r="V803" s="6"/>
      <c r="W803" s="6"/>
      <c r="X803" s="6"/>
      <c r="Y803" s="6">
        <v>0</v>
      </c>
    </row>
    <row r="804" spans="5:25" x14ac:dyDescent="0.35">
      <c r="E804" s="6">
        <f>+E803+40</f>
        <v>515190</v>
      </c>
      <c r="F804" s="6" t="s">
        <v>979</v>
      </c>
      <c r="G804" s="6" t="s">
        <v>936</v>
      </c>
      <c r="H804" s="6" t="s">
        <v>937</v>
      </c>
      <c r="I804" s="107"/>
      <c r="J804" s="6"/>
      <c r="K804" s="6">
        <v>0</v>
      </c>
      <c r="L804" s="108" t="s">
        <v>409</v>
      </c>
      <c r="M804" s="109" t="s">
        <v>410</v>
      </c>
      <c r="N804" s="108" t="s">
        <v>409</v>
      </c>
      <c r="O804" s="109" t="s">
        <v>410</v>
      </c>
      <c r="P804" s="6" t="s">
        <v>411</v>
      </c>
      <c r="Q804" s="6">
        <f t="shared" si="11"/>
        <v>515190</v>
      </c>
      <c r="R804" s="6"/>
      <c r="S804" s="6" t="s">
        <v>896</v>
      </c>
      <c r="T804" s="6"/>
      <c r="U804" s="6"/>
      <c r="V804" s="6"/>
      <c r="W804" s="6"/>
      <c r="X804" s="6"/>
      <c r="Y804" s="6">
        <v>0</v>
      </c>
    </row>
    <row r="805" spans="5:25" x14ac:dyDescent="0.35">
      <c r="E805" s="97">
        <v>516000</v>
      </c>
      <c r="F805" s="97" t="s">
        <v>980</v>
      </c>
      <c r="G805" s="97" t="s">
        <v>936</v>
      </c>
      <c r="H805" s="97" t="s">
        <v>937</v>
      </c>
      <c r="I805" s="100"/>
      <c r="J805" s="97"/>
      <c r="K805" s="97">
        <v>0</v>
      </c>
      <c r="L805" s="101" t="s">
        <v>409</v>
      </c>
      <c r="M805" s="101" t="s">
        <v>409</v>
      </c>
      <c r="N805" s="101" t="s">
        <v>409</v>
      </c>
      <c r="O805" s="102" t="s">
        <v>410</v>
      </c>
      <c r="P805" s="97" t="s">
        <v>411</v>
      </c>
      <c r="Q805" s="97">
        <f t="shared" si="11"/>
        <v>516000</v>
      </c>
      <c r="R805" s="97"/>
      <c r="S805" s="97" t="s">
        <v>896</v>
      </c>
      <c r="T805" s="97"/>
      <c r="U805" s="97"/>
      <c r="V805" s="97"/>
      <c r="W805" s="97"/>
      <c r="X805" s="97"/>
      <c r="Y805" s="97">
        <v>0</v>
      </c>
    </row>
    <row r="806" spans="5:25" x14ac:dyDescent="0.35">
      <c r="E806" s="34">
        <v>517000</v>
      </c>
      <c r="F806" s="34" t="s">
        <v>981</v>
      </c>
      <c r="G806" s="34" t="s">
        <v>936</v>
      </c>
      <c r="H806" s="34" t="s">
        <v>937</v>
      </c>
      <c r="I806" s="36"/>
      <c r="J806" s="34"/>
      <c r="K806" s="34">
        <v>1</v>
      </c>
      <c r="L806" s="98" t="s">
        <v>409</v>
      </c>
      <c r="M806" s="99" t="s">
        <v>410</v>
      </c>
      <c r="N806" s="98" t="s">
        <v>409</v>
      </c>
      <c r="O806" s="99" t="s">
        <v>410</v>
      </c>
      <c r="P806" s="34" t="s">
        <v>411</v>
      </c>
      <c r="Q806" s="34">
        <f t="shared" si="11"/>
        <v>517000</v>
      </c>
      <c r="R806" s="34"/>
      <c r="S806" s="34" t="s">
        <v>896</v>
      </c>
      <c r="T806" s="34"/>
      <c r="U806" s="34"/>
      <c r="V806" s="34"/>
      <c r="W806" s="34"/>
      <c r="X806" s="34"/>
      <c r="Y806" s="34">
        <v>0</v>
      </c>
    </row>
    <row r="807" spans="5:25" x14ac:dyDescent="0.35">
      <c r="E807" s="34">
        <v>517010</v>
      </c>
      <c r="F807" s="34" t="s">
        <v>982</v>
      </c>
      <c r="G807" s="34" t="s">
        <v>936</v>
      </c>
      <c r="H807" s="34" t="s">
        <v>937</v>
      </c>
      <c r="I807" s="36"/>
      <c r="J807" s="34"/>
      <c r="K807" s="34">
        <v>1</v>
      </c>
      <c r="L807" s="98" t="s">
        <v>409</v>
      </c>
      <c r="M807" s="99" t="s">
        <v>410</v>
      </c>
      <c r="N807" s="98" t="s">
        <v>409</v>
      </c>
      <c r="O807" s="99" t="s">
        <v>410</v>
      </c>
      <c r="P807" s="34" t="s">
        <v>411</v>
      </c>
      <c r="Q807" s="34">
        <f t="shared" si="11"/>
        <v>517010</v>
      </c>
      <c r="R807" s="34"/>
      <c r="S807" s="34" t="s">
        <v>896</v>
      </c>
      <c r="T807" s="34"/>
      <c r="U807" s="34"/>
      <c r="V807" s="34"/>
      <c r="W807" s="34"/>
      <c r="X807" s="34"/>
      <c r="Y807" s="34">
        <v>0</v>
      </c>
    </row>
    <row r="808" spans="5:25" x14ac:dyDescent="0.35">
      <c r="E808" s="34">
        <v>517020</v>
      </c>
      <c r="F808" s="34" t="s">
        <v>983</v>
      </c>
      <c r="G808" s="34" t="s">
        <v>936</v>
      </c>
      <c r="H808" s="34" t="s">
        <v>937</v>
      </c>
      <c r="I808" s="36"/>
      <c r="J808" s="34"/>
      <c r="K808" s="34">
        <v>1</v>
      </c>
      <c r="L808" s="98" t="s">
        <v>409</v>
      </c>
      <c r="M808" s="99" t="s">
        <v>410</v>
      </c>
      <c r="N808" s="98" t="s">
        <v>409</v>
      </c>
      <c r="O808" s="99" t="s">
        <v>410</v>
      </c>
      <c r="P808" s="34" t="s">
        <v>411</v>
      </c>
      <c r="Q808" s="34">
        <f t="shared" si="11"/>
        <v>517020</v>
      </c>
      <c r="R808" s="34"/>
      <c r="S808" s="34" t="s">
        <v>896</v>
      </c>
      <c r="T808" s="34"/>
      <c r="U808" s="34"/>
      <c r="V808" s="34"/>
      <c r="W808" s="34"/>
      <c r="X808" s="34"/>
      <c r="Y808" s="34">
        <v>0</v>
      </c>
    </row>
    <row r="809" spans="5:25" x14ac:dyDescent="0.35">
      <c r="E809" s="34">
        <v>517030</v>
      </c>
      <c r="F809" s="34" t="s">
        <v>984</v>
      </c>
      <c r="G809" s="34" t="s">
        <v>936</v>
      </c>
      <c r="H809" s="34" t="s">
        <v>937</v>
      </c>
      <c r="I809" s="36"/>
      <c r="J809" s="34"/>
      <c r="K809" s="34">
        <v>1</v>
      </c>
      <c r="L809" s="98" t="s">
        <v>409</v>
      </c>
      <c r="M809" s="99" t="s">
        <v>410</v>
      </c>
      <c r="N809" s="98" t="s">
        <v>409</v>
      </c>
      <c r="O809" s="99" t="s">
        <v>410</v>
      </c>
      <c r="P809" s="34" t="s">
        <v>411</v>
      </c>
      <c r="Q809" s="34">
        <f t="shared" si="11"/>
        <v>517030</v>
      </c>
      <c r="R809" s="34"/>
      <c r="S809" s="34" t="s">
        <v>896</v>
      </c>
      <c r="T809" s="34"/>
      <c r="U809" s="34"/>
      <c r="V809" s="34"/>
      <c r="W809" s="34"/>
      <c r="X809" s="34"/>
      <c r="Y809" s="34">
        <v>0</v>
      </c>
    </row>
    <row r="810" spans="5:25" x14ac:dyDescent="0.35">
      <c r="E810" s="34">
        <v>517040</v>
      </c>
      <c r="F810" s="34" t="s">
        <v>985</v>
      </c>
      <c r="G810" s="34" t="s">
        <v>936</v>
      </c>
      <c r="H810" s="34" t="s">
        <v>937</v>
      </c>
      <c r="I810" s="36"/>
      <c r="J810" s="34"/>
      <c r="K810" s="34">
        <v>1</v>
      </c>
      <c r="L810" s="98" t="s">
        <v>409</v>
      </c>
      <c r="M810" s="99" t="s">
        <v>410</v>
      </c>
      <c r="N810" s="98" t="s">
        <v>409</v>
      </c>
      <c r="O810" s="99" t="s">
        <v>410</v>
      </c>
      <c r="P810" s="34" t="s">
        <v>411</v>
      </c>
      <c r="Q810" s="34">
        <f t="shared" si="11"/>
        <v>517040</v>
      </c>
      <c r="R810" s="34"/>
      <c r="S810" s="34" t="s">
        <v>896</v>
      </c>
      <c r="T810" s="34"/>
      <c r="U810" s="34"/>
      <c r="V810" s="34"/>
      <c r="W810" s="34"/>
      <c r="X810" s="34"/>
      <c r="Y810" s="34">
        <v>0</v>
      </c>
    </row>
    <row r="811" spans="5:25" x14ac:dyDescent="0.35">
      <c r="E811" s="34">
        <v>517050</v>
      </c>
      <c r="F811" s="34" t="s">
        <v>986</v>
      </c>
      <c r="G811" s="34" t="s">
        <v>936</v>
      </c>
      <c r="H811" s="34" t="s">
        <v>937</v>
      </c>
      <c r="I811" s="36"/>
      <c r="J811" s="34"/>
      <c r="K811" s="34">
        <v>1</v>
      </c>
      <c r="L811" s="98" t="s">
        <v>409</v>
      </c>
      <c r="M811" s="99" t="s">
        <v>410</v>
      </c>
      <c r="N811" s="98" t="s">
        <v>409</v>
      </c>
      <c r="O811" s="99" t="s">
        <v>410</v>
      </c>
      <c r="P811" s="34" t="s">
        <v>411</v>
      </c>
      <c r="Q811" s="34">
        <f t="shared" si="11"/>
        <v>517050</v>
      </c>
      <c r="R811" s="34"/>
      <c r="S811" s="34" t="s">
        <v>896</v>
      </c>
      <c r="T811" s="34"/>
      <c r="U811" s="34"/>
      <c r="V811" s="34"/>
      <c r="W811" s="34"/>
      <c r="X811" s="34"/>
      <c r="Y811" s="34">
        <v>0</v>
      </c>
    </row>
    <row r="812" spans="5:25" x14ac:dyDescent="0.35">
      <c r="E812" s="34">
        <v>517090</v>
      </c>
      <c r="F812" s="34" t="s">
        <v>987</v>
      </c>
      <c r="G812" s="34" t="s">
        <v>936</v>
      </c>
      <c r="H812" s="34" t="s">
        <v>937</v>
      </c>
      <c r="I812" s="36"/>
      <c r="J812" s="34"/>
      <c r="K812" s="34">
        <v>0</v>
      </c>
      <c r="L812" s="98" t="s">
        <v>409</v>
      </c>
      <c r="M812" s="99" t="s">
        <v>410</v>
      </c>
      <c r="N812" s="98" t="s">
        <v>409</v>
      </c>
      <c r="O812" s="99" t="s">
        <v>410</v>
      </c>
      <c r="P812" s="34" t="s">
        <v>411</v>
      </c>
      <c r="Q812" s="34">
        <f t="shared" si="11"/>
        <v>517090</v>
      </c>
      <c r="R812" s="34"/>
      <c r="S812" s="34" t="s">
        <v>896</v>
      </c>
      <c r="T812" s="34"/>
      <c r="U812" s="34"/>
      <c r="V812" s="34"/>
      <c r="W812" s="34"/>
      <c r="X812" s="34"/>
      <c r="Y812" s="34">
        <v>0</v>
      </c>
    </row>
    <row r="813" spans="5:25" x14ac:dyDescent="0.35">
      <c r="E813" s="34">
        <v>518000</v>
      </c>
      <c r="F813" s="34" t="s">
        <v>988</v>
      </c>
      <c r="G813" s="34" t="s">
        <v>936</v>
      </c>
      <c r="H813" s="34" t="s">
        <v>937</v>
      </c>
      <c r="I813" s="36"/>
      <c r="J813" s="34"/>
      <c r="K813" s="34">
        <v>1</v>
      </c>
      <c r="L813" s="98" t="s">
        <v>409</v>
      </c>
      <c r="M813" s="99" t="s">
        <v>410</v>
      </c>
      <c r="N813" s="98" t="s">
        <v>409</v>
      </c>
      <c r="O813" s="99" t="s">
        <v>410</v>
      </c>
      <c r="P813" s="34" t="s">
        <v>411</v>
      </c>
      <c r="Q813" s="34">
        <f t="shared" si="11"/>
        <v>518000</v>
      </c>
      <c r="R813" s="34"/>
      <c r="S813" s="34" t="s">
        <v>896</v>
      </c>
      <c r="T813" s="34"/>
      <c r="U813" s="34"/>
      <c r="V813" s="34"/>
      <c r="W813" s="34"/>
      <c r="X813" s="34"/>
      <c r="Y813" s="34">
        <v>0</v>
      </c>
    </row>
    <row r="814" spans="5:25" x14ac:dyDescent="0.35">
      <c r="E814" s="97">
        <v>518010</v>
      </c>
      <c r="F814" s="97" t="s">
        <v>989</v>
      </c>
      <c r="G814" s="97" t="s">
        <v>936</v>
      </c>
      <c r="H814" s="97" t="s">
        <v>937</v>
      </c>
      <c r="I814" s="100"/>
      <c r="J814" s="97"/>
      <c r="K814" s="97">
        <v>1</v>
      </c>
      <c r="L814" s="101" t="s">
        <v>409</v>
      </c>
      <c r="M814" s="110" t="s">
        <v>2589</v>
      </c>
      <c r="N814" s="101" t="s">
        <v>409</v>
      </c>
      <c r="O814" s="102" t="s">
        <v>410</v>
      </c>
      <c r="P814" s="97" t="s">
        <v>411</v>
      </c>
      <c r="Q814" s="97">
        <f t="shared" si="11"/>
        <v>518010</v>
      </c>
      <c r="R814" s="97"/>
      <c r="S814" s="97" t="s">
        <v>896</v>
      </c>
      <c r="T814" s="97"/>
      <c r="U814" s="97"/>
      <c r="V814" s="97"/>
      <c r="W814" s="97"/>
      <c r="X814" s="97"/>
      <c r="Y814" s="97">
        <v>0</v>
      </c>
    </row>
    <row r="815" spans="5:25" x14ac:dyDescent="0.35">
      <c r="E815" s="34">
        <v>518020</v>
      </c>
      <c r="F815" s="34" t="s">
        <v>990</v>
      </c>
      <c r="G815" s="34" t="s">
        <v>936</v>
      </c>
      <c r="H815" s="34" t="s">
        <v>937</v>
      </c>
      <c r="I815" s="36"/>
      <c r="J815" s="34"/>
      <c r="K815" s="34">
        <v>1</v>
      </c>
      <c r="L815" s="98" t="s">
        <v>409</v>
      </c>
      <c r="M815" s="99" t="s">
        <v>410</v>
      </c>
      <c r="N815" s="98" t="s">
        <v>409</v>
      </c>
      <c r="O815" s="99" t="s">
        <v>410</v>
      </c>
      <c r="P815" s="34" t="s">
        <v>411</v>
      </c>
      <c r="Q815" s="34">
        <f t="shared" si="11"/>
        <v>518020</v>
      </c>
      <c r="R815" s="34"/>
      <c r="S815" s="34" t="s">
        <v>896</v>
      </c>
      <c r="T815" s="34"/>
      <c r="U815" s="34"/>
      <c r="V815" s="34"/>
      <c r="W815" s="34"/>
      <c r="X815" s="34"/>
      <c r="Y815" s="34">
        <v>0</v>
      </c>
    </row>
    <row r="816" spans="5:25" x14ac:dyDescent="0.35">
      <c r="E816" s="34">
        <v>518030</v>
      </c>
      <c r="F816" s="34" t="s">
        <v>991</v>
      </c>
      <c r="G816" s="34" t="s">
        <v>936</v>
      </c>
      <c r="H816" s="34" t="s">
        <v>937</v>
      </c>
      <c r="I816" s="36"/>
      <c r="J816" s="34"/>
      <c r="K816" s="34">
        <v>1</v>
      </c>
      <c r="L816" s="98" t="s">
        <v>409</v>
      </c>
      <c r="M816" s="99" t="s">
        <v>410</v>
      </c>
      <c r="N816" s="98" t="s">
        <v>409</v>
      </c>
      <c r="O816" s="99" t="s">
        <v>410</v>
      </c>
      <c r="P816" s="34" t="s">
        <v>411</v>
      </c>
      <c r="Q816" s="34">
        <f t="shared" si="11"/>
        <v>518030</v>
      </c>
      <c r="R816" s="34"/>
      <c r="S816" s="34" t="s">
        <v>896</v>
      </c>
      <c r="T816" s="34"/>
      <c r="U816" s="34"/>
      <c r="V816" s="34"/>
      <c r="W816" s="34"/>
      <c r="X816" s="34"/>
      <c r="Y816" s="34">
        <v>0</v>
      </c>
    </row>
    <row r="817" spans="5:25" x14ac:dyDescent="0.35">
      <c r="E817" s="34">
        <v>518040</v>
      </c>
      <c r="F817" s="34" t="s">
        <v>992</v>
      </c>
      <c r="G817" s="34" t="s">
        <v>936</v>
      </c>
      <c r="H817" s="34" t="s">
        <v>937</v>
      </c>
      <c r="I817" s="36"/>
      <c r="J817" s="34"/>
      <c r="K817" s="34">
        <v>1</v>
      </c>
      <c r="L817" s="98" t="s">
        <v>409</v>
      </c>
      <c r="M817" s="99" t="s">
        <v>410</v>
      </c>
      <c r="N817" s="98" t="s">
        <v>409</v>
      </c>
      <c r="O817" s="99" t="s">
        <v>410</v>
      </c>
      <c r="P817" s="34" t="s">
        <v>411</v>
      </c>
      <c r="Q817" s="34">
        <f t="shared" si="11"/>
        <v>518040</v>
      </c>
      <c r="R817" s="34"/>
      <c r="S817" s="34" t="s">
        <v>896</v>
      </c>
      <c r="T817" s="34"/>
      <c r="U817" s="34"/>
      <c r="V817" s="34"/>
      <c r="W817" s="34"/>
      <c r="X817" s="34"/>
      <c r="Y817" s="34">
        <v>0</v>
      </c>
    </row>
    <row r="818" spans="5:25" x14ac:dyDescent="0.35">
      <c r="E818" s="34">
        <v>518050</v>
      </c>
      <c r="F818" s="34" t="s">
        <v>993</v>
      </c>
      <c r="G818" s="34" t="s">
        <v>936</v>
      </c>
      <c r="H818" s="34" t="s">
        <v>937</v>
      </c>
      <c r="I818" s="36"/>
      <c r="J818" s="34"/>
      <c r="K818" s="34">
        <v>1</v>
      </c>
      <c r="L818" s="98" t="s">
        <v>409</v>
      </c>
      <c r="M818" s="99" t="s">
        <v>410</v>
      </c>
      <c r="N818" s="98" t="s">
        <v>409</v>
      </c>
      <c r="O818" s="99" t="s">
        <v>410</v>
      </c>
      <c r="P818" s="34" t="s">
        <v>411</v>
      </c>
      <c r="Q818" s="34">
        <f t="shared" si="11"/>
        <v>518050</v>
      </c>
      <c r="R818" s="34"/>
      <c r="S818" s="34" t="s">
        <v>896</v>
      </c>
      <c r="T818" s="34"/>
      <c r="U818" s="34"/>
      <c r="V818" s="34"/>
      <c r="W818" s="34"/>
      <c r="X818" s="34"/>
      <c r="Y818" s="34">
        <v>0</v>
      </c>
    </row>
    <row r="819" spans="5:25" x14ac:dyDescent="0.35">
      <c r="E819" s="34">
        <v>518090</v>
      </c>
      <c r="F819" s="34" t="s">
        <v>994</v>
      </c>
      <c r="G819" s="34" t="s">
        <v>936</v>
      </c>
      <c r="H819" s="34" t="s">
        <v>937</v>
      </c>
      <c r="I819" s="36"/>
      <c r="J819" s="34"/>
      <c r="K819" s="34">
        <v>0</v>
      </c>
      <c r="L819" s="98" t="s">
        <v>409</v>
      </c>
      <c r="M819" s="99" t="s">
        <v>410</v>
      </c>
      <c r="N819" s="98" t="s">
        <v>409</v>
      </c>
      <c r="O819" s="99" t="s">
        <v>410</v>
      </c>
      <c r="P819" s="34" t="s">
        <v>411</v>
      </c>
      <c r="Q819" s="34">
        <f t="shared" si="11"/>
        <v>518090</v>
      </c>
      <c r="R819" s="34"/>
      <c r="S819" s="34" t="s">
        <v>896</v>
      </c>
      <c r="T819" s="34"/>
      <c r="U819" s="34"/>
      <c r="V819" s="34"/>
      <c r="W819" s="34"/>
      <c r="X819" s="34"/>
      <c r="Y819" s="34">
        <v>0</v>
      </c>
    </row>
    <row r="820" spans="5:25" x14ac:dyDescent="0.35">
      <c r="E820" s="34">
        <v>521000</v>
      </c>
      <c r="F820" s="34" t="s">
        <v>995</v>
      </c>
      <c r="G820" s="34" t="s">
        <v>936</v>
      </c>
      <c r="H820" s="34" t="s">
        <v>937</v>
      </c>
      <c r="I820" s="36"/>
      <c r="J820" s="34"/>
      <c r="K820" s="34">
        <v>1</v>
      </c>
      <c r="L820" s="99" t="s">
        <v>410</v>
      </c>
      <c r="M820" s="99" t="s">
        <v>410</v>
      </c>
      <c r="N820" s="98" t="s">
        <v>409</v>
      </c>
      <c r="O820" s="99" t="s">
        <v>410</v>
      </c>
      <c r="P820" s="34" t="s">
        <v>411</v>
      </c>
      <c r="Q820" s="34">
        <f t="shared" si="11"/>
        <v>521000</v>
      </c>
      <c r="R820" s="34"/>
      <c r="S820" s="34" t="s">
        <v>896</v>
      </c>
      <c r="T820" s="34"/>
      <c r="U820" s="34"/>
      <c r="V820" s="34"/>
      <c r="W820" s="34"/>
      <c r="X820" s="34"/>
      <c r="Y820" s="34">
        <v>0</v>
      </c>
    </row>
    <row r="821" spans="5:25" x14ac:dyDescent="0.35">
      <c r="E821" s="34">
        <v>521010</v>
      </c>
      <c r="F821" s="34" t="s">
        <v>996</v>
      </c>
      <c r="G821" s="34" t="s">
        <v>936</v>
      </c>
      <c r="H821" s="34" t="s">
        <v>937</v>
      </c>
      <c r="I821" s="36"/>
      <c r="J821" s="34"/>
      <c r="K821" s="34">
        <v>1</v>
      </c>
      <c r="L821" s="99" t="s">
        <v>410</v>
      </c>
      <c r="M821" s="99" t="s">
        <v>410</v>
      </c>
      <c r="N821" s="98" t="s">
        <v>409</v>
      </c>
      <c r="O821" s="99" t="s">
        <v>410</v>
      </c>
      <c r="P821" s="34" t="s">
        <v>411</v>
      </c>
      <c r="Q821" s="34">
        <f t="shared" si="11"/>
        <v>521010</v>
      </c>
      <c r="R821" s="34"/>
      <c r="S821" s="34" t="s">
        <v>896</v>
      </c>
      <c r="T821" s="34"/>
      <c r="U821" s="34"/>
      <c r="V821" s="34"/>
      <c r="W821" s="34"/>
      <c r="X821" s="34"/>
      <c r="Y821" s="34">
        <v>0</v>
      </c>
    </row>
    <row r="822" spans="5:25" x14ac:dyDescent="0.35">
      <c r="E822" s="34">
        <v>521020</v>
      </c>
      <c r="F822" s="34" t="s">
        <v>997</v>
      </c>
      <c r="G822" s="34" t="s">
        <v>936</v>
      </c>
      <c r="H822" s="34" t="s">
        <v>937</v>
      </c>
      <c r="I822" s="36"/>
      <c r="J822" s="34"/>
      <c r="K822" s="34">
        <v>1</v>
      </c>
      <c r="L822" s="99" t="s">
        <v>410</v>
      </c>
      <c r="M822" s="99" t="s">
        <v>410</v>
      </c>
      <c r="N822" s="98" t="s">
        <v>409</v>
      </c>
      <c r="O822" s="99" t="s">
        <v>410</v>
      </c>
      <c r="P822" s="34" t="s">
        <v>411</v>
      </c>
      <c r="Q822" s="34">
        <f t="shared" si="11"/>
        <v>521020</v>
      </c>
      <c r="R822" s="34"/>
      <c r="S822" s="34" t="s">
        <v>896</v>
      </c>
      <c r="T822" s="34"/>
      <c r="U822" s="34"/>
      <c r="V822" s="34"/>
      <c r="W822" s="34"/>
      <c r="X822" s="34"/>
      <c r="Y822" s="34">
        <v>0</v>
      </c>
    </row>
    <row r="823" spans="5:25" x14ac:dyDescent="0.35">
      <c r="E823" s="34">
        <v>521030</v>
      </c>
      <c r="F823" s="34" t="s">
        <v>998</v>
      </c>
      <c r="G823" s="34" t="s">
        <v>936</v>
      </c>
      <c r="H823" s="34" t="s">
        <v>937</v>
      </c>
      <c r="I823" s="36"/>
      <c r="J823" s="34"/>
      <c r="K823" s="34">
        <v>1</v>
      </c>
      <c r="L823" s="99" t="s">
        <v>410</v>
      </c>
      <c r="M823" s="99" t="s">
        <v>410</v>
      </c>
      <c r="N823" s="98" t="s">
        <v>409</v>
      </c>
      <c r="O823" s="99" t="s">
        <v>410</v>
      </c>
      <c r="P823" s="34" t="s">
        <v>411</v>
      </c>
      <c r="Q823" s="34">
        <f t="shared" si="11"/>
        <v>521030</v>
      </c>
      <c r="R823" s="34"/>
      <c r="S823" s="34" t="s">
        <v>896</v>
      </c>
      <c r="T823" s="34"/>
      <c r="U823" s="34"/>
      <c r="V823" s="34"/>
      <c r="W823" s="34"/>
      <c r="X823" s="34"/>
      <c r="Y823" s="34">
        <v>0</v>
      </c>
    </row>
    <row r="824" spans="5:25" x14ac:dyDescent="0.35">
      <c r="E824" s="34">
        <v>521040</v>
      </c>
      <c r="F824" s="34" t="s">
        <v>999</v>
      </c>
      <c r="G824" s="34" t="s">
        <v>936</v>
      </c>
      <c r="H824" s="34" t="s">
        <v>937</v>
      </c>
      <c r="I824" s="36"/>
      <c r="J824" s="34"/>
      <c r="K824" s="34">
        <v>1</v>
      </c>
      <c r="L824" s="99" t="s">
        <v>410</v>
      </c>
      <c r="M824" s="99" t="s">
        <v>410</v>
      </c>
      <c r="N824" s="98" t="s">
        <v>409</v>
      </c>
      <c r="O824" s="99" t="s">
        <v>410</v>
      </c>
      <c r="P824" s="34" t="s">
        <v>411</v>
      </c>
      <c r="Q824" s="34">
        <f t="shared" si="11"/>
        <v>521040</v>
      </c>
      <c r="R824" s="34"/>
      <c r="S824" s="34" t="s">
        <v>896</v>
      </c>
      <c r="T824" s="34"/>
      <c r="U824" s="34"/>
      <c r="V824" s="34"/>
      <c r="W824" s="34"/>
      <c r="X824" s="34"/>
      <c r="Y824" s="34">
        <v>0</v>
      </c>
    </row>
    <row r="825" spans="5:25" x14ac:dyDescent="0.35">
      <c r="E825" s="34">
        <v>521050</v>
      </c>
      <c r="F825" s="34" t="s">
        <v>1000</v>
      </c>
      <c r="G825" s="34" t="s">
        <v>936</v>
      </c>
      <c r="H825" s="34" t="s">
        <v>937</v>
      </c>
      <c r="I825" s="36"/>
      <c r="J825" s="34"/>
      <c r="K825" s="34">
        <v>1</v>
      </c>
      <c r="L825" s="99" t="s">
        <v>410</v>
      </c>
      <c r="M825" s="99" t="s">
        <v>410</v>
      </c>
      <c r="N825" s="98" t="s">
        <v>409</v>
      </c>
      <c r="O825" s="99" t="s">
        <v>410</v>
      </c>
      <c r="P825" s="34" t="s">
        <v>411</v>
      </c>
      <c r="Q825" s="34">
        <f t="shared" si="11"/>
        <v>521050</v>
      </c>
      <c r="R825" s="34"/>
      <c r="S825" s="34" t="s">
        <v>896</v>
      </c>
      <c r="T825" s="34"/>
      <c r="U825" s="34"/>
      <c r="V825" s="34"/>
      <c r="W825" s="34"/>
      <c r="X825" s="34"/>
      <c r="Y825" s="34">
        <v>0</v>
      </c>
    </row>
    <row r="826" spans="5:25" x14ac:dyDescent="0.35">
      <c r="E826" s="34">
        <v>521090</v>
      </c>
      <c r="F826" s="34" t="s">
        <v>1001</v>
      </c>
      <c r="G826" s="34" t="s">
        <v>936</v>
      </c>
      <c r="H826" s="34" t="s">
        <v>937</v>
      </c>
      <c r="I826" s="36"/>
      <c r="J826" s="34"/>
      <c r="K826" s="34">
        <v>0</v>
      </c>
      <c r="L826" s="99" t="s">
        <v>410</v>
      </c>
      <c r="M826" s="99" t="s">
        <v>410</v>
      </c>
      <c r="N826" s="98" t="s">
        <v>409</v>
      </c>
      <c r="O826" s="99" t="s">
        <v>410</v>
      </c>
      <c r="P826" s="34" t="s">
        <v>411</v>
      </c>
      <c r="Q826" s="34">
        <f t="shared" si="11"/>
        <v>521090</v>
      </c>
      <c r="R826" s="34"/>
      <c r="S826" s="34" t="s">
        <v>896</v>
      </c>
      <c r="T826" s="34"/>
      <c r="U826" s="34"/>
      <c r="V826" s="34"/>
      <c r="W826" s="34"/>
      <c r="X826" s="34"/>
      <c r="Y826" s="34">
        <v>0</v>
      </c>
    </row>
    <row r="827" spans="5:25" x14ac:dyDescent="0.35">
      <c r="E827" s="34">
        <v>522000</v>
      </c>
      <c r="F827" s="34" t="s">
        <v>1002</v>
      </c>
      <c r="G827" s="34" t="s">
        <v>936</v>
      </c>
      <c r="H827" s="34" t="s">
        <v>937</v>
      </c>
      <c r="I827" s="36"/>
      <c r="J827" s="34"/>
      <c r="K827" s="34">
        <v>1</v>
      </c>
      <c r="L827" s="99" t="s">
        <v>410</v>
      </c>
      <c r="M827" s="99" t="s">
        <v>410</v>
      </c>
      <c r="N827" s="98" t="s">
        <v>409</v>
      </c>
      <c r="O827" s="99" t="s">
        <v>410</v>
      </c>
      <c r="P827" s="34" t="s">
        <v>411</v>
      </c>
      <c r="Q827" s="34">
        <f t="shared" si="11"/>
        <v>522000</v>
      </c>
      <c r="R827" s="34"/>
      <c r="S827" s="34" t="s">
        <v>896</v>
      </c>
      <c r="T827" s="34"/>
      <c r="U827" s="34"/>
      <c r="V827" s="34"/>
      <c r="W827" s="34"/>
      <c r="X827" s="34"/>
      <c r="Y827" s="34">
        <v>0</v>
      </c>
    </row>
    <row r="828" spans="5:25" x14ac:dyDescent="0.35">
      <c r="E828" s="34">
        <v>522010</v>
      </c>
      <c r="F828" s="34" t="s">
        <v>1003</v>
      </c>
      <c r="G828" s="34" t="s">
        <v>936</v>
      </c>
      <c r="H828" s="34" t="s">
        <v>937</v>
      </c>
      <c r="I828" s="36"/>
      <c r="J828" s="34"/>
      <c r="K828" s="34">
        <v>1</v>
      </c>
      <c r="L828" s="99" t="s">
        <v>410</v>
      </c>
      <c r="M828" s="99" t="s">
        <v>410</v>
      </c>
      <c r="N828" s="98" t="s">
        <v>409</v>
      </c>
      <c r="O828" s="99" t="s">
        <v>410</v>
      </c>
      <c r="P828" s="34" t="s">
        <v>411</v>
      </c>
      <c r="Q828" s="34">
        <f t="shared" si="11"/>
        <v>522010</v>
      </c>
      <c r="R828" s="34"/>
      <c r="S828" s="34" t="s">
        <v>896</v>
      </c>
      <c r="T828" s="34"/>
      <c r="U828" s="34"/>
      <c r="V828" s="34"/>
      <c r="W828" s="34"/>
      <c r="X828" s="34"/>
      <c r="Y828" s="34">
        <v>0</v>
      </c>
    </row>
    <row r="829" spans="5:25" x14ac:dyDescent="0.35">
      <c r="E829" s="34">
        <v>522020</v>
      </c>
      <c r="F829" s="34" t="s">
        <v>1004</v>
      </c>
      <c r="G829" s="34" t="s">
        <v>936</v>
      </c>
      <c r="H829" s="34" t="s">
        <v>937</v>
      </c>
      <c r="I829" s="36"/>
      <c r="J829" s="34"/>
      <c r="K829" s="34">
        <v>1</v>
      </c>
      <c r="L829" s="99" t="s">
        <v>410</v>
      </c>
      <c r="M829" s="99" t="s">
        <v>410</v>
      </c>
      <c r="N829" s="98" t="s">
        <v>409</v>
      </c>
      <c r="O829" s="99" t="s">
        <v>410</v>
      </c>
      <c r="P829" s="34" t="s">
        <v>411</v>
      </c>
      <c r="Q829" s="34">
        <f t="shared" si="11"/>
        <v>522020</v>
      </c>
      <c r="R829" s="34"/>
      <c r="S829" s="34" t="s">
        <v>896</v>
      </c>
      <c r="T829" s="34"/>
      <c r="U829" s="34"/>
      <c r="V829" s="34"/>
      <c r="W829" s="34"/>
      <c r="X829" s="34"/>
      <c r="Y829" s="34">
        <v>0</v>
      </c>
    </row>
    <row r="830" spans="5:25" x14ac:dyDescent="0.35">
      <c r="E830" s="34">
        <v>522030</v>
      </c>
      <c r="F830" s="34" t="s">
        <v>1005</v>
      </c>
      <c r="G830" s="34" t="s">
        <v>936</v>
      </c>
      <c r="H830" s="34" t="s">
        <v>937</v>
      </c>
      <c r="I830" s="36"/>
      <c r="J830" s="34"/>
      <c r="K830" s="34">
        <v>1</v>
      </c>
      <c r="L830" s="99" t="s">
        <v>410</v>
      </c>
      <c r="M830" s="99" t="s">
        <v>410</v>
      </c>
      <c r="N830" s="98" t="s">
        <v>409</v>
      </c>
      <c r="O830" s="99" t="s">
        <v>410</v>
      </c>
      <c r="P830" s="34" t="s">
        <v>411</v>
      </c>
      <c r="Q830" s="34">
        <f t="shared" si="11"/>
        <v>522030</v>
      </c>
      <c r="R830" s="34"/>
      <c r="S830" s="34" t="s">
        <v>896</v>
      </c>
      <c r="T830" s="34"/>
      <c r="U830" s="34"/>
      <c r="V830" s="34"/>
      <c r="W830" s="34"/>
      <c r="X830" s="34"/>
      <c r="Y830" s="34">
        <v>0</v>
      </c>
    </row>
    <row r="831" spans="5:25" x14ac:dyDescent="0.35">
      <c r="E831" s="34">
        <v>522040</v>
      </c>
      <c r="F831" s="34" t="s">
        <v>1006</v>
      </c>
      <c r="G831" s="34" t="s">
        <v>936</v>
      </c>
      <c r="H831" s="34" t="s">
        <v>937</v>
      </c>
      <c r="I831" s="36"/>
      <c r="J831" s="34"/>
      <c r="K831" s="34">
        <v>1</v>
      </c>
      <c r="L831" s="99" t="s">
        <v>410</v>
      </c>
      <c r="M831" s="99" t="s">
        <v>410</v>
      </c>
      <c r="N831" s="98" t="s">
        <v>409</v>
      </c>
      <c r="O831" s="99" t="s">
        <v>410</v>
      </c>
      <c r="P831" s="34" t="s">
        <v>411</v>
      </c>
      <c r="Q831" s="34">
        <f t="shared" si="11"/>
        <v>522040</v>
      </c>
      <c r="R831" s="34"/>
      <c r="S831" s="34" t="s">
        <v>896</v>
      </c>
      <c r="T831" s="34"/>
      <c r="U831" s="34"/>
      <c r="V831" s="34"/>
      <c r="W831" s="34"/>
      <c r="X831" s="34"/>
      <c r="Y831" s="34">
        <v>0</v>
      </c>
    </row>
    <row r="832" spans="5:25" x14ac:dyDescent="0.35">
      <c r="E832" s="34">
        <v>522050</v>
      </c>
      <c r="F832" s="34" t="s">
        <v>1007</v>
      </c>
      <c r="G832" s="34" t="s">
        <v>936</v>
      </c>
      <c r="H832" s="34" t="s">
        <v>937</v>
      </c>
      <c r="I832" s="36"/>
      <c r="J832" s="34"/>
      <c r="K832" s="34">
        <v>1</v>
      </c>
      <c r="L832" s="99" t="s">
        <v>410</v>
      </c>
      <c r="M832" s="99" t="s">
        <v>410</v>
      </c>
      <c r="N832" s="98" t="s">
        <v>409</v>
      </c>
      <c r="O832" s="99" t="s">
        <v>410</v>
      </c>
      <c r="P832" s="34" t="s">
        <v>411</v>
      </c>
      <c r="Q832" s="34">
        <f t="shared" ref="Q832:Q902" si="12">E832</f>
        <v>522050</v>
      </c>
      <c r="R832" s="34"/>
      <c r="S832" s="34" t="s">
        <v>896</v>
      </c>
      <c r="T832" s="34"/>
      <c r="U832" s="34"/>
      <c r="V832" s="34"/>
      <c r="W832" s="34"/>
      <c r="X832" s="34"/>
      <c r="Y832" s="34">
        <v>0</v>
      </c>
    </row>
    <row r="833" spans="5:25" x14ac:dyDescent="0.35">
      <c r="E833" s="34">
        <v>522090</v>
      </c>
      <c r="F833" s="34" t="s">
        <v>1008</v>
      </c>
      <c r="G833" s="34" t="s">
        <v>936</v>
      </c>
      <c r="H833" s="34" t="s">
        <v>937</v>
      </c>
      <c r="I833" s="36"/>
      <c r="J833" s="34"/>
      <c r="K833" s="34">
        <v>0</v>
      </c>
      <c r="L833" s="99" t="s">
        <v>410</v>
      </c>
      <c r="M833" s="99" t="s">
        <v>410</v>
      </c>
      <c r="N833" s="98" t="s">
        <v>409</v>
      </c>
      <c r="O833" s="99" t="s">
        <v>410</v>
      </c>
      <c r="P833" s="34" t="s">
        <v>411</v>
      </c>
      <c r="Q833" s="34">
        <f t="shared" si="12"/>
        <v>522090</v>
      </c>
      <c r="R833" s="34"/>
      <c r="S833" s="34" t="s">
        <v>896</v>
      </c>
      <c r="T833" s="34"/>
      <c r="U833" s="34"/>
      <c r="V833" s="34"/>
      <c r="W833" s="34"/>
      <c r="X833" s="34"/>
      <c r="Y833" s="34">
        <v>0</v>
      </c>
    </row>
    <row r="834" spans="5:25" x14ac:dyDescent="0.35">
      <c r="E834" s="34">
        <v>523000</v>
      </c>
      <c r="F834" s="34" t="s">
        <v>1009</v>
      </c>
      <c r="G834" s="34" t="s">
        <v>936</v>
      </c>
      <c r="H834" s="34" t="s">
        <v>937</v>
      </c>
      <c r="I834" s="36"/>
      <c r="J834" s="34"/>
      <c r="K834" s="34">
        <v>1</v>
      </c>
      <c r="L834" s="99" t="s">
        <v>410</v>
      </c>
      <c r="M834" s="99" t="s">
        <v>410</v>
      </c>
      <c r="N834" s="98" t="s">
        <v>409</v>
      </c>
      <c r="O834" s="99" t="s">
        <v>410</v>
      </c>
      <c r="P834" s="34" t="s">
        <v>411</v>
      </c>
      <c r="Q834" s="34">
        <f t="shared" si="12"/>
        <v>523000</v>
      </c>
      <c r="R834" s="34"/>
      <c r="S834" s="34" t="s">
        <v>896</v>
      </c>
      <c r="T834" s="34"/>
      <c r="U834" s="34"/>
      <c r="V834" s="34"/>
      <c r="W834" s="34"/>
      <c r="X834" s="34"/>
      <c r="Y834" s="34">
        <v>0</v>
      </c>
    </row>
    <row r="835" spans="5:25" x14ac:dyDescent="0.35">
      <c r="E835" s="34">
        <v>523010</v>
      </c>
      <c r="F835" s="34" t="s">
        <v>1010</v>
      </c>
      <c r="G835" s="34" t="s">
        <v>936</v>
      </c>
      <c r="H835" s="34" t="s">
        <v>937</v>
      </c>
      <c r="I835" s="36"/>
      <c r="J835" s="34"/>
      <c r="K835" s="34">
        <v>1</v>
      </c>
      <c r="L835" s="99" t="s">
        <v>410</v>
      </c>
      <c r="M835" s="99" t="s">
        <v>410</v>
      </c>
      <c r="N835" s="98" t="s">
        <v>409</v>
      </c>
      <c r="O835" s="99" t="s">
        <v>410</v>
      </c>
      <c r="P835" s="34" t="s">
        <v>411</v>
      </c>
      <c r="Q835" s="34">
        <f t="shared" si="12"/>
        <v>523010</v>
      </c>
      <c r="R835" s="34"/>
      <c r="S835" s="34" t="s">
        <v>896</v>
      </c>
      <c r="T835" s="34"/>
      <c r="U835" s="34"/>
      <c r="V835" s="34"/>
      <c r="W835" s="34"/>
      <c r="X835" s="34"/>
      <c r="Y835" s="34">
        <v>0</v>
      </c>
    </row>
    <row r="836" spans="5:25" x14ac:dyDescent="0.35">
      <c r="E836" s="34">
        <v>523020</v>
      </c>
      <c r="F836" s="34" t="s">
        <v>1011</v>
      </c>
      <c r="G836" s="34" t="s">
        <v>936</v>
      </c>
      <c r="H836" s="34" t="s">
        <v>937</v>
      </c>
      <c r="I836" s="36"/>
      <c r="J836" s="34"/>
      <c r="K836" s="34">
        <v>1</v>
      </c>
      <c r="L836" s="99" t="s">
        <v>410</v>
      </c>
      <c r="M836" s="99" t="s">
        <v>410</v>
      </c>
      <c r="N836" s="98" t="s">
        <v>409</v>
      </c>
      <c r="O836" s="99" t="s">
        <v>410</v>
      </c>
      <c r="P836" s="34" t="s">
        <v>411</v>
      </c>
      <c r="Q836" s="34">
        <f t="shared" si="12"/>
        <v>523020</v>
      </c>
      <c r="R836" s="34"/>
      <c r="S836" s="34" t="s">
        <v>896</v>
      </c>
      <c r="T836" s="34"/>
      <c r="U836" s="34"/>
      <c r="V836" s="34"/>
      <c r="W836" s="34"/>
      <c r="X836" s="34"/>
      <c r="Y836" s="34">
        <v>0</v>
      </c>
    </row>
    <row r="837" spans="5:25" x14ac:dyDescent="0.35">
      <c r="E837" s="34">
        <v>523030</v>
      </c>
      <c r="F837" s="34" t="s">
        <v>1012</v>
      </c>
      <c r="G837" s="34" t="s">
        <v>936</v>
      </c>
      <c r="H837" s="34" t="s">
        <v>937</v>
      </c>
      <c r="I837" s="36"/>
      <c r="J837" s="34"/>
      <c r="K837" s="34">
        <v>1</v>
      </c>
      <c r="L837" s="99" t="s">
        <v>410</v>
      </c>
      <c r="M837" s="99" t="s">
        <v>410</v>
      </c>
      <c r="N837" s="98" t="s">
        <v>409</v>
      </c>
      <c r="O837" s="99" t="s">
        <v>410</v>
      </c>
      <c r="P837" s="34" t="s">
        <v>411</v>
      </c>
      <c r="Q837" s="34">
        <f t="shared" si="12"/>
        <v>523030</v>
      </c>
      <c r="R837" s="34"/>
      <c r="S837" s="34" t="s">
        <v>896</v>
      </c>
      <c r="T837" s="34"/>
      <c r="U837" s="34"/>
      <c r="V837" s="34"/>
      <c r="W837" s="34"/>
      <c r="X837" s="34"/>
      <c r="Y837" s="34">
        <v>0</v>
      </c>
    </row>
    <row r="838" spans="5:25" x14ac:dyDescent="0.35">
      <c r="E838" s="34">
        <v>523040</v>
      </c>
      <c r="F838" s="34" t="s">
        <v>1013</v>
      </c>
      <c r="G838" s="34" t="s">
        <v>936</v>
      </c>
      <c r="H838" s="34" t="s">
        <v>937</v>
      </c>
      <c r="I838" s="36"/>
      <c r="J838" s="34"/>
      <c r="K838" s="34">
        <v>1</v>
      </c>
      <c r="L838" s="99" t="s">
        <v>410</v>
      </c>
      <c r="M838" s="99" t="s">
        <v>410</v>
      </c>
      <c r="N838" s="98" t="s">
        <v>409</v>
      </c>
      <c r="O838" s="99" t="s">
        <v>410</v>
      </c>
      <c r="P838" s="34" t="s">
        <v>411</v>
      </c>
      <c r="Q838" s="34">
        <f t="shared" si="12"/>
        <v>523040</v>
      </c>
      <c r="R838" s="34"/>
      <c r="S838" s="34" t="s">
        <v>896</v>
      </c>
      <c r="T838" s="34"/>
      <c r="U838" s="34"/>
      <c r="V838" s="34"/>
      <c r="W838" s="34"/>
      <c r="X838" s="34"/>
      <c r="Y838" s="34">
        <v>0</v>
      </c>
    </row>
    <row r="839" spans="5:25" x14ac:dyDescent="0.35">
      <c r="E839" s="34">
        <v>523050</v>
      </c>
      <c r="F839" s="34" t="s">
        <v>1014</v>
      </c>
      <c r="G839" s="34" t="s">
        <v>936</v>
      </c>
      <c r="H839" s="34" t="s">
        <v>937</v>
      </c>
      <c r="I839" s="36"/>
      <c r="J839" s="34"/>
      <c r="K839" s="34">
        <v>1</v>
      </c>
      <c r="L839" s="99" t="s">
        <v>410</v>
      </c>
      <c r="M839" s="99" t="s">
        <v>410</v>
      </c>
      <c r="N839" s="98" t="s">
        <v>409</v>
      </c>
      <c r="O839" s="99" t="s">
        <v>410</v>
      </c>
      <c r="P839" s="34" t="s">
        <v>411</v>
      </c>
      <c r="Q839" s="34">
        <f t="shared" si="12"/>
        <v>523050</v>
      </c>
      <c r="R839" s="34"/>
      <c r="S839" s="34" t="s">
        <v>896</v>
      </c>
      <c r="T839" s="34"/>
      <c r="U839" s="34"/>
      <c r="V839" s="34"/>
      <c r="W839" s="34"/>
      <c r="X839" s="34"/>
      <c r="Y839" s="34">
        <v>0</v>
      </c>
    </row>
    <row r="840" spans="5:25" x14ac:dyDescent="0.35">
      <c r="E840" s="34">
        <v>523090</v>
      </c>
      <c r="F840" s="34" t="s">
        <v>1015</v>
      </c>
      <c r="G840" s="34" t="s">
        <v>936</v>
      </c>
      <c r="H840" s="34" t="s">
        <v>937</v>
      </c>
      <c r="I840" s="36"/>
      <c r="J840" s="34"/>
      <c r="K840" s="34">
        <v>0</v>
      </c>
      <c r="L840" s="99" t="s">
        <v>410</v>
      </c>
      <c r="M840" s="99" t="s">
        <v>410</v>
      </c>
      <c r="N840" s="98" t="s">
        <v>409</v>
      </c>
      <c r="O840" s="99" t="s">
        <v>410</v>
      </c>
      <c r="P840" s="34" t="s">
        <v>411</v>
      </c>
      <c r="Q840" s="34">
        <f t="shared" si="12"/>
        <v>523090</v>
      </c>
      <c r="R840" s="34"/>
      <c r="S840" s="34" t="s">
        <v>896</v>
      </c>
      <c r="T840" s="34"/>
      <c r="U840" s="34"/>
      <c r="V840" s="34"/>
      <c r="W840" s="34"/>
      <c r="X840" s="34"/>
      <c r="Y840" s="34">
        <v>0</v>
      </c>
    </row>
    <row r="841" spans="5:25" x14ac:dyDescent="0.35">
      <c r="E841" s="34">
        <v>524000</v>
      </c>
      <c r="F841" s="34" t="s">
        <v>1016</v>
      </c>
      <c r="G841" s="34" t="s">
        <v>936</v>
      </c>
      <c r="H841" s="34" t="s">
        <v>937</v>
      </c>
      <c r="I841" s="36"/>
      <c r="J841" s="34"/>
      <c r="K841" s="34">
        <v>0</v>
      </c>
      <c r="L841" s="99" t="s">
        <v>410</v>
      </c>
      <c r="M841" s="99" t="s">
        <v>410</v>
      </c>
      <c r="N841" s="98" t="s">
        <v>409</v>
      </c>
      <c r="O841" s="99" t="s">
        <v>410</v>
      </c>
      <c r="P841" s="34" t="s">
        <v>411</v>
      </c>
      <c r="Q841" s="34">
        <f t="shared" si="12"/>
        <v>524000</v>
      </c>
      <c r="R841" s="34"/>
      <c r="S841" s="34" t="s">
        <v>896</v>
      </c>
      <c r="T841" s="34"/>
      <c r="U841" s="34"/>
      <c r="V841" s="34"/>
      <c r="W841" s="34"/>
      <c r="X841" s="34"/>
      <c r="Y841" s="34">
        <v>0</v>
      </c>
    </row>
    <row r="842" spans="5:25" x14ac:dyDescent="0.35">
      <c r="E842" s="34">
        <v>525000</v>
      </c>
      <c r="F842" s="34" t="s">
        <v>1017</v>
      </c>
      <c r="G842" s="34" t="s">
        <v>936</v>
      </c>
      <c r="H842" s="34" t="s">
        <v>937</v>
      </c>
      <c r="I842" s="36"/>
      <c r="J842" s="34"/>
      <c r="K842" s="34">
        <v>1</v>
      </c>
      <c r="L842" s="99" t="s">
        <v>410</v>
      </c>
      <c r="M842" s="99" t="s">
        <v>410</v>
      </c>
      <c r="N842" s="98" t="s">
        <v>409</v>
      </c>
      <c r="O842" s="99" t="s">
        <v>410</v>
      </c>
      <c r="P842" s="34" t="s">
        <v>411</v>
      </c>
      <c r="Q842" s="34">
        <f t="shared" si="12"/>
        <v>525000</v>
      </c>
      <c r="R842" s="34"/>
      <c r="S842" s="34" t="s">
        <v>896</v>
      </c>
      <c r="T842" s="34"/>
      <c r="U842" s="34"/>
      <c r="V842" s="34"/>
      <c r="W842" s="34"/>
      <c r="X842" s="34"/>
      <c r="Y842" s="34">
        <v>0</v>
      </c>
    </row>
    <row r="843" spans="5:25" x14ac:dyDescent="0.35">
      <c r="E843" s="97">
        <v>525010</v>
      </c>
      <c r="F843" s="97" t="s">
        <v>1018</v>
      </c>
      <c r="G843" s="97" t="s">
        <v>936</v>
      </c>
      <c r="H843" s="97" t="s">
        <v>937</v>
      </c>
      <c r="I843" s="100"/>
      <c r="J843" s="97"/>
      <c r="K843" s="97">
        <v>1</v>
      </c>
      <c r="L843" s="102" t="s">
        <v>410</v>
      </c>
      <c r="M843" s="110" t="s">
        <v>2589</v>
      </c>
      <c r="N843" s="101" t="s">
        <v>409</v>
      </c>
      <c r="O843" s="102" t="s">
        <v>410</v>
      </c>
      <c r="P843" s="97" t="s">
        <v>411</v>
      </c>
      <c r="Q843" s="97">
        <f t="shared" si="12"/>
        <v>525010</v>
      </c>
      <c r="R843" s="97"/>
      <c r="S843" s="97" t="s">
        <v>896</v>
      </c>
      <c r="T843" s="97"/>
      <c r="U843" s="97"/>
      <c r="V843" s="97"/>
      <c r="W843" s="97"/>
      <c r="X843" s="97"/>
      <c r="Y843" s="97">
        <v>0</v>
      </c>
    </row>
    <row r="844" spans="5:25" x14ac:dyDescent="0.35">
      <c r="E844" s="34">
        <v>525020</v>
      </c>
      <c r="F844" s="34" t="s">
        <v>1019</v>
      </c>
      <c r="G844" s="34" t="s">
        <v>936</v>
      </c>
      <c r="H844" s="34" t="s">
        <v>937</v>
      </c>
      <c r="I844" s="36"/>
      <c r="J844" s="34"/>
      <c r="K844" s="34">
        <v>1</v>
      </c>
      <c r="L844" s="99" t="s">
        <v>410</v>
      </c>
      <c r="M844" s="99" t="s">
        <v>410</v>
      </c>
      <c r="N844" s="98" t="s">
        <v>409</v>
      </c>
      <c r="O844" s="99" t="s">
        <v>410</v>
      </c>
      <c r="P844" s="34" t="s">
        <v>411</v>
      </c>
      <c r="Q844" s="34">
        <f t="shared" si="12"/>
        <v>525020</v>
      </c>
      <c r="R844" s="34"/>
      <c r="S844" s="34" t="s">
        <v>896</v>
      </c>
      <c r="T844" s="34"/>
      <c r="U844" s="34"/>
      <c r="V844" s="34"/>
      <c r="W844" s="34"/>
      <c r="X844" s="34"/>
      <c r="Y844" s="34">
        <v>0</v>
      </c>
    </row>
    <row r="845" spans="5:25" x14ac:dyDescent="0.35">
      <c r="E845" s="34">
        <v>525030</v>
      </c>
      <c r="F845" s="34" t="s">
        <v>1020</v>
      </c>
      <c r="G845" s="34" t="s">
        <v>936</v>
      </c>
      <c r="H845" s="34" t="s">
        <v>937</v>
      </c>
      <c r="I845" s="36"/>
      <c r="J845" s="34"/>
      <c r="K845" s="34">
        <v>1</v>
      </c>
      <c r="L845" s="99" t="s">
        <v>410</v>
      </c>
      <c r="M845" s="99" t="s">
        <v>410</v>
      </c>
      <c r="N845" s="98" t="s">
        <v>409</v>
      </c>
      <c r="O845" s="99" t="s">
        <v>410</v>
      </c>
      <c r="P845" s="34" t="s">
        <v>411</v>
      </c>
      <c r="Q845" s="34">
        <f t="shared" si="12"/>
        <v>525030</v>
      </c>
      <c r="R845" s="34"/>
      <c r="S845" s="34" t="s">
        <v>896</v>
      </c>
      <c r="T845" s="34"/>
      <c r="U845" s="34"/>
      <c r="V845" s="34"/>
      <c r="W845" s="34"/>
      <c r="X845" s="34"/>
      <c r="Y845" s="34">
        <v>0</v>
      </c>
    </row>
    <row r="846" spans="5:25" x14ac:dyDescent="0.35">
      <c r="E846" s="34">
        <v>525040</v>
      </c>
      <c r="F846" s="34" t="s">
        <v>1021</v>
      </c>
      <c r="G846" s="34" t="s">
        <v>936</v>
      </c>
      <c r="H846" s="34" t="s">
        <v>937</v>
      </c>
      <c r="I846" s="36"/>
      <c r="J846" s="34"/>
      <c r="K846" s="34">
        <v>1</v>
      </c>
      <c r="L846" s="99" t="s">
        <v>410</v>
      </c>
      <c r="M846" s="99" t="s">
        <v>410</v>
      </c>
      <c r="N846" s="98" t="s">
        <v>409</v>
      </c>
      <c r="O846" s="99" t="s">
        <v>410</v>
      </c>
      <c r="P846" s="34" t="s">
        <v>411</v>
      </c>
      <c r="Q846" s="34">
        <f t="shared" si="12"/>
        <v>525040</v>
      </c>
      <c r="R846" s="34"/>
      <c r="S846" s="34" t="s">
        <v>896</v>
      </c>
      <c r="T846" s="34"/>
      <c r="U846" s="34"/>
      <c r="V846" s="34"/>
      <c r="W846" s="34"/>
      <c r="X846" s="34"/>
      <c r="Y846" s="34">
        <v>0</v>
      </c>
    </row>
    <row r="847" spans="5:25" x14ac:dyDescent="0.35">
      <c r="E847" s="34">
        <v>525050</v>
      </c>
      <c r="F847" s="34" t="s">
        <v>1022</v>
      </c>
      <c r="G847" s="34" t="s">
        <v>936</v>
      </c>
      <c r="H847" s="34" t="s">
        <v>937</v>
      </c>
      <c r="I847" s="36"/>
      <c r="J847" s="34"/>
      <c r="K847" s="34">
        <v>1</v>
      </c>
      <c r="L847" s="99" t="s">
        <v>410</v>
      </c>
      <c r="M847" s="99" t="s">
        <v>410</v>
      </c>
      <c r="N847" s="98" t="s">
        <v>409</v>
      </c>
      <c r="O847" s="99" t="s">
        <v>410</v>
      </c>
      <c r="P847" s="34" t="s">
        <v>411</v>
      </c>
      <c r="Q847" s="34">
        <f t="shared" si="12"/>
        <v>525050</v>
      </c>
      <c r="R847" s="34"/>
      <c r="S847" s="34" t="s">
        <v>896</v>
      </c>
      <c r="T847" s="34"/>
      <c r="U847" s="34"/>
      <c r="V847" s="34"/>
      <c r="W847" s="34"/>
      <c r="X847" s="34"/>
      <c r="Y847" s="34">
        <v>0</v>
      </c>
    </row>
    <row r="848" spans="5:25" x14ac:dyDescent="0.35">
      <c r="E848" s="34">
        <v>525090</v>
      </c>
      <c r="F848" s="34" t="s">
        <v>1023</v>
      </c>
      <c r="G848" s="34" t="s">
        <v>936</v>
      </c>
      <c r="H848" s="34" t="s">
        <v>937</v>
      </c>
      <c r="I848" s="36"/>
      <c r="J848" s="34"/>
      <c r="K848" s="34">
        <v>0</v>
      </c>
      <c r="L848" s="99" t="s">
        <v>410</v>
      </c>
      <c r="M848" s="99" t="s">
        <v>410</v>
      </c>
      <c r="N848" s="98" t="s">
        <v>409</v>
      </c>
      <c r="O848" s="99" t="s">
        <v>410</v>
      </c>
      <c r="P848" s="34" t="s">
        <v>411</v>
      </c>
      <c r="Q848" s="34">
        <f t="shared" si="12"/>
        <v>525090</v>
      </c>
      <c r="R848" s="34"/>
      <c r="S848" s="34" t="s">
        <v>896</v>
      </c>
      <c r="T848" s="34"/>
      <c r="U848" s="34"/>
      <c r="V848" s="34"/>
      <c r="W848" s="34"/>
      <c r="X848" s="34"/>
      <c r="Y848" s="34">
        <v>0</v>
      </c>
    </row>
    <row r="849" spans="5:25" x14ac:dyDescent="0.35">
      <c r="E849" s="34">
        <v>527000</v>
      </c>
      <c r="F849" s="34" t="s">
        <v>1024</v>
      </c>
      <c r="G849" s="34" t="s">
        <v>936</v>
      </c>
      <c r="H849" s="34" t="s">
        <v>937</v>
      </c>
      <c r="I849" s="36"/>
      <c r="J849" s="34"/>
      <c r="K849" s="34">
        <v>1</v>
      </c>
      <c r="L849" s="99" t="s">
        <v>410</v>
      </c>
      <c r="M849" s="99" t="s">
        <v>410</v>
      </c>
      <c r="N849" s="98" t="s">
        <v>409</v>
      </c>
      <c r="O849" s="99" t="s">
        <v>410</v>
      </c>
      <c r="P849" s="34" t="s">
        <v>411</v>
      </c>
      <c r="Q849" s="34">
        <f t="shared" si="12"/>
        <v>527000</v>
      </c>
      <c r="R849" s="34"/>
      <c r="S849" s="34" t="s">
        <v>896</v>
      </c>
      <c r="T849" s="34"/>
      <c r="U849" s="34"/>
      <c r="V849" s="34"/>
      <c r="W849" s="34"/>
      <c r="X849" s="34"/>
      <c r="Y849" s="34">
        <v>0</v>
      </c>
    </row>
    <row r="850" spans="5:25" x14ac:dyDescent="0.35">
      <c r="E850" s="34">
        <v>527010</v>
      </c>
      <c r="F850" s="34" t="s">
        <v>1025</v>
      </c>
      <c r="G850" s="34" t="s">
        <v>936</v>
      </c>
      <c r="H850" s="34" t="s">
        <v>937</v>
      </c>
      <c r="I850" s="36"/>
      <c r="J850" s="34"/>
      <c r="K850" s="34">
        <v>1</v>
      </c>
      <c r="L850" s="99" t="s">
        <v>410</v>
      </c>
      <c r="M850" s="99" t="s">
        <v>410</v>
      </c>
      <c r="N850" s="98" t="s">
        <v>409</v>
      </c>
      <c r="O850" s="99" t="s">
        <v>410</v>
      </c>
      <c r="P850" s="34" t="s">
        <v>411</v>
      </c>
      <c r="Q850" s="34">
        <f t="shared" si="12"/>
        <v>527010</v>
      </c>
      <c r="R850" s="34"/>
      <c r="S850" s="34" t="s">
        <v>896</v>
      </c>
      <c r="T850" s="34"/>
      <c r="U850" s="34"/>
      <c r="V850" s="34"/>
      <c r="W850" s="34"/>
      <c r="X850" s="34"/>
      <c r="Y850" s="34">
        <v>0</v>
      </c>
    </row>
    <row r="851" spans="5:25" x14ac:dyDescent="0.35">
      <c r="E851" s="34">
        <v>527020</v>
      </c>
      <c r="F851" s="34" t="s">
        <v>1026</v>
      </c>
      <c r="G851" s="34" t="s">
        <v>936</v>
      </c>
      <c r="H851" s="34" t="s">
        <v>937</v>
      </c>
      <c r="I851" s="36"/>
      <c r="J851" s="34"/>
      <c r="K851" s="34">
        <v>1</v>
      </c>
      <c r="L851" s="99" t="s">
        <v>410</v>
      </c>
      <c r="M851" s="99" t="s">
        <v>410</v>
      </c>
      <c r="N851" s="98" t="s">
        <v>409</v>
      </c>
      <c r="O851" s="99" t="s">
        <v>410</v>
      </c>
      <c r="P851" s="34" t="s">
        <v>411</v>
      </c>
      <c r="Q851" s="34">
        <f t="shared" si="12"/>
        <v>527020</v>
      </c>
      <c r="R851" s="34"/>
      <c r="S851" s="34" t="s">
        <v>896</v>
      </c>
      <c r="T851" s="34"/>
      <c r="U851" s="34"/>
      <c r="V851" s="34"/>
      <c r="W851" s="34"/>
      <c r="X851" s="34"/>
      <c r="Y851" s="34">
        <v>0</v>
      </c>
    </row>
    <row r="852" spans="5:25" x14ac:dyDescent="0.35">
      <c r="E852" s="34">
        <v>527030</v>
      </c>
      <c r="F852" s="34" t="s">
        <v>1027</v>
      </c>
      <c r="G852" s="34" t="s">
        <v>936</v>
      </c>
      <c r="H852" s="34" t="s">
        <v>937</v>
      </c>
      <c r="I852" s="36"/>
      <c r="J852" s="34"/>
      <c r="K852" s="34">
        <v>1</v>
      </c>
      <c r="L852" s="99" t="s">
        <v>410</v>
      </c>
      <c r="M852" s="99" t="s">
        <v>410</v>
      </c>
      <c r="N852" s="98" t="s">
        <v>409</v>
      </c>
      <c r="O852" s="99" t="s">
        <v>410</v>
      </c>
      <c r="P852" s="34" t="s">
        <v>411</v>
      </c>
      <c r="Q852" s="34">
        <f t="shared" si="12"/>
        <v>527030</v>
      </c>
      <c r="R852" s="34"/>
      <c r="S852" s="34" t="s">
        <v>896</v>
      </c>
      <c r="T852" s="34"/>
      <c r="U852" s="34"/>
      <c r="V852" s="34"/>
      <c r="W852" s="34"/>
      <c r="X852" s="34"/>
      <c r="Y852" s="34">
        <v>0</v>
      </c>
    </row>
    <row r="853" spans="5:25" x14ac:dyDescent="0.35">
      <c r="E853" s="34">
        <v>527040</v>
      </c>
      <c r="F853" s="34" t="s">
        <v>1028</v>
      </c>
      <c r="G853" s="34" t="s">
        <v>936</v>
      </c>
      <c r="H853" s="34" t="s">
        <v>937</v>
      </c>
      <c r="I853" s="36"/>
      <c r="J853" s="34"/>
      <c r="K853" s="34">
        <v>1</v>
      </c>
      <c r="L853" s="99" t="s">
        <v>410</v>
      </c>
      <c r="M853" s="99" t="s">
        <v>410</v>
      </c>
      <c r="N853" s="98" t="s">
        <v>409</v>
      </c>
      <c r="O853" s="99" t="s">
        <v>410</v>
      </c>
      <c r="P853" s="34" t="s">
        <v>411</v>
      </c>
      <c r="Q853" s="34">
        <f t="shared" si="12"/>
        <v>527040</v>
      </c>
      <c r="R853" s="34"/>
      <c r="S853" s="34" t="s">
        <v>896</v>
      </c>
      <c r="T853" s="34"/>
      <c r="U853" s="34"/>
      <c r="V853" s="34"/>
      <c r="W853" s="34"/>
      <c r="X853" s="34"/>
      <c r="Y853" s="34">
        <v>0</v>
      </c>
    </row>
    <row r="854" spans="5:25" x14ac:dyDescent="0.35">
      <c r="E854" s="34">
        <v>527050</v>
      </c>
      <c r="F854" s="34" t="s">
        <v>1029</v>
      </c>
      <c r="G854" s="34" t="s">
        <v>936</v>
      </c>
      <c r="H854" s="34" t="s">
        <v>937</v>
      </c>
      <c r="I854" s="36"/>
      <c r="J854" s="34"/>
      <c r="K854" s="34">
        <v>1</v>
      </c>
      <c r="L854" s="99" t="s">
        <v>410</v>
      </c>
      <c r="M854" s="99" t="s">
        <v>410</v>
      </c>
      <c r="N854" s="98" t="s">
        <v>409</v>
      </c>
      <c r="O854" s="99" t="s">
        <v>410</v>
      </c>
      <c r="P854" s="34" t="s">
        <v>411</v>
      </c>
      <c r="Q854" s="34">
        <f t="shared" si="12"/>
        <v>527050</v>
      </c>
      <c r="R854" s="34"/>
      <c r="S854" s="34" t="s">
        <v>896</v>
      </c>
      <c r="T854" s="34"/>
      <c r="U854" s="34"/>
      <c r="V854" s="34"/>
      <c r="W854" s="34"/>
      <c r="X854" s="34"/>
      <c r="Y854" s="34">
        <v>0</v>
      </c>
    </row>
    <row r="855" spans="5:25" x14ac:dyDescent="0.35">
      <c r="E855" s="34">
        <v>527090</v>
      </c>
      <c r="F855" s="34" t="s">
        <v>1030</v>
      </c>
      <c r="G855" s="34" t="s">
        <v>936</v>
      </c>
      <c r="H855" s="34" t="s">
        <v>937</v>
      </c>
      <c r="I855" s="36"/>
      <c r="J855" s="34"/>
      <c r="K855" s="34">
        <v>0</v>
      </c>
      <c r="L855" s="99" t="s">
        <v>410</v>
      </c>
      <c r="M855" s="99" t="s">
        <v>410</v>
      </c>
      <c r="N855" s="98" t="s">
        <v>409</v>
      </c>
      <c r="O855" s="99" t="s">
        <v>410</v>
      </c>
      <c r="P855" s="34" t="s">
        <v>411</v>
      </c>
      <c r="Q855" s="34">
        <f t="shared" si="12"/>
        <v>527090</v>
      </c>
      <c r="R855" s="34"/>
      <c r="S855" s="34" t="s">
        <v>896</v>
      </c>
      <c r="T855" s="34"/>
      <c r="U855" s="34"/>
      <c r="V855" s="34"/>
      <c r="W855" s="34"/>
      <c r="X855" s="34"/>
      <c r="Y855" s="34">
        <v>0</v>
      </c>
    </row>
    <row r="856" spans="5:25" x14ac:dyDescent="0.35">
      <c r="E856" s="34">
        <v>528000</v>
      </c>
      <c r="F856" s="34" t="s">
        <v>1031</v>
      </c>
      <c r="G856" s="34" t="s">
        <v>936</v>
      </c>
      <c r="H856" s="34" t="s">
        <v>937</v>
      </c>
      <c r="I856" s="36"/>
      <c r="J856" s="34"/>
      <c r="K856" s="34">
        <v>1</v>
      </c>
      <c r="L856" s="99" t="s">
        <v>410</v>
      </c>
      <c r="M856" s="99" t="s">
        <v>410</v>
      </c>
      <c r="N856" s="98" t="s">
        <v>409</v>
      </c>
      <c r="O856" s="99" t="s">
        <v>410</v>
      </c>
      <c r="P856" s="34" t="s">
        <v>411</v>
      </c>
      <c r="Q856" s="34">
        <f t="shared" si="12"/>
        <v>528000</v>
      </c>
      <c r="R856" s="34"/>
      <c r="S856" s="34" t="s">
        <v>896</v>
      </c>
      <c r="T856" s="34"/>
      <c r="U856" s="34"/>
      <c r="V856" s="34"/>
      <c r="W856" s="34"/>
      <c r="X856" s="34"/>
      <c r="Y856" s="34">
        <v>0</v>
      </c>
    </row>
    <row r="857" spans="5:25" x14ac:dyDescent="0.35">
      <c r="E857" s="34">
        <v>528010</v>
      </c>
      <c r="F857" s="34" t="s">
        <v>1032</v>
      </c>
      <c r="G857" s="34" t="s">
        <v>936</v>
      </c>
      <c r="H857" s="34" t="s">
        <v>937</v>
      </c>
      <c r="I857" s="36"/>
      <c r="J857" s="34"/>
      <c r="K857" s="34">
        <v>1</v>
      </c>
      <c r="L857" s="99" t="s">
        <v>410</v>
      </c>
      <c r="M857" s="99" t="s">
        <v>410</v>
      </c>
      <c r="N857" s="98" t="s">
        <v>409</v>
      </c>
      <c r="O857" s="99" t="s">
        <v>410</v>
      </c>
      <c r="P857" s="34" t="s">
        <v>411</v>
      </c>
      <c r="Q857" s="34">
        <f t="shared" si="12"/>
        <v>528010</v>
      </c>
      <c r="R857" s="34"/>
      <c r="S857" s="34" t="s">
        <v>896</v>
      </c>
      <c r="T857" s="34"/>
      <c r="U857" s="34"/>
      <c r="V857" s="34"/>
      <c r="W857" s="34"/>
      <c r="X857" s="34"/>
      <c r="Y857" s="34">
        <v>0</v>
      </c>
    </row>
    <row r="858" spans="5:25" x14ac:dyDescent="0.35">
      <c r="E858" s="34">
        <v>528020</v>
      </c>
      <c r="F858" s="34" t="s">
        <v>1033</v>
      </c>
      <c r="G858" s="34" t="s">
        <v>936</v>
      </c>
      <c r="H858" s="34" t="s">
        <v>937</v>
      </c>
      <c r="I858" s="36"/>
      <c r="J858" s="34"/>
      <c r="K858" s="34">
        <v>1</v>
      </c>
      <c r="L858" s="99" t="s">
        <v>410</v>
      </c>
      <c r="M858" s="99" t="s">
        <v>410</v>
      </c>
      <c r="N858" s="98" t="s">
        <v>409</v>
      </c>
      <c r="O858" s="99" t="s">
        <v>410</v>
      </c>
      <c r="P858" s="34" t="s">
        <v>411</v>
      </c>
      <c r="Q858" s="34">
        <f t="shared" si="12"/>
        <v>528020</v>
      </c>
      <c r="R858" s="34"/>
      <c r="S858" s="34" t="s">
        <v>896</v>
      </c>
      <c r="T858" s="34"/>
      <c r="U858" s="34"/>
      <c r="V858" s="34"/>
      <c r="W858" s="34"/>
      <c r="X858" s="34"/>
      <c r="Y858" s="34">
        <v>0</v>
      </c>
    </row>
    <row r="859" spans="5:25" x14ac:dyDescent="0.35">
      <c r="E859" s="34">
        <v>528030</v>
      </c>
      <c r="F859" s="34" t="s">
        <v>1034</v>
      </c>
      <c r="G859" s="34" t="s">
        <v>936</v>
      </c>
      <c r="H859" s="34" t="s">
        <v>937</v>
      </c>
      <c r="I859" s="36"/>
      <c r="J859" s="34"/>
      <c r="K859" s="34">
        <v>1</v>
      </c>
      <c r="L859" s="99" t="s">
        <v>410</v>
      </c>
      <c r="M859" s="99" t="s">
        <v>410</v>
      </c>
      <c r="N859" s="98" t="s">
        <v>409</v>
      </c>
      <c r="O859" s="99" t="s">
        <v>410</v>
      </c>
      <c r="P859" s="34" t="s">
        <v>411</v>
      </c>
      <c r="Q859" s="34">
        <f t="shared" si="12"/>
        <v>528030</v>
      </c>
      <c r="R859" s="34"/>
      <c r="S859" s="34" t="s">
        <v>896</v>
      </c>
      <c r="T859" s="34"/>
      <c r="U859" s="34"/>
      <c r="V859" s="34"/>
      <c r="W859" s="34"/>
      <c r="X859" s="34"/>
      <c r="Y859" s="34">
        <v>0</v>
      </c>
    </row>
    <row r="860" spans="5:25" x14ac:dyDescent="0.35">
      <c r="E860" s="34">
        <v>528040</v>
      </c>
      <c r="F860" s="34" t="s">
        <v>1035</v>
      </c>
      <c r="G860" s="34" t="s">
        <v>936</v>
      </c>
      <c r="H860" s="34" t="s">
        <v>937</v>
      </c>
      <c r="I860" s="36"/>
      <c r="J860" s="34"/>
      <c r="K860" s="34">
        <v>1</v>
      </c>
      <c r="L860" s="99" t="s">
        <v>410</v>
      </c>
      <c r="M860" s="99" t="s">
        <v>410</v>
      </c>
      <c r="N860" s="98" t="s">
        <v>409</v>
      </c>
      <c r="O860" s="99" t="s">
        <v>410</v>
      </c>
      <c r="P860" s="34" t="s">
        <v>411</v>
      </c>
      <c r="Q860" s="34">
        <f t="shared" si="12"/>
        <v>528040</v>
      </c>
      <c r="R860" s="34"/>
      <c r="S860" s="34" t="s">
        <v>896</v>
      </c>
      <c r="T860" s="34"/>
      <c r="U860" s="34"/>
      <c r="V860" s="34"/>
      <c r="W860" s="34"/>
      <c r="X860" s="34"/>
      <c r="Y860" s="34">
        <v>0</v>
      </c>
    </row>
    <row r="861" spans="5:25" x14ac:dyDescent="0.35">
      <c r="E861" s="34">
        <v>528050</v>
      </c>
      <c r="F861" s="34" t="s">
        <v>1036</v>
      </c>
      <c r="G861" s="34" t="s">
        <v>936</v>
      </c>
      <c r="H861" s="34" t="s">
        <v>937</v>
      </c>
      <c r="I861" s="36"/>
      <c r="J861" s="34"/>
      <c r="K861" s="34">
        <v>1</v>
      </c>
      <c r="L861" s="99" t="s">
        <v>410</v>
      </c>
      <c r="M861" s="99" t="s">
        <v>410</v>
      </c>
      <c r="N861" s="98" t="s">
        <v>409</v>
      </c>
      <c r="O861" s="99" t="s">
        <v>410</v>
      </c>
      <c r="P861" s="34" t="s">
        <v>411</v>
      </c>
      <c r="Q861" s="34">
        <f t="shared" si="12"/>
        <v>528050</v>
      </c>
      <c r="R861" s="34"/>
      <c r="S861" s="34" t="s">
        <v>896</v>
      </c>
      <c r="T861" s="34"/>
      <c r="U861" s="34"/>
      <c r="V861" s="34"/>
      <c r="W861" s="34"/>
      <c r="X861" s="34"/>
      <c r="Y861" s="34">
        <v>0</v>
      </c>
    </row>
    <row r="862" spans="5:25" x14ac:dyDescent="0.35">
      <c r="E862" s="34">
        <v>528090</v>
      </c>
      <c r="F862" s="34" t="s">
        <v>1037</v>
      </c>
      <c r="G862" s="34" t="s">
        <v>936</v>
      </c>
      <c r="H862" s="34" t="s">
        <v>937</v>
      </c>
      <c r="I862" s="36"/>
      <c r="J862" s="34"/>
      <c r="K862" s="34">
        <v>0</v>
      </c>
      <c r="L862" s="99" t="s">
        <v>410</v>
      </c>
      <c r="M862" s="99" t="s">
        <v>410</v>
      </c>
      <c r="N862" s="98" t="s">
        <v>409</v>
      </c>
      <c r="O862" s="99" t="s">
        <v>410</v>
      </c>
      <c r="P862" s="34" t="s">
        <v>411</v>
      </c>
      <c r="Q862" s="34">
        <f t="shared" si="12"/>
        <v>528090</v>
      </c>
      <c r="R862" s="34"/>
      <c r="S862" s="34" t="s">
        <v>896</v>
      </c>
      <c r="T862" s="34"/>
      <c r="U862" s="34"/>
      <c r="V862" s="34"/>
      <c r="W862" s="34"/>
      <c r="X862" s="34"/>
      <c r="Y862" s="34">
        <v>0</v>
      </c>
    </row>
    <row r="863" spans="5:25" x14ac:dyDescent="0.35">
      <c r="E863" s="6">
        <v>529000</v>
      </c>
      <c r="F863" s="6" t="s">
        <v>11674</v>
      </c>
      <c r="G863" s="6" t="s">
        <v>936</v>
      </c>
      <c r="H863" s="6" t="s">
        <v>937</v>
      </c>
      <c r="I863" s="107"/>
      <c r="J863" s="6"/>
      <c r="K863" s="6">
        <v>0</v>
      </c>
      <c r="L863" s="109" t="s">
        <v>410</v>
      </c>
      <c r="M863" s="109" t="s">
        <v>410</v>
      </c>
      <c r="N863" s="108" t="s">
        <v>409</v>
      </c>
      <c r="O863" s="109" t="s">
        <v>410</v>
      </c>
      <c r="P863" s="6" t="s">
        <v>411</v>
      </c>
      <c r="Q863" s="6">
        <f t="shared" si="12"/>
        <v>529000</v>
      </c>
      <c r="R863" s="6"/>
      <c r="S863" s="6" t="s">
        <v>896</v>
      </c>
      <c r="T863" s="6"/>
      <c r="U863" s="6"/>
      <c r="V863" s="6"/>
      <c r="W863" s="6"/>
      <c r="X863" s="6"/>
      <c r="Y863" s="6">
        <v>0</v>
      </c>
    </row>
    <row r="864" spans="5:25" x14ac:dyDescent="0.35">
      <c r="E864" s="34">
        <v>560000</v>
      </c>
      <c r="F864" s="34" t="s">
        <v>1038</v>
      </c>
      <c r="G864" s="34" t="s">
        <v>936</v>
      </c>
      <c r="H864" s="34" t="s">
        <v>937</v>
      </c>
      <c r="I864" s="36"/>
      <c r="J864" s="34"/>
      <c r="K864" s="34">
        <v>0</v>
      </c>
      <c r="L864" s="98" t="s">
        <v>409</v>
      </c>
      <c r="M864" s="98" t="s">
        <v>409</v>
      </c>
      <c r="N864" s="98" t="s">
        <v>409</v>
      </c>
      <c r="O864" s="99" t="s">
        <v>410</v>
      </c>
      <c r="P864" s="34" t="s">
        <v>411</v>
      </c>
      <c r="Q864" s="34">
        <f t="shared" si="12"/>
        <v>560000</v>
      </c>
      <c r="R864" s="34"/>
      <c r="S864" s="34" t="s">
        <v>896</v>
      </c>
      <c r="T864" s="34"/>
      <c r="U864" s="34"/>
      <c r="V864" s="34"/>
      <c r="W864" s="34"/>
      <c r="X864" s="34"/>
      <c r="Y864" s="34">
        <v>0</v>
      </c>
    </row>
    <row r="865" spans="5:25" x14ac:dyDescent="0.35">
      <c r="E865" s="34">
        <v>560010</v>
      </c>
      <c r="F865" s="34" t="s">
        <v>1039</v>
      </c>
      <c r="G865" s="34" t="s">
        <v>936</v>
      </c>
      <c r="H865" s="34" t="s">
        <v>937</v>
      </c>
      <c r="I865" s="36"/>
      <c r="J865" s="34"/>
      <c r="K865" s="34">
        <v>0</v>
      </c>
      <c r="L865" s="98" t="s">
        <v>409</v>
      </c>
      <c r="M865" s="98" t="s">
        <v>409</v>
      </c>
      <c r="N865" s="98" t="s">
        <v>409</v>
      </c>
      <c r="O865" s="99" t="s">
        <v>410</v>
      </c>
      <c r="P865" s="34" t="s">
        <v>411</v>
      </c>
      <c r="Q865" s="34">
        <f t="shared" si="12"/>
        <v>560010</v>
      </c>
      <c r="R865" s="34"/>
      <c r="S865" s="34" t="s">
        <v>896</v>
      </c>
      <c r="T865" s="34"/>
      <c r="U865" s="34"/>
      <c r="V865" s="34"/>
      <c r="W865" s="34"/>
      <c r="X865" s="34"/>
      <c r="Y865" s="34">
        <v>0</v>
      </c>
    </row>
    <row r="866" spans="5:25" x14ac:dyDescent="0.35">
      <c r="E866" s="34">
        <v>560011</v>
      </c>
      <c r="F866" s="34" t="s">
        <v>1040</v>
      </c>
      <c r="G866" s="34" t="s">
        <v>936</v>
      </c>
      <c r="H866" s="34" t="s">
        <v>937</v>
      </c>
      <c r="I866" s="36"/>
      <c r="J866" s="34"/>
      <c r="K866" s="34">
        <v>0</v>
      </c>
      <c r="L866" s="98" t="s">
        <v>409</v>
      </c>
      <c r="M866" s="98" t="s">
        <v>409</v>
      </c>
      <c r="N866" s="98" t="s">
        <v>409</v>
      </c>
      <c r="O866" s="99" t="s">
        <v>410</v>
      </c>
      <c r="P866" s="34" t="s">
        <v>411</v>
      </c>
      <c r="Q866" s="34">
        <f t="shared" si="12"/>
        <v>560011</v>
      </c>
      <c r="R866" s="34"/>
      <c r="S866" s="34" t="s">
        <v>896</v>
      </c>
      <c r="T866" s="34"/>
      <c r="U866" s="34"/>
      <c r="V866" s="34"/>
      <c r="W866" s="34"/>
      <c r="X866" s="34"/>
      <c r="Y866" s="34">
        <v>0</v>
      </c>
    </row>
    <row r="867" spans="5:25" x14ac:dyDescent="0.35">
      <c r="E867" s="34">
        <v>560012</v>
      </c>
      <c r="F867" s="34" t="s">
        <v>1041</v>
      </c>
      <c r="G867" s="34" t="s">
        <v>936</v>
      </c>
      <c r="H867" s="34" t="s">
        <v>937</v>
      </c>
      <c r="I867" s="36"/>
      <c r="J867" s="34"/>
      <c r="K867" s="34">
        <v>0</v>
      </c>
      <c r="L867" s="98" t="s">
        <v>409</v>
      </c>
      <c r="M867" s="98" t="s">
        <v>409</v>
      </c>
      <c r="N867" s="98" t="s">
        <v>409</v>
      </c>
      <c r="O867" s="99" t="s">
        <v>410</v>
      </c>
      <c r="P867" s="34" t="s">
        <v>411</v>
      </c>
      <c r="Q867" s="34">
        <f t="shared" si="12"/>
        <v>560012</v>
      </c>
      <c r="R867" s="34"/>
      <c r="S867" s="34" t="s">
        <v>896</v>
      </c>
      <c r="T867" s="34"/>
      <c r="U867" s="34"/>
      <c r="V867" s="34"/>
      <c r="W867" s="34"/>
      <c r="X867" s="34"/>
      <c r="Y867" s="34">
        <v>0</v>
      </c>
    </row>
    <row r="868" spans="5:25" x14ac:dyDescent="0.35">
      <c r="E868" s="34">
        <v>570000</v>
      </c>
      <c r="F868" s="34" t="s">
        <v>1042</v>
      </c>
      <c r="G868" s="34" t="s">
        <v>936</v>
      </c>
      <c r="H868" s="34" t="s">
        <v>937</v>
      </c>
      <c r="I868" s="36"/>
      <c r="J868" s="34"/>
      <c r="K868" s="34">
        <v>0</v>
      </c>
      <c r="L868" s="98" t="s">
        <v>409</v>
      </c>
      <c r="M868" s="98" t="s">
        <v>409</v>
      </c>
      <c r="N868" s="98" t="s">
        <v>409</v>
      </c>
      <c r="O868" s="99" t="s">
        <v>410</v>
      </c>
      <c r="P868" s="34" t="s">
        <v>411</v>
      </c>
      <c r="Q868" s="34">
        <f t="shared" si="12"/>
        <v>570000</v>
      </c>
      <c r="R868" s="34"/>
      <c r="S868" s="34" t="s">
        <v>896</v>
      </c>
      <c r="T868" s="34"/>
      <c r="U868" s="34"/>
      <c r="V868" s="34"/>
      <c r="W868" s="34"/>
      <c r="X868" s="34"/>
      <c r="Y868" s="34">
        <v>0</v>
      </c>
    </row>
    <row r="869" spans="5:25" x14ac:dyDescent="0.35">
      <c r="E869" s="34">
        <v>588000</v>
      </c>
      <c r="F869" s="34" t="s">
        <v>1043</v>
      </c>
      <c r="G869" s="34" t="s">
        <v>936</v>
      </c>
      <c r="H869" s="34" t="s">
        <v>937</v>
      </c>
      <c r="I869" s="36"/>
      <c r="J869" s="34"/>
      <c r="K869" s="34">
        <v>0</v>
      </c>
      <c r="L869" s="98" t="s">
        <v>409</v>
      </c>
      <c r="M869" s="98" t="s">
        <v>409</v>
      </c>
      <c r="N869" s="98" t="s">
        <v>409</v>
      </c>
      <c r="O869" s="99" t="s">
        <v>410</v>
      </c>
      <c r="P869" s="34" t="s">
        <v>411</v>
      </c>
      <c r="Q869" s="34">
        <f t="shared" si="12"/>
        <v>588000</v>
      </c>
      <c r="R869" s="34"/>
      <c r="S869" s="34" t="s">
        <v>896</v>
      </c>
      <c r="T869" s="34"/>
      <c r="U869" s="34"/>
      <c r="V869" s="34"/>
      <c r="W869" s="34"/>
      <c r="X869" s="34"/>
      <c r="Y869" s="34">
        <v>0</v>
      </c>
    </row>
    <row r="870" spans="5:25" x14ac:dyDescent="0.35">
      <c r="E870" s="34">
        <v>588100</v>
      </c>
      <c r="F870" s="34" t="s">
        <v>1044</v>
      </c>
      <c r="G870" s="34" t="s">
        <v>936</v>
      </c>
      <c r="H870" s="34" t="s">
        <v>937</v>
      </c>
      <c r="I870" s="36"/>
      <c r="J870" s="34"/>
      <c r="K870" s="34">
        <v>0</v>
      </c>
      <c r="L870" s="98" t="s">
        <v>409</v>
      </c>
      <c r="M870" s="98" t="s">
        <v>409</v>
      </c>
      <c r="N870" s="98" t="s">
        <v>409</v>
      </c>
      <c r="O870" s="99" t="s">
        <v>410</v>
      </c>
      <c r="P870" s="34" t="s">
        <v>411</v>
      </c>
      <c r="Q870" s="34">
        <f t="shared" si="12"/>
        <v>588100</v>
      </c>
      <c r="R870" s="34"/>
      <c r="S870" s="34" t="s">
        <v>896</v>
      </c>
      <c r="T870" s="34"/>
      <c r="U870" s="34"/>
      <c r="V870" s="34"/>
      <c r="W870" s="34"/>
      <c r="X870" s="34"/>
      <c r="Y870" s="34">
        <v>0</v>
      </c>
    </row>
    <row r="871" spans="5:25" x14ac:dyDescent="0.35">
      <c r="E871" s="34">
        <v>588200</v>
      </c>
      <c r="F871" s="34" t="s">
        <v>1045</v>
      </c>
      <c r="G871" s="34" t="s">
        <v>936</v>
      </c>
      <c r="H871" s="34" t="s">
        <v>937</v>
      </c>
      <c r="I871" s="36"/>
      <c r="J871" s="34"/>
      <c r="K871" s="34">
        <v>0</v>
      </c>
      <c r="L871" s="98" t="s">
        <v>409</v>
      </c>
      <c r="M871" s="98" t="s">
        <v>409</v>
      </c>
      <c r="N871" s="98" t="s">
        <v>409</v>
      </c>
      <c r="O871" s="99" t="s">
        <v>410</v>
      </c>
      <c r="P871" s="34" t="s">
        <v>411</v>
      </c>
      <c r="Q871" s="34">
        <f t="shared" si="12"/>
        <v>588200</v>
      </c>
      <c r="R871" s="34"/>
      <c r="S871" s="34" t="s">
        <v>896</v>
      </c>
      <c r="T871" s="34"/>
      <c r="U871" s="34"/>
      <c r="V871" s="34"/>
      <c r="W871" s="34"/>
      <c r="X871" s="34"/>
      <c r="Y871" s="34">
        <v>0</v>
      </c>
    </row>
    <row r="872" spans="5:25" x14ac:dyDescent="0.35">
      <c r="E872" s="34">
        <v>588201</v>
      </c>
      <c r="F872" s="34" t="s">
        <v>1046</v>
      </c>
      <c r="G872" s="34" t="s">
        <v>936</v>
      </c>
      <c r="H872" s="34" t="s">
        <v>937</v>
      </c>
      <c r="I872" s="36"/>
      <c r="J872" s="34"/>
      <c r="K872" s="34">
        <v>0</v>
      </c>
      <c r="L872" s="98" t="s">
        <v>409</v>
      </c>
      <c r="M872" s="98" t="s">
        <v>409</v>
      </c>
      <c r="N872" s="98" t="s">
        <v>409</v>
      </c>
      <c r="O872" s="99" t="s">
        <v>410</v>
      </c>
      <c r="P872" s="34" t="s">
        <v>411</v>
      </c>
      <c r="Q872" s="34">
        <f t="shared" si="12"/>
        <v>588201</v>
      </c>
      <c r="R872" s="34"/>
      <c r="S872" s="34" t="s">
        <v>896</v>
      </c>
      <c r="T872" s="34"/>
      <c r="U872" s="34"/>
      <c r="V872" s="34"/>
      <c r="W872" s="34"/>
      <c r="X872" s="34"/>
      <c r="Y872" s="34">
        <v>0</v>
      </c>
    </row>
    <row r="873" spans="5:25" x14ac:dyDescent="0.35">
      <c r="E873" s="34">
        <v>588300</v>
      </c>
      <c r="F873" s="34" t="s">
        <v>1047</v>
      </c>
      <c r="G873" s="34" t="s">
        <v>936</v>
      </c>
      <c r="H873" s="34" t="s">
        <v>937</v>
      </c>
      <c r="I873" s="36"/>
      <c r="J873" s="34"/>
      <c r="K873" s="34">
        <v>0</v>
      </c>
      <c r="L873" s="98" t="s">
        <v>409</v>
      </c>
      <c r="M873" s="98" t="s">
        <v>409</v>
      </c>
      <c r="N873" s="98" t="s">
        <v>409</v>
      </c>
      <c r="O873" s="99" t="s">
        <v>410</v>
      </c>
      <c r="P873" s="34" t="s">
        <v>411</v>
      </c>
      <c r="Q873" s="34">
        <f t="shared" si="12"/>
        <v>588300</v>
      </c>
      <c r="R873" s="34"/>
      <c r="S873" s="34" t="s">
        <v>896</v>
      </c>
      <c r="T873" s="34"/>
      <c r="U873" s="34"/>
      <c r="V873" s="34"/>
      <c r="W873" s="34"/>
      <c r="X873" s="34"/>
      <c r="Y873" s="34">
        <v>0</v>
      </c>
    </row>
    <row r="874" spans="5:25" x14ac:dyDescent="0.35">
      <c r="E874" s="34">
        <v>588400</v>
      </c>
      <c r="F874" s="34" t="s">
        <v>1048</v>
      </c>
      <c r="G874" s="34" t="s">
        <v>936</v>
      </c>
      <c r="H874" s="34" t="s">
        <v>937</v>
      </c>
      <c r="I874" s="36"/>
      <c r="J874" s="34"/>
      <c r="K874" s="34">
        <v>0</v>
      </c>
      <c r="L874" s="98" t="s">
        <v>409</v>
      </c>
      <c r="M874" s="98" t="s">
        <v>409</v>
      </c>
      <c r="N874" s="98" t="s">
        <v>409</v>
      </c>
      <c r="O874" s="99" t="s">
        <v>410</v>
      </c>
      <c r="P874" s="34" t="s">
        <v>411</v>
      </c>
      <c r="Q874" s="34">
        <f t="shared" si="12"/>
        <v>588400</v>
      </c>
      <c r="R874" s="34"/>
      <c r="S874" s="34" t="s">
        <v>896</v>
      </c>
      <c r="T874" s="34"/>
      <c r="U874" s="34"/>
      <c r="V874" s="34"/>
      <c r="W874" s="34"/>
      <c r="X874" s="34"/>
      <c r="Y874" s="34">
        <v>0</v>
      </c>
    </row>
    <row r="875" spans="5:25" x14ac:dyDescent="0.35">
      <c r="E875" s="34">
        <v>588900</v>
      </c>
      <c r="F875" s="34" t="s">
        <v>1049</v>
      </c>
      <c r="G875" s="34" t="s">
        <v>936</v>
      </c>
      <c r="H875" s="34" t="s">
        <v>937</v>
      </c>
      <c r="I875" s="36"/>
      <c r="J875" s="34"/>
      <c r="K875" s="34">
        <v>0</v>
      </c>
      <c r="L875" s="98" t="s">
        <v>409</v>
      </c>
      <c r="M875" s="98" t="s">
        <v>409</v>
      </c>
      <c r="N875" s="98" t="s">
        <v>409</v>
      </c>
      <c r="O875" s="99" t="s">
        <v>410</v>
      </c>
      <c r="P875" s="34" t="s">
        <v>411</v>
      </c>
      <c r="Q875" s="34">
        <f t="shared" si="12"/>
        <v>588900</v>
      </c>
      <c r="R875" s="34"/>
      <c r="S875" s="34" t="s">
        <v>896</v>
      </c>
      <c r="T875" s="34"/>
      <c r="U875" s="34"/>
      <c r="V875" s="34"/>
      <c r="W875" s="34"/>
      <c r="X875" s="34"/>
      <c r="Y875" s="34">
        <v>0</v>
      </c>
    </row>
    <row r="876" spans="5:25" x14ac:dyDescent="0.35">
      <c r="E876" s="34">
        <v>589000</v>
      </c>
      <c r="F876" s="34" t="s">
        <v>1050</v>
      </c>
      <c r="G876" s="34" t="s">
        <v>936</v>
      </c>
      <c r="H876" s="34" t="s">
        <v>937</v>
      </c>
      <c r="I876" s="36"/>
      <c r="J876" s="34"/>
      <c r="K876" s="34">
        <v>0</v>
      </c>
      <c r="L876" s="98" t="s">
        <v>409</v>
      </c>
      <c r="M876" s="98" t="s">
        <v>409</v>
      </c>
      <c r="N876" s="98" t="s">
        <v>409</v>
      </c>
      <c r="O876" s="99" t="s">
        <v>410</v>
      </c>
      <c r="P876" s="34" t="s">
        <v>411</v>
      </c>
      <c r="Q876" s="34">
        <f t="shared" si="12"/>
        <v>589000</v>
      </c>
      <c r="R876" s="34"/>
      <c r="S876" s="34" t="s">
        <v>896</v>
      </c>
      <c r="T876" s="34"/>
      <c r="U876" s="34"/>
      <c r="V876" s="34"/>
      <c r="W876" s="34"/>
      <c r="X876" s="34"/>
      <c r="Y876" s="34">
        <v>0</v>
      </c>
    </row>
    <row r="877" spans="5:25" x14ac:dyDescent="0.35">
      <c r="E877" s="34">
        <v>590000</v>
      </c>
      <c r="F877" s="34" t="s">
        <v>1051</v>
      </c>
      <c r="G877" s="34" t="s">
        <v>936</v>
      </c>
      <c r="H877" s="34" t="s">
        <v>937</v>
      </c>
      <c r="I877" s="36"/>
      <c r="J877" s="34"/>
      <c r="K877" s="34">
        <v>0</v>
      </c>
      <c r="L877" s="98" t="s">
        <v>409</v>
      </c>
      <c r="M877" s="98" t="s">
        <v>409</v>
      </c>
      <c r="N877" s="98" t="s">
        <v>409</v>
      </c>
      <c r="O877" s="99" t="s">
        <v>410</v>
      </c>
      <c r="P877" s="34" t="s">
        <v>411</v>
      </c>
      <c r="Q877" s="34">
        <f t="shared" si="12"/>
        <v>590000</v>
      </c>
      <c r="R877" s="34"/>
      <c r="S877" s="34" t="s">
        <v>896</v>
      </c>
      <c r="T877" s="34"/>
      <c r="U877" s="34"/>
      <c r="V877" s="34"/>
      <c r="W877" s="34"/>
      <c r="X877" s="34"/>
      <c r="Y877" s="34">
        <v>0</v>
      </c>
    </row>
    <row r="878" spans="5:25" x14ac:dyDescent="0.35">
      <c r="E878" s="34">
        <v>590090</v>
      </c>
      <c r="F878" s="34" t="s">
        <v>1052</v>
      </c>
      <c r="G878" s="34" t="s">
        <v>936</v>
      </c>
      <c r="H878" s="34" t="s">
        <v>937</v>
      </c>
      <c r="I878" s="36"/>
      <c r="J878" s="34"/>
      <c r="K878" s="34">
        <v>0</v>
      </c>
      <c r="L878" s="98" t="s">
        <v>409</v>
      </c>
      <c r="M878" s="98" t="s">
        <v>409</v>
      </c>
      <c r="N878" s="98" t="s">
        <v>409</v>
      </c>
      <c r="O878" s="99" t="s">
        <v>410</v>
      </c>
      <c r="P878" s="34" t="s">
        <v>411</v>
      </c>
      <c r="Q878" s="34">
        <f t="shared" si="12"/>
        <v>590090</v>
      </c>
      <c r="R878" s="34"/>
      <c r="S878" s="34" t="s">
        <v>896</v>
      </c>
      <c r="T878" s="34"/>
      <c r="U878" s="34"/>
      <c r="V878" s="34"/>
      <c r="W878" s="34"/>
      <c r="X878" s="34"/>
      <c r="Y878" s="34">
        <v>0</v>
      </c>
    </row>
    <row r="879" spans="5:25" x14ac:dyDescent="0.35">
      <c r="E879" s="34">
        <v>591000</v>
      </c>
      <c r="F879" s="34" t="s">
        <v>1053</v>
      </c>
      <c r="G879" s="34" t="s">
        <v>936</v>
      </c>
      <c r="H879" s="34" t="s">
        <v>937</v>
      </c>
      <c r="I879" s="36"/>
      <c r="J879" s="34"/>
      <c r="K879" s="34">
        <v>0</v>
      </c>
      <c r="L879" s="98" t="s">
        <v>409</v>
      </c>
      <c r="M879" s="98" t="s">
        <v>409</v>
      </c>
      <c r="N879" s="98" t="s">
        <v>409</v>
      </c>
      <c r="O879" s="99" t="s">
        <v>410</v>
      </c>
      <c r="P879" s="34" t="s">
        <v>411</v>
      </c>
      <c r="Q879" s="34">
        <f t="shared" si="12"/>
        <v>591000</v>
      </c>
      <c r="R879" s="34"/>
      <c r="S879" s="34" t="s">
        <v>896</v>
      </c>
      <c r="T879" s="34"/>
      <c r="U879" s="34"/>
      <c r="V879" s="34"/>
      <c r="W879" s="34"/>
      <c r="X879" s="34"/>
      <c r="Y879" s="34">
        <v>0</v>
      </c>
    </row>
    <row r="880" spans="5:25" x14ac:dyDescent="0.35">
      <c r="E880" s="34">
        <v>592000</v>
      </c>
      <c r="F880" s="34" t="s">
        <v>1054</v>
      </c>
      <c r="G880" s="34" t="s">
        <v>936</v>
      </c>
      <c r="H880" s="34" t="s">
        <v>937</v>
      </c>
      <c r="I880" s="36"/>
      <c r="J880" s="34"/>
      <c r="K880" s="34">
        <v>0</v>
      </c>
      <c r="L880" s="98" t="s">
        <v>409</v>
      </c>
      <c r="M880" s="98" t="s">
        <v>409</v>
      </c>
      <c r="N880" s="98" t="s">
        <v>409</v>
      </c>
      <c r="O880" s="99" t="s">
        <v>410</v>
      </c>
      <c r="P880" s="34" t="s">
        <v>411</v>
      </c>
      <c r="Q880" s="34">
        <f t="shared" si="12"/>
        <v>592000</v>
      </c>
      <c r="R880" s="34"/>
      <c r="S880" s="34" t="s">
        <v>896</v>
      </c>
      <c r="T880" s="34"/>
      <c r="U880" s="34"/>
      <c r="V880" s="34"/>
      <c r="W880" s="34"/>
      <c r="X880" s="34"/>
      <c r="Y880" s="34">
        <v>0</v>
      </c>
    </row>
    <row r="881" spans="5:25" x14ac:dyDescent="0.35">
      <c r="E881" s="34">
        <v>593000</v>
      </c>
      <c r="F881" s="34" t="s">
        <v>1055</v>
      </c>
      <c r="G881" s="34" t="s">
        <v>936</v>
      </c>
      <c r="H881" s="34" t="s">
        <v>937</v>
      </c>
      <c r="I881" s="36"/>
      <c r="J881" s="34"/>
      <c r="K881" s="34">
        <v>0</v>
      </c>
      <c r="L881" s="98" t="s">
        <v>409</v>
      </c>
      <c r="M881" s="98" t="s">
        <v>409</v>
      </c>
      <c r="N881" s="98" t="s">
        <v>409</v>
      </c>
      <c r="O881" s="99" t="s">
        <v>410</v>
      </c>
      <c r="P881" s="34" t="s">
        <v>411</v>
      </c>
      <c r="Q881" s="34">
        <f t="shared" si="12"/>
        <v>593000</v>
      </c>
      <c r="R881" s="34"/>
      <c r="S881" s="34" t="s">
        <v>896</v>
      </c>
      <c r="T881" s="34"/>
      <c r="U881" s="34"/>
      <c r="V881" s="34"/>
      <c r="W881" s="34"/>
      <c r="X881" s="34"/>
      <c r="Y881" s="34">
        <v>0</v>
      </c>
    </row>
    <row r="882" spans="5:25" x14ac:dyDescent="0.35">
      <c r="E882" s="34">
        <v>594000</v>
      </c>
      <c r="F882" s="34" t="s">
        <v>1056</v>
      </c>
      <c r="G882" s="34" t="s">
        <v>936</v>
      </c>
      <c r="H882" s="34" t="s">
        <v>937</v>
      </c>
      <c r="I882" s="36"/>
      <c r="J882" s="34"/>
      <c r="K882" s="34">
        <v>0</v>
      </c>
      <c r="L882" s="98" t="s">
        <v>409</v>
      </c>
      <c r="M882" s="98" t="s">
        <v>409</v>
      </c>
      <c r="N882" s="98" t="s">
        <v>409</v>
      </c>
      <c r="O882" s="99" t="s">
        <v>410</v>
      </c>
      <c r="P882" s="34" t="s">
        <v>411</v>
      </c>
      <c r="Q882" s="34">
        <f t="shared" si="12"/>
        <v>594000</v>
      </c>
      <c r="R882" s="34"/>
      <c r="S882" s="34" t="s">
        <v>896</v>
      </c>
      <c r="T882" s="34"/>
      <c r="U882" s="34"/>
      <c r="V882" s="34"/>
      <c r="W882" s="34"/>
      <c r="X882" s="34"/>
      <c r="Y882" s="34">
        <v>0</v>
      </c>
    </row>
    <row r="883" spans="5:25" x14ac:dyDescent="0.35">
      <c r="E883" s="34">
        <v>771000</v>
      </c>
      <c r="F883" s="34" t="s">
        <v>1057</v>
      </c>
      <c r="G883" s="34" t="s">
        <v>936</v>
      </c>
      <c r="H883" s="34" t="s">
        <v>1058</v>
      </c>
      <c r="I883" s="36"/>
      <c r="J883" s="34"/>
      <c r="K883" s="34">
        <v>0</v>
      </c>
      <c r="L883" s="98" t="s">
        <v>409</v>
      </c>
      <c r="M883" s="98" t="s">
        <v>409</v>
      </c>
      <c r="N883" s="98" t="s">
        <v>409</v>
      </c>
      <c r="O883" s="99" t="s">
        <v>410</v>
      </c>
      <c r="P883" s="34" t="s">
        <v>411</v>
      </c>
      <c r="Q883" s="34">
        <f t="shared" si="12"/>
        <v>771000</v>
      </c>
      <c r="R883" s="34"/>
      <c r="S883" s="34" t="s">
        <v>896</v>
      </c>
      <c r="T883" s="34"/>
      <c r="U883" s="34"/>
      <c r="V883" s="34"/>
      <c r="W883" s="34"/>
      <c r="X883" s="34"/>
      <c r="Y883" s="34">
        <v>0</v>
      </c>
    </row>
    <row r="884" spans="5:25" x14ac:dyDescent="0.35">
      <c r="E884" s="6">
        <v>771300</v>
      </c>
      <c r="F884" s="6" t="s">
        <v>11675</v>
      </c>
      <c r="G884" s="6" t="s">
        <v>936</v>
      </c>
      <c r="H884" s="6" t="s">
        <v>1058</v>
      </c>
      <c r="I884" s="107"/>
      <c r="J884" s="6"/>
      <c r="K884" s="6">
        <v>0</v>
      </c>
      <c r="L884" s="108" t="s">
        <v>409</v>
      </c>
      <c r="M884" s="108" t="s">
        <v>409</v>
      </c>
      <c r="N884" s="108" t="s">
        <v>409</v>
      </c>
      <c r="O884" s="109" t="s">
        <v>410</v>
      </c>
      <c r="P884" s="6" t="s">
        <v>411</v>
      </c>
      <c r="Q884" s="6">
        <f t="shared" si="12"/>
        <v>771300</v>
      </c>
      <c r="R884" s="6"/>
      <c r="S884" s="6" t="s">
        <v>896</v>
      </c>
      <c r="T884" s="6"/>
      <c r="U884" s="6"/>
      <c r="V884" s="6"/>
      <c r="W884" s="6"/>
      <c r="X884" s="6"/>
      <c r="Y884" s="6">
        <v>0</v>
      </c>
    </row>
    <row r="885" spans="5:25" x14ac:dyDescent="0.35">
      <c r="E885" s="34">
        <v>776000</v>
      </c>
      <c r="F885" s="34" t="s">
        <v>1059</v>
      </c>
      <c r="G885" s="34" t="s">
        <v>936</v>
      </c>
      <c r="H885" s="34" t="s">
        <v>1060</v>
      </c>
      <c r="I885" s="36"/>
      <c r="J885" s="34"/>
      <c r="K885" s="34">
        <v>0</v>
      </c>
      <c r="L885" s="98" t="s">
        <v>409</v>
      </c>
      <c r="M885" s="98" t="s">
        <v>409</v>
      </c>
      <c r="N885" s="98" t="s">
        <v>409</v>
      </c>
      <c r="O885" s="99" t="s">
        <v>410</v>
      </c>
      <c r="P885" s="34" t="s">
        <v>411</v>
      </c>
      <c r="Q885" s="34">
        <f t="shared" si="12"/>
        <v>776000</v>
      </c>
      <c r="R885" s="34"/>
      <c r="S885" s="34" t="s">
        <v>896</v>
      </c>
      <c r="T885" s="34"/>
      <c r="U885" s="34"/>
      <c r="V885" s="34"/>
      <c r="W885" s="34"/>
      <c r="X885" s="34"/>
      <c r="Y885" s="34">
        <v>0</v>
      </c>
    </row>
    <row r="886" spans="5:25" x14ac:dyDescent="0.35">
      <c r="E886" s="34">
        <v>778000</v>
      </c>
      <c r="F886" s="34" t="s">
        <v>1061</v>
      </c>
      <c r="G886" s="34" t="s">
        <v>936</v>
      </c>
      <c r="H886" s="34" t="s">
        <v>1060</v>
      </c>
      <c r="I886" s="36"/>
      <c r="J886" s="34"/>
      <c r="K886" s="34">
        <v>0</v>
      </c>
      <c r="L886" s="98" t="s">
        <v>409</v>
      </c>
      <c r="M886" s="98" t="s">
        <v>409</v>
      </c>
      <c r="N886" s="98" t="s">
        <v>409</v>
      </c>
      <c r="O886" s="99" t="s">
        <v>410</v>
      </c>
      <c r="P886" s="34" t="s">
        <v>411</v>
      </c>
      <c r="Q886" s="34">
        <f t="shared" si="12"/>
        <v>778000</v>
      </c>
      <c r="R886" s="34"/>
      <c r="S886" s="34" t="s">
        <v>896</v>
      </c>
      <c r="T886" s="34"/>
      <c r="U886" s="34"/>
      <c r="V886" s="34"/>
      <c r="W886" s="34"/>
      <c r="X886" s="34"/>
      <c r="Y886" s="34">
        <v>0</v>
      </c>
    </row>
    <row r="887" spans="5:25" x14ac:dyDescent="0.35">
      <c r="E887" s="34">
        <v>779200</v>
      </c>
      <c r="F887" s="34" t="s">
        <v>1062</v>
      </c>
      <c r="G887" s="34" t="s">
        <v>936</v>
      </c>
      <c r="H887" s="34" t="s">
        <v>1060</v>
      </c>
      <c r="I887" s="36"/>
      <c r="J887" s="34"/>
      <c r="K887" s="34">
        <v>0</v>
      </c>
      <c r="L887" s="98" t="s">
        <v>409</v>
      </c>
      <c r="M887" s="98" t="s">
        <v>409</v>
      </c>
      <c r="N887" s="98" t="s">
        <v>409</v>
      </c>
      <c r="O887" s="99" t="s">
        <v>410</v>
      </c>
      <c r="P887" s="34" t="s">
        <v>411</v>
      </c>
      <c r="Q887" s="34">
        <f t="shared" si="12"/>
        <v>779200</v>
      </c>
      <c r="R887" s="34"/>
      <c r="S887" s="34" t="s">
        <v>896</v>
      </c>
      <c r="T887" s="34"/>
      <c r="U887" s="34"/>
      <c r="V887" s="34"/>
      <c r="W887" s="34"/>
      <c r="X887" s="34"/>
      <c r="Y887" s="34">
        <v>0</v>
      </c>
    </row>
    <row r="888" spans="5:25" x14ac:dyDescent="0.35">
      <c r="E888" s="34">
        <v>779800</v>
      </c>
      <c r="F888" s="34" t="s">
        <v>1063</v>
      </c>
      <c r="G888" s="34" t="s">
        <v>936</v>
      </c>
      <c r="H888" s="34" t="s">
        <v>1060</v>
      </c>
      <c r="I888" s="36"/>
      <c r="J888" s="34"/>
      <c r="K888" s="34">
        <v>0</v>
      </c>
      <c r="L888" s="98" t="s">
        <v>409</v>
      </c>
      <c r="M888" s="98" t="s">
        <v>409</v>
      </c>
      <c r="N888" s="98" t="s">
        <v>409</v>
      </c>
      <c r="O888" s="99" t="s">
        <v>410</v>
      </c>
      <c r="P888" s="34" t="s">
        <v>411</v>
      </c>
      <c r="Q888" s="34">
        <f t="shared" si="12"/>
        <v>779800</v>
      </c>
      <c r="R888" s="34"/>
      <c r="S888" s="34" t="s">
        <v>896</v>
      </c>
      <c r="T888" s="34"/>
      <c r="U888" s="34"/>
      <c r="V888" s="34"/>
      <c r="W888" s="34"/>
      <c r="X888" s="34"/>
      <c r="Y888" s="34">
        <v>0</v>
      </c>
    </row>
    <row r="889" spans="5:25" x14ac:dyDescent="0.35">
      <c r="E889" s="34">
        <v>779820</v>
      </c>
      <c r="F889" s="34" t="s">
        <v>1064</v>
      </c>
      <c r="G889" s="34" t="s">
        <v>936</v>
      </c>
      <c r="H889" s="34" t="s">
        <v>1060</v>
      </c>
      <c r="I889" s="36"/>
      <c r="J889" s="34"/>
      <c r="K889" s="34">
        <v>0</v>
      </c>
      <c r="L889" s="98" t="s">
        <v>409</v>
      </c>
      <c r="M889" s="98" t="s">
        <v>409</v>
      </c>
      <c r="N889" s="98" t="s">
        <v>409</v>
      </c>
      <c r="O889" s="99" t="s">
        <v>410</v>
      </c>
      <c r="P889" s="34" t="s">
        <v>411</v>
      </c>
      <c r="Q889" s="34">
        <f t="shared" si="12"/>
        <v>779820</v>
      </c>
      <c r="R889" s="34"/>
      <c r="S889" s="34" t="s">
        <v>896</v>
      </c>
      <c r="T889" s="34"/>
      <c r="U889" s="34"/>
      <c r="V889" s="34"/>
      <c r="W889" s="34"/>
      <c r="X889" s="34"/>
      <c r="Y889" s="34">
        <v>0</v>
      </c>
    </row>
    <row r="890" spans="5:25" x14ac:dyDescent="0.35">
      <c r="E890" s="34">
        <v>779830</v>
      </c>
      <c r="F890" s="34" t="s">
        <v>1065</v>
      </c>
      <c r="G890" s="34" t="s">
        <v>936</v>
      </c>
      <c r="H890" s="34" t="s">
        <v>1060</v>
      </c>
      <c r="I890" s="36"/>
      <c r="J890" s="34"/>
      <c r="K890" s="34">
        <v>0</v>
      </c>
      <c r="L890" s="98" t="s">
        <v>409</v>
      </c>
      <c r="M890" s="98" t="s">
        <v>409</v>
      </c>
      <c r="N890" s="98" t="s">
        <v>409</v>
      </c>
      <c r="O890" s="99" t="s">
        <v>410</v>
      </c>
      <c r="P890" s="34" t="s">
        <v>411</v>
      </c>
      <c r="Q890" s="34">
        <f t="shared" si="12"/>
        <v>779830</v>
      </c>
      <c r="R890" s="34"/>
      <c r="S890" s="34" t="s">
        <v>896</v>
      </c>
      <c r="T890" s="34"/>
      <c r="U890" s="34"/>
      <c r="V890" s="34"/>
      <c r="W890" s="34"/>
      <c r="X890" s="34"/>
      <c r="Y890" s="34">
        <v>0</v>
      </c>
    </row>
    <row r="891" spans="5:25" x14ac:dyDescent="0.35">
      <c r="E891" s="34">
        <v>882000</v>
      </c>
      <c r="F891" s="34" t="s">
        <v>1066</v>
      </c>
      <c r="G891" s="34" t="s">
        <v>936</v>
      </c>
      <c r="H891" s="34" t="s">
        <v>1058</v>
      </c>
      <c r="I891" s="36"/>
      <c r="J891" s="34"/>
      <c r="K891" s="34">
        <v>0</v>
      </c>
      <c r="L891" s="98" t="s">
        <v>409</v>
      </c>
      <c r="M891" s="98" t="s">
        <v>409</v>
      </c>
      <c r="N891" s="98" t="s">
        <v>409</v>
      </c>
      <c r="O891" s="99" t="s">
        <v>410</v>
      </c>
      <c r="P891" s="34" t="s">
        <v>411</v>
      </c>
      <c r="Q891" s="34">
        <f t="shared" si="12"/>
        <v>882000</v>
      </c>
      <c r="R891" s="34"/>
      <c r="S891" s="34" t="s">
        <v>896</v>
      </c>
      <c r="T891" s="34"/>
      <c r="U891" s="34"/>
      <c r="V891" s="34"/>
      <c r="W891" s="34"/>
      <c r="X891" s="34"/>
      <c r="Y891" s="34">
        <v>0</v>
      </c>
    </row>
    <row r="892" spans="5:25" x14ac:dyDescent="0.35">
      <c r="E892" s="34">
        <v>886500</v>
      </c>
      <c r="F892" s="34" t="s">
        <v>1067</v>
      </c>
      <c r="G892" s="34" t="s">
        <v>936</v>
      </c>
      <c r="H892" s="34" t="s">
        <v>1060</v>
      </c>
      <c r="I892" s="36"/>
      <c r="J892" s="34"/>
      <c r="K892" s="34">
        <v>0</v>
      </c>
      <c r="L892" s="98" t="s">
        <v>409</v>
      </c>
      <c r="M892" s="98" t="s">
        <v>409</v>
      </c>
      <c r="N892" s="98" t="s">
        <v>409</v>
      </c>
      <c r="O892" s="99" t="s">
        <v>410</v>
      </c>
      <c r="P892" s="34" t="s">
        <v>411</v>
      </c>
      <c r="Q892" s="34">
        <f t="shared" si="12"/>
        <v>886500</v>
      </c>
      <c r="R892" s="34"/>
      <c r="S892" s="34" t="s">
        <v>896</v>
      </c>
      <c r="T892" s="34"/>
      <c r="U892" s="34"/>
      <c r="V892" s="34"/>
      <c r="W892" s="34"/>
      <c r="X892" s="34"/>
      <c r="Y892" s="34">
        <v>0</v>
      </c>
    </row>
    <row r="893" spans="5:25" x14ac:dyDescent="0.35">
      <c r="E893" s="34">
        <v>889000</v>
      </c>
      <c r="F893" s="34" t="s">
        <v>1068</v>
      </c>
      <c r="G893" s="34" t="s">
        <v>936</v>
      </c>
      <c r="H893" s="34" t="s">
        <v>1060</v>
      </c>
      <c r="I893" s="36"/>
      <c r="J893" s="34"/>
      <c r="K893" s="34">
        <v>0</v>
      </c>
      <c r="L893" s="98" t="s">
        <v>409</v>
      </c>
      <c r="M893" s="98" t="s">
        <v>409</v>
      </c>
      <c r="N893" s="98" t="s">
        <v>409</v>
      </c>
      <c r="O893" s="99" t="s">
        <v>410</v>
      </c>
      <c r="P893" s="34" t="s">
        <v>411</v>
      </c>
      <c r="Q893" s="34">
        <f t="shared" si="12"/>
        <v>889000</v>
      </c>
      <c r="R893" s="34"/>
      <c r="S893" s="34" t="s">
        <v>896</v>
      </c>
      <c r="T893" s="34"/>
      <c r="U893" s="34"/>
      <c r="V893" s="34"/>
      <c r="W893" s="34"/>
      <c r="X893" s="34"/>
      <c r="Y893" s="34">
        <v>0</v>
      </c>
    </row>
    <row r="894" spans="5:25" x14ac:dyDescent="0.35">
      <c r="E894" s="34">
        <v>889200</v>
      </c>
      <c r="F894" s="34" t="s">
        <v>1069</v>
      </c>
      <c r="G894" s="34" t="s">
        <v>936</v>
      </c>
      <c r="H894" s="34" t="s">
        <v>1060</v>
      </c>
      <c r="I894" s="36"/>
      <c r="J894" s="34"/>
      <c r="K894" s="34">
        <v>0</v>
      </c>
      <c r="L894" s="98" t="s">
        <v>409</v>
      </c>
      <c r="M894" s="98" t="s">
        <v>409</v>
      </c>
      <c r="N894" s="98" t="s">
        <v>409</v>
      </c>
      <c r="O894" s="99" t="s">
        <v>410</v>
      </c>
      <c r="P894" s="34" t="s">
        <v>411</v>
      </c>
      <c r="Q894" s="34">
        <f t="shared" si="12"/>
        <v>889200</v>
      </c>
      <c r="R894" s="34"/>
      <c r="S894" s="34" t="s">
        <v>896</v>
      </c>
      <c r="T894" s="34"/>
      <c r="U894" s="34"/>
      <c r="V894" s="34"/>
      <c r="W894" s="34"/>
      <c r="X894" s="34"/>
      <c r="Y894" s="34">
        <v>0</v>
      </c>
    </row>
    <row r="895" spans="5:25" x14ac:dyDescent="0.35">
      <c r="E895" s="34">
        <v>889210</v>
      </c>
      <c r="F895" s="34" t="s">
        <v>1070</v>
      </c>
      <c r="G895" s="34" t="s">
        <v>936</v>
      </c>
      <c r="H895" s="34" t="s">
        <v>1060</v>
      </c>
      <c r="I895" s="36"/>
      <c r="J895" s="34"/>
      <c r="K895" s="34">
        <v>0</v>
      </c>
      <c r="L895" s="98" t="s">
        <v>409</v>
      </c>
      <c r="M895" s="98" t="s">
        <v>409</v>
      </c>
      <c r="N895" s="98" t="s">
        <v>409</v>
      </c>
      <c r="O895" s="99" t="s">
        <v>410</v>
      </c>
      <c r="P895" s="34" t="s">
        <v>411</v>
      </c>
      <c r="Q895" s="34">
        <f t="shared" si="12"/>
        <v>889210</v>
      </c>
      <c r="R895" s="34"/>
      <c r="S895" s="34" t="s">
        <v>896</v>
      </c>
      <c r="T895" s="34"/>
      <c r="U895" s="34"/>
      <c r="V895" s="34"/>
      <c r="W895" s="34"/>
      <c r="X895" s="34"/>
      <c r="Y895" s="34">
        <v>0</v>
      </c>
    </row>
    <row r="896" spans="5:25" x14ac:dyDescent="0.35">
      <c r="E896" s="34">
        <v>889230</v>
      </c>
      <c r="F896" s="34" t="s">
        <v>1071</v>
      </c>
      <c r="G896" s="34" t="s">
        <v>936</v>
      </c>
      <c r="H896" s="34" t="s">
        <v>1060</v>
      </c>
      <c r="I896" s="36"/>
      <c r="J896" s="34"/>
      <c r="K896" s="34">
        <v>0</v>
      </c>
      <c r="L896" s="98" t="s">
        <v>409</v>
      </c>
      <c r="M896" s="98" t="s">
        <v>409</v>
      </c>
      <c r="N896" s="98" t="s">
        <v>409</v>
      </c>
      <c r="O896" s="99" t="s">
        <v>410</v>
      </c>
      <c r="P896" s="34" t="s">
        <v>411</v>
      </c>
      <c r="Q896" s="34">
        <f t="shared" si="12"/>
        <v>889230</v>
      </c>
      <c r="R896" s="34"/>
      <c r="S896" s="34" t="s">
        <v>896</v>
      </c>
      <c r="T896" s="34"/>
      <c r="U896" s="34"/>
      <c r="V896" s="34"/>
      <c r="W896" s="34"/>
      <c r="X896" s="34"/>
      <c r="Y896" s="34">
        <v>0</v>
      </c>
    </row>
    <row r="897" spans="5:25" x14ac:dyDescent="0.35">
      <c r="E897" s="34">
        <v>889300</v>
      </c>
      <c r="F897" s="34" t="s">
        <v>1072</v>
      </c>
      <c r="G897" s="34" t="s">
        <v>936</v>
      </c>
      <c r="H897" s="34" t="s">
        <v>1060</v>
      </c>
      <c r="I897" s="36"/>
      <c r="J897" s="34"/>
      <c r="K897" s="34">
        <v>0</v>
      </c>
      <c r="L897" s="98" t="s">
        <v>409</v>
      </c>
      <c r="M897" s="98" t="s">
        <v>409</v>
      </c>
      <c r="N897" s="98" t="s">
        <v>409</v>
      </c>
      <c r="O897" s="99" t="s">
        <v>410</v>
      </c>
      <c r="P897" s="34" t="s">
        <v>411</v>
      </c>
      <c r="Q897" s="34">
        <f t="shared" si="12"/>
        <v>889300</v>
      </c>
      <c r="R897" s="34"/>
      <c r="S897" s="34" t="s">
        <v>896</v>
      </c>
      <c r="T897" s="34"/>
      <c r="U897" s="34"/>
      <c r="V897" s="34"/>
      <c r="W897" s="34"/>
      <c r="X897" s="34"/>
      <c r="Y897" s="34">
        <v>0</v>
      </c>
    </row>
    <row r="898" spans="5:25" x14ac:dyDescent="0.35">
      <c r="E898" s="34">
        <v>889400</v>
      </c>
      <c r="F898" s="34" t="s">
        <v>1073</v>
      </c>
      <c r="G898" s="34" t="s">
        <v>936</v>
      </c>
      <c r="H898" s="34" t="s">
        <v>1060</v>
      </c>
      <c r="I898" s="36"/>
      <c r="J898" s="34"/>
      <c r="K898" s="34">
        <v>0</v>
      </c>
      <c r="L898" s="98" t="s">
        <v>409</v>
      </c>
      <c r="M898" s="98" t="s">
        <v>409</v>
      </c>
      <c r="N898" s="98" t="s">
        <v>409</v>
      </c>
      <c r="O898" s="99" t="s">
        <v>410</v>
      </c>
      <c r="P898" s="34" t="s">
        <v>411</v>
      </c>
      <c r="Q898" s="34">
        <f t="shared" si="12"/>
        <v>889400</v>
      </c>
      <c r="R898" s="34"/>
      <c r="S898" s="34" t="s">
        <v>896</v>
      </c>
      <c r="T898" s="34"/>
      <c r="U898" s="34"/>
      <c r="V898" s="34"/>
      <c r="W898" s="34"/>
      <c r="X898" s="34"/>
      <c r="Y898" s="34">
        <v>0</v>
      </c>
    </row>
    <row r="899" spans="5:25" x14ac:dyDescent="0.35">
      <c r="E899" s="97">
        <v>891110</v>
      </c>
      <c r="F899" s="97" t="s">
        <v>1074</v>
      </c>
      <c r="G899" s="97" t="s">
        <v>936</v>
      </c>
      <c r="H899" s="97" t="s">
        <v>1058</v>
      </c>
      <c r="I899" s="100"/>
      <c r="J899" s="97"/>
      <c r="K899" s="97">
        <v>0</v>
      </c>
      <c r="L899" s="102" t="s">
        <v>410</v>
      </c>
      <c r="M899" s="101" t="s">
        <v>409</v>
      </c>
      <c r="N899" s="101" t="s">
        <v>409</v>
      </c>
      <c r="O899" s="102" t="s">
        <v>410</v>
      </c>
      <c r="P899" s="97" t="s">
        <v>411</v>
      </c>
      <c r="Q899" s="97">
        <f t="shared" si="12"/>
        <v>891110</v>
      </c>
      <c r="R899" s="97"/>
      <c r="S899" s="97" t="s">
        <v>896</v>
      </c>
      <c r="T899" s="97"/>
      <c r="U899" s="97"/>
      <c r="V899" s="97"/>
      <c r="W899" s="97"/>
      <c r="X899" s="97"/>
      <c r="Y899" s="97">
        <v>0</v>
      </c>
    </row>
    <row r="900" spans="5:25" x14ac:dyDescent="0.35">
      <c r="E900" s="34">
        <v>891120</v>
      </c>
      <c r="F900" s="34" t="s">
        <v>1075</v>
      </c>
      <c r="G900" s="34" t="s">
        <v>936</v>
      </c>
      <c r="H900" s="34" t="s">
        <v>1058</v>
      </c>
      <c r="I900" s="36"/>
      <c r="J900" s="34"/>
      <c r="K900" s="34">
        <v>0</v>
      </c>
      <c r="L900" s="98" t="s">
        <v>409</v>
      </c>
      <c r="M900" s="98" t="s">
        <v>409</v>
      </c>
      <c r="N900" s="98" t="s">
        <v>409</v>
      </c>
      <c r="O900" s="99" t="s">
        <v>410</v>
      </c>
      <c r="P900" s="34" t="s">
        <v>411</v>
      </c>
      <c r="Q900" s="34">
        <f t="shared" si="12"/>
        <v>891120</v>
      </c>
      <c r="R900" s="34"/>
      <c r="S900" s="34" t="s">
        <v>896</v>
      </c>
      <c r="T900" s="34"/>
      <c r="U900" s="34"/>
      <c r="V900" s="34"/>
      <c r="W900" s="34"/>
      <c r="X900" s="34"/>
      <c r="Y900" s="34">
        <v>0</v>
      </c>
    </row>
    <row r="901" spans="5:25" x14ac:dyDescent="0.35">
      <c r="E901" s="97">
        <v>892110</v>
      </c>
      <c r="F901" s="97" t="s">
        <v>1076</v>
      </c>
      <c r="G901" s="97" t="s">
        <v>936</v>
      </c>
      <c r="H901" s="97" t="s">
        <v>1058</v>
      </c>
      <c r="I901" s="100"/>
      <c r="J901" s="97"/>
      <c r="K901" s="97">
        <v>0</v>
      </c>
      <c r="L901" s="102" t="s">
        <v>410</v>
      </c>
      <c r="M901" s="101" t="s">
        <v>409</v>
      </c>
      <c r="N901" s="101" t="s">
        <v>409</v>
      </c>
      <c r="O901" s="102" t="s">
        <v>410</v>
      </c>
      <c r="P901" s="97" t="s">
        <v>411</v>
      </c>
      <c r="Q901" s="97">
        <f t="shared" si="12"/>
        <v>892110</v>
      </c>
      <c r="R901" s="97"/>
      <c r="S901" s="97" t="s">
        <v>896</v>
      </c>
      <c r="T901" s="97"/>
      <c r="U901" s="97"/>
      <c r="V901" s="97"/>
      <c r="W901" s="97"/>
      <c r="X901" s="97"/>
      <c r="Y901" s="97">
        <v>0</v>
      </c>
    </row>
    <row r="902" spans="5:25" x14ac:dyDescent="0.35">
      <c r="E902" s="34">
        <v>892120</v>
      </c>
      <c r="F902" s="34" t="s">
        <v>1077</v>
      </c>
      <c r="G902" s="34" t="s">
        <v>936</v>
      </c>
      <c r="H902" s="34" t="s">
        <v>1058</v>
      </c>
      <c r="I902" s="36"/>
      <c r="J902" s="34"/>
      <c r="K902" s="34">
        <v>0</v>
      </c>
      <c r="L902" s="98" t="s">
        <v>409</v>
      </c>
      <c r="M902" s="98" t="s">
        <v>409</v>
      </c>
      <c r="N902" s="98" t="s">
        <v>409</v>
      </c>
      <c r="O902" s="99" t="s">
        <v>410</v>
      </c>
      <c r="P902" s="34" t="s">
        <v>411</v>
      </c>
      <c r="Q902" s="34">
        <f t="shared" si="12"/>
        <v>892120</v>
      </c>
      <c r="R902" s="34"/>
      <c r="S902" s="34" t="s">
        <v>896</v>
      </c>
      <c r="T902" s="34"/>
      <c r="U902" s="34"/>
      <c r="V902" s="34"/>
      <c r="W902" s="34"/>
      <c r="X902" s="34"/>
      <c r="Y902" s="34">
        <v>0</v>
      </c>
    </row>
    <row r="903" spans="5:25" x14ac:dyDescent="0.35">
      <c r="E903" s="6">
        <v>892130</v>
      </c>
      <c r="F903" s="6" t="s">
        <v>11676</v>
      </c>
      <c r="G903" s="6" t="s">
        <v>936</v>
      </c>
      <c r="H903" s="6" t="s">
        <v>1058</v>
      </c>
      <c r="I903" s="107"/>
      <c r="J903" s="6"/>
      <c r="K903" s="6">
        <v>0</v>
      </c>
      <c r="L903" s="108" t="s">
        <v>409</v>
      </c>
      <c r="M903" s="108" t="s">
        <v>409</v>
      </c>
      <c r="N903" s="108" t="s">
        <v>409</v>
      </c>
      <c r="O903" s="109" t="s">
        <v>410</v>
      </c>
      <c r="P903" s="6" t="s">
        <v>411</v>
      </c>
      <c r="Q903" s="6">
        <f t="shared" ref="Q903:Q966" si="13">E903</f>
        <v>892130</v>
      </c>
      <c r="R903" s="6"/>
      <c r="S903" s="6" t="s">
        <v>896</v>
      </c>
      <c r="T903" s="6"/>
      <c r="U903" s="6"/>
      <c r="V903" s="6"/>
      <c r="W903" s="6"/>
      <c r="X903" s="6"/>
      <c r="Y903" s="6">
        <v>0</v>
      </c>
    </row>
    <row r="904" spans="5:25" x14ac:dyDescent="0.35">
      <c r="E904" s="34">
        <v>898000</v>
      </c>
      <c r="F904" s="34" t="s">
        <v>1078</v>
      </c>
      <c r="G904" s="34" t="s">
        <v>936</v>
      </c>
      <c r="H904" s="34" t="s">
        <v>1060</v>
      </c>
      <c r="I904" s="36"/>
      <c r="J904" s="34"/>
      <c r="K904" s="34">
        <v>0</v>
      </c>
      <c r="L904" s="98" t="s">
        <v>409</v>
      </c>
      <c r="M904" s="98" t="s">
        <v>409</v>
      </c>
      <c r="N904" s="98" t="s">
        <v>409</v>
      </c>
      <c r="O904" s="99" t="s">
        <v>410</v>
      </c>
      <c r="P904" s="34" t="s">
        <v>411</v>
      </c>
      <c r="Q904" s="34">
        <f t="shared" si="13"/>
        <v>898000</v>
      </c>
      <c r="R904" s="34"/>
      <c r="S904" s="34" t="s">
        <v>896</v>
      </c>
      <c r="T904" s="34"/>
      <c r="U904" s="34"/>
      <c r="V904" s="34"/>
      <c r="W904" s="34"/>
      <c r="X904" s="34"/>
      <c r="Y904" s="34">
        <v>0</v>
      </c>
    </row>
    <row r="905" spans="5:25" x14ac:dyDescent="0.35">
      <c r="E905" s="34">
        <v>898250</v>
      </c>
      <c r="F905" s="34" t="s">
        <v>1079</v>
      </c>
      <c r="G905" s="34" t="s">
        <v>936</v>
      </c>
      <c r="H905" s="34" t="s">
        <v>1060</v>
      </c>
      <c r="I905" s="36"/>
      <c r="J905" s="34"/>
      <c r="K905" s="34">
        <v>0</v>
      </c>
      <c r="L905" s="98" t="s">
        <v>409</v>
      </c>
      <c r="M905" s="98" t="s">
        <v>409</v>
      </c>
      <c r="N905" s="98" t="s">
        <v>409</v>
      </c>
      <c r="O905" s="99" t="s">
        <v>410</v>
      </c>
      <c r="P905" s="34" t="s">
        <v>411</v>
      </c>
      <c r="Q905" s="34">
        <f t="shared" si="13"/>
        <v>898250</v>
      </c>
      <c r="R905" s="34"/>
      <c r="S905" s="34" t="s">
        <v>896</v>
      </c>
      <c r="T905" s="34"/>
      <c r="U905" s="34"/>
      <c r="V905" s="34"/>
      <c r="W905" s="34"/>
      <c r="X905" s="34"/>
      <c r="Y905" s="34">
        <v>0</v>
      </c>
    </row>
    <row r="906" spans="5:25" x14ac:dyDescent="0.35">
      <c r="E906" s="34">
        <v>898330</v>
      </c>
      <c r="F906" s="34" t="s">
        <v>1080</v>
      </c>
      <c r="G906" s="34" t="s">
        <v>936</v>
      </c>
      <c r="H906" s="34" t="s">
        <v>1060</v>
      </c>
      <c r="I906" s="36"/>
      <c r="J906" s="34"/>
      <c r="K906" s="34">
        <v>0</v>
      </c>
      <c r="L906" s="98" t="s">
        <v>409</v>
      </c>
      <c r="M906" s="98" t="s">
        <v>409</v>
      </c>
      <c r="N906" s="98" t="s">
        <v>409</v>
      </c>
      <c r="O906" s="99" t="s">
        <v>410</v>
      </c>
      <c r="P906" s="34" t="s">
        <v>411</v>
      </c>
      <c r="Q906" s="34">
        <f t="shared" si="13"/>
        <v>898330</v>
      </c>
      <c r="R906" s="34"/>
      <c r="S906" s="34" t="s">
        <v>896</v>
      </c>
      <c r="T906" s="34"/>
      <c r="U906" s="34"/>
      <c r="V906" s="34"/>
      <c r="W906" s="34"/>
      <c r="X906" s="34"/>
      <c r="Y906" s="34">
        <v>0</v>
      </c>
    </row>
    <row r="907" spans="5:25" x14ac:dyDescent="0.35">
      <c r="E907" s="34">
        <v>898340</v>
      </c>
      <c r="F907" s="34" t="s">
        <v>1081</v>
      </c>
      <c r="G907" s="34" t="s">
        <v>936</v>
      </c>
      <c r="H907" s="34" t="s">
        <v>1060</v>
      </c>
      <c r="I907" s="36"/>
      <c r="J907" s="34"/>
      <c r="K907" s="34">
        <v>0</v>
      </c>
      <c r="L907" s="98" t="s">
        <v>409</v>
      </c>
      <c r="M907" s="98" t="s">
        <v>409</v>
      </c>
      <c r="N907" s="98" t="s">
        <v>409</v>
      </c>
      <c r="O907" s="99" t="s">
        <v>410</v>
      </c>
      <c r="P907" s="34" t="s">
        <v>411</v>
      </c>
      <c r="Q907" s="34">
        <f t="shared" si="13"/>
        <v>898340</v>
      </c>
      <c r="R907" s="34"/>
      <c r="S907" s="34" t="s">
        <v>896</v>
      </c>
      <c r="T907" s="34"/>
      <c r="U907" s="34"/>
      <c r="V907" s="34"/>
      <c r="W907" s="34"/>
      <c r="X907" s="34"/>
      <c r="Y907" s="34">
        <v>0</v>
      </c>
    </row>
    <row r="908" spans="5:25" x14ac:dyDescent="0.35">
      <c r="E908" s="97">
        <v>898500</v>
      </c>
      <c r="F908" s="97" t="s">
        <v>11019</v>
      </c>
      <c r="G908" s="97" t="s">
        <v>936</v>
      </c>
      <c r="H908" s="97" t="s">
        <v>1060</v>
      </c>
      <c r="I908" s="100"/>
      <c r="J908" s="97"/>
      <c r="K908" s="97">
        <v>0</v>
      </c>
      <c r="L908" s="101" t="s">
        <v>409</v>
      </c>
      <c r="M908" s="101" t="s">
        <v>409</v>
      </c>
      <c r="N908" s="101" t="s">
        <v>409</v>
      </c>
      <c r="O908" s="102" t="s">
        <v>410</v>
      </c>
      <c r="P908" s="97" t="s">
        <v>411</v>
      </c>
      <c r="Q908" s="97">
        <f t="shared" si="13"/>
        <v>898500</v>
      </c>
      <c r="R908" s="97"/>
      <c r="S908" s="97" t="s">
        <v>896</v>
      </c>
      <c r="T908" s="97"/>
      <c r="U908" s="97"/>
      <c r="V908" s="97"/>
      <c r="W908" s="97"/>
      <c r="X908" s="97"/>
      <c r="Y908" s="97">
        <v>0</v>
      </c>
    </row>
    <row r="909" spans="5:25" x14ac:dyDescent="0.35">
      <c r="E909" s="34">
        <v>898920</v>
      </c>
      <c r="F909" s="34" t="s">
        <v>1082</v>
      </c>
      <c r="G909" s="34" t="s">
        <v>936</v>
      </c>
      <c r="H909" s="34" t="s">
        <v>1060</v>
      </c>
      <c r="I909" s="36"/>
      <c r="J909" s="34"/>
      <c r="K909" s="34">
        <v>0</v>
      </c>
      <c r="L909" s="98" t="s">
        <v>409</v>
      </c>
      <c r="M909" s="98" t="s">
        <v>409</v>
      </c>
      <c r="N909" s="98" t="s">
        <v>409</v>
      </c>
      <c r="O909" s="99" t="s">
        <v>410</v>
      </c>
      <c r="P909" s="34" t="s">
        <v>411</v>
      </c>
      <c r="Q909" s="34">
        <f t="shared" si="13"/>
        <v>898920</v>
      </c>
      <c r="R909" s="34"/>
      <c r="S909" s="34" t="s">
        <v>896</v>
      </c>
      <c r="T909" s="34"/>
      <c r="U909" s="34"/>
      <c r="V909" s="34"/>
      <c r="W909" s="34"/>
      <c r="X909" s="34"/>
      <c r="Y909" s="34">
        <v>0</v>
      </c>
    </row>
    <row r="910" spans="5:25" x14ac:dyDescent="0.35">
      <c r="E910" s="34">
        <v>898930</v>
      </c>
      <c r="F910" s="34" t="s">
        <v>1083</v>
      </c>
      <c r="G910" s="34" t="s">
        <v>936</v>
      </c>
      <c r="H910" s="34" t="s">
        <v>1060</v>
      </c>
      <c r="I910" s="36"/>
      <c r="J910" s="34"/>
      <c r="K910" s="34">
        <v>0</v>
      </c>
      <c r="L910" s="98" t="s">
        <v>409</v>
      </c>
      <c r="M910" s="98" t="s">
        <v>409</v>
      </c>
      <c r="N910" s="98" t="s">
        <v>409</v>
      </c>
      <c r="O910" s="99" t="s">
        <v>410</v>
      </c>
      <c r="P910" s="34" t="s">
        <v>411</v>
      </c>
      <c r="Q910" s="34">
        <f t="shared" si="13"/>
        <v>898930</v>
      </c>
      <c r="R910" s="34"/>
      <c r="S910" s="34" t="s">
        <v>896</v>
      </c>
      <c r="T910" s="34"/>
      <c r="U910" s="34"/>
      <c r="V910" s="34"/>
      <c r="W910" s="34"/>
      <c r="X910" s="34"/>
      <c r="Y910" s="34">
        <v>0</v>
      </c>
    </row>
    <row r="911" spans="5:25" x14ac:dyDescent="0.35">
      <c r="E911" s="34">
        <v>898940</v>
      </c>
      <c r="F911" s="34" t="s">
        <v>1084</v>
      </c>
      <c r="G911" s="34" t="s">
        <v>936</v>
      </c>
      <c r="H911" s="34" t="s">
        <v>1085</v>
      </c>
      <c r="I911" s="36"/>
      <c r="J911" s="34"/>
      <c r="K911" s="34">
        <v>0</v>
      </c>
      <c r="L911" s="98" t="s">
        <v>409</v>
      </c>
      <c r="M911" s="98" t="s">
        <v>409</v>
      </c>
      <c r="N911" s="98" t="s">
        <v>409</v>
      </c>
      <c r="O911" s="99" t="s">
        <v>410</v>
      </c>
      <c r="P911" s="34" t="s">
        <v>411</v>
      </c>
      <c r="Q911" s="34">
        <f t="shared" si="13"/>
        <v>898940</v>
      </c>
      <c r="R911" s="34"/>
      <c r="S911" s="34" t="s">
        <v>896</v>
      </c>
      <c r="T911" s="34"/>
      <c r="U911" s="34"/>
      <c r="V911" s="34"/>
      <c r="W911" s="34"/>
      <c r="X911" s="34"/>
      <c r="Y911" s="34">
        <v>0</v>
      </c>
    </row>
    <row r="912" spans="5:25" x14ac:dyDescent="0.35">
      <c r="E912" s="97">
        <v>898950</v>
      </c>
      <c r="F912" s="97" t="s">
        <v>1086</v>
      </c>
      <c r="G912" s="97" t="s">
        <v>936</v>
      </c>
      <c r="H912" s="97" t="s">
        <v>1085</v>
      </c>
      <c r="I912" s="100"/>
      <c r="J912" s="97"/>
      <c r="K912" s="97">
        <v>0</v>
      </c>
      <c r="L912" s="101" t="s">
        <v>409</v>
      </c>
      <c r="M912" s="101" t="s">
        <v>409</v>
      </c>
      <c r="N912" s="101" t="s">
        <v>409</v>
      </c>
      <c r="O912" s="102" t="s">
        <v>410</v>
      </c>
      <c r="P912" s="97" t="s">
        <v>411</v>
      </c>
      <c r="Q912" s="97">
        <f t="shared" si="13"/>
        <v>898950</v>
      </c>
      <c r="R912" s="97"/>
      <c r="S912" s="97" t="s">
        <v>896</v>
      </c>
      <c r="T912" s="97"/>
      <c r="U912" s="97"/>
      <c r="V912" s="97"/>
      <c r="W912" s="97"/>
      <c r="X912" s="97"/>
      <c r="Y912" s="97">
        <v>0</v>
      </c>
    </row>
    <row r="913" spans="5:25" x14ac:dyDescent="0.35">
      <c r="E913" s="97">
        <v>898960</v>
      </c>
      <c r="F913" s="97" t="s">
        <v>1087</v>
      </c>
      <c r="G913" s="97" t="s">
        <v>936</v>
      </c>
      <c r="H913" s="97" t="s">
        <v>1085</v>
      </c>
      <c r="I913" s="100"/>
      <c r="J913" s="97"/>
      <c r="K913" s="97">
        <v>0</v>
      </c>
      <c r="L913" s="101" t="s">
        <v>409</v>
      </c>
      <c r="M913" s="101" t="s">
        <v>409</v>
      </c>
      <c r="N913" s="101" t="s">
        <v>409</v>
      </c>
      <c r="O913" s="102" t="s">
        <v>410</v>
      </c>
      <c r="P913" s="97" t="s">
        <v>411</v>
      </c>
      <c r="Q913" s="97">
        <f t="shared" si="13"/>
        <v>898960</v>
      </c>
      <c r="R913" s="97"/>
      <c r="S913" s="97" t="s">
        <v>896</v>
      </c>
      <c r="T913" s="97"/>
      <c r="U913" s="97"/>
      <c r="V913" s="97"/>
      <c r="W913" s="97"/>
      <c r="X913" s="97"/>
      <c r="Y913" s="97">
        <v>0</v>
      </c>
    </row>
    <row r="914" spans="5:25" x14ac:dyDescent="0.35">
      <c r="E914" s="97">
        <v>898990</v>
      </c>
      <c r="F914" s="97" t="s">
        <v>1088</v>
      </c>
      <c r="G914" s="97" t="s">
        <v>936</v>
      </c>
      <c r="H914" s="97" t="s">
        <v>1085</v>
      </c>
      <c r="I914" s="100"/>
      <c r="J914" s="97"/>
      <c r="K914" s="97">
        <v>0</v>
      </c>
      <c r="L914" s="101" t="s">
        <v>409</v>
      </c>
      <c r="M914" s="101" t="s">
        <v>409</v>
      </c>
      <c r="N914" s="101" t="s">
        <v>409</v>
      </c>
      <c r="O914" s="102" t="s">
        <v>410</v>
      </c>
      <c r="P914" s="97" t="s">
        <v>411</v>
      </c>
      <c r="Q914" s="97">
        <f t="shared" si="13"/>
        <v>898990</v>
      </c>
      <c r="R914" s="97"/>
      <c r="S914" s="97" t="s">
        <v>896</v>
      </c>
      <c r="T914" s="97"/>
      <c r="U914" s="97"/>
      <c r="V914" s="97"/>
      <c r="W914" s="97"/>
      <c r="X914" s="97"/>
      <c r="Y914" s="97">
        <v>0</v>
      </c>
    </row>
    <row r="915" spans="5:25" x14ac:dyDescent="0.35">
      <c r="E915" s="34">
        <v>899000</v>
      </c>
      <c r="F915" s="34" t="s">
        <v>1089</v>
      </c>
      <c r="G915" s="34" t="s">
        <v>936</v>
      </c>
      <c r="H915" s="34" t="s">
        <v>1090</v>
      </c>
      <c r="I915" s="36"/>
      <c r="J915" s="34"/>
      <c r="K915" s="34">
        <v>0</v>
      </c>
      <c r="L915" s="98" t="s">
        <v>409</v>
      </c>
      <c r="M915" s="98" t="s">
        <v>409</v>
      </c>
      <c r="N915" s="98" t="s">
        <v>409</v>
      </c>
      <c r="O915" s="99" t="s">
        <v>410</v>
      </c>
      <c r="P915" s="34" t="s">
        <v>411</v>
      </c>
      <c r="Q915" s="34">
        <f t="shared" si="13"/>
        <v>899000</v>
      </c>
      <c r="R915" s="34"/>
      <c r="S915" s="34" t="s">
        <v>896</v>
      </c>
      <c r="T915" s="34"/>
      <c r="U915" s="34"/>
      <c r="V915" s="34"/>
      <c r="W915" s="34"/>
      <c r="X915" s="34"/>
      <c r="Y915" s="34">
        <v>0</v>
      </c>
    </row>
    <row r="916" spans="5:25" x14ac:dyDescent="0.35">
      <c r="E916" s="34">
        <v>899500</v>
      </c>
      <c r="F916" s="34" t="s">
        <v>1091</v>
      </c>
      <c r="G916" s="34" t="s">
        <v>936</v>
      </c>
      <c r="H916" s="34" t="s">
        <v>1090</v>
      </c>
      <c r="I916" s="36"/>
      <c r="J916" s="34"/>
      <c r="K916" s="34">
        <v>0</v>
      </c>
      <c r="L916" s="98" t="s">
        <v>409</v>
      </c>
      <c r="M916" s="98" t="s">
        <v>409</v>
      </c>
      <c r="N916" s="98" t="s">
        <v>409</v>
      </c>
      <c r="O916" s="99" t="s">
        <v>410</v>
      </c>
      <c r="P916" s="34" t="s">
        <v>411</v>
      </c>
      <c r="Q916" s="34">
        <f t="shared" si="13"/>
        <v>899500</v>
      </c>
      <c r="R916" s="34"/>
      <c r="S916" s="34" t="s">
        <v>896</v>
      </c>
      <c r="T916" s="34"/>
      <c r="U916" s="34"/>
      <c r="V916" s="34"/>
      <c r="W916" s="34"/>
      <c r="X916" s="34"/>
      <c r="Y916" s="34">
        <v>0</v>
      </c>
    </row>
    <row r="917" spans="5:25" x14ac:dyDescent="0.35">
      <c r="E917" s="6">
        <v>899900</v>
      </c>
      <c r="F917" s="6" t="s">
        <v>11677</v>
      </c>
      <c r="G917" s="6" t="s">
        <v>936</v>
      </c>
      <c r="H917" s="6" t="s">
        <v>1085</v>
      </c>
      <c r="I917" s="107"/>
      <c r="J917" s="6"/>
      <c r="K917" s="6">
        <v>0</v>
      </c>
      <c r="L917" s="108" t="s">
        <v>409</v>
      </c>
      <c r="M917" s="108" t="s">
        <v>409</v>
      </c>
      <c r="N917" s="108" t="s">
        <v>409</v>
      </c>
      <c r="O917" s="109" t="s">
        <v>410</v>
      </c>
      <c r="P917" s="6" t="s">
        <v>411</v>
      </c>
      <c r="Q917" s="6">
        <f t="shared" si="13"/>
        <v>899900</v>
      </c>
      <c r="R917" s="6"/>
      <c r="S917" s="6" t="s">
        <v>896</v>
      </c>
      <c r="T917" s="6"/>
      <c r="U917" s="6"/>
      <c r="V917" s="6"/>
      <c r="W917" s="6"/>
      <c r="X917" s="6"/>
      <c r="Y917" s="6">
        <v>0</v>
      </c>
    </row>
    <row r="918" spans="5:25" x14ac:dyDescent="0.35">
      <c r="E918" s="34">
        <v>901100</v>
      </c>
      <c r="F918" s="34" t="s">
        <v>1092</v>
      </c>
      <c r="G918" s="34" t="s">
        <v>936</v>
      </c>
      <c r="H918" s="34" t="s">
        <v>1060</v>
      </c>
      <c r="I918" s="36"/>
      <c r="J918" s="34"/>
      <c r="K918" s="34">
        <v>0</v>
      </c>
      <c r="L918" s="99" t="s">
        <v>410</v>
      </c>
      <c r="M918" s="98" t="s">
        <v>409</v>
      </c>
      <c r="N918" s="98" t="s">
        <v>409</v>
      </c>
      <c r="O918" s="99" t="s">
        <v>410</v>
      </c>
      <c r="P918" s="34" t="s">
        <v>411</v>
      </c>
      <c r="Q918" s="34">
        <f t="shared" si="13"/>
        <v>901100</v>
      </c>
      <c r="R918" s="34"/>
      <c r="S918" s="34" t="s">
        <v>896</v>
      </c>
      <c r="T918" s="34"/>
      <c r="U918" s="34"/>
      <c r="V918" s="34"/>
      <c r="W918" s="34"/>
      <c r="X918" s="34"/>
      <c r="Y918" s="34">
        <v>0</v>
      </c>
    </row>
    <row r="919" spans="5:25" x14ac:dyDescent="0.35">
      <c r="E919" s="34">
        <v>901200</v>
      </c>
      <c r="F919" s="34" t="s">
        <v>1093</v>
      </c>
      <c r="G919" s="34" t="s">
        <v>936</v>
      </c>
      <c r="H919" s="34" t="s">
        <v>1060</v>
      </c>
      <c r="I919" s="36"/>
      <c r="J919" s="34"/>
      <c r="K919" s="34">
        <v>0</v>
      </c>
      <c r="L919" s="99" t="s">
        <v>410</v>
      </c>
      <c r="M919" s="98" t="s">
        <v>409</v>
      </c>
      <c r="N919" s="98" t="s">
        <v>409</v>
      </c>
      <c r="O919" s="99" t="s">
        <v>410</v>
      </c>
      <c r="P919" s="34" t="s">
        <v>411</v>
      </c>
      <c r="Q919" s="34">
        <f t="shared" si="13"/>
        <v>901200</v>
      </c>
      <c r="R919" s="34"/>
      <c r="S919" s="34" t="s">
        <v>896</v>
      </c>
      <c r="T919" s="34"/>
      <c r="U919" s="34"/>
      <c r="V919" s="34"/>
      <c r="W919" s="34"/>
      <c r="X919" s="34"/>
      <c r="Y919" s="34">
        <v>0</v>
      </c>
    </row>
    <row r="920" spans="5:25" x14ac:dyDescent="0.35">
      <c r="E920" s="34">
        <v>901300</v>
      </c>
      <c r="F920" s="34" t="s">
        <v>1094</v>
      </c>
      <c r="G920" s="34" t="s">
        <v>936</v>
      </c>
      <c r="H920" s="34" t="s">
        <v>1060</v>
      </c>
      <c r="I920" s="36"/>
      <c r="J920" s="34"/>
      <c r="K920" s="34">
        <v>0</v>
      </c>
      <c r="L920" s="99" t="s">
        <v>410</v>
      </c>
      <c r="M920" s="98" t="s">
        <v>409</v>
      </c>
      <c r="N920" s="98" t="s">
        <v>409</v>
      </c>
      <c r="O920" s="99" t="s">
        <v>410</v>
      </c>
      <c r="P920" s="34" t="s">
        <v>411</v>
      </c>
      <c r="Q920" s="34">
        <f t="shared" si="13"/>
        <v>901300</v>
      </c>
      <c r="R920" s="34"/>
      <c r="S920" s="34" t="s">
        <v>896</v>
      </c>
      <c r="T920" s="34"/>
      <c r="U920" s="34"/>
      <c r="V920" s="34"/>
      <c r="W920" s="34"/>
      <c r="X920" s="34"/>
      <c r="Y920" s="34">
        <v>0</v>
      </c>
    </row>
    <row r="921" spans="5:25" x14ac:dyDescent="0.35">
      <c r="E921" s="34">
        <v>901400</v>
      </c>
      <c r="F921" s="34" t="s">
        <v>1095</v>
      </c>
      <c r="G921" s="34" t="s">
        <v>936</v>
      </c>
      <c r="H921" s="34" t="s">
        <v>1060</v>
      </c>
      <c r="I921" s="36"/>
      <c r="J921" s="34"/>
      <c r="K921" s="34">
        <v>0</v>
      </c>
      <c r="L921" s="99" t="s">
        <v>410</v>
      </c>
      <c r="M921" s="98" t="s">
        <v>409</v>
      </c>
      <c r="N921" s="98" t="s">
        <v>409</v>
      </c>
      <c r="O921" s="99" t="s">
        <v>410</v>
      </c>
      <c r="P921" s="34" t="s">
        <v>411</v>
      </c>
      <c r="Q921" s="34">
        <f t="shared" si="13"/>
        <v>901400</v>
      </c>
      <c r="R921" s="34"/>
      <c r="S921" s="34" t="s">
        <v>896</v>
      </c>
      <c r="T921" s="34"/>
      <c r="U921" s="34"/>
      <c r="V921" s="34"/>
      <c r="W921" s="34"/>
      <c r="X921" s="34"/>
      <c r="Y921" s="34">
        <v>0</v>
      </c>
    </row>
    <row r="922" spans="5:25" x14ac:dyDescent="0.35">
      <c r="E922" s="34">
        <v>905300</v>
      </c>
      <c r="F922" s="34" t="s">
        <v>1096</v>
      </c>
      <c r="G922" s="34" t="s">
        <v>936</v>
      </c>
      <c r="H922" s="34" t="s">
        <v>1060</v>
      </c>
      <c r="I922" s="36"/>
      <c r="J922" s="34"/>
      <c r="K922" s="34">
        <v>0</v>
      </c>
      <c r="L922" s="99" t="s">
        <v>410</v>
      </c>
      <c r="M922" s="98" t="s">
        <v>409</v>
      </c>
      <c r="N922" s="98" t="s">
        <v>409</v>
      </c>
      <c r="O922" s="99" t="s">
        <v>410</v>
      </c>
      <c r="P922" s="34" t="s">
        <v>411</v>
      </c>
      <c r="Q922" s="34">
        <f t="shared" si="13"/>
        <v>905300</v>
      </c>
      <c r="R922" s="34"/>
      <c r="S922" s="34" t="s">
        <v>896</v>
      </c>
      <c r="T922" s="34"/>
      <c r="U922" s="34"/>
      <c r="V922" s="34"/>
      <c r="W922" s="34"/>
      <c r="X922" s="34"/>
      <c r="Y922" s="34">
        <v>0</v>
      </c>
    </row>
    <row r="923" spans="5:25" x14ac:dyDescent="0.35">
      <c r="E923" s="34">
        <v>905400</v>
      </c>
      <c r="F923" s="34" t="s">
        <v>1097</v>
      </c>
      <c r="G923" s="34" t="s">
        <v>936</v>
      </c>
      <c r="H923" s="34" t="s">
        <v>1060</v>
      </c>
      <c r="I923" s="36"/>
      <c r="J923" s="34"/>
      <c r="K923" s="34">
        <v>0</v>
      </c>
      <c r="L923" s="99" t="s">
        <v>410</v>
      </c>
      <c r="M923" s="98" t="s">
        <v>409</v>
      </c>
      <c r="N923" s="98" t="s">
        <v>409</v>
      </c>
      <c r="O923" s="99" t="s">
        <v>410</v>
      </c>
      <c r="P923" s="34" t="s">
        <v>411</v>
      </c>
      <c r="Q923" s="34">
        <f t="shared" si="13"/>
        <v>905400</v>
      </c>
      <c r="R923" s="34"/>
      <c r="S923" s="34" t="s">
        <v>896</v>
      </c>
      <c r="T923" s="34"/>
      <c r="U923" s="34"/>
      <c r="V923" s="34"/>
      <c r="W923" s="34"/>
      <c r="X923" s="34"/>
      <c r="Y923" s="34">
        <v>0</v>
      </c>
    </row>
    <row r="924" spans="5:25" x14ac:dyDescent="0.35">
      <c r="E924" s="34">
        <v>910000</v>
      </c>
      <c r="F924" s="34" t="s">
        <v>1098</v>
      </c>
      <c r="G924" s="34" t="s">
        <v>936</v>
      </c>
      <c r="H924" s="34" t="s">
        <v>1060</v>
      </c>
      <c r="I924" s="36"/>
      <c r="J924" s="34"/>
      <c r="K924" s="34">
        <v>0</v>
      </c>
      <c r="L924" s="99" t="s">
        <v>410</v>
      </c>
      <c r="M924" s="98" t="s">
        <v>409</v>
      </c>
      <c r="N924" s="98" t="s">
        <v>409</v>
      </c>
      <c r="O924" s="99" t="s">
        <v>410</v>
      </c>
      <c r="P924" s="34" t="s">
        <v>411</v>
      </c>
      <c r="Q924" s="34">
        <f t="shared" si="13"/>
        <v>910000</v>
      </c>
      <c r="R924" s="34"/>
      <c r="S924" s="34" t="s">
        <v>896</v>
      </c>
      <c r="T924" s="34"/>
      <c r="U924" s="34"/>
      <c r="V924" s="34"/>
      <c r="W924" s="34"/>
      <c r="X924" s="34"/>
      <c r="Y924" s="34">
        <v>0</v>
      </c>
    </row>
    <row r="925" spans="5:25" x14ac:dyDescent="0.35">
      <c r="E925" s="34">
        <v>912000</v>
      </c>
      <c r="F925" s="34" t="s">
        <v>1099</v>
      </c>
      <c r="G925" s="34" t="s">
        <v>936</v>
      </c>
      <c r="H925" s="34" t="s">
        <v>1060</v>
      </c>
      <c r="I925" s="36"/>
      <c r="J925" s="34"/>
      <c r="K925" s="34">
        <v>0</v>
      </c>
      <c r="L925" s="99" t="s">
        <v>410</v>
      </c>
      <c r="M925" s="98" t="s">
        <v>409</v>
      </c>
      <c r="N925" s="98" t="s">
        <v>409</v>
      </c>
      <c r="O925" s="99" t="s">
        <v>410</v>
      </c>
      <c r="P925" s="34" t="s">
        <v>411</v>
      </c>
      <c r="Q925" s="34">
        <f t="shared" si="13"/>
        <v>912000</v>
      </c>
      <c r="R925" s="34"/>
      <c r="S925" s="34" t="s">
        <v>896</v>
      </c>
      <c r="T925" s="34"/>
      <c r="U925" s="34"/>
      <c r="V925" s="34"/>
      <c r="W925" s="34"/>
      <c r="X925" s="34"/>
      <c r="Y925" s="34">
        <v>0</v>
      </c>
    </row>
    <row r="926" spans="5:25" x14ac:dyDescent="0.35">
      <c r="E926" s="34">
        <v>913000</v>
      </c>
      <c r="F926" s="34" t="s">
        <v>1100</v>
      </c>
      <c r="G926" s="34" t="s">
        <v>936</v>
      </c>
      <c r="H926" s="34" t="s">
        <v>1060</v>
      </c>
      <c r="I926" s="36"/>
      <c r="J926" s="34"/>
      <c r="K926" s="34">
        <v>0</v>
      </c>
      <c r="L926" s="99" t="s">
        <v>410</v>
      </c>
      <c r="M926" s="98" t="s">
        <v>409</v>
      </c>
      <c r="N926" s="98" t="s">
        <v>409</v>
      </c>
      <c r="O926" s="99" t="s">
        <v>410</v>
      </c>
      <c r="P926" s="34" t="s">
        <v>411</v>
      </c>
      <c r="Q926" s="34">
        <f t="shared" si="13"/>
        <v>913000</v>
      </c>
      <c r="R926" s="34"/>
      <c r="S926" s="34" t="s">
        <v>896</v>
      </c>
      <c r="T926" s="34"/>
      <c r="U926" s="34"/>
      <c r="V926" s="34"/>
      <c r="W926" s="34"/>
      <c r="X926" s="34"/>
      <c r="Y926" s="34">
        <v>0</v>
      </c>
    </row>
    <row r="927" spans="5:25" x14ac:dyDescent="0.35">
      <c r="E927" s="6">
        <v>914000</v>
      </c>
      <c r="F927" s="6" t="s">
        <v>11020</v>
      </c>
      <c r="G927" s="6" t="s">
        <v>936</v>
      </c>
      <c r="H927" s="6" t="s">
        <v>1060</v>
      </c>
      <c r="I927" s="107"/>
      <c r="J927" s="6"/>
      <c r="K927" s="6">
        <v>0</v>
      </c>
      <c r="L927" s="109" t="s">
        <v>410</v>
      </c>
      <c r="M927" s="108" t="s">
        <v>409</v>
      </c>
      <c r="N927" s="108" t="s">
        <v>409</v>
      </c>
      <c r="O927" s="109" t="s">
        <v>410</v>
      </c>
      <c r="P927" s="6" t="s">
        <v>411</v>
      </c>
      <c r="Q927" s="6">
        <f t="shared" si="13"/>
        <v>914000</v>
      </c>
      <c r="R927" s="6"/>
      <c r="S927" s="6" t="s">
        <v>896</v>
      </c>
      <c r="T927" s="6"/>
      <c r="U927" s="6"/>
      <c r="V927" s="6"/>
      <c r="W927" s="6"/>
      <c r="X927" s="6"/>
      <c r="Y927" s="6">
        <v>0</v>
      </c>
    </row>
    <row r="928" spans="5:25" x14ac:dyDescent="0.35">
      <c r="E928" s="34">
        <v>916010</v>
      </c>
      <c r="F928" s="34" t="s">
        <v>1101</v>
      </c>
      <c r="G928" s="34" t="s">
        <v>936</v>
      </c>
      <c r="H928" s="34" t="s">
        <v>1060</v>
      </c>
      <c r="I928" s="36"/>
      <c r="J928" s="34"/>
      <c r="K928" s="34">
        <v>0</v>
      </c>
      <c r="L928" s="99" t="s">
        <v>410</v>
      </c>
      <c r="M928" s="98" t="s">
        <v>409</v>
      </c>
      <c r="N928" s="98" t="s">
        <v>409</v>
      </c>
      <c r="O928" s="99" t="s">
        <v>410</v>
      </c>
      <c r="P928" s="34" t="s">
        <v>411</v>
      </c>
      <c r="Q928" s="34">
        <f t="shared" si="13"/>
        <v>916010</v>
      </c>
      <c r="R928" s="34"/>
      <c r="S928" s="34" t="s">
        <v>896</v>
      </c>
      <c r="T928" s="34"/>
      <c r="U928" s="34"/>
      <c r="V928" s="34"/>
      <c r="W928" s="34"/>
      <c r="X928" s="34"/>
      <c r="Y928" s="34">
        <v>0</v>
      </c>
    </row>
    <row r="929" spans="5:25" x14ac:dyDescent="0.35">
      <c r="E929" s="34">
        <v>916020</v>
      </c>
      <c r="F929" s="34" t="s">
        <v>1102</v>
      </c>
      <c r="G929" s="34" t="s">
        <v>936</v>
      </c>
      <c r="H929" s="34" t="s">
        <v>1060</v>
      </c>
      <c r="I929" s="36"/>
      <c r="J929" s="34"/>
      <c r="K929" s="34">
        <v>0</v>
      </c>
      <c r="L929" s="99" t="s">
        <v>410</v>
      </c>
      <c r="M929" s="98" t="s">
        <v>409</v>
      </c>
      <c r="N929" s="98" t="s">
        <v>409</v>
      </c>
      <c r="O929" s="99" t="s">
        <v>410</v>
      </c>
      <c r="P929" s="34" t="s">
        <v>411</v>
      </c>
      <c r="Q929" s="34">
        <f t="shared" si="13"/>
        <v>916020</v>
      </c>
      <c r="R929" s="34"/>
      <c r="S929" s="34" t="s">
        <v>896</v>
      </c>
      <c r="T929" s="34"/>
      <c r="U929" s="34"/>
      <c r="V929" s="34"/>
      <c r="W929" s="34"/>
      <c r="X929" s="34"/>
      <c r="Y929" s="34">
        <v>0</v>
      </c>
    </row>
    <row r="930" spans="5:25" x14ac:dyDescent="0.35">
      <c r="E930" s="34">
        <v>916030</v>
      </c>
      <c r="F930" s="34" t="s">
        <v>1103</v>
      </c>
      <c r="G930" s="34" t="s">
        <v>936</v>
      </c>
      <c r="H930" s="34" t="s">
        <v>1060</v>
      </c>
      <c r="I930" s="36"/>
      <c r="J930" s="34"/>
      <c r="K930" s="34">
        <v>0</v>
      </c>
      <c r="L930" s="99" t="s">
        <v>410</v>
      </c>
      <c r="M930" s="98" t="s">
        <v>409</v>
      </c>
      <c r="N930" s="98" t="s">
        <v>409</v>
      </c>
      <c r="O930" s="99" t="s">
        <v>410</v>
      </c>
      <c r="P930" s="34" t="s">
        <v>411</v>
      </c>
      <c r="Q930" s="34">
        <f t="shared" si="13"/>
        <v>916030</v>
      </c>
      <c r="R930" s="34"/>
      <c r="S930" s="34" t="s">
        <v>896</v>
      </c>
      <c r="T930" s="34"/>
      <c r="U930" s="34"/>
      <c r="V930" s="34"/>
      <c r="W930" s="34"/>
      <c r="X930" s="34"/>
      <c r="Y930" s="34">
        <v>0</v>
      </c>
    </row>
    <row r="931" spans="5:25" x14ac:dyDescent="0.35">
      <c r="E931" s="34">
        <v>916040</v>
      </c>
      <c r="F931" s="34" t="s">
        <v>1104</v>
      </c>
      <c r="G931" s="34" t="s">
        <v>936</v>
      </c>
      <c r="H931" s="34" t="s">
        <v>1060</v>
      </c>
      <c r="I931" s="36"/>
      <c r="J931" s="34"/>
      <c r="K931" s="34">
        <v>0</v>
      </c>
      <c r="L931" s="99" t="s">
        <v>410</v>
      </c>
      <c r="M931" s="98" t="s">
        <v>409</v>
      </c>
      <c r="N931" s="98" t="s">
        <v>409</v>
      </c>
      <c r="O931" s="99" t="s">
        <v>410</v>
      </c>
      <c r="P931" s="34" t="s">
        <v>411</v>
      </c>
      <c r="Q931" s="34">
        <f t="shared" si="13"/>
        <v>916040</v>
      </c>
      <c r="R931" s="34"/>
      <c r="S931" s="34" t="s">
        <v>896</v>
      </c>
      <c r="T931" s="34"/>
      <c r="U931" s="34"/>
      <c r="V931" s="34"/>
      <c r="W931" s="34"/>
      <c r="X931" s="34"/>
      <c r="Y931" s="34">
        <v>0</v>
      </c>
    </row>
    <row r="932" spans="5:25" x14ac:dyDescent="0.35">
      <c r="E932" s="34">
        <v>916050</v>
      </c>
      <c r="F932" s="34" t="s">
        <v>1105</v>
      </c>
      <c r="G932" s="34" t="s">
        <v>936</v>
      </c>
      <c r="H932" s="34" t="s">
        <v>1060</v>
      </c>
      <c r="I932" s="36"/>
      <c r="J932" s="34"/>
      <c r="K932" s="34">
        <v>0</v>
      </c>
      <c r="L932" s="99" t="s">
        <v>410</v>
      </c>
      <c r="M932" s="98" t="s">
        <v>409</v>
      </c>
      <c r="N932" s="98" t="s">
        <v>409</v>
      </c>
      <c r="O932" s="99" t="s">
        <v>410</v>
      </c>
      <c r="P932" s="34" t="s">
        <v>411</v>
      </c>
      <c r="Q932" s="34">
        <f t="shared" si="13"/>
        <v>916050</v>
      </c>
      <c r="R932" s="34"/>
      <c r="S932" s="34" t="s">
        <v>896</v>
      </c>
      <c r="T932" s="34"/>
      <c r="U932" s="34"/>
      <c r="V932" s="34"/>
      <c r="W932" s="34"/>
      <c r="X932" s="34"/>
      <c r="Y932" s="34">
        <v>0</v>
      </c>
    </row>
    <row r="933" spans="5:25" x14ac:dyDescent="0.35">
      <c r="E933" s="34">
        <v>916060</v>
      </c>
      <c r="F933" s="34" t="s">
        <v>1106</v>
      </c>
      <c r="G933" s="34" t="s">
        <v>936</v>
      </c>
      <c r="H933" s="34" t="s">
        <v>1060</v>
      </c>
      <c r="I933" s="36"/>
      <c r="J933" s="34"/>
      <c r="K933" s="34">
        <v>0</v>
      </c>
      <c r="L933" s="99" t="s">
        <v>410</v>
      </c>
      <c r="M933" s="98" t="s">
        <v>409</v>
      </c>
      <c r="N933" s="98" t="s">
        <v>409</v>
      </c>
      <c r="O933" s="99" t="s">
        <v>410</v>
      </c>
      <c r="P933" s="34" t="s">
        <v>411</v>
      </c>
      <c r="Q933" s="34">
        <f t="shared" si="13"/>
        <v>916060</v>
      </c>
      <c r="R933" s="34"/>
      <c r="S933" s="34" t="s">
        <v>896</v>
      </c>
      <c r="T933" s="34"/>
      <c r="U933" s="34"/>
      <c r="V933" s="34"/>
      <c r="W933" s="34"/>
      <c r="X933" s="34"/>
      <c r="Y933" s="34">
        <v>0</v>
      </c>
    </row>
    <row r="934" spans="5:25" x14ac:dyDescent="0.35">
      <c r="E934" s="34">
        <v>916070</v>
      </c>
      <c r="F934" s="34" t="s">
        <v>1107</v>
      </c>
      <c r="G934" s="34" t="s">
        <v>936</v>
      </c>
      <c r="H934" s="34" t="s">
        <v>1060</v>
      </c>
      <c r="I934" s="36"/>
      <c r="J934" s="34"/>
      <c r="K934" s="34">
        <v>0</v>
      </c>
      <c r="L934" s="99" t="s">
        <v>410</v>
      </c>
      <c r="M934" s="98" t="s">
        <v>409</v>
      </c>
      <c r="N934" s="98" t="s">
        <v>409</v>
      </c>
      <c r="O934" s="99" t="s">
        <v>410</v>
      </c>
      <c r="P934" s="34" t="s">
        <v>411</v>
      </c>
      <c r="Q934" s="34">
        <f t="shared" si="13"/>
        <v>916070</v>
      </c>
      <c r="R934" s="34"/>
      <c r="S934" s="34" t="s">
        <v>896</v>
      </c>
      <c r="T934" s="34"/>
      <c r="U934" s="34"/>
      <c r="V934" s="34"/>
      <c r="W934" s="34"/>
      <c r="X934" s="34"/>
      <c r="Y934" s="34">
        <v>0</v>
      </c>
    </row>
    <row r="935" spans="5:25" x14ac:dyDescent="0.35">
      <c r="E935" s="34">
        <v>922000</v>
      </c>
      <c r="F935" s="34" t="s">
        <v>1108</v>
      </c>
      <c r="G935" s="34" t="s">
        <v>936</v>
      </c>
      <c r="H935" s="34" t="s">
        <v>1060</v>
      </c>
      <c r="I935" s="36"/>
      <c r="J935" s="34"/>
      <c r="K935" s="34">
        <v>0</v>
      </c>
      <c r="L935" s="99" t="s">
        <v>410</v>
      </c>
      <c r="M935" s="98" t="s">
        <v>409</v>
      </c>
      <c r="N935" s="98" t="s">
        <v>409</v>
      </c>
      <c r="O935" s="99" t="s">
        <v>410</v>
      </c>
      <c r="P935" s="34" t="s">
        <v>411</v>
      </c>
      <c r="Q935" s="34">
        <f t="shared" si="13"/>
        <v>922000</v>
      </c>
      <c r="R935" s="34"/>
      <c r="S935" s="34" t="s">
        <v>896</v>
      </c>
      <c r="T935" s="34"/>
      <c r="U935" s="34"/>
      <c r="V935" s="34"/>
      <c r="W935" s="34"/>
      <c r="X935" s="34"/>
      <c r="Y935" s="34">
        <v>0</v>
      </c>
    </row>
    <row r="936" spans="5:25" x14ac:dyDescent="0.35">
      <c r="E936" s="34">
        <v>923000</v>
      </c>
      <c r="F936" s="34" t="s">
        <v>1109</v>
      </c>
      <c r="G936" s="34" t="s">
        <v>936</v>
      </c>
      <c r="H936" s="34" t="s">
        <v>1060</v>
      </c>
      <c r="I936" s="36"/>
      <c r="J936" s="34"/>
      <c r="K936" s="34">
        <v>0</v>
      </c>
      <c r="L936" s="99" t="s">
        <v>410</v>
      </c>
      <c r="M936" s="98" t="s">
        <v>409</v>
      </c>
      <c r="N936" s="98" t="s">
        <v>409</v>
      </c>
      <c r="O936" s="99" t="s">
        <v>410</v>
      </c>
      <c r="P936" s="34" t="s">
        <v>411</v>
      </c>
      <c r="Q936" s="34">
        <f t="shared" si="13"/>
        <v>923000</v>
      </c>
      <c r="R936" s="34"/>
      <c r="S936" s="34" t="s">
        <v>896</v>
      </c>
      <c r="T936" s="34"/>
      <c r="U936" s="34"/>
      <c r="V936" s="34"/>
      <c r="W936" s="34"/>
      <c r="X936" s="34"/>
      <c r="Y936" s="34">
        <v>0</v>
      </c>
    </row>
    <row r="937" spans="5:25" x14ac:dyDescent="0.35">
      <c r="E937" s="34">
        <v>925000</v>
      </c>
      <c r="F937" s="34" t="s">
        <v>1110</v>
      </c>
      <c r="G937" s="34" t="s">
        <v>936</v>
      </c>
      <c r="H937" s="34" t="s">
        <v>1060</v>
      </c>
      <c r="I937" s="36"/>
      <c r="J937" s="34"/>
      <c r="K937" s="34">
        <v>0</v>
      </c>
      <c r="L937" s="99" t="s">
        <v>410</v>
      </c>
      <c r="M937" s="98" t="s">
        <v>409</v>
      </c>
      <c r="N937" s="98" t="s">
        <v>409</v>
      </c>
      <c r="O937" s="99" t="s">
        <v>410</v>
      </c>
      <c r="P937" s="34" t="s">
        <v>411</v>
      </c>
      <c r="Q937" s="34">
        <f t="shared" si="13"/>
        <v>925000</v>
      </c>
      <c r="R937" s="34"/>
      <c r="S937" s="34" t="s">
        <v>896</v>
      </c>
      <c r="T937" s="34"/>
      <c r="U937" s="34"/>
      <c r="V937" s="34"/>
      <c r="W937" s="34"/>
      <c r="X937" s="34"/>
      <c r="Y937" s="34">
        <v>0</v>
      </c>
    </row>
    <row r="938" spans="5:25" x14ac:dyDescent="0.35">
      <c r="E938" s="34">
        <v>925100</v>
      </c>
      <c r="F938" s="34" t="s">
        <v>1111</v>
      </c>
      <c r="G938" s="34" t="s">
        <v>936</v>
      </c>
      <c r="H938" s="34" t="s">
        <v>1060</v>
      </c>
      <c r="I938" s="36"/>
      <c r="J938" s="34"/>
      <c r="K938" s="34">
        <v>0</v>
      </c>
      <c r="L938" s="99" t="s">
        <v>410</v>
      </c>
      <c r="M938" s="98" t="s">
        <v>409</v>
      </c>
      <c r="N938" s="98" t="s">
        <v>409</v>
      </c>
      <c r="O938" s="99" t="s">
        <v>410</v>
      </c>
      <c r="P938" s="34" t="s">
        <v>411</v>
      </c>
      <c r="Q938" s="34">
        <f t="shared" si="13"/>
        <v>925100</v>
      </c>
      <c r="R938" s="34"/>
      <c r="S938" s="34" t="s">
        <v>896</v>
      </c>
      <c r="T938" s="34"/>
      <c r="U938" s="34"/>
      <c r="V938" s="34"/>
      <c r="W938" s="34"/>
      <c r="X938" s="34"/>
      <c r="Y938" s="34">
        <v>0</v>
      </c>
    </row>
    <row r="939" spans="5:25" x14ac:dyDescent="0.35">
      <c r="E939" s="34">
        <v>927000</v>
      </c>
      <c r="F939" s="34" t="s">
        <v>1112</v>
      </c>
      <c r="G939" s="34" t="s">
        <v>936</v>
      </c>
      <c r="H939" s="34" t="s">
        <v>1060</v>
      </c>
      <c r="I939" s="36"/>
      <c r="J939" s="34"/>
      <c r="K939" s="34">
        <v>0</v>
      </c>
      <c r="L939" s="99" t="s">
        <v>410</v>
      </c>
      <c r="M939" s="98" t="s">
        <v>409</v>
      </c>
      <c r="N939" s="98" t="s">
        <v>409</v>
      </c>
      <c r="O939" s="99" t="s">
        <v>410</v>
      </c>
      <c r="P939" s="34" t="s">
        <v>411</v>
      </c>
      <c r="Q939" s="34">
        <f t="shared" si="13"/>
        <v>927000</v>
      </c>
      <c r="R939" s="34"/>
      <c r="S939" s="34" t="s">
        <v>896</v>
      </c>
      <c r="T939" s="34"/>
      <c r="U939" s="34"/>
      <c r="V939" s="34"/>
      <c r="W939" s="34"/>
      <c r="X939" s="34"/>
      <c r="Y939" s="34">
        <v>0</v>
      </c>
    </row>
    <row r="940" spans="5:25" x14ac:dyDescent="0.35">
      <c r="E940" s="34">
        <v>930000</v>
      </c>
      <c r="F940" s="34" t="s">
        <v>1113</v>
      </c>
      <c r="G940" s="34" t="s">
        <v>936</v>
      </c>
      <c r="H940" s="34" t="s">
        <v>1060</v>
      </c>
      <c r="I940" s="36"/>
      <c r="J940" s="34"/>
      <c r="K940" s="34">
        <v>0</v>
      </c>
      <c r="L940" s="99" t="s">
        <v>410</v>
      </c>
      <c r="M940" s="98" t="s">
        <v>409</v>
      </c>
      <c r="N940" s="98" t="s">
        <v>409</v>
      </c>
      <c r="O940" s="99" t="s">
        <v>410</v>
      </c>
      <c r="P940" s="34" t="s">
        <v>411</v>
      </c>
      <c r="Q940" s="34">
        <f t="shared" si="13"/>
        <v>930000</v>
      </c>
      <c r="R940" s="34"/>
      <c r="S940" s="34" t="s">
        <v>896</v>
      </c>
      <c r="T940" s="34"/>
      <c r="U940" s="34"/>
      <c r="V940" s="34"/>
      <c r="W940" s="34"/>
      <c r="X940" s="34"/>
      <c r="Y940" s="34">
        <v>0</v>
      </c>
    </row>
    <row r="941" spans="5:25" x14ac:dyDescent="0.35">
      <c r="E941" s="34">
        <v>933001</v>
      </c>
      <c r="F941" s="34" t="s">
        <v>1114</v>
      </c>
      <c r="G941" s="34" t="s">
        <v>936</v>
      </c>
      <c r="H941" s="34" t="s">
        <v>1060</v>
      </c>
      <c r="I941" s="36"/>
      <c r="J941" s="34"/>
      <c r="K941" s="34">
        <v>0</v>
      </c>
      <c r="L941" s="99" t="s">
        <v>410</v>
      </c>
      <c r="M941" s="98" t="s">
        <v>409</v>
      </c>
      <c r="N941" s="98" t="s">
        <v>409</v>
      </c>
      <c r="O941" s="99" t="s">
        <v>410</v>
      </c>
      <c r="P941" s="34" t="s">
        <v>411</v>
      </c>
      <c r="Q941" s="34">
        <f t="shared" si="13"/>
        <v>933001</v>
      </c>
      <c r="R941" s="34"/>
      <c r="S941" s="34" t="s">
        <v>896</v>
      </c>
      <c r="T941" s="34"/>
      <c r="U941" s="34"/>
      <c r="V941" s="34"/>
      <c r="W941" s="34"/>
      <c r="X941" s="34"/>
      <c r="Y941" s="34">
        <v>0</v>
      </c>
    </row>
    <row r="942" spans="5:25" x14ac:dyDescent="0.35">
      <c r="E942" s="34">
        <v>933002</v>
      </c>
      <c r="F942" s="34" t="s">
        <v>1115</v>
      </c>
      <c r="G942" s="34" t="s">
        <v>936</v>
      </c>
      <c r="H942" s="34" t="s">
        <v>1060</v>
      </c>
      <c r="I942" s="36"/>
      <c r="J942" s="34"/>
      <c r="K942" s="34">
        <v>0</v>
      </c>
      <c r="L942" s="99" t="s">
        <v>410</v>
      </c>
      <c r="M942" s="98" t="s">
        <v>409</v>
      </c>
      <c r="N942" s="98" t="s">
        <v>409</v>
      </c>
      <c r="O942" s="99" t="s">
        <v>410</v>
      </c>
      <c r="P942" s="34" t="s">
        <v>411</v>
      </c>
      <c r="Q942" s="34">
        <f t="shared" si="13"/>
        <v>933002</v>
      </c>
      <c r="R942" s="34"/>
      <c r="S942" s="34" t="s">
        <v>896</v>
      </c>
      <c r="T942" s="34"/>
      <c r="U942" s="34"/>
      <c r="V942" s="34"/>
      <c r="W942" s="34"/>
      <c r="X942" s="34"/>
      <c r="Y942" s="34">
        <v>0</v>
      </c>
    </row>
    <row r="943" spans="5:25" x14ac:dyDescent="0.35">
      <c r="E943" s="34">
        <v>933003</v>
      </c>
      <c r="F943" s="34" t="s">
        <v>1116</v>
      </c>
      <c r="G943" s="34" t="s">
        <v>936</v>
      </c>
      <c r="H943" s="34" t="s">
        <v>1060</v>
      </c>
      <c r="I943" s="36"/>
      <c r="J943" s="34"/>
      <c r="K943" s="34">
        <v>0</v>
      </c>
      <c r="L943" s="99" t="s">
        <v>410</v>
      </c>
      <c r="M943" s="98" t="s">
        <v>409</v>
      </c>
      <c r="N943" s="98" t="s">
        <v>409</v>
      </c>
      <c r="O943" s="99" t="s">
        <v>410</v>
      </c>
      <c r="P943" s="34" t="s">
        <v>411</v>
      </c>
      <c r="Q943" s="34">
        <f t="shared" si="13"/>
        <v>933003</v>
      </c>
      <c r="R943" s="34"/>
      <c r="S943" s="34" t="s">
        <v>896</v>
      </c>
      <c r="T943" s="34"/>
      <c r="U943" s="34"/>
      <c r="V943" s="34"/>
      <c r="W943" s="34"/>
      <c r="X943" s="34"/>
      <c r="Y943" s="34">
        <v>0</v>
      </c>
    </row>
    <row r="944" spans="5:25" x14ac:dyDescent="0.35">
      <c r="E944" s="34">
        <v>933004</v>
      </c>
      <c r="F944" s="34" t="s">
        <v>1117</v>
      </c>
      <c r="G944" s="34" t="s">
        <v>936</v>
      </c>
      <c r="H944" s="34" t="s">
        <v>1060</v>
      </c>
      <c r="I944" s="36"/>
      <c r="J944" s="34"/>
      <c r="K944" s="34">
        <v>0</v>
      </c>
      <c r="L944" s="99" t="s">
        <v>410</v>
      </c>
      <c r="M944" s="98" t="s">
        <v>409</v>
      </c>
      <c r="N944" s="98" t="s">
        <v>409</v>
      </c>
      <c r="O944" s="99" t="s">
        <v>410</v>
      </c>
      <c r="P944" s="34" t="s">
        <v>411</v>
      </c>
      <c r="Q944" s="34">
        <f t="shared" si="13"/>
        <v>933004</v>
      </c>
      <c r="R944" s="34"/>
      <c r="S944" s="34" t="s">
        <v>896</v>
      </c>
      <c r="T944" s="34"/>
      <c r="U944" s="34"/>
      <c r="V944" s="34"/>
      <c r="W944" s="34"/>
      <c r="X944" s="34"/>
      <c r="Y944" s="34">
        <v>0</v>
      </c>
    </row>
    <row r="945" spans="5:25" x14ac:dyDescent="0.35">
      <c r="E945" s="34">
        <v>933005</v>
      </c>
      <c r="F945" s="34" t="s">
        <v>1118</v>
      </c>
      <c r="G945" s="34" t="s">
        <v>936</v>
      </c>
      <c r="H945" s="34" t="s">
        <v>1060</v>
      </c>
      <c r="I945" s="36"/>
      <c r="J945" s="34"/>
      <c r="K945" s="34">
        <v>0</v>
      </c>
      <c r="L945" s="99" t="s">
        <v>410</v>
      </c>
      <c r="M945" s="98" t="s">
        <v>409</v>
      </c>
      <c r="N945" s="98" t="s">
        <v>409</v>
      </c>
      <c r="O945" s="99" t="s">
        <v>410</v>
      </c>
      <c r="P945" s="34" t="s">
        <v>411</v>
      </c>
      <c r="Q945" s="34">
        <f t="shared" si="13"/>
        <v>933005</v>
      </c>
      <c r="R945" s="34"/>
      <c r="S945" s="34" t="s">
        <v>896</v>
      </c>
      <c r="T945" s="34"/>
      <c r="U945" s="34"/>
      <c r="V945" s="34"/>
      <c r="W945" s="34"/>
      <c r="X945" s="34"/>
      <c r="Y945" s="34">
        <v>0</v>
      </c>
    </row>
    <row r="946" spans="5:25" x14ac:dyDescent="0.35">
      <c r="E946" s="34">
        <v>933006</v>
      </c>
      <c r="F946" s="34" t="s">
        <v>1119</v>
      </c>
      <c r="G946" s="34" t="s">
        <v>936</v>
      </c>
      <c r="H946" s="34" t="s">
        <v>1060</v>
      </c>
      <c r="I946" s="36"/>
      <c r="J946" s="34"/>
      <c r="K946" s="34">
        <v>0</v>
      </c>
      <c r="L946" s="99" t="s">
        <v>410</v>
      </c>
      <c r="M946" s="98" t="s">
        <v>409</v>
      </c>
      <c r="N946" s="98" t="s">
        <v>409</v>
      </c>
      <c r="O946" s="99" t="s">
        <v>410</v>
      </c>
      <c r="P946" s="34" t="s">
        <v>411</v>
      </c>
      <c r="Q946" s="34">
        <f t="shared" si="13"/>
        <v>933006</v>
      </c>
      <c r="R946" s="34"/>
      <c r="S946" s="34" t="s">
        <v>896</v>
      </c>
      <c r="T946" s="34"/>
      <c r="U946" s="34"/>
      <c r="V946" s="34"/>
      <c r="W946" s="34"/>
      <c r="X946" s="34"/>
      <c r="Y946" s="34">
        <v>0</v>
      </c>
    </row>
    <row r="947" spans="5:25" x14ac:dyDescent="0.35">
      <c r="E947" s="34">
        <v>933007</v>
      </c>
      <c r="F947" s="34" t="s">
        <v>1120</v>
      </c>
      <c r="G947" s="34" t="s">
        <v>936</v>
      </c>
      <c r="H947" s="34" t="s">
        <v>1060</v>
      </c>
      <c r="I947" s="36"/>
      <c r="J947" s="34"/>
      <c r="K947" s="34">
        <v>0</v>
      </c>
      <c r="L947" s="99" t="s">
        <v>410</v>
      </c>
      <c r="M947" s="98" t="s">
        <v>409</v>
      </c>
      <c r="N947" s="98" t="s">
        <v>409</v>
      </c>
      <c r="O947" s="99" t="s">
        <v>410</v>
      </c>
      <c r="P947" s="34" t="s">
        <v>411</v>
      </c>
      <c r="Q947" s="34">
        <f t="shared" si="13"/>
        <v>933007</v>
      </c>
      <c r="R947" s="34"/>
      <c r="S947" s="34" t="s">
        <v>896</v>
      </c>
      <c r="T947" s="34"/>
      <c r="U947" s="34"/>
      <c r="V947" s="34"/>
      <c r="W947" s="34"/>
      <c r="X947" s="34"/>
      <c r="Y947" s="34">
        <v>0</v>
      </c>
    </row>
    <row r="948" spans="5:25" x14ac:dyDescent="0.35">
      <c r="E948" s="34">
        <v>933008</v>
      </c>
      <c r="F948" s="34" t="s">
        <v>1121</v>
      </c>
      <c r="G948" s="34" t="s">
        <v>936</v>
      </c>
      <c r="H948" s="34" t="s">
        <v>1060</v>
      </c>
      <c r="I948" s="36"/>
      <c r="J948" s="34"/>
      <c r="K948" s="34">
        <v>0</v>
      </c>
      <c r="L948" s="99" t="s">
        <v>410</v>
      </c>
      <c r="M948" s="98" t="s">
        <v>409</v>
      </c>
      <c r="N948" s="98" t="s">
        <v>409</v>
      </c>
      <c r="O948" s="99" t="s">
        <v>410</v>
      </c>
      <c r="P948" s="34" t="s">
        <v>411</v>
      </c>
      <c r="Q948" s="34">
        <f t="shared" si="13"/>
        <v>933008</v>
      </c>
      <c r="R948" s="34"/>
      <c r="S948" s="34" t="s">
        <v>896</v>
      </c>
      <c r="T948" s="34"/>
      <c r="U948" s="34"/>
      <c r="V948" s="34"/>
      <c r="W948" s="34"/>
      <c r="X948" s="34"/>
      <c r="Y948" s="34">
        <v>0</v>
      </c>
    </row>
    <row r="949" spans="5:25" x14ac:dyDescent="0.35">
      <c r="E949" s="34">
        <v>933009</v>
      </c>
      <c r="F949" s="34" t="s">
        <v>1122</v>
      </c>
      <c r="G949" s="34" t="s">
        <v>936</v>
      </c>
      <c r="H949" s="34" t="s">
        <v>1060</v>
      </c>
      <c r="I949" s="36"/>
      <c r="J949" s="34"/>
      <c r="K949" s="34">
        <v>0</v>
      </c>
      <c r="L949" s="99" t="s">
        <v>410</v>
      </c>
      <c r="M949" s="98" t="s">
        <v>409</v>
      </c>
      <c r="N949" s="98" t="s">
        <v>409</v>
      </c>
      <c r="O949" s="99" t="s">
        <v>410</v>
      </c>
      <c r="P949" s="34" t="s">
        <v>411</v>
      </c>
      <c r="Q949" s="34">
        <f t="shared" si="13"/>
        <v>933009</v>
      </c>
      <c r="R949" s="34"/>
      <c r="S949" s="34" t="s">
        <v>896</v>
      </c>
      <c r="T949" s="34"/>
      <c r="U949" s="34"/>
      <c r="V949" s="34"/>
      <c r="W949" s="34"/>
      <c r="X949" s="34"/>
      <c r="Y949" s="34">
        <v>0</v>
      </c>
    </row>
    <row r="950" spans="5:25" x14ac:dyDescent="0.35">
      <c r="E950" s="34">
        <v>933010</v>
      </c>
      <c r="F950" s="34" t="s">
        <v>1123</v>
      </c>
      <c r="G950" s="34" t="s">
        <v>936</v>
      </c>
      <c r="H950" s="34" t="s">
        <v>1060</v>
      </c>
      <c r="I950" s="36"/>
      <c r="J950" s="34"/>
      <c r="K950" s="34">
        <v>0</v>
      </c>
      <c r="L950" s="99" t="s">
        <v>410</v>
      </c>
      <c r="M950" s="98" t="s">
        <v>409</v>
      </c>
      <c r="N950" s="98" t="s">
        <v>409</v>
      </c>
      <c r="O950" s="99" t="s">
        <v>410</v>
      </c>
      <c r="P950" s="34" t="s">
        <v>411</v>
      </c>
      <c r="Q950" s="34">
        <f t="shared" si="13"/>
        <v>933010</v>
      </c>
      <c r="R950" s="34"/>
      <c r="S950" s="34" t="s">
        <v>896</v>
      </c>
      <c r="T950" s="34"/>
      <c r="U950" s="34"/>
      <c r="V950" s="34"/>
      <c r="W950" s="34"/>
      <c r="X950" s="34"/>
      <c r="Y950" s="34">
        <v>0</v>
      </c>
    </row>
    <row r="951" spans="5:25" x14ac:dyDescent="0.35">
      <c r="E951" s="34">
        <v>933011</v>
      </c>
      <c r="F951" s="34" t="s">
        <v>1124</v>
      </c>
      <c r="G951" s="34" t="s">
        <v>936</v>
      </c>
      <c r="H951" s="34" t="s">
        <v>1060</v>
      </c>
      <c r="I951" s="36"/>
      <c r="J951" s="34"/>
      <c r="K951" s="34">
        <v>0</v>
      </c>
      <c r="L951" s="99" t="s">
        <v>410</v>
      </c>
      <c r="M951" s="98" t="s">
        <v>409</v>
      </c>
      <c r="N951" s="98" t="s">
        <v>409</v>
      </c>
      <c r="O951" s="99" t="s">
        <v>410</v>
      </c>
      <c r="P951" s="34" t="s">
        <v>411</v>
      </c>
      <c r="Q951" s="34">
        <f t="shared" si="13"/>
        <v>933011</v>
      </c>
      <c r="R951" s="34"/>
      <c r="S951" s="34" t="s">
        <v>896</v>
      </c>
      <c r="T951" s="34"/>
      <c r="U951" s="34"/>
      <c r="V951" s="34"/>
      <c r="W951" s="34"/>
      <c r="X951" s="34"/>
      <c r="Y951" s="34">
        <v>0</v>
      </c>
    </row>
    <row r="952" spans="5:25" x14ac:dyDescent="0.35">
      <c r="E952" s="34">
        <v>933012</v>
      </c>
      <c r="F952" s="34" t="s">
        <v>1125</v>
      </c>
      <c r="G952" s="34" t="s">
        <v>936</v>
      </c>
      <c r="H952" s="34" t="s">
        <v>1060</v>
      </c>
      <c r="I952" s="36"/>
      <c r="J952" s="34"/>
      <c r="K952" s="34">
        <v>0</v>
      </c>
      <c r="L952" s="99" t="s">
        <v>410</v>
      </c>
      <c r="M952" s="98" t="s">
        <v>409</v>
      </c>
      <c r="N952" s="98" t="s">
        <v>409</v>
      </c>
      <c r="O952" s="99" t="s">
        <v>410</v>
      </c>
      <c r="P952" s="34" t="s">
        <v>411</v>
      </c>
      <c r="Q952" s="34">
        <f t="shared" si="13"/>
        <v>933012</v>
      </c>
      <c r="R952" s="34"/>
      <c r="S952" s="34" t="s">
        <v>896</v>
      </c>
      <c r="T952" s="34"/>
      <c r="U952" s="34"/>
      <c r="V952" s="34"/>
      <c r="W952" s="34"/>
      <c r="X952" s="34"/>
      <c r="Y952" s="34">
        <v>0</v>
      </c>
    </row>
    <row r="953" spans="5:25" x14ac:dyDescent="0.35">
      <c r="E953" s="34">
        <v>933013</v>
      </c>
      <c r="F953" s="34" t="s">
        <v>1126</v>
      </c>
      <c r="G953" s="34" t="s">
        <v>936</v>
      </c>
      <c r="H953" s="34" t="s">
        <v>1060</v>
      </c>
      <c r="I953" s="36"/>
      <c r="J953" s="34"/>
      <c r="K953" s="34">
        <v>0</v>
      </c>
      <c r="L953" s="99" t="s">
        <v>410</v>
      </c>
      <c r="M953" s="98" t="s">
        <v>409</v>
      </c>
      <c r="N953" s="98" t="s">
        <v>409</v>
      </c>
      <c r="O953" s="99" t="s">
        <v>410</v>
      </c>
      <c r="P953" s="34" t="s">
        <v>411</v>
      </c>
      <c r="Q953" s="34">
        <f t="shared" si="13"/>
        <v>933013</v>
      </c>
      <c r="R953" s="34"/>
      <c r="S953" s="34" t="s">
        <v>896</v>
      </c>
      <c r="T953" s="34"/>
      <c r="U953" s="34"/>
      <c r="V953" s="34"/>
      <c r="W953" s="34"/>
      <c r="X953" s="34"/>
      <c r="Y953" s="34">
        <v>0</v>
      </c>
    </row>
    <row r="954" spans="5:25" x14ac:dyDescent="0.35">
      <c r="E954" s="34">
        <v>933014</v>
      </c>
      <c r="F954" s="34" t="s">
        <v>1127</v>
      </c>
      <c r="G954" s="34" t="s">
        <v>936</v>
      </c>
      <c r="H954" s="34" t="s">
        <v>1060</v>
      </c>
      <c r="I954" s="36"/>
      <c r="J954" s="34"/>
      <c r="K954" s="34">
        <v>0</v>
      </c>
      <c r="L954" s="99" t="s">
        <v>410</v>
      </c>
      <c r="M954" s="98" t="s">
        <v>409</v>
      </c>
      <c r="N954" s="98" t="s">
        <v>409</v>
      </c>
      <c r="O954" s="99" t="s">
        <v>410</v>
      </c>
      <c r="P954" s="34" t="s">
        <v>411</v>
      </c>
      <c r="Q954" s="34">
        <f t="shared" si="13"/>
        <v>933014</v>
      </c>
      <c r="R954" s="34"/>
      <c r="S954" s="34" t="s">
        <v>896</v>
      </c>
      <c r="T954" s="34"/>
      <c r="U954" s="34"/>
      <c r="V954" s="34"/>
      <c r="W954" s="34"/>
      <c r="X954" s="34"/>
      <c r="Y954" s="34">
        <v>0</v>
      </c>
    </row>
    <row r="955" spans="5:25" x14ac:dyDescent="0.35">
      <c r="E955" s="34">
        <v>933015</v>
      </c>
      <c r="F955" s="34" t="s">
        <v>1128</v>
      </c>
      <c r="G955" s="34" t="s">
        <v>936</v>
      </c>
      <c r="H955" s="34" t="s">
        <v>1060</v>
      </c>
      <c r="I955" s="36"/>
      <c r="J955" s="34"/>
      <c r="K955" s="34">
        <v>0</v>
      </c>
      <c r="L955" s="99" t="s">
        <v>410</v>
      </c>
      <c r="M955" s="98" t="s">
        <v>409</v>
      </c>
      <c r="N955" s="98" t="s">
        <v>409</v>
      </c>
      <c r="O955" s="99" t="s">
        <v>410</v>
      </c>
      <c r="P955" s="34" t="s">
        <v>411</v>
      </c>
      <c r="Q955" s="34">
        <f t="shared" si="13"/>
        <v>933015</v>
      </c>
      <c r="R955" s="34"/>
      <c r="S955" s="34" t="s">
        <v>896</v>
      </c>
      <c r="T955" s="34"/>
      <c r="U955" s="34"/>
      <c r="V955" s="34"/>
      <c r="W955" s="34"/>
      <c r="X955" s="34"/>
      <c r="Y955" s="34">
        <v>0</v>
      </c>
    </row>
    <row r="956" spans="5:25" x14ac:dyDescent="0.35">
      <c r="E956" s="34">
        <v>933016</v>
      </c>
      <c r="F956" s="34" t="s">
        <v>1129</v>
      </c>
      <c r="G956" s="34" t="s">
        <v>936</v>
      </c>
      <c r="H956" s="34" t="s">
        <v>1060</v>
      </c>
      <c r="I956" s="36"/>
      <c r="J956" s="34"/>
      <c r="K956" s="34">
        <v>0</v>
      </c>
      <c r="L956" s="99" t="s">
        <v>410</v>
      </c>
      <c r="M956" s="98" t="s">
        <v>409</v>
      </c>
      <c r="N956" s="98" t="s">
        <v>409</v>
      </c>
      <c r="O956" s="99" t="s">
        <v>410</v>
      </c>
      <c r="P956" s="34" t="s">
        <v>411</v>
      </c>
      <c r="Q956" s="34">
        <f t="shared" si="13"/>
        <v>933016</v>
      </c>
      <c r="R956" s="34"/>
      <c r="S956" s="34" t="s">
        <v>896</v>
      </c>
      <c r="T956" s="34"/>
      <c r="U956" s="34"/>
      <c r="V956" s="34"/>
      <c r="W956" s="34"/>
      <c r="X956" s="34"/>
      <c r="Y956" s="34">
        <v>0</v>
      </c>
    </row>
    <row r="957" spans="5:25" x14ac:dyDescent="0.35">
      <c r="E957" s="34">
        <v>933017</v>
      </c>
      <c r="F957" s="34" t="s">
        <v>1130</v>
      </c>
      <c r="G957" s="34" t="s">
        <v>936</v>
      </c>
      <c r="H957" s="34" t="s">
        <v>1060</v>
      </c>
      <c r="I957" s="36"/>
      <c r="J957" s="34"/>
      <c r="K957" s="34">
        <v>0</v>
      </c>
      <c r="L957" s="99" t="s">
        <v>410</v>
      </c>
      <c r="M957" s="98" t="s">
        <v>409</v>
      </c>
      <c r="N957" s="98" t="s">
        <v>409</v>
      </c>
      <c r="O957" s="99" t="s">
        <v>410</v>
      </c>
      <c r="P957" s="34" t="s">
        <v>411</v>
      </c>
      <c r="Q957" s="34">
        <f t="shared" si="13"/>
        <v>933017</v>
      </c>
      <c r="R957" s="34"/>
      <c r="S957" s="34" t="s">
        <v>896</v>
      </c>
      <c r="T957" s="34"/>
      <c r="U957" s="34"/>
      <c r="V957" s="34"/>
      <c r="W957" s="34"/>
      <c r="X957" s="34"/>
      <c r="Y957" s="34">
        <v>0</v>
      </c>
    </row>
    <row r="958" spans="5:25" x14ac:dyDescent="0.35">
      <c r="E958" s="34">
        <v>936000</v>
      </c>
      <c r="F958" s="34" t="s">
        <v>1131</v>
      </c>
      <c r="G958" s="34" t="s">
        <v>936</v>
      </c>
      <c r="H958" s="34" t="s">
        <v>1060</v>
      </c>
      <c r="I958" s="36"/>
      <c r="J958" s="34"/>
      <c r="K958" s="34">
        <v>0</v>
      </c>
      <c r="L958" s="99" t="s">
        <v>410</v>
      </c>
      <c r="M958" s="98" t="s">
        <v>409</v>
      </c>
      <c r="N958" s="98" t="s">
        <v>409</v>
      </c>
      <c r="O958" s="99" t="s">
        <v>410</v>
      </c>
      <c r="P958" s="34" t="s">
        <v>411</v>
      </c>
      <c r="Q958" s="34">
        <f t="shared" si="13"/>
        <v>936000</v>
      </c>
      <c r="R958" s="34"/>
      <c r="S958" s="34" t="s">
        <v>896</v>
      </c>
      <c r="T958" s="34"/>
      <c r="U958" s="34"/>
      <c r="V958" s="34"/>
      <c r="W958" s="34"/>
      <c r="X958" s="34"/>
      <c r="Y958" s="34">
        <v>0</v>
      </c>
    </row>
    <row r="959" spans="5:25" x14ac:dyDescent="0.35">
      <c r="E959" s="34">
        <v>939000</v>
      </c>
      <c r="F959" s="34" t="s">
        <v>1132</v>
      </c>
      <c r="G959" s="34" t="s">
        <v>936</v>
      </c>
      <c r="H959" s="34" t="s">
        <v>1060</v>
      </c>
      <c r="I959" s="36"/>
      <c r="J959" s="34"/>
      <c r="K959" s="34">
        <v>0</v>
      </c>
      <c r="L959" s="99" t="s">
        <v>410</v>
      </c>
      <c r="M959" s="98" t="s">
        <v>409</v>
      </c>
      <c r="N959" s="98" t="s">
        <v>409</v>
      </c>
      <c r="O959" s="99" t="s">
        <v>410</v>
      </c>
      <c r="P959" s="34" t="s">
        <v>411</v>
      </c>
      <c r="Q959" s="34">
        <f t="shared" si="13"/>
        <v>939000</v>
      </c>
      <c r="R959" s="34"/>
      <c r="S959" s="34" t="s">
        <v>896</v>
      </c>
      <c r="T959" s="34"/>
      <c r="U959" s="34"/>
      <c r="V959" s="34"/>
      <c r="W959" s="34"/>
      <c r="X959" s="34"/>
      <c r="Y959" s="34">
        <v>0</v>
      </c>
    </row>
    <row r="960" spans="5:25" x14ac:dyDescent="0.35">
      <c r="E960" s="34">
        <v>942000</v>
      </c>
      <c r="F960" s="34" t="s">
        <v>1133</v>
      </c>
      <c r="G960" s="34" t="s">
        <v>936</v>
      </c>
      <c r="H960" s="34" t="s">
        <v>1060</v>
      </c>
      <c r="I960" s="36"/>
      <c r="J960" s="34"/>
      <c r="K960" s="34">
        <v>0</v>
      </c>
      <c r="L960" s="99" t="s">
        <v>410</v>
      </c>
      <c r="M960" s="98" t="s">
        <v>409</v>
      </c>
      <c r="N960" s="98" t="s">
        <v>409</v>
      </c>
      <c r="O960" s="99" t="s">
        <v>410</v>
      </c>
      <c r="P960" s="34" t="s">
        <v>411</v>
      </c>
      <c r="Q960" s="34">
        <f t="shared" si="13"/>
        <v>942000</v>
      </c>
      <c r="R960" s="34"/>
      <c r="S960" s="34" t="s">
        <v>896</v>
      </c>
      <c r="T960" s="34"/>
      <c r="U960" s="34"/>
      <c r="V960" s="34"/>
      <c r="W960" s="34"/>
      <c r="X960" s="34"/>
      <c r="Y960" s="34">
        <v>0</v>
      </c>
    </row>
    <row r="961" spans="5:25" x14ac:dyDescent="0.35">
      <c r="E961" s="34">
        <v>945000</v>
      </c>
      <c r="F961" s="34" t="s">
        <v>1134</v>
      </c>
      <c r="G961" s="34" t="s">
        <v>936</v>
      </c>
      <c r="H961" s="34" t="s">
        <v>1060</v>
      </c>
      <c r="I961" s="36"/>
      <c r="J961" s="34"/>
      <c r="K961" s="34">
        <v>0</v>
      </c>
      <c r="L961" s="99" t="s">
        <v>410</v>
      </c>
      <c r="M961" s="98" t="s">
        <v>409</v>
      </c>
      <c r="N961" s="98" t="s">
        <v>409</v>
      </c>
      <c r="O961" s="99" t="s">
        <v>410</v>
      </c>
      <c r="P961" s="34" t="s">
        <v>411</v>
      </c>
      <c r="Q961" s="34">
        <f t="shared" si="13"/>
        <v>945000</v>
      </c>
      <c r="R961" s="34"/>
      <c r="S961" s="34" t="s">
        <v>896</v>
      </c>
      <c r="T961" s="34"/>
      <c r="U961" s="34"/>
      <c r="V961" s="34"/>
      <c r="W961" s="34"/>
      <c r="X961" s="34"/>
      <c r="Y961" s="34">
        <v>0</v>
      </c>
    </row>
    <row r="962" spans="5:25" x14ac:dyDescent="0.35">
      <c r="E962" s="34">
        <v>950010</v>
      </c>
      <c r="F962" s="34" t="s">
        <v>1135</v>
      </c>
      <c r="G962" s="34" t="s">
        <v>936</v>
      </c>
      <c r="H962" s="34" t="s">
        <v>1060</v>
      </c>
      <c r="I962" s="36"/>
      <c r="J962" s="34"/>
      <c r="K962" s="34">
        <v>0</v>
      </c>
      <c r="L962" s="99" t="s">
        <v>410</v>
      </c>
      <c r="M962" s="98" t="s">
        <v>409</v>
      </c>
      <c r="N962" s="98" t="s">
        <v>409</v>
      </c>
      <c r="O962" s="99" t="s">
        <v>410</v>
      </c>
      <c r="P962" s="34" t="s">
        <v>411</v>
      </c>
      <c r="Q962" s="34">
        <f t="shared" si="13"/>
        <v>950010</v>
      </c>
      <c r="R962" s="34"/>
      <c r="S962" s="34" t="s">
        <v>896</v>
      </c>
      <c r="T962" s="34"/>
      <c r="U962" s="34"/>
      <c r="V962" s="34"/>
      <c r="W962" s="34"/>
      <c r="X962" s="34"/>
      <c r="Y962" s="34">
        <v>0</v>
      </c>
    </row>
    <row r="963" spans="5:25" x14ac:dyDescent="0.35">
      <c r="E963" s="34">
        <v>950020</v>
      </c>
      <c r="F963" s="34" t="s">
        <v>1136</v>
      </c>
      <c r="G963" s="34" t="s">
        <v>936</v>
      </c>
      <c r="H963" s="34" t="s">
        <v>1060</v>
      </c>
      <c r="I963" s="36"/>
      <c r="J963" s="34"/>
      <c r="K963" s="34">
        <v>0</v>
      </c>
      <c r="L963" s="99" t="s">
        <v>410</v>
      </c>
      <c r="M963" s="98" t="s">
        <v>409</v>
      </c>
      <c r="N963" s="98" t="s">
        <v>409</v>
      </c>
      <c r="O963" s="99" t="s">
        <v>410</v>
      </c>
      <c r="P963" s="34" t="s">
        <v>411</v>
      </c>
      <c r="Q963" s="34">
        <f t="shared" si="13"/>
        <v>950020</v>
      </c>
      <c r="R963" s="34"/>
      <c r="S963" s="34" t="s">
        <v>896</v>
      </c>
      <c r="T963" s="34"/>
      <c r="U963" s="34"/>
      <c r="V963" s="34"/>
      <c r="W963" s="34"/>
      <c r="X963" s="34"/>
      <c r="Y963" s="34">
        <v>0</v>
      </c>
    </row>
    <row r="964" spans="5:25" x14ac:dyDescent="0.35">
      <c r="E964" s="34">
        <v>950030</v>
      </c>
      <c r="F964" s="34" t="s">
        <v>1137</v>
      </c>
      <c r="G964" s="34" t="s">
        <v>936</v>
      </c>
      <c r="H964" s="34" t="s">
        <v>1060</v>
      </c>
      <c r="I964" s="36"/>
      <c r="J964" s="34"/>
      <c r="K964" s="34">
        <v>0</v>
      </c>
      <c r="L964" s="99" t="s">
        <v>410</v>
      </c>
      <c r="M964" s="98" t="s">
        <v>409</v>
      </c>
      <c r="N964" s="98" t="s">
        <v>409</v>
      </c>
      <c r="O964" s="99" t="s">
        <v>410</v>
      </c>
      <c r="P964" s="34" t="s">
        <v>411</v>
      </c>
      <c r="Q964" s="34">
        <f t="shared" si="13"/>
        <v>950030</v>
      </c>
      <c r="R964" s="34"/>
      <c r="S964" s="34" t="s">
        <v>896</v>
      </c>
      <c r="T964" s="34"/>
      <c r="U964" s="34"/>
      <c r="V964" s="34"/>
      <c r="W964" s="34"/>
      <c r="X964" s="34"/>
      <c r="Y964" s="34">
        <v>0</v>
      </c>
    </row>
    <row r="965" spans="5:25" x14ac:dyDescent="0.35">
      <c r="E965" s="34">
        <v>950040</v>
      </c>
      <c r="F965" s="34" t="s">
        <v>1138</v>
      </c>
      <c r="G965" s="34" t="s">
        <v>936</v>
      </c>
      <c r="H965" s="34" t="s">
        <v>1060</v>
      </c>
      <c r="I965" s="36"/>
      <c r="J965" s="34"/>
      <c r="K965" s="34">
        <v>0</v>
      </c>
      <c r="L965" s="99" t="s">
        <v>410</v>
      </c>
      <c r="M965" s="98" t="s">
        <v>409</v>
      </c>
      <c r="N965" s="98" t="s">
        <v>409</v>
      </c>
      <c r="O965" s="99" t="s">
        <v>410</v>
      </c>
      <c r="P965" s="34" t="s">
        <v>411</v>
      </c>
      <c r="Q965" s="34">
        <f t="shared" si="13"/>
        <v>950040</v>
      </c>
      <c r="R965" s="34"/>
      <c r="S965" s="34" t="s">
        <v>896</v>
      </c>
      <c r="T965" s="34"/>
      <c r="U965" s="34"/>
      <c r="V965" s="34"/>
      <c r="W965" s="34"/>
      <c r="X965" s="34"/>
      <c r="Y965" s="34">
        <v>0</v>
      </c>
    </row>
    <row r="966" spans="5:25" x14ac:dyDescent="0.35">
      <c r="E966" s="6">
        <v>950050</v>
      </c>
      <c r="F966" s="6" t="s">
        <v>10573</v>
      </c>
      <c r="G966" s="6" t="s">
        <v>936</v>
      </c>
      <c r="H966" s="6" t="s">
        <v>1060</v>
      </c>
      <c r="I966" s="107"/>
      <c r="J966" s="6"/>
      <c r="K966" s="6">
        <v>0</v>
      </c>
      <c r="L966" s="109" t="s">
        <v>410</v>
      </c>
      <c r="M966" s="108" t="s">
        <v>409</v>
      </c>
      <c r="N966" s="108" t="s">
        <v>409</v>
      </c>
      <c r="O966" s="109" t="s">
        <v>410</v>
      </c>
      <c r="P966" s="6" t="s">
        <v>411</v>
      </c>
      <c r="Q966" s="6">
        <f t="shared" si="13"/>
        <v>950050</v>
      </c>
      <c r="R966" s="6"/>
      <c r="S966" s="6" t="s">
        <v>896</v>
      </c>
      <c r="T966" s="6"/>
      <c r="U966" s="6"/>
      <c r="V966" s="6"/>
      <c r="W966" s="6"/>
      <c r="X966" s="6"/>
      <c r="Y966" s="6">
        <v>0</v>
      </c>
    </row>
    <row r="967" spans="5:25" x14ac:dyDescent="0.35">
      <c r="E967" s="6">
        <v>950060</v>
      </c>
      <c r="F967" s="6" t="s">
        <v>11021</v>
      </c>
      <c r="G967" s="6" t="s">
        <v>936</v>
      </c>
      <c r="H967" s="6" t="s">
        <v>1060</v>
      </c>
      <c r="I967" s="107"/>
      <c r="J967" s="6"/>
      <c r="K967" s="6">
        <v>0</v>
      </c>
      <c r="L967" s="109" t="s">
        <v>410</v>
      </c>
      <c r="M967" s="108" t="s">
        <v>409</v>
      </c>
      <c r="N967" s="108" t="s">
        <v>409</v>
      </c>
      <c r="O967" s="109" t="s">
        <v>410</v>
      </c>
      <c r="P967" s="6" t="s">
        <v>411</v>
      </c>
      <c r="Q967" s="6">
        <f t="shared" ref="Q967:Q1006" si="14">E967</f>
        <v>950060</v>
      </c>
      <c r="R967" s="6"/>
      <c r="S967" s="6" t="s">
        <v>896</v>
      </c>
      <c r="T967" s="6"/>
      <c r="U967" s="6"/>
      <c r="V967" s="6"/>
      <c r="W967" s="6"/>
      <c r="X967" s="6"/>
      <c r="Y967" s="6">
        <v>0</v>
      </c>
    </row>
    <row r="968" spans="5:25" x14ac:dyDescent="0.35">
      <c r="E968" s="6">
        <v>950070</v>
      </c>
      <c r="F968" s="6" t="s">
        <v>11022</v>
      </c>
      <c r="G968" s="6" t="s">
        <v>936</v>
      </c>
      <c r="H968" s="6" t="s">
        <v>1060</v>
      </c>
      <c r="I968" s="107"/>
      <c r="J968" s="6"/>
      <c r="K968" s="6">
        <v>0</v>
      </c>
      <c r="L968" s="109" t="s">
        <v>410</v>
      </c>
      <c r="M968" s="108" t="s">
        <v>409</v>
      </c>
      <c r="N968" s="108" t="s">
        <v>409</v>
      </c>
      <c r="O968" s="109" t="s">
        <v>410</v>
      </c>
      <c r="P968" s="6" t="s">
        <v>411</v>
      </c>
      <c r="Q968" s="6">
        <f t="shared" si="14"/>
        <v>950070</v>
      </c>
      <c r="R968" s="6"/>
      <c r="S968" s="6" t="s">
        <v>896</v>
      </c>
      <c r="T968" s="6"/>
      <c r="U968" s="6"/>
      <c r="V968" s="6"/>
      <c r="W968" s="6"/>
      <c r="X968" s="6"/>
      <c r="Y968" s="6">
        <v>0</v>
      </c>
    </row>
    <row r="969" spans="5:25" x14ac:dyDescent="0.35">
      <c r="E969" s="6">
        <v>950080</v>
      </c>
      <c r="F969" s="6" t="s">
        <v>11023</v>
      </c>
      <c r="G969" s="6" t="s">
        <v>936</v>
      </c>
      <c r="H969" s="6" t="s">
        <v>1060</v>
      </c>
      <c r="I969" s="107"/>
      <c r="J969" s="6"/>
      <c r="K969" s="6">
        <v>0</v>
      </c>
      <c r="L969" s="109" t="s">
        <v>410</v>
      </c>
      <c r="M969" s="108" t="s">
        <v>409</v>
      </c>
      <c r="N969" s="108" t="s">
        <v>409</v>
      </c>
      <c r="O969" s="109" t="s">
        <v>410</v>
      </c>
      <c r="P969" s="6" t="s">
        <v>411</v>
      </c>
      <c r="Q969" s="6">
        <f t="shared" si="14"/>
        <v>950080</v>
      </c>
      <c r="R969" s="6"/>
      <c r="S969" s="6" t="s">
        <v>896</v>
      </c>
      <c r="T969" s="6"/>
      <c r="U969" s="6"/>
      <c r="V969" s="6"/>
      <c r="W969" s="6"/>
      <c r="X969" s="6"/>
      <c r="Y969" s="6">
        <v>0</v>
      </c>
    </row>
    <row r="970" spans="5:25" x14ac:dyDescent="0.35">
      <c r="E970" s="6">
        <v>950090</v>
      </c>
      <c r="F970" s="6" t="s">
        <v>11024</v>
      </c>
      <c r="G970" s="6" t="s">
        <v>936</v>
      </c>
      <c r="H970" s="6" t="s">
        <v>1060</v>
      </c>
      <c r="I970" s="107"/>
      <c r="J970" s="6"/>
      <c r="K970" s="6">
        <v>0</v>
      </c>
      <c r="L970" s="109" t="s">
        <v>410</v>
      </c>
      <c r="M970" s="108" t="s">
        <v>409</v>
      </c>
      <c r="N970" s="108" t="s">
        <v>409</v>
      </c>
      <c r="O970" s="109" t="s">
        <v>410</v>
      </c>
      <c r="P970" s="6" t="s">
        <v>411</v>
      </c>
      <c r="Q970" s="6">
        <f t="shared" si="14"/>
        <v>950090</v>
      </c>
      <c r="R970" s="6"/>
      <c r="S970" s="6" t="s">
        <v>896</v>
      </c>
      <c r="T970" s="6"/>
      <c r="U970" s="6"/>
      <c r="V970" s="6"/>
      <c r="W970" s="6"/>
      <c r="X970" s="6"/>
      <c r="Y970" s="6">
        <v>0</v>
      </c>
    </row>
    <row r="971" spans="5:25" x14ac:dyDescent="0.35">
      <c r="E971" s="34">
        <v>951000</v>
      </c>
      <c r="F971" s="34" t="s">
        <v>1139</v>
      </c>
      <c r="G971" s="34" t="s">
        <v>936</v>
      </c>
      <c r="H971" s="34" t="s">
        <v>1060</v>
      </c>
      <c r="I971" s="36"/>
      <c r="J971" s="34"/>
      <c r="K971" s="34">
        <v>0</v>
      </c>
      <c r="L971" s="99" t="s">
        <v>410</v>
      </c>
      <c r="M971" s="98" t="s">
        <v>409</v>
      </c>
      <c r="N971" s="98" t="s">
        <v>409</v>
      </c>
      <c r="O971" s="99" t="s">
        <v>410</v>
      </c>
      <c r="P971" s="34" t="s">
        <v>411</v>
      </c>
      <c r="Q971" s="34">
        <f t="shared" si="14"/>
        <v>951000</v>
      </c>
      <c r="R971" s="34"/>
      <c r="S971" s="34" t="s">
        <v>896</v>
      </c>
      <c r="T971" s="34"/>
      <c r="U971" s="34"/>
      <c r="V971" s="34"/>
      <c r="W971" s="34"/>
      <c r="X971" s="34"/>
      <c r="Y971" s="34">
        <v>0</v>
      </c>
    </row>
    <row r="972" spans="5:25" x14ac:dyDescent="0.35">
      <c r="E972" s="34">
        <v>952000</v>
      </c>
      <c r="F972" s="34" t="s">
        <v>1140</v>
      </c>
      <c r="G972" s="34" t="s">
        <v>936</v>
      </c>
      <c r="H972" s="34" t="s">
        <v>1060</v>
      </c>
      <c r="I972" s="36"/>
      <c r="J972" s="34"/>
      <c r="K972" s="34">
        <v>0</v>
      </c>
      <c r="L972" s="99" t="s">
        <v>410</v>
      </c>
      <c r="M972" s="98" t="s">
        <v>409</v>
      </c>
      <c r="N972" s="98" t="s">
        <v>409</v>
      </c>
      <c r="O972" s="99" t="s">
        <v>410</v>
      </c>
      <c r="P972" s="34" t="s">
        <v>411</v>
      </c>
      <c r="Q972" s="34">
        <f t="shared" si="14"/>
        <v>952000</v>
      </c>
      <c r="R972" s="34"/>
      <c r="S972" s="34" t="s">
        <v>896</v>
      </c>
      <c r="T972" s="34"/>
      <c r="U972" s="34"/>
      <c r="V972" s="34"/>
      <c r="W972" s="34"/>
      <c r="X972" s="34"/>
      <c r="Y972" s="34">
        <v>0</v>
      </c>
    </row>
    <row r="973" spans="5:25" x14ac:dyDescent="0.35">
      <c r="E973" s="34">
        <v>953000</v>
      </c>
      <c r="F973" s="34" t="s">
        <v>1141</v>
      </c>
      <c r="G973" s="34" t="s">
        <v>936</v>
      </c>
      <c r="H973" s="34" t="s">
        <v>1060</v>
      </c>
      <c r="I973" s="36"/>
      <c r="J973" s="34"/>
      <c r="K973" s="34">
        <v>0</v>
      </c>
      <c r="L973" s="99" t="s">
        <v>410</v>
      </c>
      <c r="M973" s="98" t="s">
        <v>409</v>
      </c>
      <c r="N973" s="98" t="s">
        <v>409</v>
      </c>
      <c r="O973" s="99" t="s">
        <v>410</v>
      </c>
      <c r="P973" s="34" t="s">
        <v>411</v>
      </c>
      <c r="Q973" s="34">
        <f t="shared" si="14"/>
        <v>953000</v>
      </c>
      <c r="R973" s="34"/>
      <c r="S973" s="34" t="s">
        <v>896</v>
      </c>
      <c r="T973" s="34"/>
      <c r="U973" s="34"/>
      <c r="V973" s="34"/>
      <c r="W973" s="34"/>
      <c r="X973" s="34"/>
      <c r="Y973" s="34">
        <v>0</v>
      </c>
    </row>
    <row r="974" spans="5:25" x14ac:dyDescent="0.35">
      <c r="E974" s="6">
        <v>953010</v>
      </c>
      <c r="F974" s="6" t="s">
        <v>11025</v>
      </c>
      <c r="G974" s="6" t="s">
        <v>936</v>
      </c>
      <c r="H974" s="6" t="s">
        <v>1060</v>
      </c>
      <c r="I974" s="107"/>
      <c r="J974" s="6"/>
      <c r="K974" s="6">
        <v>0</v>
      </c>
      <c r="L974" s="109" t="s">
        <v>410</v>
      </c>
      <c r="M974" s="108" t="s">
        <v>409</v>
      </c>
      <c r="N974" s="108" t="s">
        <v>409</v>
      </c>
      <c r="O974" s="109" t="s">
        <v>410</v>
      </c>
      <c r="P974" s="6" t="s">
        <v>411</v>
      </c>
      <c r="Q974" s="6">
        <f t="shared" si="14"/>
        <v>953010</v>
      </c>
      <c r="R974" s="6"/>
      <c r="S974" s="6" t="s">
        <v>896</v>
      </c>
      <c r="T974" s="6"/>
      <c r="U974" s="6"/>
      <c r="V974" s="6"/>
      <c r="W974" s="6"/>
      <c r="X974" s="6"/>
      <c r="Y974" s="6">
        <v>0</v>
      </c>
    </row>
    <row r="975" spans="5:25" x14ac:dyDescent="0.35">
      <c r="E975" s="6">
        <v>953020</v>
      </c>
      <c r="F975" s="6" t="s">
        <v>11026</v>
      </c>
      <c r="G975" s="6" t="s">
        <v>936</v>
      </c>
      <c r="H975" s="6" t="s">
        <v>1060</v>
      </c>
      <c r="I975" s="107"/>
      <c r="J975" s="6"/>
      <c r="K975" s="6">
        <v>0</v>
      </c>
      <c r="L975" s="109" t="s">
        <v>410</v>
      </c>
      <c r="M975" s="108" t="s">
        <v>409</v>
      </c>
      <c r="N975" s="108" t="s">
        <v>409</v>
      </c>
      <c r="O975" s="109" t="s">
        <v>410</v>
      </c>
      <c r="P975" s="6" t="s">
        <v>411</v>
      </c>
      <c r="Q975" s="6">
        <f t="shared" si="14"/>
        <v>953020</v>
      </c>
      <c r="R975" s="6"/>
      <c r="S975" s="6" t="s">
        <v>896</v>
      </c>
      <c r="T975" s="6"/>
      <c r="U975" s="6"/>
      <c r="V975" s="6"/>
      <c r="W975" s="6"/>
      <c r="X975" s="6"/>
      <c r="Y975" s="6">
        <v>0</v>
      </c>
    </row>
    <row r="976" spans="5:25" x14ac:dyDescent="0.35">
      <c r="E976" s="6">
        <v>953030</v>
      </c>
      <c r="F976" s="6" t="s">
        <v>11027</v>
      </c>
      <c r="G976" s="6" t="s">
        <v>936</v>
      </c>
      <c r="H976" s="6" t="s">
        <v>1060</v>
      </c>
      <c r="I976" s="107"/>
      <c r="J976" s="6"/>
      <c r="K976" s="6">
        <v>0</v>
      </c>
      <c r="L976" s="109" t="s">
        <v>410</v>
      </c>
      <c r="M976" s="108" t="s">
        <v>409</v>
      </c>
      <c r="N976" s="108" t="s">
        <v>409</v>
      </c>
      <c r="O976" s="109" t="s">
        <v>410</v>
      </c>
      <c r="P976" s="6" t="s">
        <v>411</v>
      </c>
      <c r="Q976" s="6">
        <f t="shared" si="14"/>
        <v>953030</v>
      </c>
      <c r="R976" s="6"/>
      <c r="S976" s="6" t="s">
        <v>896</v>
      </c>
      <c r="T976" s="6"/>
      <c r="U976" s="6"/>
      <c r="V976" s="6"/>
      <c r="W976" s="6"/>
      <c r="X976" s="6"/>
      <c r="Y976" s="6">
        <v>0</v>
      </c>
    </row>
    <row r="977" spans="5:25" x14ac:dyDescent="0.35">
      <c r="E977" s="34">
        <v>954000</v>
      </c>
      <c r="F977" s="34" t="s">
        <v>1142</v>
      </c>
      <c r="G977" s="34" t="s">
        <v>936</v>
      </c>
      <c r="H977" s="34" t="s">
        <v>1060</v>
      </c>
      <c r="I977" s="36"/>
      <c r="J977" s="34"/>
      <c r="K977" s="34">
        <v>0</v>
      </c>
      <c r="L977" s="99" t="s">
        <v>410</v>
      </c>
      <c r="M977" s="98" t="s">
        <v>409</v>
      </c>
      <c r="N977" s="98" t="s">
        <v>409</v>
      </c>
      <c r="O977" s="99" t="s">
        <v>410</v>
      </c>
      <c r="P977" s="34" t="s">
        <v>411</v>
      </c>
      <c r="Q977" s="34">
        <f t="shared" si="14"/>
        <v>954000</v>
      </c>
      <c r="R977" s="34"/>
      <c r="S977" s="34" t="s">
        <v>896</v>
      </c>
      <c r="T977" s="34"/>
      <c r="U977" s="34"/>
      <c r="V977" s="34"/>
      <c r="W977" s="34"/>
      <c r="X977" s="34"/>
      <c r="Y977" s="34">
        <v>0</v>
      </c>
    </row>
    <row r="978" spans="5:25" x14ac:dyDescent="0.35">
      <c r="E978" s="34">
        <v>955000</v>
      </c>
      <c r="F978" s="34" t="s">
        <v>1143</v>
      </c>
      <c r="G978" s="34" t="s">
        <v>936</v>
      </c>
      <c r="H978" s="34" t="s">
        <v>1060</v>
      </c>
      <c r="I978" s="36"/>
      <c r="J978" s="34"/>
      <c r="K978" s="34">
        <v>0</v>
      </c>
      <c r="L978" s="99" t="s">
        <v>410</v>
      </c>
      <c r="M978" s="98" t="s">
        <v>409</v>
      </c>
      <c r="N978" s="98" t="s">
        <v>409</v>
      </c>
      <c r="O978" s="99" t="s">
        <v>410</v>
      </c>
      <c r="P978" s="34" t="s">
        <v>411</v>
      </c>
      <c r="Q978" s="34">
        <f t="shared" si="14"/>
        <v>955000</v>
      </c>
      <c r="R978" s="34"/>
      <c r="S978" s="34" t="s">
        <v>896</v>
      </c>
      <c r="T978" s="34"/>
      <c r="U978" s="34"/>
      <c r="V978" s="34"/>
      <c r="W978" s="34"/>
      <c r="X978" s="34"/>
      <c r="Y978" s="34">
        <v>0</v>
      </c>
    </row>
    <row r="979" spans="5:25" x14ac:dyDescent="0.35">
      <c r="E979" s="34">
        <v>956010</v>
      </c>
      <c r="F979" s="34" t="s">
        <v>1144</v>
      </c>
      <c r="G979" s="34" t="s">
        <v>936</v>
      </c>
      <c r="H979" s="34" t="s">
        <v>1060</v>
      </c>
      <c r="I979" s="36"/>
      <c r="J979" s="34"/>
      <c r="K979" s="34">
        <v>0</v>
      </c>
      <c r="L979" s="99" t="s">
        <v>410</v>
      </c>
      <c r="M979" s="98" t="s">
        <v>409</v>
      </c>
      <c r="N979" s="98" t="s">
        <v>409</v>
      </c>
      <c r="O979" s="99" t="s">
        <v>410</v>
      </c>
      <c r="P979" s="34" t="s">
        <v>411</v>
      </c>
      <c r="Q979" s="34">
        <f t="shared" si="14"/>
        <v>956010</v>
      </c>
      <c r="R979" s="34"/>
      <c r="S979" s="34" t="s">
        <v>896</v>
      </c>
      <c r="T979" s="34"/>
      <c r="U979" s="34"/>
      <c r="V979" s="34"/>
      <c r="W979" s="34"/>
      <c r="X979" s="34"/>
      <c r="Y979" s="34">
        <v>0</v>
      </c>
    </row>
    <row r="980" spans="5:25" x14ac:dyDescent="0.35">
      <c r="E980" s="34">
        <v>956020</v>
      </c>
      <c r="F980" s="34" t="s">
        <v>1145</v>
      </c>
      <c r="G980" s="34" t="s">
        <v>936</v>
      </c>
      <c r="H980" s="34" t="s">
        <v>1060</v>
      </c>
      <c r="I980" s="36"/>
      <c r="J980" s="34"/>
      <c r="K980" s="34">
        <v>0</v>
      </c>
      <c r="L980" s="99" t="s">
        <v>410</v>
      </c>
      <c r="M980" s="98" t="s">
        <v>409</v>
      </c>
      <c r="N980" s="98" t="s">
        <v>409</v>
      </c>
      <c r="O980" s="99" t="s">
        <v>410</v>
      </c>
      <c r="P980" s="34" t="s">
        <v>411</v>
      </c>
      <c r="Q980" s="34">
        <f t="shared" si="14"/>
        <v>956020</v>
      </c>
      <c r="R980" s="34"/>
      <c r="S980" s="34" t="s">
        <v>896</v>
      </c>
      <c r="T980" s="34"/>
      <c r="U980" s="34"/>
      <c r="V980" s="34"/>
      <c r="W980" s="34"/>
      <c r="X980" s="34"/>
      <c r="Y980" s="34">
        <v>0</v>
      </c>
    </row>
    <row r="981" spans="5:25" x14ac:dyDescent="0.35">
      <c r="E981" s="34">
        <v>956030</v>
      </c>
      <c r="F981" s="34" t="s">
        <v>1146</v>
      </c>
      <c r="G981" s="34" t="s">
        <v>936</v>
      </c>
      <c r="H981" s="34" t="s">
        <v>1060</v>
      </c>
      <c r="I981" s="36"/>
      <c r="J981" s="34"/>
      <c r="K981" s="34">
        <v>0</v>
      </c>
      <c r="L981" s="99" t="s">
        <v>410</v>
      </c>
      <c r="M981" s="98" t="s">
        <v>409</v>
      </c>
      <c r="N981" s="98" t="s">
        <v>409</v>
      </c>
      <c r="O981" s="99" t="s">
        <v>410</v>
      </c>
      <c r="P981" s="34" t="s">
        <v>411</v>
      </c>
      <c r="Q981" s="34">
        <f t="shared" si="14"/>
        <v>956030</v>
      </c>
      <c r="R981" s="34"/>
      <c r="S981" s="34" t="s">
        <v>896</v>
      </c>
      <c r="T981" s="34"/>
      <c r="U981" s="34"/>
      <c r="V981" s="34"/>
      <c r="W981" s="34"/>
      <c r="X981" s="34"/>
      <c r="Y981" s="34">
        <v>0</v>
      </c>
    </row>
    <row r="982" spans="5:25" x14ac:dyDescent="0.35">
      <c r="E982" s="34">
        <v>956040</v>
      </c>
      <c r="F982" s="34" t="s">
        <v>1147</v>
      </c>
      <c r="G982" s="34" t="s">
        <v>936</v>
      </c>
      <c r="H982" s="34" t="s">
        <v>1060</v>
      </c>
      <c r="I982" s="36"/>
      <c r="J982" s="34"/>
      <c r="K982" s="34">
        <v>0</v>
      </c>
      <c r="L982" s="99" t="s">
        <v>410</v>
      </c>
      <c r="M982" s="98" t="s">
        <v>409</v>
      </c>
      <c r="N982" s="98" t="s">
        <v>409</v>
      </c>
      <c r="O982" s="99" t="s">
        <v>410</v>
      </c>
      <c r="P982" s="34" t="s">
        <v>411</v>
      </c>
      <c r="Q982" s="34">
        <f t="shared" si="14"/>
        <v>956040</v>
      </c>
      <c r="R982" s="34"/>
      <c r="S982" s="34" t="s">
        <v>896</v>
      </c>
      <c r="T982" s="34"/>
      <c r="U982" s="34"/>
      <c r="V982" s="34"/>
      <c r="W982" s="34"/>
      <c r="X982" s="34"/>
      <c r="Y982" s="34">
        <v>0</v>
      </c>
    </row>
    <row r="983" spans="5:25" x14ac:dyDescent="0.35">
      <c r="E983" s="34">
        <v>956050</v>
      </c>
      <c r="F983" s="34" t="s">
        <v>1148</v>
      </c>
      <c r="G983" s="34" t="s">
        <v>936</v>
      </c>
      <c r="H983" s="34" t="s">
        <v>1060</v>
      </c>
      <c r="I983" s="36"/>
      <c r="J983" s="34"/>
      <c r="K983" s="34">
        <v>0</v>
      </c>
      <c r="L983" s="99" t="s">
        <v>410</v>
      </c>
      <c r="M983" s="98" t="s">
        <v>409</v>
      </c>
      <c r="N983" s="98" t="s">
        <v>409</v>
      </c>
      <c r="O983" s="99" t="s">
        <v>410</v>
      </c>
      <c r="P983" s="34" t="s">
        <v>411</v>
      </c>
      <c r="Q983" s="34">
        <f t="shared" si="14"/>
        <v>956050</v>
      </c>
      <c r="R983" s="34"/>
      <c r="S983" s="34" t="s">
        <v>896</v>
      </c>
      <c r="T983" s="34"/>
      <c r="U983" s="34"/>
      <c r="V983" s="34"/>
      <c r="W983" s="34"/>
      <c r="X983" s="34"/>
      <c r="Y983" s="34">
        <v>0</v>
      </c>
    </row>
    <row r="984" spans="5:25" x14ac:dyDescent="0.35">
      <c r="E984" s="97">
        <v>959000</v>
      </c>
      <c r="F984" s="97" t="s">
        <v>10574</v>
      </c>
      <c r="G984" s="97" t="s">
        <v>936</v>
      </c>
      <c r="H984" s="97" t="s">
        <v>1149</v>
      </c>
      <c r="I984" s="100"/>
      <c r="J984" s="97"/>
      <c r="K984" s="97">
        <v>0</v>
      </c>
      <c r="L984" s="102" t="s">
        <v>410</v>
      </c>
      <c r="M984" s="101" t="s">
        <v>409</v>
      </c>
      <c r="N984" s="101" t="s">
        <v>409</v>
      </c>
      <c r="O984" s="102" t="s">
        <v>410</v>
      </c>
      <c r="P984" s="97" t="s">
        <v>411</v>
      </c>
      <c r="Q984" s="97">
        <f t="shared" si="14"/>
        <v>959000</v>
      </c>
      <c r="R984" s="97"/>
      <c r="S984" s="97" t="s">
        <v>896</v>
      </c>
      <c r="T984" s="97"/>
      <c r="U984" s="97"/>
      <c r="V984" s="97"/>
      <c r="W984" s="97"/>
      <c r="X984" s="97"/>
      <c r="Y984" s="97">
        <v>0</v>
      </c>
    </row>
    <row r="985" spans="5:25" x14ac:dyDescent="0.35">
      <c r="E985" s="6">
        <v>959010</v>
      </c>
      <c r="F985" s="6" t="s">
        <v>11028</v>
      </c>
      <c r="G985" s="6" t="s">
        <v>936</v>
      </c>
      <c r="H985" s="6" t="s">
        <v>1149</v>
      </c>
      <c r="I985" s="107"/>
      <c r="J985" s="6"/>
      <c r="K985" s="6">
        <v>0</v>
      </c>
      <c r="L985" s="109" t="s">
        <v>410</v>
      </c>
      <c r="M985" s="108" t="s">
        <v>409</v>
      </c>
      <c r="N985" s="108" t="s">
        <v>409</v>
      </c>
      <c r="O985" s="109" t="s">
        <v>410</v>
      </c>
      <c r="P985" s="6" t="s">
        <v>411</v>
      </c>
      <c r="Q985" s="6">
        <f t="shared" si="14"/>
        <v>959010</v>
      </c>
      <c r="R985" s="6"/>
      <c r="S985" s="6" t="s">
        <v>896</v>
      </c>
      <c r="T985" s="6"/>
      <c r="U985" s="6"/>
      <c r="V985" s="6"/>
      <c r="W985" s="6"/>
      <c r="X985" s="6"/>
      <c r="Y985" s="6">
        <v>0</v>
      </c>
    </row>
    <row r="986" spans="5:25" x14ac:dyDescent="0.35">
      <c r="E986" s="6">
        <v>959020</v>
      </c>
      <c r="F986" s="6" t="s">
        <v>11029</v>
      </c>
      <c r="G986" s="6" t="s">
        <v>936</v>
      </c>
      <c r="H986" s="6" t="s">
        <v>1149</v>
      </c>
      <c r="I986" s="107"/>
      <c r="J986" s="6"/>
      <c r="K986" s="6">
        <v>0</v>
      </c>
      <c r="L986" s="109" t="s">
        <v>410</v>
      </c>
      <c r="M986" s="108" t="s">
        <v>409</v>
      </c>
      <c r="N986" s="108" t="s">
        <v>409</v>
      </c>
      <c r="O986" s="109" t="s">
        <v>410</v>
      </c>
      <c r="P986" s="6" t="s">
        <v>411</v>
      </c>
      <c r="Q986" s="6">
        <f t="shared" si="14"/>
        <v>959020</v>
      </c>
      <c r="R986" s="6"/>
      <c r="S986" s="6" t="s">
        <v>896</v>
      </c>
      <c r="T986" s="6"/>
      <c r="U986" s="6"/>
      <c r="V986" s="6"/>
      <c r="W986" s="6"/>
      <c r="X986" s="6"/>
      <c r="Y986" s="6">
        <v>0</v>
      </c>
    </row>
    <row r="987" spans="5:25" x14ac:dyDescent="0.35">
      <c r="E987" s="34">
        <v>961000</v>
      </c>
      <c r="F987" s="34" t="s">
        <v>1150</v>
      </c>
      <c r="G987" s="34" t="s">
        <v>936</v>
      </c>
      <c r="H987" s="34" t="s">
        <v>1060</v>
      </c>
      <c r="I987" s="36"/>
      <c r="J987" s="34"/>
      <c r="K987" s="34">
        <v>0</v>
      </c>
      <c r="L987" s="99" t="s">
        <v>410</v>
      </c>
      <c r="M987" s="98" t="s">
        <v>409</v>
      </c>
      <c r="N987" s="98" t="s">
        <v>409</v>
      </c>
      <c r="O987" s="99" t="s">
        <v>410</v>
      </c>
      <c r="P987" s="34" t="s">
        <v>411</v>
      </c>
      <c r="Q987" s="34">
        <f t="shared" si="14"/>
        <v>961000</v>
      </c>
      <c r="R987" s="34"/>
      <c r="S987" s="34" t="s">
        <v>896</v>
      </c>
      <c r="T987" s="34"/>
      <c r="U987" s="34"/>
      <c r="V987" s="34"/>
      <c r="W987" s="34"/>
      <c r="X987" s="34"/>
      <c r="Y987" s="34">
        <v>0</v>
      </c>
    </row>
    <row r="988" spans="5:25" x14ac:dyDescent="0.35">
      <c r="E988" s="34">
        <v>964000</v>
      </c>
      <c r="F988" s="34" t="s">
        <v>1151</v>
      </c>
      <c r="G988" s="34" t="s">
        <v>936</v>
      </c>
      <c r="H988" s="34" t="s">
        <v>1060</v>
      </c>
      <c r="I988" s="36"/>
      <c r="J988" s="34"/>
      <c r="K988" s="34">
        <v>0</v>
      </c>
      <c r="L988" s="99" t="s">
        <v>410</v>
      </c>
      <c r="M988" s="98" t="s">
        <v>409</v>
      </c>
      <c r="N988" s="98" t="s">
        <v>409</v>
      </c>
      <c r="O988" s="99" t="s">
        <v>410</v>
      </c>
      <c r="P988" s="34" t="s">
        <v>411</v>
      </c>
      <c r="Q988" s="34">
        <f t="shared" si="14"/>
        <v>964000</v>
      </c>
      <c r="R988" s="34"/>
      <c r="S988" s="34" t="s">
        <v>896</v>
      </c>
      <c r="T988" s="34"/>
      <c r="U988" s="34"/>
      <c r="V988" s="34"/>
      <c r="W988" s="34"/>
      <c r="X988" s="34"/>
      <c r="Y988" s="34">
        <v>0</v>
      </c>
    </row>
    <row r="989" spans="5:25" x14ac:dyDescent="0.35">
      <c r="E989" s="97">
        <v>967100</v>
      </c>
      <c r="F989" s="97" t="s">
        <v>11678</v>
      </c>
      <c r="G989" s="97" t="s">
        <v>936</v>
      </c>
      <c r="H989" s="97" t="s">
        <v>1060</v>
      </c>
      <c r="I989" s="100"/>
      <c r="J989" s="97"/>
      <c r="K989" s="97">
        <v>0</v>
      </c>
      <c r="L989" s="102" t="s">
        <v>410</v>
      </c>
      <c r="M989" s="101" t="s">
        <v>409</v>
      </c>
      <c r="N989" s="101" t="s">
        <v>409</v>
      </c>
      <c r="O989" s="102" t="s">
        <v>410</v>
      </c>
      <c r="P989" s="97" t="s">
        <v>411</v>
      </c>
      <c r="Q989" s="97">
        <f t="shared" si="14"/>
        <v>967100</v>
      </c>
      <c r="R989" s="97"/>
      <c r="S989" s="97" t="s">
        <v>896</v>
      </c>
      <c r="T989" s="97"/>
      <c r="U989" s="97"/>
      <c r="V989" s="97"/>
      <c r="W989" s="97"/>
      <c r="X989" s="97"/>
      <c r="Y989" s="97">
        <v>0</v>
      </c>
    </row>
    <row r="990" spans="5:25" x14ac:dyDescent="0.35">
      <c r="E990" s="6">
        <v>967120</v>
      </c>
      <c r="F990" s="6" t="s">
        <v>11679</v>
      </c>
      <c r="G990" s="6" t="s">
        <v>936</v>
      </c>
      <c r="H990" s="6" t="s">
        <v>1060</v>
      </c>
      <c r="I990" s="107"/>
      <c r="J990" s="6"/>
      <c r="K990" s="6">
        <v>0</v>
      </c>
      <c r="L990" s="109" t="s">
        <v>410</v>
      </c>
      <c r="M990" s="108" t="s">
        <v>409</v>
      </c>
      <c r="N990" s="108" t="s">
        <v>409</v>
      </c>
      <c r="O990" s="109" t="s">
        <v>410</v>
      </c>
      <c r="P990" s="6" t="s">
        <v>411</v>
      </c>
      <c r="Q990" s="6">
        <f t="shared" si="14"/>
        <v>967120</v>
      </c>
      <c r="R990" s="6"/>
      <c r="S990" s="6" t="s">
        <v>896</v>
      </c>
      <c r="T990" s="6"/>
      <c r="U990" s="6"/>
      <c r="V990" s="6"/>
      <c r="W990" s="6"/>
      <c r="X990" s="6"/>
      <c r="Y990" s="6">
        <v>0</v>
      </c>
    </row>
    <row r="991" spans="5:25" x14ac:dyDescent="0.35">
      <c r="E991" s="6">
        <v>967130</v>
      </c>
      <c r="F991" s="6" t="s">
        <v>11680</v>
      </c>
      <c r="G991" s="6" t="s">
        <v>936</v>
      </c>
      <c r="H991" s="6" t="s">
        <v>1060</v>
      </c>
      <c r="I991" s="107"/>
      <c r="J991" s="6"/>
      <c r="K991" s="6">
        <v>0</v>
      </c>
      <c r="L991" s="109" t="s">
        <v>410</v>
      </c>
      <c r="M991" s="108" t="s">
        <v>409</v>
      </c>
      <c r="N991" s="108" t="s">
        <v>409</v>
      </c>
      <c r="O991" s="109" t="s">
        <v>410</v>
      </c>
      <c r="P991" s="6" t="s">
        <v>411</v>
      </c>
      <c r="Q991" s="6">
        <f>E991</f>
        <v>967130</v>
      </c>
      <c r="R991" s="6"/>
      <c r="S991" s="6" t="s">
        <v>896</v>
      </c>
      <c r="T991" s="6"/>
      <c r="U991" s="6"/>
      <c r="V991" s="6"/>
      <c r="W991" s="6"/>
      <c r="X991" s="6"/>
      <c r="Y991" s="6">
        <v>0</v>
      </c>
    </row>
    <row r="992" spans="5:25" x14ac:dyDescent="0.35">
      <c r="E992" s="97">
        <v>967200</v>
      </c>
      <c r="F992" s="97" t="s">
        <v>11681</v>
      </c>
      <c r="G992" s="97" t="s">
        <v>936</v>
      </c>
      <c r="H992" s="97" t="s">
        <v>1060</v>
      </c>
      <c r="I992" s="100"/>
      <c r="J992" s="97"/>
      <c r="K992" s="97">
        <v>0</v>
      </c>
      <c r="L992" s="102" t="s">
        <v>410</v>
      </c>
      <c r="M992" s="101" t="s">
        <v>409</v>
      </c>
      <c r="N992" s="101" t="s">
        <v>409</v>
      </c>
      <c r="O992" s="102" t="s">
        <v>410</v>
      </c>
      <c r="P992" s="97" t="s">
        <v>411</v>
      </c>
      <c r="Q992" s="97">
        <f>E992</f>
        <v>967200</v>
      </c>
      <c r="R992" s="97"/>
      <c r="S992" s="97" t="s">
        <v>896</v>
      </c>
      <c r="T992" s="97"/>
      <c r="U992" s="97"/>
      <c r="V992" s="97"/>
      <c r="W992" s="97"/>
      <c r="X992" s="97"/>
      <c r="Y992" s="97">
        <v>0</v>
      </c>
    </row>
    <row r="993" spans="5:25" x14ac:dyDescent="0.35">
      <c r="E993" s="6">
        <v>967220</v>
      </c>
      <c r="F993" s="6" t="s">
        <v>11682</v>
      </c>
      <c r="G993" s="6" t="s">
        <v>936</v>
      </c>
      <c r="H993" s="6" t="s">
        <v>1060</v>
      </c>
      <c r="I993" s="107"/>
      <c r="J993" s="6"/>
      <c r="K993" s="6">
        <v>0</v>
      </c>
      <c r="L993" s="109" t="s">
        <v>410</v>
      </c>
      <c r="M993" s="108" t="s">
        <v>409</v>
      </c>
      <c r="N993" s="108" t="s">
        <v>409</v>
      </c>
      <c r="O993" s="109" t="s">
        <v>410</v>
      </c>
      <c r="P993" s="6" t="s">
        <v>411</v>
      </c>
      <c r="Q993" s="6">
        <f>E993</f>
        <v>967220</v>
      </c>
      <c r="R993" s="6"/>
      <c r="S993" s="6" t="s">
        <v>896</v>
      </c>
      <c r="T993" s="6"/>
      <c r="U993" s="6"/>
      <c r="V993" s="6"/>
      <c r="W993" s="6"/>
      <c r="X993" s="6"/>
      <c r="Y993" s="6">
        <v>0</v>
      </c>
    </row>
    <row r="994" spans="5:25" x14ac:dyDescent="0.35">
      <c r="E994" s="6">
        <v>967230</v>
      </c>
      <c r="F994" s="6" t="s">
        <v>11683</v>
      </c>
      <c r="G994" s="6" t="s">
        <v>936</v>
      </c>
      <c r="H994" s="6" t="s">
        <v>1060</v>
      </c>
      <c r="I994" s="107"/>
      <c r="J994" s="6"/>
      <c r="K994" s="6">
        <v>0</v>
      </c>
      <c r="L994" s="109" t="s">
        <v>410</v>
      </c>
      <c r="M994" s="108" t="s">
        <v>409</v>
      </c>
      <c r="N994" s="108" t="s">
        <v>409</v>
      </c>
      <c r="O994" s="109" t="s">
        <v>410</v>
      </c>
      <c r="P994" s="6" t="s">
        <v>411</v>
      </c>
      <c r="Q994" s="6">
        <f t="shared" si="14"/>
        <v>967230</v>
      </c>
      <c r="R994" s="6"/>
      <c r="S994" s="6" t="s">
        <v>896</v>
      </c>
      <c r="T994" s="6"/>
      <c r="U994" s="6"/>
      <c r="V994" s="6"/>
      <c r="W994" s="6"/>
      <c r="X994" s="6"/>
      <c r="Y994" s="6">
        <v>0</v>
      </c>
    </row>
    <row r="995" spans="5:25" x14ac:dyDescent="0.35">
      <c r="E995" s="34">
        <v>970000</v>
      </c>
      <c r="F995" s="34" t="s">
        <v>1152</v>
      </c>
      <c r="G995" s="34" t="s">
        <v>936</v>
      </c>
      <c r="H995" s="34" t="s">
        <v>1060</v>
      </c>
      <c r="I995" s="36"/>
      <c r="J995" s="34"/>
      <c r="K995" s="34">
        <v>0</v>
      </c>
      <c r="L995" s="99" t="s">
        <v>410</v>
      </c>
      <c r="M995" s="98" t="s">
        <v>409</v>
      </c>
      <c r="N995" s="98" t="s">
        <v>409</v>
      </c>
      <c r="O995" s="99" t="s">
        <v>410</v>
      </c>
      <c r="P995" s="34" t="s">
        <v>411</v>
      </c>
      <c r="Q995" s="34">
        <f t="shared" si="14"/>
        <v>970000</v>
      </c>
      <c r="R995" s="34"/>
      <c r="S995" s="34" t="s">
        <v>896</v>
      </c>
      <c r="T995" s="34"/>
      <c r="U995" s="34"/>
      <c r="V995" s="34"/>
      <c r="W995" s="34"/>
      <c r="X995" s="34"/>
      <c r="Y995" s="34">
        <v>0</v>
      </c>
    </row>
    <row r="996" spans="5:25" x14ac:dyDescent="0.35">
      <c r="E996" s="34">
        <v>973000</v>
      </c>
      <c r="F996" s="34" t="s">
        <v>1153</v>
      </c>
      <c r="G996" s="34" t="s">
        <v>936</v>
      </c>
      <c r="H996" s="34" t="s">
        <v>1060</v>
      </c>
      <c r="I996" s="36"/>
      <c r="J996" s="34"/>
      <c r="K996" s="34">
        <v>0</v>
      </c>
      <c r="L996" s="99" t="s">
        <v>410</v>
      </c>
      <c r="M996" s="98" t="s">
        <v>409</v>
      </c>
      <c r="N996" s="98" t="s">
        <v>409</v>
      </c>
      <c r="O996" s="99" t="s">
        <v>410</v>
      </c>
      <c r="P996" s="34" t="s">
        <v>411</v>
      </c>
      <c r="Q996" s="34">
        <f t="shared" si="14"/>
        <v>973000</v>
      </c>
      <c r="R996" s="34"/>
      <c r="S996" s="34" t="s">
        <v>896</v>
      </c>
      <c r="T996" s="34"/>
      <c r="U996" s="34"/>
      <c r="V996" s="34"/>
      <c r="W996" s="34"/>
      <c r="X996" s="34"/>
      <c r="Y996" s="34">
        <v>0</v>
      </c>
    </row>
    <row r="997" spans="5:25" x14ac:dyDescent="0.35">
      <c r="E997" s="34">
        <v>975000</v>
      </c>
      <c r="F997" s="34" t="s">
        <v>1154</v>
      </c>
      <c r="G997" s="34" t="s">
        <v>936</v>
      </c>
      <c r="H997" s="34" t="s">
        <v>1060</v>
      </c>
      <c r="I997" s="36"/>
      <c r="J997" s="34"/>
      <c r="K997" s="34">
        <v>0</v>
      </c>
      <c r="L997" s="99" t="s">
        <v>410</v>
      </c>
      <c r="M997" s="98" t="s">
        <v>409</v>
      </c>
      <c r="N997" s="98" t="s">
        <v>409</v>
      </c>
      <c r="O997" s="99" t="s">
        <v>410</v>
      </c>
      <c r="P997" s="34" t="s">
        <v>411</v>
      </c>
      <c r="Q997" s="34">
        <f t="shared" si="14"/>
        <v>975000</v>
      </c>
      <c r="R997" s="34"/>
      <c r="S997" s="34" t="s">
        <v>896</v>
      </c>
      <c r="T997" s="34"/>
      <c r="U997" s="34"/>
      <c r="V997" s="34"/>
      <c r="W997" s="34"/>
      <c r="X997" s="34"/>
      <c r="Y997" s="34">
        <v>0</v>
      </c>
    </row>
    <row r="998" spans="5:25" x14ac:dyDescent="0.35">
      <c r="E998" s="34">
        <v>978000</v>
      </c>
      <c r="F998" s="34" t="s">
        <v>1155</v>
      </c>
      <c r="G998" s="34" t="s">
        <v>936</v>
      </c>
      <c r="H998" s="34" t="s">
        <v>1060</v>
      </c>
      <c r="I998" s="36"/>
      <c r="J998" s="34"/>
      <c r="K998" s="34">
        <v>0</v>
      </c>
      <c r="L998" s="99" t="s">
        <v>410</v>
      </c>
      <c r="M998" s="98" t="s">
        <v>409</v>
      </c>
      <c r="N998" s="98" t="s">
        <v>409</v>
      </c>
      <c r="O998" s="99" t="s">
        <v>410</v>
      </c>
      <c r="P998" s="34" t="s">
        <v>411</v>
      </c>
      <c r="Q998" s="34">
        <f t="shared" si="14"/>
        <v>978000</v>
      </c>
      <c r="R998" s="34"/>
      <c r="S998" s="34" t="s">
        <v>896</v>
      </c>
      <c r="T998" s="34"/>
      <c r="U998" s="34"/>
      <c r="V998" s="34"/>
      <c r="W998" s="34"/>
      <c r="X998" s="34"/>
      <c r="Y998" s="34">
        <v>0</v>
      </c>
    </row>
    <row r="999" spans="5:25" x14ac:dyDescent="0.35">
      <c r="E999" s="34">
        <v>984000</v>
      </c>
      <c r="F999" s="34" t="s">
        <v>1156</v>
      </c>
      <c r="G999" s="34" t="s">
        <v>936</v>
      </c>
      <c r="H999" s="34" t="s">
        <v>1060</v>
      </c>
      <c r="I999" s="36"/>
      <c r="J999" s="34"/>
      <c r="K999" s="34">
        <v>0</v>
      </c>
      <c r="L999" s="99" t="s">
        <v>410</v>
      </c>
      <c r="M999" s="98" t="s">
        <v>409</v>
      </c>
      <c r="N999" s="98" t="s">
        <v>409</v>
      </c>
      <c r="O999" s="99" t="s">
        <v>410</v>
      </c>
      <c r="P999" s="34" t="s">
        <v>411</v>
      </c>
      <c r="Q999" s="34">
        <f t="shared" si="14"/>
        <v>984000</v>
      </c>
      <c r="R999" s="34"/>
      <c r="S999" s="34" t="s">
        <v>896</v>
      </c>
      <c r="T999" s="34"/>
      <c r="U999" s="34"/>
      <c r="V999" s="34"/>
      <c r="W999" s="34"/>
      <c r="X999" s="34"/>
      <c r="Y999" s="34">
        <v>0</v>
      </c>
    </row>
    <row r="1000" spans="5:25" x14ac:dyDescent="0.35">
      <c r="E1000" s="34">
        <v>990100</v>
      </c>
      <c r="F1000" s="34" t="s">
        <v>1157</v>
      </c>
      <c r="G1000" s="34" t="s">
        <v>936</v>
      </c>
      <c r="H1000" s="34" t="s">
        <v>1060</v>
      </c>
      <c r="I1000" s="36"/>
      <c r="J1000" s="34"/>
      <c r="K1000" s="34">
        <v>0</v>
      </c>
      <c r="L1000" s="99" t="s">
        <v>410</v>
      </c>
      <c r="M1000" s="98" t="s">
        <v>409</v>
      </c>
      <c r="N1000" s="98" t="s">
        <v>409</v>
      </c>
      <c r="O1000" s="99" t="s">
        <v>410</v>
      </c>
      <c r="P1000" s="34" t="s">
        <v>411</v>
      </c>
      <c r="Q1000" s="34">
        <f t="shared" si="14"/>
        <v>990100</v>
      </c>
      <c r="R1000" s="34"/>
      <c r="S1000" s="34" t="s">
        <v>896</v>
      </c>
      <c r="T1000" s="34"/>
      <c r="U1000" s="34"/>
      <c r="V1000" s="34"/>
      <c r="W1000" s="34"/>
      <c r="X1000" s="34"/>
      <c r="Y1000" s="34">
        <v>0</v>
      </c>
    </row>
    <row r="1001" spans="5:25" x14ac:dyDescent="0.35">
      <c r="E1001" s="34">
        <v>990200</v>
      </c>
      <c r="F1001" s="34" t="s">
        <v>1158</v>
      </c>
      <c r="G1001" s="34" t="s">
        <v>936</v>
      </c>
      <c r="H1001" s="34" t="s">
        <v>1060</v>
      </c>
      <c r="I1001" s="36"/>
      <c r="J1001" s="34"/>
      <c r="K1001" s="34">
        <v>0</v>
      </c>
      <c r="L1001" s="99" t="s">
        <v>410</v>
      </c>
      <c r="M1001" s="98" t="s">
        <v>409</v>
      </c>
      <c r="N1001" s="98" t="s">
        <v>409</v>
      </c>
      <c r="O1001" s="99" t="s">
        <v>410</v>
      </c>
      <c r="P1001" s="34" t="s">
        <v>411</v>
      </c>
      <c r="Q1001" s="34">
        <f t="shared" si="14"/>
        <v>990200</v>
      </c>
      <c r="R1001" s="34"/>
      <c r="S1001" s="34" t="s">
        <v>896</v>
      </c>
      <c r="T1001" s="34"/>
      <c r="U1001" s="34"/>
      <c r="V1001" s="34"/>
      <c r="W1001" s="34"/>
      <c r="X1001" s="34"/>
      <c r="Y1001" s="34">
        <v>0</v>
      </c>
    </row>
    <row r="1002" spans="5:25" x14ac:dyDescent="0.35">
      <c r="E1002" s="34">
        <v>990300</v>
      </c>
      <c r="F1002" s="34" t="s">
        <v>1159</v>
      </c>
      <c r="G1002" s="34" t="s">
        <v>936</v>
      </c>
      <c r="H1002" s="34" t="s">
        <v>1060</v>
      </c>
      <c r="I1002" s="36"/>
      <c r="J1002" s="34"/>
      <c r="K1002" s="34">
        <v>0</v>
      </c>
      <c r="L1002" s="99" t="s">
        <v>410</v>
      </c>
      <c r="M1002" s="98" t="s">
        <v>409</v>
      </c>
      <c r="N1002" s="98" t="s">
        <v>409</v>
      </c>
      <c r="O1002" s="99" t="s">
        <v>410</v>
      </c>
      <c r="P1002" s="34" t="s">
        <v>411</v>
      </c>
      <c r="Q1002" s="34">
        <f t="shared" si="14"/>
        <v>990300</v>
      </c>
      <c r="R1002" s="34"/>
      <c r="S1002" s="34" t="s">
        <v>896</v>
      </c>
      <c r="T1002" s="34"/>
      <c r="U1002" s="34"/>
      <c r="V1002" s="34"/>
      <c r="W1002" s="34"/>
      <c r="X1002" s="34"/>
      <c r="Y1002" s="34">
        <v>0</v>
      </c>
    </row>
    <row r="1003" spans="5:25" x14ac:dyDescent="0.35">
      <c r="E1003" s="34">
        <v>990600</v>
      </c>
      <c r="F1003" s="34" t="s">
        <v>1160</v>
      </c>
      <c r="G1003" s="34" t="s">
        <v>936</v>
      </c>
      <c r="H1003" s="34" t="s">
        <v>1060</v>
      </c>
      <c r="I1003" s="36"/>
      <c r="J1003" s="34"/>
      <c r="K1003" s="34">
        <v>0</v>
      </c>
      <c r="L1003" s="99" t="s">
        <v>410</v>
      </c>
      <c r="M1003" s="98" t="s">
        <v>409</v>
      </c>
      <c r="N1003" s="98" t="s">
        <v>409</v>
      </c>
      <c r="O1003" s="99" t="s">
        <v>410</v>
      </c>
      <c r="P1003" s="34" t="s">
        <v>411</v>
      </c>
      <c r="Q1003" s="34">
        <f t="shared" si="14"/>
        <v>990600</v>
      </c>
      <c r="R1003" s="34"/>
      <c r="S1003" s="34" t="s">
        <v>896</v>
      </c>
      <c r="T1003" s="34"/>
      <c r="U1003" s="34"/>
      <c r="V1003" s="34"/>
      <c r="W1003" s="34"/>
      <c r="X1003" s="34"/>
      <c r="Y1003" s="34">
        <v>0</v>
      </c>
    </row>
    <row r="1004" spans="5:25" x14ac:dyDescent="0.35">
      <c r="E1004" s="34">
        <v>990700</v>
      </c>
      <c r="F1004" s="34" t="s">
        <v>1161</v>
      </c>
      <c r="G1004" s="34" t="s">
        <v>936</v>
      </c>
      <c r="H1004" s="34" t="s">
        <v>1060</v>
      </c>
      <c r="I1004" s="36"/>
      <c r="J1004" s="34"/>
      <c r="K1004" s="34">
        <v>0</v>
      </c>
      <c r="L1004" s="99" t="s">
        <v>410</v>
      </c>
      <c r="M1004" s="98" t="s">
        <v>409</v>
      </c>
      <c r="N1004" s="98" t="s">
        <v>409</v>
      </c>
      <c r="O1004" s="99" t="s">
        <v>410</v>
      </c>
      <c r="P1004" s="34" t="s">
        <v>411</v>
      </c>
      <c r="Q1004" s="34">
        <f t="shared" si="14"/>
        <v>990700</v>
      </c>
      <c r="R1004" s="34"/>
      <c r="S1004" s="34" t="s">
        <v>896</v>
      </c>
      <c r="T1004" s="34"/>
      <c r="U1004" s="34"/>
      <c r="V1004" s="34"/>
      <c r="W1004" s="34"/>
      <c r="X1004" s="34"/>
      <c r="Y1004" s="34">
        <v>0</v>
      </c>
    </row>
    <row r="1005" spans="5:25" x14ac:dyDescent="0.35">
      <c r="E1005" s="34">
        <v>990810</v>
      </c>
      <c r="F1005" s="34" t="s">
        <v>1162</v>
      </c>
      <c r="G1005" s="34" t="s">
        <v>936</v>
      </c>
      <c r="H1005" s="34" t="s">
        <v>1060</v>
      </c>
      <c r="I1005" s="36"/>
      <c r="J1005" s="34"/>
      <c r="K1005" s="34">
        <v>0</v>
      </c>
      <c r="L1005" s="99" t="s">
        <v>410</v>
      </c>
      <c r="M1005" s="98" t="s">
        <v>409</v>
      </c>
      <c r="N1005" s="98" t="s">
        <v>409</v>
      </c>
      <c r="O1005" s="99" t="s">
        <v>410</v>
      </c>
      <c r="P1005" s="34" t="s">
        <v>411</v>
      </c>
      <c r="Q1005" s="34">
        <f t="shared" si="14"/>
        <v>990810</v>
      </c>
      <c r="R1005" s="34"/>
      <c r="S1005" s="34" t="s">
        <v>896</v>
      </c>
      <c r="T1005" s="34"/>
      <c r="U1005" s="34"/>
      <c r="V1005" s="34"/>
      <c r="W1005" s="34"/>
      <c r="X1005" s="34"/>
      <c r="Y1005" s="34">
        <v>0</v>
      </c>
    </row>
    <row r="1006" spans="5:25" x14ac:dyDescent="0.35">
      <c r="E1006" s="34">
        <v>990820</v>
      </c>
      <c r="F1006" s="34" t="s">
        <v>1163</v>
      </c>
      <c r="G1006" s="34" t="s">
        <v>936</v>
      </c>
      <c r="H1006" s="34" t="s">
        <v>1060</v>
      </c>
      <c r="I1006" s="36"/>
      <c r="J1006" s="34"/>
      <c r="K1006" s="34">
        <v>0</v>
      </c>
      <c r="L1006" s="99" t="s">
        <v>410</v>
      </c>
      <c r="M1006" s="98" t="s">
        <v>409</v>
      </c>
      <c r="N1006" s="98" t="s">
        <v>409</v>
      </c>
      <c r="O1006" s="99" t="s">
        <v>410</v>
      </c>
      <c r="P1006" s="34" t="s">
        <v>411</v>
      </c>
      <c r="Q1006" s="34">
        <f t="shared" si="14"/>
        <v>990820</v>
      </c>
      <c r="R1006" s="34"/>
      <c r="S1006" s="34" t="s">
        <v>896</v>
      </c>
      <c r="T1006" s="34"/>
      <c r="U1006" s="34"/>
      <c r="V1006" s="34"/>
      <c r="W1006" s="34"/>
      <c r="X1006" s="34"/>
      <c r="Y1006" s="34">
        <v>0</v>
      </c>
    </row>
  </sheetData>
  <autoFilter ref="A2:Y762" xr:uid="{00000000-0009-0000-0000-000006000000}"/>
  <conditionalFormatting sqref="E966:E967">
    <cfRule type="duplicateValues" dxfId="188" priority="49"/>
  </conditionalFormatting>
  <conditionalFormatting sqref="E971:E973">
    <cfRule type="duplicateValues" dxfId="187" priority="48"/>
  </conditionalFormatting>
  <conditionalFormatting sqref="E1004">
    <cfRule type="duplicateValues" dxfId="186" priority="47"/>
  </conditionalFormatting>
  <conditionalFormatting sqref="E1005">
    <cfRule type="duplicateValues" dxfId="185" priority="46"/>
  </conditionalFormatting>
  <conditionalFormatting sqref="E1006">
    <cfRule type="duplicateValues" dxfId="184" priority="45"/>
  </conditionalFormatting>
  <conditionalFormatting sqref="E917">
    <cfRule type="duplicateValues" dxfId="183" priority="44"/>
  </conditionalFormatting>
  <conditionalFormatting sqref="E216">
    <cfRule type="duplicateValues" dxfId="182" priority="43"/>
  </conditionalFormatting>
  <conditionalFormatting sqref="E266:E270">
    <cfRule type="duplicateValues" dxfId="181" priority="42"/>
  </conditionalFormatting>
  <conditionalFormatting sqref="E293">
    <cfRule type="duplicateValues" dxfId="180" priority="41"/>
  </conditionalFormatting>
  <conditionalFormatting sqref="E530">
    <cfRule type="duplicateValues" dxfId="179" priority="40"/>
  </conditionalFormatting>
  <conditionalFormatting sqref="E536">
    <cfRule type="duplicateValues" dxfId="178" priority="39"/>
  </conditionalFormatting>
  <conditionalFormatting sqref="E535">
    <cfRule type="duplicateValues" dxfId="177" priority="38"/>
  </conditionalFormatting>
  <conditionalFormatting sqref="E534">
    <cfRule type="duplicateValues" dxfId="176" priority="37"/>
  </conditionalFormatting>
  <conditionalFormatting sqref="E533">
    <cfRule type="duplicateValues" dxfId="175" priority="36"/>
  </conditionalFormatting>
  <conditionalFormatting sqref="E532">
    <cfRule type="duplicateValues" dxfId="174" priority="35"/>
  </conditionalFormatting>
  <conditionalFormatting sqref="E531">
    <cfRule type="duplicateValues" dxfId="173" priority="34"/>
  </conditionalFormatting>
  <conditionalFormatting sqref="E675">
    <cfRule type="duplicateValues" dxfId="172" priority="33"/>
  </conditionalFormatting>
  <conditionalFormatting sqref="E156">
    <cfRule type="duplicateValues" dxfId="171" priority="32"/>
  </conditionalFormatting>
  <conditionalFormatting sqref="E742">
    <cfRule type="duplicateValues" dxfId="170" priority="31"/>
  </conditionalFormatting>
  <conditionalFormatting sqref="E862">
    <cfRule type="duplicateValues" dxfId="169" priority="30"/>
  </conditionalFormatting>
  <conditionalFormatting sqref="E714:E715">
    <cfRule type="duplicateValues" dxfId="168" priority="29"/>
  </conditionalFormatting>
  <conditionalFormatting sqref="E708:E709">
    <cfRule type="duplicateValues" dxfId="167" priority="28"/>
  </conditionalFormatting>
  <conditionalFormatting sqref="E710:E711">
    <cfRule type="duplicateValues" dxfId="166" priority="27"/>
  </conditionalFormatting>
  <conditionalFormatting sqref="E883">
    <cfRule type="duplicateValues" dxfId="165" priority="26"/>
  </conditionalFormatting>
  <conditionalFormatting sqref="E55">
    <cfRule type="duplicateValues" dxfId="164" priority="25"/>
  </conditionalFormatting>
  <conditionalFormatting sqref="E54">
    <cfRule type="duplicateValues" dxfId="163" priority="24"/>
  </conditionalFormatting>
  <conditionalFormatting sqref="E301">
    <cfRule type="duplicateValues" dxfId="162" priority="23"/>
  </conditionalFormatting>
  <conditionalFormatting sqref="E903">
    <cfRule type="duplicateValues" dxfId="161" priority="22"/>
  </conditionalFormatting>
  <conditionalFormatting sqref="E990">
    <cfRule type="duplicateValues" dxfId="160" priority="21"/>
  </conditionalFormatting>
  <conditionalFormatting sqref="E994">
    <cfRule type="duplicateValues" dxfId="159" priority="20"/>
  </conditionalFormatting>
  <conditionalFormatting sqref="E992">
    <cfRule type="duplicateValues" dxfId="158" priority="19"/>
  </conditionalFormatting>
  <conditionalFormatting sqref="E138">
    <cfRule type="duplicateValues" dxfId="157" priority="18"/>
  </conditionalFormatting>
  <conditionalFormatting sqref="E140">
    <cfRule type="duplicateValues" dxfId="156" priority="17"/>
  </conditionalFormatting>
  <conditionalFormatting sqref="E303:E305">
    <cfRule type="duplicateValues" dxfId="155" priority="16"/>
  </conditionalFormatting>
  <conditionalFormatting sqref="E340">
    <cfRule type="duplicateValues" dxfId="154" priority="15"/>
  </conditionalFormatting>
  <conditionalFormatting sqref="E361">
    <cfRule type="duplicateValues" dxfId="153" priority="14"/>
  </conditionalFormatting>
  <conditionalFormatting sqref="E471">
    <cfRule type="duplicateValues" dxfId="152" priority="13"/>
  </conditionalFormatting>
  <conditionalFormatting sqref="E473:E474">
    <cfRule type="duplicateValues" dxfId="151" priority="12"/>
  </conditionalFormatting>
  <conditionalFormatting sqref="E487 E475">
    <cfRule type="duplicateValues" dxfId="150" priority="11"/>
  </conditionalFormatting>
  <conditionalFormatting sqref="E784:E789">
    <cfRule type="duplicateValues" dxfId="149" priority="10"/>
  </conditionalFormatting>
  <conditionalFormatting sqref="E783">
    <cfRule type="duplicateValues" dxfId="148" priority="9"/>
  </conditionalFormatting>
  <conditionalFormatting sqref="E968:E970 E974:E989 E2:E29 E918:E965 E217:E265 E271:E292 E294:E300 E537:E650 E677:E707 E157:E173 E743:E782 E863:E882 E716:E741 E712:E713 E884:E902 E56:E137 E302 E904:E916 E995:E1003 E991 E139 E141:E155 E306:E339 E341:E360 E362:E470 E472 E476:E486 E488:E529 E790:E861 E175:E215 E51:E53 E652:E674">
    <cfRule type="duplicateValues" dxfId="147" priority="50"/>
  </conditionalFormatting>
  <conditionalFormatting sqref="E993">
    <cfRule type="duplicateValues" dxfId="146" priority="8"/>
  </conditionalFormatting>
  <conditionalFormatting sqref="E676">
    <cfRule type="duplicateValues" dxfId="145" priority="7"/>
  </conditionalFormatting>
  <conditionalFormatting sqref="E174">
    <cfRule type="duplicateValues" dxfId="144" priority="6"/>
  </conditionalFormatting>
  <conditionalFormatting sqref="E31">
    <cfRule type="duplicateValues" dxfId="143" priority="5"/>
  </conditionalFormatting>
  <conditionalFormatting sqref="E30">
    <cfRule type="duplicateValues" dxfId="142" priority="4"/>
  </conditionalFormatting>
  <conditionalFormatting sqref="E651">
    <cfRule type="duplicateValues" dxfId="141" priority="3"/>
  </conditionalFormatting>
  <conditionalFormatting sqref="E32:E46">
    <cfRule type="duplicateValues" dxfId="140" priority="2"/>
  </conditionalFormatting>
  <conditionalFormatting sqref="E47:E50">
    <cfRule type="duplicateValues" dxfId="139" priority="1"/>
  </conditionalFormatting>
  <dataValidations count="1">
    <dataValidation type="list" allowBlank="1" showInputMessage="1" showErrorMessage="1" sqref="D1" xr:uid="{00000000-0002-0000-0600-000000000000}">
      <formula1>Sites</formula1>
    </dataValidation>
  </dataValidations>
  <hyperlinks>
    <hyperlink ref="B1" location="Index!A1" display="Go To Index" xr:uid="{00000000-0004-0000-0600-000000000000}"/>
    <hyperlink ref="F1" r:id="rId1" xr:uid="{00000000-0004-0000-0600-000001000000}"/>
  </hyperlinks>
  <pageMargins left="0.7" right="0.7" top="0.75" bottom="0.75" header="0.3" footer="0.3"/>
  <pageSetup orientation="portrait" verticalDpi="0" r:id="rId2"/>
  <customProperties>
    <customPr name="QAA_DRILLPATH_NODE_ID" r:id="rId3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AF2462"/>
  <sheetViews>
    <sheetView workbookViewId="0">
      <pane ySplit="4" topLeftCell="A95" activePane="bottomLeft" state="frozen"/>
      <selection pane="bottomLeft" activeCell="B3" sqref="B3"/>
    </sheetView>
  </sheetViews>
  <sheetFormatPr defaultRowHeight="14.5" outlineLevelCol="2" x14ac:dyDescent="0.35"/>
  <cols>
    <col min="1" max="2" width="10.6328125" style="5" bestFit="1" customWidth="1"/>
    <col min="3" max="3" width="9.453125" style="5" bestFit="1" customWidth="1"/>
    <col min="4" max="4" width="9.36328125" bestFit="1" customWidth="1"/>
    <col min="5" max="5" width="12.6328125" style="22" customWidth="1" outlineLevel="1"/>
    <col min="6" max="7" width="9.36328125" style="22" hidden="1" customWidth="1" outlineLevel="2"/>
    <col min="8" max="8" width="9.453125" style="22" hidden="1" customWidth="1" outlineLevel="2"/>
    <col min="9" max="10" width="10" style="22" hidden="1" customWidth="1" outlineLevel="2"/>
    <col min="11" max="11" width="9.90625" style="22" hidden="1" customWidth="1" outlineLevel="2"/>
    <col min="12" max="12" width="9.36328125" style="22" hidden="1" customWidth="1" outlineLevel="2"/>
    <col min="13" max="13" width="9.6328125" style="22" hidden="1" customWidth="1" outlineLevel="2"/>
    <col min="14" max="14" width="10.453125" style="22" customWidth="1" outlineLevel="1" collapsed="1"/>
    <col min="15" max="15" width="9.36328125" style="22" hidden="1" customWidth="1" outlineLevel="2"/>
    <col min="16" max="16" width="9.36328125" style="22" customWidth="1" outlineLevel="1" collapsed="1"/>
    <col min="17" max="19" width="9.36328125" style="22" hidden="1" customWidth="1" outlineLevel="2"/>
    <col min="20" max="20" width="9.36328125" style="22" customWidth="1" outlineLevel="1" collapsed="1"/>
    <col min="21" max="21" width="11.36328125" bestFit="1" customWidth="1"/>
    <col min="22" max="22" width="39" bestFit="1" customWidth="1"/>
    <col min="24" max="24" width="12.453125" bestFit="1" customWidth="1"/>
    <col min="25" max="25" width="12.453125" style="46" customWidth="1"/>
    <col min="26" max="26" width="8.36328125" bestFit="1" customWidth="1"/>
    <col min="27" max="27" width="5.08984375" bestFit="1" customWidth="1"/>
    <col min="28" max="28" width="39" bestFit="1" customWidth="1"/>
    <col min="29" max="29" width="9.453125" bestFit="1" customWidth="1"/>
    <col min="30" max="30" width="10.54296875" style="47" bestFit="1" customWidth="1"/>
    <col min="31" max="31" width="10" bestFit="1" customWidth="1"/>
    <col min="32" max="32" width="10.6328125" style="47" bestFit="1" customWidth="1"/>
  </cols>
  <sheetData>
    <row r="1" spans="1:32" x14ac:dyDescent="0.35">
      <c r="E1" s="23">
        <f>COUNTA('sTEMPLATE-UC1'!$E:$E)-1</f>
        <v>100</v>
      </c>
      <c r="F1" s="23">
        <f t="shared" ref="F1:T1" si="0">COUNTIF($Z:$Z,F$4)</f>
        <v>190</v>
      </c>
      <c r="G1" s="23">
        <f t="shared" si="0"/>
        <v>192</v>
      </c>
      <c r="H1" s="23">
        <f t="shared" si="0"/>
        <v>150</v>
      </c>
      <c r="I1" s="23">
        <f t="shared" si="0"/>
        <v>131</v>
      </c>
      <c r="J1" s="23">
        <f t="shared" si="0"/>
        <v>127</v>
      </c>
      <c r="K1" s="23">
        <f t="shared" si="0"/>
        <v>110</v>
      </c>
      <c r="L1" s="23">
        <f t="shared" si="0"/>
        <v>133</v>
      </c>
      <c r="M1" s="23">
        <f t="shared" si="0"/>
        <v>150</v>
      </c>
      <c r="N1" s="23">
        <f t="shared" si="0"/>
        <v>190</v>
      </c>
      <c r="O1" s="23">
        <f t="shared" si="0"/>
        <v>109</v>
      </c>
      <c r="P1" s="23">
        <f t="shared" si="0"/>
        <v>109</v>
      </c>
      <c r="Q1" s="23">
        <f t="shared" si="0"/>
        <v>109</v>
      </c>
      <c r="R1" s="23">
        <f t="shared" si="0"/>
        <v>109</v>
      </c>
      <c r="S1" s="23">
        <f t="shared" si="0"/>
        <v>109</v>
      </c>
      <c r="T1" s="23">
        <f t="shared" si="0"/>
        <v>109</v>
      </c>
      <c r="U1" s="23">
        <f>COUNTA(Z:Z)-1</f>
        <v>2027</v>
      </c>
      <c r="V1" t="s">
        <v>60</v>
      </c>
    </row>
    <row r="2" spans="1:32" x14ac:dyDescent="0.35">
      <c r="B2" s="18"/>
      <c r="D2" s="22"/>
      <c r="E2" s="23">
        <f t="shared" ref="E2:T2" si="1">COUNTIF(E5:E1048576,"X")</f>
        <v>100</v>
      </c>
      <c r="F2" s="23">
        <f t="shared" si="1"/>
        <v>190</v>
      </c>
      <c r="G2" s="23">
        <f t="shared" si="1"/>
        <v>190</v>
      </c>
      <c r="H2" s="23">
        <f t="shared" si="1"/>
        <v>150</v>
      </c>
      <c r="I2" s="23">
        <f t="shared" si="1"/>
        <v>131</v>
      </c>
      <c r="J2" s="23">
        <f t="shared" si="1"/>
        <v>127</v>
      </c>
      <c r="K2" s="23">
        <f t="shared" si="1"/>
        <v>110</v>
      </c>
      <c r="L2" s="23">
        <f t="shared" si="1"/>
        <v>133</v>
      </c>
      <c r="M2" s="23">
        <f t="shared" si="1"/>
        <v>150</v>
      </c>
      <c r="N2" s="23">
        <f t="shared" si="1"/>
        <v>190</v>
      </c>
      <c r="O2" s="23">
        <f t="shared" si="1"/>
        <v>109</v>
      </c>
      <c r="P2" s="23">
        <f t="shared" si="1"/>
        <v>109</v>
      </c>
      <c r="Q2" s="23">
        <f t="shared" si="1"/>
        <v>109</v>
      </c>
      <c r="R2" s="23">
        <f t="shared" si="1"/>
        <v>109</v>
      </c>
      <c r="S2" s="23">
        <f t="shared" si="1"/>
        <v>109</v>
      </c>
      <c r="T2" s="23">
        <f t="shared" si="1"/>
        <v>109</v>
      </c>
      <c r="U2" s="112">
        <f>SUM(F2:T2)</f>
        <v>2025</v>
      </c>
      <c r="V2" t="s">
        <v>1282</v>
      </c>
      <c r="X2" s="47">
        <v>43301</v>
      </c>
      <c r="Y2" s="47"/>
    </row>
    <row r="3" spans="1:32" ht="15" thickBot="1" x14ac:dyDescent="0.4">
      <c r="A3" s="5" t="s">
        <v>348</v>
      </c>
      <c r="B3" s="26" t="s">
        <v>50</v>
      </c>
      <c r="C3" s="5" t="s">
        <v>350</v>
      </c>
      <c r="D3" s="6" t="s">
        <v>351</v>
      </c>
      <c r="E3" s="24">
        <f>+E1-E2</f>
        <v>0</v>
      </c>
      <c r="F3" s="24">
        <f t="shared" ref="F3:M3" si="2">+F1-F2</f>
        <v>0</v>
      </c>
      <c r="G3" s="24">
        <f>+G1-G2</f>
        <v>2</v>
      </c>
      <c r="H3" s="24">
        <f t="shared" si="2"/>
        <v>0</v>
      </c>
      <c r="I3" s="24">
        <f>+I1-I2</f>
        <v>0</v>
      </c>
      <c r="J3" s="24">
        <f t="shared" si="2"/>
        <v>0</v>
      </c>
      <c r="K3" s="24">
        <f t="shared" si="2"/>
        <v>0</v>
      </c>
      <c r="L3" s="24">
        <f t="shared" si="2"/>
        <v>0</v>
      </c>
      <c r="M3" s="24">
        <f t="shared" si="2"/>
        <v>0</v>
      </c>
      <c r="N3" s="24">
        <f t="shared" ref="N3:U3" si="3">+N1-N2</f>
        <v>0</v>
      </c>
      <c r="O3" s="24">
        <f t="shared" si="3"/>
        <v>0</v>
      </c>
      <c r="P3" s="24">
        <f t="shared" si="3"/>
        <v>0</v>
      </c>
      <c r="Q3" s="24">
        <f t="shared" si="3"/>
        <v>0</v>
      </c>
      <c r="R3" s="24">
        <f t="shared" si="3"/>
        <v>0</v>
      </c>
      <c r="S3" s="24">
        <f t="shared" si="3"/>
        <v>0</v>
      </c>
      <c r="T3" s="24">
        <f t="shared" si="3"/>
        <v>0</v>
      </c>
      <c r="U3" s="24">
        <f t="shared" si="3"/>
        <v>2</v>
      </c>
      <c r="V3" t="s">
        <v>1283</v>
      </c>
      <c r="X3" s="46" t="s">
        <v>11114</v>
      </c>
    </row>
    <row r="4" spans="1:32" ht="15" thickTop="1" x14ac:dyDescent="0.35">
      <c r="A4" s="19" t="s">
        <v>365</v>
      </c>
      <c r="B4" s="20" t="s">
        <v>4</v>
      </c>
      <c r="C4" s="21" t="s">
        <v>366</v>
      </c>
      <c r="D4" t="s">
        <v>349</v>
      </c>
      <c r="E4" s="117" t="s">
        <v>9761</v>
      </c>
      <c r="F4" s="19" t="s">
        <v>8364</v>
      </c>
      <c r="G4" s="19" t="s">
        <v>10</v>
      </c>
      <c r="H4" s="19" t="s">
        <v>11</v>
      </c>
      <c r="I4" s="19" t="s">
        <v>9821</v>
      </c>
      <c r="J4" s="19" t="s">
        <v>12</v>
      </c>
      <c r="K4" s="19" t="s">
        <v>13</v>
      </c>
      <c r="L4" s="19" t="s">
        <v>14</v>
      </c>
      <c r="M4" s="19" t="s">
        <v>15</v>
      </c>
      <c r="N4" s="19" t="s">
        <v>9</v>
      </c>
      <c r="O4" s="19" t="s">
        <v>10488</v>
      </c>
      <c r="P4" s="19" t="s">
        <v>10532</v>
      </c>
      <c r="Q4" s="19" t="s">
        <v>10489</v>
      </c>
      <c r="R4" s="19" t="s">
        <v>10490</v>
      </c>
      <c r="S4" s="19" t="s">
        <v>10491</v>
      </c>
      <c r="T4" s="19" t="s">
        <v>10533</v>
      </c>
      <c r="U4" t="s">
        <v>1164</v>
      </c>
      <c r="V4" t="s">
        <v>387</v>
      </c>
      <c r="X4" s="46" t="s">
        <v>11115</v>
      </c>
      <c r="Y4" s="46" t="s">
        <v>11281</v>
      </c>
      <c r="Z4" t="s">
        <v>5811</v>
      </c>
      <c r="AA4" t="s">
        <v>11116</v>
      </c>
      <c r="AB4" t="s">
        <v>11112</v>
      </c>
      <c r="AC4" t="s">
        <v>5720</v>
      </c>
      <c r="AD4" s="47" t="s">
        <v>5719</v>
      </c>
      <c r="AE4" t="s">
        <v>5743</v>
      </c>
      <c r="AF4" s="47" t="s">
        <v>9365</v>
      </c>
    </row>
    <row r="5" spans="1:32" x14ac:dyDescent="0.35">
      <c r="A5" s="5">
        <v>43349</v>
      </c>
      <c r="D5" t="s">
        <v>11426</v>
      </c>
      <c r="E5" s="22" t="str">
        <f>IF(ISERROR(VLOOKUP($U5,'sTEMPLATE-UC1'!$E:$E,1,0)),"","X")</f>
        <v/>
      </c>
      <c r="F5" s="22" t="str">
        <f t="shared" ref="F5:T14" si="4">IF(ISERROR(VLOOKUP(F$4&amp;$U5,$X:$X,1,0)),"","X")</f>
        <v>X</v>
      </c>
      <c r="G5" s="22" t="str">
        <f t="shared" si="4"/>
        <v>X</v>
      </c>
      <c r="H5" s="22" t="str">
        <f t="shared" si="4"/>
        <v>X</v>
      </c>
      <c r="I5" s="22" t="str">
        <f t="shared" si="4"/>
        <v/>
      </c>
      <c r="J5" s="22" t="str">
        <f t="shared" si="4"/>
        <v/>
      </c>
      <c r="K5" s="22" t="str">
        <f t="shared" si="4"/>
        <v/>
      </c>
      <c r="L5" s="22" t="str">
        <f t="shared" si="4"/>
        <v/>
      </c>
      <c r="M5" s="22" t="str">
        <f t="shared" si="4"/>
        <v>X</v>
      </c>
      <c r="N5" s="22" t="str">
        <f t="shared" si="4"/>
        <v>X</v>
      </c>
      <c r="O5" s="22" t="str">
        <f t="shared" si="4"/>
        <v/>
      </c>
      <c r="P5" s="22" t="str">
        <f t="shared" si="4"/>
        <v/>
      </c>
      <c r="Q5" s="22" t="str">
        <f t="shared" si="4"/>
        <v/>
      </c>
      <c r="R5" s="22" t="str">
        <f t="shared" si="4"/>
        <v/>
      </c>
      <c r="S5" s="22" t="str">
        <f t="shared" si="4"/>
        <v/>
      </c>
      <c r="T5" s="22" t="str">
        <f t="shared" si="4"/>
        <v/>
      </c>
      <c r="U5">
        <v>1000</v>
      </c>
      <c r="V5" t="s">
        <v>1165</v>
      </c>
      <c r="X5" s="32" t="str">
        <f>Z5&amp;AA5</f>
        <v>1JBT1000</v>
      </c>
      <c r="Y5" s="32" t="b">
        <f t="shared" ref="Y5:Y68" si="5">VLOOKUP(AA5,U:V,2,0)=AB5</f>
        <v>1</v>
      </c>
      <c r="Z5" t="s">
        <v>10</v>
      </c>
      <c r="AA5">
        <v>1000</v>
      </c>
      <c r="AB5" t="s">
        <v>1165</v>
      </c>
      <c r="AC5" t="s">
        <v>9398</v>
      </c>
      <c r="AD5" s="61">
        <v>42810.477084027778</v>
      </c>
      <c r="AE5" t="s">
        <v>9398</v>
      </c>
      <c r="AF5" s="61">
        <v>42810.477084027778</v>
      </c>
    </row>
    <row r="6" spans="1:32" x14ac:dyDescent="0.35">
      <c r="B6" s="5">
        <v>43207</v>
      </c>
      <c r="E6" s="22" t="str">
        <f>IF(ISERROR(VLOOKUP($U6,'sTEMPLATE-UC1'!$E:$E,1,0)),"","X")</f>
        <v/>
      </c>
      <c r="F6" s="22" t="str">
        <f t="shared" si="4"/>
        <v>X</v>
      </c>
      <c r="G6" s="22" t="str">
        <f t="shared" si="4"/>
        <v>X</v>
      </c>
      <c r="H6" s="22" t="str">
        <f t="shared" si="4"/>
        <v/>
      </c>
      <c r="I6" s="22" t="str">
        <f t="shared" si="4"/>
        <v>X</v>
      </c>
      <c r="J6" s="22" t="str">
        <f t="shared" si="4"/>
        <v/>
      </c>
      <c r="K6" s="22" t="str">
        <f t="shared" si="4"/>
        <v/>
      </c>
      <c r="L6" s="22" t="str">
        <f t="shared" si="4"/>
        <v>X</v>
      </c>
      <c r="M6" s="22" t="str">
        <f t="shared" si="4"/>
        <v/>
      </c>
      <c r="N6" s="22" t="str">
        <f t="shared" si="4"/>
        <v>X</v>
      </c>
      <c r="O6" s="22" t="str">
        <f t="shared" si="4"/>
        <v/>
      </c>
      <c r="P6" s="22" t="str">
        <f t="shared" si="4"/>
        <v/>
      </c>
      <c r="Q6" s="22" t="str">
        <f t="shared" si="4"/>
        <v/>
      </c>
      <c r="R6" s="22" t="str">
        <f t="shared" si="4"/>
        <v/>
      </c>
      <c r="S6" s="22" t="str">
        <f t="shared" si="4"/>
        <v/>
      </c>
      <c r="T6" s="22" t="str">
        <f t="shared" si="4"/>
        <v/>
      </c>
      <c r="U6">
        <v>1005</v>
      </c>
      <c r="V6" s="46" t="s">
        <v>3383</v>
      </c>
      <c r="X6" s="32" t="str">
        <f t="shared" ref="X6:X70" si="6">Z6&amp;AA6</f>
        <v>1JBT1005</v>
      </c>
      <c r="Y6" s="32" t="b">
        <f t="shared" si="5"/>
        <v>1</v>
      </c>
      <c r="Z6" t="s">
        <v>10</v>
      </c>
      <c r="AA6">
        <v>1005</v>
      </c>
      <c r="AB6" t="s">
        <v>3383</v>
      </c>
      <c r="AC6" t="s">
        <v>9398</v>
      </c>
      <c r="AD6" s="61">
        <v>43123.612058217594</v>
      </c>
      <c r="AE6" t="s">
        <v>9398</v>
      </c>
      <c r="AF6" s="61">
        <v>43123.612058217594</v>
      </c>
    </row>
    <row r="7" spans="1:32" s="46" customFormat="1" x14ac:dyDescent="0.35">
      <c r="A7" s="47"/>
      <c r="B7" s="47"/>
      <c r="C7" s="47"/>
      <c r="E7" s="22" t="str">
        <f>IF(ISERROR(VLOOKUP($U7,'sTEMPLATE-UC1'!$E:$E,1,0)),"","X")</f>
        <v/>
      </c>
      <c r="F7" s="22" t="str">
        <f t="shared" si="4"/>
        <v>X</v>
      </c>
      <c r="G7" s="22" t="str">
        <f t="shared" si="4"/>
        <v>X</v>
      </c>
      <c r="H7" s="22" t="str">
        <f t="shared" si="4"/>
        <v>X</v>
      </c>
      <c r="I7" s="22" t="str">
        <f t="shared" si="4"/>
        <v/>
      </c>
      <c r="J7" s="22" t="str">
        <f t="shared" si="4"/>
        <v/>
      </c>
      <c r="K7" s="22" t="str">
        <f t="shared" si="4"/>
        <v/>
      </c>
      <c r="L7" s="22" t="str">
        <f t="shared" si="4"/>
        <v>X</v>
      </c>
      <c r="M7" s="22" t="str">
        <f t="shared" si="4"/>
        <v>X</v>
      </c>
      <c r="N7" s="22" t="str">
        <f t="shared" si="4"/>
        <v>X</v>
      </c>
      <c r="O7" s="22" t="str">
        <f t="shared" si="4"/>
        <v/>
      </c>
      <c r="P7" s="22" t="str">
        <f t="shared" si="4"/>
        <v/>
      </c>
      <c r="Q7" s="22" t="str">
        <f t="shared" si="4"/>
        <v/>
      </c>
      <c r="R7" s="22" t="str">
        <f t="shared" si="4"/>
        <v/>
      </c>
      <c r="S7" s="22" t="str">
        <f t="shared" si="4"/>
        <v/>
      </c>
      <c r="T7" s="22" t="str">
        <f t="shared" si="4"/>
        <v/>
      </c>
      <c r="U7" s="46">
        <v>1010</v>
      </c>
      <c r="V7" s="46" t="s">
        <v>1166</v>
      </c>
      <c r="X7" s="32" t="str">
        <f t="shared" si="6"/>
        <v>1JBT1010</v>
      </c>
      <c r="Y7" s="32" t="b">
        <f t="shared" si="5"/>
        <v>1</v>
      </c>
      <c r="Z7" s="46" t="s">
        <v>10</v>
      </c>
      <c r="AA7" s="46">
        <v>1010</v>
      </c>
      <c r="AB7" s="46" t="s">
        <v>1166</v>
      </c>
      <c r="AC7" s="46" t="s">
        <v>9398</v>
      </c>
      <c r="AD7" s="61">
        <v>42810.477084293983</v>
      </c>
      <c r="AE7" s="46" t="s">
        <v>9398</v>
      </c>
      <c r="AF7" s="61">
        <v>42810.477084293983</v>
      </c>
    </row>
    <row r="8" spans="1:32" x14ac:dyDescent="0.35">
      <c r="A8" s="5">
        <v>43301</v>
      </c>
      <c r="B8" s="47">
        <v>43207</v>
      </c>
      <c r="C8" s="5">
        <v>43250</v>
      </c>
      <c r="D8" t="s">
        <v>9877</v>
      </c>
      <c r="E8" s="22" t="str">
        <f>IF(ISERROR(VLOOKUP($U8,'sTEMPLATE-UC1'!$E:$E,1,0)),"","X")</f>
        <v/>
      </c>
      <c r="F8" s="22" t="str">
        <f t="shared" si="4"/>
        <v>X</v>
      </c>
      <c r="G8" s="22" t="str">
        <f t="shared" si="4"/>
        <v>X</v>
      </c>
      <c r="H8" s="22" t="str">
        <f t="shared" si="4"/>
        <v/>
      </c>
      <c r="I8" s="22" t="str">
        <f t="shared" si="4"/>
        <v>X</v>
      </c>
      <c r="J8" s="22" t="str">
        <f t="shared" si="4"/>
        <v/>
      </c>
      <c r="K8" s="22" t="str">
        <f t="shared" si="4"/>
        <v/>
      </c>
      <c r="L8" s="22" t="str">
        <f t="shared" si="4"/>
        <v/>
      </c>
      <c r="M8" s="22" t="str">
        <f t="shared" si="4"/>
        <v/>
      </c>
      <c r="N8" s="22" t="str">
        <f t="shared" si="4"/>
        <v>X</v>
      </c>
      <c r="O8" s="22" t="str">
        <f t="shared" si="4"/>
        <v/>
      </c>
      <c r="P8" s="22" t="str">
        <f t="shared" si="4"/>
        <v/>
      </c>
      <c r="Q8" s="22" t="str">
        <f t="shared" si="4"/>
        <v/>
      </c>
      <c r="R8" s="22" t="str">
        <f t="shared" si="4"/>
        <v/>
      </c>
      <c r="S8" s="22" t="str">
        <f t="shared" si="4"/>
        <v/>
      </c>
      <c r="T8" s="22" t="str">
        <f t="shared" si="4"/>
        <v/>
      </c>
      <c r="U8">
        <v>1015</v>
      </c>
      <c r="V8" t="s">
        <v>10097</v>
      </c>
      <c r="X8" s="32" t="str">
        <f t="shared" si="6"/>
        <v>1JBT1015</v>
      </c>
      <c r="Y8" s="32" t="b">
        <f t="shared" si="5"/>
        <v>1</v>
      </c>
      <c r="Z8" t="s">
        <v>10</v>
      </c>
      <c r="AA8">
        <v>1015</v>
      </c>
      <c r="AB8" t="s">
        <v>10097</v>
      </c>
      <c r="AC8" t="s">
        <v>9398</v>
      </c>
      <c r="AD8" s="61">
        <v>43301.363041516204</v>
      </c>
      <c r="AE8" t="s">
        <v>9398</v>
      </c>
      <c r="AF8" s="61">
        <v>43301.363041516204</v>
      </c>
    </row>
    <row r="9" spans="1:32" x14ac:dyDescent="0.35">
      <c r="E9" s="22" t="str">
        <f>IF(ISERROR(VLOOKUP($U9,'sTEMPLATE-UC1'!$E:$E,1,0)),"","X")</f>
        <v/>
      </c>
      <c r="F9" s="22" t="str">
        <f t="shared" si="4"/>
        <v>X</v>
      </c>
      <c r="G9" s="22" t="str">
        <f t="shared" si="4"/>
        <v>X</v>
      </c>
      <c r="H9" s="22" t="str">
        <f t="shared" si="4"/>
        <v>X</v>
      </c>
      <c r="I9" s="22" t="str">
        <f t="shared" si="4"/>
        <v/>
      </c>
      <c r="J9" s="22" t="str">
        <f t="shared" si="4"/>
        <v/>
      </c>
      <c r="K9" s="22" t="str">
        <f t="shared" si="4"/>
        <v/>
      </c>
      <c r="L9" s="22" t="str">
        <f t="shared" si="4"/>
        <v>X</v>
      </c>
      <c r="M9" s="22" t="str">
        <f t="shared" si="4"/>
        <v>X</v>
      </c>
      <c r="N9" s="22" t="str">
        <f t="shared" si="4"/>
        <v>X</v>
      </c>
      <c r="O9" s="22" t="str">
        <f t="shared" si="4"/>
        <v/>
      </c>
      <c r="P9" s="22" t="str">
        <f t="shared" si="4"/>
        <v/>
      </c>
      <c r="Q9" s="22" t="str">
        <f t="shared" si="4"/>
        <v/>
      </c>
      <c r="R9" s="22" t="str">
        <f t="shared" si="4"/>
        <v/>
      </c>
      <c r="S9" s="22" t="str">
        <f t="shared" si="4"/>
        <v/>
      </c>
      <c r="T9" s="22" t="str">
        <f t="shared" si="4"/>
        <v/>
      </c>
      <c r="U9">
        <v>1020</v>
      </c>
      <c r="V9" t="s">
        <v>1167</v>
      </c>
      <c r="X9" s="32" t="str">
        <f t="shared" si="6"/>
        <v>1JBT1020</v>
      </c>
      <c r="Y9" s="32" t="b">
        <f t="shared" si="5"/>
        <v>1</v>
      </c>
      <c r="Z9" t="s">
        <v>10</v>
      </c>
      <c r="AA9">
        <v>1020</v>
      </c>
      <c r="AB9" t="s">
        <v>1167</v>
      </c>
      <c r="AC9" t="s">
        <v>9398</v>
      </c>
      <c r="AD9" s="61">
        <v>42810.477084525461</v>
      </c>
      <c r="AE9" t="s">
        <v>9398</v>
      </c>
      <c r="AF9" s="61">
        <v>42810.477084525461</v>
      </c>
    </row>
    <row r="10" spans="1:32" x14ac:dyDescent="0.35">
      <c r="E10" s="22" t="str">
        <f>IF(ISERROR(VLOOKUP($U10,'sTEMPLATE-UC1'!$E:$E,1,0)),"","X")</f>
        <v/>
      </c>
      <c r="F10" s="22" t="str">
        <f t="shared" si="4"/>
        <v>X</v>
      </c>
      <c r="G10" s="22" t="str">
        <f t="shared" si="4"/>
        <v>X</v>
      </c>
      <c r="H10" s="22" t="str">
        <f t="shared" si="4"/>
        <v>X</v>
      </c>
      <c r="I10" s="22" t="str">
        <f t="shared" si="4"/>
        <v/>
      </c>
      <c r="J10" s="22" t="str">
        <f t="shared" si="4"/>
        <v/>
      </c>
      <c r="K10" s="22" t="str">
        <f t="shared" si="4"/>
        <v/>
      </c>
      <c r="L10" s="22" t="str">
        <f t="shared" si="4"/>
        <v/>
      </c>
      <c r="M10" s="22" t="str">
        <f t="shared" si="4"/>
        <v>X</v>
      </c>
      <c r="N10" s="22" t="str">
        <f t="shared" si="4"/>
        <v>X</v>
      </c>
      <c r="O10" s="22" t="str">
        <f t="shared" si="4"/>
        <v/>
      </c>
      <c r="P10" s="22" t="str">
        <f t="shared" si="4"/>
        <v/>
      </c>
      <c r="Q10" s="22" t="str">
        <f t="shared" si="4"/>
        <v/>
      </c>
      <c r="R10" s="22" t="str">
        <f t="shared" si="4"/>
        <v/>
      </c>
      <c r="S10" s="22" t="str">
        <f t="shared" si="4"/>
        <v/>
      </c>
      <c r="T10" s="22" t="str">
        <f t="shared" si="4"/>
        <v/>
      </c>
      <c r="U10">
        <v>1030</v>
      </c>
      <c r="V10" t="s">
        <v>1168</v>
      </c>
      <c r="X10" s="32" t="str">
        <f t="shared" si="6"/>
        <v>1JBT1030</v>
      </c>
      <c r="Y10" s="32" t="b">
        <f t="shared" si="5"/>
        <v>1</v>
      </c>
      <c r="Z10" t="s">
        <v>10</v>
      </c>
      <c r="AA10">
        <v>1030</v>
      </c>
      <c r="AB10" t="s">
        <v>1168</v>
      </c>
      <c r="AC10" t="s">
        <v>9398</v>
      </c>
      <c r="AD10" s="61">
        <v>42810.477084687504</v>
      </c>
      <c r="AE10" t="s">
        <v>9398</v>
      </c>
      <c r="AF10" s="61">
        <v>42810.477084687504</v>
      </c>
    </row>
    <row r="11" spans="1:32" x14ac:dyDescent="0.35">
      <c r="E11" s="22" t="str">
        <f>IF(ISERROR(VLOOKUP($U11,'sTEMPLATE-UC1'!$E:$E,1,0)),"","X")</f>
        <v/>
      </c>
      <c r="F11" s="22" t="str">
        <f t="shared" si="4"/>
        <v>X</v>
      </c>
      <c r="G11" s="22" t="str">
        <f t="shared" si="4"/>
        <v>X</v>
      </c>
      <c r="H11" s="22" t="str">
        <f t="shared" si="4"/>
        <v>X</v>
      </c>
      <c r="I11" s="22" t="str">
        <f t="shared" si="4"/>
        <v/>
      </c>
      <c r="J11" s="22" t="str">
        <f t="shared" si="4"/>
        <v/>
      </c>
      <c r="K11" s="22" t="str">
        <f t="shared" si="4"/>
        <v/>
      </c>
      <c r="L11" s="22" t="str">
        <f t="shared" si="4"/>
        <v>X</v>
      </c>
      <c r="M11" s="22" t="str">
        <f t="shared" si="4"/>
        <v>X</v>
      </c>
      <c r="N11" s="22" t="str">
        <f t="shared" si="4"/>
        <v>X</v>
      </c>
      <c r="O11" s="22" t="str">
        <f t="shared" si="4"/>
        <v/>
      </c>
      <c r="P11" s="22" t="str">
        <f t="shared" si="4"/>
        <v/>
      </c>
      <c r="Q11" s="22" t="str">
        <f t="shared" si="4"/>
        <v/>
      </c>
      <c r="R11" s="22" t="str">
        <f t="shared" si="4"/>
        <v/>
      </c>
      <c r="S11" s="22" t="str">
        <f t="shared" si="4"/>
        <v/>
      </c>
      <c r="T11" s="22" t="str">
        <f t="shared" si="4"/>
        <v/>
      </c>
      <c r="U11">
        <v>1040</v>
      </c>
      <c r="V11" t="s">
        <v>1169</v>
      </c>
      <c r="X11" s="32" t="str">
        <f t="shared" si="6"/>
        <v>1JBT1040</v>
      </c>
      <c r="Y11" s="32" t="b">
        <f t="shared" si="5"/>
        <v>1</v>
      </c>
      <c r="Z11" t="s">
        <v>10</v>
      </c>
      <c r="AA11">
        <v>1040</v>
      </c>
      <c r="AB11" t="s">
        <v>1169</v>
      </c>
      <c r="AC11" t="s">
        <v>9398</v>
      </c>
      <c r="AD11" s="61">
        <v>42810.477085104169</v>
      </c>
      <c r="AE11" t="s">
        <v>9398</v>
      </c>
      <c r="AF11" s="61">
        <v>42810.477085104169</v>
      </c>
    </row>
    <row r="12" spans="1:32" x14ac:dyDescent="0.35">
      <c r="E12" s="22" t="str">
        <f>IF(ISERROR(VLOOKUP($U12,'sTEMPLATE-UC1'!$E:$E,1,0)),"","X")</f>
        <v/>
      </c>
      <c r="F12" s="22" t="str">
        <f t="shared" si="4"/>
        <v>X</v>
      </c>
      <c r="G12" s="22" t="str">
        <f t="shared" si="4"/>
        <v>X</v>
      </c>
      <c r="H12" s="22" t="str">
        <f t="shared" si="4"/>
        <v>X</v>
      </c>
      <c r="I12" s="22" t="str">
        <f t="shared" si="4"/>
        <v/>
      </c>
      <c r="J12" s="22" t="str">
        <f t="shared" si="4"/>
        <v/>
      </c>
      <c r="K12" s="22" t="str">
        <f t="shared" si="4"/>
        <v/>
      </c>
      <c r="L12" s="22" t="str">
        <f t="shared" si="4"/>
        <v/>
      </c>
      <c r="M12" s="22" t="str">
        <f t="shared" si="4"/>
        <v>X</v>
      </c>
      <c r="N12" s="22" t="str">
        <f t="shared" si="4"/>
        <v>X</v>
      </c>
      <c r="O12" s="22" t="str">
        <f t="shared" si="4"/>
        <v/>
      </c>
      <c r="P12" s="22" t="str">
        <f t="shared" si="4"/>
        <v/>
      </c>
      <c r="Q12" s="22" t="str">
        <f t="shared" si="4"/>
        <v/>
      </c>
      <c r="R12" s="22" t="str">
        <f t="shared" si="4"/>
        <v/>
      </c>
      <c r="S12" s="22" t="str">
        <f t="shared" si="4"/>
        <v/>
      </c>
      <c r="T12" s="22" t="str">
        <f t="shared" si="4"/>
        <v/>
      </c>
      <c r="U12">
        <v>1050</v>
      </c>
      <c r="V12" s="46" t="s">
        <v>3384</v>
      </c>
      <c r="X12" s="32" t="str">
        <f t="shared" si="6"/>
        <v>1JBT1050</v>
      </c>
      <c r="Y12" s="32" t="b">
        <f t="shared" si="5"/>
        <v>1</v>
      </c>
      <c r="Z12" t="s">
        <v>10</v>
      </c>
      <c r="AA12">
        <v>1050</v>
      </c>
      <c r="AB12" t="s">
        <v>3384</v>
      </c>
      <c r="AC12" t="s">
        <v>9398</v>
      </c>
      <c r="AD12" s="61">
        <v>42810.477085335646</v>
      </c>
      <c r="AE12" t="s">
        <v>9398</v>
      </c>
      <c r="AF12" s="61">
        <v>43301.364753240741</v>
      </c>
    </row>
    <row r="13" spans="1:32" x14ac:dyDescent="0.35">
      <c r="B13" s="47">
        <v>43207</v>
      </c>
      <c r="E13" s="22" t="str">
        <f>IF(ISERROR(VLOOKUP($U13,'sTEMPLATE-UC1'!$E:$E,1,0)),"","X")</f>
        <v/>
      </c>
      <c r="F13" s="22" t="str">
        <f t="shared" si="4"/>
        <v>X</v>
      </c>
      <c r="G13" s="22" t="str">
        <f t="shared" si="4"/>
        <v>X</v>
      </c>
      <c r="H13" s="22" t="str">
        <f t="shared" si="4"/>
        <v>X</v>
      </c>
      <c r="I13" s="22" t="str">
        <f t="shared" si="4"/>
        <v>X</v>
      </c>
      <c r="J13" s="22" t="str">
        <f t="shared" si="4"/>
        <v/>
      </c>
      <c r="K13" s="22" t="str">
        <f t="shared" si="4"/>
        <v/>
      </c>
      <c r="L13" s="22" t="str">
        <f t="shared" si="4"/>
        <v/>
      </c>
      <c r="M13" s="22" t="str">
        <f t="shared" si="4"/>
        <v>X</v>
      </c>
      <c r="N13" s="22" t="str">
        <f t="shared" si="4"/>
        <v>X</v>
      </c>
      <c r="O13" s="22" t="str">
        <f t="shared" si="4"/>
        <v/>
      </c>
      <c r="P13" s="22" t="str">
        <f t="shared" si="4"/>
        <v/>
      </c>
      <c r="Q13" s="22" t="str">
        <f t="shared" si="4"/>
        <v/>
      </c>
      <c r="R13" s="22" t="str">
        <f t="shared" si="4"/>
        <v/>
      </c>
      <c r="S13" s="22" t="str">
        <f t="shared" si="4"/>
        <v/>
      </c>
      <c r="T13" s="22" t="str">
        <f t="shared" si="4"/>
        <v/>
      </c>
      <c r="U13">
        <v>1110</v>
      </c>
      <c r="V13" t="s">
        <v>1170</v>
      </c>
      <c r="X13" s="32" t="str">
        <f t="shared" si="6"/>
        <v>1JBT1110</v>
      </c>
      <c r="Y13" s="32" t="b">
        <f t="shared" si="5"/>
        <v>1</v>
      </c>
      <c r="Z13" t="s">
        <v>10</v>
      </c>
      <c r="AA13">
        <v>1110</v>
      </c>
      <c r="AB13" t="s">
        <v>1170</v>
      </c>
      <c r="AC13" t="s">
        <v>9398</v>
      </c>
      <c r="AD13" s="61">
        <v>42810.477085613427</v>
      </c>
      <c r="AE13" t="s">
        <v>9398</v>
      </c>
      <c r="AF13" s="61">
        <v>42810.477085613427</v>
      </c>
    </row>
    <row r="14" spans="1:32" x14ac:dyDescent="0.35">
      <c r="E14" s="22" t="str">
        <f>IF(ISERROR(VLOOKUP($U14,'sTEMPLATE-UC1'!$E:$E,1,0)),"","X")</f>
        <v/>
      </c>
      <c r="F14" s="22" t="str">
        <f t="shared" si="4"/>
        <v>X</v>
      </c>
      <c r="G14" s="22" t="str">
        <f t="shared" si="4"/>
        <v>X</v>
      </c>
      <c r="H14" s="22" t="str">
        <f t="shared" si="4"/>
        <v/>
      </c>
      <c r="I14" s="22" t="str">
        <f t="shared" si="4"/>
        <v/>
      </c>
      <c r="J14" s="22" t="str">
        <f t="shared" si="4"/>
        <v/>
      </c>
      <c r="K14" s="22" t="str">
        <f t="shared" si="4"/>
        <v/>
      </c>
      <c r="L14" s="22" t="str">
        <f t="shared" si="4"/>
        <v>X</v>
      </c>
      <c r="M14" s="22" t="str">
        <f t="shared" si="4"/>
        <v/>
      </c>
      <c r="N14" s="22" t="str">
        <f t="shared" si="4"/>
        <v>X</v>
      </c>
      <c r="O14" s="22" t="str">
        <f t="shared" si="4"/>
        <v/>
      </c>
      <c r="P14" s="22" t="str">
        <f t="shared" si="4"/>
        <v/>
      </c>
      <c r="Q14" s="22" t="str">
        <f t="shared" si="4"/>
        <v/>
      </c>
      <c r="R14" s="22" t="str">
        <f t="shared" si="4"/>
        <v/>
      </c>
      <c r="S14" s="22" t="str">
        <f t="shared" si="4"/>
        <v/>
      </c>
      <c r="T14" s="22" t="str">
        <f t="shared" si="4"/>
        <v/>
      </c>
      <c r="U14">
        <v>1111</v>
      </c>
      <c r="V14" t="s">
        <v>1277</v>
      </c>
      <c r="X14" s="32" t="str">
        <f t="shared" si="6"/>
        <v>1JBT1111</v>
      </c>
      <c r="Y14" s="32" t="b">
        <f t="shared" si="5"/>
        <v>1</v>
      </c>
      <c r="Z14" t="s">
        <v>10</v>
      </c>
      <c r="AA14">
        <v>1111</v>
      </c>
      <c r="AB14" t="s">
        <v>1277</v>
      </c>
      <c r="AC14" t="s">
        <v>9398</v>
      </c>
      <c r="AD14" s="61">
        <v>43123.612058368053</v>
      </c>
      <c r="AE14" t="s">
        <v>9398</v>
      </c>
      <c r="AF14" s="61">
        <v>43123.612058368053</v>
      </c>
    </row>
    <row r="15" spans="1:32" x14ac:dyDescent="0.35">
      <c r="E15" s="22" t="str">
        <f>IF(ISERROR(VLOOKUP($U15,'sTEMPLATE-UC1'!$E:$E,1,0)),"","X")</f>
        <v/>
      </c>
      <c r="F15" s="22" t="str">
        <f t="shared" ref="F15:T24" si="7">IF(ISERROR(VLOOKUP(F$4&amp;$U15,$X:$X,1,0)),"","X")</f>
        <v>X</v>
      </c>
      <c r="G15" s="22" t="str">
        <f t="shared" si="7"/>
        <v>X</v>
      </c>
      <c r="H15" s="22" t="str">
        <f t="shared" si="7"/>
        <v/>
      </c>
      <c r="I15" s="22" t="str">
        <f t="shared" si="7"/>
        <v/>
      </c>
      <c r="J15" s="22" t="str">
        <f t="shared" si="7"/>
        <v/>
      </c>
      <c r="K15" s="22" t="str">
        <f t="shared" si="7"/>
        <v/>
      </c>
      <c r="L15" s="22" t="str">
        <f t="shared" si="7"/>
        <v>X</v>
      </c>
      <c r="M15" s="22" t="str">
        <f t="shared" si="7"/>
        <v/>
      </c>
      <c r="N15" s="22" t="str">
        <f t="shared" si="7"/>
        <v>X</v>
      </c>
      <c r="O15" s="22" t="str">
        <f t="shared" si="7"/>
        <v/>
      </c>
      <c r="P15" s="22" t="str">
        <f t="shared" si="7"/>
        <v/>
      </c>
      <c r="Q15" s="22" t="str">
        <f t="shared" si="7"/>
        <v/>
      </c>
      <c r="R15" s="22" t="str">
        <f t="shared" si="7"/>
        <v/>
      </c>
      <c r="S15" s="22" t="str">
        <f t="shared" si="7"/>
        <v/>
      </c>
      <c r="T15" s="22" t="str">
        <f t="shared" si="7"/>
        <v/>
      </c>
      <c r="U15">
        <v>1112</v>
      </c>
      <c r="V15" t="s">
        <v>1278</v>
      </c>
      <c r="X15" s="32" t="str">
        <f t="shared" si="6"/>
        <v>1JBT1112</v>
      </c>
      <c r="Y15" s="32" t="b">
        <f t="shared" si="5"/>
        <v>1</v>
      </c>
      <c r="Z15" t="s">
        <v>10</v>
      </c>
      <c r="AA15">
        <v>1112</v>
      </c>
      <c r="AB15" t="s">
        <v>1278</v>
      </c>
      <c r="AC15" t="s">
        <v>9398</v>
      </c>
      <c r="AD15" s="61">
        <v>43123.612058449071</v>
      </c>
      <c r="AE15" t="s">
        <v>9398</v>
      </c>
      <c r="AF15" s="61">
        <v>43123.612058449071</v>
      </c>
    </row>
    <row r="16" spans="1:32" x14ac:dyDescent="0.35">
      <c r="B16" s="47">
        <v>43207</v>
      </c>
      <c r="E16" s="22" t="str">
        <f>IF(ISERROR(VLOOKUP($U16,'sTEMPLATE-UC1'!$E:$E,1,0)),"","X")</f>
        <v/>
      </c>
      <c r="F16" s="22" t="str">
        <f t="shared" si="7"/>
        <v>X</v>
      </c>
      <c r="G16" s="22" t="str">
        <f t="shared" si="7"/>
        <v>X</v>
      </c>
      <c r="H16" s="22" t="str">
        <f t="shared" si="7"/>
        <v>X</v>
      </c>
      <c r="I16" s="22" t="str">
        <f t="shared" si="7"/>
        <v>X</v>
      </c>
      <c r="J16" s="22" t="str">
        <f t="shared" si="7"/>
        <v/>
      </c>
      <c r="K16" s="22" t="str">
        <f t="shared" si="7"/>
        <v/>
      </c>
      <c r="L16" s="22" t="str">
        <f t="shared" si="7"/>
        <v>X</v>
      </c>
      <c r="M16" s="22" t="str">
        <f t="shared" si="7"/>
        <v>X</v>
      </c>
      <c r="N16" s="22" t="str">
        <f t="shared" si="7"/>
        <v>X</v>
      </c>
      <c r="O16" s="22" t="str">
        <f t="shared" si="7"/>
        <v/>
      </c>
      <c r="P16" s="22" t="str">
        <f t="shared" si="7"/>
        <v/>
      </c>
      <c r="Q16" s="22" t="str">
        <f t="shared" si="7"/>
        <v/>
      </c>
      <c r="R16" s="22" t="str">
        <f t="shared" si="7"/>
        <v/>
      </c>
      <c r="S16" s="22" t="str">
        <f t="shared" si="7"/>
        <v/>
      </c>
      <c r="T16" s="22" t="str">
        <f t="shared" si="7"/>
        <v/>
      </c>
      <c r="U16">
        <v>1120</v>
      </c>
      <c r="V16" t="s">
        <v>1171</v>
      </c>
      <c r="X16" s="32" t="str">
        <f t="shared" si="6"/>
        <v>1JBT1120</v>
      </c>
      <c r="Y16" s="32" t="b">
        <f t="shared" si="5"/>
        <v>1</v>
      </c>
      <c r="Z16" t="s">
        <v>10</v>
      </c>
      <c r="AA16">
        <v>1120</v>
      </c>
      <c r="AB16" t="s">
        <v>1171</v>
      </c>
      <c r="AC16" t="s">
        <v>9398</v>
      </c>
      <c r="AD16" s="61">
        <v>42810.477085879633</v>
      </c>
      <c r="AE16" t="s">
        <v>9398</v>
      </c>
      <c r="AF16" s="61">
        <v>42810.477085879633</v>
      </c>
    </row>
    <row r="17" spans="1:32" x14ac:dyDescent="0.35">
      <c r="B17" s="47">
        <v>43207</v>
      </c>
      <c r="E17" s="22" t="str">
        <f>IF(ISERROR(VLOOKUP($U17,'sTEMPLATE-UC1'!$E:$E,1,0)),"","X")</f>
        <v/>
      </c>
      <c r="F17" s="22" t="str">
        <f t="shared" si="7"/>
        <v>X</v>
      </c>
      <c r="G17" s="22" t="str">
        <f t="shared" si="7"/>
        <v>X</v>
      </c>
      <c r="H17" s="22" t="str">
        <f t="shared" si="7"/>
        <v>X</v>
      </c>
      <c r="I17" s="22" t="str">
        <f t="shared" si="7"/>
        <v>X</v>
      </c>
      <c r="J17" s="22" t="str">
        <f t="shared" si="7"/>
        <v/>
      </c>
      <c r="K17" s="22" t="str">
        <f t="shared" si="7"/>
        <v/>
      </c>
      <c r="L17" s="22" t="str">
        <f t="shared" si="7"/>
        <v/>
      </c>
      <c r="M17" s="22" t="str">
        <f t="shared" si="7"/>
        <v>X</v>
      </c>
      <c r="N17" s="22" t="str">
        <f t="shared" si="7"/>
        <v>X</v>
      </c>
      <c r="O17" s="22" t="str">
        <f t="shared" si="7"/>
        <v/>
      </c>
      <c r="P17" s="22" t="str">
        <f t="shared" si="7"/>
        <v/>
      </c>
      <c r="Q17" s="22" t="str">
        <f t="shared" si="7"/>
        <v/>
      </c>
      <c r="R17" s="22" t="str">
        <f t="shared" si="7"/>
        <v/>
      </c>
      <c r="S17" s="22" t="str">
        <f t="shared" si="7"/>
        <v/>
      </c>
      <c r="T17" s="22" t="str">
        <f t="shared" si="7"/>
        <v/>
      </c>
      <c r="U17">
        <v>1130</v>
      </c>
      <c r="V17" t="s">
        <v>1172</v>
      </c>
      <c r="X17" s="32" t="str">
        <f t="shared" si="6"/>
        <v>1JBT1130</v>
      </c>
      <c r="Y17" s="32" t="b">
        <f t="shared" si="5"/>
        <v>1</v>
      </c>
      <c r="Z17" t="s">
        <v>10</v>
      </c>
      <c r="AA17">
        <v>1130</v>
      </c>
      <c r="AB17" t="s">
        <v>1172</v>
      </c>
      <c r="AC17" t="s">
        <v>9398</v>
      </c>
      <c r="AD17" s="61">
        <v>42810.47708611111</v>
      </c>
      <c r="AE17" t="s">
        <v>9398</v>
      </c>
      <c r="AF17" s="61">
        <v>42810.47708611111</v>
      </c>
    </row>
    <row r="18" spans="1:32" x14ac:dyDescent="0.35">
      <c r="E18" s="22" t="str">
        <f>IF(ISERROR(VLOOKUP($U18,'sTEMPLATE-UC1'!$E:$E,1,0)),"","X")</f>
        <v/>
      </c>
      <c r="F18" s="22" t="str">
        <f t="shared" si="7"/>
        <v>X</v>
      </c>
      <c r="G18" s="22" t="str">
        <f t="shared" si="7"/>
        <v>X</v>
      </c>
      <c r="H18" s="22" t="str">
        <f t="shared" si="7"/>
        <v>X</v>
      </c>
      <c r="I18" s="22" t="str">
        <f t="shared" si="7"/>
        <v/>
      </c>
      <c r="J18" s="22" t="str">
        <f t="shared" si="7"/>
        <v/>
      </c>
      <c r="K18" s="22" t="str">
        <f t="shared" si="7"/>
        <v/>
      </c>
      <c r="L18" s="22" t="str">
        <f t="shared" si="7"/>
        <v/>
      </c>
      <c r="M18" s="22" t="str">
        <f t="shared" si="7"/>
        <v>X</v>
      </c>
      <c r="N18" s="22" t="str">
        <f t="shared" si="7"/>
        <v>X</v>
      </c>
      <c r="O18" s="22" t="str">
        <f t="shared" si="7"/>
        <v/>
      </c>
      <c r="P18" s="22" t="str">
        <f t="shared" si="7"/>
        <v/>
      </c>
      <c r="Q18" s="22" t="str">
        <f t="shared" si="7"/>
        <v/>
      </c>
      <c r="R18" s="22" t="str">
        <f t="shared" si="7"/>
        <v/>
      </c>
      <c r="S18" s="22" t="str">
        <f t="shared" si="7"/>
        <v/>
      </c>
      <c r="T18" s="22" t="str">
        <f t="shared" si="7"/>
        <v/>
      </c>
      <c r="U18">
        <v>2010</v>
      </c>
      <c r="V18" s="46" t="s">
        <v>3385</v>
      </c>
      <c r="X18" s="32" t="str">
        <f t="shared" si="6"/>
        <v>1JBT2010</v>
      </c>
      <c r="Y18" s="32" t="b">
        <f t="shared" si="5"/>
        <v>1</v>
      </c>
      <c r="Z18" t="s">
        <v>10</v>
      </c>
      <c r="AA18">
        <v>2010</v>
      </c>
      <c r="AB18" t="s">
        <v>3385</v>
      </c>
      <c r="AC18" t="s">
        <v>9398</v>
      </c>
      <c r="AD18" s="61">
        <v>42810.477086377316</v>
      </c>
      <c r="AE18" t="s">
        <v>9398</v>
      </c>
      <c r="AF18" s="61">
        <v>43301.364753587965</v>
      </c>
    </row>
    <row r="19" spans="1:32" x14ac:dyDescent="0.35">
      <c r="E19" s="22" t="str">
        <f>IF(ISERROR(VLOOKUP($U19,'sTEMPLATE-UC1'!$E:$E,1,0)),"","X")</f>
        <v/>
      </c>
      <c r="F19" s="22" t="str">
        <f t="shared" si="7"/>
        <v>X</v>
      </c>
      <c r="G19" s="22" t="str">
        <f t="shared" si="7"/>
        <v>X</v>
      </c>
      <c r="H19" s="22" t="str">
        <f t="shared" si="7"/>
        <v>X</v>
      </c>
      <c r="I19" s="22" t="str">
        <f t="shared" si="7"/>
        <v/>
      </c>
      <c r="J19" s="22" t="str">
        <f t="shared" si="7"/>
        <v/>
      </c>
      <c r="K19" s="22" t="str">
        <f t="shared" si="7"/>
        <v/>
      </c>
      <c r="L19" s="22" t="str">
        <f t="shared" si="7"/>
        <v/>
      </c>
      <c r="M19" s="22" t="str">
        <f t="shared" si="7"/>
        <v>X</v>
      </c>
      <c r="N19" s="22" t="str">
        <f t="shared" si="7"/>
        <v>X</v>
      </c>
      <c r="O19" s="22" t="str">
        <f t="shared" si="7"/>
        <v/>
      </c>
      <c r="P19" s="22" t="str">
        <f t="shared" si="7"/>
        <v/>
      </c>
      <c r="Q19" s="22" t="str">
        <f t="shared" si="7"/>
        <v/>
      </c>
      <c r="R19" s="22" t="str">
        <f t="shared" si="7"/>
        <v/>
      </c>
      <c r="S19" s="22" t="str">
        <f t="shared" si="7"/>
        <v/>
      </c>
      <c r="T19" s="22" t="str">
        <f t="shared" si="7"/>
        <v/>
      </c>
      <c r="U19">
        <v>2011</v>
      </c>
      <c r="V19" s="46" t="s">
        <v>3386</v>
      </c>
      <c r="X19" s="32" t="str">
        <f t="shared" si="6"/>
        <v>1JBT2011</v>
      </c>
      <c r="Y19" s="32" t="b">
        <f t="shared" si="5"/>
        <v>1</v>
      </c>
      <c r="Z19" t="s">
        <v>10</v>
      </c>
      <c r="AA19">
        <v>2011</v>
      </c>
      <c r="AB19" t="s">
        <v>3386</v>
      </c>
      <c r="AC19" t="s">
        <v>9398</v>
      </c>
      <c r="AD19" s="61">
        <v>42810.477086608793</v>
      </c>
      <c r="AE19" t="s">
        <v>9398</v>
      </c>
      <c r="AF19" s="61">
        <v>43301.364753784721</v>
      </c>
    </row>
    <row r="20" spans="1:32" x14ac:dyDescent="0.35">
      <c r="E20" s="22" t="str">
        <f>IF(ISERROR(VLOOKUP($U20,'sTEMPLATE-UC1'!$E:$E,1,0)),"","X")</f>
        <v/>
      </c>
      <c r="F20" s="22" t="str">
        <f t="shared" si="7"/>
        <v>X</v>
      </c>
      <c r="G20" s="22" t="str">
        <f t="shared" si="7"/>
        <v>X</v>
      </c>
      <c r="H20" s="22" t="str">
        <f t="shared" si="7"/>
        <v>X</v>
      </c>
      <c r="I20" s="22" t="str">
        <f t="shared" si="7"/>
        <v/>
      </c>
      <c r="J20" s="22" t="str">
        <f t="shared" si="7"/>
        <v/>
      </c>
      <c r="K20" s="22" t="str">
        <f t="shared" si="7"/>
        <v/>
      </c>
      <c r="L20" s="22" t="str">
        <f t="shared" si="7"/>
        <v/>
      </c>
      <c r="M20" s="22" t="str">
        <f t="shared" si="7"/>
        <v>X</v>
      </c>
      <c r="N20" s="22" t="str">
        <f t="shared" si="7"/>
        <v>X</v>
      </c>
      <c r="O20" s="22" t="str">
        <f t="shared" si="7"/>
        <v/>
      </c>
      <c r="P20" s="22" t="str">
        <f t="shared" si="7"/>
        <v/>
      </c>
      <c r="Q20" s="22" t="str">
        <f t="shared" si="7"/>
        <v/>
      </c>
      <c r="R20" s="22" t="str">
        <f t="shared" si="7"/>
        <v/>
      </c>
      <c r="S20" s="22" t="str">
        <f t="shared" si="7"/>
        <v/>
      </c>
      <c r="T20" s="22" t="str">
        <f t="shared" si="7"/>
        <v/>
      </c>
      <c r="U20">
        <v>2012</v>
      </c>
      <c r="V20" s="46" t="s">
        <v>3387</v>
      </c>
      <c r="X20" s="32" t="str">
        <f t="shared" si="6"/>
        <v>1JBT2012</v>
      </c>
      <c r="Y20" s="32" t="b">
        <f t="shared" si="5"/>
        <v>1</v>
      </c>
      <c r="Z20" t="s">
        <v>10</v>
      </c>
      <c r="AA20">
        <v>2012</v>
      </c>
      <c r="AB20" t="s">
        <v>3387</v>
      </c>
      <c r="AC20" t="s">
        <v>9398</v>
      </c>
      <c r="AD20" s="61">
        <v>42810.477086886574</v>
      </c>
      <c r="AE20" t="s">
        <v>9398</v>
      </c>
      <c r="AF20" s="61">
        <v>43301.364754016206</v>
      </c>
    </row>
    <row r="21" spans="1:32" x14ac:dyDescent="0.35">
      <c r="E21" s="22" t="str">
        <f>IF(ISERROR(VLOOKUP($U21,'sTEMPLATE-UC1'!$E:$E,1,0)),"","X")</f>
        <v/>
      </c>
      <c r="F21" s="22" t="str">
        <f t="shared" si="7"/>
        <v>X</v>
      </c>
      <c r="G21" s="22" t="str">
        <f t="shared" si="7"/>
        <v>X</v>
      </c>
      <c r="H21" s="22" t="str">
        <f t="shared" si="7"/>
        <v>X</v>
      </c>
      <c r="I21" s="22" t="str">
        <f t="shared" si="7"/>
        <v/>
      </c>
      <c r="J21" s="22" t="str">
        <f t="shared" si="7"/>
        <v/>
      </c>
      <c r="K21" s="22" t="str">
        <f t="shared" si="7"/>
        <v/>
      </c>
      <c r="L21" s="22" t="str">
        <f t="shared" si="7"/>
        <v/>
      </c>
      <c r="M21" s="22" t="str">
        <f t="shared" si="7"/>
        <v>X</v>
      </c>
      <c r="N21" s="22" t="str">
        <f t="shared" si="7"/>
        <v>X</v>
      </c>
      <c r="O21" s="22" t="str">
        <f t="shared" si="7"/>
        <v/>
      </c>
      <c r="P21" s="22" t="str">
        <f t="shared" si="7"/>
        <v/>
      </c>
      <c r="Q21" s="22" t="str">
        <f t="shared" si="7"/>
        <v/>
      </c>
      <c r="R21" s="22" t="str">
        <f t="shared" si="7"/>
        <v/>
      </c>
      <c r="S21" s="22" t="str">
        <f t="shared" si="7"/>
        <v/>
      </c>
      <c r="T21" s="22" t="str">
        <f t="shared" si="7"/>
        <v/>
      </c>
      <c r="U21">
        <v>2013</v>
      </c>
      <c r="V21" s="46" t="s">
        <v>3388</v>
      </c>
      <c r="X21" s="32" t="str">
        <f t="shared" si="6"/>
        <v>1JBT2013</v>
      </c>
      <c r="Y21" s="32" t="b">
        <f t="shared" si="5"/>
        <v>1</v>
      </c>
      <c r="Z21" t="s">
        <v>10</v>
      </c>
      <c r="AA21">
        <v>2013</v>
      </c>
      <c r="AB21" t="s">
        <v>3388</v>
      </c>
      <c r="AC21" t="s">
        <v>9398</v>
      </c>
      <c r="AD21" s="61">
        <v>42810.477087071762</v>
      </c>
      <c r="AE21" t="s">
        <v>9398</v>
      </c>
      <c r="AF21" s="61">
        <v>43301.364754131944</v>
      </c>
    </row>
    <row r="22" spans="1:32" x14ac:dyDescent="0.35">
      <c r="E22" s="22" t="str">
        <f>IF(ISERROR(VLOOKUP($U22,'sTEMPLATE-UC1'!$E:$E,1,0)),"","X")</f>
        <v/>
      </c>
      <c r="F22" s="22" t="str">
        <f t="shared" si="7"/>
        <v>X</v>
      </c>
      <c r="G22" s="22" t="str">
        <f t="shared" si="7"/>
        <v>X</v>
      </c>
      <c r="H22" s="22" t="str">
        <f t="shared" si="7"/>
        <v>X</v>
      </c>
      <c r="I22" s="22" t="str">
        <f t="shared" si="7"/>
        <v/>
      </c>
      <c r="J22" s="22" t="str">
        <f t="shared" si="7"/>
        <v/>
      </c>
      <c r="K22" s="22" t="str">
        <f t="shared" si="7"/>
        <v/>
      </c>
      <c r="L22" s="22" t="str">
        <f t="shared" si="7"/>
        <v/>
      </c>
      <c r="M22" s="22" t="str">
        <f t="shared" si="7"/>
        <v>X</v>
      </c>
      <c r="N22" s="22" t="str">
        <f t="shared" si="7"/>
        <v>X</v>
      </c>
      <c r="O22" s="22" t="str">
        <f t="shared" si="7"/>
        <v/>
      </c>
      <c r="P22" s="22" t="str">
        <f t="shared" si="7"/>
        <v/>
      </c>
      <c r="Q22" s="22" t="str">
        <f t="shared" si="7"/>
        <v/>
      </c>
      <c r="R22" s="22" t="str">
        <f t="shared" si="7"/>
        <v/>
      </c>
      <c r="S22" s="22" t="str">
        <f t="shared" si="7"/>
        <v/>
      </c>
      <c r="T22" s="22" t="str">
        <f t="shared" si="7"/>
        <v/>
      </c>
      <c r="U22">
        <v>2014</v>
      </c>
      <c r="V22" s="46" t="s">
        <v>3389</v>
      </c>
      <c r="X22" s="32" t="str">
        <f t="shared" si="6"/>
        <v>1JBT2014</v>
      </c>
      <c r="Y22" s="32" t="b">
        <f t="shared" si="5"/>
        <v>1</v>
      </c>
      <c r="Z22" t="s">
        <v>10</v>
      </c>
      <c r="AA22">
        <v>2014</v>
      </c>
      <c r="AB22" t="s">
        <v>3389</v>
      </c>
      <c r="AC22" t="s">
        <v>9398</v>
      </c>
      <c r="AD22" s="61">
        <v>42810.477087268519</v>
      </c>
      <c r="AE22" t="s">
        <v>9398</v>
      </c>
      <c r="AF22" s="61">
        <v>43301.364754201386</v>
      </c>
    </row>
    <row r="23" spans="1:32" x14ac:dyDescent="0.35">
      <c r="E23" s="22" t="str">
        <f>IF(ISERROR(VLOOKUP($U23,'sTEMPLATE-UC1'!$E:$E,1,0)),"","X")</f>
        <v/>
      </c>
      <c r="F23" s="22" t="str">
        <f t="shared" si="7"/>
        <v>X</v>
      </c>
      <c r="G23" s="22" t="str">
        <f t="shared" si="7"/>
        <v>X</v>
      </c>
      <c r="H23" s="22" t="str">
        <f t="shared" si="7"/>
        <v>X</v>
      </c>
      <c r="I23" s="22" t="str">
        <f t="shared" si="7"/>
        <v/>
      </c>
      <c r="J23" s="22" t="str">
        <f t="shared" si="7"/>
        <v/>
      </c>
      <c r="K23" s="22" t="str">
        <f t="shared" si="7"/>
        <v/>
      </c>
      <c r="L23" s="22" t="str">
        <f t="shared" si="7"/>
        <v/>
      </c>
      <c r="M23" s="22" t="str">
        <f t="shared" si="7"/>
        <v>X</v>
      </c>
      <c r="N23" s="22" t="str">
        <f t="shared" si="7"/>
        <v>X</v>
      </c>
      <c r="O23" s="22" t="str">
        <f t="shared" si="7"/>
        <v/>
      </c>
      <c r="P23" s="22" t="str">
        <f t="shared" si="7"/>
        <v/>
      </c>
      <c r="Q23" s="22" t="str">
        <f t="shared" si="7"/>
        <v/>
      </c>
      <c r="R23" s="22" t="str">
        <f t="shared" si="7"/>
        <v/>
      </c>
      <c r="S23" s="22" t="str">
        <f t="shared" si="7"/>
        <v/>
      </c>
      <c r="T23" s="22" t="str">
        <f t="shared" si="7"/>
        <v/>
      </c>
      <c r="U23">
        <v>2015</v>
      </c>
      <c r="V23" s="46" t="s">
        <v>3390</v>
      </c>
      <c r="X23" s="32" t="str">
        <f t="shared" si="6"/>
        <v>1JBT2015</v>
      </c>
      <c r="Y23" s="32" t="b">
        <f t="shared" si="5"/>
        <v>1</v>
      </c>
      <c r="Z23" t="s">
        <v>10</v>
      </c>
      <c r="AA23">
        <v>2015</v>
      </c>
      <c r="AB23" t="s">
        <v>3390</v>
      </c>
      <c r="AC23" t="s">
        <v>9398</v>
      </c>
      <c r="AD23" s="61">
        <v>42916.711234062503</v>
      </c>
      <c r="AE23" t="s">
        <v>9398</v>
      </c>
      <c r="AF23" s="61">
        <v>43301.36475439815</v>
      </c>
    </row>
    <row r="24" spans="1:32" x14ac:dyDescent="0.35">
      <c r="E24" s="22" t="str">
        <f>IF(ISERROR(VLOOKUP($U24,'sTEMPLATE-UC1'!$E:$E,1,0)),"","X")</f>
        <v/>
      </c>
      <c r="F24" s="22" t="str">
        <f t="shared" si="7"/>
        <v>X</v>
      </c>
      <c r="G24" s="22" t="str">
        <f t="shared" si="7"/>
        <v>X</v>
      </c>
      <c r="H24" s="22" t="str">
        <f t="shared" si="7"/>
        <v/>
      </c>
      <c r="I24" s="22" t="str">
        <f t="shared" si="7"/>
        <v/>
      </c>
      <c r="J24" s="22" t="str">
        <f t="shared" si="7"/>
        <v/>
      </c>
      <c r="K24" s="22" t="str">
        <f t="shared" si="7"/>
        <v/>
      </c>
      <c r="L24" s="22" t="str">
        <f t="shared" si="7"/>
        <v>X</v>
      </c>
      <c r="M24" s="22" t="str">
        <f t="shared" si="7"/>
        <v/>
      </c>
      <c r="N24" s="22" t="str">
        <f t="shared" si="7"/>
        <v>X</v>
      </c>
      <c r="O24" s="22" t="str">
        <f t="shared" si="7"/>
        <v/>
      </c>
      <c r="P24" s="22" t="str">
        <f t="shared" si="7"/>
        <v/>
      </c>
      <c r="Q24" s="22" t="str">
        <f t="shared" si="7"/>
        <v/>
      </c>
      <c r="R24" s="22" t="str">
        <f t="shared" si="7"/>
        <v/>
      </c>
      <c r="S24" s="22" t="str">
        <f t="shared" si="7"/>
        <v/>
      </c>
      <c r="T24" s="22" t="str">
        <f t="shared" si="7"/>
        <v/>
      </c>
      <c r="U24">
        <v>2020</v>
      </c>
      <c r="V24" s="46" t="s">
        <v>3391</v>
      </c>
      <c r="X24" s="32" t="str">
        <f t="shared" si="6"/>
        <v>1JBT2020</v>
      </c>
      <c r="Y24" s="32" t="b">
        <f t="shared" si="5"/>
        <v>1</v>
      </c>
      <c r="Z24" t="s">
        <v>10</v>
      </c>
      <c r="AA24">
        <v>2020</v>
      </c>
      <c r="AB24" t="s">
        <v>3391</v>
      </c>
      <c r="AC24" t="s">
        <v>9398</v>
      </c>
      <c r="AD24" s="61">
        <v>43123.612058530096</v>
      </c>
      <c r="AE24" t="s">
        <v>9398</v>
      </c>
      <c r="AF24" s="61">
        <v>43123.612058530096</v>
      </c>
    </row>
    <row r="25" spans="1:32" x14ac:dyDescent="0.35">
      <c r="A25" s="5">
        <v>43161</v>
      </c>
      <c r="D25" t="s">
        <v>9741</v>
      </c>
      <c r="E25" s="22" t="str">
        <f>IF(ISERROR(VLOOKUP($U25,'sTEMPLATE-UC1'!$E:$E,1,0)),"","X")</f>
        <v/>
      </c>
      <c r="F25" s="22" t="str">
        <f t="shared" ref="F25:T34" si="8">IF(ISERROR(VLOOKUP(F$4&amp;$U25,$X:$X,1,0)),"","X")</f>
        <v>X</v>
      </c>
      <c r="G25" s="22" t="str">
        <f t="shared" si="8"/>
        <v>X</v>
      </c>
      <c r="H25" s="22" t="str">
        <f t="shared" si="8"/>
        <v/>
      </c>
      <c r="I25" s="22" t="str">
        <f t="shared" si="8"/>
        <v/>
      </c>
      <c r="J25" s="22" t="str">
        <f t="shared" si="8"/>
        <v/>
      </c>
      <c r="K25" s="22" t="str">
        <f t="shared" si="8"/>
        <v/>
      </c>
      <c r="L25" s="22" t="str">
        <f t="shared" si="8"/>
        <v>X</v>
      </c>
      <c r="M25" s="22" t="str">
        <f t="shared" si="8"/>
        <v/>
      </c>
      <c r="N25" s="22" t="str">
        <f t="shared" si="8"/>
        <v>X</v>
      </c>
      <c r="O25" s="22" t="str">
        <f t="shared" si="8"/>
        <v/>
      </c>
      <c r="P25" s="22" t="str">
        <f t="shared" si="8"/>
        <v/>
      </c>
      <c r="Q25" s="22" t="str">
        <f t="shared" si="8"/>
        <v/>
      </c>
      <c r="R25" s="22" t="str">
        <f t="shared" si="8"/>
        <v/>
      </c>
      <c r="S25" s="22" t="str">
        <f t="shared" si="8"/>
        <v/>
      </c>
      <c r="T25" s="22" t="str">
        <f t="shared" si="8"/>
        <v/>
      </c>
      <c r="U25">
        <v>2021</v>
      </c>
      <c r="V25" s="46" t="s">
        <v>9740</v>
      </c>
      <c r="X25" s="32" t="str">
        <f t="shared" si="6"/>
        <v>1JBT2021</v>
      </c>
      <c r="Y25" s="32" t="b">
        <f t="shared" si="5"/>
        <v>1</v>
      </c>
      <c r="Z25" t="s">
        <v>10</v>
      </c>
      <c r="AA25">
        <v>2021</v>
      </c>
      <c r="AB25" t="s">
        <v>9740</v>
      </c>
      <c r="AC25" t="s">
        <v>9398</v>
      </c>
      <c r="AD25" s="61">
        <v>43123.612058599538</v>
      </c>
      <c r="AE25" t="s">
        <v>9398</v>
      </c>
      <c r="AF25" s="61">
        <v>43161.378636770831</v>
      </c>
    </row>
    <row r="26" spans="1:32" s="46" customFormat="1" x14ac:dyDescent="0.35">
      <c r="A26" s="47">
        <v>43301</v>
      </c>
      <c r="B26" s="47">
        <v>43207</v>
      </c>
      <c r="C26" s="47">
        <v>43250</v>
      </c>
      <c r="D26" s="46" t="s">
        <v>9877</v>
      </c>
      <c r="E26" s="22" t="str">
        <f>IF(ISERROR(VLOOKUP($U26,'sTEMPLATE-UC1'!$E:$E,1,0)),"","X")</f>
        <v/>
      </c>
      <c r="F26" s="22" t="str">
        <f t="shared" si="8"/>
        <v>X</v>
      </c>
      <c r="G26" s="22" t="str">
        <f t="shared" si="8"/>
        <v>X</v>
      </c>
      <c r="H26" s="22" t="str">
        <f t="shared" si="8"/>
        <v/>
      </c>
      <c r="I26" s="22" t="str">
        <f t="shared" si="8"/>
        <v>X</v>
      </c>
      <c r="J26" s="22" t="str">
        <f t="shared" si="8"/>
        <v/>
      </c>
      <c r="K26" s="22" t="str">
        <f t="shared" si="8"/>
        <v/>
      </c>
      <c r="L26" s="22" t="str">
        <f t="shared" si="8"/>
        <v/>
      </c>
      <c r="M26" s="22" t="str">
        <f t="shared" si="8"/>
        <v/>
      </c>
      <c r="N26" s="22" t="str">
        <f t="shared" si="8"/>
        <v>X</v>
      </c>
      <c r="O26" s="22" t="str">
        <f t="shared" si="8"/>
        <v/>
      </c>
      <c r="P26" s="22" t="str">
        <f t="shared" si="8"/>
        <v/>
      </c>
      <c r="Q26" s="22" t="str">
        <f t="shared" si="8"/>
        <v/>
      </c>
      <c r="R26" s="22" t="str">
        <f t="shared" si="8"/>
        <v/>
      </c>
      <c r="S26" s="22" t="str">
        <f t="shared" si="8"/>
        <v/>
      </c>
      <c r="T26" s="22" t="str">
        <f t="shared" si="8"/>
        <v/>
      </c>
      <c r="U26" s="46">
        <v>2030</v>
      </c>
      <c r="V26" s="46" t="s">
        <v>10098</v>
      </c>
      <c r="X26" s="32" t="str">
        <f t="shared" si="6"/>
        <v>1JBT2030</v>
      </c>
      <c r="Y26" s="32" t="b">
        <f t="shared" si="5"/>
        <v>1</v>
      </c>
      <c r="Z26" s="46" t="s">
        <v>10</v>
      </c>
      <c r="AA26" s="46">
        <v>2030</v>
      </c>
      <c r="AB26" s="46" t="s">
        <v>10098</v>
      </c>
      <c r="AC26" s="46" t="s">
        <v>9398</v>
      </c>
      <c r="AD26" s="61">
        <v>43301.363041666664</v>
      </c>
      <c r="AE26" s="46" t="s">
        <v>9398</v>
      </c>
      <c r="AF26" s="61">
        <v>43301.363041666664</v>
      </c>
    </row>
    <row r="27" spans="1:32" s="46" customFormat="1" x14ac:dyDescent="0.35">
      <c r="A27" s="47">
        <v>43301</v>
      </c>
      <c r="B27" s="47">
        <v>43238</v>
      </c>
      <c r="C27" s="47">
        <v>43250</v>
      </c>
      <c r="D27" s="46" t="s">
        <v>9877</v>
      </c>
      <c r="E27" s="22" t="str">
        <f>IF(ISERROR(VLOOKUP($U27,'sTEMPLATE-UC1'!$E:$E,1,0)),"","X")</f>
        <v/>
      </c>
      <c r="F27" s="22" t="str">
        <f t="shared" si="8"/>
        <v>X</v>
      </c>
      <c r="G27" s="22" t="str">
        <f t="shared" si="8"/>
        <v>X</v>
      </c>
      <c r="H27" s="22" t="str">
        <f t="shared" si="8"/>
        <v/>
      </c>
      <c r="I27" s="22" t="str">
        <f t="shared" si="8"/>
        <v>X</v>
      </c>
      <c r="J27" s="22" t="str">
        <f t="shared" si="8"/>
        <v/>
      </c>
      <c r="K27" s="22" t="str">
        <f t="shared" si="8"/>
        <v/>
      </c>
      <c r="L27" s="22" t="str">
        <f t="shared" si="8"/>
        <v/>
      </c>
      <c r="M27" s="22" t="str">
        <f t="shared" si="8"/>
        <v/>
      </c>
      <c r="N27" s="22" t="str">
        <f t="shared" si="8"/>
        <v>X</v>
      </c>
      <c r="O27" s="22" t="str">
        <f t="shared" si="8"/>
        <v/>
      </c>
      <c r="P27" s="22" t="str">
        <f t="shared" si="8"/>
        <v/>
      </c>
      <c r="Q27" s="22" t="str">
        <f t="shared" si="8"/>
        <v/>
      </c>
      <c r="R27" s="22" t="str">
        <f t="shared" si="8"/>
        <v/>
      </c>
      <c r="S27" s="22" t="str">
        <f t="shared" si="8"/>
        <v/>
      </c>
      <c r="T27" s="22" t="str">
        <f t="shared" si="8"/>
        <v/>
      </c>
      <c r="U27" s="46">
        <v>2031</v>
      </c>
      <c r="V27" s="46" t="s">
        <v>10100</v>
      </c>
      <c r="X27" s="32" t="str">
        <f t="shared" si="6"/>
        <v>1JBT2031</v>
      </c>
      <c r="Y27" s="32" t="b">
        <f t="shared" si="5"/>
        <v>1</v>
      </c>
      <c r="Z27" s="46" t="s">
        <v>10</v>
      </c>
      <c r="AA27" s="46">
        <v>2031</v>
      </c>
      <c r="AB27" s="46" t="s">
        <v>10100</v>
      </c>
      <c r="AC27" s="46" t="s">
        <v>9398</v>
      </c>
      <c r="AD27" s="61">
        <v>43301.36304178241</v>
      </c>
      <c r="AE27" s="46" t="s">
        <v>9398</v>
      </c>
      <c r="AF27" s="61">
        <v>43301.36304178241</v>
      </c>
    </row>
    <row r="28" spans="1:32" s="46" customFormat="1" x14ac:dyDescent="0.35">
      <c r="A28" s="47">
        <v>43301</v>
      </c>
      <c r="B28" s="47">
        <v>43238</v>
      </c>
      <c r="C28" s="47">
        <v>43250</v>
      </c>
      <c r="D28" s="46" t="s">
        <v>9877</v>
      </c>
      <c r="E28" s="22" t="str">
        <f>IF(ISERROR(VLOOKUP($U28,'sTEMPLATE-UC1'!$E:$E,1,0)),"","X")</f>
        <v/>
      </c>
      <c r="F28" s="22" t="str">
        <f t="shared" si="8"/>
        <v>X</v>
      </c>
      <c r="G28" s="22" t="str">
        <f t="shared" si="8"/>
        <v>X</v>
      </c>
      <c r="H28" s="22" t="str">
        <f t="shared" si="8"/>
        <v/>
      </c>
      <c r="I28" s="22" t="str">
        <f t="shared" si="8"/>
        <v>X</v>
      </c>
      <c r="J28" s="22" t="str">
        <f t="shared" si="8"/>
        <v/>
      </c>
      <c r="K28" s="22" t="str">
        <f t="shared" si="8"/>
        <v/>
      </c>
      <c r="L28" s="22" t="str">
        <f t="shared" si="8"/>
        <v/>
      </c>
      <c r="M28" s="22" t="str">
        <f t="shared" si="8"/>
        <v/>
      </c>
      <c r="N28" s="22" t="str">
        <f t="shared" si="8"/>
        <v>X</v>
      </c>
      <c r="O28" s="22" t="str">
        <f t="shared" si="8"/>
        <v/>
      </c>
      <c r="P28" s="22" t="str">
        <f t="shared" si="8"/>
        <v/>
      </c>
      <c r="Q28" s="22" t="str">
        <f t="shared" si="8"/>
        <v/>
      </c>
      <c r="R28" s="22" t="str">
        <f t="shared" si="8"/>
        <v/>
      </c>
      <c r="S28" s="22" t="str">
        <f t="shared" si="8"/>
        <v/>
      </c>
      <c r="T28" s="22" t="str">
        <f t="shared" si="8"/>
        <v/>
      </c>
      <c r="U28" s="46">
        <v>2032</v>
      </c>
      <c r="V28" s="46" t="s">
        <v>10099</v>
      </c>
      <c r="X28" s="32" t="str">
        <f t="shared" si="6"/>
        <v>1JBT2032</v>
      </c>
      <c r="Y28" s="32" t="b">
        <f t="shared" si="5"/>
        <v>1</v>
      </c>
      <c r="Z28" s="46" t="s">
        <v>10</v>
      </c>
      <c r="AA28" s="46">
        <v>2032</v>
      </c>
      <c r="AB28" s="46" t="s">
        <v>10099</v>
      </c>
      <c r="AC28" s="46" t="s">
        <v>9398</v>
      </c>
      <c r="AD28" s="61">
        <v>43301.363041863427</v>
      </c>
      <c r="AE28" s="46" t="s">
        <v>9398</v>
      </c>
      <c r="AF28" s="61">
        <v>43301.363041863427</v>
      </c>
    </row>
    <row r="29" spans="1:32" s="46" customFormat="1" x14ac:dyDescent="0.35">
      <c r="A29" s="47">
        <v>43301</v>
      </c>
      <c r="B29" s="47">
        <v>43238</v>
      </c>
      <c r="C29" s="47">
        <v>43250</v>
      </c>
      <c r="D29" s="46" t="s">
        <v>9877</v>
      </c>
      <c r="E29" s="22" t="str">
        <f>IF(ISERROR(VLOOKUP($U29,'sTEMPLATE-UC1'!$E:$E,1,0)),"","X")</f>
        <v/>
      </c>
      <c r="F29" s="22" t="str">
        <f t="shared" si="8"/>
        <v>X</v>
      </c>
      <c r="G29" s="22" t="str">
        <f t="shared" si="8"/>
        <v>X</v>
      </c>
      <c r="H29" s="22" t="str">
        <f t="shared" si="8"/>
        <v/>
      </c>
      <c r="I29" s="22" t="str">
        <f t="shared" si="8"/>
        <v>X</v>
      </c>
      <c r="J29" s="22" t="str">
        <f t="shared" si="8"/>
        <v/>
      </c>
      <c r="K29" s="22" t="str">
        <f t="shared" si="8"/>
        <v/>
      </c>
      <c r="L29" s="22" t="str">
        <f t="shared" si="8"/>
        <v/>
      </c>
      <c r="M29" s="22" t="str">
        <f t="shared" si="8"/>
        <v/>
      </c>
      <c r="N29" s="22" t="str">
        <f t="shared" si="8"/>
        <v>X</v>
      </c>
      <c r="O29" s="22" t="str">
        <f t="shared" si="8"/>
        <v/>
      </c>
      <c r="P29" s="22" t="str">
        <f t="shared" si="8"/>
        <v/>
      </c>
      <c r="Q29" s="22" t="str">
        <f t="shared" si="8"/>
        <v/>
      </c>
      <c r="R29" s="22" t="str">
        <f t="shared" si="8"/>
        <v/>
      </c>
      <c r="S29" s="22" t="str">
        <f t="shared" si="8"/>
        <v/>
      </c>
      <c r="T29" s="22" t="str">
        <f t="shared" si="8"/>
        <v/>
      </c>
      <c r="U29" s="46">
        <v>2033</v>
      </c>
      <c r="V29" s="46" t="s">
        <v>10101</v>
      </c>
      <c r="X29" s="32" t="str">
        <f t="shared" si="6"/>
        <v>1JBT2033</v>
      </c>
      <c r="Y29" s="32" t="b">
        <f t="shared" si="5"/>
        <v>1</v>
      </c>
      <c r="Z29" s="46" t="s">
        <v>10</v>
      </c>
      <c r="AA29" s="46">
        <v>2033</v>
      </c>
      <c r="AB29" s="46" t="s">
        <v>10101</v>
      </c>
      <c r="AC29" s="46" t="s">
        <v>9398</v>
      </c>
      <c r="AD29" s="61">
        <v>43301.363041932869</v>
      </c>
      <c r="AE29" s="46" t="s">
        <v>9398</v>
      </c>
      <c r="AF29" s="61">
        <v>43301.363041932869</v>
      </c>
    </row>
    <row r="30" spans="1:32" s="46" customFormat="1" x14ac:dyDescent="0.35">
      <c r="A30" s="47">
        <v>43301</v>
      </c>
      <c r="B30" s="47">
        <v>43238</v>
      </c>
      <c r="C30" s="47">
        <v>43250</v>
      </c>
      <c r="D30" s="46" t="s">
        <v>9877</v>
      </c>
      <c r="E30" s="22" t="str">
        <f>IF(ISERROR(VLOOKUP($U30,'sTEMPLATE-UC1'!$E:$E,1,0)),"","X")</f>
        <v/>
      </c>
      <c r="F30" s="22" t="str">
        <f t="shared" si="8"/>
        <v>X</v>
      </c>
      <c r="G30" s="22" t="str">
        <f t="shared" si="8"/>
        <v>X</v>
      </c>
      <c r="H30" s="22" t="str">
        <f t="shared" si="8"/>
        <v/>
      </c>
      <c r="I30" s="22" t="str">
        <f t="shared" si="8"/>
        <v>X</v>
      </c>
      <c r="J30" s="22" t="str">
        <f t="shared" si="8"/>
        <v/>
      </c>
      <c r="K30" s="22" t="str">
        <f t="shared" si="8"/>
        <v/>
      </c>
      <c r="L30" s="22" t="str">
        <f t="shared" si="8"/>
        <v/>
      </c>
      <c r="M30" s="22" t="str">
        <f t="shared" si="8"/>
        <v/>
      </c>
      <c r="N30" s="22" t="str">
        <f t="shared" si="8"/>
        <v>X</v>
      </c>
      <c r="O30" s="22" t="str">
        <f t="shared" si="8"/>
        <v/>
      </c>
      <c r="P30" s="22" t="str">
        <f t="shared" si="8"/>
        <v/>
      </c>
      <c r="Q30" s="22" t="str">
        <f t="shared" si="8"/>
        <v/>
      </c>
      <c r="R30" s="22" t="str">
        <f t="shared" si="8"/>
        <v/>
      </c>
      <c r="S30" s="22" t="str">
        <f t="shared" si="8"/>
        <v/>
      </c>
      <c r="T30" s="22" t="str">
        <f t="shared" si="8"/>
        <v/>
      </c>
      <c r="U30" s="46">
        <v>2034</v>
      </c>
      <c r="V30" s="46" t="s">
        <v>10102</v>
      </c>
      <c r="X30" s="32" t="str">
        <f t="shared" si="6"/>
        <v>1JBT2034</v>
      </c>
      <c r="Y30" s="32" t="b">
        <f t="shared" si="5"/>
        <v>1</v>
      </c>
      <c r="Z30" s="46" t="s">
        <v>10</v>
      </c>
      <c r="AA30" s="46">
        <v>2034</v>
      </c>
      <c r="AB30" s="46" t="s">
        <v>10102</v>
      </c>
      <c r="AC30" s="46" t="s">
        <v>9398</v>
      </c>
      <c r="AD30" s="61">
        <v>43301.363042013887</v>
      </c>
      <c r="AE30" s="46" t="s">
        <v>9398</v>
      </c>
      <c r="AF30" s="61">
        <v>43301.363042013887</v>
      </c>
    </row>
    <row r="31" spans="1:32" s="46" customFormat="1" x14ac:dyDescent="0.35">
      <c r="A31" s="47">
        <v>43301</v>
      </c>
      <c r="B31" s="47">
        <v>43238</v>
      </c>
      <c r="C31" s="47">
        <v>43250</v>
      </c>
      <c r="D31" s="46" t="s">
        <v>9877</v>
      </c>
      <c r="E31" s="22" t="str">
        <f>IF(ISERROR(VLOOKUP($U31,'sTEMPLATE-UC1'!$E:$E,1,0)),"","X")</f>
        <v/>
      </c>
      <c r="F31" s="22" t="str">
        <f t="shared" si="8"/>
        <v>X</v>
      </c>
      <c r="G31" s="22" t="str">
        <f t="shared" si="8"/>
        <v>X</v>
      </c>
      <c r="H31" s="22" t="str">
        <f t="shared" si="8"/>
        <v/>
      </c>
      <c r="I31" s="22" t="str">
        <f t="shared" si="8"/>
        <v>X</v>
      </c>
      <c r="J31" s="22" t="str">
        <f t="shared" si="8"/>
        <v/>
      </c>
      <c r="K31" s="22" t="str">
        <f t="shared" si="8"/>
        <v/>
      </c>
      <c r="L31" s="22" t="str">
        <f t="shared" si="8"/>
        <v/>
      </c>
      <c r="M31" s="22" t="str">
        <f t="shared" si="8"/>
        <v/>
      </c>
      <c r="N31" s="22" t="str">
        <f t="shared" si="8"/>
        <v>X</v>
      </c>
      <c r="O31" s="22" t="str">
        <f t="shared" si="8"/>
        <v/>
      </c>
      <c r="P31" s="22" t="str">
        <f t="shared" si="8"/>
        <v/>
      </c>
      <c r="Q31" s="22" t="str">
        <f t="shared" si="8"/>
        <v/>
      </c>
      <c r="R31" s="22" t="str">
        <f t="shared" si="8"/>
        <v/>
      </c>
      <c r="S31" s="22" t="str">
        <f t="shared" si="8"/>
        <v/>
      </c>
      <c r="T31" s="22" t="str">
        <f t="shared" si="8"/>
        <v/>
      </c>
      <c r="U31" s="46">
        <v>2035</v>
      </c>
      <c r="V31" s="46" t="s">
        <v>10495</v>
      </c>
      <c r="X31" s="32" t="str">
        <f t="shared" si="6"/>
        <v>1JBT2035</v>
      </c>
      <c r="Y31" s="32" t="b">
        <f t="shared" si="5"/>
        <v>1</v>
      </c>
      <c r="Z31" s="46" t="s">
        <v>10</v>
      </c>
      <c r="AA31" s="46">
        <v>2035</v>
      </c>
      <c r="AB31" s="46" t="s">
        <v>10495</v>
      </c>
      <c r="AC31" s="46" t="s">
        <v>9398</v>
      </c>
      <c r="AD31" s="61">
        <v>43301.363042129633</v>
      </c>
      <c r="AE31" s="46" t="s">
        <v>9398</v>
      </c>
      <c r="AF31" s="61">
        <v>43301.363042129633</v>
      </c>
    </row>
    <row r="32" spans="1:32" s="46" customFormat="1" x14ac:dyDescent="0.35">
      <c r="A32" s="47">
        <v>43301</v>
      </c>
      <c r="B32" s="47">
        <v>43238</v>
      </c>
      <c r="C32" s="47">
        <v>43250</v>
      </c>
      <c r="D32" s="46" t="s">
        <v>9877</v>
      </c>
      <c r="E32" s="22" t="str">
        <f>IF(ISERROR(VLOOKUP($U32,'sTEMPLATE-UC1'!$E:$E,1,0)),"","X")</f>
        <v/>
      </c>
      <c r="F32" s="22" t="str">
        <f t="shared" si="8"/>
        <v>X</v>
      </c>
      <c r="G32" s="22" t="str">
        <f t="shared" si="8"/>
        <v>X</v>
      </c>
      <c r="H32" s="22" t="str">
        <f t="shared" si="8"/>
        <v/>
      </c>
      <c r="I32" s="22" t="str">
        <f t="shared" si="8"/>
        <v>X</v>
      </c>
      <c r="J32" s="22" t="str">
        <f t="shared" si="8"/>
        <v/>
      </c>
      <c r="K32" s="22" t="str">
        <f t="shared" si="8"/>
        <v/>
      </c>
      <c r="L32" s="22" t="str">
        <f t="shared" si="8"/>
        <v/>
      </c>
      <c r="M32" s="22" t="str">
        <f t="shared" si="8"/>
        <v/>
      </c>
      <c r="N32" s="22" t="str">
        <f t="shared" si="8"/>
        <v>X</v>
      </c>
      <c r="O32" s="22" t="str">
        <f t="shared" si="8"/>
        <v/>
      </c>
      <c r="P32" s="22" t="str">
        <f t="shared" si="8"/>
        <v/>
      </c>
      <c r="Q32" s="22" t="str">
        <f t="shared" si="8"/>
        <v/>
      </c>
      <c r="R32" s="22" t="str">
        <f t="shared" si="8"/>
        <v/>
      </c>
      <c r="S32" s="22" t="str">
        <f t="shared" si="8"/>
        <v/>
      </c>
      <c r="T32" s="22" t="str">
        <f t="shared" si="8"/>
        <v/>
      </c>
      <c r="U32" s="46">
        <v>2036</v>
      </c>
      <c r="V32" s="46" t="s">
        <v>10103</v>
      </c>
      <c r="X32" s="32" t="str">
        <f t="shared" si="6"/>
        <v>1JBT2036</v>
      </c>
      <c r="Y32" s="32" t="b">
        <f t="shared" si="5"/>
        <v>1</v>
      </c>
      <c r="Z32" s="46" t="s">
        <v>10</v>
      </c>
      <c r="AA32" s="46">
        <v>2036</v>
      </c>
      <c r="AB32" s="46" t="s">
        <v>10103</v>
      </c>
      <c r="AC32" s="46" t="s">
        <v>9398</v>
      </c>
      <c r="AD32" s="61">
        <v>43301.363042210651</v>
      </c>
      <c r="AE32" s="46" t="s">
        <v>9398</v>
      </c>
      <c r="AF32" s="61">
        <v>43301.363042210651</v>
      </c>
    </row>
    <row r="33" spans="1:32" x14ac:dyDescent="0.35">
      <c r="A33" s="47">
        <v>43301</v>
      </c>
      <c r="B33" s="47">
        <v>43287</v>
      </c>
      <c r="C33" s="47"/>
      <c r="D33" s="46" t="s">
        <v>9877</v>
      </c>
      <c r="E33" s="22" t="str">
        <f>IF(ISERROR(VLOOKUP($U33,'sTEMPLATE-UC1'!$E:$E,1,0)),"","X")</f>
        <v/>
      </c>
      <c r="F33" s="22" t="str">
        <f t="shared" si="8"/>
        <v>X</v>
      </c>
      <c r="G33" s="22" t="str">
        <f t="shared" si="8"/>
        <v>X</v>
      </c>
      <c r="H33" s="22" t="str">
        <f t="shared" si="8"/>
        <v/>
      </c>
      <c r="I33" s="22" t="str">
        <f t="shared" si="8"/>
        <v>X</v>
      </c>
      <c r="J33" s="22" t="str">
        <f t="shared" si="8"/>
        <v/>
      </c>
      <c r="K33" s="22" t="str">
        <f t="shared" si="8"/>
        <v/>
      </c>
      <c r="L33" s="22" t="str">
        <f t="shared" si="8"/>
        <v/>
      </c>
      <c r="M33" s="22" t="str">
        <f t="shared" si="8"/>
        <v/>
      </c>
      <c r="N33" s="22" t="str">
        <f t="shared" si="8"/>
        <v>X</v>
      </c>
      <c r="O33" s="22" t="str">
        <f t="shared" si="8"/>
        <v/>
      </c>
      <c r="P33" s="22" t="str">
        <f t="shared" si="8"/>
        <v/>
      </c>
      <c r="Q33" s="22" t="str">
        <f t="shared" si="8"/>
        <v/>
      </c>
      <c r="R33" s="22" t="str">
        <f t="shared" si="8"/>
        <v/>
      </c>
      <c r="S33" s="22" t="str">
        <f t="shared" si="8"/>
        <v/>
      </c>
      <c r="T33" s="22" t="str">
        <f t="shared" si="8"/>
        <v/>
      </c>
      <c r="U33">
        <v>2037</v>
      </c>
      <c r="V33" s="46" t="s">
        <v>10876</v>
      </c>
      <c r="X33" s="32" t="str">
        <f t="shared" si="6"/>
        <v>1JBT2037</v>
      </c>
      <c r="Y33" s="32" t="b">
        <f t="shared" si="5"/>
        <v>1</v>
      </c>
      <c r="Z33" t="s">
        <v>10</v>
      </c>
      <c r="AA33">
        <v>2037</v>
      </c>
      <c r="AB33" t="s">
        <v>10876</v>
      </c>
      <c r="AC33" t="s">
        <v>9398</v>
      </c>
      <c r="AD33" s="61">
        <v>43301.363042280092</v>
      </c>
      <c r="AE33" t="s">
        <v>9398</v>
      </c>
      <c r="AF33" s="61">
        <v>43301.363042280092</v>
      </c>
    </row>
    <row r="34" spans="1:32" x14ac:dyDescent="0.35">
      <c r="E34" s="22" t="str">
        <f>IF(ISERROR(VLOOKUP($U34,'sTEMPLATE-UC1'!$E:$E,1,0)),"","X")</f>
        <v/>
      </c>
      <c r="F34" s="22" t="str">
        <f t="shared" si="8"/>
        <v>X</v>
      </c>
      <c r="G34" s="22" t="str">
        <f t="shared" si="8"/>
        <v>X</v>
      </c>
      <c r="H34" s="22" t="str">
        <f t="shared" si="8"/>
        <v>X</v>
      </c>
      <c r="I34" s="22" t="str">
        <f t="shared" si="8"/>
        <v/>
      </c>
      <c r="J34" s="22" t="str">
        <f t="shared" si="8"/>
        <v/>
      </c>
      <c r="K34" s="22" t="str">
        <f t="shared" si="8"/>
        <v/>
      </c>
      <c r="L34" s="22" t="str">
        <f t="shared" si="8"/>
        <v/>
      </c>
      <c r="M34" s="22" t="str">
        <f t="shared" si="8"/>
        <v>X</v>
      </c>
      <c r="N34" s="22" t="str">
        <f t="shared" si="8"/>
        <v>X</v>
      </c>
      <c r="O34" s="22" t="str">
        <f t="shared" si="8"/>
        <v/>
      </c>
      <c r="P34" s="22" t="str">
        <f t="shared" si="8"/>
        <v/>
      </c>
      <c r="Q34" s="22" t="str">
        <f t="shared" si="8"/>
        <v/>
      </c>
      <c r="R34" s="22" t="str">
        <f t="shared" si="8"/>
        <v/>
      </c>
      <c r="S34" s="22" t="str">
        <f t="shared" si="8"/>
        <v/>
      </c>
      <c r="T34" s="22" t="str">
        <f t="shared" si="8"/>
        <v/>
      </c>
      <c r="U34">
        <v>3010</v>
      </c>
      <c r="V34" s="46" t="s">
        <v>3392</v>
      </c>
      <c r="X34" s="32" t="str">
        <f t="shared" si="6"/>
        <v>1JBT3010</v>
      </c>
      <c r="Y34" s="32" t="b">
        <f t="shared" si="5"/>
        <v>1</v>
      </c>
      <c r="Z34" t="s">
        <v>10</v>
      </c>
      <c r="AA34">
        <v>3010</v>
      </c>
      <c r="AB34" t="s">
        <v>3392</v>
      </c>
      <c r="AC34" t="s">
        <v>9398</v>
      </c>
      <c r="AD34" s="61">
        <v>42810.477087465275</v>
      </c>
      <c r="AE34" t="s">
        <v>9398</v>
      </c>
      <c r="AF34" s="61">
        <v>43301.364754594906</v>
      </c>
    </row>
    <row r="35" spans="1:32" x14ac:dyDescent="0.35">
      <c r="E35" s="22" t="str">
        <f>IF(ISERROR(VLOOKUP($U35,'sTEMPLATE-UC1'!$E:$E,1,0)),"","X")</f>
        <v/>
      </c>
      <c r="F35" s="22" t="str">
        <f t="shared" ref="F35:T46" si="9">IF(ISERROR(VLOOKUP(F$4&amp;$U35,$X:$X,1,0)),"","X")</f>
        <v>X</v>
      </c>
      <c r="G35" s="22" t="str">
        <f t="shared" si="9"/>
        <v>X</v>
      </c>
      <c r="H35" s="22" t="str">
        <f t="shared" si="9"/>
        <v>X</v>
      </c>
      <c r="I35" s="22" t="str">
        <f t="shared" si="9"/>
        <v/>
      </c>
      <c r="J35" s="22" t="str">
        <f t="shared" si="9"/>
        <v/>
      </c>
      <c r="K35" s="22" t="str">
        <f t="shared" si="9"/>
        <v/>
      </c>
      <c r="L35" s="22" t="str">
        <f t="shared" si="9"/>
        <v/>
      </c>
      <c r="M35" s="22" t="str">
        <f t="shared" si="9"/>
        <v>X</v>
      </c>
      <c r="N35" s="22" t="str">
        <f t="shared" si="9"/>
        <v>X</v>
      </c>
      <c r="O35" s="22" t="str">
        <f t="shared" si="9"/>
        <v/>
      </c>
      <c r="P35" s="22" t="str">
        <f t="shared" si="9"/>
        <v/>
      </c>
      <c r="Q35" s="22" t="str">
        <f t="shared" si="9"/>
        <v/>
      </c>
      <c r="R35" s="22" t="str">
        <f t="shared" si="9"/>
        <v/>
      </c>
      <c r="S35" s="22" t="str">
        <f t="shared" si="9"/>
        <v/>
      </c>
      <c r="T35" s="22" t="str">
        <f t="shared" si="9"/>
        <v/>
      </c>
      <c r="U35">
        <v>3011</v>
      </c>
      <c r="V35" s="46" t="s">
        <v>3393</v>
      </c>
      <c r="X35" s="32" t="str">
        <f t="shared" si="6"/>
        <v>1JBT3011</v>
      </c>
      <c r="Y35" s="32" t="b">
        <f t="shared" si="5"/>
        <v>1</v>
      </c>
      <c r="Z35" t="s">
        <v>10</v>
      </c>
      <c r="AA35">
        <v>3011</v>
      </c>
      <c r="AB35" t="s">
        <v>3393</v>
      </c>
      <c r="AC35" t="s">
        <v>9398</v>
      </c>
      <c r="AD35" s="61">
        <v>42810.477087650463</v>
      </c>
      <c r="AE35" t="s">
        <v>9398</v>
      </c>
      <c r="AF35" s="61">
        <v>43301.364754780094</v>
      </c>
    </row>
    <row r="36" spans="1:32" x14ac:dyDescent="0.35">
      <c r="E36" s="22" t="str">
        <f>IF(ISERROR(VLOOKUP($U36,'sTEMPLATE-UC1'!$E:$E,1,0)),"","X")</f>
        <v/>
      </c>
      <c r="F36" s="22" t="str">
        <f t="shared" si="9"/>
        <v>X</v>
      </c>
      <c r="G36" s="22" t="str">
        <f t="shared" si="9"/>
        <v>X</v>
      </c>
      <c r="H36" s="22" t="str">
        <f t="shared" si="9"/>
        <v>X</v>
      </c>
      <c r="I36" s="22" t="str">
        <f t="shared" si="9"/>
        <v/>
      </c>
      <c r="J36" s="22" t="str">
        <f t="shared" si="9"/>
        <v/>
      </c>
      <c r="K36" s="22" t="str">
        <f t="shared" si="9"/>
        <v/>
      </c>
      <c r="L36" s="22" t="str">
        <f t="shared" si="9"/>
        <v/>
      </c>
      <c r="M36" s="22" t="str">
        <f t="shared" si="9"/>
        <v>X</v>
      </c>
      <c r="N36" s="22" t="str">
        <f t="shared" si="9"/>
        <v>X</v>
      </c>
      <c r="O36" s="22" t="str">
        <f t="shared" si="9"/>
        <v/>
      </c>
      <c r="P36" s="22" t="str">
        <f t="shared" si="9"/>
        <v/>
      </c>
      <c r="Q36" s="22" t="str">
        <f t="shared" si="9"/>
        <v/>
      </c>
      <c r="R36" s="22" t="str">
        <f t="shared" si="9"/>
        <v/>
      </c>
      <c r="S36" s="22" t="str">
        <f t="shared" si="9"/>
        <v/>
      </c>
      <c r="T36" s="22" t="str">
        <f t="shared" si="9"/>
        <v/>
      </c>
      <c r="U36">
        <v>3012</v>
      </c>
      <c r="V36" s="46" t="s">
        <v>3394</v>
      </c>
      <c r="X36" s="32" t="str">
        <f t="shared" si="6"/>
        <v>1JBT3012</v>
      </c>
      <c r="Y36" s="32" t="b">
        <f t="shared" si="5"/>
        <v>1</v>
      </c>
      <c r="Z36" t="s">
        <v>10</v>
      </c>
      <c r="AA36">
        <v>3012</v>
      </c>
      <c r="AB36" t="s">
        <v>3394</v>
      </c>
      <c r="AC36" t="s">
        <v>9398</v>
      </c>
      <c r="AD36" s="61">
        <v>42810.477087847219</v>
      </c>
      <c r="AE36" t="s">
        <v>9398</v>
      </c>
      <c r="AF36" s="61">
        <v>43301.364754861112</v>
      </c>
    </row>
    <row r="37" spans="1:32" x14ac:dyDescent="0.35">
      <c r="E37" s="22" t="str">
        <f>IF(ISERROR(VLOOKUP($U37,'sTEMPLATE-UC1'!$E:$E,1,0)),"","X")</f>
        <v/>
      </c>
      <c r="F37" s="22" t="str">
        <f t="shared" si="9"/>
        <v>X</v>
      </c>
      <c r="G37" s="22" t="str">
        <f t="shared" si="9"/>
        <v>X</v>
      </c>
      <c r="H37" s="22" t="str">
        <f t="shared" si="9"/>
        <v>X</v>
      </c>
      <c r="I37" s="22" t="str">
        <f t="shared" si="9"/>
        <v/>
      </c>
      <c r="J37" s="22" t="str">
        <f t="shared" si="9"/>
        <v/>
      </c>
      <c r="K37" s="22" t="str">
        <f t="shared" si="9"/>
        <v/>
      </c>
      <c r="L37" s="22" t="str">
        <f t="shared" si="9"/>
        <v/>
      </c>
      <c r="M37" s="22" t="str">
        <f t="shared" si="9"/>
        <v>X</v>
      </c>
      <c r="N37" s="22" t="str">
        <f t="shared" si="9"/>
        <v>X</v>
      </c>
      <c r="O37" s="22" t="str">
        <f t="shared" si="9"/>
        <v/>
      </c>
      <c r="P37" s="22" t="str">
        <f t="shared" si="9"/>
        <v/>
      </c>
      <c r="Q37" s="22" t="str">
        <f t="shared" si="9"/>
        <v/>
      </c>
      <c r="R37" s="22" t="str">
        <f t="shared" si="9"/>
        <v/>
      </c>
      <c r="S37" s="22" t="str">
        <f t="shared" si="9"/>
        <v/>
      </c>
      <c r="T37" s="22" t="str">
        <f t="shared" si="9"/>
        <v/>
      </c>
      <c r="U37">
        <v>3013</v>
      </c>
      <c r="V37" s="46" t="s">
        <v>3395</v>
      </c>
      <c r="X37" s="32" t="str">
        <f t="shared" si="6"/>
        <v>1JBT3013</v>
      </c>
      <c r="Y37" s="32" t="b">
        <f t="shared" si="5"/>
        <v>1</v>
      </c>
      <c r="Z37" t="s">
        <v>10</v>
      </c>
      <c r="AA37">
        <v>3013</v>
      </c>
      <c r="AB37" t="s">
        <v>3395</v>
      </c>
      <c r="AC37" t="s">
        <v>9398</v>
      </c>
      <c r="AD37" s="61">
        <v>42810.477088043983</v>
      </c>
      <c r="AE37" t="s">
        <v>9398</v>
      </c>
      <c r="AF37" s="61">
        <v>43301.36475497685</v>
      </c>
    </row>
    <row r="38" spans="1:32" x14ac:dyDescent="0.35">
      <c r="E38" s="22" t="str">
        <f>IF(ISERROR(VLOOKUP($U38,'sTEMPLATE-UC1'!$E:$E,1,0)),"","X")</f>
        <v/>
      </c>
      <c r="F38" s="22" t="str">
        <f t="shared" si="9"/>
        <v>X</v>
      </c>
      <c r="G38" s="22" t="str">
        <f t="shared" si="9"/>
        <v>X</v>
      </c>
      <c r="H38" s="22" t="str">
        <f t="shared" si="9"/>
        <v>X</v>
      </c>
      <c r="I38" s="22" t="str">
        <f t="shared" si="9"/>
        <v/>
      </c>
      <c r="J38" s="22" t="str">
        <f t="shared" si="9"/>
        <v/>
      </c>
      <c r="K38" s="22" t="str">
        <f t="shared" si="9"/>
        <v/>
      </c>
      <c r="L38" s="22" t="str">
        <f t="shared" si="9"/>
        <v/>
      </c>
      <c r="M38" s="22" t="str">
        <f t="shared" si="9"/>
        <v>X</v>
      </c>
      <c r="N38" s="22" t="str">
        <f t="shared" si="9"/>
        <v>X</v>
      </c>
      <c r="O38" s="22" t="str">
        <f t="shared" si="9"/>
        <v/>
      </c>
      <c r="P38" s="22" t="str">
        <f t="shared" si="9"/>
        <v/>
      </c>
      <c r="Q38" s="22" t="str">
        <f t="shared" si="9"/>
        <v/>
      </c>
      <c r="R38" s="22" t="str">
        <f t="shared" si="9"/>
        <v/>
      </c>
      <c r="S38" s="22" t="str">
        <f t="shared" si="9"/>
        <v/>
      </c>
      <c r="T38" s="22" t="str">
        <f t="shared" si="9"/>
        <v/>
      </c>
      <c r="U38">
        <v>3014</v>
      </c>
      <c r="V38" s="46" t="s">
        <v>3396</v>
      </c>
      <c r="X38" s="32" t="str">
        <f t="shared" si="6"/>
        <v>1JBT3014</v>
      </c>
      <c r="Y38" s="32" t="b">
        <f t="shared" si="5"/>
        <v>1</v>
      </c>
      <c r="Z38" t="s">
        <v>10</v>
      </c>
      <c r="AA38">
        <v>3014</v>
      </c>
      <c r="AB38" t="s">
        <v>3396</v>
      </c>
      <c r="AC38" t="s">
        <v>9398</v>
      </c>
      <c r="AD38" s="61">
        <v>42810.477088229163</v>
      </c>
      <c r="AE38" t="s">
        <v>9398</v>
      </c>
      <c r="AF38" s="61">
        <v>43301.364755127317</v>
      </c>
    </row>
    <row r="39" spans="1:32" x14ac:dyDescent="0.35">
      <c r="E39" s="22" t="str">
        <f>IF(ISERROR(VLOOKUP($U39,'sTEMPLATE-UC1'!$E:$E,1,0)),"","X")</f>
        <v/>
      </c>
      <c r="F39" s="22" t="str">
        <f t="shared" si="9"/>
        <v>X</v>
      </c>
      <c r="G39" s="22" t="str">
        <f t="shared" si="9"/>
        <v>X</v>
      </c>
      <c r="H39" s="22" t="str">
        <f t="shared" si="9"/>
        <v/>
      </c>
      <c r="I39" s="22" t="str">
        <f t="shared" si="9"/>
        <v/>
      </c>
      <c r="J39" s="22" t="str">
        <f t="shared" si="9"/>
        <v/>
      </c>
      <c r="K39" s="22" t="str">
        <f t="shared" si="9"/>
        <v/>
      </c>
      <c r="L39" s="22" t="str">
        <f t="shared" si="9"/>
        <v>X</v>
      </c>
      <c r="M39" s="22" t="str">
        <f t="shared" si="9"/>
        <v/>
      </c>
      <c r="N39" s="22" t="str">
        <f t="shared" si="9"/>
        <v>X</v>
      </c>
      <c r="O39" s="22" t="str">
        <f t="shared" si="9"/>
        <v/>
      </c>
      <c r="P39" s="22" t="str">
        <f t="shared" si="9"/>
        <v/>
      </c>
      <c r="Q39" s="22" t="str">
        <f t="shared" si="9"/>
        <v/>
      </c>
      <c r="R39" s="22" t="str">
        <f t="shared" si="9"/>
        <v/>
      </c>
      <c r="S39" s="22" t="str">
        <f t="shared" si="9"/>
        <v/>
      </c>
      <c r="T39" s="22" t="str">
        <f t="shared" si="9"/>
        <v/>
      </c>
      <c r="U39">
        <v>3020</v>
      </c>
      <c r="V39" s="46" t="s">
        <v>3397</v>
      </c>
      <c r="X39" s="32" t="str">
        <f t="shared" si="6"/>
        <v>1JBT3020</v>
      </c>
      <c r="Y39" s="32" t="b">
        <f t="shared" si="5"/>
        <v>1</v>
      </c>
      <c r="Z39" t="s">
        <v>10</v>
      </c>
      <c r="AA39">
        <v>3020</v>
      </c>
      <c r="AB39" t="s">
        <v>3397</v>
      </c>
      <c r="AC39" t="s">
        <v>9398</v>
      </c>
      <c r="AD39" s="61">
        <v>43123.612058680555</v>
      </c>
      <c r="AE39" t="s">
        <v>9398</v>
      </c>
      <c r="AF39" s="61">
        <v>43123.612058680555</v>
      </c>
    </row>
    <row r="40" spans="1:32" x14ac:dyDescent="0.35">
      <c r="A40" s="47">
        <v>43161</v>
      </c>
      <c r="B40" s="47"/>
      <c r="C40" s="47"/>
      <c r="D40" s="46" t="s">
        <v>9741</v>
      </c>
      <c r="E40" s="22" t="str">
        <f>IF(ISERROR(VLOOKUP($U40,'sTEMPLATE-UC1'!$E:$E,1,0)),"","X")</f>
        <v/>
      </c>
      <c r="F40" s="22" t="str">
        <f t="shared" si="9"/>
        <v>X</v>
      </c>
      <c r="G40" s="22" t="str">
        <f t="shared" si="9"/>
        <v>X</v>
      </c>
      <c r="H40" s="22" t="str">
        <f t="shared" si="9"/>
        <v/>
      </c>
      <c r="I40" s="22" t="str">
        <f t="shared" si="9"/>
        <v/>
      </c>
      <c r="J40" s="22" t="str">
        <f t="shared" si="9"/>
        <v/>
      </c>
      <c r="K40" s="22" t="str">
        <f t="shared" si="9"/>
        <v/>
      </c>
      <c r="L40" s="22" t="str">
        <f t="shared" si="9"/>
        <v>X</v>
      </c>
      <c r="M40" s="22" t="str">
        <f t="shared" si="9"/>
        <v/>
      </c>
      <c r="N40" s="22" t="str">
        <f t="shared" si="9"/>
        <v>X</v>
      </c>
      <c r="O40" s="22" t="str">
        <f t="shared" si="9"/>
        <v/>
      </c>
      <c r="P40" s="22" t="str">
        <f t="shared" si="9"/>
        <v/>
      </c>
      <c r="Q40" s="22" t="str">
        <f t="shared" si="9"/>
        <v/>
      </c>
      <c r="R40" s="22" t="str">
        <f t="shared" si="9"/>
        <v/>
      </c>
      <c r="S40" s="22" t="str">
        <f t="shared" si="9"/>
        <v/>
      </c>
      <c r="T40" s="22" t="str">
        <f t="shared" si="9"/>
        <v/>
      </c>
      <c r="U40">
        <v>3021</v>
      </c>
      <c r="V40" s="46" t="s">
        <v>9739</v>
      </c>
      <c r="X40" s="32" t="str">
        <f t="shared" si="6"/>
        <v>1JBT3021</v>
      </c>
      <c r="Y40" s="32" t="b">
        <f t="shared" si="5"/>
        <v>1</v>
      </c>
      <c r="Z40" t="s">
        <v>10</v>
      </c>
      <c r="AA40">
        <v>3021</v>
      </c>
      <c r="AB40" t="s">
        <v>9739</v>
      </c>
      <c r="AC40" t="s">
        <v>9398</v>
      </c>
      <c r="AD40" s="61">
        <v>43123.612058715276</v>
      </c>
      <c r="AE40" t="s">
        <v>9398</v>
      </c>
      <c r="AF40" s="61">
        <v>43161.378636956018</v>
      </c>
    </row>
    <row r="41" spans="1:32" s="46" customFormat="1" x14ac:dyDescent="0.35">
      <c r="A41" s="47">
        <v>43301</v>
      </c>
      <c r="B41" s="47">
        <v>43207</v>
      </c>
      <c r="C41" s="47">
        <v>43250</v>
      </c>
      <c r="D41" s="46" t="s">
        <v>9877</v>
      </c>
      <c r="E41" s="22" t="str">
        <f>IF(ISERROR(VLOOKUP($U41,'sTEMPLATE-UC1'!$E:$E,1,0)),"","X")</f>
        <v/>
      </c>
      <c r="F41" s="22" t="str">
        <f t="shared" si="9"/>
        <v>X</v>
      </c>
      <c r="G41" s="22" t="str">
        <f t="shared" si="9"/>
        <v>X</v>
      </c>
      <c r="H41" s="22" t="str">
        <f t="shared" si="9"/>
        <v/>
      </c>
      <c r="I41" s="22" t="str">
        <f t="shared" si="9"/>
        <v>X</v>
      </c>
      <c r="J41" s="22" t="str">
        <f t="shared" si="9"/>
        <v/>
      </c>
      <c r="K41" s="22" t="str">
        <f t="shared" si="9"/>
        <v/>
      </c>
      <c r="L41" s="22" t="str">
        <f t="shared" si="9"/>
        <v/>
      </c>
      <c r="M41" s="22" t="str">
        <f t="shared" si="9"/>
        <v/>
      </c>
      <c r="N41" s="22" t="str">
        <f t="shared" si="9"/>
        <v>X</v>
      </c>
      <c r="O41" s="22" t="str">
        <f t="shared" si="9"/>
        <v/>
      </c>
      <c r="P41" s="22" t="str">
        <f t="shared" si="9"/>
        <v/>
      </c>
      <c r="Q41" s="22" t="str">
        <f t="shared" si="9"/>
        <v/>
      </c>
      <c r="R41" s="22" t="str">
        <f t="shared" si="9"/>
        <v/>
      </c>
      <c r="S41" s="22" t="str">
        <f t="shared" si="9"/>
        <v/>
      </c>
      <c r="T41" s="22" t="str">
        <f t="shared" si="9"/>
        <v/>
      </c>
      <c r="U41" s="46">
        <v>3030</v>
      </c>
      <c r="V41" s="46" t="s">
        <v>10666</v>
      </c>
      <c r="X41" s="32" t="str">
        <f t="shared" si="6"/>
        <v>1JBT3030</v>
      </c>
      <c r="Y41" s="32" t="b">
        <f t="shared" si="5"/>
        <v>1</v>
      </c>
      <c r="Z41" s="46" t="s">
        <v>10</v>
      </c>
      <c r="AA41" s="46">
        <v>3030</v>
      </c>
      <c r="AB41" s="46" t="s">
        <v>10666</v>
      </c>
      <c r="AC41" s="46" t="s">
        <v>9398</v>
      </c>
      <c r="AD41" s="61">
        <v>43301.36304236111</v>
      </c>
      <c r="AE41" s="46" t="s">
        <v>9398</v>
      </c>
      <c r="AF41" s="61">
        <v>43301.36304236111</v>
      </c>
    </row>
    <row r="42" spans="1:32" x14ac:dyDescent="0.35">
      <c r="A42" s="47">
        <v>43301</v>
      </c>
      <c r="B42" s="47">
        <v>43207</v>
      </c>
      <c r="C42" s="47">
        <v>43250</v>
      </c>
      <c r="D42" s="46" t="s">
        <v>9877</v>
      </c>
      <c r="E42" s="22" t="str">
        <f>IF(ISERROR(VLOOKUP($U42,'sTEMPLATE-UC1'!$E:$E,1,0)),"","X")</f>
        <v/>
      </c>
      <c r="F42" s="22" t="str">
        <f t="shared" si="9"/>
        <v>X</v>
      </c>
      <c r="G42" s="22" t="str">
        <f t="shared" si="9"/>
        <v>X</v>
      </c>
      <c r="H42" s="22" t="str">
        <f t="shared" si="9"/>
        <v/>
      </c>
      <c r="I42" s="22" t="str">
        <f t="shared" si="9"/>
        <v>X</v>
      </c>
      <c r="J42" s="22" t="str">
        <f t="shared" si="9"/>
        <v/>
      </c>
      <c r="K42" s="22" t="str">
        <f t="shared" si="9"/>
        <v/>
      </c>
      <c r="L42" s="22" t="str">
        <f t="shared" si="9"/>
        <v/>
      </c>
      <c r="M42" s="22" t="str">
        <f t="shared" si="9"/>
        <v/>
      </c>
      <c r="N42" s="22" t="str">
        <f t="shared" si="9"/>
        <v>X</v>
      </c>
      <c r="O42" s="22" t="str">
        <f t="shared" si="9"/>
        <v/>
      </c>
      <c r="P42" s="22" t="str">
        <f t="shared" si="9"/>
        <v/>
      </c>
      <c r="Q42" s="22" t="str">
        <f t="shared" si="9"/>
        <v/>
      </c>
      <c r="R42" s="22" t="str">
        <f t="shared" si="9"/>
        <v/>
      </c>
      <c r="S42" s="22" t="str">
        <f t="shared" si="9"/>
        <v/>
      </c>
      <c r="T42" s="22" t="str">
        <f t="shared" si="9"/>
        <v/>
      </c>
      <c r="U42" s="46">
        <v>3031</v>
      </c>
      <c r="V42" s="46" t="s">
        <v>10104</v>
      </c>
      <c r="W42" s="46"/>
      <c r="X42" s="32" t="str">
        <f t="shared" si="6"/>
        <v>1JBT3031</v>
      </c>
      <c r="Y42" s="32" t="b">
        <f t="shared" si="5"/>
        <v>1</v>
      </c>
      <c r="Z42" t="s">
        <v>10</v>
      </c>
      <c r="AA42">
        <v>3031</v>
      </c>
      <c r="AB42" t="s">
        <v>10104</v>
      </c>
      <c r="AC42" t="s">
        <v>9398</v>
      </c>
      <c r="AD42" s="61">
        <v>43301.363042476849</v>
      </c>
      <c r="AE42" t="s">
        <v>9398</v>
      </c>
      <c r="AF42" s="61">
        <v>43301.363042476849</v>
      </c>
    </row>
    <row r="43" spans="1:32" x14ac:dyDescent="0.35">
      <c r="A43" s="47">
        <v>43446</v>
      </c>
      <c r="B43" s="47"/>
      <c r="C43" s="47"/>
      <c r="D43" s="46" t="s">
        <v>11801</v>
      </c>
      <c r="E43" s="22" t="str">
        <f>IF(ISERROR(VLOOKUP($U43,'sTEMPLATE-UC1'!$E:$E,1,0)),"","X")</f>
        <v/>
      </c>
      <c r="F43" s="22" t="str">
        <f t="shared" si="9"/>
        <v/>
      </c>
      <c r="G43" s="22" t="str">
        <f t="shared" si="9"/>
        <v/>
      </c>
      <c r="H43" s="22" t="str">
        <f t="shared" si="9"/>
        <v/>
      </c>
      <c r="I43" s="22" t="str">
        <f t="shared" si="9"/>
        <v/>
      </c>
      <c r="J43" s="22" t="str">
        <f t="shared" si="9"/>
        <v/>
      </c>
      <c r="K43" s="22" t="str">
        <f t="shared" si="9"/>
        <v/>
      </c>
      <c r="L43" s="22" t="str">
        <f t="shared" si="9"/>
        <v/>
      </c>
      <c r="M43" s="22" t="str">
        <f t="shared" si="9"/>
        <v/>
      </c>
      <c r="N43" s="22" t="str">
        <f t="shared" si="9"/>
        <v/>
      </c>
      <c r="O43" s="22" t="str">
        <f t="shared" si="9"/>
        <v/>
      </c>
      <c r="P43" s="22" t="str">
        <f t="shared" si="9"/>
        <v/>
      </c>
      <c r="Q43" s="22" t="str">
        <f t="shared" si="9"/>
        <v/>
      </c>
      <c r="R43" s="22" t="str">
        <f t="shared" si="9"/>
        <v/>
      </c>
      <c r="S43" s="22" t="str">
        <f t="shared" si="9"/>
        <v/>
      </c>
      <c r="T43" s="22" t="str">
        <f t="shared" si="9"/>
        <v/>
      </c>
      <c r="U43" s="46">
        <v>3032</v>
      </c>
      <c r="V43" s="46" t="s">
        <v>11802</v>
      </c>
      <c r="W43" s="46"/>
      <c r="X43" s="32" t="str">
        <f t="shared" si="6"/>
        <v>1JBT4000</v>
      </c>
      <c r="Y43" s="32" t="b">
        <f t="shared" si="5"/>
        <v>1</v>
      </c>
      <c r="Z43" t="s">
        <v>10</v>
      </c>
      <c r="AA43">
        <v>4000</v>
      </c>
      <c r="AB43" t="s">
        <v>1175</v>
      </c>
      <c r="AC43" t="s">
        <v>9398</v>
      </c>
      <c r="AD43" s="61">
        <v>42810.477088425927</v>
      </c>
      <c r="AE43" t="s">
        <v>9398</v>
      </c>
      <c r="AF43" s="61">
        <v>42810.477088425927</v>
      </c>
    </row>
    <row r="44" spans="1:32" s="46" customFormat="1" x14ac:dyDescent="0.35">
      <c r="A44" s="47">
        <v>43446</v>
      </c>
      <c r="B44" s="47"/>
      <c r="C44" s="47"/>
      <c r="D44" s="46" t="s">
        <v>11801</v>
      </c>
      <c r="E44" s="22" t="str">
        <f>IF(ISERROR(VLOOKUP($U44,'sTEMPLATE-UC1'!$E:$E,1,0)),"","X")</f>
        <v/>
      </c>
      <c r="F44" s="22" t="str">
        <f t="shared" si="9"/>
        <v/>
      </c>
      <c r="G44" s="22" t="str">
        <f t="shared" si="9"/>
        <v/>
      </c>
      <c r="H44" s="22" t="str">
        <f t="shared" si="9"/>
        <v/>
      </c>
      <c r="I44" s="22" t="str">
        <f t="shared" si="9"/>
        <v/>
      </c>
      <c r="J44" s="22" t="str">
        <f t="shared" si="9"/>
        <v/>
      </c>
      <c r="K44" s="22" t="str">
        <f t="shared" si="9"/>
        <v/>
      </c>
      <c r="L44" s="22" t="str">
        <f t="shared" si="9"/>
        <v/>
      </c>
      <c r="M44" s="22" t="str">
        <f t="shared" si="9"/>
        <v/>
      </c>
      <c r="N44" s="22" t="str">
        <f t="shared" si="9"/>
        <v/>
      </c>
      <c r="O44" s="22" t="str">
        <f t="shared" si="9"/>
        <v/>
      </c>
      <c r="P44" s="22" t="str">
        <f t="shared" si="9"/>
        <v/>
      </c>
      <c r="Q44" s="22" t="str">
        <f t="shared" si="9"/>
        <v/>
      </c>
      <c r="R44" s="22" t="str">
        <f t="shared" si="9"/>
        <v/>
      </c>
      <c r="S44" s="22" t="str">
        <f t="shared" si="9"/>
        <v/>
      </c>
      <c r="T44" s="22" t="str">
        <f t="shared" si="9"/>
        <v/>
      </c>
      <c r="U44" s="46">
        <v>3033</v>
      </c>
      <c r="V44" s="46" t="s">
        <v>11803</v>
      </c>
      <c r="W44"/>
      <c r="X44" s="32" t="str">
        <f>Z44&amp;AA44</f>
        <v>1JBT7000</v>
      </c>
      <c r="Y44" s="32" t="b">
        <f t="shared" si="5"/>
        <v>1</v>
      </c>
      <c r="Z44" s="46" t="s">
        <v>10</v>
      </c>
      <c r="AA44" s="46">
        <v>7000</v>
      </c>
      <c r="AB44" s="46" t="s">
        <v>1176</v>
      </c>
      <c r="AC44" s="46" t="s">
        <v>9398</v>
      </c>
      <c r="AD44" s="61">
        <v>42810.477088622683</v>
      </c>
      <c r="AE44" s="46" t="s">
        <v>9398</v>
      </c>
      <c r="AF44" s="61">
        <v>42810.477088622683</v>
      </c>
    </row>
    <row r="45" spans="1:32" x14ac:dyDescent="0.35">
      <c r="A45" s="47">
        <v>43349</v>
      </c>
      <c r="D45" t="s">
        <v>11426</v>
      </c>
      <c r="E45" s="22" t="str">
        <f>IF(ISERROR(VLOOKUP($U45,'sTEMPLATE-UC1'!$E:$E,1,0)),"","X")</f>
        <v/>
      </c>
      <c r="F45" s="22" t="str">
        <f t="shared" si="9"/>
        <v>X</v>
      </c>
      <c r="G45" s="22" t="str">
        <f t="shared" si="9"/>
        <v>X</v>
      </c>
      <c r="H45" s="22" t="str">
        <f t="shared" si="9"/>
        <v>X</v>
      </c>
      <c r="I45" s="22" t="str">
        <f t="shared" si="9"/>
        <v/>
      </c>
      <c r="J45" s="22" t="str">
        <f t="shared" si="9"/>
        <v/>
      </c>
      <c r="K45" s="22" t="str">
        <f t="shared" si="9"/>
        <v/>
      </c>
      <c r="L45" s="22" t="str">
        <f t="shared" si="9"/>
        <v/>
      </c>
      <c r="M45" s="22" t="str">
        <f t="shared" si="9"/>
        <v>X</v>
      </c>
      <c r="N45" s="22" t="str">
        <f t="shared" si="9"/>
        <v>X</v>
      </c>
      <c r="O45" s="22" t="str">
        <f t="shared" si="9"/>
        <v/>
      </c>
      <c r="P45" s="22" t="str">
        <f t="shared" si="9"/>
        <v/>
      </c>
      <c r="Q45" s="22" t="str">
        <f t="shared" si="9"/>
        <v/>
      </c>
      <c r="R45" s="22" t="str">
        <f t="shared" si="9"/>
        <v/>
      </c>
      <c r="S45" s="22" t="str">
        <f t="shared" si="9"/>
        <v/>
      </c>
      <c r="T45" s="22" t="str">
        <f t="shared" si="9"/>
        <v/>
      </c>
      <c r="U45">
        <v>4000</v>
      </c>
      <c r="V45" t="s">
        <v>1175</v>
      </c>
      <c r="X45" s="32" t="str">
        <f t="shared" si="6"/>
        <v>1JBT7000</v>
      </c>
      <c r="Y45" s="32" t="b">
        <f t="shared" si="5"/>
        <v>1</v>
      </c>
      <c r="Z45" t="s">
        <v>10</v>
      </c>
      <c r="AA45">
        <v>7000</v>
      </c>
      <c r="AB45" t="s">
        <v>1176</v>
      </c>
      <c r="AC45" t="s">
        <v>9398</v>
      </c>
      <c r="AD45" s="61">
        <v>42810.477088622683</v>
      </c>
      <c r="AE45" t="s">
        <v>9398</v>
      </c>
      <c r="AF45" s="61">
        <v>42810.477088622683</v>
      </c>
    </row>
    <row r="46" spans="1:32" x14ac:dyDescent="0.35">
      <c r="A46" s="47">
        <v>43349</v>
      </c>
      <c r="B46" s="47"/>
      <c r="C46" s="47"/>
      <c r="D46" s="46" t="s">
        <v>11426</v>
      </c>
      <c r="E46" s="22" t="str">
        <f>IF(ISERROR(VLOOKUP($U46,'sTEMPLATE-UC1'!$E:$E,1,0)),"","X")</f>
        <v/>
      </c>
      <c r="F46" s="22" t="str">
        <f t="shared" si="9"/>
        <v/>
      </c>
      <c r="G46" s="22" t="str">
        <f t="shared" si="9"/>
        <v/>
      </c>
      <c r="H46" s="22" t="str">
        <f t="shared" si="9"/>
        <v/>
      </c>
      <c r="I46" s="22" t="str">
        <f t="shared" si="9"/>
        <v/>
      </c>
      <c r="J46" s="22" t="str">
        <f t="shared" si="9"/>
        <v/>
      </c>
      <c r="K46" s="22" t="str">
        <f t="shared" si="9"/>
        <v/>
      </c>
      <c r="L46" s="22" t="str">
        <f t="shared" si="9"/>
        <v/>
      </c>
      <c r="M46" s="22" t="str">
        <f t="shared" si="9"/>
        <v/>
      </c>
      <c r="N46" s="22" t="str">
        <f t="shared" si="9"/>
        <v/>
      </c>
      <c r="O46" s="22" t="str">
        <f t="shared" si="9"/>
        <v/>
      </c>
      <c r="P46" s="22" t="str">
        <f t="shared" si="9"/>
        <v/>
      </c>
      <c r="Q46" s="22" t="str">
        <f t="shared" si="9"/>
        <v/>
      </c>
      <c r="R46" s="22" t="str">
        <f t="shared" si="9"/>
        <v/>
      </c>
      <c r="S46" s="22" t="str">
        <f t="shared" si="9"/>
        <v/>
      </c>
      <c r="T46" s="22" t="str">
        <f t="shared" si="9"/>
        <v/>
      </c>
      <c r="U46" s="46">
        <v>6000</v>
      </c>
      <c r="V46" s="46" t="s">
        <v>11486</v>
      </c>
      <c r="W46" s="46"/>
      <c r="X46" s="32" t="str">
        <f t="shared" si="6"/>
        <v>1JBT7010</v>
      </c>
      <c r="Y46" s="32" t="b">
        <f t="shared" si="5"/>
        <v>1</v>
      </c>
      <c r="Z46" t="s">
        <v>10</v>
      </c>
      <c r="AA46">
        <v>7010</v>
      </c>
      <c r="AB46" t="s">
        <v>1177</v>
      </c>
      <c r="AC46" t="s">
        <v>9398</v>
      </c>
      <c r="AD46" s="61">
        <v>42810.477088807871</v>
      </c>
      <c r="AE46" t="s">
        <v>9398</v>
      </c>
      <c r="AF46" s="61">
        <v>42810.477088807871</v>
      </c>
    </row>
    <row r="47" spans="1:32" x14ac:dyDescent="0.35">
      <c r="A47" s="47">
        <v>43349</v>
      </c>
      <c r="D47" t="s">
        <v>11426</v>
      </c>
      <c r="E47" s="22" t="str">
        <f>IF(ISERROR(VLOOKUP($U47,'sTEMPLATE-UC1'!$E:$E,1,0)),"","X")</f>
        <v/>
      </c>
      <c r="F47" s="22" t="str">
        <f t="shared" ref="F47:T56" si="10">IF(ISERROR(VLOOKUP(F$4&amp;$U47,$X:$X,1,0)),"","X")</f>
        <v>X</v>
      </c>
      <c r="G47" s="22" t="str">
        <f t="shared" si="10"/>
        <v>X</v>
      </c>
      <c r="H47" s="22" t="str">
        <f t="shared" si="10"/>
        <v>X</v>
      </c>
      <c r="I47" s="22" t="str">
        <f t="shared" si="10"/>
        <v/>
      </c>
      <c r="J47" s="22" t="str">
        <f t="shared" si="10"/>
        <v/>
      </c>
      <c r="K47" s="22" t="str">
        <f t="shared" si="10"/>
        <v/>
      </c>
      <c r="L47" s="22" t="str">
        <f t="shared" si="10"/>
        <v/>
      </c>
      <c r="M47" s="22" t="str">
        <f t="shared" si="10"/>
        <v>X</v>
      </c>
      <c r="N47" s="22" t="str">
        <f t="shared" si="10"/>
        <v>X</v>
      </c>
      <c r="O47" s="22" t="str">
        <f t="shared" si="10"/>
        <v/>
      </c>
      <c r="P47" s="22" t="str">
        <f t="shared" si="10"/>
        <v/>
      </c>
      <c r="Q47" s="22" t="str">
        <f t="shared" si="10"/>
        <v/>
      </c>
      <c r="R47" s="22" t="str">
        <f t="shared" si="10"/>
        <v/>
      </c>
      <c r="S47" s="22" t="str">
        <f t="shared" si="10"/>
        <v/>
      </c>
      <c r="T47" s="22" t="str">
        <f t="shared" si="10"/>
        <v/>
      </c>
      <c r="U47">
        <v>7000</v>
      </c>
      <c r="V47" t="s">
        <v>1176</v>
      </c>
      <c r="X47" s="32" t="str">
        <f t="shared" si="6"/>
        <v>1JBT7020</v>
      </c>
      <c r="Y47" s="32" t="b">
        <f t="shared" si="5"/>
        <v>1</v>
      </c>
      <c r="Z47" t="s">
        <v>10</v>
      </c>
      <c r="AA47">
        <v>7020</v>
      </c>
      <c r="AB47" t="s">
        <v>1178</v>
      </c>
      <c r="AC47" t="s">
        <v>9398</v>
      </c>
      <c r="AD47" s="61">
        <v>42810.477089004627</v>
      </c>
      <c r="AE47" t="s">
        <v>9398</v>
      </c>
      <c r="AF47" s="61">
        <v>42810.477089004627</v>
      </c>
    </row>
    <row r="48" spans="1:32" s="46" customFormat="1" x14ac:dyDescent="0.35">
      <c r="A48" s="5"/>
      <c r="B48" s="47">
        <v>43207</v>
      </c>
      <c r="C48" s="5"/>
      <c r="D48"/>
      <c r="E48" s="22" t="str">
        <f>IF(ISERROR(VLOOKUP($U48,'sTEMPLATE-UC1'!$E:$E,1,0)),"","X")</f>
        <v/>
      </c>
      <c r="F48" s="22" t="str">
        <f t="shared" si="10"/>
        <v>X</v>
      </c>
      <c r="G48" s="22" t="str">
        <f t="shared" si="10"/>
        <v>X</v>
      </c>
      <c r="H48" s="22" t="str">
        <f t="shared" si="10"/>
        <v>X</v>
      </c>
      <c r="I48" s="22" t="str">
        <f t="shared" si="10"/>
        <v>X</v>
      </c>
      <c r="J48" s="22" t="str">
        <f t="shared" si="10"/>
        <v/>
      </c>
      <c r="K48" s="22" t="str">
        <f t="shared" si="10"/>
        <v/>
      </c>
      <c r="L48" s="22" t="str">
        <f t="shared" si="10"/>
        <v>X</v>
      </c>
      <c r="M48" s="22" t="str">
        <f t="shared" si="10"/>
        <v>X</v>
      </c>
      <c r="N48" s="22" t="str">
        <f t="shared" si="10"/>
        <v>X</v>
      </c>
      <c r="O48" s="22" t="str">
        <f t="shared" si="10"/>
        <v/>
      </c>
      <c r="P48" s="22" t="str">
        <f t="shared" si="10"/>
        <v/>
      </c>
      <c r="Q48" s="22" t="str">
        <f t="shared" si="10"/>
        <v/>
      </c>
      <c r="R48" s="22" t="str">
        <f t="shared" si="10"/>
        <v/>
      </c>
      <c r="S48" s="22" t="str">
        <f t="shared" si="10"/>
        <v/>
      </c>
      <c r="T48" s="22" t="str">
        <f t="shared" si="10"/>
        <v/>
      </c>
      <c r="U48">
        <v>7010</v>
      </c>
      <c r="V48" t="s">
        <v>1177</v>
      </c>
      <c r="W48"/>
      <c r="X48" s="32" t="str">
        <f t="shared" si="6"/>
        <v>1JBT7021</v>
      </c>
      <c r="Y48" s="32" t="b">
        <f t="shared" si="5"/>
        <v>1</v>
      </c>
      <c r="Z48" s="46" t="s">
        <v>10</v>
      </c>
      <c r="AA48" s="46">
        <v>7021</v>
      </c>
      <c r="AB48" s="46" t="s">
        <v>1280</v>
      </c>
      <c r="AC48" s="46" t="s">
        <v>9398</v>
      </c>
      <c r="AD48" s="61">
        <v>43123.612058796294</v>
      </c>
      <c r="AE48" s="46" t="s">
        <v>9398</v>
      </c>
      <c r="AF48" s="61">
        <v>43123.612058796294</v>
      </c>
    </row>
    <row r="49" spans="1:32" x14ac:dyDescent="0.35">
      <c r="B49" s="47">
        <v>43291</v>
      </c>
      <c r="D49" t="s">
        <v>11117</v>
      </c>
      <c r="E49" s="22" t="str">
        <f>IF(ISERROR(VLOOKUP($U49,'sTEMPLATE-UC1'!$E:$E,1,0)),"","X")</f>
        <v/>
      </c>
      <c r="F49" s="22" t="str">
        <f t="shared" si="10"/>
        <v/>
      </c>
      <c r="G49" s="22" t="str">
        <f t="shared" si="10"/>
        <v/>
      </c>
      <c r="H49" s="22" t="str">
        <f t="shared" si="10"/>
        <v/>
      </c>
      <c r="I49" s="22" t="str">
        <f t="shared" si="10"/>
        <v/>
      </c>
      <c r="J49" s="22" t="str">
        <f t="shared" si="10"/>
        <v/>
      </c>
      <c r="K49" s="22" t="str">
        <f t="shared" si="10"/>
        <v/>
      </c>
      <c r="L49" s="22" t="str">
        <f t="shared" si="10"/>
        <v/>
      </c>
      <c r="M49" s="22" t="str">
        <f t="shared" si="10"/>
        <v/>
      </c>
      <c r="N49" s="22" t="str">
        <f t="shared" si="10"/>
        <v/>
      </c>
      <c r="O49" s="22" t="str">
        <f t="shared" si="10"/>
        <v/>
      </c>
      <c r="P49" s="22" t="str">
        <f t="shared" si="10"/>
        <v/>
      </c>
      <c r="Q49" s="22" t="str">
        <f t="shared" si="10"/>
        <v/>
      </c>
      <c r="R49" s="22" t="str">
        <f t="shared" si="10"/>
        <v/>
      </c>
      <c r="S49" s="22" t="str">
        <f t="shared" si="10"/>
        <v/>
      </c>
      <c r="T49" s="22" t="str">
        <f t="shared" si="10"/>
        <v/>
      </c>
      <c r="U49">
        <v>7011</v>
      </c>
      <c r="V49" t="s">
        <v>11043</v>
      </c>
      <c r="X49" s="32" t="str">
        <f t="shared" si="6"/>
        <v>1JBT7030</v>
      </c>
      <c r="Y49" s="32" t="b">
        <f t="shared" si="5"/>
        <v>1</v>
      </c>
      <c r="Z49" t="s">
        <v>10</v>
      </c>
      <c r="AA49">
        <v>7030</v>
      </c>
      <c r="AB49" t="s">
        <v>3398</v>
      </c>
      <c r="AC49" t="s">
        <v>9398</v>
      </c>
      <c r="AD49" s="61">
        <v>42810.477089201391</v>
      </c>
      <c r="AE49" t="s">
        <v>9398</v>
      </c>
      <c r="AF49" s="61">
        <v>43301.364755289353</v>
      </c>
    </row>
    <row r="50" spans="1:32" x14ac:dyDescent="0.35">
      <c r="B50" s="5">
        <v>43207</v>
      </c>
      <c r="E50" s="22" t="str">
        <f>IF(ISERROR(VLOOKUP($U50,'sTEMPLATE-UC1'!$E:$E,1,0)),"","X")</f>
        <v/>
      </c>
      <c r="F50" s="22" t="str">
        <f t="shared" si="10"/>
        <v>X</v>
      </c>
      <c r="G50" s="22" t="str">
        <f t="shared" si="10"/>
        <v>X</v>
      </c>
      <c r="H50" s="22" t="str">
        <f t="shared" si="10"/>
        <v>X</v>
      </c>
      <c r="I50" s="22" t="str">
        <f t="shared" si="10"/>
        <v>X</v>
      </c>
      <c r="J50" s="22" t="str">
        <f t="shared" si="10"/>
        <v/>
      </c>
      <c r="K50" s="22" t="str">
        <f t="shared" si="10"/>
        <v/>
      </c>
      <c r="L50" s="22" t="str">
        <f t="shared" si="10"/>
        <v/>
      </c>
      <c r="M50" s="22" t="str">
        <f t="shared" si="10"/>
        <v>X</v>
      </c>
      <c r="N50" s="22" t="str">
        <f t="shared" si="10"/>
        <v>X</v>
      </c>
      <c r="O50" s="22" t="str">
        <f t="shared" si="10"/>
        <v/>
      </c>
      <c r="P50" s="22" t="str">
        <f t="shared" si="10"/>
        <v/>
      </c>
      <c r="Q50" s="22" t="str">
        <f t="shared" si="10"/>
        <v/>
      </c>
      <c r="R50" s="22" t="str">
        <f t="shared" si="10"/>
        <v/>
      </c>
      <c r="S50" s="22" t="str">
        <f t="shared" si="10"/>
        <v/>
      </c>
      <c r="T50" s="22" t="str">
        <f t="shared" si="10"/>
        <v/>
      </c>
      <c r="U50">
        <v>7020</v>
      </c>
      <c r="V50" t="s">
        <v>1178</v>
      </c>
      <c r="W50" s="46"/>
      <c r="X50" s="32" t="str">
        <f t="shared" si="6"/>
        <v>1JBT7040</v>
      </c>
      <c r="Y50" s="32" t="b">
        <f t="shared" si="5"/>
        <v>1</v>
      </c>
      <c r="Z50" t="s">
        <v>10</v>
      </c>
      <c r="AA50">
        <v>7040</v>
      </c>
      <c r="AB50" t="s">
        <v>1179</v>
      </c>
      <c r="AC50" t="s">
        <v>9398</v>
      </c>
      <c r="AD50" s="61">
        <v>42810.477089386572</v>
      </c>
      <c r="AE50" t="s">
        <v>9398</v>
      </c>
      <c r="AF50" s="61">
        <v>42810.477089386572</v>
      </c>
    </row>
    <row r="51" spans="1:32" x14ac:dyDescent="0.35">
      <c r="A51" s="47"/>
      <c r="B51" s="47"/>
      <c r="C51" s="47"/>
      <c r="D51" s="46"/>
      <c r="E51" s="22" t="str">
        <f>IF(ISERROR(VLOOKUP($U51,'sTEMPLATE-UC1'!$E:$E,1,0)),"","X")</f>
        <v/>
      </c>
      <c r="F51" s="22" t="str">
        <f t="shared" si="10"/>
        <v>X</v>
      </c>
      <c r="G51" s="22" t="str">
        <f t="shared" si="10"/>
        <v>X</v>
      </c>
      <c r="H51" s="22" t="str">
        <f t="shared" si="10"/>
        <v/>
      </c>
      <c r="I51" s="22" t="str">
        <f t="shared" si="10"/>
        <v/>
      </c>
      <c r="J51" s="22" t="str">
        <f t="shared" si="10"/>
        <v/>
      </c>
      <c r="K51" s="22" t="str">
        <f t="shared" si="10"/>
        <v/>
      </c>
      <c r="L51" s="22" t="str">
        <f t="shared" si="10"/>
        <v>X</v>
      </c>
      <c r="M51" s="22" t="str">
        <f t="shared" si="10"/>
        <v/>
      </c>
      <c r="N51" s="22" t="str">
        <f t="shared" si="10"/>
        <v>X</v>
      </c>
      <c r="O51" s="22" t="str">
        <f t="shared" si="10"/>
        <v/>
      </c>
      <c r="P51" s="22" t="str">
        <f t="shared" si="10"/>
        <v/>
      </c>
      <c r="Q51" s="22" t="str">
        <f t="shared" si="10"/>
        <v/>
      </c>
      <c r="R51" s="22" t="str">
        <f t="shared" si="10"/>
        <v/>
      </c>
      <c r="S51" s="22" t="str">
        <f t="shared" si="10"/>
        <v/>
      </c>
      <c r="T51" s="22" t="str">
        <f t="shared" si="10"/>
        <v/>
      </c>
      <c r="U51" s="46">
        <v>7021</v>
      </c>
      <c r="V51" s="46" t="s">
        <v>1280</v>
      </c>
      <c r="X51" s="32" t="str">
        <f t="shared" si="6"/>
        <v>1JBT7050</v>
      </c>
      <c r="Y51" s="32" t="b">
        <f t="shared" si="5"/>
        <v>1</v>
      </c>
      <c r="Z51" t="s">
        <v>10</v>
      </c>
      <c r="AA51">
        <v>7050</v>
      </c>
      <c r="AB51" t="s">
        <v>3399</v>
      </c>
      <c r="AC51" t="s">
        <v>9398</v>
      </c>
      <c r="AD51" s="61">
        <v>42810.477089780092</v>
      </c>
      <c r="AE51" t="s">
        <v>9398</v>
      </c>
      <c r="AF51" s="61">
        <v>43301.364755358794</v>
      </c>
    </row>
    <row r="52" spans="1:32" x14ac:dyDescent="0.35">
      <c r="B52" s="5">
        <v>43291</v>
      </c>
      <c r="D52" t="s">
        <v>11117</v>
      </c>
      <c r="E52" s="22" t="str">
        <f>IF(ISERROR(VLOOKUP($U52,'sTEMPLATE-UC1'!$E:$E,1,0)),"","X")</f>
        <v/>
      </c>
      <c r="F52" s="22" t="str">
        <f t="shared" si="10"/>
        <v/>
      </c>
      <c r="G52" s="22" t="str">
        <f t="shared" si="10"/>
        <v/>
      </c>
      <c r="H52" s="22" t="str">
        <f t="shared" si="10"/>
        <v/>
      </c>
      <c r="I52" s="22" t="str">
        <f t="shared" si="10"/>
        <v/>
      </c>
      <c r="J52" s="22" t="str">
        <f t="shared" si="10"/>
        <v/>
      </c>
      <c r="K52" s="22" t="str">
        <f t="shared" si="10"/>
        <v/>
      </c>
      <c r="L52" s="22" t="str">
        <f t="shared" si="10"/>
        <v/>
      </c>
      <c r="M52" s="22" t="str">
        <f t="shared" si="10"/>
        <v/>
      </c>
      <c r="N52" s="22" t="str">
        <f t="shared" si="10"/>
        <v/>
      </c>
      <c r="O52" s="22" t="str">
        <f t="shared" si="10"/>
        <v/>
      </c>
      <c r="P52" s="22" t="str">
        <f t="shared" si="10"/>
        <v/>
      </c>
      <c r="Q52" s="22" t="str">
        <f t="shared" si="10"/>
        <v/>
      </c>
      <c r="R52" s="22" t="str">
        <f t="shared" si="10"/>
        <v/>
      </c>
      <c r="S52" s="22" t="str">
        <f t="shared" si="10"/>
        <v/>
      </c>
      <c r="T52" s="22" t="str">
        <f t="shared" si="10"/>
        <v/>
      </c>
      <c r="U52">
        <v>7022</v>
      </c>
      <c r="V52" t="s">
        <v>11044</v>
      </c>
      <c r="X52" s="32" t="str">
        <f t="shared" si="6"/>
        <v>1JBT7060</v>
      </c>
      <c r="Y52" s="32" t="b">
        <f t="shared" si="5"/>
        <v>1</v>
      </c>
      <c r="Z52" t="s">
        <v>10</v>
      </c>
      <c r="AA52">
        <v>7060</v>
      </c>
      <c r="AB52" t="s">
        <v>1180</v>
      </c>
      <c r="AC52" t="s">
        <v>9398</v>
      </c>
      <c r="AD52" s="61">
        <v>42810.477089930559</v>
      </c>
      <c r="AE52" t="s">
        <v>9398</v>
      </c>
      <c r="AF52" s="61">
        <v>42810.477089930559</v>
      </c>
    </row>
    <row r="53" spans="1:32" x14ac:dyDescent="0.35">
      <c r="E53" s="22" t="str">
        <f>IF(ISERROR(VLOOKUP($U53,'sTEMPLATE-UC1'!$E:$E,1,0)),"","X")</f>
        <v/>
      </c>
      <c r="F53" s="22" t="str">
        <f t="shared" si="10"/>
        <v>X</v>
      </c>
      <c r="G53" s="22" t="str">
        <f t="shared" si="10"/>
        <v>X</v>
      </c>
      <c r="H53" s="22" t="str">
        <f t="shared" si="10"/>
        <v>X</v>
      </c>
      <c r="I53" s="22" t="str">
        <f t="shared" si="10"/>
        <v/>
      </c>
      <c r="J53" s="22" t="str">
        <f t="shared" si="10"/>
        <v/>
      </c>
      <c r="K53" s="22" t="str">
        <f t="shared" si="10"/>
        <v/>
      </c>
      <c r="L53" s="22" t="str">
        <f t="shared" si="10"/>
        <v/>
      </c>
      <c r="M53" s="22" t="str">
        <f t="shared" si="10"/>
        <v>X</v>
      </c>
      <c r="N53" s="22" t="str">
        <f t="shared" si="10"/>
        <v>X</v>
      </c>
      <c r="O53" s="22" t="str">
        <f t="shared" si="10"/>
        <v/>
      </c>
      <c r="P53" s="22" t="str">
        <f t="shared" si="10"/>
        <v/>
      </c>
      <c r="Q53" s="22" t="str">
        <f t="shared" si="10"/>
        <v/>
      </c>
      <c r="R53" s="22" t="str">
        <f t="shared" si="10"/>
        <v/>
      </c>
      <c r="S53" s="22" t="str">
        <f t="shared" si="10"/>
        <v/>
      </c>
      <c r="T53" s="22" t="str">
        <f t="shared" si="10"/>
        <v/>
      </c>
      <c r="U53">
        <v>7030</v>
      </c>
      <c r="V53" s="46" t="s">
        <v>3398</v>
      </c>
      <c r="X53" s="32" t="str">
        <f t="shared" si="6"/>
        <v>1JBT7061</v>
      </c>
      <c r="Y53" s="32" t="b">
        <f t="shared" si="5"/>
        <v>1</v>
      </c>
      <c r="Z53" t="s">
        <v>10</v>
      </c>
      <c r="AA53">
        <v>7061</v>
      </c>
      <c r="AB53" t="s">
        <v>3400</v>
      </c>
      <c r="AC53" t="s">
        <v>9398</v>
      </c>
      <c r="AD53" s="61">
        <v>43123.612058877312</v>
      </c>
      <c r="AE53" t="s">
        <v>9398</v>
      </c>
      <c r="AF53" s="61">
        <v>43123.612058877312</v>
      </c>
    </row>
    <row r="54" spans="1:32" x14ac:dyDescent="0.35">
      <c r="E54" s="22" t="str">
        <f>IF(ISERROR(VLOOKUP($U54,'sTEMPLATE-UC1'!$E:$E,1,0)),"","X")</f>
        <v/>
      </c>
      <c r="F54" s="22" t="str">
        <f t="shared" si="10"/>
        <v>X</v>
      </c>
      <c r="G54" s="22" t="str">
        <f t="shared" si="10"/>
        <v>X</v>
      </c>
      <c r="H54" s="22" t="str">
        <f t="shared" si="10"/>
        <v>X</v>
      </c>
      <c r="I54" s="22" t="str">
        <f t="shared" si="10"/>
        <v/>
      </c>
      <c r="J54" s="22" t="str">
        <f t="shared" si="10"/>
        <v/>
      </c>
      <c r="K54" s="22" t="str">
        <f t="shared" si="10"/>
        <v/>
      </c>
      <c r="L54" s="22" t="str">
        <f t="shared" si="10"/>
        <v>X</v>
      </c>
      <c r="M54" s="22" t="str">
        <f t="shared" si="10"/>
        <v>X</v>
      </c>
      <c r="N54" s="22" t="str">
        <f t="shared" si="10"/>
        <v>X</v>
      </c>
      <c r="O54" s="22" t="str">
        <f t="shared" si="10"/>
        <v/>
      </c>
      <c r="P54" s="22" t="str">
        <f t="shared" si="10"/>
        <v/>
      </c>
      <c r="Q54" s="22" t="str">
        <f t="shared" si="10"/>
        <v/>
      </c>
      <c r="R54" s="22" t="str">
        <f t="shared" si="10"/>
        <v/>
      </c>
      <c r="S54" s="22" t="str">
        <f t="shared" si="10"/>
        <v/>
      </c>
      <c r="T54" s="22" t="str">
        <f t="shared" si="10"/>
        <v/>
      </c>
      <c r="U54">
        <v>7040</v>
      </c>
      <c r="V54" t="s">
        <v>1179</v>
      </c>
      <c r="X54" s="32" t="str">
        <f t="shared" si="6"/>
        <v>1JBT7070</v>
      </c>
      <c r="Y54" s="32" t="b">
        <f t="shared" si="5"/>
        <v>1</v>
      </c>
      <c r="Z54" t="s">
        <v>10</v>
      </c>
      <c r="AA54">
        <v>7070</v>
      </c>
      <c r="AB54" t="s">
        <v>1181</v>
      </c>
      <c r="AC54" t="s">
        <v>9398</v>
      </c>
      <c r="AD54" s="61">
        <v>42810.477090127315</v>
      </c>
      <c r="AE54" t="s">
        <v>9398</v>
      </c>
      <c r="AF54" s="61">
        <v>42810.477090127315</v>
      </c>
    </row>
    <row r="55" spans="1:32" x14ac:dyDescent="0.35">
      <c r="E55" s="22" t="str">
        <f>IF(ISERROR(VLOOKUP($U55,'sTEMPLATE-UC1'!$E:$E,1,0)),"","X")</f>
        <v/>
      </c>
      <c r="F55" s="22" t="str">
        <f t="shared" si="10"/>
        <v>X</v>
      </c>
      <c r="G55" s="22" t="str">
        <f t="shared" si="10"/>
        <v>X</v>
      </c>
      <c r="H55" s="22" t="str">
        <f t="shared" si="10"/>
        <v>X</v>
      </c>
      <c r="I55" s="22" t="str">
        <f t="shared" si="10"/>
        <v/>
      </c>
      <c r="J55" s="22" t="str">
        <f t="shared" si="10"/>
        <v/>
      </c>
      <c r="K55" s="22" t="str">
        <f t="shared" si="10"/>
        <v/>
      </c>
      <c r="L55" s="22" t="str">
        <f t="shared" si="10"/>
        <v/>
      </c>
      <c r="M55" s="22" t="str">
        <f t="shared" si="10"/>
        <v>X</v>
      </c>
      <c r="N55" s="22" t="str">
        <f t="shared" si="10"/>
        <v>X</v>
      </c>
      <c r="O55" s="22" t="str">
        <f t="shared" si="10"/>
        <v/>
      </c>
      <c r="P55" s="22" t="str">
        <f t="shared" si="10"/>
        <v/>
      </c>
      <c r="Q55" s="22" t="str">
        <f t="shared" si="10"/>
        <v/>
      </c>
      <c r="R55" s="22" t="str">
        <f t="shared" si="10"/>
        <v/>
      </c>
      <c r="S55" s="22" t="str">
        <f t="shared" si="10"/>
        <v/>
      </c>
      <c r="T55" s="22" t="str">
        <f t="shared" si="10"/>
        <v/>
      </c>
      <c r="U55">
        <v>7050</v>
      </c>
      <c r="V55" s="46" t="s">
        <v>3399</v>
      </c>
      <c r="X55" s="32" t="str">
        <f t="shared" si="6"/>
        <v>1JBT7080</v>
      </c>
      <c r="Y55" s="32" t="b">
        <f t="shared" si="5"/>
        <v>1</v>
      </c>
      <c r="Z55" t="s">
        <v>10</v>
      </c>
      <c r="AA55">
        <v>7080</v>
      </c>
      <c r="AB55" t="s">
        <v>3401</v>
      </c>
      <c r="AC55" t="s">
        <v>9398</v>
      </c>
      <c r="AD55" s="61">
        <v>42810.477089583335</v>
      </c>
      <c r="AE55" t="s">
        <v>9398</v>
      </c>
      <c r="AF55" s="61">
        <v>43301.364755439812</v>
      </c>
    </row>
    <row r="56" spans="1:32" x14ac:dyDescent="0.35">
      <c r="B56" s="47"/>
      <c r="E56" s="22" t="str">
        <f>IF(ISERROR(VLOOKUP($U56,'sTEMPLATE-UC1'!$E:$E,1,0)),"","X")</f>
        <v/>
      </c>
      <c r="F56" s="22" t="str">
        <f t="shared" si="10"/>
        <v>X</v>
      </c>
      <c r="G56" s="22" t="str">
        <f t="shared" si="10"/>
        <v>X</v>
      </c>
      <c r="H56" s="22" t="str">
        <f t="shared" si="10"/>
        <v>X</v>
      </c>
      <c r="I56" s="22" t="str">
        <f t="shared" si="10"/>
        <v/>
      </c>
      <c r="J56" s="22" t="str">
        <f t="shared" si="10"/>
        <v/>
      </c>
      <c r="K56" s="22" t="str">
        <f t="shared" si="10"/>
        <v/>
      </c>
      <c r="L56" s="22" t="str">
        <f t="shared" si="10"/>
        <v/>
      </c>
      <c r="M56" s="22" t="str">
        <f t="shared" si="10"/>
        <v>X</v>
      </c>
      <c r="N56" s="22" t="str">
        <f t="shared" si="10"/>
        <v>X</v>
      </c>
      <c r="O56" s="22" t="str">
        <f t="shared" si="10"/>
        <v/>
      </c>
      <c r="P56" s="22" t="str">
        <f t="shared" si="10"/>
        <v/>
      </c>
      <c r="Q56" s="22" t="str">
        <f t="shared" si="10"/>
        <v/>
      </c>
      <c r="R56" s="22" t="str">
        <f t="shared" si="10"/>
        <v/>
      </c>
      <c r="S56" s="22" t="str">
        <f t="shared" si="10"/>
        <v/>
      </c>
      <c r="T56" s="22" t="str">
        <f t="shared" si="10"/>
        <v/>
      </c>
      <c r="U56">
        <v>7060</v>
      </c>
      <c r="V56" t="s">
        <v>1180</v>
      </c>
      <c r="X56" s="32" t="str">
        <f t="shared" si="6"/>
        <v>1JBT7090</v>
      </c>
      <c r="Y56" s="32" t="b">
        <f t="shared" si="5"/>
        <v>1</v>
      </c>
      <c r="Z56" t="s">
        <v>10</v>
      </c>
      <c r="AA56">
        <v>7090</v>
      </c>
      <c r="AB56" t="s">
        <v>3402</v>
      </c>
      <c r="AC56" t="s">
        <v>9398</v>
      </c>
      <c r="AD56" s="61">
        <v>42810.477090277775</v>
      </c>
      <c r="AE56" t="s">
        <v>9398</v>
      </c>
      <c r="AF56" s="61">
        <v>43301.364755590279</v>
      </c>
    </row>
    <row r="57" spans="1:32" x14ac:dyDescent="0.35">
      <c r="E57" s="22" t="str">
        <f>IF(ISERROR(VLOOKUP($U57,'sTEMPLATE-UC1'!$E:$E,1,0)),"","X")</f>
        <v/>
      </c>
      <c r="F57" s="22" t="str">
        <f t="shared" ref="F57:T66" si="11">IF(ISERROR(VLOOKUP(F$4&amp;$U57,$X:$X,1,0)),"","X")</f>
        <v>X</v>
      </c>
      <c r="G57" s="22" t="str">
        <f t="shared" si="11"/>
        <v>X</v>
      </c>
      <c r="H57" s="22" t="str">
        <f t="shared" si="11"/>
        <v/>
      </c>
      <c r="I57" s="22" t="str">
        <f t="shared" si="11"/>
        <v/>
      </c>
      <c r="J57" s="22" t="str">
        <f t="shared" si="11"/>
        <v/>
      </c>
      <c r="K57" s="22" t="str">
        <f t="shared" si="11"/>
        <v/>
      </c>
      <c r="L57" s="22" t="str">
        <f t="shared" si="11"/>
        <v>X</v>
      </c>
      <c r="M57" s="22" t="str">
        <f t="shared" si="11"/>
        <v/>
      </c>
      <c r="N57" s="22" t="str">
        <f t="shared" si="11"/>
        <v>X</v>
      </c>
      <c r="O57" s="22" t="str">
        <f t="shared" si="11"/>
        <v/>
      </c>
      <c r="P57" s="22" t="str">
        <f t="shared" si="11"/>
        <v/>
      </c>
      <c r="Q57" s="22" t="str">
        <f t="shared" si="11"/>
        <v/>
      </c>
      <c r="R57" s="22" t="str">
        <f t="shared" si="11"/>
        <v/>
      </c>
      <c r="S57" s="22" t="str">
        <f t="shared" si="11"/>
        <v/>
      </c>
      <c r="T57" s="22" t="str">
        <f t="shared" si="11"/>
        <v/>
      </c>
      <c r="U57">
        <v>7061</v>
      </c>
      <c r="V57" s="46" t="s">
        <v>3400</v>
      </c>
      <c r="X57" s="32" t="str">
        <f t="shared" si="6"/>
        <v>1JBT7095</v>
      </c>
      <c r="Y57" s="32" t="b">
        <f t="shared" si="5"/>
        <v>1</v>
      </c>
      <c r="Z57" t="s">
        <v>10</v>
      </c>
      <c r="AA57">
        <v>7095</v>
      </c>
      <c r="AB57" t="s">
        <v>1182</v>
      </c>
      <c r="AC57" t="s">
        <v>9398</v>
      </c>
      <c r="AD57" s="61">
        <v>42908.341691319445</v>
      </c>
      <c r="AE57" t="s">
        <v>9398</v>
      </c>
      <c r="AF57" s="61">
        <v>42908.341691319445</v>
      </c>
    </row>
    <row r="58" spans="1:32" x14ac:dyDescent="0.35">
      <c r="B58" s="5">
        <v>43207</v>
      </c>
      <c r="E58" s="22" t="str">
        <f>IF(ISERROR(VLOOKUP($U58,'sTEMPLATE-UC1'!$E:$E,1,0)),"","X")</f>
        <v/>
      </c>
      <c r="F58" s="22" t="str">
        <f t="shared" si="11"/>
        <v>X</v>
      </c>
      <c r="G58" s="22" t="str">
        <f t="shared" si="11"/>
        <v>X</v>
      </c>
      <c r="H58" s="22" t="str">
        <f t="shared" si="11"/>
        <v>X</v>
      </c>
      <c r="I58" s="22" t="str">
        <f t="shared" si="11"/>
        <v>X</v>
      </c>
      <c r="J58" s="22" t="str">
        <f t="shared" si="11"/>
        <v/>
      </c>
      <c r="K58" s="22" t="str">
        <f t="shared" si="11"/>
        <v/>
      </c>
      <c r="L58" s="22" t="str">
        <f t="shared" si="11"/>
        <v>X</v>
      </c>
      <c r="M58" s="22" t="str">
        <f t="shared" si="11"/>
        <v>X</v>
      </c>
      <c r="N58" s="22" t="str">
        <f t="shared" si="11"/>
        <v>X</v>
      </c>
      <c r="O58" s="22" t="str">
        <f t="shared" si="11"/>
        <v/>
      </c>
      <c r="P58" s="22" t="str">
        <f t="shared" si="11"/>
        <v/>
      </c>
      <c r="Q58" s="22" t="str">
        <f t="shared" si="11"/>
        <v/>
      </c>
      <c r="R58" s="22" t="str">
        <f t="shared" si="11"/>
        <v/>
      </c>
      <c r="S58" s="22" t="str">
        <f t="shared" si="11"/>
        <v/>
      </c>
      <c r="T58" s="22" t="str">
        <f t="shared" si="11"/>
        <v/>
      </c>
      <c r="U58">
        <v>7070</v>
      </c>
      <c r="V58" s="46" t="s">
        <v>1181</v>
      </c>
      <c r="X58" s="32" t="str">
        <f t="shared" si="6"/>
        <v>1JBT7101</v>
      </c>
      <c r="Y58" s="32" t="b">
        <f t="shared" si="5"/>
        <v>1</v>
      </c>
      <c r="Z58" t="s">
        <v>10</v>
      </c>
      <c r="AA58">
        <v>7101</v>
      </c>
      <c r="AB58" t="s">
        <v>3403</v>
      </c>
      <c r="AC58" t="s">
        <v>9398</v>
      </c>
      <c r="AD58" s="61">
        <v>43123.61205891204</v>
      </c>
      <c r="AE58" t="s">
        <v>9398</v>
      </c>
      <c r="AF58" s="61">
        <v>43123.61205891204</v>
      </c>
    </row>
    <row r="59" spans="1:32" x14ac:dyDescent="0.35">
      <c r="E59" s="22" t="str">
        <f>IF(ISERROR(VLOOKUP($U59,'sTEMPLATE-UC1'!$E:$E,1,0)),"","X")</f>
        <v/>
      </c>
      <c r="F59" s="22" t="str">
        <f t="shared" si="11"/>
        <v>X</v>
      </c>
      <c r="G59" s="22" t="str">
        <f t="shared" si="11"/>
        <v>X</v>
      </c>
      <c r="H59" s="22" t="str">
        <f t="shared" si="11"/>
        <v>X</v>
      </c>
      <c r="I59" s="22" t="str">
        <f t="shared" si="11"/>
        <v/>
      </c>
      <c r="J59" s="22" t="str">
        <f t="shared" si="11"/>
        <v/>
      </c>
      <c r="K59" s="22" t="str">
        <f t="shared" si="11"/>
        <v/>
      </c>
      <c r="L59" s="22" t="str">
        <f t="shared" si="11"/>
        <v/>
      </c>
      <c r="M59" s="22" t="str">
        <f t="shared" si="11"/>
        <v>X</v>
      </c>
      <c r="N59" s="22" t="str">
        <f t="shared" si="11"/>
        <v>X</v>
      </c>
      <c r="O59" s="22" t="str">
        <f t="shared" si="11"/>
        <v/>
      </c>
      <c r="P59" s="22" t="str">
        <f t="shared" si="11"/>
        <v/>
      </c>
      <c r="Q59" s="22" t="str">
        <f t="shared" si="11"/>
        <v/>
      </c>
      <c r="R59" s="22" t="str">
        <f t="shared" si="11"/>
        <v/>
      </c>
      <c r="S59" s="22" t="str">
        <f t="shared" si="11"/>
        <v/>
      </c>
      <c r="T59" s="22" t="str">
        <f t="shared" si="11"/>
        <v/>
      </c>
      <c r="U59">
        <v>7080</v>
      </c>
      <c r="V59" t="s">
        <v>3401</v>
      </c>
      <c r="X59" s="32" t="str">
        <f t="shared" si="6"/>
        <v>1JBT7102</v>
      </c>
      <c r="Y59" s="32" t="b">
        <f t="shared" si="5"/>
        <v>1</v>
      </c>
      <c r="Z59" t="s">
        <v>10</v>
      </c>
      <c r="AA59">
        <v>7102</v>
      </c>
      <c r="AB59" t="s">
        <v>9738</v>
      </c>
      <c r="AC59" t="s">
        <v>9398</v>
      </c>
      <c r="AD59" s="61">
        <v>43123.612058993058</v>
      </c>
      <c r="AE59" t="s">
        <v>9398</v>
      </c>
      <c r="AF59" s="61">
        <v>43161.378637037036</v>
      </c>
    </row>
    <row r="60" spans="1:32" x14ac:dyDescent="0.35">
      <c r="E60" s="22" t="str">
        <f>IF(ISERROR(VLOOKUP($U60,'sTEMPLATE-UC1'!$E:$E,1,0)),"","X")</f>
        <v/>
      </c>
      <c r="F60" s="22" t="str">
        <f t="shared" si="11"/>
        <v>X</v>
      </c>
      <c r="G60" s="22" t="str">
        <f t="shared" si="11"/>
        <v>X</v>
      </c>
      <c r="H60" s="22" t="str">
        <f t="shared" si="11"/>
        <v>X</v>
      </c>
      <c r="I60" s="22" t="str">
        <f t="shared" si="11"/>
        <v/>
      </c>
      <c r="J60" s="22" t="str">
        <f t="shared" si="11"/>
        <v/>
      </c>
      <c r="K60" s="22" t="str">
        <f t="shared" si="11"/>
        <v/>
      </c>
      <c r="L60" s="22" t="str">
        <f t="shared" si="11"/>
        <v/>
      </c>
      <c r="M60" s="22" t="str">
        <f t="shared" si="11"/>
        <v>X</v>
      </c>
      <c r="N60" s="22" t="str">
        <f t="shared" si="11"/>
        <v>X</v>
      </c>
      <c r="O60" s="22" t="str">
        <f t="shared" si="11"/>
        <v/>
      </c>
      <c r="P60" s="22" t="str">
        <f t="shared" si="11"/>
        <v/>
      </c>
      <c r="Q60" s="22" t="str">
        <f t="shared" si="11"/>
        <v/>
      </c>
      <c r="R60" s="22" t="str">
        <f t="shared" si="11"/>
        <v/>
      </c>
      <c r="S60" s="22" t="str">
        <f t="shared" si="11"/>
        <v/>
      </c>
      <c r="T60" s="22" t="str">
        <f t="shared" si="11"/>
        <v/>
      </c>
      <c r="U60">
        <v>7090</v>
      </c>
      <c r="V60" s="46" t="s">
        <v>3402</v>
      </c>
      <c r="X60" s="32" t="str">
        <f t="shared" si="6"/>
        <v>1JBT8100</v>
      </c>
      <c r="Y60" s="32" t="b">
        <f t="shared" si="5"/>
        <v>1</v>
      </c>
      <c r="Z60" t="s">
        <v>10</v>
      </c>
      <c r="AA60">
        <v>8100</v>
      </c>
      <c r="AB60" t="s">
        <v>1183</v>
      </c>
      <c r="AC60" t="s">
        <v>9398</v>
      </c>
      <c r="AD60" s="61">
        <v>42810.477090509259</v>
      </c>
      <c r="AE60" t="s">
        <v>9398</v>
      </c>
      <c r="AF60" s="61">
        <v>42810.477090509259</v>
      </c>
    </row>
    <row r="61" spans="1:32" x14ac:dyDescent="0.35">
      <c r="A61" s="47"/>
      <c r="B61" s="47"/>
      <c r="C61" s="47"/>
      <c r="D61" s="46"/>
      <c r="E61" s="22" t="str">
        <f>IF(ISERROR(VLOOKUP($U61,'sTEMPLATE-UC1'!$E:$E,1,0)),"","X")</f>
        <v/>
      </c>
      <c r="F61" s="22" t="str">
        <f t="shared" si="11"/>
        <v>X</v>
      </c>
      <c r="G61" s="22" t="str">
        <f t="shared" si="11"/>
        <v>X</v>
      </c>
      <c r="H61" s="22" t="str">
        <f t="shared" si="11"/>
        <v>X</v>
      </c>
      <c r="I61" s="22" t="str">
        <f t="shared" si="11"/>
        <v/>
      </c>
      <c r="J61" s="22" t="str">
        <f t="shared" si="11"/>
        <v/>
      </c>
      <c r="K61" s="22" t="str">
        <f t="shared" si="11"/>
        <v/>
      </c>
      <c r="L61" s="22" t="str">
        <f t="shared" si="11"/>
        <v/>
      </c>
      <c r="M61" s="22" t="str">
        <f t="shared" si="11"/>
        <v>X</v>
      </c>
      <c r="N61" s="22" t="str">
        <f t="shared" si="11"/>
        <v>X</v>
      </c>
      <c r="O61" s="22" t="str">
        <f t="shared" si="11"/>
        <v/>
      </c>
      <c r="P61" s="22" t="str">
        <f t="shared" si="11"/>
        <v/>
      </c>
      <c r="Q61" s="22" t="str">
        <f t="shared" si="11"/>
        <v/>
      </c>
      <c r="R61" s="22" t="str">
        <f t="shared" si="11"/>
        <v/>
      </c>
      <c r="S61" s="22" t="str">
        <f t="shared" si="11"/>
        <v/>
      </c>
      <c r="T61" s="22" t="str">
        <f t="shared" si="11"/>
        <v/>
      </c>
      <c r="U61">
        <v>7095</v>
      </c>
      <c r="V61" s="46" t="s">
        <v>1182</v>
      </c>
      <c r="X61" s="32" t="str">
        <f t="shared" si="6"/>
        <v>1JBT8101</v>
      </c>
      <c r="Y61" s="32" t="b">
        <f t="shared" si="5"/>
        <v>1</v>
      </c>
      <c r="Z61" t="s">
        <v>10</v>
      </c>
      <c r="AA61">
        <v>8101</v>
      </c>
      <c r="AB61" t="s">
        <v>1184</v>
      </c>
      <c r="AC61" t="s">
        <v>9398</v>
      </c>
      <c r="AD61" s="61">
        <v>42810.477090659719</v>
      </c>
      <c r="AE61" t="s">
        <v>9398</v>
      </c>
      <c r="AF61" s="61">
        <v>42810.477090659719</v>
      </c>
    </row>
    <row r="62" spans="1:32" x14ac:dyDescent="0.35">
      <c r="E62" s="22" t="str">
        <f>IF(ISERROR(VLOOKUP($U62,'sTEMPLATE-UC1'!$E:$E,1,0)),"","X")</f>
        <v/>
      </c>
      <c r="F62" s="22" t="str">
        <f t="shared" si="11"/>
        <v>X</v>
      </c>
      <c r="G62" s="22" t="str">
        <f t="shared" si="11"/>
        <v>X</v>
      </c>
      <c r="H62" s="22" t="str">
        <f t="shared" si="11"/>
        <v/>
      </c>
      <c r="I62" s="22" t="str">
        <f t="shared" si="11"/>
        <v/>
      </c>
      <c r="J62" s="22" t="str">
        <f t="shared" si="11"/>
        <v/>
      </c>
      <c r="K62" s="22" t="str">
        <f t="shared" si="11"/>
        <v/>
      </c>
      <c r="L62" s="22" t="str">
        <f t="shared" si="11"/>
        <v>X</v>
      </c>
      <c r="M62" s="22" t="str">
        <f t="shared" si="11"/>
        <v/>
      </c>
      <c r="N62" s="22" t="str">
        <f t="shared" si="11"/>
        <v>X</v>
      </c>
      <c r="O62" s="22" t="str">
        <f t="shared" si="11"/>
        <v/>
      </c>
      <c r="P62" s="22" t="str">
        <f t="shared" si="11"/>
        <v/>
      </c>
      <c r="Q62" s="22" t="str">
        <f t="shared" si="11"/>
        <v/>
      </c>
      <c r="R62" s="22" t="str">
        <f t="shared" si="11"/>
        <v/>
      </c>
      <c r="S62" s="22" t="str">
        <f t="shared" si="11"/>
        <v/>
      </c>
      <c r="T62" s="22" t="str">
        <f t="shared" si="11"/>
        <v/>
      </c>
      <c r="U62">
        <v>7101</v>
      </c>
      <c r="V62" t="s">
        <v>3403</v>
      </c>
      <c r="X62" s="32" t="str">
        <f t="shared" si="6"/>
        <v>1JBT8102</v>
      </c>
      <c r="Y62" s="32" t="b">
        <f t="shared" si="5"/>
        <v>1</v>
      </c>
      <c r="Z62" t="s">
        <v>10</v>
      </c>
      <c r="AA62">
        <v>8102</v>
      </c>
      <c r="AB62" t="s">
        <v>1185</v>
      </c>
      <c r="AC62" t="s">
        <v>9398</v>
      </c>
      <c r="AD62" s="61">
        <v>42810.477090856482</v>
      </c>
      <c r="AE62" t="s">
        <v>9398</v>
      </c>
      <c r="AF62" s="61">
        <v>42810.477090856482</v>
      </c>
    </row>
    <row r="63" spans="1:32" x14ac:dyDescent="0.35">
      <c r="A63" s="5">
        <v>43161</v>
      </c>
      <c r="B63" s="47"/>
      <c r="D63" t="s">
        <v>9741</v>
      </c>
      <c r="E63" s="22" t="str">
        <f>IF(ISERROR(VLOOKUP($U63,'sTEMPLATE-UC1'!$E:$E,1,0)),"","X")</f>
        <v/>
      </c>
      <c r="F63" s="22" t="str">
        <f t="shared" si="11"/>
        <v>X</v>
      </c>
      <c r="G63" s="22" t="str">
        <f t="shared" si="11"/>
        <v>X</v>
      </c>
      <c r="H63" s="22" t="str">
        <f t="shared" si="11"/>
        <v/>
      </c>
      <c r="I63" s="22" t="str">
        <f t="shared" si="11"/>
        <v/>
      </c>
      <c r="J63" s="22" t="str">
        <f t="shared" si="11"/>
        <v/>
      </c>
      <c r="K63" s="22" t="str">
        <f t="shared" si="11"/>
        <v/>
      </c>
      <c r="L63" s="22" t="str">
        <f t="shared" si="11"/>
        <v>X</v>
      </c>
      <c r="M63" s="22" t="str">
        <f t="shared" si="11"/>
        <v/>
      </c>
      <c r="N63" s="22" t="str">
        <f t="shared" si="11"/>
        <v>X</v>
      </c>
      <c r="O63" s="22" t="str">
        <f t="shared" si="11"/>
        <v/>
      </c>
      <c r="P63" s="22" t="str">
        <f t="shared" si="11"/>
        <v/>
      </c>
      <c r="Q63" s="22" t="str">
        <f t="shared" si="11"/>
        <v/>
      </c>
      <c r="R63" s="22" t="str">
        <f t="shared" si="11"/>
        <v/>
      </c>
      <c r="S63" s="22" t="str">
        <f t="shared" si="11"/>
        <v/>
      </c>
      <c r="T63" s="22" t="str">
        <f t="shared" si="11"/>
        <v/>
      </c>
      <c r="U63">
        <v>7102</v>
      </c>
      <c r="V63" t="s">
        <v>9738</v>
      </c>
      <c r="X63" s="32" t="str">
        <f t="shared" si="6"/>
        <v>1JBT8103</v>
      </c>
      <c r="Y63" s="32" t="b">
        <f t="shared" si="5"/>
        <v>1</v>
      </c>
      <c r="Z63" t="s">
        <v>10</v>
      </c>
      <c r="AA63">
        <v>8103</v>
      </c>
      <c r="AB63" t="s">
        <v>3404</v>
      </c>
      <c r="AC63" t="s">
        <v>9398</v>
      </c>
      <c r="AD63" s="61">
        <v>42810.477091053239</v>
      </c>
      <c r="AE63" t="s">
        <v>9398</v>
      </c>
      <c r="AF63" s="61">
        <v>43301.365343784724</v>
      </c>
    </row>
    <row r="64" spans="1:32" x14ac:dyDescent="0.35">
      <c r="A64" s="47">
        <v>43349</v>
      </c>
      <c r="B64" s="47"/>
      <c r="D64" t="s">
        <v>11426</v>
      </c>
      <c r="E64" s="22" t="str">
        <f>IF(ISERROR(VLOOKUP($U64,'sTEMPLATE-UC1'!$E:$E,1,0)),"","X")</f>
        <v/>
      </c>
      <c r="F64" s="22" t="str">
        <f t="shared" si="11"/>
        <v>X</v>
      </c>
      <c r="G64" s="22" t="str">
        <f t="shared" si="11"/>
        <v>X</v>
      </c>
      <c r="H64" s="22" t="str">
        <f t="shared" si="11"/>
        <v>X</v>
      </c>
      <c r="I64" s="22" t="str">
        <f t="shared" si="11"/>
        <v/>
      </c>
      <c r="J64" s="22" t="str">
        <f t="shared" si="11"/>
        <v/>
      </c>
      <c r="K64" s="22" t="str">
        <f t="shared" si="11"/>
        <v>X</v>
      </c>
      <c r="L64" s="22" t="str">
        <f t="shared" si="11"/>
        <v/>
      </c>
      <c r="M64" s="22" t="str">
        <f t="shared" si="11"/>
        <v>X</v>
      </c>
      <c r="N64" s="22" t="str">
        <f t="shared" si="11"/>
        <v>X</v>
      </c>
      <c r="O64" s="22" t="str">
        <f t="shared" si="11"/>
        <v/>
      </c>
      <c r="P64" s="22" t="str">
        <f t="shared" si="11"/>
        <v/>
      </c>
      <c r="Q64" s="22" t="str">
        <f t="shared" si="11"/>
        <v/>
      </c>
      <c r="R64" s="22" t="str">
        <f t="shared" si="11"/>
        <v/>
      </c>
      <c r="S64" s="22" t="str">
        <f t="shared" si="11"/>
        <v/>
      </c>
      <c r="T64" s="22" t="str">
        <f t="shared" si="11"/>
        <v/>
      </c>
      <c r="U64">
        <v>8100</v>
      </c>
      <c r="V64" t="s">
        <v>1183</v>
      </c>
      <c r="X64" s="32" t="str">
        <f t="shared" si="6"/>
        <v>1JBT8104</v>
      </c>
      <c r="Y64" s="32" t="b">
        <f t="shared" si="5"/>
        <v>1</v>
      </c>
      <c r="Z64" t="s">
        <v>10</v>
      </c>
      <c r="AA64">
        <v>8104</v>
      </c>
      <c r="AB64" t="s">
        <v>1186</v>
      </c>
      <c r="AC64" t="s">
        <v>9398</v>
      </c>
      <c r="AD64" s="61">
        <v>42810.477091203706</v>
      </c>
      <c r="AE64" t="s">
        <v>9398</v>
      </c>
      <c r="AF64" s="61">
        <v>42810.477091203706</v>
      </c>
    </row>
    <row r="65" spans="1:32" x14ac:dyDescent="0.35">
      <c r="B65" s="47">
        <v>43207</v>
      </c>
      <c r="E65" s="22" t="str">
        <f>IF(ISERROR(VLOOKUP($U65,'sTEMPLATE-UC1'!$E:$E,1,0)),"","X")</f>
        <v/>
      </c>
      <c r="F65" s="22" t="str">
        <f t="shared" si="11"/>
        <v>X</v>
      </c>
      <c r="G65" s="22" t="str">
        <f t="shared" si="11"/>
        <v>X</v>
      </c>
      <c r="H65" s="22" t="str">
        <f t="shared" si="11"/>
        <v>X</v>
      </c>
      <c r="I65" s="22" t="str">
        <f t="shared" si="11"/>
        <v>X</v>
      </c>
      <c r="J65" s="22" t="str">
        <f t="shared" si="11"/>
        <v/>
      </c>
      <c r="K65" s="22" t="str">
        <f t="shared" si="11"/>
        <v/>
      </c>
      <c r="L65" s="22" t="str">
        <f t="shared" si="11"/>
        <v>X</v>
      </c>
      <c r="M65" s="22" t="str">
        <f t="shared" si="11"/>
        <v>X</v>
      </c>
      <c r="N65" s="22" t="str">
        <f t="shared" si="11"/>
        <v>X</v>
      </c>
      <c r="O65" s="22" t="str">
        <f t="shared" si="11"/>
        <v/>
      </c>
      <c r="P65" s="22" t="str">
        <f t="shared" si="11"/>
        <v/>
      </c>
      <c r="Q65" s="22" t="str">
        <f t="shared" si="11"/>
        <v/>
      </c>
      <c r="R65" s="22" t="str">
        <f t="shared" si="11"/>
        <v/>
      </c>
      <c r="S65" s="22" t="str">
        <f t="shared" si="11"/>
        <v/>
      </c>
      <c r="T65" s="22" t="str">
        <f t="shared" si="11"/>
        <v/>
      </c>
      <c r="U65">
        <v>8101</v>
      </c>
      <c r="V65" s="46" t="s">
        <v>1184</v>
      </c>
      <c r="X65" s="32" t="str">
        <f t="shared" si="6"/>
        <v>1JBT8105</v>
      </c>
      <c r="Y65" s="32" t="b">
        <f t="shared" si="5"/>
        <v>1</v>
      </c>
      <c r="Z65" t="s">
        <v>10</v>
      </c>
      <c r="AA65">
        <v>8105</v>
      </c>
      <c r="AB65" t="s">
        <v>1187</v>
      </c>
      <c r="AC65" t="s">
        <v>9398</v>
      </c>
      <c r="AD65" s="61">
        <v>42810.477091400462</v>
      </c>
      <c r="AE65" t="s">
        <v>9398</v>
      </c>
      <c r="AF65" s="61">
        <v>42810.477091400462</v>
      </c>
    </row>
    <row r="66" spans="1:32" x14ac:dyDescent="0.35">
      <c r="B66" s="5">
        <v>43207</v>
      </c>
      <c r="E66" s="22" t="str">
        <f>IF(ISERROR(VLOOKUP($U66,'sTEMPLATE-UC1'!$E:$E,1,0)),"","X")</f>
        <v/>
      </c>
      <c r="F66" s="22" t="str">
        <f t="shared" si="11"/>
        <v>X</v>
      </c>
      <c r="G66" s="22" t="str">
        <f t="shared" si="11"/>
        <v>X</v>
      </c>
      <c r="H66" s="22" t="str">
        <f t="shared" si="11"/>
        <v>X</v>
      </c>
      <c r="I66" s="22" t="str">
        <f t="shared" si="11"/>
        <v>X</v>
      </c>
      <c r="J66" s="22" t="str">
        <f t="shared" si="11"/>
        <v>X</v>
      </c>
      <c r="K66" s="22" t="str">
        <f t="shared" si="11"/>
        <v/>
      </c>
      <c r="L66" s="22" t="str">
        <f t="shared" si="11"/>
        <v>X</v>
      </c>
      <c r="M66" s="22" t="str">
        <f t="shared" si="11"/>
        <v>X</v>
      </c>
      <c r="N66" s="22" t="str">
        <f t="shared" si="11"/>
        <v>X</v>
      </c>
      <c r="O66" s="22" t="str">
        <f t="shared" si="11"/>
        <v/>
      </c>
      <c r="P66" s="22" t="str">
        <f t="shared" si="11"/>
        <v/>
      </c>
      <c r="Q66" s="22" t="str">
        <f t="shared" si="11"/>
        <v/>
      </c>
      <c r="R66" s="22" t="str">
        <f t="shared" si="11"/>
        <v/>
      </c>
      <c r="S66" s="22" t="str">
        <f t="shared" si="11"/>
        <v/>
      </c>
      <c r="T66" s="22" t="str">
        <f t="shared" si="11"/>
        <v/>
      </c>
      <c r="U66">
        <v>8102</v>
      </c>
      <c r="V66" t="s">
        <v>1185</v>
      </c>
      <c r="X66" s="32" t="str">
        <f t="shared" si="6"/>
        <v>1JBT8106</v>
      </c>
      <c r="Y66" s="32" t="b">
        <f t="shared" si="5"/>
        <v>1</v>
      </c>
      <c r="Z66" t="s">
        <v>10</v>
      </c>
      <c r="AA66">
        <v>8106</v>
      </c>
      <c r="AB66" t="s">
        <v>1188</v>
      </c>
      <c r="AC66" t="s">
        <v>9398</v>
      </c>
      <c r="AD66" s="61">
        <v>42810.477091550929</v>
      </c>
      <c r="AE66" t="s">
        <v>9398</v>
      </c>
      <c r="AF66" s="61">
        <v>42810.477091550929</v>
      </c>
    </row>
    <row r="67" spans="1:32" x14ac:dyDescent="0.35">
      <c r="B67" s="5">
        <v>43207</v>
      </c>
      <c r="E67" s="22" t="str">
        <f>IF(ISERROR(VLOOKUP($U67,'sTEMPLATE-UC1'!$E:$E,1,0)),"","X")</f>
        <v/>
      </c>
      <c r="F67" s="22" t="str">
        <f t="shared" ref="F67:T76" si="12">IF(ISERROR(VLOOKUP(F$4&amp;$U67,$X:$X,1,0)),"","X")</f>
        <v>X</v>
      </c>
      <c r="G67" s="22" t="str">
        <f t="shared" si="12"/>
        <v>X</v>
      </c>
      <c r="H67" s="22" t="str">
        <f t="shared" si="12"/>
        <v>X</v>
      </c>
      <c r="I67" s="22" t="str">
        <f t="shared" si="12"/>
        <v>X</v>
      </c>
      <c r="J67" s="22" t="str">
        <f t="shared" si="12"/>
        <v/>
      </c>
      <c r="K67" s="22" t="str">
        <f t="shared" si="12"/>
        <v/>
      </c>
      <c r="L67" s="22" t="str">
        <f t="shared" si="12"/>
        <v>X</v>
      </c>
      <c r="M67" s="22" t="str">
        <f t="shared" si="12"/>
        <v>X</v>
      </c>
      <c r="N67" s="22" t="str">
        <f t="shared" si="12"/>
        <v>X</v>
      </c>
      <c r="O67" s="22" t="str">
        <f t="shared" si="12"/>
        <v/>
      </c>
      <c r="P67" s="22" t="str">
        <f t="shared" si="12"/>
        <v/>
      </c>
      <c r="Q67" s="22" t="str">
        <f t="shared" si="12"/>
        <v/>
      </c>
      <c r="R67" s="22" t="str">
        <f t="shared" si="12"/>
        <v/>
      </c>
      <c r="S67" s="22" t="str">
        <f t="shared" si="12"/>
        <v/>
      </c>
      <c r="T67" s="22" t="str">
        <f t="shared" si="12"/>
        <v/>
      </c>
      <c r="U67">
        <v>8103</v>
      </c>
      <c r="V67" t="s">
        <v>3404</v>
      </c>
      <c r="X67" s="32" t="str">
        <f t="shared" si="6"/>
        <v>1JBT8107</v>
      </c>
      <c r="Y67" s="32" t="b">
        <f t="shared" si="5"/>
        <v>1</v>
      </c>
      <c r="Z67" t="s">
        <v>10</v>
      </c>
      <c r="AA67">
        <v>8107</v>
      </c>
      <c r="AB67" t="s">
        <v>3405</v>
      </c>
      <c r="AC67" t="s">
        <v>9398</v>
      </c>
      <c r="AD67" s="61">
        <v>42810.477091747685</v>
      </c>
      <c r="AE67" t="s">
        <v>9398</v>
      </c>
      <c r="AF67" s="61">
        <v>43301.365344016202</v>
      </c>
    </row>
    <row r="68" spans="1:32" x14ac:dyDescent="0.35">
      <c r="B68" s="47"/>
      <c r="E68" s="22" t="str">
        <f>IF(ISERROR(VLOOKUP($U68,'sTEMPLATE-UC1'!$E:$E,1,0)),"","X")</f>
        <v/>
      </c>
      <c r="F68" s="22" t="str">
        <f t="shared" si="12"/>
        <v>X</v>
      </c>
      <c r="G68" s="22" t="str">
        <f t="shared" si="12"/>
        <v>X</v>
      </c>
      <c r="H68" s="22" t="str">
        <f t="shared" si="12"/>
        <v>X</v>
      </c>
      <c r="I68" s="22" t="str">
        <f t="shared" si="12"/>
        <v/>
      </c>
      <c r="J68" s="22" t="str">
        <f t="shared" si="12"/>
        <v>X</v>
      </c>
      <c r="K68" s="22" t="str">
        <f t="shared" si="12"/>
        <v/>
      </c>
      <c r="L68" s="22" t="str">
        <f t="shared" si="12"/>
        <v/>
      </c>
      <c r="M68" s="22" t="str">
        <f t="shared" si="12"/>
        <v>X</v>
      </c>
      <c r="N68" s="22" t="str">
        <f t="shared" si="12"/>
        <v>X</v>
      </c>
      <c r="O68" s="22" t="str">
        <f t="shared" si="12"/>
        <v/>
      </c>
      <c r="P68" s="22" t="str">
        <f t="shared" si="12"/>
        <v/>
      </c>
      <c r="Q68" s="22" t="str">
        <f t="shared" si="12"/>
        <v/>
      </c>
      <c r="R68" s="22" t="str">
        <f t="shared" si="12"/>
        <v/>
      </c>
      <c r="S68" s="22" t="str">
        <f t="shared" si="12"/>
        <v/>
      </c>
      <c r="T68" s="22" t="str">
        <f t="shared" si="12"/>
        <v/>
      </c>
      <c r="U68">
        <v>8104</v>
      </c>
      <c r="V68" t="s">
        <v>1186</v>
      </c>
      <c r="X68" s="32" t="str">
        <f t="shared" si="6"/>
        <v>1JBT8200</v>
      </c>
      <c r="Y68" s="32" t="b">
        <f t="shared" si="5"/>
        <v>1</v>
      </c>
      <c r="Z68" t="s">
        <v>10</v>
      </c>
      <c r="AA68">
        <v>8200</v>
      </c>
      <c r="AB68" t="s">
        <v>10516</v>
      </c>
      <c r="AC68" t="s">
        <v>9398</v>
      </c>
      <c r="AD68" s="61">
        <v>43241.661247916665</v>
      </c>
      <c r="AE68" t="s">
        <v>9398</v>
      </c>
      <c r="AF68" s="61">
        <v>43241.661247916665</v>
      </c>
    </row>
    <row r="69" spans="1:32" s="46" customFormat="1" x14ac:dyDescent="0.35">
      <c r="A69" s="5"/>
      <c r="B69" s="5">
        <v>43172</v>
      </c>
      <c r="C69" s="5"/>
      <c r="D69"/>
      <c r="E69" s="22" t="str">
        <f>IF(ISERROR(VLOOKUP($U69,'sTEMPLATE-UC1'!$E:$E,1,0)),"","X")</f>
        <v/>
      </c>
      <c r="F69" s="22" t="str">
        <f t="shared" si="12"/>
        <v>X</v>
      </c>
      <c r="G69" s="22" t="str">
        <f t="shared" si="12"/>
        <v>X</v>
      </c>
      <c r="H69" s="22" t="str">
        <f t="shared" si="12"/>
        <v>X</v>
      </c>
      <c r="I69" s="22" t="str">
        <f t="shared" si="12"/>
        <v>X</v>
      </c>
      <c r="J69" s="22" t="str">
        <f t="shared" si="12"/>
        <v/>
      </c>
      <c r="K69" s="22" t="str">
        <f t="shared" si="12"/>
        <v/>
      </c>
      <c r="L69" s="22" t="str">
        <f t="shared" si="12"/>
        <v>X</v>
      </c>
      <c r="M69" s="22" t="str">
        <f t="shared" si="12"/>
        <v>X</v>
      </c>
      <c r="N69" s="22" t="str">
        <f t="shared" si="12"/>
        <v>X</v>
      </c>
      <c r="O69" s="22" t="str">
        <f t="shared" si="12"/>
        <v/>
      </c>
      <c r="P69" s="22" t="str">
        <f t="shared" si="12"/>
        <v/>
      </c>
      <c r="Q69" s="22" t="str">
        <f t="shared" si="12"/>
        <v/>
      </c>
      <c r="R69" s="22" t="str">
        <f t="shared" si="12"/>
        <v/>
      </c>
      <c r="S69" s="22" t="str">
        <f t="shared" si="12"/>
        <v/>
      </c>
      <c r="T69" s="22" t="str">
        <f t="shared" si="12"/>
        <v/>
      </c>
      <c r="U69">
        <v>8105</v>
      </c>
      <c r="V69" s="46" t="s">
        <v>1187</v>
      </c>
      <c r="W69"/>
      <c r="X69" s="32" t="str">
        <f t="shared" si="6"/>
        <v>1JBT8201</v>
      </c>
      <c r="Y69" s="32" t="b">
        <f t="shared" ref="Y69:Y132" si="13">VLOOKUP(AA69,U:V,2,0)=AB69</f>
        <v>1</v>
      </c>
      <c r="Z69" s="46" t="s">
        <v>10</v>
      </c>
      <c r="AA69" s="46">
        <v>8201</v>
      </c>
      <c r="AB69" s="46" t="s">
        <v>10517</v>
      </c>
      <c r="AC69" s="46" t="s">
        <v>9398</v>
      </c>
      <c r="AD69" s="61">
        <v>43241.661248113429</v>
      </c>
      <c r="AE69" s="46" t="s">
        <v>9398</v>
      </c>
      <c r="AF69" s="61">
        <v>43241.661248113429</v>
      </c>
    </row>
    <row r="70" spans="1:32" x14ac:dyDescent="0.35">
      <c r="B70" s="47">
        <v>43207</v>
      </c>
      <c r="E70" s="22" t="str">
        <f>IF(ISERROR(VLOOKUP($U70,'sTEMPLATE-UC1'!$E:$E,1,0)),"","X")</f>
        <v/>
      </c>
      <c r="F70" s="22" t="str">
        <f t="shared" si="12"/>
        <v>X</v>
      </c>
      <c r="G70" s="22" t="str">
        <f t="shared" si="12"/>
        <v>X</v>
      </c>
      <c r="H70" s="22" t="str">
        <f t="shared" si="12"/>
        <v>X</v>
      </c>
      <c r="I70" s="22" t="str">
        <f t="shared" si="12"/>
        <v>X</v>
      </c>
      <c r="J70" s="22" t="str">
        <f t="shared" si="12"/>
        <v/>
      </c>
      <c r="K70" s="22" t="str">
        <f t="shared" si="12"/>
        <v/>
      </c>
      <c r="L70" s="22" t="str">
        <f t="shared" si="12"/>
        <v>X</v>
      </c>
      <c r="M70" s="22" t="str">
        <f t="shared" si="12"/>
        <v>X</v>
      </c>
      <c r="N70" s="22" t="str">
        <f t="shared" si="12"/>
        <v>X</v>
      </c>
      <c r="O70" s="22" t="str">
        <f t="shared" si="12"/>
        <v/>
      </c>
      <c r="P70" s="22" t="str">
        <f t="shared" si="12"/>
        <v/>
      </c>
      <c r="Q70" s="22" t="str">
        <f t="shared" si="12"/>
        <v/>
      </c>
      <c r="R70" s="22" t="str">
        <f t="shared" si="12"/>
        <v/>
      </c>
      <c r="S70" s="22" t="str">
        <f t="shared" si="12"/>
        <v/>
      </c>
      <c r="T70" s="22" t="str">
        <f t="shared" si="12"/>
        <v/>
      </c>
      <c r="U70">
        <v>8106</v>
      </c>
      <c r="V70" s="46" t="s">
        <v>1188</v>
      </c>
      <c r="X70" s="32" t="str">
        <f t="shared" si="6"/>
        <v>1JBT8202</v>
      </c>
      <c r="Y70" s="32" t="b">
        <f t="shared" si="13"/>
        <v>1</v>
      </c>
      <c r="Z70" t="s">
        <v>10</v>
      </c>
      <c r="AA70">
        <v>8202</v>
      </c>
      <c r="AB70" t="s">
        <v>10518</v>
      </c>
      <c r="AC70" t="s">
        <v>9398</v>
      </c>
      <c r="AD70" s="61">
        <v>43241.661248182871</v>
      </c>
      <c r="AE70" t="s">
        <v>9398</v>
      </c>
      <c r="AF70" s="61">
        <v>43241.661248182871</v>
      </c>
    </row>
    <row r="71" spans="1:32" x14ac:dyDescent="0.35">
      <c r="E71" s="22" t="str">
        <f>IF(ISERROR(VLOOKUP($U71,'sTEMPLATE-UC1'!$E:$E,1,0)),"","X")</f>
        <v/>
      </c>
      <c r="F71" s="22" t="str">
        <f t="shared" si="12"/>
        <v>X</v>
      </c>
      <c r="G71" s="22" t="str">
        <f t="shared" si="12"/>
        <v>X</v>
      </c>
      <c r="H71" s="22" t="str">
        <f t="shared" si="12"/>
        <v>X</v>
      </c>
      <c r="I71" s="22" t="str">
        <f t="shared" si="12"/>
        <v/>
      </c>
      <c r="J71" s="22" t="str">
        <f t="shared" si="12"/>
        <v/>
      </c>
      <c r="K71" s="22" t="str">
        <f t="shared" si="12"/>
        <v/>
      </c>
      <c r="L71" s="22" t="str">
        <f t="shared" si="12"/>
        <v/>
      </c>
      <c r="M71" s="22" t="str">
        <f t="shared" si="12"/>
        <v>X</v>
      </c>
      <c r="N71" s="22" t="str">
        <f t="shared" si="12"/>
        <v>X</v>
      </c>
      <c r="O71" s="22" t="str">
        <f t="shared" si="12"/>
        <v/>
      </c>
      <c r="P71" s="22" t="str">
        <f t="shared" si="12"/>
        <v/>
      </c>
      <c r="Q71" s="22" t="str">
        <f t="shared" si="12"/>
        <v/>
      </c>
      <c r="R71" s="22" t="str">
        <f t="shared" si="12"/>
        <v/>
      </c>
      <c r="S71" s="22" t="str">
        <f t="shared" si="12"/>
        <v/>
      </c>
      <c r="T71" s="22" t="str">
        <f t="shared" si="12"/>
        <v/>
      </c>
      <c r="U71">
        <v>8107</v>
      </c>
      <c r="V71" s="46" t="s">
        <v>3405</v>
      </c>
      <c r="W71" s="46"/>
      <c r="X71" s="32" t="str">
        <f t="shared" ref="X71:X135" si="14">Z71&amp;AA71</f>
        <v>1JBT8203</v>
      </c>
      <c r="Y71" s="32" t="b">
        <f t="shared" si="13"/>
        <v>1</v>
      </c>
      <c r="Z71" t="s">
        <v>10</v>
      </c>
      <c r="AA71">
        <v>8203</v>
      </c>
      <c r="AB71" t="s">
        <v>10519</v>
      </c>
      <c r="AC71" t="s">
        <v>9398</v>
      </c>
      <c r="AD71" s="61">
        <v>43241.661248263888</v>
      </c>
      <c r="AE71" t="s">
        <v>9398</v>
      </c>
      <c r="AF71" s="61">
        <v>43241.661248263888</v>
      </c>
    </row>
    <row r="72" spans="1:32" x14ac:dyDescent="0.35">
      <c r="A72" s="47">
        <v>43241</v>
      </c>
      <c r="B72" s="47"/>
      <c r="C72" s="47"/>
      <c r="D72" s="46" t="s">
        <v>10535</v>
      </c>
      <c r="E72" s="22" t="str">
        <f>IF(ISERROR(VLOOKUP($U72,'sTEMPLATE-UC1'!$E:$E,1,0)),"","X")</f>
        <v/>
      </c>
      <c r="F72" s="22" t="str">
        <f t="shared" si="12"/>
        <v>X</v>
      </c>
      <c r="G72" s="22" t="str">
        <f t="shared" si="12"/>
        <v>X</v>
      </c>
      <c r="H72" s="22" t="str">
        <f t="shared" si="12"/>
        <v/>
      </c>
      <c r="I72" s="22" t="str">
        <f t="shared" si="12"/>
        <v/>
      </c>
      <c r="J72" s="22" t="str">
        <f t="shared" si="12"/>
        <v>X</v>
      </c>
      <c r="K72" s="22" t="str">
        <f t="shared" si="12"/>
        <v/>
      </c>
      <c r="L72" s="22" t="str">
        <f t="shared" si="12"/>
        <v/>
      </c>
      <c r="M72" s="22" t="str">
        <f t="shared" si="12"/>
        <v/>
      </c>
      <c r="N72" s="22" t="str">
        <f t="shared" si="12"/>
        <v>X</v>
      </c>
      <c r="O72" s="22" t="str">
        <f t="shared" si="12"/>
        <v/>
      </c>
      <c r="P72" s="22" t="str">
        <f t="shared" si="12"/>
        <v/>
      </c>
      <c r="Q72" s="22" t="str">
        <f t="shared" si="12"/>
        <v/>
      </c>
      <c r="R72" s="22" t="str">
        <f t="shared" si="12"/>
        <v/>
      </c>
      <c r="S72" s="22" t="str">
        <f t="shared" si="12"/>
        <v/>
      </c>
      <c r="T72" s="22" t="str">
        <f t="shared" si="12"/>
        <v/>
      </c>
      <c r="U72" s="46">
        <v>8200</v>
      </c>
      <c r="V72" s="46" t="s">
        <v>10516</v>
      </c>
      <c r="X72" s="32" t="str">
        <f t="shared" si="14"/>
        <v>1JBT8204</v>
      </c>
      <c r="Y72" s="32" t="b">
        <f t="shared" si="13"/>
        <v>1</v>
      </c>
      <c r="Z72" t="s">
        <v>10</v>
      </c>
      <c r="AA72">
        <v>8204</v>
      </c>
      <c r="AB72" t="s">
        <v>10520</v>
      </c>
      <c r="AC72" t="s">
        <v>9398</v>
      </c>
      <c r="AD72" s="61">
        <v>43241.661248344906</v>
      </c>
      <c r="AE72" t="s">
        <v>9398</v>
      </c>
      <c r="AF72" s="61">
        <v>43241.661248344906</v>
      </c>
    </row>
    <row r="73" spans="1:32" x14ac:dyDescent="0.35">
      <c r="A73" s="5">
        <v>43241</v>
      </c>
      <c r="B73" s="47"/>
      <c r="D73" t="s">
        <v>10535</v>
      </c>
      <c r="E73" s="22" t="str">
        <f>IF(ISERROR(VLOOKUP($U73,'sTEMPLATE-UC1'!$E:$E,1,0)),"","X")</f>
        <v/>
      </c>
      <c r="F73" s="22" t="str">
        <f t="shared" si="12"/>
        <v>X</v>
      </c>
      <c r="G73" s="22" t="str">
        <f t="shared" si="12"/>
        <v>X</v>
      </c>
      <c r="H73" s="22" t="str">
        <f t="shared" si="12"/>
        <v/>
      </c>
      <c r="I73" s="22" t="str">
        <f t="shared" si="12"/>
        <v/>
      </c>
      <c r="J73" s="22" t="str">
        <f t="shared" si="12"/>
        <v>X</v>
      </c>
      <c r="K73" s="22" t="str">
        <f t="shared" si="12"/>
        <v/>
      </c>
      <c r="L73" s="22" t="str">
        <f t="shared" si="12"/>
        <v/>
      </c>
      <c r="M73" s="22" t="str">
        <f t="shared" si="12"/>
        <v/>
      </c>
      <c r="N73" s="22" t="str">
        <f t="shared" si="12"/>
        <v>X</v>
      </c>
      <c r="O73" s="22" t="str">
        <f t="shared" si="12"/>
        <v/>
      </c>
      <c r="P73" s="22" t="str">
        <f t="shared" si="12"/>
        <v/>
      </c>
      <c r="Q73" s="22" t="str">
        <f t="shared" si="12"/>
        <v/>
      </c>
      <c r="R73" s="22" t="str">
        <f t="shared" si="12"/>
        <v/>
      </c>
      <c r="S73" s="22" t="str">
        <f t="shared" si="12"/>
        <v/>
      </c>
      <c r="T73" s="22" t="str">
        <f t="shared" si="12"/>
        <v/>
      </c>
      <c r="U73">
        <v>8201</v>
      </c>
      <c r="V73" t="s">
        <v>10517</v>
      </c>
      <c r="X73" s="32" t="str">
        <f t="shared" si="14"/>
        <v>1JBT8205</v>
      </c>
      <c r="Y73" s="32" t="b">
        <f t="shared" si="13"/>
        <v>1</v>
      </c>
      <c r="Z73" t="s">
        <v>10</v>
      </c>
      <c r="AA73">
        <v>8205</v>
      </c>
      <c r="AB73" t="s">
        <v>10521</v>
      </c>
      <c r="AC73" t="s">
        <v>9398</v>
      </c>
      <c r="AD73" s="61">
        <v>43241.661248414355</v>
      </c>
      <c r="AE73" t="s">
        <v>9398</v>
      </c>
      <c r="AF73" s="61">
        <v>43241.661248414355</v>
      </c>
    </row>
    <row r="74" spans="1:32" x14ac:dyDescent="0.35">
      <c r="A74" s="5">
        <v>43241</v>
      </c>
      <c r="B74" s="47"/>
      <c r="D74" t="s">
        <v>10535</v>
      </c>
      <c r="E74" s="22" t="str">
        <f>IF(ISERROR(VLOOKUP($U74,'sTEMPLATE-UC1'!$E:$E,1,0)),"","X")</f>
        <v/>
      </c>
      <c r="F74" s="22" t="str">
        <f t="shared" si="12"/>
        <v>X</v>
      </c>
      <c r="G74" s="22" t="str">
        <f t="shared" si="12"/>
        <v>X</v>
      </c>
      <c r="H74" s="22" t="str">
        <f t="shared" si="12"/>
        <v/>
      </c>
      <c r="I74" s="22" t="str">
        <f t="shared" si="12"/>
        <v/>
      </c>
      <c r="J74" s="22" t="str">
        <f t="shared" si="12"/>
        <v>X</v>
      </c>
      <c r="K74" s="22" t="str">
        <f t="shared" si="12"/>
        <v/>
      </c>
      <c r="L74" s="22" t="str">
        <f t="shared" si="12"/>
        <v/>
      </c>
      <c r="M74" s="22" t="str">
        <f t="shared" si="12"/>
        <v/>
      </c>
      <c r="N74" s="22" t="str">
        <f t="shared" si="12"/>
        <v>X</v>
      </c>
      <c r="O74" s="22" t="str">
        <f t="shared" si="12"/>
        <v/>
      </c>
      <c r="P74" s="22" t="str">
        <f t="shared" si="12"/>
        <v/>
      </c>
      <c r="Q74" s="22" t="str">
        <f t="shared" si="12"/>
        <v/>
      </c>
      <c r="R74" s="22" t="str">
        <f t="shared" si="12"/>
        <v/>
      </c>
      <c r="S74" s="22" t="str">
        <f t="shared" si="12"/>
        <v/>
      </c>
      <c r="T74" s="22" t="str">
        <f t="shared" si="12"/>
        <v/>
      </c>
      <c r="U74">
        <v>8202</v>
      </c>
      <c r="V74" t="s">
        <v>10518</v>
      </c>
      <c r="X74" s="32" t="str">
        <f t="shared" si="14"/>
        <v>1JBT8206</v>
      </c>
      <c r="Y74" s="32" t="b">
        <f t="shared" si="13"/>
        <v>1</v>
      </c>
      <c r="Z74" t="s">
        <v>10</v>
      </c>
      <c r="AA74">
        <v>8206</v>
      </c>
      <c r="AB74" t="s">
        <v>10522</v>
      </c>
      <c r="AC74" t="s">
        <v>9398</v>
      </c>
      <c r="AD74" s="61">
        <v>43241.661248495373</v>
      </c>
      <c r="AE74" t="s">
        <v>9398</v>
      </c>
      <c r="AF74" s="61">
        <v>43241.661248495373</v>
      </c>
    </row>
    <row r="75" spans="1:32" x14ac:dyDescent="0.35">
      <c r="A75" s="5">
        <v>43241</v>
      </c>
      <c r="B75" s="47"/>
      <c r="D75" t="s">
        <v>10535</v>
      </c>
      <c r="E75" s="22" t="str">
        <f>IF(ISERROR(VLOOKUP($U75,'sTEMPLATE-UC1'!$E:$E,1,0)),"","X")</f>
        <v/>
      </c>
      <c r="F75" s="22" t="str">
        <f t="shared" si="12"/>
        <v>X</v>
      </c>
      <c r="G75" s="22" t="str">
        <f t="shared" si="12"/>
        <v>X</v>
      </c>
      <c r="H75" s="22" t="str">
        <f t="shared" si="12"/>
        <v/>
      </c>
      <c r="I75" s="22" t="str">
        <f t="shared" si="12"/>
        <v/>
      </c>
      <c r="J75" s="22" t="str">
        <f t="shared" si="12"/>
        <v>X</v>
      </c>
      <c r="K75" s="22" t="str">
        <f t="shared" si="12"/>
        <v/>
      </c>
      <c r="L75" s="22" t="str">
        <f t="shared" si="12"/>
        <v/>
      </c>
      <c r="M75" s="22" t="str">
        <f t="shared" si="12"/>
        <v/>
      </c>
      <c r="N75" s="22" t="str">
        <f t="shared" si="12"/>
        <v>X</v>
      </c>
      <c r="O75" s="22" t="str">
        <f t="shared" si="12"/>
        <v/>
      </c>
      <c r="P75" s="22" t="str">
        <f t="shared" si="12"/>
        <v/>
      </c>
      <c r="Q75" s="22" t="str">
        <f t="shared" si="12"/>
        <v/>
      </c>
      <c r="R75" s="22" t="str">
        <f t="shared" si="12"/>
        <v/>
      </c>
      <c r="S75" s="22" t="str">
        <f t="shared" si="12"/>
        <v/>
      </c>
      <c r="T75" s="22" t="str">
        <f t="shared" si="12"/>
        <v/>
      </c>
      <c r="U75">
        <v>8203</v>
      </c>
      <c r="V75" t="s">
        <v>10519</v>
      </c>
      <c r="X75" s="32" t="str">
        <f t="shared" si="14"/>
        <v>1JBT8207</v>
      </c>
      <c r="Y75" s="32" t="b">
        <f t="shared" si="13"/>
        <v>1</v>
      </c>
      <c r="Z75" t="s">
        <v>10</v>
      </c>
      <c r="AA75">
        <v>8207</v>
      </c>
      <c r="AB75" t="s">
        <v>10523</v>
      </c>
      <c r="AC75" t="s">
        <v>9398</v>
      </c>
      <c r="AD75" s="61">
        <v>43241.661248576391</v>
      </c>
      <c r="AE75" t="s">
        <v>9398</v>
      </c>
      <c r="AF75" s="61">
        <v>43241.661248576391</v>
      </c>
    </row>
    <row r="76" spans="1:32" x14ac:dyDescent="0.35">
      <c r="A76" s="5">
        <v>43241</v>
      </c>
      <c r="B76" s="47"/>
      <c r="D76" t="s">
        <v>10535</v>
      </c>
      <c r="E76" s="22" t="str">
        <f>IF(ISERROR(VLOOKUP($U76,'sTEMPLATE-UC1'!$E:$E,1,0)),"","X")</f>
        <v/>
      </c>
      <c r="F76" s="22" t="str">
        <f t="shared" si="12"/>
        <v>X</v>
      </c>
      <c r="G76" s="22" t="str">
        <f t="shared" si="12"/>
        <v>X</v>
      </c>
      <c r="H76" s="22" t="str">
        <f t="shared" si="12"/>
        <v/>
      </c>
      <c r="I76" s="22" t="str">
        <f t="shared" si="12"/>
        <v/>
      </c>
      <c r="J76" s="22" t="str">
        <f t="shared" si="12"/>
        <v>X</v>
      </c>
      <c r="K76" s="22" t="str">
        <f t="shared" si="12"/>
        <v/>
      </c>
      <c r="L76" s="22" t="str">
        <f t="shared" si="12"/>
        <v/>
      </c>
      <c r="M76" s="22" t="str">
        <f t="shared" si="12"/>
        <v/>
      </c>
      <c r="N76" s="22" t="str">
        <f t="shared" si="12"/>
        <v>X</v>
      </c>
      <c r="O76" s="22" t="str">
        <f t="shared" si="12"/>
        <v/>
      </c>
      <c r="P76" s="22" t="str">
        <f t="shared" si="12"/>
        <v/>
      </c>
      <c r="Q76" s="22" t="str">
        <f t="shared" si="12"/>
        <v/>
      </c>
      <c r="R76" s="22" t="str">
        <f t="shared" si="12"/>
        <v/>
      </c>
      <c r="S76" s="22" t="str">
        <f t="shared" si="12"/>
        <v/>
      </c>
      <c r="T76" s="22" t="str">
        <f t="shared" si="12"/>
        <v/>
      </c>
      <c r="U76">
        <v>8204</v>
      </c>
      <c r="V76" t="s">
        <v>10520</v>
      </c>
      <c r="X76" s="32" t="str">
        <f t="shared" si="14"/>
        <v>1JBT8208</v>
      </c>
      <c r="Y76" s="32" t="b">
        <f t="shared" si="13"/>
        <v>1</v>
      </c>
      <c r="Z76" t="s">
        <v>10</v>
      </c>
      <c r="AA76">
        <v>8208</v>
      </c>
      <c r="AB76" t="s">
        <v>10524</v>
      </c>
      <c r="AC76" t="s">
        <v>9398</v>
      </c>
      <c r="AD76" s="61">
        <v>43241.661248645833</v>
      </c>
      <c r="AE76" t="s">
        <v>9398</v>
      </c>
      <c r="AF76" s="61">
        <v>43241.661248645833</v>
      </c>
    </row>
    <row r="77" spans="1:32" x14ac:dyDescent="0.35">
      <c r="A77" s="5">
        <v>43241</v>
      </c>
      <c r="B77" s="47"/>
      <c r="D77" t="s">
        <v>10535</v>
      </c>
      <c r="E77" s="22" t="str">
        <f>IF(ISERROR(VLOOKUP($U77,'sTEMPLATE-UC1'!$E:$E,1,0)),"","X")</f>
        <v/>
      </c>
      <c r="F77" s="22" t="str">
        <f t="shared" ref="F77:T86" si="15">IF(ISERROR(VLOOKUP(F$4&amp;$U77,$X:$X,1,0)),"","X")</f>
        <v>X</v>
      </c>
      <c r="G77" s="22" t="str">
        <f t="shared" si="15"/>
        <v>X</v>
      </c>
      <c r="H77" s="22" t="str">
        <f t="shared" si="15"/>
        <v/>
      </c>
      <c r="I77" s="22" t="str">
        <f t="shared" si="15"/>
        <v/>
      </c>
      <c r="J77" s="22" t="str">
        <f t="shared" si="15"/>
        <v>X</v>
      </c>
      <c r="K77" s="22" t="str">
        <f t="shared" si="15"/>
        <v/>
      </c>
      <c r="L77" s="22" t="str">
        <f t="shared" si="15"/>
        <v/>
      </c>
      <c r="M77" s="22" t="str">
        <f t="shared" si="15"/>
        <v/>
      </c>
      <c r="N77" s="22" t="str">
        <f t="shared" si="15"/>
        <v>X</v>
      </c>
      <c r="O77" s="22" t="str">
        <f t="shared" si="15"/>
        <v/>
      </c>
      <c r="P77" s="22" t="str">
        <f t="shared" si="15"/>
        <v/>
      </c>
      <c r="Q77" s="22" t="str">
        <f t="shared" si="15"/>
        <v/>
      </c>
      <c r="R77" s="22" t="str">
        <f t="shared" si="15"/>
        <v/>
      </c>
      <c r="S77" s="22" t="str">
        <f t="shared" si="15"/>
        <v/>
      </c>
      <c r="T77" s="22" t="str">
        <f t="shared" si="15"/>
        <v/>
      </c>
      <c r="U77">
        <v>8205</v>
      </c>
      <c r="V77" t="s">
        <v>10521</v>
      </c>
      <c r="X77" s="32" t="str">
        <f t="shared" si="14"/>
        <v>1JBT8209</v>
      </c>
      <c r="Y77" s="32" t="b">
        <f t="shared" si="13"/>
        <v>1</v>
      </c>
      <c r="Z77" t="s">
        <v>10</v>
      </c>
      <c r="AA77">
        <v>8209</v>
      </c>
      <c r="AB77" t="s">
        <v>10525</v>
      </c>
      <c r="AC77" t="s">
        <v>9398</v>
      </c>
      <c r="AD77" s="61">
        <v>43241.66124872685</v>
      </c>
      <c r="AE77" t="s">
        <v>9398</v>
      </c>
      <c r="AF77" s="61">
        <v>43241.66124872685</v>
      </c>
    </row>
    <row r="78" spans="1:32" x14ac:dyDescent="0.35">
      <c r="A78" s="5">
        <v>43241</v>
      </c>
      <c r="B78" s="47"/>
      <c r="D78" t="s">
        <v>10535</v>
      </c>
      <c r="E78" s="22" t="str">
        <f>IF(ISERROR(VLOOKUP($U78,'sTEMPLATE-UC1'!$E:$E,1,0)),"","X")</f>
        <v/>
      </c>
      <c r="F78" s="22" t="str">
        <f t="shared" si="15"/>
        <v>X</v>
      </c>
      <c r="G78" s="22" t="str">
        <f t="shared" si="15"/>
        <v>X</v>
      </c>
      <c r="H78" s="22" t="str">
        <f t="shared" si="15"/>
        <v/>
      </c>
      <c r="I78" s="22" t="str">
        <f t="shared" si="15"/>
        <v/>
      </c>
      <c r="J78" s="22" t="str">
        <f t="shared" si="15"/>
        <v>X</v>
      </c>
      <c r="K78" s="22" t="str">
        <f t="shared" si="15"/>
        <v/>
      </c>
      <c r="L78" s="22" t="str">
        <f t="shared" si="15"/>
        <v/>
      </c>
      <c r="M78" s="22" t="str">
        <f t="shared" si="15"/>
        <v/>
      </c>
      <c r="N78" s="22" t="str">
        <f t="shared" si="15"/>
        <v>X</v>
      </c>
      <c r="O78" s="22" t="str">
        <f t="shared" si="15"/>
        <v/>
      </c>
      <c r="P78" s="22" t="str">
        <f t="shared" si="15"/>
        <v/>
      </c>
      <c r="Q78" s="22" t="str">
        <f t="shared" si="15"/>
        <v/>
      </c>
      <c r="R78" s="22" t="str">
        <f t="shared" si="15"/>
        <v/>
      </c>
      <c r="S78" s="22" t="str">
        <f t="shared" si="15"/>
        <v/>
      </c>
      <c r="T78" s="22" t="str">
        <f t="shared" si="15"/>
        <v/>
      </c>
      <c r="U78">
        <v>8206</v>
      </c>
      <c r="V78" t="s">
        <v>10522</v>
      </c>
      <c r="X78" s="32" t="str">
        <f t="shared" si="14"/>
        <v>1JBT8210</v>
      </c>
      <c r="Y78" s="32" t="b">
        <f t="shared" si="13"/>
        <v>1</v>
      </c>
      <c r="Z78" t="s">
        <v>10</v>
      </c>
      <c r="AA78">
        <v>8210</v>
      </c>
      <c r="AB78" t="s">
        <v>10526</v>
      </c>
      <c r="AC78" t="s">
        <v>9398</v>
      </c>
      <c r="AD78" s="61">
        <v>43241.661248807868</v>
      </c>
      <c r="AE78" t="s">
        <v>9398</v>
      </c>
      <c r="AF78" s="61">
        <v>43241.661248807868</v>
      </c>
    </row>
    <row r="79" spans="1:32" x14ac:dyDescent="0.35">
      <c r="A79" s="5">
        <v>43241</v>
      </c>
      <c r="B79" s="47"/>
      <c r="D79" t="s">
        <v>10535</v>
      </c>
      <c r="E79" s="22" t="str">
        <f>IF(ISERROR(VLOOKUP($U79,'sTEMPLATE-UC1'!$E:$E,1,0)),"","X")</f>
        <v/>
      </c>
      <c r="F79" s="22" t="str">
        <f t="shared" si="15"/>
        <v>X</v>
      </c>
      <c r="G79" s="22" t="str">
        <f t="shared" si="15"/>
        <v>X</v>
      </c>
      <c r="H79" s="22" t="str">
        <f t="shared" si="15"/>
        <v/>
      </c>
      <c r="I79" s="22" t="str">
        <f t="shared" si="15"/>
        <v/>
      </c>
      <c r="J79" s="22" t="str">
        <f t="shared" si="15"/>
        <v>X</v>
      </c>
      <c r="K79" s="22" t="str">
        <f t="shared" si="15"/>
        <v/>
      </c>
      <c r="L79" s="22" t="str">
        <f t="shared" si="15"/>
        <v/>
      </c>
      <c r="M79" s="22" t="str">
        <f t="shared" si="15"/>
        <v/>
      </c>
      <c r="N79" s="22" t="str">
        <f t="shared" si="15"/>
        <v>X</v>
      </c>
      <c r="O79" s="22" t="str">
        <f t="shared" si="15"/>
        <v/>
      </c>
      <c r="P79" s="22" t="str">
        <f t="shared" si="15"/>
        <v/>
      </c>
      <c r="Q79" s="22" t="str">
        <f t="shared" si="15"/>
        <v/>
      </c>
      <c r="R79" s="22" t="str">
        <f t="shared" si="15"/>
        <v/>
      </c>
      <c r="S79" s="22" t="str">
        <f t="shared" si="15"/>
        <v/>
      </c>
      <c r="T79" s="22" t="str">
        <f t="shared" si="15"/>
        <v/>
      </c>
      <c r="U79">
        <v>8207</v>
      </c>
      <c r="V79" t="s">
        <v>10523</v>
      </c>
      <c r="X79" s="32" t="str">
        <f t="shared" si="14"/>
        <v>1JBT8211</v>
      </c>
      <c r="Y79" s="32" t="b">
        <f t="shared" si="13"/>
        <v>1</v>
      </c>
      <c r="Z79" t="s">
        <v>10</v>
      </c>
      <c r="AA79">
        <v>8211</v>
      </c>
      <c r="AB79" t="s">
        <v>10527</v>
      </c>
      <c r="AC79" t="s">
        <v>9398</v>
      </c>
      <c r="AD79" s="61">
        <v>43241.661248877317</v>
      </c>
      <c r="AE79" t="s">
        <v>9398</v>
      </c>
      <c r="AF79" s="61">
        <v>43241.661248877317</v>
      </c>
    </row>
    <row r="80" spans="1:32" x14ac:dyDescent="0.35">
      <c r="A80" s="5">
        <v>43241</v>
      </c>
      <c r="B80" s="47"/>
      <c r="D80" t="s">
        <v>10535</v>
      </c>
      <c r="E80" s="22" t="str">
        <f>IF(ISERROR(VLOOKUP($U80,'sTEMPLATE-UC1'!$E:$E,1,0)),"","X")</f>
        <v/>
      </c>
      <c r="F80" s="22" t="str">
        <f t="shared" si="15"/>
        <v>X</v>
      </c>
      <c r="G80" s="22" t="str">
        <f t="shared" si="15"/>
        <v>X</v>
      </c>
      <c r="H80" s="22" t="str">
        <f t="shared" si="15"/>
        <v/>
      </c>
      <c r="I80" s="22" t="str">
        <f t="shared" si="15"/>
        <v/>
      </c>
      <c r="J80" s="22" t="str">
        <f t="shared" si="15"/>
        <v>X</v>
      </c>
      <c r="K80" s="22" t="str">
        <f t="shared" si="15"/>
        <v/>
      </c>
      <c r="L80" s="22" t="str">
        <f t="shared" si="15"/>
        <v/>
      </c>
      <c r="M80" s="22" t="str">
        <f t="shared" si="15"/>
        <v/>
      </c>
      <c r="N80" s="22" t="str">
        <f t="shared" si="15"/>
        <v>X</v>
      </c>
      <c r="O80" s="22" t="str">
        <f t="shared" si="15"/>
        <v/>
      </c>
      <c r="P80" s="22" t="str">
        <f t="shared" si="15"/>
        <v/>
      </c>
      <c r="Q80" s="22" t="str">
        <f t="shared" si="15"/>
        <v/>
      </c>
      <c r="R80" s="22" t="str">
        <f t="shared" si="15"/>
        <v/>
      </c>
      <c r="S80" s="22" t="str">
        <f t="shared" si="15"/>
        <v/>
      </c>
      <c r="T80" s="22" t="str">
        <f t="shared" si="15"/>
        <v/>
      </c>
      <c r="U80">
        <v>8208</v>
      </c>
      <c r="V80" t="s">
        <v>10524</v>
      </c>
      <c r="X80" s="32" t="str">
        <f t="shared" si="14"/>
        <v>1JBT8212</v>
      </c>
      <c r="Y80" s="32" t="b">
        <f t="shared" si="13"/>
        <v>1</v>
      </c>
      <c r="Z80" t="s">
        <v>10</v>
      </c>
      <c r="AA80">
        <v>8212</v>
      </c>
      <c r="AB80" t="s">
        <v>10528</v>
      </c>
      <c r="AC80" t="s">
        <v>9398</v>
      </c>
      <c r="AD80" s="61">
        <v>43241.661248958335</v>
      </c>
      <c r="AE80" t="s">
        <v>9398</v>
      </c>
      <c r="AF80" s="61">
        <v>43241.661248958335</v>
      </c>
    </row>
    <row r="81" spans="1:32" x14ac:dyDescent="0.35">
      <c r="A81" s="5">
        <v>43241</v>
      </c>
      <c r="B81" s="47"/>
      <c r="D81" t="s">
        <v>10535</v>
      </c>
      <c r="E81" s="22" t="str">
        <f>IF(ISERROR(VLOOKUP($U81,'sTEMPLATE-UC1'!$E:$E,1,0)),"","X")</f>
        <v/>
      </c>
      <c r="F81" s="22" t="str">
        <f t="shared" si="15"/>
        <v>X</v>
      </c>
      <c r="G81" s="22" t="str">
        <f t="shared" si="15"/>
        <v>X</v>
      </c>
      <c r="H81" s="22" t="str">
        <f t="shared" si="15"/>
        <v/>
      </c>
      <c r="I81" s="22" t="str">
        <f t="shared" si="15"/>
        <v/>
      </c>
      <c r="J81" s="22" t="str">
        <f t="shared" si="15"/>
        <v>X</v>
      </c>
      <c r="K81" s="22" t="str">
        <f t="shared" si="15"/>
        <v/>
      </c>
      <c r="L81" s="22" t="str">
        <f t="shared" si="15"/>
        <v/>
      </c>
      <c r="M81" s="22" t="str">
        <f t="shared" si="15"/>
        <v/>
      </c>
      <c r="N81" s="22" t="str">
        <f t="shared" si="15"/>
        <v>X</v>
      </c>
      <c r="O81" s="22" t="str">
        <f t="shared" si="15"/>
        <v/>
      </c>
      <c r="P81" s="22" t="str">
        <f t="shared" si="15"/>
        <v/>
      </c>
      <c r="Q81" s="22" t="str">
        <f t="shared" si="15"/>
        <v/>
      </c>
      <c r="R81" s="22" t="str">
        <f t="shared" si="15"/>
        <v/>
      </c>
      <c r="S81" s="22" t="str">
        <f t="shared" si="15"/>
        <v/>
      </c>
      <c r="T81" s="22" t="str">
        <f t="shared" si="15"/>
        <v/>
      </c>
      <c r="U81">
        <v>8209</v>
      </c>
      <c r="V81" t="s">
        <v>10525</v>
      </c>
      <c r="X81" s="32" t="str">
        <f t="shared" si="14"/>
        <v>1JBT8213</v>
      </c>
      <c r="Y81" s="32" t="b">
        <f t="shared" si="13"/>
        <v>1</v>
      </c>
      <c r="Z81" t="s">
        <v>10</v>
      </c>
      <c r="AA81">
        <v>8213</v>
      </c>
      <c r="AB81" t="s">
        <v>10541</v>
      </c>
      <c r="AC81" t="s">
        <v>9398</v>
      </c>
      <c r="AD81" s="61">
        <v>43241.661249039353</v>
      </c>
      <c r="AE81" t="s">
        <v>9398</v>
      </c>
      <c r="AF81" s="61">
        <v>43241.661249039353</v>
      </c>
    </row>
    <row r="82" spans="1:32" x14ac:dyDescent="0.35">
      <c r="A82" s="5">
        <v>43241</v>
      </c>
      <c r="B82" s="47"/>
      <c r="D82" t="s">
        <v>10535</v>
      </c>
      <c r="E82" s="22" t="str">
        <f>IF(ISERROR(VLOOKUP($U82,'sTEMPLATE-UC1'!$E:$E,1,0)),"","X")</f>
        <v/>
      </c>
      <c r="F82" s="22" t="str">
        <f t="shared" si="15"/>
        <v>X</v>
      </c>
      <c r="G82" s="22" t="str">
        <f t="shared" si="15"/>
        <v>X</v>
      </c>
      <c r="H82" s="22" t="str">
        <f t="shared" si="15"/>
        <v/>
      </c>
      <c r="I82" s="22" t="str">
        <f t="shared" si="15"/>
        <v/>
      </c>
      <c r="J82" s="22" t="str">
        <f t="shared" si="15"/>
        <v>X</v>
      </c>
      <c r="K82" s="22" t="str">
        <f t="shared" si="15"/>
        <v/>
      </c>
      <c r="L82" s="22" t="str">
        <f t="shared" si="15"/>
        <v/>
      </c>
      <c r="M82" s="22" t="str">
        <f t="shared" si="15"/>
        <v/>
      </c>
      <c r="N82" s="22" t="str">
        <f t="shared" si="15"/>
        <v>X</v>
      </c>
      <c r="O82" s="22" t="str">
        <f t="shared" si="15"/>
        <v/>
      </c>
      <c r="P82" s="22" t="str">
        <f t="shared" si="15"/>
        <v/>
      </c>
      <c r="Q82" s="22" t="str">
        <f t="shared" si="15"/>
        <v/>
      </c>
      <c r="R82" s="22" t="str">
        <f t="shared" si="15"/>
        <v/>
      </c>
      <c r="S82" s="22" t="str">
        <f t="shared" si="15"/>
        <v/>
      </c>
      <c r="T82" s="22" t="str">
        <f t="shared" si="15"/>
        <v/>
      </c>
      <c r="U82">
        <v>8210</v>
      </c>
      <c r="V82" t="s">
        <v>10526</v>
      </c>
      <c r="X82" s="32" t="str">
        <f t="shared" si="14"/>
        <v>1JBT8214</v>
      </c>
      <c r="Y82" s="32" t="b">
        <f t="shared" si="13"/>
        <v>1</v>
      </c>
      <c r="Z82" t="s">
        <v>10</v>
      </c>
      <c r="AA82">
        <v>8214</v>
      </c>
      <c r="AB82" t="s">
        <v>10529</v>
      </c>
      <c r="AC82" t="s">
        <v>9398</v>
      </c>
      <c r="AD82" s="61">
        <v>43241.661249074074</v>
      </c>
      <c r="AE82" t="s">
        <v>9398</v>
      </c>
      <c r="AF82" s="61">
        <v>43241.661249074074</v>
      </c>
    </row>
    <row r="83" spans="1:32" x14ac:dyDescent="0.35">
      <c r="A83" s="5">
        <v>43241</v>
      </c>
      <c r="B83" s="47"/>
      <c r="D83" t="s">
        <v>10535</v>
      </c>
      <c r="E83" s="22" t="str">
        <f>IF(ISERROR(VLOOKUP($U83,'sTEMPLATE-UC1'!$E:$E,1,0)),"","X")</f>
        <v/>
      </c>
      <c r="F83" s="22" t="str">
        <f t="shared" si="15"/>
        <v>X</v>
      </c>
      <c r="G83" s="22" t="str">
        <f t="shared" si="15"/>
        <v>X</v>
      </c>
      <c r="H83" s="22" t="str">
        <f t="shared" si="15"/>
        <v/>
      </c>
      <c r="I83" s="22" t="str">
        <f t="shared" si="15"/>
        <v/>
      </c>
      <c r="J83" s="22" t="str">
        <f t="shared" si="15"/>
        <v>X</v>
      </c>
      <c r="K83" s="22" t="str">
        <f t="shared" si="15"/>
        <v/>
      </c>
      <c r="L83" s="22" t="str">
        <f t="shared" si="15"/>
        <v/>
      </c>
      <c r="M83" s="22" t="str">
        <f t="shared" si="15"/>
        <v/>
      </c>
      <c r="N83" s="22" t="str">
        <f t="shared" si="15"/>
        <v>X</v>
      </c>
      <c r="O83" s="22" t="str">
        <f t="shared" si="15"/>
        <v/>
      </c>
      <c r="P83" s="22" t="str">
        <f t="shared" si="15"/>
        <v/>
      </c>
      <c r="Q83" s="22" t="str">
        <f t="shared" si="15"/>
        <v/>
      </c>
      <c r="R83" s="22" t="str">
        <f t="shared" si="15"/>
        <v/>
      </c>
      <c r="S83" s="22" t="str">
        <f t="shared" si="15"/>
        <v/>
      </c>
      <c r="T83" s="22" t="str">
        <f t="shared" si="15"/>
        <v/>
      </c>
      <c r="U83">
        <v>8211</v>
      </c>
      <c r="V83" t="s">
        <v>10527</v>
      </c>
      <c r="X83" s="32" t="str">
        <f t="shared" si="14"/>
        <v>1JBT8215</v>
      </c>
      <c r="Y83" s="32" t="b">
        <f t="shared" si="13"/>
        <v>1</v>
      </c>
      <c r="Z83" t="s">
        <v>10</v>
      </c>
      <c r="AA83">
        <v>8215</v>
      </c>
      <c r="AB83" t="s">
        <v>10530</v>
      </c>
      <c r="AC83" t="s">
        <v>9398</v>
      </c>
      <c r="AD83" s="61">
        <v>43241.661249155091</v>
      </c>
      <c r="AE83" t="s">
        <v>9398</v>
      </c>
      <c r="AF83" s="61">
        <v>43241.661249155091</v>
      </c>
    </row>
    <row r="84" spans="1:32" x14ac:dyDescent="0.35">
      <c r="A84" s="5">
        <v>43241</v>
      </c>
      <c r="B84" s="47"/>
      <c r="D84" t="s">
        <v>10535</v>
      </c>
      <c r="E84" s="22" t="str">
        <f>IF(ISERROR(VLOOKUP($U84,'sTEMPLATE-UC1'!$E:$E,1,0)),"","X")</f>
        <v/>
      </c>
      <c r="F84" s="22" t="str">
        <f t="shared" si="15"/>
        <v>X</v>
      </c>
      <c r="G84" s="22" t="str">
        <f t="shared" si="15"/>
        <v>X</v>
      </c>
      <c r="H84" s="22" t="str">
        <f t="shared" si="15"/>
        <v/>
      </c>
      <c r="I84" s="22" t="str">
        <f t="shared" si="15"/>
        <v/>
      </c>
      <c r="J84" s="22" t="str">
        <f t="shared" si="15"/>
        <v>X</v>
      </c>
      <c r="K84" s="22" t="str">
        <f t="shared" si="15"/>
        <v/>
      </c>
      <c r="L84" s="22" t="str">
        <f t="shared" si="15"/>
        <v/>
      </c>
      <c r="M84" s="22" t="str">
        <f t="shared" si="15"/>
        <v/>
      </c>
      <c r="N84" s="22" t="str">
        <f t="shared" si="15"/>
        <v>X</v>
      </c>
      <c r="O84" s="22" t="str">
        <f t="shared" si="15"/>
        <v/>
      </c>
      <c r="P84" s="22" t="str">
        <f t="shared" si="15"/>
        <v/>
      </c>
      <c r="Q84" s="22" t="str">
        <f t="shared" si="15"/>
        <v/>
      </c>
      <c r="R84" s="22" t="str">
        <f t="shared" si="15"/>
        <v/>
      </c>
      <c r="S84" s="22" t="str">
        <f t="shared" si="15"/>
        <v/>
      </c>
      <c r="T84" s="22" t="str">
        <f t="shared" si="15"/>
        <v/>
      </c>
      <c r="U84">
        <v>8212</v>
      </c>
      <c r="V84" t="s">
        <v>10528</v>
      </c>
      <c r="X84" s="32" t="str">
        <f t="shared" si="14"/>
        <v>1JBT8216</v>
      </c>
      <c r="Y84" s="32" t="b">
        <f t="shared" si="13"/>
        <v>1</v>
      </c>
      <c r="Z84" t="s">
        <v>10</v>
      </c>
      <c r="AA84">
        <v>8216</v>
      </c>
      <c r="AB84" t="s">
        <v>10531</v>
      </c>
      <c r="AC84" t="s">
        <v>9398</v>
      </c>
      <c r="AD84" s="61">
        <v>43241.66124922454</v>
      </c>
      <c r="AE84" t="s">
        <v>9398</v>
      </c>
      <c r="AF84" s="61">
        <v>43241.66124922454</v>
      </c>
    </row>
    <row r="85" spans="1:32" x14ac:dyDescent="0.35">
      <c r="A85" s="5">
        <v>43241</v>
      </c>
      <c r="B85" s="47"/>
      <c r="D85" t="s">
        <v>10535</v>
      </c>
      <c r="E85" s="22" t="str">
        <f>IF(ISERROR(VLOOKUP($U85,'sTEMPLATE-UC1'!$E:$E,1,0)),"","X")</f>
        <v/>
      </c>
      <c r="F85" s="22" t="str">
        <f t="shared" si="15"/>
        <v>X</v>
      </c>
      <c r="G85" s="22" t="str">
        <f t="shared" si="15"/>
        <v>X</v>
      </c>
      <c r="H85" s="22" t="str">
        <f t="shared" si="15"/>
        <v/>
      </c>
      <c r="I85" s="22" t="str">
        <f t="shared" si="15"/>
        <v/>
      </c>
      <c r="J85" s="22" t="str">
        <f t="shared" si="15"/>
        <v>X</v>
      </c>
      <c r="K85" s="22" t="str">
        <f t="shared" si="15"/>
        <v/>
      </c>
      <c r="L85" s="22" t="str">
        <f t="shared" si="15"/>
        <v/>
      </c>
      <c r="M85" s="22" t="str">
        <f t="shared" si="15"/>
        <v/>
      </c>
      <c r="N85" s="22" t="str">
        <f t="shared" si="15"/>
        <v>X</v>
      </c>
      <c r="O85" s="22" t="str">
        <f t="shared" si="15"/>
        <v/>
      </c>
      <c r="P85" s="22" t="str">
        <f t="shared" si="15"/>
        <v/>
      </c>
      <c r="Q85" s="22" t="str">
        <f t="shared" si="15"/>
        <v/>
      </c>
      <c r="R85" s="22" t="str">
        <f t="shared" si="15"/>
        <v/>
      </c>
      <c r="S85" s="22" t="str">
        <f t="shared" si="15"/>
        <v/>
      </c>
      <c r="T85" s="22" t="str">
        <f t="shared" si="15"/>
        <v/>
      </c>
      <c r="U85">
        <v>8213</v>
      </c>
      <c r="V85" t="s">
        <v>10541</v>
      </c>
      <c r="X85" s="32" t="str">
        <f t="shared" si="14"/>
        <v>1JBT8400</v>
      </c>
      <c r="Y85" s="32" t="b">
        <f t="shared" si="13"/>
        <v>1</v>
      </c>
      <c r="Z85" t="s">
        <v>10</v>
      </c>
      <c r="AA85">
        <v>8400</v>
      </c>
      <c r="AB85" t="s">
        <v>3406</v>
      </c>
      <c r="AC85" t="s">
        <v>9398</v>
      </c>
      <c r="AD85" s="61">
        <v>42810.477091932873</v>
      </c>
      <c r="AE85" t="s">
        <v>9398</v>
      </c>
      <c r="AF85" s="61">
        <v>43301.365344178237</v>
      </c>
    </row>
    <row r="86" spans="1:32" x14ac:dyDescent="0.35">
      <c r="A86" s="5">
        <v>43241</v>
      </c>
      <c r="B86" s="47"/>
      <c r="D86" t="s">
        <v>10536</v>
      </c>
      <c r="E86" s="22" t="str">
        <f>IF(ISERROR(VLOOKUP($U86,'sTEMPLATE-UC1'!$E:$E,1,0)),"","X")</f>
        <v/>
      </c>
      <c r="F86" s="22" t="str">
        <f t="shared" si="15"/>
        <v>X</v>
      </c>
      <c r="G86" s="22" t="str">
        <f t="shared" si="15"/>
        <v>X</v>
      </c>
      <c r="H86" s="22" t="str">
        <f t="shared" si="15"/>
        <v/>
      </c>
      <c r="I86" s="22" t="str">
        <f t="shared" si="15"/>
        <v/>
      </c>
      <c r="J86" s="22" t="str">
        <f t="shared" si="15"/>
        <v>X</v>
      </c>
      <c r="K86" s="22" t="str">
        <f t="shared" si="15"/>
        <v>X</v>
      </c>
      <c r="L86" s="22" t="str">
        <f t="shared" si="15"/>
        <v/>
      </c>
      <c r="M86" s="22" t="str">
        <f t="shared" si="15"/>
        <v/>
      </c>
      <c r="N86" s="22" t="str">
        <f t="shared" si="15"/>
        <v>X</v>
      </c>
      <c r="O86" s="22" t="str">
        <f t="shared" si="15"/>
        <v>X</v>
      </c>
      <c r="P86" s="22" t="str">
        <f t="shared" si="15"/>
        <v>X</v>
      </c>
      <c r="Q86" s="22" t="str">
        <f t="shared" si="15"/>
        <v>X</v>
      </c>
      <c r="R86" s="22" t="str">
        <f t="shared" si="15"/>
        <v>X</v>
      </c>
      <c r="S86" s="22" t="str">
        <f t="shared" si="15"/>
        <v>X</v>
      </c>
      <c r="T86" s="22" t="str">
        <f t="shared" si="15"/>
        <v>X</v>
      </c>
      <c r="U86">
        <v>8214</v>
      </c>
      <c r="V86" t="s">
        <v>10529</v>
      </c>
      <c r="X86" s="32" t="str">
        <f t="shared" si="14"/>
        <v>1JBT8401</v>
      </c>
      <c r="Y86" s="32" t="b">
        <f t="shared" si="13"/>
        <v>1</v>
      </c>
      <c r="Z86" t="s">
        <v>10</v>
      </c>
      <c r="AA86">
        <v>8401</v>
      </c>
      <c r="AB86" t="s">
        <v>3407</v>
      </c>
      <c r="AC86" t="s">
        <v>9398</v>
      </c>
      <c r="AD86" s="61">
        <v>43084.595475347225</v>
      </c>
      <c r="AE86" t="s">
        <v>9398</v>
      </c>
      <c r="AF86" s="61">
        <v>43301.365344247686</v>
      </c>
    </row>
    <row r="87" spans="1:32" s="46" customFormat="1" x14ac:dyDescent="0.35">
      <c r="A87" s="5">
        <v>43241</v>
      </c>
      <c r="B87" s="47"/>
      <c r="C87" s="5"/>
      <c r="D87" t="s">
        <v>10535</v>
      </c>
      <c r="E87" s="22" t="str">
        <f>IF(ISERROR(VLOOKUP($U87,'sTEMPLATE-UC1'!$E:$E,1,0)),"","X")</f>
        <v/>
      </c>
      <c r="F87" s="22" t="str">
        <f t="shared" ref="F87:T96" si="16">IF(ISERROR(VLOOKUP(F$4&amp;$U87,$X:$X,1,0)),"","X")</f>
        <v>X</v>
      </c>
      <c r="G87" s="22" t="str">
        <f t="shared" si="16"/>
        <v>X</v>
      </c>
      <c r="H87" s="22" t="str">
        <f t="shared" si="16"/>
        <v/>
      </c>
      <c r="I87" s="22" t="str">
        <f t="shared" si="16"/>
        <v/>
      </c>
      <c r="J87" s="22" t="str">
        <f t="shared" si="16"/>
        <v>X</v>
      </c>
      <c r="K87" s="22" t="str">
        <f t="shared" si="16"/>
        <v/>
      </c>
      <c r="L87" s="22" t="str">
        <f t="shared" si="16"/>
        <v/>
      </c>
      <c r="M87" s="22" t="str">
        <f t="shared" si="16"/>
        <v/>
      </c>
      <c r="N87" s="22" t="str">
        <f t="shared" si="16"/>
        <v>X</v>
      </c>
      <c r="O87" s="22" t="str">
        <f t="shared" si="16"/>
        <v/>
      </c>
      <c r="P87" s="22" t="str">
        <f t="shared" si="16"/>
        <v/>
      </c>
      <c r="Q87" s="22" t="str">
        <f t="shared" si="16"/>
        <v/>
      </c>
      <c r="R87" s="22" t="str">
        <f t="shared" si="16"/>
        <v/>
      </c>
      <c r="S87" s="22" t="str">
        <f t="shared" si="16"/>
        <v/>
      </c>
      <c r="T87" s="22" t="str">
        <f t="shared" si="16"/>
        <v/>
      </c>
      <c r="U87">
        <v>8215</v>
      </c>
      <c r="V87" t="s">
        <v>10530</v>
      </c>
      <c r="W87"/>
      <c r="X87" s="32" t="str">
        <f>Z87&amp;AA87</f>
        <v>1JBT8401</v>
      </c>
      <c r="Y87" s="32" t="b">
        <f t="shared" si="13"/>
        <v>1</v>
      </c>
      <c r="Z87" s="46" t="s">
        <v>10</v>
      </c>
      <c r="AA87" s="46">
        <v>8401</v>
      </c>
      <c r="AB87" s="46" t="s">
        <v>3407</v>
      </c>
      <c r="AC87" s="46" t="s">
        <v>9398</v>
      </c>
      <c r="AD87" s="61">
        <v>43084.595475347225</v>
      </c>
      <c r="AE87" s="46" t="s">
        <v>9398</v>
      </c>
      <c r="AF87" s="61">
        <v>43301.365344247686</v>
      </c>
    </row>
    <row r="88" spans="1:32" x14ac:dyDescent="0.35">
      <c r="A88" s="5">
        <v>43241</v>
      </c>
      <c r="B88" s="47"/>
      <c r="D88" t="s">
        <v>10535</v>
      </c>
      <c r="E88" s="22" t="str">
        <f>IF(ISERROR(VLOOKUP($U88,'sTEMPLATE-UC1'!$E:$E,1,0)),"","X")</f>
        <v/>
      </c>
      <c r="F88" s="22" t="str">
        <f t="shared" si="16"/>
        <v>X</v>
      </c>
      <c r="G88" s="22" t="str">
        <f t="shared" si="16"/>
        <v>X</v>
      </c>
      <c r="H88" s="22" t="str">
        <f t="shared" si="16"/>
        <v/>
      </c>
      <c r="I88" s="22" t="str">
        <f t="shared" si="16"/>
        <v/>
      </c>
      <c r="J88" s="22" t="str">
        <f t="shared" si="16"/>
        <v>X</v>
      </c>
      <c r="K88" s="22" t="str">
        <f t="shared" si="16"/>
        <v/>
      </c>
      <c r="L88" s="22" t="str">
        <f t="shared" si="16"/>
        <v/>
      </c>
      <c r="M88" s="22" t="str">
        <f t="shared" si="16"/>
        <v/>
      </c>
      <c r="N88" s="22" t="str">
        <f t="shared" si="16"/>
        <v>X</v>
      </c>
      <c r="O88" s="22" t="str">
        <f t="shared" si="16"/>
        <v/>
      </c>
      <c r="P88" s="22" t="str">
        <f t="shared" si="16"/>
        <v/>
      </c>
      <c r="Q88" s="22" t="str">
        <f t="shared" si="16"/>
        <v/>
      </c>
      <c r="R88" s="22" t="str">
        <f t="shared" si="16"/>
        <v/>
      </c>
      <c r="S88" s="22" t="str">
        <f t="shared" si="16"/>
        <v/>
      </c>
      <c r="T88" s="22" t="str">
        <f t="shared" si="16"/>
        <v/>
      </c>
      <c r="U88">
        <v>8216</v>
      </c>
      <c r="V88" t="s">
        <v>10531</v>
      </c>
      <c r="X88" s="32" t="str">
        <f t="shared" si="14"/>
        <v>1JBT8402</v>
      </c>
      <c r="Y88" s="32" t="b">
        <f t="shared" si="13"/>
        <v>1</v>
      </c>
      <c r="Z88" t="s">
        <v>10</v>
      </c>
      <c r="AA88">
        <v>8402</v>
      </c>
      <c r="AB88" t="s">
        <v>9737</v>
      </c>
      <c r="AC88" t="s">
        <v>9398</v>
      </c>
      <c r="AD88" s="61">
        <v>43161.378394791667</v>
      </c>
      <c r="AE88" t="s">
        <v>9398</v>
      </c>
      <c r="AF88" s="61">
        <v>43161.378394791667</v>
      </c>
    </row>
    <row r="89" spans="1:32" x14ac:dyDescent="0.35">
      <c r="A89" s="47">
        <v>43402</v>
      </c>
      <c r="B89" s="47"/>
      <c r="C89" s="47"/>
      <c r="D89" s="46" t="s">
        <v>11459</v>
      </c>
      <c r="E89" s="22" t="str">
        <f>IF(ISERROR(VLOOKUP($U89,'sTEMPLATE-UC1'!$E:$E,1,0)),"","X")</f>
        <v/>
      </c>
      <c r="F89" s="22" t="str">
        <f t="shared" si="16"/>
        <v/>
      </c>
      <c r="G89" s="22" t="str">
        <f t="shared" si="16"/>
        <v/>
      </c>
      <c r="H89" s="22" t="str">
        <f t="shared" si="16"/>
        <v/>
      </c>
      <c r="I89" s="22" t="str">
        <f t="shared" si="16"/>
        <v/>
      </c>
      <c r="J89" s="22" t="str">
        <f t="shared" si="16"/>
        <v/>
      </c>
      <c r="K89" s="22" t="str">
        <f t="shared" si="16"/>
        <v/>
      </c>
      <c r="L89" s="22" t="str">
        <f t="shared" si="16"/>
        <v/>
      </c>
      <c r="M89" s="22" t="str">
        <f t="shared" si="16"/>
        <v/>
      </c>
      <c r="N89" s="22" t="str">
        <f t="shared" si="16"/>
        <v/>
      </c>
      <c r="O89" s="22" t="str">
        <f t="shared" si="16"/>
        <v/>
      </c>
      <c r="P89" s="22" t="str">
        <f t="shared" si="16"/>
        <v/>
      </c>
      <c r="Q89" s="22" t="str">
        <f t="shared" si="16"/>
        <v/>
      </c>
      <c r="R89" s="22" t="str">
        <f t="shared" si="16"/>
        <v/>
      </c>
      <c r="S89" s="22" t="str">
        <f t="shared" si="16"/>
        <v/>
      </c>
      <c r="T89" s="22" t="str">
        <f t="shared" si="16"/>
        <v/>
      </c>
      <c r="U89" s="46">
        <v>8217</v>
      </c>
      <c r="V89" s="46" t="s">
        <v>11443</v>
      </c>
      <c r="W89" s="46"/>
      <c r="X89" s="32" t="str">
        <f t="shared" si="14"/>
        <v>1JBT9100</v>
      </c>
      <c r="Y89" s="32" t="b">
        <f t="shared" si="13"/>
        <v>1</v>
      </c>
      <c r="Z89" t="s">
        <v>10</v>
      </c>
      <c r="AA89">
        <v>9100</v>
      </c>
      <c r="AB89" t="s">
        <v>1190</v>
      </c>
      <c r="AC89" t="s">
        <v>9398</v>
      </c>
      <c r="AD89" s="61">
        <v>42810.477092129629</v>
      </c>
      <c r="AE89" t="s">
        <v>9398</v>
      </c>
      <c r="AF89" s="61">
        <v>42810.477092129629</v>
      </c>
    </row>
    <row r="90" spans="1:32" x14ac:dyDescent="0.35">
      <c r="B90" s="47">
        <v>43207</v>
      </c>
      <c r="E90" s="22" t="str">
        <f>IF(ISERROR(VLOOKUP($U90,'sTEMPLATE-UC1'!$E:$E,1,0)),"","X")</f>
        <v/>
      </c>
      <c r="F90" s="22" t="str">
        <f t="shared" si="16"/>
        <v>X</v>
      </c>
      <c r="G90" s="22" t="str">
        <f t="shared" si="16"/>
        <v>X</v>
      </c>
      <c r="H90" s="22" t="str">
        <f t="shared" si="16"/>
        <v>X</v>
      </c>
      <c r="I90" s="22" t="str">
        <f t="shared" si="16"/>
        <v>X</v>
      </c>
      <c r="J90" s="22" t="str">
        <f t="shared" si="16"/>
        <v/>
      </c>
      <c r="K90" s="22" t="str">
        <f t="shared" si="16"/>
        <v/>
      </c>
      <c r="L90" s="22" t="str">
        <f t="shared" si="16"/>
        <v>X</v>
      </c>
      <c r="M90" s="22" t="str">
        <f t="shared" si="16"/>
        <v>X</v>
      </c>
      <c r="N90" s="22" t="str">
        <f t="shared" si="16"/>
        <v>X</v>
      </c>
      <c r="O90" s="22" t="str">
        <f t="shared" si="16"/>
        <v/>
      </c>
      <c r="P90" s="22" t="str">
        <f t="shared" si="16"/>
        <v/>
      </c>
      <c r="Q90" s="22" t="str">
        <f t="shared" si="16"/>
        <v/>
      </c>
      <c r="R90" s="22" t="str">
        <f t="shared" si="16"/>
        <v/>
      </c>
      <c r="S90" s="22" t="str">
        <f t="shared" si="16"/>
        <v/>
      </c>
      <c r="T90" s="22" t="str">
        <f t="shared" si="16"/>
        <v/>
      </c>
      <c r="U90">
        <v>8400</v>
      </c>
      <c r="V90" t="s">
        <v>3406</v>
      </c>
      <c r="X90" s="32" t="str">
        <f t="shared" si="14"/>
        <v>1JBT9101</v>
      </c>
      <c r="Y90" s="32" t="b">
        <f t="shared" si="13"/>
        <v>1</v>
      </c>
      <c r="Z90" t="s">
        <v>10</v>
      </c>
      <c r="AA90">
        <v>9101</v>
      </c>
      <c r="AB90" t="s">
        <v>1191</v>
      </c>
      <c r="AC90" t="s">
        <v>9398</v>
      </c>
      <c r="AD90" s="61">
        <v>42810.477092326386</v>
      </c>
      <c r="AE90" t="s">
        <v>9398</v>
      </c>
      <c r="AF90" s="61">
        <v>42810.477092326386</v>
      </c>
    </row>
    <row r="91" spans="1:32" x14ac:dyDescent="0.35">
      <c r="A91" s="47">
        <v>43349</v>
      </c>
      <c r="B91" s="47"/>
      <c r="D91" t="s">
        <v>11426</v>
      </c>
      <c r="E91" s="22" t="str">
        <f>IF(ISERROR(VLOOKUP($U91,'sTEMPLATE-UC1'!$E:$E,1,0)),"","X")</f>
        <v/>
      </c>
      <c r="F91" s="22" t="str">
        <f t="shared" si="16"/>
        <v>X</v>
      </c>
      <c r="G91" s="22" t="str">
        <f t="shared" si="16"/>
        <v>X</v>
      </c>
      <c r="H91" s="22" t="str">
        <f t="shared" si="16"/>
        <v>X</v>
      </c>
      <c r="I91" s="22" t="str">
        <f t="shared" si="16"/>
        <v/>
      </c>
      <c r="J91" s="22" t="str">
        <f t="shared" si="16"/>
        <v/>
      </c>
      <c r="K91" s="22" t="str">
        <f t="shared" si="16"/>
        <v/>
      </c>
      <c r="L91" s="22" t="str">
        <f t="shared" si="16"/>
        <v/>
      </c>
      <c r="M91" s="22" t="str">
        <f t="shared" si="16"/>
        <v>X</v>
      </c>
      <c r="N91" s="22" t="str">
        <f t="shared" si="16"/>
        <v>X</v>
      </c>
      <c r="O91" s="22" t="str">
        <f t="shared" si="16"/>
        <v/>
      </c>
      <c r="P91" s="22" t="str">
        <f t="shared" si="16"/>
        <v/>
      </c>
      <c r="Q91" s="22" t="str">
        <f t="shared" si="16"/>
        <v/>
      </c>
      <c r="R91" s="22" t="str">
        <f t="shared" si="16"/>
        <v/>
      </c>
      <c r="S91" s="22" t="str">
        <f t="shared" si="16"/>
        <v/>
      </c>
      <c r="T91" s="22" t="str">
        <f t="shared" si="16"/>
        <v/>
      </c>
      <c r="U91">
        <v>8401</v>
      </c>
      <c r="V91" t="s">
        <v>3407</v>
      </c>
      <c r="X91" s="32" t="str">
        <f t="shared" si="14"/>
        <v>1JBT9105</v>
      </c>
      <c r="Y91" s="32" t="b">
        <f t="shared" si="13"/>
        <v>1</v>
      </c>
      <c r="Z91" t="s">
        <v>10</v>
      </c>
      <c r="AA91">
        <v>9105</v>
      </c>
      <c r="AB91" t="s">
        <v>1192</v>
      </c>
      <c r="AC91" t="s">
        <v>9398</v>
      </c>
      <c r="AD91" s="61">
        <v>42810.477092476853</v>
      </c>
      <c r="AE91" t="s">
        <v>9398</v>
      </c>
      <c r="AF91" s="61">
        <v>42810.477092476853</v>
      </c>
    </row>
    <row r="92" spans="1:32" x14ac:dyDescent="0.35">
      <c r="A92" s="5">
        <v>43161</v>
      </c>
      <c r="B92" s="47"/>
      <c r="D92" t="s">
        <v>3509</v>
      </c>
      <c r="E92" s="22" t="str">
        <f>IF(ISERROR(VLOOKUP($U92,'sTEMPLATE-UC1'!$E:$E,1,0)),"","X")</f>
        <v/>
      </c>
      <c r="F92" s="22" t="str">
        <f t="shared" si="16"/>
        <v>X</v>
      </c>
      <c r="G92" s="22" t="str">
        <f t="shared" si="16"/>
        <v>X</v>
      </c>
      <c r="H92" s="22" t="str">
        <f t="shared" si="16"/>
        <v/>
      </c>
      <c r="I92" s="22" t="str">
        <f t="shared" si="16"/>
        <v/>
      </c>
      <c r="J92" s="22" t="str">
        <f t="shared" si="16"/>
        <v/>
      </c>
      <c r="K92" s="22" t="str">
        <f t="shared" si="16"/>
        <v/>
      </c>
      <c r="L92" s="22" t="str">
        <f t="shared" si="16"/>
        <v>X</v>
      </c>
      <c r="M92" s="22" t="str">
        <f t="shared" si="16"/>
        <v/>
      </c>
      <c r="N92" s="22" t="str">
        <f t="shared" si="16"/>
        <v>X</v>
      </c>
      <c r="O92" s="22" t="str">
        <f t="shared" si="16"/>
        <v/>
      </c>
      <c r="P92" s="22" t="str">
        <f t="shared" si="16"/>
        <v/>
      </c>
      <c r="Q92" s="22" t="str">
        <f t="shared" si="16"/>
        <v/>
      </c>
      <c r="R92" s="22" t="str">
        <f t="shared" si="16"/>
        <v/>
      </c>
      <c r="S92" s="22" t="str">
        <f t="shared" si="16"/>
        <v/>
      </c>
      <c r="T92" s="22" t="str">
        <f t="shared" si="16"/>
        <v/>
      </c>
      <c r="U92">
        <v>8402</v>
      </c>
      <c r="V92" t="s">
        <v>9737</v>
      </c>
      <c r="X92" s="32" t="str">
        <f t="shared" si="14"/>
        <v>1JBT9106</v>
      </c>
      <c r="Y92" s="32" t="b">
        <f t="shared" si="13"/>
        <v>1</v>
      </c>
      <c r="Z92" t="s">
        <v>10</v>
      </c>
      <c r="AA92">
        <v>9106</v>
      </c>
      <c r="AB92" t="s">
        <v>1193</v>
      </c>
      <c r="AC92" t="s">
        <v>9398</v>
      </c>
      <c r="AD92" s="61">
        <v>42810.477092673609</v>
      </c>
      <c r="AE92" t="s">
        <v>9398</v>
      </c>
      <c r="AF92" s="61">
        <v>42810.477092673609</v>
      </c>
    </row>
    <row r="93" spans="1:32" x14ac:dyDescent="0.35">
      <c r="B93" s="47">
        <v>43172</v>
      </c>
      <c r="E93" s="22" t="str">
        <f>IF(ISERROR(VLOOKUP($U93,'sTEMPLATE-UC1'!$E:$E,1,0)),"","X")</f>
        <v>X</v>
      </c>
      <c r="F93" s="22" t="str">
        <f t="shared" si="16"/>
        <v>X</v>
      </c>
      <c r="G93" s="22" t="str">
        <f t="shared" si="16"/>
        <v>X</v>
      </c>
      <c r="H93" s="22" t="str">
        <f t="shared" si="16"/>
        <v>X</v>
      </c>
      <c r="I93" s="22" t="str">
        <f t="shared" si="16"/>
        <v>X</v>
      </c>
      <c r="J93" s="22" t="str">
        <f t="shared" si="16"/>
        <v>X</v>
      </c>
      <c r="K93" s="22" t="str">
        <f t="shared" si="16"/>
        <v>X</v>
      </c>
      <c r="L93" s="22" t="str">
        <f t="shared" si="16"/>
        <v>X</v>
      </c>
      <c r="M93" s="22" t="str">
        <f t="shared" si="16"/>
        <v>X</v>
      </c>
      <c r="N93" s="22" t="str">
        <f t="shared" si="16"/>
        <v>X</v>
      </c>
      <c r="O93" s="22" t="str">
        <f t="shared" si="16"/>
        <v>X</v>
      </c>
      <c r="P93" s="22" t="str">
        <f t="shared" si="16"/>
        <v>X</v>
      </c>
      <c r="Q93" s="22" t="str">
        <f t="shared" si="16"/>
        <v>X</v>
      </c>
      <c r="R93" s="22" t="str">
        <f t="shared" si="16"/>
        <v>X</v>
      </c>
      <c r="S93" s="22" t="str">
        <f t="shared" si="16"/>
        <v>X</v>
      </c>
      <c r="T93" s="22" t="str">
        <f t="shared" si="16"/>
        <v>X</v>
      </c>
      <c r="U93">
        <v>9100</v>
      </c>
      <c r="V93" t="s">
        <v>1190</v>
      </c>
      <c r="X93" s="32" t="str">
        <f t="shared" si="14"/>
        <v>1JBT9107</v>
      </c>
      <c r="Y93" s="32" t="b">
        <f t="shared" si="13"/>
        <v>1</v>
      </c>
      <c r="Z93" t="s">
        <v>10</v>
      </c>
      <c r="AA93">
        <v>9107</v>
      </c>
      <c r="AB93" t="s">
        <v>1194</v>
      </c>
      <c r="AC93" t="s">
        <v>9398</v>
      </c>
      <c r="AD93" s="61">
        <v>42810.477092824076</v>
      </c>
      <c r="AE93" t="s">
        <v>9398</v>
      </c>
      <c r="AF93" s="61">
        <v>42810.477092824076</v>
      </c>
    </row>
    <row r="94" spans="1:32" x14ac:dyDescent="0.35">
      <c r="B94" s="47">
        <v>43172</v>
      </c>
      <c r="E94" s="22" t="str">
        <f>IF(ISERROR(VLOOKUP($U94,'sTEMPLATE-UC1'!$E:$E,1,0)),"","X")</f>
        <v>X</v>
      </c>
      <c r="F94" s="22" t="str">
        <f t="shared" si="16"/>
        <v>X</v>
      </c>
      <c r="G94" s="22" t="str">
        <f t="shared" si="16"/>
        <v>X</v>
      </c>
      <c r="H94" s="22" t="str">
        <f t="shared" si="16"/>
        <v>X</v>
      </c>
      <c r="I94" s="22" t="str">
        <f t="shared" si="16"/>
        <v>X</v>
      </c>
      <c r="J94" s="22" t="str">
        <f t="shared" si="16"/>
        <v>X</v>
      </c>
      <c r="K94" s="22" t="str">
        <f t="shared" si="16"/>
        <v>X</v>
      </c>
      <c r="L94" s="22" t="str">
        <f t="shared" si="16"/>
        <v>X</v>
      </c>
      <c r="M94" s="22" t="str">
        <f t="shared" si="16"/>
        <v>X</v>
      </c>
      <c r="N94" s="22" t="str">
        <f t="shared" si="16"/>
        <v>X</v>
      </c>
      <c r="O94" s="22" t="str">
        <f t="shared" si="16"/>
        <v>X</v>
      </c>
      <c r="P94" s="22" t="str">
        <f t="shared" si="16"/>
        <v>X</v>
      </c>
      <c r="Q94" s="22" t="str">
        <f t="shared" si="16"/>
        <v>X</v>
      </c>
      <c r="R94" s="22" t="str">
        <f t="shared" si="16"/>
        <v>X</v>
      </c>
      <c r="S94" s="22" t="str">
        <f t="shared" si="16"/>
        <v>X</v>
      </c>
      <c r="T94" s="22" t="str">
        <f t="shared" si="16"/>
        <v>X</v>
      </c>
      <c r="U94">
        <v>9101</v>
      </c>
      <c r="V94" t="s">
        <v>1191</v>
      </c>
      <c r="X94" s="32" t="str">
        <f t="shared" si="14"/>
        <v>1JBT9108</v>
      </c>
      <c r="Y94" s="32" t="b">
        <f t="shared" si="13"/>
        <v>1</v>
      </c>
      <c r="Z94" t="s">
        <v>10</v>
      </c>
      <c r="AA94">
        <v>9108</v>
      </c>
      <c r="AB94" t="s">
        <v>1195</v>
      </c>
      <c r="AC94" t="s">
        <v>9398</v>
      </c>
      <c r="AD94" s="61">
        <v>42810.477093020832</v>
      </c>
      <c r="AE94" t="s">
        <v>9398</v>
      </c>
      <c r="AF94" s="61">
        <v>42810.477093020832</v>
      </c>
    </row>
    <row r="95" spans="1:32" x14ac:dyDescent="0.35">
      <c r="B95" s="47">
        <v>43172</v>
      </c>
      <c r="E95" s="22" t="str">
        <f>IF(ISERROR(VLOOKUP($U95,'sTEMPLATE-UC1'!$E:$E,1,0)),"","X")</f>
        <v>X</v>
      </c>
      <c r="F95" s="22" t="str">
        <f t="shared" si="16"/>
        <v>X</v>
      </c>
      <c r="G95" s="22" t="str">
        <f t="shared" si="16"/>
        <v>X</v>
      </c>
      <c r="H95" s="22" t="str">
        <f t="shared" si="16"/>
        <v>X</v>
      </c>
      <c r="I95" s="22" t="str">
        <f t="shared" si="16"/>
        <v>X</v>
      </c>
      <c r="J95" s="22" t="str">
        <f t="shared" si="16"/>
        <v>X</v>
      </c>
      <c r="K95" s="22" t="str">
        <f t="shared" si="16"/>
        <v>X</v>
      </c>
      <c r="L95" s="22" t="str">
        <f t="shared" si="16"/>
        <v>X</v>
      </c>
      <c r="M95" s="22" t="str">
        <f t="shared" si="16"/>
        <v>X</v>
      </c>
      <c r="N95" s="22" t="str">
        <f t="shared" si="16"/>
        <v>X</v>
      </c>
      <c r="O95" s="22" t="str">
        <f t="shared" si="16"/>
        <v>X</v>
      </c>
      <c r="P95" s="22" t="str">
        <f t="shared" si="16"/>
        <v>X</v>
      </c>
      <c r="Q95" s="22" t="str">
        <f t="shared" si="16"/>
        <v>X</v>
      </c>
      <c r="R95" s="22" t="str">
        <f t="shared" si="16"/>
        <v>X</v>
      </c>
      <c r="S95" s="22" t="str">
        <f t="shared" si="16"/>
        <v>X</v>
      </c>
      <c r="T95" s="22" t="str">
        <f t="shared" si="16"/>
        <v>X</v>
      </c>
      <c r="U95">
        <v>9105</v>
      </c>
      <c r="V95" t="s">
        <v>1192</v>
      </c>
      <c r="X95" s="32" t="str">
        <f t="shared" si="14"/>
        <v>1JBT9110</v>
      </c>
      <c r="Y95" s="32" t="b">
        <f t="shared" si="13"/>
        <v>1</v>
      </c>
      <c r="Z95" t="s">
        <v>10</v>
      </c>
      <c r="AA95">
        <v>9110</v>
      </c>
      <c r="AB95" t="s">
        <v>1196</v>
      </c>
      <c r="AC95" t="s">
        <v>9398</v>
      </c>
      <c r="AD95" s="61">
        <v>42810.47709320602</v>
      </c>
      <c r="AE95" t="s">
        <v>9398</v>
      </c>
      <c r="AF95" s="61">
        <v>42810.47709320602</v>
      </c>
    </row>
    <row r="96" spans="1:32" x14ac:dyDescent="0.35">
      <c r="B96" s="47">
        <v>43172</v>
      </c>
      <c r="E96" s="22" t="str">
        <f>IF(ISERROR(VLOOKUP($U96,'sTEMPLATE-UC1'!$E:$E,1,0)),"","X")</f>
        <v>X</v>
      </c>
      <c r="F96" s="22" t="str">
        <f t="shared" si="16"/>
        <v>X</v>
      </c>
      <c r="G96" s="22" t="str">
        <f t="shared" si="16"/>
        <v>X</v>
      </c>
      <c r="H96" s="22" t="str">
        <f t="shared" si="16"/>
        <v>X</v>
      </c>
      <c r="I96" s="22" t="str">
        <f t="shared" si="16"/>
        <v>X</v>
      </c>
      <c r="J96" s="22" t="str">
        <f t="shared" si="16"/>
        <v>X</v>
      </c>
      <c r="K96" s="22" t="str">
        <f t="shared" si="16"/>
        <v>X</v>
      </c>
      <c r="L96" s="22" t="str">
        <f t="shared" si="16"/>
        <v>X</v>
      </c>
      <c r="M96" s="22" t="str">
        <f t="shared" si="16"/>
        <v>X</v>
      </c>
      <c r="N96" s="22" t="str">
        <f t="shared" si="16"/>
        <v>X</v>
      </c>
      <c r="O96" s="22" t="str">
        <f t="shared" si="16"/>
        <v>X</v>
      </c>
      <c r="P96" s="22" t="str">
        <f t="shared" si="16"/>
        <v>X</v>
      </c>
      <c r="Q96" s="22" t="str">
        <f t="shared" si="16"/>
        <v>X</v>
      </c>
      <c r="R96" s="22" t="str">
        <f t="shared" si="16"/>
        <v>X</v>
      </c>
      <c r="S96" s="22" t="str">
        <f t="shared" si="16"/>
        <v>X</v>
      </c>
      <c r="T96" s="22" t="str">
        <f t="shared" si="16"/>
        <v>X</v>
      </c>
      <c r="U96">
        <v>9106</v>
      </c>
      <c r="V96" t="s">
        <v>1193</v>
      </c>
      <c r="X96" s="32" t="str">
        <f t="shared" si="14"/>
        <v>1JBT9115</v>
      </c>
      <c r="Y96" s="32" t="b">
        <f t="shared" si="13"/>
        <v>1</v>
      </c>
      <c r="Z96" t="s">
        <v>10</v>
      </c>
      <c r="AA96">
        <v>9115</v>
      </c>
      <c r="AB96" t="s">
        <v>1197</v>
      </c>
      <c r="AC96" t="s">
        <v>9398</v>
      </c>
      <c r="AD96" s="61">
        <v>42810.477093402777</v>
      </c>
      <c r="AE96" t="s">
        <v>9398</v>
      </c>
      <c r="AF96" s="61">
        <v>42810.477093402777</v>
      </c>
    </row>
    <row r="97" spans="1:32" x14ac:dyDescent="0.35">
      <c r="B97" s="47">
        <v>43172</v>
      </c>
      <c r="E97" s="22" t="str">
        <f>IF(ISERROR(VLOOKUP($U97,'sTEMPLATE-UC1'!$E:$E,1,0)),"","X")</f>
        <v>X</v>
      </c>
      <c r="F97" s="22" t="str">
        <f t="shared" ref="F97:T106" si="17">IF(ISERROR(VLOOKUP(F$4&amp;$U97,$X:$X,1,0)),"","X")</f>
        <v>X</v>
      </c>
      <c r="G97" s="22" t="str">
        <f t="shared" si="17"/>
        <v>X</v>
      </c>
      <c r="H97" s="22" t="str">
        <f t="shared" si="17"/>
        <v>X</v>
      </c>
      <c r="I97" s="22" t="str">
        <f t="shared" si="17"/>
        <v>X</v>
      </c>
      <c r="J97" s="22" t="str">
        <f t="shared" si="17"/>
        <v>X</v>
      </c>
      <c r="K97" s="22" t="str">
        <f t="shared" si="17"/>
        <v>X</v>
      </c>
      <c r="L97" s="22" t="str">
        <f t="shared" si="17"/>
        <v>X</v>
      </c>
      <c r="M97" s="22" t="str">
        <f t="shared" si="17"/>
        <v>X</v>
      </c>
      <c r="N97" s="22" t="str">
        <f t="shared" si="17"/>
        <v>X</v>
      </c>
      <c r="O97" s="22" t="str">
        <f t="shared" si="17"/>
        <v>X</v>
      </c>
      <c r="P97" s="22" t="str">
        <f t="shared" si="17"/>
        <v>X</v>
      </c>
      <c r="Q97" s="22" t="str">
        <f t="shared" si="17"/>
        <v>X</v>
      </c>
      <c r="R97" s="22" t="str">
        <f t="shared" si="17"/>
        <v>X</v>
      </c>
      <c r="S97" s="22" t="str">
        <f t="shared" si="17"/>
        <v>X</v>
      </c>
      <c r="T97" s="22" t="str">
        <f t="shared" si="17"/>
        <v>X</v>
      </c>
      <c r="U97">
        <v>9107</v>
      </c>
      <c r="V97" t="s">
        <v>1194</v>
      </c>
      <c r="X97" s="32" t="str">
        <f t="shared" si="14"/>
        <v>1JBT9120</v>
      </c>
      <c r="Y97" s="32" t="b">
        <f t="shared" si="13"/>
        <v>1</v>
      </c>
      <c r="Z97" t="s">
        <v>10</v>
      </c>
      <c r="AA97">
        <v>9120</v>
      </c>
      <c r="AB97" t="s">
        <v>1198</v>
      </c>
      <c r="AC97" t="s">
        <v>9398</v>
      </c>
      <c r="AD97" s="61">
        <v>42810.47709359954</v>
      </c>
      <c r="AE97" t="s">
        <v>9398</v>
      </c>
      <c r="AF97" s="61">
        <v>42810.47709359954</v>
      </c>
    </row>
    <row r="98" spans="1:32" x14ac:dyDescent="0.35">
      <c r="B98" s="47">
        <v>43172</v>
      </c>
      <c r="E98" s="22" t="str">
        <f>IF(ISERROR(VLOOKUP($U98,'sTEMPLATE-UC1'!$E:$E,1,0)),"","X")</f>
        <v>X</v>
      </c>
      <c r="F98" s="22" t="str">
        <f t="shared" si="17"/>
        <v>X</v>
      </c>
      <c r="G98" s="22" t="str">
        <f t="shared" si="17"/>
        <v>X</v>
      </c>
      <c r="H98" s="22" t="str">
        <f t="shared" si="17"/>
        <v>X</v>
      </c>
      <c r="I98" s="22" t="str">
        <f t="shared" si="17"/>
        <v>X</v>
      </c>
      <c r="J98" s="22" t="str">
        <f t="shared" si="17"/>
        <v>X</v>
      </c>
      <c r="K98" s="22" t="str">
        <f t="shared" si="17"/>
        <v>X</v>
      </c>
      <c r="L98" s="22" t="str">
        <f t="shared" si="17"/>
        <v>X</v>
      </c>
      <c r="M98" s="22" t="str">
        <f t="shared" si="17"/>
        <v>X</v>
      </c>
      <c r="N98" s="22" t="str">
        <f t="shared" si="17"/>
        <v>X</v>
      </c>
      <c r="O98" s="22" t="str">
        <f t="shared" si="17"/>
        <v>X</v>
      </c>
      <c r="P98" s="22" t="str">
        <f t="shared" si="17"/>
        <v>X</v>
      </c>
      <c r="Q98" s="22" t="str">
        <f t="shared" si="17"/>
        <v>X</v>
      </c>
      <c r="R98" s="22" t="str">
        <f t="shared" si="17"/>
        <v>X</v>
      </c>
      <c r="S98" s="22" t="str">
        <f t="shared" si="17"/>
        <v>X</v>
      </c>
      <c r="T98" s="22" t="str">
        <f t="shared" si="17"/>
        <v>X</v>
      </c>
      <c r="U98">
        <v>9108</v>
      </c>
      <c r="V98" t="s">
        <v>1195</v>
      </c>
      <c r="X98" s="32" t="str">
        <f t="shared" si="14"/>
        <v>1JBT9125</v>
      </c>
      <c r="Y98" s="32" t="b">
        <f t="shared" si="13"/>
        <v>1</v>
      </c>
      <c r="Z98" t="s">
        <v>10</v>
      </c>
      <c r="AA98">
        <v>9125</v>
      </c>
      <c r="AB98" t="s">
        <v>1199</v>
      </c>
      <c r="AC98" t="s">
        <v>9398</v>
      </c>
      <c r="AD98" s="61">
        <v>42810.47709375</v>
      </c>
      <c r="AE98" t="s">
        <v>9398</v>
      </c>
      <c r="AF98" s="61">
        <v>42810.47709375</v>
      </c>
    </row>
    <row r="99" spans="1:32" x14ac:dyDescent="0.35">
      <c r="B99" s="47">
        <v>43172</v>
      </c>
      <c r="E99" s="22" t="str">
        <f>IF(ISERROR(VLOOKUP($U99,'sTEMPLATE-UC1'!$E:$E,1,0)),"","X")</f>
        <v>X</v>
      </c>
      <c r="F99" s="22" t="str">
        <f t="shared" si="17"/>
        <v>X</v>
      </c>
      <c r="G99" s="22" t="str">
        <f t="shared" si="17"/>
        <v>X</v>
      </c>
      <c r="H99" s="22" t="str">
        <f t="shared" si="17"/>
        <v>X</v>
      </c>
      <c r="I99" s="22" t="str">
        <f t="shared" si="17"/>
        <v>X</v>
      </c>
      <c r="J99" s="22" t="str">
        <f t="shared" si="17"/>
        <v>X</v>
      </c>
      <c r="K99" s="22" t="str">
        <f t="shared" si="17"/>
        <v>X</v>
      </c>
      <c r="L99" s="22" t="str">
        <f t="shared" si="17"/>
        <v>X</v>
      </c>
      <c r="M99" s="22" t="str">
        <f t="shared" si="17"/>
        <v>X</v>
      </c>
      <c r="N99" s="22" t="str">
        <f t="shared" si="17"/>
        <v>X</v>
      </c>
      <c r="O99" s="22" t="str">
        <f t="shared" si="17"/>
        <v>X</v>
      </c>
      <c r="P99" s="22" t="str">
        <f t="shared" si="17"/>
        <v>X</v>
      </c>
      <c r="Q99" s="22" t="str">
        <f t="shared" si="17"/>
        <v>X</v>
      </c>
      <c r="R99" s="22" t="str">
        <f t="shared" si="17"/>
        <v>X</v>
      </c>
      <c r="S99" s="22" t="str">
        <f t="shared" si="17"/>
        <v>X</v>
      </c>
      <c r="T99" s="22" t="str">
        <f t="shared" si="17"/>
        <v>X</v>
      </c>
      <c r="U99">
        <v>9110</v>
      </c>
      <c r="V99" t="s">
        <v>1196</v>
      </c>
      <c r="X99" s="32" t="str">
        <f t="shared" si="14"/>
        <v>1JBT9126</v>
      </c>
      <c r="Y99" s="32" t="b">
        <f t="shared" si="13"/>
        <v>1</v>
      </c>
      <c r="Z99" t="s">
        <v>10</v>
      </c>
      <c r="AA99">
        <v>9126</v>
      </c>
      <c r="AB99" t="s">
        <v>1200</v>
      </c>
      <c r="AC99" t="s">
        <v>9398</v>
      </c>
      <c r="AD99" s="61">
        <v>42810.477093981484</v>
      </c>
      <c r="AE99" t="s">
        <v>9398</v>
      </c>
      <c r="AF99" s="61">
        <v>42810.477093981484</v>
      </c>
    </row>
    <row r="100" spans="1:32" x14ac:dyDescent="0.35">
      <c r="B100" s="47">
        <v>43172</v>
      </c>
      <c r="E100" s="22" t="str">
        <f>IF(ISERROR(VLOOKUP($U100,'sTEMPLATE-UC1'!$E:$E,1,0)),"","X")</f>
        <v>X</v>
      </c>
      <c r="F100" s="22" t="str">
        <f t="shared" si="17"/>
        <v>X</v>
      </c>
      <c r="G100" s="22" t="str">
        <f t="shared" si="17"/>
        <v>X</v>
      </c>
      <c r="H100" s="22" t="str">
        <f t="shared" si="17"/>
        <v>X</v>
      </c>
      <c r="I100" s="22" t="str">
        <f t="shared" si="17"/>
        <v>X</v>
      </c>
      <c r="J100" s="22" t="str">
        <f t="shared" si="17"/>
        <v>X</v>
      </c>
      <c r="K100" s="22" t="str">
        <f t="shared" si="17"/>
        <v>X</v>
      </c>
      <c r="L100" s="22" t="str">
        <f t="shared" si="17"/>
        <v>X</v>
      </c>
      <c r="M100" s="22" t="str">
        <f t="shared" si="17"/>
        <v>X</v>
      </c>
      <c r="N100" s="22" t="str">
        <f t="shared" si="17"/>
        <v>X</v>
      </c>
      <c r="O100" s="22" t="str">
        <f t="shared" si="17"/>
        <v>X</v>
      </c>
      <c r="P100" s="22" t="str">
        <f t="shared" si="17"/>
        <v>X</v>
      </c>
      <c r="Q100" s="22" t="str">
        <f t="shared" si="17"/>
        <v>X</v>
      </c>
      <c r="R100" s="22" t="str">
        <f t="shared" si="17"/>
        <v>X</v>
      </c>
      <c r="S100" s="22" t="str">
        <f t="shared" si="17"/>
        <v>X</v>
      </c>
      <c r="T100" s="22" t="str">
        <f t="shared" si="17"/>
        <v>X</v>
      </c>
      <c r="U100">
        <v>9115</v>
      </c>
      <c r="V100" t="s">
        <v>1197</v>
      </c>
      <c r="X100" s="32" t="str">
        <f t="shared" si="14"/>
        <v>1JBT9127</v>
      </c>
      <c r="Y100" s="32" t="b">
        <f t="shared" si="13"/>
        <v>1</v>
      </c>
      <c r="Z100" t="s">
        <v>10</v>
      </c>
      <c r="AA100">
        <v>9127</v>
      </c>
      <c r="AB100" t="s">
        <v>1201</v>
      </c>
      <c r="AC100" t="s">
        <v>9398</v>
      </c>
      <c r="AD100" s="61">
        <v>42810.477094131944</v>
      </c>
      <c r="AE100" t="s">
        <v>9398</v>
      </c>
      <c r="AF100" s="61">
        <v>42810.477094131944</v>
      </c>
    </row>
    <row r="101" spans="1:32" x14ac:dyDescent="0.35">
      <c r="B101" s="47">
        <v>43172</v>
      </c>
      <c r="E101" s="22" t="str">
        <f>IF(ISERROR(VLOOKUP($U101,'sTEMPLATE-UC1'!$E:$E,1,0)),"","X")</f>
        <v>X</v>
      </c>
      <c r="F101" s="22" t="str">
        <f t="shared" si="17"/>
        <v>X</v>
      </c>
      <c r="G101" s="22" t="str">
        <f t="shared" si="17"/>
        <v>X</v>
      </c>
      <c r="H101" s="22" t="str">
        <f t="shared" si="17"/>
        <v>X</v>
      </c>
      <c r="I101" s="22" t="str">
        <f t="shared" si="17"/>
        <v>X</v>
      </c>
      <c r="J101" s="22" t="str">
        <f t="shared" si="17"/>
        <v>X</v>
      </c>
      <c r="K101" s="22" t="str">
        <f t="shared" si="17"/>
        <v>X</v>
      </c>
      <c r="L101" s="22" t="str">
        <f t="shared" si="17"/>
        <v>X</v>
      </c>
      <c r="M101" s="22" t="str">
        <f t="shared" si="17"/>
        <v>X</v>
      </c>
      <c r="N101" s="22" t="str">
        <f t="shared" si="17"/>
        <v>X</v>
      </c>
      <c r="O101" s="22" t="str">
        <f t="shared" si="17"/>
        <v>X</v>
      </c>
      <c r="P101" s="22" t="str">
        <f t="shared" si="17"/>
        <v>X</v>
      </c>
      <c r="Q101" s="22" t="str">
        <f t="shared" si="17"/>
        <v>X</v>
      </c>
      <c r="R101" s="22" t="str">
        <f t="shared" si="17"/>
        <v>X</v>
      </c>
      <c r="S101" s="22" t="str">
        <f t="shared" si="17"/>
        <v>X</v>
      </c>
      <c r="T101" s="22" t="str">
        <f t="shared" si="17"/>
        <v>X</v>
      </c>
      <c r="U101">
        <v>9120</v>
      </c>
      <c r="V101" t="s">
        <v>1198</v>
      </c>
      <c r="X101" s="32" t="str">
        <f t="shared" si="14"/>
        <v>1JBT9130</v>
      </c>
      <c r="Y101" s="32" t="b">
        <f t="shared" si="13"/>
        <v>1</v>
      </c>
      <c r="Z101" t="s">
        <v>10</v>
      </c>
      <c r="AA101">
        <v>9130</v>
      </c>
      <c r="AB101" t="s">
        <v>1202</v>
      </c>
      <c r="AC101" t="s">
        <v>9398</v>
      </c>
      <c r="AD101" s="61">
        <v>42810.4770943287</v>
      </c>
      <c r="AE101" t="s">
        <v>9398</v>
      </c>
      <c r="AF101" s="61">
        <v>42810.4770943287</v>
      </c>
    </row>
    <row r="102" spans="1:32" x14ac:dyDescent="0.35">
      <c r="B102" s="47">
        <v>43172</v>
      </c>
      <c r="E102" s="22" t="str">
        <f>IF(ISERROR(VLOOKUP($U102,'sTEMPLATE-UC1'!$E:$E,1,0)),"","X")</f>
        <v>X</v>
      </c>
      <c r="F102" s="22" t="str">
        <f t="shared" si="17"/>
        <v>X</v>
      </c>
      <c r="G102" s="22" t="str">
        <f t="shared" si="17"/>
        <v>X</v>
      </c>
      <c r="H102" s="22" t="str">
        <f t="shared" si="17"/>
        <v>X</v>
      </c>
      <c r="I102" s="22" t="str">
        <f t="shared" si="17"/>
        <v>X</v>
      </c>
      <c r="J102" s="22" t="str">
        <f t="shared" si="17"/>
        <v>X</v>
      </c>
      <c r="K102" s="22" t="str">
        <f t="shared" si="17"/>
        <v>X</v>
      </c>
      <c r="L102" s="22" t="str">
        <f t="shared" si="17"/>
        <v>X</v>
      </c>
      <c r="M102" s="22" t="str">
        <f t="shared" si="17"/>
        <v>X</v>
      </c>
      <c r="N102" s="22" t="str">
        <f t="shared" si="17"/>
        <v>X</v>
      </c>
      <c r="O102" s="22" t="str">
        <f t="shared" si="17"/>
        <v>X</v>
      </c>
      <c r="P102" s="22" t="str">
        <f t="shared" si="17"/>
        <v>X</v>
      </c>
      <c r="Q102" s="22" t="str">
        <f t="shared" si="17"/>
        <v>X</v>
      </c>
      <c r="R102" s="22" t="str">
        <f t="shared" si="17"/>
        <v>X</v>
      </c>
      <c r="S102" s="22" t="str">
        <f t="shared" si="17"/>
        <v>X</v>
      </c>
      <c r="T102" s="22" t="str">
        <f t="shared" si="17"/>
        <v>X</v>
      </c>
      <c r="U102">
        <v>9125</v>
      </c>
      <c r="V102" t="s">
        <v>1199</v>
      </c>
      <c r="X102" s="32" t="str">
        <f t="shared" si="14"/>
        <v>1JBT9131</v>
      </c>
      <c r="Y102" s="32" t="b">
        <f t="shared" si="13"/>
        <v>1</v>
      </c>
      <c r="Z102" t="s">
        <v>10</v>
      </c>
      <c r="AA102">
        <v>9131</v>
      </c>
      <c r="AB102" t="s">
        <v>1203</v>
      </c>
      <c r="AC102" t="s">
        <v>9398</v>
      </c>
      <c r="AD102" s="61">
        <v>42810.477094560185</v>
      </c>
      <c r="AE102" t="s">
        <v>9398</v>
      </c>
      <c r="AF102" s="61">
        <v>42810.477094560185</v>
      </c>
    </row>
    <row r="103" spans="1:32" x14ac:dyDescent="0.35">
      <c r="B103" s="47">
        <v>43172</v>
      </c>
      <c r="E103" s="22" t="str">
        <f>IF(ISERROR(VLOOKUP($U103,'sTEMPLATE-UC1'!$E:$E,1,0)),"","X")</f>
        <v>X</v>
      </c>
      <c r="F103" s="22" t="str">
        <f t="shared" si="17"/>
        <v>X</v>
      </c>
      <c r="G103" s="22" t="str">
        <f t="shared" si="17"/>
        <v>X</v>
      </c>
      <c r="H103" s="22" t="str">
        <f t="shared" si="17"/>
        <v>X</v>
      </c>
      <c r="I103" s="22" t="str">
        <f t="shared" si="17"/>
        <v>X</v>
      </c>
      <c r="J103" s="22" t="str">
        <f t="shared" si="17"/>
        <v>X</v>
      </c>
      <c r="K103" s="22" t="str">
        <f t="shared" si="17"/>
        <v>X</v>
      </c>
      <c r="L103" s="22" t="str">
        <f t="shared" si="17"/>
        <v>X</v>
      </c>
      <c r="M103" s="22" t="str">
        <f t="shared" si="17"/>
        <v>X</v>
      </c>
      <c r="N103" s="22" t="str">
        <f t="shared" si="17"/>
        <v>X</v>
      </c>
      <c r="O103" s="22" t="str">
        <f t="shared" si="17"/>
        <v>X</v>
      </c>
      <c r="P103" s="22" t="str">
        <f t="shared" si="17"/>
        <v>X</v>
      </c>
      <c r="Q103" s="22" t="str">
        <f t="shared" si="17"/>
        <v>X</v>
      </c>
      <c r="R103" s="22" t="str">
        <f t="shared" si="17"/>
        <v>X</v>
      </c>
      <c r="S103" s="22" t="str">
        <f t="shared" si="17"/>
        <v>X</v>
      </c>
      <c r="T103" s="22" t="str">
        <f t="shared" si="17"/>
        <v>X</v>
      </c>
      <c r="U103">
        <v>9126</v>
      </c>
      <c r="V103" t="s">
        <v>1200</v>
      </c>
      <c r="X103" s="32" t="str">
        <f t="shared" si="14"/>
        <v>1JBT9132</v>
      </c>
      <c r="Y103" s="32" t="b">
        <f t="shared" si="13"/>
        <v>1</v>
      </c>
      <c r="Z103" t="s">
        <v>10</v>
      </c>
      <c r="AA103">
        <v>9132</v>
      </c>
      <c r="AB103" t="s">
        <v>1204</v>
      </c>
      <c r="AC103" t="s">
        <v>9398</v>
      </c>
      <c r="AD103" s="61">
        <v>42810.477094756941</v>
      </c>
      <c r="AE103" t="s">
        <v>9398</v>
      </c>
      <c r="AF103" s="61">
        <v>42810.477094756941</v>
      </c>
    </row>
    <row r="104" spans="1:32" x14ac:dyDescent="0.35">
      <c r="B104" s="47">
        <v>43172</v>
      </c>
      <c r="E104" s="22" t="str">
        <f>IF(ISERROR(VLOOKUP($U104,'sTEMPLATE-UC1'!$E:$E,1,0)),"","X")</f>
        <v>X</v>
      </c>
      <c r="F104" s="22" t="str">
        <f t="shared" si="17"/>
        <v>X</v>
      </c>
      <c r="G104" s="22" t="str">
        <f t="shared" si="17"/>
        <v>X</v>
      </c>
      <c r="H104" s="22" t="str">
        <f t="shared" si="17"/>
        <v>X</v>
      </c>
      <c r="I104" s="22" t="str">
        <f t="shared" si="17"/>
        <v>X</v>
      </c>
      <c r="J104" s="22" t="str">
        <f t="shared" si="17"/>
        <v>X</v>
      </c>
      <c r="K104" s="22" t="str">
        <f t="shared" si="17"/>
        <v>X</v>
      </c>
      <c r="L104" s="22" t="str">
        <f t="shared" si="17"/>
        <v>X</v>
      </c>
      <c r="M104" s="22" t="str">
        <f t="shared" si="17"/>
        <v>X</v>
      </c>
      <c r="N104" s="22" t="str">
        <f t="shared" si="17"/>
        <v>X</v>
      </c>
      <c r="O104" s="22" t="str">
        <f t="shared" si="17"/>
        <v>X</v>
      </c>
      <c r="P104" s="22" t="str">
        <f t="shared" si="17"/>
        <v>X</v>
      </c>
      <c r="Q104" s="22" t="str">
        <f t="shared" si="17"/>
        <v>X</v>
      </c>
      <c r="R104" s="22" t="str">
        <f t="shared" si="17"/>
        <v>X</v>
      </c>
      <c r="S104" s="22" t="str">
        <f t="shared" si="17"/>
        <v>X</v>
      </c>
      <c r="T104" s="22" t="str">
        <f t="shared" si="17"/>
        <v>X</v>
      </c>
      <c r="U104">
        <v>9127</v>
      </c>
      <c r="V104" t="s">
        <v>1201</v>
      </c>
      <c r="X104" s="32" t="str">
        <f t="shared" si="14"/>
        <v>1JBT9133</v>
      </c>
      <c r="Y104" s="32" t="b">
        <f t="shared" si="13"/>
        <v>1</v>
      </c>
      <c r="Z104" t="s">
        <v>10</v>
      </c>
      <c r="AA104">
        <v>9133</v>
      </c>
      <c r="AB104" t="s">
        <v>1205</v>
      </c>
      <c r="AC104" t="s">
        <v>9398</v>
      </c>
      <c r="AD104" s="61">
        <v>42810.477094942129</v>
      </c>
      <c r="AE104" t="s">
        <v>9398</v>
      </c>
      <c r="AF104" s="61">
        <v>42810.477094942129</v>
      </c>
    </row>
    <row r="105" spans="1:32" x14ac:dyDescent="0.35">
      <c r="B105" s="47">
        <v>43172</v>
      </c>
      <c r="E105" s="22" t="str">
        <f>IF(ISERROR(VLOOKUP($U105,'sTEMPLATE-UC1'!$E:$E,1,0)),"","X")</f>
        <v>X</v>
      </c>
      <c r="F105" s="22" t="str">
        <f t="shared" si="17"/>
        <v>X</v>
      </c>
      <c r="G105" s="22" t="str">
        <f t="shared" si="17"/>
        <v>X</v>
      </c>
      <c r="H105" s="22" t="str">
        <f t="shared" si="17"/>
        <v>X</v>
      </c>
      <c r="I105" s="22" t="str">
        <f t="shared" si="17"/>
        <v>X</v>
      </c>
      <c r="J105" s="22" t="str">
        <f t="shared" si="17"/>
        <v>X</v>
      </c>
      <c r="K105" s="22" t="str">
        <f t="shared" si="17"/>
        <v>X</v>
      </c>
      <c r="L105" s="22" t="str">
        <f t="shared" si="17"/>
        <v>X</v>
      </c>
      <c r="M105" s="22" t="str">
        <f t="shared" si="17"/>
        <v>X</v>
      </c>
      <c r="N105" s="22" t="str">
        <f t="shared" si="17"/>
        <v>X</v>
      </c>
      <c r="O105" s="22" t="str">
        <f t="shared" si="17"/>
        <v>X</v>
      </c>
      <c r="P105" s="22" t="str">
        <f t="shared" si="17"/>
        <v>X</v>
      </c>
      <c r="Q105" s="22" t="str">
        <f t="shared" si="17"/>
        <v>X</v>
      </c>
      <c r="R105" s="22" t="str">
        <f t="shared" si="17"/>
        <v>X</v>
      </c>
      <c r="S105" s="22" t="str">
        <f t="shared" si="17"/>
        <v>X</v>
      </c>
      <c r="T105" s="22" t="str">
        <f t="shared" si="17"/>
        <v>X</v>
      </c>
      <c r="U105">
        <v>9130</v>
      </c>
      <c r="V105" t="s">
        <v>1202</v>
      </c>
      <c r="X105" s="32" t="str">
        <f t="shared" si="14"/>
        <v>1JBT9135</v>
      </c>
      <c r="Y105" s="32" t="b">
        <f t="shared" si="13"/>
        <v>1</v>
      </c>
      <c r="Z105" t="s">
        <v>10</v>
      </c>
      <c r="AA105">
        <v>9135</v>
      </c>
      <c r="AB105" t="s">
        <v>1206</v>
      </c>
      <c r="AC105" t="s">
        <v>9398</v>
      </c>
      <c r="AD105" s="61">
        <v>42810.477095138885</v>
      </c>
      <c r="AE105" t="s">
        <v>9398</v>
      </c>
      <c r="AF105" s="61">
        <v>42810.477095138885</v>
      </c>
    </row>
    <row r="106" spans="1:32" x14ac:dyDescent="0.35">
      <c r="B106" s="47">
        <v>43172</v>
      </c>
      <c r="E106" s="22" t="str">
        <f>IF(ISERROR(VLOOKUP($U106,'sTEMPLATE-UC1'!$E:$E,1,0)),"","X")</f>
        <v>X</v>
      </c>
      <c r="F106" s="22" t="str">
        <f t="shared" si="17"/>
        <v>X</v>
      </c>
      <c r="G106" s="22" t="str">
        <f t="shared" si="17"/>
        <v>X</v>
      </c>
      <c r="H106" s="22" t="str">
        <f t="shared" si="17"/>
        <v>X</v>
      </c>
      <c r="I106" s="22" t="str">
        <f t="shared" si="17"/>
        <v>X</v>
      </c>
      <c r="J106" s="22" t="str">
        <f t="shared" si="17"/>
        <v>X</v>
      </c>
      <c r="K106" s="22" t="str">
        <f t="shared" si="17"/>
        <v>X</v>
      </c>
      <c r="L106" s="22" t="str">
        <f t="shared" si="17"/>
        <v>X</v>
      </c>
      <c r="M106" s="22" t="str">
        <f t="shared" si="17"/>
        <v>X</v>
      </c>
      <c r="N106" s="22" t="str">
        <f t="shared" si="17"/>
        <v>X</v>
      </c>
      <c r="O106" s="22" t="str">
        <f t="shared" si="17"/>
        <v>X</v>
      </c>
      <c r="P106" s="22" t="str">
        <f t="shared" si="17"/>
        <v>X</v>
      </c>
      <c r="Q106" s="22" t="str">
        <f t="shared" si="17"/>
        <v>X</v>
      </c>
      <c r="R106" s="22" t="str">
        <f t="shared" si="17"/>
        <v>X</v>
      </c>
      <c r="S106" s="22" t="str">
        <f t="shared" si="17"/>
        <v>X</v>
      </c>
      <c r="T106" s="22" t="str">
        <f t="shared" si="17"/>
        <v>X</v>
      </c>
      <c r="U106">
        <v>9131</v>
      </c>
      <c r="V106" t="s">
        <v>1203</v>
      </c>
      <c r="X106" s="32" t="str">
        <f t="shared" si="14"/>
        <v>1JBT9136</v>
      </c>
      <c r="Y106" s="32" t="b">
        <f t="shared" si="13"/>
        <v>1</v>
      </c>
      <c r="Z106" t="s">
        <v>10</v>
      </c>
      <c r="AA106">
        <v>9136</v>
      </c>
      <c r="AB106" t="s">
        <v>1207</v>
      </c>
      <c r="AC106" t="s">
        <v>9398</v>
      </c>
      <c r="AD106" s="61">
        <v>42810.477095335649</v>
      </c>
      <c r="AE106" t="s">
        <v>9398</v>
      </c>
      <c r="AF106" s="61">
        <v>42810.477095335649</v>
      </c>
    </row>
    <row r="107" spans="1:32" x14ac:dyDescent="0.35">
      <c r="B107" s="47">
        <v>43172</v>
      </c>
      <c r="E107" s="22" t="str">
        <f>IF(ISERROR(VLOOKUP($U107,'sTEMPLATE-UC1'!$E:$E,1,0)),"","X")</f>
        <v>X</v>
      </c>
      <c r="F107" s="22" t="str">
        <f t="shared" ref="F107:T116" si="18">IF(ISERROR(VLOOKUP(F$4&amp;$U107,$X:$X,1,0)),"","X")</f>
        <v>X</v>
      </c>
      <c r="G107" s="22" t="str">
        <f t="shared" si="18"/>
        <v>X</v>
      </c>
      <c r="H107" s="22" t="str">
        <f t="shared" si="18"/>
        <v>X</v>
      </c>
      <c r="I107" s="22" t="str">
        <f t="shared" si="18"/>
        <v>X</v>
      </c>
      <c r="J107" s="22" t="str">
        <f t="shared" si="18"/>
        <v>X</v>
      </c>
      <c r="K107" s="22" t="str">
        <f t="shared" si="18"/>
        <v>X</v>
      </c>
      <c r="L107" s="22" t="str">
        <f t="shared" si="18"/>
        <v>X</v>
      </c>
      <c r="M107" s="22" t="str">
        <f t="shared" si="18"/>
        <v>X</v>
      </c>
      <c r="N107" s="22" t="str">
        <f t="shared" si="18"/>
        <v>X</v>
      </c>
      <c r="O107" s="22" t="str">
        <f t="shared" si="18"/>
        <v>X</v>
      </c>
      <c r="P107" s="22" t="str">
        <f t="shared" si="18"/>
        <v>X</v>
      </c>
      <c r="Q107" s="22" t="str">
        <f t="shared" si="18"/>
        <v>X</v>
      </c>
      <c r="R107" s="22" t="str">
        <f t="shared" si="18"/>
        <v>X</v>
      </c>
      <c r="S107" s="22" t="str">
        <f t="shared" si="18"/>
        <v>X</v>
      </c>
      <c r="T107" s="22" t="str">
        <f t="shared" si="18"/>
        <v>X</v>
      </c>
      <c r="U107">
        <v>9132</v>
      </c>
      <c r="V107" t="s">
        <v>1204</v>
      </c>
      <c r="X107" s="32" t="str">
        <f t="shared" si="14"/>
        <v>1JBT9140</v>
      </c>
      <c r="Y107" s="32" t="b">
        <f t="shared" si="13"/>
        <v>1</v>
      </c>
      <c r="Z107" t="s">
        <v>10</v>
      </c>
      <c r="AA107">
        <v>9140</v>
      </c>
      <c r="AB107" t="s">
        <v>1208</v>
      </c>
      <c r="AC107" t="s">
        <v>9398</v>
      </c>
      <c r="AD107" s="61">
        <v>42810.477095520837</v>
      </c>
      <c r="AE107" t="s">
        <v>9398</v>
      </c>
      <c r="AF107" s="61">
        <v>42810.477095520837</v>
      </c>
    </row>
    <row r="108" spans="1:32" x14ac:dyDescent="0.35">
      <c r="B108" s="47">
        <v>43172</v>
      </c>
      <c r="E108" s="22" t="str">
        <f>IF(ISERROR(VLOOKUP($U108,'sTEMPLATE-UC1'!$E:$E,1,0)),"","X")</f>
        <v>X</v>
      </c>
      <c r="F108" s="22" t="str">
        <f t="shared" si="18"/>
        <v>X</v>
      </c>
      <c r="G108" s="22" t="str">
        <f t="shared" si="18"/>
        <v>X</v>
      </c>
      <c r="H108" s="22" t="str">
        <f t="shared" si="18"/>
        <v>X</v>
      </c>
      <c r="I108" s="22" t="str">
        <f t="shared" si="18"/>
        <v>X</v>
      </c>
      <c r="J108" s="22" t="str">
        <f t="shared" si="18"/>
        <v>X</v>
      </c>
      <c r="K108" s="22" t="str">
        <f t="shared" si="18"/>
        <v>X</v>
      </c>
      <c r="L108" s="22" t="str">
        <f t="shared" si="18"/>
        <v>X</v>
      </c>
      <c r="M108" s="22" t="str">
        <f t="shared" si="18"/>
        <v>X</v>
      </c>
      <c r="N108" s="22" t="str">
        <f t="shared" si="18"/>
        <v>X</v>
      </c>
      <c r="O108" s="22" t="str">
        <f t="shared" si="18"/>
        <v>X</v>
      </c>
      <c r="P108" s="22" t="str">
        <f t="shared" si="18"/>
        <v>X</v>
      </c>
      <c r="Q108" s="22" t="str">
        <f t="shared" si="18"/>
        <v>X</v>
      </c>
      <c r="R108" s="22" t="str">
        <f t="shared" si="18"/>
        <v>X</v>
      </c>
      <c r="S108" s="22" t="str">
        <f t="shared" si="18"/>
        <v>X</v>
      </c>
      <c r="T108" s="22" t="str">
        <f t="shared" si="18"/>
        <v>X</v>
      </c>
      <c r="U108">
        <v>9133</v>
      </c>
      <c r="V108" t="s">
        <v>1205</v>
      </c>
      <c r="X108" s="32" t="str">
        <f t="shared" si="14"/>
        <v>1JBT9141</v>
      </c>
      <c r="Y108" s="32" t="b">
        <f t="shared" si="13"/>
        <v>1</v>
      </c>
      <c r="Z108" t="s">
        <v>10</v>
      </c>
      <c r="AA108">
        <v>9141</v>
      </c>
      <c r="AB108" t="s">
        <v>1209</v>
      </c>
      <c r="AC108" t="s">
        <v>9398</v>
      </c>
      <c r="AD108" s="61">
        <v>42810.477095752314</v>
      </c>
      <c r="AE108" t="s">
        <v>9398</v>
      </c>
      <c r="AF108" s="61">
        <v>42810.477095752314</v>
      </c>
    </row>
    <row r="109" spans="1:32" s="46" customFormat="1" x14ac:dyDescent="0.35">
      <c r="A109" s="5"/>
      <c r="B109" s="47">
        <v>43172</v>
      </c>
      <c r="C109" s="5"/>
      <c r="D109"/>
      <c r="E109" s="22" t="str">
        <f>IF(ISERROR(VLOOKUP($U109,'sTEMPLATE-UC1'!$E:$E,1,0)),"","X")</f>
        <v>X</v>
      </c>
      <c r="F109" s="22" t="str">
        <f t="shared" si="18"/>
        <v>X</v>
      </c>
      <c r="G109" s="22" t="str">
        <f t="shared" si="18"/>
        <v>X</v>
      </c>
      <c r="H109" s="22" t="str">
        <f t="shared" si="18"/>
        <v>X</v>
      </c>
      <c r="I109" s="22" t="str">
        <f t="shared" si="18"/>
        <v>X</v>
      </c>
      <c r="J109" s="22" t="str">
        <f t="shared" si="18"/>
        <v>X</v>
      </c>
      <c r="K109" s="22" t="str">
        <f t="shared" si="18"/>
        <v>X</v>
      </c>
      <c r="L109" s="22" t="str">
        <f t="shared" si="18"/>
        <v>X</v>
      </c>
      <c r="M109" s="22" t="str">
        <f t="shared" si="18"/>
        <v>X</v>
      </c>
      <c r="N109" s="22" t="str">
        <f t="shared" si="18"/>
        <v>X</v>
      </c>
      <c r="O109" s="22" t="str">
        <f t="shared" si="18"/>
        <v>X</v>
      </c>
      <c r="P109" s="22" t="str">
        <f t="shared" si="18"/>
        <v>X</v>
      </c>
      <c r="Q109" s="22" t="str">
        <f t="shared" si="18"/>
        <v>X</v>
      </c>
      <c r="R109" s="22" t="str">
        <f t="shared" si="18"/>
        <v>X</v>
      </c>
      <c r="S109" s="22" t="str">
        <f t="shared" si="18"/>
        <v>X</v>
      </c>
      <c r="T109" s="22" t="str">
        <f t="shared" si="18"/>
        <v>X</v>
      </c>
      <c r="U109">
        <v>9135</v>
      </c>
      <c r="V109" t="s">
        <v>1206</v>
      </c>
      <c r="W109"/>
      <c r="X109" s="32" t="str">
        <f t="shared" si="14"/>
        <v>1JBT9145</v>
      </c>
      <c r="Y109" s="32" t="b">
        <f t="shared" si="13"/>
        <v>1</v>
      </c>
      <c r="Z109" s="46" t="s">
        <v>10</v>
      </c>
      <c r="AA109" s="46">
        <v>9145</v>
      </c>
      <c r="AB109" s="46" t="s">
        <v>1210</v>
      </c>
      <c r="AC109" s="46" t="s">
        <v>9398</v>
      </c>
      <c r="AD109" s="61">
        <v>42810.477095949071</v>
      </c>
      <c r="AE109" s="46" t="s">
        <v>9398</v>
      </c>
      <c r="AF109" s="61">
        <v>42810.477095949071</v>
      </c>
    </row>
    <row r="110" spans="1:32" x14ac:dyDescent="0.35">
      <c r="B110" s="47">
        <v>43172</v>
      </c>
      <c r="E110" s="22" t="str">
        <f>IF(ISERROR(VLOOKUP($U110,'sTEMPLATE-UC1'!$E:$E,1,0)),"","X")</f>
        <v>X</v>
      </c>
      <c r="F110" s="22" t="str">
        <f t="shared" si="18"/>
        <v>X</v>
      </c>
      <c r="G110" s="22" t="str">
        <f t="shared" si="18"/>
        <v>X</v>
      </c>
      <c r="H110" s="22" t="str">
        <f t="shared" si="18"/>
        <v>X</v>
      </c>
      <c r="I110" s="22" t="str">
        <f t="shared" si="18"/>
        <v>X</v>
      </c>
      <c r="J110" s="22" t="str">
        <f t="shared" si="18"/>
        <v>X</v>
      </c>
      <c r="K110" s="22" t="str">
        <f t="shared" si="18"/>
        <v>X</v>
      </c>
      <c r="L110" s="22" t="str">
        <f t="shared" si="18"/>
        <v>X</v>
      </c>
      <c r="M110" s="22" t="str">
        <f t="shared" si="18"/>
        <v>X</v>
      </c>
      <c r="N110" s="22" t="str">
        <f t="shared" si="18"/>
        <v>X</v>
      </c>
      <c r="O110" s="22" t="str">
        <f t="shared" si="18"/>
        <v>X</v>
      </c>
      <c r="P110" s="22" t="str">
        <f t="shared" si="18"/>
        <v>X</v>
      </c>
      <c r="Q110" s="22" t="str">
        <f t="shared" si="18"/>
        <v>X</v>
      </c>
      <c r="R110" s="22" t="str">
        <f t="shared" si="18"/>
        <v>X</v>
      </c>
      <c r="S110" s="22" t="str">
        <f t="shared" si="18"/>
        <v>X</v>
      </c>
      <c r="T110" s="22" t="str">
        <f t="shared" si="18"/>
        <v>X</v>
      </c>
      <c r="U110">
        <v>9136</v>
      </c>
      <c r="V110" t="s">
        <v>1207</v>
      </c>
      <c r="X110" s="32" t="str">
        <f t="shared" si="14"/>
        <v>1JBT9146</v>
      </c>
      <c r="Y110" s="32" t="b">
        <f t="shared" si="13"/>
        <v>1</v>
      </c>
      <c r="Z110" t="s">
        <v>10</v>
      </c>
      <c r="AA110">
        <v>9146</v>
      </c>
      <c r="AB110" t="s">
        <v>1211</v>
      </c>
      <c r="AC110" t="s">
        <v>9398</v>
      </c>
      <c r="AD110" s="61">
        <v>42810.477096145834</v>
      </c>
      <c r="AE110" t="s">
        <v>9398</v>
      </c>
      <c r="AF110" s="61">
        <v>42810.477096145834</v>
      </c>
    </row>
    <row r="111" spans="1:32" x14ac:dyDescent="0.35">
      <c r="B111" s="47">
        <v>43172</v>
      </c>
      <c r="E111" s="22" t="str">
        <f>IF(ISERROR(VLOOKUP($U111,'sTEMPLATE-UC1'!$E:$E,1,0)),"","X")</f>
        <v>X</v>
      </c>
      <c r="F111" s="22" t="str">
        <f t="shared" si="18"/>
        <v>X</v>
      </c>
      <c r="G111" s="22" t="str">
        <f t="shared" si="18"/>
        <v>X</v>
      </c>
      <c r="H111" s="22" t="str">
        <f t="shared" si="18"/>
        <v>X</v>
      </c>
      <c r="I111" s="22" t="str">
        <f t="shared" si="18"/>
        <v>X</v>
      </c>
      <c r="J111" s="22" t="str">
        <f t="shared" si="18"/>
        <v>X</v>
      </c>
      <c r="K111" s="22" t="str">
        <f t="shared" si="18"/>
        <v>X</v>
      </c>
      <c r="L111" s="22" t="str">
        <f t="shared" si="18"/>
        <v>X</v>
      </c>
      <c r="M111" s="22" t="str">
        <f t="shared" si="18"/>
        <v>X</v>
      </c>
      <c r="N111" s="22" t="str">
        <f t="shared" si="18"/>
        <v>X</v>
      </c>
      <c r="O111" s="22" t="str">
        <f t="shared" si="18"/>
        <v>X</v>
      </c>
      <c r="P111" s="22" t="str">
        <f t="shared" si="18"/>
        <v>X</v>
      </c>
      <c r="Q111" s="22" t="str">
        <f t="shared" si="18"/>
        <v>X</v>
      </c>
      <c r="R111" s="22" t="str">
        <f t="shared" si="18"/>
        <v>X</v>
      </c>
      <c r="S111" s="22" t="str">
        <f t="shared" si="18"/>
        <v>X</v>
      </c>
      <c r="T111" s="22" t="str">
        <f t="shared" si="18"/>
        <v>X</v>
      </c>
      <c r="U111">
        <v>9140</v>
      </c>
      <c r="V111" t="s">
        <v>1208</v>
      </c>
      <c r="W111" s="46"/>
      <c r="X111" s="32" t="str">
        <f t="shared" si="14"/>
        <v>1JBT9150</v>
      </c>
      <c r="Y111" s="32" t="b">
        <f t="shared" si="13"/>
        <v>1</v>
      </c>
      <c r="Z111" t="s">
        <v>10</v>
      </c>
      <c r="AA111">
        <v>9150</v>
      </c>
      <c r="AB111" t="s">
        <v>1212</v>
      </c>
      <c r="AC111" t="s">
        <v>9398</v>
      </c>
      <c r="AD111" s="61">
        <v>42810.477096331022</v>
      </c>
      <c r="AE111" t="s">
        <v>9398</v>
      </c>
      <c r="AF111" s="61">
        <v>42810.477096331022</v>
      </c>
    </row>
    <row r="112" spans="1:32" x14ac:dyDescent="0.35">
      <c r="A112" s="47"/>
      <c r="B112" s="47">
        <v>43172</v>
      </c>
      <c r="C112" s="47"/>
      <c r="D112" s="46"/>
      <c r="E112" s="22" t="str">
        <f>IF(ISERROR(VLOOKUP($U112,'sTEMPLATE-UC1'!$E:$E,1,0)),"","X")</f>
        <v>X</v>
      </c>
      <c r="F112" s="22" t="str">
        <f t="shared" si="18"/>
        <v>X</v>
      </c>
      <c r="G112" s="22" t="str">
        <f t="shared" si="18"/>
        <v>X</v>
      </c>
      <c r="H112" s="22" t="str">
        <f t="shared" si="18"/>
        <v>X</v>
      </c>
      <c r="I112" s="22" t="str">
        <f t="shared" si="18"/>
        <v>X</v>
      </c>
      <c r="J112" s="22" t="str">
        <f t="shared" si="18"/>
        <v>X</v>
      </c>
      <c r="K112" s="22" t="str">
        <f t="shared" si="18"/>
        <v>X</v>
      </c>
      <c r="L112" s="22" t="str">
        <f t="shared" si="18"/>
        <v>X</v>
      </c>
      <c r="M112" s="22" t="str">
        <f t="shared" si="18"/>
        <v>X</v>
      </c>
      <c r="N112" s="22" t="str">
        <f t="shared" si="18"/>
        <v>X</v>
      </c>
      <c r="O112" s="22" t="str">
        <f t="shared" si="18"/>
        <v>X</v>
      </c>
      <c r="P112" s="22" t="str">
        <f t="shared" si="18"/>
        <v>X</v>
      </c>
      <c r="Q112" s="22" t="str">
        <f t="shared" si="18"/>
        <v>X</v>
      </c>
      <c r="R112" s="22" t="str">
        <f t="shared" si="18"/>
        <v>X</v>
      </c>
      <c r="S112" s="22" t="str">
        <f t="shared" si="18"/>
        <v>X</v>
      </c>
      <c r="T112" s="22" t="str">
        <f t="shared" si="18"/>
        <v>X</v>
      </c>
      <c r="U112" s="46">
        <v>9141</v>
      </c>
      <c r="V112" s="46" t="s">
        <v>1209</v>
      </c>
      <c r="X112" s="32" t="str">
        <f t="shared" si="14"/>
        <v>1JBT9155</v>
      </c>
      <c r="Y112" s="32" t="b">
        <f t="shared" si="13"/>
        <v>1</v>
      </c>
      <c r="Z112" t="s">
        <v>10</v>
      </c>
      <c r="AA112">
        <v>9155</v>
      </c>
      <c r="AB112" t="s">
        <v>1213</v>
      </c>
      <c r="AC112" t="s">
        <v>9398</v>
      </c>
      <c r="AD112" s="61">
        <v>42810.477096527778</v>
      </c>
      <c r="AE112" t="s">
        <v>9398</v>
      </c>
      <c r="AF112" s="61">
        <v>42810.477096527778</v>
      </c>
    </row>
    <row r="113" spans="2:32" x14ac:dyDescent="0.35">
      <c r="B113" s="47">
        <v>43172</v>
      </c>
      <c r="E113" s="22" t="str">
        <f>IF(ISERROR(VLOOKUP($U113,'sTEMPLATE-UC1'!$E:$E,1,0)),"","X")</f>
        <v>X</v>
      </c>
      <c r="F113" s="22" t="str">
        <f t="shared" si="18"/>
        <v>X</v>
      </c>
      <c r="G113" s="22" t="str">
        <f t="shared" si="18"/>
        <v>X</v>
      </c>
      <c r="H113" s="22" t="str">
        <f t="shared" si="18"/>
        <v>X</v>
      </c>
      <c r="I113" s="22" t="str">
        <f t="shared" si="18"/>
        <v>X</v>
      </c>
      <c r="J113" s="22" t="str">
        <f t="shared" si="18"/>
        <v>X</v>
      </c>
      <c r="K113" s="22" t="str">
        <f t="shared" si="18"/>
        <v>X</v>
      </c>
      <c r="L113" s="22" t="str">
        <f t="shared" si="18"/>
        <v>X</v>
      </c>
      <c r="M113" s="22" t="str">
        <f t="shared" si="18"/>
        <v>X</v>
      </c>
      <c r="N113" s="22" t="str">
        <f t="shared" si="18"/>
        <v>X</v>
      </c>
      <c r="O113" s="22" t="str">
        <f t="shared" si="18"/>
        <v>X</v>
      </c>
      <c r="P113" s="22" t="str">
        <f t="shared" si="18"/>
        <v>X</v>
      </c>
      <c r="Q113" s="22" t="str">
        <f t="shared" si="18"/>
        <v>X</v>
      </c>
      <c r="R113" s="22" t="str">
        <f t="shared" si="18"/>
        <v>X</v>
      </c>
      <c r="S113" s="22" t="str">
        <f t="shared" si="18"/>
        <v>X</v>
      </c>
      <c r="T113" s="22" t="str">
        <f t="shared" si="18"/>
        <v>X</v>
      </c>
      <c r="U113">
        <v>9145</v>
      </c>
      <c r="V113" t="s">
        <v>1210</v>
      </c>
      <c r="X113" s="32" t="str">
        <f t="shared" si="14"/>
        <v>1JBT9156</v>
      </c>
      <c r="Y113" s="32" t="b">
        <f t="shared" si="13"/>
        <v>1</v>
      </c>
      <c r="Z113" t="s">
        <v>10</v>
      </c>
      <c r="AA113">
        <v>9156</v>
      </c>
      <c r="AB113" t="s">
        <v>1214</v>
      </c>
      <c r="AC113" t="s">
        <v>9398</v>
      </c>
      <c r="AD113" s="61">
        <v>42810.477096724535</v>
      </c>
      <c r="AE113" t="s">
        <v>9398</v>
      </c>
      <c r="AF113" s="61">
        <v>42810.477096724535</v>
      </c>
    </row>
    <row r="114" spans="2:32" x14ac:dyDescent="0.35">
      <c r="B114" s="47">
        <v>43172</v>
      </c>
      <c r="E114" s="22" t="str">
        <f>IF(ISERROR(VLOOKUP($U114,'sTEMPLATE-UC1'!$E:$E,1,0)),"","X")</f>
        <v>X</v>
      </c>
      <c r="F114" s="22" t="str">
        <f t="shared" si="18"/>
        <v>X</v>
      </c>
      <c r="G114" s="22" t="str">
        <f t="shared" si="18"/>
        <v>X</v>
      </c>
      <c r="H114" s="22" t="str">
        <f t="shared" si="18"/>
        <v>X</v>
      </c>
      <c r="I114" s="22" t="str">
        <f t="shared" si="18"/>
        <v>X</v>
      </c>
      <c r="J114" s="22" t="str">
        <f t="shared" si="18"/>
        <v>X</v>
      </c>
      <c r="K114" s="22" t="str">
        <f t="shared" si="18"/>
        <v>X</v>
      </c>
      <c r="L114" s="22" t="str">
        <f t="shared" si="18"/>
        <v>X</v>
      </c>
      <c r="M114" s="22" t="str">
        <f t="shared" si="18"/>
        <v>X</v>
      </c>
      <c r="N114" s="22" t="str">
        <f t="shared" si="18"/>
        <v>X</v>
      </c>
      <c r="O114" s="22" t="str">
        <f t="shared" si="18"/>
        <v>X</v>
      </c>
      <c r="P114" s="22" t="str">
        <f t="shared" si="18"/>
        <v>X</v>
      </c>
      <c r="Q114" s="22" t="str">
        <f t="shared" si="18"/>
        <v>X</v>
      </c>
      <c r="R114" s="22" t="str">
        <f t="shared" si="18"/>
        <v>X</v>
      </c>
      <c r="S114" s="22" t="str">
        <f t="shared" si="18"/>
        <v>X</v>
      </c>
      <c r="T114" s="22" t="str">
        <f t="shared" si="18"/>
        <v>X</v>
      </c>
      <c r="U114">
        <v>9146</v>
      </c>
      <c r="V114" t="s">
        <v>1211</v>
      </c>
      <c r="X114" s="32" t="str">
        <f t="shared" si="14"/>
        <v>1JBT9157</v>
      </c>
      <c r="Y114" s="32" t="b">
        <f t="shared" si="13"/>
        <v>1</v>
      </c>
      <c r="Z114" t="s">
        <v>10</v>
      </c>
      <c r="AA114">
        <v>9157</v>
      </c>
      <c r="AB114" t="s">
        <v>1215</v>
      </c>
      <c r="AC114" t="s">
        <v>9398</v>
      </c>
      <c r="AD114" s="61">
        <v>42810.477096909723</v>
      </c>
      <c r="AE114" t="s">
        <v>9398</v>
      </c>
      <c r="AF114" s="61">
        <v>42810.477096909723</v>
      </c>
    </row>
    <row r="115" spans="2:32" x14ac:dyDescent="0.35">
      <c r="B115" s="47">
        <v>43172</v>
      </c>
      <c r="E115" s="22" t="str">
        <f>IF(ISERROR(VLOOKUP($U115,'sTEMPLATE-UC1'!$E:$E,1,0)),"","X")</f>
        <v>X</v>
      </c>
      <c r="F115" s="22" t="str">
        <f t="shared" si="18"/>
        <v>X</v>
      </c>
      <c r="G115" s="22" t="str">
        <f t="shared" si="18"/>
        <v>X</v>
      </c>
      <c r="H115" s="22" t="str">
        <f t="shared" si="18"/>
        <v>X</v>
      </c>
      <c r="I115" s="22" t="str">
        <f t="shared" si="18"/>
        <v>X</v>
      </c>
      <c r="J115" s="22" t="str">
        <f t="shared" si="18"/>
        <v>X</v>
      </c>
      <c r="K115" s="22" t="str">
        <f t="shared" si="18"/>
        <v>X</v>
      </c>
      <c r="L115" s="22" t="str">
        <f t="shared" si="18"/>
        <v>X</v>
      </c>
      <c r="M115" s="22" t="str">
        <f t="shared" si="18"/>
        <v>X</v>
      </c>
      <c r="N115" s="22" t="str">
        <f t="shared" si="18"/>
        <v>X</v>
      </c>
      <c r="O115" s="22" t="str">
        <f t="shared" si="18"/>
        <v>X</v>
      </c>
      <c r="P115" s="22" t="str">
        <f t="shared" si="18"/>
        <v>X</v>
      </c>
      <c r="Q115" s="22" t="str">
        <f t="shared" si="18"/>
        <v>X</v>
      </c>
      <c r="R115" s="22" t="str">
        <f t="shared" si="18"/>
        <v>X</v>
      </c>
      <c r="S115" s="22" t="str">
        <f t="shared" si="18"/>
        <v>X</v>
      </c>
      <c r="T115" s="22" t="str">
        <f t="shared" si="18"/>
        <v>X</v>
      </c>
      <c r="U115">
        <v>9150</v>
      </c>
      <c r="V115" t="s">
        <v>1212</v>
      </c>
      <c r="X115" s="32" t="str">
        <f t="shared" si="14"/>
        <v>1JBT9158</v>
      </c>
      <c r="Y115" s="32" t="b">
        <f t="shared" si="13"/>
        <v>1</v>
      </c>
      <c r="Z115" t="s">
        <v>10</v>
      </c>
      <c r="AA115">
        <v>9158</v>
      </c>
      <c r="AB115" t="s">
        <v>1216</v>
      </c>
      <c r="AC115" t="s">
        <v>9398</v>
      </c>
      <c r="AD115" s="61">
        <v>42810.477097106479</v>
      </c>
      <c r="AE115" t="s">
        <v>9398</v>
      </c>
      <c r="AF115" s="61">
        <v>42810.477097106479</v>
      </c>
    </row>
    <row r="116" spans="2:32" x14ac:dyDescent="0.35">
      <c r="B116" s="47">
        <v>43172</v>
      </c>
      <c r="E116" s="22" t="str">
        <f>IF(ISERROR(VLOOKUP($U116,'sTEMPLATE-UC1'!$E:$E,1,0)),"","X")</f>
        <v>X</v>
      </c>
      <c r="F116" s="22" t="str">
        <f t="shared" si="18"/>
        <v>X</v>
      </c>
      <c r="G116" s="22" t="str">
        <f t="shared" si="18"/>
        <v>X</v>
      </c>
      <c r="H116" s="22" t="str">
        <f t="shared" si="18"/>
        <v>X</v>
      </c>
      <c r="I116" s="22" t="str">
        <f t="shared" si="18"/>
        <v>X</v>
      </c>
      <c r="J116" s="22" t="str">
        <f t="shared" si="18"/>
        <v>X</v>
      </c>
      <c r="K116" s="22" t="str">
        <f t="shared" si="18"/>
        <v>X</v>
      </c>
      <c r="L116" s="22" t="str">
        <f t="shared" si="18"/>
        <v>X</v>
      </c>
      <c r="M116" s="22" t="str">
        <f t="shared" si="18"/>
        <v>X</v>
      </c>
      <c r="N116" s="22" t="str">
        <f t="shared" si="18"/>
        <v>X</v>
      </c>
      <c r="O116" s="22" t="str">
        <f t="shared" si="18"/>
        <v>X</v>
      </c>
      <c r="P116" s="22" t="str">
        <f t="shared" si="18"/>
        <v>X</v>
      </c>
      <c r="Q116" s="22" t="str">
        <f t="shared" si="18"/>
        <v>X</v>
      </c>
      <c r="R116" s="22" t="str">
        <f t="shared" si="18"/>
        <v>X</v>
      </c>
      <c r="S116" s="22" t="str">
        <f t="shared" si="18"/>
        <v>X</v>
      </c>
      <c r="T116" s="22" t="str">
        <f t="shared" si="18"/>
        <v>X</v>
      </c>
      <c r="U116">
        <v>9155</v>
      </c>
      <c r="V116" t="s">
        <v>1213</v>
      </c>
      <c r="X116" s="32" t="str">
        <f t="shared" si="14"/>
        <v>1JBT9159</v>
      </c>
      <c r="Y116" s="32" t="b">
        <f t="shared" si="13"/>
        <v>1</v>
      </c>
      <c r="Z116" t="s">
        <v>10</v>
      </c>
      <c r="AA116">
        <v>9159</v>
      </c>
      <c r="AB116" t="s">
        <v>1217</v>
      </c>
      <c r="AC116" t="s">
        <v>9398</v>
      </c>
      <c r="AD116" s="61">
        <v>42810.477097303243</v>
      </c>
      <c r="AE116" t="s">
        <v>9398</v>
      </c>
      <c r="AF116" s="61">
        <v>42810.477097303243</v>
      </c>
    </row>
    <row r="117" spans="2:32" x14ac:dyDescent="0.35">
      <c r="B117" s="47">
        <v>43172</v>
      </c>
      <c r="E117" s="22" t="str">
        <f>IF(ISERROR(VLOOKUP($U117,'sTEMPLATE-UC1'!$E:$E,1,0)),"","X")</f>
        <v>X</v>
      </c>
      <c r="F117" s="22" t="str">
        <f t="shared" ref="F117:T126" si="19">IF(ISERROR(VLOOKUP(F$4&amp;$U117,$X:$X,1,0)),"","X")</f>
        <v>X</v>
      </c>
      <c r="G117" s="22" t="str">
        <f t="shared" si="19"/>
        <v>X</v>
      </c>
      <c r="H117" s="22" t="str">
        <f t="shared" si="19"/>
        <v>X</v>
      </c>
      <c r="I117" s="22" t="str">
        <f t="shared" si="19"/>
        <v>X</v>
      </c>
      <c r="J117" s="22" t="str">
        <f t="shared" si="19"/>
        <v>X</v>
      </c>
      <c r="K117" s="22" t="str">
        <f t="shared" si="19"/>
        <v>X</v>
      </c>
      <c r="L117" s="22" t="str">
        <f t="shared" si="19"/>
        <v>X</v>
      </c>
      <c r="M117" s="22" t="str">
        <f t="shared" si="19"/>
        <v>X</v>
      </c>
      <c r="N117" s="22" t="str">
        <f t="shared" si="19"/>
        <v>X</v>
      </c>
      <c r="O117" s="22" t="str">
        <f t="shared" si="19"/>
        <v>X</v>
      </c>
      <c r="P117" s="22" t="str">
        <f t="shared" si="19"/>
        <v>X</v>
      </c>
      <c r="Q117" s="22" t="str">
        <f t="shared" si="19"/>
        <v>X</v>
      </c>
      <c r="R117" s="22" t="str">
        <f t="shared" si="19"/>
        <v>X</v>
      </c>
      <c r="S117" s="22" t="str">
        <f t="shared" si="19"/>
        <v>X</v>
      </c>
      <c r="T117" s="22" t="str">
        <f t="shared" si="19"/>
        <v>X</v>
      </c>
      <c r="U117">
        <v>9156</v>
      </c>
      <c r="V117" t="s">
        <v>1214</v>
      </c>
      <c r="X117" s="32" t="str">
        <f t="shared" si="14"/>
        <v>1JBT9160</v>
      </c>
      <c r="Y117" s="32" t="b">
        <f t="shared" si="13"/>
        <v>1</v>
      </c>
      <c r="Z117" t="s">
        <v>10</v>
      </c>
      <c r="AA117">
        <v>9160</v>
      </c>
      <c r="AB117" t="s">
        <v>1218</v>
      </c>
      <c r="AC117" t="s">
        <v>9398</v>
      </c>
      <c r="AD117" s="61">
        <v>42810.477097488423</v>
      </c>
      <c r="AE117" t="s">
        <v>9398</v>
      </c>
      <c r="AF117" s="61">
        <v>42810.477097488423</v>
      </c>
    </row>
    <row r="118" spans="2:32" x14ac:dyDescent="0.35">
      <c r="B118" s="47">
        <v>43172</v>
      </c>
      <c r="E118" s="22" t="str">
        <f>IF(ISERROR(VLOOKUP($U118,'sTEMPLATE-UC1'!$E:$E,1,0)),"","X")</f>
        <v>X</v>
      </c>
      <c r="F118" s="22" t="str">
        <f t="shared" si="19"/>
        <v>X</v>
      </c>
      <c r="G118" s="22" t="str">
        <f t="shared" si="19"/>
        <v>X</v>
      </c>
      <c r="H118" s="22" t="str">
        <f t="shared" si="19"/>
        <v>X</v>
      </c>
      <c r="I118" s="22" t="str">
        <f t="shared" si="19"/>
        <v>X</v>
      </c>
      <c r="J118" s="22" t="str">
        <f t="shared" si="19"/>
        <v>X</v>
      </c>
      <c r="K118" s="22" t="str">
        <f t="shared" si="19"/>
        <v>X</v>
      </c>
      <c r="L118" s="22" t="str">
        <f t="shared" si="19"/>
        <v>X</v>
      </c>
      <c r="M118" s="22" t="str">
        <f t="shared" si="19"/>
        <v>X</v>
      </c>
      <c r="N118" s="22" t="str">
        <f t="shared" si="19"/>
        <v>X</v>
      </c>
      <c r="O118" s="22" t="str">
        <f t="shared" si="19"/>
        <v>X</v>
      </c>
      <c r="P118" s="22" t="str">
        <f t="shared" si="19"/>
        <v>X</v>
      </c>
      <c r="Q118" s="22" t="str">
        <f t="shared" si="19"/>
        <v>X</v>
      </c>
      <c r="R118" s="22" t="str">
        <f t="shared" si="19"/>
        <v>X</v>
      </c>
      <c r="S118" s="22" t="str">
        <f t="shared" si="19"/>
        <v>X</v>
      </c>
      <c r="T118" s="22" t="str">
        <f t="shared" si="19"/>
        <v>X</v>
      </c>
      <c r="U118">
        <v>9157</v>
      </c>
      <c r="V118" t="s">
        <v>1215</v>
      </c>
      <c r="X118" s="32" t="str">
        <f t="shared" si="14"/>
        <v>1JBT9161</v>
      </c>
      <c r="Y118" s="32" t="b">
        <f t="shared" si="13"/>
        <v>1</v>
      </c>
      <c r="Z118" t="s">
        <v>10</v>
      </c>
      <c r="AA118">
        <v>9161</v>
      </c>
      <c r="AB118" t="s">
        <v>1219</v>
      </c>
      <c r="AC118" t="s">
        <v>9398</v>
      </c>
      <c r="AD118" s="61">
        <v>42810.477097685187</v>
      </c>
      <c r="AE118" t="s">
        <v>9398</v>
      </c>
      <c r="AF118" s="61">
        <v>42810.477097685187</v>
      </c>
    </row>
    <row r="119" spans="2:32" x14ac:dyDescent="0.35">
      <c r="B119" s="47">
        <v>43172</v>
      </c>
      <c r="E119" s="22" t="str">
        <f>IF(ISERROR(VLOOKUP($U119,'sTEMPLATE-UC1'!$E:$E,1,0)),"","X")</f>
        <v>X</v>
      </c>
      <c r="F119" s="22" t="str">
        <f t="shared" si="19"/>
        <v>X</v>
      </c>
      <c r="G119" s="22" t="str">
        <f t="shared" si="19"/>
        <v>X</v>
      </c>
      <c r="H119" s="22" t="str">
        <f t="shared" si="19"/>
        <v>X</v>
      </c>
      <c r="I119" s="22" t="str">
        <f t="shared" si="19"/>
        <v>X</v>
      </c>
      <c r="J119" s="22" t="str">
        <f t="shared" si="19"/>
        <v>X</v>
      </c>
      <c r="K119" s="22" t="str">
        <f t="shared" si="19"/>
        <v>X</v>
      </c>
      <c r="L119" s="22" t="str">
        <f t="shared" si="19"/>
        <v>X</v>
      </c>
      <c r="M119" s="22" t="str">
        <f t="shared" si="19"/>
        <v>X</v>
      </c>
      <c r="N119" s="22" t="str">
        <f t="shared" si="19"/>
        <v>X</v>
      </c>
      <c r="O119" s="22" t="str">
        <f t="shared" si="19"/>
        <v>X</v>
      </c>
      <c r="P119" s="22" t="str">
        <f t="shared" si="19"/>
        <v>X</v>
      </c>
      <c r="Q119" s="22" t="str">
        <f t="shared" si="19"/>
        <v>X</v>
      </c>
      <c r="R119" s="22" t="str">
        <f t="shared" si="19"/>
        <v>X</v>
      </c>
      <c r="S119" s="22" t="str">
        <f t="shared" si="19"/>
        <v>X</v>
      </c>
      <c r="T119" s="22" t="str">
        <f t="shared" si="19"/>
        <v>X</v>
      </c>
      <c r="U119">
        <v>9158</v>
      </c>
      <c r="V119" t="s">
        <v>1216</v>
      </c>
      <c r="X119" s="32" t="str">
        <f t="shared" si="14"/>
        <v>1JBT9165</v>
      </c>
      <c r="Y119" s="32" t="b">
        <f t="shared" si="13"/>
        <v>1</v>
      </c>
      <c r="Z119" t="s">
        <v>10</v>
      </c>
      <c r="AA119">
        <v>9165</v>
      </c>
      <c r="AB119" t="s">
        <v>1220</v>
      </c>
      <c r="AC119" t="s">
        <v>9398</v>
      </c>
      <c r="AD119" s="61">
        <v>42810.477097916664</v>
      </c>
      <c r="AE119" t="s">
        <v>9398</v>
      </c>
      <c r="AF119" s="61">
        <v>42810.477097916664</v>
      </c>
    </row>
    <row r="120" spans="2:32" x14ac:dyDescent="0.35">
      <c r="B120" s="47">
        <v>43172</v>
      </c>
      <c r="E120" s="22" t="str">
        <f>IF(ISERROR(VLOOKUP($U120,'sTEMPLATE-UC1'!$E:$E,1,0)),"","X")</f>
        <v>X</v>
      </c>
      <c r="F120" s="22" t="str">
        <f t="shared" si="19"/>
        <v>X</v>
      </c>
      <c r="G120" s="22" t="str">
        <f t="shared" si="19"/>
        <v>X</v>
      </c>
      <c r="H120" s="22" t="str">
        <f t="shared" si="19"/>
        <v>X</v>
      </c>
      <c r="I120" s="22" t="str">
        <f t="shared" si="19"/>
        <v>X</v>
      </c>
      <c r="J120" s="22" t="str">
        <f t="shared" si="19"/>
        <v>X</v>
      </c>
      <c r="K120" s="22" t="str">
        <f t="shared" si="19"/>
        <v>X</v>
      </c>
      <c r="L120" s="22" t="str">
        <f t="shared" si="19"/>
        <v>X</v>
      </c>
      <c r="M120" s="22" t="str">
        <f t="shared" si="19"/>
        <v>X</v>
      </c>
      <c r="N120" s="22" t="str">
        <f t="shared" si="19"/>
        <v>X</v>
      </c>
      <c r="O120" s="22" t="str">
        <f t="shared" si="19"/>
        <v>X</v>
      </c>
      <c r="P120" s="22" t="str">
        <f t="shared" si="19"/>
        <v>X</v>
      </c>
      <c r="Q120" s="22" t="str">
        <f t="shared" si="19"/>
        <v>X</v>
      </c>
      <c r="R120" s="22" t="str">
        <f t="shared" si="19"/>
        <v>X</v>
      </c>
      <c r="S120" s="22" t="str">
        <f t="shared" si="19"/>
        <v>X</v>
      </c>
      <c r="T120" s="22" t="str">
        <f t="shared" si="19"/>
        <v>X</v>
      </c>
      <c r="U120">
        <v>9159</v>
      </c>
      <c r="V120" t="s">
        <v>1217</v>
      </c>
      <c r="X120" s="32" t="str">
        <f t="shared" si="14"/>
        <v>1JBT9167</v>
      </c>
      <c r="Y120" s="32" t="b">
        <f t="shared" si="13"/>
        <v>1</v>
      </c>
      <c r="Z120" t="s">
        <v>10</v>
      </c>
      <c r="AA120">
        <v>9167</v>
      </c>
      <c r="AB120" t="s">
        <v>11318</v>
      </c>
      <c r="AC120" t="s">
        <v>9398</v>
      </c>
      <c r="AD120" s="61">
        <v>43308.30473773148</v>
      </c>
      <c r="AE120" t="s">
        <v>9398</v>
      </c>
      <c r="AF120" s="61">
        <v>43308.30473773148</v>
      </c>
    </row>
    <row r="121" spans="2:32" x14ac:dyDescent="0.35">
      <c r="B121" s="47">
        <v>43172</v>
      </c>
      <c r="E121" s="22" t="str">
        <f>IF(ISERROR(VLOOKUP($U121,'sTEMPLATE-UC1'!$E:$E,1,0)),"","X")</f>
        <v>X</v>
      </c>
      <c r="F121" s="22" t="str">
        <f t="shared" si="19"/>
        <v>X</v>
      </c>
      <c r="G121" s="22" t="str">
        <f t="shared" si="19"/>
        <v>X</v>
      </c>
      <c r="H121" s="22" t="str">
        <f t="shared" si="19"/>
        <v>X</v>
      </c>
      <c r="I121" s="22" t="str">
        <f t="shared" si="19"/>
        <v>X</v>
      </c>
      <c r="J121" s="22" t="str">
        <f t="shared" si="19"/>
        <v>X</v>
      </c>
      <c r="K121" s="22" t="str">
        <f t="shared" si="19"/>
        <v>X</v>
      </c>
      <c r="L121" s="22" t="str">
        <f t="shared" si="19"/>
        <v>X</v>
      </c>
      <c r="M121" s="22" t="str">
        <f t="shared" si="19"/>
        <v>X</v>
      </c>
      <c r="N121" s="22" t="str">
        <f t="shared" si="19"/>
        <v>X</v>
      </c>
      <c r="O121" s="22" t="str">
        <f t="shared" si="19"/>
        <v>X</v>
      </c>
      <c r="P121" s="22" t="str">
        <f t="shared" si="19"/>
        <v>X</v>
      </c>
      <c r="Q121" s="22" t="str">
        <f t="shared" si="19"/>
        <v>X</v>
      </c>
      <c r="R121" s="22" t="str">
        <f t="shared" si="19"/>
        <v>X</v>
      </c>
      <c r="S121" s="22" t="str">
        <f t="shared" si="19"/>
        <v>X</v>
      </c>
      <c r="T121" s="22" t="str">
        <f t="shared" si="19"/>
        <v>X</v>
      </c>
      <c r="U121">
        <v>9160</v>
      </c>
      <c r="V121" t="s">
        <v>1218</v>
      </c>
      <c r="X121" s="32" t="str">
        <f t="shared" si="14"/>
        <v>1JBT9200</v>
      </c>
      <c r="Y121" s="32" t="b">
        <f t="shared" si="13"/>
        <v>1</v>
      </c>
      <c r="Z121" t="s">
        <v>10</v>
      </c>
      <c r="AA121">
        <v>9200</v>
      </c>
      <c r="AB121" t="s">
        <v>1221</v>
      </c>
      <c r="AC121" t="s">
        <v>9398</v>
      </c>
      <c r="AD121" s="61">
        <v>42810.477098113428</v>
      </c>
      <c r="AE121" t="s">
        <v>9398</v>
      </c>
      <c r="AF121" s="61">
        <v>42810.477098113428</v>
      </c>
    </row>
    <row r="122" spans="2:32" x14ac:dyDescent="0.35">
      <c r="B122" s="47">
        <v>43172</v>
      </c>
      <c r="E122" s="22" t="str">
        <f>IF(ISERROR(VLOOKUP($U122,'sTEMPLATE-UC1'!$E:$E,1,0)),"","X")</f>
        <v>X</v>
      </c>
      <c r="F122" s="22" t="str">
        <f t="shared" si="19"/>
        <v>X</v>
      </c>
      <c r="G122" s="22" t="str">
        <f t="shared" si="19"/>
        <v>X</v>
      </c>
      <c r="H122" s="22" t="str">
        <f t="shared" si="19"/>
        <v>X</v>
      </c>
      <c r="I122" s="22" t="str">
        <f t="shared" si="19"/>
        <v>X</v>
      </c>
      <c r="J122" s="22" t="str">
        <f t="shared" si="19"/>
        <v>X</v>
      </c>
      <c r="K122" s="22" t="str">
        <f t="shared" si="19"/>
        <v>X</v>
      </c>
      <c r="L122" s="22" t="str">
        <f t="shared" si="19"/>
        <v>X</v>
      </c>
      <c r="M122" s="22" t="str">
        <f t="shared" si="19"/>
        <v>X</v>
      </c>
      <c r="N122" s="22" t="str">
        <f t="shared" si="19"/>
        <v>X</v>
      </c>
      <c r="O122" s="22" t="str">
        <f t="shared" si="19"/>
        <v>X</v>
      </c>
      <c r="P122" s="22" t="str">
        <f t="shared" si="19"/>
        <v>X</v>
      </c>
      <c r="Q122" s="22" t="str">
        <f t="shared" si="19"/>
        <v>X</v>
      </c>
      <c r="R122" s="22" t="str">
        <f t="shared" si="19"/>
        <v>X</v>
      </c>
      <c r="S122" s="22" t="str">
        <f t="shared" si="19"/>
        <v>X</v>
      </c>
      <c r="T122" s="22" t="str">
        <f t="shared" si="19"/>
        <v>X</v>
      </c>
      <c r="U122">
        <v>9161</v>
      </c>
      <c r="V122" t="s">
        <v>1219</v>
      </c>
      <c r="X122" s="32" t="str">
        <f t="shared" si="14"/>
        <v>1JBT9205</v>
      </c>
      <c r="Y122" s="32" t="b">
        <f t="shared" si="13"/>
        <v>1</v>
      </c>
      <c r="Z122" t="s">
        <v>10</v>
      </c>
      <c r="AA122">
        <v>9205</v>
      </c>
      <c r="AB122" t="s">
        <v>1222</v>
      </c>
      <c r="AC122" t="s">
        <v>9398</v>
      </c>
      <c r="AD122" s="61">
        <v>42810.477098263887</v>
      </c>
      <c r="AE122" t="s">
        <v>9398</v>
      </c>
      <c r="AF122" s="61">
        <v>42810.477098263887</v>
      </c>
    </row>
    <row r="123" spans="2:32" x14ac:dyDescent="0.35">
      <c r="B123" s="47">
        <v>43172</v>
      </c>
      <c r="E123" s="22" t="str">
        <f>IF(ISERROR(VLOOKUP($U123,'sTEMPLATE-UC1'!$E:$E,1,0)),"","X")</f>
        <v>X</v>
      </c>
      <c r="F123" s="22" t="str">
        <f t="shared" si="19"/>
        <v>X</v>
      </c>
      <c r="G123" s="22" t="str">
        <f t="shared" si="19"/>
        <v>X</v>
      </c>
      <c r="H123" s="22" t="str">
        <f t="shared" si="19"/>
        <v>X</v>
      </c>
      <c r="I123" s="22" t="str">
        <f t="shared" si="19"/>
        <v>X</v>
      </c>
      <c r="J123" s="22" t="str">
        <f t="shared" si="19"/>
        <v>X</v>
      </c>
      <c r="K123" s="22" t="str">
        <f t="shared" si="19"/>
        <v>X</v>
      </c>
      <c r="L123" s="22" t="str">
        <f t="shared" si="19"/>
        <v>X</v>
      </c>
      <c r="M123" s="22" t="str">
        <f t="shared" si="19"/>
        <v>X</v>
      </c>
      <c r="N123" s="22" t="str">
        <f t="shared" si="19"/>
        <v>X</v>
      </c>
      <c r="O123" s="22" t="str">
        <f t="shared" si="19"/>
        <v>X</v>
      </c>
      <c r="P123" s="22" t="str">
        <f t="shared" si="19"/>
        <v>X</v>
      </c>
      <c r="Q123" s="22" t="str">
        <f t="shared" si="19"/>
        <v>X</v>
      </c>
      <c r="R123" s="22" t="str">
        <f t="shared" si="19"/>
        <v>X</v>
      </c>
      <c r="S123" s="22" t="str">
        <f t="shared" si="19"/>
        <v>X</v>
      </c>
      <c r="T123" s="22" t="str">
        <f t="shared" si="19"/>
        <v>X</v>
      </c>
      <c r="U123">
        <v>9165</v>
      </c>
      <c r="V123" t="s">
        <v>1220</v>
      </c>
      <c r="X123" s="32" t="str">
        <f t="shared" si="14"/>
        <v>1JBT9300</v>
      </c>
      <c r="Y123" s="32" t="b">
        <f t="shared" si="13"/>
        <v>1</v>
      </c>
      <c r="Z123" t="s">
        <v>10</v>
      </c>
      <c r="AA123">
        <v>9300</v>
      </c>
      <c r="AB123" t="s">
        <v>1223</v>
      </c>
      <c r="AC123" t="s">
        <v>9398</v>
      </c>
      <c r="AD123" s="61">
        <v>42810.477098460651</v>
      </c>
      <c r="AE123" t="s">
        <v>9398</v>
      </c>
      <c r="AF123" s="61">
        <v>42810.477098460651</v>
      </c>
    </row>
    <row r="124" spans="2:32" x14ac:dyDescent="0.35">
      <c r="B124" s="47">
        <v>43172</v>
      </c>
      <c r="E124" s="22" t="str">
        <f>IF(ISERROR(VLOOKUP($U124,'sTEMPLATE-UC1'!$E:$E,1,0)),"","X")</f>
        <v>X</v>
      </c>
      <c r="F124" s="22" t="str">
        <f t="shared" si="19"/>
        <v>X</v>
      </c>
      <c r="G124" s="22" t="str">
        <f t="shared" si="19"/>
        <v>X</v>
      </c>
      <c r="H124" s="22" t="str">
        <f t="shared" si="19"/>
        <v>X</v>
      </c>
      <c r="I124" s="22" t="str">
        <f t="shared" si="19"/>
        <v>X</v>
      </c>
      <c r="J124" s="22" t="str">
        <f t="shared" si="19"/>
        <v>X</v>
      </c>
      <c r="K124" s="22" t="str">
        <f t="shared" si="19"/>
        <v>X</v>
      </c>
      <c r="L124" s="22" t="str">
        <f t="shared" si="19"/>
        <v>X</v>
      </c>
      <c r="M124" s="22" t="str">
        <f t="shared" si="19"/>
        <v>X</v>
      </c>
      <c r="N124" s="22" t="str">
        <f t="shared" si="19"/>
        <v>X</v>
      </c>
      <c r="O124" s="22" t="str">
        <f t="shared" si="19"/>
        <v>X</v>
      </c>
      <c r="P124" s="22" t="str">
        <f t="shared" si="19"/>
        <v>X</v>
      </c>
      <c r="Q124" s="22" t="str">
        <f t="shared" si="19"/>
        <v>X</v>
      </c>
      <c r="R124" s="22" t="str">
        <f t="shared" si="19"/>
        <v>X</v>
      </c>
      <c r="S124" s="22" t="str">
        <f t="shared" si="19"/>
        <v>X</v>
      </c>
      <c r="T124" s="22" t="str">
        <f t="shared" si="19"/>
        <v>X</v>
      </c>
      <c r="U124">
        <v>9200</v>
      </c>
      <c r="V124" t="s">
        <v>1221</v>
      </c>
      <c r="X124" s="32" t="str">
        <f t="shared" si="14"/>
        <v>1JBT9305</v>
      </c>
      <c r="Y124" s="32" t="b">
        <f t="shared" si="13"/>
        <v>1</v>
      </c>
      <c r="Z124" t="s">
        <v>10</v>
      </c>
      <c r="AA124">
        <v>9305</v>
      </c>
      <c r="AB124" t="s">
        <v>1224</v>
      </c>
      <c r="AC124" t="s">
        <v>9398</v>
      </c>
      <c r="AD124" s="61">
        <v>42810.477098645832</v>
      </c>
      <c r="AE124" t="s">
        <v>9398</v>
      </c>
      <c r="AF124" s="61">
        <v>42810.477098645832</v>
      </c>
    </row>
    <row r="125" spans="2:32" x14ac:dyDescent="0.35">
      <c r="B125" s="47">
        <v>43172</v>
      </c>
      <c r="E125" s="22" t="str">
        <f>IF(ISERROR(VLOOKUP($U125,'sTEMPLATE-UC1'!$E:$E,1,0)),"","X")</f>
        <v>X</v>
      </c>
      <c r="F125" s="22" t="str">
        <f t="shared" si="19"/>
        <v>X</v>
      </c>
      <c r="G125" s="22" t="str">
        <f t="shared" si="19"/>
        <v>X</v>
      </c>
      <c r="H125" s="22" t="str">
        <f t="shared" si="19"/>
        <v>X</v>
      </c>
      <c r="I125" s="22" t="str">
        <f t="shared" si="19"/>
        <v>X</v>
      </c>
      <c r="J125" s="22" t="str">
        <f t="shared" si="19"/>
        <v>X</v>
      </c>
      <c r="K125" s="22" t="str">
        <f t="shared" si="19"/>
        <v>X</v>
      </c>
      <c r="L125" s="22" t="str">
        <f t="shared" si="19"/>
        <v>X</v>
      </c>
      <c r="M125" s="22" t="str">
        <f t="shared" si="19"/>
        <v>X</v>
      </c>
      <c r="N125" s="22" t="str">
        <f t="shared" si="19"/>
        <v>X</v>
      </c>
      <c r="O125" s="22" t="str">
        <f t="shared" si="19"/>
        <v>X</v>
      </c>
      <c r="P125" s="22" t="str">
        <f t="shared" si="19"/>
        <v>X</v>
      </c>
      <c r="Q125" s="22" t="str">
        <f t="shared" si="19"/>
        <v>X</v>
      </c>
      <c r="R125" s="22" t="str">
        <f t="shared" si="19"/>
        <v>X</v>
      </c>
      <c r="S125" s="22" t="str">
        <f t="shared" si="19"/>
        <v>X</v>
      </c>
      <c r="T125" s="22" t="str">
        <f t="shared" si="19"/>
        <v>X</v>
      </c>
      <c r="U125">
        <v>9205</v>
      </c>
      <c r="V125" t="s">
        <v>1222</v>
      </c>
      <c r="X125" s="32" t="str">
        <f t="shared" si="14"/>
        <v>1JBT9310</v>
      </c>
      <c r="Y125" s="32" t="b">
        <f t="shared" si="13"/>
        <v>1</v>
      </c>
      <c r="Z125" t="s">
        <v>10</v>
      </c>
      <c r="AA125">
        <v>9310</v>
      </c>
      <c r="AB125" t="s">
        <v>1225</v>
      </c>
      <c r="AC125" t="s">
        <v>9398</v>
      </c>
      <c r="AD125" s="61">
        <v>42810.477098877316</v>
      </c>
      <c r="AE125" t="s">
        <v>9398</v>
      </c>
      <c r="AF125" s="61">
        <v>42810.477098877316</v>
      </c>
    </row>
    <row r="126" spans="2:32" x14ac:dyDescent="0.35">
      <c r="B126" s="47">
        <v>43172</v>
      </c>
      <c r="E126" s="22" t="str">
        <f>IF(ISERROR(VLOOKUP($U126,'sTEMPLATE-UC1'!$E:$E,1,0)),"","X")</f>
        <v>X</v>
      </c>
      <c r="F126" s="22" t="str">
        <f t="shared" si="19"/>
        <v>X</v>
      </c>
      <c r="G126" s="22" t="str">
        <f t="shared" si="19"/>
        <v>X</v>
      </c>
      <c r="H126" s="22" t="str">
        <f t="shared" si="19"/>
        <v>X</v>
      </c>
      <c r="I126" s="22" t="str">
        <f t="shared" si="19"/>
        <v>X</v>
      </c>
      <c r="J126" s="22" t="str">
        <f t="shared" si="19"/>
        <v>X</v>
      </c>
      <c r="K126" s="22" t="str">
        <f t="shared" si="19"/>
        <v>X</v>
      </c>
      <c r="L126" s="22" t="str">
        <f t="shared" si="19"/>
        <v>X</v>
      </c>
      <c r="M126" s="22" t="str">
        <f t="shared" si="19"/>
        <v>X</v>
      </c>
      <c r="N126" s="22" t="str">
        <f t="shared" si="19"/>
        <v>X</v>
      </c>
      <c r="O126" s="22" t="str">
        <f t="shared" si="19"/>
        <v>X</v>
      </c>
      <c r="P126" s="22" t="str">
        <f t="shared" si="19"/>
        <v>X</v>
      </c>
      <c r="Q126" s="22" t="str">
        <f t="shared" si="19"/>
        <v>X</v>
      </c>
      <c r="R126" s="22" t="str">
        <f t="shared" si="19"/>
        <v>X</v>
      </c>
      <c r="S126" s="22" t="str">
        <f t="shared" si="19"/>
        <v>X</v>
      </c>
      <c r="T126" s="22" t="str">
        <f t="shared" si="19"/>
        <v>X</v>
      </c>
      <c r="U126">
        <v>9300</v>
      </c>
      <c r="V126" t="s">
        <v>1223</v>
      </c>
      <c r="X126" s="32" t="str">
        <f t="shared" si="14"/>
        <v>1JBT9320</v>
      </c>
      <c r="Y126" s="32" t="b">
        <f t="shared" si="13"/>
        <v>1</v>
      </c>
      <c r="Z126" t="s">
        <v>10</v>
      </c>
      <c r="AA126">
        <v>9320</v>
      </c>
      <c r="AB126" t="s">
        <v>1226</v>
      </c>
      <c r="AC126" t="s">
        <v>9398</v>
      </c>
      <c r="AD126" s="61">
        <v>42810.477099108793</v>
      </c>
      <c r="AE126" t="s">
        <v>9398</v>
      </c>
      <c r="AF126" s="61">
        <v>42810.477099108793</v>
      </c>
    </row>
    <row r="127" spans="2:32" x14ac:dyDescent="0.35">
      <c r="B127" s="47">
        <v>43172</v>
      </c>
      <c r="E127" s="22" t="str">
        <f>IF(ISERROR(VLOOKUP($U127,'sTEMPLATE-UC1'!$E:$E,1,0)),"","X")</f>
        <v>X</v>
      </c>
      <c r="F127" s="22" t="str">
        <f t="shared" ref="F127:T136" si="20">IF(ISERROR(VLOOKUP(F$4&amp;$U127,$X:$X,1,0)),"","X")</f>
        <v>X</v>
      </c>
      <c r="G127" s="22" t="str">
        <f t="shared" si="20"/>
        <v>X</v>
      </c>
      <c r="H127" s="22" t="str">
        <f t="shared" si="20"/>
        <v>X</v>
      </c>
      <c r="I127" s="22" t="str">
        <f t="shared" si="20"/>
        <v>X</v>
      </c>
      <c r="J127" s="22" t="str">
        <f t="shared" si="20"/>
        <v>X</v>
      </c>
      <c r="K127" s="22" t="str">
        <f t="shared" si="20"/>
        <v>X</v>
      </c>
      <c r="L127" s="22" t="str">
        <f t="shared" si="20"/>
        <v>X</v>
      </c>
      <c r="M127" s="22" t="str">
        <f t="shared" si="20"/>
        <v>X</v>
      </c>
      <c r="N127" s="22" t="str">
        <f t="shared" si="20"/>
        <v>X</v>
      </c>
      <c r="O127" s="22" t="str">
        <f t="shared" si="20"/>
        <v>X</v>
      </c>
      <c r="P127" s="22" t="str">
        <f t="shared" si="20"/>
        <v>X</v>
      </c>
      <c r="Q127" s="22" t="str">
        <f t="shared" si="20"/>
        <v>X</v>
      </c>
      <c r="R127" s="22" t="str">
        <f t="shared" si="20"/>
        <v>X</v>
      </c>
      <c r="S127" s="22" t="str">
        <f t="shared" si="20"/>
        <v>X</v>
      </c>
      <c r="T127" s="22" t="str">
        <f t="shared" si="20"/>
        <v>X</v>
      </c>
      <c r="U127">
        <v>9305</v>
      </c>
      <c r="V127" t="s">
        <v>1224</v>
      </c>
      <c r="X127" s="32" t="str">
        <f t="shared" si="14"/>
        <v>1JBT9321</v>
      </c>
      <c r="Y127" s="32" t="b">
        <f t="shared" si="13"/>
        <v>1</v>
      </c>
      <c r="Z127" t="s">
        <v>10</v>
      </c>
      <c r="AA127">
        <v>9321</v>
      </c>
      <c r="AB127" t="s">
        <v>1227</v>
      </c>
      <c r="AC127" t="s">
        <v>9398</v>
      </c>
      <c r="AD127" s="61">
        <v>42810.477099305557</v>
      </c>
      <c r="AE127" t="s">
        <v>9398</v>
      </c>
      <c r="AF127" s="61">
        <v>42810.477099305557</v>
      </c>
    </row>
    <row r="128" spans="2:32" x14ac:dyDescent="0.35">
      <c r="B128" s="47">
        <v>43172</v>
      </c>
      <c r="E128" s="22" t="str">
        <f>IF(ISERROR(VLOOKUP($U128,'sTEMPLATE-UC1'!$E:$E,1,0)),"","X")</f>
        <v>X</v>
      </c>
      <c r="F128" s="22" t="str">
        <f t="shared" si="20"/>
        <v>X</v>
      </c>
      <c r="G128" s="22" t="str">
        <f t="shared" si="20"/>
        <v>X</v>
      </c>
      <c r="H128" s="22" t="str">
        <f t="shared" si="20"/>
        <v>X</v>
      </c>
      <c r="I128" s="22" t="str">
        <f t="shared" si="20"/>
        <v>X</v>
      </c>
      <c r="J128" s="22" t="str">
        <f t="shared" si="20"/>
        <v>X</v>
      </c>
      <c r="K128" s="22" t="str">
        <f t="shared" si="20"/>
        <v>X</v>
      </c>
      <c r="L128" s="22" t="str">
        <f t="shared" si="20"/>
        <v>X</v>
      </c>
      <c r="M128" s="22" t="str">
        <f t="shared" si="20"/>
        <v>X</v>
      </c>
      <c r="N128" s="22" t="str">
        <f t="shared" si="20"/>
        <v>X</v>
      </c>
      <c r="O128" s="22" t="str">
        <f t="shared" si="20"/>
        <v>X</v>
      </c>
      <c r="P128" s="22" t="str">
        <f t="shared" si="20"/>
        <v>X</v>
      </c>
      <c r="Q128" s="22" t="str">
        <f t="shared" si="20"/>
        <v>X</v>
      </c>
      <c r="R128" s="22" t="str">
        <f t="shared" si="20"/>
        <v>X</v>
      </c>
      <c r="S128" s="22" t="str">
        <f t="shared" si="20"/>
        <v>X</v>
      </c>
      <c r="T128" s="22" t="str">
        <f t="shared" si="20"/>
        <v>X</v>
      </c>
      <c r="U128">
        <v>9310</v>
      </c>
      <c r="V128" t="s">
        <v>1225</v>
      </c>
      <c r="X128" s="32" t="str">
        <f t="shared" si="14"/>
        <v>1JBT9330</v>
      </c>
      <c r="Y128" s="32" t="b">
        <f t="shared" si="13"/>
        <v>1</v>
      </c>
      <c r="Z128" t="s">
        <v>10</v>
      </c>
      <c r="AA128">
        <v>9330</v>
      </c>
      <c r="AB128" t="s">
        <v>1228</v>
      </c>
      <c r="AC128" t="s">
        <v>9398</v>
      </c>
      <c r="AD128" s="61">
        <v>42810.477099502314</v>
      </c>
      <c r="AE128" t="s">
        <v>9398</v>
      </c>
      <c r="AF128" s="61">
        <v>42810.477099502314</v>
      </c>
    </row>
    <row r="129" spans="1:32" x14ac:dyDescent="0.35">
      <c r="B129" s="47">
        <v>43172</v>
      </c>
      <c r="E129" s="22" t="str">
        <f>IF(ISERROR(VLOOKUP($U129,'sTEMPLATE-UC1'!$E:$E,1,0)),"","X")</f>
        <v>X</v>
      </c>
      <c r="F129" s="22" t="str">
        <f t="shared" si="20"/>
        <v>X</v>
      </c>
      <c r="G129" s="22" t="str">
        <f t="shared" si="20"/>
        <v>X</v>
      </c>
      <c r="H129" s="22" t="str">
        <f t="shared" si="20"/>
        <v>X</v>
      </c>
      <c r="I129" s="22" t="str">
        <f t="shared" si="20"/>
        <v>X</v>
      </c>
      <c r="J129" s="22" t="str">
        <f t="shared" si="20"/>
        <v>X</v>
      </c>
      <c r="K129" s="22" t="str">
        <f t="shared" si="20"/>
        <v>X</v>
      </c>
      <c r="L129" s="22" t="str">
        <f t="shared" si="20"/>
        <v>X</v>
      </c>
      <c r="M129" s="22" t="str">
        <f t="shared" si="20"/>
        <v>X</v>
      </c>
      <c r="N129" s="22" t="str">
        <f t="shared" si="20"/>
        <v>X</v>
      </c>
      <c r="O129" s="22" t="str">
        <f t="shared" si="20"/>
        <v>X</v>
      </c>
      <c r="P129" s="22" t="str">
        <f t="shared" si="20"/>
        <v>X</v>
      </c>
      <c r="Q129" s="22" t="str">
        <f t="shared" si="20"/>
        <v>X</v>
      </c>
      <c r="R129" s="22" t="str">
        <f t="shared" si="20"/>
        <v>X</v>
      </c>
      <c r="S129" s="22" t="str">
        <f t="shared" si="20"/>
        <v>X</v>
      </c>
      <c r="T129" s="22" t="str">
        <f t="shared" si="20"/>
        <v>X</v>
      </c>
      <c r="U129">
        <v>9320</v>
      </c>
      <c r="V129" t="s">
        <v>1226</v>
      </c>
      <c r="X129" s="32" t="str">
        <f t="shared" si="14"/>
        <v>1JBT9335</v>
      </c>
      <c r="Y129" s="32" t="b">
        <f t="shared" si="13"/>
        <v>1</v>
      </c>
      <c r="Z129" t="s">
        <v>10</v>
      </c>
      <c r="AA129">
        <v>9335</v>
      </c>
      <c r="AB129" t="s">
        <v>1532</v>
      </c>
      <c r="AC129" t="s">
        <v>9398</v>
      </c>
      <c r="AD129" s="61">
        <v>43270.500906712965</v>
      </c>
      <c r="AE129" t="s">
        <v>9398</v>
      </c>
      <c r="AF129" s="61">
        <v>43270.500906712965</v>
      </c>
    </row>
    <row r="130" spans="1:32" x14ac:dyDescent="0.35">
      <c r="B130" s="47">
        <v>43172</v>
      </c>
      <c r="E130" s="22" t="str">
        <f>IF(ISERROR(VLOOKUP($U130,'sTEMPLATE-UC1'!$E:$E,1,0)),"","X")</f>
        <v>X</v>
      </c>
      <c r="F130" s="22" t="str">
        <f t="shared" si="20"/>
        <v>X</v>
      </c>
      <c r="G130" s="22" t="str">
        <f t="shared" si="20"/>
        <v>X</v>
      </c>
      <c r="H130" s="22" t="str">
        <f t="shared" si="20"/>
        <v>X</v>
      </c>
      <c r="I130" s="22" t="str">
        <f t="shared" si="20"/>
        <v>X</v>
      </c>
      <c r="J130" s="22" t="str">
        <f t="shared" si="20"/>
        <v>X</v>
      </c>
      <c r="K130" s="22" t="str">
        <f t="shared" si="20"/>
        <v>X</v>
      </c>
      <c r="L130" s="22" t="str">
        <f t="shared" si="20"/>
        <v>X</v>
      </c>
      <c r="M130" s="22" t="str">
        <f t="shared" si="20"/>
        <v>X</v>
      </c>
      <c r="N130" s="22" t="str">
        <f t="shared" si="20"/>
        <v>X</v>
      </c>
      <c r="O130" s="22" t="str">
        <f t="shared" si="20"/>
        <v>X</v>
      </c>
      <c r="P130" s="22" t="str">
        <f t="shared" si="20"/>
        <v>X</v>
      </c>
      <c r="Q130" s="22" t="str">
        <f t="shared" si="20"/>
        <v>X</v>
      </c>
      <c r="R130" s="22" t="str">
        <f t="shared" si="20"/>
        <v>X</v>
      </c>
      <c r="S130" s="22" t="str">
        <f t="shared" si="20"/>
        <v>X</v>
      </c>
      <c r="T130" s="22" t="str">
        <f t="shared" si="20"/>
        <v>X</v>
      </c>
      <c r="U130">
        <v>9321</v>
      </c>
      <c r="V130" t="s">
        <v>1227</v>
      </c>
      <c r="X130" s="32" t="str">
        <f t="shared" si="14"/>
        <v>1JBT9400</v>
      </c>
      <c r="Y130" s="32" t="b">
        <f t="shared" si="13"/>
        <v>1</v>
      </c>
      <c r="Z130" t="s">
        <v>10</v>
      </c>
      <c r="AA130">
        <v>9400</v>
      </c>
      <c r="AB130" t="s">
        <v>1229</v>
      </c>
      <c r="AC130" t="s">
        <v>9398</v>
      </c>
      <c r="AD130" s="61">
        <v>42810.477099687501</v>
      </c>
      <c r="AE130" t="s">
        <v>9398</v>
      </c>
      <c r="AF130" s="61">
        <v>42810.477099687501</v>
      </c>
    </row>
    <row r="131" spans="1:32" x14ac:dyDescent="0.35">
      <c r="B131" s="47">
        <v>43172</v>
      </c>
      <c r="E131" s="22" t="str">
        <f>IF(ISERROR(VLOOKUP($U131,'sTEMPLATE-UC1'!$E:$E,1,0)),"","X")</f>
        <v>X</v>
      </c>
      <c r="F131" s="22" t="str">
        <f t="shared" si="20"/>
        <v>X</v>
      </c>
      <c r="G131" s="22" t="str">
        <f t="shared" si="20"/>
        <v>X</v>
      </c>
      <c r="H131" s="22" t="str">
        <f t="shared" si="20"/>
        <v>X</v>
      </c>
      <c r="I131" s="22" t="str">
        <f t="shared" si="20"/>
        <v>X</v>
      </c>
      <c r="J131" s="22" t="str">
        <f t="shared" si="20"/>
        <v>X</v>
      </c>
      <c r="K131" s="22" t="str">
        <f t="shared" si="20"/>
        <v>X</v>
      </c>
      <c r="L131" s="22" t="str">
        <f t="shared" si="20"/>
        <v>X</v>
      </c>
      <c r="M131" s="22" t="str">
        <f t="shared" si="20"/>
        <v>X</v>
      </c>
      <c r="N131" s="22" t="str">
        <f t="shared" si="20"/>
        <v>X</v>
      </c>
      <c r="O131" s="22" t="str">
        <f t="shared" si="20"/>
        <v>X</v>
      </c>
      <c r="P131" s="22" t="str">
        <f t="shared" si="20"/>
        <v>X</v>
      </c>
      <c r="Q131" s="22" t="str">
        <f t="shared" si="20"/>
        <v>X</v>
      </c>
      <c r="R131" s="22" t="str">
        <f t="shared" si="20"/>
        <v>X</v>
      </c>
      <c r="S131" s="22" t="str">
        <f t="shared" si="20"/>
        <v>X</v>
      </c>
      <c r="T131" s="22" t="str">
        <f t="shared" si="20"/>
        <v>X</v>
      </c>
      <c r="U131">
        <v>9330</v>
      </c>
      <c r="V131" t="s">
        <v>1228</v>
      </c>
      <c r="X131" s="32" t="str">
        <f t="shared" si="14"/>
        <v>1JBT9405</v>
      </c>
      <c r="Y131" s="32" t="b">
        <f t="shared" si="13"/>
        <v>1</v>
      </c>
      <c r="Z131" t="s">
        <v>10</v>
      </c>
      <c r="AA131">
        <v>9405</v>
      </c>
      <c r="AB131" t="s">
        <v>1230</v>
      </c>
      <c r="AC131" t="s">
        <v>9398</v>
      </c>
      <c r="AD131" s="61">
        <v>42810.477099884258</v>
      </c>
      <c r="AE131" t="s">
        <v>9398</v>
      </c>
      <c r="AF131" s="61">
        <v>42810.477099884258</v>
      </c>
    </row>
    <row r="132" spans="1:32" x14ac:dyDescent="0.35">
      <c r="A132" s="5">
        <v>43270</v>
      </c>
      <c r="B132" s="47"/>
      <c r="D132" t="s">
        <v>10874</v>
      </c>
      <c r="E132" s="22" t="str">
        <f>IF(ISERROR(VLOOKUP($U132,'sTEMPLATE-UC1'!$E:$E,1,0)),"","X")</f>
        <v/>
      </c>
      <c r="F132" s="22" t="str">
        <f t="shared" si="20"/>
        <v>X</v>
      </c>
      <c r="G132" s="22" t="str">
        <f t="shared" si="20"/>
        <v>X</v>
      </c>
      <c r="H132" s="22" t="str">
        <f t="shared" si="20"/>
        <v>X</v>
      </c>
      <c r="I132" s="22" t="str">
        <f t="shared" si="20"/>
        <v/>
      </c>
      <c r="J132" s="22" t="str">
        <f t="shared" si="20"/>
        <v>X</v>
      </c>
      <c r="K132" s="22" t="str">
        <f t="shared" si="20"/>
        <v>X</v>
      </c>
      <c r="L132" s="22" t="str">
        <f t="shared" si="20"/>
        <v>X</v>
      </c>
      <c r="M132" s="22" t="str">
        <f t="shared" si="20"/>
        <v>X</v>
      </c>
      <c r="N132" s="22" t="str">
        <f t="shared" si="20"/>
        <v>X</v>
      </c>
      <c r="O132" s="22" t="str">
        <f t="shared" si="20"/>
        <v>X</v>
      </c>
      <c r="P132" s="22" t="str">
        <f t="shared" si="20"/>
        <v>X</v>
      </c>
      <c r="Q132" s="22" t="str">
        <f t="shared" si="20"/>
        <v>X</v>
      </c>
      <c r="R132" s="22" t="str">
        <f t="shared" si="20"/>
        <v>X</v>
      </c>
      <c r="S132" s="22" t="str">
        <f t="shared" si="20"/>
        <v>X</v>
      </c>
      <c r="T132" s="22" t="str">
        <f t="shared" si="20"/>
        <v>X</v>
      </c>
      <c r="U132">
        <v>9335</v>
      </c>
      <c r="V132" t="s">
        <v>1532</v>
      </c>
      <c r="X132" s="32" t="str">
        <f t="shared" si="14"/>
        <v>1JBT9406</v>
      </c>
      <c r="Y132" s="32" t="b">
        <f t="shared" si="13"/>
        <v>1</v>
      </c>
      <c r="Z132" t="s">
        <v>10</v>
      </c>
      <c r="AA132">
        <v>9406</v>
      </c>
      <c r="AB132" t="s">
        <v>1231</v>
      </c>
      <c r="AC132" t="s">
        <v>9398</v>
      </c>
      <c r="AD132" s="61">
        <v>42810.477100081021</v>
      </c>
      <c r="AE132" t="s">
        <v>9398</v>
      </c>
      <c r="AF132" s="61">
        <v>42810.477100081021</v>
      </c>
    </row>
    <row r="133" spans="1:32" x14ac:dyDescent="0.35">
      <c r="B133" s="47">
        <v>43172</v>
      </c>
      <c r="E133" s="22" t="str">
        <f>IF(ISERROR(VLOOKUP($U133,'sTEMPLATE-UC1'!$E:$E,1,0)),"","X")</f>
        <v>X</v>
      </c>
      <c r="F133" s="22" t="str">
        <f t="shared" si="20"/>
        <v>X</v>
      </c>
      <c r="G133" s="22" t="str">
        <f t="shared" si="20"/>
        <v>X</v>
      </c>
      <c r="H133" s="22" t="str">
        <f t="shared" si="20"/>
        <v>X</v>
      </c>
      <c r="I133" s="22" t="str">
        <f t="shared" si="20"/>
        <v>X</v>
      </c>
      <c r="J133" s="22" t="str">
        <f t="shared" si="20"/>
        <v>X</v>
      </c>
      <c r="K133" s="22" t="str">
        <f t="shared" si="20"/>
        <v>X</v>
      </c>
      <c r="L133" s="22" t="str">
        <f t="shared" si="20"/>
        <v>X</v>
      </c>
      <c r="M133" s="22" t="str">
        <f t="shared" si="20"/>
        <v>X</v>
      </c>
      <c r="N133" s="22" t="str">
        <f t="shared" si="20"/>
        <v>X</v>
      </c>
      <c r="O133" s="22" t="str">
        <f t="shared" si="20"/>
        <v>X</v>
      </c>
      <c r="P133" s="22" t="str">
        <f t="shared" si="20"/>
        <v>X</v>
      </c>
      <c r="Q133" s="22" t="str">
        <f t="shared" si="20"/>
        <v>X</v>
      </c>
      <c r="R133" s="22" t="str">
        <f t="shared" si="20"/>
        <v>X</v>
      </c>
      <c r="S133" s="22" t="str">
        <f t="shared" si="20"/>
        <v>X</v>
      </c>
      <c r="T133" s="22" t="str">
        <f t="shared" si="20"/>
        <v>X</v>
      </c>
      <c r="U133">
        <v>9400</v>
      </c>
      <c r="V133" t="s">
        <v>1229</v>
      </c>
      <c r="X133" s="32" t="str">
        <f t="shared" si="14"/>
        <v>1JBT9407</v>
      </c>
      <c r="Y133" s="32" t="b">
        <f t="shared" ref="Y133:Y196" si="21">VLOOKUP(AA133,U:V,2,0)=AB133</f>
        <v>1</v>
      </c>
      <c r="Z133" t="s">
        <v>10</v>
      </c>
      <c r="AA133">
        <v>9407</v>
      </c>
      <c r="AB133" t="s">
        <v>1232</v>
      </c>
      <c r="AC133" t="s">
        <v>9398</v>
      </c>
      <c r="AD133" s="61">
        <v>42810.477100266202</v>
      </c>
      <c r="AE133" t="s">
        <v>9398</v>
      </c>
      <c r="AF133" s="61">
        <v>42810.477100266202</v>
      </c>
    </row>
    <row r="134" spans="1:32" x14ac:dyDescent="0.35">
      <c r="B134" s="47">
        <v>43172</v>
      </c>
      <c r="E134" s="22" t="str">
        <f>IF(ISERROR(VLOOKUP($U134,'sTEMPLATE-UC1'!$E:$E,1,0)),"","X")</f>
        <v>X</v>
      </c>
      <c r="F134" s="22" t="str">
        <f t="shared" si="20"/>
        <v>X</v>
      </c>
      <c r="G134" s="22" t="str">
        <f t="shared" si="20"/>
        <v>X</v>
      </c>
      <c r="H134" s="22" t="str">
        <f t="shared" si="20"/>
        <v>X</v>
      </c>
      <c r="I134" s="22" t="str">
        <f t="shared" si="20"/>
        <v>X</v>
      </c>
      <c r="J134" s="22" t="str">
        <f t="shared" si="20"/>
        <v>X</v>
      </c>
      <c r="K134" s="22" t="str">
        <f t="shared" si="20"/>
        <v>X</v>
      </c>
      <c r="L134" s="22" t="str">
        <f t="shared" si="20"/>
        <v>X</v>
      </c>
      <c r="M134" s="22" t="str">
        <f t="shared" si="20"/>
        <v>X</v>
      </c>
      <c r="N134" s="22" t="str">
        <f t="shared" si="20"/>
        <v>X</v>
      </c>
      <c r="O134" s="22" t="str">
        <f t="shared" si="20"/>
        <v>X</v>
      </c>
      <c r="P134" s="22" t="str">
        <f t="shared" si="20"/>
        <v>X</v>
      </c>
      <c r="Q134" s="22" t="str">
        <f t="shared" si="20"/>
        <v>X</v>
      </c>
      <c r="R134" s="22" t="str">
        <f t="shared" si="20"/>
        <v>X</v>
      </c>
      <c r="S134" s="22" t="str">
        <f t="shared" si="20"/>
        <v>X</v>
      </c>
      <c r="T134" s="22" t="str">
        <f t="shared" si="20"/>
        <v>X</v>
      </c>
      <c r="U134">
        <v>9405</v>
      </c>
      <c r="V134" t="s">
        <v>1230</v>
      </c>
      <c r="X134" s="32" t="str">
        <f t="shared" si="14"/>
        <v>1JBT9408</v>
      </c>
      <c r="Y134" s="32" t="b">
        <f t="shared" si="21"/>
        <v>1</v>
      </c>
      <c r="Z134" t="s">
        <v>10</v>
      </c>
      <c r="AA134">
        <v>9408</v>
      </c>
      <c r="AB134" t="s">
        <v>1233</v>
      </c>
      <c r="AC134" t="s">
        <v>9398</v>
      </c>
      <c r="AD134" s="61">
        <v>42810.477100462966</v>
      </c>
      <c r="AE134" t="s">
        <v>9398</v>
      </c>
      <c r="AF134" s="61">
        <v>42810.477100462966</v>
      </c>
    </row>
    <row r="135" spans="1:32" x14ac:dyDescent="0.35">
      <c r="B135" s="47">
        <v>43172</v>
      </c>
      <c r="E135" s="22" t="str">
        <f>IF(ISERROR(VLOOKUP($U135,'sTEMPLATE-UC1'!$E:$E,1,0)),"","X")</f>
        <v>X</v>
      </c>
      <c r="F135" s="22" t="str">
        <f t="shared" si="20"/>
        <v>X</v>
      </c>
      <c r="G135" s="22" t="str">
        <f t="shared" si="20"/>
        <v>X</v>
      </c>
      <c r="H135" s="22" t="str">
        <f t="shared" si="20"/>
        <v>X</v>
      </c>
      <c r="I135" s="22" t="str">
        <f t="shared" si="20"/>
        <v>X</v>
      </c>
      <c r="J135" s="22" t="str">
        <f t="shared" si="20"/>
        <v>X</v>
      </c>
      <c r="K135" s="22" t="str">
        <f t="shared" si="20"/>
        <v>X</v>
      </c>
      <c r="L135" s="22" t="str">
        <f t="shared" si="20"/>
        <v>X</v>
      </c>
      <c r="M135" s="22" t="str">
        <f t="shared" si="20"/>
        <v>X</v>
      </c>
      <c r="N135" s="22" t="str">
        <f t="shared" si="20"/>
        <v>X</v>
      </c>
      <c r="O135" s="22" t="str">
        <f t="shared" si="20"/>
        <v>X</v>
      </c>
      <c r="P135" s="22" t="str">
        <f t="shared" si="20"/>
        <v>X</v>
      </c>
      <c r="Q135" s="22" t="str">
        <f t="shared" si="20"/>
        <v>X</v>
      </c>
      <c r="R135" s="22" t="str">
        <f t="shared" si="20"/>
        <v>X</v>
      </c>
      <c r="S135" s="22" t="str">
        <f t="shared" si="20"/>
        <v>X</v>
      </c>
      <c r="T135" s="22" t="str">
        <f t="shared" si="20"/>
        <v>X</v>
      </c>
      <c r="U135">
        <v>9406</v>
      </c>
      <c r="V135" t="s">
        <v>1231</v>
      </c>
      <c r="X135" s="32" t="str">
        <f t="shared" si="14"/>
        <v>1JBT9410</v>
      </c>
      <c r="Y135" s="32" t="b">
        <f t="shared" si="21"/>
        <v>1</v>
      </c>
      <c r="Z135" t="s">
        <v>10</v>
      </c>
      <c r="AA135">
        <v>9410</v>
      </c>
      <c r="AB135" t="s">
        <v>1234</v>
      </c>
      <c r="AC135" t="s">
        <v>9398</v>
      </c>
      <c r="AD135" s="61">
        <v>42810.477100659722</v>
      </c>
      <c r="AE135" t="s">
        <v>9398</v>
      </c>
      <c r="AF135" s="61">
        <v>42810.477100659722</v>
      </c>
    </row>
    <row r="136" spans="1:32" x14ac:dyDescent="0.35">
      <c r="B136" s="47">
        <v>43172</v>
      </c>
      <c r="E136" s="22" t="str">
        <f>IF(ISERROR(VLOOKUP($U136,'sTEMPLATE-UC1'!$E:$E,1,0)),"","X")</f>
        <v>X</v>
      </c>
      <c r="F136" s="22" t="str">
        <f t="shared" si="20"/>
        <v>X</v>
      </c>
      <c r="G136" s="22" t="str">
        <f t="shared" si="20"/>
        <v>X</v>
      </c>
      <c r="H136" s="22" t="str">
        <f t="shared" si="20"/>
        <v>X</v>
      </c>
      <c r="I136" s="22" t="str">
        <f t="shared" si="20"/>
        <v>X</v>
      </c>
      <c r="J136" s="22" t="str">
        <f t="shared" si="20"/>
        <v>X</v>
      </c>
      <c r="K136" s="22" t="str">
        <f t="shared" si="20"/>
        <v>X</v>
      </c>
      <c r="L136" s="22" t="str">
        <f t="shared" si="20"/>
        <v>X</v>
      </c>
      <c r="M136" s="22" t="str">
        <f t="shared" si="20"/>
        <v>X</v>
      </c>
      <c r="N136" s="22" t="str">
        <f t="shared" si="20"/>
        <v>X</v>
      </c>
      <c r="O136" s="22" t="str">
        <f t="shared" si="20"/>
        <v>X</v>
      </c>
      <c r="P136" s="22" t="str">
        <f t="shared" si="20"/>
        <v>X</v>
      </c>
      <c r="Q136" s="22" t="str">
        <f t="shared" si="20"/>
        <v>X</v>
      </c>
      <c r="R136" s="22" t="str">
        <f t="shared" si="20"/>
        <v>X</v>
      </c>
      <c r="S136" s="22" t="str">
        <f t="shared" si="20"/>
        <v>X</v>
      </c>
      <c r="T136" s="22" t="str">
        <f t="shared" si="20"/>
        <v>X</v>
      </c>
      <c r="U136">
        <v>9407</v>
      </c>
      <c r="V136" t="s">
        <v>1232</v>
      </c>
      <c r="X136" s="32" t="str">
        <f t="shared" ref="X136:X199" si="22">Z136&amp;AA136</f>
        <v>1JBT9411</v>
      </c>
      <c r="Y136" s="32" t="b">
        <f t="shared" si="21"/>
        <v>1</v>
      </c>
      <c r="Z136" t="s">
        <v>10</v>
      </c>
      <c r="AA136">
        <v>9411</v>
      </c>
      <c r="AB136" t="s">
        <v>10277</v>
      </c>
      <c r="AC136" t="s">
        <v>9398</v>
      </c>
      <c r="AD136" s="61">
        <v>43230.412348067126</v>
      </c>
      <c r="AE136" t="s">
        <v>9398</v>
      </c>
      <c r="AF136" s="61">
        <v>43230.412348067126</v>
      </c>
    </row>
    <row r="137" spans="1:32" x14ac:dyDescent="0.35">
      <c r="B137" s="47">
        <v>43172</v>
      </c>
      <c r="E137" s="22" t="str">
        <f>IF(ISERROR(VLOOKUP($U137,'sTEMPLATE-UC1'!$E:$E,1,0)),"","X")</f>
        <v>X</v>
      </c>
      <c r="F137" s="22" t="str">
        <f t="shared" ref="F137:T146" si="23">IF(ISERROR(VLOOKUP(F$4&amp;$U137,$X:$X,1,0)),"","X")</f>
        <v>X</v>
      </c>
      <c r="G137" s="22" t="str">
        <f t="shared" si="23"/>
        <v>X</v>
      </c>
      <c r="H137" s="22" t="str">
        <f t="shared" si="23"/>
        <v>X</v>
      </c>
      <c r="I137" s="22" t="str">
        <f t="shared" si="23"/>
        <v>X</v>
      </c>
      <c r="J137" s="22" t="str">
        <f t="shared" si="23"/>
        <v>X</v>
      </c>
      <c r="K137" s="22" t="str">
        <f t="shared" si="23"/>
        <v>X</v>
      </c>
      <c r="L137" s="22" t="str">
        <f t="shared" si="23"/>
        <v>X</v>
      </c>
      <c r="M137" s="22" t="str">
        <f t="shared" si="23"/>
        <v>X</v>
      </c>
      <c r="N137" s="22" t="str">
        <f t="shared" si="23"/>
        <v>X</v>
      </c>
      <c r="O137" s="22" t="str">
        <f t="shared" si="23"/>
        <v>X</v>
      </c>
      <c r="P137" s="22" t="str">
        <f t="shared" si="23"/>
        <v>X</v>
      </c>
      <c r="Q137" s="22" t="str">
        <f t="shared" si="23"/>
        <v>X</v>
      </c>
      <c r="R137" s="22" t="str">
        <f t="shared" si="23"/>
        <v>X</v>
      </c>
      <c r="S137" s="22" t="str">
        <f t="shared" si="23"/>
        <v>X</v>
      </c>
      <c r="T137" s="22" t="str">
        <f t="shared" si="23"/>
        <v>X</v>
      </c>
      <c r="U137">
        <v>9408</v>
      </c>
      <c r="V137" t="s">
        <v>1233</v>
      </c>
      <c r="X137" s="32" t="str">
        <f t="shared" si="22"/>
        <v>1JBT9412</v>
      </c>
      <c r="Y137" s="32" t="b">
        <f t="shared" si="21"/>
        <v>1</v>
      </c>
      <c r="Z137" t="s">
        <v>10</v>
      </c>
      <c r="AA137">
        <v>9412</v>
      </c>
      <c r="AB137" t="s">
        <v>10278</v>
      </c>
      <c r="AC137" t="s">
        <v>9398</v>
      </c>
      <c r="AD137" s="61">
        <v>43230.412348344908</v>
      </c>
      <c r="AE137" t="s">
        <v>9398</v>
      </c>
      <c r="AF137" s="61">
        <v>43230.412348344908</v>
      </c>
    </row>
    <row r="138" spans="1:32" x14ac:dyDescent="0.35">
      <c r="B138" s="47">
        <v>43172</v>
      </c>
      <c r="E138" s="22" t="str">
        <f>IF(ISERROR(VLOOKUP($U138,'sTEMPLATE-UC1'!$E:$E,1,0)),"","X")</f>
        <v>X</v>
      </c>
      <c r="F138" s="22" t="str">
        <f t="shared" si="23"/>
        <v>X</v>
      </c>
      <c r="G138" s="22" t="str">
        <f t="shared" si="23"/>
        <v>X</v>
      </c>
      <c r="H138" s="22" t="str">
        <f t="shared" si="23"/>
        <v>X</v>
      </c>
      <c r="I138" s="22" t="str">
        <f t="shared" si="23"/>
        <v>X</v>
      </c>
      <c r="J138" s="22" t="str">
        <f t="shared" si="23"/>
        <v>X</v>
      </c>
      <c r="K138" s="22" t="str">
        <f t="shared" si="23"/>
        <v>X</v>
      </c>
      <c r="L138" s="22" t="str">
        <f t="shared" si="23"/>
        <v>X</v>
      </c>
      <c r="M138" s="22" t="str">
        <f t="shared" si="23"/>
        <v>X</v>
      </c>
      <c r="N138" s="22" t="str">
        <f t="shared" si="23"/>
        <v>X</v>
      </c>
      <c r="O138" s="22" t="str">
        <f t="shared" si="23"/>
        <v>X</v>
      </c>
      <c r="P138" s="22" t="str">
        <f t="shared" si="23"/>
        <v>X</v>
      </c>
      <c r="Q138" s="22" t="str">
        <f t="shared" si="23"/>
        <v>X</v>
      </c>
      <c r="R138" s="22" t="str">
        <f t="shared" si="23"/>
        <v>X</v>
      </c>
      <c r="S138" s="22" t="str">
        <f t="shared" si="23"/>
        <v>X</v>
      </c>
      <c r="T138" s="22" t="str">
        <f t="shared" si="23"/>
        <v>X</v>
      </c>
      <c r="U138">
        <v>9410</v>
      </c>
      <c r="V138" t="s">
        <v>1234</v>
      </c>
      <c r="X138" s="32" t="str">
        <f t="shared" si="22"/>
        <v>1JBT9413</v>
      </c>
      <c r="Y138" s="32" t="b">
        <f t="shared" si="21"/>
        <v>1</v>
      </c>
      <c r="Z138" t="s">
        <v>10</v>
      </c>
      <c r="AA138">
        <v>9413</v>
      </c>
      <c r="AB138" t="s">
        <v>10279</v>
      </c>
      <c r="AC138" t="s">
        <v>9398</v>
      </c>
      <c r="AD138" s="61">
        <v>43230.412348645834</v>
      </c>
      <c r="AE138" t="s">
        <v>9398</v>
      </c>
      <c r="AF138" s="61">
        <v>43230.412348645834</v>
      </c>
    </row>
    <row r="139" spans="1:32" x14ac:dyDescent="0.35">
      <c r="A139" s="5">
        <v>43230</v>
      </c>
      <c r="B139" s="47">
        <v>43230</v>
      </c>
      <c r="D139" t="s">
        <v>10299</v>
      </c>
      <c r="E139" s="22" t="str">
        <f>IF(ISERROR(VLOOKUP($U139,'sTEMPLATE-UC1'!$E:$E,1,0)),"","X")</f>
        <v>X</v>
      </c>
      <c r="F139" s="22" t="str">
        <f t="shared" si="23"/>
        <v>X</v>
      </c>
      <c r="G139" s="22" t="str">
        <f t="shared" si="23"/>
        <v>X</v>
      </c>
      <c r="H139" s="22" t="str">
        <f t="shared" si="23"/>
        <v>X</v>
      </c>
      <c r="I139" s="22" t="str">
        <f t="shared" si="23"/>
        <v>X</v>
      </c>
      <c r="J139" s="22" t="str">
        <f t="shared" si="23"/>
        <v>X</v>
      </c>
      <c r="K139" s="22" t="str">
        <f t="shared" si="23"/>
        <v>X</v>
      </c>
      <c r="L139" s="22" t="str">
        <f t="shared" si="23"/>
        <v>X</v>
      </c>
      <c r="M139" s="22" t="str">
        <f t="shared" si="23"/>
        <v>X</v>
      </c>
      <c r="N139" s="22" t="str">
        <f t="shared" si="23"/>
        <v>X</v>
      </c>
      <c r="O139" s="22" t="str">
        <f t="shared" si="23"/>
        <v>X</v>
      </c>
      <c r="P139" s="22" t="str">
        <f t="shared" si="23"/>
        <v>X</v>
      </c>
      <c r="Q139" s="22" t="str">
        <f t="shared" si="23"/>
        <v>X</v>
      </c>
      <c r="R139" s="22" t="str">
        <f t="shared" si="23"/>
        <v>X</v>
      </c>
      <c r="S139" s="22" t="str">
        <f t="shared" si="23"/>
        <v>X</v>
      </c>
      <c r="T139" s="22" t="str">
        <f t="shared" si="23"/>
        <v>X</v>
      </c>
      <c r="U139">
        <v>9411</v>
      </c>
      <c r="V139" t="s">
        <v>10277</v>
      </c>
      <c r="X139" s="32" t="str">
        <f t="shared" si="22"/>
        <v>1JBT9415</v>
      </c>
      <c r="Y139" s="32" t="b">
        <f t="shared" si="21"/>
        <v>1</v>
      </c>
      <c r="Z139" t="s">
        <v>10</v>
      </c>
      <c r="AA139">
        <v>9415</v>
      </c>
      <c r="AB139" t="s">
        <v>1235</v>
      </c>
      <c r="AC139" t="s">
        <v>9398</v>
      </c>
      <c r="AD139" s="61">
        <v>42810.47710084491</v>
      </c>
      <c r="AE139" t="s">
        <v>9398</v>
      </c>
      <c r="AF139" s="61">
        <v>42810.47710084491</v>
      </c>
    </row>
    <row r="140" spans="1:32" x14ac:dyDescent="0.35">
      <c r="A140" s="5">
        <v>43230</v>
      </c>
      <c r="B140" s="47">
        <v>43230</v>
      </c>
      <c r="D140" t="s">
        <v>10299</v>
      </c>
      <c r="E140" s="22" t="str">
        <f>IF(ISERROR(VLOOKUP($U140,'sTEMPLATE-UC1'!$E:$E,1,0)),"","X")</f>
        <v>X</v>
      </c>
      <c r="F140" s="22" t="str">
        <f t="shared" si="23"/>
        <v>X</v>
      </c>
      <c r="G140" s="22" t="str">
        <f t="shared" si="23"/>
        <v>X</v>
      </c>
      <c r="H140" s="22" t="str">
        <f t="shared" si="23"/>
        <v>X</v>
      </c>
      <c r="I140" s="22" t="str">
        <f t="shared" si="23"/>
        <v>X</v>
      </c>
      <c r="J140" s="22" t="str">
        <f t="shared" si="23"/>
        <v>X</v>
      </c>
      <c r="K140" s="22" t="str">
        <f t="shared" si="23"/>
        <v>X</v>
      </c>
      <c r="L140" s="22" t="str">
        <f t="shared" si="23"/>
        <v>X</v>
      </c>
      <c r="M140" s="22" t="str">
        <f t="shared" si="23"/>
        <v>X</v>
      </c>
      <c r="N140" s="22" t="str">
        <f t="shared" si="23"/>
        <v>X</v>
      </c>
      <c r="O140" s="22" t="str">
        <f t="shared" si="23"/>
        <v>X</v>
      </c>
      <c r="P140" s="22" t="str">
        <f t="shared" si="23"/>
        <v>X</v>
      </c>
      <c r="Q140" s="22" t="str">
        <f t="shared" si="23"/>
        <v>X</v>
      </c>
      <c r="R140" s="22" t="str">
        <f t="shared" si="23"/>
        <v>X</v>
      </c>
      <c r="S140" s="22" t="str">
        <f t="shared" si="23"/>
        <v>X</v>
      </c>
      <c r="T140" s="22" t="str">
        <f t="shared" si="23"/>
        <v>X</v>
      </c>
      <c r="U140">
        <v>9412</v>
      </c>
      <c r="V140" t="s">
        <v>10278</v>
      </c>
      <c r="X140" s="32" t="str">
        <f t="shared" si="22"/>
        <v>1JBT9420</v>
      </c>
      <c r="Y140" s="32" t="b">
        <f t="shared" si="21"/>
        <v>1</v>
      </c>
      <c r="Z140" t="s">
        <v>10</v>
      </c>
      <c r="AA140">
        <v>9420</v>
      </c>
      <c r="AB140" t="s">
        <v>1236</v>
      </c>
      <c r="AC140" t="s">
        <v>9398</v>
      </c>
      <c r="AD140" s="61">
        <v>42810.477101041666</v>
      </c>
      <c r="AE140" t="s">
        <v>9398</v>
      </c>
      <c r="AF140" s="61">
        <v>42810.477101041666</v>
      </c>
    </row>
    <row r="141" spans="1:32" x14ac:dyDescent="0.35">
      <c r="A141" s="5">
        <v>43230</v>
      </c>
      <c r="B141" s="47">
        <v>43230</v>
      </c>
      <c r="D141" t="s">
        <v>10299</v>
      </c>
      <c r="E141" s="22" t="str">
        <f>IF(ISERROR(VLOOKUP($U141,'sTEMPLATE-UC1'!$E:$E,1,0)),"","X")</f>
        <v>X</v>
      </c>
      <c r="F141" s="22" t="str">
        <f t="shared" si="23"/>
        <v>X</v>
      </c>
      <c r="G141" s="22" t="str">
        <f t="shared" si="23"/>
        <v>X</v>
      </c>
      <c r="H141" s="22" t="str">
        <f t="shared" si="23"/>
        <v>X</v>
      </c>
      <c r="I141" s="22" t="str">
        <f t="shared" si="23"/>
        <v>X</v>
      </c>
      <c r="J141" s="22" t="str">
        <f t="shared" si="23"/>
        <v>X</v>
      </c>
      <c r="K141" s="22" t="str">
        <f t="shared" si="23"/>
        <v>X</v>
      </c>
      <c r="L141" s="22" t="str">
        <f t="shared" si="23"/>
        <v>X</v>
      </c>
      <c r="M141" s="22" t="str">
        <f t="shared" si="23"/>
        <v>X</v>
      </c>
      <c r="N141" s="22" t="str">
        <f t="shared" si="23"/>
        <v>X</v>
      </c>
      <c r="O141" s="22" t="str">
        <f t="shared" si="23"/>
        <v>X</v>
      </c>
      <c r="P141" s="22" t="str">
        <f t="shared" si="23"/>
        <v>X</v>
      </c>
      <c r="Q141" s="22" t="str">
        <f t="shared" si="23"/>
        <v>X</v>
      </c>
      <c r="R141" s="22" t="str">
        <f t="shared" si="23"/>
        <v>X</v>
      </c>
      <c r="S141" s="22" t="str">
        <f t="shared" si="23"/>
        <v>X</v>
      </c>
      <c r="T141" s="22" t="str">
        <f t="shared" si="23"/>
        <v>X</v>
      </c>
      <c r="U141">
        <v>9413</v>
      </c>
      <c r="V141" t="s">
        <v>10279</v>
      </c>
      <c r="X141" s="32" t="str">
        <f t="shared" si="22"/>
        <v>1JBT9425</v>
      </c>
      <c r="Y141" s="32" t="b">
        <f t="shared" si="21"/>
        <v>1</v>
      </c>
      <c r="Z141" t="s">
        <v>10</v>
      </c>
      <c r="AA141">
        <v>9425</v>
      </c>
      <c r="AB141" t="s">
        <v>1237</v>
      </c>
      <c r="AC141" t="s">
        <v>9398</v>
      </c>
      <c r="AD141" s="61">
        <v>42810.477101273151</v>
      </c>
      <c r="AE141" t="s">
        <v>9398</v>
      </c>
      <c r="AF141" s="61">
        <v>42810.477101273151</v>
      </c>
    </row>
    <row r="142" spans="1:32" x14ac:dyDescent="0.35">
      <c r="B142" s="47">
        <v>43172</v>
      </c>
      <c r="E142" s="22" t="str">
        <f>IF(ISERROR(VLOOKUP($U142,'sTEMPLATE-UC1'!$E:$E,1,0)),"","X")</f>
        <v>X</v>
      </c>
      <c r="F142" s="22" t="str">
        <f t="shared" si="23"/>
        <v>X</v>
      </c>
      <c r="G142" s="22" t="str">
        <f t="shared" si="23"/>
        <v>X</v>
      </c>
      <c r="H142" s="22" t="str">
        <f t="shared" si="23"/>
        <v>X</v>
      </c>
      <c r="I142" s="22" t="str">
        <f t="shared" si="23"/>
        <v>X</v>
      </c>
      <c r="J142" s="22" t="str">
        <f t="shared" si="23"/>
        <v>X</v>
      </c>
      <c r="K142" s="22" t="str">
        <f t="shared" si="23"/>
        <v>X</v>
      </c>
      <c r="L142" s="22" t="str">
        <f t="shared" si="23"/>
        <v>X</v>
      </c>
      <c r="M142" s="22" t="str">
        <f t="shared" si="23"/>
        <v>X</v>
      </c>
      <c r="N142" s="22" t="str">
        <f t="shared" si="23"/>
        <v>X</v>
      </c>
      <c r="O142" s="22" t="str">
        <f t="shared" si="23"/>
        <v>X</v>
      </c>
      <c r="P142" s="22" t="str">
        <f t="shared" si="23"/>
        <v>X</v>
      </c>
      <c r="Q142" s="22" t="str">
        <f t="shared" si="23"/>
        <v>X</v>
      </c>
      <c r="R142" s="22" t="str">
        <f t="shared" si="23"/>
        <v>X</v>
      </c>
      <c r="S142" s="22" t="str">
        <f t="shared" si="23"/>
        <v>X</v>
      </c>
      <c r="T142" s="22" t="str">
        <f t="shared" si="23"/>
        <v>X</v>
      </c>
      <c r="U142">
        <v>9415</v>
      </c>
      <c r="V142" t="s">
        <v>1235</v>
      </c>
      <c r="X142" s="32" t="str">
        <f t="shared" si="22"/>
        <v>1JBT9426</v>
      </c>
      <c r="Y142" s="32" t="b">
        <f t="shared" si="21"/>
        <v>1</v>
      </c>
      <c r="Z142" t="s">
        <v>10</v>
      </c>
      <c r="AA142">
        <v>9426</v>
      </c>
      <c r="AB142" t="s">
        <v>10280</v>
      </c>
      <c r="AC142" t="s">
        <v>9398</v>
      </c>
      <c r="AD142" s="61">
        <v>43230.412348923608</v>
      </c>
      <c r="AE142" t="s">
        <v>9398</v>
      </c>
      <c r="AF142" s="61">
        <v>43230.412348923608</v>
      </c>
    </row>
    <row r="143" spans="1:32" x14ac:dyDescent="0.35">
      <c r="B143" s="47">
        <v>43172</v>
      </c>
      <c r="E143" s="22" t="str">
        <f>IF(ISERROR(VLOOKUP($U143,'sTEMPLATE-UC1'!$E:$E,1,0)),"","X")</f>
        <v>X</v>
      </c>
      <c r="F143" s="22" t="str">
        <f t="shared" si="23"/>
        <v>X</v>
      </c>
      <c r="G143" s="22" t="str">
        <f t="shared" si="23"/>
        <v>X</v>
      </c>
      <c r="H143" s="22" t="str">
        <f t="shared" si="23"/>
        <v>X</v>
      </c>
      <c r="I143" s="22" t="str">
        <f t="shared" si="23"/>
        <v>X</v>
      </c>
      <c r="J143" s="22" t="str">
        <f t="shared" si="23"/>
        <v>X</v>
      </c>
      <c r="K143" s="22" t="str">
        <f t="shared" si="23"/>
        <v>X</v>
      </c>
      <c r="L143" s="22" t="str">
        <f t="shared" si="23"/>
        <v>X</v>
      </c>
      <c r="M143" s="22" t="str">
        <f t="shared" si="23"/>
        <v>X</v>
      </c>
      <c r="N143" s="22" t="str">
        <f t="shared" si="23"/>
        <v>X</v>
      </c>
      <c r="O143" s="22" t="str">
        <f t="shared" si="23"/>
        <v>X</v>
      </c>
      <c r="P143" s="22" t="str">
        <f t="shared" si="23"/>
        <v>X</v>
      </c>
      <c r="Q143" s="22" t="str">
        <f t="shared" si="23"/>
        <v>X</v>
      </c>
      <c r="R143" s="22" t="str">
        <f t="shared" si="23"/>
        <v>X</v>
      </c>
      <c r="S143" s="22" t="str">
        <f t="shared" si="23"/>
        <v>X</v>
      </c>
      <c r="T143" s="22" t="str">
        <f t="shared" si="23"/>
        <v>X</v>
      </c>
      <c r="U143">
        <v>9420</v>
      </c>
      <c r="V143" t="s">
        <v>1236</v>
      </c>
      <c r="X143" s="32" t="str">
        <f t="shared" si="22"/>
        <v>1JBT9427</v>
      </c>
      <c r="Y143" s="32" t="b">
        <f t="shared" si="21"/>
        <v>1</v>
      </c>
      <c r="Z143" t="s">
        <v>10</v>
      </c>
      <c r="AA143">
        <v>9427</v>
      </c>
      <c r="AB143" t="s">
        <v>10281</v>
      </c>
      <c r="AC143" t="s">
        <v>9398</v>
      </c>
      <c r="AD143" s="61">
        <v>43230.412349224534</v>
      </c>
      <c r="AE143" t="s">
        <v>9398</v>
      </c>
      <c r="AF143" s="61">
        <v>43230.412349224534</v>
      </c>
    </row>
    <row r="144" spans="1:32" x14ac:dyDescent="0.35">
      <c r="B144" s="47">
        <v>43172</v>
      </c>
      <c r="E144" s="22" t="str">
        <f>IF(ISERROR(VLOOKUP($U144,'sTEMPLATE-UC1'!$E:$E,1,0)),"","X")</f>
        <v>X</v>
      </c>
      <c r="F144" s="22" t="str">
        <f t="shared" si="23"/>
        <v>X</v>
      </c>
      <c r="G144" s="22" t="str">
        <f t="shared" si="23"/>
        <v>X</v>
      </c>
      <c r="H144" s="22" t="str">
        <f t="shared" si="23"/>
        <v>X</v>
      </c>
      <c r="I144" s="22" t="str">
        <f t="shared" si="23"/>
        <v>X</v>
      </c>
      <c r="J144" s="22" t="str">
        <f t="shared" si="23"/>
        <v>X</v>
      </c>
      <c r="K144" s="22" t="str">
        <f t="shared" si="23"/>
        <v>X</v>
      </c>
      <c r="L144" s="22" t="str">
        <f t="shared" si="23"/>
        <v>X</v>
      </c>
      <c r="M144" s="22" t="str">
        <f t="shared" si="23"/>
        <v>X</v>
      </c>
      <c r="N144" s="22" t="str">
        <f t="shared" si="23"/>
        <v>X</v>
      </c>
      <c r="O144" s="22" t="str">
        <f t="shared" si="23"/>
        <v>X</v>
      </c>
      <c r="P144" s="22" t="str">
        <f t="shared" si="23"/>
        <v>X</v>
      </c>
      <c r="Q144" s="22" t="str">
        <f t="shared" si="23"/>
        <v>X</v>
      </c>
      <c r="R144" s="22" t="str">
        <f t="shared" si="23"/>
        <v>X</v>
      </c>
      <c r="S144" s="22" t="str">
        <f t="shared" si="23"/>
        <v>X</v>
      </c>
      <c r="T144" s="22" t="str">
        <f t="shared" si="23"/>
        <v>X</v>
      </c>
      <c r="U144">
        <v>9425</v>
      </c>
      <c r="V144" t="s">
        <v>1237</v>
      </c>
      <c r="X144" s="32" t="str">
        <f t="shared" si="22"/>
        <v>1JBT9428</v>
      </c>
      <c r="Y144" s="32" t="b">
        <f t="shared" si="21"/>
        <v>1</v>
      </c>
      <c r="Z144" t="s">
        <v>10</v>
      </c>
      <c r="AA144">
        <v>9428</v>
      </c>
      <c r="AB144" t="s">
        <v>10288</v>
      </c>
      <c r="AC144" t="s">
        <v>9398</v>
      </c>
      <c r="AD144" s="61">
        <v>43230.412351238425</v>
      </c>
      <c r="AE144" t="s">
        <v>9398</v>
      </c>
      <c r="AF144" s="61">
        <v>43230.412351238425</v>
      </c>
    </row>
    <row r="145" spans="1:32" x14ac:dyDescent="0.35">
      <c r="A145" s="5">
        <v>43230</v>
      </c>
      <c r="B145" s="47">
        <v>43230</v>
      </c>
      <c r="D145" t="s">
        <v>10299</v>
      </c>
      <c r="E145" s="22" t="str">
        <f>IF(ISERROR(VLOOKUP($U145,'sTEMPLATE-UC1'!$E:$E,1,0)),"","X")</f>
        <v>X</v>
      </c>
      <c r="F145" s="22" t="str">
        <f t="shared" si="23"/>
        <v>X</v>
      </c>
      <c r="G145" s="22" t="str">
        <f t="shared" si="23"/>
        <v>X</v>
      </c>
      <c r="H145" s="22" t="str">
        <f t="shared" si="23"/>
        <v>X</v>
      </c>
      <c r="I145" s="22" t="str">
        <f t="shared" si="23"/>
        <v>X</v>
      </c>
      <c r="J145" s="22" t="str">
        <f t="shared" si="23"/>
        <v>X</v>
      </c>
      <c r="K145" s="22" t="str">
        <f t="shared" si="23"/>
        <v>X</v>
      </c>
      <c r="L145" s="22" t="str">
        <f t="shared" si="23"/>
        <v>X</v>
      </c>
      <c r="M145" s="22" t="str">
        <f t="shared" si="23"/>
        <v>X</v>
      </c>
      <c r="N145" s="22" t="str">
        <f t="shared" si="23"/>
        <v>X</v>
      </c>
      <c r="O145" s="22" t="str">
        <f t="shared" si="23"/>
        <v>X</v>
      </c>
      <c r="P145" s="22" t="str">
        <f t="shared" si="23"/>
        <v>X</v>
      </c>
      <c r="Q145" s="22" t="str">
        <f t="shared" si="23"/>
        <v>X</v>
      </c>
      <c r="R145" s="22" t="str">
        <f t="shared" si="23"/>
        <v>X</v>
      </c>
      <c r="S145" s="22" t="str">
        <f t="shared" si="23"/>
        <v>X</v>
      </c>
      <c r="T145" s="22" t="str">
        <f t="shared" si="23"/>
        <v>X</v>
      </c>
      <c r="U145">
        <v>9426</v>
      </c>
      <c r="V145" t="s">
        <v>10280</v>
      </c>
      <c r="X145" s="32" t="str">
        <f t="shared" si="22"/>
        <v>1JBT9429</v>
      </c>
      <c r="Y145" s="32" t="b">
        <f t="shared" si="21"/>
        <v>1</v>
      </c>
      <c r="Z145" t="s">
        <v>10</v>
      </c>
      <c r="AA145">
        <v>9429</v>
      </c>
      <c r="AB145" t="s">
        <v>10289</v>
      </c>
      <c r="AC145" t="s">
        <v>9398</v>
      </c>
      <c r="AD145" s="61">
        <v>43230.41235150463</v>
      </c>
      <c r="AE145" t="s">
        <v>9398</v>
      </c>
      <c r="AF145" s="61">
        <v>43230.41235150463</v>
      </c>
    </row>
    <row r="146" spans="1:32" x14ac:dyDescent="0.35">
      <c r="A146" s="5">
        <v>43230</v>
      </c>
      <c r="B146" s="47">
        <v>43230</v>
      </c>
      <c r="D146" t="s">
        <v>10299</v>
      </c>
      <c r="E146" s="22" t="str">
        <f>IF(ISERROR(VLOOKUP($U146,'sTEMPLATE-UC1'!$E:$E,1,0)),"","X")</f>
        <v>X</v>
      </c>
      <c r="F146" s="22" t="str">
        <f t="shared" si="23"/>
        <v>X</v>
      </c>
      <c r="G146" s="22" t="str">
        <f t="shared" si="23"/>
        <v>X</v>
      </c>
      <c r="H146" s="22" t="str">
        <f t="shared" si="23"/>
        <v>X</v>
      </c>
      <c r="I146" s="22" t="str">
        <f t="shared" si="23"/>
        <v>X</v>
      </c>
      <c r="J146" s="22" t="str">
        <f t="shared" si="23"/>
        <v>X</v>
      </c>
      <c r="K146" s="22" t="str">
        <f t="shared" si="23"/>
        <v>X</v>
      </c>
      <c r="L146" s="22" t="str">
        <f t="shared" si="23"/>
        <v>X</v>
      </c>
      <c r="M146" s="22" t="str">
        <f t="shared" si="23"/>
        <v>X</v>
      </c>
      <c r="N146" s="22" t="str">
        <f t="shared" si="23"/>
        <v>X</v>
      </c>
      <c r="O146" s="22" t="str">
        <f t="shared" si="23"/>
        <v>X</v>
      </c>
      <c r="P146" s="22" t="str">
        <f t="shared" si="23"/>
        <v>X</v>
      </c>
      <c r="Q146" s="22" t="str">
        <f t="shared" si="23"/>
        <v>X</v>
      </c>
      <c r="R146" s="22" t="str">
        <f t="shared" si="23"/>
        <v>X</v>
      </c>
      <c r="S146" s="22" t="str">
        <f t="shared" si="23"/>
        <v>X</v>
      </c>
      <c r="T146" s="22" t="str">
        <f t="shared" si="23"/>
        <v>X</v>
      </c>
      <c r="U146">
        <v>9427</v>
      </c>
      <c r="V146" t="s">
        <v>10281</v>
      </c>
      <c r="X146" s="32" t="str">
        <f t="shared" si="22"/>
        <v>1JBT9430</v>
      </c>
      <c r="Y146" s="32" t="b">
        <f t="shared" si="21"/>
        <v>1</v>
      </c>
      <c r="Z146" t="s">
        <v>10</v>
      </c>
      <c r="AA146">
        <v>9430</v>
      </c>
      <c r="AB146" t="s">
        <v>1238</v>
      </c>
      <c r="AC146" t="s">
        <v>9398</v>
      </c>
      <c r="AD146" s="61">
        <v>42810.477101469907</v>
      </c>
      <c r="AE146" t="s">
        <v>9398</v>
      </c>
      <c r="AF146" s="61">
        <v>42810.477101469907</v>
      </c>
    </row>
    <row r="147" spans="1:32" x14ac:dyDescent="0.35">
      <c r="A147" s="5">
        <v>43230</v>
      </c>
      <c r="B147" s="47">
        <v>43230</v>
      </c>
      <c r="D147" t="s">
        <v>10299</v>
      </c>
      <c r="E147" s="22" t="str">
        <f>IF(ISERROR(VLOOKUP($U147,'sTEMPLATE-UC1'!$E:$E,1,0)),"","X")</f>
        <v>X</v>
      </c>
      <c r="F147" s="22" t="str">
        <f t="shared" ref="F147:T156" si="24">IF(ISERROR(VLOOKUP(F$4&amp;$U147,$X:$X,1,0)),"","X")</f>
        <v>X</v>
      </c>
      <c r="G147" s="22" t="str">
        <f t="shared" si="24"/>
        <v>X</v>
      </c>
      <c r="H147" s="22" t="str">
        <f t="shared" si="24"/>
        <v>X</v>
      </c>
      <c r="I147" s="22" t="str">
        <f t="shared" si="24"/>
        <v>X</v>
      </c>
      <c r="J147" s="22" t="str">
        <f t="shared" si="24"/>
        <v>X</v>
      </c>
      <c r="K147" s="22" t="str">
        <f t="shared" si="24"/>
        <v>X</v>
      </c>
      <c r="L147" s="22" t="str">
        <f t="shared" si="24"/>
        <v>X</v>
      </c>
      <c r="M147" s="22" t="str">
        <f t="shared" si="24"/>
        <v>X</v>
      </c>
      <c r="N147" s="22" t="str">
        <f t="shared" si="24"/>
        <v>X</v>
      </c>
      <c r="O147" s="22" t="str">
        <f t="shared" si="24"/>
        <v>X</v>
      </c>
      <c r="P147" s="22" t="str">
        <f t="shared" si="24"/>
        <v>X</v>
      </c>
      <c r="Q147" s="22" t="str">
        <f t="shared" si="24"/>
        <v>X</v>
      </c>
      <c r="R147" s="22" t="str">
        <f t="shared" si="24"/>
        <v>X</v>
      </c>
      <c r="S147" s="22" t="str">
        <f t="shared" si="24"/>
        <v>X</v>
      </c>
      <c r="T147" s="22" t="str">
        <f t="shared" si="24"/>
        <v>X</v>
      </c>
      <c r="U147">
        <v>9428</v>
      </c>
      <c r="V147" t="s">
        <v>10288</v>
      </c>
      <c r="X147" s="32" t="str">
        <f t="shared" si="22"/>
        <v>1JBT9435</v>
      </c>
      <c r="Y147" s="32" t="b">
        <f t="shared" si="21"/>
        <v>1</v>
      </c>
      <c r="Z147" t="s">
        <v>10</v>
      </c>
      <c r="AA147">
        <v>9435</v>
      </c>
      <c r="AB147" t="s">
        <v>1239</v>
      </c>
      <c r="AC147" t="s">
        <v>9398</v>
      </c>
      <c r="AD147" s="61">
        <v>42810.477101655095</v>
      </c>
      <c r="AE147" t="s">
        <v>9398</v>
      </c>
      <c r="AF147" s="61">
        <v>42810.477101655095</v>
      </c>
    </row>
    <row r="148" spans="1:32" x14ac:dyDescent="0.35">
      <c r="A148" s="5">
        <v>43230</v>
      </c>
      <c r="B148" s="47">
        <v>43230</v>
      </c>
      <c r="D148" t="s">
        <v>10299</v>
      </c>
      <c r="E148" s="22" t="str">
        <f>IF(ISERROR(VLOOKUP($U148,'sTEMPLATE-UC1'!$E:$E,1,0)),"","X")</f>
        <v>X</v>
      </c>
      <c r="F148" s="22" t="str">
        <f t="shared" si="24"/>
        <v>X</v>
      </c>
      <c r="G148" s="22" t="str">
        <f t="shared" si="24"/>
        <v>X</v>
      </c>
      <c r="H148" s="22" t="str">
        <f t="shared" si="24"/>
        <v>X</v>
      </c>
      <c r="I148" s="22" t="str">
        <f t="shared" si="24"/>
        <v>X</v>
      </c>
      <c r="J148" s="22" t="str">
        <f t="shared" si="24"/>
        <v>X</v>
      </c>
      <c r="K148" s="22" t="str">
        <f t="shared" si="24"/>
        <v>X</v>
      </c>
      <c r="L148" s="22" t="str">
        <f t="shared" si="24"/>
        <v>X</v>
      </c>
      <c r="M148" s="22" t="str">
        <f t="shared" si="24"/>
        <v>X</v>
      </c>
      <c r="N148" s="22" t="str">
        <f t="shared" si="24"/>
        <v>X</v>
      </c>
      <c r="O148" s="22" t="str">
        <f t="shared" si="24"/>
        <v>X</v>
      </c>
      <c r="P148" s="22" t="str">
        <f t="shared" si="24"/>
        <v>X</v>
      </c>
      <c r="Q148" s="22" t="str">
        <f t="shared" si="24"/>
        <v>X</v>
      </c>
      <c r="R148" s="22" t="str">
        <f t="shared" si="24"/>
        <v>X</v>
      </c>
      <c r="S148" s="22" t="str">
        <f t="shared" si="24"/>
        <v>X</v>
      </c>
      <c r="T148" s="22" t="str">
        <f t="shared" si="24"/>
        <v>X</v>
      </c>
      <c r="U148">
        <v>9429</v>
      </c>
      <c r="V148" t="s">
        <v>10289</v>
      </c>
      <c r="X148" s="32" t="str">
        <f t="shared" si="22"/>
        <v>1JBT9436</v>
      </c>
      <c r="Y148" s="32" t="b">
        <f t="shared" si="21"/>
        <v>1</v>
      </c>
      <c r="Z148" t="s">
        <v>10</v>
      </c>
      <c r="AA148">
        <v>9436</v>
      </c>
      <c r="AB148" t="s">
        <v>1240</v>
      </c>
      <c r="AC148" t="s">
        <v>9398</v>
      </c>
      <c r="AD148" s="61">
        <v>42810.477101851851</v>
      </c>
      <c r="AE148" t="s">
        <v>9398</v>
      </c>
      <c r="AF148" s="61">
        <v>42810.477101851851</v>
      </c>
    </row>
    <row r="149" spans="1:32" x14ac:dyDescent="0.35">
      <c r="B149" s="47">
        <v>43172</v>
      </c>
      <c r="E149" s="22" t="str">
        <f>IF(ISERROR(VLOOKUP($U149,'sTEMPLATE-UC1'!$E:$E,1,0)),"","X")</f>
        <v>X</v>
      </c>
      <c r="F149" s="22" t="str">
        <f t="shared" si="24"/>
        <v>X</v>
      </c>
      <c r="G149" s="22" t="str">
        <f t="shared" si="24"/>
        <v>X</v>
      </c>
      <c r="H149" s="22" t="str">
        <f t="shared" si="24"/>
        <v>X</v>
      </c>
      <c r="I149" s="22" t="str">
        <f t="shared" si="24"/>
        <v>X</v>
      </c>
      <c r="J149" s="22" t="str">
        <f t="shared" si="24"/>
        <v>X</v>
      </c>
      <c r="K149" s="22" t="str">
        <f t="shared" si="24"/>
        <v>X</v>
      </c>
      <c r="L149" s="22" t="str">
        <f t="shared" si="24"/>
        <v>X</v>
      </c>
      <c r="M149" s="22" t="str">
        <f t="shared" si="24"/>
        <v>X</v>
      </c>
      <c r="N149" s="22" t="str">
        <f t="shared" si="24"/>
        <v>X</v>
      </c>
      <c r="O149" s="22" t="str">
        <f t="shared" si="24"/>
        <v>X</v>
      </c>
      <c r="P149" s="22" t="str">
        <f t="shared" si="24"/>
        <v>X</v>
      </c>
      <c r="Q149" s="22" t="str">
        <f t="shared" si="24"/>
        <v>X</v>
      </c>
      <c r="R149" s="22" t="str">
        <f t="shared" si="24"/>
        <v>X</v>
      </c>
      <c r="S149" s="22" t="str">
        <f t="shared" si="24"/>
        <v>X</v>
      </c>
      <c r="T149" s="22" t="str">
        <f t="shared" si="24"/>
        <v>X</v>
      </c>
      <c r="U149">
        <v>9430</v>
      </c>
      <c r="V149" t="s">
        <v>1238</v>
      </c>
      <c r="X149" s="32" t="str">
        <f t="shared" si="22"/>
        <v>1JBT9437</v>
      </c>
      <c r="Y149" s="32" t="b">
        <f t="shared" si="21"/>
        <v>1</v>
      </c>
      <c r="Z149" t="s">
        <v>10</v>
      </c>
      <c r="AA149">
        <v>9437</v>
      </c>
      <c r="AB149" t="s">
        <v>1241</v>
      </c>
      <c r="AC149" t="s">
        <v>9398</v>
      </c>
      <c r="AD149" s="61">
        <v>42810.477102048608</v>
      </c>
      <c r="AE149" t="s">
        <v>9398</v>
      </c>
      <c r="AF149" s="61">
        <v>42810.477102048608</v>
      </c>
    </row>
    <row r="150" spans="1:32" x14ac:dyDescent="0.35">
      <c r="B150" s="47">
        <v>43172</v>
      </c>
      <c r="E150" s="22" t="str">
        <f>IF(ISERROR(VLOOKUP($U150,'sTEMPLATE-UC1'!$E:$E,1,0)),"","X")</f>
        <v>X</v>
      </c>
      <c r="F150" s="22" t="str">
        <f t="shared" si="24"/>
        <v>X</v>
      </c>
      <c r="G150" s="22" t="str">
        <f t="shared" si="24"/>
        <v>X</v>
      </c>
      <c r="H150" s="22" t="str">
        <f t="shared" si="24"/>
        <v>X</v>
      </c>
      <c r="I150" s="22" t="str">
        <f t="shared" si="24"/>
        <v>X</v>
      </c>
      <c r="J150" s="22" t="str">
        <f t="shared" si="24"/>
        <v>X</v>
      </c>
      <c r="K150" s="22" t="str">
        <f t="shared" si="24"/>
        <v>X</v>
      </c>
      <c r="L150" s="22" t="str">
        <f t="shared" si="24"/>
        <v>X</v>
      </c>
      <c r="M150" s="22" t="str">
        <f t="shared" si="24"/>
        <v>X</v>
      </c>
      <c r="N150" s="22" t="str">
        <f t="shared" si="24"/>
        <v>X</v>
      </c>
      <c r="O150" s="22" t="str">
        <f t="shared" si="24"/>
        <v>X</v>
      </c>
      <c r="P150" s="22" t="str">
        <f t="shared" si="24"/>
        <v>X</v>
      </c>
      <c r="Q150" s="22" t="str">
        <f t="shared" si="24"/>
        <v>X</v>
      </c>
      <c r="R150" s="22" t="str">
        <f t="shared" si="24"/>
        <v>X</v>
      </c>
      <c r="S150" s="22" t="str">
        <f t="shared" si="24"/>
        <v>X</v>
      </c>
      <c r="T150" s="22" t="str">
        <f t="shared" si="24"/>
        <v>X</v>
      </c>
      <c r="U150">
        <v>9435</v>
      </c>
      <c r="V150" t="s">
        <v>1239</v>
      </c>
      <c r="X150" s="32" t="str">
        <f t="shared" si="22"/>
        <v>1JBT9438</v>
      </c>
      <c r="Y150" s="32" t="b">
        <f t="shared" si="21"/>
        <v>1</v>
      </c>
      <c r="Z150" t="s">
        <v>10</v>
      </c>
      <c r="AA150">
        <v>9438</v>
      </c>
      <c r="AB150" t="s">
        <v>1242</v>
      </c>
      <c r="AC150" t="s">
        <v>9398</v>
      </c>
      <c r="AD150" s="61">
        <v>42810.477102280092</v>
      </c>
      <c r="AE150" t="s">
        <v>9398</v>
      </c>
      <c r="AF150" s="61">
        <v>42810.477102280092</v>
      </c>
    </row>
    <row r="151" spans="1:32" x14ac:dyDescent="0.35">
      <c r="B151" s="47">
        <v>43172</v>
      </c>
      <c r="E151" s="22" t="str">
        <f>IF(ISERROR(VLOOKUP($U151,'sTEMPLATE-UC1'!$E:$E,1,0)),"","X")</f>
        <v>X</v>
      </c>
      <c r="F151" s="22" t="str">
        <f t="shared" si="24"/>
        <v>X</v>
      </c>
      <c r="G151" s="22" t="str">
        <f t="shared" si="24"/>
        <v>X</v>
      </c>
      <c r="H151" s="22" t="str">
        <f t="shared" si="24"/>
        <v>X</v>
      </c>
      <c r="I151" s="22" t="str">
        <f t="shared" si="24"/>
        <v>X</v>
      </c>
      <c r="J151" s="22" t="str">
        <f t="shared" si="24"/>
        <v>X</v>
      </c>
      <c r="K151" s="22" t="str">
        <f t="shared" si="24"/>
        <v>X</v>
      </c>
      <c r="L151" s="22" t="str">
        <f t="shared" si="24"/>
        <v>X</v>
      </c>
      <c r="M151" s="22" t="str">
        <f t="shared" si="24"/>
        <v>X</v>
      </c>
      <c r="N151" s="22" t="str">
        <f t="shared" si="24"/>
        <v>X</v>
      </c>
      <c r="O151" s="22" t="str">
        <f t="shared" si="24"/>
        <v>X</v>
      </c>
      <c r="P151" s="22" t="str">
        <f t="shared" si="24"/>
        <v>X</v>
      </c>
      <c r="Q151" s="22" t="str">
        <f t="shared" si="24"/>
        <v>X</v>
      </c>
      <c r="R151" s="22" t="str">
        <f t="shared" si="24"/>
        <v>X</v>
      </c>
      <c r="S151" s="22" t="str">
        <f t="shared" si="24"/>
        <v>X</v>
      </c>
      <c r="T151" s="22" t="str">
        <f t="shared" si="24"/>
        <v>X</v>
      </c>
      <c r="U151">
        <v>9436</v>
      </c>
      <c r="V151" t="s">
        <v>1240</v>
      </c>
      <c r="X151" s="32" t="str">
        <f t="shared" si="22"/>
        <v>1JBT9439</v>
      </c>
      <c r="Y151" s="32" t="b">
        <f t="shared" si="21"/>
        <v>1</v>
      </c>
      <c r="Z151" t="s">
        <v>10</v>
      </c>
      <c r="AA151">
        <v>9439</v>
      </c>
      <c r="AB151" t="s">
        <v>1243</v>
      </c>
      <c r="AC151" t="s">
        <v>9398</v>
      </c>
      <c r="AD151" s="61">
        <v>42810.47710246528</v>
      </c>
      <c r="AE151" t="s">
        <v>9398</v>
      </c>
      <c r="AF151" s="61">
        <v>42810.47710246528</v>
      </c>
    </row>
    <row r="152" spans="1:32" x14ac:dyDescent="0.35">
      <c r="B152" s="47">
        <v>43172</v>
      </c>
      <c r="E152" s="22" t="str">
        <f>IF(ISERROR(VLOOKUP($U152,'sTEMPLATE-UC1'!$E:$E,1,0)),"","X")</f>
        <v>X</v>
      </c>
      <c r="F152" s="22" t="str">
        <f t="shared" si="24"/>
        <v>X</v>
      </c>
      <c r="G152" s="22" t="str">
        <f t="shared" si="24"/>
        <v>X</v>
      </c>
      <c r="H152" s="22" t="str">
        <f t="shared" si="24"/>
        <v>X</v>
      </c>
      <c r="I152" s="22" t="str">
        <f t="shared" si="24"/>
        <v>X</v>
      </c>
      <c r="J152" s="22" t="str">
        <f t="shared" si="24"/>
        <v>X</v>
      </c>
      <c r="K152" s="22" t="str">
        <f t="shared" si="24"/>
        <v>X</v>
      </c>
      <c r="L152" s="22" t="str">
        <f t="shared" si="24"/>
        <v>X</v>
      </c>
      <c r="M152" s="22" t="str">
        <f t="shared" si="24"/>
        <v>X</v>
      </c>
      <c r="N152" s="22" t="str">
        <f t="shared" si="24"/>
        <v>X</v>
      </c>
      <c r="O152" s="22" t="str">
        <f t="shared" si="24"/>
        <v>X</v>
      </c>
      <c r="P152" s="22" t="str">
        <f t="shared" si="24"/>
        <v>X</v>
      </c>
      <c r="Q152" s="22" t="str">
        <f t="shared" si="24"/>
        <v>X</v>
      </c>
      <c r="R152" s="22" t="str">
        <f t="shared" si="24"/>
        <v>X</v>
      </c>
      <c r="S152" s="22" t="str">
        <f t="shared" si="24"/>
        <v>X</v>
      </c>
      <c r="T152" s="22" t="str">
        <f t="shared" si="24"/>
        <v>X</v>
      </c>
      <c r="U152">
        <v>9437</v>
      </c>
      <c r="V152" t="s">
        <v>1241</v>
      </c>
      <c r="X152" s="32" t="str">
        <f t="shared" si="22"/>
        <v>1JBT9440</v>
      </c>
      <c r="Y152" s="32" t="b">
        <f t="shared" si="21"/>
        <v>1</v>
      </c>
      <c r="Z152" t="s">
        <v>10</v>
      </c>
      <c r="AA152">
        <v>9440</v>
      </c>
      <c r="AB152" t="s">
        <v>1244</v>
      </c>
      <c r="AC152" t="s">
        <v>9398</v>
      </c>
      <c r="AD152" s="61">
        <v>42810.477102662036</v>
      </c>
      <c r="AE152" t="s">
        <v>9398</v>
      </c>
      <c r="AF152" s="61">
        <v>42810.477102662036</v>
      </c>
    </row>
    <row r="153" spans="1:32" x14ac:dyDescent="0.35">
      <c r="B153" s="47">
        <v>43172</v>
      </c>
      <c r="E153" s="22" t="str">
        <f>IF(ISERROR(VLOOKUP($U153,'sTEMPLATE-UC1'!$E:$E,1,0)),"","X")</f>
        <v>X</v>
      </c>
      <c r="F153" s="22" t="str">
        <f t="shared" si="24"/>
        <v>X</v>
      </c>
      <c r="G153" s="22" t="str">
        <f t="shared" si="24"/>
        <v>X</v>
      </c>
      <c r="H153" s="22" t="str">
        <f t="shared" si="24"/>
        <v>X</v>
      </c>
      <c r="I153" s="22" t="str">
        <f t="shared" si="24"/>
        <v>X</v>
      </c>
      <c r="J153" s="22" t="str">
        <f t="shared" si="24"/>
        <v>X</v>
      </c>
      <c r="K153" s="22" t="str">
        <f t="shared" si="24"/>
        <v>X</v>
      </c>
      <c r="L153" s="22" t="str">
        <f t="shared" si="24"/>
        <v>X</v>
      </c>
      <c r="M153" s="22" t="str">
        <f t="shared" si="24"/>
        <v>X</v>
      </c>
      <c r="N153" s="22" t="str">
        <f t="shared" si="24"/>
        <v>X</v>
      </c>
      <c r="O153" s="22" t="str">
        <f t="shared" si="24"/>
        <v>X</v>
      </c>
      <c r="P153" s="22" t="str">
        <f t="shared" si="24"/>
        <v>X</v>
      </c>
      <c r="Q153" s="22" t="str">
        <f t="shared" si="24"/>
        <v>X</v>
      </c>
      <c r="R153" s="22" t="str">
        <f t="shared" si="24"/>
        <v>X</v>
      </c>
      <c r="S153" s="22" t="str">
        <f t="shared" si="24"/>
        <v>X</v>
      </c>
      <c r="T153" s="22" t="str">
        <f t="shared" si="24"/>
        <v>X</v>
      </c>
      <c r="U153">
        <v>9438</v>
      </c>
      <c r="V153" t="s">
        <v>1242</v>
      </c>
      <c r="X153" s="32" t="str">
        <f t="shared" si="22"/>
        <v>1JBT9441</v>
      </c>
      <c r="Y153" s="32" t="b">
        <f t="shared" si="21"/>
        <v>1</v>
      </c>
      <c r="Z153" t="s">
        <v>10</v>
      </c>
      <c r="AA153">
        <v>9441</v>
      </c>
      <c r="AB153" t="s">
        <v>1245</v>
      </c>
      <c r="AC153" t="s">
        <v>9398</v>
      </c>
      <c r="AD153" s="61">
        <v>42810.477102858793</v>
      </c>
      <c r="AE153" t="s">
        <v>9398</v>
      </c>
      <c r="AF153" s="61">
        <v>42810.477102858793</v>
      </c>
    </row>
    <row r="154" spans="1:32" x14ac:dyDescent="0.35">
      <c r="B154" s="47">
        <v>43172</v>
      </c>
      <c r="E154" s="22" t="str">
        <f>IF(ISERROR(VLOOKUP($U154,'sTEMPLATE-UC1'!$E:$E,1,0)),"","X")</f>
        <v>X</v>
      </c>
      <c r="F154" s="22" t="str">
        <f t="shared" si="24"/>
        <v>X</v>
      </c>
      <c r="G154" s="22" t="str">
        <f t="shared" si="24"/>
        <v>X</v>
      </c>
      <c r="H154" s="22" t="str">
        <f t="shared" si="24"/>
        <v>X</v>
      </c>
      <c r="I154" s="22" t="str">
        <f t="shared" si="24"/>
        <v>X</v>
      </c>
      <c r="J154" s="22" t="str">
        <f t="shared" si="24"/>
        <v>X</v>
      </c>
      <c r="K154" s="22" t="str">
        <f t="shared" si="24"/>
        <v>X</v>
      </c>
      <c r="L154" s="22" t="str">
        <f t="shared" si="24"/>
        <v>X</v>
      </c>
      <c r="M154" s="22" t="str">
        <f t="shared" si="24"/>
        <v>X</v>
      </c>
      <c r="N154" s="22" t="str">
        <f t="shared" si="24"/>
        <v>X</v>
      </c>
      <c r="O154" s="22" t="str">
        <f t="shared" si="24"/>
        <v>X</v>
      </c>
      <c r="P154" s="22" t="str">
        <f t="shared" si="24"/>
        <v>X</v>
      </c>
      <c r="Q154" s="22" t="str">
        <f t="shared" si="24"/>
        <v>X</v>
      </c>
      <c r="R154" s="22" t="str">
        <f t="shared" si="24"/>
        <v>X</v>
      </c>
      <c r="S154" s="22" t="str">
        <f t="shared" si="24"/>
        <v>X</v>
      </c>
      <c r="T154" s="22" t="str">
        <f t="shared" si="24"/>
        <v>X</v>
      </c>
      <c r="U154">
        <v>9439</v>
      </c>
      <c r="V154" t="s">
        <v>1243</v>
      </c>
      <c r="X154" s="32" t="str">
        <f t="shared" si="22"/>
        <v>1JBT9442</v>
      </c>
      <c r="Y154" s="32" t="b">
        <f t="shared" si="21"/>
        <v>1</v>
      </c>
      <c r="Z154" t="s">
        <v>10</v>
      </c>
      <c r="AA154">
        <v>9442</v>
      </c>
      <c r="AB154" t="s">
        <v>1246</v>
      </c>
      <c r="AC154" t="s">
        <v>9398</v>
      </c>
      <c r="AD154" s="61">
        <v>42810.477103043981</v>
      </c>
      <c r="AE154" t="s">
        <v>9398</v>
      </c>
      <c r="AF154" s="61">
        <v>42810.477103043981</v>
      </c>
    </row>
    <row r="155" spans="1:32" x14ac:dyDescent="0.35">
      <c r="B155" s="47">
        <v>43172</v>
      </c>
      <c r="E155" s="22" t="str">
        <f>IF(ISERROR(VLOOKUP($U155,'sTEMPLATE-UC1'!$E:$E,1,0)),"","X")</f>
        <v>X</v>
      </c>
      <c r="F155" s="22" t="str">
        <f t="shared" si="24"/>
        <v>X</v>
      </c>
      <c r="G155" s="22" t="str">
        <f t="shared" si="24"/>
        <v>X</v>
      </c>
      <c r="H155" s="22" t="str">
        <f t="shared" si="24"/>
        <v>X</v>
      </c>
      <c r="I155" s="22" t="str">
        <f t="shared" si="24"/>
        <v>X</v>
      </c>
      <c r="J155" s="22" t="str">
        <f t="shared" si="24"/>
        <v>X</v>
      </c>
      <c r="K155" s="22" t="str">
        <f t="shared" si="24"/>
        <v>X</v>
      </c>
      <c r="L155" s="22" t="str">
        <f t="shared" si="24"/>
        <v>X</v>
      </c>
      <c r="M155" s="22" t="str">
        <f t="shared" si="24"/>
        <v>X</v>
      </c>
      <c r="N155" s="22" t="str">
        <f t="shared" si="24"/>
        <v>X</v>
      </c>
      <c r="O155" s="22" t="str">
        <f t="shared" si="24"/>
        <v>X</v>
      </c>
      <c r="P155" s="22" t="str">
        <f t="shared" si="24"/>
        <v>X</v>
      </c>
      <c r="Q155" s="22" t="str">
        <f t="shared" si="24"/>
        <v>X</v>
      </c>
      <c r="R155" s="22" t="str">
        <f t="shared" si="24"/>
        <v>X</v>
      </c>
      <c r="S155" s="22" t="str">
        <f t="shared" si="24"/>
        <v>X</v>
      </c>
      <c r="T155" s="22" t="str">
        <f t="shared" si="24"/>
        <v>X</v>
      </c>
      <c r="U155">
        <v>9440</v>
      </c>
      <c r="V155" t="s">
        <v>1244</v>
      </c>
      <c r="X155" s="32" t="str">
        <f t="shared" si="22"/>
        <v>1JBT9443</v>
      </c>
      <c r="Y155" s="32" t="b">
        <f t="shared" si="21"/>
        <v>1</v>
      </c>
      <c r="Z155" t="s">
        <v>10</v>
      </c>
      <c r="AA155">
        <v>9443</v>
      </c>
      <c r="AB155" t="s">
        <v>1247</v>
      </c>
      <c r="AC155" t="s">
        <v>9398</v>
      </c>
      <c r="AD155" s="61">
        <v>42810.477103240744</v>
      </c>
      <c r="AE155" t="s">
        <v>9398</v>
      </c>
      <c r="AF155" s="61">
        <v>42810.477103240744</v>
      </c>
    </row>
    <row r="156" spans="1:32" x14ac:dyDescent="0.35">
      <c r="B156" s="47">
        <v>43172</v>
      </c>
      <c r="E156" s="22" t="str">
        <f>IF(ISERROR(VLOOKUP($U156,'sTEMPLATE-UC1'!$E:$E,1,0)),"","X")</f>
        <v>X</v>
      </c>
      <c r="F156" s="22" t="str">
        <f t="shared" si="24"/>
        <v>X</v>
      </c>
      <c r="G156" s="22" t="str">
        <f t="shared" si="24"/>
        <v>X</v>
      </c>
      <c r="H156" s="22" t="str">
        <f t="shared" si="24"/>
        <v>X</v>
      </c>
      <c r="I156" s="22" t="str">
        <f t="shared" si="24"/>
        <v>X</v>
      </c>
      <c r="J156" s="22" t="str">
        <f t="shared" si="24"/>
        <v>X</v>
      </c>
      <c r="K156" s="22" t="str">
        <f t="shared" si="24"/>
        <v>X</v>
      </c>
      <c r="L156" s="22" t="str">
        <f t="shared" si="24"/>
        <v>X</v>
      </c>
      <c r="M156" s="22" t="str">
        <f t="shared" si="24"/>
        <v>X</v>
      </c>
      <c r="N156" s="22" t="str">
        <f t="shared" si="24"/>
        <v>X</v>
      </c>
      <c r="O156" s="22" t="str">
        <f t="shared" si="24"/>
        <v>X</v>
      </c>
      <c r="P156" s="22" t="str">
        <f t="shared" si="24"/>
        <v>X</v>
      </c>
      <c r="Q156" s="22" t="str">
        <f t="shared" si="24"/>
        <v>X</v>
      </c>
      <c r="R156" s="22" t="str">
        <f t="shared" si="24"/>
        <v>X</v>
      </c>
      <c r="S156" s="22" t="str">
        <f t="shared" si="24"/>
        <v>X</v>
      </c>
      <c r="T156" s="22" t="str">
        <f t="shared" si="24"/>
        <v>X</v>
      </c>
      <c r="U156">
        <v>9441</v>
      </c>
      <c r="V156" t="s">
        <v>1245</v>
      </c>
      <c r="X156" s="32" t="str">
        <f t="shared" si="22"/>
        <v>1JBT9450</v>
      </c>
      <c r="Y156" s="32" t="b">
        <f t="shared" si="21"/>
        <v>1</v>
      </c>
      <c r="Z156" t="s">
        <v>10</v>
      </c>
      <c r="AA156">
        <v>9450</v>
      </c>
      <c r="AB156" t="s">
        <v>1248</v>
      </c>
      <c r="AC156" t="s">
        <v>9398</v>
      </c>
      <c r="AD156" s="61">
        <v>42810.477103437501</v>
      </c>
      <c r="AE156" t="s">
        <v>9398</v>
      </c>
      <c r="AF156" s="61">
        <v>42810.477103437501</v>
      </c>
    </row>
    <row r="157" spans="1:32" x14ac:dyDescent="0.35">
      <c r="B157" s="47">
        <v>43172</v>
      </c>
      <c r="E157" s="22" t="str">
        <f>IF(ISERROR(VLOOKUP($U157,'sTEMPLATE-UC1'!$E:$E,1,0)),"","X")</f>
        <v>X</v>
      </c>
      <c r="F157" s="22" t="str">
        <f t="shared" ref="F157:T166" si="25">IF(ISERROR(VLOOKUP(F$4&amp;$U157,$X:$X,1,0)),"","X")</f>
        <v>X</v>
      </c>
      <c r="G157" s="22" t="str">
        <f t="shared" si="25"/>
        <v>X</v>
      </c>
      <c r="H157" s="22" t="str">
        <f t="shared" si="25"/>
        <v>X</v>
      </c>
      <c r="I157" s="22" t="str">
        <f t="shared" si="25"/>
        <v>X</v>
      </c>
      <c r="J157" s="22" t="str">
        <f t="shared" si="25"/>
        <v>X</v>
      </c>
      <c r="K157" s="22" t="str">
        <f t="shared" si="25"/>
        <v>X</v>
      </c>
      <c r="L157" s="22" t="str">
        <f t="shared" si="25"/>
        <v>X</v>
      </c>
      <c r="M157" s="22" t="str">
        <f t="shared" si="25"/>
        <v>X</v>
      </c>
      <c r="N157" s="22" t="str">
        <f t="shared" si="25"/>
        <v>X</v>
      </c>
      <c r="O157" s="22" t="str">
        <f t="shared" si="25"/>
        <v>X</v>
      </c>
      <c r="P157" s="22" t="str">
        <f t="shared" si="25"/>
        <v>X</v>
      </c>
      <c r="Q157" s="22" t="str">
        <f t="shared" si="25"/>
        <v>X</v>
      </c>
      <c r="R157" s="22" t="str">
        <f t="shared" si="25"/>
        <v>X</v>
      </c>
      <c r="S157" s="22" t="str">
        <f t="shared" si="25"/>
        <v>X</v>
      </c>
      <c r="T157" s="22" t="str">
        <f t="shared" si="25"/>
        <v>X</v>
      </c>
      <c r="U157">
        <v>9442</v>
      </c>
      <c r="V157" t="s">
        <v>1246</v>
      </c>
      <c r="X157" s="32" t="str">
        <f t="shared" si="22"/>
        <v>1JBT9451</v>
      </c>
      <c r="Y157" s="32" t="b">
        <f t="shared" si="21"/>
        <v>1</v>
      </c>
      <c r="Z157" t="s">
        <v>10</v>
      </c>
      <c r="AA157">
        <v>9451</v>
      </c>
      <c r="AB157" t="s">
        <v>1249</v>
      </c>
      <c r="AC157" t="s">
        <v>9398</v>
      </c>
      <c r="AD157" s="61">
        <v>42810.477103668978</v>
      </c>
      <c r="AE157" t="s">
        <v>9398</v>
      </c>
      <c r="AF157" s="61">
        <v>42810.477103668978</v>
      </c>
    </row>
    <row r="158" spans="1:32" x14ac:dyDescent="0.35">
      <c r="B158" s="47">
        <v>43172</v>
      </c>
      <c r="E158" s="22" t="str">
        <f>IF(ISERROR(VLOOKUP($U158,'sTEMPLATE-UC1'!$E:$E,1,0)),"","X")</f>
        <v>X</v>
      </c>
      <c r="F158" s="22" t="str">
        <f t="shared" si="25"/>
        <v>X</v>
      </c>
      <c r="G158" s="22" t="str">
        <f t="shared" si="25"/>
        <v>X</v>
      </c>
      <c r="H158" s="22" t="str">
        <f t="shared" si="25"/>
        <v>X</v>
      </c>
      <c r="I158" s="22" t="str">
        <f t="shared" si="25"/>
        <v>X</v>
      </c>
      <c r="J158" s="22" t="str">
        <f t="shared" si="25"/>
        <v>X</v>
      </c>
      <c r="K158" s="22" t="str">
        <f t="shared" si="25"/>
        <v>X</v>
      </c>
      <c r="L158" s="22" t="str">
        <f t="shared" si="25"/>
        <v>X</v>
      </c>
      <c r="M158" s="22" t="str">
        <f t="shared" si="25"/>
        <v>X</v>
      </c>
      <c r="N158" s="22" t="str">
        <f t="shared" si="25"/>
        <v>X</v>
      </c>
      <c r="O158" s="22" t="str">
        <f t="shared" si="25"/>
        <v>X</v>
      </c>
      <c r="P158" s="22" t="str">
        <f t="shared" si="25"/>
        <v>X</v>
      </c>
      <c r="Q158" s="22" t="str">
        <f t="shared" si="25"/>
        <v>X</v>
      </c>
      <c r="R158" s="22" t="str">
        <f t="shared" si="25"/>
        <v>X</v>
      </c>
      <c r="S158" s="22" t="str">
        <f t="shared" si="25"/>
        <v>X</v>
      </c>
      <c r="T158" s="22" t="str">
        <f t="shared" si="25"/>
        <v>X</v>
      </c>
      <c r="U158">
        <v>9443</v>
      </c>
      <c r="V158" t="s">
        <v>1247</v>
      </c>
      <c r="X158" s="32" t="str">
        <f t="shared" si="22"/>
        <v>1JBT9452</v>
      </c>
      <c r="Y158" s="32" t="b">
        <f t="shared" si="21"/>
        <v>1</v>
      </c>
      <c r="Z158" t="s">
        <v>10</v>
      </c>
      <c r="AA158">
        <v>9452</v>
      </c>
      <c r="AB158" t="s">
        <v>1250</v>
      </c>
      <c r="AC158" t="s">
        <v>9398</v>
      </c>
      <c r="AD158" s="61">
        <v>42810.477103854166</v>
      </c>
      <c r="AE158" t="s">
        <v>9398</v>
      </c>
      <c r="AF158" s="61">
        <v>42810.477103854166</v>
      </c>
    </row>
    <row r="159" spans="1:32" x14ac:dyDescent="0.35">
      <c r="B159" s="47">
        <v>43172</v>
      </c>
      <c r="E159" s="22" t="str">
        <f>IF(ISERROR(VLOOKUP($U159,'sTEMPLATE-UC1'!$E:$E,1,0)),"","X")</f>
        <v>X</v>
      </c>
      <c r="F159" s="22" t="str">
        <f t="shared" si="25"/>
        <v>X</v>
      </c>
      <c r="G159" s="22" t="str">
        <f t="shared" si="25"/>
        <v>X</v>
      </c>
      <c r="H159" s="22" t="str">
        <f t="shared" si="25"/>
        <v>X</v>
      </c>
      <c r="I159" s="22" t="str">
        <f t="shared" si="25"/>
        <v>X</v>
      </c>
      <c r="J159" s="22" t="str">
        <f t="shared" si="25"/>
        <v>X</v>
      </c>
      <c r="K159" s="22" t="str">
        <f t="shared" si="25"/>
        <v>X</v>
      </c>
      <c r="L159" s="22" t="str">
        <f t="shared" si="25"/>
        <v>X</v>
      </c>
      <c r="M159" s="22" t="str">
        <f t="shared" si="25"/>
        <v>X</v>
      </c>
      <c r="N159" s="22" t="str">
        <f t="shared" si="25"/>
        <v>X</v>
      </c>
      <c r="O159" s="22" t="str">
        <f t="shared" si="25"/>
        <v>X</v>
      </c>
      <c r="P159" s="22" t="str">
        <f t="shared" si="25"/>
        <v>X</v>
      </c>
      <c r="Q159" s="22" t="str">
        <f t="shared" si="25"/>
        <v>X</v>
      </c>
      <c r="R159" s="22" t="str">
        <f t="shared" si="25"/>
        <v>X</v>
      </c>
      <c r="S159" s="22" t="str">
        <f t="shared" si="25"/>
        <v>X</v>
      </c>
      <c r="T159" s="22" t="str">
        <f t="shared" si="25"/>
        <v>X</v>
      </c>
      <c r="U159">
        <v>9450</v>
      </c>
      <c r="V159" t="s">
        <v>1248</v>
      </c>
      <c r="X159" s="32" t="str">
        <f t="shared" si="22"/>
        <v>1JBT9455</v>
      </c>
      <c r="Y159" s="32" t="b">
        <f t="shared" si="21"/>
        <v>1</v>
      </c>
      <c r="Z159" t="s">
        <v>10</v>
      </c>
      <c r="AA159">
        <v>9455</v>
      </c>
      <c r="AB159" t="s">
        <v>1251</v>
      </c>
      <c r="AC159" t="s">
        <v>9398</v>
      </c>
      <c r="AD159" s="61">
        <v>42810.477104050929</v>
      </c>
      <c r="AE159" t="s">
        <v>9398</v>
      </c>
      <c r="AF159" s="61">
        <v>42810.477104050929</v>
      </c>
    </row>
    <row r="160" spans="1:32" x14ac:dyDescent="0.35">
      <c r="B160" s="47">
        <v>43172</v>
      </c>
      <c r="E160" s="22" t="str">
        <f>IF(ISERROR(VLOOKUP($U160,'sTEMPLATE-UC1'!$E:$E,1,0)),"","X")</f>
        <v>X</v>
      </c>
      <c r="F160" s="22" t="str">
        <f t="shared" si="25"/>
        <v>X</v>
      </c>
      <c r="G160" s="22" t="str">
        <f t="shared" si="25"/>
        <v>X</v>
      </c>
      <c r="H160" s="22" t="str">
        <f t="shared" si="25"/>
        <v>X</v>
      </c>
      <c r="I160" s="22" t="str">
        <f t="shared" si="25"/>
        <v>X</v>
      </c>
      <c r="J160" s="22" t="str">
        <f t="shared" si="25"/>
        <v>X</v>
      </c>
      <c r="K160" s="22" t="str">
        <f t="shared" si="25"/>
        <v>X</v>
      </c>
      <c r="L160" s="22" t="str">
        <f t="shared" si="25"/>
        <v>X</v>
      </c>
      <c r="M160" s="22" t="str">
        <f t="shared" si="25"/>
        <v>X</v>
      </c>
      <c r="N160" s="22" t="str">
        <f t="shared" si="25"/>
        <v>X</v>
      </c>
      <c r="O160" s="22" t="str">
        <f t="shared" si="25"/>
        <v>X</v>
      </c>
      <c r="P160" s="22" t="str">
        <f t="shared" si="25"/>
        <v>X</v>
      </c>
      <c r="Q160" s="22" t="str">
        <f t="shared" si="25"/>
        <v>X</v>
      </c>
      <c r="R160" s="22" t="str">
        <f t="shared" si="25"/>
        <v>X</v>
      </c>
      <c r="S160" s="22" t="str">
        <f t="shared" si="25"/>
        <v>X</v>
      </c>
      <c r="T160" s="22" t="str">
        <f t="shared" si="25"/>
        <v>X</v>
      </c>
      <c r="U160">
        <v>9451</v>
      </c>
      <c r="V160" t="s">
        <v>1249</v>
      </c>
      <c r="X160" s="32" t="str">
        <f t="shared" si="22"/>
        <v>1JBT9456</v>
      </c>
      <c r="Y160" s="32" t="b">
        <f t="shared" si="21"/>
        <v>1</v>
      </c>
      <c r="Z160" t="s">
        <v>10</v>
      </c>
      <c r="AA160">
        <v>9456</v>
      </c>
      <c r="AB160" t="s">
        <v>10282</v>
      </c>
      <c r="AC160" t="s">
        <v>9398</v>
      </c>
      <c r="AD160" s="61">
        <v>43230.412349537037</v>
      </c>
      <c r="AE160" t="s">
        <v>9398</v>
      </c>
      <c r="AF160" s="61">
        <v>43230.412349537037</v>
      </c>
    </row>
    <row r="161" spans="1:32" x14ac:dyDescent="0.35">
      <c r="B161" s="47">
        <v>43172</v>
      </c>
      <c r="D161" s="46"/>
      <c r="E161" s="22" t="str">
        <f>IF(ISERROR(VLOOKUP($U161,'sTEMPLATE-UC1'!$E:$E,1,0)),"","X")</f>
        <v>X</v>
      </c>
      <c r="F161" s="22" t="str">
        <f t="shared" si="25"/>
        <v>X</v>
      </c>
      <c r="G161" s="22" t="str">
        <f t="shared" si="25"/>
        <v>X</v>
      </c>
      <c r="H161" s="22" t="str">
        <f t="shared" si="25"/>
        <v>X</v>
      </c>
      <c r="I161" s="22" t="str">
        <f t="shared" si="25"/>
        <v>X</v>
      </c>
      <c r="J161" s="22" t="str">
        <f t="shared" si="25"/>
        <v>X</v>
      </c>
      <c r="K161" s="22" t="str">
        <f t="shared" si="25"/>
        <v>X</v>
      </c>
      <c r="L161" s="22" t="str">
        <f t="shared" si="25"/>
        <v>X</v>
      </c>
      <c r="M161" s="22" t="str">
        <f t="shared" si="25"/>
        <v>X</v>
      </c>
      <c r="N161" s="22" t="str">
        <f t="shared" si="25"/>
        <v>X</v>
      </c>
      <c r="O161" s="22" t="str">
        <f t="shared" si="25"/>
        <v>X</v>
      </c>
      <c r="P161" s="22" t="str">
        <f t="shared" si="25"/>
        <v>X</v>
      </c>
      <c r="Q161" s="22" t="str">
        <f t="shared" si="25"/>
        <v>X</v>
      </c>
      <c r="R161" s="22" t="str">
        <f t="shared" si="25"/>
        <v>X</v>
      </c>
      <c r="S161" s="22" t="str">
        <f t="shared" si="25"/>
        <v>X</v>
      </c>
      <c r="T161" s="22" t="str">
        <f t="shared" si="25"/>
        <v>X</v>
      </c>
      <c r="U161">
        <v>9452</v>
      </c>
      <c r="V161" t="s">
        <v>1250</v>
      </c>
      <c r="X161" s="32" t="str">
        <f t="shared" si="22"/>
        <v>1JBT9457</v>
      </c>
      <c r="Y161" s="32" t="b">
        <f t="shared" si="21"/>
        <v>1</v>
      </c>
      <c r="Z161" t="s">
        <v>10</v>
      </c>
      <c r="AA161">
        <v>9457</v>
      </c>
      <c r="AB161" t="s">
        <v>10283</v>
      </c>
      <c r="AC161" t="s">
        <v>9398</v>
      </c>
      <c r="AD161" s="61">
        <v>43230.412349803242</v>
      </c>
      <c r="AE161" t="s">
        <v>9398</v>
      </c>
      <c r="AF161" s="61">
        <v>43230.412349803242</v>
      </c>
    </row>
    <row r="162" spans="1:32" x14ac:dyDescent="0.35">
      <c r="A162" s="47"/>
      <c r="B162" s="47">
        <v>43172</v>
      </c>
      <c r="D162" s="46"/>
      <c r="E162" s="22" t="str">
        <f>IF(ISERROR(VLOOKUP($U162,'sTEMPLATE-UC1'!$E:$E,1,0)),"","X")</f>
        <v>X</v>
      </c>
      <c r="F162" s="22" t="str">
        <f t="shared" si="25"/>
        <v>X</v>
      </c>
      <c r="G162" s="22" t="str">
        <f t="shared" si="25"/>
        <v>X</v>
      </c>
      <c r="H162" s="22" t="str">
        <f t="shared" si="25"/>
        <v>X</v>
      </c>
      <c r="I162" s="22" t="str">
        <f t="shared" si="25"/>
        <v>X</v>
      </c>
      <c r="J162" s="22" t="str">
        <f t="shared" si="25"/>
        <v>X</v>
      </c>
      <c r="K162" s="22" t="str">
        <f t="shared" si="25"/>
        <v>X</v>
      </c>
      <c r="L162" s="22" t="str">
        <f t="shared" si="25"/>
        <v>X</v>
      </c>
      <c r="M162" s="22" t="str">
        <f t="shared" si="25"/>
        <v>X</v>
      </c>
      <c r="N162" s="22" t="str">
        <f t="shared" si="25"/>
        <v>X</v>
      </c>
      <c r="O162" s="22" t="str">
        <f t="shared" si="25"/>
        <v>X</v>
      </c>
      <c r="P162" s="22" t="str">
        <f t="shared" si="25"/>
        <v>X</v>
      </c>
      <c r="Q162" s="22" t="str">
        <f t="shared" si="25"/>
        <v>X</v>
      </c>
      <c r="R162" s="22" t="str">
        <f t="shared" si="25"/>
        <v>X</v>
      </c>
      <c r="S162" s="22" t="str">
        <f t="shared" si="25"/>
        <v>X</v>
      </c>
      <c r="T162" s="22" t="str">
        <f t="shared" si="25"/>
        <v>X</v>
      </c>
      <c r="U162">
        <v>9455</v>
      </c>
      <c r="V162" t="s">
        <v>1251</v>
      </c>
      <c r="X162" s="32" t="str">
        <f t="shared" si="22"/>
        <v>1JBT9460</v>
      </c>
      <c r="Y162" s="32" t="b">
        <f t="shared" si="21"/>
        <v>1</v>
      </c>
      <c r="Z162" t="s">
        <v>10</v>
      </c>
      <c r="AA162">
        <v>9460</v>
      </c>
      <c r="AB162" t="s">
        <v>1252</v>
      </c>
      <c r="AC162" t="s">
        <v>9398</v>
      </c>
      <c r="AD162" s="61">
        <v>42810.477104247686</v>
      </c>
      <c r="AE162" t="s">
        <v>9398</v>
      </c>
      <c r="AF162" s="61">
        <v>42810.477104247686</v>
      </c>
    </row>
    <row r="163" spans="1:32" x14ac:dyDescent="0.35">
      <c r="A163" s="47">
        <v>43230</v>
      </c>
      <c r="B163" s="47">
        <v>43230</v>
      </c>
      <c r="D163" s="46" t="s">
        <v>10299</v>
      </c>
      <c r="E163" s="22" t="str">
        <f>IF(ISERROR(VLOOKUP($U163,'sTEMPLATE-UC1'!$E:$E,1,0)),"","X")</f>
        <v>X</v>
      </c>
      <c r="F163" s="22" t="str">
        <f t="shared" si="25"/>
        <v>X</v>
      </c>
      <c r="G163" s="22" t="str">
        <f t="shared" si="25"/>
        <v>X</v>
      </c>
      <c r="H163" s="22" t="str">
        <f t="shared" si="25"/>
        <v>X</v>
      </c>
      <c r="I163" s="22" t="str">
        <f t="shared" si="25"/>
        <v>X</v>
      </c>
      <c r="J163" s="22" t="str">
        <f t="shared" si="25"/>
        <v>X</v>
      </c>
      <c r="K163" s="22" t="str">
        <f t="shared" si="25"/>
        <v>X</v>
      </c>
      <c r="L163" s="22" t="str">
        <f t="shared" si="25"/>
        <v>X</v>
      </c>
      <c r="M163" s="22" t="str">
        <f t="shared" si="25"/>
        <v>X</v>
      </c>
      <c r="N163" s="22" t="str">
        <f t="shared" si="25"/>
        <v>X</v>
      </c>
      <c r="O163" s="22" t="str">
        <f t="shared" si="25"/>
        <v>X</v>
      </c>
      <c r="P163" s="22" t="str">
        <f t="shared" si="25"/>
        <v>X</v>
      </c>
      <c r="Q163" s="22" t="str">
        <f t="shared" si="25"/>
        <v>X</v>
      </c>
      <c r="R163" s="22" t="str">
        <f t="shared" si="25"/>
        <v>X</v>
      </c>
      <c r="S163" s="22" t="str">
        <f t="shared" si="25"/>
        <v>X</v>
      </c>
      <c r="T163" s="22" t="str">
        <f t="shared" si="25"/>
        <v>X</v>
      </c>
      <c r="U163">
        <v>9456</v>
      </c>
      <c r="V163" t="s">
        <v>10282</v>
      </c>
      <c r="X163" s="32" t="str">
        <f t="shared" si="22"/>
        <v>1JBT9465</v>
      </c>
      <c r="Y163" s="32" t="b">
        <f t="shared" si="21"/>
        <v>1</v>
      </c>
      <c r="Z163" t="s">
        <v>10</v>
      </c>
      <c r="AA163">
        <v>9465</v>
      </c>
      <c r="AB163" t="s">
        <v>1253</v>
      </c>
      <c r="AC163" t="s">
        <v>9398</v>
      </c>
      <c r="AD163" s="61">
        <v>42810.477104398145</v>
      </c>
      <c r="AE163" t="s">
        <v>9398</v>
      </c>
      <c r="AF163" s="61">
        <v>42810.477104398145</v>
      </c>
    </row>
    <row r="164" spans="1:32" x14ac:dyDescent="0.35">
      <c r="A164" s="47">
        <v>43230</v>
      </c>
      <c r="B164" s="47">
        <v>43230</v>
      </c>
      <c r="D164" s="46" t="s">
        <v>10299</v>
      </c>
      <c r="E164" s="22" t="str">
        <f>IF(ISERROR(VLOOKUP($U164,'sTEMPLATE-UC1'!$E:$E,1,0)),"","X")</f>
        <v>X</v>
      </c>
      <c r="F164" s="22" t="str">
        <f t="shared" si="25"/>
        <v>X</v>
      </c>
      <c r="G164" s="22" t="str">
        <f t="shared" si="25"/>
        <v>X</v>
      </c>
      <c r="H164" s="22" t="str">
        <f t="shared" si="25"/>
        <v>X</v>
      </c>
      <c r="I164" s="22" t="str">
        <f t="shared" si="25"/>
        <v>X</v>
      </c>
      <c r="J164" s="22" t="str">
        <f t="shared" si="25"/>
        <v>X</v>
      </c>
      <c r="K164" s="22" t="str">
        <f t="shared" si="25"/>
        <v>X</v>
      </c>
      <c r="L164" s="22" t="str">
        <f t="shared" si="25"/>
        <v>X</v>
      </c>
      <c r="M164" s="22" t="str">
        <f t="shared" si="25"/>
        <v>X</v>
      </c>
      <c r="N164" s="22" t="str">
        <f t="shared" si="25"/>
        <v>X</v>
      </c>
      <c r="O164" s="22" t="str">
        <f t="shared" si="25"/>
        <v>X</v>
      </c>
      <c r="P164" s="22" t="str">
        <f t="shared" si="25"/>
        <v>X</v>
      </c>
      <c r="Q164" s="22" t="str">
        <f t="shared" si="25"/>
        <v>X</v>
      </c>
      <c r="R164" s="22" t="str">
        <f t="shared" si="25"/>
        <v>X</v>
      </c>
      <c r="S164" s="22" t="str">
        <f t="shared" si="25"/>
        <v>X</v>
      </c>
      <c r="T164" s="22" t="str">
        <f t="shared" si="25"/>
        <v>X</v>
      </c>
      <c r="U164">
        <v>9457</v>
      </c>
      <c r="V164" t="s">
        <v>10283</v>
      </c>
      <c r="X164" s="32" t="str">
        <f t="shared" si="22"/>
        <v>1JBT9466</v>
      </c>
      <c r="Y164" s="32" t="b">
        <f t="shared" si="21"/>
        <v>1</v>
      </c>
      <c r="Z164" t="s">
        <v>10</v>
      </c>
      <c r="AA164">
        <v>9466</v>
      </c>
      <c r="AB164" t="s">
        <v>1254</v>
      </c>
      <c r="AC164" t="s">
        <v>9398</v>
      </c>
      <c r="AD164" s="61">
        <v>42810.477104594909</v>
      </c>
      <c r="AE164" t="s">
        <v>9398</v>
      </c>
      <c r="AF164" s="61">
        <v>42810.477104594909</v>
      </c>
    </row>
    <row r="165" spans="1:32" x14ac:dyDescent="0.35">
      <c r="A165" s="47"/>
      <c r="B165" s="47">
        <v>43172</v>
      </c>
      <c r="D165" s="46"/>
      <c r="E165" s="22" t="str">
        <f>IF(ISERROR(VLOOKUP($U165,'sTEMPLATE-UC1'!$E:$E,1,0)),"","X")</f>
        <v>X</v>
      </c>
      <c r="F165" s="22" t="str">
        <f t="shared" si="25"/>
        <v>X</v>
      </c>
      <c r="G165" s="22" t="str">
        <f t="shared" si="25"/>
        <v>X</v>
      </c>
      <c r="H165" s="22" t="str">
        <f t="shared" si="25"/>
        <v>X</v>
      </c>
      <c r="I165" s="22" t="str">
        <f t="shared" si="25"/>
        <v>X</v>
      </c>
      <c r="J165" s="22" t="str">
        <f t="shared" si="25"/>
        <v>X</v>
      </c>
      <c r="K165" s="22" t="str">
        <f t="shared" si="25"/>
        <v>X</v>
      </c>
      <c r="L165" s="22" t="str">
        <f t="shared" si="25"/>
        <v>X</v>
      </c>
      <c r="M165" s="22" t="str">
        <f t="shared" si="25"/>
        <v>X</v>
      </c>
      <c r="N165" s="22" t="str">
        <f t="shared" si="25"/>
        <v>X</v>
      </c>
      <c r="O165" s="22" t="str">
        <f t="shared" si="25"/>
        <v>X</v>
      </c>
      <c r="P165" s="22" t="str">
        <f t="shared" si="25"/>
        <v>X</v>
      </c>
      <c r="Q165" s="22" t="str">
        <f t="shared" si="25"/>
        <v>X</v>
      </c>
      <c r="R165" s="22" t="str">
        <f t="shared" si="25"/>
        <v>X</v>
      </c>
      <c r="S165" s="22" t="str">
        <f t="shared" si="25"/>
        <v>X</v>
      </c>
      <c r="T165" s="22" t="str">
        <f t="shared" si="25"/>
        <v>X</v>
      </c>
      <c r="U165">
        <v>9460</v>
      </c>
      <c r="V165" t="s">
        <v>1252</v>
      </c>
      <c r="X165" s="32" t="str">
        <f t="shared" si="22"/>
        <v>1JBT9467</v>
      </c>
      <c r="Y165" s="32" t="b">
        <f t="shared" si="21"/>
        <v>1</v>
      </c>
      <c r="Z165" t="s">
        <v>10</v>
      </c>
      <c r="AA165">
        <v>9467</v>
      </c>
      <c r="AB165" t="s">
        <v>1255</v>
      </c>
      <c r="AC165" t="s">
        <v>9398</v>
      </c>
      <c r="AD165" s="61">
        <v>42810.477104745369</v>
      </c>
      <c r="AE165" t="s">
        <v>9398</v>
      </c>
      <c r="AF165" s="61">
        <v>42810.477104745369</v>
      </c>
    </row>
    <row r="166" spans="1:32" x14ac:dyDescent="0.35">
      <c r="A166" s="47"/>
      <c r="B166" s="47">
        <v>43172</v>
      </c>
      <c r="D166" s="46"/>
      <c r="E166" s="22" t="str">
        <f>IF(ISERROR(VLOOKUP($U166,'sTEMPLATE-UC1'!$E:$E,1,0)),"","X")</f>
        <v>X</v>
      </c>
      <c r="F166" s="22" t="str">
        <f t="shared" si="25"/>
        <v>X</v>
      </c>
      <c r="G166" s="22" t="str">
        <f t="shared" si="25"/>
        <v>X</v>
      </c>
      <c r="H166" s="22" t="str">
        <f t="shared" si="25"/>
        <v>X</v>
      </c>
      <c r="I166" s="22" t="str">
        <f t="shared" si="25"/>
        <v>X</v>
      </c>
      <c r="J166" s="22" t="str">
        <f t="shared" si="25"/>
        <v>X</v>
      </c>
      <c r="K166" s="22" t="str">
        <f t="shared" si="25"/>
        <v>X</v>
      </c>
      <c r="L166" s="22" t="str">
        <f t="shared" si="25"/>
        <v>X</v>
      </c>
      <c r="M166" s="22" t="str">
        <f t="shared" si="25"/>
        <v>X</v>
      </c>
      <c r="N166" s="22" t="str">
        <f t="shared" si="25"/>
        <v>X</v>
      </c>
      <c r="O166" s="22" t="str">
        <f t="shared" si="25"/>
        <v>X</v>
      </c>
      <c r="P166" s="22" t="str">
        <f t="shared" si="25"/>
        <v>X</v>
      </c>
      <c r="Q166" s="22" t="str">
        <f t="shared" si="25"/>
        <v>X</v>
      </c>
      <c r="R166" s="22" t="str">
        <f t="shared" si="25"/>
        <v>X</v>
      </c>
      <c r="S166" s="22" t="str">
        <f t="shared" si="25"/>
        <v>X</v>
      </c>
      <c r="T166" s="22" t="str">
        <f t="shared" si="25"/>
        <v>X</v>
      </c>
      <c r="U166">
        <v>9465</v>
      </c>
      <c r="V166" t="s">
        <v>1253</v>
      </c>
      <c r="X166" s="32" t="str">
        <f t="shared" si="22"/>
        <v>1JBT9470</v>
      </c>
      <c r="Y166" s="32" t="b">
        <f t="shared" si="21"/>
        <v>1</v>
      </c>
      <c r="Z166" t="s">
        <v>10</v>
      </c>
      <c r="AA166">
        <v>9470</v>
      </c>
      <c r="AB166" t="s">
        <v>10284</v>
      </c>
      <c r="AC166" t="s">
        <v>9398</v>
      </c>
      <c r="AD166" s="61">
        <v>43230.412350115737</v>
      </c>
      <c r="AE166" t="s">
        <v>9398</v>
      </c>
      <c r="AF166" s="61">
        <v>43230.412350115737</v>
      </c>
    </row>
    <row r="167" spans="1:32" x14ac:dyDescent="0.35">
      <c r="A167" s="47"/>
      <c r="B167" s="47">
        <v>43172</v>
      </c>
      <c r="D167" s="46"/>
      <c r="E167" s="22" t="str">
        <f>IF(ISERROR(VLOOKUP($U167,'sTEMPLATE-UC1'!$E:$E,1,0)),"","X")</f>
        <v>X</v>
      </c>
      <c r="F167" s="22" t="str">
        <f t="shared" ref="F167:T176" si="26">IF(ISERROR(VLOOKUP(F$4&amp;$U167,$X:$X,1,0)),"","X")</f>
        <v>X</v>
      </c>
      <c r="G167" s="22" t="str">
        <f t="shared" si="26"/>
        <v>X</v>
      </c>
      <c r="H167" s="22" t="str">
        <f t="shared" si="26"/>
        <v>X</v>
      </c>
      <c r="I167" s="22" t="str">
        <f t="shared" si="26"/>
        <v>X</v>
      </c>
      <c r="J167" s="22" t="str">
        <f t="shared" si="26"/>
        <v>X</v>
      </c>
      <c r="K167" s="22" t="str">
        <f t="shared" si="26"/>
        <v>X</v>
      </c>
      <c r="L167" s="22" t="str">
        <f t="shared" si="26"/>
        <v>X</v>
      </c>
      <c r="M167" s="22" t="str">
        <f t="shared" si="26"/>
        <v>X</v>
      </c>
      <c r="N167" s="22" t="str">
        <f t="shared" si="26"/>
        <v>X</v>
      </c>
      <c r="O167" s="22" t="str">
        <f t="shared" si="26"/>
        <v>X</v>
      </c>
      <c r="P167" s="22" t="str">
        <f t="shared" si="26"/>
        <v>X</v>
      </c>
      <c r="Q167" s="22" t="str">
        <f t="shared" si="26"/>
        <v>X</v>
      </c>
      <c r="R167" s="22" t="str">
        <f t="shared" si="26"/>
        <v>X</v>
      </c>
      <c r="S167" s="22" t="str">
        <f t="shared" si="26"/>
        <v>X</v>
      </c>
      <c r="T167" s="22" t="str">
        <f t="shared" si="26"/>
        <v>X</v>
      </c>
      <c r="U167">
        <v>9466</v>
      </c>
      <c r="V167" t="s">
        <v>1254</v>
      </c>
      <c r="X167" s="32" t="str">
        <f t="shared" si="22"/>
        <v>1JBT9471</v>
      </c>
      <c r="Y167" s="32" t="b">
        <f t="shared" si="21"/>
        <v>1</v>
      </c>
      <c r="Z167" t="s">
        <v>10</v>
      </c>
      <c r="AA167">
        <v>9471</v>
      </c>
      <c r="AB167" t="s">
        <v>10285</v>
      </c>
      <c r="AC167" t="s">
        <v>9398</v>
      </c>
      <c r="AD167" s="61">
        <v>43230.412350381943</v>
      </c>
      <c r="AE167" t="s">
        <v>9398</v>
      </c>
      <c r="AF167" s="61">
        <v>43230.412350381943</v>
      </c>
    </row>
    <row r="168" spans="1:32" x14ac:dyDescent="0.35">
      <c r="A168" s="47"/>
      <c r="B168" s="47">
        <v>43172</v>
      </c>
      <c r="D168" s="46"/>
      <c r="E168" s="22" t="str">
        <f>IF(ISERROR(VLOOKUP($U168,'sTEMPLATE-UC1'!$E:$E,1,0)),"","X")</f>
        <v>X</v>
      </c>
      <c r="F168" s="22" t="str">
        <f t="shared" si="26"/>
        <v>X</v>
      </c>
      <c r="G168" s="22" t="str">
        <f t="shared" si="26"/>
        <v>X</v>
      </c>
      <c r="H168" s="22" t="str">
        <f t="shared" si="26"/>
        <v>X</v>
      </c>
      <c r="I168" s="22" t="str">
        <f t="shared" si="26"/>
        <v>X</v>
      </c>
      <c r="J168" s="22" t="str">
        <f t="shared" si="26"/>
        <v>X</v>
      </c>
      <c r="K168" s="22" t="str">
        <f t="shared" si="26"/>
        <v>X</v>
      </c>
      <c r="L168" s="22" t="str">
        <f t="shared" si="26"/>
        <v>X</v>
      </c>
      <c r="M168" s="22" t="str">
        <f t="shared" si="26"/>
        <v>X</v>
      </c>
      <c r="N168" s="22" t="str">
        <f t="shared" si="26"/>
        <v>X</v>
      </c>
      <c r="O168" s="22" t="str">
        <f t="shared" si="26"/>
        <v>X</v>
      </c>
      <c r="P168" s="22" t="str">
        <f t="shared" si="26"/>
        <v>X</v>
      </c>
      <c r="Q168" s="22" t="str">
        <f t="shared" si="26"/>
        <v>X</v>
      </c>
      <c r="R168" s="22" t="str">
        <f t="shared" si="26"/>
        <v>X</v>
      </c>
      <c r="S168" s="22" t="str">
        <f t="shared" si="26"/>
        <v>X</v>
      </c>
      <c r="T168" s="22" t="str">
        <f t="shared" si="26"/>
        <v>X</v>
      </c>
      <c r="U168">
        <v>9467</v>
      </c>
      <c r="V168" t="s">
        <v>1255</v>
      </c>
      <c r="X168" s="32" t="str">
        <f t="shared" si="22"/>
        <v>1JBT9475</v>
      </c>
      <c r="Y168" s="32" t="b">
        <f t="shared" si="21"/>
        <v>1</v>
      </c>
      <c r="Z168" t="s">
        <v>10</v>
      </c>
      <c r="AA168">
        <v>9475</v>
      </c>
      <c r="AB168" t="s">
        <v>11312</v>
      </c>
      <c r="AC168" t="s">
        <v>9398</v>
      </c>
      <c r="AD168" s="61">
        <v>43308.304737152779</v>
      </c>
      <c r="AE168" t="s">
        <v>9398</v>
      </c>
      <c r="AF168" s="61">
        <v>43308.304737152779</v>
      </c>
    </row>
    <row r="169" spans="1:32" x14ac:dyDescent="0.35">
      <c r="A169" s="47">
        <v>43230</v>
      </c>
      <c r="B169" s="47">
        <v>43230</v>
      </c>
      <c r="D169" s="46" t="s">
        <v>10299</v>
      </c>
      <c r="E169" s="22" t="str">
        <f>IF(ISERROR(VLOOKUP($U169,'sTEMPLATE-UC1'!$E:$E,1,0)),"","X")</f>
        <v>X</v>
      </c>
      <c r="F169" s="22" t="str">
        <f t="shared" si="26"/>
        <v>X</v>
      </c>
      <c r="G169" s="22" t="str">
        <f t="shared" si="26"/>
        <v>X</v>
      </c>
      <c r="H169" s="22" t="str">
        <f t="shared" si="26"/>
        <v>X</v>
      </c>
      <c r="I169" s="22" t="str">
        <f t="shared" si="26"/>
        <v>X</v>
      </c>
      <c r="J169" s="22" t="str">
        <f t="shared" si="26"/>
        <v>X</v>
      </c>
      <c r="K169" s="22" t="str">
        <f t="shared" si="26"/>
        <v>X</v>
      </c>
      <c r="L169" s="22" t="str">
        <f t="shared" si="26"/>
        <v>X</v>
      </c>
      <c r="M169" s="22" t="str">
        <f t="shared" si="26"/>
        <v>X</v>
      </c>
      <c r="N169" s="22" t="str">
        <f t="shared" si="26"/>
        <v>X</v>
      </c>
      <c r="O169" s="22" t="str">
        <f t="shared" si="26"/>
        <v>X</v>
      </c>
      <c r="P169" s="22" t="str">
        <f t="shared" si="26"/>
        <v>X</v>
      </c>
      <c r="Q169" s="22" t="str">
        <f t="shared" si="26"/>
        <v>X</v>
      </c>
      <c r="R169" s="22" t="str">
        <f t="shared" si="26"/>
        <v>X</v>
      </c>
      <c r="S169" s="22" t="str">
        <f t="shared" si="26"/>
        <v>X</v>
      </c>
      <c r="T169" s="22" t="str">
        <f t="shared" si="26"/>
        <v>X</v>
      </c>
      <c r="U169">
        <v>9470</v>
      </c>
      <c r="V169" t="s">
        <v>10284</v>
      </c>
      <c r="X169" s="32" t="str">
        <f t="shared" si="22"/>
        <v>1JBT9476</v>
      </c>
      <c r="Y169" s="32" t="b">
        <f t="shared" si="21"/>
        <v>1</v>
      </c>
      <c r="Z169" t="s">
        <v>10</v>
      </c>
      <c r="AA169">
        <v>9476</v>
      </c>
      <c r="AB169" t="s">
        <v>11313</v>
      </c>
      <c r="AC169" t="s">
        <v>9398</v>
      </c>
      <c r="AD169" s="61">
        <v>43308.304737384256</v>
      </c>
      <c r="AE169" t="s">
        <v>9398</v>
      </c>
      <c r="AF169" s="61">
        <v>43308.304737384256</v>
      </c>
    </row>
    <row r="170" spans="1:32" x14ac:dyDescent="0.35">
      <c r="A170" s="47">
        <v>43230</v>
      </c>
      <c r="B170" s="47">
        <v>43230</v>
      </c>
      <c r="D170" s="46" t="s">
        <v>10299</v>
      </c>
      <c r="E170" s="22" t="str">
        <f>IF(ISERROR(VLOOKUP($U170,'sTEMPLATE-UC1'!$E:$E,1,0)),"","X")</f>
        <v>X</v>
      </c>
      <c r="F170" s="22" t="str">
        <f t="shared" si="26"/>
        <v>X</v>
      </c>
      <c r="G170" s="22" t="str">
        <f t="shared" si="26"/>
        <v>X</v>
      </c>
      <c r="H170" s="22" t="str">
        <f t="shared" si="26"/>
        <v>X</v>
      </c>
      <c r="I170" s="22" t="str">
        <f t="shared" si="26"/>
        <v>X</v>
      </c>
      <c r="J170" s="22" t="str">
        <f t="shared" si="26"/>
        <v>X</v>
      </c>
      <c r="K170" s="22" t="str">
        <f t="shared" si="26"/>
        <v>X</v>
      </c>
      <c r="L170" s="22" t="str">
        <f t="shared" si="26"/>
        <v>X</v>
      </c>
      <c r="M170" s="22" t="str">
        <f t="shared" si="26"/>
        <v>X</v>
      </c>
      <c r="N170" s="22" t="str">
        <f t="shared" si="26"/>
        <v>X</v>
      </c>
      <c r="O170" s="22" t="str">
        <f t="shared" si="26"/>
        <v>X</v>
      </c>
      <c r="P170" s="22" t="str">
        <f t="shared" si="26"/>
        <v>X</v>
      </c>
      <c r="Q170" s="22" t="str">
        <f t="shared" si="26"/>
        <v>X</v>
      </c>
      <c r="R170" s="22" t="str">
        <f t="shared" si="26"/>
        <v>X</v>
      </c>
      <c r="S170" s="22" t="str">
        <f t="shared" si="26"/>
        <v>X</v>
      </c>
      <c r="T170" s="22" t="str">
        <f t="shared" si="26"/>
        <v>X</v>
      </c>
      <c r="U170">
        <v>9471</v>
      </c>
      <c r="V170" t="s">
        <v>10285</v>
      </c>
      <c r="X170" s="32" t="str">
        <f t="shared" si="22"/>
        <v>1JBT9477</v>
      </c>
      <c r="Y170" s="32" t="b">
        <f t="shared" si="21"/>
        <v>1</v>
      </c>
      <c r="Z170" t="s">
        <v>10</v>
      </c>
      <c r="AA170">
        <v>9477</v>
      </c>
      <c r="AB170" t="s">
        <v>11314</v>
      </c>
      <c r="AC170" t="s">
        <v>9398</v>
      </c>
      <c r="AD170" s="61">
        <v>43308.304737465274</v>
      </c>
      <c r="AE170" t="s">
        <v>9398</v>
      </c>
      <c r="AF170" s="61">
        <v>43308.304737465274</v>
      </c>
    </row>
    <row r="171" spans="1:32" x14ac:dyDescent="0.35">
      <c r="A171" s="47">
        <v>43230</v>
      </c>
      <c r="B171" s="47">
        <v>43230</v>
      </c>
      <c r="D171" s="46" t="s">
        <v>10299</v>
      </c>
      <c r="E171" s="22" t="str">
        <f>IF(ISERROR(VLOOKUP($U171,'sTEMPLATE-UC1'!$E:$E,1,0)),"","X")</f>
        <v>X</v>
      </c>
      <c r="F171" s="22" t="str">
        <f t="shared" si="26"/>
        <v>X</v>
      </c>
      <c r="G171" s="22" t="str">
        <f t="shared" si="26"/>
        <v>X</v>
      </c>
      <c r="H171" s="22" t="str">
        <f t="shared" si="26"/>
        <v>X</v>
      </c>
      <c r="I171" s="22" t="str">
        <f t="shared" si="26"/>
        <v>X</v>
      </c>
      <c r="J171" s="22" t="str">
        <f t="shared" si="26"/>
        <v>X</v>
      </c>
      <c r="K171" s="22" t="str">
        <f t="shared" si="26"/>
        <v>X</v>
      </c>
      <c r="L171" s="22" t="str">
        <f t="shared" si="26"/>
        <v>X</v>
      </c>
      <c r="M171" s="22" t="str">
        <f t="shared" si="26"/>
        <v>X</v>
      </c>
      <c r="N171" s="22" t="str">
        <f t="shared" si="26"/>
        <v>X</v>
      </c>
      <c r="O171" s="22" t="str">
        <f t="shared" si="26"/>
        <v>X</v>
      </c>
      <c r="P171" s="22" t="str">
        <f t="shared" si="26"/>
        <v>X</v>
      </c>
      <c r="Q171" s="22" t="str">
        <f t="shared" si="26"/>
        <v>X</v>
      </c>
      <c r="R171" s="22" t="str">
        <f t="shared" si="26"/>
        <v>X</v>
      </c>
      <c r="S171" s="22" t="str">
        <f t="shared" si="26"/>
        <v>X</v>
      </c>
      <c r="T171" s="22" t="str">
        <f t="shared" si="26"/>
        <v>X</v>
      </c>
      <c r="U171">
        <v>9480</v>
      </c>
      <c r="V171" t="s">
        <v>10286</v>
      </c>
      <c r="X171" s="32" t="str">
        <f t="shared" si="22"/>
        <v>1JBT9478</v>
      </c>
      <c r="Y171" s="32" t="b">
        <f t="shared" si="21"/>
        <v>1</v>
      </c>
      <c r="Z171" t="s">
        <v>10</v>
      </c>
      <c r="AA171">
        <v>9478</v>
      </c>
      <c r="AB171" t="s">
        <v>11315</v>
      </c>
      <c r="AC171" t="s">
        <v>9398</v>
      </c>
      <c r="AD171" s="61">
        <v>43308.304737500002</v>
      </c>
      <c r="AE171" t="s">
        <v>9398</v>
      </c>
      <c r="AF171" s="61">
        <v>43308.304737500002</v>
      </c>
    </row>
    <row r="172" spans="1:32" x14ac:dyDescent="0.35">
      <c r="A172" s="47">
        <v>43230</v>
      </c>
      <c r="B172" s="47">
        <v>43230</v>
      </c>
      <c r="D172" s="46" t="s">
        <v>10299</v>
      </c>
      <c r="E172" s="22" t="str">
        <f>IF(ISERROR(VLOOKUP($U172,'sTEMPLATE-UC1'!$E:$E,1,0)),"","X")</f>
        <v>X</v>
      </c>
      <c r="F172" s="22" t="str">
        <f t="shared" si="26"/>
        <v>X</v>
      </c>
      <c r="G172" s="22" t="str">
        <f t="shared" si="26"/>
        <v>X</v>
      </c>
      <c r="H172" s="22" t="str">
        <f t="shared" si="26"/>
        <v>X</v>
      </c>
      <c r="I172" s="22" t="str">
        <f t="shared" si="26"/>
        <v>X</v>
      </c>
      <c r="J172" s="22" t="str">
        <f t="shared" si="26"/>
        <v>X</v>
      </c>
      <c r="K172" s="22" t="str">
        <f t="shared" si="26"/>
        <v>X</v>
      </c>
      <c r="L172" s="22" t="str">
        <f t="shared" si="26"/>
        <v>X</v>
      </c>
      <c r="M172" s="22" t="str">
        <f t="shared" si="26"/>
        <v>X</v>
      </c>
      <c r="N172" s="22" t="str">
        <f t="shared" si="26"/>
        <v>X</v>
      </c>
      <c r="O172" s="22" t="str">
        <f t="shared" si="26"/>
        <v>X</v>
      </c>
      <c r="P172" s="22" t="str">
        <f t="shared" si="26"/>
        <v>X</v>
      </c>
      <c r="Q172" s="22" t="str">
        <f t="shared" si="26"/>
        <v>X</v>
      </c>
      <c r="R172" s="22" t="str">
        <f t="shared" si="26"/>
        <v>X</v>
      </c>
      <c r="S172" s="22" t="str">
        <f t="shared" si="26"/>
        <v>X</v>
      </c>
      <c r="T172" s="22" t="str">
        <f t="shared" si="26"/>
        <v>X</v>
      </c>
      <c r="U172">
        <v>9481</v>
      </c>
      <c r="V172" t="s">
        <v>10287</v>
      </c>
      <c r="X172" s="32" t="str">
        <f t="shared" si="22"/>
        <v>1JBT9479</v>
      </c>
      <c r="Y172" s="32" t="b">
        <f t="shared" si="21"/>
        <v>1</v>
      </c>
      <c r="Z172" t="s">
        <v>10</v>
      </c>
      <c r="AA172">
        <v>9479</v>
      </c>
      <c r="AB172" t="s">
        <v>11316</v>
      </c>
      <c r="AC172" t="s">
        <v>9398</v>
      </c>
      <c r="AD172" s="61">
        <v>43308.30473758102</v>
      </c>
      <c r="AE172" t="s">
        <v>9398</v>
      </c>
      <c r="AF172" s="61">
        <v>43308.30473758102</v>
      </c>
    </row>
    <row r="173" spans="1:32" x14ac:dyDescent="0.35">
      <c r="A173" s="47"/>
      <c r="B173" s="47">
        <v>43172</v>
      </c>
      <c r="D173" s="46"/>
      <c r="E173" s="22" t="str">
        <f>IF(ISERROR(VLOOKUP($U173,'sTEMPLATE-UC1'!$E:$E,1,0)),"","X")</f>
        <v>X</v>
      </c>
      <c r="F173" s="22" t="str">
        <f t="shared" si="26"/>
        <v>X</v>
      </c>
      <c r="G173" s="22" t="str">
        <f t="shared" si="26"/>
        <v>X</v>
      </c>
      <c r="H173" s="22" t="str">
        <f t="shared" si="26"/>
        <v>X</v>
      </c>
      <c r="I173" s="22" t="str">
        <f t="shared" si="26"/>
        <v>X</v>
      </c>
      <c r="J173" s="22" t="str">
        <f t="shared" si="26"/>
        <v>X</v>
      </c>
      <c r="K173" s="22" t="str">
        <f t="shared" si="26"/>
        <v>X</v>
      </c>
      <c r="L173" s="22" t="str">
        <f t="shared" si="26"/>
        <v>X</v>
      </c>
      <c r="M173" s="22" t="str">
        <f t="shared" si="26"/>
        <v>X</v>
      </c>
      <c r="N173" s="22" t="str">
        <f t="shared" si="26"/>
        <v>X</v>
      </c>
      <c r="O173" s="22" t="str">
        <f t="shared" si="26"/>
        <v>X</v>
      </c>
      <c r="P173" s="22" t="str">
        <f t="shared" si="26"/>
        <v>X</v>
      </c>
      <c r="Q173" s="22" t="str">
        <f t="shared" si="26"/>
        <v>X</v>
      </c>
      <c r="R173" s="22" t="str">
        <f t="shared" si="26"/>
        <v>X</v>
      </c>
      <c r="S173" s="22" t="str">
        <f t="shared" si="26"/>
        <v>X</v>
      </c>
      <c r="T173" s="22" t="str">
        <f t="shared" si="26"/>
        <v>X</v>
      </c>
      <c r="U173">
        <v>9490</v>
      </c>
      <c r="V173" t="s">
        <v>1256</v>
      </c>
      <c r="X173" s="32" t="str">
        <f t="shared" si="22"/>
        <v>1JBT9480</v>
      </c>
      <c r="Y173" s="32" t="b">
        <f t="shared" si="21"/>
        <v>1</v>
      </c>
      <c r="Z173" t="s">
        <v>10</v>
      </c>
      <c r="AA173">
        <v>9480</v>
      </c>
      <c r="AB173" t="s">
        <v>10286</v>
      </c>
      <c r="AC173" t="s">
        <v>9398</v>
      </c>
      <c r="AD173" s="61">
        <v>43230.412350659724</v>
      </c>
      <c r="AE173" t="s">
        <v>9398</v>
      </c>
      <c r="AF173" s="61">
        <v>43230.412350659724</v>
      </c>
    </row>
    <row r="174" spans="1:32" x14ac:dyDescent="0.35">
      <c r="A174" s="47"/>
      <c r="B174" s="47">
        <v>43172</v>
      </c>
      <c r="D174" s="46"/>
      <c r="E174" s="22" t="str">
        <f>IF(ISERROR(VLOOKUP($U174,'sTEMPLATE-UC1'!$E:$E,1,0)),"","X")</f>
        <v>X</v>
      </c>
      <c r="F174" s="22" t="str">
        <f t="shared" si="26"/>
        <v>X</v>
      </c>
      <c r="G174" s="22" t="str">
        <f t="shared" si="26"/>
        <v>X</v>
      </c>
      <c r="H174" s="22" t="str">
        <f t="shared" si="26"/>
        <v>X</v>
      </c>
      <c r="I174" s="22" t="str">
        <f t="shared" si="26"/>
        <v>X</v>
      </c>
      <c r="J174" s="22" t="str">
        <f t="shared" si="26"/>
        <v>X</v>
      </c>
      <c r="K174" s="22" t="str">
        <f t="shared" si="26"/>
        <v>X</v>
      </c>
      <c r="L174" s="22" t="str">
        <f t="shared" si="26"/>
        <v>X</v>
      </c>
      <c r="M174" s="22" t="str">
        <f t="shared" si="26"/>
        <v>X</v>
      </c>
      <c r="N174" s="22" t="str">
        <f t="shared" si="26"/>
        <v>X</v>
      </c>
      <c r="O174" s="22" t="str">
        <f t="shared" si="26"/>
        <v>X</v>
      </c>
      <c r="P174" s="22" t="str">
        <f t="shared" si="26"/>
        <v>X</v>
      </c>
      <c r="Q174" s="22" t="str">
        <f t="shared" si="26"/>
        <v>X</v>
      </c>
      <c r="R174" s="22" t="str">
        <f t="shared" si="26"/>
        <v>X</v>
      </c>
      <c r="S174" s="22" t="str">
        <f t="shared" si="26"/>
        <v>X</v>
      </c>
      <c r="T174" s="22" t="str">
        <f t="shared" si="26"/>
        <v>X</v>
      </c>
      <c r="U174">
        <v>9495</v>
      </c>
      <c r="V174" t="s">
        <v>1257</v>
      </c>
      <c r="X174" s="32" t="str">
        <f t="shared" si="22"/>
        <v>1JBT9481</v>
      </c>
      <c r="Y174" s="32" t="b">
        <f t="shared" si="21"/>
        <v>1</v>
      </c>
      <c r="Z174" t="s">
        <v>10</v>
      </c>
      <c r="AA174">
        <v>9481</v>
      </c>
      <c r="AB174" t="s">
        <v>10287</v>
      </c>
      <c r="AC174" t="s">
        <v>9398</v>
      </c>
      <c r="AD174" s="61">
        <v>43230.412350925923</v>
      </c>
      <c r="AE174" t="s">
        <v>9398</v>
      </c>
      <c r="AF174" s="61">
        <v>43230.412350925923</v>
      </c>
    </row>
    <row r="175" spans="1:32" x14ac:dyDescent="0.35">
      <c r="B175" s="5">
        <v>43172</v>
      </c>
      <c r="E175" s="22" t="str">
        <f>IF(ISERROR(VLOOKUP($U175,'sTEMPLATE-UC1'!$E:$E,1,0)),"","X")</f>
        <v>X</v>
      </c>
      <c r="F175" s="22" t="str">
        <f t="shared" si="26"/>
        <v>X</v>
      </c>
      <c r="G175" s="22" t="str">
        <f t="shared" si="26"/>
        <v>X</v>
      </c>
      <c r="H175" s="22" t="str">
        <f t="shared" si="26"/>
        <v>X</v>
      </c>
      <c r="I175" s="22" t="str">
        <f t="shared" si="26"/>
        <v>X</v>
      </c>
      <c r="J175" s="22" t="str">
        <f t="shared" si="26"/>
        <v>X</v>
      </c>
      <c r="K175" s="22" t="str">
        <f t="shared" si="26"/>
        <v>X</v>
      </c>
      <c r="L175" s="22" t="str">
        <f t="shared" si="26"/>
        <v>X</v>
      </c>
      <c r="M175" s="22" t="str">
        <f t="shared" si="26"/>
        <v>X</v>
      </c>
      <c r="N175" s="22" t="str">
        <f t="shared" si="26"/>
        <v>X</v>
      </c>
      <c r="O175" s="22" t="str">
        <f t="shared" si="26"/>
        <v>X</v>
      </c>
      <c r="P175" s="22" t="str">
        <f t="shared" si="26"/>
        <v>X</v>
      </c>
      <c r="Q175" s="22" t="str">
        <f t="shared" si="26"/>
        <v>X</v>
      </c>
      <c r="R175" s="22" t="str">
        <f t="shared" si="26"/>
        <v>X</v>
      </c>
      <c r="S175" s="22" t="str">
        <f t="shared" si="26"/>
        <v>X</v>
      </c>
      <c r="T175" s="22" t="str">
        <f t="shared" si="26"/>
        <v>X</v>
      </c>
      <c r="U175">
        <v>9500</v>
      </c>
      <c r="V175" t="s">
        <v>1258</v>
      </c>
      <c r="X175" s="32" t="str">
        <f t="shared" si="22"/>
        <v>1JBT9490</v>
      </c>
      <c r="Y175" s="32" t="b">
        <f t="shared" si="21"/>
        <v>1</v>
      </c>
      <c r="Z175" t="s">
        <v>10</v>
      </c>
      <c r="AA175">
        <v>9490</v>
      </c>
      <c r="AB175" t="s">
        <v>1256</v>
      </c>
      <c r="AC175" t="s">
        <v>9398</v>
      </c>
      <c r="AD175" s="61">
        <v>42810.477104942132</v>
      </c>
      <c r="AE175" t="s">
        <v>9398</v>
      </c>
      <c r="AF175" s="61">
        <v>42810.477104942132</v>
      </c>
    </row>
    <row r="176" spans="1:32" x14ac:dyDescent="0.35">
      <c r="A176" s="47"/>
      <c r="B176" s="47">
        <v>43172</v>
      </c>
      <c r="C176" s="47"/>
      <c r="D176" s="46"/>
      <c r="E176" s="22" t="str">
        <f>IF(ISERROR(VLOOKUP($U176,'sTEMPLATE-UC1'!$E:$E,1,0)),"","X")</f>
        <v>X</v>
      </c>
      <c r="F176" s="22" t="str">
        <f t="shared" si="26"/>
        <v>X</v>
      </c>
      <c r="G176" s="22" t="str">
        <f t="shared" si="26"/>
        <v>X</v>
      </c>
      <c r="H176" s="22" t="str">
        <f t="shared" si="26"/>
        <v>X</v>
      </c>
      <c r="I176" s="22" t="str">
        <f t="shared" si="26"/>
        <v>X</v>
      </c>
      <c r="J176" s="22" t="str">
        <f t="shared" si="26"/>
        <v>X</v>
      </c>
      <c r="K176" s="22" t="str">
        <f t="shared" si="26"/>
        <v>X</v>
      </c>
      <c r="L176" s="22" t="str">
        <f t="shared" si="26"/>
        <v>X</v>
      </c>
      <c r="M176" s="22" t="str">
        <f t="shared" si="26"/>
        <v>X</v>
      </c>
      <c r="N176" s="22" t="str">
        <f t="shared" si="26"/>
        <v>X</v>
      </c>
      <c r="O176" s="22" t="str">
        <f t="shared" si="26"/>
        <v>X</v>
      </c>
      <c r="P176" s="22" t="str">
        <f t="shared" si="26"/>
        <v>X</v>
      </c>
      <c r="Q176" s="22" t="str">
        <f t="shared" si="26"/>
        <v>X</v>
      </c>
      <c r="R176" s="22" t="str">
        <f t="shared" si="26"/>
        <v>X</v>
      </c>
      <c r="S176" s="22" t="str">
        <f t="shared" si="26"/>
        <v>X</v>
      </c>
      <c r="T176" s="22" t="str">
        <f t="shared" si="26"/>
        <v>X</v>
      </c>
      <c r="U176">
        <v>9505</v>
      </c>
      <c r="V176" t="s">
        <v>1259</v>
      </c>
      <c r="X176" s="32" t="str">
        <f t="shared" si="22"/>
        <v>1JBT9495</v>
      </c>
      <c r="Y176" s="32" t="b">
        <f t="shared" si="21"/>
        <v>1</v>
      </c>
      <c r="Z176" t="s">
        <v>10</v>
      </c>
      <c r="AA176">
        <v>9495</v>
      </c>
      <c r="AB176" t="s">
        <v>1257</v>
      </c>
      <c r="AC176" t="s">
        <v>9398</v>
      </c>
      <c r="AD176" s="61">
        <v>42810.477105127313</v>
      </c>
      <c r="AE176" t="s">
        <v>9398</v>
      </c>
      <c r="AF176" s="61">
        <v>42810.477105127313</v>
      </c>
    </row>
    <row r="177" spans="1:32" x14ac:dyDescent="0.35">
      <c r="A177" s="47"/>
      <c r="B177" s="47">
        <v>43172</v>
      </c>
      <c r="C177" s="47"/>
      <c r="D177" s="46"/>
      <c r="E177" s="22" t="str">
        <f>IF(ISERROR(VLOOKUP($U177,'sTEMPLATE-UC1'!$E:$E,1,0)),"","X")</f>
        <v>X</v>
      </c>
      <c r="F177" s="22" t="str">
        <f t="shared" ref="F177:T186" si="27">IF(ISERROR(VLOOKUP(F$4&amp;$U177,$X:$X,1,0)),"","X")</f>
        <v>X</v>
      </c>
      <c r="G177" s="22" t="str">
        <f t="shared" si="27"/>
        <v>X</v>
      </c>
      <c r="H177" s="22" t="str">
        <f t="shared" si="27"/>
        <v>X</v>
      </c>
      <c r="I177" s="22" t="str">
        <f t="shared" si="27"/>
        <v>X</v>
      </c>
      <c r="J177" s="22" t="str">
        <f t="shared" si="27"/>
        <v>X</v>
      </c>
      <c r="K177" s="22" t="str">
        <f t="shared" si="27"/>
        <v>X</v>
      </c>
      <c r="L177" s="22" t="str">
        <f t="shared" si="27"/>
        <v>X</v>
      </c>
      <c r="M177" s="22" t="str">
        <f t="shared" si="27"/>
        <v>X</v>
      </c>
      <c r="N177" s="22" t="str">
        <f t="shared" si="27"/>
        <v>X</v>
      </c>
      <c r="O177" s="22" t="str">
        <f t="shared" si="27"/>
        <v>X</v>
      </c>
      <c r="P177" s="22" t="str">
        <f t="shared" si="27"/>
        <v>X</v>
      </c>
      <c r="Q177" s="22" t="str">
        <f t="shared" si="27"/>
        <v>X</v>
      </c>
      <c r="R177" s="22" t="str">
        <f t="shared" si="27"/>
        <v>X</v>
      </c>
      <c r="S177" s="22" t="str">
        <f t="shared" si="27"/>
        <v>X</v>
      </c>
      <c r="T177" s="22" t="str">
        <f t="shared" si="27"/>
        <v>X</v>
      </c>
      <c r="U177">
        <v>9510</v>
      </c>
      <c r="V177" t="s">
        <v>1260</v>
      </c>
      <c r="X177" s="32" t="str">
        <f t="shared" si="22"/>
        <v>1JBT9500</v>
      </c>
      <c r="Y177" s="32" t="b">
        <f t="shared" si="21"/>
        <v>1</v>
      </c>
      <c r="Z177" t="s">
        <v>10</v>
      </c>
      <c r="AA177">
        <v>9500</v>
      </c>
      <c r="AB177" t="s">
        <v>1258</v>
      </c>
      <c r="AC177" t="s">
        <v>9398</v>
      </c>
      <c r="AD177" s="61">
        <v>42810.477105358797</v>
      </c>
      <c r="AE177" t="s">
        <v>9398</v>
      </c>
      <c r="AF177" s="61">
        <v>42810.477105358797</v>
      </c>
    </row>
    <row r="178" spans="1:32" x14ac:dyDescent="0.35">
      <c r="A178" s="47"/>
      <c r="B178" s="47">
        <v>43172</v>
      </c>
      <c r="C178" s="47"/>
      <c r="D178" s="46"/>
      <c r="E178" s="22" t="str">
        <f>IF(ISERROR(VLOOKUP($U178,'sTEMPLATE-UC1'!$E:$E,1,0)),"","X")</f>
        <v>X</v>
      </c>
      <c r="F178" s="22" t="str">
        <f t="shared" si="27"/>
        <v>X</v>
      </c>
      <c r="G178" s="22" t="str">
        <f t="shared" si="27"/>
        <v>X</v>
      </c>
      <c r="H178" s="22" t="str">
        <f t="shared" si="27"/>
        <v>X</v>
      </c>
      <c r="I178" s="22" t="str">
        <f t="shared" si="27"/>
        <v>X</v>
      </c>
      <c r="J178" s="22" t="str">
        <f t="shared" si="27"/>
        <v>X</v>
      </c>
      <c r="K178" s="22" t="str">
        <f t="shared" si="27"/>
        <v>X</v>
      </c>
      <c r="L178" s="22" t="str">
        <f t="shared" si="27"/>
        <v>X</v>
      </c>
      <c r="M178" s="22" t="str">
        <f t="shared" si="27"/>
        <v>X</v>
      </c>
      <c r="N178" s="22" t="str">
        <f t="shared" si="27"/>
        <v>X</v>
      </c>
      <c r="O178" s="22" t="str">
        <f t="shared" si="27"/>
        <v>X</v>
      </c>
      <c r="P178" s="22" t="str">
        <f t="shared" si="27"/>
        <v>X</v>
      </c>
      <c r="Q178" s="22" t="str">
        <f t="shared" si="27"/>
        <v>X</v>
      </c>
      <c r="R178" s="22" t="str">
        <f t="shared" si="27"/>
        <v>X</v>
      </c>
      <c r="S178" s="22" t="str">
        <f t="shared" si="27"/>
        <v>X</v>
      </c>
      <c r="T178" s="22" t="str">
        <f t="shared" si="27"/>
        <v>X</v>
      </c>
      <c r="U178">
        <v>9515</v>
      </c>
      <c r="V178" t="s">
        <v>1261</v>
      </c>
      <c r="X178" s="32" t="str">
        <f t="shared" si="22"/>
        <v>1JBT9505</v>
      </c>
      <c r="Y178" s="32" t="b">
        <f t="shared" si="21"/>
        <v>1</v>
      </c>
      <c r="Z178" t="s">
        <v>10</v>
      </c>
      <c r="AA178">
        <v>9505</v>
      </c>
      <c r="AB178" t="s">
        <v>1259</v>
      </c>
      <c r="AC178" t="s">
        <v>9398</v>
      </c>
      <c r="AD178" s="61">
        <v>42810.477105555554</v>
      </c>
      <c r="AE178" t="s">
        <v>9398</v>
      </c>
      <c r="AF178" s="61">
        <v>42810.477105555554</v>
      </c>
    </row>
    <row r="179" spans="1:32" x14ac:dyDescent="0.35">
      <c r="A179" s="47"/>
      <c r="B179" s="47">
        <v>43172</v>
      </c>
      <c r="C179" s="47"/>
      <c r="D179" s="46"/>
      <c r="E179" s="22" t="str">
        <f>IF(ISERROR(VLOOKUP($U179,'sTEMPLATE-UC1'!$E:$E,1,0)),"","X")</f>
        <v>X</v>
      </c>
      <c r="F179" s="22" t="str">
        <f t="shared" si="27"/>
        <v>X</v>
      </c>
      <c r="G179" s="22" t="str">
        <f t="shared" si="27"/>
        <v>X</v>
      </c>
      <c r="H179" s="22" t="str">
        <f t="shared" si="27"/>
        <v>X</v>
      </c>
      <c r="I179" s="22" t="str">
        <f t="shared" si="27"/>
        <v>X</v>
      </c>
      <c r="J179" s="22" t="str">
        <f t="shared" si="27"/>
        <v>X</v>
      </c>
      <c r="K179" s="22" t="str">
        <f t="shared" si="27"/>
        <v>X</v>
      </c>
      <c r="L179" s="22" t="str">
        <f t="shared" si="27"/>
        <v>X</v>
      </c>
      <c r="M179" s="22" t="str">
        <f t="shared" si="27"/>
        <v>X</v>
      </c>
      <c r="N179" s="22" t="str">
        <f t="shared" si="27"/>
        <v>X</v>
      </c>
      <c r="O179" s="22" t="str">
        <f t="shared" si="27"/>
        <v>X</v>
      </c>
      <c r="P179" s="22" t="str">
        <f t="shared" si="27"/>
        <v>X</v>
      </c>
      <c r="Q179" s="22" t="str">
        <f t="shared" si="27"/>
        <v>X</v>
      </c>
      <c r="R179" s="22" t="str">
        <f t="shared" si="27"/>
        <v>X</v>
      </c>
      <c r="S179" s="22" t="str">
        <f t="shared" si="27"/>
        <v>X</v>
      </c>
      <c r="T179" s="22" t="str">
        <f t="shared" si="27"/>
        <v>X</v>
      </c>
      <c r="U179">
        <v>9520</v>
      </c>
      <c r="V179" t="s">
        <v>1262</v>
      </c>
      <c r="X179" s="32" t="str">
        <f t="shared" si="22"/>
        <v>1JBT9510</v>
      </c>
      <c r="Y179" s="32" t="b">
        <f t="shared" si="21"/>
        <v>1</v>
      </c>
      <c r="Z179" t="s">
        <v>10</v>
      </c>
      <c r="AA179">
        <v>9510</v>
      </c>
      <c r="AB179" t="s">
        <v>1260</v>
      </c>
      <c r="AC179" t="s">
        <v>9398</v>
      </c>
      <c r="AD179" s="61">
        <v>42810.477105752318</v>
      </c>
      <c r="AE179" t="s">
        <v>9398</v>
      </c>
      <c r="AF179" s="61">
        <v>42810.477105752318</v>
      </c>
    </row>
    <row r="180" spans="1:32" x14ac:dyDescent="0.35">
      <c r="A180" s="47">
        <v>43230</v>
      </c>
      <c r="B180" s="47">
        <v>43230</v>
      </c>
      <c r="C180" s="47"/>
      <c r="D180" s="46" t="s">
        <v>10299</v>
      </c>
      <c r="E180" s="22" t="str">
        <f>IF(ISERROR(VLOOKUP($U180,'sTEMPLATE-UC1'!$E:$E,1,0)),"","X")</f>
        <v>X</v>
      </c>
      <c r="F180" s="22" t="str">
        <f t="shared" si="27"/>
        <v>X</v>
      </c>
      <c r="G180" s="22" t="str">
        <f t="shared" si="27"/>
        <v>X</v>
      </c>
      <c r="H180" s="22" t="str">
        <f t="shared" si="27"/>
        <v>X</v>
      </c>
      <c r="I180" s="22" t="str">
        <f t="shared" si="27"/>
        <v>X</v>
      </c>
      <c r="J180" s="22" t="str">
        <f t="shared" si="27"/>
        <v>X</v>
      </c>
      <c r="K180" s="22" t="str">
        <f t="shared" si="27"/>
        <v>X</v>
      </c>
      <c r="L180" s="22" t="str">
        <f t="shared" si="27"/>
        <v>X</v>
      </c>
      <c r="M180" s="22" t="str">
        <f t="shared" si="27"/>
        <v>X</v>
      </c>
      <c r="N180" s="22" t="str">
        <f t="shared" si="27"/>
        <v>X</v>
      </c>
      <c r="O180" s="22" t="str">
        <f t="shared" si="27"/>
        <v>X</v>
      </c>
      <c r="P180" s="22" t="str">
        <f t="shared" si="27"/>
        <v>X</v>
      </c>
      <c r="Q180" s="22" t="str">
        <f t="shared" si="27"/>
        <v>X</v>
      </c>
      <c r="R180" s="22" t="str">
        <f t="shared" si="27"/>
        <v>X</v>
      </c>
      <c r="S180" s="22" t="str">
        <f t="shared" si="27"/>
        <v>X</v>
      </c>
      <c r="T180" s="22" t="str">
        <f t="shared" si="27"/>
        <v>X</v>
      </c>
      <c r="U180">
        <v>9521</v>
      </c>
      <c r="V180" t="s">
        <v>10276</v>
      </c>
      <c r="X180" s="32" t="str">
        <f t="shared" si="22"/>
        <v>1JBT9515</v>
      </c>
      <c r="Y180" s="32" t="b">
        <f t="shared" si="21"/>
        <v>1</v>
      </c>
      <c r="Z180" t="s">
        <v>10</v>
      </c>
      <c r="AA180">
        <v>9515</v>
      </c>
      <c r="AB180" t="s">
        <v>1261</v>
      </c>
      <c r="AC180" t="s">
        <v>9398</v>
      </c>
      <c r="AD180" s="61">
        <v>42810.477105937498</v>
      </c>
      <c r="AE180" t="s">
        <v>9398</v>
      </c>
      <c r="AF180" s="61">
        <v>42810.477105937498</v>
      </c>
    </row>
    <row r="181" spans="1:32" x14ac:dyDescent="0.35">
      <c r="A181" s="47"/>
      <c r="B181" s="47">
        <v>43172</v>
      </c>
      <c r="C181" s="47"/>
      <c r="D181" s="46"/>
      <c r="E181" s="22" t="str">
        <f>IF(ISERROR(VLOOKUP($U181,'sTEMPLATE-UC1'!$E:$E,1,0)),"","X")</f>
        <v>X</v>
      </c>
      <c r="F181" s="22" t="str">
        <f t="shared" si="27"/>
        <v>X</v>
      </c>
      <c r="G181" s="22" t="str">
        <f t="shared" si="27"/>
        <v>X</v>
      </c>
      <c r="H181" s="22" t="str">
        <f t="shared" si="27"/>
        <v>X</v>
      </c>
      <c r="I181" s="22" t="str">
        <f t="shared" si="27"/>
        <v>X</v>
      </c>
      <c r="J181" s="22" t="str">
        <f t="shared" si="27"/>
        <v>X</v>
      </c>
      <c r="K181" s="22" t="str">
        <f t="shared" si="27"/>
        <v>X</v>
      </c>
      <c r="L181" s="22" t="str">
        <f t="shared" si="27"/>
        <v>X</v>
      </c>
      <c r="M181" s="22" t="str">
        <f t="shared" si="27"/>
        <v>X</v>
      </c>
      <c r="N181" s="22" t="str">
        <f t="shared" si="27"/>
        <v>X</v>
      </c>
      <c r="O181" s="22" t="str">
        <f t="shared" si="27"/>
        <v>X</v>
      </c>
      <c r="P181" s="22" t="str">
        <f t="shared" si="27"/>
        <v>X</v>
      </c>
      <c r="Q181" s="22" t="str">
        <f t="shared" si="27"/>
        <v>X</v>
      </c>
      <c r="R181" s="22" t="str">
        <f t="shared" si="27"/>
        <v>X</v>
      </c>
      <c r="S181" s="22" t="str">
        <f t="shared" si="27"/>
        <v>X</v>
      </c>
      <c r="T181" s="22" t="str">
        <f t="shared" si="27"/>
        <v>X</v>
      </c>
      <c r="U181">
        <v>9525</v>
      </c>
      <c r="V181" t="s">
        <v>1263</v>
      </c>
      <c r="X181" s="32" t="str">
        <f t="shared" si="22"/>
        <v>1JBT9520</v>
      </c>
      <c r="Y181" s="32" t="b">
        <f t="shared" si="21"/>
        <v>1</v>
      </c>
      <c r="Z181" t="s">
        <v>10</v>
      </c>
      <c r="AA181">
        <v>9520</v>
      </c>
      <c r="AB181" t="s">
        <v>1262</v>
      </c>
      <c r="AC181" t="s">
        <v>9398</v>
      </c>
      <c r="AD181" s="61">
        <v>42810.477106134262</v>
      </c>
      <c r="AE181" t="s">
        <v>9398</v>
      </c>
      <c r="AF181" s="61">
        <v>42810.477106134262</v>
      </c>
    </row>
    <row r="182" spans="1:32" x14ac:dyDescent="0.35">
      <c r="A182" s="47"/>
      <c r="B182" s="47">
        <v>43172</v>
      </c>
      <c r="C182" s="47"/>
      <c r="D182" s="46"/>
      <c r="E182" s="22" t="str">
        <f>IF(ISERROR(VLOOKUP($U182,'sTEMPLATE-UC1'!$E:$E,1,0)),"","X")</f>
        <v>X</v>
      </c>
      <c r="F182" s="22" t="str">
        <f t="shared" si="27"/>
        <v>X</v>
      </c>
      <c r="G182" s="22" t="str">
        <f t="shared" si="27"/>
        <v>X</v>
      </c>
      <c r="H182" s="22" t="str">
        <f t="shared" si="27"/>
        <v>X</v>
      </c>
      <c r="I182" s="22" t="str">
        <f t="shared" si="27"/>
        <v>X</v>
      </c>
      <c r="J182" s="22" t="str">
        <f t="shared" si="27"/>
        <v>X</v>
      </c>
      <c r="K182" s="22" t="str">
        <f t="shared" si="27"/>
        <v>X</v>
      </c>
      <c r="L182" s="22" t="str">
        <f t="shared" si="27"/>
        <v>X</v>
      </c>
      <c r="M182" s="22" t="str">
        <f t="shared" si="27"/>
        <v>X</v>
      </c>
      <c r="N182" s="22" t="str">
        <f t="shared" si="27"/>
        <v>X</v>
      </c>
      <c r="O182" s="22" t="str">
        <f t="shared" si="27"/>
        <v>X</v>
      </c>
      <c r="P182" s="22" t="str">
        <f t="shared" si="27"/>
        <v>X</v>
      </c>
      <c r="Q182" s="22" t="str">
        <f t="shared" si="27"/>
        <v>X</v>
      </c>
      <c r="R182" s="22" t="str">
        <f t="shared" si="27"/>
        <v>X</v>
      </c>
      <c r="S182" s="22" t="str">
        <f t="shared" si="27"/>
        <v>X</v>
      </c>
      <c r="T182" s="22" t="str">
        <f t="shared" si="27"/>
        <v>X</v>
      </c>
      <c r="U182">
        <v>9530</v>
      </c>
      <c r="V182" t="s">
        <v>1264</v>
      </c>
      <c r="X182" s="32" t="str">
        <f t="shared" si="22"/>
        <v>1JBT9521</v>
      </c>
      <c r="Y182" s="32" t="b">
        <f t="shared" si="21"/>
        <v>1</v>
      </c>
      <c r="Z182" t="s">
        <v>10</v>
      </c>
      <c r="AA182">
        <v>9521</v>
      </c>
      <c r="AB182" t="s">
        <v>10276</v>
      </c>
      <c r="AC182" t="s">
        <v>9398</v>
      </c>
      <c r="AD182" s="61">
        <v>43230.412347569443</v>
      </c>
      <c r="AE182" t="s">
        <v>9398</v>
      </c>
      <c r="AF182" s="61">
        <v>43230.412347569443</v>
      </c>
    </row>
    <row r="183" spans="1:32" x14ac:dyDescent="0.35">
      <c r="A183" s="47"/>
      <c r="B183" s="47">
        <v>43172</v>
      </c>
      <c r="C183" s="47"/>
      <c r="D183" s="46"/>
      <c r="E183" s="22" t="str">
        <f>IF(ISERROR(VLOOKUP($U183,'sTEMPLATE-UC1'!$E:$E,1,0)),"","X")</f>
        <v>X</v>
      </c>
      <c r="F183" s="22" t="str">
        <f t="shared" si="27"/>
        <v>X</v>
      </c>
      <c r="G183" s="22" t="str">
        <f t="shared" si="27"/>
        <v>X</v>
      </c>
      <c r="H183" s="22" t="str">
        <f t="shared" si="27"/>
        <v>X</v>
      </c>
      <c r="I183" s="22" t="str">
        <f t="shared" si="27"/>
        <v>X</v>
      </c>
      <c r="J183" s="22" t="str">
        <f t="shared" si="27"/>
        <v>X</v>
      </c>
      <c r="K183" s="22" t="str">
        <f t="shared" si="27"/>
        <v>X</v>
      </c>
      <c r="L183" s="22" t="str">
        <f t="shared" si="27"/>
        <v>X</v>
      </c>
      <c r="M183" s="22" t="str">
        <f t="shared" si="27"/>
        <v>X</v>
      </c>
      <c r="N183" s="22" t="str">
        <f t="shared" si="27"/>
        <v>X</v>
      </c>
      <c r="O183" s="22" t="str">
        <f t="shared" si="27"/>
        <v>X</v>
      </c>
      <c r="P183" s="22" t="str">
        <f t="shared" si="27"/>
        <v>X</v>
      </c>
      <c r="Q183" s="22" t="str">
        <f t="shared" si="27"/>
        <v>X</v>
      </c>
      <c r="R183" s="22" t="str">
        <f t="shared" si="27"/>
        <v>X</v>
      </c>
      <c r="S183" s="22" t="str">
        <f t="shared" si="27"/>
        <v>X</v>
      </c>
      <c r="T183" s="22" t="str">
        <f t="shared" si="27"/>
        <v>X</v>
      </c>
      <c r="U183">
        <v>9535</v>
      </c>
      <c r="V183" t="s">
        <v>1265</v>
      </c>
      <c r="X183" s="32" t="str">
        <f t="shared" si="22"/>
        <v>1JBT9525</v>
      </c>
      <c r="Y183" s="32" t="b">
        <f t="shared" si="21"/>
        <v>1</v>
      </c>
      <c r="Z183" t="s">
        <v>10</v>
      </c>
      <c r="AA183">
        <v>9525</v>
      </c>
      <c r="AB183" t="s">
        <v>1263</v>
      </c>
      <c r="AC183" t="s">
        <v>9398</v>
      </c>
      <c r="AD183" s="61">
        <v>42810.477106365739</v>
      </c>
      <c r="AE183" t="s">
        <v>9398</v>
      </c>
      <c r="AF183" s="61">
        <v>42810.477106365739</v>
      </c>
    </row>
    <row r="184" spans="1:32" x14ac:dyDescent="0.35">
      <c r="A184" s="47"/>
      <c r="B184" s="47">
        <v>43172</v>
      </c>
      <c r="C184" s="47"/>
      <c r="D184" s="46"/>
      <c r="E184" s="22" t="str">
        <f>IF(ISERROR(VLOOKUP($U184,'sTEMPLATE-UC1'!$E:$E,1,0)),"","X")</f>
        <v>X</v>
      </c>
      <c r="F184" s="22" t="str">
        <f t="shared" si="27"/>
        <v>X</v>
      </c>
      <c r="G184" s="22" t="str">
        <f t="shared" si="27"/>
        <v>X</v>
      </c>
      <c r="H184" s="22" t="str">
        <f t="shared" si="27"/>
        <v>X</v>
      </c>
      <c r="I184" s="22" t="str">
        <f t="shared" si="27"/>
        <v>X</v>
      </c>
      <c r="J184" s="22" t="str">
        <f t="shared" si="27"/>
        <v>X</v>
      </c>
      <c r="K184" s="22" t="str">
        <f t="shared" si="27"/>
        <v>X</v>
      </c>
      <c r="L184" s="22" t="str">
        <f t="shared" si="27"/>
        <v>X</v>
      </c>
      <c r="M184" s="22" t="str">
        <f t="shared" si="27"/>
        <v>X</v>
      </c>
      <c r="N184" s="22" t="str">
        <f t="shared" si="27"/>
        <v>X</v>
      </c>
      <c r="O184" s="22" t="str">
        <f t="shared" si="27"/>
        <v>X</v>
      </c>
      <c r="P184" s="22" t="str">
        <f t="shared" si="27"/>
        <v>X</v>
      </c>
      <c r="Q184" s="22" t="str">
        <f t="shared" si="27"/>
        <v>X</v>
      </c>
      <c r="R184" s="22" t="str">
        <f t="shared" si="27"/>
        <v>X</v>
      </c>
      <c r="S184" s="22" t="str">
        <f t="shared" si="27"/>
        <v>X</v>
      </c>
      <c r="T184" s="22" t="str">
        <f t="shared" si="27"/>
        <v>X</v>
      </c>
      <c r="U184">
        <v>9540</v>
      </c>
      <c r="V184" t="s">
        <v>1266</v>
      </c>
      <c r="X184" s="32" t="str">
        <f t="shared" si="22"/>
        <v>1JBT9530</v>
      </c>
      <c r="Y184" s="32" t="b">
        <f t="shared" si="21"/>
        <v>1</v>
      </c>
      <c r="Z184" t="s">
        <v>10</v>
      </c>
      <c r="AA184">
        <v>9530</v>
      </c>
      <c r="AB184" t="s">
        <v>1264</v>
      </c>
      <c r="AC184" t="s">
        <v>9398</v>
      </c>
      <c r="AD184" s="61">
        <v>42810.477106597224</v>
      </c>
      <c r="AE184" t="s">
        <v>9398</v>
      </c>
      <c r="AF184" s="61">
        <v>42810.477106597224</v>
      </c>
    </row>
    <row r="185" spans="1:32" x14ac:dyDescent="0.35">
      <c r="A185" s="47"/>
      <c r="B185" s="47">
        <v>43172</v>
      </c>
      <c r="C185" s="47"/>
      <c r="D185" s="46"/>
      <c r="E185" s="22" t="str">
        <f>IF(ISERROR(VLOOKUP($U185,'sTEMPLATE-UC1'!$E:$E,1,0)),"","X")</f>
        <v>X</v>
      </c>
      <c r="F185" s="22" t="str">
        <f t="shared" si="27"/>
        <v>X</v>
      </c>
      <c r="G185" s="22" t="str">
        <f t="shared" si="27"/>
        <v>X</v>
      </c>
      <c r="H185" s="22" t="str">
        <f t="shared" si="27"/>
        <v>X</v>
      </c>
      <c r="I185" s="22" t="str">
        <f t="shared" si="27"/>
        <v>X</v>
      </c>
      <c r="J185" s="22" t="str">
        <f t="shared" si="27"/>
        <v>X</v>
      </c>
      <c r="K185" s="22" t="str">
        <f t="shared" si="27"/>
        <v>X</v>
      </c>
      <c r="L185" s="22" t="str">
        <f t="shared" si="27"/>
        <v>X</v>
      </c>
      <c r="M185" s="22" t="str">
        <f t="shared" si="27"/>
        <v>X</v>
      </c>
      <c r="N185" s="22" t="str">
        <f t="shared" si="27"/>
        <v>X</v>
      </c>
      <c r="O185" s="22" t="str">
        <f t="shared" si="27"/>
        <v>X</v>
      </c>
      <c r="P185" s="22" t="str">
        <f t="shared" si="27"/>
        <v>X</v>
      </c>
      <c r="Q185" s="22" t="str">
        <f t="shared" si="27"/>
        <v>X</v>
      </c>
      <c r="R185" s="22" t="str">
        <f t="shared" si="27"/>
        <v>X</v>
      </c>
      <c r="S185" s="22" t="str">
        <f t="shared" si="27"/>
        <v>X</v>
      </c>
      <c r="T185" s="22" t="str">
        <f t="shared" si="27"/>
        <v>X</v>
      </c>
      <c r="U185">
        <v>9541</v>
      </c>
      <c r="V185" t="s">
        <v>1267</v>
      </c>
      <c r="X185" s="32" t="str">
        <f t="shared" si="22"/>
        <v>1JBT9535</v>
      </c>
      <c r="Y185" s="32" t="b">
        <f t="shared" si="21"/>
        <v>1</v>
      </c>
      <c r="Z185" t="s">
        <v>10</v>
      </c>
      <c r="AA185">
        <v>9535</v>
      </c>
      <c r="AB185" t="s">
        <v>1265</v>
      </c>
      <c r="AC185" t="s">
        <v>9398</v>
      </c>
      <c r="AD185" s="61">
        <v>42810.47710679398</v>
      </c>
      <c r="AE185" t="s">
        <v>9398</v>
      </c>
      <c r="AF185" s="61">
        <v>42810.47710679398</v>
      </c>
    </row>
    <row r="186" spans="1:32" x14ac:dyDescent="0.35">
      <c r="A186" s="47"/>
      <c r="B186" s="47">
        <v>43172</v>
      </c>
      <c r="C186" s="47"/>
      <c r="D186" s="46"/>
      <c r="E186" s="22" t="str">
        <f>IF(ISERROR(VLOOKUP($U186,'sTEMPLATE-UC1'!$E:$E,1,0)),"","X")</f>
        <v>X</v>
      </c>
      <c r="F186" s="22" t="str">
        <f t="shared" si="27"/>
        <v>X</v>
      </c>
      <c r="G186" s="22" t="str">
        <f t="shared" si="27"/>
        <v>X</v>
      </c>
      <c r="H186" s="22" t="str">
        <f t="shared" si="27"/>
        <v>X</v>
      </c>
      <c r="I186" s="22" t="str">
        <f t="shared" si="27"/>
        <v>X</v>
      </c>
      <c r="J186" s="22" t="str">
        <f t="shared" si="27"/>
        <v>X</v>
      </c>
      <c r="K186" s="22" t="str">
        <f t="shared" si="27"/>
        <v>X</v>
      </c>
      <c r="L186" s="22" t="str">
        <f t="shared" si="27"/>
        <v>X</v>
      </c>
      <c r="M186" s="22" t="str">
        <f t="shared" si="27"/>
        <v>X</v>
      </c>
      <c r="N186" s="22" t="str">
        <f t="shared" si="27"/>
        <v>X</v>
      </c>
      <c r="O186" s="22" t="str">
        <f t="shared" si="27"/>
        <v>X</v>
      </c>
      <c r="P186" s="22" t="str">
        <f t="shared" si="27"/>
        <v>X</v>
      </c>
      <c r="Q186" s="22" t="str">
        <f t="shared" si="27"/>
        <v>X</v>
      </c>
      <c r="R186" s="22" t="str">
        <f t="shared" si="27"/>
        <v>X</v>
      </c>
      <c r="S186" s="22" t="str">
        <f t="shared" si="27"/>
        <v>X</v>
      </c>
      <c r="T186" s="22" t="str">
        <f t="shared" si="27"/>
        <v>X</v>
      </c>
      <c r="U186">
        <v>9545</v>
      </c>
      <c r="V186" t="s">
        <v>1268</v>
      </c>
      <c r="X186" s="32" t="str">
        <f t="shared" si="22"/>
        <v>1JBT9540</v>
      </c>
      <c r="Y186" s="32" t="b">
        <f t="shared" si="21"/>
        <v>1</v>
      </c>
      <c r="Z186" t="s">
        <v>10</v>
      </c>
      <c r="AA186">
        <v>9540</v>
      </c>
      <c r="AB186" t="s">
        <v>1266</v>
      </c>
      <c r="AC186" t="s">
        <v>9398</v>
      </c>
      <c r="AD186" s="61">
        <v>42810.477106979168</v>
      </c>
      <c r="AE186" t="s">
        <v>9398</v>
      </c>
      <c r="AF186" s="61">
        <v>42810.477106979168</v>
      </c>
    </row>
    <row r="187" spans="1:32" x14ac:dyDescent="0.35">
      <c r="A187" s="47"/>
      <c r="B187" s="47">
        <v>43172</v>
      </c>
      <c r="C187" s="47"/>
      <c r="D187" s="46"/>
      <c r="E187" s="22" t="str">
        <f>IF(ISERROR(VLOOKUP($U187,'sTEMPLATE-UC1'!$E:$E,1,0)),"","X")</f>
        <v>X</v>
      </c>
      <c r="F187" s="22" t="str">
        <f t="shared" ref="F187:T200" si="28">IF(ISERROR(VLOOKUP(F$4&amp;$U187,$X:$X,1,0)),"","X")</f>
        <v>X</v>
      </c>
      <c r="G187" s="22" t="str">
        <f t="shared" si="28"/>
        <v>X</v>
      </c>
      <c r="H187" s="22" t="str">
        <f t="shared" si="28"/>
        <v>X</v>
      </c>
      <c r="I187" s="22" t="str">
        <f t="shared" si="28"/>
        <v>X</v>
      </c>
      <c r="J187" s="22" t="str">
        <f t="shared" si="28"/>
        <v>X</v>
      </c>
      <c r="K187" s="22" t="str">
        <f t="shared" si="28"/>
        <v>X</v>
      </c>
      <c r="L187" s="22" t="str">
        <f t="shared" si="28"/>
        <v>X</v>
      </c>
      <c r="M187" s="22" t="str">
        <f t="shared" si="28"/>
        <v>X</v>
      </c>
      <c r="N187" s="22" t="str">
        <f t="shared" si="28"/>
        <v>X</v>
      </c>
      <c r="O187" s="22" t="str">
        <f t="shared" si="28"/>
        <v>X</v>
      </c>
      <c r="P187" s="22" t="str">
        <f t="shared" si="28"/>
        <v>X</v>
      </c>
      <c r="Q187" s="22" t="str">
        <f t="shared" si="28"/>
        <v>X</v>
      </c>
      <c r="R187" s="22" t="str">
        <f t="shared" si="28"/>
        <v>X</v>
      </c>
      <c r="S187" s="22" t="str">
        <f t="shared" si="28"/>
        <v>X</v>
      </c>
      <c r="T187" s="22" t="str">
        <f t="shared" si="28"/>
        <v>X</v>
      </c>
      <c r="U187">
        <v>9546</v>
      </c>
      <c r="V187" t="s">
        <v>1269</v>
      </c>
      <c r="X187" s="32" t="str">
        <f t="shared" si="22"/>
        <v>1JBT9541</v>
      </c>
      <c r="Y187" s="32" t="b">
        <f t="shared" si="21"/>
        <v>1</v>
      </c>
      <c r="Z187" t="s">
        <v>10</v>
      </c>
      <c r="AA187">
        <v>9541</v>
      </c>
      <c r="AB187" t="s">
        <v>1267</v>
      </c>
      <c r="AC187" t="s">
        <v>9398</v>
      </c>
      <c r="AD187" s="61">
        <v>42810.477107175924</v>
      </c>
      <c r="AE187" t="s">
        <v>9398</v>
      </c>
      <c r="AF187" s="61">
        <v>42810.477107175924</v>
      </c>
    </row>
    <row r="188" spans="1:32" x14ac:dyDescent="0.35">
      <c r="A188" s="47"/>
      <c r="B188" s="47">
        <v>43172</v>
      </c>
      <c r="C188" s="47"/>
      <c r="D188" s="46"/>
      <c r="E188" s="22" t="str">
        <f>IF(ISERROR(VLOOKUP($U188,'sTEMPLATE-UC1'!$E:$E,1,0)),"","X")</f>
        <v>X</v>
      </c>
      <c r="F188" s="22" t="str">
        <f t="shared" si="28"/>
        <v>X</v>
      </c>
      <c r="G188" s="22" t="str">
        <f t="shared" si="28"/>
        <v>X</v>
      </c>
      <c r="H188" s="22" t="str">
        <f t="shared" si="28"/>
        <v>X</v>
      </c>
      <c r="I188" s="22" t="str">
        <f t="shared" si="28"/>
        <v>X</v>
      </c>
      <c r="J188" s="22" t="str">
        <f t="shared" si="28"/>
        <v>X</v>
      </c>
      <c r="K188" s="22" t="str">
        <f t="shared" si="28"/>
        <v>X</v>
      </c>
      <c r="L188" s="22" t="str">
        <f t="shared" si="28"/>
        <v>X</v>
      </c>
      <c r="M188" s="22" t="str">
        <f t="shared" si="28"/>
        <v>X</v>
      </c>
      <c r="N188" s="22" t="str">
        <f t="shared" si="28"/>
        <v>X</v>
      </c>
      <c r="O188" s="22" t="str">
        <f t="shared" si="28"/>
        <v>X</v>
      </c>
      <c r="P188" s="22" t="str">
        <f t="shared" si="28"/>
        <v>X</v>
      </c>
      <c r="Q188" s="22" t="str">
        <f t="shared" si="28"/>
        <v>X</v>
      </c>
      <c r="R188" s="22" t="str">
        <f t="shared" si="28"/>
        <v>X</v>
      </c>
      <c r="S188" s="22" t="str">
        <f t="shared" si="28"/>
        <v>X</v>
      </c>
      <c r="T188" s="22" t="str">
        <f t="shared" si="28"/>
        <v>X</v>
      </c>
      <c r="U188">
        <v>9550</v>
      </c>
      <c r="V188" t="s">
        <v>1270</v>
      </c>
      <c r="X188" s="32" t="str">
        <f t="shared" si="22"/>
        <v>1JBT9545</v>
      </c>
      <c r="Y188" s="32" t="b">
        <f t="shared" si="21"/>
        <v>1</v>
      </c>
      <c r="Z188" t="s">
        <v>10</v>
      </c>
      <c r="AA188">
        <v>9545</v>
      </c>
      <c r="AB188" t="s">
        <v>1268</v>
      </c>
      <c r="AC188" t="s">
        <v>9398</v>
      </c>
      <c r="AD188" s="61">
        <v>42810.477107372688</v>
      </c>
      <c r="AE188" t="s">
        <v>9398</v>
      </c>
      <c r="AF188" s="61">
        <v>42810.477107372688</v>
      </c>
    </row>
    <row r="189" spans="1:32" x14ac:dyDescent="0.35">
      <c r="A189" s="47"/>
      <c r="B189" s="47">
        <v>43172</v>
      </c>
      <c r="C189" s="47"/>
      <c r="D189" s="46"/>
      <c r="E189" s="22" t="str">
        <f>IF(ISERROR(VLOOKUP($U189,'sTEMPLATE-UC1'!$E:$E,1,0)),"","X")</f>
        <v>X</v>
      </c>
      <c r="F189" s="22" t="str">
        <f t="shared" si="28"/>
        <v>X</v>
      </c>
      <c r="G189" s="22" t="str">
        <f t="shared" si="28"/>
        <v>X</v>
      </c>
      <c r="H189" s="22" t="str">
        <f t="shared" si="28"/>
        <v>X</v>
      </c>
      <c r="I189" s="22" t="str">
        <f t="shared" si="28"/>
        <v>X</v>
      </c>
      <c r="J189" s="22" t="str">
        <f t="shared" si="28"/>
        <v>X</v>
      </c>
      <c r="K189" s="22" t="str">
        <f t="shared" si="28"/>
        <v>X</v>
      </c>
      <c r="L189" s="22" t="str">
        <f t="shared" si="28"/>
        <v>X</v>
      </c>
      <c r="M189" s="22" t="str">
        <f t="shared" si="28"/>
        <v>X</v>
      </c>
      <c r="N189" s="22" t="str">
        <f t="shared" si="28"/>
        <v>X</v>
      </c>
      <c r="O189" s="22" t="str">
        <f t="shared" si="28"/>
        <v>X</v>
      </c>
      <c r="P189" s="22" t="str">
        <f t="shared" si="28"/>
        <v>X</v>
      </c>
      <c r="Q189" s="22" t="str">
        <f t="shared" si="28"/>
        <v>X</v>
      </c>
      <c r="R189" s="22" t="str">
        <f t="shared" si="28"/>
        <v>X</v>
      </c>
      <c r="S189" s="22" t="str">
        <f t="shared" si="28"/>
        <v>X</v>
      </c>
      <c r="T189" s="22" t="str">
        <f t="shared" si="28"/>
        <v>X</v>
      </c>
      <c r="U189">
        <v>9551</v>
      </c>
      <c r="V189" t="s">
        <v>1271</v>
      </c>
      <c r="X189" s="32" t="str">
        <f t="shared" si="22"/>
        <v>1JBT9546</v>
      </c>
      <c r="Y189" s="32" t="b">
        <f t="shared" si="21"/>
        <v>1</v>
      </c>
      <c r="Z189" t="s">
        <v>10</v>
      </c>
      <c r="AA189">
        <v>9546</v>
      </c>
      <c r="AB189" t="s">
        <v>1269</v>
      </c>
      <c r="AC189" t="s">
        <v>9398</v>
      </c>
      <c r="AD189" s="61">
        <v>42810.477107557868</v>
      </c>
      <c r="AE189" t="s">
        <v>9398</v>
      </c>
      <c r="AF189" s="61">
        <v>42810.477107557868</v>
      </c>
    </row>
    <row r="190" spans="1:32" x14ac:dyDescent="0.35">
      <c r="A190" s="47"/>
      <c r="B190" s="47">
        <v>43172</v>
      </c>
      <c r="C190" s="47"/>
      <c r="D190" s="46"/>
      <c r="E190" s="22" t="str">
        <f>IF(ISERROR(VLOOKUP($U190,'sTEMPLATE-UC1'!$E:$E,1,0)),"","X")</f>
        <v>X</v>
      </c>
      <c r="F190" s="22" t="str">
        <f t="shared" si="28"/>
        <v>X</v>
      </c>
      <c r="G190" s="22" t="str">
        <f t="shared" si="28"/>
        <v>X</v>
      </c>
      <c r="H190" s="22" t="str">
        <f t="shared" si="28"/>
        <v>X</v>
      </c>
      <c r="I190" s="22" t="str">
        <f t="shared" si="28"/>
        <v>X</v>
      </c>
      <c r="J190" s="22" t="str">
        <f t="shared" si="28"/>
        <v>X</v>
      </c>
      <c r="K190" s="22" t="str">
        <f t="shared" si="28"/>
        <v>X</v>
      </c>
      <c r="L190" s="22" t="str">
        <f t="shared" si="28"/>
        <v>X</v>
      </c>
      <c r="M190" s="22" t="str">
        <f t="shared" si="28"/>
        <v>X</v>
      </c>
      <c r="N190" s="22" t="str">
        <f t="shared" si="28"/>
        <v>X</v>
      </c>
      <c r="O190" s="22" t="str">
        <f t="shared" si="28"/>
        <v>X</v>
      </c>
      <c r="P190" s="22" t="str">
        <f t="shared" si="28"/>
        <v>X</v>
      </c>
      <c r="Q190" s="22" t="str">
        <f t="shared" si="28"/>
        <v>X</v>
      </c>
      <c r="R190" s="22" t="str">
        <f t="shared" si="28"/>
        <v>X</v>
      </c>
      <c r="S190" s="22" t="str">
        <f t="shared" si="28"/>
        <v>X</v>
      </c>
      <c r="T190" s="22" t="str">
        <f t="shared" si="28"/>
        <v>X</v>
      </c>
      <c r="U190">
        <v>9555</v>
      </c>
      <c r="V190" t="s">
        <v>1272</v>
      </c>
      <c r="X190" s="32" t="str">
        <f t="shared" si="22"/>
        <v>1JBT9550</v>
      </c>
      <c r="Y190" s="32" t="b">
        <f t="shared" si="21"/>
        <v>1</v>
      </c>
      <c r="Z190" t="s">
        <v>10</v>
      </c>
      <c r="AA190">
        <v>9550</v>
      </c>
      <c r="AB190" t="s">
        <v>1270</v>
      </c>
      <c r="AC190" t="s">
        <v>9398</v>
      </c>
      <c r="AD190" s="61">
        <v>42810.477107754632</v>
      </c>
      <c r="AE190" t="s">
        <v>9398</v>
      </c>
      <c r="AF190" s="61">
        <v>42810.477107754632</v>
      </c>
    </row>
    <row r="191" spans="1:32" x14ac:dyDescent="0.35">
      <c r="A191" s="47"/>
      <c r="B191" s="47">
        <v>43172</v>
      </c>
      <c r="C191" s="47"/>
      <c r="D191" s="46"/>
      <c r="E191" s="22" t="str">
        <f>IF(ISERROR(VLOOKUP($U191,'sTEMPLATE-UC1'!$E:$E,1,0)),"","X")</f>
        <v>X</v>
      </c>
      <c r="F191" s="22" t="str">
        <f t="shared" si="28"/>
        <v>X</v>
      </c>
      <c r="G191" s="22" t="str">
        <f t="shared" si="28"/>
        <v>X</v>
      </c>
      <c r="H191" s="22" t="str">
        <f t="shared" si="28"/>
        <v>X</v>
      </c>
      <c r="I191" s="22" t="str">
        <f t="shared" si="28"/>
        <v>X</v>
      </c>
      <c r="J191" s="22" t="str">
        <f t="shared" si="28"/>
        <v>X</v>
      </c>
      <c r="K191" s="22" t="str">
        <f t="shared" si="28"/>
        <v>X</v>
      </c>
      <c r="L191" s="22" t="str">
        <f t="shared" si="28"/>
        <v>X</v>
      </c>
      <c r="M191" s="22" t="str">
        <f t="shared" si="28"/>
        <v>X</v>
      </c>
      <c r="N191" s="22" t="str">
        <f t="shared" si="28"/>
        <v>X</v>
      </c>
      <c r="O191" s="22" t="str">
        <f t="shared" si="28"/>
        <v>X</v>
      </c>
      <c r="P191" s="22" t="str">
        <f t="shared" si="28"/>
        <v>X</v>
      </c>
      <c r="Q191" s="22" t="str">
        <f t="shared" si="28"/>
        <v>X</v>
      </c>
      <c r="R191" s="22" t="str">
        <f t="shared" si="28"/>
        <v>X</v>
      </c>
      <c r="S191" s="22" t="str">
        <f t="shared" si="28"/>
        <v>X</v>
      </c>
      <c r="T191" s="22" t="str">
        <f t="shared" si="28"/>
        <v>X</v>
      </c>
      <c r="U191">
        <v>9556</v>
      </c>
      <c r="V191" t="s">
        <v>1273</v>
      </c>
      <c r="X191" s="32" t="str">
        <f t="shared" si="22"/>
        <v>1JBT9551</v>
      </c>
      <c r="Y191" s="32" t="b">
        <f t="shared" si="21"/>
        <v>1</v>
      </c>
      <c r="Z191" t="s">
        <v>10</v>
      </c>
      <c r="AA191">
        <v>9551</v>
      </c>
      <c r="AB191" t="s">
        <v>1271</v>
      </c>
      <c r="AC191" t="s">
        <v>9398</v>
      </c>
      <c r="AD191" s="61">
        <v>42810.477107986109</v>
      </c>
      <c r="AE191" t="s">
        <v>9398</v>
      </c>
      <c r="AF191" s="61">
        <v>42810.477107986109</v>
      </c>
    </row>
    <row r="192" spans="1:32" x14ac:dyDescent="0.35">
      <c r="B192" s="5">
        <v>43172</v>
      </c>
      <c r="E192" s="22" t="str">
        <f>IF(ISERROR(VLOOKUP($U192,'sTEMPLATE-UC1'!$E:$E,1,0)),"","X")</f>
        <v>X</v>
      </c>
      <c r="F192" s="22" t="str">
        <f t="shared" si="28"/>
        <v>X</v>
      </c>
      <c r="G192" s="22" t="str">
        <f t="shared" si="28"/>
        <v>X</v>
      </c>
      <c r="H192" s="22" t="str">
        <f t="shared" si="28"/>
        <v>X</v>
      </c>
      <c r="I192" s="22" t="str">
        <f t="shared" si="28"/>
        <v>X</v>
      </c>
      <c r="J192" s="22" t="str">
        <f t="shared" si="28"/>
        <v>X</v>
      </c>
      <c r="K192" s="22" t="str">
        <f t="shared" si="28"/>
        <v>X</v>
      </c>
      <c r="L192" s="22" t="str">
        <f t="shared" si="28"/>
        <v>X</v>
      </c>
      <c r="M192" s="22" t="str">
        <f t="shared" si="28"/>
        <v>X</v>
      </c>
      <c r="N192" s="22" t="str">
        <f t="shared" si="28"/>
        <v>X</v>
      </c>
      <c r="O192" s="22" t="str">
        <f t="shared" si="28"/>
        <v>X</v>
      </c>
      <c r="P192" s="22" t="str">
        <f t="shared" si="28"/>
        <v>X</v>
      </c>
      <c r="Q192" s="22" t="str">
        <f t="shared" si="28"/>
        <v>X</v>
      </c>
      <c r="R192" s="22" t="str">
        <f t="shared" si="28"/>
        <v>X</v>
      </c>
      <c r="S192" s="22" t="str">
        <f t="shared" si="28"/>
        <v>X</v>
      </c>
      <c r="T192" s="22" t="str">
        <f t="shared" si="28"/>
        <v>X</v>
      </c>
      <c r="U192" s="46">
        <v>9900</v>
      </c>
      <c r="V192" s="46" t="s">
        <v>1274</v>
      </c>
      <c r="X192" s="32" t="str">
        <f t="shared" si="22"/>
        <v>1JBT9555</v>
      </c>
      <c r="Y192" s="32" t="b">
        <f t="shared" si="21"/>
        <v>1</v>
      </c>
      <c r="Z192" t="s">
        <v>10</v>
      </c>
      <c r="AA192">
        <v>9555</v>
      </c>
      <c r="AB192" t="s">
        <v>1272</v>
      </c>
      <c r="AC192" t="s">
        <v>9398</v>
      </c>
      <c r="AD192" s="61">
        <v>42810.477108182873</v>
      </c>
      <c r="AE192" t="s">
        <v>9398</v>
      </c>
      <c r="AF192" s="61">
        <v>42810.477108182873</v>
      </c>
    </row>
    <row r="193" spans="2:32" x14ac:dyDescent="0.35">
      <c r="B193" s="5">
        <v>43172</v>
      </c>
      <c r="E193" s="22" t="str">
        <f>IF(ISERROR(VLOOKUP($U193,'sTEMPLATE-UC1'!$E:$E,1,0)),"","X")</f>
        <v>X</v>
      </c>
      <c r="F193" s="22" t="str">
        <f t="shared" si="28"/>
        <v>X</v>
      </c>
      <c r="G193" s="22" t="str">
        <f t="shared" si="28"/>
        <v>X</v>
      </c>
      <c r="H193" s="22" t="str">
        <f t="shared" si="28"/>
        <v>X</v>
      </c>
      <c r="I193" s="22" t="str">
        <f t="shared" si="28"/>
        <v>X</v>
      </c>
      <c r="J193" s="22" t="str">
        <f t="shared" si="28"/>
        <v>X</v>
      </c>
      <c r="K193" s="22" t="str">
        <f t="shared" si="28"/>
        <v>X</v>
      </c>
      <c r="L193" s="22" t="str">
        <f t="shared" si="28"/>
        <v>X</v>
      </c>
      <c r="M193" s="22" t="str">
        <f t="shared" si="28"/>
        <v>X</v>
      </c>
      <c r="N193" s="22" t="str">
        <f t="shared" si="28"/>
        <v>X</v>
      </c>
      <c r="O193" s="22" t="str">
        <f t="shared" si="28"/>
        <v>X</v>
      </c>
      <c r="P193" s="22" t="str">
        <f t="shared" si="28"/>
        <v>X</v>
      </c>
      <c r="Q193" s="22" t="str">
        <f t="shared" si="28"/>
        <v>X</v>
      </c>
      <c r="R193" s="22" t="str">
        <f t="shared" si="28"/>
        <v>X</v>
      </c>
      <c r="S193" s="22" t="str">
        <f t="shared" si="28"/>
        <v>X</v>
      </c>
      <c r="T193" s="22" t="str">
        <f t="shared" si="28"/>
        <v>X</v>
      </c>
      <c r="U193" s="46">
        <v>9910</v>
      </c>
      <c r="V193" s="46" t="s">
        <v>1275</v>
      </c>
      <c r="X193" s="32" t="str">
        <f t="shared" si="22"/>
        <v>1JBT9556</v>
      </c>
      <c r="Y193" s="32" t="b">
        <f t="shared" si="21"/>
        <v>1</v>
      </c>
      <c r="Z193" t="s">
        <v>10</v>
      </c>
      <c r="AA193">
        <v>9556</v>
      </c>
      <c r="AB193" t="s">
        <v>1273</v>
      </c>
      <c r="AC193" t="s">
        <v>9398</v>
      </c>
      <c r="AD193" s="61">
        <v>42810.477108368053</v>
      </c>
      <c r="AE193" t="s">
        <v>9398</v>
      </c>
      <c r="AF193" s="61">
        <v>42810.477108368053</v>
      </c>
    </row>
    <row r="194" spans="2:32" x14ac:dyDescent="0.35">
      <c r="E194" s="22" t="str">
        <f>IF(ISERROR(VLOOKUP($U194,'sTEMPLATE-UC1'!$E:$E,1,0)),"","X")</f>
        <v/>
      </c>
      <c r="F194" s="22" t="str">
        <f t="shared" si="28"/>
        <v>X</v>
      </c>
      <c r="G194" s="22" t="str">
        <f t="shared" si="28"/>
        <v>X</v>
      </c>
      <c r="H194" s="22" t="str">
        <f t="shared" si="28"/>
        <v>X</v>
      </c>
      <c r="I194" s="22" t="str">
        <f t="shared" si="28"/>
        <v>X</v>
      </c>
      <c r="J194" s="22" t="str">
        <f t="shared" si="28"/>
        <v>X</v>
      </c>
      <c r="K194" s="22" t="str">
        <f t="shared" si="28"/>
        <v>X</v>
      </c>
      <c r="L194" s="22" t="str">
        <f t="shared" si="28"/>
        <v>X</v>
      </c>
      <c r="M194" s="22" t="str">
        <f t="shared" si="28"/>
        <v>X</v>
      </c>
      <c r="N194" s="22" t="str">
        <f t="shared" si="28"/>
        <v>X</v>
      </c>
      <c r="O194" s="22" t="str">
        <f t="shared" si="28"/>
        <v>X</v>
      </c>
      <c r="P194" s="22" t="str">
        <f t="shared" si="28"/>
        <v>X</v>
      </c>
      <c r="Q194" s="22" t="str">
        <f t="shared" si="28"/>
        <v>X</v>
      </c>
      <c r="R194" s="22" t="str">
        <f t="shared" si="28"/>
        <v>X</v>
      </c>
      <c r="S194" s="22" t="str">
        <f t="shared" si="28"/>
        <v>X</v>
      </c>
      <c r="T194" s="22" t="str">
        <f t="shared" si="28"/>
        <v>X</v>
      </c>
      <c r="U194">
        <v>9475</v>
      </c>
      <c r="V194" t="s">
        <v>11312</v>
      </c>
      <c r="X194" s="32" t="str">
        <f t="shared" si="22"/>
        <v>1JBT9561</v>
      </c>
      <c r="Y194" s="32" t="b">
        <f t="shared" si="21"/>
        <v>1</v>
      </c>
      <c r="Z194" t="s">
        <v>10</v>
      </c>
      <c r="AA194">
        <v>9561</v>
      </c>
      <c r="AB194" t="s">
        <v>11317</v>
      </c>
      <c r="AC194" t="s">
        <v>9398</v>
      </c>
      <c r="AD194" s="61">
        <v>43308.304737650462</v>
      </c>
      <c r="AE194" t="s">
        <v>9398</v>
      </c>
      <c r="AF194" s="61">
        <v>43308.304737650462</v>
      </c>
    </row>
    <row r="195" spans="2:32" x14ac:dyDescent="0.35">
      <c r="E195" s="22" t="str">
        <f>IF(ISERROR(VLOOKUP($U195,'sTEMPLATE-UC1'!$E:$E,1,0)),"","X")</f>
        <v/>
      </c>
      <c r="F195" s="22" t="str">
        <f t="shared" si="28"/>
        <v>X</v>
      </c>
      <c r="G195" s="22" t="str">
        <f t="shared" si="28"/>
        <v>X</v>
      </c>
      <c r="H195" s="22" t="str">
        <f t="shared" si="28"/>
        <v>X</v>
      </c>
      <c r="I195" s="22" t="str">
        <f t="shared" si="28"/>
        <v>X</v>
      </c>
      <c r="J195" s="22" t="str">
        <f t="shared" si="28"/>
        <v>X</v>
      </c>
      <c r="K195" s="22" t="str">
        <f t="shared" si="28"/>
        <v>X</v>
      </c>
      <c r="L195" s="22" t="str">
        <f t="shared" si="28"/>
        <v>X</v>
      </c>
      <c r="M195" s="22" t="str">
        <f t="shared" si="28"/>
        <v>X</v>
      </c>
      <c r="N195" s="22" t="str">
        <f t="shared" si="28"/>
        <v>X</v>
      </c>
      <c r="O195" s="22" t="str">
        <f t="shared" si="28"/>
        <v>X</v>
      </c>
      <c r="P195" s="22" t="str">
        <f t="shared" si="28"/>
        <v>X</v>
      </c>
      <c r="Q195" s="22" t="str">
        <f t="shared" si="28"/>
        <v>X</v>
      </c>
      <c r="R195" s="22" t="str">
        <f t="shared" si="28"/>
        <v>X</v>
      </c>
      <c r="S195" s="22" t="str">
        <f t="shared" si="28"/>
        <v>X</v>
      </c>
      <c r="T195" s="22" t="str">
        <f t="shared" si="28"/>
        <v>X</v>
      </c>
      <c r="U195">
        <v>9476</v>
      </c>
      <c r="V195" t="s">
        <v>11313</v>
      </c>
      <c r="X195" s="32" t="str">
        <f t="shared" si="22"/>
        <v>1JBT9900</v>
      </c>
      <c r="Y195" s="32" t="b">
        <f t="shared" si="21"/>
        <v>1</v>
      </c>
      <c r="Z195" t="s">
        <v>10</v>
      </c>
      <c r="AA195">
        <v>9900</v>
      </c>
      <c r="AB195" t="s">
        <v>1274</v>
      </c>
      <c r="AC195" t="s">
        <v>9398</v>
      </c>
      <c r="AD195" s="61">
        <v>42810.477108564817</v>
      </c>
      <c r="AE195" t="s">
        <v>9398</v>
      </c>
      <c r="AF195" s="61">
        <v>42810.477108564817</v>
      </c>
    </row>
    <row r="196" spans="2:32" x14ac:dyDescent="0.35">
      <c r="E196" s="22" t="str">
        <f>IF(ISERROR(VLOOKUP($U196,'sTEMPLATE-UC1'!$E:$E,1,0)),"","X")</f>
        <v/>
      </c>
      <c r="F196" s="22" t="str">
        <f t="shared" si="28"/>
        <v>X</v>
      </c>
      <c r="G196" s="22" t="str">
        <f t="shared" si="28"/>
        <v>X</v>
      </c>
      <c r="H196" s="22" t="str">
        <f t="shared" si="28"/>
        <v>X</v>
      </c>
      <c r="I196" s="22" t="str">
        <f t="shared" si="28"/>
        <v>X</v>
      </c>
      <c r="J196" s="22" t="str">
        <f t="shared" si="28"/>
        <v>X</v>
      </c>
      <c r="K196" s="22" t="str">
        <f t="shared" si="28"/>
        <v>X</v>
      </c>
      <c r="L196" s="22" t="str">
        <f t="shared" si="28"/>
        <v>X</v>
      </c>
      <c r="M196" s="22" t="str">
        <f t="shared" si="28"/>
        <v>X</v>
      </c>
      <c r="N196" s="22" t="str">
        <f t="shared" si="28"/>
        <v>X</v>
      </c>
      <c r="O196" s="22" t="str">
        <f t="shared" si="28"/>
        <v>X</v>
      </c>
      <c r="P196" s="22" t="str">
        <f t="shared" si="28"/>
        <v>X</v>
      </c>
      <c r="Q196" s="22" t="str">
        <f t="shared" si="28"/>
        <v>X</v>
      </c>
      <c r="R196" s="22" t="str">
        <f t="shared" si="28"/>
        <v>X</v>
      </c>
      <c r="S196" s="22" t="str">
        <f t="shared" si="28"/>
        <v>X</v>
      </c>
      <c r="T196" s="22" t="str">
        <f t="shared" si="28"/>
        <v>X</v>
      </c>
      <c r="U196">
        <v>9477</v>
      </c>
      <c r="V196" t="s">
        <v>11314</v>
      </c>
      <c r="X196" s="32" t="str">
        <f t="shared" si="22"/>
        <v>1JBT9910</v>
      </c>
      <c r="Y196" s="32" t="b">
        <f t="shared" si="21"/>
        <v>1</v>
      </c>
      <c r="Z196" t="s">
        <v>10</v>
      </c>
      <c r="AA196">
        <v>9910</v>
      </c>
      <c r="AB196" t="s">
        <v>1275</v>
      </c>
      <c r="AC196" t="s">
        <v>9398</v>
      </c>
      <c r="AD196" s="61">
        <v>42810.477108715277</v>
      </c>
      <c r="AE196" t="s">
        <v>9398</v>
      </c>
      <c r="AF196" s="61">
        <v>42810.477108715277</v>
      </c>
    </row>
    <row r="197" spans="2:32" x14ac:dyDescent="0.35">
      <c r="E197" s="22" t="str">
        <f>IF(ISERROR(VLOOKUP($U197,'sTEMPLATE-UC1'!$E:$E,1,0)),"","X")</f>
        <v/>
      </c>
      <c r="F197" s="22" t="str">
        <f t="shared" si="28"/>
        <v>X</v>
      </c>
      <c r="G197" s="22" t="str">
        <f t="shared" si="28"/>
        <v>X</v>
      </c>
      <c r="H197" s="22" t="str">
        <f t="shared" si="28"/>
        <v>X</v>
      </c>
      <c r="I197" s="22" t="str">
        <f t="shared" si="28"/>
        <v>X</v>
      </c>
      <c r="J197" s="22" t="str">
        <f t="shared" si="28"/>
        <v>X</v>
      </c>
      <c r="K197" s="22" t="str">
        <f t="shared" si="28"/>
        <v>X</v>
      </c>
      <c r="L197" s="22" t="str">
        <f t="shared" si="28"/>
        <v>X</v>
      </c>
      <c r="M197" s="22" t="str">
        <f t="shared" si="28"/>
        <v>X</v>
      </c>
      <c r="N197" s="22" t="str">
        <f t="shared" si="28"/>
        <v>X</v>
      </c>
      <c r="O197" s="22" t="str">
        <f t="shared" si="28"/>
        <v>X</v>
      </c>
      <c r="P197" s="22" t="str">
        <f t="shared" si="28"/>
        <v>X</v>
      </c>
      <c r="Q197" s="22" t="str">
        <f t="shared" si="28"/>
        <v>X</v>
      </c>
      <c r="R197" s="22" t="str">
        <f t="shared" si="28"/>
        <v>X</v>
      </c>
      <c r="S197" s="22" t="str">
        <f t="shared" si="28"/>
        <v>X</v>
      </c>
      <c r="T197" s="22" t="str">
        <f t="shared" si="28"/>
        <v>X</v>
      </c>
      <c r="U197">
        <v>9478</v>
      </c>
      <c r="V197" t="s">
        <v>11315</v>
      </c>
      <c r="X197" s="32" t="str">
        <f t="shared" si="22"/>
        <v>1JBTCOA1000</v>
      </c>
      <c r="Y197" s="32" t="b">
        <f t="shared" ref="Y197:Y260" si="29">VLOOKUP(AA197,U:V,2,0)=AB197</f>
        <v>1</v>
      </c>
      <c r="Z197" t="s">
        <v>8364</v>
      </c>
      <c r="AA197">
        <v>1000</v>
      </c>
      <c r="AB197" t="s">
        <v>1165</v>
      </c>
      <c r="AC197" t="s">
        <v>9398</v>
      </c>
      <c r="AD197" s="61">
        <v>43283.693808680553</v>
      </c>
      <c r="AE197" t="s">
        <v>9398</v>
      </c>
      <c r="AF197" s="61">
        <v>43283.693808680553</v>
      </c>
    </row>
    <row r="198" spans="2:32" x14ac:dyDescent="0.35">
      <c r="E198" s="22" t="str">
        <f>IF(ISERROR(VLOOKUP($U198,'sTEMPLATE-UC1'!$E:$E,1,0)),"","X")</f>
        <v/>
      </c>
      <c r="F198" s="22" t="str">
        <f t="shared" si="28"/>
        <v>X</v>
      </c>
      <c r="G198" s="22" t="str">
        <f t="shared" si="28"/>
        <v>X</v>
      </c>
      <c r="H198" s="22" t="str">
        <f t="shared" si="28"/>
        <v>X</v>
      </c>
      <c r="I198" s="22" t="str">
        <f t="shared" si="28"/>
        <v>X</v>
      </c>
      <c r="J198" s="22" t="str">
        <f t="shared" si="28"/>
        <v>X</v>
      </c>
      <c r="K198" s="22" t="str">
        <f t="shared" si="28"/>
        <v>X</v>
      </c>
      <c r="L198" s="22" t="str">
        <f t="shared" si="28"/>
        <v>X</v>
      </c>
      <c r="M198" s="22" t="str">
        <f t="shared" si="28"/>
        <v>X</v>
      </c>
      <c r="N198" s="22" t="str">
        <f t="shared" si="28"/>
        <v>X</v>
      </c>
      <c r="O198" s="22" t="str">
        <f t="shared" si="28"/>
        <v>X</v>
      </c>
      <c r="P198" s="22" t="str">
        <f t="shared" si="28"/>
        <v>X</v>
      </c>
      <c r="Q198" s="22" t="str">
        <f t="shared" si="28"/>
        <v>X</v>
      </c>
      <c r="R198" s="22" t="str">
        <f t="shared" si="28"/>
        <v>X</v>
      </c>
      <c r="S198" s="22" t="str">
        <f t="shared" si="28"/>
        <v>X</v>
      </c>
      <c r="T198" s="22" t="str">
        <f t="shared" si="28"/>
        <v>X</v>
      </c>
      <c r="U198">
        <v>9479</v>
      </c>
      <c r="V198" t="s">
        <v>11316</v>
      </c>
      <c r="X198" s="32" t="str">
        <f t="shared" si="22"/>
        <v>1JBTCOA1005</v>
      </c>
      <c r="Y198" s="32" t="b">
        <f t="shared" si="29"/>
        <v>1</v>
      </c>
      <c r="Z198" t="s">
        <v>8364</v>
      </c>
      <c r="AA198">
        <v>1005</v>
      </c>
      <c r="AB198" t="s">
        <v>3383</v>
      </c>
      <c r="AC198" t="s">
        <v>9398</v>
      </c>
      <c r="AD198" s="61">
        <v>43283.693809027776</v>
      </c>
      <c r="AE198" t="s">
        <v>9398</v>
      </c>
      <c r="AF198" s="61">
        <v>43283.693809027776</v>
      </c>
    </row>
    <row r="199" spans="2:32" x14ac:dyDescent="0.35">
      <c r="E199" s="22" t="str">
        <f>IF(ISERROR(VLOOKUP($U199,'sTEMPLATE-UC1'!$E:$E,1,0)),"","X")</f>
        <v/>
      </c>
      <c r="F199" s="22" t="str">
        <f t="shared" si="28"/>
        <v>X</v>
      </c>
      <c r="G199" s="22" t="str">
        <f t="shared" si="28"/>
        <v>X</v>
      </c>
      <c r="H199" s="22" t="str">
        <f t="shared" si="28"/>
        <v>X</v>
      </c>
      <c r="I199" s="22" t="str">
        <f t="shared" si="28"/>
        <v>X</v>
      </c>
      <c r="J199" s="22" t="str">
        <f t="shared" si="28"/>
        <v>X</v>
      </c>
      <c r="K199" s="22" t="str">
        <f t="shared" si="28"/>
        <v>X</v>
      </c>
      <c r="L199" s="22" t="str">
        <f t="shared" si="28"/>
        <v>X</v>
      </c>
      <c r="M199" s="22" t="str">
        <f t="shared" si="28"/>
        <v>X</v>
      </c>
      <c r="N199" s="22" t="str">
        <f t="shared" si="28"/>
        <v>X</v>
      </c>
      <c r="O199" s="22" t="str">
        <f t="shared" si="28"/>
        <v>X</v>
      </c>
      <c r="P199" s="22" t="str">
        <f t="shared" si="28"/>
        <v>X</v>
      </c>
      <c r="Q199" s="22" t="str">
        <f t="shared" si="28"/>
        <v>X</v>
      </c>
      <c r="R199" s="22" t="str">
        <f t="shared" si="28"/>
        <v>X</v>
      </c>
      <c r="S199" s="22" t="str">
        <f t="shared" si="28"/>
        <v>X</v>
      </c>
      <c r="T199" s="22" t="str">
        <f t="shared" si="28"/>
        <v>X</v>
      </c>
      <c r="U199">
        <v>9561</v>
      </c>
      <c r="V199" t="s">
        <v>11317</v>
      </c>
      <c r="X199" s="32" t="str">
        <f t="shared" si="22"/>
        <v>1JBTCOA1010</v>
      </c>
      <c r="Y199" s="32" t="b">
        <f t="shared" si="29"/>
        <v>1</v>
      </c>
      <c r="Z199" t="s">
        <v>8364</v>
      </c>
      <c r="AA199">
        <v>1010</v>
      </c>
      <c r="AB199" t="s">
        <v>1166</v>
      </c>
      <c r="AC199" t="s">
        <v>9398</v>
      </c>
      <c r="AD199" s="61">
        <v>43283.693809143515</v>
      </c>
      <c r="AE199" t="s">
        <v>9398</v>
      </c>
      <c r="AF199" s="61">
        <v>43283.693809143515</v>
      </c>
    </row>
    <row r="200" spans="2:32" x14ac:dyDescent="0.35">
      <c r="E200" s="22" t="str">
        <f>IF(ISERROR(VLOOKUP($U200,'sTEMPLATE-UC1'!$E:$E,1,0)),"","X")</f>
        <v/>
      </c>
      <c r="F200" s="22" t="str">
        <f t="shared" si="28"/>
        <v>X</v>
      </c>
      <c r="G200" s="22" t="str">
        <f t="shared" si="28"/>
        <v>X</v>
      </c>
      <c r="H200" s="22" t="str">
        <f t="shared" si="28"/>
        <v>X</v>
      </c>
      <c r="I200" s="22" t="str">
        <f t="shared" si="28"/>
        <v>X</v>
      </c>
      <c r="J200" s="22" t="str">
        <f t="shared" si="28"/>
        <v>X</v>
      </c>
      <c r="K200" s="22" t="str">
        <f t="shared" si="28"/>
        <v>X</v>
      </c>
      <c r="L200" s="22" t="str">
        <f t="shared" si="28"/>
        <v>X</v>
      </c>
      <c r="M200" s="22" t="str">
        <f t="shared" si="28"/>
        <v>X</v>
      </c>
      <c r="N200" s="22" t="str">
        <f t="shared" si="28"/>
        <v>X</v>
      </c>
      <c r="O200" s="22" t="str">
        <f t="shared" si="28"/>
        <v>X</v>
      </c>
      <c r="P200" s="22" t="str">
        <f t="shared" si="28"/>
        <v>X</v>
      </c>
      <c r="Q200" s="22" t="str">
        <f t="shared" si="28"/>
        <v>X</v>
      </c>
      <c r="R200" s="22" t="str">
        <f t="shared" si="28"/>
        <v>X</v>
      </c>
      <c r="S200" s="22" t="str">
        <f t="shared" si="28"/>
        <v>X</v>
      </c>
      <c r="T200" s="22" t="str">
        <f t="shared" si="28"/>
        <v>X</v>
      </c>
      <c r="U200">
        <v>9167</v>
      </c>
      <c r="V200" t="s">
        <v>11318</v>
      </c>
      <c r="X200" s="32" t="str">
        <f t="shared" ref="X200:X263" si="30">Z200&amp;AA200</f>
        <v>1JBTCOA1015</v>
      </c>
      <c r="Y200" s="32" t="b">
        <f t="shared" si="29"/>
        <v>1</v>
      </c>
      <c r="Z200" t="s">
        <v>8364</v>
      </c>
      <c r="AA200">
        <v>1015</v>
      </c>
      <c r="AB200" t="s">
        <v>10097</v>
      </c>
      <c r="AC200" t="s">
        <v>9398</v>
      </c>
      <c r="AD200" s="61">
        <v>43283.693809259261</v>
      </c>
      <c r="AE200" t="s">
        <v>9398</v>
      </c>
      <c r="AF200" s="61">
        <v>43283.693809259261</v>
      </c>
    </row>
    <row r="201" spans="2:32" x14ac:dyDescent="0.35">
      <c r="X201" s="32" t="str">
        <f t="shared" si="30"/>
        <v>1JBTCOA1020</v>
      </c>
      <c r="Y201" s="32" t="b">
        <f t="shared" si="29"/>
        <v>1</v>
      </c>
      <c r="Z201" t="s">
        <v>8364</v>
      </c>
      <c r="AA201">
        <v>1020</v>
      </c>
      <c r="AB201" t="s">
        <v>1167</v>
      </c>
      <c r="AC201" t="s">
        <v>9398</v>
      </c>
      <c r="AD201" s="61">
        <v>43283.693809375</v>
      </c>
      <c r="AE201" t="s">
        <v>9398</v>
      </c>
      <c r="AF201" s="61">
        <v>43283.693809375</v>
      </c>
    </row>
    <row r="202" spans="2:32" x14ac:dyDescent="0.35">
      <c r="X202" s="32" t="str">
        <f t="shared" si="30"/>
        <v>1JBTCOA1030</v>
      </c>
      <c r="Y202" s="32" t="b">
        <f t="shared" si="29"/>
        <v>1</v>
      </c>
      <c r="Z202" t="s">
        <v>8364</v>
      </c>
      <c r="AA202">
        <v>1030</v>
      </c>
      <c r="AB202" t="s">
        <v>1168</v>
      </c>
      <c r="AC202" t="s">
        <v>9398</v>
      </c>
      <c r="AD202" s="61">
        <v>43283.693809490738</v>
      </c>
      <c r="AE202" t="s">
        <v>9398</v>
      </c>
      <c r="AF202" s="61">
        <v>43283.693809490738</v>
      </c>
    </row>
    <row r="203" spans="2:32" x14ac:dyDescent="0.35">
      <c r="X203" s="32" t="str">
        <f t="shared" si="30"/>
        <v>1JBTCOA1040</v>
      </c>
      <c r="Y203" s="32" t="b">
        <f t="shared" si="29"/>
        <v>1</v>
      </c>
      <c r="Z203" t="s">
        <v>8364</v>
      </c>
      <c r="AA203">
        <v>1040</v>
      </c>
      <c r="AB203" t="s">
        <v>1169</v>
      </c>
      <c r="AC203" t="s">
        <v>9398</v>
      </c>
      <c r="AD203" s="61">
        <v>43283.693809606484</v>
      </c>
      <c r="AE203" t="s">
        <v>9398</v>
      </c>
      <c r="AF203" s="61">
        <v>43283.693809606484</v>
      </c>
    </row>
    <row r="204" spans="2:32" x14ac:dyDescent="0.35">
      <c r="X204" s="32" t="str">
        <f t="shared" si="30"/>
        <v>1JBTCOA1050</v>
      </c>
      <c r="Y204" s="32" t="b">
        <f t="shared" si="29"/>
        <v>1</v>
      </c>
      <c r="Z204" t="s">
        <v>8364</v>
      </c>
      <c r="AA204">
        <v>1050</v>
      </c>
      <c r="AB204" t="s">
        <v>3384</v>
      </c>
      <c r="AC204" t="s">
        <v>9398</v>
      </c>
      <c r="AD204" s="61">
        <v>43283.693809722223</v>
      </c>
      <c r="AE204" t="s">
        <v>9398</v>
      </c>
      <c r="AF204" s="61">
        <v>43283.693809722223</v>
      </c>
    </row>
    <row r="205" spans="2:32" x14ac:dyDescent="0.35">
      <c r="X205" s="32" t="str">
        <f t="shared" si="30"/>
        <v>1JBTCOA1110</v>
      </c>
      <c r="Y205" s="32" t="b">
        <f t="shared" si="29"/>
        <v>1</v>
      </c>
      <c r="Z205" t="s">
        <v>8364</v>
      </c>
      <c r="AA205">
        <v>1110</v>
      </c>
      <c r="AB205" t="s">
        <v>1170</v>
      </c>
      <c r="AC205" t="s">
        <v>9398</v>
      </c>
      <c r="AD205" s="61">
        <v>43283.693809837961</v>
      </c>
      <c r="AE205" t="s">
        <v>9398</v>
      </c>
      <c r="AF205" s="61">
        <v>43283.693809837961</v>
      </c>
    </row>
    <row r="206" spans="2:32" x14ac:dyDescent="0.35">
      <c r="X206" s="32" t="str">
        <f t="shared" si="30"/>
        <v>1JBTCOA1111</v>
      </c>
      <c r="Y206" s="32" t="b">
        <f t="shared" si="29"/>
        <v>1</v>
      </c>
      <c r="Z206" t="s">
        <v>8364</v>
      </c>
      <c r="AA206">
        <v>1111</v>
      </c>
      <c r="AB206" t="s">
        <v>1277</v>
      </c>
      <c r="AC206" t="s">
        <v>9398</v>
      </c>
      <c r="AD206" s="61">
        <v>43283.6938099537</v>
      </c>
      <c r="AE206" t="s">
        <v>9398</v>
      </c>
      <c r="AF206" s="61">
        <v>43283.6938099537</v>
      </c>
    </row>
    <row r="207" spans="2:32" x14ac:dyDescent="0.35">
      <c r="X207" s="32" t="str">
        <f t="shared" si="30"/>
        <v>1JBTCOA1112</v>
      </c>
      <c r="Y207" s="32" t="b">
        <f t="shared" si="29"/>
        <v>1</v>
      </c>
      <c r="Z207" t="s">
        <v>8364</v>
      </c>
      <c r="AA207">
        <v>1112</v>
      </c>
      <c r="AB207" t="s">
        <v>1278</v>
      </c>
      <c r="AC207" t="s">
        <v>9398</v>
      </c>
      <c r="AD207" s="61">
        <v>43283.693810069446</v>
      </c>
      <c r="AE207" t="s">
        <v>9398</v>
      </c>
      <c r="AF207" s="61">
        <v>43283.693810069446</v>
      </c>
    </row>
    <row r="208" spans="2:32" x14ac:dyDescent="0.35">
      <c r="X208" s="32" t="str">
        <f t="shared" si="30"/>
        <v>1JBTCOA1120</v>
      </c>
      <c r="Y208" s="32" t="b">
        <f t="shared" si="29"/>
        <v>1</v>
      </c>
      <c r="Z208" t="s">
        <v>8364</v>
      </c>
      <c r="AA208">
        <v>1120</v>
      </c>
      <c r="AB208" t="s">
        <v>1171</v>
      </c>
      <c r="AC208" t="s">
        <v>9398</v>
      </c>
      <c r="AD208" s="61">
        <v>43283.693810266202</v>
      </c>
      <c r="AE208" t="s">
        <v>9398</v>
      </c>
      <c r="AF208" s="61">
        <v>43283.693810266202</v>
      </c>
    </row>
    <row r="209" spans="24:32" x14ac:dyDescent="0.35">
      <c r="X209" s="32" t="str">
        <f t="shared" si="30"/>
        <v>1JBTCOA1130</v>
      </c>
      <c r="Y209" s="32" t="b">
        <f t="shared" si="29"/>
        <v>1</v>
      </c>
      <c r="Z209" t="s">
        <v>8364</v>
      </c>
      <c r="AA209">
        <v>1130</v>
      </c>
      <c r="AB209" t="s">
        <v>1172</v>
      </c>
      <c r="AC209" t="s">
        <v>9398</v>
      </c>
      <c r="AD209" s="61">
        <v>43283.693810381941</v>
      </c>
      <c r="AE209" t="s">
        <v>9398</v>
      </c>
      <c r="AF209" s="61">
        <v>43283.693810381941</v>
      </c>
    </row>
    <row r="210" spans="24:32" x14ac:dyDescent="0.35">
      <c r="X210" s="32" t="str">
        <f t="shared" si="30"/>
        <v>1JBTCOA2010</v>
      </c>
      <c r="Y210" s="32" t="b">
        <f t="shared" si="29"/>
        <v>1</v>
      </c>
      <c r="Z210" t="s">
        <v>8364</v>
      </c>
      <c r="AA210">
        <v>2010</v>
      </c>
      <c r="AB210" t="s">
        <v>3385</v>
      </c>
      <c r="AC210" t="s">
        <v>9398</v>
      </c>
      <c r="AD210" s="61">
        <v>43283.69381045139</v>
      </c>
      <c r="AE210" t="s">
        <v>9398</v>
      </c>
      <c r="AF210" s="61">
        <v>43283.69381045139</v>
      </c>
    </row>
    <row r="211" spans="24:32" x14ac:dyDescent="0.35">
      <c r="X211" s="32" t="str">
        <f t="shared" si="30"/>
        <v>1JBTCOA2011</v>
      </c>
      <c r="Y211" s="32" t="b">
        <f t="shared" si="29"/>
        <v>1</v>
      </c>
      <c r="Z211" t="s">
        <v>8364</v>
      </c>
      <c r="AA211">
        <v>2011</v>
      </c>
      <c r="AB211" t="s">
        <v>3386</v>
      </c>
      <c r="AC211" t="s">
        <v>9398</v>
      </c>
      <c r="AD211" s="61">
        <v>43283.693810567129</v>
      </c>
      <c r="AE211" t="s">
        <v>9398</v>
      </c>
      <c r="AF211" s="61">
        <v>43283.693810567129</v>
      </c>
    </row>
    <row r="212" spans="24:32" x14ac:dyDescent="0.35">
      <c r="X212" s="32" t="str">
        <f t="shared" si="30"/>
        <v>1JBTCOA2012</v>
      </c>
      <c r="Y212" s="32" t="b">
        <f t="shared" si="29"/>
        <v>1</v>
      </c>
      <c r="Z212" t="s">
        <v>8364</v>
      </c>
      <c r="AA212">
        <v>2012</v>
      </c>
      <c r="AB212" t="s">
        <v>3387</v>
      </c>
      <c r="AC212" t="s">
        <v>9398</v>
      </c>
      <c r="AD212" s="61">
        <v>43283.693810682867</v>
      </c>
      <c r="AE212" t="s">
        <v>9398</v>
      </c>
      <c r="AF212" s="61">
        <v>43283.693810682867</v>
      </c>
    </row>
    <row r="213" spans="24:32" x14ac:dyDescent="0.35">
      <c r="X213" s="32" t="str">
        <f t="shared" si="30"/>
        <v>1JBTCOA2013</v>
      </c>
      <c r="Y213" s="32" t="b">
        <f t="shared" si="29"/>
        <v>1</v>
      </c>
      <c r="Z213" t="s">
        <v>8364</v>
      </c>
      <c r="AA213">
        <v>2013</v>
      </c>
      <c r="AB213" t="s">
        <v>3388</v>
      </c>
      <c r="AC213" t="s">
        <v>9398</v>
      </c>
      <c r="AD213" s="61">
        <v>43283.693810798613</v>
      </c>
      <c r="AE213" t="s">
        <v>9398</v>
      </c>
      <c r="AF213" s="61">
        <v>43283.693810798613</v>
      </c>
    </row>
    <row r="214" spans="24:32" x14ac:dyDescent="0.35">
      <c r="X214" s="32" t="str">
        <f t="shared" si="30"/>
        <v>1JBTCOA2014</v>
      </c>
      <c r="Y214" s="32" t="b">
        <f t="shared" si="29"/>
        <v>1</v>
      </c>
      <c r="Z214" t="s">
        <v>8364</v>
      </c>
      <c r="AA214">
        <v>2014</v>
      </c>
      <c r="AB214" t="s">
        <v>3389</v>
      </c>
      <c r="AC214" t="s">
        <v>9398</v>
      </c>
      <c r="AD214" s="61">
        <v>43283.693810879631</v>
      </c>
      <c r="AE214" t="s">
        <v>9398</v>
      </c>
      <c r="AF214" s="61">
        <v>43283.693810879631</v>
      </c>
    </row>
    <row r="215" spans="24:32" x14ac:dyDescent="0.35">
      <c r="X215" s="32" t="str">
        <f t="shared" si="30"/>
        <v>1JBTCOA2015</v>
      </c>
      <c r="Y215" s="32" t="b">
        <f t="shared" si="29"/>
        <v>1</v>
      </c>
      <c r="Z215" t="s">
        <v>8364</v>
      </c>
      <c r="AA215">
        <v>2015</v>
      </c>
      <c r="AB215" t="s">
        <v>3390</v>
      </c>
      <c r="AC215" t="s">
        <v>9398</v>
      </c>
      <c r="AD215" s="61">
        <v>43283.69381099537</v>
      </c>
      <c r="AE215" t="s">
        <v>9398</v>
      </c>
      <c r="AF215" s="61">
        <v>43283.69381099537</v>
      </c>
    </row>
    <row r="216" spans="24:32" x14ac:dyDescent="0.35">
      <c r="X216" s="32" t="str">
        <f t="shared" si="30"/>
        <v>1JBTCOA2020</v>
      </c>
      <c r="Y216" s="32" t="b">
        <f t="shared" si="29"/>
        <v>1</v>
      </c>
      <c r="Z216" t="s">
        <v>8364</v>
      </c>
      <c r="AA216">
        <v>2020</v>
      </c>
      <c r="AB216" t="s">
        <v>3391</v>
      </c>
      <c r="AC216" t="s">
        <v>9398</v>
      </c>
      <c r="AD216" s="61">
        <v>43283.693811111109</v>
      </c>
      <c r="AE216" t="s">
        <v>9398</v>
      </c>
      <c r="AF216" s="61">
        <v>43283.693811111109</v>
      </c>
    </row>
    <row r="217" spans="24:32" x14ac:dyDescent="0.35">
      <c r="X217" s="32" t="str">
        <f t="shared" si="30"/>
        <v>1JBTCOA2021</v>
      </c>
      <c r="Y217" s="32" t="b">
        <f t="shared" si="29"/>
        <v>1</v>
      </c>
      <c r="Z217" t="s">
        <v>8364</v>
      </c>
      <c r="AA217">
        <v>2021</v>
      </c>
      <c r="AB217" t="s">
        <v>9740</v>
      </c>
      <c r="AC217" t="s">
        <v>9398</v>
      </c>
      <c r="AD217" s="61">
        <v>43283.693811192126</v>
      </c>
      <c r="AE217" t="s">
        <v>9398</v>
      </c>
      <c r="AF217" s="61">
        <v>43283.693811192126</v>
      </c>
    </row>
    <row r="218" spans="24:32" x14ac:dyDescent="0.35">
      <c r="X218" s="32" t="str">
        <f t="shared" si="30"/>
        <v>1JBTCOA2030</v>
      </c>
      <c r="Y218" s="32" t="b">
        <f t="shared" si="29"/>
        <v>1</v>
      </c>
      <c r="Z218" t="s">
        <v>8364</v>
      </c>
      <c r="AA218">
        <v>2030</v>
      </c>
      <c r="AB218" t="s">
        <v>10098</v>
      </c>
      <c r="AC218" t="s">
        <v>9398</v>
      </c>
      <c r="AD218" s="61">
        <v>43283.693811261575</v>
      </c>
      <c r="AE218" t="s">
        <v>9398</v>
      </c>
      <c r="AF218" s="61">
        <v>43283.693811261575</v>
      </c>
    </row>
    <row r="219" spans="24:32" x14ac:dyDescent="0.35">
      <c r="X219" s="32" t="str">
        <f t="shared" si="30"/>
        <v>1JBTCOA2031</v>
      </c>
      <c r="Y219" s="32" t="b">
        <f t="shared" si="29"/>
        <v>1</v>
      </c>
      <c r="Z219" t="s">
        <v>8364</v>
      </c>
      <c r="AA219">
        <v>2031</v>
      </c>
      <c r="AB219" t="s">
        <v>10100</v>
      </c>
      <c r="AC219" t="s">
        <v>9398</v>
      </c>
      <c r="AD219" s="61">
        <v>43283.693811377314</v>
      </c>
      <c r="AE219" t="s">
        <v>9398</v>
      </c>
      <c r="AF219" s="61">
        <v>43283.693811377314</v>
      </c>
    </row>
    <row r="220" spans="24:32" x14ac:dyDescent="0.35">
      <c r="X220" s="32" t="str">
        <f t="shared" si="30"/>
        <v>1JBTCOA2032</v>
      </c>
      <c r="Y220" s="32" t="b">
        <f t="shared" si="29"/>
        <v>1</v>
      </c>
      <c r="Z220" t="s">
        <v>8364</v>
      </c>
      <c r="AA220">
        <v>2032</v>
      </c>
      <c r="AB220" t="s">
        <v>10099</v>
      </c>
      <c r="AC220" t="s">
        <v>9398</v>
      </c>
      <c r="AD220" s="61">
        <v>43283.693811493053</v>
      </c>
      <c r="AE220" t="s">
        <v>9398</v>
      </c>
      <c r="AF220" s="61">
        <v>43283.693811493053</v>
      </c>
    </row>
    <row r="221" spans="24:32" x14ac:dyDescent="0.35">
      <c r="X221" s="32" t="str">
        <f t="shared" si="30"/>
        <v>1JBTCOA2033</v>
      </c>
      <c r="Y221" s="32" t="b">
        <f t="shared" si="29"/>
        <v>1</v>
      </c>
      <c r="Z221" t="s">
        <v>8364</v>
      </c>
      <c r="AA221">
        <v>2033</v>
      </c>
      <c r="AB221" t="s">
        <v>10101</v>
      </c>
      <c r="AC221" t="s">
        <v>9398</v>
      </c>
      <c r="AD221" s="61">
        <v>43283.693811608799</v>
      </c>
      <c r="AE221" t="s">
        <v>9398</v>
      </c>
      <c r="AF221" s="61">
        <v>43283.693811608799</v>
      </c>
    </row>
    <row r="222" spans="24:32" x14ac:dyDescent="0.35">
      <c r="X222" s="32" t="str">
        <f t="shared" si="30"/>
        <v>1JBTCOA2034</v>
      </c>
      <c r="Y222" s="32" t="b">
        <f t="shared" si="29"/>
        <v>1</v>
      </c>
      <c r="Z222" t="s">
        <v>8364</v>
      </c>
      <c r="AA222">
        <v>2034</v>
      </c>
      <c r="AB222" t="s">
        <v>10102</v>
      </c>
      <c r="AC222" t="s">
        <v>9398</v>
      </c>
      <c r="AD222" s="61">
        <v>43283.693811724537</v>
      </c>
      <c r="AE222" t="s">
        <v>9398</v>
      </c>
      <c r="AF222" s="61">
        <v>43283.693811724537</v>
      </c>
    </row>
    <row r="223" spans="24:32" x14ac:dyDescent="0.35">
      <c r="X223" s="32" t="str">
        <f t="shared" si="30"/>
        <v>1JBTCOA2035</v>
      </c>
      <c r="Y223" s="32" t="b">
        <f t="shared" si="29"/>
        <v>1</v>
      </c>
      <c r="Z223" t="s">
        <v>8364</v>
      </c>
      <c r="AA223">
        <v>2035</v>
      </c>
      <c r="AB223" t="s">
        <v>10495</v>
      </c>
      <c r="AC223" t="s">
        <v>9398</v>
      </c>
      <c r="AD223" s="61">
        <v>43283.693811805555</v>
      </c>
      <c r="AE223" t="s">
        <v>9398</v>
      </c>
      <c r="AF223" s="61">
        <v>43283.693811805555</v>
      </c>
    </row>
    <row r="224" spans="24:32" x14ac:dyDescent="0.35">
      <c r="X224" s="32" t="str">
        <f t="shared" si="30"/>
        <v>1JBTCOA2036</v>
      </c>
      <c r="Y224" s="32" t="b">
        <f t="shared" si="29"/>
        <v>1</v>
      </c>
      <c r="Z224" t="s">
        <v>8364</v>
      </c>
      <c r="AA224">
        <v>2036</v>
      </c>
      <c r="AB224" t="s">
        <v>10103</v>
      </c>
      <c r="AC224" t="s">
        <v>9398</v>
      </c>
      <c r="AD224" s="61">
        <v>43283.693812002311</v>
      </c>
      <c r="AE224" t="s">
        <v>9398</v>
      </c>
      <c r="AF224" s="61">
        <v>43283.693812002311</v>
      </c>
    </row>
    <row r="225" spans="24:32" x14ac:dyDescent="0.35">
      <c r="X225" s="32" t="str">
        <f t="shared" si="30"/>
        <v>1JBTCOA2037</v>
      </c>
      <c r="Y225" s="32" t="b">
        <f t="shared" si="29"/>
        <v>1</v>
      </c>
      <c r="Z225" t="s">
        <v>8364</v>
      </c>
      <c r="AA225">
        <v>2037</v>
      </c>
      <c r="AB225" t="s">
        <v>10876</v>
      </c>
      <c r="AC225" t="s">
        <v>9398</v>
      </c>
      <c r="AD225" s="61">
        <v>43301.356449618055</v>
      </c>
      <c r="AE225" t="s">
        <v>9398</v>
      </c>
      <c r="AF225" s="61">
        <v>43301.356449618055</v>
      </c>
    </row>
    <row r="226" spans="24:32" x14ac:dyDescent="0.35">
      <c r="X226" s="32" t="str">
        <f t="shared" si="30"/>
        <v>1JBTCOA3010</v>
      </c>
      <c r="Y226" s="32" t="b">
        <f t="shared" si="29"/>
        <v>1</v>
      </c>
      <c r="Z226" t="s">
        <v>8364</v>
      </c>
      <c r="AA226">
        <v>3010</v>
      </c>
      <c r="AB226" t="s">
        <v>3392</v>
      </c>
      <c r="AC226" t="s">
        <v>9398</v>
      </c>
      <c r="AD226" s="61">
        <v>43283.693812118057</v>
      </c>
      <c r="AE226" t="s">
        <v>9398</v>
      </c>
      <c r="AF226" s="61">
        <v>43283.693812118057</v>
      </c>
    </row>
    <row r="227" spans="24:32" x14ac:dyDescent="0.35">
      <c r="X227" s="32" t="str">
        <f t="shared" si="30"/>
        <v>1JBTCOA3011</v>
      </c>
      <c r="Y227" s="32" t="b">
        <f t="shared" si="29"/>
        <v>1</v>
      </c>
      <c r="Z227" t="s">
        <v>8364</v>
      </c>
      <c r="AA227">
        <v>3011</v>
      </c>
      <c r="AB227" t="s">
        <v>3393</v>
      </c>
      <c r="AC227" t="s">
        <v>9398</v>
      </c>
      <c r="AD227" s="61">
        <v>43283.693812187499</v>
      </c>
      <c r="AE227" t="s">
        <v>9398</v>
      </c>
      <c r="AF227" s="61">
        <v>43283.693812187499</v>
      </c>
    </row>
    <row r="228" spans="24:32" x14ac:dyDescent="0.35">
      <c r="X228" s="32" t="str">
        <f t="shared" si="30"/>
        <v>1JBTCOA3012</v>
      </c>
      <c r="Y228" s="32" t="b">
        <f t="shared" si="29"/>
        <v>1</v>
      </c>
      <c r="Z228" t="s">
        <v>8364</v>
      </c>
      <c r="AA228">
        <v>3012</v>
      </c>
      <c r="AB228" t="s">
        <v>3394</v>
      </c>
      <c r="AC228" t="s">
        <v>9398</v>
      </c>
      <c r="AD228" s="61">
        <v>43283.693812303238</v>
      </c>
      <c r="AE228" t="s">
        <v>9398</v>
      </c>
      <c r="AF228" s="61">
        <v>43283.693812303238</v>
      </c>
    </row>
    <row r="229" spans="24:32" x14ac:dyDescent="0.35">
      <c r="X229" s="32" t="str">
        <f t="shared" si="30"/>
        <v>1JBTCOA3013</v>
      </c>
      <c r="Y229" s="32" t="b">
        <f t="shared" si="29"/>
        <v>1</v>
      </c>
      <c r="Z229" t="s">
        <v>8364</v>
      </c>
      <c r="AA229">
        <v>3013</v>
      </c>
      <c r="AB229" t="s">
        <v>3395</v>
      </c>
      <c r="AC229" t="s">
        <v>9398</v>
      </c>
      <c r="AD229" s="61">
        <v>43283.693812384263</v>
      </c>
      <c r="AE229" t="s">
        <v>9398</v>
      </c>
      <c r="AF229" s="61">
        <v>43283.693812384263</v>
      </c>
    </row>
    <row r="230" spans="24:32" x14ac:dyDescent="0.35">
      <c r="X230" s="32" t="str">
        <f t="shared" si="30"/>
        <v>1JBTCOA3014</v>
      </c>
      <c r="Y230" s="32" t="b">
        <f t="shared" si="29"/>
        <v>1</v>
      </c>
      <c r="Z230" t="s">
        <v>8364</v>
      </c>
      <c r="AA230">
        <v>3014</v>
      </c>
      <c r="AB230" t="s">
        <v>3396</v>
      </c>
      <c r="AC230" t="s">
        <v>9398</v>
      </c>
      <c r="AD230" s="61">
        <v>43283.693812465281</v>
      </c>
      <c r="AE230" t="s">
        <v>9398</v>
      </c>
      <c r="AF230" s="61">
        <v>43283.693812465281</v>
      </c>
    </row>
    <row r="231" spans="24:32" x14ac:dyDescent="0.35">
      <c r="X231" s="32" t="str">
        <f t="shared" si="30"/>
        <v>1JBTCOA3020</v>
      </c>
      <c r="Y231" s="32" t="b">
        <f t="shared" si="29"/>
        <v>1</v>
      </c>
      <c r="Z231" t="s">
        <v>8364</v>
      </c>
      <c r="AA231">
        <v>3020</v>
      </c>
      <c r="AB231" t="s">
        <v>3397</v>
      </c>
      <c r="AC231" t="s">
        <v>9398</v>
      </c>
      <c r="AD231" s="61">
        <v>43283.693812534722</v>
      </c>
      <c r="AE231" t="s">
        <v>9398</v>
      </c>
      <c r="AF231" s="61">
        <v>43283.693812534722</v>
      </c>
    </row>
    <row r="232" spans="24:32" x14ac:dyDescent="0.35">
      <c r="X232" s="32" t="str">
        <f t="shared" si="30"/>
        <v>1JBTCOA3021</v>
      </c>
      <c r="Y232" s="32" t="b">
        <f t="shared" si="29"/>
        <v>1</v>
      </c>
      <c r="Z232" t="s">
        <v>8364</v>
      </c>
      <c r="AA232">
        <v>3021</v>
      </c>
      <c r="AB232" t="s">
        <v>9739</v>
      </c>
      <c r="AC232" t="s">
        <v>9398</v>
      </c>
      <c r="AD232" s="61">
        <v>43283.693812650461</v>
      </c>
      <c r="AE232" t="s">
        <v>9398</v>
      </c>
      <c r="AF232" s="61">
        <v>43283.693812650461</v>
      </c>
    </row>
    <row r="233" spans="24:32" x14ac:dyDescent="0.35">
      <c r="X233" s="32" t="str">
        <f t="shared" si="30"/>
        <v>1JBTCOA3030</v>
      </c>
      <c r="Y233" s="32" t="b">
        <f t="shared" si="29"/>
        <v>1</v>
      </c>
      <c r="Z233" t="s">
        <v>8364</v>
      </c>
      <c r="AA233">
        <v>3030</v>
      </c>
      <c r="AB233" t="s">
        <v>10666</v>
      </c>
      <c r="AC233" t="s">
        <v>9398</v>
      </c>
      <c r="AD233" s="61">
        <v>43283.693812731479</v>
      </c>
      <c r="AE233" t="s">
        <v>9398</v>
      </c>
      <c r="AF233" s="61">
        <v>43301.358212418978</v>
      </c>
    </row>
    <row r="234" spans="24:32" x14ac:dyDescent="0.35">
      <c r="X234" s="32" t="str">
        <f t="shared" si="30"/>
        <v>1JBTCOA3031</v>
      </c>
      <c r="Y234" s="32" t="b">
        <f t="shared" si="29"/>
        <v>1</v>
      </c>
      <c r="Z234" t="s">
        <v>8364</v>
      </c>
      <c r="AA234">
        <v>3031</v>
      </c>
      <c r="AB234" t="s">
        <v>10104</v>
      </c>
      <c r="AC234" t="s">
        <v>9398</v>
      </c>
      <c r="AD234" s="61">
        <v>43301.356449999999</v>
      </c>
      <c r="AE234" t="s">
        <v>9398</v>
      </c>
      <c r="AF234" s="61">
        <v>43301.356449999999</v>
      </c>
    </row>
    <row r="235" spans="24:32" x14ac:dyDescent="0.35">
      <c r="X235" s="32" t="str">
        <f t="shared" si="30"/>
        <v>1JBTCOA4000</v>
      </c>
      <c r="Y235" s="32" t="b">
        <f t="shared" si="29"/>
        <v>1</v>
      </c>
      <c r="Z235" t="s">
        <v>8364</v>
      </c>
      <c r="AA235">
        <v>4000</v>
      </c>
      <c r="AB235" t="s">
        <v>1175</v>
      </c>
      <c r="AC235" t="s">
        <v>9398</v>
      </c>
      <c r="AD235" s="61">
        <v>43283.693812812497</v>
      </c>
      <c r="AE235" t="s">
        <v>9398</v>
      </c>
      <c r="AF235" s="61">
        <v>43283.693812812497</v>
      </c>
    </row>
    <row r="236" spans="24:32" x14ac:dyDescent="0.35">
      <c r="X236" s="32" t="str">
        <f t="shared" si="30"/>
        <v>1JBTCOA7000</v>
      </c>
      <c r="Y236" s="32" t="b">
        <f t="shared" si="29"/>
        <v>1</v>
      </c>
      <c r="Z236" t="s">
        <v>8364</v>
      </c>
      <c r="AA236">
        <v>7000</v>
      </c>
      <c r="AB236" t="s">
        <v>1176</v>
      </c>
      <c r="AC236" t="s">
        <v>9398</v>
      </c>
      <c r="AD236" s="61">
        <v>43283.693812928243</v>
      </c>
      <c r="AE236" t="s">
        <v>9398</v>
      </c>
      <c r="AF236" s="61">
        <v>43283.693812928243</v>
      </c>
    </row>
    <row r="237" spans="24:32" x14ac:dyDescent="0.35">
      <c r="X237" s="32" t="str">
        <f t="shared" si="30"/>
        <v>1JBTCOA7010</v>
      </c>
      <c r="Y237" s="32" t="b">
        <f t="shared" si="29"/>
        <v>1</v>
      </c>
      <c r="Z237" t="s">
        <v>8364</v>
      </c>
      <c r="AA237">
        <v>7010</v>
      </c>
      <c r="AB237" t="s">
        <v>1177</v>
      </c>
      <c r="AC237" t="s">
        <v>9398</v>
      </c>
      <c r="AD237" s="61">
        <v>43283.693813078702</v>
      </c>
      <c r="AE237" t="s">
        <v>9398</v>
      </c>
      <c r="AF237" s="61">
        <v>43283.693813078702</v>
      </c>
    </row>
    <row r="238" spans="24:32" x14ac:dyDescent="0.35">
      <c r="X238" s="32" t="str">
        <f t="shared" si="30"/>
        <v>1JBTCOA7020</v>
      </c>
      <c r="Y238" s="32" t="b">
        <f t="shared" si="29"/>
        <v>1</v>
      </c>
      <c r="Z238" t="s">
        <v>8364</v>
      </c>
      <c r="AA238">
        <v>7020</v>
      </c>
      <c r="AB238" t="s">
        <v>1178</v>
      </c>
      <c r="AC238" t="s">
        <v>9398</v>
      </c>
      <c r="AD238" s="61">
        <v>43283.69381315972</v>
      </c>
      <c r="AE238" t="s">
        <v>9398</v>
      </c>
      <c r="AF238" s="61">
        <v>43283.69381315972</v>
      </c>
    </row>
    <row r="239" spans="24:32" x14ac:dyDescent="0.35">
      <c r="X239" s="32" t="str">
        <f t="shared" si="30"/>
        <v>1JBTCOA7021</v>
      </c>
      <c r="Y239" s="32" t="b">
        <f t="shared" si="29"/>
        <v>1</v>
      </c>
      <c r="Z239" t="s">
        <v>8364</v>
      </c>
      <c r="AA239">
        <v>7021</v>
      </c>
      <c r="AB239" t="s">
        <v>1280</v>
      </c>
      <c r="AC239" t="s">
        <v>9398</v>
      </c>
      <c r="AD239" s="61">
        <v>43283.693813275466</v>
      </c>
      <c r="AE239" t="s">
        <v>9398</v>
      </c>
      <c r="AF239" s="61">
        <v>43283.693813275466</v>
      </c>
    </row>
    <row r="240" spans="24:32" x14ac:dyDescent="0.35">
      <c r="X240" s="32" t="str">
        <f t="shared" si="30"/>
        <v>1JBTCOA7030</v>
      </c>
      <c r="Y240" s="32" t="b">
        <f t="shared" si="29"/>
        <v>1</v>
      </c>
      <c r="Z240" t="s">
        <v>8364</v>
      </c>
      <c r="AA240">
        <v>7030</v>
      </c>
      <c r="AB240" t="s">
        <v>3398</v>
      </c>
      <c r="AC240" t="s">
        <v>9398</v>
      </c>
      <c r="AD240" s="61">
        <v>43283.693813425925</v>
      </c>
      <c r="AE240" t="s">
        <v>9398</v>
      </c>
      <c r="AF240" s="61">
        <v>43283.693813425925</v>
      </c>
    </row>
    <row r="241" spans="24:32" x14ac:dyDescent="0.35">
      <c r="X241" s="32" t="str">
        <f t="shared" si="30"/>
        <v>1JBTCOA7040</v>
      </c>
      <c r="Y241" s="32" t="b">
        <f t="shared" si="29"/>
        <v>1</v>
      </c>
      <c r="Z241" t="s">
        <v>8364</v>
      </c>
      <c r="AA241">
        <v>7040</v>
      </c>
      <c r="AB241" t="s">
        <v>1179</v>
      </c>
      <c r="AC241" t="s">
        <v>9398</v>
      </c>
      <c r="AD241" s="61">
        <v>43283.69381365741</v>
      </c>
      <c r="AE241" t="s">
        <v>9398</v>
      </c>
      <c r="AF241" s="61">
        <v>43283.69381365741</v>
      </c>
    </row>
    <row r="242" spans="24:32" x14ac:dyDescent="0.35">
      <c r="X242" s="32" t="str">
        <f t="shared" si="30"/>
        <v>1JBTCOA7050</v>
      </c>
      <c r="Y242" s="32" t="b">
        <f t="shared" si="29"/>
        <v>1</v>
      </c>
      <c r="Z242" t="s">
        <v>8364</v>
      </c>
      <c r="AA242">
        <v>7050</v>
      </c>
      <c r="AB242" t="s">
        <v>3399</v>
      </c>
      <c r="AC242" t="s">
        <v>9398</v>
      </c>
      <c r="AD242" s="61">
        <v>43283.693813773149</v>
      </c>
      <c r="AE242" t="s">
        <v>9398</v>
      </c>
      <c r="AF242" s="61">
        <v>43283.693813773149</v>
      </c>
    </row>
    <row r="243" spans="24:32" x14ac:dyDescent="0.35">
      <c r="X243" s="32" t="str">
        <f t="shared" si="30"/>
        <v>1JBTCOA7060</v>
      </c>
      <c r="Y243" s="32" t="b">
        <f t="shared" si="29"/>
        <v>1</v>
      </c>
      <c r="Z243" t="s">
        <v>8364</v>
      </c>
      <c r="AA243">
        <v>7060</v>
      </c>
      <c r="AB243" t="s">
        <v>1180</v>
      </c>
      <c r="AC243" t="s">
        <v>9398</v>
      </c>
      <c r="AD243" s="61">
        <v>43283.693813854166</v>
      </c>
      <c r="AE243" t="s">
        <v>9398</v>
      </c>
      <c r="AF243" s="61">
        <v>43283.693813854166</v>
      </c>
    </row>
    <row r="244" spans="24:32" x14ac:dyDescent="0.35">
      <c r="X244" s="32" t="str">
        <f t="shared" si="30"/>
        <v>1JBTCOA7061</v>
      </c>
      <c r="Y244" s="32" t="b">
        <f t="shared" si="29"/>
        <v>1</v>
      </c>
      <c r="Z244" t="s">
        <v>8364</v>
      </c>
      <c r="AA244">
        <v>7061</v>
      </c>
      <c r="AB244" t="s">
        <v>3400</v>
      </c>
      <c r="AC244" t="s">
        <v>9398</v>
      </c>
      <c r="AD244" s="61">
        <v>43283.693814004633</v>
      </c>
      <c r="AE244" t="s">
        <v>9398</v>
      </c>
      <c r="AF244" s="61">
        <v>43283.693814004633</v>
      </c>
    </row>
    <row r="245" spans="24:32" x14ac:dyDescent="0.35">
      <c r="X245" s="32" t="str">
        <f t="shared" si="30"/>
        <v>1JBTCOA7070</v>
      </c>
      <c r="Y245" s="32" t="b">
        <f t="shared" si="29"/>
        <v>1</v>
      </c>
      <c r="Z245" t="s">
        <v>8364</v>
      </c>
      <c r="AA245">
        <v>7070</v>
      </c>
      <c r="AB245" t="s">
        <v>1181</v>
      </c>
      <c r="AC245" t="s">
        <v>9398</v>
      </c>
      <c r="AD245" s="61">
        <v>43283.693814085651</v>
      </c>
      <c r="AE245" t="s">
        <v>9398</v>
      </c>
      <c r="AF245" s="61">
        <v>43283.693814085651</v>
      </c>
    </row>
    <row r="246" spans="24:32" x14ac:dyDescent="0.35">
      <c r="X246" s="32" t="str">
        <f t="shared" si="30"/>
        <v>1JBTCOA7080</v>
      </c>
      <c r="Y246" s="32" t="b">
        <f t="shared" si="29"/>
        <v>1</v>
      </c>
      <c r="Z246" t="s">
        <v>8364</v>
      </c>
      <c r="AA246">
        <v>7080</v>
      </c>
      <c r="AB246" t="s">
        <v>3401</v>
      </c>
      <c r="AC246" t="s">
        <v>9398</v>
      </c>
      <c r="AD246" s="61">
        <v>43283.69381423611</v>
      </c>
      <c r="AE246" t="s">
        <v>9398</v>
      </c>
      <c r="AF246" s="61">
        <v>43283.69381423611</v>
      </c>
    </row>
    <row r="247" spans="24:32" x14ac:dyDescent="0.35">
      <c r="X247" s="32" t="str">
        <f t="shared" si="30"/>
        <v>1JBTCOA7090</v>
      </c>
      <c r="Y247" s="32" t="b">
        <f t="shared" si="29"/>
        <v>1</v>
      </c>
      <c r="Z247" t="s">
        <v>8364</v>
      </c>
      <c r="AA247">
        <v>7090</v>
      </c>
      <c r="AB247" t="s">
        <v>3402</v>
      </c>
      <c r="AC247" t="s">
        <v>9398</v>
      </c>
      <c r="AD247" s="61">
        <v>43283.693814351849</v>
      </c>
      <c r="AE247" t="s">
        <v>9398</v>
      </c>
      <c r="AF247" s="61">
        <v>43283.693814351849</v>
      </c>
    </row>
    <row r="248" spans="24:32" x14ac:dyDescent="0.35">
      <c r="X248" s="32" t="str">
        <f t="shared" si="30"/>
        <v>1JBTCOA7095</v>
      </c>
      <c r="Y248" s="32" t="b">
        <f t="shared" si="29"/>
        <v>1</v>
      </c>
      <c r="Z248" t="s">
        <v>8364</v>
      </c>
      <c r="AA248">
        <v>7095</v>
      </c>
      <c r="AB248" t="s">
        <v>1182</v>
      </c>
      <c r="AC248" t="s">
        <v>9398</v>
      </c>
      <c r="AD248" s="61">
        <v>43283.693814467595</v>
      </c>
      <c r="AE248" t="s">
        <v>9398</v>
      </c>
      <c r="AF248" s="61">
        <v>43283.693814467595</v>
      </c>
    </row>
    <row r="249" spans="24:32" x14ac:dyDescent="0.35">
      <c r="X249" s="32" t="str">
        <f t="shared" si="30"/>
        <v>1JBTCOA7101</v>
      </c>
      <c r="Y249" s="32" t="b">
        <f t="shared" si="29"/>
        <v>1</v>
      </c>
      <c r="Z249" t="s">
        <v>8364</v>
      </c>
      <c r="AA249">
        <v>7101</v>
      </c>
      <c r="AB249" t="s">
        <v>3403</v>
      </c>
      <c r="AC249" t="s">
        <v>9398</v>
      </c>
      <c r="AD249" s="61">
        <v>43283.693814583334</v>
      </c>
      <c r="AE249" t="s">
        <v>9398</v>
      </c>
      <c r="AF249" s="61">
        <v>43283.693814583334</v>
      </c>
    </row>
    <row r="250" spans="24:32" x14ac:dyDescent="0.35">
      <c r="X250" s="32" t="str">
        <f t="shared" si="30"/>
        <v>1JBTCOA7102</v>
      </c>
      <c r="Y250" s="32" t="b">
        <f t="shared" si="29"/>
        <v>1</v>
      </c>
      <c r="Z250" t="s">
        <v>8364</v>
      </c>
      <c r="AA250">
        <v>7102</v>
      </c>
      <c r="AB250" t="s">
        <v>9738</v>
      </c>
      <c r="AC250" t="s">
        <v>9398</v>
      </c>
      <c r="AD250" s="61">
        <v>43283.693814664352</v>
      </c>
      <c r="AE250" t="s">
        <v>9398</v>
      </c>
      <c r="AF250" s="61">
        <v>43283.693814664352</v>
      </c>
    </row>
    <row r="251" spans="24:32" x14ac:dyDescent="0.35">
      <c r="X251" s="32" t="str">
        <f t="shared" si="30"/>
        <v>1JBTCOA8100</v>
      </c>
      <c r="Y251" s="32" t="b">
        <f t="shared" si="29"/>
        <v>1</v>
      </c>
      <c r="Z251" t="s">
        <v>8364</v>
      </c>
      <c r="AA251">
        <v>8100</v>
      </c>
      <c r="AB251" t="s">
        <v>1183</v>
      </c>
      <c r="AC251" t="s">
        <v>9398</v>
      </c>
      <c r="AD251" s="61">
        <v>43283.69381478009</v>
      </c>
      <c r="AE251" t="s">
        <v>9398</v>
      </c>
      <c r="AF251" s="61">
        <v>43283.69381478009</v>
      </c>
    </row>
    <row r="252" spans="24:32" x14ac:dyDescent="0.35">
      <c r="X252" s="32" t="str">
        <f t="shared" si="30"/>
        <v>1JBTCOA8101</v>
      </c>
      <c r="Y252" s="32" t="b">
        <f t="shared" si="29"/>
        <v>1</v>
      </c>
      <c r="Z252" t="s">
        <v>8364</v>
      </c>
      <c r="AA252">
        <v>8101</v>
      </c>
      <c r="AB252" t="s">
        <v>1184</v>
      </c>
      <c r="AC252" t="s">
        <v>9398</v>
      </c>
      <c r="AD252" s="61">
        <v>43283.693814849539</v>
      </c>
      <c r="AE252" t="s">
        <v>9398</v>
      </c>
      <c r="AF252" s="61">
        <v>43283.693814849539</v>
      </c>
    </row>
    <row r="253" spans="24:32" x14ac:dyDescent="0.35">
      <c r="X253" s="32" t="str">
        <f t="shared" si="30"/>
        <v>1JBTCOA8102</v>
      </c>
      <c r="Y253" s="32" t="b">
        <f t="shared" si="29"/>
        <v>1</v>
      </c>
      <c r="Z253" t="s">
        <v>8364</v>
      </c>
      <c r="AA253">
        <v>8102</v>
      </c>
      <c r="AB253" t="s">
        <v>1185</v>
      </c>
      <c r="AC253" t="s">
        <v>9398</v>
      </c>
      <c r="AD253" s="61">
        <v>43283.693814930557</v>
      </c>
      <c r="AE253" t="s">
        <v>9398</v>
      </c>
      <c r="AF253" s="61">
        <v>43283.693814930557</v>
      </c>
    </row>
    <row r="254" spans="24:32" x14ac:dyDescent="0.35">
      <c r="X254" s="32" t="str">
        <f t="shared" si="30"/>
        <v>1JBTCOA8103</v>
      </c>
      <c r="Y254" s="32" t="b">
        <f t="shared" si="29"/>
        <v>1</v>
      </c>
      <c r="Z254" t="s">
        <v>8364</v>
      </c>
      <c r="AA254">
        <v>8103</v>
      </c>
      <c r="AB254" t="s">
        <v>3404</v>
      </c>
      <c r="AC254" t="s">
        <v>9398</v>
      </c>
      <c r="AD254" s="61">
        <v>43283.693815011575</v>
      </c>
      <c r="AE254" t="s">
        <v>9398</v>
      </c>
      <c r="AF254" s="61">
        <v>43283.693815011575</v>
      </c>
    </row>
    <row r="255" spans="24:32" x14ac:dyDescent="0.35">
      <c r="X255" s="32" t="str">
        <f t="shared" si="30"/>
        <v>1JBTCOA8104</v>
      </c>
      <c r="Y255" s="32" t="b">
        <f t="shared" si="29"/>
        <v>1</v>
      </c>
      <c r="Z255" t="s">
        <v>8364</v>
      </c>
      <c r="AA255">
        <v>8104</v>
      </c>
      <c r="AB255" t="s">
        <v>1186</v>
      </c>
      <c r="AC255" t="s">
        <v>9398</v>
      </c>
      <c r="AD255" s="61">
        <v>43283.693815081017</v>
      </c>
      <c r="AE255" t="s">
        <v>9398</v>
      </c>
      <c r="AF255" s="61">
        <v>43283.693815081017</v>
      </c>
    </row>
    <row r="256" spans="24:32" x14ac:dyDescent="0.35">
      <c r="X256" s="32" t="str">
        <f t="shared" si="30"/>
        <v>1JBTCOA8105</v>
      </c>
      <c r="Y256" s="32" t="b">
        <f t="shared" si="29"/>
        <v>1</v>
      </c>
      <c r="Z256" t="s">
        <v>8364</v>
      </c>
      <c r="AA256">
        <v>8105</v>
      </c>
      <c r="AB256" t="s">
        <v>1187</v>
      </c>
      <c r="AC256" t="s">
        <v>9398</v>
      </c>
      <c r="AD256" s="61">
        <v>43283.693815196762</v>
      </c>
      <c r="AE256" t="s">
        <v>9398</v>
      </c>
      <c r="AF256" s="61">
        <v>43283.693815196762</v>
      </c>
    </row>
    <row r="257" spans="24:32" x14ac:dyDescent="0.35">
      <c r="X257" s="32" t="str">
        <f t="shared" si="30"/>
        <v>1JBTCOA8106</v>
      </c>
      <c r="Y257" s="32" t="b">
        <f t="shared" si="29"/>
        <v>1</v>
      </c>
      <c r="Z257" t="s">
        <v>8364</v>
      </c>
      <c r="AA257">
        <v>8106</v>
      </c>
      <c r="AB257" t="s">
        <v>1188</v>
      </c>
      <c r="AC257" t="s">
        <v>9398</v>
      </c>
      <c r="AD257" s="61">
        <v>43283.693815312501</v>
      </c>
      <c r="AE257" t="s">
        <v>9398</v>
      </c>
      <c r="AF257" s="61">
        <v>43283.693815312501</v>
      </c>
    </row>
    <row r="258" spans="24:32" x14ac:dyDescent="0.35">
      <c r="X258" s="32" t="str">
        <f t="shared" si="30"/>
        <v>1JBTCOA8107</v>
      </c>
      <c r="Y258" s="32" t="b">
        <f t="shared" si="29"/>
        <v>1</v>
      </c>
      <c r="Z258" t="s">
        <v>8364</v>
      </c>
      <c r="AA258">
        <v>8107</v>
      </c>
      <c r="AB258" t="s">
        <v>3405</v>
      </c>
      <c r="AC258" t="s">
        <v>9398</v>
      </c>
      <c r="AD258" s="61">
        <v>43283.693815474537</v>
      </c>
      <c r="AE258" t="s">
        <v>9398</v>
      </c>
      <c r="AF258" s="61">
        <v>43283.693815474537</v>
      </c>
    </row>
    <row r="259" spans="24:32" x14ac:dyDescent="0.35">
      <c r="X259" s="32" t="str">
        <f t="shared" si="30"/>
        <v>1JBTCOA8200</v>
      </c>
      <c r="Y259" s="32" t="b">
        <f t="shared" si="29"/>
        <v>1</v>
      </c>
      <c r="Z259" t="s">
        <v>8364</v>
      </c>
      <c r="AA259">
        <v>8200</v>
      </c>
      <c r="AB259" t="s">
        <v>10516</v>
      </c>
      <c r="AC259" t="s">
        <v>9398</v>
      </c>
      <c r="AD259" s="61">
        <v>43283.693826006944</v>
      </c>
      <c r="AE259" t="s">
        <v>9398</v>
      </c>
      <c r="AF259" s="61">
        <v>43283.693826006944</v>
      </c>
    </row>
    <row r="260" spans="24:32" x14ac:dyDescent="0.35">
      <c r="X260" s="32" t="str">
        <f t="shared" si="30"/>
        <v>1JBTCOA8201</v>
      </c>
      <c r="Y260" s="32" t="b">
        <f t="shared" si="29"/>
        <v>1</v>
      </c>
      <c r="Z260" t="s">
        <v>8364</v>
      </c>
      <c r="AA260">
        <v>8201</v>
      </c>
      <c r="AB260" t="s">
        <v>10517</v>
      </c>
      <c r="AC260" t="s">
        <v>9398</v>
      </c>
      <c r="AD260" s="61">
        <v>43283.693826076385</v>
      </c>
      <c r="AE260" t="s">
        <v>9398</v>
      </c>
      <c r="AF260" s="61">
        <v>43283.693826076385</v>
      </c>
    </row>
    <row r="261" spans="24:32" x14ac:dyDescent="0.35">
      <c r="X261" s="32" t="str">
        <f t="shared" si="30"/>
        <v>1JBTCOA8202</v>
      </c>
      <c r="Y261" s="32" t="b">
        <f t="shared" ref="Y261:Y324" si="31">VLOOKUP(AA261,U:V,2,0)=AB261</f>
        <v>1</v>
      </c>
      <c r="Z261" t="s">
        <v>8364</v>
      </c>
      <c r="AA261">
        <v>8202</v>
      </c>
      <c r="AB261" t="s">
        <v>10518</v>
      </c>
      <c r="AC261" t="s">
        <v>9398</v>
      </c>
      <c r="AD261" s="61">
        <v>43283.693826157411</v>
      </c>
      <c r="AE261" t="s">
        <v>9398</v>
      </c>
      <c r="AF261" s="61">
        <v>43283.693826157411</v>
      </c>
    </row>
    <row r="262" spans="24:32" x14ac:dyDescent="0.35">
      <c r="X262" s="32" t="str">
        <f t="shared" si="30"/>
        <v>1JBTCOA8203</v>
      </c>
      <c r="Y262" s="32" t="b">
        <f t="shared" si="31"/>
        <v>1</v>
      </c>
      <c r="Z262" t="s">
        <v>8364</v>
      </c>
      <c r="AA262">
        <v>8203</v>
      </c>
      <c r="AB262" t="s">
        <v>10519</v>
      </c>
      <c r="AC262" t="s">
        <v>9398</v>
      </c>
      <c r="AD262" s="61">
        <v>43283.693826273149</v>
      </c>
      <c r="AE262" t="s">
        <v>9398</v>
      </c>
      <c r="AF262" s="61">
        <v>43283.693826273149</v>
      </c>
    </row>
    <row r="263" spans="24:32" x14ac:dyDescent="0.35">
      <c r="X263" s="32" t="str">
        <f t="shared" si="30"/>
        <v>1JBTCOA8204</v>
      </c>
      <c r="Y263" s="32" t="b">
        <f t="shared" si="31"/>
        <v>1</v>
      </c>
      <c r="Z263" t="s">
        <v>8364</v>
      </c>
      <c r="AA263">
        <v>8204</v>
      </c>
      <c r="AB263" t="s">
        <v>10520</v>
      </c>
      <c r="AC263" t="s">
        <v>9398</v>
      </c>
      <c r="AD263" s="61">
        <v>43283.693826354167</v>
      </c>
      <c r="AE263" t="s">
        <v>9398</v>
      </c>
      <c r="AF263" s="61">
        <v>43283.693826354167</v>
      </c>
    </row>
    <row r="264" spans="24:32" x14ac:dyDescent="0.35">
      <c r="X264" s="32" t="str">
        <f t="shared" ref="X264:X327" si="32">Z264&amp;AA264</f>
        <v>1JBTCOA8205</v>
      </c>
      <c r="Y264" s="32" t="b">
        <f t="shared" si="31"/>
        <v>1</v>
      </c>
      <c r="Z264" t="s">
        <v>8364</v>
      </c>
      <c r="AA264">
        <v>8205</v>
      </c>
      <c r="AB264" t="s">
        <v>10521</v>
      </c>
      <c r="AC264" t="s">
        <v>9398</v>
      </c>
      <c r="AD264" s="61">
        <v>43283.693826423609</v>
      </c>
      <c r="AE264" t="s">
        <v>9398</v>
      </c>
      <c r="AF264" s="61">
        <v>43283.693826423609</v>
      </c>
    </row>
    <row r="265" spans="24:32" x14ac:dyDescent="0.35">
      <c r="X265" s="32" t="str">
        <f t="shared" si="32"/>
        <v>1JBTCOA8206</v>
      </c>
      <c r="Y265" s="32" t="b">
        <f t="shared" si="31"/>
        <v>1</v>
      </c>
      <c r="Z265" t="s">
        <v>8364</v>
      </c>
      <c r="AA265">
        <v>8206</v>
      </c>
      <c r="AB265" t="s">
        <v>10522</v>
      </c>
      <c r="AC265" t="s">
        <v>9398</v>
      </c>
      <c r="AD265" s="61">
        <v>43283.693826504626</v>
      </c>
      <c r="AE265" t="s">
        <v>9398</v>
      </c>
      <c r="AF265" s="61">
        <v>43283.693826504626</v>
      </c>
    </row>
    <row r="266" spans="24:32" x14ac:dyDescent="0.35">
      <c r="X266" s="32" t="str">
        <f t="shared" si="32"/>
        <v>1JBTCOA8207</v>
      </c>
      <c r="Y266" s="32" t="b">
        <f t="shared" si="31"/>
        <v>1</v>
      </c>
      <c r="Z266" t="s">
        <v>8364</v>
      </c>
      <c r="AA266">
        <v>8207</v>
      </c>
      <c r="AB266" t="s">
        <v>10523</v>
      </c>
      <c r="AC266" t="s">
        <v>9398</v>
      </c>
      <c r="AD266" s="61">
        <v>43283.693826620372</v>
      </c>
      <c r="AE266" t="s">
        <v>9398</v>
      </c>
      <c r="AF266" s="61">
        <v>43283.693826620372</v>
      </c>
    </row>
    <row r="267" spans="24:32" x14ac:dyDescent="0.35">
      <c r="X267" s="32" t="str">
        <f t="shared" si="32"/>
        <v>1JBTCOA8208</v>
      </c>
      <c r="Y267" s="32" t="b">
        <f t="shared" si="31"/>
        <v>1</v>
      </c>
      <c r="Z267" t="s">
        <v>8364</v>
      </c>
      <c r="AA267">
        <v>8208</v>
      </c>
      <c r="AB267" t="s">
        <v>10524</v>
      </c>
      <c r="AC267" t="s">
        <v>9398</v>
      </c>
      <c r="AD267" s="61">
        <v>43283.69382670139</v>
      </c>
      <c r="AE267" t="s">
        <v>9398</v>
      </c>
      <c r="AF267" s="61">
        <v>43283.69382670139</v>
      </c>
    </row>
    <row r="268" spans="24:32" x14ac:dyDescent="0.35">
      <c r="X268" s="32" t="str">
        <f t="shared" si="32"/>
        <v>1JBTCOA8209</v>
      </c>
      <c r="Y268" s="32" t="b">
        <f t="shared" si="31"/>
        <v>1</v>
      </c>
      <c r="Z268" t="s">
        <v>8364</v>
      </c>
      <c r="AA268">
        <v>8209</v>
      </c>
      <c r="AB268" t="s">
        <v>10525</v>
      </c>
      <c r="AC268" t="s">
        <v>9398</v>
      </c>
      <c r="AD268" s="61">
        <v>43283.693826770832</v>
      </c>
      <c r="AE268" t="s">
        <v>9398</v>
      </c>
      <c r="AF268" s="61">
        <v>43283.693826770832</v>
      </c>
    </row>
    <row r="269" spans="24:32" x14ac:dyDescent="0.35">
      <c r="X269" s="32" t="str">
        <f t="shared" si="32"/>
        <v>1JBTCOA8210</v>
      </c>
      <c r="Y269" s="32" t="b">
        <f t="shared" si="31"/>
        <v>1</v>
      </c>
      <c r="Z269" t="s">
        <v>8364</v>
      </c>
      <c r="AA269">
        <v>8210</v>
      </c>
      <c r="AB269" t="s">
        <v>10526</v>
      </c>
      <c r="AC269" t="s">
        <v>9398</v>
      </c>
      <c r="AD269" s="61">
        <v>43283.69382685185</v>
      </c>
      <c r="AE269" t="s">
        <v>9398</v>
      </c>
      <c r="AF269" s="61">
        <v>43283.69382685185</v>
      </c>
    </row>
    <row r="270" spans="24:32" x14ac:dyDescent="0.35">
      <c r="X270" s="32" t="str">
        <f t="shared" si="32"/>
        <v>1JBTCOA8211</v>
      </c>
      <c r="Y270" s="32" t="b">
        <f t="shared" si="31"/>
        <v>1</v>
      </c>
      <c r="Z270" t="s">
        <v>8364</v>
      </c>
      <c r="AA270">
        <v>8211</v>
      </c>
      <c r="AB270" t="s">
        <v>10527</v>
      </c>
      <c r="AC270" t="s">
        <v>9398</v>
      </c>
      <c r="AD270" s="61">
        <v>43283.693826967596</v>
      </c>
      <c r="AE270" t="s">
        <v>9398</v>
      </c>
      <c r="AF270" s="61">
        <v>43283.693826967596</v>
      </c>
    </row>
    <row r="271" spans="24:32" x14ac:dyDescent="0.35">
      <c r="X271" s="32" t="str">
        <f t="shared" si="32"/>
        <v>1JBTCOA8212</v>
      </c>
      <c r="Y271" s="32" t="b">
        <f t="shared" si="31"/>
        <v>1</v>
      </c>
      <c r="Z271" t="s">
        <v>8364</v>
      </c>
      <c r="AA271">
        <v>8212</v>
      </c>
      <c r="AB271" t="s">
        <v>10528</v>
      </c>
      <c r="AC271" t="s">
        <v>9398</v>
      </c>
      <c r="AD271" s="61">
        <v>43283.693827083334</v>
      </c>
      <c r="AE271" t="s">
        <v>9398</v>
      </c>
      <c r="AF271" s="61">
        <v>43283.693827083334</v>
      </c>
    </row>
    <row r="272" spans="24:32" x14ac:dyDescent="0.35">
      <c r="X272" s="32" t="str">
        <f t="shared" si="32"/>
        <v>1JBTCOA8213</v>
      </c>
      <c r="Y272" s="32" t="b">
        <f t="shared" si="31"/>
        <v>1</v>
      </c>
      <c r="Z272" t="s">
        <v>8364</v>
      </c>
      <c r="AA272">
        <v>8213</v>
      </c>
      <c r="AB272" t="s">
        <v>10541</v>
      </c>
      <c r="AC272" t="s">
        <v>9398</v>
      </c>
      <c r="AD272" s="61">
        <v>43283.693827164352</v>
      </c>
      <c r="AE272" t="s">
        <v>9398</v>
      </c>
      <c r="AF272" s="61">
        <v>43283.693827164352</v>
      </c>
    </row>
    <row r="273" spans="24:32" x14ac:dyDescent="0.35">
      <c r="X273" s="32" t="str">
        <f t="shared" si="32"/>
        <v>1JBTCOA8214</v>
      </c>
      <c r="Y273" s="32" t="b">
        <f t="shared" si="31"/>
        <v>1</v>
      </c>
      <c r="Z273" t="s">
        <v>8364</v>
      </c>
      <c r="AA273">
        <v>8214</v>
      </c>
      <c r="AB273" t="s">
        <v>10529</v>
      </c>
      <c r="AC273" t="s">
        <v>9398</v>
      </c>
      <c r="AD273" s="61">
        <v>43283.693827233794</v>
      </c>
      <c r="AE273" t="s">
        <v>9398</v>
      </c>
      <c r="AF273" s="61">
        <v>43283.693827233794</v>
      </c>
    </row>
    <row r="274" spans="24:32" x14ac:dyDescent="0.35">
      <c r="X274" s="32" t="str">
        <f t="shared" si="32"/>
        <v>1JBTCOA8215</v>
      </c>
      <c r="Y274" s="32" t="b">
        <f t="shared" si="31"/>
        <v>1</v>
      </c>
      <c r="Z274" t="s">
        <v>8364</v>
      </c>
      <c r="AA274">
        <v>8215</v>
      </c>
      <c r="AB274" t="s">
        <v>10530</v>
      </c>
      <c r="AC274" t="s">
        <v>9398</v>
      </c>
      <c r="AD274" s="61">
        <v>43283.693827314812</v>
      </c>
      <c r="AE274" t="s">
        <v>9398</v>
      </c>
      <c r="AF274" s="61">
        <v>43283.693827314812</v>
      </c>
    </row>
    <row r="275" spans="24:32" x14ac:dyDescent="0.35">
      <c r="X275" s="32" t="str">
        <f t="shared" si="32"/>
        <v>1JBTCOA8216</v>
      </c>
      <c r="Y275" s="32" t="b">
        <f t="shared" si="31"/>
        <v>1</v>
      </c>
      <c r="Z275" t="s">
        <v>8364</v>
      </c>
      <c r="AA275">
        <v>8216</v>
      </c>
      <c r="AB275" t="s">
        <v>10531</v>
      </c>
      <c r="AC275" t="s">
        <v>9398</v>
      </c>
      <c r="AD275" s="61">
        <v>43283.693827430558</v>
      </c>
      <c r="AE275" t="s">
        <v>9398</v>
      </c>
      <c r="AF275" s="61">
        <v>43283.693827430558</v>
      </c>
    </row>
    <row r="276" spans="24:32" x14ac:dyDescent="0.35">
      <c r="X276" s="32" t="str">
        <f t="shared" si="32"/>
        <v>1JBTCOA8400</v>
      </c>
      <c r="Y276" s="32" t="b">
        <f t="shared" si="31"/>
        <v>1</v>
      </c>
      <c r="Z276" t="s">
        <v>8364</v>
      </c>
      <c r="AA276">
        <v>8400</v>
      </c>
      <c r="AB276" t="s">
        <v>3406</v>
      </c>
      <c r="AC276" t="s">
        <v>9398</v>
      </c>
      <c r="AD276" s="61">
        <v>43283.693815543978</v>
      </c>
      <c r="AE276" t="s">
        <v>9398</v>
      </c>
      <c r="AF276" s="61">
        <v>43283.693815543978</v>
      </c>
    </row>
    <row r="277" spans="24:32" x14ac:dyDescent="0.35">
      <c r="X277" s="32" t="str">
        <f t="shared" si="32"/>
        <v>1JBTCOA8401</v>
      </c>
      <c r="Y277" s="32" t="b">
        <f t="shared" si="31"/>
        <v>1</v>
      </c>
      <c r="Z277" t="s">
        <v>8364</v>
      </c>
      <c r="AA277">
        <v>8401</v>
      </c>
      <c r="AB277" t="s">
        <v>3407</v>
      </c>
      <c r="AC277" t="s">
        <v>9398</v>
      </c>
      <c r="AD277" s="61">
        <v>43283.693815659724</v>
      </c>
      <c r="AE277" t="s">
        <v>9398</v>
      </c>
      <c r="AF277" s="61">
        <v>43283.693815659724</v>
      </c>
    </row>
    <row r="278" spans="24:32" x14ac:dyDescent="0.35">
      <c r="X278" s="32" t="str">
        <f t="shared" si="32"/>
        <v>1JBTCOA8402</v>
      </c>
      <c r="Y278" s="32" t="b">
        <f t="shared" si="31"/>
        <v>1</v>
      </c>
      <c r="Z278" t="s">
        <v>8364</v>
      </c>
      <c r="AA278">
        <v>8402</v>
      </c>
      <c r="AB278" t="s">
        <v>9737</v>
      </c>
      <c r="AC278" t="s">
        <v>9398</v>
      </c>
      <c r="AD278" s="61">
        <v>43283.693815775463</v>
      </c>
      <c r="AE278" t="s">
        <v>9398</v>
      </c>
      <c r="AF278" s="61">
        <v>43283.693815775463</v>
      </c>
    </row>
    <row r="279" spans="24:32" x14ac:dyDescent="0.35">
      <c r="X279" s="32" t="str">
        <f t="shared" si="32"/>
        <v>1JBTCOA9100</v>
      </c>
      <c r="Y279" s="32" t="b">
        <f t="shared" si="31"/>
        <v>1</v>
      </c>
      <c r="Z279" t="s">
        <v>8364</v>
      </c>
      <c r="AA279">
        <v>9100</v>
      </c>
      <c r="AB279" t="s">
        <v>1190</v>
      </c>
      <c r="AC279" t="s">
        <v>9398</v>
      </c>
      <c r="AD279" s="61">
        <v>43283.693815856481</v>
      </c>
      <c r="AE279" t="s">
        <v>9398</v>
      </c>
      <c r="AF279" s="61">
        <v>43283.693815856481</v>
      </c>
    </row>
    <row r="280" spans="24:32" x14ac:dyDescent="0.35">
      <c r="X280" s="32" t="str">
        <f t="shared" si="32"/>
        <v>1JBTCOA9101</v>
      </c>
      <c r="Y280" s="32" t="b">
        <f t="shared" si="31"/>
        <v>1</v>
      </c>
      <c r="Z280" t="s">
        <v>8364</v>
      </c>
      <c r="AA280">
        <v>9101</v>
      </c>
      <c r="AB280" t="s">
        <v>1191</v>
      </c>
      <c r="AC280" t="s">
        <v>9398</v>
      </c>
      <c r="AD280" s="61">
        <v>43283.693815972219</v>
      </c>
      <c r="AE280" t="s">
        <v>9398</v>
      </c>
      <c r="AF280" s="61">
        <v>43283.693815972219</v>
      </c>
    </row>
    <row r="281" spans="24:32" x14ac:dyDescent="0.35">
      <c r="X281" s="32" t="str">
        <f t="shared" si="32"/>
        <v>1JBTCOA9105</v>
      </c>
      <c r="Y281" s="32" t="b">
        <f t="shared" si="31"/>
        <v>1</v>
      </c>
      <c r="Z281" t="s">
        <v>8364</v>
      </c>
      <c r="AA281">
        <v>9105</v>
      </c>
      <c r="AB281" t="s">
        <v>1192</v>
      </c>
      <c r="AC281" t="s">
        <v>9398</v>
      </c>
      <c r="AD281" s="61">
        <v>43283.693816053237</v>
      </c>
      <c r="AE281" t="s">
        <v>9398</v>
      </c>
      <c r="AF281" s="61">
        <v>43283.693816053237</v>
      </c>
    </row>
    <row r="282" spans="24:32" x14ac:dyDescent="0.35">
      <c r="X282" s="32" t="str">
        <f t="shared" si="32"/>
        <v>1JBTCOA9106</v>
      </c>
      <c r="Y282" s="32" t="b">
        <f t="shared" si="31"/>
        <v>1</v>
      </c>
      <c r="Z282" t="s">
        <v>8364</v>
      </c>
      <c r="AA282">
        <v>9106</v>
      </c>
      <c r="AB282" t="s">
        <v>1193</v>
      </c>
      <c r="AC282" t="s">
        <v>9398</v>
      </c>
      <c r="AD282" s="61">
        <v>43283.693816122686</v>
      </c>
      <c r="AE282" t="s">
        <v>9398</v>
      </c>
      <c r="AF282" s="61">
        <v>43283.693816122686</v>
      </c>
    </row>
    <row r="283" spans="24:32" x14ac:dyDescent="0.35">
      <c r="X283" s="32" t="str">
        <f t="shared" si="32"/>
        <v>1JBTCOA9107</v>
      </c>
      <c r="Y283" s="32" t="b">
        <f t="shared" si="31"/>
        <v>1</v>
      </c>
      <c r="Z283" t="s">
        <v>8364</v>
      </c>
      <c r="AA283">
        <v>9107</v>
      </c>
      <c r="AB283" t="s">
        <v>1194</v>
      </c>
      <c r="AC283" t="s">
        <v>9398</v>
      </c>
      <c r="AD283" s="61">
        <v>43283.693816238425</v>
      </c>
      <c r="AE283" t="s">
        <v>9398</v>
      </c>
      <c r="AF283" s="61">
        <v>43283.693816238425</v>
      </c>
    </row>
    <row r="284" spans="24:32" x14ac:dyDescent="0.35">
      <c r="X284" s="32" t="str">
        <f t="shared" si="32"/>
        <v>1JBTCOA9108</v>
      </c>
      <c r="Y284" s="32" t="b">
        <f t="shared" si="31"/>
        <v>1</v>
      </c>
      <c r="Z284" t="s">
        <v>8364</v>
      </c>
      <c r="AA284">
        <v>9108</v>
      </c>
      <c r="AB284" t="s">
        <v>1195</v>
      </c>
      <c r="AC284" t="s">
        <v>9398</v>
      </c>
      <c r="AD284" s="61">
        <v>43283.693816354164</v>
      </c>
      <c r="AE284" t="s">
        <v>9398</v>
      </c>
      <c r="AF284" s="61">
        <v>43283.693816354164</v>
      </c>
    </row>
    <row r="285" spans="24:32" x14ac:dyDescent="0.35">
      <c r="X285" s="32" t="str">
        <f t="shared" si="32"/>
        <v>1JBTCOA9110</v>
      </c>
      <c r="Y285" s="32" t="b">
        <f t="shared" si="31"/>
        <v>1</v>
      </c>
      <c r="Z285" t="s">
        <v>8364</v>
      </c>
      <c r="AA285">
        <v>9110</v>
      </c>
      <c r="AB285" t="s">
        <v>1196</v>
      </c>
      <c r="AC285" t="s">
        <v>9398</v>
      </c>
      <c r="AD285" s="61">
        <v>43283.693816435189</v>
      </c>
      <c r="AE285" t="s">
        <v>9398</v>
      </c>
      <c r="AF285" s="61">
        <v>43283.693816435189</v>
      </c>
    </row>
    <row r="286" spans="24:32" x14ac:dyDescent="0.35">
      <c r="X286" s="32" t="str">
        <f t="shared" si="32"/>
        <v>1JBTCOA9115</v>
      </c>
      <c r="Y286" s="32" t="b">
        <f t="shared" si="31"/>
        <v>1</v>
      </c>
      <c r="Z286" t="s">
        <v>8364</v>
      </c>
      <c r="AA286">
        <v>9115</v>
      </c>
      <c r="AB286" t="s">
        <v>1197</v>
      </c>
      <c r="AC286" t="s">
        <v>9398</v>
      </c>
      <c r="AD286" s="61">
        <v>43283.693816585648</v>
      </c>
      <c r="AE286" t="s">
        <v>9398</v>
      </c>
      <c r="AF286" s="61">
        <v>43283.693816585648</v>
      </c>
    </row>
    <row r="287" spans="24:32" x14ac:dyDescent="0.35">
      <c r="X287" s="32" t="str">
        <f t="shared" si="32"/>
        <v>1JBTCOA9120</v>
      </c>
      <c r="Y287" s="32" t="b">
        <f t="shared" si="31"/>
        <v>1</v>
      </c>
      <c r="Z287" t="s">
        <v>8364</v>
      </c>
      <c r="AA287">
        <v>9120</v>
      </c>
      <c r="AB287" t="s">
        <v>1198</v>
      </c>
      <c r="AC287" t="s">
        <v>9398</v>
      </c>
      <c r="AD287" s="61">
        <v>43283.693816747684</v>
      </c>
      <c r="AE287" t="s">
        <v>9398</v>
      </c>
      <c r="AF287" s="61">
        <v>43283.693816747684</v>
      </c>
    </row>
    <row r="288" spans="24:32" x14ac:dyDescent="0.35">
      <c r="X288" s="32" t="str">
        <f t="shared" si="32"/>
        <v>1JBTCOA9125</v>
      </c>
      <c r="Y288" s="32" t="b">
        <f t="shared" si="31"/>
        <v>1</v>
      </c>
      <c r="Z288" t="s">
        <v>8364</v>
      </c>
      <c r="AA288">
        <v>9125</v>
      </c>
      <c r="AB288" t="s">
        <v>1199</v>
      </c>
      <c r="AC288" t="s">
        <v>9398</v>
      </c>
      <c r="AD288" s="61">
        <v>43283.693816817133</v>
      </c>
      <c r="AE288" t="s">
        <v>9398</v>
      </c>
      <c r="AF288" s="61">
        <v>43283.693816817133</v>
      </c>
    </row>
    <row r="289" spans="24:32" x14ac:dyDescent="0.35">
      <c r="X289" s="32" t="str">
        <f t="shared" si="32"/>
        <v>1JBTCOA9126</v>
      </c>
      <c r="Y289" s="32" t="b">
        <f t="shared" si="31"/>
        <v>1</v>
      </c>
      <c r="Z289" t="s">
        <v>8364</v>
      </c>
      <c r="AA289">
        <v>9126</v>
      </c>
      <c r="AB289" t="s">
        <v>1200</v>
      </c>
      <c r="AC289" t="s">
        <v>9398</v>
      </c>
      <c r="AD289" s="61">
        <v>43283.693816932871</v>
      </c>
      <c r="AE289" t="s">
        <v>9398</v>
      </c>
      <c r="AF289" s="61">
        <v>43283.693816932871</v>
      </c>
    </row>
    <row r="290" spans="24:32" x14ac:dyDescent="0.35">
      <c r="X290" s="32" t="str">
        <f t="shared" si="32"/>
        <v>1JBTCOA9127</v>
      </c>
      <c r="Y290" s="32" t="b">
        <f t="shared" si="31"/>
        <v>1</v>
      </c>
      <c r="Z290" t="s">
        <v>8364</v>
      </c>
      <c r="AA290">
        <v>9127</v>
      </c>
      <c r="AB290" t="s">
        <v>1201</v>
      </c>
      <c r="AC290" t="s">
        <v>9398</v>
      </c>
      <c r="AD290" s="61">
        <v>43283.69381704861</v>
      </c>
      <c r="AE290" t="s">
        <v>9398</v>
      </c>
      <c r="AF290" s="61">
        <v>43283.69381704861</v>
      </c>
    </row>
    <row r="291" spans="24:32" x14ac:dyDescent="0.35">
      <c r="X291" s="32" t="str">
        <f t="shared" si="32"/>
        <v>1JBTCOA9130</v>
      </c>
      <c r="Y291" s="32" t="b">
        <f t="shared" si="31"/>
        <v>1</v>
      </c>
      <c r="Z291" t="s">
        <v>8364</v>
      </c>
      <c r="AA291">
        <v>9130</v>
      </c>
      <c r="AB291" t="s">
        <v>1202</v>
      </c>
      <c r="AC291" t="s">
        <v>9398</v>
      </c>
      <c r="AD291" s="61">
        <v>43283.693817164349</v>
      </c>
      <c r="AE291" t="s">
        <v>9398</v>
      </c>
      <c r="AF291" s="61">
        <v>43283.693817164349</v>
      </c>
    </row>
    <row r="292" spans="24:32" x14ac:dyDescent="0.35">
      <c r="X292" s="32" t="str">
        <f t="shared" si="32"/>
        <v>1JBTCOA9131</v>
      </c>
      <c r="Y292" s="32" t="b">
        <f t="shared" si="31"/>
        <v>1</v>
      </c>
      <c r="Z292" t="s">
        <v>8364</v>
      </c>
      <c r="AA292">
        <v>9131</v>
      </c>
      <c r="AB292" t="s">
        <v>1203</v>
      </c>
      <c r="AC292" t="s">
        <v>9398</v>
      </c>
      <c r="AD292" s="61">
        <v>43283.693817280095</v>
      </c>
      <c r="AE292" t="s">
        <v>9398</v>
      </c>
      <c r="AF292" s="61">
        <v>43283.693817280095</v>
      </c>
    </row>
    <row r="293" spans="24:32" x14ac:dyDescent="0.35">
      <c r="X293" s="32" t="str">
        <f t="shared" si="32"/>
        <v>1JBTCOA9132</v>
      </c>
      <c r="Y293" s="32" t="b">
        <f t="shared" si="31"/>
        <v>1</v>
      </c>
      <c r="Z293" t="s">
        <v>8364</v>
      </c>
      <c r="AA293">
        <v>9132</v>
      </c>
      <c r="AB293" t="s">
        <v>1204</v>
      </c>
      <c r="AC293" t="s">
        <v>9398</v>
      </c>
      <c r="AD293" s="61">
        <v>43283.69381744213</v>
      </c>
      <c r="AE293" t="s">
        <v>9398</v>
      </c>
      <c r="AF293" s="61">
        <v>43283.69381744213</v>
      </c>
    </row>
    <row r="294" spans="24:32" x14ac:dyDescent="0.35">
      <c r="X294" s="32" t="str">
        <f t="shared" si="32"/>
        <v>1JBTCOA9133</v>
      </c>
      <c r="Y294" s="32" t="b">
        <f t="shared" si="31"/>
        <v>1</v>
      </c>
      <c r="Z294" t="s">
        <v>8364</v>
      </c>
      <c r="AA294">
        <v>9133</v>
      </c>
      <c r="AB294" t="s">
        <v>1205</v>
      </c>
      <c r="AC294" t="s">
        <v>9398</v>
      </c>
      <c r="AD294" s="61">
        <v>43283.693817557869</v>
      </c>
      <c r="AE294" t="s">
        <v>9398</v>
      </c>
      <c r="AF294" s="61">
        <v>43283.693817557869</v>
      </c>
    </row>
    <row r="295" spans="24:32" x14ac:dyDescent="0.35">
      <c r="X295" s="32" t="str">
        <f t="shared" si="32"/>
        <v>1JBTCOA9135</v>
      </c>
      <c r="Y295" s="32" t="b">
        <f t="shared" si="31"/>
        <v>1</v>
      </c>
      <c r="Z295" t="s">
        <v>8364</v>
      </c>
      <c r="AA295">
        <v>9135</v>
      </c>
      <c r="AB295" t="s">
        <v>1206</v>
      </c>
      <c r="AC295" t="s">
        <v>9398</v>
      </c>
      <c r="AD295" s="61">
        <v>43283.693817627318</v>
      </c>
      <c r="AE295" t="s">
        <v>9398</v>
      </c>
      <c r="AF295" s="61">
        <v>43283.693817627318</v>
      </c>
    </row>
    <row r="296" spans="24:32" x14ac:dyDescent="0.35">
      <c r="X296" s="32" t="str">
        <f t="shared" si="32"/>
        <v>1JBTCOA9136</v>
      </c>
      <c r="Y296" s="32" t="b">
        <f t="shared" si="31"/>
        <v>1</v>
      </c>
      <c r="Z296" t="s">
        <v>8364</v>
      </c>
      <c r="AA296">
        <v>9136</v>
      </c>
      <c r="AB296" t="s">
        <v>1207</v>
      </c>
      <c r="AC296" t="s">
        <v>9398</v>
      </c>
      <c r="AD296" s="61">
        <v>43283.693817743057</v>
      </c>
      <c r="AE296" t="s">
        <v>9398</v>
      </c>
      <c r="AF296" s="61">
        <v>43283.693817743057</v>
      </c>
    </row>
    <row r="297" spans="24:32" x14ac:dyDescent="0.35">
      <c r="X297" s="32" t="str">
        <f t="shared" si="32"/>
        <v>1JBTCOA9140</v>
      </c>
      <c r="Y297" s="32" t="b">
        <f t="shared" si="31"/>
        <v>1</v>
      </c>
      <c r="Z297" t="s">
        <v>8364</v>
      </c>
      <c r="AA297">
        <v>9140</v>
      </c>
      <c r="AB297" t="s">
        <v>1208</v>
      </c>
      <c r="AC297" t="s">
        <v>9398</v>
      </c>
      <c r="AD297" s="61">
        <v>43283.693817824074</v>
      </c>
      <c r="AE297" t="s">
        <v>9398</v>
      </c>
      <c r="AF297" s="61">
        <v>43283.693817824074</v>
      </c>
    </row>
    <row r="298" spans="24:32" x14ac:dyDescent="0.35">
      <c r="X298" s="32" t="str">
        <f t="shared" si="32"/>
        <v>1JBTCOA9141</v>
      </c>
      <c r="Y298" s="32" t="b">
        <f t="shared" si="31"/>
        <v>1</v>
      </c>
      <c r="Z298" t="s">
        <v>8364</v>
      </c>
      <c r="AA298">
        <v>9141</v>
      </c>
      <c r="AB298" t="s">
        <v>1209</v>
      </c>
      <c r="AC298" t="s">
        <v>9398</v>
      </c>
      <c r="AD298" s="61">
        <v>43283.693817939813</v>
      </c>
      <c r="AE298" t="s">
        <v>9398</v>
      </c>
      <c r="AF298" s="61">
        <v>43283.693817939813</v>
      </c>
    </row>
    <row r="299" spans="24:32" x14ac:dyDescent="0.35">
      <c r="X299" s="32" t="str">
        <f t="shared" si="32"/>
        <v>1JBTCOA9145</v>
      </c>
      <c r="Y299" s="32" t="b">
        <f t="shared" si="31"/>
        <v>1</v>
      </c>
      <c r="Z299" t="s">
        <v>8364</v>
      </c>
      <c r="AA299">
        <v>9145</v>
      </c>
      <c r="AB299" t="s">
        <v>1210</v>
      </c>
      <c r="AC299" t="s">
        <v>9398</v>
      </c>
      <c r="AD299" s="61">
        <v>43283.693818020831</v>
      </c>
      <c r="AE299" t="s">
        <v>9398</v>
      </c>
      <c r="AF299" s="61">
        <v>43283.693818020831</v>
      </c>
    </row>
    <row r="300" spans="24:32" x14ac:dyDescent="0.35">
      <c r="X300" s="32" t="str">
        <f t="shared" si="32"/>
        <v>1JBTCOA9146</v>
      </c>
      <c r="Y300" s="32" t="b">
        <f t="shared" si="31"/>
        <v>1</v>
      </c>
      <c r="Z300" t="s">
        <v>8364</v>
      </c>
      <c r="AA300">
        <v>9146</v>
      </c>
      <c r="AB300" t="s">
        <v>1211</v>
      </c>
      <c r="AC300" t="s">
        <v>9398</v>
      </c>
      <c r="AD300" s="61">
        <v>43283.69381809028</v>
      </c>
      <c r="AE300" t="s">
        <v>9398</v>
      </c>
      <c r="AF300" s="61">
        <v>43283.69381809028</v>
      </c>
    </row>
    <row r="301" spans="24:32" x14ac:dyDescent="0.35">
      <c r="X301" s="32" t="str">
        <f t="shared" si="32"/>
        <v>1JBTCOA9150</v>
      </c>
      <c r="Y301" s="32" t="b">
        <f t="shared" si="31"/>
        <v>1</v>
      </c>
      <c r="Z301" t="s">
        <v>8364</v>
      </c>
      <c r="AA301">
        <v>9150</v>
      </c>
      <c r="AB301" t="s">
        <v>1212</v>
      </c>
      <c r="AC301" t="s">
        <v>9398</v>
      </c>
      <c r="AD301" s="61">
        <v>43283.693818206018</v>
      </c>
      <c r="AE301" t="s">
        <v>9398</v>
      </c>
      <c r="AF301" s="61">
        <v>43283.693818206018</v>
      </c>
    </row>
    <row r="302" spans="24:32" x14ac:dyDescent="0.35">
      <c r="X302" s="32" t="str">
        <f t="shared" si="32"/>
        <v>1JBTCOA9155</v>
      </c>
      <c r="Y302" s="32" t="b">
        <f t="shared" si="31"/>
        <v>1</v>
      </c>
      <c r="Z302" t="s">
        <v>8364</v>
      </c>
      <c r="AA302">
        <v>9155</v>
      </c>
      <c r="AB302" t="s">
        <v>1213</v>
      </c>
      <c r="AC302" t="s">
        <v>9398</v>
      </c>
      <c r="AD302" s="61">
        <v>43283.693818287036</v>
      </c>
      <c r="AE302" t="s">
        <v>9398</v>
      </c>
      <c r="AF302" s="61">
        <v>43283.693818287036</v>
      </c>
    </row>
    <row r="303" spans="24:32" x14ac:dyDescent="0.35">
      <c r="X303" s="32" t="str">
        <f t="shared" si="32"/>
        <v>1JBTCOA9156</v>
      </c>
      <c r="Y303" s="32" t="b">
        <f t="shared" si="31"/>
        <v>1</v>
      </c>
      <c r="Z303" t="s">
        <v>8364</v>
      </c>
      <c r="AA303">
        <v>9156</v>
      </c>
      <c r="AB303" t="s">
        <v>1214</v>
      </c>
      <c r="AC303" t="s">
        <v>9398</v>
      </c>
      <c r="AD303" s="61">
        <v>43283.693818402775</v>
      </c>
      <c r="AE303" t="s">
        <v>9398</v>
      </c>
      <c r="AF303" s="61">
        <v>43283.693818402775</v>
      </c>
    </row>
    <row r="304" spans="24:32" x14ac:dyDescent="0.35">
      <c r="X304" s="32" t="str">
        <f t="shared" si="32"/>
        <v>1JBTCOA9157</v>
      </c>
      <c r="Y304" s="32" t="b">
        <f t="shared" si="31"/>
        <v>1</v>
      </c>
      <c r="Z304" t="s">
        <v>8364</v>
      </c>
      <c r="AA304">
        <v>9157</v>
      </c>
      <c r="AB304" t="s">
        <v>1215</v>
      </c>
      <c r="AC304" t="s">
        <v>9398</v>
      </c>
      <c r="AD304" s="61">
        <v>43283.693818518521</v>
      </c>
      <c r="AE304" t="s">
        <v>9398</v>
      </c>
      <c r="AF304" s="61">
        <v>43283.693818518521</v>
      </c>
    </row>
    <row r="305" spans="24:32" x14ac:dyDescent="0.35">
      <c r="X305" s="32" t="str">
        <f t="shared" si="32"/>
        <v>1JBTCOA9158</v>
      </c>
      <c r="Y305" s="32" t="b">
        <f t="shared" si="31"/>
        <v>1</v>
      </c>
      <c r="Z305" t="s">
        <v>8364</v>
      </c>
      <c r="AA305">
        <v>9158</v>
      </c>
      <c r="AB305" t="s">
        <v>1216</v>
      </c>
      <c r="AC305" t="s">
        <v>9398</v>
      </c>
      <c r="AD305" s="61">
        <v>43283.693818599539</v>
      </c>
      <c r="AE305" t="s">
        <v>9398</v>
      </c>
      <c r="AF305" s="61">
        <v>43283.693818599539</v>
      </c>
    </row>
    <row r="306" spans="24:32" x14ac:dyDescent="0.35">
      <c r="X306" s="32" t="str">
        <f t="shared" si="32"/>
        <v>1JBTCOA9159</v>
      </c>
      <c r="Y306" s="32" t="b">
        <f t="shared" si="31"/>
        <v>1</v>
      </c>
      <c r="Z306" t="s">
        <v>8364</v>
      </c>
      <c r="AA306">
        <v>9159</v>
      </c>
      <c r="AB306" t="s">
        <v>1217</v>
      </c>
      <c r="AC306" t="s">
        <v>9398</v>
      </c>
      <c r="AD306" s="61">
        <v>43283.693818715277</v>
      </c>
      <c r="AE306" t="s">
        <v>9398</v>
      </c>
      <c r="AF306" s="61">
        <v>43283.693818715277</v>
      </c>
    </row>
    <row r="307" spans="24:32" x14ac:dyDescent="0.35">
      <c r="X307" s="32" t="str">
        <f t="shared" si="32"/>
        <v>1JBTCOA9160</v>
      </c>
      <c r="Y307" s="32" t="b">
        <f t="shared" si="31"/>
        <v>1</v>
      </c>
      <c r="Z307" t="s">
        <v>8364</v>
      </c>
      <c r="AA307">
        <v>9160</v>
      </c>
      <c r="AB307" t="s">
        <v>1218</v>
      </c>
      <c r="AC307" t="s">
        <v>9398</v>
      </c>
      <c r="AD307" s="61">
        <v>43283.693818831016</v>
      </c>
      <c r="AE307" t="s">
        <v>9398</v>
      </c>
      <c r="AF307" s="61">
        <v>43283.693818831016</v>
      </c>
    </row>
    <row r="308" spans="24:32" x14ac:dyDescent="0.35">
      <c r="X308" s="32" t="str">
        <f t="shared" si="32"/>
        <v>1JBTCOA9161</v>
      </c>
      <c r="Y308" s="32" t="b">
        <f t="shared" si="31"/>
        <v>1</v>
      </c>
      <c r="Z308" t="s">
        <v>8364</v>
      </c>
      <c r="AA308">
        <v>9161</v>
      </c>
      <c r="AB308" t="s">
        <v>1219</v>
      </c>
      <c r="AC308" t="s">
        <v>9398</v>
      </c>
      <c r="AD308" s="61">
        <v>43283.693818946762</v>
      </c>
      <c r="AE308" t="s">
        <v>9398</v>
      </c>
      <c r="AF308" s="61">
        <v>43283.693818946762</v>
      </c>
    </row>
    <row r="309" spans="24:32" x14ac:dyDescent="0.35">
      <c r="X309" s="32" t="str">
        <f t="shared" si="32"/>
        <v>1JBTCOA9165</v>
      </c>
      <c r="Y309" s="32" t="b">
        <f t="shared" si="31"/>
        <v>1</v>
      </c>
      <c r="Z309" t="s">
        <v>8364</v>
      </c>
      <c r="AA309">
        <v>9165</v>
      </c>
      <c r="AB309" t="s">
        <v>1220</v>
      </c>
      <c r="AC309" t="s">
        <v>9398</v>
      </c>
      <c r="AD309" s="61">
        <v>43283.693819062501</v>
      </c>
      <c r="AE309" t="s">
        <v>9398</v>
      </c>
      <c r="AF309" s="61">
        <v>43283.693819062501</v>
      </c>
    </row>
    <row r="310" spans="24:32" x14ac:dyDescent="0.35">
      <c r="X310" s="32" t="str">
        <f t="shared" si="32"/>
        <v>1JBTCOA9167</v>
      </c>
      <c r="Y310" s="32" t="b">
        <f t="shared" si="31"/>
        <v>1</v>
      </c>
      <c r="Z310" t="s">
        <v>8364</v>
      </c>
      <c r="AA310">
        <v>9167</v>
      </c>
      <c r="AB310" t="s">
        <v>11318</v>
      </c>
      <c r="AC310" t="s">
        <v>9398</v>
      </c>
      <c r="AD310" s="61">
        <v>43308.303403622682</v>
      </c>
      <c r="AE310" t="s">
        <v>9398</v>
      </c>
      <c r="AF310" s="61">
        <v>43308.303403622682</v>
      </c>
    </row>
    <row r="311" spans="24:32" x14ac:dyDescent="0.35">
      <c r="X311" s="32" t="str">
        <f t="shared" si="32"/>
        <v>1JBTCOA9200</v>
      </c>
      <c r="Y311" s="32" t="b">
        <f t="shared" si="31"/>
        <v>1</v>
      </c>
      <c r="Z311" t="s">
        <v>8364</v>
      </c>
      <c r="AA311">
        <v>9200</v>
      </c>
      <c r="AB311" t="s">
        <v>1221</v>
      </c>
      <c r="AC311" t="s">
        <v>9398</v>
      </c>
      <c r="AD311" s="61">
        <v>43283.693819178239</v>
      </c>
      <c r="AE311" t="s">
        <v>9398</v>
      </c>
      <c r="AF311" s="61">
        <v>43283.693819178239</v>
      </c>
    </row>
    <row r="312" spans="24:32" x14ac:dyDescent="0.35">
      <c r="X312" s="32" t="str">
        <f t="shared" si="32"/>
        <v>1JBTCOA9205</v>
      </c>
      <c r="Y312" s="32" t="b">
        <f t="shared" si="31"/>
        <v>1</v>
      </c>
      <c r="Z312" t="s">
        <v>8364</v>
      </c>
      <c r="AA312">
        <v>9205</v>
      </c>
      <c r="AB312" t="s">
        <v>1222</v>
      </c>
      <c r="AC312" t="s">
        <v>9398</v>
      </c>
      <c r="AD312" s="61">
        <v>43283.693819328706</v>
      </c>
      <c r="AE312" t="s">
        <v>9398</v>
      </c>
      <c r="AF312" s="61">
        <v>43283.693819328706</v>
      </c>
    </row>
    <row r="313" spans="24:32" x14ac:dyDescent="0.35">
      <c r="X313" s="32" t="str">
        <f t="shared" si="32"/>
        <v>1JBTCOA9300</v>
      </c>
      <c r="Y313" s="32" t="b">
        <f t="shared" si="31"/>
        <v>1</v>
      </c>
      <c r="Z313" t="s">
        <v>8364</v>
      </c>
      <c r="AA313">
        <v>9300</v>
      </c>
      <c r="AB313" t="s">
        <v>1223</v>
      </c>
      <c r="AC313" t="s">
        <v>9398</v>
      </c>
      <c r="AD313" s="61">
        <v>43283.693819409724</v>
      </c>
      <c r="AE313" t="s">
        <v>9398</v>
      </c>
      <c r="AF313" s="61">
        <v>43283.693819409724</v>
      </c>
    </row>
    <row r="314" spans="24:32" x14ac:dyDescent="0.35">
      <c r="X314" s="32" t="str">
        <f t="shared" si="32"/>
        <v>1JBTCOA9305</v>
      </c>
      <c r="Y314" s="32" t="b">
        <f t="shared" si="31"/>
        <v>1</v>
      </c>
      <c r="Z314" t="s">
        <v>8364</v>
      </c>
      <c r="AA314">
        <v>9305</v>
      </c>
      <c r="AB314" t="s">
        <v>1224</v>
      </c>
      <c r="AC314" t="s">
        <v>9398</v>
      </c>
      <c r="AD314" s="61">
        <v>43283.693819479166</v>
      </c>
      <c r="AE314" t="s">
        <v>9398</v>
      </c>
      <c r="AF314" s="61">
        <v>43283.693819479166</v>
      </c>
    </row>
    <row r="315" spans="24:32" x14ac:dyDescent="0.35">
      <c r="X315" s="32" t="str">
        <f t="shared" si="32"/>
        <v>1JBTCOA9310</v>
      </c>
      <c r="Y315" s="32" t="b">
        <f t="shared" si="31"/>
        <v>1</v>
      </c>
      <c r="Z315" t="s">
        <v>8364</v>
      </c>
      <c r="AA315">
        <v>9310</v>
      </c>
      <c r="AB315" t="s">
        <v>1225</v>
      </c>
      <c r="AC315" t="s">
        <v>9398</v>
      </c>
      <c r="AD315" s="61">
        <v>43283.693819560183</v>
      </c>
      <c r="AE315" t="s">
        <v>9398</v>
      </c>
      <c r="AF315" s="61">
        <v>43283.693819560183</v>
      </c>
    </row>
    <row r="316" spans="24:32" x14ac:dyDescent="0.35">
      <c r="X316" s="32" t="str">
        <f t="shared" si="32"/>
        <v>1JBTCOA9320</v>
      </c>
      <c r="Y316" s="32" t="b">
        <f t="shared" si="31"/>
        <v>1</v>
      </c>
      <c r="Z316" t="s">
        <v>8364</v>
      </c>
      <c r="AA316">
        <v>9320</v>
      </c>
      <c r="AB316" t="s">
        <v>1226</v>
      </c>
      <c r="AC316" t="s">
        <v>9398</v>
      </c>
      <c r="AD316" s="61">
        <v>43283.693819675929</v>
      </c>
      <c r="AE316" t="s">
        <v>9398</v>
      </c>
      <c r="AF316" s="61">
        <v>43283.693819675929</v>
      </c>
    </row>
    <row r="317" spans="24:32" x14ac:dyDescent="0.35">
      <c r="X317" s="32" t="str">
        <f t="shared" si="32"/>
        <v>1JBTCOA9321</v>
      </c>
      <c r="Y317" s="32" t="b">
        <f t="shared" si="31"/>
        <v>1</v>
      </c>
      <c r="Z317" t="s">
        <v>8364</v>
      </c>
      <c r="AA317">
        <v>9321</v>
      </c>
      <c r="AB317" t="s">
        <v>1227</v>
      </c>
      <c r="AC317" t="s">
        <v>9398</v>
      </c>
      <c r="AD317" s="61">
        <v>43283.693819756947</v>
      </c>
      <c r="AE317" t="s">
        <v>9398</v>
      </c>
      <c r="AF317" s="61">
        <v>43283.693819756947</v>
      </c>
    </row>
    <row r="318" spans="24:32" x14ac:dyDescent="0.35">
      <c r="X318" s="32" t="str">
        <f t="shared" si="32"/>
        <v>1JBTCOA9330</v>
      </c>
      <c r="Y318" s="32" t="b">
        <f t="shared" si="31"/>
        <v>1</v>
      </c>
      <c r="Z318" t="s">
        <v>8364</v>
      </c>
      <c r="AA318">
        <v>9330</v>
      </c>
      <c r="AB318" t="s">
        <v>1228</v>
      </c>
      <c r="AC318" t="s">
        <v>9398</v>
      </c>
      <c r="AD318" s="61">
        <v>43283.693819872686</v>
      </c>
      <c r="AE318" t="s">
        <v>9398</v>
      </c>
      <c r="AF318" s="61">
        <v>43283.693819872686</v>
      </c>
    </row>
    <row r="319" spans="24:32" x14ac:dyDescent="0.35">
      <c r="X319" s="32" t="str">
        <f t="shared" si="32"/>
        <v>1JBTCOA9335</v>
      </c>
      <c r="Y319" s="32" t="b">
        <f t="shared" si="31"/>
        <v>1</v>
      </c>
      <c r="Z319" t="s">
        <v>8364</v>
      </c>
      <c r="AA319">
        <v>9335</v>
      </c>
      <c r="AB319" t="s">
        <v>1532</v>
      </c>
      <c r="AC319" t="s">
        <v>9398</v>
      </c>
      <c r="AD319" s="61">
        <v>43283.693819988424</v>
      </c>
      <c r="AE319" t="s">
        <v>9398</v>
      </c>
      <c r="AF319" s="61">
        <v>43283.693819988424</v>
      </c>
    </row>
    <row r="320" spans="24:32" x14ac:dyDescent="0.35">
      <c r="X320" s="32" t="str">
        <f t="shared" si="32"/>
        <v>1JBTCOA9400</v>
      </c>
      <c r="Y320" s="32" t="b">
        <f t="shared" si="31"/>
        <v>1</v>
      </c>
      <c r="Z320" t="s">
        <v>8364</v>
      </c>
      <c r="AA320">
        <v>9400</v>
      </c>
      <c r="AB320" t="s">
        <v>1229</v>
      </c>
      <c r="AC320" t="s">
        <v>9398</v>
      </c>
      <c r="AD320" s="61">
        <v>43283.693820057873</v>
      </c>
      <c r="AE320" t="s">
        <v>9398</v>
      </c>
      <c r="AF320" s="61">
        <v>43283.693820057873</v>
      </c>
    </row>
    <row r="321" spans="24:32" x14ac:dyDescent="0.35">
      <c r="X321" s="32" t="str">
        <f t="shared" si="32"/>
        <v>1JBTCOA9405</v>
      </c>
      <c r="Y321" s="32" t="b">
        <f t="shared" si="31"/>
        <v>1</v>
      </c>
      <c r="Z321" t="s">
        <v>8364</v>
      </c>
      <c r="AA321">
        <v>9405</v>
      </c>
      <c r="AB321" t="s">
        <v>1230</v>
      </c>
      <c r="AC321" t="s">
        <v>9398</v>
      </c>
      <c r="AD321" s="61">
        <v>43283.693820138891</v>
      </c>
      <c r="AE321" t="s">
        <v>9398</v>
      </c>
      <c r="AF321" s="61">
        <v>43283.693820138891</v>
      </c>
    </row>
    <row r="322" spans="24:32" x14ac:dyDescent="0.35">
      <c r="X322" s="32" t="str">
        <f t="shared" si="32"/>
        <v>1JBTCOA9406</v>
      </c>
      <c r="Y322" s="32" t="b">
        <f t="shared" si="31"/>
        <v>1</v>
      </c>
      <c r="Z322" t="s">
        <v>8364</v>
      </c>
      <c r="AA322">
        <v>9406</v>
      </c>
      <c r="AB322" t="s">
        <v>1231</v>
      </c>
      <c r="AC322" t="s">
        <v>9398</v>
      </c>
      <c r="AD322" s="61">
        <v>43283.69382025463</v>
      </c>
      <c r="AE322" t="s">
        <v>9398</v>
      </c>
      <c r="AF322" s="61">
        <v>43283.69382025463</v>
      </c>
    </row>
    <row r="323" spans="24:32" x14ac:dyDescent="0.35">
      <c r="X323" s="32" t="str">
        <f t="shared" si="32"/>
        <v>1JBTCOA9407</v>
      </c>
      <c r="Y323" s="32" t="b">
        <f t="shared" si="31"/>
        <v>1</v>
      </c>
      <c r="Z323" t="s">
        <v>8364</v>
      </c>
      <c r="AA323">
        <v>9407</v>
      </c>
      <c r="AB323" t="s">
        <v>1232</v>
      </c>
      <c r="AC323" t="s">
        <v>9398</v>
      </c>
      <c r="AD323" s="61">
        <v>43283.693820335648</v>
      </c>
      <c r="AE323" t="s">
        <v>9398</v>
      </c>
      <c r="AF323" s="61">
        <v>43283.693820335648</v>
      </c>
    </row>
    <row r="324" spans="24:32" x14ac:dyDescent="0.35">
      <c r="X324" s="32" t="str">
        <f t="shared" si="32"/>
        <v>1JBTCOA9408</v>
      </c>
      <c r="Y324" s="32" t="b">
        <f t="shared" si="31"/>
        <v>1</v>
      </c>
      <c r="Z324" t="s">
        <v>8364</v>
      </c>
      <c r="AA324">
        <v>9408</v>
      </c>
      <c r="AB324" t="s">
        <v>1233</v>
      </c>
      <c r="AC324" t="s">
        <v>9398</v>
      </c>
      <c r="AD324" s="61">
        <v>43283.693820451386</v>
      </c>
      <c r="AE324" t="s">
        <v>9398</v>
      </c>
      <c r="AF324" s="61">
        <v>43283.693820451386</v>
      </c>
    </row>
    <row r="325" spans="24:32" x14ac:dyDescent="0.35">
      <c r="X325" s="32" t="str">
        <f t="shared" si="32"/>
        <v>1JBTCOA9410</v>
      </c>
      <c r="Y325" s="32" t="b">
        <f t="shared" ref="Y325:Y388" si="33">VLOOKUP(AA325,U:V,2,0)=AB325</f>
        <v>1</v>
      </c>
      <c r="Z325" t="s">
        <v>8364</v>
      </c>
      <c r="AA325">
        <v>9410</v>
      </c>
      <c r="AB325" t="s">
        <v>1234</v>
      </c>
      <c r="AC325" t="s">
        <v>9398</v>
      </c>
      <c r="AD325" s="61">
        <v>43283.693820520835</v>
      </c>
      <c r="AE325" t="s">
        <v>9398</v>
      </c>
      <c r="AF325" s="61">
        <v>43283.693820520835</v>
      </c>
    </row>
    <row r="326" spans="24:32" x14ac:dyDescent="0.35">
      <c r="X326" s="32" t="str">
        <f t="shared" si="32"/>
        <v>1JBTCOA9411</v>
      </c>
      <c r="Y326" s="32" t="b">
        <f t="shared" si="33"/>
        <v>1</v>
      </c>
      <c r="Z326" t="s">
        <v>8364</v>
      </c>
      <c r="AA326">
        <v>9411</v>
      </c>
      <c r="AB326" t="s">
        <v>10277</v>
      </c>
      <c r="AC326" t="s">
        <v>9398</v>
      </c>
      <c r="AD326" s="61">
        <v>43283.693820636574</v>
      </c>
      <c r="AE326" t="s">
        <v>9398</v>
      </c>
      <c r="AF326" s="61">
        <v>43283.693820636574</v>
      </c>
    </row>
    <row r="327" spans="24:32" x14ac:dyDescent="0.35">
      <c r="X327" s="32" t="str">
        <f t="shared" si="32"/>
        <v>1JBTCOA9412</v>
      </c>
      <c r="Y327" s="32" t="b">
        <f t="shared" si="33"/>
        <v>1</v>
      </c>
      <c r="Z327" t="s">
        <v>8364</v>
      </c>
      <c r="AA327">
        <v>9412</v>
      </c>
      <c r="AB327" t="s">
        <v>10278</v>
      </c>
      <c r="AC327" t="s">
        <v>9398</v>
      </c>
      <c r="AD327" s="61">
        <v>43283.693820717592</v>
      </c>
      <c r="AE327" t="s">
        <v>9398</v>
      </c>
      <c r="AF327" s="61">
        <v>43283.693820717592</v>
      </c>
    </row>
    <row r="328" spans="24:32" x14ac:dyDescent="0.35">
      <c r="X328" s="32" t="str">
        <f t="shared" ref="X328:X391" si="34">Z328&amp;AA328</f>
        <v>1JBTCOA9413</v>
      </c>
      <c r="Y328" s="32" t="b">
        <f t="shared" si="33"/>
        <v>1</v>
      </c>
      <c r="Z328" t="s">
        <v>8364</v>
      </c>
      <c r="AA328">
        <v>9413</v>
      </c>
      <c r="AB328" t="s">
        <v>10279</v>
      </c>
      <c r="AC328" t="s">
        <v>9398</v>
      </c>
      <c r="AD328" s="61">
        <v>43283.69382083333</v>
      </c>
      <c r="AE328" t="s">
        <v>9398</v>
      </c>
      <c r="AF328" s="61">
        <v>43283.69382083333</v>
      </c>
    </row>
    <row r="329" spans="24:32" x14ac:dyDescent="0.35">
      <c r="X329" s="32" t="str">
        <f t="shared" si="34"/>
        <v>1JBTCOA9415</v>
      </c>
      <c r="Y329" s="32" t="b">
        <f t="shared" si="33"/>
        <v>1</v>
      </c>
      <c r="Z329" t="s">
        <v>8364</v>
      </c>
      <c r="AA329">
        <v>9415</v>
      </c>
      <c r="AB329" t="s">
        <v>1235</v>
      </c>
      <c r="AC329" t="s">
        <v>9398</v>
      </c>
      <c r="AD329" s="61">
        <v>43283.693820914355</v>
      </c>
      <c r="AE329" t="s">
        <v>9398</v>
      </c>
      <c r="AF329" s="61">
        <v>43283.693820914355</v>
      </c>
    </row>
    <row r="330" spans="24:32" x14ac:dyDescent="0.35">
      <c r="X330" s="32" t="str">
        <f t="shared" si="34"/>
        <v>1JBTCOA9420</v>
      </c>
      <c r="Y330" s="32" t="b">
        <f t="shared" si="33"/>
        <v>1</v>
      </c>
      <c r="Z330" t="s">
        <v>8364</v>
      </c>
      <c r="AA330">
        <v>9420</v>
      </c>
      <c r="AB330" t="s">
        <v>1236</v>
      </c>
      <c r="AC330" t="s">
        <v>9398</v>
      </c>
      <c r="AD330" s="61">
        <v>43283.693821030094</v>
      </c>
      <c r="AE330" t="s">
        <v>9398</v>
      </c>
      <c r="AF330" s="61">
        <v>43283.693821030094</v>
      </c>
    </row>
    <row r="331" spans="24:32" x14ac:dyDescent="0.35">
      <c r="X331" s="32" t="str">
        <f t="shared" si="34"/>
        <v>1JBTCOA9425</v>
      </c>
      <c r="Y331" s="32" t="b">
        <f t="shared" si="33"/>
        <v>1</v>
      </c>
      <c r="Z331" t="s">
        <v>8364</v>
      </c>
      <c r="AA331">
        <v>9425</v>
      </c>
      <c r="AB331" t="s">
        <v>1237</v>
      </c>
      <c r="AC331" t="s">
        <v>9398</v>
      </c>
      <c r="AD331" s="61">
        <v>43283.693821099536</v>
      </c>
      <c r="AE331" t="s">
        <v>9398</v>
      </c>
      <c r="AF331" s="61">
        <v>43283.693821099536</v>
      </c>
    </row>
    <row r="332" spans="24:32" x14ac:dyDescent="0.35">
      <c r="X332" s="32" t="str">
        <f t="shared" si="34"/>
        <v>1JBTCOA9426</v>
      </c>
      <c r="Y332" s="32" t="b">
        <f t="shared" si="33"/>
        <v>1</v>
      </c>
      <c r="Z332" t="s">
        <v>8364</v>
      </c>
      <c r="AA332">
        <v>9426</v>
      </c>
      <c r="AB332" t="s">
        <v>10280</v>
      </c>
      <c r="AC332" t="s">
        <v>9398</v>
      </c>
      <c r="AD332" s="61">
        <v>43283.693821180554</v>
      </c>
      <c r="AE332" t="s">
        <v>9398</v>
      </c>
      <c r="AF332" s="61">
        <v>43283.693821180554</v>
      </c>
    </row>
    <row r="333" spans="24:32" x14ac:dyDescent="0.35">
      <c r="X333" s="32" t="str">
        <f t="shared" si="34"/>
        <v>1JBTCOA9427</v>
      </c>
      <c r="Y333" s="32" t="b">
        <f t="shared" si="33"/>
        <v>1</v>
      </c>
      <c r="Z333" t="s">
        <v>8364</v>
      </c>
      <c r="AA333">
        <v>9427</v>
      </c>
      <c r="AB333" t="s">
        <v>10281</v>
      </c>
      <c r="AC333" t="s">
        <v>9398</v>
      </c>
      <c r="AD333" s="61">
        <v>43283.6938212963</v>
      </c>
      <c r="AE333" t="s">
        <v>9398</v>
      </c>
      <c r="AF333" s="61">
        <v>43283.6938212963</v>
      </c>
    </row>
    <row r="334" spans="24:32" x14ac:dyDescent="0.35">
      <c r="X334" s="32" t="str">
        <f t="shared" si="34"/>
        <v>1JBTCOA9428</v>
      </c>
      <c r="Y334" s="32" t="b">
        <f t="shared" si="33"/>
        <v>1</v>
      </c>
      <c r="Z334" t="s">
        <v>8364</v>
      </c>
      <c r="AA334">
        <v>9428</v>
      </c>
      <c r="AB334" t="s">
        <v>10288</v>
      </c>
      <c r="AC334" t="s">
        <v>9398</v>
      </c>
      <c r="AD334" s="61">
        <v>43283.693821377317</v>
      </c>
      <c r="AE334" t="s">
        <v>9398</v>
      </c>
      <c r="AF334" s="61">
        <v>43283.693821377317</v>
      </c>
    </row>
    <row r="335" spans="24:32" x14ac:dyDescent="0.35">
      <c r="X335" s="32" t="str">
        <f t="shared" si="34"/>
        <v>1JBTCOA9429</v>
      </c>
      <c r="Y335" s="32" t="b">
        <f t="shared" si="33"/>
        <v>1</v>
      </c>
      <c r="Z335" t="s">
        <v>8364</v>
      </c>
      <c r="AA335">
        <v>9429</v>
      </c>
      <c r="AB335" t="s">
        <v>10289</v>
      </c>
      <c r="AC335" t="s">
        <v>9398</v>
      </c>
      <c r="AD335" s="61">
        <v>43283.693821493056</v>
      </c>
      <c r="AE335" t="s">
        <v>9398</v>
      </c>
      <c r="AF335" s="61">
        <v>43283.693821493056</v>
      </c>
    </row>
    <row r="336" spans="24:32" x14ac:dyDescent="0.35">
      <c r="X336" s="32" t="str">
        <f t="shared" si="34"/>
        <v>1JBTCOA9430</v>
      </c>
      <c r="Y336" s="32" t="b">
        <f t="shared" si="33"/>
        <v>1</v>
      </c>
      <c r="Z336" t="s">
        <v>8364</v>
      </c>
      <c r="AA336">
        <v>9430</v>
      </c>
      <c r="AB336" t="s">
        <v>1238</v>
      </c>
      <c r="AC336" t="s">
        <v>9398</v>
      </c>
      <c r="AD336" s="61">
        <v>43283.693821562498</v>
      </c>
      <c r="AE336" t="s">
        <v>9398</v>
      </c>
      <c r="AF336" s="61">
        <v>43283.693821562498</v>
      </c>
    </row>
    <row r="337" spans="24:32" x14ac:dyDescent="0.35">
      <c r="X337" s="32" t="str">
        <f t="shared" si="34"/>
        <v>1JBTCOA9435</v>
      </c>
      <c r="Y337" s="32" t="b">
        <f t="shared" si="33"/>
        <v>1</v>
      </c>
      <c r="Z337" t="s">
        <v>8364</v>
      </c>
      <c r="AA337">
        <v>9435</v>
      </c>
      <c r="AB337" t="s">
        <v>1239</v>
      </c>
      <c r="AC337" t="s">
        <v>9398</v>
      </c>
      <c r="AD337" s="61">
        <v>43283.693821643516</v>
      </c>
      <c r="AE337" t="s">
        <v>9398</v>
      </c>
      <c r="AF337" s="61">
        <v>43283.693821643516</v>
      </c>
    </row>
    <row r="338" spans="24:32" x14ac:dyDescent="0.35">
      <c r="X338" s="32" t="str">
        <f t="shared" si="34"/>
        <v>1JBTCOA9436</v>
      </c>
      <c r="Y338" s="32" t="b">
        <f t="shared" si="33"/>
        <v>1</v>
      </c>
      <c r="Z338" t="s">
        <v>8364</v>
      </c>
      <c r="AA338">
        <v>9436</v>
      </c>
      <c r="AB338" t="s">
        <v>1240</v>
      </c>
      <c r="AC338" t="s">
        <v>9398</v>
      </c>
      <c r="AD338" s="61">
        <v>43283.693821759261</v>
      </c>
      <c r="AE338" t="s">
        <v>9398</v>
      </c>
      <c r="AF338" s="61">
        <v>43283.693821759261</v>
      </c>
    </row>
    <row r="339" spans="24:32" x14ac:dyDescent="0.35">
      <c r="X339" s="32" t="str">
        <f t="shared" si="34"/>
        <v>1JBTCOA9437</v>
      </c>
      <c r="Y339" s="32" t="b">
        <f t="shared" si="33"/>
        <v>1</v>
      </c>
      <c r="Z339" t="s">
        <v>8364</v>
      </c>
      <c r="AA339">
        <v>9437</v>
      </c>
      <c r="AB339" t="s">
        <v>1241</v>
      </c>
      <c r="AC339" t="s">
        <v>9398</v>
      </c>
      <c r="AD339" s="61">
        <v>43283.693821840279</v>
      </c>
      <c r="AE339" t="s">
        <v>9398</v>
      </c>
      <c r="AF339" s="61">
        <v>43283.693821840279</v>
      </c>
    </row>
    <row r="340" spans="24:32" x14ac:dyDescent="0.35">
      <c r="X340" s="32" t="str">
        <f t="shared" si="34"/>
        <v>1JBTCOA9438</v>
      </c>
      <c r="Y340" s="32" t="b">
        <f t="shared" si="33"/>
        <v>1</v>
      </c>
      <c r="Z340" t="s">
        <v>8364</v>
      </c>
      <c r="AA340">
        <v>9438</v>
      </c>
      <c r="AB340" t="s">
        <v>1242</v>
      </c>
      <c r="AC340" t="s">
        <v>9398</v>
      </c>
      <c r="AD340" s="61">
        <v>43283.693821909721</v>
      </c>
      <c r="AE340" t="s">
        <v>9398</v>
      </c>
      <c r="AF340" s="61">
        <v>43283.693821909721</v>
      </c>
    </row>
    <row r="341" spans="24:32" x14ac:dyDescent="0.35">
      <c r="X341" s="32" t="str">
        <f t="shared" si="34"/>
        <v>1JBTCOA9439</v>
      </c>
      <c r="Y341" s="32" t="b">
        <f t="shared" si="33"/>
        <v>1</v>
      </c>
      <c r="Z341" t="s">
        <v>8364</v>
      </c>
      <c r="AA341">
        <v>9439</v>
      </c>
      <c r="AB341" t="s">
        <v>1243</v>
      </c>
      <c r="AC341" t="s">
        <v>9398</v>
      </c>
      <c r="AD341" s="61">
        <v>43283.693821990739</v>
      </c>
      <c r="AE341" t="s">
        <v>9398</v>
      </c>
      <c r="AF341" s="61">
        <v>43283.693821990739</v>
      </c>
    </row>
    <row r="342" spans="24:32" x14ac:dyDescent="0.35">
      <c r="X342" s="32" t="str">
        <f t="shared" si="34"/>
        <v>1JBTCOA9440</v>
      </c>
      <c r="Y342" s="32" t="b">
        <f t="shared" si="33"/>
        <v>1</v>
      </c>
      <c r="Z342" t="s">
        <v>8364</v>
      </c>
      <c r="AA342">
        <v>9440</v>
      </c>
      <c r="AB342" t="s">
        <v>1244</v>
      </c>
      <c r="AC342" t="s">
        <v>9398</v>
      </c>
      <c r="AD342" s="61">
        <v>43283.693822106485</v>
      </c>
      <c r="AE342" t="s">
        <v>9398</v>
      </c>
      <c r="AF342" s="61">
        <v>43283.693822106485</v>
      </c>
    </row>
    <row r="343" spans="24:32" x14ac:dyDescent="0.35">
      <c r="X343" s="32" t="str">
        <f t="shared" si="34"/>
        <v>1JBTCOA9441</v>
      </c>
      <c r="Y343" s="32" t="b">
        <f t="shared" si="33"/>
        <v>1</v>
      </c>
      <c r="Z343" t="s">
        <v>8364</v>
      </c>
      <c r="AA343">
        <v>9441</v>
      </c>
      <c r="AB343" t="s">
        <v>1245</v>
      </c>
      <c r="AC343" t="s">
        <v>9398</v>
      </c>
      <c r="AD343" s="61">
        <v>43283.693822222223</v>
      </c>
      <c r="AE343" t="s">
        <v>9398</v>
      </c>
      <c r="AF343" s="61">
        <v>43283.693822222223</v>
      </c>
    </row>
    <row r="344" spans="24:32" x14ac:dyDescent="0.35">
      <c r="X344" s="32" t="str">
        <f t="shared" si="34"/>
        <v>1JBTCOA9442</v>
      </c>
      <c r="Y344" s="32" t="b">
        <f t="shared" si="33"/>
        <v>1</v>
      </c>
      <c r="Z344" t="s">
        <v>8364</v>
      </c>
      <c r="AA344">
        <v>9442</v>
      </c>
      <c r="AB344" t="s">
        <v>1246</v>
      </c>
      <c r="AC344" t="s">
        <v>9398</v>
      </c>
      <c r="AD344" s="61">
        <v>43283.693822303241</v>
      </c>
      <c r="AE344" t="s">
        <v>9398</v>
      </c>
      <c r="AF344" s="61">
        <v>43283.693822303241</v>
      </c>
    </row>
    <row r="345" spans="24:32" x14ac:dyDescent="0.35">
      <c r="X345" s="32" t="str">
        <f t="shared" si="34"/>
        <v>1JBTCOA9443</v>
      </c>
      <c r="Y345" s="32" t="b">
        <f t="shared" si="33"/>
        <v>1</v>
      </c>
      <c r="Z345" t="s">
        <v>8364</v>
      </c>
      <c r="AA345">
        <v>9443</v>
      </c>
      <c r="AB345" t="s">
        <v>1247</v>
      </c>
      <c r="AC345" t="s">
        <v>9398</v>
      </c>
      <c r="AD345" s="61">
        <v>43283.693822337962</v>
      </c>
      <c r="AE345" t="s">
        <v>9398</v>
      </c>
      <c r="AF345" s="61">
        <v>43283.693822337962</v>
      </c>
    </row>
    <row r="346" spans="24:32" x14ac:dyDescent="0.35">
      <c r="X346" s="32" t="str">
        <f t="shared" si="34"/>
        <v>1JBTCOA9450</v>
      </c>
      <c r="Y346" s="32" t="b">
        <f t="shared" si="33"/>
        <v>1</v>
      </c>
      <c r="Z346" t="s">
        <v>8364</v>
      </c>
      <c r="AA346">
        <v>9450</v>
      </c>
      <c r="AB346" t="s">
        <v>1248</v>
      </c>
      <c r="AC346" t="s">
        <v>9398</v>
      </c>
      <c r="AD346" s="61">
        <v>43283.693822453701</v>
      </c>
      <c r="AE346" t="s">
        <v>9398</v>
      </c>
      <c r="AF346" s="61">
        <v>43283.693822453701</v>
      </c>
    </row>
    <row r="347" spans="24:32" x14ac:dyDescent="0.35">
      <c r="X347" s="32" t="str">
        <f t="shared" si="34"/>
        <v>1JBTCOA9451</v>
      </c>
      <c r="Y347" s="32" t="b">
        <f t="shared" si="33"/>
        <v>1</v>
      </c>
      <c r="Z347" t="s">
        <v>8364</v>
      </c>
      <c r="AA347">
        <v>9451</v>
      </c>
      <c r="AB347" t="s">
        <v>1249</v>
      </c>
      <c r="AC347" t="s">
        <v>9398</v>
      </c>
      <c r="AD347" s="61">
        <v>43283.693822534726</v>
      </c>
      <c r="AE347" t="s">
        <v>9398</v>
      </c>
      <c r="AF347" s="61">
        <v>43283.693822534726</v>
      </c>
    </row>
    <row r="348" spans="24:32" x14ac:dyDescent="0.35">
      <c r="X348" s="32" t="str">
        <f t="shared" si="34"/>
        <v>1JBTCOA9452</v>
      </c>
      <c r="Y348" s="32" t="b">
        <f t="shared" si="33"/>
        <v>1</v>
      </c>
      <c r="Z348" t="s">
        <v>8364</v>
      </c>
      <c r="AA348">
        <v>9452</v>
      </c>
      <c r="AB348" t="s">
        <v>1250</v>
      </c>
      <c r="AC348" t="s">
        <v>9398</v>
      </c>
      <c r="AD348" s="61">
        <v>43283.693822604168</v>
      </c>
      <c r="AE348" t="s">
        <v>9398</v>
      </c>
      <c r="AF348" s="61">
        <v>43283.693822604168</v>
      </c>
    </row>
    <row r="349" spans="24:32" x14ac:dyDescent="0.35">
      <c r="X349" s="32" t="str">
        <f t="shared" si="34"/>
        <v>1JBTCOA9455</v>
      </c>
      <c r="Y349" s="32" t="b">
        <f t="shared" si="33"/>
        <v>1</v>
      </c>
      <c r="Z349" t="s">
        <v>8364</v>
      </c>
      <c r="AA349">
        <v>9455</v>
      </c>
      <c r="AB349" t="s">
        <v>1251</v>
      </c>
      <c r="AC349" t="s">
        <v>9398</v>
      </c>
      <c r="AD349" s="61">
        <v>43283.693822719906</v>
      </c>
      <c r="AE349" t="s">
        <v>9398</v>
      </c>
      <c r="AF349" s="61">
        <v>43283.693822719906</v>
      </c>
    </row>
    <row r="350" spans="24:32" x14ac:dyDescent="0.35">
      <c r="X350" s="32" t="str">
        <f t="shared" si="34"/>
        <v>1JBTCOA9456</v>
      </c>
      <c r="Y350" s="32" t="b">
        <f t="shared" si="33"/>
        <v>1</v>
      </c>
      <c r="Z350" t="s">
        <v>8364</v>
      </c>
      <c r="AA350">
        <v>9456</v>
      </c>
      <c r="AB350" t="s">
        <v>10282</v>
      </c>
      <c r="AC350" t="s">
        <v>9398</v>
      </c>
      <c r="AD350" s="61">
        <v>43283.693822835645</v>
      </c>
      <c r="AE350" t="s">
        <v>9398</v>
      </c>
      <c r="AF350" s="61">
        <v>43283.693822835645</v>
      </c>
    </row>
    <row r="351" spans="24:32" x14ac:dyDescent="0.35">
      <c r="X351" s="32" t="str">
        <f t="shared" si="34"/>
        <v>1JBTCOA9457</v>
      </c>
      <c r="Y351" s="32" t="b">
        <f t="shared" si="33"/>
        <v>1</v>
      </c>
      <c r="Z351" t="s">
        <v>8364</v>
      </c>
      <c r="AA351">
        <v>9457</v>
      </c>
      <c r="AB351" t="s">
        <v>10283</v>
      </c>
      <c r="AC351" t="s">
        <v>9398</v>
      </c>
      <c r="AD351" s="61">
        <v>43283.693822951391</v>
      </c>
      <c r="AE351" t="s">
        <v>9398</v>
      </c>
      <c r="AF351" s="61">
        <v>43283.693822951391</v>
      </c>
    </row>
    <row r="352" spans="24:32" x14ac:dyDescent="0.35">
      <c r="X352" s="32" t="str">
        <f t="shared" si="34"/>
        <v>1JBTCOA9460</v>
      </c>
      <c r="Y352" s="32" t="b">
        <f t="shared" si="33"/>
        <v>1</v>
      </c>
      <c r="Z352" t="s">
        <v>8364</v>
      </c>
      <c r="AA352">
        <v>9460</v>
      </c>
      <c r="AB352" t="s">
        <v>1252</v>
      </c>
      <c r="AC352" t="s">
        <v>9398</v>
      </c>
      <c r="AD352" s="61">
        <v>43283.693823067129</v>
      </c>
      <c r="AE352" t="s">
        <v>9398</v>
      </c>
      <c r="AF352" s="61">
        <v>43283.693823067129</v>
      </c>
    </row>
    <row r="353" spans="24:32" x14ac:dyDescent="0.35">
      <c r="X353" s="32" t="str">
        <f t="shared" si="34"/>
        <v>1JBTCOA9465</v>
      </c>
      <c r="Y353" s="32" t="b">
        <f t="shared" si="33"/>
        <v>1</v>
      </c>
      <c r="Z353" t="s">
        <v>8364</v>
      </c>
      <c r="AA353">
        <v>9465</v>
      </c>
      <c r="AB353" t="s">
        <v>1253</v>
      </c>
      <c r="AC353" t="s">
        <v>9398</v>
      </c>
      <c r="AD353" s="61">
        <v>43283.693823182868</v>
      </c>
      <c r="AE353" t="s">
        <v>9398</v>
      </c>
      <c r="AF353" s="61">
        <v>43283.693823182868</v>
      </c>
    </row>
    <row r="354" spans="24:32" x14ac:dyDescent="0.35">
      <c r="X354" s="32" t="str">
        <f t="shared" si="34"/>
        <v>1JBTCOA9466</v>
      </c>
      <c r="Y354" s="32" t="b">
        <f t="shared" si="33"/>
        <v>1</v>
      </c>
      <c r="Z354" t="s">
        <v>8364</v>
      </c>
      <c r="AA354">
        <v>9466</v>
      </c>
      <c r="AB354" t="s">
        <v>1254</v>
      </c>
      <c r="AC354" t="s">
        <v>9398</v>
      </c>
      <c r="AD354" s="61">
        <v>43283.693823263886</v>
      </c>
      <c r="AE354" t="s">
        <v>9398</v>
      </c>
      <c r="AF354" s="61">
        <v>43283.693823263886</v>
      </c>
    </row>
    <row r="355" spans="24:32" x14ac:dyDescent="0.35">
      <c r="X355" s="32" t="str">
        <f t="shared" si="34"/>
        <v>1JBTCOA9467</v>
      </c>
      <c r="Y355" s="32" t="b">
        <f t="shared" si="33"/>
        <v>1</v>
      </c>
      <c r="Z355" t="s">
        <v>8364</v>
      </c>
      <c r="AA355">
        <v>9467</v>
      </c>
      <c r="AB355" t="s">
        <v>1255</v>
      </c>
      <c r="AC355" t="s">
        <v>9398</v>
      </c>
      <c r="AD355" s="61">
        <v>43283.693823379632</v>
      </c>
      <c r="AE355" t="s">
        <v>9398</v>
      </c>
      <c r="AF355" s="61">
        <v>43283.693823379632</v>
      </c>
    </row>
    <row r="356" spans="24:32" x14ac:dyDescent="0.35">
      <c r="X356" s="32" t="str">
        <f t="shared" si="34"/>
        <v>1JBTCOA9470</v>
      </c>
      <c r="Y356" s="32" t="b">
        <f t="shared" si="33"/>
        <v>1</v>
      </c>
      <c r="Z356" t="s">
        <v>8364</v>
      </c>
      <c r="AA356">
        <v>9470</v>
      </c>
      <c r="AB356" t="s">
        <v>10284</v>
      </c>
      <c r="AC356" t="s">
        <v>9398</v>
      </c>
      <c r="AD356" s="61">
        <v>43283.69382346065</v>
      </c>
      <c r="AE356" t="s">
        <v>9398</v>
      </c>
      <c r="AF356" s="61">
        <v>43283.69382346065</v>
      </c>
    </row>
    <row r="357" spans="24:32" x14ac:dyDescent="0.35">
      <c r="X357" s="32" t="str">
        <f t="shared" si="34"/>
        <v>1JBTCOA9471</v>
      </c>
      <c r="Y357" s="32" t="b">
        <f t="shared" si="33"/>
        <v>1</v>
      </c>
      <c r="Z357" t="s">
        <v>8364</v>
      </c>
      <c r="AA357">
        <v>9471</v>
      </c>
      <c r="AB357" t="s">
        <v>10285</v>
      </c>
      <c r="AC357" t="s">
        <v>9398</v>
      </c>
      <c r="AD357" s="61">
        <v>43283.693823576388</v>
      </c>
      <c r="AE357" t="s">
        <v>9398</v>
      </c>
      <c r="AF357" s="61">
        <v>43283.693823576388</v>
      </c>
    </row>
    <row r="358" spans="24:32" x14ac:dyDescent="0.35">
      <c r="X358" s="32" t="str">
        <f t="shared" si="34"/>
        <v>1JBTCOA9475</v>
      </c>
      <c r="Y358" s="32" t="b">
        <f t="shared" si="33"/>
        <v>1</v>
      </c>
      <c r="Z358" t="s">
        <v>8364</v>
      </c>
      <c r="AA358">
        <v>9475</v>
      </c>
      <c r="AB358" t="s">
        <v>11312</v>
      </c>
      <c r="AC358" t="s">
        <v>9398</v>
      </c>
      <c r="AD358" s="61">
        <v>43308.303402974539</v>
      </c>
      <c r="AE358" t="s">
        <v>9398</v>
      </c>
      <c r="AF358" s="61">
        <v>43308.303402974539</v>
      </c>
    </row>
    <row r="359" spans="24:32" x14ac:dyDescent="0.35">
      <c r="X359" s="32" t="str">
        <f t="shared" si="34"/>
        <v>1JBTCOA9476</v>
      </c>
      <c r="Y359" s="32" t="b">
        <f t="shared" si="33"/>
        <v>1</v>
      </c>
      <c r="Z359" t="s">
        <v>8364</v>
      </c>
      <c r="AA359">
        <v>9476</v>
      </c>
      <c r="AB359" t="s">
        <v>11313</v>
      </c>
      <c r="AC359" t="s">
        <v>9398</v>
      </c>
      <c r="AD359" s="61">
        <v>43308.303403275466</v>
      </c>
      <c r="AE359" t="s">
        <v>9398</v>
      </c>
      <c r="AF359" s="61">
        <v>43308.303403275466</v>
      </c>
    </row>
    <row r="360" spans="24:32" x14ac:dyDescent="0.35">
      <c r="X360" s="32" t="str">
        <f t="shared" si="34"/>
        <v>1JBTCOA9477</v>
      </c>
      <c r="Y360" s="32" t="b">
        <f t="shared" si="33"/>
        <v>1</v>
      </c>
      <c r="Z360" t="s">
        <v>8364</v>
      </c>
      <c r="AA360">
        <v>9477</v>
      </c>
      <c r="AB360" t="s">
        <v>11314</v>
      </c>
      <c r="AC360" t="s">
        <v>9398</v>
      </c>
      <c r="AD360" s="61">
        <v>43308.303403356484</v>
      </c>
      <c r="AE360" t="s">
        <v>9398</v>
      </c>
      <c r="AF360" s="61">
        <v>43308.303403356484</v>
      </c>
    </row>
    <row r="361" spans="24:32" x14ac:dyDescent="0.35">
      <c r="X361" s="32" t="str">
        <f t="shared" si="34"/>
        <v>1JBTCOA9478</v>
      </c>
      <c r="Y361" s="32" t="b">
        <f t="shared" si="33"/>
        <v>1</v>
      </c>
      <c r="Z361" t="s">
        <v>8364</v>
      </c>
      <c r="AA361">
        <v>9478</v>
      </c>
      <c r="AB361" t="s">
        <v>11315</v>
      </c>
      <c r="AC361" t="s">
        <v>9398</v>
      </c>
      <c r="AD361" s="61">
        <v>43308.303403437501</v>
      </c>
      <c r="AE361" t="s">
        <v>9398</v>
      </c>
      <c r="AF361" s="61">
        <v>43308.303403437501</v>
      </c>
    </row>
    <row r="362" spans="24:32" x14ac:dyDescent="0.35">
      <c r="X362" s="32" t="str">
        <f t="shared" si="34"/>
        <v>1JBTCOA9479</v>
      </c>
      <c r="Y362" s="32" t="b">
        <f t="shared" si="33"/>
        <v>1</v>
      </c>
      <c r="Z362" t="s">
        <v>8364</v>
      </c>
      <c r="AA362">
        <v>9479</v>
      </c>
      <c r="AB362" t="s">
        <v>11316</v>
      </c>
      <c r="AC362" t="s">
        <v>9398</v>
      </c>
      <c r="AD362" s="61">
        <v>43308.303403472222</v>
      </c>
      <c r="AE362" t="s">
        <v>9398</v>
      </c>
      <c r="AF362" s="61">
        <v>43308.303403472222</v>
      </c>
    </row>
    <row r="363" spans="24:32" x14ac:dyDescent="0.35">
      <c r="X363" s="32" t="str">
        <f t="shared" si="34"/>
        <v>1JBTCOA9480</v>
      </c>
      <c r="Y363" s="32" t="b">
        <f t="shared" si="33"/>
        <v>1</v>
      </c>
      <c r="Z363" t="s">
        <v>8364</v>
      </c>
      <c r="AA363">
        <v>9480</v>
      </c>
      <c r="AB363" t="s">
        <v>10286</v>
      </c>
      <c r="AC363" t="s">
        <v>9398</v>
      </c>
      <c r="AD363" s="61">
        <v>43283.693823692127</v>
      </c>
      <c r="AE363" t="s">
        <v>9398</v>
      </c>
      <c r="AF363" s="61">
        <v>43283.693823692127</v>
      </c>
    </row>
    <row r="364" spans="24:32" x14ac:dyDescent="0.35">
      <c r="X364" s="32" t="str">
        <f t="shared" si="34"/>
        <v>1JBTCOA9481</v>
      </c>
      <c r="Y364" s="32" t="b">
        <f t="shared" si="33"/>
        <v>1</v>
      </c>
      <c r="Z364" t="s">
        <v>8364</v>
      </c>
      <c r="AA364">
        <v>9481</v>
      </c>
      <c r="AB364" t="s">
        <v>10287</v>
      </c>
      <c r="AC364" t="s">
        <v>9398</v>
      </c>
      <c r="AD364" s="61">
        <v>43283.693823842594</v>
      </c>
      <c r="AE364" t="s">
        <v>9398</v>
      </c>
      <c r="AF364" s="61">
        <v>43283.693823842594</v>
      </c>
    </row>
    <row r="365" spans="24:32" x14ac:dyDescent="0.35">
      <c r="X365" s="32" t="str">
        <f t="shared" si="34"/>
        <v>1JBTCOA9490</v>
      </c>
      <c r="Y365" s="32" t="b">
        <f t="shared" si="33"/>
        <v>1</v>
      </c>
      <c r="Z365" t="s">
        <v>8364</v>
      </c>
      <c r="AA365">
        <v>9490</v>
      </c>
      <c r="AB365" t="s">
        <v>1256</v>
      </c>
      <c r="AC365" t="s">
        <v>9398</v>
      </c>
      <c r="AD365" s="61">
        <v>43283.693823923611</v>
      </c>
      <c r="AE365" t="s">
        <v>9398</v>
      </c>
      <c r="AF365" s="61">
        <v>43283.693823923611</v>
      </c>
    </row>
    <row r="366" spans="24:32" x14ac:dyDescent="0.35">
      <c r="X366" s="32" t="str">
        <f t="shared" si="34"/>
        <v>1JBTCOA9495</v>
      </c>
      <c r="Y366" s="32" t="b">
        <f t="shared" si="33"/>
        <v>1</v>
      </c>
      <c r="Z366" t="s">
        <v>8364</v>
      </c>
      <c r="AA366">
        <v>9495</v>
      </c>
      <c r="AB366" t="s">
        <v>1257</v>
      </c>
      <c r="AC366" t="s">
        <v>9398</v>
      </c>
      <c r="AD366" s="61">
        <v>43283.69382403935</v>
      </c>
      <c r="AE366" t="s">
        <v>9398</v>
      </c>
      <c r="AF366" s="61">
        <v>43283.69382403935</v>
      </c>
    </row>
    <row r="367" spans="24:32" x14ac:dyDescent="0.35">
      <c r="X367" s="32" t="str">
        <f t="shared" si="34"/>
        <v>1JBTCOA9500</v>
      </c>
      <c r="Y367" s="32" t="b">
        <f t="shared" si="33"/>
        <v>1</v>
      </c>
      <c r="Z367" t="s">
        <v>8364</v>
      </c>
      <c r="AA367">
        <v>9500</v>
      </c>
      <c r="AB367" t="s">
        <v>1258</v>
      </c>
      <c r="AC367" t="s">
        <v>9398</v>
      </c>
      <c r="AD367" s="61">
        <v>43283.693824108799</v>
      </c>
      <c r="AE367" t="s">
        <v>9398</v>
      </c>
      <c r="AF367" s="61">
        <v>43283.693824108799</v>
      </c>
    </row>
    <row r="368" spans="24:32" x14ac:dyDescent="0.35">
      <c r="X368" s="32" t="str">
        <f t="shared" si="34"/>
        <v>1JBTCOA9505</v>
      </c>
      <c r="Y368" s="32" t="b">
        <f t="shared" si="33"/>
        <v>1</v>
      </c>
      <c r="Z368" t="s">
        <v>8364</v>
      </c>
      <c r="AA368">
        <v>9505</v>
      </c>
      <c r="AB368" t="s">
        <v>1259</v>
      </c>
      <c r="AC368" t="s">
        <v>9398</v>
      </c>
      <c r="AD368" s="61">
        <v>43283.693824189817</v>
      </c>
      <c r="AE368" t="s">
        <v>9398</v>
      </c>
      <c r="AF368" s="61">
        <v>43283.693824189817</v>
      </c>
    </row>
    <row r="369" spans="24:32" x14ac:dyDescent="0.35">
      <c r="X369" s="32" t="str">
        <f t="shared" si="34"/>
        <v>1JBTCOA9510</v>
      </c>
      <c r="Y369" s="32" t="b">
        <f t="shared" si="33"/>
        <v>1</v>
      </c>
      <c r="Z369" t="s">
        <v>8364</v>
      </c>
      <c r="AA369">
        <v>9510</v>
      </c>
      <c r="AB369" t="s">
        <v>1260</v>
      </c>
      <c r="AC369" t="s">
        <v>9398</v>
      </c>
      <c r="AD369" s="61">
        <v>43283.693824305556</v>
      </c>
      <c r="AE369" t="s">
        <v>9398</v>
      </c>
      <c r="AF369" s="61">
        <v>43283.693824305556</v>
      </c>
    </row>
    <row r="370" spans="24:32" x14ac:dyDescent="0.35">
      <c r="X370" s="32" t="str">
        <f t="shared" si="34"/>
        <v>1JBTCOA9515</v>
      </c>
      <c r="Y370" s="32" t="b">
        <f t="shared" si="33"/>
        <v>1</v>
      </c>
      <c r="Z370" t="s">
        <v>8364</v>
      </c>
      <c r="AA370">
        <v>9515</v>
      </c>
      <c r="AB370" t="s">
        <v>1261</v>
      </c>
      <c r="AC370" t="s">
        <v>9398</v>
      </c>
      <c r="AD370" s="61">
        <v>43283.693824421294</v>
      </c>
      <c r="AE370" t="s">
        <v>9398</v>
      </c>
      <c r="AF370" s="61">
        <v>43283.693824421294</v>
      </c>
    </row>
    <row r="371" spans="24:32" x14ac:dyDescent="0.35">
      <c r="X371" s="32" t="str">
        <f t="shared" si="34"/>
        <v>1JBTCOA9520</v>
      </c>
      <c r="Y371" s="32" t="b">
        <f t="shared" si="33"/>
        <v>1</v>
      </c>
      <c r="Z371" t="s">
        <v>8364</v>
      </c>
      <c r="AA371">
        <v>9520</v>
      </c>
      <c r="AB371" t="s">
        <v>1262</v>
      </c>
      <c r="AC371" t="s">
        <v>9398</v>
      </c>
      <c r="AD371" s="61">
        <v>43283.693824502312</v>
      </c>
      <c r="AE371" t="s">
        <v>9398</v>
      </c>
      <c r="AF371" s="61">
        <v>43283.693824502312</v>
      </c>
    </row>
    <row r="372" spans="24:32" x14ac:dyDescent="0.35">
      <c r="X372" s="32" t="str">
        <f t="shared" si="34"/>
        <v>1JBTCOA9521</v>
      </c>
      <c r="Y372" s="32" t="b">
        <f t="shared" si="33"/>
        <v>1</v>
      </c>
      <c r="Z372" t="s">
        <v>8364</v>
      </c>
      <c r="AA372">
        <v>9521</v>
      </c>
      <c r="AB372" t="s">
        <v>10276</v>
      </c>
      <c r="AC372" t="s">
        <v>9398</v>
      </c>
      <c r="AD372" s="61">
        <v>43283.693824571761</v>
      </c>
      <c r="AE372" t="s">
        <v>9398</v>
      </c>
      <c r="AF372" s="61">
        <v>43283.693824571761</v>
      </c>
    </row>
    <row r="373" spans="24:32" x14ac:dyDescent="0.35">
      <c r="X373" s="32" t="str">
        <f t="shared" si="34"/>
        <v>1JBTCOA9525</v>
      </c>
      <c r="Y373" s="32" t="b">
        <f t="shared" si="33"/>
        <v>1</v>
      </c>
      <c r="Z373" t="s">
        <v>8364</v>
      </c>
      <c r="AA373">
        <v>9525</v>
      </c>
      <c r="AB373" t="s">
        <v>1263</v>
      </c>
      <c r="AC373" t="s">
        <v>9398</v>
      </c>
      <c r="AD373" s="61">
        <v>43283.693824652779</v>
      </c>
      <c r="AE373" t="s">
        <v>9398</v>
      </c>
      <c r="AF373" s="61">
        <v>43283.693824652779</v>
      </c>
    </row>
    <row r="374" spans="24:32" x14ac:dyDescent="0.35">
      <c r="X374" s="32" t="str">
        <f t="shared" si="34"/>
        <v>1JBTCOA9530</v>
      </c>
      <c r="Y374" s="32" t="b">
        <f t="shared" si="33"/>
        <v>1</v>
      </c>
      <c r="Z374" t="s">
        <v>8364</v>
      </c>
      <c r="AA374">
        <v>9530</v>
      </c>
      <c r="AB374" t="s">
        <v>1264</v>
      </c>
      <c r="AC374" t="s">
        <v>9398</v>
      </c>
      <c r="AD374" s="61">
        <v>43283.693824768518</v>
      </c>
      <c r="AE374" t="s">
        <v>9398</v>
      </c>
      <c r="AF374" s="61">
        <v>43283.693824768518</v>
      </c>
    </row>
    <row r="375" spans="24:32" x14ac:dyDescent="0.35">
      <c r="X375" s="32" t="str">
        <f t="shared" si="34"/>
        <v>1JBTCOA9535</v>
      </c>
      <c r="Y375" s="32" t="b">
        <f t="shared" si="33"/>
        <v>1</v>
      </c>
      <c r="Z375" t="s">
        <v>8364</v>
      </c>
      <c r="AA375">
        <v>9535</v>
      </c>
      <c r="AB375" t="s">
        <v>1265</v>
      </c>
      <c r="AC375" t="s">
        <v>9398</v>
      </c>
      <c r="AD375" s="61">
        <v>43283.693824884256</v>
      </c>
      <c r="AE375" t="s">
        <v>9398</v>
      </c>
      <c r="AF375" s="61">
        <v>43283.693824884256</v>
      </c>
    </row>
    <row r="376" spans="24:32" x14ac:dyDescent="0.35">
      <c r="X376" s="32" t="str">
        <f t="shared" si="34"/>
        <v>1JBTCOA9540</v>
      </c>
      <c r="Y376" s="32" t="b">
        <f t="shared" si="33"/>
        <v>1</v>
      </c>
      <c r="Z376" t="s">
        <v>8364</v>
      </c>
      <c r="AA376">
        <v>9540</v>
      </c>
      <c r="AB376" t="s">
        <v>1266</v>
      </c>
      <c r="AC376" t="s">
        <v>9398</v>
      </c>
      <c r="AD376" s="61">
        <v>43283.693824965281</v>
      </c>
      <c r="AE376" t="s">
        <v>9398</v>
      </c>
      <c r="AF376" s="61">
        <v>43283.693824965281</v>
      </c>
    </row>
    <row r="377" spans="24:32" x14ac:dyDescent="0.35">
      <c r="X377" s="32" t="str">
        <f t="shared" si="34"/>
        <v>1JBTCOA9541</v>
      </c>
      <c r="Y377" s="32" t="b">
        <f t="shared" si="33"/>
        <v>1</v>
      </c>
      <c r="Z377" t="s">
        <v>8364</v>
      </c>
      <c r="AA377">
        <v>9541</v>
      </c>
      <c r="AB377" t="s">
        <v>1267</v>
      </c>
      <c r="AC377" t="s">
        <v>9398</v>
      </c>
      <c r="AD377" s="61">
        <v>43283.69382508102</v>
      </c>
      <c r="AE377" t="s">
        <v>9398</v>
      </c>
      <c r="AF377" s="61">
        <v>43283.69382508102</v>
      </c>
    </row>
    <row r="378" spans="24:32" x14ac:dyDescent="0.35">
      <c r="X378" s="32" t="str">
        <f t="shared" si="34"/>
        <v>1JBTCOA9545</v>
      </c>
      <c r="Y378" s="32" t="b">
        <f t="shared" si="33"/>
        <v>1</v>
      </c>
      <c r="Z378" t="s">
        <v>8364</v>
      </c>
      <c r="AA378">
        <v>9545</v>
      </c>
      <c r="AB378" t="s">
        <v>1268</v>
      </c>
      <c r="AC378" t="s">
        <v>9398</v>
      </c>
      <c r="AD378" s="61">
        <v>43283.693825150462</v>
      </c>
      <c r="AE378" t="s">
        <v>9398</v>
      </c>
      <c r="AF378" s="61">
        <v>43283.693825150462</v>
      </c>
    </row>
    <row r="379" spans="24:32" x14ac:dyDescent="0.35">
      <c r="X379" s="32" t="str">
        <f t="shared" si="34"/>
        <v>1JBTCOA9546</v>
      </c>
      <c r="Y379" s="32" t="b">
        <f t="shared" si="33"/>
        <v>1</v>
      </c>
      <c r="Z379" t="s">
        <v>8364</v>
      </c>
      <c r="AA379">
        <v>9546</v>
      </c>
      <c r="AB379" t="s">
        <v>1269</v>
      </c>
      <c r="AC379" t="s">
        <v>9398</v>
      </c>
      <c r="AD379" s="61">
        <v>43283.693825231479</v>
      </c>
      <c r="AE379" t="s">
        <v>9398</v>
      </c>
      <c r="AF379" s="61">
        <v>43283.693825231479</v>
      </c>
    </row>
    <row r="380" spans="24:32" x14ac:dyDescent="0.35">
      <c r="X380" s="32" t="str">
        <f t="shared" si="34"/>
        <v>1JBTCOA9550</v>
      </c>
      <c r="Y380" s="32" t="b">
        <f t="shared" si="33"/>
        <v>1</v>
      </c>
      <c r="Z380" t="s">
        <v>8364</v>
      </c>
      <c r="AA380">
        <v>9550</v>
      </c>
      <c r="AB380" t="s">
        <v>1270</v>
      </c>
      <c r="AC380" t="s">
        <v>9398</v>
      </c>
      <c r="AD380" s="61">
        <v>43283.693825347225</v>
      </c>
      <c r="AE380" t="s">
        <v>9398</v>
      </c>
      <c r="AF380" s="61">
        <v>43283.693825347225</v>
      </c>
    </row>
    <row r="381" spans="24:32" x14ac:dyDescent="0.35">
      <c r="X381" s="32" t="str">
        <f t="shared" si="34"/>
        <v>1JBTCOA9551</v>
      </c>
      <c r="Y381" s="32" t="b">
        <f t="shared" si="33"/>
        <v>1</v>
      </c>
      <c r="Z381" t="s">
        <v>8364</v>
      </c>
      <c r="AA381">
        <v>9551</v>
      </c>
      <c r="AB381" t="s">
        <v>1271</v>
      </c>
      <c r="AC381" t="s">
        <v>9398</v>
      </c>
      <c r="AD381" s="61">
        <v>43283.693825462964</v>
      </c>
      <c r="AE381" t="s">
        <v>9398</v>
      </c>
      <c r="AF381" s="61">
        <v>43283.693825462964</v>
      </c>
    </row>
    <row r="382" spans="24:32" x14ac:dyDescent="0.35">
      <c r="X382" s="32" t="str">
        <f t="shared" si="34"/>
        <v>1JBTCOA9555</v>
      </c>
      <c r="Y382" s="32" t="b">
        <f t="shared" si="33"/>
        <v>1</v>
      </c>
      <c r="Z382" t="s">
        <v>8364</v>
      </c>
      <c r="AA382">
        <v>9555</v>
      </c>
      <c r="AB382" t="s">
        <v>1272</v>
      </c>
      <c r="AC382" t="s">
        <v>9398</v>
      </c>
      <c r="AD382" s="61">
        <v>43283.693825578703</v>
      </c>
      <c r="AE382" t="s">
        <v>9398</v>
      </c>
      <c r="AF382" s="61">
        <v>43283.693825578703</v>
      </c>
    </row>
    <row r="383" spans="24:32" x14ac:dyDescent="0.35">
      <c r="X383" s="32" t="str">
        <f t="shared" si="34"/>
        <v>1JBTCOA9556</v>
      </c>
      <c r="Y383" s="32" t="b">
        <f t="shared" si="33"/>
        <v>1</v>
      </c>
      <c r="Z383" t="s">
        <v>8364</v>
      </c>
      <c r="AA383">
        <v>9556</v>
      </c>
      <c r="AB383" t="s">
        <v>1273</v>
      </c>
      <c r="AC383" t="s">
        <v>9398</v>
      </c>
      <c r="AD383" s="61">
        <v>43283.693825694441</v>
      </c>
      <c r="AE383" t="s">
        <v>9398</v>
      </c>
      <c r="AF383" s="61">
        <v>43283.693825694441</v>
      </c>
    </row>
    <row r="384" spans="24:32" x14ac:dyDescent="0.35">
      <c r="X384" s="32" t="str">
        <f t="shared" si="34"/>
        <v>1JBTCOA9561</v>
      </c>
      <c r="Y384" s="32" t="b">
        <f t="shared" si="33"/>
        <v>1</v>
      </c>
      <c r="Z384" t="s">
        <v>8364</v>
      </c>
      <c r="AA384">
        <v>9561</v>
      </c>
      <c r="AB384" t="s">
        <v>11317</v>
      </c>
      <c r="AC384" t="s">
        <v>9398</v>
      </c>
      <c r="AD384" s="61">
        <v>43308.30340355324</v>
      </c>
      <c r="AE384" t="s">
        <v>9398</v>
      </c>
      <c r="AF384" s="61">
        <v>43308.30340355324</v>
      </c>
    </row>
    <row r="385" spans="24:32" x14ac:dyDescent="0.35">
      <c r="X385" s="32" t="str">
        <f t="shared" si="34"/>
        <v>1JBTCOA9900</v>
      </c>
      <c r="Y385" s="32" t="b">
        <f t="shared" si="33"/>
        <v>1</v>
      </c>
      <c r="Z385" t="s">
        <v>8364</v>
      </c>
      <c r="AA385">
        <v>9900</v>
      </c>
      <c r="AB385" t="s">
        <v>1274</v>
      </c>
      <c r="AC385" t="s">
        <v>9398</v>
      </c>
      <c r="AD385" s="61">
        <v>43283.693825810187</v>
      </c>
      <c r="AE385" t="s">
        <v>9398</v>
      </c>
      <c r="AF385" s="61">
        <v>43283.693825810187</v>
      </c>
    </row>
    <row r="386" spans="24:32" x14ac:dyDescent="0.35">
      <c r="X386" s="32" t="str">
        <f t="shared" si="34"/>
        <v>1JBTCOA9910</v>
      </c>
      <c r="Y386" s="32" t="b">
        <f t="shared" si="33"/>
        <v>1</v>
      </c>
      <c r="Z386" t="s">
        <v>8364</v>
      </c>
      <c r="AA386">
        <v>9910</v>
      </c>
      <c r="AB386" t="s">
        <v>1275</v>
      </c>
      <c r="AC386" t="s">
        <v>9398</v>
      </c>
      <c r="AD386" s="61">
        <v>43283.693825925926</v>
      </c>
      <c r="AE386" t="s">
        <v>9398</v>
      </c>
      <c r="AF386" s="61">
        <v>43283.693825925926</v>
      </c>
    </row>
    <row r="387" spans="24:32" x14ac:dyDescent="0.35">
      <c r="X387" s="32" t="str">
        <f t="shared" si="34"/>
        <v>ALP11000</v>
      </c>
      <c r="Y387" s="32" t="b">
        <f t="shared" si="33"/>
        <v>1</v>
      </c>
      <c r="Z387" t="s">
        <v>11</v>
      </c>
      <c r="AA387">
        <v>1000</v>
      </c>
      <c r="AB387" t="s">
        <v>1165</v>
      </c>
      <c r="AC387" t="s">
        <v>9398</v>
      </c>
      <c r="AD387" s="61">
        <v>42810.325688229168</v>
      </c>
      <c r="AE387" t="s">
        <v>9398</v>
      </c>
      <c r="AF387" s="61">
        <v>43123.572353854164</v>
      </c>
    </row>
    <row r="388" spans="24:32" x14ac:dyDescent="0.35">
      <c r="X388" s="32" t="str">
        <f t="shared" si="34"/>
        <v>ALP11010</v>
      </c>
      <c r="Y388" s="32" t="b">
        <f t="shared" si="33"/>
        <v>1</v>
      </c>
      <c r="Z388" t="s">
        <v>11</v>
      </c>
      <c r="AA388">
        <v>1010</v>
      </c>
      <c r="AB388" t="s">
        <v>1166</v>
      </c>
      <c r="AC388" t="s">
        <v>9398</v>
      </c>
      <c r="AD388" s="61">
        <v>42810.325690659723</v>
      </c>
      <c r="AE388" t="s">
        <v>9398</v>
      </c>
      <c r="AF388" s="61">
        <v>43123.572354050928</v>
      </c>
    </row>
    <row r="389" spans="24:32" x14ac:dyDescent="0.35">
      <c r="X389" s="32" t="str">
        <f t="shared" si="34"/>
        <v>ALP11020</v>
      </c>
      <c r="Y389" s="32" t="b">
        <f t="shared" ref="Y389:Y452" si="35">VLOOKUP(AA389,U:V,2,0)=AB389</f>
        <v>1</v>
      </c>
      <c r="Z389" t="s">
        <v>11</v>
      </c>
      <c r="AA389">
        <v>1020</v>
      </c>
      <c r="AB389" t="s">
        <v>1167</v>
      </c>
      <c r="AC389" t="s">
        <v>9398</v>
      </c>
      <c r="AD389" s="61">
        <v>42810.32569085648</v>
      </c>
      <c r="AE389" t="s">
        <v>9398</v>
      </c>
      <c r="AF389" s="61">
        <v>43123.572354085649</v>
      </c>
    </row>
    <row r="390" spans="24:32" x14ac:dyDescent="0.35">
      <c r="X390" s="32" t="str">
        <f t="shared" si="34"/>
        <v>ALP11030</v>
      </c>
      <c r="Y390" s="32" t="b">
        <f t="shared" si="35"/>
        <v>1</v>
      </c>
      <c r="Z390" t="s">
        <v>11</v>
      </c>
      <c r="AA390">
        <v>1030</v>
      </c>
      <c r="AB390" t="s">
        <v>1168</v>
      </c>
      <c r="AC390" t="s">
        <v>9398</v>
      </c>
      <c r="AD390" s="61">
        <v>42810.325690972226</v>
      </c>
      <c r="AE390" t="s">
        <v>9398</v>
      </c>
      <c r="AF390" s="61">
        <v>43123.572354166667</v>
      </c>
    </row>
    <row r="391" spans="24:32" x14ac:dyDescent="0.35">
      <c r="X391" s="32" t="str">
        <f t="shared" si="34"/>
        <v>ALP11040</v>
      </c>
      <c r="Y391" s="32" t="b">
        <f t="shared" si="35"/>
        <v>1</v>
      </c>
      <c r="Z391" t="s">
        <v>11</v>
      </c>
      <c r="AA391">
        <v>1040</v>
      </c>
      <c r="AB391" t="s">
        <v>1169</v>
      </c>
      <c r="AC391" t="s">
        <v>9398</v>
      </c>
      <c r="AD391" s="61">
        <v>42810.325691087965</v>
      </c>
      <c r="AE391" t="s">
        <v>9398</v>
      </c>
      <c r="AF391" s="61">
        <v>43123.572354247684</v>
      </c>
    </row>
    <row r="392" spans="24:32" x14ac:dyDescent="0.35">
      <c r="X392" s="32" t="str">
        <f t="shared" ref="X392:X455" si="36">Z392&amp;AA392</f>
        <v>ALP11050</v>
      </c>
      <c r="Y392" s="32" t="b">
        <f t="shared" si="35"/>
        <v>1</v>
      </c>
      <c r="Z392" t="s">
        <v>11</v>
      </c>
      <c r="AA392">
        <v>1050</v>
      </c>
      <c r="AB392" t="s">
        <v>3384</v>
      </c>
      <c r="AC392" t="s">
        <v>9398</v>
      </c>
      <c r="AD392" s="61">
        <v>42810.325691168982</v>
      </c>
      <c r="AE392" t="s">
        <v>9398</v>
      </c>
      <c r="AF392" s="61">
        <v>43123.572354317126</v>
      </c>
    </row>
    <row r="393" spans="24:32" x14ac:dyDescent="0.35">
      <c r="X393" s="32" t="str">
        <f t="shared" si="36"/>
        <v>ALP11110</v>
      </c>
      <c r="Y393" s="32" t="b">
        <f t="shared" si="35"/>
        <v>1</v>
      </c>
      <c r="Z393" t="s">
        <v>11</v>
      </c>
      <c r="AA393">
        <v>1110</v>
      </c>
      <c r="AB393" t="s">
        <v>1170</v>
      </c>
      <c r="AC393" t="s">
        <v>9398</v>
      </c>
      <c r="AD393" s="61">
        <v>42810.325691284721</v>
      </c>
      <c r="AE393" t="s">
        <v>9398</v>
      </c>
      <c r="AF393" s="61">
        <v>43123.572354363423</v>
      </c>
    </row>
    <row r="394" spans="24:32" x14ac:dyDescent="0.35">
      <c r="X394" s="32" t="str">
        <f t="shared" si="36"/>
        <v>ALP11120</v>
      </c>
      <c r="Y394" s="32" t="b">
        <f t="shared" si="35"/>
        <v>1</v>
      </c>
      <c r="Z394" t="s">
        <v>11</v>
      </c>
      <c r="AA394">
        <v>1120</v>
      </c>
      <c r="AB394" t="s">
        <v>1171</v>
      </c>
      <c r="AC394" t="s">
        <v>9398</v>
      </c>
      <c r="AD394" s="61">
        <v>42810.32569135417</v>
      </c>
      <c r="AE394" t="s">
        <v>9398</v>
      </c>
      <c r="AF394" s="61">
        <v>43123.572354432872</v>
      </c>
    </row>
    <row r="395" spans="24:32" x14ac:dyDescent="0.35">
      <c r="X395" s="32" t="str">
        <f t="shared" si="36"/>
        <v>ALP11130</v>
      </c>
      <c r="Y395" s="32" t="b">
        <f t="shared" si="35"/>
        <v>1</v>
      </c>
      <c r="Z395" t="s">
        <v>11</v>
      </c>
      <c r="AA395">
        <v>1130</v>
      </c>
      <c r="AB395" t="s">
        <v>1172</v>
      </c>
      <c r="AC395" t="s">
        <v>9398</v>
      </c>
      <c r="AD395" s="61">
        <v>42810.325691469909</v>
      </c>
      <c r="AE395" t="s">
        <v>9398</v>
      </c>
      <c r="AF395" s="61">
        <v>43123.57235451389</v>
      </c>
    </row>
    <row r="396" spans="24:32" x14ac:dyDescent="0.35">
      <c r="X396" s="32" t="str">
        <f t="shared" si="36"/>
        <v>ALP12010</v>
      </c>
      <c r="Y396" s="32" t="b">
        <f t="shared" si="35"/>
        <v>1</v>
      </c>
      <c r="Z396" t="s">
        <v>11</v>
      </c>
      <c r="AA396">
        <v>2010</v>
      </c>
      <c r="AB396" t="s">
        <v>3385</v>
      </c>
      <c r="AC396" t="s">
        <v>9398</v>
      </c>
      <c r="AD396" s="61">
        <v>42810.325691631944</v>
      </c>
      <c r="AE396" t="s">
        <v>9398</v>
      </c>
      <c r="AF396" s="61">
        <v>43123.572354594908</v>
      </c>
    </row>
    <row r="397" spans="24:32" x14ac:dyDescent="0.35">
      <c r="X397" s="32" t="str">
        <f t="shared" si="36"/>
        <v>ALP12011</v>
      </c>
      <c r="Y397" s="32" t="b">
        <f t="shared" si="35"/>
        <v>1</v>
      </c>
      <c r="Z397" t="s">
        <v>11</v>
      </c>
      <c r="AA397">
        <v>2011</v>
      </c>
      <c r="AB397" t="s">
        <v>3386</v>
      </c>
      <c r="AC397" t="s">
        <v>9398</v>
      </c>
      <c r="AD397" s="61">
        <v>42810.325691747683</v>
      </c>
      <c r="AE397" t="s">
        <v>9398</v>
      </c>
      <c r="AF397" s="61">
        <v>43123.572354664349</v>
      </c>
    </row>
    <row r="398" spans="24:32" x14ac:dyDescent="0.35">
      <c r="X398" s="32" t="str">
        <f t="shared" si="36"/>
        <v>ALP12012</v>
      </c>
      <c r="Y398" s="32" t="b">
        <f t="shared" si="35"/>
        <v>1</v>
      </c>
      <c r="Z398" t="s">
        <v>11</v>
      </c>
      <c r="AA398">
        <v>2012</v>
      </c>
      <c r="AB398" t="s">
        <v>3387</v>
      </c>
      <c r="AC398" t="s">
        <v>9398</v>
      </c>
      <c r="AD398" s="61">
        <v>42810.325691817132</v>
      </c>
      <c r="AE398" t="s">
        <v>9398</v>
      </c>
      <c r="AF398" s="61">
        <v>43123.572354745367</v>
      </c>
    </row>
    <row r="399" spans="24:32" x14ac:dyDescent="0.35">
      <c r="X399" s="32" t="str">
        <f t="shared" si="36"/>
        <v>ALP12013</v>
      </c>
      <c r="Y399" s="32" t="b">
        <f t="shared" si="35"/>
        <v>1</v>
      </c>
      <c r="Z399" t="s">
        <v>11</v>
      </c>
      <c r="AA399">
        <v>2013</v>
      </c>
      <c r="AB399" t="s">
        <v>3388</v>
      </c>
      <c r="AC399" t="s">
        <v>9398</v>
      </c>
      <c r="AD399" s="61">
        <v>42810.32569189815</v>
      </c>
      <c r="AE399" t="s">
        <v>9398</v>
      </c>
      <c r="AF399" s="61">
        <v>43123.572354826392</v>
      </c>
    </row>
    <row r="400" spans="24:32" x14ac:dyDescent="0.35">
      <c r="X400" s="32" t="str">
        <f t="shared" si="36"/>
        <v>ALP12014</v>
      </c>
      <c r="Y400" s="32" t="b">
        <f t="shared" si="35"/>
        <v>1</v>
      </c>
      <c r="Z400" t="s">
        <v>11</v>
      </c>
      <c r="AA400">
        <v>2014</v>
      </c>
      <c r="AB400" t="s">
        <v>3389</v>
      </c>
      <c r="AC400" t="s">
        <v>9398</v>
      </c>
      <c r="AD400" s="61">
        <v>42810.325692013888</v>
      </c>
      <c r="AE400" t="s">
        <v>9398</v>
      </c>
      <c r="AF400" s="61">
        <v>43123.572354861113</v>
      </c>
    </row>
    <row r="401" spans="24:32" x14ac:dyDescent="0.35">
      <c r="X401" s="32" t="str">
        <f t="shared" si="36"/>
        <v>ALP12015</v>
      </c>
      <c r="Y401" s="32" t="b">
        <f t="shared" si="35"/>
        <v>1</v>
      </c>
      <c r="Z401" t="s">
        <v>11</v>
      </c>
      <c r="AA401">
        <v>2015</v>
      </c>
      <c r="AB401" t="s">
        <v>3390</v>
      </c>
      <c r="AC401" t="s">
        <v>9398</v>
      </c>
      <c r="AD401" s="61">
        <v>42916.670200659719</v>
      </c>
      <c r="AE401" t="s">
        <v>9398</v>
      </c>
      <c r="AF401" s="61">
        <v>43123.572354942131</v>
      </c>
    </row>
    <row r="402" spans="24:32" x14ac:dyDescent="0.35">
      <c r="X402" s="32" t="str">
        <f t="shared" si="36"/>
        <v>ALP13010</v>
      </c>
      <c r="Y402" s="32" t="b">
        <f t="shared" si="35"/>
        <v>1</v>
      </c>
      <c r="Z402" t="s">
        <v>11</v>
      </c>
      <c r="AA402">
        <v>3010</v>
      </c>
      <c r="AB402" t="s">
        <v>3392</v>
      </c>
      <c r="AC402" t="s">
        <v>9398</v>
      </c>
      <c r="AD402" s="61">
        <v>42810.325692129627</v>
      </c>
      <c r="AE402" t="s">
        <v>9398</v>
      </c>
      <c r="AF402" s="61">
        <v>43123.572355011573</v>
      </c>
    </row>
    <row r="403" spans="24:32" x14ac:dyDescent="0.35">
      <c r="X403" s="32" t="str">
        <f t="shared" si="36"/>
        <v>ALP13011</v>
      </c>
      <c r="Y403" s="32" t="b">
        <f t="shared" si="35"/>
        <v>1</v>
      </c>
      <c r="Z403" t="s">
        <v>11</v>
      </c>
      <c r="AA403">
        <v>3011</v>
      </c>
      <c r="AB403" t="s">
        <v>3393</v>
      </c>
      <c r="AC403" t="s">
        <v>9398</v>
      </c>
      <c r="AD403" s="61">
        <v>42810.325692210645</v>
      </c>
      <c r="AE403" t="s">
        <v>9398</v>
      </c>
      <c r="AF403" s="61">
        <v>43123.57235509259</v>
      </c>
    </row>
    <row r="404" spans="24:32" x14ac:dyDescent="0.35">
      <c r="X404" s="32" t="str">
        <f t="shared" si="36"/>
        <v>ALP13012</v>
      </c>
      <c r="Y404" s="32" t="b">
        <f t="shared" si="35"/>
        <v>1</v>
      </c>
      <c r="Z404" t="s">
        <v>11</v>
      </c>
      <c r="AA404">
        <v>3012</v>
      </c>
      <c r="AB404" t="s">
        <v>3394</v>
      </c>
      <c r="AC404" t="s">
        <v>9398</v>
      </c>
      <c r="AD404" s="61">
        <v>42810.325692326391</v>
      </c>
      <c r="AE404" t="s">
        <v>9398</v>
      </c>
      <c r="AF404" s="61">
        <v>43123.572355173608</v>
      </c>
    </row>
    <row r="405" spans="24:32" x14ac:dyDescent="0.35">
      <c r="X405" s="32" t="str">
        <f t="shared" si="36"/>
        <v>ALP13013</v>
      </c>
      <c r="Y405" s="32" t="b">
        <f t="shared" si="35"/>
        <v>1</v>
      </c>
      <c r="Z405" t="s">
        <v>11</v>
      </c>
      <c r="AA405">
        <v>3013</v>
      </c>
      <c r="AB405" t="s">
        <v>3395</v>
      </c>
      <c r="AC405" t="s">
        <v>9398</v>
      </c>
      <c r="AD405" s="61">
        <v>42810.325692395832</v>
      </c>
      <c r="AE405" t="s">
        <v>9398</v>
      </c>
      <c r="AF405" s="61">
        <v>43123.572355243057</v>
      </c>
    </row>
    <row r="406" spans="24:32" x14ac:dyDescent="0.35">
      <c r="X406" s="32" t="str">
        <f t="shared" si="36"/>
        <v>ALP13014</v>
      </c>
      <c r="Y406" s="32" t="b">
        <f t="shared" si="35"/>
        <v>1</v>
      </c>
      <c r="Z406" t="s">
        <v>11</v>
      </c>
      <c r="AA406">
        <v>3014</v>
      </c>
      <c r="AB406" t="s">
        <v>3396</v>
      </c>
      <c r="AC406" t="s">
        <v>9398</v>
      </c>
      <c r="AD406" s="61">
        <v>42810.325692511571</v>
      </c>
      <c r="AE406" t="s">
        <v>9398</v>
      </c>
      <c r="AF406" s="61">
        <v>43123.572355324075</v>
      </c>
    </row>
    <row r="407" spans="24:32" x14ac:dyDescent="0.35">
      <c r="X407" s="32" t="str">
        <f t="shared" si="36"/>
        <v>ALP14000</v>
      </c>
      <c r="Y407" s="32" t="b">
        <f t="shared" si="35"/>
        <v>1</v>
      </c>
      <c r="Z407" t="s">
        <v>11</v>
      </c>
      <c r="AA407">
        <v>4000</v>
      </c>
      <c r="AB407" t="s">
        <v>1175</v>
      </c>
      <c r="AC407" t="s">
        <v>9398</v>
      </c>
      <c r="AD407" s="61">
        <v>42810.325692708335</v>
      </c>
      <c r="AE407" t="s">
        <v>9398</v>
      </c>
      <c r="AF407" s="61">
        <v>43123.572355405093</v>
      </c>
    </row>
    <row r="408" spans="24:32" x14ac:dyDescent="0.35">
      <c r="X408" s="32" t="str">
        <f t="shared" si="36"/>
        <v>ALP17000</v>
      </c>
      <c r="Y408" s="32" t="b">
        <f t="shared" si="35"/>
        <v>1</v>
      </c>
      <c r="Z408" t="s">
        <v>11</v>
      </c>
      <c r="AA408">
        <v>7000</v>
      </c>
      <c r="AB408" t="s">
        <v>1176</v>
      </c>
      <c r="AC408" t="s">
        <v>9398</v>
      </c>
      <c r="AD408" s="61">
        <v>42810.325692905091</v>
      </c>
      <c r="AE408" t="s">
        <v>9398</v>
      </c>
      <c r="AF408" s="61">
        <v>43123.572355474535</v>
      </c>
    </row>
    <row r="409" spans="24:32" x14ac:dyDescent="0.35">
      <c r="X409" s="32" t="str">
        <f t="shared" si="36"/>
        <v>ALP17010</v>
      </c>
      <c r="Y409" s="32" t="b">
        <f t="shared" si="35"/>
        <v>1</v>
      </c>
      <c r="Z409" t="s">
        <v>11</v>
      </c>
      <c r="AA409">
        <v>7010</v>
      </c>
      <c r="AB409" t="s">
        <v>1177</v>
      </c>
      <c r="AC409" t="s">
        <v>9398</v>
      </c>
      <c r="AD409" s="61">
        <v>42810.325693090279</v>
      </c>
      <c r="AE409" t="s">
        <v>9398</v>
      </c>
      <c r="AF409" s="61">
        <v>43123.572355555552</v>
      </c>
    </row>
    <row r="410" spans="24:32" x14ac:dyDescent="0.35">
      <c r="X410" s="32" t="str">
        <f t="shared" si="36"/>
        <v>ALP17020</v>
      </c>
      <c r="Y410" s="32" t="b">
        <f t="shared" si="35"/>
        <v>1</v>
      </c>
      <c r="Z410" t="s">
        <v>11</v>
      </c>
      <c r="AA410">
        <v>7020</v>
      </c>
      <c r="AB410" t="s">
        <v>1178</v>
      </c>
      <c r="AC410" t="s">
        <v>9398</v>
      </c>
      <c r="AD410" s="61">
        <v>42810.325693252315</v>
      </c>
      <c r="AE410" t="s">
        <v>9398</v>
      </c>
      <c r="AF410" s="61">
        <v>43123.57235559028</v>
      </c>
    </row>
    <row r="411" spans="24:32" x14ac:dyDescent="0.35">
      <c r="X411" s="32" t="str">
        <f t="shared" si="36"/>
        <v>ALP17030</v>
      </c>
      <c r="Y411" s="32" t="b">
        <f t="shared" si="35"/>
        <v>1</v>
      </c>
      <c r="Z411" t="s">
        <v>11</v>
      </c>
      <c r="AA411">
        <v>7030</v>
      </c>
      <c r="AB411" t="s">
        <v>3398</v>
      </c>
      <c r="AC411" t="s">
        <v>9398</v>
      </c>
      <c r="AD411" s="61">
        <v>42810.325693437502</v>
      </c>
      <c r="AE411" t="s">
        <v>9398</v>
      </c>
      <c r="AF411" s="61">
        <v>43123.572355671298</v>
      </c>
    </row>
    <row r="412" spans="24:32" x14ac:dyDescent="0.35">
      <c r="X412" s="32" t="str">
        <f t="shared" si="36"/>
        <v>ALP17040</v>
      </c>
      <c r="Y412" s="32" t="b">
        <f t="shared" si="35"/>
        <v>1</v>
      </c>
      <c r="Z412" t="s">
        <v>11</v>
      </c>
      <c r="AA412">
        <v>7040</v>
      </c>
      <c r="AB412" t="s">
        <v>1179</v>
      </c>
      <c r="AC412" t="s">
        <v>9398</v>
      </c>
      <c r="AD412" s="61">
        <v>42810.32569366898</v>
      </c>
      <c r="AE412" t="s">
        <v>9398</v>
      </c>
      <c r="AF412" s="61">
        <v>43123.572355752316</v>
      </c>
    </row>
    <row r="413" spans="24:32" x14ac:dyDescent="0.35">
      <c r="X413" s="32" t="str">
        <f t="shared" si="36"/>
        <v>ALP17050</v>
      </c>
      <c r="Y413" s="32" t="b">
        <f t="shared" si="35"/>
        <v>1</v>
      </c>
      <c r="Z413" t="s">
        <v>11</v>
      </c>
      <c r="AA413">
        <v>7050</v>
      </c>
      <c r="AB413" t="s">
        <v>3399</v>
      </c>
      <c r="AC413" t="s">
        <v>9398</v>
      </c>
      <c r="AD413" s="61">
        <v>42810.3256940625</v>
      </c>
      <c r="AE413" t="s">
        <v>9398</v>
      </c>
      <c r="AF413" s="61">
        <v>43123.572355821758</v>
      </c>
    </row>
    <row r="414" spans="24:32" x14ac:dyDescent="0.35">
      <c r="X414" s="32" t="str">
        <f t="shared" si="36"/>
        <v>ALP17060</v>
      </c>
      <c r="Y414" s="32" t="b">
        <f t="shared" si="35"/>
        <v>1</v>
      </c>
      <c r="Z414" t="s">
        <v>11</v>
      </c>
      <c r="AA414">
        <v>7060</v>
      </c>
      <c r="AB414" t="s">
        <v>1180</v>
      </c>
      <c r="AC414" t="s">
        <v>9398</v>
      </c>
      <c r="AD414" s="61">
        <v>42810.325694293984</v>
      </c>
      <c r="AE414" t="s">
        <v>9398</v>
      </c>
      <c r="AF414" s="61">
        <v>43123.572355868055</v>
      </c>
    </row>
    <row r="415" spans="24:32" x14ac:dyDescent="0.35">
      <c r="X415" s="32" t="str">
        <f t="shared" si="36"/>
        <v>ALP17070</v>
      </c>
      <c r="Y415" s="32" t="b">
        <f t="shared" si="35"/>
        <v>1</v>
      </c>
      <c r="Z415" t="s">
        <v>11</v>
      </c>
      <c r="AA415">
        <v>7070</v>
      </c>
      <c r="AB415" t="s">
        <v>1181</v>
      </c>
      <c r="AC415" t="s">
        <v>9398</v>
      </c>
      <c r="AD415" s="61">
        <v>42810.325694479165</v>
      </c>
      <c r="AE415" t="s">
        <v>9398</v>
      </c>
      <c r="AF415" s="61">
        <v>43123.572355937496</v>
      </c>
    </row>
    <row r="416" spans="24:32" x14ac:dyDescent="0.35">
      <c r="X416" s="32" t="str">
        <f t="shared" si="36"/>
        <v>ALP17080</v>
      </c>
      <c r="Y416" s="32" t="b">
        <f t="shared" si="35"/>
        <v>1</v>
      </c>
      <c r="Z416" t="s">
        <v>11</v>
      </c>
      <c r="AA416">
        <v>7080</v>
      </c>
      <c r="AB416" t="s">
        <v>3401</v>
      </c>
      <c r="AC416" t="s">
        <v>9398</v>
      </c>
      <c r="AD416" s="61">
        <v>42810.325693865743</v>
      </c>
      <c r="AE416" t="s">
        <v>9398</v>
      </c>
      <c r="AF416" s="61">
        <v>43123.572356018522</v>
      </c>
    </row>
    <row r="417" spans="24:32" x14ac:dyDescent="0.35">
      <c r="X417" s="32" t="str">
        <f t="shared" si="36"/>
        <v>ALP17090</v>
      </c>
      <c r="Y417" s="32" t="b">
        <f t="shared" si="35"/>
        <v>1</v>
      </c>
      <c r="Z417" t="s">
        <v>11</v>
      </c>
      <c r="AA417">
        <v>7090</v>
      </c>
      <c r="AB417" t="s">
        <v>3402</v>
      </c>
      <c r="AC417" t="s">
        <v>9398</v>
      </c>
      <c r="AD417" s="61">
        <v>42810.325694675928</v>
      </c>
      <c r="AE417" t="s">
        <v>9398</v>
      </c>
      <c r="AF417" s="61">
        <v>43123.572356099539</v>
      </c>
    </row>
    <row r="418" spans="24:32" x14ac:dyDescent="0.35">
      <c r="X418" s="32" t="str">
        <f t="shared" si="36"/>
        <v>ALP17095</v>
      </c>
      <c r="Y418" s="32" t="b">
        <f t="shared" si="35"/>
        <v>1</v>
      </c>
      <c r="Z418" t="s">
        <v>11</v>
      </c>
      <c r="AA418">
        <v>7095</v>
      </c>
      <c r="AB418" t="s">
        <v>1182</v>
      </c>
      <c r="AC418" t="s">
        <v>9398</v>
      </c>
      <c r="AD418" s="61">
        <v>42908.300141006941</v>
      </c>
      <c r="AE418" t="s">
        <v>9398</v>
      </c>
      <c r="AF418" s="61">
        <v>43123.572356168981</v>
      </c>
    </row>
    <row r="419" spans="24:32" x14ac:dyDescent="0.35">
      <c r="X419" s="32" t="str">
        <f t="shared" si="36"/>
        <v>ALP18100</v>
      </c>
      <c r="Y419" s="32" t="b">
        <f t="shared" si="35"/>
        <v>1</v>
      </c>
      <c r="Z419" t="s">
        <v>11</v>
      </c>
      <c r="AA419">
        <v>8100</v>
      </c>
      <c r="AB419" t="s">
        <v>1183</v>
      </c>
      <c r="AC419" t="s">
        <v>9398</v>
      </c>
      <c r="AD419" s="61">
        <v>42810.325694826388</v>
      </c>
      <c r="AE419" t="s">
        <v>9398</v>
      </c>
      <c r="AF419" s="61">
        <v>43123.572356215278</v>
      </c>
    </row>
    <row r="420" spans="24:32" x14ac:dyDescent="0.35">
      <c r="X420" s="32" t="str">
        <f t="shared" si="36"/>
        <v>ALP18101</v>
      </c>
      <c r="Y420" s="32" t="b">
        <f t="shared" si="35"/>
        <v>1</v>
      </c>
      <c r="Z420" t="s">
        <v>11</v>
      </c>
      <c r="AA420">
        <v>8101</v>
      </c>
      <c r="AB420" t="s">
        <v>1184</v>
      </c>
      <c r="AC420" t="s">
        <v>9398</v>
      </c>
      <c r="AD420" s="61">
        <v>42810.325695023152</v>
      </c>
      <c r="AE420" t="s">
        <v>9398</v>
      </c>
      <c r="AF420" s="61">
        <v>43123.57235628472</v>
      </c>
    </row>
    <row r="421" spans="24:32" x14ac:dyDescent="0.35">
      <c r="X421" s="32" t="str">
        <f t="shared" si="36"/>
        <v>ALP18102</v>
      </c>
      <c r="Y421" s="32" t="b">
        <f t="shared" si="35"/>
        <v>1</v>
      </c>
      <c r="Z421" t="s">
        <v>11</v>
      </c>
      <c r="AA421">
        <v>8102</v>
      </c>
      <c r="AB421" t="s">
        <v>1185</v>
      </c>
      <c r="AC421" t="s">
        <v>9398</v>
      </c>
      <c r="AD421" s="61">
        <v>42810.325695219908</v>
      </c>
      <c r="AE421" t="s">
        <v>9398</v>
      </c>
      <c r="AF421" s="61">
        <v>43123.572356365738</v>
      </c>
    </row>
    <row r="422" spans="24:32" x14ac:dyDescent="0.35">
      <c r="X422" s="32" t="str">
        <f t="shared" si="36"/>
        <v>ALP18103</v>
      </c>
      <c r="Y422" s="32" t="b">
        <f t="shared" si="35"/>
        <v>1</v>
      </c>
      <c r="Z422" t="s">
        <v>11</v>
      </c>
      <c r="AA422">
        <v>8103</v>
      </c>
      <c r="AB422" t="s">
        <v>3404</v>
      </c>
      <c r="AC422" t="s">
        <v>9398</v>
      </c>
      <c r="AD422" s="61">
        <v>42810.325695486114</v>
      </c>
      <c r="AE422" t="s">
        <v>9398</v>
      </c>
      <c r="AF422" s="61">
        <v>43123.572356400466</v>
      </c>
    </row>
    <row r="423" spans="24:32" x14ac:dyDescent="0.35">
      <c r="X423" s="32" t="str">
        <f t="shared" si="36"/>
        <v>ALP18104</v>
      </c>
      <c r="Y423" s="32" t="b">
        <f t="shared" si="35"/>
        <v>1</v>
      </c>
      <c r="Z423" t="s">
        <v>11</v>
      </c>
      <c r="AA423">
        <v>8104</v>
      </c>
      <c r="AB423" t="s">
        <v>1186</v>
      </c>
      <c r="AC423" t="s">
        <v>9398</v>
      </c>
      <c r="AD423" s="61">
        <v>42810.32569568287</v>
      </c>
      <c r="AE423" t="s">
        <v>9398</v>
      </c>
      <c r="AF423" s="61">
        <v>43123.572356481483</v>
      </c>
    </row>
    <row r="424" spans="24:32" x14ac:dyDescent="0.35">
      <c r="X424" s="32" t="str">
        <f t="shared" si="36"/>
        <v>ALP18105</v>
      </c>
      <c r="Y424" s="32" t="b">
        <f t="shared" si="35"/>
        <v>1</v>
      </c>
      <c r="Z424" t="s">
        <v>11</v>
      </c>
      <c r="AA424">
        <v>8105</v>
      </c>
      <c r="AB424" t="s">
        <v>1187</v>
      </c>
      <c r="AC424" t="s">
        <v>9398</v>
      </c>
      <c r="AD424" s="61">
        <v>42810.325695868058</v>
      </c>
      <c r="AE424" t="s">
        <v>9398</v>
      </c>
      <c r="AF424" s="61">
        <v>43123.572356562501</v>
      </c>
    </row>
    <row r="425" spans="24:32" x14ac:dyDescent="0.35">
      <c r="X425" s="32" t="str">
        <f t="shared" si="36"/>
        <v>ALP18106</v>
      </c>
      <c r="Y425" s="32" t="b">
        <f t="shared" si="35"/>
        <v>1</v>
      </c>
      <c r="Z425" t="s">
        <v>11</v>
      </c>
      <c r="AA425">
        <v>8106</v>
      </c>
      <c r="AB425" t="s">
        <v>1188</v>
      </c>
      <c r="AC425" t="s">
        <v>9398</v>
      </c>
      <c r="AD425" s="61">
        <v>42810.325696180553</v>
      </c>
      <c r="AE425" t="s">
        <v>9398</v>
      </c>
      <c r="AF425" s="61">
        <v>43123.572356631943</v>
      </c>
    </row>
    <row r="426" spans="24:32" x14ac:dyDescent="0.35">
      <c r="X426" s="32" t="str">
        <f t="shared" si="36"/>
        <v>ALP18107</v>
      </c>
      <c r="Y426" s="32" t="b">
        <f t="shared" si="35"/>
        <v>1</v>
      </c>
      <c r="Z426" t="s">
        <v>11</v>
      </c>
      <c r="AA426">
        <v>8107</v>
      </c>
      <c r="AB426" t="s">
        <v>3405</v>
      </c>
      <c r="AC426" t="s">
        <v>9398</v>
      </c>
      <c r="AD426" s="61">
        <v>42810.325696377316</v>
      </c>
      <c r="AE426" t="s">
        <v>9398</v>
      </c>
      <c r="AF426" s="61">
        <v>43123.572356712961</v>
      </c>
    </row>
    <row r="427" spans="24:32" x14ac:dyDescent="0.35">
      <c r="X427" s="32" t="str">
        <f t="shared" si="36"/>
        <v>ALP18400</v>
      </c>
      <c r="Y427" s="32" t="b">
        <f t="shared" si="35"/>
        <v>1</v>
      </c>
      <c r="Z427" t="s">
        <v>11</v>
      </c>
      <c r="AA427">
        <v>8400</v>
      </c>
      <c r="AB427" t="s">
        <v>3406</v>
      </c>
      <c r="AC427" t="s">
        <v>9398</v>
      </c>
      <c r="AD427" s="61">
        <v>42810.325696527776</v>
      </c>
      <c r="AE427" t="s">
        <v>9398</v>
      </c>
      <c r="AF427" s="61">
        <v>43123.572356747682</v>
      </c>
    </row>
    <row r="428" spans="24:32" x14ac:dyDescent="0.35">
      <c r="X428" s="32" t="str">
        <f t="shared" si="36"/>
        <v>ALP18401</v>
      </c>
      <c r="Y428" s="32" t="b">
        <f t="shared" si="35"/>
        <v>1</v>
      </c>
      <c r="Z428" t="s">
        <v>11</v>
      </c>
      <c r="AA428">
        <v>8401</v>
      </c>
      <c r="AB428" t="s">
        <v>3407</v>
      </c>
      <c r="AC428" t="s">
        <v>9398</v>
      </c>
      <c r="AD428" s="61">
        <v>43241.709390046293</v>
      </c>
      <c r="AE428" t="s">
        <v>9398</v>
      </c>
      <c r="AF428" s="61">
        <v>43241.709390046293</v>
      </c>
    </row>
    <row r="429" spans="24:32" x14ac:dyDescent="0.35">
      <c r="X429" s="32" t="str">
        <f t="shared" si="36"/>
        <v>ALP19100</v>
      </c>
      <c r="Y429" s="32" t="b">
        <f t="shared" si="35"/>
        <v>1</v>
      </c>
      <c r="Z429" t="s">
        <v>11</v>
      </c>
      <c r="AA429">
        <v>9100</v>
      </c>
      <c r="AB429" t="s">
        <v>1190</v>
      </c>
      <c r="AC429" t="s">
        <v>9398</v>
      </c>
      <c r="AD429" s="61">
        <v>42810.325696678243</v>
      </c>
      <c r="AE429" t="s">
        <v>9398</v>
      </c>
      <c r="AF429" s="61">
        <v>43123.572356828707</v>
      </c>
    </row>
    <row r="430" spans="24:32" x14ac:dyDescent="0.35">
      <c r="X430" s="32" t="str">
        <f t="shared" si="36"/>
        <v>ALP19101</v>
      </c>
      <c r="Y430" s="32" t="b">
        <f t="shared" si="35"/>
        <v>1</v>
      </c>
      <c r="Z430" t="s">
        <v>11</v>
      </c>
      <c r="AA430">
        <v>9101</v>
      </c>
      <c r="AB430" t="s">
        <v>1191</v>
      </c>
      <c r="AC430" t="s">
        <v>9398</v>
      </c>
      <c r="AD430" s="61">
        <v>42810.325696793981</v>
      </c>
      <c r="AE430" t="s">
        <v>9398</v>
      </c>
      <c r="AF430" s="61">
        <v>43123.572356909724</v>
      </c>
    </row>
    <row r="431" spans="24:32" x14ac:dyDescent="0.35">
      <c r="X431" s="32" t="str">
        <f t="shared" si="36"/>
        <v>ALP19105</v>
      </c>
      <c r="Y431" s="32" t="b">
        <f t="shared" si="35"/>
        <v>1</v>
      </c>
      <c r="Z431" t="s">
        <v>11</v>
      </c>
      <c r="AA431">
        <v>9105</v>
      </c>
      <c r="AB431" t="s">
        <v>1192</v>
      </c>
      <c r="AC431" t="s">
        <v>9398</v>
      </c>
      <c r="AD431" s="61">
        <v>42810.32569690972</v>
      </c>
      <c r="AE431" t="s">
        <v>9398</v>
      </c>
      <c r="AF431" s="61">
        <v>43123.572356944445</v>
      </c>
    </row>
    <row r="432" spans="24:32" x14ac:dyDescent="0.35">
      <c r="X432" s="32" t="str">
        <f t="shared" si="36"/>
        <v>ALP19106</v>
      </c>
      <c r="Y432" s="32" t="b">
        <f t="shared" si="35"/>
        <v>1</v>
      </c>
      <c r="Z432" t="s">
        <v>11</v>
      </c>
      <c r="AA432">
        <v>9106</v>
      </c>
      <c r="AB432" t="s">
        <v>1193</v>
      </c>
      <c r="AC432" t="s">
        <v>9398</v>
      </c>
      <c r="AD432" s="61">
        <v>42810.325696990738</v>
      </c>
      <c r="AE432" t="s">
        <v>9398</v>
      </c>
      <c r="AF432" s="61">
        <v>43123.572357025463</v>
      </c>
    </row>
    <row r="433" spans="24:32" x14ac:dyDescent="0.35">
      <c r="X433" s="32" t="str">
        <f t="shared" si="36"/>
        <v>ALP19107</v>
      </c>
      <c r="Y433" s="32" t="b">
        <f t="shared" si="35"/>
        <v>1</v>
      </c>
      <c r="Z433" t="s">
        <v>11</v>
      </c>
      <c r="AA433">
        <v>9107</v>
      </c>
      <c r="AB433" t="s">
        <v>1194</v>
      </c>
      <c r="AC433" t="s">
        <v>9398</v>
      </c>
      <c r="AD433" s="61">
        <v>42810.325697106484</v>
      </c>
      <c r="AE433" t="s">
        <v>9398</v>
      </c>
      <c r="AF433" s="61">
        <v>43123.572357094905</v>
      </c>
    </row>
    <row r="434" spans="24:32" x14ac:dyDescent="0.35">
      <c r="X434" s="32" t="str">
        <f t="shared" si="36"/>
        <v>ALP19108</v>
      </c>
      <c r="Y434" s="32" t="b">
        <f t="shared" si="35"/>
        <v>1</v>
      </c>
      <c r="Z434" t="s">
        <v>11</v>
      </c>
      <c r="AA434">
        <v>9108</v>
      </c>
      <c r="AB434" t="s">
        <v>1195</v>
      </c>
      <c r="AC434" t="s">
        <v>9398</v>
      </c>
      <c r="AD434" s="61">
        <v>42810.325697222223</v>
      </c>
      <c r="AE434" t="s">
        <v>9398</v>
      </c>
      <c r="AF434" s="61">
        <v>43123.572357175923</v>
      </c>
    </row>
    <row r="435" spans="24:32" x14ac:dyDescent="0.35">
      <c r="X435" s="32" t="str">
        <f t="shared" si="36"/>
        <v>ALP19110</v>
      </c>
      <c r="Y435" s="32" t="b">
        <f t="shared" si="35"/>
        <v>1</v>
      </c>
      <c r="Z435" t="s">
        <v>11</v>
      </c>
      <c r="AA435">
        <v>9110</v>
      </c>
      <c r="AB435" t="s">
        <v>1196</v>
      </c>
      <c r="AC435" t="s">
        <v>9398</v>
      </c>
      <c r="AD435" s="61">
        <v>42810.32569730324</v>
      </c>
      <c r="AE435" t="s">
        <v>9398</v>
      </c>
      <c r="AF435" s="61">
        <v>43123.572357210651</v>
      </c>
    </row>
    <row r="436" spans="24:32" x14ac:dyDescent="0.35">
      <c r="X436" s="32" t="str">
        <f t="shared" si="36"/>
        <v>ALP19115</v>
      </c>
      <c r="Y436" s="32" t="b">
        <f t="shared" si="35"/>
        <v>1</v>
      </c>
      <c r="Z436" t="s">
        <v>11</v>
      </c>
      <c r="AA436">
        <v>9115</v>
      </c>
      <c r="AB436" t="s">
        <v>1197</v>
      </c>
      <c r="AC436" t="s">
        <v>9398</v>
      </c>
      <c r="AD436" s="61">
        <v>42810.325697372682</v>
      </c>
      <c r="AE436" t="s">
        <v>9398</v>
      </c>
      <c r="AF436" s="61">
        <v>43123.572357291669</v>
      </c>
    </row>
    <row r="437" spans="24:32" x14ac:dyDescent="0.35">
      <c r="X437" s="32" t="str">
        <f t="shared" si="36"/>
        <v>ALP19120</v>
      </c>
      <c r="Y437" s="32" t="b">
        <f t="shared" si="35"/>
        <v>1</v>
      </c>
      <c r="Z437" t="s">
        <v>11</v>
      </c>
      <c r="AA437">
        <v>9120</v>
      </c>
      <c r="AB437" t="s">
        <v>1198</v>
      </c>
      <c r="AC437" t="s">
        <v>9398</v>
      </c>
      <c r="AD437" s="61">
        <v>42810.325697488428</v>
      </c>
      <c r="AE437" t="s">
        <v>9398</v>
      </c>
      <c r="AF437" s="61">
        <v>43123.572357372686</v>
      </c>
    </row>
    <row r="438" spans="24:32" x14ac:dyDescent="0.35">
      <c r="X438" s="32" t="str">
        <f t="shared" si="36"/>
        <v>ALP19125</v>
      </c>
      <c r="Y438" s="32" t="b">
        <f t="shared" si="35"/>
        <v>1</v>
      </c>
      <c r="Z438" t="s">
        <v>11</v>
      </c>
      <c r="AA438">
        <v>9125</v>
      </c>
      <c r="AB438" t="s">
        <v>1199</v>
      </c>
      <c r="AC438" t="s">
        <v>9398</v>
      </c>
      <c r="AD438" s="61">
        <v>42810.325697569446</v>
      </c>
      <c r="AE438" t="s">
        <v>9398</v>
      </c>
      <c r="AF438" s="61">
        <v>43123.572357407407</v>
      </c>
    </row>
    <row r="439" spans="24:32" x14ac:dyDescent="0.35">
      <c r="X439" s="32" t="str">
        <f t="shared" si="36"/>
        <v>ALP19126</v>
      </c>
      <c r="Y439" s="32" t="b">
        <f t="shared" si="35"/>
        <v>1</v>
      </c>
      <c r="Z439" t="s">
        <v>11</v>
      </c>
      <c r="AA439">
        <v>9126</v>
      </c>
      <c r="AB439" t="s">
        <v>1200</v>
      </c>
      <c r="AC439" t="s">
        <v>9398</v>
      </c>
      <c r="AD439" s="61">
        <v>42810.325697685184</v>
      </c>
      <c r="AE439" t="s">
        <v>9398</v>
      </c>
      <c r="AF439" s="61">
        <v>43123.572357488425</v>
      </c>
    </row>
    <row r="440" spans="24:32" x14ac:dyDescent="0.35">
      <c r="X440" s="32" t="str">
        <f t="shared" si="36"/>
        <v>ALP19127</v>
      </c>
      <c r="Y440" s="32" t="b">
        <f t="shared" si="35"/>
        <v>1</v>
      </c>
      <c r="Z440" t="s">
        <v>11</v>
      </c>
      <c r="AA440">
        <v>9127</v>
      </c>
      <c r="AB440" t="s">
        <v>1201</v>
      </c>
      <c r="AC440" t="s">
        <v>9398</v>
      </c>
      <c r="AD440" s="61">
        <v>42810.325697800923</v>
      </c>
      <c r="AE440" t="s">
        <v>9398</v>
      </c>
      <c r="AF440" s="61">
        <v>43123.572357557867</v>
      </c>
    </row>
    <row r="441" spans="24:32" x14ac:dyDescent="0.35">
      <c r="X441" s="32" t="str">
        <f t="shared" si="36"/>
        <v>ALP19130</v>
      </c>
      <c r="Y441" s="32" t="b">
        <f t="shared" si="35"/>
        <v>1</v>
      </c>
      <c r="Z441" t="s">
        <v>11</v>
      </c>
      <c r="AA441">
        <v>9130</v>
      </c>
      <c r="AB441" t="s">
        <v>1202</v>
      </c>
      <c r="AC441" t="s">
        <v>9398</v>
      </c>
      <c r="AD441" s="61">
        <v>42810.32569795139</v>
      </c>
      <c r="AE441" t="s">
        <v>9398</v>
      </c>
      <c r="AF441" s="61">
        <v>43123.572357638892</v>
      </c>
    </row>
    <row r="442" spans="24:32" x14ac:dyDescent="0.35">
      <c r="X442" s="32" t="str">
        <f t="shared" si="36"/>
        <v>ALP19131</v>
      </c>
      <c r="Y442" s="32" t="b">
        <f t="shared" si="35"/>
        <v>1</v>
      </c>
      <c r="Z442" t="s">
        <v>11</v>
      </c>
      <c r="AA442">
        <v>9131</v>
      </c>
      <c r="AB442" t="s">
        <v>1203</v>
      </c>
      <c r="AC442" t="s">
        <v>9398</v>
      </c>
      <c r="AD442" s="61">
        <v>42810.325698067129</v>
      </c>
      <c r="AE442" t="s">
        <v>9398</v>
      </c>
      <c r="AF442" s="61">
        <v>43123.572357673613</v>
      </c>
    </row>
    <row r="443" spans="24:32" x14ac:dyDescent="0.35">
      <c r="X443" s="32" t="str">
        <f t="shared" si="36"/>
        <v>ALP19132</v>
      </c>
      <c r="Y443" s="32" t="b">
        <f t="shared" si="35"/>
        <v>1</v>
      </c>
      <c r="Z443" t="s">
        <v>11</v>
      </c>
      <c r="AA443">
        <v>9132</v>
      </c>
      <c r="AB443" t="s">
        <v>1204</v>
      </c>
      <c r="AC443" t="s">
        <v>9398</v>
      </c>
      <c r="AD443" s="61">
        <v>42810.325698182867</v>
      </c>
      <c r="AE443" t="s">
        <v>9398</v>
      </c>
      <c r="AF443" s="61">
        <v>43123.572357754631</v>
      </c>
    </row>
    <row r="444" spans="24:32" x14ac:dyDescent="0.35">
      <c r="X444" s="32" t="str">
        <f t="shared" si="36"/>
        <v>ALP19133</v>
      </c>
      <c r="Y444" s="32" t="b">
        <f t="shared" si="35"/>
        <v>1</v>
      </c>
      <c r="Z444" t="s">
        <v>11</v>
      </c>
      <c r="AA444">
        <v>9133</v>
      </c>
      <c r="AB444" t="s">
        <v>1205</v>
      </c>
      <c r="AC444" t="s">
        <v>9398</v>
      </c>
      <c r="AD444" s="61">
        <v>42810.325698298613</v>
      </c>
      <c r="AE444" t="s">
        <v>9398</v>
      </c>
      <c r="AF444" s="61">
        <v>43123.572357835648</v>
      </c>
    </row>
    <row r="445" spans="24:32" x14ac:dyDescent="0.35">
      <c r="X445" s="32" t="str">
        <f t="shared" si="36"/>
        <v>ALP19135</v>
      </c>
      <c r="Y445" s="32" t="b">
        <f t="shared" si="35"/>
        <v>1</v>
      </c>
      <c r="Z445" t="s">
        <v>11</v>
      </c>
      <c r="AA445">
        <v>9135</v>
      </c>
      <c r="AB445" t="s">
        <v>1206</v>
      </c>
      <c r="AC445" t="s">
        <v>9398</v>
      </c>
      <c r="AD445" s="61">
        <v>42810.325698414352</v>
      </c>
      <c r="AE445" t="s">
        <v>9398</v>
      </c>
      <c r="AF445" s="61">
        <v>43123.572357870369</v>
      </c>
    </row>
    <row r="446" spans="24:32" x14ac:dyDescent="0.35">
      <c r="X446" s="32" t="str">
        <f t="shared" si="36"/>
        <v>ALP19136</v>
      </c>
      <c r="Y446" s="32" t="b">
        <f t="shared" si="35"/>
        <v>1</v>
      </c>
      <c r="Z446" t="s">
        <v>11</v>
      </c>
      <c r="AA446">
        <v>9136</v>
      </c>
      <c r="AB446" t="s">
        <v>1207</v>
      </c>
      <c r="AC446" t="s">
        <v>9398</v>
      </c>
      <c r="AD446" s="61">
        <v>42810.32569853009</v>
      </c>
      <c r="AE446" t="s">
        <v>9398</v>
      </c>
      <c r="AF446" s="61">
        <v>43123.572357951387</v>
      </c>
    </row>
    <row r="447" spans="24:32" x14ac:dyDescent="0.35">
      <c r="X447" s="32" t="str">
        <f t="shared" si="36"/>
        <v>ALP19140</v>
      </c>
      <c r="Y447" s="32" t="b">
        <f t="shared" si="35"/>
        <v>1</v>
      </c>
      <c r="Z447" t="s">
        <v>11</v>
      </c>
      <c r="AA447">
        <v>9140</v>
      </c>
      <c r="AB447" t="s">
        <v>1208</v>
      </c>
      <c r="AC447" t="s">
        <v>9398</v>
      </c>
      <c r="AD447" s="61">
        <v>42810.325698611108</v>
      </c>
      <c r="AE447" t="s">
        <v>9398</v>
      </c>
      <c r="AF447" s="61">
        <v>43123.572358020836</v>
      </c>
    </row>
    <row r="448" spans="24:32" x14ac:dyDescent="0.35">
      <c r="X448" s="32" t="str">
        <f t="shared" si="36"/>
        <v>ALP19141</v>
      </c>
      <c r="Y448" s="32" t="b">
        <f t="shared" si="35"/>
        <v>1</v>
      </c>
      <c r="Z448" t="s">
        <v>11</v>
      </c>
      <c r="AA448">
        <v>9141</v>
      </c>
      <c r="AB448" t="s">
        <v>1209</v>
      </c>
      <c r="AC448" t="s">
        <v>9398</v>
      </c>
      <c r="AD448" s="61">
        <v>42810.325698726854</v>
      </c>
      <c r="AE448" t="s">
        <v>9398</v>
      </c>
      <c r="AF448" s="61">
        <v>43123.572358101854</v>
      </c>
    </row>
    <row r="449" spans="24:32" x14ac:dyDescent="0.35">
      <c r="X449" s="32" t="str">
        <f t="shared" si="36"/>
        <v>ALP19145</v>
      </c>
      <c r="Y449" s="32" t="b">
        <f t="shared" si="35"/>
        <v>1</v>
      </c>
      <c r="Z449" t="s">
        <v>11</v>
      </c>
      <c r="AA449">
        <v>9145</v>
      </c>
      <c r="AB449" t="s">
        <v>1210</v>
      </c>
      <c r="AC449" t="s">
        <v>9398</v>
      </c>
      <c r="AD449" s="61">
        <v>42810.325698842593</v>
      </c>
      <c r="AE449" t="s">
        <v>9398</v>
      </c>
      <c r="AF449" s="61">
        <v>43123.572358136575</v>
      </c>
    </row>
    <row r="450" spans="24:32" x14ac:dyDescent="0.35">
      <c r="X450" s="32" t="str">
        <f t="shared" si="36"/>
        <v>ALP19146</v>
      </c>
      <c r="Y450" s="32" t="b">
        <f t="shared" si="35"/>
        <v>1</v>
      </c>
      <c r="Z450" t="s">
        <v>11</v>
      </c>
      <c r="AA450">
        <v>9146</v>
      </c>
      <c r="AB450" t="s">
        <v>1211</v>
      </c>
      <c r="AC450" t="s">
        <v>9398</v>
      </c>
      <c r="AD450" s="61">
        <v>42810.325698923611</v>
      </c>
      <c r="AE450" t="s">
        <v>9398</v>
      </c>
      <c r="AF450" s="61">
        <v>43123.572358217592</v>
      </c>
    </row>
    <row r="451" spans="24:32" x14ac:dyDescent="0.35">
      <c r="X451" s="32" t="str">
        <f t="shared" si="36"/>
        <v>ALP19150</v>
      </c>
      <c r="Y451" s="32" t="b">
        <f t="shared" si="35"/>
        <v>1</v>
      </c>
      <c r="Z451" t="s">
        <v>11</v>
      </c>
      <c r="AA451">
        <v>9150</v>
      </c>
      <c r="AB451" t="s">
        <v>1212</v>
      </c>
      <c r="AC451" t="s">
        <v>9398</v>
      </c>
      <c r="AD451" s="61">
        <v>42810.325699039349</v>
      </c>
      <c r="AE451" t="s">
        <v>9398</v>
      </c>
      <c r="AF451" s="61">
        <v>43123.572358252313</v>
      </c>
    </row>
    <row r="452" spans="24:32" x14ac:dyDescent="0.35">
      <c r="X452" s="32" t="str">
        <f t="shared" si="36"/>
        <v>ALP19155</v>
      </c>
      <c r="Y452" s="32" t="b">
        <f t="shared" si="35"/>
        <v>1</v>
      </c>
      <c r="Z452" t="s">
        <v>11</v>
      </c>
      <c r="AA452">
        <v>9155</v>
      </c>
      <c r="AB452" t="s">
        <v>1213</v>
      </c>
      <c r="AC452" t="s">
        <v>9398</v>
      </c>
      <c r="AD452" s="61">
        <v>42810.325699155095</v>
      </c>
      <c r="AE452" t="s">
        <v>9398</v>
      </c>
      <c r="AF452" s="61">
        <v>43123.572358333331</v>
      </c>
    </row>
    <row r="453" spans="24:32" x14ac:dyDescent="0.35">
      <c r="X453" s="32" t="str">
        <f t="shared" si="36"/>
        <v>ALP19156</v>
      </c>
      <c r="Y453" s="32" t="b">
        <f t="shared" ref="Y453:Y516" si="37">VLOOKUP(AA453,U:V,2,0)=AB453</f>
        <v>1</v>
      </c>
      <c r="Z453" t="s">
        <v>11</v>
      </c>
      <c r="AA453">
        <v>9156</v>
      </c>
      <c r="AB453" t="s">
        <v>1214</v>
      </c>
      <c r="AC453" t="s">
        <v>9398</v>
      </c>
      <c r="AD453" s="61">
        <v>42810.325699270834</v>
      </c>
      <c r="AE453" t="s">
        <v>9398</v>
      </c>
      <c r="AF453" s="61">
        <v>43123.572358414349</v>
      </c>
    </row>
    <row r="454" spans="24:32" x14ac:dyDescent="0.35">
      <c r="X454" s="32" t="str">
        <f t="shared" si="36"/>
        <v>ALP19157</v>
      </c>
      <c r="Y454" s="32" t="b">
        <f t="shared" si="37"/>
        <v>1</v>
      </c>
      <c r="Z454" t="s">
        <v>11</v>
      </c>
      <c r="AA454">
        <v>9157</v>
      </c>
      <c r="AB454" t="s">
        <v>1215</v>
      </c>
      <c r="AC454" t="s">
        <v>9398</v>
      </c>
      <c r="AD454" s="61">
        <v>42810.325699340276</v>
      </c>
      <c r="AE454" t="s">
        <v>9398</v>
      </c>
      <c r="AF454" s="61">
        <v>43123.572358449077</v>
      </c>
    </row>
    <row r="455" spans="24:32" x14ac:dyDescent="0.35">
      <c r="X455" s="32" t="str">
        <f t="shared" si="36"/>
        <v>ALP19158</v>
      </c>
      <c r="Y455" s="32" t="b">
        <f t="shared" si="37"/>
        <v>1</v>
      </c>
      <c r="Z455" t="s">
        <v>11</v>
      </c>
      <c r="AA455">
        <v>9158</v>
      </c>
      <c r="AB455" t="s">
        <v>1216</v>
      </c>
      <c r="AC455" t="s">
        <v>9398</v>
      </c>
      <c r="AD455" s="61">
        <v>42810.325699456022</v>
      </c>
      <c r="AE455" t="s">
        <v>9398</v>
      </c>
      <c r="AF455" s="61">
        <v>43123.572358530095</v>
      </c>
    </row>
    <row r="456" spans="24:32" x14ac:dyDescent="0.35">
      <c r="X456" s="32" t="str">
        <f t="shared" ref="X456:X519" si="38">Z456&amp;AA456</f>
        <v>ALP19159</v>
      </c>
      <c r="Y456" s="32" t="b">
        <f t="shared" si="37"/>
        <v>1</v>
      </c>
      <c r="Z456" t="s">
        <v>11</v>
      </c>
      <c r="AA456">
        <v>9159</v>
      </c>
      <c r="AB456" t="s">
        <v>1217</v>
      </c>
      <c r="AC456" t="s">
        <v>9398</v>
      </c>
      <c r="AD456" s="61">
        <v>42810.325699618057</v>
      </c>
      <c r="AE456" t="s">
        <v>9398</v>
      </c>
      <c r="AF456" s="61">
        <v>43123.572358599537</v>
      </c>
    </row>
    <row r="457" spans="24:32" x14ac:dyDescent="0.35">
      <c r="X457" s="32" t="str">
        <f t="shared" si="38"/>
        <v>ALP19160</v>
      </c>
      <c r="Y457" s="32" t="b">
        <f t="shared" si="37"/>
        <v>1</v>
      </c>
      <c r="Z457" t="s">
        <v>11</v>
      </c>
      <c r="AA457">
        <v>9160</v>
      </c>
      <c r="AB457" t="s">
        <v>1218</v>
      </c>
      <c r="AC457" t="s">
        <v>9398</v>
      </c>
      <c r="AD457" s="61">
        <v>42810.325699803238</v>
      </c>
      <c r="AE457" t="s">
        <v>9398</v>
      </c>
      <c r="AF457" s="61">
        <v>43123.572358680554</v>
      </c>
    </row>
    <row r="458" spans="24:32" x14ac:dyDescent="0.35">
      <c r="X458" s="32" t="str">
        <f t="shared" si="38"/>
        <v>ALP19161</v>
      </c>
      <c r="Y458" s="32" t="b">
        <f t="shared" si="37"/>
        <v>1</v>
      </c>
      <c r="Z458" t="s">
        <v>11</v>
      </c>
      <c r="AA458">
        <v>9161</v>
      </c>
      <c r="AB458" t="s">
        <v>1219</v>
      </c>
      <c r="AC458" t="s">
        <v>9398</v>
      </c>
      <c r="AD458" s="61">
        <v>42810.325700000001</v>
      </c>
      <c r="AE458" t="s">
        <v>9398</v>
      </c>
      <c r="AF458" s="61">
        <v>43123.572358715275</v>
      </c>
    </row>
    <row r="459" spans="24:32" x14ac:dyDescent="0.35">
      <c r="X459" s="32" t="str">
        <f t="shared" si="38"/>
        <v>ALP19165</v>
      </c>
      <c r="Y459" s="32" t="b">
        <f t="shared" si="37"/>
        <v>1</v>
      </c>
      <c r="Z459" t="s">
        <v>11</v>
      </c>
      <c r="AA459">
        <v>9165</v>
      </c>
      <c r="AB459" t="s">
        <v>1220</v>
      </c>
      <c r="AC459" t="s">
        <v>9398</v>
      </c>
      <c r="AD459" s="61">
        <v>42810.325700196758</v>
      </c>
      <c r="AE459" t="s">
        <v>9398</v>
      </c>
      <c r="AF459" s="61">
        <v>43123.572358796293</v>
      </c>
    </row>
    <row r="460" spans="24:32" x14ac:dyDescent="0.35">
      <c r="X460" s="32" t="str">
        <f t="shared" si="38"/>
        <v>ALP19167</v>
      </c>
      <c r="Y460" s="32" t="b">
        <f t="shared" si="37"/>
        <v>1</v>
      </c>
      <c r="Z460" t="s">
        <v>11</v>
      </c>
      <c r="AA460">
        <v>9167</v>
      </c>
      <c r="AB460" t="s">
        <v>11318</v>
      </c>
      <c r="AC460" t="s">
        <v>9398</v>
      </c>
      <c r="AD460" s="61">
        <v>43308.347085300928</v>
      </c>
      <c r="AE460" t="s">
        <v>9398</v>
      </c>
      <c r="AF460" s="61">
        <v>43308.347085300928</v>
      </c>
    </row>
    <row r="461" spans="24:32" x14ac:dyDescent="0.35">
      <c r="X461" s="32" t="str">
        <f t="shared" si="38"/>
        <v>ALP19200</v>
      </c>
      <c r="Y461" s="32" t="b">
        <f t="shared" si="37"/>
        <v>1</v>
      </c>
      <c r="Z461" t="s">
        <v>11</v>
      </c>
      <c r="AA461">
        <v>9200</v>
      </c>
      <c r="AB461" t="s">
        <v>1221</v>
      </c>
      <c r="AC461" t="s">
        <v>9398</v>
      </c>
      <c r="AD461" s="61">
        <v>42810.325700347224</v>
      </c>
      <c r="AE461" t="s">
        <v>9398</v>
      </c>
      <c r="AF461" s="61">
        <v>43123.572358877318</v>
      </c>
    </row>
    <row r="462" spans="24:32" x14ac:dyDescent="0.35">
      <c r="X462" s="32" t="str">
        <f t="shared" si="38"/>
        <v>ALP19205</v>
      </c>
      <c r="Y462" s="32" t="b">
        <f t="shared" si="37"/>
        <v>1</v>
      </c>
      <c r="Z462" t="s">
        <v>11</v>
      </c>
      <c r="AA462">
        <v>9205</v>
      </c>
      <c r="AB462" t="s">
        <v>1222</v>
      </c>
      <c r="AC462" t="s">
        <v>9398</v>
      </c>
      <c r="AD462" s="61">
        <v>42810.325700543981</v>
      </c>
      <c r="AE462" t="s">
        <v>9398</v>
      </c>
      <c r="AF462" s="61">
        <v>43123.572358912039</v>
      </c>
    </row>
    <row r="463" spans="24:32" x14ac:dyDescent="0.35">
      <c r="X463" s="32" t="str">
        <f t="shared" si="38"/>
        <v>ALP19300</v>
      </c>
      <c r="Y463" s="32" t="b">
        <f t="shared" si="37"/>
        <v>1</v>
      </c>
      <c r="Z463" t="s">
        <v>11</v>
      </c>
      <c r="AA463">
        <v>9300</v>
      </c>
      <c r="AB463" t="s">
        <v>1223</v>
      </c>
      <c r="AC463" t="s">
        <v>9398</v>
      </c>
      <c r="AD463" s="61">
        <v>42810.325700729169</v>
      </c>
      <c r="AE463" t="s">
        <v>9398</v>
      </c>
      <c r="AF463" s="61">
        <v>43123.572358993057</v>
      </c>
    </row>
    <row r="464" spans="24:32" x14ac:dyDescent="0.35">
      <c r="X464" s="32" t="str">
        <f t="shared" si="38"/>
        <v>ALP19305</v>
      </c>
      <c r="Y464" s="32" t="b">
        <f t="shared" si="37"/>
        <v>1</v>
      </c>
      <c r="Z464" t="s">
        <v>11</v>
      </c>
      <c r="AA464">
        <v>9305</v>
      </c>
      <c r="AB464" t="s">
        <v>1224</v>
      </c>
      <c r="AC464" t="s">
        <v>9398</v>
      </c>
      <c r="AD464" s="61">
        <v>42810.325700925925</v>
      </c>
      <c r="AE464" t="s">
        <v>9398</v>
      </c>
      <c r="AF464" s="61">
        <v>43123.572359062498</v>
      </c>
    </row>
    <row r="465" spans="24:32" x14ac:dyDescent="0.35">
      <c r="X465" s="32" t="str">
        <f t="shared" si="38"/>
        <v>ALP19310</v>
      </c>
      <c r="Y465" s="32" t="b">
        <f t="shared" si="37"/>
        <v>1</v>
      </c>
      <c r="Z465" t="s">
        <v>11</v>
      </c>
      <c r="AA465">
        <v>9310</v>
      </c>
      <c r="AB465" t="s">
        <v>1225</v>
      </c>
      <c r="AC465" t="s">
        <v>9398</v>
      </c>
      <c r="AD465" s="61">
        <v>42810.325701122689</v>
      </c>
      <c r="AE465" t="s">
        <v>9398</v>
      </c>
      <c r="AF465" s="61">
        <v>43123.572359143516</v>
      </c>
    </row>
    <row r="466" spans="24:32" x14ac:dyDescent="0.35">
      <c r="X466" s="32" t="str">
        <f t="shared" si="38"/>
        <v>ALP19320</v>
      </c>
      <c r="Y466" s="32" t="b">
        <f t="shared" si="37"/>
        <v>1</v>
      </c>
      <c r="Z466" t="s">
        <v>11</v>
      </c>
      <c r="AA466">
        <v>9320</v>
      </c>
      <c r="AB466" t="s">
        <v>1226</v>
      </c>
      <c r="AC466" t="s">
        <v>9398</v>
      </c>
      <c r="AD466" s="61">
        <v>42810.325701307869</v>
      </c>
      <c r="AE466" t="s">
        <v>9398</v>
      </c>
      <c r="AF466" s="61">
        <v>43123.572359178244</v>
      </c>
    </row>
    <row r="467" spans="24:32" x14ac:dyDescent="0.35">
      <c r="X467" s="32" t="str">
        <f t="shared" si="38"/>
        <v>ALP19321</v>
      </c>
      <c r="Y467" s="32" t="b">
        <f t="shared" si="37"/>
        <v>1</v>
      </c>
      <c r="Z467" t="s">
        <v>11</v>
      </c>
      <c r="AA467">
        <v>9321</v>
      </c>
      <c r="AB467" t="s">
        <v>1227</v>
      </c>
      <c r="AC467" t="s">
        <v>9398</v>
      </c>
      <c r="AD467" s="61">
        <v>42810.325701469905</v>
      </c>
      <c r="AE467" t="s">
        <v>9398</v>
      </c>
      <c r="AF467" s="61">
        <v>43123.572359259262</v>
      </c>
    </row>
    <row r="468" spans="24:32" x14ac:dyDescent="0.35">
      <c r="X468" s="32" t="str">
        <f t="shared" si="38"/>
        <v>ALP19330</v>
      </c>
      <c r="Y468" s="32" t="b">
        <f t="shared" si="37"/>
        <v>1</v>
      </c>
      <c r="Z468" t="s">
        <v>11</v>
      </c>
      <c r="AA468">
        <v>9330</v>
      </c>
      <c r="AB468" t="s">
        <v>1228</v>
      </c>
      <c r="AC468" t="s">
        <v>9398</v>
      </c>
      <c r="AD468" s="61">
        <v>42810.325701655092</v>
      </c>
      <c r="AE468" t="s">
        <v>9398</v>
      </c>
      <c r="AF468" s="61">
        <v>43123.57235934028</v>
      </c>
    </row>
    <row r="469" spans="24:32" x14ac:dyDescent="0.35">
      <c r="X469" s="32" t="str">
        <f t="shared" si="38"/>
        <v>ALP19335</v>
      </c>
      <c r="Y469" s="32" t="b">
        <f t="shared" si="37"/>
        <v>1</v>
      </c>
      <c r="Z469" t="s">
        <v>11</v>
      </c>
      <c r="AA469">
        <v>9335</v>
      </c>
      <c r="AB469" t="s">
        <v>1532</v>
      </c>
      <c r="AC469" t="s">
        <v>9398</v>
      </c>
      <c r="AD469" s="61">
        <v>43270.563228206018</v>
      </c>
      <c r="AE469" t="s">
        <v>9398</v>
      </c>
      <c r="AF469" s="61">
        <v>43270.563228206018</v>
      </c>
    </row>
    <row r="470" spans="24:32" x14ac:dyDescent="0.35">
      <c r="X470" s="32" t="str">
        <f t="shared" si="38"/>
        <v>ALP19400</v>
      </c>
      <c r="Y470" s="32" t="b">
        <f t="shared" si="37"/>
        <v>1</v>
      </c>
      <c r="Z470" t="s">
        <v>11</v>
      </c>
      <c r="AA470">
        <v>9400</v>
      </c>
      <c r="AB470" t="s">
        <v>1229</v>
      </c>
      <c r="AC470" t="s">
        <v>9398</v>
      </c>
      <c r="AD470" s="61">
        <v>42810.325701817128</v>
      </c>
      <c r="AE470" t="s">
        <v>9398</v>
      </c>
      <c r="AF470" s="61">
        <v>43123.572359375001</v>
      </c>
    </row>
    <row r="471" spans="24:32" x14ac:dyDescent="0.35">
      <c r="X471" s="32" t="str">
        <f t="shared" si="38"/>
        <v>ALP19405</v>
      </c>
      <c r="Y471" s="32" t="b">
        <f t="shared" si="37"/>
        <v>1</v>
      </c>
      <c r="Z471" t="s">
        <v>11</v>
      </c>
      <c r="AA471">
        <v>9405</v>
      </c>
      <c r="AB471" t="s">
        <v>1230</v>
      </c>
      <c r="AC471" t="s">
        <v>9398</v>
      </c>
      <c r="AD471" s="61">
        <v>42810.325701967595</v>
      </c>
      <c r="AE471" t="s">
        <v>9398</v>
      </c>
      <c r="AF471" s="61">
        <v>43123.572359456019</v>
      </c>
    </row>
    <row r="472" spans="24:32" x14ac:dyDescent="0.35">
      <c r="X472" s="32" t="str">
        <f t="shared" si="38"/>
        <v>ALP19406</v>
      </c>
      <c r="Y472" s="32" t="b">
        <f t="shared" si="37"/>
        <v>1</v>
      </c>
      <c r="Z472" t="s">
        <v>11</v>
      </c>
      <c r="AA472">
        <v>9406</v>
      </c>
      <c r="AB472" t="s">
        <v>1231</v>
      </c>
      <c r="AC472" t="s">
        <v>9398</v>
      </c>
      <c r="AD472" s="61">
        <v>42810.325702118054</v>
      </c>
      <c r="AE472" t="s">
        <v>9398</v>
      </c>
      <c r="AF472" s="61">
        <v>43123.57235952546</v>
      </c>
    </row>
    <row r="473" spans="24:32" x14ac:dyDescent="0.35">
      <c r="X473" s="32" t="str">
        <f t="shared" si="38"/>
        <v>ALP19407</v>
      </c>
      <c r="Y473" s="32" t="b">
        <f t="shared" si="37"/>
        <v>1</v>
      </c>
      <c r="Z473" t="s">
        <v>11</v>
      </c>
      <c r="AA473">
        <v>9407</v>
      </c>
      <c r="AB473" t="s">
        <v>1232</v>
      </c>
      <c r="AC473" t="s">
        <v>9398</v>
      </c>
      <c r="AD473" s="61">
        <v>42810.32570228009</v>
      </c>
      <c r="AE473" t="s">
        <v>9398</v>
      </c>
      <c r="AF473" s="61">
        <v>43123.572359571757</v>
      </c>
    </row>
    <row r="474" spans="24:32" x14ac:dyDescent="0.35">
      <c r="X474" s="32" t="str">
        <f t="shared" si="38"/>
        <v>ALP19408</v>
      </c>
      <c r="Y474" s="32" t="b">
        <f t="shared" si="37"/>
        <v>1</v>
      </c>
      <c r="Z474" t="s">
        <v>11</v>
      </c>
      <c r="AA474">
        <v>9408</v>
      </c>
      <c r="AB474" t="s">
        <v>1233</v>
      </c>
      <c r="AC474" t="s">
        <v>9398</v>
      </c>
      <c r="AD474" s="61">
        <v>42810.325702430557</v>
      </c>
      <c r="AE474" t="s">
        <v>9398</v>
      </c>
      <c r="AF474" s="61">
        <v>43123.572359641206</v>
      </c>
    </row>
    <row r="475" spans="24:32" x14ac:dyDescent="0.35">
      <c r="X475" s="32" t="str">
        <f t="shared" si="38"/>
        <v>ALP19410</v>
      </c>
      <c r="Y475" s="32" t="b">
        <f t="shared" si="37"/>
        <v>1</v>
      </c>
      <c r="Z475" t="s">
        <v>11</v>
      </c>
      <c r="AA475">
        <v>9410</v>
      </c>
      <c r="AB475" t="s">
        <v>1234</v>
      </c>
      <c r="AC475" t="s">
        <v>9398</v>
      </c>
      <c r="AD475" s="61">
        <v>42810.325702546295</v>
      </c>
      <c r="AE475" t="s">
        <v>9398</v>
      </c>
      <c r="AF475" s="61">
        <v>43123.572359722224</v>
      </c>
    </row>
    <row r="476" spans="24:32" x14ac:dyDescent="0.35">
      <c r="X476" s="32" t="str">
        <f t="shared" si="38"/>
        <v>ALP19411</v>
      </c>
      <c r="Y476" s="32" t="b">
        <f t="shared" si="37"/>
        <v>1</v>
      </c>
      <c r="Z476" t="s">
        <v>11</v>
      </c>
      <c r="AA476">
        <v>9411</v>
      </c>
      <c r="AB476" t="s">
        <v>10277</v>
      </c>
      <c r="AC476" t="s">
        <v>9398</v>
      </c>
      <c r="AD476" s="61">
        <v>43230.454105405093</v>
      </c>
      <c r="AE476" t="s">
        <v>9398</v>
      </c>
      <c r="AF476" s="61">
        <v>43230.454105405093</v>
      </c>
    </row>
    <row r="477" spans="24:32" x14ac:dyDescent="0.35">
      <c r="X477" s="32" t="str">
        <f t="shared" si="38"/>
        <v>ALP19412</v>
      </c>
      <c r="Y477" s="32" t="b">
        <f t="shared" si="37"/>
        <v>1</v>
      </c>
      <c r="Z477" t="s">
        <v>11</v>
      </c>
      <c r="AA477">
        <v>9412</v>
      </c>
      <c r="AB477" t="s">
        <v>10278</v>
      </c>
      <c r="AC477" t="s">
        <v>9398</v>
      </c>
      <c r="AD477" s="61">
        <v>43230.454105474535</v>
      </c>
      <c r="AE477" t="s">
        <v>9398</v>
      </c>
      <c r="AF477" s="61">
        <v>43230.454105474535</v>
      </c>
    </row>
    <row r="478" spans="24:32" x14ac:dyDescent="0.35">
      <c r="X478" s="32" t="str">
        <f t="shared" si="38"/>
        <v>ALP19413</v>
      </c>
      <c r="Y478" s="32" t="b">
        <f t="shared" si="37"/>
        <v>1</v>
      </c>
      <c r="Z478" t="s">
        <v>11</v>
      </c>
      <c r="AA478">
        <v>9413</v>
      </c>
      <c r="AB478" t="s">
        <v>10279</v>
      </c>
      <c r="AC478" t="s">
        <v>9398</v>
      </c>
      <c r="AD478" s="61">
        <v>43230.454105555553</v>
      </c>
      <c r="AE478" t="s">
        <v>9398</v>
      </c>
      <c r="AF478" s="61">
        <v>43230.454105555553</v>
      </c>
    </row>
    <row r="479" spans="24:32" x14ac:dyDescent="0.35">
      <c r="X479" s="32" t="str">
        <f t="shared" si="38"/>
        <v>ALP19415</v>
      </c>
      <c r="Y479" s="32" t="b">
        <f t="shared" si="37"/>
        <v>1</v>
      </c>
      <c r="Z479" t="s">
        <v>11</v>
      </c>
      <c r="AA479">
        <v>9415</v>
      </c>
      <c r="AB479" t="s">
        <v>1235</v>
      </c>
      <c r="AC479" t="s">
        <v>9398</v>
      </c>
      <c r="AD479" s="61">
        <v>42810.325702627313</v>
      </c>
      <c r="AE479" t="s">
        <v>9398</v>
      </c>
      <c r="AF479" s="61">
        <v>43123.572359803242</v>
      </c>
    </row>
    <row r="480" spans="24:32" x14ac:dyDescent="0.35">
      <c r="X480" s="32" t="str">
        <f t="shared" si="38"/>
        <v>ALP19420</v>
      </c>
      <c r="Y480" s="32" t="b">
        <f t="shared" si="37"/>
        <v>1</v>
      </c>
      <c r="Z480" t="s">
        <v>11</v>
      </c>
      <c r="AA480">
        <v>9420</v>
      </c>
      <c r="AB480" t="s">
        <v>1236</v>
      </c>
      <c r="AC480" t="s">
        <v>9398</v>
      </c>
      <c r="AD480" s="61">
        <v>42810.325702743059</v>
      </c>
      <c r="AE480" t="s">
        <v>9398</v>
      </c>
      <c r="AF480" s="61">
        <v>43123.572359837963</v>
      </c>
    </row>
    <row r="481" spans="24:32" x14ac:dyDescent="0.35">
      <c r="X481" s="32" t="str">
        <f t="shared" si="38"/>
        <v>ALP19425</v>
      </c>
      <c r="Y481" s="32" t="b">
        <f t="shared" si="37"/>
        <v>1</v>
      </c>
      <c r="Z481" t="s">
        <v>11</v>
      </c>
      <c r="AA481">
        <v>9425</v>
      </c>
      <c r="AB481" t="s">
        <v>1237</v>
      </c>
      <c r="AC481" t="s">
        <v>9398</v>
      </c>
      <c r="AD481" s="61">
        <v>42810.325703043978</v>
      </c>
      <c r="AE481" t="s">
        <v>9398</v>
      </c>
      <c r="AF481" s="61">
        <v>43123.572359918981</v>
      </c>
    </row>
    <row r="482" spans="24:32" x14ac:dyDescent="0.35">
      <c r="X482" s="32" t="str">
        <f t="shared" si="38"/>
        <v>ALP19426</v>
      </c>
      <c r="Y482" s="32" t="b">
        <f t="shared" si="37"/>
        <v>1</v>
      </c>
      <c r="Z482" t="s">
        <v>11</v>
      </c>
      <c r="AA482">
        <v>9426</v>
      </c>
      <c r="AB482" t="s">
        <v>10280</v>
      </c>
      <c r="AC482" t="s">
        <v>9398</v>
      </c>
      <c r="AD482" s="61">
        <v>43230.454105636571</v>
      </c>
      <c r="AE482" t="s">
        <v>9398</v>
      </c>
      <c r="AF482" s="61">
        <v>43230.454105636571</v>
      </c>
    </row>
    <row r="483" spans="24:32" x14ac:dyDescent="0.35">
      <c r="X483" s="32" t="str">
        <f t="shared" si="38"/>
        <v>ALP19427</v>
      </c>
      <c r="Y483" s="32" t="b">
        <f t="shared" si="37"/>
        <v>1</v>
      </c>
      <c r="Z483" t="s">
        <v>11</v>
      </c>
      <c r="AA483">
        <v>9427</v>
      </c>
      <c r="AB483" t="s">
        <v>10281</v>
      </c>
      <c r="AC483" t="s">
        <v>9398</v>
      </c>
      <c r="AD483" s="61">
        <v>43230.454105671299</v>
      </c>
      <c r="AE483" t="s">
        <v>9398</v>
      </c>
      <c r="AF483" s="61">
        <v>43230.454105671299</v>
      </c>
    </row>
    <row r="484" spans="24:32" x14ac:dyDescent="0.35">
      <c r="X484" s="32" t="str">
        <f t="shared" si="38"/>
        <v>ALP19428</v>
      </c>
      <c r="Y484" s="32" t="b">
        <f t="shared" si="37"/>
        <v>1</v>
      </c>
      <c r="Z484" t="s">
        <v>11</v>
      </c>
      <c r="AA484">
        <v>9428</v>
      </c>
      <c r="AB484" t="s">
        <v>10288</v>
      </c>
      <c r="AC484" t="s">
        <v>9398</v>
      </c>
      <c r="AD484" s="61">
        <v>43230.454106168982</v>
      </c>
      <c r="AE484" t="s">
        <v>9398</v>
      </c>
      <c r="AF484" s="61">
        <v>43230.454106168982</v>
      </c>
    </row>
    <row r="485" spans="24:32" x14ac:dyDescent="0.35">
      <c r="X485" s="32" t="str">
        <f t="shared" si="38"/>
        <v>ALP19429</v>
      </c>
      <c r="Y485" s="32" t="b">
        <f t="shared" si="37"/>
        <v>1</v>
      </c>
      <c r="Z485" t="s">
        <v>11</v>
      </c>
      <c r="AA485">
        <v>9429</v>
      </c>
      <c r="AB485" t="s">
        <v>10289</v>
      </c>
      <c r="AC485" t="s">
        <v>9398</v>
      </c>
      <c r="AD485" s="61">
        <v>43230.454106215278</v>
      </c>
      <c r="AE485" t="s">
        <v>9398</v>
      </c>
      <c r="AF485" s="61">
        <v>43230.454106215278</v>
      </c>
    </row>
    <row r="486" spans="24:32" x14ac:dyDescent="0.35">
      <c r="X486" s="32" t="str">
        <f t="shared" si="38"/>
        <v>ALP19430</v>
      </c>
      <c r="Y486" s="32" t="b">
        <f t="shared" si="37"/>
        <v>1</v>
      </c>
      <c r="Z486" t="s">
        <v>11</v>
      </c>
      <c r="AA486">
        <v>9430</v>
      </c>
      <c r="AB486" t="s">
        <v>1238</v>
      </c>
      <c r="AC486" t="s">
        <v>9398</v>
      </c>
      <c r="AD486" s="61">
        <v>42810.325703159724</v>
      </c>
      <c r="AE486" t="s">
        <v>9398</v>
      </c>
      <c r="AF486" s="61">
        <v>43123.572359953701</v>
      </c>
    </row>
    <row r="487" spans="24:32" x14ac:dyDescent="0.35">
      <c r="X487" s="32" t="str">
        <f t="shared" si="38"/>
        <v>ALP19435</v>
      </c>
      <c r="Y487" s="32" t="b">
        <f t="shared" si="37"/>
        <v>1</v>
      </c>
      <c r="Z487" t="s">
        <v>11</v>
      </c>
      <c r="AA487">
        <v>9435</v>
      </c>
      <c r="AB487" t="s">
        <v>1239</v>
      </c>
      <c r="AC487" t="s">
        <v>9398</v>
      </c>
      <c r="AD487" s="61">
        <v>42810.325703240742</v>
      </c>
      <c r="AE487" t="s">
        <v>9398</v>
      </c>
      <c r="AF487" s="61">
        <v>43123.572360069447</v>
      </c>
    </row>
    <row r="488" spans="24:32" x14ac:dyDescent="0.35">
      <c r="X488" s="32" t="str">
        <f t="shared" si="38"/>
        <v>ALP19436</v>
      </c>
      <c r="Y488" s="32" t="b">
        <f t="shared" si="37"/>
        <v>1</v>
      </c>
      <c r="Z488" t="s">
        <v>11</v>
      </c>
      <c r="AA488">
        <v>9436</v>
      </c>
      <c r="AB488" t="s">
        <v>1240</v>
      </c>
      <c r="AC488" t="s">
        <v>9398</v>
      </c>
      <c r="AD488" s="61">
        <v>42810.325703356481</v>
      </c>
      <c r="AE488" t="s">
        <v>9398</v>
      </c>
      <c r="AF488" s="61">
        <v>43123.572360104168</v>
      </c>
    </row>
    <row r="489" spans="24:32" x14ac:dyDescent="0.35">
      <c r="X489" s="32" t="str">
        <f t="shared" si="38"/>
        <v>ALP19437</v>
      </c>
      <c r="Y489" s="32" t="b">
        <f t="shared" si="37"/>
        <v>1</v>
      </c>
      <c r="Z489" t="s">
        <v>11</v>
      </c>
      <c r="AA489">
        <v>9437</v>
      </c>
      <c r="AB489" t="s">
        <v>1241</v>
      </c>
      <c r="AC489" t="s">
        <v>9398</v>
      </c>
      <c r="AD489" s="61">
        <v>42810.325703437498</v>
      </c>
      <c r="AE489" t="s">
        <v>9398</v>
      </c>
      <c r="AF489" s="61">
        <v>43123.572360185186</v>
      </c>
    </row>
    <row r="490" spans="24:32" x14ac:dyDescent="0.35">
      <c r="X490" s="32" t="str">
        <f t="shared" si="38"/>
        <v>ALP19438</v>
      </c>
      <c r="Y490" s="32" t="b">
        <f t="shared" si="37"/>
        <v>1</v>
      </c>
      <c r="Z490" t="s">
        <v>11</v>
      </c>
      <c r="AA490">
        <v>9438</v>
      </c>
      <c r="AB490" t="s">
        <v>1242</v>
      </c>
      <c r="AC490" t="s">
        <v>9398</v>
      </c>
      <c r="AD490" s="61">
        <v>42810.325703553244</v>
      </c>
      <c r="AE490" t="s">
        <v>9398</v>
      </c>
      <c r="AF490" s="61">
        <v>43123.572360266204</v>
      </c>
    </row>
    <row r="491" spans="24:32" x14ac:dyDescent="0.35">
      <c r="X491" s="32" t="str">
        <f t="shared" si="38"/>
        <v>ALP19439</v>
      </c>
      <c r="Y491" s="32" t="b">
        <f t="shared" si="37"/>
        <v>1</v>
      </c>
      <c r="Z491" t="s">
        <v>11</v>
      </c>
      <c r="AA491">
        <v>9439</v>
      </c>
      <c r="AB491" t="s">
        <v>1243</v>
      </c>
      <c r="AC491" t="s">
        <v>9398</v>
      </c>
      <c r="AD491" s="61">
        <v>42810.325703622686</v>
      </c>
      <c r="AE491" t="s">
        <v>9398</v>
      </c>
      <c r="AF491" s="61">
        <v>43123.572360300925</v>
      </c>
    </row>
    <row r="492" spans="24:32" x14ac:dyDescent="0.35">
      <c r="X492" s="32" t="str">
        <f t="shared" si="38"/>
        <v>ALP19440</v>
      </c>
      <c r="Y492" s="32" t="b">
        <f t="shared" si="37"/>
        <v>1</v>
      </c>
      <c r="Z492" t="s">
        <v>11</v>
      </c>
      <c r="AA492">
        <v>9440</v>
      </c>
      <c r="AB492" t="s">
        <v>1244</v>
      </c>
      <c r="AC492" t="s">
        <v>9398</v>
      </c>
      <c r="AD492" s="61">
        <v>42810.325703738425</v>
      </c>
      <c r="AE492" t="s">
        <v>9398</v>
      </c>
      <c r="AF492" s="61">
        <v>43123.572360381942</v>
      </c>
    </row>
    <row r="493" spans="24:32" x14ac:dyDescent="0.35">
      <c r="X493" s="32" t="str">
        <f t="shared" si="38"/>
        <v>ALP19441</v>
      </c>
      <c r="Y493" s="32" t="b">
        <f t="shared" si="37"/>
        <v>1</v>
      </c>
      <c r="Z493" t="s">
        <v>11</v>
      </c>
      <c r="AA493">
        <v>9441</v>
      </c>
      <c r="AB493" t="s">
        <v>1245</v>
      </c>
      <c r="AC493" t="s">
        <v>9398</v>
      </c>
      <c r="AD493" s="61">
        <v>42810.325703819442</v>
      </c>
      <c r="AE493" t="s">
        <v>9398</v>
      </c>
      <c r="AF493" s="61">
        <v>43123.572360451391</v>
      </c>
    </row>
    <row r="494" spans="24:32" x14ac:dyDescent="0.35">
      <c r="X494" s="32" t="str">
        <f t="shared" si="38"/>
        <v>ALP19442</v>
      </c>
      <c r="Y494" s="32" t="b">
        <f t="shared" si="37"/>
        <v>1</v>
      </c>
      <c r="Z494" t="s">
        <v>11</v>
      </c>
      <c r="AA494">
        <v>9442</v>
      </c>
      <c r="AB494" t="s">
        <v>1246</v>
      </c>
      <c r="AC494" t="s">
        <v>9398</v>
      </c>
      <c r="AD494" s="61">
        <v>42810.325704016206</v>
      </c>
      <c r="AE494" t="s">
        <v>9398</v>
      </c>
      <c r="AF494" s="61">
        <v>43123.572360532409</v>
      </c>
    </row>
    <row r="495" spans="24:32" x14ac:dyDescent="0.35">
      <c r="X495" s="32" t="str">
        <f t="shared" si="38"/>
        <v>ALP19443</v>
      </c>
      <c r="Y495" s="32" t="b">
        <f t="shared" si="37"/>
        <v>1</v>
      </c>
      <c r="Z495" t="s">
        <v>11</v>
      </c>
      <c r="AA495">
        <v>9443</v>
      </c>
      <c r="AB495" t="s">
        <v>1247</v>
      </c>
      <c r="AC495" t="s">
        <v>9398</v>
      </c>
      <c r="AD495" s="61">
        <v>42810.325704131945</v>
      </c>
      <c r="AE495" t="s">
        <v>9398</v>
      </c>
      <c r="AF495" s="61">
        <v>43123.57236056713</v>
      </c>
    </row>
    <row r="496" spans="24:32" x14ac:dyDescent="0.35">
      <c r="X496" s="32" t="str">
        <f t="shared" si="38"/>
        <v>ALP19450</v>
      </c>
      <c r="Y496" s="32" t="b">
        <f t="shared" si="37"/>
        <v>1</v>
      </c>
      <c r="Z496" t="s">
        <v>11</v>
      </c>
      <c r="AA496">
        <v>9450</v>
      </c>
      <c r="AB496" t="s">
        <v>1248</v>
      </c>
      <c r="AC496" t="s">
        <v>9398</v>
      </c>
      <c r="AD496" s="61">
        <v>42810.325704201387</v>
      </c>
      <c r="AE496" t="s">
        <v>9398</v>
      </c>
      <c r="AF496" s="61">
        <v>43123.572360648148</v>
      </c>
    </row>
    <row r="497" spans="24:32" x14ac:dyDescent="0.35">
      <c r="X497" s="32" t="str">
        <f t="shared" si="38"/>
        <v>ALP19451</v>
      </c>
      <c r="Y497" s="32" t="b">
        <f t="shared" si="37"/>
        <v>1</v>
      </c>
      <c r="Z497" t="s">
        <v>11</v>
      </c>
      <c r="AA497">
        <v>9451</v>
      </c>
      <c r="AB497" t="s">
        <v>1249</v>
      </c>
      <c r="AC497" t="s">
        <v>9398</v>
      </c>
      <c r="AD497" s="61">
        <v>42810.325704317132</v>
      </c>
      <c r="AE497" t="s">
        <v>9398</v>
      </c>
      <c r="AF497" s="61">
        <v>43123.572360729166</v>
      </c>
    </row>
    <row r="498" spans="24:32" x14ac:dyDescent="0.35">
      <c r="X498" s="32" t="str">
        <f t="shared" si="38"/>
        <v>ALP19452</v>
      </c>
      <c r="Y498" s="32" t="b">
        <f t="shared" si="37"/>
        <v>1</v>
      </c>
      <c r="Z498" t="s">
        <v>11</v>
      </c>
      <c r="AA498">
        <v>9452</v>
      </c>
      <c r="AB498" t="s">
        <v>1250</v>
      </c>
      <c r="AC498" t="s">
        <v>9398</v>
      </c>
      <c r="AD498" s="61">
        <v>42810.32570439815</v>
      </c>
      <c r="AE498" t="s">
        <v>9398</v>
      </c>
      <c r="AF498" s="61">
        <v>43123.572360763887</v>
      </c>
    </row>
    <row r="499" spans="24:32" x14ac:dyDescent="0.35">
      <c r="X499" s="32" t="str">
        <f t="shared" si="38"/>
        <v>ALP19455</v>
      </c>
      <c r="Y499" s="32" t="b">
        <f t="shared" si="37"/>
        <v>1</v>
      </c>
      <c r="Z499" t="s">
        <v>11</v>
      </c>
      <c r="AA499">
        <v>9455</v>
      </c>
      <c r="AB499" t="s">
        <v>1251</v>
      </c>
      <c r="AC499" t="s">
        <v>9398</v>
      </c>
      <c r="AD499" s="61">
        <v>42810.325704513889</v>
      </c>
      <c r="AE499" t="s">
        <v>9398</v>
      </c>
      <c r="AF499" s="61">
        <v>43123.572360844904</v>
      </c>
    </row>
    <row r="500" spans="24:32" x14ac:dyDescent="0.35">
      <c r="X500" s="32" t="str">
        <f t="shared" si="38"/>
        <v>ALP19456</v>
      </c>
      <c r="Y500" s="32" t="b">
        <f t="shared" si="37"/>
        <v>1</v>
      </c>
      <c r="Z500" t="s">
        <v>11</v>
      </c>
      <c r="AA500">
        <v>9456</v>
      </c>
      <c r="AB500" t="s">
        <v>10282</v>
      </c>
      <c r="AC500" t="s">
        <v>9398</v>
      </c>
      <c r="AD500" s="61">
        <v>43230.454105752317</v>
      </c>
      <c r="AE500" t="s">
        <v>9398</v>
      </c>
      <c r="AF500" s="61">
        <v>43230.454105752317</v>
      </c>
    </row>
    <row r="501" spans="24:32" x14ac:dyDescent="0.35">
      <c r="X501" s="32" t="str">
        <f t="shared" si="38"/>
        <v>ALP19457</v>
      </c>
      <c r="Y501" s="32" t="b">
        <f t="shared" si="37"/>
        <v>1</v>
      </c>
      <c r="Z501" t="s">
        <v>11</v>
      </c>
      <c r="AA501">
        <v>9457</v>
      </c>
      <c r="AB501" t="s">
        <v>10283</v>
      </c>
      <c r="AC501" t="s">
        <v>9398</v>
      </c>
      <c r="AD501" s="61">
        <v>43230.454105821758</v>
      </c>
      <c r="AE501" t="s">
        <v>9398</v>
      </c>
      <c r="AF501" s="61">
        <v>43230.454105821758</v>
      </c>
    </row>
    <row r="502" spans="24:32" x14ac:dyDescent="0.35">
      <c r="X502" s="32" t="str">
        <f t="shared" si="38"/>
        <v>ALP19460</v>
      </c>
      <c r="Y502" s="32" t="b">
        <f t="shared" si="37"/>
        <v>1</v>
      </c>
      <c r="Z502" t="s">
        <v>11</v>
      </c>
      <c r="AA502">
        <v>9460</v>
      </c>
      <c r="AB502" t="s">
        <v>1252</v>
      </c>
      <c r="AC502" t="s">
        <v>9398</v>
      </c>
      <c r="AD502" s="61">
        <v>42810.325704594907</v>
      </c>
      <c r="AE502" t="s">
        <v>9398</v>
      </c>
      <c r="AF502" s="61">
        <v>43123.572360914353</v>
      </c>
    </row>
    <row r="503" spans="24:32" x14ac:dyDescent="0.35">
      <c r="X503" s="32" t="str">
        <f t="shared" si="38"/>
        <v>ALP19465</v>
      </c>
      <c r="Y503" s="32" t="b">
        <f t="shared" si="37"/>
        <v>1</v>
      </c>
      <c r="Z503" t="s">
        <v>11</v>
      </c>
      <c r="AA503">
        <v>9465</v>
      </c>
      <c r="AB503" t="s">
        <v>1253</v>
      </c>
      <c r="AC503" t="s">
        <v>9398</v>
      </c>
      <c r="AD503" s="61">
        <v>42810.325704780094</v>
      </c>
      <c r="AE503" t="s">
        <v>9398</v>
      </c>
      <c r="AF503" s="61">
        <v>43123.572360995371</v>
      </c>
    </row>
    <row r="504" spans="24:32" x14ac:dyDescent="0.35">
      <c r="X504" s="32" t="str">
        <f t="shared" si="38"/>
        <v>ALP19466</v>
      </c>
      <c r="Y504" s="32" t="b">
        <f t="shared" si="37"/>
        <v>1</v>
      </c>
      <c r="Z504" t="s">
        <v>11</v>
      </c>
      <c r="AA504">
        <v>9466</v>
      </c>
      <c r="AB504" t="s">
        <v>1254</v>
      </c>
      <c r="AC504" t="s">
        <v>9398</v>
      </c>
      <c r="AD504" s="61">
        <v>42810.325704895833</v>
      </c>
      <c r="AE504" t="s">
        <v>9398</v>
      </c>
      <c r="AF504" s="61">
        <v>43123.572361030092</v>
      </c>
    </row>
    <row r="505" spans="24:32" x14ac:dyDescent="0.35">
      <c r="X505" s="32" t="str">
        <f t="shared" si="38"/>
        <v>ALP19467</v>
      </c>
      <c r="Y505" s="32" t="b">
        <f t="shared" si="37"/>
        <v>1</v>
      </c>
      <c r="Z505" t="s">
        <v>11</v>
      </c>
      <c r="AA505">
        <v>9467</v>
      </c>
      <c r="AB505" t="s">
        <v>1255</v>
      </c>
      <c r="AC505" t="s">
        <v>9398</v>
      </c>
      <c r="AD505" s="61">
        <v>42810.325705011572</v>
      </c>
      <c r="AE505" t="s">
        <v>9398</v>
      </c>
      <c r="AF505" s="61">
        <v>43123.57236111111</v>
      </c>
    </row>
    <row r="506" spans="24:32" x14ac:dyDescent="0.35">
      <c r="X506" s="32" t="str">
        <f t="shared" si="38"/>
        <v>ALP19470</v>
      </c>
      <c r="Y506" s="32" t="b">
        <f t="shared" si="37"/>
        <v>1</v>
      </c>
      <c r="Z506" t="s">
        <v>11</v>
      </c>
      <c r="AA506">
        <v>9470</v>
      </c>
      <c r="AB506" t="s">
        <v>10284</v>
      </c>
      <c r="AC506" t="s">
        <v>9398</v>
      </c>
      <c r="AD506" s="61">
        <v>43230.454105902776</v>
      </c>
      <c r="AE506" t="s">
        <v>9398</v>
      </c>
      <c r="AF506" s="61">
        <v>43230.454105902776</v>
      </c>
    </row>
    <row r="507" spans="24:32" x14ac:dyDescent="0.35">
      <c r="X507" s="32" t="str">
        <f t="shared" si="38"/>
        <v>ALP19471</v>
      </c>
      <c r="Y507" s="32" t="b">
        <f t="shared" si="37"/>
        <v>1</v>
      </c>
      <c r="Z507" t="s">
        <v>11</v>
      </c>
      <c r="AA507">
        <v>9471</v>
      </c>
      <c r="AB507" t="s">
        <v>10285</v>
      </c>
      <c r="AC507" t="s">
        <v>9398</v>
      </c>
      <c r="AD507" s="61">
        <v>43230.454105937497</v>
      </c>
      <c r="AE507" t="s">
        <v>9398</v>
      </c>
      <c r="AF507" s="61">
        <v>43230.454105937497</v>
      </c>
    </row>
    <row r="508" spans="24:32" x14ac:dyDescent="0.35">
      <c r="X508" s="32" t="str">
        <f t="shared" si="38"/>
        <v>ALP19475</v>
      </c>
      <c r="Y508" s="32" t="b">
        <f t="shared" si="37"/>
        <v>1</v>
      </c>
      <c r="Z508" t="s">
        <v>11</v>
      </c>
      <c r="AA508">
        <v>9475</v>
      </c>
      <c r="AB508" t="s">
        <v>11312</v>
      </c>
      <c r="AC508" t="s">
        <v>9398</v>
      </c>
      <c r="AD508" s="61">
        <v>43308.34708472222</v>
      </c>
      <c r="AE508" t="s">
        <v>9398</v>
      </c>
      <c r="AF508" s="61">
        <v>43308.34708472222</v>
      </c>
    </row>
    <row r="509" spans="24:32" x14ac:dyDescent="0.35">
      <c r="X509" s="32" t="str">
        <f t="shared" si="38"/>
        <v>ALP19476</v>
      </c>
      <c r="Y509" s="32" t="b">
        <f t="shared" si="37"/>
        <v>1</v>
      </c>
      <c r="Z509" t="s">
        <v>11</v>
      </c>
      <c r="AA509">
        <v>9476</v>
      </c>
      <c r="AB509" t="s">
        <v>11313</v>
      </c>
      <c r="AC509" t="s">
        <v>9398</v>
      </c>
      <c r="AD509" s="61">
        <v>43308.347084872687</v>
      </c>
      <c r="AE509" t="s">
        <v>9398</v>
      </c>
      <c r="AF509" s="61">
        <v>43308.347084872687</v>
      </c>
    </row>
    <row r="510" spans="24:32" x14ac:dyDescent="0.35">
      <c r="X510" s="32" t="str">
        <f t="shared" si="38"/>
        <v>ALP19477</v>
      </c>
      <c r="Y510" s="32" t="b">
        <f t="shared" si="37"/>
        <v>1</v>
      </c>
      <c r="Z510" t="s">
        <v>11</v>
      </c>
      <c r="AA510">
        <v>9477</v>
      </c>
      <c r="AB510" t="s">
        <v>11314</v>
      </c>
      <c r="AC510" t="s">
        <v>9398</v>
      </c>
      <c r="AD510" s="61">
        <v>43308.347084953704</v>
      </c>
      <c r="AE510" t="s">
        <v>9398</v>
      </c>
      <c r="AF510" s="61">
        <v>43308.347084953704</v>
      </c>
    </row>
    <row r="511" spans="24:32" x14ac:dyDescent="0.35">
      <c r="X511" s="32" t="str">
        <f t="shared" si="38"/>
        <v>ALP19478</v>
      </c>
      <c r="Y511" s="32" t="b">
        <f t="shared" si="37"/>
        <v>1</v>
      </c>
      <c r="Z511" t="s">
        <v>11</v>
      </c>
      <c r="AA511">
        <v>9478</v>
      </c>
      <c r="AB511" t="s">
        <v>11315</v>
      </c>
      <c r="AC511" t="s">
        <v>9398</v>
      </c>
      <c r="AD511" s="61">
        <v>43308.347085069443</v>
      </c>
      <c r="AE511" t="s">
        <v>9398</v>
      </c>
      <c r="AF511" s="61">
        <v>43308.347085069443</v>
      </c>
    </row>
    <row r="512" spans="24:32" x14ac:dyDescent="0.35">
      <c r="X512" s="32" t="str">
        <f t="shared" si="38"/>
        <v>ALP19479</v>
      </c>
      <c r="Y512" s="32" t="b">
        <f t="shared" si="37"/>
        <v>1</v>
      </c>
      <c r="Z512" t="s">
        <v>11</v>
      </c>
      <c r="AA512">
        <v>9479</v>
      </c>
      <c r="AB512" t="s">
        <v>11316</v>
      </c>
      <c r="AC512" t="s">
        <v>9398</v>
      </c>
      <c r="AD512" s="61">
        <v>43308.347085150461</v>
      </c>
      <c r="AE512" t="s">
        <v>9398</v>
      </c>
      <c r="AF512" s="61">
        <v>43308.347085150461</v>
      </c>
    </row>
    <row r="513" spans="24:32" x14ac:dyDescent="0.35">
      <c r="X513" s="32" t="str">
        <f t="shared" si="38"/>
        <v>ALP19480</v>
      </c>
      <c r="Y513" s="32" t="b">
        <f t="shared" si="37"/>
        <v>1</v>
      </c>
      <c r="Z513" t="s">
        <v>11</v>
      </c>
      <c r="AA513">
        <v>9480</v>
      </c>
      <c r="AB513" t="s">
        <v>10286</v>
      </c>
      <c r="AC513" t="s">
        <v>9398</v>
      </c>
      <c r="AD513" s="61">
        <v>43230.454106018522</v>
      </c>
      <c r="AE513" t="s">
        <v>9398</v>
      </c>
      <c r="AF513" s="61">
        <v>43230.454106018522</v>
      </c>
    </row>
    <row r="514" spans="24:32" x14ac:dyDescent="0.35">
      <c r="X514" s="32" t="str">
        <f t="shared" si="38"/>
        <v>ALP19481</v>
      </c>
      <c r="Y514" s="32" t="b">
        <f t="shared" si="37"/>
        <v>1</v>
      </c>
      <c r="Z514" t="s">
        <v>11</v>
      </c>
      <c r="AA514">
        <v>9481</v>
      </c>
      <c r="AB514" t="s">
        <v>10287</v>
      </c>
      <c r="AC514" t="s">
        <v>9398</v>
      </c>
      <c r="AD514" s="61">
        <v>43230.45410609954</v>
      </c>
      <c r="AE514" t="s">
        <v>9398</v>
      </c>
      <c r="AF514" s="61">
        <v>43230.45410609954</v>
      </c>
    </row>
    <row r="515" spans="24:32" x14ac:dyDescent="0.35">
      <c r="X515" s="32" t="str">
        <f t="shared" si="38"/>
        <v>ALP19490</v>
      </c>
      <c r="Y515" s="32" t="b">
        <f t="shared" si="37"/>
        <v>1</v>
      </c>
      <c r="Z515" t="s">
        <v>11</v>
      </c>
      <c r="AA515">
        <v>9490</v>
      </c>
      <c r="AB515" t="s">
        <v>1256</v>
      </c>
      <c r="AC515" t="s">
        <v>9398</v>
      </c>
      <c r="AD515" s="61">
        <v>42810.325705127318</v>
      </c>
      <c r="AE515" t="s">
        <v>9398</v>
      </c>
      <c r="AF515" s="61">
        <v>43123.572361145831</v>
      </c>
    </row>
    <row r="516" spans="24:32" x14ac:dyDescent="0.35">
      <c r="X516" s="32" t="str">
        <f t="shared" si="38"/>
        <v>ALP19495</v>
      </c>
      <c r="Y516" s="32" t="b">
        <f t="shared" si="37"/>
        <v>1</v>
      </c>
      <c r="Z516" t="s">
        <v>11</v>
      </c>
      <c r="AA516">
        <v>9495</v>
      </c>
      <c r="AB516" t="s">
        <v>1257</v>
      </c>
      <c r="AC516" t="s">
        <v>9398</v>
      </c>
      <c r="AD516" s="61">
        <v>42810.325705289353</v>
      </c>
      <c r="AE516" t="s">
        <v>9398</v>
      </c>
      <c r="AF516" s="61">
        <v>43123.572361226848</v>
      </c>
    </row>
    <row r="517" spans="24:32" x14ac:dyDescent="0.35">
      <c r="X517" s="32" t="str">
        <f t="shared" si="38"/>
        <v>ALP19500</v>
      </c>
      <c r="Y517" s="32" t="b">
        <f t="shared" ref="Y517:Y580" si="39">VLOOKUP(AA517,U:V,2,0)=AB517</f>
        <v>1</v>
      </c>
      <c r="Z517" t="s">
        <v>11</v>
      </c>
      <c r="AA517">
        <v>9500</v>
      </c>
      <c r="AB517" t="s">
        <v>1258</v>
      </c>
      <c r="AC517" t="s">
        <v>9398</v>
      </c>
      <c r="AD517" s="61">
        <v>42810.325705439813</v>
      </c>
      <c r="AE517" t="s">
        <v>9398</v>
      </c>
      <c r="AF517" s="61">
        <v>43123.572361307874</v>
      </c>
    </row>
    <row r="518" spans="24:32" x14ac:dyDescent="0.35">
      <c r="X518" s="32" t="str">
        <f t="shared" si="38"/>
        <v>ALP19505</v>
      </c>
      <c r="Y518" s="32" t="b">
        <f t="shared" si="39"/>
        <v>1</v>
      </c>
      <c r="Z518" t="s">
        <v>11</v>
      </c>
      <c r="AA518">
        <v>9505</v>
      </c>
      <c r="AB518" t="s">
        <v>1259</v>
      </c>
      <c r="AC518" t="s">
        <v>9398</v>
      </c>
      <c r="AD518" s="61">
        <v>42810.325705520831</v>
      </c>
      <c r="AE518" t="s">
        <v>9398</v>
      </c>
      <c r="AF518" s="61">
        <v>43123.572361342594</v>
      </c>
    </row>
    <row r="519" spans="24:32" x14ac:dyDescent="0.35">
      <c r="X519" s="32" t="str">
        <f t="shared" si="38"/>
        <v>ALP19510</v>
      </c>
      <c r="Y519" s="32" t="b">
        <f t="shared" si="39"/>
        <v>1</v>
      </c>
      <c r="Z519" t="s">
        <v>11</v>
      </c>
      <c r="AA519">
        <v>9510</v>
      </c>
      <c r="AB519" t="s">
        <v>1260</v>
      </c>
      <c r="AC519" t="s">
        <v>9398</v>
      </c>
      <c r="AD519" s="61">
        <v>42810.325705636576</v>
      </c>
      <c r="AE519" t="s">
        <v>9398</v>
      </c>
      <c r="AF519" s="61">
        <v>43123.572361423612</v>
      </c>
    </row>
    <row r="520" spans="24:32" x14ac:dyDescent="0.35">
      <c r="X520" s="32" t="str">
        <f t="shared" ref="X520:X583" si="40">Z520&amp;AA520</f>
        <v>ALP19515</v>
      </c>
      <c r="Y520" s="32" t="b">
        <f t="shared" si="39"/>
        <v>1</v>
      </c>
      <c r="Z520" t="s">
        <v>11</v>
      </c>
      <c r="AA520">
        <v>9515</v>
      </c>
      <c r="AB520" t="s">
        <v>1261</v>
      </c>
      <c r="AC520" t="s">
        <v>9398</v>
      </c>
      <c r="AD520" s="61">
        <v>42810.325705752315</v>
      </c>
      <c r="AE520" t="s">
        <v>9398</v>
      </c>
      <c r="AF520" s="61">
        <v>43123.572361493054</v>
      </c>
    </row>
    <row r="521" spans="24:32" x14ac:dyDescent="0.35">
      <c r="X521" s="32" t="str">
        <f t="shared" si="40"/>
        <v>ALP19520</v>
      </c>
      <c r="Y521" s="32" t="b">
        <f t="shared" si="39"/>
        <v>1</v>
      </c>
      <c r="Z521" t="s">
        <v>11</v>
      </c>
      <c r="AA521">
        <v>9520</v>
      </c>
      <c r="AB521" t="s">
        <v>1262</v>
      </c>
      <c r="AC521" t="s">
        <v>9398</v>
      </c>
      <c r="AD521" s="61">
        <v>42810.325706018521</v>
      </c>
      <c r="AE521" t="s">
        <v>9398</v>
      </c>
      <c r="AF521" s="61">
        <v>43123.572361574072</v>
      </c>
    </row>
    <row r="522" spans="24:32" x14ac:dyDescent="0.35">
      <c r="X522" s="32" t="str">
        <f t="shared" si="40"/>
        <v>ALP19521</v>
      </c>
      <c r="Y522" s="32" t="b">
        <f t="shared" si="39"/>
        <v>1</v>
      </c>
      <c r="Z522" t="s">
        <v>11</v>
      </c>
      <c r="AA522">
        <v>9521</v>
      </c>
      <c r="AB522" t="s">
        <v>10276</v>
      </c>
      <c r="AC522" t="s">
        <v>9398</v>
      </c>
      <c r="AD522" s="61">
        <v>43230.454105243058</v>
      </c>
      <c r="AE522" t="s">
        <v>9398</v>
      </c>
      <c r="AF522" s="61">
        <v>43230.454105243058</v>
      </c>
    </row>
    <row r="523" spans="24:32" x14ac:dyDescent="0.35">
      <c r="X523" s="32" t="str">
        <f t="shared" si="40"/>
        <v>ALP19525</v>
      </c>
      <c r="Y523" s="32" t="b">
        <f t="shared" si="39"/>
        <v>1</v>
      </c>
      <c r="Z523" t="s">
        <v>11</v>
      </c>
      <c r="AA523">
        <v>9525</v>
      </c>
      <c r="AB523" t="s">
        <v>1263</v>
      </c>
      <c r="AC523" t="s">
        <v>9398</v>
      </c>
      <c r="AD523" s="61">
        <v>42810.32570616898</v>
      </c>
      <c r="AE523" t="s">
        <v>9398</v>
      </c>
      <c r="AF523" s="61">
        <v>43123.5723616088</v>
      </c>
    </row>
    <row r="524" spans="24:32" x14ac:dyDescent="0.35">
      <c r="X524" s="32" t="str">
        <f t="shared" si="40"/>
        <v>ALP19530</v>
      </c>
      <c r="Y524" s="32" t="b">
        <f t="shared" si="39"/>
        <v>1</v>
      </c>
      <c r="Z524" t="s">
        <v>11</v>
      </c>
      <c r="AA524">
        <v>9530</v>
      </c>
      <c r="AB524" t="s">
        <v>1264</v>
      </c>
      <c r="AC524" t="s">
        <v>9398</v>
      </c>
      <c r="AD524" s="61">
        <v>42810.325706284719</v>
      </c>
      <c r="AE524" t="s">
        <v>9398</v>
      </c>
      <c r="AF524" s="61">
        <v>43123.572361689818</v>
      </c>
    </row>
    <row r="525" spans="24:32" x14ac:dyDescent="0.35">
      <c r="X525" s="32" t="str">
        <f t="shared" si="40"/>
        <v>ALP19535</v>
      </c>
      <c r="Y525" s="32" t="b">
        <f t="shared" si="39"/>
        <v>1</v>
      </c>
      <c r="Z525" t="s">
        <v>11</v>
      </c>
      <c r="AA525">
        <v>9535</v>
      </c>
      <c r="AB525" t="s">
        <v>1265</v>
      </c>
      <c r="AC525" t="s">
        <v>9398</v>
      </c>
      <c r="AD525" s="61">
        <v>42810.325706365744</v>
      </c>
      <c r="AE525" t="s">
        <v>9398</v>
      </c>
      <c r="AF525" s="61">
        <v>43123.572361724538</v>
      </c>
    </row>
    <row r="526" spans="24:32" x14ac:dyDescent="0.35">
      <c r="X526" s="32" t="str">
        <f t="shared" si="40"/>
        <v>ALP19540</v>
      </c>
      <c r="Y526" s="32" t="b">
        <f t="shared" si="39"/>
        <v>1</v>
      </c>
      <c r="Z526" t="s">
        <v>11</v>
      </c>
      <c r="AA526">
        <v>9540</v>
      </c>
      <c r="AB526" t="s">
        <v>1266</v>
      </c>
      <c r="AC526" t="s">
        <v>9398</v>
      </c>
      <c r="AD526" s="61">
        <v>42810.3257065625</v>
      </c>
      <c r="AE526" t="s">
        <v>9398</v>
      </c>
      <c r="AF526" s="61">
        <v>43123.572361805556</v>
      </c>
    </row>
    <row r="527" spans="24:32" x14ac:dyDescent="0.35">
      <c r="X527" s="32" t="str">
        <f t="shared" si="40"/>
        <v>ALP19541</v>
      </c>
      <c r="Y527" s="32" t="b">
        <f t="shared" si="39"/>
        <v>1</v>
      </c>
      <c r="Z527" t="s">
        <v>11</v>
      </c>
      <c r="AA527">
        <v>9541</v>
      </c>
      <c r="AB527" t="s">
        <v>1267</v>
      </c>
      <c r="AC527" t="s">
        <v>9398</v>
      </c>
      <c r="AD527" s="61">
        <v>42810.325706678239</v>
      </c>
      <c r="AE527" t="s">
        <v>9398</v>
      </c>
      <c r="AF527" s="61">
        <v>43123.572361886574</v>
      </c>
    </row>
    <row r="528" spans="24:32" x14ac:dyDescent="0.35">
      <c r="X528" s="32" t="str">
        <f t="shared" si="40"/>
        <v>ALP19545</v>
      </c>
      <c r="Y528" s="32" t="b">
        <f t="shared" si="39"/>
        <v>1</v>
      </c>
      <c r="Z528" t="s">
        <v>11</v>
      </c>
      <c r="AA528">
        <v>9545</v>
      </c>
      <c r="AB528" t="s">
        <v>1268</v>
      </c>
      <c r="AC528" t="s">
        <v>9398</v>
      </c>
      <c r="AD528" s="61">
        <v>42810.325706793985</v>
      </c>
      <c r="AE528" t="s">
        <v>9398</v>
      </c>
      <c r="AF528" s="61">
        <v>43123.572361921295</v>
      </c>
    </row>
    <row r="529" spans="24:32" x14ac:dyDescent="0.35">
      <c r="X529" s="32" t="str">
        <f t="shared" si="40"/>
        <v>ALP19546</v>
      </c>
      <c r="Y529" s="32" t="b">
        <f t="shared" si="39"/>
        <v>1</v>
      </c>
      <c r="Z529" t="s">
        <v>11</v>
      </c>
      <c r="AA529">
        <v>9546</v>
      </c>
      <c r="AB529" t="s">
        <v>1269</v>
      </c>
      <c r="AC529" t="s">
        <v>9398</v>
      </c>
      <c r="AD529" s="61">
        <v>42810.325706863427</v>
      </c>
      <c r="AE529" t="s">
        <v>9398</v>
      </c>
      <c r="AF529" s="61">
        <v>43123.572362002313</v>
      </c>
    </row>
    <row r="530" spans="24:32" x14ac:dyDescent="0.35">
      <c r="X530" s="32" t="str">
        <f t="shared" si="40"/>
        <v>ALP19550</v>
      </c>
      <c r="Y530" s="32" t="b">
        <f t="shared" si="39"/>
        <v>1</v>
      </c>
      <c r="Z530" t="s">
        <v>11</v>
      </c>
      <c r="AA530">
        <v>9550</v>
      </c>
      <c r="AB530" t="s">
        <v>1270</v>
      </c>
      <c r="AC530" t="s">
        <v>9398</v>
      </c>
      <c r="AD530" s="61">
        <v>42810.325706979165</v>
      </c>
      <c r="AE530" t="s">
        <v>9398</v>
      </c>
      <c r="AF530" s="61">
        <v>43123.572362071762</v>
      </c>
    </row>
    <row r="531" spans="24:32" x14ac:dyDescent="0.35">
      <c r="X531" s="32" t="str">
        <f t="shared" si="40"/>
        <v>ALP19551</v>
      </c>
      <c r="Y531" s="32" t="b">
        <f t="shared" si="39"/>
        <v>1</v>
      </c>
      <c r="Z531" t="s">
        <v>11</v>
      </c>
      <c r="AA531">
        <v>9551</v>
      </c>
      <c r="AB531" t="s">
        <v>1271</v>
      </c>
      <c r="AC531" t="s">
        <v>9398</v>
      </c>
      <c r="AD531" s="61">
        <v>42810.325707094904</v>
      </c>
      <c r="AE531" t="s">
        <v>9398</v>
      </c>
      <c r="AF531" s="61">
        <v>43123.57236215278</v>
      </c>
    </row>
    <row r="532" spans="24:32" x14ac:dyDescent="0.35">
      <c r="X532" s="32" t="str">
        <f t="shared" si="40"/>
        <v>ALP19555</v>
      </c>
      <c r="Y532" s="32" t="b">
        <f t="shared" si="39"/>
        <v>1</v>
      </c>
      <c r="Z532" t="s">
        <v>11</v>
      </c>
      <c r="AA532">
        <v>9555</v>
      </c>
      <c r="AB532" t="s">
        <v>1272</v>
      </c>
      <c r="AC532" t="s">
        <v>9398</v>
      </c>
      <c r="AD532" s="61">
        <v>42810.325707256947</v>
      </c>
      <c r="AE532" t="s">
        <v>9398</v>
      </c>
      <c r="AF532" s="61">
        <v>43123.5723621875</v>
      </c>
    </row>
    <row r="533" spans="24:32" x14ac:dyDescent="0.35">
      <c r="X533" s="32" t="str">
        <f t="shared" si="40"/>
        <v>ALP19556</v>
      </c>
      <c r="Y533" s="32" t="b">
        <f t="shared" si="39"/>
        <v>1</v>
      </c>
      <c r="Z533" t="s">
        <v>11</v>
      </c>
      <c r="AA533">
        <v>9556</v>
      </c>
      <c r="AB533" t="s">
        <v>1273</v>
      </c>
      <c r="AC533" t="s">
        <v>9398</v>
      </c>
      <c r="AD533" s="61">
        <v>42810.325707372685</v>
      </c>
      <c r="AE533" t="s">
        <v>9398</v>
      </c>
      <c r="AF533" s="61">
        <v>43123.572362268518</v>
      </c>
    </row>
    <row r="534" spans="24:32" x14ac:dyDescent="0.35">
      <c r="X534" s="32" t="str">
        <f t="shared" si="40"/>
        <v>ALP19561</v>
      </c>
      <c r="Y534" s="32" t="b">
        <f t="shared" si="39"/>
        <v>1</v>
      </c>
      <c r="Z534" t="s">
        <v>11</v>
      </c>
      <c r="AA534">
        <v>9561</v>
      </c>
      <c r="AB534" t="s">
        <v>11317</v>
      </c>
      <c r="AC534" t="s">
        <v>9398</v>
      </c>
      <c r="AD534" s="61">
        <v>43308.34708521991</v>
      </c>
      <c r="AE534" t="s">
        <v>9398</v>
      </c>
      <c r="AF534" s="61">
        <v>43308.34708521991</v>
      </c>
    </row>
    <row r="535" spans="24:32" x14ac:dyDescent="0.35">
      <c r="X535" s="32" t="str">
        <f t="shared" si="40"/>
        <v>ALP19900</v>
      </c>
      <c r="Y535" s="32" t="b">
        <f t="shared" si="39"/>
        <v>1</v>
      </c>
      <c r="Z535" t="s">
        <v>11</v>
      </c>
      <c r="AA535">
        <v>9900</v>
      </c>
      <c r="AB535" t="s">
        <v>1274</v>
      </c>
      <c r="AC535" t="s">
        <v>9398</v>
      </c>
      <c r="AD535" s="61">
        <v>42810.325707523145</v>
      </c>
      <c r="AE535" t="s">
        <v>9398</v>
      </c>
      <c r="AF535" s="61">
        <v>43123.572362303239</v>
      </c>
    </row>
    <row r="536" spans="24:32" x14ac:dyDescent="0.35">
      <c r="X536" s="32" t="str">
        <f t="shared" si="40"/>
        <v>ALP19910</v>
      </c>
      <c r="Y536" s="32" t="b">
        <f t="shared" si="39"/>
        <v>1</v>
      </c>
      <c r="Z536" t="s">
        <v>11</v>
      </c>
      <c r="AA536">
        <v>9910</v>
      </c>
      <c r="AB536" t="s">
        <v>1275</v>
      </c>
      <c r="AC536" t="s">
        <v>9398</v>
      </c>
      <c r="AD536" s="61">
        <v>42810.325707638891</v>
      </c>
      <c r="AE536" t="s">
        <v>9398</v>
      </c>
      <c r="AF536" s="61">
        <v>43123.572362384257</v>
      </c>
    </row>
    <row r="537" spans="24:32" x14ac:dyDescent="0.35">
      <c r="X537" s="32" t="str">
        <f t="shared" si="40"/>
        <v>CHA11005</v>
      </c>
      <c r="Y537" s="32" t="b">
        <f t="shared" si="39"/>
        <v>1</v>
      </c>
      <c r="Z537" t="s">
        <v>9821</v>
      </c>
      <c r="AA537">
        <v>1005</v>
      </c>
      <c r="AB537" t="s">
        <v>3383</v>
      </c>
      <c r="AC537" t="s">
        <v>9398</v>
      </c>
      <c r="AD537" s="61">
        <v>43206.39144915509</v>
      </c>
      <c r="AE537" t="s">
        <v>9398</v>
      </c>
      <c r="AF537" s="61">
        <v>43206.39144915509</v>
      </c>
    </row>
    <row r="538" spans="24:32" x14ac:dyDescent="0.35">
      <c r="X538" s="32" t="str">
        <f t="shared" si="40"/>
        <v>CHA11015</v>
      </c>
      <c r="Y538" s="32" t="b">
        <f t="shared" si="39"/>
        <v>1</v>
      </c>
      <c r="Z538" t="s">
        <v>9821</v>
      </c>
      <c r="AA538">
        <v>1015</v>
      </c>
      <c r="AB538" t="s">
        <v>10097</v>
      </c>
      <c r="AC538" t="s">
        <v>9398</v>
      </c>
      <c r="AD538" s="61">
        <v>43206.391498923615</v>
      </c>
      <c r="AE538" t="s">
        <v>9398</v>
      </c>
      <c r="AF538" s="61">
        <v>43206.391498923615</v>
      </c>
    </row>
    <row r="539" spans="24:32" x14ac:dyDescent="0.35">
      <c r="X539" s="32" t="str">
        <f t="shared" si="40"/>
        <v>CHA11110</v>
      </c>
      <c r="Y539" s="32" t="b">
        <f t="shared" si="39"/>
        <v>1</v>
      </c>
      <c r="Z539" t="s">
        <v>9821</v>
      </c>
      <c r="AA539">
        <v>1110</v>
      </c>
      <c r="AB539" t="s">
        <v>1170</v>
      </c>
      <c r="AC539" t="s">
        <v>9398</v>
      </c>
      <c r="AD539" s="61">
        <v>43206.391500613427</v>
      </c>
      <c r="AE539" t="s">
        <v>9398</v>
      </c>
      <c r="AF539" s="61">
        <v>43206.391500613427</v>
      </c>
    </row>
    <row r="540" spans="24:32" x14ac:dyDescent="0.35">
      <c r="X540" s="32" t="str">
        <f t="shared" si="40"/>
        <v>CHA11120</v>
      </c>
      <c r="Y540" s="32" t="b">
        <f t="shared" si="39"/>
        <v>1</v>
      </c>
      <c r="Z540" t="s">
        <v>9821</v>
      </c>
      <c r="AA540">
        <v>1120</v>
      </c>
      <c r="AB540" t="s">
        <v>1171</v>
      </c>
      <c r="AC540" t="s">
        <v>9398</v>
      </c>
      <c r="AD540" s="61">
        <v>43206.391500729165</v>
      </c>
      <c r="AE540" t="s">
        <v>9398</v>
      </c>
      <c r="AF540" s="61">
        <v>43206.391500729165</v>
      </c>
    </row>
    <row r="541" spans="24:32" x14ac:dyDescent="0.35">
      <c r="X541" s="32" t="str">
        <f t="shared" si="40"/>
        <v>CHA11130</v>
      </c>
      <c r="Y541" s="32" t="b">
        <f t="shared" si="39"/>
        <v>1</v>
      </c>
      <c r="Z541" t="s">
        <v>9821</v>
      </c>
      <c r="AA541">
        <v>1130</v>
      </c>
      <c r="AB541" t="s">
        <v>1172</v>
      </c>
      <c r="AC541" t="s">
        <v>9398</v>
      </c>
      <c r="AD541" s="61">
        <v>43206.391500844904</v>
      </c>
      <c r="AE541" t="s">
        <v>9398</v>
      </c>
      <c r="AF541" s="61">
        <v>43206.391500844904</v>
      </c>
    </row>
    <row r="542" spans="24:32" x14ac:dyDescent="0.35">
      <c r="X542" s="32" t="str">
        <f t="shared" si="40"/>
        <v>CHA12030</v>
      </c>
      <c r="Y542" s="32" t="b">
        <f t="shared" si="39"/>
        <v>1</v>
      </c>
      <c r="Z542" t="s">
        <v>9821</v>
      </c>
      <c r="AA542">
        <v>2030</v>
      </c>
      <c r="AB542" t="s">
        <v>10098</v>
      </c>
      <c r="AC542" t="s">
        <v>9398</v>
      </c>
      <c r="AD542" s="61">
        <v>43206.391501157406</v>
      </c>
      <c r="AE542" t="s">
        <v>9398</v>
      </c>
      <c r="AF542" s="61">
        <v>43206.391501157406</v>
      </c>
    </row>
    <row r="543" spans="24:32" x14ac:dyDescent="0.35">
      <c r="X543" s="32" t="str">
        <f t="shared" si="40"/>
        <v>CHA12031</v>
      </c>
      <c r="Y543" s="32" t="b">
        <f t="shared" si="39"/>
        <v>1</v>
      </c>
      <c r="Z543" t="s">
        <v>9821</v>
      </c>
      <c r="AA543">
        <v>2031</v>
      </c>
      <c r="AB543" t="s">
        <v>10100</v>
      </c>
      <c r="AC543" t="s">
        <v>9398</v>
      </c>
      <c r="AD543" s="61">
        <v>43206.391501273145</v>
      </c>
      <c r="AE543" t="s">
        <v>9398</v>
      </c>
      <c r="AF543" s="61">
        <v>43238.637899618057</v>
      </c>
    </row>
    <row r="544" spans="24:32" x14ac:dyDescent="0.35">
      <c r="X544" s="32" t="str">
        <f t="shared" si="40"/>
        <v>CHA12032</v>
      </c>
      <c r="Y544" s="32" t="b">
        <f t="shared" si="39"/>
        <v>1</v>
      </c>
      <c r="Z544" t="s">
        <v>9821</v>
      </c>
      <c r="AA544">
        <v>2032</v>
      </c>
      <c r="AB544" t="s">
        <v>10099</v>
      </c>
      <c r="AC544" t="s">
        <v>9398</v>
      </c>
      <c r="AD544" s="61">
        <v>43206.391501388891</v>
      </c>
      <c r="AE544" t="s">
        <v>9398</v>
      </c>
      <c r="AF544" s="61">
        <v>43238.63792947917</v>
      </c>
    </row>
    <row r="545" spans="24:32" x14ac:dyDescent="0.35">
      <c r="X545" s="32" t="str">
        <f t="shared" si="40"/>
        <v>CHA12033</v>
      </c>
      <c r="Y545" s="32" t="b">
        <f t="shared" si="39"/>
        <v>1</v>
      </c>
      <c r="Z545" t="s">
        <v>9821</v>
      </c>
      <c r="AA545">
        <v>2033</v>
      </c>
      <c r="AB545" t="s">
        <v>10101</v>
      </c>
      <c r="AC545" t="s">
        <v>9398</v>
      </c>
      <c r="AD545" s="61">
        <v>43206.39150150463</v>
      </c>
      <c r="AE545" t="s">
        <v>9398</v>
      </c>
      <c r="AF545" s="61">
        <v>43206.39150150463</v>
      </c>
    </row>
    <row r="546" spans="24:32" x14ac:dyDescent="0.35">
      <c r="X546" s="32" t="str">
        <f t="shared" si="40"/>
        <v>CHA12034</v>
      </c>
      <c r="Y546" s="32" t="b">
        <f t="shared" si="39"/>
        <v>1</v>
      </c>
      <c r="Z546" t="s">
        <v>9821</v>
      </c>
      <c r="AA546">
        <v>2034</v>
      </c>
      <c r="AB546" t="s">
        <v>10102</v>
      </c>
      <c r="AC546" t="s">
        <v>9398</v>
      </c>
      <c r="AD546" s="61">
        <v>43206.391501655089</v>
      </c>
      <c r="AE546" t="s">
        <v>9398</v>
      </c>
      <c r="AF546" s="61">
        <v>43206.391501655089</v>
      </c>
    </row>
    <row r="547" spans="24:32" x14ac:dyDescent="0.35">
      <c r="X547" s="32" t="str">
        <f t="shared" si="40"/>
        <v>CHA12035</v>
      </c>
      <c r="Y547" s="32" t="b">
        <f t="shared" si="39"/>
        <v>1</v>
      </c>
      <c r="Z547" t="s">
        <v>9821</v>
      </c>
      <c r="AA547">
        <v>2035</v>
      </c>
      <c r="AB547" t="s">
        <v>10495</v>
      </c>
      <c r="AC547" t="s">
        <v>9398</v>
      </c>
      <c r="AD547" s="61">
        <v>43206.391501817132</v>
      </c>
      <c r="AE547" t="s">
        <v>9398</v>
      </c>
      <c r="AF547" s="61">
        <v>43238.637930092591</v>
      </c>
    </row>
    <row r="548" spans="24:32" x14ac:dyDescent="0.35">
      <c r="X548" s="32" t="str">
        <f t="shared" si="40"/>
        <v>CHA12036</v>
      </c>
      <c r="Y548" s="32" t="b">
        <f t="shared" si="39"/>
        <v>1</v>
      </c>
      <c r="Z548" t="s">
        <v>9821</v>
      </c>
      <c r="AA548">
        <v>2036</v>
      </c>
      <c r="AB548" t="s">
        <v>10103</v>
      </c>
      <c r="AC548" t="s">
        <v>9398</v>
      </c>
      <c r="AD548" s="61">
        <v>43238.637930752317</v>
      </c>
      <c r="AE548" t="s">
        <v>9398</v>
      </c>
      <c r="AF548" s="61">
        <v>43238.637930752317</v>
      </c>
    </row>
    <row r="549" spans="24:32" x14ac:dyDescent="0.35">
      <c r="X549" s="32" t="str">
        <f t="shared" si="40"/>
        <v>CHA12037</v>
      </c>
      <c r="Y549" s="32" t="b">
        <f t="shared" si="39"/>
        <v>1</v>
      </c>
      <c r="Z549" t="s">
        <v>9821</v>
      </c>
      <c r="AA549">
        <v>2037</v>
      </c>
      <c r="AB549" t="s">
        <v>10876</v>
      </c>
      <c r="AC549" t="s">
        <v>9398</v>
      </c>
      <c r="AD549" s="61">
        <v>43287.589594675926</v>
      </c>
      <c r="AE549" t="s">
        <v>9398</v>
      </c>
      <c r="AF549" s="61">
        <v>43287.589594675926</v>
      </c>
    </row>
    <row r="550" spans="24:32" x14ac:dyDescent="0.35">
      <c r="X550" s="32" t="str">
        <f t="shared" si="40"/>
        <v>CHA13030</v>
      </c>
      <c r="Y550" s="32" t="b">
        <f t="shared" si="39"/>
        <v>1</v>
      </c>
      <c r="Z550" t="s">
        <v>9821</v>
      </c>
      <c r="AA550">
        <v>3030</v>
      </c>
      <c r="AB550" t="s">
        <v>10666</v>
      </c>
      <c r="AC550" t="s">
        <v>9398</v>
      </c>
      <c r="AD550" s="61">
        <v>43206.391502118058</v>
      </c>
      <c r="AE550" t="s">
        <v>9398</v>
      </c>
      <c r="AF550" s="61">
        <v>43238.677560960648</v>
      </c>
    </row>
    <row r="551" spans="24:32" x14ac:dyDescent="0.35">
      <c r="X551" s="32" t="str">
        <f t="shared" si="40"/>
        <v>CHA13031</v>
      </c>
      <c r="Y551" s="32" t="b">
        <f t="shared" si="39"/>
        <v>1</v>
      </c>
      <c r="Z551" t="s">
        <v>9821</v>
      </c>
      <c r="AA551">
        <v>3031</v>
      </c>
      <c r="AB551" t="s">
        <v>10104</v>
      </c>
      <c r="AC551" t="s">
        <v>9398</v>
      </c>
      <c r="AD551" s="61">
        <v>43238.676020370367</v>
      </c>
      <c r="AE551" t="s">
        <v>9398</v>
      </c>
      <c r="AF551" s="61">
        <v>43238.676020370367</v>
      </c>
    </row>
    <row r="552" spans="24:32" x14ac:dyDescent="0.35">
      <c r="X552" s="32" t="str">
        <f t="shared" si="40"/>
        <v>CHA17010</v>
      </c>
      <c r="Y552" s="32" t="b">
        <f t="shared" si="39"/>
        <v>1</v>
      </c>
      <c r="Z552" t="s">
        <v>9821</v>
      </c>
      <c r="AA552">
        <v>7010</v>
      </c>
      <c r="AB552" t="s">
        <v>1177</v>
      </c>
      <c r="AC552" t="s">
        <v>9398</v>
      </c>
      <c r="AD552" s="61">
        <v>43206.391502280094</v>
      </c>
      <c r="AE552" t="s">
        <v>9398</v>
      </c>
      <c r="AF552" s="61">
        <v>43206.391502280094</v>
      </c>
    </row>
    <row r="553" spans="24:32" x14ac:dyDescent="0.35">
      <c r="X553" s="32" t="str">
        <f t="shared" si="40"/>
        <v>CHA17020</v>
      </c>
      <c r="Y553" s="32" t="b">
        <f t="shared" si="39"/>
        <v>1</v>
      </c>
      <c r="Z553" t="s">
        <v>9821</v>
      </c>
      <c r="AA553">
        <v>7020</v>
      </c>
      <c r="AB553" t="s">
        <v>1178</v>
      </c>
      <c r="AC553" t="s">
        <v>9398</v>
      </c>
      <c r="AD553" s="61">
        <v>43206.391502395833</v>
      </c>
      <c r="AE553" t="s">
        <v>9398</v>
      </c>
      <c r="AF553" s="61">
        <v>43206.391502395833</v>
      </c>
    </row>
    <row r="554" spans="24:32" x14ac:dyDescent="0.35">
      <c r="X554" s="32" t="str">
        <f t="shared" si="40"/>
        <v>CHA17070</v>
      </c>
      <c r="Y554" s="32" t="b">
        <f t="shared" si="39"/>
        <v>1</v>
      </c>
      <c r="Z554" t="s">
        <v>9821</v>
      </c>
      <c r="AA554">
        <v>7070</v>
      </c>
      <c r="AB554" t="s">
        <v>1181</v>
      </c>
      <c r="AC554" t="s">
        <v>9398</v>
      </c>
      <c r="AD554" s="61">
        <v>43206.391502627317</v>
      </c>
      <c r="AE554" t="s">
        <v>9398</v>
      </c>
      <c r="AF554" s="61">
        <v>43206.391502627317</v>
      </c>
    </row>
    <row r="555" spans="24:32" x14ac:dyDescent="0.35">
      <c r="X555" s="32" t="str">
        <f t="shared" si="40"/>
        <v>CHA18101</v>
      </c>
      <c r="Y555" s="32" t="b">
        <f t="shared" si="39"/>
        <v>1</v>
      </c>
      <c r="Z555" t="s">
        <v>9821</v>
      </c>
      <c r="AA555">
        <v>8101</v>
      </c>
      <c r="AB555" t="s">
        <v>1184</v>
      </c>
      <c r="AC555" t="s">
        <v>9398</v>
      </c>
      <c r="AD555" s="61">
        <v>43206.391506712964</v>
      </c>
      <c r="AE555" t="s">
        <v>9398</v>
      </c>
      <c r="AF555" s="61">
        <v>43206.391506712964</v>
      </c>
    </row>
    <row r="556" spans="24:32" x14ac:dyDescent="0.35">
      <c r="X556" s="32" t="str">
        <f t="shared" si="40"/>
        <v>CHA18102</v>
      </c>
      <c r="Y556" s="32" t="b">
        <f t="shared" si="39"/>
        <v>1</v>
      </c>
      <c r="Z556" t="s">
        <v>9821</v>
      </c>
      <c r="AA556">
        <v>8102</v>
      </c>
      <c r="AB556" t="s">
        <v>1185</v>
      </c>
      <c r="AC556" t="s">
        <v>9398</v>
      </c>
      <c r="AD556" s="61">
        <v>43206.391506828702</v>
      </c>
      <c r="AE556" t="s">
        <v>9398</v>
      </c>
      <c r="AF556" s="61">
        <v>43206.391506828702</v>
      </c>
    </row>
    <row r="557" spans="24:32" x14ac:dyDescent="0.35">
      <c r="X557" s="32" t="str">
        <f t="shared" si="40"/>
        <v>CHA18103</v>
      </c>
      <c r="Y557" s="32" t="b">
        <f t="shared" si="39"/>
        <v>1</v>
      </c>
      <c r="Z557" t="s">
        <v>9821</v>
      </c>
      <c r="AA557">
        <v>8103</v>
      </c>
      <c r="AB557" t="s">
        <v>3404</v>
      </c>
      <c r="AC557" t="s">
        <v>9398</v>
      </c>
      <c r="AD557" s="61">
        <v>43206.391507175926</v>
      </c>
      <c r="AE557" t="s">
        <v>9398</v>
      </c>
      <c r="AF557" s="61">
        <v>43207.616344247683</v>
      </c>
    </row>
    <row r="558" spans="24:32" x14ac:dyDescent="0.35">
      <c r="X558" s="32" t="str">
        <f t="shared" si="40"/>
        <v>CHA18105</v>
      </c>
      <c r="Y558" s="32" t="b">
        <f t="shared" si="39"/>
        <v>1</v>
      </c>
      <c r="Z558" t="s">
        <v>9821</v>
      </c>
      <c r="AA558">
        <v>8105</v>
      </c>
      <c r="AB558" t="s">
        <v>1187</v>
      </c>
      <c r="AC558" t="s">
        <v>9398</v>
      </c>
      <c r="AD558" s="61">
        <v>43206.391507291664</v>
      </c>
      <c r="AE558" t="s">
        <v>9398</v>
      </c>
      <c r="AF558" s="61">
        <v>43206.391507291664</v>
      </c>
    </row>
    <row r="559" spans="24:32" x14ac:dyDescent="0.35">
      <c r="X559" s="32" t="str">
        <f t="shared" si="40"/>
        <v>CHA18106</v>
      </c>
      <c r="Y559" s="32" t="b">
        <f t="shared" si="39"/>
        <v>1</v>
      </c>
      <c r="Z559" t="s">
        <v>9821</v>
      </c>
      <c r="AA559">
        <v>8106</v>
      </c>
      <c r="AB559" t="s">
        <v>1188</v>
      </c>
      <c r="AC559" t="s">
        <v>9398</v>
      </c>
      <c r="AD559" s="61">
        <v>43206.391507372682</v>
      </c>
      <c r="AE559" t="s">
        <v>9398</v>
      </c>
      <c r="AF559" s="61">
        <v>43206.391507372682</v>
      </c>
    </row>
    <row r="560" spans="24:32" x14ac:dyDescent="0.35">
      <c r="X560" s="32" t="str">
        <f t="shared" si="40"/>
        <v>CHA18400</v>
      </c>
      <c r="Y560" s="32" t="b">
        <f t="shared" si="39"/>
        <v>1</v>
      </c>
      <c r="Z560" t="s">
        <v>9821</v>
      </c>
      <c r="AA560">
        <v>8400</v>
      </c>
      <c r="AB560" t="s">
        <v>3406</v>
      </c>
      <c r="AC560" t="s">
        <v>9398</v>
      </c>
      <c r="AD560" s="61">
        <v>43207.615713692132</v>
      </c>
      <c r="AE560" t="s">
        <v>9398</v>
      </c>
      <c r="AF560" s="61">
        <v>43207.615713692132</v>
      </c>
    </row>
    <row r="561" spans="24:32" x14ac:dyDescent="0.35">
      <c r="X561" s="32" t="str">
        <f t="shared" si="40"/>
        <v>CHA19100</v>
      </c>
      <c r="Y561" s="32" t="b">
        <f t="shared" si="39"/>
        <v>1</v>
      </c>
      <c r="Z561" t="s">
        <v>9821</v>
      </c>
      <c r="AA561">
        <v>9100</v>
      </c>
      <c r="AB561" t="s">
        <v>1190</v>
      </c>
      <c r="AC561" t="s">
        <v>9398</v>
      </c>
      <c r="AD561" s="61">
        <v>43206.391796296295</v>
      </c>
      <c r="AE561" t="s">
        <v>9398</v>
      </c>
      <c r="AF561" s="61">
        <v>43206.391796296295</v>
      </c>
    </row>
    <row r="562" spans="24:32" x14ac:dyDescent="0.35">
      <c r="X562" s="32" t="str">
        <f t="shared" si="40"/>
        <v>CHA19101</v>
      </c>
      <c r="Y562" s="32" t="b">
        <f t="shared" si="39"/>
        <v>1</v>
      </c>
      <c r="Z562" t="s">
        <v>9821</v>
      </c>
      <c r="AA562">
        <v>9101</v>
      </c>
      <c r="AB562" t="s">
        <v>1191</v>
      </c>
      <c r="AC562" t="s">
        <v>9398</v>
      </c>
      <c r="AD562" s="61">
        <v>43206.391796493059</v>
      </c>
      <c r="AE562" t="s">
        <v>9398</v>
      </c>
      <c r="AF562" s="61">
        <v>43206.391796493059</v>
      </c>
    </row>
    <row r="563" spans="24:32" x14ac:dyDescent="0.35">
      <c r="X563" s="32" t="str">
        <f t="shared" si="40"/>
        <v>CHA19105</v>
      </c>
      <c r="Y563" s="32" t="b">
        <f t="shared" si="39"/>
        <v>1</v>
      </c>
      <c r="Z563" t="s">
        <v>9821</v>
      </c>
      <c r="AA563">
        <v>9105</v>
      </c>
      <c r="AB563" t="s">
        <v>1192</v>
      </c>
      <c r="AC563" t="s">
        <v>9398</v>
      </c>
      <c r="AD563" s="61">
        <v>43206.391796608797</v>
      </c>
      <c r="AE563" t="s">
        <v>9398</v>
      </c>
      <c r="AF563" s="61">
        <v>43206.391796608797</v>
      </c>
    </row>
    <row r="564" spans="24:32" x14ac:dyDescent="0.35">
      <c r="X564" s="32" t="str">
        <f t="shared" si="40"/>
        <v>CHA19106</v>
      </c>
      <c r="Y564" s="32" t="b">
        <f t="shared" si="39"/>
        <v>1</v>
      </c>
      <c r="Z564" t="s">
        <v>9821</v>
      </c>
      <c r="AA564">
        <v>9106</v>
      </c>
      <c r="AB564" t="s">
        <v>1193</v>
      </c>
      <c r="AC564" t="s">
        <v>9398</v>
      </c>
      <c r="AD564" s="61">
        <v>43206.391796678239</v>
      </c>
      <c r="AE564" t="s">
        <v>9398</v>
      </c>
      <c r="AF564" s="61">
        <v>43206.391796678239</v>
      </c>
    </row>
    <row r="565" spans="24:32" x14ac:dyDescent="0.35">
      <c r="X565" s="32" t="str">
        <f t="shared" si="40"/>
        <v>CHA19107</v>
      </c>
      <c r="Y565" s="32" t="b">
        <f t="shared" si="39"/>
        <v>1</v>
      </c>
      <c r="Z565" t="s">
        <v>9821</v>
      </c>
      <c r="AA565">
        <v>9107</v>
      </c>
      <c r="AB565" t="s">
        <v>1194</v>
      </c>
      <c r="AC565" t="s">
        <v>9398</v>
      </c>
      <c r="AD565" s="61">
        <v>43206.391796840275</v>
      </c>
      <c r="AE565" t="s">
        <v>9398</v>
      </c>
      <c r="AF565" s="61">
        <v>43206.391796840275</v>
      </c>
    </row>
    <row r="566" spans="24:32" x14ac:dyDescent="0.35">
      <c r="X566" s="32" t="str">
        <f t="shared" si="40"/>
        <v>CHA19108</v>
      </c>
      <c r="Y566" s="32" t="b">
        <f t="shared" si="39"/>
        <v>1</v>
      </c>
      <c r="Z566" t="s">
        <v>9821</v>
      </c>
      <c r="AA566">
        <v>9108</v>
      </c>
      <c r="AB566" t="s">
        <v>1195</v>
      </c>
      <c r="AC566" t="s">
        <v>9398</v>
      </c>
      <c r="AD566" s="61">
        <v>43206.391796956021</v>
      </c>
      <c r="AE566" t="s">
        <v>9398</v>
      </c>
      <c r="AF566" s="61">
        <v>43206.391796956021</v>
      </c>
    </row>
    <row r="567" spans="24:32" x14ac:dyDescent="0.35">
      <c r="X567" s="32" t="str">
        <f t="shared" si="40"/>
        <v>CHA19110</v>
      </c>
      <c r="Y567" s="32" t="b">
        <f t="shared" si="39"/>
        <v>1</v>
      </c>
      <c r="Z567" t="s">
        <v>9821</v>
      </c>
      <c r="AA567">
        <v>9110</v>
      </c>
      <c r="AB567" t="s">
        <v>1196</v>
      </c>
      <c r="AC567" t="s">
        <v>9398</v>
      </c>
      <c r="AD567" s="61">
        <v>43206.391797071759</v>
      </c>
      <c r="AE567" t="s">
        <v>9398</v>
      </c>
      <c r="AF567" s="61">
        <v>43206.391797071759</v>
      </c>
    </row>
    <row r="568" spans="24:32" x14ac:dyDescent="0.35">
      <c r="X568" s="32" t="str">
        <f t="shared" si="40"/>
        <v>CHA19115</v>
      </c>
      <c r="Y568" s="32" t="b">
        <f t="shared" si="39"/>
        <v>1</v>
      </c>
      <c r="Z568" t="s">
        <v>9821</v>
      </c>
      <c r="AA568">
        <v>9115</v>
      </c>
      <c r="AB568" t="s">
        <v>1197</v>
      </c>
      <c r="AC568" t="s">
        <v>9398</v>
      </c>
      <c r="AD568" s="61">
        <v>43206.391797187498</v>
      </c>
      <c r="AE568" t="s">
        <v>9398</v>
      </c>
      <c r="AF568" s="61">
        <v>43206.391797187498</v>
      </c>
    </row>
    <row r="569" spans="24:32" x14ac:dyDescent="0.35">
      <c r="X569" s="32" t="str">
        <f t="shared" si="40"/>
        <v>CHA19120</v>
      </c>
      <c r="Y569" s="32" t="b">
        <f t="shared" si="39"/>
        <v>1</v>
      </c>
      <c r="Z569" t="s">
        <v>9821</v>
      </c>
      <c r="AA569">
        <v>9120</v>
      </c>
      <c r="AB569" t="s">
        <v>1198</v>
      </c>
      <c r="AC569" t="s">
        <v>9398</v>
      </c>
      <c r="AD569" s="61">
        <v>43206.391797337965</v>
      </c>
      <c r="AE569" t="s">
        <v>9398</v>
      </c>
      <c r="AF569" s="61">
        <v>43206.391797337965</v>
      </c>
    </row>
    <row r="570" spans="24:32" x14ac:dyDescent="0.35">
      <c r="X570" s="32" t="str">
        <f t="shared" si="40"/>
        <v>CHA19125</v>
      </c>
      <c r="Y570" s="32" t="b">
        <f t="shared" si="39"/>
        <v>1</v>
      </c>
      <c r="Z570" t="s">
        <v>9821</v>
      </c>
      <c r="AA570">
        <v>9125</v>
      </c>
      <c r="AB570" t="s">
        <v>1199</v>
      </c>
      <c r="AC570" t="s">
        <v>9398</v>
      </c>
      <c r="AD570" s="61">
        <v>43206.391797453703</v>
      </c>
      <c r="AE570" t="s">
        <v>9398</v>
      </c>
      <c r="AF570" s="61">
        <v>43206.391797453703</v>
      </c>
    </row>
    <row r="571" spans="24:32" x14ac:dyDescent="0.35">
      <c r="X571" s="32" t="str">
        <f t="shared" si="40"/>
        <v>CHA19126</v>
      </c>
      <c r="Y571" s="32" t="b">
        <f t="shared" si="39"/>
        <v>1</v>
      </c>
      <c r="Z571" t="s">
        <v>9821</v>
      </c>
      <c r="AA571">
        <v>9126</v>
      </c>
      <c r="AB571" t="s">
        <v>1200</v>
      </c>
      <c r="AC571" t="s">
        <v>9398</v>
      </c>
      <c r="AD571" s="61">
        <v>43206.391797569442</v>
      </c>
      <c r="AE571" t="s">
        <v>9398</v>
      </c>
      <c r="AF571" s="61">
        <v>43206.391797569442</v>
      </c>
    </row>
    <row r="572" spans="24:32" x14ac:dyDescent="0.35">
      <c r="X572" s="32" t="str">
        <f t="shared" si="40"/>
        <v>CHA19127</v>
      </c>
      <c r="Y572" s="32" t="b">
        <f t="shared" si="39"/>
        <v>1</v>
      </c>
      <c r="Z572" t="s">
        <v>9821</v>
      </c>
      <c r="AA572">
        <v>9127</v>
      </c>
      <c r="AB572" t="s">
        <v>1201</v>
      </c>
      <c r="AC572" t="s">
        <v>9398</v>
      </c>
      <c r="AD572" s="61">
        <v>43206.391797685188</v>
      </c>
      <c r="AE572" t="s">
        <v>9398</v>
      </c>
      <c r="AF572" s="61">
        <v>43206.391797685188</v>
      </c>
    </row>
    <row r="573" spans="24:32" x14ac:dyDescent="0.35">
      <c r="X573" s="32" t="str">
        <f t="shared" si="40"/>
        <v>CHA19130</v>
      </c>
      <c r="Y573" s="32" t="b">
        <f t="shared" si="39"/>
        <v>1</v>
      </c>
      <c r="Z573" t="s">
        <v>9821</v>
      </c>
      <c r="AA573">
        <v>9130</v>
      </c>
      <c r="AB573" t="s">
        <v>1202</v>
      </c>
      <c r="AC573" t="s">
        <v>9398</v>
      </c>
      <c r="AD573" s="61">
        <v>43206.391797800927</v>
      </c>
      <c r="AE573" t="s">
        <v>9398</v>
      </c>
      <c r="AF573" s="61">
        <v>43206.391797800927</v>
      </c>
    </row>
    <row r="574" spans="24:32" x14ac:dyDescent="0.35">
      <c r="X574" s="32" t="str">
        <f t="shared" si="40"/>
        <v>CHA19131</v>
      </c>
      <c r="Y574" s="32" t="b">
        <f t="shared" si="39"/>
        <v>1</v>
      </c>
      <c r="Z574" t="s">
        <v>9821</v>
      </c>
      <c r="AA574">
        <v>9131</v>
      </c>
      <c r="AB574" t="s">
        <v>1203</v>
      </c>
      <c r="AC574" t="s">
        <v>9398</v>
      </c>
      <c r="AD574" s="61">
        <v>43206.391797916665</v>
      </c>
      <c r="AE574" t="s">
        <v>9398</v>
      </c>
      <c r="AF574" s="61">
        <v>43206.391797916665</v>
      </c>
    </row>
    <row r="575" spans="24:32" x14ac:dyDescent="0.35">
      <c r="X575" s="32" t="str">
        <f t="shared" si="40"/>
        <v>CHA19132</v>
      </c>
      <c r="Y575" s="32" t="b">
        <f t="shared" si="39"/>
        <v>1</v>
      </c>
      <c r="Z575" t="s">
        <v>9821</v>
      </c>
      <c r="AA575">
        <v>9132</v>
      </c>
      <c r="AB575" t="s">
        <v>1204</v>
      </c>
      <c r="AC575" t="s">
        <v>9398</v>
      </c>
      <c r="AD575" s="61">
        <v>43206.391798032404</v>
      </c>
      <c r="AE575" t="s">
        <v>9398</v>
      </c>
      <c r="AF575" s="61">
        <v>43206.391798032404</v>
      </c>
    </row>
    <row r="576" spans="24:32" x14ac:dyDescent="0.35">
      <c r="X576" s="32" t="str">
        <f t="shared" si="40"/>
        <v>CHA19133</v>
      </c>
      <c r="Y576" s="32" t="b">
        <f t="shared" si="39"/>
        <v>1</v>
      </c>
      <c r="Z576" t="s">
        <v>9821</v>
      </c>
      <c r="AA576">
        <v>9133</v>
      </c>
      <c r="AB576" t="s">
        <v>1205</v>
      </c>
      <c r="AC576" t="s">
        <v>9398</v>
      </c>
      <c r="AD576" s="61">
        <v>43206.39179814815</v>
      </c>
      <c r="AE576" t="s">
        <v>9398</v>
      </c>
      <c r="AF576" s="61">
        <v>43206.39179814815</v>
      </c>
    </row>
    <row r="577" spans="24:32" x14ac:dyDescent="0.35">
      <c r="X577" s="32" t="str">
        <f t="shared" si="40"/>
        <v>CHA19135</v>
      </c>
      <c r="Y577" s="32" t="b">
        <f t="shared" si="39"/>
        <v>1</v>
      </c>
      <c r="Z577" t="s">
        <v>9821</v>
      </c>
      <c r="AA577">
        <v>9135</v>
      </c>
      <c r="AB577" t="s">
        <v>1206</v>
      </c>
      <c r="AC577" t="s">
        <v>9398</v>
      </c>
      <c r="AD577" s="61">
        <v>43206.391798229168</v>
      </c>
      <c r="AE577" t="s">
        <v>9398</v>
      </c>
      <c r="AF577" s="61">
        <v>43206.391798229168</v>
      </c>
    </row>
    <row r="578" spans="24:32" x14ac:dyDescent="0.35">
      <c r="X578" s="32" t="str">
        <f t="shared" si="40"/>
        <v>CHA19136</v>
      </c>
      <c r="Y578" s="32" t="b">
        <f t="shared" si="39"/>
        <v>1</v>
      </c>
      <c r="Z578" t="s">
        <v>9821</v>
      </c>
      <c r="AA578">
        <v>9136</v>
      </c>
      <c r="AB578" t="s">
        <v>1207</v>
      </c>
      <c r="AC578" t="s">
        <v>9398</v>
      </c>
      <c r="AD578" s="61">
        <v>43206.391798344906</v>
      </c>
      <c r="AE578" t="s">
        <v>9398</v>
      </c>
      <c r="AF578" s="61">
        <v>43206.391798344906</v>
      </c>
    </row>
    <row r="579" spans="24:32" x14ac:dyDescent="0.35">
      <c r="X579" s="32" t="str">
        <f t="shared" si="40"/>
        <v>CHA19140</v>
      </c>
      <c r="Y579" s="32" t="b">
        <f t="shared" si="39"/>
        <v>1</v>
      </c>
      <c r="Z579" t="s">
        <v>9821</v>
      </c>
      <c r="AA579">
        <v>9140</v>
      </c>
      <c r="AB579" t="s">
        <v>1208</v>
      </c>
      <c r="AC579" t="s">
        <v>9398</v>
      </c>
      <c r="AD579" s="61">
        <v>43206.391798460645</v>
      </c>
      <c r="AE579" t="s">
        <v>9398</v>
      </c>
      <c r="AF579" s="61">
        <v>43206.391798460645</v>
      </c>
    </row>
    <row r="580" spans="24:32" x14ac:dyDescent="0.35">
      <c r="X580" s="32" t="str">
        <f t="shared" si="40"/>
        <v>CHA19141</v>
      </c>
      <c r="Y580" s="32" t="b">
        <f t="shared" si="39"/>
        <v>1</v>
      </c>
      <c r="Z580" t="s">
        <v>9821</v>
      </c>
      <c r="AA580">
        <v>9141</v>
      </c>
      <c r="AB580" t="s">
        <v>1209</v>
      </c>
      <c r="AC580" t="s">
        <v>9398</v>
      </c>
      <c r="AD580" s="61">
        <v>43206.391798726851</v>
      </c>
      <c r="AE580" t="s">
        <v>9398</v>
      </c>
      <c r="AF580" s="61">
        <v>43206.391798726851</v>
      </c>
    </row>
    <row r="581" spans="24:32" x14ac:dyDescent="0.35">
      <c r="X581" s="32" t="str">
        <f t="shared" si="40"/>
        <v>CHA19145</v>
      </c>
      <c r="Y581" s="32" t="b">
        <f t="shared" ref="Y581:Y644" si="41">VLOOKUP(AA581,U:V,2,0)=AB581</f>
        <v>1</v>
      </c>
      <c r="Z581" t="s">
        <v>9821</v>
      </c>
      <c r="AA581">
        <v>9145</v>
      </c>
      <c r="AB581" t="s">
        <v>1210</v>
      </c>
      <c r="AC581" t="s">
        <v>9398</v>
      </c>
      <c r="AD581" s="61">
        <v>43206.391798877317</v>
      </c>
      <c r="AE581" t="s">
        <v>9398</v>
      </c>
      <c r="AF581" s="61">
        <v>43206.391798877317</v>
      </c>
    </row>
    <row r="582" spans="24:32" x14ac:dyDescent="0.35">
      <c r="X582" s="32" t="str">
        <f t="shared" si="40"/>
        <v>CHA19146</v>
      </c>
      <c r="Y582" s="32" t="b">
        <f t="shared" si="41"/>
        <v>1</v>
      </c>
      <c r="Z582" t="s">
        <v>9821</v>
      </c>
      <c r="AA582">
        <v>9146</v>
      </c>
      <c r="AB582" t="s">
        <v>1211</v>
      </c>
      <c r="AC582" t="s">
        <v>9398</v>
      </c>
      <c r="AD582" s="61">
        <v>43206.391798958335</v>
      </c>
      <c r="AE582" t="s">
        <v>9398</v>
      </c>
      <c r="AF582" s="61">
        <v>43206.391798958335</v>
      </c>
    </row>
    <row r="583" spans="24:32" x14ac:dyDescent="0.35">
      <c r="X583" s="32" t="str">
        <f t="shared" si="40"/>
        <v>CHA19150</v>
      </c>
      <c r="Y583" s="32" t="b">
        <f t="shared" si="41"/>
        <v>1</v>
      </c>
      <c r="Z583" t="s">
        <v>9821</v>
      </c>
      <c r="AA583">
        <v>9150</v>
      </c>
      <c r="AB583" t="s">
        <v>1212</v>
      </c>
      <c r="AC583" t="s">
        <v>9398</v>
      </c>
      <c r="AD583" s="61">
        <v>43206.391799074074</v>
      </c>
      <c r="AE583" t="s">
        <v>9398</v>
      </c>
      <c r="AF583" s="61">
        <v>43206.391799074074</v>
      </c>
    </row>
    <row r="584" spans="24:32" x14ac:dyDescent="0.35">
      <c r="X584" s="32" t="str">
        <f t="shared" ref="X584:X647" si="42">Z584&amp;AA584</f>
        <v>CHA19155</v>
      </c>
      <c r="Y584" s="32" t="b">
        <f t="shared" si="41"/>
        <v>1</v>
      </c>
      <c r="Z584" t="s">
        <v>9821</v>
      </c>
      <c r="AA584">
        <v>9155</v>
      </c>
      <c r="AB584" t="s">
        <v>1213</v>
      </c>
      <c r="AC584" t="s">
        <v>9398</v>
      </c>
      <c r="AD584" s="61">
        <v>43206.391799189812</v>
      </c>
      <c r="AE584" t="s">
        <v>9398</v>
      </c>
      <c r="AF584" s="61">
        <v>43206.391799189812</v>
      </c>
    </row>
    <row r="585" spans="24:32" x14ac:dyDescent="0.35">
      <c r="X585" s="32" t="str">
        <f t="shared" si="42"/>
        <v>CHA19156</v>
      </c>
      <c r="Y585" s="32" t="b">
        <f t="shared" si="41"/>
        <v>1</v>
      </c>
      <c r="Z585" t="s">
        <v>9821</v>
      </c>
      <c r="AA585">
        <v>9156</v>
      </c>
      <c r="AB585" t="s">
        <v>1214</v>
      </c>
      <c r="AC585" t="s">
        <v>9398</v>
      </c>
      <c r="AD585" s="61">
        <v>43206.39179927083</v>
      </c>
      <c r="AE585" t="s">
        <v>9398</v>
      </c>
      <c r="AF585" s="61">
        <v>43206.39179927083</v>
      </c>
    </row>
    <row r="586" spans="24:32" x14ac:dyDescent="0.35">
      <c r="X586" s="32" t="str">
        <f t="shared" si="42"/>
        <v>CHA19157</v>
      </c>
      <c r="Y586" s="32" t="b">
        <f t="shared" si="41"/>
        <v>1</v>
      </c>
      <c r="Z586" t="s">
        <v>9821</v>
      </c>
      <c r="AA586">
        <v>9157</v>
      </c>
      <c r="AB586" t="s">
        <v>1215</v>
      </c>
      <c r="AC586" t="s">
        <v>9398</v>
      </c>
      <c r="AD586" s="61">
        <v>43206.391799386576</v>
      </c>
      <c r="AE586" t="s">
        <v>9398</v>
      </c>
      <c r="AF586" s="61">
        <v>43206.391799386576</v>
      </c>
    </row>
    <row r="587" spans="24:32" x14ac:dyDescent="0.35">
      <c r="X587" s="32" t="str">
        <f t="shared" si="42"/>
        <v>CHA19158</v>
      </c>
      <c r="Y587" s="32" t="b">
        <f t="shared" si="41"/>
        <v>1</v>
      </c>
      <c r="Z587" t="s">
        <v>9821</v>
      </c>
      <c r="AA587">
        <v>9158</v>
      </c>
      <c r="AB587" t="s">
        <v>1216</v>
      </c>
      <c r="AC587" t="s">
        <v>9398</v>
      </c>
      <c r="AD587" s="61">
        <v>43206.391799502315</v>
      </c>
      <c r="AE587" t="s">
        <v>9398</v>
      </c>
      <c r="AF587" s="61">
        <v>43206.391799502315</v>
      </c>
    </row>
    <row r="588" spans="24:32" x14ac:dyDescent="0.35">
      <c r="X588" s="32" t="str">
        <f t="shared" si="42"/>
        <v>CHA19159</v>
      </c>
      <c r="Y588" s="32" t="b">
        <f t="shared" si="41"/>
        <v>1</v>
      </c>
      <c r="Z588" t="s">
        <v>9821</v>
      </c>
      <c r="AA588">
        <v>9159</v>
      </c>
      <c r="AB588" t="s">
        <v>1217</v>
      </c>
      <c r="AC588" t="s">
        <v>9398</v>
      </c>
      <c r="AD588" s="61">
        <v>43206.391799571757</v>
      </c>
      <c r="AE588" t="s">
        <v>9398</v>
      </c>
      <c r="AF588" s="61">
        <v>43206.391799571757</v>
      </c>
    </row>
    <row r="589" spans="24:32" x14ac:dyDescent="0.35">
      <c r="X589" s="32" t="str">
        <f t="shared" si="42"/>
        <v>CHA19160</v>
      </c>
      <c r="Y589" s="32" t="b">
        <f t="shared" si="41"/>
        <v>1</v>
      </c>
      <c r="Z589" t="s">
        <v>9821</v>
      </c>
      <c r="AA589">
        <v>9160</v>
      </c>
      <c r="AB589" t="s">
        <v>1218</v>
      </c>
      <c r="AC589" t="s">
        <v>9398</v>
      </c>
      <c r="AD589" s="61">
        <v>43206.391799652774</v>
      </c>
      <c r="AE589" t="s">
        <v>9398</v>
      </c>
      <c r="AF589" s="61">
        <v>43206.391799652774</v>
      </c>
    </row>
    <row r="590" spans="24:32" x14ac:dyDescent="0.35">
      <c r="X590" s="32" t="str">
        <f t="shared" si="42"/>
        <v>CHA19161</v>
      </c>
      <c r="Y590" s="32" t="b">
        <f t="shared" si="41"/>
        <v>1</v>
      </c>
      <c r="Z590" t="s">
        <v>9821</v>
      </c>
      <c r="AA590">
        <v>9161</v>
      </c>
      <c r="AB590" t="s">
        <v>1219</v>
      </c>
      <c r="AC590" t="s">
        <v>9398</v>
      </c>
      <c r="AD590" s="61">
        <v>43206.39179976852</v>
      </c>
      <c r="AE590" t="s">
        <v>9398</v>
      </c>
      <c r="AF590" s="61">
        <v>43206.39179976852</v>
      </c>
    </row>
    <row r="591" spans="24:32" x14ac:dyDescent="0.35">
      <c r="X591" s="32" t="str">
        <f t="shared" si="42"/>
        <v>CHA19165</v>
      </c>
      <c r="Y591" s="32" t="b">
        <f t="shared" si="41"/>
        <v>1</v>
      </c>
      <c r="Z591" t="s">
        <v>9821</v>
      </c>
      <c r="AA591">
        <v>9165</v>
      </c>
      <c r="AB591" t="s">
        <v>1220</v>
      </c>
      <c r="AC591" t="s">
        <v>9398</v>
      </c>
      <c r="AD591" s="61">
        <v>43206.391799884259</v>
      </c>
      <c r="AE591" t="s">
        <v>9398</v>
      </c>
      <c r="AF591" s="61">
        <v>43206.391799884259</v>
      </c>
    </row>
    <row r="592" spans="24:32" x14ac:dyDescent="0.35">
      <c r="X592" s="32" t="str">
        <f t="shared" si="42"/>
        <v>CHA19167</v>
      </c>
      <c r="Y592" s="32" t="b">
        <f t="shared" si="41"/>
        <v>1</v>
      </c>
      <c r="Z592" t="s">
        <v>9821</v>
      </c>
      <c r="AA592">
        <v>9167</v>
      </c>
      <c r="AB592" t="s">
        <v>11318</v>
      </c>
      <c r="AC592" t="s">
        <v>9398</v>
      </c>
      <c r="AD592" s="61">
        <v>43308.347596377316</v>
      </c>
      <c r="AE592" t="s">
        <v>9398</v>
      </c>
      <c r="AF592" s="61">
        <v>43308.347596377316</v>
      </c>
    </row>
    <row r="593" spans="24:32" x14ac:dyDescent="0.35">
      <c r="X593" s="32" t="str">
        <f t="shared" si="42"/>
        <v>CHA19200</v>
      </c>
      <c r="Y593" s="32" t="b">
        <f t="shared" si="41"/>
        <v>1</v>
      </c>
      <c r="Z593" t="s">
        <v>9821</v>
      </c>
      <c r="AA593">
        <v>9200</v>
      </c>
      <c r="AB593" t="s">
        <v>1221</v>
      </c>
      <c r="AC593" t="s">
        <v>9398</v>
      </c>
      <c r="AD593" s="61">
        <v>43206.391799965277</v>
      </c>
      <c r="AE593" t="s">
        <v>9398</v>
      </c>
      <c r="AF593" s="61">
        <v>43206.391799965277</v>
      </c>
    </row>
    <row r="594" spans="24:32" x14ac:dyDescent="0.35">
      <c r="X594" s="32" t="str">
        <f t="shared" si="42"/>
        <v>CHA19205</v>
      </c>
      <c r="Y594" s="32" t="b">
        <f t="shared" si="41"/>
        <v>1</v>
      </c>
      <c r="Z594" t="s">
        <v>9821</v>
      </c>
      <c r="AA594">
        <v>9205</v>
      </c>
      <c r="AB594" t="s">
        <v>1222</v>
      </c>
      <c r="AC594" t="s">
        <v>9398</v>
      </c>
      <c r="AD594" s="61">
        <v>43206.391800081015</v>
      </c>
      <c r="AE594" t="s">
        <v>9398</v>
      </c>
      <c r="AF594" s="61">
        <v>43206.391800081015</v>
      </c>
    </row>
    <row r="595" spans="24:32" x14ac:dyDescent="0.35">
      <c r="X595" s="32" t="str">
        <f t="shared" si="42"/>
        <v>CHA19300</v>
      </c>
      <c r="Y595" s="32" t="b">
        <f t="shared" si="41"/>
        <v>1</v>
      </c>
      <c r="Z595" t="s">
        <v>9821</v>
      </c>
      <c r="AA595">
        <v>9300</v>
      </c>
      <c r="AB595" t="s">
        <v>1223</v>
      </c>
      <c r="AC595" t="s">
        <v>9398</v>
      </c>
      <c r="AD595" s="61">
        <v>43206.391800150464</v>
      </c>
      <c r="AE595" t="s">
        <v>9398</v>
      </c>
      <c r="AF595" s="61">
        <v>43206.391800150464</v>
      </c>
    </row>
    <row r="596" spans="24:32" x14ac:dyDescent="0.35">
      <c r="X596" s="32" t="str">
        <f t="shared" si="42"/>
        <v>CHA19305</v>
      </c>
      <c r="Y596" s="32" t="b">
        <f t="shared" si="41"/>
        <v>1</v>
      </c>
      <c r="Z596" t="s">
        <v>9821</v>
      </c>
      <c r="AA596">
        <v>9305</v>
      </c>
      <c r="AB596" t="s">
        <v>1224</v>
      </c>
      <c r="AC596" t="s">
        <v>9398</v>
      </c>
      <c r="AD596" s="61">
        <v>43206.391800266203</v>
      </c>
      <c r="AE596" t="s">
        <v>9398</v>
      </c>
      <c r="AF596" s="61">
        <v>43206.391800266203</v>
      </c>
    </row>
    <row r="597" spans="24:32" x14ac:dyDescent="0.35">
      <c r="X597" s="32" t="str">
        <f t="shared" si="42"/>
        <v>CHA19310</v>
      </c>
      <c r="Y597" s="32" t="b">
        <f t="shared" si="41"/>
        <v>1</v>
      </c>
      <c r="Z597" t="s">
        <v>9821</v>
      </c>
      <c r="AA597">
        <v>9310</v>
      </c>
      <c r="AB597" t="s">
        <v>1225</v>
      </c>
      <c r="AC597" t="s">
        <v>9398</v>
      </c>
      <c r="AD597" s="61">
        <v>43206.391800347221</v>
      </c>
      <c r="AE597" t="s">
        <v>9398</v>
      </c>
      <c r="AF597" s="61">
        <v>43206.391800347221</v>
      </c>
    </row>
    <row r="598" spans="24:32" x14ac:dyDescent="0.35">
      <c r="X598" s="32" t="str">
        <f t="shared" si="42"/>
        <v>CHA19320</v>
      </c>
      <c r="Y598" s="32" t="b">
        <f t="shared" si="41"/>
        <v>1</v>
      </c>
      <c r="Z598" t="s">
        <v>9821</v>
      </c>
      <c r="AA598">
        <v>9320</v>
      </c>
      <c r="AB598" t="s">
        <v>1226</v>
      </c>
      <c r="AC598" t="s">
        <v>9398</v>
      </c>
      <c r="AD598" s="61">
        <v>43206.39180046296</v>
      </c>
      <c r="AE598" t="s">
        <v>9398</v>
      </c>
      <c r="AF598" s="61">
        <v>43206.39180046296</v>
      </c>
    </row>
    <row r="599" spans="24:32" x14ac:dyDescent="0.35">
      <c r="X599" s="32" t="str">
        <f t="shared" si="42"/>
        <v>CHA19321</v>
      </c>
      <c r="Y599" s="32" t="b">
        <f t="shared" si="41"/>
        <v>1</v>
      </c>
      <c r="Z599" t="s">
        <v>9821</v>
      </c>
      <c r="AA599">
        <v>9321</v>
      </c>
      <c r="AB599" t="s">
        <v>1227</v>
      </c>
      <c r="AC599" t="s">
        <v>9398</v>
      </c>
      <c r="AD599" s="61">
        <v>43206.391800543985</v>
      </c>
      <c r="AE599" t="s">
        <v>9398</v>
      </c>
      <c r="AF599" s="61">
        <v>43206.391800543985</v>
      </c>
    </row>
    <row r="600" spans="24:32" x14ac:dyDescent="0.35">
      <c r="X600" s="32" t="str">
        <f t="shared" si="42"/>
        <v>CHA19330</v>
      </c>
      <c r="Y600" s="32" t="b">
        <f t="shared" si="41"/>
        <v>1</v>
      </c>
      <c r="Z600" t="s">
        <v>9821</v>
      </c>
      <c r="AA600">
        <v>9330</v>
      </c>
      <c r="AB600" t="s">
        <v>1228</v>
      </c>
      <c r="AC600" t="s">
        <v>9398</v>
      </c>
      <c r="AD600" s="61">
        <v>43206.391800659723</v>
      </c>
      <c r="AE600" t="s">
        <v>9398</v>
      </c>
      <c r="AF600" s="61">
        <v>43206.391800659723</v>
      </c>
    </row>
    <row r="601" spans="24:32" x14ac:dyDescent="0.35">
      <c r="X601" s="32" t="str">
        <f t="shared" si="42"/>
        <v>CHA19400</v>
      </c>
      <c r="Y601" s="32" t="b">
        <f t="shared" si="41"/>
        <v>1</v>
      </c>
      <c r="Z601" t="s">
        <v>9821</v>
      </c>
      <c r="AA601">
        <v>9400</v>
      </c>
      <c r="AB601" t="s">
        <v>1229</v>
      </c>
      <c r="AC601" t="s">
        <v>9398</v>
      </c>
      <c r="AD601" s="61">
        <v>43206.391800729165</v>
      </c>
      <c r="AE601" t="s">
        <v>9398</v>
      </c>
      <c r="AF601" s="61">
        <v>43206.391800729165</v>
      </c>
    </row>
    <row r="602" spans="24:32" x14ac:dyDescent="0.35">
      <c r="X602" s="32" t="str">
        <f t="shared" si="42"/>
        <v>CHA19405</v>
      </c>
      <c r="Y602" s="32" t="b">
        <f t="shared" si="41"/>
        <v>1</v>
      </c>
      <c r="Z602" t="s">
        <v>9821</v>
      </c>
      <c r="AA602">
        <v>9405</v>
      </c>
      <c r="AB602" t="s">
        <v>1230</v>
      </c>
      <c r="AC602" t="s">
        <v>9398</v>
      </c>
      <c r="AD602" s="61">
        <v>43206.391800844911</v>
      </c>
      <c r="AE602" t="s">
        <v>9398</v>
      </c>
      <c r="AF602" s="61">
        <v>43206.391800844911</v>
      </c>
    </row>
    <row r="603" spans="24:32" x14ac:dyDescent="0.35">
      <c r="X603" s="32" t="str">
        <f t="shared" si="42"/>
        <v>CHA19406</v>
      </c>
      <c r="Y603" s="32" t="b">
        <f t="shared" si="41"/>
        <v>1</v>
      </c>
      <c r="Z603" t="s">
        <v>9821</v>
      </c>
      <c r="AA603">
        <v>9406</v>
      </c>
      <c r="AB603" t="s">
        <v>1231</v>
      </c>
      <c r="AC603" t="s">
        <v>9398</v>
      </c>
      <c r="AD603" s="61">
        <v>43206.391800925929</v>
      </c>
      <c r="AE603" t="s">
        <v>9398</v>
      </c>
      <c r="AF603" s="61">
        <v>43206.391800925929</v>
      </c>
    </row>
    <row r="604" spans="24:32" x14ac:dyDescent="0.35">
      <c r="X604" s="32" t="str">
        <f t="shared" si="42"/>
        <v>CHA19407</v>
      </c>
      <c r="Y604" s="32" t="b">
        <f t="shared" si="41"/>
        <v>1</v>
      </c>
      <c r="Z604" t="s">
        <v>9821</v>
      </c>
      <c r="AA604">
        <v>9407</v>
      </c>
      <c r="AB604" t="s">
        <v>1232</v>
      </c>
      <c r="AC604" t="s">
        <v>9398</v>
      </c>
      <c r="AD604" s="61">
        <v>43206.391801041667</v>
      </c>
      <c r="AE604" t="s">
        <v>9398</v>
      </c>
      <c r="AF604" s="61">
        <v>43206.391801041667</v>
      </c>
    </row>
    <row r="605" spans="24:32" x14ac:dyDescent="0.35">
      <c r="X605" s="32" t="str">
        <f t="shared" si="42"/>
        <v>CHA19408</v>
      </c>
      <c r="Y605" s="32" t="b">
        <f t="shared" si="41"/>
        <v>1</v>
      </c>
      <c r="Z605" t="s">
        <v>9821</v>
      </c>
      <c r="AA605">
        <v>9408</v>
      </c>
      <c r="AB605" t="s">
        <v>1233</v>
      </c>
      <c r="AC605" t="s">
        <v>9398</v>
      </c>
      <c r="AD605" s="61">
        <v>43206.391801122685</v>
      </c>
      <c r="AE605" t="s">
        <v>9398</v>
      </c>
      <c r="AF605" s="61">
        <v>43206.391801122685</v>
      </c>
    </row>
    <row r="606" spans="24:32" x14ac:dyDescent="0.35">
      <c r="X606" s="32" t="str">
        <f t="shared" si="42"/>
        <v>CHA19410</v>
      </c>
      <c r="Y606" s="32" t="b">
        <f t="shared" si="41"/>
        <v>1</v>
      </c>
      <c r="Z606" t="s">
        <v>9821</v>
      </c>
      <c r="AA606">
        <v>9410</v>
      </c>
      <c r="AB606" t="s">
        <v>1234</v>
      </c>
      <c r="AC606" t="s">
        <v>9398</v>
      </c>
      <c r="AD606" s="61">
        <v>43206.391801238424</v>
      </c>
      <c r="AE606" t="s">
        <v>9398</v>
      </c>
      <c r="AF606" s="61">
        <v>43206.391801238424</v>
      </c>
    </row>
    <row r="607" spans="24:32" x14ac:dyDescent="0.35">
      <c r="X607" s="32" t="str">
        <f t="shared" si="42"/>
        <v>CHA19411</v>
      </c>
      <c r="Y607" s="32" t="b">
        <f t="shared" si="41"/>
        <v>1</v>
      </c>
      <c r="Z607" t="s">
        <v>9821</v>
      </c>
      <c r="AA607">
        <v>9411</v>
      </c>
      <c r="AB607" t="s">
        <v>10277</v>
      </c>
      <c r="AC607" t="s">
        <v>9398</v>
      </c>
      <c r="AD607" s="61">
        <v>43230.466422766207</v>
      </c>
      <c r="AE607" t="s">
        <v>9398</v>
      </c>
      <c r="AF607" s="61">
        <v>43230.466422766207</v>
      </c>
    </row>
    <row r="608" spans="24:32" x14ac:dyDescent="0.35">
      <c r="X608" s="32" t="str">
        <f t="shared" si="42"/>
        <v>CHA19412</v>
      </c>
      <c r="Y608" s="32" t="b">
        <f t="shared" si="41"/>
        <v>1</v>
      </c>
      <c r="Z608" t="s">
        <v>9821</v>
      </c>
      <c r="AA608">
        <v>9412</v>
      </c>
      <c r="AB608" t="s">
        <v>10278</v>
      </c>
      <c r="AC608" t="s">
        <v>9398</v>
      </c>
      <c r="AD608" s="61">
        <v>43230.466422916666</v>
      </c>
      <c r="AE608" t="s">
        <v>9398</v>
      </c>
      <c r="AF608" s="61">
        <v>43230.466422916666</v>
      </c>
    </row>
    <row r="609" spans="24:32" x14ac:dyDescent="0.35">
      <c r="X609" s="32" t="str">
        <f t="shared" si="42"/>
        <v>CHA19413</v>
      </c>
      <c r="Y609" s="32" t="b">
        <f t="shared" si="41"/>
        <v>1</v>
      </c>
      <c r="Z609" t="s">
        <v>9821</v>
      </c>
      <c r="AA609">
        <v>9413</v>
      </c>
      <c r="AB609" t="s">
        <v>10279</v>
      </c>
      <c r="AC609" t="s">
        <v>9398</v>
      </c>
      <c r="AD609" s="61">
        <v>43230.466423067126</v>
      </c>
      <c r="AE609" t="s">
        <v>9398</v>
      </c>
      <c r="AF609" s="61">
        <v>43230.466423067126</v>
      </c>
    </row>
    <row r="610" spans="24:32" x14ac:dyDescent="0.35">
      <c r="X610" s="32" t="str">
        <f t="shared" si="42"/>
        <v>CHA19415</v>
      </c>
      <c r="Y610" s="32" t="b">
        <f t="shared" si="41"/>
        <v>1</v>
      </c>
      <c r="Z610" t="s">
        <v>9821</v>
      </c>
      <c r="AA610">
        <v>9415</v>
      </c>
      <c r="AB610" t="s">
        <v>1235</v>
      </c>
      <c r="AC610" t="s">
        <v>9398</v>
      </c>
      <c r="AD610" s="61">
        <v>43206.391801307873</v>
      </c>
      <c r="AE610" t="s">
        <v>9398</v>
      </c>
      <c r="AF610" s="61">
        <v>43206.391801307873</v>
      </c>
    </row>
    <row r="611" spans="24:32" x14ac:dyDescent="0.35">
      <c r="X611" s="32" t="str">
        <f t="shared" si="42"/>
        <v>CHA19420</v>
      </c>
      <c r="Y611" s="32" t="b">
        <f t="shared" si="41"/>
        <v>1</v>
      </c>
      <c r="Z611" t="s">
        <v>9821</v>
      </c>
      <c r="AA611">
        <v>9420</v>
      </c>
      <c r="AB611" t="s">
        <v>1236</v>
      </c>
      <c r="AC611" t="s">
        <v>9398</v>
      </c>
      <c r="AD611" s="61">
        <v>43206.391801423611</v>
      </c>
      <c r="AE611" t="s">
        <v>9398</v>
      </c>
      <c r="AF611" s="61">
        <v>43206.391801423611</v>
      </c>
    </row>
    <row r="612" spans="24:32" x14ac:dyDescent="0.35">
      <c r="X612" s="32" t="str">
        <f t="shared" si="42"/>
        <v>CHA19425</v>
      </c>
      <c r="Y612" s="32" t="b">
        <f t="shared" si="41"/>
        <v>1</v>
      </c>
      <c r="Z612" t="s">
        <v>9821</v>
      </c>
      <c r="AA612">
        <v>9425</v>
      </c>
      <c r="AB612" t="s">
        <v>1237</v>
      </c>
      <c r="AC612" t="s">
        <v>9398</v>
      </c>
      <c r="AD612" s="61">
        <v>43206.391801504629</v>
      </c>
      <c r="AE612" t="s">
        <v>9398</v>
      </c>
      <c r="AF612" s="61">
        <v>43206.391801504629</v>
      </c>
    </row>
    <row r="613" spans="24:32" x14ac:dyDescent="0.35">
      <c r="X613" s="32" t="str">
        <f t="shared" si="42"/>
        <v>CHA19426</v>
      </c>
      <c r="Y613" s="32" t="b">
        <f t="shared" si="41"/>
        <v>1</v>
      </c>
      <c r="Z613" t="s">
        <v>9821</v>
      </c>
      <c r="AA613">
        <v>9426</v>
      </c>
      <c r="AB613" t="s">
        <v>10280</v>
      </c>
      <c r="AC613" t="s">
        <v>9398</v>
      </c>
      <c r="AD613" s="61">
        <v>43230.466423229169</v>
      </c>
      <c r="AE613" t="s">
        <v>9398</v>
      </c>
      <c r="AF613" s="61">
        <v>43230.466423229169</v>
      </c>
    </row>
    <row r="614" spans="24:32" x14ac:dyDescent="0.35">
      <c r="X614" s="32" t="str">
        <f t="shared" si="42"/>
        <v>CHA19427</v>
      </c>
      <c r="Y614" s="32" t="b">
        <f t="shared" si="41"/>
        <v>1</v>
      </c>
      <c r="Z614" t="s">
        <v>9821</v>
      </c>
      <c r="AA614">
        <v>9427</v>
      </c>
      <c r="AB614" t="s">
        <v>10281</v>
      </c>
      <c r="AC614" t="s">
        <v>9398</v>
      </c>
      <c r="AD614" s="61">
        <v>43230.466423379628</v>
      </c>
      <c r="AE614" t="s">
        <v>9398</v>
      </c>
      <c r="AF614" s="61">
        <v>43230.466423379628</v>
      </c>
    </row>
    <row r="615" spans="24:32" x14ac:dyDescent="0.35">
      <c r="X615" s="32" t="str">
        <f t="shared" si="42"/>
        <v>CHA19428</v>
      </c>
      <c r="Y615" s="32" t="b">
        <f t="shared" si="41"/>
        <v>1</v>
      </c>
      <c r="Z615" t="s">
        <v>9821</v>
      </c>
      <c r="AA615">
        <v>9428</v>
      </c>
      <c r="AB615" t="s">
        <v>10288</v>
      </c>
      <c r="AC615" t="s">
        <v>9398</v>
      </c>
      <c r="AD615" s="61">
        <v>43230.466424502316</v>
      </c>
      <c r="AE615" t="s">
        <v>9398</v>
      </c>
      <c r="AF615" s="61">
        <v>43230.466424502316</v>
      </c>
    </row>
    <row r="616" spans="24:32" x14ac:dyDescent="0.35">
      <c r="X616" s="32" t="str">
        <f t="shared" si="42"/>
        <v>CHA19429</v>
      </c>
      <c r="Y616" s="32" t="b">
        <f t="shared" si="41"/>
        <v>1</v>
      </c>
      <c r="Z616" t="s">
        <v>9821</v>
      </c>
      <c r="AA616">
        <v>9429</v>
      </c>
      <c r="AB616" t="s">
        <v>10289</v>
      </c>
      <c r="AC616" t="s">
        <v>9398</v>
      </c>
      <c r="AD616" s="61">
        <v>43230.466424652775</v>
      </c>
      <c r="AE616" t="s">
        <v>9398</v>
      </c>
      <c r="AF616" s="61">
        <v>43230.466424652775</v>
      </c>
    </row>
    <row r="617" spans="24:32" x14ac:dyDescent="0.35">
      <c r="X617" s="32" t="str">
        <f t="shared" si="42"/>
        <v>CHA19430</v>
      </c>
      <c r="Y617" s="32" t="b">
        <f t="shared" si="41"/>
        <v>1</v>
      </c>
      <c r="Z617" t="s">
        <v>9821</v>
      </c>
      <c r="AA617">
        <v>9430</v>
      </c>
      <c r="AB617" t="s">
        <v>1238</v>
      </c>
      <c r="AC617" t="s">
        <v>9398</v>
      </c>
      <c r="AD617" s="61">
        <v>43206.391801620368</v>
      </c>
      <c r="AE617" t="s">
        <v>9398</v>
      </c>
      <c r="AF617" s="61">
        <v>43206.391801620368</v>
      </c>
    </row>
    <row r="618" spans="24:32" x14ac:dyDescent="0.35">
      <c r="X618" s="32" t="str">
        <f t="shared" si="42"/>
        <v>CHA19435</v>
      </c>
      <c r="Y618" s="32" t="b">
        <f t="shared" si="41"/>
        <v>1</v>
      </c>
      <c r="Z618" t="s">
        <v>9821</v>
      </c>
      <c r="AA618">
        <v>9435</v>
      </c>
      <c r="AB618" t="s">
        <v>1239</v>
      </c>
      <c r="AC618" t="s">
        <v>9398</v>
      </c>
      <c r="AD618" s="61">
        <v>43206.391801701386</v>
      </c>
      <c r="AE618" t="s">
        <v>9398</v>
      </c>
      <c r="AF618" s="61">
        <v>43206.391801701386</v>
      </c>
    </row>
    <row r="619" spans="24:32" x14ac:dyDescent="0.35">
      <c r="X619" s="32" t="str">
        <f t="shared" si="42"/>
        <v>CHA19436</v>
      </c>
      <c r="Y619" s="32" t="b">
        <f t="shared" si="41"/>
        <v>1</v>
      </c>
      <c r="Z619" t="s">
        <v>9821</v>
      </c>
      <c r="AA619">
        <v>9436</v>
      </c>
      <c r="AB619" t="s">
        <v>1240</v>
      </c>
      <c r="AC619" t="s">
        <v>9398</v>
      </c>
      <c r="AD619" s="61">
        <v>43206.391801817132</v>
      </c>
      <c r="AE619" t="s">
        <v>9398</v>
      </c>
      <c r="AF619" s="61">
        <v>43206.391801817132</v>
      </c>
    </row>
    <row r="620" spans="24:32" x14ac:dyDescent="0.35">
      <c r="X620" s="32" t="str">
        <f t="shared" si="42"/>
        <v>CHA19437</v>
      </c>
      <c r="Y620" s="32" t="b">
        <f t="shared" si="41"/>
        <v>1</v>
      </c>
      <c r="Z620" t="s">
        <v>9821</v>
      </c>
      <c r="AA620">
        <v>9437</v>
      </c>
      <c r="AB620" t="s">
        <v>1241</v>
      </c>
      <c r="AC620" t="s">
        <v>9398</v>
      </c>
      <c r="AD620" s="61">
        <v>43206.391801886573</v>
      </c>
      <c r="AE620" t="s">
        <v>9398</v>
      </c>
      <c r="AF620" s="61">
        <v>43206.391801886573</v>
      </c>
    </row>
    <row r="621" spans="24:32" x14ac:dyDescent="0.35">
      <c r="X621" s="32" t="str">
        <f t="shared" si="42"/>
        <v>CHA19438</v>
      </c>
      <c r="Y621" s="32" t="b">
        <f t="shared" si="41"/>
        <v>1</v>
      </c>
      <c r="Z621" t="s">
        <v>9821</v>
      </c>
      <c r="AA621">
        <v>9438</v>
      </c>
      <c r="AB621" t="s">
        <v>1242</v>
      </c>
      <c r="AC621" t="s">
        <v>9398</v>
      </c>
      <c r="AD621" s="61">
        <v>43206.391802002312</v>
      </c>
      <c r="AE621" t="s">
        <v>9398</v>
      </c>
      <c r="AF621" s="61">
        <v>43206.391802002312</v>
      </c>
    </row>
    <row r="622" spans="24:32" x14ac:dyDescent="0.35">
      <c r="X622" s="32" t="str">
        <f t="shared" si="42"/>
        <v>CHA19439</v>
      </c>
      <c r="Y622" s="32" t="b">
        <f t="shared" si="41"/>
        <v>1</v>
      </c>
      <c r="Z622" t="s">
        <v>9821</v>
      </c>
      <c r="AA622">
        <v>9439</v>
      </c>
      <c r="AB622" t="s">
        <v>1243</v>
      </c>
      <c r="AC622" t="s">
        <v>9398</v>
      </c>
      <c r="AD622" s="61">
        <v>43206.39180208333</v>
      </c>
      <c r="AE622" t="s">
        <v>9398</v>
      </c>
      <c r="AF622" s="61">
        <v>43206.39180208333</v>
      </c>
    </row>
    <row r="623" spans="24:32" x14ac:dyDescent="0.35">
      <c r="X623" s="32" t="str">
        <f t="shared" si="42"/>
        <v>CHA19440</v>
      </c>
      <c r="Y623" s="32" t="b">
        <f t="shared" si="41"/>
        <v>1</v>
      </c>
      <c r="Z623" t="s">
        <v>9821</v>
      </c>
      <c r="AA623">
        <v>9440</v>
      </c>
      <c r="AB623" t="s">
        <v>1244</v>
      </c>
      <c r="AC623" t="s">
        <v>9398</v>
      </c>
      <c r="AD623" s="61">
        <v>43206.391802199076</v>
      </c>
      <c r="AE623" t="s">
        <v>9398</v>
      </c>
      <c r="AF623" s="61">
        <v>43206.391802199076</v>
      </c>
    </row>
    <row r="624" spans="24:32" x14ac:dyDescent="0.35">
      <c r="X624" s="32" t="str">
        <f t="shared" si="42"/>
        <v>CHA19441</v>
      </c>
      <c r="Y624" s="32" t="b">
        <f t="shared" si="41"/>
        <v>1</v>
      </c>
      <c r="Z624" t="s">
        <v>9821</v>
      </c>
      <c r="AA624">
        <v>9441</v>
      </c>
      <c r="AB624" t="s">
        <v>1245</v>
      </c>
      <c r="AC624" t="s">
        <v>9398</v>
      </c>
      <c r="AD624" s="61">
        <v>43206.391802314814</v>
      </c>
      <c r="AE624" t="s">
        <v>9398</v>
      </c>
      <c r="AF624" s="61">
        <v>43206.391802314814</v>
      </c>
    </row>
    <row r="625" spans="24:32" x14ac:dyDescent="0.35">
      <c r="X625" s="32" t="str">
        <f t="shared" si="42"/>
        <v>CHA19442</v>
      </c>
      <c r="Y625" s="32" t="b">
        <f t="shared" si="41"/>
        <v>1</v>
      </c>
      <c r="Z625" t="s">
        <v>9821</v>
      </c>
      <c r="AA625">
        <v>9442</v>
      </c>
      <c r="AB625" t="s">
        <v>1246</v>
      </c>
      <c r="AC625" t="s">
        <v>9398</v>
      </c>
      <c r="AD625" s="61">
        <v>43206.391802395832</v>
      </c>
      <c r="AE625" t="s">
        <v>9398</v>
      </c>
      <c r="AF625" s="61">
        <v>43206.391802395832</v>
      </c>
    </row>
    <row r="626" spans="24:32" x14ac:dyDescent="0.35">
      <c r="X626" s="32" t="str">
        <f t="shared" si="42"/>
        <v>CHA19443</v>
      </c>
      <c r="Y626" s="32" t="b">
        <f t="shared" si="41"/>
        <v>1</v>
      </c>
      <c r="Z626" t="s">
        <v>9821</v>
      </c>
      <c r="AA626">
        <v>9443</v>
      </c>
      <c r="AB626" t="s">
        <v>1247</v>
      </c>
      <c r="AC626" t="s">
        <v>9398</v>
      </c>
      <c r="AD626" s="61">
        <v>43206.391802511571</v>
      </c>
      <c r="AE626" t="s">
        <v>9398</v>
      </c>
      <c r="AF626" s="61">
        <v>43206.391802511571</v>
      </c>
    </row>
    <row r="627" spans="24:32" x14ac:dyDescent="0.35">
      <c r="X627" s="32" t="str">
        <f t="shared" si="42"/>
        <v>CHA19450</v>
      </c>
      <c r="Y627" s="32" t="b">
        <f t="shared" si="41"/>
        <v>1</v>
      </c>
      <c r="Z627" t="s">
        <v>9821</v>
      </c>
      <c r="AA627">
        <v>9450</v>
      </c>
      <c r="AB627" t="s">
        <v>1248</v>
      </c>
      <c r="AC627" t="s">
        <v>9398</v>
      </c>
      <c r="AD627" s="61">
        <v>43206.391802627317</v>
      </c>
      <c r="AE627" t="s">
        <v>9398</v>
      </c>
      <c r="AF627" s="61">
        <v>43206.391802627317</v>
      </c>
    </row>
    <row r="628" spans="24:32" x14ac:dyDescent="0.35">
      <c r="X628" s="32" t="str">
        <f t="shared" si="42"/>
        <v>CHA19451</v>
      </c>
      <c r="Y628" s="32" t="b">
        <f t="shared" si="41"/>
        <v>1</v>
      </c>
      <c r="Z628" t="s">
        <v>9821</v>
      </c>
      <c r="AA628">
        <v>9451</v>
      </c>
      <c r="AB628" t="s">
        <v>1249</v>
      </c>
      <c r="AC628" t="s">
        <v>9398</v>
      </c>
      <c r="AD628" s="61">
        <v>43206.391802696759</v>
      </c>
      <c r="AE628" t="s">
        <v>9398</v>
      </c>
      <c r="AF628" s="61">
        <v>43206.391802696759</v>
      </c>
    </row>
    <row r="629" spans="24:32" x14ac:dyDescent="0.35">
      <c r="X629" s="32" t="str">
        <f t="shared" si="42"/>
        <v>CHA19452</v>
      </c>
      <c r="Y629" s="32" t="b">
        <f t="shared" si="41"/>
        <v>1</v>
      </c>
      <c r="Z629" t="s">
        <v>9821</v>
      </c>
      <c r="AA629">
        <v>9452</v>
      </c>
      <c r="AB629" t="s">
        <v>1250</v>
      </c>
      <c r="AC629" t="s">
        <v>9398</v>
      </c>
      <c r="AD629" s="61">
        <v>43206.391802812497</v>
      </c>
      <c r="AE629" t="s">
        <v>9398</v>
      </c>
      <c r="AF629" s="61">
        <v>43206.391802812497</v>
      </c>
    </row>
    <row r="630" spans="24:32" x14ac:dyDescent="0.35">
      <c r="X630" s="32" t="str">
        <f t="shared" si="42"/>
        <v>CHA19455</v>
      </c>
      <c r="Y630" s="32" t="b">
        <f t="shared" si="41"/>
        <v>1</v>
      </c>
      <c r="Z630" t="s">
        <v>9821</v>
      </c>
      <c r="AA630">
        <v>9455</v>
      </c>
      <c r="AB630" t="s">
        <v>1251</v>
      </c>
      <c r="AC630" t="s">
        <v>9398</v>
      </c>
      <c r="AD630" s="61">
        <v>43206.391802893515</v>
      </c>
      <c r="AE630" t="s">
        <v>9398</v>
      </c>
      <c r="AF630" s="61">
        <v>43206.391802893515</v>
      </c>
    </row>
    <row r="631" spans="24:32" x14ac:dyDescent="0.35">
      <c r="X631" s="32" t="str">
        <f t="shared" si="42"/>
        <v>CHA19456</v>
      </c>
      <c r="Y631" s="32" t="b">
        <f t="shared" si="41"/>
        <v>1</v>
      </c>
      <c r="Z631" t="s">
        <v>9821</v>
      </c>
      <c r="AA631">
        <v>9456</v>
      </c>
      <c r="AB631" t="s">
        <v>10282</v>
      </c>
      <c r="AC631" t="s">
        <v>9398</v>
      </c>
      <c r="AD631" s="61">
        <v>43230.466423530095</v>
      </c>
      <c r="AE631" t="s">
        <v>9398</v>
      </c>
      <c r="AF631" s="61">
        <v>43230.466423530095</v>
      </c>
    </row>
    <row r="632" spans="24:32" x14ac:dyDescent="0.35">
      <c r="X632" s="32" t="str">
        <f t="shared" si="42"/>
        <v>CHA19457</v>
      </c>
      <c r="Y632" s="32" t="b">
        <f t="shared" si="41"/>
        <v>1</v>
      </c>
      <c r="Z632" t="s">
        <v>9821</v>
      </c>
      <c r="AA632">
        <v>9457</v>
      </c>
      <c r="AB632" t="s">
        <v>10283</v>
      </c>
      <c r="AC632" t="s">
        <v>9398</v>
      </c>
      <c r="AD632" s="61">
        <v>43230.466423761573</v>
      </c>
      <c r="AE632" t="s">
        <v>9398</v>
      </c>
      <c r="AF632" s="61">
        <v>43230.466423761573</v>
      </c>
    </row>
    <row r="633" spans="24:32" x14ac:dyDescent="0.35">
      <c r="X633" s="32" t="str">
        <f t="shared" si="42"/>
        <v>CHA19460</v>
      </c>
      <c r="Y633" s="32" t="b">
        <f t="shared" si="41"/>
        <v>1</v>
      </c>
      <c r="Z633" t="s">
        <v>9821</v>
      </c>
      <c r="AA633">
        <v>9460</v>
      </c>
      <c r="AB633" t="s">
        <v>1252</v>
      </c>
      <c r="AC633" t="s">
        <v>9398</v>
      </c>
      <c r="AD633" s="61">
        <v>43206.391803009261</v>
      </c>
      <c r="AE633" t="s">
        <v>9398</v>
      </c>
      <c r="AF633" s="61">
        <v>43206.391803009261</v>
      </c>
    </row>
    <row r="634" spans="24:32" x14ac:dyDescent="0.35">
      <c r="X634" s="32" t="str">
        <f t="shared" si="42"/>
        <v>CHA19465</v>
      </c>
      <c r="Y634" s="32" t="b">
        <f t="shared" si="41"/>
        <v>1</v>
      </c>
      <c r="Z634" t="s">
        <v>9821</v>
      </c>
      <c r="AA634">
        <v>9465</v>
      </c>
      <c r="AB634" t="s">
        <v>1253</v>
      </c>
      <c r="AC634" t="s">
        <v>9398</v>
      </c>
      <c r="AD634" s="61">
        <v>43206.391803090279</v>
      </c>
      <c r="AE634" t="s">
        <v>9398</v>
      </c>
      <c r="AF634" s="61">
        <v>43206.391803090279</v>
      </c>
    </row>
    <row r="635" spans="24:32" x14ac:dyDescent="0.35">
      <c r="X635" s="32" t="str">
        <f t="shared" si="42"/>
        <v>CHA19466</v>
      </c>
      <c r="Y635" s="32" t="b">
        <f t="shared" si="41"/>
        <v>1</v>
      </c>
      <c r="Z635" t="s">
        <v>9821</v>
      </c>
      <c r="AA635">
        <v>9466</v>
      </c>
      <c r="AB635" t="s">
        <v>1254</v>
      </c>
      <c r="AC635" t="s">
        <v>9398</v>
      </c>
      <c r="AD635" s="61">
        <v>43206.391803206017</v>
      </c>
      <c r="AE635" t="s">
        <v>9398</v>
      </c>
      <c r="AF635" s="61">
        <v>43206.391803206017</v>
      </c>
    </row>
    <row r="636" spans="24:32" x14ac:dyDescent="0.35">
      <c r="X636" s="32" t="str">
        <f t="shared" si="42"/>
        <v>CHA19467</v>
      </c>
      <c r="Y636" s="32" t="b">
        <f t="shared" si="41"/>
        <v>1</v>
      </c>
      <c r="Z636" t="s">
        <v>9821</v>
      </c>
      <c r="AA636">
        <v>9467</v>
      </c>
      <c r="AB636" t="s">
        <v>1255</v>
      </c>
      <c r="AC636" t="s">
        <v>9398</v>
      </c>
      <c r="AD636" s="61">
        <v>43206.391803275466</v>
      </c>
      <c r="AE636" t="s">
        <v>9398</v>
      </c>
      <c r="AF636" s="61">
        <v>43206.391803275466</v>
      </c>
    </row>
    <row r="637" spans="24:32" x14ac:dyDescent="0.35">
      <c r="X637" s="32" t="str">
        <f t="shared" si="42"/>
        <v>CHA19470</v>
      </c>
      <c r="Y637" s="32" t="b">
        <f t="shared" si="41"/>
        <v>1</v>
      </c>
      <c r="Z637" t="s">
        <v>9821</v>
      </c>
      <c r="AA637">
        <v>9470</v>
      </c>
      <c r="AB637" t="s">
        <v>10284</v>
      </c>
      <c r="AC637" t="s">
        <v>9398</v>
      </c>
      <c r="AD637" s="61">
        <v>43230.466423923608</v>
      </c>
      <c r="AE637" t="s">
        <v>9398</v>
      </c>
      <c r="AF637" s="61">
        <v>43230.466423923608</v>
      </c>
    </row>
    <row r="638" spans="24:32" x14ac:dyDescent="0.35">
      <c r="X638" s="32" t="str">
        <f t="shared" si="42"/>
        <v>CHA19471</v>
      </c>
      <c r="Y638" s="32" t="b">
        <f t="shared" si="41"/>
        <v>1</v>
      </c>
      <c r="Z638" t="s">
        <v>9821</v>
      </c>
      <c r="AA638">
        <v>9471</v>
      </c>
      <c r="AB638" t="s">
        <v>10285</v>
      </c>
      <c r="AC638" t="s">
        <v>9398</v>
      </c>
      <c r="AD638" s="61">
        <v>43230.466424074075</v>
      </c>
      <c r="AE638" t="s">
        <v>9398</v>
      </c>
      <c r="AF638" s="61">
        <v>43230.466424074075</v>
      </c>
    </row>
    <row r="639" spans="24:32" x14ac:dyDescent="0.35">
      <c r="X639" s="32" t="str">
        <f t="shared" si="42"/>
        <v>CHA19475</v>
      </c>
      <c r="Y639" s="32" t="b">
        <f t="shared" si="41"/>
        <v>1</v>
      </c>
      <c r="Z639" t="s">
        <v>9821</v>
      </c>
      <c r="AA639">
        <v>9475</v>
      </c>
      <c r="AB639" t="s">
        <v>11312</v>
      </c>
      <c r="AC639" t="s">
        <v>9398</v>
      </c>
      <c r="AD639" s="61">
        <v>43308.347595868057</v>
      </c>
      <c r="AE639" t="s">
        <v>9398</v>
      </c>
      <c r="AF639" s="61">
        <v>43308.347595868057</v>
      </c>
    </row>
    <row r="640" spans="24:32" x14ac:dyDescent="0.35">
      <c r="X640" s="32" t="str">
        <f t="shared" si="42"/>
        <v>CHA19476</v>
      </c>
      <c r="Y640" s="32" t="b">
        <f t="shared" si="41"/>
        <v>1</v>
      </c>
      <c r="Z640" t="s">
        <v>9821</v>
      </c>
      <c r="AA640">
        <v>9476</v>
      </c>
      <c r="AB640" t="s">
        <v>11313</v>
      </c>
      <c r="AC640" t="s">
        <v>9398</v>
      </c>
      <c r="AD640" s="61">
        <v>43308.347595983796</v>
      </c>
      <c r="AE640" t="s">
        <v>9398</v>
      </c>
      <c r="AF640" s="61">
        <v>43308.347595983796</v>
      </c>
    </row>
    <row r="641" spans="24:32" x14ac:dyDescent="0.35">
      <c r="X641" s="32" t="str">
        <f t="shared" si="42"/>
        <v>CHA19477</v>
      </c>
      <c r="Y641" s="32" t="b">
        <f t="shared" si="41"/>
        <v>1</v>
      </c>
      <c r="Z641" t="s">
        <v>9821</v>
      </c>
      <c r="AA641">
        <v>9477</v>
      </c>
      <c r="AB641" t="s">
        <v>11314</v>
      </c>
      <c r="AC641" t="s">
        <v>9398</v>
      </c>
      <c r="AD641" s="61">
        <v>43308.347596064814</v>
      </c>
      <c r="AE641" t="s">
        <v>9398</v>
      </c>
      <c r="AF641" s="61">
        <v>43308.347596064814</v>
      </c>
    </row>
    <row r="642" spans="24:32" x14ac:dyDescent="0.35">
      <c r="X642" s="32" t="str">
        <f t="shared" si="42"/>
        <v>CHA19478</v>
      </c>
      <c r="Y642" s="32" t="b">
        <f t="shared" si="41"/>
        <v>1</v>
      </c>
      <c r="Z642" t="s">
        <v>9821</v>
      </c>
      <c r="AA642">
        <v>9478</v>
      </c>
      <c r="AB642" t="s">
        <v>11315</v>
      </c>
      <c r="AC642" t="s">
        <v>9398</v>
      </c>
      <c r="AD642" s="61">
        <v>43308.347596145832</v>
      </c>
      <c r="AE642" t="s">
        <v>9398</v>
      </c>
      <c r="AF642" s="61">
        <v>43308.347596145832</v>
      </c>
    </row>
    <row r="643" spans="24:32" x14ac:dyDescent="0.35">
      <c r="X643" s="32" t="str">
        <f t="shared" si="42"/>
        <v>CHA19479</v>
      </c>
      <c r="Y643" s="32" t="b">
        <f t="shared" si="41"/>
        <v>1</v>
      </c>
      <c r="Z643" t="s">
        <v>9821</v>
      </c>
      <c r="AA643">
        <v>9479</v>
      </c>
      <c r="AB643" t="s">
        <v>11316</v>
      </c>
      <c r="AC643" t="s">
        <v>9398</v>
      </c>
      <c r="AD643" s="61">
        <v>43308.347596215281</v>
      </c>
      <c r="AE643" t="s">
        <v>9398</v>
      </c>
      <c r="AF643" s="61">
        <v>43308.347596215281</v>
      </c>
    </row>
    <row r="644" spans="24:32" x14ac:dyDescent="0.35">
      <c r="X644" s="32" t="str">
        <f t="shared" si="42"/>
        <v>CHA19480</v>
      </c>
      <c r="Y644" s="32" t="b">
        <f t="shared" si="41"/>
        <v>1</v>
      </c>
      <c r="Z644" t="s">
        <v>9821</v>
      </c>
      <c r="AA644">
        <v>9480</v>
      </c>
      <c r="AB644" t="s">
        <v>10286</v>
      </c>
      <c r="AC644" t="s">
        <v>9398</v>
      </c>
      <c r="AD644" s="61">
        <v>43230.466424224534</v>
      </c>
      <c r="AE644" t="s">
        <v>9398</v>
      </c>
      <c r="AF644" s="61">
        <v>43230.466424224534</v>
      </c>
    </row>
    <row r="645" spans="24:32" x14ac:dyDescent="0.35">
      <c r="X645" s="32" t="str">
        <f t="shared" si="42"/>
        <v>CHA19481</v>
      </c>
      <c r="Y645" s="32" t="b">
        <f t="shared" ref="Y645:Y708" si="43">VLOOKUP(AA645,U:V,2,0)=AB645</f>
        <v>1</v>
      </c>
      <c r="Z645" t="s">
        <v>9821</v>
      </c>
      <c r="AA645">
        <v>9481</v>
      </c>
      <c r="AB645" t="s">
        <v>10287</v>
      </c>
      <c r="AC645" t="s">
        <v>9398</v>
      </c>
      <c r="AD645" s="61">
        <v>43230.466424386577</v>
      </c>
      <c r="AE645" t="s">
        <v>9398</v>
      </c>
      <c r="AF645" s="61">
        <v>43230.466424386577</v>
      </c>
    </row>
    <row r="646" spans="24:32" x14ac:dyDescent="0.35">
      <c r="X646" s="32" t="str">
        <f t="shared" si="42"/>
        <v>CHA19490</v>
      </c>
      <c r="Y646" s="32" t="b">
        <f t="shared" si="43"/>
        <v>1</v>
      </c>
      <c r="Z646" t="s">
        <v>9821</v>
      </c>
      <c r="AA646">
        <v>9490</v>
      </c>
      <c r="AB646" t="s">
        <v>1256</v>
      </c>
      <c r="AC646" t="s">
        <v>9398</v>
      </c>
      <c r="AD646" s="61">
        <v>43206.391803391205</v>
      </c>
      <c r="AE646" t="s">
        <v>9398</v>
      </c>
      <c r="AF646" s="61">
        <v>43206.391803391205</v>
      </c>
    </row>
    <row r="647" spans="24:32" x14ac:dyDescent="0.35">
      <c r="X647" s="32" t="str">
        <f t="shared" si="42"/>
        <v>CHA19495</v>
      </c>
      <c r="Y647" s="32" t="b">
        <f t="shared" si="43"/>
        <v>1</v>
      </c>
      <c r="Z647" t="s">
        <v>9821</v>
      </c>
      <c r="AA647">
        <v>9495</v>
      </c>
      <c r="AB647" t="s">
        <v>1257</v>
      </c>
      <c r="AC647" t="s">
        <v>9398</v>
      </c>
      <c r="AD647" s="61">
        <v>43206.391803472223</v>
      </c>
      <c r="AE647" t="s">
        <v>9398</v>
      </c>
      <c r="AF647" s="61">
        <v>43206.391803472223</v>
      </c>
    </row>
    <row r="648" spans="24:32" x14ac:dyDescent="0.35">
      <c r="X648" s="32" t="str">
        <f t="shared" ref="X648:X711" si="44">Z648&amp;AA648</f>
        <v>CHA19500</v>
      </c>
      <c r="Y648" s="32" t="b">
        <f t="shared" si="43"/>
        <v>1</v>
      </c>
      <c r="Z648" t="s">
        <v>9821</v>
      </c>
      <c r="AA648">
        <v>9500</v>
      </c>
      <c r="AB648" t="s">
        <v>1258</v>
      </c>
      <c r="AC648" t="s">
        <v>9398</v>
      </c>
      <c r="AD648" s="61">
        <v>43206.391803587961</v>
      </c>
      <c r="AE648" t="s">
        <v>9398</v>
      </c>
      <c r="AF648" s="61">
        <v>43206.391803587961</v>
      </c>
    </row>
    <row r="649" spans="24:32" x14ac:dyDescent="0.35">
      <c r="X649" s="32" t="str">
        <f t="shared" si="44"/>
        <v>CHA19505</v>
      </c>
      <c r="Y649" s="32" t="b">
        <f t="shared" si="43"/>
        <v>1</v>
      </c>
      <c r="Z649" t="s">
        <v>9821</v>
      </c>
      <c r="AA649">
        <v>9505</v>
      </c>
      <c r="AB649" t="s">
        <v>1259</v>
      </c>
      <c r="AC649" t="s">
        <v>9398</v>
      </c>
      <c r="AD649" s="61">
        <v>43206.391803668979</v>
      </c>
      <c r="AE649" t="s">
        <v>9398</v>
      </c>
      <c r="AF649" s="61">
        <v>43206.391803668979</v>
      </c>
    </row>
    <row r="650" spans="24:32" x14ac:dyDescent="0.35">
      <c r="X650" s="32" t="str">
        <f t="shared" si="44"/>
        <v>CHA19510</v>
      </c>
      <c r="Y650" s="32" t="b">
        <f t="shared" si="43"/>
        <v>1</v>
      </c>
      <c r="Z650" t="s">
        <v>9821</v>
      </c>
      <c r="AA650">
        <v>9510</v>
      </c>
      <c r="AB650" t="s">
        <v>1260</v>
      </c>
      <c r="AC650" t="s">
        <v>9398</v>
      </c>
      <c r="AD650" s="61">
        <v>43206.391803784725</v>
      </c>
      <c r="AE650" t="s">
        <v>9398</v>
      </c>
      <c r="AF650" s="61">
        <v>43206.391803784725</v>
      </c>
    </row>
    <row r="651" spans="24:32" x14ac:dyDescent="0.35">
      <c r="X651" s="32" t="str">
        <f t="shared" si="44"/>
        <v>CHA19515</v>
      </c>
      <c r="Y651" s="32" t="b">
        <f t="shared" si="43"/>
        <v>1</v>
      </c>
      <c r="Z651" t="s">
        <v>9821</v>
      </c>
      <c r="AA651">
        <v>9515</v>
      </c>
      <c r="AB651" t="s">
        <v>1261</v>
      </c>
      <c r="AC651" t="s">
        <v>9398</v>
      </c>
      <c r="AD651" s="61">
        <v>43206.391803854167</v>
      </c>
      <c r="AE651" t="s">
        <v>9398</v>
      </c>
      <c r="AF651" s="61">
        <v>43206.391803854167</v>
      </c>
    </row>
    <row r="652" spans="24:32" x14ac:dyDescent="0.35">
      <c r="X652" s="32" t="str">
        <f t="shared" si="44"/>
        <v>CHA19520</v>
      </c>
      <c r="Y652" s="32" t="b">
        <f t="shared" si="43"/>
        <v>1</v>
      </c>
      <c r="Z652" t="s">
        <v>9821</v>
      </c>
      <c r="AA652">
        <v>9520</v>
      </c>
      <c r="AB652" t="s">
        <v>1262</v>
      </c>
      <c r="AC652" t="s">
        <v>9398</v>
      </c>
      <c r="AD652" s="61">
        <v>43206.391803969906</v>
      </c>
      <c r="AE652" t="s">
        <v>9398</v>
      </c>
      <c r="AF652" s="61">
        <v>43206.391803969906</v>
      </c>
    </row>
    <row r="653" spans="24:32" x14ac:dyDescent="0.35">
      <c r="X653" s="32" t="str">
        <f t="shared" si="44"/>
        <v>CHA19521</v>
      </c>
      <c r="Y653" s="32" t="b">
        <f t="shared" si="43"/>
        <v>1</v>
      </c>
      <c r="Z653" t="s">
        <v>9821</v>
      </c>
      <c r="AA653">
        <v>9521</v>
      </c>
      <c r="AB653" t="s">
        <v>10276</v>
      </c>
      <c r="AC653" t="s">
        <v>9398</v>
      </c>
      <c r="AD653" s="61">
        <v>43230.466421793979</v>
      </c>
      <c r="AE653" t="s">
        <v>9398</v>
      </c>
      <c r="AF653" s="61">
        <v>43230.466421793979</v>
      </c>
    </row>
    <row r="654" spans="24:32" x14ac:dyDescent="0.35">
      <c r="X654" s="32" t="str">
        <f t="shared" si="44"/>
        <v>CHA19525</v>
      </c>
      <c r="Y654" s="32" t="b">
        <f t="shared" si="43"/>
        <v>1</v>
      </c>
      <c r="Z654" t="s">
        <v>9821</v>
      </c>
      <c r="AA654">
        <v>9525</v>
      </c>
      <c r="AB654" t="s">
        <v>1263</v>
      </c>
      <c r="AC654" t="s">
        <v>9398</v>
      </c>
      <c r="AD654" s="61">
        <v>43206.391804050923</v>
      </c>
      <c r="AE654" t="s">
        <v>9398</v>
      </c>
      <c r="AF654" s="61">
        <v>43206.391804050923</v>
      </c>
    </row>
    <row r="655" spans="24:32" x14ac:dyDescent="0.35">
      <c r="X655" s="32" t="str">
        <f t="shared" si="44"/>
        <v>CHA19530</v>
      </c>
      <c r="Y655" s="32" t="b">
        <f t="shared" si="43"/>
        <v>1</v>
      </c>
      <c r="Z655" t="s">
        <v>9821</v>
      </c>
      <c r="AA655">
        <v>9530</v>
      </c>
      <c r="AB655" t="s">
        <v>1264</v>
      </c>
      <c r="AC655" t="s">
        <v>9398</v>
      </c>
      <c r="AD655" s="61">
        <v>43206.391804166669</v>
      </c>
      <c r="AE655" t="s">
        <v>9398</v>
      </c>
      <c r="AF655" s="61">
        <v>43206.391804166669</v>
      </c>
    </row>
    <row r="656" spans="24:32" x14ac:dyDescent="0.35">
      <c r="X656" s="32" t="str">
        <f t="shared" si="44"/>
        <v>CHA19535</v>
      </c>
      <c r="Y656" s="32" t="b">
        <f t="shared" si="43"/>
        <v>1</v>
      </c>
      <c r="Z656" t="s">
        <v>9821</v>
      </c>
      <c r="AA656">
        <v>9535</v>
      </c>
      <c r="AB656" t="s">
        <v>1265</v>
      </c>
      <c r="AC656" t="s">
        <v>9398</v>
      </c>
      <c r="AD656" s="61">
        <v>43206.391804282408</v>
      </c>
      <c r="AE656" t="s">
        <v>9398</v>
      </c>
      <c r="AF656" s="61">
        <v>43206.391804282408</v>
      </c>
    </row>
    <row r="657" spans="24:32" x14ac:dyDescent="0.35">
      <c r="X657" s="32" t="str">
        <f t="shared" si="44"/>
        <v>CHA19540</v>
      </c>
      <c r="Y657" s="32" t="b">
        <f t="shared" si="43"/>
        <v>1</v>
      </c>
      <c r="Z657" t="s">
        <v>9821</v>
      </c>
      <c r="AA657">
        <v>9540</v>
      </c>
      <c r="AB657" t="s">
        <v>1266</v>
      </c>
      <c r="AC657" t="s">
        <v>9398</v>
      </c>
      <c r="AD657" s="61">
        <v>43206.391804363426</v>
      </c>
      <c r="AE657" t="s">
        <v>9398</v>
      </c>
      <c r="AF657" s="61">
        <v>43206.391804363426</v>
      </c>
    </row>
    <row r="658" spans="24:32" x14ac:dyDescent="0.35">
      <c r="X658" s="32" t="str">
        <f t="shared" si="44"/>
        <v>CHA19541</v>
      </c>
      <c r="Y658" s="32" t="b">
        <f t="shared" si="43"/>
        <v>1</v>
      </c>
      <c r="Z658" t="s">
        <v>9821</v>
      </c>
      <c r="AA658">
        <v>9541</v>
      </c>
      <c r="AB658" t="s">
        <v>1267</v>
      </c>
      <c r="AC658" t="s">
        <v>9398</v>
      </c>
      <c r="AD658" s="61">
        <v>43206.391804479164</v>
      </c>
      <c r="AE658" t="s">
        <v>9398</v>
      </c>
      <c r="AF658" s="61">
        <v>43206.391804479164</v>
      </c>
    </row>
    <row r="659" spans="24:32" x14ac:dyDescent="0.35">
      <c r="X659" s="32" t="str">
        <f t="shared" si="44"/>
        <v>CHA19545</v>
      </c>
      <c r="Y659" s="32" t="b">
        <f t="shared" si="43"/>
        <v>1</v>
      </c>
      <c r="Z659" t="s">
        <v>9821</v>
      </c>
      <c r="AA659">
        <v>9545</v>
      </c>
      <c r="AB659" t="s">
        <v>1268</v>
      </c>
      <c r="AC659" t="s">
        <v>9398</v>
      </c>
      <c r="AD659" s="61">
        <v>43206.391804548613</v>
      </c>
      <c r="AE659" t="s">
        <v>9398</v>
      </c>
      <c r="AF659" s="61">
        <v>43206.391804548613</v>
      </c>
    </row>
    <row r="660" spans="24:32" x14ac:dyDescent="0.35">
      <c r="X660" s="32" t="str">
        <f t="shared" si="44"/>
        <v>CHA19546</v>
      </c>
      <c r="Y660" s="32" t="b">
        <f t="shared" si="43"/>
        <v>1</v>
      </c>
      <c r="Z660" t="s">
        <v>9821</v>
      </c>
      <c r="AA660">
        <v>9546</v>
      </c>
      <c r="AB660" t="s">
        <v>1269</v>
      </c>
      <c r="AC660" t="s">
        <v>9398</v>
      </c>
      <c r="AD660" s="61">
        <v>43206.391804664352</v>
      </c>
      <c r="AE660" t="s">
        <v>9398</v>
      </c>
      <c r="AF660" s="61">
        <v>43206.391804664352</v>
      </c>
    </row>
    <row r="661" spans="24:32" x14ac:dyDescent="0.35">
      <c r="X661" s="32" t="str">
        <f t="shared" si="44"/>
        <v>CHA19550</v>
      </c>
      <c r="Y661" s="32" t="b">
        <f t="shared" si="43"/>
        <v>1</v>
      </c>
      <c r="Z661" t="s">
        <v>9821</v>
      </c>
      <c r="AA661">
        <v>9550</v>
      </c>
      <c r="AB661" t="s">
        <v>1270</v>
      </c>
      <c r="AC661" t="s">
        <v>9398</v>
      </c>
      <c r="AD661" s="61">
        <v>43206.391804780091</v>
      </c>
      <c r="AE661" t="s">
        <v>9398</v>
      </c>
      <c r="AF661" s="61">
        <v>43206.391804780091</v>
      </c>
    </row>
    <row r="662" spans="24:32" x14ac:dyDescent="0.35">
      <c r="X662" s="32" t="str">
        <f t="shared" si="44"/>
        <v>CHA19551</v>
      </c>
      <c r="Y662" s="32" t="b">
        <f t="shared" si="43"/>
        <v>1</v>
      </c>
      <c r="Z662" t="s">
        <v>9821</v>
      </c>
      <c r="AA662">
        <v>9551</v>
      </c>
      <c r="AB662" t="s">
        <v>1271</v>
      </c>
      <c r="AC662" t="s">
        <v>9398</v>
      </c>
      <c r="AD662" s="61">
        <v>43206.391804861109</v>
      </c>
      <c r="AE662" t="s">
        <v>9398</v>
      </c>
      <c r="AF662" s="61">
        <v>43206.391804861109</v>
      </c>
    </row>
    <row r="663" spans="24:32" x14ac:dyDescent="0.35">
      <c r="X663" s="32" t="str">
        <f t="shared" si="44"/>
        <v>CHA19555</v>
      </c>
      <c r="Y663" s="32" t="b">
        <f t="shared" si="43"/>
        <v>1</v>
      </c>
      <c r="Z663" t="s">
        <v>9821</v>
      </c>
      <c r="AA663">
        <v>9555</v>
      </c>
      <c r="AB663" t="s">
        <v>1272</v>
      </c>
      <c r="AC663" t="s">
        <v>9398</v>
      </c>
      <c r="AD663" s="61">
        <v>43206.391804976854</v>
      </c>
      <c r="AE663" t="s">
        <v>9398</v>
      </c>
      <c r="AF663" s="61">
        <v>43206.391804976854</v>
      </c>
    </row>
    <row r="664" spans="24:32" x14ac:dyDescent="0.35">
      <c r="X664" s="32" t="str">
        <f t="shared" si="44"/>
        <v>CHA19556</v>
      </c>
      <c r="Y664" s="32" t="b">
        <f t="shared" si="43"/>
        <v>1</v>
      </c>
      <c r="Z664" t="s">
        <v>9821</v>
      </c>
      <c r="AA664">
        <v>9556</v>
      </c>
      <c r="AB664" t="s">
        <v>1273</v>
      </c>
      <c r="AC664" t="s">
        <v>9398</v>
      </c>
      <c r="AD664" s="61">
        <v>43206.391805092593</v>
      </c>
      <c r="AE664" t="s">
        <v>9398</v>
      </c>
      <c r="AF664" s="61">
        <v>43206.391805092593</v>
      </c>
    </row>
    <row r="665" spans="24:32" x14ac:dyDescent="0.35">
      <c r="X665" s="32" t="str">
        <f t="shared" si="44"/>
        <v>CHA19561</v>
      </c>
      <c r="Y665" s="32" t="b">
        <f t="shared" si="43"/>
        <v>1</v>
      </c>
      <c r="Z665" t="s">
        <v>9821</v>
      </c>
      <c r="AA665">
        <v>9561</v>
      </c>
      <c r="AB665" t="s">
        <v>11317</v>
      </c>
      <c r="AC665" t="s">
        <v>9398</v>
      </c>
      <c r="AD665" s="61">
        <v>43308.347596296298</v>
      </c>
      <c r="AE665" t="s">
        <v>9398</v>
      </c>
      <c r="AF665" s="61">
        <v>43308.347596296298</v>
      </c>
    </row>
    <row r="666" spans="24:32" x14ac:dyDescent="0.35">
      <c r="X666" s="32" t="str">
        <f t="shared" si="44"/>
        <v>CHA19900</v>
      </c>
      <c r="Y666" s="32" t="b">
        <f t="shared" si="43"/>
        <v>1</v>
      </c>
      <c r="Z666" t="s">
        <v>9821</v>
      </c>
      <c r="AA666">
        <v>9900</v>
      </c>
      <c r="AB666" t="s">
        <v>1274</v>
      </c>
      <c r="AC666" t="s">
        <v>9398</v>
      </c>
      <c r="AD666" s="61">
        <v>43206.391805173611</v>
      </c>
      <c r="AE666" t="s">
        <v>9398</v>
      </c>
      <c r="AF666" s="61">
        <v>43206.391805173611</v>
      </c>
    </row>
    <row r="667" spans="24:32" x14ac:dyDescent="0.35">
      <c r="X667" s="32" t="str">
        <f t="shared" si="44"/>
        <v>CHA19910</v>
      </c>
      <c r="Y667" s="32" t="b">
        <f t="shared" si="43"/>
        <v>1</v>
      </c>
      <c r="Z667" t="s">
        <v>9821</v>
      </c>
      <c r="AA667">
        <v>9910</v>
      </c>
      <c r="AB667" t="s">
        <v>1275</v>
      </c>
      <c r="AC667" t="s">
        <v>9398</v>
      </c>
      <c r="AD667" s="61">
        <v>43206.39180528935</v>
      </c>
      <c r="AE667" t="s">
        <v>9398</v>
      </c>
      <c r="AF667" s="61">
        <v>43206.39180528935</v>
      </c>
    </row>
    <row r="668" spans="24:32" x14ac:dyDescent="0.35">
      <c r="X668" s="32" t="str">
        <f t="shared" si="44"/>
        <v>CORP8102</v>
      </c>
      <c r="Y668" s="32" t="b">
        <f t="shared" si="43"/>
        <v>1</v>
      </c>
      <c r="Z668" t="s">
        <v>12</v>
      </c>
      <c r="AA668">
        <v>8102</v>
      </c>
      <c r="AB668" t="s">
        <v>1185</v>
      </c>
      <c r="AC668" t="s">
        <v>9398</v>
      </c>
      <c r="AD668" s="61">
        <v>42810.367393055552</v>
      </c>
      <c r="AE668" t="s">
        <v>9398</v>
      </c>
      <c r="AF668" s="61">
        <v>43123.61479806713</v>
      </c>
    </row>
    <row r="669" spans="24:32" x14ac:dyDescent="0.35">
      <c r="X669" s="32" t="str">
        <f t="shared" si="44"/>
        <v>CORP8104</v>
      </c>
      <c r="Y669" s="32" t="b">
        <f t="shared" si="43"/>
        <v>1</v>
      </c>
      <c r="Z669" t="s">
        <v>12</v>
      </c>
      <c r="AA669">
        <v>8104</v>
      </c>
      <c r="AB669" t="s">
        <v>1186</v>
      </c>
      <c r="AC669" t="s">
        <v>9398</v>
      </c>
      <c r="AD669" s="61">
        <v>43241.814785381946</v>
      </c>
      <c r="AE669" t="s">
        <v>9398</v>
      </c>
      <c r="AF669" s="61">
        <v>43241.814785381946</v>
      </c>
    </row>
    <row r="670" spans="24:32" x14ac:dyDescent="0.35">
      <c r="X670" s="32" t="str">
        <f t="shared" si="44"/>
        <v>CORP8200</v>
      </c>
      <c r="Y670" s="32" t="b">
        <f t="shared" si="43"/>
        <v>1</v>
      </c>
      <c r="Z670" t="s">
        <v>12</v>
      </c>
      <c r="AA670">
        <v>8200</v>
      </c>
      <c r="AB670" t="s">
        <v>10516</v>
      </c>
      <c r="AC670" t="s">
        <v>9398</v>
      </c>
      <c r="AD670" s="61">
        <v>43241.813200081022</v>
      </c>
      <c r="AE670" t="s">
        <v>9398</v>
      </c>
      <c r="AF670" s="61">
        <v>43241.813200081022</v>
      </c>
    </row>
    <row r="671" spans="24:32" x14ac:dyDescent="0.35">
      <c r="X671" s="32" t="str">
        <f t="shared" si="44"/>
        <v>CORP8201</v>
      </c>
      <c r="Y671" s="32" t="b">
        <f t="shared" si="43"/>
        <v>1</v>
      </c>
      <c r="Z671" t="s">
        <v>12</v>
      </c>
      <c r="AA671">
        <v>8201</v>
      </c>
      <c r="AB671" t="s">
        <v>10517</v>
      </c>
      <c r="AC671" t="s">
        <v>9398</v>
      </c>
      <c r="AD671" s="61">
        <v>43241.813200543984</v>
      </c>
      <c r="AE671" t="s">
        <v>9398</v>
      </c>
      <c r="AF671" s="61">
        <v>43241.813200543984</v>
      </c>
    </row>
    <row r="672" spans="24:32" x14ac:dyDescent="0.35">
      <c r="X672" s="32" t="str">
        <f t="shared" si="44"/>
        <v>CORP8202</v>
      </c>
      <c r="Y672" s="32" t="b">
        <f t="shared" si="43"/>
        <v>1</v>
      </c>
      <c r="Z672" t="s">
        <v>12</v>
      </c>
      <c r="AA672">
        <v>8202</v>
      </c>
      <c r="AB672" t="s">
        <v>10518</v>
      </c>
      <c r="AC672" t="s">
        <v>9398</v>
      </c>
      <c r="AD672" s="61">
        <v>43241.813200694443</v>
      </c>
      <c r="AE672" t="s">
        <v>9398</v>
      </c>
      <c r="AF672" s="61">
        <v>43241.813200694443</v>
      </c>
    </row>
    <row r="673" spans="24:32" x14ac:dyDescent="0.35">
      <c r="X673" s="32" t="str">
        <f t="shared" si="44"/>
        <v>CORP8203</v>
      </c>
      <c r="Y673" s="32" t="b">
        <f t="shared" si="43"/>
        <v>1</v>
      </c>
      <c r="Z673" t="s">
        <v>12</v>
      </c>
      <c r="AA673">
        <v>8203</v>
      </c>
      <c r="AB673" t="s">
        <v>10519</v>
      </c>
      <c r="AC673" t="s">
        <v>9398</v>
      </c>
      <c r="AD673" s="61">
        <v>43241.813200810182</v>
      </c>
      <c r="AE673" t="s">
        <v>9398</v>
      </c>
      <c r="AF673" s="61">
        <v>43241.813200810182</v>
      </c>
    </row>
    <row r="674" spans="24:32" x14ac:dyDescent="0.35">
      <c r="X674" s="32" t="str">
        <f t="shared" si="44"/>
        <v>CORP8204</v>
      </c>
      <c r="Y674" s="32" t="b">
        <f t="shared" si="43"/>
        <v>1</v>
      </c>
      <c r="Z674" t="s">
        <v>12</v>
      </c>
      <c r="AA674">
        <v>8204</v>
      </c>
      <c r="AB674" t="s">
        <v>10520</v>
      </c>
      <c r="AC674" t="s">
        <v>9398</v>
      </c>
      <c r="AD674" s="61">
        <v>43241.813200960649</v>
      </c>
      <c r="AE674" t="s">
        <v>9398</v>
      </c>
      <c r="AF674" s="61">
        <v>43241.813200960649</v>
      </c>
    </row>
    <row r="675" spans="24:32" x14ac:dyDescent="0.35">
      <c r="X675" s="32" t="str">
        <f t="shared" si="44"/>
        <v>CORP8205</v>
      </c>
      <c r="Y675" s="32" t="b">
        <f t="shared" si="43"/>
        <v>1</v>
      </c>
      <c r="Z675" t="s">
        <v>12</v>
      </c>
      <c r="AA675">
        <v>8205</v>
      </c>
      <c r="AB675" t="s">
        <v>10521</v>
      </c>
      <c r="AC675" t="s">
        <v>9398</v>
      </c>
      <c r="AD675" s="61">
        <v>43241.813201076387</v>
      </c>
      <c r="AE675" t="s">
        <v>9398</v>
      </c>
      <c r="AF675" s="61">
        <v>43241.813201076387</v>
      </c>
    </row>
    <row r="676" spans="24:32" x14ac:dyDescent="0.35">
      <c r="X676" s="32" t="str">
        <f t="shared" si="44"/>
        <v>CORP8206</v>
      </c>
      <c r="Y676" s="32" t="b">
        <f t="shared" si="43"/>
        <v>1</v>
      </c>
      <c r="Z676" t="s">
        <v>12</v>
      </c>
      <c r="AA676">
        <v>8206</v>
      </c>
      <c r="AB676" t="s">
        <v>10522</v>
      </c>
      <c r="AC676" t="s">
        <v>9398</v>
      </c>
      <c r="AD676" s="61">
        <v>43241.813201192126</v>
      </c>
      <c r="AE676" t="s">
        <v>9398</v>
      </c>
      <c r="AF676" s="61">
        <v>43241.813201192126</v>
      </c>
    </row>
    <row r="677" spans="24:32" x14ac:dyDescent="0.35">
      <c r="X677" s="32" t="str">
        <f t="shared" si="44"/>
        <v>CORP8207</v>
      </c>
      <c r="Y677" s="32" t="b">
        <f t="shared" si="43"/>
        <v>1</v>
      </c>
      <c r="Z677" t="s">
        <v>12</v>
      </c>
      <c r="AA677">
        <v>8207</v>
      </c>
      <c r="AB677" t="s">
        <v>10523</v>
      </c>
      <c r="AC677" t="s">
        <v>9398</v>
      </c>
      <c r="AD677" s="61">
        <v>43241.813201307872</v>
      </c>
      <c r="AE677" t="s">
        <v>9398</v>
      </c>
      <c r="AF677" s="61">
        <v>43241.813201307872</v>
      </c>
    </row>
    <row r="678" spans="24:32" x14ac:dyDescent="0.35">
      <c r="X678" s="32" t="str">
        <f t="shared" si="44"/>
        <v>CORP8208</v>
      </c>
      <c r="Y678" s="32" t="b">
        <f t="shared" si="43"/>
        <v>1</v>
      </c>
      <c r="Z678" t="s">
        <v>12</v>
      </c>
      <c r="AA678">
        <v>8208</v>
      </c>
      <c r="AB678" t="s">
        <v>10524</v>
      </c>
      <c r="AC678" t="s">
        <v>9398</v>
      </c>
      <c r="AD678" s="61">
        <v>43241.813201469908</v>
      </c>
      <c r="AE678" t="s">
        <v>9398</v>
      </c>
      <c r="AF678" s="61">
        <v>43241.813201469908</v>
      </c>
    </row>
    <row r="679" spans="24:32" x14ac:dyDescent="0.35">
      <c r="X679" s="32" t="str">
        <f t="shared" si="44"/>
        <v>CORP8209</v>
      </c>
      <c r="Y679" s="32" t="b">
        <f t="shared" si="43"/>
        <v>1</v>
      </c>
      <c r="Z679" t="s">
        <v>12</v>
      </c>
      <c r="AA679">
        <v>8209</v>
      </c>
      <c r="AB679" t="s">
        <v>10525</v>
      </c>
      <c r="AC679" t="s">
        <v>9398</v>
      </c>
      <c r="AD679" s="61">
        <v>43241.813201620367</v>
      </c>
      <c r="AE679" t="s">
        <v>9398</v>
      </c>
      <c r="AF679" s="61">
        <v>43241.813201620367</v>
      </c>
    </row>
    <row r="680" spans="24:32" x14ac:dyDescent="0.35">
      <c r="X680" s="32" t="str">
        <f t="shared" si="44"/>
        <v>CORP8210</v>
      </c>
      <c r="Y680" s="32" t="b">
        <f t="shared" si="43"/>
        <v>1</v>
      </c>
      <c r="Z680" t="s">
        <v>12</v>
      </c>
      <c r="AA680">
        <v>8210</v>
      </c>
      <c r="AB680" t="s">
        <v>10526</v>
      </c>
      <c r="AC680" t="s">
        <v>9398</v>
      </c>
      <c r="AD680" s="61">
        <v>43241.813201736113</v>
      </c>
      <c r="AE680" t="s">
        <v>9398</v>
      </c>
      <c r="AF680" s="61">
        <v>43241.813201736113</v>
      </c>
    </row>
    <row r="681" spans="24:32" x14ac:dyDescent="0.35">
      <c r="X681" s="32" t="str">
        <f t="shared" si="44"/>
        <v>CORP8211</v>
      </c>
      <c r="Y681" s="32" t="b">
        <f t="shared" si="43"/>
        <v>1</v>
      </c>
      <c r="Z681" t="s">
        <v>12</v>
      </c>
      <c r="AA681">
        <v>8211</v>
      </c>
      <c r="AB681" t="s">
        <v>10527</v>
      </c>
      <c r="AC681" t="s">
        <v>9398</v>
      </c>
      <c r="AD681" s="61">
        <v>43241.81320193287</v>
      </c>
      <c r="AE681" t="s">
        <v>9398</v>
      </c>
      <c r="AF681" s="61">
        <v>43241.81320193287</v>
      </c>
    </row>
    <row r="682" spans="24:32" x14ac:dyDescent="0.35">
      <c r="X682" s="32" t="str">
        <f t="shared" si="44"/>
        <v>CORP8212</v>
      </c>
      <c r="Y682" s="32" t="b">
        <f t="shared" si="43"/>
        <v>1</v>
      </c>
      <c r="Z682" t="s">
        <v>12</v>
      </c>
      <c r="AA682">
        <v>8212</v>
      </c>
      <c r="AB682" t="s">
        <v>10528</v>
      </c>
      <c r="AC682" t="s">
        <v>9398</v>
      </c>
      <c r="AD682" s="61">
        <v>43241.813202083336</v>
      </c>
      <c r="AE682" t="s">
        <v>9398</v>
      </c>
      <c r="AF682" s="61">
        <v>43241.813202083336</v>
      </c>
    </row>
    <row r="683" spans="24:32" x14ac:dyDescent="0.35">
      <c r="X683" s="32" t="str">
        <f t="shared" si="44"/>
        <v>CORP8213</v>
      </c>
      <c r="Y683" s="32" t="b">
        <f t="shared" si="43"/>
        <v>1</v>
      </c>
      <c r="Z683" t="s">
        <v>12</v>
      </c>
      <c r="AA683">
        <v>8213</v>
      </c>
      <c r="AB683" t="s">
        <v>10541</v>
      </c>
      <c r="AC683" t="s">
        <v>9398</v>
      </c>
      <c r="AD683" s="61">
        <v>43241.813202280093</v>
      </c>
      <c r="AE683" t="s">
        <v>9398</v>
      </c>
      <c r="AF683" s="61">
        <v>43241.813202280093</v>
      </c>
    </row>
    <row r="684" spans="24:32" x14ac:dyDescent="0.35">
      <c r="X684" s="32" t="str">
        <f t="shared" si="44"/>
        <v>CORP8214</v>
      </c>
      <c r="Y684" s="32" t="b">
        <f t="shared" si="43"/>
        <v>1</v>
      </c>
      <c r="Z684" t="s">
        <v>12</v>
      </c>
      <c r="AA684">
        <v>8214</v>
      </c>
      <c r="AB684" t="s">
        <v>10529</v>
      </c>
      <c r="AC684" t="s">
        <v>9398</v>
      </c>
      <c r="AD684" s="61">
        <v>43241.813202430552</v>
      </c>
      <c r="AE684" t="s">
        <v>9398</v>
      </c>
      <c r="AF684" s="61">
        <v>43241.813202430552</v>
      </c>
    </row>
    <row r="685" spans="24:32" x14ac:dyDescent="0.35">
      <c r="X685" s="32" t="str">
        <f t="shared" si="44"/>
        <v>CORP8215</v>
      </c>
      <c r="Y685" s="32" t="b">
        <f t="shared" si="43"/>
        <v>1</v>
      </c>
      <c r="Z685" t="s">
        <v>12</v>
      </c>
      <c r="AA685">
        <v>8215</v>
      </c>
      <c r="AB685" t="s">
        <v>10530</v>
      </c>
      <c r="AC685" t="s">
        <v>9398</v>
      </c>
      <c r="AD685" s="61">
        <v>43241.813202627316</v>
      </c>
      <c r="AE685" t="s">
        <v>9398</v>
      </c>
      <c r="AF685" s="61">
        <v>43241.813202627316</v>
      </c>
    </row>
    <row r="686" spans="24:32" x14ac:dyDescent="0.35">
      <c r="X686" s="32" t="str">
        <f t="shared" si="44"/>
        <v>CORP8216</v>
      </c>
      <c r="Y686" s="32" t="b">
        <f t="shared" si="43"/>
        <v>1</v>
      </c>
      <c r="Z686" t="s">
        <v>12</v>
      </c>
      <c r="AA686">
        <v>8216</v>
      </c>
      <c r="AB686" t="s">
        <v>10531</v>
      </c>
      <c r="AC686" t="s">
        <v>9398</v>
      </c>
      <c r="AD686" s="61">
        <v>43241.813202812496</v>
      </c>
      <c r="AE686" t="s">
        <v>9398</v>
      </c>
      <c r="AF686" s="61">
        <v>43241.813202812496</v>
      </c>
    </row>
    <row r="687" spans="24:32" x14ac:dyDescent="0.35">
      <c r="X687" s="32" t="str">
        <f t="shared" si="44"/>
        <v>CORP9100</v>
      </c>
      <c r="Y687" s="32" t="b">
        <f t="shared" si="43"/>
        <v>1</v>
      </c>
      <c r="Z687" t="s">
        <v>12</v>
      </c>
      <c r="AA687">
        <v>9100</v>
      </c>
      <c r="AB687" t="s">
        <v>1190</v>
      </c>
      <c r="AC687" t="s">
        <v>9398</v>
      </c>
      <c r="AD687" s="61">
        <v>42810.367394444445</v>
      </c>
      <c r="AE687" t="s">
        <v>9398</v>
      </c>
      <c r="AF687" s="61">
        <v>43123.614798726849</v>
      </c>
    </row>
    <row r="688" spans="24:32" x14ac:dyDescent="0.35">
      <c r="X688" s="32" t="str">
        <f t="shared" si="44"/>
        <v>CORP9101</v>
      </c>
      <c r="Y688" s="32" t="b">
        <f t="shared" si="43"/>
        <v>1</v>
      </c>
      <c r="Z688" t="s">
        <v>12</v>
      </c>
      <c r="AA688">
        <v>9101</v>
      </c>
      <c r="AB688" t="s">
        <v>1191</v>
      </c>
      <c r="AC688" t="s">
        <v>9398</v>
      </c>
      <c r="AD688" s="61">
        <v>42810.367394594905</v>
      </c>
      <c r="AE688" t="s">
        <v>9398</v>
      </c>
      <c r="AF688" s="61">
        <v>43123.614798761577</v>
      </c>
    </row>
    <row r="689" spans="24:32" x14ac:dyDescent="0.35">
      <c r="X689" s="32" t="str">
        <f t="shared" si="44"/>
        <v>CORP9105</v>
      </c>
      <c r="Y689" s="32" t="b">
        <f t="shared" si="43"/>
        <v>1</v>
      </c>
      <c r="Z689" t="s">
        <v>12</v>
      </c>
      <c r="AA689">
        <v>9105</v>
      </c>
      <c r="AB689" t="s">
        <v>1192</v>
      </c>
      <c r="AC689" t="s">
        <v>9398</v>
      </c>
      <c r="AD689" s="61">
        <v>42810.367394791669</v>
      </c>
      <c r="AE689" t="s">
        <v>9398</v>
      </c>
      <c r="AF689" s="61">
        <v>43123.614798842595</v>
      </c>
    </row>
    <row r="690" spans="24:32" x14ac:dyDescent="0.35">
      <c r="X690" s="32" t="str">
        <f t="shared" si="44"/>
        <v>CORP9106</v>
      </c>
      <c r="Y690" s="32" t="b">
        <f t="shared" si="43"/>
        <v>1</v>
      </c>
      <c r="Z690" t="s">
        <v>12</v>
      </c>
      <c r="AA690">
        <v>9106</v>
      </c>
      <c r="AB690" t="s">
        <v>1193</v>
      </c>
      <c r="AC690" t="s">
        <v>9398</v>
      </c>
      <c r="AD690" s="61">
        <v>42810.367395023146</v>
      </c>
      <c r="AE690" t="s">
        <v>9398</v>
      </c>
      <c r="AF690" s="61">
        <v>43123.614798877315</v>
      </c>
    </row>
    <row r="691" spans="24:32" x14ac:dyDescent="0.35">
      <c r="X691" s="32" t="str">
        <f t="shared" si="44"/>
        <v>CORP9107</v>
      </c>
      <c r="Y691" s="32" t="b">
        <f t="shared" si="43"/>
        <v>1</v>
      </c>
      <c r="Z691" t="s">
        <v>12</v>
      </c>
      <c r="AA691">
        <v>9107</v>
      </c>
      <c r="AB691" t="s">
        <v>1194</v>
      </c>
      <c r="AC691" t="s">
        <v>9398</v>
      </c>
      <c r="AD691" s="61">
        <v>42810.36739521991</v>
      </c>
      <c r="AE691" t="s">
        <v>9398</v>
      </c>
      <c r="AF691" s="61">
        <v>43123.614798958333</v>
      </c>
    </row>
    <row r="692" spans="24:32" x14ac:dyDescent="0.35">
      <c r="X692" s="32" t="str">
        <f t="shared" si="44"/>
        <v>CORP9108</v>
      </c>
      <c r="Y692" s="32" t="b">
        <f t="shared" si="43"/>
        <v>1</v>
      </c>
      <c r="Z692" t="s">
        <v>12</v>
      </c>
      <c r="AA692">
        <v>9108</v>
      </c>
      <c r="AB692" t="s">
        <v>1195</v>
      </c>
      <c r="AC692" t="s">
        <v>9398</v>
      </c>
      <c r="AD692" s="61">
        <v>42810.36739540509</v>
      </c>
      <c r="AE692" t="s">
        <v>9398</v>
      </c>
      <c r="AF692" s="61">
        <v>43123.614799039351</v>
      </c>
    </row>
    <row r="693" spans="24:32" x14ac:dyDescent="0.35">
      <c r="X693" s="32" t="str">
        <f t="shared" si="44"/>
        <v>CORP9110</v>
      </c>
      <c r="Y693" s="32" t="b">
        <f t="shared" si="43"/>
        <v>1</v>
      </c>
      <c r="Z693" t="s">
        <v>12</v>
      </c>
      <c r="AA693">
        <v>9110</v>
      </c>
      <c r="AB693" t="s">
        <v>1196</v>
      </c>
      <c r="AC693" t="s">
        <v>9398</v>
      </c>
      <c r="AD693" s="61">
        <v>42810.367395601854</v>
      </c>
      <c r="AE693" t="s">
        <v>9398</v>
      </c>
      <c r="AF693" s="61">
        <v>43123.614799074072</v>
      </c>
    </row>
    <row r="694" spans="24:32" x14ac:dyDescent="0.35">
      <c r="X694" s="32" t="str">
        <f t="shared" si="44"/>
        <v>CORP9115</v>
      </c>
      <c r="Y694" s="32" t="b">
        <f t="shared" si="43"/>
        <v>1</v>
      </c>
      <c r="Z694" t="s">
        <v>12</v>
      </c>
      <c r="AA694">
        <v>9115</v>
      </c>
      <c r="AB694" t="s">
        <v>1197</v>
      </c>
      <c r="AC694" t="s">
        <v>9398</v>
      </c>
      <c r="AD694" s="61">
        <v>42810.36739579861</v>
      </c>
      <c r="AE694" t="s">
        <v>9398</v>
      </c>
      <c r="AF694" s="61">
        <v>43123.61479915509</v>
      </c>
    </row>
    <row r="695" spans="24:32" x14ac:dyDescent="0.35">
      <c r="X695" s="32" t="str">
        <f t="shared" si="44"/>
        <v>CORP9120</v>
      </c>
      <c r="Y695" s="32" t="b">
        <f t="shared" si="43"/>
        <v>1</v>
      </c>
      <c r="Z695" t="s">
        <v>12</v>
      </c>
      <c r="AA695">
        <v>9120</v>
      </c>
      <c r="AB695" t="s">
        <v>1198</v>
      </c>
      <c r="AC695" t="s">
        <v>9398</v>
      </c>
      <c r="AD695" s="61">
        <v>42810.367395983798</v>
      </c>
      <c r="AE695" t="s">
        <v>9398</v>
      </c>
      <c r="AF695" s="61">
        <v>43123.614799189818</v>
      </c>
    </row>
    <row r="696" spans="24:32" x14ac:dyDescent="0.35">
      <c r="X696" s="32" t="str">
        <f t="shared" si="44"/>
        <v>CORP9125</v>
      </c>
      <c r="Y696" s="32" t="b">
        <f t="shared" si="43"/>
        <v>1</v>
      </c>
      <c r="Z696" t="s">
        <v>12</v>
      </c>
      <c r="AA696">
        <v>9125</v>
      </c>
      <c r="AB696" t="s">
        <v>1199</v>
      </c>
      <c r="AC696" t="s">
        <v>9398</v>
      </c>
      <c r="AD696" s="61">
        <v>42810.367396180554</v>
      </c>
      <c r="AE696" t="s">
        <v>9398</v>
      </c>
      <c r="AF696" s="61">
        <v>43123.614799270836</v>
      </c>
    </row>
    <row r="697" spans="24:32" x14ac:dyDescent="0.35">
      <c r="X697" s="32" t="str">
        <f t="shared" si="44"/>
        <v>CORP9126</v>
      </c>
      <c r="Y697" s="32" t="b">
        <f t="shared" si="43"/>
        <v>1</v>
      </c>
      <c r="Z697" t="s">
        <v>12</v>
      </c>
      <c r="AA697">
        <v>9126</v>
      </c>
      <c r="AB697" t="s">
        <v>1200</v>
      </c>
      <c r="AC697" t="s">
        <v>9398</v>
      </c>
      <c r="AD697" s="61">
        <v>42810.367396377318</v>
      </c>
      <c r="AE697" t="s">
        <v>9398</v>
      </c>
      <c r="AF697" s="61">
        <v>43123.614799340277</v>
      </c>
    </row>
    <row r="698" spans="24:32" x14ac:dyDescent="0.35">
      <c r="X698" s="32" t="str">
        <f t="shared" si="44"/>
        <v>CORP9127</v>
      </c>
      <c r="Y698" s="32" t="b">
        <f t="shared" si="43"/>
        <v>1</v>
      </c>
      <c r="Z698" t="s">
        <v>12</v>
      </c>
      <c r="AA698">
        <v>9127</v>
      </c>
      <c r="AB698" t="s">
        <v>1201</v>
      </c>
      <c r="AC698" t="s">
        <v>9398</v>
      </c>
      <c r="AD698" s="61">
        <v>42810.367396608795</v>
      </c>
      <c r="AE698" t="s">
        <v>9398</v>
      </c>
      <c r="AF698" s="61">
        <v>43123.614799386574</v>
      </c>
    </row>
    <row r="699" spans="24:32" x14ac:dyDescent="0.35">
      <c r="X699" s="32" t="str">
        <f t="shared" si="44"/>
        <v>CORP9130</v>
      </c>
      <c r="Y699" s="32" t="b">
        <f t="shared" si="43"/>
        <v>1</v>
      </c>
      <c r="Z699" t="s">
        <v>12</v>
      </c>
      <c r="AA699">
        <v>9130</v>
      </c>
      <c r="AB699" t="s">
        <v>1202</v>
      </c>
      <c r="AC699" t="s">
        <v>9398</v>
      </c>
      <c r="AD699" s="61">
        <v>42810.367396793983</v>
      </c>
      <c r="AE699" t="s">
        <v>9398</v>
      </c>
      <c r="AF699" s="61">
        <v>43123.614799456016</v>
      </c>
    </row>
    <row r="700" spans="24:32" x14ac:dyDescent="0.35">
      <c r="X700" s="32" t="str">
        <f t="shared" si="44"/>
        <v>CORP9131</v>
      </c>
      <c r="Y700" s="32" t="b">
        <f t="shared" si="43"/>
        <v>1</v>
      </c>
      <c r="Z700" t="s">
        <v>12</v>
      </c>
      <c r="AA700">
        <v>9131</v>
      </c>
      <c r="AB700" t="s">
        <v>1203</v>
      </c>
      <c r="AC700" t="s">
        <v>9398</v>
      </c>
      <c r="AD700" s="61">
        <v>42810.36739699074</v>
      </c>
      <c r="AE700" t="s">
        <v>9398</v>
      </c>
      <c r="AF700" s="61">
        <v>43123.614799537034</v>
      </c>
    </row>
    <row r="701" spans="24:32" x14ac:dyDescent="0.35">
      <c r="X701" s="32" t="str">
        <f t="shared" si="44"/>
        <v>CORP9132</v>
      </c>
      <c r="Y701" s="32" t="b">
        <f t="shared" si="43"/>
        <v>1</v>
      </c>
      <c r="Z701" t="s">
        <v>12</v>
      </c>
      <c r="AA701">
        <v>9132</v>
      </c>
      <c r="AB701" t="s">
        <v>1204</v>
      </c>
      <c r="AC701" t="s">
        <v>9398</v>
      </c>
      <c r="AD701" s="61">
        <v>42810.367397187503</v>
      </c>
      <c r="AE701" t="s">
        <v>9398</v>
      </c>
      <c r="AF701" s="61">
        <v>43123.614799571762</v>
      </c>
    </row>
    <row r="702" spans="24:32" x14ac:dyDescent="0.35">
      <c r="X702" s="32" t="str">
        <f t="shared" si="44"/>
        <v>CORP9133</v>
      </c>
      <c r="Y702" s="32" t="b">
        <f t="shared" si="43"/>
        <v>1</v>
      </c>
      <c r="Z702" t="s">
        <v>12</v>
      </c>
      <c r="AA702">
        <v>9133</v>
      </c>
      <c r="AB702" t="s">
        <v>1205</v>
      </c>
      <c r="AC702" t="s">
        <v>9398</v>
      </c>
      <c r="AD702" s="61">
        <v>42810.367397372684</v>
      </c>
      <c r="AE702" t="s">
        <v>9398</v>
      </c>
      <c r="AF702" s="61">
        <v>43123.61479965278</v>
      </c>
    </row>
    <row r="703" spans="24:32" x14ac:dyDescent="0.35">
      <c r="X703" s="32" t="str">
        <f t="shared" si="44"/>
        <v>CORP9135</v>
      </c>
      <c r="Y703" s="32" t="b">
        <f t="shared" si="43"/>
        <v>1</v>
      </c>
      <c r="Z703" t="s">
        <v>12</v>
      </c>
      <c r="AA703">
        <v>9135</v>
      </c>
      <c r="AB703" t="s">
        <v>1206</v>
      </c>
      <c r="AC703" t="s">
        <v>9398</v>
      </c>
      <c r="AD703" s="61">
        <v>42810.367397569447</v>
      </c>
      <c r="AE703" t="s">
        <v>9398</v>
      </c>
      <c r="AF703" s="61">
        <v>43123.614799687501</v>
      </c>
    </row>
    <row r="704" spans="24:32" x14ac:dyDescent="0.35">
      <c r="X704" s="32" t="str">
        <f t="shared" si="44"/>
        <v>CORP9136</v>
      </c>
      <c r="Y704" s="32" t="b">
        <f t="shared" si="43"/>
        <v>1</v>
      </c>
      <c r="Z704" t="s">
        <v>12</v>
      </c>
      <c r="AA704">
        <v>9136</v>
      </c>
      <c r="AB704" t="s">
        <v>1207</v>
      </c>
      <c r="AC704" t="s">
        <v>9398</v>
      </c>
      <c r="AD704" s="61">
        <v>42810.367397800925</v>
      </c>
      <c r="AE704" t="s">
        <v>9398</v>
      </c>
      <c r="AF704" s="61">
        <v>43123.614799768518</v>
      </c>
    </row>
    <row r="705" spans="24:32" x14ac:dyDescent="0.35">
      <c r="X705" s="32" t="str">
        <f t="shared" si="44"/>
        <v>CORP9140</v>
      </c>
      <c r="Y705" s="32" t="b">
        <f t="shared" si="43"/>
        <v>1</v>
      </c>
      <c r="Z705" t="s">
        <v>12</v>
      </c>
      <c r="AA705">
        <v>9140</v>
      </c>
      <c r="AB705" t="s">
        <v>1208</v>
      </c>
      <c r="AC705" t="s">
        <v>9398</v>
      </c>
      <c r="AD705" s="61">
        <v>42810.367397951391</v>
      </c>
      <c r="AE705" t="s">
        <v>9398</v>
      </c>
      <c r="AF705" s="61">
        <v>43123.614799849536</v>
      </c>
    </row>
    <row r="706" spans="24:32" x14ac:dyDescent="0.35">
      <c r="X706" s="32" t="str">
        <f t="shared" si="44"/>
        <v>CORP9141</v>
      </c>
      <c r="Y706" s="32" t="b">
        <f t="shared" si="43"/>
        <v>1</v>
      </c>
      <c r="Z706" t="s">
        <v>12</v>
      </c>
      <c r="AA706">
        <v>9141</v>
      </c>
      <c r="AB706" t="s">
        <v>1209</v>
      </c>
      <c r="AC706" t="s">
        <v>9398</v>
      </c>
      <c r="AD706" s="61">
        <v>42810.367398148148</v>
      </c>
      <c r="AE706" t="s">
        <v>9398</v>
      </c>
      <c r="AF706" s="61">
        <v>43123.614799884257</v>
      </c>
    </row>
    <row r="707" spans="24:32" x14ac:dyDescent="0.35">
      <c r="X707" s="32" t="str">
        <f t="shared" si="44"/>
        <v>CORP9145</v>
      </c>
      <c r="Y707" s="32" t="b">
        <f t="shared" si="43"/>
        <v>1</v>
      </c>
      <c r="Z707" t="s">
        <v>12</v>
      </c>
      <c r="AA707">
        <v>9145</v>
      </c>
      <c r="AB707" t="s">
        <v>1210</v>
      </c>
      <c r="AC707" t="s">
        <v>9398</v>
      </c>
      <c r="AD707" s="61">
        <v>42810.367398344904</v>
      </c>
      <c r="AE707" t="s">
        <v>9398</v>
      </c>
      <c r="AF707" s="61">
        <v>43123.614799965275</v>
      </c>
    </row>
    <row r="708" spans="24:32" x14ac:dyDescent="0.35">
      <c r="X708" s="32" t="str">
        <f t="shared" si="44"/>
        <v>CORP9146</v>
      </c>
      <c r="Y708" s="32" t="b">
        <f t="shared" si="43"/>
        <v>1</v>
      </c>
      <c r="Z708" t="s">
        <v>12</v>
      </c>
      <c r="AA708">
        <v>9146</v>
      </c>
      <c r="AB708" t="s">
        <v>1211</v>
      </c>
      <c r="AC708" t="s">
        <v>9398</v>
      </c>
      <c r="AD708" s="61">
        <v>42810.367398530092</v>
      </c>
      <c r="AE708" t="s">
        <v>9398</v>
      </c>
      <c r="AF708" s="61">
        <v>43123.614800000003</v>
      </c>
    </row>
    <row r="709" spans="24:32" x14ac:dyDescent="0.35">
      <c r="X709" s="32" t="str">
        <f t="shared" si="44"/>
        <v>CORP9150</v>
      </c>
      <c r="Y709" s="32" t="b">
        <f t="shared" ref="Y709:Y772" si="45">VLOOKUP(AA709,U:V,2,0)=AB709</f>
        <v>1</v>
      </c>
      <c r="Z709" t="s">
        <v>12</v>
      </c>
      <c r="AA709">
        <v>9150</v>
      </c>
      <c r="AB709" t="s">
        <v>1212</v>
      </c>
      <c r="AC709" t="s">
        <v>9398</v>
      </c>
      <c r="AD709" s="61">
        <v>42810.367398726848</v>
      </c>
      <c r="AE709" t="s">
        <v>9398</v>
      </c>
      <c r="AF709" s="61">
        <v>43123.614800081021</v>
      </c>
    </row>
    <row r="710" spans="24:32" x14ac:dyDescent="0.35">
      <c r="X710" s="32" t="str">
        <f t="shared" si="44"/>
        <v>CORP9155</v>
      </c>
      <c r="Y710" s="32" t="b">
        <f t="shared" si="45"/>
        <v>1</v>
      </c>
      <c r="Z710" t="s">
        <v>12</v>
      </c>
      <c r="AA710">
        <v>9155</v>
      </c>
      <c r="AB710" t="s">
        <v>1213</v>
      </c>
      <c r="AC710" t="s">
        <v>9398</v>
      </c>
      <c r="AD710" s="61">
        <v>42810.367398958333</v>
      </c>
      <c r="AE710" t="s">
        <v>9398</v>
      </c>
      <c r="AF710" s="61">
        <v>43123.614800150463</v>
      </c>
    </row>
    <row r="711" spans="24:32" x14ac:dyDescent="0.35">
      <c r="X711" s="32" t="str">
        <f t="shared" si="44"/>
        <v>CORP9156</v>
      </c>
      <c r="Y711" s="32" t="b">
        <f t="shared" si="45"/>
        <v>1</v>
      </c>
      <c r="Z711" t="s">
        <v>12</v>
      </c>
      <c r="AA711">
        <v>9156</v>
      </c>
      <c r="AB711" t="s">
        <v>1214</v>
      </c>
      <c r="AC711" t="s">
        <v>9398</v>
      </c>
      <c r="AD711" s="61">
        <v>42810.3673991088</v>
      </c>
      <c r="AE711" t="s">
        <v>9398</v>
      </c>
      <c r="AF711" s="61">
        <v>43123.614800196759</v>
      </c>
    </row>
    <row r="712" spans="24:32" x14ac:dyDescent="0.35">
      <c r="X712" s="32" t="str">
        <f t="shared" ref="X712:X775" si="46">Z712&amp;AA712</f>
        <v>CORP9157</v>
      </c>
      <c r="Y712" s="32" t="b">
        <f t="shared" si="45"/>
        <v>1</v>
      </c>
      <c r="Z712" t="s">
        <v>12</v>
      </c>
      <c r="AA712">
        <v>9157</v>
      </c>
      <c r="AB712" t="s">
        <v>1215</v>
      </c>
      <c r="AC712" t="s">
        <v>9398</v>
      </c>
      <c r="AD712" s="61">
        <v>42810.367399340277</v>
      </c>
      <c r="AE712" t="s">
        <v>9398</v>
      </c>
      <c r="AF712" s="61">
        <v>43123.614800266201</v>
      </c>
    </row>
    <row r="713" spans="24:32" x14ac:dyDescent="0.35">
      <c r="X713" s="32" t="str">
        <f t="shared" si="46"/>
        <v>CORP9158</v>
      </c>
      <c r="Y713" s="32" t="b">
        <f t="shared" si="45"/>
        <v>1</v>
      </c>
      <c r="Z713" t="s">
        <v>12</v>
      </c>
      <c r="AA713">
        <v>9158</v>
      </c>
      <c r="AB713" t="s">
        <v>1216</v>
      </c>
      <c r="AC713" t="s">
        <v>9398</v>
      </c>
      <c r="AD713" s="61">
        <v>42810.367399571762</v>
      </c>
      <c r="AE713" t="s">
        <v>9398</v>
      </c>
      <c r="AF713" s="61">
        <v>43123.614800347219</v>
      </c>
    </row>
    <row r="714" spans="24:32" x14ac:dyDescent="0.35">
      <c r="X714" s="32" t="str">
        <f t="shared" si="46"/>
        <v>CORP9159</v>
      </c>
      <c r="Y714" s="32" t="b">
        <f t="shared" si="45"/>
        <v>1</v>
      </c>
      <c r="Z714" t="s">
        <v>12</v>
      </c>
      <c r="AA714">
        <v>9159</v>
      </c>
      <c r="AB714" t="s">
        <v>1217</v>
      </c>
      <c r="AC714" t="s">
        <v>9398</v>
      </c>
      <c r="AD714" s="61">
        <v>42810.367399768518</v>
      </c>
      <c r="AE714" t="s">
        <v>9398</v>
      </c>
      <c r="AF714" s="61">
        <v>43123.614800381947</v>
      </c>
    </row>
    <row r="715" spans="24:32" x14ac:dyDescent="0.35">
      <c r="X715" s="32" t="str">
        <f t="shared" si="46"/>
        <v>CORP9160</v>
      </c>
      <c r="Y715" s="32" t="b">
        <f t="shared" si="45"/>
        <v>1</v>
      </c>
      <c r="Z715" t="s">
        <v>12</v>
      </c>
      <c r="AA715">
        <v>9160</v>
      </c>
      <c r="AB715" t="s">
        <v>1218</v>
      </c>
      <c r="AC715" t="s">
        <v>9398</v>
      </c>
      <c r="AD715" s="61">
        <v>42810.367400000003</v>
      </c>
      <c r="AE715" t="s">
        <v>9398</v>
      </c>
      <c r="AF715" s="61">
        <v>43123.614800462965</v>
      </c>
    </row>
    <row r="716" spans="24:32" x14ac:dyDescent="0.35">
      <c r="X716" s="32" t="str">
        <f t="shared" si="46"/>
        <v>CORP9161</v>
      </c>
      <c r="Y716" s="32" t="b">
        <f t="shared" si="45"/>
        <v>1</v>
      </c>
      <c r="Z716" t="s">
        <v>12</v>
      </c>
      <c r="AA716">
        <v>9161</v>
      </c>
      <c r="AB716" t="s">
        <v>1219</v>
      </c>
      <c r="AC716" t="s">
        <v>9398</v>
      </c>
      <c r="AD716" s="61">
        <v>42810.367400196759</v>
      </c>
      <c r="AE716" t="s">
        <v>9398</v>
      </c>
      <c r="AF716" s="61">
        <v>43123.614800543983</v>
      </c>
    </row>
    <row r="717" spans="24:32" x14ac:dyDescent="0.35">
      <c r="X717" s="32" t="str">
        <f t="shared" si="46"/>
        <v>CORP9165</v>
      </c>
      <c r="Y717" s="32" t="b">
        <f t="shared" si="45"/>
        <v>1</v>
      </c>
      <c r="Z717" t="s">
        <v>12</v>
      </c>
      <c r="AA717">
        <v>9165</v>
      </c>
      <c r="AB717" t="s">
        <v>1220</v>
      </c>
      <c r="AC717" t="s">
        <v>9398</v>
      </c>
      <c r="AD717" s="61">
        <v>42810.367400381947</v>
      </c>
      <c r="AE717" t="s">
        <v>9398</v>
      </c>
      <c r="AF717" s="61">
        <v>43123.614800578704</v>
      </c>
    </row>
    <row r="718" spans="24:32" x14ac:dyDescent="0.35">
      <c r="X718" s="32" t="str">
        <f t="shared" si="46"/>
        <v>CORP9167</v>
      </c>
      <c r="Y718" s="32" t="b">
        <f t="shared" si="45"/>
        <v>1</v>
      </c>
      <c r="Z718" t="s">
        <v>12</v>
      </c>
      <c r="AA718">
        <v>9167</v>
      </c>
      <c r="AB718" t="s">
        <v>11318</v>
      </c>
      <c r="AC718" t="s">
        <v>9398</v>
      </c>
      <c r="AD718" s="61">
        <v>43308.348184722221</v>
      </c>
      <c r="AE718" t="s">
        <v>9398</v>
      </c>
      <c r="AF718" s="61">
        <v>43308.348184722221</v>
      </c>
    </row>
    <row r="719" spans="24:32" x14ac:dyDescent="0.35">
      <c r="X719" s="32" t="str">
        <f t="shared" si="46"/>
        <v>CORP9200</v>
      </c>
      <c r="Y719" s="32" t="b">
        <f t="shared" si="45"/>
        <v>1</v>
      </c>
      <c r="Z719" t="s">
        <v>12</v>
      </c>
      <c r="AA719">
        <v>9200</v>
      </c>
      <c r="AB719" t="s">
        <v>1221</v>
      </c>
      <c r="AC719" t="s">
        <v>9398</v>
      </c>
      <c r="AD719" s="61">
        <v>42810.36740072917</v>
      </c>
      <c r="AE719" t="s">
        <v>9398</v>
      </c>
      <c r="AF719" s="61">
        <v>43123.614800659721</v>
      </c>
    </row>
    <row r="720" spans="24:32" x14ac:dyDescent="0.35">
      <c r="X720" s="32" t="str">
        <f t="shared" si="46"/>
        <v>CORP9205</v>
      </c>
      <c r="Y720" s="32" t="b">
        <f t="shared" si="45"/>
        <v>1</v>
      </c>
      <c r="Z720" t="s">
        <v>12</v>
      </c>
      <c r="AA720">
        <v>9205</v>
      </c>
      <c r="AB720" t="s">
        <v>1222</v>
      </c>
      <c r="AC720" t="s">
        <v>9398</v>
      </c>
      <c r="AD720" s="61">
        <v>42810.367400960648</v>
      </c>
      <c r="AE720" t="s">
        <v>9398</v>
      </c>
      <c r="AF720" s="61">
        <v>43123.614800694442</v>
      </c>
    </row>
    <row r="721" spans="24:32" x14ac:dyDescent="0.35">
      <c r="X721" s="32" t="str">
        <f t="shared" si="46"/>
        <v>CORP9300</v>
      </c>
      <c r="Y721" s="32" t="b">
        <f t="shared" si="45"/>
        <v>1</v>
      </c>
      <c r="Z721" t="s">
        <v>12</v>
      </c>
      <c r="AA721">
        <v>9300</v>
      </c>
      <c r="AB721" t="s">
        <v>1223</v>
      </c>
      <c r="AC721" t="s">
        <v>9398</v>
      </c>
      <c r="AD721" s="61">
        <v>42810.367401157404</v>
      </c>
      <c r="AE721" t="s">
        <v>9398</v>
      </c>
      <c r="AF721" s="61">
        <v>43123.61480077546</v>
      </c>
    </row>
    <row r="722" spans="24:32" x14ac:dyDescent="0.35">
      <c r="X722" s="32" t="str">
        <f t="shared" si="46"/>
        <v>CORP9305</v>
      </c>
      <c r="Y722" s="32" t="b">
        <f t="shared" si="45"/>
        <v>1</v>
      </c>
      <c r="Z722" t="s">
        <v>12</v>
      </c>
      <c r="AA722">
        <v>9305</v>
      </c>
      <c r="AB722" t="s">
        <v>1224</v>
      </c>
      <c r="AC722" t="s">
        <v>9398</v>
      </c>
      <c r="AD722" s="61">
        <v>42810.367401354168</v>
      </c>
      <c r="AE722" t="s">
        <v>9398</v>
      </c>
      <c r="AF722" s="61">
        <v>43123.614800810188</v>
      </c>
    </row>
    <row r="723" spans="24:32" x14ac:dyDescent="0.35">
      <c r="X723" s="32" t="str">
        <f t="shared" si="46"/>
        <v>CORP9310</v>
      </c>
      <c r="Y723" s="32" t="b">
        <f t="shared" si="45"/>
        <v>1</v>
      </c>
      <c r="Z723" t="s">
        <v>12</v>
      </c>
      <c r="AA723">
        <v>9310</v>
      </c>
      <c r="AB723" t="s">
        <v>1225</v>
      </c>
      <c r="AC723" t="s">
        <v>9398</v>
      </c>
      <c r="AD723" s="61">
        <v>42810.367401539355</v>
      </c>
      <c r="AE723" t="s">
        <v>9398</v>
      </c>
      <c r="AF723" s="61">
        <v>43123.614800891206</v>
      </c>
    </row>
    <row r="724" spans="24:32" x14ac:dyDescent="0.35">
      <c r="X724" s="32" t="str">
        <f t="shared" si="46"/>
        <v>CORP9320</v>
      </c>
      <c r="Y724" s="32" t="b">
        <f t="shared" si="45"/>
        <v>1</v>
      </c>
      <c r="Z724" t="s">
        <v>12</v>
      </c>
      <c r="AA724">
        <v>9320</v>
      </c>
      <c r="AB724" t="s">
        <v>1226</v>
      </c>
      <c r="AC724" t="s">
        <v>9398</v>
      </c>
      <c r="AD724" s="61">
        <v>42810.367401770833</v>
      </c>
      <c r="AE724" t="s">
        <v>9398</v>
      </c>
      <c r="AF724" s="61">
        <v>43123.614800960648</v>
      </c>
    </row>
    <row r="725" spans="24:32" x14ac:dyDescent="0.35">
      <c r="X725" s="32" t="str">
        <f t="shared" si="46"/>
        <v>CORP9321</v>
      </c>
      <c r="Y725" s="32" t="b">
        <f t="shared" si="45"/>
        <v>1</v>
      </c>
      <c r="Z725" t="s">
        <v>12</v>
      </c>
      <c r="AA725">
        <v>9321</v>
      </c>
      <c r="AB725" t="s">
        <v>1227</v>
      </c>
      <c r="AC725" t="s">
        <v>9398</v>
      </c>
      <c r="AD725" s="61">
        <v>42810.367401967589</v>
      </c>
      <c r="AE725" t="s">
        <v>9398</v>
      </c>
      <c r="AF725" s="61">
        <v>43123.614801006945</v>
      </c>
    </row>
    <row r="726" spans="24:32" x14ac:dyDescent="0.35">
      <c r="X726" s="32" t="str">
        <f t="shared" si="46"/>
        <v>CORP9330</v>
      </c>
      <c r="Y726" s="32" t="b">
        <f t="shared" si="45"/>
        <v>1</v>
      </c>
      <c r="Z726" t="s">
        <v>12</v>
      </c>
      <c r="AA726">
        <v>9330</v>
      </c>
      <c r="AB726" t="s">
        <v>1228</v>
      </c>
      <c r="AC726" t="s">
        <v>9398</v>
      </c>
      <c r="AD726" s="61">
        <v>42810.367402199074</v>
      </c>
      <c r="AE726" t="s">
        <v>9398</v>
      </c>
      <c r="AF726" s="61">
        <v>43123.614801076386</v>
      </c>
    </row>
    <row r="727" spans="24:32" x14ac:dyDescent="0.35">
      <c r="X727" s="32" t="str">
        <f t="shared" si="46"/>
        <v>CORP9335</v>
      </c>
      <c r="Y727" s="32" t="b">
        <f t="shared" si="45"/>
        <v>1</v>
      </c>
      <c r="Z727" t="s">
        <v>12</v>
      </c>
      <c r="AA727">
        <v>9335</v>
      </c>
      <c r="AB727" t="s">
        <v>1532</v>
      </c>
      <c r="AC727" t="s">
        <v>9398</v>
      </c>
      <c r="AD727" s="61">
        <v>43270.648776273149</v>
      </c>
      <c r="AE727" t="s">
        <v>9398</v>
      </c>
      <c r="AF727" s="61">
        <v>43270.648776273149</v>
      </c>
    </row>
    <row r="728" spans="24:32" x14ac:dyDescent="0.35">
      <c r="X728" s="32" t="str">
        <f t="shared" si="46"/>
        <v>CORP9400</v>
      </c>
      <c r="Y728" s="32" t="b">
        <f t="shared" si="45"/>
        <v>1</v>
      </c>
      <c r="Z728" t="s">
        <v>12</v>
      </c>
      <c r="AA728">
        <v>9400</v>
      </c>
      <c r="AB728" t="s">
        <v>1229</v>
      </c>
      <c r="AC728" t="s">
        <v>9398</v>
      </c>
      <c r="AD728" s="61">
        <v>42810.367402430558</v>
      </c>
      <c r="AE728" t="s">
        <v>9398</v>
      </c>
      <c r="AF728" s="61">
        <v>43123.614801157404</v>
      </c>
    </row>
    <row r="729" spans="24:32" x14ac:dyDescent="0.35">
      <c r="X729" s="32" t="str">
        <f t="shared" si="46"/>
        <v>CORP9405</v>
      </c>
      <c r="Y729" s="32" t="b">
        <f t="shared" si="45"/>
        <v>1</v>
      </c>
      <c r="Z729" t="s">
        <v>12</v>
      </c>
      <c r="AA729">
        <v>9405</v>
      </c>
      <c r="AB729" t="s">
        <v>1230</v>
      </c>
      <c r="AC729" t="s">
        <v>9398</v>
      </c>
      <c r="AD729" s="61">
        <v>42810.367402627315</v>
      </c>
      <c r="AE729" t="s">
        <v>9398</v>
      </c>
      <c r="AF729" s="61">
        <v>43123.614801192132</v>
      </c>
    </row>
    <row r="730" spans="24:32" x14ac:dyDescent="0.35">
      <c r="X730" s="32" t="str">
        <f t="shared" si="46"/>
        <v>CORP9406</v>
      </c>
      <c r="Y730" s="32" t="b">
        <f t="shared" si="45"/>
        <v>1</v>
      </c>
      <c r="Z730" t="s">
        <v>12</v>
      </c>
      <c r="AA730">
        <v>9406</v>
      </c>
      <c r="AB730" t="s">
        <v>1231</v>
      </c>
      <c r="AC730" t="s">
        <v>9398</v>
      </c>
      <c r="AD730" s="61">
        <v>42810.367402858799</v>
      </c>
      <c r="AE730" t="s">
        <v>9398</v>
      </c>
      <c r="AF730" s="61">
        <v>43123.61480127315</v>
      </c>
    </row>
    <row r="731" spans="24:32" x14ac:dyDescent="0.35">
      <c r="X731" s="32" t="str">
        <f t="shared" si="46"/>
        <v>CORP9407</v>
      </c>
      <c r="Y731" s="32" t="b">
        <f t="shared" si="45"/>
        <v>1</v>
      </c>
      <c r="Z731" t="s">
        <v>12</v>
      </c>
      <c r="AA731">
        <v>9407</v>
      </c>
      <c r="AB731" t="s">
        <v>1232</v>
      </c>
      <c r="AC731" t="s">
        <v>9398</v>
      </c>
      <c r="AD731" s="61">
        <v>42810.36740304398</v>
      </c>
      <c r="AE731" t="s">
        <v>9398</v>
      </c>
      <c r="AF731" s="61">
        <v>43123.614801307871</v>
      </c>
    </row>
    <row r="732" spans="24:32" x14ac:dyDescent="0.35">
      <c r="X732" s="32" t="str">
        <f t="shared" si="46"/>
        <v>CORP9408</v>
      </c>
      <c r="Y732" s="32" t="b">
        <f t="shared" si="45"/>
        <v>1</v>
      </c>
      <c r="Z732" t="s">
        <v>12</v>
      </c>
      <c r="AA732">
        <v>9408</v>
      </c>
      <c r="AB732" t="s">
        <v>1233</v>
      </c>
      <c r="AC732" t="s">
        <v>9398</v>
      </c>
      <c r="AD732" s="61">
        <v>42810.367403240743</v>
      </c>
      <c r="AE732" t="s">
        <v>9398</v>
      </c>
      <c r="AF732" s="61">
        <v>43123.614801388889</v>
      </c>
    </row>
    <row r="733" spans="24:32" x14ac:dyDescent="0.35">
      <c r="X733" s="32" t="str">
        <f t="shared" si="46"/>
        <v>CORP9410</v>
      </c>
      <c r="Y733" s="32" t="b">
        <f t="shared" si="45"/>
        <v>1</v>
      </c>
      <c r="Z733" t="s">
        <v>12</v>
      </c>
      <c r="AA733">
        <v>9410</v>
      </c>
      <c r="AB733" t="s">
        <v>1234</v>
      </c>
      <c r="AC733" t="s">
        <v>9398</v>
      </c>
      <c r="AD733" s="61">
        <v>42810.367403472221</v>
      </c>
      <c r="AE733" t="s">
        <v>9398</v>
      </c>
      <c r="AF733" s="61">
        <v>43123.614801469907</v>
      </c>
    </row>
    <row r="734" spans="24:32" x14ac:dyDescent="0.35">
      <c r="X734" s="32" t="str">
        <f t="shared" si="46"/>
        <v>CORP9411</v>
      </c>
      <c r="Y734" s="32" t="b">
        <f t="shared" si="45"/>
        <v>1</v>
      </c>
      <c r="Z734" t="s">
        <v>12</v>
      </c>
      <c r="AA734">
        <v>9411</v>
      </c>
      <c r="AB734" t="s">
        <v>10277</v>
      </c>
      <c r="AC734" t="s">
        <v>9398</v>
      </c>
      <c r="AD734" s="61">
        <v>43230.454180324072</v>
      </c>
      <c r="AE734" t="s">
        <v>9398</v>
      </c>
      <c r="AF734" s="61">
        <v>43230.454180324072</v>
      </c>
    </row>
    <row r="735" spans="24:32" x14ac:dyDescent="0.35">
      <c r="X735" s="32" t="str">
        <f t="shared" si="46"/>
        <v>CORP9412</v>
      </c>
      <c r="Y735" s="32" t="b">
        <f t="shared" si="45"/>
        <v>1</v>
      </c>
      <c r="Z735" t="s">
        <v>12</v>
      </c>
      <c r="AA735">
        <v>9412</v>
      </c>
      <c r="AB735" t="s">
        <v>10278</v>
      </c>
      <c r="AC735" t="s">
        <v>9398</v>
      </c>
      <c r="AD735" s="61">
        <v>43230.45418040509</v>
      </c>
      <c r="AE735" t="s">
        <v>9398</v>
      </c>
      <c r="AF735" s="61">
        <v>43230.45418040509</v>
      </c>
    </row>
    <row r="736" spans="24:32" x14ac:dyDescent="0.35">
      <c r="X736" s="32" t="str">
        <f t="shared" si="46"/>
        <v>CORP9413</v>
      </c>
      <c r="Y736" s="32" t="b">
        <f t="shared" si="45"/>
        <v>1</v>
      </c>
      <c r="Z736" t="s">
        <v>12</v>
      </c>
      <c r="AA736">
        <v>9413</v>
      </c>
      <c r="AB736" t="s">
        <v>10279</v>
      </c>
      <c r="AC736" t="s">
        <v>9398</v>
      </c>
      <c r="AD736" s="61">
        <v>43230.454180474539</v>
      </c>
      <c r="AE736" t="s">
        <v>9398</v>
      </c>
      <c r="AF736" s="61">
        <v>43230.454180474539</v>
      </c>
    </row>
    <row r="737" spans="24:32" x14ac:dyDescent="0.35">
      <c r="X737" s="32" t="str">
        <f t="shared" si="46"/>
        <v>CORP9415</v>
      </c>
      <c r="Y737" s="32" t="b">
        <f t="shared" si="45"/>
        <v>1</v>
      </c>
      <c r="Z737" t="s">
        <v>12</v>
      </c>
      <c r="AA737">
        <v>9415</v>
      </c>
      <c r="AB737" t="s">
        <v>1235</v>
      </c>
      <c r="AC737" t="s">
        <v>9398</v>
      </c>
      <c r="AD737" s="61">
        <v>42810.367403668984</v>
      </c>
      <c r="AE737" t="s">
        <v>9398</v>
      </c>
      <c r="AF737" s="61">
        <v>43123.614801504627</v>
      </c>
    </row>
    <row r="738" spans="24:32" x14ac:dyDescent="0.35">
      <c r="X738" s="32" t="str">
        <f t="shared" si="46"/>
        <v>CORP9420</v>
      </c>
      <c r="Y738" s="32" t="b">
        <f t="shared" si="45"/>
        <v>1</v>
      </c>
      <c r="Z738" t="s">
        <v>12</v>
      </c>
      <c r="AA738">
        <v>9420</v>
      </c>
      <c r="AB738" t="s">
        <v>1236</v>
      </c>
      <c r="AC738" t="s">
        <v>9398</v>
      </c>
      <c r="AD738" s="61">
        <v>42810.367403854165</v>
      </c>
      <c r="AE738" t="s">
        <v>9398</v>
      </c>
      <c r="AF738" s="61">
        <v>43123.614801585645</v>
      </c>
    </row>
    <row r="739" spans="24:32" x14ac:dyDescent="0.35">
      <c r="X739" s="32" t="str">
        <f t="shared" si="46"/>
        <v>CORP9425</v>
      </c>
      <c r="Y739" s="32" t="b">
        <f t="shared" si="45"/>
        <v>1</v>
      </c>
      <c r="Z739" t="s">
        <v>12</v>
      </c>
      <c r="AA739">
        <v>9425</v>
      </c>
      <c r="AB739" t="s">
        <v>1237</v>
      </c>
      <c r="AC739" t="s">
        <v>9398</v>
      </c>
      <c r="AD739" s="61">
        <v>42810.367404050929</v>
      </c>
      <c r="AE739" t="s">
        <v>9398</v>
      </c>
      <c r="AF739" s="61">
        <v>43123.614801655094</v>
      </c>
    </row>
    <row r="740" spans="24:32" x14ac:dyDescent="0.35">
      <c r="X740" s="32" t="str">
        <f t="shared" si="46"/>
        <v>CORP9426</v>
      </c>
      <c r="Y740" s="32" t="b">
        <f t="shared" si="45"/>
        <v>1</v>
      </c>
      <c r="Z740" t="s">
        <v>12</v>
      </c>
      <c r="AA740">
        <v>9426</v>
      </c>
      <c r="AB740" t="s">
        <v>10280</v>
      </c>
      <c r="AC740" t="s">
        <v>9398</v>
      </c>
      <c r="AD740" s="61">
        <v>43230.454180555556</v>
      </c>
      <c r="AE740" t="s">
        <v>9398</v>
      </c>
      <c r="AF740" s="61">
        <v>43230.454180555556</v>
      </c>
    </row>
    <row r="741" spans="24:32" x14ac:dyDescent="0.35">
      <c r="X741" s="32" t="str">
        <f t="shared" si="46"/>
        <v>CORP9427</v>
      </c>
      <c r="Y741" s="32" t="b">
        <f t="shared" si="45"/>
        <v>1</v>
      </c>
      <c r="Z741" t="s">
        <v>12</v>
      </c>
      <c r="AA741">
        <v>9427</v>
      </c>
      <c r="AB741" t="s">
        <v>10281</v>
      </c>
      <c r="AC741" t="s">
        <v>9398</v>
      </c>
      <c r="AD741" s="61">
        <v>43230.454180636574</v>
      </c>
      <c r="AE741" t="s">
        <v>9398</v>
      </c>
      <c r="AF741" s="61">
        <v>43230.454180636574</v>
      </c>
    </row>
    <row r="742" spans="24:32" x14ac:dyDescent="0.35">
      <c r="X742" s="32" t="str">
        <f t="shared" si="46"/>
        <v>CORP9428</v>
      </c>
      <c r="Y742" s="32" t="b">
        <f t="shared" si="45"/>
        <v>1</v>
      </c>
      <c r="Z742" t="s">
        <v>12</v>
      </c>
      <c r="AA742">
        <v>9428</v>
      </c>
      <c r="AB742" t="s">
        <v>10288</v>
      </c>
      <c r="AC742" t="s">
        <v>9398</v>
      </c>
      <c r="AD742" s="61">
        <v>43230.454181168985</v>
      </c>
      <c r="AE742" t="s">
        <v>9398</v>
      </c>
      <c r="AF742" s="61">
        <v>43230.454181168985</v>
      </c>
    </row>
    <row r="743" spans="24:32" x14ac:dyDescent="0.35">
      <c r="X743" s="32" t="str">
        <f t="shared" si="46"/>
        <v>CORP9429</v>
      </c>
      <c r="Y743" s="32" t="b">
        <f t="shared" si="45"/>
        <v>1</v>
      </c>
      <c r="Z743" t="s">
        <v>12</v>
      </c>
      <c r="AA743">
        <v>9429</v>
      </c>
      <c r="AB743" t="s">
        <v>10289</v>
      </c>
      <c r="AC743" t="s">
        <v>9398</v>
      </c>
      <c r="AD743" s="61">
        <v>43230.454181250003</v>
      </c>
      <c r="AE743" t="s">
        <v>9398</v>
      </c>
      <c r="AF743" s="61">
        <v>43230.454181250003</v>
      </c>
    </row>
    <row r="744" spans="24:32" x14ac:dyDescent="0.35">
      <c r="X744" s="32" t="str">
        <f t="shared" si="46"/>
        <v>CORP9430</v>
      </c>
      <c r="Y744" s="32" t="b">
        <f t="shared" si="45"/>
        <v>1</v>
      </c>
      <c r="Z744" t="s">
        <v>12</v>
      </c>
      <c r="AA744">
        <v>9430</v>
      </c>
      <c r="AB744" t="s">
        <v>1238</v>
      </c>
      <c r="AC744" t="s">
        <v>9398</v>
      </c>
      <c r="AD744" s="61">
        <v>42810.367404282406</v>
      </c>
      <c r="AE744" t="s">
        <v>9398</v>
      </c>
      <c r="AF744" s="61">
        <v>43123.614801736112</v>
      </c>
    </row>
    <row r="745" spans="24:32" x14ac:dyDescent="0.35">
      <c r="X745" s="32" t="str">
        <f t="shared" si="46"/>
        <v>CORP9435</v>
      </c>
      <c r="Y745" s="32" t="b">
        <f t="shared" si="45"/>
        <v>1</v>
      </c>
      <c r="Z745" t="s">
        <v>12</v>
      </c>
      <c r="AA745">
        <v>9435</v>
      </c>
      <c r="AB745" t="s">
        <v>1239</v>
      </c>
      <c r="AC745" t="s">
        <v>9398</v>
      </c>
      <c r="AD745" s="61">
        <v>42810.36740447917</v>
      </c>
      <c r="AE745" t="s">
        <v>9398</v>
      </c>
      <c r="AF745" s="61">
        <v>43123.614801770833</v>
      </c>
    </row>
    <row r="746" spans="24:32" x14ac:dyDescent="0.35">
      <c r="X746" s="32" t="str">
        <f t="shared" si="46"/>
        <v>CORP9436</v>
      </c>
      <c r="Y746" s="32" t="b">
        <f t="shared" si="45"/>
        <v>1</v>
      </c>
      <c r="Z746" t="s">
        <v>12</v>
      </c>
      <c r="AA746">
        <v>9436</v>
      </c>
      <c r="AB746" t="s">
        <v>1240</v>
      </c>
      <c r="AC746" t="s">
        <v>9398</v>
      </c>
      <c r="AD746" s="61">
        <v>42810.36740466435</v>
      </c>
      <c r="AE746" t="s">
        <v>9398</v>
      </c>
      <c r="AF746" s="61">
        <v>43123.614801851851</v>
      </c>
    </row>
    <row r="747" spans="24:32" x14ac:dyDescent="0.35">
      <c r="X747" s="32" t="str">
        <f t="shared" si="46"/>
        <v>CORP9437</v>
      </c>
      <c r="Y747" s="32" t="b">
        <f t="shared" si="45"/>
        <v>1</v>
      </c>
      <c r="Z747" t="s">
        <v>12</v>
      </c>
      <c r="AA747">
        <v>9437</v>
      </c>
      <c r="AB747" t="s">
        <v>1241</v>
      </c>
      <c r="AC747" t="s">
        <v>9398</v>
      </c>
      <c r="AD747" s="61">
        <v>42810.367404861114</v>
      </c>
      <c r="AE747" t="s">
        <v>9398</v>
      </c>
      <c r="AF747" s="61">
        <v>43123.614801932868</v>
      </c>
    </row>
    <row r="748" spans="24:32" x14ac:dyDescent="0.35">
      <c r="X748" s="32" t="str">
        <f t="shared" si="46"/>
        <v>CORP9438</v>
      </c>
      <c r="Y748" s="32" t="b">
        <f t="shared" si="45"/>
        <v>1</v>
      </c>
      <c r="Z748" t="s">
        <v>12</v>
      </c>
      <c r="AA748">
        <v>9438</v>
      </c>
      <c r="AB748" t="s">
        <v>1242</v>
      </c>
      <c r="AC748" t="s">
        <v>9398</v>
      </c>
      <c r="AD748" s="61">
        <v>42810.36740505787</v>
      </c>
      <c r="AE748" t="s">
        <v>9398</v>
      </c>
      <c r="AF748" s="61">
        <v>43123.614801967589</v>
      </c>
    </row>
    <row r="749" spans="24:32" x14ac:dyDescent="0.35">
      <c r="X749" s="32" t="str">
        <f t="shared" si="46"/>
        <v>CORP9439</v>
      </c>
      <c r="Y749" s="32" t="b">
        <f t="shared" si="45"/>
        <v>1</v>
      </c>
      <c r="Z749" t="s">
        <v>12</v>
      </c>
      <c r="AA749">
        <v>9439</v>
      </c>
      <c r="AB749" t="s">
        <v>1243</v>
      </c>
      <c r="AC749" t="s">
        <v>9398</v>
      </c>
      <c r="AD749" s="61">
        <v>42810.367405243058</v>
      </c>
      <c r="AE749" t="s">
        <v>9398</v>
      </c>
      <c r="AF749" s="61">
        <v>43123.614802048614</v>
      </c>
    </row>
    <row r="750" spans="24:32" x14ac:dyDescent="0.35">
      <c r="X750" s="32" t="str">
        <f t="shared" si="46"/>
        <v>CORP9440</v>
      </c>
      <c r="Y750" s="32" t="b">
        <f t="shared" si="45"/>
        <v>1</v>
      </c>
      <c r="Z750" t="s">
        <v>12</v>
      </c>
      <c r="AA750">
        <v>9440</v>
      </c>
      <c r="AB750" t="s">
        <v>1244</v>
      </c>
      <c r="AC750" t="s">
        <v>9398</v>
      </c>
      <c r="AD750" s="61">
        <v>42810.367405439814</v>
      </c>
      <c r="AE750" t="s">
        <v>9398</v>
      </c>
      <c r="AF750" s="61">
        <v>43123.614802118056</v>
      </c>
    </row>
    <row r="751" spans="24:32" x14ac:dyDescent="0.35">
      <c r="X751" s="32" t="str">
        <f t="shared" si="46"/>
        <v>CORP9441</v>
      </c>
      <c r="Y751" s="32" t="b">
        <f t="shared" si="45"/>
        <v>1</v>
      </c>
      <c r="Z751" t="s">
        <v>12</v>
      </c>
      <c r="AA751">
        <v>9441</v>
      </c>
      <c r="AB751" t="s">
        <v>1245</v>
      </c>
      <c r="AC751" t="s">
        <v>9398</v>
      </c>
      <c r="AD751" s="61">
        <v>42810.367405636571</v>
      </c>
      <c r="AE751" t="s">
        <v>9398</v>
      </c>
      <c r="AF751" s="61">
        <v>43123.614802164353</v>
      </c>
    </row>
    <row r="752" spans="24:32" x14ac:dyDescent="0.35">
      <c r="X752" s="32" t="str">
        <f t="shared" si="46"/>
        <v>CORP9442</v>
      </c>
      <c r="Y752" s="32" t="b">
        <f t="shared" si="45"/>
        <v>1</v>
      </c>
      <c r="Z752" t="s">
        <v>12</v>
      </c>
      <c r="AA752">
        <v>9442</v>
      </c>
      <c r="AB752" t="s">
        <v>1246</v>
      </c>
      <c r="AC752" t="s">
        <v>9398</v>
      </c>
      <c r="AD752" s="61">
        <v>42810.367405821758</v>
      </c>
      <c r="AE752" t="s">
        <v>9398</v>
      </c>
      <c r="AF752" s="61">
        <v>43123.614802233795</v>
      </c>
    </row>
    <row r="753" spans="24:32" x14ac:dyDescent="0.35">
      <c r="X753" s="32" t="str">
        <f t="shared" si="46"/>
        <v>CORP9443</v>
      </c>
      <c r="Y753" s="32" t="b">
        <f t="shared" si="45"/>
        <v>1</v>
      </c>
      <c r="Z753" t="s">
        <v>12</v>
      </c>
      <c r="AA753">
        <v>9443</v>
      </c>
      <c r="AB753" t="s">
        <v>1247</v>
      </c>
      <c r="AC753" t="s">
        <v>9398</v>
      </c>
      <c r="AD753" s="61">
        <v>42810.367406018515</v>
      </c>
      <c r="AE753" t="s">
        <v>9398</v>
      </c>
      <c r="AF753" s="61">
        <v>43123.614802314813</v>
      </c>
    </row>
    <row r="754" spans="24:32" x14ac:dyDescent="0.35">
      <c r="X754" s="32" t="str">
        <f t="shared" si="46"/>
        <v>CORP9450</v>
      </c>
      <c r="Y754" s="32" t="b">
        <f t="shared" si="45"/>
        <v>1</v>
      </c>
      <c r="Z754" t="s">
        <v>12</v>
      </c>
      <c r="AA754">
        <v>9450</v>
      </c>
      <c r="AB754" t="s">
        <v>1248</v>
      </c>
      <c r="AC754" t="s">
        <v>9398</v>
      </c>
      <c r="AD754" s="61">
        <v>42810.367406215279</v>
      </c>
      <c r="AE754" t="s">
        <v>9398</v>
      </c>
      <c r="AF754" s="61">
        <v>43123.614802349533</v>
      </c>
    </row>
    <row r="755" spans="24:32" x14ac:dyDescent="0.35">
      <c r="X755" s="32" t="str">
        <f t="shared" si="46"/>
        <v>CORP9451</v>
      </c>
      <c r="Y755" s="32" t="b">
        <f t="shared" si="45"/>
        <v>1</v>
      </c>
      <c r="Z755" t="s">
        <v>12</v>
      </c>
      <c r="AA755">
        <v>9451</v>
      </c>
      <c r="AB755" t="s">
        <v>1249</v>
      </c>
      <c r="AC755" t="s">
        <v>9398</v>
      </c>
      <c r="AD755" s="61">
        <v>42810.367406400466</v>
      </c>
      <c r="AE755" t="s">
        <v>9398</v>
      </c>
      <c r="AF755" s="61">
        <v>43123.614802430558</v>
      </c>
    </row>
    <row r="756" spans="24:32" x14ac:dyDescent="0.35">
      <c r="X756" s="32" t="str">
        <f t="shared" si="46"/>
        <v>CORP9452</v>
      </c>
      <c r="Y756" s="32" t="b">
        <f t="shared" si="45"/>
        <v>1</v>
      </c>
      <c r="Z756" t="s">
        <v>12</v>
      </c>
      <c r="AA756">
        <v>9452</v>
      </c>
      <c r="AB756" t="s">
        <v>1250</v>
      </c>
      <c r="AC756" t="s">
        <v>9398</v>
      </c>
      <c r="AD756" s="61">
        <v>42810.367406597223</v>
      </c>
      <c r="AE756" t="s">
        <v>9398</v>
      </c>
      <c r="AF756" s="61">
        <v>43123.614802511576</v>
      </c>
    </row>
    <row r="757" spans="24:32" x14ac:dyDescent="0.35">
      <c r="X757" s="32" t="str">
        <f t="shared" si="46"/>
        <v>CORP9455</v>
      </c>
      <c r="Y757" s="32" t="b">
        <f t="shared" si="45"/>
        <v>1</v>
      </c>
      <c r="Z757" t="s">
        <v>12</v>
      </c>
      <c r="AA757">
        <v>9455</v>
      </c>
      <c r="AB757" t="s">
        <v>1251</v>
      </c>
      <c r="AC757" t="s">
        <v>9398</v>
      </c>
      <c r="AD757" s="61">
        <v>42810.367406793979</v>
      </c>
      <c r="AE757" t="s">
        <v>9398</v>
      </c>
      <c r="AF757" s="61">
        <v>43123.614802581018</v>
      </c>
    </row>
    <row r="758" spans="24:32" x14ac:dyDescent="0.35">
      <c r="X758" s="32" t="str">
        <f t="shared" si="46"/>
        <v>CORP9456</v>
      </c>
      <c r="Y758" s="32" t="b">
        <f t="shared" si="45"/>
        <v>1</v>
      </c>
      <c r="Z758" t="s">
        <v>12</v>
      </c>
      <c r="AA758">
        <v>9456</v>
      </c>
      <c r="AB758" t="s">
        <v>10282</v>
      </c>
      <c r="AC758" t="s">
        <v>9398</v>
      </c>
      <c r="AD758" s="61">
        <v>43230.454180706016</v>
      </c>
      <c r="AE758" t="s">
        <v>9398</v>
      </c>
      <c r="AF758" s="61">
        <v>43230.454180706016</v>
      </c>
    </row>
    <row r="759" spans="24:32" x14ac:dyDescent="0.35">
      <c r="X759" s="32" t="str">
        <f t="shared" si="46"/>
        <v>CORP9457</v>
      </c>
      <c r="Y759" s="32" t="b">
        <f t="shared" si="45"/>
        <v>1</v>
      </c>
      <c r="Z759" t="s">
        <v>12</v>
      </c>
      <c r="AA759">
        <v>9457</v>
      </c>
      <c r="AB759" t="s">
        <v>10283</v>
      </c>
      <c r="AC759" t="s">
        <v>9398</v>
      </c>
      <c r="AD759" s="61">
        <v>43230.454180787034</v>
      </c>
      <c r="AE759" t="s">
        <v>9398</v>
      </c>
      <c r="AF759" s="61">
        <v>43230.454180787034</v>
      </c>
    </row>
    <row r="760" spans="24:32" x14ac:dyDescent="0.35">
      <c r="X760" s="32" t="str">
        <f t="shared" si="46"/>
        <v>CORP9460</v>
      </c>
      <c r="Y760" s="32" t="b">
        <f t="shared" si="45"/>
        <v>1</v>
      </c>
      <c r="Z760" t="s">
        <v>12</v>
      </c>
      <c r="AA760">
        <v>9460</v>
      </c>
      <c r="AB760" t="s">
        <v>1252</v>
      </c>
      <c r="AC760" t="s">
        <v>9398</v>
      </c>
      <c r="AD760" s="61">
        <v>42810.367406979167</v>
      </c>
      <c r="AE760" t="s">
        <v>9398</v>
      </c>
      <c r="AF760" s="61">
        <v>43123.614802662036</v>
      </c>
    </row>
    <row r="761" spans="24:32" x14ac:dyDescent="0.35">
      <c r="X761" s="32" t="str">
        <f t="shared" si="46"/>
        <v>CORP9465</v>
      </c>
      <c r="Y761" s="32" t="b">
        <f t="shared" si="45"/>
        <v>1</v>
      </c>
      <c r="Z761" t="s">
        <v>12</v>
      </c>
      <c r="AA761">
        <v>9465</v>
      </c>
      <c r="AB761" t="s">
        <v>1253</v>
      </c>
      <c r="AC761" t="s">
        <v>9398</v>
      </c>
      <c r="AD761" s="61">
        <v>42810.36740732639</v>
      </c>
      <c r="AE761" t="s">
        <v>9398</v>
      </c>
      <c r="AF761" s="61">
        <v>43123.614802696757</v>
      </c>
    </row>
    <row r="762" spans="24:32" x14ac:dyDescent="0.35">
      <c r="X762" s="32" t="str">
        <f t="shared" si="46"/>
        <v>CORP9466</v>
      </c>
      <c r="Y762" s="32" t="b">
        <f t="shared" si="45"/>
        <v>1</v>
      </c>
      <c r="Z762" t="s">
        <v>12</v>
      </c>
      <c r="AA762">
        <v>9466</v>
      </c>
      <c r="AB762" t="s">
        <v>1254</v>
      </c>
      <c r="AC762" t="s">
        <v>9398</v>
      </c>
      <c r="AD762" s="61">
        <v>42810.367407523147</v>
      </c>
      <c r="AE762" t="s">
        <v>9398</v>
      </c>
      <c r="AF762" s="61">
        <v>43123.614802777774</v>
      </c>
    </row>
    <row r="763" spans="24:32" x14ac:dyDescent="0.35">
      <c r="X763" s="32" t="str">
        <f t="shared" si="46"/>
        <v>CORP9467</v>
      </c>
      <c r="Y763" s="32" t="b">
        <f t="shared" si="45"/>
        <v>1</v>
      </c>
      <c r="Z763" t="s">
        <v>12</v>
      </c>
      <c r="AA763">
        <v>9467</v>
      </c>
      <c r="AB763" t="s">
        <v>1255</v>
      </c>
      <c r="AC763" t="s">
        <v>9398</v>
      </c>
      <c r="AD763" s="61">
        <v>42810.367407754631</v>
      </c>
      <c r="AE763" t="s">
        <v>9398</v>
      </c>
      <c r="AF763" s="61">
        <v>43123.6148028588</v>
      </c>
    </row>
    <row r="764" spans="24:32" x14ac:dyDescent="0.35">
      <c r="X764" s="32" t="str">
        <f t="shared" si="46"/>
        <v>CORP9470</v>
      </c>
      <c r="Y764" s="32" t="b">
        <f t="shared" si="45"/>
        <v>1</v>
      </c>
      <c r="Z764" t="s">
        <v>12</v>
      </c>
      <c r="AA764">
        <v>9470</v>
      </c>
      <c r="AB764" t="s">
        <v>10284</v>
      </c>
      <c r="AC764" t="s">
        <v>9398</v>
      </c>
      <c r="AD764" s="61">
        <v>43230.454180868059</v>
      </c>
      <c r="AE764" t="s">
        <v>9398</v>
      </c>
      <c r="AF764" s="61">
        <v>43230.454180868059</v>
      </c>
    </row>
    <row r="765" spans="24:32" x14ac:dyDescent="0.35">
      <c r="X765" s="32" t="str">
        <f t="shared" si="46"/>
        <v>CORP9471</v>
      </c>
      <c r="Y765" s="32" t="b">
        <f t="shared" si="45"/>
        <v>1</v>
      </c>
      <c r="Z765" t="s">
        <v>12</v>
      </c>
      <c r="AA765">
        <v>9471</v>
      </c>
      <c r="AB765" t="s">
        <v>10285</v>
      </c>
      <c r="AC765" t="s">
        <v>9398</v>
      </c>
      <c r="AD765" s="61">
        <v>43230.4541809375</v>
      </c>
      <c r="AE765" t="s">
        <v>9398</v>
      </c>
      <c r="AF765" s="61">
        <v>43230.4541809375</v>
      </c>
    </row>
    <row r="766" spans="24:32" x14ac:dyDescent="0.35">
      <c r="X766" s="32" t="str">
        <f t="shared" si="46"/>
        <v>CORP9475</v>
      </c>
      <c r="Y766" s="32" t="b">
        <f t="shared" si="45"/>
        <v>1</v>
      </c>
      <c r="Z766" t="s">
        <v>12</v>
      </c>
      <c r="AA766">
        <v>9475</v>
      </c>
      <c r="AB766" t="s">
        <v>11312</v>
      </c>
      <c r="AC766" t="s">
        <v>9398</v>
      </c>
      <c r="AD766" s="61">
        <v>43308.348184062503</v>
      </c>
      <c r="AE766" t="s">
        <v>9398</v>
      </c>
      <c r="AF766" s="61">
        <v>43308.348184062503</v>
      </c>
    </row>
    <row r="767" spans="24:32" x14ac:dyDescent="0.35">
      <c r="X767" s="32" t="str">
        <f t="shared" si="46"/>
        <v>CORP9476</v>
      </c>
      <c r="Y767" s="32" t="b">
        <f t="shared" si="45"/>
        <v>1</v>
      </c>
      <c r="Z767" t="s">
        <v>12</v>
      </c>
      <c r="AA767">
        <v>9476</v>
      </c>
      <c r="AB767" t="s">
        <v>11313</v>
      </c>
      <c r="AC767" t="s">
        <v>9398</v>
      </c>
      <c r="AD767" s="61">
        <v>43308.348184259259</v>
      </c>
      <c r="AE767" t="s">
        <v>9398</v>
      </c>
      <c r="AF767" s="61">
        <v>43308.348184259259</v>
      </c>
    </row>
    <row r="768" spans="24:32" x14ac:dyDescent="0.35">
      <c r="X768" s="32" t="str">
        <f t="shared" si="46"/>
        <v>CORP9477</v>
      </c>
      <c r="Y768" s="32" t="b">
        <f t="shared" si="45"/>
        <v>1</v>
      </c>
      <c r="Z768" t="s">
        <v>12</v>
      </c>
      <c r="AA768">
        <v>9477</v>
      </c>
      <c r="AB768" t="s">
        <v>11314</v>
      </c>
      <c r="AC768" t="s">
        <v>9398</v>
      </c>
      <c r="AD768" s="61">
        <v>43308.348184374998</v>
      </c>
      <c r="AE768" t="s">
        <v>9398</v>
      </c>
      <c r="AF768" s="61">
        <v>43308.348184374998</v>
      </c>
    </row>
    <row r="769" spans="24:32" x14ac:dyDescent="0.35">
      <c r="X769" s="32" t="str">
        <f t="shared" si="46"/>
        <v>CORP9478</v>
      </c>
      <c r="Y769" s="32" t="b">
        <f t="shared" si="45"/>
        <v>1</v>
      </c>
      <c r="Z769" t="s">
        <v>12</v>
      </c>
      <c r="AA769">
        <v>9478</v>
      </c>
      <c r="AB769" t="s">
        <v>11315</v>
      </c>
      <c r="AC769" t="s">
        <v>9398</v>
      </c>
      <c r="AD769" s="61">
        <v>43308.348184490744</v>
      </c>
      <c r="AE769" t="s">
        <v>9398</v>
      </c>
      <c r="AF769" s="61">
        <v>43308.348184490744</v>
      </c>
    </row>
    <row r="770" spans="24:32" x14ac:dyDescent="0.35">
      <c r="X770" s="32" t="str">
        <f t="shared" si="46"/>
        <v>CORP9479</v>
      </c>
      <c r="Y770" s="32" t="b">
        <f t="shared" si="45"/>
        <v>1</v>
      </c>
      <c r="Z770" t="s">
        <v>12</v>
      </c>
      <c r="AA770">
        <v>9479</v>
      </c>
      <c r="AB770" t="s">
        <v>11316</v>
      </c>
      <c r="AC770" t="s">
        <v>9398</v>
      </c>
      <c r="AD770" s="61">
        <v>43308.348184571762</v>
      </c>
      <c r="AE770" t="s">
        <v>9398</v>
      </c>
      <c r="AF770" s="61">
        <v>43308.348184571762</v>
      </c>
    </row>
    <row r="771" spans="24:32" x14ac:dyDescent="0.35">
      <c r="X771" s="32" t="str">
        <f t="shared" si="46"/>
        <v>CORP9480</v>
      </c>
      <c r="Y771" s="32" t="b">
        <f t="shared" si="45"/>
        <v>1</v>
      </c>
      <c r="Z771" t="s">
        <v>12</v>
      </c>
      <c r="AA771">
        <v>9480</v>
      </c>
      <c r="AB771" t="s">
        <v>10286</v>
      </c>
      <c r="AC771" t="s">
        <v>9398</v>
      </c>
      <c r="AD771" s="61">
        <v>43230.454181018518</v>
      </c>
      <c r="AE771" t="s">
        <v>9398</v>
      </c>
      <c r="AF771" s="61">
        <v>43230.454181018518</v>
      </c>
    </row>
    <row r="772" spans="24:32" x14ac:dyDescent="0.35">
      <c r="X772" s="32" t="str">
        <f t="shared" si="46"/>
        <v>CORP9481</v>
      </c>
      <c r="Y772" s="32" t="b">
        <f t="shared" si="45"/>
        <v>1</v>
      </c>
      <c r="Z772" t="s">
        <v>12</v>
      </c>
      <c r="AA772">
        <v>9481</v>
      </c>
      <c r="AB772" t="s">
        <v>10287</v>
      </c>
      <c r="AC772" t="s">
        <v>9398</v>
      </c>
      <c r="AD772" s="61">
        <v>43230.454181099536</v>
      </c>
      <c r="AE772" t="s">
        <v>9398</v>
      </c>
      <c r="AF772" s="61">
        <v>43230.454181099536</v>
      </c>
    </row>
    <row r="773" spans="24:32" x14ac:dyDescent="0.35">
      <c r="X773" s="32" t="str">
        <f t="shared" si="46"/>
        <v>CORP9490</v>
      </c>
      <c r="Y773" s="32" t="b">
        <f t="shared" ref="Y773:Y836" si="47">VLOOKUP(AA773,U:V,2,0)=AB773</f>
        <v>1</v>
      </c>
      <c r="Z773" t="s">
        <v>12</v>
      </c>
      <c r="AA773">
        <v>9490</v>
      </c>
      <c r="AB773" t="s">
        <v>1256</v>
      </c>
      <c r="AC773" t="s">
        <v>9398</v>
      </c>
      <c r="AD773" s="61">
        <v>42810.367407951388</v>
      </c>
      <c r="AE773" t="s">
        <v>9398</v>
      </c>
      <c r="AF773" s="61">
        <v>43123.614802928241</v>
      </c>
    </row>
    <row r="774" spans="24:32" x14ac:dyDescent="0.35">
      <c r="X774" s="32" t="str">
        <f t="shared" si="46"/>
        <v>CORP9495</v>
      </c>
      <c r="Y774" s="32" t="b">
        <f t="shared" si="47"/>
        <v>1</v>
      </c>
      <c r="Z774" t="s">
        <v>12</v>
      </c>
      <c r="AA774">
        <v>9495</v>
      </c>
      <c r="AB774" t="s">
        <v>1257</v>
      </c>
      <c r="AC774" t="s">
        <v>9398</v>
      </c>
      <c r="AD774" s="61">
        <v>42810.367408136575</v>
      </c>
      <c r="AE774" t="s">
        <v>9398</v>
      </c>
      <c r="AF774" s="61">
        <v>43123.614803009259</v>
      </c>
    </row>
    <row r="775" spans="24:32" x14ac:dyDescent="0.35">
      <c r="X775" s="32" t="str">
        <f t="shared" si="46"/>
        <v>CORP9500</v>
      </c>
      <c r="Y775" s="32" t="b">
        <f t="shared" si="47"/>
        <v>1</v>
      </c>
      <c r="Z775" t="s">
        <v>12</v>
      </c>
      <c r="AA775">
        <v>9500</v>
      </c>
      <c r="AB775" t="s">
        <v>1258</v>
      </c>
      <c r="AC775" t="s">
        <v>9398</v>
      </c>
      <c r="AD775" s="61">
        <v>42810.367408333332</v>
      </c>
      <c r="AE775" t="s">
        <v>9398</v>
      </c>
      <c r="AF775" s="61">
        <v>43123.61480304398</v>
      </c>
    </row>
    <row r="776" spans="24:32" x14ac:dyDescent="0.35">
      <c r="X776" s="32" t="str">
        <f t="shared" ref="X776:X839" si="48">Z776&amp;AA776</f>
        <v>CORP9505</v>
      </c>
      <c r="Y776" s="32" t="b">
        <f t="shared" si="47"/>
        <v>1</v>
      </c>
      <c r="Z776" t="s">
        <v>12</v>
      </c>
      <c r="AA776">
        <v>9505</v>
      </c>
      <c r="AB776" t="s">
        <v>1259</v>
      </c>
      <c r="AC776" t="s">
        <v>9398</v>
      </c>
      <c r="AD776" s="61">
        <v>42810.367408530095</v>
      </c>
      <c r="AE776" t="s">
        <v>9398</v>
      </c>
      <c r="AF776" s="61">
        <v>43123.614803124998</v>
      </c>
    </row>
    <row r="777" spans="24:32" x14ac:dyDescent="0.35">
      <c r="X777" s="32" t="str">
        <f t="shared" si="48"/>
        <v>CORP9510</v>
      </c>
      <c r="Y777" s="32" t="b">
        <f t="shared" si="47"/>
        <v>1</v>
      </c>
      <c r="Z777" t="s">
        <v>12</v>
      </c>
      <c r="AA777">
        <v>9510</v>
      </c>
      <c r="AB777" t="s">
        <v>1260</v>
      </c>
      <c r="AC777" t="s">
        <v>9398</v>
      </c>
      <c r="AD777" s="61">
        <v>42810.367408761573</v>
      </c>
      <c r="AE777" t="s">
        <v>9398</v>
      </c>
      <c r="AF777" s="61">
        <v>43123.614803206015</v>
      </c>
    </row>
    <row r="778" spans="24:32" x14ac:dyDescent="0.35">
      <c r="X778" s="32" t="str">
        <f t="shared" si="48"/>
        <v>CORP9515</v>
      </c>
      <c r="Y778" s="32" t="b">
        <f t="shared" si="47"/>
        <v>1</v>
      </c>
      <c r="Z778" t="s">
        <v>12</v>
      </c>
      <c r="AA778">
        <v>9515</v>
      </c>
      <c r="AB778" t="s">
        <v>1261</v>
      </c>
      <c r="AC778" t="s">
        <v>9398</v>
      </c>
      <c r="AD778" s="61">
        <v>42810.367408993057</v>
      </c>
      <c r="AE778" t="s">
        <v>9398</v>
      </c>
      <c r="AF778" s="61">
        <v>43123.614803275465</v>
      </c>
    </row>
    <row r="779" spans="24:32" x14ac:dyDescent="0.35">
      <c r="X779" s="32" t="str">
        <f t="shared" si="48"/>
        <v>CORP9520</v>
      </c>
      <c r="Y779" s="32" t="b">
        <f t="shared" si="47"/>
        <v>1</v>
      </c>
      <c r="Z779" t="s">
        <v>12</v>
      </c>
      <c r="AA779">
        <v>9520</v>
      </c>
      <c r="AB779" t="s">
        <v>1262</v>
      </c>
      <c r="AC779" t="s">
        <v>9398</v>
      </c>
      <c r="AD779" s="61">
        <v>42810.367409178238</v>
      </c>
      <c r="AE779" t="s">
        <v>9398</v>
      </c>
      <c r="AF779" s="61">
        <v>43123.614803356482</v>
      </c>
    </row>
    <row r="780" spans="24:32" x14ac:dyDescent="0.35">
      <c r="X780" s="32" t="str">
        <f t="shared" si="48"/>
        <v>CORP9521</v>
      </c>
      <c r="Y780" s="32" t="b">
        <f t="shared" si="47"/>
        <v>1</v>
      </c>
      <c r="Z780" t="s">
        <v>12</v>
      </c>
      <c r="AA780">
        <v>9521</v>
      </c>
      <c r="AB780" t="s">
        <v>10276</v>
      </c>
      <c r="AC780" t="s">
        <v>9398</v>
      </c>
      <c r="AD780" s="61">
        <v>43230.454180173612</v>
      </c>
      <c r="AE780" t="s">
        <v>9398</v>
      </c>
      <c r="AF780" s="61">
        <v>43230.454180173612</v>
      </c>
    </row>
    <row r="781" spans="24:32" x14ac:dyDescent="0.35">
      <c r="X781" s="32" t="str">
        <f t="shared" si="48"/>
        <v>CORP9525</v>
      </c>
      <c r="Y781" s="32" t="b">
        <f t="shared" si="47"/>
        <v>1</v>
      </c>
      <c r="Z781" t="s">
        <v>12</v>
      </c>
      <c r="AA781">
        <v>9525</v>
      </c>
      <c r="AB781" t="s">
        <v>1263</v>
      </c>
      <c r="AC781" t="s">
        <v>9398</v>
      </c>
      <c r="AD781" s="61">
        <v>42810.367409409722</v>
      </c>
      <c r="AE781" t="s">
        <v>9398</v>
      </c>
      <c r="AF781" s="61">
        <v>43123.614803391203</v>
      </c>
    </row>
    <row r="782" spans="24:32" x14ac:dyDescent="0.35">
      <c r="X782" s="32" t="str">
        <f t="shared" si="48"/>
        <v>CORP9530</v>
      </c>
      <c r="Y782" s="32" t="b">
        <f t="shared" si="47"/>
        <v>1</v>
      </c>
      <c r="Z782" t="s">
        <v>12</v>
      </c>
      <c r="AA782">
        <v>9530</v>
      </c>
      <c r="AB782" t="s">
        <v>1264</v>
      </c>
      <c r="AC782" t="s">
        <v>9398</v>
      </c>
      <c r="AD782" s="61">
        <v>42810.367409606479</v>
      </c>
      <c r="AE782" t="s">
        <v>9398</v>
      </c>
      <c r="AF782" s="61">
        <v>43123.614803472221</v>
      </c>
    </row>
    <row r="783" spans="24:32" x14ac:dyDescent="0.35">
      <c r="X783" s="32" t="str">
        <f t="shared" si="48"/>
        <v>CORP9535</v>
      </c>
      <c r="Y783" s="32" t="b">
        <f t="shared" si="47"/>
        <v>1</v>
      </c>
      <c r="Z783" t="s">
        <v>12</v>
      </c>
      <c r="AA783">
        <v>9535</v>
      </c>
      <c r="AB783" t="s">
        <v>1265</v>
      </c>
      <c r="AC783" t="s">
        <v>9398</v>
      </c>
      <c r="AD783" s="61">
        <v>42810.367409803242</v>
      </c>
      <c r="AE783" t="s">
        <v>9398</v>
      </c>
      <c r="AF783" s="61">
        <v>43123.614803553239</v>
      </c>
    </row>
    <row r="784" spans="24:32" x14ac:dyDescent="0.35">
      <c r="X784" s="32" t="str">
        <f t="shared" si="48"/>
        <v>CORP9540</v>
      </c>
      <c r="Y784" s="32" t="b">
        <f t="shared" si="47"/>
        <v>1</v>
      </c>
      <c r="Z784" t="s">
        <v>12</v>
      </c>
      <c r="AA784">
        <v>9540</v>
      </c>
      <c r="AB784" t="s">
        <v>1266</v>
      </c>
      <c r="AC784" t="s">
        <v>9398</v>
      </c>
      <c r="AD784" s="61">
        <v>42810.36741003472</v>
      </c>
      <c r="AE784" t="s">
        <v>9398</v>
      </c>
      <c r="AF784" s="61">
        <v>43123.61480358796</v>
      </c>
    </row>
    <row r="785" spans="24:32" x14ac:dyDescent="0.35">
      <c r="X785" s="32" t="str">
        <f t="shared" si="48"/>
        <v>CORP9541</v>
      </c>
      <c r="Y785" s="32" t="b">
        <f t="shared" si="47"/>
        <v>1</v>
      </c>
      <c r="Z785" t="s">
        <v>12</v>
      </c>
      <c r="AA785">
        <v>9541</v>
      </c>
      <c r="AB785" t="s">
        <v>1267</v>
      </c>
      <c r="AC785" t="s">
        <v>9398</v>
      </c>
      <c r="AD785" s="61">
        <v>42810.367410219907</v>
      </c>
      <c r="AE785" t="s">
        <v>9398</v>
      </c>
      <c r="AF785" s="61">
        <v>43123.614803668985</v>
      </c>
    </row>
    <row r="786" spans="24:32" x14ac:dyDescent="0.35">
      <c r="X786" s="32" t="str">
        <f t="shared" si="48"/>
        <v>CORP9545</v>
      </c>
      <c r="Y786" s="32" t="b">
        <f t="shared" si="47"/>
        <v>1</v>
      </c>
      <c r="Z786" t="s">
        <v>12</v>
      </c>
      <c r="AA786">
        <v>9545</v>
      </c>
      <c r="AB786" t="s">
        <v>1268</v>
      </c>
      <c r="AC786" t="s">
        <v>9398</v>
      </c>
      <c r="AD786" s="61">
        <v>42810.367410451392</v>
      </c>
      <c r="AE786" t="s">
        <v>9398</v>
      </c>
      <c r="AF786" s="61">
        <v>43123.614803738426</v>
      </c>
    </row>
    <row r="787" spans="24:32" x14ac:dyDescent="0.35">
      <c r="X787" s="32" t="str">
        <f t="shared" si="48"/>
        <v>CORP9546</v>
      </c>
      <c r="Y787" s="32" t="b">
        <f t="shared" si="47"/>
        <v>1</v>
      </c>
      <c r="Z787" t="s">
        <v>12</v>
      </c>
      <c r="AA787">
        <v>9546</v>
      </c>
      <c r="AB787" t="s">
        <v>1269</v>
      </c>
      <c r="AC787" t="s">
        <v>9398</v>
      </c>
      <c r="AD787" s="61">
        <v>42810.367410682869</v>
      </c>
      <c r="AE787" t="s">
        <v>9398</v>
      </c>
      <c r="AF787" s="61">
        <v>43123.614803784723</v>
      </c>
    </row>
    <row r="788" spans="24:32" x14ac:dyDescent="0.35">
      <c r="X788" s="32" t="str">
        <f t="shared" si="48"/>
        <v>CORP9550</v>
      </c>
      <c r="Y788" s="32" t="b">
        <f t="shared" si="47"/>
        <v>1</v>
      </c>
      <c r="Z788" t="s">
        <v>12</v>
      </c>
      <c r="AA788">
        <v>9550</v>
      </c>
      <c r="AB788" t="s">
        <v>1270</v>
      </c>
      <c r="AC788" t="s">
        <v>9398</v>
      </c>
      <c r="AD788" s="61">
        <v>42810.367410879633</v>
      </c>
      <c r="AE788" t="s">
        <v>9398</v>
      </c>
      <c r="AF788" s="61">
        <v>43123.614803854165</v>
      </c>
    </row>
    <row r="789" spans="24:32" x14ac:dyDescent="0.35">
      <c r="X789" s="32" t="str">
        <f t="shared" si="48"/>
        <v>CORP9551</v>
      </c>
      <c r="Y789" s="32" t="b">
        <f t="shared" si="47"/>
        <v>1</v>
      </c>
      <c r="Z789" t="s">
        <v>12</v>
      </c>
      <c r="AA789">
        <v>9551</v>
      </c>
      <c r="AB789" t="s">
        <v>1271</v>
      </c>
      <c r="AC789" t="s">
        <v>9398</v>
      </c>
      <c r="AD789" s="61">
        <v>42810.36741107639</v>
      </c>
      <c r="AE789" t="s">
        <v>9398</v>
      </c>
      <c r="AF789" s="61">
        <v>43123.614803935183</v>
      </c>
    </row>
    <row r="790" spans="24:32" x14ac:dyDescent="0.35">
      <c r="X790" s="32" t="str">
        <f t="shared" si="48"/>
        <v>CORP9555</v>
      </c>
      <c r="Y790" s="32" t="b">
        <f t="shared" si="47"/>
        <v>1</v>
      </c>
      <c r="Z790" t="s">
        <v>12</v>
      </c>
      <c r="AA790">
        <v>9555</v>
      </c>
      <c r="AB790" t="s">
        <v>1272</v>
      </c>
      <c r="AC790" t="s">
        <v>9398</v>
      </c>
      <c r="AD790" s="61">
        <v>42810.367411261577</v>
      </c>
      <c r="AE790" t="s">
        <v>9398</v>
      </c>
      <c r="AF790" s="61">
        <v>43123.614803969911</v>
      </c>
    </row>
    <row r="791" spans="24:32" x14ac:dyDescent="0.35">
      <c r="X791" s="32" t="str">
        <f t="shared" si="48"/>
        <v>CORP9556</v>
      </c>
      <c r="Y791" s="32" t="b">
        <f t="shared" si="47"/>
        <v>1</v>
      </c>
      <c r="Z791" t="s">
        <v>12</v>
      </c>
      <c r="AA791">
        <v>9556</v>
      </c>
      <c r="AB791" t="s">
        <v>1273</v>
      </c>
      <c r="AC791" t="s">
        <v>9398</v>
      </c>
      <c r="AD791" s="61">
        <v>42810.367411458334</v>
      </c>
      <c r="AE791" t="s">
        <v>9398</v>
      </c>
      <c r="AF791" s="61">
        <v>43123.614804050929</v>
      </c>
    </row>
    <row r="792" spans="24:32" x14ac:dyDescent="0.35">
      <c r="X792" s="32" t="str">
        <f t="shared" si="48"/>
        <v>CORP9561</v>
      </c>
      <c r="Y792" s="32" t="b">
        <f t="shared" si="47"/>
        <v>1</v>
      </c>
      <c r="Z792" t="s">
        <v>12</v>
      </c>
      <c r="AA792">
        <v>9561</v>
      </c>
      <c r="AB792" t="s">
        <v>11317</v>
      </c>
      <c r="AC792" t="s">
        <v>9398</v>
      </c>
      <c r="AD792" s="61">
        <v>43308.348184641203</v>
      </c>
      <c r="AE792" t="s">
        <v>9398</v>
      </c>
      <c r="AF792" s="61">
        <v>43308.348184641203</v>
      </c>
    </row>
    <row r="793" spans="24:32" x14ac:dyDescent="0.35">
      <c r="X793" s="32" t="str">
        <f t="shared" si="48"/>
        <v>CORP9900</v>
      </c>
      <c r="Y793" s="32" t="b">
        <f t="shared" si="47"/>
        <v>1</v>
      </c>
      <c r="Z793" t="s">
        <v>12</v>
      </c>
      <c r="AA793">
        <v>9900</v>
      </c>
      <c r="AB793" t="s">
        <v>1274</v>
      </c>
      <c r="AC793" t="s">
        <v>9398</v>
      </c>
      <c r="AD793" s="61">
        <v>42810.367411689818</v>
      </c>
      <c r="AE793" t="s">
        <v>9398</v>
      </c>
      <c r="AF793" s="61">
        <v>43123.614804131947</v>
      </c>
    </row>
    <row r="794" spans="24:32" x14ac:dyDescent="0.35">
      <c r="X794" s="32" t="str">
        <f t="shared" si="48"/>
        <v>CORP9910</v>
      </c>
      <c r="Y794" s="32" t="b">
        <f t="shared" si="47"/>
        <v>1</v>
      </c>
      <c r="Z794" t="s">
        <v>12</v>
      </c>
      <c r="AA794">
        <v>9910</v>
      </c>
      <c r="AB794" t="s">
        <v>1275</v>
      </c>
      <c r="AC794" t="s">
        <v>9398</v>
      </c>
      <c r="AD794" s="61">
        <v>42810.367411886575</v>
      </c>
      <c r="AE794" t="s">
        <v>9398</v>
      </c>
      <c r="AF794" s="61">
        <v>43123.614804166667</v>
      </c>
    </row>
    <row r="795" spans="24:32" x14ac:dyDescent="0.35">
      <c r="X795" s="32" t="str">
        <f t="shared" si="48"/>
        <v>FHQ18100</v>
      </c>
      <c r="Y795" s="32" t="b">
        <f t="shared" si="47"/>
        <v>1</v>
      </c>
      <c r="Z795" t="s">
        <v>13</v>
      </c>
      <c r="AA795">
        <v>8100</v>
      </c>
      <c r="AB795" t="s">
        <v>1183</v>
      </c>
      <c r="AC795" t="s">
        <v>9398</v>
      </c>
      <c r="AD795" s="61">
        <v>43254.463480636572</v>
      </c>
      <c r="AE795" t="s">
        <v>9398</v>
      </c>
      <c r="AF795" s="61">
        <v>43254.463480636572</v>
      </c>
    </row>
    <row r="796" spans="24:32" x14ac:dyDescent="0.35">
      <c r="X796" s="32" t="str">
        <f t="shared" si="48"/>
        <v>FHQ18214</v>
      </c>
      <c r="Y796" s="32" t="b">
        <f t="shared" si="47"/>
        <v>1</v>
      </c>
      <c r="Z796" t="s">
        <v>13</v>
      </c>
      <c r="AA796">
        <v>8214</v>
      </c>
      <c r="AB796" t="s">
        <v>10529</v>
      </c>
      <c r="AC796" t="s">
        <v>9398</v>
      </c>
      <c r="AD796" s="61">
        <v>43241.673270451392</v>
      </c>
      <c r="AE796" t="s">
        <v>9398</v>
      </c>
      <c r="AF796" s="61">
        <v>43241.673270451392</v>
      </c>
    </row>
    <row r="797" spans="24:32" x14ac:dyDescent="0.35">
      <c r="X797" s="32" t="str">
        <f t="shared" si="48"/>
        <v>FHQ19100</v>
      </c>
      <c r="Y797" s="32" t="b">
        <f t="shared" si="47"/>
        <v>1</v>
      </c>
      <c r="Z797" t="s">
        <v>13</v>
      </c>
      <c r="AA797">
        <v>9100</v>
      </c>
      <c r="AB797" t="s">
        <v>1190</v>
      </c>
      <c r="AC797" t="s">
        <v>9398</v>
      </c>
      <c r="AD797" s="61">
        <v>42810.401644131947</v>
      </c>
      <c r="AE797" t="s">
        <v>9398</v>
      </c>
      <c r="AF797" s="61">
        <v>42810.401644131947</v>
      </c>
    </row>
    <row r="798" spans="24:32" x14ac:dyDescent="0.35">
      <c r="X798" s="32" t="str">
        <f t="shared" si="48"/>
        <v>FHQ19101</v>
      </c>
      <c r="Y798" s="32" t="b">
        <f t="shared" si="47"/>
        <v>1</v>
      </c>
      <c r="Z798" t="s">
        <v>13</v>
      </c>
      <c r="AA798">
        <v>9101</v>
      </c>
      <c r="AB798" t="s">
        <v>1191</v>
      </c>
      <c r="AC798" t="s">
        <v>9398</v>
      </c>
      <c r="AD798" s="61">
        <v>42810.401644328704</v>
      </c>
      <c r="AE798" t="s">
        <v>9398</v>
      </c>
      <c r="AF798" s="61">
        <v>42810.401644328704</v>
      </c>
    </row>
    <row r="799" spans="24:32" x14ac:dyDescent="0.35">
      <c r="X799" s="32" t="str">
        <f t="shared" si="48"/>
        <v>FHQ19105</v>
      </c>
      <c r="Y799" s="32" t="b">
        <f t="shared" si="47"/>
        <v>1</v>
      </c>
      <c r="Z799" t="s">
        <v>13</v>
      </c>
      <c r="AA799">
        <v>9105</v>
      </c>
      <c r="AB799" t="s">
        <v>1192</v>
      </c>
      <c r="AC799" t="s">
        <v>9398</v>
      </c>
      <c r="AD799" s="61">
        <v>42810.40164452546</v>
      </c>
      <c r="AE799" t="s">
        <v>9398</v>
      </c>
      <c r="AF799" s="61">
        <v>42810.40164452546</v>
      </c>
    </row>
    <row r="800" spans="24:32" x14ac:dyDescent="0.35">
      <c r="X800" s="32" t="str">
        <f t="shared" si="48"/>
        <v>FHQ19106</v>
      </c>
      <c r="Y800" s="32" t="b">
        <f t="shared" si="47"/>
        <v>1</v>
      </c>
      <c r="Z800" t="s">
        <v>13</v>
      </c>
      <c r="AA800">
        <v>9106</v>
      </c>
      <c r="AB800" t="s">
        <v>1193</v>
      </c>
      <c r="AC800" t="s">
        <v>9398</v>
      </c>
      <c r="AD800" s="61">
        <v>42810.401644710648</v>
      </c>
      <c r="AE800" t="s">
        <v>9398</v>
      </c>
      <c r="AF800" s="61">
        <v>42810.401644710648</v>
      </c>
    </row>
    <row r="801" spans="24:32" x14ac:dyDescent="0.35">
      <c r="X801" s="32" t="str">
        <f t="shared" si="48"/>
        <v>FHQ19107</v>
      </c>
      <c r="Y801" s="32" t="b">
        <f t="shared" si="47"/>
        <v>1</v>
      </c>
      <c r="Z801" t="s">
        <v>13</v>
      </c>
      <c r="AA801">
        <v>9107</v>
      </c>
      <c r="AB801" t="s">
        <v>1194</v>
      </c>
      <c r="AC801" t="s">
        <v>9398</v>
      </c>
      <c r="AD801" s="61">
        <v>42810.401644907404</v>
      </c>
      <c r="AE801" t="s">
        <v>9398</v>
      </c>
      <c r="AF801" s="61">
        <v>42810.401644907404</v>
      </c>
    </row>
    <row r="802" spans="24:32" x14ac:dyDescent="0.35">
      <c r="X802" s="32" t="str">
        <f t="shared" si="48"/>
        <v>FHQ19108</v>
      </c>
      <c r="Y802" s="32" t="b">
        <f t="shared" si="47"/>
        <v>1</v>
      </c>
      <c r="Z802" t="s">
        <v>13</v>
      </c>
      <c r="AA802">
        <v>9108</v>
      </c>
      <c r="AB802" t="s">
        <v>1195</v>
      </c>
      <c r="AC802" t="s">
        <v>9398</v>
      </c>
      <c r="AD802" s="61">
        <v>42810.401645104168</v>
      </c>
      <c r="AE802" t="s">
        <v>9398</v>
      </c>
      <c r="AF802" s="61">
        <v>42810.401645104168</v>
      </c>
    </row>
    <row r="803" spans="24:32" x14ac:dyDescent="0.35">
      <c r="X803" s="32" t="str">
        <f t="shared" si="48"/>
        <v>FHQ19110</v>
      </c>
      <c r="Y803" s="32" t="b">
        <f t="shared" si="47"/>
        <v>1</v>
      </c>
      <c r="Z803" t="s">
        <v>13</v>
      </c>
      <c r="AA803">
        <v>9110</v>
      </c>
      <c r="AB803" t="s">
        <v>1196</v>
      </c>
      <c r="AC803" t="s">
        <v>9398</v>
      </c>
      <c r="AD803" s="61">
        <v>42810.401645289348</v>
      </c>
      <c r="AE803" t="s">
        <v>9398</v>
      </c>
      <c r="AF803" s="61">
        <v>42810.401645289348</v>
      </c>
    </row>
    <row r="804" spans="24:32" x14ac:dyDescent="0.35">
      <c r="X804" s="32" t="str">
        <f t="shared" si="48"/>
        <v>FHQ19115</v>
      </c>
      <c r="Y804" s="32" t="b">
        <f t="shared" si="47"/>
        <v>1</v>
      </c>
      <c r="Z804" t="s">
        <v>13</v>
      </c>
      <c r="AA804">
        <v>9115</v>
      </c>
      <c r="AB804" t="s">
        <v>1197</v>
      </c>
      <c r="AC804" t="s">
        <v>9398</v>
      </c>
      <c r="AD804" s="61">
        <v>42810.401645486112</v>
      </c>
      <c r="AE804" t="s">
        <v>9398</v>
      </c>
      <c r="AF804" s="61">
        <v>42810.401645486112</v>
      </c>
    </row>
    <row r="805" spans="24:32" x14ac:dyDescent="0.35">
      <c r="X805" s="32" t="str">
        <f t="shared" si="48"/>
        <v>FHQ19120</v>
      </c>
      <c r="Y805" s="32" t="b">
        <f t="shared" si="47"/>
        <v>1</v>
      </c>
      <c r="Z805" t="s">
        <v>13</v>
      </c>
      <c r="AA805">
        <v>9120</v>
      </c>
      <c r="AB805" t="s">
        <v>1198</v>
      </c>
      <c r="AC805" t="s">
        <v>9398</v>
      </c>
      <c r="AD805" s="61">
        <v>42810.401645682869</v>
      </c>
      <c r="AE805" t="s">
        <v>9398</v>
      </c>
      <c r="AF805" s="61">
        <v>42810.401645682869</v>
      </c>
    </row>
    <row r="806" spans="24:32" x14ac:dyDescent="0.35">
      <c r="X806" s="32" t="str">
        <f t="shared" si="48"/>
        <v>FHQ19125</v>
      </c>
      <c r="Y806" s="32" t="b">
        <f t="shared" si="47"/>
        <v>1</v>
      </c>
      <c r="Z806" t="s">
        <v>13</v>
      </c>
      <c r="AA806">
        <v>9125</v>
      </c>
      <c r="AB806" t="s">
        <v>1199</v>
      </c>
      <c r="AC806" t="s">
        <v>9398</v>
      </c>
      <c r="AD806" s="61">
        <v>42810.401645868056</v>
      </c>
      <c r="AE806" t="s">
        <v>9398</v>
      </c>
      <c r="AF806" s="61">
        <v>42810.401645868056</v>
      </c>
    </row>
    <row r="807" spans="24:32" x14ac:dyDescent="0.35">
      <c r="X807" s="32" t="str">
        <f t="shared" si="48"/>
        <v>FHQ19126</v>
      </c>
      <c r="Y807" s="32" t="b">
        <f t="shared" si="47"/>
        <v>1</v>
      </c>
      <c r="Z807" t="s">
        <v>13</v>
      </c>
      <c r="AA807">
        <v>9126</v>
      </c>
      <c r="AB807" t="s">
        <v>1200</v>
      </c>
      <c r="AC807" t="s">
        <v>9398</v>
      </c>
      <c r="AD807" s="61">
        <v>42810.401646064813</v>
      </c>
      <c r="AE807" t="s">
        <v>9398</v>
      </c>
      <c r="AF807" s="61">
        <v>42810.401646064813</v>
      </c>
    </row>
    <row r="808" spans="24:32" x14ac:dyDescent="0.35">
      <c r="X808" s="32" t="str">
        <f t="shared" si="48"/>
        <v>FHQ19127</v>
      </c>
      <c r="Y808" s="32" t="b">
        <f t="shared" si="47"/>
        <v>1</v>
      </c>
      <c r="Z808" t="s">
        <v>13</v>
      </c>
      <c r="AA808">
        <v>9127</v>
      </c>
      <c r="AB808" t="s">
        <v>1201</v>
      </c>
      <c r="AC808" t="s">
        <v>9398</v>
      </c>
      <c r="AD808" s="61">
        <v>42810.401646261576</v>
      </c>
      <c r="AE808" t="s">
        <v>9398</v>
      </c>
      <c r="AF808" s="61">
        <v>42810.401646261576</v>
      </c>
    </row>
    <row r="809" spans="24:32" x14ac:dyDescent="0.35">
      <c r="X809" s="32" t="str">
        <f t="shared" si="48"/>
        <v>FHQ19130</v>
      </c>
      <c r="Y809" s="32" t="b">
        <f t="shared" si="47"/>
        <v>1</v>
      </c>
      <c r="Z809" t="s">
        <v>13</v>
      </c>
      <c r="AA809">
        <v>9130</v>
      </c>
      <c r="AB809" t="s">
        <v>1202</v>
      </c>
      <c r="AC809" t="s">
        <v>9398</v>
      </c>
      <c r="AD809" s="61">
        <v>42810.401646412036</v>
      </c>
      <c r="AE809" t="s">
        <v>9398</v>
      </c>
      <c r="AF809" s="61">
        <v>42810.401646412036</v>
      </c>
    </row>
    <row r="810" spans="24:32" x14ac:dyDescent="0.35">
      <c r="X810" s="32" t="str">
        <f t="shared" si="48"/>
        <v>FHQ19131</v>
      </c>
      <c r="Y810" s="32" t="b">
        <f t="shared" si="47"/>
        <v>1</v>
      </c>
      <c r="Z810" t="s">
        <v>13</v>
      </c>
      <c r="AA810">
        <v>9131</v>
      </c>
      <c r="AB810" t="s">
        <v>1203</v>
      </c>
      <c r="AC810" t="s">
        <v>9398</v>
      </c>
      <c r="AD810" s="61">
        <v>42810.401646643521</v>
      </c>
      <c r="AE810" t="s">
        <v>9398</v>
      </c>
      <c r="AF810" s="61">
        <v>42810.401646643521</v>
      </c>
    </row>
    <row r="811" spans="24:32" x14ac:dyDescent="0.35">
      <c r="X811" s="32" t="str">
        <f t="shared" si="48"/>
        <v>FHQ19132</v>
      </c>
      <c r="Y811" s="32" t="b">
        <f t="shared" si="47"/>
        <v>1</v>
      </c>
      <c r="Z811" t="s">
        <v>13</v>
      </c>
      <c r="AA811">
        <v>9132</v>
      </c>
      <c r="AB811" t="s">
        <v>1204</v>
      </c>
      <c r="AC811" t="s">
        <v>9398</v>
      </c>
      <c r="AD811" s="61">
        <v>42810.40164679398</v>
      </c>
      <c r="AE811" t="s">
        <v>9398</v>
      </c>
      <c r="AF811" s="61">
        <v>42810.40164679398</v>
      </c>
    </row>
    <row r="812" spans="24:32" x14ac:dyDescent="0.35">
      <c r="X812" s="32" t="str">
        <f t="shared" si="48"/>
        <v>FHQ19133</v>
      </c>
      <c r="Y812" s="32" t="b">
        <f t="shared" si="47"/>
        <v>1</v>
      </c>
      <c r="Z812" t="s">
        <v>13</v>
      </c>
      <c r="AA812">
        <v>9133</v>
      </c>
      <c r="AB812" t="s">
        <v>1205</v>
      </c>
      <c r="AC812" t="s">
        <v>9398</v>
      </c>
      <c r="AD812" s="61">
        <v>42810.401646990744</v>
      </c>
      <c r="AE812" t="s">
        <v>9398</v>
      </c>
      <c r="AF812" s="61">
        <v>42810.401646990744</v>
      </c>
    </row>
    <row r="813" spans="24:32" x14ac:dyDescent="0.35">
      <c r="X813" s="32" t="str">
        <f t="shared" si="48"/>
        <v>FHQ19135</v>
      </c>
      <c r="Y813" s="32" t="b">
        <f t="shared" si="47"/>
        <v>1</v>
      </c>
      <c r="Z813" t="s">
        <v>13</v>
      </c>
      <c r="AA813">
        <v>9135</v>
      </c>
      <c r="AB813" t="s">
        <v>1206</v>
      </c>
      <c r="AC813" t="s">
        <v>9398</v>
      </c>
      <c r="AD813" s="61">
        <v>42810.401647222221</v>
      </c>
      <c r="AE813" t="s">
        <v>9398</v>
      </c>
      <c r="AF813" s="61">
        <v>42810.401647222221</v>
      </c>
    </row>
    <row r="814" spans="24:32" x14ac:dyDescent="0.35">
      <c r="X814" s="32" t="str">
        <f t="shared" si="48"/>
        <v>FHQ19136</v>
      </c>
      <c r="Y814" s="32" t="b">
        <f t="shared" si="47"/>
        <v>1</v>
      </c>
      <c r="Z814" t="s">
        <v>13</v>
      </c>
      <c r="AA814">
        <v>9136</v>
      </c>
      <c r="AB814" t="s">
        <v>1207</v>
      </c>
      <c r="AC814" t="s">
        <v>9398</v>
      </c>
      <c r="AD814" s="61">
        <v>42810.401647372688</v>
      </c>
      <c r="AE814" t="s">
        <v>9398</v>
      </c>
      <c r="AF814" s="61">
        <v>42810.401647372688</v>
      </c>
    </row>
    <row r="815" spans="24:32" x14ac:dyDescent="0.35">
      <c r="X815" s="32" t="str">
        <f t="shared" si="48"/>
        <v>FHQ19140</v>
      </c>
      <c r="Y815" s="32" t="b">
        <f t="shared" si="47"/>
        <v>1</v>
      </c>
      <c r="Z815" t="s">
        <v>13</v>
      </c>
      <c r="AA815">
        <v>9140</v>
      </c>
      <c r="AB815" t="s">
        <v>1208</v>
      </c>
      <c r="AC815" t="s">
        <v>9398</v>
      </c>
      <c r="AD815" s="61">
        <v>42810.401647569444</v>
      </c>
      <c r="AE815" t="s">
        <v>9398</v>
      </c>
      <c r="AF815" s="61">
        <v>42810.401647569444</v>
      </c>
    </row>
    <row r="816" spans="24:32" x14ac:dyDescent="0.35">
      <c r="X816" s="32" t="str">
        <f t="shared" si="48"/>
        <v>FHQ19141</v>
      </c>
      <c r="Y816" s="32" t="b">
        <f t="shared" si="47"/>
        <v>1</v>
      </c>
      <c r="Z816" t="s">
        <v>13</v>
      </c>
      <c r="AA816">
        <v>9141</v>
      </c>
      <c r="AB816" t="s">
        <v>1209</v>
      </c>
      <c r="AC816" t="s">
        <v>9398</v>
      </c>
      <c r="AD816" s="61">
        <v>42810.401647766201</v>
      </c>
      <c r="AE816" t="s">
        <v>9398</v>
      </c>
      <c r="AF816" s="61">
        <v>42810.401647766201</v>
      </c>
    </row>
    <row r="817" spans="24:32" x14ac:dyDescent="0.35">
      <c r="X817" s="32" t="str">
        <f t="shared" si="48"/>
        <v>FHQ19145</v>
      </c>
      <c r="Y817" s="32" t="b">
        <f t="shared" si="47"/>
        <v>1</v>
      </c>
      <c r="Z817" t="s">
        <v>13</v>
      </c>
      <c r="AA817">
        <v>9145</v>
      </c>
      <c r="AB817" t="s">
        <v>1210</v>
      </c>
      <c r="AC817" t="s">
        <v>9398</v>
      </c>
      <c r="AD817" s="61">
        <v>42810.401647951388</v>
      </c>
      <c r="AE817" t="s">
        <v>9398</v>
      </c>
      <c r="AF817" s="61">
        <v>42810.401647951388</v>
      </c>
    </row>
    <row r="818" spans="24:32" x14ac:dyDescent="0.35">
      <c r="X818" s="32" t="str">
        <f t="shared" si="48"/>
        <v>FHQ19146</v>
      </c>
      <c r="Y818" s="32" t="b">
        <f t="shared" si="47"/>
        <v>1</v>
      </c>
      <c r="Z818" t="s">
        <v>13</v>
      </c>
      <c r="AA818">
        <v>9146</v>
      </c>
      <c r="AB818" t="s">
        <v>1211</v>
      </c>
      <c r="AC818" t="s">
        <v>9398</v>
      </c>
      <c r="AD818" s="61">
        <v>42810.401648148145</v>
      </c>
      <c r="AE818" t="s">
        <v>9398</v>
      </c>
      <c r="AF818" s="61">
        <v>42810.401648148145</v>
      </c>
    </row>
    <row r="819" spans="24:32" x14ac:dyDescent="0.35">
      <c r="X819" s="32" t="str">
        <f t="shared" si="48"/>
        <v>FHQ19150</v>
      </c>
      <c r="Y819" s="32" t="b">
        <f t="shared" si="47"/>
        <v>1</v>
      </c>
      <c r="Z819" t="s">
        <v>13</v>
      </c>
      <c r="AA819">
        <v>9150</v>
      </c>
      <c r="AB819" t="s">
        <v>1212</v>
      </c>
      <c r="AC819" t="s">
        <v>9398</v>
      </c>
      <c r="AD819" s="61">
        <v>42810.401648379629</v>
      </c>
      <c r="AE819" t="s">
        <v>9398</v>
      </c>
      <c r="AF819" s="61">
        <v>42810.401648379629</v>
      </c>
    </row>
    <row r="820" spans="24:32" x14ac:dyDescent="0.35">
      <c r="X820" s="32" t="str">
        <f t="shared" si="48"/>
        <v>FHQ19155</v>
      </c>
      <c r="Y820" s="32" t="b">
        <f t="shared" si="47"/>
        <v>1</v>
      </c>
      <c r="Z820" t="s">
        <v>13</v>
      </c>
      <c r="AA820">
        <v>9155</v>
      </c>
      <c r="AB820" t="s">
        <v>1213</v>
      </c>
      <c r="AC820" t="s">
        <v>9398</v>
      </c>
      <c r="AD820" s="61">
        <v>42810.401648576386</v>
      </c>
      <c r="AE820" t="s">
        <v>9398</v>
      </c>
      <c r="AF820" s="61">
        <v>42810.401648576386</v>
      </c>
    </row>
    <row r="821" spans="24:32" x14ac:dyDescent="0.35">
      <c r="X821" s="32" t="str">
        <f t="shared" si="48"/>
        <v>FHQ19156</v>
      </c>
      <c r="Y821" s="32" t="b">
        <f t="shared" si="47"/>
        <v>1</v>
      </c>
      <c r="Z821" t="s">
        <v>13</v>
      </c>
      <c r="AA821">
        <v>9156</v>
      </c>
      <c r="AB821" t="s">
        <v>1214</v>
      </c>
      <c r="AC821" t="s">
        <v>9398</v>
      </c>
      <c r="AD821" s="61">
        <v>42810.401648761574</v>
      </c>
      <c r="AE821" t="s">
        <v>9398</v>
      </c>
      <c r="AF821" s="61">
        <v>42810.401648761574</v>
      </c>
    </row>
    <row r="822" spans="24:32" x14ac:dyDescent="0.35">
      <c r="X822" s="32" t="str">
        <f t="shared" si="48"/>
        <v>FHQ19157</v>
      </c>
      <c r="Y822" s="32" t="b">
        <f t="shared" si="47"/>
        <v>1</v>
      </c>
      <c r="Z822" t="s">
        <v>13</v>
      </c>
      <c r="AA822">
        <v>9157</v>
      </c>
      <c r="AB822" t="s">
        <v>1215</v>
      </c>
      <c r="AC822" t="s">
        <v>9398</v>
      </c>
      <c r="AD822" s="61">
        <v>42810.40164895833</v>
      </c>
      <c r="AE822" t="s">
        <v>9398</v>
      </c>
      <c r="AF822" s="61">
        <v>42810.40164895833</v>
      </c>
    </row>
    <row r="823" spans="24:32" x14ac:dyDescent="0.35">
      <c r="X823" s="32" t="str">
        <f t="shared" si="48"/>
        <v>FHQ19158</v>
      </c>
      <c r="Y823" s="32" t="b">
        <f t="shared" si="47"/>
        <v>1</v>
      </c>
      <c r="Z823" t="s">
        <v>13</v>
      </c>
      <c r="AA823">
        <v>9158</v>
      </c>
      <c r="AB823" t="s">
        <v>1216</v>
      </c>
      <c r="AC823" t="s">
        <v>9398</v>
      </c>
      <c r="AD823" s="61">
        <v>42810.401649155094</v>
      </c>
      <c r="AE823" t="s">
        <v>9398</v>
      </c>
      <c r="AF823" s="61">
        <v>42810.401649155094</v>
      </c>
    </row>
    <row r="824" spans="24:32" x14ac:dyDescent="0.35">
      <c r="X824" s="32" t="str">
        <f t="shared" si="48"/>
        <v>FHQ19159</v>
      </c>
      <c r="Y824" s="32" t="b">
        <f t="shared" si="47"/>
        <v>1</v>
      </c>
      <c r="Z824" t="s">
        <v>13</v>
      </c>
      <c r="AA824">
        <v>9159</v>
      </c>
      <c r="AB824" t="s">
        <v>1217</v>
      </c>
      <c r="AC824" t="s">
        <v>9398</v>
      </c>
      <c r="AD824" s="61">
        <v>42810.401649340274</v>
      </c>
      <c r="AE824" t="s">
        <v>9398</v>
      </c>
      <c r="AF824" s="61">
        <v>42810.401649340274</v>
      </c>
    </row>
    <row r="825" spans="24:32" x14ac:dyDescent="0.35">
      <c r="X825" s="32" t="str">
        <f t="shared" si="48"/>
        <v>FHQ19160</v>
      </c>
      <c r="Y825" s="32" t="b">
        <f t="shared" si="47"/>
        <v>1</v>
      </c>
      <c r="Z825" t="s">
        <v>13</v>
      </c>
      <c r="AA825">
        <v>9160</v>
      </c>
      <c r="AB825" t="s">
        <v>1218</v>
      </c>
      <c r="AC825" t="s">
        <v>9398</v>
      </c>
      <c r="AD825" s="61">
        <v>42810.401649537038</v>
      </c>
      <c r="AE825" t="s">
        <v>9398</v>
      </c>
      <c r="AF825" s="61">
        <v>42810.401649537038</v>
      </c>
    </row>
    <row r="826" spans="24:32" x14ac:dyDescent="0.35">
      <c r="X826" s="32" t="str">
        <f t="shared" si="48"/>
        <v>FHQ19161</v>
      </c>
      <c r="Y826" s="32" t="b">
        <f t="shared" si="47"/>
        <v>1</v>
      </c>
      <c r="Z826" t="s">
        <v>13</v>
      </c>
      <c r="AA826">
        <v>9161</v>
      </c>
      <c r="AB826" t="s">
        <v>1219</v>
      </c>
      <c r="AC826" t="s">
        <v>9398</v>
      </c>
      <c r="AD826" s="61">
        <v>42810.401649733794</v>
      </c>
      <c r="AE826" t="s">
        <v>9398</v>
      </c>
      <c r="AF826" s="61">
        <v>42810.401649733794</v>
      </c>
    </row>
    <row r="827" spans="24:32" x14ac:dyDescent="0.35">
      <c r="X827" s="32" t="str">
        <f t="shared" si="48"/>
        <v>FHQ19165</v>
      </c>
      <c r="Y827" s="32" t="b">
        <f t="shared" si="47"/>
        <v>1</v>
      </c>
      <c r="Z827" t="s">
        <v>13</v>
      </c>
      <c r="AA827">
        <v>9165</v>
      </c>
      <c r="AB827" t="s">
        <v>1220</v>
      </c>
      <c r="AC827" t="s">
        <v>9398</v>
      </c>
      <c r="AD827" s="61">
        <v>42810.401650034721</v>
      </c>
      <c r="AE827" t="s">
        <v>9398</v>
      </c>
      <c r="AF827" s="61">
        <v>42810.401650034721</v>
      </c>
    </row>
    <row r="828" spans="24:32" x14ac:dyDescent="0.35">
      <c r="X828" s="32" t="str">
        <f t="shared" si="48"/>
        <v>FHQ19167</v>
      </c>
      <c r="Y828" s="32" t="b">
        <f t="shared" si="47"/>
        <v>1</v>
      </c>
      <c r="Z828" t="s">
        <v>13</v>
      </c>
      <c r="AA828">
        <v>9167</v>
      </c>
      <c r="AB828" t="s">
        <v>11318</v>
      </c>
      <c r="AC828" t="s">
        <v>9398</v>
      </c>
      <c r="AD828" s="61">
        <v>43308.307271840276</v>
      </c>
      <c r="AE828" t="s">
        <v>9398</v>
      </c>
      <c r="AF828" s="61">
        <v>43308.307271840276</v>
      </c>
    </row>
    <row r="829" spans="24:32" x14ac:dyDescent="0.35">
      <c r="X829" s="32" t="str">
        <f t="shared" si="48"/>
        <v>FHQ19200</v>
      </c>
      <c r="Y829" s="32" t="b">
        <f t="shared" si="47"/>
        <v>1</v>
      </c>
      <c r="Z829" t="s">
        <v>13</v>
      </c>
      <c r="AA829">
        <v>9200</v>
      </c>
      <c r="AB829" t="s">
        <v>1221</v>
      </c>
      <c r="AC829" t="s">
        <v>9398</v>
      </c>
      <c r="AD829" s="61">
        <v>42810.401650266205</v>
      </c>
      <c r="AE829" t="s">
        <v>9398</v>
      </c>
      <c r="AF829" s="61">
        <v>42810.401650266205</v>
      </c>
    </row>
    <row r="830" spans="24:32" x14ac:dyDescent="0.35">
      <c r="X830" s="32" t="str">
        <f t="shared" si="48"/>
        <v>FHQ19205</v>
      </c>
      <c r="Y830" s="32" t="b">
        <f t="shared" si="47"/>
        <v>1</v>
      </c>
      <c r="Z830" t="s">
        <v>13</v>
      </c>
      <c r="AA830">
        <v>9205</v>
      </c>
      <c r="AB830" t="s">
        <v>1222</v>
      </c>
      <c r="AC830" t="s">
        <v>9398</v>
      </c>
      <c r="AD830" s="61">
        <v>42810.401650543979</v>
      </c>
      <c r="AE830" t="s">
        <v>9398</v>
      </c>
      <c r="AF830" s="61">
        <v>42810.401650543979</v>
      </c>
    </row>
    <row r="831" spans="24:32" x14ac:dyDescent="0.35">
      <c r="X831" s="32" t="str">
        <f t="shared" si="48"/>
        <v>FHQ19300</v>
      </c>
      <c r="Y831" s="32" t="b">
        <f t="shared" si="47"/>
        <v>1</v>
      </c>
      <c r="Z831" t="s">
        <v>13</v>
      </c>
      <c r="AA831">
        <v>9300</v>
      </c>
      <c r="AB831" t="s">
        <v>1223</v>
      </c>
      <c r="AC831" t="s">
        <v>9398</v>
      </c>
      <c r="AD831" s="61">
        <v>42810.401650775464</v>
      </c>
      <c r="AE831" t="s">
        <v>9398</v>
      </c>
      <c r="AF831" s="61">
        <v>42810.401650775464</v>
      </c>
    </row>
    <row r="832" spans="24:32" x14ac:dyDescent="0.35">
      <c r="X832" s="32" t="str">
        <f t="shared" si="48"/>
        <v>FHQ19305</v>
      </c>
      <c r="Y832" s="32" t="b">
        <f t="shared" si="47"/>
        <v>1</v>
      </c>
      <c r="Z832" t="s">
        <v>13</v>
      </c>
      <c r="AA832">
        <v>9305</v>
      </c>
      <c r="AB832" t="s">
        <v>1224</v>
      </c>
      <c r="AC832" t="s">
        <v>9398</v>
      </c>
      <c r="AD832" s="61">
        <v>42810.401650960652</v>
      </c>
      <c r="AE832" t="s">
        <v>9398</v>
      </c>
      <c r="AF832" s="61">
        <v>42810.401650960652</v>
      </c>
    </row>
    <row r="833" spans="24:32" x14ac:dyDescent="0.35">
      <c r="X833" s="32" t="str">
        <f t="shared" si="48"/>
        <v>FHQ19310</v>
      </c>
      <c r="Y833" s="32" t="b">
        <f t="shared" si="47"/>
        <v>1</v>
      </c>
      <c r="Z833" t="s">
        <v>13</v>
      </c>
      <c r="AA833">
        <v>9310</v>
      </c>
      <c r="AB833" t="s">
        <v>1225</v>
      </c>
      <c r="AC833" t="s">
        <v>9398</v>
      </c>
      <c r="AD833" s="61">
        <v>42810.401651192129</v>
      </c>
      <c r="AE833" t="s">
        <v>9398</v>
      </c>
      <c r="AF833" s="61">
        <v>42810.401651192129</v>
      </c>
    </row>
    <row r="834" spans="24:32" x14ac:dyDescent="0.35">
      <c r="X834" s="32" t="str">
        <f t="shared" si="48"/>
        <v>FHQ19320</v>
      </c>
      <c r="Y834" s="32" t="b">
        <f t="shared" si="47"/>
        <v>1</v>
      </c>
      <c r="Z834" t="s">
        <v>13</v>
      </c>
      <c r="AA834">
        <v>9320</v>
      </c>
      <c r="AB834" t="s">
        <v>1226</v>
      </c>
      <c r="AC834" t="s">
        <v>9398</v>
      </c>
      <c r="AD834" s="61">
        <v>42810.401651388886</v>
      </c>
      <c r="AE834" t="s">
        <v>9398</v>
      </c>
      <c r="AF834" s="61">
        <v>42810.401651388886</v>
      </c>
    </row>
    <row r="835" spans="24:32" x14ac:dyDescent="0.35">
      <c r="X835" s="32" t="str">
        <f t="shared" si="48"/>
        <v>FHQ19321</v>
      </c>
      <c r="Y835" s="32" t="b">
        <f t="shared" si="47"/>
        <v>1</v>
      </c>
      <c r="Z835" t="s">
        <v>13</v>
      </c>
      <c r="AA835">
        <v>9321</v>
      </c>
      <c r="AB835" t="s">
        <v>1227</v>
      </c>
      <c r="AC835" t="s">
        <v>9398</v>
      </c>
      <c r="AD835" s="61">
        <v>42810.401651539352</v>
      </c>
      <c r="AE835" t="s">
        <v>9398</v>
      </c>
      <c r="AF835" s="61">
        <v>42810.401651539352</v>
      </c>
    </row>
    <row r="836" spans="24:32" x14ac:dyDescent="0.35">
      <c r="X836" s="32" t="str">
        <f t="shared" si="48"/>
        <v>FHQ19330</v>
      </c>
      <c r="Y836" s="32" t="b">
        <f t="shared" si="47"/>
        <v>1</v>
      </c>
      <c r="Z836" t="s">
        <v>13</v>
      </c>
      <c r="AA836">
        <v>9330</v>
      </c>
      <c r="AB836" t="s">
        <v>1228</v>
      </c>
      <c r="AC836" t="s">
        <v>9398</v>
      </c>
      <c r="AD836" s="61">
        <v>42810.401651736109</v>
      </c>
      <c r="AE836" t="s">
        <v>9398</v>
      </c>
      <c r="AF836" s="61">
        <v>42810.401651736109</v>
      </c>
    </row>
    <row r="837" spans="24:32" x14ac:dyDescent="0.35">
      <c r="X837" s="32" t="str">
        <f t="shared" si="48"/>
        <v>FHQ19335</v>
      </c>
      <c r="Y837" s="32" t="b">
        <f t="shared" ref="Y837:Y900" si="49">VLOOKUP(AA837,U:V,2,0)=AB837</f>
        <v>1</v>
      </c>
      <c r="Z837" t="s">
        <v>13</v>
      </c>
      <c r="AA837">
        <v>9335</v>
      </c>
      <c r="AB837" t="s">
        <v>1532</v>
      </c>
      <c r="AC837" t="s">
        <v>9398</v>
      </c>
      <c r="AD837" s="61">
        <v>43270.608550034725</v>
      </c>
      <c r="AE837" t="s">
        <v>9398</v>
      </c>
      <c r="AF837" s="61">
        <v>43270.608550034725</v>
      </c>
    </row>
    <row r="838" spans="24:32" x14ac:dyDescent="0.35">
      <c r="X838" s="32" t="str">
        <f t="shared" si="48"/>
        <v>FHQ19400</v>
      </c>
      <c r="Y838" s="32" t="b">
        <f t="shared" si="49"/>
        <v>1</v>
      </c>
      <c r="Z838" t="s">
        <v>13</v>
      </c>
      <c r="AA838">
        <v>9400</v>
      </c>
      <c r="AB838" t="s">
        <v>1229</v>
      </c>
      <c r="AC838" t="s">
        <v>9398</v>
      </c>
      <c r="AD838" s="61">
        <v>42810.401651932872</v>
      </c>
      <c r="AE838" t="s">
        <v>9398</v>
      </c>
      <c r="AF838" s="61">
        <v>42810.401651932872</v>
      </c>
    </row>
    <row r="839" spans="24:32" x14ac:dyDescent="0.35">
      <c r="X839" s="32" t="str">
        <f t="shared" si="48"/>
        <v>FHQ19405</v>
      </c>
      <c r="Y839" s="32" t="b">
        <f t="shared" si="49"/>
        <v>1</v>
      </c>
      <c r="Z839" t="s">
        <v>13</v>
      </c>
      <c r="AA839">
        <v>9405</v>
      </c>
      <c r="AB839" t="s">
        <v>1230</v>
      </c>
      <c r="AC839" t="s">
        <v>9398</v>
      </c>
      <c r="AD839" s="61">
        <v>42810.401652118053</v>
      </c>
      <c r="AE839" t="s">
        <v>9398</v>
      </c>
      <c r="AF839" s="61">
        <v>42810.401652118053</v>
      </c>
    </row>
    <row r="840" spans="24:32" x14ac:dyDescent="0.35">
      <c r="X840" s="32" t="str">
        <f t="shared" ref="X840:X903" si="50">Z840&amp;AA840</f>
        <v>FHQ19406</v>
      </c>
      <c r="Y840" s="32" t="b">
        <f t="shared" si="49"/>
        <v>1</v>
      </c>
      <c r="Z840" t="s">
        <v>13</v>
      </c>
      <c r="AA840">
        <v>9406</v>
      </c>
      <c r="AB840" t="s">
        <v>1231</v>
      </c>
      <c r="AC840" t="s">
        <v>9398</v>
      </c>
      <c r="AD840" s="61">
        <v>42810.401652314817</v>
      </c>
      <c r="AE840" t="s">
        <v>9398</v>
      </c>
      <c r="AF840" s="61">
        <v>42810.401652314817</v>
      </c>
    </row>
    <row r="841" spans="24:32" x14ac:dyDescent="0.35">
      <c r="X841" s="32" t="str">
        <f t="shared" si="50"/>
        <v>FHQ19407</v>
      </c>
      <c r="Y841" s="32" t="b">
        <f t="shared" si="49"/>
        <v>1</v>
      </c>
      <c r="Z841" t="s">
        <v>13</v>
      </c>
      <c r="AA841">
        <v>9407</v>
      </c>
      <c r="AB841" t="s">
        <v>1232</v>
      </c>
      <c r="AC841" t="s">
        <v>9398</v>
      </c>
      <c r="AD841" s="61">
        <v>42810.401652465276</v>
      </c>
      <c r="AE841" t="s">
        <v>9398</v>
      </c>
      <c r="AF841" s="61">
        <v>42810.401652465276</v>
      </c>
    </row>
    <row r="842" spans="24:32" x14ac:dyDescent="0.35">
      <c r="X842" s="32" t="str">
        <f t="shared" si="50"/>
        <v>FHQ19408</v>
      </c>
      <c r="Y842" s="32" t="b">
        <f t="shared" si="49"/>
        <v>1</v>
      </c>
      <c r="Z842" t="s">
        <v>13</v>
      </c>
      <c r="AA842">
        <v>9408</v>
      </c>
      <c r="AB842" t="s">
        <v>1233</v>
      </c>
      <c r="AC842" t="s">
        <v>9398</v>
      </c>
      <c r="AD842" s="61">
        <v>42810.40165266204</v>
      </c>
      <c r="AE842" t="s">
        <v>9398</v>
      </c>
      <c r="AF842" s="61">
        <v>42810.40165266204</v>
      </c>
    </row>
    <row r="843" spans="24:32" x14ac:dyDescent="0.35">
      <c r="X843" s="32" t="str">
        <f t="shared" si="50"/>
        <v>FHQ19410</v>
      </c>
      <c r="Y843" s="32" t="b">
        <f t="shared" si="49"/>
        <v>1</v>
      </c>
      <c r="Z843" t="s">
        <v>13</v>
      </c>
      <c r="AA843">
        <v>9410</v>
      </c>
      <c r="AB843" t="s">
        <v>1234</v>
      </c>
      <c r="AC843" t="s">
        <v>9398</v>
      </c>
      <c r="AD843" s="61">
        <v>42810.401652777779</v>
      </c>
      <c r="AE843" t="s">
        <v>9398</v>
      </c>
      <c r="AF843" s="61">
        <v>42810.401652777779</v>
      </c>
    </row>
    <row r="844" spans="24:32" x14ac:dyDescent="0.35">
      <c r="X844" s="32" t="str">
        <f t="shared" si="50"/>
        <v>FHQ19411</v>
      </c>
      <c r="Y844" s="32" t="b">
        <f t="shared" si="49"/>
        <v>1</v>
      </c>
      <c r="Z844" t="s">
        <v>13</v>
      </c>
      <c r="AA844">
        <v>9411</v>
      </c>
      <c r="AB844" t="s">
        <v>10277</v>
      </c>
      <c r="AC844" t="s">
        <v>9398</v>
      </c>
      <c r="AD844" s="61">
        <v>43230.412599224539</v>
      </c>
      <c r="AE844" t="s">
        <v>9398</v>
      </c>
      <c r="AF844" s="61">
        <v>43230.412599224539</v>
      </c>
    </row>
    <row r="845" spans="24:32" x14ac:dyDescent="0.35">
      <c r="X845" s="32" t="str">
        <f t="shared" si="50"/>
        <v>FHQ19412</v>
      </c>
      <c r="Y845" s="32" t="b">
        <f t="shared" si="49"/>
        <v>1</v>
      </c>
      <c r="Z845" t="s">
        <v>13</v>
      </c>
      <c r="AA845">
        <v>9412</v>
      </c>
      <c r="AB845" t="s">
        <v>10278</v>
      </c>
      <c r="AC845" t="s">
        <v>9398</v>
      </c>
      <c r="AD845" s="61">
        <v>43230.412599305557</v>
      </c>
      <c r="AE845" t="s">
        <v>9398</v>
      </c>
      <c r="AF845" s="61">
        <v>43230.412599305557</v>
      </c>
    </row>
    <row r="846" spans="24:32" x14ac:dyDescent="0.35">
      <c r="X846" s="32" t="str">
        <f t="shared" si="50"/>
        <v>FHQ19413</v>
      </c>
      <c r="Y846" s="32" t="b">
        <f t="shared" si="49"/>
        <v>1</v>
      </c>
      <c r="Z846" t="s">
        <v>13</v>
      </c>
      <c r="AA846">
        <v>9413</v>
      </c>
      <c r="AB846" t="s">
        <v>10279</v>
      </c>
      <c r="AC846" t="s">
        <v>9398</v>
      </c>
      <c r="AD846" s="61">
        <v>43230.412599386575</v>
      </c>
      <c r="AE846" t="s">
        <v>9398</v>
      </c>
      <c r="AF846" s="61">
        <v>43230.412599386575</v>
      </c>
    </row>
    <row r="847" spans="24:32" x14ac:dyDescent="0.35">
      <c r="X847" s="32" t="str">
        <f t="shared" si="50"/>
        <v>FHQ19415</v>
      </c>
      <c r="Y847" s="32" t="b">
        <f t="shared" si="49"/>
        <v>1</v>
      </c>
      <c r="Z847" t="s">
        <v>13</v>
      </c>
      <c r="AA847">
        <v>9415</v>
      </c>
      <c r="AB847" t="s">
        <v>1235</v>
      </c>
      <c r="AC847" t="s">
        <v>9398</v>
      </c>
      <c r="AD847" s="61">
        <v>42810.401652858796</v>
      </c>
      <c r="AE847" t="s">
        <v>9398</v>
      </c>
      <c r="AF847" s="61">
        <v>42810.401652858796</v>
      </c>
    </row>
    <row r="848" spans="24:32" x14ac:dyDescent="0.35">
      <c r="X848" s="32" t="str">
        <f t="shared" si="50"/>
        <v>FHQ19420</v>
      </c>
      <c r="Y848" s="32" t="b">
        <f t="shared" si="49"/>
        <v>1</v>
      </c>
      <c r="Z848" t="s">
        <v>13</v>
      </c>
      <c r="AA848">
        <v>9420</v>
      </c>
      <c r="AB848" t="s">
        <v>1236</v>
      </c>
      <c r="AC848" t="s">
        <v>9398</v>
      </c>
      <c r="AD848" s="61">
        <v>42810.401652974535</v>
      </c>
      <c r="AE848" t="s">
        <v>9398</v>
      </c>
      <c r="AF848" s="61">
        <v>42810.401652974535</v>
      </c>
    </row>
    <row r="849" spans="24:32" x14ac:dyDescent="0.35">
      <c r="X849" s="32" t="str">
        <f t="shared" si="50"/>
        <v>FHQ19425</v>
      </c>
      <c r="Y849" s="32" t="b">
        <f t="shared" si="49"/>
        <v>1</v>
      </c>
      <c r="Z849" t="s">
        <v>13</v>
      </c>
      <c r="AA849">
        <v>9425</v>
      </c>
      <c r="AB849" t="s">
        <v>1237</v>
      </c>
      <c r="AC849" t="s">
        <v>9398</v>
      </c>
      <c r="AD849" s="61">
        <v>42810.401653043984</v>
      </c>
      <c r="AE849" t="s">
        <v>9398</v>
      </c>
      <c r="AF849" s="61">
        <v>42810.401653043984</v>
      </c>
    </row>
    <row r="850" spans="24:32" x14ac:dyDescent="0.35">
      <c r="X850" s="32" t="str">
        <f t="shared" si="50"/>
        <v>FHQ19426</v>
      </c>
      <c r="Y850" s="32" t="b">
        <f t="shared" si="49"/>
        <v>1</v>
      </c>
      <c r="Z850" t="s">
        <v>13</v>
      </c>
      <c r="AA850">
        <v>9426</v>
      </c>
      <c r="AB850" t="s">
        <v>10280</v>
      </c>
      <c r="AC850" t="s">
        <v>9398</v>
      </c>
      <c r="AD850" s="61">
        <v>43230.412599456016</v>
      </c>
      <c r="AE850" t="s">
        <v>9398</v>
      </c>
      <c r="AF850" s="61">
        <v>43230.412599456016</v>
      </c>
    </row>
    <row r="851" spans="24:32" x14ac:dyDescent="0.35">
      <c r="X851" s="32" t="str">
        <f t="shared" si="50"/>
        <v>FHQ19427</v>
      </c>
      <c r="Y851" s="32" t="b">
        <f t="shared" si="49"/>
        <v>1</v>
      </c>
      <c r="Z851" t="s">
        <v>13</v>
      </c>
      <c r="AA851">
        <v>9427</v>
      </c>
      <c r="AB851" t="s">
        <v>10281</v>
      </c>
      <c r="AC851" t="s">
        <v>9398</v>
      </c>
      <c r="AD851" s="61">
        <v>43230.412599537034</v>
      </c>
      <c r="AE851" t="s">
        <v>9398</v>
      </c>
      <c r="AF851" s="61">
        <v>43230.412599537034</v>
      </c>
    </row>
    <row r="852" spans="24:32" x14ac:dyDescent="0.35">
      <c r="X852" s="32" t="str">
        <f t="shared" si="50"/>
        <v>FHQ19428</v>
      </c>
      <c r="Y852" s="32" t="b">
        <f t="shared" si="49"/>
        <v>1</v>
      </c>
      <c r="Z852" t="s">
        <v>13</v>
      </c>
      <c r="AA852">
        <v>9428</v>
      </c>
      <c r="AB852" t="s">
        <v>10288</v>
      </c>
      <c r="AC852" t="s">
        <v>9398</v>
      </c>
      <c r="AD852" s="61">
        <v>43230.412600115742</v>
      </c>
      <c r="AE852" t="s">
        <v>9398</v>
      </c>
      <c r="AF852" s="61">
        <v>43230.412600115742</v>
      </c>
    </row>
    <row r="853" spans="24:32" x14ac:dyDescent="0.35">
      <c r="X853" s="32" t="str">
        <f t="shared" si="50"/>
        <v>FHQ19429</v>
      </c>
      <c r="Y853" s="32" t="b">
        <f t="shared" si="49"/>
        <v>1</v>
      </c>
      <c r="Z853" t="s">
        <v>13</v>
      </c>
      <c r="AA853">
        <v>9429</v>
      </c>
      <c r="AB853" t="s">
        <v>10289</v>
      </c>
      <c r="AC853" t="s">
        <v>9398</v>
      </c>
      <c r="AD853" s="61">
        <v>43230.41260019676</v>
      </c>
      <c r="AE853" t="s">
        <v>9398</v>
      </c>
      <c r="AF853" s="61">
        <v>43230.41260019676</v>
      </c>
    </row>
    <row r="854" spans="24:32" x14ac:dyDescent="0.35">
      <c r="X854" s="32" t="str">
        <f t="shared" si="50"/>
        <v>FHQ19430</v>
      </c>
      <c r="Y854" s="32" t="b">
        <f t="shared" si="49"/>
        <v>1</v>
      </c>
      <c r="Z854" t="s">
        <v>13</v>
      </c>
      <c r="AA854">
        <v>9430</v>
      </c>
      <c r="AB854" t="s">
        <v>1238</v>
      </c>
      <c r="AC854" t="s">
        <v>9398</v>
      </c>
      <c r="AD854" s="61">
        <v>42810.401653125002</v>
      </c>
      <c r="AE854" t="s">
        <v>9398</v>
      </c>
      <c r="AF854" s="61">
        <v>42810.401653125002</v>
      </c>
    </row>
    <row r="855" spans="24:32" x14ac:dyDescent="0.35">
      <c r="X855" s="32" t="str">
        <f t="shared" si="50"/>
        <v>FHQ19435</v>
      </c>
      <c r="Y855" s="32" t="b">
        <f t="shared" si="49"/>
        <v>1</v>
      </c>
      <c r="Z855" t="s">
        <v>13</v>
      </c>
      <c r="AA855">
        <v>9435</v>
      </c>
      <c r="AB855" t="s">
        <v>1239</v>
      </c>
      <c r="AC855" t="s">
        <v>9398</v>
      </c>
      <c r="AD855" s="61">
        <v>42810.40165324074</v>
      </c>
      <c r="AE855" t="s">
        <v>9398</v>
      </c>
      <c r="AF855" s="61">
        <v>42810.40165324074</v>
      </c>
    </row>
    <row r="856" spans="24:32" x14ac:dyDescent="0.35">
      <c r="X856" s="32" t="str">
        <f t="shared" si="50"/>
        <v>FHQ19436</v>
      </c>
      <c r="Y856" s="32" t="b">
        <f t="shared" si="49"/>
        <v>1</v>
      </c>
      <c r="Z856" t="s">
        <v>13</v>
      </c>
      <c r="AA856">
        <v>9436</v>
      </c>
      <c r="AB856" t="s">
        <v>1240</v>
      </c>
      <c r="AC856" t="s">
        <v>9398</v>
      </c>
      <c r="AD856" s="61">
        <v>42810.401653321758</v>
      </c>
      <c r="AE856" t="s">
        <v>9398</v>
      </c>
      <c r="AF856" s="61">
        <v>42810.401653321758</v>
      </c>
    </row>
    <row r="857" spans="24:32" x14ac:dyDescent="0.35">
      <c r="X857" s="32" t="str">
        <f t="shared" si="50"/>
        <v>FHQ19437</v>
      </c>
      <c r="Y857" s="32" t="b">
        <f t="shared" si="49"/>
        <v>1</v>
      </c>
      <c r="Z857" t="s">
        <v>13</v>
      </c>
      <c r="AA857">
        <v>9437</v>
      </c>
      <c r="AB857" t="s">
        <v>1241</v>
      </c>
      <c r="AC857" t="s">
        <v>9398</v>
      </c>
      <c r="AD857" s="61">
        <v>42810.401653437497</v>
      </c>
      <c r="AE857" t="s">
        <v>9398</v>
      </c>
      <c r="AF857" s="61">
        <v>42810.401653437497</v>
      </c>
    </row>
    <row r="858" spans="24:32" x14ac:dyDescent="0.35">
      <c r="X858" s="32" t="str">
        <f t="shared" si="50"/>
        <v>FHQ19438</v>
      </c>
      <c r="Y858" s="32" t="b">
        <f t="shared" si="49"/>
        <v>1</v>
      </c>
      <c r="Z858" t="s">
        <v>13</v>
      </c>
      <c r="AA858">
        <v>9438</v>
      </c>
      <c r="AB858" t="s">
        <v>1242</v>
      </c>
      <c r="AC858" t="s">
        <v>9398</v>
      </c>
      <c r="AD858" s="61">
        <v>42810.401653506946</v>
      </c>
      <c r="AE858" t="s">
        <v>9398</v>
      </c>
      <c r="AF858" s="61">
        <v>42810.401653506946</v>
      </c>
    </row>
    <row r="859" spans="24:32" x14ac:dyDescent="0.35">
      <c r="X859" s="32" t="str">
        <f t="shared" si="50"/>
        <v>FHQ19439</v>
      </c>
      <c r="Y859" s="32" t="b">
        <f t="shared" si="49"/>
        <v>1</v>
      </c>
      <c r="Z859" t="s">
        <v>13</v>
      </c>
      <c r="AA859">
        <v>9439</v>
      </c>
      <c r="AB859" t="s">
        <v>1243</v>
      </c>
      <c r="AC859" t="s">
        <v>9398</v>
      </c>
      <c r="AD859" s="61">
        <v>42810.401653587964</v>
      </c>
      <c r="AE859" t="s">
        <v>9398</v>
      </c>
      <c r="AF859" s="61">
        <v>42810.401653587964</v>
      </c>
    </row>
    <row r="860" spans="24:32" x14ac:dyDescent="0.35">
      <c r="X860" s="32" t="str">
        <f t="shared" si="50"/>
        <v>FHQ19440</v>
      </c>
      <c r="Y860" s="32" t="b">
        <f t="shared" si="49"/>
        <v>1</v>
      </c>
      <c r="Z860" t="s">
        <v>13</v>
      </c>
      <c r="AA860">
        <v>9440</v>
      </c>
      <c r="AB860" t="s">
        <v>1244</v>
      </c>
      <c r="AC860" t="s">
        <v>9398</v>
      </c>
      <c r="AD860" s="61">
        <v>42810.401653703702</v>
      </c>
      <c r="AE860" t="s">
        <v>9398</v>
      </c>
      <c r="AF860" s="61">
        <v>42810.401653703702</v>
      </c>
    </row>
    <row r="861" spans="24:32" x14ac:dyDescent="0.35">
      <c r="X861" s="32" t="str">
        <f t="shared" si="50"/>
        <v>FHQ19441</v>
      </c>
      <c r="Y861" s="32" t="b">
        <f t="shared" si="49"/>
        <v>1</v>
      </c>
      <c r="Z861" t="s">
        <v>13</v>
      </c>
      <c r="AA861">
        <v>9441</v>
      </c>
      <c r="AB861" t="s">
        <v>1245</v>
      </c>
      <c r="AC861" t="s">
        <v>9398</v>
      </c>
      <c r="AD861" s="61">
        <v>42810.40165378472</v>
      </c>
      <c r="AE861" t="s">
        <v>9398</v>
      </c>
      <c r="AF861" s="61">
        <v>42810.40165378472</v>
      </c>
    </row>
    <row r="862" spans="24:32" x14ac:dyDescent="0.35">
      <c r="X862" s="32" t="str">
        <f t="shared" si="50"/>
        <v>FHQ19442</v>
      </c>
      <c r="Y862" s="32" t="b">
        <f t="shared" si="49"/>
        <v>1</v>
      </c>
      <c r="Z862" t="s">
        <v>13</v>
      </c>
      <c r="AA862">
        <v>9442</v>
      </c>
      <c r="AB862" t="s">
        <v>1246</v>
      </c>
      <c r="AC862" t="s">
        <v>9398</v>
      </c>
      <c r="AD862" s="61">
        <v>42810.401653854169</v>
      </c>
      <c r="AE862" t="s">
        <v>9398</v>
      </c>
      <c r="AF862" s="61">
        <v>42810.401653854169</v>
      </c>
    </row>
    <row r="863" spans="24:32" x14ac:dyDescent="0.35">
      <c r="X863" s="32" t="str">
        <f t="shared" si="50"/>
        <v>FHQ19443</v>
      </c>
      <c r="Y863" s="32" t="b">
        <f t="shared" si="49"/>
        <v>1</v>
      </c>
      <c r="Z863" t="s">
        <v>13</v>
      </c>
      <c r="AA863">
        <v>9443</v>
      </c>
      <c r="AB863" t="s">
        <v>1247</v>
      </c>
      <c r="AC863" t="s">
        <v>9398</v>
      </c>
      <c r="AD863" s="61">
        <v>42810.401653969908</v>
      </c>
      <c r="AE863" t="s">
        <v>9398</v>
      </c>
      <c r="AF863" s="61">
        <v>42810.401653969908</v>
      </c>
    </row>
    <row r="864" spans="24:32" x14ac:dyDescent="0.35">
      <c r="X864" s="32" t="str">
        <f t="shared" si="50"/>
        <v>FHQ19450</v>
      </c>
      <c r="Y864" s="32" t="b">
        <f t="shared" si="49"/>
        <v>1</v>
      </c>
      <c r="Z864" t="s">
        <v>13</v>
      </c>
      <c r="AA864">
        <v>9450</v>
      </c>
      <c r="AB864" t="s">
        <v>1248</v>
      </c>
      <c r="AC864" t="s">
        <v>9398</v>
      </c>
      <c r="AD864" s="61">
        <v>42810.401654050926</v>
      </c>
      <c r="AE864" t="s">
        <v>9398</v>
      </c>
      <c r="AF864" s="61">
        <v>42810.401654050926</v>
      </c>
    </row>
    <row r="865" spans="24:32" x14ac:dyDescent="0.35">
      <c r="X865" s="32" t="str">
        <f t="shared" si="50"/>
        <v>FHQ19451</v>
      </c>
      <c r="Y865" s="32" t="b">
        <f t="shared" si="49"/>
        <v>1</v>
      </c>
      <c r="Z865" t="s">
        <v>13</v>
      </c>
      <c r="AA865">
        <v>9451</v>
      </c>
      <c r="AB865" t="s">
        <v>1249</v>
      </c>
      <c r="AC865" t="s">
        <v>9398</v>
      </c>
      <c r="AD865" s="61">
        <v>42810.401654166664</v>
      </c>
      <c r="AE865" t="s">
        <v>9398</v>
      </c>
      <c r="AF865" s="61">
        <v>42810.401654166664</v>
      </c>
    </row>
    <row r="866" spans="24:32" x14ac:dyDescent="0.35">
      <c r="X866" s="32" t="str">
        <f t="shared" si="50"/>
        <v>FHQ19452</v>
      </c>
      <c r="Y866" s="32" t="b">
        <f t="shared" si="49"/>
        <v>1</v>
      </c>
      <c r="Z866" t="s">
        <v>13</v>
      </c>
      <c r="AA866">
        <v>9452</v>
      </c>
      <c r="AB866" t="s">
        <v>1250</v>
      </c>
      <c r="AC866" t="s">
        <v>9398</v>
      </c>
      <c r="AD866" s="61">
        <v>42810.40165428241</v>
      </c>
      <c r="AE866" t="s">
        <v>9398</v>
      </c>
      <c r="AF866" s="61">
        <v>42810.40165428241</v>
      </c>
    </row>
    <row r="867" spans="24:32" x14ac:dyDescent="0.35">
      <c r="X867" s="32" t="str">
        <f t="shared" si="50"/>
        <v>FHQ19455</v>
      </c>
      <c r="Y867" s="32" t="b">
        <f t="shared" si="49"/>
        <v>1</v>
      </c>
      <c r="Z867" t="s">
        <v>13</v>
      </c>
      <c r="AA867">
        <v>9455</v>
      </c>
      <c r="AB867" t="s">
        <v>1251</v>
      </c>
      <c r="AC867" t="s">
        <v>9398</v>
      </c>
      <c r="AD867" s="61">
        <v>42810.401654398149</v>
      </c>
      <c r="AE867" t="s">
        <v>9398</v>
      </c>
      <c r="AF867" s="61">
        <v>42810.401654398149</v>
      </c>
    </row>
    <row r="868" spans="24:32" x14ac:dyDescent="0.35">
      <c r="X868" s="32" t="str">
        <f t="shared" si="50"/>
        <v>FHQ19456</v>
      </c>
      <c r="Y868" s="32" t="b">
        <f t="shared" si="49"/>
        <v>1</v>
      </c>
      <c r="Z868" t="s">
        <v>13</v>
      </c>
      <c r="AA868">
        <v>9456</v>
      </c>
      <c r="AB868" t="s">
        <v>10282</v>
      </c>
      <c r="AC868" t="s">
        <v>9398</v>
      </c>
      <c r="AD868" s="61">
        <v>43230.41259965278</v>
      </c>
      <c r="AE868" t="s">
        <v>9398</v>
      </c>
      <c r="AF868" s="61">
        <v>43230.41259965278</v>
      </c>
    </row>
    <row r="869" spans="24:32" x14ac:dyDescent="0.35">
      <c r="X869" s="32" t="str">
        <f t="shared" si="50"/>
        <v>FHQ19457</v>
      </c>
      <c r="Y869" s="32" t="b">
        <f t="shared" si="49"/>
        <v>1</v>
      </c>
      <c r="Z869" t="s">
        <v>13</v>
      </c>
      <c r="AA869">
        <v>9457</v>
      </c>
      <c r="AB869" t="s">
        <v>10283</v>
      </c>
      <c r="AC869" t="s">
        <v>9398</v>
      </c>
      <c r="AD869" s="61">
        <v>43230.412599733798</v>
      </c>
      <c r="AE869" t="s">
        <v>9398</v>
      </c>
      <c r="AF869" s="61">
        <v>43230.412599733798</v>
      </c>
    </row>
    <row r="870" spans="24:32" x14ac:dyDescent="0.35">
      <c r="X870" s="32" t="str">
        <f t="shared" si="50"/>
        <v>FHQ19460</v>
      </c>
      <c r="Y870" s="32" t="b">
        <f t="shared" si="49"/>
        <v>1</v>
      </c>
      <c r="Z870" t="s">
        <v>13</v>
      </c>
      <c r="AA870">
        <v>9460</v>
      </c>
      <c r="AB870" t="s">
        <v>1252</v>
      </c>
      <c r="AC870" t="s">
        <v>9398</v>
      </c>
      <c r="AD870" s="61">
        <v>42810.401654513887</v>
      </c>
      <c r="AE870" t="s">
        <v>9398</v>
      </c>
      <c r="AF870" s="61">
        <v>42810.401654513887</v>
      </c>
    </row>
    <row r="871" spans="24:32" x14ac:dyDescent="0.35">
      <c r="X871" s="32" t="str">
        <f t="shared" si="50"/>
        <v>FHQ19465</v>
      </c>
      <c r="Y871" s="32" t="b">
        <f t="shared" si="49"/>
        <v>1</v>
      </c>
      <c r="Z871" t="s">
        <v>13</v>
      </c>
      <c r="AA871">
        <v>9465</v>
      </c>
      <c r="AB871" t="s">
        <v>1253</v>
      </c>
      <c r="AC871" t="s">
        <v>9398</v>
      </c>
      <c r="AD871" s="61">
        <v>42810.401654664354</v>
      </c>
      <c r="AE871" t="s">
        <v>9398</v>
      </c>
      <c r="AF871" s="61">
        <v>42810.401654664354</v>
      </c>
    </row>
    <row r="872" spans="24:32" x14ac:dyDescent="0.35">
      <c r="X872" s="32" t="str">
        <f t="shared" si="50"/>
        <v>FHQ19466</v>
      </c>
      <c r="Y872" s="32" t="b">
        <f t="shared" si="49"/>
        <v>1</v>
      </c>
      <c r="Z872" t="s">
        <v>13</v>
      </c>
      <c r="AA872">
        <v>9466</v>
      </c>
      <c r="AB872" t="s">
        <v>1254</v>
      </c>
      <c r="AC872" t="s">
        <v>9398</v>
      </c>
      <c r="AD872" s="61">
        <v>42810.401654780093</v>
      </c>
      <c r="AE872" t="s">
        <v>9398</v>
      </c>
      <c r="AF872" s="61">
        <v>42810.401654780093</v>
      </c>
    </row>
    <row r="873" spans="24:32" x14ac:dyDescent="0.35">
      <c r="X873" s="32" t="str">
        <f t="shared" si="50"/>
        <v>FHQ19467</v>
      </c>
      <c r="Y873" s="32" t="b">
        <f t="shared" si="49"/>
        <v>1</v>
      </c>
      <c r="Z873" t="s">
        <v>13</v>
      </c>
      <c r="AA873">
        <v>9467</v>
      </c>
      <c r="AB873" t="s">
        <v>1255</v>
      </c>
      <c r="AC873" t="s">
        <v>9398</v>
      </c>
      <c r="AD873" s="61">
        <v>42810.401654976849</v>
      </c>
      <c r="AE873" t="s">
        <v>9398</v>
      </c>
      <c r="AF873" s="61">
        <v>42810.401654976849</v>
      </c>
    </row>
    <row r="874" spans="24:32" x14ac:dyDescent="0.35">
      <c r="X874" s="32" t="str">
        <f t="shared" si="50"/>
        <v>FHQ19470</v>
      </c>
      <c r="Y874" s="32" t="b">
        <f t="shared" si="49"/>
        <v>1</v>
      </c>
      <c r="Z874" t="s">
        <v>13</v>
      </c>
      <c r="AA874">
        <v>9470</v>
      </c>
      <c r="AB874" t="s">
        <v>10284</v>
      </c>
      <c r="AC874" t="s">
        <v>9398</v>
      </c>
      <c r="AD874" s="61">
        <v>43230.41259980324</v>
      </c>
      <c r="AE874" t="s">
        <v>9398</v>
      </c>
      <c r="AF874" s="61">
        <v>43230.41259980324</v>
      </c>
    </row>
    <row r="875" spans="24:32" x14ac:dyDescent="0.35">
      <c r="X875" s="32" t="str">
        <f t="shared" si="50"/>
        <v>FHQ19471</v>
      </c>
      <c r="Y875" s="32" t="b">
        <f t="shared" si="49"/>
        <v>1</v>
      </c>
      <c r="Z875" t="s">
        <v>13</v>
      </c>
      <c r="AA875">
        <v>9471</v>
      </c>
      <c r="AB875" t="s">
        <v>10285</v>
      </c>
      <c r="AC875" t="s">
        <v>9398</v>
      </c>
      <c r="AD875" s="61">
        <v>43230.412599884257</v>
      </c>
      <c r="AE875" t="s">
        <v>9398</v>
      </c>
      <c r="AF875" s="61">
        <v>43230.412599884257</v>
      </c>
    </row>
    <row r="876" spans="24:32" x14ac:dyDescent="0.35">
      <c r="X876" s="32" t="str">
        <f t="shared" si="50"/>
        <v>FHQ19475</v>
      </c>
      <c r="Y876" s="32" t="b">
        <f t="shared" si="49"/>
        <v>1</v>
      </c>
      <c r="Z876" t="s">
        <v>13</v>
      </c>
      <c r="AA876">
        <v>9475</v>
      </c>
      <c r="AB876" t="s">
        <v>11312</v>
      </c>
      <c r="AC876" t="s">
        <v>9398</v>
      </c>
      <c r="AD876" s="61">
        <v>43308.307271296297</v>
      </c>
      <c r="AE876" t="s">
        <v>9398</v>
      </c>
      <c r="AF876" s="61">
        <v>43308.307271296297</v>
      </c>
    </row>
    <row r="877" spans="24:32" x14ac:dyDescent="0.35">
      <c r="X877" s="32" t="str">
        <f t="shared" si="50"/>
        <v>FHQ19476</v>
      </c>
      <c r="Y877" s="32" t="b">
        <f t="shared" si="49"/>
        <v>1</v>
      </c>
      <c r="Z877" t="s">
        <v>13</v>
      </c>
      <c r="AA877">
        <v>9476</v>
      </c>
      <c r="AB877" t="s">
        <v>11313</v>
      </c>
      <c r="AC877" t="s">
        <v>9398</v>
      </c>
      <c r="AD877" s="61">
        <v>43308.307271493053</v>
      </c>
      <c r="AE877" t="s">
        <v>9398</v>
      </c>
      <c r="AF877" s="61">
        <v>43308.307271493053</v>
      </c>
    </row>
    <row r="878" spans="24:32" x14ac:dyDescent="0.35">
      <c r="X878" s="32" t="str">
        <f t="shared" si="50"/>
        <v>FHQ19477</v>
      </c>
      <c r="Y878" s="32" t="b">
        <f t="shared" si="49"/>
        <v>1</v>
      </c>
      <c r="Z878" t="s">
        <v>13</v>
      </c>
      <c r="AA878">
        <v>9477</v>
      </c>
      <c r="AB878" t="s">
        <v>11314</v>
      </c>
      <c r="AC878" t="s">
        <v>9398</v>
      </c>
      <c r="AD878" s="61">
        <v>43308.307271527781</v>
      </c>
      <c r="AE878" t="s">
        <v>9398</v>
      </c>
      <c r="AF878" s="61">
        <v>43308.307271527781</v>
      </c>
    </row>
    <row r="879" spans="24:32" x14ac:dyDescent="0.35">
      <c r="X879" s="32" t="str">
        <f t="shared" si="50"/>
        <v>FHQ19478</v>
      </c>
      <c r="Y879" s="32" t="b">
        <f t="shared" si="49"/>
        <v>1</v>
      </c>
      <c r="Z879" t="s">
        <v>13</v>
      </c>
      <c r="AA879">
        <v>9478</v>
      </c>
      <c r="AB879" t="s">
        <v>11315</v>
      </c>
      <c r="AC879" t="s">
        <v>9398</v>
      </c>
      <c r="AD879" s="61">
        <v>43308.30727164352</v>
      </c>
      <c r="AE879" t="s">
        <v>9398</v>
      </c>
      <c r="AF879" s="61">
        <v>43308.30727164352</v>
      </c>
    </row>
    <row r="880" spans="24:32" x14ac:dyDescent="0.35">
      <c r="X880" s="32" t="str">
        <f t="shared" si="50"/>
        <v>FHQ19479</v>
      </c>
      <c r="Y880" s="32" t="b">
        <f t="shared" si="49"/>
        <v>1</v>
      </c>
      <c r="Z880" t="s">
        <v>13</v>
      </c>
      <c r="AA880">
        <v>9479</v>
      </c>
      <c r="AB880" t="s">
        <v>11316</v>
      </c>
      <c r="AC880" t="s">
        <v>9398</v>
      </c>
      <c r="AD880" s="61">
        <v>43308.307271678241</v>
      </c>
      <c r="AE880" t="s">
        <v>9398</v>
      </c>
      <c r="AF880" s="61">
        <v>43308.307271678241</v>
      </c>
    </row>
    <row r="881" spans="24:32" x14ac:dyDescent="0.35">
      <c r="X881" s="32" t="str">
        <f t="shared" si="50"/>
        <v>FHQ19480</v>
      </c>
      <c r="Y881" s="32" t="b">
        <f t="shared" si="49"/>
        <v>1</v>
      </c>
      <c r="Z881" t="s">
        <v>13</v>
      </c>
      <c r="AA881">
        <v>9480</v>
      </c>
      <c r="AB881" t="s">
        <v>10286</v>
      </c>
      <c r="AC881" t="s">
        <v>9398</v>
      </c>
      <c r="AD881" s="61">
        <v>43230.412599965275</v>
      </c>
      <c r="AE881" t="s">
        <v>9398</v>
      </c>
      <c r="AF881" s="61">
        <v>43230.412599965275</v>
      </c>
    </row>
    <row r="882" spans="24:32" x14ac:dyDescent="0.35">
      <c r="X882" s="32" t="str">
        <f t="shared" si="50"/>
        <v>FHQ19481</v>
      </c>
      <c r="Y882" s="32" t="b">
        <f t="shared" si="49"/>
        <v>1</v>
      </c>
      <c r="Z882" t="s">
        <v>13</v>
      </c>
      <c r="AA882">
        <v>9481</v>
      </c>
      <c r="AB882" t="s">
        <v>10287</v>
      </c>
      <c r="AC882" t="s">
        <v>9398</v>
      </c>
      <c r="AD882" s="61">
        <v>43230.412600034724</v>
      </c>
      <c r="AE882" t="s">
        <v>9398</v>
      </c>
      <c r="AF882" s="61">
        <v>43230.412600034724</v>
      </c>
    </row>
    <row r="883" spans="24:32" x14ac:dyDescent="0.35">
      <c r="X883" s="32" t="str">
        <f t="shared" si="50"/>
        <v>FHQ19490</v>
      </c>
      <c r="Y883" s="32" t="b">
        <f t="shared" si="49"/>
        <v>1</v>
      </c>
      <c r="Z883" t="s">
        <v>13</v>
      </c>
      <c r="AA883">
        <v>9490</v>
      </c>
      <c r="AB883" t="s">
        <v>1256</v>
      </c>
      <c r="AC883" t="s">
        <v>9398</v>
      </c>
      <c r="AD883" s="61">
        <v>42810.401655057867</v>
      </c>
      <c r="AE883" t="s">
        <v>9398</v>
      </c>
      <c r="AF883" s="61">
        <v>42810.401655057867</v>
      </c>
    </row>
    <row r="884" spans="24:32" x14ac:dyDescent="0.35">
      <c r="X884" s="32" t="str">
        <f t="shared" si="50"/>
        <v>FHQ19495</v>
      </c>
      <c r="Y884" s="32" t="b">
        <f t="shared" si="49"/>
        <v>1</v>
      </c>
      <c r="Z884" t="s">
        <v>13</v>
      </c>
      <c r="AA884">
        <v>9495</v>
      </c>
      <c r="AB884" t="s">
        <v>1257</v>
      </c>
      <c r="AC884" t="s">
        <v>9398</v>
      </c>
      <c r="AD884" s="61">
        <v>42810.401655173613</v>
      </c>
      <c r="AE884" t="s">
        <v>9398</v>
      </c>
      <c r="AF884" s="61">
        <v>42810.401655173613</v>
      </c>
    </row>
    <row r="885" spans="24:32" x14ac:dyDescent="0.35">
      <c r="X885" s="32" t="str">
        <f t="shared" si="50"/>
        <v>FHQ19500</v>
      </c>
      <c r="Y885" s="32" t="b">
        <f t="shared" si="49"/>
        <v>1</v>
      </c>
      <c r="Z885" t="s">
        <v>13</v>
      </c>
      <c r="AA885">
        <v>9500</v>
      </c>
      <c r="AB885" t="s">
        <v>1258</v>
      </c>
      <c r="AC885" t="s">
        <v>9398</v>
      </c>
      <c r="AD885" s="61">
        <v>42810.401655243055</v>
      </c>
      <c r="AE885" t="s">
        <v>9398</v>
      </c>
      <c r="AF885" s="61">
        <v>42810.401655243055</v>
      </c>
    </row>
    <row r="886" spans="24:32" x14ac:dyDescent="0.35">
      <c r="X886" s="32" t="str">
        <f t="shared" si="50"/>
        <v>FHQ19505</v>
      </c>
      <c r="Y886" s="32" t="b">
        <f t="shared" si="49"/>
        <v>1</v>
      </c>
      <c r="Z886" t="s">
        <v>13</v>
      </c>
      <c r="AA886">
        <v>9505</v>
      </c>
      <c r="AB886" t="s">
        <v>1259</v>
      </c>
      <c r="AC886" t="s">
        <v>9398</v>
      </c>
      <c r="AD886" s="61">
        <v>42810.401655358794</v>
      </c>
      <c r="AE886" t="s">
        <v>9398</v>
      </c>
      <c r="AF886" s="61">
        <v>42810.401655358794</v>
      </c>
    </row>
    <row r="887" spans="24:32" x14ac:dyDescent="0.35">
      <c r="X887" s="32" t="str">
        <f t="shared" si="50"/>
        <v>FHQ19510</v>
      </c>
      <c r="Y887" s="32" t="b">
        <f t="shared" si="49"/>
        <v>1</v>
      </c>
      <c r="Z887" t="s">
        <v>13</v>
      </c>
      <c r="AA887">
        <v>9510</v>
      </c>
      <c r="AB887" t="s">
        <v>1260</v>
      </c>
      <c r="AC887" t="s">
        <v>9398</v>
      </c>
      <c r="AD887" s="61">
        <v>42810.401655474539</v>
      </c>
      <c r="AE887" t="s">
        <v>9398</v>
      </c>
      <c r="AF887" s="61">
        <v>42810.401655474539</v>
      </c>
    </row>
    <row r="888" spans="24:32" x14ac:dyDescent="0.35">
      <c r="X888" s="32" t="str">
        <f t="shared" si="50"/>
        <v>FHQ19515</v>
      </c>
      <c r="Y888" s="32" t="b">
        <f t="shared" si="49"/>
        <v>1</v>
      </c>
      <c r="Z888" t="s">
        <v>13</v>
      </c>
      <c r="AA888">
        <v>9515</v>
      </c>
      <c r="AB888" t="s">
        <v>1261</v>
      </c>
      <c r="AC888" t="s">
        <v>9398</v>
      </c>
      <c r="AD888" s="61">
        <v>42810.401655636575</v>
      </c>
      <c r="AE888" t="s">
        <v>9398</v>
      </c>
      <c r="AF888" s="61">
        <v>42810.401655636575</v>
      </c>
    </row>
    <row r="889" spans="24:32" x14ac:dyDescent="0.35">
      <c r="X889" s="32" t="str">
        <f t="shared" si="50"/>
        <v>FHQ19520</v>
      </c>
      <c r="Y889" s="32" t="b">
        <f t="shared" si="49"/>
        <v>1</v>
      </c>
      <c r="Z889" t="s">
        <v>13</v>
      </c>
      <c r="AA889">
        <v>9520</v>
      </c>
      <c r="AB889" t="s">
        <v>1262</v>
      </c>
      <c r="AC889" t="s">
        <v>9398</v>
      </c>
      <c r="AD889" s="61">
        <v>42810.401655787035</v>
      </c>
      <c r="AE889" t="s">
        <v>9398</v>
      </c>
      <c r="AF889" s="61">
        <v>42810.401655787035</v>
      </c>
    </row>
    <row r="890" spans="24:32" x14ac:dyDescent="0.35">
      <c r="X890" s="32" t="str">
        <f t="shared" si="50"/>
        <v>FHQ19521</v>
      </c>
      <c r="Y890" s="32" t="b">
        <f t="shared" si="49"/>
        <v>1</v>
      </c>
      <c r="Z890" t="s">
        <v>13</v>
      </c>
      <c r="AA890">
        <v>9521</v>
      </c>
      <c r="AB890" t="s">
        <v>10276</v>
      </c>
      <c r="AC890" t="s">
        <v>9398</v>
      </c>
      <c r="AD890" s="61">
        <v>43230.412599039351</v>
      </c>
      <c r="AE890" t="s">
        <v>9398</v>
      </c>
      <c r="AF890" s="61">
        <v>43230.412599039351</v>
      </c>
    </row>
    <row r="891" spans="24:32" x14ac:dyDescent="0.35">
      <c r="X891" s="32" t="str">
        <f t="shared" si="50"/>
        <v>FHQ19525</v>
      </c>
      <c r="Y891" s="32" t="b">
        <f t="shared" si="49"/>
        <v>1</v>
      </c>
      <c r="Z891" t="s">
        <v>13</v>
      </c>
      <c r="AA891">
        <v>9525</v>
      </c>
      <c r="AB891" t="s">
        <v>1263</v>
      </c>
      <c r="AC891" t="s">
        <v>9398</v>
      </c>
      <c r="AD891" s="61">
        <v>42810.40165605324</v>
      </c>
      <c r="AE891" t="s">
        <v>9398</v>
      </c>
      <c r="AF891" s="61">
        <v>42810.40165605324</v>
      </c>
    </row>
    <row r="892" spans="24:32" x14ac:dyDescent="0.35">
      <c r="X892" s="32" t="str">
        <f t="shared" si="50"/>
        <v>FHQ19530</v>
      </c>
      <c r="Y892" s="32" t="b">
        <f t="shared" si="49"/>
        <v>1</v>
      </c>
      <c r="Z892" t="s">
        <v>13</v>
      </c>
      <c r="AA892">
        <v>9530</v>
      </c>
      <c r="AB892" t="s">
        <v>1264</v>
      </c>
      <c r="AC892" t="s">
        <v>9398</v>
      </c>
      <c r="AD892" s="61">
        <v>42810.401656400463</v>
      </c>
      <c r="AE892" t="s">
        <v>9398</v>
      </c>
      <c r="AF892" s="61">
        <v>42810.401656400463</v>
      </c>
    </row>
    <row r="893" spans="24:32" x14ac:dyDescent="0.35">
      <c r="X893" s="32" t="str">
        <f t="shared" si="50"/>
        <v>FHQ19535</v>
      </c>
      <c r="Y893" s="32" t="b">
        <f t="shared" si="49"/>
        <v>1</v>
      </c>
      <c r="Z893" t="s">
        <v>13</v>
      </c>
      <c r="AA893">
        <v>9535</v>
      </c>
      <c r="AB893" t="s">
        <v>1265</v>
      </c>
      <c r="AC893" t="s">
        <v>9398</v>
      </c>
      <c r="AD893" s="61">
        <v>42810.401656712966</v>
      </c>
      <c r="AE893" t="s">
        <v>9398</v>
      </c>
      <c r="AF893" s="61">
        <v>42810.401656712966</v>
      </c>
    </row>
    <row r="894" spans="24:32" x14ac:dyDescent="0.35">
      <c r="X894" s="32" t="str">
        <f t="shared" si="50"/>
        <v>FHQ19540</v>
      </c>
      <c r="Y894" s="32" t="b">
        <f t="shared" si="49"/>
        <v>1</v>
      </c>
      <c r="Z894" t="s">
        <v>13</v>
      </c>
      <c r="AA894">
        <v>9540</v>
      </c>
      <c r="AB894" t="s">
        <v>1266</v>
      </c>
      <c r="AC894" t="s">
        <v>9398</v>
      </c>
      <c r="AD894" s="61">
        <v>42810.40165709491</v>
      </c>
      <c r="AE894" t="s">
        <v>9398</v>
      </c>
      <c r="AF894" s="61">
        <v>42810.40165709491</v>
      </c>
    </row>
    <row r="895" spans="24:32" x14ac:dyDescent="0.35">
      <c r="X895" s="32" t="str">
        <f t="shared" si="50"/>
        <v>FHQ19541</v>
      </c>
      <c r="Y895" s="32" t="b">
        <f t="shared" si="49"/>
        <v>1</v>
      </c>
      <c r="Z895" t="s">
        <v>13</v>
      </c>
      <c r="AA895">
        <v>9541</v>
      </c>
      <c r="AB895" t="s">
        <v>1267</v>
      </c>
      <c r="AC895" t="s">
        <v>9398</v>
      </c>
      <c r="AD895" s="61">
        <v>42810.401657291666</v>
      </c>
      <c r="AE895" t="s">
        <v>9398</v>
      </c>
      <c r="AF895" s="61">
        <v>42810.401657291666</v>
      </c>
    </row>
    <row r="896" spans="24:32" x14ac:dyDescent="0.35">
      <c r="X896" s="32" t="str">
        <f t="shared" si="50"/>
        <v>FHQ19545</v>
      </c>
      <c r="Y896" s="32" t="b">
        <f t="shared" si="49"/>
        <v>1</v>
      </c>
      <c r="Z896" t="s">
        <v>13</v>
      </c>
      <c r="AA896">
        <v>9545</v>
      </c>
      <c r="AB896" t="s">
        <v>1268</v>
      </c>
      <c r="AC896" t="s">
        <v>9398</v>
      </c>
      <c r="AD896" s="61">
        <v>42810.401657488423</v>
      </c>
      <c r="AE896" t="s">
        <v>9398</v>
      </c>
      <c r="AF896" s="61">
        <v>42810.401657488423</v>
      </c>
    </row>
    <row r="897" spans="24:32" x14ac:dyDescent="0.35">
      <c r="X897" s="32" t="str">
        <f t="shared" si="50"/>
        <v>FHQ19546</v>
      </c>
      <c r="Y897" s="32" t="b">
        <f t="shared" si="49"/>
        <v>1</v>
      </c>
      <c r="Z897" t="s">
        <v>13</v>
      </c>
      <c r="AA897">
        <v>9546</v>
      </c>
      <c r="AB897" t="s">
        <v>1269</v>
      </c>
      <c r="AC897" t="s">
        <v>9398</v>
      </c>
      <c r="AD897" s="61">
        <v>42810.40165767361</v>
      </c>
      <c r="AE897" t="s">
        <v>9398</v>
      </c>
      <c r="AF897" s="61">
        <v>42810.40165767361</v>
      </c>
    </row>
    <row r="898" spans="24:32" x14ac:dyDescent="0.35">
      <c r="X898" s="32" t="str">
        <f t="shared" si="50"/>
        <v>FHQ19550</v>
      </c>
      <c r="Y898" s="32" t="b">
        <f t="shared" si="49"/>
        <v>1</v>
      </c>
      <c r="Z898" t="s">
        <v>13</v>
      </c>
      <c r="AA898">
        <v>9550</v>
      </c>
      <c r="AB898" t="s">
        <v>1270</v>
      </c>
      <c r="AC898" t="s">
        <v>9398</v>
      </c>
      <c r="AD898" s="61">
        <v>42810.401657905095</v>
      </c>
      <c r="AE898" t="s">
        <v>9398</v>
      </c>
      <c r="AF898" s="61">
        <v>42810.401657905095</v>
      </c>
    </row>
    <row r="899" spans="24:32" x14ac:dyDescent="0.35">
      <c r="X899" s="32" t="str">
        <f t="shared" si="50"/>
        <v>FHQ19551</v>
      </c>
      <c r="Y899" s="32" t="b">
        <f t="shared" si="49"/>
        <v>1</v>
      </c>
      <c r="Z899" t="s">
        <v>13</v>
      </c>
      <c r="AA899">
        <v>9551</v>
      </c>
      <c r="AB899" t="s">
        <v>1271</v>
      </c>
      <c r="AC899" t="s">
        <v>9398</v>
      </c>
      <c r="AD899" s="61">
        <v>42810.401658101851</v>
      </c>
      <c r="AE899" t="s">
        <v>9398</v>
      </c>
      <c r="AF899" s="61">
        <v>42810.401658101851</v>
      </c>
    </row>
    <row r="900" spans="24:32" x14ac:dyDescent="0.35">
      <c r="X900" s="32" t="str">
        <f t="shared" si="50"/>
        <v>FHQ19555</v>
      </c>
      <c r="Y900" s="32" t="b">
        <f t="shared" si="49"/>
        <v>1</v>
      </c>
      <c r="Z900" t="s">
        <v>13</v>
      </c>
      <c r="AA900">
        <v>9555</v>
      </c>
      <c r="AB900" t="s">
        <v>1272</v>
      </c>
      <c r="AC900" t="s">
        <v>9398</v>
      </c>
      <c r="AD900" s="61">
        <v>42810.401658298608</v>
      </c>
      <c r="AE900" t="s">
        <v>9398</v>
      </c>
      <c r="AF900" s="61">
        <v>42810.401658298608</v>
      </c>
    </row>
    <row r="901" spans="24:32" x14ac:dyDescent="0.35">
      <c r="X901" s="32" t="str">
        <f t="shared" si="50"/>
        <v>FHQ19556</v>
      </c>
      <c r="Y901" s="32" t="b">
        <f t="shared" ref="Y901:Y964" si="51">VLOOKUP(AA901,U:V,2,0)=AB901</f>
        <v>1</v>
      </c>
      <c r="Z901" t="s">
        <v>13</v>
      </c>
      <c r="AA901">
        <v>9556</v>
      </c>
      <c r="AB901" t="s">
        <v>1273</v>
      </c>
      <c r="AC901" t="s">
        <v>9398</v>
      </c>
      <c r="AD901" s="61">
        <v>42810.401658483795</v>
      </c>
      <c r="AE901" t="s">
        <v>9398</v>
      </c>
      <c r="AF901" s="61">
        <v>42810.401658483795</v>
      </c>
    </row>
    <row r="902" spans="24:32" x14ac:dyDescent="0.35">
      <c r="X902" s="32" t="str">
        <f t="shared" si="50"/>
        <v>FHQ19561</v>
      </c>
      <c r="Y902" s="32" t="b">
        <f t="shared" si="51"/>
        <v>1</v>
      </c>
      <c r="Z902" t="s">
        <v>13</v>
      </c>
      <c r="AA902">
        <v>9561</v>
      </c>
      <c r="AB902" t="s">
        <v>11317</v>
      </c>
      <c r="AC902" t="s">
        <v>9398</v>
      </c>
      <c r="AD902" s="61">
        <v>43308.307271759259</v>
      </c>
      <c r="AE902" t="s">
        <v>9398</v>
      </c>
      <c r="AF902" s="61">
        <v>43308.307271759259</v>
      </c>
    </row>
    <row r="903" spans="24:32" x14ac:dyDescent="0.35">
      <c r="X903" s="32" t="str">
        <f t="shared" si="50"/>
        <v>FHQ19900</v>
      </c>
      <c r="Y903" s="32" t="b">
        <f t="shared" si="51"/>
        <v>1</v>
      </c>
      <c r="Z903" t="s">
        <v>13</v>
      </c>
      <c r="AA903">
        <v>9900</v>
      </c>
      <c r="AB903" t="s">
        <v>1274</v>
      </c>
      <c r="AC903" t="s">
        <v>9398</v>
      </c>
      <c r="AD903" s="61">
        <v>42810.401658680552</v>
      </c>
      <c r="AE903" t="s">
        <v>9398</v>
      </c>
      <c r="AF903" s="61">
        <v>42810.401658680552</v>
      </c>
    </row>
    <row r="904" spans="24:32" x14ac:dyDescent="0.35">
      <c r="X904" s="32" t="str">
        <f t="shared" ref="X904:X967" si="52">Z904&amp;AA904</f>
        <v>FHQ19910</v>
      </c>
      <c r="Y904" s="32" t="b">
        <f t="shared" si="51"/>
        <v>1</v>
      </c>
      <c r="Z904" t="s">
        <v>13</v>
      </c>
      <c r="AA904">
        <v>9910</v>
      </c>
      <c r="AB904" t="s">
        <v>1275</v>
      </c>
      <c r="AC904" t="s">
        <v>9398</v>
      </c>
      <c r="AD904" s="61">
        <v>42810.401658877316</v>
      </c>
      <c r="AE904" t="s">
        <v>9398</v>
      </c>
      <c r="AF904" s="61">
        <v>42810.401658877316</v>
      </c>
    </row>
    <row r="905" spans="24:32" x14ac:dyDescent="0.35">
      <c r="X905" s="32" t="str">
        <f t="shared" si="52"/>
        <v>JBT-1458214</v>
      </c>
      <c r="Y905" s="32" t="b">
        <f t="shared" si="51"/>
        <v>1</v>
      </c>
      <c r="Z905" t="s">
        <v>10488</v>
      </c>
      <c r="AA905">
        <v>8214</v>
      </c>
      <c r="AB905" t="s">
        <v>10529</v>
      </c>
      <c r="AC905" t="s">
        <v>9398</v>
      </c>
      <c r="AD905" s="61">
        <v>43241.585983680554</v>
      </c>
      <c r="AE905" t="s">
        <v>9398</v>
      </c>
      <c r="AF905" s="61">
        <v>43241.585983680554</v>
      </c>
    </row>
    <row r="906" spans="24:32" x14ac:dyDescent="0.35">
      <c r="X906" s="32" t="str">
        <f t="shared" si="52"/>
        <v>JBT-1459100</v>
      </c>
      <c r="Y906" s="32" t="b">
        <f t="shared" si="51"/>
        <v>1</v>
      </c>
      <c r="Z906" t="s">
        <v>10488</v>
      </c>
      <c r="AA906">
        <v>9100</v>
      </c>
      <c r="AB906" t="s">
        <v>1190</v>
      </c>
      <c r="AC906" t="s">
        <v>9398</v>
      </c>
      <c r="AD906" s="61">
        <v>42810.367394444445</v>
      </c>
      <c r="AE906" t="s">
        <v>9398</v>
      </c>
      <c r="AF906" s="61">
        <v>42810.367394444445</v>
      </c>
    </row>
    <row r="907" spans="24:32" x14ac:dyDescent="0.35">
      <c r="X907" s="32" t="str">
        <f t="shared" si="52"/>
        <v>JBT-1459101</v>
      </c>
      <c r="Y907" s="32" t="b">
        <f t="shared" si="51"/>
        <v>1</v>
      </c>
      <c r="Z907" t="s">
        <v>10488</v>
      </c>
      <c r="AA907">
        <v>9101</v>
      </c>
      <c r="AB907" t="s">
        <v>1191</v>
      </c>
      <c r="AC907" t="s">
        <v>9398</v>
      </c>
      <c r="AD907" s="61">
        <v>42810.367394594905</v>
      </c>
      <c r="AE907" t="s">
        <v>9398</v>
      </c>
      <c r="AF907" s="61">
        <v>42810.367394594905</v>
      </c>
    </row>
    <row r="908" spans="24:32" x14ac:dyDescent="0.35">
      <c r="X908" s="32" t="str">
        <f t="shared" si="52"/>
        <v>JBT-1459105</v>
      </c>
      <c r="Y908" s="32" t="b">
        <f t="shared" si="51"/>
        <v>1</v>
      </c>
      <c r="Z908" t="s">
        <v>10488</v>
      </c>
      <c r="AA908">
        <v>9105</v>
      </c>
      <c r="AB908" t="s">
        <v>1192</v>
      </c>
      <c r="AC908" t="s">
        <v>9398</v>
      </c>
      <c r="AD908" s="61">
        <v>42810.367394791669</v>
      </c>
      <c r="AE908" t="s">
        <v>9398</v>
      </c>
      <c r="AF908" s="61">
        <v>42810.367394791669</v>
      </c>
    </row>
    <row r="909" spans="24:32" x14ac:dyDescent="0.35">
      <c r="X909" s="32" t="str">
        <f t="shared" si="52"/>
        <v>JBT-1459106</v>
      </c>
      <c r="Y909" s="32" t="b">
        <f t="shared" si="51"/>
        <v>1</v>
      </c>
      <c r="Z909" t="s">
        <v>10488</v>
      </c>
      <c r="AA909">
        <v>9106</v>
      </c>
      <c r="AB909" t="s">
        <v>1193</v>
      </c>
      <c r="AC909" t="s">
        <v>9398</v>
      </c>
      <c r="AD909" s="61">
        <v>42810.367395023146</v>
      </c>
      <c r="AE909" t="s">
        <v>9398</v>
      </c>
      <c r="AF909" s="61">
        <v>42810.367395023146</v>
      </c>
    </row>
    <row r="910" spans="24:32" x14ac:dyDescent="0.35">
      <c r="X910" s="32" t="str">
        <f t="shared" si="52"/>
        <v>JBT-1459107</v>
      </c>
      <c r="Y910" s="32" t="b">
        <f t="shared" si="51"/>
        <v>1</v>
      </c>
      <c r="Z910" t="s">
        <v>10488</v>
      </c>
      <c r="AA910">
        <v>9107</v>
      </c>
      <c r="AB910" t="s">
        <v>1194</v>
      </c>
      <c r="AC910" t="s">
        <v>9398</v>
      </c>
      <c r="AD910" s="61">
        <v>42810.36739521991</v>
      </c>
      <c r="AE910" t="s">
        <v>9398</v>
      </c>
      <c r="AF910" s="61">
        <v>42810.36739521991</v>
      </c>
    </row>
    <row r="911" spans="24:32" x14ac:dyDescent="0.35">
      <c r="X911" s="32" t="str">
        <f t="shared" si="52"/>
        <v>JBT-1459108</v>
      </c>
      <c r="Y911" s="32" t="b">
        <f t="shared" si="51"/>
        <v>1</v>
      </c>
      <c r="Z911" t="s">
        <v>10488</v>
      </c>
      <c r="AA911">
        <v>9108</v>
      </c>
      <c r="AB911" t="s">
        <v>1195</v>
      </c>
      <c r="AC911" t="s">
        <v>9398</v>
      </c>
      <c r="AD911" s="61">
        <v>42810.36739540509</v>
      </c>
      <c r="AE911" t="s">
        <v>9398</v>
      </c>
      <c r="AF911" s="61">
        <v>42810.36739540509</v>
      </c>
    </row>
    <row r="912" spans="24:32" x14ac:dyDescent="0.35">
      <c r="X912" s="32" t="str">
        <f t="shared" si="52"/>
        <v>JBT-1459110</v>
      </c>
      <c r="Y912" s="32" t="b">
        <f t="shared" si="51"/>
        <v>1</v>
      </c>
      <c r="Z912" t="s">
        <v>10488</v>
      </c>
      <c r="AA912">
        <v>9110</v>
      </c>
      <c r="AB912" t="s">
        <v>1196</v>
      </c>
      <c r="AC912" t="s">
        <v>9398</v>
      </c>
      <c r="AD912" s="61">
        <v>42810.367395601854</v>
      </c>
      <c r="AE912" t="s">
        <v>9398</v>
      </c>
      <c r="AF912" s="61">
        <v>42810.367395601854</v>
      </c>
    </row>
    <row r="913" spans="24:32" x14ac:dyDescent="0.35">
      <c r="X913" s="32" t="str">
        <f t="shared" si="52"/>
        <v>JBT-1459115</v>
      </c>
      <c r="Y913" s="32" t="b">
        <f t="shared" si="51"/>
        <v>1</v>
      </c>
      <c r="Z913" t="s">
        <v>10488</v>
      </c>
      <c r="AA913">
        <v>9115</v>
      </c>
      <c r="AB913" t="s">
        <v>1197</v>
      </c>
      <c r="AC913" t="s">
        <v>9398</v>
      </c>
      <c r="AD913" s="61">
        <v>42810.36739579861</v>
      </c>
      <c r="AE913" t="s">
        <v>9398</v>
      </c>
      <c r="AF913" s="61">
        <v>42810.36739579861</v>
      </c>
    </row>
    <row r="914" spans="24:32" x14ac:dyDescent="0.35">
      <c r="X914" s="32" t="str">
        <f t="shared" si="52"/>
        <v>JBT-1459120</v>
      </c>
      <c r="Y914" s="32" t="b">
        <f t="shared" si="51"/>
        <v>1</v>
      </c>
      <c r="Z914" t="s">
        <v>10488</v>
      </c>
      <c r="AA914">
        <v>9120</v>
      </c>
      <c r="AB914" t="s">
        <v>1198</v>
      </c>
      <c r="AC914" t="s">
        <v>9398</v>
      </c>
      <c r="AD914" s="61">
        <v>42810.367395983798</v>
      </c>
      <c r="AE914" t="s">
        <v>9398</v>
      </c>
      <c r="AF914" s="61">
        <v>42810.367395983798</v>
      </c>
    </row>
    <row r="915" spans="24:32" x14ac:dyDescent="0.35">
      <c r="X915" s="32" t="str">
        <f t="shared" si="52"/>
        <v>JBT-1459125</v>
      </c>
      <c r="Y915" s="32" t="b">
        <f t="shared" si="51"/>
        <v>1</v>
      </c>
      <c r="Z915" t="s">
        <v>10488</v>
      </c>
      <c r="AA915">
        <v>9125</v>
      </c>
      <c r="AB915" t="s">
        <v>1199</v>
      </c>
      <c r="AC915" t="s">
        <v>9398</v>
      </c>
      <c r="AD915" s="61">
        <v>42810.367396180554</v>
      </c>
      <c r="AE915" t="s">
        <v>9398</v>
      </c>
      <c r="AF915" s="61">
        <v>42810.367396180554</v>
      </c>
    </row>
    <row r="916" spans="24:32" x14ac:dyDescent="0.35">
      <c r="X916" s="32" t="str">
        <f t="shared" si="52"/>
        <v>JBT-1459126</v>
      </c>
      <c r="Y916" s="32" t="b">
        <f t="shared" si="51"/>
        <v>1</v>
      </c>
      <c r="Z916" t="s">
        <v>10488</v>
      </c>
      <c r="AA916">
        <v>9126</v>
      </c>
      <c r="AB916" t="s">
        <v>1200</v>
      </c>
      <c r="AC916" t="s">
        <v>9398</v>
      </c>
      <c r="AD916" s="61">
        <v>42810.367396377318</v>
      </c>
      <c r="AE916" t="s">
        <v>9398</v>
      </c>
      <c r="AF916" s="61">
        <v>42810.367396377318</v>
      </c>
    </row>
    <row r="917" spans="24:32" x14ac:dyDescent="0.35">
      <c r="X917" s="32" t="str">
        <f t="shared" si="52"/>
        <v>JBT-1459127</v>
      </c>
      <c r="Y917" s="32" t="b">
        <f t="shared" si="51"/>
        <v>1</v>
      </c>
      <c r="Z917" t="s">
        <v>10488</v>
      </c>
      <c r="AA917">
        <v>9127</v>
      </c>
      <c r="AB917" t="s">
        <v>1201</v>
      </c>
      <c r="AC917" t="s">
        <v>9398</v>
      </c>
      <c r="AD917" s="61">
        <v>42810.367396608795</v>
      </c>
      <c r="AE917" t="s">
        <v>9398</v>
      </c>
      <c r="AF917" s="61">
        <v>42810.367396608795</v>
      </c>
    </row>
    <row r="918" spans="24:32" x14ac:dyDescent="0.35">
      <c r="X918" s="32" t="str">
        <f t="shared" si="52"/>
        <v>JBT-1459130</v>
      </c>
      <c r="Y918" s="32" t="b">
        <f t="shared" si="51"/>
        <v>1</v>
      </c>
      <c r="Z918" t="s">
        <v>10488</v>
      </c>
      <c r="AA918">
        <v>9130</v>
      </c>
      <c r="AB918" t="s">
        <v>1202</v>
      </c>
      <c r="AC918" t="s">
        <v>9398</v>
      </c>
      <c r="AD918" s="61">
        <v>42810.367396793983</v>
      </c>
      <c r="AE918" t="s">
        <v>9398</v>
      </c>
      <c r="AF918" s="61">
        <v>42810.367396793983</v>
      </c>
    </row>
    <row r="919" spans="24:32" x14ac:dyDescent="0.35">
      <c r="X919" s="32" t="str">
        <f t="shared" si="52"/>
        <v>JBT-1459131</v>
      </c>
      <c r="Y919" s="32" t="b">
        <f t="shared" si="51"/>
        <v>1</v>
      </c>
      <c r="Z919" t="s">
        <v>10488</v>
      </c>
      <c r="AA919">
        <v>9131</v>
      </c>
      <c r="AB919" t="s">
        <v>1203</v>
      </c>
      <c r="AC919" t="s">
        <v>9398</v>
      </c>
      <c r="AD919" s="61">
        <v>42810.36739699074</v>
      </c>
      <c r="AE919" t="s">
        <v>9398</v>
      </c>
      <c r="AF919" s="61">
        <v>42810.36739699074</v>
      </c>
    </row>
    <row r="920" spans="24:32" x14ac:dyDescent="0.35">
      <c r="X920" s="32" t="str">
        <f t="shared" si="52"/>
        <v>JBT-1459132</v>
      </c>
      <c r="Y920" s="32" t="b">
        <f t="shared" si="51"/>
        <v>1</v>
      </c>
      <c r="Z920" t="s">
        <v>10488</v>
      </c>
      <c r="AA920">
        <v>9132</v>
      </c>
      <c r="AB920" t="s">
        <v>1204</v>
      </c>
      <c r="AC920" t="s">
        <v>9398</v>
      </c>
      <c r="AD920" s="61">
        <v>42810.367397187503</v>
      </c>
      <c r="AE920" t="s">
        <v>9398</v>
      </c>
      <c r="AF920" s="61">
        <v>42810.367397187503</v>
      </c>
    </row>
    <row r="921" spans="24:32" x14ac:dyDescent="0.35">
      <c r="X921" s="32" t="str">
        <f t="shared" si="52"/>
        <v>JBT-1459133</v>
      </c>
      <c r="Y921" s="32" t="b">
        <f t="shared" si="51"/>
        <v>1</v>
      </c>
      <c r="Z921" t="s">
        <v>10488</v>
      </c>
      <c r="AA921">
        <v>9133</v>
      </c>
      <c r="AB921" t="s">
        <v>1205</v>
      </c>
      <c r="AC921" t="s">
        <v>9398</v>
      </c>
      <c r="AD921" s="61">
        <v>42810.367397372684</v>
      </c>
      <c r="AE921" t="s">
        <v>9398</v>
      </c>
      <c r="AF921" s="61">
        <v>42810.367397372684</v>
      </c>
    </row>
    <row r="922" spans="24:32" x14ac:dyDescent="0.35">
      <c r="X922" s="32" t="str">
        <f t="shared" si="52"/>
        <v>JBT-1459135</v>
      </c>
      <c r="Y922" s="32" t="b">
        <f t="shared" si="51"/>
        <v>1</v>
      </c>
      <c r="Z922" t="s">
        <v>10488</v>
      </c>
      <c r="AA922">
        <v>9135</v>
      </c>
      <c r="AB922" t="s">
        <v>1206</v>
      </c>
      <c r="AC922" t="s">
        <v>9398</v>
      </c>
      <c r="AD922" s="61">
        <v>42810.367397569447</v>
      </c>
      <c r="AE922" t="s">
        <v>9398</v>
      </c>
      <c r="AF922" s="61">
        <v>42810.367397569447</v>
      </c>
    </row>
    <row r="923" spans="24:32" x14ac:dyDescent="0.35">
      <c r="X923" s="32" t="str">
        <f t="shared" si="52"/>
        <v>JBT-1459136</v>
      </c>
      <c r="Y923" s="32" t="b">
        <f t="shared" si="51"/>
        <v>1</v>
      </c>
      <c r="Z923" t="s">
        <v>10488</v>
      </c>
      <c r="AA923">
        <v>9136</v>
      </c>
      <c r="AB923" t="s">
        <v>1207</v>
      </c>
      <c r="AC923" t="s">
        <v>9398</v>
      </c>
      <c r="AD923" s="61">
        <v>42810.367397800925</v>
      </c>
      <c r="AE923" t="s">
        <v>9398</v>
      </c>
      <c r="AF923" s="61">
        <v>42810.367397800925</v>
      </c>
    </row>
    <row r="924" spans="24:32" x14ac:dyDescent="0.35">
      <c r="X924" s="32" t="str">
        <f t="shared" si="52"/>
        <v>JBT-1459140</v>
      </c>
      <c r="Y924" s="32" t="b">
        <f t="shared" si="51"/>
        <v>1</v>
      </c>
      <c r="Z924" t="s">
        <v>10488</v>
      </c>
      <c r="AA924">
        <v>9140</v>
      </c>
      <c r="AB924" t="s">
        <v>1208</v>
      </c>
      <c r="AC924" t="s">
        <v>9398</v>
      </c>
      <c r="AD924" s="61">
        <v>42810.367397951391</v>
      </c>
      <c r="AE924" t="s">
        <v>9398</v>
      </c>
      <c r="AF924" s="61">
        <v>42810.367397951391</v>
      </c>
    </row>
    <row r="925" spans="24:32" x14ac:dyDescent="0.35">
      <c r="X925" s="32" t="str">
        <f t="shared" si="52"/>
        <v>JBT-1459141</v>
      </c>
      <c r="Y925" s="32" t="b">
        <f t="shared" si="51"/>
        <v>1</v>
      </c>
      <c r="Z925" t="s">
        <v>10488</v>
      </c>
      <c r="AA925">
        <v>9141</v>
      </c>
      <c r="AB925" t="s">
        <v>1209</v>
      </c>
      <c r="AC925" t="s">
        <v>9398</v>
      </c>
      <c r="AD925" s="61">
        <v>42810.367398148148</v>
      </c>
      <c r="AE925" t="s">
        <v>9398</v>
      </c>
      <c r="AF925" s="61">
        <v>42810.367398148148</v>
      </c>
    </row>
    <row r="926" spans="24:32" x14ac:dyDescent="0.35">
      <c r="X926" s="32" t="str">
        <f t="shared" si="52"/>
        <v>JBT-1459145</v>
      </c>
      <c r="Y926" s="32" t="b">
        <f t="shared" si="51"/>
        <v>1</v>
      </c>
      <c r="Z926" t="s">
        <v>10488</v>
      </c>
      <c r="AA926">
        <v>9145</v>
      </c>
      <c r="AB926" t="s">
        <v>1210</v>
      </c>
      <c r="AC926" t="s">
        <v>9398</v>
      </c>
      <c r="AD926" s="61">
        <v>42810.367398344904</v>
      </c>
      <c r="AE926" t="s">
        <v>9398</v>
      </c>
      <c r="AF926" s="61">
        <v>42810.367398344904</v>
      </c>
    </row>
    <row r="927" spans="24:32" x14ac:dyDescent="0.35">
      <c r="X927" s="32" t="str">
        <f t="shared" si="52"/>
        <v>JBT-1459146</v>
      </c>
      <c r="Y927" s="32" t="b">
        <f t="shared" si="51"/>
        <v>1</v>
      </c>
      <c r="Z927" t="s">
        <v>10488</v>
      </c>
      <c r="AA927">
        <v>9146</v>
      </c>
      <c r="AB927" t="s">
        <v>1211</v>
      </c>
      <c r="AC927" t="s">
        <v>9398</v>
      </c>
      <c r="AD927" s="61">
        <v>42810.367398530092</v>
      </c>
      <c r="AE927" t="s">
        <v>9398</v>
      </c>
      <c r="AF927" s="61">
        <v>42810.367398530092</v>
      </c>
    </row>
    <row r="928" spans="24:32" x14ac:dyDescent="0.35">
      <c r="X928" s="32" t="str">
        <f t="shared" si="52"/>
        <v>JBT-1459150</v>
      </c>
      <c r="Y928" s="32" t="b">
        <f t="shared" si="51"/>
        <v>1</v>
      </c>
      <c r="Z928" t="s">
        <v>10488</v>
      </c>
      <c r="AA928">
        <v>9150</v>
      </c>
      <c r="AB928" t="s">
        <v>1212</v>
      </c>
      <c r="AC928" t="s">
        <v>9398</v>
      </c>
      <c r="AD928" s="61">
        <v>42810.367398726848</v>
      </c>
      <c r="AE928" t="s">
        <v>9398</v>
      </c>
      <c r="AF928" s="61">
        <v>42810.367398726848</v>
      </c>
    </row>
    <row r="929" spans="24:32" x14ac:dyDescent="0.35">
      <c r="X929" s="32" t="str">
        <f t="shared" si="52"/>
        <v>JBT-1459155</v>
      </c>
      <c r="Y929" s="32" t="b">
        <f t="shared" si="51"/>
        <v>1</v>
      </c>
      <c r="Z929" t="s">
        <v>10488</v>
      </c>
      <c r="AA929">
        <v>9155</v>
      </c>
      <c r="AB929" t="s">
        <v>1213</v>
      </c>
      <c r="AC929" t="s">
        <v>9398</v>
      </c>
      <c r="AD929" s="61">
        <v>42810.367398958333</v>
      </c>
      <c r="AE929" t="s">
        <v>9398</v>
      </c>
      <c r="AF929" s="61">
        <v>42810.367398958333</v>
      </c>
    </row>
    <row r="930" spans="24:32" x14ac:dyDescent="0.35">
      <c r="X930" s="32" t="str">
        <f t="shared" si="52"/>
        <v>JBT-1459156</v>
      </c>
      <c r="Y930" s="32" t="b">
        <f t="shared" si="51"/>
        <v>1</v>
      </c>
      <c r="Z930" t="s">
        <v>10488</v>
      </c>
      <c r="AA930">
        <v>9156</v>
      </c>
      <c r="AB930" t="s">
        <v>1214</v>
      </c>
      <c r="AC930" t="s">
        <v>9398</v>
      </c>
      <c r="AD930" s="61">
        <v>42810.3673991088</v>
      </c>
      <c r="AE930" t="s">
        <v>9398</v>
      </c>
      <c r="AF930" s="61">
        <v>42810.3673991088</v>
      </c>
    </row>
    <row r="931" spans="24:32" x14ac:dyDescent="0.35">
      <c r="X931" s="32" t="str">
        <f t="shared" si="52"/>
        <v>JBT-1459157</v>
      </c>
      <c r="Y931" s="32" t="b">
        <f t="shared" si="51"/>
        <v>1</v>
      </c>
      <c r="Z931" t="s">
        <v>10488</v>
      </c>
      <c r="AA931">
        <v>9157</v>
      </c>
      <c r="AB931" t="s">
        <v>1215</v>
      </c>
      <c r="AC931" t="s">
        <v>9398</v>
      </c>
      <c r="AD931" s="61">
        <v>42810.367399340277</v>
      </c>
      <c r="AE931" t="s">
        <v>9398</v>
      </c>
      <c r="AF931" s="61">
        <v>42810.367399340277</v>
      </c>
    </row>
    <row r="932" spans="24:32" x14ac:dyDescent="0.35">
      <c r="X932" s="32" t="str">
        <f t="shared" si="52"/>
        <v>JBT-1459158</v>
      </c>
      <c r="Y932" s="32" t="b">
        <f t="shared" si="51"/>
        <v>1</v>
      </c>
      <c r="Z932" t="s">
        <v>10488</v>
      </c>
      <c r="AA932">
        <v>9158</v>
      </c>
      <c r="AB932" t="s">
        <v>1216</v>
      </c>
      <c r="AC932" t="s">
        <v>9398</v>
      </c>
      <c r="AD932" s="61">
        <v>42810.367399571762</v>
      </c>
      <c r="AE932" t="s">
        <v>9398</v>
      </c>
      <c r="AF932" s="61">
        <v>42810.367399571762</v>
      </c>
    </row>
    <row r="933" spans="24:32" x14ac:dyDescent="0.35">
      <c r="X933" s="32" t="str">
        <f t="shared" si="52"/>
        <v>JBT-1459159</v>
      </c>
      <c r="Y933" s="32" t="b">
        <f t="shared" si="51"/>
        <v>1</v>
      </c>
      <c r="Z933" t="s">
        <v>10488</v>
      </c>
      <c r="AA933">
        <v>9159</v>
      </c>
      <c r="AB933" t="s">
        <v>1217</v>
      </c>
      <c r="AC933" t="s">
        <v>9398</v>
      </c>
      <c r="AD933" s="61">
        <v>42810.367399768518</v>
      </c>
      <c r="AE933" t="s">
        <v>9398</v>
      </c>
      <c r="AF933" s="61">
        <v>42810.367399768518</v>
      </c>
    </row>
    <row r="934" spans="24:32" x14ac:dyDescent="0.35">
      <c r="X934" s="32" t="str">
        <f t="shared" si="52"/>
        <v>JBT-1459160</v>
      </c>
      <c r="Y934" s="32" t="b">
        <f t="shared" si="51"/>
        <v>1</v>
      </c>
      <c r="Z934" t="s">
        <v>10488</v>
      </c>
      <c r="AA934">
        <v>9160</v>
      </c>
      <c r="AB934" t="s">
        <v>1218</v>
      </c>
      <c r="AC934" t="s">
        <v>9398</v>
      </c>
      <c r="AD934" s="61">
        <v>42810.367400000003</v>
      </c>
      <c r="AE934" t="s">
        <v>9398</v>
      </c>
      <c r="AF934" s="61">
        <v>42810.367400000003</v>
      </c>
    </row>
    <row r="935" spans="24:32" x14ac:dyDescent="0.35">
      <c r="X935" s="32" t="str">
        <f t="shared" si="52"/>
        <v>JBT-1459161</v>
      </c>
      <c r="Y935" s="32" t="b">
        <f t="shared" si="51"/>
        <v>1</v>
      </c>
      <c r="Z935" t="s">
        <v>10488</v>
      </c>
      <c r="AA935">
        <v>9161</v>
      </c>
      <c r="AB935" t="s">
        <v>1219</v>
      </c>
      <c r="AC935" t="s">
        <v>9398</v>
      </c>
      <c r="AD935" s="61">
        <v>42810.367400196759</v>
      </c>
      <c r="AE935" t="s">
        <v>9398</v>
      </c>
      <c r="AF935" s="61">
        <v>42810.367400196759</v>
      </c>
    </row>
    <row r="936" spans="24:32" x14ac:dyDescent="0.35">
      <c r="X936" s="32" t="str">
        <f t="shared" si="52"/>
        <v>JBT-1459165</v>
      </c>
      <c r="Y936" s="32" t="b">
        <f t="shared" si="51"/>
        <v>1</v>
      </c>
      <c r="Z936" t="s">
        <v>10488</v>
      </c>
      <c r="AA936">
        <v>9165</v>
      </c>
      <c r="AB936" t="s">
        <v>1220</v>
      </c>
      <c r="AC936" t="s">
        <v>9398</v>
      </c>
      <c r="AD936" s="61">
        <v>42810.367400381947</v>
      </c>
      <c r="AE936" t="s">
        <v>9398</v>
      </c>
      <c r="AF936" s="61">
        <v>42810.367400381947</v>
      </c>
    </row>
    <row r="937" spans="24:32" x14ac:dyDescent="0.35">
      <c r="X937" s="32" t="str">
        <f t="shared" si="52"/>
        <v>JBT-1459167</v>
      </c>
      <c r="Y937" s="32" t="b">
        <f t="shared" si="51"/>
        <v>1</v>
      </c>
      <c r="Z937" t="s">
        <v>10488</v>
      </c>
      <c r="AA937">
        <v>9167</v>
      </c>
      <c r="AB937" t="s">
        <v>11318</v>
      </c>
      <c r="AC937" t="s">
        <v>9398</v>
      </c>
      <c r="AD937" s="61">
        <v>43308.310920798613</v>
      </c>
      <c r="AE937" t="s">
        <v>9398</v>
      </c>
      <c r="AF937" s="61">
        <v>43308.310920798613</v>
      </c>
    </row>
    <row r="938" spans="24:32" x14ac:dyDescent="0.35">
      <c r="X938" s="32" t="str">
        <f t="shared" si="52"/>
        <v>JBT-1459200</v>
      </c>
      <c r="Y938" s="32" t="b">
        <f t="shared" si="51"/>
        <v>1</v>
      </c>
      <c r="Z938" t="s">
        <v>10488</v>
      </c>
      <c r="AA938">
        <v>9200</v>
      </c>
      <c r="AB938" t="s">
        <v>1221</v>
      </c>
      <c r="AC938" t="s">
        <v>9398</v>
      </c>
      <c r="AD938" s="61">
        <v>42810.36740072917</v>
      </c>
      <c r="AE938" t="s">
        <v>9398</v>
      </c>
      <c r="AF938" s="61">
        <v>42810.36740072917</v>
      </c>
    </row>
    <row r="939" spans="24:32" x14ac:dyDescent="0.35">
      <c r="X939" s="32" t="str">
        <f t="shared" si="52"/>
        <v>JBT-1459205</v>
      </c>
      <c r="Y939" s="32" t="b">
        <f t="shared" si="51"/>
        <v>1</v>
      </c>
      <c r="Z939" t="s">
        <v>10488</v>
      </c>
      <c r="AA939">
        <v>9205</v>
      </c>
      <c r="AB939" t="s">
        <v>1222</v>
      </c>
      <c r="AC939" t="s">
        <v>9398</v>
      </c>
      <c r="AD939" s="61">
        <v>42810.367400960648</v>
      </c>
      <c r="AE939" t="s">
        <v>9398</v>
      </c>
      <c r="AF939" s="61">
        <v>42810.367400960648</v>
      </c>
    </row>
    <row r="940" spans="24:32" x14ac:dyDescent="0.35">
      <c r="X940" s="32" t="str">
        <f t="shared" si="52"/>
        <v>JBT-1459300</v>
      </c>
      <c r="Y940" s="32" t="b">
        <f t="shared" si="51"/>
        <v>1</v>
      </c>
      <c r="Z940" t="s">
        <v>10488</v>
      </c>
      <c r="AA940">
        <v>9300</v>
      </c>
      <c r="AB940" t="s">
        <v>1223</v>
      </c>
      <c r="AC940" t="s">
        <v>9398</v>
      </c>
      <c r="AD940" s="61">
        <v>42810.367401157404</v>
      </c>
      <c r="AE940" t="s">
        <v>9398</v>
      </c>
      <c r="AF940" s="61">
        <v>42810.367401157404</v>
      </c>
    </row>
    <row r="941" spans="24:32" x14ac:dyDescent="0.35">
      <c r="X941" s="32" t="str">
        <f t="shared" si="52"/>
        <v>JBT-1459305</v>
      </c>
      <c r="Y941" s="32" t="b">
        <f t="shared" si="51"/>
        <v>1</v>
      </c>
      <c r="Z941" t="s">
        <v>10488</v>
      </c>
      <c r="AA941">
        <v>9305</v>
      </c>
      <c r="AB941" t="s">
        <v>1224</v>
      </c>
      <c r="AC941" t="s">
        <v>9398</v>
      </c>
      <c r="AD941" s="61">
        <v>42810.367401354168</v>
      </c>
      <c r="AE941" t="s">
        <v>9398</v>
      </c>
      <c r="AF941" s="61">
        <v>42810.367401354168</v>
      </c>
    </row>
    <row r="942" spans="24:32" x14ac:dyDescent="0.35">
      <c r="X942" s="32" t="str">
        <f t="shared" si="52"/>
        <v>JBT-1459310</v>
      </c>
      <c r="Y942" s="32" t="b">
        <f t="shared" si="51"/>
        <v>1</v>
      </c>
      <c r="Z942" t="s">
        <v>10488</v>
      </c>
      <c r="AA942">
        <v>9310</v>
      </c>
      <c r="AB942" t="s">
        <v>1225</v>
      </c>
      <c r="AC942" t="s">
        <v>9398</v>
      </c>
      <c r="AD942" s="61">
        <v>42810.367401539355</v>
      </c>
      <c r="AE942" t="s">
        <v>9398</v>
      </c>
      <c r="AF942" s="61">
        <v>42810.367401539355</v>
      </c>
    </row>
    <row r="943" spans="24:32" x14ac:dyDescent="0.35">
      <c r="X943" s="32" t="str">
        <f t="shared" si="52"/>
        <v>JBT-1459320</v>
      </c>
      <c r="Y943" s="32" t="b">
        <f t="shared" si="51"/>
        <v>1</v>
      </c>
      <c r="Z943" t="s">
        <v>10488</v>
      </c>
      <c r="AA943">
        <v>9320</v>
      </c>
      <c r="AB943" t="s">
        <v>1226</v>
      </c>
      <c r="AC943" t="s">
        <v>9398</v>
      </c>
      <c r="AD943" s="61">
        <v>42810.367401770833</v>
      </c>
      <c r="AE943" t="s">
        <v>9398</v>
      </c>
      <c r="AF943" s="61">
        <v>42810.367401770833</v>
      </c>
    </row>
    <row r="944" spans="24:32" x14ac:dyDescent="0.35">
      <c r="X944" s="32" t="str">
        <f t="shared" si="52"/>
        <v>JBT-1459321</v>
      </c>
      <c r="Y944" s="32" t="b">
        <f t="shared" si="51"/>
        <v>1</v>
      </c>
      <c r="Z944" t="s">
        <v>10488</v>
      </c>
      <c r="AA944">
        <v>9321</v>
      </c>
      <c r="AB944" t="s">
        <v>1227</v>
      </c>
      <c r="AC944" t="s">
        <v>9398</v>
      </c>
      <c r="AD944" s="61">
        <v>42810.367401967589</v>
      </c>
      <c r="AE944" t="s">
        <v>9398</v>
      </c>
      <c r="AF944" s="61">
        <v>42810.367401967589</v>
      </c>
    </row>
    <row r="945" spans="24:32" x14ac:dyDescent="0.35">
      <c r="X945" s="32" t="str">
        <f t="shared" si="52"/>
        <v>JBT-1459330</v>
      </c>
      <c r="Y945" s="32" t="b">
        <f t="shared" si="51"/>
        <v>1</v>
      </c>
      <c r="Z945" t="s">
        <v>10488</v>
      </c>
      <c r="AA945">
        <v>9330</v>
      </c>
      <c r="AB945" t="s">
        <v>1228</v>
      </c>
      <c r="AC945" t="s">
        <v>9398</v>
      </c>
      <c r="AD945" s="61">
        <v>42810.367402199074</v>
      </c>
      <c r="AE945" t="s">
        <v>9398</v>
      </c>
      <c r="AF945" s="61">
        <v>42810.367402199074</v>
      </c>
    </row>
    <row r="946" spans="24:32" x14ac:dyDescent="0.35">
      <c r="X946" s="32" t="str">
        <f t="shared" si="52"/>
        <v>JBT-1459335</v>
      </c>
      <c r="Y946" s="32" t="b">
        <f t="shared" si="51"/>
        <v>1</v>
      </c>
      <c r="Z946" t="s">
        <v>10488</v>
      </c>
      <c r="AA946">
        <v>9335</v>
      </c>
      <c r="AB946" t="s">
        <v>1532</v>
      </c>
      <c r="AC946" t="s">
        <v>9398</v>
      </c>
      <c r="AD946" s="61">
        <v>43270.654293055559</v>
      </c>
      <c r="AE946" t="s">
        <v>9398</v>
      </c>
      <c r="AF946" s="61">
        <v>43270.654293055559</v>
      </c>
    </row>
    <row r="947" spans="24:32" x14ac:dyDescent="0.35">
      <c r="X947" s="32" t="str">
        <f t="shared" si="52"/>
        <v>JBT-1459400</v>
      </c>
      <c r="Y947" s="32" t="b">
        <f t="shared" si="51"/>
        <v>1</v>
      </c>
      <c r="Z947" t="s">
        <v>10488</v>
      </c>
      <c r="AA947">
        <v>9400</v>
      </c>
      <c r="AB947" t="s">
        <v>1229</v>
      </c>
      <c r="AC947" t="s">
        <v>9398</v>
      </c>
      <c r="AD947" s="61">
        <v>42810.367402430558</v>
      </c>
      <c r="AE947" t="s">
        <v>9398</v>
      </c>
      <c r="AF947" s="61">
        <v>42810.367402430558</v>
      </c>
    </row>
    <row r="948" spans="24:32" x14ac:dyDescent="0.35">
      <c r="X948" s="32" t="str">
        <f t="shared" si="52"/>
        <v>JBT-1459405</v>
      </c>
      <c r="Y948" s="32" t="b">
        <f t="shared" si="51"/>
        <v>1</v>
      </c>
      <c r="Z948" t="s">
        <v>10488</v>
      </c>
      <c r="AA948">
        <v>9405</v>
      </c>
      <c r="AB948" t="s">
        <v>1230</v>
      </c>
      <c r="AC948" t="s">
        <v>9398</v>
      </c>
      <c r="AD948" s="61">
        <v>42810.367402627315</v>
      </c>
      <c r="AE948" t="s">
        <v>9398</v>
      </c>
      <c r="AF948" s="61">
        <v>42810.367402627315</v>
      </c>
    </row>
    <row r="949" spans="24:32" x14ac:dyDescent="0.35">
      <c r="X949" s="32" t="str">
        <f t="shared" si="52"/>
        <v>JBT-1459406</v>
      </c>
      <c r="Y949" s="32" t="b">
        <f t="shared" si="51"/>
        <v>1</v>
      </c>
      <c r="Z949" t="s">
        <v>10488</v>
      </c>
      <c r="AA949">
        <v>9406</v>
      </c>
      <c r="AB949" t="s">
        <v>1231</v>
      </c>
      <c r="AC949" t="s">
        <v>9398</v>
      </c>
      <c r="AD949" s="61">
        <v>42810.367402858799</v>
      </c>
      <c r="AE949" t="s">
        <v>9398</v>
      </c>
      <c r="AF949" s="61">
        <v>42810.367402858799</v>
      </c>
    </row>
    <row r="950" spans="24:32" x14ac:dyDescent="0.35">
      <c r="X950" s="32" t="str">
        <f t="shared" si="52"/>
        <v>JBT-1459407</v>
      </c>
      <c r="Y950" s="32" t="b">
        <f t="shared" si="51"/>
        <v>1</v>
      </c>
      <c r="Z950" t="s">
        <v>10488</v>
      </c>
      <c r="AA950">
        <v>9407</v>
      </c>
      <c r="AB950" t="s">
        <v>1232</v>
      </c>
      <c r="AC950" t="s">
        <v>9398</v>
      </c>
      <c r="AD950" s="61">
        <v>42810.36740304398</v>
      </c>
      <c r="AE950" t="s">
        <v>9398</v>
      </c>
      <c r="AF950" s="61">
        <v>42810.36740304398</v>
      </c>
    </row>
    <row r="951" spans="24:32" x14ac:dyDescent="0.35">
      <c r="X951" s="32" t="str">
        <f t="shared" si="52"/>
        <v>JBT-1459408</v>
      </c>
      <c r="Y951" s="32" t="b">
        <f t="shared" si="51"/>
        <v>1</v>
      </c>
      <c r="Z951" t="s">
        <v>10488</v>
      </c>
      <c r="AA951">
        <v>9408</v>
      </c>
      <c r="AB951" t="s">
        <v>1233</v>
      </c>
      <c r="AC951" t="s">
        <v>9398</v>
      </c>
      <c r="AD951" s="61">
        <v>42810.367403240743</v>
      </c>
      <c r="AE951" t="s">
        <v>9398</v>
      </c>
      <c r="AF951" s="61">
        <v>42810.367403240743</v>
      </c>
    </row>
    <row r="952" spans="24:32" x14ac:dyDescent="0.35">
      <c r="X952" s="32" t="str">
        <f t="shared" si="52"/>
        <v>JBT-1459410</v>
      </c>
      <c r="Y952" s="32" t="b">
        <f t="shared" si="51"/>
        <v>1</v>
      </c>
      <c r="Z952" t="s">
        <v>10488</v>
      </c>
      <c r="AA952">
        <v>9410</v>
      </c>
      <c r="AB952" t="s">
        <v>1234</v>
      </c>
      <c r="AC952" t="s">
        <v>9398</v>
      </c>
      <c r="AD952" s="61">
        <v>42810.367403472221</v>
      </c>
      <c r="AE952" t="s">
        <v>9398</v>
      </c>
      <c r="AF952" s="61">
        <v>42810.367403472221</v>
      </c>
    </row>
    <row r="953" spans="24:32" x14ac:dyDescent="0.35">
      <c r="X953" s="32" t="str">
        <f t="shared" si="52"/>
        <v>JBT-1459411</v>
      </c>
      <c r="Y953" s="32" t="b">
        <f t="shared" si="51"/>
        <v>1</v>
      </c>
      <c r="Z953" t="s">
        <v>10488</v>
      </c>
      <c r="AA953">
        <v>9411</v>
      </c>
      <c r="AB953" t="s">
        <v>10277</v>
      </c>
      <c r="AC953" t="s">
        <v>9398</v>
      </c>
      <c r="AD953" s="61">
        <v>43241.588091203703</v>
      </c>
      <c r="AE953" t="s">
        <v>9398</v>
      </c>
      <c r="AF953" s="61">
        <v>43241.588091203703</v>
      </c>
    </row>
    <row r="954" spans="24:32" x14ac:dyDescent="0.35">
      <c r="X954" s="32" t="str">
        <f t="shared" si="52"/>
        <v>JBT-1459412</v>
      </c>
      <c r="Y954" s="32" t="b">
        <f t="shared" si="51"/>
        <v>1</v>
      </c>
      <c r="Z954" t="s">
        <v>10488</v>
      </c>
      <c r="AA954">
        <v>9412</v>
      </c>
      <c r="AB954" t="s">
        <v>10278</v>
      </c>
      <c r="AC954" t="s">
        <v>9398</v>
      </c>
      <c r="AD954" s="61">
        <v>43241.588091585647</v>
      </c>
      <c r="AE954" t="s">
        <v>9398</v>
      </c>
      <c r="AF954" s="61">
        <v>43241.588091585647</v>
      </c>
    </row>
    <row r="955" spans="24:32" x14ac:dyDescent="0.35">
      <c r="X955" s="32" t="str">
        <f t="shared" si="52"/>
        <v>JBT-1459413</v>
      </c>
      <c r="Y955" s="32" t="b">
        <f t="shared" si="51"/>
        <v>1</v>
      </c>
      <c r="Z955" t="s">
        <v>10488</v>
      </c>
      <c r="AA955">
        <v>9413</v>
      </c>
      <c r="AB955" t="s">
        <v>10279</v>
      </c>
      <c r="AC955" t="s">
        <v>9398</v>
      </c>
      <c r="AD955" s="61">
        <v>43241.588091863428</v>
      </c>
      <c r="AE955" t="s">
        <v>9398</v>
      </c>
      <c r="AF955" s="61">
        <v>43241.588091863428</v>
      </c>
    </row>
    <row r="956" spans="24:32" x14ac:dyDescent="0.35">
      <c r="X956" s="32" t="str">
        <f t="shared" si="52"/>
        <v>JBT-1459415</v>
      </c>
      <c r="Y956" s="32" t="b">
        <f t="shared" si="51"/>
        <v>1</v>
      </c>
      <c r="Z956" t="s">
        <v>10488</v>
      </c>
      <c r="AA956">
        <v>9415</v>
      </c>
      <c r="AB956" t="s">
        <v>1235</v>
      </c>
      <c r="AC956" t="s">
        <v>9398</v>
      </c>
      <c r="AD956" s="61">
        <v>42810.367403668984</v>
      </c>
      <c r="AE956" t="s">
        <v>9398</v>
      </c>
      <c r="AF956" s="61">
        <v>42810.367403668984</v>
      </c>
    </row>
    <row r="957" spans="24:32" x14ac:dyDescent="0.35">
      <c r="X957" s="32" t="str">
        <f t="shared" si="52"/>
        <v>JBT-1459420</v>
      </c>
      <c r="Y957" s="32" t="b">
        <f t="shared" si="51"/>
        <v>1</v>
      </c>
      <c r="Z957" t="s">
        <v>10488</v>
      </c>
      <c r="AA957">
        <v>9420</v>
      </c>
      <c r="AB957" t="s">
        <v>1236</v>
      </c>
      <c r="AC957" t="s">
        <v>9398</v>
      </c>
      <c r="AD957" s="61">
        <v>42810.367403854165</v>
      </c>
      <c r="AE957" t="s">
        <v>9398</v>
      </c>
      <c r="AF957" s="61">
        <v>42810.367403854165</v>
      </c>
    </row>
    <row r="958" spans="24:32" x14ac:dyDescent="0.35">
      <c r="X958" s="32" t="str">
        <f t="shared" si="52"/>
        <v>JBT-1459425</v>
      </c>
      <c r="Y958" s="32" t="b">
        <f t="shared" si="51"/>
        <v>1</v>
      </c>
      <c r="Z958" t="s">
        <v>10488</v>
      </c>
      <c r="AA958">
        <v>9425</v>
      </c>
      <c r="AB958" t="s">
        <v>1237</v>
      </c>
      <c r="AC958" t="s">
        <v>9398</v>
      </c>
      <c r="AD958" s="61">
        <v>42810.367404050929</v>
      </c>
      <c r="AE958" t="s">
        <v>9398</v>
      </c>
      <c r="AF958" s="61">
        <v>42810.367404050929</v>
      </c>
    </row>
    <row r="959" spans="24:32" x14ac:dyDescent="0.35">
      <c r="X959" s="32" t="str">
        <f t="shared" si="52"/>
        <v>JBT-1459426</v>
      </c>
      <c r="Y959" s="32" t="b">
        <f t="shared" si="51"/>
        <v>1</v>
      </c>
      <c r="Z959" t="s">
        <v>10488</v>
      </c>
      <c r="AA959">
        <v>9426</v>
      </c>
      <c r="AB959" t="s">
        <v>10280</v>
      </c>
      <c r="AC959" t="s">
        <v>9398</v>
      </c>
      <c r="AD959" s="61">
        <v>43241.588092129627</v>
      </c>
      <c r="AE959" t="s">
        <v>9398</v>
      </c>
      <c r="AF959" s="61">
        <v>43241.588092129627</v>
      </c>
    </row>
    <row r="960" spans="24:32" x14ac:dyDescent="0.35">
      <c r="X960" s="32" t="str">
        <f t="shared" si="52"/>
        <v>JBT-1459427</v>
      </c>
      <c r="Y960" s="32" t="b">
        <f t="shared" si="51"/>
        <v>1</v>
      </c>
      <c r="Z960" t="s">
        <v>10488</v>
      </c>
      <c r="AA960">
        <v>9427</v>
      </c>
      <c r="AB960" t="s">
        <v>10281</v>
      </c>
      <c r="AC960" t="s">
        <v>9398</v>
      </c>
      <c r="AD960" s="61">
        <v>43241.588092361111</v>
      </c>
      <c r="AE960" t="s">
        <v>9398</v>
      </c>
      <c r="AF960" s="61">
        <v>43241.588092361111</v>
      </c>
    </row>
    <row r="961" spans="24:32" x14ac:dyDescent="0.35">
      <c r="X961" s="32" t="str">
        <f t="shared" si="52"/>
        <v>JBT-1459428</v>
      </c>
      <c r="Y961" s="32" t="b">
        <f t="shared" si="51"/>
        <v>1</v>
      </c>
      <c r="Z961" t="s">
        <v>10488</v>
      </c>
      <c r="AA961">
        <v>9428</v>
      </c>
      <c r="AB961" t="s">
        <v>10288</v>
      </c>
      <c r="AC961" t="s">
        <v>9398</v>
      </c>
      <c r="AD961" s="61">
        <v>43241.588092673614</v>
      </c>
      <c r="AE961" t="s">
        <v>9398</v>
      </c>
      <c r="AF961" s="61">
        <v>43241.588092673614</v>
      </c>
    </row>
    <row r="962" spans="24:32" x14ac:dyDescent="0.35">
      <c r="X962" s="32" t="str">
        <f t="shared" si="52"/>
        <v>JBT-1459429</v>
      </c>
      <c r="Y962" s="32" t="b">
        <f t="shared" si="51"/>
        <v>1</v>
      </c>
      <c r="Z962" t="s">
        <v>10488</v>
      </c>
      <c r="AA962">
        <v>9429</v>
      </c>
      <c r="AB962" t="s">
        <v>10289</v>
      </c>
      <c r="AC962" t="s">
        <v>9398</v>
      </c>
      <c r="AD962" s="61">
        <v>43241.588092858794</v>
      </c>
      <c r="AE962" t="s">
        <v>9398</v>
      </c>
      <c r="AF962" s="61">
        <v>43241.588092858794</v>
      </c>
    </row>
    <row r="963" spans="24:32" x14ac:dyDescent="0.35">
      <c r="X963" s="32" t="str">
        <f t="shared" si="52"/>
        <v>JBT-1459430</v>
      </c>
      <c r="Y963" s="32" t="b">
        <f t="shared" si="51"/>
        <v>1</v>
      </c>
      <c r="Z963" t="s">
        <v>10488</v>
      </c>
      <c r="AA963">
        <v>9430</v>
      </c>
      <c r="AB963" t="s">
        <v>1238</v>
      </c>
      <c r="AC963" t="s">
        <v>9398</v>
      </c>
      <c r="AD963" s="61">
        <v>42810.367404282406</v>
      </c>
      <c r="AE963" t="s">
        <v>9398</v>
      </c>
      <c r="AF963" s="61">
        <v>42810.367404282406</v>
      </c>
    </row>
    <row r="964" spans="24:32" x14ac:dyDescent="0.35">
      <c r="X964" s="32" t="str">
        <f t="shared" si="52"/>
        <v>JBT-1459435</v>
      </c>
      <c r="Y964" s="32" t="b">
        <f t="shared" si="51"/>
        <v>1</v>
      </c>
      <c r="Z964" t="s">
        <v>10488</v>
      </c>
      <c r="AA964">
        <v>9435</v>
      </c>
      <c r="AB964" t="s">
        <v>1239</v>
      </c>
      <c r="AC964" t="s">
        <v>9398</v>
      </c>
      <c r="AD964" s="61">
        <v>42810.36740447917</v>
      </c>
      <c r="AE964" t="s">
        <v>9398</v>
      </c>
      <c r="AF964" s="61">
        <v>42810.36740447917</v>
      </c>
    </row>
    <row r="965" spans="24:32" x14ac:dyDescent="0.35">
      <c r="X965" s="32" t="str">
        <f t="shared" si="52"/>
        <v>JBT-1459436</v>
      </c>
      <c r="Y965" s="32" t="b">
        <f t="shared" ref="Y965:Y1028" si="53">VLOOKUP(AA965,U:V,2,0)=AB965</f>
        <v>1</v>
      </c>
      <c r="Z965" t="s">
        <v>10488</v>
      </c>
      <c r="AA965">
        <v>9436</v>
      </c>
      <c r="AB965" t="s">
        <v>1240</v>
      </c>
      <c r="AC965" t="s">
        <v>9398</v>
      </c>
      <c r="AD965" s="61">
        <v>42810.36740466435</v>
      </c>
      <c r="AE965" t="s">
        <v>9398</v>
      </c>
      <c r="AF965" s="61">
        <v>42810.36740466435</v>
      </c>
    </row>
    <row r="966" spans="24:32" x14ac:dyDescent="0.35">
      <c r="X966" s="32" t="str">
        <f t="shared" si="52"/>
        <v>JBT-1459437</v>
      </c>
      <c r="Y966" s="32" t="b">
        <f t="shared" si="53"/>
        <v>1</v>
      </c>
      <c r="Z966" t="s">
        <v>10488</v>
      </c>
      <c r="AA966">
        <v>9437</v>
      </c>
      <c r="AB966" t="s">
        <v>1241</v>
      </c>
      <c r="AC966" t="s">
        <v>9398</v>
      </c>
      <c r="AD966" s="61">
        <v>42810.367404861114</v>
      </c>
      <c r="AE966" t="s">
        <v>9398</v>
      </c>
      <c r="AF966" s="61">
        <v>42810.367404861114</v>
      </c>
    </row>
    <row r="967" spans="24:32" x14ac:dyDescent="0.35">
      <c r="X967" s="32" t="str">
        <f t="shared" si="52"/>
        <v>JBT-1459438</v>
      </c>
      <c r="Y967" s="32" t="b">
        <f t="shared" si="53"/>
        <v>1</v>
      </c>
      <c r="Z967" t="s">
        <v>10488</v>
      </c>
      <c r="AA967">
        <v>9438</v>
      </c>
      <c r="AB967" t="s">
        <v>1242</v>
      </c>
      <c r="AC967" t="s">
        <v>9398</v>
      </c>
      <c r="AD967" s="61">
        <v>42810.36740505787</v>
      </c>
      <c r="AE967" t="s">
        <v>9398</v>
      </c>
      <c r="AF967" s="61">
        <v>42810.36740505787</v>
      </c>
    </row>
    <row r="968" spans="24:32" x14ac:dyDescent="0.35">
      <c r="X968" s="32" t="str">
        <f t="shared" ref="X968:X1031" si="54">Z968&amp;AA968</f>
        <v>JBT-1459439</v>
      </c>
      <c r="Y968" s="32" t="b">
        <f t="shared" si="53"/>
        <v>1</v>
      </c>
      <c r="Z968" t="s">
        <v>10488</v>
      </c>
      <c r="AA968">
        <v>9439</v>
      </c>
      <c r="AB968" t="s">
        <v>1243</v>
      </c>
      <c r="AC968" t="s">
        <v>9398</v>
      </c>
      <c r="AD968" s="61">
        <v>42810.367405243058</v>
      </c>
      <c r="AE968" t="s">
        <v>9398</v>
      </c>
      <c r="AF968" s="61">
        <v>42810.367405243058</v>
      </c>
    </row>
    <row r="969" spans="24:32" x14ac:dyDescent="0.35">
      <c r="X969" s="32" t="str">
        <f t="shared" si="54"/>
        <v>JBT-1459440</v>
      </c>
      <c r="Y969" s="32" t="b">
        <f t="shared" si="53"/>
        <v>1</v>
      </c>
      <c r="Z969" t="s">
        <v>10488</v>
      </c>
      <c r="AA969">
        <v>9440</v>
      </c>
      <c r="AB969" t="s">
        <v>1244</v>
      </c>
      <c r="AC969" t="s">
        <v>9398</v>
      </c>
      <c r="AD969" s="61">
        <v>42810.367405439814</v>
      </c>
      <c r="AE969" t="s">
        <v>9398</v>
      </c>
      <c r="AF969" s="61">
        <v>42810.367405439814</v>
      </c>
    </row>
    <row r="970" spans="24:32" x14ac:dyDescent="0.35">
      <c r="X970" s="32" t="str">
        <f t="shared" si="54"/>
        <v>JBT-1459441</v>
      </c>
      <c r="Y970" s="32" t="b">
        <f t="shared" si="53"/>
        <v>1</v>
      </c>
      <c r="Z970" t="s">
        <v>10488</v>
      </c>
      <c r="AA970">
        <v>9441</v>
      </c>
      <c r="AB970" t="s">
        <v>1245</v>
      </c>
      <c r="AC970" t="s">
        <v>9398</v>
      </c>
      <c r="AD970" s="61">
        <v>42810.367405636571</v>
      </c>
      <c r="AE970" t="s">
        <v>9398</v>
      </c>
      <c r="AF970" s="61">
        <v>42810.367405636571</v>
      </c>
    </row>
    <row r="971" spans="24:32" x14ac:dyDescent="0.35">
      <c r="X971" s="32" t="str">
        <f t="shared" si="54"/>
        <v>JBT-1459442</v>
      </c>
      <c r="Y971" s="32" t="b">
        <f t="shared" si="53"/>
        <v>1</v>
      </c>
      <c r="Z971" t="s">
        <v>10488</v>
      </c>
      <c r="AA971">
        <v>9442</v>
      </c>
      <c r="AB971" t="s">
        <v>1246</v>
      </c>
      <c r="AC971" t="s">
        <v>9398</v>
      </c>
      <c r="AD971" s="61">
        <v>42810.367405821758</v>
      </c>
      <c r="AE971" t="s">
        <v>9398</v>
      </c>
      <c r="AF971" s="61">
        <v>42810.367405821758</v>
      </c>
    </row>
    <row r="972" spans="24:32" x14ac:dyDescent="0.35">
      <c r="X972" s="32" t="str">
        <f t="shared" si="54"/>
        <v>JBT-1459443</v>
      </c>
      <c r="Y972" s="32" t="b">
        <f t="shared" si="53"/>
        <v>1</v>
      </c>
      <c r="Z972" t="s">
        <v>10488</v>
      </c>
      <c r="AA972">
        <v>9443</v>
      </c>
      <c r="AB972" t="s">
        <v>1247</v>
      </c>
      <c r="AC972" t="s">
        <v>9398</v>
      </c>
      <c r="AD972" s="61">
        <v>42810.367406018515</v>
      </c>
      <c r="AE972" t="s">
        <v>9398</v>
      </c>
      <c r="AF972" s="61">
        <v>42810.367406018515</v>
      </c>
    </row>
    <row r="973" spans="24:32" x14ac:dyDescent="0.35">
      <c r="X973" s="32" t="str">
        <f t="shared" si="54"/>
        <v>JBT-1459450</v>
      </c>
      <c r="Y973" s="32" t="b">
        <f t="shared" si="53"/>
        <v>1</v>
      </c>
      <c r="Z973" t="s">
        <v>10488</v>
      </c>
      <c r="AA973">
        <v>9450</v>
      </c>
      <c r="AB973" t="s">
        <v>1248</v>
      </c>
      <c r="AC973" t="s">
        <v>9398</v>
      </c>
      <c r="AD973" s="61">
        <v>42810.367406215279</v>
      </c>
      <c r="AE973" t="s">
        <v>9398</v>
      </c>
      <c r="AF973" s="61">
        <v>42810.367406215279</v>
      </c>
    </row>
    <row r="974" spans="24:32" x14ac:dyDescent="0.35">
      <c r="X974" s="32" t="str">
        <f t="shared" si="54"/>
        <v>JBT-1459451</v>
      </c>
      <c r="Y974" s="32" t="b">
        <f t="shared" si="53"/>
        <v>1</v>
      </c>
      <c r="Z974" t="s">
        <v>10488</v>
      </c>
      <c r="AA974">
        <v>9451</v>
      </c>
      <c r="AB974" t="s">
        <v>1249</v>
      </c>
      <c r="AC974" t="s">
        <v>9398</v>
      </c>
      <c r="AD974" s="61">
        <v>42810.367406400466</v>
      </c>
      <c r="AE974" t="s">
        <v>9398</v>
      </c>
      <c r="AF974" s="61">
        <v>42810.367406400466</v>
      </c>
    </row>
    <row r="975" spans="24:32" x14ac:dyDescent="0.35">
      <c r="X975" s="32" t="str">
        <f t="shared" si="54"/>
        <v>JBT-1459452</v>
      </c>
      <c r="Y975" s="32" t="b">
        <f t="shared" si="53"/>
        <v>1</v>
      </c>
      <c r="Z975" t="s">
        <v>10488</v>
      </c>
      <c r="AA975">
        <v>9452</v>
      </c>
      <c r="AB975" t="s">
        <v>1250</v>
      </c>
      <c r="AC975" t="s">
        <v>9398</v>
      </c>
      <c r="AD975" s="61">
        <v>42810.367406597223</v>
      </c>
      <c r="AE975" t="s">
        <v>9398</v>
      </c>
      <c r="AF975" s="61">
        <v>42810.367406597223</v>
      </c>
    </row>
    <row r="976" spans="24:32" x14ac:dyDescent="0.35">
      <c r="X976" s="32" t="str">
        <f t="shared" si="54"/>
        <v>JBT-1459455</v>
      </c>
      <c r="Y976" s="32" t="b">
        <f t="shared" si="53"/>
        <v>1</v>
      </c>
      <c r="Z976" t="s">
        <v>10488</v>
      </c>
      <c r="AA976">
        <v>9455</v>
      </c>
      <c r="AB976" t="s">
        <v>1251</v>
      </c>
      <c r="AC976" t="s">
        <v>9398</v>
      </c>
      <c r="AD976" s="61">
        <v>42810.367406793979</v>
      </c>
      <c r="AE976" t="s">
        <v>9398</v>
      </c>
      <c r="AF976" s="61">
        <v>42810.367406793979</v>
      </c>
    </row>
    <row r="977" spans="24:32" x14ac:dyDescent="0.35">
      <c r="X977" s="32" t="str">
        <f t="shared" si="54"/>
        <v>JBT-1459456</v>
      </c>
      <c r="Y977" s="32" t="b">
        <f t="shared" si="53"/>
        <v>1</v>
      </c>
      <c r="Z977" t="s">
        <v>10488</v>
      </c>
      <c r="AA977">
        <v>9456</v>
      </c>
      <c r="AB977" t="s">
        <v>10282</v>
      </c>
      <c r="AC977" t="s">
        <v>9398</v>
      </c>
      <c r="AD977" s="61">
        <v>43241.588093136575</v>
      </c>
      <c r="AE977" t="s">
        <v>9398</v>
      </c>
      <c r="AF977" s="61">
        <v>43241.588093136575</v>
      </c>
    </row>
    <row r="978" spans="24:32" x14ac:dyDescent="0.35">
      <c r="X978" s="32" t="str">
        <f t="shared" si="54"/>
        <v>JBT-1459457</v>
      </c>
      <c r="Y978" s="32" t="b">
        <f t="shared" si="53"/>
        <v>1</v>
      </c>
      <c r="Z978" t="s">
        <v>10488</v>
      </c>
      <c r="AA978">
        <v>9457</v>
      </c>
      <c r="AB978" t="s">
        <v>10283</v>
      </c>
      <c r="AC978" t="s">
        <v>9398</v>
      </c>
      <c r="AD978" s="61">
        <v>43241.588093368053</v>
      </c>
      <c r="AE978" t="s">
        <v>9398</v>
      </c>
      <c r="AF978" s="61">
        <v>43241.588093368053</v>
      </c>
    </row>
    <row r="979" spans="24:32" x14ac:dyDescent="0.35">
      <c r="X979" s="32" t="str">
        <f t="shared" si="54"/>
        <v>JBT-1459460</v>
      </c>
      <c r="Y979" s="32" t="b">
        <f t="shared" si="53"/>
        <v>1</v>
      </c>
      <c r="Z979" t="s">
        <v>10488</v>
      </c>
      <c r="AA979">
        <v>9460</v>
      </c>
      <c r="AB979" t="s">
        <v>1252</v>
      </c>
      <c r="AC979" t="s">
        <v>9398</v>
      </c>
      <c r="AD979" s="61">
        <v>42810.367406979167</v>
      </c>
      <c r="AE979" t="s">
        <v>9398</v>
      </c>
      <c r="AF979" s="61">
        <v>42810.367406979167</v>
      </c>
    </row>
    <row r="980" spans="24:32" x14ac:dyDescent="0.35">
      <c r="X980" s="32" t="str">
        <f t="shared" si="54"/>
        <v>JBT-1459465</v>
      </c>
      <c r="Y980" s="32" t="b">
        <f t="shared" si="53"/>
        <v>1</v>
      </c>
      <c r="Z980" t="s">
        <v>10488</v>
      </c>
      <c r="AA980">
        <v>9465</v>
      </c>
      <c r="AB980" t="s">
        <v>1253</v>
      </c>
      <c r="AC980" t="s">
        <v>9398</v>
      </c>
      <c r="AD980" s="61">
        <v>42810.36740732639</v>
      </c>
      <c r="AE980" t="s">
        <v>9398</v>
      </c>
      <c r="AF980" s="61">
        <v>42810.36740732639</v>
      </c>
    </row>
    <row r="981" spans="24:32" x14ac:dyDescent="0.35">
      <c r="X981" s="32" t="str">
        <f t="shared" si="54"/>
        <v>JBT-1459466</v>
      </c>
      <c r="Y981" s="32" t="b">
        <f t="shared" si="53"/>
        <v>1</v>
      </c>
      <c r="Z981" t="s">
        <v>10488</v>
      </c>
      <c r="AA981">
        <v>9466</v>
      </c>
      <c r="AB981" t="s">
        <v>1254</v>
      </c>
      <c r="AC981" t="s">
        <v>9398</v>
      </c>
      <c r="AD981" s="61">
        <v>42810.367407523147</v>
      </c>
      <c r="AE981" t="s">
        <v>9398</v>
      </c>
      <c r="AF981" s="61">
        <v>42810.367407523147</v>
      </c>
    </row>
    <row r="982" spans="24:32" x14ac:dyDescent="0.35">
      <c r="X982" s="32" t="str">
        <f t="shared" si="54"/>
        <v>JBT-1459467</v>
      </c>
      <c r="Y982" s="32" t="b">
        <f t="shared" si="53"/>
        <v>1</v>
      </c>
      <c r="Z982" t="s">
        <v>10488</v>
      </c>
      <c r="AA982">
        <v>9467</v>
      </c>
      <c r="AB982" t="s">
        <v>1255</v>
      </c>
      <c r="AC982" t="s">
        <v>9398</v>
      </c>
      <c r="AD982" s="61">
        <v>42810.367407754631</v>
      </c>
      <c r="AE982" t="s">
        <v>9398</v>
      </c>
      <c r="AF982" s="61">
        <v>42810.367407754631</v>
      </c>
    </row>
    <row r="983" spans="24:32" x14ac:dyDescent="0.35">
      <c r="X983" s="32" t="str">
        <f t="shared" si="54"/>
        <v>JBT-1459470</v>
      </c>
      <c r="Y983" s="32" t="b">
        <f t="shared" si="53"/>
        <v>1</v>
      </c>
      <c r="Z983" t="s">
        <v>10488</v>
      </c>
      <c r="AA983">
        <v>9470</v>
      </c>
      <c r="AB983" t="s">
        <v>10284</v>
      </c>
      <c r="AC983" t="s">
        <v>9398</v>
      </c>
      <c r="AD983" s="61">
        <v>43241.588093599537</v>
      </c>
      <c r="AE983" t="s">
        <v>9398</v>
      </c>
      <c r="AF983" s="61">
        <v>43241.588093599537</v>
      </c>
    </row>
    <row r="984" spans="24:32" x14ac:dyDescent="0.35">
      <c r="X984" s="32" t="str">
        <f t="shared" si="54"/>
        <v>JBT-1459471</v>
      </c>
      <c r="Y984" s="32" t="b">
        <f t="shared" si="53"/>
        <v>1</v>
      </c>
      <c r="Z984" t="s">
        <v>10488</v>
      </c>
      <c r="AA984">
        <v>9471</v>
      </c>
      <c r="AB984" t="s">
        <v>10285</v>
      </c>
      <c r="AC984" t="s">
        <v>9398</v>
      </c>
      <c r="AD984" s="61">
        <v>43241.588093831022</v>
      </c>
      <c r="AE984" t="s">
        <v>9398</v>
      </c>
      <c r="AF984" s="61">
        <v>43241.588093831022</v>
      </c>
    </row>
    <row r="985" spans="24:32" x14ac:dyDescent="0.35">
      <c r="X985" s="32" t="str">
        <f t="shared" si="54"/>
        <v>JBT-1459475</v>
      </c>
      <c r="Y985" s="32" t="b">
        <f t="shared" si="53"/>
        <v>1</v>
      </c>
      <c r="Z985" t="s">
        <v>10488</v>
      </c>
      <c r="AA985">
        <v>9475</v>
      </c>
      <c r="AB985" t="s">
        <v>11312</v>
      </c>
      <c r="AC985" t="s">
        <v>9398</v>
      </c>
      <c r="AD985" s="61">
        <v>43308.310920173608</v>
      </c>
      <c r="AE985" t="s">
        <v>9398</v>
      </c>
      <c r="AF985" s="61">
        <v>43308.310920173608</v>
      </c>
    </row>
    <row r="986" spans="24:32" x14ac:dyDescent="0.35">
      <c r="X986" s="32" t="str">
        <f t="shared" si="54"/>
        <v>JBT-1459476</v>
      </c>
      <c r="Y986" s="32" t="b">
        <f t="shared" si="53"/>
        <v>1</v>
      </c>
      <c r="Z986" t="s">
        <v>10488</v>
      </c>
      <c r="AA986">
        <v>9476</v>
      </c>
      <c r="AB986" t="s">
        <v>11313</v>
      </c>
      <c r="AC986" t="s">
        <v>9398</v>
      </c>
      <c r="AD986" s="61">
        <v>43308.310920370372</v>
      </c>
      <c r="AE986" t="s">
        <v>9398</v>
      </c>
      <c r="AF986" s="61">
        <v>43308.310920370372</v>
      </c>
    </row>
    <row r="987" spans="24:32" x14ac:dyDescent="0.35">
      <c r="X987" s="32" t="str">
        <f t="shared" si="54"/>
        <v>JBT-1459477</v>
      </c>
      <c r="Y987" s="32" t="b">
        <f t="shared" si="53"/>
        <v>1</v>
      </c>
      <c r="Z987" t="s">
        <v>10488</v>
      </c>
      <c r="AA987">
        <v>9477</v>
      </c>
      <c r="AB987" t="s">
        <v>11314</v>
      </c>
      <c r="AC987" t="s">
        <v>9398</v>
      </c>
      <c r="AD987" s="61">
        <v>43308.310920451389</v>
      </c>
      <c r="AE987" t="s">
        <v>9398</v>
      </c>
      <c r="AF987" s="61">
        <v>43308.310920451389</v>
      </c>
    </row>
    <row r="988" spans="24:32" x14ac:dyDescent="0.35">
      <c r="X988" s="32" t="str">
        <f t="shared" si="54"/>
        <v>JBT-1459478</v>
      </c>
      <c r="Y988" s="32" t="b">
        <f t="shared" si="53"/>
        <v>1</v>
      </c>
      <c r="Z988" t="s">
        <v>10488</v>
      </c>
      <c r="AA988">
        <v>9478</v>
      </c>
      <c r="AB988" t="s">
        <v>11315</v>
      </c>
      <c r="AC988" t="s">
        <v>9398</v>
      </c>
      <c r="AD988" s="61">
        <v>43308.310920567128</v>
      </c>
      <c r="AE988" t="s">
        <v>9398</v>
      </c>
      <c r="AF988" s="61">
        <v>43308.310920567128</v>
      </c>
    </row>
    <row r="989" spans="24:32" x14ac:dyDescent="0.35">
      <c r="X989" s="32" t="str">
        <f t="shared" si="54"/>
        <v>JBT-1459479</v>
      </c>
      <c r="Y989" s="32" t="b">
        <f t="shared" si="53"/>
        <v>1</v>
      </c>
      <c r="Z989" t="s">
        <v>10488</v>
      </c>
      <c r="AA989">
        <v>9479</v>
      </c>
      <c r="AB989" t="s">
        <v>11316</v>
      </c>
      <c r="AC989" t="s">
        <v>9398</v>
      </c>
      <c r="AD989" s="61">
        <v>43308.310920636577</v>
      </c>
      <c r="AE989" t="s">
        <v>9398</v>
      </c>
      <c r="AF989" s="61">
        <v>43308.310920636577</v>
      </c>
    </row>
    <row r="990" spans="24:32" x14ac:dyDescent="0.35">
      <c r="X990" s="32" t="str">
        <f t="shared" si="54"/>
        <v>JBT-1459480</v>
      </c>
      <c r="Y990" s="32" t="b">
        <f t="shared" si="53"/>
        <v>1</v>
      </c>
      <c r="Z990" t="s">
        <v>10488</v>
      </c>
      <c r="AA990">
        <v>9480</v>
      </c>
      <c r="AB990" t="s">
        <v>10286</v>
      </c>
      <c r="AC990" t="s">
        <v>9398</v>
      </c>
      <c r="AD990" s="61">
        <v>43241.588093900464</v>
      </c>
      <c r="AE990" t="s">
        <v>9398</v>
      </c>
      <c r="AF990" s="61">
        <v>43241.588093900464</v>
      </c>
    </row>
    <row r="991" spans="24:32" x14ac:dyDescent="0.35">
      <c r="X991" s="32" t="str">
        <f t="shared" si="54"/>
        <v>JBT-1459481</v>
      </c>
      <c r="Y991" s="32" t="b">
        <f t="shared" si="53"/>
        <v>1</v>
      </c>
      <c r="Z991" t="s">
        <v>10488</v>
      </c>
      <c r="AA991">
        <v>9481</v>
      </c>
      <c r="AB991" t="s">
        <v>10287</v>
      </c>
      <c r="AC991" t="s">
        <v>9398</v>
      </c>
      <c r="AD991" s="61">
        <v>43241.588093981482</v>
      </c>
      <c r="AE991" t="s">
        <v>9398</v>
      </c>
      <c r="AF991" s="61">
        <v>43241.588093981482</v>
      </c>
    </row>
    <row r="992" spans="24:32" x14ac:dyDescent="0.35">
      <c r="X992" s="32" t="str">
        <f t="shared" si="54"/>
        <v>JBT-1459490</v>
      </c>
      <c r="Y992" s="32" t="b">
        <f t="shared" si="53"/>
        <v>1</v>
      </c>
      <c r="Z992" t="s">
        <v>10488</v>
      </c>
      <c r="AA992">
        <v>9490</v>
      </c>
      <c r="AB992" t="s">
        <v>1256</v>
      </c>
      <c r="AC992" t="s">
        <v>9398</v>
      </c>
      <c r="AD992" s="61">
        <v>42810.367407951388</v>
      </c>
      <c r="AE992" t="s">
        <v>9398</v>
      </c>
      <c r="AF992" s="61">
        <v>42810.367407951388</v>
      </c>
    </row>
    <row r="993" spans="24:32" x14ac:dyDescent="0.35">
      <c r="X993" s="32" t="str">
        <f t="shared" si="54"/>
        <v>JBT-1459495</v>
      </c>
      <c r="Y993" s="32" t="b">
        <f t="shared" si="53"/>
        <v>1</v>
      </c>
      <c r="Z993" t="s">
        <v>10488</v>
      </c>
      <c r="AA993">
        <v>9495</v>
      </c>
      <c r="AB993" t="s">
        <v>1257</v>
      </c>
      <c r="AC993" t="s">
        <v>9398</v>
      </c>
      <c r="AD993" s="61">
        <v>42810.367408136575</v>
      </c>
      <c r="AE993" t="s">
        <v>9398</v>
      </c>
      <c r="AF993" s="61">
        <v>42810.367408136575</v>
      </c>
    </row>
    <row r="994" spans="24:32" x14ac:dyDescent="0.35">
      <c r="X994" s="32" t="str">
        <f t="shared" si="54"/>
        <v>JBT-1459500</v>
      </c>
      <c r="Y994" s="32" t="b">
        <f t="shared" si="53"/>
        <v>1</v>
      </c>
      <c r="Z994" t="s">
        <v>10488</v>
      </c>
      <c r="AA994">
        <v>9500</v>
      </c>
      <c r="AB994" t="s">
        <v>1258</v>
      </c>
      <c r="AC994" t="s">
        <v>9398</v>
      </c>
      <c r="AD994" s="61">
        <v>42810.367408333332</v>
      </c>
      <c r="AE994" t="s">
        <v>9398</v>
      </c>
      <c r="AF994" s="61">
        <v>42810.367408333332</v>
      </c>
    </row>
    <row r="995" spans="24:32" x14ac:dyDescent="0.35">
      <c r="X995" s="32" t="str">
        <f t="shared" si="54"/>
        <v>JBT-1459505</v>
      </c>
      <c r="Y995" s="32" t="b">
        <f t="shared" si="53"/>
        <v>1</v>
      </c>
      <c r="Z995" t="s">
        <v>10488</v>
      </c>
      <c r="AA995">
        <v>9505</v>
      </c>
      <c r="AB995" t="s">
        <v>1259</v>
      </c>
      <c r="AC995" t="s">
        <v>9398</v>
      </c>
      <c r="AD995" s="61">
        <v>42810.367408530095</v>
      </c>
      <c r="AE995" t="s">
        <v>9398</v>
      </c>
      <c r="AF995" s="61">
        <v>42810.367408530095</v>
      </c>
    </row>
    <row r="996" spans="24:32" x14ac:dyDescent="0.35">
      <c r="X996" s="32" t="str">
        <f t="shared" si="54"/>
        <v>JBT-1459510</v>
      </c>
      <c r="Y996" s="32" t="b">
        <f t="shared" si="53"/>
        <v>1</v>
      </c>
      <c r="Z996" t="s">
        <v>10488</v>
      </c>
      <c r="AA996">
        <v>9510</v>
      </c>
      <c r="AB996" t="s">
        <v>1260</v>
      </c>
      <c r="AC996" t="s">
        <v>9398</v>
      </c>
      <c r="AD996" s="61">
        <v>42810.367408761573</v>
      </c>
      <c r="AE996" t="s">
        <v>9398</v>
      </c>
      <c r="AF996" s="61">
        <v>42810.367408761573</v>
      </c>
    </row>
    <row r="997" spans="24:32" x14ac:dyDescent="0.35">
      <c r="X997" s="32" t="str">
        <f t="shared" si="54"/>
        <v>JBT-1459515</v>
      </c>
      <c r="Y997" s="32" t="b">
        <f t="shared" si="53"/>
        <v>1</v>
      </c>
      <c r="Z997" t="s">
        <v>10488</v>
      </c>
      <c r="AA997">
        <v>9515</v>
      </c>
      <c r="AB997" t="s">
        <v>1261</v>
      </c>
      <c r="AC997" t="s">
        <v>9398</v>
      </c>
      <c r="AD997" s="61">
        <v>42810.367408993057</v>
      </c>
      <c r="AE997" t="s">
        <v>9398</v>
      </c>
      <c r="AF997" s="61">
        <v>42810.367408993057</v>
      </c>
    </row>
    <row r="998" spans="24:32" x14ac:dyDescent="0.35">
      <c r="X998" s="32" t="str">
        <f t="shared" si="54"/>
        <v>JBT-1459520</v>
      </c>
      <c r="Y998" s="32" t="b">
        <f t="shared" si="53"/>
        <v>1</v>
      </c>
      <c r="Z998" t="s">
        <v>10488</v>
      </c>
      <c r="AA998">
        <v>9520</v>
      </c>
      <c r="AB998" t="s">
        <v>1262</v>
      </c>
      <c r="AC998" t="s">
        <v>9398</v>
      </c>
      <c r="AD998" s="61">
        <v>42810.367409178238</v>
      </c>
      <c r="AE998" t="s">
        <v>9398</v>
      </c>
      <c r="AF998" s="61">
        <v>42810.367409178238</v>
      </c>
    </row>
    <row r="999" spans="24:32" x14ac:dyDescent="0.35">
      <c r="X999" s="32" t="str">
        <f t="shared" si="54"/>
        <v>JBT-1459521</v>
      </c>
      <c r="Y999" s="32" t="b">
        <f t="shared" si="53"/>
        <v>1</v>
      </c>
      <c r="Z999" t="s">
        <v>10488</v>
      </c>
      <c r="AA999">
        <v>9521</v>
      </c>
      <c r="AB999" t="s">
        <v>10276</v>
      </c>
      <c r="AC999" t="s">
        <v>9398</v>
      </c>
      <c r="AD999" s="61">
        <v>43241.588094062499</v>
      </c>
      <c r="AE999" t="s">
        <v>9398</v>
      </c>
      <c r="AF999" s="61">
        <v>43241.588094062499</v>
      </c>
    </row>
    <row r="1000" spans="24:32" x14ac:dyDescent="0.35">
      <c r="X1000" s="32" t="str">
        <f t="shared" si="54"/>
        <v>JBT-1459525</v>
      </c>
      <c r="Y1000" s="32" t="b">
        <f t="shared" si="53"/>
        <v>1</v>
      </c>
      <c r="Z1000" t="s">
        <v>10488</v>
      </c>
      <c r="AA1000">
        <v>9525</v>
      </c>
      <c r="AB1000" t="s">
        <v>1263</v>
      </c>
      <c r="AC1000" t="s">
        <v>9398</v>
      </c>
      <c r="AD1000" s="61">
        <v>42810.367409409722</v>
      </c>
      <c r="AE1000" t="s">
        <v>9398</v>
      </c>
      <c r="AF1000" s="61">
        <v>42810.367409409722</v>
      </c>
    </row>
    <row r="1001" spans="24:32" x14ac:dyDescent="0.35">
      <c r="X1001" s="32" t="str">
        <f t="shared" si="54"/>
        <v>JBT-1459530</v>
      </c>
      <c r="Y1001" s="32" t="b">
        <f t="shared" si="53"/>
        <v>1</v>
      </c>
      <c r="Z1001" t="s">
        <v>10488</v>
      </c>
      <c r="AA1001">
        <v>9530</v>
      </c>
      <c r="AB1001" t="s">
        <v>1264</v>
      </c>
      <c r="AC1001" t="s">
        <v>9398</v>
      </c>
      <c r="AD1001" s="61">
        <v>42810.367409606479</v>
      </c>
      <c r="AE1001" t="s">
        <v>9398</v>
      </c>
      <c r="AF1001" s="61">
        <v>42810.367409606479</v>
      </c>
    </row>
    <row r="1002" spans="24:32" x14ac:dyDescent="0.35">
      <c r="X1002" s="32" t="str">
        <f t="shared" si="54"/>
        <v>JBT-1459535</v>
      </c>
      <c r="Y1002" s="32" t="b">
        <f t="shared" si="53"/>
        <v>1</v>
      </c>
      <c r="Z1002" t="s">
        <v>10488</v>
      </c>
      <c r="AA1002">
        <v>9535</v>
      </c>
      <c r="AB1002" t="s">
        <v>1265</v>
      </c>
      <c r="AC1002" t="s">
        <v>9398</v>
      </c>
      <c r="AD1002" s="61">
        <v>42810.367409803242</v>
      </c>
      <c r="AE1002" t="s">
        <v>9398</v>
      </c>
      <c r="AF1002" s="61">
        <v>42810.367409803242</v>
      </c>
    </row>
    <row r="1003" spans="24:32" x14ac:dyDescent="0.35">
      <c r="X1003" s="32" t="str">
        <f t="shared" si="54"/>
        <v>JBT-1459540</v>
      </c>
      <c r="Y1003" s="32" t="b">
        <f t="shared" si="53"/>
        <v>1</v>
      </c>
      <c r="Z1003" t="s">
        <v>10488</v>
      </c>
      <c r="AA1003">
        <v>9540</v>
      </c>
      <c r="AB1003" t="s">
        <v>1266</v>
      </c>
      <c r="AC1003" t="s">
        <v>9398</v>
      </c>
      <c r="AD1003" s="61">
        <v>42810.36741003472</v>
      </c>
      <c r="AE1003" t="s">
        <v>9398</v>
      </c>
      <c r="AF1003" s="61">
        <v>42810.36741003472</v>
      </c>
    </row>
    <row r="1004" spans="24:32" x14ac:dyDescent="0.35">
      <c r="X1004" s="32" t="str">
        <f t="shared" si="54"/>
        <v>JBT-1459541</v>
      </c>
      <c r="Y1004" s="32" t="b">
        <f t="shared" si="53"/>
        <v>1</v>
      </c>
      <c r="Z1004" t="s">
        <v>10488</v>
      </c>
      <c r="AA1004">
        <v>9541</v>
      </c>
      <c r="AB1004" t="s">
        <v>1267</v>
      </c>
      <c r="AC1004" t="s">
        <v>9398</v>
      </c>
      <c r="AD1004" s="61">
        <v>42810.367410219907</v>
      </c>
      <c r="AE1004" t="s">
        <v>9398</v>
      </c>
      <c r="AF1004" s="61">
        <v>42810.367410219907</v>
      </c>
    </row>
    <row r="1005" spans="24:32" x14ac:dyDescent="0.35">
      <c r="X1005" s="32" t="str">
        <f t="shared" si="54"/>
        <v>JBT-1459545</v>
      </c>
      <c r="Y1005" s="32" t="b">
        <f t="shared" si="53"/>
        <v>1</v>
      </c>
      <c r="Z1005" t="s">
        <v>10488</v>
      </c>
      <c r="AA1005">
        <v>9545</v>
      </c>
      <c r="AB1005" t="s">
        <v>1268</v>
      </c>
      <c r="AC1005" t="s">
        <v>9398</v>
      </c>
      <c r="AD1005" s="61">
        <v>42810.367410451392</v>
      </c>
      <c r="AE1005" t="s">
        <v>9398</v>
      </c>
      <c r="AF1005" s="61">
        <v>42810.367410451392</v>
      </c>
    </row>
    <row r="1006" spans="24:32" x14ac:dyDescent="0.35">
      <c r="X1006" s="32" t="str">
        <f t="shared" si="54"/>
        <v>JBT-1459546</v>
      </c>
      <c r="Y1006" s="32" t="b">
        <f t="shared" si="53"/>
        <v>1</v>
      </c>
      <c r="Z1006" t="s">
        <v>10488</v>
      </c>
      <c r="AA1006">
        <v>9546</v>
      </c>
      <c r="AB1006" t="s">
        <v>1269</v>
      </c>
      <c r="AC1006" t="s">
        <v>9398</v>
      </c>
      <c r="AD1006" s="61">
        <v>42810.367410682869</v>
      </c>
      <c r="AE1006" t="s">
        <v>9398</v>
      </c>
      <c r="AF1006" s="61">
        <v>42810.367410682869</v>
      </c>
    </row>
    <row r="1007" spans="24:32" x14ac:dyDescent="0.35">
      <c r="X1007" s="32" t="str">
        <f t="shared" si="54"/>
        <v>JBT-1459550</v>
      </c>
      <c r="Y1007" s="32" t="b">
        <f t="shared" si="53"/>
        <v>1</v>
      </c>
      <c r="Z1007" t="s">
        <v>10488</v>
      </c>
      <c r="AA1007">
        <v>9550</v>
      </c>
      <c r="AB1007" t="s">
        <v>1270</v>
      </c>
      <c r="AC1007" t="s">
        <v>9398</v>
      </c>
      <c r="AD1007" s="61">
        <v>42810.367410879633</v>
      </c>
      <c r="AE1007" t="s">
        <v>9398</v>
      </c>
      <c r="AF1007" s="61">
        <v>42810.367410879633</v>
      </c>
    </row>
    <row r="1008" spans="24:32" x14ac:dyDescent="0.35">
      <c r="X1008" s="32" t="str">
        <f t="shared" si="54"/>
        <v>JBT-1459551</v>
      </c>
      <c r="Y1008" s="32" t="b">
        <f t="shared" si="53"/>
        <v>1</v>
      </c>
      <c r="Z1008" t="s">
        <v>10488</v>
      </c>
      <c r="AA1008">
        <v>9551</v>
      </c>
      <c r="AB1008" t="s">
        <v>1271</v>
      </c>
      <c r="AC1008" t="s">
        <v>9398</v>
      </c>
      <c r="AD1008" s="61">
        <v>42810.36741107639</v>
      </c>
      <c r="AE1008" t="s">
        <v>9398</v>
      </c>
      <c r="AF1008" s="61">
        <v>42810.36741107639</v>
      </c>
    </row>
    <row r="1009" spans="24:32" x14ac:dyDescent="0.35">
      <c r="X1009" s="32" t="str">
        <f t="shared" si="54"/>
        <v>JBT-1459555</v>
      </c>
      <c r="Y1009" s="32" t="b">
        <f t="shared" si="53"/>
        <v>1</v>
      </c>
      <c r="Z1009" t="s">
        <v>10488</v>
      </c>
      <c r="AA1009">
        <v>9555</v>
      </c>
      <c r="AB1009" t="s">
        <v>1272</v>
      </c>
      <c r="AC1009" t="s">
        <v>9398</v>
      </c>
      <c r="AD1009" s="61">
        <v>42810.367411261577</v>
      </c>
      <c r="AE1009" t="s">
        <v>9398</v>
      </c>
      <c r="AF1009" s="61">
        <v>42810.367411261577</v>
      </c>
    </row>
    <row r="1010" spans="24:32" x14ac:dyDescent="0.35">
      <c r="X1010" s="32" t="str">
        <f t="shared" si="54"/>
        <v>JBT-1459556</v>
      </c>
      <c r="Y1010" s="32" t="b">
        <f t="shared" si="53"/>
        <v>1</v>
      </c>
      <c r="Z1010" t="s">
        <v>10488</v>
      </c>
      <c r="AA1010">
        <v>9556</v>
      </c>
      <c r="AB1010" t="s">
        <v>1273</v>
      </c>
      <c r="AC1010" t="s">
        <v>9398</v>
      </c>
      <c r="AD1010" s="61">
        <v>42810.367411458334</v>
      </c>
      <c r="AE1010" t="s">
        <v>9398</v>
      </c>
      <c r="AF1010" s="61">
        <v>42810.367411458334</v>
      </c>
    </row>
    <row r="1011" spans="24:32" x14ac:dyDescent="0.35">
      <c r="X1011" s="32" t="str">
        <f t="shared" si="54"/>
        <v>JBT-1459561</v>
      </c>
      <c r="Y1011" s="32" t="b">
        <f t="shared" si="53"/>
        <v>1</v>
      </c>
      <c r="Z1011" t="s">
        <v>10488</v>
      </c>
      <c r="AA1011">
        <v>9561</v>
      </c>
      <c r="AB1011" t="s">
        <v>11317</v>
      </c>
      <c r="AC1011" t="s">
        <v>9398</v>
      </c>
      <c r="AD1011" s="61">
        <v>43308.310920717595</v>
      </c>
      <c r="AE1011" t="s">
        <v>9398</v>
      </c>
      <c r="AF1011" s="61">
        <v>43308.310920717595</v>
      </c>
    </row>
    <row r="1012" spans="24:32" x14ac:dyDescent="0.35">
      <c r="X1012" s="32" t="str">
        <f t="shared" si="54"/>
        <v>JBT-1459900</v>
      </c>
      <c r="Y1012" s="32" t="b">
        <f t="shared" si="53"/>
        <v>1</v>
      </c>
      <c r="Z1012" t="s">
        <v>10488</v>
      </c>
      <c r="AA1012">
        <v>9900</v>
      </c>
      <c r="AB1012" t="s">
        <v>1274</v>
      </c>
      <c r="AC1012" t="s">
        <v>9398</v>
      </c>
      <c r="AD1012" s="61">
        <v>42810.367411689818</v>
      </c>
      <c r="AE1012" t="s">
        <v>9398</v>
      </c>
      <c r="AF1012" s="61">
        <v>42810.367411689818</v>
      </c>
    </row>
    <row r="1013" spans="24:32" x14ac:dyDescent="0.35">
      <c r="X1013" s="32" t="str">
        <f t="shared" si="54"/>
        <v>JBT-1459910</v>
      </c>
      <c r="Y1013" s="32" t="b">
        <f t="shared" si="53"/>
        <v>1</v>
      </c>
      <c r="Z1013" t="s">
        <v>10488</v>
      </c>
      <c r="AA1013">
        <v>9910</v>
      </c>
      <c r="AB1013" t="s">
        <v>1275</v>
      </c>
      <c r="AC1013" t="s">
        <v>9398</v>
      </c>
      <c r="AD1013" s="61">
        <v>42810.367411886575</v>
      </c>
      <c r="AE1013" t="s">
        <v>9398</v>
      </c>
      <c r="AF1013" s="61">
        <v>42810.367411886575</v>
      </c>
    </row>
    <row r="1014" spans="24:32" x14ac:dyDescent="0.35">
      <c r="X1014" s="32" t="str">
        <f t="shared" si="54"/>
        <v>JBT-4508214</v>
      </c>
      <c r="Y1014" s="32" t="b">
        <f t="shared" si="53"/>
        <v>1</v>
      </c>
      <c r="Z1014" t="s">
        <v>10489</v>
      </c>
      <c r="AA1014">
        <v>8214</v>
      </c>
      <c r="AB1014" t="s">
        <v>10529</v>
      </c>
      <c r="AC1014" t="s">
        <v>9398</v>
      </c>
      <c r="AD1014" s="61">
        <v>43241.649995023145</v>
      </c>
      <c r="AE1014" t="s">
        <v>9398</v>
      </c>
      <c r="AF1014" s="61">
        <v>43241.649995023145</v>
      </c>
    </row>
    <row r="1015" spans="24:32" x14ac:dyDescent="0.35">
      <c r="X1015" s="32" t="str">
        <f t="shared" si="54"/>
        <v>JBT-4509100</v>
      </c>
      <c r="Y1015" s="32" t="b">
        <f t="shared" si="53"/>
        <v>1</v>
      </c>
      <c r="Z1015" t="s">
        <v>10489</v>
      </c>
      <c r="AA1015">
        <v>9100</v>
      </c>
      <c r="AB1015" t="s">
        <v>1190</v>
      </c>
      <c r="AC1015" t="s">
        <v>9398</v>
      </c>
      <c r="AD1015" s="61">
        <v>42810.367394444445</v>
      </c>
      <c r="AE1015" t="s">
        <v>9398</v>
      </c>
      <c r="AF1015" s="61">
        <v>42810.367394444445</v>
      </c>
    </row>
    <row r="1016" spans="24:32" x14ac:dyDescent="0.35">
      <c r="X1016" s="32" t="str">
        <f t="shared" si="54"/>
        <v>JBT-4509101</v>
      </c>
      <c r="Y1016" s="32" t="b">
        <f t="shared" si="53"/>
        <v>1</v>
      </c>
      <c r="Z1016" t="s">
        <v>10489</v>
      </c>
      <c r="AA1016">
        <v>9101</v>
      </c>
      <c r="AB1016" t="s">
        <v>1191</v>
      </c>
      <c r="AC1016" t="s">
        <v>9398</v>
      </c>
      <c r="AD1016" s="61">
        <v>42810.367394594905</v>
      </c>
      <c r="AE1016" t="s">
        <v>9398</v>
      </c>
      <c r="AF1016" s="61">
        <v>42810.367394594905</v>
      </c>
    </row>
    <row r="1017" spans="24:32" x14ac:dyDescent="0.35">
      <c r="X1017" s="32" t="str">
        <f t="shared" si="54"/>
        <v>JBT-4509105</v>
      </c>
      <c r="Y1017" s="32" t="b">
        <f t="shared" si="53"/>
        <v>1</v>
      </c>
      <c r="Z1017" t="s">
        <v>10489</v>
      </c>
      <c r="AA1017">
        <v>9105</v>
      </c>
      <c r="AB1017" t="s">
        <v>1192</v>
      </c>
      <c r="AC1017" t="s">
        <v>9398</v>
      </c>
      <c r="AD1017" s="61">
        <v>42810.367394791669</v>
      </c>
      <c r="AE1017" t="s">
        <v>9398</v>
      </c>
      <c r="AF1017" s="61">
        <v>42810.367394791669</v>
      </c>
    </row>
    <row r="1018" spans="24:32" x14ac:dyDescent="0.35">
      <c r="X1018" s="32" t="str">
        <f t="shared" si="54"/>
        <v>JBT-4509106</v>
      </c>
      <c r="Y1018" s="32" t="b">
        <f t="shared" si="53"/>
        <v>1</v>
      </c>
      <c r="Z1018" t="s">
        <v>10489</v>
      </c>
      <c r="AA1018">
        <v>9106</v>
      </c>
      <c r="AB1018" t="s">
        <v>1193</v>
      </c>
      <c r="AC1018" t="s">
        <v>9398</v>
      </c>
      <c r="AD1018" s="61">
        <v>42810.367395023146</v>
      </c>
      <c r="AE1018" t="s">
        <v>9398</v>
      </c>
      <c r="AF1018" s="61">
        <v>42810.367395023146</v>
      </c>
    </row>
    <row r="1019" spans="24:32" x14ac:dyDescent="0.35">
      <c r="X1019" s="32" t="str">
        <f t="shared" si="54"/>
        <v>JBT-4509107</v>
      </c>
      <c r="Y1019" s="32" t="b">
        <f t="shared" si="53"/>
        <v>1</v>
      </c>
      <c r="Z1019" t="s">
        <v>10489</v>
      </c>
      <c r="AA1019">
        <v>9107</v>
      </c>
      <c r="AB1019" t="s">
        <v>1194</v>
      </c>
      <c r="AC1019" t="s">
        <v>9398</v>
      </c>
      <c r="AD1019" s="61">
        <v>42810.36739521991</v>
      </c>
      <c r="AE1019" t="s">
        <v>9398</v>
      </c>
      <c r="AF1019" s="61">
        <v>42810.36739521991</v>
      </c>
    </row>
    <row r="1020" spans="24:32" x14ac:dyDescent="0.35">
      <c r="X1020" s="32" t="str">
        <f t="shared" si="54"/>
        <v>JBT-4509108</v>
      </c>
      <c r="Y1020" s="32" t="b">
        <f t="shared" si="53"/>
        <v>1</v>
      </c>
      <c r="Z1020" t="s">
        <v>10489</v>
      </c>
      <c r="AA1020">
        <v>9108</v>
      </c>
      <c r="AB1020" t="s">
        <v>1195</v>
      </c>
      <c r="AC1020" t="s">
        <v>9398</v>
      </c>
      <c r="AD1020" s="61">
        <v>42810.36739540509</v>
      </c>
      <c r="AE1020" t="s">
        <v>9398</v>
      </c>
      <c r="AF1020" s="61">
        <v>42810.36739540509</v>
      </c>
    </row>
    <row r="1021" spans="24:32" x14ac:dyDescent="0.35">
      <c r="X1021" s="32" t="str">
        <f t="shared" si="54"/>
        <v>JBT-4509110</v>
      </c>
      <c r="Y1021" s="32" t="b">
        <f t="shared" si="53"/>
        <v>1</v>
      </c>
      <c r="Z1021" t="s">
        <v>10489</v>
      </c>
      <c r="AA1021">
        <v>9110</v>
      </c>
      <c r="AB1021" t="s">
        <v>1196</v>
      </c>
      <c r="AC1021" t="s">
        <v>9398</v>
      </c>
      <c r="AD1021" s="61">
        <v>42810.367395601854</v>
      </c>
      <c r="AE1021" t="s">
        <v>9398</v>
      </c>
      <c r="AF1021" s="61">
        <v>42810.367395601854</v>
      </c>
    </row>
    <row r="1022" spans="24:32" x14ac:dyDescent="0.35">
      <c r="X1022" s="32" t="str">
        <f t="shared" si="54"/>
        <v>JBT-4509115</v>
      </c>
      <c r="Y1022" s="32" t="b">
        <f t="shared" si="53"/>
        <v>1</v>
      </c>
      <c r="Z1022" t="s">
        <v>10489</v>
      </c>
      <c r="AA1022">
        <v>9115</v>
      </c>
      <c r="AB1022" t="s">
        <v>1197</v>
      </c>
      <c r="AC1022" t="s">
        <v>9398</v>
      </c>
      <c r="AD1022" s="61">
        <v>42810.36739579861</v>
      </c>
      <c r="AE1022" t="s">
        <v>9398</v>
      </c>
      <c r="AF1022" s="61">
        <v>42810.36739579861</v>
      </c>
    </row>
    <row r="1023" spans="24:32" x14ac:dyDescent="0.35">
      <c r="X1023" s="32" t="str">
        <f t="shared" si="54"/>
        <v>JBT-4509120</v>
      </c>
      <c r="Y1023" s="32" t="b">
        <f t="shared" si="53"/>
        <v>1</v>
      </c>
      <c r="Z1023" t="s">
        <v>10489</v>
      </c>
      <c r="AA1023">
        <v>9120</v>
      </c>
      <c r="AB1023" t="s">
        <v>1198</v>
      </c>
      <c r="AC1023" t="s">
        <v>9398</v>
      </c>
      <c r="AD1023" s="61">
        <v>42810.367395983798</v>
      </c>
      <c r="AE1023" t="s">
        <v>9398</v>
      </c>
      <c r="AF1023" s="61">
        <v>42810.367395983798</v>
      </c>
    </row>
    <row r="1024" spans="24:32" x14ac:dyDescent="0.35">
      <c r="X1024" s="32" t="str">
        <f t="shared" si="54"/>
        <v>JBT-4509125</v>
      </c>
      <c r="Y1024" s="32" t="b">
        <f t="shared" si="53"/>
        <v>1</v>
      </c>
      <c r="Z1024" t="s">
        <v>10489</v>
      </c>
      <c r="AA1024">
        <v>9125</v>
      </c>
      <c r="AB1024" t="s">
        <v>1199</v>
      </c>
      <c r="AC1024" t="s">
        <v>9398</v>
      </c>
      <c r="AD1024" s="61">
        <v>42810.367396180554</v>
      </c>
      <c r="AE1024" t="s">
        <v>9398</v>
      </c>
      <c r="AF1024" s="61">
        <v>42810.367396180554</v>
      </c>
    </row>
    <row r="1025" spans="24:32" x14ac:dyDescent="0.35">
      <c r="X1025" s="32" t="str">
        <f t="shared" si="54"/>
        <v>JBT-4509126</v>
      </c>
      <c r="Y1025" s="32" t="b">
        <f t="shared" si="53"/>
        <v>1</v>
      </c>
      <c r="Z1025" t="s">
        <v>10489</v>
      </c>
      <c r="AA1025">
        <v>9126</v>
      </c>
      <c r="AB1025" t="s">
        <v>1200</v>
      </c>
      <c r="AC1025" t="s">
        <v>9398</v>
      </c>
      <c r="AD1025" s="61">
        <v>42810.367396377318</v>
      </c>
      <c r="AE1025" t="s">
        <v>9398</v>
      </c>
      <c r="AF1025" s="61">
        <v>42810.367396377318</v>
      </c>
    </row>
    <row r="1026" spans="24:32" x14ac:dyDescent="0.35">
      <c r="X1026" s="32" t="str">
        <f t="shared" si="54"/>
        <v>JBT-4509127</v>
      </c>
      <c r="Y1026" s="32" t="b">
        <f t="shared" si="53"/>
        <v>1</v>
      </c>
      <c r="Z1026" t="s">
        <v>10489</v>
      </c>
      <c r="AA1026">
        <v>9127</v>
      </c>
      <c r="AB1026" t="s">
        <v>1201</v>
      </c>
      <c r="AC1026" t="s">
        <v>9398</v>
      </c>
      <c r="AD1026" s="61">
        <v>42810.367396608795</v>
      </c>
      <c r="AE1026" t="s">
        <v>9398</v>
      </c>
      <c r="AF1026" s="61">
        <v>42810.367396608795</v>
      </c>
    </row>
    <row r="1027" spans="24:32" x14ac:dyDescent="0.35">
      <c r="X1027" s="32" t="str">
        <f t="shared" si="54"/>
        <v>JBT-4509130</v>
      </c>
      <c r="Y1027" s="32" t="b">
        <f t="shared" si="53"/>
        <v>1</v>
      </c>
      <c r="Z1027" t="s">
        <v>10489</v>
      </c>
      <c r="AA1027">
        <v>9130</v>
      </c>
      <c r="AB1027" t="s">
        <v>1202</v>
      </c>
      <c r="AC1027" t="s">
        <v>9398</v>
      </c>
      <c r="AD1027" s="61">
        <v>42810.367396793983</v>
      </c>
      <c r="AE1027" t="s">
        <v>9398</v>
      </c>
      <c r="AF1027" s="61">
        <v>42810.367396793983</v>
      </c>
    </row>
    <row r="1028" spans="24:32" x14ac:dyDescent="0.35">
      <c r="X1028" s="32" t="str">
        <f t="shared" si="54"/>
        <v>JBT-4509131</v>
      </c>
      <c r="Y1028" s="32" t="b">
        <f t="shared" si="53"/>
        <v>1</v>
      </c>
      <c r="Z1028" t="s">
        <v>10489</v>
      </c>
      <c r="AA1028">
        <v>9131</v>
      </c>
      <c r="AB1028" t="s">
        <v>1203</v>
      </c>
      <c r="AC1028" t="s">
        <v>9398</v>
      </c>
      <c r="AD1028" s="61">
        <v>42810.36739699074</v>
      </c>
      <c r="AE1028" t="s">
        <v>9398</v>
      </c>
      <c r="AF1028" s="61">
        <v>42810.36739699074</v>
      </c>
    </row>
    <row r="1029" spans="24:32" x14ac:dyDescent="0.35">
      <c r="X1029" s="32" t="str">
        <f t="shared" si="54"/>
        <v>JBT-4509132</v>
      </c>
      <c r="Y1029" s="32" t="b">
        <f t="shared" ref="Y1029:Y1092" si="55">VLOOKUP(AA1029,U:V,2,0)=AB1029</f>
        <v>1</v>
      </c>
      <c r="Z1029" t="s">
        <v>10489</v>
      </c>
      <c r="AA1029">
        <v>9132</v>
      </c>
      <c r="AB1029" t="s">
        <v>1204</v>
      </c>
      <c r="AC1029" t="s">
        <v>9398</v>
      </c>
      <c r="AD1029" s="61">
        <v>42810.367397187503</v>
      </c>
      <c r="AE1029" t="s">
        <v>9398</v>
      </c>
      <c r="AF1029" s="61">
        <v>42810.367397187503</v>
      </c>
    </row>
    <row r="1030" spans="24:32" x14ac:dyDescent="0.35">
      <c r="X1030" s="32" t="str">
        <f t="shared" si="54"/>
        <v>JBT-4509133</v>
      </c>
      <c r="Y1030" s="32" t="b">
        <f t="shared" si="55"/>
        <v>1</v>
      </c>
      <c r="Z1030" t="s">
        <v>10489</v>
      </c>
      <c r="AA1030">
        <v>9133</v>
      </c>
      <c r="AB1030" t="s">
        <v>1205</v>
      </c>
      <c r="AC1030" t="s">
        <v>9398</v>
      </c>
      <c r="AD1030" s="61">
        <v>42810.367397372684</v>
      </c>
      <c r="AE1030" t="s">
        <v>9398</v>
      </c>
      <c r="AF1030" s="61">
        <v>42810.367397372684</v>
      </c>
    </row>
    <row r="1031" spans="24:32" x14ac:dyDescent="0.35">
      <c r="X1031" s="32" t="str">
        <f t="shared" si="54"/>
        <v>JBT-4509135</v>
      </c>
      <c r="Y1031" s="32" t="b">
        <f t="shared" si="55"/>
        <v>1</v>
      </c>
      <c r="Z1031" t="s">
        <v>10489</v>
      </c>
      <c r="AA1031">
        <v>9135</v>
      </c>
      <c r="AB1031" t="s">
        <v>1206</v>
      </c>
      <c r="AC1031" t="s">
        <v>9398</v>
      </c>
      <c r="AD1031" s="61">
        <v>42810.367397569447</v>
      </c>
      <c r="AE1031" t="s">
        <v>9398</v>
      </c>
      <c r="AF1031" s="61">
        <v>42810.367397569447</v>
      </c>
    </row>
    <row r="1032" spans="24:32" x14ac:dyDescent="0.35">
      <c r="X1032" s="32" t="str">
        <f t="shared" ref="X1032:X1095" si="56">Z1032&amp;AA1032</f>
        <v>JBT-4509136</v>
      </c>
      <c r="Y1032" s="32" t="b">
        <f t="shared" si="55"/>
        <v>1</v>
      </c>
      <c r="Z1032" t="s">
        <v>10489</v>
      </c>
      <c r="AA1032">
        <v>9136</v>
      </c>
      <c r="AB1032" t="s">
        <v>1207</v>
      </c>
      <c r="AC1032" t="s">
        <v>9398</v>
      </c>
      <c r="AD1032" s="61">
        <v>42810.367397800925</v>
      </c>
      <c r="AE1032" t="s">
        <v>9398</v>
      </c>
      <c r="AF1032" s="61">
        <v>42810.367397800925</v>
      </c>
    </row>
    <row r="1033" spans="24:32" x14ac:dyDescent="0.35">
      <c r="X1033" s="32" t="str">
        <f t="shared" si="56"/>
        <v>JBT-4509140</v>
      </c>
      <c r="Y1033" s="32" t="b">
        <f t="shared" si="55"/>
        <v>1</v>
      </c>
      <c r="Z1033" t="s">
        <v>10489</v>
      </c>
      <c r="AA1033">
        <v>9140</v>
      </c>
      <c r="AB1033" t="s">
        <v>1208</v>
      </c>
      <c r="AC1033" t="s">
        <v>9398</v>
      </c>
      <c r="AD1033" s="61">
        <v>42810.367397951391</v>
      </c>
      <c r="AE1033" t="s">
        <v>9398</v>
      </c>
      <c r="AF1033" s="61">
        <v>42810.367397951391</v>
      </c>
    </row>
    <row r="1034" spans="24:32" x14ac:dyDescent="0.35">
      <c r="X1034" s="32" t="str">
        <f t="shared" si="56"/>
        <v>JBT-4509141</v>
      </c>
      <c r="Y1034" s="32" t="b">
        <f t="shared" si="55"/>
        <v>1</v>
      </c>
      <c r="Z1034" t="s">
        <v>10489</v>
      </c>
      <c r="AA1034">
        <v>9141</v>
      </c>
      <c r="AB1034" t="s">
        <v>1209</v>
      </c>
      <c r="AC1034" t="s">
        <v>9398</v>
      </c>
      <c r="AD1034" s="61">
        <v>42810.367398148148</v>
      </c>
      <c r="AE1034" t="s">
        <v>9398</v>
      </c>
      <c r="AF1034" s="61">
        <v>42810.367398148148</v>
      </c>
    </row>
    <row r="1035" spans="24:32" x14ac:dyDescent="0.35">
      <c r="X1035" s="32" t="str">
        <f t="shared" si="56"/>
        <v>JBT-4509145</v>
      </c>
      <c r="Y1035" s="32" t="b">
        <f t="shared" si="55"/>
        <v>1</v>
      </c>
      <c r="Z1035" t="s">
        <v>10489</v>
      </c>
      <c r="AA1035">
        <v>9145</v>
      </c>
      <c r="AB1035" t="s">
        <v>1210</v>
      </c>
      <c r="AC1035" t="s">
        <v>9398</v>
      </c>
      <c r="AD1035" s="61">
        <v>42810.367398344904</v>
      </c>
      <c r="AE1035" t="s">
        <v>9398</v>
      </c>
      <c r="AF1035" s="61">
        <v>42810.367398344904</v>
      </c>
    </row>
    <row r="1036" spans="24:32" x14ac:dyDescent="0.35">
      <c r="X1036" s="32" t="str">
        <f t="shared" si="56"/>
        <v>JBT-4509146</v>
      </c>
      <c r="Y1036" s="32" t="b">
        <f t="shared" si="55"/>
        <v>1</v>
      </c>
      <c r="Z1036" t="s">
        <v>10489</v>
      </c>
      <c r="AA1036">
        <v>9146</v>
      </c>
      <c r="AB1036" t="s">
        <v>1211</v>
      </c>
      <c r="AC1036" t="s">
        <v>9398</v>
      </c>
      <c r="AD1036" s="61">
        <v>42810.367398530092</v>
      </c>
      <c r="AE1036" t="s">
        <v>9398</v>
      </c>
      <c r="AF1036" s="61">
        <v>42810.367398530092</v>
      </c>
    </row>
    <row r="1037" spans="24:32" x14ac:dyDescent="0.35">
      <c r="X1037" s="32" t="str">
        <f t="shared" si="56"/>
        <v>JBT-4509150</v>
      </c>
      <c r="Y1037" s="32" t="b">
        <f t="shared" si="55"/>
        <v>1</v>
      </c>
      <c r="Z1037" t="s">
        <v>10489</v>
      </c>
      <c r="AA1037">
        <v>9150</v>
      </c>
      <c r="AB1037" t="s">
        <v>1212</v>
      </c>
      <c r="AC1037" t="s">
        <v>9398</v>
      </c>
      <c r="AD1037" s="61">
        <v>42810.367398726848</v>
      </c>
      <c r="AE1037" t="s">
        <v>9398</v>
      </c>
      <c r="AF1037" s="61">
        <v>42810.367398726848</v>
      </c>
    </row>
    <row r="1038" spans="24:32" x14ac:dyDescent="0.35">
      <c r="X1038" s="32" t="str">
        <f t="shared" si="56"/>
        <v>JBT-4509155</v>
      </c>
      <c r="Y1038" s="32" t="b">
        <f t="shared" si="55"/>
        <v>1</v>
      </c>
      <c r="Z1038" t="s">
        <v>10489</v>
      </c>
      <c r="AA1038">
        <v>9155</v>
      </c>
      <c r="AB1038" t="s">
        <v>1213</v>
      </c>
      <c r="AC1038" t="s">
        <v>9398</v>
      </c>
      <c r="AD1038" s="61">
        <v>42810.367398958333</v>
      </c>
      <c r="AE1038" t="s">
        <v>9398</v>
      </c>
      <c r="AF1038" s="61">
        <v>42810.367398958333</v>
      </c>
    </row>
    <row r="1039" spans="24:32" x14ac:dyDescent="0.35">
      <c r="X1039" s="32" t="str">
        <f t="shared" si="56"/>
        <v>JBT-4509156</v>
      </c>
      <c r="Y1039" s="32" t="b">
        <f t="shared" si="55"/>
        <v>1</v>
      </c>
      <c r="Z1039" t="s">
        <v>10489</v>
      </c>
      <c r="AA1039">
        <v>9156</v>
      </c>
      <c r="AB1039" t="s">
        <v>1214</v>
      </c>
      <c r="AC1039" t="s">
        <v>9398</v>
      </c>
      <c r="AD1039" s="61">
        <v>42810.3673991088</v>
      </c>
      <c r="AE1039" t="s">
        <v>9398</v>
      </c>
      <c r="AF1039" s="61">
        <v>42810.3673991088</v>
      </c>
    </row>
    <row r="1040" spans="24:32" x14ac:dyDescent="0.35">
      <c r="X1040" s="32" t="str">
        <f t="shared" si="56"/>
        <v>JBT-4509157</v>
      </c>
      <c r="Y1040" s="32" t="b">
        <f t="shared" si="55"/>
        <v>1</v>
      </c>
      <c r="Z1040" t="s">
        <v>10489</v>
      </c>
      <c r="AA1040">
        <v>9157</v>
      </c>
      <c r="AB1040" t="s">
        <v>1215</v>
      </c>
      <c r="AC1040" t="s">
        <v>9398</v>
      </c>
      <c r="AD1040" s="61">
        <v>42810.367399340277</v>
      </c>
      <c r="AE1040" t="s">
        <v>9398</v>
      </c>
      <c r="AF1040" s="61">
        <v>42810.367399340277</v>
      </c>
    </row>
    <row r="1041" spans="24:32" x14ac:dyDescent="0.35">
      <c r="X1041" s="32" t="str">
        <f t="shared" si="56"/>
        <v>JBT-4509158</v>
      </c>
      <c r="Y1041" s="32" t="b">
        <f t="shared" si="55"/>
        <v>1</v>
      </c>
      <c r="Z1041" t="s">
        <v>10489</v>
      </c>
      <c r="AA1041">
        <v>9158</v>
      </c>
      <c r="AB1041" t="s">
        <v>1216</v>
      </c>
      <c r="AC1041" t="s">
        <v>9398</v>
      </c>
      <c r="AD1041" s="61">
        <v>42810.367399571762</v>
      </c>
      <c r="AE1041" t="s">
        <v>9398</v>
      </c>
      <c r="AF1041" s="61">
        <v>42810.367399571762</v>
      </c>
    </row>
    <row r="1042" spans="24:32" x14ac:dyDescent="0.35">
      <c r="X1042" s="32" t="str">
        <f t="shared" si="56"/>
        <v>JBT-4509159</v>
      </c>
      <c r="Y1042" s="32" t="b">
        <f t="shared" si="55"/>
        <v>1</v>
      </c>
      <c r="Z1042" t="s">
        <v>10489</v>
      </c>
      <c r="AA1042">
        <v>9159</v>
      </c>
      <c r="AB1042" t="s">
        <v>1217</v>
      </c>
      <c r="AC1042" t="s">
        <v>9398</v>
      </c>
      <c r="AD1042" s="61">
        <v>42810.367399768518</v>
      </c>
      <c r="AE1042" t="s">
        <v>9398</v>
      </c>
      <c r="AF1042" s="61">
        <v>42810.367399768518</v>
      </c>
    </row>
    <row r="1043" spans="24:32" x14ac:dyDescent="0.35">
      <c r="X1043" s="32" t="str">
        <f t="shared" si="56"/>
        <v>JBT-4509160</v>
      </c>
      <c r="Y1043" s="32" t="b">
        <f t="shared" si="55"/>
        <v>1</v>
      </c>
      <c r="Z1043" t="s">
        <v>10489</v>
      </c>
      <c r="AA1043">
        <v>9160</v>
      </c>
      <c r="AB1043" t="s">
        <v>1218</v>
      </c>
      <c r="AC1043" t="s">
        <v>9398</v>
      </c>
      <c r="AD1043" s="61">
        <v>42810.367400000003</v>
      </c>
      <c r="AE1043" t="s">
        <v>9398</v>
      </c>
      <c r="AF1043" s="61">
        <v>42810.367400000003</v>
      </c>
    </row>
    <row r="1044" spans="24:32" x14ac:dyDescent="0.35">
      <c r="X1044" s="32" t="str">
        <f t="shared" si="56"/>
        <v>JBT-4509161</v>
      </c>
      <c r="Y1044" s="32" t="b">
        <f t="shared" si="55"/>
        <v>1</v>
      </c>
      <c r="Z1044" t="s">
        <v>10489</v>
      </c>
      <c r="AA1044">
        <v>9161</v>
      </c>
      <c r="AB1044" t="s">
        <v>1219</v>
      </c>
      <c r="AC1044" t="s">
        <v>9398</v>
      </c>
      <c r="AD1044" s="61">
        <v>42810.367400196759</v>
      </c>
      <c r="AE1044" t="s">
        <v>9398</v>
      </c>
      <c r="AF1044" s="61">
        <v>42810.367400196759</v>
      </c>
    </row>
    <row r="1045" spans="24:32" x14ac:dyDescent="0.35">
      <c r="X1045" s="32" t="str">
        <f t="shared" si="56"/>
        <v>JBT-4509165</v>
      </c>
      <c r="Y1045" s="32" t="b">
        <f t="shared" si="55"/>
        <v>1</v>
      </c>
      <c r="Z1045" t="s">
        <v>10489</v>
      </c>
      <c r="AA1045">
        <v>9165</v>
      </c>
      <c r="AB1045" t="s">
        <v>1220</v>
      </c>
      <c r="AC1045" t="s">
        <v>9398</v>
      </c>
      <c r="AD1045" s="61">
        <v>42810.367400381947</v>
      </c>
      <c r="AE1045" t="s">
        <v>9398</v>
      </c>
      <c r="AF1045" s="61">
        <v>42810.367400381947</v>
      </c>
    </row>
    <row r="1046" spans="24:32" x14ac:dyDescent="0.35">
      <c r="X1046" s="32" t="str">
        <f t="shared" si="56"/>
        <v>JBT-4509167</v>
      </c>
      <c r="Y1046" s="32" t="b">
        <f t="shared" si="55"/>
        <v>1</v>
      </c>
      <c r="Z1046" t="s">
        <v>10489</v>
      </c>
      <c r="AA1046">
        <v>9167</v>
      </c>
      <c r="AB1046" t="s">
        <v>11318</v>
      </c>
      <c r="AC1046" t="s">
        <v>9398</v>
      </c>
      <c r="AD1046" s="61">
        <v>43308.312041817131</v>
      </c>
      <c r="AE1046" t="s">
        <v>9398</v>
      </c>
      <c r="AF1046" s="61">
        <v>43308.312041817131</v>
      </c>
    </row>
    <row r="1047" spans="24:32" x14ac:dyDescent="0.35">
      <c r="X1047" s="32" t="str">
        <f t="shared" si="56"/>
        <v>JBT-4509200</v>
      </c>
      <c r="Y1047" s="32" t="b">
        <f t="shared" si="55"/>
        <v>1</v>
      </c>
      <c r="Z1047" t="s">
        <v>10489</v>
      </c>
      <c r="AA1047">
        <v>9200</v>
      </c>
      <c r="AB1047" t="s">
        <v>1221</v>
      </c>
      <c r="AC1047" t="s">
        <v>9398</v>
      </c>
      <c r="AD1047" s="61">
        <v>42810.36740072917</v>
      </c>
      <c r="AE1047" t="s">
        <v>9398</v>
      </c>
      <c r="AF1047" s="61">
        <v>42810.36740072917</v>
      </c>
    </row>
    <row r="1048" spans="24:32" x14ac:dyDescent="0.35">
      <c r="X1048" s="32" t="str">
        <f t="shared" si="56"/>
        <v>JBT-4509205</v>
      </c>
      <c r="Y1048" s="32" t="b">
        <f t="shared" si="55"/>
        <v>1</v>
      </c>
      <c r="Z1048" t="s">
        <v>10489</v>
      </c>
      <c r="AA1048">
        <v>9205</v>
      </c>
      <c r="AB1048" t="s">
        <v>1222</v>
      </c>
      <c r="AC1048" t="s">
        <v>9398</v>
      </c>
      <c r="AD1048" s="61">
        <v>42810.367400960648</v>
      </c>
      <c r="AE1048" t="s">
        <v>9398</v>
      </c>
      <c r="AF1048" s="61">
        <v>42810.367400960648</v>
      </c>
    </row>
    <row r="1049" spans="24:32" x14ac:dyDescent="0.35">
      <c r="X1049" s="32" t="str">
        <f t="shared" si="56"/>
        <v>JBT-4509300</v>
      </c>
      <c r="Y1049" s="32" t="b">
        <f t="shared" si="55"/>
        <v>1</v>
      </c>
      <c r="Z1049" t="s">
        <v>10489</v>
      </c>
      <c r="AA1049">
        <v>9300</v>
      </c>
      <c r="AB1049" t="s">
        <v>1223</v>
      </c>
      <c r="AC1049" t="s">
        <v>9398</v>
      </c>
      <c r="AD1049" s="61">
        <v>42810.367401157404</v>
      </c>
      <c r="AE1049" t="s">
        <v>9398</v>
      </c>
      <c r="AF1049" s="61">
        <v>42810.367401157404</v>
      </c>
    </row>
    <row r="1050" spans="24:32" x14ac:dyDescent="0.35">
      <c r="X1050" s="32" t="str">
        <f t="shared" si="56"/>
        <v>JBT-4509305</v>
      </c>
      <c r="Y1050" s="32" t="b">
        <f t="shared" si="55"/>
        <v>1</v>
      </c>
      <c r="Z1050" t="s">
        <v>10489</v>
      </c>
      <c r="AA1050">
        <v>9305</v>
      </c>
      <c r="AB1050" t="s">
        <v>1224</v>
      </c>
      <c r="AC1050" t="s">
        <v>9398</v>
      </c>
      <c r="AD1050" s="61">
        <v>42810.367401354168</v>
      </c>
      <c r="AE1050" t="s">
        <v>9398</v>
      </c>
      <c r="AF1050" s="61">
        <v>42810.367401354168</v>
      </c>
    </row>
    <row r="1051" spans="24:32" x14ac:dyDescent="0.35">
      <c r="X1051" s="32" t="str">
        <f t="shared" si="56"/>
        <v>JBT-4509310</v>
      </c>
      <c r="Y1051" s="32" t="b">
        <f t="shared" si="55"/>
        <v>1</v>
      </c>
      <c r="Z1051" t="s">
        <v>10489</v>
      </c>
      <c r="AA1051">
        <v>9310</v>
      </c>
      <c r="AB1051" t="s">
        <v>1225</v>
      </c>
      <c r="AC1051" t="s">
        <v>9398</v>
      </c>
      <c r="AD1051" s="61">
        <v>42810.367401539355</v>
      </c>
      <c r="AE1051" t="s">
        <v>9398</v>
      </c>
      <c r="AF1051" s="61">
        <v>42810.367401539355</v>
      </c>
    </row>
    <row r="1052" spans="24:32" x14ac:dyDescent="0.35">
      <c r="X1052" s="32" t="str">
        <f t="shared" si="56"/>
        <v>JBT-4509320</v>
      </c>
      <c r="Y1052" s="32" t="b">
        <f t="shared" si="55"/>
        <v>1</v>
      </c>
      <c r="Z1052" t="s">
        <v>10489</v>
      </c>
      <c r="AA1052">
        <v>9320</v>
      </c>
      <c r="AB1052" t="s">
        <v>1226</v>
      </c>
      <c r="AC1052" t="s">
        <v>9398</v>
      </c>
      <c r="AD1052" s="61">
        <v>42810.367401770833</v>
      </c>
      <c r="AE1052" t="s">
        <v>9398</v>
      </c>
      <c r="AF1052" s="61">
        <v>42810.367401770833</v>
      </c>
    </row>
    <row r="1053" spans="24:32" x14ac:dyDescent="0.35">
      <c r="X1053" s="32" t="str">
        <f t="shared" si="56"/>
        <v>JBT-4509321</v>
      </c>
      <c r="Y1053" s="32" t="b">
        <f t="shared" si="55"/>
        <v>1</v>
      </c>
      <c r="Z1053" t="s">
        <v>10489</v>
      </c>
      <c r="AA1053">
        <v>9321</v>
      </c>
      <c r="AB1053" t="s">
        <v>1227</v>
      </c>
      <c r="AC1053" t="s">
        <v>9398</v>
      </c>
      <c r="AD1053" s="61">
        <v>42810.367401967589</v>
      </c>
      <c r="AE1053" t="s">
        <v>9398</v>
      </c>
      <c r="AF1053" s="61">
        <v>42810.367401967589</v>
      </c>
    </row>
    <row r="1054" spans="24:32" x14ac:dyDescent="0.35">
      <c r="X1054" s="32" t="str">
        <f t="shared" si="56"/>
        <v>JBT-4509330</v>
      </c>
      <c r="Y1054" s="32" t="b">
        <f t="shared" si="55"/>
        <v>1</v>
      </c>
      <c r="Z1054" t="s">
        <v>10489</v>
      </c>
      <c r="AA1054">
        <v>9330</v>
      </c>
      <c r="AB1054" t="s">
        <v>1228</v>
      </c>
      <c r="AC1054" t="s">
        <v>9398</v>
      </c>
      <c r="AD1054" s="61">
        <v>42810.367402199074</v>
      </c>
      <c r="AE1054" t="s">
        <v>9398</v>
      </c>
      <c r="AF1054" s="61">
        <v>42810.367402199074</v>
      </c>
    </row>
    <row r="1055" spans="24:32" x14ac:dyDescent="0.35">
      <c r="X1055" s="32" t="str">
        <f t="shared" si="56"/>
        <v>JBT-4509335</v>
      </c>
      <c r="Y1055" s="32" t="b">
        <f t="shared" si="55"/>
        <v>1</v>
      </c>
      <c r="Z1055" t="s">
        <v>10489</v>
      </c>
      <c r="AA1055">
        <v>9335</v>
      </c>
      <c r="AB1055" t="s">
        <v>1532</v>
      </c>
      <c r="AC1055" t="s">
        <v>9398</v>
      </c>
      <c r="AD1055" s="61">
        <v>43270.732149270836</v>
      </c>
      <c r="AE1055" t="s">
        <v>9398</v>
      </c>
      <c r="AF1055" s="61">
        <v>43270.732149270836</v>
      </c>
    </row>
    <row r="1056" spans="24:32" x14ac:dyDescent="0.35">
      <c r="X1056" s="32" t="str">
        <f t="shared" si="56"/>
        <v>JBT-4509400</v>
      </c>
      <c r="Y1056" s="32" t="b">
        <f t="shared" si="55"/>
        <v>1</v>
      </c>
      <c r="Z1056" t="s">
        <v>10489</v>
      </c>
      <c r="AA1056">
        <v>9400</v>
      </c>
      <c r="AB1056" t="s">
        <v>1229</v>
      </c>
      <c r="AC1056" t="s">
        <v>9398</v>
      </c>
      <c r="AD1056" s="61">
        <v>42810.367402430558</v>
      </c>
      <c r="AE1056" t="s">
        <v>9398</v>
      </c>
      <c r="AF1056" s="61">
        <v>42810.367402430558</v>
      </c>
    </row>
    <row r="1057" spans="24:32" x14ac:dyDescent="0.35">
      <c r="X1057" s="32" t="str">
        <f t="shared" si="56"/>
        <v>JBT-4509405</v>
      </c>
      <c r="Y1057" s="32" t="b">
        <f t="shared" si="55"/>
        <v>1</v>
      </c>
      <c r="Z1057" t="s">
        <v>10489</v>
      </c>
      <c r="AA1057">
        <v>9405</v>
      </c>
      <c r="AB1057" t="s">
        <v>1230</v>
      </c>
      <c r="AC1057" t="s">
        <v>9398</v>
      </c>
      <c r="AD1057" s="61">
        <v>42810.367402627315</v>
      </c>
      <c r="AE1057" t="s">
        <v>9398</v>
      </c>
      <c r="AF1057" s="61">
        <v>42810.367402627315</v>
      </c>
    </row>
    <row r="1058" spans="24:32" x14ac:dyDescent="0.35">
      <c r="X1058" s="32" t="str">
        <f t="shared" si="56"/>
        <v>JBT-4509406</v>
      </c>
      <c r="Y1058" s="32" t="b">
        <f t="shared" si="55"/>
        <v>1</v>
      </c>
      <c r="Z1058" t="s">
        <v>10489</v>
      </c>
      <c r="AA1058">
        <v>9406</v>
      </c>
      <c r="AB1058" t="s">
        <v>1231</v>
      </c>
      <c r="AC1058" t="s">
        <v>9398</v>
      </c>
      <c r="AD1058" s="61">
        <v>42810.367402858799</v>
      </c>
      <c r="AE1058" t="s">
        <v>9398</v>
      </c>
      <c r="AF1058" s="61">
        <v>42810.367402858799</v>
      </c>
    </row>
    <row r="1059" spans="24:32" x14ac:dyDescent="0.35">
      <c r="X1059" s="32" t="str">
        <f t="shared" si="56"/>
        <v>JBT-4509407</v>
      </c>
      <c r="Y1059" s="32" t="b">
        <f t="shared" si="55"/>
        <v>1</v>
      </c>
      <c r="Z1059" t="s">
        <v>10489</v>
      </c>
      <c r="AA1059">
        <v>9407</v>
      </c>
      <c r="AB1059" t="s">
        <v>1232</v>
      </c>
      <c r="AC1059" t="s">
        <v>9398</v>
      </c>
      <c r="AD1059" s="61">
        <v>42810.36740304398</v>
      </c>
      <c r="AE1059" t="s">
        <v>9398</v>
      </c>
      <c r="AF1059" s="61">
        <v>42810.36740304398</v>
      </c>
    </row>
    <row r="1060" spans="24:32" x14ac:dyDescent="0.35">
      <c r="X1060" s="32" t="str">
        <f t="shared" si="56"/>
        <v>JBT-4509408</v>
      </c>
      <c r="Y1060" s="32" t="b">
        <f t="shared" si="55"/>
        <v>1</v>
      </c>
      <c r="Z1060" t="s">
        <v>10489</v>
      </c>
      <c r="AA1060">
        <v>9408</v>
      </c>
      <c r="AB1060" t="s">
        <v>1233</v>
      </c>
      <c r="AC1060" t="s">
        <v>9398</v>
      </c>
      <c r="AD1060" s="61">
        <v>42810.367403240743</v>
      </c>
      <c r="AE1060" t="s">
        <v>9398</v>
      </c>
      <c r="AF1060" s="61">
        <v>42810.367403240743</v>
      </c>
    </row>
    <row r="1061" spans="24:32" x14ac:dyDescent="0.35">
      <c r="X1061" s="32" t="str">
        <f t="shared" si="56"/>
        <v>JBT-4509410</v>
      </c>
      <c r="Y1061" s="32" t="b">
        <f t="shared" si="55"/>
        <v>1</v>
      </c>
      <c r="Z1061" t="s">
        <v>10489</v>
      </c>
      <c r="AA1061">
        <v>9410</v>
      </c>
      <c r="AB1061" t="s">
        <v>1234</v>
      </c>
      <c r="AC1061" t="s">
        <v>9398</v>
      </c>
      <c r="AD1061" s="61">
        <v>42810.367403472221</v>
      </c>
      <c r="AE1061" t="s">
        <v>9398</v>
      </c>
      <c r="AF1061" s="61">
        <v>42810.367403472221</v>
      </c>
    </row>
    <row r="1062" spans="24:32" x14ac:dyDescent="0.35">
      <c r="X1062" s="32" t="str">
        <f t="shared" si="56"/>
        <v>JBT-4509411</v>
      </c>
      <c r="Y1062" s="32" t="b">
        <f t="shared" si="55"/>
        <v>1</v>
      </c>
      <c r="Z1062" t="s">
        <v>10489</v>
      </c>
      <c r="AA1062">
        <v>9411</v>
      </c>
      <c r="AB1062" t="s">
        <v>10277</v>
      </c>
      <c r="AC1062" t="s">
        <v>9398</v>
      </c>
      <c r="AD1062" s="61">
        <v>43241.649995219908</v>
      </c>
      <c r="AE1062" t="s">
        <v>9398</v>
      </c>
      <c r="AF1062" s="61">
        <v>43241.649995219908</v>
      </c>
    </row>
    <row r="1063" spans="24:32" x14ac:dyDescent="0.35">
      <c r="X1063" s="32" t="str">
        <f t="shared" si="56"/>
        <v>JBT-4509412</v>
      </c>
      <c r="Y1063" s="32" t="b">
        <f t="shared" si="55"/>
        <v>1</v>
      </c>
      <c r="Z1063" t="s">
        <v>10489</v>
      </c>
      <c r="AA1063">
        <v>9412</v>
      </c>
      <c r="AB1063" t="s">
        <v>10278</v>
      </c>
      <c r="AC1063" t="s">
        <v>9398</v>
      </c>
      <c r="AD1063" s="61">
        <v>43241.649995254629</v>
      </c>
      <c r="AE1063" t="s">
        <v>9398</v>
      </c>
      <c r="AF1063" s="61">
        <v>43241.649995254629</v>
      </c>
    </row>
    <row r="1064" spans="24:32" x14ac:dyDescent="0.35">
      <c r="X1064" s="32" t="str">
        <f t="shared" si="56"/>
        <v>JBT-4509413</v>
      </c>
      <c r="Y1064" s="32" t="b">
        <f t="shared" si="55"/>
        <v>1</v>
      </c>
      <c r="Z1064" t="s">
        <v>10489</v>
      </c>
      <c r="AA1064">
        <v>9413</v>
      </c>
      <c r="AB1064" t="s">
        <v>10279</v>
      </c>
      <c r="AC1064" t="s">
        <v>9398</v>
      </c>
      <c r="AD1064" s="61">
        <v>43241.649995370368</v>
      </c>
      <c r="AE1064" t="s">
        <v>9398</v>
      </c>
      <c r="AF1064" s="61">
        <v>43241.649995370368</v>
      </c>
    </row>
    <row r="1065" spans="24:32" x14ac:dyDescent="0.35">
      <c r="X1065" s="32" t="str">
        <f t="shared" si="56"/>
        <v>JBT-4509415</v>
      </c>
      <c r="Y1065" s="32" t="b">
        <f t="shared" si="55"/>
        <v>1</v>
      </c>
      <c r="Z1065" t="s">
        <v>10489</v>
      </c>
      <c r="AA1065">
        <v>9415</v>
      </c>
      <c r="AB1065" t="s">
        <v>1235</v>
      </c>
      <c r="AC1065" t="s">
        <v>9398</v>
      </c>
      <c r="AD1065" s="61">
        <v>42810.367403668984</v>
      </c>
      <c r="AE1065" t="s">
        <v>9398</v>
      </c>
      <c r="AF1065" s="61">
        <v>42810.367403668984</v>
      </c>
    </row>
    <row r="1066" spans="24:32" x14ac:dyDescent="0.35">
      <c r="X1066" s="32" t="str">
        <f t="shared" si="56"/>
        <v>JBT-4509420</v>
      </c>
      <c r="Y1066" s="32" t="b">
        <f t="shared" si="55"/>
        <v>1</v>
      </c>
      <c r="Z1066" t="s">
        <v>10489</v>
      </c>
      <c r="AA1066">
        <v>9420</v>
      </c>
      <c r="AB1066" t="s">
        <v>1236</v>
      </c>
      <c r="AC1066" t="s">
        <v>9398</v>
      </c>
      <c r="AD1066" s="61">
        <v>42810.367403854165</v>
      </c>
      <c r="AE1066" t="s">
        <v>9398</v>
      </c>
      <c r="AF1066" s="61">
        <v>42810.367403854165</v>
      </c>
    </row>
    <row r="1067" spans="24:32" x14ac:dyDescent="0.35">
      <c r="X1067" s="32" t="str">
        <f t="shared" si="56"/>
        <v>JBT-4509425</v>
      </c>
      <c r="Y1067" s="32" t="b">
        <f t="shared" si="55"/>
        <v>1</v>
      </c>
      <c r="Z1067" t="s">
        <v>10489</v>
      </c>
      <c r="AA1067">
        <v>9425</v>
      </c>
      <c r="AB1067" t="s">
        <v>1237</v>
      </c>
      <c r="AC1067" t="s">
        <v>9398</v>
      </c>
      <c r="AD1067" s="61">
        <v>42810.367404050929</v>
      </c>
      <c r="AE1067" t="s">
        <v>9398</v>
      </c>
      <c r="AF1067" s="61">
        <v>42810.367404050929</v>
      </c>
    </row>
    <row r="1068" spans="24:32" x14ac:dyDescent="0.35">
      <c r="X1068" s="32" t="str">
        <f t="shared" si="56"/>
        <v>JBT-4509426</v>
      </c>
      <c r="Y1068" s="32" t="b">
        <f t="shared" si="55"/>
        <v>1</v>
      </c>
      <c r="Z1068" t="s">
        <v>10489</v>
      </c>
      <c r="AA1068">
        <v>9426</v>
      </c>
      <c r="AB1068" t="s">
        <v>10280</v>
      </c>
      <c r="AC1068" t="s">
        <v>9398</v>
      </c>
      <c r="AD1068" s="61">
        <v>43241.649995451386</v>
      </c>
      <c r="AE1068" t="s">
        <v>9398</v>
      </c>
      <c r="AF1068" s="61">
        <v>43241.649995451386</v>
      </c>
    </row>
    <row r="1069" spans="24:32" x14ac:dyDescent="0.35">
      <c r="X1069" s="32" t="str">
        <f t="shared" si="56"/>
        <v>JBT-4509427</v>
      </c>
      <c r="Y1069" s="32" t="b">
        <f t="shared" si="55"/>
        <v>1</v>
      </c>
      <c r="Z1069" t="s">
        <v>10489</v>
      </c>
      <c r="AA1069">
        <v>9427</v>
      </c>
      <c r="AB1069" t="s">
        <v>10281</v>
      </c>
      <c r="AC1069" t="s">
        <v>9398</v>
      </c>
      <c r="AD1069" s="61">
        <v>43241.649995520835</v>
      </c>
      <c r="AE1069" t="s">
        <v>9398</v>
      </c>
      <c r="AF1069" s="61">
        <v>43241.649995520835</v>
      </c>
    </row>
    <row r="1070" spans="24:32" x14ac:dyDescent="0.35">
      <c r="X1070" s="32" t="str">
        <f t="shared" si="56"/>
        <v>JBT-4509428</v>
      </c>
      <c r="Y1070" s="32" t="b">
        <f t="shared" si="55"/>
        <v>1</v>
      </c>
      <c r="Z1070" t="s">
        <v>10489</v>
      </c>
      <c r="AA1070">
        <v>9428</v>
      </c>
      <c r="AB1070" t="s">
        <v>10288</v>
      </c>
      <c r="AC1070" t="s">
        <v>9398</v>
      </c>
      <c r="AD1070" s="61">
        <v>43241.649995601852</v>
      </c>
      <c r="AE1070" t="s">
        <v>9398</v>
      </c>
      <c r="AF1070" s="61">
        <v>43241.649995601852</v>
      </c>
    </row>
    <row r="1071" spans="24:32" x14ac:dyDescent="0.35">
      <c r="X1071" s="32" t="str">
        <f t="shared" si="56"/>
        <v>JBT-4509429</v>
      </c>
      <c r="Y1071" s="32" t="b">
        <f t="shared" si="55"/>
        <v>1</v>
      </c>
      <c r="Z1071" t="s">
        <v>10489</v>
      </c>
      <c r="AA1071">
        <v>9429</v>
      </c>
      <c r="AB1071" t="s">
        <v>10289</v>
      </c>
      <c r="AC1071" t="s">
        <v>9398</v>
      </c>
      <c r="AD1071" s="61">
        <v>43241.64999568287</v>
      </c>
      <c r="AE1071" t="s">
        <v>9398</v>
      </c>
      <c r="AF1071" s="61">
        <v>43241.64999568287</v>
      </c>
    </row>
    <row r="1072" spans="24:32" x14ac:dyDescent="0.35">
      <c r="X1072" s="32" t="str">
        <f t="shared" si="56"/>
        <v>JBT-4509430</v>
      </c>
      <c r="Y1072" s="32" t="b">
        <f t="shared" si="55"/>
        <v>1</v>
      </c>
      <c r="Z1072" t="s">
        <v>10489</v>
      </c>
      <c r="AA1072">
        <v>9430</v>
      </c>
      <c r="AB1072" t="s">
        <v>1238</v>
      </c>
      <c r="AC1072" t="s">
        <v>9398</v>
      </c>
      <c r="AD1072" s="61">
        <v>42810.367404282406</v>
      </c>
      <c r="AE1072" t="s">
        <v>9398</v>
      </c>
      <c r="AF1072" s="61">
        <v>42810.367404282406</v>
      </c>
    </row>
    <row r="1073" spans="24:32" x14ac:dyDescent="0.35">
      <c r="X1073" s="32" t="str">
        <f t="shared" si="56"/>
        <v>JBT-4509435</v>
      </c>
      <c r="Y1073" s="32" t="b">
        <f t="shared" si="55"/>
        <v>1</v>
      </c>
      <c r="Z1073" t="s">
        <v>10489</v>
      </c>
      <c r="AA1073">
        <v>9435</v>
      </c>
      <c r="AB1073" t="s">
        <v>1239</v>
      </c>
      <c r="AC1073" t="s">
        <v>9398</v>
      </c>
      <c r="AD1073" s="61">
        <v>42810.36740447917</v>
      </c>
      <c r="AE1073" t="s">
        <v>9398</v>
      </c>
      <c r="AF1073" s="61">
        <v>42810.36740447917</v>
      </c>
    </row>
    <row r="1074" spans="24:32" x14ac:dyDescent="0.35">
      <c r="X1074" s="32" t="str">
        <f t="shared" si="56"/>
        <v>JBT-4509436</v>
      </c>
      <c r="Y1074" s="32" t="b">
        <f t="shared" si="55"/>
        <v>1</v>
      </c>
      <c r="Z1074" t="s">
        <v>10489</v>
      </c>
      <c r="AA1074">
        <v>9436</v>
      </c>
      <c r="AB1074" t="s">
        <v>1240</v>
      </c>
      <c r="AC1074" t="s">
        <v>9398</v>
      </c>
      <c r="AD1074" s="61">
        <v>42810.36740466435</v>
      </c>
      <c r="AE1074" t="s">
        <v>9398</v>
      </c>
      <c r="AF1074" s="61">
        <v>42810.36740466435</v>
      </c>
    </row>
    <row r="1075" spans="24:32" x14ac:dyDescent="0.35">
      <c r="X1075" s="32" t="str">
        <f t="shared" si="56"/>
        <v>JBT-4509437</v>
      </c>
      <c r="Y1075" s="32" t="b">
        <f t="shared" si="55"/>
        <v>1</v>
      </c>
      <c r="Z1075" t="s">
        <v>10489</v>
      </c>
      <c r="AA1075">
        <v>9437</v>
      </c>
      <c r="AB1075" t="s">
        <v>1241</v>
      </c>
      <c r="AC1075" t="s">
        <v>9398</v>
      </c>
      <c r="AD1075" s="61">
        <v>42810.367404861114</v>
      </c>
      <c r="AE1075" t="s">
        <v>9398</v>
      </c>
      <c r="AF1075" s="61">
        <v>42810.367404861114</v>
      </c>
    </row>
    <row r="1076" spans="24:32" x14ac:dyDescent="0.35">
      <c r="X1076" s="32" t="str">
        <f t="shared" si="56"/>
        <v>JBT-4509438</v>
      </c>
      <c r="Y1076" s="32" t="b">
        <f t="shared" si="55"/>
        <v>1</v>
      </c>
      <c r="Z1076" t="s">
        <v>10489</v>
      </c>
      <c r="AA1076">
        <v>9438</v>
      </c>
      <c r="AB1076" t="s">
        <v>1242</v>
      </c>
      <c r="AC1076" t="s">
        <v>9398</v>
      </c>
      <c r="AD1076" s="61">
        <v>42810.36740505787</v>
      </c>
      <c r="AE1076" t="s">
        <v>9398</v>
      </c>
      <c r="AF1076" s="61">
        <v>42810.36740505787</v>
      </c>
    </row>
    <row r="1077" spans="24:32" x14ac:dyDescent="0.35">
      <c r="X1077" s="32" t="str">
        <f t="shared" si="56"/>
        <v>JBT-4509439</v>
      </c>
      <c r="Y1077" s="32" t="b">
        <f t="shared" si="55"/>
        <v>1</v>
      </c>
      <c r="Z1077" t="s">
        <v>10489</v>
      </c>
      <c r="AA1077">
        <v>9439</v>
      </c>
      <c r="AB1077" t="s">
        <v>1243</v>
      </c>
      <c r="AC1077" t="s">
        <v>9398</v>
      </c>
      <c r="AD1077" s="61">
        <v>42810.367405243058</v>
      </c>
      <c r="AE1077" t="s">
        <v>9398</v>
      </c>
      <c r="AF1077" s="61">
        <v>42810.367405243058</v>
      </c>
    </row>
    <row r="1078" spans="24:32" x14ac:dyDescent="0.35">
      <c r="X1078" s="32" t="str">
        <f t="shared" si="56"/>
        <v>JBT-4509440</v>
      </c>
      <c r="Y1078" s="32" t="b">
        <f t="shared" si="55"/>
        <v>1</v>
      </c>
      <c r="Z1078" t="s">
        <v>10489</v>
      </c>
      <c r="AA1078">
        <v>9440</v>
      </c>
      <c r="AB1078" t="s">
        <v>1244</v>
      </c>
      <c r="AC1078" t="s">
        <v>9398</v>
      </c>
      <c r="AD1078" s="61">
        <v>42810.367405439814</v>
      </c>
      <c r="AE1078" t="s">
        <v>9398</v>
      </c>
      <c r="AF1078" s="61">
        <v>42810.367405439814</v>
      </c>
    </row>
    <row r="1079" spans="24:32" x14ac:dyDescent="0.35">
      <c r="X1079" s="32" t="str">
        <f t="shared" si="56"/>
        <v>JBT-4509441</v>
      </c>
      <c r="Y1079" s="32" t="b">
        <f t="shared" si="55"/>
        <v>1</v>
      </c>
      <c r="Z1079" t="s">
        <v>10489</v>
      </c>
      <c r="AA1079">
        <v>9441</v>
      </c>
      <c r="AB1079" t="s">
        <v>1245</v>
      </c>
      <c r="AC1079" t="s">
        <v>9398</v>
      </c>
      <c r="AD1079" s="61">
        <v>42810.367405636571</v>
      </c>
      <c r="AE1079" t="s">
        <v>9398</v>
      </c>
      <c r="AF1079" s="61">
        <v>42810.367405636571</v>
      </c>
    </row>
    <row r="1080" spans="24:32" x14ac:dyDescent="0.35">
      <c r="X1080" s="32" t="str">
        <f t="shared" si="56"/>
        <v>JBT-4509442</v>
      </c>
      <c r="Y1080" s="32" t="b">
        <f t="shared" si="55"/>
        <v>1</v>
      </c>
      <c r="Z1080" t="s">
        <v>10489</v>
      </c>
      <c r="AA1080">
        <v>9442</v>
      </c>
      <c r="AB1080" t="s">
        <v>1246</v>
      </c>
      <c r="AC1080" t="s">
        <v>9398</v>
      </c>
      <c r="AD1080" s="61">
        <v>42810.367405821758</v>
      </c>
      <c r="AE1080" t="s">
        <v>9398</v>
      </c>
      <c r="AF1080" s="61">
        <v>42810.367405821758</v>
      </c>
    </row>
    <row r="1081" spans="24:32" x14ac:dyDescent="0.35">
      <c r="X1081" s="32" t="str">
        <f t="shared" si="56"/>
        <v>JBT-4509443</v>
      </c>
      <c r="Y1081" s="32" t="b">
        <f t="shared" si="55"/>
        <v>1</v>
      </c>
      <c r="Z1081" t="s">
        <v>10489</v>
      </c>
      <c r="AA1081">
        <v>9443</v>
      </c>
      <c r="AB1081" t="s">
        <v>1247</v>
      </c>
      <c r="AC1081" t="s">
        <v>9398</v>
      </c>
      <c r="AD1081" s="61">
        <v>42810.367406018515</v>
      </c>
      <c r="AE1081" t="s">
        <v>9398</v>
      </c>
      <c r="AF1081" s="61">
        <v>42810.367406018515</v>
      </c>
    </row>
    <row r="1082" spans="24:32" x14ac:dyDescent="0.35">
      <c r="X1082" s="32" t="str">
        <f t="shared" si="56"/>
        <v>JBT-4509450</v>
      </c>
      <c r="Y1082" s="32" t="b">
        <f t="shared" si="55"/>
        <v>1</v>
      </c>
      <c r="Z1082" t="s">
        <v>10489</v>
      </c>
      <c r="AA1082">
        <v>9450</v>
      </c>
      <c r="AB1082" t="s">
        <v>1248</v>
      </c>
      <c r="AC1082" t="s">
        <v>9398</v>
      </c>
      <c r="AD1082" s="61">
        <v>42810.367406215279</v>
      </c>
      <c r="AE1082" t="s">
        <v>9398</v>
      </c>
      <c r="AF1082" s="61">
        <v>42810.367406215279</v>
      </c>
    </row>
    <row r="1083" spans="24:32" x14ac:dyDescent="0.35">
      <c r="X1083" s="32" t="str">
        <f t="shared" si="56"/>
        <v>JBT-4509451</v>
      </c>
      <c r="Y1083" s="32" t="b">
        <f t="shared" si="55"/>
        <v>1</v>
      </c>
      <c r="Z1083" t="s">
        <v>10489</v>
      </c>
      <c r="AA1083">
        <v>9451</v>
      </c>
      <c r="AB1083" t="s">
        <v>1249</v>
      </c>
      <c r="AC1083" t="s">
        <v>9398</v>
      </c>
      <c r="AD1083" s="61">
        <v>42810.367406400466</v>
      </c>
      <c r="AE1083" t="s">
        <v>9398</v>
      </c>
      <c r="AF1083" s="61">
        <v>42810.367406400466</v>
      </c>
    </row>
    <row r="1084" spans="24:32" x14ac:dyDescent="0.35">
      <c r="X1084" s="32" t="str">
        <f t="shared" si="56"/>
        <v>JBT-4509452</v>
      </c>
      <c r="Y1084" s="32" t="b">
        <f t="shared" si="55"/>
        <v>1</v>
      </c>
      <c r="Z1084" t="s">
        <v>10489</v>
      </c>
      <c r="AA1084">
        <v>9452</v>
      </c>
      <c r="AB1084" t="s">
        <v>1250</v>
      </c>
      <c r="AC1084" t="s">
        <v>9398</v>
      </c>
      <c r="AD1084" s="61">
        <v>42810.367406597223</v>
      </c>
      <c r="AE1084" t="s">
        <v>9398</v>
      </c>
      <c r="AF1084" s="61">
        <v>42810.367406597223</v>
      </c>
    </row>
    <row r="1085" spans="24:32" x14ac:dyDescent="0.35">
      <c r="X1085" s="32" t="str">
        <f t="shared" si="56"/>
        <v>JBT-4509455</v>
      </c>
      <c r="Y1085" s="32" t="b">
        <f t="shared" si="55"/>
        <v>1</v>
      </c>
      <c r="Z1085" t="s">
        <v>10489</v>
      </c>
      <c r="AA1085">
        <v>9455</v>
      </c>
      <c r="AB1085" t="s">
        <v>1251</v>
      </c>
      <c r="AC1085" t="s">
        <v>9398</v>
      </c>
      <c r="AD1085" s="61">
        <v>42810.367406793979</v>
      </c>
      <c r="AE1085" t="s">
        <v>9398</v>
      </c>
      <c r="AF1085" s="61">
        <v>42810.367406793979</v>
      </c>
    </row>
    <row r="1086" spans="24:32" x14ac:dyDescent="0.35">
      <c r="X1086" s="32" t="str">
        <f t="shared" si="56"/>
        <v>JBT-4509456</v>
      </c>
      <c r="Y1086" s="32" t="b">
        <f t="shared" si="55"/>
        <v>1</v>
      </c>
      <c r="Z1086" t="s">
        <v>10489</v>
      </c>
      <c r="AA1086">
        <v>9456</v>
      </c>
      <c r="AB1086" t="s">
        <v>10282</v>
      </c>
      <c r="AC1086" t="s">
        <v>9398</v>
      </c>
      <c r="AD1086" s="61">
        <v>43241.649995752312</v>
      </c>
      <c r="AE1086" t="s">
        <v>9398</v>
      </c>
      <c r="AF1086" s="61">
        <v>43241.649995752312</v>
      </c>
    </row>
    <row r="1087" spans="24:32" x14ac:dyDescent="0.35">
      <c r="X1087" s="32" t="str">
        <f t="shared" si="56"/>
        <v>JBT-4509457</v>
      </c>
      <c r="Y1087" s="32" t="b">
        <f t="shared" si="55"/>
        <v>1</v>
      </c>
      <c r="Z1087" t="s">
        <v>10489</v>
      </c>
      <c r="AA1087">
        <v>9457</v>
      </c>
      <c r="AB1087" t="s">
        <v>10283</v>
      </c>
      <c r="AC1087" t="s">
        <v>9398</v>
      </c>
      <c r="AD1087" s="61">
        <v>43241.64999583333</v>
      </c>
      <c r="AE1087" t="s">
        <v>9398</v>
      </c>
      <c r="AF1087" s="61">
        <v>43241.64999583333</v>
      </c>
    </row>
    <row r="1088" spans="24:32" x14ac:dyDescent="0.35">
      <c r="X1088" s="32" t="str">
        <f t="shared" si="56"/>
        <v>JBT-4509460</v>
      </c>
      <c r="Y1088" s="32" t="b">
        <f t="shared" si="55"/>
        <v>1</v>
      </c>
      <c r="Z1088" t="s">
        <v>10489</v>
      </c>
      <c r="AA1088">
        <v>9460</v>
      </c>
      <c r="AB1088" t="s">
        <v>1252</v>
      </c>
      <c r="AC1088" t="s">
        <v>9398</v>
      </c>
      <c r="AD1088" s="61">
        <v>42810.367406979167</v>
      </c>
      <c r="AE1088" t="s">
        <v>9398</v>
      </c>
      <c r="AF1088" s="61">
        <v>42810.367406979167</v>
      </c>
    </row>
    <row r="1089" spans="24:32" x14ac:dyDescent="0.35">
      <c r="X1089" s="32" t="str">
        <f t="shared" si="56"/>
        <v>JBT-4509465</v>
      </c>
      <c r="Y1089" s="32" t="b">
        <f t="shared" si="55"/>
        <v>1</v>
      </c>
      <c r="Z1089" t="s">
        <v>10489</v>
      </c>
      <c r="AA1089">
        <v>9465</v>
      </c>
      <c r="AB1089" t="s">
        <v>1253</v>
      </c>
      <c r="AC1089" t="s">
        <v>9398</v>
      </c>
      <c r="AD1089" s="61">
        <v>42810.36740732639</v>
      </c>
      <c r="AE1089" t="s">
        <v>9398</v>
      </c>
      <c r="AF1089" s="61">
        <v>42810.36740732639</v>
      </c>
    </row>
    <row r="1090" spans="24:32" x14ac:dyDescent="0.35">
      <c r="X1090" s="32" t="str">
        <f t="shared" si="56"/>
        <v>JBT-4509466</v>
      </c>
      <c r="Y1090" s="32" t="b">
        <f t="shared" si="55"/>
        <v>1</v>
      </c>
      <c r="Z1090" t="s">
        <v>10489</v>
      </c>
      <c r="AA1090">
        <v>9466</v>
      </c>
      <c r="AB1090" t="s">
        <v>1254</v>
      </c>
      <c r="AC1090" t="s">
        <v>9398</v>
      </c>
      <c r="AD1090" s="61">
        <v>42810.367407523147</v>
      </c>
      <c r="AE1090" t="s">
        <v>9398</v>
      </c>
      <c r="AF1090" s="61">
        <v>42810.367407523147</v>
      </c>
    </row>
    <row r="1091" spans="24:32" x14ac:dyDescent="0.35">
      <c r="X1091" s="32" t="str">
        <f t="shared" si="56"/>
        <v>JBT-4509467</v>
      </c>
      <c r="Y1091" s="32" t="b">
        <f t="shared" si="55"/>
        <v>1</v>
      </c>
      <c r="Z1091" t="s">
        <v>10489</v>
      </c>
      <c r="AA1091">
        <v>9467</v>
      </c>
      <c r="AB1091" t="s">
        <v>1255</v>
      </c>
      <c r="AC1091" t="s">
        <v>9398</v>
      </c>
      <c r="AD1091" s="61">
        <v>42810.367407754631</v>
      </c>
      <c r="AE1091" t="s">
        <v>9398</v>
      </c>
      <c r="AF1091" s="61">
        <v>42810.367407754631</v>
      </c>
    </row>
    <row r="1092" spans="24:32" x14ac:dyDescent="0.35">
      <c r="X1092" s="32" t="str">
        <f t="shared" si="56"/>
        <v>JBT-4509470</v>
      </c>
      <c r="Y1092" s="32" t="b">
        <f t="shared" si="55"/>
        <v>1</v>
      </c>
      <c r="Z1092" t="s">
        <v>10489</v>
      </c>
      <c r="AA1092">
        <v>9470</v>
      </c>
      <c r="AB1092" t="s">
        <v>10284</v>
      </c>
      <c r="AC1092" t="s">
        <v>9398</v>
      </c>
      <c r="AD1092" s="61">
        <v>43241.649995914355</v>
      </c>
      <c r="AE1092" t="s">
        <v>9398</v>
      </c>
      <c r="AF1092" s="61">
        <v>43241.649995914355</v>
      </c>
    </row>
    <row r="1093" spans="24:32" x14ac:dyDescent="0.35">
      <c r="X1093" s="32" t="str">
        <f t="shared" si="56"/>
        <v>JBT-4509471</v>
      </c>
      <c r="Y1093" s="32" t="b">
        <f t="shared" ref="Y1093:Y1156" si="57">VLOOKUP(AA1093,U:V,2,0)=AB1093</f>
        <v>1</v>
      </c>
      <c r="Z1093" t="s">
        <v>10489</v>
      </c>
      <c r="AA1093">
        <v>9471</v>
      </c>
      <c r="AB1093" t="s">
        <v>10285</v>
      </c>
      <c r="AC1093" t="s">
        <v>9398</v>
      </c>
      <c r="AD1093" s="61">
        <v>43241.649995983797</v>
      </c>
      <c r="AE1093" t="s">
        <v>9398</v>
      </c>
      <c r="AF1093" s="61">
        <v>43241.649995983797</v>
      </c>
    </row>
    <row r="1094" spans="24:32" x14ac:dyDescent="0.35">
      <c r="X1094" s="32" t="str">
        <f t="shared" si="56"/>
        <v>JBT-4509475</v>
      </c>
      <c r="Y1094" s="32" t="b">
        <f t="shared" si="57"/>
        <v>1</v>
      </c>
      <c r="Z1094" t="s">
        <v>10489</v>
      </c>
      <c r="AA1094">
        <v>9475</v>
      </c>
      <c r="AB1094" t="s">
        <v>11312</v>
      </c>
      <c r="AC1094" t="s">
        <v>9398</v>
      </c>
      <c r="AD1094" s="61">
        <v>43308.312041238423</v>
      </c>
      <c r="AE1094" t="s">
        <v>9398</v>
      </c>
      <c r="AF1094" s="61">
        <v>43308.312041238423</v>
      </c>
    </row>
    <row r="1095" spans="24:32" x14ac:dyDescent="0.35">
      <c r="X1095" s="32" t="str">
        <f t="shared" si="56"/>
        <v>JBT-4509476</v>
      </c>
      <c r="Y1095" s="32" t="b">
        <f t="shared" si="57"/>
        <v>1</v>
      </c>
      <c r="Z1095" t="s">
        <v>10489</v>
      </c>
      <c r="AA1095">
        <v>9476</v>
      </c>
      <c r="AB1095" t="s">
        <v>11313</v>
      </c>
      <c r="AC1095" t="s">
        <v>9398</v>
      </c>
      <c r="AD1095" s="61">
        <v>43308.312041435187</v>
      </c>
      <c r="AE1095" t="s">
        <v>9398</v>
      </c>
      <c r="AF1095" s="61">
        <v>43308.312041435187</v>
      </c>
    </row>
    <row r="1096" spans="24:32" x14ac:dyDescent="0.35">
      <c r="X1096" s="32" t="str">
        <f t="shared" ref="X1096:X1159" si="58">Z1096&amp;AA1096</f>
        <v>JBT-4509477</v>
      </c>
      <c r="Y1096" s="32" t="b">
        <f t="shared" si="57"/>
        <v>1</v>
      </c>
      <c r="Z1096" t="s">
        <v>10489</v>
      </c>
      <c r="AA1096">
        <v>9477</v>
      </c>
      <c r="AB1096" t="s">
        <v>11314</v>
      </c>
      <c r="AC1096" t="s">
        <v>9398</v>
      </c>
      <c r="AD1096" s="61">
        <v>43308.312041516205</v>
      </c>
      <c r="AE1096" t="s">
        <v>9398</v>
      </c>
      <c r="AF1096" s="61">
        <v>43308.312041516205</v>
      </c>
    </row>
    <row r="1097" spans="24:32" x14ac:dyDescent="0.35">
      <c r="X1097" s="32" t="str">
        <f t="shared" si="58"/>
        <v>JBT-4509478</v>
      </c>
      <c r="Y1097" s="32" t="b">
        <f t="shared" si="57"/>
        <v>1</v>
      </c>
      <c r="Z1097" t="s">
        <v>10489</v>
      </c>
      <c r="AA1097">
        <v>9478</v>
      </c>
      <c r="AB1097" t="s">
        <v>11315</v>
      </c>
      <c r="AC1097" t="s">
        <v>9398</v>
      </c>
      <c r="AD1097" s="61">
        <v>43308.312041585647</v>
      </c>
      <c r="AE1097" t="s">
        <v>9398</v>
      </c>
      <c r="AF1097" s="61">
        <v>43308.312041585647</v>
      </c>
    </row>
    <row r="1098" spans="24:32" x14ac:dyDescent="0.35">
      <c r="X1098" s="32" t="str">
        <f t="shared" si="58"/>
        <v>JBT-4509479</v>
      </c>
      <c r="Y1098" s="32" t="b">
        <f t="shared" si="57"/>
        <v>1</v>
      </c>
      <c r="Z1098" t="s">
        <v>10489</v>
      </c>
      <c r="AA1098">
        <v>9479</v>
      </c>
      <c r="AB1098" t="s">
        <v>11316</v>
      </c>
      <c r="AC1098" t="s">
        <v>9398</v>
      </c>
      <c r="AD1098" s="61">
        <v>43308.312041666664</v>
      </c>
      <c r="AE1098" t="s">
        <v>9398</v>
      </c>
      <c r="AF1098" s="61">
        <v>43308.312041666664</v>
      </c>
    </row>
    <row r="1099" spans="24:32" x14ac:dyDescent="0.35">
      <c r="X1099" s="32" t="str">
        <f t="shared" si="58"/>
        <v>JBT-4509480</v>
      </c>
      <c r="Y1099" s="32" t="b">
        <f t="shared" si="57"/>
        <v>1</v>
      </c>
      <c r="Z1099" t="s">
        <v>10489</v>
      </c>
      <c r="AA1099">
        <v>9480</v>
      </c>
      <c r="AB1099" t="s">
        <v>10286</v>
      </c>
      <c r="AC1099" t="s">
        <v>9398</v>
      </c>
      <c r="AD1099" s="61">
        <v>43241.649996099535</v>
      </c>
      <c r="AE1099" t="s">
        <v>9398</v>
      </c>
      <c r="AF1099" s="61">
        <v>43241.649996099535</v>
      </c>
    </row>
    <row r="1100" spans="24:32" x14ac:dyDescent="0.35">
      <c r="X1100" s="32" t="str">
        <f t="shared" si="58"/>
        <v>JBT-4509481</v>
      </c>
      <c r="Y1100" s="32" t="b">
        <f t="shared" si="57"/>
        <v>1</v>
      </c>
      <c r="Z1100" t="s">
        <v>10489</v>
      </c>
      <c r="AA1100">
        <v>9481</v>
      </c>
      <c r="AB1100" t="s">
        <v>10287</v>
      </c>
      <c r="AC1100" t="s">
        <v>9398</v>
      </c>
      <c r="AD1100" s="61">
        <v>43241.649996180553</v>
      </c>
      <c r="AE1100" t="s">
        <v>9398</v>
      </c>
      <c r="AF1100" s="61">
        <v>43241.649996180553</v>
      </c>
    </row>
    <row r="1101" spans="24:32" x14ac:dyDescent="0.35">
      <c r="X1101" s="32" t="str">
        <f t="shared" si="58"/>
        <v>JBT-4509490</v>
      </c>
      <c r="Y1101" s="32" t="b">
        <f t="shared" si="57"/>
        <v>1</v>
      </c>
      <c r="Z1101" t="s">
        <v>10489</v>
      </c>
      <c r="AA1101">
        <v>9490</v>
      </c>
      <c r="AB1101" t="s">
        <v>1256</v>
      </c>
      <c r="AC1101" t="s">
        <v>9398</v>
      </c>
      <c r="AD1101" s="61">
        <v>42810.367407951388</v>
      </c>
      <c r="AE1101" t="s">
        <v>9398</v>
      </c>
      <c r="AF1101" s="61">
        <v>42810.367407951388</v>
      </c>
    </row>
    <row r="1102" spans="24:32" x14ac:dyDescent="0.35">
      <c r="X1102" s="32" t="str">
        <f t="shared" si="58"/>
        <v>JBT-4509495</v>
      </c>
      <c r="Y1102" s="32" t="b">
        <f t="shared" si="57"/>
        <v>1</v>
      </c>
      <c r="Z1102" t="s">
        <v>10489</v>
      </c>
      <c r="AA1102">
        <v>9495</v>
      </c>
      <c r="AB1102" t="s">
        <v>1257</v>
      </c>
      <c r="AC1102" t="s">
        <v>9398</v>
      </c>
      <c r="AD1102" s="61">
        <v>42810.367408136575</v>
      </c>
      <c r="AE1102" t="s">
        <v>9398</v>
      </c>
      <c r="AF1102" s="61">
        <v>42810.367408136575</v>
      </c>
    </row>
    <row r="1103" spans="24:32" x14ac:dyDescent="0.35">
      <c r="X1103" s="32" t="str">
        <f t="shared" si="58"/>
        <v>JBT-4509500</v>
      </c>
      <c r="Y1103" s="32" t="b">
        <f t="shared" si="57"/>
        <v>1</v>
      </c>
      <c r="Z1103" t="s">
        <v>10489</v>
      </c>
      <c r="AA1103">
        <v>9500</v>
      </c>
      <c r="AB1103" t="s">
        <v>1258</v>
      </c>
      <c r="AC1103" t="s">
        <v>9398</v>
      </c>
      <c r="AD1103" s="61">
        <v>42810.367408333332</v>
      </c>
      <c r="AE1103" t="s">
        <v>9398</v>
      </c>
      <c r="AF1103" s="61">
        <v>42810.367408333332</v>
      </c>
    </row>
    <row r="1104" spans="24:32" x14ac:dyDescent="0.35">
      <c r="X1104" s="32" t="str">
        <f t="shared" si="58"/>
        <v>JBT-4509505</v>
      </c>
      <c r="Y1104" s="32" t="b">
        <f t="shared" si="57"/>
        <v>1</v>
      </c>
      <c r="Z1104" t="s">
        <v>10489</v>
      </c>
      <c r="AA1104">
        <v>9505</v>
      </c>
      <c r="AB1104" t="s">
        <v>1259</v>
      </c>
      <c r="AC1104" t="s">
        <v>9398</v>
      </c>
      <c r="AD1104" s="61">
        <v>42810.367408530095</v>
      </c>
      <c r="AE1104" t="s">
        <v>9398</v>
      </c>
      <c r="AF1104" s="61">
        <v>42810.367408530095</v>
      </c>
    </row>
    <row r="1105" spans="24:32" x14ac:dyDescent="0.35">
      <c r="X1105" s="32" t="str">
        <f t="shared" si="58"/>
        <v>JBT-4509510</v>
      </c>
      <c r="Y1105" s="32" t="b">
        <f t="shared" si="57"/>
        <v>1</v>
      </c>
      <c r="Z1105" t="s">
        <v>10489</v>
      </c>
      <c r="AA1105">
        <v>9510</v>
      </c>
      <c r="AB1105" t="s">
        <v>1260</v>
      </c>
      <c r="AC1105" t="s">
        <v>9398</v>
      </c>
      <c r="AD1105" s="61">
        <v>42810.367408761573</v>
      </c>
      <c r="AE1105" t="s">
        <v>9398</v>
      </c>
      <c r="AF1105" s="61">
        <v>42810.367408761573</v>
      </c>
    </row>
    <row r="1106" spans="24:32" x14ac:dyDescent="0.35">
      <c r="X1106" s="32" t="str">
        <f t="shared" si="58"/>
        <v>JBT-4509515</v>
      </c>
      <c r="Y1106" s="32" t="b">
        <f t="shared" si="57"/>
        <v>1</v>
      </c>
      <c r="Z1106" t="s">
        <v>10489</v>
      </c>
      <c r="AA1106">
        <v>9515</v>
      </c>
      <c r="AB1106" t="s">
        <v>1261</v>
      </c>
      <c r="AC1106" t="s">
        <v>9398</v>
      </c>
      <c r="AD1106" s="61">
        <v>42810.367408993057</v>
      </c>
      <c r="AE1106" t="s">
        <v>9398</v>
      </c>
      <c r="AF1106" s="61">
        <v>42810.367408993057</v>
      </c>
    </row>
    <row r="1107" spans="24:32" x14ac:dyDescent="0.35">
      <c r="X1107" s="32" t="str">
        <f t="shared" si="58"/>
        <v>JBT-4509520</v>
      </c>
      <c r="Y1107" s="32" t="b">
        <f t="shared" si="57"/>
        <v>1</v>
      </c>
      <c r="Z1107" t="s">
        <v>10489</v>
      </c>
      <c r="AA1107">
        <v>9520</v>
      </c>
      <c r="AB1107" t="s">
        <v>1262</v>
      </c>
      <c r="AC1107" t="s">
        <v>9398</v>
      </c>
      <c r="AD1107" s="61">
        <v>42810.367409178238</v>
      </c>
      <c r="AE1107" t="s">
        <v>9398</v>
      </c>
      <c r="AF1107" s="61">
        <v>42810.367409178238</v>
      </c>
    </row>
    <row r="1108" spans="24:32" x14ac:dyDescent="0.35">
      <c r="X1108" s="32" t="str">
        <f t="shared" si="58"/>
        <v>JBT-4509521</v>
      </c>
      <c r="Y1108" s="32" t="b">
        <f t="shared" si="57"/>
        <v>1</v>
      </c>
      <c r="Z1108" t="s">
        <v>10489</v>
      </c>
      <c r="AA1108">
        <v>9521</v>
      </c>
      <c r="AB1108" t="s">
        <v>10276</v>
      </c>
      <c r="AC1108" t="s">
        <v>9398</v>
      </c>
      <c r="AD1108" s="61">
        <v>43241.649996261571</v>
      </c>
      <c r="AE1108" t="s">
        <v>9398</v>
      </c>
      <c r="AF1108" s="61">
        <v>43241.649996261571</v>
      </c>
    </row>
    <row r="1109" spans="24:32" x14ac:dyDescent="0.35">
      <c r="X1109" s="32" t="str">
        <f t="shared" si="58"/>
        <v>JBT-4509525</v>
      </c>
      <c r="Y1109" s="32" t="b">
        <f t="shared" si="57"/>
        <v>1</v>
      </c>
      <c r="Z1109" t="s">
        <v>10489</v>
      </c>
      <c r="AA1109">
        <v>9525</v>
      </c>
      <c r="AB1109" t="s">
        <v>1263</v>
      </c>
      <c r="AC1109" t="s">
        <v>9398</v>
      </c>
      <c r="AD1109" s="61">
        <v>42810.367409409722</v>
      </c>
      <c r="AE1109" t="s">
        <v>9398</v>
      </c>
      <c r="AF1109" s="61">
        <v>42810.367409409722</v>
      </c>
    </row>
    <row r="1110" spans="24:32" x14ac:dyDescent="0.35">
      <c r="X1110" s="32" t="str">
        <f t="shared" si="58"/>
        <v>JBT-4509530</v>
      </c>
      <c r="Y1110" s="32" t="b">
        <f t="shared" si="57"/>
        <v>1</v>
      </c>
      <c r="Z1110" t="s">
        <v>10489</v>
      </c>
      <c r="AA1110">
        <v>9530</v>
      </c>
      <c r="AB1110" t="s">
        <v>1264</v>
      </c>
      <c r="AC1110" t="s">
        <v>9398</v>
      </c>
      <c r="AD1110" s="61">
        <v>42810.367409606479</v>
      </c>
      <c r="AE1110" t="s">
        <v>9398</v>
      </c>
      <c r="AF1110" s="61">
        <v>42810.367409606479</v>
      </c>
    </row>
    <row r="1111" spans="24:32" x14ac:dyDescent="0.35">
      <c r="X1111" s="32" t="str">
        <f t="shared" si="58"/>
        <v>JBT-4509535</v>
      </c>
      <c r="Y1111" s="32" t="b">
        <f t="shared" si="57"/>
        <v>1</v>
      </c>
      <c r="Z1111" t="s">
        <v>10489</v>
      </c>
      <c r="AA1111">
        <v>9535</v>
      </c>
      <c r="AB1111" t="s">
        <v>1265</v>
      </c>
      <c r="AC1111" t="s">
        <v>9398</v>
      </c>
      <c r="AD1111" s="61">
        <v>42810.367409803242</v>
      </c>
      <c r="AE1111" t="s">
        <v>9398</v>
      </c>
      <c r="AF1111" s="61">
        <v>42810.367409803242</v>
      </c>
    </row>
    <row r="1112" spans="24:32" x14ac:dyDescent="0.35">
      <c r="X1112" s="32" t="str">
        <f t="shared" si="58"/>
        <v>JBT-4509540</v>
      </c>
      <c r="Y1112" s="32" t="b">
        <f t="shared" si="57"/>
        <v>1</v>
      </c>
      <c r="Z1112" t="s">
        <v>10489</v>
      </c>
      <c r="AA1112">
        <v>9540</v>
      </c>
      <c r="AB1112" t="s">
        <v>1266</v>
      </c>
      <c r="AC1112" t="s">
        <v>9398</v>
      </c>
      <c r="AD1112" s="61">
        <v>42810.36741003472</v>
      </c>
      <c r="AE1112" t="s">
        <v>9398</v>
      </c>
      <c r="AF1112" s="61">
        <v>42810.36741003472</v>
      </c>
    </row>
    <row r="1113" spans="24:32" x14ac:dyDescent="0.35">
      <c r="X1113" s="32" t="str">
        <f t="shared" si="58"/>
        <v>JBT-4509541</v>
      </c>
      <c r="Y1113" s="32" t="b">
        <f t="shared" si="57"/>
        <v>1</v>
      </c>
      <c r="Z1113" t="s">
        <v>10489</v>
      </c>
      <c r="AA1113">
        <v>9541</v>
      </c>
      <c r="AB1113" t="s">
        <v>1267</v>
      </c>
      <c r="AC1113" t="s">
        <v>9398</v>
      </c>
      <c r="AD1113" s="61">
        <v>42810.367410219907</v>
      </c>
      <c r="AE1113" t="s">
        <v>9398</v>
      </c>
      <c r="AF1113" s="61">
        <v>42810.367410219907</v>
      </c>
    </row>
    <row r="1114" spans="24:32" x14ac:dyDescent="0.35">
      <c r="X1114" s="32" t="str">
        <f t="shared" si="58"/>
        <v>JBT-4509545</v>
      </c>
      <c r="Y1114" s="32" t="b">
        <f t="shared" si="57"/>
        <v>1</v>
      </c>
      <c r="Z1114" t="s">
        <v>10489</v>
      </c>
      <c r="AA1114">
        <v>9545</v>
      </c>
      <c r="AB1114" t="s">
        <v>1268</v>
      </c>
      <c r="AC1114" t="s">
        <v>9398</v>
      </c>
      <c r="AD1114" s="61">
        <v>42810.367410451392</v>
      </c>
      <c r="AE1114" t="s">
        <v>9398</v>
      </c>
      <c r="AF1114" s="61">
        <v>42810.367410451392</v>
      </c>
    </row>
    <row r="1115" spans="24:32" x14ac:dyDescent="0.35">
      <c r="X1115" s="32" t="str">
        <f t="shared" si="58"/>
        <v>JBT-4509546</v>
      </c>
      <c r="Y1115" s="32" t="b">
        <f t="shared" si="57"/>
        <v>1</v>
      </c>
      <c r="Z1115" t="s">
        <v>10489</v>
      </c>
      <c r="AA1115">
        <v>9546</v>
      </c>
      <c r="AB1115" t="s">
        <v>1269</v>
      </c>
      <c r="AC1115" t="s">
        <v>9398</v>
      </c>
      <c r="AD1115" s="61">
        <v>42810.367410682869</v>
      </c>
      <c r="AE1115" t="s">
        <v>9398</v>
      </c>
      <c r="AF1115" s="61">
        <v>42810.367410682869</v>
      </c>
    </row>
    <row r="1116" spans="24:32" x14ac:dyDescent="0.35">
      <c r="X1116" s="32" t="str">
        <f t="shared" si="58"/>
        <v>JBT-4509550</v>
      </c>
      <c r="Y1116" s="32" t="b">
        <f t="shared" si="57"/>
        <v>1</v>
      </c>
      <c r="Z1116" t="s">
        <v>10489</v>
      </c>
      <c r="AA1116">
        <v>9550</v>
      </c>
      <c r="AB1116" t="s">
        <v>1270</v>
      </c>
      <c r="AC1116" t="s">
        <v>9398</v>
      </c>
      <c r="AD1116" s="61">
        <v>42810.367410879633</v>
      </c>
      <c r="AE1116" t="s">
        <v>9398</v>
      </c>
      <c r="AF1116" s="61">
        <v>42810.367410879633</v>
      </c>
    </row>
    <row r="1117" spans="24:32" x14ac:dyDescent="0.35">
      <c r="X1117" s="32" t="str">
        <f t="shared" si="58"/>
        <v>JBT-4509551</v>
      </c>
      <c r="Y1117" s="32" t="b">
        <f t="shared" si="57"/>
        <v>1</v>
      </c>
      <c r="Z1117" t="s">
        <v>10489</v>
      </c>
      <c r="AA1117">
        <v>9551</v>
      </c>
      <c r="AB1117" t="s">
        <v>1271</v>
      </c>
      <c r="AC1117" t="s">
        <v>9398</v>
      </c>
      <c r="AD1117" s="61">
        <v>42810.36741107639</v>
      </c>
      <c r="AE1117" t="s">
        <v>9398</v>
      </c>
      <c r="AF1117" s="61">
        <v>42810.36741107639</v>
      </c>
    </row>
    <row r="1118" spans="24:32" x14ac:dyDescent="0.35">
      <c r="X1118" s="32" t="str">
        <f t="shared" si="58"/>
        <v>JBT-4509555</v>
      </c>
      <c r="Y1118" s="32" t="b">
        <f t="shared" si="57"/>
        <v>1</v>
      </c>
      <c r="Z1118" t="s">
        <v>10489</v>
      </c>
      <c r="AA1118">
        <v>9555</v>
      </c>
      <c r="AB1118" t="s">
        <v>1272</v>
      </c>
      <c r="AC1118" t="s">
        <v>9398</v>
      </c>
      <c r="AD1118" s="61">
        <v>42810.367411261577</v>
      </c>
      <c r="AE1118" t="s">
        <v>9398</v>
      </c>
      <c r="AF1118" s="61">
        <v>42810.367411261577</v>
      </c>
    </row>
    <row r="1119" spans="24:32" x14ac:dyDescent="0.35">
      <c r="X1119" s="32" t="str">
        <f t="shared" si="58"/>
        <v>JBT-4509556</v>
      </c>
      <c r="Y1119" s="32" t="b">
        <f t="shared" si="57"/>
        <v>1</v>
      </c>
      <c r="Z1119" t="s">
        <v>10489</v>
      </c>
      <c r="AA1119">
        <v>9556</v>
      </c>
      <c r="AB1119" t="s">
        <v>1273</v>
      </c>
      <c r="AC1119" t="s">
        <v>9398</v>
      </c>
      <c r="AD1119" s="61">
        <v>42810.367411458334</v>
      </c>
      <c r="AE1119" t="s">
        <v>9398</v>
      </c>
      <c r="AF1119" s="61">
        <v>42810.367411458334</v>
      </c>
    </row>
    <row r="1120" spans="24:32" x14ac:dyDescent="0.35">
      <c r="X1120" s="32" t="str">
        <f t="shared" si="58"/>
        <v>JBT-4509561</v>
      </c>
      <c r="Y1120" s="32" t="b">
        <f t="shared" si="57"/>
        <v>1</v>
      </c>
      <c r="Z1120" t="s">
        <v>10489</v>
      </c>
      <c r="AA1120">
        <v>9561</v>
      </c>
      <c r="AB1120" t="s">
        <v>11317</v>
      </c>
      <c r="AC1120" t="s">
        <v>9398</v>
      </c>
      <c r="AD1120" s="61">
        <v>43308.312041747682</v>
      </c>
      <c r="AE1120" t="s">
        <v>9398</v>
      </c>
      <c r="AF1120" s="61">
        <v>43308.312041747682</v>
      </c>
    </row>
    <row r="1121" spans="24:32" x14ac:dyDescent="0.35">
      <c r="X1121" s="32" t="str">
        <f t="shared" si="58"/>
        <v>JBT-4509900</v>
      </c>
      <c r="Y1121" s="32" t="b">
        <f t="shared" si="57"/>
        <v>1</v>
      </c>
      <c r="Z1121" t="s">
        <v>10489</v>
      </c>
      <c r="AA1121">
        <v>9900</v>
      </c>
      <c r="AB1121" t="s">
        <v>1274</v>
      </c>
      <c r="AC1121" t="s">
        <v>9398</v>
      </c>
      <c r="AD1121" s="61">
        <v>42810.367411689818</v>
      </c>
      <c r="AE1121" t="s">
        <v>9398</v>
      </c>
      <c r="AF1121" s="61">
        <v>42810.367411689818</v>
      </c>
    </row>
    <row r="1122" spans="24:32" x14ac:dyDescent="0.35">
      <c r="X1122" s="32" t="str">
        <f t="shared" si="58"/>
        <v>JBT-4509910</v>
      </c>
      <c r="Y1122" s="32" t="b">
        <f t="shared" si="57"/>
        <v>1</v>
      </c>
      <c r="Z1122" t="s">
        <v>10489</v>
      </c>
      <c r="AA1122">
        <v>9910</v>
      </c>
      <c r="AB1122" t="s">
        <v>1275</v>
      </c>
      <c r="AC1122" t="s">
        <v>9398</v>
      </c>
      <c r="AD1122" s="61">
        <v>42810.367411886575</v>
      </c>
      <c r="AE1122" t="s">
        <v>9398</v>
      </c>
      <c r="AF1122" s="61">
        <v>42810.367411886575</v>
      </c>
    </row>
    <row r="1123" spans="24:32" x14ac:dyDescent="0.35">
      <c r="X1123" s="32" t="str">
        <f t="shared" si="58"/>
        <v>JBT-4518214</v>
      </c>
      <c r="Y1123" s="32" t="b">
        <f t="shared" si="57"/>
        <v>1</v>
      </c>
      <c r="Z1123" t="s">
        <v>10490</v>
      </c>
      <c r="AA1123">
        <v>8214</v>
      </c>
      <c r="AB1123" t="s">
        <v>10529</v>
      </c>
      <c r="AC1123" t="s">
        <v>9398</v>
      </c>
      <c r="AD1123" s="61">
        <v>43241.654548645834</v>
      </c>
      <c r="AE1123" t="s">
        <v>9398</v>
      </c>
      <c r="AF1123" s="61">
        <v>43241.654548645834</v>
      </c>
    </row>
    <row r="1124" spans="24:32" x14ac:dyDescent="0.35">
      <c r="X1124" s="32" t="str">
        <f t="shared" si="58"/>
        <v>JBT-4519100</v>
      </c>
      <c r="Y1124" s="32" t="b">
        <f t="shared" si="57"/>
        <v>1</v>
      </c>
      <c r="Z1124" t="s">
        <v>10490</v>
      </c>
      <c r="AA1124">
        <v>9100</v>
      </c>
      <c r="AB1124" t="s">
        <v>1190</v>
      </c>
      <c r="AC1124" t="s">
        <v>9398</v>
      </c>
      <c r="AD1124" s="61">
        <v>42810.367394444445</v>
      </c>
      <c r="AE1124" t="s">
        <v>9398</v>
      </c>
      <c r="AF1124" s="61">
        <v>42810.367394444445</v>
      </c>
    </row>
    <row r="1125" spans="24:32" x14ac:dyDescent="0.35">
      <c r="X1125" s="32" t="str">
        <f t="shared" si="58"/>
        <v>JBT-4519101</v>
      </c>
      <c r="Y1125" s="32" t="b">
        <f t="shared" si="57"/>
        <v>1</v>
      </c>
      <c r="Z1125" t="s">
        <v>10490</v>
      </c>
      <c r="AA1125">
        <v>9101</v>
      </c>
      <c r="AB1125" t="s">
        <v>1191</v>
      </c>
      <c r="AC1125" t="s">
        <v>9398</v>
      </c>
      <c r="AD1125" s="61">
        <v>42810.367394594905</v>
      </c>
      <c r="AE1125" t="s">
        <v>9398</v>
      </c>
      <c r="AF1125" s="61">
        <v>42810.367394594905</v>
      </c>
    </row>
    <row r="1126" spans="24:32" x14ac:dyDescent="0.35">
      <c r="X1126" s="32" t="str">
        <f t="shared" si="58"/>
        <v>JBT-4519105</v>
      </c>
      <c r="Y1126" s="32" t="b">
        <f t="shared" si="57"/>
        <v>1</v>
      </c>
      <c r="Z1126" t="s">
        <v>10490</v>
      </c>
      <c r="AA1126">
        <v>9105</v>
      </c>
      <c r="AB1126" t="s">
        <v>1192</v>
      </c>
      <c r="AC1126" t="s">
        <v>9398</v>
      </c>
      <c r="AD1126" s="61">
        <v>42810.367394791669</v>
      </c>
      <c r="AE1126" t="s">
        <v>9398</v>
      </c>
      <c r="AF1126" s="61">
        <v>42810.367394791669</v>
      </c>
    </row>
    <row r="1127" spans="24:32" x14ac:dyDescent="0.35">
      <c r="X1127" s="32" t="str">
        <f t="shared" si="58"/>
        <v>JBT-4519106</v>
      </c>
      <c r="Y1127" s="32" t="b">
        <f t="shared" si="57"/>
        <v>1</v>
      </c>
      <c r="Z1127" t="s">
        <v>10490</v>
      </c>
      <c r="AA1127">
        <v>9106</v>
      </c>
      <c r="AB1127" t="s">
        <v>1193</v>
      </c>
      <c r="AC1127" t="s">
        <v>9398</v>
      </c>
      <c r="AD1127" s="61">
        <v>42810.367395023146</v>
      </c>
      <c r="AE1127" t="s">
        <v>9398</v>
      </c>
      <c r="AF1127" s="61">
        <v>42810.367395023146</v>
      </c>
    </row>
    <row r="1128" spans="24:32" x14ac:dyDescent="0.35">
      <c r="X1128" s="32" t="str">
        <f t="shared" si="58"/>
        <v>JBT-4519107</v>
      </c>
      <c r="Y1128" s="32" t="b">
        <f t="shared" si="57"/>
        <v>1</v>
      </c>
      <c r="Z1128" t="s">
        <v>10490</v>
      </c>
      <c r="AA1128">
        <v>9107</v>
      </c>
      <c r="AB1128" t="s">
        <v>1194</v>
      </c>
      <c r="AC1128" t="s">
        <v>9398</v>
      </c>
      <c r="AD1128" s="61">
        <v>42810.36739521991</v>
      </c>
      <c r="AE1128" t="s">
        <v>9398</v>
      </c>
      <c r="AF1128" s="61">
        <v>42810.36739521991</v>
      </c>
    </row>
    <row r="1129" spans="24:32" x14ac:dyDescent="0.35">
      <c r="X1129" s="32" t="str">
        <f t="shared" si="58"/>
        <v>JBT-4519108</v>
      </c>
      <c r="Y1129" s="32" t="b">
        <f t="shared" si="57"/>
        <v>1</v>
      </c>
      <c r="Z1129" t="s">
        <v>10490</v>
      </c>
      <c r="AA1129">
        <v>9108</v>
      </c>
      <c r="AB1129" t="s">
        <v>1195</v>
      </c>
      <c r="AC1129" t="s">
        <v>9398</v>
      </c>
      <c r="AD1129" s="61">
        <v>42810.36739540509</v>
      </c>
      <c r="AE1129" t="s">
        <v>9398</v>
      </c>
      <c r="AF1129" s="61">
        <v>42810.36739540509</v>
      </c>
    </row>
    <row r="1130" spans="24:32" x14ac:dyDescent="0.35">
      <c r="X1130" s="32" t="str">
        <f t="shared" si="58"/>
        <v>JBT-4519110</v>
      </c>
      <c r="Y1130" s="32" t="b">
        <f t="shared" si="57"/>
        <v>1</v>
      </c>
      <c r="Z1130" t="s">
        <v>10490</v>
      </c>
      <c r="AA1130">
        <v>9110</v>
      </c>
      <c r="AB1130" t="s">
        <v>1196</v>
      </c>
      <c r="AC1130" t="s">
        <v>9398</v>
      </c>
      <c r="AD1130" s="61">
        <v>42810.367395601854</v>
      </c>
      <c r="AE1130" t="s">
        <v>9398</v>
      </c>
      <c r="AF1130" s="61">
        <v>42810.367395601854</v>
      </c>
    </row>
    <row r="1131" spans="24:32" x14ac:dyDescent="0.35">
      <c r="X1131" s="32" t="str">
        <f t="shared" si="58"/>
        <v>JBT-4519115</v>
      </c>
      <c r="Y1131" s="32" t="b">
        <f t="shared" si="57"/>
        <v>1</v>
      </c>
      <c r="Z1131" t="s">
        <v>10490</v>
      </c>
      <c r="AA1131">
        <v>9115</v>
      </c>
      <c r="AB1131" t="s">
        <v>1197</v>
      </c>
      <c r="AC1131" t="s">
        <v>9398</v>
      </c>
      <c r="AD1131" s="61">
        <v>42810.36739579861</v>
      </c>
      <c r="AE1131" t="s">
        <v>9398</v>
      </c>
      <c r="AF1131" s="61">
        <v>42810.36739579861</v>
      </c>
    </row>
    <row r="1132" spans="24:32" x14ac:dyDescent="0.35">
      <c r="X1132" s="32" t="str">
        <f t="shared" si="58"/>
        <v>JBT-4519120</v>
      </c>
      <c r="Y1132" s="32" t="b">
        <f t="shared" si="57"/>
        <v>1</v>
      </c>
      <c r="Z1132" t="s">
        <v>10490</v>
      </c>
      <c r="AA1132">
        <v>9120</v>
      </c>
      <c r="AB1132" t="s">
        <v>1198</v>
      </c>
      <c r="AC1132" t="s">
        <v>9398</v>
      </c>
      <c r="AD1132" s="61">
        <v>42810.367395983798</v>
      </c>
      <c r="AE1132" t="s">
        <v>9398</v>
      </c>
      <c r="AF1132" s="61">
        <v>42810.367395983798</v>
      </c>
    </row>
    <row r="1133" spans="24:32" x14ac:dyDescent="0.35">
      <c r="X1133" s="32" t="str">
        <f t="shared" si="58"/>
        <v>JBT-4519125</v>
      </c>
      <c r="Y1133" s="32" t="b">
        <f t="shared" si="57"/>
        <v>1</v>
      </c>
      <c r="Z1133" t="s">
        <v>10490</v>
      </c>
      <c r="AA1133">
        <v>9125</v>
      </c>
      <c r="AB1133" t="s">
        <v>1199</v>
      </c>
      <c r="AC1133" t="s">
        <v>9398</v>
      </c>
      <c r="AD1133" s="61">
        <v>42810.367396180554</v>
      </c>
      <c r="AE1133" t="s">
        <v>9398</v>
      </c>
      <c r="AF1133" s="61">
        <v>42810.367396180554</v>
      </c>
    </row>
    <row r="1134" spans="24:32" x14ac:dyDescent="0.35">
      <c r="X1134" s="32" t="str">
        <f t="shared" si="58"/>
        <v>JBT-4519126</v>
      </c>
      <c r="Y1134" s="32" t="b">
        <f t="shared" si="57"/>
        <v>1</v>
      </c>
      <c r="Z1134" t="s">
        <v>10490</v>
      </c>
      <c r="AA1134">
        <v>9126</v>
      </c>
      <c r="AB1134" t="s">
        <v>1200</v>
      </c>
      <c r="AC1134" t="s">
        <v>9398</v>
      </c>
      <c r="AD1134" s="61">
        <v>42810.367396377318</v>
      </c>
      <c r="AE1134" t="s">
        <v>9398</v>
      </c>
      <c r="AF1134" s="61">
        <v>42810.367396377318</v>
      </c>
    </row>
    <row r="1135" spans="24:32" x14ac:dyDescent="0.35">
      <c r="X1135" s="32" t="str">
        <f t="shared" si="58"/>
        <v>JBT-4519127</v>
      </c>
      <c r="Y1135" s="32" t="b">
        <f t="shared" si="57"/>
        <v>1</v>
      </c>
      <c r="Z1135" t="s">
        <v>10490</v>
      </c>
      <c r="AA1135">
        <v>9127</v>
      </c>
      <c r="AB1135" t="s">
        <v>1201</v>
      </c>
      <c r="AC1135" t="s">
        <v>9398</v>
      </c>
      <c r="AD1135" s="61">
        <v>42810.367396608795</v>
      </c>
      <c r="AE1135" t="s">
        <v>9398</v>
      </c>
      <c r="AF1135" s="61">
        <v>42810.367396608795</v>
      </c>
    </row>
    <row r="1136" spans="24:32" x14ac:dyDescent="0.35">
      <c r="X1136" s="32" t="str">
        <f t="shared" si="58"/>
        <v>JBT-4519130</v>
      </c>
      <c r="Y1136" s="32" t="b">
        <f t="shared" si="57"/>
        <v>1</v>
      </c>
      <c r="Z1136" t="s">
        <v>10490</v>
      </c>
      <c r="AA1136">
        <v>9130</v>
      </c>
      <c r="AB1136" t="s">
        <v>1202</v>
      </c>
      <c r="AC1136" t="s">
        <v>9398</v>
      </c>
      <c r="AD1136" s="61">
        <v>42810.367396793983</v>
      </c>
      <c r="AE1136" t="s">
        <v>9398</v>
      </c>
      <c r="AF1136" s="61">
        <v>42810.367396793983</v>
      </c>
    </row>
    <row r="1137" spans="24:32" x14ac:dyDescent="0.35">
      <c r="X1137" s="32" t="str">
        <f t="shared" si="58"/>
        <v>JBT-4519131</v>
      </c>
      <c r="Y1137" s="32" t="b">
        <f t="shared" si="57"/>
        <v>1</v>
      </c>
      <c r="Z1137" t="s">
        <v>10490</v>
      </c>
      <c r="AA1137">
        <v>9131</v>
      </c>
      <c r="AB1137" t="s">
        <v>1203</v>
      </c>
      <c r="AC1137" t="s">
        <v>9398</v>
      </c>
      <c r="AD1137" s="61">
        <v>42810.36739699074</v>
      </c>
      <c r="AE1137" t="s">
        <v>9398</v>
      </c>
      <c r="AF1137" s="61">
        <v>42810.36739699074</v>
      </c>
    </row>
    <row r="1138" spans="24:32" x14ac:dyDescent="0.35">
      <c r="X1138" s="32" t="str">
        <f t="shared" si="58"/>
        <v>JBT-4519132</v>
      </c>
      <c r="Y1138" s="32" t="b">
        <f t="shared" si="57"/>
        <v>1</v>
      </c>
      <c r="Z1138" t="s">
        <v>10490</v>
      </c>
      <c r="AA1138">
        <v>9132</v>
      </c>
      <c r="AB1138" t="s">
        <v>1204</v>
      </c>
      <c r="AC1138" t="s">
        <v>9398</v>
      </c>
      <c r="AD1138" s="61">
        <v>42810.367397187503</v>
      </c>
      <c r="AE1138" t="s">
        <v>9398</v>
      </c>
      <c r="AF1138" s="61">
        <v>42810.367397187503</v>
      </c>
    </row>
    <row r="1139" spans="24:32" x14ac:dyDescent="0.35">
      <c r="X1139" s="32" t="str">
        <f t="shared" si="58"/>
        <v>JBT-4519133</v>
      </c>
      <c r="Y1139" s="32" t="b">
        <f t="shared" si="57"/>
        <v>1</v>
      </c>
      <c r="Z1139" t="s">
        <v>10490</v>
      </c>
      <c r="AA1139">
        <v>9133</v>
      </c>
      <c r="AB1139" t="s">
        <v>1205</v>
      </c>
      <c r="AC1139" t="s">
        <v>9398</v>
      </c>
      <c r="AD1139" s="61">
        <v>42810.367397372684</v>
      </c>
      <c r="AE1139" t="s">
        <v>9398</v>
      </c>
      <c r="AF1139" s="61">
        <v>42810.367397372684</v>
      </c>
    </row>
    <row r="1140" spans="24:32" x14ac:dyDescent="0.35">
      <c r="X1140" s="32" t="str">
        <f t="shared" si="58"/>
        <v>JBT-4519135</v>
      </c>
      <c r="Y1140" s="32" t="b">
        <f t="shared" si="57"/>
        <v>1</v>
      </c>
      <c r="Z1140" t="s">
        <v>10490</v>
      </c>
      <c r="AA1140">
        <v>9135</v>
      </c>
      <c r="AB1140" t="s">
        <v>1206</v>
      </c>
      <c r="AC1140" t="s">
        <v>9398</v>
      </c>
      <c r="AD1140" s="61">
        <v>42810.367397569447</v>
      </c>
      <c r="AE1140" t="s">
        <v>9398</v>
      </c>
      <c r="AF1140" s="61">
        <v>42810.367397569447</v>
      </c>
    </row>
    <row r="1141" spans="24:32" x14ac:dyDescent="0.35">
      <c r="X1141" s="32" t="str">
        <f t="shared" si="58"/>
        <v>JBT-4519136</v>
      </c>
      <c r="Y1141" s="32" t="b">
        <f t="shared" si="57"/>
        <v>1</v>
      </c>
      <c r="Z1141" t="s">
        <v>10490</v>
      </c>
      <c r="AA1141">
        <v>9136</v>
      </c>
      <c r="AB1141" t="s">
        <v>1207</v>
      </c>
      <c r="AC1141" t="s">
        <v>9398</v>
      </c>
      <c r="AD1141" s="61">
        <v>42810.367397800925</v>
      </c>
      <c r="AE1141" t="s">
        <v>9398</v>
      </c>
      <c r="AF1141" s="61">
        <v>42810.367397800925</v>
      </c>
    </row>
    <row r="1142" spans="24:32" x14ac:dyDescent="0.35">
      <c r="X1142" s="32" t="str">
        <f t="shared" si="58"/>
        <v>JBT-4519140</v>
      </c>
      <c r="Y1142" s="32" t="b">
        <f t="shared" si="57"/>
        <v>1</v>
      </c>
      <c r="Z1142" t="s">
        <v>10490</v>
      </c>
      <c r="AA1142">
        <v>9140</v>
      </c>
      <c r="AB1142" t="s">
        <v>1208</v>
      </c>
      <c r="AC1142" t="s">
        <v>9398</v>
      </c>
      <c r="AD1142" s="61">
        <v>42810.367397951391</v>
      </c>
      <c r="AE1142" t="s">
        <v>9398</v>
      </c>
      <c r="AF1142" s="61">
        <v>42810.367397951391</v>
      </c>
    </row>
    <row r="1143" spans="24:32" x14ac:dyDescent="0.35">
      <c r="X1143" s="32" t="str">
        <f t="shared" si="58"/>
        <v>JBT-4519141</v>
      </c>
      <c r="Y1143" s="32" t="b">
        <f t="shared" si="57"/>
        <v>1</v>
      </c>
      <c r="Z1143" t="s">
        <v>10490</v>
      </c>
      <c r="AA1143">
        <v>9141</v>
      </c>
      <c r="AB1143" t="s">
        <v>1209</v>
      </c>
      <c r="AC1143" t="s">
        <v>9398</v>
      </c>
      <c r="AD1143" s="61">
        <v>42810.367398148148</v>
      </c>
      <c r="AE1143" t="s">
        <v>9398</v>
      </c>
      <c r="AF1143" s="61">
        <v>42810.367398148148</v>
      </c>
    </row>
    <row r="1144" spans="24:32" x14ac:dyDescent="0.35">
      <c r="X1144" s="32" t="str">
        <f t="shared" si="58"/>
        <v>JBT-4519145</v>
      </c>
      <c r="Y1144" s="32" t="b">
        <f t="shared" si="57"/>
        <v>1</v>
      </c>
      <c r="Z1144" t="s">
        <v>10490</v>
      </c>
      <c r="AA1144">
        <v>9145</v>
      </c>
      <c r="AB1144" t="s">
        <v>1210</v>
      </c>
      <c r="AC1144" t="s">
        <v>9398</v>
      </c>
      <c r="AD1144" s="61">
        <v>42810.367398344904</v>
      </c>
      <c r="AE1144" t="s">
        <v>9398</v>
      </c>
      <c r="AF1144" s="61">
        <v>42810.367398344904</v>
      </c>
    </row>
    <row r="1145" spans="24:32" x14ac:dyDescent="0.35">
      <c r="X1145" s="32" t="str">
        <f t="shared" si="58"/>
        <v>JBT-4519146</v>
      </c>
      <c r="Y1145" s="32" t="b">
        <f t="shared" si="57"/>
        <v>1</v>
      </c>
      <c r="Z1145" t="s">
        <v>10490</v>
      </c>
      <c r="AA1145">
        <v>9146</v>
      </c>
      <c r="AB1145" t="s">
        <v>1211</v>
      </c>
      <c r="AC1145" t="s">
        <v>9398</v>
      </c>
      <c r="AD1145" s="61">
        <v>42810.367398530092</v>
      </c>
      <c r="AE1145" t="s">
        <v>9398</v>
      </c>
      <c r="AF1145" s="61">
        <v>42810.367398530092</v>
      </c>
    </row>
    <row r="1146" spans="24:32" x14ac:dyDescent="0.35">
      <c r="X1146" s="32" t="str">
        <f t="shared" si="58"/>
        <v>JBT-4519150</v>
      </c>
      <c r="Y1146" s="32" t="b">
        <f t="shared" si="57"/>
        <v>1</v>
      </c>
      <c r="Z1146" t="s">
        <v>10490</v>
      </c>
      <c r="AA1146">
        <v>9150</v>
      </c>
      <c r="AB1146" t="s">
        <v>1212</v>
      </c>
      <c r="AC1146" t="s">
        <v>9398</v>
      </c>
      <c r="AD1146" s="61">
        <v>42810.367398726848</v>
      </c>
      <c r="AE1146" t="s">
        <v>9398</v>
      </c>
      <c r="AF1146" s="61">
        <v>42810.367398726848</v>
      </c>
    </row>
    <row r="1147" spans="24:32" x14ac:dyDescent="0.35">
      <c r="X1147" s="32" t="str">
        <f t="shared" si="58"/>
        <v>JBT-4519155</v>
      </c>
      <c r="Y1147" s="32" t="b">
        <f t="shared" si="57"/>
        <v>1</v>
      </c>
      <c r="Z1147" t="s">
        <v>10490</v>
      </c>
      <c r="AA1147">
        <v>9155</v>
      </c>
      <c r="AB1147" t="s">
        <v>1213</v>
      </c>
      <c r="AC1147" t="s">
        <v>9398</v>
      </c>
      <c r="AD1147" s="61">
        <v>42810.367398958333</v>
      </c>
      <c r="AE1147" t="s">
        <v>9398</v>
      </c>
      <c r="AF1147" s="61">
        <v>42810.367398958333</v>
      </c>
    </row>
    <row r="1148" spans="24:32" x14ac:dyDescent="0.35">
      <c r="X1148" s="32" t="str">
        <f t="shared" si="58"/>
        <v>JBT-4519156</v>
      </c>
      <c r="Y1148" s="32" t="b">
        <f t="shared" si="57"/>
        <v>1</v>
      </c>
      <c r="Z1148" t="s">
        <v>10490</v>
      </c>
      <c r="AA1148">
        <v>9156</v>
      </c>
      <c r="AB1148" t="s">
        <v>1214</v>
      </c>
      <c r="AC1148" t="s">
        <v>9398</v>
      </c>
      <c r="AD1148" s="61">
        <v>42810.3673991088</v>
      </c>
      <c r="AE1148" t="s">
        <v>9398</v>
      </c>
      <c r="AF1148" s="61">
        <v>42810.3673991088</v>
      </c>
    </row>
    <row r="1149" spans="24:32" x14ac:dyDescent="0.35">
      <c r="X1149" s="32" t="str">
        <f t="shared" si="58"/>
        <v>JBT-4519157</v>
      </c>
      <c r="Y1149" s="32" t="b">
        <f t="shared" si="57"/>
        <v>1</v>
      </c>
      <c r="Z1149" t="s">
        <v>10490</v>
      </c>
      <c r="AA1149">
        <v>9157</v>
      </c>
      <c r="AB1149" t="s">
        <v>1215</v>
      </c>
      <c r="AC1149" t="s">
        <v>9398</v>
      </c>
      <c r="AD1149" s="61">
        <v>42810.367399340277</v>
      </c>
      <c r="AE1149" t="s">
        <v>9398</v>
      </c>
      <c r="AF1149" s="61">
        <v>42810.367399340277</v>
      </c>
    </row>
    <row r="1150" spans="24:32" x14ac:dyDescent="0.35">
      <c r="X1150" s="32" t="str">
        <f t="shared" si="58"/>
        <v>JBT-4519158</v>
      </c>
      <c r="Y1150" s="32" t="b">
        <f t="shared" si="57"/>
        <v>1</v>
      </c>
      <c r="Z1150" t="s">
        <v>10490</v>
      </c>
      <c r="AA1150">
        <v>9158</v>
      </c>
      <c r="AB1150" t="s">
        <v>1216</v>
      </c>
      <c r="AC1150" t="s">
        <v>9398</v>
      </c>
      <c r="AD1150" s="61">
        <v>42810.367399571762</v>
      </c>
      <c r="AE1150" t="s">
        <v>9398</v>
      </c>
      <c r="AF1150" s="61">
        <v>42810.367399571762</v>
      </c>
    </row>
    <row r="1151" spans="24:32" x14ac:dyDescent="0.35">
      <c r="X1151" s="32" t="str">
        <f t="shared" si="58"/>
        <v>JBT-4519159</v>
      </c>
      <c r="Y1151" s="32" t="b">
        <f t="shared" si="57"/>
        <v>1</v>
      </c>
      <c r="Z1151" t="s">
        <v>10490</v>
      </c>
      <c r="AA1151">
        <v>9159</v>
      </c>
      <c r="AB1151" t="s">
        <v>1217</v>
      </c>
      <c r="AC1151" t="s">
        <v>9398</v>
      </c>
      <c r="AD1151" s="61">
        <v>42810.367399768518</v>
      </c>
      <c r="AE1151" t="s">
        <v>9398</v>
      </c>
      <c r="AF1151" s="61">
        <v>42810.367399768518</v>
      </c>
    </row>
    <row r="1152" spans="24:32" x14ac:dyDescent="0.35">
      <c r="X1152" s="32" t="str">
        <f t="shared" si="58"/>
        <v>JBT-4519160</v>
      </c>
      <c r="Y1152" s="32" t="b">
        <f t="shared" si="57"/>
        <v>1</v>
      </c>
      <c r="Z1152" t="s">
        <v>10490</v>
      </c>
      <c r="AA1152">
        <v>9160</v>
      </c>
      <c r="AB1152" t="s">
        <v>1218</v>
      </c>
      <c r="AC1152" t="s">
        <v>9398</v>
      </c>
      <c r="AD1152" s="61">
        <v>42810.367400000003</v>
      </c>
      <c r="AE1152" t="s">
        <v>9398</v>
      </c>
      <c r="AF1152" s="61">
        <v>42810.367400000003</v>
      </c>
    </row>
    <row r="1153" spans="24:32" x14ac:dyDescent="0.35">
      <c r="X1153" s="32" t="str">
        <f t="shared" si="58"/>
        <v>JBT-4519161</v>
      </c>
      <c r="Y1153" s="32" t="b">
        <f t="shared" si="57"/>
        <v>1</v>
      </c>
      <c r="Z1153" t="s">
        <v>10490</v>
      </c>
      <c r="AA1153">
        <v>9161</v>
      </c>
      <c r="AB1153" t="s">
        <v>1219</v>
      </c>
      <c r="AC1153" t="s">
        <v>9398</v>
      </c>
      <c r="AD1153" s="61">
        <v>42810.367400196759</v>
      </c>
      <c r="AE1153" t="s">
        <v>9398</v>
      </c>
      <c r="AF1153" s="61">
        <v>42810.367400196759</v>
      </c>
    </row>
    <row r="1154" spans="24:32" x14ac:dyDescent="0.35">
      <c r="X1154" s="32" t="str">
        <f t="shared" si="58"/>
        <v>JBT-4519165</v>
      </c>
      <c r="Y1154" s="32" t="b">
        <f t="shared" si="57"/>
        <v>1</v>
      </c>
      <c r="Z1154" t="s">
        <v>10490</v>
      </c>
      <c r="AA1154">
        <v>9165</v>
      </c>
      <c r="AB1154" t="s">
        <v>1220</v>
      </c>
      <c r="AC1154" t="s">
        <v>9398</v>
      </c>
      <c r="AD1154" s="61">
        <v>42810.367400381947</v>
      </c>
      <c r="AE1154" t="s">
        <v>9398</v>
      </c>
      <c r="AF1154" s="61">
        <v>42810.367400381947</v>
      </c>
    </row>
    <row r="1155" spans="24:32" x14ac:dyDescent="0.35">
      <c r="X1155" s="32" t="str">
        <f t="shared" si="58"/>
        <v>JBT-4519167</v>
      </c>
      <c r="Y1155" s="32" t="b">
        <f t="shared" si="57"/>
        <v>1</v>
      </c>
      <c r="Z1155" t="s">
        <v>10490</v>
      </c>
      <c r="AA1155">
        <v>9167</v>
      </c>
      <c r="AB1155" t="s">
        <v>11318</v>
      </c>
      <c r="AC1155" t="s">
        <v>9398</v>
      </c>
      <c r="AD1155" s="61">
        <v>43308.312490775461</v>
      </c>
      <c r="AE1155" t="s">
        <v>9398</v>
      </c>
      <c r="AF1155" s="61">
        <v>43308.312490775461</v>
      </c>
    </row>
    <row r="1156" spans="24:32" x14ac:dyDescent="0.35">
      <c r="X1156" s="32" t="str">
        <f t="shared" si="58"/>
        <v>JBT-4519200</v>
      </c>
      <c r="Y1156" s="32" t="b">
        <f t="shared" si="57"/>
        <v>1</v>
      </c>
      <c r="Z1156" t="s">
        <v>10490</v>
      </c>
      <c r="AA1156">
        <v>9200</v>
      </c>
      <c r="AB1156" t="s">
        <v>1221</v>
      </c>
      <c r="AC1156" t="s">
        <v>9398</v>
      </c>
      <c r="AD1156" s="61">
        <v>42810.36740072917</v>
      </c>
      <c r="AE1156" t="s">
        <v>9398</v>
      </c>
      <c r="AF1156" s="61">
        <v>42810.36740072917</v>
      </c>
    </row>
    <row r="1157" spans="24:32" x14ac:dyDescent="0.35">
      <c r="X1157" s="32" t="str">
        <f t="shared" si="58"/>
        <v>JBT-4519205</v>
      </c>
      <c r="Y1157" s="32" t="b">
        <f t="shared" ref="Y1157:Y1220" si="59">VLOOKUP(AA1157,U:V,2,0)=AB1157</f>
        <v>1</v>
      </c>
      <c r="Z1157" t="s">
        <v>10490</v>
      </c>
      <c r="AA1157">
        <v>9205</v>
      </c>
      <c r="AB1157" t="s">
        <v>1222</v>
      </c>
      <c r="AC1157" t="s">
        <v>9398</v>
      </c>
      <c r="AD1157" s="61">
        <v>42810.367400960648</v>
      </c>
      <c r="AE1157" t="s">
        <v>9398</v>
      </c>
      <c r="AF1157" s="61">
        <v>42810.367400960648</v>
      </c>
    </row>
    <row r="1158" spans="24:32" x14ac:dyDescent="0.35">
      <c r="X1158" s="32" t="str">
        <f t="shared" si="58"/>
        <v>JBT-4519300</v>
      </c>
      <c r="Y1158" s="32" t="b">
        <f t="shared" si="59"/>
        <v>1</v>
      </c>
      <c r="Z1158" t="s">
        <v>10490</v>
      </c>
      <c r="AA1158">
        <v>9300</v>
      </c>
      <c r="AB1158" t="s">
        <v>1223</v>
      </c>
      <c r="AC1158" t="s">
        <v>9398</v>
      </c>
      <c r="AD1158" s="61">
        <v>42810.367401157404</v>
      </c>
      <c r="AE1158" t="s">
        <v>9398</v>
      </c>
      <c r="AF1158" s="61">
        <v>42810.367401157404</v>
      </c>
    </row>
    <row r="1159" spans="24:32" x14ac:dyDescent="0.35">
      <c r="X1159" s="32" t="str">
        <f t="shared" si="58"/>
        <v>JBT-4519305</v>
      </c>
      <c r="Y1159" s="32" t="b">
        <f t="shared" si="59"/>
        <v>1</v>
      </c>
      <c r="Z1159" t="s">
        <v>10490</v>
      </c>
      <c r="AA1159">
        <v>9305</v>
      </c>
      <c r="AB1159" t="s">
        <v>1224</v>
      </c>
      <c r="AC1159" t="s">
        <v>9398</v>
      </c>
      <c r="AD1159" s="61">
        <v>42810.367401354168</v>
      </c>
      <c r="AE1159" t="s">
        <v>9398</v>
      </c>
      <c r="AF1159" s="61">
        <v>42810.367401354168</v>
      </c>
    </row>
    <row r="1160" spans="24:32" x14ac:dyDescent="0.35">
      <c r="X1160" s="32" t="str">
        <f t="shared" ref="X1160:X1223" si="60">Z1160&amp;AA1160</f>
        <v>JBT-4519310</v>
      </c>
      <c r="Y1160" s="32" t="b">
        <f t="shared" si="59"/>
        <v>1</v>
      </c>
      <c r="Z1160" t="s">
        <v>10490</v>
      </c>
      <c r="AA1160">
        <v>9310</v>
      </c>
      <c r="AB1160" t="s">
        <v>1225</v>
      </c>
      <c r="AC1160" t="s">
        <v>9398</v>
      </c>
      <c r="AD1160" s="61">
        <v>42810.367401539355</v>
      </c>
      <c r="AE1160" t="s">
        <v>9398</v>
      </c>
      <c r="AF1160" s="61">
        <v>42810.367401539355</v>
      </c>
    </row>
    <row r="1161" spans="24:32" x14ac:dyDescent="0.35">
      <c r="X1161" s="32" t="str">
        <f t="shared" si="60"/>
        <v>JBT-4519320</v>
      </c>
      <c r="Y1161" s="32" t="b">
        <f t="shared" si="59"/>
        <v>1</v>
      </c>
      <c r="Z1161" t="s">
        <v>10490</v>
      </c>
      <c r="AA1161">
        <v>9320</v>
      </c>
      <c r="AB1161" t="s">
        <v>1226</v>
      </c>
      <c r="AC1161" t="s">
        <v>9398</v>
      </c>
      <c r="AD1161" s="61">
        <v>42810.367401770833</v>
      </c>
      <c r="AE1161" t="s">
        <v>9398</v>
      </c>
      <c r="AF1161" s="61">
        <v>42810.367401770833</v>
      </c>
    </row>
    <row r="1162" spans="24:32" x14ac:dyDescent="0.35">
      <c r="X1162" s="32" t="str">
        <f t="shared" si="60"/>
        <v>JBT-4519321</v>
      </c>
      <c r="Y1162" s="32" t="b">
        <f t="shared" si="59"/>
        <v>1</v>
      </c>
      <c r="Z1162" t="s">
        <v>10490</v>
      </c>
      <c r="AA1162">
        <v>9321</v>
      </c>
      <c r="AB1162" t="s">
        <v>1227</v>
      </c>
      <c r="AC1162" t="s">
        <v>9398</v>
      </c>
      <c r="AD1162" s="61">
        <v>42810.367401967589</v>
      </c>
      <c r="AE1162" t="s">
        <v>9398</v>
      </c>
      <c r="AF1162" s="61">
        <v>42810.367401967589</v>
      </c>
    </row>
    <row r="1163" spans="24:32" x14ac:dyDescent="0.35">
      <c r="X1163" s="32" t="str">
        <f t="shared" si="60"/>
        <v>JBT-4519330</v>
      </c>
      <c r="Y1163" s="32" t="b">
        <f t="shared" si="59"/>
        <v>1</v>
      </c>
      <c r="Z1163" t="s">
        <v>10490</v>
      </c>
      <c r="AA1163">
        <v>9330</v>
      </c>
      <c r="AB1163" t="s">
        <v>1228</v>
      </c>
      <c r="AC1163" t="s">
        <v>9398</v>
      </c>
      <c r="AD1163" s="61">
        <v>42810.367402199074</v>
      </c>
      <c r="AE1163" t="s">
        <v>9398</v>
      </c>
      <c r="AF1163" s="61">
        <v>42810.367402199074</v>
      </c>
    </row>
    <row r="1164" spans="24:32" x14ac:dyDescent="0.35">
      <c r="X1164" s="32" t="str">
        <f t="shared" si="60"/>
        <v>JBT-4519335</v>
      </c>
      <c r="Y1164" s="32" t="b">
        <f t="shared" si="59"/>
        <v>1</v>
      </c>
      <c r="Z1164" t="s">
        <v>10490</v>
      </c>
      <c r="AA1164">
        <v>9335</v>
      </c>
      <c r="AB1164" t="s">
        <v>1532</v>
      </c>
      <c r="AC1164" t="s">
        <v>9398</v>
      </c>
      <c r="AD1164" s="61">
        <v>43270.733179976851</v>
      </c>
      <c r="AE1164" t="s">
        <v>9398</v>
      </c>
      <c r="AF1164" s="61">
        <v>43270.733179976851</v>
      </c>
    </row>
    <row r="1165" spans="24:32" x14ac:dyDescent="0.35">
      <c r="X1165" s="32" t="str">
        <f t="shared" si="60"/>
        <v>JBT-4519400</v>
      </c>
      <c r="Y1165" s="32" t="b">
        <f t="shared" si="59"/>
        <v>1</v>
      </c>
      <c r="Z1165" t="s">
        <v>10490</v>
      </c>
      <c r="AA1165">
        <v>9400</v>
      </c>
      <c r="AB1165" t="s">
        <v>1229</v>
      </c>
      <c r="AC1165" t="s">
        <v>9398</v>
      </c>
      <c r="AD1165" s="61">
        <v>42810.367402430558</v>
      </c>
      <c r="AE1165" t="s">
        <v>9398</v>
      </c>
      <c r="AF1165" s="61">
        <v>42810.367402430558</v>
      </c>
    </row>
    <row r="1166" spans="24:32" x14ac:dyDescent="0.35">
      <c r="X1166" s="32" t="str">
        <f t="shared" si="60"/>
        <v>JBT-4519405</v>
      </c>
      <c r="Y1166" s="32" t="b">
        <f t="shared" si="59"/>
        <v>1</v>
      </c>
      <c r="Z1166" t="s">
        <v>10490</v>
      </c>
      <c r="AA1166">
        <v>9405</v>
      </c>
      <c r="AB1166" t="s">
        <v>1230</v>
      </c>
      <c r="AC1166" t="s">
        <v>9398</v>
      </c>
      <c r="AD1166" s="61">
        <v>42810.367402627315</v>
      </c>
      <c r="AE1166" t="s">
        <v>9398</v>
      </c>
      <c r="AF1166" s="61">
        <v>42810.367402627315</v>
      </c>
    </row>
    <row r="1167" spans="24:32" x14ac:dyDescent="0.35">
      <c r="X1167" s="32" t="str">
        <f t="shared" si="60"/>
        <v>JBT-4519406</v>
      </c>
      <c r="Y1167" s="32" t="b">
        <f t="shared" si="59"/>
        <v>1</v>
      </c>
      <c r="Z1167" t="s">
        <v>10490</v>
      </c>
      <c r="AA1167">
        <v>9406</v>
      </c>
      <c r="AB1167" t="s">
        <v>1231</v>
      </c>
      <c r="AC1167" t="s">
        <v>9398</v>
      </c>
      <c r="AD1167" s="61">
        <v>42810.367402858799</v>
      </c>
      <c r="AE1167" t="s">
        <v>9398</v>
      </c>
      <c r="AF1167" s="61">
        <v>42810.367402858799</v>
      </c>
    </row>
    <row r="1168" spans="24:32" x14ac:dyDescent="0.35">
      <c r="X1168" s="32" t="str">
        <f t="shared" si="60"/>
        <v>JBT-4519407</v>
      </c>
      <c r="Y1168" s="32" t="b">
        <f t="shared" si="59"/>
        <v>1</v>
      </c>
      <c r="Z1168" t="s">
        <v>10490</v>
      </c>
      <c r="AA1168">
        <v>9407</v>
      </c>
      <c r="AB1168" t="s">
        <v>1232</v>
      </c>
      <c r="AC1168" t="s">
        <v>9398</v>
      </c>
      <c r="AD1168" s="61">
        <v>42810.36740304398</v>
      </c>
      <c r="AE1168" t="s">
        <v>9398</v>
      </c>
      <c r="AF1168" s="61">
        <v>42810.36740304398</v>
      </c>
    </row>
    <row r="1169" spans="24:32" x14ac:dyDescent="0.35">
      <c r="X1169" s="32" t="str">
        <f t="shared" si="60"/>
        <v>JBT-4519408</v>
      </c>
      <c r="Y1169" s="32" t="b">
        <f t="shared" si="59"/>
        <v>1</v>
      </c>
      <c r="Z1169" t="s">
        <v>10490</v>
      </c>
      <c r="AA1169">
        <v>9408</v>
      </c>
      <c r="AB1169" t="s">
        <v>1233</v>
      </c>
      <c r="AC1169" t="s">
        <v>9398</v>
      </c>
      <c r="AD1169" s="61">
        <v>42810.367403240743</v>
      </c>
      <c r="AE1169" t="s">
        <v>9398</v>
      </c>
      <c r="AF1169" s="61">
        <v>42810.367403240743</v>
      </c>
    </row>
    <row r="1170" spans="24:32" x14ac:dyDescent="0.35">
      <c r="X1170" s="32" t="str">
        <f t="shared" si="60"/>
        <v>JBT-4519410</v>
      </c>
      <c r="Y1170" s="32" t="b">
        <f t="shared" si="59"/>
        <v>1</v>
      </c>
      <c r="Z1170" t="s">
        <v>10490</v>
      </c>
      <c r="AA1170">
        <v>9410</v>
      </c>
      <c r="AB1170" t="s">
        <v>1234</v>
      </c>
      <c r="AC1170" t="s">
        <v>9398</v>
      </c>
      <c r="AD1170" s="61">
        <v>42810.367403472221</v>
      </c>
      <c r="AE1170" t="s">
        <v>9398</v>
      </c>
      <c r="AF1170" s="61">
        <v>42810.367403472221</v>
      </c>
    </row>
    <row r="1171" spans="24:32" x14ac:dyDescent="0.35">
      <c r="X1171" s="32" t="str">
        <f t="shared" si="60"/>
        <v>JBT-4519411</v>
      </c>
      <c r="Y1171" s="32" t="b">
        <f t="shared" si="59"/>
        <v>1</v>
      </c>
      <c r="Z1171" t="s">
        <v>10490</v>
      </c>
      <c r="AA1171">
        <v>9411</v>
      </c>
      <c r="AB1171" t="s">
        <v>10277</v>
      </c>
      <c r="AC1171" t="s">
        <v>9398</v>
      </c>
      <c r="AD1171" s="61">
        <v>43241.654547256941</v>
      </c>
      <c r="AE1171" t="s">
        <v>9398</v>
      </c>
      <c r="AF1171" s="61">
        <v>43241.654547256941</v>
      </c>
    </row>
    <row r="1172" spans="24:32" x14ac:dyDescent="0.35">
      <c r="X1172" s="32" t="str">
        <f t="shared" si="60"/>
        <v>JBT-4519412</v>
      </c>
      <c r="Y1172" s="32" t="b">
        <f t="shared" si="59"/>
        <v>1</v>
      </c>
      <c r="Z1172" t="s">
        <v>10490</v>
      </c>
      <c r="AA1172">
        <v>9412</v>
      </c>
      <c r="AB1172" t="s">
        <v>10278</v>
      </c>
      <c r="AC1172" t="s">
        <v>9398</v>
      </c>
      <c r="AD1172" s="61">
        <v>43241.654547534723</v>
      </c>
      <c r="AE1172" t="s">
        <v>9398</v>
      </c>
      <c r="AF1172" s="61">
        <v>43241.654547534723</v>
      </c>
    </row>
    <row r="1173" spans="24:32" x14ac:dyDescent="0.35">
      <c r="X1173" s="32" t="str">
        <f t="shared" si="60"/>
        <v>JBT-4519413</v>
      </c>
      <c r="Y1173" s="32" t="b">
        <f t="shared" si="59"/>
        <v>1</v>
      </c>
      <c r="Z1173" t="s">
        <v>10490</v>
      </c>
      <c r="AA1173">
        <v>9413</v>
      </c>
      <c r="AB1173" t="s">
        <v>10279</v>
      </c>
      <c r="AC1173" t="s">
        <v>9398</v>
      </c>
      <c r="AD1173" s="61">
        <v>43241.654547604165</v>
      </c>
      <c r="AE1173" t="s">
        <v>9398</v>
      </c>
      <c r="AF1173" s="61">
        <v>43241.654547604165</v>
      </c>
    </row>
    <row r="1174" spans="24:32" x14ac:dyDescent="0.35">
      <c r="X1174" s="32" t="str">
        <f t="shared" si="60"/>
        <v>JBT-4519415</v>
      </c>
      <c r="Y1174" s="32" t="b">
        <f t="shared" si="59"/>
        <v>1</v>
      </c>
      <c r="Z1174" t="s">
        <v>10490</v>
      </c>
      <c r="AA1174">
        <v>9415</v>
      </c>
      <c r="AB1174" t="s">
        <v>1235</v>
      </c>
      <c r="AC1174" t="s">
        <v>9398</v>
      </c>
      <c r="AD1174" s="61">
        <v>42810.367403668984</v>
      </c>
      <c r="AE1174" t="s">
        <v>9398</v>
      </c>
      <c r="AF1174" s="61">
        <v>42810.367403668984</v>
      </c>
    </row>
    <row r="1175" spans="24:32" x14ac:dyDescent="0.35">
      <c r="X1175" s="32" t="str">
        <f t="shared" si="60"/>
        <v>JBT-4519420</v>
      </c>
      <c r="Y1175" s="32" t="b">
        <f t="shared" si="59"/>
        <v>1</v>
      </c>
      <c r="Z1175" t="s">
        <v>10490</v>
      </c>
      <c r="AA1175">
        <v>9420</v>
      </c>
      <c r="AB1175" t="s">
        <v>1236</v>
      </c>
      <c r="AC1175" t="s">
        <v>9398</v>
      </c>
      <c r="AD1175" s="61">
        <v>42810.367403854165</v>
      </c>
      <c r="AE1175" t="s">
        <v>9398</v>
      </c>
      <c r="AF1175" s="61">
        <v>42810.367403854165</v>
      </c>
    </row>
    <row r="1176" spans="24:32" x14ac:dyDescent="0.35">
      <c r="X1176" s="32" t="str">
        <f t="shared" si="60"/>
        <v>JBT-4519425</v>
      </c>
      <c r="Y1176" s="32" t="b">
        <f t="shared" si="59"/>
        <v>1</v>
      </c>
      <c r="Z1176" t="s">
        <v>10490</v>
      </c>
      <c r="AA1176">
        <v>9425</v>
      </c>
      <c r="AB1176" t="s">
        <v>1237</v>
      </c>
      <c r="AC1176" t="s">
        <v>9398</v>
      </c>
      <c r="AD1176" s="61">
        <v>42810.367404050929</v>
      </c>
      <c r="AE1176" t="s">
        <v>9398</v>
      </c>
      <c r="AF1176" s="61">
        <v>42810.367404050929</v>
      </c>
    </row>
    <row r="1177" spans="24:32" x14ac:dyDescent="0.35">
      <c r="X1177" s="32" t="str">
        <f t="shared" si="60"/>
        <v>JBT-4519426</v>
      </c>
      <c r="Y1177" s="32" t="b">
        <f t="shared" si="59"/>
        <v>1</v>
      </c>
      <c r="Z1177" t="s">
        <v>10490</v>
      </c>
      <c r="AA1177">
        <v>9426</v>
      </c>
      <c r="AB1177" t="s">
        <v>10280</v>
      </c>
      <c r="AC1177" t="s">
        <v>9398</v>
      </c>
      <c r="AD1177" s="61">
        <v>43241.654547685182</v>
      </c>
      <c r="AE1177" t="s">
        <v>9398</v>
      </c>
      <c r="AF1177" s="61">
        <v>43241.654547685182</v>
      </c>
    </row>
    <row r="1178" spans="24:32" x14ac:dyDescent="0.35">
      <c r="X1178" s="32" t="str">
        <f t="shared" si="60"/>
        <v>JBT-4519427</v>
      </c>
      <c r="Y1178" s="32" t="b">
        <f t="shared" si="59"/>
        <v>1</v>
      </c>
      <c r="Z1178" t="s">
        <v>10490</v>
      </c>
      <c r="AA1178">
        <v>9427</v>
      </c>
      <c r="AB1178" t="s">
        <v>10281</v>
      </c>
      <c r="AC1178" t="s">
        <v>9398</v>
      </c>
      <c r="AD1178" s="61">
        <v>43241.654547800928</v>
      </c>
      <c r="AE1178" t="s">
        <v>9398</v>
      </c>
      <c r="AF1178" s="61">
        <v>43241.654547800928</v>
      </c>
    </row>
    <row r="1179" spans="24:32" x14ac:dyDescent="0.35">
      <c r="X1179" s="32" t="str">
        <f t="shared" si="60"/>
        <v>JBT-4519428</v>
      </c>
      <c r="Y1179" s="32" t="b">
        <f t="shared" si="59"/>
        <v>1</v>
      </c>
      <c r="Z1179" t="s">
        <v>10490</v>
      </c>
      <c r="AA1179">
        <v>9428</v>
      </c>
      <c r="AB1179" t="s">
        <v>10288</v>
      </c>
      <c r="AC1179" t="s">
        <v>9398</v>
      </c>
      <c r="AD1179" s="61">
        <v>43241.654547881946</v>
      </c>
      <c r="AE1179" t="s">
        <v>9398</v>
      </c>
      <c r="AF1179" s="61">
        <v>43241.654547881946</v>
      </c>
    </row>
    <row r="1180" spans="24:32" x14ac:dyDescent="0.35">
      <c r="X1180" s="32" t="str">
        <f t="shared" si="60"/>
        <v>JBT-4519429</v>
      </c>
      <c r="Y1180" s="32" t="b">
        <f t="shared" si="59"/>
        <v>1</v>
      </c>
      <c r="Z1180" t="s">
        <v>10490</v>
      </c>
      <c r="AA1180">
        <v>9429</v>
      </c>
      <c r="AB1180" t="s">
        <v>10289</v>
      </c>
      <c r="AC1180" t="s">
        <v>9398</v>
      </c>
      <c r="AD1180" s="61">
        <v>43241.654547916667</v>
      </c>
      <c r="AE1180" t="s">
        <v>9398</v>
      </c>
      <c r="AF1180" s="61">
        <v>43241.654547916667</v>
      </c>
    </row>
    <row r="1181" spans="24:32" x14ac:dyDescent="0.35">
      <c r="X1181" s="32" t="str">
        <f t="shared" si="60"/>
        <v>JBT-4519430</v>
      </c>
      <c r="Y1181" s="32" t="b">
        <f t="shared" si="59"/>
        <v>1</v>
      </c>
      <c r="Z1181" t="s">
        <v>10490</v>
      </c>
      <c r="AA1181">
        <v>9430</v>
      </c>
      <c r="AB1181" t="s">
        <v>1238</v>
      </c>
      <c r="AC1181" t="s">
        <v>9398</v>
      </c>
      <c r="AD1181" s="61">
        <v>42810.367404282406</v>
      </c>
      <c r="AE1181" t="s">
        <v>9398</v>
      </c>
      <c r="AF1181" s="61">
        <v>42810.367404282406</v>
      </c>
    </row>
    <row r="1182" spans="24:32" x14ac:dyDescent="0.35">
      <c r="X1182" s="32" t="str">
        <f t="shared" si="60"/>
        <v>JBT-4519435</v>
      </c>
      <c r="Y1182" s="32" t="b">
        <f t="shared" si="59"/>
        <v>1</v>
      </c>
      <c r="Z1182" t="s">
        <v>10490</v>
      </c>
      <c r="AA1182">
        <v>9435</v>
      </c>
      <c r="AB1182" t="s">
        <v>1239</v>
      </c>
      <c r="AC1182" t="s">
        <v>9398</v>
      </c>
      <c r="AD1182" s="61">
        <v>42810.36740447917</v>
      </c>
      <c r="AE1182" t="s">
        <v>9398</v>
      </c>
      <c r="AF1182" s="61">
        <v>42810.36740447917</v>
      </c>
    </row>
    <row r="1183" spans="24:32" x14ac:dyDescent="0.35">
      <c r="X1183" s="32" t="str">
        <f t="shared" si="60"/>
        <v>JBT-4519436</v>
      </c>
      <c r="Y1183" s="32" t="b">
        <f t="shared" si="59"/>
        <v>1</v>
      </c>
      <c r="Z1183" t="s">
        <v>10490</v>
      </c>
      <c r="AA1183">
        <v>9436</v>
      </c>
      <c r="AB1183" t="s">
        <v>1240</v>
      </c>
      <c r="AC1183" t="s">
        <v>9398</v>
      </c>
      <c r="AD1183" s="61">
        <v>42810.36740466435</v>
      </c>
      <c r="AE1183" t="s">
        <v>9398</v>
      </c>
      <c r="AF1183" s="61">
        <v>42810.36740466435</v>
      </c>
    </row>
    <row r="1184" spans="24:32" x14ac:dyDescent="0.35">
      <c r="X1184" s="32" t="str">
        <f t="shared" si="60"/>
        <v>JBT-4519437</v>
      </c>
      <c r="Y1184" s="32" t="b">
        <f t="shared" si="59"/>
        <v>1</v>
      </c>
      <c r="Z1184" t="s">
        <v>10490</v>
      </c>
      <c r="AA1184">
        <v>9437</v>
      </c>
      <c r="AB1184" t="s">
        <v>1241</v>
      </c>
      <c r="AC1184" t="s">
        <v>9398</v>
      </c>
      <c r="AD1184" s="61">
        <v>42810.367404861114</v>
      </c>
      <c r="AE1184" t="s">
        <v>9398</v>
      </c>
      <c r="AF1184" s="61">
        <v>42810.367404861114</v>
      </c>
    </row>
    <row r="1185" spans="24:32" x14ac:dyDescent="0.35">
      <c r="X1185" s="32" t="str">
        <f t="shared" si="60"/>
        <v>JBT-4519438</v>
      </c>
      <c r="Y1185" s="32" t="b">
        <f t="shared" si="59"/>
        <v>1</v>
      </c>
      <c r="Z1185" t="s">
        <v>10490</v>
      </c>
      <c r="AA1185">
        <v>9438</v>
      </c>
      <c r="AB1185" t="s">
        <v>1242</v>
      </c>
      <c r="AC1185" t="s">
        <v>9398</v>
      </c>
      <c r="AD1185" s="61">
        <v>42810.36740505787</v>
      </c>
      <c r="AE1185" t="s">
        <v>9398</v>
      </c>
      <c r="AF1185" s="61">
        <v>42810.36740505787</v>
      </c>
    </row>
    <row r="1186" spans="24:32" x14ac:dyDescent="0.35">
      <c r="X1186" s="32" t="str">
        <f t="shared" si="60"/>
        <v>JBT-4519439</v>
      </c>
      <c r="Y1186" s="32" t="b">
        <f t="shared" si="59"/>
        <v>1</v>
      </c>
      <c r="Z1186" t="s">
        <v>10490</v>
      </c>
      <c r="AA1186">
        <v>9439</v>
      </c>
      <c r="AB1186" t="s">
        <v>1243</v>
      </c>
      <c r="AC1186" t="s">
        <v>9398</v>
      </c>
      <c r="AD1186" s="61">
        <v>42810.367405243058</v>
      </c>
      <c r="AE1186" t="s">
        <v>9398</v>
      </c>
      <c r="AF1186" s="61">
        <v>42810.367405243058</v>
      </c>
    </row>
    <row r="1187" spans="24:32" x14ac:dyDescent="0.35">
      <c r="X1187" s="32" t="str">
        <f t="shared" si="60"/>
        <v>JBT-4519440</v>
      </c>
      <c r="Y1187" s="32" t="b">
        <f t="shared" si="59"/>
        <v>1</v>
      </c>
      <c r="Z1187" t="s">
        <v>10490</v>
      </c>
      <c r="AA1187">
        <v>9440</v>
      </c>
      <c r="AB1187" t="s">
        <v>1244</v>
      </c>
      <c r="AC1187" t="s">
        <v>9398</v>
      </c>
      <c r="AD1187" s="61">
        <v>42810.367405439814</v>
      </c>
      <c r="AE1187" t="s">
        <v>9398</v>
      </c>
      <c r="AF1187" s="61">
        <v>42810.367405439814</v>
      </c>
    </row>
    <row r="1188" spans="24:32" x14ac:dyDescent="0.35">
      <c r="X1188" s="32" t="str">
        <f t="shared" si="60"/>
        <v>JBT-4519441</v>
      </c>
      <c r="Y1188" s="32" t="b">
        <f t="shared" si="59"/>
        <v>1</v>
      </c>
      <c r="Z1188" t="s">
        <v>10490</v>
      </c>
      <c r="AA1188">
        <v>9441</v>
      </c>
      <c r="AB1188" t="s">
        <v>1245</v>
      </c>
      <c r="AC1188" t="s">
        <v>9398</v>
      </c>
      <c r="AD1188" s="61">
        <v>42810.367405636571</v>
      </c>
      <c r="AE1188" t="s">
        <v>9398</v>
      </c>
      <c r="AF1188" s="61">
        <v>42810.367405636571</v>
      </c>
    </row>
    <row r="1189" spans="24:32" x14ac:dyDescent="0.35">
      <c r="X1189" s="32" t="str">
        <f t="shared" si="60"/>
        <v>JBT-4519442</v>
      </c>
      <c r="Y1189" s="32" t="b">
        <f t="shared" si="59"/>
        <v>1</v>
      </c>
      <c r="Z1189" t="s">
        <v>10490</v>
      </c>
      <c r="AA1189">
        <v>9442</v>
      </c>
      <c r="AB1189" t="s">
        <v>1246</v>
      </c>
      <c r="AC1189" t="s">
        <v>9398</v>
      </c>
      <c r="AD1189" s="61">
        <v>42810.367405821758</v>
      </c>
      <c r="AE1189" t="s">
        <v>9398</v>
      </c>
      <c r="AF1189" s="61">
        <v>42810.367405821758</v>
      </c>
    </row>
    <row r="1190" spans="24:32" x14ac:dyDescent="0.35">
      <c r="X1190" s="32" t="str">
        <f t="shared" si="60"/>
        <v>JBT-4519443</v>
      </c>
      <c r="Y1190" s="32" t="b">
        <f t="shared" si="59"/>
        <v>1</v>
      </c>
      <c r="Z1190" t="s">
        <v>10490</v>
      </c>
      <c r="AA1190">
        <v>9443</v>
      </c>
      <c r="AB1190" t="s">
        <v>1247</v>
      </c>
      <c r="AC1190" t="s">
        <v>9398</v>
      </c>
      <c r="AD1190" s="61">
        <v>42810.367406018515</v>
      </c>
      <c r="AE1190" t="s">
        <v>9398</v>
      </c>
      <c r="AF1190" s="61">
        <v>42810.367406018515</v>
      </c>
    </row>
    <row r="1191" spans="24:32" x14ac:dyDescent="0.35">
      <c r="X1191" s="32" t="str">
        <f t="shared" si="60"/>
        <v>JBT-4519450</v>
      </c>
      <c r="Y1191" s="32" t="b">
        <f t="shared" si="59"/>
        <v>1</v>
      </c>
      <c r="Z1191" t="s">
        <v>10490</v>
      </c>
      <c r="AA1191">
        <v>9450</v>
      </c>
      <c r="AB1191" t="s">
        <v>1248</v>
      </c>
      <c r="AC1191" t="s">
        <v>9398</v>
      </c>
      <c r="AD1191" s="61">
        <v>42810.367406215279</v>
      </c>
      <c r="AE1191" t="s">
        <v>9398</v>
      </c>
      <c r="AF1191" s="61">
        <v>42810.367406215279</v>
      </c>
    </row>
    <row r="1192" spans="24:32" x14ac:dyDescent="0.35">
      <c r="X1192" s="32" t="str">
        <f t="shared" si="60"/>
        <v>JBT-4519451</v>
      </c>
      <c r="Y1192" s="32" t="b">
        <f t="shared" si="59"/>
        <v>1</v>
      </c>
      <c r="Z1192" t="s">
        <v>10490</v>
      </c>
      <c r="AA1192">
        <v>9451</v>
      </c>
      <c r="AB1192" t="s">
        <v>1249</v>
      </c>
      <c r="AC1192" t="s">
        <v>9398</v>
      </c>
      <c r="AD1192" s="61">
        <v>42810.367406400466</v>
      </c>
      <c r="AE1192" t="s">
        <v>9398</v>
      </c>
      <c r="AF1192" s="61">
        <v>42810.367406400466</v>
      </c>
    </row>
    <row r="1193" spans="24:32" x14ac:dyDescent="0.35">
      <c r="X1193" s="32" t="str">
        <f t="shared" si="60"/>
        <v>JBT-4519452</v>
      </c>
      <c r="Y1193" s="32" t="b">
        <f t="shared" si="59"/>
        <v>1</v>
      </c>
      <c r="Z1193" t="s">
        <v>10490</v>
      </c>
      <c r="AA1193">
        <v>9452</v>
      </c>
      <c r="AB1193" t="s">
        <v>1250</v>
      </c>
      <c r="AC1193" t="s">
        <v>9398</v>
      </c>
      <c r="AD1193" s="61">
        <v>42810.367406597223</v>
      </c>
      <c r="AE1193" t="s">
        <v>9398</v>
      </c>
      <c r="AF1193" s="61">
        <v>42810.367406597223</v>
      </c>
    </row>
    <row r="1194" spans="24:32" x14ac:dyDescent="0.35">
      <c r="X1194" s="32" t="str">
        <f t="shared" si="60"/>
        <v>JBT-4519455</v>
      </c>
      <c r="Y1194" s="32" t="b">
        <f t="shared" si="59"/>
        <v>1</v>
      </c>
      <c r="Z1194" t="s">
        <v>10490</v>
      </c>
      <c r="AA1194">
        <v>9455</v>
      </c>
      <c r="AB1194" t="s">
        <v>1251</v>
      </c>
      <c r="AC1194" t="s">
        <v>9398</v>
      </c>
      <c r="AD1194" s="61">
        <v>42810.367406793979</v>
      </c>
      <c r="AE1194" t="s">
        <v>9398</v>
      </c>
      <c r="AF1194" s="61">
        <v>42810.367406793979</v>
      </c>
    </row>
    <row r="1195" spans="24:32" x14ac:dyDescent="0.35">
      <c r="X1195" s="32" t="str">
        <f t="shared" si="60"/>
        <v>JBT-4519456</v>
      </c>
      <c r="Y1195" s="32" t="b">
        <f t="shared" si="59"/>
        <v>1</v>
      </c>
      <c r="Z1195" t="s">
        <v>10490</v>
      </c>
      <c r="AA1195">
        <v>9456</v>
      </c>
      <c r="AB1195" t="s">
        <v>10282</v>
      </c>
      <c r="AC1195" t="s">
        <v>9398</v>
      </c>
      <c r="AD1195" s="61">
        <v>43241.654548032406</v>
      </c>
      <c r="AE1195" t="s">
        <v>9398</v>
      </c>
      <c r="AF1195" s="61">
        <v>43241.654548032406</v>
      </c>
    </row>
    <row r="1196" spans="24:32" x14ac:dyDescent="0.35">
      <c r="X1196" s="32" t="str">
        <f t="shared" si="60"/>
        <v>JBT-4519457</v>
      </c>
      <c r="Y1196" s="32" t="b">
        <f t="shared" si="59"/>
        <v>1</v>
      </c>
      <c r="Z1196" t="s">
        <v>10490</v>
      </c>
      <c r="AA1196">
        <v>9457</v>
      </c>
      <c r="AB1196" t="s">
        <v>10283</v>
      </c>
      <c r="AC1196" t="s">
        <v>9398</v>
      </c>
      <c r="AD1196" s="61">
        <v>43241.654548113424</v>
      </c>
      <c r="AE1196" t="s">
        <v>9398</v>
      </c>
      <c r="AF1196" s="61">
        <v>43241.654548113424</v>
      </c>
    </row>
    <row r="1197" spans="24:32" x14ac:dyDescent="0.35">
      <c r="X1197" s="32" t="str">
        <f t="shared" si="60"/>
        <v>JBT-4519460</v>
      </c>
      <c r="Y1197" s="32" t="b">
        <f t="shared" si="59"/>
        <v>1</v>
      </c>
      <c r="Z1197" t="s">
        <v>10490</v>
      </c>
      <c r="AA1197">
        <v>9460</v>
      </c>
      <c r="AB1197" t="s">
        <v>1252</v>
      </c>
      <c r="AC1197" t="s">
        <v>9398</v>
      </c>
      <c r="AD1197" s="61">
        <v>42810.367406979167</v>
      </c>
      <c r="AE1197" t="s">
        <v>9398</v>
      </c>
      <c r="AF1197" s="61">
        <v>42810.367406979167</v>
      </c>
    </row>
    <row r="1198" spans="24:32" x14ac:dyDescent="0.35">
      <c r="X1198" s="32" t="str">
        <f t="shared" si="60"/>
        <v>JBT-4519465</v>
      </c>
      <c r="Y1198" s="32" t="b">
        <f t="shared" si="59"/>
        <v>1</v>
      </c>
      <c r="Z1198" t="s">
        <v>10490</v>
      </c>
      <c r="AA1198">
        <v>9465</v>
      </c>
      <c r="AB1198" t="s">
        <v>1253</v>
      </c>
      <c r="AC1198" t="s">
        <v>9398</v>
      </c>
      <c r="AD1198" s="61">
        <v>42810.36740732639</v>
      </c>
      <c r="AE1198" t="s">
        <v>9398</v>
      </c>
      <c r="AF1198" s="61">
        <v>42810.36740732639</v>
      </c>
    </row>
    <row r="1199" spans="24:32" x14ac:dyDescent="0.35">
      <c r="X1199" s="32" t="str">
        <f t="shared" si="60"/>
        <v>JBT-4519466</v>
      </c>
      <c r="Y1199" s="32" t="b">
        <f t="shared" si="59"/>
        <v>1</v>
      </c>
      <c r="Z1199" t="s">
        <v>10490</v>
      </c>
      <c r="AA1199">
        <v>9466</v>
      </c>
      <c r="AB1199" t="s">
        <v>1254</v>
      </c>
      <c r="AC1199" t="s">
        <v>9398</v>
      </c>
      <c r="AD1199" s="61">
        <v>42810.367407523147</v>
      </c>
      <c r="AE1199" t="s">
        <v>9398</v>
      </c>
      <c r="AF1199" s="61">
        <v>42810.367407523147</v>
      </c>
    </row>
    <row r="1200" spans="24:32" x14ac:dyDescent="0.35">
      <c r="X1200" s="32" t="str">
        <f t="shared" si="60"/>
        <v>JBT-4519467</v>
      </c>
      <c r="Y1200" s="32" t="b">
        <f t="shared" si="59"/>
        <v>1</v>
      </c>
      <c r="Z1200" t="s">
        <v>10490</v>
      </c>
      <c r="AA1200">
        <v>9467</v>
      </c>
      <c r="AB1200" t="s">
        <v>1255</v>
      </c>
      <c r="AC1200" t="s">
        <v>9398</v>
      </c>
      <c r="AD1200" s="61">
        <v>42810.367407754631</v>
      </c>
      <c r="AE1200" t="s">
        <v>9398</v>
      </c>
      <c r="AF1200" s="61">
        <v>42810.367407754631</v>
      </c>
    </row>
    <row r="1201" spans="24:32" x14ac:dyDescent="0.35">
      <c r="X1201" s="32" t="str">
        <f t="shared" si="60"/>
        <v>JBT-4519470</v>
      </c>
      <c r="Y1201" s="32" t="b">
        <f t="shared" si="59"/>
        <v>1</v>
      </c>
      <c r="Z1201" t="s">
        <v>10490</v>
      </c>
      <c r="AA1201">
        <v>9470</v>
      </c>
      <c r="AB1201" t="s">
        <v>10284</v>
      </c>
      <c r="AC1201" t="s">
        <v>9398</v>
      </c>
      <c r="AD1201" s="61">
        <v>43241.654548229169</v>
      </c>
      <c r="AE1201" t="s">
        <v>9398</v>
      </c>
      <c r="AF1201" s="61">
        <v>43241.654548229169</v>
      </c>
    </row>
    <row r="1202" spans="24:32" x14ac:dyDescent="0.35">
      <c r="X1202" s="32" t="str">
        <f t="shared" si="60"/>
        <v>JBT-4519471</v>
      </c>
      <c r="Y1202" s="32" t="b">
        <f t="shared" si="59"/>
        <v>1</v>
      </c>
      <c r="Z1202" t="s">
        <v>10490</v>
      </c>
      <c r="AA1202">
        <v>9471</v>
      </c>
      <c r="AB1202" t="s">
        <v>10285</v>
      </c>
      <c r="AC1202" t="s">
        <v>9398</v>
      </c>
      <c r="AD1202" s="61">
        <v>43241.654548344908</v>
      </c>
      <c r="AE1202" t="s">
        <v>9398</v>
      </c>
      <c r="AF1202" s="61">
        <v>43241.654548344908</v>
      </c>
    </row>
    <row r="1203" spans="24:32" x14ac:dyDescent="0.35">
      <c r="X1203" s="32" t="str">
        <f t="shared" si="60"/>
        <v>JBT-4519475</v>
      </c>
      <c r="Y1203" s="32" t="b">
        <f t="shared" si="59"/>
        <v>1</v>
      </c>
      <c r="Z1203" t="s">
        <v>10490</v>
      </c>
      <c r="AA1203">
        <v>9475</v>
      </c>
      <c r="AB1203" t="s">
        <v>11312</v>
      </c>
      <c r="AC1203" t="s">
        <v>9398</v>
      </c>
      <c r="AD1203" s="61">
        <v>43308.312490243057</v>
      </c>
      <c r="AE1203" t="s">
        <v>9398</v>
      </c>
      <c r="AF1203" s="61">
        <v>43308.312490243057</v>
      </c>
    </row>
    <row r="1204" spans="24:32" x14ac:dyDescent="0.35">
      <c r="X1204" s="32" t="str">
        <f t="shared" si="60"/>
        <v>JBT-4519476</v>
      </c>
      <c r="Y1204" s="32" t="b">
        <f t="shared" si="59"/>
        <v>1</v>
      </c>
      <c r="Z1204" t="s">
        <v>10490</v>
      </c>
      <c r="AA1204">
        <v>9476</v>
      </c>
      <c r="AB1204" t="s">
        <v>11313</v>
      </c>
      <c r="AC1204" t="s">
        <v>9398</v>
      </c>
      <c r="AD1204" s="61">
        <v>43308.312490393517</v>
      </c>
      <c r="AE1204" t="s">
        <v>9398</v>
      </c>
      <c r="AF1204" s="61">
        <v>43308.312490393517</v>
      </c>
    </row>
    <row r="1205" spans="24:32" x14ac:dyDescent="0.35">
      <c r="X1205" s="32" t="str">
        <f t="shared" si="60"/>
        <v>JBT-4519477</v>
      </c>
      <c r="Y1205" s="32" t="b">
        <f t="shared" si="59"/>
        <v>1</v>
      </c>
      <c r="Z1205" t="s">
        <v>10490</v>
      </c>
      <c r="AA1205">
        <v>9477</v>
      </c>
      <c r="AB1205" t="s">
        <v>11314</v>
      </c>
      <c r="AC1205" t="s">
        <v>9398</v>
      </c>
      <c r="AD1205" s="61">
        <v>43308.312490474535</v>
      </c>
      <c r="AE1205" t="s">
        <v>9398</v>
      </c>
      <c r="AF1205" s="61">
        <v>43308.312490474535</v>
      </c>
    </row>
    <row r="1206" spans="24:32" x14ac:dyDescent="0.35">
      <c r="X1206" s="32" t="str">
        <f t="shared" si="60"/>
        <v>JBT-4519478</v>
      </c>
      <c r="Y1206" s="32" t="b">
        <f t="shared" si="59"/>
        <v>1</v>
      </c>
      <c r="Z1206" t="s">
        <v>10490</v>
      </c>
      <c r="AA1206">
        <v>9478</v>
      </c>
      <c r="AB1206" t="s">
        <v>11315</v>
      </c>
      <c r="AC1206" t="s">
        <v>9398</v>
      </c>
      <c r="AD1206" s="61">
        <v>43308.312490543984</v>
      </c>
      <c r="AE1206" t="s">
        <v>9398</v>
      </c>
      <c r="AF1206" s="61">
        <v>43308.312490543984</v>
      </c>
    </row>
    <row r="1207" spans="24:32" x14ac:dyDescent="0.35">
      <c r="X1207" s="32" t="str">
        <f t="shared" si="60"/>
        <v>JBT-4519479</v>
      </c>
      <c r="Y1207" s="32" t="b">
        <f t="shared" si="59"/>
        <v>1</v>
      </c>
      <c r="Z1207" t="s">
        <v>10490</v>
      </c>
      <c r="AA1207">
        <v>9479</v>
      </c>
      <c r="AB1207" t="s">
        <v>11316</v>
      </c>
      <c r="AC1207" t="s">
        <v>9398</v>
      </c>
      <c r="AD1207" s="61">
        <v>43308.312490625001</v>
      </c>
      <c r="AE1207" t="s">
        <v>9398</v>
      </c>
      <c r="AF1207" s="61">
        <v>43308.312490625001</v>
      </c>
    </row>
    <row r="1208" spans="24:32" x14ac:dyDescent="0.35">
      <c r="X1208" s="32" t="str">
        <f t="shared" si="60"/>
        <v>JBT-4519480</v>
      </c>
      <c r="Y1208" s="32" t="b">
        <f t="shared" si="59"/>
        <v>1</v>
      </c>
      <c r="Z1208" t="s">
        <v>10490</v>
      </c>
      <c r="AA1208">
        <v>9480</v>
      </c>
      <c r="AB1208" t="s">
        <v>10286</v>
      </c>
      <c r="AC1208" t="s">
        <v>9398</v>
      </c>
      <c r="AD1208" s="61">
        <v>43241.654548460647</v>
      </c>
      <c r="AE1208" t="s">
        <v>9398</v>
      </c>
      <c r="AF1208" s="61">
        <v>43241.654548460647</v>
      </c>
    </row>
    <row r="1209" spans="24:32" x14ac:dyDescent="0.35">
      <c r="X1209" s="32" t="str">
        <f t="shared" si="60"/>
        <v>JBT-4519481</v>
      </c>
      <c r="Y1209" s="32" t="b">
        <f t="shared" si="59"/>
        <v>1</v>
      </c>
      <c r="Z1209" t="s">
        <v>10490</v>
      </c>
      <c r="AA1209">
        <v>9481</v>
      </c>
      <c r="AB1209" t="s">
        <v>10287</v>
      </c>
      <c r="AC1209" t="s">
        <v>9398</v>
      </c>
      <c r="AD1209" s="61">
        <v>43241.654548530096</v>
      </c>
      <c r="AE1209" t="s">
        <v>9398</v>
      </c>
      <c r="AF1209" s="61">
        <v>43241.654548530096</v>
      </c>
    </row>
    <row r="1210" spans="24:32" x14ac:dyDescent="0.35">
      <c r="X1210" s="32" t="str">
        <f t="shared" si="60"/>
        <v>JBT-4519490</v>
      </c>
      <c r="Y1210" s="32" t="b">
        <f t="shared" si="59"/>
        <v>1</v>
      </c>
      <c r="Z1210" t="s">
        <v>10490</v>
      </c>
      <c r="AA1210">
        <v>9490</v>
      </c>
      <c r="AB1210" t="s">
        <v>1256</v>
      </c>
      <c r="AC1210" t="s">
        <v>9398</v>
      </c>
      <c r="AD1210" s="61">
        <v>42810.367407951388</v>
      </c>
      <c r="AE1210" t="s">
        <v>9398</v>
      </c>
      <c r="AF1210" s="61">
        <v>42810.367407951388</v>
      </c>
    </row>
    <row r="1211" spans="24:32" x14ac:dyDescent="0.35">
      <c r="X1211" s="32" t="str">
        <f t="shared" si="60"/>
        <v>JBT-4519495</v>
      </c>
      <c r="Y1211" s="32" t="b">
        <f t="shared" si="59"/>
        <v>1</v>
      </c>
      <c r="Z1211" t="s">
        <v>10490</v>
      </c>
      <c r="AA1211">
        <v>9495</v>
      </c>
      <c r="AB1211" t="s">
        <v>1257</v>
      </c>
      <c r="AC1211" t="s">
        <v>9398</v>
      </c>
      <c r="AD1211" s="61">
        <v>42810.367408136575</v>
      </c>
      <c r="AE1211" t="s">
        <v>9398</v>
      </c>
      <c r="AF1211" s="61">
        <v>42810.367408136575</v>
      </c>
    </row>
    <row r="1212" spans="24:32" x14ac:dyDescent="0.35">
      <c r="X1212" s="32" t="str">
        <f t="shared" si="60"/>
        <v>JBT-4519500</v>
      </c>
      <c r="Y1212" s="32" t="b">
        <f t="shared" si="59"/>
        <v>1</v>
      </c>
      <c r="Z1212" t="s">
        <v>10490</v>
      </c>
      <c r="AA1212">
        <v>9500</v>
      </c>
      <c r="AB1212" t="s">
        <v>1258</v>
      </c>
      <c r="AC1212" t="s">
        <v>9398</v>
      </c>
      <c r="AD1212" s="61">
        <v>42810.367408333332</v>
      </c>
      <c r="AE1212" t="s">
        <v>9398</v>
      </c>
      <c r="AF1212" s="61">
        <v>42810.367408333332</v>
      </c>
    </row>
    <row r="1213" spans="24:32" x14ac:dyDescent="0.35">
      <c r="X1213" s="32" t="str">
        <f t="shared" si="60"/>
        <v>JBT-4519505</v>
      </c>
      <c r="Y1213" s="32" t="b">
        <f t="shared" si="59"/>
        <v>1</v>
      </c>
      <c r="Z1213" t="s">
        <v>10490</v>
      </c>
      <c r="AA1213">
        <v>9505</v>
      </c>
      <c r="AB1213" t="s">
        <v>1259</v>
      </c>
      <c r="AC1213" t="s">
        <v>9398</v>
      </c>
      <c r="AD1213" s="61">
        <v>42810.367408530095</v>
      </c>
      <c r="AE1213" t="s">
        <v>9398</v>
      </c>
      <c r="AF1213" s="61">
        <v>42810.367408530095</v>
      </c>
    </row>
    <row r="1214" spans="24:32" x14ac:dyDescent="0.35">
      <c r="X1214" s="32" t="str">
        <f t="shared" si="60"/>
        <v>JBT-4519510</v>
      </c>
      <c r="Y1214" s="32" t="b">
        <f t="shared" si="59"/>
        <v>1</v>
      </c>
      <c r="Z1214" t="s">
        <v>10490</v>
      </c>
      <c r="AA1214">
        <v>9510</v>
      </c>
      <c r="AB1214" t="s">
        <v>1260</v>
      </c>
      <c r="AC1214" t="s">
        <v>9398</v>
      </c>
      <c r="AD1214" s="61">
        <v>42810.367408761573</v>
      </c>
      <c r="AE1214" t="s">
        <v>9398</v>
      </c>
      <c r="AF1214" s="61">
        <v>42810.367408761573</v>
      </c>
    </row>
    <row r="1215" spans="24:32" x14ac:dyDescent="0.35">
      <c r="X1215" s="32" t="str">
        <f t="shared" si="60"/>
        <v>JBT-4519515</v>
      </c>
      <c r="Y1215" s="32" t="b">
        <f t="shared" si="59"/>
        <v>1</v>
      </c>
      <c r="Z1215" t="s">
        <v>10490</v>
      </c>
      <c r="AA1215">
        <v>9515</v>
      </c>
      <c r="AB1215" t="s">
        <v>1261</v>
      </c>
      <c r="AC1215" t="s">
        <v>9398</v>
      </c>
      <c r="AD1215" s="61">
        <v>42810.367408993057</v>
      </c>
      <c r="AE1215" t="s">
        <v>9398</v>
      </c>
      <c r="AF1215" s="61">
        <v>42810.367408993057</v>
      </c>
    </row>
    <row r="1216" spans="24:32" x14ac:dyDescent="0.35">
      <c r="X1216" s="32" t="str">
        <f t="shared" si="60"/>
        <v>JBT-4519520</v>
      </c>
      <c r="Y1216" s="32" t="b">
        <f t="shared" si="59"/>
        <v>1</v>
      </c>
      <c r="Z1216" t="s">
        <v>10490</v>
      </c>
      <c r="AA1216">
        <v>9520</v>
      </c>
      <c r="AB1216" t="s">
        <v>1262</v>
      </c>
      <c r="AC1216" t="s">
        <v>9398</v>
      </c>
      <c r="AD1216" s="61">
        <v>42810.367409178238</v>
      </c>
      <c r="AE1216" t="s">
        <v>9398</v>
      </c>
      <c r="AF1216" s="61">
        <v>42810.367409178238</v>
      </c>
    </row>
    <row r="1217" spans="24:32" x14ac:dyDescent="0.35">
      <c r="X1217" s="32" t="str">
        <f t="shared" si="60"/>
        <v>JBT-4519521</v>
      </c>
      <c r="Y1217" s="32" t="b">
        <f t="shared" si="59"/>
        <v>1</v>
      </c>
      <c r="Z1217" t="s">
        <v>10490</v>
      </c>
      <c r="AA1217">
        <v>9521</v>
      </c>
      <c r="AB1217" t="s">
        <v>10276</v>
      </c>
      <c r="AC1217" t="s">
        <v>9398</v>
      </c>
      <c r="AD1217" s="61">
        <v>43241.654548726852</v>
      </c>
      <c r="AE1217" t="s">
        <v>9398</v>
      </c>
      <c r="AF1217" s="61">
        <v>43241.654548726852</v>
      </c>
    </row>
    <row r="1218" spans="24:32" x14ac:dyDescent="0.35">
      <c r="X1218" s="32" t="str">
        <f t="shared" si="60"/>
        <v>JBT-4519525</v>
      </c>
      <c r="Y1218" s="32" t="b">
        <f t="shared" si="59"/>
        <v>1</v>
      </c>
      <c r="Z1218" t="s">
        <v>10490</v>
      </c>
      <c r="AA1218">
        <v>9525</v>
      </c>
      <c r="AB1218" t="s">
        <v>1263</v>
      </c>
      <c r="AC1218" t="s">
        <v>9398</v>
      </c>
      <c r="AD1218" s="61">
        <v>42810.367409409722</v>
      </c>
      <c r="AE1218" t="s">
        <v>9398</v>
      </c>
      <c r="AF1218" s="61">
        <v>42810.367409409722</v>
      </c>
    </row>
    <row r="1219" spans="24:32" x14ac:dyDescent="0.35">
      <c r="X1219" s="32" t="str">
        <f t="shared" si="60"/>
        <v>JBT-4519530</v>
      </c>
      <c r="Y1219" s="32" t="b">
        <f t="shared" si="59"/>
        <v>1</v>
      </c>
      <c r="Z1219" t="s">
        <v>10490</v>
      </c>
      <c r="AA1219">
        <v>9530</v>
      </c>
      <c r="AB1219" t="s">
        <v>1264</v>
      </c>
      <c r="AC1219" t="s">
        <v>9398</v>
      </c>
      <c r="AD1219" s="61">
        <v>42810.367409606479</v>
      </c>
      <c r="AE1219" t="s">
        <v>9398</v>
      </c>
      <c r="AF1219" s="61">
        <v>42810.367409606479</v>
      </c>
    </row>
    <row r="1220" spans="24:32" x14ac:dyDescent="0.35">
      <c r="X1220" s="32" t="str">
        <f t="shared" si="60"/>
        <v>JBT-4519535</v>
      </c>
      <c r="Y1220" s="32" t="b">
        <f t="shared" si="59"/>
        <v>1</v>
      </c>
      <c r="Z1220" t="s">
        <v>10490</v>
      </c>
      <c r="AA1220">
        <v>9535</v>
      </c>
      <c r="AB1220" t="s">
        <v>1265</v>
      </c>
      <c r="AC1220" t="s">
        <v>9398</v>
      </c>
      <c r="AD1220" s="61">
        <v>42810.367409803242</v>
      </c>
      <c r="AE1220" t="s">
        <v>9398</v>
      </c>
      <c r="AF1220" s="61">
        <v>42810.367409803242</v>
      </c>
    </row>
    <row r="1221" spans="24:32" x14ac:dyDescent="0.35">
      <c r="X1221" s="32" t="str">
        <f t="shared" si="60"/>
        <v>JBT-4519540</v>
      </c>
      <c r="Y1221" s="32" t="b">
        <f t="shared" ref="Y1221:Y1284" si="61">VLOOKUP(AA1221,U:V,2,0)=AB1221</f>
        <v>1</v>
      </c>
      <c r="Z1221" t="s">
        <v>10490</v>
      </c>
      <c r="AA1221">
        <v>9540</v>
      </c>
      <c r="AB1221" t="s">
        <v>1266</v>
      </c>
      <c r="AC1221" t="s">
        <v>9398</v>
      </c>
      <c r="AD1221" s="61">
        <v>42810.36741003472</v>
      </c>
      <c r="AE1221" t="s">
        <v>9398</v>
      </c>
      <c r="AF1221" s="61">
        <v>42810.36741003472</v>
      </c>
    </row>
    <row r="1222" spans="24:32" x14ac:dyDescent="0.35">
      <c r="X1222" s="32" t="str">
        <f t="shared" si="60"/>
        <v>JBT-4519541</v>
      </c>
      <c r="Y1222" s="32" t="b">
        <f t="shared" si="61"/>
        <v>1</v>
      </c>
      <c r="Z1222" t="s">
        <v>10490</v>
      </c>
      <c r="AA1222">
        <v>9541</v>
      </c>
      <c r="AB1222" t="s">
        <v>1267</v>
      </c>
      <c r="AC1222" t="s">
        <v>9398</v>
      </c>
      <c r="AD1222" s="61">
        <v>42810.367410219907</v>
      </c>
      <c r="AE1222" t="s">
        <v>9398</v>
      </c>
      <c r="AF1222" s="61">
        <v>42810.367410219907</v>
      </c>
    </row>
    <row r="1223" spans="24:32" x14ac:dyDescent="0.35">
      <c r="X1223" s="32" t="str">
        <f t="shared" si="60"/>
        <v>JBT-4519545</v>
      </c>
      <c r="Y1223" s="32" t="b">
        <f t="shared" si="61"/>
        <v>1</v>
      </c>
      <c r="Z1223" t="s">
        <v>10490</v>
      </c>
      <c r="AA1223">
        <v>9545</v>
      </c>
      <c r="AB1223" t="s">
        <v>1268</v>
      </c>
      <c r="AC1223" t="s">
        <v>9398</v>
      </c>
      <c r="AD1223" s="61">
        <v>42810.367410451392</v>
      </c>
      <c r="AE1223" t="s">
        <v>9398</v>
      </c>
      <c r="AF1223" s="61">
        <v>42810.367410451392</v>
      </c>
    </row>
    <row r="1224" spans="24:32" x14ac:dyDescent="0.35">
      <c r="X1224" s="32" t="str">
        <f t="shared" ref="X1224:X1287" si="62">Z1224&amp;AA1224</f>
        <v>JBT-4519546</v>
      </c>
      <c r="Y1224" s="32" t="b">
        <f t="shared" si="61"/>
        <v>1</v>
      </c>
      <c r="Z1224" t="s">
        <v>10490</v>
      </c>
      <c r="AA1224">
        <v>9546</v>
      </c>
      <c r="AB1224" t="s">
        <v>1269</v>
      </c>
      <c r="AC1224" t="s">
        <v>9398</v>
      </c>
      <c r="AD1224" s="61">
        <v>42810.367410682869</v>
      </c>
      <c r="AE1224" t="s">
        <v>9398</v>
      </c>
      <c r="AF1224" s="61">
        <v>42810.367410682869</v>
      </c>
    </row>
    <row r="1225" spans="24:32" x14ac:dyDescent="0.35">
      <c r="X1225" s="32" t="str">
        <f t="shared" si="62"/>
        <v>JBT-4519550</v>
      </c>
      <c r="Y1225" s="32" t="b">
        <f t="shared" si="61"/>
        <v>1</v>
      </c>
      <c r="Z1225" t="s">
        <v>10490</v>
      </c>
      <c r="AA1225">
        <v>9550</v>
      </c>
      <c r="AB1225" t="s">
        <v>1270</v>
      </c>
      <c r="AC1225" t="s">
        <v>9398</v>
      </c>
      <c r="AD1225" s="61">
        <v>42810.367410879633</v>
      </c>
      <c r="AE1225" t="s">
        <v>9398</v>
      </c>
      <c r="AF1225" s="61">
        <v>42810.367410879633</v>
      </c>
    </row>
    <row r="1226" spans="24:32" x14ac:dyDescent="0.35">
      <c r="X1226" s="32" t="str">
        <f t="shared" si="62"/>
        <v>JBT-4519551</v>
      </c>
      <c r="Y1226" s="32" t="b">
        <f t="shared" si="61"/>
        <v>1</v>
      </c>
      <c r="Z1226" t="s">
        <v>10490</v>
      </c>
      <c r="AA1226">
        <v>9551</v>
      </c>
      <c r="AB1226" t="s">
        <v>1271</v>
      </c>
      <c r="AC1226" t="s">
        <v>9398</v>
      </c>
      <c r="AD1226" s="61">
        <v>42810.36741107639</v>
      </c>
      <c r="AE1226" t="s">
        <v>9398</v>
      </c>
      <c r="AF1226" s="61">
        <v>42810.36741107639</v>
      </c>
    </row>
    <row r="1227" spans="24:32" x14ac:dyDescent="0.35">
      <c r="X1227" s="32" t="str">
        <f t="shared" si="62"/>
        <v>JBT-4519555</v>
      </c>
      <c r="Y1227" s="32" t="b">
        <f t="shared" si="61"/>
        <v>1</v>
      </c>
      <c r="Z1227" t="s">
        <v>10490</v>
      </c>
      <c r="AA1227">
        <v>9555</v>
      </c>
      <c r="AB1227" t="s">
        <v>1272</v>
      </c>
      <c r="AC1227" t="s">
        <v>9398</v>
      </c>
      <c r="AD1227" s="61">
        <v>42810.367411261577</v>
      </c>
      <c r="AE1227" t="s">
        <v>9398</v>
      </c>
      <c r="AF1227" s="61">
        <v>42810.367411261577</v>
      </c>
    </row>
    <row r="1228" spans="24:32" x14ac:dyDescent="0.35">
      <c r="X1228" s="32" t="str">
        <f t="shared" si="62"/>
        <v>JBT-4519556</v>
      </c>
      <c r="Y1228" s="32" t="b">
        <f t="shared" si="61"/>
        <v>1</v>
      </c>
      <c r="Z1228" t="s">
        <v>10490</v>
      </c>
      <c r="AA1228">
        <v>9556</v>
      </c>
      <c r="AB1228" t="s">
        <v>1273</v>
      </c>
      <c r="AC1228" t="s">
        <v>9398</v>
      </c>
      <c r="AD1228" s="61">
        <v>42810.367411458334</v>
      </c>
      <c r="AE1228" t="s">
        <v>9398</v>
      </c>
      <c r="AF1228" s="61">
        <v>42810.367411458334</v>
      </c>
    </row>
    <row r="1229" spans="24:32" x14ac:dyDescent="0.35">
      <c r="X1229" s="32" t="str">
        <f t="shared" si="62"/>
        <v>JBT-4519561</v>
      </c>
      <c r="Y1229" s="32" t="b">
        <f t="shared" si="61"/>
        <v>1</v>
      </c>
      <c r="Z1229" t="s">
        <v>10490</v>
      </c>
      <c r="AA1229">
        <v>9561</v>
      </c>
      <c r="AB1229" t="s">
        <v>11317</v>
      </c>
      <c r="AC1229" t="s">
        <v>9398</v>
      </c>
      <c r="AD1229" s="61">
        <v>43308.312490706019</v>
      </c>
      <c r="AE1229" t="s">
        <v>9398</v>
      </c>
      <c r="AF1229" s="61">
        <v>43308.312490706019</v>
      </c>
    </row>
    <row r="1230" spans="24:32" x14ac:dyDescent="0.35">
      <c r="X1230" s="32" t="str">
        <f t="shared" si="62"/>
        <v>JBT-4519900</v>
      </c>
      <c r="Y1230" s="32" t="b">
        <f t="shared" si="61"/>
        <v>1</v>
      </c>
      <c r="Z1230" t="s">
        <v>10490</v>
      </c>
      <c r="AA1230">
        <v>9900</v>
      </c>
      <c r="AB1230" t="s">
        <v>1274</v>
      </c>
      <c r="AC1230" t="s">
        <v>9398</v>
      </c>
      <c r="AD1230" s="61">
        <v>42810.367411689818</v>
      </c>
      <c r="AE1230" t="s">
        <v>9398</v>
      </c>
      <c r="AF1230" s="61">
        <v>42810.367411689818</v>
      </c>
    </row>
    <row r="1231" spans="24:32" x14ac:dyDescent="0.35">
      <c r="X1231" s="32" t="str">
        <f t="shared" si="62"/>
        <v>JBT-4519910</v>
      </c>
      <c r="Y1231" s="32" t="b">
        <f t="shared" si="61"/>
        <v>1</v>
      </c>
      <c r="Z1231" t="s">
        <v>10490</v>
      </c>
      <c r="AA1231">
        <v>9910</v>
      </c>
      <c r="AB1231" t="s">
        <v>1275</v>
      </c>
      <c r="AC1231" t="s">
        <v>9398</v>
      </c>
      <c r="AD1231" s="61">
        <v>42810.367411886575</v>
      </c>
      <c r="AE1231" t="s">
        <v>9398</v>
      </c>
      <c r="AF1231" s="61">
        <v>42810.367411886575</v>
      </c>
    </row>
    <row r="1232" spans="24:32" x14ac:dyDescent="0.35">
      <c r="X1232" s="32" t="str">
        <f t="shared" si="62"/>
        <v>JBT-4528214</v>
      </c>
      <c r="Y1232" s="32" t="b">
        <f t="shared" si="61"/>
        <v>1</v>
      </c>
      <c r="Z1232" t="s">
        <v>10491</v>
      </c>
      <c r="AA1232">
        <v>8214</v>
      </c>
      <c r="AB1232" t="s">
        <v>10529</v>
      </c>
      <c r="AC1232" t="s">
        <v>9398</v>
      </c>
      <c r="AD1232" s="61">
        <v>43241.657181631941</v>
      </c>
      <c r="AE1232" t="s">
        <v>9398</v>
      </c>
      <c r="AF1232" s="61">
        <v>43241.657181631941</v>
      </c>
    </row>
    <row r="1233" spans="24:32" x14ac:dyDescent="0.35">
      <c r="X1233" s="32" t="str">
        <f t="shared" si="62"/>
        <v>JBT-4529100</v>
      </c>
      <c r="Y1233" s="32" t="b">
        <f t="shared" si="61"/>
        <v>1</v>
      </c>
      <c r="Z1233" t="s">
        <v>10491</v>
      </c>
      <c r="AA1233">
        <v>9100</v>
      </c>
      <c r="AB1233" t="s">
        <v>1190</v>
      </c>
      <c r="AC1233" t="s">
        <v>9398</v>
      </c>
      <c r="AD1233" s="61">
        <v>42810.367394444445</v>
      </c>
      <c r="AE1233" t="s">
        <v>9398</v>
      </c>
      <c r="AF1233" s="61">
        <v>42810.367394444445</v>
      </c>
    </row>
    <row r="1234" spans="24:32" x14ac:dyDescent="0.35">
      <c r="X1234" s="32" t="str">
        <f t="shared" si="62"/>
        <v>JBT-4529101</v>
      </c>
      <c r="Y1234" s="32" t="b">
        <f t="shared" si="61"/>
        <v>1</v>
      </c>
      <c r="Z1234" t="s">
        <v>10491</v>
      </c>
      <c r="AA1234">
        <v>9101</v>
      </c>
      <c r="AB1234" t="s">
        <v>1191</v>
      </c>
      <c r="AC1234" t="s">
        <v>9398</v>
      </c>
      <c r="AD1234" s="61">
        <v>42810.367394594905</v>
      </c>
      <c r="AE1234" t="s">
        <v>9398</v>
      </c>
      <c r="AF1234" s="61">
        <v>42810.367394594905</v>
      </c>
    </row>
    <row r="1235" spans="24:32" x14ac:dyDescent="0.35">
      <c r="X1235" s="32" t="str">
        <f t="shared" si="62"/>
        <v>JBT-4529105</v>
      </c>
      <c r="Y1235" s="32" t="b">
        <f t="shared" si="61"/>
        <v>1</v>
      </c>
      <c r="Z1235" t="s">
        <v>10491</v>
      </c>
      <c r="AA1235">
        <v>9105</v>
      </c>
      <c r="AB1235" t="s">
        <v>1192</v>
      </c>
      <c r="AC1235" t="s">
        <v>9398</v>
      </c>
      <c r="AD1235" s="61">
        <v>42810.367394791669</v>
      </c>
      <c r="AE1235" t="s">
        <v>9398</v>
      </c>
      <c r="AF1235" s="61">
        <v>42810.367394791669</v>
      </c>
    </row>
    <row r="1236" spans="24:32" x14ac:dyDescent="0.35">
      <c r="X1236" s="32" t="str">
        <f t="shared" si="62"/>
        <v>JBT-4529106</v>
      </c>
      <c r="Y1236" s="32" t="b">
        <f t="shared" si="61"/>
        <v>1</v>
      </c>
      <c r="Z1236" t="s">
        <v>10491</v>
      </c>
      <c r="AA1236">
        <v>9106</v>
      </c>
      <c r="AB1236" t="s">
        <v>1193</v>
      </c>
      <c r="AC1236" t="s">
        <v>9398</v>
      </c>
      <c r="AD1236" s="61">
        <v>42810.367395023146</v>
      </c>
      <c r="AE1236" t="s">
        <v>9398</v>
      </c>
      <c r="AF1236" s="61">
        <v>42810.367395023146</v>
      </c>
    </row>
    <row r="1237" spans="24:32" x14ac:dyDescent="0.35">
      <c r="X1237" s="32" t="str">
        <f t="shared" si="62"/>
        <v>JBT-4529107</v>
      </c>
      <c r="Y1237" s="32" t="b">
        <f t="shared" si="61"/>
        <v>1</v>
      </c>
      <c r="Z1237" t="s">
        <v>10491</v>
      </c>
      <c r="AA1237">
        <v>9107</v>
      </c>
      <c r="AB1237" t="s">
        <v>1194</v>
      </c>
      <c r="AC1237" t="s">
        <v>9398</v>
      </c>
      <c r="AD1237" s="61">
        <v>42810.36739521991</v>
      </c>
      <c r="AE1237" t="s">
        <v>9398</v>
      </c>
      <c r="AF1237" s="61">
        <v>42810.36739521991</v>
      </c>
    </row>
    <row r="1238" spans="24:32" x14ac:dyDescent="0.35">
      <c r="X1238" s="32" t="str">
        <f t="shared" si="62"/>
        <v>JBT-4529108</v>
      </c>
      <c r="Y1238" s="32" t="b">
        <f t="shared" si="61"/>
        <v>1</v>
      </c>
      <c r="Z1238" t="s">
        <v>10491</v>
      </c>
      <c r="AA1238">
        <v>9108</v>
      </c>
      <c r="AB1238" t="s">
        <v>1195</v>
      </c>
      <c r="AC1238" t="s">
        <v>9398</v>
      </c>
      <c r="AD1238" s="61">
        <v>42810.36739540509</v>
      </c>
      <c r="AE1238" t="s">
        <v>9398</v>
      </c>
      <c r="AF1238" s="61">
        <v>42810.36739540509</v>
      </c>
    </row>
    <row r="1239" spans="24:32" x14ac:dyDescent="0.35">
      <c r="X1239" s="32" t="str">
        <f t="shared" si="62"/>
        <v>JBT-4529110</v>
      </c>
      <c r="Y1239" s="32" t="b">
        <f t="shared" si="61"/>
        <v>1</v>
      </c>
      <c r="Z1239" t="s">
        <v>10491</v>
      </c>
      <c r="AA1239">
        <v>9110</v>
      </c>
      <c r="AB1239" t="s">
        <v>1196</v>
      </c>
      <c r="AC1239" t="s">
        <v>9398</v>
      </c>
      <c r="AD1239" s="61">
        <v>42810.367395601854</v>
      </c>
      <c r="AE1239" t="s">
        <v>9398</v>
      </c>
      <c r="AF1239" s="61">
        <v>42810.367395601854</v>
      </c>
    </row>
    <row r="1240" spans="24:32" x14ac:dyDescent="0.35">
      <c r="X1240" s="32" t="str">
        <f t="shared" si="62"/>
        <v>JBT-4529115</v>
      </c>
      <c r="Y1240" s="32" t="b">
        <f t="shared" si="61"/>
        <v>1</v>
      </c>
      <c r="Z1240" t="s">
        <v>10491</v>
      </c>
      <c r="AA1240">
        <v>9115</v>
      </c>
      <c r="AB1240" t="s">
        <v>1197</v>
      </c>
      <c r="AC1240" t="s">
        <v>9398</v>
      </c>
      <c r="AD1240" s="61">
        <v>42810.36739579861</v>
      </c>
      <c r="AE1240" t="s">
        <v>9398</v>
      </c>
      <c r="AF1240" s="61">
        <v>42810.36739579861</v>
      </c>
    </row>
    <row r="1241" spans="24:32" x14ac:dyDescent="0.35">
      <c r="X1241" s="32" t="str">
        <f t="shared" si="62"/>
        <v>JBT-4529120</v>
      </c>
      <c r="Y1241" s="32" t="b">
        <f t="shared" si="61"/>
        <v>1</v>
      </c>
      <c r="Z1241" t="s">
        <v>10491</v>
      </c>
      <c r="AA1241">
        <v>9120</v>
      </c>
      <c r="AB1241" t="s">
        <v>1198</v>
      </c>
      <c r="AC1241" t="s">
        <v>9398</v>
      </c>
      <c r="AD1241" s="61">
        <v>42810.367395983798</v>
      </c>
      <c r="AE1241" t="s">
        <v>9398</v>
      </c>
      <c r="AF1241" s="61">
        <v>42810.367395983798</v>
      </c>
    </row>
    <row r="1242" spans="24:32" x14ac:dyDescent="0.35">
      <c r="X1242" s="32" t="str">
        <f t="shared" si="62"/>
        <v>JBT-4529125</v>
      </c>
      <c r="Y1242" s="32" t="b">
        <f t="shared" si="61"/>
        <v>1</v>
      </c>
      <c r="Z1242" t="s">
        <v>10491</v>
      </c>
      <c r="AA1242">
        <v>9125</v>
      </c>
      <c r="AB1242" t="s">
        <v>1199</v>
      </c>
      <c r="AC1242" t="s">
        <v>9398</v>
      </c>
      <c r="AD1242" s="61">
        <v>42810.367396180554</v>
      </c>
      <c r="AE1242" t="s">
        <v>9398</v>
      </c>
      <c r="AF1242" s="61">
        <v>42810.367396180554</v>
      </c>
    </row>
    <row r="1243" spans="24:32" x14ac:dyDescent="0.35">
      <c r="X1243" s="32" t="str">
        <f t="shared" si="62"/>
        <v>JBT-4529126</v>
      </c>
      <c r="Y1243" s="32" t="b">
        <f t="shared" si="61"/>
        <v>1</v>
      </c>
      <c r="Z1243" t="s">
        <v>10491</v>
      </c>
      <c r="AA1243">
        <v>9126</v>
      </c>
      <c r="AB1243" t="s">
        <v>1200</v>
      </c>
      <c r="AC1243" t="s">
        <v>9398</v>
      </c>
      <c r="AD1243" s="61">
        <v>42810.367396377318</v>
      </c>
      <c r="AE1243" t="s">
        <v>9398</v>
      </c>
      <c r="AF1243" s="61">
        <v>42810.367396377318</v>
      </c>
    </row>
    <row r="1244" spans="24:32" x14ac:dyDescent="0.35">
      <c r="X1244" s="32" t="str">
        <f t="shared" si="62"/>
        <v>JBT-4529127</v>
      </c>
      <c r="Y1244" s="32" t="b">
        <f t="shared" si="61"/>
        <v>1</v>
      </c>
      <c r="Z1244" t="s">
        <v>10491</v>
      </c>
      <c r="AA1244">
        <v>9127</v>
      </c>
      <c r="AB1244" t="s">
        <v>1201</v>
      </c>
      <c r="AC1244" t="s">
        <v>9398</v>
      </c>
      <c r="AD1244" s="61">
        <v>42810.367396608795</v>
      </c>
      <c r="AE1244" t="s">
        <v>9398</v>
      </c>
      <c r="AF1244" s="61">
        <v>42810.367396608795</v>
      </c>
    </row>
    <row r="1245" spans="24:32" x14ac:dyDescent="0.35">
      <c r="X1245" s="32" t="str">
        <f t="shared" si="62"/>
        <v>JBT-4529130</v>
      </c>
      <c r="Y1245" s="32" t="b">
        <f t="shared" si="61"/>
        <v>1</v>
      </c>
      <c r="Z1245" t="s">
        <v>10491</v>
      </c>
      <c r="AA1245">
        <v>9130</v>
      </c>
      <c r="AB1245" t="s">
        <v>1202</v>
      </c>
      <c r="AC1245" t="s">
        <v>9398</v>
      </c>
      <c r="AD1245" s="61">
        <v>42810.367396793983</v>
      </c>
      <c r="AE1245" t="s">
        <v>9398</v>
      </c>
      <c r="AF1245" s="61">
        <v>42810.367396793983</v>
      </c>
    </row>
    <row r="1246" spans="24:32" x14ac:dyDescent="0.35">
      <c r="X1246" s="32" t="str">
        <f t="shared" si="62"/>
        <v>JBT-4529131</v>
      </c>
      <c r="Y1246" s="32" t="b">
        <f t="shared" si="61"/>
        <v>1</v>
      </c>
      <c r="Z1246" t="s">
        <v>10491</v>
      </c>
      <c r="AA1246">
        <v>9131</v>
      </c>
      <c r="AB1246" t="s">
        <v>1203</v>
      </c>
      <c r="AC1246" t="s">
        <v>9398</v>
      </c>
      <c r="AD1246" s="61">
        <v>42810.36739699074</v>
      </c>
      <c r="AE1246" t="s">
        <v>9398</v>
      </c>
      <c r="AF1246" s="61">
        <v>42810.36739699074</v>
      </c>
    </row>
    <row r="1247" spans="24:32" x14ac:dyDescent="0.35">
      <c r="X1247" s="32" t="str">
        <f t="shared" si="62"/>
        <v>JBT-4529132</v>
      </c>
      <c r="Y1247" s="32" t="b">
        <f t="shared" si="61"/>
        <v>1</v>
      </c>
      <c r="Z1247" t="s">
        <v>10491</v>
      </c>
      <c r="AA1247">
        <v>9132</v>
      </c>
      <c r="AB1247" t="s">
        <v>1204</v>
      </c>
      <c r="AC1247" t="s">
        <v>9398</v>
      </c>
      <c r="AD1247" s="61">
        <v>42810.367397187503</v>
      </c>
      <c r="AE1247" t="s">
        <v>9398</v>
      </c>
      <c r="AF1247" s="61">
        <v>42810.367397187503</v>
      </c>
    </row>
    <row r="1248" spans="24:32" x14ac:dyDescent="0.35">
      <c r="X1248" s="32" t="str">
        <f t="shared" si="62"/>
        <v>JBT-4529133</v>
      </c>
      <c r="Y1248" s="32" t="b">
        <f t="shared" si="61"/>
        <v>1</v>
      </c>
      <c r="Z1248" t="s">
        <v>10491</v>
      </c>
      <c r="AA1248">
        <v>9133</v>
      </c>
      <c r="AB1248" t="s">
        <v>1205</v>
      </c>
      <c r="AC1248" t="s">
        <v>9398</v>
      </c>
      <c r="AD1248" s="61">
        <v>42810.367397372684</v>
      </c>
      <c r="AE1248" t="s">
        <v>9398</v>
      </c>
      <c r="AF1248" s="61">
        <v>42810.367397372684</v>
      </c>
    </row>
    <row r="1249" spans="24:32" x14ac:dyDescent="0.35">
      <c r="X1249" s="32" t="str">
        <f t="shared" si="62"/>
        <v>JBT-4529135</v>
      </c>
      <c r="Y1249" s="32" t="b">
        <f t="shared" si="61"/>
        <v>1</v>
      </c>
      <c r="Z1249" t="s">
        <v>10491</v>
      </c>
      <c r="AA1249">
        <v>9135</v>
      </c>
      <c r="AB1249" t="s">
        <v>1206</v>
      </c>
      <c r="AC1249" t="s">
        <v>9398</v>
      </c>
      <c r="AD1249" s="61">
        <v>42810.367397569447</v>
      </c>
      <c r="AE1249" t="s">
        <v>9398</v>
      </c>
      <c r="AF1249" s="61">
        <v>42810.367397569447</v>
      </c>
    </row>
    <row r="1250" spans="24:32" x14ac:dyDescent="0.35">
      <c r="X1250" s="32" t="str">
        <f t="shared" si="62"/>
        <v>JBT-4529136</v>
      </c>
      <c r="Y1250" s="32" t="b">
        <f t="shared" si="61"/>
        <v>1</v>
      </c>
      <c r="Z1250" t="s">
        <v>10491</v>
      </c>
      <c r="AA1250">
        <v>9136</v>
      </c>
      <c r="AB1250" t="s">
        <v>1207</v>
      </c>
      <c r="AC1250" t="s">
        <v>9398</v>
      </c>
      <c r="AD1250" s="61">
        <v>42810.367397800925</v>
      </c>
      <c r="AE1250" t="s">
        <v>9398</v>
      </c>
      <c r="AF1250" s="61">
        <v>42810.367397800925</v>
      </c>
    </row>
    <row r="1251" spans="24:32" x14ac:dyDescent="0.35">
      <c r="X1251" s="32" t="str">
        <f t="shared" si="62"/>
        <v>JBT-4529140</v>
      </c>
      <c r="Y1251" s="32" t="b">
        <f t="shared" si="61"/>
        <v>1</v>
      </c>
      <c r="Z1251" t="s">
        <v>10491</v>
      </c>
      <c r="AA1251">
        <v>9140</v>
      </c>
      <c r="AB1251" t="s">
        <v>1208</v>
      </c>
      <c r="AC1251" t="s">
        <v>9398</v>
      </c>
      <c r="AD1251" s="61">
        <v>42810.367397951391</v>
      </c>
      <c r="AE1251" t="s">
        <v>9398</v>
      </c>
      <c r="AF1251" s="61">
        <v>42810.367397951391</v>
      </c>
    </row>
    <row r="1252" spans="24:32" x14ac:dyDescent="0.35">
      <c r="X1252" s="32" t="str">
        <f t="shared" si="62"/>
        <v>JBT-4529141</v>
      </c>
      <c r="Y1252" s="32" t="b">
        <f t="shared" si="61"/>
        <v>1</v>
      </c>
      <c r="Z1252" t="s">
        <v>10491</v>
      </c>
      <c r="AA1252">
        <v>9141</v>
      </c>
      <c r="AB1252" t="s">
        <v>1209</v>
      </c>
      <c r="AC1252" t="s">
        <v>9398</v>
      </c>
      <c r="AD1252" s="61">
        <v>42810.367398148148</v>
      </c>
      <c r="AE1252" t="s">
        <v>9398</v>
      </c>
      <c r="AF1252" s="61">
        <v>42810.367398148148</v>
      </c>
    </row>
    <row r="1253" spans="24:32" x14ac:dyDescent="0.35">
      <c r="X1253" s="32" t="str">
        <f t="shared" si="62"/>
        <v>JBT-4529145</v>
      </c>
      <c r="Y1253" s="32" t="b">
        <f t="shared" si="61"/>
        <v>1</v>
      </c>
      <c r="Z1253" t="s">
        <v>10491</v>
      </c>
      <c r="AA1253">
        <v>9145</v>
      </c>
      <c r="AB1253" t="s">
        <v>1210</v>
      </c>
      <c r="AC1253" t="s">
        <v>9398</v>
      </c>
      <c r="AD1253" s="61">
        <v>42810.367398344904</v>
      </c>
      <c r="AE1253" t="s">
        <v>9398</v>
      </c>
      <c r="AF1253" s="61">
        <v>42810.367398344904</v>
      </c>
    </row>
    <row r="1254" spans="24:32" x14ac:dyDescent="0.35">
      <c r="X1254" s="32" t="str">
        <f t="shared" si="62"/>
        <v>JBT-4529146</v>
      </c>
      <c r="Y1254" s="32" t="b">
        <f t="shared" si="61"/>
        <v>1</v>
      </c>
      <c r="Z1254" t="s">
        <v>10491</v>
      </c>
      <c r="AA1254">
        <v>9146</v>
      </c>
      <c r="AB1254" t="s">
        <v>1211</v>
      </c>
      <c r="AC1254" t="s">
        <v>9398</v>
      </c>
      <c r="AD1254" s="61">
        <v>42810.367398530092</v>
      </c>
      <c r="AE1254" t="s">
        <v>9398</v>
      </c>
      <c r="AF1254" s="61">
        <v>42810.367398530092</v>
      </c>
    </row>
    <row r="1255" spans="24:32" x14ac:dyDescent="0.35">
      <c r="X1255" s="32" t="str">
        <f t="shared" si="62"/>
        <v>JBT-4529150</v>
      </c>
      <c r="Y1255" s="32" t="b">
        <f t="shared" si="61"/>
        <v>1</v>
      </c>
      <c r="Z1255" t="s">
        <v>10491</v>
      </c>
      <c r="AA1255">
        <v>9150</v>
      </c>
      <c r="AB1255" t="s">
        <v>1212</v>
      </c>
      <c r="AC1255" t="s">
        <v>9398</v>
      </c>
      <c r="AD1255" s="61">
        <v>42810.367398726848</v>
      </c>
      <c r="AE1255" t="s">
        <v>9398</v>
      </c>
      <c r="AF1255" s="61">
        <v>42810.367398726848</v>
      </c>
    </row>
    <row r="1256" spans="24:32" x14ac:dyDescent="0.35">
      <c r="X1256" s="32" t="str">
        <f t="shared" si="62"/>
        <v>JBT-4529155</v>
      </c>
      <c r="Y1256" s="32" t="b">
        <f t="shared" si="61"/>
        <v>1</v>
      </c>
      <c r="Z1256" t="s">
        <v>10491</v>
      </c>
      <c r="AA1256">
        <v>9155</v>
      </c>
      <c r="AB1256" t="s">
        <v>1213</v>
      </c>
      <c r="AC1256" t="s">
        <v>9398</v>
      </c>
      <c r="AD1256" s="61">
        <v>42810.367398958333</v>
      </c>
      <c r="AE1256" t="s">
        <v>9398</v>
      </c>
      <c r="AF1256" s="61">
        <v>42810.367398958333</v>
      </c>
    </row>
    <row r="1257" spans="24:32" x14ac:dyDescent="0.35">
      <c r="X1257" s="32" t="str">
        <f t="shared" si="62"/>
        <v>JBT-4529156</v>
      </c>
      <c r="Y1257" s="32" t="b">
        <f t="shared" si="61"/>
        <v>1</v>
      </c>
      <c r="Z1257" t="s">
        <v>10491</v>
      </c>
      <c r="AA1257">
        <v>9156</v>
      </c>
      <c r="AB1257" t="s">
        <v>1214</v>
      </c>
      <c r="AC1257" t="s">
        <v>9398</v>
      </c>
      <c r="AD1257" s="61">
        <v>42810.3673991088</v>
      </c>
      <c r="AE1257" t="s">
        <v>9398</v>
      </c>
      <c r="AF1257" s="61">
        <v>42810.3673991088</v>
      </c>
    </row>
    <row r="1258" spans="24:32" x14ac:dyDescent="0.35">
      <c r="X1258" s="32" t="str">
        <f t="shared" si="62"/>
        <v>JBT-4529157</v>
      </c>
      <c r="Y1258" s="32" t="b">
        <f t="shared" si="61"/>
        <v>1</v>
      </c>
      <c r="Z1258" t="s">
        <v>10491</v>
      </c>
      <c r="AA1258">
        <v>9157</v>
      </c>
      <c r="AB1258" t="s">
        <v>1215</v>
      </c>
      <c r="AC1258" t="s">
        <v>9398</v>
      </c>
      <c r="AD1258" s="61">
        <v>42810.367399340277</v>
      </c>
      <c r="AE1258" t="s">
        <v>9398</v>
      </c>
      <c r="AF1258" s="61">
        <v>42810.367399340277</v>
      </c>
    </row>
    <row r="1259" spans="24:32" x14ac:dyDescent="0.35">
      <c r="X1259" s="32" t="str">
        <f t="shared" si="62"/>
        <v>JBT-4529158</v>
      </c>
      <c r="Y1259" s="32" t="b">
        <f t="shared" si="61"/>
        <v>1</v>
      </c>
      <c r="Z1259" t="s">
        <v>10491</v>
      </c>
      <c r="AA1259">
        <v>9158</v>
      </c>
      <c r="AB1259" t="s">
        <v>1216</v>
      </c>
      <c r="AC1259" t="s">
        <v>9398</v>
      </c>
      <c r="AD1259" s="61">
        <v>42810.367399571762</v>
      </c>
      <c r="AE1259" t="s">
        <v>9398</v>
      </c>
      <c r="AF1259" s="61">
        <v>42810.367399571762</v>
      </c>
    </row>
    <row r="1260" spans="24:32" x14ac:dyDescent="0.35">
      <c r="X1260" s="32" t="str">
        <f t="shared" si="62"/>
        <v>JBT-4529159</v>
      </c>
      <c r="Y1260" s="32" t="b">
        <f t="shared" si="61"/>
        <v>1</v>
      </c>
      <c r="Z1260" t="s">
        <v>10491</v>
      </c>
      <c r="AA1260">
        <v>9159</v>
      </c>
      <c r="AB1260" t="s">
        <v>1217</v>
      </c>
      <c r="AC1260" t="s">
        <v>9398</v>
      </c>
      <c r="AD1260" s="61">
        <v>42810.367399768518</v>
      </c>
      <c r="AE1260" t="s">
        <v>9398</v>
      </c>
      <c r="AF1260" s="61">
        <v>42810.367399768518</v>
      </c>
    </row>
    <row r="1261" spans="24:32" x14ac:dyDescent="0.35">
      <c r="X1261" s="32" t="str">
        <f t="shared" si="62"/>
        <v>JBT-4529160</v>
      </c>
      <c r="Y1261" s="32" t="b">
        <f t="shared" si="61"/>
        <v>1</v>
      </c>
      <c r="Z1261" t="s">
        <v>10491</v>
      </c>
      <c r="AA1261">
        <v>9160</v>
      </c>
      <c r="AB1261" t="s">
        <v>1218</v>
      </c>
      <c r="AC1261" t="s">
        <v>9398</v>
      </c>
      <c r="AD1261" s="61">
        <v>42810.367400000003</v>
      </c>
      <c r="AE1261" t="s">
        <v>9398</v>
      </c>
      <c r="AF1261" s="61">
        <v>42810.367400000003</v>
      </c>
    </row>
    <row r="1262" spans="24:32" x14ac:dyDescent="0.35">
      <c r="X1262" s="32" t="str">
        <f t="shared" si="62"/>
        <v>JBT-4529161</v>
      </c>
      <c r="Y1262" s="32" t="b">
        <f t="shared" si="61"/>
        <v>1</v>
      </c>
      <c r="Z1262" t="s">
        <v>10491</v>
      </c>
      <c r="AA1262">
        <v>9161</v>
      </c>
      <c r="AB1262" t="s">
        <v>1219</v>
      </c>
      <c r="AC1262" t="s">
        <v>9398</v>
      </c>
      <c r="AD1262" s="61">
        <v>42810.367400196759</v>
      </c>
      <c r="AE1262" t="s">
        <v>9398</v>
      </c>
      <c r="AF1262" s="61">
        <v>42810.367400196759</v>
      </c>
    </row>
    <row r="1263" spans="24:32" x14ac:dyDescent="0.35">
      <c r="X1263" s="32" t="str">
        <f t="shared" si="62"/>
        <v>JBT-4529165</v>
      </c>
      <c r="Y1263" s="32" t="b">
        <f t="shared" si="61"/>
        <v>1</v>
      </c>
      <c r="Z1263" t="s">
        <v>10491</v>
      </c>
      <c r="AA1263">
        <v>9165</v>
      </c>
      <c r="AB1263" t="s">
        <v>1220</v>
      </c>
      <c r="AC1263" t="s">
        <v>9398</v>
      </c>
      <c r="AD1263" s="61">
        <v>42810.367400381947</v>
      </c>
      <c r="AE1263" t="s">
        <v>9398</v>
      </c>
      <c r="AF1263" s="61">
        <v>42810.367400381947</v>
      </c>
    </row>
    <row r="1264" spans="24:32" x14ac:dyDescent="0.35">
      <c r="X1264" s="32" t="str">
        <f t="shared" si="62"/>
        <v>JBT-4529167</v>
      </c>
      <c r="Y1264" s="32" t="b">
        <f t="shared" si="61"/>
        <v>1</v>
      </c>
      <c r="Z1264" t="s">
        <v>10491</v>
      </c>
      <c r="AA1264">
        <v>9167</v>
      </c>
      <c r="AB1264" t="s">
        <v>11318</v>
      </c>
      <c r="AC1264" t="s">
        <v>9398</v>
      </c>
      <c r="AD1264" s="61">
        <v>43308.313196145835</v>
      </c>
      <c r="AE1264" t="s">
        <v>9398</v>
      </c>
      <c r="AF1264" s="61">
        <v>43308.313196145835</v>
      </c>
    </row>
    <row r="1265" spans="24:32" x14ac:dyDescent="0.35">
      <c r="X1265" s="32" t="str">
        <f t="shared" si="62"/>
        <v>JBT-4529200</v>
      </c>
      <c r="Y1265" s="32" t="b">
        <f t="shared" si="61"/>
        <v>1</v>
      </c>
      <c r="Z1265" t="s">
        <v>10491</v>
      </c>
      <c r="AA1265">
        <v>9200</v>
      </c>
      <c r="AB1265" t="s">
        <v>1221</v>
      </c>
      <c r="AC1265" t="s">
        <v>9398</v>
      </c>
      <c r="AD1265" s="61">
        <v>42810.36740072917</v>
      </c>
      <c r="AE1265" t="s">
        <v>9398</v>
      </c>
      <c r="AF1265" s="61">
        <v>42810.36740072917</v>
      </c>
    </row>
    <row r="1266" spans="24:32" x14ac:dyDescent="0.35">
      <c r="X1266" s="32" t="str">
        <f t="shared" si="62"/>
        <v>JBT-4529205</v>
      </c>
      <c r="Y1266" s="32" t="b">
        <f t="shared" si="61"/>
        <v>1</v>
      </c>
      <c r="Z1266" t="s">
        <v>10491</v>
      </c>
      <c r="AA1266">
        <v>9205</v>
      </c>
      <c r="AB1266" t="s">
        <v>1222</v>
      </c>
      <c r="AC1266" t="s">
        <v>9398</v>
      </c>
      <c r="AD1266" s="61">
        <v>42810.367400960648</v>
      </c>
      <c r="AE1266" t="s">
        <v>9398</v>
      </c>
      <c r="AF1266" s="61">
        <v>42810.367400960648</v>
      </c>
    </row>
    <row r="1267" spans="24:32" x14ac:dyDescent="0.35">
      <c r="X1267" s="32" t="str">
        <f t="shared" si="62"/>
        <v>JBT-4529300</v>
      </c>
      <c r="Y1267" s="32" t="b">
        <f t="shared" si="61"/>
        <v>1</v>
      </c>
      <c r="Z1267" t="s">
        <v>10491</v>
      </c>
      <c r="AA1267">
        <v>9300</v>
      </c>
      <c r="AB1267" t="s">
        <v>1223</v>
      </c>
      <c r="AC1267" t="s">
        <v>9398</v>
      </c>
      <c r="AD1267" s="61">
        <v>42810.367401157404</v>
      </c>
      <c r="AE1267" t="s">
        <v>9398</v>
      </c>
      <c r="AF1267" s="61">
        <v>42810.367401157404</v>
      </c>
    </row>
    <row r="1268" spans="24:32" x14ac:dyDescent="0.35">
      <c r="X1268" s="32" t="str">
        <f t="shared" si="62"/>
        <v>JBT-4529305</v>
      </c>
      <c r="Y1268" s="32" t="b">
        <f t="shared" si="61"/>
        <v>1</v>
      </c>
      <c r="Z1268" t="s">
        <v>10491</v>
      </c>
      <c r="AA1268">
        <v>9305</v>
      </c>
      <c r="AB1268" t="s">
        <v>1224</v>
      </c>
      <c r="AC1268" t="s">
        <v>9398</v>
      </c>
      <c r="AD1268" s="61">
        <v>42810.367401354168</v>
      </c>
      <c r="AE1268" t="s">
        <v>9398</v>
      </c>
      <c r="AF1268" s="61">
        <v>42810.367401354168</v>
      </c>
    </row>
    <row r="1269" spans="24:32" x14ac:dyDescent="0.35">
      <c r="X1269" s="32" t="str">
        <f t="shared" si="62"/>
        <v>JBT-4529310</v>
      </c>
      <c r="Y1269" s="32" t="b">
        <f t="shared" si="61"/>
        <v>1</v>
      </c>
      <c r="Z1269" t="s">
        <v>10491</v>
      </c>
      <c r="AA1269">
        <v>9310</v>
      </c>
      <c r="AB1269" t="s">
        <v>1225</v>
      </c>
      <c r="AC1269" t="s">
        <v>9398</v>
      </c>
      <c r="AD1269" s="61">
        <v>42810.367401539355</v>
      </c>
      <c r="AE1269" t="s">
        <v>9398</v>
      </c>
      <c r="AF1269" s="61">
        <v>42810.367401539355</v>
      </c>
    </row>
    <row r="1270" spans="24:32" x14ac:dyDescent="0.35">
      <c r="X1270" s="32" t="str">
        <f t="shared" si="62"/>
        <v>JBT-4529320</v>
      </c>
      <c r="Y1270" s="32" t="b">
        <f t="shared" si="61"/>
        <v>1</v>
      </c>
      <c r="Z1270" t="s">
        <v>10491</v>
      </c>
      <c r="AA1270">
        <v>9320</v>
      </c>
      <c r="AB1270" t="s">
        <v>1226</v>
      </c>
      <c r="AC1270" t="s">
        <v>9398</v>
      </c>
      <c r="AD1270" s="61">
        <v>42810.367401770833</v>
      </c>
      <c r="AE1270" t="s">
        <v>9398</v>
      </c>
      <c r="AF1270" s="61">
        <v>42810.367401770833</v>
      </c>
    </row>
    <row r="1271" spans="24:32" x14ac:dyDescent="0.35">
      <c r="X1271" s="32" t="str">
        <f t="shared" si="62"/>
        <v>JBT-4529321</v>
      </c>
      <c r="Y1271" s="32" t="b">
        <f t="shared" si="61"/>
        <v>1</v>
      </c>
      <c r="Z1271" t="s">
        <v>10491</v>
      </c>
      <c r="AA1271">
        <v>9321</v>
      </c>
      <c r="AB1271" t="s">
        <v>1227</v>
      </c>
      <c r="AC1271" t="s">
        <v>9398</v>
      </c>
      <c r="AD1271" s="61">
        <v>42810.367401967589</v>
      </c>
      <c r="AE1271" t="s">
        <v>9398</v>
      </c>
      <c r="AF1271" s="61">
        <v>42810.367401967589</v>
      </c>
    </row>
    <row r="1272" spans="24:32" x14ac:dyDescent="0.35">
      <c r="X1272" s="32" t="str">
        <f t="shared" si="62"/>
        <v>JBT-4529330</v>
      </c>
      <c r="Y1272" s="32" t="b">
        <f t="shared" si="61"/>
        <v>1</v>
      </c>
      <c r="Z1272" t="s">
        <v>10491</v>
      </c>
      <c r="AA1272">
        <v>9330</v>
      </c>
      <c r="AB1272" t="s">
        <v>1228</v>
      </c>
      <c r="AC1272" t="s">
        <v>9398</v>
      </c>
      <c r="AD1272" s="61">
        <v>42810.367402199074</v>
      </c>
      <c r="AE1272" t="s">
        <v>9398</v>
      </c>
      <c r="AF1272" s="61">
        <v>42810.367402199074</v>
      </c>
    </row>
    <row r="1273" spans="24:32" x14ac:dyDescent="0.35">
      <c r="X1273" s="32" t="str">
        <f t="shared" si="62"/>
        <v>JBT-4529335</v>
      </c>
      <c r="Y1273" s="32" t="b">
        <f t="shared" si="61"/>
        <v>1</v>
      </c>
      <c r="Z1273" t="s">
        <v>10491</v>
      </c>
      <c r="AA1273">
        <v>9335</v>
      </c>
      <c r="AB1273" t="s">
        <v>1532</v>
      </c>
      <c r="AC1273" t="s">
        <v>9398</v>
      </c>
      <c r="AD1273" s="61">
        <v>43270.733891203701</v>
      </c>
      <c r="AE1273" t="s">
        <v>9398</v>
      </c>
      <c r="AF1273" s="61">
        <v>43270.733891203701</v>
      </c>
    </row>
    <row r="1274" spans="24:32" x14ac:dyDescent="0.35">
      <c r="X1274" s="32" t="str">
        <f t="shared" si="62"/>
        <v>JBT-4529400</v>
      </c>
      <c r="Y1274" s="32" t="b">
        <f t="shared" si="61"/>
        <v>1</v>
      </c>
      <c r="Z1274" t="s">
        <v>10491</v>
      </c>
      <c r="AA1274">
        <v>9400</v>
      </c>
      <c r="AB1274" t="s">
        <v>1229</v>
      </c>
      <c r="AC1274" t="s">
        <v>9398</v>
      </c>
      <c r="AD1274" s="61">
        <v>42810.367402430558</v>
      </c>
      <c r="AE1274" t="s">
        <v>9398</v>
      </c>
      <c r="AF1274" s="61">
        <v>42810.367402430558</v>
      </c>
    </row>
    <row r="1275" spans="24:32" x14ac:dyDescent="0.35">
      <c r="X1275" s="32" t="str">
        <f t="shared" si="62"/>
        <v>JBT-4529405</v>
      </c>
      <c r="Y1275" s="32" t="b">
        <f t="shared" si="61"/>
        <v>1</v>
      </c>
      <c r="Z1275" t="s">
        <v>10491</v>
      </c>
      <c r="AA1275">
        <v>9405</v>
      </c>
      <c r="AB1275" t="s">
        <v>1230</v>
      </c>
      <c r="AC1275" t="s">
        <v>9398</v>
      </c>
      <c r="AD1275" s="61">
        <v>42810.367402627315</v>
      </c>
      <c r="AE1275" t="s">
        <v>9398</v>
      </c>
      <c r="AF1275" s="61">
        <v>42810.367402627315</v>
      </c>
    </row>
    <row r="1276" spans="24:32" x14ac:dyDescent="0.35">
      <c r="X1276" s="32" t="str">
        <f t="shared" si="62"/>
        <v>JBT-4529406</v>
      </c>
      <c r="Y1276" s="32" t="b">
        <f t="shared" si="61"/>
        <v>1</v>
      </c>
      <c r="Z1276" t="s">
        <v>10491</v>
      </c>
      <c r="AA1276">
        <v>9406</v>
      </c>
      <c r="AB1276" t="s">
        <v>1231</v>
      </c>
      <c r="AC1276" t="s">
        <v>9398</v>
      </c>
      <c r="AD1276" s="61">
        <v>42810.367402858799</v>
      </c>
      <c r="AE1276" t="s">
        <v>9398</v>
      </c>
      <c r="AF1276" s="61">
        <v>42810.367402858799</v>
      </c>
    </row>
    <row r="1277" spans="24:32" x14ac:dyDescent="0.35">
      <c r="X1277" s="32" t="str">
        <f t="shared" si="62"/>
        <v>JBT-4529407</v>
      </c>
      <c r="Y1277" s="32" t="b">
        <f t="shared" si="61"/>
        <v>1</v>
      </c>
      <c r="Z1277" t="s">
        <v>10491</v>
      </c>
      <c r="AA1277">
        <v>9407</v>
      </c>
      <c r="AB1277" t="s">
        <v>1232</v>
      </c>
      <c r="AC1277" t="s">
        <v>9398</v>
      </c>
      <c r="AD1277" s="61">
        <v>42810.36740304398</v>
      </c>
      <c r="AE1277" t="s">
        <v>9398</v>
      </c>
      <c r="AF1277" s="61">
        <v>42810.36740304398</v>
      </c>
    </row>
    <row r="1278" spans="24:32" x14ac:dyDescent="0.35">
      <c r="X1278" s="32" t="str">
        <f t="shared" si="62"/>
        <v>JBT-4529408</v>
      </c>
      <c r="Y1278" s="32" t="b">
        <f t="shared" si="61"/>
        <v>1</v>
      </c>
      <c r="Z1278" t="s">
        <v>10491</v>
      </c>
      <c r="AA1278">
        <v>9408</v>
      </c>
      <c r="AB1278" t="s">
        <v>1233</v>
      </c>
      <c r="AC1278" t="s">
        <v>9398</v>
      </c>
      <c r="AD1278" s="61">
        <v>42810.367403240743</v>
      </c>
      <c r="AE1278" t="s">
        <v>9398</v>
      </c>
      <c r="AF1278" s="61">
        <v>42810.367403240743</v>
      </c>
    </row>
    <row r="1279" spans="24:32" x14ac:dyDescent="0.35">
      <c r="X1279" s="32" t="str">
        <f t="shared" si="62"/>
        <v>JBT-4529410</v>
      </c>
      <c r="Y1279" s="32" t="b">
        <f t="shared" si="61"/>
        <v>1</v>
      </c>
      <c r="Z1279" t="s">
        <v>10491</v>
      </c>
      <c r="AA1279">
        <v>9410</v>
      </c>
      <c r="AB1279" t="s">
        <v>1234</v>
      </c>
      <c r="AC1279" t="s">
        <v>9398</v>
      </c>
      <c r="AD1279" s="61">
        <v>42810.367403472221</v>
      </c>
      <c r="AE1279" t="s">
        <v>9398</v>
      </c>
      <c r="AF1279" s="61">
        <v>42810.367403472221</v>
      </c>
    </row>
    <row r="1280" spans="24:32" x14ac:dyDescent="0.35">
      <c r="X1280" s="32" t="str">
        <f t="shared" si="62"/>
        <v>JBT-4529411</v>
      </c>
      <c r="Y1280" s="32" t="b">
        <f t="shared" si="61"/>
        <v>1</v>
      </c>
      <c r="Z1280" t="s">
        <v>10491</v>
      </c>
      <c r="AA1280">
        <v>9411</v>
      </c>
      <c r="AB1280" t="s">
        <v>10277</v>
      </c>
      <c r="AC1280" t="s">
        <v>9398</v>
      </c>
      <c r="AD1280" s="61">
        <v>43241.657181793984</v>
      </c>
      <c r="AE1280" t="s">
        <v>9398</v>
      </c>
      <c r="AF1280" s="61">
        <v>43241.657181793984</v>
      </c>
    </row>
    <row r="1281" spans="24:32" x14ac:dyDescent="0.35">
      <c r="X1281" s="32" t="str">
        <f t="shared" si="62"/>
        <v>JBT-4529412</v>
      </c>
      <c r="Y1281" s="32" t="b">
        <f t="shared" si="61"/>
        <v>1</v>
      </c>
      <c r="Z1281" t="s">
        <v>10491</v>
      </c>
      <c r="AA1281">
        <v>9412</v>
      </c>
      <c r="AB1281" t="s">
        <v>10278</v>
      </c>
      <c r="AC1281" t="s">
        <v>9398</v>
      </c>
      <c r="AD1281" s="61">
        <v>43241.657181863426</v>
      </c>
      <c r="AE1281" t="s">
        <v>9398</v>
      </c>
      <c r="AF1281" s="61">
        <v>43241.657181863426</v>
      </c>
    </row>
    <row r="1282" spans="24:32" x14ac:dyDescent="0.35">
      <c r="X1282" s="32" t="str">
        <f t="shared" si="62"/>
        <v>JBT-4529413</v>
      </c>
      <c r="Y1282" s="32" t="b">
        <f t="shared" si="61"/>
        <v>1</v>
      </c>
      <c r="Z1282" t="s">
        <v>10491</v>
      </c>
      <c r="AA1282">
        <v>9413</v>
      </c>
      <c r="AB1282" t="s">
        <v>10279</v>
      </c>
      <c r="AC1282" t="s">
        <v>9398</v>
      </c>
      <c r="AD1282" s="61">
        <v>43241.657181944443</v>
      </c>
      <c r="AE1282" t="s">
        <v>9398</v>
      </c>
      <c r="AF1282" s="61">
        <v>43241.657181944443</v>
      </c>
    </row>
    <row r="1283" spans="24:32" x14ac:dyDescent="0.35">
      <c r="X1283" s="32" t="str">
        <f t="shared" si="62"/>
        <v>JBT-4529415</v>
      </c>
      <c r="Y1283" s="32" t="b">
        <f t="shared" si="61"/>
        <v>1</v>
      </c>
      <c r="Z1283" t="s">
        <v>10491</v>
      </c>
      <c r="AA1283">
        <v>9415</v>
      </c>
      <c r="AB1283" t="s">
        <v>1235</v>
      </c>
      <c r="AC1283" t="s">
        <v>9398</v>
      </c>
      <c r="AD1283" s="61">
        <v>42810.367403668984</v>
      </c>
      <c r="AE1283" t="s">
        <v>9398</v>
      </c>
      <c r="AF1283" s="61">
        <v>42810.367403668984</v>
      </c>
    </row>
    <row r="1284" spans="24:32" x14ac:dyDescent="0.35">
      <c r="X1284" s="32" t="str">
        <f t="shared" si="62"/>
        <v>JBT-4529420</v>
      </c>
      <c r="Y1284" s="32" t="b">
        <f t="shared" si="61"/>
        <v>1</v>
      </c>
      <c r="Z1284" t="s">
        <v>10491</v>
      </c>
      <c r="AA1284">
        <v>9420</v>
      </c>
      <c r="AB1284" t="s">
        <v>1236</v>
      </c>
      <c r="AC1284" t="s">
        <v>9398</v>
      </c>
      <c r="AD1284" s="61">
        <v>42810.367403854165</v>
      </c>
      <c r="AE1284" t="s">
        <v>9398</v>
      </c>
      <c r="AF1284" s="61">
        <v>42810.367403854165</v>
      </c>
    </row>
    <row r="1285" spans="24:32" x14ac:dyDescent="0.35">
      <c r="X1285" s="32" t="str">
        <f t="shared" si="62"/>
        <v>JBT-4529425</v>
      </c>
      <c r="Y1285" s="32" t="b">
        <f t="shared" ref="Y1285:Y1348" si="63">VLOOKUP(AA1285,U:V,2,0)=AB1285</f>
        <v>1</v>
      </c>
      <c r="Z1285" t="s">
        <v>10491</v>
      </c>
      <c r="AA1285">
        <v>9425</v>
      </c>
      <c r="AB1285" t="s">
        <v>1237</v>
      </c>
      <c r="AC1285" t="s">
        <v>9398</v>
      </c>
      <c r="AD1285" s="61">
        <v>42810.367404050929</v>
      </c>
      <c r="AE1285" t="s">
        <v>9398</v>
      </c>
      <c r="AF1285" s="61">
        <v>42810.367404050929</v>
      </c>
    </row>
    <row r="1286" spans="24:32" x14ac:dyDescent="0.35">
      <c r="X1286" s="32" t="str">
        <f t="shared" si="62"/>
        <v>JBT-4529426</v>
      </c>
      <c r="Y1286" s="32" t="b">
        <f t="shared" si="63"/>
        <v>1</v>
      </c>
      <c r="Z1286" t="s">
        <v>10491</v>
      </c>
      <c r="AA1286">
        <v>9426</v>
      </c>
      <c r="AB1286" t="s">
        <v>10280</v>
      </c>
      <c r="AC1286" t="s">
        <v>9398</v>
      </c>
      <c r="AD1286" s="61">
        <v>43241.657182025461</v>
      </c>
      <c r="AE1286" t="s">
        <v>9398</v>
      </c>
      <c r="AF1286" s="61">
        <v>43241.657182025461</v>
      </c>
    </row>
    <row r="1287" spans="24:32" x14ac:dyDescent="0.35">
      <c r="X1287" s="32" t="str">
        <f t="shared" si="62"/>
        <v>JBT-4529427</v>
      </c>
      <c r="Y1287" s="32" t="b">
        <f t="shared" si="63"/>
        <v>1</v>
      </c>
      <c r="Z1287" t="s">
        <v>10491</v>
      </c>
      <c r="AA1287">
        <v>9427</v>
      </c>
      <c r="AB1287" t="s">
        <v>10281</v>
      </c>
      <c r="AC1287" t="s">
        <v>9398</v>
      </c>
      <c r="AD1287" s="61">
        <v>43241.65718209491</v>
      </c>
      <c r="AE1287" t="s">
        <v>9398</v>
      </c>
      <c r="AF1287" s="61">
        <v>43241.65718209491</v>
      </c>
    </row>
    <row r="1288" spans="24:32" x14ac:dyDescent="0.35">
      <c r="X1288" s="32" t="str">
        <f t="shared" ref="X1288:X1351" si="64">Z1288&amp;AA1288</f>
        <v>JBT-4529428</v>
      </c>
      <c r="Y1288" s="32" t="b">
        <f t="shared" si="63"/>
        <v>1</v>
      </c>
      <c r="Z1288" t="s">
        <v>10491</v>
      </c>
      <c r="AA1288">
        <v>9428</v>
      </c>
      <c r="AB1288" t="s">
        <v>10288</v>
      </c>
      <c r="AC1288" t="s">
        <v>9398</v>
      </c>
      <c r="AD1288" s="61">
        <v>43241.657182175928</v>
      </c>
      <c r="AE1288" t="s">
        <v>9398</v>
      </c>
      <c r="AF1288" s="61">
        <v>43241.657182175928</v>
      </c>
    </row>
    <row r="1289" spans="24:32" x14ac:dyDescent="0.35">
      <c r="X1289" s="32" t="str">
        <f t="shared" si="64"/>
        <v>JBT-4529429</v>
      </c>
      <c r="Y1289" s="32" t="b">
        <f t="shared" si="63"/>
        <v>1</v>
      </c>
      <c r="Z1289" t="s">
        <v>10491</v>
      </c>
      <c r="AA1289">
        <v>9429</v>
      </c>
      <c r="AB1289" t="s">
        <v>10289</v>
      </c>
      <c r="AC1289" t="s">
        <v>9398</v>
      </c>
      <c r="AD1289" s="61">
        <v>43241.657182210649</v>
      </c>
      <c r="AE1289" t="s">
        <v>9398</v>
      </c>
      <c r="AF1289" s="61">
        <v>43241.657182210649</v>
      </c>
    </row>
    <row r="1290" spans="24:32" x14ac:dyDescent="0.35">
      <c r="X1290" s="32" t="str">
        <f t="shared" si="64"/>
        <v>JBT-4529430</v>
      </c>
      <c r="Y1290" s="32" t="b">
        <f t="shared" si="63"/>
        <v>1</v>
      </c>
      <c r="Z1290" t="s">
        <v>10491</v>
      </c>
      <c r="AA1290">
        <v>9430</v>
      </c>
      <c r="AB1290" t="s">
        <v>1238</v>
      </c>
      <c r="AC1290" t="s">
        <v>9398</v>
      </c>
      <c r="AD1290" s="61">
        <v>42810.367404282406</v>
      </c>
      <c r="AE1290" t="s">
        <v>9398</v>
      </c>
      <c r="AF1290" s="61">
        <v>42810.367404282406</v>
      </c>
    </row>
    <row r="1291" spans="24:32" x14ac:dyDescent="0.35">
      <c r="X1291" s="32" t="str">
        <f t="shared" si="64"/>
        <v>JBT-4529435</v>
      </c>
      <c r="Y1291" s="32" t="b">
        <f t="shared" si="63"/>
        <v>1</v>
      </c>
      <c r="Z1291" t="s">
        <v>10491</v>
      </c>
      <c r="AA1291">
        <v>9435</v>
      </c>
      <c r="AB1291" t="s">
        <v>1239</v>
      </c>
      <c r="AC1291" t="s">
        <v>9398</v>
      </c>
      <c r="AD1291" s="61">
        <v>42810.36740447917</v>
      </c>
      <c r="AE1291" t="s">
        <v>9398</v>
      </c>
      <c r="AF1291" s="61">
        <v>42810.36740447917</v>
      </c>
    </row>
    <row r="1292" spans="24:32" x14ac:dyDescent="0.35">
      <c r="X1292" s="32" t="str">
        <f t="shared" si="64"/>
        <v>JBT-4529436</v>
      </c>
      <c r="Y1292" s="32" t="b">
        <f t="shared" si="63"/>
        <v>1</v>
      </c>
      <c r="Z1292" t="s">
        <v>10491</v>
      </c>
      <c r="AA1292">
        <v>9436</v>
      </c>
      <c r="AB1292" t="s">
        <v>1240</v>
      </c>
      <c r="AC1292" t="s">
        <v>9398</v>
      </c>
      <c r="AD1292" s="61">
        <v>42810.36740466435</v>
      </c>
      <c r="AE1292" t="s">
        <v>9398</v>
      </c>
      <c r="AF1292" s="61">
        <v>42810.36740466435</v>
      </c>
    </row>
    <row r="1293" spans="24:32" x14ac:dyDescent="0.35">
      <c r="X1293" s="32" t="str">
        <f t="shared" si="64"/>
        <v>JBT-4529437</v>
      </c>
      <c r="Y1293" s="32" t="b">
        <f t="shared" si="63"/>
        <v>1</v>
      </c>
      <c r="Z1293" t="s">
        <v>10491</v>
      </c>
      <c r="AA1293">
        <v>9437</v>
      </c>
      <c r="AB1293" t="s">
        <v>1241</v>
      </c>
      <c r="AC1293" t="s">
        <v>9398</v>
      </c>
      <c r="AD1293" s="61">
        <v>42810.367404861114</v>
      </c>
      <c r="AE1293" t="s">
        <v>9398</v>
      </c>
      <c r="AF1293" s="61">
        <v>42810.367404861114</v>
      </c>
    </row>
    <row r="1294" spans="24:32" x14ac:dyDescent="0.35">
      <c r="X1294" s="32" t="str">
        <f t="shared" si="64"/>
        <v>JBT-4529438</v>
      </c>
      <c r="Y1294" s="32" t="b">
        <f t="shared" si="63"/>
        <v>1</v>
      </c>
      <c r="Z1294" t="s">
        <v>10491</v>
      </c>
      <c r="AA1294">
        <v>9438</v>
      </c>
      <c r="AB1294" t="s">
        <v>1242</v>
      </c>
      <c r="AC1294" t="s">
        <v>9398</v>
      </c>
      <c r="AD1294" s="61">
        <v>42810.36740505787</v>
      </c>
      <c r="AE1294" t="s">
        <v>9398</v>
      </c>
      <c r="AF1294" s="61">
        <v>42810.36740505787</v>
      </c>
    </row>
    <row r="1295" spans="24:32" x14ac:dyDescent="0.35">
      <c r="X1295" s="32" t="str">
        <f t="shared" si="64"/>
        <v>JBT-4529439</v>
      </c>
      <c r="Y1295" s="32" t="b">
        <f t="shared" si="63"/>
        <v>1</v>
      </c>
      <c r="Z1295" t="s">
        <v>10491</v>
      </c>
      <c r="AA1295">
        <v>9439</v>
      </c>
      <c r="AB1295" t="s">
        <v>1243</v>
      </c>
      <c r="AC1295" t="s">
        <v>9398</v>
      </c>
      <c r="AD1295" s="61">
        <v>42810.367405243058</v>
      </c>
      <c r="AE1295" t="s">
        <v>9398</v>
      </c>
      <c r="AF1295" s="61">
        <v>42810.367405243058</v>
      </c>
    </row>
    <row r="1296" spans="24:32" x14ac:dyDescent="0.35">
      <c r="X1296" s="32" t="str">
        <f t="shared" si="64"/>
        <v>JBT-4529440</v>
      </c>
      <c r="Y1296" s="32" t="b">
        <f t="shared" si="63"/>
        <v>1</v>
      </c>
      <c r="Z1296" t="s">
        <v>10491</v>
      </c>
      <c r="AA1296">
        <v>9440</v>
      </c>
      <c r="AB1296" t="s">
        <v>1244</v>
      </c>
      <c r="AC1296" t="s">
        <v>9398</v>
      </c>
      <c r="AD1296" s="61">
        <v>42810.367405439814</v>
      </c>
      <c r="AE1296" t="s">
        <v>9398</v>
      </c>
      <c r="AF1296" s="61">
        <v>42810.367405439814</v>
      </c>
    </row>
    <row r="1297" spans="24:32" x14ac:dyDescent="0.35">
      <c r="X1297" s="32" t="str">
        <f t="shared" si="64"/>
        <v>JBT-4529441</v>
      </c>
      <c r="Y1297" s="32" t="b">
        <f t="shared" si="63"/>
        <v>1</v>
      </c>
      <c r="Z1297" t="s">
        <v>10491</v>
      </c>
      <c r="AA1297">
        <v>9441</v>
      </c>
      <c r="AB1297" t="s">
        <v>1245</v>
      </c>
      <c r="AC1297" t="s">
        <v>9398</v>
      </c>
      <c r="AD1297" s="61">
        <v>42810.367405636571</v>
      </c>
      <c r="AE1297" t="s">
        <v>9398</v>
      </c>
      <c r="AF1297" s="61">
        <v>42810.367405636571</v>
      </c>
    </row>
    <row r="1298" spans="24:32" x14ac:dyDescent="0.35">
      <c r="X1298" s="32" t="str">
        <f t="shared" si="64"/>
        <v>JBT-4529442</v>
      </c>
      <c r="Y1298" s="32" t="b">
        <f t="shared" si="63"/>
        <v>1</v>
      </c>
      <c r="Z1298" t="s">
        <v>10491</v>
      </c>
      <c r="AA1298">
        <v>9442</v>
      </c>
      <c r="AB1298" t="s">
        <v>1246</v>
      </c>
      <c r="AC1298" t="s">
        <v>9398</v>
      </c>
      <c r="AD1298" s="61">
        <v>42810.367405821758</v>
      </c>
      <c r="AE1298" t="s">
        <v>9398</v>
      </c>
      <c r="AF1298" s="61">
        <v>42810.367405821758</v>
      </c>
    </row>
    <row r="1299" spans="24:32" x14ac:dyDescent="0.35">
      <c r="X1299" s="32" t="str">
        <f t="shared" si="64"/>
        <v>JBT-4529443</v>
      </c>
      <c r="Y1299" s="32" t="b">
        <f t="shared" si="63"/>
        <v>1</v>
      </c>
      <c r="Z1299" t="s">
        <v>10491</v>
      </c>
      <c r="AA1299">
        <v>9443</v>
      </c>
      <c r="AB1299" t="s">
        <v>1247</v>
      </c>
      <c r="AC1299" t="s">
        <v>9398</v>
      </c>
      <c r="AD1299" s="61">
        <v>42810.367406018515</v>
      </c>
      <c r="AE1299" t="s">
        <v>9398</v>
      </c>
      <c r="AF1299" s="61">
        <v>42810.367406018515</v>
      </c>
    </row>
    <row r="1300" spans="24:32" x14ac:dyDescent="0.35">
      <c r="X1300" s="32" t="str">
        <f t="shared" si="64"/>
        <v>JBT-4529450</v>
      </c>
      <c r="Y1300" s="32" t="b">
        <f t="shared" si="63"/>
        <v>1</v>
      </c>
      <c r="Z1300" t="s">
        <v>10491</v>
      </c>
      <c r="AA1300">
        <v>9450</v>
      </c>
      <c r="AB1300" t="s">
        <v>1248</v>
      </c>
      <c r="AC1300" t="s">
        <v>9398</v>
      </c>
      <c r="AD1300" s="61">
        <v>42810.367406215279</v>
      </c>
      <c r="AE1300" t="s">
        <v>9398</v>
      </c>
      <c r="AF1300" s="61">
        <v>42810.367406215279</v>
      </c>
    </row>
    <row r="1301" spans="24:32" x14ac:dyDescent="0.35">
      <c r="X1301" s="32" t="str">
        <f t="shared" si="64"/>
        <v>JBT-4529451</v>
      </c>
      <c r="Y1301" s="32" t="b">
        <f t="shared" si="63"/>
        <v>1</v>
      </c>
      <c r="Z1301" t="s">
        <v>10491</v>
      </c>
      <c r="AA1301">
        <v>9451</v>
      </c>
      <c r="AB1301" t="s">
        <v>1249</v>
      </c>
      <c r="AC1301" t="s">
        <v>9398</v>
      </c>
      <c r="AD1301" s="61">
        <v>42810.367406400466</v>
      </c>
      <c r="AE1301" t="s">
        <v>9398</v>
      </c>
      <c r="AF1301" s="61">
        <v>42810.367406400466</v>
      </c>
    </row>
    <row r="1302" spans="24:32" x14ac:dyDescent="0.35">
      <c r="X1302" s="32" t="str">
        <f t="shared" si="64"/>
        <v>JBT-4529452</v>
      </c>
      <c r="Y1302" s="32" t="b">
        <f t="shared" si="63"/>
        <v>1</v>
      </c>
      <c r="Z1302" t="s">
        <v>10491</v>
      </c>
      <c r="AA1302">
        <v>9452</v>
      </c>
      <c r="AB1302" t="s">
        <v>1250</v>
      </c>
      <c r="AC1302" t="s">
        <v>9398</v>
      </c>
      <c r="AD1302" s="61">
        <v>42810.367406597223</v>
      </c>
      <c r="AE1302" t="s">
        <v>9398</v>
      </c>
      <c r="AF1302" s="61">
        <v>42810.367406597223</v>
      </c>
    </row>
    <row r="1303" spans="24:32" x14ac:dyDescent="0.35">
      <c r="X1303" s="32" t="str">
        <f t="shared" si="64"/>
        <v>JBT-4529455</v>
      </c>
      <c r="Y1303" s="32" t="b">
        <f t="shared" si="63"/>
        <v>1</v>
      </c>
      <c r="Z1303" t="s">
        <v>10491</v>
      </c>
      <c r="AA1303">
        <v>9455</v>
      </c>
      <c r="AB1303" t="s">
        <v>1251</v>
      </c>
      <c r="AC1303" t="s">
        <v>9398</v>
      </c>
      <c r="AD1303" s="61">
        <v>42810.367406793979</v>
      </c>
      <c r="AE1303" t="s">
        <v>9398</v>
      </c>
      <c r="AF1303" s="61">
        <v>42810.367406793979</v>
      </c>
    </row>
    <row r="1304" spans="24:32" x14ac:dyDescent="0.35">
      <c r="X1304" s="32" t="str">
        <f t="shared" si="64"/>
        <v>JBT-4529456</v>
      </c>
      <c r="Y1304" s="32" t="b">
        <f t="shared" si="63"/>
        <v>1</v>
      </c>
      <c r="Z1304" t="s">
        <v>10491</v>
      </c>
      <c r="AA1304">
        <v>9456</v>
      </c>
      <c r="AB1304" t="s">
        <v>10282</v>
      </c>
      <c r="AC1304" t="s">
        <v>9398</v>
      </c>
      <c r="AD1304" s="61">
        <v>43241.657182291667</v>
      </c>
      <c r="AE1304" t="s">
        <v>9398</v>
      </c>
      <c r="AF1304" s="61">
        <v>43241.657182291667</v>
      </c>
    </row>
    <row r="1305" spans="24:32" x14ac:dyDescent="0.35">
      <c r="X1305" s="32" t="str">
        <f t="shared" si="64"/>
        <v>JBT-4529457</v>
      </c>
      <c r="Y1305" s="32" t="b">
        <f t="shared" si="63"/>
        <v>1</v>
      </c>
      <c r="Z1305" t="s">
        <v>10491</v>
      </c>
      <c r="AA1305">
        <v>9457</v>
      </c>
      <c r="AB1305" t="s">
        <v>10283</v>
      </c>
      <c r="AC1305" t="s">
        <v>9398</v>
      </c>
      <c r="AD1305" s="61">
        <v>43241.657182372684</v>
      </c>
      <c r="AE1305" t="s">
        <v>9398</v>
      </c>
      <c r="AF1305" s="61">
        <v>43241.657182372684</v>
      </c>
    </row>
    <row r="1306" spans="24:32" x14ac:dyDescent="0.35">
      <c r="X1306" s="32" t="str">
        <f t="shared" si="64"/>
        <v>JBT-4529460</v>
      </c>
      <c r="Y1306" s="32" t="b">
        <f t="shared" si="63"/>
        <v>1</v>
      </c>
      <c r="Z1306" t="s">
        <v>10491</v>
      </c>
      <c r="AA1306">
        <v>9460</v>
      </c>
      <c r="AB1306" t="s">
        <v>1252</v>
      </c>
      <c r="AC1306" t="s">
        <v>9398</v>
      </c>
      <c r="AD1306" s="61">
        <v>42810.367406979167</v>
      </c>
      <c r="AE1306" t="s">
        <v>9398</v>
      </c>
      <c r="AF1306" s="61">
        <v>42810.367406979167</v>
      </c>
    </row>
    <row r="1307" spans="24:32" x14ac:dyDescent="0.35">
      <c r="X1307" s="32" t="str">
        <f t="shared" si="64"/>
        <v>JBT-4529465</v>
      </c>
      <c r="Y1307" s="32" t="b">
        <f t="shared" si="63"/>
        <v>1</v>
      </c>
      <c r="Z1307" t="s">
        <v>10491</v>
      </c>
      <c r="AA1307">
        <v>9465</v>
      </c>
      <c r="AB1307" t="s">
        <v>1253</v>
      </c>
      <c r="AC1307" t="s">
        <v>9398</v>
      </c>
      <c r="AD1307" s="61">
        <v>42810.36740732639</v>
      </c>
      <c r="AE1307" t="s">
        <v>9398</v>
      </c>
      <c r="AF1307" s="61">
        <v>42810.36740732639</v>
      </c>
    </row>
    <row r="1308" spans="24:32" x14ac:dyDescent="0.35">
      <c r="X1308" s="32" t="str">
        <f t="shared" si="64"/>
        <v>JBT-4529466</v>
      </c>
      <c r="Y1308" s="32" t="b">
        <f t="shared" si="63"/>
        <v>1</v>
      </c>
      <c r="Z1308" t="s">
        <v>10491</v>
      </c>
      <c r="AA1308">
        <v>9466</v>
      </c>
      <c r="AB1308" t="s">
        <v>1254</v>
      </c>
      <c r="AC1308" t="s">
        <v>9398</v>
      </c>
      <c r="AD1308" s="61">
        <v>42810.367407523147</v>
      </c>
      <c r="AE1308" t="s">
        <v>9398</v>
      </c>
      <c r="AF1308" s="61">
        <v>42810.367407523147</v>
      </c>
    </row>
    <row r="1309" spans="24:32" x14ac:dyDescent="0.35">
      <c r="X1309" s="32" t="str">
        <f t="shared" si="64"/>
        <v>JBT-4529467</v>
      </c>
      <c r="Y1309" s="32" t="b">
        <f t="shared" si="63"/>
        <v>1</v>
      </c>
      <c r="Z1309" t="s">
        <v>10491</v>
      </c>
      <c r="AA1309">
        <v>9467</v>
      </c>
      <c r="AB1309" t="s">
        <v>1255</v>
      </c>
      <c r="AC1309" t="s">
        <v>9398</v>
      </c>
      <c r="AD1309" s="61">
        <v>42810.367407754631</v>
      </c>
      <c r="AE1309" t="s">
        <v>9398</v>
      </c>
      <c r="AF1309" s="61">
        <v>42810.367407754631</v>
      </c>
    </row>
    <row r="1310" spans="24:32" x14ac:dyDescent="0.35">
      <c r="X1310" s="32" t="str">
        <f t="shared" si="64"/>
        <v>JBT-4529470</v>
      </c>
      <c r="Y1310" s="32" t="b">
        <f t="shared" si="63"/>
        <v>1</v>
      </c>
      <c r="Z1310" t="s">
        <v>10491</v>
      </c>
      <c r="AA1310">
        <v>9470</v>
      </c>
      <c r="AB1310" t="s">
        <v>10284</v>
      </c>
      <c r="AC1310" t="s">
        <v>9398</v>
      </c>
      <c r="AD1310" s="61">
        <v>43241.657182442126</v>
      </c>
      <c r="AE1310" t="s">
        <v>9398</v>
      </c>
      <c r="AF1310" s="61">
        <v>43241.657182442126</v>
      </c>
    </row>
    <row r="1311" spans="24:32" x14ac:dyDescent="0.35">
      <c r="X1311" s="32" t="str">
        <f t="shared" si="64"/>
        <v>JBT-4529471</v>
      </c>
      <c r="Y1311" s="32" t="b">
        <f t="shared" si="63"/>
        <v>1</v>
      </c>
      <c r="Z1311" t="s">
        <v>10491</v>
      </c>
      <c r="AA1311">
        <v>9471</v>
      </c>
      <c r="AB1311" t="s">
        <v>10285</v>
      </c>
      <c r="AC1311" t="s">
        <v>9398</v>
      </c>
      <c r="AD1311" s="61">
        <v>43241.657182523151</v>
      </c>
      <c r="AE1311" t="s">
        <v>9398</v>
      </c>
      <c r="AF1311" s="61">
        <v>43241.657182523151</v>
      </c>
    </row>
    <row r="1312" spans="24:32" x14ac:dyDescent="0.35">
      <c r="X1312" s="32" t="str">
        <f t="shared" si="64"/>
        <v>JBT-4529475</v>
      </c>
      <c r="Y1312" s="32" t="b">
        <f t="shared" si="63"/>
        <v>1</v>
      </c>
      <c r="Z1312" t="s">
        <v>10491</v>
      </c>
      <c r="AA1312">
        <v>9475</v>
      </c>
      <c r="AB1312" t="s">
        <v>11312</v>
      </c>
      <c r="AC1312" t="s">
        <v>9398</v>
      </c>
      <c r="AD1312" s="61">
        <v>43308.313194942129</v>
      </c>
      <c r="AE1312" t="s">
        <v>9398</v>
      </c>
      <c r="AF1312" s="61">
        <v>43308.313194942129</v>
      </c>
    </row>
    <row r="1313" spans="24:32" x14ac:dyDescent="0.35">
      <c r="X1313" s="32" t="str">
        <f t="shared" si="64"/>
        <v>JBT-4529476</v>
      </c>
      <c r="Y1313" s="32" t="b">
        <f t="shared" si="63"/>
        <v>1</v>
      </c>
      <c r="Z1313" t="s">
        <v>10491</v>
      </c>
      <c r="AA1313">
        <v>9476</v>
      </c>
      <c r="AB1313" t="s">
        <v>11313</v>
      </c>
      <c r="AC1313" t="s">
        <v>9398</v>
      </c>
      <c r="AD1313" s="61">
        <v>43308.313195138886</v>
      </c>
      <c r="AE1313" t="s">
        <v>9398</v>
      </c>
      <c r="AF1313" s="61">
        <v>43308.313195138886</v>
      </c>
    </row>
    <row r="1314" spans="24:32" x14ac:dyDescent="0.35">
      <c r="X1314" s="32" t="str">
        <f t="shared" si="64"/>
        <v>JBT-4529477</v>
      </c>
      <c r="Y1314" s="32" t="b">
        <f t="shared" si="63"/>
        <v>1</v>
      </c>
      <c r="Z1314" t="s">
        <v>10491</v>
      </c>
      <c r="AA1314">
        <v>9477</v>
      </c>
      <c r="AB1314" t="s">
        <v>11314</v>
      </c>
      <c r="AC1314" t="s">
        <v>9398</v>
      </c>
      <c r="AD1314" s="61">
        <v>43308.313195254632</v>
      </c>
      <c r="AE1314" t="s">
        <v>9398</v>
      </c>
      <c r="AF1314" s="61">
        <v>43308.313195254632</v>
      </c>
    </row>
    <row r="1315" spans="24:32" x14ac:dyDescent="0.35">
      <c r="X1315" s="32" t="str">
        <f t="shared" si="64"/>
        <v>JBT-4529478</v>
      </c>
      <c r="Y1315" s="32" t="b">
        <f t="shared" si="63"/>
        <v>1</v>
      </c>
      <c r="Z1315" t="s">
        <v>10491</v>
      </c>
      <c r="AA1315">
        <v>9478</v>
      </c>
      <c r="AB1315" t="s">
        <v>11315</v>
      </c>
      <c r="AC1315" t="s">
        <v>9398</v>
      </c>
      <c r="AD1315" s="61">
        <v>43308.313195486109</v>
      </c>
      <c r="AE1315" t="s">
        <v>9398</v>
      </c>
      <c r="AF1315" s="61">
        <v>43308.313195486109</v>
      </c>
    </row>
    <row r="1316" spans="24:32" x14ac:dyDescent="0.35">
      <c r="X1316" s="32" t="str">
        <f t="shared" si="64"/>
        <v>JBT-4529479</v>
      </c>
      <c r="Y1316" s="32" t="b">
        <f t="shared" si="63"/>
        <v>1</v>
      </c>
      <c r="Z1316" t="s">
        <v>10491</v>
      </c>
      <c r="AA1316">
        <v>9479</v>
      </c>
      <c r="AB1316" t="s">
        <v>11316</v>
      </c>
      <c r="AC1316" t="s">
        <v>9398</v>
      </c>
      <c r="AD1316" s="61">
        <v>43308.313195717594</v>
      </c>
      <c r="AE1316" t="s">
        <v>9398</v>
      </c>
      <c r="AF1316" s="61">
        <v>43308.313195717594</v>
      </c>
    </row>
    <row r="1317" spans="24:32" x14ac:dyDescent="0.35">
      <c r="X1317" s="32" t="str">
        <f t="shared" si="64"/>
        <v>JBT-4529480</v>
      </c>
      <c r="Y1317" s="32" t="b">
        <f t="shared" si="63"/>
        <v>1</v>
      </c>
      <c r="Z1317" t="s">
        <v>10491</v>
      </c>
      <c r="AA1317">
        <v>9480</v>
      </c>
      <c r="AB1317" t="s">
        <v>10286</v>
      </c>
      <c r="AC1317" t="s">
        <v>9398</v>
      </c>
      <c r="AD1317" s="61">
        <v>43241.657182604169</v>
      </c>
      <c r="AE1317" t="s">
        <v>9398</v>
      </c>
      <c r="AF1317" s="61">
        <v>43241.657182604169</v>
      </c>
    </row>
    <row r="1318" spans="24:32" x14ac:dyDescent="0.35">
      <c r="X1318" s="32" t="str">
        <f t="shared" si="64"/>
        <v>JBT-4529481</v>
      </c>
      <c r="Y1318" s="32" t="b">
        <f t="shared" si="63"/>
        <v>1</v>
      </c>
      <c r="Z1318" t="s">
        <v>10491</v>
      </c>
      <c r="AA1318">
        <v>9481</v>
      </c>
      <c r="AB1318" t="s">
        <v>10287</v>
      </c>
      <c r="AC1318" t="s">
        <v>9398</v>
      </c>
      <c r="AD1318" s="61">
        <v>43241.657182673611</v>
      </c>
      <c r="AE1318" t="s">
        <v>9398</v>
      </c>
      <c r="AF1318" s="61">
        <v>43241.657182673611</v>
      </c>
    </row>
    <row r="1319" spans="24:32" x14ac:dyDescent="0.35">
      <c r="X1319" s="32" t="str">
        <f t="shared" si="64"/>
        <v>JBT-4529490</v>
      </c>
      <c r="Y1319" s="32" t="b">
        <f t="shared" si="63"/>
        <v>1</v>
      </c>
      <c r="Z1319" t="s">
        <v>10491</v>
      </c>
      <c r="AA1319">
        <v>9490</v>
      </c>
      <c r="AB1319" t="s">
        <v>1256</v>
      </c>
      <c r="AC1319" t="s">
        <v>9398</v>
      </c>
      <c r="AD1319" s="61">
        <v>42810.367407951388</v>
      </c>
      <c r="AE1319" t="s">
        <v>9398</v>
      </c>
      <c r="AF1319" s="61">
        <v>42810.367407951388</v>
      </c>
    </row>
    <row r="1320" spans="24:32" x14ac:dyDescent="0.35">
      <c r="X1320" s="32" t="str">
        <f t="shared" si="64"/>
        <v>JBT-4529495</v>
      </c>
      <c r="Y1320" s="32" t="b">
        <f t="shared" si="63"/>
        <v>1</v>
      </c>
      <c r="Z1320" t="s">
        <v>10491</v>
      </c>
      <c r="AA1320">
        <v>9495</v>
      </c>
      <c r="AB1320" t="s">
        <v>1257</v>
      </c>
      <c r="AC1320" t="s">
        <v>9398</v>
      </c>
      <c r="AD1320" s="61">
        <v>42810.367408136575</v>
      </c>
      <c r="AE1320" t="s">
        <v>9398</v>
      </c>
      <c r="AF1320" s="61">
        <v>42810.367408136575</v>
      </c>
    </row>
    <row r="1321" spans="24:32" x14ac:dyDescent="0.35">
      <c r="X1321" s="32" t="str">
        <f t="shared" si="64"/>
        <v>JBT-4529500</v>
      </c>
      <c r="Y1321" s="32" t="b">
        <f t="shared" si="63"/>
        <v>1</v>
      </c>
      <c r="Z1321" t="s">
        <v>10491</v>
      </c>
      <c r="AA1321">
        <v>9500</v>
      </c>
      <c r="AB1321" t="s">
        <v>1258</v>
      </c>
      <c r="AC1321" t="s">
        <v>9398</v>
      </c>
      <c r="AD1321" s="61">
        <v>42810.367408333332</v>
      </c>
      <c r="AE1321" t="s">
        <v>9398</v>
      </c>
      <c r="AF1321" s="61">
        <v>42810.367408333332</v>
      </c>
    </row>
    <row r="1322" spans="24:32" x14ac:dyDescent="0.35">
      <c r="X1322" s="32" t="str">
        <f t="shared" si="64"/>
        <v>JBT-4529505</v>
      </c>
      <c r="Y1322" s="32" t="b">
        <f t="shared" si="63"/>
        <v>1</v>
      </c>
      <c r="Z1322" t="s">
        <v>10491</v>
      </c>
      <c r="AA1322">
        <v>9505</v>
      </c>
      <c r="AB1322" t="s">
        <v>1259</v>
      </c>
      <c r="AC1322" t="s">
        <v>9398</v>
      </c>
      <c r="AD1322" s="61">
        <v>42810.367408530095</v>
      </c>
      <c r="AE1322" t="s">
        <v>9398</v>
      </c>
      <c r="AF1322" s="61">
        <v>42810.367408530095</v>
      </c>
    </row>
    <row r="1323" spans="24:32" x14ac:dyDescent="0.35">
      <c r="X1323" s="32" t="str">
        <f t="shared" si="64"/>
        <v>JBT-4529510</v>
      </c>
      <c r="Y1323" s="32" t="b">
        <f t="shared" si="63"/>
        <v>1</v>
      </c>
      <c r="Z1323" t="s">
        <v>10491</v>
      </c>
      <c r="AA1323">
        <v>9510</v>
      </c>
      <c r="AB1323" t="s">
        <v>1260</v>
      </c>
      <c r="AC1323" t="s">
        <v>9398</v>
      </c>
      <c r="AD1323" s="61">
        <v>42810.367408761573</v>
      </c>
      <c r="AE1323" t="s">
        <v>9398</v>
      </c>
      <c r="AF1323" s="61">
        <v>42810.367408761573</v>
      </c>
    </row>
    <row r="1324" spans="24:32" x14ac:dyDescent="0.35">
      <c r="X1324" s="32" t="str">
        <f t="shared" si="64"/>
        <v>JBT-4529515</v>
      </c>
      <c r="Y1324" s="32" t="b">
        <f t="shared" si="63"/>
        <v>1</v>
      </c>
      <c r="Z1324" t="s">
        <v>10491</v>
      </c>
      <c r="AA1324">
        <v>9515</v>
      </c>
      <c r="AB1324" t="s">
        <v>1261</v>
      </c>
      <c r="AC1324" t="s">
        <v>9398</v>
      </c>
      <c r="AD1324" s="61">
        <v>42810.367408993057</v>
      </c>
      <c r="AE1324" t="s">
        <v>9398</v>
      </c>
      <c r="AF1324" s="61">
        <v>42810.367408993057</v>
      </c>
    </row>
    <row r="1325" spans="24:32" x14ac:dyDescent="0.35">
      <c r="X1325" s="32" t="str">
        <f t="shared" si="64"/>
        <v>JBT-4529520</v>
      </c>
      <c r="Y1325" s="32" t="b">
        <f t="shared" si="63"/>
        <v>1</v>
      </c>
      <c r="Z1325" t="s">
        <v>10491</v>
      </c>
      <c r="AA1325">
        <v>9520</v>
      </c>
      <c r="AB1325" t="s">
        <v>1262</v>
      </c>
      <c r="AC1325" t="s">
        <v>9398</v>
      </c>
      <c r="AD1325" s="61">
        <v>42810.367409178238</v>
      </c>
      <c r="AE1325" t="s">
        <v>9398</v>
      </c>
      <c r="AF1325" s="61">
        <v>42810.367409178238</v>
      </c>
    </row>
    <row r="1326" spans="24:32" x14ac:dyDescent="0.35">
      <c r="X1326" s="32" t="str">
        <f t="shared" si="64"/>
        <v>JBT-4529521</v>
      </c>
      <c r="Y1326" s="32" t="b">
        <f t="shared" si="63"/>
        <v>1</v>
      </c>
      <c r="Z1326" t="s">
        <v>10491</v>
      </c>
      <c r="AA1326">
        <v>9521</v>
      </c>
      <c r="AB1326" t="s">
        <v>10276</v>
      </c>
      <c r="AC1326" t="s">
        <v>9398</v>
      </c>
      <c r="AD1326" s="61">
        <v>43241.657182754629</v>
      </c>
      <c r="AE1326" t="s">
        <v>9398</v>
      </c>
      <c r="AF1326" s="61">
        <v>43241.657182754629</v>
      </c>
    </row>
    <row r="1327" spans="24:32" x14ac:dyDescent="0.35">
      <c r="X1327" s="32" t="str">
        <f t="shared" si="64"/>
        <v>JBT-4529525</v>
      </c>
      <c r="Y1327" s="32" t="b">
        <f t="shared" si="63"/>
        <v>1</v>
      </c>
      <c r="Z1327" t="s">
        <v>10491</v>
      </c>
      <c r="AA1327">
        <v>9525</v>
      </c>
      <c r="AB1327" t="s">
        <v>1263</v>
      </c>
      <c r="AC1327" t="s">
        <v>9398</v>
      </c>
      <c r="AD1327" s="61">
        <v>42810.367409409722</v>
      </c>
      <c r="AE1327" t="s">
        <v>9398</v>
      </c>
      <c r="AF1327" s="61">
        <v>42810.367409409722</v>
      </c>
    </row>
    <row r="1328" spans="24:32" x14ac:dyDescent="0.35">
      <c r="X1328" s="32" t="str">
        <f t="shared" si="64"/>
        <v>JBT-4529530</v>
      </c>
      <c r="Y1328" s="32" t="b">
        <f t="shared" si="63"/>
        <v>1</v>
      </c>
      <c r="Z1328" t="s">
        <v>10491</v>
      </c>
      <c r="AA1328">
        <v>9530</v>
      </c>
      <c r="AB1328" t="s">
        <v>1264</v>
      </c>
      <c r="AC1328" t="s">
        <v>9398</v>
      </c>
      <c r="AD1328" s="61">
        <v>42810.367409606479</v>
      </c>
      <c r="AE1328" t="s">
        <v>9398</v>
      </c>
      <c r="AF1328" s="61">
        <v>42810.367409606479</v>
      </c>
    </row>
    <row r="1329" spans="24:32" x14ac:dyDescent="0.35">
      <c r="X1329" s="32" t="str">
        <f t="shared" si="64"/>
        <v>JBT-4529535</v>
      </c>
      <c r="Y1329" s="32" t="b">
        <f t="shared" si="63"/>
        <v>1</v>
      </c>
      <c r="Z1329" t="s">
        <v>10491</v>
      </c>
      <c r="AA1329">
        <v>9535</v>
      </c>
      <c r="AB1329" t="s">
        <v>1265</v>
      </c>
      <c r="AC1329" t="s">
        <v>9398</v>
      </c>
      <c r="AD1329" s="61">
        <v>42810.367409803242</v>
      </c>
      <c r="AE1329" t="s">
        <v>9398</v>
      </c>
      <c r="AF1329" s="61">
        <v>42810.367409803242</v>
      </c>
    </row>
    <row r="1330" spans="24:32" x14ac:dyDescent="0.35">
      <c r="X1330" s="32" t="str">
        <f t="shared" si="64"/>
        <v>JBT-4529540</v>
      </c>
      <c r="Y1330" s="32" t="b">
        <f t="shared" si="63"/>
        <v>1</v>
      </c>
      <c r="Z1330" t="s">
        <v>10491</v>
      </c>
      <c r="AA1330">
        <v>9540</v>
      </c>
      <c r="AB1330" t="s">
        <v>1266</v>
      </c>
      <c r="AC1330" t="s">
        <v>9398</v>
      </c>
      <c r="AD1330" s="61">
        <v>42810.36741003472</v>
      </c>
      <c r="AE1330" t="s">
        <v>9398</v>
      </c>
      <c r="AF1330" s="61">
        <v>42810.36741003472</v>
      </c>
    </row>
    <row r="1331" spans="24:32" x14ac:dyDescent="0.35">
      <c r="X1331" s="32" t="str">
        <f t="shared" si="64"/>
        <v>JBT-4529541</v>
      </c>
      <c r="Y1331" s="32" t="b">
        <f t="shared" si="63"/>
        <v>1</v>
      </c>
      <c r="Z1331" t="s">
        <v>10491</v>
      </c>
      <c r="AA1331">
        <v>9541</v>
      </c>
      <c r="AB1331" t="s">
        <v>1267</v>
      </c>
      <c r="AC1331" t="s">
        <v>9398</v>
      </c>
      <c r="AD1331" s="61">
        <v>42810.367410219907</v>
      </c>
      <c r="AE1331" t="s">
        <v>9398</v>
      </c>
      <c r="AF1331" s="61">
        <v>42810.367410219907</v>
      </c>
    </row>
    <row r="1332" spans="24:32" x14ac:dyDescent="0.35">
      <c r="X1332" s="32" t="str">
        <f t="shared" si="64"/>
        <v>JBT-4529545</v>
      </c>
      <c r="Y1332" s="32" t="b">
        <f t="shared" si="63"/>
        <v>1</v>
      </c>
      <c r="Z1332" t="s">
        <v>10491</v>
      </c>
      <c r="AA1332">
        <v>9545</v>
      </c>
      <c r="AB1332" t="s">
        <v>1268</v>
      </c>
      <c r="AC1332" t="s">
        <v>9398</v>
      </c>
      <c r="AD1332" s="61">
        <v>42810.367410451392</v>
      </c>
      <c r="AE1332" t="s">
        <v>9398</v>
      </c>
      <c r="AF1332" s="61">
        <v>42810.367410451392</v>
      </c>
    </row>
    <row r="1333" spans="24:32" x14ac:dyDescent="0.35">
      <c r="X1333" s="32" t="str">
        <f t="shared" si="64"/>
        <v>JBT-4529546</v>
      </c>
      <c r="Y1333" s="32" t="b">
        <f t="shared" si="63"/>
        <v>1</v>
      </c>
      <c r="Z1333" t="s">
        <v>10491</v>
      </c>
      <c r="AA1333">
        <v>9546</v>
      </c>
      <c r="AB1333" t="s">
        <v>1269</v>
      </c>
      <c r="AC1333" t="s">
        <v>9398</v>
      </c>
      <c r="AD1333" s="61">
        <v>42810.367410682869</v>
      </c>
      <c r="AE1333" t="s">
        <v>9398</v>
      </c>
      <c r="AF1333" s="61">
        <v>42810.367410682869</v>
      </c>
    </row>
    <row r="1334" spans="24:32" x14ac:dyDescent="0.35">
      <c r="X1334" s="32" t="str">
        <f t="shared" si="64"/>
        <v>JBT-4529550</v>
      </c>
      <c r="Y1334" s="32" t="b">
        <f t="shared" si="63"/>
        <v>1</v>
      </c>
      <c r="Z1334" t="s">
        <v>10491</v>
      </c>
      <c r="AA1334">
        <v>9550</v>
      </c>
      <c r="AB1334" t="s">
        <v>1270</v>
      </c>
      <c r="AC1334" t="s">
        <v>9398</v>
      </c>
      <c r="AD1334" s="61">
        <v>42810.367410879633</v>
      </c>
      <c r="AE1334" t="s">
        <v>9398</v>
      </c>
      <c r="AF1334" s="61">
        <v>42810.367410879633</v>
      </c>
    </row>
    <row r="1335" spans="24:32" x14ac:dyDescent="0.35">
      <c r="X1335" s="32" t="str">
        <f t="shared" si="64"/>
        <v>JBT-4529551</v>
      </c>
      <c r="Y1335" s="32" t="b">
        <f t="shared" si="63"/>
        <v>1</v>
      </c>
      <c r="Z1335" t="s">
        <v>10491</v>
      </c>
      <c r="AA1335">
        <v>9551</v>
      </c>
      <c r="AB1335" t="s">
        <v>1271</v>
      </c>
      <c r="AC1335" t="s">
        <v>9398</v>
      </c>
      <c r="AD1335" s="61">
        <v>42810.36741107639</v>
      </c>
      <c r="AE1335" t="s">
        <v>9398</v>
      </c>
      <c r="AF1335" s="61">
        <v>42810.36741107639</v>
      </c>
    </row>
    <row r="1336" spans="24:32" x14ac:dyDescent="0.35">
      <c r="X1336" s="32" t="str">
        <f t="shared" si="64"/>
        <v>JBT-4529555</v>
      </c>
      <c r="Y1336" s="32" t="b">
        <f t="shared" si="63"/>
        <v>1</v>
      </c>
      <c r="Z1336" t="s">
        <v>10491</v>
      </c>
      <c r="AA1336">
        <v>9555</v>
      </c>
      <c r="AB1336" t="s">
        <v>1272</v>
      </c>
      <c r="AC1336" t="s">
        <v>9398</v>
      </c>
      <c r="AD1336" s="61">
        <v>42810.367411261577</v>
      </c>
      <c r="AE1336" t="s">
        <v>9398</v>
      </c>
      <c r="AF1336" s="61">
        <v>42810.367411261577</v>
      </c>
    </row>
    <row r="1337" spans="24:32" x14ac:dyDescent="0.35">
      <c r="X1337" s="32" t="str">
        <f t="shared" si="64"/>
        <v>JBT-4529556</v>
      </c>
      <c r="Y1337" s="32" t="b">
        <f t="shared" si="63"/>
        <v>1</v>
      </c>
      <c r="Z1337" t="s">
        <v>10491</v>
      </c>
      <c r="AA1337">
        <v>9556</v>
      </c>
      <c r="AB1337" t="s">
        <v>1273</v>
      </c>
      <c r="AC1337" t="s">
        <v>9398</v>
      </c>
      <c r="AD1337" s="61">
        <v>42810.367411458334</v>
      </c>
      <c r="AE1337" t="s">
        <v>9398</v>
      </c>
      <c r="AF1337" s="61">
        <v>42810.367411458334</v>
      </c>
    </row>
    <row r="1338" spans="24:32" x14ac:dyDescent="0.35">
      <c r="X1338" s="32" t="str">
        <f t="shared" si="64"/>
        <v>JBT-4529561</v>
      </c>
      <c r="Y1338" s="32" t="b">
        <f t="shared" si="63"/>
        <v>1</v>
      </c>
      <c r="Z1338" t="s">
        <v>10491</v>
      </c>
      <c r="AA1338">
        <v>9561</v>
      </c>
      <c r="AB1338" t="s">
        <v>11317</v>
      </c>
      <c r="AC1338" t="s">
        <v>9398</v>
      </c>
      <c r="AD1338" s="61">
        <v>43308.313195949071</v>
      </c>
      <c r="AE1338" t="s">
        <v>9398</v>
      </c>
      <c r="AF1338" s="61">
        <v>43308.313195949071</v>
      </c>
    </row>
    <row r="1339" spans="24:32" x14ac:dyDescent="0.35">
      <c r="X1339" s="32" t="str">
        <f t="shared" si="64"/>
        <v>JBT-4529900</v>
      </c>
      <c r="Y1339" s="32" t="b">
        <f t="shared" si="63"/>
        <v>1</v>
      </c>
      <c r="Z1339" t="s">
        <v>10491</v>
      </c>
      <c r="AA1339">
        <v>9900</v>
      </c>
      <c r="AB1339" t="s">
        <v>1274</v>
      </c>
      <c r="AC1339" t="s">
        <v>9398</v>
      </c>
      <c r="AD1339" s="61">
        <v>42810.367411689818</v>
      </c>
      <c r="AE1339" t="s">
        <v>9398</v>
      </c>
      <c r="AF1339" s="61">
        <v>42810.367411689818</v>
      </c>
    </row>
    <row r="1340" spans="24:32" x14ac:dyDescent="0.35">
      <c r="X1340" s="32" t="str">
        <f t="shared" si="64"/>
        <v>JBT-4529910</v>
      </c>
      <c r="Y1340" s="32" t="b">
        <f t="shared" si="63"/>
        <v>1</v>
      </c>
      <c r="Z1340" t="s">
        <v>10491</v>
      </c>
      <c r="AA1340">
        <v>9910</v>
      </c>
      <c r="AB1340" t="s">
        <v>1275</v>
      </c>
      <c r="AC1340" t="s">
        <v>9398</v>
      </c>
      <c r="AD1340" s="61">
        <v>42810.367411886575</v>
      </c>
      <c r="AE1340" t="s">
        <v>9398</v>
      </c>
      <c r="AF1340" s="61">
        <v>42810.367411886575</v>
      </c>
    </row>
    <row r="1341" spans="24:32" x14ac:dyDescent="0.35">
      <c r="X1341" s="32" t="str">
        <f t="shared" si="64"/>
        <v>KIN11005</v>
      </c>
      <c r="Y1341" s="32" t="b">
        <f t="shared" si="63"/>
        <v>1</v>
      </c>
      <c r="Z1341" t="s">
        <v>14</v>
      </c>
      <c r="AA1341">
        <v>1005</v>
      </c>
      <c r="AB1341" t="s">
        <v>3383</v>
      </c>
      <c r="AC1341" t="s">
        <v>11113</v>
      </c>
      <c r="AD1341" s="61">
        <v>42943.7170625</v>
      </c>
      <c r="AE1341" t="s">
        <v>9398</v>
      </c>
      <c r="AF1341" s="61">
        <v>43123.659026354166</v>
      </c>
    </row>
    <row r="1342" spans="24:32" x14ac:dyDescent="0.35">
      <c r="X1342" s="32" t="str">
        <f t="shared" si="64"/>
        <v>KIN11010</v>
      </c>
      <c r="Y1342" s="32" t="b">
        <f t="shared" si="63"/>
        <v>1</v>
      </c>
      <c r="Z1342" t="s">
        <v>14</v>
      </c>
      <c r="AA1342">
        <v>1010</v>
      </c>
      <c r="AB1342" t="s">
        <v>1166</v>
      </c>
      <c r="AC1342" t="s">
        <v>11113</v>
      </c>
      <c r="AD1342" s="61">
        <v>42943.717089895836</v>
      </c>
      <c r="AE1342" t="s">
        <v>9398</v>
      </c>
      <c r="AF1342" s="61">
        <v>43123.659026504632</v>
      </c>
    </row>
    <row r="1343" spans="24:32" x14ac:dyDescent="0.35">
      <c r="X1343" s="32" t="str">
        <f t="shared" si="64"/>
        <v>KIN11020</v>
      </c>
      <c r="Y1343" s="32" t="b">
        <f t="shared" si="63"/>
        <v>1</v>
      </c>
      <c r="Z1343" t="s">
        <v>14</v>
      </c>
      <c r="AA1343">
        <v>1020</v>
      </c>
      <c r="AB1343" t="s">
        <v>1167</v>
      </c>
      <c r="AC1343" t="s">
        <v>9398</v>
      </c>
      <c r="AD1343" s="61">
        <v>43104.531118090279</v>
      </c>
      <c r="AE1343" t="s">
        <v>9398</v>
      </c>
      <c r="AF1343" s="61">
        <v>43123.659026620371</v>
      </c>
    </row>
    <row r="1344" spans="24:32" x14ac:dyDescent="0.35">
      <c r="X1344" s="32" t="str">
        <f t="shared" si="64"/>
        <v>KIN11040</v>
      </c>
      <c r="Y1344" s="32" t="b">
        <f t="shared" si="63"/>
        <v>1</v>
      </c>
      <c r="Z1344" t="s">
        <v>14</v>
      </c>
      <c r="AA1344">
        <v>1040</v>
      </c>
      <c r="AB1344" t="s">
        <v>1169</v>
      </c>
      <c r="AC1344" t="s">
        <v>11113</v>
      </c>
      <c r="AD1344" s="61">
        <v>42943.71709085648</v>
      </c>
      <c r="AE1344" t="s">
        <v>9398</v>
      </c>
      <c r="AF1344" s="61">
        <v>43123.659026701389</v>
      </c>
    </row>
    <row r="1345" spans="24:32" x14ac:dyDescent="0.35">
      <c r="X1345" s="32" t="str">
        <f t="shared" si="64"/>
        <v>KIN11111</v>
      </c>
      <c r="Y1345" s="32" t="b">
        <f t="shared" si="63"/>
        <v>1</v>
      </c>
      <c r="Z1345" t="s">
        <v>14</v>
      </c>
      <c r="AA1345">
        <v>1111</v>
      </c>
      <c r="AB1345" t="s">
        <v>1277</v>
      </c>
      <c r="AC1345" t="s">
        <v>11113</v>
      </c>
      <c r="AD1345" s="61">
        <v>42943.717091203704</v>
      </c>
      <c r="AE1345" t="s">
        <v>9398</v>
      </c>
      <c r="AF1345" s="61">
        <v>43123.659026817128</v>
      </c>
    </row>
    <row r="1346" spans="24:32" x14ac:dyDescent="0.35">
      <c r="X1346" s="32" t="str">
        <f t="shared" si="64"/>
        <v>KIN11112</v>
      </c>
      <c r="Y1346" s="32" t="b">
        <f t="shared" si="63"/>
        <v>1</v>
      </c>
      <c r="Z1346" t="s">
        <v>14</v>
      </c>
      <c r="AA1346">
        <v>1112</v>
      </c>
      <c r="AB1346" t="s">
        <v>1278</v>
      </c>
      <c r="AC1346" t="s">
        <v>11113</v>
      </c>
      <c r="AD1346" s="61">
        <v>42943.717091817132</v>
      </c>
      <c r="AE1346" t="s">
        <v>9398</v>
      </c>
      <c r="AF1346" s="61">
        <v>43123.659026932874</v>
      </c>
    </row>
    <row r="1347" spans="24:32" x14ac:dyDescent="0.35">
      <c r="X1347" s="32" t="str">
        <f t="shared" si="64"/>
        <v>KIN11120</v>
      </c>
      <c r="Y1347" s="32" t="b">
        <f t="shared" si="63"/>
        <v>1</v>
      </c>
      <c r="Z1347" t="s">
        <v>14</v>
      </c>
      <c r="AA1347">
        <v>1120</v>
      </c>
      <c r="AB1347" t="s">
        <v>1171</v>
      </c>
      <c r="AC1347" t="s">
        <v>11113</v>
      </c>
      <c r="AD1347" s="61">
        <v>42943.717092476851</v>
      </c>
      <c r="AE1347" t="s">
        <v>9398</v>
      </c>
      <c r="AF1347" s="61">
        <v>43123.659027002315</v>
      </c>
    </row>
    <row r="1348" spans="24:32" x14ac:dyDescent="0.35">
      <c r="X1348" s="32" t="str">
        <f t="shared" si="64"/>
        <v>KIN12020</v>
      </c>
      <c r="Y1348" s="32" t="b">
        <f t="shared" si="63"/>
        <v>1</v>
      </c>
      <c r="Z1348" t="s">
        <v>14</v>
      </c>
      <c r="AA1348">
        <v>2020</v>
      </c>
      <c r="AB1348" t="s">
        <v>3391</v>
      </c>
      <c r="AC1348" t="s">
        <v>11113</v>
      </c>
      <c r="AD1348" s="61">
        <v>42943.717092673614</v>
      </c>
      <c r="AE1348" t="s">
        <v>9398</v>
      </c>
      <c r="AF1348" s="61">
        <v>43123.659027118054</v>
      </c>
    </row>
    <row r="1349" spans="24:32" x14ac:dyDescent="0.35">
      <c r="X1349" s="32" t="str">
        <f t="shared" si="64"/>
        <v>KIN12021</v>
      </c>
      <c r="Y1349" s="32" t="b">
        <f t="shared" ref="Y1349:Y1412" si="65">VLOOKUP(AA1349,U:V,2,0)=AB1349</f>
        <v>1</v>
      </c>
      <c r="Z1349" t="s">
        <v>14</v>
      </c>
      <c r="AA1349">
        <v>2021</v>
      </c>
      <c r="AB1349" t="s">
        <v>9740</v>
      </c>
      <c r="AC1349" t="s">
        <v>11113</v>
      </c>
      <c r="AD1349" s="61">
        <v>42943.717092789353</v>
      </c>
      <c r="AE1349" t="s">
        <v>9398</v>
      </c>
      <c r="AF1349" s="61">
        <v>43161.42578125</v>
      </c>
    </row>
    <row r="1350" spans="24:32" x14ac:dyDescent="0.35">
      <c r="X1350" s="32" t="str">
        <f t="shared" si="64"/>
        <v>KIN13020</v>
      </c>
      <c r="Y1350" s="32" t="b">
        <f t="shared" si="65"/>
        <v>1</v>
      </c>
      <c r="Z1350" t="s">
        <v>14</v>
      </c>
      <c r="AA1350">
        <v>3020</v>
      </c>
      <c r="AB1350" t="s">
        <v>3397</v>
      </c>
      <c r="AC1350" t="s">
        <v>11113</v>
      </c>
      <c r="AD1350" s="61">
        <v>42943.717095798609</v>
      </c>
      <c r="AE1350" t="s">
        <v>9398</v>
      </c>
      <c r="AF1350" s="61">
        <v>43123.659027314818</v>
      </c>
    </row>
    <row r="1351" spans="24:32" x14ac:dyDescent="0.35">
      <c r="X1351" s="32" t="str">
        <f t="shared" si="64"/>
        <v>KIN13021</v>
      </c>
      <c r="Y1351" s="32" t="b">
        <f t="shared" si="65"/>
        <v>1</v>
      </c>
      <c r="Z1351" t="s">
        <v>14</v>
      </c>
      <c r="AA1351">
        <v>3021</v>
      </c>
      <c r="AB1351" t="s">
        <v>9739</v>
      </c>
      <c r="AC1351" t="s">
        <v>11113</v>
      </c>
      <c r="AD1351" s="61">
        <v>42943.717096215281</v>
      </c>
      <c r="AE1351" t="s">
        <v>9398</v>
      </c>
      <c r="AF1351" s="61">
        <v>43161.425781712962</v>
      </c>
    </row>
    <row r="1352" spans="24:32" x14ac:dyDescent="0.35">
      <c r="X1352" s="32" t="str">
        <f t="shared" ref="X1352:X1415" si="66">Z1352&amp;AA1352</f>
        <v>KIN17010</v>
      </c>
      <c r="Y1352" s="32" t="b">
        <f t="shared" si="65"/>
        <v>1</v>
      </c>
      <c r="Z1352" t="s">
        <v>14</v>
      </c>
      <c r="AA1352">
        <v>7010</v>
      </c>
      <c r="AB1352" t="s">
        <v>1177</v>
      </c>
      <c r="AC1352" t="s">
        <v>11113</v>
      </c>
      <c r="AD1352" s="61">
        <v>42943.717096493056</v>
      </c>
      <c r="AE1352" t="s">
        <v>9398</v>
      </c>
      <c r="AF1352" s="61">
        <v>43123.659027465277</v>
      </c>
    </row>
    <row r="1353" spans="24:32" x14ac:dyDescent="0.35">
      <c r="X1353" s="32" t="str">
        <f t="shared" si="66"/>
        <v>KIN17021</v>
      </c>
      <c r="Y1353" s="32" t="b">
        <f t="shared" si="65"/>
        <v>1</v>
      </c>
      <c r="Z1353" t="s">
        <v>14</v>
      </c>
      <c r="AA1353">
        <v>7021</v>
      </c>
      <c r="AB1353" t="s">
        <v>1280</v>
      </c>
      <c r="AC1353" t="s">
        <v>11113</v>
      </c>
      <c r="AD1353" s="61">
        <v>42943.717096643515</v>
      </c>
      <c r="AE1353" t="s">
        <v>9398</v>
      </c>
      <c r="AF1353" s="61">
        <v>43123.659027546295</v>
      </c>
    </row>
    <row r="1354" spans="24:32" x14ac:dyDescent="0.35">
      <c r="X1354" s="32" t="str">
        <f t="shared" si="66"/>
        <v>KIN17040</v>
      </c>
      <c r="Y1354" s="32" t="b">
        <f t="shared" si="65"/>
        <v>1</v>
      </c>
      <c r="Z1354" t="s">
        <v>14</v>
      </c>
      <c r="AA1354">
        <v>7040</v>
      </c>
      <c r="AB1354" t="s">
        <v>1179</v>
      </c>
      <c r="AC1354" t="s">
        <v>11113</v>
      </c>
      <c r="AD1354" s="61">
        <v>42943.717096793982</v>
      </c>
      <c r="AE1354" t="s">
        <v>9398</v>
      </c>
      <c r="AF1354" s="61">
        <v>43123.659027627313</v>
      </c>
    </row>
    <row r="1355" spans="24:32" x14ac:dyDescent="0.35">
      <c r="X1355" s="32" t="str">
        <f t="shared" si="66"/>
        <v>KIN17061</v>
      </c>
      <c r="Y1355" s="32" t="b">
        <f t="shared" si="65"/>
        <v>1</v>
      </c>
      <c r="Z1355" t="s">
        <v>14</v>
      </c>
      <c r="AA1355">
        <v>7061</v>
      </c>
      <c r="AB1355" t="s">
        <v>3400</v>
      </c>
      <c r="AC1355" t="s">
        <v>11113</v>
      </c>
      <c r="AD1355" s="61">
        <v>42943.717096990738</v>
      </c>
      <c r="AE1355" t="s">
        <v>9398</v>
      </c>
      <c r="AF1355" s="61">
        <v>43123.659027696762</v>
      </c>
    </row>
    <row r="1356" spans="24:32" x14ac:dyDescent="0.35">
      <c r="X1356" s="32" t="str">
        <f t="shared" si="66"/>
        <v>KIN17070</v>
      </c>
      <c r="Y1356" s="32" t="b">
        <f t="shared" si="65"/>
        <v>1</v>
      </c>
      <c r="Z1356" t="s">
        <v>14</v>
      </c>
      <c r="AA1356">
        <v>7070</v>
      </c>
      <c r="AB1356" t="s">
        <v>1181</v>
      </c>
      <c r="AC1356" t="s">
        <v>9398</v>
      </c>
      <c r="AD1356" s="61">
        <v>43104.547126504629</v>
      </c>
      <c r="AE1356" t="s">
        <v>9398</v>
      </c>
      <c r="AF1356" s="61">
        <v>43123.65902777778</v>
      </c>
    </row>
    <row r="1357" spans="24:32" x14ac:dyDescent="0.35">
      <c r="X1357" s="32" t="str">
        <f t="shared" si="66"/>
        <v>KIN17101</v>
      </c>
      <c r="Y1357" s="32" t="b">
        <f t="shared" si="65"/>
        <v>1</v>
      </c>
      <c r="Z1357" t="s">
        <v>14</v>
      </c>
      <c r="AA1357">
        <v>7101</v>
      </c>
      <c r="AB1357" t="s">
        <v>3403</v>
      </c>
      <c r="AC1357" t="s">
        <v>11113</v>
      </c>
      <c r="AD1357" s="61">
        <v>42943.717097222223</v>
      </c>
      <c r="AE1357" t="s">
        <v>9398</v>
      </c>
      <c r="AF1357" s="61">
        <v>43123.659027858797</v>
      </c>
    </row>
    <row r="1358" spans="24:32" x14ac:dyDescent="0.35">
      <c r="X1358" s="32" t="str">
        <f t="shared" si="66"/>
        <v>KIN17102</v>
      </c>
      <c r="Y1358" s="32" t="b">
        <f t="shared" si="65"/>
        <v>1</v>
      </c>
      <c r="Z1358" t="s">
        <v>14</v>
      </c>
      <c r="AA1358">
        <v>7102</v>
      </c>
      <c r="AB1358" t="s">
        <v>9738</v>
      </c>
      <c r="AC1358" t="s">
        <v>11113</v>
      </c>
      <c r="AD1358" s="61">
        <v>42943.717097372682</v>
      </c>
      <c r="AE1358" t="s">
        <v>9398</v>
      </c>
      <c r="AF1358" s="61">
        <v>43161.42578179398</v>
      </c>
    </row>
    <row r="1359" spans="24:32" x14ac:dyDescent="0.35">
      <c r="X1359" s="32" t="str">
        <f t="shared" si="66"/>
        <v>KIN18101</v>
      </c>
      <c r="Y1359" s="32" t="b">
        <f t="shared" si="65"/>
        <v>1</v>
      </c>
      <c r="Z1359" t="s">
        <v>14</v>
      </c>
      <c r="AA1359">
        <v>8101</v>
      </c>
      <c r="AB1359" t="s">
        <v>1184</v>
      </c>
      <c r="AC1359" t="s">
        <v>11113</v>
      </c>
      <c r="AD1359" s="61">
        <v>42943.7170974537</v>
      </c>
      <c r="AE1359" t="s">
        <v>9398</v>
      </c>
      <c r="AF1359" s="61">
        <v>43123.659028009257</v>
      </c>
    </row>
    <row r="1360" spans="24:32" x14ac:dyDescent="0.35">
      <c r="X1360" s="32" t="str">
        <f t="shared" si="66"/>
        <v>KIN18102</v>
      </c>
      <c r="Y1360" s="32" t="b">
        <f t="shared" si="65"/>
        <v>1</v>
      </c>
      <c r="Z1360" t="s">
        <v>14</v>
      </c>
      <c r="AA1360">
        <v>8102</v>
      </c>
      <c r="AB1360" t="s">
        <v>1185</v>
      </c>
      <c r="AC1360" t="s">
        <v>11113</v>
      </c>
      <c r="AD1360" s="61">
        <v>42943.717097604167</v>
      </c>
      <c r="AE1360" t="s">
        <v>9398</v>
      </c>
      <c r="AF1360" s="61">
        <v>43123.659028090275</v>
      </c>
    </row>
    <row r="1361" spans="24:32" x14ac:dyDescent="0.35">
      <c r="X1361" s="32" t="str">
        <f t="shared" si="66"/>
        <v>KIN18103</v>
      </c>
      <c r="Y1361" s="32" t="b">
        <f t="shared" si="65"/>
        <v>1</v>
      </c>
      <c r="Z1361" t="s">
        <v>14</v>
      </c>
      <c r="AA1361">
        <v>8103</v>
      </c>
      <c r="AB1361" t="s">
        <v>3404</v>
      </c>
      <c r="AC1361" t="s">
        <v>11113</v>
      </c>
      <c r="AD1361" s="61">
        <v>42943.717098263885</v>
      </c>
      <c r="AE1361" t="s">
        <v>9398</v>
      </c>
      <c r="AF1361" s="61">
        <v>43123.659028125003</v>
      </c>
    </row>
    <row r="1362" spans="24:32" x14ac:dyDescent="0.35">
      <c r="X1362" s="32" t="str">
        <f t="shared" si="66"/>
        <v>KIN18105</v>
      </c>
      <c r="Y1362" s="32" t="b">
        <f t="shared" si="65"/>
        <v>1</v>
      </c>
      <c r="Z1362" t="s">
        <v>14</v>
      </c>
      <c r="AA1362">
        <v>8105</v>
      </c>
      <c r="AB1362" t="s">
        <v>1187</v>
      </c>
      <c r="AC1362" t="s">
        <v>11113</v>
      </c>
      <c r="AD1362" s="61">
        <v>42943.717098379631</v>
      </c>
      <c r="AE1362" t="s">
        <v>9398</v>
      </c>
      <c r="AF1362" s="61">
        <v>43123.659028206021</v>
      </c>
    </row>
    <row r="1363" spans="24:32" x14ac:dyDescent="0.35">
      <c r="X1363" s="32" t="str">
        <f t="shared" si="66"/>
        <v>KIN18106</v>
      </c>
      <c r="Y1363" s="32" t="b">
        <f t="shared" si="65"/>
        <v>1</v>
      </c>
      <c r="Z1363" t="s">
        <v>14</v>
      </c>
      <c r="AA1363">
        <v>8106</v>
      </c>
      <c r="AB1363" t="s">
        <v>1188</v>
      </c>
      <c r="AC1363" t="s">
        <v>11113</v>
      </c>
      <c r="AD1363" s="61">
        <v>42943.71709849537</v>
      </c>
      <c r="AE1363" t="s">
        <v>9398</v>
      </c>
      <c r="AF1363" s="61">
        <v>43123.659028321759</v>
      </c>
    </row>
    <row r="1364" spans="24:32" x14ac:dyDescent="0.35">
      <c r="X1364" s="32" t="str">
        <f t="shared" si="66"/>
        <v>KIN18400</v>
      </c>
      <c r="Y1364" s="32" t="b">
        <f t="shared" si="65"/>
        <v>1</v>
      </c>
      <c r="Z1364" t="s">
        <v>14</v>
      </c>
      <c r="AA1364">
        <v>8400</v>
      </c>
      <c r="AB1364" t="s">
        <v>3406</v>
      </c>
      <c r="AC1364" t="s">
        <v>11113</v>
      </c>
      <c r="AD1364" s="61">
        <v>42943.717098645837</v>
      </c>
      <c r="AE1364" t="s">
        <v>9398</v>
      </c>
      <c r="AF1364" s="61">
        <v>43123.659028391201</v>
      </c>
    </row>
    <row r="1365" spans="24:32" x14ac:dyDescent="0.35">
      <c r="X1365" s="32" t="str">
        <f t="shared" si="66"/>
        <v>KIN18402</v>
      </c>
      <c r="Y1365" s="32" t="b">
        <f t="shared" si="65"/>
        <v>1</v>
      </c>
      <c r="Z1365" t="s">
        <v>14</v>
      </c>
      <c r="AA1365">
        <v>8402</v>
      </c>
      <c r="AB1365" t="s">
        <v>9737</v>
      </c>
      <c r="AC1365" t="s">
        <v>9398</v>
      </c>
      <c r="AD1365" s="61">
        <v>43161.425546296297</v>
      </c>
      <c r="AE1365" t="s">
        <v>9398</v>
      </c>
      <c r="AF1365" s="61">
        <v>43161.425546296297</v>
      </c>
    </row>
    <row r="1366" spans="24:32" x14ac:dyDescent="0.35">
      <c r="X1366" s="32" t="str">
        <f t="shared" si="66"/>
        <v>KIN19100</v>
      </c>
      <c r="Y1366" s="32" t="b">
        <f t="shared" si="65"/>
        <v>1</v>
      </c>
      <c r="Z1366" t="s">
        <v>14</v>
      </c>
      <c r="AA1366">
        <v>9100</v>
      </c>
      <c r="AB1366" t="s">
        <v>1190</v>
      </c>
      <c r="AC1366" t="s">
        <v>11113</v>
      </c>
      <c r="AD1366" s="61">
        <v>42943.717098761575</v>
      </c>
      <c r="AE1366" t="s">
        <v>9398</v>
      </c>
      <c r="AF1366" s="61">
        <v>43123.659028472219</v>
      </c>
    </row>
    <row r="1367" spans="24:32" x14ac:dyDescent="0.35">
      <c r="X1367" s="32" t="str">
        <f t="shared" si="66"/>
        <v>KIN19101</v>
      </c>
      <c r="Y1367" s="32" t="b">
        <f t="shared" si="65"/>
        <v>1</v>
      </c>
      <c r="Z1367" t="s">
        <v>14</v>
      </c>
      <c r="AA1367">
        <v>9101</v>
      </c>
      <c r="AB1367" t="s">
        <v>1191</v>
      </c>
      <c r="AC1367" t="s">
        <v>11113</v>
      </c>
      <c r="AD1367" s="61">
        <v>42943.717098877314</v>
      </c>
      <c r="AE1367" t="s">
        <v>9398</v>
      </c>
      <c r="AF1367" s="61">
        <v>43123.659028553244</v>
      </c>
    </row>
    <row r="1368" spans="24:32" x14ac:dyDescent="0.35">
      <c r="X1368" s="32" t="str">
        <f t="shared" si="66"/>
        <v>KIN19105</v>
      </c>
      <c r="Y1368" s="32" t="b">
        <f t="shared" si="65"/>
        <v>1</v>
      </c>
      <c r="Z1368" t="s">
        <v>14</v>
      </c>
      <c r="AA1368">
        <v>9105</v>
      </c>
      <c r="AB1368" t="s">
        <v>1192</v>
      </c>
      <c r="AC1368" t="s">
        <v>11113</v>
      </c>
      <c r="AD1368" s="61">
        <v>42943.717098993053</v>
      </c>
      <c r="AE1368" t="s">
        <v>9398</v>
      </c>
      <c r="AF1368" s="61">
        <v>43123.659028622686</v>
      </c>
    </row>
    <row r="1369" spans="24:32" x14ac:dyDescent="0.35">
      <c r="X1369" s="32" t="str">
        <f t="shared" si="66"/>
        <v>KIN19106</v>
      </c>
      <c r="Y1369" s="32" t="b">
        <f t="shared" si="65"/>
        <v>1</v>
      </c>
      <c r="Z1369" t="s">
        <v>14</v>
      </c>
      <c r="AA1369">
        <v>9106</v>
      </c>
      <c r="AB1369" t="s">
        <v>1193</v>
      </c>
      <c r="AC1369" t="s">
        <v>11113</v>
      </c>
      <c r="AD1369" s="61">
        <v>42943.717099108799</v>
      </c>
      <c r="AE1369" t="s">
        <v>9398</v>
      </c>
      <c r="AF1369" s="61">
        <v>43123.659028703703</v>
      </c>
    </row>
    <row r="1370" spans="24:32" x14ac:dyDescent="0.35">
      <c r="X1370" s="32" t="str">
        <f t="shared" si="66"/>
        <v>KIN19107</v>
      </c>
      <c r="Y1370" s="32" t="b">
        <f t="shared" si="65"/>
        <v>1</v>
      </c>
      <c r="Z1370" t="s">
        <v>14</v>
      </c>
      <c r="AA1370">
        <v>9107</v>
      </c>
      <c r="AB1370" t="s">
        <v>1194</v>
      </c>
      <c r="AC1370" t="s">
        <v>11113</v>
      </c>
      <c r="AD1370" s="61">
        <v>42943.717099224537</v>
      </c>
      <c r="AE1370" t="s">
        <v>9398</v>
      </c>
      <c r="AF1370" s="61">
        <v>43123.659028784721</v>
      </c>
    </row>
    <row r="1371" spans="24:32" x14ac:dyDescent="0.35">
      <c r="X1371" s="32" t="str">
        <f t="shared" si="66"/>
        <v>KIN19108</v>
      </c>
      <c r="Y1371" s="32" t="b">
        <f t="shared" si="65"/>
        <v>1</v>
      </c>
      <c r="Z1371" t="s">
        <v>14</v>
      </c>
      <c r="AA1371">
        <v>9108</v>
      </c>
      <c r="AB1371" t="s">
        <v>1195</v>
      </c>
      <c r="AC1371" t="s">
        <v>11113</v>
      </c>
      <c r="AD1371" s="61">
        <v>42943.717099386573</v>
      </c>
      <c r="AE1371" t="s">
        <v>9398</v>
      </c>
      <c r="AF1371" s="61">
        <v>43123.659028819442</v>
      </c>
    </row>
    <row r="1372" spans="24:32" x14ac:dyDescent="0.35">
      <c r="X1372" s="32" t="str">
        <f t="shared" si="66"/>
        <v>KIN19110</v>
      </c>
      <c r="Y1372" s="32" t="b">
        <f t="shared" si="65"/>
        <v>1</v>
      </c>
      <c r="Z1372" t="s">
        <v>14</v>
      </c>
      <c r="AA1372">
        <v>9110</v>
      </c>
      <c r="AB1372" t="s">
        <v>1196</v>
      </c>
      <c r="AC1372" t="s">
        <v>11113</v>
      </c>
      <c r="AD1372" s="61">
        <v>42943.717099456022</v>
      </c>
      <c r="AE1372" t="s">
        <v>9398</v>
      </c>
      <c r="AF1372" s="61">
        <v>43123.65902890046</v>
      </c>
    </row>
    <row r="1373" spans="24:32" x14ac:dyDescent="0.35">
      <c r="X1373" s="32" t="str">
        <f t="shared" si="66"/>
        <v>KIN19115</v>
      </c>
      <c r="Y1373" s="32" t="b">
        <f t="shared" si="65"/>
        <v>1</v>
      </c>
      <c r="Z1373" t="s">
        <v>14</v>
      </c>
      <c r="AA1373">
        <v>9115</v>
      </c>
      <c r="AB1373" t="s">
        <v>1197</v>
      </c>
      <c r="AC1373" t="s">
        <v>11113</v>
      </c>
      <c r="AD1373" s="61">
        <v>42943.717099571761</v>
      </c>
      <c r="AE1373" t="s">
        <v>9398</v>
      </c>
      <c r="AF1373" s="61">
        <v>43123.659028969909</v>
      </c>
    </row>
    <row r="1374" spans="24:32" x14ac:dyDescent="0.35">
      <c r="X1374" s="32" t="str">
        <f t="shared" si="66"/>
        <v>KIN19120</v>
      </c>
      <c r="Y1374" s="32" t="b">
        <f t="shared" si="65"/>
        <v>1</v>
      </c>
      <c r="Z1374" t="s">
        <v>14</v>
      </c>
      <c r="AA1374">
        <v>9120</v>
      </c>
      <c r="AB1374" t="s">
        <v>1198</v>
      </c>
      <c r="AC1374" t="s">
        <v>11113</v>
      </c>
      <c r="AD1374" s="61">
        <v>42943.717099687499</v>
      </c>
      <c r="AE1374" t="s">
        <v>9398</v>
      </c>
      <c r="AF1374" s="61">
        <v>43123.659029050927</v>
      </c>
    </row>
    <row r="1375" spans="24:32" x14ac:dyDescent="0.35">
      <c r="X1375" s="32" t="str">
        <f t="shared" si="66"/>
        <v>KIN19125</v>
      </c>
      <c r="Y1375" s="32" t="b">
        <f t="shared" si="65"/>
        <v>1</v>
      </c>
      <c r="Z1375" t="s">
        <v>14</v>
      </c>
      <c r="AA1375">
        <v>9125</v>
      </c>
      <c r="AB1375" t="s">
        <v>1199</v>
      </c>
      <c r="AC1375" t="s">
        <v>11113</v>
      </c>
      <c r="AD1375" s="61">
        <v>42943.717099803238</v>
      </c>
      <c r="AE1375" t="s">
        <v>9398</v>
      </c>
      <c r="AF1375" s="61">
        <v>43123.659029131944</v>
      </c>
    </row>
    <row r="1376" spans="24:32" x14ac:dyDescent="0.35">
      <c r="X1376" s="32" t="str">
        <f t="shared" si="66"/>
        <v>KIN19126</v>
      </c>
      <c r="Y1376" s="32" t="b">
        <f t="shared" si="65"/>
        <v>1</v>
      </c>
      <c r="Z1376" t="s">
        <v>14</v>
      </c>
      <c r="AA1376">
        <v>9126</v>
      </c>
      <c r="AB1376" t="s">
        <v>1200</v>
      </c>
      <c r="AC1376" t="s">
        <v>11113</v>
      </c>
      <c r="AD1376" s="61">
        <v>42943.717099965281</v>
      </c>
      <c r="AE1376" t="s">
        <v>9398</v>
      </c>
      <c r="AF1376" s="61">
        <v>43123.659029166665</v>
      </c>
    </row>
    <row r="1377" spans="24:32" x14ac:dyDescent="0.35">
      <c r="X1377" s="32" t="str">
        <f t="shared" si="66"/>
        <v>KIN19127</v>
      </c>
      <c r="Y1377" s="32" t="b">
        <f t="shared" si="65"/>
        <v>1</v>
      </c>
      <c r="Z1377" t="s">
        <v>14</v>
      </c>
      <c r="AA1377">
        <v>9127</v>
      </c>
      <c r="AB1377" t="s">
        <v>1201</v>
      </c>
      <c r="AC1377" t="s">
        <v>11113</v>
      </c>
      <c r="AD1377" s="61">
        <v>42943.71710011574</v>
      </c>
      <c r="AE1377" t="s">
        <v>9398</v>
      </c>
      <c r="AF1377" s="61">
        <v>43123.659029247683</v>
      </c>
    </row>
    <row r="1378" spans="24:32" x14ac:dyDescent="0.35">
      <c r="X1378" s="32" t="str">
        <f t="shared" si="66"/>
        <v>KIN19130</v>
      </c>
      <c r="Y1378" s="32" t="b">
        <f t="shared" si="65"/>
        <v>1</v>
      </c>
      <c r="Z1378" t="s">
        <v>14</v>
      </c>
      <c r="AA1378">
        <v>9130</v>
      </c>
      <c r="AB1378" t="s">
        <v>1202</v>
      </c>
      <c r="AC1378" t="s">
        <v>11113</v>
      </c>
      <c r="AD1378" s="61">
        <v>42943.717100196758</v>
      </c>
      <c r="AE1378" t="s">
        <v>9398</v>
      </c>
      <c r="AF1378" s="61">
        <v>43123.659029317132</v>
      </c>
    </row>
    <row r="1379" spans="24:32" x14ac:dyDescent="0.35">
      <c r="X1379" s="32" t="str">
        <f t="shared" si="66"/>
        <v>KIN19131</v>
      </c>
      <c r="Y1379" s="32" t="b">
        <f t="shared" si="65"/>
        <v>1</v>
      </c>
      <c r="Z1379" t="s">
        <v>14</v>
      </c>
      <c r="AA1379">
        <v>9131</v>
      </c>
      <c r="AB1379" t="s">
        <v>1203</v>
      </c>
      <c r="AC1379" t="s">
        <v>11113</v>
      </c>
      <c r="AD1379" s="61">
        <v>42943.717100312497</v>
      </c>
      <c r="AE1379" t="s">
        <v>9398</v>
      </c>
      <c r="AF1379" s="61">
        <v>43123.65902939815</v>
      </c>
    </row>
    <row r="1380" spans="24:32" x14ac:dyDescent="0.35">
      <c r="X1380" s="32" t="str">
        <f t="shared" si="66"/>
        <v>KIN19132</v>
      </c>
      <c r="Y1380" s="32" t="b">
        <f t="shared" si="65"/>
        <v>1</v>
      </c>
      <c r="Z1380" t="s">
        <v>14</v>
      </c>
      <c r="AA1380">
        <v>9132</v>
      </c>
      <c r="AB1380" t="s">
        <v>1204</v>
      </c>
      <c r="AC1380" t="s">
        <v>11113</v>
      </c>
      <c r="AD1380" s="61">
        <v>42943.717100462964</v>
      </c>
      <c r="AE1380" t="s">
        <v>9398</v>
      </c>
      <c r="AF1380" s="61">
        <v>43123.659029479168</v>
      </c>
    </row>
    <row r="1381" spans="24:32" x14ac:dyDescent="0.35">
      <c r="X1381" s="32" t="str">
        <f t="shared" si="66"/>
        <v>KIN19133</v>
      </c>
      <c r="Y1381" s="32" t="b">
        <f t="shared" si="65"/>
        <v>1</v>
      </c>
      <c r="Z1381" t="s">
        <v>14</v>
      </c>
      <c r="AA1381">
        <v>9133</v>
      </c>
      <c r="AB1381" t="s">
        <v>1205</v>
      </c>
      <c r="AC1381" t="s">
        <v>11113</v>
      </c>
      <c r="AD1381" s="61">
        <v>42943.717100578702</v>
      </c>
      <c r="AE1381" t="s">
        <v>9398</v>
      </c>
      <c r="AF1381" s="61">
        <v>43123.659029513889</v>
      </c>
    </row>
    <row r="1382" spans="24:32" x14ac:dyDescent="0.35">
      <c r="X1382" s="32" t="str">
        <f t="shared" si="66"/>
        <v>KIN19135</v>
      </c>
      <c r="Y1382" s="32" t="b">
        <f t="shared" si="65"/>
        <v>1</v>
      </c>
      <c r="Z1382" t="s">
        <v>14</v>
      </c>
      <c r="AA1382">
        <v>9135</v>
      </c>
      <c r="AB1382" t="s">
        <v>1206</v>
      </c>
      <c r="AC1382" t="s">
        <v>11113</v>
      </c>
      <c r="AD1382" s="61">
        <v>42943.717100694441</v>
      </c>
      <c r="AE1382" t="s">
        <v>9398</v>
      </c>
      <c r="AF1382" s="61">
        <v>43123.659029594906</v>
      </c>
    </row>
    <row r="1383" spans="24:32" x14ac:dyDescent="0.35">
      <c r="X1383" s="32" t="str">
        <f t="shared" si="66"/>
        <v>KIN19136</v>
      </c>
      <c r="Y1383" s="32" t="b">
        <f t="shared" si="65"/>
        <v>1</v>
      </c>
      <c r="Z1383" t="s">
        <v>14</v>
      </c>
      <c r="AA1383">
        <v>9136</v>
      </c>
      <c r="AB1383" t="s">
        <v>1207</v>
      </c>
      <c r="AC1383" t="s">
        <v>11113</v>
      </c>
      <c r="AD1383" s="61">
        <v>42943.717100810187</v>
      </c>
      <c r="AE1383" t="s">
        <v>9398</v>
      </c>
      <c r="AF1383" s="61">
        <v>43123.659029664355</v>
      </c>
    </row>
    <row r="1384" spans="24:32" x14ac:dyDescent="0.35">
      <c r="X1384" s="32" t="str">
        <f t="shared" si="66"/>
        <v>KIN19140</v>
      </c>
      <c r="Y1384" s="32" t="b">
        <f t="shared" si="65"/>
        <v>1</v>
      </c>
      <c r="Z1384" t="s">
        <v>14</v>
      </c>
      <c r="AA1384">
        <v>9140</v>
      </c>
      <c r="AB1384" t="s">
        <v>1208</v>
      </c>
      <c r="AC1384" t="s">
        <v>11113</v>
      </c>
      <c r="AD1384" s="61">
        <v>42943.717100891205</v>
      </c>
      <c r="AE1384" t="s">
        <v>9398</v>
      </c>
      <c r="AF1384" s="61">
        <v>43123.659029745373</v>
      </c>
    </row>
    <row r="1385" spans="24:32" x14ac:dyDescent="0.35">
      <c r="X1385" s="32" t="str">
        <f t="shared" si="66"/>
        <v>KIN19141</v>
      </c>
      <c r="Y1385" s="32" t="b">
        <f t="shared" si="65"/>
        <v>1</v>
      </c>
      <c r="Z1385" t="s">
        <v>14</v>
      </c>
      <c r="AA1385">
        <v>9141</v>
      </c>
      <c r="AB1385" t="s">
        <v>1209</v>
      </c>
      <c r="AC1385" t="s">
        <v>11113</v>
      </c>
      <c r="AD1385" s="61">
        <v>42943.717101006943</v>
      </c>
      <c r="AE1385" t="s">
        <v>9398</v>
      </c>
      <c r="AF1385" s="61">
        <v>43123.659029826391</v>
      </c>
    </row>
    <row r="1386" spans="24:32" x14ac:dyDescent="0.35">
      <c r="X1386" s="32" t="str">
        <f t="shared" si="66"/>
        <v>KIN19145</v>
      </c>
      <c r="Y1386" s="32" t="b">
        <f t="shared" si="65"/>
        <v>1</v>
      </c>
      <c r="Z1386" t="s">
        <v>14</v>
      </c>
      <c r="AA1386">
        <v>9145</v>
      </c>
      <c r="AB1386" t="s">
        <v>1210</v>
      </c>
      <c r="AC1386" t="s">
        <v>11113</v>
      </c>
      <c r="AD1386" s="61">
        <v>42943.717101122682</v>
      </c>
      <c r="AE1386" t="s">
        <v>9398</v>
      </c>
      <c r="AF1386" s="61">
        <v>43123.659029861112</v>
      </c>
    </row>
    <row r="1387" spans="24:32" x14ac:dyDescent="0.35">
      <c r="X1387" s="32" t="str">
        <f t="shared" si="66"/>
        <v>KIN19146</v>
      </c>
      <c r="Y1387" s="32" t="b">
        <f t="shared" si="65"/>
        <v>1</v>
      </c>
      <c r="Z1387" t="s">
        <v>14</v>
      </c>
      <c r="AA1387">
        <v>9146</v>
      </c>
      <c r="AB1387" t="s">
        <v>1211</v>
      </c>
      <c r="AC1387" t="s">
        <v>11113</v>
      </c>
      <c r="AD1387" s="61">
        <v>42943.717101273149</v>
      </c>
      <c r="AE1387" t="s">
        <v>9398</v>
      </c>
      <c r="AF1387" s="61">
        <v>43123.65902994213</v>
      </c>
    </row>
    <row r="1388" spans="24:32" x14ac:dyDescent="0.35">
      <c r="X1388" s="32" t="str">
        <f t="shared" si="66"/>
        <v>KIN19150</v>
      </c>
      <c r="Y1388" s="32" t="b">
        <f t="shared" si="65"/>
        <v>1</v>
      </c>
      <c r="Z1388" t="s">
        <v>14</v>
      </c>
      <c r="AA1388">
        <v>9150</v>
      </c>
      <c r="AB1388" t="s">
        <v>1212</v>
      </c>
      <c r="AC1388" t="s">
        <v>11113</v>
      </c>
      <c r="AD1388" s="61">
        <v>42943.717101388887</v>
      </c>
      <c r="AE1388" t="s">
        <v>9398</v>
      </c>
      <c r="AF1388" s="61">
        <v>43123.659030011571</v>
      </c>
    </row>
    <row r="1389" spans="24:32" x14ac:dyDescent="0.35">
      <c r="X1389" s="32" t="str">
        <f t="shared" si="66"/>
        <v>KIN19155</v>
      </c>
      <c r="Y1389" s="32" t="b">
        <f t="shared" si="65"/>
        <v>1</v>
      </c>
      <c r="Z1389" t="s">
        <v>14</v>
      </c>
      <c r="AA1389">
        <v>9155</v>
      </c>
      <c r="AB1389" t="s">
        <v>1213</v>
      </c>
      <c r="AC1389" t="s">
        <v>11113</v>
      </c>
      <c r="AD1389" s="61">
        <v>42943.717101504626</v>
      </c>
      <c r="AE1389" t="s">
        <v>9398</v>
      </c>
      <c r="AF1389" s="61">
        <v>43123.659030092589</v>
      </c>
    </row>
    <row r="1390" spans="24:32" x14ac:dyDescent="0.35">
      <c r="X1390" s="32" t="str">
        <f t="shared" si="66"/>
        <v>KIN19156</v>
      </c>
      <c r="Y1390" s="32" t="b">
        <f t="shared" si="65"/>
        <v>1</v>
      </c>
      <c r="Z1390" t="s">
        <v>14</v>
      </c>
      <c r="AA1390">
        <v>9156</v>
      </c>
      <c r="AB1390" t="s">
        <v>1214</v>
      </c>
      <c r="AC1390" t="s">
        <v>11113</v>
      </c>
      <c r="AD1390" s="61">
        <v>42943.717101620372</v>
      </c>
      <c r="AE1390" t="s">
        <v>9398</v>
      </c>
      <c r="AF1390" s="61">
        <v>43123.659030173614</v>
      </c>
    </row>
    <row r="1391" spans="24:32" x14ac:dyDescent="0.35">
      <c r="X1391" s="32" t="str">
        <f t="shared" si="66"/>
        <v>KIN19157</v>
      </c>
      <c r="Y1391" s="32" t="b">
        <f t="shared" si="65"/>
        <v>1</v>
      </c>
      <c r="Z1391" t="s">
        <v>14</v>
      </c>
      <c r="AA1391">
        <v>9157</v>
      </c>
      <c r="AB1391" t="s">
        <v>1215</v>
      </c>
      <c r="AC1391" t="s">
        <v>11113</v>
      </c>
      <c r="AD1391" s="61">
        <v>42943.717101736111</v>
      </c>
      <c r="AE1391" t="s">
        <v>9398</v>
      </c>
      <c r="AF1391" s="61">
        <v>43123.659030208335</v>
      </c>
    </row>
    <row r="1392" spans="24:32" x14ac:dyDescent="0.35">
      <c r="X1392" s="32" t="str">
        <f t="shared" si="66"/>
        <v>KIN19158</v>
      </c>
      <c r="Y1392" s="32" t="b">
        <f t="shared" si="65"/>
        <v>1</v>
      </c>
      <c r="Z1392" t="s">
        <v>14</v>
      </c>
      <c r="AA1392">
        <v>9158</v>
      </c>
      <c r="AB1392" t="s">
        <v>1216</v>
      </c>
      <c r="AC1392" t="s">
        <v>11113</v>
      </c>
      <c r="AD1392" s="61">
        <v>42943.717101886577</v>
      </c>
      <c r="AE1392" t="s">
        <v>9398</v>
      </c>
      <c r="AF1392" s="61">
        <v>43123.659030289353</v>
      </c>
    </row>
    <row r="1393" spans="24:32" x14ac:dyDescent="0.35">
      <c r="X1393" s="32" t="str">
        <f t="shared" si="66"/>
        <v>KIN19159</v>
      </c>
      <c r="Y1393" s="32" t="b">
        <f t="shared" si="65"/>
        <v>1</v>
      </c>
      <c r="Z1393" t="s">
        <v>14</v>
      </c>
      <c r="AA1393">
        <v>9159</v>
      </c>
      <c r="AB1393" t="s">
        <v>1217</v>
      </c>
      <c r="AC1393" t="s">
        <v>11113</v>
      </c>
      <c r="AD1393" s="61">
        <v>42943.717102002316</v>
      </c>
      <c r="AE1393" t="s">
        <v>9398</v>
      </c>
      <c r="AF1393" s="61">
        <v>43123.659030358795</v>
      </c>
    </row>
    <row r="1394" spans="24:32" x14ac:dyDescent="0.35">
      <c r="X1394" s="32" t="str">
        <f t="shared" si="66"/>
        <v>KIN19160</v>
      </c>
      <c r="Y1394" s="32" t="b">
        <f t="shared" si="65"/>
        <v>1</v>
      </c>
      <c r="Z1394" t="s">
        <v>14</v>
      </c>
      <c r="AA1394">
        <v>9160</v>
      </c>
      <c r="AB1394" t="s">
        <v>1218</v>
      </c>
      <c r="AC1394" t="s">
        <v>11113</v>
      </c>
      <c r="AD1394" s="61">
        <v>42943.717102083334</v>
      </c>
      <c r="AE1394" t="s">
        <v>9398</v>
      </c>
      <c r="AF1394" s="61">
        <v>43123.659030439812</v>
      </c>
    </row>
    <row r="1395" spans="24:32" x14ac:dyDescent="0.35">
      <c r="X1395" s="32" t="str">
        <f t="shared" si="66"/>
        <v>KIN19161</v>
      </c>
      <c r="Y1395" s="32" t="b">
        <f t="shared" si="65"/>
        <v>1</v>
      </c>
      <c r="Z1395" t="s">
        <v>14</v>
      </c>
      <c r="AA1395">
        <v>9161</v>
      </c>
      <c r="AB1395" t="s">
        <v>1219</v>
      </c>
      <c r="AC1395" t="s">
        <v>11113</v>
      </c>
      <c r="AD1395" s="61">
        <v>42943.717102199073</v>
      </c>
      <c r="AE1395" t="s">
        <v>9398</v>
      </c>
      <c r="AF1395" s="61">
        <v>43123.65903047454</v>
      </c>
    </row>
    <row r="1396" spans="24:32" x14ac:dyDescent="0.35">
      <c r="X1396" s="32" t="str">
        <f t="shared" si="66"/>
        <v>KIN19165</v>
      </c>
      <c r="Y1396" s="32" t="b">
        <f t="shared" si="65"/>
        <v>1</v>
      </c>
      <c r="Z1396" t="s">
        <v>14</v>
      </c>
      <c r="AA1396">
        <v>9165</v>
      </c>
      <c r="AB1396" t="s">
        <v>1220</v>
      </c>
      <c r="AC1396" t="s">
        <v>11113</v>
      </c>
      <c r="AD1396" s="61">
        <v>42943.717102314811</v>
      </c>
      <c r="AE1396" t="s">
        <v>9398</v>
      </c>
      <c r="AF1396" s="61">
        <v>43123.659030555558</v>
      </c>
    </row>
    <row r="1397" spans="24:32" x14ac:dyDescent="0.35">
      <c r="X1397" s="32" t="str">
        <f t="shared" si="66"/>
        <v>KIN19167</v>
      </c>
      <c r="Y1397" s="32" t="b">
        <f t="shared" si="65"/>
        <v>1</v>
      </c>
      <c r="Z1397" t="s">
        <v>14</v>
      </c>
      <c r="AA1397">
        <v>9167</v>
      </c>
      <c r="AB1397" t="s">
        <v>11318</v>
      </c>
      <c r="AC1397" t="s">
        <v>9398</v>
      </c>
      <c r="AD1397" s="61">
        <v>43308.349834756948</v>
      </c>
      <c r="AE1397" t="s">
        <v>9398</v>
      </c>
      <c r="AF1397" s="61">
        <v>43308.349834756948</v>
      </c>
    </row>
    <row r="1398" spans="24:32" x14ac:dyDescent="0.35">
      <c r="X1398" s="32" t="str">
        <f t="shared" si="66"/>
        <v>KIN19200</v>
      </c>
      <c r="Y1398" s="32" t="b">
        <f t="shared" si="65"/>
        <v>1</v>
      </c>
      <c r="Z1398" t="s">
        <v>14</v>
      </c>
      <c r="AA1398">
        <v>9200</v>
      </c>
      <c r="AB1398" t="s">
        <v>1221</v>
      </c>
      <c r="AC1398" t="s">
        <v>11113</v>
      </c>
      <c r="AD1398" s="61">
        <v>42943.717102430557</v>
      </c>
      <c r="AE1398" t="s">
        <v>9398</v>
      </c>
      <c r="AF1398" s="61">
        <v>43123.659030636576</v>
      </c>
    </row>
    <row r="1399" spans="24:32" x14ac:dyDescent="0.35">
      <c r="X1399" s="32" t="str">
        <f t="shared" si="66"/>
        <v>KIN19205</v>
      </c>
      <c r="Y1399" s="32" t="b">
        <f t="shared" si="65"/>
        <v>1</v>
      </c>
      <c r="Z1399" t="s">
        <v>14</v>
      </c>
      <c r="AA1399">
        <v>9205</v>
      </c>
      <c r="AB1399" t="s">
        <v>1222</v>
      </c>
      <c r="AC1399" t="s">
        <v>11113</v>
      </c>
      <c r="AD1399" s="61">
        <v>42943.717102511575</v>
      </c>
      <c r="AE1399" t="s">
        <v>9398</v>
      </c>
      <c r="AF1399" s="61">
        <v>43123.659030706018</v>
      </c>
    </row>
    <row r="1400" spans="24:32" x14ac:dyDescent="0.35">
      <c r="X1400" s="32" t="str">
        <f t="shared" si="66"/>
        <v>KIN19300</v>
      </c>
      <c r="Y1400" s="32" t="b">
        <f t="shared" si="65"/>
        <v>1</v>
      </c>
      <c r="Z1400" t="s">
        <v>14</v>
      </c>
      <c r="AA1400">
        <v>9300</v>
      </c>
      <c r="AB1400" t="s">
        <v>1223</v>
      </c>
      <c r="AC1400" t="s">
        <v>11113</v>
      </c>
      <c r="AD1400" s="61">
        <v>42943.717102662034</v>
      </c>
      <c r="AE1400" t="s">
        <v>9398</v>
      </c>
      <c r="AF1400" s="61">
        <v>43123.659030787036</v>
      </c>
    </row>
    <row r="1401" spans="24:32" x14ac:dyDescent="0.35">
      <c r="X1401" s="32" t="str">
        <f t="shared" si="66"/>
        <v>KIN19305</v>
      </c>
      <c r="Y1401" s="32" t="b">
        <f t="shared" si="65"/>
        <v>1</v>
      </c>
      <c r="Z1401" t="s">
        <v>14</v>
      </c>
      <c r="AA1401">
        <v>9305</v>
      </c>
      <c r="AB1401" t="s">
        <v>1224</v>
      </c>
      <c r="AC1401" t="s">
        <v>11113</v>
      </c>
      <c r="AD1401" s="61">
        <v>42943.71710277778</v>
      </c>
      <c r="AE1401" t="s">
        <v>9398</v>
      </c>
      <c r="AF1401" s="61">
        <v>43123.659030821756</v>
      </c>
    </row>
    <row r="1402" spans="24:32" x14ac:dyDescent="0.35">
      <c r="X1402" s="32" t="str">
        <f t="shared" si="66"/>
        <v>KIN19310</v>
      </c>
      <c r="Y1402" s="32" t="b">
        <f t="shared" si="65"/>
        <v>1</v>
      </c>
      <c r="Z1402" t="s">
        <v>14</v>
      </c>
      <c r="AA1402">
        <v>9310</v>
      </c>
      <c r="AB1402" t="s">
        <v>1225</v>
      </c>
      <c r="AC1402" t="s">
        <v>11113</v>
      </c>
      <c r="AD1402" s="61">
        <v>42943.717102893519</v>
      </c>
      <c r="AE1402" t="s">
        <v>9398</v>
      </c>
      <c r="AF1402" s="61">
        <v>43123.659030902774</v>
      </c>
    </row>
    <row r="1403" spans="24:32" x14ac:dyDescent="0.35">
      <c r="X1403" s="32" t="str">
        <f t="shared" si="66"/>
        <v>KIN19320</v>
      </c>
      <c r="Y1403" s="32" t="b">
        <f t="shared" si="65"/>
        <v>1</v>
      </c>
      <c r="Z1403" t="s">
        <v>14</v>
      </c>
      <c r="AA1403">
        <v>9320</v>
      </c>
      <c r="AB1403" t="s">
        <v>1226</v>
      </c>
      <c r="AC1403" t="s">
        <v>11113</v>
      </c>
      <c r="AD1403" s="61">
        <v>42943.717103009258</v>
      </c>
      <c r="AE1403" t="s">
        <v>9398</v>
      </c>
      <c r="AF1403" s="61">
        <v>43123.659030983799</v>
      </c>
    </row>
    <row r="1404" spans="24:32" x14ac:dyDescent="0.35">
      <c r="X1404" s="32" t="str">
        <f t="shared" si="66"/>
        <v>KIN19321</v>
      </c>
      <c r="Y1404" s="32" t="b">
        <f t="shared" si="65"/>
        <v>1</v>
      </c>
      <c r="Z1404" t="s">
        <v>14</v>
      </c>
      <c r="AA1404">
        <v>9321</v>
      </c>
      <c r="AB1404" t="s">
        <v>1227</v>
      </c>
      <c r="AC1404" t="s">
        <v>11113</v>
      </c>
      <c r="AD1404" s="61">
        <v>42943.717103159725</v>
      </c>
      <c r="AE1404" t="s">
        <v>9398</v>
      </c>
      <c r="AF1404" s="61">
        <v>43123.659031053241</v>
      </c>
    </row>
    <row r="1405" spans="24:32" x14ac:dyDescent="0.35">
      <c r="X1405" s="32" t="str">
        <f t="shared" si="66"/>
        <v>KIN19330</v>
      </c>
      <c r="Y1405" s="32" t="b">
        <f t="shared" si="65"/>
        <v>1</v>
      </c>
      <c r="Z1405" t="s">
        <v>14</v>
      </c>
      <c r="AA1405">
        <v>9330</v>
      </c>
      <c r="AB1405" t="s">
        <v>1228</v>
      </c>
      <c r="AC1405" t="s">
        <v>11113</v>
      </c>
      <c r="AD1405" s="61">
        <v>42943.717103275463</v>
      </c>
      <c r="AE1405" t="s">
        <v>9398</v>
      </c>
      <c r="AF1405" s="61">
        <v>43123.659031134259</v>
      </c>
    </row>
    <row r="1406" spans="24:32" x14ac:dyDescent="0.35">
      <c r="X1406" s="32" t="str">
        <f t="shared" si="66"/>
        <v>KIN19335</v>
      </c>
      <c r="Y1406" s="32" t="b">
        <f t="shared" si="65"/>
        <v>1</v>
      </c>
      <c r="Z1406" t="s">
        <v>14</v>
      </c>
      <c r="AA1406">
        <v>9335</v>
      </c>
      <c r="AB1406" t="s">
        <v>1532</v>
      </c>
      <c r="AC1406" t="s">
        <v>9398</v>
      </c>
      <c r="AD1406" s="61">
        <v>43270.651169988429</v>
      </c>
      <c r="AE1406" t="s">
        <v>9398</v>
      </c>
      <c r="AF1406" s="61">
        <v>43270.651169988429</v>
      </c>
    </row>
    <row r="1407" spans="24:32" x14ac:dyDescent="0.35">
      <c r="X1407" s="32" t="str">
        <f t="shared" si="66"/>
        <v>KIN19400</v>
      </c>
      <c r="Y1407" s="32" t="b">
        <f t="shared" si="65"/>
        <v>1</v>
      </c>
      <c r="Z1407" t="s">
        <v>14</v>
      </c>
      <c r="AA1407">
        <v>9400</v>
      </c>
      <c r="AB1407" t="s">
        <v>1229</v>
      </c>
      <c r="AC1407" t="s">
        <v>11113</v>
      </c>
      <c r="AD1407" s="61">
        <v>42943.717103391202</v>
      </c>
      <c r="AE1407" t="s">
        <v>9398</v>
      </c>
      <c r="AF1407" s="61">
        <v>43123.659031215277</v>
      </c>
    </row>
    <row r="1408" spans="24:32" x14ac:dyDescent="0.35">
      <c r="X1408" s="32" t="str">
        <f t="shared" si="66"/>
        <v>KIN19405</v>
      </c>
      <c r="Y1408" s="32" t="b">
        <f t="shared" si="65"/>
        <v>1</v>
      </c>
      <c r="Z1408" t="s">
        <v>14</v>
      </c>
      <c r="AA1408">
        <v>9405</v>
      </c>
      <c r="AB1408" t="s">
        <v>1230</v>
      </c>
      <c r="AC1408" t="s">
        <v>11113</v>
      </c>
      <c r="AD1408" s="61">
        <v>42943.717103553237</v>
      </c>
      <c r="AE1408" t="s">
        <v>9398</v>
      </c>
      <c r="AF1408" s="61">
        <v>43123.659031249997</v>
      </c>
    </row>
    <row r="1409" spans="24:32" x14ac:dyDescent="0.35">
      <c r="X1409" s="32" t="str">
        <f t="shared" si="66"/>
        <v>KIN19406</v>
      </c>
      <c r="Y1409" s="32" t="b">
        <f t="shared" si="65"/>
        <v>1</v>
      </c>
      <c r="Z1409" t="s">
        <v>14</v>
      </c>
      <c r="AA1409">
        <v>9406</v>
      </c>
      <c r="AB1409" t="s">
        <v>1231</v>
      </c>
      <c r="AC1409" t="s">
        <v>11113</v>
      </c>
      <c r="AD1409" s="61">
        <v>42943.717103703704</v>
      </c>
      <c r="AE1409" t="s">
        <v>9398</v>
      </c>
      <c r="AF1409" s="61">
        <v>43123.659031331015</v>
      </c>
    </row>
    <row r="1410" spans="24:32" x14ac:dyDescent="0.35">
      <c r="X1410" s="32" t="str">
        <f t="shared" si="66"/>
        <v>KIN19407</v>
      </c>
      <c r="Y1410" s="32" t="b">
        <f t="shared" si="65"/>
        <v>1</v>
      </c>
      <c r="Z1410" t="s">
        <v>14</v>
      </c>
      <c r="AA1410">
        <v>9407</v>
      </c>
      <c r="AB1410" t="s">
        <v>1232</v>
      </c>
      <c r="AC1410" t="s">
        <v>11113</v>
      </c>
      <c r="AD1410" s="61">
        <v>42943.717103784722</v>
      </c>
      <c r="AE1410" t="s">
        <v>9398</v>
      </c>
      <c r="AF1410" s="61">
        <v>43123.659031400464</v>
      </c>
    </row>
    <row r="1411" spans="24:32" x14ac:dyDescent="0.35">
      <c r="X1411" s="32" t="str">
        <f t="shared" si="66"/>
        <v>KIN19408</v>
      </c>
      <c r="Y1411" s="32" t="b">
        <f t="shared" si="65"/>
        <v>1</v>
      </c>
      <c r="Z1411" t="s">
        <v>14</v>
      </c>
      <c r="AA1411">
        <v>9408</v>
      </c>
      <c r="AB1411" t="s">
        <v>1233</v>
      </c>
      <c r="AC1411" t="s">
        <v>11113</v>
      </c>
      <c r="AD1411" s="61">
        <v>42943.717103900461</v>
      </c>
      <c r="AE1411" t="s">
        <v>9398</v>
      </c>
      <c r="AF1411" s="61">
        <v>43123.659031481482</v>
      </c>
    </row>
    <row r="1412" spans="24:32" x14ac:dyDescent="0.35">
      <c r="X1412" s="32" t="str">
        <f t="shared" si="66"/>
        <v>KIN19410</v>
      </c>
      <c r="Y1412" s="32" t="b">
        <f t="shared" si="65"/>
        <v>1</v>
      </c>
      <c r="Z1412" t="s">
        <v>14</v>
      </c>
      <c r="AA1412">
        <v>9410</v>
      </c>
      <c r="AB1412" t="s">
        <v>1234</v>
      </c>
      <c r="AC1412" t="s">
        <v>11113</v>
      </c>
      <c r="AD1412" s="61">
        <v>42943.717104201387</v>
      </c>
      <c r="AE1412" t="s">
        <v>9398</v>
      </c>
      <c r="AF1412" s="61">
        <v>43123.6590315625</v>
      </c>
    </row>
    <row r="1413" spans="24:32" x14ac:dyDescent="0.35">
      <c r="X1413" s="32" t="str">
        <f t="shared" si="66"/>
        <v>KIN19411</v>
      </c>
      <c r="Y1413" s="32" t="b">
        <f t="shared" ref="Y1413:Y1476" si="67">VLOOKUP(AA1413,U:V,2,0)=AB1413</f>
        <v>1</v>
      </c>
      <c r="Z1413" t="s">
        <v>14</v>
      </c>
      <c r="AA1413">
        <v>9411</v>
      </c>
      <c r="AB1413" t="s">
        <v>10277</v>
      </c>
      <c r="AC1413" t="s">
        <v>9398</v>
      </c>
      <c r="AD1413" s="61">
        <v>43230.454414039355</v>
      </c>
      <c r="AE1413" t="s">
        <v>9398</v>
      </c>
      <c r="AF1413" s="61">
        <v>43230.454414039355</v>
      </c>
    </row>
    <row r="1414" spans="24:32" x14ac:dyDescent="0.35">
      <c r="X1414" s="32" t="str">
        <f t="shared" si="66"/>
        <v>KIN19412</v>
      </c>
      <c r="Y1414" s="32" t="b">
        <f t="shared" si="67"/>
        <v>1</v>
      </c>
      <c r="Z1414" t="s">
        <v>14</v>
      </c>
      <c r="AA1414">
        <v>9412</v>
      </c>
      <c r="AB1414" t="s">
        <v>10278</v>
      </c>
      <c r="AC1414" t="s">
        <v>9398</v>
      </c>
      <c r="AD1414" s="61">
        <v>43230.454414120373</v>
      </c>
      <c r="AE1414" t="s">
        <v>9398</v>
      </c>
      <c r="AF1414" s="61">
        <v>43230.454414120373</v>
      </c>
    </row>
    <row r="1415" spans="24:32" x14ac:dyDescent="0.35">
      <c r="X1415" s="32" t="str">
        <f t="shared" si="66"/>
        <v>KIN19413</v>
      </c>
      <c r="Y1415" s="32" t="b">
        <f t="shared" si="67"/>
        <v>1</v>
      </c>
      <c r="Z1415" t="s">
        <v>14</v>
      </c>
      <c r="AA1415">
        <v>9413</v>
      </c>
      <c r="AB1415" t="s">
        <v>10279</v>
      </c>
      <c r="AC1415" t="s">
        <v>9398</v>
      </c>
      <c r="AD1415" s="61">
        <v>43230.454414201391</v>
      </c>
      <c r="AE1415" t="s">
        <v>9398</v>
      </c>
      <c r="AF1415" s="61">
        <v>43230.454414201391</v>
      </c>
    </row>
    <row r="1416" spans="24:32" x14ac:dyDescent="0.35">
      <c r="X1416" s="32" t="str">
        <f t="shared" ref="X1416:X1479" si="68">Z1416&amp;AA1416</f>
        <v>KIN19415</v>
      </c>
      <c r="Y1416" s="32" t="b">
        <f t="shared" si="67"/>
        <v>1</v>
      </c>
      <c r="Z1416" t="s">
        <v>14</v>
      </c>
      <c r="AA1416">
        <v>9415</v>
      </c>
      <c r="AB1416" t="s">
        <v>1235</v>
      </c>
      <c r="AC1416" t="s">
        <v>11113</v>
      </c>
      <c r="AD1416" s="61">
        <v>42943.717104317133</v>
      </c>
      <c r="AE1416" t="s">
        <v>9398</v>
      </c>
      <c r="AF1416" s="61">
        <v>43123.659031631942</v>
      </c>
    </row>
    <row r="1417" spans="24:32" x14ac:dyDescent="0.35">
      <c r="X1417" s="32" t="str">
        <f t="shared" si="68"/>
        <v>KIN19420</v>
      </c>
      <c r="Y1417" s="32" t="b">
        <f t="shared" si="67"/>
        <v>1</v>
      </c>
      <c r="Z1417" t="s">
        <v>14</v>
      </c>
      <c r="AA1417">
        <v>9420</v>
      </c>
      <c r="AB1417" t="s">
        <v>1236</v>
      </c>
      <c r="AC1417" t="s">
        <v>11113</v>
      </c>
      <c r="AD1417" s="61">
        <v>42943.717104479168</v>
      </c>
      <c r="AE1417" t="s">
        <v>9398</v>
      </c>
      <c r="AF1417" s="61">
        <v>43123.659031712959</v>
      </c>
    </row>
    <row r="1418" spans="24:32" x14ac:dyDescent="0.35">
      <c r="X1418" s="32" t="str">
        <f t="shared" si="68"/>
        <v>KIN19425</v>
      </c>
      <c r="Y1418" s="32" t="b">
        <f t="shared" si="67"/>
        <v>1</v>
      </c>
      <c r="Z1418" t="s">
        <v>14</v>
      </c>
      <c r="AA1418">
        <v>9425</v>
      </c>
      <c r="AB1418" t="s">
        <v>1237</v>
      </c>
      <c r="AC1418" t="s">
        <v>11113</v>
      </c>
      <c r="AD1418" s="61">
        <v>42943.71710454861</v>
      </c>
      <c r="AE1418" t="s">
        <v>9398</v>
      </c>
      <c r="AF1418" s="61">
        <v>43123.659031793984</v>
      </c>
    </row>
    <row r="1419" spans="24:32" x14ac:dyDescent="0.35">
      <c r="X1419" s="32" t="str">
        <f t="shared" si="68"/>
        <v>KIN19426</v>
      </c>
      <c r="Y1419" s="32" t="b">
        <f t="shared" si="67"/>
        <v>1</v>
      </c>
      <c r="Z1419" t="s">
        <v>14</v>
      </c>
      <c r="AA1419">
        <v>9426</v>
      </c>
      <c r="AB1419" t="s">
        <v>10280</v>
      </c>
      <c r="AC1419" t="s">
        <v>9398</v>
      </c>
      <c r="AD1419" s="61">
        <v>43230.454414236112</v>
      </c>
      <c r="AE1419" t="s">
        <v>9398</v>
      </c>
      <c r="AF1419" s="61">
        <v>43230.454414236112</v>
      </c>
    </row>
    <row r="1420" spans="24:32" x14ac:dyDescent="0.35">
      <c r="X1420" s="32" t="str">
        <f t="shared" si="68"/>
        <v>KIN19427</v>
      </c>
      <c r="Y1420" s="32" t="b">
        <f t="shared" si="67"/>
        <v>1</v>
      </c>
      <c r="Z1420" t="s">
        <v>14</v>
      </c>
      <c r="AA1420">
        <v>9427</v>
      </c>
      <c r="AB1420" t="s">
        <v>10281</v>
      </c>
      <c r="AC1420" t="s">
        <v>9398</v>
      </c>
      <c r="AD1420" s="61">
        <v>43230.454414351851</v>
      </c>
      <c r="AE1420" t="s">
        <v>9398</v>
      </c>
      <c r="AF1420" s="61">
        <v>43230.454414351851</v>
      </c>
    </row>
    <row r="1421" spans="24:32" x14ac:dyDescent="0.35">
      <c r="X1421" s="32" t="str">
        <f t="shared" si="68"/>
        <v>KIN19428</v>
      </c>
      <c r="Y1421" s="32" t="b">
        <f t="shared" si="67"/>
        <v>1</v>
      </c>
      <c r="Z1421" t="s">
        <v>14</v>
      </c>
      <c r="AA1421">
        <v>9428</v>
      </c>
      <c r="AB1421" t="s">
        <v>10288</v>
      </c>
      <c r="AC1421" t="s">
        <v>9398</v>
      </c>
      <c r="AD1421" s="61">
        <v>43230.454414814812</v>
      </c>
      <c r="AE1421" t="s">
        <v>9398</v>
      </c>
      <c r="AF1421" s="61">
        <v>43230.454414814812</v>
      </c>
    </row>
    <row r="1422" spans="24:32" x14ac:dyDescent="0.35">
      <c r="X1422" s="32" t="str">
        <f t="shared" si="68"/>
        <v>KIN19429</v>
      </c>
      <c r="Y1422" s="32" t="b">
        <f t="shared" si="67"/>
        <v>1</v>
      </c>
      <c r="Z1422" t="s">
        <v>14</v>
      </c>
      <c r="AA1422">
        <v>9429</v>
      </c>
      <c r="AB1422" t="s">
        <v>10289</v>
      </c>
      <c r="AC1422" t="s">
        <v>9398</v>
      </c>
      <c r="AD1422" s="61">
        <v>43230.45441489583</v>
      </c>
      <c r="AE1422" t="s">
        <v>9398</v>
      </c>
      <c r="AF1422" s="61">
        <v>43230.45441489583</v>
      </c>
    </row>
    <row r="1423" spans="24:32" x14ac:dyDescent="0.35">
      <c r="X1423" s="32" t="str">
        <f t="shared" si="68"/>
        <v>KIN19430</v>
      </c>
      <c r="Y1423" s="32" t="b">
        <f t="shared" si="67"/>
        <v>1</v>
      </c>
      <c r="Z1423" t="s">
        <v>14</v>
      </c>
      <c r="AA1423">
        <v>9430</v>
      </c>
      <c r="AB1423" t="s">
        <v>1238</v>
      </c>
      <c r="AC1423" t="s">
        <v>11113</v>
      </c>
      <c r="AD1423" s="61">
        <v>42943.717104664349</v>
      </c>
      <c r="AE1423" t="s">
        <v>9398</v>
      </c>
      <c r="AF1423" s="61">
        <v>43123.659031828705</v>
      </c>
    </row>
    <row r="1424" spans="24:32" x14ac:dyDescent="0.35">
      <c r="X1424" s="32" t="str">
        <f t="shared" si="68"/>
        <v>KIN19435</v>
      </c>
      <c r="Y1424" s="32" t="b">
        <f t="shared" si="67"/>
        <v>1</v>
      </c>
      <c r="Z1424" t="s">
        <v>14</v>
      </c>
      <c r="AA1424">
        <v>9435</v>
      </c>
      <c r="AB1424" t="s">
        <v>1239</v>
      </c>
      <c r="AC1424" t="s">
        <v>11113</v>
      </c>
      <c r="AD1424" s="61">
        <v>42943.717104780095</v>
      </c>
      <c r="AE1424" t="s">
        <v>9398</v>
      </c>
      <c r="AF1424" s="61">
        <v>43123.659031909723</v>
      </c>
    </row>
    <row r="1425" spans="24:32" x14ac:dyDescent="0.35">
      <c r="X1425" s="32" t="str">
        <f t="shared" si="68"/>
        <v>KIN19436</v>
      </c>
      <c r="Y1425" s="32" t="b">
        <f t="shared" si="67"/>
        <v>1</v>
      </c>
      <c r="Z1425" t="s">
        <v>14</v>
      </c>
      <c r="AA1425">
        <v>9436</v>
      </c>
      <c r="AB1425" t="s">
        <v>1240</v>
      </c>
      <c r="AC1425" t="s">
        <v>11113</v>
      </c>
      <c r="AD1425" s="61">
        <v>42943.717104895833</v>
      </c>
      <c r="AE1425" t="s">
        <v>9398</v>
      </c>
      <c r="AF1425" s="61">
        <v>43123.659031979165</v>
      </c>
    </row>
    <row r="1426" spans="24:32" x14ac:dyDescent="0.35">
      <c r="X1426" s="32" t="str">
        <f t="shared" si="68"/>
        <v>KIN19437</v>
      </c>
      <c r="Y1426" s="32" t="b">
        <f t="shared" si="67"/>
        <v>1</v>
      </c>
      <c r="Z1426" t="s">
        <v>14</v>
      </c>
      <c r="AA1426">
        <v>9437</v>
      </c>
      <c r="AB1426" t="s">
        <v>1241</v>
      </c>
      <c r="AC1426" t="s">
        <v>11113</v>
      </c>
      <c r="AD1426" s="61">
        <v>42943.717105011572</v>
      </c>
      <c r="AE1426" t="s">
        <v>9398</v>
      </c>
      <c r="AF1426" s="61">
        <v>43123.659032060183</v>
      </c>
    </row>
    <row r="1427" spans="24:32" x14ac:dyDescent="0.35">
      <c r="X1427" s="32" t="str">
        <f t="shared" si="68"/>
        <v>KIN19438</v>
      </c>
      <c r="Y1427" s="32" t="b">
        <f t="shared" si="67"/>
        <v>1</v>
      </c>
      <c r="Z1427" t="s">
        <v>14</v>
      </c>
      <c r="AA1427">
        <v>9438</v>
      </c>
      <c r="AB1427" t="s">
        <v>1242</v>
      </c>
      <c r="AC1427" t="s">
        <v>11113</v>
      </c>
      <c r="AD1427" s="61">
        <v>42943.717105474534</v>
      </c>
      <c r="AE1427" t="s">
        <v>9398</v>
      </c>
      <c r="AF1427" s="61">
        <v>43123.6590321412</v>
      </c>
    </row>
    <row r="1428" spans="24:32" x14ac:dyDescent="0.35">
      <c r="X1428" s="32" t="str">
        <f t="shared" si="68"/>
        <v>KIN19439</v>
      </c>
      <c r="Y1428" s="32" t="b">
        <f t="shared" si="67"/>
        <v>1</v>
      </c>
      <c r="Z1428" t="s">
        <v>14</v>
      </c>
      <c r="AA1428">
        <v>9439</v>
      </c>
      <c r="AB1428" t="s">
        <v>1243</v>
      </c>
      <c r="AC1428" t="s">
        <v>11113</v>
      </c>
      <c r="AD1428" s="61">
        <v>42943.71710559028</v>
      </c>
      <c r="AE1428" t="s">
        <v>9398</v>
      </c>
      <c r="AF1428" s="61">
        <v>43123.659032175929</v>
      </c>
    </row>
    <row r="1429" spans="24:32" x14ac:dyDescent="0.35">
      <c r="X1429" s="32" t="str">
        <f t="shared" si="68"/>
        <v>KIN19440</v>
      </c>
      <c r="Y1429" s="32" t="b">
        <f t="shared" si="67"/>
        <v>1</v>
      </c>
      <c r="Z1429" t="s">
        <v>14</v>
      </c>
      <c r="AA1429">
        <v>9440</v>
      </c>
      <c r="AB1429" t="s">
        <v>1244</v>
      </c>
      <c r="AC1429" t="s">
        <v>11113</v>
      </c>
      <c r="AD1429" s="61">
        <v>42943.717105752316</v>
      </c>
      <c r="AE1429" t="s">
        <v>9398</v>
      </c>
      <c r="AF1429" s="61">
        <v>43123.659032256946</v>
      </c>
    </row>
    <row r="1430" spans="24:32" x14ac:dyDescent="0.35">
      <c r="X1430" s="32" t="str">
        <f t="shared" si="68"/>
        <v>KIN19441</v>
      </c>
      <c r="Y1430" s="32" t="b">
        <f t="shared" si="67"/>
        <v>1</v>
      </c>
      <c r="Z1430" t="s">
        <v>14</v>
      </c>
      <c r="AA1430">
        <v>9441</v>
      </c>
      <c r="AB1430" t="s">
        <v>1245</v>
      </c>
      <c r="AC1430" t="s">
        <v>11113</v>
      </c>
      <c r="AD1430" s="61">
        <v>42943.717105868054</v>
      </c>
      <c r="AE1430" t="s">
        <v>9398</v>
      </c>
      <c r="AF1430" s="61">
        <v>43123.659032326388</v>
      </c>
    </row>
    <row r="1431" spans="24:32" x14ac:dyDescent="0.35">
      <c r="X1431" s="32" t="str">
        <f t="shared" si="68"/>
        <v>KIN19442</v>
      </c>
      <c r="Y1431" s="32" t="b">
        <f t="shared" si="67"/>
        <v>1</v>
      </c>
      <c r="Z1431" t="s">
        <v>14</v>
      </c>
      <c r="AA1431">
        <v>9442</v>
      </c>
      <c r="AB1431" t="s">
        <v>1246</v>
      </c>
      <c r="AC1431" t="s">
        <v>11113</v>
      </c>
      <c r="AD1431" s="61">
        <v>42943.717105983793</v>
      </c>
      <c r="AE1431" t="s">
        <v>9398</v>
      </c>
      <c r="AF1431" s="61">
        <v>43123.659032407406</v>
      </c>
    </row>
    <row r="1432" spans="24:32" x14ac:dyDescent="0.35">
      <c r="X1432" s="32" t="str">
        <f t="shared" si="68"/>
        <v>KIN19443</v>
      </c>
      <c r="Y1432" s="32" t="b">
        <f t="shared" si="67"/>
        <v>1</v>
      </c>
      <c r="Z1432" t="s">
        <v>14</v>
      </c>
      <c r="AA1432">
        <v>9443</v>
      </c>
      <c r="AB1432" t="s">
        <v>1247</v>
      </c>
      <c r="AC1432" t="s">
        <v>11113</v>
      </c>
      <c r="AD1432" s="61">
        <v>42943.717106099539</v>
      </c>
      <c r="AE1432" t="s">
        <v>9398</v>
      </c>
      <c r="AF1432" s="61">
        <v>43123.659032488424</v>
      </c>
    </row>
    <row r="1433" spans="24:32" x14ac:dyDescent="0.35">
      <c r="X1433" s="32" t="str">
        <f t="shared" si="68"/>
        <v>KIN19450</v>
      </c>
      <c r="Y1433" s="32" t="b">
        <f t="shared" si="67"/>
        <v>1</v>
      </c>
      <c r="Z1433" t="s">
        <v>14</v>
      </c>
      <c r="AA1433">
        <v>9450</v>
      </c>
      <c r="AB1433" t="s">
        <v>1248</v>
      </c>
      <c r="AC1433" t="s">
        <v>11113</v>
      </c>
      <c r="AD1433" s="61">
        <v>42943.717106215277</v>
      </c>
      <c r="AE1433" t="s">
        <v>9398</v>
      </c>
      <c r="AF1433" s="61">
        <v>43123.659032523145</v>
      </c>
    </row>
    <row r="1434" spans="24:32" x14ac:dyDescent="0.35">
      <c r="X1434" s="32" t="str">
        <f t="shared" si="68"/>
        <v>KIN19451</v>
      </c>
      <c r="Y1434" s="32" t="b">
        <f t="shared" si="67"/>
        <v>1</v>
      </c>
      <c r="Z1434" t="s">
        <v>14</v>
      </c>
      <c r="AA1434">
        <v>9451</v>
      </c>
      <c r="AB1434" t="s">
        <v>1249</v>
      </c>
      <c r="AC1434" t="s">
        <v>11113</v>
      </c>
      <c r="AD1434" s="61">
        <v>42943.717106284719</v>
      </c>
      <c r="AE1434" t="s">
        <v>9398</v>
      </c>
      <c r="AF1434" s="61">
        <v>43123.65903260417</v>
      </c>
    </row>
    <row r="1435" spans="24:32" x14ac:dyDescent="0.35">
      <c r="X1435" s="32" t="str">
        <f t="shared" si="68"/>
        <v>KIN19452</v>
      </c>
      <c r="Y1435" s="32" t="b">
        <f t="shared" si="67"/>
        <v>1</v>
      </c>
      <c r="Z1435" t="s">
        <v>14</v>
      </c>
      <c r="AA1435">
        <v>9452</v>
      </c>
      <c r="AB1435" t="s">
        <v>1250</v>
      </c>
      <c r="AC1435" t="s">
        <v>11113</v>
      </c>
      <c r="AD1435" s="61">
        <v>42943.717106400465</v>
      </c>
      <c r="AE1435" t="s">
        <v>9398</v>
      </c>
      <c r="AF1435" s="61">
        <v>43123.659032673611</v>
      </c>
    </row>
    <row r="1436" spans="24:32" x14ac:dyDescent="0.35">
      <c r="X1436" s="32" t="str">
        <f t="shared" si="68"/>
        <v>KIN19455</v>
      </c>
      <c r="Y1436" s="32" t="b">
        <f t="shared" si="67"/>
        <v>1</v>
      </c>
      <c r="Z1436" t="s">
        <v>14</v>
      </c>
      <c r="AA1436">
        <v>9455</v>
      </c>
      <c r="AB1436" t="s">
        <v>1251</v>
      </c>
      <c r="AC1436" t="s">
        <v>11113</v>
      </c>
      <c r="AD1436" s="61">
        <v>42943.717106562501</v>
      </c>
      <c r="AE1436" t="s">
        <v>9398</v>
      </c>
      <c r="AF1436" s="61">
        <v>43123.659032754629</v>
      </c>
    </row>
    <row r="1437" spans="24:32" x14ac:dyDescent="0.35">
      <c r="X1437" s="32" t="str">
        <f t="shared" si="68"/>
        <v>KIN19456</v>
      </c>
      <c r="Y1437" s="32" t="b">
        <f t="shared" si="67"/>
        <v>1</v>
      </c>
      <c r="Z1437" t="s">
        <v>14</v>
      </c>
      <c r="AA1437">
        <v>9456</v>
      </c>
      <c r="AB1437" t="s">
        <v>10282</v>
      </c>
      <c r="AC1437" t="s">
        <v>9398</v>
      </c>
      <c r="AD1437" s="61">
        <v>43230.454414386571</v>
      </c>
      <c r="AE1437" t="s">
        <v>9398</v>
      </c>
      <c r="AF1437" s="61">
        <v>43230.454414386571</v>
      </c>
    </row>
    <row r="1438" spans="24:32" x14ac:dyDescent="0.35">
      <c r="X1438" s="32" t="str">
        <f t="shared" si="68"/>
        <v>KIN19457</v>
      </c>
      <c r="Y1438" s="32" t="b">
        <f t="shared" si="67"/>
        <v>1</v>
      </c>
      <c r="Z1438" t="s">
        <v>14</v>
      </c>
      <c r="AA1438">
        <v>9457</v>
      </c>
      <c r="AB1438" t="s">
        <v>10283</v>
      </c>
      <c r="AC1438" t="s">
        <v>9398</v>
      </c>
      <c r="AD1438" s="61">
        <v>43230.454414467589</v>
      </c>
      <c r="AE1438" t="s">
        <v>9398</v>
      </c>
      <c r="AF1438" s="61">
        <v>43230.454414467589</v>
      </c>
    </row>
    <row r="1439" spans="24:32" x14ac:dyDescent="0.35">
      <c r="X1439" s="32" t="str">
        <f t="shared" si="68"/>
        <v>KIN19460</v>
      </c>
      <c r="Y1439" s="32" t="b">
        <f t="shared" si="67"/>
        <v>1</v>
      </c>
      <c r="Z1439" t="s">
        <v>14</v>
      </c>
      <c r="AA1439">
        <v>9460</v>
      </c>
      <c r="AB1439" t="s">
        <v>1252</v>
      </c>
      <c r="AC1439" t="s">
        <v>11113</v>
      </c>
      <c r="AD1439" s="61">
        <v>42943.71710671296</v>
      </c>
      <c r="AE1439" t="s">
        <v>9398</v>
      </c>
      <c r="AF1439" s="61">
        <v>43123.65903278935</v>
      </c>
    </row>
    <row r="1440" spans="24:32" x14ac:dyDescent="0.35">
      <c r="X1440" s="32" t="str">
        <f t="shared" si="68"/>
        <v>KIN19465</v>
      </c>
      <c r="Y1440" s="32" t="b">
        <f t="shared" si="67"/>
        <v>1</v>
      </c>
      <c r="Z1440" t="s">
        <v>14</v>
      </c>
      <c r="AA1440">
        <v>9465</v>
      </c>
      <c r="AB1440" t="s">
        <v>1253</v>
      </c>
      <c r="AC1440" t="s">
        <v>11113</v>
      </c>
      <c r="AD1440" s="61">
        <v>42943.717106863427</v>
      </c>
      <c r="AE1440" t="s">
        <v>9398</v>
      </c>
      <c r="AF1440" s="61">
        <v>43123.659032870368</v>
      </c>
    </row>
    <row r="1441" spans="24:32" x14ac:dyDescent="0.35">
      <c r="X1441" s="32" t="str">
        <f t="shared" si="68"/>
        <v>KIN19466</v>
      </c>
      <c r="Y1441" s="32" t="b">
        <f t="shared" si="67"/>
        <v>1</v>
      </c>
      <c r="Z1441" t="s">
        <v>14</v>
      </c>
      <c r="AA1441">
        <v>9466</v>
      </c>
      <c r="AB1441" t="s">
        <v>1254</v>
      </c>
      <c r="AC1441" t="s">
        <v>11113</v>
      </c>
      <c r="AD1441" s="61">
        <v>42943.717106979166</v>
      </c>
      <c r="AE1441" t="s">
        <v>9398</v>
      </c>
      <c r="AF1441" s="61">
        <v>43123.659032951386</v>
      </c>
    </row>
    <row r="1442" spans="24:32" x14ac:dyDescent="0.35">
      <c r="X1442" s="32" t="str">
        <f t="shared" si="68"/>
        <v>KIN19467</v>
      </c>
      <c r="Y1442" s="32" t="b">
        <f t="shared" si="67"/>
        <v>1</v>
      </c>
      <c r="Z1442" t="s">
        <v>14</v>
      </c>
      <c r="AA1442">
        <v>9467</v>
      </c>
      <c r="AB1442" t="s">
        <v>1255</v>
      </c>
      <c r="AC1442" t="s">
        <v>11113</v>
      </c>
      <c r="AD1442" s="61">
        <v>42943.717107141201</v>
      </c>
      <c r="AE1442" t="s">
        <v>9398</v>
      </c>
      <c r="AF1442" s="61">
        <v>43123.659033020835</v>
      </c>
    </row>
    <row r="1443" spans="24:32" x14ac:dyDescent="0.35">
      <c r="X1443" s="32" t="str">
        <f t="shared" si="68"/>
        <v>KIN19470</v>
      </c>
      <c r="Y1443" s="32" t="b">
        <f t="shared" si="67"/>
        <v>1</v>
      </c>
      <c r="Z1443" t="s">
        <v>14</v>
      </c>
      <c r="AA1443">
        <v>9470</v>
      </c>
      <c r="AB1443" t="s">
        <v>10284</v>
      </c>
      <c r="AC1443" t="s">
        <v>9398</v>
      </c>
      <c r="AD1443" s="61">
        <v>43230.454414548614</v>
      </c>
      <c r="AE1443" t="s">
        <v>9398</v>
      </c>
      <c r="AF1443" s="61">
        <v>43230.454414548614</v>
      </c>
    </row>
    <row r="1444" spans="24:32" x14ac:dyDescent="0.35">
      <c r="X1444" s="32" t="str">
        <f t="shared" si="68"/>
        <v>KIN19471</v>
      </c>
      <c r="Y1444" s="32" t="b">
        <f t="shared" si="67"/>
        <v>1</v>
      </c>
      <c r="Z1444" t="s">
        <v>14</v>
      </c>
      <c r="AA1444">
        <v>9471</v>
      </c>
      <c r="AB1444" t="s">
        <v>10285</v>
      </c>
      <c r="AC1444" t="s">
        <v>9398</v>
      </c>
      <c r="AD1444" s="61">
        <v>43230.454414618056</v>
      </c>
      <c r="AE1444" t="s">
        <v>9398</v>
      </c>
      <c r="AF1444" s="61">
        <v>43230.454414618056</v>
      </c>
    </row>
    <row r="1445" spans="24:32" x14ac:dyDescent="0.35">
      <c r="X1445" s="32" t="str">
        <f t="shared" si="68"/>
        <v>KIN19475</v>
      </c>
      <c r="Y1445" s="32" t="b">
        <f t="shared" si="67"/>
        <v>1</v>
      </c>
      <c r="Z1445" t="s">
        <v>14</v>
      </c>
      <c r="AA1445">
        <v>9475</v>
      </c>
      <c r="AB1445" t="s">
        <v>11312</v>
      </c>
      <c r="AC1445" t="s">
        <v>9398</v>
      </c>
      <c r="AD1445" s="61">
        <v>43308.349834259257</v>
      </c>
      <c r="AE1445" t="s">
        <v>9398</v>
      </c>
      <c r="AF1445" s="61">
        <v>43308.349834259257</v>
      </c>
    </row>
    <row r="1446" spans="24:32" x14ac:dyDescent="0.35">
      <c r="X1446" s="32" t="str">
        <f t="shared" si="68"/>
        <v>KIN19476</v>
      </c>
      <c r="Y1446" s="32" t="b">
        <f t="shared" si="67"/>
        <v>1</v>
      </c>
      <c r="Z1446" t="s">
        <v>14</v>
      </c>
      <c r="AA1446">
        <v>9476</v>
      </c>
      <c r="AB1446" t="s">
        <v>11313</v>
      </c>
      <c r="AC1446" t="s">
        <v>9398</v>
      </c>
      <c r="AD1446" s="61">
        <v>43308.349834409724</v>
      </c>
      <c r="AE1446" t="s">
        <v>9398</v>
      </c>
      <c r="AF1446" s="61">
        <v>43308.349834409724</v>
      </c>
    </row>
    <row r="1447" spans="24:32" x14ac:dyDescent="0.35">
      <c r="X1447" s="32" t="str">
        <f t="shared" si="68"/>
        <v>KIN19477</v>
      </c>
      <c r="Y1447" s="32" t="b">
        <f t="shared" si="67"/>
        <v>1</v>
      </c>
      <c r="Z1447" t="s">
        <v>14</v>
      </c>
      <c r="AA1447">
        <v>9477</v>
      </c>
      <c r="AB1447" t="s">
        <v>11314</v>
      </c>
      <c r="AC1447" t="s">
        <v>9398</v>
      </c>
      <c r="AD1447" s="61">
        <v>43308.349834490742</v>
      </c>
      <c r="AE1447" t="s">
        <v>9398</v>
      </c>
      <c r="AF1447" s="61">
        <v>43308.349834490742</v>
      </c>
    </row>
    <row r="1448" spans="24:32" x14ac:dyDescent="0.35">
      <c r="X1448" s="32" t="str">
        <f t="shared" si="68"/>
        <v>KIN19478</v>
      </c>
      <c r="Y1448" s="32" t="b">
        <f t="shared" si="67"/>
        <v>1</v>
      </c>
      <c r="Z1448" t="s">
        <v>14</v>
      </c>
      <c r="AA1448">
        <v>9478</v>
      </c>
      <c r="AB1448" t="s">
        <v>11315</v>
      </c>
      <c r="AC1448" t="s">
        <v>9398</v>
      </c>
      <c r="AD1448" s="61">
        <v>43308.34983457176</v>
      </c>
      <c r="AE1448" t="s">
        <v>9398</v>
      </c>
      <c r="AF1448" s="61">
        <v>43308.34983457176</v>
      </c>
    </row>
    <row r="1449" spans="24:32" x14ac:dyDescent="0.35">
      <c r="X1449" s="32" t="str">
        <f t="shared" si="68"/>
        <v>KIN19479</v>
      </c>
      <c r="Y1449" s="32" t="b">
        <f t="shared" si="67"/>
        <v>1</v>
      </c>
      <c r="Z1449" t="s">
        <v>14</v>
      </c>
      <c r="AA1449">
        <v>9479</v>
      </c>
      <c r="AB1449" t="s">
        <v>11316</v>
      </c>
      <c r="AC1449" t="s">
        <v>9398</v>
      </c>
      <c r="AD1449" s="61">
        <v>43308.349834641202</v>
      </c>
      <c r="AE1449" t="s">
        <v>9398</v>
      </c>
      <c r="AF1449" s="61">
        <v>43308.349834641202</v>
      </c>
    </row>
    <row r="1450" spans="24:32" x14ac:dyDescent="0.35">
      <c r="X1450" s="32" t="str">
        <f t="shared" si="68"/>
        <v>KIN19480</v>
      </c>
      <c r="Y1450" s="32" t="b">
        <f t="shared" si="67"/>
        <v>1</v>
      </c>
      <c r="Z1450" t="s">
        <v>14</v>
      </c>
      <c r="AA1450">
        <v>9480</v>
      </c>
      <c r="AB1450" t="s">
        <v>10286</v>
      </c>
      <c r="AC1450" t="s">
        <v>9398</v>
      </c>
      <c r="AD1450" s="61">
        <v>43230.454414699074</v>
      </c>
      <c r="AE1450" t="s">
        <v>9398</v>
      </c>
      <c r="AF1450" s="61">
        <v>43230.454414699074</v>
      </c>
    </row>
    <row r="1451" spans="24:32" x14ac:dyDescent="0.35">
      <c r="X1451" s="32" t="str">
        <f t="shared" si="68"/>
        <v>KIN19481</v>
      </c>
      <c r="Y1451" s="32" t="b">
        <f t="shared" si="67"/>
        <v>1</v>
      </c>
      <c r="Z1451" t="s">
        <v>14</v>
      </c>
      <c r="AA1451">
        <v>9481</v>
      </c>
      <c r="AB1451" t="s">
        <v>10287</v>
      </c>
      <c r="AC1451" t="s">
        <v>9398</v>
      </c>
      <c r="AD1451" s="61">
        <v>43230.454414733795</v>
      </c>
      <c r="AE1451" t="s">
        <v>9398</v>
      </c>
      <c r="AF1451" s="61">
        <v>43230.454414733795</v>
      </c>
    </row>
    <row r="1452" spans="24:32" x14ac:dyDescent="0.35">
      <c r="X1452" s="32" t="str">
        <f t="shared" si="68"/>
        <v>KIN19490</v>
      </c>
      <c r="Y1452" s="32" t="b">
        <f t="shared" si="67"/>
        <v>1</v>
      </c>
      <c r="Z1452" t="s">
        <v>14</v>
      </c>
      <c r="AA1452">
        <v>9490</v>
      </c>
      <c r="AB1452" t="s">
        <v>1256</v>
      </c>
      <c r="AC1452" t="s">
        <v>11113</v>
      </c>
      <c r="AD1452" s="61">
        <v>42943.717107291668</v>
      </c>
      <c r="AE1452" t="s">
        <v>9398</v>
      </c>
      <c r="AF1452" s="61">
        <v>43123.659033101852</v>
      </c>
    </row>
    <row r="1453" spans="24:32" x14ac:dyDescent="0.35">
      <c r="X1453" s="32" t="str">
        <f t="shared" si="68"/>
        <v>KIN19495</v>
      </c>
      <c r="Y1453" s="32" t="b">
        <f t="shared" si="67"/>
        <v>1</v>
      </c>
      <c r="Z1453" t="s">
        <v>14</v>
      </c>
      <c r="AA1453">
        <v>9495</v>
      </c>
      <c r="AB1453" t="s">
        <v>1257</v>
      </c>
      <c r="AC1453" t="s">
        <v>11113</v>
      </c>
      <c r="AD1453" s="61">
        <v>42943.717107407407</v>
      </c>
      <c r="AE1453" t="s">
        <v>9398</v>
      </c>
      <c r="AF1453" s="61">
        <v>43123.659033136573</v>
      </c>
    </row>
    <row r="1454" spans="24:32" x14ac:dyDescent="0.35">
      <c r="X1454" s="32" t="str">
        <f t="shared" si="68"/>
        <v>KIN19500</v>
      </c>
      <c r="Y1454" s="32" t="b">
        <f t="shared" si="67"/>
        <v>1</v>
      </c>
      <c r="Z1454" t="s">
        <v>14</v>
      </c>
      <c r="AA1454">
        <v>9500</v>
      </c>
      <c r="AB1454" t="s">
        <v>1258</v>
      </c>
      <c r="AC1454" t="s">
        <v>11113</v>
      </c>
      <c r="AD1454" s="61">
        <v>42943.717107523145</v>
      </c>
      <c r="AE1454" t="s">
        <v>9398</v>
      </c>
      <c r="AF1454" s="61">
        <v>43123.659033217591</v>
      </c>
    </row>
    <row r="1455" spans="24:32" x14ac:dyDescent="0.35">
      <c r="X1455" s="32" t="str">
        <f t="shared" si="68"/>
        <v>KIN19505</v>
      </c>
      <c r="Y1455" s="32" t="b">
        <f t="shared" si="67"/>
        <v>1</v>
      </c>
      <c r="Z1455" t="s">
        <v>14</v>
      </c>
      <c r="AA1455">
        <v>9505</v>
      </c>
      <c r="AB1455" t="s">
        <v>1259</v>
      </c>
      <c r="AC1455" t="s">
        <v>11113</v>
      </c>
      <c r="AD1455" s="61">
        <v>42943.717107673612</v>
      </c>
      <c r="AE1455" t="s">
        <v>9398</v>
      </c>
      <c r="AF1455" s="61">
        <v>43123.659033298609</v>
      </c>
    </row>
    <row r="1456" spans="24:32" x14ac:dyDescent="0.35">
      <c r="X1456" s="32" t="str">
        <f t="shared" si="68"/>
        <v>KIN19510</v>
      </c>
      <c r="Y1456" s="32" t="b">
        <f t="shared" si="67"/>
        <v>1</v>
      </c>
      <c r="Z1456" t="s">
        <v>14</v>
      </c>
      <c r="AA1456">
        <v>9510</v>
      </c>
      <c r="AB1456" t="s">
        <v>1260</v>
      </c>
      <c r="AC1456" t="s">
        <v>11113</v>
      </c>
      <c r="AD1456" s="61">
        <v>42943.717107789351</v>
      </c>
      <c r="AE1456" t="s">
        <v>9398</v>
      </c>
      <c r="AF1456" s="61">
        <v>43123.659033368058</v>
      </c>
    </row>
    <row r="1457" spans="24:32" x14ac:dyDescent="0.35">
      <c r="X1457" s="32" t="str">
        <f t="shared" si="68"/>
        <v>KIN19515</v>
      </c>
      <c r="Y1457" s="32" t="b">
        <f t="shared" si="67"/>
        <v>1</v>
      </c>
      <c r="Z1457" t="s">
        <v>14</v>
      </c>
      <c r="AA1457">
        <v>9515</v>
      </c>
      <c r="AB1457" t="s">
        <v>1261</v>
      </c>
      <c r="AC1457" t="s">
        <v>11113</v>
      </c>
      <c r="AD1457" s="61">
        <v>42943.71710790509</v>
      </c>
      <c r="AE1457" t="s">
        <v>9398</v>
      </c>
      <c r="AF1457" s="61">
        <v>43123.659033449076</v>
      </c>
    </row>
    <row r="1458" spans="24:32" x14ac:dyDescent="0.35">
      <c r="X1458" s="32" t="str">
        <f t="shared" si="68"/>
        <v>KIN19520</v>
      </c>
      <c r="Y1458" s="32" t="b">
        <f t="shared" si="67"/>
        <v>1</v>
      </c>
      <c r="Z1458" t="s">
        <v>14</v>
      </c>
      <c r="AA1458">
        <v>9520</v>
      </c>
      <c r="AB1458" t="s">
        <v>1262</v>
      </c>
      <c r="AC1458" t="s">
        <v>11113</v>
      </c>
      <c r="AD1458" s="61">
        <v>42943.717108020835</v>
      </c>
      <c r="AE1458" t="s">
        <v>9398</v>
      </c>
      <c r="AF1458" s="61">
        <v>43123.659033483797</v>
      </c>
    </row>
    <row r="1459" spans="24:32" x14ac:dyDescent="0.35">
      <c r="X1459" s="32" t="str">
        <f t="shared" si="68"/>
        <v>KIN19521</v>
      </c>
      <c r="Y1459" s="32" t="b">
        <f t="shared" si="67"/>
        <v>1</v>
      </c>
      <c r="Z1459" t="s">
        <v>14</v>
      </c>
      <c r="AA1459">
        <v>9521</v>
      </c>
      <c r="AB1459" t="s">
        <v>10276</v>
      </c>
      <c r="AC1459" t="s">
        <v>9398</v>
      </c>
      <c r="AD1459" s="61">
        <v>43230.45441392361</v>
      </c>
      <c r="AE1459" t="s">
        <v>9398</v>
      </c>
      <c r="AF1459" s="61">
        <v>43230.45441392361</v>
      </c>
    </row>
    <row r="1460" spans="24:32" x14ac:dyDescent="0.35">
      <c r="X1460" s="32" t="str">
        <f t="shared" si="68"/>
        <v>KIN19525</v>
      </c>
      <c r="Y1460" s="32" t="b">
        <f t="shared" si="67"/>
        <v>1</v>
      </c>
      <c r="Z1460" t="s">
        <v>14</v>
      </c>
      <c r="AA1460">
        <v>9525</v>
      </c>
      <c r="AB1460" t="s">
        <v>1263</v>
      </c>
      <c r="AC1460" t="s">
        <v>11113</v>
      </c>
      <c r="AD1460" s="61">
        <v>42943.717108252313</v>
      </c>
      <c r="AE1460" t="s">
        <v>9398</v>
      </c>
      <c r="AF1460" s="61">
        <v>43123.659033564814</v>
      </c>
    </row>
    <row r="1461" spans="24:32" x14ac:dyDescent="0.35">
      <c r="X1461" s="32" t="str">
        <f t="shared" si="68"/>
        <v>KIN19530</v>
      </c>
      <c r="Y1461" s="32" t="b">
        <f t="shared" si="67"/>
        <v>1</v>
      </c>
      <c r="Z1461" t="s">
        <v>14</v>
      </c>
      <c r="AA1461">
        <v>9530</v>
      </c>
      <c r="AB1461" t="s">
        <v>1264</v>
      </c>
      <c r="AC1461" t="s">
        <v>11113</v>
      </c>
      <c r="AD1461" s="61">
        <v>42943.717108368059</v>
      </c>
      <c r="AE1461" t="s">
        <v>9398</v>
      </c>
      <c r="AF1461" s="61">
        <v>43123.659033645832</v>
      </c>
    </row>
    <row r="1462" spans="24:32" x14ac:dyDescent="0.35">
      <c r="X1462" s="32" t="str">
        <f t="shared" si="68"/>
        <v>KIN19535</v>
      </c>
      <c r="Y1462" s="32" t="b">
        <f t="shared" si="67"/>
        <v>1</v>
      </c>
      <c r="Z1462" t="s">
        <v>14</v>
      </c>
      <c r="AA1462">
        <v>9535</v>
      </c>
      <c r="AB1462" t="s">
        <v>1265</v>
      </c>
      <c r="AC1462" t="s">
        <v>11113</v>
      </c>
      <c r="AD1462" s="61">
        <v>42943.717108483797</v>
      </c>
      <c r="AE1462" t="s">
        <v>9398</v>
      </c>
      <c r="AF1462" s="61">
        <v>43123.659033715281</v>
      </c>
    </row>
    <row r="1463" spans="24:32" x14ac:dyDescent="0.35">
      <c r="X1463" s="32" t="str">
        <f t="shared" si="68"/>
        <v>KIN19540</v>
      </c>
      <c r="Y1463" s="32" t="b">
        <f t="shared" si="67"/>
        <v>1</v>
      </c>
      <c r="Z1463" t="s">
        <v>14</v>
      </c>
      <c r="AA1463">
        <v>9540</v>
      </c>
      <c r="AB1463" t="s">
        <v>1266</v>
      </c>
      <c r="AC1463" t="s">
        <v>11113</v>
      </c>
      <c r="AD1463" s="61">
        <v>42943.717108599536</v>
      </c>
      <c r="AE1463" t="s">
        <v>9398</v>
      </c>
      <c r="AF1463" s="61">
        <v>43123.659033796299</v>
      </c>
    </row>
    <row r="1464" spans="24:32" x14ac:dyDescent="0.35">
      <c r="X1464" s="32" t="str">
        <f t="shared" si="68"/>
        <v>KIN19541</v>
      </c>
      <c r="Y1464" s="32" t="b">
        <f t="shared" si="67"/>
        <v>1</v>
      </c>
      <c r="Z1464" t="s">
        <v>14</v>
      </c>
      <c r="AA1464">
        <v>9541</v>
      </c>
      <c r="AB1464" t="s">
        <v>1267</v>
      </c>
      <c r="AC1464" t="s">
        <v>11113</v>
      </c>
      <c r="AD1464" s="61">
        <v>42943.717108715275</v>
      </c>
      <c r="AE1464" t="s">
        <v>9398</v>
      </c>
      <c r="AF1464" s="61">
        <v>43123.65903383102</v>
      </c>
    </row>
    <row r="1465" spans="24:32" x14ac:dyDescent="0.35">
      <c r="X1465" s="32" t="str">
        <f t="shared" si="68"/>
        <v>KIN19545</v>
      </c>
      <c r="Y1465" s="32" t="b">
        <f t="shared" si="67"/>
        <v>1</v>
      </c>
      <c r="Z1465" t="s">
        <v>14</v>
      </c>
      <c r="AA1465">
        <v>9545</v>
      </c>
      <c r="AB1465" t="s">
        <v>1268</v>
      </c>
      <c r="AC1465" t="s">
        <v>11113</v>
      </c>
      <c r="AD1465" s="61">
        <v>42943.717108831021</v>
      </c>
      <c r="AE1465" t="s">
        <v>9398</v>
      </c>
      <c r="AF1465" s="61">
        <v>43123.659033912038</v>
      </c>
    </row>
    <row r="1466" spans="24:32" x14ac:dyDescent="0.35">
      <c r="X1466" s="32" t="str">
        <f t="shared" si="68"/>
        <v>KIN19546</v>
      </c>
      <c r="Y1466" s="32" t="b">
        <f t="shared" si="67"/>
        <v>1</v>
      </c>
      <c r="Z1466" t="s">
        <v>14</v>
      </c>
      <c r="AA1466">
        <v>9546</v>
      </c>
      <c r="AB1466" t="s">
        <v>1269</v>
      </c>
      <c r="AC1466" t="s">
        <v>11113</v>
      </c>
      <c r="AD1466" s="61">
        <v>42943.717108946759</v>
      </c>
      <c r="AE1466" t="s">
        <v>9398</v>
      </c>
      <c r="AF1466" s="61">
        <v>43123.659033993055</v>
      </c>
    </row>
    <row r="1467" spans="24:32" x14ac:dyDescent="0.35">
      <c r="X1467" s="32" t="str">
        <f t="shared" si="68"/>
        <v>KIN19550</v>
      </c>
      <c r="Y1467" s="32" t="b">
        <f t="shared" si="67"/>
        <v>1</v>
      </c>
      <c r="Z1467" t="s">
        <v>14</v>
      </c>
      <c r="AA1467">
        <v>9550</v>
      </c>
      <c r="AB1467" t="s">
        <v>1270</v>
      </c>
      <c r="AC1467" t="s">
        <v>11113</v>
      </c>
      <c r="AD1467" s="61">
        <v>42943.717109027777</v>
      </c>
      <c r="AE1467" t="s">
        <v>9398</v>
      </c>
      <c r="AF1467" s="61">
        <v>43123.659034062497</v>
      </c>
    </row>
    <row r="1468" spans="24:32" x14ac:dyDescent="0.35">
      <c r="X1468" s="32" t="str">
        <f t="shared" si="68"/>
        <v>KIN19551</v>
      </c>
      <c r="Y1468" s="32" t="b">
        <f t="shared" si="67"/>
        <v>1</v>
      </c>
      <c r="Z1468" t="s">
        <v>14</v>
      </c>
      <c r="AA1468">
        <v>9551</v>
      </c>
      <c r="AB1468" t="s">
        <v>1271</v>
      </c>
      <c r="AC1468" t="s">
        <v>11113</v>
      </c>
      <c r="AD1468" s="61">
        <v>42943.717109143516</v>
      </c>
      <c r="AE1468" t="s">
        <v>9398</v>
      </c>
      <c r="AF1468" s="61">
        <v>43123.659034143522</v>
      </c>
    </row>
    <row r="1469" spans="24:32" x14ac:dyDescent="0.35">
      <c r="X1469" s="32" t="str">
        <f t="shared" si="68"/>
        <v>KIN19555</v>
      </c>
      <c r="Y1469" s="32" t="b">
        <f t="shared" si="67"/>
        <v>1</v>
      </c>
      <c r="Z1469" t="s">
        <v>14</v>
      </c>
      <c r="AA1469">
        <v>9555</v>
      </c>
      <c r="AB1469" t="s">
        <v>1272</v>
      </c>
      <c r="AC1469" t="s">
        <v>11113</v>
      </c>
      <c r="AD1469" s="61">
        <v>42943.717109259262</v>
      </c>
      <c r="AE1469" t="s">
        <v>9398</v>
      </c>
      <c r="AF1469" s="61">
        <v>43123.659034178243</v>
      </c>
    </row>
    <row r="1470" spans="24:32" x14ac:dyDescent="0.35">
      <c r="X1470" s="32" t="str">
        <f t="shared" si="68"/>
        <v>KIN19556</v>
      </c>
      <c r="Y1470" s="32" t="b">
        <f t="shared" si="67"/>
        <v>1</v>
      </c>
      <c r="Z1470" t="s">
        <v>14</v>
      </c>
      <c r="AA1470">
        <v>9556</v>
      </c>
      <c r="AB1470" t="s">
        <v>1273</v>
      </c>
      <c r="AC1470" t="s">
        <v>11113</v>
      </c>
      <c r="AD1470" s="61">
        <v>42943.717109375</v>
      </c>
      <c r="AE1470" t="s">
        <v>9398</v>
      </c>
      <c r="AF1470" s="61">
        <v>43123.659034259261</v>
      </c>
    </row>
    <row r="1471" spans="24:32" x14ac:dyDescent="0.35">
      <c r="X1471" s="32" t="str">
        <f t="shared" si="68"/>
        <v>KIN19561</v>
      </c>
      <c r="Y1471" s="32" t="b">
        <f t="shared" si="67"/>
        <v>1</v>
      </c>
      <c r="Z1471" t="s">
        <v>14</v>
      </c>
      <c r="AA1471">
        <v>9561</v>
      </c>
      <c r="AB1471" t="s">
        <v>11317</v>
      </c>
      <c r="AC1471" t="s">
        <v>9398</v>
      </c>
      <c r="AD1471" s="61">
        <v>43308.349834722219</v>
      </c>
      <c r="AE1471" t="s">
        <v>9398</v>
      </c>
      <c r="AF1471" s="61">
        <v>43308.349834722219</v>
      </c>
    </row>
    <row r="1472" spans="24:32" x14ac:dyDescent="0.35">
      <c r="X1472" s="32" t="str">
        <f t="shared" si="68"/>
        <v>KIN19900</v>
      </c>
      <c r="Y1472" s="32" t="b">
        <f t="shared" si="67"/>
        <v>1</v>
      </c>
      <c r="Z1472" t="s">
        <v>14</v>
      </c>
      <c r="AA1472">
        <v>9900</v>
      </c>
      <c r="AB1472" t="s">
        <v>1274</v>
      </c>
      <c r="AC1472" t="s">
        <v>11113</v>
      </c>
      <c r="AD1472" s="61">
        <v>42943.717109490739</v>
      </c>
      <c r="AE1472" t="s">
        <v>9398</v>
      </c>
      <c r="AF1472" s="61">
        <v>43123.659034340279</v>
      </c>
    </row>
    <row r="1473" spans="24:32" x14ac:dyDescent="0.35">
      <c r="X1473" s="32" t="str">
        <f t="shared" si="68"/>
        <v>KIN19910</v>
      </c>
      <c r="Y1473" s="32" t="b">
        <f t="shared" si="67"/>
        <v>1</v>
      </c>
      <c r="Z1473" t="s">
        <v>14</v>
      </c>
      <c r="AA1473">
        <v>9910</v>
      </c>
      <c r="AB1473" t="s">
        <v>1275</v>
      </c>
      <c r="AC1473" t="s">
        <v>11113</v>
      </c>
      <c r="AD1473" s="61">
        <v>42943.717109606485</v>
      </c>
      <c r="AE1473" t="s">
        <v>9398</v>
      </c>
      <c r="AF1473" s="61">
        <v>43123.65903440972</v>
      </c>
    </row>
    <row r="1474" spans="24:32" x14ac:dyDescent="0.35">
      <c r="X1474" s="32" t="str">
        <f t="shared" si="68"/>
        <v>LCOM1000</v>
      </c>
      <c r="Y1474" s="32" t="b">
        <f t="shared" si="67"/>
        <v>1</v>
      </c>
      <c r="Z1474" t="s">
        <v>9</v>
      </c>
      <c r="AA1474">
        <v>1000</v>
      </c>
      <c r="AB1474" t="s">
        <v>1165</v>
      </c>
      <c r="AC1474" t="s">
        <v>9398</v>
      </c>
      <c r="AD1474" s="61">
        <v>42810.281024386575</v>
      </c>
      <c r="AE1474" t="s">
        <v>9398</v>
      </c>
      <c r="AF1474" s="61">
        <v>43123.570833796293</v>
      </c>
    </row>
    <row r="1475" spans="24:32" x14ac:dyDescent="0.35">
      <c r="X1475" s="32" t="str">
        <f t="shared" si="68"/>
        <v>LCOM1005</v>
      </c>
      <c r="Y1475" s="32" t="b">
        <f t="shared" si="67"/>
        <v>1</v>
      </c>
      <c r="Z1475" t="s">
        <v>9</v>
      </c>
      <c r="AA1475">
        <v>1005</v>
      </c>
      <c r="AB1475" t="s">
        <v>3383</v>
      </c>
      <c r="AC1475" t="s">
        <v>9398</v>
      </c>
      <c r="AD1475" s="61">
        <v>43123.569157905091</v>
      </c>
      <c r="AE1475" t="s">
        <v>9398</v>
      </c>
      <c r="AF1475" s="61">
        <v>43123.57083394676</v>
      </c>
    </row>
    <row r="1476" spans="24:32" x14ac:dyDescent="0.35">
      <c r="X1476" s="32" t="str">
        <f t="shared" si="68"/>
        <v>LCOM1010</v>
      </c>
      <c r="Y1476" s="32" t="b">
        <f t="shared" si="67"/>
        <v>1</v>
      </c>
      <c r="Z1476" t="s">
        <v>9</v>
      </c>
      <c r="AA1476">
        <v>1010</v>
      </c>
      <c r="AB1476" t="s">
        <v>1166</v>
      </c>
      <c r="AC1476" t="s">
        <v>9398</v>
      </c>
      <c r="AD1476" s="61">
        <v>42810.281059837966</v>
      </c>
      <c r="AE1476" t="s">
        <v>9398</v>
      </c>
      <c r="AF1476" s="61">
        <v>43123.570834027778</v>
      </c>
    </row>
    <row r="1477" spans="24:32" x14ac:dyDescent="0.35">
      <c r="X1477" s="32" t="str">
        <f t="shared" si="68"/>
        <v>LCOM1015</v>
      </c>
      <c r="Y1477" s="32" t="b">
        <f t="shared" ref="Y1477:Y1540" si="69">VLOOKUP(AA1477,U:V,2,0)=AB1477</f>
        <v>1</v>
      </c>
      <c r="Z1477" t="s">
        <v>9</v>
      </c>
      <c r="AA1477">
        <v>1015</v>
      </c>
      <c r="AB1477" t="s">
        <v>10097</v>
      </c>
      <c r="AC1477" t="s">
        <v>9398</v>
      </c>
      <c r="AD1477" s="61">
        <v>43301.360916898149</v>
      </c>
      <c r="AE1477" t="s">
        <v>9398</v>
      </c>
      <c r="AF1477" s="61">
        <v>43301.360916898149</v>
      </c>
    </row>
    <row r="1478" spans="24:32" x14ac:dyDescent="0.35">
      <c r="X1478" s="32" t="str">
        <f t="shared" si="68"/>
        <v>LCOM1020</v>
      </c>
      <c r="Y1478" s="32" t="b">
        <f t="shared" si="69"/>
        <v>1</v>
      </c>
      <c r="Z1478" t="s">
        <v>9</v>
      </c>
      <c r="AA1478">
        <v>1020</v>
      </c>
      <c r="AB1478" t="s">
        <v>1167</v>
      </c>
      <c r="AC1478" t="s">
        <v>9398</v>
      </c>
      <c r="AD1478" s="61">
        <v>42810.281060104164</v>
      </c>
      <c r="AE1478" t="s">
        <v>9398</v>
      </c>
      <c r="AF1478" s="61">
        <v>43123.570834062499</v>
      </c>
    </row>
    <row r="1479" spans="24:32" x14ac:dyDescent="0.35">
      <c r="X1479" s="32" t="str">
        <f t="shared" si="68"/>
        <v>LCOM1030</v>
      </c>
      <c r="Y1479" s="32" t="b">
        <f t="shared" si="69"/>
        <v>1</v>
      </c>
      <c r="Z1479" t="s">
        <v>9</v>
      </c>
      <c r="AA1479">
        <v>1030</v>
      </c>
      <c r="AB1479" t="s">
        <v>1168</v>
      </c>
      <c r="AC1479" t="s">
        <v>9398</v>
      </c>
      <c r="AD1479" s="61">
        <v>42810.281060381945</v>
      </c>
      <c r="AE1479" t="s">
        <v>9398</v>
      </c>
      <c r="AF1479" s="61">
        <v>43123.570834108796</v>
      </c>
    </row>
    <row r="1480" spans="24:32" x14ac:dyDescent="0.35">
      <c r="X1480" s="32" t="str">
        <f t="shared" ref="X1480:X1543" si="70">Z1480&amp;AA1480</f>
        <v>LCOM1040</v>
      </c>
      <c r="Y1480" s="32" t="b">
        <f t="shared" si="69"/>
        <v>1</v>
      </c>
      <c r="Z1480" t="s">
        <v>9</v>
      </c>
      <c r="AA1480">
        <v>1040</v>
      </c>
      <c r="AB1480" t="s">
        <v>1169</v>
      </c>
      <c r="AC1480" t="s">
        <v>9398</v>
      </c>
      <c r="AD1480" s="61">
        <v>42810.281060532405</v>
      </c>
      <c r="AE1480" t="s">
        <v>9398</v>
      </c>
      <c r="AF1480" s="61">
        <v>43123.570834143517</v>
      </c>
    </row>
    <row r="1481" spans="24:32" x14ac:dyDescent="0.35">
      <c r="X1481" s="32" t="str">
        <f t="shared" si="70"/>
        <v>LCOM1050</v>
      </c>
      <c r="Y1481" s="32" t="b">
        <f t="shared" si="69"/>
        <v>1</v>
      </c>
      <c r="Z1481" t="s">
        <v>9</v>
      </c>
      <c r="AA1481">
        <v>1050</v>
      </c>
      <c r="AB1481" t="s">
        <v>3384</v>
      </c>
      <c r="AC1481" t="s">
        <v>9398</v>
      </c>
      <c r="AD1481" s="61">
        <v>42810.281061377318</v>
      </c>
      <c r="AE1481" t="s">
        <v>9398</v>
      </c>
      <c r="AF1481" s="61">
        <v>43123.570834178237</v>
      </c>
    </row>
    <row r="1482" spans="24:32" x14ac:dyDescent="0.35">
      <c r="X1482" s="32" t="str">
        <f t="shared" si="70"/>
        <v>LCOM1110</v>
      </c>
      <c r="Y1482" s="32" t="b">
        <f t="shared" si="69"/>
        <v>1</v>
      </c>
      <c r="Z1482" t="s">
        <v>9</v>
      </c>
      <c r="AA1482">
        <v>1110</v>
      </c>
      <c r="AB1482" t="s">
        <v>1170</v>
      </c>
      <c r="AC1482" t="s">
        <v>9398</v>
      </c>
      <c r="AD1482" s="61">
        <v>42810.281061493057</v>
      </c>
      <c r="AE1482" t="s">
        <v>9398</v>
      </c>
      <c r="AF1482" s="61">
        <v>43123.570834259262</v>
      </c>
    </row>
    <row r="1483" spans="24:32" x14ac:dyDescent="0.35">
      <c r="X1483" s="32" t="str">
        <f t="shared" si="70"/>
        <v>LCOM1111</v>
      </c>
      <c r="Y1483" s="32" t="b">
        <f t="shared" si="69"/>
        <v>1</v>
      </c>
      <c r="Z1483" t="s">
        <v>9</v>
      </c>
      <c r="AA1483">
        <v>1111</v>
      </c>
      <c r="AB1483" t="s">
        <v>1277</v>
      </c>
      <c r="AC1483" t="s">
        <v>9398</v>
      </c>
      <c r="AD1483" s="61">
        <v>43123.569158333332</v>
      </c>
      <c r="AE1483" t="s">
        <v>9398</v>
      </c>
      <c r="AF1483" s="61">
        <v>43123.570834293983</v>
      </c>
    </row>
    <row r="1484" spans="24:32" x14ac:dyDescent="0.35">
      <c r="X1484" s="32" t="str">
        <f t="shared" si="70"/>
        <v>LCOM1112</v>
      </c>
      <c r="Y1484" s="32" t="b">
        <f t="shared" si="69"/>
        <v>1</v>
      </c>
      <c r="Z1484" t="s">
        <v>9</v>
      </c>
      <c r="AA1484">
        <v>1112</v>
      </c>
      <c r="AB1484" t="s">
        <v>1278</v>
      </c>
      <c r="AC1484" t="s">
        <v>9398</v>
      </c>
      <c r="AD1484" s="61">
        <v>43123.56915841435</v>
      </c>
      <c r="AE1484" t="s">
        <v>9398</v>
      </c>
      <c r="AF1484" s="61">
        <v>43123.57083434028</v>
      </c>
    </row>
    <row r="1485" spans="24:32" x14ac:dyDescent="0.35">
      <c r="X1485" s="32" t="str">
        <f t="shared" si="70"/>
        <v>LCOM1120</v>
      </c>
      <c r="Y1485" s="32" t="b">
        <f t="shared" si="69"/>
        <v>1</v>
      </c>
      <c r="Z1485" t="s">
        <v>9</v>
      </c>
      <c r="AA1485">
        <v>1120</v>
      </c>
      <c r="AB1485" t="s">
        <v>1171</v>
      </c>
      <c r="AC1485" t="s">
        <v>9398</v>
      </c>
      <c r="AD1485" s="61">
        <v>42810.281061608795</v>
      </c>
      <c r="AE1485" t="s">
        <v>9398</v>
      </c>
      <c r="AF1485" s="61">
        <v>43123.570834375001</v>
      </c>
    </row>
    <row r="1486" spans="24:32" x14ac:dyDescent="0.35">
      <c r="X1486" s="32" t="str">
        <f t="shared" si="70"/>
        <v>LCOM1130</v>
      </c>
      <c r="Y1486" s="32" t="b">
        <f t="shared" si="69"/>
        <v>1</v>
      </c>
      <c r="Z1486" t="s">
        <v>9</v>
      </c>
      <c r="AA1486">
        <v>1130</v>
      </c>
      <c r="AB1486" t="s">
        <v>1172</v>
      </c>
      <c r="AC1486" t="s">
        <v>9398</v>
      </c>
      <c r="AD1486" s="61">
        <v>42810.281061724534</v>
      </c>
      <c r="AE1486" t="s">
        <v>9398</v>
      </c>
      <c r="AF1486" s="61">
        <v>43123.570834409722</v>
      </c>
    </row>
    <row r="1487" spans="24:32" x14ac:dyDescent="0.35">
      <c r="X1487" s="32" t="str">
        <f t="shared" si="70"/>
        <v>LCOM2010</v>
      </c>
      <c r="Y1487" s="32" t="b">
        <f t="shared" si="69"/>
        <v>1</v>
      </c>
      <c r="Z1487" t="s">
        <v>9</v>
      </c>
      <c r="AA1487">
        <v>2010</v>
      </c>
      <c r="AB1487" t="s">
        <v>3385</v>
      </c>
      <c r="AC1487" t="s">
        <v>9398</v>
      </c>
      <c r="AD1487" s="61">
        <v>42810.28106184028</v>
      </c>
      <c r="AE1487" t="s">
        <v>9398</v>
      </c>
      <c r="AF1487" s="61">
        <v>43123.57083449074</v>
      </c>
    </row>
    <row r="1488" spans="24:32" x14ac:dyDescent="0.35">
      <c r="X1488" s="32" t="str">
        <f t="shared" si="70"/>
        <v>LCOM2011</v>
      </c>
      <c r="Y1488" s="32" t="b">
        <f t="shared" si="69"/>
        <v>1</v>
      </c>
      <c r="Z1488" t="s">
        <v>9</v>
      </c>
      <c r="AA1488">
        <v>2011</v>
      </c>
      <c r="AB1488" t="s">
        <v>3386</v>
      </c>
      <c r="AC1488" t="s">
        <v>9398</v>
      </c>
      <c r="AD1488" s="61">
        <v>42810.281061956019</v>
      </c>
      <c r="AE1488" t="s">
        <v>9398</v>
      </c>
      <c r="AF1488" s="61">
        <v>43123.570834525461</v>
      </c>
    </row>
    <row r="1489" spans="24:32" x14ac:dyDescent="0.35">
      <c r="X1489" s="32" t="str">
        <f t="shared" si="70"/>
        <v>LCOM2012</v>
      </c>
      <c r="Y1489" s="32" t="b">
        <f t="shared" si="69"/>
        <v>1</v>
      </c>
      <c r="Z1489" t="s">
        <v>9</v>
      </c>
      <c r="AA1489">
        <v>2012</v>
      </c>
      <c r="AB1489" t="s">
        <v>3387</v>
      </c>
      <c r="AC1489" t="s">
        <v>9398</v>
      </c>
      <c r="AD1489" s="61">
        <v>42810.281062118054</v>
      </c>
      <c r="AE1489" t="s">
        <v>9398</v>
      </c>
      <c r="AF1489" s="61">
        <v>43123.570834571758</v>
      </c>
    </row>
    <row r="1490" spans="24:32" x14ac:dyDescent="0.35">
      <c r="X1490" s="32" t="str">
        <f t="shared" si="70"/>
        <v>LCOM2013</v>
      </c>
      <c r="Y1490" s="32" t="b">
        <f t="shared" si="69"/>
        <v>1</v>
      </c>
      <c r="Z1490" t="s">
        <v>9</v>
      </c>
      <c r="AA1490">
        <v>2013</v>
      </c>
      <c r="AB1490" t="s">
        <v>3388</v>
      </c>
      <c r="AC1490" t="s">
        <v>9398</v>
      </c>
      <c r="AD1490" s="61">
        <v>42810.281062650465</v>
      </c>
      <c r="AE1490" t="s">
        <v>9398</v>
      </c>
      <c r="AF1490" s="61">
        <v>43123.570834606478</v>
      </c>
    </row>
    <row r="1491" spans="24:32" x14ac:dyDescent="0.35">
      <c r="X1491" s="32" t="str">
        <f t="shared" si="70"/>
        <v>LCOM2014</v>
      </c>
      <c r="Y1491" s="32" t="b">
        <f t="shared" si="69"/>
        <v>1</v>
      </c>
      <c r="Z1491" t="s">
        <v>9</v>
      </c>
      <c r="AA1491">
        <v>2014</v>
      </c>
      <c r="AB1491" t="s">
        <v>3389</v>
      </c>
      <c r="AC1491" t="s">
        <v>9398</v>
      </c>
      <c r="AD1491" s="61">
        <v>42810.281062847222</v>
      </c>
      <c r="AE1491" t="s">
        <v>9398</v>
      </c>
      <c r="AF1491" s="61">
        <v>43123.570834641207</v>
      </c>
    </row>
    <row r="1492" spans="24:32" x14ac:dyDescent="0.35">
      <c r="X1492" s="32" t="str">
        <f t="shared" si="70"/>
        <v>LCOM2015</v>
      </c>
      <c r="Y1492" s="32" t="b">
        <f t="shared" si="69"/>
        <v>1</v>
      </c>
      <c r="Z1492" t="s">
        <v>9</v>
      </c>
      <c r="AA1492">
        <v>2015</v>
      </c>
      <c r="AB1492" t="s">
        <v>3390</v>
      </c>
      <c r="AC1492" t="s">
        <v>9398</v>
      </c>
      <c r="AD1492" s="61">
        <v>43104.444477893521</v>
      </c>
      <c r="AE1492" t="s">
        <v>9398</v>
      </c>
      <c r="AF1492" s="61">
        <v>43123.570834687504</v>
      </c>
    </row>
    <row r="1493" spans="24:32" x14ac:dyDescent="0.35">
      <c r="X1493" s="32" t="str">
        <f t="shared" si="70"/>
        <v>LCOM2020</v>
      </c>
      <c r="Y1493" s="32" t="b">
        <f t="shared" si="69"/>
        <v>1</v>
      </c>
      <c r="Z1493" t="s">
        <v>9</v>
      </c>
      <c r="AA1493">
        <v>2020</v>
      </c>
      <c r="AB1493" t="s">
        <v>3391</v>
      </c>
      <c r="AC1493" t="s">
        <v>9398</v>
      </c>
      <c r="AD1493" s="61">
        <v>43123.569158483799</v>
      </c>
      <c r="AE1493" t="s">
        <v>9398</v>
      </c>
      <c r="AF1493" s="61">
        <v>43123.570834722224</v>
      </c>
    </row>
    <row r="1494" spans="24:32" x14ac:dyDescent="0.35">
      <c r="X1494" s="32" t="str">
        <f t="shared" si="70"/>
        <v>LCOM2021</v>
      </c>
      <c r="Y1494" s="32" t="b">
        <f t="shared" si="69"/>
        <v>1</v>
      </c>
      <c r="Z1494" t="s">
        <v>9</v>
      </c>
      <c r="AA1494">
        <v>2021</v>
      </c>
      <c r="AB1494" t="s">
        <v>9740</v>
      </c>
      <c r="AC1494" t="s">
        <v>9398</v>
      </c>
      <c r="AD1494" s="61">
        <v>43123.569158564816</v>
      </c>
      <c r="AE1494" t="s">
        <v>9398</v>
      </c>
      <c r="AF1494" s="61">
        <v>43161.333098645831</v>
      </c>
    </row>
    <row r="1495" spans="24:32" x14ac:dyDescent="0.35">
      <c r="X1495" s="32" t="str">
        <f t="shared" si="70"/>
        <v>LCOM2030</v>
      </c>
      <c r="Y1495" s="32" t="b">
        <f t="shared" si="69"/>
        <v>1</v>
      </c>
      <c r="Z1495" t="s">
        <v>9</v>
      </c>
      <c r="AA1495">
        <v>2030</v>
      </c>
      <c r="AB1495" t="s">
        <v>10098</v>
      </c>
      <c r="AC1495" t="s">
        <v>9398</v>
      </c>
      <c r="AD1495" s="61">
        <v>43301.360917094906</v>
      </c>
      <c r="AE1495" t="s">
        <v>9398</v>
      </c>
      <c r="AF1495" s="61">
        <v>43301.360917094906</v>
      </c>
    </row>
    <row r="1496" spans="24:32" x14ac:dyDescent="0.35">
      <c r="X1496" s="32" t="str">
        <f t="shared" si="70"/>
        <v>LCOM2031</v>
      </c>
      <c r="Y1496" s="32" t="b">
        <f t="shared" si="69"/>
        <v>1</v>
      </c>
      <c r="Z1496" t="s">
        <v>9</v>
      </c>
      <c r="AA1496">
        <v>2031</v>
      </c>
      <c r="AB1496" t="s">
        <v>10100</v>
      </c>
      <c r="AC1496" t="s">
        <v>9398</v>
      </c>
      <c r="AD1496" s="61">
        <v>43301.360917164355</v>
      </c>
      <c r="AE1496" t="s">
        <v>9398</v>
      </c>
      <c r="AF1496" s="61">
        <v>43301.360917164355</v>
      </c>
    </row>
    <row r="1497" spans="24:32" x14ac:dyDescent="0.35">
      <c r="X1497" s="32" t="str">
        <f t="shared" si="70"/>
        <v>LCOM2032</v>
      </c>
      <c r="Y1497" s="32" t="b">
        <f t="shared" si="69"/>
        <v>1</v>
      </c>
      <c r="Z1497" t="s">
        <v>9</v>
      </c>
      <c r="AA1497">
        <v>2032</v>
      </c>
      <c r="AB1497" t="s">
        <v>10099</v>
      </c>
      <c r="AC1497" t="s">
        <v>9398</v>
      </c>
      <c r="AD1497" s="61">
        <v>43301.360917245373</v>
      </c>
      <c r="AE1497" t="s">
        <v>9398</v>
      </c>
      <c r="AF1497" s="61">
        <v>43301.360917245373</v>
      </c>
    </row>
    <row r="1498" spans="24:32" x14ac:dyDescent="0.35">
      <c r="X1498" s="32" t="str">
        <f t="shared" si="70"/>
        <v>LCOM2033</v>
      </c>
      <c r="Y1498" s="32" t="b">
        <f t="shared" si="69"/>
        <v>1</v>
      </c>
      <c r="Z1498" t="s">
        <v>9</v>
      </c>
      <c r="AA1498">
        <v>2033</v>
      </c>
      <c r="AB1498" t="s">
        <v>10101</v>
      </c>
      <c r="AC1498" t="s">
        <v>9398</v>
      </c>
      <c r="AD1498" s="61">
        <v>43301.360917361111</v>
      </c>
      <c r="AE1498" t="s">
        <v>9398</v>
      </c>
      <c r="AF1498" s="61">
        <v>43301.360917361111</v>
      </c>
    </row>
    <row r="1499" spans="24:32" x14ac:dyDescent="0.35">
      <c r="X1499" s="32" t="str">
        <f t="shared" si="70"/>
        <v>LCOM2034</v>
      </c>
      <c r="Y1499" s="32" t="b">
        <f t="shared" si="69"/>
        <v>1</v>
      </c>
      <c r="Z1499" t="s">
        <v>9</v>
      </c>
      <c r="AA1499">
        <v>2034</v>
      </c>
      <c r="AB1499" t="s">
        <v>10102</v>
      </c>
      <c r="AC1499" t="s">
        <v>9398</v>
      </c>
      <c r="AD1499" s="61">
        <v>43301.360917442129</v>
      </c>
      <c r="AE1499" t="s">
        <v>9398</v>
      </c>
      <c r="AF1499" s="61">
        <v>43301.360917442129</v>
      </c>
    </row>
    <row r="1500" spans="24:32" x14ac:dyDescent="0.35">
      <c r="X1500" s="32" t="str">
        <f t="shared" si="70"/>
        <v>LCOM2035</v>
      </c>
      <c r="Y1500" s="32" t="b">
        <f t="shared" si="69"/>
        <v>1</v>
      </c>
      <c r="Z1500" t="s">
        <v>9</v>
      </c>
      <c r="AA1500">
        <v>2035</v>
      </c>
      <c r="AB1500" t="s">
        <v>10495</v>
      </c>
      <c r="AC1500" t="s">
        <v>9398</v>
      </c>
      <c r="AD1500" s="61">
        <v>43301.360917557868</v>
      </c>
      <c r="AE1500" t="s">
        <v>9398</v>
      </c>
      <c r="AF1500" s="61">
        <v>43301.360917557868</v>
      </c>
    </row>
    <row r="1501" spans="24:32" x14ac:dyDescent="0.35">
      <c r="X1501" s="32" t="str">
        <f t="shared" si="70"/>
        <v>LCOM2036</v>
      </c>
      <c r="Y1501" s="32" t="b">
        <f t="shared" si="69"/>
        <v>1</v>
      </c>
      <c r="Z1501" t="s">
        <v>9</v>
      </c>
      <c r="AA1501">
        <v>2036</v>
      </c>
      <c r="AB1501" t="s">
        <v>10103</v>
      </c>
      <c r="AC1501" t="s">
        <v>9398</v>
      </c>
      <c r="AD1501" s="61">
        <v>43301.360917627317</v>
      </c>
      <c r="AE1501" t="s">
        <v>9398</v>
      </c>
      <c r="AF1501" s="61">
        <v>43301.360917627317</v>
      </c>
    </row>
    <row r="1502" spans="24:32" x14ac:dyDescent="0.35">
      <c r="X1502" s="32" t="str">
        <f t="shared" si="70"/>
        <v>LCOM2037</v>
      </c>
      <c r="Y1502" s="32" t="b">
        <f t="shared" si="69"/>
        <v>1</v>
      </c>
      <c r="Z1502" t="s">
        <v>9</v>
      </c>
      <c r="AA1502">
        <v>2037</v>
      </c>
      <c r="AB1502" t="s">
        <v>10876</v>
      </c>
      <c r="AC1502" t="s">
        <v>9398</v>
      </c>
      <c r="AD1502" s="61">
        <v>43301.360917708334</v>
      </c>
      <c r="AE1502" t="s">
        <v>9398</v>
      </c>
      <c r="AF1502" s="61">
        <v>43301.360917708334</v>
      </c>
    </row>
    <row r="1503" spans="24:32" x14ac:dyDescent="0.35">
      <c r="X1503" s="32" t="str">
        <f t="shared" si="70"/>
        <v>LCOM3010</v>
      </c>
      <c r="Y1503" s="32" t="b">
        <f t="shared" si="69"/>
        <v>1</v>
      </c>
      <c r="Z1503" t="s">
        <v>9</v>
      </c>
      <c r="AA1503">
        <v>3010</v>
      </c>
      <c r="AB1503" t="s">
        <v>3392</v>
      </c>
      <c r="AC1503" t="s">
        <v>9398</v>
      </c>
      <c r="AD1503" s="61">
        <v>42810.281063275463</v>
      </c>
      <c r="AE1503" t="s">
        <v>9398</v>
      </c>
      <c r="AF1503" s="61">
        <v>43123.570834837963</v>
      </c>
    </row>
    <row r="1504" spans="24:32" x14ac:dyDescent="0.35">
      <c r="X1504" s="32" t="str">
        <f t="shared" si="70"/>
        <v>LCOM3011</v>
      </c>
      <c r="Y1504" s="32" t="b">
        <f t="shared" si="69"/>
        <v>1</v>
      </c>
      <c r="Z1504" t="s">
        <v>9</v>
      </c>
      <c r="AA1504">
        <v>3011</v>
      </c>
      <c r="AB1504" t="s">
        <v>3393</v>
      </c>
      <c r="AC1504" t="s">
        <v>9398</v>
      </c>
      <c r="AD1504" s="61">
        <v>42810.281063657407</v>
      </c>
      <c r="AE1504" t="s">
        <v>9398</v>
      </c>
      <c r="AF1504" s="61">
        <v>43123.570834872684</v>
      </c>
    </row>
    <row r="1505" spans="24:32" x14ac:dyDescent="0.35">
      <c r="X1505" s="32" t="str">
        <f t="shared" si="70"/>
        <v>LCOM3012</v>
      </c>
      <c r="Y1505" s="32" t="b">
        <f t="shared" si="69"/>
        <v>1</v>
      </c>
      <c r="Z1505" t="s">
        <v>9</v>
      </c>
      <c r="AA1505">
        <v>3012</v>
      </c>
      <c r="AB1505" t="s">
        <v>3394</v>
      </c>
      <c r="AC1505" t="s">
        <v>9398</v>
      </c>
      <c r="AD1505" s="61">
        <v>42810.281064120369</v>
      </c>
      <c r="AE1505" t="s">
        <v>9398</v>
      </c>
      <c r="AF1505" s="61">
        <v>43123.570834918981</v>
      </c>
    </row>
    <row r="1506" spans="24:32" x14ac:dyDescent="0.35">
      <c r="X1506" s="32" t="str">
        <f t="shared" si="70"/>
        <v>LCOM3013</v>
      </c>
      <c r="Y1506" s="32" t="b">
        <f t="shared" si="69"/>
        <v>1</v>
      </c>
      <c r="Z1506" t="s">
        <v>9</v>
      </c>
      <c r="AA1506">
        <v>3013</v>
      </c>
      <c r="AB1506" t="s">
        <v>3395</v>
      </c>
      <c r="AC1506" t="s">
        <v>9398</v>
      </c>
      <c r="AD1506" s="61">
        <v>42810.281064317132</v>
      </c>
      <c r="AE1506" t="s">
        <v>9398</v>
      </c>
      <c r="AF1506" s="61">
        <v>43123.570834953702</v>
      </c>
    </row>
    <row r="1507" spans="24:32" x14ac:dyDescent="0.35">
      <c r="X1507" s="32" t="str">
        <f t="shared" si="70"/>
        <v>LCOM3014</v>
      </c>
      <c r="Y1507" s="32" t="b">
        <f t="shared" si="69"/>
        <v>1</v>
      </c>
      <c r="Z1507" t="s">
        <v>9</v>
      </c>
      <c r="AA1507">
        <v>3014</v>
      </c>
      <c r="AB1507" t="s">
        <v>3396</v>
      </c>
      <c r="AC1507" t="s">
        <v>9398</v>
      </c>
      <c r="AD1507" s="61">
        <v>42810.28106454861</v>
      </c>
      <c r="AE1507" t="s">
        <v>9398</v>
      </c>
      <c r="AF1507" s="61">
        <v>43123.570835034719</v>
      </c>
    </row>
    <row r="1508" spans="24:32" x14ac:dyDescent="0.35">
      <c r="X1508" s="32" t="str">
        <f t="shared" si="70"/>
        <v>LCOM3020</v>
      </c>
      <c r="Y1508" s="32" t="b">
        <f t="shared" si="69"/>
        <v>1</v>
      </c>
      <c r="Z1508" t="s">
        <v>9</v>
      </c>
      <c r="AA1508">
        <v>3020</v>
      </c>
      <c r="AB1508" t="s">
        <v>3397</v>
      </c>
      <c r="AC1508" t="s">
        <v>9398</v>
      </c>
      <c r="AD1508" s="61">
        <v>43123.569158680555</v>
      </c>
      <c r="AE1508" t="s">
        <v>9398</v>
      </c>
      <c r="AF1508" s="61">
        <v>43123.570835069448</v>
      </c>
    </row>
    <row r="1509" spans="24:32" x14ac:dyDescent="0.35">
      <c r="X1509" s="32" t="str">
        <f t="shared" si="70"/>
        <v>LCOM3021</v>
      </c>
      <c r="Y1509" s="32" t="b">
        <f t="shared" si="69"/>
        <v>1</v>
      </c>
      <c r="Z1509" t="s">
        <v>9</v>
      </c>
      <c r="AA1509">
        <v>3021</v>
      </c>
      <c r="AB1509" t="s">
        <v>9739</v>
      </c>
      <c r="AC1509" t="s">
        <v>9398</v>
      </c>
      <c r="AD1509" s="61">
        <v>43123.569158715276</v>
      </c>
      <c r="AE1509" t="s">
        <v>9398</v>
      </c>
      <c r="AF1509" s="61">
        <v>43161.333098842595</v>
      </c>
    </row>
    <row r="1510" spans="24:32" x14ac:dyDescent="0.35">
      <c r="X1510" s="32" t="str">
        <f t="shared" si="70"/>
        <v>LCOM3030</v>
      </c>
      <c r="Y1510" s="32" t="b">
        <f t="shared" si="69"/>
        <v>1</v>
      </c>
      <c r="Z1510" t="s">
        <v>9</v>
      </c>
      <c r="AA1510">
        <v>3030</v>
      </c>
      <c r="AB1510" t="s">
        <v>10666</v>
      </c>
      <c r="AC1510" t="s">
        <v>9398</v>
      </c>
      <c r="AD1510" s="61">
        <v>43301.360917824073</v>
      </c>
      <c r="AE1510" t="s">
        <v>9398</v>
      </c>
      <c r="AF1510" s="61">
        <v>43301.360917824073</v>
      </c>
    </row>
    <row r="1511" spans="24:32" x14ac:dyDescent="0.35">
      <c r="X1511" s="32" t="str">
        <f t="shared" si="70"/>
        <v>LCOM3031</v>
      </c>
      <c r="Y1511" s="32" t="b">
        <f t="shared" si="69"/>
        <v>1</v>
      </c>
      <c r="Z1511" t="s">
        <v>9</v>
      </c>
      <c r="AA1511">
        <v>3031</v>
      </c>
      <c r="AB1511" t="s">
        <v>10104</v>
      </c>
      <c r="AC1511" t="s">
        <v>9398</v>
      </c>
      <c r="AD1511" s="61">
        <v>43301.360917905091</v>
      </c>
      <c r="AE1511" t="s">
        <v>9398</v>
      </c>
      <c r="AF1511" s="61">
        <v>43301.360917905091</v>
      </c>
    </row>
    <row r="1512" spans="24:32" x14ac:dyDescent="0.35">
      <c r="X1512" s="32" t="str">
        <f t="shared" si="70"/>
        <v>LCOM4000</v>
      </c>
      <c r="Y1512" s="32" t="b">
        <f t="shared" si="69"/>
        <v>1</v>
      </c>
      <c r="Z1512" t="s">
        <v>9</v>
      </c>
      <c r="AA1512">
        <v>4000</v>
      </c>
      <c r="AB1512" t="s">
        <v>1175</v>
      </c>
      <c r="AC1512" t="s">
        <v>9398</v>
      </c>
      <c r="AD1512" s="61">
        <v>42810.281064814815</v>
      </c>
      <c r="AE1512" t="s">
        <v>9398</v>
      </c>
      <c r="AF1512" s="61">
        <v>43123.570835150465</v>
      </c>
    </row>
    <row r="1513" spans="24:32" x14ac:dyDescent="0.35">
      <c r="X1513" s="32" t="str">
        <f t="shared" si="70"/>
        <v>LCOM7000</v>
      </c>
      <c r="Y1513" s="32" t="b">
        <f t="shared" si="69"/>
        <v>1</v>
      </c>
      <c r="Z1513" t="s">
        <v>9</v>
      </c>
      <c r="AA1513">
        <v>7000</v>
      </c>
      <c r="AB1513" t="s">
        <v>1176</v>
      </c>
      <c r="AC1513" t="s">
        <v>9398</v>
      </c>
      <c r="AD1513" s="61">
        <v>42810.281065474534</v>
      </c>
      <c r="AE1513" t="s">
        <v>9398</v>
      </c>
      <c r="AF1513" s="61">
        <v>43123.570835185186</v>
      </c>
    </row>
    <row r="1514" spans="24:32" x14ac:dyDescent="0.35">
      <c r="X1514" s="32" t="str">
        <f t="shared" si="70"/>
        <v>LCOM7010</v>
      </c>
      <c r="Y1514" s="32" t="b">
        <f t="shared" si="69"/>
        <v>1</v>
      </c>
      <c r="Z1514" t="s">
        <v>9</v>
      </c>
      <c r="AA1514">
        <v>7010</v>
      </c>
      <c r="AB1514" t="s">
        <v>1177</v>
      </c>
      <c r="AC1514" t="s">
        <v>9398</v>
      </c>
      <c r="AD1514" s="61">
        <v>42810.281065740739</v>
      </c>
      <c r="AE1514" t="s">
        <v>9398</v>
      </c>
      <c r="AF1514" s="61">
        <v>43123.570835266204</v>
      </c>
    </row>
    <row r="1515" spans="24:32" x14ac:dyDescent="0.35">
      <c r="X1515" s="32" t="str">
        <f t="shared" si="70"/>
        <v>LCOM7020</v>
      </c>
      <c r="Y1515" s="32" t="b">
        <f t="shared" si="69"/>
        <v>1</v>
      </c>
      <c r="Z1515" t="s">
        <v>9</v>
      </c>
      <c r="AA1515">
        <v>7020</v>
      </c>
      <c r="AB1515" t="s">
        <v>1178</v>
      </c>
      <c r="AC1515" t="s">
        <v>9398</v>
      </c>
      <c r="AD1515" s="61">
        <v>42810.281065891206</v>
      </c>
      <c r="AE1515" t="s">
        <v>9398</v>
      </c>
      <c r="AF1515" s="61">
        <v>43123.570835300925</v>
      </c>
    </row>
    <row r="1516" spans="24:32" x14ac:dyDescent="0.35">
      <c r="X1516" s="32" t="str">
        <f t="shared" si="70"/>
        <v>LCOM7021</v>
      </c>
      <c r="Y1516" s="32" t="b">
        <f t="shared" si="69"/>
        <v>1</v>
      </c>
      <c r="Z1516" t="s">
        <v>9</v>
      </c>
      <c r="AA1516">
        <v>7021</v>
      </c>
      <c r="AB1516" t="s">
        <v>1280</v>
      </c>
      <c r="AC1516" t="s">
        <v>9398</v>
      </c>
      <c r="AD1516" s="61">
        <v>43123.569158796294</v>
      </c>
      <c r="AE1516" t="s">
        <v>9398</v>
      </c>
      <c r="AF1516" s="61">
        <v>43123.570835335646</v>
      </c>
    </row>
    <row r="1517" spans="24:32" x14ac:dyDescent="0.35">
      <c r="X1517" s="32" t="str">
        <f t="shared" si="70"/>
        <v>LCOM7030</v>
      </c>
      <c r="Y1517" s="32" t="b">
        <f t="shared" si="69"/>
        <v>1</v>
      </c>
      <c r="Z1517" t="s">
        <v>9</v>
      </c>
      <c r="AA1517">
        <v>7030</v>
      </c>
      <c r="AB1517" t="s">
        <v>3398</v>
      </c>
      <c r="AC1517" t="s">
        <v>9398</v>
      </c>
      <c r="AD1517" s="61">
        <v>42810.28106616898</v>
      </c>
      <c r="AE1517" t="s">
        <v>9398</v>
      </c>
      <c r="AF1517" s="61">
        <v>43123.570835381943</v>
      </c>
    </row>
    <row r="1518" spans="24:32" x14ac:dyDescent="0.35">
      <c r="X1518" s="32" t="str">
        <f t="shared" si="70"/>
        <v>LCOM7040</v>
      </c>
      <c r="Y1518" s="32" t="b">
        <f t="shared" si="69"/>
        <v>1</v>
      </c>
      <c r="Z1518" t="s">
        <v>9</v>
      </c>
      <c r="AA1518">
        <v>7040</v>
      </c>
      <c r="AB1518" t="s">
        <v>1179</v>
      </c>
      <c r="AC1518" t="s">
        <v>9398</v>
      </c>
      <c r="AD1518" s="61">
        <v>42810.281066354168</v>
      </c>
      <c r="AE1518" t="s">
        <v>9398</v>
      </c>
      <c r="AF1518" s="61">
        <v>43123.570835416664</v>
      </c>
    </row>
    <row r="1519" spans="24:32" x14ac:dyDescent="0.35">
      <c r="X1519" s="32" t="str">
        <f t="shared" si="70"/>
        <v>LCOM7050</v>
      </c>
      <c r="Y1519" s="32" t="b">
        <f t="shared" si="69"/>
        <v>1</v>
      </c>
      <c r="Z1519" t="s">
        <v>9</v>
      </c>
      <c r="AA1519">
        <v>7050</v>
      </c>
      <c r="AB1519" t="s">
        <v>3399</v>
      </c>
      <c r="AC1519" t="s">
        <v>9398</v>
      </c>
      <c r="AD1519" s="61">
        <v>42810.281066747688</v>
      </c>
      <c r="AE1519" t="s">
        <v>9398</v>
      </c>
      <c r="AF1519" s="61">
        <v>43123.570835451392</v>
      </c>
    </row>
    <row r="1520" spans="24:32" x14ac:dyDescent="0.35">
      <c r="X1520" s="32" t="str">
        <f t="shared" si="70"/>
        <v>LCOM7060</v>
      </c>
      <c r="Y1520" s="32" t="b">
        <f t="shared" si="69"/>
        <v>1</v>
      </c>
      <c r="Z1520" t="s">
        <v>9</v>
      </c>
      <c r="AA1520">
        <v>7060</v>
      </c>
      <c r="AB1520" t="s">
        <v>1180</v>
      </c>
      <c r="AC1520" t="s">
        <v>9398</v>
      </c>
      <c r="AD1520" s="61">
        <v>42810.281066898147</v>
      </c>
      <c r="AE1520" t="s">
        <v>9398</v>
      </c>
      <c r="AF1520" s="61">
        <v>43123.57083553241</v>
      </c>
    </row>
    <row r="1521" spans="24:32" x14ac:dyDescent="0.35">
      <c r="X1521" s="32" t="str">
        <f t="shared" si="70"/>
        <v>LCOM7061</v>
      </c>
      <c r="Y1521" s="32" t="b">
        <f t="shared" si="69"/>
        <v>1</v>
      </c>
      <c r="Z1521" t="s">
        <v>9</v>
      </c>
      <c r="AA1521">
        <v>7061</v>
      </c>
      <c r="AB1521" t="s">
        <v>3400</v>
      </c>
      <c r="AC1521" t="s">
        <v>9398</v>
      </c>
      <c r="AD1521" s="61">
        <v>43123.56915891204</v>
      </c>
      <c r="AE1521" t="s">
        <v>9398</v>
      </c>
      <c r="AF1521" s="61">
        <v>43123.57083556713</v>
      </c>
    </row>
    <row r="1522" spans="24:32" x14ac:dyDescent="0.35">
      <c r="X1522" s="32" t="str">
        <f t="shared" si="70"/>
        <v>LCOM7070</v>
      </c>
      <c r="Y1522" s="32" t="b">
        <f t="shared" si="69"/>
        <v>1</v>
      </c>
      <c r="Z1522" t="s">
        <v>9</v>
      </c>
      <c r="AA1522">
        <v>7070</v>
      </c>
      <c r="AB1522" t="s">
        <v>1181</v>
      </c>
      <c r="AC1522" t="s">
        <v>9398</v>
      </c>
      <c r="AD1522" s="61">
        <v>42810.281067094904</v>
      </c>
      <c r="AE1522" t="s">
        <v>9398</v>
      </c>
      <c r="AF1522" s="61">
        <v>43123.570835613427</v>
      </c>
    </row>
    <row r="1523" spans="24:32" x14ac:dyDescent="0.35">
      <c r="X1523" s="32" t="str">
        <f t="shared" si="70"/>
        <v>LCOM7080</v>
      </c>
      <c r="Y1523" s="32" t="b">
        <f t="shared" si="69"/>
        <v>1</v>
      </c>
      <c r="Z1523" t="s">
        <v>9</v>
      </c>
      <c r="AA1523">
        <v>7080</v>
      </c>
      <c r="AB1523" t="s">
        <v>3401</v>
      </c>
      <c r="AC1523" t="s">
        <v>9398</v>
      </c>
      <c r="AD1523" s="61">
        <v>42810.281066550924</v>
      </c>
      <c r="AE1523" t="s">
        <v>9398</v>
      </c>
      <c r="AF1523" s="61">
        <v>43123.570835648148</v>
      </c>
    </row>
    <row r="1524" spans="24:32" x14ac:dyDescent="0.35">
      <c r="X1524" s="32" t="str">
        <f t="shared" si="70"/>
        <v>LCOM7090</v>
      </c>
      <c r="Y1524" s="32" t="b">
        <f t="shared" si="69"/>
        <v>1</v>
      </c>
      <c r="Z1524" t="s">
        <v>9</v>
      </c>
      <c r="AA1524">
        <v>7090</v>
      </c>
      <c r="AB1524" t="s">
        <v>3402</v>
      </c>
      <c r="AC1524" t="s">
        <v>9398</v>
      </c>
      <c r="AD1524" s="61">
        <v>42810.281067361109</v>
      </c>
      <c r="AE1524" t="s">
        <v>9398</v>
      </c>
      <c r="AF1524" s="61">
        <v>43123.570835682869</v>
      </c>
    </row>
    <row r="1525" spans="24:32" x14ac:dyDescent="0.35">
      <c r="X1525" s="32" t="str">
        <f t="shared" si="70"/>
        <v>LCOM7095</v>
      </c>
      <c r="Y1525" s="32" t="b">
        <f t="shared" si="69"/>
        <v>1</v>
      </c>
      <c r="Z1525" t="s">
        <v>9</v>
      </c>
      <c r="AA1525">
        <v>7095</v>
      </c>
      <c r="AB1525" t="s">
        <v>1182</v>
      </c>
      <c r="AC1525" t="s">
        <v>9398</v>
      </c>
      <c r="AD1525" s="61">
        <v>42908.296837650465</v>
      </c>
      <c r="AE1525" t="s">
        <v>9398</v>
      </c>
      <c r="AF1525" s="61">
        <v>43123.570835763887</v>
      </c>
    </row>
    <row r="1526" spans="24:32" x14ac:dyDescent="0.35">
      <c r="X1526" s="32" t="str">
        <f t="shared" si="70"/>
        <v>LCOM7101</v>
      </c>
      <c r="Y1526" s="32" t="b">
        <f t="shared" si="69"/>
        <v>1</v>
      </c>
      <c r="Z1526" t="s">
        <v>9</v>
      </c>
      <c r="AA1526">
        <v>7101</v>
      </c>
      <c r="AB1526" t="s">
        <v>3403</v>
      </c>
      <c r="AC1526" t="s">
        <v>9398</v>
      </c>
      <c r="AD1526" s="61">
        <v>43123.569159027778</v>
      </c>
      <c r="AE1526" t="s">
        <v>9398</v>
      </c>
      <c r="AF1526" s="61">
        <v>43123.570835798608</v>
      </c>
    </row>
    <row r="1527" spans="24:32" x14ac:dyDescent="0.35">
      <c r="X1527" s="32" t="str">
        <f t="shared" si="70"/>
        <v>LCOM7102</v>
      </c>
      <c r="Y1527" s="32" t="b">
        <f t="shared" si="69"/>
        <v>1</v>
      </c>
      <c r="Z1527" t="s">
        <v>9</v>
      </c>
      <c r="AA1527">
        <v>7102</v>
      </c>
      <c r="AB1527" t="s">
        <v>9738</v>
      </c>
      <c r="AC1527" t="s">
        <v>9398</v>
      </c>
      <c r="AD1527" s="61">
        <v>43123.569159108796</v>
      </c>
      <c r="AE1527" t="s">
        <v>9398</v>
      </c>
      <c r="AF1527" s="61">
        <v>43161.333098958334</v>
      </c>
    </row>
    <row r="1528" spans="24:32" x14ac:dyDescent="0.35">
      <c r="X1528" s="32" t="str">
        <f t="shared" si="70"/>
        <v>LCOM8100</v>
      </c>
      <c r="Y1528" s="32" t="b">
        <f t="shared" si="69"/>
        <v>1</v>
      </c>
      <c r="Z1528" t="s">
        <v>9</v>
      </c>
      <c r="AA1528">
        <v>8100</v>
      </c>
      <c r="AB1528" t="s">
        <v>1183</v>
      </c>
      <c r="AC1528" t="s">
        <v>9398</v>
      </c>
      <c r="AD1528" s="61">
        <v>42810.281067592594</v>
      </c>
      <c r="AE1528" t="s">
        <v>9398</v>
      </c>
      <c r="AF1528" s="61">
        <v>43123.570835879633</v>
      </c>
    </row>
    <row r="1529" spans="24:32" x14ac:dyDescent="0.35">
      <c r="X1529" s="32" t="str">
        <f t="shared" si="70"/>
        <v>LCOM8101</v>
      </c>
      <c r="Y1529" s="32" t="b">
        <f t="shared" si="69"/>
        <v>1</v>
      </c>
      <c r="Z1529" t="s">
        <v>9</v>
      </c>
      <c r="AA1529">
        <v>8101</v>
      </c>
      <c r="AB1529" t="s">
        <v>1184</v>
      </c>
      <c r="AC1529" t="s">
        <v>9398</v>
      </c>
      <c r="AD1529" s="61">
        <v>42810.28106778935</v>
      </c>
      <c r="AE1529" t="s">
        <v>9398</v>
      </c>
      <c r="AF1529" s="61">
        <v>43123.570835914354</v>
      </c>
    </row>
    <row r="1530" spans="24:32" x14ac:dyDescent="0.35">
      <c r="X1530" s="32" t="str">
        <f t="shared" si="70"/>
        <v>LCOM8102</v>
      </c>
      <c r="Y1530" s="32" t="b">
        <f t="shared" si="69"/>
        <v>1</v>
      </c>
      <c r="Z1530" t="s">
        <v>9</v>
      </c>
      <c r="AA1530">
        <v>8102</v>
      </c>
      <c r="AB1530" t="s">
        <v>1185</v>
      </c>
      <c r="AC1530" t="s">
        <v>9398</v>
      </c>
      <c r="AD1530" s="61">
        <v>42810.281067939817</v>
      </c>
      <c r="AE1530" t="s">
        <v>9398</v>
      </c>
      <c r="AF1530" s="61">
        <v>43123.570835995371</v>
      </c>
    </row>
    <row r="1531" spans="24:32" x14ac:dyDescent="0.35">
      <c r="X1531" s="32" t="str">
        <f t="shared" si="70"/>
        <v>LCOM8103</v>
      </c>
      <c r="Y1531" s="32" t="b">
        <f t="shared" si="69"/>
        <v>1</v>
      </c>
      <c r="Z1531" t="s">
        <v>9</v>
      </c>
      <c r="AA1531">
        <v>8103</v>
      </c>
      <c r="AB1531" t="s">
        <v>3404</v>
      </c>
      <c r="AC1531" t="s">
        <v>9398</v>
      </c>
      <c r="AD1531" s="61">
        <v>42810.281068206015</v>
      </c>
      <c r="AE1531" t="s">
        <v>9398</v>
      </c>
      <c r="AF1531" s="61">
        <v>43123.570836030092</v>
      </c>
    </row>
    <row r="1532" spans="24:32" x14ac:dyDescent="0.35">
      <c r="X1532" s="32" t="str">
        <f t="shared" si="70"/>
        <v>LCOM8104</v>
      </c>
      <c r="Y1532" s="32" t="b">
        <f t="shared" si="69"/>
        <v>1</v>
      </c>
      <c r="Z1532" t="s">
        <v>9</v>
      </c>
      <c r="AA1532">
        <v>8104</v>
      </c>
      <c r="AB1532" t="s">
        <v>1186</v>
      </c>
      <c r="AC1532" t="s">
        <v>9398</v>
      </c>
      <c r="AD1532" s="61">
        <v>42810.281068402779</v>
      </c>
      <c r="AE1532" t="s">
        <v>9398</v>
      </c>
      <c r="AF1532" s="61">
        <v>43123.570836076389</v>
      </c>
    </row>
    <row r="1533" spans="24:32" x14ac:dyDescent="0.35">
      <c r="X1533" s="32" t="str">
        <f t="shared" si="70"/>
        <v>LCOM8105</v>
      </c>
      <c r="Y1533" s="32" t="b">
        <f t="shared" si="69"/>
        <v>1</v>
      </c>
      <c r="Z1533" t="s">
        <v>9</v>
      </c>
      <c r="AA1533">
        <v>8105</v>
      </c>
      <c r="AB1533" t="s">
        <v>1187</v>
      </c>
      <c r="AC1533" t="s">
        <v>9398</v>
      </c>
      <c r="AD1533" s="61">
        <v>42810.281068599536</v>
      </c>
      <c r="AE1533" t="s">
        <v>9398</v>
      </c>
      <c r="AF1533" s="61">
        <v>43123.57083611111</v>
      </c>
    </row>
    <row r="1534" spans="24:32" x14ac:dyDescent="0.35">
      <c r="X1534" s="32" t="str">
        <f t="shared" si="70"/>
        <v>LCOM8106</v>
      </c>
      <c r="Y1534" s="32" t="b">
        <f t="shared" si="69"/>
        <v>1</v>
      </c>
      <c r="Z1534" t="s">
        <v>9</v>
      </c>
      <c r="AA1534">
        <v>8106</v>
      </c>
      <c r="AB1534" t="s">
        <v>1188</v>
      </c>
      <c r="AC1534" t="s">
        <v>9398</v>
      </c>
      <c r="AD1534" s="61">
        <v>42810.281068784723</v>
      </c>
      <c r="AE1534" t="s">
        <v>9398</v>
      </c>
      <c r="AF1534" s="61">
        <v>43123.570836145831</v>
      </c>
    </row>
    <row r="1535" spans="24:32" x14ac:dyDescent="0.35">
      <c r="X1535" s="32" t="str">
        <f t="shared" si="70"/>
        <v>LCOM8107</v>
      </c>
      <c r="Y1535" s="32" t="b">
        <f t="shared" si="69"/>
        <v>1</v>
      </c>
      <c r="Z1535" t="s">
        <v>9</v>
      </c>
      <c r="AA1535">
        <v>8107</v>
      </c>
      <c r="AB1535" t="s">
        <v>3405</v>
      </c>
      <c r="AC1535" t="s">
        <v>9398</v>
      </c>
      <c r="AD1535" s="61">
        <v>42810.2810690162</v>
      </c>
      <c r="AE1535" t="s">
        <v>9398</v>
      </c>
      <c r="AF1535" s="61">
        <v>43123.570836226849</v>
      </c>
    </row>
    <row r="1536" spans="24:32" x14ac:dyDescent="0.35">
      <c r="X1536" s="32" t="str">
        <f t="shared" si="70"/>
        <v>LCOM8200</v>
      </c>
      <c r="Y1536" s="32" t="b">
        <f t="shared" si="69"/>
        <v>1</v>
      </c>
      <c r="Z1536" t="s">
        <v>9</v>
      </c>
      <c r="AA1536">
        <v>8200</v>
      </c>
      <c r="AB1536" t="s">
        <v>10516</v>
      </c>
      <c r="AC1536" t="s">
        <v>9398</v>
      </c>
      <c r="AD1536" s="61">
        <v>43242.367573807867</v>
      </c>
      <c r="AE1536" t="s">
        <v>9398</v>
      </c>
      <c r="AF1536" s="61">
        <v>43242.367573807867</v>
      </c>
    </row>
    <row r="1537" spans="24:32" x14ac:dyDescent="0.35">
      <c r="X1537" s="32" t="str">
        <f t="shared" si="70"/>
        <v>LCOM8201</v>
      </c>
      <c r="Y1537" s="32" t="b">
        <f t="shared" si="69"/>
        <v>1</v>
      </c>
      <c r="Z1537" t="s">
        <v>9</v>
      </c>
      <c r="AA1537">
        <v>8201</v>
      </c>
      <c r="AB1537" t="s">
        <v>10517</v>
      </c>
      <c r="AC1537" t="s">
        <v>9398</v>
      </c>
      <c r="AD1537" s="61">
        <v>43242.367574502314</v>
      </c>
      <c r="AE1537" t="s">
        <v>9398</v>
      </c>
      <c r="AF1537" s="61">
        <v>43242.367574502314</v>
      </c>
    </row>
    <row r="1538" spans="24:32" x14ac:dyDescent="0.35">
      <c r="X1538" s="32" t="str">
        <f t="shared" si="70"/>
        <v>LCOM8202</v>
      </c>
      <c r="Y1538" s="32" t="b">
        <f t="shared" si="69"/>
        <v>1</v>
      </c>
      <c r="Z1538" t="s">
        <v>9</v>
      </c>
      <c r="AA1538">
        <v>8202</v>
      </c>
      <c r="AB1538" t="s">
        <v>10518</v>
      </c>
      <c r="AC1538" t="s">
        <v>9398</v>
      </c>
      <c r="AD1538" s="61">
        <v>43242.367574618052</v>
      </c>
      <c r="AE1538" t="s">
        <v>9398</v>
      </c>
      <c r="AF1538" s="61">
        <v>43242.367574618052</v>
      </c>
    </row>
    <row r="1539" spans="24:32" x14ac:dyDescent="0.35">
      <c r="X1539" s="32" t="str">
        <f t="shared" si="70"/>
        <v>LCOM8203</v>
      </c>
      <c r="Y1539" s="32" t="b">
        <f t="shared" si="69"/>
        <v>1</v>
      </c>
      <c r="Z1539" t="s">
        <v>9</v>
      </c>
      <c r="AA1539">
        <v>8203</v>
      </c>
      <c r="AB1539" t="s">
        <v>10519</v>
      </c>
      <c r="AC1539" t="s">
        <v>9398</v>
      </c>
      <c r="AD1539" s="61">
        <v>43242.367574687501</v>
      </c>
      <c r="AE1539" t="s">
        <v>9398</v>
      </c>
      <c r="AF1539" s="61">
        <v>43242.367574687501</v>
      </c>
    </row>
    <row r="1540" spans="24:32" x14ac:dyDescent="0.35">
      <c r="X1540" s="32" t="str">
        <f t="shared" si="70"/>
        <v>LCOM8204</v>
      </c>
      <c r="Y1540" s="32" t="b">
        <f t="shared" si="69"/>
        <v>1</v>
      </c>
      <c r="Z1540" t="s">
        <v>9</v>
      </c>
      <c r="AA1540">
        <v>8204</v>
      </c>
      <c r="AB1540" t="s">
        <v>10520</v>
      </c>
      <c r="AC1540" t="s">
        <v>9398</v>
      </c>
      <c r="AD1540" s="61">
        <v>43242.36757480324</v>
      </c>
      <c r="AE1540" t="s">
        <v>9398</v>
      </c>
      <c r="AF1540" s="61">
        <v>43242.36757480324</v>
      </c>
    </row>
    <row r="1541" spans="24:32" x14ac:dyDescent="0.35">
      <c r="X1541" s="32" t="str">
        <f t="shared" si="70"/>
        <v>LCOM8205</v>
      </c>
      <c r="Y1541" s="32" t="b">
        <f t="shared" ref="Y1541:Y1604" si="71">VLOOKUP(AA1541,U:V,2,0)=AB1541</f>
        <v>1</v>
      </c>
      <c r="Z1541" t="s">
        <v>9</v>
      </c>
      <c r="AA1541">
        <v>8205</v>
      </c>
      <c r="AB1541" t="s">
        <v>10521</v>
      </c>
      <c r="AC1541" t="s">
        <v>9398</v>
      </c>
      <c r="AD1541" s="61">
        <v>43242.367574884258</v>
      </c>
      <c r="AE1541" t="s">
        <v>9398</v>
      </c>
      <c r="AF1541" s="61">
        <v>43242.367574884258</v>
      </c>
    </row>
    <row r="1542" spans="24:32" x14ac:dyDescent="0.35">
      <c r="X1542" s="32" t="str">
        <f t="shared" si="70"/>
        <v>LCOM8206</v>
      </c>
      <c r="Y1542" s="32" t="b">
        <f t="shared" si="71"/>
        <v>1</v>
      </c>
      <c r="Z1542" t="s">
        <v>9</v>
      </c>
      <c r="AA1542">
        <v>8206</v>
      </c>
      <c r="AB1542" t="s">
        <v>10522</v>
      </c>
      <c r="AC1542" t="s">
        <v>9398</v>
      </c>
      <c r="AD1542" s="61">
        <v>43242.367574999997</v>
      </c>
      <c r="AE1542" t="s">
        <v>9398</v>
      </c>
      <c r="AF1542" s="61">
        <v>43242.367574999997</v>
      </c>
    </row>
    <row r="1543" spans="24:32" x14ac:dyDescent="0.35">
      <c r="X1543" s="32" t="str">
        <f t="shared" si="70"/>
        <v>LCOM8207</v>
      </c>
      <c r="Y1543" s="32" t="b">
        <f t="shared" si="71"/>
        <v>1</v>
      </c>
      <c r="Z1543" t="s">
        <v>9</v>
      </c>
      <c r="AA1543">
        <v>8207</v>
      </c>
      <c r="AB1543" t="s">
        <v>10523</v>
      </c>
      <c r="AC1543" t="s">
        <v>9398</v>
      </c>
      <c r="AD1543" s="61">
        <v>43242.367575115743</v>
      </c>
      <c r="AE1543" t="s">
        <v>9398</v>
      </c>
      <c r="AF1543" s="61">
        <v>43242.367575115743</v>
      </c>
    </row>
    <row r="1544" spans="24:32" x14ac:dyDescent="0.35">
      <c r="X1544" s="32" t="str">
        <f t="shared" ref="X1544:X1607" si="72">Z1544&amp;AA1544</f>
        <v>LCOM8208</v>
      </c>
      <c r="Y1544" s="32" t="b">
        <f t="shared" si="71"/>
        <v>1</v>
      </c>
      <c r="Z1544" t="s">
        <v>9</v>
      </c>
      <c r="AA1544">
        <v>8208</v>
      </c>
      <c r="AB1544" t="s">
        <v>10524</v>
      </c>
      <c r="AC1544" t="s">
        <v>9398</v>
      </c>
      <c r="AD1544" s="61">
        <v>43242.36757519676</v>
      </c>
      <c r="AE1544" t="s">
        <v>9398</v>
      </c>
      <c r="AF1544" s="61">
        <v>43242.36757519676</v>
      </c>
    </row>
    <row r="1545" spans="24:32" x14ac:dyDescent="0.35">
      <c r="X1545" s="32" t="str">
        <f t="shared" si="72"/>
        <v>LCOM8209</v>
      </c>
      <c r="Y1545" s="32" t="b">
        <f t="shared" si="71"/>
        <v>1</v>
      </c>
      <c r="Z1545" t="s">
        <v>9</v>
      </c>
      <c r="AA1545">
        <v>8209</v>
      </c>
      <c r="AB1545" t="s">
        <v>10525</v>
      </c>
      <c r="AC1545" t="s">
        <v>9398</v>
      </c>
      <c r="AD1545" s="61">
        <v>43242.367575266202</v>
      </c>
      <c r="AE1545" t="s">
        <v>9398</v>
      </c>
      <c r="AF1545" s="61">
        <v>43242.367575266202</v>
      </c>
    </row>
    <row r="1546" spans="24:32" x14ac:dyDescent="0.35">
      <c r="X1546" s="32" t="str">
        <f t="shared" si="72"/>
        <v>LCOM8210</v>
      </c>
      <c r="Y1546" s="32" t="b">
        <f t="shared" si="71"/>
        <v>1</v>
      </c>
      <c r="Z1546" t="s">
        <v>9</v>
      </c>
      <c r="AA1546">
        <v>8210</v>
      </c>
      <c r="AB1546" t="s">
        <v>10526</v>
      </c>
      <c r="AC1546" t="s">
        <v>9398</v>
      </c>
      <c r="AD1546" s="61">
        <v>43242.36757534722</v>
      </c>
      <c r="AE1546" t="s">
        <v>9398</v>
      </c>
      <c r="AF1546" s="61">
        <v>43242.36757534722</v>
      </c>
    </row>
    <row r="1547" spans="24:32" x14ac:dyDescent="0.35">
      <c r="X1547" s="32" t="str">
        <f t="shared" si="72"/>
        <v>LCOM8211</v>
      </c>
      <c r="Y1547" s="32" t="b">
        <f t="shared" si="71"/>
        <v>1</v>
      </c>
      <c r="Z1547" t="s">
        <v>9</v>
      </c>
      <c r="AA1547">
        <v>8211</v>
      </c>
      <c r="AB1547" t="s">
        <v>10527</v>
      </c>
      <c r="AC1547" t="s">
        <v>9398</v>
      </c>
      <c r="AD1547" s="61">
        <v>43242.367575462966</v>
      </c>
      <c r="AE1547" t="s">
        <v>9398</v>
      </c>
      <c r="AF1547" s="61">
        <v>43242.367575462966</v>
      </c>
    </row>
    <row r="1548" spans="24:32" x14ac:dyDescent="0.35">
      <c r="X1548" s="32" t="str">
        <f t="shared" si="72"/>
        <v>LCOM8212</v>
      </c>
      <c r="Y1548" s="32" t="b">
        <f t="shared" si="71"/>
        <v>1</v>
      </c>
      <c r="Z1548" t="s">
        <v>9</v>
      </c>
      <c r="AA1548">
        <v>8212</v>
      </c>
      <c r="AB1548" t="s">
        <v>10528</v>
      </c>
      <c r="AC1548" t="s">
        <v>9398</v>
      </c>
      <c r="AD1548" s="61">
        <v>43242.367575497687</v>
      </c>
      <c r="AE1548" t="s">
        <v>9398</v>
      </c>
      <c r="AF1548" s="61">
        <v>43242.367575497687</v>
      </c>
    </row>
    <row r="1549" spans="24:32" x14ac:dyDescent="0.35">
      <c r="X1549" s="32" t="str">
        <f t="shared" si="72"/>
        <v>LCOM8213</v>
      </c>
      <c r="Y1549" s="32" t="b">
        <f t="shared" si="71"/>
        <v>1</v>
      </c>
      <c r="Z1549" t="s">
        <v>9</v>
      </c>
      <c r="AA1549">
        <v>8213</v>
      </c>
      <c r="AB1549" t="s">
        <v>10541</v>
      </c>
      <c r="AC1549" t="s">
        <v>9398</v>
      </c>
      <c r="AD1549" s="61">
        <v>43242.367575578704</v>
      </c>
      <c r="AE1549" t="s">
        <v>9398</v>
      </c>
      <c r="AF1549" s="61">
        <v>43242.367575578704</v>
      </c>
    </row>
    <row r="1550" spans="24:32" x14ac:dyDescent="0.35">
      <c r="X1550" s="32" t="str">
        <f t="shared" si="72"/>
        <v>LCOM8214</v>
      </c>
      <c r="Y1550" s="32" t="b">
        <f t="shared" si="71"/>
        <v>1</v>
      </c>
      <c r="Z1550" t="s">
        <v>9</v>
      </c>
      <c r="AA1550">
        <v>8214</v>
      </c>
      <c r="AB1550" t="s">
        <v>10529</v>
      </c>
      <c r="AC1550" t="s">
        <v>9398</v>
      </c>
      <c r="AD1550" s="61">
        <v>43242.367575694443</v>
      </c>
      <c r="AE1550" t="s">
        <v>9398</v>
      </c>
      <c r="AF1550" s="61">
        <v>43242.367575694443</v>
      </c>
    </row>
    <row r="1551" spans="24:32" x14ac:dyDescent="0.35">
      <c r="X1551" s="32" t="str">
        <f t="shared" si="72"/>
        <v>LCOM8215</v>
      </c>
      <c r="Y1551" s="32" t="b">
        <f t="shared" si="71"/>
        <v>1</v>
      </c>
      <c r="Z1551" t="s">
        <v>9</v>
      </c>
      <c r="AA1551">
        <v>8215</v>
      </c>
      <c r="AB1551" t="s">
        <v>10530</v>
      </c>
      <c r="AC1551" t="s">
        <v>9398</v>
      </c>
      <c r="AD1551" s="61">
        <v>43242.367575775461</v>
      </c>
      <c r="AE1551" t="s">
        <v>9398</v>
      </c>
      <c r="AF1551" s="61">
        <v>43242.367575775461</v>
      </c>
    </row>
    <row r="1552" spans="24:32" x14ac:dyDescent="0.35">
      <c r="X1552" s="32" t="str">
        <f t="shared" si="72"/>
        <v>LCOM8216</v>
      </c>
      <c r="Y1552" s="32" t="b">
        <f t="shared" si="71"/>
        <v>1</v>
      </c>
      <c r="Z1552" t="s">
        <v>9</v>
      </c>
      <c r="AA1552">
        <v>8216</v>
      </c>
      <c r="AB1552" t="s">
        <v>10531</v>
      </c>
      <c r="AC1552" t="s">
        <v>9398</v>
      </c>
      <c r="AD1552" s="61">
        <v>43242.36757584491</v>
      </c>
      <c r="AE1552" t="s">
        <v>9398</v>
      </c>
      <c r="AF1552" s="61">
        <v>43242.36757584491</v>
      </c>
    </row>
    <row r="1553" spans="24:32" x14ac:dyDescent="0.35">
      <c r="X1553" s="32" t="str">
        <f t="shared" si="72"/>
        <v>LCOM8400</v>
      </c>
      <c r="Y1553" s="32" t="b">
        <f t="shared" si="71"/>
        <v>1</v>
      </c>
      <c r="Z1553" t="s">
        <v>9</v>
      </c>
      <c r="AA1553">
        <v>8400</v>
      </c>
      <c r="AB1553" t="s">
        <v>3406</v>
      </c>
      <c r="AC1553" t="s">
        <v>9398</v>
      </c>
      <c r="AD1553" s="61">
        <v>42810.281069247685</v>
      </c>
      <c r="AE1553" t="s">
        <v>9398</v>
      </c>
      <c r="AF1553" s="61">
        <v>43123.570836261577</v>
      </c>
    </row>
    <row r="1554" spans="24:32" x14ac:dyDescent="0.35">
      <c r="X1554" s="32" t="str">
        <f t="shared" si="72"/>
        <v>LCOM8401</v>
      </c>
      <c r="Y1554" s="32" t="b">
        <f t="shared" si="71"/>
        <v>1</v>
      </c>
      <c r="Z1554" t="s">
        <v>9</v>
      </c>
      <c r="AA1554">
        <v>8401</v>
      </c>
      <c r="AB1554" t="s">
        <v>3407</v>
      </c>
      <c r="AC1554" t="s">
        <v>9398</v>
      </c>
      <c r="AD1554" s="61">
        <v>43084.552771562499</v>
      </c>
      <c r="AE1554" t="s">
        <v>9398</v>
      </c>
      <c r="AF1554" s="61">
        <v>43123.570836307874</v>
      </c>
    </row>
    <row r="1555" spans="24:32" x14ac:dyDescent="0.35">
      <c r="X1555" s="32" t="str">
        <f t="shared" si="72"/>
        <v>LCOM8402</v>
      </c>
      <c r="Y1555" s="32" t="b">
        <f t="shared" si="71"/>
        <v>1</v>
      </c>
      <c r="Z1555" t="s">
        <v>9</v>
      </c>
      <c r="AA1555">
        <v>8402</v>
      </c>
      <c r="AB1555" t="s">
        <v>9737</v>
      </c>
      <c r="AC1555" t="s">
        <v>9398</v>
      </c>
      <c r="AD1555" s="61">
        <v>43161.33188070602</v>
      </c>
      <c r="AE1555" t="s">
        <v>9398</v>
      </c>
      <c r="AF1555" s="61">
        <v>43161.332527812498</v>
      </c>
    </row>
    <row r="1556" spans="24:32" x14ac:dyDescent="0.35">
      <c r="X1556" s="32" t="str">
        <f t="shared" si="72"/>
        <v>LCOM9100</v>
      </c>
      <c r="Y1556" s="32" t="b">
        <f t="shared" si="71"/>
        <v>1</v>
      </c>
      <c r="Z1556" t="s">
        <v>9</v>
      </c>
      <c r="AA1556">
        <v>9100</v>
      </c>
      <c r="AB1556" t="s">
        <v>1190</v>
      </c>
      <c r="AC1556" t="s">
        <v>9398</v>
      </c>
      <c r="AD1556" s="61">
        <v>42810.281069444442</v>
      </c>
      <c r="AE1556" t="s">
        <v>9398</v>
      </c>
      <c r="AF1556" s="61">
        <v>43123.570836342595</v>
      </c>
    </row>
    <row r="1557" spans="24:32" x14ac:dyDescent="0.35">
      <c r="X1557" s="32" t="str">
        <f t="shared" si="72"/>
        <v>LCOM9101</v>
      </c>
      <c r="Y1557" s="32" t="b">
        <f t="shared" si="71"/>
        <v>1</v>
      </c>
      <c r="Z1557" t="s">
        <v>9</v>
      </c>
      <c r="AA1557">
        <v>9101</v>
      </c>
      <c r="AB1557" t="s">
        <v>1191</v>
      </c>
      <c r="AC1557" t="s">
        <v>9398</v>
      </c>
      <c r="AD1557" s="61">
        <v>42810.281069675926</v>
      </c>
      <c r="AE1557" t="s">
        <v>9398</v>
      </c>
      <c r="AF1557" s="61">
        <v>43123.570836423612</v>
      </c>
    </row>
    <row r="1558" spans="24:32" x14ac:dyDescent="0.35">
      <c r="X1558" s="32" t="str">
        <f t="shared" si="72"/>
        <v>LCOM9105</v>
      </c>
      <c r="Y1558" s="32" t="b">
        <f t="shared" si="71"/>
        <v>1</v>
      </c>
      <c r="Z1558" t="s">
        <v>9</v>
      </c>
      <c r="AA1558">
        <v>9105</v>
      </c>
      <c r="AB1558" t="s">
        <v>1192</v>
      </c>
      <c r="AC1558" t="s">
        <v>9398</v>
      </c>
      <c r="AD1558" s="61">
        <v>42810.281069872683</v>
      </c>
      <c r="AE1558" t="s">
        <v>9398</v>
      </c>
      <c r="AF1558" s="61">
        <v>43123.570836458333</v>
      </c>
    </row>
    <row r="1559" spans="24:32" x14ac:dyDescent="0.35">
      <c r="X1559" s="32" t="str">
        <f t="shared" si="72"/>
        <v>LCOM9106</v>
      </c>
      <c r="Y1559" s="32" t="b">
        <f t="shared" si="71"/>
        <v>1</v>
      </c>
      <c r="Z1559" t="s">
        <v>9</v>
      </c>
      <c r="AA1559">
        <v>9106</v>
      </c>
      <c r="AB1559" t="s">
        <v>1193</v>
      </c>
      <c r="AC1559" t="s">
        <v>9398</v>
      </c>
      <c r="AD1559" s="61">
        <v>42810.28107005787</v>
      </c>
      <c r="AE1559" t="s">
        <v>9398</v>
      </c>
      <c r="AF1559" s="61">
        <v>43123.570836493054</v>
      </c>
    </row>
    <row r="1560" spans="24:32" x14ac:dyDescent="0.35">
      <c r="X1560" s="32" t="str">
        <f t="shared" si="72"/>
        <v>LCOM9107</v>
      </c>
      <c r="Y1560" s="32" t="b">
        <f t="shared" si="71"/>
        <v>1</v>
      </c>
      <c r="Z1560" t="s">
        <v>9</v>
      </c>
      <c r="AA1560">
        <v>9107</v>
      </c>
      <c r="AB1560" t="s">
        <v>1194</v>
      </c>
      <c r="AC1560" t="s">
        <v>9398</v>
      </c>
      <c r="AD1560" s="61">
        <v>42810.281070289355</v>
      </c>
      <c r="AE1560" t="s">
        <v>9398</v>
      </c>
      <c r="AF1560" s="61">
        <v>43123.570836539351</v>
      </c>
    </row>
    <row r="1561" spans="24:32" x14ac:dyDescent="0.35">
      <c r="X1561" s="32" t="str">
        <f t="shared" si="72"/>
        <v>LCOM9108</v>
      </c>
      <c r="Y1561" s="32" t="b">
        <f t="shared" si="71"/>
        <v>1</v>
      </c>
      <c r="Z1561" t="s">
        <v>9</v>
      </c>
      <c r="AA1561">
        <v>9108</v>
      </c>
      <c r="AB1561" t="s">
        <v>1195</v>
      </c>
      <c r="AC1561" t="s">
        <v>9398</v>
      </c>
      <c r="AD1561" s="61">
        <v>42810.281070520832</v>
      </c>
      <c r="AE1561" t="s">
        <v>9398</v>
      </c>
      <c r="AF1561" s="61">
        <v>43123.570836574072</v>
      </c>
    </row>
    <row r="1562" spans="24:32" x14ac:dyDescent="0.35">
      <c r="X1562" s="32" t="str">
        <f t="shared" si="72"/>
        <v>LCOM9110</v>
      </c>
      <c r="Y1562" s="32" t="b">
        <f t="shared" si="71"/>
        <v>1</v>
      </c>
      <c r="Z1562" t="s">
        <v>9</v>
      </c>
      <c r="AA1562">
        <v>9110</v>
      </c>
      <c r="AB1562" t="s">
        <v>1196</v>
      </c>
      <c r="AC1562" t="s">
        <v>9398</v>
      </c>
      <c r="AD1562" s="61">
        <v>42810.281070717596</v>
      </c>
      <c r="AE1562" t="s">
        <v>9398</v>
      </c>
      <c r="AF1562" s="61">
        <v>43123.57083665509</v>
      </c>
    </row>
    <row r="1563" spans="24:32" x14ac:dyDescent="0.35">
      <c r="X1563" s="32" t="str">
        <f t="shared" si="72"/>
        <v>LCOM9115</v>
      </c>
      <c r="Y1563" s="32" t="b">
        <f t="shared" si="71"/>
        <v>1</v>
      </c>
      <c r="Z1563" t="s">
        <v>9</v>
      </c>
      <c r="AA1563">
        <v>9115</v>
      </c>
      <c r="AB1563" t="s">
        <v>1197</v>
      </c>
      <c r="AC1563" t="s">
        <v>9398</v>
      </c>
      <c r="AD1563" s="61">
        <v>42810.281070949073</v>
      </c>
      <c r="AE1563" t="s">
        <v>9398</v>
      </c>
      <c r="AF1563" s="61">
        <v>43123.570836689818</v>
      </c>
    </row>
    <row r="1564" spans="24:32" x14ac:dyDescent="0.35">
      <c r="X1564" s="32" t="str">
        <f t="shared" si="72"/>
        <v>LCOM9120</v>
      </c>
      <c r="Y1564" s="32" t="b">
        <f t="shared" si="71"/>
        <v>1</v>
      </c>
      <c r="Z1564" t="s">
        <v>9</v>
      </c>
      <c r="AA1564">
        <v>9120</v>
      </c>
      <c r="AB1564" t="s">
        <v>1198</v>
      </c>
      <c r="AC1564" t="s">
        <v>9398</v>
      </c>
      <c r="AD1564" s="61">
        <v>42810.281071145837</v>
      </c>
      <c r="AE1564" t="s">
        <v>9398</v>
      </c>
      <c r="AF1564" s="61">
        <v>43123.570836724539</v>
      </c>
    </row>
    <row r="1565" spans="24:32" x14ac:dyDescent="0.35">
      <c r="X1565" s="32" t="str">
        <f t="shared" si="72"/>
        <v>LCOM9125</v>
      </c>
      <c r="Y1565" s="32" t="b">
        <f t="shared" si="71"/>
        <v>1</v>
      </c>
      <c r="Z1565" t="s">
        <v>9</v>
      </c>
      <c r="AA1565">
        <v>9125</v>
      </c>
      <c r="AB1565" t="s">
        <v>1199</v>
      </c>
      <c r="AC1565" t="s">
        <v>9398</v>
      </c>
      <c r="AD1565" s="61">
        <v>42810.281071296296</v>
      </c>
      <c r="AE1565" t="s">
        <v>9398</v>
      </c>
      <c r="AF1565" s="61">
        <v>43123.570836805557</v>
      </c>
    </row>
    <row r="1566" spans="24:32" x14ac:dyDescent="0.35">
      <c r="X1566" s="32" t="str">
        <f t="shared" si="72"/>
        <v>LCOM9126</v>
      </c>
      <c r="Y1566" s="32" t="b">
        <f t="shared" si="71"/>
        <v>1</v>
      </c>
      <c r="Z1566" t="s">
        <v>9</v>
      </c>
      <c r="AA1566">
        <v>9126</v>
      </c>
      <c r="AB1566" t="s">
        <v>1200</v>
      </c>
      <c r="AC1566" t="s">
        <v>9398</v>
      </c>
      <c r="AD1566" s="61">
        <v>42810.281071446756</v>
      </c>
      <c r="AE1566" t="s">
        <v>9398</v>
      </c>
      <c r="AF1566" s="61">
        <v>43123.570836840277</v>
      </c>
    </row>
    <row r="1567" spans="24:32" x14ac:dyDescent="0.35">
      <c r="X1567" s="32" t="str">
        <f t="shared" si="72"/>
        <v>LCOM9127</v>
      </c>
      <c r="Y1567" s="32" t="b">
        <f t="shared" si="71"/>
        <v>1</v>
      </c>
      <c r="Z1567" t="s">
        <v>9</v>
      </c>
      <c r="AA1567">
        <v>9127</v>
      </c>
      <c r="AB1567" t="s">
        <v>1201</v>
      </c>
      <c r="AC1567" t="s">
        <v>9398</v>
      </c>
      <c r="AD1567" s="61">
        <v>42810.28107164352</v>
      </c>
      <c r="AE1567" t="s">
        <v>9398</v>
      </c>
      <c r="AF1567" s="61">
        <v>43123.570836886574</v>
      </c>
    </row>
    <row r="1568" spans="24:32" x14ac:dyDescent="0.35">
      <c r="X1568" s="32" t="str">
        <f t="shared" si="72"/>
        <v>LCOM9130</v>
      </c>
      <c r="Y1568" s="32" t="b">
        <f t="shared" si="71"/>
        <v>1</v>
      </c>
      <c r="Z1568" t="s">
        <v>9</v>
      </c>
      <c r="AA1568">
        <v>9130</v>
      </c>
      <c r="AB1568" t="s">
        <v>1202</v>
      </c>
      <c r="AC1568" t="s">
        <v>9398</v>
      </c>
      <c r="AD1568" s="61">
        <v>42810.281071840276</v>
      </c>
      <c r="AE1568" t="s">
        <v>9398</v>
      </c>
      <c r="AF1568" s="61">
        <v>43123.570836921295</v>
      </c>
    </row>
    <row r="1569" spans="24:32" x14ac:dyDescent="0.35">
      <c r="X1569" s="32" t="str">
        <f t="shared" si="72"/>
        <v>LCOM9131</v>
      </c>
      <c r="Y1569" s="32" t="b">
        <f t="shared" si="71"/>
        <v>1</v>
      </c>
      <c r="Z1569" t="s">
        <v>9</v>
      </c>
      <c r="AA1569">
        <v>9131</v>
      </c>
      <c r="AB1569" t="s">
        <v>1203</v>
      </c>
      <c r="AC1569" t="s">
        <v>9398</v>
      </c>
      <c r="AD1569" s="61">
        <v>42810.281072025464</v>
      </c>
      <c r="AE1569" t="s">
        <v>9398</v>
      </c>
      <c r="AF1569" s="61">
        <v>43123.570837002313</v>
      </c>
    </row>
    <row r="1570" spans="24:32" x14ac:dyDescent="0.35">
      <c r="X1570" s="32" t="str">
        <f t="shared" si="72"/>
        <v>LCOM9132</v>
      </c>
      <c r="Y1570" s="32" t="b">
        <f t="shared" si="71"/>
        <v>1</v>
      </c>
      <c r="Z1570" t="s">
        <v>9</v>
      </c>
      <c r="AA1570">
        <v>9132</v>
      </c>
      <c r="AB1570" t="s">
        <v>1204</v>
      </c>
      <c r="AC1570" t="s">
        <v>9398</v>
      </c>
      <c r="AD1570" s="61">
        <v>42810.28107222222</v>
      </c>
      <c r="AE1570" t="s">
        <v>9398</v>
      </c>
      <c r="AF1570" s="61">
        <v>43123.570837037034</v>
      </c>
    </row>
    <row r="1571" spans="24:32" x14ac:dyDescent="0.35">
      <c r="X1571" s="32" t="str">
        <f t="shared" si="72"/>
        <v>LCOM9133</v>
      </c>
      <c r="Y1571" s="32" t="b">
        <f t="shared" si="71"/>
        <v>1</v>
      </c>
      <c r="Z1571" t="s">
        <v>9</v>
      </c>
      <c r="AA1571">
        <v>9133</v>
      </c>
      <c r="AB1571" t="s">
        <v>1205</v>
      </c>
      <c r="AC1571" t="s">
        <v>9398</v>
      </c>
      <c r="AD1571" s="61">
        <v>42810.281072418984</v>
      </c>
      <c r="AE1571" t="s">
        <v>9398</v>
      </c>
      <c r="AF1571" s="61">
        <v>43123.570837071762</v>
      </c>
    </row>
    <row r="1572" spans="24:32" x14ac:dyDescent="0.35">
      <c r="X1572" s="32" t="str">
        <f t="shared" si="72"/>
        <v>LCOM9135</v>
      </c>
      <c r="Y1572" s="32" t="b">
        <f t="shared" si="71"/>
        <v>1</v>
      </c>
      <c r="Z1572" t="s">
        <v>9</v>
      </c>
      <c r="AA1572">
        <v>9135</v>
      </c>
      <c r="AB1572" t="s">
        <v>1206</v>
      </c>
      <c r="AC1572" t="s">
        <v>9398</v>
      </c>
      <c r="AD1572" s="61">
        <v>42810.281072604164</v>
      </c>
      <c r="AE1572" t="s">
        <v>9398</v>
      </c>
      <c r="AF1572" s="61">
        <v>43123.570837118059</v>
      </c>
    </row>
    <row r="1573" spans="24:32" x14ac:dyDescent="0.35">
      <c r="X1573" s="32" t="str">
        <f t="shared" si="72"/>
        <v>LCOM9136</v>
      </c>
      <c r="Y1573" s="32" t="b">
        <f t="shared" si="71"/>
        <v>1</v>
      </c>
      <c r="Z1573" t="s">
        <v>9</v>
      </c>
      <c r="AA1573">
        <v>9136</v>
      </c>
      <c r="AB1573" t="s">
        <v>1207</v>
      </c>
      <c r="AC1573" t="s">
        <v>9398</v>
      </c>
      <c r="AD1573" s="61">
        <v>42810.281072800928</v>
      </c>
      <c r="AE1573" t="s">
        <v>9398</v>
      </c>
      <c r="AF1573" s="61">
        <v>43123.57083715278</v>
      </c>
    </row>
    <row r="1574" spans="24:32" x14ac:dyDescent="0.35">
      <c r="X1574" s="32" t="str">
        <f t="shared" si="72"/>
        <v>LCOM9140</v>
      </c>
      <c r="Y1574" s="32" t="b">
        <f t="shared" si="71"/>
        <v>1</v>
      </c>
      <c r="Z1574" t="s">
        <v>9</v>
      </c>
      <c r="AA1574">
        <v>9140</v>
      </c>
      <c r="AB1574" t="s">
        <v>1208</v>
      </c>
      <c r="AC1574" t="s">
        <v>9398</v>
      </c>
      <c r="AD1574" s="61">
        <v>42810.281072997685</v>
      </c>
      <c r="AE1574" t="s">
        <v>9398</v>
      </c>
      <c r="AF1574" s="61">
        <v>43123.570837233798</v>
      </c>
    </row>
    <row r="1575" spans="24:32" x14ac:dyDescent="0.35">
      <c r="X1575" s="32" t="str">
        <f t="shared" si="72"/>
        <v>LCOM9141</v>
      </c>
      <c r="Y1575" s="32" t="b">
        <f t="shared" si="71"/>
        <v>1</v>
      </c>
      <c r="Z1575" t="s">
        <v>9</v>
      </c>
      <c r="AA1575">
        <v>9141</v>
      </c>
      <c r="AB1575" t="s">
        <v>1209</v>
      </c>
      <c r="AC1575" t="s">
        <v>9398</v>
      </c>
      <c r="AD1575" s="61">
        <v>42810.281073148151</v>
      </c>
      <c r="AE1575" t="s">
        <v>9398</v>
      </c>
      <c r="AF1575" s="61">
        <v>43123.570837268519</v>
      </c>
    </row>
    <row r="1576" spans="24:32" x14ac:dyDescent="0.35">
      <c r="X1576" s="32" t="str">
        <f t="shared" si="72"/>
        <v>LCOM9145</v>
      </c>
      <c r="Y1576" s="32" t="b">
        <f t="shared" si="71"/>
        <v>1</v>
      </c>
      <c r="Z1576" t="s">
        <v>9</v>
      </c>
      <c r="AA1576">
        <v>9145</v>
      </c>
      <c r="AB1576" t="s">
        <v>1210</v>
      </c>
      <c r="AC1576" t="s">
        <v>9398</v>
      </c>
      <c r="AD1576" s="61">
        <v>42810.281073344908</v>
      </c>
      <c r="AE1576" t="s">
        <v>9398</v>
      </c>
      <c r="AF1576" s="61">
        <v>43123.570837303239</v>
      </c>
    </row>
    <row r="1577" spans="24:32" x14ac:dyDescent="0.35">
      <c r="X1577" s="32" t="str">
        <f t="shared" si="72"/>
        <v>LCOM9146</v>
      </c>
      <c r="Y1577" s="32" t="b">
        <f t="shared" si="71"/>
        <v>1</v>
      </c>
      <c r="Z1577" t="s">
        <v>9</v>
      </c>
      <c r="AA1577">
        <v>9146</v>
      </c>
      <c r="AB1577" t="s">
        <v>1211</v>
      </c>
      <c r="AC1577" t="s">
        <v>9398</v>
      </c>
      <c r="AD1577" s="61">
        <v>42810.281073530095</v>
      </c>
      <c r="AE1577" t="s">
        <v>9398</v>
      </c>
      <c r="AF1577" s="61">
        <v>43123.570837349536</v>
      </c>
    </row>
    <row r="1578" spans="24:32" x14ac:dyDescent="0.35">
      <c r="X1578" s="32" t="str">
        <f t="shared" si="72"/>
        <v>LCOM9150</v>
      </c>
      <c r="Y1578" s="32" t="b">
        <f t="shared" si="71"/>
        <v>1</v>
      </c>
      <c r="Z1578" t="s">
        <v>9</v>
      </c>
      <c r="AA1578">
        <v>9150</v>
      </c>
      <c r="AB1578" t="s">
        <v>1212</v>
      </c>
      <c r="AC1578" t="s">
        <v>9398</v>
      </c>
      <c r="AD1578" s="61">
        <v>42810.281073726852</v>
      </c>
      <c r="AE1578" t="s">
        <v>9398</v>
      </c>
      <c r="AF1578" s="61">
        <v>43123.570837418978</v>
      </c>
    </row>
    <row r="1579" spans="24:32" x14ac:dyDescent="0.35">
      <c r="X1579" s="32" t="str">
        <f t="shared" si="72"/>
        <v>LCOM9155</v>
      </c>
      <c r="Y1579" s="32" t="b">
        <f t="shared" si="71"/>
        <v>1</v>
      </c>
      <c r="Z1579" t="s">
        <v>9</v>
      </c>
      <c r="AA1579">
        <v>9155</v>
      </c>
      <c r="AB1579" t="s">
        <v>1213</v>
      </c>
      <c r="AC1579" t="s">
        <v>9398</v>
      </c>
      <c r="AD1579" s="61">
        <v>42810.281073923608</v>
      </c>
      <c r="AE1579" t="s">
        <v>9398</v>
      </c>
      <c r="AF1579" s="61">
        <v>43123.570837465275</v>
      </c>
    </row>
    <row r="1580" spans="24:32" x14ac:dyDescent="0.35">
      <c r="X1580" s="32" t="str">
        <f t="shared" si="72"/>
        <v>LCOM9156</v>
      </c>
      <c r="Y1580" s="32" t="b">
        <f t="shared" si="71"/>
        <v>1</v>
      </c>
      <c r="Z1580" t="s">
        <v>9</v>
      </c>
      <c r="AA1580">
        <v>9156</v>
      </c>
      <c r="AB1580" t="s">
        <v>1214</v>
      </c>
      <c r="AC1580" t="s">
        <v>9398</v>
      </c>
      <c r="AD1580" s="61">
        <v>42810.281074155093</v>
      </c>
      <c r="AE1580" t="s">
        <v>9398</v>
      </c>
      <c r="AF1580" s="61">
        <v>43123.570837500003</v>
      </c>
    </row>
    <row r="1581" spans="24:32" x14ac:dyDescent="0.35">
      <c r="X1581" s="32" t="str">
        <f t="shared" si="72"/>
        <v>LCOM9157</v>
      </c>
      <c r="Y1581" s="32" t="b">
        <f t="shared" si="71"/>
        <v>1</v>
      </c>
      <c r="Z1581" t="s">
        <v>9</v>
      </c>
      <c r="AA1581">
        <v>9157</v>
      </c>
      <c r="AB1581" t="s">
        <v>1215</v>
      </c>
      <c r="AC1581" t="s">
        <v>9398</v>
      </c>
      <c r="AD1581" s="61">
        <v>42810.281074386578</v>
      </c>
      <c r="AE1581" t="s">
        <v>9398</v>
      </c>
      <c r="AF1581" s="61">
        <v>43123.570837581021</v>
      </c>
    </row>
    <row r="1582" spans="24:32" x14ac:dyDescent="0.35">
      <c r="X1582" s="32" t="str">
        <f t="shared" si="72"/>
        <v>LCOM9158</v>
      </c>
      <c r="Y1582" s="32" t="b">
        <f t="shared" si="71"/>
        <v>1</v>
      </c>
      <c r="Z1582" t="s">
        <v>9</v>
      </c>
      <c r="AA1582">
        <v>9158</v>
      </c>
      <c r="AB1582" t="s">
        <v>1216</v>
      </c>
      <c r="AC1582" t="s">
        <v>9398</v>
      </c>
      <c r="AD1582" s="61">
        <v>42810.281074652776</v>
      </c>
      <c r="AE1582" t="s">
        <v>9398</v>
      </c>
      <c r="AF1582" s="61">
        <v>43123.570837615742</v>
      </c>
    </row>
    <row r="1583" spans="24:32" x14ac:dyDescent="0.35">
      <c r="X1583" s="32" t="str">
        <f t="shared" si="72"/>
        <v>LCOM9159</v>
      </c>
      <c r="Y1583" s="32" t="b">
        <f t="shared" si="71"/>
        <v>1</v>
      </c>
      <c r="Z1583" t="s">
        <v>9</v>
      </c>
      <c r="AA1583">
        <v>9159</v>
      </c>
      <c r="AB1583" t="s">
        <v>1217</v>
      </c>
      <c r="AC1583" t="s">
        <v>9398</v>
      </c>
      <c r="AD1583" s="61">
        <v>42810.281074849539</v>
      </c>
      <c r="AE1583" t="s">
        <v>9398</v>
      </c>
      <c r="AF1583" s="61">
        <v>43123.570837650463</v>
      </c>
    </row>
    <row r="1584" spans="24:32" x14ac:dyDescent="0.35">
      <c r="X1584" s="32" t="str">
        <f t="shared" si="72"/>
        <v>LCOM9160</v>
      </c>
      <c r="Y1584" s="32" t="b">
        <f t="shared" si="71"/>
        <v>1</v>
      </c>
      <c r="Z1584" t="s">
        <v>9</v>
      </c>
      <c r="AA1584">
        <v>9160</v>
      </c>
      <c r="AB1584" t="s">
        <v>1218</v>
      </c>
      <c r="AC1584" t="s">
        <v>9398</v>
      </c>
      <c r="AD1584" s="61">
        <v>42810.28107503472</v>
      </c>
      <c r="AE1584" t="s">
        <v>9398</v>
      </c>
      <c r="AF1584" s="61">
        <v>43123.57083769676</v>
      </c>
    </row>
    <row r="1585" spans="24:32" x14ac:dyDescent="0.35">
      <c r="X1585" s="32" t="str">
        <f t="shared" si="72"/>
        <v>LCOM9161</v>
      </c>
      <c r="Y1585" s="32" t="b">
        <f t="shared" si="71"/>
        <v>1</v>
      </c>
      <c r="Z1585" t="s">
        <v>9</v>
      </c>
      <c r="AA1585">
        <v>9161</v>
      </c>
      <c r="AB1585" t="s">
        <v>1219</v>
      </c>
      <c r="AC1585" t="s">
        <v>9398</v>
      </c>
      <c r="AD1585" s="61">
        <v>42810.281075266204</v>
      </c>
      <c r="AE1585" t="s">
        <v>9398</v>
      </c>
      <c r="AF1585" s="61">
        <v>43123.57083773148</v>
      </c>
    </row>
    <row r="1586" spans="24:32" x14ac:dyDescent="0.35">
      <c r="X1586" s="32" t="str">
        <f t="shared" si="72"/>
        <v>LCOM9165</v>
      </c>
      <c r="Y1586" s="32" t="b">
        <f t="shared" si="71"/>
        <v>1</v>
      </c>
      <c r="Z1586" t="s">
        <v>9</v>
      </c>
      <c r="AA1586">
        <v>9165</v>
      </c>
      <c r="AB1586" t="s">
        <v>1220</v>
      </c>
      <c r="AC1586" t="s">
        <v>9398</v>
      </c>
      <c r="AD1586" s="61">
        <v>42810.281075462961</v>
      </c>
      <c r="AE1586" t="s">
        <v>9398</v>
      </c>
      <c r="AF1586" s="61">
        <v>43123.570837812498</v>
      </c>
    </row>
    <row r="1587" spans="24:32" x14ac:dyDescent="0.35">
      <c r="X1587" s="32" t="str">
        <f t="shared" si="72"/>
        <v>LCOM9167</v>
      </c>
      <c r="Y1587" s="32" t="b">
        <f t="shared" si="71"/>
        <v>1</v>
      </c>
      <c r="Z1587" t="s">
        <v>9</v>
      </c>
      <c r="AA1587">
        <v>9167</v>
      </c>
      <c r="AB1587" t="s">
        <v>11318</v>
      </c>
      <c r="AC1587" t="s">
        <v>9398</v>
      </c>
      <c r="AD1587" s="61">
        <v>43308.304211192131</v>
      </c>
      <c r="AE1587" t="s">
        <v>9398</v>
      </c>
      <c r="AF1587" s="61">
        <v>43308.304211192131</v>
      </c>
    </row>
    <row r="1588" spans="24:32" x14ac:dyDescent="0.35">
      <c r="X1588" s="32" t="str">
        <f t="shared" si="72"/>
        <v>LCOM9200</v>
      </c>
      <c r="Y1588" s="32" t="b">
        <f t="shared" si="71"/>
        <v>1</v>
      </c>
      <c r="Z1588" t="s">
        <v>9</v>
      </c>
      <c r="AA1588">
        <v>9200</v>
      </c>
      <c r="AB1588" t="s">
        <v>1221</v>
      </c>
      <c r="AC1588" t="s">
        <v>9398</v>
      </c>
      <c r="AD1588" s="61">
        <v>42810.281075694445</v>
      </c>
      <c r="AE1588" t="s">
        <v>9398</v>
      </c>
      <c r="AF1588" s="61">
        <v>43123.570837847219</v>
      </c>
    </row>
    <row r="1589" spans="24:32" x14ac:dyDescent="0.35">
      <c r="X1589" s="32" t="str">
        <f t="shared" si="72"/>
        <v>LCOM9205</v>
      </c>
      <c r="Y1589" s="32" t="b">
        <f t="shared" si="71"/>
        <v>1</v>
      </c>
      <c r="Z1589" t="s">
        <v>9</v>
      </c>
      <c r="AA1589">
        <v>9205</v>
      </c>
      <c r="AB1589" t="s">
        <v>1222</v>
      </c>
      <c r="AC1589" t="s">
        <v>9398</v>
      </c>
      <c r="AD1589" s="61">
        <v>42810.281075891202</v>
      </c>
      <c r="AE1589" t="s">
        <v>9398</v>
      </c>
      <c r="AF1589" s="61">
        <v>43123.570837881947</v>
      </c>
    </row>
    <row r="1590" spans="24:32" x14ac:dyDescent="0.35">
      <c r="X1590" s="32" t="str">
        <f t="shared" si="72"/>
        <v>LCOM9300</v>
      </c>
      <c r="Y1590" s="32" t="b">
        <f t="shared" si="71"/>
        <v>1</v>
      </c>
      <c r="Z1590" t="s">
        <v>9</v>
      </c>
      <c r="AA1590">
        <v>9300</v>
      </c>
      <c r="AB1590" t="s">
        <v>1223</v>
      </c>
      <c r="AC1590" t="s">
        <v>9398</v>
      </c>
      <c r="AD1590" s="61">
        <v>42810.281076122686</v>
      </c>
      <c r="AE1590" t="s">
        <v>9398</v>
      </c>
      <c r="AF1590" s="61">
        <v>43123.570837928244</v>
      </c>
    </row>
    <row r="1591" spans="24:32" x14ac:dyDescent="0.35">
      <c r="X1591" s="32" t="str">
        <f t="shared" si="72"/>
        <v>LCOM9305</v>
      </c>
      <c r="Y1591" s="32" t="b">
        <f t="shared" si="71"/>
        <v>1</v>
      </c>
      <c r="Z1591" t="s">
        <v>9</v>
      </c>
      <c r="AA1591">
        <v>9305</v>
      </c>
      <c r="AB1591" t="s">
        <v>1224</v>
      </c>
      <c r="AC1591" t="s">
        <v>9398</v>
      </c>
      <c r="AD1591" s="61">
        <v>42810.281076354164</v>
      </c>
      <c r="AE1591" t="s">
        <v>9398</v>
      </c>
      <c r="AF1591" s="61">
        <v>43123.570837962965</v>
      </c>
    </row>
    <row r="1592" spans="24:32" x14ac:dyDescent="0.35">
      <c r="X1592" s="32" t="str">
        <f t="shared" si="72"/>
        <v>LCOM9310</v>
      </c>
      <c r="Y1592" s="32" t="b">
        <f t="shared" si="71"/>
        <v>1</v>
      </c>
      <c r="Z1592" t="s">
        <v>9</v>
      </c>
      <c r="AA1592">
        <v>9310</v>
      </c>
      <c r="AB1592" t="s">
        <v>1225</v>
      </c>
      <c r="AC1592" t="s">
        <v>9398</v>
      </c>
      <c r="AD1592" s="61">
        <v>42810.281076585648</v>
      </c>
      <c r="AE1592" t="s">
        <v>9398</v>
      </c>
      <c r="AF1592" s="61">
        <v>43123.570838043983</v>
      </c>
    </row>
    <row r="1593" spans="24:32" x14ac:dyDescent="0.35">
      <c r="X1593" s="32" t="str">
        <f t="shared" si="72"/>
        <v>LCOM9320</v>
      </c>
      <c r="Y1593" s="32" t="b">
        <f t="shared" si="71"/>
        <v>1</v>
      </c>
      <c r="Z1593" t="s">
        <v>9</v>
      </c>
      <c r="AA1593">
        <v>9320</v>
      </c>
      <c r="AB1593" t="s">
        <v>1226</v>
      </c>
      <c r="AC1593" t="s">
        <v>9398</v>
      </c>
      <c r="AD1593" s="61">
        <v>42810.281076736108</v>
      </c>
      <c r="AE1593" t="s">
        <v>9398</v>
      </c>
      <c r="AF1593" s="61">
        <v>43123.570838078704</v>
      </c>
    </row>
    <row r="1594" spans="24:32" x14ac:dyDescent="0.35">
      <c r="X1594" s="32" t="str">
        <f t="shared" si="72"/>
        <v>LCOM9321</v>
      </c>
      <c r="Y1594" s="32" t="b">
        <f t="shared" si="71"/>
        <v>1</v>
      </c>
      <c r="Z1594" t="s">
        <v>9</v>
      </c>
      <c r="AA1594">
        <v>9321</v>
      </c>
      <c r="AB1594" t="s">
        <v>1227</v>
      </c>
      <c r="AC1594" t="s">
        <v>9398</v>
      </c>
      <c r="AD1594" s="61">
        <v>42810.281076932872</v>
      </c>
      <c r="AE1594" t="s">
        <v>9398</v>
      </c>
      <c r="AF1594" s="61">
        <v>43123.570838113425</v>
      </c>
    </row>
    <row r="1595" spans="24:32" x14ac:dyDescent="0.35">
      <c r="X1595" s="32" t="str">
        <f t="shared" si="72"/>
        <v>LCOM9330</v>
      </c>
      <c r="Y1595" s="32" t="b">
        <f t="shared" si="71"/>
        <v>1</v>
      </c>
      <c r="Z1595" t="s">
        <v>9</v>
      </c>
      <c r="AA1595">
        <v>9330</v>
      </c>
      <c r="AB1595" t="s">
        <v>1228</v>
      </c>
      <c r="AC1595" t="s">
        <v>9398</v>
      </c>
      <c r="AD1595" s="61">
        <v>42810.281077118052</v>
      </c>
      <c r="AE1595" t="s">
        <v>9398</v>
      </c>
      <c r="AF1595" s="61">
        <v>43123.570838194442</v>
      </c>
    </row>
    <row r="1596" spans="24:32" x14ac:dyDescent="0.35">
      <c r="X1596" s="32" t="str">
        <f t="shared" si="72"/>
        <v>LCOM9335</v>
      </c>
      <c r="Y1596" s="32" t="b">
        <f t="shared" si="71"/>
        <v>1</v>
      </c>
      <c r="Z1596" t="s">
        <v>9</v>
      </c>
      <c r="AA1596">
        <v>9335</v>
      </c>
      <c r="AB1596" t="s">
        <v>1532</v>
      </c>
      <c r="AC1596" t="s">
        <v>9398</v>
      </c>
      <c r="AD1596" s="61">
        <v>43270.492755868057</v>
      </c>
      <c r="AE1596" t="s">
        <v>9398</v>
      </c>
      <c r="AF1596" s="61">
        <v>43270.492755868057</v>
      </c>
    </row>
    <row r="1597" spans="24:32" x14ac:dyDescent="0.35">
      <c r="X1597" s="32" t="str">
        <f t="shared" si="72"/>
        <v>LCOM9400</v>
      </c>
      <c r="Y1597" s="32" t="b">
        <f t="shared" si="71"/>
        <v>1</v>
      </c>
      <c r="Z1597" t="s">
        <v>9</v>
      </c>
      <c r="AA1597">
        <v>9400</v>
      </c>
      <c r="AB1597" t="s">
        <v>1229</v>
      </c>
      <c r="AC1597" t="s">
        <v>9398</v>
      </c>
      <c r="AD1597" s="61">
        <v>42810.281077314816</v>
      </c>
      <c r="AE1597" t="s">
        <v>9398</v>
      </c>
      <c r="AF1597" s="61">
        <v>43123.570838229163</v>
      </c>
    </row>
    <row r="1598" spans="24:32" x14ac:dyDescent="0.35">
      <c r="X1598" s="32" t="str">
        <f t="shared" si="72"/>
        <v>LCOM9405</v>
      </c>
      <c r="Y1598" s="32" t="b">
        <f t="shared" si="71"/>
        <v>1</v>
      </c>
      <c r="Z1598" t="s">
        <v>9</v>
      </c>
      <c r="AA1598">
        <v>9405</v>
      </c>
      <c r="AB1598" t="s">
        <v>1230</v>
      </c>
      <c r="AC1598" t="s">
        <v>9398</v>
      </c>
      <c r="AD1598" s="61">
        <v>42810.281077546293</v>
      </c>
      <c r="AE1598" t="s">
        <v>9398</v>
      </c>
      <c r="AF1598" s="61">
        <v>43123.57083827546</v>
      </c>
    </row>
    <row r="1599" spans="24:32" x14ac:dyDescent="0.35">
      <c r="X1599" s="32" t="str">
        <f t="shared" si="72"/>
        <v>LCOM9406</v>
      </c>
      <c r="Y1599" s="32" t="b">
        <f t="shared" si="71"/>
        <v>1</v>
      </c>
      <c r="Z1599" t="s">
        <v>9</v>
      </c>
      <c r="AA1599">
        <v>9406</v>
      </c>
      <c r="AB1599" t="s">
        <v>1231</v>
      </c>
      <c r="AC1599" t="s">
        <v>9398</v>
      </c>
      <c r="AD1599" s="61">
        <v>42810.28107769676</v>
      </c>
      <c r="AE1599" t="s">
        <v>9398</v>
      </c>
      <c r="AF1599" s="61">
        <v>43123.570838310188</v>
      </c>
    </row>
    <row r="1600" spans="24:32" x14ac:dyDescent="0.35">
      <c r="X1600" s="32" t="str">
        <f t="shared" si="72"/>
        <v>LCOM9407</v>
      </c>
      <c r="Y1600" s="32" t="b">
        <f t="shared" si="71"/>
        <v>1</v>
      </c>
      <c r="Z1600" t="s">
        <v>9</v>
      </c>
      <c r="AA1600">
        <v>9407</v>
      </c>
      <c r="AB1600" t="s">
        <v>1232</v>
      </c>
      <c r="AC1600" t="s">
        <v>9398</v>
      </c>
      <c r="AD1600" s="61">
        <v>42810.281077812499</v>
      </c>
      <c r="AE1600" t="s">
        <v>9398</v>
      </c>
      <c r="AF1600" s="61">
        <v>43123.570838344909</v>
      </c>
    </row>
    <row r="1601" spans="24:32" x14ac:dyDescent="0.35">
      <c r="X1601" s="32" t="str">
        <f t="shared" si="72"/>
        <v>LCOM9408</v>
      </c>
      <c r="Y1601" s="32" t="b">
        <f t="shared" si="71"/>
        <v>1</v>
      </c>
      <c r="Z1601" t="s">
        <v>9</v>
      </c>
      <c r="AA1601">
        <v>9408</v>
      </c>
      <c r="AB1601" t="s">
        <v>1233</v>
      </c>
      <c r="AC1601" t="s">
        <v>9398</v>
      </c>
      <c r="AD1601" s="61">
        <v>42810.281077928237</v>
      </c>
      <c r="AE1601" t="s">
        <v>9398</v>
      </c>
      <c r="AF1601" s="61">
        <v>43123.570838425927</v>
      </c>
    </row>
    <row r="1602" spans="24:32" x14ac:dyDescent="0.35">
      <c r="X1602" s="32" t="str">
        <f t="shared" si="72"/>
        <v>LCOM9410</v>
      </c>
      <c r="Y1602" s="32" t="b">
        <f t="shared" si="71"/>
        <v>1</v>
      </c>
      <c r="Z1602" t="s">
        <v>9</v>
      </c>
      <c r="AA1602">
        <v>9410</v>
      </c>
      <c r="AB1602" t="s">
        <v>1234</v>
      </c>
      <c r="AC1602" t="s">
        <v>9398</v>
      </c>
      <c r="AD1602" s="61">
        <v>42810.28107809028</v>
      </c>
      <c r="AE1602" t="s">
        <v>9398</v>
      </c>
      <c r="AF1602" s="61">
        <v>43123.570838460648</v>
      </c>
    </row>
    <row r="1603" spans="24:32" x14ac:dyDescent="0.35">
      <c r="X1603" s="32" t="str">
        <f t="shared" si="72"/>
        <v>LCOM9411</v>
      </c>
      <c r="Y1603" s="32" t="b">
        <f t="shared" si="71"/>
        <v>1</v>
      </c>
      <c r="Z1603" t="s">
        <v>9</v>
      </c>
      <c r="AA1603">
        <v>9411</v>
      </c>
      <c r="AB1603" t="s">
        <v>10277</v>
      </c>
      <c r="AC1603" t="s">
        <v>9398</v>
      </c>
      <c r="AD1603" s="61">
        <v>43230.407838113424</v>
      </c>
      <c r="AE1603" t="s">
        <v>9398</v>
      </c>
      <c r="AF1603" s="61">
        <v>43230.407838113424</v>
      </c>
    </row>
    <row r="1604" spans="24:32" x14ac:dyDescent="0.35">
      <c r="X1604" s="32" t="str">
        <f t="shared" si="72"/>
        <v>LCOM9412</v>
      </c>
      <c r="Y1604" s="32" t="b">
        <f t="shared" si="71"/>
        <v>1</v>
      </c>
      <c r="Z1604" t="s">
        <v>9</v>
      </c>
      <c r="AA1604">
        <v>9412</v>
      </c>
      <c r="AB1604" t="s">
        <v>10278</v>
      </c>
      <c r="AC1604" t="s">
        <v>9398</v>
      </c>
      <c r="AD1604" s="61">
        <v>43230.407838194442</v>
      </c>
      <c r="AE1604" t="s">
        <v>9398</v>
      </c>
      <c r="AF1604" s="61">
        <v>43230.407838194442</v>
      </c>
    </row>
    <row r="1605" spans="24:32" x14ac:dyDescent="0.35">
      <c r="X1605" s="32" t="str">
        <f t="shared" si="72"/>
        <v>LCOM9413</v>
      </c>
      <c r="Y1605" s="32" t="b">
        <f t="shared" ref="Y1605:Y1668" si="73">VLOOKUP(AA1605,U:V,2,0)=AB1605</f>
        <v>1</v>
      </c>
      <c r="Z1605" t="s">
        <v>9</v>
      </c>
      <c r="AA1605">
        <v>9413</v>
      </c>
      <c r="AB1605" t="s">
        <v>10279</v>
      </c>
      <c r="AC1605" t="s">
        <v>9398</v>
      </c>
      <c r="AD1605" s="61">
        <v>43230.407838310188</v>
      </c>
      <c r="AE1605" t="s">
        <v>9398</v>
      </c>
      <c r="AF1605" s="61">
        <v>43230.407838310188</v>
      </c>
    </row>
    <row r="1606" spans="24:32" x14ac:dyDescent="0.35">
      <c r="X1606" s="32" t="str">
        <f t="shared" si="72"/>
        <v>LCOM9415</v>
      </c>
      <c r="Y1606" s="32" t="b">
        <f t="shared" si="73"/>
        <v>1</v>
      </c>
      <c r="Z1606" t="s">
        <v>9</v>
      </c>
      <c r="AA1606">
        <v>9415</v>
      </c>
      <c r="AB1606" t="s">
        <v>1235</v>
      </c>
      <c r="AC1606" t="s">
        <v>9398</v>
      </c>
      <c r="AD1606" s="61">
        <v>42810.281078159722</v>
      </c>
      <c r="AE1606" t="s">
        <v>9398</v>
      </c>
      <c r="AF1606" s="61">
        <v>43123.570838506945</v>
      </c>
    </row>
    <row r="1607" spans="24:32" x14ac:dyDescent="0.35">
      <c r="X1607" s="32" t="str">
        <f t="shared" si="72"/>
        <v>LCOM9420</v>
      </c>
      <c r="Y1607" s="32" t="b">
        <f t="shared" si="73"/>
        <v>1</v>
      </c>
      <c r="Z1607" t="s">
        <v>9</v>
      </c>
      <c r="AA1607">
        <v>9420</v>
      </c>
      <c r="AB1607" t="s">
        <v>1236</v>
      </c>
      <c r="AC1607" t="s">
        <v>9398</v>
      </c>
      <c r="AD1607" s="61">
        <v>42810.28107824074</v>
      </c>
      <c r="AE1607" t="s">
        <v>9398</v>
      </c>
      <c r="AF1607" s="61">
        <v>43123.570838541666</v>
      </c>
    </row>
    <row r="1608" spans="24:32" x14ac:dyDescent="0.35">
      <c r="X1608" s="32" t="str">
        <f t="shared" ref="X1608:X1671" si="74">Z1608&amp;AA1608</f>
        <v>LCOM9425</v>
      </c>
      <c r="Y1608" s="32" t="b">
        <f t="shared" si="73"/>
        <v>1</v>
      </c>
      <c r="Z1608" t="s">
        <v>9</v>
      </c>
      <c r="AA1608">
        <v>9425</v>
      </c>
      <c r="AB1608" t="s">
        <v>1237</v>
      </c>
      <c r="AC1608" t="s">
        <v>9398</v>
      </c>
      <c r="AD1608" s="61">
        <v>42810.281078356478</v>
      </c>
      <c r="AE1608" t="s">
        <v>9398</v>
      </c>
      <c r="AF1608" s="61">
        <v>43123.570838576386</v>
      </c>
    </row>
    <row r="1609" spans="24:32" x14ac:dyDescent="0.35">
      <c r="X1609" s="32" t="str">
        <f t="shared" si="74"/>
        <v>LCOM9426</v>
      </c>
      <c r="Y1609" s="32" t="b">
        <f t="shared" si="73"/>
        <v>1</v>
      </c>
      <c r="Z1609" t="s">
        <v>9</v>
      </c>
      <c r="AA1609">
        <v>9426</v>
      </c>
      <c r="AB1609" t="s">
        <v>10280</v>
      </c>
      <c r="AC1609" t="s">
        <v>9398</v>
      </c>
      <c r="AD1609" s="61">
        <v>43230.407838344909</v>
      </c>
      <c r="AE1609" t="s">
        <v>9398</v>
      </c>
      <c r="AF1609" s="61">
        <v>43230.407838344909</v>
      </c>
    </row>
    <row r="1610" spans="24:32" x14ac:dyDescent="0.35">
      <c r="X1610" s="32" t="str">
        <f t="shared" si="74"/>
        <v>LCOM9427</v>
      </c>
      <c r="Y1610" s="32" t="b">
        <f t="shared" si="73"/>
        <v>1</v>
      </c>
      <c r="Z1610" t="s">
        <v>9</v>
      </c>
      <c r="AA1610">
        <v>9427</v>
      </c>
      <c r="AB1610" t="s">
        <v>10281</v>
      </c>
      <c r="AC1610" t="s">
        <v>9398</v>
      </c>
      <c r="AD1610" s="61">
        <v>43230.407838460647</v>
      </c>
      <c r="AE1610" t="s">
        <v>9398</v>
      </c>
      <c r="AF1610" s="61">
        <v>43230.407838460647</v>
      </c>
    </row>
    <row r="1611" spans="24:32" x14ac:dyDescent="0.35">
      <c r="X1611" s="32" t="str">
        <f t="shared" si="74"/>
        <v>LCOM9428</v>
      </c>
      <c r="Y1611" s="32" t="b">
        <f t="shared" si="73"/>
        <v>1</v>
      </c>
      <c r="Z1611" t="s">
        <v>9</v>
      </c>
      <c r="AA1611">
        <v>9428</v>
      </c>
      <c r="AB1611" t="s">
        <v>10288</v>
      </c>
      <c r="AC1611" t="s">
        <v>9398</v>
      </c>
      <c r="AD1611" s="61">
        <v>43230.407839085645</v>
      </c>
      <c r="AE1611" t="s">
        <v>9398</v>
      </c>
      <c r="AF1611" s="61">
        <v>43230.407839085645</v>
      </c>
    </row>
    <row r="1612" spans="24:32" x14ac:dyDescent="0.35">
      <c r="X1612" s="32" t="str">
        <f t="shared" si="74"/>
        <v>LCOM9429</v>
      </c>
      <c r="Y1612" s="32" t="b">
        <f t="shared" si="73"/>
        <v>1</v>
      </c>
      <c r="Z1612" t="s">
        <v>9</v>
      </c>
      <c r="AA1612">
        <v>9429</v>
      </c>
      <c r="AB1612" t="s">
        <v>10289</v>
      </c>
      <c r="AC1612" t="s">
        <v>9398</v>
      </c>
      <c r="AD1612" s="61">
        <v>43230.407839120373</v>
      </c>
      <c r="AE1612" t="s">
        <v>9398</v>
      </c>
      <c r="AF1612" s="61">
        <v>43230.407839120373</v>
      </c>
    </row>
    <row r="1613" spans="24:32" x14ac:dyDescent="0.35">
      <c r="X1613" s="32" t="str">
        <f t="shared" si="74"/>
        <v>LCOM9430</v>
      </c>
      <c r="Y1613" s="32" t="b">
        <f t="shared" si="73"/>
        <v>1</v>
      </c>
      <c r="Z1613" t="s">
        <v>9</v>
      </c>
      <c r="AA1613">
        <v>9430</v>
      </c>
      <c r="AB1613" t="s">
        <v>1238</v>
      </c>
      <c r="AC1613" t="s">
        <v>9398</v>
      </c>
      <c r="AD1613" s="61">
        <v>42810.281078437503</v>
      </c>
      <c r="AE1613" t="s">
        <v>9398</v>
      </c>
      <c r="AF1613" s="61">
        <v>43123.570838657404</v>
      </c>
    </row>
    <row r="1614" spans="24:32" x14ac:dyDescent="0.35">
      <c r="X1614" s="32" t="str">
        <f t="shared" si="74"/>
        <v>LCOM9435</v>
      </c>
      <c r="Y1614" s="32" t="b">
        <f t="shared" si="73"/>
        <v>1</v>
      </c>
      <c r="Z1614" t="s">
        <v>9</v>
      </c>
      <c r="AA1614">
        <v>9435</v>
      </c>
      <c r="AB1614" t="s">
        <v>1239</v>
      </c>
      <c r="AC1614" t="s">
        <v>9398</v>
      </c>
      <c r="AD1614" s="61">
        <v>42810.281078506945</v>
      </c>
      <c r="AE1614" t="s">
        <v>9398</v>
      </c>
      <c r="AF1614" s="61">
        <v>43123.570838692132</v>
      </c>
    </row>
    <row r="1615" spans="24:32" x14ac:dyDescent="0.35">
      <c r="X1615" s="32" t="str">
        <f t="shared" si="74"/>
        <v>LCOM9436</v>
      </c>
      <c r="Y1615" s="32" t="b">
        <f t="shared" si="73"/>
        <v>1</v>
      </c>
      <c r="Z1615" t="s">
        <v>9</v>
      </c>
      <c r="AA1615">
        <v>9436</v>
      </c>
      <c r="AB1615" t="s">
        <v>1240</v>
      </c>
      <c r="AC1615" t="s">
        <v>9398</v>
      </c>
      <c r="AD1615" s="61">
        <v>42810.281078622684</v>
      </c>
      <c r="AE1615" t="s">
        <v>9398</v>
      </c>
      <c r="AF1615" s="61">
        <v>43123.570838738429</v>
      </c>
    </row>
    <row r="1616" spans="24:32" x14ac:dyDescent="0.35">
      <c r="X1616" s="32" t="str">
        <f t="shared" si="74"/>
        <v>LCOM9437</v>
      </c>
      <c r="Y1616" s="32" t="b">
        <f t="shared" si="73"/>
        <v>1</v>
      </c>
      <c r="Z1616" t="s">
        <v>9</v>
      </c>
      <c r="AA1616">
        <v>9437</v>
      </c>
      <c r="AB1616" t="s">
        <v>1241</v>
      </c>
      <c r="AC1616" t="s">
        <v>9398</v>
      </c>
      <c r="AD1616" s="61">
        <v>42810.281078703701</v>
      </c>
      <c r="AE1616" t="s">
        <v>9398</v>
      </c>
      <c r="AF1616" s="61">
        <v>43123.57083877315</v>
      </c>
    </row>
    <row r="1617" spans="24:32" x14ac:dyDescent="0.35">
      <c r="X1617" s="32" t="str">
        <f t="shared" si="74"/>
        <v>LCOM9438</v>
      </c>
      <c r="Y1617" s="32" t="b">
        <f t="shared" si="73"/>
        <v>1</v>
      </c>
      <c r="Z1617" t="s">
        <v>9</v>
      </c>
      <c r="AA1617">
        <v>9438</v>
      </c>
      <c r="AB1617" t="s">
        <v>1242</v>
      </c>
      <c r="AC1617" t="s">
        <v>9398</v>
      </c>
      <c r="AD1617" s="61">
        <v>42810.281078819447</v>
      </c>
      <c r="AE1617" t="s">
        <v>9398</v>
      </c>
      <c r="AF1617" s="61">
        <v>43123.570838807871</v>
      </c>
    </row>
    <row r="1618" spans="24:32" x14ac:dyDescent="0.35">
      <c r="X1618" s="32" t="str">
        <f t="shared" si="74"/>
        <v>LCOM9439</v>
      </c>
      <c r="Y1618" s="32" t="b">
        <f t="shared" si="73"/>
        <v>1</v>
      </c>
      <c r="Z1618" t="s">
        <v>9</v>
      </c>
      <c r="AA1618">
        <v>9439</v>
      </c>
      <c r="AB1618" t="s">
        <v>1243</v>
      </c>
      <c r="AC1618" t="s">
        <v>9398</v>
      </c>
      <c r="AD1618" s="61">
        <v>42810.281078900465</v>
      </c>
      <c r="AE1618" t="s">
        <v>9398</v>
      </c>
      <c r="AF1618" s="61">
        <v>43123.570838888889</v>
      </c>
    </row>
    <row r="1619" spans="24:32" x14ac:dyDescent="0.35">
      <c r="X1619" s="32" t="str">
        <f t="shared" si="74"/>
        <v>LCOM9440</v>
      </c>
      <c r="Y1619" s="32" t="b">
        <f t="shared" si="73"/>
        <v>1</v>
      </c>
      <c r="Z1619" t="s">
        <v>9</v>
      </c>
      <c r="AA1619">
        <v>9440</v>
      </c>
      <c r="AB1619" t="s">
        <v>1244</v>
      </c>
      <c r="AC1619" t="s">
        <v>9398</v>
      </c>
      <c r="AD1619" s="61">
        <v>42810.281078969907</v>
      </c>
      <c r="AE1619" t="s">
        <v>9398</v>
      </c>
      <c r="AF1619" s="61">
        <v>43123.57083892361</v>
      </c>
    </row>
    <row r="1620" spans="24:32" x14ac:dyDescent="0.35">
      <c r="X1620" s="32" t="str">
        <f t="shared" si="74"/>
        <v>LCOM9441</v>
      </c>
      <c r="Y1620" s="32" t="b">
        <f t="shared" si="73"/>
        <v>1</v>
      </c>
      <c r="Z1620" t="s">
        <v>9</v>
      </c>
      <c r="AA1620">
        <v>9441</v>
      </c>
      <c r="AB1620" t="s">
        <v>1245</v>
      </c>
      <c r="AC1620" t="s">
        <v>9398</v>
      </c>
      <c r="AD1620" s="61">
        <v>42810.281079131943</v>
      </c>
      <c r="AE1620" t="s">
        <v>9398</v>
      </c>
      <c r="AF1620" s="61">
        <v>43123.570838969907</v>
      </c>
    </row>
    <row r="1621" spans="24:32" x14ac:dyDescent="0.35">
      <c r="X1621" s="32" t="str">
        <f t="shared" si="74"/>
        <v>LCOM9442</v>
      </c>
      <c r="Y1621" s="32" t="b">
        <f t="shared" si="73"/>
        <v>1</v>
      </c>
      <c r="Z1621" t="s">
        <v>9</v>
      </c>
      <c r="AA1621">
        <v>9442</v>
      </c>
      <c r="AB1621" t="s">
        <v>1246</v>
      </c>
      <c r="AC1621" t="s">
        <v>9398</v>
      </c>
      <c r="AD1621" s="61">
        <v>42810.281079282409</v>
      </c>
      <c r="AE1621" t="s">
        <v>9398</v>
      </c>
      <c r="AF1621" s="61">
        <v>43123.570839039348</v>
      </c>
    </row>
    <row r="1622" spans="24:32" x14ac:dyDescent="0.35">
      <c r="X1622" s="32" t="str">
        <f t="shared" si="74"/>
        <v>LCOM9443</v>
      </c>
      <c r="Y1622" s="32" t="b">
        <f t="shared" si="73"/>
        <v>1</v>
      </c>
      <c r="Z1622" t="s">
        <v>9</v>
      </c>
      <c r="AA1622">
        <v>9443</v>
      </c>
      <c r="AB1622" t="s">
        <v>1247</v>
      </c>
      <c r="AC1622" t="s">
        <v>9398</v>
      </c>
      <c r="AD1622" s="61">
        <v>42810.281079513887</v>
      </c>
      <c r="AE1622" t="s">
        <v>9398</v>
      </c>
      <c r="AF1622" s="61">
        <v>43123.570839085645</v>
      </c>
    </row>
    <row r="1623" spans="24:32" x14ac:dyDescent="0.35">
      <c r="X1623" s="32" t="str">
        <f t="shared" si="74"/>
        <v>LCOM9450</v>
      </c>
      <c r="Y1623" s="32" t="b">
        <f t="shared" si="73"/>
        <v>1</v>
      </c>
      <c r="Z1623" t="s">
        <v>9</v>
      </c>
      <c r="AA1623">
        <v>9450</v>
      </c>
      <c r="AB1623" t="s">
        <v>1248</v>
      </c>
      <c r="AC1623" t="s">
        <v>9398</v>
      </c>
      <c r="AD1623" s="61">
        <v>42810.281079745371</v>
      </c>
      <c r="AE1623" t="s">
        <v>9398</v>
      </c>
      <c r="AF1623" s="61">
        <v>43123.570839120373</v>
      </c>
    </row>
    <row r="1624" spans="24:32" x14ac:dyDescent="0.35">
      <c r="X1624" s="32" t="str">
        <f t="shared" si="74"/>
        <v>LCOM9451</v>
      </c>
      <c r="Y1624" s="32" t="b">
        <f t="shared" si="73"/>
        <v>1</v>
      </c>
      <c r="Z1624" t="s">
        <v>9</v>
      </c>
      <c r="AA1624">
        <v>9451</v>
      </c>
      <c r="AB1624" t="s">
        <v>1249</v>
      </c>
      <c r="AC1624" t="s">
        <v>9398</v>
      </c>
      <c r="AD1624" s="61">
        <v>42810.281079895831</v>
      </c>
      <c r="AE1624" t="s">
        <v>9398</v>
      </c>
      <c r="AF1624" s="61">
        <v>43123.570839155094</v>
      </c>
    </row>
    <row r="1625" spans="24:32" x14ac:dyDescent="0.35">
      <c r="X1625" s="32" t="str">
        <f t="shared" si="74"/>
        <v>LCOM9452</v>
      </c>
      <c r="Y1625" s="32" t="b">
        <f t="shared" si="73"/>
        <v>1</v>
      </c>
      <c r="Z1625" t="s">
        <v>9</v>
      </c>
      <c r="AA1625">
        <v>9452</v>
      </c>
      <c r="AB1625" t="s">
        <v>1250</v>
      </c>
      <c r="AC1625" t="s">
        <v>9398</v>
      </c>
      <c r="AD1625" s="61">
        <v>42810.281079976849</v>
      </c>
      <c r="AE1625" t="s">
        <v>9398</v>
      </c>
      <c r="AF1625" s="61">
        <v>43123.570839236112</v>
      </c>
    </row>
    <row r="1626" spans="24:32" x14ac:dyDescent="0.35">
      <c r="X1626" s="32" t="str">
        <f t="shared" si="74"/>
        <v>LCOM9455</v>
      </c>
      <c r="Y1626" s="32" t="b">
        <f t="shared" si="73"/>
        <v>1</v>
      </c>
      <c r="Z1626" t="s">
        <v>9</v>
      </c>
      <c r="AA1626">
        <v>9455</v>
      </c>
      <c r="AB1626" t="s">
        <v>1251</v>
      </c>
      <c r="AC1626" t="s">
        <v>9398</v>
      </c>
      <c r="AD1626" s="61">
        <v>42810.281080092594</v>
      </c>
      <c r="AE1626" t="s">
        <v>9398</v>
      </c>
      <c r="AF1626" s="61">
        <v>43123.570839270833</v>
      </c>
    </row>
    <row r="1627" spans="24:32" x14ac:dyDescent="0.35">
      <c r="X1627" s="32" t="str">
        <f t="shared" si="74"/>
        <v>LCOM9456</v>
      </c>
      <c r="Y1627" s="32" t="b">
        <f t="shared" si="73"/>
        <v>1</v>
      </c>
      <c r="Z1627" t="s">
        <v>9</v>
      </c>
      <c r="AA1627">
        <v>9456</v>
      </c>
      <c r="AB1627" t="s">
        <v>10282</v>
      </c>
      <c r="AC1627" t="s">
        <v>9398</v>
      </c>
      <c r="AD1627" s="61">
        <v>43230.407838541665</v>
      </c>
      <c r="AE1627" t="s">
        <v>9398</v>
      </c>
      <c r="AF1627" s="61">
        <v>43230.407838541665</v>
      </c>
    </row>
    <row r="1628" spans="24:32" x14ac:dyDescent="0.35">
      <c r="X1628" s="32" t="str">
        <f t="shared" si="74"/>
        <v>LCOM9457</v>
      </c>
      <c r="Y1628" s="32" t="b">
        <f t="shared" si="73"/>
        <v>1</v>
      </c>
      <c r="Z1628" t="s">
        <v>9</v>
      </c>
      <c r="AA1628">
        <v>9457</v>
      </c>
      <c r="AB1628" t="s">
        <v>10283</v>
      </c>
      <c r="AC1628" t="s">
        <v>9398</v>
      </c>
      <c r="AD1628" s="61">
        <v>43230.407838622683</v>
      </c>
      <c r="AE1628" t="s">
        <v>9398</v>
      </c>
      <c r="AF1628" s="61">
        <v>43230.407838622683</v>
      </c>
    </row>
    <row r="1629" spans="24:32" x14ac:dyDescent="0.35">
      <c r="X1629" s="32" t="str">
        <f t="shared" si="74"/>
        <v>LCOM9460</v>
      </c>
      <c r="Y1629" s="32" t="b">
        <f t="shared" si="73"/>
        <v>1</v>
      </c>
      <c r="Z1629" t="s">
        <v>9</v>
      </c>
      <c r="AA1629">
        <v>9460</v>
      </c>
      <c r="AB1629" t="s">
        <v>1252</v>
      </c>
      <c r="AC1629" t="s">
        <v>9398</v>
      </c>
      <c r="AD1629" s="61">
        <v>42810.281080208333</v>
      </c>
      <c r="AE1629" t="s">
        <v>9398</v>
      </c>
      <c r="AF1629" s="61">
        <v>43123.57083931713</v>
      </c>
    </row>
    <row r="1630" spans="24:32" x14ac:dyDescent="0.35">
      <c r="X1630" s="32" t="str">
        <f t="shared" si="74"/>
        <v>LCOM9465</v>
      </c>
      <c r="Y1630" s="32" t="b">
        <f t="shared" si="73"/>
        <v>1</v>
      </c>
      <c r="Z1630" t="s">
        <v>9</v>
      </c>
      <c r="AA1630">
        <v>9465</v>
      </c>
      <c r="AB1630" t="s">
        <v>1253</v>
      </c>
      <c r="AC1630" t="s">
        <v>9398</v>
      </c>
      <c r="AD1630" s="61">
        <v>42810.281080289351</v>
      </c>
      <c r="AE1630" t="s">
        <v>9398</v>
      </c>
      <c r="AF1630" s="61">
        <v>43123.570839351851</v>
      </c>
    </row>
    <row r="1631" spans="24:32" x14ac:dyDescent="0.35">
      <c r="X1631" s="32" t="str">
        <f t="shared" si="74"/>
        <v>LCOM9466</v>
      </c>
      <c r="Y1631" s="32" t="b">
        <f t="shared" si="73"/>
        <v>1</v>
      </c>
      <c r="Z1631" t="s">
        <v>9</v>
      </c>
      <c r="AA1631">
        <v>9466</v>
      </c>
      <c r="AB1631" t="s">
        <v>1254</v>
      </c>
      <c r="AC1631" t="s">
        <v>9398</v>
      </c>
      <c r="AD1631" s="61">
        <v>42810.28108040509</v>
      </c>
      <c r="AE1631" t="s">
        <v>9398</v>
      </c>
      <c r="AF1631" s="61">
        <v>43123.570839386572</v>
      </c>
    </row>
    <row r="1632" spans="24:32" x14ac:dyDescent="0.35">
      <c r="X1632" s="32" t="str">
        <f t="shared" si="74"/>
        <v>LCOM9467</v>
      </c>
      <c r="Y1632" s="32" t="b">
        <f t="shared" si="73"/>
        <v>1</v>
      </c>
      <c r="Z1632" t="s">
        <v>9</v>
      </c>
      <c r="AA1632">
        <v>9467</v>
      </c>
      <c r="AB1632" t="s">
        <v>1255</v>
      </c>
      <c r="AC1632" t="s">
        <v>9398</v>
      </c>
      <c r="AD1632" s="61">
        <v>42810.281080474539</v>
      </c>
      <c r="AE1632" t="s">
        <v>9398</v>
      </c>
      <c r="AF1632" s="61">
        <v>43123.570839432869</v>
      </c>
    </row>
    <row r="1633" spans="24:32" x14ac:dyDescent="0.35">
      <c r="X1633" s="32" t="str">
        <f t="shared" si="74"/>
        <v>LCOM9470</v>
      </c>
      <c r="Y1633" s="32" t="b">
        <f t="shared" si="73"/>
        <v>1</v>
      </c>
      <c r="Z1633" t="s">
        <v>9</v>
      </c>
      <c r="AA1633">
        <v>9470</v>
      </c>
      <c r="AB1633" t="s">
        <v>10284</v>
      </c>
      <c r="AC1633" t="s">
        <v>9398</v>
      </c>
      <c r="AD1633" s="61">
        <v>43230.407838738429</v>
      </c>
      <c r="AE1633" t="s">
        <v>9398</v>
      </c>
      <c r="AF1633" s="61">
        <v>43230.407838738429</v>
      </c>
    </row>
    <row r="1634" spans="24:32" x14ac:dyDescent="0.35">
      <c r="X1634" s="32" t="str">
        <f t="shared" si="74"/>
        <v>LCOM9471</v>
      </c>
      <c r="Y1634" s="32" t="b">
        <f t="shared" si="73"/>
        <v>1</v>
      </c>
      <c r="Z1634" t="s">
        <v>9</v>
      </c>
      <c r="AA1634">
        <v>9471</v>
      </c>
      <c r="AB1634" t="s">
        <v>10285</v>
      </c>
      <c r="AC1634" t="s">
        <v>9398</v>
      </c>
      <c r="AD1634" s="61">
        <v>43230.407838807871</v>
      </c>
      <c r="AE1634" t="s">
        <v>9398</v>
      </c>
      <c r="AF1634" s="61">
        <v>43230.407838807871</v>
      </c>
    </row>
    <row r="1635" spans="24:32" x14ac:dyDescent="0.35">
      <c r="X1635" s="32" t="str">
        <f t="shared" si="74"/>
        <v>LCOM9475</v>
      </c>
      <c r="Y1635" s="32" t="b">
        <f t="shared" si="73"/>
        <v>1</v>
      </c>
      <c r="Z1635" t="s">
        <v>9</v>
      </c>
      <c r="AA1635">
        <v>9475</v>
      </c>
      <c r="AB1635" t="s">
        <v>11312</v>
      </c>
      <c r="AC1635" t="s">
        <v>9398</v>
      </c>
      <c r="AD1635" s="61">
        <v>43308.304210613423</v>
      </c>
      <c r="AE1635" t="s">
        <v>9398</v>
      </c>
      <c r="AF1635" s="61">
        <v>43308.304210613423</v>
      </c>
    </row>
    <row r="1636" spans="24:32" x14ac:dyDescent="0.35">
      <c r="X1636" s="32" t="str">
        <f t="shared" si="74"/>
        <v>LCOM9476</v>
      </c>
      <c r="Y1636" s="32" t="b">
        <f t="shared" si="73"/>
        <v>1</v>
      </c>
      <c r="Z1636" t="s">
        <v>9</v>
      </c>
      <c r="AA1636">
        <v>9476</v>
      </c>
      <c r="AB1636" t="s">
        <v>11313</v>
      </c>
      <c r="AC1636" t="s">
        <v>9398</v>
      </c>
      <c r="AD1636" s="61">
        <v>43308.30421076389</v>
      </c>
      <c r="AE1636" t="s">
        <v>9398</v>
      </c>
      <c r="AF1636" s="61">
        <v>43308.30421076389</v>
      </c>
    </row>
    <row r="1637" spans="24:32" x14ac:dyDescent="0.35">
      <c r="X1637" s="32" t="str">
        <f t="shared" si="74"/>
        <v>LCOM9477</v>
      </c>
      <c r="Y1637" s="32" t="b">
        <f t="shared" si="73"/>
        <v>1</v>
      </c>
      <c r="Z1637" t="s">
        <v>9</v>
      </c>
      <c r="AA1637">
        <v>9477</v>
      </c>
      <c r="AB1637" t="s">
        <v>11314</v>
      </c>
      <c r="AC1637" t="s">
        <v>9398</v>
      </c>
      <c r="AD1637" s="61">
        <v>43308.304210879629</v>
      </c>
      <c r="AE1637" t="s">
        <v>9398</v>
      </c>
      <c r="AF1637" s="61">
        <v>43308.304210879629</v>
      </c>
    </row>
    <row r="1638" spans="24:32" x14ac:dyDescent="0.35">
      <c r="X1638" s="32" t="str">
        <f t="shared" si="74"/>
        <v>LCOM9478</v>
      </c>
      <c r="Y1638" s="32" t="b">
        <f t="shared" si="73"/>
        <v>1</v>
      </c>
      <c r="Z1638" t="s">
        <v>9</v>
      </c>
      <c r="AA1638">
        <v>9478</v>
      </c>
      <c r="AB1638" t="s">
        <v>11315</v>
      </c>
      <c r="AC1638" t="s">
        <v>9398</v>
      </c>
      <c r="AD1638" s="61">
        <v>43308.304210960647</v>
      </c>
      <c r="AE1638" t="s">
        <v>9398</v>
      </c>
      <c r="AF1638" s="61">
        <v>43308.304210960647</v>
      </c>
    </row>
    <row r="1639" spans="24:32" x14ac:dyDescent="0.35">
      <c r="X1639" s="32" t="str">
        <f t="shared" si="74"/>
        <v>LCOM9479</v>
      </c>
      <c r="Y1639" s="32" t="b">
        <f t="shared" si="73"/>
        <v>1</v>
      </c>
      <c r="Z1639" t="s">
        <v>9</v>
      </c>
      <c r="AA1639">
        <v>9479</v>
      </c>
      <c r="AB1639" t="s">
        <v>11316</v>
      </c>
      <c r="AC1639" t="s">
        <v>9398</v>
      </c>
      <c r="AD1639" s="61">
        <v>43308.304211030096</v>
      </c>
      <c r="AE1639" t="s">
        <v>9398</v>
      </c>
      <c r="AF1639" s="61">
        <v>43308.304211030096</v>
      </c>
    </row>
    <row r="1640" spans="24:32" x14ac:dyDescent="0.35">
      <c r="X1640" s="32" t="str">
        <f t="shared" si="74"/>
        <v>LCOM9480</v>
      </c>
      <c r="Y1640" s="32" t="b">
        <f t="shared" si="73"/>
        <v>1</v>
      </c>
      <c r="Z1640" t="s">
        <v>9</v>
      </c>
      <c r="AA1640">
        <v>9480</v>
      </c>
      <c r="AB1640" t="s">
        <v>10286</v>
      </c>
      <c r="AC1640" t="s">
        <v>9398</v>
      </c>
      <c r="AD1640" s="61">
        <v>43230.407838923609</v>
      </c>
      <c r="AE1640" t="s">
        <v>9398</v>
      </c>
      <c r="AF1640" s="61">
        <v>43230.407838923609</v>
      </c>
    </row>
    <row r="1641" spans="24:32" x14ac:dyDescent="0.35">
      <c r="X1641" s="32" t="str">
        <f t="shared" si="74"/>
        <v>LCOM9481</v>
      </c>
      <c r="Y1641" s="32" t="b">
        <f t="shared" si="73"/>
        <v>1</v>
      </c>
      <c r="Z1641" t="s">
        <v>9</v>
      </c>
      <c r="AA1641">
        <v>9481</v>
      </c>
      <c r="AB1641" t="s">
        <v>10287</v>
      </c>
      <c r="AC1641" t="s">
        <v>9398</v>
      </c>
      <c r="AD1641" s="61">
        <v>43230.407839004627</v>
      </c>
      <c r="AE1641" t="s">
        <v>9398</v>
      </c>
      <c r="AF1641" s="61">
        <v>43230.407839004627</v>
      </c>
    </row>
    <row r="1642" spans="24:32" x14ac:dyDescent="0.35">
      <c r="X1642" s="32" t="str">
        <f t="shared" si="74"/>
        <v>LCOM9490</v>
      </c>
      <c r="Y1642" s="32" t="b">
        <f t="shared" si="73"/>
        <v>1</v>
      </c>
      <c r="Z1642" t="s">
        <v>9</v>
      </c>
      <c r="AA1642">
        <v>9490</v>
      </c>
      <c r="AB1642" t="s">
        <v>1256</v>
      </c>
      <c r="AC1642" t="s">
        <v>9398</v>
      </c>
      <c r="AD1642" s="61">
        <v>42810.281080590277</v>
      </c>
      <c r="AE1642" t="s">
        <v>9398</v>
      </c>
      <c r="AF1642" s="61">
        <v>43123.570839467589</v>
      </c>
    </row>
    <row r="1643" spans="24:32" x14ac:dyDescent="0.35">
      <c r="X1643" s="32" t="str">
        <f t="shared" si="74"/>
        <v>LCOM9495</v>
      </c>
      <c r="Y1643" s="32" t="b">
        <f t="shared" si="73"/>
        <v>1</v>
      </c>
      <c r="Z1643" t="s">
        <v>9</v>
      </c>
      <c r="AA1643">
        <v>9495</v>
      </c>
      <c r="AB1643" t="s">
        <v>1257</v>
      </c>
      <c r="AC1643" t="s">
        <v>9398</v>
      </c>
      <c r="AD1643" s="61">
        <v>42810.28108090278</v>
      </c>
      <c r="AE1643" t="s">
        <v>9398</v>
      </c>
      <c r="AF1643" s="61">
        <v>43123.570839548614</v>
      </c>
    </row>
    <row r="1644" spans="24:32" x14ac:dyDescent="0.35">
      <c r="X1644" s="32" t="str">
        <f t="shared" si="74"/>
        <v>LCOM9500</v>
      </c>
      <c r="Y1644" s="32" t="b">
        <f t="shared" si="73"/>
        <v>1</v>
      </c>
      <c r="Z1644" t="s">
        <v>9</v>
      </c>
      <c r="AA1644">
        <v>9500</v>
      </c>
      <c r="AB1644" t="s">
        <v>1258</v>
      </c>
      <c r="AC1644" t="s">
        <v>9398</v>
      </c>
      <c r="AD1644" s="61">
        <v>42810.281081134257</v>
      </c>
      <c r="AE1644" t="s">
        <v>9398</v>
      </c>
      <c r="AF1644" s="61">
        <v>43123.570839583335</v>
      </c>
    </row>
    <row r="1645" spans="24:32" x14ac:dyDescent="0.35">
      <c r="X1645" s="32" t="str">
        <f t="shared" si="74"/>
        <v>LCOM9505</v>
      </c>
      <c r="Y1645" s="32" t="b">
        <f t="shared" si="73"/>
        <v>1</v>
      </c>
      <c r="Z1645" t="s">
        <v>9</v>
      </c>
      <c r="AA1645">
        <v>9505</v>
      </c>
      <c r="AB1645" t="s">
        <v>1259</v>
      </c>
      <c r="AC1645" t="s">
        <v>9398</v>
      </c>
      <c r="AD1645" s="61">
        <v>42810.281081284724</v>
      </c>
      <c r="AE1645" t="s">
        <v>9398</v>
      </c>
      <c r="AF1645" s="61">
        <v>43123.570839618056</v>
      </c>
    </row>
    <row r="1646" spans="24:32" x14ac:dyDescent="0.35">
      <c r="X1646" s="32" t="str">
        <f t="shared" si="74"/>
        <v>LCOM9510</v>
      </c>
      <c r="Y1646" s="32" t="b">
        <f t="shared" si="73"/>
        <v>1</v>
      </c>
      <c r="Z1646" t="s">
        <v>9</v>
      </c>
      <c r="AA1646">
        <v>9510</v>
      </c>
      <c r="AB1646" t="s">
        <v>1260</v>
      </c>
      <c r="AC1646" t="s">
        <v>9398</v>
      </c>
      <c r="AD1646" s="61">
        <v>42810.281081562498</v>
      </c>
      <c r="AE1646" t="s">
        <v>9398</v>
      </c>
      <c r="AF1646" s="61">
        <v>43123.570839664353</v>
      </c>
    </row>
    <row r="1647" spans="24:32" x14ac:dyDescent="0.35">
      <c r="X1647" s="32" t="str">
        <f t="shared" si="74"/>
        <v>LCOM9515</v>
      </c>
      <c r="Y1647" s="32" t="b">
        <f t="shared" si="73"/>
        <v>1</v>
      </c>
      <c r="Z1647" t="s">
        <v>9</v>
      </c>
      <c r="AA1647">
        <v>9515</v>
      </c>
      <c r="AB1647" t="s">
        <v>1261</v>
      </c>
      <c r="AC1647" t="s">
        <v>9398</v>
      </c>
      <c r="AD1647" s="61">
        <v>42810.281081747686</v>
      </c>
      <c r="AE1647" t="s">
        <v>9398</v>
      </c>
      <c r="AF1647" s="61">
        <v>43123.570839699074</v>
      </c>
    </row>
    <row r="1648" spans="24:32" x14ac:dyDescent="0.35">
      <c r="X1648" s="32" t="str">
        <f t="shared" si="74"/>
        <v>LCOM9520</v>
      </c>
      <c r="Y1648" s="32" t="b">
        <f t="shared" si="73"/>
        <v>1</v>
      </c>
      <c r="Z1648" t="s">
        <v>9</v>
      </c>
      <c r="AA1648">
        <v>9520</v>
      </c>
      <c r="AB1648" t="s">
        <v>1262</v>
      </c>
      <c r="AC1648" t="s">
        <v>9398</v>
      </c>
      <c r="AD1648" s="61">
        <v>42810.28108197917</v>
      </c>
      <c r="AE1648" t="s">
        <v>9398</v>
      </c>
      <c r="AF1648" s="61">
        <v>43123.570839780092</v>
      </c>
    </row>
    <row r="1649" spans="24:32" x14ac:dyDescent="0.35">
      <c r="X1649" s="32" t="str">
        <f t="shared" si="74"/>
        <v>LCOM9521</v>
      </c>
      <c r="Y1649" s="32" t="b">
        <f t="shared" si="73"/>
        <v>1</v>
      </c>
      <c r="Z1649" t="s">
        <v>9</v>
      </c>
      <c r="AA1649">
        <v>9521</v>
      </c>
      <c r="AB1649" t="s">
        <v>10276</v>
      </c>
      <c r="AC1649" t="s">
        <v>9398</v>
      </c>
      <c r="AD1649" s="61">
        <v>43230.407837881947</v>
      </c>
      <c r="AE1649" t="s">
        <v>9398</v>
      </c>
      <c r="AF1649" s="61">
        <v>43230.407837881947</v>
      </c>
    </row>
    <row r="1650" spans="24:32" x14ac:dyDescent="0.35">
      <c r="X1650" s="32" t="str">
        <f t="shared" si="74"/>
        <v>LCOM9525</v>
      </c>
      <c r="Y1650" s="32" t="b">
        <f t="shared" si="73"/>
        <v>1</v>
      </c>
      <c r="Z1650" t="s">
        <v>9</v>
      </c>
      <c r="AA1650">
        <v>9525</v>
      </c>
      <c r="AB1650" t="s">
        <v>1263</v>
      </c>
      <c r="AC1650" t="s">
        <v>9398</v>
      </c>
      <c r="AD1650" s="61">
        <v>42810.281082175927</v>
      </c>
      <c r="AE1650" t="s">
        <v>9398</v>
      </c>
      <c r="AF1650" s="61">
        <v>43123.570839814813</v>
      </c>
    </row>
    <row r="1651" spans="24:32" x14ac:dyDescent="0.35">
      <c r="X1651" s="32" t="str">
        <f t="shared" si="74"/>
        <v>LCOM9530</v>
      </c>
      <c r="Y1651" s="32" t="b">
        <f t="shared" si="73"/>
        <v>1</v>
      </c>
      <c r="Z1651" t="s">
        <v>9</v>
      </c>
      <c r="AA1651">
        <v>9530</v>
      </c>
      <c r="AB1651" t="s">
        <v>1264</v>
      </c>
      <c r="AC1651" t="s">
        <v>9398</v>
      </c>
      <c r="AD1651" s="61">
        <v>42810.281082326386</v>
      </c>
      <c r="AE1651" t="s">
        <v>9398</v>
      </c>
      <c r="AF1651" s="61">
        <v>43123.570839849534</v>
      </c>
    </row>
    <row r="1652" spans="24:32" x14ac:dyDescent="0.35">
      <c r="X1652" s="32" t="str">
        <f t="shared" si="74"/>
        <v>LCOM9535</v>
      </c>
      <c r="Y1652" s="32" t="b">
        <f t="shared" si="73"/>
        <v>1</v>
      </c>
      <c r="Z1652" t="s">
        <v>9</v>
      </c>
      <c r="AA1652">
        <v>9535</v>
      </c>
      <c r="AB1652" t="s">
        <v>1265</v>
      </c>
      <c r="AC1652" t="s">
        <v>9398</v>
      </c>
      <c r="AD1652" s="61">
        <v>42810.281082673609</v>
      </c>
      <c r="AE1652" t="s">
        <v>9398</v>
      </c>
      <c r="AF1652" s="61">
        <v>43123.57083989583</v>
      </c>
    </row>
    <row r="1653" spans="24:32" x14ac:dyDescent="0.35">
      <c r="X1653" s="32" t="str">
        <f t="shared" si="74"/>
        <v>LCOM9540</v>
      </c>
      <c r="Y1653" s="32" t="b">
        <f t="shared" si="73"/>
        <v>1</v>
      </c>
      <c r="Z1653" t="s">
        <v>9</v>
      </c>
      <c r="AA1653">
        <v>9540</v>
      </c>
      <c r="AB1653" t="s">
        <v>1266</v>
      </c>
      <c r="AC1653" t="s">
        <v>9398</v>
      </c>
      <c r="AD1653" s="61">
        <v>42810.281082870373</v>
      </c>
      <c r="AE1653" t="s">
        <v>9398</v>
      </c>
      <c r="AF1653" s="61">
        <v>43123.570839930559</v>
      </c>
    </row>
    <row r="1654" spans="24:32" x14ac:dyDescent="0.35">
      <c r="X1654" s="32" t="str">
        <f t="shared" si="74"/>
        <v>LCOM9541</v>
      </c>
      <c r="Y1654" s="32" t="b">
        <f t="shared" si="73"/>
        <v>1</v>
      </c>
      <c r="Z1654" t="s">
        <v>9</v>
      </c>
      <c r="AA1654">
        <v>9541</v>
      </c>
      <c r="AB1654" t="s">
        <v>1267</v>
      </c>
      <c r="AC1654" t="s">
        <v>9398</v>
      </c>
      <c r="AD1654" s="61">
        <v>42810.28108306713</v>
      </c>
      <c r="AE1654" t="s">
        <v>9398</v>
      </c>
      <c r="AF1654" s="61">
        <v>43123.570840011576</v>
      </c>
    </row>
    <row r="1655" spans="24:32" x14ac:dyDescent="0.35">
      <c r="X1655" s="32" t="str">
        <f t="shared" si="74"/>
        <v>LCOM9545</v>
      </c>
      <c r="Y1655" s="32" t="b">
        <f t="shared" si="73"/>
        <v>1</v>
      </c>
      <c r="Z1655" t="s">
        <v>9</v>
      </c>
      <c r="AA1655">
        <v>9545</v>
      </c>
      <c r="AB1655" t="s">
        <v>1268</v>
      </c>
      <c r="AC1655" t="s">
        <v>9398</v>
      </c>
      <c r="AD1655" s="61">
        <v>42810.281083252317</v>
      </c>
      <c r="AE1655" t="s">
        <v>9398</v>
      </c>
      <c r="AF1655" s="61">
        <v>43123.570840046297</v>
      </c>
    </row>
    <row r="1656" spans="24:32" x14ac:dyDescent="0.35">
      <c r="X1656" s="32" t="str">
        <f t="shared" si="74"/>
        <v>LCOM9546</v>
      </c>
      <c r="Y1656" s="32" t="b">
        <f t="shared" si="73"/>
        <v>1</v>
      </c>
      <c r="Z1656" t="s">
        <v>9</v>
      </c>
      <c r="AA1656">
        <v>9546</v>
      </c>
      <c r="AB1656" t="s">
        <v>1269</v>
      </c>
      <c r="AC1656" t="s">
        <v>9398</v>
      </c>
      <c r="AD1656" s="61">
        <v>42810.281083761576</v>
      </c>
      <c r="AE1656" t="s">
        <v>9398</v>
      </c>
      <c r="AF1656" s="61">
        <v>43123.570840081018</v>
      </c>
    </row>
    <row r="1657" spans="24:32" x14ac:dyDescent="0.35">
      <c r="X1657" s="32" t="str">
        <f t="shared" si="74"/>
        <v>LCOM9550</v>
      </c>
      <c r="Y1657" s="32" t="b">
        <f t="shared" si="73"/>
        <v>1</v>
      </c>
      <c r="Z1657" t="s">
        <v>9</v>
      </c>
      <c r="AA1657">
        <v>9550</v>
      </c>
      <c r="AB1657" t="s">
        <v>1270</v>
      </c>
      <c r="AC1657" t="s">
        <v>9398</v>
      </c>
      <c r="AD1657" s="61">
        <v>42810.281084027774</v>
      </c>
      <c r="AE1657" t="s">
        <v>9398</v>
      </c>
      <c r="AF1657" s="61">
        <v>43123.570840127315</v>
      </c>
    </row>
    <row r="1658" spans="24:32" x14ac:dyDescent="0.35">
      <c r="X1658" s="32" t="str">
        <f t="shared" si="74"/>
        <v>LCOM9551</v>
      </c>
      <c r="Y1658" s="32" t="b">
        <f t="shared" si="73"/>
        <v>1</v>
      </c>
      <c r="Z1658" t="s">
        <v>9</v>
      </c>
      <c r="AA1658">
        <v>9551</v>
      </c>
      <c r="AB1658" t="s">
        <v>1271</v>
      </c>
      <c r="AC1658" t="s">
        <v>9398</v>
      </c>
      <c r="AD1658" s="61">
        <v>42810.281084259259</v>
      </c>
      <c r="AE1658" t="s">
        <v>9398</v>
      </c>
      <c r="AF1658" s="61">
        <v>43123.570840162036</v>
      </c>
    </row>
    <row r="1659" spans="24:32" x14ac:dyDescent="0.35">
      <c r="X1659" s="32" t="str">
        <f t="shared" si="74"/>
        <v>LCOM9555</v>
      </c>
      <c r="Y1659" s="32" t="b">
        <f t="shared" si="73"/>
        <v>1</v>
      </c>
      <c r="Z1659" t="s">
        <v>9</v>
      </c>
      <c r="AA1659">
        <v>9555</v>
      </c>
      <c r="AB1659" t="s">
        <v>1272</v>
      </c>
      <c r="AC1659" t="s">
        <v>9398</v>
      </c>
      <c r="AD1659" s="61">
        <v>42810.281084456015</v>
      </c>
      <c r="AE1659" t="s">
        <v>9398</v>
      </c>
      <c r="AF1659" s="61">
        <v>43123.570840243054</v>
      </c>
    </row>
    <row r="1660" spans="24:32" x14ac:dyDescent="0.35">
      <c r="X1660" s="32" t="str">
        <f t="shared" si="74"/>
        <v>LCOM9556</v>
      </c>
      <c r="Y1660" s="32" t="b">
        <f t="shared" si="73"/>
        <v>1</v>
      </c>
      <c r="Z1660" t="s">
        <v>9</v>
      </c>
      <c r="AA1660">
        <v>9556</v>
      </c>
      <c r="AB1660" t="s">
        <v>1273</v>
      </c>
      <c r="AC1660" t="s">
        <v>9398</v>
      </c>
      <c r="AD1660" s="61">
        <v>42810.281084641203</v>
      </c>
      <c r="AE1660" t="s">
        <v>9398</v>
      </c>
      <c r="AF1660" s="61">
        <v>43123.570840277775</v>
      </c>
    </row>
    <row r="1661" spans="24:32" x14ac:dyDescent="0.35">
      <c r="X1661" s="32" t="str">
        <f t="shared" si="74"/>
        <v>LCOM9561</v>
      </c>
      <c r="Y1661" s="32" t="b">
        <f t="shared" si="73"/>
        <v>1</v>
      </c>
      <c r="Z1661" t="s">
        <v>9</v>
      </c>
      <c r="AA1661">
        <v>9561</v>
      </c>
      <c r="AB1661" t="s">
        <v>11317</v>
      </c>
      <c r="AC1661" t="s">
        <v>9398</v>
      </c>
      <c r="AD1661" s="61">
        <v>43308.304211111114</v>
      </c>
      <c r="AE1661" t="s">
        <v>9398</v>
      </c>
      <c r="AF1661" s="61">
        <v>43308.304211111114</v>
      </c>
    </row>
    <row r="1662" spans="24:32" x14ac:dyDescent="0.35">
      <c r="X1662" s="32" t="str">
        <f t="shared" si="74"/>
        <v>LCOM9900</v>
      </c>
      <c r="Y1662" s="32" t="b">
        <f t="shared" si="73"/>
        <v>1</v>
      </c>
      <c r="Z1662" t="s">
        <v>9</v>
      </c>
      <c r="AA1662">
        <v>9900</v>
      </c>
      <c r="AB1662" t="s">
        <v>1274</v>
      </c>
      <c r="AC1662" t="s">
        <v>9398</v>
      </c>
      <c r="AD1662" s="61">
        <v>42810.281084837959</v>
      </c>
      <c r="AE1662" t="s">
        <v>9398</v>
      </c>
      <c r="AF1662" s="61">
        <v>43123.570840312503</v>
      </c>
    </row>
    <row r="1663" spans="24:32" x14ac:dyDescent="0.35">
      <c r="X1663" s="32" t="str">
        <f t="shared" si="74"/>
        <v>LCOM9910</v>
      </c>
      <c r="Y1663" s="32" t="b">
        <f t="shared" si="73"/>
        <v>1</v>
      </c>
      <c r="Z1663" t="s">
        <v>9</v>
      </c>
      <c r="AA1663">
        <v>9910</v>
      </c>
      <c r="AB1663" t="s">
        <v>1275</v>
      </c>
      <c r="AC1663" t="s">
        <v>9398</v>
      </c>
      <c r="AD1663" s="61">
        <v>42810.281084988426</v>
      </c>
      <c r="AE1663" t="s">
        <v>9398</v>
      </c>
      <c r="AF1663" s="61">
        <v>43123.5708403588</v>
      </c>
    </row>
    <row r="1664" spans="24:32" x14ac:dyDescent="0.35">
      <c r="X1664" s="32" t="str">
        <f t="shared" si="74"/>
        <v>LDOM8214</v>
      </c>
      <c r="Y1664" s="32" t="b">
        <f t="shared" si="73"/>
        <v>1</v>
      </c>
      <c r="Z1664" t="s">
        <v>10532</v>
      </c>
      <c r="AA1664">
        <v>8214</v>
      </c>
      <c r="AB1664" t="s">
        <v>10529</v>
      </c>
      <c r="AC1664" t="s">
        <v>9398</v>
      </c>
      <c r="AD1664" s="61">
        <v>43241.605509224537</v>
      </c>
      <c r="AE1664" t="s">
        <v>9398</v>
      </c>
      <c r="AF1664" s="61">
        <v>43241.605509224537</v>
      </c>
    </row>
    <row r="1665" spans="24:32" x14ac:dyDescent="0.35">
      <c r="X1665" s="32" t="str">
        <f t="shared" si="74"/>
        <v>LDOM9100</v>
      </c>
      <c r="Y1665" s="32" t="b">
        <f t="shared" si="73"/>
        <v>1</v>
      </c>
      <c r="Z1665" t="s">
        <v>10532</v>
      </c>
      <c r="AA1665">
        <v>9100</v>
      </c>
      <c r="AB1665" t="s">
        <v>1190</v>
      </c>
      <c r="AC1665" t="s">
        <v>9398</v>
      </c>
      <c r="AD1665" s="61">
        <v>42810.281069444442</v>
      </c>
      <c r="AE1665" t="s">
        <v>9398</v>
      </c>
      <c r="AF1665" s="61">
        <v>42810.325131284721</v>
      </c>
    </row>
    <row r="1666" spans="24:32" x14ac:dyDescent="0.35">
      <c r="X1666" s="32" t="str">
        <f t="shared" si="74"/>
        <v>LDOM9101</v>
      </c>
      <c r="Y1666" s="32" t="b">
        <f t="shared" si="73"/>
        <v>1</v>
      </c>
      <c r="Z1666" t="s">
        <v>10532</v>
      </c>
      <c r="AA1666">
        <v>9101</v>
      </c>
      <c r="AB1666" t="s">
        <v>1191</v>
      </c>
      <c r="AC1666" t="s">
        <v>9398</v>
      </c>
      <c r="AD1666" s="61">
        <v>42810.281069675926</v>
      </c>
      <c r="AE1666" t="s">
        <v>9398</v>
      </c>
      <c r="AF1666" s="61">
        <v>42810.325131597223</v>
      </c>
    </row>
    <row r="1667" spans="24:32" x14ac:dyDescent="0.35">
      <c r="X1667" s="32" t="str">
        <f t="shared" si="74"/>
        <v>LDOM9105</v>
      </c>
      <c r="Y1667" s="32" t="b">
        <f t="shared" si="73"/>
        <v>1</v>
      </c>
      <c r="Z1667" t="s">
        <v>10532</v>
      </c>
      <c r="AA1667">
        <v>9105</v>
      </c>
      <c r="AB1667" t="s">
        <v>1192</v>
      </c>
      <c r="AC1667" t="s">
        <v>9398</v>
      </c>
      <c r="AD1667" s="61">
        <v>42810.281069872683</v>
      </c>
      <c r="AE1667" t="s">
        <v>9398</v>
      </c>
      <c r="AF1667" s="61">
        <v>42810.325131747682</v>
      </c>
    </row>
    <row r="1668" spans="24:32" x14ac:dyDescent="0.35">
      <c r="X1668" s="32" t="str">
        <f t="shared" si="74"/>
        <v>LDOM9106</v>
      </c>
      <c r="Y1668" s="32" t="b">
        <f t="shared" si="73"/>
        <v>1</v>
      </c>
      <c r="Z1668" t="s">
        <v>10532</v>
      </c>
      <c r="AA1668">
        <v>9106</v>
      </c>
      <c r="AB1668" t="s">
        <v>1193</v>
      </c>
      <c r="AC1668" t="s">
        <v>9398</v>
      </c>
      <c r="AD1668" s="61">
        <v>42810.28107005787</v>
      </c>
      <c r="AE1668" t="s">
        <v>9398</v>
      </c>
      <c r="AF1668" s="61">
        <v>42810.325131909725</v>
      </c>
    </row>
    <row r="1669" spans="24:32" x14ac:dyDescent="0.35">
      <c r="X1669" s="32" t="str">
        <f t="shared" si="74"/>
        <v>LDOM9107</v>
      </c>
      <c r="Y1669" s="32" t="b">
        <f t="shared" ref="Y1669:Y1732" si="75">VLOOKUP(AA1669,U:V,2,0)=AB1669</f>
        <v>1</v>
      </c>
      <c r="Z1669" t="s">
        <v>10532</v>
      </c>
      <c r="AA1669">
        <v>9107</v>
      </c>
      <c r="AB1669" t="s">
        <v>1194</v>
      </c>
      <c r="AC1669" t="s">
        <v>9398</v>
      </c>
      <c r="AD1669" s="61">
        <v>42810.281070289355</v>
      </c>
      <c r="AE1669" t="s">
        <v>9398</v>
      </c>
      <c r="AF1669" s="61">
        <v>42810.325132175923</v>
      </c>
    </row>
    <row r="1670" spans="24:32" x14ac:dyDescent="0.35">
      <c r="X1670" s="32" t="str">
        <f t="shared" si="74"/>
        <v>LDOM9108</v>
      </c>
      <c r="Y1670" s="32" t="b">
        <f t="shared" si="75"/>
        <v>1</v>
      </c>
      <c r="Z1670" t="s">
        <v>10532</v>
      </c>
      <c r="AA1670">
        <v>9108</v>
      </c>
      <c r="AB1670" t="s">
        <v>1195</v>
      </c>
      <c r="AC1670" t="s">
        <v>9398</v>
      </c>
      <c r="AD1670" s="61">
        <v>42810.281070520832</v>
      </c>
      <c r="AE1670" t="s">
        <v>9398</v>
      </c>
      <c r="AF1670" s="61">
        <v>42810.325132488426</v>
      </c>
    </row>
    <row r="1671" spans="24:32" x14ac:dyDescent="0.35">
      <c r="X1671" s="32" t="str">
        <f t="shared" si="74"/>
        <v>LDOM9110</v>
      </c>
      <c r="Y1671" s="32" t="b">
        <f t="shared" si="75"/>
        <v>1</v>
      </c>
      <c r="Z1671" t="s">
        <v>10532</v>
      </c>
      <c r="AA1671">
        <v>9110</v>
      </c>
      <c r="AB1671" t="s">
        <v>1196</v>
      </c>
      <c r="AC1671" t="s">
        <v>9398</v>
      </c>
      <c r="AD1671" s="61">
        <v>42810.281070717596</v>
      </c>
      <c r="AE1671" t="s">
        <v>9398</v>
      </c>
      <c r="AF1671" s="61">
        <v>42810.325132638885</v>
      </c>
    </row>
    <row r="1672" spans="24:32" x14ac:dyDescent="0.35">
      <c r="X1672" s="32" t="str">
        <f t="shared" ref="X1672:X1735" si="76">Z1672&amp;AA1672</f>
        <v>LDOM9115</v>
      </c>
      <c r="Y1672" s="32" t="b">
        <f t="shared" si="75"/>
        <v>1</v>
      </c>
      <c r="Z1672" t="s">
        <v>10532</v>
      </c>
      <c r="AA1672">
        <v>9115</v>
      </c>
      <c r="AB1672" t="s">
        <v>1197</v>
      </c>
      <c r="AC1672" t="s">
        <v>9398</v>
      </c>
      <c r="AD1672" s="61">
        <v>42810.281070949073</v>
      </c>
      <c r="AE1672" t="s">
        <v>9398</v>
      </c>
      <c r="AF1672" s="61">
        <v>42810.325132986109</v>
      </c>
    </row>
    <row r="1673" spans="24:32" x14ac:dyDescent="0.35">
      <c r="X1673" s="32" t="str">
        <f t="shared" si="76"/>
        <v>LDOM9120</v>
      </c>
      <c r="Y1673" s="32" t="b">
        <f t="shared" si="75"/>
        <v>1</v>
      </c>
      <c r="Z1673" t="s">
        <v>10532</v>
      </c>
      <c r="AA1673">
        <v>9120</v>
      </c>
      <c r="AB1673" t="s">
        <v>1198</v>
      </c>
      <c r="AC1673" t="s">
        <v>9398</v>
      </c>
      <c r="AD1673" s="61">
        <v>42810.281071145837</v>
      </c>
      <c r="AE1673" t="s">
        <v>9398</v>
      </c>
      <c r="AF1673" s="61">
        <v>42810.325133252314</v>
      </c>
    </row>
    <row r="1674" spans="24:32" x14ac:dyDescent="0.35">
      <c r="X1674" s="32" t="str">
        <f t="shared" si="76"/>
        <v>LDOM9125</v>
      </c>
      <c r="Y1674" s="32" t="b">
        <f t="shared" si="75"/>
        <v>1</v>
      </c>
      <c r="Z1674" t="s">
        <v>10532</v>
      </c>
      <c r="AA1674">
        <v>9125</v>
      </c>
      <c r="AB1674" t="s">
        <v>1199</v>
      </c>
      <c r="AC1674" t="s">
        <v>9398</v>
      </c>
      <c r="AD1674" s="61">
        <v>42810.281071296296</v>
      </c>
      <c r="AE1674" t="s">
        <v>9398</v>
      </c>
      <c r="AF1674" s="61">
        <v>42810.325133368053</v>
      </c>
    </row>
    <row r="1675" spans="24:32" x14ac:dyDescent="0.35">
      <c r="X1675" s="32" t="str">
        <f t="shared" si="76"/>
        <v>LDOM9126</v>
      </c>
      <c r="Y1675" s="32" t="b">
        <f t="shared" si="75"/>
        <v>1</v>
      </c>
      <c r="Z1675" t="s">
        <v>10532</v>
      </c>
      <c r="AA1675">
        <v>9126</v>
      </c>
      <c r="AB1675" t="s">
        <v>1200</v>
      </c>
      <c r="AC1675" t="s">
        <v>9398</v>
      </c>
      <c r="AD1675" s="61">
        <v>42810.281071446756</v>
      </c>
      <c r="AE1675" t="s">
        <v>9398</v>
      </c>
      <c r="AF1675" s="61">
        <v>42810.325133530096</v>
      </c>
    </row>
    <row r="1676" spans="24:32" x14ac:dyDescent="0.35">
      <c r="X1676" s="32" t="str">
        <f t="shared" si="76"/>
        <v>LDOM9127</v>
      </c>
      <c r="Y1676" s="32" t="b">
        <f t="shared" si="75"/>
        <v>1</v>
      </c>
      <c r="Z1676" t="s">
        <v>10532</v>
      </c>
      <c r="AA1676">
        <v>9127</v>
      </c>
      <c r="AB1676" t="s">
        <v>1201</v>
      </c>
      <c r="AC1676" t="s">
        <v>9398</v>
      </c>
      <c r="AD1676" s="61">
        <v>42810.28107164352</v>
      </c>
      <c r="AE1676" t="s">
        <v>9398</v>
      </c>
      <c r="AF1676" s="61">
        <v>42810.325133796294</v>
      </c>
    </row>
    <row r="1677" spans="24:32" x14ac:dyDescent="0.35">
      <c r="X1677" s="32" t="str">
        <f t="shared" si="76"/>
        <v>LDOM9130</v>
      </c>
      <c r="Y1677" s="32" t="b">
        <f t="shared" si="75"/>
        <v>1</v>
      </c>
      <c r="Z1677" t="s">
        <v>10532</v>
      </c>
      <c r="AA1677">
        <v>9130</v>
      </c>
      <c r="AB1677" t="s">
        <v>1202</v>
      </c>
      <c r="AC1677" t="s">
        <v>9398</v>
      </c>
      <c r="AD1677" s="61">
        <v>42810.281071840276</v>
      </c>
      <c r="AE1677" t="s">
        <v>9398</v>
      </c>
      <c r="AF1677" s="61">
        <v>42810.325133946761</v>
      </c>
    </row>
    <row r="1678" spans="24:32" x14ac:dyDescent="0.35">
      <c r="X1678" s="32" t="str">
        <f t="shared" si="76"/>
        <v>LDOM9131</v>
      </c>
      <c r="Y1678" s="32" t="b">
        <f t="shared" si="75"/>
        <v>1</v>
      </c>
      <c r="Z1678" t="s">
        <v>10532</v>
      </c>
      <c r="AA1678">
        <v>9131</v>
      </c>
      <c r="AB1678" t="s">
        <v>1203</v>
      </c>
      <c r="AC1678" t="s">
        <v>9398</v>
      </c>
      <c r="AD1678" s="61">
        <v>42810.281072025464</v>
      </c>
      <c r="AE1678" t="s">
        <v>9398</v>
      </c>
      <c r="AF1678" s="61">
        <v>42810.325134062499</v>
      </c>
    </row>
    <row r="1679" spans="24:32" x14ac:dyDescent="0.35">
      <c r="X1679" s="32" t="str">
        <f t="shared" si="76"/>
        <v>LDOM9132</v>
      </c>
      <c r="Y1679" s="32" t="b">
        <f t="shared" si="75"/>
        <v>1</v>
      </c>
      <c r="Z1679" t="s">
        <v>10532</v>
      </c>
      <c r="AA1679">
        <v>9132</v>
      </c>
      <c r="AB1679" t="s">
        <v>1204</v>
      </c>
      <c r="AC1679" t="s">
        <v>9398</v>
      </c>
      <c r="AD1679" s="61">
        <v>42810.28107222222</v>
      </c>
      <c r="AE1679" t="s">
        <v>9398</v>
      </c>
      <c r="AF1679" s="61">
        <v>42810.325134224535</v>
      </c>
    </row>
    <row r="1680" spans="24:32" x14ac:dyDescent="0.35">
      <c r="X1680" s="32" t="str">
        <f t="shared" si="76"/>
        <v>LDOM9133</v>
      </c>
      <c r="Y1680" s="32" t="b">
        <f t="shared" si="75"/>
        <v>1</v>
      </c>
      <c r="Z1680" t="s">
        <v>10532</v>
      </c>
      <c r="AA1680">
        <v>9133</v>
      </c>
      <c r="AB1680" t="s">
        <v>1205</v>
      </c>
      <c r="AC1680" t="s">
        <v>9398</v>
      </c>
      <c r="AD1680" s="61">
        <v>42810.281072418984</v>
      </c>
      <c r="AE1680" t="s">
        <v>9398</v>
      </c>
      <c r="AF1680" s="61">
        <v>42810.325134340281</v>
      </c>
    </row>
    <row r="1681" spans="24:32" x14ac:dyDescent="0.35">
      <c r="X1681" s="32" t="str">
        <f t="shared" si="76"/>
        <v>LDOM9135</v>
      </c>
      <c r="Y1681" s="32" t="b">
        <f t="shared" si="75"/>
        <v>1</v>
      </c>
      <c r="Z1681" t="s">
        <v>10532</v>
      </c>
      <c r="AA1681">
        <v>9135</v>
      </c>
      <c r="AB1681" t="s">
        <v>1206</v>
      </c>
      <c r="AC1681" t="s">
        <v>9398</v>
      </c>
      <c r="AD1681" s="61">
        <v>42810.281072604164</v>
      </c>
      <c r="AE1681" t="s">
        <v>9398</v>
      </c>
      <c r="AF1681" s="61">
        <v>42810.32513449074</v>
      </c>
    </row>
    <row r="1682" spans="24:32" x14ac:dyDescent="0.35">
      <c r="X1682" s="32" t="str">
        <f t="shared" si="76"/>
        <v>LDOM9136</v>
      </c>
      <c r="Y1682" s="32" t="b">
        <f t="shared" si="75"/>
        <v>1</v>
      </c>
      <c r="Z1682" t="s">
        <v>10532</v>
      </c>
      <c r="AA1682">
        <v>9136</v>
      </c>
      <c r="AB1682" t="s">
        <v>1207</v>
      </c>
      <c r="AC1682" t="s">
        <v>9398</v>
      </c>
      <c r="AD1682" s="61">
        <v>42810.281072800928</v>
      </c>
      <c r="AE1682" t="s">
        <v>9398</v>
      </c>
      <c r="AF1682" s="61">
        <v>42810.325134641207</v>
      </c>
    </row>
    <row r="1683" spans="24:32" x14ac:dyDescent="0.35">
      <c r="X1683" s="32" t="str">
        <f t="shared" si="76"/>
        <v>LDOM9140</v>
      </c>
      <c r="Y1683" s="32" t="b">
        <f t="shared" si="75"/>
        <v>1</v>
      </c>
      <c r="Z1683" t="s">
        <v>10532</v>
      </c>
      <c r="AA1683">
        <v>9140</v>
      </c>
      <c r="AB1683" t="s">
        <v>1208</v>
      </c>
      <c r="AC1683" t="s">
        <v>9398</v>
      </c>
      <c r="AD1683" s="61">
        <v>42810.281072997685</v>
      </c>
      <c r="AE1683" t="s">
        <v>9398</v>
      </c>
      <c r="AF1683" s="61">
        <v>42810.325134872684</v>
      </c>
    </row>
    <row r="1684" spans="24:32" x14ac:dyDescent="0.35">
      <c r="X1684" s="32" t="str">
        <f t="shared" si="76"/>
        <v>LDOM9141</v>
      </c>
      <c r="Y1684" s="32" t="b">
        <f t="shared" si="75"/>
        <v>1</v>
      </c>
      <c r="Z1684" t="s">
        <v>10532</v>
      </c>
      <c r="AA1684">
        <v>9141</v>
      </c>
      <c r="AB1684" t="s">
        <v>1209</v>
      </c>
      <c r="AC1684" t="s">
        <v>9398</v>
      </c>
      <c r="AD1684" s="61">
        <v>42810.281073148151</v>
      </c>
      <c r="AE1684" t="s">
        <v>9398</v>
      </c>
      <c r="AF1684" s="61">
        <v>42810.32513503472</v>
      </c>
    </row>
    <row r="1685" spans="24:32" x14ac:dyDescent="0.35">
      <c r="X1685" s="32" t="str">
        <f t="shared" si="76"/>
        <v>LDOM9145</v>
      </c>
      <c r="Y1685" s="32" t="b">
        <f t="shared" si="75"/>
        <v>1</v>
      </c>
      <c r="Z1685" t="s">
        <v>10532</v>
      </c>
      <c r="AA1685">
        <v>9145</v>
      </c>
      <c r="AB1685" t="s">
        <v>1210</v>
      </c>
      <c r="AC1685" t="s">
        <v>9398</v>
      </c>
      <c r="AD1685" s="61">
        <v>42810.281073344908</v>
      </c>
      <c r="AE1685" t="s">
        <v>9398</v>
      </c>
      <c r="AF1685" s="61">
        <v>42810.325135150466</v>
      </c>
    </row>
    <row r="1686" spans="24:32" x14ac:dyDescent="0.35">
      <c r="X1686" s="32" t="str">
        <f t="shared" si="76"/>
        <v>LDOM9146</v>
      </c>
      <c r="Y1686" s="32" t="b">
        <f t="shared" si="75"/>
        <v>1</v>
      </c>
      <c r="Z1686" t="s">
        <v>10532</v>
      </c>
      <c r="AA1686">
        <v>9146</v>
      </c>
      <c r="AB1686" t="s">
        <v>1211</v>
      </c>
      <c r="AC1686" t="s">
        <v>9398</v>
      </c>
      <c r="AD1686" s="61">
        <v>42810.281073530095</v>
      </c>
      <c r="AE1686" t="s">
        <v>9398</v>
      </c>
      <c r="AF1686" s="61">
        <v>42810.325135335646</v>
      </c>
    </row>
    <row r="1687" spans="24:32" x14ac:dyDescent="0.35">
      <c r="X1687" s="32" t="str">
        <f t="shared" si="76"/>
        <v>LDOM9150</v>
      </c>
      <c r="Y1687" s="32" t="b">
        <f t="shared" si="75"/>
        <v>1</v>
      </c>
      <c r="Z1687" t="s">
        <v>10532</v>
      </c>
      <c r="AA1687">
        <v>9150</v>
      </c>
      <c r="AB1687" t="s">
        <v>1212</v>
      </c>
      <c r="AC1687" t="s">
        <v>9398</v>
      </c>
      <c r="AD1687" s="61">
        <v>42810.281073726852</v>
      </c>
      <c r="AE1687" t="s">
        <v>9398</v>
      </c>
      <c r="AF1687" s="61">
        <v>42810.325135497682</v>
      </c>
    </row>
    <row r="1688" spans="24:32" x14ac:dyDescent="0.35">
      <c r="X1688" s="32" t="str">
        <f t="shared" si="76"/>
        <v>LDOM9155</v>
      </c>
      <c r="Y1688" s="32" t="b">
        <f t="shared" si="75"/>
        <v>1</v>
      </c>
      <c r="Z1688" t="s">
        <v>10532</v>
      </c>
      <c r="AA1688">
        <v>9155</v>
      </c>
      <c r="AB1688" t="s">
        <v>1213</v>
      </c>
      <c r="AC1688" t="s">
        <v>9398</v>
      </c>
      <c r="AD1688" s="61">
        <v>42810.281073923608</v>
      </c>
      <c r="AE1688" t="s">
        <v>9398</v>
      </c>
      <c r="AF1688" s="61">
        <v>42810.325135648149</v>
      </c>
    </row>
    <row r="1689" spans="24:32" x14ac:dyDescent="0.35">
      <c r="X1689" s="32" t="str">
        <f t="shared" si="76"/>
        <v>LDOM9156</v>
      </c>
      <c r="Y1689" s="32" t="b">
        <f t="shared" si="75"/>
        <v>1</v>
      </c>
      <c r="Z1689" t="s">
        <v>10532</v>
      </c>
      <c r="AA1689">
        <v>9156</v>
      </c>
      <c r="AB1689" t="s">
        <v>1214</v>
      </c>
      <c r="AC1689" t="s">
        <v>9398</v>
      </c>
      <c r="AD1689" s="61">
        <v>42810.281074155093</v>
      </c>
      <c r="AE1689" t="s">
        <v>9398</v>
      </c>
      <c r="AF1689" s="61">
        <v>42810.325135995372</v>
      </c>
    </row>
    <row r="1690" spans="24:32" x14ac:dyDescent="0.35">
      <c r="X1690" s="32" t="str">
        <f t="shared" si="76"/>
        <v>LDOM9157</v>
      </c>
      <c r="Y1690" s="32" t="b">
        <f t="shared" si="75"/>
        <v>1</v>
      </c>
      <c r="Z1690" t="s">
        <v>10532</v>
      </c>
      <c r="AA1690">
        <v>9157</v>
      </c>
      <c r="AB1690" t="s">
        <v>1215</v>
      </c>
      <c r="AC1690" t="s">
        <v>9398</v>
      </c>
      <c r="AD1690" s="61">
        <v>42810.281074386578</v>
      </c>
      <c r="AE1690" t="s">
        <v>9398</v>
      </c>
      <c r="AF1690" s="61">
        <v>42810.325136342595</v>
      </c>
    </row>
    <row r="1691" spans="24:32" x14ac:dyDescent="0.35">
      <c r="X1691" s="32" t="str">
        <f t="shared" si="76"/>
        <v>LDOM9158</v>
      </c>
      <c r="Y1691" s="32" t="b">
        <f t="shared" si="75"/>
        <v>1</v>
      </c>
      <c r="Z1691" t="s">
        <v>10532</v>
      </c>
      <c r="AA1691">
        <v>9158</v>
      </c>
      <c r="AB1691" t="s">
        <v>1216</v>
      </c>
      <c r="AC1691" t="s">
        <v>9398</v>
      </c>
      <c r="AD1691" s="61">
        <v>42810.281074652776</v>
      </c>
      <c r="AE1691" t="s">
        <v>9398</v>
      </c>
      <c r="AF1691" s="61">
        <v>42810.325136689811</v>
      </c>
    </row>
    <row r="1692" spans="24:32" x14ac:dyDescent="0.35">
      <c r="X1692" s="32" t="str">
        <f t="shared" si="76"/>
        <v>LDOM9159</v>
      </c>
      <c r="Y1692" s="32" t="b">
        <f t="shared" si="75"/>
        <v>1</v>
      </c>
      <c r="Z1692" t="s">
        <v>10532</v>
      </c>
      <c r="AA1692">
        <v>9159</v>
      </c>
      <c r="AB1692" t="s">
        <v>1217</v>
      </c>
      <c r="AC1692" t="s">
        <v>9398</v>
      </c>
      <c r="AD1692" s="61">
        <v>42810.281074849539</v>
      </c>
      <c r="AE1692" t="s">
        <v>9398</v>
      </c>
      <c r="AF1692" s="61">
        <v>42810.325136805557</v>
      </c>
    </row>
    <row r="1693" spans="24:32" x14ac:dyDescent="0.35">
      <c r="X1693" s="32" t="str">
        <f t="shared" si="76"/>
        <v>LDOM9160</v>
      </c>
      <c r="Y1693" s="32" t="b">
        <f t="shared" si="75"/>
        <v>1</v>
      </c>
      <c r="Z1693" t="s">
        <v>10532</v>
      </c>
      <c r="AA1693">
        <v>9160</v>
      </c>
      <c r="AB1693" t="s">
        <v>1218</v>
      </c>
      <c r="AC1693" t="s">
        <v>9398</v>
      </c>
      <c r="AD1693" s="61">
        <v>42810.28107503472</v>
      </c>
      <c r="AE1693" t="s">
        <v>9398</v>
      </c>
      <c r="AF1693" s="61">
        <v>42810.325136886575</v>
      </c>
    </row>
    <row r="1694" spans="24:32" x14ac:dyDescent="0.35">
      <c r="X1694" s="32" t="str">
        <f t="shared" si="76"/>
        <v>LDOM9161</v>
      </c>
      <c r="Y1694" s="32" t="b">
        <f t="shared" si="75"/>
        <v>1</v>
      </c>
      <c r="Z1694" t="s">
        <v>10532</v>
      </c>
      <c r="AA1694">
        <v>9161</v>
      </c>
      <c r="AB1694" t="s">
        <v>1219</v>
      </c>
      <c r="AC1694" t="s">
        <v>9398</v>
      </c>
      <c r="AD1694" s="61">
        <v>42810.281075266204</v>
      </c>
      <c r="AE1694" t="s">
        <v>9398</v>
      </c>
      <c r="AF1694" s="61">
        <v>42810.325137002314</v>
      </c>
    </row>
    <row r="1695" spans="24:32" x14ac:dyDescent="0.35">
      <c r="X1695" s="32" t="str">
        <f t="shared" si="76"/>
        <v>LDOM9165</v>
      </c>
      <c r="Y1695" s="32" t="b">
        <f t="shared" si="75"/>
        <v>1</v>
      </c>
      <c r="Z1695" t="s">
        <v>10532</v>
      </c>
      <c r="AA1695">
        <v>9165</v>
      </c>
      <c r="AB1695" t="s">
        <v>1220</v>
      </c>
      <c r="AC1695" t="s">
        <v>9398</v>
      </c>
      <c r="AD1695" s="61">
        <v>42810.281075462961</v>
      </c>
      <c r="AE1695" t="s">
        <v>9398</v>
      </c>
      <c r="AF1695" s="61">
        <v>42810.325137071763</v>
      </c>
    </row>
    <row r="1696" spans="24:32" x14ac:dyDescent="0.35">
      <c r="X1696" s="32" t="str">
        <f t="shared" si="76"/>
        <v>LDOM9167</v>
      </c>
      <c r="Y1696" s="32" t="b">
        <f t="shared" si="75"/>
        <v>1</v>
      </c>
      <c r="Z1696" t="s">
        <v>10532</v>
      </c>
      <c r="AA1696">
        <v>9167</v>
      </c>
      <c r="AB1696" t="s">
        <v>11318</v>
      </c>
      <c r="AC1696" t="s">
        <v>9398</v>
      </c>
      <c r="AD1696" s="61">
        <v>43308.310233877317</v>
      </c>
      <c r="AE1696" t="s">
        <v>9398</v>
      </c>
      <c r="AF1696" s="61">
        <v>43308.310233877317</v>
      </c>
    </row>
    <row r="1697" spans="24:32" x14ac:dyDescent="0.35">
      <c r="X1697" s="32" t="str">
        <f t="shared" si="76"/>
        <v>LDOM9200</v>
      </c>
      <c r="Y1697" s="32" t="b">
        <f t="shared" si="75"/>
        <v>1</v>
      </c>
      <c r="Z1697" t="s">
        <v>10532</v>
      </c>
      <c r="AA1697">
        <v>9200</v>
      </c>
      <c r="AB1697" t="s">
        <v>1221</v>
      </c>
      <c r="AC1697" t="s">
        <v>9398</v>
      </c>
      <c r="AD1697" s="61">
        <v>42810.281075694445</v>
      </c>
      <c r="AE1697" t="s">
        <v>9398</v>
      </c>
      <c r="AF1697" s="61">
        <v>42810.325137187501</v>
      </c>
    </row>
    <row r="1698" spans="24:32" x14ac:dyDescent="0.35">
      <c r="X1698" s="32" t="str">
        <f t="shared" si="76"/>
        <v>LDOM9205</v>
      </c>
      <c r="Y1698" s="32" t="b">
        <f t="shared" si="75"/>
        <v>1</v>
      </c>
      <c r="Z1698" t="s">
        <v>10532</v>
      </c>
      <c r="AA1698">
        <v>9205</v>
      </c>
      <c r="AB1698" t="s">
        <v>1222</v>
      </c>
      <c r="AC1698" t="s">
        <v>9398</v>
      </c>
      <c r="AD1698" s="61">
        <v>42810.281075891202</v>
      </c>
      <c r="AE1698" t="s">
        <v>9398</v>
      </c>
      <c r="AF1698" s="61">
        <v>42810.32513730324</v>
      </c>
    </row>
    <row r="1699" spans="24:32" x14ac:dyDescent="0.35">
      <c r="X1699" s="32" t="str">
        <f t="shared" si="76"/>
        <v>LDOM9300</v>
      </c>
      <c r="Y1699" s="32" t="b">
        <f t="shared" si="75"/>
        <v>1</v>
      </c>
      <c r="Z1699" t="s">
        <v>10532</v>
      </c>
      <c r="AA1699">
        <v>9300</v>
      </c>
      <c r="AB1699" t="s">
        <v>1223</v>
      </c>
      <c r="AC1699" t="s">
        <v>9398</v>
      </c>
      <c r="AD1699" s="61">
        <v>42810.281076122686</v>
      </c>
      <c r="AE1699" t="s">
        <v>9398</v>
      </c>
      <c r="AF1699" s="61">
        <v>42810.325137418979</v>
      </c>
    </row>
    <row r="1700" spans="24:32" x14ac:dyDescent="0.35">
      <c r="X1700" s="32" t="str">
        <f t="shared" si="76"/>
        <v>LDOM9305</v>
      </c>
      <c r="Y1700" s="32" t="b">
        <f t="shared" si="75"/>
        <v>1</v>
      </c>
      <c r="Z1700" t="s">
        <v>10532</v>
      </c>
      <c r="AA1700">
        <v>9305</v>
      </c>
      <c r="AB1700" t="s">
        <v>1224</v>
      </c>
      <c r="AC1700" t="s">
        <v>9398</v>
      </c>
      <c r="AD1700" s="61">
        <v>42810.281076354164</v>
      </c>
      <c r="AE1700" t="s">
        <v>9398</v>
      </c>
      <c r="AF1700" s="61">
        <v>42810.325137534724</v>
      </c>
    </row>
    <row r="1701" spans="24:32" x14ac:dyDescent="0.35">
      <c r="X1701" s="32" t="str">
        <f t="shared" si="76"/>
        <v>LDOM9310</v>
      </c>
      <c r="Y1701" s="32" t="b">
        <f t="shared" si="75"/>
        <v>1</v>
      </c>
      <c r="Z1701" t="s">
        <v>10532</v>
      </c>
      <c r="AA1701">
        <v>9310</v>
      </c>
      <c r="AB1701" t="s">
        <v>1225</v>
      </c>
      <c r="AC1701" t="s">
        <v>9398</v>
      </c>
      <c r="AD1701" s="61">
        <v>42810.281076585648</v>
      </c>
      <c r="AE1701" t="s">
        <v>9398</v>
      </c>
      <c r="AF1701" s="61">
        <v>42810.32513769676</v>
      </c>
    </row>
    <row r="1702" spans="24:32" x14ac:dyDescent="0.35">
      <c r="X1702" s="32" t="str">
        <f t="shared" si="76"/>
        <v>LDOM9320</v>
      </c>
      <c r="Y1702" s="32" t="b">
        <f t="shared" si="75"/>
        <v>1</v>
      </c>
      <c r="Z1702" t="s">
        <v>10532</v>
      </c>
      <c r="AA1702">
        <v>9320</v>
      </c>
      <c r="AB1702" t="s">
        <v>1226</v>
      </c>
      <c r="AC1702" t="s">
        <v>9398</v>
      </c>
      <c r="AD1702" s="61">
        <v>42810.281076736108</v>
      </c>
      <c r="AE1702" t="s">
        <v>9398</v>
      </c>
      <c r="AF1702" s="61">
        <v>42810.32513784722</v>
      </c>
    </row>
    <row r="1703" spans="24:32" x14ac:dyDescent="0.35">
      <c r="X1703" s="32" t="str">
        <f t="shared" si="76"/>
        <v>LDOM9321</v>
      </c>
      <c r="Y1703" s="32" t="b">
        <f t="shared" si="75"/>
        <v>1</v>
      </c>
      <c r="Z1703" t="s">
        <v>10532</v>
      </c>
      <c r="AA1703">
        <v>9321</v>
      </c>
      <c r="AB1703" t="s">
        <v>1227</v>
      </c>
      <c r="AC1703" t="s">
        <v>9398</v>
      </c>
      <c r="AD1703" s="61">
        <v>42810.281076932872</v>
      </c>
      <c r="AE1703" t="s">
        <v>9398</v>
      </c>
      <c r="AF1703" s="61">
        <v>42810.325137928237</v>
      </c>
    </row>
    <row r="1704" spans="24:32" x14ac:dyDescent="0.35">
      <c r="X1704" s="32" t="str">
        <f t="shared" si="76"/>
        <v>LDOM9330</v>
      </c>
      <c r="Y1704" s="32" t="b">
        <f t="shared" si="75"/>
        <v>1</v>
      </c>
      <c r="Z1704" t="s">
        <v>10532</v>
      </c>
      <c r="AA1704">
        <v>9330</v>
      </c>
      <c r="AB1704" t="s">
        <v>1228</v>
      </c>
      <c r="AC1704" t="s">
        <v>9398</v>
      </c>
      <c r="AD1704" s="61">
        <v>42810.281077118052</v>
      </c>
      <c r="AE1704" t="s">
        <v>9398</v>
      </c>
      <c r="AF1704" s="61">
        <v>42810.325138043983</v>
      </c>
    </row>
    <row r="1705" spans="24:32" x14ac:dyDescent="0.35">
      <c r="X1705" s="32" t="str">
        <f t="shared" si="76"/>
        <v>LDOM9335</v>
      </c>
      <c r="Y1705" s="32" t="b">
        <f t="shared" si="75"/>
        <v>1</v>
      </c>
      <c r="Z1705" t="s">
        <v>10532</v>
      </c>
      <c r="AA1705">
        <v>9335</v>
      </c>
      <c r="AB1705" t="s">
        <v>1532</v>
      </c>
      <c r="AC1705" t="s">
        <v>9398</v>
      </c>
      <c r="AD1705" s="61">
        <v>43270.647993981482</v>
      </c>
      <c r="AE1705" t="s">
        <v>9398</v>
      </c>
      <c r="AF1705" s="61">
        <v>43270.647993981482</v>
      </c>
    </row>
    <row r="1706" spans="24:32" x14ac:dyDescent="0.35">
      <c r="X1706" s="32" t="str">
        <f t="shared" si="76"/>
        <v>LDOM9400</v>
      </c>
      <c r="Y1706" s="32" t="b">
        <f t="shared" si="75"/>
        <v>1</v>
      </c>
      <c r="Z1706" t="s">
        <v>10532</v>
      </c>
      <c r="AA1706">
        <v>9400</v>
      </c>
      <c r="AB1706" t="s">
        <v>1229</v>
      </c>
      <c r="AC1706" t="s">
        <v>9398</v>
      </c>
      <c r="AD1706" s="61">
        <v>42810.281077314816</v>
      </c>
      <c r="AE1706" t="s">
        <v>9398</v>
      </c>
      <c r="AF1706" s="61">
        <v>42810.325138159722</v>
      </c>
    </row>
    <row r="1707" spans="24:32" x14ac:dyDescent="0.35">
      <c r="X1707" s="32" t="str">
        <f t="shared" si="76"/>
        <v>LDOM9405</v>
      </c>
      <c r="Y1707" s="32" t="b">
        <f t="shared" si="75"/>
        <v>1</v>
      </c>
      <c r="Z1707" t="s">
        <v>10532</v>
      </c>
      <c r="AA1707">
        <v>9405</v>
      </c>
      <c r="AB1707" t="s">
        <v>1230</v>
      </c>
      <c r="AC1707" t="s">
        <v>9398</v>
      </c>
      <c r="AD1707" s="61">
        <v>42810.281077546293</v>
      </c>
      <c r="AE1707" t="s">
        <v>9398</v>
      </c>
      <c r="AF1707" s="61">
        <v>42810.325138275461</v>
      </c>
    </row>
    <row r="1708" spans="24:32" x14ac:dyDescent="0.35">
      <c r="X1708" s="32" t="str">
        <f t="shared" si="76"/>
        <v>LDOM9406</v>
      </c>
      <c r="Y1708" s="32" t="b">
        <f t="shared" si="75"/>
        <v>1</v>
      </c>
      <c r="Z1708" t="s">
        <v>10532</v>
      </c>
      <c r="AA1708">
        <v>9406</v>
      </c>
      <c r="AB1708" t="s">
        <v>1231</v>
      </c>
      <c r="AC1708" t="s">
        <v>9398</v>
      </c>
      <c r="AD1708" s="61">
        <v>42810.28107769676</v>
      </c>
      <c r="AE1708" t="s">
        <v>9398</v>
      </c>
      <c r="AF1708" s="61">
        <v>42810.325138541666</v>
      </c>
    </row>
    <row r="1709" spans="24:32" x14ac:dyDescent="0.35">
      <c r="X1709" s="32" t="str">
        <f t="shared" si="76"/>
        <v>LDOM9407</v>
      </c>
      <c r="Y1709" s="32" t="b">
        <f t="shared" si="75"/>
        <v>1</v>
      </c>
      <c r="Z1709" t="s">
        <v>10532</v>
      </c>
      <c r="AA1709">
        <v>9407</v>
      </c>
      <c r="AB1709" t="s">
        <v>1232</v>
      </c>
      <c r="AC1709" t="s">
        <v>9398</v>
      </c>
      <c r="AD1709" s="61">
        <v>42810.281077812499</v>
      </c>
      <c r="AE1709" t="s">
        <v>9398</v>
      </c>
      <c r="AF1709" s="61">
        <v>42810.325138657405</v>
      </c>
    </row>
    <row r="1710" spans="24:32" x14ac:dyDescent="0.35">
      <c r="X1710" s="32" t="str">
        <f t="shared" si="76"/>
        <v>LDOM9408</v>
      </c>
      <c r="Y1710" s="32" t="b">
        <f t="shared" si="75"/>
        <v>1</v>
      </c>
      <c r="Z1710" t="s">
        <v>10532</v>
      </c>
      <c r="AA1710">
        <v>9408</v>
      </c>
      <c r="AB1710" t="s">
        <v>1233</v>
      </c>
      <c r="AC1710" t="s">
        <v>9398</v>
      </c>
      <c r="AD1710" s="61">
        <v>42810.281077928237</v>
      </c>
      <c r="AE1710" t="s">
        <v>9398</v>
      </c>
      <c r="AF1710" s="61">
        <v>42810.325138807872</v>
      </c>
    </row>
    <row r="1711" spans="24:32" x14ac:dyDescent="0.35">
      <c r="X1711" s="32" t="str">
        <f t="shared" si="76"/>
        <v>LDOM9410</v>
      </c>
      <c r="Y1711" s="32" t="b">
        <f t="shared" si="75"/>
        <v>1</v>
      </c>
      <c r="Z1711" t="s">
        <v>10532</v>
      </c>
      <c r="AA1711">
        <v>9410</v>
      </c>
      <c r="AB1711" t="s">
        <v>1234</v>
      </c>
      <c r="AC1711" t="s">
        <v>9398</v>
      </c>
      <c r="AD1711" s="61">
        <v>42810.28107809028</v>
      </c>
      <c r="AE1711" t="s">
        <v>9398</v>
      </c>
      <c r="AF1711" s="61">
        <v>42810.32513892361</v>
      </c>
    </row>
    <row r="1712" spans="24:32" x14ac:dyDescent="0.35">
      <c r="X1712" s="32" t="str">
        <f t="shared" si="76"/>
        <v>LDOM9411</v>
      </c>
      <c r="Y1712" s="32" t="b">
        <f t="shared" si="75"/>
        <v>1</v>
      </c>
      <c r="Z1712" t="s">
        <v>10532</v>
      </c>
      <c r="AA1712">
        <v>9411</v>
      </c>
      <c r="AB1712" t="s">
        <v>10277</v>
      </c>
      <c r="AC1712" t="s">
        <v>9398</v>
      </c>
      <c r="AD1712" s="61">
        <v>43241.605999537038</v>
      </c>
      <c r="AE1712" t="s">
        <v>9398</v>
      </c>
      <c r="AF1712" s="61">
        <v>43241.605999537038</v>
      </c>
    </row>
    <row r="1713" spans="24:32" x14ac:dyDescent="0.35">
      <c r="X1713" s="32" t="str">
        <f t="shared" si="76"/>
        <v>LDOM9412</v>
      </c>
      <c r="Y1713" s="32" t="b">
        <f t="shared" si="75"/>
        <v>1</v>
      </c>
      <c r="Z1713" t="s">
        <v>10532</v>
      </c>
      <c r="AA1713">
        <v>9412</v>
      </c>
      <c r="AB1713" t="s">
        <v>10278</v>
      </c>
      <c r="AC1713" t="s">
        <v>9398</v>
      </c>
      <c r="AD1713" s="61">
        <v>43241.605999687497</v>
      </c>
      <c r="AE1713" t="s">
        <v>9398</v>
      </c>
      <c r="AF1713" s="61">
        <v>43241.605999687497</v>
      </c>
    </row>
    <row r="1714" spans="24:32" x14ac:dyDescent="0.35">
      <c r="X1714" s="32" t="str">
        <f t="shared" si="76"/>
        <v>LDOM9413</v>
      </c>
      <c r="Y1714" s="32" t="b">
        <f t="shared" si="75"/>
        <v>1</v>
      </c>
      <c r="Z1714" t="s">
        <v>10532</v>
      </c>
      <c r="AA1714">
        <v>9413</v>
      </c>
      <c r="AB1714" t="s">
        <v>10279</v>
      </c>
      <c r="AC1714" t="s">
        <v>9398</v>
      </c>
      <c r="AD1714" s="61">
        <v>43241.605999803243</v>
      </c>
      <c r="AE1714" t="s">
        <v>9398</v>
      </c>
      <c r="AF1714" s="61">
        <v>43241.605999803243</v>
      </c>
    </row>
    <row r="1715" spans="24:32" x14ac:dyDescent="0.35">
      <c r="X1715" s="32" t="str">
        <f t="shared" si="76"/>
        <v>LDOM9415</v>
      </c>
      <c r="Y1715" s="32" t="b">
        <f t="shared" si="75"/>
        <v>1</v>
      </c>
      <c r="Z1715" t="s">
        <v>10532</v>
      </c>
      <c r="AA1715">
        <v>9415</v>
      </c>
      <c r="AB1715" t="s">
        <v>1235</v>
      </c>
      <c r="AC1715" t="s">
        <v>9398</v>
      </c>
      <c r="AD1715" s="61">
        <v>42810.281078159722</v>
      </c>
      <c r="AE1715" t="s">
        <v>9398</v>
      </c>
      <c r="AF1715" s="61">
        <v>42810.325139085646</v>
      </c>
    </row>
    <row r="1716" spans="24:32" x14ac:dyDescent="0.35">
      <c r="X1716" s="32" t="str">
        <f t="shared" si="76"/>
        <v>LDOM9420</v>
      </c>
      <c r="Y1716" s="32" t="b">
        <f t="shared" si="75"/>
        <v>1</v>
      </c>
      <c r="Z1716" t="s">
        <v>10532</v>
      </c>
      <c r="AA1716">
        <v>9420</v>
      </c>
      <c r="AB1716" t="s">
        <v>1236</v>
      </c>
      <c r="AC1716" t="s">
        <v>9398</v>
      </c>
      <c r="AD1716" s="61">
        <v>42810.28107824074</v>
      </c>
      <c r="AE1716" t="s">
        <v>9398</v>
      </c>
      <c r="AF1716" s="61">
        <v>42810.325139201392</v>
      </c>
    </row>
    <row r="1717" spans="24:32" x14ac:dyDescent="0.35">
      <c r="X1717" s="32" t="str">
        <f t="shared" si="76"/>
        <v>LDOM9425</v>
      </c>
      <c r="Y1717" s="32" t="b">
        <f t="shared" si="75"/>
        <v>1</v>
      </c>
      <c r="Z1717" t="s">
        <v>10532</v>
      </c>
      <c r="AA1717">
        <v>9425</v>
      </c>
      <c r="AB1717" t="s">
        <v>1237</v>
      </c>
      <c r="AC1717" t="s">
        <v>9398</v>
      </c>
      <c r="AD1717" s="61">
        <v>42810.281078356478</v>
      </c>
      <c r="AE1717" t="s">
        <v>9398</v>
      </c>
      <c r="AF1717" s="61">
        <v>42810.32513931713</v>
      </c>
    </row>
    <row r="1718" spans="24:32" x14ac:dyDescent="0.35">
      <c r="X1718" s="32" t="str">
        <f t="shared" si="76"/>
        <v>LDOM9426</v>
      </c>
      <c r="Y1718" s="32" t="b">
        <f t="shared" si="75"/>
        <v>1</v>
      </c>
      <c r="Z1718" t="s">
        <v>10532</v>
      </c>
      <c r="AA1718">
        <v>9426</v>
      </c>
      <c r="AB1718" t="s">
        <v>10280</v>
      </c>
      <c r="AC1718" t="s">
        <v>9398</v>
      </c>
      <c r="AD1718" s="61">
        <v>43241.605999884261</v>
      </c>
      <c r="AE1718" t="s">
        <v>9398</v>
      </c>
      <c r="AF1718" s="61">
        <v>43241.605999884261</v>
      </c>
    </row>
    <row r="1719" spans="24:32" x14ac:dyDescent="0.35">
      <c r="X1719" s="32" t="str">
        <f t="shared" si="76"/>
        <v>LDOM9427</v>
      </c>
      <c r="Y1719" s="32" t="b">
        <f t="shared" si="75"/>
        <v>1</v>
      </c>
      <c r="Z1719" t="s">
        <v>10532</v>
      </c>
      <c r="AA1719">
        <v>9427</v>
      </c>
      <c r="AB1719" t="s">
        <v>10281</v>
      </c>
      <c r="AC1719" t="s">
        <v>9398</v>
      </c>
      <c r="AD1719" s="61">
        <v>43241.606</v>
      </c>
      <c r="AE1719" t="s">
        <v>9398</v>
      </c>
      <c r="AF1719" s="61">
        <v>43241.606</v>
      </c>
    </row>
    <row r="1720" spans="24:32" x14ac:dyDescent="0.35">
      <c r="X1720" s="32" t="str">
        <f t="shared" si="76"/>
        <v>LDOM9428</v>
      </c>
      <c r="Y1720" s="32" t="b">
        <f t="shared" si="75"/>
        <v>1</v>
      </c>
      <c r="Z1720" t="s">
        <v>10532</v>
      </c>
      <c r="AA1720">
        <v>9428</v>
      </c>
      <c r="AB1720" t="s">
        <v>10288</v>
      </c>
      <c r="AC1720" t="s">
        <v>9398</v>
      </c>
      <c r="AD1720" s="61">
        <v>43241.606000115738</v>
      </c>
      <c r="AE1720" t="s">
        <v>9398</v>
      </c>
      <c r="AF1720" s="61">
        <v>43241.606000115738</v>
      </c>
    </row>
    <row r="1721" spans="24:32" x14ac:dyDescent="0.35">
      <c r="X1721" s="32" t="str">
        <f t="shared" si="76"/>
        <v>LDOM9429</v>
      </c>
      <c r="Y1721" s="32" t="b">
        <f t="shared" si="75"/>
        <v>1</v>
      </c>
      <c r="Z1721" t="s">
        <v>10532</v>
      </c>
      <c r="AA1721">
        <v>9429</v>
      </c>
      <c r="AB1721" t="s">
        <v>10289</v>
      </c>
      <c r="AC1721" t="s">
        <v>9398</v>
      </c>
      <c r="AD1721" s="61">
        <v>43241.606000150467</v>
      </c>
      <c r="AE1721" t="s">
        <v>9398</v>
      </c>
      <c r="AF1721" s="61">
        <v>43241.606000150467</v>
      </c>
    </row>
    <row r="1722" spans="24:32" x14ac:dyDescent="0.35">
      <c r="X1722" s="32" t="str">
        <f t="shared" si="76"/>
        <v>LDOM9430</v>
      </c>
      <c r="Y1722" s="32" t="b">
        <f t="shared" si="75"/>
        <v>1</v>
      </c>
      <c r="Z1722" t="s">
        <v>10532</v>
      </c>
      <c r="AA1722">
        <v>9430</v>
      </c>
      <c r="AB1722" t="s">
        <v>1238</v>
      </c>
      <c r="AC1722" t="s">
        <v>9398</v>
      </c>
      <c r="AD1722" s="61">
        <v>42810.281078437503</v>
      </c>
      <c r="AE1722" t="s">
        <v>9398</v>
      </c>
      <c r="AF1722" s="61">
        <v>42810.325139432869</v>
      </c>
    </row>
    <row r="1723" spans="24:32" x14ac:dyDescent="0.35">
      <c r="X1723" s="32" t="str">
        <f t="shared" si="76"/>
        <v>LDOM9435</v>
      </c>
      <c r="Y1723" s="32" t="b">
        <f t="shared" si="75"/>
        <v>1</v>
      </c>
      <c r="Z1723" t="s">
        <v>10532</v>
      </c>
      <c r="AA1723">
        <v>9435</v>
      </c>
      <c r="AB1723" t="s">
        <v>1239</v>
      </c>
      <c r="AC1723" t="s">
        <v>9398</v>
      </c>
      <c r="AD1723" s="61">
        <v>42810.281078506945</v>
      </c>
      <c r="AE1723" t="s">
        <v>9398</v>
      </c>
      <c r="AF1723" s="61">
        <v>42810.325139548608</v>
      </c>
    </row>
    <row r="1724" spans="24:32" x14ac:dyDescent="0.35">
      <c r="X1724" s="32" t="str">
        <f t="shared" si="76"/>
        <v>LDOM9436</v>
      </c>
      <c r="Y1724" s="32" t="b">
        <f t="shared" si="75"/>
        <v>1</v>
      </c>
      <c r="Z1724" t="s">
        <v>10532</v>
      </c>
      <c r="AA1724">
        <v>9436</v>
      </c>
      <c r="AB1724" t="s">
        <v>1240</v>
      </c>
      <c r="AC1724" t="s">
        <v>9398</v>
      </c>
      <c r="AD1724" s="61">
        <v>42810.281078622684</v>
      </c>
      <c r="AE1724" t="s">
        <v>9398</v>
      </c>
      <c r="AF1724" s="61">
        <v>42810.325139664354</v>
      </c>
    </row>
    <row r="1725" spans="24:32" x14ac:dyDescent="0.35">
      <c r="X1725" s="32" t="str">
        <f t="shared" si="76"/>
        <v>LDOM9437</v>
      </c>
      <c r="Y1725" s="32" t="b">
        <f t="shared" si="75"/>
        <v>1</v>
      </c>
      <c r="Z1725" t="s">
        <v>10532</v>
      </c>
      <c r="AA1725">
        <v>9437</v>
      </c>
      <c r="AB1725" t="s">
        <v>1241</v>
      </c>
      <c r="AC1725" t="s">
        <v>9398</v>
      </c>
      <c r="AD1725" s="61">
        <v>42810.281078703701</v>
      </c>
      <c r="AE1725" t="s">
        <v>9398</v>
      </c>
      <c r="AF1725" s="61">
        <v>42810.325139814813</v>
      </c>
    </row>
    <row r="1726" spans="24:32" x14ac:dyDescent="0.35">
      <c r="X1726" s="32" t="str">
        <f t="shared" si="76"/>
        <v>LDOM9438</v>
      </c>
      <c r="Y1726" s="32" t="b">
        <f t="shared" si="75"/>
        <v>1</v>
      </c>
      <c r="Z1726" t="s">
        <v>10532</v>
      </c>
      <c r="AA1726">
        <v>9438</v>
      </c>
      <c r="AB1726" t="s">
        <v>1242</v>
      </c>
      <c r="AC1726" t="s">
        <v>9398</v>
      </c>
      <c r="AD1726" s="61">
        <v>42810.281078819447</v>
      </c>
      <c r="AE1726" t="s">
        <v>9398</v>
      </c>
      <c r="AF1726" s="61">
        <v>42810.325139930559</v>
      </c>
    </row>
    <row r="1727" spans="24:32" x14ac:dyDescent="0.35">
      <c r="X1727" s="32" t="str">
        <f t="shared" si="76"/>
        <v>LDOM9439</v>
      </c>
      <c r="Y1727" s="32" t="b">
        <f t="shared" si="75"/>
        <v>1</v>
      </c>
      <c r="Z1727" t="s">
        <v>10532</v>
      </c>
      <c r="AA1727">
        <v>9439</v>
      </c>
      <c r="AB1727" t="s">
        <v>1243</v>
      </c>
      <c r="AC1727" t="s">
        <v>9398</v>
      </c>
      <c r="AD1727" s="61">
        <v>42810.281078900465</v>
      </c>
      <c r="AE1727" t="s">
        <v>9398</v>
      </c>
      <c r="AF1727" s="61">
        <v>42810.325140081019</v>
      </c>
    </row>
    <row r="1728" spans="24:32" x14ac:dyDescent="0.35">
      <c r="X1728" s="32" t="str">
        <f t="shared" si="76"/>
        <v>LDOM9440</v>
      </c>
      <c r="Y1728" s="32" t="b">
        <f t="shared" si="75"/>
        <v>1</v>
      </c>
      <c r="Z1728" t="s">
        <v>10532</v>
      </c>
      <c r="AA1728">
        <v>9440</v>
      </c>
      <c r="AB1728" t="s">
        <v>1244</v>
      </c>
      <c r="AC1728" t="s">
        <v>9398</v>
      </c>
      <c r="AD1728" s="61">
        <v>42810.281078969907</v>
      </c>
      <c r="AE1728" t="s">
        <v>9398</v>
      </c>
      <c r="AF1728" s="61">
        <v>42810.325140196757</v>
      </c>
    </row>
    <row r="1729" spans="24:32" x14ac:dyDescent="0.35">
      <c r="X1729" s="32" t="str">
        <f t="shared" si="76"/>
        <v>LDOM9441</v>
      </c>
      <c r="Y1729" s="32" t="b">
        <f t="shared" si="75"/>
        <v>1</v>
      </c>
      <c r="Z1729" t="s">
        <v>10532</v>
      </c>
      <c r="AA1729">
        <v>9441</v>
      </c>
      <c r="AB1729" t="s">
        <v>1245</v>
      </c>
      <c r="AC1729" t="s">
        <v>9398</v>
      </c>
      <c r="AD1729" s="61">
        <v>42810.281079131943</v>
      </c>
      <c r="AE1729" t="s">
        <v>9398</v>
      </c>
      <c r="AF1729" s="61">
        <v>42810.325140358793</v>
      </c>
    </row>
    <row r="1730" spans="24:32" x14ac:dyDescent="0.35">
      <c r="X1730" s="32" t="str">
        <f t="shared" si="76"/>
        <v>LDOM9442</v>
      </c>
      <c r="Y1730" s="32" t="b">
        <f t="shared" si="75"/>
        <v>1</v>
      </c>
      <c r="Z1730" t="s">
        <v>10532</v>
      </c>
      <c r="AA1730">
        <v>9442</v>
      </c>
      <c r="AB1730" t="s">
        <v>1246</v>
      </c>
      <c r="AC1730" t="s">
        <v>9398</v>
      </c>
      <c r="AD1730" s="61">
        <v>42810.281079282409</v>
      </c>
      <c r="AE1730" t="s">
        <v>9398</v>
      </c>
      <c r="AF1730" s="61">
        <v>42810.32514050926</v>
      </c>
    </row>
    <row r="1731" spans="24:32" x14ac:dyDescent="0.35">
      <c r="X1731" s="32" t="str">
        <f t="shared" si="76"/>
        <v>LDOM9443</v>
      </c>
      <c r="Y1731" s="32" t="b">
        <f t="shared" si="75"/>
        <v>1</v>
      </c>
      <c r="Z1731" t="s">
        <v>10532</v>
      </c>
      <c r="AA1731">
        <v>9443</v>
      </c>
      <c r="AB1731" t="s">
        <v>1247</v>
      </c>
      <c r="AC1731" t="s">
        <v>9398</v>
      </c>
      <c r="AD1731" s="61">
        <v>42810.281079513887</v>
      </c>
      <c r="AE1731" t="s">
        <v>9398</v>
      </c>
      <c r="AF1731" s="61">
        <v>42810.325140624998</v>
      </c>
    </row>
    <row r="1732" spans="24:32" x14ac:dyDescent="0.35">
      <c r="X1732" s="32" t="str">
        <f t="shared" si="76"/>
        <v>LDOM9450</v>
      </c>
      <c r="Y1732" s="32" t="b">
        <f t="shared" si="75"/>
        <v>1</v>
      </c>
      <c r="Z1732" t="s">
        <v>10532</v>
      </c>
      <c r="AA1732">
        <v>9450</v>
      </c>
      <c r="AB1732" t="s">
        <v>1248</v>
      </c>
      <c r="AC1732" t="s">
        <v>9398</v>
      </c>
      <c r="AD1732" s="61">
        <v>42810.281079745371</v>
      </c>
      <c r="AE1732" t="s">
        <v>9398</v>
      </c>
      <c r="AF1732" s="61">
        <v>42810.325140775465</v>
      </c>
    </row>
    <row r="1733" spans="24:32" x14ac:dyDescent="0.35">
      <c r="X1733" s="32" t="str">
        <f t="shared" si="76"/>
        <v>LDOM9451</v>
      </c>
      <c r="Y1733" s="32" t="b">
        <f t="shared" ref="Y1733:Y1796" si="77">VLOOKUP(AA1733,U:V,2,0)=AB1733</f>
        <v>1</v>
      </c>
      <c r="Z1733" t="s">
        <v>10532</v>
      </c>
      <c r="AA1733">
        <v>9451</v>
      </c>
      <c r="AB1733" t="s">
        <v>1249</v>
      </c>
      <c r="AC1733" t="s">
        <v>9398</v>
      </c>
      <c r="AD1733" s="61">
        <v>42810.281079895831</v>
      </c>
      <c r="AE1733" t="s">
        <v>9398</v>
      </c>
      <c r="AF1733" s="61">
        <v>42810.325140937501</v>
      </c>
    </row>
    <row r="1734" spans="24:32" x14ac:dyDescent="0.35">
      <c r="X1734" s="32" t="str">
        <f t="shared" si="76"/>
        <v>LDOM9452</v>
      </c>
      <c r="Y1734" s="32" t="b">
        <f t="shared" si="77"/>
        <v>1</v>
      </c>
      <c r="Z1734" t="s">
        <v>10532</v>
      </c>
      <c r="AA1734">
        <v>9452</v>
      </c>
      <c r="AB1734" t="s">
        <v>1250</v>
      </c>
      <c r="AC1734" t="s">
        <v>9398</v>
      </c>
      <c r="AD1734" s="61">
        <v>42810.281079976849</v>
      </c>
      <c r="AE1734" t="s">
        <v>9398</v>
      </c>
      <c r="AF1734" s="61">
        <v>42810.32514108796</v>
      </c>
    </row>
    <row r="1735" spans="24:32" x14ac:dyDescent="0.35">
      <c r="X1735" s="32" t="str">
        <f t="shared" si="76"/>
        <v>LDOM9455</v>
      </c>
      <c r="Y1735" s="32" t="b">
        <f t="shared" si="77"/>
        <v>1</v>
      </c>
      <c r="Z1735" t="s">
        <v>10532</v>
      </c>
      <c r="AA1735">
        <v>9455</v>
      </c>
      <c r="AB1735" t="s">
        <v>1251</v>
      </c>
      <c r="AC1735" t="s">
        <v>9398</v>
      </c>
      <c r="AD1735" s="61">
        <v>42810.281080092594</v>
      </c>
      <c r="AE1735" t="s">
        <v>9398</v>
      </c>
      <c r="AF1735" s="61">
        <v>42810.325141203706</v>
      </c>
    </row>
    <row r="1736" spans="24:32" x14ac:dyDescent="0.35">
      <c r="X1736" s="32" t="str">
        <f t="shared" ref="X1736:X1799" si="78">Z1736&amp;AA1736</f>
        <v>LDOM9456</v>
      </c>
      <c r="Y1736" s="32" t="b">
        <f t="shared" si="77"/>
        <v>1</v>
      </c>
      <c r="Z1736" t="s">
        <v>10532</v>
      </c>
      <c r="AA1736">
        <v>9456</v>
      </c>
      <c r="AB1736" t="s">
        <v>10282</v>
      </c>
      <c r="AC1736" t="s">
        <v>9398</v>
      </c>
      <c r="AD1736" s="61">
        <v>43241.606000266205</v>
      </c>
      <c r="AE1736" t="s">
        <v>9398</v>
      </c>
      <c r="AF1736" s="61">
        <v>43241.606000266205</v>
      </c>
    </row>
    <row r="1737" spans="24:32" x14ac:dyDescent="0.35">
      <c r="X1737" s="32" t="str">
        <f t="shared" si="78"/>
        <v>LDOM9457</v>
      </c>
      <c r="Y1737" s="32" t="b">
        <f t="shared" si="77"/>
        <v>1</v>
      </c>
      <c r="Z1737" t="s">
        <v>10532</v>
      </c>
      <c r="AA1737">
        <v>9457</v>
      </c>
      <c r="AB1737" t="s">
        <v>10283</v>
      </c>
      <c r="AC1737" t="s">
        <v>9398</v>
      </c>
      <c r="AD1737" s="61">
        <v>43241.606000312502</v>
      </c>
      <c r="AE1737" t="s">
        <v>9398</v>
      </c>
      <c r="AF1737" s="61">
        <v>43241.606000312502</v>
      </c>
    </row>
    <row r="1738" spans="24:32" x14ac:dyDescent="0.35">
      <c r="X1738" s="32" t="str">
        <f t="shared" si="78"/>
        <v>LDOM9460</v>
      </c>
      <c r="Y1738" s="32" t="b">
        <f t="shared" si="77"/>
        <v>1</v>
      </c>
      <c r="Z1738" t="s">
        <v>10532</v>
      </c>
      <c r="AA1738">
        <v>9460</v>
      </c>
      <c r="AB1738" t="s">
        <v>1252</v>
      </c>
      <c r="AC1738" t="s">
        <v>9398</v>
      </c>
      <c r="AD1738" s="61">
        <v>42810.281080208333</v>
      </c>
      <c r="AE1738" t="s">
        <v>9398</v>
      </c>
      <c r="AF1738" s="61">
        <v>42810.325141400463</v>
      </c>
    </row>
    <row r="1739" spans="24:32" x14ac:dyDescent="0.35">
      <c r="X1739" s="32" t="str">
        <f t="shared" si="78"/>
        <v>LDOM9465</v>
      </c>
      <c r="Y1739" s="32" t="b">
        <f t="shared" si="77"/>
        <v>1</v>
      </c>
      <c r="Z1739" t="s">
        <v>10532</v>
      </c>
      <c r="AA1739">
        <v>9465</v>
      </c>
      <c r="AB1739" t="s">
        <v>1253</v>
      </c>
      <c r="AC1739" t="s">
        <v>9398</v>
      </c>
      <c r="AD1739" s="61">
        <v>42810.281080289351</v>
      </c>
      <c r="AE1739" t="s">
        <v>9398</v>
      </c>
      <c r="AF1739" s="61">
        <v>42810.325141550929</v>
      </c>
    </row>
    <row r="1740" spans="24:32" x14ac:dyDescent="0.35">
      <c r="X1740" s="32" t="str">
        <f t="shared" si="78"/>
        <v>LDOM9466</v>
      </c>
      <c r="Y1740" s="32" t="b">
        <f t="shared" si="77"/>
        <v>1</v>
      </c>
      <c r="Z1740" t="s">
        <v>10532</v>
      </c>
      <c r="AA1740">
        <v>9466</v>
      </c>
      <c r="AB1740" t="s">
        <v>1254</v>
      </c>
      <c r="AC1740" t="s">
        <v>9398</v>
      </c>
      <c r="AD1740" s="61">
        <v>42810.28108040509</v>
      </c>
      <c r="AE1740" t="s">
        <v>9398</v>
      </c>
      <c r="AF1740" s="61">
        <v>42810.325141701389</v>
      </c>
    </row>
    <row r="1741" spans="24:32" x14ac:dyDescent="0.35">
      <c r="X1741" s="32" t="str">
        <f t="shared" si="78"/>
        <v>LDOM9467</v>
      </c>
      <c r="Y1741" s="32" t="b">
        <f t="shared" si="77"/>
        <v>1</v>
      </c>
      <c r="Z1741" t="s">
        <v>10532</v>
      </c>
      <c r="AA1741">
        <v>9467</v>
      </c>
      <c r="AB1741" t="s">
        <v>1255</v>
      </c>
      <c r="AC1741" t="s">
        <v>9398</v>
      </c>
      <c r="AD1741" s="61">
        <v>42810.281080474539</v>
      </c>
      <c r="AE1741" t="s">
        <v>9398</v>
      </c>
      <c r="AF1741" s="61">
        <v>42810.325141817128</v>
      </c>
    </row>
    <row r="1742" spans="24:32" x14ac:dyDescent="0.35">
      <c r="X1742" s="32" t="str">
        <f t="shared" si="78"/>
        <v>LDOM9470</v>
      </c>
      <c r="Y1742" s="32" t="b">
        <f t="shared" si="77"/>
        <v>1</v>
      </c>
      <c r="Z1742" t="s">
        <v>10532</v>
      </c>
      <c r="AA1742">
        <v>9470</v>
      </c>
      <c r="AB1742" t="s">
        <v>10284</v>
      </c>
      <c r="AC1742" t="s">
        <v>9398</v>
      </c>
      <c r="AD1742" s="61">
        <v>43241.606000428241</v>
      </c>
      <c r="AE1742" t="s">
        <v>9398</v>
      </c>
      <c r="AF1742" s="61">
        <v>43241.606000428241</v>
      </c>
    </row>
    <row r="1743" spans="24:32" x14ac:dyDescent="0.35">
      <c r="X1743" s="32" t="str">
        <f t="shared" si="78"/>
        <v>LDOM9471</v>
      </c>
      <c r="Y1743" s="32" t="b">
        <f t="shared" si="77"/>
        <v>1</v>
      </c>
      <c r="Z1743" t="s">
        <v>10532</v>
      </c>
      <c r="AA1743">
        <v>9471</v>
      </c>
      <c r="AB1743" t="s">
        <v>10285</v>
      </c>
      <c r="AC1743" t="s">
        <v>9398</v>
      </c>
      <c r="AD1743" s="61">
        <v>43241.606000497683</v>
      </c>
      <c r="AE1743" t="s">
        <v>9398</v>
      </c>
      <c r="AF1743" s="61">
        <v>43241.606000497683</v>
      </c>
    </row>
    <row r="1744" spans="24:32" x14ac:dyDescent="0.35">
      <c r="X1744" s="32" t="str">
        <f t="shared" si="78"/>
        <v>LDOM9475</v>
      </c>
      <c r="Y1744" s="32" t="b">
        <f t="shared" si="77"/>
        <v>1</v>
      </c>
      <c r="Z1744" t="s">
        <v>10532</v>
      </c>
      <c r="AA1744">
        <v>9475</v>
      </c>
      <c r="AB1744" t="s">
        <v>11312</v>
      </c>
      <c r="AC1744" t="s">
        <v>9398</v>
      </c>
      <c r="AD1744" s="61">
        <v>43308.310233252312</v>
      </c>
      <c r="AE1744" t="s">
        <v>9398</v>
      </c>
      <c r="AF1744" s="61">
        <v>43308.310233252312</v>
      </c>
    </row>
    <row r="1745" spans="24:32" x14ac:dyDescent="0.35">
      <c r="X1745" s="32" t="str">
        <f t="shared" si="78"/>
        <v>LDOM9476</v>
      </c>
      <c r="Y1745" s="32" t="b">
        <f t="shared" si="77"/>
        <v>1</v>
      </c>
      <c r="Z1745" t="s">
        <v>10532</v>
      </c>
      <c r="AA1745">
        <v>9476</v>
      </c>
      <c r="AB1745" t="s">
        <v>11313</v>
      </c>
      <c r="AC1745" t="s">
        <v>9398</v>
      </c>
      <c r="AD1745" s="61">
        <v>43308.310233483797</v>
      </c>
      <c r="AE1745" t="s">
        <v>9398</v>
      </c>
      <c r="AF1745" s="61">
        <v>43308.310233483797</v>
      </c>
    </row>
    <row r="1746" spans="24:32" x14ac:dyDescent="0.35">
      <c r="X1746" s="32" t="str">
        <f t="shared" si="78"/>
        <v>LDOM9477</v>
      </c>
      <c r="Y1746" s="32" t="b">
        <f t="shared" si="77"/>
        <v>1</v>
      </c>
      <c r="Z1746" t="s">
        <v>10532</v>
      </c>
      <c r="AA1746">
        <v>9477</v>
      </c>
      <c r="AB1746" t="s">
        <v>11314</v>
      </c>
      <c r="AC1746" t="s">
        <v>9398</v>
      </c>
      <c r="AD1746" s="61">
        <v>43308.310233564815</v>
      </c>
      <c r="AE1746" t="s">
        <v>9398</v>
      </c>
      <c r="AF1746" s="61">
        <v>43308.310233564815</v>
      </c>
    </row>
    <row r="1747" spans="24:32" x14ac:dyDescent="0.35">
      <c r="X1747" s="32" t="str">
        <f t="shared" si="78"/>
        <v>LDOM9478</v>
      </c>
      <c r="Y1747" s="32" t="b">
        <f t="shared" si="77"/>
        <v>1</v>
      </c>
      <c r="Z1747" t="s">
        <v>10532</v>
      </c>
      <c r="AA1747">
        <v>9478</v>
      </c>
      <c r="AB1747" t="s">
        <v>11315</v>
      </c>
      <c r="AC1747" t="s">
        <v>9398</v>
      </c>
      <c r="AD1747" s="61">
        <v>43308.310233645832</v>
      </c>
      <c r="AE1747" t="s">
        <v>9398</v>
      </c>
      <c r="AF1747" s="61">
        <v>43308.310233645832</v>
      </c>
    </row>
    <row r="1748" spans="24:32" x14ac:dyDescent="0.35">
      <c r="X1748" s="32" t="str">
        <f t="shared" si="78"/>
        <v>LDOM9479</v>
      </c>
      <c r="Y1748" s="32" t="b">
        <f t="shared" si="77"/>
        <v>1</v>
      </c>
      <c r="Z1748" t="s">
        <v>10532</v>
      </c>
      <c r="AA1748">
        <v>9479</v>
      </c>
      <c r="AB1748" t="s">
        <v>11316</v>
      </c>
      <c r="AC1748" t="s">
        <v>9398</v>
      </c>
      <c r="AD1748" s="61">
        <v>43308.310233715281</v>
      </c>
      <c r="AE1748" t="s">
        <v>9398</v>
      </c>
      <c r="AF1748" s="61">
        <v>43308.310233715281</v>
      </c>
    </row>
    <row r="1749" spans="24:32" x14ac:dyDescent="0.35">
      <c r="X1749" s="32" t="str">
        <f t="shared" si="78"/>
        <v>LDOM9480</v>
      </c>
      <c r="Y1749" s="32" t="b">
        <f t="shared" si="77"/>
        <v>1</v>
      </c>
      <c r="Z1749" t="s">
        <v>10532</v>
      </c>
      <c r="AA1749">
        <v>9480</v>
      </c>
      <c r="AB1749" t="s">
        <v>10286</v>
      </c>
      <c r="AC1749" t="s">
        <v>9398</v>
      </c>
      <c r="AD1749" s="61">
        <v>43241.6060005787</v>
      </c>
      <c r="AE1749" t="s">
        <v>9398</v>
      </c>
      <c r="AF1749" s="61">
        <v>43241.6060005787</v>
      </c>
    </row>
    <row r="1750" spans="24:32" x14ac:dyDescent="0.35">
      <c r="X1750" s="32" t="str">
        <f t="shared" si="78"/>
        <v>LDOM9481</v>
      </c>
      <c r="Y1750" s="32" t="b">
        <f t="shared" si="77"/>
        <v>1</v>
      </c>
      <c r="Z1750" t="s">
        <v>10532</v>
      </c>
      <c r="AA1750">
        <v>9481</v>
      </c>
      <c r="AB1750" t="s">
        <v>10287</v>
      </c>
      <c r="AC1750" t="s">
        <v>9398</v>
      </c>
      <c r="AD1750" s="61">
        <v>43241.606000659725</v>
      </c>
      <c r="AE1750" t="s">
        <v>9398</v>
      </c>
      <c r="AF1750" s="61">
        <v>43241.606000659725</v>
      </c>
    </row>
    <row r="1751" spans="24:32" x14ac:dyDescent="0.35">
      <c r="X1751" s="32" t="str">
        <f t="shared" si="78"/>
        <v>LDOM9490</v>
      </c>
      <c r="Y1751" s="32" t="b">
        <f t="shared" si="77"/>
        <v>1</v>
      </c>
      <c r="Z1751" t="s">
        <v>10532</v>
      </c>
      <c r="AA1751">
        <v>9490</v>
      </c>
      <c r="AB1751" t="s">
        <v>1256</v>
      </c>
      <c r="AC1751" t="s">
        <v>9398</v>
      </c>
      <c r="AD1751" s="61">
        <v>42810.281080590277</v>
      </c>
      <c r="AE1751" t="s">
        <v>9398</v>
      </c>
      <c r="AF1751" s="61">
        <v>42810.325141979163</v>
      </c>
    </row>
    <row r="1752" spans="24:32" x14ac:dyDescent="0.35">
      <c r="X1752" s="32" t="str">
        <f t="shared" si="78"/>
        <v>LDOM9495</v>
      </c>
      <c r="Y1752" s="32" t="b">
        <f t="shared" si="77"/>
        <v>1</v>
      </c>
      <c r="Z1752" t="s">
        <v>10532</v>
      </c>
      <c r="AA1752">
        <v>9495</v>
      </c>
      <c r="AB1752" t="s">
        <v>1257</v>
      </c>
      <c r="AC1752" t="s">
        <v>9398</v>
      </c>
      <c r="AD1752" s="61">
        <v>42810.28108090278</v>
      </c>
      <c r="AE1752" t="s">
        <v>9398</v>
      </c>
      <c r="AF1752" s="61">
        <v>42810.32514212963</v>
      </c>
    </row>
    <row r="1753" spans="24:32" x14ac:dyDescent="0.35">
      <c r="X1753" s="32" t="str">
        <f t="shared" si="78"/>
        <v>LDOM9500</v>
      </c>
      <c r="Y1753" s="32" t="b">
        <f t="shared" si="77"/>
        <v>1</v>
      </c>
      <c r="Z1753" t="s">
        <v>10532</v>
      </c>
      <c r="AA1753">
        <v>9500</v>
      </c>
      <c r="AB1753" t="s">
        <v>1258</v>
      </c>
      <c r="AC1753" t="s">
        <v>9398</v>
      </c>
      <c r="AD1753" s="61">
        <v>42810.281081134257</v>
      </c>
      <c r="AE1753" t="s">
        <v>9398</v>
      </c>
      <c r="AF1753" s="61">
        <v>42810.325142245369</v>
      </c>
    </row>
    <row r="1754" spans="24:32" x14ac:dyDescent="0.35">
      <c r="X1754" s="32" t="str">
        <f t="shared" si="78"/>
        <v>LDOM9505</v>
      </c>
      <c r="Y1754" s="32" t="b">
        <f t="shared" si="77"/>
        <v>1</v>
      </c>
      <c r="Z1754" t="s">
        <v>10532</v>
      </c>
      <c r="AA1754">
        <v>9505</v>
      </c>
      <c r="AB1754" t="s">
        <v>1259</v>
      </c>
      <c r="AC1754" t="s">
        <v>9398</v>
      </c>
      <c r="AD1754" s="61">
        <v>42810.281081284724</v>
      </c>
      <c r="AE1754" t="s">
        <v>9398</v>
      </c>
      <c r="AF1754" s="61">
        <v>42810.325142395835</v>
      </c>
    </row>
    <row r="1755" spans="24:32" x14ac:dyDescent="0.35">
      <c r="X1755" s="32" t="str">
        <f t="shared" si="78"/>
        <v>LDOM9510</v>
      </c>
      <c r="Y1755" s="32" t="b">
        <f t="shared" si="77"/>
        <v>1</v>
      </c>
      <c r="Z1755" t="s">
        <v>10532</v>
      </c>
      <c r="AA1755">
        <v>9510</v>
      </c>
      <c r="AB1755" t="s">
        <v>1260</v>
      </c>
      <c r="AC1755" t="s">
        <v>9398</v>
      </c>
      <c r="AD1755" s="61">
        <v>42810.281081562498</v>
      </c>
      <c r="AE1755" t="s">
        <v>9398</v>
      </c>
      <c r="AF1755" s="61">
        <v>42810.325142511574</v>
      </c>
    </row>
    <row r="1756" spans="24:32" x14ac:dyDescent="0.35">
      <c r="X1756" s="32" t="str">
        <f t="shared" si="78"/>
        <v>LDOM9515</v>
      </c>
      <c r="Y1756" s="32" t="b">
        <f t="shared" si="77"/>
        <v>1</v>
      </c>
      <c r="Z1756" t="s">
        <v>10532</v>
      </c>
      <c r="AA1756">
        <v>9515</v>
      </c>
      <c r="AB1756" t="s">
        <v>1261</v>
      </c>
      <c r="AC1756" t="s">
        <v>9398</v>
      </c>
      <c r="AD1756" s="61">
        <v>42810.281081747686</v>
      </c>
      <c r="AE1756" t="s">
        <v>9398</v>
      </c>
      <c r="AF1756" s="61">
        <v>42810.325142592592</v>
      </c>
    </row>
    <row r="1757" spans="24:32" x14ac:dyDescent="0.35">
      <c r="X1757" s="32" t="str">
        <f t="shared" si="78"/>
        <v>LDOM9520</v>
      </c>
      <c r="Y1757" s="32" t="b">
        <f t="shared" si="77"/>
        <v>1</v>
      </c>
      <c r="Z1757" t="s">
        <v>10532</v>
      </c>
      <c r="AA1757">
        <v>9520</v>
      </c>
      <c r="AB1757" t="s">
        <v>1262</v>
      </c>
      <c r="AC1757" t="s">
        <v>9398</v>
      </c>
      <c r="AD1757" s="61">
        <v>42810.28108197917</v>
      </c>
      <c r="AE1757" t="s">
        <v>9398</v>
      </c>
      <c r="AF1757" s="61">
        <v>42810.32514267361</v>
      </c>
    </row>
    <row r="1758" spans="24:32" x14ac:dyDescent="0.35">
      <c r="X1758" s="32" t="str">
        <f t="shared" si="78"/>
        <v>LDOM9521</v>
      </c>
      <c r="Y1758" s="32" t="b">
        <f t="shared" si="77"/>
        <v>1</v>
      </c>
      <c r="Z1758" t="s">
        <v>10532</v>
      </c>
      <c r="AA1758">
        <v>9521</v>
      </c>
      <c r="AB1758" t="s">
        <v>10276</v>
      </c>
      <c r="AC1758" t="s">
        <v>9398</v>
      </c>
      <c r="AD1758" s="61">
        <v>43241.606000694446</v>
      </c>
      <c r="AE1758" t="s">
        <v>9398</v>
      </c>
      <c r="AF1758" s="61">
        <v>43241.606000694446</v>
      </c>
    </row>
    <row r="1759" spans="24:32" x14ac:dyDescent="0.35">
      <c r="X1759" s="32" t="str">
        <f t="shared" si="78"/>
        <v>LDOM9525</v>
      </c>
      <c r="Y1759" s="32" t="b">
        <f t="shared" si="77"/>
        <v>1</v>
      </c>
      <c r="Z1759" t="s">
        <v>10532</v>
      </c>
      <c r="AA1759">
        <v>9525</v>
      </c>
      <c r="AB1759" t="s">
        <v>1263</v>
      </c>
      <c r="AC1759" t="s">
        <v>9398</v>
      </c>
      <c r="AD1759" s="61">
        <v>42810.281082175927</v>
      </c>
      <c r="AE1759" t="s">
        <v>9398</v>
      </c>
      <c r="AF1759" s="61">
        <v>42810.325142708331</v>
      </c>
    </row>
    <row r="1760" spans="24:32" x14ac:dyDescent="0.35">
      <c r="X1760" s="32" t="str">
        <f t="shared" si="78"/>
        <v>LDOM9530</v>
      </c>
      <c r="Y1760" s="32" t="b">
        <f t="shared" si="77"/>
        <v>1</v>
      </c>
      <c r="Z1760" t="s">
        <v>10532</v>
      </c>
      <c r="AA1760">
        <v>9530</v>
      </c>
      <c r="AB1760" t="s">
        <v>1264</v>
      </c>
      <c r="AC1760" t="s">
        <v>9398</v>
      </c>
      <c r="AD1760" s="61">
        <v>42810.281082326386</v>
      </c>
      <c r="AE1760" t="s">
        <v>9398</v>
      </c>
      <c r="AF1760" s="61">
        <v>42810.325142789348</v>
      </c>
    </row>
    <row r="1761" spans="24:32" x14ac:dyDescent="0.35">
      <c r="X1761" s="32" t="str">
        <f t="shared" si="78"/>
        <v>LDOM9535</v>
      </c>
      <c r="Y1761" s="32" t="b">
        <f t="shared" si="77"/>
        <v>1</v>
      </c>
      <c r="Z1761" t="s">
        <v>10532</v>
      </c>
      <c r="AA1761">
        <v>9535</v>
      </c>
      <c r="AB1761" t="s">
        <v>1265</v>
      </c>
      <c r="AC1761" t="s">
        <v>9398</v>
      </c>
      <c r="AD1761" s="61">
        <v>42810.281082673609</v>
      </c>
      <c r="AE1761" t="s">
        <v>9398</v>
      </c>
      <c r="AF1761" s="61">
        <v>42810.325142858797</v>
      </c>
    </row>
    <row r="1762" spans="24:32" x14ac:dyDescent="0.35">
      <c r="X1762" s="32" t="str">
        <f t="shared" si="78"/>
        <v>LDOM9540</v>
      </c>
      <c r="Y1762" s="32" t="b">
        <f t="shared" si="77"/>
        <v>1</v>
      </c>
      <c r="Z1762" t="s">
        <v>10532</v>
      </c>
      <c r="AA1762">
        <v>9540</v>
      </c>
      <c r="AB1762" t="s">
        <v>1266</v>
      </c>
      <c r="AC1762" t="s">
        <v>9398</v>
      </c>
      <c r="AD1762" s="61">
        <v>42810.281082870373</v>
      </c>
      <c r="AE1762" t="s">
        <v>9398</v>
      </c>
      <c r="AF1762" s="61">
        <v>42810.325142939815</v>
      </c>
    </row>
    <row r="1763" spans="24:32" x14ac:dyDescent="0.35">
      <c r="X1763" s="32" t="str">
        <f t="shared" si="78"/>
        <v>LDOM9541</v>
      </c>
      <c r="Y1763" s="32" t="b">
        <f t="shared" si="77"/>
        <v>1</v>
      </c>
      <c r="Z1763" t="s">
        <v>10532</v>
      </c>
      <c r="AA1763">
        <v>9541</v>
      </c>
      <c r="AB1763" t="s">
        <v>1267</v>
      </c>
      <c r="AC1763" t="s">
        <v>9398</v>
      </c>
      <c r="AD1763" s="61">
        <v>42810.28108306713</v>
      </c>
      <c r="AE1763" t="s">
        <v>9398</v>
      </c>
      <c r="AF1763" s="61">
        <v>42810.325143020833</v>
      </c>
    </row>
    <row r="1764" spans="24:32" x14ac:dyDescent="0.35">
      <c r="X1764" s="32" t="str">
        <f t="shared" si="78"/>
        <v>LDOM9545</v>
      </c>
      <c r="Y1764" s="32" t="b">
        <f t="shared" si="77"/>
        <v>1</v>
      </c>
      <c r="Z1764" t="s">
        <v>10532</v>
      </c>
      <c r="AA1764">
        <v>9545</v>
      </c>
      <c r="AB1764" t="s">
        <v>1268</v>
      </c>
      <c r="AC1764" t="s">
        <v>9398</v>
      </c>
      <c r="AD1764" s="61">
        <v>42810.281083252317</v>
      </c>
      <c r="AE1764" t="s">
        <v>9398</v>
      </c>
      <c r="AF1764" s="61">
        <v>42810.325143090275</v>
      </c>
    </row>
    <row r="1765" spans="24:32" x14ac:dyDescent="0.35">
      <c r="X1765" s="32" t="str">
        <f t="shared" si="78"/>
        <v>LDOM9546</v>
      </c>
      <c r="Y1765" s="32" t="b">
        <f t="shared" si="77"/>
        <v>1</v>
      </c>
      <c r="Z1765" t="s">
        <v>10532</v>
      </c>
      <c r="AA1765">
        <v>9546</v>
      </c>
      <c r="AB1765" t="s">
        <v>1269</v>
      </c>
      <c r="AC1765" t="s">
        <v>9398</v>
      </c>
      <c r="AD1765" s="61">
        <v>42810.281083761576</v>
      </c>
      <c r="AE1765" t="s">
        <v>9398</v>
      </c>
      <c r="AF1765" s="61">
        <v>42810.3251431713</v>
      </c>
    </row>
    <row r="1766" spans="24:32" x14ac:dyDescent="0.35">
      <c r="X1766" s="32" t="str">
        <f t="shared" si="78"/>
        <v>LDOM9550</v>
      </c>
      <c r="Y1766" s="32" t="b">
        <f t="shared" si="77"/>
        <v>1</v>
      </c>
      <c r="Z1766" t="s">
        <v>10532</v>
      </c>
      <c r="AA1766">
        <v>9550</v>
      </c>
      <c r="AB1766" t="s">
        <v>1270</v>
      </c>
      <c r="AC1766" t="s">
        <v>9398</v>
      </c>
      <c r="AD1766" s="61">
        <v>42810.281084027774</v>
      </c>
      <c r="AE1766" t="s">
        <v>9398</v>
      </c>
      <c r="AF1766" s="61">
        <v>42810.325143206021</v>
      </c>
    </row>
    <row r="1767" spans="24:32" x14ac:dyDescent="0.35">
      <c r="X1767" s="32" t="str">
        <f t="shared" si="78"/>
        <v>LDOM9551</v>
      </c>
      <c r="Y1767" s="32" t="b">
        <f t="shared" si="77"/>
        <v>1</v>
      </c>
      <c r="Z1767" t="s">
        <v>10532</v>
      </c>
      <c r="AA1767">
        <v>9551</v>
      </c>
      <c r="AB1767" t="s">
        <v>1271</v>
      </c>
      <c r="AC1767" t="s">
        <v>9398</v>
      </c>
      <c r="AD1767" s="61">
        <v>42810.281084259259</v>
      </c>
      <c r="AE1767" t="s">
        <v>9398</v>
      </c>
      <c r="AF1767" s="61">
        <v>42810.325143287038</v>
      </c>
    </row>
    <row r="1768" spans="24:32" x14ac:dyDescent="0.35">
      <c r="X1768" s="32" t="str">
        <f t="shared" si="78"/>
        <v>LDOM9555</v>
      </c>
      <c r="Y1768" s="32" t="b">
        <f t="shared" si="77"/>
        <v>1</v>
      </c>
      <c r="Z1768" t="s">
        <v>10532</v>
      </c>
      <c r="AA1768">
        <v>9555</v>
      </c>
      <c r="AB1768" t="s">
        <v>1272</v>
      </c>
      <c r="AC1768" t="s">
        <v>9398</v>
      </c>
      <c r="AD1768" s="61">
        <v>42810.281084456015</v>
      </c>
      <c r="AE1768" t="s">
        <v>9398</v>
      </c>
      <c r="AF1768" s="61">
        <v>42810.325143368056</v>
      </c>
    </row>
    <row r="1769" spans="24:32" x14ac:dyDescent="0.35">
      <c r="X1769" s="32" t="str">
        <f t="shared" si="78"/>
        <v>LDOM9556</v>
      </c>
      <c r="Y1769" s="32" t="b">
        <f t="shared" si="77"/>
        <v>1</v>
      </c>
      <c r="Z1769" t="s">
        <v>10532</v>
      </c>
      <c r="AA1769">
        <v>9556</v>
      </c>
      <c r="AB1769" t="s">
        <v>1273</v>
      </c>
      <c r="AC1769" t="s">
        <v>9398</v>
      </c>
      <c r="AD1769" s="61">
        <v>42810.281084641203</v>
      </c>
      <c r="AE1769" t="s">
        <v>9398</v>
      </c>
      <c r="AF1769" s="61">
        <v>42810.325143437498</v>
      </c>
    </row>
    <row r="1770" spans="24:32" x14ac:dyDescent="0.35">
      <c r="X1770" s="32" t="str">
        <f t="shared" si="78"/>
        <v>LDOM9561</v>
      </c>
      <c r="Y1770" s="32" t="b">
        <f t="shared" si="77"/>
        <v>1</v>
      </c>
      <c r="Z1770" t="s">
        <v>10532</v>
      </c>
      <c r="AA1770">
        <v>9561</v>
      </c>
      <c r="AB1770" t="s">
        <v>11317</v>
      </c>
      <c r="AC1770" t="s">
        <v>9398</v>
      </c>
      <c r="AD1770" s="61">
        <v>43308.310233796299</v>
      </c>
      <c r="AE1770" t="s">
        <v>9398</v>
      </c>
      <c r="AF1770" s="61">
        <v>43308.310233796299</v>
      </c>
    </row>
    <row r="1771" spans="24:32" x14ac:dyDescent="0.35">
      <c r="X1771" s="32" t="str">
        <f t="shared" si="78"/>
        <v>LDOM9900</v>
      </c>
      <c r="Y1771" s="32" t="b">
        <f t="shared" si="77"/>
        <v>1</v>
      </c>
      <c r="Z1771" t="s">
        <v>10532</v>
      </c>
      <c r="AA1771">
        <v>9900</v>
      </c>
      <c r="AB1771" t="s">
        <v>1274</v>
      </c>
      <c r="AC1771" t="s">
        <v>9398</v>
      </c>
      <c r="AD1771" s="61">
        <v>42810.281084837959</v>
      </c>
      <c r="AE1771" t="s">
        <v>9398</v>
      </c>
      <c r="AF1771" s="61">
        <v>42810.325143518516</v>
      </c>
    </row>
    <row r="1772" spans="24:32" x14ac:dyDescent="0.35">
      <c r="X1772" s="32" t="str">
        <f t="shared" si="78"/>
        <v>LDOM9910</v>
      </c>
      <c r="Y1772" s="32" t="b">
        <f t="shared" si="77"/>
        <v>1</v>
      </c>
      <c r="Z1772" t="s">
        <v>10532</v>
      </c>
      <c r="AA1772">
        <v>9910</v>
      </c>
      <c r="AB1772" t="s">
        <v>1275</v>
      </c>
      <c r="AC1772" t="s">
        <v>9398</v>
      </c>
      <c r="AD1772" s="61">
        <v>42810.281084988426</v>
      </c>
      <c r="AE1772" t="s">
        <v>9398</v>
      </c>
      <c r="AF1772" s="61">
        <v>42810.325143553244</v>
      </c>
    </row>
    <row r="1773" spans="24:32" x14ac:dyDescent="0.35">
      <c r="X1773" s="32" t="str">
        <f t="shared" si="78"/>
        <v>LFOR8214</v>
      </c>
      <c r="Y1773" s="32" t="b">
        <f t="shared" si="77"/>
        <v>1</v>
      </c>
      <c r="Z1773" t="s">
        <v>10533</v>
      </c>
      <c r="AA1773">
        <v>8214</v>
      </c>
      <c r="AB1773" t="s">
        <v>10529</v>
      </c>
      <c r="AC1773" t="s">
        <v>9398</v>
      </c>
      <c r="AD1773" s="61">
        <v>43241.644066238427</v>
      </c>
      <c r="AE1773" t="s">
        <v>9398</v>
      </c>
      <c r="AF1773" s="61">
        <v>43241.644066238427</v>
      </c>
    </row>
    <row r="1774" spans="24:32" x14ac:dyDescent="0.35">
      <c r="X1774" s="32" t="str">
        <f t="shared" si="78"/>
        <v>LFOR9100</v>
      </c>
      <c r="Y1774" s="32" t="b">
        <f t="shared" si="77"/>
        <v>1</v>
      </c>
      <c r="Z1774" t="s">
        <v>10533</v>
      </c>
      <c r="AA1774">
        <v>9100</v>
      </c>
      <c r="AB1774" t="s">
        <v>1190</v>
      </c>
      <c r="AC1774" t="s">
        <v>9398</v>
      </c>
      <c r="AD1774" s="61">
        <v>42810.281069444442</v>
      </c>
      <c r="AE1774" t="s">
        <v>9398</v>
      </c>
      <c r="AF1774" s="61">
        <v>42810.325131284721</v>
      </c>
    </row>
    <row r="1775" spans="24:32" x14ac:dyDescent="0.35">
      <c r="X1775" s="32" t="str">
        <f t="shared" si="78"/>
        <v>LFOR9101</v>
      </c>
      <c r="Y1775" s="32" t="b">
        <f t="shared" si="77"/>
        <v>1</v>
      </c>
      <c r="Z1775" t="s">
        <v>10533</v>
      </c>
      <c r="AA1775">
        <v>9101</v>
      </c>
      <c r="AB1775" t="s">
        <v>1191</v>
      </c>
      <c r="AC1775" t="s">
        <v>9398</v>
      </c>
      <c r="AD1775" s="61">
        <v>42810.281069675926</v>
      </c>
      <c r="AE1775" t="s">
        <v>9398</v>
      </c>
      <c r="AF1775" s="61">
        <v>42810.325131597223</v>
      </c>
    </row>
    <row r="1776" spans="24:32" x14ac:dyDescent="0.35">
      <c r="X1776" s="32" t="str">
        <f t="shared" si="78"/>
        <v>LFOR9105</v>
      </c>
      <c r="Y1776" s="32" t="b">
        <f t="shared" si="77"/>
        <v>1</v>
      </c>
      <c r="Z1776" t="s">
        <v>10533</v>
      </c>
      <c r="AA1776">
        <v>9105</v>
      </c>
      <c r="AB1776" t="s">
        <v>1192</v>
      </c>
      <c r="AC1776" t="s">
        <v>9398</v>
      </c>
      <c r="AD1776" s="61">
        <v>42810.281069872683</v>
      </c>
      <c r="AE1776" t="s">
        <v>9398</v>
      </c>
      <c r="AF1776" s="61">
        <v>42810.325131747682</v>
      </c>
    </row>
    <row r="1777" spans="24:32" x14ac:dyDescent="0.35">
      <c r="X1777" s="32" t="str">
        <f t="shared" si="78"/>
        <v>LFOR9106</v>
      </c>
      <c r="Y1777" s="32" t="b">
        <f t="shared" si="77"/>
        <v>1</v>
      </c>
      <c r="Z1777" t="s">
        <v>10533</v>
      </c>
      <c r="AA1777">
        <v>9106</v>
      </c>
      <c r="AB1777" t="s">
        <v>1193</v>
      </c>
      <c r="AC1777" t="s">
        <v>9398</v>
      </c>
      <c r="AD1777" s="61">
        <v>42810.28107005787</v>
      </c>
      <c r="AE1777" t="s">
        <v>9398</v>
      </c>
      <c r="AF1777" s="61">
        <v>42810.325131909725</v>
      </c>
    </row>
    <row r="1778" spans="24:32" x14ac:dyDescent="0.35">
      <c r="X1778" s="32" t="str">
        <f t="shared" si="78"/>
        <v>LFOR9107</v>
      </c>
      <c r="Y1778" s="32" t="b">
        <f t="shared" si="77"/>
        <v>1</v>
      </c>
      <c r="Z1778" t="s">
        <v>10533</v>
      </c>
      <c r="AA1778">
        <v>9107</v>
      </c>
      <c r="AB1778" t="s">
        <v>1194</v>
      </c>
      <c r="AC1778" t="s">
        <v>9398</v>
      </c>
      <c r="AD1778" s="61">
        <v>42810.281070289355</v>
      </c>
      <c r="AE1778" t="s">
        <v>9398</v>
      </c>
      <c r="AF1778" s="61">
        <v>42810.325132175923</v>
      </c>
    </row>
    <row r="1779" spans="24:32" x14ac:dyDescent="0.35">
      <c r="X1779" s="32" t="str">
        <f t="shared" si="78"/>
        <v>LFOR9108</v>
      </c>
      <c r="Y1779" s="32" t="b">
        <f t="shared" si="77"/>
        <v>1</v>
      </c>
      <c r="Z1779" t="s">
        <v>10533</v>
      </c>
      <c r="AA1779">
        <v>9108</v>
      </c>
      <c r="AB1779" t="s">
        <v>1195</v>
      </c>
      <c r="AC1779" t="s">
        <v>9398</v>
      </c>
      <c r="AD1779" s="61">
        <v>42810.281070520832</v>
      </c>
      <c r="AE1779" t="s">
        <v>9398</v>
      </c>
      <c r="AF1779" s="61">
        <v>42810.325132488426</v>
      </c>
    </row>
    <row r="1780" spans="24:32" x14ac:dyDescent="0.35">
      <c r="X1780" s="32" t="str">
        <f t="shared" si="78"/>
        <v>LFOR9110</v>
      </c>
      <c r="Y1780" s="32" t="b">
        <f t="shared" si="77"/>
        <v>1</v>
      </c>
      <c r="Z1780" t="s">
        <v>10533</v>
      </c>
      <c r="AA1780">
        <v>9110</v>
      </c>
      <c r="AB1780" t="s">
        <v>1196</v>
      </c>
      <c r="AC1780" t="s">
        <v>9398</v>
      </c>
      <c r="AD1780" s="61">
        <v>42810.281070717596</v>
      </c>
      <c r="AE1780" t="s">
        <v>9398</v>
      </c>
      <c r="AF1780" s="61">
        <v>42810.325132638885</v>
      </c>
    </row>
    <row r="1781" spans="24:32" x14ac:dyDescent="0.35">
      <c r="X1781" s="32" t="str">
        <f t="shared" si="78"/>
        <v>LFOR9115</v>
      </c>
      <c r="Y1781" s="32" t="b">
        <f t="shared" si="77"/>
        <v>1</v>
      </c>
      <c r="Z1781" t="s">
        <v>10533</v>
      </c>
      <c r="AA1781">
        <v>9115</v>
      </c>
      <c r="AB1781" t="s">
        <v>1197</v>
      </c>
      <c r="AC1781" t="s">
        <v>9398</v>
      </c>
      <c r="AD1781" s="61">
        <v>42810.281070949073</v>
      </c>
      <c r="AE1781" t="s">
        <v>9398</v>
      </c>
      <c r="AF1781" s="61">
        <v>42810.325132986109</v>
      </c>
    </row>
    <row r="1782" spans="24:32" x14ac:dyDescent="0.35">
      <c r="X1782" s="32" t="str">
        <f t="shared" si="78"/>
        <v>LFOR9120</v>
      </c>
      <c r="Y1782" s="32" t="b">
        <f t="shared" si="77"/>
        <v>1</v>
      </c>
      <c r="Z1782" t="s">
        <v>10533</v>
      </c>
      <c r="AA1782">
        <v>9120</v>
      </c>
      <c r="AB1782" t="s">
        <v>1198</v>
      </c>
      <c r="AC1782" t="s">
        <v>9398</v>
      </c>
      <c r="AD1782" s="61">
        <v>42810.281071145837</v>
      </c>
      <c r="AE1782" t="s">
        <v>9398</v>
      </c>
      <c r="AF1782" s="61">
        <v>42810.325133252314</v>
      </c>
    </row>
    <row r="1783" spans="24:32" x14ac:dyDescent="0.35">
      <c r="X1783" s="32" t="str">
        <f t="shared" si="78"/>
        <v>LFOR9125</v>
      </c>
      <c r="Y1783" s="32" t="b">
        <f t="shared" si="77"/>
        <v>1</v>
      </c>
      <c r="Z1783" t="s">
        <v>10533</v>
      </c>
      <c r="AA1783">
        <v>9125</v>
      </c>
      <c r="AB1783" t="s">
        <v>1199</v>
      </c>
      <c r="AC1783" t="s">
        <v>9398</v>
      </c>
      <c r="AD1783" s="61">
        <v>42810.281071296296</v>
      </c>
      <c r="AE1783" t="s">
        <v>9398</v>
      </c>
      <c r="AF1783" s="61">
        <v>42810.325133368053</v>
      </c>
    </row>
    <row r="1784" spans="24:32" x14ac:dyDescent="0.35">
      <c r="X1784" s="32" t="str">
        <f t="shared" si="78"/>
        <v>LFOR9126</v>
      </c>
      <c r="Y1784" s="32" t="b">
        <f t="shared" si="77"/>
        <v>1</v>
      </c>
      <c r="Z1784" t="s">
        <v>10533</v>
      </c>
      <c r="AA1784">
        <v>9126</v>
      </c>
      <c r="AB1784" t="s">
        <v>1200</v>
      </c>
      <c r="AC1784" t="s">
        <v>9398</v>
      </c>
      <c r="AD1784" s="61">
        <v>42810.281071446756</v>
      </c>
      <c r="AE1784" t="s">
        <v>9398</v>
      </c>
      <c r="AF1784" s="61">
        <v>42810.325133530096</v>
      </c>
    </row>
    <row r="1785" spans="24:32" x14ac:dyDescent="0.35">
      <c r="X1785" s="32" t="str">
        <f t="shared" si="78"/>
        <v>LFOR9127</v>
      </c>
      <c r="Y1785" s="32" t="b">
        <f t="shared" si="77"/>
        <v>1</v>
      </c>
      <c r="Z1785" t="s">
        <v>10533</v>
      </c>
      <c r="AA1785">
        <v>9127</v>
      </c>
      <c r="AB1785" t="s">
        <v>1201</v>
      </c>
      <c r="AC1785" t="s">
        <v>9398</v>
      </c>
      <c r="AD1785" s="61">
        <v>42810.28107164352</v>
      </c>
      <c r="AE1785" t="s">
        <v>9398</v>
      </c>
      <c r="AF1785" s="61">
        <v>42810.325133796294</v>
      </c>
    </row>
    <row r="1786" spans="24:32" x14ac:dyDescent="0.35">
      <c r="X1786" s="32" t="str">
        <f t="shared" si="78"/>
        <v>LFOR9130</v>
      </c>
      <c r="Y1786" s="32" t="b">
        <f t="shared" si="77"/>
        <v>1</v>
      </c>
      <c r="Z1786" t="s">
        <v>10533</v>
      </c>
      <c r="AA1786">
        <v>9130</v>
      </c>
      <c r="AB1786" t="s">
        <v>1202</v>
      </c>
      <c r="AC1786" t="s">
        <v>9398</v>
      </c>
      <c r="AD1786" s="61">
        <v>42810.281071840276</v>
      </c>
      <c r="AE1786" t="s">
        <v>9398</v>
      </c>
      <c r="AF1786" s="61">
        <v>42810.325133946761</v>
      </c>
    </row>
    <row r="1787" spans="24:32" x14ac:dyDescent="0.35">
      <c r="X1787" s="32" t="str">
        <f t="shared" si="78"/>
        <v>LFOR9131</v>
      </c>
      <c r="Y1787" s="32" t="b">
        <f t="shared" si="77"/>
        <v>1</v>
      </c>
      <c r="Z1787" t="s">
        <v>10533</v>
      </c>
      <c r="AA1787">
        <v>9131</v>
      </c>
      <c r="AB1787" t="s">
        <v>1203</v>
      </c>
      <c r="AC1787" t="s">
        <v>9398</v>
      </c>
      <c r="AD1787" s="61">
        <v>42810.281072025464</v>
      </c>
      <c r="AE1787" t="s">
        <v>9398</v>
      </c>
      <c r="AF1787" s="61">
        <v>42810.325134062499</v>
      </c>
    </row>
    <row r="1788" spans="24:32" x14ac:dyDescent="0.35">
      <c r="X1788" s="32" t="str">
        <f t="shared" si="78"/>
        <v>LFOR9132</v>
      </c>
      <c r="Y1788" s="32" t="b">
        <f t="shared" si="77"/>
        <v>1</v>
      </c>
      <c r="Z1788" t="s">
        <v>10533</v>
      </c>
      <c r="AA1788">
        <v>9132</v>
      </c>
      <c r="AB1788" t="s">
        <v>1204</v>
      </c>
      <c r="AC1788" t="s">
        <v>9398</v>
      </c>
      <c r="AD1788" s="61">
        <v>42810.28107222222</v>
      </c>
      <c r="AE1788" t="s">
        <v>9398</v>
      </c>
      <c r="AF1788" s="61">
        <v>42810.325134224535</v>
      </c>
    </row>
    <row r="1789" spans="24:32" x14ac:dyDescent="0.35">
      <c r="X1789" s="32" t="str">
        <f t="shared" si="78"/>
        <v>LFOR9133</v>
      </c>
      <c r="Y1789" s="32" t="b">
        <f t="shared" si="77"/>
        <v>1</v>
      </c>
      <c r="Z1789" t="s">
        <v>10533</v>
      </c>
      <c r="AA1789">
        <v>9133</v>
      </c>
      <c r="AB1789" t="s">
        <v>1205</v>
      </c>
      <c r="AC1789" t="s">
        <v>9398</v>
      </c>
      <c r="AD1789" s="61">
        <v>42810.281072418984</v>
      </c>
      <c r="AE1789" t="s">
        <v>9398</v>
      </c>
      <c r="AF1789" s="61">
        <v>42810.325134340281</v>
      </c>
    </row>
    <row r="1790" spans="24:32" x14ac:dyDescent="0.35">
      <c r="X1790" s="32" t="str">
        <f t="shared" si="78"/>
        <v>LFOR9135</v>
      </c>
      <c r="Y1790" s="32" t="b">
        <f t="shared" si="77"/>
        <v>1</v>
      </c>
      <c r="Z1790" t="s">
        <v>10533</v>
      </c>
      <c r="AA1790">
        <v>9135</v>
      </c>
      <c r="AB1790" t="s">
        <v>1206</v>
      </c>
      <c r="AC1790" t="s">
        <v>9398</v>
      </c>
      <c r="AD1790" s="61">
        <v>42810.281072604164</v>
      </c>
      <c r="AE1790" t="s">
        <v>9398</v>
      </c>
      <c r="AF1790" s="61">
        <v>42810.32513449074</v>
      </c>
    </row>
    <row r="1791" spans="24:32" x14ac:dyDescent="0.35">
      <c r="X1791" s="32" t="str">
        <f t="shared" si="78"/>
        <v>LFOR9136</v>
      </c>
      <c r="Y1791" s="32" t="b">
        <f t="shared" si="77"/>
        <v>1</v>
      </c>
      <c r="Z1791" t="s">
        <v>10533</v>
      </c>
      <c r="AA1791">
        <v>9136</v>
      </c>
      <c r="AB1791" t="s">
        <v>1207</v>
      </c>
      <c r="AC1791" t="s">
        <v>9398</v>
      </c>
      <c r="AD1791" s="61">
        <v>42810.281072800928</v>
      </c>
      <c r="AE1791" t="s">
        <v>9398</v>
      </c>
      <c r="AF1791" s="61">
        <v>42810.325134641207</v>
      </c>
    </row>
    <row r="1792" spans="24:32" x14ac:dyDescent="0.35">
      <c r="X1792" s="32" t="str">
        <f t="shared" si="78"/>
        <v>LFOR9140</v>
      </c>
      <c r="Y1792" s="32" t="b">
        <f t="shared" si="77"/>
        <v>1</v>
      </c>
      <c r="Z1792" t="s">
        <v>10533</v>
      </c>
      <c r="AA1792">
        <v>9140</v>
      </c>
      <c r="AB1792" t="s">
        <v>1208</v>
      </c>
      <c r="AC1792" t="s">
        <v>9398</v>
      </c>
      <c r="AD1792" s="61">
        <v>42810.281072997685</v>
      </c>
      <c r="AE1792" t="s">
        <v>9398</v>
      </c>
      <c r="AF1792" s="61">
        <v>42810.325134872684</v>
      </c>
    </row>
    <row r="1793" spans="24:32" x14ac:dyDescent="0.35">
      <c r="X1793" s="32" t="str">
        <f t="shared" si="78"/>
        <v>LFOR9141</v>
      </c>
      <c r="Y1793" s="32" t="b">
        <f t="shared" si="77"/>
        <v>1</v>
      </c>
      <c r="Z1793" t="s">
        <v>10533</v>
      </c>
      <c r="AA1793">
        <v>9141</v>
      </c>
      <c r="AB1793" t="s">
        <v>1209</v>
      </c>
      <c r="AC1793" t="s">
        <v>9398</v>
      </c>
      <c r="AD1793" s="61">
        <v>42810.281073148151</v>
      </c>
      <c r="AE1793" t="s">
        <v>9398</v>
      </c>
      <c r="AF1793" s="61">
        <v>42810.32513503472</v>
      </c>
    </row>
    <row r="1794" spans="24:32" x14ac:dyDescent="0.35">
      <c r="X1794" s="32" t="str">
        <f t="shared" si="78"/>
        <v>LFOR9145</v>
      </c>
      <c r="Y1794" s="32" t="b">
        <f t="shared" si="77"/>
        <v>1</v>
      </c>
      <c r="Z1794" t="s">
        <v>10533</v>
      </c>
      <c r="AA1794">
        <v>9145</v>
      </c>
      <c r="AB1794" t="s">
        <v>1210</v>
      </c>
      <c r="AC1794" t="s">
        <v>9398</v>
      </c>
      <c r="AD1794" s="61">
        <v>42810.281073344908</v>
      </c>
      <c r="AE1794" t="s">
        <v>9398</v>
      </c>
      <c r="AF1794" s="61">
        <v>42810.325135150466</v>
      </c>
    </row>
    <row r="1795" spans="24:32" x14ac:dyDescent="0.35">
      <c r="X1795" s="32" t="str">
        <f t="shared" si="78"/>
        <v>LFOR9146</v>
      </c>
      <c r="Y1795" s="32" t="b">
        <f t="shared" si="77"/>
        <v>1</v>
      </c>
      <c r="Z1795" t="s">
        <v>10533</v>
      </c>
      <c r="AA1795">
        <v>9146</v>
      </c>
      <c r="AB1795" t="s">
        <v>1211</v>
      </c>
      <c r="AC1795" t="s">
        <v>9398</v>
      </c>
      <c r="AD1795" s="61">
        <v>42810.281073530095</v>
      </c>
      <c r="AE1795" t="s">
        <v>9398</v>
      </c>
      <c r="AF1795" s="61">
        <v>42810.325135335646</v>
      </c>
    </row>
    <row r="1796" spans="24:32" x14ac:dyDescent="0.35">
      <c r="X1796" s="32" t="str">
        <f t="shared" si="78"/>
        <v>LFOR9150</v>
      </c>
      <c r="Y1796" s="32" t="b">
        <f t="shared" si="77"/>
        <v>1</v>
      </c>
      <c r="Z1796" t="s">
        <v>10533</v>
      </c>
      <c r="AA1796">
        <v>9150</v>
      </c>
      <c r="AB1796" t="s">
        <v>1212</v>
      </c>
      <c r="AC1796" t="s">
        <v>9398</v>
      </c>
      <c r="AD1796" s="61">
        <v>42810.281073726852</v>
      </c>
      <c r="AE1796" t="s">
        <v>9398</v>
      </c>
      <c r="AF1796" s="61">
        <v>42810.325135497682</v>
      </c>
    </row>
    <row r="1797" spans="24:32" x14ac:dyDescent="0.35">
      <c r="X1797" s="32" t="str">
        <f t="shared" si="78"/>
        <v>LFOR9155</v>
      </c>
      <c r="Y1797" s="32" t="b">
        <f t="shared" ref="Y1797:Y1860" si="79">VLOOKUP(AA1797,U:V,2,0)=AB1797</f>
        <v>1</v>
      </c>
      <c r="Z1797" t="s">
        <v>10533</v>
      </c>
      <c r="AA1797">
        <v>9155</v>
      </c>
      <c r="AB1797" t="s">
        <v>1213</v>
      </c>
      <c r="AC1797" t="s">
        <v>9398</v>
      </c>
      <c r="AD1797" s="61">
        <v>42810.281073923608</v>
      </c>
      <c r="AE1797" t="s">
        <v>9398</v>
      </c>
      <c r="AF1797" s="61">
        <v>42810.325135648149</v>
      </c>
    </row>
    <row r="1798" spans="24:32" x14ac:dyDescent="0.35">
      <c r="X1798" s="32" t="str">
        <f t="shared" si="78"/>
        <v>LFOR9156</v>
      </c>
      <c r="Y1798" s="32" t="b">
        <f t="shared" si="79"/>
        <v>1</v>
      </c>
      <c r="Z1798" t="s">
        <v>10533</v>
      </c>
      <c r="AA1798">
        <v>9156</v>
      </c>
      <c r="AB1798" t="s">
        <v>1214</v>
      </c>
      <c r="AC1798" t="s">
        <v>9398</v>
      </c>
      <c r="AD1798" s="61">
        <v>42810.281074155093</v>
      </c>
      <c r="AE1798" t="s">
        <v>9398</v>
      </c>
      <c r="AF1798" s="61">
        <v>42810.325135995372</v>
      </c>
    </row>
    <row r="1799" spans="24:32" x14ac:dyDescent="0.35">
      <c r="X1799" s="32" t="str">
        <f t="shared" si="78"/>
        <v>LFOR9157</v>
      </c>
      <c r="Y1799" s="32" t="b">
        <f t="shared" si="79"/>
        <v>1</v>
      </c>
      <c r="Z1799" t="s">
        <v>10533</v>
      </c>
      <c r="AA1799">
        <v>9157</v>
      </c>
      <c r="AB1799" t="s">
        <v>1215</v>
      </c>
      <c r="AC1799" t="s">
        <v>9398</v>
      </c>
      <c r="AD1799" s="61">
        <v>42810.281074386578</v>
      </c>
      <c r="AE1799" t="s">
        <v>9398</v>
      </c>
      <c r="AF1799" s="61">
        <v>42810.325136342595</v>
      </c>
    </row>
    <row r="1800" spans="24:32" x14ac:dyDescent="0.35">
      <c r="X1800" s="32" t="str">
        <f t="shared" ref="X1800:X1863" si="80">Z1800&amp;AA1800</f>
        <v>LFOR9158</v>
      </c>
      <c r="Y1800" s="32" t="b">
        <f t="shared" si="79"/>
        <v>1</v>
      </c>
      <c r="Z1800" t="s">
        <v>10533</v>
      </c>
      <c r="AA1800">
        <v>9158</v>
      </c>
      <c r="AB1800" t="s">
        <v>1216</v>
      </c>
      <c r="AC1800" t="s">
        <v>9398</v>
      </c>
      <c r="AD1800" s="61">
        <v>42810.281074652776</v>
      </c>
      <c r="AE1800" t="s">
        <v>9398</v>
      </c>
      <c r="AF1800" s="61">
        <v>42810.325136689811</v>
      </c>
    </row>
    <row r="1801" spans="24:32" x14ac:dyDescent="0.35">
      <c r="X1801" s="32" t="str">
        <f t="shared" si="80"/>
        <v>LFOR9159</v>
      </c>
      <c r="Y1801" s="32" t="b">
        <f t="shared" si="79"/>
        <v>1</v>
      </c>
      <c r="Z1801" t="s">
        <v>10533</v>
      </c>
      <c r="AA1801">
        <v>9159</v>
      </c>
      <c r="AB1801" t="s">
        <v>1217</v>
      </c>
      <c r="AC1801" t="s">
        <v>9398</v>
      </c>
      <c r="AD1801" s="61">
        <v>42810.281074849539</v>
      </c>
      <c r="AE1801" t="s">
        <v>9398</v>
      </c>
      <c r="AF1801" s="61">
        <v>42810.325136805557</v>
      </c>
    </row>
    <row r="1802" spans="24:32" x14ac:dyDescent="0.35">
      <c r="X1802" s="32" t="str">
        <f t="shared" si="80"/>
        <v>LFOR9160</v>
      </c>
      <c r="Y1802" s="32" t="b">
        <f t="shared" si="79"/>
        <v>1</v>
      </c>
      <c r="Z1802" t="s">
        <v>10533</v>
      </c>
      <c r="AA1802">
        <v>9160</v>
      </c>
      <c r="AB1802" t="s">
        <v>1218</v>
      </c>
      <c r="AC1802" t="s">
        <v>9398</v>
      </c>
      <c r="AD1802" s="61">
        <v>42810.28107503472</v>
      </c>
      <c r="AE1802" t="s">
        <v>9398</v>
      </c>
      <c r="AF1802" s="61">
        <v>42810.325136886575</v>
      </c>
    </row>
    <row r="1803" spans="24:32" x14ac:dyDescent="0.35">
      <c r="X1803" s="32" t="str">
        <f t="shared" si="80"/>
        <v>LFOR9161</v>
      </c>
      <c r="Y1803" s="32" t="b">
        <f t="shared" si="79"/>
        <v>1</v>
      </c>
      <c r="Z1803" t="s">
        <v>10533</v>
      </c>
      <c r="AA1803">
        <v>9161</v>
      </c>
      <c r="AB1803" t="s">
        <v>1219</v>
      </c>
      <c r="AC1803" t="s">
        <v>9398</v>
      </c>
      <c r="AD1803" s="61">
        <v>42810.281075266204</v>
      </c>
      <c r="AE1803" t="s">
        <v>9398</v>
      </c>
      <c r="AF1803" s="61">
        <v>42810.325137002314</v>
      </c>
    </row>
    <row r="1804" spans="24:32" x14ac:dyDescent="0.35">
      <c r="X1804" s="32" t="str">
        <f t="shared" si="80"/>
        <v>LFOR9165</v>
      </c>
      <c r="Y1804" s="32" t="b">
        <f t="shared" si="79"/>
        <v>1</v>
      </c>
      <c r="Z1804" t="s">
        <v>10533</v>
      </c>
      <c r="AA1804">
        <v>9165</v>
      </c>
      <c r="AB1804" t="s">
        <v>1220</v>
      </c>
      <c r="AC1804" t="s">
        <v>9398</v>
      </c>
      <c r="AD1804" s="61">
        <v>42810.281075462961</v>
      </c>
      <c r="AE1804" t="s">
        <v>9398</v>
      </c>
      <c r="AF1804" s="61">
        <v>42810.325137071763</v>
      </c>
    </row>
    <row r="1805" spans="24:32" x14ac:dyDescent="0.35">
      <c r="X1805" s="32" t="str">
        <f t="shared" si="80"/>
        <v>LFOR9167</v>
      </c>
      <c r="Y1805" s="32" t="b">
        <f t="shared" si="79"/>
        <v>1</v>
      </c>
      <c r="Z1805" t="s">
        <v>10533</v>
      </c>
      <c r="AA1805">
        <v>9167</v>
      </c>
      <c r="AB1805" t="s">
        <v>11318</v>
      </c>
      <c r="AC1805" t="s">
        <v>9398</v>
      </c>
      <c r="AD1805" s="61">
        <v>43308.311557638888</v>
      </c>
      <c r="AE1805" t="s">
        <v>9398</v>
      </c>
      <c r="AF1805" s="61">
        <v>43308.311557638888</v>
      </c>
    </row>
    <row r="1806" spans="24:32" x14ac:dyDescent="0.35">
      <c r="X1806" s="32" t="str">
        <f t="shared" si="80"/>
        <v>LFOR9200</v>
      </c>
      <c r="Y1806" s="32" t="b">
        <f t="shared" si="79"/>
        <v>1</v>
      </c>
      <c r="Z1806" t="s">
        <v>10533</v>
      </c>
      <c r="AA1806">
        <v>9200</v>
      </c>
      <c r="AB1806" t="s">
        <v>1221</v>
      </c>
      <c r="AC1806" t="s">
        <v>9398</v>
      </c>
      <c r="AD1806" s="61">
        <v>42810.281075694445</v>
      </c>
      <c r="AE1806" t="s">
        <v>9398</v>
      </c>
      <c r="AF1806" s="61">
        <v>42810.325137187501</v>
      </c>
    </row>
    <row r="1807" spans="24:32" x14ac:dyDescent="0.35">
      <c r="X1807" s="32" t="str">
        <f t="shared" si="80"/>
        <v>LFOR9205</v>
      </c>
      <c r="Y1807" s="32" t="b">
        <f t="shared" si="79"/>
        <v>1</v>
      </c>
      <c r="Z1807" t="s">
        <v>10533</v>
      </c>
      <c r="AA1807">
        <v>9205</v>
      </c>
      <c r="AB1807" t="s">
        <v>1222</v>
      </c>
      <c r="AC1807" t="s">
        <v>9398</v>
      </c>
      <c r="AD1807" s="61">
        <v>42810.281075891202</v>
      </c>
      <c r="AE1807" t="s">
        <v>9398</v>
      </c>
      <c r="AF1807" s="61">
        <v>42810.32513730324</v>
      </c>
    </row>
    <row r="1808" spans="24:32" x14ac:dyDescent="0.35">
      <c r="X1808" s="32" t="str">
        <f t="shared" si="80"/>
        <v>LFOR9300</v>
      </c>
      <c r="Y1808" s="32" t="b">
        <f t="shared" si="79"/>
        <v>1</v>
      </c>
      <c r="Z1808" t="s">
        <v>10533</v>
      </c>
      <c r="AA1808">
        <v>9300</v>
      </c>
      <c r="AB1808" t="s">
        <v>1223</v>
      </c>
      <c r="AC1808" t="s">
        <v>9398</v>
      </c>
      <c r="AD1808" s="61">
        <v>42810.281076122686</v>
      </c>
      <c r="AE1808" t="s">
        <v>9398</v>
      </c>
      <c r="AF1808" s="61">
        <v>42810.325137418979</v>
      </c>
    </row>
    <row r="1809" spans="24:32" x14ac:dyDescent="0.35">
      <c r="X1809" s="32" t="str">
        <f t="shared" si="80"/>
        <v>LFOR9305</v>
      </c>
      <c r="Y1809" s="32" t="b">
        <f t="shared" si="79"/>
        <v>1</v>
      </c>
      <c r="Z1809" t="s">
        <v>10533</v>
      </c>
      <c r="AA1809">
        <v>9305</v>
      </c>
      <c r="AB1809" t="s">
        <v>1224</v>
      </c>
      <c r="AC1809" t="s">
        <v>9398</v>
      </c>
      <c r="AD1809" s="61">
        <v>42810.281076354164</v>
      </c>
      <c r="AE1809" t="s">
        <v>9398</v>
      </c>
      <c r="AF1809" s="61">
        <v>42810.325137534724</v>
      </c>
    </row>
    <row r="1810" spans="24:32" x14ac:dyDescent="0.35">
      <c r="X1810" s="32" t="str">
        <f t="shared" si="80"/>
        <v>LFOR9310</v>
      </c>
      <c r="Y1810" s="32" t="b">
        <f t="shared" si="79"/>
        <v>1</v>
      </c>
      <c r="Z1810" t="s">
        <v>10533</v>
      </c>
      <c r="AA1810">
        <v>9310</v>
      </c>
      <c r="AB1810" t="s">
        <v>1225</v>
      </c>
      <c r="AC1810" t="s">
        <v>9398</v>
      </c>
      <c r="AD1810" s="61">
        <v>42810.281076585648</v>
      </c>
      <c r="AE1810" t="s">
        <v>9398</v>
      </c>
      <c r="AF1810" s="61">
        <v>42810.32513769676</v>
      </c>
    </row>
    <row r="1811" spans="24:32" x14ac:dyDescent="0.35">
      <c r="X1811" s="32" t="str">
        <f t="shared" si="80"/>
        <v>LFOR9320</v>
      </c>
      <c r="Y1811" s="32" t="b">
        <f t="shared" si="79"/>
        <v>1</v>
      </c>
      <c r="Z1811" t="s">
        <v>10533</v>
      </c>
      <c r="AA1811">
        <v>9320</v>
      </c>
      <c r="AB1811" t="s">
        <v>1226</v>
      </c>
      <c r="AC1811" t="s">
        <v>9398</v>
      </c>
      <c r="AD1811" s="61">
        <v>42810.281076736108</v>
      </c>
      <c r="AE1811" t="s">
        <v>9398</v>
      </c>
      <c r="AF1811" s="61">
        <v>42810.32513784722</v>
      </c>
    </row>
    <row r="1812" spans="24:32" x14ac:dyDescent="0.35">
      <c r="X1812" s="32" t="str">
        <f t="shared" si="80"/>
        <v>LFOR9321</v>
      </c>
      <c r="Y1812" s="32" t="b">
        <f t="shared" si="79"/>
        <v>1</v>
      </c>
      <c r="Z1812" t="s">
        <v>10533</v>
      </c>
      <c r="AA1812">
        <v>9321</v>
      </c>
      <c r="AB1812" t="s">
        <v>1227</v>
      </c>
      <c r="AC1812" t="s">
        <v>9398</v>
      </c>
      <c r="AD1812" s="61">
        <v>42810.281076932872</v>
      </c>
      <c r="AE1812" t="s">
        <v>9398</v>
      </c>
      <c r="AF1812" s="61">
        <v>42810.325137928237</v>
      </c>
    </row>
    <row r="1813" spans="24:32" x14ac:dyDescent="0.35">
      <c r="X1813" s="32" t="str">
        <f t="shared" si="80"/>
        <v>LFOR9330</v>
      </c>
      <c r="Y1813" s="32" t="b">
        <f t="shared" si="79"/>
        <v>1</v>
      </c>
      <c r="Z1813" t="s">
        <v>10533</v>
      </c>
      <c r="AA1813">
        <v>9330</v>
      </c>
      <c r="AB1813" t="s">
        <v>1228</v>
      </c>
      <c r="AC1813" t="s">
        <v>9398</v>
      </c>
      <c r="AD1813" s="61">
        <v>42810.281077118052</v>
      </c>
      <c r="AE1813" t="s">
        <v>9398</v>
      </c>
      <c r="AF1813" s="61">
        <v>42810.325138043983</v>
      </c>
    </row>
    <row r="1814" spans="24:32" x14ac:dyDescent="0.35">
      <c r="X1814" s="32" t="str">
        <f t="shared" si="80"/>
        <v>LFOR9335</v>
      </c>
      <c r="Y1814" s="32" t="b">
        <f t="shared" si="79"/>
        <v>1</v>
      </c>
      <c r="Z1814" t="s">
        <v>10533</v>
      </c>
      <c r="AA1814">
        <v>9335</v>
      </c>
      <c r="AB1814" t="s">
        <v>1532</v>
      </c>
      <c r="AC1814" t="s">
        <v>9398</v>
      </c>
      <c r="AD1814" s="61">
        <v>43270.730161307867</v>
      </c>
      <c r="AE1814" t="s">
        <v>9398</v>
      </c>
      <c r="AF1814" s="61">
        <v>43270.730161307867</v>
      </c>
    </row>
    <row r="1815" spans="24:32" x14ac:dyDescent="0.35">
      <c r="X1815" s="32" t="str">
        <f t="shared" si="80"/>
        <v>LFOR9400</v>
      </c>
      <c r="Y1815" s="32" t="b">
        <f t="shared" si="79"/>
        <v>1</v>
      </c>
      <c r="Z1815" t="s">
        <v>10533</v>
      </c>
      <c r="AA1815">
        <v>9400</v>
      </c>
      <c r="AB1815" t="s">
        <v>1229</v>
      </c>
      <c r="AC1815" t="s">
        <v>9398</v>
      </c>
      <c r="AD1815" s="61">
        <v>42810.281077314816</v>
      </c>
      <c r="AE1815" t="s">
        <v>9398</v>
      </c>
      <c r="AF1815" s="61">
        <v>42810.325138159722</v>
      </c>
    </row>
    <row r="1816" spans="24:32" x14ac:dyDescent="0.35">
      <c r="X1816" s="32" t="str">
        <f t="shared" si="80"/>
        <v>LFOR9405</v>
      </c>
      <c r="Y1816" s="32" t="b">
        <f t="shared" si="79"/>
        <v>1</v>
      </c>
      <c r="Z1816" t="s">
        <v>10533</v>
      </c>
      <c r="AA1816">
        <v>9405</v>
      </c>
      <c r="AB1816" t="s">
        <v>1230</v>
      </c>
      <c r="AC1816" t="s">
        <v>9398</v>
      </c>
      <c r="AD1816" s="61">
        <v>42810.281077546293</v>
      </c>
      <c r="AE1816" t="s">
        <v>9398</v>
      </c>
      <c r="AF1816" s="61">
        <v>42810.325138275461</v>
      </c>
    </row>
    <row r="1817" spans="24:32" x14ac:dyDescent="0.35">
      <c r="X1817" s="32" t="str">
        <f t="shared" si="80"/>
        <v>LFOR9406</v>
      </c>
      <c r="Y1817" s="32" t="b">
        <f t="shared" si="79"/>
        <v>1</v>
      </c>
      <c r="Z1817" t="s">
        <v>10533</v>
      </c>
      <c r="AA1817">
        <v>9406</v>
      </c>
      <c r="AB1817" t="s">
        <v>1231</v>
      </c>
      <c r="AC1817" t="s">
        <v>9398</v>
      </c>
      <c r="AD1817" s="61">
        <v>42810.28107769676</v>
      </c>
      <c r="AE1817" t="s">
        <v>9398</v>
      </c>
      <c r="AF1817" s="61">
        <v>42810.325138541666</v>
      </c>
    </row>
    <row r="1818" spans="24:32" x14ac:dyDescent="0.35">
      <c r="X1818" s="32" t="str">
        <f t="shared" si="80"/>
        <v>LFOR9407</v>
      </c>
      <c r="Y1818" s="32" t="b">
        <f t="shared" si="79"/>
        <v>1</v>
      </c>
      <c r="Z1818" t="s">
        <v>10533</v>
      </c>
      <c r="AA1818">
        <v>9407</v>
      </c>
      <c r="AB1818" t="s">
        <v>1232</v>
      </c>
      <c r="AC1818" t="s">
        <v>9398</v>
      </c>
      <c r="AD1818" s="61">
        <v>42810.281077812499</v>
      </c>
      <c r="AE1818" t="s">
        <v>9398</v>
      </c>
      <c r="AF1818" s="61">
        <v>42810.325138657405</v>
      </c>
    </row>
    <row r="1819" spans="24:32" x14ac:dyDescent="0.35">
      <c r="X1819" s="32" t="str">
        <f t="shared" si="80"/>
        <v>LFOR9408</v>
      </c>
      <c r="Y1819" s="32" t="b">
        <f t="shared" si="79"/>
        <v>1</v>
      </c>
      <c r="Z1819" t="s">
        <v>10533</v>
      </c>
      <c r="AA1819">
        <v>9408</v>
      </c>
      <c r="AB1819" t="s">
        <v>1233</v>
      </c>
      <c r="AC1819" t="s">
        <v>9398</v>
      </c>
      <c r="AD1819" s="61">
        <v>42810.281077928237</v>
      </c>
      <c r="AE1819" t="s">
        <v>9398</v>
      </c>
      <c r="AF1819" s="61">
        <v>42810.325138807872</v>
      </c>
    </row>
    <row r="1820" spans="24:32" x14ac:dyDescent="0.35">
      <c r="X1820" s="32" t="str">
        <f t="shared" si="80"/>
        <v>LFOR9410</v>
      </c>
      <c r="Y1820" s="32" t="b">
        <f t="shared" si="79"/>
        <v>1</v>
      </c>
      <c r="Z1820" t="s">
        <v>10533</v>
      </c>
      <c r="AA1820">
        <v>9410</v>
      </c>
      <c r="AB1820" t="s">
        <v>1234</v>
      </c>
      <c r="AC1820" t="s">
        <v>9398</v>
      </c>
      <c r="AD1820" s="61">
        <v>42810.28107809028</v>
      </c>
      <c r="AE1820" t="s">
        <v>9398</v>
      </c>
      <c r="AF1820" s="61">
        <v>42810.32513892361</v>
      </c>
    </row>
    <row r="1821" spans="24:32" x14ac:dyDescent="0.35">
      <c r="X1821" s="32" t="str">
        <f t="shared" si="80"/>
        <v>LFOR9411</v>
      </c>
      <c r="Y1821" s="32" t="b">
        <f t="shared" si="79"/>
        <v>1</v>
      </c>
      <c r="Z1821" t="s">
        <v>10533</v>
      </c>
      <c r="AA1821">
        <v>9411</v>
      </c>
      <c r="AB1821" t="s">
        <v>10277</v>
      </c>
      <c r="AC1821" t="s">
        <v>9398</v>
      </c>
      <c r="AD1821" s="61">
        <v>43241.644064699074</v>
      </c>
      <c r="AE1821" t="s">
        <v>9398</v>
      </c>
      <c r="AF1821" s="61">
        <v>43241.644064699074</v>
      </c>
    </row>
    <row r="1822" spans="24:32" x14ac:dyDescent="0.35">
      <c r="X1822" s="32" t="str">
        <f t="shared" si="80"/>
        <v>LFOR9412</v>
      </c>
      <c r="Y1822" s="32" t="b">
        <f t="shared" si="79"/>
        <v>1</v>
      </c>
      <c r="Z1822" t="s">
        <v>10533</v>
      </c>
      <c r="AA1822">
        <v>9412</v>
      </c>
      <c r="AB1822" t="s">
        <v>10278</v>
      </c>
      <c r="AC1822" t="s">
        <v>9398</v>
      </c>
      <c r="AD1822" s="61">
        <v>43241.64406496528</v>
      </c>
      <c r="AE1822" t="s">
        <v>9398</v>
      </c>
      <c r="AF1822" s="61">
        <v>43241.64406496528</v>
      </c>
    </row>
    <row r="1823" spans="24:32" x14ac:dyDescent="0.35">
      <c r="X1823" s="32" t="str">
        <f t="shared" si="80"/>
        <v>LFOR9413</v>
      </c>
      <c r="Y1823" s="32" t="b">
        <f t="shared" si="79"/>
        <v>1</v>
      </c>
      <c r="Z1823" t="s">
        <v>10533</v>
      </c>
      <c r="AA1823">
        <v>9413</v>
      </c>
      <c r="AB1823" t="s">
        <v>10279</v>
      </c>
      <c r="AC1823" t="s">
        <v>9398</v>
      </c>
      <c r="AD1823" s="61">
        <v>43241.644065046297</v>
      </c>
      <c r="AE1823" t="s">
        <v>9398</v>
      </c>
      <c r="AF1823" s="61">
        <v>43241.644065046297</v>
      </c>
    </row>
    <row r="1824" spans="24:32" x14ac:dyDescent="0.35">
      <c r="X1824" s="32" t="str">
        <f t="shared" si="80"/>
        <v>LFOR9415</v>
      </c>
      <c r="Y1824" s="32" t="b">
        <f t="shared" si="79"/>
        <v>1</v>
      </c>
      <c r="Z1824" t="s">
        <v>10533</v>
      </c>
      <c r="AA1824">
        <v>9415</v>
      </c>
      <c r="AB1824" t="s">
        <v>1235</v>
      </c>
      <c r="AC1824" t="s">
        <v>9398</v>
      </c>
      <c r="AD1824" s="61">
        <v>42810.281078159722</v>
      </c>
      <c r="AE1824" t="s">
        <v>9398</v>
      </c>
      <c r="AF1824" s="61">
        <v>42810.325139085646</v>
      </c>
    </row>
    <row r="1825" spans="24:32" x14ac:dyDescent="0.35">
      <c r="X1825" s="32" t="str">
        <f t="shared" si="80"/>
        <v>LFOR9420</v>
      </c>
      <c r="Y1825" s="32" t="b">
        <f t="shared" si="79"/>
        <v>1</v>
      </c>
      <c r="Z1825" t="s">
        <v>10533</v>
      </c>
      <c r="AA1825">
        <v>9420</v>
      </c>
      <c r="AB1825" t="s">
        <v>1236</v>
      </c>
      <c r="AC1825" t="s">
        <v>9398</v>
      </c>
      <c r="AD1825" s="61">
        <v>42810.28107824074</v>
      </c>
      <c r="AE1825" t="s">
        <v>9398</v>
      </c>
      <c r="AF1825" s="61">
        <v>42810.325139201392</v>
      </c>
    </row>
    <row r="1826" spans="24:32" x14ac:dyDescent="0.35">
      <c r="X1826" s="32" t="str">
        <f t="shared" si="80"/>
        <v>LFOR9425</v>
      </c>
      <c r="Y1826" s="32" t="b">
        <f t="shared" si="79"/>
        <v>1</v>
      </c>
      <c r="Z1826" t="s">
        <v>10533</v>
      </c>
      <c r="AA1826">
        <v>9425</v>
      </c>
      <c r="AB1826" t="s">
        <v>1237</v>
      </c>
      <c r="AC1826" t="s">
        <v>9398</v>
      </c>
      <c r="AD1826" s="61">
        <v>42810.281078356478</v>
      </c>
      <c r="AE1826" t="s">
        <v>9398</v>
      </c>
      <c r="AF1826" s="61">
        <v>42810.32513931713</v>
      </c>
    </row>
    <row r="1827" spans="24:32" x14ac:dyDescent="0.35">
      <c r="X1827" s="32" t="str">
        <f t="shared" si="80"/>
        <v>LFOR9426</v>
      </c>
      <c r="Y1827" s="32" t="b">
        <f t="shared" si="79"/>
        <v>1</v>
      </c>
      <c r="Z1827" t="s">
        <v>10533</v>
      </c>
      <c r="AA1827">
        <v>9426</v>
      </c>
      <c r="AB1827" t="s">
        <v>10280</v>
      </c>
      <c r="AC1827" t="s">
        <v>9398</v>
      </c>
      <c r="AD1827" s="61">
        <v>43241.644065162036</v>
      </c>
      <c r="AE1827" t="s">
        <v>9398</v>
      </c>
      <c r="AF1827" s="61">
        <v>43241.644065162036</v>
      </c>
    </row>
    <row r="1828" spans="24:32" x14ac:dyDescent="0.35">
      <c r="X1828" s="32" t="str">
        <f t="shared" si="80"/>
        <v>LFOR9427</v>
      </c>
      <c r="Y1828" s="32" t="b">
        <f t="shared" si="79"/>
        <v>1</v>
      </c>
      <c r="Z1828" t="s">
        <v>10533</v>
      </c>
      <c r="AA1828">
        <v>9427</v>
      </c>
      <c r="AB1828" t="s">
        <v>10281</v>
      </c>
      <c r="AC1828" t="s">
        <v>9398</v>
      </c>
      <c r="AD1828" s="61">
        <v>43241.644065277775</v>
      </c>
      <c r="AE1828" t="s">
        <v>9398</v>
      </c>
      <c r="AF1828" s="61">
        <v>43241.644065277775</v>
      </c>
    </row>
    <row r="1829" spans="24:32" x14ac:dyDescent="0.35">
      <c r="X1829" s="32" t="str">
        <f t="shared" si="80"/>
        <v>LFOR9428</v>
      </c>
      <c r="Y1829" s="32" t="b">
        <f t="shared" si="79"/>
        <v>1</v>
      </c>
      <c r="Z1829" t="s">
        <v>10533</v>
      </c>
      <c r="AA1829">
        <v>9428</v>
      </c>
      <c r="AB1829" t="s">
        <v>10288</v>
      </c>
      <c r="AC1829" t="s">
        <v>9398</v>
      </c>
      <c r="AD1829" s="61">
        <v>43241.644065428241</v>
      </c>
      <c r="AE1829" t="s">
        <v>9398</v>
      </c>
      <c r="AF1829" s="61">
        <v>43241.644065428241</v>
      </c>
    </row>
    <row r="1830" spans="24:32" x14ac:dyDescent="0.35">
      <c r="X1830" s="32" t="str">
        <f t="shared" si="80"/>
        <v>LFOR9429</v>
      </c>
      <c r="Y1830" s="32" t="b">
        <f t="shared" si="79"/>
        <v>1</v>
      </c>
      <c r="Z1830" t="s">
        <v>10533</v>
      </c>
      <c r="AA1830">
        <v>9429</v>
      </c>
      <c r="AB1830" t="s">
        <v>10289</v>
      </c>
      <c r="AC1830" t="s">
        <v>9398</v>
      </c>
      <c r="AD1830" s="61">
        <v>43241.644065509259</v>
      </c>
      <c r="AE1830" t="s">
        <v>9398</v>
      </c>
      <c r="AF1830" s="61">
        <v>43241.644065509259</v>
      </c>
    </row>
    <row r="1831" spans="24:32" x14ac:dyDescent="0.35">
      <c r="X1831" s="32" t="str">
        <f t="shared" si="80"/>
        <v>LFOR9430</v>
      </c>
      <c r="Y1831" s="32" t="b">
        <f t="shared" si="79"/>
        <v>1</v>
      </c>
      <c r="Z1831" t="s">
        <v>10533</v>
      </c>
      <c r="AA1831">
        <v>9430</v>
      </c>
      <c r="AB1831" t="s">
        <v>1238</v>
      </c>
      <c r="AC1831" t="s">
        <v>9398</v>
      </c>
      <c r="AD1831" s="61">
        <v>42810.281078437503</v>
      </c>
      <c r="AE1831" t="s">
        <v>9398</v>
      </c>
      <c r="AF1831" s="61">
        <v>42810.325139432869</v>
      </c>
    </row>
    <row r="1832" spans="24:32" x14ac:dyDescent="0.35">
      <c r="X1832" s="32" t="str">
        <f t="shared" si="80"/>
        <v>LFOR9435</v>
      </c>
      <c r="Y1832" s="32" t="b">
        <f t="shared" si="79"/>
        <v>1</v>
      </c>
      <c r="Z1832" t="s">
        <v>10533</v>
      </c>
      <c r="AA1832">
        <v>9435</v>
      </c>
      <c r="AB1832" t="s">
        <v>1239</v>
      </c>
      <c r="AC1832" t="s">
        <v>9398</v>
      </c>
      <c r="AD1832" s="61">
        <v>42810.281078506945</v>
      </c>
      <c r="AE1832" t="s">
        <v>9398</v>
      </c>
      <c r="AF1832" s="61">
        <v>42810.325139548608</v>
      </c>
    </row>
    <row r="1833" spans="24:32" x14ac:dyDescent="0.35">
      <c r="X1833" s="32" t="str">
        <f t="shared" si="80"/>
        <v>LFOR9436</v>
      </c>
      <c r="Y1833" s="32" t="b">
        <f t="shared" si="79"/>
        <v>1</v>
      </c>
      <c r="Z1833" t="s">
        <v>10533</v>
      </c>
      <c r="AA1833">
        <v>9436</v>
      </c>
      <c r="AB1833" t="s">
        <v>1240</v>
      </c>
      <c r="AC1833" t="s">
        <v>9398</v>
      </c>
      <c r="AD1833" s="61">
        <v>42810.281078622684</v>
      </c>
      <c r="AE1833" t="s">
        <v>9398</v>
      </c>
      <c r="AF1833" s="61">
        <v>42810.325139664354</v>
      </c>
    </row>
    <row r="1834" spans="24:32" x14ac:dyDescent="0.35">
      <c r="X1834" s="32" t="str">
        <f t="shared" si="80"/>
        <v>LFOR9437</v>
      </c>
      <c r="Y1834" s="32" t="b">
        <f t="shared" si="79"/>
        <v>1</v>
      </c>
      <c r="Z1834" t="s">
        <v>10533</v>
      </c>
      <c r="AA1834">
        <v>9437</v>
      </c>
      <c r="AB1834" t="s">
        <v>1241</v>
      </c>
      <c r="AC1834" t="s">
        <v>9398</v>
      </c>
      <c r="AD1834" s="61">
        <v>42810.281078703701</v>
      </c>
      <c r="AE1834" t="s">
        <v>9398</v>
      </c>
      <c r="AF1834" s="61">
        <v>42810.325139814813</v>
      </c>
    </row>
    <row r="1835" spans="24:32" x14ac:dyDescent="0.35">
      <c r="X1835" s="32" t="str">
        <f t="shared" si="80"/>
        <v>LFOR9438</v>
      </c>
      <c r="Y1835" s="32" t="b">
        <f t="shared" si="79"/>
        <v>1</v>
      </c>
      <c r="Z1835" t="s">
        <v>10533</v>
      </c>
      <c r="AA1835">
        <v>9438</v>
      </c>
      <c r="AB1835" t="s">
        <v>1242</v>
      </c>
      <c r="AC1835" t="s">
        <v>9398</v>
      </c>
      <c r="AD1835" s="61">
        <v>42810.281078819447</v>
      </c>
      <c r="AE1835" t="s">
        <v>9398</v>
      </c>
      <c r="AF1835" s="61">
        <v>42810.325139930559</v>
      </c>
    </row>
    <row r="1836" spans="24:32" x14ac:dyDescent="0.35">
      <c r="X1836" s="32" t="str">
        <f t="shared" si="80"/>
        <v>LFOR9439</v>
      </c>
      <c r="Y1836" s="32" t="b">
        <f t="shared" si="79"/>
        <v>1</v>
      </c>
      <c r="Z1836" t="s">
        <v>10533</v>
      </c>
      <c r="AA1836">
        <v>9439</v>
      </c>
      <c r="AB1836" t="s">
        <v>1243</v>
      </c>
      <c r="AC1836" t="s">
        <v>9398</v>
      </c>
      <c r="AD1836" s="61">
        <v>42810.281078900465</v>
      </c>
      <c r="AE1836" t="s">
        <v>9398</v>
      </c>
      <c r="AF1836" s="61">
        <v>42810.325140081019</v>
      </c>
    </row>
    <row r="1837" spans="24:32" x14ac:dyDescent="0.35">
      <c r="X1837" s="32" t="str">
        <f t="shared" si="80"/>
        <v>LFOR9440</v>
      </c>
      <c r="Y1837" s="32" t="b">
        <f t="shared" si="79"/>
        <v>1</v>
      </c>
      <c r="Z1837" t="s">
        <v>10533</v>
      </c>
      <c r="AA1837">
        <v>9440</v>
      </c>
      <c r="AB1837" t="s">
        <v>1244</v>
      </c>
      <c r="AC1837" t="s">
        <v>9398</v>
      </c>
      <c r="AD1837" s="61">
        <v>42810.281078969907</v>
      </c>
      <c r="AE1837" t="s">
        <v>9398</v>
      </c>
      <c r="AF1837" s="61">
        <v>42810.325140196757</v>
      </c>
    </row>
    <row r="1838" spans="24:32" x14ac:dyDescent="0.35">
      <c r="X1838" s="32" t="str">
        <f t="shared" si="80"/>
        <v>LFOR9441</v>
      </c>
      <c r="Y1838" s="32" t="b">
        <f t="shared" si="79"/>
        <v>1</v>
      </c>
      <c r="Z1838" t="s">
        <v>10533</v>
      </c>
      <c r="AA1838">
        <v>9441</v>
      </c>
      <c r="AB1838" t="s">
        <v>1245</v>
      </c>
      <c r="AC1838" t="s">
        <v>9398</v>
      </c>
      <c r="AD1838" s="61">
        <v>42810.281079131943</v>
      </c>
      <c r="AE1838" t="s">
        <v>9398</v>
      </c>
      <c r="AF1838" s="61">
        <v>42810.325140358793</v>
      </c>
    </row>
    <row r="1839" spans="24:32" x14ac:dyDescent="0.35">
      <c r="X1839" s="32" t="str">
        <f t="shared" si="80"/>
        <v>LFOR9442</v>
      </c>
      <c r="Y1839" s="32" t="b">
        <f t="shared" si="79"/>
        <v>1</v>
      </c>
      <c r="Z1839" t="s">
        <v>10533</v>
      </c>
      <c r="AA1839">
        <v>9442</v>
      </c>
      <c r="AB1839" t="s">
        <v>1246</v>
      </c>
      <c r="AC1839" t="s">
        <v>9398</v>
      </c>
      <c r="AD1839" s="61">
        <v>42810.281079282409</v>
      </c>
      <c r="AE1839" t="s">
        <v>9398</v>
      </c>
      <c r="AF1839" s="61">
        <v>42810.32514050926</v>
      </c>
    </row>
    <row r="1840" spans="24:32" x14ac:dyDescent="0.35">
      <c r="X1840" s="32" t="str">
        <f t="shared" si="80"/>
        <v>LFOR9443</v>
      </c>
      <c r="Y1840" s="32" t="b">
        <f t="shared" si="79"/>
        <v>1</v>
      </c>
      <c r="Z1840" t="s">
        <v>10533</v>
      </c>
      <c r="AA1840">
        <v>9443</v>
      </c>
      <c r="AB1840" t="s">
        <v>1247</v>
      </c>
      <c r="AC1840" t="s">
        <v>9398</v>
      </c>
      <c r="AD1840" s="61">
        <v>42810.281079513887</v>
      </c>
      <c r="AE1840" t="s">
        <v>9398</v>
      </c>
      <c r="AF1840" s="61">
        <v>42810.325140624998</v>
      </c>
    </row>
    <row r="1841" spans="24:32" x14ac:dyDescent="0.35">
      <c r="X1841" s="32" t="str">
        <f t="shared" si="80"/>
        <v>LFOR9450</v>
      </c>
      <c r="Y1841" s="32" t="b">
        <f t="shared" si="79"/>
        <v>1</v>
      </c>
      <c r="Z1841" t="s">
        <v>10533</v>
      </c>
      <c r="AA1841">
        <v>9450</v>
      </c>
      <c r="AB1841" t="s">
        <v>1248</v>
      </c>
      <c r="AC1841" t="s">
        <v>9398</v>
      </c>
      <c r="AD1841" s="61">
        <v>42810.281079745371</v>
      </c>
      <c r="AE1841" t="s">
        <v>9398</v>
      </c>
      <c r="AF1841" s="61">
        <v>42810.325140775465</v>
      </c>
    </row>
    <row r="1842" spans="24:32" x14ac:dyDescent="0.35">
      <c r="X1842" s="32" t="str">
        <f t="shared" si="80"/>
        <v>LFOR9451</v>
      </c>
      <c r="Y1842" s="32" t="b">
        <f t="shared" si="79"/>
        <v>1</v>
      </c>
      <c r="Z1842" t="s">
        <v>10533</v>
      </c>
      <c r="AA1842">
        <v>9451</v>
      </c>
      <c r="AB1842" t="s">
        <v>1249</v>
      </c>
      <c r="AC1842" t="s">
        <v>9398</v>
      </c>
      <c r="AD1842" s="61">
        <v>42810.281079895831</v>
      </c>
      <c r="AE1842" t="s">
        <v>9398</v>
      </c>
      <c r="AF1842" s="61">
        <v>42810.325140937501</v>
      </c>
    </row>
    <row r="1843" spans="24:32" x14ac:dyDescent="0.35">
      <c r="X1843" s="32" t="str">
        <f t="shared" si="80"/>
        <v>LFOR9452</v>
      </c>
      <c r="Y1843" s="32" t="b">
        <f t="shared" si="79"/>
        <v>1</v>
      </c>
      <c r="Z1843" t="s">
        <v>10533</v>
      </c>
      <c r="AA1843">
        <v>9452</v>
      </c>
      <c r="AB1843" t="s">
        <v>1250</v>
      </c>
      <c r="AC1843" t="s">
        <v>9398</v>
      </c>
      <c r="AD1843" s="61">
        <v>42810.281079976849</v>
      </c>
      <c r="AE1843" t="s">
        <v>9398</v>
      </c>
      <c r="AF1843" s="61">
        <v>42810.32514108796</v>
      </c>
    </row>
    <row r="1844" spans="24:32" x14ac:dyDescent="0.35">
      <c r="X1844" s="32" t="str">
        <f t="shared" si="80"/>
        <v>LFOR9455</v>
      </c>
      <c r="Y1844" s="32" t="b">
        <f t="shared" si="79"/>
        <v>1</v>
      </c>
      <c r="Z1844" t="s">
        <v>10533</v>
      </c>
      <c r="AA1844">
        <v>9455</v>
      </c>
      <c r="AB1844" t="s">
        <v>1251</v>
      </c>
      <c r="AC1844" t="s">
        <v>9398</v>
      </c>
      <c r="AD1844" s="61">
        <v>42810.281080092594</v>
      </c>
      <c r="AE1844" t="s">
        <v>9398</v>
      </c>
      <c r="AF1844" s="61">
        <v>42810.325141203706</v>
      </c>
    </row>
    <row r="1845" spans="24:32" x14ac:dyDescent="0.35">
      <c r="X1845" s="32" t="str">
        <f t="shared" si="80"/>
        <v>LFOR9456</v>
      </c>
      <c r="Y1845" s="32" t="b">
        <f t="shared" si="79"/>
        <v>1</v>
      </c>
      <c r="Z1845" t="s">
        <v>10533</v>
      </c>
      <c r="AA1845">
        <v>9456</v>
      </c>
      <c r="AB1845" t="s">
        <v>10282</v>
      </c>
      <c r="AC1845" t="s">
        <v>9398</v>
      </c>
      <c r="AD1845" s="61">
        <v>43241.644065624998</v>
      </c>
      <c r="AE1845" t="s">
        <v>9398</v>
      </c>
      <c r="AF1845" s="61">
        <v>43241.644065624998</v>
      </c>
    </row>
    <row r="1846" spans="24:32" x14ac:dyDescent="0.35">
      <c r="X1846" s="32" t="str">
        <f t="shared" si="80"/>
        <v>LFOR9457</v>
      </c>
      <c r="Y1846" s="32" t="b">
        <f t="shared" si="79"/>
        <v>1</v>
      </c>
      <c r="Z1846" t="s">
        <v>10533</v>
      </c>
      <c r="AA1846">
        <v>9457</v>
      </c>
      <c r="AB1846" t="s">
        <v>10283</v>
      </c>
      <c r="AC1846" t="s">
        <v>9398</v>
      </c>
      <c r="AD1846" s="61">
        <v>43241.644065740744</v>
      </c>
      <c r="AE1846" t="s">
        <v>9398</v>
      </c>
      <c r="AF1846" s="61">
        <v>43241.644065740744</v>
      </c>
    </row>
    <row r="1847" spans="24:32" x14ac:dyDescent="0.35">
      <c r="X1847" s="32" t="str">
        <f t="shared" si="80"/>
        <v>LFOR9460</v>
      </c>
      <c r="Y1847" s="32" t="b">
        <f t="shared" si="79"/>
        <v>1</v>
      </c>
      <c r="Z1847" t="s">
        <v>10533</v>
      </c>
      <c r="AA1847">
        <v>9460</v>
      </c>
      <c r="AB1847" t="s">
        <v>1252</v>
      </c>
      <c r="AC1847" t="s">
        <v>9398</v>
      </c>
      <c r="AD1847" s="61">
        <v>42810.281080208333</v>
      </c>
      <c r="AE1847" t="s">
        <v>9398</v>
      </c>
      <c r="AF1847" s="61">
        <v>42810.325141400463</v>
      </c>
    </row>
    <row r="1848" spans="24:32" x14ac:dyDescent="0.35">
      <c r="X1848" s="32" t="str">
        <f t="shared" si="80"/>
        <v>LFOR9465</v>
      </c>
      <c r="Y1848" s="32" t="b">
        <f t="shared" si="79"/>
        <v>1</v>
      </c>
      <c r="Z1848" t="s">
        <v>10533</v>
      </c>
      <c r="AA1848">
        <v>9465</v>
      </c>
      <c r="AB1848" t="s">
        <v>1253</v>
      </c>
      <c r="AC1848" t="s">
        <v>9398</v>
      </c>
      <c r="AD1848" s="61">
        <v>42810.281080289351</v>
      </c>
      <c r="AE1848" t="s">
        <v>9398</v>
      </c>
      <c r="AF1848" s="61">
        <v>42810.325141550929</v>
      </c>
    </row>
    <row r="1849" spans="24:32" x14ac:dyDescent="0.35">
      <c r="X1849" s="32" t="str">
        <f t="shared" si="80"/>
        <v>LFOR9466</v>
      </c>
      <c r="Y1849" s="32" t="b">
        <f t="shared" si="79"/>
        <v>1</v>
      </c>
      <c r="Z1849" t="s">
        <v>10533</v>
      </c>
      <c r="AA1849">
        <v>9466</v>
      </c>
      <c r="AB1849" t="s">
        <v>1254</v>
      </c>
      <c r="AC1849" t="s">
        <v>9398</v>
      </c>
      <c r="AD1849" s="61">
        <v>42810.28108040509</v>
      </c>
      <c r="AE1849" t="s">
        <v>9398</v>
      </c>
      <c r="AF1849" s="61">
        <v>42810.325141701389</v>
      </c>
    </row>
    <row r="1850" spans="24:32" x14ac:dyDescent="0.35">
      <c r="X1850" s="32" t="str">
        <f t="shared" si="80"/>
        <v>LFOR9467</v>
      </c>
      <c r="Y1850" s="32" t="b">
        <f t="shared" si="79"/>
        <v>1</v>
      </c>
      <c r="Z1850" t="s">
        <v>10533</v>
      </c>
      <c r="AA1850">
        <v>9467</v>
      </c>
      <c r="AB1850" t="s">
        <v>1255</v>
      </c>
      <c r="AC1850" t="s">
        <v>9398</v>
      </c>
      <c r="AD1850" s="61">
        <v>42810.281080474539</v>
      </c>
      <c r="AE1850" t="s">
        <v>9398</v>
      </c>
      <c r="AF1850" s="61">
        <v>42810.325141817128</v>
      </c>
    </row>
    <row r="1851" spans="24:32" x14ac:dyDescent="0.35">
      <c r="X1851" s="32" t="str">
        <f t="shared" si="80"/>
        <v>LFOR9470</v>
      </c>
      <c r="Y1851" s="32" t="b">
        <f t="shared" si="79"/>
        <v>1</v>
      </c>
      <c r="Z1851" t="s">
        <v>10533</v>
      </c>
      <c r="AA1851">
        <v>9470</v>
      </c>
      <c r="AB1851" t="s">
        <v>10284</v>
      </c>
      <c r="AC1851" t="s">
        <v>9398</v>
      </c>
      <c r="AD1851" s="61">
        <v>43241.644065821762</v>
      </c>
      <c r="AE1851" t="s">
        <v>9398</v>
      </c>
      <c r="AF1851" s="61">
        <v>43241.644065821762</v>
      </c>
    </row>
    <row r="1852" spans="24:32" x14ac:dyDescent="0.35">
      <c r="X1852" s="32" t="str">
        <f t="shared" si="80"/>
        <v>LFOR9471</v>
      </c>
      <c r="Y1852" s="32" t="b">
        <f t="shared" si="79"/>
        <v>1</v>
      </c>
      <c r="Z1852" t="s">
        <v>10533</v>
      </c>
      <c r="AA1852">
        <v>9471</v>
      </c>
      <c r="AB1852" t="s">
        <v>10285</v>
      </c>
      <c r="AC1852" t="s">
        <v>9398</v>
      </c>
      <c r="AD1852" s="61">
        <v>43241.6440659375</v>
      </c>
      <c r="AE1852" t="s">
        <v>9398</v>
      </c>
      <c r="AF1852" s="61">
        <v>43241.6440659375</v>
      </c>
    </row>
    <row r="1853" spans="24:32" x14ac:dyDescent="0.35">
      <c r="X1853" s="32" t="str">
        <f t="shared" si="80"/>
        <v>LFOR9475</v>
      </c>
      <c r="Y1853" s="32" t="b">
        <f t="shared" si="79"/>
        <v>1</v>
      </c>
      <c r="Z1853" t="s">
        <v>10533</v>
      </c>
      <c r="AA1853">
        <v>9475</v>
      </c>
      <c r="AB1853" t="s">
        <v>11312</v>
      </c>
      <c r="AC1853" t="s">
        <v>9398</v>
      </c>
      <c r="AD1853" s="61">
        <v>43308.311557060188</v>
      </c>
      <c r="AE1853" t="s">
        <v>9398</v>
      </c>
      <c r="AF1853" s="61">
        <v>43308.311557060188</v>
      </c>
    </row>
    <row r="1854" spans="24:32" x14ac:dyDescent="0.35">
      <c r="X1854" s="32" t="str">
        <f t="shared" si="80"/>
        <v>LFOR9476</v>
      </c>
      <c r="Y1854" s="32" t="b">
        <f t="shared" si="79"/>
        <v>1</v>
      </c>
      <c r="Z1854" t="s">
        <v>10533</v>
      </c>
      <c r="AA1854">
        <v>9476</v>
      </c>
      <c r="AB1854" t="s">
        <v>11313</v>
      </c>
      <c r="AC1854" t="s">
        <v>9398</v>
      </c>
      <c r="AD1854" s="61">
        <v>43308.311557256944</v>
      </c>
      <c r="AE1854" t="s">
        <v>9398</v>
      </c>
      <c r="AF1854" s="61">
        <v>43308.311557256944</v>
      </c>
    </row>
    <row r="1855" spans="24:32" x14ac:dyDescent="0.35">
      <c r="X1855" s="32" t="str">
        <f t="shared" si="80"/>
        <v>LFOR9477</v>
      </c>
      <c r="Y1855" s="32" t="b">
        <f t="shared" si="79"/>
        <v>1</v>
      </c>
      <c r="Z1855" t="s">
        <v>10533</v>
      </c>
      <c r="AA1855">
        <v>9477</v>
      </c>
      <c r="AB1855" t="s">
        <v>11314</v>
      </c>
      <c r="AC1855" t="s">
        <v>9398</v>
      </c>
      <c r="AD1855" s="61">
        <v>43308.311557326386</v>
      </c>
      <c r="AE1855" t="s">
        <v>9398</v>
      </c>
      <c r="AF1855" s="61">
        <v>43308.311557326386</v>
      </c>
    </row>
    <row r="1856" spans="24:32" x14ac:dyDescent="0.35">
      <c r="X1856" s="32" t="str">
        <f t="shared" si="80"/>
        <v>LFOR9478</v>
      </c>
      <c r="Y1856" s="32" t="b">
        <f t="shared" si="79"/>
        <v>1</v>
      </c>
      <c r="Z1856" t="s">
        <v>10533</v>
      </c>
      <c r="AA1856">
        <v>9478</v>
      </c>
      <c r="AB1856" t="s">
        <v>11315</v>
      </c>
      <c r="AC1856" t="s">
        <v>9398</v>
      </c>
      <c r="AD1856" s="61">
        <v>43308.311557407411</v>
      </c>
      <c r="AE1856" t="s">
        <v>9398</v>
      </c>
      <c r="AF1856" s="61">
        <v>43308.311557407411</v>
      </c>
    </row>
    <row r="1857" spans="24:32" x14ac:dyDescent="0.35">
      <c r="X1857" s="32" t="str">
        <f t="shared" si="80"/>
        <v>LFOR9479</v>
      </c>
      <c r="Y1857" s="32" t="b">
        <f t="shared" si="79"/>
        <v>1</v>
      </c>
      <c r="Z1857" t="s">
        <v>10533</v>
      </c>
      <c r="AA1857">
        <v>9479</v>
      </c>
      <c r="AB1857" t="s">
        <v>11316</v>
      </c>
      <c r="AC1857" t="s">
        <v>9398</v>
      </c>
      <c r="AD1857" s="61">
        <v>43308.311557488429</v>
      </c>
      <c r="AE1857" t="s">
        <v>9398</v>
      </c>
      <c r="AF1857" s="61">
        <v>43308.311557488429</v>
      </c>
    </row>
    <row r="1858" spans="24:32" x14ac:dyDescent="0.35">
      <c r="X1858" s="32" t="str">
        <f t="shared" si="80"/>
        <v>LFOR9480</v>
      </c>
      <c r="Y1858" s="32" t="b">
        <f t="shared" si="79"/>
        <v>1</v>
      </c>
      <c r="Z1858" t="s">
        <v>10533</v>
      </c>
      <c r="AA1858">
        <v>9480</v>
      </c>
      <c r="AB1858" t="s">
        <v>10286</v>
      </c>
      <c r="AC1858" t="s">
        <v>9398</v>
      </c>
      <c r="AD1858" s="61">
        <v>43241.644066053239</v>
      </c>
      <c r="AE1858" t="s">
        <v>9398</v>
      </c>
      <c r="AF1858" s="61">
        <v>43241.644066053239</v>
      </c>
    </row>
    <row r="1859" spans="24:32" x14ac:dyDescent="0.35">
      <c r="X1859" s="32" t="str">
        <f t="shared" si="80"/>
        <v>LFOR9481</v>
      </c>
      <c r="Y1859" s="32" t="b">
        <f t="shared" si="79"/>
        <v>1</v>
      </c>
      <c r="Z1859" t="s">
        <v>10533</v>
      </c>
      <c r="AA1859">
        <v>9481</v>
      </c>
      <c r="AB1859" t="s">
        <v>10287</v>
      </c>
      <c r="AC1859" t="s">
        <v>9398</v>
      </c>
      <c r="AD1859" s="61">
        <v>43241.644066168985</v>
      </c>
      <c r="AE1859" t="s">
        <v>9398</v>
      </c>
      <c r="AF1859" s="61">
        <v>43241.644066168985</v>
      </c>
    </row>
    <row r="1860" spans="24:32" x14ac:dyDescent="0.35">
      <c r="X1860" s="32" t="str">
        <f t="shared" si="80"/>
        <v>LFOR9490</v>
      </c>
      <c r="Y1860" s="32" t="b">
        <f t="shared" si="79"/>
        <v>1</v>
      </c>
      <c r="Z1860" t="s">
        <v>10533</v>
      </c>
      <c r="AA1860">
        <v>9490</v>
      </c>
      <c r="AB1860" t="s">
        <v>1256</v>
      </c>
      <c r="AC1860" t="s">
        <v>9398</v>
      </c>
      <c r="AD1860" s="61">
        <v>42810.281080590277</v>
      </c>
      <c r="AE1860" t="s">
        <v>9398</v>
      </c>
      <c r="AF1860" s="61">
        <v>42810.325141979163</v>
      </c>
    </row>
    <row r="1861" spans="24:32" x14ac:dyDescent="0.35">
      <c r="X1861" s="32" t="str">
        <f t="shared" si="80"/>
        <v>LFOR9495</v>
      </c>
      <c r="Y1861" s="32" t="b">
        <f t="shared" ref="Y1861:Y1924" si="81">VLOOKUP(AA1861,U:V,2,0)=AB1861</f>
        <v>1</v>
      </c>
      <c r="Z1861" t="s">
        <v>10533</v>
      </c>
      <c r="AA1861">
        <v>9495</v>
      </c>
      <c r="AB1861" t="s">
        <v>1257</v>
      </c>
      <c r="AC1861" t="s">
        <v>9398</v>
      </c>
      <c r="AD1861" s="61">
        <v>42810.28108090278</v>
      </c>
      <c r="AE1861" t="s">
        <v>9398</v>
      </c>
      <c r="AF1861" s="61">
        <v>42810.32514212963</v>
      </c>
    </row>
    <row r="1862" spans="24:32" x14ac:dyDescent="0.35">
      <c r="X1862" s="32" t="str">
        <f t="shared" si="80"/>
        <v>LFOR9500</v>
      </c>
      <c r="Y1862" s="32" t="b">
        <f t="shared" si="81"/>
        <v>1</v>
      </c>
      <c r="Z1862" t="s">
        <v>10533</v>
      </c>
      <c r="AA1862">
        <v>9500</v>
      </c>
      <c r="AB1862" t="s">
        <v>1258</v>
      </c>
      <c r="AC1862" t="s">
        <v>9398</v>
      </c>
      <c r="AD1862" s="61">
        <v>42810.281081134257</v>
      </c>
      <c r="AE1862" t="s">
        <v>9398</v>
      </c>
      <c r="AF1862" s="61">
        <v>42810.325142245369</v>
      </c>
    </row>
    <row r="1863" spans="24:32" x14ac:dyDescent="0.35">
      <c r="X1863" s="32" t="str">
        <f t="shared" si="80"/>
        <v>LFOR9505</v>
      </c>
      <c r="Y1863" s="32" t="b">
        <f t="shared" si="81"/>
        <v>1</v>
      </c>
      <c r="Z1863" t="s">
        <v>10533</v>
      </c>
      <c r="AA1863">
        <v>9505</v>
      </c>
      <c r="AB1863" t="s">
        <v>1259</v>
      </c>
      <c r="AC1863" t="s">
        <v>9398</v>
      </c>
      <c r="AD1863" s="61">
        <v>42810.281081284724</v>
      </c>
      <c r="AE1863" t="s">
        <v>9398</v>
      </c>
      <c r="AF1863" s="61">
        <v>42810.325142395835</v>
      </c>
    </row>
    <row r="1864" spans="24:32" x14ac:dyDescent="0.35">
      <c r="X1864" s="32" t="str">
        <f t="shared" ref="X1864:X1902" si="82">Z1864&amp;AA1864</f>
        <v>LFOR9510</v>
      </c>
      <c r="Y1864" s="32" t="b">
        <f t="shared" si="81"/>
        <v>1</v>
      </c>
      <c r="Z1864" t="s">
        <v>10533</v>
      </c>
      <c r="AA1864">
        <v>9510</v>
      </c>
      <c r="AB1864" t="s">
        <v>1260</v>
      </c>
      <c r="AC1864" t="s">
        <v>9398</v>
      </c>
      <c r="AD1864" s="61">
        <v>42810.281081562498</v>
      </c>
      <c r="AE1864" t="s">
        <v>9398</v>
      </c>
      <c r="AF1864" s="61">
        <v>42810.325142511574</v>
      </c>
    </row>
    <row r="1865" spans="24:32" x14ac:dyDescent="0.35">
      <c r="X1865" s="32" t="str">
        <f t="shared" si="82"/>
        <v>LFOR9515</v>
      </c>
      <c r="Y1865" s="32" t="b">
        <f t="shared" si="81"/>
        <v>1</v>
      </c>
      <c r="Z1865" t="s">
        <v>10533</v>
      </c>
      <c r="AA1865">
        <v>9515</v>
      </c>
      <c r="AB1865" t="s">
        <v>1261</v>
      </c>
      <c r="AC1865" t="s">
        <v>9398</v>
      </c>
      <c r="AD1865" s="61">
        <v>42810.281081747686</v>
      </c>
      <c r="AE1865" t="s">
        <v>9398</v>
      </c>
      <c r="AF1865" s="61">
        <v>42810.325142592592</v>
      </c>
    </row>
    <row r="1866" spans="24:32" x14ac:dyDescent="0.35">
      <c r="X1866" s="32" t="str">
        <f t="shared" si="82"/>
        <v>LFOR9520</v>
      </c>
      <c r="Y1866" s="32" t="b">
        <f t="shared" si="81"/>
        <v>1</v>
      </c>
      <c r="Z1866" t="s">
        <v>10533</v>
      </c>
      <c r="AA1866">
        <v>9520</v>
      </c>
      <c r="AB1866" t="s">
        <v>1262</v>
      </c>
      <c r="AC1866" t="s">
        <v>9398</v>
      </c>
      <c r="AD1866" s="61">
        <v>42810.28108197917</v>
      </c>
      <c r="AE1866" t="s">
        <v>9398</v>
      </c>
      <c r="AF1866" s="61">
        <v>42810.32514267361</v>
      </c>
    </row>
    <row r="1867" spans="24:32" x14ac:dyDescent="0.35">
      <c r="X1867" s="32" t="str">
        <f t="shared" si="82"/>
        <v>LFOR9521</v>
      </c>
      <c r="Y1867" s="32" t="b">
        <f t="shared" si="81"/>
        <v>1</v>
      </c>
      <c r="Z1867" t="s">
        <v>10533</v>
      </c>
      <c r="AA1867">
        <v>9521</v>
      </c>
      <c r="AB1867" t="s">
        <v>10276</v>
      </c>
      <c r="AC1867" t="s">
        <v>9398</v>
      </c>
      <c r="AD1867" s="61">
        <v>43241.644066319444</v>
      </c>
      <c r="AE1867" t="s">
        <v>9398</v>
      </c>
      <c r="AF1867" s="61">
        <v>43241.644066319444</v>
      </c>
    </row>
    <row r="1868" spans="24:32" x14ac:dyDescent="0.35">
      <c r="X1868" s="32" t="str">
        <f t="shared" si="82"/>
        <v>LFOR9525</v>
      </c>
      <c r="Y1868" s="32" t="b">
        <f t="shared" si="81"/>
        <v>1</v>
      </c>
      <c r="Z1868" t="s">
        <v>10533</v>
      </c>
      <c r="AA1868">
        <v>9525</v>
      </c>
      <c r="AB1868" t="s">
        <v>1263</v>
      </c>
      <c r="AC1868" t="s">
        <v>9398</v>
      </c>
      <c r="AD1868" s="61">
        <v>42810.281082175927</v>
      </c>
      <c r="AE1868" t="s">
        <v>9398</v>
      </c>
      <c r="AF1868" s="61">
        <v>42810.325142708331</v>
      </c>
    </row>
    <row r="1869" spans="24:32" x14ac:dyDescent="0.35">
      <c r="X1869" s="32" t="str">
        <f t="shared" si="82"/>
        <v>LFOR9530</v>
      </c>
      <c r="Y1869" s="32" t="b">
        <f t="shared" si="81"/>
        <v>1</v>
      </c>
      <c r="Z1869" t="s">
        <v>10533</v>
      </c>
      <c r="AA1869">
        <v>9530</v>
      </c>
      <c r="AB1869" t="s">
        <v>1264</v>
      </c>
      <c r="AC1869" t="s">
        <v>9398</v>
      </c>
      <c r="AD1869" s="61">
        <v>42810.281082326386</v>
      </c>
      <c r="AE1869" t="s">
        <v>9398</v>
      </c>
      <c r="AF1869" s="61">
        <v>42810.325142789348</v>
      </c>
    </row>
    <row r="1870" spans="24:32" x14ac:dyDescent="0.35">
      <c r="X1870" s="32" t="str">
        <f t="shared" si="82"/>
        <v>LFOR9535</v>
      </c>
      <c r="Y1870" s="32" t="b">
        <f t="shared" si="81"/>
        <v>1</v>
      </c>
      <c r="Z1870" t="s">
        <v>10533</v>
      </c>
      <c r="AA1870">
        <v>9535</v>
      </c>
      <c r="AB1870" t="s">
        <v>1265</v>
      </c>
      <c r="AC1870" t="s">
        <v>9398</v>
      </c>
      <c r="AD1870" s="61">
        <v>42810.281082673609</v>
      </c>
      <c r="AE1870" t="s">
        <v>9398</v>
      </c>
      <c r="AF1870" s="61">
        <v>42810.325142858797</v>
      </c>
    </row>
    <row r="1871" spans="24:32" x14ac:dyDescent="0.35">
      <c r="X1871" s="32" t="str">
        <f t="shared" si="82"/>
        <v>LFOR9540</v>
      </c>
      <c r="Y1871" s="32" t="b">
        <f t="shared" si="81"/>
        <v>1</v>
      </c>
      <c r="Z1871" t="s">
        <v>10533</v>
      </c>
      <c r="AA1871">
        <v>9540</v>
      </c>
      <c r="AB1871" t="s">
        <v>1266</v>
      </c>
      <c r="AC1871" t="s">
        <v>9398</v>
      </c>
      <c r="AD1871" s="61">
        <v>42810.281082870373</v>
      </c>
      <c r="AE1871" t="s">
        <v>9398</v>
      </c>
      <c r="AF1871" s="61">
        <v>42810.325142939815</v>
      </c>
    </row>
    <row r="1872" spans="24:32" x14ac:dyDescent="0.35">
      <c r="X1872" s="32" t="str">
        <f t="shared" si="82"/>
        <v>LFOR9541</v>
      </c>
      <c r="Y1872" s="32" t="b">
        <f t="shared" si="81"/>
        <v>1</v>
      </c>
      <c r="Z1872" t="s">
        <v>10533</v>
      </c>
      <c r="AA1872">
        <v>9541</v>
      </c>
      <c r="AB1872" t="s">
        <v>1267</v>
      </c>
      <c r="AC1872" t="s">
        <v>9398</v>
      </c>
      <c r="AD1872" s="61">
        <v>42810.28108306713</v>
      </c>
      <c r="AE1872" t="s">
        <v>9398</v>
      </c>
      <c r="AF1872" s="61">
        <v>42810.325143020833</v>
      </c>
    </row>
    <row r="1873" spans="24:32" x14ac:dyDescent="0.35">
      <c r="X1873" s="32" t="str">
        <f t="shared" si="82"/>
        <v>LFOR9545</v>
      </c>
      <c r="Y1873" s="32" t="b">
        <f t="shared" si="81"/>
        <v>1</v>
      </c>
      <c r="Z1873" t="s">
        <v>10533</v>
      </c>
      <c r="AA1873">
        <v>9545</v>
      </c>
      <c r="AB1873" t="s">
        <v>1268</v>
      </c>
      <c r="AC1873" t="s">
        <v>9398</v>
      </c>
      <c r="AD1873" s="61">
        <v>42810.281083252317</v>
      </c>
      <c r="AE1873" t="s">
        <v>9398</v>
      </c>
      <c r="AF1873" s="61">
        <v>42810.325143090275</v>
      </c>
    </row>
    <row r="1874" spans="24:32" x14ac:dyDescent="0.35">
      <c r="X1874" s="32" t="str">
        <f t="shared" si="82"/>
        <v>LFOR9546</v>
      </c>
      <c r="Y1874" s="32" t="b">
        <f t="shared" si="81"/>
        <v>1</v>
      </c>
      <c r="Z1874" t="s">
        <v>10533</v>
      </c>
      <c r="AA1874">
        <v>9546</v>
      </c>
      <c r="AB1874" t="s">
        <v>1269</v>
      </c>
      <c r="AC1874" t="s">
        <v>9398</v>
      </c>
      <c r="AD1874" s="61">
        <v>42810.281083761576</v>
      </c>
      <c r="AE1874" t="s">
        <v>9398</v>
      </c>
      <c r="AF1874" s="61">
        <v>42810.3251431713</v>
      </c>
    </row>
    <row r="1875" spans="24:32" x14ac:dyDescent="0.35">
      <c r="X1875" s="32" t="str">
        <f t="shared" si="82"/>
        <v>LFOR9550</v>
      </c>
      <c r="Y1875" s="32" t="b">
        <f t="shared" si="81"/>
        <v>1</v>
      </c>
      <c r="Z1875" t="s">
        <v>10533</v>
      </c>
      <c r="AA1875">
        <v>9550</v>
      </c>
      <c r="AB1875" t="s">
        <v>1270</v>
      </c>
      <c r="AC1875" t="s">
        <v>9398</v>
      </c>
      <c r="AD1875" s="61">
        <v>42810.281084027774</v>
      </c>
      <c r="AE1875" t="s">
        <v>9398</v>
      </c>
      <c r="AF1875" s="61">
        <v>42810.325143206021</v>
      </c>
    </row>
    <row r="1876" spans="24:32" x14ac:dyDescent="0.35">
      <c r="X1876" s="32" t="str">
        <f t="shared" si="82"/>
        <v>LFOR9551</v>
      </c>
      <c r="Y1876" s="32" t="b">
        <f t="shared" si="81"/>
        <v>1</v>
      </c>
      <c r="Z1876" t="s">
        <v>10533</v>
      </c>
      <c r="AA1876">
        <v>9551</v>
      </c>
      <c r="AB1876" t="s">
        <v>1271</v>
      </c>
      <c r="AC1876" t="s">
        <v>9398</v>
      </c>
      <c r="AD1876" s="61">
        <v>42810.281084259259</v>
      </c>
      <c r="AE1876" t="s">
        <v>9398</v>
      </c>
      <c r="AF1876" s="61">
        <v>42810.325143287038</v>
      </c>
    </row>
    <row r="1877" spans="24:32" x14ac:dyDescent="0.35">
      <c r="X1877" s="32" t="str">
        <f t="shared" si="82"/>
        <v>LFOR9555</v>
      </c>
      <c r="Y1877" s="32" t="b">
        <f t="shared" si="81"/>
        <v>1</v>
      </c>
      <c r="Z1877" t="s">
        <v>10533</v>
      </c>
      <c r="AA1877">
        <v>9555</v>
      </c>
      <c r="AB1877" t="s">
        <v>1272</v>
      </c>
      <c r="AC1877" t="s">
        <v>9398</v>
      </c>
      <c r="AD1877" s="61">
        <v>42810.281084456015</v>
      </c>
      <c r="AE1877" t="s">
        <v>9398</v>
      </c>
      <c r="AF1877" s="61">
        <v>42810.325143368056</v>
      </c>
    </row>
    <row r="1878" spans="24:32" x14ac:dyDescent="0.35">
      <c r="X1878" s="32" t="str">
        <f t="shared" si="82"/>
        <v>LFOR9556</v>
      </c>
      <c r="Y1878" s="32" t="b">
        <f t="shared" si="81"/>
        <v>1</v>
      </c>
      <c r="Z1878" t="s">
        <v>10533</v>
      </c>
      <c r="AA1878">
        <v>9556</v>
      </c>
      <c r="AB1878" t="s">
        <v>1273</v>
      </c>
      <c r="AC1878" t="s">
        <v>9398</v>
      </c>
      <c r="AD1878" s="61">
        <v>42810.281084641203</v>
      </c>
      <c r="AE1878" t="s">
        <v>9398</v>
      </c>
      <c r="AF1878" s="61">
        <v>42810.325143437498</v>
      </c>
    </row>
    <row r="1879" spans="24:32" x14ac:dyDescent="0.35">
      <c r="X1879" s="32" t="str">
        <f t="shared" si="82"/>
        <v>LFOR9561</v>
      </c>
      <c r="Y1879" s="32" t="b">
        <f t="shared" si="81"/>
        <v>1</v>
      </c>
      <c r="Z1879" t="s">
        <v>10533</v>
      </c>
      <c r="AA1879">
        <v>9561</v>
      </c>
      <c r="AB1879" t="s">
        <v>11317</v>
      </c>
      <c r="AC1879" t="s">
        <v>9398</v>
      </c>
      <c r="AD1879" s="61">
        <v>43308.31155755787</v>
      </c>
      <c r="AE1879" t="s">
        <v>9398</v>
      </c>
      <c r="AF1879" s="61">
        <v>43308.31155755787</v>
      </c>
    </row>
    <row r="1880" spans="24:32" x14ac:dyDescent="0.35">
      <c r="X1880" s="32" t="str">
        <f t="shared" si="82"/>
        <v>LFOR9900</v>
      </c>
      <c r="Y1880" s="32" t="b">
        <f t="shared" si="81"/>
        <v>1</v>
      </c>
      <c r="Z1880" t="s">
        <v>10533</v>
      </c>
      <c r="AA1880">
        <v>9900</v>
      </c>
      <c r="AB1880" t="s">
        <v>1274</v>
      </c>
      <c r="AC1880" t="s">
        <v>9398</v>
      </c>
      <c r="AD1880" s="61">
        <v>42810.281084837959</v>
      </c>
      <c r="AE1880" t="s">
        <v>9398</v>
      </c>
      <c r="AF1880" s="61">
        <v>42810.325143518516</v>
      </c>
    </row>
    <row r="1881" spans="24:32" x14ac:dyDescent="0.35">
      <c r="X1881" s="32" t="str">
        <f t="shared" si="82"/>
        <v>LFOR9910</v>
      </c>
      <c r="Y1881" s="32" t="b">
        <f t="shared" si="81"/>
        <v>1</v>
      </c>
      <c r="Z1881" t="s">
        <v>10533</v>
      </c>
      <c r="AA1881">
        <v>9910</v>
      </c>
      <c r="AB1881" t="s">
        <v>1275</v>
      </c>
      <c r="AC1881" t="s">
        <v>9398</v>
      </c>
      <c r="AD1881" s="61">
        <v>42810.281084988426</v>
      </c>
      <c r="AE1881" t="s">
        <v>9398</v>
      </c>
      <c r="AF1881" s="61">
        <v>42810.325143553244</v>
      </c>
    </row>
    <row r="1882" spans="24:32" x14ac:dyDescent="0.35">
      <c r="X1882" s="32" t="str">
        <f t="shared" si="82"/>
        <v>SAN11000</v>
      </c>
      <c r="Y1882" s="32" t="b">
        <f t="shared" si="81"/>
        <v>1</v>
      </c>
      <c r="Z1882" t="s">
        <v>15</v>
      </c>
      <c r="AA1882">
        <v>1000</v>
      </c>
      <c r="AB1882" t="s">
        <v>1165</v>
      </c>
      <c r="AC1882" t="s">
        <v>9398</v>
      </c>
      <c r="AD1882" s="61">
        <v>42810.506930439813</v>
      </c>
      <c r="AE1882" t="s">
        <v>9398</v>
      </c>
      <c r="AF1882" s="61">
        <v>43123.660049039354</v>
      </c>
    </row>
    <row r="1883" spans="24:32" x14ac:dyDescent="0.35">
      <c r="X1883" s="32" t="str">
        <f t="shared" si="82"/>
        <v>SAN11010</v>
      </c>
      <c r="Y1883" s="32" t="b">
        <f t="shared" si="81"/>
        <v>1</v>
      </c>
      <c r="Z1883" t="s">
        <v>15</v>
      </c>
      <c r="AA1883">
        <v>1010</v>
      </c>
      <c r="AB1883" t="s">
        <v>1166</v>
      </c>
      <c r="AC1883" t="s">
        <v>9398</v>
      </c>
      <c r="AD1883" s="61">
        <v>42810.506930821757</v>
      </c>
      <c r="AE1883" t="s">
        <v>9398</v>
      </c>
      <c r="AF1883" s="61">
        <v>43123.660049155093</v>
      </c>
    </row>
    <row r="1884" spans="24:32" x14ac:dyDescent="0.35">
      <c r="X1884" s="32" t="str">
        <f t="shared" si="82"/>
        <v>SAN11020</v>
      </c>
      <c r="Y1884" s="32" t="b">
        <f t="shared" si="81"/>
        <v>1</v>
      </c>
      <c r="Z1884" t="s">
        <v>15</v>
      </c>
      <c r="AA1884">
        <v>1020</v>
      </c>
      <c r="AB1884" t="s">
        <v>1167</v>
      </c>
      <c r="AC1884" t="s">
        <v>9398</v>
      </c>
      <c r="AD1884" s="61">
        <v>42810.506930983793</v>
      </c>
      <c r="AE1884" t="s">
        <v>9398</v>
      </c>
      <c r="AF1884" s="61">
        <v>43123.660049224534</v>
      </c>
    </row>
    <row r="1885" spans="24:32" x14ac:dyDescent="0.35">
      <c r="X1885" s="32" t="str">
        <f t="shared" si="82"/>
        <v>SAN11030</v>
      </c>
      <c r="Y1885" s="32" t="b">
        <f t="shared" si="81"/>
        <v>1</v>
      </c>
      <c r="Z1885" t="s">
        <v>15</v>
      </c>
      <c r="AA1885">
        <v>1030</v>
      </c>
      <c r="AB1885" t="s">
        <v>1168</v>
      </c>
      <c r="AC1885" t="s">
        <v>9398</v>
      </c>
      <c r="AD1885" s="61">
        <v>42810.506931099539</v>
      </c>
      <c r="AE1885" t="s">
        <v>9398</v>
      </c>
      <c r="AF1885" s="61">
        <v>43123.660049305552</v>
      </c>
    </row>
    <row r="1886" spans="24:32" x14ac:dyDescent="0.35">
      <c r="X1886" s="32" t="str">
        <f t="shared" si="82"/>
        <v>SAN11040</v>
      </c>
      <c r="Y1886" s="32" t="b">
        <f t="shared" si="81"/>
        <v>1</v>
      </c>
      <c r="Z1886" t="s">
        <v>15</v>
      </c>
      <c r="AA1886">
        <v>1040</v>
      </c>
      <c r="AB1886" t="s">
        <v>1169</v>
      </c>
      <c r="AC1886" t="s">
        <v>9398</v>
      </c>
      <c r="AD1886" s="61">
        <v>42810.506931249998</v>
      </c>
      <c r="AE1886" t="s">
        <v>9398</v>
      </c>
      <c r="AF1886" s="61">
        <v>43123.66004934028</v>
      </c>
    </row>
    <row r="1887" spans="24:32" x14ac:dyDescent="0.35">
      <c r="X1887" s="32" t="str">
        <f t="shared" si="82"/>
        <v>SAN11050</v>
      </c>
      <c r="Y1887" s="32" t="b">
        <f t="shared" si="81"/>
        <v>1</v>
      </c>
      <c r="Z1887" t="s">
        <v>15</v>
      </c>
      <c r="AA1887">
        <v>1050</v>
      </c>
      <c r="AB1887" t="s">
        <v>3384</v>
      </c>
      <c r="AC1887" t="s">
        <v>9398</v>
      </c>
      <c r="AD1887" s="61">
        <v>42810.506931446762</v>
      </c>
      <c r="AE1887" t="s">
        <v>9398</v>
      </c>
      <c r="AF1887" s="61">
        <v>43123.660049421298</v>
      </c>
    </row>
    <row r="1888" spans="24:32" x14ac:dyDescent="0.35">
      <c r="X1888" s="32" t="str">
        <f t="shared" si="82"/>
        <v>SAN11110</v>
      </c>
      <c r="Y1888" s="32" t="b">
        <f t="shared" si="81"/>
        <v>1</v>
      </c>
      <c r="Z1888" t="s">
        <v>15</v>
      </c>
      <c r="AA1888">
        <v>1110</v>
      </c>
      <c r="AB1888" t="s">
        <v>1170</v>
      </c>
      <c r="AC1888" t="s">
        <v>9398</v>
      </c>
      <c r="AD1888" s="61">
        <v>42810.506931597221</v>
      </c>
      <c r="AE1888" t="s">
        <v>9398</v>
      </c>
      <c r="AF1888" s="61">
        <v>43123.660049502316</v>
      </c>
    </row>
    <row r="1889" spans="24:32" x14ac:dyDescent="0.35">
      <c r="X1889" s="32" t="str">
        <f t="shared" si="82"/>
        <v>SAN11120</v>
      </c>
      <c r="Y1889" s="32" t="b">
        <f t="shared" si="81"/>
        <v>1</v>
      </c>
      <c r="Z1889" t="s">
        <v>15</v>
      </c>
      <c r="AA1889">
        <v>1120</v>
      </c>
      <c r="AB1889" t="s">
        <v>1171</v>
      </c>
      <c r="AC1889" t="s">
        <v>9398</v>
      </c>
      <c r="AD1889" s="61">
        <v>42810.506931793978</v>
      </c>
      <c r="AE1889" t="s">
        <v>9398</v>
      </c>
      <c r="AF1889" s="61">
        <v>43123.660049537037</v>
      </c>
    </row>
    <row r="1890" spans="24:32" x14ac:dyDescent="0.35">
      <c r="X1890" s="32" t="str">
        <f t="shared" si="82"/>
        <v>SAN11130</v>
      </c>
      <c r="Y1890" s="32" t="b">
        <f t="shared" si="81"/>
        <v>1</v>
      </c>
      <c r="Z1890" t="s">
        <v>15</v>
      </c>
      <c r="AA1890">
        <v>1130</v>
      </c>
      <c r="AB1890" t="s">
        <v>1172</v>
      </c>
      <c r="AC1890" t="s">
        <v>9398</v>
      </c>
      <c r="AD1890" s="61">
        <v>42810.506931944445</v>
      </c>
      <c r="AE1890" t="s">
        <v>9398</v>
      </c>
      <c r="AF1890" s="61">
        <v>43123.660049618054</v>
      </c>
    </row>
    <row r="1891" spans="24:32" x14ac:dyDescent="0.35">
      <c r="X1891" s="32" t="str">
        <f t="shared" si="82"/>
        <v>SAN12010</v>
      </c>
      <c r="Y1891" s="32" t="b">
        <f t="shared" si="81"/>
        <v>1</v>
      </c>
      <c r="Z1891" t="s">
        <v>15</v>
      </c>
      <c r="AA1891">
        <v>2010</v>
      </c>
      <c r="AB1891" t="s">
        <v>3385</v>
      </c>
      <c r="AC1891" t="s">
        <v>9398</v>
      </c>
      <c r="AD1891" s="61">
        <v>42810.506932060183</v>
      </c>
      <c r="AE1891" t="s">
        <v>9398</v>
      </c>
      <c r="AF1891" s="61">
        <v>43123.660049687503</v>
      </c>
    </row>
    <row r="1892" spans="24:32" x14ac:dyDescent="0.35">
      <c r="X1892" s="32" t="str">
        <f t="shared" si="82"/>
        <v>SAN12011</v>
      </c>
      <c r="Y1892" s="32" t="b">
        <f t="shared" si="81"/>
        <v>1</v>
      </c>
      <c r="Z1892" t="s">
        <v>15</v>
      </c>
      <c r="AA1892">
        <v>2011</v>
      </c>
      <c r="AB1892" t="s">
        <v>3386</v>
      </c>
      <c r="AC1892" t="s">
        <v>9398</v>
      </c>
      <c r="AD1892" s="61">
        <v>42810.506932175929</v>
      </c>
      <c r="AE1892" t="s">
        <v>9398</v>
      </c>
      <c r="AF1892" s="61">
        <v>43123.660049768521</v>
      </c>
    </row>
    <row r="1893" spans="24:32" x14ac:dyDescent="0.35">
      <c r="X1893" s="32" t="str">
        <f t="shared" si="82"/>
        <v>SAN12012</v>
      </c>
      <c r="Y1893" s="32" t="b">
        <f t="shared" si="81"/>
        <v>1</v>
      </c>
      <c r="Z1893" t="s">
        <v>15</v>
      </c>
      <c r="AA1893">
        <v>2012</v>
      </c>
      <c r="AB1893" t="s">
        <v>3387</v>
      </c>
      <c r="AC1893" t="s">
        <v>9398</v>
      </c>
      <c r="AD1893" s="61">
        <v>42810.506932326389</v>
      </c>
      <c r="AE1893" t="s">
        <v>9398</v>
      </c>
      <c r="AF1893" s="61">
        <v>43123.660049803242</v>
      </c>
    </row>
    <row r="1894" spans="24:32" x14ac:dyDescent="0.35">
      <c r="X1894" s="32" t="str">
        <f t="shared" si="82"/>
        <v>SAN12013</v>
      </c>
      <c r="Y1894" s="32" t="b">
        <f t="shared" si="81"/>
        <v>1</v>
      </c>
      <c r="Z1894" t="s">
        <v>15</v>
      </c>
      <c r="AA1894">
        <v>2013</v>
      </c>
      <c r="AB1894" t="s">
        <v>3388</v>
      </c>
      <c r="AC1894" t="s">
        <v>9398</v>
      </c>
      <c r="AD1894" s="61">
        <v>42810.506932442127</v>
      </c>
      <c r="AE1894" t="s">
        <v>9398</v>
      </c>
      <c r="AF1894" s="61">
        <v>43123.66004988426</v>
      </c>
    </row>
    <row r="1895" spans="24:32" x14ac:dyDescent="0.35">
      <c r="X1895" s="32" t="str">
        <f t="shared" si="82"/>
        <v>SAN12014</v>
      </c>
      <c r="Y1895" s="32" t="b">
        <f t="shared" si="81"/>
        <v>1</v>
      </c>
      <c r="Z1895" t="s">
        <v>15</v>
      </c>
      <c r="AA1895">
        <v>2014</v>
      </c>
      <c r="AB1895" t="s">
        <v>3389</v>
      </c>
      <c r="AC1895" t="s">
        <v>9398</v>
      </c>
      <c r="AD1895" s="61">
        <v>42810.50693260417</v>
      </c>
      <c r="AE1895" t="s">
        <v>9398</v>
      </c>
      <c r="AF1895" s="61">
        <v>43123.660049965278</v>
      </c>
    </row>
    <row r="1896" spans="24:32" x14ac:dyDescent="0.35">
      <c r="X1896" s="32" t="str">
        <f t="shared" si="82"/>
        <v>SAN12015</v>
      </c>
      <c r="Y1896" s="32" t="b">
        <f t="shared" si="81"/>
        <v>1</v>
      </c>
      <c r="Z1896" t="s">
        <v>15</v>
      </c>
      <c r="AA1896">
        <v>2015</v>
      </c>
      <c r="AB1896" t="s">
        <v>3390</v>
      </c>
      <c r="AC1896" t="s">
        <v>9398</v>
      </c>
      <c r="AD1896" s="61">
        <v>42916.745921759262</v>
      </c>
      <c r="AE1896" t="s">
        <v>9398</v>
      </c>
      <c r="AF1896" s="61">
        <v>43123.660050034719</v>
      </c>
    </row>
    <row r="1897" spans="24:32" x14ac:dyDescent="0.35">
      <c r="X1897" s="32" t="str">
        <f t="shared" si="82"/>
        <v>SAN13010</v>
      </c>
      <c r="Y1897" s="32" t="b">
        <f t="shared" si="81"/>
        <v>1</v>
      </c>
      <c r="Z1897" t="s">
        <v>15</v>
      </c>
      <c r="AA1897">
        <v>3010</v>
      </c>
      <c r="AB1897" t="s">
        <v>3392</v>
      </c>
      <c r="AC1897" t="s">
        <v>9398</v>
      </c>
      <c r="AD1897" s="61">
        <v>42810.50693275463</v>
      </c>
      <c r="AE1897" t="s">
        <v>9398</v>
      </c>
      <c r="AF1897" s="61">
        <v>43123.660050115737</v>
      </c>
    </row>
    <row r="1898" spans="24:32" x14ac:dyDescent="0.35">
      <c r="X1898" s="32" t="str">
        <f t="shared" si="82"/>
        <v>SAN13011</v>
      </c>
      <c r="Y1898" s="32" t="b">
        <f t="shared" si="81"/>
        <v>1</v>
      </c>
      <c r="Z1898" t="s">
        <v>15</v>
      </c>
      <c r="AA1898">
        <v>3011</v>
      </c>
      <c r="AB1898" t="s">
        <v>3393</v>
      </c>
      <c r="AC1898" t="s">
        <v>9398</v>
      </c>
      <c r="AD1898" s="61">
        <v>42810.506932870368</v>
      </c>
      <c r="AE1898" t="s">
        <v>9398</v>
      </c>
      <c r="AF1898" s="61">
        <v>43123.660050150465</v>
      </c>
    </row>
    <row r="1899" spans="24:32" x14ac:dyDescent="0.35">
      <c r="X1899" s="32" t="str">
        <f t="shared" si="82"/>
        <v>SAN13012</v>
      </c>
      <c r="Y1899" s="32" t="b">
        <f t="shared" si="81"/>
        <v>1</v>
      </c>
      <c r="Z1899" t="s">
        <v>15</v>
      </c>
      <c r="AA1899">
        <v>3012</v>
      </c>
      <c r="AB1899" t="s">
        <v>3394</v>
      </c>
      <c r="AC1899" t="s">
        <v>9398</v>
      </c>
      <c r="AD1899" s="61">
        <v>42810.506933067132</v>
      </c>
      <c r="AE1899" t="s">
        <v>9398</v>
      </c>
      <c r="AF1899" s="61">
        <v>43123.660050231483</v>
      </c>
    </row>
    <row r="1900" spans="24:32" x14ac:dyDescent="0.35">
      <c r="X1900" s="32" t="str">
        <f t="shared" si="82"/>
        <v>SAN13013</v>
      </c>
      <c r="Y1900" s="32" t="b">
        <f t="shared" si="81"/>
        <v>1</v>
      </c>
      <c r="Z1900" t="s">
        <v>15</v>
      </c>
      <c r="AA1900">
        <v>3013</v>
      </c>
      <c r="AB1900" t="s">
        <v>3395</v>
      </c>
      <c r="AC1900" t="s">
        <v>9398</v>
      </c>
      <c r="AD1900" s="61">
        <v>42810.506933217592</v>
      </c>
      <c r="AE1900" t="s">
        <v>9398</v>
      </c>
      <c r="AF1900" s="61">
        <v>43123.660050312501</v>
      </c>
    </row>
    <row r="1901" spans="24:32" x14ac:dyDescent="0.35">
      <c r="X1901" s="32" t="str">
        <f t="shared" si="82"/>
        <v>SAN13014</v>
      </c>
      <c r="Y1901" s="32" t="b">
        <f t="shared" si="81"/>
        <v>1</v>
      </c>
      <c r="Z1901" t="s">
        <v>15</v>
      </c>
      <c r="AA1901">
        <v>3014</v>
      </c>
      <c r="AB1901" t="s">
        <v>3396</v>
      </c>
      <c r="AC1901" t="s">
        <v>9398</v>
      </c>
      <c r="AD1901" s="61">
        <v>42810.506933414355</v>
      </c>
      <c r="AE1901" t="s">
        <v>9398</v>
      </c>
      <c r="AF1901" s="61">
        <v>43123.660050347222</v>
      </c>
    </row>
    <row r="1902" spans="24:32" x14ac:dyDescent="0.35">
      <c r="X1902" s="32" t="str">
        <f t="shared" si="82"/>
        <v>SAN14000</v>
      </c>
      <c r="Y1902" s="32" t="b">
        <f t="shared" si="81"/>
        <v>1</v>
      </c>
      <c r="Z1902" t="s">
        <v>15</v>
      </c>
      <c r="AA1902">
        <v>4000</v>
      </c>
      <c r="AB1902" t="s">
        <v>1175</v>
      </c>
      <c r="AC1902" t="s">
        <v>9398</v>
      </c>
      <c r="AD1902" s="61">
        <v>42810.506933564815</v>
      </c>
      <c r="AE1902" t="s">
        <v>9398</v>
      </c>
      <c r="AF1902" s="61">
        <v>43123.66005042824</v>
      </c>
    </row>
    <row r="1903" spans="24:32" x14ac:dyDescent="0.35">
      <c r="X1903" s="32" t="str">
        <f t="shared" ref="X1903:X1966" si="83">Z1903&amp;AA1903</f>
        <v>SAN17000</v>
      </c>
      <c r="Y1903" s="32" t="b">
        <f t="shared" si="81"/>
        <v>1</v>
      </c>
      <c r="Z1903" t="s">
        <v>15</v>
      </c>
      <c r="AA1903">
        <v>7000</v>
      </c>
      <c r="AB1903" t="s">
        <v>1176</v>
      </c>
      <c r="AC1903" t="s">
        <v>9398</v>
      </c>
      <c r="AD1903" s="61">
        <v>42810.506933715274</v>
      </c>
      <c r="AE1903" t="s">
        <v>9398</v>
      </c>
      <c r="AF1903" s="61">
        <v>43123.660050497689</v>
      </c>
    </row>
    <row r="1904" spans="24:32" x14ac:dyDescent="0.35">
      <c r="X1904" s="32" t="str">
        <f t="shared" si="83"/>
        <v>SAN17010</v>
      </c>
      <c r="Y1904" s="32" t="b">
        <f t="shared" si="81"/>
        <v>1</v>
      </c>
      <c r="Z1904" t="s">
        <v>15</v>
      </c>
      <c r="AA1904">
        <v>7010</v>
      </c>
      <c r="AB1904" t="s">
        <v>1177</v>
      </c>
      <c r="AC1904" t="s">
        <v>9398</v>
      </c>
      <c r="AD1904" s="61">
        <v>42810.506933877317</v>
      </c>
      <c r="AE1904" t="s">
        <v>9398</v>
      </c>
      <c r="AF1904" s="61">
        <v>43123.660050578706</v>
      </c>
    </row>
    <row r="1905" spans="24:32" x14ac:dyDescent="0.35">
      <c r="X1905" s="32" t="str">
        <f t="shared" si="83"/>
        <v>SAN17020</v>
      </c>
      <c r="Y1905" s="32" t="b">
        <f t="shared" si="81"/>
        <v>1</v>
      </c>
      <c r="Z1905" t="s">
        <v>15</v>
      </c>
      <c r="AA1905">
        <v>7020</v>
      </c>
      <c r="AB1905" t="s">
        <v>1178</v>
      </c>
      <c r="AC1905" t="s">
        <v>9398</v>
      </c>
      <c r="AD1905" s="61">
        <v>42810.506934027777</v>
      </c>
      <c r="AE1905" t="s">
        <v>9398</v>
      </c>
      <c r="AF1905" s="61">
        <v>43123.660050613427</v>
      </c>
    </row>
    <row r="1906" spans="24:32" x14ac:dyDescent="0.35">
      <c r="X1906" s="32" t="str">
        <f t="shared" si="83"/>
        <v>SAN17030</v>
      </c>
      <c r="Y1906" s="32" t="b">
        <f t="shared" si="81"/>
        <v>1</v>
      </c>
      <c r="Z1906" t="s">
        <v>15</v>
      </c>
      <c r="AA1906">
        <v>7030</v>
      </c>
      <c r="AB1906" t="s">
        <v>3398</v>
      </c>
      <c r="AC1906" t="s">
        <v>9398</v>
      </c>
      <c r="AD1906" s="61">
        <v>42810.506934178244</v>
      </c>
      <c r="AE1906" t="s">
        <v>9398</v>
      </c>
      <c r="AF1906" s="61">
        <v>43123.660050694445</v>
      </c>
    </row>
    <row r="1907" spans="24:32" x14ac:dyDescent="0.35">
      <c r="X1907" s="32" t="str">
        <f t="shared" si="83"/>
        <v>SAN17040</v>
      </c>
      <c r="Y1907" s="32" t="b">
        <f t="shared" si="81"/>
        <v>1</v>
      </c>
      <c r="Z1907" t="s">
        <v>15</v>
      </c>
      <c r="AA1907">
        <v>7040</v>
      </c>
      <c r="AB1907" t="s">
        <v>1179</v>
      </c>
      <c r="AC1907" t="s">
        <v>9398</v>
      </c>
      <c r="AD1907" s="61">
        <v>42810.506934687503</v>
      </c>
      <c r="AE1907" t="s">
        <v>9398</v>
      </c>
      <c r="AF1907" s="61">
        <v>43123.660050775463</v>
      </c>
    </row>
    <row r="1908" spans="24:32" x14ac:dyDescent="0.35">
      <c r="X1908" s="32" t="str">
        <f t="shared" si="83"/>
        <v>SAN17050</v>
      </c>
      <c r="Y1908" s="32" t="b">
        <f t="shared" si="81"/>
        <v>1</v>
      </c>
      <c r="Z1908" t="s">
        <v>15</v>
      </c>
      <c r="AA1908">
        <v>7050</v>
      </c>
      <c r="AB1908" t="s">
        <v>3399</v>
      </c>
      <c r="AC1908" t="s">
        <v>9398</v>
      </c>
      <c r="AD1908" s="61">
        <v>42810.506935104167</v>
      </c>
      <c r="AE1908" t="s">
        <v>9398</v>
      </c>
      <c r="AF1908" s="61">
        <v>43123.660050810184</v>
      </c>
    </row>
    <row r="1909" spans="24:32" x14ac:dyDescent="0.35">
      <c r="X1909" s="32" t="str">
        <f t="shared" si="83"/>
        <v>SAN17060</v>
      </c>
      <c r="Y1909" s="32" t="b">
        <f t="shared" si="81"/>
        <v>1</v>
      </c>
      <c r="Z1909" t="s">
        <v>15</v>
      </c>
      <c r="AA1909">
        <v>7060</v>
      </c>
      <c r="AB1909" t="s">
        <v>1180</v>
      </c>
      <c r="AC1909" t="s">
        <v>9398</v>
      </c>
      <c r="AD1909" s="61">
        <v>42810.506935219906</v>
      </c>
      <c r="AE1909" t="s">
        <v>9398</v>
      </c>
      <c r="AF1909" s="61">
        <v>43123.660050891202</v>
      </c>
    </row>
    <row r="1910" spans="24:32" x14ac:dyDescent="0.35">
      <c r="X1910" s="32" t="str">
        <f t="shared" si="83"/>
        <v>SAN17070</v>
      </c>
      <c r="Y1910" s="32" t="b">
        <f t="shared" si="81"/>
        <v>1</v>
      </c>
      <c r="Z1910" t="s">
        <v>15</v>
      </c>
      <c r="AA1910">
        <v>7070</v>
      </c>
      <c r="AB1910" t="s">
        <v>1181</v>
      </c>
      <c r="AC1910" t="s">
        <v>9398</v>
      </c>
      <c r="AD1910" s="61">
        <v>42810.506935335645</v>
      </c>
      <c r="AE1910" t="s">
        <v>9398</v>
      </c>
      <c r="AF1910" s="61">
        <v>43123.660050960651</v>
      </c>
    </row>
    <row r="1911" spans="24:32" x14ac:dyDescent="0.35">
      <c r="X1911" s="32" t="str">
        <f t="shared" si="83"/>
        <v>SAN17080</v>
      </c>
      <c r="Y1911" s="32" t="b">
        <f t="shared" si="81"/>
        <v>1</v>
      </c>
      <c r="Z1911" t="s">
        <v>15</v>
      </c>
      <c r="AA1911">
        <v>7080</v>
      </c>
      <c r="AB1911" t="s">
        <v>3401</v>
      </c>
      <c r="AC1911" t="s">
        <v>9398</v>
      </c>
      <c r="AD1911" s="61">
        <v>42810.506934988429</v>
      </c>
      <c r="AE1911" t="s">
        <v>9398</v>
      </c>
      <c r="AF1911" s="61">
        <v>43123.660051041668</v>
      </c>
    </row>
    <row r="1912" spans="24:32" x14ac:dyDescent="0.35">
      <c r="X1912" s="32" t="str">
        <f t="shared" si="83"/>
        <v>SAN17090</v>
      </c>
      <c r="Y1912" s="32" t="b">
        <f t="shared" si="81"/>
        <v>1</v>
      </c>
      <c r="Z1912" t="s">
        <v>15</v>
      </c>
      <c r="AA1912">
        <v>7090</v>
      </c>
      <c r="AB1912" t="s">
        <v>3402</v>
      </c>
      <c r="AC1912" t="s">
        <v>9398</v>
      </c>
      <c r="AD1912" s="61">
        <v>42810.506935497688</v>
      </c>
      <c r="AE1912" t="s">
        <v>9398</v>
      </c>
      <c r="AF1912" s="61">
        <v>43123.660051076389</v>
      </c>
    </row>
    <row r="1913" spans="24:32" x14ac:dyDescent="0.35">
      <c r="X1913" s="32" t="str">
        <f t="shared" si="83"/>
        <v>SAN17095</v>
      </c>
      <c r="Y1913" s="32" t="b">
        <f t="shared" si="81"/>
        <v>1</v>
      </c>
      <c r="Z1913" t="s">
        <v>15</v>
      </c>
      <c r="AA1913">
        <v>7095</v>
      </c>
      <c r="AB1913" t="s">
        <v>1182</v>
      </c>
      <c r="AC1913" t="s">
        <v>9398</v>
      </c>
      <c r="AD1913" s="61">
        <v>42908.384434756947</v>
      </c>
      <c r="AE1913" t="s">
        <v>9398</v>
      </c>
      <c r="AF1913" s="61">
        <v>43123.660051157407</v>
      </c>
    </row>
    <row r="1914" spans="24:32" x14ac:dyDescent="0.35">
      <c r="X1914" s="32" t="str">
        <f t="shared" si="83"/>
        <v>SAN18100</v>
      </c>
      <c r="Y1914" s="32" t="b">
        <f t="shared" si="81"/>
        <v>1</v>
      </c>
      <c r="Z1914" t="s">
        <v>15</v>
      </c>
      <c r="AA1914">
        <v>8100</v>
      </c>
      <c r="AB1914" t="s">
        <v>1183</v>
      </c>
      <c r="AC1914" t="s">
        <v>9398</v>
      </c>
      <c r="AD1914" s="61">
        <v>42810.506935613426</v>
      </c>
      <c r="AE1914" t="s">
        <v>9398</v>
      </c>
      <c r="AF1914" s="61">
        <v>43123.660051192128</v>
      </c>
    </row>
    <row r="1915" spans="24:32" x14ac:dyDescent="0.35">
      <c r="X1915" s="32" t="str">
        <f t="shared" si="83"/>
        <v>SAN18101</v>
      </c>
      <c r="Y1915" s="32" t="b">
        <f t="shared" si="81"/>
        <v>1</v>
      </c>
      <c r="Z1915" t="s">
        <v>15</v>
      </c>
      <c r="AA1915">
        <v>8101</v>
      </c>
      <c r="AB1915" t="s">
        <v>1184</v>
      </c>
      <c r="AC1915" t="s">
        <v>9398</v>
      </c>
      <c r="AD1915" s="61">
        <v>42810.506935729165</v>
      </c>
      <c r="AE1915" t="s">
        <v>9398</v>
      </c>
      <c r="AF1915" s="61">
        <v>43123.660051273146</v>
      </c>
    </row>
    <row r="1916" spans="24:32" x14ac:dyDescent="0.35">
      <c r="X1916" s="32" t="str">
        <f t="shared" si="83"/>
        <v>SAN18102</v>
      </c>
      <c r="Y1916" s="32" t="b">
        <f t="shared" si="81"/>
        <v>1</v>
      </c>
      <c r="Z1916" t="s">
        <v>15</v>
      </c>
      <c r="AA1916">
        <v>8102</v>
      </c>
      <c r="AB1916" t="s">
        <v>1185</v>
      </c>
      <c r="AC1916" t="s">
        <v>9398</v>
      </c>
      <c r="AD1916" s="61">
        <v>42810.506935844911</v>
      </c>
      <c r="AE1916" t="s">
        <v>9398</v>
      </c>
      <c r="AF1916" s="61">
        <v>43123.660051354163</v>
      </c>
    </row>
    <row r="1917" spans="24:32" x14ac:dyDescent="0.35">
      <c r="X1917" s="32" t="str">
        <f t="shared" si="83"/>
        <v>SAN18103</v>
      </c>
      <c r="Y1917" s="32" t="b">
        <f t="shared" si="81"/>
        <v>1</v>
      </c>
      <c r="Z1917" t="s">
        <v>15</v>
      </c>
      <c r="AA1917">
        <v>8103</v>
      </c>
      <c r="AB1917" t="s">
        <v>3404</v>
      </c>
      <c r="AC1917" t="s">
        <v>9398</v>
      </c>
      <c r="AD1917" s="61">
        <v>42810.506936076388</v>
      </c>
      <c r="AE1917" t="s">
        <v>9398</v>
      </c>
      <c r="AF1917" s="61">
        <v>43123.660051423612</v>
      </c>
    </row>
    <row r="1918" spans="24:32" x14ac:dyDescent="0.35">
      <c r="X1918" s="32" t="str">
        <f t="shared" si="83"/>
        <v>SAN18104</v>
      </c>
      <c r="Y1918" s="32" t="b">
        <f t="shared" si="81"/>
        <v>1</v>
      </c>
      <c r="Z1918" t="s">
        <v>15</v>
      </c>
      <c r="AA1918">
        <v>8104</v>
      </c>
      <c r="AB1918" t="s">
        <v>1186</v>
      </c>
      <c r="AC1918" t="s">
        <v>9398</v>
      </c>
      <c r="AD1918" s="61">
        <v>42810.506936261576</v>
      </c>
      <c r="AE1918" t="s">
        <v>9398</v>
      </c>
      <c r="AF1918" s="61">
        <v>43123.66005150463</v>
      </c>
    </row>
    <row r="1919" spans="24:32" x14ac:dyDescent="0.35">
      <c r="X1919" s="32" t="str">
        <f t="shared" si="83"/>
        <v>SAN18105</v>
      </c>
      <c r="Y1919" s="32" t="b">
        <f t="shared" si="81"/>
        <v>1</v>
      </c>
      <c r="Z1919" t="s">
        <v>15</v>
      </c>
      <c r="AA1919">
        <v>8105</v>
      </c>
      <c r="AB1919" t="s">
        <v>1187</v>
      </c>
      <c r="AC1919" t="s">
        <v>9398</v>
      </c>
      <c r="AD1919" s="61">
        <v>42810.506936458332</v>
      </c>
      <c r="AE1919" t="s">
        <v>9398</v>
      </c>
      <c r="AF1919" s="61">
        <v>43123.660052280095</v>
      </c>
    </row>
    <row r="1920" spans="24:32" x14ac:dyDescent="0.35">
      <c r="X1920" s="32" t="str">
        <f t="shared" si="83"/>
        <v>SAN18106</v>
      </c>
      <c r="Y1920" s="32" t="b">
        <f t="shared" si="81"/>
        <v>1</v>
      </c>
      <c r="Z1920" t="s">
        <v>15</v>
      </c>
      <c r="AA1920">
        <v>8106</v>
      </c>
      <c r="AB1920" t="s">
        <v>1188</v>
      </c>
      <c r="AC1920" t="s">
        <v>9398</v>
      </c>
      <c r="AD1920" s="61">
        <v>42810.506936608799</v>
      </c>
      <c r="AE1920" t="s">
        <v>9398</v>
      </c>
      <c r="AF1920" s="61">
        <v>43123.660052349536</v>
      </c>
    </row>
    <row r="1921" spans="24:32" x14ac:dyDescent="0.35">
      <c r="X1921" s="32" t="str">
        <f t="shared" si="83"/>
        <v>SAN18107</v>
      </c>
      <c r="Y1921" s="32" t="b">
        <f t="shared" si="81"/>
        <v>1</v>
      </c>
      <c r="Z1921" t="s">
        <v>15</v>
      </c>
      <c r="AA1921">
        <v>8107</v>
      </c>
      <c r="AB1921" t="s">
        <v>3405</v>
      </c>
      <c r="AC1921" t="s">
        <v>9398</v>
      </c>
      <c r="AD1921" s="61">
        <v>42810.506936840276</v>
      </c>
      <c r="AE1921" t="s">
        <v>9398</v>
      </c>
      <c r="AF1921" s="61">
        <v>43123.660052430554</v>
      </c>
    </row>
    <row r="1922" spans="24:32" x14ac:dyDescent="0.35">
      <c r="X1922" s="32" t="str">
        <f t="shared" si="83"/>
        <v>SAN18400</v>
      </c>
      <c r="Y1922" s="32" t="b">
        <f t="shared" si="81"/>
        <v>1</v>
      </c>
      <c r="Z1922" t="s">
        <v>15</v>
      </c>
      <c r="AA1922">
        <v>8400</v>
      </c>
      <c r="AB1922" t="s">
        <v>3406</v>
      </c>
      <c r="AC1922" t="s">
        <v>9398</v>
      </c>
      <c r="AD1922" s="61">
        <v>42810.50693703704</v>
      </c>
      <c r="AE1922" t="s">
        <v>9398</v>
      </c>
      <c r="AF1922" s="61">
        <v>43123.660052465275</v>
      </c>
    </row>
    <row r="1923" spans="24:32" x14ac:dyDescent="0.35">
      <c r="X1923" s="32" t="str">
        <f t="shared" si="83"/>
        <v>SAN18401</v>
      </c>
      <c r="Y1923" s="32" t="b">
        <f t="shared" si="81"/>
        <v>1</v>
      </c>
      <c r="Z1923" t="s">
        <v>15</v>
      </c>
      <c r="AA1923">
        <v>8401</v>
      </c>
      <c r="AB1923" t="s">
        <v>3407</v>
      </c>
      <c r="AC1923" t="s">
        <v>9398</v>
      </c>
      <c r="AD1923" s="61">
        <v>43084.637901354166</v>
      </c>
      <c r="AE1923" t="s">
        <v>9398</v>
      </c>
      <c r="AF1923" s="61">
        <v>43123.660052546293</v>
      </c>
    </row>
    <row r="1924" spans="24:32" x14ac:dyDescent="0.35">
      <c r="X1924" s="32" t="str">
        <f t="shared" si="83"/>
        <v>SAN19100</v>
      </c>
      <c r="Y1924" s="32" t="b">
        <f t="shared" si="81"/>
        <v>1</v>
      </c>
      <c r="Z1924" t="s">
        <v>15</v>
      </c>
      <c r="AA1924">
        <v>9100</v>
      </c>
      <c r="AB1924" t="s">
        <v>1190</v>
      </c>
      <c r="AC1924" t="s">
        <v>9398</v>
      </c>
      <c r="AD1924" s="61">
        <v>42810.506937233797</v>
      </c>
      <c r="AE1924" t="s">
        <v>9398</v>
      </c>
      <c r="AF1924" s="61">
        <v>43123.660052627318</v>
      </c>
    </row>
    <row r="1925" spans="24:32" x14ac:dyDescent="0.35">
      <c r="X1925" s="32" t="str">
        <f t="shared" si="83"/>
        <v>SAN19101</v>
      </c>
      <c r="Y1925" s="32" t="b">
        <f t="shared" ref="Y1925:Y1988" si="84">VLOOKUP(AA1925,U:V,2,0)=AB1925</f>
        <v>1</v>
      </c>
      <c r="Z1925" t="s">
        <v>15</v>
      </c>
      <c r="AA1925">
        <v>9101</v>
      </c>
      <c r="AB1925" t="s">
        <v>1191</v>
      </c>
      <c r="AC1925" t="s">
        <v>9398</v>
      </c>
      <c r="AD1925" s="61">
        <v>42810.506937465281</v>
      </c>
      <c r="AE1925" t="s">
        <v>9398</v>
      </c>
      <c r="AF1925" s="61">
        <v>43123.66005269676</v>
      </c>
    </row>
    <row r="1926" spans="24:32" x14ac:dyDescent="0.35">
      <c r="X1926" s="32" t="str">
        <f t="shared" si="83"/>
        <v>SAN19105</v>
      </c>
      <c r="Y1926" s="32" t="b">
        <f t="shared" si="84"/>
        <v>1</v>
      </c>
      <c r="Z1926" t="s">
        <v>15</v>
      </c>
      <c r="AA1926">
        <v>9105</v>
      </c>
      <c r="AB1926" t="s">
        <v>1192</v>
      </c>
      <c r="AC1926" t="s">
        <v>9398</v>
      </c>
      <c r="AD1926" s="61">
        <v>42810.50693758102</v>
      </c>
      <c r="AE1926" t="s">
        <v>9398</v>
      </c>
      <c r="AF1926" s="61">
        <v>43123.660052743056</v>
      </c>
    </row>
    <row r="1927" spans="24:32" x14ac:dyDescent="0.35">
      <c r="X1927" s="32" t="str">
        <f t="shared" si="83"/>
        <v>SAN19106</v>
      </c>
      <c r="Y1927" s="32" t="b">
        <f t="shared" si="84"/>
        <v>1</v>
      </c>
      <c r="Z1927" t="s">
        <v>15</v>
      </c>
      <c r="AA1927">
        <v>9106</v>
      </c>
      <c r="AB1927" t="s">
        <v>1193</v>
      </c>
      <c r="AC1927" t="s">
        <v>9398</v>
      </c>
      <c r="AD1927" s="61">
        <v>42810.506937731479</v>
      </c>
      <c r="AE1927" t="s">
        <v>9398</v>
      </c>
      <c r="AF1927" s="61">
        <v>43123.660052812498</v>
      </c>
    </row>
    <row r="1928" spans="24:32" x14ac:dyDescent="0.35">
      <c r="X1928" s="32" t="str">
        <f t="shared" si="83"/>
        <v>SAN19107</v>
      </c>
      <c r="Y1928" s="32" t="b">
        <f t="shared" si="84"/>
        <v>1</v>
      </c>
      <c r="Z1928" t="s">
        <v>15</v>
      </c>
      <c r="AA1928">
        <v>9107</v>
      </c>
      <c r="AB1928" t="s">
        <v>1194</v>
      </c>
      <c r="AC1928" t="s">
        <v>9398</v>
      </c>
      <c r="AD1928" s="61">
        <v>42810.506937997685</v>
      </c>
      <c r="AE1928" t="s">
        <v>9398</v>
      </c>
      <c r="AF1928" s="61">
        <v>43123.660052893516</v>
      </c>
    </row>
    <row r="1929" spans="24:32" x14ac:dyDescent="0.35">
      <c r="X1929" s="32" t="str">
        <f t="shared" si="83"/>
        <v>SAN19108</v>
      </c>
      <c r="Y1929" s="32" t="b">
        <f t="shared" si="84"/>
        <v>1</v>
      </c>
      <c r="Z1929" t="s">
        <v>15</v>
      </c>
      <c r="AA1929">
        <v>9108</v>
      </c>
      <c r="AB1929" t="s">
        <v>1195</v>
      </c>
      <c r="AC1929" t="s">
        <v>9398</v>
      </c>
      <c r="AD1929" s="61">
        <v>42810.506938194441</v>
      </c>
      <c r="AE1929" t="s">
        <v>9398</v>
      </c>
      <c r="AF1929" s="61">
        <v>43123.660053738429</v>
      </c>
    </row>
    <row r="1930" spans="24:32" x14ac:dyDescent="0.35">
      <c r="X1930" s="32" t="str">
        <f t="shared" si="83"/>
        <v>SAN19110</v>
      </c>
      <c r="Y1930" s="32" t="b">
        <f t="shared" si="84"/>
        <v>1</v>
      </c>
      <c r="Z1930" t="s">
        <v>15</v>
      </c>
      <c r="AA1930">
        <v>9110</v>
      </c>
      <c r="AB1930" t="s">
        <v>1196</v>
      </c>
      <c r="AC1930" t="s">
        <v>9398</v>
      </c>
      <c r="AD1930" s="61">
        <v>42810.506938310187</v>
      </c>
      <c r="AE1930" t="s">
        <v>9398</v>
      </c>
      <c r="AF1930" s="61">
        <v>43123.660053819447</v>
      </c>
    </row>
    <row r="1931" spans="24:32" x14ac:dyDescent="0.35">
      <c r="X1931" s="32" t="str">
        <f t="shared" si="83"/>
        <v>SAN19115</v>
      </c>
      <c r="Y1931" s="32" t="b">
        <f t="shared" si="84"/>
        <v>1</v>
      </c>
      <c r="Z1931" t="s">
        <v>15</v>
      </c>
      <c r="AA1931">
        <v>9115</v>
      </c>
      <c r="AB1931" t="s">
        <v>1197</v>
      </c>
      <c r="AC1931" t="s">
        <v>9398</v>
      </c>
      <c r="AD1931" s="61">
        <v>42810.506938460647</v>
      </c>
      <c r="AE1931" t="s">
        <v>9398</v>
      </c>
      <c r="AF1931" s="61">
        <v>43123.660053900465</v>
      </c>
    </row>
    <row r="1932" spans="24:32" x14ac:dyDescent="0.35">
      <c r="X1932" s="32" t="str">
        <f t="shared" si="83"/>
        <v>SAN19120</v>
      </c>
      <c r="Y1932" s="32" t="b">
        <f t="shared" si="84"/>
        <v>1</v>
      </c>
      <c r="Z1932" t="s">
        <v>15</v>
      </c>
      <c r="AA1932">
        <v>9120</v>
      </c>
      <c r="AB1932" t="s">
        <v>1198</v>
      </c>
      <c r="AC1932" t="s">
        <v>9398</v>
      </c>
      <c r="AD1932" s="61">
        <v>42810.506938692131</v>
      </c>
      <c r="AE1932" t="s">
        <v>9398</v>
      </c>
      <c r="AF1932" s="61">
        <v>43123.660053935186</v>
      </c>
    </row>
    <row r="1933" spans="24:32" x14ac:dyDescent="0.35">
      <c r="X1933" s="32" t="str">
        <f t="shared" si="83"/>
        <v>SAN19125</v>
      </c>
      <c r="Y1933" s="32" t="b">
        <f t="shared" si="84"/>
        <v>1</v>
      </c>
      <c r="Z1933" t="s">
        <v>15</v>
      </c>
      <c r="AA1933">
        <v>9125</v>
      </c>
      <c r="AB1933" t="s">
        <v>1199</v>
      </c>
      <c r="AC1933" t="s">
        <v>9398</v>
      </c>
      <c r="AD1933" s="61">
        <v>42810.506938888888</v>
      </c>
      <c r="AE1933" t="s">
        <v>9398</v>
      </c>
      <c r="AF1933" s="61">
        <v>43123.660054016204</v>
      </c>
    </row>
    <row r="1934" spans="24:32" x14ac:dyDescent="0.35">
      <c r="X1934" s="32" t="str">
        <f t="shared" si="83"/>
        <v>SAN19126</v>
      </c>
      <c r="Y1934" s="32" t="b">
        <f t="shared" si="84"/>
        <v>1</v>
      </c>
      <c r="Z1934" t="s">
        <v>15</v>
      </c>
      <c r="AA1934">
        <v>9126</v>
      </c>
      <c r="AB1934" t="s">
        <v>1200</v>
      </c>
      <c r="AC1934" t="s">
        <v>9398</v>
      </c>
      <c r="AD1934" s="61">
        <v>42810.506939004626</v>
      </c>
      <c r="AE1934" t="s">
        <v>9398</v>
      </c>
      <c r="AF1934" s="61">
        <v>43123.660054085645</v>
      </c>
    </row>
    <row r="1935" spans="24:32" x14ac:dyDescent="0.35">
      <c r="X1935" s="32" t="str">
        <f t="shared" si="83"/>
        <v>SAN19127</v>
      </c>
      <c r="Y1935" s="32" t="b">
        <f t="shared" si="84"/>
        <v>1</v>
      </c>
      <c r="Z1935" t="s">
        <v>15</v>
      </c>
      <c r="AA1935">
        <v>9127</v>
      </c>
      <c r="AB1935" t="s">
        <v>1201</v>
      </c>
      <c r="AC1935" t="s">
        <v>9398</v>
      </c>
      <c r="AD1935" s="61">
        <v>42810.50693920139</v>
      </c>
      <c r="AE1935" t="s">
        <v>9398</v>
      </c>
      <c r="AF1935" s="61">
        <v>43123.660054166663</v>
      </c>
    </row>
    <row r="1936" spans="24:32" x14ac:dyDescent="0.35">
      <c r="X1936" s="32" t="str">
        <f t="shared" si="83"/>
        <v>SAN19130</v>
      </c>
      <c r="Y1936" s="32" t="b">
        <f t="shared" si="84"/>
        <v>1</v>
      </c>
      <c r="Z1936" t="s">
        <v>15</v>
      </c>
      <c r="AA1936">
        <v>9130</v>
      </c>
      <c r="AB1936" t="s">
        <v>1202</v>
      </c>
      <c r="AC1936" t="s">
        <v>9398</v>
      </c>
      <c r="AD1936" s="61">
        <v>42810.506939432868</v>
      </c>
      <c r="AE1936" t="s">
        <v>9398</v>
      </c>
      <c r="AF1936" s="61">
        <v>43123.660054201391</v>
      </c>
    </row>
    <row r="1937" spans="24:32" x14ac:dyDescent="0.35">
      <c r="X1937" s="32" t="str">
        <f t="shared" si="83"/>
        <v>SAN19131</v>
      </c>
      <c r="Y1937" s="32" t="b">
        <f t="shared" si="84"/>
        <v>1</v>
      </c>
      <c r="Z1937" t="s">
        <v>15</v>
      </c>
      <c r="AA1937">
        <v>9131</v>
      </c>
      <c r="AB1937" t="s">
        <v>1203</v>
      </c>
      <c r="AC1937" t="s">
        <v>9398</v>
      </c>
      <c r="AD1937" s="61">
        <v>42810.506939664352</v>
      </c>
      <c r="AE1937" t="s">
        <v>9398</v>
      </c>
      <c r="AF1937" s="61">
        <v>43123.660054282409</v>
      </c>
    </row>
    <row r="1938" spans="24:32" x14ac:dyDescent="0.35">
      <c r="X1938" s="32" t="str">
        <f t="shared" si="83"/>
        <v>SAN19132</v>
      </c>
      <c r="Y1938" s="32" t="b">
        <f t="shared" si="84"/>
        <v>1</v>
      </c>
      <c r="Z1938" t="s">
        <v>15</v>
      </c>
      <c r="AA1938">
        <v>9132</v>
      </c>
      <c r="AB1938" t="s">
        <v>1204</v>
      </c>
      <c r="AC1938" t="s">
        <v>9398</v>
      </c>
      <c r="AD1938" s="61">
        <v>42810.50693984954</v>
      </c>
      <c r="AE1938" t="s">
        <v>9398</v>
      </c>
      <c r="AF1938" s="61">
        <v>43123.660054363427</v>
      </c>
    </row>
    <row r="1939" spans="24:32" x14ac:dyDescent="0.35">
      <c r="X1939" s="32" t="str">
        <f t="shared" si="83"/>
        <v>SAN19133</v>
      </c>
      <c r="Y1939" s="32" t="b">
        <f t="shared" si="84"/>
        <v>1</v>
      </c>
      <c r="Z1939" t="s">
        <v>15</v>
      </c>
      <c r="AA1939">
        <v>9133</v>
      </c>
      <c r="AB1939" t="s">
        <v>1205</v>
      </c>
      <c r="AC1939" t="s">
        <v>9398</v>
      </c>
      <c r="AD1939" s="61">
        <v>42810.506940196756</v>
      </c>
      <c r="AE1939" t="s">
        <v>9398</v>
      </c>
      <c r="AF1939" s="61">
        <v>43123.660054398148</v>
      </c>
    </row>
    <row r="1940" spans="24:32" x14ac:dyDescent="0.35">
      <c r="X1940" s="32" t="str">
        <f t="shared" si="83"/>
        <v>SAN19135</v>
      </c>
      <c r="Y1940" s="32" t="b">
        <f t="shared" si="84"/>
        <v>1</v>
      </c>
      <c r="Z1940" t="s">
        <v>15</v>
      </c>
      <c r="AA1940">
        <v>9135</v>
      </c>
      <c r="AB1940" t="s">
        <v>1206</v>
      </c>
      <c r="AC1940" t="s">
        <v>9398</v>
      </c>
      <c r="AD1940" s="61">
        <v>42810.50694042824</v>
      </c>
      <c r="AE1940" t="s">
        <v>9398</v>
      </c>
      <c r="AF1940" s="61">
        <v>43123.660054479165</v>
      </c>
    </row>
    <row r="1941" spans="24:32" x14ac:dyDescent="0.35">
      <c r="X1941" s="32" t="str">
        <f t="shared" si="83"/>
        <v>SAN19136</v>
      </c>
      <c r="Y1941" s="32" t="b">
        <f t="shared" si="84"/>
        <v>1</v>
      </c>
      <c r="Z1941" t="s">
        <v>15</v>
      </c>
      <c r="AA1941">
        <v>9136</v>
      </c>
      <c r="AB1941" t="s">
        <v>1207</v>
      </c>
      <c r="AC1941" t="s">
        <v>9398</v>
      </c>
      <c r="AD1941" s="61">
        <v>42810.506940543979</v>
      </c>
      <c r="AE1941" t="s">
        <v>9398</v>
      </c>
      <c r="AF1941" s="61">
        <v>43123.660054548614</v>
      </c>
    </row>
    <row r="1942" spans="24:32" x14ac:dyDescent="0.35">
      <c r="X1942" s="32" t="str">
        <f t="shared" si="83"/>
        <v>SAN19140</v>
      </c>
      <c r="Y1942" s="32" t="b">
        <f t="shared" si="84"/>
        <v>1</v>
      </c>
      <c r="Z1942" t="s">
        <v>15</v>
      </c>
      <c r="AA1942">
        <v>9140</v>
      </c>
      <c r="AB1942" t="s">
        <v>1208</v>
      </c>
      <c r="AC1942" t="s">
        <v>9398</v>
      </c>
      <c r="AD1942" s="61">
        <v>42810.506940937499</v>
      </c>
      <c r="AE1942" t="s">
        <v>9398</v>
      </c>
      <c r="AF1942" s="61">
        <v>43123.660054629632</v>
      </c>
    </row>
    <row r="1943" spans="24:32" x14ac:dyDescent="0.35">
      <c r="X1943" s="32" t="str">
        <f t="shared" si="83"/>
        <v>SAN19141</v>
      </c>
      <c r="Y1943" s="32" t="b">
        <f t="shared" si="84"/>
        <v>1</v>
      </c>
      <c r="Z1943" t="s">
        <v>15</v>
      </c>
      <c r="AA1943">
        <v>9141</v>
      </c>
      <c r="AB1943" t="s">
        <v>1209</v>
      </c>
      <c r="AC1943" t="s">
        <v>9398</v>
      </c>
      <c r="AD1943" s="61">
        <v>42810.506941087966</v>
      </c>
      <c r="AE1943" t="s">
        <v>9398</v>
      </c>
      <c r="AF1943" s="61">
        <v>43123.660054664353</v>
      </c>
    </row>
    <row r="1944" spans="24:32" x14ac:dyDescent="0.35">
      <c r="X1944" s="32" t="str">
        <f t="shared" si="83"/>
        <v>SAN19145</v>
      </c>
      <c r="Y1944" s="32" t="b">
        <f t="shared" si="84"/>
        <v>1</v>
      </c>
      <c r="Z1944" t="s">
        <v>15</v>
      </c>
      <c r="AA1944">
        <v>9145</v>
      </c>
      <c r="AB1944" t="s">
        <v>1210</v>
      </c>
      <c r="AC1944" t="s">
        <v>9398</v>
      </c>
      <c r="AD1944" s="61">
        <v>42810.506941238425</v>
      </c>
      <c r="AE1944" t="s">
        <v>9398</v>
      </c>
      <c r="AF1944" s="61">
        <v>43123.660054745371</v>
      </c>
    </row>
    <row r="1945" spans="24:32" x14ac:dyDescent="0.35">
      <c r="X1945" s="32" t="str">
        <f t="shared" si="83"/>
        <v>SAN19146</v>
      </c>
      <c r="Y1945" s="32" t="b">
        <f t="shared" si="84"/>
        <v>1</v>
      </c>
      <c r="Z1945" t="s">
        <v>15</v>
      </c>
      <c r="AA1945">
        <v>9146</v>
      </c>
      <c r="AB1945" t="s">
        <v>1211</v>
      </c>
      <c r="AC1945" t="s">
        <v>9398</v>
      </c>
      <c r="AD1945" s="61">
        <v>42810.506941354164</v>
      </c>
      <c r="AE1945" t="s">
        <v>9398</v>
      </c>
      <c r="AF1945" s="61">
        <v>43123.660054826389</v>
      </c>
    </row>
    <row r="1946" spans="24:32" x14ac:dyDescent="0.35">
      <c r="X1946" s="32" t="str">
        <f t="shared" si="83"/>
        <v>SAN19150</v>
      </c>
      <c r="Y1946" s="32" t="b">
        <f t="shared" si="84"/>
        <v>1</v>
      </c>
      <c r="Z1946" t="s">
        <v>15</v>
      </c>
      <c r="AA1946">
        <v>9150</v>
      </c>
      <c r="AB1946" t="s">
        <v>1212</v>
      </c>
      <c r="AC1946" t="s">
        <v>9398</v>
      </c>
      <c r="AD1946" s="61">
        <v>42810.50694146991</v>
      </c>
      <c r="AE1946" t="s">
        <v>9398</v>
      </c>
      <c r="AF1946" s="61">
        <v>43123.66005486111</v>
      </c>
    </row>
    <row r="1947" spans="24:32" x14ac:dyDescent="0.35">
      <c r="X1947" s="32" t="str">
        <f t="shared" si="83"/>
        <v>SAN19155</v>
      </c>
      <c r="Y1947" s="32" t="b">
        <f t="shared" si="84"/>
        <v>1</v>
      </c>
      <c r="Z1947" t="s">
        <v>15</v>
      </c>
      <c r="AA1947">
        <v>9155</v>
      </c>
      <c r="AB1947" t="s">
        <v>1213</v>
      </c>
      <c r="AC1947" t="s">
        <v>9398</v>
      </c>
      <c r="AD1947" s="61">
        <v>42810.506941550928</v>
      </c>
      <c r="AE1947" t="s">
        <v>9398</v>
      </c>
      <c r="AF1947" s="61">
        <v>43123.660054942127</v>
      </c>
    </row>
    <row r="1948" spans="24:32" x14ac:dyDescent="0.35">
      <c r="X1948" s="32" t="str">
        <f t="shared" si="83"/>
        <v>SAN19156</v>
      </c>
      <c r="Y1948" s="32" t="b">
        <f t="shared" si="84"/>
        <v>1</v>
      </c>
      <c r="Z1948" t="s">
        <v>15</v>
      </c>
      <c r="AA1948">
        <v>9156</v>
      </c>
      <c r="AB1948" t="s">
        <v>1214</v>
      </c>
      <c r="AC1948" t="s">
        <v>9398</v>
      </c>
      <c r="AD1948" s="61">
        <v>42810.506941701387</v>
      </c>
      <c r="AE1948" t="s">
        <v>9398</v>
      </c>
      <c r="AF1948" s="61">
        <v>43123.660055011576</v>
      </c>
    </row>
    <row r="1949" spans="24:32" x14ac:dyDescent="0.35">
      <c r="X1949" s="32" t="str">
        <f t="shared" si="83"/>
        <v>SAN19157</v>
      </c>
      <c r="Y1949" s="32" t="b">
        <f t="shared" si="84"/>
        <v>1</v>
      </c>
      <c r="Z1949" t="s">
        <v>15</v>
      </c>
      <c r="AA1949">
        <v>9157</v>
      </c>
      <c r="AB1949" t="s">
        <v>1215</v>
      </c>
      <c r="AC1949" t="s">
        <v>9398</v>
      </c>
      <c r="AD1949" s="61">
        <v>42810.506941817126</v>
      </c>
      <c r="AE1949" t="s">
        <v>9398</v>
      </c>
      <c r="AF1949" s="61">
        <v>43123.660055092594</v>
      </c>
    </row>
    <row r="1950" spans="24:32" x14ac:dyDescent="0.35">
      <c r="X1950" s="32" t="str">
        <f t="shared" si="83"/>
        <v>SAN19158</v>
      </c>
      <c r="Y1950" s="32" t="b">
        <f t="shared" si="84"/>
        <v>1</v>
      </c>
      <c r="Z1950" t="s">
        <v>15</v>
      </c>
      <c r="AA1950">
        <v>9158</v>
      </c>
      <c r="AB1950" t="s">
        <v>1216</v>
      </c>
      <c r="AC1950" t="s">
        <v>9398</v>
      </c>
      <c r="AD1950" s="61">
        <v>42810.506941932872</v>
      </c>
      <c r="AE1950" t="s">
        <v>9398</v>
      </c>
      <c r="AF1950" s="61">
        <v>43123.660055127315</v>
      </c>
    </row>
    <row r="1951" spans="24:32" x14ac:dyDescent="0.35">
      <c r="X1951" s="32" t="str">
        <f t="shared" si="83"/>
        <v>SAN19159</v>
      </c>
      <c r="Y1951" s="32" t="b">
        <f t="shared" si="84"/>
        <v>1</v>
      </c>
      <c r="Z1951" t="s">
        <v>15</v>
      </c>
      <c r="AA1951">
        <v>9159</v>
      </c>
      <c r="AB1951" t="s">
        <v>1217</v>
      </c>
      <c r="AC1951" t="s">
        <v>9398</v>
      </c>
      <c r="AD1951" s="61">
        <v>42810.506942048611</v>
      </c>
      <c r="AE1951" t="s">
        <v>9398</v>
      </c>
      <c r="AF1951" s="61">
        <v>43123.660055208333</v>
      </c>
    </row>
    <row r="1952" spans="24:32" x14ac:dyDescent="0.35">
      <c r="X1952" s="32" t="str">
        <f t="shared" si="83"/>
        <v>SAN19160</v>
      </c>
      <c r="Y1952" s="32" t="b">
        <f t="shared" si="84"/>
        <v>1</v>
      </c>
      <c r="Z1952" t="s">
        <v>15</v>
      </c>
      <c r="AA1952">
        <v>9160</v>
      </c>
      <c r="AB1952" t="s">
        <v>1218</v>
      </c>
      <c r="AC1952" t="s">
        <v>9398</v>
      </c>
      <c r="AD1952" s="61">
        <v>42810.506942164349</v>
      </c>
      <c r="AE1952" t="s">
        <v>9398</v>
      </c>
      <c r="AF1952" s="61">
        <v>43123.660055289351</v>
      </c>
    </row>
    <row r="1953" spans="24:32" x14ac:dyDescent="0.35">
      <c r="X1953" s="32" t="str">
        <f t="shared" si="83"/>
        <v>SAN19161</v>
      </c>
      <c r="Y1953" s="32" t="b">
        <f t="shared" si="84"/>
        <v>1</v>
      </c>
      <c r="Z1953" t="s">
        <v>15</v>
      </c>
      <c r="AA1953">
        <v>9161</v>
      </c>
      <c r="AB1953" t="s">
        <v>1219</v>
      </c>
      <c r="AC1953" t="s">
        <v>9398</v>
      </c>
      <c r="AD1953" s="61">
        <v>42810.506942280095</v>
      </c>
      <c r="AE1953" t="s">
        <v>9398</v>
      </c>
      <c r="AF1953" s="61">
        <v>43123.660055324071</v>
      </c>
    </row>
    <row r="1954" spans="24:32" x14ac:dyDescent="0.35">
      <c r="X1954" s="32" t="str">
        <f t="shared" si="83"/>
        <v>SAN19165</v>
      </c>
      <c r="Y1954" s="32" t="b">
        <f t="shared" si="84"/>
        <v>1</v>
      </c>
      <c r="Z1954" t="s">
        <v>15</v>
      </c>
      <c r="AA1954">
        <v>9165</v>
      </c>
      <c r="AB1954" t="s">
        <v>1220</v>
      </c>
      <c r="AC1954" t="s">
        <v>9398</v>
      </c>
      <c r="AD1954" s="61">
        <v>42810.506942395834</v>
      </c>
      <c r="AE1954" t="s">
        <v>9398</v>
      </c>
      <c r="AF1954" s="61">
        <v>43123.660055405089</v>
      </c>
    </row>
    <row r="1955" spans="24:32" x14ac:dyDescent="0.35">
      <c r="X1955" s="32" t="str">
        <f t="shared" si="83"/>
        <v>SAN19167</v>
      </c>
      <c r="Y1955" s="32" t="b">
        <f t="shared" si="84"/>
        <v>1</v>
      </c>
      <c r="Z1955" t="s">
        <v>15</v>
      </c>
      <c r="AA1955">
        <v>9167</v>
      </c>
      <c r="AB1955" t="s">
        <v>11318</v>
      </c>
      <c r="AC1955" t="s">
        <v>9398</v>
      </c>
      <c r="AD1955" s="61">
        <v>43308.350300844904</v>
      </c>
      <c r="AE1955" t="s">
        <v>9398</v>
      </c>
      <c r="AF1955" s="61">
        <v>43308.350300844904</v>
      </c>
    </row>
    <row r="1956" spans="24:32" x14ac:dyDescent="0.35">
      <c r="X1956" s="32" t="str">
        <f t="shared" si="83"/>
        <v>SAN19200</v>
      </c>
      <c r="Y1956" s="32" t="b">
        <f t="shared" si="84"/>
        <v>1</v>
      </c>
      <c r="Z1956" t="s">
        <v>15</v>
      </c>
      <c r="AA1956">
        <v>9200</v>
      </c>
      <c r="AB1956" t="s">
        <v>1221</v>
      </c>
      <c r="AC1956" t="s">
        <v>9398</v>
      </c>
      <c r="AD1956" s="61">
        <v>42810.506942476852</v>
      </c>
      <c r="AE1956" t="s">
        <v>9398</v>
      </c>
      <c r="AF1956" s="61">
        <v>43123.660055474538</v>
      </c>
    </row>
    <row r="1957" spans="24:32" x14ac:dyDescent="0.35">
      <c r="X1957" s="32" t="str">
        <f t="shared" si="83"/>
        <v>SAN19205</v>
      </c>
      <c r="Y1957" s="32" t="b">
        <f t="shared" si="84"/>
        <v>1</v>
      </c>
      <c r="Z1957" t="s">
        <v>15</v>
      </c>
      <c r="AA1957">
        <v>9205</v>
      </c>
      <c r="AB1957" t="s">
        <v>1222</v>
      </c>
      <c r="AC1957" t="s">
        <v>9398</v>
      </c>
      <c r="AD1957" s="61">
        <v>42810.50694259259</v>
      </c>
      <c r="AE1957" t="s">
        <v>9398</v>
      </c>
      <c r="AF1957" s="61">
        <v>43123.660055555556</v>
      </c>
    </row>
    <row r="1958" spans="24:32" x14ac:dyDescent="0.35">
      <c r="X1958" s="32" t="str">
        <f t="shared" si="83"/>
        <v>SAN19300</v>
      </c>
      <c r="Y1958" s="32" t="b">
        <f t="shared" si="84"/>
        <v>1</v>
      </c>
      <c r="Z1958" t="s">
        <v>15</v>
      </c>
      <c r="AA1958">
        <v>9300</v>
      </c>
      <c r="AB1958" t="s">
        <v>1223</v>
      </c>
      <c r="AC1958" t="s">
        <v>9398</v>
      </c>
      <c r="AD1958" s="61">
        <v>42810.506942708336</v>
      </c>
      <c r="AE1958" t="s">
        <v>9398</v>
      </c>
      <c r="AF1958" s="61">
        <v>43123.660055590277</v>
      </c>
    </row>
    <row r="1959" spans="24:32" x14ac:dyDescent="0.35">
      <c r="X1959" s="32" t="str">
        <f t="shared" si="83"/>
        <v>SAN19305</v>
      </c>
      <c r="Y1959" s="32" t="b">
        <f t="shared" si="84"/>
        <v>1</v>
      </c>
      <c r="Z1959" t="s">
        <v>15</v>
      </c>
      <c r="AA1959">
        <v>9305</v>
      </c>
      <c r="AB1959" t="s">
        <v>1224</v>
      </c>
      <c r="AC1959" t="s">
        <v>9398</v>
      </c>
      <c r="AD1959" s="61">
        <v>42810.506942824075</v>
      </c>
      <c r="AE1959" t="s">
        <v>9398</v>
      </c>
      <c r="AF1959" s="61">
        <v>43123.660055671295</v>
      </c>
    </row>
    <row r="1960" spans="24:32" x14ac:dyDescent="0.35">
      <c r="X1960" s="32" t="str">
        <f t="shared" si="83"/>
        <v>SAN19310</v>
      </c>
      <c r="Y1960" s="32" t="b">
        <f t="shared" si="84"/>
        <v>1</v>
      </c>
      <c r="Z1960" t="s">
        <v>15</v>
      </c>
      <c r="AA1960">
        <v>9310</v>
      </c>
      <c r="AB1960" t="s">
        <v>1225</v>
      </c>
      <c r="AC1960" t="s">
        <v>9398</v>
      </c>
      <c r="AD1960" s="61">
        <v>42810.506942939814</v>
      </c>
      <c r="AE1960" t="s">
        <v>9398</v>
      </c>
      <c r="AF1960" s="61">
        <v>43123.660055706016</v>
      </c>
    </row>
    <row r="1961" spans="24:32" x14ac:dyDescent="0.35">
      <c r="X1961" s="32" t="str">
        <f t="shared" si="83"/>
        <v>SAN19320</v>
      </c>
      <c r="Y1961" s="32" t="b">
        <f t="shared" si="84"/>
        <v>1</v>
      </c>
      <c r="Z1961" t="s">
        <v>15</v>
      </c>
      <c r="AA1961">
        <v>9320</v>
      </c>
      <c r="AB1961" t="s">
        <v>1226</v>
      </c>
      <c r="AC1961" t="s">
        <v>9398</v>
      </c>
      <c r="AD1961" s="61">
        <v>42810.50694309028</v>
      </c>
      <c r="AE1961" t="s">
        <v>9398</v>
      </c>
      <c r="AF1961" s="61">
        <v>43123.660055787041</v>
      </c>
    </row>
    <row r="1962" spans="24:32" x14ac:dyDescent="0.35">
      <c r="X1962" s="32" t="str">
        <f t="shared" si="83"/>
        <v>SAN19321</v>
      </c>
      <c r="Y1962" s="32" t="b">
        <f t="shared" si="84"/>
        <v>1</v>
      </c>
      <c r="Z1962" t="s">
        <v>15</v>
      </c>
      <c r="AA1962">
        <v>9321</v>
      </c>
      <c r="AB1962" t="s">
        <v>1227</v>
      </c>
      <c r="AC1962" t="s">
        <v>9398</v>
      </c>
      <c r="AD1962" s="61">
        <v>42810.506943252316</v>
      </c>
      <c r="AE1962" t="s">
        <v>9398</v>
      </c>
      <c r="AF1962" s="61">
        <v>43123.660055868058</v>
      </c>
    </row>
    <row r="1963" spans="24:32" x14ac:dyDescent="0.35">
      <c r="X1963" s="32" t="str">
        <f t="shared" si="83"/>
        <v>SAN19330</v>
      </c>
      <c r="Y1963" s="32" t="b">
        <f t="shared" si="84"/>
        <v>1</v>
      </c>
      <c r="Z1963" t="s">
        <v>15</v>
      </c>
      <c r="AA1963">
        <v>9330</v>
      </c>
      <c r="AB1963" t="s">
        <v>1228</v>
      </c>
      <c r="AC1963" t="s">
        <v>9398</v>
      </c>
      <c r="AD1963" s="61">
        <v>42810.506943368055</v>
      </c>
      <c r="AE1963" t="s">
        <v>9398</v>
      </c>
      <c r="AF1963" s="61">
        <v>43123.6600559375</v>
      </c>
    </row>
    <row r="1964" spans="24:32" x14ac:dyDescent="0.35">
      <c r="X1964" s="32" t="str">
        <f t="shared" si="83"/>
        <v>SAN19335</v>
      </c>
      <c r="Y1964" s="32" t="b">
        <f t="shared" si="84"/>
        <v>1</v>
      </c>
      <c r="Z1964" t="s">
        <v>15</v>
      </c>
      <c r="AA1964">
        <v>9335</v>
      </c>
      <c r="AB1964" t="s">
        <v>1532</v>
      </c>
      <c r="AC1964" t="s">
        <v>9398</v>
      </c>
      <c r="AD1964" s="61">
        <v>43270.661253275466</v>
      </c>
      <c r="AE1964" t="s">
        <v>9398</v>
      </c>
      <c r="AF1964" s="61">
        <v>43270.661253275466</v>
      </c>
    </row>
    <row r="1965" spans="24:32" x14ac:dyDescent="0.35">
      <c r="X1965" s="32" t="str">
        <f t="shared" si="83"/>
        <v>SAN19400</v>
      </c>
      <c r="Y1965" s="32" t="b">
        <f t="shared" si="84"/>
        <v>1</v>
      </c>
      <c r="Z1965" t="s">
        <v>15</v>
      </c>
      <c r="AA1965">
        <v>9400</v>
      </c>
      <c r="AB1965" t="s">
        <v>1229</v>
      </c>
      <c r="AC1965" t="s">
        <v>9398</v>
      </c>
      <c r="AD1965" s="61">
        <v>42810.506943483793</v>
      </c>
      <c r="AE1965" t="s">
        <v>9398</v>
      </c>
      <c r="AF1965" s="61">
        <v>43123.660056018518</v>
      </c>
    </row>
    <row r="1966" spans="24:32" x14ac:dyDescent="0.35">
      <c r="X1966" s="32" t="str">
        <f t="shared" si="83"/>
        <v>SAN19405</v>
      </c>
      <c r="Y1966" s="32" t="b">
        <f t="shared" si="84"/>
        <v>1</v>
      </c>
      <c r="Z1966" t="s">
        <v>15</v>
      </c>
      <c r="AA1966">
        <v>9405</v>
      </c>
      <c r="AB1966" t="s">
        <v>1230</v>
      </c>
      <c r="AC1966" t="s">
        <v>9398</v>
      </c>
      <c r="AD1966" s="61">
        <v>42810.506943599539</v>
      </c>
      <c r="AE1966" t="s">
        <v>9398</v>
      </c>
      <c r="AF1966" s="61">
        <v>43123.660056053239</v>
      </c>
    </row>
    <row r="1967" spans="24:32" x14ac:dyDescent="0.35">
      <c r="X1967" s="32" t="str">
        <f t="shared" ref="X1967:X2030" si="85">Z1967&amp;AA1967</f>
        <v>SAN19406</v>
      </c>
      <c r="Y1967" s="32" t="b">
        <f t="shared" si="84"/>
        <v>1</v>
      </c>
      <c r="Z1967" t="s">
        <v>15</v>
      </c>
      <c r="AA1967">
        <v>9406</v>
      </c>
      <c r="AB1967" t="s">
        <v>1231</v>
      </c>
      <c r="AC1967" t="s">
        <v>9398</v>
      </c>
      <c r="AD1967" s="61">
        <v>42810.506943715278</v>
      </c>
      <c r="AE1967" t="s">
        <v>9398</v>
      </c>
      <c r="AF1967" s="61">
        <v>43123.660056134257</v>
      </c>
    </row>
    <row r="1968" spans="24:32" x14ac:dyDescent="0.35">
      <c r="X1968" s="32" t="str">
        <f t="shared" si="85"/>
        <v>SAN19407</v>
      </c>
      <c r="Y1968" s="32" t="b">
        <f t="shared" si="84"/>
        <v>1</v>
      </c>
      <c r="Z1968" t="s">
        <v>15</v>
      </c>
      <c r="AA1968">
        <v>9407</v>
      </c>
      <c r="AB1968" t="s">
        <v>1232</v>
      </c>
      <c r="AC1968" t="s">
        <v>9398</v>
      </c>
      <c r="AD1968" s="61">
        <v>42810.506943831017</v>
      </c>
      <c r="AE1968" t="s">
        <v>9398</v>
      </c>
      <c r="AF1968" s="61">
        <v>43123.660056215274</v>
      </c>
    </row>
    <row r="1969" spans="24:32" x14ac:dyDescent="0.35">
      <c r="X1969" s="32" t="str">
        <f t="shared" si="85"/>
        <v>SAN19408</v>
      </c>
      <c r="Y1969" s="32" t="b">
        <f t="shared" si="84"/>
        <v>1</v>
      </c>
      <c r="Z1969" t="s">
        <v>15</v>
      </c>
      <c r="AA1969">
        <v>9408</v>
      </c>
      <c r="AB1969" t="s">
        <v>1233</v>
      </c>
      <c r="AC1969" t="s">
        <v>9398</v>
      </c>
      <c r="AD1969" s="61">
        <v>42810.506943981483</v>
      </c>
      <c r="AE1969" t="s">
        <v>9398</v>
      </c>
      <c r="AF1969" s="61">
        <v>43123.660056250003</v>
      </c>
    </row>
    <row r="1970" spans="24:32" x14ac:dyDescent="0.35">
      <c r="X1970" s="32" t="str">
        <f t="shared" si="85"/>
        <v>SAN19410</v>
      </c>
      <c r="Y1970" s="32" t="b">
        <f t="shared" si="84"/>
        <v>1</v>
      </c>
      <c r="Z1970" t="s">
        <v>15</v>
      </c>
      <c r="AA1970">
        <v>9410</v>
      </c>
      <c r="AB1970" t="s">
        <v>1234</v>
      </c>
      <c r="AC1970" t="s">
        <v>9398</v>
      </c>
      <c r="AD1970" s="61">
        <v>42810.506944097222</v>
      </c>
      <c r="AE1970" t="s">
        <v>9398</v>
      </c>
      <c r="AF1970" s="61">
        <v>43123.66005633102</v>
      </c>
    </row>
    <row r="1971" spans="24:32" x14ac:dyDescent="0.35">
      <c r="X1971" s="32" t="str">
        <f t="shared" si="85"/>
        <v>SAN19411</v>
      </c>
      <c r="Y1971" s="32" t="b">
        <f t="shared" si="84"/>
        <v>1</v>
      </c>
      <c r="Z1971" t="s">
        <v>15</v>
      </c>
      <c r="AA1971">
        <v>9411</v>
      </c>
      <c r="AB1971" t="s">
        <v>10277</v>
      </c>
      <c r="AC1971" t="s">
        <v>9398</v>
      </c>
      <c r="AD1971" s="61">
        <v>43230.45449733796</v>
      </c>
      <c r="AE1971" t="s">
        <v>9398</v>
      </c>
      <c r="AF1971" s="61">
        <v>43230.45449733796</v>
      </c>
    </row>
    <row r="1972" spans="24:32" x14ac:dyDescent="0.35">
      <c r="X1972" s="32" t="str">
        <f t="shared" si="85"/>
        <v>SAN19412</v>
      </c>
      <c r="Y1972" s="32" t="b">
        <f t="shared" si="84"/>
        <v>1</v>
      </c>
      <c r="Z1972" t="s">
        <v>15</v>
      </c>
      <c r="AA1972">
        <v>9412</v>
      </c>
      <c r="AB1972" t="s">
        <v>10278</v>
      </c>
      <c r="AC1972" t="s">
        <v>9398</v>
      </c>
      <c r="AD1972" s="61">
        <v>43230.454497534723</v>
      </c>
      <c r="AE1972" t="s">
        <v>9398</v>
      </c>
      <c r="AF1972" s="61">
        <v>43230.454497534723</v>
      </c>
    </row>
    <row r="1973" spans="24:32" x14ac:dyDescent="0.35">
      <c r="X1973" s="32" t="str">
        <f t="shared" si="85"/>
        <v>SAN19413</v>
      </c>
      <c r="Y1973" s="32" t="b">
        <f t="shared" si="84"/>
        <v>1</v>
      </c>
      <c r="Z1973" t="s">
        <v>15</v>
      </c>
      <c r="AA1973">
        <v>9413</v>
      </c>
      <c r="AB1973" t="s">
        <v>10279</v>
      </c>
      <c r="AC1973" t="s">
        <v>9398</v>
      </c>
      <c r="AD1973" s="61">
        <v>43230.454497766201</v>
      </c>
      <c r="AE1973" t="s">
        <v>9398</v>
      </c>
      <c r="AF1973" s="61">
        <v>43230.454497766201</v>
      </c>
    </row>
    <row r="1974" spans="24:32" x14ac:dyDescent="0.35">
      <c r="X1974" s="32" t="str">
        <f t="shared" si="85"/>
        <v>SAN19415</v>
      </c>
      <c r="Y1974" s="32" t="b">
        <f t="shared" si="84"/>
        <v>1</v>
      </c>
      <c r="Z1974" t="s">
        <v>15</v>
      </c>
      <c r="AA1974">
        <v>9415</v>
      </c>
      <c r="AB1974" t="s">
        <v>1235</v>
      </c>
      <c r="AC1974" t="s">
        <v>9398</v>
      </c>
      <c r="AD1974" s="61">
        <v>42810.506944247689</v>
      </c>
      <c r="AE1974" t="s">
        <v>9398</v>
      </c>
      <c r="AF1974" s="61">
        <v>43123.660056400462</v>
      </c>
    </row>
    <row r="1975" spans="24:32" x14ac:dyDescent="0.35">
      <c r="X1975" s="32" t="str">
        <f t="shared" si="85"/>
        <v>SAN19420</v>
      </c>
      <c r="Y1975" s="32" t="b">
        <f t="shared" si="84"/>
        <v>1</v>
      </c>
      <c r="Z1975" t="s">
        <v>15</v>
      </c>
      <c r="AA1975">
        <v>9420</v>
      </c>
      <c r="AB1975" t="s">
        <v>1236</v>
      </c>
      <c r="AC1975" t="s">
        <v>9398</v>
      </c>
      <c r="AD1975" s="61">
        <v>42810.506944363427</v>
      </c>
      <c r="AE1975" t="s">
        <v>9398</v>
      </c>
      <c r="AF1975" s="61">
        <v>43123.66005648148</v>
      </c>
    </row>
    <row r="1976" spans="24:32" x14ac:dyDescent="0.35">
      <c r="X1976" s="32" t="str">
        <f t="shared" si="85"/>
        <v>SAN19425</v>
      </c>
      <c r="Y1976" s="32" t="b">
        <f t="shared" si="84"/>
        <v>1</v>
      </c>
      <c r="Z1976" t="s">
        <v>15</v>
      </c>
      <c r="AA1976">
        <v>9425</v>
      </c>
      <c r="AB1976" t="s">
        <v>1237</v>
      </c>
      <c r="AC1976" t="s">
        <v>9398</v>
      </c>
      <c r="AD1976" s="61">
        <v>42810.506944479166</v>
      </c>
      <c r="AE1976" t="s">
        <v>9398</v>
      </c>
      <c r="AF1976" s="61">
        <v>43123.660056516201</v>
      </c>
    </row>
    <row r="1977" spans="24:32" x14ac:dyDescent="0.35">
      <c r="X1977" s="32" t="str">
        <f t="shared" si="85"/>
        <v>SAN19426</v>
      </c>
      <c r="Y1977" s="32" t="b">
        <f t="shared" si="84"/>
        <v>1</v>
      </c>
      <c r="Z1977" t="s">
        <v>15</v>
      </c>
      <c r="AA1977">
        <v>9426</v>
      </c>
      <c r="AB1977" t="s">
        <v>10280</v>
      </c>
      <c r="AC1977" t="s">
        <v>9398</v>
      </c>
      <c r="AD1977" s="61">
        <v>43230.454497997685</v>
      </c>
      <c r="AE1977" t="s">
        <v>9398</v>
      </c>
      <c r="AF1977" s="61">
        <v>43230.454497997685</v>
      </c>
    </row>
    <row r="1978" spans="24:32" x14ac:dyDescent="0.35">
      <c r="X1978" s="32" t="str">
        <f t="shared" si="85"/>
        <v>SAN19427</v>
      </c>
      <c r="Y1978" s="32" t="b">
        <f t="shared" si="84"/>
        <v>1</v>
      </c>
      <c r="Z1978" t="s">
        <v>15</v>
      </c>
      <c r="AA1978">
        <v>9427</v>
      </c>
      <c r="AB1978" t="s">
        <v>10281</v>
      </c>
      <c r="AC1978" t="s">
        <v>9398</v>
      </c>
      <c r="AD1978" s="61">
        <v>43230.454498182873</v>
      </c>
      <c r="AE1978" t="s">
        <v>9398</v>
      </c>
      <c r="AF1978" s="61">
        <v>43230.454498182873</v>
      </c>
    </row>
    <row r="1979" spans="24:32" x14ac:dyDescent="0.35">
      <c r="X1979" s="32" t="str">
        <f t="shared" si="85"/>
        <v>SAN19428</v>
      </c>
      <c r="Y1979" s="32" t="b">
        <f t="shared" si="84"/>
        <v>1</v>
      </c>
      <c r="Z1979" t="s">
        <v>15</v>
      </c>
      <c r="AA1979">
        <v>9428</v>
      </c>
      <c r="AB1979" t="s">
        <v>10288</v>
      </c>
      <c r="AC1979" t="s">
        <v>9398</v>
      </c>
      <c r="AD1979" s="61">
        <v>43230.454499733794</v>
      </c>
      <c r="AE1979" t="s">
        <v>9398</v>
      </c>
      <c r="AF1979" s="61">
        <v>43230.454499733794</v>
      </c>
    </row>
    <row r="1980" spans="24:32" x14ac:dyDescent="0.35">
      <c r="X1980" s="32" t="str">
        <f t="shared" si="85"/>
        <v>SAN19429</v>
      </c>
      <c r="Y1980" s="32" t="b">
        <f t="shared" si="84"/>
        <v>1</v>
      </c>
      <c r="Z1980" t="s">
        <v>15</v>
      </c>
      <c r="AA1980">
        <v>9429</v>
      </c>
      <c r="AB1980" t="s">
        <v>10289</v>
      </c>
      <c r="AC1980" t="s">
        <v>9398</v>
      </c>
      <c r="AD1980" s="61">
        <v>43230.454499918982</v>
      </c>
      <c r="AE1980" t="s">
        <v>9398</v>
      </c>
      <c r="AF1980" s="61">
        <v>43230.454499918982</v>
      </c>
    </row>
    <row r="1981" spans="24:32" x14ac:dyDescent="0.35">
      <c r="X1981" s="32" t="str">
        <f t="shared" si="85"/>
        <v>SAN19430</v>
      </c>
      <c r="Y1981" s="32" t="b">
        <f t="shared" si="84"/>
        <v>1</v>
      </c>
      <c r="Z1981" t="s">
        <v>15</v>
      </c>
      <c r="AA1981">
        <v>9430</v>
      </c>
      <c r="AB1981" t="s">
        <v>1238</v>
      </c>
      <c r="AC1981" t="s">
        <v>9398</v>
      </c>
      <c r="AD1981" s="61">
        <v>42810.506944594905</v>
      </c>
      <c r="AE1981" t="s">
        <v>9398</v>
      </c>
      <c r="AF1981" s="61">
        <v>43123.660056597226</v>
      </c>
    </row>
    <row r="1982" spans="24:32" x14ac:dyDescent="0.35">
      <c r="X1982" s="32" t="str">
        <f t="shared" si="85"/>
        <v>SAN19435</v>
      </c>
      <c r="Y1982" s="32" t="b">
        <f t="shared" si="84"/>
        <v>1</v>
      </c>
      <c r="Z1982" t="s">
        <v>15</v>
      </c>
      <c r="AA1982">
        <v>9435</v>
      </c>
      <c r="AB1982" t="s">
        <v>1239</v>
      </c>
      <c r="AC1982" t="s">
        <v>9398</v>
      </c>
      <c r="AD1982" s="61">
        <v>42810.506944675923</v>
      </c>
      <c r="AE1982" t="s">
        <v>9398</v>
      </c>
      <c r="AF1982" s="61">
        <v>43123.660056678244</v>
      </c>
    </row>
    <row r="1983" spans="24:32" x14ac:dyDescent="0.35">
      <c r="X1983" s="32" t="str">
        <f t="shared" si="85"/>
        <v>SAN19436</v>
      </c>
      <c r="Y1983" s="32" t="b">
        <f t="shared" si="84"/>
        <v>1</v>
      </c>
      <c r="Z1983" t="s">
        <v>15</v>
      </c>
      <c r="AA1983">
        <v>9436</v>
      </c>
      <c r="AB1983" t="s">
        <v>1240</v>
      </c>
      <c r="AC1983" t="s">
        <v>9398</v>
      </c>
      <c r="AD1983" s="61">
        <v>42810.506944791669</v>
      </c>
      <c r="AE1983" t="s">
        <v>9398</v>
      </c>
      <c r="AF1983" s="61">
        <v>43123.660056712964</v>
      </c>
    </row>
    <row r="1984" spans="24:32" x14ac:dyDescent="0.35">
      <c r="X1984" s="32" t="str">
        <f t="shared" si="85"/>
        <v>SAN19437</v>
      </c>
      <c r="Y1984" s="32" t="b">
        <f t="shared" si="84"/>
        <v>1</v>
      </c>
      <c r="Z1984" t="s">
        <v>15</v>
      </c>
      <c r="AA1984">
        <v>9437</v>
      </c>
      <c r="AB1984" t="s">
        <v>1241</v>
      </c>
      <c r="AC1984" t="s">
        <v>9398</v>
      </c>
      <c r="AD1984" s="61">
        <v>42810.506944907407</v>
      </c>
      <c r="AE1984" t="s">
        <v>9398</v>
      </c>
      <c r="AF1984" s="61">
        <v>43123.660056793982</v>
      </c>
    </row>
    <row r="1985" spans="24:32" x14ac:dyDescent="0.35">
      <c r="X1985" s="32" t="str">
        <f t="shared" si="85"/>
        <v>SAN19438</v>
      </c>
      <c r="Y1985" s="32" t="b">
        <f t="shared" si="84"/>
        <v>1</v>
      </c>
      <c r="Z1985" t="s">
        <v>15</v>
      </c>
      <c r="AA1985">
        <v>9438</v>
      </c>
      <c r="AB1985" t="s">
        <v>1242</v>
      </c>
      <c r="AC1985" t="s">
        <v>9398</v>
      </c>
      <c r="AD1985" s="61">
        <v>42810.506945023146</v>
      </c>
      <c r="AE1985" t="s">
        <v>9398</v>
      </c>
      <c r="AF1985" s="61">
        <v>43123.660056828703</v>
      </c>
    </row>
    <row r="1986" spans="24:32" x14ac:dyDescent="0.35">
      <c r="X1986" s="32" t="str">
        <f t="shared" si="85"/>
        <v>SAN19439</v>
      </c>
      <c r="Y1986" s="32" t="b">
        <f t="shared" si="84"/>
        <v>1</v>
      </c>
      <c r="Z1986" t="s">
        <v>15</v>
      </c>
      <c r="AA1986">
        <v>9439</v>
      </c>
      <c r="AB1986" t="s">
        <v>1243</v>
      </c>
      <c r="AC1986" t="s">
        <v>9398</v>
      </c>
      <c r="AD1986" s="61">
        <v>42810.506945173613</v>
      </c>
      <c r="AE1986" t="s">
        <v>9398</v>
      </c>
      <c r="AF1986" s="61">
        <v>43123.660056909721</v>
      </c>
    </row>
    <row r="1987" spans="24:32" x14ac:dyDescent="0.35">
      <c r="X1987" s="32" t="str">
        <f t="shared" si="85"/>
        <v>SAN19440</v>
      </c>
      <c r="Y1987" s="32" t="b">
        <f t="shared" si="84"/>
        <v>1</v>
      </c>
      <c r="Z1987" t="s">
        <v>15</v>
      </c>
      <c r="AA1987">
        <v>9440</v>
      </c>
      <c r="AB1987" t="s">
        <v>1244</v>
      </c>
      <c r="AC1987" t="s">
        <v>9398</v>
      </c>
      <c r="AD1987" s="61">
        <v>42810.506945335648</v>
      </c>
      <c r="AE1987" t="s">
        <v>9398</v>
      </c>
      <c r="AF1987" s="61">
        <v>43123.66005697917</v>
      </c>
    </row>
    <row r="1988" spans="24:32" x14ac:dyDescent="0.35">
      <c r="X1988" s="32" t="str">
        <f t="shared" si="85"/>
        <v>SAN19441</v>
      </c>
      <c r="Y1988" s="32" t="b">
        <f t="shared" si="84"/>
        <v>1</v>
      </c>
      <c r="Z1988" t="s">
        <v>15</v>
      </c>
      <c r="AA1988">
        <v>9441</v>
      </c>
      <c r="AB1988" t="s">
        <v>1245</v>
      </c>
      <c r="AC1988" t="s">
        <v>9398</v>
      </c>
      <c r="AD1988" s="61">
        <v>42810.506945486108</v>
      </c>
      <c r="AE1988" t="s">
        <v>9398</v>
      </c>
      <c r="AF1988" s="61">
        <v>43123.660057060188</v>
      </c>
    </row>
    <row r="1989" spans="24:32" x14ac:dyDescent="0.35">
      <c r="X1989" s="32" t="str">
        <f t="shared" si="85"/>
        <v>SAN19442</v>
      </c>
      <c r="Y1989" s="32" t="b">
        <f t="shared" ref="Y1989:Y2052" si="86">VLOOKUP(AA1989,U:V,2,0)=AB1989</f>
        <v>1</v>
      </c>
      <c r="Z1989" t="s">
        <v>15</v>
      </c>
      <c r="AA1989">
        <v>9442</v>
      </c>
      <c r="AB1989" t="s">
        <v>1246</v>
      </c>
      <c r="AC1989" t="s">
        <v>9398</v>
      </c>
      <c r="AD1989" s="61">
        <v>42810.506945601854</v>
      </c>
      <c r="AE1989" t="s">
        <v>9398</v>
      </c>
      <c r="AF1989" s="61">
        <v>43123.660057141205</v>
      </c>
    </row>
    <row r="1990" spans="24:32" x14ac:dyDescent="0.35">
      <c r="X1990" s="32" t="str">
        <f t="shared" si="85"/>
        <v>SAN19443</v>
      </c>
      <c r="Y1990" s="32" t="b">
        <f t="shared" si="86"/>
        <v>1</v>
      </c>
      <c r="Z1990" t="s">
        <v>15</v>
      </c>
      <c r="AA1990">
        <v>9443</v>
      </c>
      <c r="AB1990" t="s">
        <v>1247</v>
      </c>
      <c r="AC1990" t="s">
        <v>9398</v>
      </c>
      <c r="AD1990" s="61">
        <v>42810.50694579861</v>
      </c>
      <c r="AE1990" t="s">
        <v>9398</v>
      </c>
      <c r="AF1990" s="61">
        <v>43123.660057175926</v>
      </c>
    </row>
    <row r="1991" spans="24:32" x14ac:dyDescent="0.35">
      <c r="X1991" s="32" t="str">
        <f t="shared" si="85"/>
        <v>SAN19450</v>
      </c>
      <c r="Y1991" s="32" t="b">
        <f t="shared" si="86"/>
        <v>1</v>
      </c>
      <c r="Z1991" t="s">
        <v>15</v>
      </c>
      <c r="AA1991">
        <v>9450</v>
      </c>
      <c r="AB1991" t="s">
        <v>1248</v>
      </c>
      <c r="AC1991" t="s">
        <v>9398</v>
      </c>
      <c r="AD1991" s="61">
        <v>42810.506945949077</v>
      </c>
      <c r="AE1991" t="s">
        <v>9398</v>
      </c>
      <c r="AF1991" s="61">
        <v>43123.660057256944</v>
      </c>
    </row>
    <row r="1992" spans="24:32" x14ac:dyDescent="0.35">
      <c r="X1992" s="32" t="str">
        <f t="shared" si="85"/>
        <v>SAN19451</v>
      </c>
      <c r="Y1992" s="32" t="b">
        <f t="shared" si="86"/>
        <v>1</v>
      </c>
      <c r="Z1992" t="s">
        <v>15</v>
      </c>
      <c r="AA1992">
        <v>9451</v>
      </c>
      <c r="AB1992" t="s">
        <v>1249</v>
      </c>
      <c r="AC1992" t="s">
        <v>9398</v>
      </c>
      <c r="AD1992" s="61">
        <v>42810.506946099536</v>
      </c>
      <c r="AE1992" t="s">
        <v>9398</v>
      </c>
      <c r="AF1992" s="61">
        <v>43123.660057326386</v>
      </c>
    </row>
    <row r="1993" spans="24:32" x14ac:dyDescent="0.35">
      <c r="X1993" s="32" t="str">
        <f t="shared" si="85"/>
        <v>SAN19452</v>
      </c>
      <c r="Y1993" s="32" t="b">
        <f t="shared" si="86"/>
        <v>1</v>
      </c>
      <c r="Z1993" t="s">
        <v>15</v>
      </c>
      <c r="AA1993">
        <v>9452</v>
      </c>
      <c r="AB1993" t="s">
        <v>1250</v>
      </c>
      <c r="AC1993" t="s">
        <v>9398</v>
      </c>
      <c r="AD1993" s="61">
        <v>42810.506946215275</v>
      </c>
      <c r="AE1993" t="s">
        <v>9398</v>
      </c>
      <c r="AF1993" s="61">
        <v>43123.660057407411</v>
      </c>
    </row>
    <row r="1994" spans="24:32" x14ac:dyDescent="0.35">
      <c r="X1994" s="32" t="str">
        <f t="shared" si="85"/>
        <v>SAN19455</v>
      </c>
      <c r="Y1994" s="32" t="b">
        <f t="shared" si="86"/>
        <v>1</v>
      </c>
      <c r="Z1994" t="s">
        <v>15</v>
      </c>
      <c r="AA1994">
        <v>9455</v>
      </c>
      <c r="AB1994" t="s">
        <v>1251</v>
      </c>
      <c r="AC1994" t="s">
        <v>9398</v>
      </c>
      <c r="AD1994" s="61">
        <v>42810.506946331021</v>
      </c>
      <c r="AE1994" t="s">
        <v>9398</v>
      </c>
      <c r="AF1994" s="61">
        <v>43123.660057442132</v>
      </c>
    </row>
    <row r="1995" spans="24:32" x14ac:dyDescent="0.35">
      <c r="X1995" s="32" t="str">
        <f t="shared" si="85"/>
        <v>SAN19456</v>
      </c>
      <c r="Y1995" s="32" t="b">
        <f t="shared" si="86"/>
        <v>1</v>
      </c>
      <c r="Z1995" t="s">
        <v>15</v>
      </c>
      <c r="AA1995">
        <v>9456</v>
      </c>
      <c r="AB1995" t="s">
        <v>10282</v>
      </c>
      <c r="AC1995" t="s">
        <v>9398</v>
      </c>
      <c r="AD1995" s="61">
        <v>43230.45449841435</v>
      </c>
      <c r="AE1995" t="s">
        <v>9398</v>
      </c>
      <c r="AF1995" s="61">
        <v>43230.45449841435</v>
      </c>
    </row>
    <row r="1996" spans="24:32" x14ac:dyDescent="0.35">
      <c r="X1996" s="32" t="str">
        <f t="shared" si="85"/>
        <v>SAN19457</v>
      </c>
      <c r="Y1996" s="32" t="b">
        <f t="shared" si="86"/>
        <v>1</v>
      </c>
      <c r="Z1996" t="s">
        <v>15</v>
      </c>
      <c r="AA1996">
        <v>9457</v>
      </c>
      <c r="AB1996" t="s">
        <v>10283</v>
      </c>
      <c r="AC1996" t="s">
        <v>9398</v>
      </c>
      <c r="AD1996" s="61">
        <v>43230.454498611114</v>
      </c>
      <c r="AE1996" t="s">
        <v>9398</v>
      </c>
      <c r="AF1996" s="61">
        <v>43230.454498611114</v>
      </c>
    </row>
    <row r="1997" spans="24:32" x14ac:dyDescent="0.35">
      <c r="X1997" s="32" t="str">
        <f t="shared" si="85"/>
        <v>SAN19460</v>
      </c>
      <c r="Y1997" s="32" t="b">
        <f t="shared" si="86"/>
        <v>1</v>
      </c>
      <c r="Z1997" t="s">
        <v>15</v>
      </c>
      <c r="AA1997">
        <v>9460</v>
      </c>
      <c r="AB1997" t="s">
        <v>1252</v>
      </c>
      <c r="AC1997" t="s">
        <v>9398</v>
      </c>
      <c r="AD1997" s="61">
        <v>42810.506946493057</v>
      </c>
      <c r="AE1997" t="s">
        <v>9398</v>
      </c>
      <c r="AF1997" s="61">
        <v>43123.66005752315</v>
      </c>
    </row>
    <row r="1998" spans="24:32" x14ac:dyDescent="0.35">
      <c r="X1998" s="32" t="str">
        <f t="shared" si="85"/>
        <v>SAN19465</v>
      </c>
      <c r="Y1998" s="32" t="b">
        <f t="shared" si="86"/>
        <v>1</v>
      </c>
      <c r="Z1998" t="s">
        <v>15</v>
      </c>
      <c r="AA1998">
        <v>9465</v>
      </c>
      <c r="AB1998" t="s">
        <v>1253</v>
      </c>
      <c r="AC1998" t="s">
        <v>9398</v>
      </c>
      <c r="AD1998" s="61">
        <v>42810.506946608795</v>
      </c>
      <c r="AE1998" t="s">
        <v>9398</v>
      </c>
      <c r="AF1998" s="61">
        <v>43123.660057604167</v>
      </c>
    </row>
    <row r="1999" spans="24:32" x14ac:dyDescent="0.35">
      <c r="X1999" s="32" t="str">
        <f t="shared" si="85"/>
        <v>SAN19466</v>
      </c>
      <c r="Y1999" s="32" t="b">
        <f t="shared" si="86"/>
        <v>1</v>
      </c>
      <c r="Z1999" t="s">
        <v>15</v>
      </c>
      <c r="AA1999">
        <v>9466</v>
      </c>
      <c r="AB1999" t="s">
        <v>1254</v>
      </c>
      <c r="AC1999" t="s">
        <v>9398</v>
      </c>
      <c r="AD1999" s="61">
        <v>42810.506946793983</v>
      </c>
      <c r="AE1999" t="s">
        <v>9398</v>
      </c>
      <c r="AF1999" s="61">
        <v>43123.660057638888</v>
      </c>
    </row>
    <row r="2000" spans="24:32" x14ac:dyDescent="0.35">
      <c r="X2000" s="32" t="str">
        <f t="shared" si="85"/>
        <v>SAN19467</v>
      </c>
      <c r="Y2000" s="32" t="b">
        <f t="shared" si="86"/>
        <v>1</v>
      </c>
      <c r="Z2000" t="s">
        <v>15</v>
      </c>
      <c r="AA2000">
        <v>9467</v>
      </c>
      <c r="AB2000" t="s">
        <v>1255</v>
      </c>
      <c r="AC2000" t="s">
        <v>9398</v>
      </c>
      <c r="AD2000" s="61">
        <v>42810.506946990739</v>
      </c>
      <c r="AE2000" t="s">
        <v>9398</v>
      </c>
      <c r="AF2000" s="61">
        <v>43123.660057719906</v>
      </c>
    </row>
    <row r="2001" spans="24:32" x14ac:dyDescent="0.35">
      <c r="X2001" s="32" t="str">
        <f t="shared" si="85"/>
        <v>SAN19470</v>
      </c>
      <c r="Y2001" s="32" t="b">
        <f t="shared" si="86"/>
        <v>1</v>
      </c>
      <c r="Z2001" t="s">
        <v>15</v>
      </c>
      <c r="AA2001">
        <v>9470</v>
      </c>
      <c r="AB2001" t="s">
        <v>10284</v>
      </c>
      <c r="AC2001" t="s">
        <v>9398</v>
      </c>
      <c r="AD2001" s="61">
        <v>43230.454498842591</v>
      </c>
      <c r="AE2001" t="s">
        <v>9398</v>
      </c>
      <c r="AF2001" s="61">
        <v>43230.454498842591</v>
      </c>
    </row>
    <row r="2002" spans="24:32" x14ac:dyDescent="0.35">
      <c r="X2002" s="32" t="str">
        <f t="shared" si="85"/>
        <v>SAN19471</v>
      </c>
      <c r="Y2002" s="32" t="b">
        <f t="shared" si="86"/>
        <v>1</v>
      </c>
      <c r="Z2002" t="s">
        <v>15</v>
      </c>
      <c r="AA2002">
        <v>9471</v>
      </c>
      <c r="AB2002" t="s">
        <v>10285</v>
      </c>
      <c r="AC2002" t="s">
        <v>9398</v>
      </c>
      <c r="AD2002" s="61">
        <v>43230.454499074076</v>
      </c>
      <c r="AE2002" t="s">
        <v>9398</v>
      </c>
      <c r="AF2002" s="61">
        <v>43230.454499074076</v>
      </c>
    </row>
    <row r="2003" spans="24:32" x14ac:dyDescent="0.35">
      <c r="X2003" s="32" t="str">
        <f t="shared" si="85"/>
        <v>SAN19475</v>
      </c>
      <c r="Y2003" s="32" t="b">
        <f t="shared" si="86"/>
        <v>1</v>
      </c>
      <c r="Z2003" t="s">
        <v>15</v>
      </c>
      <c r="AA2003">
        <v>9475</v>
      </c>
      <c r="AB2003" t="s">
        <v>11312</v>
      </c>
      <c r="AC2003" t="s">
        <v>9398</v>
      </c>
      <c r="AD2003" s="61">
        <v>43308.350300312501</v>
      </c>
      <c r="AE2003" t="s">
        <v>9398</v>
      </c>
      <c r="AF2003" s="61">
        <v>43308.350300312501</v>
      </c>
    </row>
    <row r="2004" spans="24:32" x14ac:dyDescent="0.35">
      <c r="X2004" s="32" t="str">
        <f t="shared" si="85"/>
        <v>SAN19476</v>
      </c>
      <c r="Y2004" s="32" t="b">
        <f t="shared" si="86"/>
        <v>1</v>
      </c>
      <c r="Z2004" t="s">
        <v>15</v>
      </c>
      <c r="AA2004">
        <v>9476</v>
      </c>
      <c r="AB2004" t="s">
        <v>11313</v>
      </c>
      <c r="AC2004" t="s">
        <v>9398</v>
      </c>
      <c r="AD2004" s="61">
        <v>43308.350300428239</v>
      </c>
      <c r="AE2004" t="s">
        <v>9398</v>
      </c>
      <c r="AF2004" s="61">
        <v>43308.350300428239</v>
      </c>
    </row>
    <row r="2005" spans="24:32" x14ac:dyDescent="0.35">
      <c r="X2005" s="32" t="str">
        <f t="shared" si="85"/>
        <v>SAN19477</v>
      </c>
      <c r="Y2005" s="32" t="b">
        <f t="shared" si="86"/>
        <v>1</v>
      </c>
      <c r="Z2005" t="s">
        <v>15</v>
      </c>
      <c r="AA2005">
        <v>9477</v>
      </c>
      <c r="AB2005" t="s">
        <v>11314</v>
      </c>
      <c r="AC2005" t="s">
        <v>9398</v>
      </c>
      <c r="AD2005" s="61">
        <v>43308.350300497688</v>
      </c>
      <c r="AE2005" t="s">
        <v>9398</v>
      </c>
      <c r="AF2005" s="61">
        <v>43308.350300497688</v>
      </c>
    </row>
    <row r="2006" spans="24:32" x14ac:dyDescent="0.35">
      <c r="X2006" s="32" t="str">
        <f t="shared" si="85"/>
        <v>SAN19478</v>
      </c>
      <c r="Y2006" s="32" t="b">
        <f t="shared" si="86"/>
        <v>1</v>
      </c>
      <c r="Z2006" t="s">
        <v>15</v>
      </c>
      <c r="AA2006">
        <v>9478</v>
      </c>
      <c r="AB2006" t="s">
        <v>11315</v>
      </c>
      <c r="AC2006" t="s">
        <v>9398</v>
      </c>
      <c r="AD2006" s="61">
        <v>43308.350300613427</v>
      </c>
      <c r="AE2006" t="s">
        <v>9398</v>
      </c>
      <c r="AF2006" s="61">
        <v>43308.350300613427</v>
      </c>
    </row>
    <row r="2007" spans="24:32" x14ac:dyDescent="0.35">
      <c r="X2007" s="32" t="str">
        <f t="shared" si="85"/>
        <v>SAN19479</v>
      </c>
      <c r="Y2007" s="32" t="b">
        <f t="shared" si="86"/>
        <v>1</v>
      </c>
      <c r="Z2007" t="s">
        <v>15</v>
      </c>
      <c r="AA2007">
        <v>9479</v>
      </c>
      <c r="AB2007" t="s">
        <v>11316</v>
      </c>
      <c r="AC2007" t="s">
        <v>9398</v>
      </c>
      <c r="AD2007" s="61">
        <v>43308.350300694445</v>
      </c>
      <c r="AE2007" t="s">
        <v>9398</v>
      </c>
      <c r="AF2007" s="61">
        <v>43308.350300694445</v>
      </c>
    </row>
    <row r="2008" spans="24:32" x14ac:dyDescent="0.35">
      <c r="X2008" s="32" t="str">
        <f t="shared" si="85"/>
        <v>SAN19480</v>
      </c>
      <c r="Y2008" s="32" t="b">
        <f t="shared" si="86"/>
        <v>1</v>
      </c>
      <c r="Z2008" t="s">
        <v>15</v>
      </c>
      <c r="AA2008">
        <v>9480</v>
      </c>
      <c r="AB2008" t="s">
        <v>10286</v>
      </c>
      <c r="AC2008" t="s">
        <v>9398</v>
      </c>
      <c r="AD2008" s="61">
        <v>43230.454499270832</v>
      </c>
      <c r="AE2008" t="s">
        <v>9398</v>
      </c>
      <c r="AF2008" s="61">
        <v>43230.454499270832</v>
      </c>
    </row>
    <row r="2009" spans="24:32" x14ac:dyDescent="0.35">
      <c r="X2009" s="32" t="str">
        <f t="shared" si="85"/>
        <v>SAN19481</v>
      </c>
      <c r="Y2009" s="32" t="b">
        <f t="shared" si="86"/>
        <v>1</v>
      </c>
      <c r="Z2009" t="s">
        <v>15</v>
      </c>
      <c r="AA2009">
        <v>9481</v>
      </c>
      <c r="AB2009" t="s">
        <v>10287</v>
      </c>
      <c r="AC2009" t="s">
        <v>9398</v>
      </c>
      <c r="AD2009" s="61">
        <v>43230.454499502317</v>
      </c>
      <c r="AE2009" t="s">
        <v>9398</v>
      </c>
      <c r="AF2009" s="61">
        <v>43230.454499502317</v>
      </c>
    </row>
    <row r="2010" spans="24:32" x14ac:dyDescent="0.35">
      <c r="X2010" s="32" t="str">
        <f t="shared" si="85"/>
        <v>SAN19490</v>
      </c>
      <c r="Y2010" s="32" t="b">
        <f t="shared" si="86"/>
        <v>1</v>
      </c>
      <c r="Z2010" t="s">
        <v>15</v>
      </c>
      <c r="AA2010">
        <v>9490</v>
      </c>
      <c r="AB2010" t="s">
        <v>1256</v>
      </c>
      <c r="AC2010" t="s">
        <v>9398</v>
      </c>
      <c r="AD2010" s="61">
        <v>42810.506947106478</v>
      </c>
      <c r="AE2010" t="s">
        <v>9398</v>
      </c>
      <c r="AF2010" s="61">
        <v>43123.660057789355</v>
      </c>
    </row>
    <row r="2011" spans="24:32" x14ac:dyDescent="0.35">
      <c r="X2011" s="32" t="str">
        <f t="shared" si="85"/>
        <v>SAN19495</v>
      </c>
      <c r="Y2011" s="32" t="b">
        <f t="shared" si="86"/>
        <v>1</v>
      </c>
      <c r="Z2011" t="s">
        <v>15</v>
      </c>
      <c r="AA2011">
        <v>9495</v>
      </c>
      <c r="AB2011" t="s">
        <v>1257</v>
      </c>
      <c r="AC2011" t="s">
        <v>9398</v>
      </c>
      <c r="AD2011" s="61">
        <v>42810.506947372683</v>
      </c>
      <c r="AE2011" t="s">
        <v>9398</v>
      </c>
      <c r="AF2011" s="61">
        <v>43123.660057870373</v>
      </c>
    </row>
    <row r="2012" spans="24:32" x14ac:dyDescent="0.35">
      <c r="X2012" s="32" t="str">
        <f t="shared" si="85"/>
        <v>SAN19500</v>
      </c>
      <c r="Y2012" s="32" t="b">
        <f t="shared" si="86"/>
        <v>1</v>
      </c>
      <c r="Z2012" t="s">
        <v>15</v>
      </c>
      <c r="AA2012">
        <v>9500</v>
      </c>
      <c r="AB2012" t="s">
        <v>1258</v>
      </c>
      <c r="AC2012" t="s">
        <v>9398</v>
      </c>
      <c r="AD2012" s="61">
        <v>42810.506947569447</v>
      </c>
      <c r="AE2012" t="s">
        <v>9398</v>
      </c>
      <c r="AF2012" s="61">
        <v>43123.660057905094</v>
      </c>
    </row>
    <row r="2013" spans="24:32" x14ac:dyDescent="0.35">
      <c r="X2013" s="32" t="str">
        <f t="shared" si="85"/>
        <v>SAN19505</v>
      </c>
      <c r="Y2013" s="32" t="b">
        <f t="shared" si="86"/>
        <v>1</v>
      </c>
      <c r="Z2013" t="s">
        <v>15</v>
      </c>
      <c r="AA2013">
        <v>9505</v>
      </c>
      <c r="AB2013" t="s">
        <v>1259</v>
      </c>
      <c r="AC2013" t="s">
        <v>9398</v>
      </c>
      <c r="AD2013" s="61">
        <v>42810.506947719907</v>
      </c>
      <c r="AE2013" t="s">
        <v>9398</v>
      </c>
      <c r="AF2013" s="61">
        <v>43123.660057986111</v>
      </c>
    </row>
    <row r="2014" spans="24:32" x14ac:dyDescent="0.35">
      <c r="X2014" s="32" t="str">
        <f t="shared" si="85"/>
        <v>SAN19510</v>
      </c>
      <c r="Y2014" s="32" t="b">
        <f t="shared" si="86"/>
        <v>1</v>
      </c>
      <c r="Z2014" t="s">
        <v>15</v>
      </c>
      <c r="AA2014">
        <v>9510</v>
      </c>
      <c r="AB2014" t="s">
        <v>1260</v>
      </c>
      <c r="AC2014" t="s">
        <v>9398</v>
      </c>
      <c r="AD2014" s="61">
        <v>42810.506947835645</v>
      </c>
      <c r="AE2014" t="s">
        <v>9398</v>
      </c>
      <c r="AF2014" s="61">
        <v>43123.660058067129</v>
      </c>
    </row>
    <row r="2015" spans="24:32" x14ac:dyDescent="0.35">
      <c r="X2015" s="32" t="str">
        <f t="shared" si="85"/>
        <v>SAN19515</v>
      </c>
      <c r="Y2015" s="32" t="b">
        <f t="shared" si="86"/>
        <v>1</v>
      </c>
      <c r="Z2015" t="s">
        <v>15</v>
      </c>
      <c r="AA2015">
        <v>9515</v>
      </c>
      <c r="AB2015" t="s">
        <v>1261</v>
      </c>
      <c r="AC2015" t="s">
        <v>9398</v>
      </c>
      <c r="AD2015" s="61">
        <v>42810.506947997688</v>
      </c>
      <c r="AE2015" t="s">
        <v>9398</v>
      </c>
      <c r="AF2015" s="61">
        <v>43123.660058136571</v>
      </c>
    </row>
    <row r="2016" spans="24:32" x14ac:dyDescent="0.35">
      <c r="X2016" s="32" t="str">
        <f t="shared" si="85"/>
        <v>SAN19520</v>
      </c>
      <c r="Y2016" s="32" t="b">
        <f t="shared" si="86"/>
        <v>1</v>
      </c>
      <c r="Z2016" t="s">
        <v>15</v>
      </c>
      <c r="AA2016">
        <v>9520</v>
      </c>
      <c r="AB2016" t="s">
        <v>1262</v>
      </c>
      <c r="AC2016" t="s">
        <v>9398</v>
      </c>
      <c r="AD2016" s="61">
        <v>42810.506948113427</v>
      </c>
      <c r="AE2016" t="s">
        <v>9398</v>
      </c>
      <c r="AF2016" s="61">
        <v>43123.660058217596</v>
      </c>
    </row>
    <row r="2017" spans="24:32" x14ac:dyDescent="0.35">
      <c r="X2017" s="32" t="str">
        <f t="shared" si="85"/>
        <v>SAN19521</v>
      </c>
      <c r="Y2017" s="32" t="b">
        <f t="shared" si="86"/>
        <v>1</v>
      </c>
      <c r="Z2017" t="s">
        <v>15</v>
      </c>
      <c r="AA2017">
        <v>9521</v>
      </c>
      <c r="AB2017" t="s">
        <v>10276</v>
      </c>
      <c r="AC2017" t="s">
        <v>9398</v>
      </c>
      <c r="AD2017" s="61">
        <v>43230.454497025465</v>
      </c>
      <c r="AE2017" t="s">
        <v>9398</v>
      </c>
      <c r="AF2017" s="61">
        <v>43230.454497025465</v>
      </c>
    </row>
    <row r="2018" spans="24:32" x14ac:dyDescent="0.35">
      <c r="X2018" s="32" t="str">
        <f t="shared" si="85"/>
        <v>SAN19525</v>
      </c>
      <c r="Y2018" s="32" t="b">
        <f t="shared" si="86"/>
        <v>1</v>
      </c>
      <c r="Z2018" t="s">
        <v>15</v>
      </c>
      <c r="AA2018">
        <v>9525</v>
      </c>
      <c r="AB2018" t="s">
        <v>1263</v>
      </c>
      <c r="AC2018" t="s">
        <v>9398</v>
      </c>
      <c r="AD2018" s="61">
        <v>42810.506948263886</v>
      </c>
      <c r="AE2018" t="s">
        <v>9398</v>
      </c>
      <c r="AF2018" s="61">
        <v>43123.660058298614</v>
      </c>
    </row>
    <row r="2019" spans="24:32" x14ac:dyDescent="0.35">
      <c r="X2019" s="32" t="str">
        <f t="shared" si="85"/>
        <v>SAN19530</v>
      </c>
      <c r="Y2019" s="32" t="b">
        <f t="shared" si="86"/>
        <v>1</v>
      </c>
      <c r="Z2019" t="s">
        <v>15</v>
      </c>
      <c r="AA2019">
        <v>9530</v>
      </c>
      <c r="AB2019" t="s">
        <v>1264</v>
      </c>
      <c r="AC2019" t="s">
        <v>9398</v>
      </c>
      <c r="AD2019" s="61">
        <v>42810.506948726848</v>
      </c>
      <c r="AE2019" t="s">
        <v>9398</v>
      </c>
      <c r="AF2019" s="61">
        <v>43123.660058333335</v>
      </c>
    </row>
    <row r="2020" spans="24:32" x14ac:dyDescent="0.35">
      <c r="X2020" s="32" t="str">
        <f t="shared" si="85"/>
        <v>SAN19535</v>
      </c>
      <c r="Y2020" s="32" t="b">
        <f t="shared" si="86"/>
        <v>1</v>
      </c>
      <c r="Z2020" t="s">
        <v>15</v>
      </c>
      <c r="AA2020">
        <v>9535</v>
      </c>
      <c r="AB2020" t="s">
        <v>1265</v>
      </c>
      <c r="AC2020" t="s">
        <v>9398</v>
      </c>
      <c r="AD2020" s="61">
        <v>42810.506948923612</v>
      </c>
      <c r="AE2020" t="s">
        <v>9398</v>
      </c>
      <c r="AF2020" s="61">
        <v>43123.660058414353</v>
      </c>
    </row>
    <row r="2021" spans="24:32" x14ac:dyDescent="0.35">
      <c r="X2021" s="32" t="str">
        <f t="shared" si="85"/>
        <v>SAN19540</v>
      </c>
      <c r="Y2021" s="32" t="b">
        <f t="shared" si="86"/>
        <v>1</v>
      </c>
      <c r="Z2021" t="s">
        <v>15</v>
      </c>
      <c r="AA2021">
        <v>9540</v>
      </c>
      <c r="AB2021" t="s">
        <v>1266</v>
      </c>
      <c r="AC2021" t="s">
        <v>9398</v>
      </c>
      <c r="AD2021" s="61">
        <v>42810.506949074072</v>
      </c>
      <c r="AE2021" t="s">
        <v>9398</v>
      </c>
      <c r="AF2021" s="61">
        <v>43123.660058483794</v>
      </c>
    </row>
    <row r="2022" spans="24:32" x14ac:dyDescent="0.35">
      <c r="X2022" s="32" t="str">
        <f t="shared" si="85"/>
        <v>SAN19541</v>
      </c>
      <c r="Y2022" s="32" t="b">
        <f t="shared" si="86"/>
        <v>1</v>
      </c>
      <c r="Z2022" t="s">
        <v>15</v>
      </c>
      <c r="AA2022">
        <v>9541</v>
      </c>
      <c r="AB2022" t="s">
        <v>1267</v>
      </c>
      <c r="AC2022" t="s">
        <v>9398</v>
      </c>
      <c r="AD2022" s="61">
        <v>42810.506949224538</v>
      </c>
      <c r="AE2022" t="s">
        <v>9398</v>
      </c>
      <c r="AF2022" s="61">
        <v>43123.660058564812</v>
      </c>
    </row>
    <row r="2023" spans="24:32" x14ac:dyDescent="0.35">
      <c r="X2023" s="32" t="str">
        <f t="shared" si="85"/>
        <v>SAN19545</v>
      </c>
      <c r="Y2023" s="32" t="b">
        <f t="shared" si="86"/>
        <v>1</v>
      </c>
      <c r="Z2023" t="s">
        <v>15</v>
      </c>
      <c r="AA2023">
        <v>9545</v>
      </c>
      <c r="AB2023" t="s">
        <v>1268</v>
      </c>
      <c r="AC2023" t="s">
        <v>9398</v>
      </c>
      <c r="AD2023" s="61">
        <v>42810.506949386574</v>
      </c>
      <c r="AE2023" t="s">
        <v>9398</v>
      </c>
      <c r="AF2023" s="61">
        <v>43123.66005864583</v>
      </c>
    </row>
    <row r="2024" spans="24:32" x14ac:dyDescent="0.35">
      <c r="X2024" s="32" t="str">
        <f t="shared" si="85"/>
        <v>SAN19546</v>
      </c>
      <c r="Y2024" s="32" t="b">
        <f t="shared" si="86"/>
        <v>1</v>
      </c>
      <c r="Z2024" t="s">
        <v>15</v>
      </c>
      <c r="AA2024">
        <v>9546</v>
      </c>
      <c r="AB2024" t="s">
        <v>1269</v>
      </c>
      <c r="AC2024" t="s">
        <v>9398</v>
      </c>
      <c r="AD2024" s="61">
        <v>42810.506949537034</v>
      </c>
      <c r="AE2024" t="s">
        <v>9398</v>
      </c>
      <c r="AF2024" s="61">
        <v>43123.660058680558</v>
      </c>
    </row>
    <row r="2025" spans="24:32" x14ac:dyDescent="0.35">
      <c r="X2025" s="32" t="str">
        <f t="shared" si="85"/>
        <v>SAN19550</v>
      </c>
      <c r="Y2025" s="32" t="b">
        <f t="shared" si="86"/>
        <v>1</v>
      </c>
      <c r="Z2025" t="s">
        <v>15</v>
      </c>
      <c r="AA2025">
        <v>9550</v>
      </c>
      <c r="AB2025" t="s">
        <v>1270</v>
      </c>
      <c r="AC2025" t="s">
        <v>9398</v>
      </c>
      <c r="AD2025" s="61">
        <v>42810.5069496875</v>
      </c>
      <c r="AE2025" t="s">
        <v>9398</v>
      </c>
      <c r="AF2025" s="61">
        <v>43123.660058761576</v>
      </c>
    </row>
    <row r="2026" spans="24:32" x14ac:dyDescent="0.35">
      <c r="X2026" s="32" t="str">
        <f t="shared" si="85"/>
        <v>SAN19551</v>
      </c>
      <c r="Y2026" s="32" t="b">
        <f t="shared" si="86"/>
        <v>1</v>
      </c>
      <c r="Z2026" t="s">
        <v>15</v>
      </c>
      <c r="AA2026">
        <v>9551</v>
      </c>
      <c r="AB2026" t="s">
        <v>1271</v>
      </c>
      <c r="AC2026" t="s">
        <v>9398</v>
      </c>
      <c r="AD2026" s="61">
        <v>42810.506949849536</v>
      </c>
      <c r="AE2026" t="s">
        <v>9398</v>
      </c>
      <c r="AF2026" s="61">
        <v>43123.660058796297</v>
      </c>
    </row>
    <row r="2027" spans="24:32" x14ac:dyDescent="0.35">
      <c r="X2027" s="32" t="str">
        <f t="shared" si="85"/>
        <v>SAN19555</v>
      </c>
      <c r="Y2027" s="32" t="b">
        <f t="shared" si="86"/>
        <v>1</v>
      </c>
      <c r="Z2027" t="s">
        <v>15</v>
      </c>
      <c r="AA2027">
        <v>9555</v>
      </c>
      <c r="AB2027" t="s">
        <v>1272</v>
      </c>
      <c r="AC2027" t="s">
        <v>9398</v>
      </c>
      <c r="AD2027" s="61">
        <v>42810.506950000003</v>
      </c>
      <c r="AE2027" t="s">
        <v>9398</v>
      </c>
      <c r="AF2027" s="61">
        <v>43123.660058877314</v>
      </c>
    </row>
    <row r="2028" spans="24:32" x14ac:dyDescent="0.35">
      <c r="X2028" s="32" t="str">
        <f t="shared" si="85"/>
        <v>SAN19556</v>
      </c>
      <c r="Y2028" s="32" t="b">
        <f t="shared" si="86"/>
        <v>1</v>
      </c>
      <c r="Z2028" t="s">
        <v>15</v>
      </c>
      <c r="AA2028">
        <v>9556</v>
      </c>
      <c r="AB2028" t="s">
        <v>1273</v>
      </c>
      <c r="AC2028" t="s">
        <v>9398</v>
      </c>
      <c r="AD2028" s="61">
        <v>42810.506950115741</v>
      </c>
      <c r="AE2028" t="s">
        <v>9398</v>
      </c>
      <c r="AF2028" s="61">
        <v>43123.660058946756</v>
      </c>
    </row>
    <row r="2029" spans="24:32" x14ac:dyDescent="0.35">
      <c r="X2029" s="32" t="str">
        <f t="shared" si="85"/>
        <v>SAN19561</v>
      </c>
      <c r="Y2029" s="32" t="b">
        <f t="shared" si="86"/>
        <v>1</v>
      </c>
      <c r="Z2029" t="s">
        <v>15</v>
      </c>
      <c r="AA2029">
        <v>9561</v>
      </c>
      <c r="AB2029" t="s">
        <v>11317</v>
      </c>
      <c r="AC2029" t="s">
        <v>9398</v>
      </c>
      <c r="AD2029" s="61">
        <v>43308.350300775463</v>
      </c>
      <c r="AE2029" t="s">
        <v>9398</v>
      </c>
      <c r="AF2029" s="61">
        <v>43308.350300775463</v>
      </c>
    </row>
    <row r="2030" spans="24:32" x14ac:dyDescent="0.35">
      <c r="X2030" s="32" t="str">
        <f t="shared" si="85"/>
        <v>SAN19900</v>
      </c>
      <c r="Y2030" s="32" t="b">
        <f t="shared" si="86"/>
        <v>1</v>
      </c>
      <c r="Z2030" t="s">
        <v>15</v>
      </c>
      <c r="AA2030">
        <v>9900</v>
      </c>
      <c r="AB2030" t="s">
        <v>1274</v>
      </c>
      <c r="AC2030" t="s">
        <v>9398</v>
      </c>
      <c r="AD2030" s="61">
        <v>42810.506950312498</v>
      </c>
      <c r="AE2030" t="s">
        <v>9398</v>
      </c>
      <c r="AF2030" s="61">
        <v>43123.660059027781</v>
      </c>
    </row>
    <row r="2031" spans="24:32" x14ac:dyDescent="0.35">
      <c r="X2031" s="32" t="str">
        <f t="shared" ref="X2031:X2094" si="87">Z2031&amp;AA2031</f>
        <v>SAN19910</v>
      </c>
      <c r="Y2031" s="32" t="b">
        <f t="shared" si="86"/>
        <v>1</v>
      </c>
      <c r="Z2031" t="s">
        <v>15</v>
      </c>
      <c r="AA2031">
        <v>9910</v>
      </c>
      <c r="AB2031" t="s">
        <v>1275</v>
      </c>
      <c r="AC2031" t="s">
        <v>9398</v>
      </c>
      <c r="AD2031" s="61">
        <v>42810.506950462965</v>
      </c>
      <c r="AE2031" t="s">
        <v>9398</v>
      </c>
      <c r="AF2031" s="61">
        <v>43123.660059062502</v>
      </c>
    </row>
    <row r="2032" spans="24:32" x14ac:dyDescent="0.35">
      <c r="X2032" s="32" t="str">
        <f t="shared" si="87"/>
        <v/>
      </c>
      <c r="Y2032" s="32" t="e">
        <f t="shared" si="86"/>
        <v>#N/A</v>
      </c>
    </row>
    <row r="2033" spans="24:25" x14ac:dyDescent="0.35">
      <c r="X2033" s="32" t="str">
        <f t="shared" si="87"/>
        <v/>
      </c>
      <c r="Y2033" s="32" t="e">
        <f t="shared" si="86"/>
        <v>#N/A</v>
      </c>
    </row>
    <row r="2034" spans="24:25" x14ac:dyDescent="0.35">
      <c r="X2034" s="32" t="str">
        <f t="shared" si="87"/>
        <v/>
      </c>
      <c r="Y2034" s="32" t="e">
        <f t="shared" si="86"/>
        <v>#N/A</v>
      </c>
    </row>
    <row r="2035" spans="24:25" x14ac:dyDescent="0.35">
      <c r="X2035" s="32" t="str">
        <f t="shared" si="87"/>
        <v/>
      </c>
      <c r="Y2035" s="32" t="e">
        <f t="shared" si="86"/>
        <v>#N/A</v>
      </c>
    </row>
    <row r="2036" spans="24:25" x14ac:dyDescent="0.35">
      <c r="X2036" s="32" t="str">
        <f t="shared" si="87"/>
        <v/>
      </c>
      <c r="Y2036" s="32" t="e">
        <f t="shared" si="86"/>
        <v>#N/A</v>
      </c>
    </row>
    <row r="2037" spans="24:25" x14ac:dyDescent="0.35">
      <c r="X2037" s="32" t="str">
        <f t="shared" si="87"/>
        <v/>
      </c>
      <c r="Y2037" s="32" t="e">
        <f t="shared" si="86"/>
        <v>#N/A</v>
      </c>
    </row>
    <row r="2038" spans="24:25" x14ac:dyDescent="0.35">
      <c r="X2038" s="32" t="str">
        <f t="shared" si="87"/>
        <v/>
      </c>
      <c r="Y2038" s="32" t="e">
        <f t="shared" si="86"/>
        <v>#N/A</v>
      </c>
    </row>
    <row r="2039" spans="24:25" x14ac:dyDescent="0.35">
      <c r="X2039" s="32" t="str">
        <f t="shared" si="87"/>
        <v/>
      </c>
      <c r="Y2039" s="32" t="e">
        <f t="shared" si="86"/>
        <v>#N/A</v>
      </c>
    </row>
    <row r="2040" spans="24:25" x14ac:dyDescent="0.35">
      <c r="X2040" s="32" t="str">
        <f t="shared" si="87"/>
        <v/>
      </c>
      <c r="Y2040" s="32" t="e">
        <f t="shared" si="86"/>
        <v>#N/A</v>
      </c>
    </row>
    <row r="2041" spans="24:25" x14ac:dyDescent="0.35">
      <c r="X2041" s="32" t="str">
        <f t="shared" si="87"/>
        <v/>
      </c>
      <c r="Y2041" s="32" t="e">
        <f t="shared" si="86"/>
        <v>#N/A</v>
      </c>
    </row>
    <row r="2042" spans="24:25" x14ac:dyDescent="0.35">
      <c r="X2042" s="32" t="str">
        <f t="shared" si="87"/>
        <v/>
      </c>
      <c r="Y2042" s="32" t="e">
        <f t="shared" si="86"/>
        <v>#N/A</v>
      </c>
    </row>
    <row r="2043" spans="24:25" x14ac:dyDescent="0.35">
      <c r="X2043" s="32" t="str">
        <f t="shared" si="87"/>
        <v/>
      </c>
      <c r="Y2043" s="32" t="e">
        <f t="shared" si="86"/>
        <v>#N/A</v>
      </c>
    </row>
    <row r="2044" spans="24:25" x14ac:dyDescent="0.35">
      <c r="X2044" s="32" t="str">
        <f t="shared" si="87"/>
        <v/>
      </c>
      <c r="Y2044" s="32" t="e">
        <f t="shared" si="86"/>
        <v>#N/A</v>
      </c>
    </row>
    <row r="2045" spans="24:25" x14ac:dyDescent="0.35">
      <c r="X2045" s="32" t="str">
        <f t="shared" si="87"/>
        <v/>
      </c>
      <c r="Y2045" s="32" t="e">
        <f t="shared" si="86"/>
        <v>#N/A</v>
      </c>
    </row>
    <row r="2046" spans="24:25" x14ac:dyDescent="0.35">
      <c r="X2046" s="32" t="str">
        <f t="shared" si="87"/>
        <v/>
      </c>
      <c r="Y2046" s="32" t="e">
        <f t="shared" si="86"/>
        <v>#N/A</v>
      </c>
    </row>
    <row r="2047" spans="24:25" x14ac:dyDescent="0.35">
      <c r="X2047" s="32" t="str">
        <f t="shared" si="87"/>
        <v/>
      </c>
      <c r="Y2047" s="32" t="e">
        <f t="shared" si="86"/>
        <v>#N/A</v>
      </c>
    </row>
    <row r="2048" spans="24:25" x14ac:dyDescent="0.35">
      <c r="X2048" s="32" t="str">
        <f t="shared" si="87"/>
        <v/>
      </c>
      <c r="Y2048" s="32" t="e">
        <f t="shared" si="86"/>
        <v>#N/A</v>
      </c>
    </row>
    <row r="2049" spans="24:25" x14ac:dyDescent="0.35">
      <c r="X2049" s="32" t="str">
        <f t="shared" si="87"/>
        <v/>
      </c>
      <c r="Y2049" s="32" t="e">
        <f t="shared" si="86"/>
        <v>#N/A</v>
      </c>
    </row>
    <row r="2050" spans="24:25" x14ac:dyDescent="0.35">
      <c r="X2050" s="32" t="str">
        <f t="shared" si="87"/>
        <v/>
      </c>
      <c r="Y2050" s="32" t="e">
        <f t="shared" si="86"/>
        <v>#N/A</v>
      </c>
    </row>
    <row r="2051" spans="24:25" x14ac:dyDescent="0.35">
      <c r="X2051" s="32" t="str">
        <f t="shared" si="87"/>
        <v/>
      </c>
      <c r="Y2051" s="32" t="e">
        <f t="shared" si="86"/>
        <v>#N/A</v>
      </c>
    </row>
    <row r="2052" spans="24:25" x14ac:dyDescent="0.35">
      <c r="X2052" s="32" t="str">
        <f t="shared" si="87"/>
        <v/>
      </c>
      <c r="Y2052" s="32" t="e">
        <f t="shared" si="86"/>
        <v>#N/A</v>
      </c>
    </row>
    <row r="2053" spans="24:25" x14ac:dyDescent="0.35">
      <c r="X2053" s="32" t="str">
        <f t="shared" si="87"/>
        <v/>
      </c>
      <c r="Y2053" s="32" t="e">
        <f t="shared" ref="Y2053:Y2116" si="88">VLOOKUP(AA2053,U:V,2,0)=AB2053</f>
        <v>#N/A</v>
      </c>
    </row>
    <row r="2054" spans="24:25" x14ac:dyDescent="0.35">
      <c r="X2054" s="32" t="str">
        <f t="shared" si="87"/>
        <v/>
      </c>
      <c r="Y2054" s="32" t="e">
        <f t="shared" si="88"/>
        <v>#N/A</v>
      </c>
    </row>
    <row r="2055" spans="24:25" x14ac:dyDescent="0.35">
      <c r="X2055" s="32" t="str">
        <f t="shared" si="87"/>
        <v/>
      </c>
      <c r="Y2055" s="32" t="e">
        <f t="shared" si="88"/>
        <v>#N/A</v>
      </c>
    </row>
    <row r="2056" spans="24:25" x14ac:dyDescent="0.35">
      <c r="X2056" s="32" t="str">
        <f t="shared" si="87"/>
        <v/>
      </c>
      <c r="Y2056" s="32" t="e">
        <f t="shared" si="88"/>
        <v>#N/A</v>
      </c>
    </row>
    <row r="2057" spans="24:25" x14ac:dyDescent="0.35">
      <c r="X2057" s="32" t="str">
        <f t="shared" si="87"/>
        <v/>
      </c>
      <c r="Y2057" s="32" t="e">
        <f t="shared" si="88"/>
        <v>#N/A</v>
      </c>
    </row>
    <row r="2058" spans="24:25" x14ac:dyDescent="0.35">
      <c r="X2058" s="32" t="str">
        <f t="shared" si="87"/>
        <v/>
      </c>
      <c r="Y2058" s="32" t="e">
        <f t="shared" si="88"/>
        <v>#N/A</v>
      </c>
    </row>
    <row r="2059" spans="24:25" x14ac:dyDescent="0.35">
      <c r="X2059" s="32" t="str">
        <f t="shared" si="87"/>
        <v/>
      </c>
      <c r="Y2059" s="32" t="e">
        <f t="shared" si="88"/>
        <v>#N/A</v>
      </c>
    </row>
    <row r="2060" spans="24:25" x14ac:dyDescent="0.35">
      <c r="X2060" s="32" t="str">
        <f t="shared" si="87"/>
        <v/>
      </c>
      <c r="Y2060" s="32" t="e">
        <f t="shared" si="88"/>
        <v>#N/A</v>
      </c>
    </row>
    <row r="2061" spans="24:25" x14ac:dyDescent="0.35">
      <c r="X2061" s="32" t="str">
        <f t="shared" si="87"/>
        <v/>
      </c>
      <c r="Y2061" s="32" t="e">
        <f t="shared" si="88"/>
        <v>#N/A</v>
      </c>
    </row>
    <row r="2062" spans="24:25" x14ac:dyDescent="0.35">
      <c r="X2062" s="32" t="str">
        <f t="shared" si="87"/>
        <v/>
      </c>
      <c r="Y2062" s="32" t="e">
        <f t="shared" si="88"/>
        <v>#N/A</v>
      </c>
    </row>
    <row r="2063" spans="24:25" x14ac:dyDescent="0.35">
      <c r="X2063" s="32" t="str">
        <f t="shared" si="87"/>
        <v/>
      </c>
      <c r="Y2063" s="32" t="e">
        <f t="shared" si="88"/>
        <v>#N/A</v>
      </c>
    </row>
    <row r="2064" spans="24:25" x14ac:dyDescent="0.35">
      <c r="X2064" s="32" t="str">
        <f t="shared" si="87"/>
        <v/>
      </c>
      <c r="Y2064" s="32" t="e">
        <f t="shared" si="88"/>
        <v>#N/A</v>
      </c>
    </row>
    <row r="2065" spans="24:25" x14ac:dyDescent="0.35">
      <c r="X2065" s="32" t="str">
        <f t="shared" si="87"/>
        <v/>
      </c>
      <c r="Y2065" s="32" t="e">
        <f t="shared" si="88"/>
        <v>#N/A</v>
      </c>
    </row>
    <row r="2066" spans="24:25" x14ac:dyDescent="0.35">
      <c r="X2066" s="32" t="str">
        <f t="shared" si="87"/>
        <v/>
      </c>
      <c r="Y2066" s="32" t="e">
        <f t="shared" si="88"/>
        <v>#N/A</v>
      </c>
    </row>
    <row r="2067" spans="24:25" x14ac:dyDescent="0.35">
      <c r="X2067" s="32" t="str">
        <f t="shared" si="87"/>
        <v/>
      </c>
      <c r="Y2067" s="32" t="e">
        <f t="shared" si="88"/>
        <v>#N/A</v>
      </c>
    </row>
    <row r="2068" spans="24:25" x14ac:dyDescent="0.35">
      <c r="X2068" s="32" t="str">
        <f t="shared" si="87"/>
        <v/>
      </c>
      <c r="Y2068" s="32" t="e">
        <f t="shared" si="88"/>
        <v>#N/A</v>
      </c>
    </row>
    <row r="2069" spans="24:25" x14ac:dyDescent="0.35">
      <c r="X2069" s="32" t="str">
        <f t="shared" si="87"/>
        <v/>
      </c>
      <c r="Y2069" s="32" t="e">
        <f t="shared" si="88"/>
        <v>#N/A</v>
      </c>
    </row>
    <row r="2070" spans="24:25" x14ac:dyDescent="0.35">
      <c r="X2070" s="32" t="str">
        <f t="shared" si="87"/>
        <v/>
      </c>
      <c r="Y2070" s="32" t="e">
        <f t="shared" si="88"/>
        <v>#N/A</v>
      </c>
    </row>
    <row r="2071" spans="24:25" x14ac:dyDescent="0.35">
      <c r="X2071" s="32" t="str">
        <f t="shared" si="87"/>
        <v/>
      </c>
      <c r="Y2071" s="32" t="e">
        <f t="shared" si="88"/>
        <v>#N/A</v>
      </c>
    </row>
    <row r="2072" spans="24:25" x14ac:dyDescent="0.35">
      <c r="X2072" s="32" t="str">
        <f t="shared" si="87"/>
        <v/>
      </c>
      <c r="Y2072" s="32" t="e">
        <f t="shared" si="88"/>
        <v>#N/A</v>
      </c>
    </row>
    <row r="2073" spans="24:25" x14ac:dyDescent="0.35">
      <c r="X2073" s="32" t="str">
        <f t="shared" si="87"/>
        <v/>
      </c>
      <c r="Y2073" s="32" t="e">
        <f t="shared" si="88"/>
        <v>#N/A</v>
      </c>
    </row>
    <row r="2074" spans="24:25" x14ac:dyDescent="0.35">
      <c r="X2074" s="32" t="str">
        <f t="shared" si="87"/>
        <v/>
      </c>
      <c r="Y2074" s="32" t="e">
        <f t="shared" si="88"/>
        <v>#N/A</v>
      </c>
    </row>
    <row r="2075" spans="24:25" x14ac:dyDescent="0.35">
      <c r="X2075" s="32" t="str">
        <f t="shared" si="87"/>
        <v/>
      </c>
      <c r="Y2075" s="32" t="e">
        <f t="shared" si="88"/>
        <v>#N/A</v>
      </c>
    </row>
    <row r="2076" spans="24:25" x14ac:dyDescent="0.35">
      <c r="X2076" s="32" t="str">
        <f t="shared" si="87"/>
        <v/>
      </c>
      <c r="Y2076" s="32" t="e">
        <f t="shared" si="88"/>
        <v>#N/A</v>
      </c>
    </row>
    <row r="2077" spans="24:25" x14ac:dyDescent="0.35">
      <c r="X2077" s="32" t="str">
        <f t="shared" si="87"/>
        <v/>
      </c>
      <c r="Y2077" s="32" t="e">
        <f t="shared" si="88"/>
        <v>#N/A</v>
      </c>
    </row>
    <row r="2078" spans="24:25" x14ac:dyDescent="0.35">
      <c r="X2078" s="32" t="str">
        <f t="shared" si="87"/>
        <v/>
      </c>
      <c r="Y2078" s="32" t="e">
        <f t="shared" si="88"/>
        <v>#N/A</v>
      </c>
    </row>
    <row r="2079" spans="24:25" x14ac:dyDescent="0.35">
      <c r="X2079" s="32" t="str">
        <f t="shared" si="87"/>
        <v/>
      </c>
      <c r="Y2079" s="32" t="e">
        <f t="shared" si="88"/>
        <v>#N/A</v>
      </c>
    </row>
    <row r="2080" spans="24:25" x14ac:dyDescent="0.35">
      <c r="X2080" s="32" t="str">
        <f t="shared" si="87"/>
        <v/>
      </c>
      <c r="Y2080" s="32" t="e">
        <f t="shared" si="88"/>
        <v>#N/A</v>
      </c>
    </row>
    <row r="2081" spans="24:25" x14ac:dyDescent="0.35">
      <c r="X2081" s="32" t="str">
        <f t="shared" si="87"/>
        <v/>
      </c>
      <c r="Y2081" s="32" t="e">
        <f t="shared" si="88"/>
        <v>#N/A</v>
      </c>
    </row>
    <row r="2082" spans="24:25" x14ac:dyDescent="0.35">
      <c r="X2082" s="32" t="str">
        <f t="shared" si="87"/>
        <v/>
      </c>
      <c r="Y2082" s="32" t="e">
        <f t="shared" si="88"/>
        <v>#N/A</v>
      </c>
    </row>
    <row r="2083" spans="24:25" x14ac:dyDescent="0.35">
      <c r="X2083" s="32" t="str">
        <f t="shared" si="87"/>
        <v/>
      </c>
      <c r="Y2083" s="32" t="e">
        <f t="shared" si="88"/>
        <v>#N/A</v>
      </c>
    </row>
    <row r="2084" spans="24:25" x14ac:dyDescent="0.35">
      <c r="X2084" s="32" t="str">
        <f t="shared" si="87"/>
        <v/>
      </c>
      <c r="Y2084" s="32" t="e">
        <f t="shared" si="88"/>
        <v>#N/A</v>
      </c>
    </row>
    <row r="2085" spans="24:25" x14ac:dyDescent="0.35">
      <c r="X2085" s="32" t="str">
        <f t="shared" si="87"/>
        <v/>
      </c>
      <c r="Y2085" s="32" t="e">
        <f t="shared" si="88"/>
        <v>#N/A</v>
      </c>
    </row>
    <row r="2086" spans="24:25" x14ac:dyDescent="0.35">
      <c r="X2086" s="32" t="str">
        <f t="shared" si="87"/>
        <v/>
      </c>
      <c r="Y2086" s="32" t="e">
        <f t="shared" si="88"/>
        <v>#N/A</v>
      </c>
    </row>
    <row r="2087" spans="24:25" x14ac:dyDescent="0.35">
      <c r="X2087" s="32" t="str">
        <f t="shared" si="87"/>
        <v/>
      </c>
      <c r="Y2087" s="32" t="e">
        <f t="shared" si="88"/>
        <v>#N/A</v>
      </c>
    </row>
    <row r="2088" spans="24:25" x14ac:dyDescent="0.35">
      <c r="X2088" s="32" t="str">
        <f t="shared" si="87"/>
        <v/>
      </c>
      <c r="Y2088" s="32" t="e">
        <f t="shared" si="88"/>
        <v>#N/A</v>
      </c>
    </row>
    <row r="2089" spans="24:25" x14ac:dyDescent="0.35">
      <c r="X2089" s="32" t="str">
        <f t="shared" si="87"/>
        <v/>
      </c>
      <c r="Y2089" s="32" t="e">
        <f t="shared" si="88"/>
        <v>#N/A</v>
      </c>
    </row>
    <row r="2090" spans="24:25" x14ac:dyDescent="0.35">
      <c r="X2090" s="32" t="str">
        <f t="shared" si="87"/>
        <v/>
      </c>
      <c r="Y2090" s="32" t="e">
        <f t="shared" si="88"/>
        <v>#N/A</v>
      </c>
    </row>
    <row r="2091" spans="24:25" x14ac:dyDescent="0.35">
      <c r="X2091" s="32" t="str">
        <f t="shared" si="87"/>
        <v/>
      </c>
      <c r="Y2091" s="32" t="e">
        <f t="shared" si="88"/>
        <v>#N/A</v>
      </c>
    </row>
    <row r="2092" spans="24:25" x14ac:dyDescent="0.35">
      <c r="X2092" s="32" t="str">
        <f t="shared" si="87"/>
        <v/>
      </c>
      <c r="Y2092" s="32" t="e">
        <f t="shared" si="88"/>
        <v>#N/A</v>
      </c>
    </row>
    <row r="2093" spans="24:25" x14ac:dyDescent="0.35">
      <c r="X2093" s="32" t="str">
        <f t="shared" si="87"/>
        <v/>
      </c>
      <c r="Y2093" s="32" t="e">
        <f t="shared" si="88"/>
        <v>#N/A</v>
      </c>
    </row>
    <row r="2094" spans="24:25" x14ac:dyDescent="0.35">
      <c r="X2094" s="32" t="str">
        <f t="shared" si="87"/>
        <v/>
      </c>
      <c r="Y2094" s="32" t="e">
        <f t="shared" si="88"/>
        <v>#N/A</v>
      </c>
    </row>
    <row r="2095" spans="24:25" x14ac:dyDescent="0.35">
      <c r="X2095" s="32" t="str">
        <f t="shared" ref="X2095:X2158" si="89">Z2095&amp;AA2095</f>
        <v/>
      </c>
      <c r="Y2095" s="32" t="e">
        <f t="shared" si="88"/>
        <v>#N/A</v>
      </c>
    </row>
    <row r="2096" spans="24:25" x14ac:dyDescent="0.35">
      <c r="X2096" s="32" t="str">
        <f t="shared" si="89"/>
        <v/>
      </c>
      <c r="Y2096" s="32" t="e">
        <f t="shared" si="88"/>
        <v>#N/A</v>
      </c>
    </row>
    <row r="2097" spans="24:25" x14ac:dyDescent="0.35">
      <c r="X2097" s="32" t="str">
        <f t="shared" si="89"/>
        <v/>
      </c>
      <c r="Y2097" s="32" t="e">
        <f t="shared" si="88"/>
        <v>#N/A</v>
      </c>
    </row>
    <row r="2098" spans="24:25" x14ac:dyDescent="0.35">
      <c r="X2098" s="32" t="str">
        <f t="shared" si="89"/>
        <v/>
      </c>
      <c r="Y2098" s="32" t="e">
        <f t="shared" si="88"/>
        <v>#N/A</v>
      </c>
    </row>
    <row r="2099" spans="24:25" x14ac:dyDescent="0.35">
      <c r="X2099" s="32" t="str">
        <f t="shared" si="89"/>
        <v/>
      </c>
      <c r="Y2099" s="32" t="e">
        <f t="shared" si="88"/>
        <v>#N/A</v>
      </c>
    </row>
    <row r="2100" spans="24:25" x14ac:dyDescent="0.35">
      <c r="X2100" s="32" t="str">
        <f t="shared" si="89"/>
        <v/>
      </c>
      <c r="Y2100" s="32" t="e">
        <f t="shared" si="88"/>
        <v>#N/A</v>
      </c>
    </row>
    <row r="2101" spans="24:25" x14ac:dyDescent="0.35">
      <c r="X2101" s="32" t="str">
        <f t="shared" si="89"/>
        <v/>
      </c>
      <c r="Y2101" s="32" t="e">
        <f t="shared" si="88"/>
        <v>#N/A</v>
      </c>
    </row>
    <row r="2102" spans="24:25" x14ac:dyDescent="0.35">
      <c r="X2102" s="32" t="str">
        <f t="shared" si="89"/>
        <v/>
      </c>
      <c r="Y2102" s="32" t="e">
        <f t="shared" si="88"/>
        <v>#N/A</v>
      </c>
    </row>
    <row r="2103" spans="24:25" x14ac:dyDescent="0.35">
      <c r="X2103" s="32" t="str">
        <f t="shared" si="89"/>
        <v/>
      </c>
      <c r="Y2103" s="32" t="e">
        <f t="shared" si="88"/>
        <v>#N/A</v>
      </c>
    </row>
    <row r="2104" spans="24:25" x14ac:dyDescent="0.35">
      <c r="X2104" s="32" t="str">
        <f t="shared" si="89"/>
        <v/>
      </c>
      <c r="Y2104" s="32" t="e">
        <f t="shared" si="88"/>
        <v>#N/A</v>
      </c>
    </row>
    <row r="2105" spans="24:25" x14ac:dyDescent="0.35">
      <c r="X2105" s="32" t="str">
        <f t="shared" si="89"/>
        <v/>
      </c>
      <c r="Y2105" s="32" t="e">
        <f t="shared" si="88"/>
        <v>#N/A</v>
      </c>
    </row>
    <row r="2106" spans="24:25" x14ac:dyDescent="0.35">
      <c r="X2106" s="32" t="str">
        <f t="shared" si="89"/>
        <v/>
      </c>
      <c r="Y2106" s="32" t="e">
        <f t="shared" si="88"/>
        <v>#N/A</v>
      </c>
    </row>
    <row r="2107" spans="24:25" x14ac:dyDescent="0.35">
      <c r="X2107" s="32" t="str">
        <f t="shared" si="89"/>
        <v/>
      </c>
      <c r="Y2107" s="32" t="e">
        <f t="shared" si="88"/>
        <v>#N/A</v>
      </c>
    </row>
    <row r="2108" spans="24:25" x14ac:dyDescent="0.35">
      <c r="X2108" s="32" t="str">
        <f t="shared" si="89"/>
        <v/>
      </c>
      <c r="Y2108" s="32" t="e">
        <f t="shared" si="88"/>
        <v>#N/A</v>
      </c>
    </row>
    <row r="2109" spans="24:25" x14ac:dyDescent="0.35">
      <c r="X2109" s="32" t="str">
        <f t="shared" si="89"/>
        <v/>
      </c>
      <c r="Y2109" s="32" t="e">
        <f t="shared" si="88"/>
        <v>#N/A</v>
      </c>
    </row>
    <row r="2110" spans="24:25" x14ac:dyDescent="0.35">
      <c r="X2110" s="32" t="str">
        <f t="shared" si="89"/>
        <v/>
      </c>
      <c r="Y2110" s="32" t="e">
        <f t="shared" si="88"/>
        <v>#N/A</v>
      </c>
    </row>
    <row r="2111" spans="24:25" x14ac:dyDescent="0.35">
      <c r="X2111" s="32" t="str">
        <f t="shared" si="89"/>
        <v/>
      </c>
      <c r="Y2111" s="32" t="e">
        <f t="shared" si="88"/>
        <v>#N/A</v>
      </c>
    </row>
    <row r="2112" spans="24:25" x14ac:dyDescent="0.35">
      <c r="X2112" s="32" t="str">
        <f t="shared" si="89"/>
        <v/>
      </c>
      <c r="Y2112" s="32" t="e">
        <f t="shared" si="88"/>
        <v>#N/A</v>
      </c>
    </row>
    <row r="2113" spans="24:25" x14ac:dyDescent="0.35">
      <c r="X2113" s="32" t="str">
        <f t="shared" si="89"/>
        <v/>
      </c>
      <c r="Y2113" s="32" t="e">
        <f t="shared" si="88"/>
        <v>#N/A</v>
      </c>
    </row>
    <row r="2114" spans="24:25" x14ac:dyDescent="0.35">
      <c r="X2114" s="32" t="str">
        <f t="shared" si="89"/>
        <v/>
      </c>
      <c r="Y2114" s="32" t="e">
        <f t="shared" si="88"/>
        <v>#N/A</v>
      </c>
    </row>
    <row r="2115" spans="24:25" x14ac:dyDescent="0.35">
      <c r="X2115" s="32" t="str">
        <f t="shared" si="89"/>
        <v/>
      </c>
      <c r="Y2115" s="32" t="e">
        <f t="shared" si="88"/>
        <v>#N/A</v>
      </c>
    </row>
    <row r="2116" spans="24:25" x14ac:dyDescent="0.35">
      <c r="X2116" s="32" t="str">
        <f t="shared" si="89"/>
        <v/>
      </c>
      <c r="Y2116" s="32" t="e">
        <f t="shared" si="88"/>
        <v>#N/A</v>
      </c>
    </row>
    <row r="2117" spans="24:25" x14ac:dyDescent="0.35">
      <c r="X2117" s="32" t="str">
        <f t="shared" si="89"/>
        <v/>
      </c>
      <c r="Y2117" s="32" t="e">
        <f t="shared" ref="Y2117:Y2180" si="90">VLOOKUP(AA2117,U:V,2,0)=AB2117</f>
        <v>#N/A</v>
      </c>
    </row>
    <row r="2118" spans="24:25" x14ac:dyDescent="0.35">
      <c r="X2118" s="32" t="str">
        <f t="shared" si="89"/>
        <v/>
      </c>
      <c r="Y2118" s="32" t="e">
        <f t="shared" si="90"/>
        <v>#N/A</v>
      </c>
    </row>
    <row r="2119" spans="24:25" x14ac:dyDescent="0.35">
      <c r="X2119" s="32" t="str">
        <f t="shared" si="89"/>
        <v/>
      </c>
      <c r="Y2119" s="32" t="e">
        <f t="shared" si="90"/>
        <v>#N/A</v>
      </c>
    </row>
    <row r="2120" spans="24:25" x14ac:dyDescent="0.35">
      <c r="X2120" s="32" t="str">
        <f t="shared" si="89"/>
        <v/>
      </c>
      <c r="Y2120" s="32" t="e">
        <f t="shared" si="90"/>
        <v>#N/A</v>
      </c>
    </row>
    <row r="2121" spans="24:25" x14ac:dyDescent="0.35">
      <c r="X2121" s="32" t="str">
        <f t="shared" si="89"/>
        <v/>
      </c>
      <c r="Y2121" s="32" t="e">
        <f t="shared" si="90"/>
        <v>#N/A</v>
      </c>
    </row>
    <row r="2122" spans="24:25" x14ac:dyDescent="0.35">
      <c r="X2122" s="32" t="str">
        <f t="shared" si="89"/>
        <v/>
      </c>
      <c r="Y2122" s="32" t="e">
        <f t="shared" si="90"/>
        <v>#N/A</v>
      </c>
    </row>
    <row r="2123" spans="24:25" x14ac:dyDescent="0.35">
      <c r="X2123" s="32" t="str">
        <f t="shared" si="89"/>
        <v/>
      </c>
      <c r="Y2123" s="32" t="e">
        <f t="shared" si="90"/>
        <v>#N/A</v>
      </c>
    </row>
    <row r="2124" spans="24:25" x14ac:dyDescent="0.35">
      <c r="X2124" s="32" t="str">
        <f t="shared" si="89"/>
        <v/>
      </c>
      <c r="Y2124" s="32" t="e">
        <f t="shared" si="90"/>
        <v>#N/A</v>
      </c>
    </row>
    <row r="2125" spans="24:25" x14ac:dyDescent="0.35">
      <c r="X2125" s="32" t="str">
        <f t="shared" si="89"/>
        <v/>
      </c>
      <c r="Y2125" s="32" t="e">
        <f t="shared" si="90"/>
        <v>#N/A</v>
      </c>
    </row>
    <row r="2126" spans="24:25" x14ac:dyDescent="0.35">
      <c r="X2126" s="32" t="str">
        <f t="shared" si="89"/>
        <v/>
      </c>
      <c r="Y2126" s="32" t="e">
        <f t="shared" si="90"/>
        <v>#N/A</v>
      </c>
    </row>
    <row r="2127" spans="24:25" x14ac:dyDescent="0.35">
      <c r="X2127" s="32" t="str">
        <f t="shared" si="89"/>
        <v/>
      </c>
      <c r="Y2127" s="32" t="e">
        <f t="shared" si="90"/>
        <v>#N/A</v>
      </c>
    </row>
    <row r="2128" spans="24:25" x14ac:dyDescent="0.35">
      <c r="X2128" s="32" t="str">
        <f t="shared" si="89"/>
        <v/>
      </c>
      <c r="Y2128" s="32" t="e">
        <f t="shared" si="90"/>
        <v>#N/A</v>
      </c>
    </row>
    <row r="2129" spans="24:25" x14ac:dyDescent="0.35">
      <c r="X2129" s="32" t="str">
        <f t="shared" si="89"/>
        <v/>
      </c>
      <c r="Y2129" s="32" t="e">
        <f t="shared" si="90"/>
        <v>#N/A</v>
      </c>
    </row>
    <row r="2130" spans="24:25" x14ac:dyDescent="0.35">
      <c r="X2130" s="32" t="str">
        <f t="shared" si="89"/>
        <v/>
      </c>
      <c r="Y2130" s="32" t="e">
        <f t="shared" si="90"/>
        <v>#N/A</v>
      </c>
    </row>
    <row r="2131" spans="24:25" x14ac:dyDescent="0.35">
      <c r="X2131" s="32" t="str">
        <f t="shared" si="89"/>
        <v/>
      </c>
      <c r="Y2131" s="32" t="e">
        <f t="shared" si="90"/>
        <v>#N/A</v>
      </c>
    </row>
    <row r="2132" spans="24:25" x14ac:dyDescent="0.35">
      <c r="X2132" s="32" t="str">
        <f t="shared" si="89"/>
        <v/>
      </c>
      <c r="Y2132" s="32" t="e">
        <f t="shared" si="90"/>
        <v>#N/A</v>
      </c>
    </row>
    <row r="2133" spans="24:25" x14ac:dyDescent="0.35">
      <c r="X2133" s="32" t="str">
        <f t="shared" si="89"/>
        <v/>
      </c>
      <c r="Y2133" s="32" t="e">
        <f t="shared" si="90"/>
        <v>#N/A</v>
      </c>
    </row>
    <row r="2134" spans="24:25" x14ac:dyDescent="0.35">
      <c r="X2134" s="32" t="str">
        <f t="shared" si="89"/>
        <v/>
      </c>
      <c r="Y2134" s="32" t="e">
        <f t="shared" si="90"/>
        <v>#N/A</v>
      </c>
    </row>
    <row r="2135" spans="24:25" x14ac:dyDescent="0.35">
      <c r="X2135" s="32" t="str">
        <f t="shared" si="89"/>
        <v/>
      </c>
      <c r="Y2135" s="32" t="e">
        <f t="shared" si="90"/>
        <v>#N/A</v>
      </c>
    </row>
    <row r="2136" spans="24:25" x14ac:dyDescent="0.35">
      <c r="X2136" s="32" t="str">
        <f t="shared" si="89"/>
        <v/>
      </c>
      <c r="Y2136" s="32" t="e">
        <f t="shared" si="90"/>
        <v>#N/A</v>
      </c>
    </row>
    <row r="2137" spans="24:25" x14ac:dyDescent="0.35">
      <c r="X2137" s="32" t="str">
        <f t="shared" si="89"/>
        <v/>
      </c>
      <c r="Y2137" s="32" t="e">
        <f t="shared" si="90"/>
        <v>#N/A</v>
      </c>
    </row>
    <row r="2138" spans="24:25" x14ac:dyDescent="0.35">
      <c r="X2138" s="32" t="str">
        <f t="shared" si="89"/>
        <v/>
      </c>
      <c r="Y2138" s="32" t="e">
        <f t="shared" si="90"/>
        <v>#N/A</v>
      </c>
    </row>
    <row r="2139" spans="24:25" x14ac:dyDescent="0.35">
      <c r="X2139" s="32" t="str">
        <f t="shared" si="89"/>
        <v/>
      </c>
      <c r="Y2139" s="32" t="e">
        <f t="shared" si="90"/>
        <v>#N/A</v>
      </c>
    </row>
    <row r="2140" spans="24:25" x14ac:dyDescent="0.35">
      <c r="X2140" s="32" t="str">
        <f t="shared" si="89"/>
        <v/>
      </c>
      <c r="Y2140" s="32" t="e">
        <f t="shared" si="90"/>
        <v>#N/A</v>
      </c>
    </row>
    <row r="2141" spans="24:25" x14ac:dyDescent="0.35">
      <c r="X2141" s="32" t="str">
        <f t="shared" si="89"/>
        <v/>
      </c>
      <c r="Y2141" s="32" t="e">
        <f t="shared" si="90"/>
        <v>#N/A</v>
      </c>
    </row>
    <row r="2142" spans="24:25" x14ac:dyDescent="0.35">
      <c r="X2142" s="32" t="str">
        <f t="shared" si="89"/>
        <v/>
      </c>
      <c r="Y2142" s="32" t="e">
        <f t="shared" si="90"/>
        <v>#N/A</v>
      </c>
    </row>
    <row r="2143" spans="24:25" x14ac:dyDescent="0.35">
      <c r="X2143" s="32" t="str">
        <f t="shared" si="89"/>
        <v/>
      </c>
      <c r="Y2143" s="32" t="e">
        <f t="shared" si="90"/>
        <v>#N/A</v>
      </c>
    </row>
    <row r="2144" spans="24:25" x14ac:dyDescent="0.35">
      <c r="X2144" s="32" t="str">
        <f t="shared" si="89"/>
        <v/>
      </c>
      <c r="Y2144" s="32" t="e">
        <f t="shared" si="90"/>
        <v>#N/A</v>
      </c>
    </row>
    <row r="2145" spans="24:25" x14ac:dyDescent="0.35">
      <c r="X2145" s="32" t="str">
        <f t="shared" si="89"/>
        <v/>
      </c>
      <c r="Y2145" s="32" t="e">
        <f t="shared" si="90"/>
        <v>#N/A</v>
      </c>
    </row>
    <row r="2146" spans="24:25" x14ac:dyDescent="0.35">
      <c r="X2146" s="32" t="str">
        <f t="shared" si="89"/>
        <v/>
      </c>
      <c r="Y2146" s="32" t="e">
        <f t="shared" si="90"/>
        <v>#N/A</v>
      </c>
    </row>
    <row r="2147" spans="24:25" x14ac:dyDescent="0.35">
      <c r="X2147" s="32" t="str">
        <f t="shared" si="89"/>
        <v/>
      </c>
      <c r="Y2147" s="32" t="e">
        <f t="shared" si="90"/>
        <v>#N/A</v>
      </c>
    </row>
    <row r="2148" spans="24:25" x14ac:dyDescent="0.35">
      <c r="X2148" s="32" t="str">
        <f t="shared" si="89"/>
        <v/>
      </c>
      <c r="Y2148" s="32" t="e">
        <f t="shared" si="90"/>
        <v>#N/A</v>
      </c>
    </row>
    <row r="2149" spans="24:25" x14ac:dyDescent="0.35">
      <c r="X2149" s="32" t="str">
        <f t="shared" si="89"/>
        <v/>
      </c>
      <c r="Y2149" s="32" t="e">
        <f t="shared" si="90"/>
        <v>#N/A</v>
      </c>
    </row>
    <row r="2150" spans="24:25" x14ac:dyDescent="0.35">
      <c r="X2150" s="32" t="str">
        <f t="shared" si="89"/>
        <v/>
      </c>
      <c r="Y2150" s="32" t="e">
        <f t="shared" si="90"/>
        <v>#N/A</v>
      </c>
    </row>
    <row r="2151" spans="24:25" x14ac:dyDescent="0.35">
      <c r="X2151" s="32" t="str">
        <f t="shared" si="89"/>
        <v/>
      </c>
      <c r="Y2151" s="32" t="e">
        <f t="shared" si="90"/>
        <v>#N/A</v>
      </c>
    </row>
    <row r="2152" spans="24:25" x14ac:dyDescent="0.35">
      <c r="X2152" s="32" t="str">
        <f t="shared" si="89"/>
        <v/>
      </c>
      <c r="Y2152" s="32" t="e">
        <f t="shared" si="90"/>
        <v>#N/A</v>
      </c>
    </row>
    <row r="2153" spans="24:25" x14ac:dyDescent="0.35">
      <c r="X2153" s="32" t="str">
        <f t="shared" si="89"/>
        <v/>
      </c>
      <c r="Y2153" s="32" t="e">
        <f t="shared" si="90"/>
        <v>#N/A</v>
      </c>
    </row>
    <row r="2154" spans="24:25" x14ac:dyDescent="0.35">
      <c r="X2154" s="32" t="str">
        <f t="shared" si="89"/>
        <v/>
      </c>
      <c r="Y2154" s="32" t="e">
        <f t="shared" si="90"/>
        <v>#N/A</v>
      </c>
    </row>
    <row r="2155" spans="24:25" x14ac:dyDescent="0.35">
      <c r="X2155" s="32" t="str">
        <f t="shared" si="89"/>
        <v/>
      </c>
      <c r="Y2155" s="32" t="e">
        <f t="shared" si="90"/>
        <v>#N/A</v>
      </c>
    </row>
    <row r="2156" spans="24:25" x14ac:dyDescent="0.35">
      <c r="X2156" s="32" t="str">
        <f t="shared" si="89"/>
        <v/>
      </c>
      <c r="Y2156" s="32" t="e">
        <f t="shared" si="90"/>
        <v>#N/A</v>
      </c>
    </row>
    <row r="2157" spans="24:25" x14ac:dyDescent="0.35">
      <c r="X2157" s="32" t="str">
        <f t="shared" si="89"/>
        <v/>
      </c>
      <c r="Y2157" s="32" t="e">
        <f t="shared" si="90"/>
        <v>#N/A</v>
      </c>
    </row>
    <row r="2158" spans="24:25" x14ac:dyDescent="0.35">
      <c r="X2158" s="32" t="str">
        <f t="shared" si="89"/>
        <v/>
      </c>
      <c r="Y2158" s="32" t="e">
        <f t="shared" si="90"/>
        <v>#N/A</v>
      </c>
    </row>
    <row r="2159" spans="24:25" x14ac:dyDescent="0.35">
      <c r="X2159" s="32" t="str">
        <f t="shared" ref="X2159:X2222" si="91">Z2159&amp;AA2159</f>
        <v/>
      </c>
      <c r="Y2159" s="32" t="e">
        <f t="shared" si="90"/>
        <v>#N/A</v>
      </c>
    </row>
    <row r="2160" spans="24:25" x14ac:dyDescent="0.35">
      <c r="X2160" s="32" t="str">
        <f t="shared" si="91"/>
        <v/>
      </c>
      <c r="Y2160" s="32" t="e">
        <f t="shared" si="90"/>
        <v>#N/A</v>
      </c>
    </row>
    <row r="2161" spans="24:25" x14ac:dyDescent="0.35">
      <c r="X2161" s="32" t="str">
        <f t="shared" si="91"/>
        <v/>
      </c>
      <c r="Y2161" s="32" t="e">
        <f t="shared" si="90"/>
        <v>#N/A</v>
      </c>
    </row>
    <row r="2162" spans="24:25" x14ac:dyDescent="0.35">
      <c r="X2162" s="32" t="str">
        <f t="shared" si="91"/>
        <v/>
      </c>
      <c r="Y2162" s="32" t="e">
        <f t="shared" si="90"/>
        <v>#N/A</v>
      </c>
    </row>
    <row r="2163" spans="24:25" x14ac:dyDescent="0.35">
      <c r="X2163" s="32" t="str">
        <f t="shared" si="91"/>
        <v/>
      </c>
      <c r="Y2163" s="32" t="e">
        <f t="shared" si="90"/>
        <v>#N/A</v>
      </c>
    </row>
    <row r="2164" spans="24:25" x14ac:dyDescent="0.35">
      <c r="X2164" s="32" t="str">
        <f t="shared" si="91"/>
        <v/>
      </c>
      <c r="Y2164" s="32" t="e">
        <f t="shared" si="90"/>
        <v>#N/A</v>
      </c>
    </row>
    <row r="2165" spans="24:25" x14ac:dyDescent="0.35">
      <c r="X2165" s="32" t="str">
        <f t="shared" si="91"/>
        <v/>
      </c>
      <c r="Y2165" s="32" t="e">
        <f t="shared" si="90"/>
        <v>#N/A</v>
      </c>
    </row>
    <row r="2166" spans="24:25" x14ac:dyDescent="0.35">
      <c r="X2166" s="32" t="str">
        <f t="shared" si="91"/>
        <v/>
      </c>
      <c r="Y2166" s="32" t="e">
        <f t="shared" si="90"/>
        <v>#N/A</v>
      </c>
    </row>
    <row r="2167" spans="24:25" x14ac:dyDescent="0.35">
      <c r="X2167" s="32" t="str">
        <f t="shared" si="91"/>
        <v/>
      </c>
      <c r="Y2167" s="32" t="e">
        <f t="shared" si="90"/>
        <v>#N/A</v>
      </c>
    </row>
    <row r="2168" spans="24:25" x14ac:dyDescent="0.35">
      <c r="X2168" s="32" t="str">
        <f t="shared" si="91"/>
        <v/>
      </c>
      <c r="Y2168" s="32" t="e">
        <f t="shared" si="90"/>
        <v>#N/A</v>
      </c>
    </row>
    <row r="2169" spans="24:25" x14ac:dyDescent="0.35">
      <c r="X2169" s="32" t="str">
        <f t="shared" si="91"/>
        <v/>
      </c>
      <c r="Y2169" s="32" t="e">
        <f t="shared" si="90"/>
        <v>#N/A</v>
      </c>
    </row>
    <row r="2170" spans="24:25" x14ac:dyDescent="0.35">
      <c r="X2170" s="32" t="str">
        <f t="shared" si="91"/>
        <v/>
      </c>
      <c r="Y2170" s="32" t="e">
        <f t="shared" si="90"/>
        <v>#N/A</v>
      </c>
    </row>
    <row r="2171" spans="24:25" x14ac:dyDescent="0.35">
      <c r="X2171" s="32" t="str">
        <f t="shared" si="91"/>
        <v/>
      </c>
      <c r="Y2171" s="32" t="e">
        <f t="shared" si="90"/>
        <v>#N/A</v>
      </c>
    </row>
    <row r="2172" spans="24:25" x14ac:dyDescent="0.35">
      <c r="X2172" s="32" t="str">
        <f t="shared" si="91"/>
        <v/>
      </c>
      <c r="Y2172" s="32" t="e">
        <f t="shared" si="90"/>
        <v>#N/A</v>
      </c>
    </row>
    <row r="2173" spans="24:25" x14ac:dyDescent="0.35">
      <c r="X2173" s="32" t="str">
        <f t="shared" si="91"/>
        <v/>
      </c>
      <c r="Y2173" s="32" t="e">
        <f t="shared" si="90"/>
        <v>#N/A</v>
      </c>
    </row>
    <row r="2174" spans="24:25" x14ac:dyDescent="0.35">
      <c r="X2174" s="32" t="str">
        <f t="shared" si="91"/>
        <v/>
      </c>
      <c r="Y2174" s="32" t="e">
        <f t="shared" si="90"/>
        <v>#N/A</v>
      </c>
    </row>
    <row r="2175" spans="24:25" x14ac:dyDescent="0.35">
      <c r="X2175" s="32" t="str">
        <f t="shared" si="91"/>
        <v/>
      </c>
      <c r="Y2175" s="32" t="e">
        <f t="shared" si="90"/>
        <v>#N/A</v>
      </c>
    </row>
    <row r="2176" spans="24:25" x14ac:dyDescent="0.35">
      <c r="X2176" s="32" t="str">
        <f t="shared" si="91"/>
        <v/>
      </c>
      <c r="Y2176" s="32" t="e">
        <f t="shared" si="90"/>
        <v>#N/A</v>
      </c>
    </row>
    <row r="2177" spans="24:25" x14ac:dyDescent="0.35">
      <c r="X2177" s="32" t="str">
        <f t="shared" si="91"/>
        <v/>
      </c>
      <c r="Y2177" s="32" t="e">
        <f t="shared" si="90"/>
        <v>#N/A</v>
      </c>
    </row>
    <row r="2178" spans="24:25" x14ac:dyDescent="0.35">
      <c r="X2178" s="32" t="str">
        <f t="shared" si="91"/>
        <v/>
      </c>
      <c r="Y2178" s="32" t="e">
        <f t="shared" si="90"/>
        <v>#N/A</v>
      </c>
    </row>
    <row r="2179" spans="24:25" x14ac:dyDescent="0.35">
      <c r="X2179" s="32" t="str">
        <f t="shared" si="91"/>
        <v/>
      </c>
      <c r="Y2179" s="32" t="e">
        <f t="shared" si="90"/>
        <v>#N/A</v>
      </c>
    </row>
    <row r="2180" spans="24:25" x14ac:dyDescent="0.35">
      <c r="X2180" s="32" t="str">
        <f t="shared" si="91"/>
        <v/>
      </c>
      <c r="Y2180" s="32" t="e">
        <f t="shared" si="90"/>
        <v>#N/A</v>
      </c>
    </row>
    <row r="2181" spans="24:25" x14ac:dyDescent="0.35">
      <c r="X2181" s="32" t="str">
        <f t="shared" si="91"/>
        <v/>
      </c>
      <c r="Y2181" s="32" t="e">
        <f t="shared" ref="Y2181:Y2244" si="92">VLOOKUP(AA2181,U:V,2,0)=AB2181</f>
        <v>#N/A</v>
      </c>
    </row>
    <row r="2182" spans="24:25" x14ac:dyDescent="0.35">
      <c r="X2182" s="32" t="str">
        <f t="shared" si="91"/>
        <v/>
      </c>
      <c r="Y2182" s="32" t="e">
        <f t="shared" si="92"/>
        <v>#N/A</v>
      </c>
    </row>
    <row r="2183" spans="24:25" x14ac:dyDescent="0.35">
      <c r="X2183" s="32" t="str">
        <f t="shared" si="91"/>
        <v/>
      </c>
      <c r="Y2183" s="32" t="e">
        <f t="shared" si="92"/>
        <v>#N/A</v>
      </c>
    </row>
    <row r="2184" spans="24:25" x14ac:dyDescent="0.35">
      <c r="X2184" s="32" t="str">
        <f t="shared" si="91"/>
        <v/>
      </c>
      <c r="Y2184" s="32" t="e">
        <f t="shared" si="92"/>
        <v>#N/A</v>
      </c>
    </row>
    <row r="2185" spans="24:25" x14ac:dyDescent="0.35">
      <c r="X2185" s="32" t="str">
        <f t="shared" si="91"/>
        <v/>
      </c>
      <c r="Y2185" s="32" t="e">
        <f t="shared" si="92"/>
        <v>#N/A</v>
      </c>
    </row>
    <row r="2186" spans="24:25" x14ac:dyDescent="0.35">
      <c r="X2186" s="32" t="str">
        <f t="shared" si="91"/>
        <v/>
      </c>
      <c r="Y2186" s="32" t="e">
        <f t="shared" si="92"/>
        <v>#N/A</v>
      </c>
    </row>
    <row r="2187" spans="24:25" x14ac:dyDescent="0.35">
      <c r="X2187" s="32" t="str">
        <f t="shared" si="91"/>
        <v/>
      </c>
      <c r="Y2187" s="32" t="e">
        <f t="shared" si="92"/>
        <v>#N/A</v>
      </c>
    </row>
    <row r="2188" spans="24:25" x14ac:dyDescent="0.35">
      <c r="X2188" s="32" t="str">
        <f t="shared" si="91"/>
        <v/>
      </c>
      <c r="Y2188" s="32" t="e">
        <f t="shared" si="92"/>
        <v>#N/A</v>
      </c>
    </row>
    <row r="2189" spans="24:25" x14ac:dyDescent="0.35">
      <c r="X2189" s="32" t="str">
        <f t="shared" si="91"/>
        <v/>
      </c>
      <c r="Y2189" s="32" t="e">
        <f t="shared" si="92"/>
        <v>#N/A</v>
      </c>
    </row>
    <row r="2190" spans="24:25" x14ac:dyDescent="0.35">
      <c r="X2190" s="32" t="str">
        <f t="shared" si="91"/>
        <v/>
      </c>
      <c r="Y2190" s="32" t="e">
        <f t="shared" si="92"/>
        <v>#N/A</v>
      </c>
    </row>
    <row r="2191" spans="24:25" x14ac:dyDescent="0.35">
      <c r="X2191" s="32" t="str">
        <f t="shared" si="91"/>
        <v/>
      </c>
      <c r="Y2191" s="32" t="e">
        <f t="shared" si="92"/>
        <v>#N/A</v>
      </c>
    </row>
    <row r="2192" spans="24:25" x14ac:dyDescent="0.35">
      <c r="X2192" s="32" t="str">
        <f t="shared" si="91"/>
        <v/>
      </c>
      <c r="Y2192" s="32" t="e">
        <f t="shared" si="92"/>
        <v>#N/A</v>
      </c>
    </row>
    <row r="2193" spans="24:25" x14ac:dyDescent="0.35">
      <c r="X2193" s="32" t="str">
        <f t="shared" si="91"/>
        <v/>
      </c>
      <c r="Y2193" s="32" t="e">
        <f t="shared" si="92"/>
        <v>#N/A</v>
      </c>
    </row>
    <row r="2194" spans="24:25" x14ac:dyDescent="0.35">
      <c r="X2194" s="32" t="str">
        <f t="shared" si="91"/>
        <v/>
      </c>
      <c r="Y2194" s="32" t="e">
        <f t="shared" si="92"/>
        <v>#N/A</v>
      </c>
    </row>
    <row r="2195" spans="24:25" x14ac:dyDescent="0.35">
      <c r="X2195" s="32" t="str">
        <f t="shared" si="91"/>
        <v/>
      </c>
      <c r="Y2195" s="32" t="e">
        <f t="shared" si="92"/>
        <v>#N/A</v>
      </c>
    </row>
    <row r="2196" spans="24:25" x14ac:dyDescent="0.35">
      <c r="X2196" s="32" t="str">
        <f t="shared" si="91"/>
        <v/>
      </c>
      <c r="Y2196" s="32" t="e">
        <f t="shared" si="92"/>
        <v>#N/A</v>
      </c>
    </row>
    <row r="2197" spans="24:25" x14ac:dyDescent="0.35">
      <c r="X2197" s="32" t="str">
        <f t="shared" si="91"/>
        <v/>
      </c>
      <c r="Y2197" s="32" t="e">
        <f t="shared" si="92"/>
        <v>#N/A</v>
      </c>
    </row>
    <row r="2198" spans="24:25" x14ac:dyDescent="0.35">
      <c r="X2198" s="32" t="str">
        <f t="shared" si="91"/>
        <v/>
      </c>
      <c r="Y2198" s="32" t="e">
        <f t="shared" si="92"/>
        <v>#N/A</v>
      </c>
    </row>
    <row r="2199" spans="24:25" x14ac:dyDescent="0.35">
      <c r="X2199" s="32" t="str">
        <f t="shared" si="91"/>
        <v/>
      </c>
      <c r="Y2199" s="32" t="e">
        <f t="shared" si="92"/>
        <v>#N/A</v>
      </c>
    </row>
    <row r="2200" spans="24:25" x14ac:dyDescent="0.35">
      <c r="X2200" s="32" t="str">
        <f t="shared" si="91"/>
        <v/>
      </c>
      <c r="Y2200" s="32" t="e">
        <f t="shared" si="92"/>
        <v>#N/A</v>
      </c>
    </row>
    <row r="2201" spans="24:25" x14ac:dyDescent="0.35">
      <c r="X2201" s="32" t="str">
        <f t="shared" si="91"/>
        <v/>
      </c>
      <c r="Y2201" s="32" t="e">
        <f t="shared" si="92"/>
        <v>#N/A</v>
      </c>
    </row>
    <row r="2202" spans="24:25" x14ac:dyDescent="0.35">
      <c r="X2202" s="32" t="str">
        <f t="shared" si="91"/>
        <v/>
      </c>
      <c r="Y2202" s="32" t="e">
        <f t="shared" si="92"/>
        <v>#N/A</v>
      </c>
    </row>
    <row r="2203" spans="24:25" x14ac:dyDescent="0.35">
      <c r="X2203" s="32" t="str">
        <f t="shared" si="91"/>
        <v/>
      </c>
      <c r="Y2203" s="32" t="e">
        <f t="shared" si="92"/>
        <v>#N/A</v>
      </c>
    </row>
    <row r="2204" spans="24:25" x14ac:dyDescent="0.35">
      <c r="X2204" s="32" t="str">
        <f t="shared" si="91"/>
        <v/>
      </c>
      <c r="Y2204" s="32" t="e">
        <f t="shared" si="92"/>
        <v>#N/A</v>
      </c>
    </row>
    <row r="2205" spans="24:25" x14ac:dyDescent="0.35">
      <c r="X2205" s="32" t="str">
        <f t="shared" si="91"/>
        <v/>
      </c>
      <c r="Y2205" s="32" t="e">
        <f t="shared" si="92"/>
        <v>#N/A</v>
      </c>
    </row>
    <row r="2206" spans="24:25" x14ac:dyDescent="0.35">
      <c r="X2206" s="32" t="str">
        <f t="shared" si="91"/>
        <v/>
      </c>
      <c r="Y2206" s="32" t="e">
        <f t="shared" si="92"/>
        <v>#N/A</v>
      </c>
    </row>
    <row r="2207" spans="24:25" x14ac:dyDescent="0.35">
      <c r="X2207" s="32" t="str">
        <f t="shared" si="91"/>
        <v/>
      </c>
      <c r="Y2207" s="32" t="e">
        <f t="shared" si="92"/>
        <v>#N/A</v>
      </c>
    </row>
    <row r="2208" spans="24:25" x14ac:dyDescent="0.35">
      <c r="X2208" s="32" t="str">
        <f t="shared" si="91"/>
        <v/>
      </c>
      <c r="Y2208" s="32" t="e">
        <f t="shared" si="92"/>
        <v>#N/A</v>
      </c>
    </row>
    <row r="2209" spans="24:25" x14ac:dyDescent="0.35">
      <c r="X2209" s="32" t="str">
        <f t="shared" si="91"/>
        <v/>
      </c>
      <c r="Y2209" s="32" t="e">
        <f t="shared" si="92"/>
        <v>#N/A</v>
      </c>
    </row>
    <row r="2210" spans="24:25" x14ac:dyDescent="0.35">
      <c r="X2210" s="32" t="str">
        <f t="shared" si="91"/>
        <v/>
      </c>
      <c r="Y2210" s="32" t="e">
        <f t="shared" si="92"/>
        <v>#N/A</v>
      </c>
    </row>
    <row r="2211" spans="24:25" x14ac:dyDescent="0.35">
      <c r="X2211" s="32" t="str">
        <f t="shared" si="91"/>
        <v/>
      </c>
      <c r="Y2211" s="32" t="e">
        <f t="shared" si="92"/>
        <v>#N/A</v>
      </c>
    </row>
    <row r="2212" spans="24:25" x14ac:dyDescent="0.35">
      <c r="X2212" s="32" t="str">
        <f t="shared" si="91"/>
        <v/>
      </c>
      <c r="Y2212" s="32" t="e">
        <f t="shared" si="92"/>
        <v>#N/A</v>
      </c>
    </row>
    <row r="2213" spans="24:25" x14ac:dyDescent="0.35">
      <c r="X2213" s="32" t="str">
        <f t="shared" si="91"/>
        <v/>
      </c>
      <c r="Y2213" s="32" t="e">
        <f t="shared" si="92"/>
        <v>#N/A</v>
      </c>
    </row>
    <row r="2214" spans="24:25" x14ac:dyDescent="0.35">
      <c r="X2214" s="32" t="str">
        <f t="shared" si="91"/>
        <v/>
      </c>
      <c r="Y2214" s="32" t="e">
        <f t="shared" si="92"/>
        <v>#N/A</v>
      </c>
    </row>
    <row r="2215" spans="24:25" x14ac:dyDescent="0.35">
      <c r="X2215" s="32" t="str">
        <f t="shared" si="91"/>
        <v/>
      </c>
      <c r="Y2215" s="32" t="e">
        <f t="shared" si="92"/>
        <v>#N/A</v>
      </c>
    </row>
    <row r="2216" spans="24:25" x14ac:dyDescent="0.35">
      <c r="X2216" s="32" t="str">
        <f t="shared" si="91"/>
        <v/>
      </c>
      <c r="Y2216" s="32" t="e">
        <f t="shared" si="92"/>
        <v>#N/A</v>
      </c>
    </row>
    <row r="2217" spans="24:25" x14ac:dyDescent="0.35">
      <c r="X2217" s="32" t="str">
        <f t="shared" si="91"/>
        <v/>
      </c>
      <c r="Y2217" s="32" t="e">
        <f t="shared" si="92"/>
        <v>#N/A</v>
      </c>
    </row>
    <row r="2218" spans="24:25" x14ac:dyDescent="0.35">
      <c r="X2218" s="32" t="str">
        <f t="shared" si="91"/>
        <v/>
      </c>
      <c r="Y2218" s="32" t="e">
        <f t="shared" si="92"/>
        <v>#N/A</v>
      </c>
    </row>
    <row r="2219" spans="24:25" x14ac:dyDescent="0.35">
      <c r="X2219" s="32" t="str">
        <f t="shared" si="91"/>
        <v/>
      </c>
      <c r="Y2219" s="32" t="e">
        <f t="shared" si="92"/>
        <v>#N/A</v>
      </c>
    </row>
    <row r="2220" spans="24:25" x14ac:dyDescent="0.35">
      <c r="X2220" s="32" t="str">
        <f t="shared" si="91"/>
        <v/>
      </c>
      <c r="Y2220" s="32" t="e">
        <f t="shared" si="92"/>
        <v>#N/A</v>
      </c>
    </row>
    <row r="2221" spans="24:25" x14ac:dyDescent="0.35">
      <c r="X2221" s="32" t="str">
        <f t="shared" si="91"/>
        <v/>
      </c>
      <c r="Y2221" s="32" t="e">
        <f t="shared" si="92"/>
        <v>#N/A</v>
      </c>
    </row>
    <row r="2222" spans="24:25" x14ac:dyDescent="0.35">
      <c r="X2222" s="32" t="str">
        <f t="shared" si="91"/>
        <v/>
      </c>
      <c r="Y2222" s="32" t="e">
        <f t="shared" si="92"/>
        <v>#N/A</v>
      </c>
    </row>
    <row r="2223" spans="24:25" x14ac:dyDescent="0.35">
      <c r="X2223" s="32" t="str">
        <f t="shared" ref="X2223:X2286" si="93">Z2223&amp;AA2223</f>
        <v/>
      </c>
      <c r="Y2223" s="32" t="e">
        <f t="shared" si="92"/>
        <v>#N/A</v>
      </c>
    </row>
    <row r="2224" spans="24:25" x14ac:dyDescent="0.35">
      <c r="X2224" s="32" t="str">
        <f t="shared" si="93"/>
        <v/>
      </c>
      <c r="Y2224" s="32" t="e">
        <f t="shared" si="92"/>
        <v>#N/A</v>
      </c>
    </row>
    <row r="2225" spans="24:25" x14ac:dyDescent="0.35">
      <c r="X2225" s="32" t="str">
        <f t="shared" si="93"/>
        <v/>
      </c>
      <c r="Y2225" s="32" t="e">
        <f t="shared" si="92"/>
        <v>#N/A</v>
      </c>
    </row>
    <row r="2226" spans="24:25" x14ac:dyDescent="0.35">
      <c r="X2226" s="32" t="str">
        <f t="shared" si="93"/>
        <v/>
      </c>
      <c r="Y2226" s="32" t="e">
        <f t="shared" si="92"/>
        <v>#N/A</v>
      </c>
    </row>
    <row r="2227" spans="24:25" x14ac:dyDescent="0.35">
      <c r="X2227" s="32" t="str">
        <f t="shared" si="93"/>
        <v/>
      </c>
      <c r="Y2227" s="32" t="e">
        <f t="shared" si="92"/>
        <v>#N/A</v>
      </c>
    </row>
    <row r="2228" spans="24:25" x14ac:dyDescent="0.35">
      <c r="X2228" s="32" t="str">
        <f t="shared" si="93"/>
        <v/>
      </c>
      <c r="Y2228" s="32" t="e">
        <f t="shared" si="92"/>
        <v>#N/A</v>
      </c>
    </row>
    <row r="2229" spans="24:25" x14ac:dyDescent="0.35">
      <c r="X2229" s="32" t="str">
        <f t="shared" si="93"/>
        <v/>
      </c>
      <c r="Y2229" s="32" t="e">
        <f t="shared" si="92"/>
        <v>#N/A</v>
      </c>
    </row>
    <row r="2230" spans="24:25" x14ac:dyDescent="0.35">
      <c r="X2230" s="32" t="str">
        <f t="shared" si="93"/>
        <v/>
      </c>
      <c r="Y2230" s="32" t="e">
        <f t="shared" si="92"/>
        <v>#N/A</v>
      </c>
    </row>
    <row r="2231" spans="24:25" x14ac:dyDescent="0.35">
      <c r="X2231" s="32" t="str">
        <f t="shared" si="93"/>
        <v/>
      </c>
      <c r="Y2231" s="32" t="e">
        <f t="shared" si="92"/>
        <v>#N/A</v>
      </c>
    </row>
    <row r="2232" spans="24:25" x14ac:dyDescent="0.35">
      <c r="X2232" s="32" t="str">
        <f t="shared" si="93"/>
        <v/>
      </c>
      <c r="Y2232" s="32" t="e">
        <f t="shared" si="92"/>
        <v>#N/A</v>
      </c>
    </row>
    <row r="2233" spans="24:25" x14ac:dyDescent="0.35">
      <c r="X2233" s="32" t="str">
        <f t="shared" si="93"/>
        <v/>
      </c>
      <c r="Y2233" s="32" t="e">
        <f t="shared" si="92"/>
        <v>#N/A</v>
      </c>
    </row>
    <row r="2234" spans="24:25" x14ac:dyDescent="0.35">
      <c r="X2234" s="32" t="str">
        <f t="shared" si="93"/>
        <v/>
      </c>
      <c r="Y2234" s="32" t="e">
        <f t="shared" si="92"/>
        <v>#N/A</v>
      </c>
    </row>
    <row r="2235" spans="24:25" x14ac:dyDescent="0.35">
      <c r="X2235" s="32" t="str">
        <f t="shared" si="93"/>
        <v/>
      </c>
      <c r="Y2235" s="32" t="e">
        <f t="shared" si="92"/>
        <v>#N/A</v>
      </c>
    </row>
    <row r="2236" spans="24:25" x14ac:dyDescent="0.35">
      <c r="X2236" s="32" t="str">
        <f t="shared" si="93"/>
        <v/>
      </c>
      <c r="Y2236" s="32" t="e">
        <f t="shared" si="92"/>
        <v>#N/A</v>
      </c>
    </row>
    <row r="2237" spans="24:25" x14ac:dyDescent="0.35">
      <c r="X2237" s="32" t="str">
        <f t="shared" si="93"/>
        <v/>
      </c>
      <c r="Y2237" s="32" t="e">
        <f t="shared" si="92"/>
        <v>#N/A</v>
      </c>
    </row>
    <row r="2238" spans="24:25" x14ac:dyDescent="0.35">
      <c r="X2238" s="32" t="str">
        <f t="shared" si="93"/>
        <v/>
      </c>
      <c r="Y2238" s="32" t="e">
        <f t="shared" si="92"/>
        <v>#N/A</v>
      </c>
    </row>
    <row r="2239" spans="24:25" x14ac:dyDescent="0.35">
      <c r="X2239" s="32" t="str">
        <f t="shared" si="93"/>
        <v/>
      </c>
      <c r="Y2239" s="32" t="e">
        <f t="shared" si="92"/>
        <v>#N/A</v>
      </c>
    </row>
    <row r="2240" spans="24:25" x14ac:dyDescent="0.35">
      <c r="X2240" s="32" t="str">
        <f t="shared" si="93"/>
        <v/>
      </c>
      <c r="Y2240" s="32" t="e">
        <f t="shared" si="92"/>
        <v>#N/A</v>
      </c>
    </row>
    <row r="2241" spans="24:25" x14ac:dyDescent="0.35">
      <c r="X2241" s="32" t="str">
        <f t="shared" si="93"/>
        <v/>
      </c>
      <c r="Y2241" s="32" t="e">
        <f t="shared" si="92"/>
        <v>#N/A</v>
      </c>
    </row>
    <row r="2242" spans="24:25" x14ac:dyDescent="0.35">
      <c r="X2242" s="32" t="str">
        <f t="shared" si="93"/>
        <v/>
      </c>
      <c r="Y2242" s="32" t="e">
        <f t="shared" si="92"/>
        <v>#N/A</v>
      </c>
    </row>
    <row r="2243" spans="24:25" x14ac:dyDescent="0.35">
      <c r="X2243" s="32" t="str">
        <f t="shared" si="93"/>
        <v/>
      </c>
      <c r="Y2243" s="32" t="e">
        <f t="shared" si="92"/>
        <v>#N/A</v>
      </c>
    </row>
    <row r="2244" spans="24:25" x14ac:dyDescent="0.35">
      <c r="X2244" s="32" t="str">
        <f t="shared" si="93"/>
        <v/>
      </c>
      <c r="Y2244" s="32" t="e">
        <f t="shared" si="92"/>
        <v>#N/A</v>
      </c>
    </row>
    <row r="2245" spans="24:25" x14ac:dyDescent="0.35">
      <c r="X2245" s="32" t="str">
        <f t="shared" si="93"/>
        <v/>
      </c>
      <c r="Y2245" s="32" t="e">
        <f t="shared" ref="Y2245:Y2308" si="94">VLOOKUP(AA2245,U:V,2,0)=AB2245</f>
        <v>#N/A</v>
      </c>
    </row>
    <row r="2246" spans="24:25" x14ac:dyDescent="0.35">
      <c r="X2246" s="32" t="str">
        <f t="shared" si="93"/>
        <v/>
      </c>
      <c r="Y2246" s="32" t="e">
        <f t="shared" si="94"/>
        <v>#N/A</v>
      </c>
    </row>
    <row r="2247" spans="24:25" x14ac:dyDescent="0.35">
      <c r="X2247" s="32" t="str">
        <f t="shared" si="93"/>
        <v/>
      </c>
      <c r="Y2247" s="32" t="e">
        <f t="shared" si="94"/>
        <v>#N/A</v>
      </c>
    </row>
    <row r="2248" spans="24:25" x14ac:dyDescent="0.35">
      <c r="X2248" s="32" t="str">
        <f t="shared" si="93"/>
        <v/>
      </c>
      <c r="Y2248" s="32" t="e">
        <f t="shared" si="94"/>
        <v>#N/A</v>
      </c>
    </row>
    <row r="2249" spans="24:25" x14ac:dyDescent="0.35">
      <c r="X2249" s="32" t="str">
        <f t="shared" si="93"/>
        <v/>
      </c>
      <c r="Y2249" s="32" t="e">
        <f t="shared" si="94"/>
        <v>#N/A</v>
      </c>
    </row>
    <row r="2250" spans="24:25" x14ac:dyDescent="0.35">
      <c r="X2250" s="32" t="str">
        <f t="shared" si="93"/>
        <v/>
      </c>
      <c r="Y2250" s="32" t="e">
        <f t="shared" si="94"/>
        <v>#N/A</v>
      </c>
    </row>
    <row r="2251" spans="24:25" x14ac:dyDescent="0.35">
      <c r="X2251" s="32" t="str">
        <f t="shared" si="93"/>
        <v/>
      </c>
      <c r="Y2251" s="32" t="e">
        <f t="shared" si="94"/>
        <v>#N/A</v>
      </c>
    </row>
    <row r="2252" spans="24:25" x14ac:dyDescent="0.35">
      <c r="X2252" s="32" t="str">
        <f t="shared" si="93"/>
        <v/>
      </c>
      <c r="Y2252" s="32" t="e">
        <f t="shared" si="94"/>
        <v>#N/A</v>
      </c>
    </row>
    <row r="2253" spans="24:25" x14ac:dyDescent="0.35">
      <c r="X2253" s="32" t="str">
        <f t="shared" si="93"/>
        <v/>
      </c>
      <c r="Y2253" s="32" t="e">
        <f t="shared" si="94"/>
        <v>#N/A</v>
      </c>
    </row>
    <row r="2254" spans="24:25" x14ac:dyDescent="0.35">
      <c r="X2254" s="32" t="str">
        <f t="shared" si="93"/>
        <v/>
      </c>
      <c r="Y2254" s="32" t="e">
        <f t="shared" si="94"/>
        <v>#N/A</v>
      </c>
    </row>
    <row r="2255" spans="24:25" x14ac:dyDescent="0.35">
      <c r="X2255" s="32" t="str">
        <f t="shared" si="93"/>
        <v/>
      </c>
      <c r="Y2255" s="32" t="e">
        <f t="shared" si="94"/>
        <v>#N/A</v>
      </c>
    </row>
    <row r="2256" spans="24:25" x14ac:dyDescent="0.35">
      <c r="X2256" s="32" t="str">
        <f t="shared" si="93"/>
        <v/>
      </c>
      <c r="Y2256" s="32" t="e">
        <f t="shared" si="94"/>
        <v>#N/A</v>
      </c>
    </row>
    <row r="2257" spans="24:25" x14ac:dyDescent="0.35">
      <c r="X2257" s="32" t="str">
        <f t="shared" si="93"/>
        <v/>
      </c>
      <c r="Y2257" s="32" t="e">
        <f t="shared" si="94"/>
        <v>#N/A</v>
      </c>
    </row>
    <row r="2258" spans="24:25" x14ac:dyDescent="0.35">
      <c r="X2258" s="32" t="str">
        <f t="shared" si="93"/>
        <v/>
      </c>
      <c r="Y2258" s="32" t="e">
        <f t="shared" si="94"/>
        <v>#N/A</v>
      </c>
    </row>
    <row r="2259" spans="24:25" x14ac:dyDescent="0.35">
      <c r="X2259" s="32" t="str">
        <f t="shared" si="93"/>
        <v/>
      </c>
      <c r="Y2259" s="32" t="e">
        <f t="shared" si="94"/>
        <v>#N/A</v>
      </c>
    </row>
    <row r="2260" spans="24:25" x14ac:dyDescent="0.35">
      <c r="X2260" s="32" t="str">
        <f t="shared" si="93"/>
        <v/>
      </c>
      <c r="Y2260" s="32" t="e">
        <f t="shared" si="94"/>
        <v>#N/A</v>
      </c>
    </row>
    <row r="2261" spans="24:25" x14ac:dyDescent="0.35">
      <c r="X2261" s="32" t="str">
        <f t="shared" si="93"/>
        <v/>
      </c>
      <c r="Y2261" s="32" t="e">
        <f t="shared" si="94"/>
        <v>#N/A</v>
      </c>
    </row>
    <row r="2262" spans="24:25" x14ac:dyDescent="0.35">
      <c r="X2262" s="32" t="str">
        <f t="shared" si="93"/>
        <v/>
      </c>
      <c r="Y2262" s="32" t="e">
        <f t="shared" si="94"/>
        <v>#N/A</v>
      </c>
    </row>
    <row r="2263" spans="24:25" x14ac:dyDescent="0.35">
      <c r="X2263" s="32" t="str">
        <f t="shared" si="93"/>
        <v/>
      </c>
      <c r="Y2263" s="32" t="e">
        <f t="shared" si="94"/>
        <v>#N/A</v>
      </c>
    </row>
    <row r="2264" spans="24:25" x14ac:dyDescent="0.35">
      <c r="X2264" s="32" t="str">
        <f t="shared" si="93"/>
        <v/>
      </c>
      <c r="Y2264" s="32" t="e">
        <f t="shared" si="94"/>
        <v>#N/A</v>
      </c>
    </row>
    <row r="2265" spans="24:25" x14ac:dyDescent="0.35">
      <c r="X2265" s="32" t="str">
        <f t="shared" si="93"/>
        <v/>
      </c>
      <c r="Y2265" s="32" t="e">
        <f t="shared" si="94"/>
        <v>#N/A</v>
      </c>
    </row>
    <row r="2266" spans="24:25" x14ac:dyDescent="0.35">
      <c r="X2266" s="32" t="str">
        <f t="shared" si="93"/>
        <v/>
      </c>
      <c r="Y2266" s="32" t="e">
        <f t="shared" si="94"/>
        <v>#N/A</v>
      </c>
    </row>
    <row r="2267" spans="24:25" x14ac:dyDescent="0.35">
      <c r="X2267" s="32" t="str">
        <f t="shared" si="93"/>
        <v/>
      </c>
      <c r="Y2267" s="32" t="e">
        <f t="shared" si="94"/>
        <v>#N/A</v>
      </c>
    </row>
    <row r="2268" spans="24:25" x14ac:dyDescent="0.35">
      <c r="X2268" s="32" t="str">
        <f t="shared" si="93"/>
        <v/>
      </c>
      <c r="Y2268" s="32" t="e">
        <f t="shared" si="94"/>
        <v>#N/A</v>
      </c>
    </row>
    <row r="2269" spans="24:25" x14ac:dyDescent="0.35">
      <c r="X2269" s="32" t="str">
        <f t="shared" si="93"/>
        <v/>
      </c>
      <c r="Y2269" s="32" t="e">
        <f t="shared" si="94"/>
        <v>#N/A</v>
      </c>
    </row>
    <row r="2270" spans="24:25" x14ac:dyDescent="0.35">
      <c r="X2270" s="32" t="str">
        <f t="shared" si="93"/>
        <v/>
      </c>
      <c r="Y2270" s="32" t="e">
        <f t="shared" si="94"/>
        <v>#N/A</v>
      </c>
    </row>
    <row r="2271" spans="24:25" x14ac:dyDescent="0.35">
      <c r="X2271" s="32" t="str">
        <f t="shared" si="93"/>
        <v/>
      </c>
      <c r="Y2271" s="32" t="e">
        <f t="shared" si="94"/>
        <v>#N/A</v>
      </c>
    </row>
    <row r="2272" spans="24:25" x14ac:dyDescent="0.35">
      <c r="X2272" s="32" t="str">
        <f t="shared" si="93"/>
        <v/>
      </c>
      <c r="Y2272" s="32" t="e">
        <f t="shared" si="94"/>
        <v>#N/A</v>
      </c>
    </row>
    <row r="2273" spans="24:25" x14ac:dyDescent="0.35">
      <c r="X2273" s="32" t="str">
        <f t="shared" si="93"/>
        <v/>
      </c>
      <c r="Y2273" s="32" t="e">
        <f t="shared" si="94"/>
        <v>#N/A</v>
      </c>
    </row>
    <row r="2274" spans="24:25" x14ac:dyDescent="0.35">
      <c r="X2274" s="32" t="str">
        <f t="shared" si="93"/>
        <v/>
      </c>
      <c r="Y2274" s="32" t="e">
        <f t="shared" si="94"/>
        <v>#N/A</v>
      </c>
    </row>
    <row r="2275" spans="24:25" x14ac:dyDescent="0.35">
      <c r="X2275" s="32" t="str">
        <f t="shared" si="93"/>
        <v/>
      </c>
      <c r="Y2275" s="32" t="e">
        <f t="shared" si="94"/>
        <v>#N/A</v>
      </c>
    </row>
    <row r="2276" spans="24:25" x14ac:dyDescent="0.35">
      <c r="X2276" s="32" t="str">
        <f t="shared" si="93"/>
        <v/>
      </c>
      <c r="Y2276" s="32" t="e">
        <f t="shared" si="94"/>
        <v>#N/A</v>
      </c>
    </row>
    <row r="2277" spans="24:25" x14ac:dyDescent="0.35">
      <c r="X2277" s="32" t="str">
        <f t="shared" si="93"/>
        <v/>
      </c>
      <c r="Y2277" s="32" t="e">
        <f t="shared" si="94"/>
        <v>#N/A</v>
      </c>
    </row>
    <row r="2278" spans="24:25" x14ac:dyDescent="0.35">
      <c r="X2278" s="32" t="str">
        <f t="shared" si="93"/>
        <v/>
      </c>
      <c r="Y2278" s="32" t="e">
        <f t="shared" si="94"/>
        <v>#N/A</v>
      </c>
    </row>
    <row r="2279" spans="24:25" x14ac:dyDescent="0.35">
      <c r="X2279" s="32" t="str">
        <f t="shared" si="93"/>
        <v/>
      </c>
      <c r="Y2279" s="32" t="e">
        <f t="shared" si="94"/>
        <v>#N/A</v>
      </c>
    </row>
    <row r="2280" spans="24:25" x14ac:dyDescent="0.35">
      <c r="X2280" s="32" t="str">
        <f t="shared" si="93"/>
        <v/>
      </c>
      <c r="Y2280" s="32" t="e">
        <f t="shared" si="94"/>
        <v>#N/A</v>
      </c>
    </row>
    <row r="2281" spans="24:25" x14ac:dyDescent="0.35">
      <c r="X2281" s="32" t="str">
        <f t="shared" si="93"/>
        <v/>
      </c>
      <c r="Y2281" s="32" t="e">
        <f t="shared" si="94"/>
        <v>#N/A</v>
      </c>
    </row>
    <row r="2282" spans="24:25" x14ac:dyDescent="0.35">
      <c r="X2282" s="32" t="str">
        <f t="shared" si="93"/>
        <v/>
      </c>
      <c r="Y2282" s="32" t="e">
        <f t="shared" si="94"/>
        <v>#N/A</v>
      </c>
    </row>
    <row r="2283" spans="24:25" x14ac:dyDescent="0.35">
      <c r="X2283" s="32" t="str">
        <f t="shared" si="93"/>
        <v/>
      </c>
      <c r="Y2283" s="32" t="e">
        <f t="shared" si="94"/>
        <v>#N/A</v>
      </c>
    </row>
    <row r="2284" spans="24:25" x14ac:dyDescent="0.35">
      <c r="X2284" s="32" t="str">
        <f t="shared" si="93"/>
        <v/>
      </c>
      <c r="Y2284" s="32" t="e">
        <f t="shared" si="94"/>
        <v>#N/A</v>
      </c>
    </row>
    <row r="2285" spans="24:25" x14ac:dyDescent="0.35">
      <c r="X2285" s="32" t="str">
        <f t="shared" si="93"/>
        <v/>
      </c>
      <c r="Y2285" s="32" t="e">
        <f t="shared" si="94"/>
        <v>#N/A</v>
      </c>
    </row>
    <row r="2286" spans="24:25" x14ac:dyDescent="0.35">
      <c r="X2286" s="32" t="str">
        <f t="shared" si="93"/>
        <v/>
      </c>
      <c r="Y2286" s="32" t="e">
        <f t="shared" si="94"/>
        <v>#N/A</v>
      </c>
    </row>
    <row r="2287" spans="24:25" x14ac:dyDescent="0.35">
      <c r="X2287" s="32" t="str">
        <f t="shared" ref="X2287:X2350" si="95">Z2287&amp;AA2287</f>
        <v/>
      </c>
      <c r="Y2287" s="32" t="e">
        <f t="shared" si="94"/>
        <v>#N/A</v>
      </c>
    </row>
    <row r="2288" spans="24:25" x14ac:dyDescent="0.35">
      <c r="X2288" s="32" t="str">
        <f t="shared" si="95"/>
        <v/>
      </c>
      <c r="Y2288" s="32" t="e">
        <f t="shared" si="94"/>
        <v>#N/A</v>
      </c>
    </row>
    <row r="2289" spans="24:25" x14ac:dyDescent="0.35">
      <c r="X2289" s="32" t="str">
        <f t="shared" si="95"/>
        <v/>
      </c>
      <c r="Y2289" s="32" t="e">
        <f t="shared" si="94"/>
        <v>#N/A</v>
      </c>
    </row>
    <row r="2290" spans="24:25" x14ac:dyDescent="0.35">
      <c r="X2290" s="32" t="str">
        <f t="shared" si="95"/>
        <v/>
      </c>
      <c r="Y2290" s="32" t="e">
        <f t="shared" si="94"/>
        <v>#N/A</v>
      </c>
    </row>
    <row r="2291" spans="24:25" x14ac:dyDescent="0.35">
      <c r="X2291" s="32" t="str">
        <f t="shared" si="95"/>
        <v/>
      </c>
      <c r="Y2291" s="32" t="e">
        <f t="shared" si="94"/>
        <v>#N/A</v>
      </c>
    </row>
    <row r="2292" spans="24:25" x14ac:dyDescent="0.35">
      <c r="X2292" s="32" t="str">
        <f t="shared" si="95"/>
        <v/>
      </c>
      <c r="Y2292" s="32" t="e">
        <f t="shared" si="94"/>
        <v>#N/A</v>
      </c>
    </row>
    <row r="2293" spans="24:25" x14ac:dyDescent="0.35">
      <c r="X2293" s="32" t="str">
        <f t="shared" si="95"/>
        <v/>
      </c>
      <c r="Y2293" s="32" t="e">
        <f t="shared" si="94"/>
        <v>#N/A</v>
      </c>
    </row>
    <row r="2294" spans="24:25" x14ac:dyDescent="0.35">
      <c r="X2294" s="32" t="str">
        <f t="shared" si="95"/>
        <v/>
      </c>
      <c r="Y2294" s="32" t="e">
        <f t="shared" si="94"/>
        <v>#N/A</v>
      </c>
    </row>
    <row r="2295" spans="24:25" x14ac:dyDescent="0.35">
      <c r="X2295" s="32" t="str">
        <f t="shared" si="95"/>
        <v/>
      </c>
      <c r="Y2295" s="32" t="e">
        <f t="shared" si="94"/>
        <v>#N/A</v>
      </c>
    </row>
    <row r="2296" spans="24:25" x14ac:dyDescent="0.35">
      <c r="X2296" s="32" t="str">
        <f t="shared" si="95"/>
        <v/>
      </c>
      <c r="Y2296" s="32" t="e">
        <f t="shared" si="94"/>
        <v>#N/A</v>
      </c>
    </row>
    <row r="2297" spans="24:25" x14ac:dyDescent="0.35">
      <c r="X2297" s="32" t="str">
        <f t="shared" si="95"/>
        <v/>
      </c>
      <c r="Y2297" s="32" t="e">
        <f t="shared" si="94"/>
        <v>#N/A</v>
      </c>
    </row>
    <row r="2298" spans="24:25" x14ac:dyDescent="0.35">
      <c r="X2298" s="32" t="str">
        <f t="shared" si="95"/>
        <v/>
      </c>
      <c r="Y2298" s="32" t="e">
        <f t="shared" si="94"/>
        <v>#N/A</v>
      </c>
    </row>
    <row r="2299" spans="24:25" x14ac:dyDescent="0.35">
      <c r="X2299" s="32" t="str">
        <f t="shared" si="95"/>
        <v/>
      </c>
      <c r="Y2299" s="32" t="e">
        <f t="shared" si="94"/>
        <v>#N/A</v>
      </c>
    </row>
    <row r="2300" spans="24:25" x14ac:dyDescent="0.35">
      <c r="X2300" s="32" t="str">
        <f t="shared" si="95"/>
        <v/>
      </c>
      <c r="Y2300" s="32" t="e">
        <f t="shared" si="94"/>
        <v>#N/A</v>
      </c>
    </row>
    <row r="2301" spans="24:25" x14ac:dyDescent="0.35">
      <c r="X2301" s="32" t="str">
        <f t="shared" si="95"/>
        <v/>
      </c>
      <c r="Y2301" s="32" t="e">
        <f t="shared" si="94"/>
        <v>#N/A</v>
      </c>
    </row>
    <row r="2302" spans="24:25" x14ac:dyDescent="0.35">
      <c r="X2302" s="32" t="str">
        <f t="shared" si="95"/>
        <v/>
      </c>
      <c r="Y2302" s="32" t="e">
        <f t="shared" si="94"/>
        <v>#N/A</v>
      </c>
    </row>
    <row r="2303" spans="24:25" x14ac:dyDescent="0.35">
      <c r="X2303" s="32" t="str">
        <f t="shared" si="95"/>
        <v/>
      </c>
      <c r="Y2303" s="32" t="e">
        <f t="shared" si="94"/>
        <v>#N/A</v>
      </c>
    </row>
    <row r="2304" spans="24:25" x14ac:dyDescent="0.35">
      <c r="X2304" s="32" t="str">
        <f t="shared" si="95"/>
        <v/>
      </c>
      <c r="Y2304" s="32" t="e">
        <f t="shared" si="94"/>
        <v>#N/A</v>
      </c>
    </row>
    <row r="2305" spans="24:25" x14ac:dyDescent="0.35">
      <c r="X2305" s="32" t="str">
        <f t="shared" si="95"/>
        <v/>
      </c>
      <c r="Y2305" s="32" t="e">
        <f t="shared" si="94"/>
        <v>#N/A</v>
      </c>
    </row>
    <row r="2306" spans="24:25" x14ac:dyDescent="0.35">
      <c r="X2306" s="32" t="str">
        <f t="shared" si="95"/>
        <v/>
      </c>
      <c r="Y2306" s="32" t="e">
        <f t="shared" si="94"/>
        <v>#N/A</v>
      </c>
    </row>
    <row r="2307" spans="24:25" x14ac:dyDescent="0.35">
      <c r="X2307" s="32" t="str">
        <f t="shared" si="95"/>
        <v/>
      </c>
      <c r="Y2307" s="32" t="e">
        <f t="shared" si="94"/>
        <v>#N/A</v>
      </c>
    </row>
    <row r="2308" spans="24:25" x14ac:dyDescent="0.35">
      <c r="X2308" s="32" t="str">
        <f t="shared" si="95"/>
        <v/>
      </c>
      <c r="Y2308" s="32" t="e">
        <f t="shared" si="94"/>
        <v>#N/A</v>
      </c>
    </row>
    <row r="2309" spans="24:25" x14ac:dyDescent="0.35">
      <c r="X2309" s="32" t="str">
        <f t="shared" si="95"/>
        <v/>
      </c>
      <c r="Y2309" s="32" t="e">
        <f t="shared" ref="Y2309:Y2372" si="96">VLOOKUP(AA2309,U:V,2,0)=AB2309</f>
        <v>#N/A</v>
      </c>
    </row>
    <row r="2310" spans="24:25" x14ac:dyDescent="0.35">
      <c r="X2310" s="32" t="str">
        <f t="shared" si="95"/>
        <v/>
      </c>
      <c r="Y2310" s="32" t="e">
        <f t="shared" si="96"/>
        <v>#N/A</v>
      </c>
    </row>
    <row r="2311" spans="24:25" x14ac:dyDescent="0.35">
      <c r="X2311" s="32" t="str">
        <f t="shared" si="95"/>
        <v/>
      </c>
      <c r="Y2311" s="32" t="e">
        <f t="shared" si="96"/>
        <v>#N/A</v>
      </c>
    </row>
    <row r="2312" spans="24:25" x14ac:dyDescent="0.35">
      <c r="X2312" s="32" t="str">
        <f t="shared" si="95"/>
        <v/>
      </c>
      <c r="Y2312" s="32" t="e">
        <f t="shared" si="96"/>
        <v>#N/A</v>
      </c>
    </row>
    <row r="2313" spans="24:25" x14ac:dyDescent="0.35">
      <c r="X2313" s="32" t="str">
        <f t="shared" si="95"/>
        <v/>
      </c>
      <c r="Y2313" s="32" t="e">
        <f t="shared" si="96"/>
        <v>#N/A</v>
      </c>
    </row>
    <row r="2314" spans="24:25" x14ac:dyDescent="0.35">
      <c r="X2314" s="32" t="str">
        <f t="shared" si="95"/>
        <v/>
      </c>
      <c r="Y2314" s="32" t="e">
        <f t="shared" si="96"/>
        <v>#N/A</v>
      </c>
    </row>
    <row r="2315" spans="24:25" x14ac:dyDescent="0.35">
      <c r="X2315" s="32" t="str">
        <f t="shared" si="95"/>
        <v/>
      </c>
      <c r="Y2315" s="32" t="e">
        <f t="shared" si="96"/>
        <v>#N/A</v>
      </c>
    </row>
    <row r="2316" spans="24:25" x14ac:dyDescent="0.35">
      <c r="X2316" s="32" t="str">
        <f t="shared" si="95"/>
        <v/>
      </c>
      <c r="Y2316" s="32" t="e">
        <f t="shared" si="96"/>
        <v>#N/A</v>
      </c>
    </row>
    <row r="2317" spans="24:25" x14ac:dyDescent="0.35">
      <c r="X2317" s="32" t="str">
        <f t="shared" si="95"/>
        <v/>
      </c>
      <c r="Y2317" s="32" t="e">
        <f t="shared" si="96"/>
        <v>#N/A</v>
      </c>
    </row>
    <row r="2318" spans="24:25" x14ac:dyDescent="0.35">
      <c r="X2318" s="32" t="str">
        <f t="shared" si="95"/>
        <v/>
      </c>
      <c r="Y2318" s="32" t="e">
        <f t="shared" si="96"/>
        <v>#N/A</v>
      </c>
    </row>
    <row r="2319" spans="24:25" x14ac:dyDescent="0.35">
      <c r="X2319" s="32" t="str">
        <f t="shared" si="95"/>
        <v/>
      </c>
      <c r="Y2319" s="32" t="e">
        <f t="shared" si="96"/>
        <v>#N/A</v>
      </c>
    </row>
    <row r="2320" spans="24:25" x14ac:dyDescent="0.35">
      <c r="X2320" s="32" t="str">
        <f t="shared" si="95"/>
        <v/>
      </c>
      <c r="Y2320" s="32" t="e">
        <f t="shared" si="96"/>
        <v>#N/A</v>
      </c>
    </row>
    <row r="2321" spans="24:25" x14ac:dyDescent="0.35">
      <c r="X2321" s="32" t="str">
        <f t="shared" si="95"/>
        <v/>
      </c>
      <c r="Y2321" s="32" t="e">
        <f t="shared" si="96"/>
        <v>#N/A</v>
      </c>
    </row>
    <row r="2322" spans="24:25" x14ac:dyDescent="0.35">
      <c r="X2322" s="32" t="str">
        <f t="shared" si="95"/>
        <v/>
      </c>
      <c r="Y2322" s="32" t="e">
        <f t="shared" si="96"/>
        <v>#N/A</v>
      </c>
    </row>
    <row r="2323" spans="24:25" x14ac:dyDescent="0.35">
      <c r="X2323" s="32" t="str">
        <f t="shared" si="95"/>
        <v/>
      </c>
      <c r="Y2323" s="32" t="e">
        <f t="shared" si="96"/>
        <v>#N/A</v>
      </c>
    </row>
    <row r="2324" spans="24:25" x14ac:dyDescent="0.35">
      <c r="X2324" s="32" t="str">
        <f t="shared" si="95"/>
        <v/>
      </c>
      <c r="Y2324" s="32" t="e">
        <f t="shared" si="96"/>
        <v>#N/A</v>
      </c>
    </row>
    <row r="2325" spans="24:25" x14ac:dyDescent="0.35">
      <c r="X2325" s="32" t="str">
        <f t="shared" si="95"/>
        <v/>
      </c>
      <c r="Y2325" s="32" t="e">
        <f t="shared" si="96"/>
        <v>#N/A</v>
      </c>
    </row>
    <row r="2326" spans="24:25" x14ac:dyDescent="0.35">
      <c r="X2326" s="32" t="str">
        <f t="shared" si="95"/>
        <v/>
      </c>
      <c r="Y2326" s="32" t="e">
        <f t="shared" si="96"/>
        <v>#N/A</v>
      </c>
    </row>
    <row r="2327" spans="24:25" x14ac:dyDescent="0.35">
      <c r="X2327" s="32" t="str">
        <f t="shared" si="95"/>
        <v/>
      </c>
      <c r="Y2327" s="32" t="e">
        <f t="shared" si="96"/>
        <v>#N/A</v>
      </c>
    </row>
    <row r="2328" spans="24:25" x14ac:dyDescent="0.35">
      <c r="X2328" s="32" t="str">
        <f t="shared" si="95"/>
        <v/>
      </c>
      <c r="Y2328" s="32" t="e">
        <f t="shared" si="96"/>
        <v>#N/A</v>
      </c>
    </row>
    <row r="2329" spans="24:25" x14ac:dyDescent="0.35">
      <c r="X2329" s="32" t="str">
        <f t="shared" si="95"/>
        <v/>
      </c>
      <c r="Y2329" s="32" t="e">
        <f t="shared" si="96"/>
        <v>#N/A</v>
      </c>
    </row>
    <row r="2330" spans="24:25" x14ac:dyDescent="0.35">
      <c r="X2330" s="32" t="str">
        <f t="shared" si="95"/>
        <v/>
      </c>
      <c r="Y2330" s="32" t="e">
        <f t="shared" si="96"/>
        <v>#N/A</v>
      </c>
    </row>
    <row r="2331" spans="24:25" x14ac:dyDescent="0.35">
      <c r="X2331" s="32" t="str">
        <f t="shared" si="95"/>
        <v/>
      </c>
      <c r="Y2331" s="32" t="e">
        <f t="shared" si="96"/>
        <v>#N/A</v>
      </c>
    </row>
    <row r="2332" spans="24:25" x14ac:dyDescent="0.35">
      <c r="X2332" s="32" t="str">
        <f t="shared" si="95"/>
        <v/>
      </c>
      <c r="Y2332" s="32" t="e">
        <f t="shared" si="96"/>
        <v>#N/A</v>
      </c>
    </row>
    <row r="2333" spans="24:25" x14ac:dyDescent="0.35">
      <c r="X2333" s="32" t="str">
        <f t="shared" si="95"/>
        <v/>
      </c>
      <c r="Y2333" s="32" t="e">
        <f t="shared" si="96"/>
        <v>#N/A</v>
      </c>
    </row>
    <row r="2334" spans="24:25" x14ac:dyDescent="0.35">
      <c r="X2334" s="32" t="str">
        <f t="shared" si="95"/>
        <v/>
      </c>
      <c r="Y2334" s="32" t="e">
        <f t="shared" si="96"/>
        <v>#N/A</v>
      </c>
    </row>
    <row r="2335" spans="24:25" x14ac:dyDescent="0.35">
      <c r="X2335" s="32" t="str">
        <f t="shared" si="95"/>
        <v/>
      </c>
      <c r="Y2335" s="32" t="e">
        <f t="shared" si="96"/>
        <v>#N/A</v>
      </c>
    </row>
    <row r="2336" spans="24:25" x14ac:dyDescent="0.35">
      <c r="X2336" s="32" t="str">
        <f t="shared" si="95"/>
        <v/>
      </c>
      <c r="Y2336" s="32" t="e">
        <f t="shared" si="96"/>
        <v>#N/A</v>
      </c>
    </row>
    <row r="2337" spans="24:25" x14ac:dyDescent="0.35">
      <c r="X2337" s="32" t="str">
        <f t="shared" si="95"/>
        <v/>
      </c>
      <c r="Y2337" s="32" t="e">
        <f t="shared" si="96"/>
        <v>#N/A</v>
      </c>
    </row>
    <row r="2338" spans="24:25" x14ac:dyDescent="0.35">
      <c r="X2338" s="32" t="str">
        <f t="shared" si="95"/>
        <v/>
      </c>
      <c r="Y2338" s="32" t="e">
        <f t="shared" si="96"/>
        <v>#N/A</v>
      </c>
    </row>
    <row r="2339" spans="24:25" x14ac:dyDescent="0.35">
      <c r="X2339" s="32" t="str">
        <f t="shared" si="95"/>
        <v/>
      </c>
      <c r="Y2339" s="32" t="e">
        <f t="shared" si="96"/>
        <v>#N/A</v>
      </c>
    </row>
    <row r="2340" spans="24:25" x14ac:dyDescent="0.35">
      <c r="X2340" s="32" t="str">
        <f t="shared" si="95"/>
        <v/>
      </c>
      <c r="Y2340" s="32" t="e">
        <f t="shared" si="96"/>
        <v>#N/A</v>
      </c>
    </row>
    <row r="2341" spans="24:25" x14ac:dyDescent="0.35">
      <c r="X2341" s="32" t="str">
        <f t="shared" si="95"/>
        <v/>
      </c>
      <c r="Y2341" s="32" t="e">
        <f t="shared" si="96"/>
        <v>#N/A</v>
      </c>
    </row>
    <row r="2342" spans="24:25" x14ac:dyDescent="0.35">
      <c r="X2342" s="32" t="str">
        <f t="shared" si="95"/>
        <v/>
      </c>
      <c r="Y2342" s="32" t="e">
        <f t="shared" si="96"/>
        <v>#N/A</v>
      </c>
    </row>
    <row r="2343" spans="24:25" x14ac:dyDescent="0.35">
      <c r="X2343" s="32" t="str">
        <f t="shared" si="95"/>
        <v/>
      </c>
      <c r="Y2343" s="32" t="e">
        <f t="shared" si="96"/>
        <v>#N/A</v>
      </c>
    </row>
    <row r="2344" spans="24:25" x14ac:dyDescent="0.35">
      <c r="X2344" s="32" t="str">
        <f t="shared" si="95"/>
        <v/>
      </c>
      <c r="Y2344" s="32" t="e">
        <f t="shared" si="96"/>
        <v>#N/A</v>
      </c>
    </row>
    <row r="2345" spans="24:25" x14ac:dyDescent="0.35">
      <c r="X2345" s="32" t="str">
        <f t="shared" si="95"/>
        <v/>
      </c>
      <c r="Y2345" s="32" t="e">
        <f t="shared" si="96"/>
        <v>#N/A</v>
      </c>
    </row>
    <row r="2346" spans="24:25" x14ac:dyDescent="0.35">
      <c r="X2346" s="32" t="str">
        <f t="shared" si="95"/>
        <v/>
      </c>
      <c r="Y2346" s="32" t="e">
        <f t="shared" si="96"/>
        <v>#N/A</v>
      </c>
    </row>
    <row r="2347" spans="24:25" x14ac:dyDescent="0.35">
      <c r="X2347" s="32" t="str">
        <f t="shared" si="95"/>
        <v/>
      </c>
      <c r="Y2347" s="32" t="e">
        <f t="shared" si="96"/>
        <v>#N/A</v>
      </c>
    </row>
    <row r="2348" spans="24:25" x14ac:dyDescent="0.35">
      <c r="X2348" s="32" t="str">
        <f t="shared" si="95"/>
        <v/>
      </c>
      <c r="Y2348" s="32" t="e">
        <f t="shared" si="96"/>
        <v>#N/A</v>
      </c>
    </row>
    <row r="2349" spans="24:25" x14ac:dyDescent="0.35">
      <c r="X2349" s="32" t="str">
        <f t="shared" si="95"/>
        <v/>
      </c>
      <c r="Y2349" s="32" t="e">
        <f t="shared" si="96"/>
        <v>#N/A</v>
      </c>
    </row>
    <row r="2350" spans="24:25" x14ac:dyDescent="0.35">
      <c r="X2350" s="32" t="str">
        <f t="shared" si="95"/>
        <v/>
      </c>
      <c r="Y2350" s="32" t="e">
        <f t="shared" si="96"/>
        <v>#N/A</v>
      </c>
    </row>
    <row r="2351" spans="24:25" x14ac:dyDescent="0.35">
      <c r="X2351" s="32" t="str">
        <f t="shared" ref="X2351:X2414" si="97">Z2351&amp;AA2351</f>
        <v/>
      </c>
      <c r="Y2351" s="32" t="e">
        <f t="shared" si="96"/>
        <v>#N/A</v>
      </c>
    </row>
    <row r="2352" spans="24:25" x14ac:dyDescent="0.35">
      <c r="X2352" s="32" t="str">
        <f t="shared" si="97"/>
        <v/>
      </c>
      <c r="Y2352" s="32" t="e">
        <f t="shared" si="96"/>
        <v>#N/A</v>
      </c>
    </row>
    <row r="2353" spans="24:25" x14ac:dyDescent="0.35">
      <c r="X2353" s="32" t="str">
        <f t="shared" si="97"/>
        <v/>
      </c>
      <c r="Y2353" s="32" t="e">
        <f t="shared" si="96"/>
        <v>#N/A</v>
      </c>
    </row>
    <row r="2354" spans="24:25" x14ac:dyDescent="0.35">
      <c r="X2354" s="32" t="str">
        <f t="shared" si="97"/>
        <v/>
      </c>
      <c r="Y2354" s="32" t="e">
        <f t="shared" si="96"/>
        <v>#N/A</v>
      </c>
    </row>
    <row r="2355" spans="24:25" x14ac:dyDescent="0.35">
      <c r="X2355" s="32" t="str">
        <f t="shared" si="97"/>
        <v/>
      </c>
      <c r="Y2355" s="32" t="e">
        <f t="shared" si="96"/>
        <v>#N/A</v>
      </c>
    </row>
    <row r="2356" spans="24:25" x14ac:dyDescent="0.35">
      <c r="X2356" s="32" t="str">
        <f t="shared" si="97"/>
        <v/>
      </c>
      <c r="Y2356" s="32" t="e">
        <f t="shared" si="96"/>
        <v>#N/A</v>
      </c>
    </row>
    <row r="2357" spans="24:25" x14ac:dyDescent="0.35">
      <c r="X2357" s="32" t="str">
        <f t="shared" si="97"/>
        <v/>
      </c>
      <c r="Y2357" s="32" t="e">
        <f t="shared" si="96"/>
        <v>#N/A</v>
      </c>
    </row>
    <row r="2358" spans="24:25" x14ac:dyDescent="0.35">
      <c r="X2358" s="32" t="str">
        <f t="shared" si="97"/>
        <v/>
      </c>
      <c r="Y2358" s="32" t="e">
        <f t="shared" si="96"/>
        <v>#N/A</v>
      </c>
    </row>
    <row r="2359" spans="24:25" x14ac:dyDescent="0.35">
      <c r="X2359" s="32" t="str">
        <f t="shared" si="97"/>
        <v/>
      </c>
      <c r="Y2359" s="32" t="e">
        <f t="shared" si="96"/>
        <v>#N/A</v>
      </c>
    </row>
    <row r="2360" spans="24:25" x14ac:dyDescent="0.35">
      <c r="X2360" s="32" t="str">
        <f t="shared" si="97"/>
        <v/>
      </c>
      <c r="Y2360" s="32" t="e">
        <f t="shared" si="96"/>
        <v>#N/A</v>
      </c>
    </row>
    <row r="2361" spans="24:25" x14ac:dyDescent="0.35">
      <c r="X2361" s="32" t="str">
        <f t="shared" si="97"/>
        <v/>
      </c>
      <c r="Y2361" s="32" t="e">
        <f t="shared" si="96"/>
        <v>#N/A</v>
      </c>
    </row>
    <row r="2362" spans="24:25" x14ac:dyDescent="0.35">
      <c r="X2362" s="32" t="str">
        <f t="shared" si="97"/>
        <v/>
      </c>
      <c r="Y2362" s="32" t="e">
        <f t="shared" si="96"/>
        <v>#N/A</v>
      </c>
    </row>
    <row r="2363" spans="24:25" x14ac:dyDescent="0.35">
      <c r="X2363" s="32" t="str">
        <f t="shared" si="97"/>
        <v/>
      </c>
      <c r="Y2363" s="32" t="e">
        <f t="shared" si="96"/>
        <v>#N/A</v>
      </c>
    </row>
    <row r="2364" spans="24:25" x14ac:dyDescent="0.35">
      <c r="X2364" s="32" t="str">
        <f t="shared" si="97"/>
        <v/>
      </c>
      <c r="Y2364" s="32" t="e">
        <f t="shared" si="96"/>
        <v>#N/A</v>
      </c>
    </row>
    <row r="2365" spans="24:25" x14ac:dyDescent="0.35">
      <c r="X2365" s="32" t="str">
        <f t="shared" si="97"/>
        <v/>
      </c>
      <c r="Y2365" s="32" t="e">
        <f t="shared" si="96"/>
        <v>#N/A</v>
      </c>
    </row>
    <row r="2366" spans="24:25" x14ac:dyDescent="0.35">
      <c r="X2366" s="32" t="str">
        <f t="shared" si="97"/>
        <v/>
      </c>
      <c r="Y2366" s="32" t="e">
        <f t="shared" si="96"/>
        <v>#N/A</v>
      </c>
    </row>
    <row r="2367" spans="24:25" x14ac:dyDescent="0.35">
      <c r="X2367" s="32" t="str">
        <f t="shared" si="97"/>
        <v/>
      </c>
      <c r="Y2367" s="32" t="e">
        <f t="shared" si="96"/>
        <v>#N/A</v>
      </c>
    </row>
    <row r="2368" spans="24:25" x14ac:dyDescent="0.35">
      <c r="X2368" s="32" t="str">
        <f t="shared" si="97"/>
        <v/>
      </c>
      <c r="Y2368" s="32" t="e">
        <f t="shared" si="96"/>
        <v>#N/A</v>
      </c>
    </row>
    <row r="2369" spans="24:25" x14ac:dyDescent="0.35">
      <c r="X2369" s="32" t="str">
        <f t="shared" si="97"/>
        <v/>
      </c>
      <c r="Y2369" s="32" t="e">
        <f t="shared" si="96"/>
        <v>#N/A</v>
      </c>
    </row>
    <row r="2370" spans="24:25" x14ac:dyDescent="0.35">
      <c r="X2370" s="32" t="str">
        <f t="shared" si="97"/>
        <v/>
      </c>
      <c r="Y2370" s="32" t="e">
        <f t="shared" si="96"/>
        <v>#N/A</v>
      </c>
    </row>
    <row r="2371" spans="24:25" x14ac:dyDescent="0.35">
      <c r="X2371" s="32" t="str">
        <f t="shared" si="97"/>
        <v/>
      </c>
      <c r="Y2371" s="32" t="e">
        <f t="shared" si="96"/>
        <v>#N/A</v>
      </c>
    </row>
    <row r="2372" spans="24:25" x14ac:dyDescent="0.35">
      <c r="X2372" s="32" t="str">
        <f t="shared" si="97"/>
        <v/>
      </c>
      <c r="Y2372" s="32" t="e">
        <f t="shared" si="96"/>
        <v>#N/A</v>
      </c>
    </row>
    <row r="2373" spans="24:25" x14ac:dyDescent="0.35">
      <c r="X2373" s="32" t="str">
        <f t="shared" si="97"/>
        <v/>
      </c>
      <c r="Y2373" s="32" t="e">
        <f t="shared" ref="Y2373:Y2436" si="98">VLOOKUP(AA2373,U:V,2,0)=AB2373</f>
        <v>#N/A</v>
      </c>
    </row>
    <row r="2374" spans="24:25" x14ac:dyDescent="0.35">
      <c r="X2374" s="32" t="str">
        <f t="shared" si="97"/>
        <v/>
      </c>
      <c r="Y2374" s="32" t="e">
        <f t="shared" si="98"/>
        <v>#N/A</v>
      </c>
    </row>
    <row r="2375" spans="24:25" x14ac:dyDescent="0.35">
      <c r="X2375" s="32" t="str">
        <f t="shared" si="97"/>
        <v/>
      </c>
      <c r="Y2375" s="32" t="e">
        <f t="shared" si="98"/>
        <v>#N/A</v>
      </c>
    </row>
    <row r="2376" spans="24:25" x14ac:dyDescent="0.35">
      <c r="X2376" s="32" t="str">
        <f t="shared" si="97"/>
        <v/>
      </c>
      <c r="Y2376" s="32" t="e">
        <f t="shared" si="98"/>
        <v>#N/A</v>
      </c>
    </row>
    <row r="2377" spans="24:25" x14ac:dyDescent="0.35">
      <c r="X2377" s="32" t="str">
        <f t="shared" si="97"/>
        <v/>
      </c>
      <c r="Y2377" s="32" t="e">
        <f t="shared" si="98"/>
        <v>#N/A</v>
      </c>
    </row>
    <row r="2378" spans="24:25" x14ac:dyDescent="0.35">
      <c r="X2378" s="32" t="str">
        <f t="shared" si="97"/>
        <v/>
      </c>
      <c r="Y2378" s="32" t="e">
        <f t="shared" si="98"/>
        <v>#N/A</v>
      </c>
    </row>
    <row r="2379" spans="24:25" x14ac:dyDescent="0.35">
      <c r="X2379" s="32" t="str">
        <f t="shared" si="97"/>
        <v/>
      </c>
      <c r="Y2379" s="32" t="e">
        <f t="shared" si="98"/>
        <v>#N/A</v>
      </c>
    </row>
    <row r="2380" spans="24:25" x14ac:dyDescent="0.35">
      <c r="X2380" s="32" t="str">
        <f t="shared" si="97"/>
        <v/>
      </c>
      <c r="Y2380" s="32" t="e">
        <f t="shared" si="98"/>
        <v>#N/A</v>
      </c>
    </row>
    <row r="2381" spans="24:25" x14ac:dyDescent="0.35">
      <c r="X2381" s="32" t="str">
        <f t="shared" si="97"/>
        <v/>
      </c>
      <c r="Y2381" s="32" t="e">
        <f t="shared" si="98"/>
        <v>#N/A</v>
      </c>
    </row>
    <row r="2382" spans="24:25" x14ac:dyDescent="0.35">
      <c r="X2382" s="32" t="str">
        <f t="shared" si="97"/>
        <v/>
      </c>
      <c r="Y2382" s="32" t="e">
        <f t="shared" si="98"/>
        <v>#N/A</v>
      </c>
    </row>
    <row r="2383" spans="24:25" x14ac:dyDescent="0.35">
      <c r="X2383" s="32" t="str">
        <f t="shared" si="97"/>
        <v/>
      </c>
      <c r="Y2383" s="32" t="e">
        <f t="shared" si="98"/>
        <v>#N/A</v>
      </c>
    </row>
    <row r="2384" spans="24:25" x14ac:dyDescent="0.35">
      <c r="X2384" s="32" t="str">
        <f t="shared" si="97"/>
        <v/>
      </c>
      <c r="Y2384" s="32" t="e">
        <f t="shared" si="98"/>
        <v>#N/A</v>
      </c>
    </row>
    <row r="2385" spans="24:25" x14ac:dyDescent="0.35">
      <c r="X2385" s="32" t="str">
        <f t="shared" si="97"/>
        <v/>
      </c>
      <c r="Y2385" s="32" t="e">
        <f t="shared" si="98"/>
        <v>#N/A</v>
      </c>
    </row>
    <row r="2386" spans="24:25" x14ac:dyDescent="0.35">
      <c r="X2386" s="32" t="str">
        <f t="shared" si="97"/>
        <v/>
      </c>
      <c r="Y2386" s="32" t="e">
        <f t="shared" si="98"/>
        <v>#N/A</v>
      </c>
    </row>
    <row r="2387" spans="24:25" x14ac:dyDescent="0.35">
      <c r="X2387" s="32" t="str">
        <f t="shared" si="97"/>
        <v/>
      </c>
      <c r="Y2387" s="32" t="e">
        <f t="shared" si="98"/>
        <v>#N/A</v>
      </c>
    </row>
    <row r="2388" spans="24:25" x14ac:dyDescent="0.35">
      <c r="X2388" s="32" t="str">
        <f t="shared" si="97"/>
        <v/>
      </c>
      <c r="Y2388" s="32" t="e">
        <f t="shared" si="98"/>
        <v>#N/A</v>
      </c>
    </row>
    <row r="2389" spans="24:25" x14ac:dyDescent="0.35">
      <c r="X2389" s="32" t="str">
        <f t="shared" si="97"/>
        <v/>
      </c>
      <c r="Y2389" s="32" t="e">
        <f t="shared" si="98"/>
        <v>#N/A</v>
      </c>
    </row>
    <row r="2390" spans="24:25" x14ac:dyDescent="0.35">
      <c r="X2390" s="32" t="str">
        <f t="shared" si="97"/>
        <v/>
      </c>
      <c r="Y2390" s="32" t="e">
        <f t="shared" si="98"/>
        <v>#N/A</v>
      </c>
    </row>
    <row r="2391" spans="24:25" x14ac:dyDescent="0.35">
      <c r="X2391" s="32" t="str">
        <f t="shared" si="97"/>
        <v/>
      </c>
      <c r="Y2391" s="32" t="e">
        <f t="shared" si="98"/>
        <v>#N/A</v>
      </c>
    </row>
    <row r="2392" spans="24:25" x14ac:dyDescent="0.35">
      <c r="X2392" s="32" t="str">
        <f t="shared" si="97"/>
        <v/>
      </c>
      <c r="Y2392" s="32" t="e">
        <f t="shared" si="98"/>
        <v>#N/A</v>
      </c>
    </row>
    <row r="2393" spans="24:25" x14ac:dyDescent="0.35">
      <c r="X2393" s="32" t="str">
        <f t="shared" si="97"/>
        <v/>
      </c>
      <c r="Y2393" s="32" t="e">
        <f t="shared" si="98"/>
        <v>#N/A</v>
      </c>
    </row>
    <row r="2394" spans="24:25" x14ac:dyDescent="0.35">
      <c r="X2394" s="32" t="str">
        <f t="shared" si="97"/>
        <v/>
      </c>
      <c r="Y2394" s="32" t="e">
        <f t="shared" si="98"/>
        <v>#N/A</v>
      </c>
    </row>
    <row r="2395" spans="24:25" x14ac:dyDescent="0.35">
      <c r="X2395" s="32" t="str">
        <f t="shared" si="97"/>
        <v/>
      </c>
      <c r="Y2395" s="32" t="e">
        <f t="shared" si="98"/>
        <v>#N/A</v>
      </c>
    </row>
    <row r="2396" spans="24:25" x14ac:dyDescent="0.35">
      <c r="X2396" s="32" t="str">
        <f t="shared" si="97"/>
        <v/>
      </c>
      <c r="Y2396" s="32" t="e">
        <f t="shared" si="98"/>
        <v>#N/A</v>
      </c>
    </row>
    <row r="2397" spans="24:25" x14ac:dyDescent="0.35">
      <c r="X2397" s="32" t="str">
        <f t="shared" si="97"/>
        <v/>
      </c>
      <c r="Y2397" s="32" t="e">
        <f t="shared" si="98"/>
        <v>#N/A</v>
      </c>
    </row>
    <row r="2398" spans="24:25" x14ac:dyDescent="0.35">
      <c r="X2398" s="32" t="str">
        <f t="shared" si="97"/>
        <v/>
      </c>
      <c r="Y2398" s="32" t="e">
        <f t="shared" si="98"/>
        <v>#N/A</v>
      </c>
    </row>
    <row r="2399" spans="24:25" x14ac:dyDescent="0.35">
      <c r="X2399" s="32" t="str">
        <f t="shared" si="97"/>
        <v/>
      </c>
      <c r="Y2399" s="32" t="e">
        <f t="shared" si="98"/>
        <v>#N/A</v>
      </c>
    </row>
    <row r="2400" spans="24:25" x14ac:dyDescent="0.35">
      <c r="X2400" s="32" t="str">
        <f t="shared" si="97"/>
        <v/>
      </c>
      <c r="Y2400" s="32" t="e">
        <f t="shared" si="98"/>
        <v>#N/A</v>
      </c>
    </row>
    <row r="2401" spans="24:25" x14ac:dyDescent="0.35">
      <c r="X2401" s="32" t="str">
        <f t="shared" si="97"/>
        <v/>
      </c>
      <c r="Y2401" s="32" t="e">
        <f t="shared" si="98"/>
        <v>#N/A</v>
      </c>
    </row>
    <row r="2402" spans="24:25" x14ac:dyDescent="0.35">
      <c r="X2402" s="32" t="str">
        <f t="shared" si="97"/>
        <v/>
      </c>
      <c r="Y2402" s="32" t="e">
        <f t="shared" si="98"/>
        <v>#N/A</v>
      </c>
    </row>
    <row r="2403" spans="24:25" x14ac:dyDescent="0.35">
      <c r="X2403" s="32" t="str">
        <f t="shared" si="97"/>
        <v/>
      </c>
      <c r="Y2403" s="32" t="e">
        <f t="shared" si="98"/>
        <v>#N/A</v>
      </c>
    </row>
    <row r="2404" spans="24:25" x14ac:dyDescent="0.35">
      <c r="X2404" s="32" t="str">
        <f t="shared" si="97"/>
        <v/>
      </c>
      <c r="Y2404" s="32" t="e">
        <f t="shared" si="98"/>
        <v>#N/A</v>
      </c>
    </row>
    <row r="2405" spans="24:25" x14ac:dyDescent="0.35">
      <c r="X2405" s="32" t="str">
        <f t="shared" si="97"/>
        <v/>
      </c>
      <c r="Y2405" s="32" t="e">
        <f t="shared" si="98"/>
        <v>#N/A</v>
      </c>
    </row>
    <row r="2406" spans="24:25" x14ac:dyDescent="0.35">
      <c r="X2406" s="32" t="str">
        <f t="shared" si="97"/>
        <v/>
      </c>
      <c r="Y2406" s="32" t="e">
        <f t="shared" si="98"/>
        <v>#N/A</v>
      </c>
    </row>
    <row r="2407" spans="24:25" x14ac:dyDescent="0.35">
      <c r="X2407" s="32" t="str">
        <f t="shared" si="97"/>
        <v/>
      </c>
      <c r="Y2407" s="32" t="e">
        <f t="shared" si="98"/>
        <v>#N/A</v>
      </c>
    </row>
    <row r="2408" spans="24:25" x14ac:dyDescent="0.35">
      <c r="X2408" s="32" t="str">
        <f t="shared" si="97"/>
        <v/>
      </c>
      <c r="Y2408" s="32" t="e">
        <f t="shared" si="98"/>
        <v>#N/A</v>
      </c>
    </row>
    <row r="2409" spans="24:25" x14ac:dyDescent="0.35">
      <c r="X2409" s="32" t="str">
        <f t="shared" si="97"/>
        <v/>
      </c>
      <c r="Y2409" s="32" t="e">
        <f t="shared" si="98"/>
        <v>#N/A</v>
      </c>
    </row>
    <row r="2410" spans="24:25" x14ac:dyDescent="0.35">
      <c r="X2410" s="32" t="str">
        <f t="shared" si="97"/>
        <v/>
      </c>
      <c r="Y2410" s="32" t="e">
        <f t="shared" si="98"/>
        <v>#N/A</v>
      </c>
    </row>
    <row r="2411" spans="24:25" x14ac:dyDescent="0.35">
      <c r="X2411" s="32" t="str">
        <f t="shared" si="97"/>
        <v/>
      </c>
      <c r="Y2411" s="32" t="e">
        <f t="shared" si="98"/>
        <v>#N/A</v>
      </c>
    </row>
    <row r="2412" spans="24:25" x14ac:dyDescent="0.35">
      <c r="X2412" s="32" t="str">
        <f t="shared" si="97"/>
        <v/>
      </c>
      <c r="Y2412" s="32" t="e">
        <f t="shared" si="98"/>
        <v>#N/A</v>
      </c>
    </row>
    <row r="2413" spans="24:25" x14ac:dyDescent="0.35">
      <c r="X2413" s="32" t="str">
        <f t="shared" si="97"/>
        <v/>
      </c>
      <c r="Y2413" s="32" t="e">
        <f t="shared" si="98"/>
        <v>#N/A</v>
      </c>
    </row>
    <row r="2414" spans="24:25" x14ac:dyDescent="0.35">
      <c r="X2414" s="32" t="str">
        <f t="shared" si="97"/>
        <v/>
      </c>
      <c r="Y2414" s="32" t="e">
        <f t="shared" si="98"/>
        <v>#N/A</v>
      </c>
    </row>
    <row r="2415" spans="24:25" x14ac:dyDescent="0.35">
      <c r="X2415" s="32" t="str">
        <f t="shared" ref="X2415:X2462" si="99">Z2415&amp;AA2415</f>
        <v/>
      </c>
      <c r="Y2415" s="32" t="e">
        <f t="shared" si="98"/>
        <v>#N/A</v>
      </c>
    </row>
    <row r="2416" spans="24:25" x14ac:dyDescent="0.35">
      <c r="X2416" s="32" t="str">
        <f t="shared" si="99"/>
        <v/>
      </c>
      <c r="Y2416" s="32" t="e">
        <f t="shared" si="98"/>
        <v>#N/A</v>
      </c>
    </row>
    <row r="2417" spans="24:25" x14ac:dyDescent="0.35">
      <c r="X2417" s="32" t="str">
        <f t="shared" si="99"/>
        <v/>
      </c>
      <c r="Y2417" s="32" t="e">
        <f t="shared" si="98"/>
        <v>#N/A</v>
      </c>
    </row>
    <row r="2418" spans="24:25" x14ac:dyDescent="0.35">
      <c r="X2418" s="32" t="str">
        <f t="shared" si="99"/>
        <v/>
      </c>
      <c r="Y2418" s="32" t="e">
        <f t="shared" si="98"/>
        <v>#N/A</v>
      </c>
    </row>
    <row r="2419" spans="24:25" x14ac:dyDescent="0.35">
      <c r="X2419" s="32" t="str">
        <f t="shared" si="99"/>
        <v/>
      </c>
      <c r="Y2419" s="32" t="e">
        <f t="shared" si="98"/>
        <v>#N/A</v>
      </c>
    </row>
    <row r="2420" spans="24:25" x14ac:dyDescent="0.35">
      <c r="X2420" s="32" t="str">
        <f t="shared" si="99"/>
        <v/>
      </c>
      <c r="Y2420" s="32" t="e">
        <f t="shared" si="98"/>
        <v>#N/A</v>
      </c>
    </row>
    <row r="2421" spans="24:25" x14ac:dyDescent="0.35">
      <c r="X2421" s="32" t="str">
        <f t="shared" si="99"/>
        <v/>
      </c>
      <c r="Y2421" s="32" t="e">
        <f t="shared" si="98"/>
        <v>#N/A</v>
      </c>
    </row>
    <row r="2422" spans="24:25" x14ac:dyDescent="0.35">
      <c r="X2422" s="32" t="str">
        <f t="shared" si="99"/>
        <v/>
      </c>
      <c r="Y2422" s="32" t="e">
        <f t="shared" si="98"/>
        <v>#N/A</v>
      </c>
    </row>
    <row r="2423" spans="24:25" x14ac:dyDescent="0.35">
      <c r="X2423" s="32" t="str">
        <f t="shared" si="99"/>
        <v/>
      </c>
      <c r="Y2423" s="32" t="e">
        <f t="shared" si="98"/>
        <v>#N/A</v>
      </c>
    </row>
    <row r="2424" spans="24:25" x14ac:dyDescent="0.35">
      <c r="X2424" s="32" t="str">
        <f t="shared" si="99"/>
        <v/>
      </c>
      <c r="Y2424" s="32" t="e">
        <f t="shared" si="98"/>
        <v>#N/A</v>
      </c>
    </row>
    <row r="2425" spans="24:25" x14ac:dyDescent="0.35">
      <c r="X2425" s="32" t="str">
        <f t="shared" si="99"/>
        <v/>
      </c>
      <c r="Y2425" s="32" t="e">
        <f t="shared" si="98"/>
        <v>#N/A</v>
      </c>
    </row>
    <row r="2426" spans="24:25" x14ac:dyDescent="0.35">
      <c r="X2426" s="32" t="str">
        <f t="shared" si="99"/>
        <v/>
      </c>
      <c r="Y2426" s="32" t="e">
        <f t="shared" si="98"/>
        <v>#N/A</v>
      </c>
    </row>
    <row r="2427" spans="24:25" x14ac:dyDescent="0.35">
      <c r="X2427" s="32" t="str">
        <f t="shared" si="99"/>
        <v/>
      </c>
      <c r="Y2427" s="32" t="e">
        <f t="shared" si="98"/>
        <v>#N/A</v>
      </c>
    </row>
    <row r="2428" spans="24:25" x14ac:dyDescent="0.35">
      <c r="X2428" s="32" t="str">
        <f t="shared" si="99"/>
        <v/>
      </c>
      <c r="Y2428" s="32" t="e">
        <f t="shared" si="98"/>
        <v>#N/A</v>
      </c>
    </row>
    <row r="2429" spans="24:25" x14ac:dyDescent="0.35">
      <c r="X2429" s="32" t="str">
        <f t="shared" si="99"/>
        <v/>
      </c>
      <c r="Y2429" s="32" t="e">
        <f t="shared" si="98"/>
        <v>#N/A</v>
      </c>
    </row>
    <row r="2430" spans="24:25" x14ac:dyDescent="0.35">
      <c r="X2430" s="32" t="str">
        <f t="shared" si="99"/>
        <v/>
      </c>
      <c r="Y2430" s="32" t="e">
        <f t="shared" si="98"/>
        <v>#N/A</v>
      </c>
    </row>
    <row r="2431" spans="24:25" x14ac:dyDescent="0.35">
      <c r="X2431" s="32" t="str">
        <f t="shared" si="99"/>
        <v/>
      </c>
      <c r="Y2431" s="32" t="e">
        <f t="shared" si="98"/>
        <v>#N/A</v>
      </c>
    </row>
    <row r="2432" spans="24:25" x14ac:dyDescent="0.35">
      <c r="X2432" s="32" t="str">
        <f t="shared" si="99"/>
        <v/>
      </c>
      <c r="Y2432" s="32" t="e">
        <f t="shared" si="98"/>
        <v>#N/A</v>
      </c>
    </row>
    <row r="2433" spans="24:25" x14ac:dyDescent="0.35">
      <c r="X2433" s="32" t="str">
        <f t="shared" si="99"/>
        <v/>
      </c>
      <c r="Y2433" s="32" t="e">
        <f t="shared" si="98"/>
        <v>#N/A</v>
      </c>
    </row>
    <row r="2434" spans="24:25" x14ac:dyDescent="0.35">
      <c r="X2434" s="32" t="str">
        <f t="shared" si="99"/>
        <v/>
      </c>
      <c r="Y2434" s="32" t="e">
        <f t="shared" si="98"/>
        <v>#N/A</v>
      </c>
    </row>
    <row r="2435" spans="24:25" x14ac:dyDescent="0.35">
      <c r="X2435" s="32" t="str">
        <f t="shared" si="99"/>
        <v/>
      </c>
      <c r="Y2435" s="32" t="e">
        <f t="shared" si="98"/>
        <v>#N/A</v>
      </c>
    </row>
    <row r="2436" spans="24:25" x14ac:dyDescent="0.35">
      <c r="X2436" s="32" t="str">
        <f t="shared" si="99"/>
        <v/>
      </c>
      <c r="Y2436" s="32" t="e">
        <f t="shared" si="98"/>
        <v>#N/A</v>
      </c>
    </row>
    <row r="2437" spans="24:25" x14ac:dyDescent="0.35">
      <c r="X2437" s="32" t="str">
        <f t="shared" si="99"/>
        <v/>
      </c>
      <c r="Y2437" s="32" t="e">
        <f t="shared" ref="Y2437:Y2462" si="100">VLOOKUP(AA2437,U:V,2,0)=AB2437</f>
        <v>#N/A</v>
      </c>
    </row>
    <row r="2438" spans="24:25" x14ac:dyDescent="0.35">
      <c r="X2438" s="32" t="str">
        <f t="shared" si="99"/>
        <v/>
      </c>
      <c r="Y2438" s="32" t="e">
        <f t="shared" si="100"/>
        <v>#N/A</v>
      </c>
    </row>
    <row r="2439" spans="24:25" x14ac:dyDescent="0.35">
      <c r="X2439" s="32" t="str">
        <f t="shared" si="99"/>
        <v/>
      </c>
      <c r="Y2439" s="32" t="e">
        <f t="shared" si="100"/>
        <v>#N/A</v>
      </c>
    </row>
    <row r="2440" spans="24:25" x14ac:dyDescent="0.35">
      <c r="X2440" s="32" t="str">
        <f t="shared" si="99"/>
        <v/>
      </c>
      <c r="Y2440" s="32" t="e">
        <f t="shared" si="100"/>
        <v>#N/A</v>
      </c>
    </row>
    <row r="2441" spans="24:25" x14ac:dyDescent="0.35">
      <c r="X2441" s="32" t="str">
        <f t="shared" si="99"/>
        <v/>
      </c>
      <c r="Y2441" s="32" t="e">
        <f t="shared" si="100"/>
        <v>#N/A</v>
      </c>
    </row>
    <row r="2442" spans="24:25" x14ac:dyDescent="0.35">
      <c r="X2442" s="32" t="str">
        <f t="shared" si="99"/>
        <v/>
      </c>
      <c r="Y2442" s="32" t="e">
        <f t="shared" si="100"/>
        <v>#N/A</v>
      </c>
    </row>
    <row r="2443" spans="24:25" x14ac:dyDescent="0.35">
      <c r="X2443" s="32" t="str">
        <f t="shared" si="99"/>
        <v/>
      </c>
      <c r="Y2443" s="32" t="e">
        <f t="shared" si="100"/>
        <v>#N/A</v>
      </c>
    </row>
    <row r="2444" spans="24:25" x14ac:dyDescent="0.35">
      <c r="X2444" s="32" t="str">
        <f t="shared" si="99"/>
        <v/>
      </c>
      <c r="Y2444" s="32" t="e">
        <f t="shared" si="100"/>
        <v>#N/A</v>
      </c>
    </row>
    <row r="2445" spans="24:25" x14ac:dyDescent="0.35">
      <c r="X2445" s="32" t="str">
        <f t="shared" si="99"/>
        <v/>
      </c>
      <c r="Y2445" s="32" t="e">
        <f t="shared" si="100"/>
        <v>#N/A</v>
      </c>
    </row>
    <row r="2446" spans="24:25" x14ac:dyDescent="0.35">
      <c r="X2446" s="32" t="str">
        <f t="shared" si="99"/>
        <v/>
      </c>
      <c r="Y2446" s="32" t="e">
        <f t="shared" si="100"/>
        <v>#N/A</v>
      </c>
    </row>
    <row r="2447" spans="24:25" x14ac:dyDescent="0.35">
      <c r="X2447" s="32" t="str">
        <f t="shared" si="99"/>
        <v/>
      </c>
      <c r="Y2447" s="32" t="e">
        <f t="shared" si="100"/>
        <v>#N/A</v>
      </c>
    </row>
    <row r="2448" spans="24:25" x14ac:dyDescent="0.35">
      <c r="X2448" s="32" t="str">
        <f t="shared" si="99"/>
        <v/>
      </c>
      <c r="Y2448" s="32" t="e">
        <f t="shared" si="100"/>
        <v>#N/A</v>
      </c>
    </row>
    <row r="2449" spans="24:25" x14ac:dyDescent="0.35">
      <c r="X2449" s="32" t="str">
        <f t="shared" si="99"/>
        <v/>
      </c>
      <c r="Y2449" s="32" t="e">
        <f t="shared" si="100"/>
        <v>#N/A</v>
      </c>
    </row>
    <row r="2450" spans="24:25" x14ac:dyDescent="0.35">
      <c r="X2450" s="32" t="str">
        <f t="shared" si="99"/>
        <v/>
      </c>
      <c r="Y2450" s="32" t="e">
        <f t="shared" si="100"/>
        <v>#N/A</v>
      </c>
    </row>
    <row r="2451" spans="24:25" x14ac:dyDescent="0.35">
      <c r="X2451" s="32" t="str">
        <f t="shared" si="99"/>
        <v/>
      </c>
      <c r="Y2451" s="32" t="e">
        <f t="shared" si="100"/>
        <v>#N/A</v>
      </c>
    </row>
    <row r="2452" spans="24:25" x14ac:dyDescent="0.35">
      <c r="X2452" s="32" t="str">
        <f t="shared" si="99"/>
        <v/>
      </c>
      <c r="Y2452" s="32" t="e">
        <f t="shared" si="100"/>
        <v>#N/A</v>
      </c>
    </row>
    <row r="2453" spans="24:25" x14ac:dyDescent="0.35">
      <c r="X2453" s="32" t="str">
        <f t="shared" si="99"/>
        <v/>
      </c>
      <c r="Y2453" s="32" t="e">
        <f t="shared" si="100"/>
        <v>#N/A</v>
      </c>
    </row>
    <row r="2454" spans="24:25" x14ac:dyDescent="0.35">
      <c r="X2454" s="32" t="str">
        <f t="shared" si="99"/>
        <v/>
      </c>
      <c r="Y2454" s="32" t="e">
        <f t="shared" si="100"/>
        <v>#N/A</v>
      </c>
    </row>
    <row r="2455" spans="24:25" x14ac:dyDescent="0.35">
      <c r="X2455" s="32" t="str">
        <f t="shared" si="99"/>
        <v/>
      </c>
      <c r="Y2455" s="32" t="e">
        <f t="shared" si="100"/>
        <v>#N/A</v>
      </c>
    </row>
    <row r="2456" spans="24:25" x14ac:dyDescent="0.35">
      <c r="X2456" s="32" t="str">
        <f t="shared" si="99"/>
        <v/>
      </c>
      <c r="Y2456" s="32" t="e">
        <f t="shared" si="100"/>
        <v>#N/A</v>
      </c>
    </row>
    <row r="2457" spans="24:25" x14ac:dyDescent="0.35">
      <c r="X2457" s="32" t="str">
        <f t="shared" si="99"/>
        <v/>
      </c>
      <c r="Y2457" s="32" t="e">
        <f t="shared" si="100"/>
        <v>#N/A</v>
      </c>
    </row>
    <row r="2458" spans="24:25" x14ac:dyDescent="0.35">
      <c r="X2458" s="32" t="str">
        <f t="shared" si="99"/>
        <v/>
      </c>
      <c r="Y2458" s="32" t="e">
        <f t="shared" si="100"/>
        <v>#N/A</v>
      </c>
    </row>
    <row r="2459" spans="24:25" x14ac:dyDescent="0.35">
      <c r="X2459" s="32" t="str">
        <f t="shared" si="99"/>
        <v/>
      </c>
      <c r="Y2459" s="32" t="e">
        <f t="shared" si="100"/>
        <v>#N/A</v>
      </c>
    </row>
    <row r="2460" spans="24:25" x14ac:dyDescent="0.35">
      <c r="X2460" s="32" t="str">
        <f t="shared" si="99"/>
        <v/>
      </c>
      <c r="Y2460" s="32" t="e">
        <f t="shared" si="100"/>
        <v>#N/A</v>
      </c>
    </row>
    <row r="2461" spans="24:25" x14ac:dyDescent="0.35">
      <c r="X2461" s="32" t="str">
        <f t="shared" si="99"/>
        <v/>
      </c>
      <c r="Y2461" s="32" t="e">
        <f t="shared" si="100"/>
        <v>#N/A</v>
      </c>
    </row>
    <row r="2462" spans="24:25" x14ac:dyDescent="0.35">
      <c r="X2462" s="32" t="str">
        <f t="shared" si="99"/>
        <v/>
      </c>
      <c r="Y2462" s="32" t="e">
        <f t="shared" si="100"/>
        <v>#N/A</v>
      </c>
    </row>
  </sheetData>
  <autoFilter ref="A4:V193" xr:uid="{00000000-0009-0000-0000-000007000000}"/>
  <conditionalFormatting sqref="U72">
    <cfRule type="duplicateValues" dxfId="138" priority="15"/>
  </conditionalFormatting>
  <conditionalFormatting sqref="U26:U30 U32">
    <cfRule type="duplicateValues" dxfId="137" priority="14"/>
  </conditionalFormatting>
  <conditionalFormatting sqref="U44">
    <cfRule type="duplicateValues" dxfId="136" priority="13"/>
  </conditionalFormatting>
  <conditionalFormatting sqref="U51">
    <cfRule type="duplicateValues" dxfId="135" priority="12"/>
  </conditionalFormatting>
  <conditionalFormatting sqref="U7">
    <cfRule type="duplicateValues" dxfId="134" priority="11"/>
  </conditionalFormatting>
  <conditionalFormatting sqref="U31">
    <cfRule type="duplicateValues" dxfId="133" priority="10"/>
  </conditionalFormatting>
  <conditionalFormatting sqref="U112">
    <cfRule type="duplicateValues" dxfId="132" priority="9"/>
  </conditionalFormatting>
  <conditionalFormatting sqref="U113:U191 U73:U88 U4:U6 U45 U52:U71 U33:U40 U8:U25 U194:U1048576 U90:U111 U47:U50">
    <cfRule type="duplicateValues" dxfId="131" priority="27"/>
  </conditionalFormatting>
  <conditionalFormatting sqref="U43">
    <cfRule type="duplicateValues" dxfId="130" priority="8"/>
  </conditionalFormatting>
  <conditionalFormatting sqref="Y1:Y43 Y88:Y1048576 Y45:Y86">
    <cfRule type="containsText" dxfId="129" priority="7" operator="containsText" text="FALSE">
      <formula>NOT(ISERROR(SEARCH("FALSE",Y1)))</formula>
    </cfRule>
  </conditionalFormatting>
  <conditionalFormatting sqref="U89">
    <cfRule type="duplicateValues" dxfId="128" priority="6"/>
  </conditionalFormatting>
  <conditionalFormatting sqref="Y87">
    <cfRule type="containsText" dxfId="127" priority="5" operator="containsText" text="FALSE">
      <formula>NOT(ISERROR(SEARCH("FALSE",Y87)))</formula>
    </cfRule>
  </conditionalFormatting>
  <conditionalFormatting sqref="U46">
    <cfRule type="duplicateValues" dxfId="126" priority="4"/>
  </conditionalFormatting>
  <conditionalFormatting sqref="Y44">
    <cfRule type="containsText" dxfId="125" priority="3" operator="containsText" text="FALSE">
      <formula>NOT(ISERROR(SEARCH("FALSE",Y44)))</formula>
    </cfRule>
  </conditionalFormatting>
  <conditionalFormatting sqref="U42">
    <cfRule type="duplicateValues" dxfId="124" priority="2"/>
  </conditionalFormatting>
  <conditionalFormatting sqref="U41">
    <cfRule type="duplicateValues" dxfId="123" priority="1"/>
  </conditionalFormatting>
  <dataValidations count="1">
    <dataValidation type="list" allowBlank="1" showInputMessage="1" showErrorMessage="1" sqref="D3" xr:uid="{00000000-0002-0000-0700-000000000000}">
      <formula1>Sites</formula1>
    </dataValidation>
  </dataValidations>
  <hyperlinks>
    <hyperlink ref="B3" location="Index!A1" display="Go To Index" xr:uid="{00000000-0004-0000-0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6" tint="0.39997558519241921"/>
  </sheetPr>
  <dimension ref="A1:F114"/>
  <sheetViews>
    <sheetView workbookViewId="0">
      <pane ySplit="2" topLeftCell="A3" activePane="bottomLeft" state="frozen"/>
      <selection activeCell="B1" sqref="B1"/>
      <selection pane="bottomLeft" activeCell="E9" activeCellId="1" sqref="E7:F7 E9:F9"/>
    </sheetView>
  </sheetViews>
  <sheetFormatPr defaultColWidth="8.90625" defaultRowHeight="14.5" x14ac:dyDescent="0.35"/>
  <cols>
    <col min="1" max="2" width="10.6328125" style="47" bestFit="1" customWidth="1"/>
    <col min="3" max="3" width="9.453125" style="47" bestFit="1" customWidth="1"/>
    <col min="4" max="4" width="19" style="46" bestFit="1" customWidth="1"/>
    <col min="5" max="5" width="11.36328125" style="46" bestFit="1" customWidth="1"/>
    <col min="6" max="6" width="35.54296875" style="46" bestFit="1" customWidth="1"/>
    <col min="7" max="16384" width="8.90625" style="46"/>
  </cols>
  <sheetData>
    <row r="1" spans="1:6" x14ac:dyDescent="0.35">
      <c r="A1" s="47" t="s">
        <v>348</v>
      </c>
      <c r="B1" s="26" t="s">
        <v>50</v>
      </c>
      <c r="C1" s="47" t="s">
        <v>350</v>
      </c>
      <c r="D1" s="6" t="s">
        <v>9821</v>
      </c>
    </row>
    <row r="2" spans="1:6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1164</v>
      </c>
      <c r="F2" s="46" t="s">
        <v>387</v>
      </c>
    </row>
    <row r="3" spans="1:6" x14ac:dyDescent="0.35">
      <c r="C3" s="47">
        <v>43291</v>
      </c>
      <c r="E3" s="46">
        <v>1010</v>
      </c>
      <c r="F3" s="46" t="s">
        <v>1166</v>
      </c>
    </row>
    <row r="4" spans="1:6" x14ac:dyDescent="0.35">
      <c r="C4" s="47">
        <v>43291</v>
      </c>
      <c r="E4" s="46">
        <v>1040</v>
      </c>
      <c r="F4" s="46" t="s">
        <v>1169</v>
      </c>
    </row>
    <row r="5" spans="1:6" x14ac:dyDescent="0.35">
      <c r="C5" s="47">
        <v>43291</v>
      </c>
      <c r="E5" s="46">
        <v>1110</v>
      </c>
      <c r="F5" s="46" t="s">
        <v>1170</v>
      </c>
    </row>
    <row r="6" spans="1:6" x14ac:dyDescent="0.35">
      <c r="C6" s="47">
        <v>43291</v>
      </c>
      <c r="E6" s="46">
        <v>7010</v>
      </c>
      <c r="F6" s="46" t="s">
        <v>1177</v>
      </c>
    </row>
    <row r="7" spans="1:6" x14ac:dyDescent="0.35">
      <c r="C7" s="47">
        <v>43291</v>
      </c>
      <c r="E7" s="46">
        <v>7011</v>
      </c>
      <c r="F7" s="46" t="s">
        <v>11043</v>
      </c>
    </row>
    <row r="8" spans="1:6" x14ac:dyDescent="0.35">
      <c r="C8" s="47">
        <v>43291</v>
      </c>
      <c r="E8" s="46">
        <v>7020</v>
      </c>
      <c r="F8" s="46" t="s">
        <v>1178</v>
      </c>
    </row>
    <row r="9" spans="1:6" x14ac:dyDescent="0.35">
      <c r="C9" s="47">
        <v>43291</v>
      </c>
      <c r="E9" s="46">
        <v>7022</v>
      </c>
      <c r="F9" s="46" t="s">
        <v>11044</v>
      </c>
    </row>
    <row r="10" spans="1:6" x14ac:dyDescent="0.35">
      <c r="C10" s="47">
        <v>43291</v>
      </c>
      <c r="E10" s="46">
        <v>7060</v>
      </c>
      <c r="F10" s="46" t="s">
        <v>1180</v>
      </c>
    </row>
    <row r="11" spans="1:6" x14ac:dyDescent="0.35">
      <c r="C11" s="47">
        <v>43291</v>
      </c>
      <c r="E11" s="46">
        <v>8101</v>
      </c>
      <c r="F11" s="46" t="s">
        <v>1184</v>
      </c>
    </row>
    <row r="12" spans="1:6" x14ac:dyDescent="0.35">
      <c r="C12" s="47">
        <v>43291</v>
      </c>
      <c r="E12" s="46">
        <v>8103</v>
      </c>
      <c r="F12" s="46" t="s">
        <v>27</v>
      </c>
    </row>
    <row r="13" spans="1:6" x14ac:dyDescent="0.35">
      <c r="C13" s="47">
        <v>43291</v>
      </c>
      <c r="E13" s="46">
        <v>8105</v>
      </c>
      <c r="F13" s="46" t="s">
        <v>1187</v>
      </c>
    </row>
    <row r="14" spans="1:6" x14ac:dyDescent="0.35">
      <c r="C14" s="47">
        <v>43291</v>
      </c>
      <c r="E14" s="46">
        <v>8106</v>
      </c>
      <c r="F14" s="46" t="s">
        <v>1188</v>
      </c>
    </row>
    <row r="15" spans="1:6" x14ac:dyDescent="0.35">
      <c r="B15" s="47">
        <v>43206</v>
      </c>
      <c r="E15" s="46">
        <v>9100</v>
      </c>
      <c r="F15" s="46" t="s">
        <v>1190</v>
      </c>
    </row>
    <row r="16" spans="1:6" x14ac:dyDescent="0.35">
      <c r="B16" s="47">
        <v>43206</v>
      </c>
      <c r="E16" s="46">
        <v>9101</v>
      </c>
      <c r="F16" s="46" t="s">
        <v>1191</v>
      </c>
    </row>
    <row r="17" spans="2:6" x14ac:dyDescent="0.35">
      <c r="B17" s="47">
        <v>43206</v>
      </c>
      <c r="E17" s="46">
        <v>9105</v>
      </c>
      <c r="F17" s="46" t="s">
        <v>1192</v>
      </c>
    </row>
    <row r="18" spans="2:6" x14ac:dyDescent="0.35">
      <c r="B18" s="47">
        <v>43206</v>
      </c>
      <c r="E18" s="46">
        <v>9106</v>
      </c>
      <c r="F18" s="46" t="s">
        <v>1193</v>
      </c>
    </row>
    <row r="19" spans="2:6" x14ac:dyDescent="0.35">
      <c r="B19" s="47">
        <v>43206</v>
      </c>
      <c r="E19" s="46">
        <v>9107</v>
      </c>
      <c r="F19" s="46" t="s">
        <v>1194</v>
      </c>
    </row>
    <row r="20" spans="2:6" x14ac:dyDescent="0.35">
      <c r="B20" s="47">
        <v>43206</v>
      </c>
      <c r="E20" s="46">
        <v>9108</v>
      </c>
      <c r="F20" s="46" t="s">
        <v>1195</v>
      </c>
    </row>
    <row r="21" spans="2:6" x14ac:dyDescent="0.35">
      <c r="B21" s="47">
        <v>43206</v>
      </c>
      <c r="E21" s="46">
        <v>9110</v>
      </c>
      <c r="F21" s="46" t="s">
        <v>1196</v>
      </c>
    </row>
    <row r="22" spans="2:6" x14ac:dyDescent="0.35">
      <c r="B22" s="47">
        <v>43206</v>
      </c>
      <c r="E22" s="46">
        <v>9115</v>
      </c>
      <c r="F22" s="46" t="s">
        <v>1197</v>
      </c>
    </row>
    <row r="23" spans="2:6" x14ac:dyDescent="0.35">
      <c r="B23" s="47">
        <v>43206</v>
      </c>
      <c r="E23" s="46">
        <v>9120</v>
      </c>
      <c r="F23" s="46" t="s">
        <v>1198</v>
      </c>
    </row>
    <row r="24" spans="2:6" x14ac:dyDescent="0.35">
      <c r="B24" s="47">
        <v>43206</v>
      </c>
      <c r="E24" s="46">
        <v>9125</v>
      </c>
      <c r="F24" s="46" t="s">
        <v>1199</v>
      </c>
    </row>
    <row r="25" spans="2:6" x14ac:dyDescent="0.35">
      <c r="B25" s="47">
        <v>43206</v>
      </c>
      <c r="E25" s="46">
        <v>9126</v>
      </c>
      <c r="F25" s="46" t="s">
        <v>1200</v>
      </c>
    </row>
    <row r="26" spans="2:6" x14ac:dyDescent="0.35">
      <c r="B26" s="47">
        <v>43206</v>
      </c>
      <c r="E26" s="46">
        <v>9127</v>
      </c>
      <c r="F26" s="46" t="s">
        <v>1201</v>
      </c>
    </row>
    <row r="27" spans="2:6" x14ac:dyDescent="0.35">
      <c r="B27" s="47">
        <v>43206</v>
      </c>
      <c r="E27" s="46">
        <v>9130</v>
      </c>
      <c r="F27" s="46" t="s">
        <v>1202</v>
      </c>
    </row>
    <row r="28" spans="2:6" x14ac:dyDescent="0.35">
      <c r="B28" s="47">
        <v>43206</v>
      </c>
      <c r="E28" s="46">
        <v>9131</v>
      </c>
      <c r="F28" s="46" t="s">
        <v>1203</v>
      </c>
    </row>
    <row r="29" spans="2:6" x14ac:dyDescent="0.35">
      <c r="B29" s="47">
        <v>43206</v>
      </c>
      <c r="E29" s="46">
        <v>9132</v>
      </c>
      <c r="F29" s="46" t="s">
        <v>1204</v>
      </c>
    </row>
    <row r="30" spans="2:6" x14ac:dyDescent="0.35">
      <c r="B30" s="47">
        <v>43206</v>
      </c>
      <c r="E30" s="46">
        <v>9133</v>
      </c>
      <c r="F30" s="46" t="s">
        <v>1205</v>
      </c>
    </row>
    <row r="31" spans="2:6" x14ac:dyDescent="0.35">
      <c r="B31" s="47">
        <v>43206</v>
      </c>
      <c r="E31" s="46">
        <v>9135</v>
      </c>
      <c r="F31" s="46" t="s">
        <v>1206</v>
      </c>
    </row>
    <row r="32" spans="2:6" x14ac:dyDescent="0.35">
      <c r="B32" s="47">
        <v>43206</v>
      </c>
      <c r="E32" s="46">
        <v>9136</v>
      </c>
      <c r="F32" s="46" t="s">
        <v>1207</v>
      </c>
    </row>
    <row r="33" spans="2:6" x14ac:dyDescent="0.35">
      <c r="B33" s="47">
        <v>43206</v>
      </c>
      <c r="E33" s="46">
        <v>9140</v>
      </c>
      <c r="F33" s="46" t="s">
        <v>1208</v>
      </c>
    </row>
    <row r="34" spans="2:6" x14ac:dyDescent="0.35">
      <c r="B34" s="47">
        <v>43206</v>
      </c>
      <c r="E34" s="46">
        <v>9141</v>
      </c>
      <c r="F34" s="46" t="s">
        <v>1209</v>
      </c>
    </row>
    <row r="35" spans="2:6" x14ac:dyDescent="0.35">
      <c r="B35" s="47">
        <v>43206</v>
      </c>
      <c r="E35" s="46">
        <v>9145</v>
      </c>
      <c r="F35" s="46" t="s">
        <v>1210</v>
      </c>
    </row>
    <row r="36" spans="2:6" x14ac:dyDescent="0.35">
      <c r="B36" s="47">
        <v>43206</v>
      </c>
      <c r="E36" s="46">
        <v>9146</v>
      </c>
      <c r="F36" s="46" t="s">
        <v>1211</v>
      </c>
    </row>
    <row r="37" spans="2:6" x14ac:dyDescent="0.35">
      <c r="B37" s="47">
        <v>43206</v>
      </c>
      <c r="E37" s="46">
        <v>9150</v>
      </c>
      <c r="F37" s="46" t="s">
        <v>1212</v>
      </c>
    </row>
    <row r="38" spans="2:6" x14ac:dyDescent="0.35">
      <c r="B38" s="47">
        <v>43206</v>
      </c>
      <c r="E38" s="46">
        <v>9155</v>
      </c>
      <c r="F38" s="46" t="s">
        <v>1213</v>
      </c>
    </row>
    <row r="39" spans="2:6" x14ac:dyDescent="0.35">
      <c r="B39" s="47">
        <v>43206</v>
      </c>
      <c r="E39" s="46">
        <v>9156</v>
      </c>
      <c r="F39" s="46" t="s">
        <v>1214</v>
      </c>
    </row>
    <row r="40" spans="2:6" x14ac:dyDescent="0.35">
      <c r="B40" s="47">
        <v>43206</v>
      </c>
      <c r="E40" s="46">
        <v>9157</v>
      </c>
      <c r="F40" s="46" t="s">
        <v>1215</v>
      </c>
    </row>
    <row r="41" spans="2:6" x14ac:dyDescent="0.35">
      <c r="B41" s="47">
        <v>43206</v>
      </c>
      <c r="E41" s="46">
        <v>9158</v>
      </c>
      <c r="F41" s="46" t="s">
        <v>1216</v>
      </c>
    </row>
    <row r="42" spans="2:6" x14ac:dyDescent="0.35">
      <c r="B42" s="47">
        <v>43206</v>
      </c>
      <c r="E42" s="46">
        <v>9159</v>
      </c>
      <c r="F42" s="46" t="s">
        <v>1217</v>
      </c>
    </row>
    <row r="43" spans="2:6" x14ac:dyDescent="0.35">
      <c r="B43" s="47">
        <v>43206</v>
      </c>
      <c r="E43" s="46">
        <v>9160</v>
      </c>
      <c r="F43" s="46" t="s">
        <v>1218</v>
      </c>
    </row>
    <row r="44" spans="2:6" x14ac:dyDescent="0.35">
      <c r="B44" s="47">
        <v>43206</v>
      </c>
      <c r="E44" s="46">
        <v>9161</v>
      </c>
      <c r="F44" s="46" t="s">
        <v>1219</v>
      </c>
    </row>
    <row r="45" spans="2:6" x14ac:dyDescent="0.35">
      <c r="B45" s="47">
        <v>43206</v>
      </c>
      <c r="E45" s="46">
        <v>9165</v>
      </c>
      <c r="F45" s="46" t="s">
        <v>1220</v>
      </c>
    </row>
    <row r="46" spans="2:6" x14ac:dyDescent="0.35">
      <c r="B46" s="47">
        <v>43206</v>
      </c>
      <c r="E46" s="46">
        <v>9200</v>
      </c>
      <c r="F46" s="46" t="s">
        <v>1221</v>
      </c>
    </row>
    <row r="47" spans="2:6" x14ac:dyDescent="0.35">
      <c r="B47" s="47">
        <v>43206</v>
      </c>
      <c r="E47" s="46">
        <v>9205</v>
      </c>
      <c r="F47" s="46" t="s">
        <v>1222</v>
      </c>
    </row>
    <row r="48" spans="2:6" x14ac:dyDescent="0.35">
      <c r="B48" s="47">
        <v>43206</v>
      </c>
      <c r="E48" s="46">
        <v>9300</v>
      </c>
      <c r="F48" s="46" t="s">
        <v>1223</v>
      </c>
    </row>
    <row r="49" spans="2:6" x14ac:dyDescent="0.35">
      <c r="B49" s="47">
        <v>43206</v>
      </c>
      <c r="E49" s="46">
        <v>9305</v>
      </c>
      <c r="F49" s="46" t="s">
        <v>1224</v>
      </c>
    </row>
    <row r="50" spans="2:6" x14ac:dyDescent="0.35">
      <c r="B50" s="47">
        <v>43206</v>
      </c>
      <c r="E50" s="46">
        <v>9310</v>
      </c>
      <c r="F50" s="46" t="s">
        <v>1225</v>
      </c>
    </row>
    <row r="51" spans="2:6" x14ac:dyDescent="0.35">
      <c r="B51" s="47">
        <v>43206</v>
      </c>
      <c r="E51" s="46">
        <v>9320</v>
      </c>
      <c r="F51" s="46" t="s">
        <v>1226</v>
      </c>
    </row>
    <row r="52" spans="2:6" x14ac:dyDescent="0.35">
      <c r="B52" s="47">
        <v>43206</v>
      </c>
      <c r="E52" s="46">
        <v>9321</v>
      </c>
      <c r="F52" s="46" t="s">
        <v>1227</v>
      </c>
    </row>
    <row r="53" spans="2:6" x14ac:dyDescent="0.35">
      <c r="B53" s="47">
        <v>43206</v>
      </c>
      <c r="E53" s="46">
        <v>9330</v>
      </c>
      <c r="F53" s="46" t="s">
        <v>1228</v>
      </c>
    </row>
    <row r="54" spans="2:6" x14ac:dyDescent="0.35">
      <c r="B54" s="47">
        <v>43206</v>
      </c>
      <c r="E54" s="46">
        <v>9400</v>
      </c>
      <c r="F54" s="46" t="s">
        <v>1229</v>
      </c>
    </row>
    <row r="55" spans="2:6" x14ac:dyDescent="0.35">
      <c r="B55" s="47">
        <v>43206</v>
      </c>
      <c r="E55" s="46">
        <v>9405</v>
      </c>
      <c r="F55" s="46" t="s">
        <v>1230</v>
      </c>
    </row>
    <row r="56" spans="2:6" x14ac:dyDescent="0.35">
      <c r="B56" s="47">
        <v>43206</v>
      </c>
      <c r="E56" s="46">
        <v>9406</v>
      </c>
      <c r="F56" s="46" t="s">
        <v>1231</v>
      </c>
    </row>
    <row r="57" spans="2:6" x14ac:dyDescent="0.35">
      <c r="B57" s="47">
        <v>43206</v>
      </c>
      <c r="E57" s="46">
        <v>9407</v>
      </c>
      <c r="F57" s="46" t="s">
        <v>1232</v>
      </c>
    </row>
    <row r="58" spans="2:6" x14ac:dyDescent="0.35">
      <c r="B58" s="47">
        <v>43206</v>
      </c>
      <c r="E58" s="46">
        <v>9408</v>
      </c>
      <c r="F58" s="46" t="s">
        <v>1233</v>
      </c>
    </row>
    <row r="59" spans="2:6" x14ac:dyDescent="0.35">
      <c r="B59" s="47">
        <v>43206</v>
      </c>
      <c r="E59" s="46">
        <v>9410</v>
      </c>
      <c r="F59" s="46" t="s">
        <v>1234</v>
      </c>
    </row>
    <row r="60" spans="2:6" x14ac:dyDescent="0.35">
      <c r="B60" s="47">
        <v>43230</v>
      </c>
      <c r="E60" s="46">
        <v>9411</v>
      </c>
      <c r="F60" s="46" t="s">
        <v>10277</v>
      </c>
    </row>
    <row r="61" spans="2:6" x14ac:dyDescent="0.35">
      <c r="B61" s="47">
        <v>43230</v>
      </c>
      <c r="E61" s="46">
        <v>9412</v>
      </c>
      <c r="F61" s="46" t="s">
        <v>10278</v>
      </c>
    </row>
    <row r="62" spans="2:6" x14ac:dyDescent="0.35">
      <c r="B62" s="47">
        <v>43230</v>
      </c>
      <c r="E62" s="46">
        <v>9413</v>
      </c>
      <c r="F62" s="46" t="s">
        <v>10279</v>
      </c>
    </row>
    <row r="63" spans="2:6" x14ac:dyDescent="0.35">
      <c r="B63" s="47">
        <v>43206</v>
      </c>
      <c r="E63" s="46">
        <v>9415</v>
      </c>
      <c r="F63" s="46" t="s">
        <v>1235</v>
      </c>
    </row>
    <row r="64" spans="2:6" x14ac:dyDescent="0.35">
      <c r="B64" s="47">
        <v>43206</v>
      </c>
      <c r="E64" s="46">
        <v>9420</v>
      </c>
      <c r="F64" s="46" t="s">
        <v>1236</v>
      </c>
    </row>
    <row r="65" spans="2:6" x14ac:dyDescent="0.35">
      <c r="B65" s="47">
        <v>43206</v>
      </c>
      <c r="E65" s="46">
        <v>9425</v>
      </c>
      <c r="F65" s="46" t="s">
        <v>1237</v>
      </c>
    </row>
    <row r="66" spans="2:6" x14ac:dyDescent="0.35">
      <c r="B66" s="47">
        <v>43230</v>
      </c>
      <c r="E66" s="46">
        <v>9426</v>
      </c>
      <c r="F66" s="46" t="s">
        <v>10280</v>
      </c>
    </row>
    <row r="67" spans="2:6" x14ac:dyDescent="0.35">
      <c r="B67" s="47">
        <v>43230</v>
      </c>
      <c r="E67" s="46">
        <v>9427</v>
      </c>
      <c r="F67" s="46" t="s">
        <v>10281</v>
      </c>
    </row>
    <row r="68" spans="2:6" x14ac:dyDescent="0.35">
      <c r="B68" s="47">
        <v>43230</v>
      </c>
      <c r="E68" s="46">
        <v>9428</v>
      </c>
      <c r="F68" s="46" t="s">
        <v>10288</v>
      </c>
    </row>
    <row r="69" spans="2:6" x14ac:dyDescent="0.35">
      <c r="B69" s="47">
        <v>43230</v>
      </c>
      <c r="E69" s="46">
        <v>9429</v>
      </c>
      <c r="F69" s="46" t="s">
        <v>10289</v>
      </c>
    </row>
    <row r="70" spans="2:6" x14ac:dyDescent="0.35">
      <c r="B70" s="47">
        <v>43206</v>
      </c>
      <c r="E70" s="46">
        <v>9430</v>
      </c>
      <c r="F70" s="46" t="s">
        <v>1238</v>
      </c>
    </row>
    <row r="71" spans="2:6" x14ac:dyDescent="0.35">
      <c r="B71" s="47">
        <v>43206</v>
      </c>
      <c r="E71" s="46">
        <v>9435</v>
      </c>
      <c r="F71" s="46" t="s">
        <v>1239</v>
      </c>
    </row>
    <row r="72" spans="2:6" x14ac:dyDescent="0.35">
      <c r="B72" s="47">
        <v>43206</v>
      </c>
      <c r="E72" s="46">
        <v>9436</v>
      </c>
      <c r="F72" s="46" t="s">
        <v>1240</v>
      </c>
    </row>
    <row r="73" spans="2:6" x14ac:dyDescent="0.35">
      <c r="B73" s="47">
        <v>43206</v>
      </c>
      <c r="E73" s="46">
        <v>9437</v>
      </c>
      <c r="F73" s="46" t="s">
        <v>1241</v>
      </c>
    </row>
    <row r="74" spans="2:6" x14ac:dyDescent="0.35">
      <c r="B74" s="47">
        <v>43206</v>
      </c>
      <c r="E74" s="46">
        <v>9438</v>
      </c>
      <c r="F74" s="46" t="s">
        <v>1242</v>
      </c>
    </row>
    <row r="75" spans="2:6" x14ac:dyDescent="0.35">
      <c r="B75" s="47">
        <v>43206</v>
      </c>
      <c r="E75" s="46">
        <v>9439</v>
      </c>
      <c r="F75" s="46" t="s">
        <v>1243</v>
      </c>
    </row>
    <row r="76" spans="2:6" x14ac:dyDescent="0.35">
      <c r="B76" s="47">
        <v>43206</v>
      </c>
      <c r="E76" s="46">
        <v>9440</v>
      </c>
      <c r="F76" s="46" t="s">
        <v>1244</v>
      </c>
    </row>
    <row r="77" spans="2:6" x14ac:dyDescent="0.35">
      <c r="B77" s="47">
        <v>43206</v>
      </c>
      <c r="E77" s="46">
        <v>9441</v>
      </c>
      <c r="F77" s="46" t="s">
        <v>1245</v>
      </c>
    </row>
    <row r="78" spans="2:6" x14ac:dyDescent="0.35">
      <c r="B78" s="47">
        <v>43206</v>
      </c>
      <c r="E78" s="46">
        <v>9442</v>
      </c>
      <c r="F78" s="46" t="s">
        <v>1246</v>
      </c>
    </row>
    <row r="79" spans="2:6" x14ac:dyDescent="0.35">
      <c r="B79" s="47">
        <v>43206</v>
      </c>
      <c r="E79" s="46">
        <v>9443</v>
      </c>
      <c r="F79" s="46" t="s">
        <v>1247</v>
      </c>
    </row>
    <row r="80" spans="2:6" x14ac:dyDescent="0.35">
      <c r="B80" s="47">
        <v>43206</v>
      </c>
      <c r="E80" s="46">
        <v>9450</v>
      </c>
      <c r="F80" s="46" t="s">
        <v>1248</v>
      </c>
    </row>
    <row r="81" spans="2:6" x14ac:dyDescent="0.35">
      <c r="B81" s="47">
        <v>43206</v>
      </c>
      <c r="E81" s="46">
        <v>9451</v>
      </c>
      <c r="F81" s="46" t="s">
        <v>1249</v>
      </c>
    </row>
    <row r="82" spans="2:6" x14ac:dyDescent="0.35">
      <c r="B82" s="47">
        <v>43206</v>
      </c>
      <c r="E82" s="46">
        <v>9452</v>
      </c>
      <c r="F82" s="46" t="s">
        <v>1250</v>
      </c>
    </row>
    <row r="83" spans="2:6" x14ac:dyDescent="0.35">
      <c r="B83" s="47">
        <v>43206</v>
      </c>
      <c r="E83" s="46">
        <v>9455</v>
      </c>
      <c r="F83" s="46" t="s">
        <v>1251</v>
      </c>
    </row>
    <row r="84" spans="2:6" x14ac:dyDescent="0.35">
      <c r="B84" s="47">
        <v>43230</v>
      </c>
      <c r="E84" s="46">
        <v>9456</v>
      </c>
      <c r="F84" s="46" t="s">
        <v>10282</v>
      </c>
    </row>
    <row r="85" spans="2:6" x14ac:dyDescent="0.35">
      <c r="B85" s="47">
        <v>43230</v>
      </c>
      <c r="E85" s="46">
        <v>9457</v>
      </c>
      <c r="F85" s="46" t="s">
        <v>10283</v>
      </c>
    </row>
    <row r="86" spans="2:6" x14ac:dyDescent="0.35">
      <c r="B86" s="47">
        <v>43206</v>
      </c>
      <c r="E86" s="46">
        <v>9460</v>
      </c>
      <c r="F86" s="46" t="s">
        <v>1252</v>
      </c>
    </row>
    <row r="87" spans="2:6" x14ac:dyDescent="0.35">
      <c r="B87" s="47">
        <v>43206</v>
      </c>
      <c r="E87" s="46">
        <v>9465</v>
      </c>
      <c r="F87" s="46" t="s">
        <v>1253</v>
      </c>
    </row>
    <row r="88" spans="2:6" x14ac:dyDescent="0.35">
      <c r="B88" s="47">
        <v>43206</v>
      </c>
      <c r="E88" s="46">
        <v>9466</v>
      </c>
      <c r="F88" s="46" t="s">
        <v>1254</v>
      </c>
    </row>
    <row r="89" spans="2:6" x14ac:dyDescent="0.35">
      <c r="B89" s="47">
        <v>43206</v>
      </c>
      <c r="E89" s="46">
        <v>9467</v>
      </c>
      <c r="F89" s="46" t="s">
        <v>1255</v>
      </c>
    </row>
    <row r="90" spans="2:6" x14ac:dyDescent="0.35">
      <c r="B90" s="47">
        <v>43230</v>
      </c>
      <c r="E90" s="46">
        <v>9470</v>
      </c>
      <c r="F90" s="46" t="s">
        <v>10284</v>
      </c>
    </row>
    <row r="91" spans="2:6" x14ac:dyDescent="0.35">
      <c r="B91" s="47">
        <v>43230</v>
      </c>
      <c r="E91" s="46">
        <v>9471</v>
      </c>
      <c r="F91" s="46" t="s">
        <v>10285</v>
      </c>
    </row>
    <row r="92" spans="2:6" x14ac:dyDescent="0.35">
      <c r="B92" s="47">
        <v>43230</v>
      </c>
      <c r="E92" s="46">
        <v>9480</v>
      </c>
      <c r="F92" s="46" t="s">
        <v>10286</v>
      </c>
    </row>
    <row r="93" spans="2:6" x14ac:dyDescent="0.35">
      <c r="B93" s="47">
        <v>43230</v>
      </c>
      <c r="E93" s="46">
        <v>9481</v>
      </c>
      <c r="F93" s="46" t="s">
        <v>10287</v>
      </c>
    </row>
    <row r="94" spans="2:6" x14ac:dyDescent="0.35">
      <c r="B94" s="47">
        <v>43206</v>
      </c>
      <c r="E94" s="46">
        <v>9490</v>
      </c>
      <c r="F94" s="46" t="s">
        <v>1256</v>
      </c>
    </row>
    <row r="95" spans="2:6" x14ac:dyDescent="0.35">
      <c r="B95" s="47">
        <v>43206</v>
      </c>
      <c r="E95" s="46">
        <v>9495</v>
      </c>
      <c r="F95" s="46" t="s">
        <v>1257</v>
      </c>
    </row>
    <row r="96" spans="2:6" x14ac:dyDescent="0.35">
      <c r="B96" s="47">
        <v>43206</v>
      </c>
      <c r="E96" s="46">
        <v>9500</v>
      </c>
      <c r="F96" s="46" t="s">
        <v>1258</v>
      </c>
    </row>
    <row r="97" spans="2:6" x14ac:dyDescent="0.35">
      <c r="B97" s="47">
        <v>43206</v>
      </c>
      <c r="E97" s="46">
        <v>9505</v>
      </c>
      <c r="F97" s="46" t="s">
        <v>1259</v>
      </c>
    </row>
    <row r="98" spans="2:6" x14ac:dyDescent="0.35">
      <c r="B98" s="47">
        <v>43206</v>
      </c>
      <c r="E98" s="46">
        <v>9510</v>
      </c>
      <c r="F98" s="46" t="s">
        <v>1260</v>
      </c>
    </row>
    <row r="99" spans="2:6" x14ac:dyDescent="0.35">
      <c r="B99" s="47">
        <v>43206</v>
      </c>
      <c r="E99" s="46">
        <v>9515</v>
      </c>
      <c r="F99" s="46" t="s">
        <v>1261</v>
      </c>
    </row>
    <row r="100" spans="2:6" x14ac:dyDescent="0.35">
      <c r="B100" s="47">
        <v>43206</v>
      </c>
      <c r="E100" s="46">
        <v>9520</v>
      </c>
      <c r="F100" s="46" t="s">
        <v>1262</v>
      </c>
    </row>
    <row r="101" spans="2:6" x14ac:dyDescent="0.35">
      <c r="B101" s="47">
        <v>43230</v>
      </c>
      <c r="E101" s="46">
        <v>9521</v>
      </c>
      <c r="F101" s="46" t="s">
        <v>10276</v>
      </c>
    </row>
    <row r="102" spans="2:6" x14ac:dyDescent="0.35">
      <c r="B102" s="47">
        <v>43206</v>
      </c>
      <c r="E102" s="46">
        <v>9525</v>
      </c>
      <c r="F102" s="46" t="s">
        <v>1263</v>
      </c>
    </row>
    <row r="103" spans="2:6" x14ac:dyDescent="0.35">
      <c r="B103" s="47">
        <v>43206</v>
      </c>
      <c r="E103" s="46">
        <v>9530</v>
      </c>
      <c r="F103" s="46" t="s">
        <v>1264</v>
      </c>
    </row>
    <row r="104" spans="2:6" x14ac:dyDescent="0.35">
      <c r="B104" s="47">
        <v>43206</v>
      </c>
      <c r="E104" s="46">
        <v>9535</v>
      </c>
      <c r="F104" s="46" t="s">
        <v>1265</v>
      </c>
    </row>
    <row r="105" spans="2:6" x14ac:dyDescent="0.35">
      <c r="B105" s="47">
        <v>43206</v>
      </c>
      <c r="E105" s="46">
        <v>9540</v>
      </c>
      <c r="F105" s="46" t="s">
        <v>1266</v>
      </c>
    </row>
    <row r="106" spans="2:6" x14ac:dyDescent="0.35">
      <c r="B106" s="47">
        <v>43206</v>
      </c>
      <c r="E106" s="46">
        <v>9541</v>
      </c>
      <c r="F106" s="46" t="s">
        <v>1267</v>
      </c>
    </row>
    <row r="107" spans="2:6" x14ac:dyDescent="0.35">
      <c r="B107" s="47">
        <v>43206</v>
      </c>
      <c r="E107" s="46">
        <v>9545</v>
      </c>
      <c r="F107" s="46" t="s">
        <v>1268</v>
      </c>
    </row>
    <row r="108" spans="2:6" x14ac:dyDescent="0.35">
      <c r="B108" s="47">
        <v>43206</v>
      </c>
      <c r="E108" s="46">
        <v>9546</v>
      </c>
      <c r="F108" s="46" t="s">
        <v>1269</v>
      </c>
    </row>
    <row r="109" spans="2:6" x14ac:dyDescent="0.35">
      <c r="B109" s="47">
        <v>43206</v>
      </c>
      <c r="E109" s="46">
        <v>9550</v>
      </c>
      <c r="F109" s="46" t="s">
        <v>1270</v>
      </c>
    </row>
    <row r="110" spans="2:6" x14ac:dyDescent="0.35">
      <c r="B110" s="47">
        <v>43206</v>
      </c>
      <c r="E110" s="46">
        <v>9551</v>
      </c>
      <c r="F110" s="46" t="s">
        <v>1271</v>
      </c>
    </row>
    <row r="111" spans="2:6" x14ac:dyDescent="0.35">
      <c r="B111" s="47">
        <v>43206</v>
      </c>
      <c r="E111" s="46">
        <v>9555</v>
      </c>
      <c r="F111" s="46" t="s">
        <v>1272</v>
      </c>
    </row>
    <row r="112" spans="2:6" x14ac:dyDescent="0.35">
      <c r="B112" s="47">
        <v>43206</v>
      </c>
      <c r="E112" s="46">
        <v>9556</v>
      </c>
      <c r="F112" s="46" t="s">
        <v>1273</v>
      </c>
    </row>
    <row r="113" spans="2:6" x14ac:dyDescent="0.35">
      <c r="B113" s="47">
        <v>43206</v>
      </c>
      <c r="E113" s="46">
        <v>9900</v>
      </c>
      <c r="F113" s="46" t="s">
        <v>1274</v>
      </c>
    </row>
    <row r="114" spans="2:6" x14ac:dyDescent="0.35">
      <c r="B114" s="47">
        <v>43206</v>
      </c>
      <c r="E114" s="46">
        <v>9910</v>
      </c>
      <c r="F114" s="46" t="s">
        <v>1275</v>
      </c>
    </row>
  </sheetData>
  <autoFilter ref="A2:F2" xr:uid="{00000000-0009-0000-0000-000008000000}">
    <sortState ref="A3:F113">
      <sortCondition ref="E2"/>
    </sortState>
  </autoFilter>
  <conditionalFormatting sqref="E101:E114">
    <cfRule type="duplicateValues" dxfId="122" priority="1"/>
  </conditionalFormatting>
  <dataValidations count="1">
    <dataValidation type="list" allowBlank="1" showInputMessage="1" showErrorMessage="1" sqref="D1" xr:uid="{00000000-0002-0000-0800-000000000000}">
      <formula1>Sites</formula1>
    </dataValidation>
  </dataValidations>
  <hyperlinks>
    <hyperlink ref="B1" location="Index!A1" display="Go To Index" xr:uid="{00000000-0004-0000-0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85FC1-0674-40A7-B13E-37803FBF6B08}">
  <sheetPr>
    <tabColor theme="6" tint="0.39997558519241921"/>
  </sheetPr>
  <dimension ref="A1:F135"/>
  <sheetViews>
    <sheetView workbookViewId="0">
      <pane ySplit="2" topLeftCell="A3" activePane="bottomLeft" state="frozen"/>
      <selection activeCell="B1" sqref="B1"/>
      <selection pane="bottomLeft" activeCell="E16" sqref="E16:F21"/>
    </sheetView>
  </sheetViews>
  <sheetFormatPr defaultColWidth="8.90625" defaultRowHeight="14.5" x14ac:dyDescent="0.35"/>
  <cols>
    <col min="1" max="2" width="10.6328125" style="47" bestFit="1" customWidth="1"/>
    <col min="3" max="3" width="10.54296875" style="47" bestFit="1" customWidth="1"/>
    <col min="4" max="4" width="19" style="46" bestFit="1" customWidth="1"/>
    <col min="5" max="5" width="11.36328125" style="46" bestFit="1" customWidth="1"/>
    <col min="6" max="6" width="35.54296875" style="46" bestFit="1" customWidth="1"/>
    <col min="7" max="16384" width="8.90625" style="46"/>
  </cols>
  <sheetData>
    <row r="1" spans="1:6" x14ac:dyDescent="0.35">
      <c r="A1" s="47" t="s">
        <v>348</v>
      </c>
      <c r="B1" s="26" t="s">
        <v>50</v>
      </c>
      <c r="C1" s="47" t="s">
        <v>350</v>
      </c>
      <c r="D1" s="6" t="s">
        <v>11489</v>
      </c>
    </row>
    <row r="2" spans="1:6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1164</v>
      </c>
      <c r="F2" s="46" t="s">
        <v>387</v>
      </c>
    </row>
    <row r="3" spans="1:6" x14ac:dyDescent="0.35">
      <c r="B3" s="47">
        <v>43467</v>
      </c>
      <c r="C3" s="47">
        <v>43420</v>
      </c>
      <c r="E3" s="46">
        <v>3040</v>
      </c>
      <c r="F3" s="46" t="s">
        <v>11735</v>
      </c>
    </row>
    <row r="4" spans="1:6" x14ac:dyDescent="0.35">
      <c r="B4" s="47">
        <v>43467</v>
      </c>
      <c r="C4" s="47">
        <v>43420</v>
      </c>
      <c r="E4" s="46">
        <v>3041</v>
      </c>
      <c r="F4" s="46" t="s">
        <v>11736</v>
      </c>
    </row>
    <row r="5" spans="1:6" x14ac:dyDescent="0.35">
      <c r="B5" s="47">
        <v>43467</v>
      </c>
      <c r="C5" s="47">
        <v>43434</v>
      </c>
      <c r="E5" s="46">
        <v>3042</v>
      </c>
      <c r="F5" s="46" t="s">
        <v>11799</v>
      </c>
    </row>
    <row r="6" spans="1:6" x14ac:dyDescent="0.35">
      <c r="B6" s="47">
        <v>43467</v>
      </c>
      <c r="E6" s="46">
        <v>6001</v>
      </c>
      <c r="F6" s="46" t="s">
        <v>11916</v>
      </c>
    </row>
    <row r="7" spans="1:6" x14ac:dyDescent="0.35">
      <c r="B7" s="47">
        <v>43467</v>
      </c>
      <c r="C7" s="47">
        <v>43420</v>
      </c>
      <c r="E7" s="46">
        <v>7010</v>
      </c>
      <c r="F7" s="46" t="s">
        <v>1177</v>
      </c>
    </row>
    <row r="8" spans="1:6" x14ac:dyDescent="0.35">
      <c r="B8" s="47">
        <v>43467</v>
      </c>
      <c r="C8" s="47">
        <v>43420</v>
      </c>
      <c r="E8" s="46">
        <v>7021</v>
      </c>
      <c r="F8" s="46" t="s">
        <v>1280</v>
      </c>
    </row>
    <row r="9" spans="1:6" x14ac:dyDescent="0.35">
      <c r="B9" s="47">
        <v>43467</v>
      </c>
      <c r="C9" s="47">
        <v>43420</v>
      </c>
      <c r="E9" s="46">
        <v>7031</v>
      </c>
      <c r="F9" s="46" t="s">
        <v>5262</v>
      </c>
    </row>
    <row r="10" spans="1:6" x14ac:dyDescent="0.35">
      <c r="B10" s="47">
        <v>43467</v>
      </c>
      <c r="C10" s="47">
        <v>43420</v>
      </c>
      <c r="E10" s="46">
        <v>7070</v>
      </c>
      <c r="F10" s="46" t="s">
        <v>1181</v>
      </c>
    </row>
    <row r="11" spans="1:6" x14ac:dyDescent="0.35">
      <c r="B11" s="47">
        <v>43467</v>
      </c>
      <c r="C11" s="47">
        <v>43420</v>
      </c>
      <c r="E11" s="46">
        <v>8101</v>
      </c>
      <c r="F11" s="46" t="s">
        <v>1184</v>
      </c>
    </row>
    <row r="12" spans="1:6" x14ac:dyDescent="0.35">
      <c r="B12" s="47">
        <v>43467</v>
      </c>
      <c r="C12" s="47">
        <v>43420</v>
      </c>
      <c r="E12" s="46">
        <v>8102</v>
      </c>
      <c r="F12" s="46" t="s">
        <v>1185</v>
      </c>
    </row>
    <row r="13" spans="1:6" x14ac:dyDescent="0.35">
      <c r="B13" s="47">
        <v>43467</v>
      </c>
      <c r="C13" s="47">
        <v>43420</v>
      </c>
      <c r="E13" s="46">
        <v>8103</v>
      </c>
      <c r="F13" s="46" t="s">
        <v>3404</v>
      </c>
    </row>
    <row r="14" spans="1:6" x14ac:dyDescent="0.35">
      <c r="B14" s="47">
        <v>43467</v>
      </c>
      <c r="C14" s="47">
        <v>43420</v>
      </c>
      <c r="E14" s="46">
        <v>8105</v>
      </c>
      <c r="F14" s="46" t="s">
        <v>1187</v>
      </c>
    </row>
    <row r="15" spans="1:6" x14ac:dyDescent="0.35">
      <c r="B15" s="47">
        <v>43467</v>
      </c>
      <c r="C15" s="47">
        <v>43420</v>
      </c>
      <c r="E15" s="46">
        <v>8106</v>
      </c>
      <c r="F15" s="46" t="s">
        <v>1188</v>
      </c>
    </row>
    <row r="16" spans="1:6" x14ac:dyDescent="0.35">
      <c r="B16" s="47">
        <v>43467</v>
      </c>
      <c r="E16" s="46">
        <v>1000</v>
      </c>
      <c r="F16" s="46" t="s">
        <v>1165</v>
      </c>
    </row>
    <row r="17" spans="2:6" x14ac:dyDescent="0.35">
      <c r="B17" s="47">
        <v>43467</v>
      </c>
      <c r="E17" s="46">
        <v>4000</v>
      </c>
      <c r="F17" s="46" t="s">
        <v>1175</v>
      </c>
    </row>
    <row r="18" spans="2:6" x14ac:dyDescent="0.35">
      <c r="B18" s="47">
        <v>43467</v>
      </c>
      <c r="E18" s="46">
        <v>6000</v>
      </c>
      <c r="F18" s="46" t="s">
        <v>11486</v>
      </c>
    </row>
    <row r="19" spans="2:6" x14ac:dyDescent="0.35">
      <c r="B19" s="47">
        <v>43467</v>
      </c>
      <c r="E19" s="46">
        <v>7000</v>
      </c>
      <c r="F19" s="46" t="s">
        <v>1176</v>
      </c>
    </row>
    <row r="20" spans="2:6" x14ac:dyDescent="0.35">
      <c r="B20" s="47">
        <v>43467</v>
      </c>
      <c r="E20" s="46">
        <v>8100</v>
      </c>
      <c r="F20" s="46" t="s">
        <v>1183</v>
      </c>
    </row>
    <row r="21" spans="2:6" x14ac:dyDescent="0.35">
      <c r="B21" s="47">
        <v>43467</v>
      </c>
      <c r="E21" s="46">
        <v>8401</v>
      </c>
      <c r="F21" s="46" t="s">
        <v>3407</v>
      </c>
    </row>
    <row r="22" spans="2:6" x14ac:dyDescent="0.35">
      <c r="B22" s="47">
        <v>43206</v>
      </c>
      <c r="E22" s="46">
        <v>9100</v>
      </c>
      <c r="F22" s="46" t="s">
        <v>1190</v>
      </c>
    </row>
    <row r="23" spans="2:6" x14ac:dyDescent="0.35">
      <c r="B23" s="47">
        <v>43206</v>
      </c>
      <c r="E23" s="46">
        <v>9101</v>
      </c>
      <c r="F23" s="46" t="s">
        <v>1191</v>
      </c>
    </row>
    <row r="24" spans="2:6" x14ac:dyDescent="0.35">
      <c r="B24" s="47">
        <v>43206</v>
      </c>
      <c r="E24" s="46">
        <v>9105</v>
      </c>
      <c r="F24" s="46" t="s">
        <v>1192</v>
      </c>
    </row>
    <row r="25" spans="2:6" x14ac:dyDescent="0.35">
      <c r="B25" s="47">
        <v>43206</v>
      </c>
      <c r="E25" s="46">
        <v>9106</v>
      </c>
      <c r="F25" s="46" t="s">
        <v>1193</v>
      </c>
    </row>
    <row r="26" spans="2:6" x14ac:dyDescent="0.35">
      <c r="B26" s="47">
        <v>43206</v>
      </c>
      <c r="E26" s="46">
        <v>9107</v>
      </c>
      <c r="F26" s="46" t="s">
        <v>1194</v>
      </c>
    </row>
    <row r="27" spans="2:6" x14ac:dyDescent="0.35">
      <c r="B27" s="47">
        <v>43206</v>
      </c>
      <c r="E27" s="46">
        <v>9108</v>
      </c>
      <c r="F27" s="46" t="s">
        <v>1195</v>
      </c>
    </row>
    <row r="28" spans="2:6" x14ac:dyDescent="0.35">
      <c r="B28" s="47">
        <v>43206</v>
      </c>
      <c r="E28" s="46">
        <v>9110</v>
      </c>
      <c r="F28" s="46" t="s">
        <v>1196</v>
      </c>
    </row>
    <row r="29" spans="2:6" x14ac:dyDescent="0.35">
      <c r="B29" s="47">
        <v>43206</v>
      </c>
      <c r="E29" s="46">
        <v>9111</v>
      </c>
      <c r="F29" s="46" t="s">
        <v>11737</v>
      </c>
    </row>
    <row r="30" spans="2:6" x14ac:dyDescent="0.35">
      <c r="B30" s="47">
        <v>43206</v>
      </c>
      <c r="E30" s="46">
        <v>9112</v>
      </c>
      <c r="F30" s="46" t="s">
        <v>11738</v>
      </c>
    </row>
    <row r="31" spans="2:6" x14ac:dyDescent="0.35">
      <c r="B31" s="47">
        <v>43206</v>
      </c>
      <c r="E31" s="46">
        <v>9115</v>
      </c>
      <c r="F31" s="46" t="s">
        <v>1197</v>
      </c>
    </row>
    <row r="32" spans="2:6" x14ac:dyDescent="0.35">
      <c r="B32" s="47">
        <v>43206</v>
      </c>
      <c r="E32" s="46">
        <v>9120</v>
      </c>
      <c r="F32" s="46" t="s">
        <v>1198</v>
      </c>
    </row>
    <row r="33" spans="2:6" x14ac:dyDescent="0.35">
      <c r="B33" s="47">
        <v>43206</v>
      </c>
      <c r="E33" s="46">
        <v>9125</v>
      </c>
      <c r="F33" s="46" t="s">
        <v>1199</v>
      </c>
    </row>
    <row r="34" spans="2:6" x14ac:dyDescent="0.35">
      <c r="B34" s="47">
        <v>43206</v>
      </c>
      <c r="E34" s="46">
        <v>9126</v>
      </c>
      <c r="F34" s="46" t="s">
        <v>1200</v>
      </c>
    </row>
    <row r="35" spans="2:6" x14ac:dyDescent="0.35">
      <c r="B35" s="47">
        <v>43206</v>
      </c>
      <c r="E35" s="46">
        <v>9127</v>
      </c>
      <c r="F35" s="46" t="s">
        <v>1201</v>
      </c>
    </row>
    <row r="36" spans="2:6" x14ac:dyDescent="0.35">
      <c r="B36" s="47">
        <v>43206</v>
      </c>
      <c r="E36" s="46">
        <v>9130</v>
      </c>
      <c r="F36" s="46" t="s">
        <v>1202</v>
      </c>
    </row>
    <row r="37" spans="2:6" x14ac:dyDescent="0.35">
      <c r="B37" s="47">
        <v>43206</v>
      </c>
      <c r="E37" s="46">
        <v>9131</v>
      </c>
      <c r="F37" s="46" t="s">
        <v>1203</v>
      </c>
    </row>
    <row r="38" spans="2:6" x14ac:dyDescent="0.35">
      <c r="B38" s="47">
        <v>43206</v>
      </c>
      <c r="E38" s="46">
        <v>9132</v>
      </c>
      <c r="F38" s="46" t="s">
        <v>1204</v>
      </c>
    </row>
    <row r="39" spans="2:6" x14ac:dyDescent="0.35">
      <c r="B39" s="47">
        <v>43206</v>
      </c>
      <c r="E39" s="46">
        <v>9133</v>
      </c>
      <c r="F39" s="46" t="s">
        <v>1205</v>
      </c>
    </row>
    <row r="40" spans="2:6" x14ac:dyDescent="0.35">
      <c r="B40" s="47">
        <v>43206</v>
      </c>
      <c r="E40" s="46">
        <v>9134</v>
      </c>
      <c r="F40" s="46" t="s">
        <v>11739</v>
      </c>
    </row>
    <row r="41" spans="2:6" x14ac:dyDescent="0.35">
      <c r="B41" s="47">
        <v>43206</v>
      </c>
      <c r="E41" s="46">
        <v>9135</v>
      </c>
      <c r="F41" s="46" t="s">
        <v>1206</v>
      </c>
    </row>
    <row r="42" spans="2:6" x14ac:dyDescent="0.35">
      <c r="B42" s="47">
        <v>43206</v>
      </c>
      <c r="E42" s="46">
        <v>9136</v>
      </c>
      <c r="F42" s="46" t="s">
        <v>1207</v>
      </c>
    </row>
    <row r="43" spans="2:6" x14ac:dyDescent="0.35">
      <c r="B43" s="47">
        <v>43206</v>
      </c>
      <c r="E43" s="46">
        <v>9140</v>
      </c>
      <c r="F43" s="46" t="s">
        <v>1208</v>
      </c>
    </row>
    <row r="44" spans="2:6" x14ac:dyDescent="0.35">
      <c r="B44" s="47">
        <v>43206</v>
      </c>
      <c r="E44" s="46">
        <v>9141</v>
      </c>
      <c r="F44" s="46" t="s">
        <v>1209</v>
      </c>
    </row>
    <row r="45" spans="2:6" x14ac:dyDescent="0.35">
      <c r="B45" s="47">
        <v>43206</v>
      </c>
      <c r="E45" s="46">
        <v>9143</v>
      </c>
      <c r="F45" s="46" t="s">
        <v>11740</v>
      </c>
    </row>
    <row r="46" spans="2:6" x14ac:dyDescent="0.35">
      <c r="B46" s="47">
        <v>43206</v>
      </c>
      <c r="E46" s="46">
        <v>9145</v>
      </c>
      <c r="F46" s="46" t="s">
        <v>1210</v>
      </c>
    </row>
    <row r="47" spans="2:6" x14ac:dyDescent="0.35">
      <c r="B47" s="47">
        <v>43206</v>
      </c>
      <c r="E47" s="46">
        <v>9146</v>
      </c>
      <c r="F47" s="46" t="s">
        <v>1211</v>
      </c>
    </row>
    <row r="48" spans="2:6" x14ac:dyDescent="0.35">
      <c r="B48" s="47">
        <v>43206</v>
      </c>
      <c r="E48" s="46">
        <v>9150</v>
      </c>
      <c r="F48" s="46" t="s">
        <v>1212</v>
      </c>
    </row>
    <row r="49" spans="2:6" x14ac:dyDescent="0.35">
      <c r="B49" s="47">
        <v>43206</v>
      </c>
      <c r="E49" s="46">
        <v>9155</v>
      </c>
      <c r="F49" s="46" t="s">
        <v>1213</v>
      </c>
    </row>
    <row r="50" spans="2:6" x14ac:dyDescent="0.35">
      <c r="B50" s="47">
        <v>43206</v>
      </c>
      <c r="E50" s="46">
        <v>9156</v>
      </c>
      <c r="F50" s="46" t="s">
        <v>1214</v>
      </c>
    </row>
    <row r="51" spans="2:6" x14ac:dyDescent="0.35">
      <c r="B51" s="47">
        <v>43206</v>
      </c>
      <c r="E51" s="46">
        <v>9157</v>
      </c>
      <c r="F51" s="46" t="s">
        <v>1215</v>
      </c>
    </row>
    <row r="52" spans="2:6" x14ac:dyDescent="0.35">
      <c r="B52" s="47">
        <v>43206</v>
      </c>
      <c r="E52" s="46">
        <v>9158</v>
      </c>
      <c r="F52" s="46" t="s">
        <v>1216</v>
      </c>
    </row>
    <row r="53" spans="2:6" x14ac:dyDescent="0.35">
      <c r="B53" s="47">
        <v>43206</v>
      </c>
      <c r="E53" s="46">
        <v>9159</v>
      </c>
      <c r="F53" s="46" t="s">
        <v>1217</v>
      </c>
    </row>
    <row r="54" spans="2:6" x14ac:dyDescent="0.35">
      <c r="B54" s="47">
        <v>43206</v>
      </c>
      <c r="E54" s="46">
        <v>9160</v>
      </c>
      <c r="F54" s="46" t="s">
        <v>1218</v>
      </c>
    </row>
    <row r="55" spans="2:6" x14ac:dyDescent="0.35">
      <c r="B55" s="47">
        <v>43206</v>
      </c>
      <c r="E55" s="46">
        <v>9161</v>
      </c>
      <c r="F55" s="46" t="s">
        <v>1219</v>
      </c>
    </row>
    <row r="56" spans="2:6" x14ac:dyDescent="0.35">
      <c r="B56" s="47">
        <v>43206</v>
      </c>
      <c r="E56" s="46">
        <v>9165</v>
      </c>
      <c r="F56" s="46" t="s">
        <v>1220</v>
      </c>
    </row>
    <row r="57" spans="2:6" x14ac:dyDescent="0.35">
      <c r="B57" s="47">
        <v>43206</v>
      </c>
      <c r="E57" s="46">
        <v>9167</v>
      </c>
      <c r="F57" s="46" t="s">
        <v>11318</v>
      </c>
    </row>
    <row r="58" spans="2:6" x14ac:dyDescent="0.35">
      <c r="B58" s="47">
        <v>43206</v>
      </c>
      <c r="E58" s="46">
        <v>9170</v>
      </c>
      <c r="F58" s="46" t="s">
        <v>11741</v>
      </c>
    </row>
    <row r="59" spans="2:6" x14ac:dyDescent="0.35">
      <c r="B59" s="47">
        <v>43206</v>
      </c>
      <c r="E59" s="46">
        <v>9200</v>
      </c>
      <c r="F59" s="46" t="s">
        <v>1221</v>
      </c>
    </row>
    <row r="60" spans="2:6" x14ac:dyDescent="0.35">
      <c r="B60" s="47">
        <v>43206</v>
      </c>
      <c r="E60" s="46">
        <v>9205</v>
      </c>
      <c r="F60" s="46" t="s">
        <v>1222</v>
      </c>
    </row>
    <row r="61" spans="2:6" x14ac:dyDescent="0.35">
      <c r="B61" s="47">
        <v>43206</v>
      </c>
      <c r="E61" s="46">
        <v>9300</v>
      </c>
      <c r="F61" s="46" t="s">
        <v>1223</v>
      </c>
    </row>
    <row r="62" spans="2:6" x14ac:dyDescent="0.35">
      <c r="B62" s="47">
        <v>43206</v>
      </c>
      <c r="E62" s="46">
        <v>9305</v>
      </c>
      <c r="F62" s="46" t="s">
        <v>1224</v>
      </c>
    </row>
    <row r="63" spans="2:6" x14ac:dyDescent="0.35">
      <c r="B63" s="47">
        <v>43206</v>
      </c>
      <c r="E63" s="46">
        <v>9310</v>
      </c>
      <c r="F63" s="46" t="s">
        <v>1225</v>
      </c>
    </row>
    <row r="64" spans="2:6" x14ac:dyDescent="0.35">
      <c r="B64" s="47">
        <v>43206</v>
      </c>
      <c r="E64" s="46">
        <v>9320</v>
      </c>
      <c r="F64" s="46" t="s">
        <v>1226</v>
      </c>
    </row>
    <row r="65" spans="2:6" x14ac:dyDescent="0.35">
      <c r="B65" s="47">
        <v>43206</v>
      </c>
      <c r="E65" s="46">
        <v>9321</v>
      </c>
      <c r="F65" s="46" t="s">
        <v>1227</v>
      </c>
    </row>
    <row r="66" spans="2:6" x14ac:dyDescent="0.35">
      <c r="B66" s="47">
        <v>43206</v>
      </c>
      <c r="E66" s="46">
        <v>9330</v>
      </c>
      <c r="F66" s="46" t="s">
        <v>1228</v>
      </c>
    </row>
    <row r="67" spans="2:6" x14ac:dyDescent="0.35">
      <c r="B67" s="47">
        <v>43206</v>
      </c>
      <c r="E67" s="46">
        <v>9335</v>
      </c>
      <c r="F67" s="46" t="s">
        <v>1532</v>
      </c>
    </row>
    <row r="68" spans="2:6" x14ac:dyDescent="0.35">
      <c r="B68" s="47">
        <v>43230</v>
      </c>
      <c r="E68" s="46">
        <v>9400</v>
      </c>
      <c r="F68" s="46" t="s">
        <v>1229</v>
      </c>
    </row>
    <row r="69" spans="2:6" x14ac:dyDescent="0.35">
      <c r="B69" s="47">
        <v>43230</v>
      </c>
      <c r="E69" s="46">
        <v>9405</v>
      </c>
      <c r="F69" s="46" t="s">
        <v>1230</v>
      </c>
    </row>
    <row r="70" spans="2:6" x14ac:dyDescent="0.35">
      <c r="B70" s="47">
        <v>43230</v>
      </c>
      <c r="E70" s="46">
        <v>9406</v>
      </c>
      <c r="F70" s="46" t="s">
        <v>1231</v>
      </c>
    </row>
    <row r="71" spans="2:6" x14ac:dyDescent="0.35">
      <c r="B71" s="47">
        <v>43206</v>
      </c>
      <c r="E71" s="46">
        <v>9407</v>
      </c>
      <c r="F71" s="46" t="s">
        <v>1232</v>
      </c>
    </row>
    <row r="72" spans="2:6" x14ac:dyDescent="0.35">
      <c r="B72" s="47">
        <v>43206</v>
      </c>
      <c r="E72" s="46">
        <v>9408</v>
      </c>
      <c r="F72" s="46" t="s">
        <v>1233</v>
      </c>
    </row>
    <row r="73" spans="2:6" x14ac:dyDescent="0.35">
      <c r="B73" s="47">
        <v>43206</v>
      </c>
      <c r="E73" s="46">
        <v>9410</v>
      </c>
      <c r="F73" s="46" t="s">
        <v>1234</v>
      </c>
    </row>
    <row r="74" spans="2:6" x14ac:dyDescent="0.35">
      <c r="B74" s="47">
        <v>43230</v>
      </c>
      <c r="E74" s="46">
        <v>9411</v>
      </c>
      <c r="F74" s="46" t="s">
        <v>10277</v>
      </c>
    </row>
    <row r="75" spans="2:6" x14ac:dyDescent="0.35">
      <c r="B75" s="47">
        <v>43230</v>
      </c>
      <c r="E75" s="46">
        <v>9412</v>
      </c>
      <c r="F75" s="46" t="s">
        <v>10278</v>
      </c>
    </row>
    <row r="76" spans="2:6" x14ac:dyDescent="0.35">
      <c r="B76" s="47">
        <v>43230</v>
      </c>
      <c r="E76" s="46">
        <v>9413</v>
      </c>
      <c r="F76" s="46" t="s">
        <v>10279</v>
      </c>
    </row>
    <row r="77" spans="2:6" x14ac:dyDescent="0.35">
      <c r="B77" s="47">
        <v>43230</v>
      </c>
      <c r="E77" s="46">
        <v>9415</v>
      </c>
      <c r="F77" s="46" t="s">
        <v>1235</v>
      </c>
    </row>
    <row r="78" spans="2:6" x14ac:dyDescent="0.35">
      <c r="B78" s="47">
        <v>43206</v>
      </c>
      <c r="E78" s="46">
        <v>9420</v>
      </c>
      <c r="F78" s="46" t="s">
        <v>1236</v>
      </c>
    </row>
    <row r="79" spans="2:6" x14ac:dyDescent="0.35">
      <c r="B79" s="47">
        <v>43206</v>
      </c>
      <c r="E79" s="46">
        <v>9425</v>
      </c>
      <c r="F79" s="46" t="s">
        <v>1237</v>
      </c>
    </row>
    <row r="80" spans="2:6" x14ac:dyDescent="0.35">
      <c r="B80" s="47">
        <v>43206</v>
      </c>
      <c r="E80" s="46">
        <v>9426</v>
      </c>
      <c r="F80" s="46" t="s">
        <v>10280</v>
      </c>
    </row>
    <row r="81" spans="2:6" x14ac:dyDescent="0.35">
      <c r="B81" s="47">
        <v>43206</v>
      </c>
      <c r="E81" s="46">
        <v>9427</v>
      </c>
      <c r="F81" s="46" t="s">
        <v>10281</v>
      </c>
    </row>
    <row r="82" spans="2:6" x14ac:dyDescent="0.35">
      <c r="B82" s="47">
        <v>43206</v>
      </c>
      <c r="E82" s="46">
        <v>9428</v>
      </c>
      <c r="F82" s="46" t="s">
        <v>10288</v>
      </c>
    </row>
    <row r="83" spans="2:6" x14ac:dyDescent="0.35">
      <c r="B83" s="47">
        <v>43206</v>
      </c>
      <c r="E83" s="46">
        <v>9429</v>
      </c>
      <c r="F83" s="46" t="s">
        <v>10289</v>
      </c>
    </row>
    <row r="84" spans="2:6" x14ac:dyDescent="0.35">
      <c r="B84" s="47">
        <v>43206</v>
      </c>
      <c r="E84" s="46">
        <v>9430</v>
      </c>
      <c r="F84" s="46" t="s">
        <v>1238</v>
      </c>
    </row>
    <row r="85" spans="2:6" x14ac:dyDescent="0.35">
      <c r="B85" s="47">
        <v>43206</v>
      </c>
      <c r="E85" s="46">
        <v>9435</v>
      </c>
      <c r="F85" s="46" t="s">
        <v>1239</v>
      </c>
    </row>
    <row r="86" spans="2:6" x14ac:dyDescent="0.35">
      <c r="B86" s="47">
        <v>43206</v>
      </c>
      <c r="E86" s="46">
        <v>9436</v>
      </c>
      <c r="F86" s="46" t="s">
        <v>1240</v>
      </c>
    </row>
    <row r="87" spans="2:6" x14ac:dyDescent="0.35">
      <c r="B87" s="47">
        <v>43206</v>
      </c>
      <c r="E87" s="46">
        <v>9437</v>
      </c>
      <c r="F87" s="46" t="s">
        <v>1241</v>
      </c>
    </row>
    <row r="88" spans="2:6" x14ac:dyDescent="0.35">
      <c r="B88" s="47">
        <v>43206</v>
      </c>
      <c r="E88" s="46">
        <v>9438</v>
      </c>
      <c r="F88" s="46" t="s">
        <v>1242</v>
      </c>
    </row>
    <row r="89" spans="2:6" x14ac:dyDescent="0.35">
      <c r="B89" s="47">
        <v>43206</v>
      </c>
      <c r="E89" s="46">
        <v>9439</v>
      </c>
      <c r="F89" s="46" t="s">
        <v>1243</v>
      </c>
    </row>
    <row r="90" spans="2:6" x14ac:dyDescent="0.35">
      <c r="B90" s="47">
        <v>43206</v>
      </c>
      <c r="E90" s="46">
        <v>9440</v>
      </c>
      <c r="F90" s="46" t="s">
        <v>1244</v>
      </c>
    </row>
    <row r="91" spans="2:6" x14ac:dyDescent="0.35">
      <c r="B91" s="47">
        <v>43206</v>
      </c>
      <c r="E91" s="46">
        <v>9441</v>
      </c>
      <c r="F91" s="46" t="s">
        <v>1245</v>
      </c>
    </row>
    <row r="92" spans="2:6" x14ac:dyDescent="0.35">
      <c r="B92" s="47">
        <v>43230</v>
      </c>
      <c r="E92" s="46">
        <v>9442</v>
      </c>
      <c r="F92" s="46" t="s">
        <v>1246</v>
      </c>
    </row>
    <row r="93" spans="2:6" x14ac:dyDescent="0.35">
      <c r="B93" s="47">
        <v>43230</v>
      </c>
      <c r="E93" s="46">
        <v>9443</v>
      </c>
      <c r="F93" s="46" t="s">
        <v>1247</v>
      </c>
    </row>
    <row r="94" spans="2:6" x14ac:dyDescent="0.35">
      <c r="B94" s="47">
        <v>43206</v>
      </c>
      <c r="E94" s="46">
        <v>9450</v>
      </c>
      <c r="F94" s="46" t="s">
        <v>1248</v>
      </c>
    </row>
    <row r="95" spans="2:6" x14ac:dyDescent="0.35">
      <c r="B95" s="47">
        <v>43206</v>
      </c>
      <c r="E95" s="46">
        <v>9451</v>
      </c>
      <c r="F95" s="46" t="s">
        <v>1249</v>
      </c>
    </row>
    <row r="96" spans="2:6" x14ac:dyDescent="0.35">
      <c r="B96" s="47">
        <v>43206</v>
      </c>
      <c r="E96" s="46">
        <v>9452</v>
      </c>
      <c r="F96" s="46" t="s">
        <v>1250</v>
      </c>
    </row>
    <row r="97" spans="2:6" x14ac:dyDescent="0.35">
      <c r="B97" s="47">
        <v>43206</v>
      </c>
      <c r="E97" s="46">
        <v>9455</v>
      </c>
      <c r="F97" s="46" t="s">
        <v>1251</v>
      </c>
    </row>
    <row r="98" spans="2:6" x14ac:dyDescent="0.35">
      <c r="B98" s="47">
        <v>43230</v>
      </c>
      <c r="E98" s="46">
        <v>9456</v>
      </c>
      <c r="F98" s="46" t="s">
        <v>10282</v>
      </c>
    </row>
    <row r="99" spans="2:6" x14ac:dyDescent="0.35">
      <c r="B99" s="47">
        <v>43230</v>
      </c>
      <c r="E99" s="46">
        <v>9457</v>
      </c>
      <c r="F99" s="46" t="s">
        <v>10283</v>
      </c>
    </row>
    <row r="100" spans="2:6" x14ac:dyDescent="0.35">
      <c r="B100" s="47">
        <v>43230</v>
      </c>
      <c r="E100" s="46">
        <v>9460</v>
      </c>
      <c r="F100" s="46" t="s">
        <v>1252</v>
      </c>
    </row>
    <row r="101" spans="2:6" x14ac:dyDescent="0.35">
      <c r="B101" s="47">
        <v>43230</v>
      </c>
      <c r="E101" s="46">
        <v>9465</v>
      </c>
      <c r="F101" s="46" t="s">
        <v>1253</v>
      </c>
    </row>
    <row r="102" spans="2:6" x14ac:dyDescent="0.35">
      <c r="B102" s="47">
        <v>43206</v>
      </c>
      <c r="E102" s="46">
        <v>9466</v>
      </c>
      <c r="F102" s="46" t="s">
        <v>1254</v>
      </c>
    </row>
    <row r="103" spans="2:6" x14ac:dyDescent="0.35">
      <c r="B103" s="47">
        <v>43206</v>
      </c>
      <c r="E103" s="46">
        <v>9467</v>
      </c>
      <c r="F103" s="46" t="s">
        <v>1255</v>
      </c>
    </row>
    <row r="104" spans="2:6" x14ac:dyDescent="0.35">
      <c r="B104" s="47">
        <v>43206</v>
      </c>
      <c r="E104" s="46">
        <v>9470</v>
      </c>
      <c r="F104" s="46" t="s">
        <v>10284</v>
      </c>
    </row>
    <row r="105" spans="2:6" x14ac:dyDescent="0.35">
      <c r="B105" s="47">
        <v>43206</v>
      </c>
      <c r="E105" s="46">
        <v>9471</v>
      </c>
      <c r="F105" s="46" t="s">
        <v>10285</v>
      </c>
    </row>
    <row r="106" spans="2:6" x14ac:dyDescent="0.35">
      <c r="B106" s="47">
        <v>43206</v>
      </c>
      <c r="E106" s="46">
        <v>9475</v>
      </c>
      <c r="F106" s="46" t="s">
        <v>11312</v>
      </c>
    </row>
    <row r="107" spans="2:6" x14ac:dyDescent="0.35">
      <c r="B107" s="47">
        <v>43206</v>
      </c>
      <c r="E107" s="46">
        <v>9476</v>
      </c>
      <c r="F107" s="46" t="s">
        <v>11313</v>
      </c>
    </row>
    <row r="108" spans="2:6" x14ac:dyDescent="0.35">
      <c r="B108" s="47">
        <v>43206</v>
      </c>
      <c r="E108" s="46">
        <v>9477</v>
      </c>
      <c r="F108" s="46" t="s">
        <v>11314</v>
      </c>
    </row>
    <row r="109" spans="2:6" x14ac:dyDescent="0.35">
      <c r="B109" s="47">
        <v>43230</v>
      </c>
      <c r="E109" s="46">
        <v>9478</v>
      </c>
      <c r="F109" s="46" t="s">
        <v>11315</v>
      </c>
    </row>
    <row r="110" spans="2:6" x14ac:dyDescent="0.35">
      <c r="B110" s="47">
        <v>43206</v>
      </c>
      <c r="E110" s="46">
        <v>9479</v>
      </c>
      <c r="F110" s="46" t="s">
        <v>11316</v>
      </c>
    </row>
    <row r="111" spans="2:6" x14ac:dyDescent="0.35">
      <c r="B111" s="47">
        <v>43206</v>
      </c>
      <c r="E111" s="46">
        <v>9480</v>
      </c>
      <c r="F111" s="46" t="s">
        <v>10286</v>
      </c>
    </row>
    <row r="112" spans="2:6" x14ac:dyDescent="0.35">
      <c r="B112" s="47">
        <v>43206</v>
      </c>
      <c r="E112" s="46">
        <v>9481</v>
      </c>
      <c r="F112" s="46" t="s">
        <v>10287</v>
      </c>
    </row>
    <row r="113" spans="2:6" x14ac:dyDescent="0.35">
      <c r="B113" s="47">
        <v>43206</v>
      </c>
      <c r="E113" s="46">
        <v>9490</v>
      </c>
      <c r="F113" s="46" t="s">
        <v>1256</v>
      </c>
    </row>
    <row r="114" spans="2:6" x14ac:dyDescent="0.35">
      <c r="B114" s="47">
        <v>43206</v>
      </c>
      <c r="E114" s="46">
        <v>9495</v>
      </c>
      <c r="F114" s="46" t="s">
        <v>1257</v>
      </c>
    </row>
    <row r="115" spans="2:6" x14ac:dyDescent="0.35">
      <c r="B115" s="47">
        <v>43206</v>
      </c>
      <c r="E115" s="46">
        <v>9500</v>
      </c>
      <c r="F115" s="46" t="s">
        <v>1258</v>
      </c>
    </row>
    <row r="116" spans="2:6" x14ac:dyDescent="0.35">
      <c r="B116" s="47">
        <v>43206</v>
      </c>
      <c r="E116" s="46">
        <v>9505</v>
      </c>
      <c r="F116" s="46" t="s">
        <v>1259</v>
      </c>
    </row>
    <row r="117" spans="2:6" x14ac:dyDescent="0.35">
      <c r="B117" s="47">
        <v>43206</v>
      </c>
      <c r="E117" s="46">
        <v>9510</v>
      </c>
      <c r="F117" s="46" t="s">
        <v>1260</v>
      </c>
    </row>
    <row r="118" spans="2:6" x14ac:dyDescent="0.35">
      <c r="B118" s="47">
        <v>43206</v>
      </c>
      <c r="E118" s="46">
        <v>9515</v>
      </c>
      <c r="F118" s="46" t="s">
        <v>1261</v>
      </c>
    </row>
    <row r="119" spans="2:6" x14ac:dyDescent="0.35">
      <c r="B119" s="47">
        <v>43206</v>
      </c>
      <c r="E119" s="46">
        <v>9520</v>
      </c>
      <c r="F119" s="46" t="s">
        <v>1262</v>
      </c>
    </row>
    <row r="120" spans="2:6" x14ac:dyDescent="0.35">
      <c r="B120" s="47">
        <v>43206</v>
      </c>
      <c r="E120" s="46">
        <v>9521</v>
      </c>
      <c r="F120" s="46" t="s">
        <v>10276</v>
      </c>
    </row>
    <row r="121" spans="2:6" x14ac:dyDescent="0.35">
      <c r="B121" s="47">
        <v>43206</v>
      </c>
      <c r="E121" s="46">
        <v>9525</v>
      </c>
      <c r="F121" s="46" t="s">
        <v>1263</v>
      </c>
    </row>
    <row r="122" spans="2:6" x14ac:dyDescent="0.35">
      <c r="B122" s="47">
        <v>43206</v>
      </c>
      <c r="E122" s="46">
        <v>9530</v>
      </c>
      <c r="F122" s="46" t="s">
        <v>1264</v>
      </c>
    </row>
    <row r="123" spans="2:6" x14ac:dyDescent="0.35">
      <c r="B123" s="47">
        <v>43206</v>
      </c>
      <c r="E123" s="46">
        <v>9535</v>
      </c>
      <c r="F123" s="46" t="s">
        <v>1265</v>
      </c>
    </row>
    <row r="124" spans="2:6" x14ac:dyDescent="0.35">
      <c r="B124" s="47">
        <v>43206</v>
      </c>
      <c r="E124" s="46">
        <v>9540</v>
      </c>
      <c r="F124" s="46" t="s">
        <v>1266</v>
      </c>
    </row>
    <row r="125" spans="2:6" x14ac:dyDescent="0.35">
      <c r="B125" s="47">
        <v>43206</v>
      </c>
      <c r="E125" s="46">
        <v>9541</v>
      </c>
      <c r="F125" s="46" t="s">
        <v>1267</v>
      </c>
    </row>
    <row r="126" spans="2:6" x14ac:dyDescent="0.35">
      <c r="B126" s="47">
        <v>43206</v>
      </c>
      <c r="E126" s="46">
        <v>9545</v>
      </c>
      <c r="F126" s="46" t="s">
        <v>1268</v>
      </c>
    </row>
    <row r="127" spans="2:6" x14ac:dyDescent="0.35">
      <c r="B127" s="47">
        <v>43206</v>
      </c>
      <c r="E127" s="46">
        <v>9546</v>
      </c>
      <c r="F127" s="46" t="s">
        <v>1269</v>
      </c>
    </row>
    <row r="128" spans="2:6" x14ac:dyDescent="0.35">
      <c r="B128" s="47">
        <v>43206</v>
      </c>
      <c r="E128" s="46">
        <v>9550</v>
      </c>
      <c r="F128" s="46" t="s">
        <v>1270</v>
      </c>
    </row>
    <row r="129" spans="2:6" x14ac:dyDescent="0.35">
      <c r="B129" s="47">
        <v>43206</v>
      </c>
      <c r="E129" s="46">
        <v>9551</v>
      </c>
      <c r="F129" s="46" t="s">
        <v>1271</v>
      </c>
    </row>
    <row r="130" spans="2:6" x14ac:dyDescent="0.35">
      <c r="B130" s="47">
        <v>43206</v>
      </c>
      <c r="E130" s="46">
        <v>9555</v>
      </c>
      <c r="F130" s="46" t="s">
        <v>1272</v>
      </c>
    </row>
    <row r="131" spans="2:6" x14ac:dyDescent="0.35">
      <c r="B131" s="47">
        <v>43206</v>
      </c>
      <c r="E131" s="46">
        <v>9556</v>
      </c>
      <c r="F131" s="46" t="s">
        <v>1273</v>
      </c>
    </row>
    <row r="132" spans="2:6" x14ac:dyDescent="0.35">
      <c r="B132" s="47">
        <v>43206</v>
      </c>
      <c r="E132" s="46">
        <v>9560</v>
      </c>
      <c r="F132" s="46" t="s">
        <v>11742</v>
      </c>
    </row>
    <row r="133" spans="2:6" x14ac:dyDescent="0.35">
      <c r="B133" s="47">
        <v>43206</v>
      </c>
      <c r="E133" s="46">
        <v>9561</v>
      </c>
      <c r="F133" s="46" t="s">
        <v>11317</v>
      </c>
    </row>
    <row r="134" spans="2:6" x14ac:dyDescent="0.35">
      <c r="B134" s="47">
        <v>43206</v>
      </c>
      <c r="E134" s="46">
        <v>9900</v>
      </c>
      <c r="F134" s="46" t="s">
        <v>1274</v>
      </c>
    </row>
    <row r="135" spans="2:6" x14ac:dyDescent="0.35">
      <c r="B135" s="47">
        <v>43206</v>
      </c>
      <c r="E135" s="46">
        <v>9910</v>
      </c>
      <c r="F135" s="46" t="s">
        <v>1275</v>
      </c>
    </row>
  </sheetData>
  <autoFilter ref="A2:F2" xr:uid="{00000000-0009-0000-0000-000008000000}">
    <sortState ref="A3:F121">
      <sortCondition ref="E2"/>
    </sortState>
  </autoFilter>
  <conditionalFormatting sqref="E109:E122">
    <cfRule type="duplicateValues" dxfId="121" priority="5"/>
  </conditionalFormatting>
  <conditionalFormatting sqref="E19 E16:E17">
    <cfRule type="duplicateValues" dxfId="120" priority="4"/>
  </conditionalFormatting>
  <conditionalFormatting sqref="E18">
    <cfRule type="duplicateValues" dxfId="119" priority="3"/>
  </conditionalFormatting>
  <conditionalFormatting sqref="E20">
    <cfRule type="duplicateValues" dxfId="118" priority="2"/>
  </conditionalFormatting>
  <conditionalFormatting sqref="E21">
    <cfRule type="duplicateValues" dxfId="117" priority="1"/>
  </conditionalFormatting>
  <dataValidations count="1">
    <dataValidation type="list" allowBlank="1" showInputMessage="1" showErrorMessage="1" sqref="D1" xr:uid="{E8D468FF-37F5-4311-B6DD-362413B0E0D9}">
      <formula1>Sites</formula1>
    </dataValidation>
  </dataValidations>
  <hyperlinks>
    <hyperlink ref="B1" location="Index!A1" display="Go To Index" xr:uid="{69622048-AF9C-44B0-A2DE-AC45FEB031F3}"/>
  </hyperlinks>
  <pageMargins left="0.7" right="0.7" top="0.75" bottom="0.75" header="0.3" footer="0.3"/>
  <customProperties>
    <customPr name="QAA_DRILLPATH_NODE_ID" r:id="rId1"/>
  </customPropertie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99">
    <tabColor theme="6" tint="0.39997558519241921"/>
  </sheetPr>
  <dimension ref="A1:F102"/>
  <sheetViews>
    <sheetView workbookViewId="0">
      <pane ySplit="2" topLeftCell="A3" activePane="bottomLeft" state="frozen"/>
      <selection activeCell="B14" sqref="B9:B14"/>
      <selection pane="bottomLeft" activeCell="E3" sqref="E3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11.36328125" style="46" bestFit="1" customWidth="1"/>
    <col min="6" max="6" width="35.54296875" style="46" bestFit="1" customWidth="1"/>
    <col min="7" max="16384" width="8.90625" style="46"/>
  </cols>
  <sheetData>
    <row r="1" spans="1:6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1164</v>
      </c>
      <c r="F2" s="46" t="s">
        <v>387</v>
      </c>
    </row>
    <row r="3" spans="1:6" x14ac:dyDescent="0.35">
      <c r="B3" s="47">
        <v>43230</v>
      </c>
      <c r="E3" s="46">
        <v>9100</v>
      </c>
      <c r="F3" s="46" t="s">
        <v>1190</v>
      </c>
    </row>
    <row r="4" spans="1:6" x14ac:dyDescent="0.35">
      <c r="B4" s="47">
        <v>43230</v>
      </c>
      <c r="E4" s="46">
        <v>9101</v>
      </c>
      <c r="F4" s="46" t="s">
        <v>1191</v>
      </c>
    </row>
    <row r="5" spans="1:6" x14ac:dyDescent="0.35">
      <c r="B5" s="47">
        <v>43230</v>
      </c>
      <c r="E5" s="46">
        <v>9105</v>
      </c>
      <c r="F5" s="46" t="s">
        <v>1192</v>
      </c>
    </row>
    <row r="6" spans="1:6" x14ac:dyDescent="0.35">
      <c r="B6" s="47">
        <v>43230</v>
      </c>
      <c r="E6" s="46">
        <v>9106</v>
      </c>
      <c r="F6" s="46" t="s">
        <v>1193</v>
      </c>
    </row>
    <row r="7" spans="1:6" x14ac:dyDescent="0.35">
      <c r="B7" s="47">
        <v>43230</v>
      </c>
      <c r="E7" s="46">
        <v>9107</v>
      </c>
      <c r="F7" s="46" t="s">
        <v>1194</v>
      </c>
    </row>
    <row r="8" spans="1:6" x14ac:dyDescent="0.35">
      <c r="B8" s="47">
        <v>43230</v>
      </c>
      <c r="E8" s="46">
        <v>9108</v>
      </c>
      <c r="F8" s="46" t="s">
        <v>1195</v>
      </c>
    </row>
    <row r="9" spans="1:6" x14ac:dyDescent="0.35">
      <c r="B9" s="47">
        <v>43230</v>
      </c>
      <c r="E9" s="46">
        <v>9110</v>
      </c>
      <c r="F9" s="46" t="s">
        <v>1196</v>
      </c>
    </row>
    <row r="10" spans="1:6" x14ac:dyDescent="0.35">
      <c r="B10" s="47">
        <v>43230</v>
      </c>
      <c r="E10" s="46">
        <v>9115</v>
      </c>
      <c r="F10" s="46" t="s">
        <v>1197</v>
      </c>
    </row>
    <row r="11" spans="1:6" x14ac:dyDescent="0.35">
      <c r="B11" s="47">
        <v>43230</v>
      </c>
      <c r="E11" s="46">
        <v>9120</v>
      </c>
      <c r="F11" s="46" t="s">
        <v>1198</v>
      </c>
    </row>
    <row r="12" spans="1:6" x14ac:dyDescent="0.35">
      <c r="B12" s="47">
        <v>43230</v>
      </c>
      <c r="E12" s="46">
        <v>9125</v>
      </c>
      <c r="F12" s="46" t="s">
        <v>1199</v>
      </c>
    </row>
    <row r="13" spans="1:6" x14ac:dyDescent="0.35">
      <c r="B13" s="47">
        <v>43230</v>
      </c>
      <c r="E13" s="46">
        <v>9126</v>
      </c>
      <c r="F13" s="46" t="s">
        <v>1200</v>
      </c>
    </row>
    <row r="14" spans="1:6" x14ac:dyDescent="0.35">
      <c r="B14" s="47">
        <v>43230</v>
      </c>
      <c r="E14" s="46">
        <v>9127</v>
      </c>
      <c r="F14" s="46" t="s">
        <v>1201</v>
      </c>
    </row>
    <row r="15" spans="1:6" x14ac:dyDescent="0.35">
      <c r="B15" s="47">
        <v>43230</v>
      </c>
      <c r="E15" s="46">
        <v>9130</v>
      </c>
      <c r="F15" s="46" t="s">
        <v>1202</v>
      </c>
    </row>
    <row r="16" spans="1:6" x14ac:dyDescent="0.35">
      <c r="B16" s="47">
        <v>43230</v>
      </c>
      <c r="E16" s="46">
        <v>9131</v>
      </c>
      <c r="F16" s="46" t="s">
        <v>1203</v>
      </c>
    </row>
    <row r="17" spans="2:6" x14ac:dyDescent="0.35">
      <c r="B17" s="47">
        <v>43230</v>
      </c>
      <c r="E17" s="46">
        <v>9132</v>
      </c>
      <c r="F17" s="46" t="s">
        <v>1204</v>
      </c>
    </row>
    <row r="18" spans="2:6" x14ac:dyDescent="0.35">
      <c r="B18" s="47">
        <v>43230</v>
      </c>
      <c r="E18" s="46">
        <v>9133</v>
      </c>
      <c r="F18" s="46" t="s">
        <v>1205</v>
      </c>
    </row>
    <row r="19" spans="2:6" x14ac:dyDescent="0.35">
      <c r="B19" s="47">
        <v>43230</v>
      </c>
      <c r="E19" s="46">
        <v>9135</v>
      </c>
      <c r="F19" s="46" t="s">
        <v>1206</v>
      </c>
    </row>
    <row r="20" spans="2:6" x14ac:dyDescent="0.35">
      <c r="B20" s="47">
        <v>43230</v>
      </c>
      <c r="E20" s="46">
        <v>9136</v>
      </c>
      <c r="F20" s="46" t="s">
        <v>1207</v>
      </c>
    </row>
    <row r="21" spans="2:6" x14ac:dyDescent="0.35">
      <c r="B21" s="47">
        <v>43230</v>
      </c>
      <c r="E21" s="46">
        <v>9140</v>
      </c>
      <c r="F21" s="46" t="s">
        <v>1208</v>
      </c>
    </row>
    <row r="22" spans="2:6" x14ac:dyDescent="0.35">
      <c r="B22" s="47">
        <v>43230</v>
      </c>
      <c r="E22" s="46">
        <v>9141</v>
      </c>
      <c r="F22" s="46" t="s">
        <v>1209</v>
      </c>
    </row>
    <row r="23" spans="2:6" x14ac:dyDescent="0.35">
      <c r="B23" s="47">
        <v>43230</v>
      </c>
      <c r="E23" s="46">
        <v>9145</v>
      </c>
      <c r="F23" s="46" t="s">
        <v>1210</v>
      </c>
    </row>
    <row r="24" spans="2:6" x14ac:dyDescent="0.35">
      <c r="B24" s="47">
        <v>43230</v>
      </c>
      <c r="E24" s="46">
        <v>9146</v>
      </c>
      <c r="F24" s="46" t="s">
        <v>1211</v>
      </c>
    </row>
    <row r="25" spans="2:6" x14ac:dyDescent="0.35">
      <c r="B25" s="47">
        <v>43230</v>
      </c>
      <c r="E25" s="46">
        <v>9150</v>
      </c>
      <c r="F25" s="46" t="s">
        <v>1212</v>
      </c>
    </row>
    <row r="26" spans="2:6" x14ac:dyDescent="0.35">
      <c r="B26" s="47">
        <v>43230</v>
      </c>
      <c r="E26" s="46">
        <v>9155</v>
      </c>
      <c r="F26" s="46" t="s">
        <v>1213</v>
      </c>
    </row>
    <row r="27" spans="2:6" x14ac:dyDescent="0.35">
      <c r="B27" s="47">
        <v>43230</v>
      </c>
      <c r="E27" s="46">
        <v>9156</v>
      </c>
      <c r="F27" s="46" t="s">
        <v>1214</v>
      </c>
    </row>
    <row r="28" spans="2:6" x14ac:dyDescent="0.35">
      <c r="B28" s="47">
        <v>43230</v>
      </c>
      <c r="E28" s="46">
        <v>9157</v>
      </c>
      <c r="F28" s="46" t="s">
        <v>1215</v>
      </c>
    </row>
    <row r="29" spans="2:6" x14ac:dyDescent="0.35">
      <c r="B29" s="47">
        <v>43230</v>
      </c>
      <c r="E29" s="46">
        <v>9158</v>
      </c>
      <c r="F29" s="46" t="s">
        <v>1216</v>
      </c>
    </row>
    <row r="30" spans="2:6" x14ac:dyDescent="0.35">
      <c r="B30" s="47">
        <v>43230</v>
      </c>
      <c r="E30" s="46">
        <v>9159</v>
      </c>
      <c r="F30" s="46" t="s">
        <v>1217</v>
      </c>
    </row>
    <row r="31" spans="2:6" x14ac:dyDescent="0.35">
      <c r="B31" s="47">
        <v>43230</v>
      </c>
      <c r="E31" s="46">
        <v>9160</v>
      </c>
      <c r="F31" s="46" t="s">
        <v>1218</v>
      </c>
    </row>
    <row r="32" spans="2:6" x14ac:dyDescent="0.35">
      <c r="B32" s="47">
        <v>43230</v>
      </c>
      <c r="E32" s="46">
        <v>9161</v>
      </c>
      <c r="F32" s="46" t="s">
        <v>1219</v>
      </c>
    </row>
    <row r="33" spans="2:6" x14ac:dyDescent="0.35">
      <c r="B33" s="47">
        <v>43230</v>
      </c>
      <c r="E33" s="46">
        <v>9165</v>
      </c>
      <c r="F33" s="46" t="s">
        <v>1220</v>
      </c>
    </row>
    <row r="34" spans="2:6" x14ac:dyDescent="0.35">
      <c r="B34" s="47">
        <v>43230</v>
      </c>
      <c r="E34" s="46">
        <v>9200</v>
      </c>
      <c r="F34" s="46" t="s">
        <v>1221</v>
      </c>
    </row>
    <row r="35" spans="2:6" x14ac:dyDescent="0.35">
      <c r="B35" s="47">
        <v>43230</v>
      </c>
      <c r="E35" s="46">
        <v>9205</v>
      </c>
      <c r="F35" s="46" t="s">
        <v>1222</v>
      </c>
    </row>
    <row r="36" spans="2:6" x14ac:dyDescent="0.35">
      <c r="B36" s="47">
        <v>43230</v>
      </c>
      <c r="E36" s="46">
        <v>9300</v>
      </c>
      <c r="F36" s="46" t="s">
        <v>1223</v>
      </c>
    </row>
    <row r="37" spans="2:6" x14ac:dyDescent="0.35">
      <c r="B37" s="47">
        <v>43230</v>
      </c>
      <c r="E37" s="46">
        <v>9305</v>
      </c>
      <c r="F37" s="46" t="s">
        <v>1224</v>
      </c>
    </row>
    <row r="38" spans="2:6" x14ac:dyDescent="0.35">
      <c r="B38" s="47">
        <v>43230</v>
      </c>
      <c r="E38" s="46">
        <v>9310</v>
      </c>
      <c r="F38" s="46" t="s">
        <v>1225</v>
      </c>
    </row>
    <row r="39" spans="2:6" x14ac:dyDescent="0.35">
      <c r="B39" s="47">
        <v>43230</v>
      </c>
      <c r="E39" s="46">
        <v>9320</v>
      </c>
      <c r="F39" s="46" t="s">
        <v>1226</v>
      </c>
    </row>
    <row r="40" spans="2:6" x14ac:dyDescent="0.35">
      <c r="B40" s="47">
        <v>43230</v>
      </c>
      <c r="E40" s="46">
        <v>9321</v>
      </c>
      <c r="F40" s="46" t="s">
        <v>1227</v>
      </c>
    </row>
    <row r="41" spans="2:6" x14ac:dyDescent="0.35">
      <c r="B41" s="47">
        <v>43230</v>
      </c>
      <c r="E41" s="46">
        <v>9330</v>
      </c>
      <c r="F41" s="46" t="s">
        <v>1228</v>
      </c>
    </row>
    <row r="42" spans="2:6" x14ac:dyDescent="0.35">
      <c r="B42" s="47">
        <v>43230</v>
      </c>
      <c r="E42" s="46">
        <v>9400</v>
      </c>
      <c r="F42" s="46" t="s">
        <v>1229</v>
      </c>
    </row>
    <row r="43" spans="2:6" x14ac:dyDescent="0.35">
      <c r="B43" s="47">
        <v>43230</v>
      </c>
      <c r="E43" s="46">
        <v>9405</v>
      </c>
      <c r="F43" s="46" t="s">
        <v>1230</v>
      </c>
    </row>
    <row r="44" spans="2:6" x14ac:dyDescent="0.35">
      <c r="B44" s="47">
        <v>43230</v>
      </c>
      <c r="E44" s="46">
        <v>9406</v>
      </c>
      <c r="F44" s="46" t="s">
        <v>1231</v>
      </c>
    </row>
    <row r="45" spans="2:6" x14ac:dyDescent="0.35">
      <c r="B45" s="47">
        <v>43230</v>
      </c>
      <c r="E45" s="46">
        <v>9407</v>
      </c>
      <c r="F45" s="46" t="s">
        <v>1232</v>
      </c>
    </row>
    <row r="46" spans="2:6" x14ac:dyDescent="0.35">
      <c r="B46" s="47">
        <v>43230</v>
      </c>
      <c r="E46" s="46">
        <v>9408</v>
      </c>
      <c r="F46" s="46" t="s">
        <v>1233</v>
      </c>
    </row>
    <row r="47" spans="2:6" x14ac:dyDescent="0.35">
      <c r="B47" s="47">
        <v>43230</v>
      </c>
      <c r="E47" s="46">
        <v>9410</v>
      </c>
      <c r="F47" s="46" t="s">
        <v>1234</v>
      </c>
    </row>
    <row r="48" spans="2:6" x14ac:dyDescent="0.35">
      <c r="B48" s="47">
        <v>43230</v>
      </c>
      <c r="E48" s="46">
        <v>9411</v>
      </c>
      <c r="F48" s="46" t="s">
        <v>10277</v>
      </c>
    </row>
    <row r="49" spans="2:6" x14ac:dyDescent="0.35">
      <c r="B49" s="47">
        <v>43230</v>
      </c>
      <c r="E49" s="46">
        <v>9412</v>
      </c>
      <c r="F49" s="46" t="s">
        <v>10278</v>
      </c>
    </row>
    <row r="50" spans="2:6" x14ac:dyDescent="0.35">
      <c r="B50" s="47">
        <v>43230</v>
      </c>
      <c r="E50" s="46">
        <v>9413</v>
      </c>
      <c r="F50" s="46" t="s">
        <v>10279</v>
      </c>
    </row>
    <row r="51" spans="2:6" x14ac:dyDescent="0.35">
      <c r="B51" s="47">
        <v>43230</v>
      </c>
      <c r="E51" s="46">
        <v>9415</v>
      </c>
      <c r="F51" s="46" t="s">
        <v>1235</v>
      </c>
    </row>
    <row r="52" spans="2:6" x14ac:dyDescent="0.35">
      <c r="B52" s="47">
        <v>43230</v>
      </c>
      <c r="E52" s="46">
        <v>9420</v>
      </c>
      <c r="F52" s="46" t="s">
        <v>1236</v>
      </c>
    </row>
    <row r="53" spans="2:6" x14ac:dyDescent="0.35">
      <c r="B53" s="47">
        <v>43230</v>
      </c>
      <c r="E53" s="46">
        <v>9425</v>
      </c>
      <c r="F53" s="46" t="s">
        <v>1237</v>
      </c>
    </row>
    <row r="54" spans="2:6" x14ac:dyDescent="0.35">
      <c r="B54" s="47">
        <v>43230</v>
      </c>
      <c r="E54" s="46">
        <v>9426</v>
      </c>
      <c r="F54" s="46" t="s">
        <v>10280</v>
      </c>
    </row>
    <row r="55" spans="2:6" x14ac:dyDescent="0.35">
      <c r="B55" s="47">
        <v>43230</v>
      </c>
      <c r="E55" s="46">
        <v>9427</v>
      </c>
      <c r="F55" s="46" t="s">
        <v>10281</v>
      </c>
    </row>
    <row r="56" spans="2:6" x14ac:dyDescent="0.35">
      <c r="B56" s="47">
        <v>43230</v>
      </c>
      <c r="E56" s="46">
        <v>9428</v>
      </c>
      <c r="F56" s="46" t="s">
        <v>10288</v>
      </c>
    </row>
    <row r="57" spans="2:6" x14ac:dyDescent="0.35">
      <c r="B57" s="47">
        <v>43230</v>
      </c>
      <c r="E57" s="46">
        <v>9429</v>
      </c>
      <c r="F57" s="46" t="s">
        <v>10289</v>
      </c>
    </row>
    <row r="58" spans="2:6" x14ac:dyDescent="0.35">
      <c r="B58" s="47">
        <v>43230</v>
      </c>
      <c r="E58" s="46">
        <v>9430</v>
      </c>
      <c r="F58" s="46" t="s">
        <v>1238</v>
      </c>
    </row>
    <row r="59" spans="2:6" x14ac:dyDescent="0.35">
      <c r="B59" s="47">
        <v>43230</v>
      </c>
      <c r="E59" s="46">
        <v>9435</v>
      </c>
      <c r="F59" s="46" t="s">
        <v>1239</v>
      </c>
    </row>
    <row r="60" spans="2:6" x14ac:dyDescent="0.35">
      <c r="B60" s="47">
        <v>43230</v>
      </c>
      <c r="E60" s="46">
        <v>9436</v>
      </c>
      <c r="F60" s="46" t="s">
        <v>1240</v>
      </c>
    </row>
    <row r="61" spans="2:6" x14ac:dyDescent="0.35">
      <c r="B61" s="47">
        <v>43230</v>
      </c>
      <c r="E61" s="46">
        <v>9437</v>
      </c>
      <c r="F61" s="46" t="s">
        <v>1241</v>
      </c>
    </row>
    <row r="62" spans="2:6" x14ac:dyDescent="0.35">
      <c r="B62" s="47">
        <v>43230</v>
      </c>
      <c r="E62" s="46">
        <v>9438</v>
      </c>
      <c r="F62" s="46" t="s">
        <v>1242</v>
      </c>
    </row>
    <row r="63" spans="2:6" x14ac:dyDescent="0.35">
      <c r="B63" s="47">
        <v>43230</v>
      </c>
      <c r="E63" s="46">
        <v>9439</v>
      </c>
      <c r="F63" s="46" t="s">
        <v>1243</v>
      </c>
    </row>
    <row r="64" spans="2:6" x14ac:dyDescent="0.35">
      <c r="B64" s="47">
        <v>43230</v>
      </c>
      <c r="E64" s="46">
        <v>9440</v>
      </c>
      <c r="F64" s="46" t="s">
        <v>1244</v>
      </c>
    </row>
    <row r="65" spans="2:6" x14ac:dyDescent="0.35">
      <c r="B65" s="47">
        <v>43230</v>
      </c>
      <c r="E65" s="46">
        <v>9441</v>
      </c>
      <c r="F65" s="46" t="s">
        <v>1245</v>
      </c>
    </row>
    <row r="66" spans="2:6" x14ac:dyDescent="0.35">
      <c r="B66" s="47">
        <v>43230</v>
      </c>
      <c r="E66" s="46">
        <v>9442</v>
      </c>
      <c r="F66" s="46" t="s">
        <v>1246</v>
      </c>
    </row>
    <row r="67" spans="2:6" x14ac:dyDescent="0.35">
      <c r="B67" s="47">
        <v>43230</v>
      </c>
      <c r="E67" s="46">
        <v>9443</v>
      </c>
      <c r="F67" s="46" t="s">
        <v>1247</v>
      </c>
    </row>
    <row r="68" spans="2:6" x14ac:dyDescent="0.35">
      <c r="B68" s="47">
        <v>43230</v>
      </c>
      <c r="E68" s="46">
        <v>9450</v>
      </c>
      <c r="F68" s="46" t="s">
        <v>1248</v>
      </c>
    </row>
    <row r="69" spans="2:6" x14ac:dyDescent="0.35">
      <c r="B69" s="47">
        <v>43230</v>
      </c>
      <c r="E69" s="46">
        <v>9451</v>
      </c>
      <c r="F69" s="46" t="s">
        <v>1249</v>
      </c>
    </row>
    <row r="70" spans="2:6" x14ac:dyDescent="0.35">
      <c r="B70" s="47">
        <v>43230</v>
      </c>
      <c r="E70" s="46">
        <v>9452</v>
      </c>
      <c r="F70" s="46" t="s">
        <v>1250</v>
      </c>
    </row>
    <row r="71" spans="2:6" x14ac:dyDescent="0.35">
      <c r="B71" s="47">
        <v>43230</v>
      </c>
      <c r="E71" s="46">
        <v>9455</v>
      </c>
      <c r="F71" s="46" t="s">
        <v>1251</v>
      </c>
    </row>
    <row r="72" spans="2:6" x14ac:dyDescent="0.35">
      <c r="B72" s="47">
        <v>43230</v>
      </c>
      <c r="E72" s="46">
        <v>9456</v>
      </c>
      <c r="F72" s="46" t="s">
        <v>10282</v>
      </c>
    </row>
    <row r="73" spans="2:6" x14ac:dyDescent="0.35">
      <c r="B73" s="47">
        <v>43230</v>
      </c>
      <c r="E73" s="46">
        <v>9457</v>
      </c>
      <c r="F73" s="46" t="s">
        <v>10283</v>
      </c>
    </row>
    <row r="74" spans="2:6" x14ac:dyDescent="0.35">
      <c r="B74" s="47">
        <v>43230</v>
      </c>
      <c r="E74" s="46">
        <v>9460</v>
      </c>
      <c r="F74" s="46" t="s">
        <v>1252</v>
      </c>
    </row>
    <row r="75" spans="2:6" x14ac:dyDescent="0.35">
      <c r="B75" s="47">
        <v>43230</v>
      </c>
      <c r="E75" s="46">
        <v>9465</v>
      </c>
      <c r="F75" s="46" t="s">
        <v>1253</v>
      </c>
    </row>
    <row r="76" spans="2:6" x14ac:dyDescent="0.35">
      <c r="B76" s="47">
        <v>43230</v>
      </c>
      <c r="E76" s="46">
        <v>9466</v>
      </c>
      <c r="F76" s="46" t="s">
        <v>1254</v>
      </c>
    </row>
    <row r="77" spans="2:6" x14ac:dyDescent="0.35">
      <c r="B77" s="47">
        <v>43230</v>
      </c>
      <c r="E77" s="46">
        <v>9467</v>
      </c>
      <c r="F77" s="46" t="s">
        <v>1255</v>
      </c>
    </row>
    <row r="78" spans="2:6" x14ac:dyDescent="0.35">
      <c r="B78" s="47">
        <v>43230</v>
      </c>
      <c r="E78" s="46">
        <v>9470</v>
      </c>
      <c r="F78" s="46" t="s">
        <v>10284</v>
      </c>
    </row>
    <row r="79" spans="2:6" x14ac:dyDescent="0.35">
      <c r="B79" s="47">
        <v>43230</v>
      </c>
      <c r="E79" s="46">
        <v>9471</v>
      </c>
      <c r="F79" s="46" t="s">
        <v>10285</v>
      </c>
    </row>
    <row r="80" spans="2:6" x14ac:dyDescent="0.35">
      <c r="B80" s="47">
        <v>43230</v>
      </c>
      <c r="E80" s="46">
        <v>9480</v>
      </c>
      <c r="F80" s="46" t="s">
        <v>10286</v>
      </c>
    </row>
    <row r="81" spans="2:6" x14ac:dyDescent="0.35">
      <c r="B81" s="47">
        <v>43230</v>
      </c>
      <c r="E81" s="46">
        <v>9481</v>
      </c>
      <c r="F81" s="46" t="s">
        <v>10287</v>
      </c>
    </row>
    <row r="82" spans="2:6" x14ac:dyDescent="0.35">
      <c r="B82" s="47">
        <v>43230</v>
      </c>
      <c r="E82" s="46">
        <v>9490</v>
      </c>
      <c r="F82" s="46" t="s">
        <v>1256</v>
      </c>
    </row>
    <row r="83" spans="2:6" x14ac:dyDescent="0.35">
      <c r="B83" s="47">
        <v>43230</v>
      </c>
      <c r="E83" s="46">
        <v>9495</v>
      </c>
      <c r="F83" s="46" t="s">
        <v>1257</v>
      </c>
    </row>
    <row r="84" spans="2:6" x14ac:dyDescent="0.35">
      <c r="B84" s="47">
        <v>43230</v>
      </c>
      <c r="E84" s="46">
        <v>9500</v>
      </c>
      <c r="F84" s="46" t="s">
        <v>1258</v>
      </c>
    </row>
    <row r="85" spans="2:6" x14ac:dyDescent="0.35">
      <c r="B85" s="47">
        <v>43230</v>
      </c>
      <c r="E85" s="46">
        <v>9505</v>
      </c>
      <c r="F85" s="46" t="s">
        <v>1259</v>
      </c>
    </row>
    <row r="86" spans="2:6" x14ac:dyDescent="0.35">
      <c r="B86" s="47">
        <v>43230</v>
      </c>
      <c r="E86" s="46">
        <v>9510</v>
      </c>
      <c r="F86" s="46" t="s">
        <v>1260</v>
      </c>
    </row>
    <row r="87" spans="2:6" x14ac:dyDescent="0.35">
      <c r="B87" s="47">
        <v>43230</v>
      </c>
      <c r="E87" s="46">
        <v>9515</v>
      </c>
      <c r="F87" s="46" t="s">
        <v>1261</v>
      </c>
    </row>
    <row r="88" spans="2:6" x14ac:dyDescent="0.35">
      <c r="B88" s="47">
        <v>43230</v>
      </c>
      <c r="E88" s="46">
        <v>9520</v>
      </c>
      <c r="F88" s="46" t="s">
        <v>1262</v>
      </c>
    </row>
    <row r="89" spans="2:6" x14ac:dyDescent="0.35">
      <c r="B89" s="47">
        <v>43230</v>
      </c>
      <c r="E89" s="46">
        <v>9521</v>
      </c>
      <c r="F89" s="46" t="s">
        <v>10276</v>
      </c>
    </row>
    <row r="90" spans="2:6" x14ac:dyDescent="0.35">
      <c r="B90" s="47">
        <v>43230</v>
      </c>
      <c r="E90" s="46">
        <v>9525</v>
      </c>
      <c r="F90" s="46" t="s">
        <v>1263</v>
      </c>
    </row>
    <row r="91" spans="2:6" x14ac:dyDescent="0.35">
      <c r="B91" s="47">
        <v>43230</v>
      </c>
      <c r="E91" s="46">
        <v>9530</v>
      </c>
      <c r="F91" s="46" t="s">
        <v>1264</v>
      </c>
    </row>
    <row r="92" spans="2:6" x14ac:dyDescent="0.35">
      <c r="B92" s="47">
        <v>43230</v>
      </c>
      <c r="E92" s="46">
        <v>9535</v>
      </c>
      <c r="F92" s="46" t="s">
        <v>1265</v>
      </c>
    </row>
    <row r="93" spans="2:6" x14ac:dyDescent="0.35">
      <c r="B93" s="47">
        <v>43230</v>
      </c>
      <c r="E93" s="46">
        <v>9540</v>
      </c>
      <c r="F93" s="46" t="s">
        <v>1266</v>
      </c>
    </row>
    <row r="94" spans="2:6" x14ac:dyDescent="0.35">
      <c r="B94" s="47">
        <v>43230</v>
      </c>
      <c r="E94" s="46">
        <v>9541</v>
      </c>
      <c r="F94" s="46" t="s">
        <v>1267</v>
      </c>
    </row>
    <row r="95" spans="2:6" x14ac:dyDescent="0.35">
      <c r="B95" s="47">
        <v>43230</v>
      </c>
      <c r="E95" s="46">
        <v>9545</v>
      </c>
      <c r="F95" s="46" t="s">
        <v>1268</v>
      </c>
    </row>
    <row r="96" spans="2:6" x14ac:dyDescent="0.35">
      <c r="B96" s="47">
        <v>43230</v>
      </c>
      <c r="E96" s="46">
        <v>9546</v>
      </c>
      <c r="F96" s="46" t="s">
        <v>1269</v>
      </c>
    </row>
    <row r="97" spans="2:6" x14ac:dyDescent="0.35">
      <c r="B97" s="47">
        <v>43230</v>
      </c>
      <c r="E97" s="46">
        <v>9550</v>
      </c>
      <c r="F97" s="46" t="s">
        <v>1270</v>
      </c>
    </row>
    <row r="98" spans="2:6" x14ac:dyDescent="0.35">
      <c r="B98" s="47">
        <v>43230</v>
      </c>
      <c r="E98" s="46">
        <v>9551</v>
      </c>
      <c r="F98" s="46" t="s">
        <v>1271</v>
      </c>
    </row>
    <row r="99" spans="2:6" x14ac:dyDescent="0.35">
      <c r="B99" s="47">
        <v>43230</v>
      </c>
      <c r="E99" s="46">
        <v>9555</v>
      </c>
      <c r="F99" s="46" t="s">
        <v>1272</v>
      </c>
    </row>
    <row r="100" spans="2:6" x14ac:dyDescent="0.35">
      <c r="B100" s="47">
        <v>43230</v>
      </c>
      <c r="E100" s="46">
        <v>9556</v>
      </c>
      <c r="F100" s="46" t="s">
        <v>1273</v>
      </c>
    </row>
    <row r="101" spans="2:6" x14ac:dyDescent="0.35">
      <c r="B101" s="47">
        <v>43230</v>
      </c>
      <c r="E101" s="46">
        <v>9900</v>
      </c>
      <c r="F101" s="46" t="s">
        <v>1274</v>
      </c>
    </row>
    <row r="102" spans="2:6" x14ac:dyDescent="0.35">
      <c r="B102" s="47">
        <v>43230</v>
      </c>
      <c r="E102" s="46">
        <v>9910</v>
      </c>
      <c r="F102" s="46" t="s">
        <v>1275</v>
      </c>
    </row>
  </sheetData>
  <autoFilter ref="A2:F2" xr:uid="{00000000-0009-0000-0000-000009000000}"/>
  <dataValidations count="1">
    <dataValidation type="list" allowBlank="1" showInputMessage="1" showErrorMessage="1" sqref="D1" xr:uid="{00000000-0002-0000-0900-000000000000}">
      <formula1>Sites</formula1>
    </dataValidation>
  </dataValidations>
  <hyperlinks>
    <hyperlink ref="B1" location="Index!A1" display="Go To Index" xr:uid="{00000000-0004-0000-0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5" filterMode="1"/>
  <dimension ref="A1:AH725"/>
  <sheetViews>
    <sheetView workbookViewId="0">
      <pane ySplit="4" topLeftCell="A45" activePane="bottomLeft" state="frozen"/>
      <selection pane="bottomLeft" activeCell="V4" sqref="V4:W60"/>
    </sheetView>
  </sheetViews>
  <sheetFormatPr defaultRowHeight="14.5" outlineLevelCol="2" x14ac:dyDescent="0.35"/>
  <cols>
    <col min="1" max="2" width="10.6328125" style="5" bestFit="1" customWidth="1"/>
    <col min="3" max="3" width="9.453125" style="5" bestFit="1" customWidth="1"/>
    <col min="4" max="4" width="9.36328125" customWidth="1"/>
    <col min="5" max="5" width="10.453125" style="22" hidden="1" customWidth="1" outlineLevel="2"/>
    <col min="6" max="6" width="10.453125" style="22" hidden="1" customWidth="1" outlineLevel="1"/>
    <col min="7" max="8" width="9.36328125" style="22" hidden="1" customWidth="1" outlineLevel="2"/>
    <col min="9" max="9" width="9.453125" style="22" hidden="1" customWidth="1" outlineLevel="2"/>
    <col min="10" max="11" width="10" style="22" hidden="1" customWidth="1" outlineLevel="2"/>
    <col min="12" max="12" width="9.90625" style="22" hidden="1" customWidth="1" outlineLevel="2"/>
    <col min="13" max="13" width="9.36328125" style="22" hidden="1" customWidth="1" outlineLevel="2"/>
    <col min="14" max="14" width="9.6328125" style="22" hidden="1" customWidth="1" outlineLevel="2"/>
    <col min="15" max="15" width="10.453125" style="22" hidden="1" customWidth="1" outlineLevel="1"/>
    <col min="16" max="16" width="9.6328125" style="22" hidden="1" customWidth="1" outlineLevel="2"/>
    <col min="17" max="17" width="10.453125" style="22" hidden="1" customWidth="1" outlineLevel="1" collapsed="1"/>
    <col min="18" max="18" width="9.90625" style="22" hidden="1" customWidth="1" outlineLevel="2"/>
    <col min="19" max="19" width="9.36328125" style="22" hidden="1" customWidth="1" outlineLevel="2"/>
    <col min="20" max="20" width="9.6328125" style="22" hidden="1" customWidth="1" outlineLevel="2"/>
    <col min="21" max="21" width="10.453125" style="22" hidden="1" customWidth="1" outlineLevel="1" collapsed="1"/>
    <col min="22" max="22" width="11.36328125" bestFit="1" customWidth="1" collapsed="1"/>
    <col min="23" max="23" width="43.08984375" bestFit="1" customWidth="1"/>
    <col min="24" max="24" width="4.453125" style="46" bestFit="1" customWidth="1"/>
    <col min="26" max="26" width="12.453125" bestFit="1" customWidth="1"/>
    <col min="27" max="27" width="12.453125" style="46" customWidth="1"/>
    <col min="28" max="28" width="8.36328125" bestFit="1" customWidth="1"/>
    <col min="29" max="29" width="5.08984375" bestFit="1" customWidth="1"/>
    <col min="30" max="30" width="43" bestFit="1" customWidth="1"/>
    <col min="31" max="31" width="9.453125" bestFit="1" customWidth="1"/>
    <col min="32" max="32" width="10.54296875" style="47" bestFit="1" customWidth="1"/>
    <col min="33" max="33" width="10" bestFit="1" customWidth="1"/>
    <col min="34" max="34" width="10.6328125" style="47" bestFit="1" customWidth="1"/>
  </cols>
  <sheetData>
    <row r="1" spans="1:34" x14ac:dyDescent="0.35">
      <c r="E1" s="23">
        <f>COUNTA('sKUN1-UC2'!$E:$E)-1</f>
        <v>14</v>
      </c>
      <c r="F1" s="23">
        <f>COUNTA('sTEMPLATE-UC2'!$E:$E)-1</f>
        <v>1</v>
      </c>
      <c r="G1" s="23">
        <f t="shared" ref="G1:U1" si="0">COUNTIF($AB:$AB,G$4)</f>
        <v>35</v>
      </c>
      <c r="H1" s="23">
        <f t="shared" si="0"/>
        <v>35</v>
      </c>
      <c r="I1" s="23">
        <f t="shared" si="0"/>
        <v>17</v>
      </c>
      <c r="J1" s="23">
        <f t="shared" si="0"/>
        <v>9</v>
      </c>
      <c r="K1" s="23">
        <f t="shared" si="0"/>
        <v>1</v>
      </c>
      <c r="L1" s="23">
        <f t="shared" si="0"/>
        <v>1</v>
      </c>
      <c r="M1" s="23">
        <f t="shared" si="0"/>
        <v>20</v>
      </c>
      <c r="N1" s="23">
        <f t="shared" si="0"/>
        <v>17</v>
      </c>
      <c r="O1" s="23">
        <f t="shared" si="0"/>
        <v>35</v>
      </c>
      <c r="P1" s="23">
        <f t="shared" si="0"/>
        <v>1</v>
      </c>
      <c r="Q1" s="23">
        <f t="shared" si="0"/>
        <v>1</v>
      </c>
      <c r="R1" s="23">
        <f t="shared" si="0"/>
        <v>1</v>
      </c>
      <c r="S1" s="23">
        <f t="shared" si="0"/>
        <v>1</v>
      </c>
      <c r="T1" s="23">
        <f t="shared" si="0"/>
        <v>1</v>
      </c>
      <c r="U1" s="23">
        <f t="shared" si="0"/>
        <v>1</v>
      </c>
      <c r="V1" s="23">
        <f>COUNTA(AC:AC)-1</f>
        <v>176</v>
      </c>
      <c r="W1" s="46" t="s">
        <v>60</v>
      </c>
    </row>
    <row r="2" spans="1:34" x14ac:dyDescent="0.35">
      <c r="E2" s="23">
        <f t="shared" ref="E2:U2" si="1">COUNTIF(E5:E1048576,"X")</f>
        <v>4</v>
      </c>
      <c r="F2" s="23">
        <f t="shared" si="1"/>
        <v>1</v>
      </c>
      <c r="G2" s="23">
        <f t="shared" si="1"/>
        <v>35</v>
      </c>
      <c r="H2" s="23">
        <f t="shared" si="1"/>
        <v>35</v>
      </c>
      <c r="I2" s="23">
        <f t="shared" si="1"/>
        <v>17</v>
      </c>
      <c r="J2" s="23">
        <f t="shared" si="1"/>
        <v>9</v>
      </c>
      <c r="K2" s="23">
        <f t="shared" si="1"/>
        <v>1</v>
      </c>
      <c r="L2" s="23">
        <f t="shared" si="1"/>
        <v>1</v>
      </c>
      <c r="M2" s="23">
        <f t="shared" si="1"/>
        <v>20</v>
      </c>
      <c r="N2" s="23">
        <f t="shared" si="1"/>
        <v>17</v>
      </c>
      <c r="O2" s="23">
        <f t="shared" si="1"/>
        <v>35</v>
      </c>
      <c r="P2" s="23">
        <f t="shared" si="1"/>
        <v>1</v>
      </c>
      <c r="Q2" s="23">
        <f t="shared" si="1"/>
        <v>1</v>
      </c>
      <c r="R2" s="23">
        <f t="shared" si="1"/>
        <v>1</v>
      </c>
      <c r="S2" s="23">
        <f t="shared" si="1"/>
        <v>1</v>
      </c>
      <c r="T2" s="23">
        <f t="shared" si="1"/>
        <v>1</v>
      </c>
      <c r="U2" s="23">
        <f t="shared" si="1"/>
        <v>1</v>
      </c>
      <c r="V2" s="112">
        <f>SUM(G2:U2)</f>
        <v>176</v>
      </c>
      <c r="W2" s="46" t="s">
        <v>1282</v>
      </c>
      <c r="Z2" s="47">
        <v>43300</v>
      </c>
      <c r="AA2" s="47"/>
    </row>
    <row r="3" spans="1:34" ht="15" thickBot="1" x14ac:dyDescent="0.4">
      <c r="A3" s="5" t="s">
        <v>348</v>
      </c>
      <c r="B3" s="26" t="s">
        <v>50</v>
      </c>
      <c r="C3" s="5" t="s">
        <v>350</v>
      </c>
      <c r="D3" s="6" t="s">
        <v>351</v>
      </c>
      <c r="E3" s="24">
        <f>+E1-E2</f>
        <v>10</v>
      </c>
      <c r="F3" s="24">
        <f>+F1-F2</f>
        <v>0</v>
      </c>
      <c r="G3" s="24">
        <f>+G1-G2</f>
        <v>0</v>
      </c>
      <c r="H3" s="24">
        <f>+H1-H2</f>
        <v>0</v>
      </c>
      <c r="I3" s="24">
        <f t="shared" ref="I3:V3" si="2">+I1-I2</f>
        <v>0</v>
      </c>
      <c r="J3" s="24">
        <f>+J1-J2</f>
        <v>0</v>
      </c>
      <c r="K3" s="24">
        <f t="shared" si="2"/>
        <v>0</v>
      </c>
      <c r="L3" s="24">
        <f t="shared" si="2"/>
        <v>0</v>
      </c>
      <c r="M3" s="24">
        <f t="shared" si="2"/>
        <v>0</v>
      </c>
      <c r="N3" s="24">
        <f t="shared" si="2"/>
        <v>0</v>
      </c>
      <c r="O3" s="24">
        <f t="shared" si="2"/>
        <v>0</v>
      </c>
      <c r="P3" s="24">
        <f t="shared" si="2"/>
        <v>0</v>
      </c>
      <c r="Q3" s="24">
        <f t="shared" si="2"/>
        <v>0</v>
      </c>
      <c r="R3" s="24">
        <f t="shared" si="2"/>
        <v>0</v>
      </c>
      <c r="S3" s="24">
        <f t="shared" si="2"/>
        <v>0</v>
      </c>
      <c r="T3" s="24">
        <f t="shared" si="2"/>
        <v>0</v>
      </c>
      <c r="U3" s="24">
        <f t="shared" si="2"/>
        <v>0</v>
      </c>
      <c r="V3" s="24">
        <f t="shared" si="2"/>
        <v>0</v>
      </c>
      <c r="W3" s="46" t="s">
        <v>1283</v>
      </c>
      <c r="Z3" s="46" t="s">
        <v>11114</v>
      </c>
    </row>
    <row r="4" spans="1:34" ht="15" thickTop="1" x14ac:dyDescent="0.35">
      <c r="A4" s="19" t="s">
        <v>365</v>
      </c>
      <c r="B4" s="20" t="s">
        <v>4</v>
      </c>
      <c r="C4" s="21" t="s">
        <v>366</v>
      </c>
      <c r="D4" t="s">
        <v>349</v>
      </c>
      <c r="E4" s="78" t="s">
        <v>10872</v>
      </c>
      <c r="F4" s="78" t="s">
        <v>9761</v>
      </c>
      <c r="G4" s="19" t="s">
        <v>8364</v>
      </c>
      <c r="H4" s="19" t="s">
        <v>10</v>
      </c>
      <c r="I4" s="79" t="s">
        <v>11</v>
      </c>
      <c r="J4" s="79" t="s">
        <v>9821</v>
      </c>
      <c r="K4" s="79" t="s">
        <v>12</v>
      </c>
      <c r="L4" s="79" t="s">
        <v>13</v>
      </c>
      <c r="M4" s="79" t="s">
        <v>14</v>
      </c>
      <c r="N4" s="79" t="s">
        <v>15</v>
      </c>
      <c r="O4" s="79" t="s">
        <v>9</v>
      </c>
      <c r="P4" s="79" t="s">
        <v>10488</v>
      </c>
      <c r="Q4" s="79" t="s">
        <v>10532</v>
      </c>
      <c r="R4" s="79" t="s">
        <v>10489</v>
      </c>
      <c r="S4" s="79" t="s">
        <v>10490</v>
      </c>
      <c r="T4" s="79" t="s">
        <v>10491</v>
      </c>
      <c r="U4" s="79" t="s">
        <v>10533</v>
      </c>
      <c r="V4" t="s">
        <v>1164</v>
      </c>
      <c r="W4" t="s">
        <v>387</v>
      </c>
      <c r="X4" s="79" t="s">
        <v>48</v>
      </c>
      <c r="Z4" s="46" t="s">
        <v>11115</v>
      </c>
      <c r="AA4" s="46" t="s">
        <v>11281</v>
      </c>
      <c r="AB4" t="s">
        <v>5811</v>
      </c>
      <c r="AC4" t="s">
        <v>11120</v>
      </c>
      <c r="AD4" t="s">
        <v>11112</v>
      </c>
      <c r="AE4" t="s">
        <v>5720</v>
      </c>
      <c r="AF4" s="47" t="s">
        <v>5719</v>
      </c>
      <c r="AG4" t="s">
        <v>5743</v>
      </c>
      <c r="AH4" s="47" t="s">
        <v>9365</v>
      </c>
    </row>
    <row r="5" spans="1:34" x14ac:dyDescent="0.35">
      <c r="B5" s="47">
        <v>43214</v>
      </c>
      <c r="E5" s="22" t="str">
        <f>IF(ISERROR(VLOOKUP($V5,'sKUN1-UC2'!$E:$E,1,0)),"","X")</f>
        <v>X</v>
      </c>
      <c r="F5" s="22" t="str">
        <f>IF(ISERROR(VLOOKUP($V5,'sTEMPLATE-UC2'!$E:$E,1,0)),"","X")</f>
        <v/>
      </c>
      <c r="G5" s="22" t="str">
        <f t="shared" ref="G5:U14" si="3">IF(ISERROR(VLOOKUP(G$4&amp;$V5,$Z:$Z,1,0)),"","X")</f>
        <v>X</v>
      </c>
      <c r="H5" s="22" t="str">
        <f t="shared" si="3"/>
        <v>X</v>
      </c>
      <c r="I5" s="22" t="str">
        <f t="shared" si="3"/>
        <v>X</v>
      </c>
      <c r="J5" s="22" t="str">
        <f t="shared" si="3"/>
        <v>X</v>
      </c>
      <c r="K5" s="22" t="str">
        <f t="shared" si="3"/>
        <v/>
      </c>
      <c r="L5" s="22" t="str">
        <f t="shared" si="3"/>
        <v/>
      </c>
      <c r="M5" s="22" t="str">
        <f t="shared" si="3"/>
        <v>X</v>
      </c>
      <c r="N5" s="22" t="str">
        <f t="shared" si="3"/>
        <v>X</v>
      </c>
      <c r="O5" s="22" t="str">
        <f t="shared" si="3"/>
        <v>X</v>
      </c>
      <c r="P5" s="22" t="str">
        <f t="shared" si="3"/>
        <v/>
      </c>
      <c r="Q5" s="22" t="str">
        <f t="shared" si="3"/>
        <v/>
      </c>
      <c r="R5" s="22" t="str">
        <f t="shared" si="3"/>
        <v/>
      </c>
      <c r="S5" s="22" t="str">
        <f t="shared" si="3"/>
        <v/>
      </c>
      <c r="T5" s="22" t="str">
        <f t="shared" si="3"/>
        <v/>
      </c>
      <c r="U5" s="22" t="str">
        <f t="shared" si="3"/>
        <v/>
      </c>
      <c r="V5">
        <v>1000</v>
      </c>
      <c r="W5" t="s">
        <v>1284</v>
      </c>
      <c r="X5" s="46" t="s">
        <v>11539</v>
      </c>
      <c r="Y5" t="s">
        <v>11489</v>
      </c>
      <c r="Z5" s="32" t="str">
        <f>AB5&amp;AC5</f>
        <v>1JBT1000</v>
      </c>
      <c r="AA5" s="32" t="b">
        <f t="shared" ref="AA5:AA68" si="4">VLOOKUP(AC5,V:W,2,0)=AD5</f>
        <v>1</v>
      </c>
      <c r="AB5" t="s">
        <v>10</v>
      </c>
      <c r="AC5">
        <v>1000</v>
      </c>
      <c r="AD5" t="s">
        <v>1284</v>
      </c>
      <c r="AE5" t="s">
        <v>9387</v>
      </c>
      <c r="AF5" s="61">
        <v>42613.435123148149</v>
      </c>
      <c r="AG5" t="s">
        <v>9398</v>
      </c>
      <c r="AH5" s="61">
        <v>42810.476690243057</v>
      </c>
    </row>
    <row r="6" spans="1:34" x14ac:dyDescent="0.35">
      <c r="A6" s="18">
        <v>43104</v>
      </c>
      <c r="B6" s="47">
        <v>43214</v>
      </c>
      <c r="C6" s="18"/>
      <c r="D6" s="4" t="s">
        <v>1310</v>
      </c>
      <c r="E6" s="22" t="str">
        <f>IF(ISERROR(VLOOKUP($V6,'sKUN1-UC2'!$E:$E,1,0)),"","X")</f>
        <v>X</v>
      </c>
      <c r="F6" s="22" t="str">
        <f>IF(ISERROR(VLOOKUP($V6,'sTEMPLATE-UC2'!$E:$E,1,0)),"","X")</f>
        <v/>
      </c>
      <c r="G6" s="22" t="str">
        <f t="shared" si="3"/>
        <v>X</v>
      </c>
      <c r="H6" s="22" t="str">
        <f t="shared" si="3"/>
        <v>X</v>
      </c>
      <c r="I6" s="22" t="str">
        <f t="shared" si="3"/>
        <v>X</v>
      </c>
      <c r="J6" s="22" t="str">
        <f t="shared" si="3"/>
        <v>X</v>
      </c>
      <c r="K6" s="22" t="str">
        <f t="shared" si="3"/>
        <v/>
      </c>
      <c r="L6" s="22" t="str">
        <f t="shared" si="3"/>
        <v/>
      </c>
      <c r="M6" s="22" t="str">
        <f t="shared" si="3"/>
        <v>X</v>
      </c>
      <c r="N6" s="22" t="str">
        <f t="shared" si="3"/>
        <v>X</v>
      </c>
      <c r="O6" s="22" t="str">
        <f t="shared" si="3"/>
        <v>X</v>
      </c>
      <c r="P6" s="22" t="str">
        <f t="shared" si="3"/>
        <v/>
      </c>
      <c r="Q6" s="22" t="str">
        <f t="shared" si="3"/>
        <v/>
      </c>
      <c r="R6" s="22" t="str">
        <f t="shared" si="3"/>
        <v/>
      </c>
      <c r="S6" s="22" t="str">
        <f t="shared" si="3"/>
        <v/>
      </c>
      <c r="T6" s="22" t="str">
        <f t="shared" si="3"/>
        <v/>
      </c>
      <c r="U6" s="22" t="str">
        <f t="shared" si="3"/>
        <v/>
      </c>
      <c r="V6">
        <v>1001</v>
      </c>
      <c r="W6" t="s">
        <v>1298</v>
      </c>
      <c r="X6" s="46" t="s">
        <v>11539</v>
      </c>
      <c r="Y6" s="46" t="s">
        <v>11489</v>
      </c>
      <c r="Z6" s="32" t="str">
        <f t="shared" ref="Z6:Z33" si="5">AB6&amp;AC6</f>
        <v>1JBT1001</v>
      </c>
      <c r="AA6" s="32" t="b">
        <f t="shared" si="4"/>
        <v>1</v>
      </c>
      <c r="AB6" t="s">
        <v>10</v>
      </c>
      <c r="AC6">
        <v>1001</v>
      </c>
      <c r="AD6" t="s">
        <v>1298</v>
      </c>
      <c r="AE6" t="s">
        <v>9398</v>
      </c>
      <c r="AF6" s="61">
        <v>42810.476690659721</v>
      </c>
      <c r="AG6" t="s">
        <v>9398</v>
      </c>
      <c r="AH6" s="61">
        <v>43104.525708530091</v>
      </c>
    </row>
    <row r="7" spans="1:34" x14ac:dyDescent="0.35">
      <c r="A7" s="18"/>
      <c r="B7" s="47">
        <v>43214</v>
      </c>
      <c r="C7" s="18"/>
      <c r="D7" s="4"/>
      <c r="E7" s="22" t="str">
        <f>IF(ISERROR(VLOOKUP($V7,'sKUN1-UC2'!$E:$E,1,0)),"","X")</f>
        <v>X</v>
      </c>
      <c r="F7" s="22" t="str">
        <f>IF(ISERROR(VLOOKUP($V7,'sTEMPLATE-UC2'!$E:$E,1,0)),"","X")</f>
        <v/>
      </c>
      <c r="G7" s="22" t="str">
        <f t="shared" si="3"/>
        <v>X</v>
      </c>
      <c r="H7" s="22" t="str">
        <f t="shared" si="3"/>
        <v>X</v>
      </c>
      <c r="I7" s="22" t="str">
        <f t="shared" si="3"/>
        <v>X</v>
      </c>
      <c r="J7" s="22" t="str">
        <f t="shared" si="3"/>
        <v>X</v>
      </c>
      <c r="K7" s="22" t="str">
        <f t="shared" si="3"/>
        <v/>
      </c>
      <c r="L7" s="22" t="str">
        <f t="shared" si="3"/>
        <v/>
      </c>
      <c r="M7" s="22" t="str">
        <f t="shared" si="3"/>
        <v>X</v>
      </c>
      <c r="N7" s="22" t="str">
        <f t="shared" si="3"/>
        <v>X</v>
      </c>
      <c r="O7" s="22" t="str">
        <f t="shared" si="3"/>
        <v>X</v>
      </c>
      <c r="P7" s="22" t="str">
        <f t="shared" si="3"/>
        <v/>
      </c>
      <c r="Q7" s="22" t="str">
        <f t="shared" si="3"/>
        <v/>
      </c>
      <c r="R7" s="22" t="str">
        <f t="shared" si="3"/>
        <v/>
      </c>
      <c r="S7" s="22" t="str">
        <f t="shared" si="3"/>
        <v/>
      </c>
      <c r="T7" s="22" t="str">
        <f t="shared" si="3"/>
        <v/>
      </c>
      <c r="U7" s="22" t="str">
        <f t="shared" si="3"/>
        <v/>
      </c>
      <c r="V7">
        <v>1002</v>
      </c>
      <c r="W7" t="s">
        <v>1285</v>
      </c>
      <c r="X7" s="46" t="s">
        <v>11539</v>
      </c>
      <c r="Y7" s="46" t="s">
        <v>11489</v>
      </c>
      <c r="Z7" s="32" t="str">
        <f t="shared" si="5"/>
        <v>1JBT1002</v>
      </c>
      <c r="AA7" s="32" t="b">
        <f t="shared" si="4"/>
        <v>1</v>
      </c>
      <c r="AB7" t="s">
        <v>10</v>
      </c>
      <c r="AC7">
        <v>1002</v>
      </c>
      <c r="AD7" t="s">
        <v>1285</v>
      </c>
      <c r="AE7" t="s">
        <v>9398</v>
      </c>
      <c r="AF7" s="61">
        <v>42810.476690856478</v>
      </c>
      <c r="AG7" t="s">
        <v>9398</v>
      </c>
      <c r="AH7" s="61">
        <v>42810.476690856478</v>
      </c>
    </row>
    <row r="8" spans="1:34" x14ac:dyDescent="0.35">
      <c r="A8" s="18"/>
      <c r="B8" s="18"/>
      <c r="C8" s="18"/>
      <c r="D8" s="4"/>
      <c r="E8" s="22" t="str">
        <f>IF(ISERROR(VLOOKUP($V8,'sKUN1-UC2'!$E:$E,1,0)),"","X")</f>
        <v/>
      </c>
      <c r="F8" s="22" t="str">
        <f>IF(ISERROR(VLOOKUP($V8,'sTEMPLATE-UC2'!$E:$E,1,0)),"","X")</f>
        <v/>
      </c>
      <c r="G8" s="22" t="str">
        <f t="shared" si="3"/>
        <v>X</v>
      </c>
      <c r="H8" s="22" t="str">
        <f t="shared" si="3"/>
        <v>X</v>
      </c>
      <c r="I8" s="22" t="str">
        <f t="shared" si="3"/>
        <v>X</v>
      </c>
      <c r="J8" s="22" t="str">
        <f t="shared" si="3"/>
        <v/>
      </c>
      <c r="K8" s="22" t="str">
        <f t="shared" si="3"/>
        <v/>
      </c>
      <c r="L8" s="22" t="str">
        <f t="shared" si="3"/>
        <v/>
      </c>
      <c r="M8" s="22" t="str">
        <f t="shared" si="3"/>
        <v/>
      </c>
      <c r="N8" s="22" t="str">
        <f t="shared" si="3"/>
        <v>X</v>
      </c>
      <c r="O8" s="22" t="str">
        <f t="shared" si="3"/>
        <v>X</v>
      </c>
      <c r="P8" s="22" t="str">
        <f t="shared" si="3"/>
        <v/>
      </c>
      <c r="Q8" s="22" t="str">
        <f t="shared" si="3"/>
        <v/>
      </c>
      <c r="R8" s="22" t="str">
        <f t="shared" si="3"/>
        <v/>
      </c>
      <c r="S8" s="22" t="str">
        <f t="shared" si="3"/>
        <v/>
      </c>
      <c r="T8" s="22" t="str">
        <f t="shared" si="3"/>
        <v/>
      </c>
      <c r="U8" s="22" t="str">
        <f t="shared" si="3"/>
        <v/>
      </c>
      <c r="V8">
        <v>1100</v>
      </c>
      <c r="W8" t="s">
        <v>1286</v>
      </c>
      <c r="X8" s="46" t="s">
        <v>52</v>
      </c>
      <c r="Y8" s="46" t="s">
        <v>11489</v>
      </c>
      <c r="Z8" s="32" t="str">
        <f t="shared" si="5"/>
        <v>1JBT1100</v>
      </c>
      <c r="AA8" s="32" t="b">
        <f t="shared" si="4"/>
        <v>1</v>
      </c>
      <c r="AB8" t="s">
        <v>10</v>
      </c>
      <c r="AC8">
        <v>1100</v>
      </c>
      <c r="AD8" t="s">
        <v>1286</v>
      </c>
      <c r="AE8" t="s">
        <v>9398</v>
      </c>
      <c r="AF8" s="61">
        <v>42810.476691006945</v>
      </c>
      <c r="AG8" t="s">
        <v>9398</v>
      </c>
      <c r="AH8" s="61">
        <v>42810.476691006945</v>
      </c>
    </row>
    <row r="9" spans="1:34" x14ac:dyDescent="0.35">
      <c r="A9" s="18">
        <v>43146</v>
      </c>
      <c r="B9" s="18"/>
      <c r="C9" s="18"/>
      <c r="D9" s="4" t="s">
        <v>9718</v>
      </c>
      <c r="E9" s="22" t="str">
        <f>IF(ISERROR(VLOOKUP($V9,'sKUN1-UC2'!$E:$E,1,0)),"","X")</f>
        <v/>
      </c>
      <c r="F9" s="22" t="str">
        <f>IF(ISERROR(VLOOKUP($V9,'sTEMPLATE-UC2'!$E:$E,1,0)),"","X")</f>
        <v/>
      </c>
      <c r="G9" s="22" t="str">
        <f t="shared" si="3"/>
        <v>X</v>
      </c>
      <c r="H9" s="22" t="str">
        <f t="shared" si="3"/>
        <v>X</v>
      </c>
      <c r="I9" s="22" t="str">
        <f t="shared" si="3"/>
        <v>X</v>
      </c>
      <c r="J9" s="22" t="str">
        <f t="shared" si="3"/>
        <v/>
      </c>
      <c r="K9" s="22" t="str">
        <f t="shared" si="3"/>
        <v/>
      </c>
      <c r="L9" s="22" t="str">
        <f t="shared" si="3"/>
        <v/>
      </c>
      <c r="M9" s="22" t="str">
        <f t="shared" si="3"/>
        <v>X</v>
      </c>
      <c r="N9" s="22" t="str">
        <f t="shared" si="3"/>
        <v>X</v>
      </c>
      <c r="O9" s="22" t="str">
        <f t="shared" si="3"/>
        <v>X</v>
      </c>
      <c r="P9" s="22" t="str">
        <f t="shared" si="3"/>
        <v/>
      </c>
      <c r="Q9" s="22" t="str">
        <f t="shared" si="3"/>
        <v/>
      </c>
      <c r="R9" s="22" t="str">
        <f t="shared" si="3"/>
        <v/>
      </c>
      <c r="S9" s="22" t="str">
        <f t="shared" si="3"/>
        <v/>
      </c>
      <c r="T9" s="22" t="str">
        <f t="shared" si="3"/>
        <v/>
      </c>
      <c r="U9" s="22" t="str">
        <f t="shared" si="3"/>
        <v/>
      </c>
      <c r="V9">
        <v>1105</v>
      </c>
      <c r="W9" t="s">
        <v>1287</v>
      </c>
      <c r="X9" s="46" t="s">
        <v>52</v>
      </c>
      <c r="Y9" s="46" t="s">
        <v>11489</v>
      </c>
      <c r="Z9" s="32" t="str">
        <f t="shared" si="5"/>
        <v>1JBT1105</v>
      </c>
      <c r="AA9" s="32" t="b">
        <f t="shared" si="4"/>
        <v>1</v>
      </c>
      <c r="AB9" t="s">
        <v>10</v>
      </c>
      <c r="AC9">
        <v>1105</v>
      </c>
      <c r="AD9" t="s">
        <v>1287</v>
      </c>
      <c r="AE9" t="s">
        <v>9398</v>
      </c>
      <c r="AF9" s="61">
        <v>42810.47669116898</v>
      </c>
      <c r="AG9" t="s">
        <v>9398</v>
      </c>
      <c r="AH9" s="61">
        <v>42810.47669116898</v>
      </c>
    </row>
    <row r="10" spans="1:34" x14ac:dyDescent="0.35">
      <c r="A10" s="18"/>
      <c r="B10" s="18"/>
      <c r="C10" s="18"/>
      <c r="D10" s="4"/>
      <c r="E10" s="22" t="str">
        <f>IF(ISERROR(VLOOKUP($V10,'sKUN1-UC2'!$E:$E,1,0)),"","X")</f>
        <v/>
      </c>
      <c r="F10" s="22" t="str">
        <f>IF(ISERROR(VLOOKUP($V10,'sTEMPLATE-UC2'!$E:$E,1,0)),"","X")</f>
        <v/>
      </c>
      <c r="G10" s="22" t="str">
        <f t="shared" si="3"/>
        <v>X</v>
      </c>
      <c r="H10" s="22" t="str">
        <f t="shared" si="3"/>
        <v>X</v>
      </c>
      <c r="I10" s="22" t="str">
        <f t="shared" si="3"/>
        <v>X</v>
      </c>
      <c r="J10" s="22" t="str">
        <f t="shared" si="3"/>
        <v/>
      </c>
      <c r="K10" s="22" t="str">
        <f t="shared" si="3"/>
        <v/>
      </c>
      <c r="L10" s="22" t="str">
        <f t="shared" si="3"/>
        <v/>
      </c>
      <c r="M10" s="22" t="str">
        <f t="shared" si="3"/>
        <v/>
      </c>
      <c r="N10" s="22" t="str">
        <f t="shared" si="3"/>
        <v>X</v>
      </c>
      <c r="O10" s="22" t="str">
        <f t="shared" si="3"/>
        <v>X</v>
      </c>
      <c r="P10" s="22" t="str">
        <f t="shared" si="3"/>
        <v/>
      </c>
      <c r="Q10" s="22" t="str">
        <f t="shared" si="3"/>
        <v/>
      </c>
      <c r="R10" s="22" t="str">
        <f t="shared" si="3"/>
        <v/>
      </c>
      <c r="S10" s="22" t="str">
        <f t="shared" si="3"/>
        <v/>
      </c>
      <c r="T10" s="22" t="str">
        <f t="shared" si="3"/>
        <v/>
      </c>
      <c r="U10" s="22" t="str">
        <f t="shared" si="3"/>
        <v/>
      </c>
      <c r="V10">
        <v>1110</v>
      </c>
      <c r="W10" t="s">
        <v>1288</v>
      </c>
      <c r="X10" s="46" t="s">
        <v>52</v>
      </c>
      <c r="Y10" s="46" t="s">
        <v>11489</v>
      </c>
      <c r="Z10" s="32" t="str">
        <f t="shared" si="5"/>
        <v>1JBT1110</v>
      </c>
      <c r="AA10" s="32" t="b">
        <f t="shared" si="4"/>
        <v>1</v>
      </c>
      <c r="AB10" t="s">
        <v>10</v>
      </c>
      <c r="AC10">
        <v>1110</v>
      </c>
      <c r="AD10" t="s">
        <v>1288</v>
      </c>
      <c r="AE10" t="s">
        <v>9398</v>
      </c>
      <c r="AF10" s="61">
        <v>42810.476691284719</v>
      </c>
      <c r="AG10" t="s">
        <v>9398</v>
      </c>
      <c r="AH10" s="61">
        <v>42846.490076851849</v>
      </c>
    </row>
    <row r="11" spans="1:34" x14ac:dyDescent="0.35">
      <c r="A11" s="18"/>
      <c r="B11" s="18"/>
      <c r="C11" s="18"/>
      <c r="D11" s="4"/>
      <c r="E11" s="22" t="str">
        <f>IF(ISERROR(VLOOKUP($V11,'sKUN1-UC2'!$E:$E,1,0)),"","X")</f>
        <v/>
      </c>
      <c r="F11" s="22" t="str">
        <f>IF(ISERROR(VLOOKUP($V11,'sTEMPLATE-UC2'!$E:$E,1,0)),"","X")</f>
        <v/>
      </c>
      <c r="G11" s="22" t="str">
        <f t="shared" si="3"/>
        <v>X</v>
      </c>
      <c r="H11" s="22" t="str">
        <f t="shared" si="3"/>
        <v>X</v>
      </c>
      <c r="I11" s="22" t="str">
        <f t="shared" si="3"/>
        <v>X</v>
      </c>
      <c r="J11" s="22" t="str">
        <f t="shared" si="3"/>
        <v/>
      </c>
      <c r="K11" s="22" t="str">
        <f t="shared" si="3"/>
        <v/>
      </c>
      <c r="L11" s="22" t="str">
        <f t="shared" si="3"/>
        <v/>
      </c>
      <c r="M11" s="22" t="str">
        <f t="shared" si="3"/>
        <v/>
      </c>
      <c r="N11" s="22" t="str">
        <f t="shared" si="3"/>
        <v>X</v>
      </c>
      <c r="O11" s="22" t="str">
        <f t="shared" si="3"/>
        <v>X</v>
      </c>
      <c r="P11" s="22" t="str">
        <f t="shared" si="3"/>
        <v/>
      </c>
      <c r="Q11" s="22" t="str">
        <f t="shared" si="3"/>
        <v/>
      </c>
      <c r="R11" s="22" t="str">
        <f t="shared" si="3"/>
        <v/>
      </c>
      <c r="S11" s="22" t="str">
        <f t="shared" si="3"/>
        <v/>
      </c>
      <c r="T11" s="22" t="str">
        <f t="shared" si="3"/>
        <v/>
      </c>
      <c r="U11" s="22" t="str">
        <f t="shared" si="3"/>
        <v/>
      </c>
      <c r="V11">
        <v>1115</v>
      </c>
      <c r="W11" t="s">
        <v>1289</v>
      </c>
      <c r="X11" s="46" t="s">
        <v>52</v>
      </c>
      <c r="Y11" s="46" t="s">
        <v>11489</v>
      </c>
      <c r="Z11" s="32" t="str">
        <f t="shared" si="5"/>
        <v>1JBT1115</v>
      </c>
      <c r="AA11" s="32" t="b">
        <f t="shared" si="4"/>
        <v>1</v>
      </c>
      <c r="AB11" t="s">
        <v>10</v>
      </c>
      <c r="AC11">
        <v>1115</v>
      </c>
      <c r="AD11" t="s">
        <v>1289</v>
      </c>
      <c r="AE11" t="s">
        <v>9398</v>
      </c>
      <c r="AF11" s="61">
        <v>42810.476691400465</v>
      </c>
      <c r="AG11" t="s">
        <v>9398</v>
      </c>
      <c r="AH11" s="61">
        <v>42810.476691400465</v>
      </c>
    </row>
    <row r="12" spans="1:34" s="4" customFormat="1" x14ac:dyDescent="0.35">
      <c r="A12" s="18">
        <v>43112</v>
      </c>
      <c r="B12" s="18"/>
      <c r="C12" s="18"/>
      <c r="D12" s="4" t="s">
        <v>3427</v>
      </c>
      <c r="E12" s="22" t="str">
        <f>IF(ISERROR(VLOOKUP($V12,'sKUN1-UC2'!$E:$E,1,0)),"","X")</f>
        <v/>
      </c>
      <c r="F12" s="22" t="str">
        <f>IF(ISERROR(VLOOKUP($V12,'sTEMPLATE-UC2'!$E:$E,1,0)),"","X")</f>
        <v/>
      </c>
      <c r="G12" s="22" t="str">
        <f t="shared" si="3"/>
        <v>X</v>
      </c>
      <c r="H12" s="22" t="str">
        <f t="shared" si="3"/>
        <v>X</v>
      </c>
      <c r="I12" s="22" t="str">
        <f t="shared" si="3"/>
        <v>X</v>
      </c>
      <c r="J12" s="22" t="str">
        <f t="shared" si="3"/>
        <v/>
      </c>
      <c r="K12" s="22" t="str">
        <f t="shared" si="3"/>
        <v/>
      </c>
      <c r="L12" s="22" t="str">
        <f t="shared" si="3"/>
        <v/>
      </c>
      <c r="M12" s="22" t="str">
        <f t="shared" si="3"/>
        <v/>
      </c>
      <c r="N12" s="22" t="str">
        <f t="shared" si="3"/>
        <v>X</v>
      </c>
      <c r="O12" s="22" t="str">
        <f t="shared" si="3"/>
        <v>X</v>
      </c>
      <c r="P12" s="22" t="str">
        <f t="shared" si="3"/>
        <v/>
      </c>
      <c r="Q12" s="22" t="str">
        <f t="shared" si="3"/>
        <v/>
      </c>
      <c r="R12" s="22" t="str">
        <f t="shared" si="3"/>
        <v/>
      </c>
      <c r="S12" s="22" t="str">
        <f t="shared" si="3"/>
        <v/>
      </c>
      <c r="T12" s="22" t="str">
        <f t="shared" si="3"/>
        <v/>
      </c>
      <c r="U12" s="22" t="str">
        <f t="shared" si="3"/>
        <v/>
      </c>
      <c r="V12" s="4">
        <v>1120</v>
      </c>
      <c r="W12" s="4" t="s">
        <v>3409</v>
      </c>
      <c r="X12" s="46" t="s">
        <v>52</v>
      </c>
      <c r="Y12" s="46" t="s">
        <v>11489</v>
      </c>
      <c r="Z12" s="32" t="str">
        <f t="shared" si="5"/>
        <v>1JBT1120</v>
      </c>
      <c r="AA12" s="32" t="b">
        <f t="shared" si="4"/>
        <v>1</v>
      </c>
      <c r="AB12" s="4" t="s">
        <v>10</v>
      </c>
      <c r="AC12" s="4">
        <v>1120</v>
      </c>
      <c r="AD12" s="4" t="s">
        <v>3409</v>
      </c>
      <c r="AE12" s="4" t="s">
        <v>9398</v>
      </c>
      <c r="AF12" s="61">
        <v>43112.385450150461</v>
      </c>
      <c r="AG12" s="4" t="s">
        <v>9398</v>
      </c>
      <c r="AH12" s="61">
        <v>43112.385450150461</v>
      </c>
    </row>
    <row r="13" spans="1:34" x14ac:dyDescent="0.35">
      <c r="A13" s="18"/>
      <c r="B13" s="18"/>
      <c r="C13" s="18"/>
      <c r="D13" s="4"/>
      <c r="E13" s="22" t="str">
        <f>IF(ISERROR(VLOOKUP($V13,'sKUN1-UC2'!$E:$E,1,0)),"","X")</f>
        <v/>
      </c>
      <c r="F13" s="22" t="str">
        <f>IF(ISERROR(VLOOKUP($V13,'sTEMPLATE-UC2'!$E:$E,1,0)),"","X")</f>
        <v/>
      </c>
      <c r="G13" s="22" t="str">
        <f t="shared" si="3"/>
        <v>X</v>
      </c>
      <c r="H13" s="22" t="str">
        <f t="shared" si="3"/>
        <v>X</v>
      </c>
      <c r="I13" s="22" t="str">
        <f t="shared" si="3"/>
        <v>X</v>
      </c>
      <c r="J13" s="22" t="str">
        <f t="shared" si="3"/>
        <v/>
      </c>
      <c r="K13" s="22" t="str">
        <f t="shared" si="3"/>
        <v/>
      </c>
      <c r="L13" s="22" t="str">
        <f t="shared" si="3"/>
        <v/>
      </c>
      <c r="M13" s="22" t="str">
        <f t="shared" si="3"/>
        <v/>
      </c>
      <c r="N13" s="22" t="str">
        <f t="shared" si="3"/>
        <v>X</v>
      </c>
      <c r="O13" s="22" t="str">
        <f t="shared" si="3"/>
        <v>X</v>
      </c>
      <c r="P13" s="22" t="str">
        <f t="shared" si="3"/>
        <v/>
      </c>
      <c r="Q13" s="22" t="str">
        <f t="shared" si="3"/>
        <v/>
      </c>
      <c r="R13" s="22" t="str">
        <f t="shared" si="3"/>
        <v/>
      </c>
      <c r="S13" s="22" t="str">
        <f t="shared" si="3"/>
        <v/>
      </c>
      <c r="T13" s="22" t="str">
        <f t="shared" si="3"/>
        <v/>
      </c>
      <c r="U13" s="22" t="str">
        <f t="shared" si="3"/>
        <v/>
      </c>
      <c r="V13">
        <v>1200</v>
      </c>
      <c r="W13" t="s">
        <v>1290</v>
      </c>
      <c r="X13" s="46" t="s">
        <v>52</v>
      </c>
      <c r="Y13" s="46" t="s">
        <v>11489</v>
      </c>
      <c r="Z13" s="32" t="str">
        <f t="shared" si="5"/>
        <v>1JBT1200</v>
      </c>
      <c r="AA13" s="32" t="b">
        <f t="shared" si="4"/>
        <v>1</v>
      </c>
      <c r="AB13" t="s">
        <v>10</v>
      </c>
      <c r="AC13">
        <v>1200</v>
      </c>
      <c r="AD13" t="s">
        <v>1290</v>
      </c>
      <c r="AE13" t="s">
        <v>9398</v>
      </c>
      <c r="AF13" s="61">
        <v>42810.476691516204</v>
      </c>
      <c r="AG13" t="s">
        <v>9398</v>
      </c>
      <c r="AH13" s="61">
        <v>42846.490077118055</v>
      </c>
    </row>
    <row r="14" spans="1:34" x14ac:dyDescent="0.35">
      <c r="A14" s="18"/>
      <c r="B14" s="18"/>
      <c r="C14" s="18"/>
      <c r="D14" s="4"/>
      <c r="E14" s="22" t="str">
        <f>IF(ISERROR(VLOOKUP($V14,'sKUN1-UC2'!$E:$E,1,0)),"","X")</f>
        <v/>
      </c>
      <c r="F14" s="22" t="str">
        <f>IF(ISERROR(VLOOKUP($V14,'sTEMPLATE-UC2'!$E:$E,1,0)),"","X")</f>
        <v/>
      </c>
      <c r="G14" s="22" t="str">
        <f t="shared" si="3"/>
        <v>X</v>
      </c>
      <c r="H14" s="22" t="str">
        <f t="shared" si="3"/>
        <v>X</v>
      </c>
      <c r="I14" s="22" t="str">
        <f t="shared" si="3"/>
        <v>X</v>
      </c>
      <c r="J14" s="22" t="str">
        <f t="shared" si="3"/>
        <v/>
      </c>
      <c r="K14" s="22" t="str">
        <f t="shared" si="3"/>
        <v/>
      </c>
      <c r="L14" s="22" t="str">
        <f t="shared" si="3"/>
        <v/>
      </c>
      <c r="M14" s="22" t="str">
        <f t="shared" si="3"/>
        <v/>
      </c>
      <c r="N14" s="22" t="str">
        <f t="shared" si="3"/>
        <v>X</v>
      </c>
      <c r="O14" s="22" t="str">
        <f t="shared" si="3"/>
        <v>X</v>
      </c>
      <c r="P14" s="22" t="str">
        <f t="shared" si="3"/>
        <v/>
      </c>
      <c r="Q14" s="22" t="str">
        <f t="shared" si="3"/>
        <v/>
      </c>
      <c r="R14" s="22" t="str">
        <f t="shared" si="3"/>
        <v/>
      </c>
      <c r="S14" s="22" t="str">
        <f t="shared" si="3"/>
        <v/>
      </c>
      <c r="T14" s="22" t="str">
        <f t="shared" si="3"/>
        <v/>
      </c>
      <c r="U14" s="22" t="str">
        <f t="shared" si="3"/>
        <v/>
      </c>
      <c r="V14">
        <v>1205</v>
      </c>
      <c r="W14" t="s">
        <v>1291</v>
      </c>
      <c r="X14" s="46" t="s">
        <v>52</v>
      </c>
      <c r="Y14" s="46" t="s">
        <v>11489</v>
      </c>
      <c r="Z14" s="32" t="str">
        <f t="shared" si="5"/>
        <v>1JBT1205</v>
      </c>
      <c r="AA14" s="32" t="b">
        <f t="shared" si="4"/>
        <v>1</v>
      </c>
      <c r="AB14" t="s">
        <v>10</v>
      </c>
      <c r="AC14">
        <v>1205</v>
      </c>
      <c r="AD14" t="s">
        <v>1291</v>
      </c>
      <c r="AE14" t="s">
        <v>9398</v>
      </c>
      <c r="AF14" s="61">
        <v>42810.476691666663</v>
      </c>
      <c r="AG14" t="s">
        <v>9398</v>
      </c>
      <c r="AH14" s="61">
        <v>42810.476691666663</v>
      </c>
    </row>
    <row r="15" spans="1:34" x14ac:dyDescent="0.35">
      <c r="A15" s="18"/>
      <c r="B15" s="18"/>
      <c r="C15" s="18"/>
      <c r="D15" s="4"/>
      <c r="E15" s="22" t="str">
        <f>IF(ISERROR(VLOOKUP($V15,'sKUN1-UC2'!$E:$E,1,0)),"","X")</f>
        <v/>
      </c>
      <c r="F15" s="22" t="str">
        <f>IF(ISERROR(VLOOKUP($V15,'sTEMPLATE-UC2'!$E:$E,1,0)),"","X")</f>
        <v/>
      </c>
      <c r="G15" s="22" t="str">
        <f t="shared" ref="G15:U24" si="6">IF(ISERROR(VLOOKUP(G$4&amp;$V15,$Z:$Z,1,0)),"","X")</f>
        <v>X</v>
      </c>
      <c r="H15" s="22" t="str">
        <f t="shared" si="6"/>
        <v>X</v>
      </c>
      <c r="I15" s="22" t="str">
        <f t="shared" si="6"/>
        <v>X</v>
      </c>
      <c r="J15" s="22" t="str">
        <f t="shared" si="6"/>
        <v/>
      </c>
      <c r="K15" s="22" t="str">
        <f t="shared" si="6"/>
        <v/>
      </c>
      <c r="L15" s="22" t="str">
        <f t="shared" si="6"/>
        <v/>
      </c>
      <c r="M15" s="22" t="str">
        <f t="shared" si="6"/>
        <v/>
      </c>
      <c r="N15" s="22" t="str">
        <f t="shared" si="6"/>
        <v>X</v>
      </c>
      <c r="O15" s="22" t="str">
        <f t="shared" si="6"/>
        <v>X</v>
      </c>
      <c r="P15" s="22" t="str">
        <f t="shared" si="6"/>
        <v/>
      </c>
      <c r="Q15" s="22" t="str">
        <f t="shared" si="6"/>
        <v/>
      </c>
      <c r="R15" s="22" t="str">
        <f t="shared" si="6"/>
        <v/>
      </c>
      <c r="S15" s="22" t="str">
        <f t="shared" si="6"/>
        <v/>
      </c>
      <c r="T15" s="22" t="str">
        <f t="shared" si="6"/>
        <v/>
      </c>
      <c r="U15" s="22" t="str">
        <f t="shared" si="6"/>
        <v/>
      </c>
      <c r="V15">
        <v>1210</v>
      </c>
      <c r="W15" t="s">
        <v>1292</v>
      </c>
      <c r="X15" s="46" t="s">
        <v>52</v>
      </c>
      <c r="Y15" s="46" t="s">
        <v>11489</v>
      </c>
      <c r="Z15" s="32" t="str">
        <f t="shared" si="5"/>
        <v>1JBT1210</v>
      </c>
      <c r="AA15" s="32" t="b">
        <f t="shared" si="4"/>
        <v>1</v>
      </c>
      <c r="AB15" t="s">
        <v>10</v>
      </c>
      <c r="AC15">
        <v>1210</v>
      </c>
      <c r="AD15" t="s">
        <v>1292</v>
      </c>
      <c r="AE15" t="s">
        <v>9398</v>
      </c>
      <c r="AF15" s="61">
        <v>42810.47669181713</v>
      </c>
      <c r="AG15" t="s">
        <v>9398</v>
      </c>
      <c r="AH15" s="61">
        <v>42810.47669181713</v>
      </c>
    </row>
    <row r="16" spans="1:34" x14ac:dyDescent="0.35">
      <c r="A16" s="18"/>
      <c r="B16" s="18"/>
      <c r="C16" s="18"/>
      <c r="D16" s="4"/>
      <c r="E16" s="22" t="str">
        <f>IF(ISERROR(VLOOKUP($V16,'sKUN1-UC2'!$E:$E,1,0)),"","X")</f>
        <v/>
      </c>
      <c r="F16" s="22" t="str">
        <f>IF(ISERROR(VLOOKUP($V16,'sTEMPLATE-UC2'!$E:$E,1,0)),"","X")</f>
        <v/>
      </c>
      <c r="G16" s="22" t="str">
        <f t="shared" si="6"/>
        <v>X</v>
      </c>
      <c r="H16" s="22" t="str">
        <f t="shared" si="6"/>
        <v>X</v>
      </c>
      <c r="I16" s="22" t="str">
        <f t="shared" si="6"/>
        <v>X</v>
      </c>
      <c r="J16" s="22" t="str">
        <f t="shared" si="6"/>
        <v/>
      </c>
      <c r="K16" s="22" t="str">
        <f t="shared" si="6"/>
        <v/>
      </c>
      <c r="L16" s="22" t="str">
        <f t="shared" si="6"/>
        <v/>
      </c>
      <c r="M16" s="22" t="str">
        <f t="shared" si="6"/>
        <v/>
      </c>
      <c r="N16" s="22" t="str">
        <f t="shared" si="6"/>
        <v>X</v>
      </c>
      <c r="O16" s="22" t="str">
        <f t="shared" si="6"/>
        <v>X</v>
      </c>
      <c r="P16" s="22" t="str">
        <f t="shared" si="6"/>
        <v/>
      </c>
      <c r="Q16" s="22" t="str">
        <f t="shared" si="6"/>
        <v/>
      </c>
      <c r="R16" s="22" t="str">
        <f t="shared" si="6"/>
        <v/>
      </c>
      <c r="S16" s="22" t="str">
        <f t="shared" si="6"/>
        <v/>
      </c>
      <c r="T16" s="22" t="str">
        <f t="shared" si="6"/>
        <v/>
      </c>
      <c r="U16" s="22" t="str">
        <f t="shared" si="6"/>
        <v/>
      </c>
      <c r="V16">
        <v>1215</v>
      </c>
      <c r="W16" t="s">
        <v>1293</v>
      </c>
      <c r="X16" s="46" t="s">
        <v>52</v>
      </c>
      <c r="Y16" s="46" t="s">
        <v>11489</v>
      </c>
      <c r="Z16" s="32" t="str">
        <f t="shared" si="5"/>
        <v>1JBT1215</v>
      </c>
      <c r="AA16" s="32" t="b">
        <f t="shared" si="4"/>
        <v>1</v>
      </c>
      <c r="AB16" t="s">
        <v>10</v>
      </c>
      <c r="AC16">
        <v>1215</v>
      </c>
      <c r="AD16" t="s">
        <v>1293</v>
      </c>
      <c r="AE16" t="s">
        <v>9398</v>
      </c>
      <c r="AF16" s="61">
        <v>42810.476691932869</v>
      </c>
      <c r="AG16" t="s">
        <v>9398</v>
      </c>
      <c r="AH16" s="61">
        <v>42810.476691932869</v>
      </c>
    </row>
    <row r="17" spans="1:34" x14ac:dyDescent="0.35">
      <c r="A17" s="18">
        <v>43112</v>
      </c>
      <c r="B17" s="18"/>
      <c r="C17" s="18"/>
      <c r="D17" s="4" t="s">
        <v>3428</v>
      </c>
      <c r="E17" s="22" t="str">
        <f>IF(ISERROR(VLOOKUP($V17,'sKUN1-UC2'!$E:$E,1,0)),"","X")</f>
        <v/>
      </c>
      <c r="F17" s="22" t="str">
        <f>IF(ISERROR(VLOOKUP($V17,'sTEMPLATE-UC2'!$E:$E,1,0)),"","X")</f>
        <v/>
      </c>
      <c r="G17" s="22" t="str">
        <f t="shared" si="6"/>
        <v>X</v>
      </c>
      <c r="H17" s="22" t="str">
        <f t="shared" si="6"/>
        <v>X</v>
      </c>
      <c r="I17" s="22" t="str">
        <f t="shared" si="6"/>
        <v>X</v>
      </c>
      <c r="J17" s="22" t="str">
        <f t="shared" si="6"/>
        <v/>
      </c>
      <c r="K17" s="22" t="str">
        <f t="shared" si="6"/>
        <v/>
      </c>
      <c r="L17" s="22" t="str">
        <f t="shared" si="6"/>
        <v/>
      </c>
      <c r="M17" s="22" t="str">
        <f t="shared" si="6"/>
        <v/>
      </c>
      <c r="N17" s="22" t="str">
        <f t="shared" si="6"/>
        <v>X</v>
      </c>
      <c r="O17" s="22" t="str">
        <f t="shared" si="6"/>
        <v>X</v>
      </c>
      <c r="P17" s="22" t="str">
        <f t="shared" si="6"/>
        <v/>
      </c>
      <c r="Q17" s="22" t="str">
        <f t="shared" si="6"/>
        <v/>
      </c>
      <c r="R17" s="22" t="str">
        <f t="shared" si="6"/>
        <v/>
      </c>
      <c r="S17" s="22" t="str">
        <f t="shared" si="6"/>
        <v/>
      </c>
      <c r="T17" s="22" t="str">
        <f t="shared" si="6"/>
        <v/>
      </c>
      <c r="U17" s="22" t="str">
        <f t="shared" si="6"/>
        <v/>
      </c>
      <c r="V17">
        <v>1220</v>
      </c>
      <c r="W17" t="s">
        <v>3408</v>
      </c>
      <c r="X17" s="46" t="s">
        <v>52</v>
      </c>
      <c r="Y17" s="46" t="s">
        <v>11489</v>
      </c>
      <c r="Z17" s="32" t="str">
        <f t="shared" si="5"/>
        <v>1JBT1220</v>
      </c>
      <c r="AA17" s="32" t="b">
        <f t="shared" si="4"/>
        <v>1</v>
      </c>
      <c r="AB17" t="s">
        <v>10</v>
      </c>
      <c r="AC17">
        <v>1220</v>
      </c>
      <c r="AD17" t="s">
        <v>3408</v>
      </c>
      <c r="AE17" t="s">
        <v>9398</v>
      </c>
      <c r="AF17" s="61">
        <v>42810.476692094904</v>
      </c>
      <c r="AG17" t="s">
        <v>9398</v>
      </c>
      <c r="AH17" s="61">
        <v>43112.385450000002</v>
      </c>
    </row>
    <row r="18" spans="1:34" x14ac:dyDescent="0.35">
      <c r="A18" s="18"/>
      <c r="B18" s="18"/>
      <c r="C18" s="18"/>
      <c r="D18" s="4"/>
      <c r="E18" s="22" t="str">
        <f>IF(ISERROR(VLOOKUP($V18,'sKUN1-UC2'!$E:$E,1,0)),"","X")</f>
        <v/>
      </c>
      <c r="F18" s="22" t="str">
        <f>IF(ISERROR(VLOOKUP($V18,'sTEMPLATE-UC2'!$E:$E,1,0)),"","X")</f>
        <v/>
      </c>
      <c r="G18" s="22" t="str">
        <f t="shared" si="6"/>
        <v>X</v>
      </c>
      <c r="H18" s="22" t="str">
        <f t="shared" si="6"/>
        <v>X</v>
      </c>
      <c r="I18" s="22" t="str">
        <f t="shared" si="6"/>
        <v>X</v>
      </c>
      <c r="J18" s="22" t="str">
        <f t="shared" si="6"/>
        <v/>
      </c>
      <c r="K18" s="22" t="str">
        <f t="shared" si="6"/>
        <v/>
      </c>
      <c r="L18" s="22" t="str">
        <f t="shared" si="6"/>
        <v/>
      </c>
      <c r="M18" s="22" t="str">
        <f t="shared" si="6"/>
        <v/>
      </c>
      <c r="N18" s="22" t="str">
        <f t="shared" si="6"/>
        <v>X</v>
      </c>
      <c r="O18" s="22" t="str">
        <f t="shared" si="6"/>
        <v>X</v>
      </c>
      <c r="P18" s="22" t="str">
        <f t="shared" si="6"/>
        <v/>
      </c>
      <c r="Q18" s="22" t="str">
        <f t="shared" si="6"/>
        <v/>
      </c>
      <c r="R18" s="22" t="str">
        <f t="shared" si="6"/>
        <v/>
      </c>
      <c r="S18" s="22" t="str">
        <f t="shared" si="6"/>
        <v/>
      </c>
      <c r="T18" s="22" t="str">
        <f t="shared" si="6"/>
        <v/>
      </c>
      <c r="U18" s="22" t="str">
        <f t="shared" si="6"/>
        <v/>
      </c>
      <c r="V18">
        <v>1225</v>
      </c>
      <c r="W18" t="s">
        <v>1294</v>
      </c>
      <c r="X18" s="46" t="s">
        <v>52</v>
      </c>
      <c r="Y18" s="46" t="s">
        <v>11489</v>
      </c>
      <c r="Z18" s="32" t="str">
        <f t="shared" si="5"/>
        <v>1JBT1225</v>
      </c>
      <c r="AA18" s="32" t="b">
        <f t="shared" si="4"/>
        <v>1</v>
      </c>
      <c r="AB18" t="s">
        <v>10</v>
      </c>
      <c r="AC18">
        <v>1225</v>
      </c>
      <c r="AD18" t="s">
        <v>1294</v>
      </c>
      <c r="AE18" t="s">
        <v>9398</v>
      </c>
      <c r="AF18" s="61">
        <v>42810.47669221065</v>
      </c>
      <c r="AG18" t="s">
        <v>9398</v>
      </c>
      <c r="AH18" s="61">
        <v>42810.47669221065</v>
      </c>
    </row>
    <row r="19" spans="1:34" x14ac:dyDescent="0.35">
      <c r="E19" s="22" t="str">
        <f>IF(ISERROR(VLOOKUP($V19,'sKUN1-UC2'!$E:$E,1,0)),"","X")</f>
        <v/>
      </c>
      <c r="F19" s="22" t="str">
        <f>IF(ISERROR(VLOOKUP($V19,'sTEMPLATE-UC2'!$E:$E,1,0)),"","X")</f>
        <v/>
      </c>
      <c r="G19" s="22" t="str">
        <f t="shared" si="6"/>
        <v>X</v>
      </c>
      <c r="H19" s="22" t="str">
        <f t="shared" si="6"/>
        <v>X</v>
      </c>
      <c r="I19" s="22" t="str">
        <f t="shared" si="6"/>
        <v>X</v>
      </c>
      <c r="J19" s="22" t="str">
        <f t="shared" si="6"/>
        <v/>
      </c>
      <c r="K19" s="22" t="str">
        <f t="shared" si="6"/>
        <v/>
      </c>
      <c r="L19" s="22" t="str">
        <f t="shared" si="6"/>
        <v/>
      </c>
      <c r="M19" s="22" t="str">
        <f t="shared" si="6"/>
        <v>X</v>
      </c>
      <c r="N19" s="22" t="str">
        <f t="shared" si="6"/>
        <v>X</v>
      </c>
      <c r="O19" s="22" t="str">
        <f t="shared" si="6"/>
        <v>X</v>
      </c>
      <c r="P19" s="22" t="str">
        <f t="shared" si="6"/>
        <v/>
      </c>
      <c r="Q19" s="22" t="str">
        <f t="shared" si="6"/>
        <v/>
      </c>
      <c r="R19" s="22" t="str">
        <f t="shared" si="6"/>
        <v/>
      </c>
      <c r="S19" s="22" t="str">
        <f t="shared" si="6"/>
        <v/>
      </c>
      <c r="T19" s="22" t="str">
        <f t="shared" si="6"/>
        <v/>
      </c>
      <c r="U19" s="22" t="str">
        <f t="shared" si="6"/>
        <v/>
      </c>
      <c r="V19">
        <v>1300</v>
      </c>
      <c r="W19" t="s">
        <v>1295</v>
      </c>
      <c r="X19" s="46" t="s">
        <v>52</v>
      </c>
      <c r="Y19" s="46" t="s">
        <v>11489</v>
      </c>
      <c r="Z19" s="32" t="str">
        <f t="shared" si="5"/>
        <v>1JBT1300</v>
      </c>
      <c r="AA19" s="32" t="b">
        <f t="shared" si="4"/>
        <v>1</v>
      </c>
      <c r="AB19" t="s">
        <v>10</v>
      </c>
      <c r="AC19">
        <v>1300</v>
      </c>
      <c r="AD19" t="s">
        <v>1295</v>
      </c>
      <c r="AE19" t="s">
        <v>9398</v>
      </c>
      <c r="AF19" s="61">
        <v>42810.47669236111</v>
      </c>
      <c r="AG19" t="s">
        <v>9398</v>
      </c>
      <c r="AH19" s="61">
        <v>42810.47669236111</v>
      </c>
    </row>
    <row r="20" spans="1:34" x14ac:dyDescent="0.35">
      <c r="E20" s="22" t="str">
        <f>IF(ISERROR(VLOOKUP($V20,'sKUN1-UC2'!$E:$E,1,0)),"","X")</f>
        <v/>
      </c>
      <c r="F20" s="22" t="str">
        <f>IF(ISERROR(VLOOKUP($V20,'sTEMPLATE-UC2'!$E:$E,1,0)),"","X")</f>
        <v/>
      </c>
      <c r="G20" s="22" t="str">
        <f t="shared" si="6"/>
        <v>X</v>
      </c>
      <c r="H20" s="22" t="str">
        <f t="shared" si="6"/>
        <v>X</v>
      </c>
      <c r="I20" s="22" t="str">
        <f t="shared" si="6"/>
        <v>X</v>
      </c>
      <c r="J20" s="22" t="str">
        <f t="shared" si="6"/>
        <v/>
      </c>
      <c r="K20" s="22" t="str">
        <f t="shared" si="6"/>
        <v/>
      </c>
      <c r="L20" s="22" t="str">
        <f t="shared" si="6"/>
        <v/>
      </c>
      <c r="M20" s="22" t="str">
        <f t="shared" si="6"/>
        <v>X</v>
      </c>
      <c r="N20" s="22" t="str">
        <f t="shared" si="6"/>
        <v>X</v>
      </c>
      <c r="O20" s="22" t="str">
        <f t="shared" si="6"/>
        <v>X</v>
      </c>
      <c r="P20" s="22" t="str">
        <f t="shared" si="6"/>
        <v/>
      </c>
      <c r="Q20" s="22" t="str">
        <f t="shared" si="6"/>
        <v/>
      </c>
      <c r="R20" s="22" t="str">
        <f t="shared" si="6"/>
        <v/>
      </c>
      <c r="S20" s="22" t="str">
        <f t="shared" si="6"/>
        <v/>
      </c>
      <c r="T20" s="22" t="str">
        <f t="shared" si="6"/>
        <v/>
      </c>
      <c r="U20" s="22" t="str">
        <f t="shared" si="6"/>
        <v/>
      </c>
      <c r="V20">
        <v>1305</v>
      </c>
      <c r="W20" t="s">
        <v>1296</v>
      </c>
      <c r="X20" s="46" t="s">
        <v>52</v>
      </c>
      <c r="Y20" s="46" t="s">
        <v>11489</v>
      </c>
      <c r="Z20" s="32" t="str">
        <f t="shared" si="5"/>
        <v>1JBT1305</v>
      </c>
      <c r="AA20" s="32" t="b">
        <f t="shared" si="4"/>
        <v>1</v>
      </c>
      <c r="AB20" t="s">
        <v>10</v>
      </c>
      <c r="AC20">
        <v>1305</v>
      </c>
      <c r="AD20" t="s">
        <v>1296</v>
      </c>
      <c r="AE20" t="s">
        <v>9398</v>
      </c>
      <c r="AF20" s="61">
        <v>42810.476692592594</v>
      </c>
      <c r="AG20" t="s">
        <v>9398</v>
      </c>
      <c r="AH20" s="61">
        <v>42846.490077314818</v>
      </c>
    </row>
    <row r="21" spans="1:34" hidden="1" x14ac:dyDescent="0.35">
      <c r="A21" s="5">
        <v>43118</v>
      </c>
      <c r="D21" t="s">
        <v>8675</v>
      </c>
      <c r="E21" s="22" t="str">
        <f>IF(ISERROR(VLOOKUP($V21,'sKUN1-UC2'!$E:$E,1,0)),"","X")</f>
        <v/>
      </c>
      <c r="F21" s="22" t="str">
        <f>IF(ISERROR(VLOOKUP($V21,'sTEMPLATE-UC2'!$E:$E,1,0)),"","X")</f>
        <v/>
      </c>
      <c r="G21" s="22" t="str">
        <f t="shared" si="6"/>
        <v>X</v>
      </c>
      <c r="H21" s="22" t="str">
        <f t="shared" si="6"/>
        <v>X</v>
      </c>
      <c r="I21" s="22" t="str">
        <f t="shared" si="6"/>
        <v/>
      </c>
      <c r="J21" s="22" t="str">
        <f t="shared" si="6"/>
        <v/>
      </c>
      <c r="K21" s="22" t="str">
        <f t="shared" si="6"/>
        <v/>
      </c>
      <c r="L21" s="22" t="str">
        <f t="shared" si="6"/>
        <v/>
      </c>
      <c r="M21" s="22" t="str">
        <f t="shared" si="6"/>
        <v>X</v>
      </c>
      <c r="N21" s="22" t="str">
        <f t="shared" si="6"/>
        <v/>
      </c>
      <c r="O21" s="22" t="str">
        <f t="shared" si="6"/>
        <v>X</v>
      </c>
      <c r="P21" s="22" t="str">
        <f t="shared" si="6"/>
        <v/>
      </c>
      <c r="Q21" s="22" t="str">
        <f t="shared" si="6"/>
        <v/>
      </c>
      <c r="R21" s="22" t="str">
        <f t="shared" si="6"/>
        <v/>
      </c>
      <c r="S21" s="22" t="str">
        <f t="shared" si="6"/>
        <v/>
      </c>
      <c r="T21" s="22" t="str">
        <f t="shared" si="6"/>
        <v/>
      </c>
      <c r="U21" s="22" t="str">
        <f t="shared" si="6"/>
        <v/>
      </c>
      <c r="V21">
        <v>1400</v>
      </c>
      <c r="W21" t="s">
        <v>1299</v>
      </c>
      <c r="X21" s="46" t="s">
        <v>52</v>
      </c>
      <c r="Z21" s="32" t="str">
        <f t="shared" si="5"/>
        <v>1JBT1400</v>
      </c>
      <c r="AA21" s="32" t="b">
        <f t="shared" si="4"/>
        <v>1</v>
      </c>
      <c r="AB21" t="s">
        <v>10</v>
      </c>
      <c r="AC21">
        <v>1400</v>
      </c>
      <c r="AD21" t="s">
        <v>1299</v>
      </c>
      <c r="AE21" t="s">
        <v>9398</v>
      </c>
      <c r="AF21" s="61">
        <v>43118.279871331019</v>
      </c>
      <c r="AG21" t="s">
        <v>9398</v>
      </c>
      <c r="AH21" s="61">
        <v>43118.279871331019</v>
      </c>
    </row>
    <row r="22" spans="1:34" hidden="1" x14ac:dyDescent="0.35">
      <c r="E22" s="22" t="str">
        <f>IF(ISERROR(VLOOKUP($V22,'sKUN1-UC2'!$E:$E,1,0)),"","X")</f>
        <v/>
      </c>
      <c r="F22" s="22" t="str">
        <f>IF(ISERROR(VLOOKUP($V22,'sTEMPLATE-UC2'!$E:$E,1,0)),"","X")</f>
        <v/>
      </c>
      <c r="G22" s="22" t="str">
        <f t="shared" si="6"/>
        <v>X</v>
      </c>
      <c r="H22" s="22" t="str">
        <f t="shared" si="6"/>
        <v>X</v>
      </c>
      <c r="I22" s="22" t="str">
        <f t="shared" si="6"/>
        <v/>
      </c>
      <c r="J22" s="22" t="str">
        <f t="shared" si="6"/>
        <v/>
      </c>
      <c r="K22" s="22" t="str">
        <f t="shared" si="6"/>
        <v/>
      </c>
      <c r="L22" s="22" t="str">
        <f t="shared" si="6"/>
        <v/>
      </c>
      <c r="M22" s="22" t="str">
        <f t="shared" si="6"/>
        <v>X</v>
      </c>
      <c r="N22" s="22" t="str">
        <f t="shared" si="6"/>
        <v/>
      </c>
      <c r="O22" s="22" t="str">
        <f t="shared" si="6"/>
        <v>X</v>
      </c>
      <c r="P22" s="22" t="str">
        <f t="shared" si="6"/>
        <v/>
      </c>
      <c r="Q22" s="22" t="str">
        <f t="shared" si="6"/>
        <v/>
      </c>
      <c r="R22" s="22" t="str">
        <f t="shared" si="6"/>
        <v/>
      </c>
      <c r="S22" s="22" t="str">
        <f t="shared" si="6"/>
        <v/>
      </c>
      <c r="T22" s="22" t="str">
        <f t="shared" si="6"/>
        <v/>
      </c>
      <c r="U22" s="22" t="str">
        <f t="shared" si="6"/>
        <v/>
      </c>
      <c r="V22">
        <v>1405</v>
      </c>
      <c r="W22" t="s">
        <v>1300</v>
      </c>
      <c r="X22" s="46" t="s">
        <v>52</v>
      </c>
      <c r="Z22" s="32" t="str">
        <f t="shared" si="5"/>
        <v>1JBT1405</v>
      </c>
      <c r="AA22" s="32" t="b">
        <f t="shared" si="4"/>
        <v>1</v>
      </c>
      <c r="AB22" t="s">
        <v>10</v>
      </c>
      <c r="AC22">
        <v>1405</v>
      </c>
      <c r="AD22" t="s">
        <v>1300</v>
      </c>
      <c r="AE22" t="s">
        <v>9398</v>
      </c>
      <c r="AF22" s="61">
        <v>43118.27987175926</v>
      </c>
      <c r="AG22" t="s">
        <v>9398</v>
      </c>
      <c r="AH22" s="61">
        <v>43118.27987175926</v>
      </c>
    </row>
    <row r="23" spans="1:34" hidden="1" x14ac:dyDescent="0.35">
      <c r="E23" s="22" t="str">
        <f>IF(ISERROR(VLOOKUP($V23,'sKUN1-UC2'!$E:$E,1,0)),"","X")</f>
        <v/>
      </c>
      <c r="F23" s="22" t="str">
        <f>IF(ISERROR(VLOOKUP($V23,'sTEMPLATE-UC2'!$E:$E,1,0)),"","X")</f>
        <v/>
      </c>
      <c r="G23" s="22" t="str">
        <f t="shared" si="6"/>
        <v>X</v>
      </c>
      <c r="H23" s="22" t="str">
        <f t="shared" si="6"/>
        <v>X</v>
      </c>
      <c r="I23" s="22" t="str">
        <f t="shared" si="6"/>
        <v/>
      </c>
      <c r="J23" s="22" t="str">
        <f t="shared" si="6"/>
        <v/>
      </c>
      <c r="K23" s="22" t="str">
        <f t="shared" si="6"/>
        <v/>
      </c>
      <c r="L23" s="22" t="str">
        <f t="shared" si="6"/>
        <v/>
      </c>
      <c r="M23" s="22" t="str">
        <f t="shared" si="6"/>
        <v>X</v>
      </c>
      <c r="N23" s="22" t="str">
        <f t="shared" si="6"/>
        <v/>
      </c>
      <c r="O23" s="22" t="str">
        <f t="shared" si="6"/>
        <v>X</v>
      </c>
      <c r="P23" s="22" t="str">
        <f t="shared" si="6"/>
        <v/>
      </c>
      <c r="Q23" s="22" t="str">
        <f t="shared" si="6"/>
        <v/>
      </c>
      <c r="R23" s="22" t="str">
        <f t="shared" si="6"/>
        <v/>
      </c>
      <c r="S23" s="22" t="str">
        <f t="shared" si="6"/>
        <v/>
      </c>
      <c r="T23" s="22" t="str">
        <f t="shared" si="6"/>
        <v/>
      </c>
      <c r="U23" s="22" t="str">
        <f t="shared" si="6"/>
        <v/>
      </c>
      <c r="V23">
        <v>1410</v>
      </c>
      <c r="W23" t="s">
        <v>1301</v>
      </c>
      <c r="X23" s="46" t="s">
        <v>52</v>
      </c>
      <c r="Z23" s="32" t="str">
        <f t="shared" si="5"/>
        <v>1JBT1410</v>
      </c>
      <c r="AA23" s="32" t="b">
        <f t="shared" si="4"/>
        <v>1</v>
      </c>
      <c r="AB23" t="s">
        <v>10</v>
      </c>
      <c r="AC23">
        <v>1410</v>
      </c>
      <c r="AD23" t="s">
        <v>1301</v>
      </c>
      <c r="AE23" t="s">
        <v>9398</v>
      </c>
      <c r="AF23" s="61">
        <v>43118.279871840277</v>
      </c>
      <c r="AG23" t="s">
        <v>9398</v>
      </c>
      <c r="AH23" s="61">
        <v>43118.279871840277</v>
      </c>
    </row>
    <row r="24" spans="1:34" hidden="1" x14ac:dyDescent="0.35">
      <c r="E24" s="22" t="str">
        <f>IF(ISERROR(VLOOKUP($V24,'sKUN1-UC2'!$E:$E,1,0)),"","X")</f>
        <v/>
      </c>
      <c r="F24" s="22" t="str">
        <f>IF(ISERROR(VLOOKUP($V24,'sTEMPLATE-UC2'!$E:$E,1,0)),"","X")</f>
        <v/>
      </c>
      <c r="G24" s="22" t="str">
        <f t="shared" si="6"/>
        <v>X</v>
      </c>
      <c r="H24" s="22" t="str">
        <f t="shared" si="6"/>
        <v>X</v>
      </c>
      <c r="I24" s="22" t="str">
        <f t="shared" si="6"/>
        <v/>
      </c>
      <c r="J24" s="22" t="str">
        <f t="shared" si="6"/>
        <v/>
      </c>
      <c r="K24" s="22" t="str">
        <f t="shared" si="6"/>
        <v/>
      </c>
      <c r="L24" s="22" t="str">
        <f t="shared" si="6"/>
        <v/>
      </c>
      <c r="M24" s="22" t="str">
        <f t="shared" si="6"/>
        <v>X</v>
      </c>
      <c r="N24" s="22" t="str">
        <f t="shared" si="6"/>
        <v/>
      </c>
      <c r="O24" s="22" t="str">
        <f t="shared" si="6"/>
        <v>X</v>
      </c>
      <c r="P24" s="22" t="str">
        <f t="shared" si="6"/>
        <v/>
      </c>
      <c r="Q24" s="22" t="str">
        <f t="shared" si="6"/>
        <v/>
      </c>
      <c r="R24" s="22" t="str">
        <f t="shared" si="6"/>
        <v/>
      </c>
      <c r="S24" s="22" t="str">
        <f t="shared" si="6"/>
        <v/>
      </c>
      <c r="T24" s="22" t="str">
        <f t="shared" si="6"/>
        <v/>
      </c>
      <c r="U24" s="22" t="str">
        <f t="shared" si="6"/>
        <v/>
      </c>
      <c r="V24">
        <v>1415</v>
      </c>
      <c r="W24" t="s">
        <v>1302</v>
      </c>
      <c r="X24" s="46" t="s">
        <v>52</v>
      </c>
      <c r="Z24" s="32" t="str">
        <f t="shared" si="5"/>
        <v>1JBT1415</v>
      </c>
      <c r="AA24" s="32" t="b">
        <f t="shared" si="4"/>
        <v>1</v>
      </c>
      <c r="AB24" t="s">
        <v>10</v>
      </c>
      <c r="AC24">
        <v>1415</v>
      </c>
      <c r="AD24" t="s">
        <v>1302</v>
      </c>
      <c r="AE24" t="s">
        <v>9398</v>
      </c>
      <c r="AF24" s="61">
        <v>43118.279871874998</v>
      </c>
      <c r="AG24" t="s">
        <v>9398</v>
      </c>
      <c r="AH24" s="61">
        <v>43118.279871874998</v>
      </c>
    </row>
    <row r="25" spans="1:34" hidden="1" x14ac:dyDescent="0.35">
      <c r="E25" s="22" t="str">
        <f>IF(ISERROR(VLOOKUP($V25,'sKUN1-UC2'!$E:$E,1,0)),"","X")</f>
        <v/>
      </c>
      <c r="F25" s="22" t="str">
        <f>IF(ISERROR(VLOOKUP($V25,'sTEMPLATE-UC2'!$E:$E,1,0)),"","X")</f>
        <v/>
      </c>
      <c r="G25" s="22" t="str">
        <f t="shared" ref="G25:U39" si="7">IF(ISERROR(VLOOKUP(G$4&amp;$V25,$Z:$Z,1,0)),"","X")</f>
        <v>X</v>
      </c>
      <c r="H25" s="22" t="str">
        <f t="shared" si="7"/>
        <v>X</v>
      </c>
      <c r="I25" s="22" t="str">
        <f t="shared" si="7"/>
        <v/>
      </c>
      <c r="J25" s="22" t="str">
        <f t="shared" si="7"/>
        <v/>
      </c>
      <c r="K25" s="22" t="str">
        <f t="shared" si="7"/>
        <v/>
      </c>
      <c r="L25" s="22" t="str">
        <f t="shared" si="7"/>
        <v/>
      </c>
      <c r="M25" s="22" t="str">
        <f t="shared" si="7"/>
        <v>X</v>
      </c>
      <c r="N25" s="22" t="str">
        <f t="shared" si="7"/>
        <v/>
      </c>
      <c r="O25" s="22" t="str">
        <f t="shared" si="7"/>
        <v>X</v>
      </c>
      <c r="P25" s="22" t="str">
        <f t="shared" si="7"/>
        <v/>
      </c>
      <c r="Q25" s="22" t="str">
        <f t="shared" si="7"/>
        <v/>
      </c>
      <c r="R25" s="22" t="str">
        <f t="shared" si="7"/>
        <v/>
      </c>
      <c r="S25" s="22" t="str">
        <f t="shared" si="7"/>
        <v/>
      </c>
      <c r="T25" s="22" t="str">
        <f t="shared" si="7"/>
        <v/>
      </c>
      <c r="U25" s="22" t="str">
        <f t="shared" si="7"/>
        <v/>
      </c>
      <c r="V25">
        <v>1420</v>
      </c>
      <c r="W25" t="s">
        <v>1303</v>
      </c>
      <c r="X25" s="46" t="s">
        <v>52</v>
      </c>
      <c r="Z25" s="32" t="str">
        <f t="shared" si="5"/>
        <v>1JBT1420</v>
      </c>
      <c r="AA25" s="32" t="b">
        <f t="shared" si="4"/>
        <v>1</v>
      </c>
      <c r="AB25" t="s">
        <v>10</v>
      </c>
      <c r="AC25">
        <v>1420</v>
      </c>
      <c r="AD25" t="s">
        <v>1303</v>
      </c>
      <c r="AE25" t="s">
        <v>9398</v>
      </c>
      <c r="AF25" s="61">
        <v>43118.279871956016</v>
      </c>
      <c r="AG25" t="s">
        <v>9398</v>
      </c>
      <c r="AH25" s="61">
        <v>43118.279871956016</v>
      </c>
    </row>
    <row r="26" spans="1:34" hidden="1" x14ac:dyDescent="0.35">
      <c r="E26" s="22" t="str">
        <f>IF(ISERROR(VLOOKUP($V26,'sKUN1-UC2'!$E:$E,1,0)),"","X")</f>
        <v/>
      </c>
      <c r="F26" s="22" t="str">
        <f>IF(ISERROR(VLOOKUP($V26,'sTEMPLATE-UC2'!$E:$E,1,0)),"","X")</f>
        <v/>
      </c>
      <c r="G26" s="22" t="str">
        <f t="shared" si="7"/>
        <v>X</v>
      </c>
      <c r="H26" s="22" t="str">
        <f t="shared" si="7"/>
        <v>X</v>
      </c>
      <c r="I26" s="22" t="str">
        <f t="shared" si="7"/>
        <v/>
      </c>
      <c r="J26" s="22" t="str">
        <f t="shared" si="7"/>
        <v/>
      </c>
      <c r="K26" s="22" t="str">
        <f t="shared" si="7"/>
        <v/>
      </c>
      <c r="L26" s="22" t="str">
        <f t="shared" si="7"/>
        <v/>
      </c>
      <c r="M26" s="22" t="str">
        <f t="shared" si="7"/>
        <v>X</v>
      </c>
      <c r="N26" s="22" t="str">
        <f t="shared" si="7"/>
        <v/>
      </c>
      <c r="O26" s="22" t="str">
        <f t="shared" si="7"/>
        <v>X</v>
      </c>
      <c r="P26" s="22" t="str">
        <f t="shared" si="7"/>
        <v/>
      </c>
      <c r="Q26" s="22" t="str">
        <f t="shared" si="7"/>
        <v/>
      </c>
      <c r="R26" s="22" t="str">
        <f t="shared" si="7"/>
        <v/>
      </c>
      <c r="S26" s="22" t="str">
        <f t="shared" si="7"/>
        <v/>
      </c>
      <c r="T26" s="22" t="str">
        <f t="shared" si="7"/>
        <v/>
      </c>
      <c r="U26" s="22" t="str">
        <f t="shared" si="7"/>
        <v/>
      </c>
      <c r="V26">
        <v>1425</v>
      </c>
      <c r="W26" t="s">
        <v>1304</v>
      </c>
      <c r="X26" s="46" t="s">
        <v>52</v>
      </c>
      <c r="Z26" s="32" t="str">
        <f t="shared" si="5"/>
        <v>1JBT1425</v>
      </c>
      <c r="AA26" s="32" t="b">
        <f t="shared" si="4"/>
        <v>1</v>
      </c>
      <c r="AB26" t="s">
        <v>10</v>
      </c>
      <c r="AC26">
        <v>1425</v>
      </c>
      <c r="AD26" t="s">
        <v>1304</v>
      </c>
      <c r="AE26" t="s">
        <v>9398</v>
      </c>
      <c r="AF26" s="61">
        <v>43118.279872025465</v>
      </c>
      <c r="AG26" t="s">
        <v>9398</v>
      </c>
      <c r="AH26" s="61">
        <v>43118.279872025465</v>
      </c>
    </row>
    <row r="27" spans="1:34" hidden="1" x14ac:dyDescent="0.35">
      <c r="E27" s="22" t="str">
        <f>IF(ISERROR(VLOOKUP($V27,'sKUN1-UC2'!$E:$E,1,0)),"","X")</f>
        <v/>
      </c>
      <c r="F27" s="22" t="str">
        <f>IF(ISERROR(VLOOKUP($V27,'sTEMPLATE-UC2'!$E:$E,1,0)),"","X")</f>
        <v/>
      </c>
      <c r="G27" s="22" t="str">
        <f t="shared" si="7"/>
        <v>X</v>
      </c>
      <c r="H27" s="22" t="str">
        <f t="shared" si="7"/>
        <v>X</v>
      </c>
      <c r="I27" s="22" t="str">
        <f t="shared" si="7"/>
        <v/>
      </c>
      <c r="J27" s="22" t="str">
        <f t="shared" si="7"/>
        <v/>
      </c>
      <c r="K27" s="22" t="str">
        <f t="shared" si="7"/>
        <v/>
      </c>
      <c r="L27" s="22" t="str">
        <f t="shared" si="7"/>
        <v/>
      </c>
      <c r="M27" s="22" t="str">
        <f t="shared" si="7"/>
        <v>X</v>
      </c>
      <c r="N27" s="22" t="str">
        <f t="shared" si="7"/>
        <v/>
      </c>
      <c r="O27" s="22" t="str">
        <f t="shared" si="7"/>
        <v>X</v>
      </c>
      <c r="P27" s="22" t="str">
        <f t="shared" si="7"/>
        <v/>
      </c>
      <c r="Q27" s="22" t="str">
        <f t="shared" si="7"/>
        <v/>
      </c>
      <c r="R27" s="22" t="str">
        <f t="shared" si="7"/>
        <v/>
      </c>
      <c r="S27" s="22" t="str">
        <f t="shared" si="7"/>
        <v/>
      </c>
      <c r="T27" s="22" t="str">
        <f t="shared" si="7"/>
        <v/>
      </c>
      <c r="U27" s="22" t="str">
        <f t="shared" si="7"/>
        <v/>
      </c>
      <c r="V27">
        <v>1500</v>
      </c>
      <c r="W27" t="s">
        <v>1305</v>
      </c>
      <c r="X27" s="46" t="s">
        <v>52</v>
      </c>
      <c r="Z27" s="32" t="str">
        <f t="shared" si="5"/>
        <v>1JBT1500</v>
      </c>
      <c r="AA27" s="32" t="b">
        <f t="shared" si="4"/>
        <v>1</v>
      </c>
      <c r="AB27" t="s">
        <v>10</v>
      </c>
      <c r="AC27">
        <v>1500</v>
      </c>
      <c r="AD27" t="s">
        <v>1305</v>
      </c>
      <c r="AE27" t="s">
        <v>9398</v>
      </c>
      <c r="AF27" s="61">
        <v>43118.279872106483</v>
      </c>
      <c r="AG27" t="s">
        <v>9398</v>
      </c>
      <c r="AH27" s="61">
        <v>43118.279872106483</v>
      </c>
    </row>
    <row r="28" spans="1:34" hidden="1" x14ac:dyDescent="0.35">
      <c r="A28" s="47">
        <v>43123</v>
      </c>
      <c r="B28" s="47"/>
      <c r="C28" s="47"/>
      <c r="D28" s="46" t="s">
        <v>9563</v>
      </c>
      <c r="E28" s="22" t="str">
        <f>IF(ISERROR(VLOOKUP($V28,'sKUN1-UC2'!$E:$E,1,0)),"","X")</f>
        <v/>
      </c>
      <c r="F28" s="22" t="str">
        <f>IF(ISERROR(VLOOKUP($V28,'sTEMPLATE-UC2'!$E:$E,1,0)),"","X")</f>
        <v/>
      </c>
      <c r="G28" s="22" t="str">
        <f t="shared" si="7"/>
        <v>X</v>
      </c>
      <c r="H28" s="22" t="str">
        <f t="shared" si="7"/>
        <v>X</v>
      </c>
      <c r="I28" s="22" t="str">
        <f t="shared" si="7"/>
        <v/>
      </c>
      <c r="J28" s="22" t="str">
        <f t="shared" si="7"/>
        <v/>
      </c>
      <c r="K28" s="22" t="str">
        <f t="shared" si="7"/>
        <v/>
      </c>
      <c r="L28" s="22" t="str">
        <f t="shared" si="7"/>
        <v/>
      </c>
      <c r="M28" s="22" t="str">
        <f t="shared" si="7"/>
        <v>X</v>
      </c>
      <c r="N28" s="22" t="str">
        <f t="shared" si="7"/>
        <v/>
      </c>
      <c r="O28" s="22" t="str">
        <f t="shared" si="7"/>
        <v>X</v>
      </c>
      <c r="P28" s="22" t="str">
        <f t="shared" si="7"/>
        <v/>
      </c>
      <c r="Q28" s="22" t="str">
        <f t="shared" si="7"/>
        <v/>
      </c>
      <c r="R28" s="22" t="str">
        <f t="shared" si="7"/>
        <v/>
      </c>
      <c r="S28" s="22" t="str">
        <f t="shared" si="7"/>
        <v/>
      </c>
      <c r="T28" s="22" t="str">
        <f t="shared" si="7"/>
        <v/>
      </c>
      <c r="U28" s="22" t="str">
        <f t="shared" si="7"/>
        <v/>
      </c>
      <c r="V28">
        <v>1505</v>
      </c>
      <c r="W28" t="s">
        <v>9562</v>
      </c>
      <c r="X28" s="46" t="s">
        <v>52</v>
      </c>
      <c r="Z28" s="32" t="str">
        <f t="shared" si="5"/>
        <v>1JBT1505</v>
      </c>
      <c r="AA28" s="32" t="b">
        <f t="shared" si="4"/>
        <v>1</v>
      </c>
      <c r="AB28" t="s">
        <v>10</v>
      </c>
      <c r="AC28">
        <v>1505</v>
      </c>
      <c r="AD28" t="s">
        <v>9562</v>
      </c>
      <c r="AE28" t="s">
        <v>9398</v>
      </c>
      <c r="AF28" s="61">
        <v>43118.279872187501</v>
      </c>
      <c r="AG28" t="s">
        <v>9398</v>
      </c>
      <c r="AH28" s="61">
        <v>43123.621842210647</v>
      </c>
    </row>
    <row r="29" spans="1:34" hidden="1" x14ac:dyDescent="0.35">
      <c r="E29" s="22" t="str">
        <f>IF(ISERROR(VLOOKUP($V29,'sKUN1-UC2'!$E:$E,1,0)),"","X")</f>
        <v/>
      </c>
      <c r="F29" s="22" t="str">
        <f>IF(ISERROR(VLOOKUP($V29,'sTEMPLATE-UC2'!$E:$E,1,0)),"","X")</f>
        <v/>
      </c>
      <c r="G29" s="22" t="str">
        <f t="shared" si="7"/>
        <v>X</v>
      </c>
      <c r="H29" s="22" t="str">
        <f t="shared" si="7"/>
        <v>X</v>
      </c>
      <c r="I29" s="22" t="str">
        <f t="shared" si="7"/>
        <v/>
      </c>
      <c r="J29" s="22" t="str">
        <f t="shared" si="7"/>
        <v/>
      </c>
      <c r="K29" s="22" t="str">
        <f t="shared" si="7"/>
        <v/>
      </c>
      <c r="L29" s="22" t="str">
        <f t="shared" si="7"/>
        <v/>
      </c>
      <c r="M29" s="22" t="str">
        <f t="shared" si="7"/>
        <v>X</v>
      </c>
      <c r="N29" s="22" t="str">
        <f t="shared" si="7"/>
        <v/>
      </c>
      <c r="O29" s="22" t="str">
        <f t="shared" si="7"/>
        <v>X</v>
      </c>
      <c r="P29" s="22" t="str">
        <f t="shared" si="7"/>
        <v/>
      </c>
      <c r="Q29" s="22" t="str">
        <f t="shared" si="7"/>
        <v/>
      </c>
      <c r="R29" s="22" t="str">
        <f t="shared" si="7"/>
        <v/>
      </c>
      <c r="S29" s="22" t="str">
        <f t="shared" si="7"/>
        <v/>
      </c>
      <c r="T29" s="22" t="str">
        <f t="shared" si="7"/>
        <v/>
      </c>
      <c r="U29" s="22" t="str">
        <f t="shared" si="7"/>
        <v/>
      </c>
      <c r="V29">
        <v>1510</v>
      </c>
      <c r="W29" t="s">
        <v>1306</v>
      </c>
      <c r="X29" s="46" t="s">
        <v>52</v>
      </c>
      <c r="Z29" s="32" t="str">
        <f t="shared" si="5"/>
        <v>1JBT1510</v>
      </c>
      <c r="AA29" s="32" t="b">
        <f t="shared" si="4"/>
        <v>1</v>
      </c>
      <c r="AB29" t="s">
        <v>10</v>
      </c>
      <c r="AC29">
        <v>1510</v>
      </c>
      <c r="AD29" t="s">
        <v>1306</v>
      </c>
      <c r="AE29" t="s">
        <v>9398</v>
      </c>
      <c r="AF29" s="61">
        <v>43118.279872256942</v>
      </c>
      <c r="AG29" t="s">
        <v>9398</v>
      </c>
      <c r="AH29" s="61">
        <v>43118.279872256942</v>
      </c>
    </row>
    <row r="30" spans="1:34" hidden="1" x14ac:dyDescent="0.35">
      <c r="E30" s="22" t="str">
        <f>IF(ISERROR(VLOOKUP($V30,'sKUN1-UC2'!$E:$E,1,0)),"","X")</f>
        <v/>
      </c>
      <c r="F30" s="22" t="str">
        <f>IF(ISERROR(VLOOKUP($V30,'sTEMPLATE-UC2'!$E:$E,1,0)),"","X")</f>
        <v/>
      </c>
      <c r="G30" s="22" t="str">
        <f t="shared" si="7"/>
        <v>X</v>
      </c>
      <c r="H30" s="22" t="str">
        <f t="shared" si="7"/>
        <v>X</v>
      </c>
      <c r="I30" s="22" t="str">
        <f t="shared" si="7"/>
        <v/>
      </c>
      <c r="J30" s="22" t="str">
        <f t="shared" si="7"/>
        <v/>
      </c>
      <c r="K30" s="22" t="str">
        <f t="shared" si="7"/>
        <v/>
      </c>
      <c r="L30" s="22" t="str">
        <f t="shared" si="7"/>
        <v/>
      </c>
      <c r="M30" s="22" t="str">
        <f t="shared" si="7"/>
        <v>X</v>
      </c>
      <c r="N30" s="22" t="str">
        <f t="shared" si="7"/>
        <v/>
      </c>
      <c r="O30" s="22" t="str">
        <f t="shared" si="7"/>
        <v>X</v>
      </c>
      <c r="P30" s="22" t="str">
        <f t="shared" si="7"/>
        <v/>
      </c>
      <c r="Q30" s="22" t="str">
        <f t="shared" si="7"/>
        <v/>
      </c>
      <c r="R30" s="22" t="str">
        <f t="shared" si="7"/>
        <v/>
      </c>
      <c r="S30" s="22" t="str">
        <f t="shared" si="7"/>
        <v/>
      </c>
      <c r="T30" s="22" t="str">
        <f t="shared" si="7"/>
        <v/>
      </c>
      <c r="U30" s="22" t="str">
        <f t="shared" si="7"/>
        <v/>
      </c>
      <c r="V30">
        <v>1515</v>
      </c>
      <c r="W30" t="s">
        <v>1307</v>
      </c>
      <c r="X30" s="46" t="s">
        <v>52</v>
      </c>
      <c r="Z30" s="32" t="str">
        <f t="shared" si="5"/>
        <v>1JBT1515</v>
      </c>
      <c r="AA30" s="32" t="b">
        <f t="shared" si="4"/>
        <v>1</v>
      </c>
      <c r="AB30" t="s">
        <v>10</v>
      </c>
      <c r="AC30">
        <v>1515</v>
      </c>
      <c r="AD30" t="s">
        <v>1307</v>
      </c>
      <c r="AE30" t="s">
        <v>9398</v>
      </c>
      <c r="AF30" s="61">
        <v>43118.27987233796</v>
      </c>
      <c r="AG30" t="s">
        <v>9398</v>
      </c>
      <c r="AH30" s="61">
        <v>43118.27987233796</v>
      </c>
    </row>
    <row r="31" spans="1:34" hidden="1" x14ac:dyDescent="0.35">
      <c r="E31" s="22" t="str">
        <f>IF(ISERROR(VLOOKUP($V31,'sKUN1-UC2'!$E:$E,1,0)),"","X")</f>
        <v/>
      </c>
      <c r="F31" s="22" t="str">
        <f>IF(ISERROR(VLOOKUP($V31,'sTEMPLATE-UC2'!$E:$E,1,0)),"","X")</f>
        <v/>
      </c>
      <c r="G31" s="22" t="str">
        <f t="shared" si="7"/>
        <v>X</v>
      </c>
      <c r="H31" s="22" t="str">
        <f t="shared" si="7"/>
        <v>X</v>
      </c>
      <c r="I31" s="22" t="str">
        <f t="shared" si="7"/>
        <v/>
      </c>
      <c r="J31" s="22" t="str">
        <f t="shared" si="7"/>
        <v/>
      </c>
      <c r="K31" s="22" t="str">
        <f t="shared" si="7"/>
        <v/>
      </c>
      <c r="L31" s="22" t="str">
        <f t="shared" si="7"/>
        <v/>
      </c>
      <c r="M31" s="22" t="str">
        <f t="shared" si="7"/>
        <v>X</v>
      </c>
      <c r="N31" s="22" t="str">
        <f t="shared" si="7"/>
        <v/>
      </c>
      <c r="O31" s="22" t="str">
        <f t="shared" si="7"/>
        <v>X</v>
      </c>
      <c r="P31" s="22" t="str">
        <f t="shared" si="7"/>
        <v/>
      </c>
      <c r="Q31" s="22" t="str">
        <f t="shared" si="7"/>
        <v/>
      </c>
      <c r="R31" s="22" t="str">
        <f t="shared" si="7"/>
        <v/>
      </c>
      <c r="S31" s="22" t="str">
        <f t="shared" si="7"/>
        <v/>
      </c>
      <c r="T31" s="22" t="str">
        <f t="shared" si="7"/>
        <v/>
      </c>
      <c r="U31" s="22" t="str">
        <f t="shared" si="7"/>
        <v/>
      </c>
      <c r="V31">
        <v>1600</v>
      </c>
      <c r="W31" t="s">
        <v>1308</v>
      </c>
      <c r="X31" s="46" t="s">
        <v>52</v>
      </c>
      <c r="Z31" s="32" t="str">
        <f t="shared" si="5"/>
        <v>1JBT1600</v>
      </c>
      <c r="AA31" s="32" t="b">
        <f t="shared" si="4"/>
        <v>1</v>
      </c>
      <c r="AB31" t="s">
        <v>10</v>
      </c>
      <c r="AC31">
        <v>1600</v>
      </c>
      <c r="AD31" t="s">
        <v>1308</v>
      </c>
      <c r="AE31" t="s">
        <v>9398</v>
      </c>
      <c r="AF31" s="61">
        <v>43118.279872418978</v>
      </c>
      <c r="AG31" t="s">
        <v>9398</v>
      </c>
      <c r="AH31" s="61">
        <v>43118.279872418978</v>
      </c>
    </row>
    <row r="32" spans="1:34" hidden="1" x14ac:dyDescent="0.35">
      <c r="E32" s="22" t="str">
        <f>IF(ISERROR(VLOOKUP($V32,'sKUN1-UC2'!$E:$E,1,0)),"","X")</f>
        <v/>
      </c>
      <c r="F32" s="22" t="str">
        <f>IF(ISERROR(VLOOKUP($V32,'sTEMPLATE-UC2'!$E:$E,1,0)),"","X")</f>
        <v/>
      </c>
      <c r="G32" s="22" t="str">
        <f t="shared" si="7"/>
        <v>X</v>
      </c>
      <c r="H32" s="22" t="str">
        <f t="shared" si="7"/>
        <v>X</v>
      </c>
      <c r="I32" s="22" t="str">
        <f t="shared" si="7"/>
        <v/>
      </c>
      <c r="J32" s="22" t="str">
        <f t="shared" si="7"/>
        <v/>
      </c>
      <c r="K32" s="22" t="str">
        <f t="shared" si="7"/>
        <v/>
      </c>
      <c r="L32" s="22" t="str">
        <f t="shared" si="7"/>
        <v/>
      </c>
      <c r="M32" s="22" t="str">
        <f t="shared" si="7"/>
        <v>X</v>
      </c>
      <c r="N32" s="22" t="str">
        <f t="shared" si="7"/>
        <v/>
      </c>
      <c r="O32" s="22" t="str">
        <f t="shared" si="7"/>
        <v>X</v>
      </c>
      <c r="P32" s="22" t="str">
        <f t="shared" si="7"/>
        <v/>
      </c>
      <c r="Q32" s="22" t="str">
        <f t="shared" si="7"/>
        <v/>
      </c>
      <c r="R32" s="22" t="str">
        <f t="shared" si="7"/>
        <v/>
      </c>
      <c r="S32" s="22" t="str">
        <f t="shared" si="7"/>
        <v/>
      </c>
      <c r="T32" s="22" t="str">
        <f t="shared" si="7"/>
        <v/>
      </c>
      <c r="U32" s="22" t="str">
        <f t="shared" si="7"/>
        <v/>
      </c>
      <c r="V32">
        <v>1700</v>
      </c>
      <c r="W32" t="s">
        <v>1309</v>
      </c>
      <c r="X32" s="46" t="s">
        <v>52</v>
      </c>
      <c r="Z32" s="32" t="str">
        <f t="shared" si="5"/>
        <v>1JBT1700</v>
      </c>
      <c r="AA32" s="32" t="b">
        <f t="shared" si="4"/>
        <v>1</v>
      </c>
      <c r="AB32" t="s">
        <v>10</v>
      </c>
      <c r="AC32">
        <v>1700</v>
      </c>
      <c r="AD32" t="s">
        <v>1309</v>
      </c>
      <c r="AE32" t="s">
        <v>9398</v>
      </c>
      <c r="AF32" s="61">
        <v>43118.279872488427</v>
      </c>
      <c r="AG32" t="s">
        <v>9398</v>
      </c>
      <c r="AH32" s="61">
        <v>43118.279872488427</v>
      </c>
    </row>
    <row r="33" spans="1:34" hidden="1" x14ac:dyDescent="0.35">
      <c r="A33" s="5">
        <v>43131</v>
      </c>
      <c r="D33" t="s">
        <v>9570</v>
      </c>
      <c r="E33" s="22" t="str">
        <f>IF(ISERROR(VLOOKUP($V33,'sKUN1-UC2'!$E:$E,1,0)),"","X")</f>
        <v/>
      </c>
      <c r="F33" s="22" t="str">
        <f>IF(ISERROR(VLOOKUP($V33,'sTEMPLATE-UC2'!$E:$E,1,0)),"","X")</f>
        <v/>
      </c>
      <c r="G33" s="22" t="str">
        <f t="shared" si="7"/>
        <v>X</v>
      </c>
      <c r="H33" s="22" t="str">
        <f t="shared" si="7"/>
        <v>X</v>
      </c>
      <c r="I33" s="22" t="str">
        <f t="shared" si="7"/>
        <v/>
      </c>
      <c r="J33" s="22" t="str">
        <f t="shared" si="7"/>
        <v/>
      </c>
      <c r="K33" s="22" t="str">
        <f t="shared" si="7"/>
        <v/>
      </c>
      <c r="L33" s="22" t="str">
        <f t="shared" si="7"/>
        <v/>
      </c>
      <c r="M33" s="22" t="str">
        <f t="shared" si="7"/>
        <v>X</v>
      </c>
      <c r="N33" s="22" t="str">
        <f t="shared" si="7"/>
        <v/>
      </c>
      <c r="O33" s="22" t="str">
        <f t="shared" si="7"/>
        <v>X</v>
      </c>
      <c r="P33" s="22" t="str">
        <f t="shared" si="7"/>
        <v/>
      </c>
      <c r="Q33" s="22" t="str">
        <f t="shared" si="7"/>
        <v/>
      </c>
      <c r="R33" s="22" t="str">
        <f t="shared" si="7"/>
        <v/>
      </c>
      <c r="S33" s="22" t="str">
        <f t="shared" si="7"/>
        <v/>
      </c>
      <c r="T33" s="22" t="str">
        <f t="shared" si="7"/>
        <v/>
      </c>
      <c r="U33" s="22" t="str">
        <f t="shared" si="7"/>
        <v/>
      </c>
      <c r="V33">
        <v>1800</v>
      </c>
      <c r="W33" t="s">
        <v>9708</v>
      </c>
      <c r="X33" s="46" t="s">
        <v>52</v>
      </c>
      <c r="Z33" s="32" t="str">
        <f t="shared" si="5"/>
        <v>1JBT1800</v>
      </c>
      <c r="AA33" s="32" t="b">
        <f t="shared" si="4"/>
        <v>1</v>
      </c>
      <c r="AB33" t="s">
        <v>10</v>
      </c>
      <c r="AC33">
        <v>1800</v>
      </c>
      <c r="AD33" t="s">
        <v>9708</v>
      </c>
      <c r="AE33" t="s">
        <v>9398</v>
      </c>
      <c r="AF33" s="61">
        <v>43131.36706207176</v>
      </c>
      <c r="AG33" t="s">
        <v>9398</v>
      </c>
      <c r="AH33" s="61">
        <v>43131.36706207176</v>
      </c>
    </row>
    <row r="34" spans="1:34" s="46" customFormat="1" x14ac:dyDescent="0.35">
      <c r="A34" s="47"/>
      <c r="B34" s="47">
        <v>43214</v>
      </c>
      <c r="C34" s="47"/>
      <c r="E34" s="22" t="str">
        <f>IF(ISERROR(VLOOKUP($V34,'sKUN1-UC2'!$E:$E,1,0)),"","X")</f>
        <v/>
      </c>
      <c r="F34" s="22" t="str">
        <f>IF(ISERROR(VLOOKUP($V34,'sTEMPLATE-UC2'!$E:$E,1,0)),"","X")</f>
        <v/>
      </c>
      <c r="G34" s="22" t="str">
        <f t="shared" si="7"/>
        <v>X</v>
      </c>
      <c r="H34" s="22" t="str">
        <f t="shared" si="7"/>
        <v>X</v>
      </c>
      <c r="I34" s="22" t="str">
        <f t="shared" si="7"/>
        <v/>
      </c>
      <c r="J34" s="22" t="str">
        <f t="shared" si="7"/>
        <v>X</v>
      </c>
      <c r="K34" s="22" t="str">
        <f t="shared" si="7"/>
        <v/>
      </c>
      <c r="L34" s="22" t="str">
        <f t="shared" si="7"/>
        <v/>
      </c>
      <c r="M34" s="22" t="str">
        <f t="shared" si="7"/>
        <v/>
      </c>
      <c r="N34" s="22" t="str">
        <f t="shared" si="7"/>
        <v/>
      </c>
      <c r="O34" s="22" t="str">
        <f t="shared" si="7"/>
        <v>X</v>
      </c>
      <c r="P34" s="22" t="str">
        <f t="shared" si="7"/>
        <v/>
      </c>
      <c r="Q34" s="22" t="str">
        <f t="shared" si="7"/>
        <v/>
      </c>
      <c r="R34" s="22" t="str">
        <f t="shared" si="7"/>
        <v/>
      </c>
      <c r="S34" s="22" t="str">
        <f t="shared" si="7"/>
        <v/>
      </c>
      <c r="T34" s="22" t="str">
        <f t="shared" si="7"/>
        <v/>
      </c>
      <c r="U34" s="22" t="str">
        <f t="shared" si="7"/>
        <v/>
      </c>
      <c r="V34" s="46">
        <v>2100</v>
      </c>
      <c r="W34" s="46" t="s">
        <v>10193</v>
      </c>
      <c r="X34" s="46" t="s">
        <v>1470</v>
      </c>
      <c r="Y34" s="46" t="s">
        <v>11489</v>
      </c>
      <c r="Z34" s="32" t="str">
        <f t="shared" ref="Z34:Z49" si="8">AB34&amp;AC34</f>
        <v>1JBT2100</v>
      </c>
      <c r="AA34" s="32" t="b">
        <f t="shared" si="4"/>
        <v>1</v>
      </c>
      <c r="AB34" s="46" t="s">
        <v>10</v>
      </c>
      <c r="AC34" s="46">
        <v>2100</v>
      </c>
      <c r="AD34" s="46" t="s">
        <v>10193</v>
      </c>
      <c r="AE34" s="46" t="s">
        <v>9398</v>
      </c>
      <c r="AF34" s="61">
        <v>43301.368316006941</v>
      </c>
      <c r="AG34" s="46" t="s">
        <v>9398</v>
      </c>
      <c r="AH34" s="61">
        <v>43301.368316006941</v>
      </c>
    </row>
    <row r="35" spans="1:34" x14ac:dyDescent="0.35">
      <c r="B35" s="47">
        <v>43214</v>
      </c>
      <c r="E35" s="22" t="str">
        <f>IF(ISERROR(VLOOKUP($V35,'sKUN1-UC2'!$E:$E,1,0)),"","X")</f>
        <v/>
      </c>
      <c r="F35" s="22" t="str">
        <f>IF(ISERROR(VLOOKUP($V35,'sTEMPLATE-UC2'!$E:$E,1,0)),"","X")</f>
        <v/>
      </c>
      <c r="G35" s="22" t="str">
        <f t="shared" si="7"/>
        <v>X</v>
      </c>
      <c r="H35" s="22" t="str">
        <f t="shared" si="7"/>
        <v>X</v>
      </c>
      <c r="I35" s="22" t="str">
        <f t="shared" si="7"/>
        <v/>
      </c>
      <c r="J35" s="22" t="str">
        <f t="shared" si="7"/>
        <v>X</v>
      </c>
      <c r="K35" s="22" t="str">
        <f t="shared" si="7"/>
        <v/>
      </c>
      <c r="L35" s="22" t="str">
        <f t="shared" si="7"/>
        <v/>
      </c>
      <c r="M35" s="22" t="str">
        <f t="shared" si="7"/>
        <v/>
      </c>
      <c r="N35" s="22" t="str">
        <f t="shared" si="7"/>
        <v/>
      </c>
      <c r="O35" s="22" t="str">
        <f t="shared" si="7"/>
        <v>X</v>
      </c>
      <c r="P35" s="22" t="str">
        <f t="shared" si="7"/>
        <v/>
      </c>
      <c r="Q35" s="22" t="str">
        <f t="shared" si="7"/>
        <v/>
      </c>
      <c r="R35" s="22" t="str">
        <f t="shared" si="7"/>
        <v/>
      </c>
      <c r="S35" s="22" t="str">
        <f t="shared" si="7"/>
        <v/>
      </c>
      <c r="T35" s="22" t="str">
        <f t="shared" si="7"/>
        <v/>
      </c>
      <c r="U35" s="22" t="str">
        <f t="shared" si="7"/>
        <v/>
      </c>
      <c r="V35" s="46">
        <v>2105</v>
      </c>
      <c r="W35" s="46" t="s">
        <v>10194</v>
      </c>
      <c r="X35" s="46" t="s">
        <v>1470</v>
      </c>
      <c r="Y35" s="46" t="s">
        <v>11489</v>
      </c>
      <c r="Z35" s="32" t="str">
        <f t="shared" si="8"/>
        <v>1JBT2105</v>
      </c>
      <c r="AA35" s="32" t="b">
        <f t="shared" si="4"/>
        <v>1</v>
      </c>
      <c r="AB35" t="s">
        <v>10</v>
      </c>
      <c r="AC35">
        <v>2105</v>
      </c>
      <c r="AD35" t="s">
        <v>10194</v>
      </c>
      <c r="AE35" t="s">
        <v>9398</v>
      </c>
      <c r="AF35" s="61">
        <v>43301.368316238426</v>
      </c>
      <c r="AG35" t="s">
        <v>9398</v>
      </c>
      <c r="AH35" s="61">
        <v>43301.368316238426</v>
      </c>
    </row>
    <row r="36" spans="1:34" x14ac:dyDescent="0.35">
      <c r="B36" s="47">
        <v>43214</v>
      </c>
      <c r="C36" s="47"/>
      <c r="E36" s="22" t="str">
        <f>IF(ISERROR(VLOOKUP($V36,'sKUN1-UC2'!$E:$E,1,0)),"","X")</f>
        <v/>
      </c>
      <c r="F36" s="22" t="str">
        <f>IF(ISERROR(VLOOKUP($V36,'sTEMPLATE-UC2'!$E:$E,1,0)),"","X")</f>
        <v/>
      </c>
      <c r="G36" s="22" t="str">
        <f t="shared" si="7"/>
        <v>X</v>
      </c>
      <c r="H36" s="22" t="str">
        <f t="shared" si="7"/>
        <v>X</v>
      </c>
      <c r="I36" s="22" t="str">
        <f t="shared" si="7"/>
        <v/>
      </c>
      <c r="J36" s="22" t="str">
        <f t="shared" si="7"/>
        <v>X</v>
      </c>
      <c r="K36" s="22" t="str">
        <f t="shared" si="7"/>
        <v/>
      </c>
      <c r="L36" s="22" t="str">
        <f t="shared" si="7"/>
        <v/>
      </c>
      <c r="M36" s="22" t="str">
        <f t="shared" si="7"/>
        <v/>
      </c>
      <c r="N36" s="22" t="str">
        <f t="shared" si="7"/>
        <v/>
      </c>
      <c r="O36" s="22" t="str">
        <f t="shared" si="7"/>
        <v>X</v>
      </c>
      <c r="P36" s="22" t="str">
        <f t="shared" si="7"/>
        <v/>
      </c>
      <c r="Q36" s="22" t="str">
        <f t="shared" si="7"/>
        <v/>
      </c>
      <c r="R36" s="22" t="str">
        <f t="shared" si="7"/>
        <v/>
      </c>
      <c r="S36" s="22" t="str">
        <f t="shared" si="7"/>
        <v/>
      </c>
      <c r="T36" s="22" t="str">
        <f t="shared" si="7"/>
        <v/>
      </c>
      <c r="U36" s="22" t="str">
        <f t="shared" si="7"/>
        <v/>
      </c>
      <c r="V36" s="46">
        <v>2110</v>
      </c>
      <c r="W36" s="46" t="s">
        <v>10195</v>
      </c>
      <c r="X36" s="46" t="s">
        <v>1470</v>
      </c>
      <c r="Y36" s="46" t="s">
        <v>11489</v>
      </c>
      <c r="Z36" s="32" t="str">
        <f t="shared" si="8"/>
        <v>1JBT2110</v>
      </c>
      <c r="AA36" s="32" t="b">
        <f t="shared" si="4"/>
        <v>1</v>
      </c>
      <c r="AB36" t="s">
        <v>10</v>
      </c>
      <c r="AC36">
        <v>2110</v>
      </c>
      <c r="AD36" t="s">
        <v>10195</v>
      </c>
      <c r="AE36" t="s">
        <v>9398</v>
      </c>
      <c r="AF36" s="61">
        <v>43301.368316354165</v>
      </c>
      <c r="AG36" t="s">
        <v>9398</v>
      </c>
      <c r="AH36" s="61">
        <v>43301.368316354165</v>
      </c>
    </row>
    <row r="37" spans="1:34" x14ac:dyDescent="0.35">
      <c r="B37" s="47">
        <v>43214</v>
      </c>
      <c r="C37" s="47"/>
      <c r="E37" s="22" t="str">
        <f>IF(ISERROR(VLOOKUP($V37,'sKUN1-UC2'!$E:$E,1,0)),"","X")</f>
        <v/>
      </c>
      <c r="F37" s="22" t="str">
        <f>IF(ISERROR(VLOOKUP($V37,'sTEMPLATE-UC2'!$E:$E,1,0)),"","X")</f>
        <v/>
      </c>
      <c r="G37" s="22" t="str">
        <f t="shared" si="7"/>
        <v>X</v>
      </c>
      <c r="H37" s="22" t="str">
        <f t="shared" si="7"/>
        <v>X</v>
      </c>
      <c r="I37" s="22" t="str">
        <f t="shared" si="7"/>
        <v/>
      </c>
      <c r="J37" s="22" t="str">
        <f t="shared" si="7"/>
        <v>X</v>
      </c>
      <c r="K37" s="22" t="str">
        <f t="shared" si="7"/>
        <v/>
      </c>
      <c r="L37" s="22" t="str">
        <f t="shared" si="7"/>
        <v/>
      </c>
      <c r="M37" s="22" t="str">
        <f t="shared" si="7"/>
        <v/>
      </c>
      <c r="N37" s="22" t="str">
        <f t="shared" si="7"/>
        <v/>
      </c>
      <c r="O37" s="22" t="str">
        <f t="shared" si="7"/>
        <v>X</v>
      </c>
      <c r="P37" s="22" t="str">
        <f t="shared" si="7"/>
        <v/>
      </c>
      <c r="Q37" s="22" t="str">
        <f t="shared" si="7"/>
        <v/>
      </c>
      <c r="R37" s="22" t="str">
        <f t="shared" si="7"/>
        <v/>
      </c>
      <c r="S37" s="22" t="str">
        <f t="shared" si="7"/>
        <v/>
      </c>
      <c r="T37" s="22" t="str">
        <f t="shared" si="7"/>
        <v/>
      </c>
      <c r="U37" s="22" t="str">
        <f t="shared" si="7"/>
        <v/>
      </c>
      <c r="V37" s="46">
        <v>2115</v>
      </c>
      <c r="W37" s="46" t="s">
        <v>10196</v>
      </c>
      <c r="X37" s="46" t="s">
        <v>1470</v>
      </c>
      <c r="Y37" s="46" t="s">
        <v>11489</v>
      </c>
      <c r="Z37" s="32" t="str">
        <f t="shared" si="8"/>
        <v>1JBT2115</v>
      </c>
      <c r="AA37" s="32" t="b">
        <f t="shared" si="4"/>
        <v>1</v>
      </c>
      <c r="AB37" t="s">
        <v>10</v>
      </c>
      <c r="AC37">
        <v>2115</v>
      </c>
      <c r="AD37" t="s">
        <v>10196</v>
      </c>
      <c r="AE37" t="s">
        <v>9398</v>
      </c>
      <c r="AF37" s="61">
        <v>43301.36831646991</v>
      </c>
      <c r="AG37" t="s">
        <v>9398</v>
      </c>
      <c r="AH37" s="61">
        <v>43301.36831646991</v>
      </c>
    </row>
    <row r="38" spans="1:34" x14ac:dyDescent="0.35">
      <c r="B38" s="47">
        <v>43214</v>
      </c>
      <c r="C38" s="47"/>
      <c r="E38" s="22" t="str">
        <f>IF(ISERROR(VLOOKUP($V38,'sKUN1-UC2'!$E:$E,1,0)),"","X")</f>
        <v/>
      </c>
      <c r="F38" s="22" t="str">
        <f>IF(ISERROR(VLOOKUP($V38,'sTEMPLATE-UC2'!$E:$E,1,0)),"","X")</f>
        <v/>
      </c>
      <c r="G38" s="22" t="str">
        <f t="shared" si="7"/>
        <v>X</v>
      </c>
      <c r="H38" s="22" t="str">
        <f t="shared" si="7"/>
        <v>X</v>
      </c>
      <c r="I38" s="22" t="str">
        <f t="shared" si="7"/>
        <v/>
      </c>
      <c r="J38" s="22" t="str">
        <f t="shared" si="7"/>
        <v>X</v>
      </c>
      <c r="K38" s="22" t="str">
        <f t="shared" si="7"/>
        <v/>
      </c>
      <c r="L38" s="22" t="str">
        <f t="shared" si="7"/>
        <v/>
      </c>
      <c r="M38" s="22" t="str">
        <f t="shared" si="7"/>
        <v/>
      </c>
      <c r="N38" s="22" t="str">
        <f t="shared" si="7"/>
        <v/>
      </c>
      <c r="O38" s="22" t="str">
        <f t="shared" si="7"/>
        <v>X</v>
      </c>
      <c r="P38" s="22" t="str">
        <f t="shared" si="7"/>
        <v/>
      </c>
      <c r="Q38" s="22" t="str">
        <f t="shared" si="7"/>
        <v/>
      </c>
      <c r="R38" s="22" t="str">
        <f t="shared" si="7"/>
        <v/>
      </c>
      <c r="S38" s="22" t="str">
        <f t="shared" si="7"/>
        <v/>
      </c>
      <c r="T38" s="22" t="str">
        <f t="shared" si="7"/>
        <v/>
      </c>
      <c r="U38" s="22" t="str">
        <f t="shared" si="7"/>
        <v/>
      </c>
      <c r="V38" s="46">
        <v>2120</v>
      </c>
      <c r="W38" s="46" t="s">
        <v>10197</v>
      </c>
      <c r="X38" s="46" t="s">
        <v>1470</v>
      </c>
      <c r="Y38" s="46" t="s">
        <v>11489</v>
      </c>
      <c r="Z38" s="32" t="str">
        <f t="shared" si="8"/>
        <v>1JBT2120</v>
      </c>
      <c r="AA38" s="32" t="b">
        <f t="shared" si="4"/>
        <v>1</v>
      </c>
      <c r="AB38" t="s">
        <v>10</v>
      </c>
      <c r="AC38">
        <v>2120</v>
      </c>
      <c r="AD38" t="s">
        <v>10197</v>
      </c>
      <c r="AE38" t="s">
        <v>9398</v>
      </c>
      <c r="AF38" s="61">
        <v>43301.368316550928</v>
      </c>
      <c r="AG38" t="s">
        <v>9398</v>
      </c>
      <c r="AH38" s="61">
        <v>43301.368316550928</v>
      </c>
    </row>
    <row r="39" spans="1:34" x14ac:dyDescent="0.35">
      <c r="A39" s="5">
        <v>43241</v>
      </c>
      <c r="B39" s="47">
        <v>43214</v>
      </c>
      <c r="C39" s="47"/>
      <c r="D39" t="s">
        <v>10539</v>
      </c>
      <c r="E39" s="22" t="str">
        <f>IF(ISERROR(VLOOKUP($V39,'sKUN1-UC2'!$E:$E,1,0)),"","X")</f>
        <v>X</v>
      </c>
      <c r="F39" s="22" t="str">
        <f>IF(ISERROR(VLOOKUP($V39,'sTEMPLATE-UC2'!$E:$E,1,0)),"","X")</f>
        <v>X</v>
      </c>
      <c r="G39" s="22" t="str">
        <f t="shared" si="7"/>
        <v>X</v>
      </c>
      <c r="H39" s="22" t="str">
        <f t="shared" si="7"/>
        <v>X</v>
      </c>
      <c r="I39" s="22" t="str">
        <f t="shared" si="7"/>
        <v>X</v>
      </c>
      <c r="J39" s="22" t="str">
        <f t="shared" si="7"/>
        <v>X</v>
      </c>
      <c r="K39" s="22" t="str">
        <f t="shared" si="7"/>
        <v>X</v>
      </c>
      <c r="L39" s="22" t="str">
        <f t="shared" si="7"/>
        <v>X</v>
      </c>
      <c r="M39" s="22" t="str">
        <f t="shared" si="7"/>
        <v>X</v>
      </c>
      <c r="N39" s="22" t="str">
        <f t="shared" si="7"/>
        <v>X</v>
      </c>
      <c r="O39" s="22" t="str">
        <f t="shared" si="7"/>
        <v>X</v>
      </c>
      <c r="P39" s="22" t="str">
        <f t="shared" si="7"/>
        <v>X</v>
      </c>
      <c r="Q39" s="22" t="str">
        <f t="shared" si="7"/>
        <v>X</v>
      </c>
      <c r="R39" s="22" t="str">
        <f t="shared" si="7"/>
        <v>X</v>
      </c>
      <c r="S39" s="22" t="str">
        <f t="shared" si="7"/>
        <v>X</v>
      </c>
      <c r="T39" s="22" t="str">
        <f t="shared" si="7"/>
        <v>X</v>
      </c>
      <c r="U39" s="22" t="str">
        <f t="shared" si="7"/>
        <v>X</v>
      </c>
      <c r="V39" s="46">
        <v>9999</v>
      </c>
      <c r="W39" s="46" t="s">
        <v>1297</v>
      </c>
      <c r="X39" s="46" t="s">
        <v>11539</v>
      </c>
      <c r="Y39" s="46" t="s">
        <v>11489</v>
      </c>
      <c r="Z39" s="32" t="str">
        <f t="shared" si="8"/>
        <v>1JBT9999</v>
      </c>
      <c r="AA39" s="32" t="b">
        <f t="shared" si="4"/>
        <v>1</v>
      </c>
      <c r="AB39" t="s">
        <v>10</v>
      </c>
      <c r="AC39">
        <v>9999</v>
      </c>
      <c r="AD39" t="s">
        <v>1297</v>
      </c>
      <c r="AE39" t="s">
        <v>9398</v>
      </c>
      <c r="AF39" s="61">
        <v>42810.476692789351</v>
      </c>
      <c r="AG39" t="s">
        <v>9398</v>
      </c>
      <c r="AH39" s="61">
        <v>42810.476692789351</v>
      </c>
    </row>
    <row r="40" spans="1:34" x14ac:dyDescent="0.35">
      <c r="B40" s="47"/>
      <c r="E40" s="22" t="str">
        <f>IF(ISERROR(VLOOKUP(#REF!,'sKUN1-UC2'!$E:$E,1,0)),"","X")</f>
        <v/>
      </c>
      <c r="F40" s="22" t="str">
        <f>IF(ISERROR(VLOOKUP(#REF!,'sTEMPLATE-UC2'!$E:$E,1,0)),"","X")</f>
        <v/>
      </c>
      <c r="G40" s="22" t="str">
        <f>IF(ISERROR(VLOOKUP(G$4&amp;#REF!,$Z:$Z,1,0)),"","X")</f>
        <v/>
      </c>
      <c r="H40" s="22" t="str">
        <f>IF(ISERROR(VLOOKUP(H$4&amp;#REF!,$Z:$Z,1,0)),"","X")</f>
        <v/>
      </c>
      <c r="I40" s="22" t="str">
        <f>IF(ISERROR(VLOOKUP(I$4&amp;#REF!,$Z:$Z,1,0)),"","X")</f>
        <v/>
      </c>
      <c r="J40" s="22" t="str">
        <f>IF(ISERROR(VLOOKUP(J$4&amp;#REF!,$Z:$Z,1,0)),"","X")</f>
        <v/>
      </c>
      <c r="K40" s="22" t="str">
        <f>IF(ISERROR(VLOOKUP(K$4&amp;#REF!,$Z:$Z,1,0)),"","X")</f>
        <v/>
      </c>
      <c r="L40" s="22" t="str">
        <f>IF(ISERROR(VLOOKUP(L$4&amp;#REF!,$Z:$Z,1,0)),"","X")</f>
        <v/>
      </c>
      <c r="M40" s="22" t="str">
        <f>IF(ISERROR(VLOOKUP(M$4&amp;#REF!,$Z:$Z,1,0)),"","X")</f>
        <v/>
      </c>
      <c r="N40" s="22" t="str">
        <f>IF(ISERROR(VLOOKUP(N$4&amp;#REF!,$Z:$Z,1,0)),"","X")</f>
        <v/>
      </c>
      <c r="O40" s="22" t="str">
        <f>IF(ISERROR(VLOOKUP(O$4&amp;#REF!,$Z:$Z,1,0)),"","X")</f>
        <v/>
      </c>
      <c r="P40" s="22" t="str">
        <f>IF(ISERROR(VLOOKUP(P$4&amp;#REF!,$Z:$Z,1,0)),"","X")</f>
        <v/>
      </c>
      <c r="Q40" s="22" t="str">
        <f>IF(ISERROR(VLOOKUP(Q$4&amp;#REF!,$Z:$Z,1,0)),"","X")</f>
        <v/>
      </c>
      <c r="R40" s="22" t="str">
        <f>IF(ISERROR(VLOOKUP(R$4&amp;#REF!,$Z:$Z,1,0)),"","X")</f>
        <v/>
      </c>
      <c r="S40" s="22" t="str">
        <f>IF(ISERROR(VLOOKUP(S$4&amp;#REF!,$Z:$Z,1,0)),"","X")</f>
        <v/>
      </c>
      <c r="T40" s="22" t="str">
        <f>IF(ISERROR(VLOOKUP(T$4&amp;#REF!,$Z:$Z,1,0)),"","X")</f>
        <v/>
      </c>
      <c r="U40" s="22" t="str">
        <f>IF(ISERROR(VLOOKUP(U$4&amp;#REF!,$Z:$Z,1,0)),"","X")</f>
        <v/>
      </c>
      <c r="V40">
        <v>1213</v>
      </c>
      <c r="W40" t="s">
        <v>11527</v>
      </c>
      <c r="X40" s="46" t="s">
        <v>52</v>
      </c>
      <c r="Y40" s="46" t="s">
        <v>11489</v>
      </c>
      <c r="Z40" s="32" t="str">
        <f t="shared" si="8"/>
        <v>1JBTCOA1000</v>
      </c>
      <c r="AA40" s="32" t="b">
        <f t="shared" si="4"/>
        <v>1</v>
      </c>
      <c r="AB40" t="s">
        <v>8364</v>
      </c>
      <c r="AC40">
        <v>1000</v>
      </c>
      <c r="AD40" t="s">
        <v>1284</v>
      </c>
      <c r="AE40" t="s">
        <v>9398</v>
      </c>
      <c r="AF40" s="61">
        <v>43283.694327280093</v>
      </c>
      <c r="AG40" t="s">
        <v>9398</v>
      </c>
      <c r="AH40" s="61">
        <v>43283.694327280093</v>
      </c>
    </row>
    <row r="41" spans="1:34" x14ac:dyDescent="0.35">
      <c r="B41" s="47"/>
      <c r="E41" s="22" t="str">
        <f>IF(ISERROR(VLOOKUP(#REF!,'sKUN1-UC2'!$E:$E,1,0)),"","X")</f>
        <v/>
      </c>
      <c r="F41" s="22" t="str">
        <f>IF(ISERROR(VLOOKUP(#REF!,'sTEMPLATE-UC2'!$E:$E,1,0)),"","X")</f>
        <v/>
      </c>
      <c r="G41" s="22" t="str">
        <f>IF(ISERROR(VLOOKUP(G$4&amp;#REF!,$Z:$Z,1,0)),"","X")</f>
        <v/>
      </c>
      <c r="H41" s="22" t="str">
        <f>IF(ISERROR(VLOOKUP(H$4&amp;#REF!,$Z:$Z,1,0)),"","X")</f>
        <v/>
      </c>
      <c r="I41" s="22" t="str">
        <f>IF(ISERROR(VLOOKUP(I$4&amp;#REF!,$Z:$Z,1,0)),"","X")</f>
        <v/>
      </c>
      <c r="J41" s="22" t="str">
        <f>IF(ISERROR(VLOOKUP(J$4&amp;#REF!,$Z:$Z,1,0)),"","X")</f>
        <v/>
      </c>
      <c r="K41" s="22" t="str">
        <f>IF(ISERROR(VLOOKUP(K$4&amp;#REF!,$Z:$Z,1,0)),"","X")</f>
        <v/>
      </c>
      <c r="L41" s="22" t="str">
        <f>IF(ISERROR(VLOOKUP(L$4&amp;#REF!,$Z:$Z,1,0)),"","X")</f>
        <v/>
      </c>
      <c r="M41" s="22" t="str">
        <f>IF(ISERROR(VLOOKUP(M$4&amp;#REF!,$Z:$Z,1,0)),"","X")</f>
        <v/>
      </c>
      <c r="N41" s="22" t="str">
        <f>IF(ISERROR(VLOOKUP(N$4&amp;#REF!,$Z:$Z,1,0)),"","X")</f>
        <v/>
      </c>
      <c r="O41" s="22" t="str">
        <f>IF(ISERROR(VLOOKUP(O$4&amp;#REF!,$Z:$Z,1,0)),"","X")</f>
        <v/>
      </c>
      <c r="P41" s="22" t="str">
        <f>IF(ISERROR(VLOOKUP(P$4&amp;#REF!,$Z:$Z,1,0)),"","X")</f>
        <v/>
      </c>
      <c r="Q41" s="22" t="str">
        <f>IF(ISERROR(VLOOKUP(Q$4&amp;#REF!,$Z:$Z,1,0)),"","X")</f>
        <v/>
      </c>
      <c r="R41" s="22" t="str">
        <f>IF(ISERROR(VLOOKUP(R$4&amp;#REF!,$Z:$Z,1,0)),"","X")</f>
        <v/>
      </c>
      <c r="S41" s="22" t="str">
        <f>IF(ISERROR(VLOOKUP(S$4&amp;#REF!,$Z:$Z,1,0)),"","X")</f>
        <v/>
      </c>
      <c r="T41" s="22" t="str">
        <f>IF(ISERROR(VLOOKUP(T$4&amp;#REF!,$Z:$Z,1,0)),"","X")</f>
        <v/>
      </c>
      <c r="U41" s="22" t="str">
        <f>IF(ISERROR(VLOOKUP(U$4&amp;#REF!,$Z:$Z,1,0)),"","X")</f>
        <v/>
      </c>
      <c r="V41">
        <v>3000</v>
      </c>
      <c r="W41" t="s">
        <v>11528</v>
      </c>
      <c r="X41" s="46" t="s">
        <v>10873</v>
      </c>
      <c r="Y41" s="46" t="s">
        <v>11489</v>
      </c>
      <c r="Z41" s="32" t="str">
        <f t="shared" si="8"/>
        <v>1JBTCOA1001</v>
      </c>
      <c r="AA41" s="32" t="b">
        <f t="shared" si="4"/>
        <v>1</v>
      </c>
      <c r="AB41" t="s">
        <v>8364</v>
      </c>
      <c r="AC41">
        <v>1001</v>
      </c>
      <c r="AD41" t="s">
        <v>1298</v>
      </c>
      <c r="AE41" t="s">
        <v>9398</v>
      </c>
      <c r="AF41" s="61">
        <v>43283.694327581019</v>
      </c>
      <c r="AG41" t="s">
        <v>9398</v>
      </c>
      <c r="AH41" s="61">
        <v>43283.694327581019</v>
      </c>
    </row>
    <row r="42" spans="1:34" x14ac:dyDescent="0.35">
      <c r="B42" s="47"/>
      <c r="E42" s="22" t="str">
        <f>IF(ISERROR(VLOOKUP(#REF!,'sKUN1-UC2'!$E:$E,1,0)),"","X")</f>
        <v/>
      </c>
      <c r="F42" s="22" t="str">
        <f>IF(ISERROR(VLOOKUP(#REF!,'sTEMPLATE-UC2'!$E:$E,1,0)),"","X")</f>
        <v/>
      </c>
      <c r="G42" s="22" t="str">
        <f>IF(ISERROR(VLOOKUP(G$4&amp;#REF!,$Z:$Z,1,0)),"","X")</f>
        <v/>
      </c>
      <c r="H42" s="22" t="str">
        <f>IF(ISERROR(VLOOKUP(H$4&amp;#REF!,$Z:$Z,1,0)),"","X")</f>
        <v/>
      </c>
      <c r="I42" s="22" t="str">
        <f>IF(ISERROR(VLOOKUP(I$4&amp;#REF!,$Z:$Z,1,0)),"","X")</f>
        <v/>
      </c>
      <c r="J42" s="22" t="str">
        <f>IF(ISERROR(VLOOKUP(J$4&amp;#REF!,$Z:$Z,1,0)),"","X")</f>
        <v/>
      </c>
      <c r="K42" s="22" t="str">
        <f>IF(ISERROR(VLOOKUP(K$4&amp;#REF!,$Z:$Z,1,0)),"","X")</f>
        <v/>
      </c>
      <c r="L42" s="22" t="str">
        <f>IF(ISERROR(VLOOKUP(L$4&amp;#REF!,$Z:$Z,1,0)),"","X")</f>
        <v/>
      </c>
      <c r="M42" s="22" t="str">
        <f>IF(ISERROR(VLOOKUP(M$4&amp;#REF!,$Z:$Z,1,0)),"","X")</f>
        <v/>
      </c>
      <c r="N42" s="22" t="str">
        <f>IF(ISERROR(VLOOKUP(N$4&amp;#REF!,$Z:$Z,1,0)),"","X")</f>
        <v/>
      </c>
      <c r="O42" s="22" t="str">
        <f>IF(ISERROR(VLOOKUP(O$4&amp;#REF!,$Z:$Z,1,0)),"","X")</f>
        <v/>
      </c>
      <c r="P42" s="22" t="str">
        <f>IF(ISERROR(VLOOKUP(P$4&amp;#REF!,$Z:$Z,1,0)),"","X")</f>
        <v/>
      </c>
      <c r="Q42" s="22" t="str">
        <f>IF(ISERROR(VLOOKUP(Q$4&amp;#REF!,$Z:$Z,1,0)),"","X")</f>
        <v/>
      </c>
      <c r="R42" s="22" t="str">
        <f>IF(ISERROR(VLOOKUP(R$4&amp;#REF!,$Z:$Z,1,0)),"","X")</f>
        <v/>
      </c>
      <c r="S42" s="22" t="str">
        <f>IF(ISERROR(VLOOKUP(S$4&amp;#REF!,$Z:$Z,1,0)),"","X")</f>
        <v/>
      </c>
      <c r="T42" s="22" t="str">
        <f>IF(ISERROR(VLOOKUP(T$4&amp;#REF!,$Z:$Z,1,0)),"","X")</f>
        <v/>
      </c>
      <c r="U42" s="22" t="str">
        <f>IF(ISERROR(VLOOKUP(U$4&amp;#REF!,$Z:$Z,1,0)),"","X")</f>
        <v/>
      </c>
      <c r="V42">
        <v>3100</v>
      </c>
      <c r="W42" t="s">
        <v>11108</v>
      </c>
      <c r="X42" s="46" t="s">
        <v>10854</v>
      </c>
      <c r="Y42" s="46" t="s">
        <v>11489</v>
      </c>
      <c r="Z42" s="32" t="str">
        <f t="shared" si="8"/>
        <v>1JBTCOA1002</v>
      </c>
      <c r="AA42" s="32" t="b">
        <f t="shared" si="4"/>
        <v>1</v>
      </c>
      <c r="AB42" t="s">
        <v>8364</v>
      </c>
      <c r="AC42">
        <v>1002</v>
      </c>
      <c r="AD42" t="s">
        <v>1285</v>
      </c>
      <c r="AE42" t="s">
        <v>9398</v>
      </c>
      <c r="AF42" s="61">
        <v>43283.694327696758</v>
      </c>
      <c r="AG42" t="s">
        <v>9398</v>
      </c>
      <c r="AH42" s="61">
        <v>43283.694327696758</v>
      </c>
    </row>
    <row r="43" spans="1:34" x14ac:dyDescent="0.35">
      <c r="B43" s="47"/>
      <c r="E43" s="22" t="str">
        <f>IF(ISERROR(VLOOKUP(#REF!,'sKUN1-UC2'!$E:$E,1,0)),"","X")</f>
        <v/>
      </c>
      <c r="F43" s="22" t="str">
        <f>IF(ISERROR(VLOOKUP(#REF!,'sTEMPLATE-UC2'!$E:$E,1,0)),"","X")</f>
        <v/>
      </c>
      <c r="G43" s="22" t="str">
        <f>IF(ISERROR(VLOOKUP(G$4&amp;#REF!,$Z:$Z,1,0)),"","X")</f>
        <v/>
      </c>
      <c r="H43" s="22" t="str">
        <f>IF(ISERROR(VLOOKUP(H$4&amp;#REF!,$Z:$Z,1,0)),"","X")</f>
        <v/>
      </c>
      <c r="I43" s="22" t="str">
        <f>IF(ISERROR(VLOOKUP(I$4&amp;#REF!,$Z:$Z,1,0)),"","X")</f>
        <v/>
      </c>
      <c r="J43" s="22" t="str">
        <f>IF(ISERROR(VLOOKUP(J$4&amp;#REF!,$Z:$Z,1,0)),"","X")</f>
        <v/>
      </c>
      <c r="K43" s="22" t="str">
        <f>IF(ISERROR(VLOOKUP(K$4&amp;#REF!,$Z:$Z,1,0)),"","X")</f>
        <v/>
      </c>
      <c r="L43" s="22" t="str">
        <f>IF(ISERROR(VLOOKUP(L$4&amp;#REF!,$Z:$Z,1,0)),"","X")</f>
        <v/>
      </c>
      <c r="M43" s="22" t="str">
        <f>IF(ISERROR(VLOOKUP(M$4&amp;#REF!,$Z:$Z,1,0)),"","X")</f>
        <v/>
      </c>
      <c r="N43" s="22" t="str">
        <f>IF(ISERROR(VLOOKUP(N$4&amp;#REF!,$Z:$Z,1,0)),"","X")</f>
        <v/>
      </c>
      <c r="O43" s="22" t="str">
        <f>IF(ISERROR(VLOOKUP(O$4&amp;#REF!,$Z:$Z,1,0)),"","X")</f>
        <v/>
      </c>
      <c r="P43" s="22" t="str">
        <f>IF(ISERROR(VLOOKUP(P$4&amp;#REF!,$Z:$Z,1,0)),"","X")</f>
        <v/>
      </c>
      <c r="Q43" s="22" t="str">
        <f>IF(ISERROR(VLOOKUP(Q$4&amp;#REF!,$Z:$Z,1,0)),"","X")</f>
        <v/>
      </c>
      <c r="R43" s="22" t="str">
        <f>IF(ISERROR(VLOOKUP(R$4&amp;#REF!,$Z:$Z,1,0)),"","X")</f>
        <v/>
      </c>
      <c r="S43" s="22" t="str">
        <f>IF(ISERROR(VLOOKUP(S$4&amp;#REF!,$Z:$Z,1,0)),"","X")</f>
        <v/>
      </c>
      <c r="T43" s="22" t="str">
        <f>IF(ISERROR(VLOOKUP(T$4&amp;#REF!,$Z:$Z,1,0)),"","X")</f>
        <v/>
      </c>
      <c r="U43" s="22" t="str">
        <f>IF(ISERROR(VLOOKUP(U$4&amp;#REF!,$Z:$Z,1,0)),"","X")</f>
        <v/>
      </c>
      <c r="V43">
        <v>3150</v>
      </c>
      <c r="W43" t="s">
        <v>11529</v>
      </c>
      <c r="X43" s="46" t="s">
        <v>10854</v>
      </c>
      <c r="Y43" s="46" t="s">
        <v>11489</v>
      </c>
      <c r="Z43" s="32" t="str">
        <f t="shared" si="8"/>
        <v>1JBTCOA1100</v>
      </c>
      <c r="AA43" s="32" t="b">
        <f t="shared" si="4"/>
        <v>1</v>
      </c>
      <c r="AB43" t="s">
        <v>8364</v>
      </c>
      <c r="AC43">
        <v>1100</v>
      </c>
      <c r="AD43" t="s">
        <v>1286</v>
      </c>
      <c r="AE43" t="s">
        <v>9398</v>
      </c>
      <c r="AF43" s="61">
        <v>43283.694327812504</v>
      </c>
      <c r="AG43" t="s">
        <v>9398</v>
      </c>
      <c r="AH43" s="61">
        <v>43283.694327812504</v>
      </c>
    </row>
    <row r="44" spans="1:34" x14ac:dyDescent="0.35">
      <c r="B44" s="47"/>
      <c r="E44" s="22" t="str">
        <f>IF(ISERROR(VLOOKUP(#REF!,'sKUN1-UC2'!$E:$E,1,0)),"","X")</f>
        <v/>
      </c>
      <c r="F44" s="22" t="str">
        <f>IF(ISERROR(VLOOKUP(#REF!,'sTEMPLATE-UC2'!$E:$E,1,0)),"","X")</f>
        <v/>
      </c>
      <c r="G44" s="22" t="str">
        <f>IF(ISERROR(VLOOKUP(G$4&amp;#REF!,$Z:$Z,1,0)),"","X")</f>
        <v/>
      </c>
      <c r="H44" s="22" t="str">
        <f>IF(ISERROR(VLOOKUP(H$4&amp;#REF!,$Z:$Z,1,0)),"","X")</f>
        <v/>
      </c>
      <c r="I44" s="22" t="str">
        <f>IF(ISERROR(VLOOKUP(I$4&amp;#REF!,$Z:$Z,1,0)),"","X")</f>
        <v/>
      </c>
      <c r="J44" s="22" t="str">
        <f>IF(ISERROR(VLOOKUP(J$4&amp;#REF!,$Z:$Z,1,0)),"","X")</f>
        <v/>
      </c>
      <c r="K44" s="22" t="str">
        <f>IF(ISERROR(VLOOKUP(K$4&amp;#REF!,$Z:$Z,1,0)),"","X")</f>
        <v/>
      </c>
      <c r="L44" s="22" t="str">
        <f>IF(ISERROR(VLOOKUP(L$4&amp;#REF!,$Z:$Z,1,0)),"","X")</f>
        <v/>
      </c>
      <c r="M44" s="22" t="str">
        <f>IF(ISERROR(VLOOKUP(M$4&amp;#REF!,$Z:$Z,1,0)),"","X")</f>
        <v/>
      </c>
      <c r="N44" s="22" t="str">
        <f>IF(ISERROR(VLOOKUP(N$4&amp;#REF!,$Z:$Z,1,0)),"","X")</f>
        <v/>
      </c>
      <c r="O44" s="22" t="str">
        <f>IF(ISERROR(VLOOKUP(O$4&amp;#REF!,$Z:$Z,1,0)),"","X")</f>
        <v/>
      </c>
      <c r="P44" s="22" t="str">
        <f>IF(ISERROR(VLOOKUP(P$4&amp;#REF!,$Z:$Z,1,0)),"","X")</f>
        <v/>
      </c>
      <c r="Q44" s="22" t="str">
        <f>IF(ISERROR(VLOOKUP(Q$4&amp;#REF!,$Z:$Z,1,0)),"","X")</f>
        <v/>
      </c>
      <c r="R44" s="22" t="str">
        <f>IF(ISERROR(VLOOKUP(R$4&amp;#REF!,$Z:$Z,1,0)),"","X")</f>
        <v/>
      </c>
      <c r="S44" s="22" t="str">
        <f>IF(ISERROR(VLOOKUP(S$4&amp;#REF!,$Z:$Z,1,0)),"","X")</f>
        <v/>
      </c>
      <c r="T44" s="22" t="str">
        <f>IF(ISERROR(VLOOKUP(T$4&amp;#REF!,$Z:$Z,1,0)),"","X")</f>
        <v/>
      </c>
      <c r="U44" s="22" t="str">
        <f>IF(ISERROR(VLOOKUP(U$4&amp;#REF!,$Z:$Z,1,0)),"","X")</f>
        <v/>
      </c>
      <c r="V44">
        <v>3170</v>
      </c>
      <c r="W44" t="s">
        <v>11530</v>
      </c>
      <c r="X44" s="46" t="s">
        <v>10873</v>
      </c>
      <c r="Y44" s="46" t="s">
        <v>11489</v>
      </c>
      <c r="Z44" s="32" t="str">
        <f t="shared" si="8"/>
        <v>1JBTCOA1105</v>
      </c>
      <c r="AA44" s="32" t="b">
        <f t="shared" si="4"/>
        <v>1</v>
      </c>
      <c r="AB44" t="s">
        <v>8364</v>
      </c>
      <c r="AC44">
        <v>1105</v>
      </c>
      <c r="AD44" t="s">
        <v>1287</v>
      </c>
      <c r="AE44" t="s">
        <v>9398</v>
      </c>
      <c r="AF44" s="61">
        <v>43283.694327928242</v>
      </c>
      <c r="AG44" t="s">
        <v>9398</v>
      </c>
      <c r="AH44" s="61">
        <v>43283.694327928242</v>
      </c>
    </row>
    <row r="45" spans="1:34" x14ac:dyDescent="0.35">
      <c r="B45" s="47"/>
      <c r="E45" s="22" t="str">
        <f>IF(ISERROR(VLOOKUP(#REF!,'sKUN1-UC2'!$E:$E,1,0)),"","X")</f>
        <v/>
      </c>
      <c r="F45" s="22" t="str">
        <f>IF(ISERROR(VLOOKUP(#REF!,'sTEMPLATE-UC2'!$E:$E,1,0)),"","X")</f>
        <v/>
      </c>
      <c r="G45" s="22" t="str">
        <f>IF(ISERROR(VLOOKUP(G$4&amp;#REF!,$Z:$Z,1,0)),"","X")</f>
        <v/>
      </c>
      <c r="H45" s="22" t="str">
        <f>IF(ISERROR(VLOOKUP(H$4&amp;#REF!,$Z:$Z,1,0)),"","X")</f>
        <v/>
      </c>
      <c r="I45" s="22" t="str">
        <f>IF(ISERROR(VLOOKUP(I$4&amp;#REF!,$Z:$Z,1,0)),"","X")</f>
        <v/>
      </c>
      <c r="J45" s="22" t="str">
        <f>IF(ISERROR(VLOOKUP(J$4&amp;#REF!,$Z:$Z,1,0)),"","X")</f>
        <v/>
      </c>
      <c r="K45" s="22" t="str">
        <f>IF(ISERROR(VLOOKUP(K$4&amp;#REF!,$Z:$Z,1,0)),"","X")</f>
        <v/>
      </c>
      <c r="L45" s="22" t="str">
        <f>IF(ISERROR(VLOOKUP(L$4&amp;#REF!,$Z:$Z,1,0)),"","X")</f>
        <v/>
      </c>
      <c r="M45" s="22" t="str">
        <f>IF(ISERROR(VLOOKUP(M$4&amp;#REF!,$Z:$Z,1,0)),"","X")</f>
        <v/>
      </c>
      <c r="N45" s="22" t="str">
        <f>IF(ISERROR(VLOOKUP(N$4&amp;#REF!,$Z:$Z,1,0)),"","X")</f>
        <v/>
      </c>
      <c r="O45" s="22" t="str">
        <f>IF(ISERROR(VLOOKUP(O$4&amp;#REF!,$Z:$Z,1,0)),"","X")</f>
        <v/>
      </c>
      <c r="P45" s="22" t="str">
        <f>IF(ISERROR(VLOOKUP(P$4&amp;#REF!,$Z:$Z,1,0)),"","X")</f>
        <v/>
      </c>
      <c r="Q45" s="22" t="str">
        <f>IF(ISERROR(VLOOKUP(Q$4&amp;#REF!,$Z:$Z,1,0)),"","X")</f>
        <v/>
      </c>
      <c r="R45" s="22" t="str">
        <f>IF(ISERROR(VLOOKUP(R$4&amp;#REF!,$Z:$Z,1,0)),"","X")</f>
        <v/>
      </c>
      <c r="S45" s="22" t="str">
        <f>IF(ISERROR(VLOOKUP(S$4&amp;#REF!,$Z:$Z,1,0)),"","X")</f>
        <v/>
      </c>
      <c r="T45" s="22" t="str">
        <f>IF(ISERROR(VLOOKUP(T$4&amp;#REF!,$Z:$Z,1,0)),"","X")</f>
        <v/>
      </c>
      <c r="U45" s="22" t="str">
        <f>IF(ISERROR(VLOOKUP(U$4&amp;#REF!,$Z:$Z,1,0)),"","X")</f>
        <v/>
      </c>
      <c r="V45">
        <v>3300</v>
      </c>
      <c r="W45" t="s">
        <v>11531</v>
      </c>
      <c r="X45" s="46" t="s">
        <v>10873</v>
      </c>
      <c r="Y45" s="46" t="s">
        <v>11489</v>
      </c>
      <c r="Z45" s="32" t="str">
        <f t="shared" si="8"/>
        <v>1JBTCOA1110</v>
      </c>
      <c r="AA45" s="32" t="b">
        <f t="shared" si="4"/>
        <v>1</v>
      </c>
      <c r="AB45" t="s">
        <v>8364</v>
      </c>
      <c r="AC45">
        <v>1110</v>
      </c>
      <c r="AD45" t="s">
        <v>1288</v>
      </c>
      <c r="AE45" t="s">
        <v>9398</v>
      </c>
      <c r="AF45" s="61">
        <v>43283.694328090278</v>
      </c>
      <c r="AG45" t="s">
        <v>9398</v>
      </c>
      <c r="AH45" s="61">
        <v>43283.694328090278</v>
      </c>
    </row>
    <row r="46" spans="1:34" x14ac:dyDescent="0.35">
      <c r="B46" s="47"/>
      <c r="E46" s="22" t="str">
        <f>IF(ISERROR(VLOOKUP(#REF!,'sKUN1-UC2'!$E:$E,1,0)),"","X")</f>
        <v/>
      </c>
      <c r="F46" s="22" t="str">
        <f>IF(ISERROR(VLOOKUP(#REF!,'sTEMPLATE-UC2'!$E:$E,1,0)),"","X")</f>
        <v/>
      </c>
      <c r="G46" s="22" t="str">
        <f>IF(ISERROR(VLOOKUP(G$4&amp;#REF!,$Z:$Z,1,0)),"","X")</f>
        <v/>
      </c>
      <c r="H46" s="22" t="str">
        <f>IF(ISERROR(VLOOKUP(H$4&amp;#REF!,$Z:$Z,1,0)),"","X")</f>
        <v/>
      </c>
      <c r="I46" s="22" t="str">
        <f>IF(ISERROR(VLOOKUP(I$4&amp;#REF!,$Z:$Z,1,0)),"","X")</f>
        <v/>
      </c>
      <c r="J46" s="22" t="str">
        <f>IF(ISERROR(VLOOKUP(J$4&amp;#REF!,$Z:$Z,1,0)),"","X")</f>
        <v/>
      </c>
      <c r="K46" s="22" t="str">
        <f>IF(ISERROR(VLOOKUP(K$4&amp;#REF!,$Z:$Z,1,0)),"","X")</f>
        <v/>
      </c>
      <c r="L46" s="22" t="str">
        <f>IF(ISERROR(VLOOKUP(L$4&amp;#REF!,$Z:$Z,1,0)),"","X")</f>
        <v/>
      </c>
      <c r="M46" s="22" t="str">
        <f>IF(ISERROR(VLOOKUP(M$4&amp;#REF!,$Z:$Z,1,0)),"","X")</f>
        <v/>
      </c>
      <c r="N46" s="22" t="str">
        <f>IF(ISERROR(VLOOKUP(N$4&amp;#REF!,$Z:$Z,1,0)),"","X")</f>
        <v/>
      </c>
      <c r="O46" s="22" t="str">
        <f>IF(ISERROR(VLOOKUP(O$4&amp;#REF!,$Z:$Z,1,0)),"","X")</f>
        <v/>
      </c>
      <c r="P46" s="22" t="str">
        <f>IF(ISERROR(VLOOKUP(P$4&amp;#REF!,$Z:$Z,1,0)),"","X")</f>
        <v/>
      </c>
      <c r="Q46" s="22" t="str">
        <f>IF(ISERROR(VLOOKUP(Q$4&amp;#REF!,$Z:$Z,1,0)),"","X")</f>
        <v/>
      </c>
      <c r="R46" s="22" t="str">
        <f>IF(ISERROR(VLOOKUP(R$4&amp;#REF!,$Z:$Z,1,0)),"","X")</f>
        <v/>
      </c>
      <c r="S46" s="22" t="str">
        <f>IF(ISERROR(VLOOKUP(S$4&amp;#REF!,$Z:$Z,1,0)),"","X")</f>
        <v/>
      </c>
      <c r="T46" s="22" t="str">
        <f>IF(ISERROR(VLOOKUP(T$4&amp;#REF!,$Z:$Z,1,0)),"","X")</f>
        <v/>
      </c>
      <c r="U46" s="22" t="str">
        <f>IF(ISERROR(VLOOKUP(U$4&amp;#REF!,$Z:$Z,1,0)),"","X")</f>
        <v/>
      </c>
      <c r="V46">
        <v>3320</v>
      </c>
      <c r="W46" t="s">
        <v>11532</v>
      </c>
      <c r="X46" s="46" t="s">
        <v>10873</v>
      </c>
      <c r="Y46" s="46" t="s">
        <v>11489</v>
      </c>
      <c r="Z46" s="32" t="str">
        <f t="shared" si="8"/>
        <v>1JBTCOA1115</v>
      </c>
      <c r="AA46" s="32" t="b">
        <f t="shared" si="4"/>
        <v>1</v>
      </c>
      <c r="AB46" t="s">
        <v>8364</v>
      </c>
      <c r="AC46">
        <v>1115</v>
      </c>
      <c r="AD46" t="s">
        <v>1289</v>
      </c>
      <c r="AE46" t="s">
        <v>9398</v>
      </c>
      <c r="AF46" s="61">
        <v>43283.694328206017</v>
      </c>
      <c r="AG46" t="s">
        <v>9398</v>
      </c>
      <c r="AH46" s="61">
        <v>43283.694328206017</v>
      </c>
    </row>
    <row r="47" spans="1:34" x14ac:dyDescent="0.35">
      <c r="B47" s="47"/>
      <c r="E47" s="22" t="str">
        <f>IF(ISERROR(VLOOKUP(#REF!,'sKUN1-UC2'!$E:$E,1,0)),"","X")</f>
        <v/>
      </c>
      <c r="F47" s="22" t="str">
        <f>IF(ISERROR(VLOOKUP(#REF!,'sTEMPLATE-UC2'!$E:$E,1,0)),"","X")</f>
        <v/>
      </c>
      <c r="G47" s="22" t="str">
        <f>IF(ISERROR(VLOOKUP(G$4&amp;#REF!,$Z:$Z,1,0)),"","X")</f>
        <v/>
      </c>
      <c r="H47" s="22" t="str">
        <f>IF(ISERROR(VLOOKUP(H$4&amp;#REF!,$Z:$Z,1,0)),"","X")</f>
        <v/>
      </c>
      <c r="I47" s="22" t="str">
        <f>IF(ISERROR(VLOOKUP(I$4&amp;#REF!,$Z:$Z,1,0)),"","X")</f>
        <v/>
      </c>
      <c r="J47" s="22" t="str">
        <f>IF(ISERROR(VLOOKUP(J$4&amp;#REF!,$Z:$Z,1,0)),"","X")</f>
        <v/>
      </c>
      <c r="K47" s="22" t="str">
        <f>IF(ISERROR(VLOOKUP(K$4&amp;#REF!,$Z:$Z,1,0)),"","X")</f>
        <v/>
      </c>
      <c r="L47" s="22" t="str">
        <f>IF(ISERROR(VLOOKUP(L$4&amp;#REF!,$Z:$Z,1,0)),"","X")</f>
        <v/>
      </c>
      <c r="M47" s="22" t="str">
        <f>IF(ISERROR(VLOOKUP(M$4&amp;#REF!,$Z:$Z,1,0)),"","X")</f>
        <v/>
      </c>
      <c r="N47" s="22" t="str">
        <f>IF(ISERROR(VLOOKUP(N$4&amp;#REF!,$Z:$Z,1,0)),"","X")</f>
        <v/>
      </c>
      <c r="O47" s="22" t="str">
        <f>IF(ISERROR(VLOOKUP(O$4&amp;#REF!,$Z:$Z,1,0)),"","X")</f>
        <v/>
      </c>
      <c r="P47" s="22" t="str">
        <f>IF(ISERROR(VLOOKUP(P$4&amp;#REF!,$Z:$Z,1,0)),"","X")</f>
        <v/>
      </c>
      <c r="Q47" s="22" t="str">
        <f>IF(ISERROR(VLOOKUP(Q$4&amp;#REF!,$Z:$Z,1,0)),"","X")</f>
        <v/>
      </c>
      <c r="R47" s="22" t="str">
        <f>IF(ISERROR(VLOOKUP(R$4&amp;#REF!,$Z:$Z,1,0)),"","X")</f>
        <v/>
      </c>
      <c r="S47" s="22" t="str">
        <f>IF(ISERROR(VLOOKUP(S$4&amp;#REF!,$Z:$Z,1,0)),"","X")</f>
        <v/>
      </c>
      <c r="T47" s="22" t="str">
        <f>IF(ISERROR(VLOOKUP(T$4&amp;#REF!,$Z:$Z,1,0)),"","X")</f>
        <v/>
      </c>
      <c r="U47" s="22" t="str">
        <f>IF(ISERROR(VLOOKUP(U$4&amp;#REF!,$Z:$Z,1,0)),"","X")</f>
        <v/>
      </c>
      <c r="V47">
        <v>3350</v>
      </c>
      <c r="W47" t="s">
        <v>11533</v>
      </c>
      <c r="X47" s="46" t="s">
        <v>10873</v>
      </c>
      <c r="Y47" s="46" t="s">
        <v>11489</v>
      </c>
      <c r="Z47" s="32" t="str">
        <f t="shared" si="8"/>
        <v>1JBTCOA1120</v>
      </c>
      <c r="AA47" s="32" t="b">
        <f t="shared" si="4"/>
        <v>1</v>
      </c>
      <c r="AB47" t="s">
        <v>8364</v>
      </c>
      <c r="AC47">
        <v>1120</v>
      </c>
      <c r="AD47" t="s">
        <v>3409</v>
      </c>
      <c r="AE47" t="s">
        <v>9398</v>
      </c>
      <c r="AF47" s="61">
        <v>43283.694328321762</v>
      </c>
      <c r="AG47" t="s">
        <v>9398</v>
      </c>
      <c r="AH47" s="61">
        <v>43283.694328321762</v>
      </c>
    </row>
    <row r="48" spans="1:34" x14ac:dyDescent="0.35">
      <c r="B48" s="47"/>
      <c r="E48" s="22" t="str">
        <f>IF(ISERROR(VLOOKUP(#REF!,'sKUN1-UC2'!$E:$E,1,0)),"","X")</f>
        <v/>
      </c>
      <c r="F48" s="22" t="str">
        <f>IF(ISERROR(VLOOKUP(#REF!,'sTEMPLATE-UC2'!$E:$E,1,0)),"","X")</f>
        <v/>
      </c>
      <c r="G48" s="22" t="str">
        <f>IF(ISERROR(VLOOKUP(G$4&amp;#REF!,$Z:$Z,1,0)),"","X")</f>
        <v/>
      </c>
      <c r="H48" s="22" t="str">
        <f>IF(ISERROR(VLOOKUP(H$4&amp;#REF!,$Z:$Z,1,0)),"","X")</f>
        <v/>
      </c>
      <c r="I48" s="22" t="str">
        <f>IF(ISERROR(VLOOKUP(I$4&amp;#REF!,$Z:$Z,1,0)),"","X")</f>
        <v/>
      </c>
      <c r="J48" s="22" t="str">
        <f>IF(ISERROR(VLOOKUP(J$4&amp;#REF!,$Z:$Z,1,0)),"","X")</f>
        <v/>
      </c>
      <c r="K48" s="22" t="str">
        <f>IF(ISERROR(VLOOKUP(K$4&amp;#REF!,$Z:$Z,1,0)),"","X")</f>
        <v/>
      </c>
      <c r="L48" s="22" t="str">
        <f>IF(ISERROR(VLOOKUP(L$4&amp;#REF!,$Z:$Z,1,0)),"","X")</f>
        <v/>
      </c>
      <c r="M48" s="22" t="str">
        <f>IF(ISERROR(VLOOKUP(M$4&amp;#REF!,$Z:$Z,1,0)),"","X")</f>
        <v/>
      </c>
      <c r="N48" s="22" t="str">
        <f>IF(ISERROR(VLOOKUP(N$4&amp;#REF!,$Z:$Z,1,0)),"","X")</f>
        <v/>
      </c>
      <c r="O48" s="22" t="str">
        <f>IF(ISERROR(VLOOKUP(O$4&amp;#REF!,$Z:$Z,1,0)),"","X")</f>
        <v/>
      </c>
      <c r="P48" s="22" t="str">
        <f>IF(ISERROR(VLOOKUP(P$4&amp;#REF!,$Z:$Z,1,0)),"","X")</f>
        <v/>
      </c>
      <c r="Q48" s="22" t="str">
        <f>IF(ISERROR(VLOOKUP(Q$4&amp;#REF!,$Z:$Z,1,0)),"","X")</f>
        <v/>
      </c>
      <c r="R48" s="22" t="str">
        <f>IF(ISERROR(VLOOKUP(R$4&amp;#REF!,$Z:$Z,1,0)),"","X")</f>
        <v/>
      </c>
      <c r="S48" s="22" t="str">
        <f>IF(ISERROR(VLOOKUP(S$4&amp;#REF!,$Z:$Z,1,0)),"","X")</f>
        <v/>
      </c>
      <c r="T48" s="22" t="str">
        <f>IF(ISERROR(VLOOKUP(T$4&amp;#REF!,$Z:$Z,1,0)),"","X")</f>
        <v/>
      </c>
      <c r="U48" s="22" t="str">
        <f>IF(ISERROR(VLOOKUP(U$4&amp;#REF!,$Z:$Z,1,0)),"","X")</f>
        <v/>
      </c>
      <c r="V48">
        <v>3900</v>
      </c>
      <c r="W48" t="s">
        <v>11534</v>
      </c>
      <c r="X48" s="46" t="s">
        <v>54</v>
      </c>
      <c r="Y48" s="46" t="s">
        <v>11489</v>
      </c>
      <c r="Z48" s="32" t="str">
        <f t="shared" si="8"/>
        <v>1JBTCOA1200</v>
      </c>
      <c r="AA48" s="32" t="b">
        <f t="shared" si="4"/>
        <v>1</v>
      </c>
      <c r="AB48" t="s">
        <v>8364</v>
      </c>
      <c r="AC48">
        <v>1200</v>
      </c>
      <c r="AD48" t="s">
        <v>1290</v>
      </c>
      <c r="AE48" t="s">
        <v>9398</v>
      </c>
      <c r="AF48" s="61">
        <v>43283.694328472222</v>
      </c>
      <c r="AG48" t="s">
        <v>9398</v>
      </c>
      <c r="AH48" s="61">
        <v>43283.694328472222</v>
      </c>
    </row>
    <row r="49" spans="5:34" x14ac:dyDescent="0.35">
      <c r="E49" s="22" t="str">
        <f>IF(ISERROR(VLOOKUP(#REF!,'sKUN1-UC2'!$E:$E,1,0)),"","X")</f>
        <v/>
      </c>
      <c r="F49" s="22" t="str">
        <f>IF(ISERROR(VLOOKUP(#REF!,'sTEMPLATE-UC2'!$E:$E,1,0)),"","X")</f>
        <v/>
      </c>
      <c r="G49" s="22" t="str">
        <f>IF(ISERROR(VLOOKUP(G$4&amp;#REF!,$Z:$Z,1,0)),"","X")</f>
        <v/>
      </c>
      <c r="H49" s="22" t="str">
        <f>IF(ISERROR(VLOOKUP(H$4&amp;#REF!,$Z:$Z,1,0)),"","X")</f>
        <v/>
      </c>
      <c r="I49" s="22" t="str">
        <f>IF(ISERROR(VLOOKUP(I$4&amp;#REF!,$Z:$Z,1,0)),"","X")</f>
        <v/>
      </c>
      <c r="J49" s="22" t="str">
        <f>IF(ISERROR(VLOOKUP(J$4&amp;#REF!,$Z:$Z,1,0)),"","X")</f>
        <v/>
      </c>
      <c r="K49" s="22" t="str">
        <f>IF(ISERROR(VLOOKUP(K$4&amp;#REF!,$Z:$Z,1,0)),"","X")</f>
        <v/>
      </c>
      <c r="L49" s="22" t="str">
        <f>IF(ISERROR(VLOOKUP(L$4&amp;#REF!,$Z:$Z,1,0)),"","X")</f>
        <v/>
      </c>
      <c r="M49" s="22" t="str">
        <f>IF(ISERROR(VLOOKUP(M$4&amp;#REF!,$Z:$Z,1,0)),"","X")</f>
        <v/>
      </c>
      <c r="N49" s="22" t="str">
        <f>IF(ISERROR(VLOOKUP(N$4&amp;#REF!,$Z:$Z,1,0)),"","X")</f>
        <v/>
      </c>
      <c r="O49" s="22" t="str">
        <f>IF(ISERROR(VLOOKUP(O$4&amp;#REF!,$Z:$Z,1,0)),"","X")</f>
        <v/>
      </c>
      <c r="P49" s="22" t="str">
        <f>IF(ISERROR(VLOOKUP(P$4&amp;#REF!,$Z:$Z,1,0)),"","X")</f>
        <v/>
      </c>
      <c r="Q49" s="22" t="str">
        <f>IF(ISERROR(VLOOKUP(Q$4&amp;#REF!,$Z:$Z,1,0)),"","X")</f>
        <v/>
      </c>
      <c r="R49" s="22" t="str">
        <f>IF(ISERROR(VLOOKUP(R$4&amp;#REF!,$Z:$Z,1,0)),"","X")</f>
        <v/>
      </c>
      <c r="S49" s="22" t="str">
        <f>IF(ISERROR(VLOOKUP(S$4&amp;#REF!,$Z:$Z,1,0)),"","X")</f>
        <v/>
      </c>
      <c r="T49" s="22" t="str">
        <f>IF(ISERROR(VLOOKUP(T$4&amp;#REF!,$Z:$Z,1,0)),"","X")</f>
        <v/>
      </c>
      <c r="U49" s="22" t="str">
        <f>IF(ISERROR(VLOOKUP(U$4&amp;#REF!,$Z:$Z,1,0)),"","X")</f>
        <v/>
      </c>
      <c r="V49">
        <v>3940</v>
      </c>
      <c r="W49" t="s">
        <v>11535</v>
      </c>
      <c r="X49" s="46" t="s">
        <v>10862</v>
      </c>
      <c r="Y49" s="46" t="s">
        <v>11489</v>
      </c>
      <c r="Z49" s="32" t="str">
        <f t="shared" si="8"/>
        <v>1JBTCOA1205</v>
      </c>
      <c r="AA49" s="32" t="b">
        <f t="shared" si="4"/>
        <v>1</v>
      </c>
      <c r="AB49" t="s">
        <v>8364</v>
      </c>
      <c r="AC49">
        <v>1205</v>
      </c>
      <c r="AD49" t="s">
        <v>1291</v>
      </c>
      <c r="AE49" t="s">
        <v>9398</v>
      </c>
      <c r="AF49" s="61">
        <v>43283.694328587961</v>
      </c>
      <c r="AG49" t="s">
        <v>9398</v>
      </c>
      <c r="AH49" s="61">
        <v>43283.694328587961</v>
      </c>
    </row>
    <row r="50" spans="5:34" x14ac:dyDescent="0.35">
      <c r="V50">
        <v>3960</v>
      </c>
      <c r="W50" t="s">
        <v>11536</v>
      </c>
      <c r="X50" s="46" t="s">
        <v>10862</v>
      </c>
      <c r="Y50" s="46" t="s">
        <v>11489</v>
      </c>
      <c r="Z50" s="32" t="str">
        <f t="shared" ref="Z50:Z113" si="9">AB50&amp;AC50</f>
        <v>1JBTCOA1210</v>
      </c>
      <c r="AA50" s="32" t="b">
        <f t="shared" si="4"/>
        <v>1</v>
      </c>
      <c r="AB50" t="s">
        <v>8364</v>
      </c>
      <c r="AC50">
        <v>1210</v>
      </c>
      <c r="AD50" t="s">
        <v>1292</v>
      </c>
      <c r="AE50" t="s">
        <v>9398</v>
      </c>
      <c r="AF50" s="61">
        <v>43283.694328738427</v>
      </c>
      <c r="AG50" t="s">
        <v>9398</v>
      </c>
      <c r="AH50" s="61">
        <v>43283.694328738427</v>
      </c>
    </row>
    <row r="51" spans="5:34" x14ac:dyDescent="0.35">
      <c r="V51">
        <v>4000</v>
      </c>
      <c r="W51" t="s">
        <v>11537</v>
      </c>
      <c r="X51" s="46" t="s">
        <v>373</v>
      </c>
      <c r="Y51" s="46" t="s">
        <v>11489</v>
      </c>
      <c r="Z51" s="32" t="str">
        <f t="shared" si="9"/>
        <v>1JBTCOA1215</v>
      </c>
      <c r="AA51" s="32" t="b">
        <f t="shared" si="4"/>
        <v>1</v>
      </c>
      <c r="AB51" t="s">
        <v>8364</v>
      </c>
      <c r="AC51">
        <v>1215</v>
      </c>
      <c r="AD51" t="s">
        <v>1293</v>
      </c>
      <c r="AE51" t="s">
        <v>9398</v>
      </c>
      <c r="AF51" s="61">
        <v>43283.694328854166</v>
      </c>
      <c r="AG51" t="s">
        <v>9398</v>
      </c>
      <c r="AH51" s="61">
        <v>43283.694328854166</v>
      </c>
    </row>
    <row r="52" spans="5:34" x14ac:dyDescent="0.35">
      <c r="V52">
        <v>4010</v>
      </c>
      <c r="W52" t="s">
        <v>11100</v>
      </c>
      <c r="X52" s="46" t="s">
        <v>373</v>
      </c>
      <c r="Y52" s="46" t="s">
        <v>11489</v>
      </c>
      <c r="Z52" s="32" t="str">
        <f t="shared" si="9"/>
        <v>1JBTCOA1220</v>
      </c>
      <c r="AA52" s="32" t="b">
        <f t="shared" si="4"/>
        <v>1</v>
      </c>
      <c r="AB52" t="s">
        <v>8364</v>
      </c>
      <c r="AC52">
        <v>1220</v>
      </c>
      <c r="AD52" t="s">
        <v>3408</v>
      </c>
      <c r="AE52" t="s">
        <v>9398</v>
      </c>
      <c r="AF52" s="61">
        <v>43283.694328969905</v>
      </c>
      <c r="AG52" t="s">
        <v>9398</v>
      </c>
      <c r="AH52" s="61">
        <v>43283.694328969905</v>
      </c>
    </row>
    <row r="53" spans="5:34" x14ac:dyDescent="0.35">
      <c r="V53">
        <v>4040</v>
      </c>
      <c r="W53" t="s">
        <v>11101</v>
      </c>
      <c r="X53" s="46" t="s">
        <v>373</v>
      </c>
      <c r="Y53" s="46" t="s">
        <v>11489</v>
      </c>
      <c r="Z53" s="32" t="str">
        <f t="shared" si="9"/>
        <v>1JBTCOA1225</v>
      </c>
      <c r="AA53" s="32" t="b">
        <f t="shared" si="4"/>
        <v>1</v>
      </c>
      <c r="AB53" t="s">
        <v>8364</v>
      </c>
      <c r="AC53">
        <v>1225</v>
      </c>
      <c r="AD53" t="s">
        <v>1294</v>
      </c>
      <c r="AE53" t="s">
        <v>9398</v>
      </c>
      <c r="AF53" s="61">
        <v>43283.694329085651</v>
      </c>
      <c r="AG53" t="s">
        <v>9398</v>
      </c>
      <c r="AH53" s="61">
        <v>43283.694329085651</v>
      </c>
    </row>
    <row r="54" spans="5:34" x14ac:dyDescent="0.35">
      <c r="V54">
        <v>4050</v>
      </c>
      <c r="W54" t="s">
        <v>11097</v>
      </c>
      <c r="X54" s="46" t="s">
        <v>373</v>
      </c>
      <c r="Y54" s="46" t="s">
        <v>11489</v>
      </c>
      <c r="Z54" s="32" t="str">
        <f t="shared" si="9"/>
        <v>1JBTCOA1300</v>
      </c>
      <c r="AA54" s="32" t="b">
        <f t="shared" si="4"/>
        <v>1</v>
      </c>
      <c r="AB54" t="s">
        <v>8364</v>
      </c>
      <c r="AC54">
        <v>1300</v>
      </c>
      <c r="AD54" t="s">
        <v>1295</v>
      </c>
      <c r="AE54" t="s">
        <v>9398</v>
      </c>
      <c r="AF54" s="61">
        <v>43283.694329201389</v>
      </c>
      <c r="AG54" t="s">
        <v>9398</v>
      </c>
      <c r="AH54" s="61">
        <v>43283.694329201389</v>
      </c>
    </row>
    <row r="55" spans="5:34" x14ac:dyDescent="0.35">
      <c r="V55">
        <v>4055</v>
      </c>
      <c r="W55" t="s">
        <v>11096</v>
      </c>
      <c r="X55" s="46" t="s">
        <v>373</v>
      </c>
      <c r="Y55" s="46" t="s">
        <v>11489</v>
      </c>
      <c r="Z55" s="32" t="str">
        <f t="shared" si="9"/>
        <v>1JBTCOA1305</v>
      </c>
      <c r="AA55" s="32" t="b">
        <f t="shared" si="4"/>
        <v>1</v>
      </c>
      <c r="AB55" t="s">
        <v>8364</v>
      </c>
      <c r="AC55">
        <v>1305</v>
      </c>
      <c r="AD55" t="s">
        <v>1296</v>
      </c>
      <c r="AE55" t="s">
        <v>9398</v>
      </c>
      <c r="AF55" s="61">
        <v>43283.694329363425</v>
      </c>
      <c r="AG55" t="s">
        <v>9398</v>
      </c>
      <c r="AH55" s="61">
        <v>43283.694329363425</v>
      </c>
    </row>
    <row r="56" spans="5:34" x14ac:dyDescent="0.35">
      <c r="V56">
        <v>4070</v>
      </c>
      <c r="W56" t="s">
        <v>11098</v>
      </c>
      <c r="X56" s="46" t="s">
        <v>373</v>
      </c>
      <c r="Y56" s="46" t="s">
        <v>11489</v>
      </c>
      <c r="Z56" s="32" t="str">
        <f t="shared" si="9"/>
        <v>1JBTCOA1400</v>
      </c>
      <c r="AA56" s="32" t="b">
        <f t="shared" si="4"/>
        <v>1</v>
      </c>
      <c r="AB56" t="s">
        <v>8364</v>
      </c>
      <c r="AC56">
        <v>1400</v>
      </c>
      <c r="AD56" t="s">
        <v>1299</v>
      </c>
      <c r="AE56" t="s">
        <v>9398</v>
      </c>
      <c r="AF56" s="61">
        <v>43283.694329432874</v>
      </c>
      <c r="AG56" t="s">
        <v>9398</v>
      </c>
      <c r="AH56" s="61">
        <v>43283.694329432874</v>
      </c>
    </row>
    <row r="57" spans="5:34" x14ac:dyDescent="0.35">
      <c r="V57">
        <v>4080</v>
      </c>
      <c r="W57" t="s">
        <v>11099</v>
      </c>
      <c r="X57" s="46" t="s">
        <v>373</v>
      </c>
      <c r="Y57" s="46" t="s">
        <v>11489</v>
      </c>
      <c r="Z57" s="32" t="str">
        <f t="shared" si="9"/>
        <v>1JBTCOA1405</v>
      </c>
      <c r="AA57" s="32" t="b">
        <f t="shared" si="4"/>
        <v>1</v>
      </c>
      <c r="AB57" t="s">
        <v>8364</v>
      </c>
      <c r="AC57">
        <v>1405</v>
      </c>
      <c r="AD57" t="s">
        <v>1300</v>
      </c>
      <c r="AE57" t="s">
        <v>9398</v>
      </c>
      <c r="AF57" s="61">
        <v>43283.694329548613</v>
      </c>
      <c r="AG57" t="s">
        <v>9398</v>
      </c>
      <c r="AH57" s="61">
        <v>43283.694329548613</v>
      </c>
    </row>
    <row r="58" spans="5:34" x14ac:dyDescent="0.35">
      <c r="V58">
        <v>4100</v>
      </c>
      <c r="W58" t="s">
        <v>11095</v>
      </c>
      <c r="X58" s="46" t="s">
        <v>1884</v>
      </c>
      <c r="Y58" s="46" t="s">
        <v>11489</v>
      </c>
      <c r="Z58" s="32" t="str">
        <f t="shared" si="9"/>
        <v>1JBTCOA1410</v>
      </c>
      <c r="AA58" s="32" t="b">
        <f t="shared" si="4"/>
        <v>1</v>
      </c>
      <c r="AB58" t="s">
        <v>8364</v>
      </c>
      <c r="AC58">
        <v>1410</v>
      </c>
      <c r="AD58" t="s">
        <v>1301</v>
      </c>
      <c r="AE58" t="s">
        <v>9398</v>
      </c>
      <c r="AF58" s="61">
        <v>43283.694329710648</v>
      </c>
      <c r="AG58" t="s">
        <v>9398</v>
      </c>
      <c r="AH58" s="61">
        <v>43283.694329710648</v>
      </c>
    </row>
    <row r="59" spans="5:34" x14ac:dyDescent="0.35">
      <c r="V59">
        <v>4105</v>
      </c>
      <c r="W59" t="s">
        <v>11538</v>
      </c>
      <c r="X59" s="46" t="s">
        <v>10855</v>
      </c>
      <c r="Y59" s="46" t="s">
        <v>11489</v>
      </c>
      <c r="Z59" s="32" t="str">
        <f t="shared" si="9"/>
        <v>1JBTCOA1415</v>
      </c>
      <c r="AA59" s="32" t="b">
        <f t="shared" si="4"/>
        <v>1</v>
      </c>
      <c r="AB59" t="s">
        <v>8364</v>
      </c>
      <c r="AC59">
        <v>1415</v>
      </c>
      <c r="AD59" t="s">
        <v>1302</v>
      </c>
      <c r="AE59" t="s">
        <v>9398</v>
      </c>
      <c r="AF59" s="61">
        <v>43283.69432978009</v>
      </c>
      <c r="AG59" t="s">
        <v>9398</v>
      </c>
      <c r="AH59" s="61">
        <v>43283.69432978009</v>
      </c>
    </row>
    <row r="60" spans="5:34" x14ac:dyDescent="0.35">
      <c r="V60">
        <v>4200</v>
      </c>
      <c r="W60" t="s">
        <v>11107</v>
      </c>
      <c r="X60" s="46" t="s">
        <v>10873</v>
      </c>
      <c r="Y60" s="46" t="s">
        <v>11489</v>
      </c>
      <c r="Z60" s="32" t="str">
        <f t="shared" si="9"/>
        <v>1JBTCOA1420</v>
      </c>
      <c r="AA60" s="32" t="b">
        <f t="shared" si="4"/>
        <v>1</v>
      </c>
      <c r="AB60" t="s">
        <v>8364</v>
      </c>
      <c r="AC60">
        <v>1420</v>
      </c>
      <c r="AD60" t="s">
        <v>1303</v>
      </c>
      <c r="AE60" t="s">
        <v>9398</v>
      </c>
      <c r="AF60" s="61">
        <v>43283.694329942133</v>
      </c>
      <c r="AG60" t="s">
        <v>9398</v>
      </c>
      <c r="AH60" s="61">
        <v>43283.694329942133</v>
      </c>
    </row>
    <row r="61" spans="5:34" hidden="1" x14ac:dyDescent="0.35">
      <c r="Z61" s="32" t="str">
        <f t="shared" si="9"/>
        <v>1JBTCOA1425</v>
      </c>
      <c r="AA61" s="32" t="b">
        <f t="shared" si="4"/>
        <v>1</v>
      </c>
      <c r="AB61" t="s">
        <v>8364</v>
      </c>
      <c r="AC61">
        <v>1425</v>
      </c>
      <c r="AD61" t="s">
        <v>1304</v>
      </c>
      <c r="AE61" t="s">
        <v>9398</v>
      </c>
      <c r="AF61" s="61">
        <v>43283.694330057871</v>
      </c>
      <c r="AG61" t="s">
        <v>9398</v>
      </c>
      <c r="AH61" s="61">
        <v>43283.694330057871</v>
      </c>
    </row>
    <row r="62" spans="5:34" hidden="1" x14ac:dyDescent="0.35">
      <c r="Z62" s="32" t="str">
        <f t="shared" si="9"/>
        <v>1JBTCOA1500</v>
      </c>
      <c r="AA62" s="32" t="b">
        <f t="shared" si="4"/>
        <v>1</v>
      </c>
      <c r="AB62" t="s">
        <v>8364</v>
      </c>
      <c r="AC62">
        <v>1500</v>
      </c>
      <c r="AD62" t="s">
        <v>1305</v>
      </c>
      <c r="AE62" t="s">
        <v>9398</v>
      </c>
      <c r="AF62" s="61">
        <v>43283.694330127313</v>
      </c>
      <c r="AG62" t="s">
        <v>9398</v>
      </c>
      <c r="AH62" s="61">
        <v>43283.694330127313</v>
      </c>
    </row>
    <row r="63" spans="5:34" hidden="1" x14ac:dyDescent="0.35">
      <c r="Z63" s="32" t="str">
        <f t="shared" si="9"/>
        <v>1JBTCOA1505</v>
      </c>
      <c r="AA63" s="32" t="b">
        <f t="shared" si="4"/>
        <v>1</v>
      </c>
      <c r="AB63" t="s">
        <v>8364</v>
      </c>
      <c r="AC63">
        <v>1505</v>
      </c>
      <c r="AD63" t="s">
        <v>9562</v>
      </c>
      <c r="AE63" t="s">
        <v>9398</v>
      </c>
      <c r="AF63" s="61">
        <v>43283.694330243059</v>
      </c>
      <c r="AG63" t="s">
        <v>9398</v>
      </c>
      <c r="AH63" s="61">
        <v>43283.694330243059</v>
      </c>
    </row>
    <row r="64" spans="5:34" hidden="1" x14ac:dyDescent="0.35">
      <c r="Z64" s="32" t="str">
        <f t="shared" si="9"/>
        <v>1JBTCOA1510</v>
      </c>
      <c r="AA64" s="32" t="b">
        <f t="shared" si="4"/>
        <v>1</v>
      </c>
      <c r="AB64" t="s">
        <v>8364</v>
      </c>
      <c r="AC64">
        <v>1510</v>
      </c>
      <c r="AD64" t="s">
        <v>1306</v>
      </c>
      <c r="AE64" t="s">
        <v>9398</v>
      </c>
      <c r="AF64" s="61">
        <v>43283.694330358798</v>
      </c>
      <c r="AG64" t="s">
        <v>9398</v>
      </c>
      <c r="AH64" s="61">
        <v>43283.694330358798</v>
      </c>
    </row>
    <row r="65" spans="26:34" hidden="1" x14ac:dyDescent="0.35">
      <c r="Z65" s="32" t="str">
        <f t="shared" si="9"/>
        <v>1JBTCOA1515</v>
      </c>
      <c r="AA65" s="32" t="b">
        <f t="shared" si="4"/>
        <v>1</v>
      </c>
      <c r="AB65" t="s">
        <v>8364</v>
      </c>
      <c r="AC65">
        <v>1515</v>
      </c>
      <c r="AD65" t="s">
        <v>1307</v>
      </c>
      <c r="AE65" t="s">
        <v>9398</v>
      </c>
      <c r="AF65" s="61">
        <v>43283.694330474536</v>
      </c>
      <c r="AG65" t="s">
        <v>9398</v>
      </c>
      <c r="AH65" s="61">
        <v>43283.694330474536</v>
      </c>
    </row>
    <row r="66" spans="26:34" hidden="1" x14ac:dyDescent="0.35">
      <c r="Z66" s="32" t="str">
        <f t="shared" si="9"/>
        <v>1JBTCOA1600</v>
      </c>
      <c r="AA66" s="32" t="b">
        <f t="shared" si="4"/>
        <v>1</v>
      </c>
      <c r="AB66" t="s">
        <v>8364</v>
      </c>
      <c r="AC66">
        <v>1600</v>
      </c>
      <c r="AD66" t="s">
        <v>1308</v>
      </c>
      <c r="AE66" t="s">
        <v>9398</v>
      </c>
      <c r="AF66" s="61">
        <v>43283.694330636572</v>
      </c>
      <c r="AG66" t="s">
        <v>9398</v>
      </c>
      <c r="AH66" s="61">
        <v>43283.694330636572</v>
      </c>
    </row>
    <row r="67" spans="26:34" hidden="1" x14ac:dyDescent="0.35">
      <c r="Z67" s="32" t="str">
        <f t="shared" si="9"/>
        <v>1JBTCOA1700</v>
      </c>
      <c r="AA67" s="32" t="b">
        <f t="shared" si="4"/>
        <v>1</v>
      </c>
      <c r="AB67" t="s">
        <v>8364</v>
      </c>
      <c r="AC67">
        <v>1700</v>
      </c>
      <c r="AD67" t="s">
        <v>1309</v>
      </c>
      <c r="AE67" t="s">
        <v>9398</v>
      </c>
      <c r="AF67" s="61">
        <v>43283.694330787039</v>
      </c>
      <c r="AG67" t="s">
        <v>9398</v>
      </c>
      <c r="AH67" s="61">
        <v>43283.694330787039</v>
      </c>
    </row>
    <row r="68" spans="26:34" hidden="1" x14ac:dyDescent="0.35">
      <c r="Z68" s="32" t="str">
        <f t="shared" si="9"/>
        <v>1JBTCOA1800</v>
      </c>
      <c r="AA68" s="32" t="b">
        <f t="shared" si="4"/>
        <v>1</v>
      </c>
      <c r="AB68" t="s">
        <v>8364</v>
      </c>
      <c r="AC68">
        <v>1800</v>
      </c>
      <c r="AD68" t="s">
        <v>9708</v>
      </c>
      <c r="AE68" t="s">
        <v>9398</v>
      </c>
      <c r="AF68" s="61">
        <v>43283.694330868057</v>
      </c>
      <c r="AG68" t="s">
        <v>9398</v>
      </c>
      <c r="AH68" s="61">
        <v>43283.694330868057</v>
      </c>
    </row>
    <row r="69" spans="26:34" hidden="1" x14ac:dyDescent="0.35">
      <c r="Z69" s="32" t="str">
        <f t="shared" si="9"/>
        <v>1JBTCOA2100</v>
      </c>
      <c r="AA69" s="32" t="b">
        <f t="shared" ref="AA69:AA132" si="10">VLOOKUP(AC69,V:W,2,0)=AD69</f>
        <v>1</v>
      </c>
      <c r="AB69" t="s">
        <v>8364</v>
      </c>
      <c r="AC69">
        <v>2100</v>
      </c>
      <c r="AD69" t="s">
        <v>10193</v>
      </c>
      <c r="AE69" t="s">
        <v>9398</v>
      </c>
      <c r="AF69" s="61">
        <v>43301.368590706021</v>
      </c>
      <c r="AG69" t="s">
        <v>9398</v>
      </c>
      <c r="AH69" s="61">
        <v>43301.368590706021</v>
      </c>
    </row>
    <row r="70" spans="26:34" hidden="1" x14ac:dyDescent="0.35">
      <c r="Z70" s="32" t="str">
        <f t="shared" si="9"/>
        <v>1JBTCOA2105</v>
      </c>
      <c r="AA70" s="32" t="b">
        <f t="shared" si="10"/>
        <v>1</v>
      </c>
      <c r="AB70" t="s">
        <v>8364</v>
      </c>
      <c r="AC70">
        <v>2105</v>
      </c>
      <c r="AD70" t="s">
        <v>10194</v>
      </c>
      <c r="AE70" t="s">
        <v>9398</v>
      </c>
      <c r="AF70" s="61">
        <v>43301.368590937498</v>
      </c>
      <c r="AG70" t="s">
        <v>9398</v>
      </c>
      <c r="AH70" s="61">
        <v>43301.368590937498</v>
      </c>
    </row>
    <row r="71" spans="26:34" hidden="1" x14ac:dyDescent="0.35">
      <c r="Z71" s="32" t="str">
        <f t="shared" si="9"/>
        <v>1JBTCOA2110</v>
      </c>
      <c r="AA71" s="32" t="b">
        <f t="shared" si="10"/>
        <v>1</v>
      </c>
      <c r="AB71" t="s">
        <v>8364</v>
      </c>
      <c r="AC71">
        <v>2110</v>
      </c>
      <c r="AD71" t="s">
        <v>10195</v>
      </c>
      <c r="AE71" t="s">
        <v>9398</v>
      </c>
      <c r="AF71" s="61">
        <v>43301.368591006947</v>
      </c>
      <c r="AG71" t="s">
        <v>9398</v>
      </c>
      <c r="AH71" s="61">
        <v>43301.368591006947</v>
      </c>
    </row>
    <row r="72" spans="26:34" hidden="1" x14ac:dyDescent="0.35">
      <c r="Z72" s="32" t="str">
        <f t="shared" si="9"/>
        <v>1JBTCOA2115</v>
      </c>
      <c r="AA72" s="32" t="b">
        <f t="shared" si="10"/>
        <v>1</v>
      </c>
      <c r="AB72" t="s">
        <v>8364</v>
      </c>
      <c r="AC72">
        <v>2115</v>
      </c>
      <c r="AD72" t="s">
        <v>10196</v>
      </c>
      <c r="AE72" t="s">
        <v>9398</v>
      </c>
      <c r="AF72" s="61">
        <v>43301.368591087965</v>
      </c>
      <c r="AG72" t="s">
        <v>9398</v>
      </c>
      <c r="AH72" s="61">
        <v>43301.368591087965</v>
      </c>
    </row>
    <row r="73" spans="26:34" hidden="1" x14ac:dyDescent="0.35">
      <c r="Z73" s="32" t="str">
        <f t="shared" si="9"/>
        <v>1JBTCOA2120</v>
      </c>
      <c r="AA73" s="32" t="b">
        <f t="shared" si="10"/>
        <v>1</v>
      </c>
      <c r="AB73" t="s">
        <v>8364</v>
      </c>
      <c r="AC73">
        <v>2120</v>
      </c>
      <c r="AD73" t="s">
        <v>10197</v>
      </c>
      <c r="AE73" t="s">
        <v>9398</v>
      </c>
      <c r="AF73" s="61">
        <v>43301.368591203704</v>
      </c>
      <c r="AG73" t="s">
        <v>9398</v>
      </c>
      <c r="AH73" s="61">
        <v>43301.368591203704</v>
      </c>
    </row>
    <row r="74" spans="26:34" hidden="1" x14ac:dyDescent="0.35">
      <c r="Z74" s="32" t="str">
        <f t="shared" si="9"/>
        <v>1JBTCOA9999</v>
      </c>
      <c r="AA74" s="32" t="b">
        <f t="shared" si="10"/>
        <v>1</v>
      </c>
      <c r="AB74" t="s">
        <v>8364</v>
      </c>
      <c r="AC74">
        <v>9999</v>
      </c>
      <c r="AD74" t="s">
        <v>1297</v>
      </c>
      <c r="AE74" t="s">
        <v>9398</v>
      </c>
      <c r="AF74" s="61">
        <v>43283.694331053244</v>
      </c>
      <c r="AG74" t="s">
        <v>9398</v>
      </c>
      <c r="AH74" s="61">
        <v>43283.694331053244</v>
      </c>
    </row>
    <row r="75" spans="26:34" hidden="1" x14ac:dyDescent="0.35">
      <c r="Z75" s="32" t="str">
        <f t="shared" si="9"/>
        <v>ALP11000</v>
      </c>
      <c r="AA75" s="32" t="b">
        <f t="shared" si="10"/>
        <v>1</v>
      </c>
      <c r="AB75" t="s">
        <v>11</v>
      </c>
      <c r="AC75">
        <v>1000</v>
      </c>
      <c r="AD75" t="s">
        <v>1284</v>
      </c>
      <c r="AE75" t="s">
        <v>9387</v>
      </c>
      <c r="AF75" s="61">
        <v>42613.405776736108</v>
      </c>
      <c r="AG75" t="s">
        <v>9398</v>
      </c>
      <c r="AH75" s="61">
        <v>42810.36527091435</v>
      </c>
    </row>
    <row r="76" spans="26:34" hidden="1" x14ac:dyDescent="0.35">
      <c r="Z76" s="32" t="str">
        <f t="shared" si="9"/>
        <v>ALP11001</v>
      </c>
      <c r="AA76" s="32" t="b">
        <f t="shared" si="10"/>
        <v>1</v>
      </c>
      <c r="AB76" t="s">
        <v>11</v>
      </c>
      <c r="AC76">
        <v>1001</v>
      </c>
      <c r="AD76" t="s">
        <v>1298</v>
      </c>
      <c r="AE76" t="s">
        <v>9398</v>
      </c>
      <c r="AF76" s="61">
        <v>42810.36527141204</v>
      </c>
      <c r="AG76" t="s">
        <v>9398</v>
      </c>
      <c r="AH76" s="61">
        <v>43104.483975115741</v>
      </c>
    </row>
    <row r="77" spans="26:34" hidden="1" x14ac:dyDescent="0.35">
      <c r="Z77" s="32" t="str">
        <f t="shared" si="9"/>
        <v>ALP11002</v>
      </c>
      <c r="AA77" s="32" t="b">
        <f t="shared" si="10"/>
        <v>1</v>
      </c>
      <c r="AB77" t="s">
        <v>11</v>
      </c>
      <c r="AC77">
        <v>1002</v>
      </c>
      <c r="AD77" t="s">
        <v>1285</v>
      </c>
      <c r="AE77" t="s">
        <v>9398</v>
      </c>
      <c r="AF77" s="61">
        <v>42810.365271527779</v>
      </c>
      <c r="AG77" t="s">
        <v>9398</v>
      </c>
      <c r="AH77" s="61">
        <v>42810.365271527779</v>
      </c>
    </row>
    <row r="78" spans="26:34" hidden="1" x14ac:dyDescent="0.35">
      <c r="Z78" s="32" t="str">
        <f t="shared" si="9"/>
        <v>ALP11100</v>
      </c>
      <c r="AA78" s="32" t="b">
        <f t="shared" si="10"/>
        <v>1</v>
      </c>
      <c r="AB78" t="s">
        <v>11</v>
      </c>
      <c r="AC78">
        <v>1100</v>
      </c>
      <c r="AD78" t="s">
        <v>1286</v>
      </c>
      <c r="AE78" t="s">
        <v>9398</v>
      </c>
      <c r="AF78" s="61">
        <v>42810.365271643517</v>
      </c>
      <c r="AG78" t="s">
        <v>9398</v>
      </c>
      <c r="AH78" s="61">
        <v>42810.365271643517</v>
      </c>
    </row>
    <row r="79" spans="26:34" hidden="1" x14ac:dyDescent="0.35">
      <c r="Z79" s="32" t="str">
        <f t="shared" si="9"/>
        <v>ALP11105</v>
      </c>
      <c r="AA79" s="32" t="b">
        <f t="shared" si="10"/>
        <v>1</v>
      </c>
      <c r="AB79" t="s">
        <v>11</v>
      </c>
      <c r="AC79">
        <v>1105</v>
      </c>
      <c r="AD79" t="s">
        <v>1287</v>
      </c>
      <c r="AE79" t="s">
        <v>9398</v>
      </c>
      <c r="AF79" s="61">
        <v>42810.365271724535</v>
      </c>
      <c r="AG79" t="s">
        <v>9398</v>
      </c>
      <c r="AH79" s="61">
        <v>42810.365271724535</v>
      </c>
    </row>
    <row r="80" spans="26:34" hidden="1" x14ac:dyDescent="0.35">
      <c r="Z80" s="32" t="str">
        <f t="shared" si="9"/>
        <v>ALP11110</v>
      </c>
      <c r="AA80" s="32" t="b">
        <f t="shared" si="10"/>
        <v>1</v>
      </c>
      <c r="AB80" t="s">
        <v>11</v>
      </c>
      <c r="AC80">
        <v>1110</v>
      </c>
      <c r="AD80" t="s">
        <v>1288</v>
      </c>
      <c r="AE80" t="s">
        <v>9398</v>
      </c>
      <c r="AF80" s="61">
        <v>42810.365271840281</v>
      </c>
      <c r="AG80" t="s">
        <v>9398</v>
      </c>
      <c r="AH80" s="61">
        <v>42846.447690624998</v>
      </c>
    </row>
    <row r="81" spans="26:34" hidden="1" x14ac:dyDescent="0.35">
      <c r="Z81" s="32" t="str">
        <f t="shared" si="9"/>
        <v>ALP11115</v>
      </c>
      <c r="AA81" s="32" t="b">
        <f t="shared" si="10"/>
        <v>1</v>
      </c>
      <c r="AB81" t="s">
        <v>11</v>
      </c>
      <c r="AC81">
        <v>1115</v>
      </c>
      <c r="AD81" t="s">
        <v>1289</v>
      </c>
      <c r="AE81" t="s">
        <v>9398</v>
      </c>
      <c r="AF81" s="61">
        <v>42810.36527199074</v>
      </c>
      <c r="AG81" t="s">
        <v>9398</v>
      </c>
      <c r="AH81" s="61">
        <v>42810.36527199074</v>
      </c>
    </row>
    <row r="82" spans="26:34" hidden="1" x14ac:dyDescent="0.35">
      <c r="Z82" s="32" t="str">
        <f t="shared" si="9"/>
        <v>ALP11120</v>
      </c>
      <c r="AA82" s="32" t="b">
        <f t="shared" si="10"/>
        <v>1</v>
      </c>
      <c r="AB82" t="s">
        <v>11</v>
      </c>
      <c r="AC82">
        <v>1120</v>
      </c>
      <c r="AD82" t="s">
        <v>3409</v>
      </c>
      <c r="AE82" t="s">
        <v>9398</v>
      </c>
      <c r="AF82" s="61">
        <v>43112.34381755787</v>
      </c>
      <c r="AG82" t="s">
        <v>9398</v>
      </c>
      <c r="AH82" s="61">
        <v>43112.34381755787</v>
      </c>
    </row>
    <row r="83" spans="26:34" hidden="1" x14ac:dyDescent="0.35">
      <c r="Z83" s="32" t="str">
        <f t="shared" si="9"/>
        <v>ALP11200</v>
      </c>
      <c r="AA83" s="32" t="b">
        <f t="shared" si="10"/>
        <v>1</v>
      </c>
      <c r="AB83" t="s">
        <v>11</v>
      </c>
      <c r="AC83">
        <v>1200</v>
      </c>
      <c r="AD83" t="s">
        <v>1290</v>
      </c>
      <c r="AE83" t="s">
        <v>9398</v>
      </c>
      <c r="AF83" s="61">
        <v>42810.365272187497</v>
      </c>
      <c r="AG83" t="s">
        <v>9398</v>
      </c>
      <c r="AH83" s="61">
        <v>42846.447691631947</v>
      </c>
    </row>
    <row r="84" spans="26:34" hidden="1" x14ac:dyDescent="0.35">
      <c r="Z84" s="32" t="str">
        <f t="shared" si="9"/>
        <v>ALP11205</v>
      </c>
      <c r="AA84" s="32" t="b">
        <f t="shared" si="10"/>
        <v>1</v>
      </c>
      <c r="AB84" t="s">
        <v>11</v>
      </c>
      <c r="AC84">
        <v>1205</v>
      </c>
      <c r="AD84" t="s">
        <v>1291</v>
      </c>
      <c r="AE84" t="s">
        <v>9398</v>
      </c>
      <c r="AF84" s="61">
        <v>42810.365272256946</v>
      </c>
      <c r="AG84" t="s">
        <v>9398</v>
      </c>
      <c r="AH84" s="61">
        <v>42810.365272256946</v>
      </c>
    </row>
    <row r="85" spans="26:34" hidden="1" x14ac:dyDescent="0.35">
      <c r="Z85" s="32" t="str">
        <f t="shared" si="9"/>
        <v>ALP11210</v>
      </c>
      <c r="AA85" s="32" t="b">
        <f t="shared" si="10"/>
        <v>1</v>
      </c>
      <c r="AB85" t="s">
        <v>11</v>
      </c>
      <c r="AC85">
        <v>1210</v>
      </c>
      <c r="AD85" t="s">
        <v>1292</v>
      </c>
      <c r="AE85" t="s">
        <v>9398</v>
      </c>
      <c r="AF85" s="61">
        <v>42810.365272372685</v>
      </c>
      <c r="AG85" t="s">
        <v>9398</v>
      </c>
      <c r="AH85" s="61">
        <v>42810.365272372685</v>
      </c>
    </row>
    <row r="86" spans="26:34" hidden="1" x14ac:dyDescent="0.35">
      <c r="Z86" s="32" t="str">
        <f t="shared" si="9"/>
        <v>ALP11215</v>
      </c>
      <c r="AA86" s="32" t="b">
        <f t="shared" si="10"/>
        <v>1</v>
      </c>
      <c r="AB86" t="s">
        <v>11</v>
      </c>
      <c r="AC86">
        <v>1215</v>
      </c>
      <c r="AD86" t="s">
        <v>1293</v>
      </c>
      <c r="AE86" t="s">
        <v>9398</v>
      </c>
      <c r="AF86" s="61">
        <v>42810.365272488423</v>
      </c>
      <c r="AG86" t="s">
        <v>9398</v>
      </c>
      <c r="AH86" s="61">
        <v>42810.365272488423</v>
      </c>
    </row>
    <row r="87" spans="26:34" hidden="1" x14ac:dyDescent="0.35">
      <c r="Z87" s="32" t="str">
        <f t="shared" si="9"/>
        <v>ALP11220</v>
      </c>
      <c r="AA87" s="32" t="b">
        <f t="shared" si="10"/>
        <v>1</v>
      </c>
      <c r="AB87" t="s">
        <v>11</v>
      </c>
      <c r="AC87">
        <v>1220</v>
      </c>
      <c r="AD87" t="s">
        <v>3408</v>
      </c>
      <c r="AE87" t="s">
        <v>9398</v>
      </c>
      <c r="AF87" s="61">
        <v>42810.365272604169</v>
      </c>
      <c r="AG87" t="s">
        <v>9398</v>
      </c>
      <c r="AH87" s="61">
        <v>43112.343817361114</v>
      </c>
    </row>
    <row r="88" spans="26:34" hidden="1" x14ac:dyDescent="0.35">
      <c r="Z88" s="32" t="str">
        <f t="shared" si="9"/>
        <v>ALP11225</v>
      </c>
      <c r="AA88" s="32" t="b">
        <f t="shared" si="10"/>
        <v>1</v>
      </c>
      <c r="AB88" t="s">
        <v>11</v>
      </c>
      <c r="AC88">
        <v>1225</v>
      </c>
      <c r="AD88" t="s">
        <v>1294</v>
      </c>
      <c r="AE88" t="s">
        <v>9398</v>
      </c>
      <c r="AF88" s="61">
        <v>42810.365272719908</v>
      </c>
      <c r="AG88" t="s">
        <v>9398</v>
      </c>
      <c r="AH88" s="61">
        <v>42810.365272719908</v>
      </c>
    </row>
    <row r="89" spans="26:34" hidden="1" x14ac:dyDescent="0.35">
      <c r="Z89" s="32" t="str">
        <f t="shared" si="9"/>
        <v>ALP11300</v>
      </c>
      <c r="AA89" s="32" t="b">
        <f t="shared" si="10"/>
        <v>1</v>
      </c>
      <c r="AB89" t="s">
        <v>11</v>
      </c>
      <c r="AC89">
        <v>1300</v>
      </c>
      <c r="AD89" t="s">
        <v>1295</v>
      </c>
      <c r="AE89" t="s">
        <v>9398</v>
      </c>
      <c r="AF89" s="61">
        <v>42810.365272835646</v>
      </c>
      <c r="AG89" t="s">
        <v>9398</v>
      </c>
      <c r="AH89" s="61">
        <v>42810.365272835646</v>
      </c>
    </row>
    <row r="90" spans="26:34" hidden="1" x14ac:dyDescent="0.35">
      <c r="Z90" s="32" t="str">
        <f t="shared" si="9"/>
        <v>ALP11305</v>
      </c>
      <c r="AA90" s="32" t="b">
        <f t="shared" si="10"/>
        <v>1</v>
      </c>
      <c r="AB90" t="s">
        <v>11</v>
      </c>
      <c r="AC90">
        <v>1305</v>
      </c>
      <c r="AD90" t="s">
        <v>1296</v>
      </c>
      <c r="AE90" t="s">
        <v>9398</v>
      </c>
      <c r="AF90" s="61">
        <v>42810.365272916664</v>
      </c>
      <c r="AG90" t="s">
        <v>9398</v>
      </c>
      <c r="AH90" s="61">
        <v>42846.447691701389</v>
      </c>
    </row>
    <row r="91" spans="26:34" hidden="1" x14ac:dyDescent="0.35">
      <c r="Z91" s="32" t="str">
        <f t="shared" si="9"/>
        <v>ALP19999</v>
      </c>
      <c r="AA91" s="32" t="b">
        <f t="shared" si="10"/>
        <v>1</v>
      </c>
      <c r="AB91" t="s">
        <v>11</v>
      </c>
      <c r="AC91">
        <v>9999</v>
      </c>
      <c r="AD91" t="s">
        <v>1297</v>
      </c>
      <c r="AE91" t="s">
        <v>9398</v>
      </c>
      <c r="AF91" s="61">
        <v>42689.584736655095</v>
      </c>
      <c r="AG91" t="s">
        <v>9398</v>
      </c>
      <c r="AH91" s="61">
        <v>42810.365271296294</v>
      </c>
    </row>
    <row r="92" spans="26:34" hidden="1" x14ac:dyDescent="0.35">
      <c r="Z92" s="32" t="str">
        <f t="shared" si="9"/>
        <v>CHA11000</v>
      </c>
      <c r="AA92" s="32" t="b">
        <f t="shared" si="10"/>
        <v>1</v>
      </c>
      <c r="AB92" t="s">
        <v>9821</v>
      </c>
      <c r="AC92">
        <v>1000</v>
      </c>
      <c r="AD92" t="s">
        <v>1284</v>
      </c>
      <c r="AE92" t="s">
        <v>9398</v>
      </c>
      <c r="AF92" s="61">
        <v>43214.684508564816</v>
      </c>
      <c r="AG92" t="s">
        <v>9398</v>
      </c>
      <c r="AH92" s="61">
        <v>43214.684508564816</v>
      </c>
    </row>
    <row r="93" spans="26:34" hidden="1" x14ac:dyDescent="0.35">
      <c r="Z93" s="32" t="str">
        <f t="shared" si="9"/>
        <v>CHA11001</v>
      </c>
      <c r="AA93" s="32" t="b">
        <f t="shared" si="10"/>
        <v>1</v>
      </c>
      <c r="AB93" t="s">
        <v>9821</v>
      </c>
      <c r="AC93">
        <v>1001</v>
      </c>
      <c r="AD93" t="s">
        <v>1298</v>
      </c>
      <c r="AE93" t="s">
        <v>9398</v>
      </c>
      <c r="AF93" s="61">
        <v>43214.684537962959</v>
      </c>
      <c r="AG93" t="s">
        <v>9398</v>
      </c>
      <c r="AH93" s="61">
        <v>43214.684537962959</v>
      </c>
    </row>
    <row r="94" spans="26:34" hidden="1" x14ac:dyDescent="0.35">
      <c r="Z94" s="32" t="str">
        <f t="shared" si="9"/>
        <v>CHA11002</v>
      </c>
      <c r="AA94" s="32" t="b">
        <f t="shared" si="10"/>
        <v>1</v>
      </c>
      <c r="AB94" t="s">
        <v>9821</v>
      </c>
      <c r="AC94">
        <v>1002</v>
      </c>
      <c r="AD94" t="s">
        <v>1285</v>
      </c>
      <c r="AE94" t="s">
        <v>9398</v>
      </c>
      <c r="AF94" s="61">
        <v>43214.6845383912</v>
      </c>
      <c r="AG94" t="s">
        <v>9398</v>
      </c>
      <c r="AH94" s="61">
        <v>43214.6845383912</v>
      </c>
    </row>
    <row r="95" spans="26:34" hidden="1" x14ac:dyDescent="0.35">
      <c r="Z95" s="32" t="str">
        <f t="shared" si="9"/>
        <v>CHA12100</v>
      </c>
      <c r="AA95" s="32" t="b">
        <f t="shared" si="10"/>
        <v>1</v>
      </c>
      <c r="AB95" t="s">
        <v>9821</v>
      </c>
      <c r="AC95">
        <v>2100</v>
      </c>
      <c r="AD95" t="s">
        <v>10193</v>
      </c>
      <c r="AE95" t="s">
        <v>9398</v>
      </c>
      <c r="AF95" s="61">
        <v>43214.684538541667</v>
      </c>
      <c r="AG95" t="s">
        <v>9398</v>
      </c>
      <c r="AH95" s="61">
        <v>43214.684538541667</v>
      </c>
    </row>
    <row r="96" spans="26:34" hidden="1" x14ac:dyDescent="0.35">
      <c r="Z96" s="32" t="str">
        <f t="shared" si="9"/>
        <v>CHA12105</v>
      </c>
      <c r="AA96" s="32" t="b">
        <f t="shared" si="10"/>
        <v>1</v>
      </c>
      <c r="AB96" t="s">
        <v>9821</v>
      </c>
      <c r="AC96">
        <v>2105</v>
      </c>
      <c r="AD96" t="s">
        <v>10194</v>
      </c>
      <c r="AE96" t="s">
        <v>9398</v>
      </c>
      <c r="AF96" s="61">
        <v>43214.684538657406</v>
      </c>
      <c r="AG96" t="s">
        <v>9398</v>
      </c>
      <c r="AH96" s="61">
        <v>43214.684538657406</v>
      </c>
    </row>
    <row r="97" spans="26:34" hidden="1" x14ac:dyDescent="0.35">
      <c r="Z97" s="32" t="str">
        <f t="shared" si="9"/>
        <v>CHA12110</v>
      </c>
      <c r="AA97" s="32" t="b">
        <f t="shared" si="10"/>
        <v>1</v>
      </c>
      <c r="AB97" t="s">
        <v>9821</v>
      </c>
      <c r="AC97">
        <v>2110</v>
      </c>
      <c r="AD97" t="s">
        <v>10195</v>
      </c>
      <c r="AE97" t="s">
        <v>9398</v>
      </c>
      <c r="AF97" s="61">
        <v>43214.684538773145</v>
      </c>
      <c r="AG97" t="s">
        <v>9398</v>
      </c>
      <c r="AH97" s="61">
        <v>43214.684538773145</v>
      </c>
    </row>
    <row r="98" spans="26:34" hidden="1" x14ac:dyDescent="0.35">
      <c r="Z98" s="32" t="str">
        <f t="shared" si="9"/>
        <v>CHA12115</v>
      </c>
      <c r="AA98" s="32" t="b">
        <f t="shared" si="10"/>
        <v>1</v>
      </c>
      <c r="AB98" t="s">
        <v>9821</v>
      </c>
      <c r="AC98">
        <v>2115</v>
      </c>
      <c r="AD98" t="s">
        <v>10196</v>
      </c>
      <c r="AE98" t="s">
        <v>9398</v>
      </c>
      <c r="AF98" s="61">
        <v>43214.684538888891</v>
      </c>
      <c r="AG98" t="s">
        <v>9398</v>
      </c>
      <c r="AH98" s="61">
        <v>43214.684538888891</v>
      </c>
    </row>
    <row r="99" spans="26:34" hidden="1" x14ac:dyDescent="0.35">
      <c r="Z99" s="32" t="str">
        <f t="shared" si="9"/>
        <v>CHA12120</v>
      </c>
      <c r="AA99" s="32" t="b">
        <f t="shared" si="10"/>
        <v>1</v>
      </c>
      <c r="AB99" t="s">
        <v>9821</v>
      </c>
      <c r="AC99">
        <v>2120</v>
      </c>
      <c r="AD99" t="s">
        <v>10197</v>
      </c>
      <c r="AE99" t="s">
        <v>9398</v>
      </c>
      <c r="AF99" s="61">
        <v>43214.684539004629</v>
      </c>
      <c r="AG99" t="s">
        <v>9398</v>
      </c>
      <c r="AH99" s="61">
        <v>43214.684539004629</v>
      </c>
    </row>
    <row r="100" spans="26:34" hidden="1" x14ac:dyDescent="0.35">
      <c r="Z100" s="32" t="str">
        <f t="shared" si="9"/>
        <v>CHA19999</v>
      </c>
      <c r="AA100" s="32" t="b">
        <f t="shared" si="10"/>
        <v>1</v>
      </c>
      <c r="AB100" t="s">
        <v>9821</v>
      </c>
      <c r="AC100">
        <v>9999</v>
      </c>
      <c r="AD100" t="s">
        <v>1297</v>
      </c>
      <c r="AE100" t="s">
        <v>9398</v>
      </c>
      <c r="AF100" s="61">
        <v>43165.456532094904</v>
      </c>
      <c r="AG100" t="s">
        <v>9398</v>
      </c>
      <c r="AH100" s="61">
        <v>43165.456532094904</v>
      </c>
    </row>
    <row r="101" spans="26:34" hidden="1" x14ac:dyDescent="0.35">
      <c r="Z101" s="32" t="str">
        <f t="shared" si="9"/>
        <v>CORP9999</v>
      </c>
      <c r="AA101" s="32" t="b">
        <f t="shared" si="10"/>
        <v>1</v>
      </c>
      <c r="AB101" t="s">
        <v>12</v>
      </c>
      <c r="AC101">
        <v>9999</v>
      </c>
      <c r="AD101" t="s">
        <v>1297</v>
      </c>
      <c r="AE101" t="s">
        <v>9398</v>
      </c>
      <c r="AF101" s="61">
        <v>42810.416526076391</v>
      </c>
      <c r="AG101" t="s">
        <v>9398</v>
      </c>
      <c r="AH101" s="61">
        <v>42810.416526076391</v>
      </c>
    </row>
    <row r="102" spans="26:34" hidden="1" x14ac:dyDescent="0.35">
      <c r="Z102" s="32" t="str">
        <f t="shared" si="9"/>
        <v>FHQ19999</v>
      </c>
      <c r="AA102" s="32" t="b">
        <f t="shared" si="10"/>
        <v>1</v>
      </c>
      <c r="AB102" t="s">
        <v>13</v>
      </c>
      <c r="AC102">
        <v>9999</v>
      </c>
      <c r="AD102" t="s">
        <v>1297</v>
      </c>
      <c r="AE102" t="s">
        <v>9398</v>
      </c>
      <c r="AF102" s="61">
        <v>42810.422179479167</v>
      </c>
      <c r="AG102" t="s">
        <v>9398</v>
      </c>
      <c r="AH102" s="61">
        <v>42810.422179479167</v>
      </c>
    </row>
    <row r="103" spans="26:34" hidden="1" x14ac:dyDescent="0.35">
      <c r="Z103" s="32" t="str">
        <f t="shared" si="9"/>
        <v>JBT-1459999</v>
      </c>
      <c r="AA103" s="32" t="b">
        <f t="shared" si="10"/>
        <v>1</v>
      </c>
      <c r="AB103" t="s">
        <v>10488</v>
      </c>
      <c r="AC103">
        <v>9999</v>
      </c>
      <c r="AD103" t="s">
        <v>1297</v>
      </c>
      <c r="AE103" t="s">
        <v>9398</v>
      </c>
      <c r="AF103" s="61">
        <v>43241.59987017361</v>
      </c>
      <c r="AG103" t="s">
        <v>9398</v>
      </c>
      <c r="AH103" s="61">
        <v>43241.59987017361</v>
      </c>
    </row>
    <row r="104" spans="26:34" hidden="1" x14ac:dyDescent="0.35">
      <c r="Z104" s="32" t="str">
        <f t="shared" si="9"/>
        <v>JBT-4509999</v>
      </c>
      <c r="AA104" s="32" t="b">
        <f t="shared" si="10"/>
        <v>1</v>
      </c>
      <c r="AB104" t="s">
        <v>10489</v>
      </c>
      <c r="AC104">
        <v>9999</v>
      </c>
      <c r="AD104" t="s">
        <v>1297</v>
      </c>
      <c r="AE104" t="s">
        <v>9398</v>
      </c>
      <c r="AF104" s="61">
        <v>43241.65031153935</v>
      </c>
      <c r="AG104" t="s">
        <v>9398</v>
      </c>
      <c r="AH104" s="61">
        <v>43241.65031153935</v>
      </c>
    </row>
    <row r="105" spans="26:34" hidden="1" x14ac:dyDescent="0.35">
      <c r="Z105" s="32" t="str">
        <f t="shared" si="9"/>
        <v>JBT-4519999</v>
      </c>
      <c r="AA105" s="32" t="b">
        <f t="shared" si="10"/>
        <v>1</v>
      </c>
      <c r="AB105" t="s">
        <v>10490</v>
      </c>
      <c r="AC105">
        <v>9999</v>
      </c>
      <c r="AD105" t="s">
        <v>1297</v>
      </c>
      <c r="AE105" t="s">
        <v>9398</v>
      </c>
      <c r="AF105" s="61">
        <v>43241.65421458333</v>
      </c>
      <c r="AG105" t="s">
        <v>9398</v>
      </c>
      <c r="AH105" s="61">
        <v>43241.65421458333</v>
      </c>
    </row>
    <row r="106" spans="26:34" hidden="1" x14ac:dyDescent="0.35">
      <c r="Z106" s="32" t="str">
        <f t="shared" si="9"/>
        <v>JBT-4529999</v>
      </c>
      <c r="AA106" s="32" t="b">
        <f t="shared" si="10"/>
        <v>1</v>
      </c>
      <c r="AB106" t="s">
        <v>10491</v>
      </c>
      <c r="AC106">
        <v>9999</v>
      </c>
      <c r="AD106" t="s">
        <v>1297</v>
      </c>
      <c r="AE106" t="s">
        <v>9398</v>
      </c>
      <c r="AF106" s="61">
        <v>43241.657358715274</v>
      </c>
      <c r="AG106" t="s">
        <v>9398</v>
      </c>
      <c r="AH106" s="61">
        <v>43241.657358715274</v>
      </c>
    </row>
    <row r="107" spans="26:34" hidden="1" x14ac:dyDescent="0.35">
      <c r="Z107" s="32" t="str">
        <f t="shared" si="9"/>
        <v>KIN11000</v>
      </c>
      <c r="AA107" s="32" t="b">
        <f t="shared" si="10"/>
        <v>1</v>
      </c>
      <c r="AB107" t="s">
        <v>14</v>
      </c>
      <c r="AC107">
        <v>1000</v>
      </c>
      <c r="AD107" t="s">
        <v>1284</v>
      </c>
      <c r="AE107" t="s">
        <v>11113</v>
      </c>
      <c r="AF107" s="61">
        <v>42943.709459375001</v>
      </c>
      <c r="AG107" t="s">
        <v>11113</v>
      </c>
      <c r="AH107" s="61">
        <v>42943.709459375001</v>
      </c>
    </row>
    <row r="108" spans="26:34" hidden="1" x14ac:dyDescent="0.35">
      <c r="Z108" s="32" t="str">
        <f t="shared" si="9"/>
        <v>KIN11001</v>
      </c>
      <c r="AA108" s="32" t="b">
        <f t="shared" si="10"/>
        <v>1</v>
      </c>
      <c r="AB108" t="s">
        <v>14</v>
      </c>
      <c r="AC108">
        <v>1001</v>
      </c>
      <c r="AD108" t="s">
        <v>1298</v>
      </c>
      <c r="AE108" t="s">
        <v>11113</v>
      </c>
      <c r="AF108" s="61">
        <v>42943.709526932871</v>
      </c>
      <c r="AG108" t="s">
        <v>9398</v>
      </c>
      <c r="AH108" s="61">
        <v>43031.400234375003</v>
      </c>
    </row>
    <row r="109" spans="26:34" hidden="1" x14ac:dyDescent="0.35">
      <c r="Z109" s="32" t="str">
        <f t="shared" si="9"/>
        <v>KIN11002</v>
      </c>
      <c r="AA109" s="32" t="b">
        <f t="shared" si="10"/>
        <v>1</v>
      </c>
      <c r="AB109" t="s">
        <v>14</v>
      </c>
      <c r="AC109">
        <v>1002</v>
      </c>
      <c r="AD109" t="s">
        <v>1285</v>
      </c>
      <c r="AE109" t="s">
        <v>11113</v>
      </c>
      <c r="AF109" s="61">
        <v>42943.709527314815</v>
      </c>
      <c r="AG109" t="s">
        <v>11113</v>
      </c>
      <c r="AH109" s="61">
        <v>42943.709527314815</v>
      </c>
    </row>
    <row r="110" spans="26:34" hidden="1" x14ac:dyDescent="0.35">
      <c r="Z110" s="32" t="str">
        <f t="shared" si="9"/>
        <v>KIN11105</v>
      </c>
      <c r="AA110" s="32" t="b">
        <f t="shared" si="10"/>
        <v>1</v>
      </c>
      <c r="AB110" t="s">
        <v>14</v>
      </c>
      <c r="AC110">
        <v>1105</v>
      </c>
      <c r="AD110" t="s">
        <v>1287</v>
      </c>
      <c r="AE110" t="s">
        <v>9398</v>
      </c>
      <c r="AF110" s="61">
        <v>43146.76362283565</v>
      </c>
      <c r="AG110" t="s">
        <v>9398</v>
      </c>
      <c r="AH110" s="61">
        <v>43146.76362283565</v>
      </c>
    </row>
    <row r="111" spans="26:34" hidden="1" x14ac:dyDescent="0.35">
      <c r="Z111" s="32" t="str">
        <f t="shared" si="9"/>
        <v>KIN11300</v>
      </c>
      <c r="AA111" s="32" t="b">
        <f t="shared" si="10"/>
        <v>1</v>
      </c>
      <c r="AB111" t="s">
        <v>14</v>
      </c>
      <c r="AC111">
        <v>1300</v>
      </c>
      <c r="AD111" t="s">
        <v>1295</v>
      </c>
      <c r="AE111" t="s">
        <v>11113</v>
      </c>
      <c r="AF111" s="61">
        <v>42943.709527430554</v>
      </c>
      <c r="AG111" t="s">
        <v>11113</v>
      </c>
      <c r="AH111" s="61">
        <v>42943.709527430554</v>
      </c>
    </row>
    <row r="112" spans="26:34" hidden="1" x14ac:dyDescent="0.35">
      <c r="Z112" s="32" t="str">
        <f t="shared" si="9"/>
        <v>KIN11305</v>
      </c>
      <c r="AA112" s="32" t="b">
        <f t="shared" si="10"/>
        <v>1</v>
      </c>
      <c r="AB112" t="s">
        <v>14</v>
      </c>
      <c r="AC112">
        <v>1305</v>
      </c>
      <c r="AD112" t="s">
        <v>1296</v>
      </c>
      <c r="AE112" t="s">
        <v>11113</v>
      </c>
      <c r="AF112" s="61">
        <v>42943.7095275463</v>
      </c>
      <c r="AG112" t="s">
        <v>11113</v>
      </c>
      <c r="AH112" s="61">
        <v>42943.7095275463</v>
      </c>
    </row>
    <row r="113" spans="26:34" hidden="1" x14ac:dyDescent="0.35">
      <c r="Z113" s="32" t="str">
        <f t="shared" si="9"/>
        <v>KIN11400</v>
      </c>
      <c r="AA113" s="32" t="b">
        <f t="shared" si="10"/>
        <v>1</v>
      </c>
      <c r="AB113" t="s">
        <v>14</v>
      </c>
      <c r="AC113">
        <v>1400</v>
      </c>
      <c r="AD113" t="s">
        <v>1299</v>
      </c>
      <c r="AE113" t="s">
        <v>9398</v>
      </c>
      <c r="AF113" s="61">
        <v>43031.393737384256</v>
      </c>
      <c r="AG113" t="s">
        <v>9398</v>
      </c>
      <c r="AH113" s="61">
        <v>43031.393737384256</v>
      </c>
    </row>
    <row r="114" spans="26:34" hidden="1" x14ac:dyDescent="0.35">
      <c r="Z114" s="32" t="str">
        <f t="shared" ref="Z114:Z165" si="11">AB114&amp;AC114</f>
        <v>KIN11405</v>
      </c>
      <c r="AA114" s="32" t="b">
        <f t="shared" si="10"/>
        <v>1</v>
      </c>
      <c r="AB114" t="s">
        <v>14</v>
      </c>
      <c r="AC114">
        <v>1405</v>
      </c>
      <c r="AD114" t="s">
        <v>1300</v>
      </c>
      <c r="AE114" t="s">
        <v>9398</v>
      </c>
      <c r="AF114" s="61">
        <v>43031.393779976854</v>
      </c>
      <c r="AG114" t="s">
        <v>9398</v>
      </c>
      <c r="AH114" s="61">
        <v>43031.393779976854</v>
      </c>
    </row>
    <row r="115" spans="26:34" hidden="1" x14ac:dyDescent="0.35">
      <c r="Z115" s="32" t="str">
        <f t="shared" si="11"/>
        <v>KIN11410</v>
      </c>
      <c r="AA115" s="32" t="b">
        <f t="shared" si="10"/>
        <v>1</v>
      </c>
      <c r="AB115" t="s">
        <v>14</v>
      </c>
      <c r="AC115">
        <v>1410</v>
      </c>
      <c r="AD115" t="s">
        <v>1301</v>
      </c>
      <c r="AE115" t="s">
        <v>9398</v>
      </c>
      <c r="AF115" s="61">
        <v>43031.393780324077</v>
      </c>
      <c r="AG115" t="s">
        <v>9398</v>
      </c>
      <c r="AH115" s="61">
        <v>43031.393780324077</v>
      </c>
    </row>
    <row r="116" spans="26:34" hidden="1" x14ac:dyDescent="0.35">
      <c r="Z116" s="32" t="str">
        <f t="shared" si="11"/>
        <v>KIN11415</v>
      </c>
      <c r="AA116" s="32" t="b">
        <f t="shared" si="10"/>
        <v>1</v>
      </c>
      <c r="AB116" t="s">
        <v>14</v>
      </c>
      <c r="AC116">
        <v>1415</v>
      </c>
      <c r="AD116" t="s">
        <v>1302</v>
      </c>
      <c r="AE116" t="s">
        <v>9398</v>
      </c>
      <c r="AF116" s="61">
        <v>43031.393780439816</v>
      </c>
      <c r="AG116" t="s">
        <v>9398</v>
      </c>
      <c r="AH116" s="61">
        <v>43031.393780439816</v>
      </c>
    </row>
    <row r="117" spans="26:34" hidden="1" x14ac:dyDescent="0.35">
      <c r="Z117" s="32" t="str">
        <f t="shared" si="11"/>
        <v>KIN11420</v>
      </c>
      <c r="AA117" s="32" t="b">
        <f t="shared" si="10"/>
        <v>1</v>
      </c>
      <c r="AB117" t="s">
        <v>14</v>
      </c>
      <c r="AC117">
        <v>1420</v>
      </c>
      <c r="AD117" t="s">
        <v>1303</v>
      </c>
      <c r="AE117" t="s">
        <v>9398</v>
      </c>
      <c r="AF117" s="61">
        <v>43031.393780752318</v>
      </c>
      <c r="AG117" t="s">
        <v>9398</v>
      </c>
      <c r="AH117" s="61">
        <v>43031.393780752318</v>
      </c>
    </row>
    <row r="118" spans="26:34" hidden="1" x14ac:dyDescent="0.35">
      <c r="Z118" s="32" t="str">
        <f t="shared" si="11"/>
        <v>KIN11425</v>
      </c>
      <c r="AA118" s="32" t="b">
        <f t="shared" si="10"/>
        <v>1</v>
      </c>
      <c r="AB118" t="s">
        <v>14</v>
      </c>
      <c r="AC118">
        <v>1425</v>
      </c>
      <c r="AD118" t="s">
        <v>1304</v>
      </c>
      <c r="AE118" t="s">
        <v>9398</v>
      </c>
      <c r="AF118" s="61">
        <v>43031.393780868057</v>
      </c>
      <c r="AG118" t="s">
        <v>9398</v>
      </c>
      <c r="AH118" s="61">
        <v>43031.393780868057</v>
      </c>
    </row>
    <row r="119" spans="26:34" hidden="1" x14ac:dyDescent="0.35">
      <c r="Z119" s="32" t="str">
        <f t="shared" si="11"/>
        <v>KIN11500</v>
      </c>
      <c r="AA119" s="32" t="b">
        <f t="shared" si="10"/>
        <v>1</v>
      </c>
      <c r="AB119" t="s">
        <v>14</v>
      </c>
      <c r="AC119">
        <v>1500</v>
      </c>
      <c r="AD119" t="s">
        <v>1305</v>
      </c>
      <c r="AE119" t="s">
        <v>9398</v>
      </c>
      <c r="AF119" s="61">
        <v>43031.393781018516</v>
      </c>
      <c r="AG119" t="s">
        <v>9398</v>
      </c>
      <c r="AH119" s="61">
        <v>43031.393781018516</v>
      </c>
    </row>
    <row r="120" spans="26:34" hidden="1" x14ac:dyDescent="0.35">
      <c r="Z120" s="32" t="str">
        <f t="shared" si="11"/>
        <v>KIN11505</v>
      </c>
      <c r="AA120" s="32" t="b">
        <f t="shared" si="10"/>
        <v>1</v>
      </c>
      <c r="AB120" t="s">
        <v>14</v>
      </c>
      <c r="AC120">
        <v>1505</v>
      </c>
      <c r="AD120" t="s">
        <v>9562</v>
      </c>
      <c r="AE120" t="s">
        <v>9398</v>
      </c>
      <c r="AF120" s="61">
        <v>43031.393781134262</v>
      </c>
      <c r="AG120" t="s">
        <v>9398</v>
      </c>
      <c r="AH120" s="61">
        <v>43123.66450929398</v>
      </c>
    </row>
    <row r="121" spans="26:34" hidden="1" x14ac:dyDescent="0.35">
      <c r="Z121" s="32" t="str">
        <f t="shared" si="11"/>
        <v>KIN11510</v>
      </c>
      <c r="AA121" s="32" t="b">
        <f t="shared" si="10"/>
        <v>1</v>
      </c>
      <c r="AB121" t="s">
        <v>14</v>
      </c>
      <c r="AC121">
        <v>1510</v>
      </c>
      <c r="AD121" t="s">
        <v>1306</v>
      </c>
      <c r="AE121" t="s">
        <v>9398</v>
      </c>
      <c r="AF121" s="61">
        <v>43031.393781250001</v>
      </c>
      <c r="AG121" t="s">
        <v>9398</v>
      </c>
      <c r="AH121" s="61">
        <v>43031.393781250001</v>
      </c>
    </row>
    <row r="122" spans="26:34" hidden="1" x14ac:dyDescent="0.35">
      <c r="Z122" s="32" t="str">
        <f t="shared" si="11"/>
        <v>KIN11515</v>
      </c>
      <c r="AA122" s="32" t="b">
        <f t="shared" si="10"/>
        <v>1</v>
      </c>
      <c r="AB122" t="s">
        <v>14</v>
      </c>
      <c r="AC122">
        <v>1515</v>
      </c>
      <c r="AD122" t="s">
        <v>1307</v>
      </c>
      <c r="AE122" t="s">
        <v>9398</v>
      </c>
      <c r="AF122" s="61">
        <v>43031.393781365739</v>
      </c>
      <c r="AG122" t="s">
        <v>9398</v>
      </c>
      <c r="AH122" s="61">
        <v>43031.393781365739</v>
      </c>
    </row>
    <row r="123" spans="26:34" hidden="1" x14ac:dyDescent="0.35">
      <c r="Z123" s="32" t="str">
        <f t="shared" si="11"/>
        <v>KIN11600</v>
      </c>
      <c r="AA123" s="32" t="b">
        <f t="shared" si="10"/>
        <v>1</v>
      </c>
      <c r="AB123" t="s">
        <v>14</v>
      </c>
      <c r="AC123">
        <v>1600</v>
      </c>
      <c r="AD123" t="s">
        <v>1308</v>
      </c>
      <c r="AE123" t="s">
        <v>9398</v>
      </c>
      <c r="AF123" s="61">
        <v>43031.393781516206</v>
      </c>
      <c r="AG123" t="s">
        <v>9398</v>
      </c>
      <c r="AH123" s="61">
        <v>43031.393781516206</v>
      </c>
    </row>
    <row r="124" spans="26:34" hidden="1" x14ac:dyDescent="0.35">
      <c r="Z124" s="32" t="str">
        <f t="shared" si="11"/>
        <v>KIN11700</v>
      </c>
      <c r="AA124" s="32" t="b">
        <f t="shared" si="10"/>
        <v>1</v>
      </c>
      <c r="AB124" t="s">
        <v>14</v>
      </c>
      <c r="AC124">
        <v>1700</v>
      </c>
      <c r="AD124" t="s">
        <v>1309</v>
      </c>
      <c r="AE124" t="s">
        <v>9398</v>
      </c>
      <c r="AF124" s="61">
        <v>43031.393781747684</v>
      </c>
      <c r="AG124" t="s">
        <v>9398</v>
      </c>
      <c r="AH124" s="61">
        <v>43031.393781747684</v>
      </c>
    </row>
    <row r="125" spans="26:34" hidden="1" x14ac:dyDescent="0.35">
      <c r="Z125" s="32" t="str">
        <f t="shared" si="11"/>
        <v>KIN11800</v>
      </c>
      <c r="AA125" s="32" t="b">
        <f t="shared" si="10"/>
        <v>1</v>
      </c>
      <c r="AB125" t="s">
        <v>14</v>
      </c>
      <c r="AC125">
        <v>1800</v>
      </c>
      <c r="AD125" t="s">
        <v>9708</v>
      </c>
      <c r="AE125" t="s">
        <v>9398</v>
      </c>
      <c r="AF125" s="61">
        <v>43131.40897542824</v>
      </c>
      <c r="AG125" t="s">
        <v>9398</v>
      </c>
      <c r="AH125" s="61">
        <v>43131.40897542824</v>
      </c>
    </row>
    <row r="126" spans="26:34" hidden="1" x14ac:dyDescent="0.35">
      <c r="Z126" s="32" t="str">
        <f t="shared" si="11"/>
        <v>KIN19999</v>
      </c>
      <c r="AA126" s="32" t="b">
        <f t="shared" si="10"/>
        <v>1</v>
      </c>
      <c r="AB126" t="s">
        <v>14</v>
      </c>
      <c r="AC126">
        <v>9999</v>
      </c>
      <c r="AD126" t="s">
        <v>1297</v>
      </c>
      <c r="AE126" t="s">
        <v>11113</v>
      </c>
      <c r="AF126" s="61">
        <v>42943.70952827546</v>
      </c>
      <c r="AG126" t="s">
        <v>11113</v>
      </c>
      <c r="AH126" s="61">
        <v>42943.70952827546</v>
      </c>
    </row>
    <row r="127" spans="26:34" hidden="1" x14ac:dyDescent="0.35">
      <c r="Z127" s="32" t="str">
        <f t="shared" si="11"/>
        <v>LCOM1000</v>
      </c>
      <c r="AA127" s="32" t="b">
        <f t="shared" si="10"/>
        <v>1</v>
      </c>
      <c r="AB127" t="s">
        <v>9</v>
      </c>
      <c r="AC127">
        <v>1000</v>
      </c>
      <c r="AD127" t="s">
        <v>1284</v>
      </c>
      <c r="AE127" t="s">
        <v>9398</v>
      </c>
      <c r="AF127" s="61">
        <v>42810.305314386576</v>
      </c>
      <c r="AG127" t="s">
        <v>9398</v>
      </c>
      <c r="AH127" s="61">
        <v>42810.305314386576</v>
      </c>
    </row>
    <row r="128" spans="26:34" hidden="1" x14ac:dyDescent="0.35">
      <c r="Z128" s="32" t="str">
        <f t="shared" si="11"/>
        <v>LCOM1001</v>
      </c>
      <c r="AA128" s="32" t="b">
        <f t="shared" si="10"/>
        <v>1</v>
      </c>
      <c r="AB128" t="s">
        <v>9</v>
      </c>
      <c r="AC128">
        <v>1001</v>
      </c>
      <c r="AD128" t="s">
        <v>1298</v>
      </c>
      <c r="AE128" t="s">
        <v>9398</v>
      </c>
      <c r="AF128" s="61">
        <v>42810.30533865741</v>
      </c>
      <c r="AG128" t="s">
        <v>9398</v>
      </c>
      <c r="AH128" s="61">
        <v>43104.484103703704</v>
      </c>
    </row>
    <row r="129" spans="26:34" hidden="1" x14ac:dyDescent="0.35">
      <c r="Z129" s="32" t="str">
        <f t="shared" si="11"/>
        <v>LCOM1002</v>
      </c>
      <c r="AA129" s="32" t="b">
        <f t="shared" si="10"/>
        <v>1</v>
      </c>
      <c r="AB129" t="s">
        <v>9</v>
      </c>
      <c r="AC129">
        <v>1002</v>
      </c>
      <c r="AD129" t="s">
        <v>1285</v>
      </c>
      <c r="AE129" t="s">
        <v>9398</v>
      </c>
      <c r="AF129" s="61">
        <v>42810.305338888887</v>
      </c>
      <c r="AG129" t="s">
        <v>9398</v>
      </c>
      <c r="AH129" s="61">
        <v>42810.305338888887</v>
      </c>
    </row>
    <row r="130" spans="26:34" hidden="1" x14ac:dyDescent="0.35">
      <c r="Z130" s="32" t="str">
        <f t="shared" si="11"/>
        <v>LCOM1100</v>
      </c>
      <c r="AA130" s="32" t="b">
        <f t="shared" si="10"/>
        <v>1</v>
      </c>
      <c r="AB130" t="s">
        <v>9</v>
      </c>
      <c r="AC130">
        <v>1100</v>
      </c>
      <c r="AD130" t="s">
        <v>1286</v>
      </c>
      <c r="AE130" t="s">
        <v>9398</v>
      </c>
      <c r="AF130" s="61">
        <v>42810.305339155093</v>
      </c>
      <c r="AG130" t="s">
        <v>9398</v>
      </c>
      <c r="AH130" s="61">
        <v>42810.305339155093</v>
      </c>
    </row>
    <row r="131" spans="26:34" hidden="1" x14ac:dyDescent="0.35">
      <c r="Z131" s="32" t="str">
        <f t="shared" si="11"/>
        <v>LCOM1105</v>
      </c>
      <c r="AA131" s="32" t="b">
        <f t="shared" si="10"/>
        <v>1</v>
      </c>
      <c r="AB131" t="s">
        <v>9</v>
      </c>
      <c r="AC131">
        <v>1105</v>
      </c>
      <c r="AD131" t="s">
        <v>1287</v>
      </c>
      <c r="AE131" t="s">
        <v>9398</v>
      </c>
      <c r="AF131" s="61">
        <v>42810.305339386578</v>
      </c>
      <c r="AG131" t="s">
        <v>9398</v>
      </c>
      <c r="AH131" s="61">
        <v>42810.305339386578</v>
      </c>
    </row>
    <row r="132" spans="26:34" hidden="1" x14ac:dyDescent="0.35">
      <c r="Z132" s="32" t="str">
        <f t="shared" si="11"/>
        <v>LCOM1110</v>
      </c>
      <c r="AA132" s="32" t="b">
        <f t="shared" si="10"/>
        <v>1</v>
      </c>
      <c r="AB132" t="s">
        <v>9</v>
      </c>
      <c r="AC132">
        <v>1110</v>
      </c>
      <c r="AD132" t="s">
        <v>1288</v>
      </c>
      <c r="AE132" t="s">
        <v>9398</v>
      </c>
      <c r="AF132" s="61">
        <v>42810.305339664352</v>
      </c>
      <c r="AG132" t="s">
        <v>9398</v>
      </c>
      <c r="AH132" s="61">
        <v>42846.449780902774</v>
      </c>
    </row>
    <row r="133" spans="26:34" hidden="1" x14ac:dyDescent="0.35">
      <c r="Z133" s="32" t="str">
        <f t="shared" si="11"/>
        <v>LCOM1115</v>
      </c>
      <c r="AA133" s="32" t="b">
        <f t="shared" ref="AA133:AA196" si="12">VLOOKUP(AC133,V:W,2,0)=AD133</f>
        <v>1</v>
      </c>
      <c r="AB133" t="s">
        <v>9</v>
      </c>
      <c r="AC133">
        <v>1115</v>
      </c>
      <c r="AD133" t="s">
        <v>1289</v>
      </c>
      <c r="AE133" t="s">
        <v>9398</v>
      </c>
      <c r="AF133" s="61">
        <v>42810.305339814811</v>
      </c>
      <c r="AG133" t="s">
        <v>9398</v>
      </c>
      <c r="AH133" s="61">
        <v>42810.305339814811</v>
      </c>
    </row>
    <row r="134" spans="26:34" hidden="1" x14ac:dyDescent="0.35">
      <c r="Z134" s="32" t="str">
        <f t="shared" si="11"/>
        <v>LCOM1120</v>
      </c>
      <c r="AA134" s="32" t="b">
        <f t="shared" si="12"/>
        <v>1</v>
      </c>
      <c r="AB134" t="s">
        <v>9</v>
      </c>
      <c r="AC134">
        <v>1120</v>
      </c>
      <c r="AD134" t="s">
        <v>3409</v>
      </c>
      <c r="AE134" t="s">
        <v>9398</v>
      </c>
      <c r="AF134" s="61">
        <v>43112.343750844906</v>
      </c>
      <c r="AG134" t="s">
        <v>9398</v>
      </c>
      <c r="AH134" s="61">
        <v>43112.343750844906</v>
      </c>
    </row>
    <row r="135" spans="26:34" hidden="1" x14ac:dyDescent="0.35">
      <c r="Z135" s="32" t="str">
        <f t="shared" si="11"/>
        <v>LCOM1200</v>
      </c>
      <c r="AA135" s="32" t="b">
        <f t="shared" si="12"/>
        <v>1</v>
      </c>
      <c r="AB135" t="s">
        <v>9</v>
      </c>
      <c r="AC135">
        <v>1200</v>
      </c>
      <c r="AD135" t="s">
        <v>1290</v>
      </c>
      <c r="AE135" t="s">
        <v>9398</v>
      </c>
      <c r="AF135" s="61">
        <v>42810.305340011575</v>
      </c>
      <c r="AG135" t="s">
        <v>9398</v>
      </c>
      <c r="AH135" s="61">
        <v>42846.449781365744</v>
      </c>
    </row>
    <row r="136" spans="26:34" hidden="1" x14ac:dyDescent="0.35">
      <c r="Z136" s="32" t="str">
        <f t="shared" si="11"/>
        <v>LCOM1205</v>
      </c>
      <c r="AA136" s="32" t="b">
        <f t="shared" si="12"/>
        <v>1</v>
      </c>
      <c r="AB136" t="s">
        <v>9</v>
      </c>
      <c r="AC136">
        <v>1205</v>
      </c>
      <c r="AD136" t="s">
        <v>1291</v>
      </c>
      <c r="AE136" t="s">
        <v>9398</v>
      </c>
      <c r="AF136" s="61">
        <v>42810.305340243052</v>
      </c>
      <c r="AG136" t="s">
        <v>9398</v>
      </c>
      <c r="AH136" s="61">
        <v>42810.305340243052</v>
      </c>
    </row>
    <row r="137" spans="26:34" hidden="1" x14ac:dyDescent="0.35">
      <c r="Z137" s="32" t="str">
        <f t="shared" si="11"/>
        <v>LCOM1210</v>
      </c>
      <c r="AA137" s="32" t="b">
        <f t="shared" si="12"/>
        <v>1</v>
      </c>
      <c r="AB137" t="s">
        <v>9</v>
      </c>
      <c r="AC137">
        <v>1210</v>
      </c>
      <c r="AD137" t="s">
        <v>1292</v>
      </c>
      <c r="AE137" t="s">
        <v>9398</v>
      </c>
      <c r="AF137" s="61">
        <v>42810.305340474537</v>
      </c>
      <c r="AG137" t="s">
        <v>9398</v>
      </c>
      <c r="AH137" s="61">
        <v>42810.305340474537</v>
      </c>
    </row>
    <row r="138" spans="26:34" hidden="1" x14ac:dyDescent="0.35">
      <c r="Z138" s="32" t="str">
        <f t="shared" si="11"/>
        <v>LCOM1215</v>
      </c>
      <c r="AA138" s="32" t="b">
        <f t="shared" si="12"/>
        <v>1</v>
      </c>
      <c r="AB138" t="s">
        <v>9</v>
      </c>
      <c r="AC138">
        <v>1215</v>
      </c>
      <c r="AD138" t="s">
        <v>1293</v>
      </c>
      <c r="AE138" t="s">
        <v>9398</v>
      </c>
      <c r="AF138" s="61">
        <v>42810.305340706022</v>
      </c>
      <c r="AG138" t="s">
        <v>9398</v>
      </c>
      <c r="AH138" s="61">
        <v>42810.305340706022</v>
      </c>
    </row>
    <row r="139" spans="26:34" hidden="1" x14ac:dyDescent="0.35">
      <c r="Z139" s="32" t="str">
        <f t="shared" si="11"/>
        <v>LCOM1220</v>
      </c>
      <c r="AA139" s="32" t="b">
        <f t="shared" si="12"/>
        <v>1</v>
      </c>
      <c r="AB139" t="s">
        <v>9</v>
      </c>
      <c r="AC139">
        <v>1220</v>
      </c>
      <c r="AD139" t="s">
        <v>3408</v>
      </c>
      <c r="AE139" t="s">
        <v>9398</v>
      </c>
      <c r="AF139" s="61">
        <v>42810.30534097222</v>
      </c>
      <c r="AG139" t="s">
        <v>9398</v>
      </c>
      <c r="AH139" s="61">
        <v>43112.343750613429</v>
      </c>
    </row>
    <row r="140" spans="26:34" hidden="1" x14ac:dyDescent="0.35">
      <c r="Z140" s="32" t="str">
        <f t="shared" si="11"/>
        <v>LCOM1225</v>
      </c>
      <c r="AA140" s="32" t="b">
        <f t="shared" si="12"/>
        <v>1</v>
      </c>
      <c r="AB140" t="s">
        <v>9</v>
      </c>
      <c r="AC140">
        <v>1225</v>
      </c>
      <c r="AD140" t="s">
        <v>1294</v>
      </c>
      <c r="AE140" t="s">
        <v>9398</v>
      </c>
      <c r="AF140" s="61">
        <v>42810.305341122687</v>
      </c>
      <c r="AG140" t="s">
        <v>9398</v>
      </c>
      <c r="AH140" s="61">
        <v>42810.305341122687</v>
      </c>
    </row>
    <row r="141" spans="26:34" hidden="1" x14ac:dyDescent="0.35">
      <c r="Z141" s="32" t="str">
        <f t="shared" si="11"/>
        <v>LCOM1300</v>
      </c>
      <c r="AA141" s="32" t="b">
        <f t="shared" si="12"/>
        <v>1</v>
      </c>
      <c r="AB141" t="s">
        <v>9</v>
      </c>
      <c r="AC141">
        <v>1300</v>
      </c>
      <c r="AD141" t="s">
        <v>1295</v>
      </c>
      <c r="AE141" t="s">
        <v>9398</v>
      </c>
      <c r="AF141" s="61">
        <v>42810.305341400461</v>
      </c>
      <c r="AG141" t="s">
        <v>9398</v>
      </c>
      <c r="AH141" s="61">
        <v>42810.305341400461</v>
      </c>
    </row>
    <row r="142" spans="26:34" hidden="1" x14ac:dyDescent="0.35">
      <c r="Z142" s="32" t="str">
        <f t="shared" si="11"/>
        <v>LCOM1305</v>
      </c>
      <c r="AA142" s="32" t="b">
        <f t="shared" si="12"/>
        <v>1</v>
      </c>
      <c r="AB142" t="s">
        <v>9</v>
      </c>
      <c r="AC142">
        <v>1305</v>
      </c>
      <c r="AD142" t="s">
        <v>1296</v>
      </c>
      <c r="AE142" t="s">
        <v>9398</v>
      </c>
      <c r="AF142" s="61">
        <v>42810.305341631945</v>
      </c>
      <c r="AG142" t="s">
        <v>9398</v>
      </c>
      <c r="AH142" s="61">
        <v>42846.449781481482</v>
      </c>
    </row>
    <row r="143" spans="26:34" hidden="1" x14ac:dyDescent="0.35">
      <c r="Z143" s="32" t="str">
        <f t="shared" si="11"/>
        <v>LCOM1400</v>
      </c>
      <c r="AA143" s="32" t="b">
        <f t="shared" si="12"/>
        <v>1</v>
      </c>
      <c r="AB143" t="s">
        <v>9</v>
      </c>
      <c r="AC143">
        <v>1400</v>
      </c>
      <c r="AD143" t="s">
        <v>1299</v>
      </c>
      <c r="AE143" t="s">
        <v>9398</v>
      </c>
      <c r="AF143" s="61">
        <v>43123.579341666664</v>
      </c>
      <c r="AG143" t="s">
        <v>9398</v>
      </c>
      <c r="AH143" s="61">
        <v>43123.579341666664</v>
      </c>
    </row>
    <row r="144" spans="26:34" hidden="1" x14ac:dyDescent="0.35">
      <c r="Z144" s="32" t="str">
        <f t="shared" si="11"/>
        <v>LCOM1405</v>
      </c>
      <c r="AA144" s="32" t="b">
        <f t="shared" si="12"/>
        <v>1</v>
      </c>
      <c r="AB144" t="s">
        <v>9</v>
      </c>
      <c r="AC144">
        <v>1405</v>
      </c>
      <c r="AD144" t="s">
        <v>1300</v>
      </c>
      <c r="AE144" t="s">
        <v>9398</v>
      </c>
      <c r="AF144" s="61">
        <v>43123.579342326389</v>
      </c>
      <c r="AG144" t="s">
        <v>9398</v>
      </c>
      <c r="AH144" s="61">
        <v>43123.579342326389</v>
      </c>
    </row>
    <row r="145" spans="26:34" hidden="1" x14ac:dyDescent="0.35">
      <c r="Z145" s="32" t="str">
        <f t="shared" si="11"/>
        <v>LCOM1410</v>
      </c>
      <c r="AA145" s="32" t="b">
        <f t="shared" si="12"/>
        <v>1</v>
      </c>
      <c r="AB145" t="s">
        <v>9</v>
      </c>
      <c r="AC145">
        <v>1410</v>
      </c>
      <c r="AD145" t="s">
        <v>1301</v>
      </c>
      <c r="AE145" t="s">
        <v>9398</v>
      </c>
      <c r="AF145" s="61">
        <v>43123.579342442128</v>
      </c>
      <c r="AG145" t="s">
        <v>9398</v>
      </c>
      <c r="AH145" s="61">
        <v>43123.579342442128</v>
      </c>
    </row>
    <row r="146" spans="26:34" hidden="1" x14ac:dyDescent="0.35">
      <c r="Z146" s="32" t="str">
        <f t="shared" si="11"/>
        <v>LCOM1415</v>
      </c>
      <c r="AA146" s="32" t="b">
        <f t="shared" si="12"/>
        <v>1</v>
      </c>
      <c r="AB146" t="s">
        <v>9</v>
      </c>
      <c r="AC146">
        <v>1415</v>
      </c>
      <c r="AD146" t="s">
        <v>1302</v>
      </c>
      <c r="AE146" t="s">
        <v>9398</v>
      </c>
      <c r="AF146" s="61">
        <v>43123.579342557867</v>
      </c>
      <c r="AG146" t="s">
        <v>9398</v>
      </c>
      <c r="AH146" s="61">
        <v>43123.579342557867</v>
      </c>
    </row>
    <row r="147" spans="26:34" hidden="1" x14ac:dyDescent="0.35">
      <c r="Z147" s="32" t="str">
        <f t="shared" si="11"/>
        <v>LCOM1420</v>
      </c>
      <c r="AA147" s="32" t="b">
        <f t="shared" si="12"/>
        <v>1</v>
      </c>
      <c r="AB147" t="s">
        <v>9</v>
      </c>
      <c r="AC147">
        <v>1420</v>
      </c>
      <c r="AD147" t="s">
        <v>1303</v>
      </c>
      <c r="AE147" t="s">
        <v>9398</v>
      </c>
      <c r="AF147" s="61">
        <v>43123.579342627316</v>
      </c>
      <c r="AG147" t="s">
        <v>9398</v>
      </c>
      <c r="AH147" s="61">
        <v>43123.579342627316</v>
      </c>
    </row>
    <row r="148" spans="26:34" hidden="1" x14ac:dyDescent="0.35">
      <c r="Z148" s="32" t="str">
        <f t="shared" si="11"/>
        <v>LCOM1425</v>
      </c>
      <c r="AA148" s="32" t="b">
        <f t="shared" si="12"/>
        <v>1</v>
      </c>
      <c r="AB148" t="s">
        <v>9</v>
      </c>
      <c r="AC148">
        <v>1425</v>
      </c>
      <c r="AD148" t="s">
        <v>1304</v>
      </c>
      <c r="AE148" t="s">
        <v>9398</v>
      </c>
      <c r="AF148" s="61">
        <v>43123.579342708334</v>
      </c>
      <c r="AG148" t="s">
        <v>9398</v>
      </c>
      <c r="AH148" s="61">
        <v>43123.579342708334</v>
      </c>
    </row>
    <row r="149" spans="26:34" hidden="1" x14ac:dyDescent="0.35">
      <c r="Z149" s="32" t="str">
        <f t="shared" si="11"/>
        <v>LCOM1500</v>
      </c>
      <c r="AA149" s="32" t="b">
        <f t="shared" si="12"/>
        <v>1</v>
      </c>
      <c r="AB149" t="s">
        <v>9</v>
      </c>
      <c r="AC149">
        <v>1500</v>
      </c>
      <c r="AD149" t="s">
        <v>1305</v>
      </c>
      <c r="AE149" t="s">
        <v>9398</v>
      </c>
      <c r="AF149" s="61">
        <v>43123.579342824072</v>
      </c>
      <c r="AG149" t="s">
        <v>9398</v>
      </c>
      <c r="AH149" s="61">
        <v>43123.579342824072</v>
      </c>
    </row>
    <row r="150" spans="26:34" hidden="1" x14ac:dyDescent="0.35">
      <c r="Z150" s="32" t="str">
        <f t="shared" si="11"/>
        <v>LCOM1505</v>
      </c>
      <c r="AA150" s="32" t="b">
        <f t="shared" si="12"/>
        <v>1</v>
      </c>
      <c r="AB150" t="s">
        <v>9</v>
      </c>
      <c r="AC150">
        <v>1505</v>
      </c>
      <c r="AD150" t="s">
        <v>9562</v>
      </c>
      <c r="AE150" t="s">
        <v>9398</v>
      </c>
      <c r="AF150" s="61">
        <v>43123.579342939818</v>
      </c>
      <c r="AG150" t="s">
        <v>9398</v>
      </c>
      <c r="AH150" s="61">
        <v>43123.579342939818</v>
      </c>
    </row>
    <row r="151" spans="26:34" hidden="1" x14ac:dyDescent="0.35">
      <c r="Z151" s="32" t="str">
        <f t="shared" si="11"/>
        <v>LCOM1510</v>
      </c>
      <c r="AA151" s="32" t="b">
        <f t="shared" si="12"/>
        <v>1</v>
      </c>
      <c r="AB151" t="s">
        <v>9</v>
      </c>
      <c r="AC151">
        <v>1510</v>
      </c>
      <c r="AD151" t="s">
        <v>1306</v>
      </c>
      <c r="AE151" t="s">
        <v>9398</v>
      </c>
      <c r="AF151" s="61">
        <v>43123.579343020836</v>
      </c>
      <c r="AG151" t="s">
        <v>9398</v>
      </c>
      <c r="AH151" s="61">
        <v>43123.579343020836</v>
      </c>
    </row>
    <row r="152" spans="26:34" hidden="1" x14ac:dyDescent="0.35">
      <c r="Z152" s="32" t="str">
        <f t="shared" si="11"/>
        <v>LCOM1515</v>
      </c>
      <c r="AA152" s="32" t="b">
        <f t="shared" si="12"/>
        <v>1</v>
      </c>
      <c r="AB152" t="s">
        <v>9</v>
      </c>
      <c r="AC152">
        <v>1515</v>
      </c>
      <c r="AD152" t="s">
        <v>1307</v>
      </c>
      <c r="AE152" t="s">
        <v>9398</v>
      </c>
      <c r="AF152" s="61">
        <v>43123.579343090278</v>
      </c>
      <c r="AG152" t="s">
        <v>9398</v>
      </c>
      <c r="AH152" s="61">
        <v>43123.579343090278</v>
      </c>
    </row>
    <row r="153" spans="26:34" hidden="1" x14ac:dyDescent="0.35">
      <c r="Z153" s="32" t="str">
        <f t="shared" si="11"/>
        <v>LCOM1600</v>
      </c>
      <c r="AA153" s="32" t="b">
        <f t="shared" si="12"/>
        <v>1</v>
      </c>
      <c r="AB153" t="s">
        <v>9</v>
      </c>
      <c r="AC153">
        <v>1600</v>
      </c>
      <c r="AD153" t="s">
        <v>1308</v>
      </c>
      <c r="AE153" t="s">
        <v>9398</v>
      </c>
      <c r="AF153" s="61">
        <v>43123.579343206016</v>
      </c>
      <c r="AG153" t="s">
        <v>9398</v>
      </c>
      <c r="AH153" s="61">
        <v>43123.579343206016</v>
      </c>
    </row>
    <row r="154" spans="26:34" hidden="1" x14ac:dyDescent="0.35">
      <c r="Z154" s="32" t="str">
        <f t="shared" si="11"/>
        <v>LCOM1700</v>
      </c>
      <c r="AA154" s="32" t="b">
        <f t="shared" si="12"/>
        <v>1</v>
      </c>
      <c r="AB154" t="s">
        <v>9</v>
      </c>
      <c r="AC154">
        <v>1700</v>
      </c>
      <c r="AD154" t="s">
        <v>1309</v>
      </c>
      <c r="AE154" t="s">
        <v>9398</v>
      </c>
      <c r="AF154" s="61">
        <v>43123.579343321762</v>
      </c>
      <c r="AG154" t="s">
        <v>9398</v>
      </c>
      <c r="AH154" s="61">
        <v>43123.579343321762</v>
      </c>
    </row>
    <row r="155" spans="26:34" hidden="1" x14ac:dyDescent="0.35">
      <c r="Z155" s="32" t="str">
        <f t="shared" si="11"/>
        <v>LCOM1800</v>
      </c>
      <c r="AA155" s="32" t="b">
        <f t="shared" si="12"/>
        <v>1</v>
      </c>
      <c r="AB155" t="s">
        <v>9</v>
      </c>
      <c r="AC155">
        <v>1800</v>
      </c>
      <c r="AD155" t="s">
        <v>9708</v>
      </c>
      <c r="AE155" t="s">
        <v>9398</v>
      </c>
      <c r="AF155" s="61">
        <v>43131.324236145832</v>
      </c>
      <c r="AG155" t="s">
        <v>9398</v>
      </c>
      <c r="AH155" s="61">
        <v>43131.324236145832</v>
      </c>
    </row>
    <row r="156" spans="26:34" hidden="1" x14ac:dyDescent="0.35">
      <c r="Z156" s="32" t="str">
        <f t="shared" si="11"/>
        <v>LCOM2100</v>
      </c>
      <c r="AA156" s="32" t="b">
        <f t="shared" si="12"/>
        <v>1</v>
      </c>
      <c r="AB156" t="s">
        <v>9</v>
      </c>
      <c r="AC156">
        <v>2100</v>
      </c>
      <c r="AD156" t="s">
        <v>10193</v>
      </c>
      <c r="AE156" t="s">
        <v>9398</v>
      </c>
      <c r="AF156" s="61">
        <v>43301.368464270832</v>
      </c>
      <c r="AG156" t="s">
        <v>9398</v>
      </c>
      <c r="AH156" s="61">
        <v>43301.368464270832</v>
      </c>
    </row>
    <row r="157" spans="26:34" hidden="1" x14ac:dyDescent="0.35">
      <c r="Z157" s="32" t="str">
        <f t="shared" si="11"/>
        <v>LCOM2105</v>
      </c>
      <c r="AA157" s="32" t="b">
        <f t="shared" si="12"/>
        <v>1</v>
      </c>
      <c r="AB157" t="s">
        <v>9</v>
      </c>
      <c r="AC157">
        <v>2105</v>
      </c>
      <c r="AD157" t="s">
        <v>10194</v>
      </c>
      <c r="AE157" t="s">
        <v>9398</v>
      </c>
      <c r="AF157" s="61">
        <v>43301.368464467596</v>
      </c>
      <c r="AG157" t="s">
        <v>9398</v>
      </c>
      <c r="AH157" s="61">
        <v>43301.368464467596</v>
      </c>
    </row>
    <row r="158" spans="26:34" hidden="1" x14ac:dyDescent="0.35">
      <c r="Z158" s="32" t="str">
        <f t="shared" si="11"/>
        <v>LCOM2110</v>
      </c>
      <c r="AA158" s="32" t="b">
        <f t="shared" si="12"/>
        <v>1</v>
      </c>
      <c r="AB158" t="s">
        <v>9</v>
      </c>
      <c r="AC158">
        <v>2110</v>
      </c>
      <c r="AD158" t="s">
        <v>10195</v>
      </c>
      <c r="AE158" t="s">
        <v>9398</v>
      </c>
      <c r="AF158" s="61">
        <v>43301.368464548614</v>
      </c>
      <c r="AG158" t="s">
        <v>9398</v>
      </c>
      <c r="AH158" s="61">
        <v>43301.368464548614</v>
      </c>
    </row>
    <row r="159" spans="26:34" hidden="1" x14ac:dyDescent="0.35">
      <c r="Z159" s="32" t="str">
        <f t="shared" si="11"/>
        <v>LCOM2115</v>
      </c>
      <c r="AA159" s="32" t="b">
        <f t="shared" si="12"/>
        <v>1</v>
      </c>
      <c r="AB159" t="s">
        <v>9</v>
      </c>
      <c r="AC159">
        <v>2115</v>
      </c>
      <c r="AD159" t="s">
        <v>10196</v>
      </c>
      <c r="AE159" t="s">
        <v>9398</v>
      </c>
      <c r="AF159" s="61">
        <v>43301.368464618055</v>
      </c>
      <c r="AG159" t="s">
        <v>9398</v>
      </c>
      <c r="AH159" s="61">
        <v>43301.368464618055</v>
      </c>
    </row>
    <row r="160" spans="26:34" hidden="1" x14ac:dyDescent="0.35">
      <c r="Z160" s="32" t="str">
        <f t="shared" si="11"/>
        <v>LCOM2120</v>
      </c>
      <c r="AA160" s="32" t="b">
        <f t="shared" si="12"/>
        <v>1</v>
      </c>
      <c r="AB160" t="s">
        <v>9</v>
      </c>
      <c r="AC160">
        <v>2120</v>
      </c>
      <c r="AD160" t="s">
        <v>10197</v>
      </c>
      <c r="AE160" t="s">
        <v>9398</v>
      </c>
      <c r="AF160" s="61">
        <v>43301.368464699073</v>
      </c>
      <c r="AG160" t="s">
        <v>9398</v>
      </c>
      <c r="AH160" s="61">
        <v>43301.368464699073</v>
      </c>
    </row>
    <row r="161" spans="26:34" hidden="1" x14ac:dyDescent="0.35">
      <c r="Z161" s="32" t="str">
        <f t="shared" si="11"/>
        <v>LCOM9999</v>
      </c>
      <c r="AA161" s="32" t="b">
        <f t="shared" si="12"/>
        <v>1</v>
      </c>
      <c r="AB161" t="s">
        <v>9</v>
      </c>
      <c r="AC161">
        <v>9999</v>
      </c>
      <c r="AD161" t="s">
        <v>1297</v>
      </c>
      <c r="AE161" t="s">
        <v>9398</v>
      </c>
      <c r="AF161" s="61">
        <v>42810.305341817133</v>
      </c>
      <c r="AG161" t="s">
        <v>9398</v>
      </c>
      <c r="AH161" s="61">
        <v>42810.305341817133</v>
      </c>
    </row>
    <row r="162" spans="26:34" hidden="1" x14ac:dyDescent="0.35">
      <c r="Z162" s="32" t="str">
        <f t="shared" si="11"/>
        <v>LDOM9999</v>
      </c>
      <c r="AA162" s="32" t="b">
        <f t="shared" si="12"/>
        <v>1</v>
      </c>
      <c r="AB162" t="s">
        <v>10532</v>
      </c>
      <c r="AC162">
        <v>9999</v>
      </c>
      <c r="AD162" t="s">
        <v>1297</v>
      </c>
      <c r="AE162" t="s">
        <v>9398</v>
      </c>
      <c r="AF162" s="61">
        <v>42810.305341817133</v>
      </c>
      <c r="AG162" t="s">
        <v>9398</v>
      </c>
      <c r="AH162" s="61">
        <v>42810.305341817133</v>
      </c>
    </row>
    <row r="163" spans="26:34" hidden="1" x14ac:dyDescent="0.35">
      <c r="Z163" s="32" t="str">
        <f t="shared" si="11"/>
        <v>LFOR9999</v>
      </c>
      <c r="AA163" s="32" t="b">
        <f t="shared" si="12"/>
        <v>1</v>
      </c>
      <c r="AB163" t="s">
        <v>10533</v>
      </c>
      <c r="AC163">
        <v>9999</v>
      </c>
      <c r="AD163" t="s">
        <v>1297</v>
      </c>
      <c r="AE163" t="s">
        <v>9398</v>
      </c>
      <c r="AF163" s="61">
        <v>42810.305341817133</v>
      </c>
      <c r="AG163" t="s">
        <v>9398</v>
      </c>
      <c r="AH163" s="61">
        <v>42810.305341817133</v>
      </c>
    </row>
    <row r="164" spans="26:34" hidden="1" x14ac:dyDescent="0.35">
      <c r="Z164" s="32" t="str">
        <f t="shared" si="11"/>
        <v>SAN11000</v>
      </c>
      <c r="AA164" s="32" t="b">
        <f t="shared" si="12"/>
        <v>1</v>
      </c>
      <c r="AB164" t="s">
        <v>15</v>
      </c>
      <c r="AC164">
        <v>1000</v>
      </c>
      <c r="AD164" t="s">
        <v>1284</v>
      </c>
      <c r="AE164" t="s">
        <v>9387</v>
      </c>
      <c r="AF164" s="61">
        <v>42613.492465509262</v>
      </c>
      <c r="AG164" t="s">
        <v>9398</v>
      </c>
      <c r="AH164" s="61">
        <v>42810.501203703701</v>
      </c>
    </row>
    <row r="165" spans="26:34" hidden="1" x14ac:dyDescent="0.35">
      <c r="Z165" s="32" t="str">
        <f t="shared" si="11"/>
        <v>SAN11001</v>
      </c>
      <c r="AA165" s="32" t="b">
        <f t="shared" si="12"/>
        <v>1</v>
      </c>
      <c r="AB165" t="s">
        <v>15</v>
      </c>
      <c r="AC165">
        <v>1001</v>
      </c>
      <c r="AD165" t="s">
        <v>1298</v>
      </c>
      <c r="AE165" t="s">
        <v>9398</v>
      </c>
      <c r="AF165" s="61">
        <v>42810.501204085645</v>
      </c>
      <c r="AG165" t="s">
        <v>9398</v>
      </c>
      <c r="AH165" s="61">
        <v>43104.567143553242</v>
      </c>
    </row>
    <row r="166" spans="26:34" hidden="1" x14ac:dyDescent="0.35">
      <c r="Z166" s="32" t="str">
        <f>AB166&amp;AC166</f>
        <v>SAN11002</v>
      </c>
      <c r="AA166" s="32" t="b">
        <f t="shared" si="12"/>
        <v>1</v>
      </c>
      <c r="AB166" t="s">
        <v>15</v>
      </c>
      <c r="AC166">
        <v>1002</v>
      </c>
      <c r="AD166" t="s">
        <v>1285</v>
      </c>
      <c r="AE166" t="s">
        <v>9398</v>
      </c>
      <c r="AF166" s="61">
        <v>42810.501204201391</v>
      </c>
      <c r="AG166" t="s">
        <v>9398</v>
      </c>
      <c r="AH166" s="61">
        <v>42810.501204201391</v>
      </c>
    </row>
    <row r="167" spans="26:34" hidden="1" x14ac:dyDescent="0.35">
      <c r="Z167" s="32" t="str">
        <f t="shared" ref="Z167:Z229" si="13">AB167&amp;AC167</f>
        <v>SAN11100</v>
      </c>
      <c r="AA167" s="32" t="b">
        <f t="shared" si="12"/>
        <v>1</v>
      </c>
      <c r="AB167" t="s">
        <v>15</v>
      </c>
      <c r="AC167">
        <v>1100</v>
      </c>
      <c r="AD167" t="s">
        <v>1286</v>
      </c>
      <c r="AE167" t="s">
        <v>9398</v>
      </c>
      <c r="AF167" s="61">
        <v>42810.501204363427</v>
      </c>
      <c r="AG167" t="s">
        <v>9398</v>
      </c>
      <c r="AH167" s="61">
        <v>42810.501204363427</v>
      </c>
    </row>
    <row r="168" spans="26:34" hidden="1" x14ac:dyDescent="0.35">
      <c r="Z168" s="32" t="str">
        <f t="shared" si="13"/>
        <v>SAN11105</v>
      </c>
      <c r="AA168" s="32" t="b">
        <f t="shared" si="12"/>
        <v>1</v>
      </c>
      <c r="AB168" t="s">
        <v>15</v>
      </c>
      <c r="AC168">
        <v>1105</v>
      </c>
      <c r="AD168" t="s">
        <v>1287</v>
      </c>
      <c r="AE168" t="s">
        <v>9398</v>
      </c>
      <c r="AF168" s="61">
        <v>42810.501204513886</v>
      </c>
      <c r="AG168" t="s">
        <v>9398</v>
      </c>
      <c r="AH168" s="61">
        <v>42810.501204513886</v>
      </c>
    </row>
    <row r="169" spans="26:34" hidden="1" x14ac:dyDescent="0.35">
      <c r="Z169" s="32" t="str">
        <f t="shared" si="13"/>
        <v>SAN11110</v>
      </c>
      <c r="AA169" s="32" t="b">
        <f t="shared" si="12"/>
        <v>1</v>
      </c>
      <c r="AB169" t="s">
        <v>15</v>
      </c>
      <c r="AC169">
        <v>1110</v>
      </c>
      <c r="AD169" t="s">
        <v>1288</v>
      </c>
      <c r="AE169" t="s">
        <v>9398</v>
      </c>
      <c r="AF169" s="61">
        <v>42810.50120471065</v>
      </c>
      <c r="AG169" t="s">
        <v>9398</v>
      </c>
      <c r="AH169" s="61">
        <v>42846.532211689817</v>
      </c>
    </row>
    <row r="170" spans="26:34" hidden="1" x14ac:dyDescent="0.35">
      <c r="Z170" s="32" t="str">
        <f t="shared" si="13"/>
        <v>SAN11115</v>
      </c>
      <c r="AA170" s="32" t="b">
        <f t="shared" si="12"/>
        <v>1</v>
      </c>
      <c r="AB170" t="s">
        <v>15</v>
      </c>
      <c r="AC170">
        <v>1115</v>
      </c>
      <c r="AD170" t="s">
        <v>1289</v>
      </c>
      <c r="AE170" t="s">
        <v>9398</v>
      </c>
      <c r="AF170" s="61">
        <v>42810.501204826389</v>
      </c>
      <c r="AG170" t="s">
        <v>9398</v>
      </c>
      <c r="AH170" s="61">
        <v>42810.501204826389</v>
      </c>
    </row>
    <row r="171" spans="26:34" hidden="1" x14ac:dyDescent="0.35">
      <c r="Z171" s="32" t="str">
        <f t="shared" si="13"/>
        <v>SAN11120</v>
      </c>
      <c r="AA171" s="32" t="b">
        <f t="shared" si="12"/>
        <v>1</v>
      </c>
      <c r="AB171" t="s">
        <v>15</v>
      </c>
      <c r="AC171">
        <v>1120</v>
      </c>
      <c r="AD171" t="s">
        <v>3409</v>
      </c>
      <c r="AE171" t="s">
        <v>9398</v>
      </c>
      <c r="AF171" s="61">
        <v>43112.427051423612</v>
      </c>
      <c r="AG171" t="s">
        <v>9398</v>
      </c>
      <c r="AH171" s="61">
        <v>43112.427051423612</v>
      </c>
    </row>
    <row r="172" spans="26:34" hidden="1" x14ac:dyDescent="0.35">
      <c r="Z172" s="32" t="str">
        <f t="shared" si="13"/>
        <v>SAN11200</v>
      </c>
      <c r="AA172" s="32" t="b">
        <f t="shared" si="12"/>
        <v>1</v>
      </c>
      <c r="AB172" t="s">
        <v>15</v>
      </c>
      <c r="AC172">
        <v>1200</v>
      </c>
      <c r="AD172" t="s">
        <v>1290</v>
      </c>
      <c r="AE172" t="s">
        <v>9398</v>
      </c>
      <c r="AF172" s="61">
        <v>42810.501204942128</v>
      </c>
      <c r="AG172" t="s">
        <v>9398</v>
      </c>
      <c r="AH172" s="61">
        <v>42846.53221203704</v>
      </c>
    </row>
    <row r="173" spans="26:34" hidden="1" x14ac:dyDescent="0.35">
      <c r="Z173" s="32" t="str">
        <f t="shared" si="13"/>
        <v>SAN11205</v>
      </c>
      <c r="AA173" s="32" t="b">
        <f t="shared" si="12"/>
        <v>1</v>
      </c>
      <c r="AB173" t="s">
        <v>15</v>
      </c>
      <c r="AC173">
        <v>1205</v>
      </c>
      <c r="AD173" t="s">
        <v>1291</v>
      </c>
      <c r="AE173" t="s">
        <v>9398</v>
      </c>
      <c r="AF173" s="61">
        <v>42810.501205057873</v>
      </c>
      <c r="AG173" t="s">
        <v>9398</v>
      </c>
      <c r="AH173" s="61">
        <v>42810.501205057873</v>
      </c>
    </row>
    <row r="174" spans="26:34" hidden="1" x14ac:dyDescent="0.35">
      <c r="Z174" s="32" t="str">
        <f t="shared" si="13"/>
        <v>SAN11210</v>
      </c>
      <c r="AA174" s="32" t="b">
        <f t="shared" si="12"/>
        <v>1</v>
      </c>
      <c r="AB174" t="s">
        <v>15</v>
      </c>
      <c r="AC174">
        <v>1210</v>
      </c>
      <c r="AD174" t="s">
        <v>1292</v>
      </c>
      <c r="AE174" t="s">
        <v>9398</v>
      </c>
      <c r="AF174" s="61">
        <v>42810.501205243054</v>
      </c>
      <c r="AG174" t="s">
        <v>9398</v>
      </c>
      <c r="AH174" s="61">
        <v>42810.501205243054</v>
      </c>
    </row>
    <row r="175" spans="26:34" hidden="1" x14ac:dyDescent="0.35">
      <c r="Z175" s="32" t="str">
        <f t="shared" si="13"/>
        <v>SAN11215</v>
      </c>
      <c r="AA175" s="32" t="b">
        <f t="shared" si="12"/>
        <v>1</v>
      </c>
      <c r="AB175" t="s">
        <v>15</v>
      </c>
      <c r="AC175">
        <v>1215</v>
      </c>
      <c r="AD175" t="s">
        <v>1293</v>
      </c>
      <c r="AE175" t="s">
        <v>9398</v>
      </c>
      <c r="AF175" s="61">
        <v>42810.501205405089</v>
      </c>
      <c r="AG175" t="s">
        <v>9398</v>
      </c>
      <c r="AH175" s="61">
        <v>42810.501205405089</v>
      </c>
    </row>
    <row r="176" spans="26:34" hidden="1" x14ac:dyDescent="0.35">
      <c r="Z176" s="32" t="str">
        <f t="shared" si="13"/>
        <v>SAN11220</v>
      </c>
      <c r="AA176" s="32" t="b">
        <f t="shared" si="12"/>
        <v>1</v>
      </c>
      <c r="AB176" t="s">
        <v>15</v>
      </c>
      <c r="AC176">
        <v>1220</v>
      </c>
      <c r="AD176" t="s">
        <v>3408</v>
      </c>
      <c r="AE176" t="s">
        <v>9398</v>
      </c>
      <c r="AF176" s="61">
        <v>42810.501205555556</v>
      </c>
      <c r="AG176" t="s">
        <v>9398</v>
      </c>
      <c r="AH176" s="61">
        <v>43112.427051157407</v>
      </c>
    </row>
    <row r="177" spans="26:34" hidden="1" x14ac:dyDescent="0.35">
      <c r="Z177" s="32" t="str">
        <f t="shared" si="13"/>
        <v>SAN11225</v>
      </c>
      <c r="AA177" s="32" t="b">
        <f t="shared" si="12"/>
        <v>1</v>
      </c>
      <c r="AB177" t="s">
        <v>15</v>
      </c>
      <c r="AC177">
        <v>1225</v>
      </c>
      <c r="AD177" t="s">
        <v>1294</v>
      </c>
      <c r="AE177" t="s">
        <v>9398</v>
      </c>
      <c r="AF177" s="61">
        <v>42810.501205671295</v>
      </c>
      <c r="AG177" t="s">
        <v>9398</v>
      </c>
      <c r="AH177" s="61">
        <v>42810.501205671295</v>
      </c>
    </row>
    <row r="178" spans="26:34" hidden="1" x14ac:dyDescent="0.35">
      <c r="Z178" s="32" t="str">
        <f t="shared" si="13"/>
        <v>SAN11300</v>
      </c>
      <c r="AA178" s="32" t="b">
        <f t="shared" si="12"/>
        <v>1</v>
      </c>
      <c r="AB178" t="s">
        <v>15</v>
      </c>
      <c r="AC178">
        <v>1300</v>
      </c>
      <c r="AD178" t="s">
        <v>1295</v>
      </c>
      <c r="AE178" t="s">
        <v>9398</v>
      </c>
      <c r="AF178" s="61">
        <v>42810.501205787034</v>
      </c>
      <c r="AG178" t="s">
        <v>9398</v>
      </c>
      <c r="AH178" s="61">
        <v>42810.501205787034</v>
      </c>
    </row>
    <row r="179" spans="26:34" hidden="1" x14ac:dyDescent="0.35">
      <c r="Z179" s="32" t="str">
        <f t="shared" si="13"/>
        <v>SAN11305</v>
      </c>
      <c r="AA179" s="32" t="b">
        <f t="shared" si="12"/>
        <v>1</v>
      </c>
      <c r="AB179" t="s">
        <v>15</v>
      </c>
      <c r="AC179">
        <v>1305</v>
      </c>
      <c r="AD179" t="s">
        <v>1296</v>
      </c>
      <c r="AE179" t="s">
        <v>9398</v>
      </c>
      <c r="AF179" s="61">
        <v>42810.5012059375</v>
      </c>
      <c r="AG179" t="s">
        <v>9398</v>
      </c>
      <c r="AH179" s="61">
        <v>42846.532212233797</v>
      </c>
    </row>
    <row r="180" spans="26:34" hidden="1" x14ac:dyDescent="0.35">
      <c r="Z180" s="32" t="str">
        <f t="shared" si="13"/>
        <v>SAN19999</v>
      </c>
      <c r="AA180" s="32" t="b">
        <f t="shared" si="12"/>
        <v>1</v>
      </c>
      <c r="AB180" t="s">
        <v>15</v>
      </c>
      <c r="AC180">
        <v>9999</v>
      </c>
      <c r="AD180" t="s">
        <v>1297</v>
      </c>
      <c r="AE180" t="s">
        <v>9398</v>
      </c>
      <c r="AF180" s="61">
        <v>42689.668649039355</v>
      </c>
      <c r="AG180" t="s">
        <v>9398</v>
      </c>
      <c r="AH180" s="61">
        <v>42810.501203935186</v>
      </c>
    </row>
    <row r="181" spans="26:34" hidden="1" x14ac:dyDescent="0.35">
      <c r="Z181" s="32" t="str">
        <f t="shared" si="13"/>
        <v/>
      </c>
      <c r="AA181" s="32" t="b">
        <f t="shared" si="12"/>
        <v>0</v>
      </c>
    </row>
    <row r="182" spans="26:34" hidden="1" x14ac:dyDescent="0.35">
      <c r="Z182" s="32" t="str">
        <f t="shared" si="13"/>
        <v/>
      </c>
      <c r="AA182" s="32" t="b">
        <f t="shared" si="12"/>
        <v>0</v>
      </c>
    </row>
    <row r="183" spans="26:34" hidden="1" x14ac:dyDescent="0.35">
      <c r="Z183" s="32" t="str">
        <f t="shared" si="13"/>
        <v/>
      </c>
      <c r="AA183" s="32" t="b">
        <f t="shared" si="12"/>
        <v>0</v>
      </c>
    </row>
    <row r="184" spans="26:34" hidden="1" x14ac:dyDescent="0.35">
      <c r="Z184" s="32" t="str">
        <f t="shared" si="13"/>
        <v/>
      </c>
      <c r="AA184" s="32" t="b">
        <f t="shared" si="12"/>
        <v>0</v>
      </c>
    </row>
    <row r="185" spans="26:34" hidden="1" x14ac:dyDescent="0.35">
      <c r="Z185" s="32" t="str">
        <f t="shared" si="13"/>
        <v/>
      </c>
      <c r="AA185" s="32" t="b">
        <f t="shared" si="12"/>
        <v>0</v>
      </c>
    </row>
    <row r="186" spans="26:34" hidden="1" x14ac:dyDescent="0.35">
      <c r="Z186" s="32" t="str">
        <f t="shared" si="13"/>
        <v/>
      </c>
      <c r="AA186" s="32" t="b">
        <f t="shared" si="12"/>
        <v>0</v>
      </c>
    </row>
    <row r="187" spans="26:34" hidden="1" x14ac:dyDescent="0.35">
      <c r="Z187" s="32" t="str">
        <f t="shared" si="13"/>
        <v/>
      </c>
      <c r="AA187" s="32" t="b">
        <f t="shared" si="12"/>
        <v>0</v>
      </c>
    </row>
    <row r="188" spans="26:34" hidden="1" x14ac:dyDescent="0.35">
      <c r="Z188" s="32" t="str">
        <f t="shared" si="13"/>
        <v/>
      </c>
      <c r="AA188" s="32" t="b">
        <f t="shared" si="12"/>
        <v>0</v>
      </c>
    </row>
    <row r="189" spans="26:34" hidden="1" x14ac:dyDescent="0.35">
      <c r="Z189" s="32" t="str">
        <f t="shared" si="13"/>
        <v/>
      </c>
      <c r="AA189" s="32" t="b">
        <f t="shared" si="12"/>
        <v>0</v>
      </c>
    </row>
    <row r="190" spans="26:34" hidden="1" x14ac:dyDescent="0.35">
      <c r="Z190" s="32" t="str">
        <f t="shared" si="13"/>
        <v/>
      </c>
      <c r="AA190" s="32" t="b">
        <f t="shared" si="12"/>
        <v>0</v>
      </c>
    </row>
    <row r="191" spans="26:34" hidden="1" x14ac:dyDescent="0.35">
      <c r="Z191" s="32" t="str">
        <f t="shared" si="13"/>
        <v/>
      </c>
      <c r="AA191" s="32" t="b">
        <f t="shared" si="12"/>
        <v>0</v>
      </c>
    </row>
    <row r="192" spans="26:34" hidden="1" x14ac:dyDescent="0.35">
      <c r="Z192" s="32" t="str">
        <f t="shared" si="13"/>
        <v/>
      </c>
      <c r="AA192" s="32" t="b">
        <f t="shared" si="12"/>
        <v>0</v>
      </c>
    </row>
    <row r="193" spans="26:27" hidden="1" x14ac:dyDescent="0.35">
      <c r="Z193" s="32" t="str">
        <f t="shared" si="13"/>
        <v/>
      </c>
      <c r="AA193" s="32" t="b">
        <f t="shared" si="12"/>
        <v>0</v>
      </c>
    </row>
    <row r="194" spans="26:27" hidden="1" x14ac:dyDescent="0.35">
      <c r="Z194" s="32" t="str">
        <f t="shared" si="13"/>
        <v/>
      </c>
      <c r="AA194" s="32" t="b">
        <f t="shared" si="12"/>
        <v>0</v>
      </c>
    </row>
    <row r="195" spans="26:27" hidden="1" x14ac:dyDescent="0.35">
      <c r="Z195" s="32" t="str">
        <f t="shared" si="13"/>
        <v/>
      </c>
      <c r="AA195" s="32" t="b">
        <f t="shared" si="12"/>
        <v>0</v>
      </c>
    </row>
    <row r="196" spans="26:27" hidden="1" x14ac:dyDescent="0.35">
      <c r="Z196" s="32" t="str">
        <f t="shared" si="13"/>
        <v/>
      </c>
      <c r="AA196" s="32" t="b">
        <f t="shared" si="12"/>
        <v>0</v>
      </c>
    </row>
    <row r="197" spans="26:27" hidden="1" x14ac:dyDescent="0.35">
      <c r="Z197" s="32" t="str">
        <f t="shared" si="13"/>
        <v/>
      </c>
      <c r="AA197" s="32" t="b">
        <f t="shared" ref="AA197:AA260" si="14">VLOOKUP(AC197,V:W,2,0)=AD197</f>
        <v>0</v>
      </c>
    </row>
    <row r="198" spans="26:27" hidden="1" x14ac:dyDescent="0.35">
      <c r="Z198" s="32" t="str">
        <f t="shared" si="13"/>
        <v/>
      </c>
      <c r="AA198" s="32" t="b">
        <f t="shared" si="14"/>
        <v>0</v>
      </c>
    </row>
    <row r="199" spans="26:27" hidden="1" x14ac:dyDescent="0.35">
      <c r="Z199" s="32" t="str">
        <f t="shared" si="13"/>
        <v/>
      </c>
      <c r="AA199" s="32" t="b">
        <f t="shared" si="14"/>
        <v>0</v>
      </c>
    </row>
    <row r="200" spans="26:27" hidden="1" x14ac:dyDescent="0.35">
      <c r="Z200" s="32" t="str">
        <f t="shared" si="13"/>
        <v/>
      </c>
      <c r="AA200" s="32" t="b">
        <f t="shared" si="14"/>
        <v>0</v>
      </c>
    </row>
    <row r="201" spans="26:27" hidden="1" x14ac:dyDescent="0.35">
      <c r="Z201" s="32" t="str">
        <f t="shared" si="13"/>
        <v/>
      </c>
      <c r="AA201" s="32" t="b">
        <f t="shared" si="14"/>
        <v>0</v>
      </c>
    </row>
    <row r="202" spans="26:27" hidden="1" x14ac:dyDescent="0.35">
      <c r="Z202" s="32" t="str">
        <f t="shared" si="13"/>
        <v/>
      </c>
      <c r="AA202" s="32" t="b">
        <f t="shared" si="14"/>
        <v>0</v>
      </c>
    </row>
    <row r="203" spans="26:27" hidden="1" x14ac:dyDescent="0.35">
      <c r="Z203" s="32" t="str">
        <f t="shared" si="13"/>
        <v/>
      </c>
      <c r="AA203" s="32" t="b">
        <f t="shared" si="14"/>
        <v>0</v>
      </c>
    </row>
    <row r="204" spans="26:27" hidden="1" x14ac:dyDescent="0.35">
      <c r="Z204" s="32" t="str">
        <f t="shared" si="13"/>
        <v/>
      </c>
      <c r="AA204" s="32" t="b">
        <f t="shared" si="14"/>
        <v>0</v>
      </c>
    </row>
    <row r="205" spans="26:27" hidden="1" x14ac:dyDescent="0.35">
      <c r="Z205" s="32" t="str">
        <f t="shared" si="13"/>
        <v/>
      </c>
      <c r="AA205" s="32" t="b">
        <f t="shared" si="14"/>
        <v>0</v>
      </c>
    </row>
    <row r="206" spans="26:27" hidden="1" x14ac:dyDescent="0.35">
      <c r="Z206" s="32" t="str">
        <f t="shared" si="13"/>
        <v/>
      </c>
      <c r="AA206" s="32" t="b">
        <f t="shared" si="14"/>
        <v>0</v>
      </c>
    </row>
    <row r="207" spans="26:27" hidden="1" x14ac:dyDescent="0.35">
      <c r="Z207" s="32" t="str">
        <f t="shared" si="13"/>
        <v/>
      </c>
      <c r="AA207" s="32" t="b">
        <f t="shared" si="14"/>
        <v>0</v>
      </c>
    </row>
    <row r="208" spans="26:27" hidden="1" x14ac:dyDescent="0.35">
      <c r="Z208" s="32" t="str">
        <f t="shared" si="13"/>
        <v/>
      </c>
      <c r="AA208" s="32" t="b">
        <f t="shared" si="14"/>
        <v>0</v>
      </c>
    </row>
    <row r="209" spans="26:27" hidden="1" x14ac:dyDescent="0.35">
      <c r="Z209" s="32" t="str">
        <f t="shared" si="13"/>
        <v/>
      </c>
      <c r="AA209" s="32" t="b">
        <f t="shared" si="14"/>
        <v>0</v>
      </c>
    </row>
    <row r="210" spans="26:27" hidden="1" x14ac:dyDescent="0.35">
      <c r="Z210" s="32" t="str">
        <f t="shared" si="13"/>
        <v/>
      </c>
      <c r="AA210" s="32" t="b">
        <f t="shared" si="14"/>
        <v>0</v>
      </c>
    </row>
    <row r="211" spans="26:27" hidden="1" x14ac:dyDescent="0.35">
      <c r="Z211" s="32" t="str">
        <f t="shared" si="13"/>
        <v/>
      </c>
      <c r="AA211" s="32" t="b">
        <f t="shared" si="14"/>
        <v>0</v>
      </c>
    </row>
    <row r="212" spans="26:27" hidden="1" x14ac:dyDescent="0.35">
      <c r="Z212" s="32" t="str">
        <f t="shared" si="13"/>
        <v/>
      </c>
      <c r="AA212" s="32" t="b">
        <f t="shared" si="14"/>
        <v>0</v>
      </c>
    </row>
    <row r="213" spans="26:27" hidden="1" x14ac:dyDescent="0.35">
      <c r="Z213" s="32" t="str">
        <f t="shared" si="13"/>
        <v/>
      </c>
      <c r="AA213" s="32" t="b">
        <f t="shared" si="14"/>
        <v>0</v>
      </c>
    </row>
    <row r="214" spans="26:27" hidden="1" x14ac:dyDescent="0.35">
      <c r="Z214" s="32" t="str">
        <f t="shared" si="13"/>
        <v/>
      </c>
      <c r="AA214" s="32" t="b">
        <f t="shared" si="14"/>
        <v>0</v>
      </c>
    </row>
    <row r="215" spans="26:27" hidden="1" x14ac:dyDescent="0.35">
      <c r="Z215" s="32" t="str">
        <f t="shared" si="13"/>
        <v/>
      </c>
      <c r="AA215" s="32" t="b">
        <f t="shared" si="14"/>
        <v>0</v>
      </c>
    </row>
    <row r="216" spans="26:27" hidden="1" x14ac:dyDescent="0.35">
      <c r="Z216" s="32" t="str">
        <f t="shared" si="13"/>
        <v/>
      </c>
      <c r="AA216" s="32" t="b">
        <f t="shared" si="14"/>
        <v>0</v>
      </c>
    </row>
    <row r="217" spans="26:27" hidden="1" x14ac:dyDescent="0.35">
      <c r="Z217" s="32" t="str">
        <f t="shared" si="13"/>
        <v/>
      </c>
      <c r="AA217" s="32" t="b">
        <f t="shared" si="14"/>
        <v>0</v>
      </c>
    </row>
    <row r="218" spans="26:27" hidden="1" x14ac:dyDescent="0.35">
      <c r="Z218" s="32" t="str">
        <f t="shared" si="13"/>
        <v/>
      </c>
      <c r="AA218" s="32" t="b">
        <f t="shared" si="14"/>
        <v>0</v>
      </c>
    </row>
    <row r="219" spans="26:27" hidden="1" x14ac:dyDescent="0.35">
      <c r="Z219" s="32" t="str">
        <f t="shared" si="13"/>
        <v/>
      </c>
      <c r="AA219" s="32" t="b">
        <f t="shared" si="14"/>
        <v>0</v>
      </c>
    </row>
    <row r="220" spans="26:27" hidden="1" x14ac:dyDescent="0.35">
      <c r="Z220" s="32" t="str">
        <f t="shared" si="13"/>
        <v/>
      </c>
      <c r="AA220" s="32" t="b">
        <f t="shared" si="14"/>
        <v>0</v>
      </c>
    </row>
    <row r="221" spans="26:27" hidden="1" x14ac:dyDescent="0.35">
      <c r="Z221" s="32" t="str">
        <f t="shared" si="13"/>
        <v/>
      </c>
      <c r="AA221" s="32" t="b">
        <f t="shared" si="14"/>
        <v>0</v>
      </c>
    </row>
    <row r="222" spans="26:27" hidden="1" x14ac:dyDescent="0.35">
      <c r="Z222" s="32" t="str">
        <f t="shared" si="13"/>
        <v/>
      </c>
      <c r="AA222" s="32" t="b">
        <f t="shared" si="14"/>
        <v>0</v>
      </c>
    </row>
    <row r="223" spans="26:27" hidden="1" x14ac:dyDescent="0.35">
      <c r="Z223" s="32" t="str">
        <f t="shared" si="13"/>
        <v/>
      </c>
      <c r="AA223" s="32" t="b">
        <f t="shared" si="14"/>
        <v>0</v>
      </c>
    </row>
    <row r="224" spans="26:27" hidden="1" x14ac:dyDescent="0.35">
      <c r="Z224" s="32" t="str">
        <f t="shared" si="13"/>
        <v/>
      </c>
      <c r="AA224" s="32" t="b">
        <f t="shared" si="14"/>
        <v>0</v>
      </c>
    </row>
    <row r="225" spans="26:27" hidden="1" x14ac:dyDescent="0.35">
      <c r="Z225" s="32" t="str">
        <f t="shared" si="13"/>
        <v/>
      </c>
      <c r="AA225" s="32" t="b">
        <f t="shared" si="14"/>
        <v>0</v>
      </c>
    </row>
    <row r="226" spans="26:27" hidden="1" x14ac:dyDescent="0.35">
      <c r="Z226" s="32" t="str">
        <f t="shared" si="13"/>
        <v/>
      </c>
      <c r="AA226" s="32" t="b">
        <f t="shared" si="14"/>
        <v>0</v>
      </c>
    </row>
    <row r="227" spans="26:27" hidden="1" x14ac:dyDescent="0.35">
      <c r="Z227" s="32" t="str">
        <f t="shared" si="13"/>
        <v/>
      </c>
      <c r="AA227" s="32" t="b">
        <f t="shared" si="14"/>
        <v>0</v>
      </c>
    </row>
    <row r="228" spans="26:27" hidden="1" x14ac:dyDescent="0.35">
      <c r="Z228" s="32" t="str">
        <f t="shared" si="13"/>
        <v/>
      </c>
      <c r="AA228" s="32" t="b">
        <f t="shared" si="14"/>
        <v>0</v>
      </c>
    </row>
    <row r="229" spans="26:27" hidden="1" x14ac:dyDescent="0.35">
      <c r="Z229" s="32" t="str">
        <f t="shared" si="13"/>
        <v/>
      </c>
      <c r="AA229" s="32" t="b">
        <f t="shared" si="14"/>
        <v>0</v>
      </c>
    </row>
    <row r="230" spans="26:27" hidden="1" x14ac:dyDescent="0.35">
      <c r="Z230" s="32" t="str">
        <f t="shared" ref="Z230:Z293" si="15">AB230&amp;AC230</f>
        <v/>
      </c>
      <c r="AA230" s="32" t="b">
        <f t="shared" si="14"/>
        <v>0</v>
      </c>
    </row>
    <row r="231" spans="26:27" hidden="1" x14ac:dyDescent="0.35">
      <c r="Z231" s="32" t="str">
        <f t="shared" si="15"/>
        <v/>
      </c>
      <c r="AA231" s="32" t="b">
        <f t="shared" si="14"/>
        <v>0</v>
      </c>
    </row>
    <row r="232" spans="26:27" hidden="1" x14ac:dyDescent="0.35">
      <c r="Z232" s="32" t="str">
        <f t="shared" si="15"/>
        <v/>
      </c>
      <c r="AA232" s="32" t="b">
        <f t="shared" si="14"/>
        <v>0</v>
      </c>
    </row>
    <row r="233" spans="26:27" hidden="1" x14ac:dyDescent="0.35">
      <c r="Z233" s="32" t="str">
        <f t="shared" si="15"/>
        <v/>
      </c>
      <c r="AA233" s="32" t="b">
        <f t="shared" si="14"/>
        <v>0</v>
      </c>
    </row>
    <row r="234" spans="26:27" hidden="1" x14ac:dyDescent="0.35">
      <c r="Z234" s="32" t="str">
        <f t="shared" si="15"/>
        <v/>
      </c>
      <c r="AA234" s="32" t="b">
        <f t="shared" si="14"/>
        <v>0</v>
      </c>
    </row>
    <row r="235" spans="26:27" hidden="1" x14ac:dyDescent="0.35">
      <c r="Z235" s="32" t="str">
        <f t="shared" si="15"/>
        <v/>
      </c>
      <c r="AA235" s="32" t="b">
        <f t="shared" si="14"/>
        <v>0</v>
      </c>
    </row>
    <row r="236" spans="26:27" hidden="1" x14ac:dyDescent="0.35">
      <c r="Z236" s="32" t="str">
        <f t="shared" si="15"/>
        <v/>
      </c>
      <c r="AA236" s="32" t="b">
        <f t="shared" si="14"/>
        <v>0</v>
      </c>
    </row>
    <row r="237" spans="26:27" hidden="1" x14ac:dyDescent="0.35">
      <c r="Z237" s="32" t="str">
        <f t="shared" si="15"/>
        <v/>
      </c>
      <c r="AA237" s="32" t="b">
        <f t="shared" si="14"/>
        <v>0</v>
      </c>
    </row>
    <row r="238" spans="26:27" hidden="1" x14ac:dyDescent="0.35">
      <c r="Z238" s="32" t="str">
        <f t="shared" si="15"/>
        <v/>
      </c>
      <c r="AA238" s="32" t="b">
        <f t="shared" si="14"/>
        <v>0</v>
      </c>
    </row>
    <row r="239" spans="26:27" hidden="1" x14ac:dyDescent="0.35">
      <c r="Z239" s="32" t="str">
        <f t="shared" si="15"/>
        <v/>
      </c>
      <c r="AA239" s="32" t="b">
        <f t="shared" si="14"/>
        <v>0</v>
      </c>
    </row>
    <row r="240" spans="26:27" hidden="1" x14ac:dyDescent="0.35">
      <c r="Z240" s="32" t="str">
        <f t="shared" si="15"/>
        <v/>
      </c>
      <c r="AA240" s="32" t="b">
        <f t="shared" si="14"/>
        <v>0</v>
      </c>
    </row>
    <row r="241" spans="26:27" hidden="1" x14ac:dyDescent="0.35">
      <c r="Z241" s="32" t="str">
        <f t="shared" si="15"/>
        <v/>
      </c>
      <c r="AA241" s="32" t="b">
        <f t="shared" si="14"/>
        <v>0</v>
      </c>
    </row>
    <row r="242" spans="26:27" hidden="1" x14ac:dyDescent="0.35">
      <c r="Z242" s="32" t="str">
        <f t="shared" si="15"/>
        <v/>
      </c>
      <c r="AA242" s="32" t="b">
        <f t="shared" si="14"/>
        <v>0</v>
      </c>
    </row>
    <row r="243" spans="26:27" hidden="1" x14ac:dyDescent="0.35">
      <c r="Z243" s="32" t="str">
        <f t="shared" si="15"/>
        <v/>
      </c>
      <c r="AA243" s="32" t="b">
        <f t="shared" si="14"/>
        <v>0</v>
      </c>
    </row>
    <row r="244" spans="26:27" hidden="1" x14ac:dyDescent="0.35">
      <c r="Z244" s="32" t="str">
        <f t="shared" si="15"/>
        <v/>
      </c>
      <c r="AA244" s="32" t="b">
        <f t="shared" si="14"/>
        <v>0</v>
      </c>
    </row>
    <row r="245" spans="26:27" hidden="1" x14ac:dyDescent="0.35">
      <c r="Z245" s="32" t="str">
        <f t="shared" si="15"/>
        <v/>
      </c>
      <c r="AA245" s="32" t="b">
        <f t="shared" si="14"/>
        <v>0</v>
      </c>
    </row>
    <row r="246" spans="26:27" hidden="1" x14ac:dyDescent="0.35">
      <c r="Z246" s="32" t="str">
        <f t="shared" si="15"/>
        <v/>
      </c>
      <c r="AA246" s="32" t="b">
        <f t="shared" si="14"/>
        <v>0</v>
      </c>
    </row>
    <row r="247" spans="26:27" hidden="1" x14ac:dyDescent="0.35">
      <c r="Z247" s="32" t="str">
        <f t="shared" si="15"/>
        <v/>
      </c>
      <c r="AA247" s="32" t="b">
        <f t="shared" si="14"/>
        <v>0</v>
      </c>
    </row>
    <row r="248" spans="26:27" hidden="1" x14ac:dyDescent="0.35">
      <c r="Z248" s="32" t="str">
        <f t="shared" si="15"/>
        <v/>
      </c>
      <c r="AA248" s="32" t="b">
        <f t="shared" si="14"/>
        <v>0</v>
      </c>
    </row>
    <row r="249" spans="26:27" hidden="1" x14ac:dyDescent="0.35">
      <c r="Z249" s="32" t="str">
        <f t="shared" si="15"/>
        <v/>
      </c>
      <c r="AA249" s="32" t="b">
        <f t="shared" si="14"/>
        <v>0</v>
      </c>
    </row>
    <row r="250" spans="26:27" hidden="1" x14ac:dyDescent="0.35">
      <c r="Z250" s="32" t="str">
        <f t="shared" si="15"/>
        <v/>
      </c>
      <c r="AA250" s="32" t="b">
        <f t="shared" si="14"/>
        <v>0</v>
      </c>
    </row>
    <row r="251" spans="26:27" hidden="1" x14ac:dyDescent="0.35">
      <c r="Z251" s="32" t="str">
        <f t="shared" si="15"/>
        <v/>
      </c>
      <c r="AA251" s="32" t="b">
        <f t="shared" si="14"/>
        <v>0</v>
      </c>
    </row>
    <row r="252" spans="26:27" hidden="1" x14ac:dyDescent="0.35">
      <c r="Z252" s="32" t="str">
        <f t="shared" si="15"/>
        <v/>
      </c>
      <c r="AA252" s="32" t="b">
        <f t="shared" si="14"/>
        <v>0</v>
      </c>
    </row>
    <row r="253" spans="26:27" hidden="1" x14ac:dyDescent="0.35">
      <c r="Z253" s="32" t="str">
        <f t="shared" si="15"/>
        <v/>
      </c>
      <c r="AA253" s="32" t="b">
        <f t="shared" si="14"/>
        <v>0</v>
      </c>
    </row>
    <row r="254" spans="26:27" hidden="1" x14ac:dyDescent="0.35">
      <c r="Z254" s="32" t="str">
        <f t="shared" si="15"/>
        <v/>
      </c>
      <c r="AA254" s="32" t="b">
        <f t="shared" si="14"/>
        <v>0</v>
      </c>
    </row>
    <row r="255" spans="26:27" hidden="1" x14ac:dyDescent="0.35">
      <c r="Z255" s="32" t="str">
        <f t="shared" si="15"/>
        <v/>
      </c>
      <c r="AA255" s="32" t="b">
        <f t="shared" si="14"/>
        <v>0</v>
      </c>
    </row>
    <row r="256" spans="26:27" hidden="1" x14ac:dyDescent="0.35">
      <c r="Z256" s="32" t="str">
        <f t="shared" si="15"/>
        <v/>
      </c>
      <c r="AA256" s="32" t="b">
        <f t="shared" si="14"/>
        <v>0</v>
      </c>
    </row>
    <row r="257" spans="26:27" hidden="1" x14ac:dyDescent="0.35">
      <c r="Z257" s="32" t="str">
        <f t="shared" si="15"/>
        <v/>
      </c>
      <c r="AA257" s="32" t="b">
        <f t="shared" si="14"/>
        <v>0</v>
      </c>
    </row>
    <row r="258" spans="26:27" hidden="1" x14ac:dyDescent="0.35">
      <c r="Z258" s="32" t="str">
        <f t="shared" si="15"/>
        <v/>
      </c>
      <c r="AA258" s="32" t="b">
        <f t="shared" si="14"/>
        <v>0</v>
      </c>
    </row>
    <row r="259" spans="26:27" hidden="1" x14ac:dyDescent="0.35">
      <c r="Z259" s="32" t="str">
        <f t="shared" si="15"/>
        <v/>
      </c>
      <c r="AA259" s="32" t="b">
        <f t="shared" si="14"/>
        <v>0</v>
      </c>
    </row>
    <row r="260" spans="26:27" hidden="1" x14ac:dyDescent="0.35">
      <c r="Z260" s="32" t="str">
        <f t="shared" si="15"/>
        <v/>
      </c>
      <c r="AA260" s="32" t="b">
        <f t="shared" si="14"/>
        <v>0</v>
      </c>
    </row>
    <row r="261" spans="26:27" hidden="1" x14ac:dyDescent="0.35">
      <c r="Z261" s="32" t="str">
        <f t="shared" si="15"/>
        <v/>
      </c>
      <c r="AA261" s="32" t="b">
        <f t="shared" ref="AA261:AA324" si="16">VLOOKUP(AC261,V:W,2,0)=AD261</f>
        <v>0</v>
      </c>
    </row>
    <row r="262" spans="26:27" hidden="1" x14ac:dyDescent="0.35">
      <c r="Z262" s="32" t="str">
        <f t="shared" si="15"/>
        <v/>
      </c>
      <c r="AA262" s="32" t="b">
        <f t="shared" si="16"/>
        <v>0</v>
      </c>
    </row>
    <row r="263" spans="26:27" hidden="1" x14ac:dyDescent="0.35">
      <c r="Z263" s="32" t="str">
        <f t="shared" si="15"/>
        <v/>
      </c>
      <c r="AA263" s="32" t="b">
        <f t="shared" si="16"/>
        <v>0</v>
      </c>
    </row>
    <row r="264" spans="26:27" hidden="1" x14ac:dyDescent="0.35">
      <c r="Z264" s="32" t="str">
        <f t="shared" si="15"/>
        <v/>
      </c>
      <c r="AA264" s="32" t="b">
        <f t="shared" si="16"/>
        <v>0</v>
      </c>
    </row>
    <row r="265" spans="26:27" hidden="1" x14ac:dyDescent="0.35">
      <c r="Z265" s="32" t="str">
        <f t="shared" si="15"/>
        <v/>
      </c>
      <c r="AA265" s="32" t="b">
        <f t="shared" si="16"/>
        <v>0</v>
      </c>
    </row>
    <row r="266" spans="26:27" hidden="1" x14ac:dyDescent="0.35">
      <c r="Z266" s="32" t="str">
        <f t="shared" si="15"/>
        <v/>
      </c>
      <c r="AA266" s="32" t="b">
        <f t="shared" si="16"/>
        <v>0</v>
      </c>
    </row>
    <row r="267" spans="26:27" hidden="1" x14ac:dyDescent="0.35">
      <c r="Z267" s="32" t="str">
        <f t="shared" si="15"/>
        <v/>
      </c>
      <c r="AA267" s="32" t="b">
        <f t="shared" si="16"/>
        <v>0</v>
      </c>
    </row>
    <row r="268" spans="26:27" hidden="1" x14ac:dyDescent="0.35">
      <c r="Z268" s="32" t="str">
        <f t="shared" si="15"/>
        <v/>
      </c>
      <c r="AA268" s="32" t="b">
        <f t="shared" si="16"/>
        <v>0</v>
      </c>
    </row>
    <row r="269" spans="26:27" hidden="1" x14ac:dyDescent="0.35">
      <c r="Z269" s="32" t="str">
        <f t="shared" si="15"/>
        <v/>
      </c>
      <c r="AA269" s="32" t="b">
        <f t="shared" si="16"/>
        <v>0</v>
      </c>
    </row>
    <row r="270" spans="26:27" hidden="1" x14ac:dyDescent="0.35">
      <c r="Z270" s="32" t="str">
        <f t="shared" si="15"/>
        <v/>
      </c>
      <c r="AA270" s="32" t="b">
        <f t="shared" si="16"/>
        <v>0</v>
      </c>
    </row>
    <row r="271" spans="26:27" hidden="1" x14ac:dyDescent="0.35">
      <c r="Z271" s="32" t="str">
        <f t="shared" si="15"/>
        <v/>
      </c>
      <c r="AA271" s="32" t="b">
        <f t="shared" si="16"/>
        <v>0</v>
      </c>
    </row>
    <row r="272" spans="26:27" hidden="1" x14ac:dyDescent="0.35">
      <c r="Z272" s="32" t="str">
        <f t="shared" si="15"/>
        <v/>
      </c>
      <c r="AA272" s="32" t="b">
        <f t="shared" si="16"/>
        <v>0</v>
      </c>
    </row>
    <row r="273" spans="26:27" hidden="1" x14ac:dyDescent="0.35">
      <c r="Z273" s="32" t="str">
        <f t="shared" si="15"/>
        <v/>
      </c>
      <c r="AA273" s="32" t="b">
        <f t="shared" si="16"/>
        <v>0</v>
      </c>
    </row>
    <row r="274" spans="26:27" hidden="1" x14ac:dyDescent="0.35">
      <c r="Z274" s="32" t="str">
        <f t="shared" si="15"/>
        <v/>
      </c>
      <c r="AA274" s="32" t="b">
        <f t="shared" si="16"/>
        <v>0</v>
      </c>
    </row>
    <row r="275" spans="26:27" hidden="1" x14ac:dyDescent="0.35">
      <c r="Z275" s="32" t="str">
        <f t="shared" si="15"/>
        <v/>
      </c>
      <c r="AA275" s="32" t="b">
        <f t="shared" si="16"/>
        <v>0</v>
      </c>
    </row>
    <row r="276" spans="26:27" hidden="1" x14ac:dyDescent="0.35">
      <c r="Z276" s="32" t="str">
        <f t="shared" si="15"/>
        <v/>
      </c>
      <c r="AA276" s="32" t="b">
        <f t="shared" si="16"/>
        <v>0</v>
      </c>
    </row>
    <row r="277" spans="26:27" hidden="1" x14ac:dyDescent="0.35">
      <c r="Z277" s="32" t="str">
        <f t="shared" si="15"/>
        <v/>
      </c>
      <c r="AA277" s="32" t="b">
        <f t="shared" si="16"/>
        <v>0</v>
      </c>
    </row>
    <row r="278" spans="26:27" hidden="1" x14ac:dyDescent="0.35">
      <c r="Z278" s="32" t="str">
        <f t="shared" si="15"/>
        <v/>
      </c>
      <c r="AA278" s="32" t="b">
        <f t="shared" si="16"/>
        <v>0</v>
      </c>
    </row>
    <row r="279" spans="26:27" hidden="1" x14ac:dyDescent="0.35">
      <c r="Z279" s="32" t="str">
        <f t="shared" si="15"/>
        <v/>
      </c>
      <c r="AA279" s="32" t="b">
        <f t="shared" si="16"/>
        <v>0</v>
      </c>
    </row>
    <row r="280" spans="26:27" hidden="1" x14ac:dyDescent="0.35">
      <c r="Z280" s="32" t="str">
        <f t="shared" si="15"/>
        <v/>
      </c>
      <c r="AA280" s="32" t="b">
        <f t="shared" si="16"/>
        <v>0</v>
      </c>
    </row>
    <row r="281" spans="26:27" hidden="1" x14ac:dyDescent="0.35">
      <c r="Z281" s="32" t="str">
        <f t="shared" si="15"/>
        <v/>
      </c>
      <c r="AA281" s="32" t="b">
        <f t="shared" si="16"/>
        <v>0</v>
      </c>
    </row>
    <row r="282" spans="26:27" hidden="1" x14ac:dyDescent="0.35">
      <c r="Z282" s="32" t="str">
        <f t="shared" si="15"/>
        <v/>
      </c>
      <c r="AA282" s="32" t="b">
        <f t="shared" si="16"/>
        <v>0</v>
      </c>
    </row>
    <row r="283" spans="26:27" hidden="1" x14ac:dyDescent="0.35">
      <c r="Z283" s="32" t="str">
        <f t="shared" si="15"/>
        <v/>
      </c>
      <c r="AA283" s="32" t="b">
        <f t="shared" si="16"/>
        <v>0</v>
      </c>
    </row>
    <row r="284" spans="26:27" hidden="1" x14ac:dyDescent="0.35">
      <c r="Z284" s="32" t="str">
        <f t="shared" si="15"/>
        <v/>
      </c>
      <c r="AA284" s="32" t="b">
        <f t="shared" si="16"/>
        <v>0</v>
      </c>
    </row>
    <row r="285" spans="26:27" hidden="1" x14ac:dyDescent="0.35">
      <c r="Z285" s="32" t="str">
        <f t="shared" si="15"/>
        <v/>
      </c>
      <c r="AA285" s="32" t="b">
        <f t="shared" si="16"/>
        <v>0</v>
      </c>
    </row>
    <row r="286" spans="26:27" hidden="1" x14ac:dyDescent="0.35">
      <c r="Z286" s="32" t="str">
        <f t="shared" si="15"/>
        <v/>
      </c>
      <c r="AA286" s="32" t="b">
        <f t="shared" si="16"/>
        <v>0</v>
      </c>
    </row>
    <row r="287" spans="26:27" hidden="1" x14ac:dyDescent="0.35">
      <c r="Z287" s="32" t="str">
        <f t="shared" si="15"/>
        <v/>
      </c>
      <c r="AA287" s="32" t="b">
        <f t="shared" si="16"/>
        <v>0</v>
      </c>
    </row>
    <row r="288" spans="26:27" hidden="1" x14ac:dyDescent="0.35">
      <c r="Z288" s="32" t="str">
        <f t="shared" si="15"/>
        <v/>
      </c>
      <c r="AA288" s="32" t="b">
        <f t="shared" si="16"/>
        <v>0</v>
      </c>
    </row>
    <row r="289" spans="26:27" hidden="1" x14ac:dyDescent="0.35">
      <c r="Z289" s="32" t="str">
        <f t="shared" si="15"/>
        <v/>
      </c>
      <c r="AA289" s="32" t="b">
        <f t="shared" si="16"/>
        <v>0</v>
      </c>
    </row>
    <row r="290" spans="26:27" hidden="1" x14ac:dyDescent="0.35">
      <c r="Z290" s="32" t="str">
        <f t="shared" si="15"/>
        <v/>
      </c>
      <c r="AA290" s="32" t="b">
        <f t="shared" si="16"/>
        <v>0</v>
      </c>
    </row>
    <row r="291" spans="26:27" hidden="1" x14ac:dyDescent="0.35">
      <c r="Z291" s="32" t="str">
        <f t="shared" si="15"/>
        <v/>
      </c>
      <c r="AA291" s="32" t="b">
        <f t="shared" si="16"/>
        <v>0</v>
      </c>
    </row>
    <row r="292" spans="26:27" hidden="1" x14ac:dyDescent="0.35">
      <c r="Z292" s="32" t="str">
        <f t="shared" si="15"/>
        <v/>
      </c>
      <c r="AA292" s="32" t="b">
        <f t="shared" si="16"/>
        <v>0</v>
      </c>
    </row>
    <row r="293" spans="26:27" hidden="1" x14ac:dyDescent="0.35">
      <c r="Z293" s="32" t="str">
        <f t="shared" si="15"/>
        <v/>
      </c>
      <c r="AA293" s="32" t="b">
        <f t="shared" si="16"/>
        <v>0</v>
      </c>
    </row>
    <row r="294" spans="26:27" hidden="1" x14ac:dyDescent="0.35">
      <c r="Z294" s="32" t="str">
        <f t="shared" ref="Z294:Z357" si="17">AB294&amp;AC294</f>
        <v/>
      </c>
      <c r="AA294" s="32" t="b">
        <f t="shared" si="16"/>
        <v>0</v>
      </c>
    </row>
    <row r="295" spans="26:27" hidden="1" x14ac:dyDescent="0.35">
      <c r="Z295" s="32" t="str">
        <f t="shared" si="17"/>
        <v/>
      </c>
      <c r="AA295" s="32" t="b">
        <f t="shared" si="16"/>
        <v>0</v>
      </c>
    </row>
    <row r="296" spans="26:27" hidden="1" x14ac:dyDescent="0.35">
      <c r="Z296" s="32" t="str">
        <f t="shared" si="17"/>
        <v/>
      </c>
      <c r="AA296" s="32" t="b">
        <f t="shared" si="16"/>
        <v>0</v>
      </c>
    </row>
    <row r="297" spans="26:27" hidden="1" x14ac:dyDescent="0.35">
      <c r="Z297" s="32" t="str">
        <f t="shared" si="17"/>
        <v/>
      </c>
      <c r="AA297" s="32" t="b">
        <f t="shared" si="16"/>
        <v>0</v>
      </c>
    </row>
    <row r="298" spans="26:27" hidden="1" x14ac:dyDescent="0.35">
      <c r="Z298" s="32" t="str">
        <f t="shared" si="17"/>
        <v/>
      </c>
      <c r="AA298" s="32" t="b">
        <f t="shared" si="16"/>
        <v>0</v>
      </c>
    </row>
    <row r="299" spans="26:27" hidden="1" x14ac:dyDescent="0.35">
      <c r="Z299" s="32" t="str">
        <f t="shared" si="17"/>
        <v/>
      </c>
      <c r="AA299" s="32" t="b">
        <f t="shared" si="16"/>
        <v>0</v>
      </c>
    </row>
    <row r="300" spans="26:27" hidden="1" x14ac:dyDescent="0.35">
      <c r="Z300" s="32" t="str">
        <f t="shared" si="17"/>
        <v/>
      </c>
      <c r="AA300" s="32" t="b">
        <f t="shared" si="16"/>
        <v>0</v>
      </c>
    </row>
    <row r="301" spans="26:27" hidden="1" x14ac:dyDescent="0.35">
      <c r="Z301" s="32" t="str">
        <f t="shared" si="17"/>
        <v/>
      </c>
      <c r="AA301" s="32" t="b">
        <f t="shared" si="16"/>
        <v>0</v>
      </c>
    </row>
    <row r="302" spans="26:27" hidden="1" x14ac:dyDescent="0.35">
      <c r="Z302" s="32" t="str">
        <f t="shared" si="17"/>
        <v/>
      </c>
      <c r="AA302" s="32" t="b">
        <f t="shared" si="16"/>
        <v>0</v>
      </c>
    </row>
    <row r="303" spans="26:27" hidden="1" x14ac:dyDescent="0.35">
      <c r="Z303" s="32" t="str">
        <f t="shared" si="17"/>
        <v/>
      </c>
      <c r="AA303" s="32" t="b">
        <f t="shared" si="16"/>
        <v>0</v>
      </c>
    </row>
    <row r="304" spans="26:27" hidden="1" x14ac:dyDescent="0.35">
      <c r="Z304" s="32" t="str">
        <f t="shared" si="17"/>
        <v/>
      </c>
      <c r="AA304" s="32" t="b">
        <f t="shared" si="16"/>
        <v>0</v>
      </c>
    </row>
    <row r="305" spans="26:27" hidden="1" x14ac:dyDescent="0.35">
      <c r="Z305" s="32" t="str">
        <f t="shared" si="17"/>
        <v/>
      </c>
      <c r="AA305" s="32" t="b">
        <f t="shared" si="16"/>
        <v>0</v>
      </c>
    </row>
    <row r="306" spans="26:27" hidden="1" x14ac:dyDescent="0.35">
      <c r="Z306" s="32" t="str">
        <f t="shared" si="17"/>
        <v/>
      </c>
      <c r="AA306" s="32" t="b">
        <f t="shared" si="16"/>
        <v>0</v>
      </c>
    </row>
    <row r="307" spans="26:27" hidden="1" x14ac:dyDescent="0.35">
      <c r="Z307" s="32" t="str">
        <f t="shared" si="17"/>
        <v/>
      </c>
      <c r="AA307" s="32" t="b">
        <f t="shared" si="16"/>
        <v>0</v>
      </c>
    </row>
    <row r="308" spans="26:27" hidden="1" x14ac:dyDescent="0.35">
      <c r="Z308" s="32" t="str">
        <f t="shared" si="17"/>
        <v/>
      </c>
      <c r="AA308" s="32" t="b">
        <f t="shared" si="16"/>
        <v>0</v>
      </c>
    </row>
    <row r="309" spans="26:27" hidden="1" x14ac:dyDescent="0.35">
      <c r="Z309" s="32" t="str">
        <f t="shared" si="17"/>
        <v/>
      </c>
      <c r="AA309" s="32" t="b">
        <f t="shared" si="16"/>
        <v>0</v>
      </c>
    </row>
    <row r="310" spans="26:27" hidden="1" x14ac:dyDescent="0.35">
      <c r="Z310" s="32" t="str">
        <f t="shared" si="17"/>
        <v/>
      </c>
      <c r="AA310" s="32" t="b">
        <f t="shared" si="16"/>
        <v>0</v>
      </c>
    </row>
    <row r="311" spans="26:27" hidden="1" x14ac:dyDescent="0.35">
      <c r="Z311" s="32" t="str">
        <f t="shared" si="17"/>
        <v/>
      </c>
      <c r="AA311" s="32" t="b">
        <f t="shared" si="16"/>
        <v>0</v>
      </c>
    </row>
    <row r="312" spans="26:27" hidden="1" x14ac:dyDescent="0.35">
      <c r="Z312" s="32" t="str">
        <f t="shared" si="17"/>
        <v/>
      </c>
      <c r="AA312" s="32" t="b">
        <f t="shared" si="16"/>
        <v>0</v>
      </c>
    </row>
    <row r="313" spans="26:27" hidden="1" x14ac:dyDescent="0.35">
      <c r="Z313" s="32" t="str">
        <f t="shared" si="17"/>
        <v/>
      </c>
      <c r="AA313" s="32" t="b">
        <f t="shared" si="16"/>
        <v>0</v>
      </c>
    </row>
    <row r="314" spans="26:27" hidden="1" x14ac:dyDescent="0.35">
      <c r="Z314" s="32" t="str">
        <f t="shared" si="17"/>
        <v/>
      </c>
      <c r="AA314" s="32" t="b">
        <f t="shared" si="16"/>
        <v>0</v>
      </c>
    </row>
    <row r="315" spans="26:27" hidden="1" x14ac:dyDescent="0.35">
      <c r="Z315" s="32" t="str">
        <f t="shared" si="17"/>
        <v/>
      </c>
      <c r="AA315" s="32" t="b">
        <f t="shared" si="16"/>
        <v>0</v>
      </c>
    </row>
    <row r="316" spans="26:27" hidden="1" x14ac:dyDescent="0.35">
      <c r="Z316" s="32" t="str">
        <f t="shared" si="17"/>
        <v/>
      </c>
      <c r="AA316" s="32" t="b">
        <f t="shared" si="16"/>
        <v>0</v>
      </c>
    </row>
    <row r="317" spans="26:27" hidden="1" x14ac:dyDescent="0.35">
      <c r="Z317" s="32" t="str">
        <f t="shared" si="17"/>
        <v/>
      </c>
      <c r="AA317" s="32" t="b">
        <f t="shared" si="16"/>
        <v>0</v>
      </c>
    </row>
    <row r="318" spans="26:27" hidden="1" x14ac:dyDescent="0.35">
      <c r="Z318" s="32" t="str">
        <f t="shared" si="17"/>
        <v/>
      </c>
      <c r="AA318" s="32" t="b">
        <f t="shared" si="16"/>
        <v>0</v>
      </c>
    </row>
    <row r="319" spans="26:27" hidden="1" x14ac:dyDescent="0.35">
      <c r="Z319" s="32" t="str">
        <f t="shared" si="17"/>
        <v/>
      </c>
      <c r="AA319" s="32" t="b">
        <f t="shared" si="16"/>
        <v>0</v>
      </c>
    </row>
    <row r="320" spans="26:27" hidden="1" x14ac:dyDescent="0.35">
      <c r="Z320" s="32" t="str">
        <f t="shared" si="17"/>
        <v/>
      </c>
      <c r="AA320" s="32" t="b">
        <f t="shared" si="16"/>
        <v>0</v>
      </c>
    </row>
    <row r="321" spans="26:27" hidden="1" x14ac:dyDescent="0.35">
      <c r="Z321" s="32" t="str">
        <f t="shared" si="17"/>
        <v/>
      </c>
      <c r="AA321" s="32" t="b">
        <f t="shared" si="16"/>
        <v>0</v>
      </c>
    </row>
    <row r="322" spans="26:27" hidden="1" x14ac:dyDescent="0.35">
      <c r="Z322" s="32" t="str">
        <f t="shared" si="17"/>
        <v/>
      </c>
      <c r="AA322" s="32" t="b">
        <f t="shared" si="16"/>
        <v>0</v>
      </c>
    </row>
    <row r="323" spans="26:27" hidden="1" x14ac:dyDescent="0.35">
      <c r="Z323" s="32" t="str">
        <f t="shared" si="17"/>
        <v/>
      </c>
      <c r="AA323" s="32" t="b">
        <f t="shared" si="16"/>
        <v>0</v>
      </c>
    </row>
    <row r="324" spans="26:27" hidden="1" x14ac:dyDescent="0.35">
      <c r="Z324" s="32" t="str">
        <f t="shared" si="17"/>
        <v/>
      </c>
      <c r="AA324" s="32" t="b">
        <f t="shared" si="16"/>
        <v>0</v>
      </c>
    </row>
    <row r="325" spans="26:27" hidden="1" x14ac:dyDescent="0.35">
      <c r="Z325" s="32" t="str">
        <f t="shared" si="17"/>
        <v/>
      </c>
      <c r="AA325" s="32" t="b">
        <f t="shared" ref="AA325:AA388" si="18">VLOOKUP(AC325,V:W,2,0)=AD325</f>
        <v>0</v>
      </c>
    </row>
    <row r="326" spans="26:27" hidden="1" x14ac:dyDescent="0.35">
      <c r="Z326" s="32" t="str">
        <f t="shared" si="17"/>
        <v/>
      </c>
      <c r="AA326" s="32" t="b">
        <f t="shared" si="18"/>
        <v>0</v>
      </c>
    </row>
    <row r="327" spans="26:27" hidden="1" x14ac:dyDescent="0.35">
      <c r="Z327" s="32" t="str">
        <f t="shared" si="17"/>
        <v/>
      </c>
      <c r="AA327" s="32" t="b">
        <f t="shared" si="18"/>
        <v>0</v>
      </c>
    </row>
    <row r="328" spans="26:27" hidden="1" x14ac:dyDescent="0.35">
      <c r="Z328" s="32" t="str">
        <f t="shared" si="17"/>
        <v/>
      </c>
      <c r="AA328" s="32" t="b">
        <f t="shared" si="18"/>
        <v>0</v>
      </c>
    </row>
    <row r="329" spans="26:27" hidden="1" x14ac:dyDescent="0.35">
      <c r="Z329" s="32" t="str">
        <f t="shared" si="17"/>
        <v/>
      </c>
      <c r="AA329" s="32" t="b">
        <f t="shared" si="18"/>
        <v>0</v>
      </c>
    </row>
    <row r="330" spans="26:27" hidden="1" x14ac:dyDescent="0.35">
      <c r="Z330" s="32" t="str">
        <f t="shared" si="17"/>
        <v/>
      </c>
      <c r="AA330" s="32" t="b">
        <f t="shared" si="18"/>
        <v>0</v>
      </c>
    </row>
    <row r="331" spans="26:27" hidden="1" x14ac:dyDescent="0.35">
      <c r="Z331" s="32" t="str">
        <f t="shared" si="17"/>
        <v/>
      </c>
      <c r="AA331" s="32" t="b">
        <f t="shared" si="18"/>
        <v>0</v>
      </c>
    </row>
    <row r="332" spans="26:27" hidden="1" x14ac:dyDescent="0.35">
      <c r="Z332" s="32" t="str">
        <f t="shared" si="17"/>
        <v/>
      </c>
      <c r="AA332" s="32" t="b">
        <f t="shared" si="18"/>
        <v>0</v>
      </c>
    </row>
    <row r="333" spans="26:27" hidden="1" x14ac:dyDescent="0.35">
      <c r="Z333" s="32" t="str">
        <f t="shared" si="17"/>
        <v/>
      </c>
      <c r="AA333" s="32" t="b">
        <f t="shared" si="18"/>
        <v>0</v>
      </c>
    </row>
    <row r="334" spans="26:27" hidden="1" x14ac:dyDescent="0.35">
      <c r="Z334" s="32" t="str">
        <f t="shared" si="17"/>
        <v/>
      </c>
      <c r="AA334" s="32" t="b">
        <f t="shared" si="18"/>
        <v>0</v>
      </c>
    </row>
    <row r="335" spans="26:27" hidden="1" x14ac:dyDescent="0.35">
      <c r="Z335" s="32" t="str">
        <f t="shared" si="17"/>
        <v/>
      </c>
      <c r="AA335" s="32" t="b">
        <f t="shared" si="18"/>
        <v>0</v>
      </c>
    </row>
    <row r="336" spans="26:27" hidden="1" x14ac:dyDescent="0.35">
      <c r="Z336" s="32" t="str">
        <f t="shared" si="17"/>
        <v/>
      </c>
      <c r="AA336" s="32" t="b">
        <f t="shared" si="18"/>
        <v>0</v>
      </c>
    </row>
    <row r="337" spans="26:27" hidden="1" x14ac:dyDescent="0.35">
      <c r="Z337" s="32" t="str">
        <f t="shared" si="17"/>
        <v/>
      </c>
      <c r="AA337" s="32" t="b">
        <f t="shared" si="18"/>
        <v>0</v>
      </c>
    </row>
    <row r="338" spans="26:27" hidden="1" x14ac:dyDescent="0.35">
      <c r="Z338" s="32" t="str">
        <f t="shared" si="17"/>
        <v/>
      </c>
      <c r="AA338" s="32" t="b">
        <f t="shared" si="18"/>
        <v>0</v>
      </c>
    </row>
    <row r="339" spans="26:27" hidden="1" x14ac:dyDescent="0.35">
      <c r="Z339" s="32" t="str">
        <f t="shared" si="17"/>
        <v/>
      </c>
      <c r="AA339" s="32" t="b">
        <f t="shared" si="18"/>
        <v>0</v>
      </c>
    </row>
    <row r="340" spans="26:27" hidden="1" x14ac:dyDescent="0.35">
      <c r="Z340" s="32" t="str">
        <f t="shared" si="17"/>
        <v/>
      </c>
      <c r="AA340" s="32" t="b">
        <f t="shared" si="18"/>
        <v>0</v>
      </c>
    </row>
    <row r="341" spans="26:27" hidden="1" x14ac:dyDescent="0.35">
      <c r="Z341" s="32" t="str">
        <f t="shared" si="17"/>
        <v/>
      </c>
      <c r="AA341" s="32" t="b">
        <f t="shared" si="18"/>
        <v>0</v>
      </c>
    </row>
    <row r="342" spans="26:27" hidden="1" x14ac:dyDescent="0.35">
      <c r="Z342" s="32" t="str">
        <f t="shared" si="17"/>
        <v/>
      </c>
      <c r="AA342" s="32" t="b">
        <f t="shared" si="18"/>
        <v>0</v>
      </c>
    </row>
    <row r="343" spans="26:27" hidden="1" x14ac:dyDescent="0.35">
      <c r="Z343" s="32" t="str">
        <f t="shared" si="17"/>
        <v/>
      </c>
      <c r="AA343" s="32" t="b">
        <f t="shared" si="18"/>
        <v>0</v>
      </c>
    </row>
    <row r="344" spans="26:27" hidden="1" x14ac:dyDescent="0.35">
      <c r="Z344" s="32" t="str">
        <f t="shared" si="17"/>
        <v/>
      </c>
      <c r="AA344" s="32" t="b">
        <f t="shared" si="18"/>
        <v>0</v>
      </c>
    </row>
    <row r="345" spans="26:27" hidden="1" x14ac:dyDescent="0.35">
      <c r="Z345" s="32" t="str">
        <f t="shared" si="17"/>
        <v/>
      </c>
      <c r="AA345" s="32" t="b">
        <f t="shared" si="18"/>
        <v>0</v>
      </c>
    </row>
    <row r="346" spans="26:27" hidden="1" x14ac:dyDescent="0.35">
      <c r="Z346" s="32" t="str">
        <f t="shared" si="17"/>
        <v/>
      </c>
      <c r="AA346" s="32" t="b">
        <f t="shared" si="18"/>
        <v>0</v>
      </c>
    </row>
    <row r="347" spans="26:27" hidden="1" x14ac:dyDescent="0.35">
      <c r="Z347" s="32" t="str">
        <f t="shared" si="17"/>
        <v/>
      </c>
      <c r="AA347" s="32" t="b">
        <f t="shared" si="18"/>
        <v>0</v>
      </c>
    </row>
    <row r="348" spans="26:27" hidden="1" x14ac:dyDescent="0.35">
      <c r="Z348" s="32" t="str">
        <f t="shared" si="17"/>
        <v/>
      </c>
      <c r="AA348" s="32" t="b">
        <f t="shared" si="18"/>
        <v>0</v>
      </c>
    </row>
    <row r="349" spans="26:27" hidden="1" x14ac:dyDescent="0.35">
      <c r="Z349" s="32" t="str">
        <f t="shared" si="17"/>
        <v/>
      </c>
      <c r="AA349" s="32" t="b">
        <f t="shared" si="18"/>
        <v>0</v>
      </c>
    </row>
    <row r="350" spans="26:27" hidden="1" x14ac:dyDescent="0.35">
      <c r="Z350" s="32" t="str">
        <f t="shared" si="17"/>
        <v/>
      </c>
      <c r="AA350" s="32" t="b">
        <f t="shared" si="18"/>
        <v>0</v>
      </c>
    </row>
    <row r="351" spans="26:27" hidden="1" x14ac:dyDescent="0.35">
      <c r="Z351" s="32" t="str">
        <f t="shared" si="17"/>
        <v/>
      </c>
      <c r="AA351" s="32" t="b">
        <f t="shared" si="18"/>
        <v>0</v>
      </c>
    </row>
    <row r="352" spans="26:27" hidden="1" x14ac:dyDescent="0.35">
      <c r="Z352" s="32" t="str">
        <f t="shared" si="17"/>
        <v/>
      </c>
      <c r="AA352" s="32" t="b">
        <f t="shared" si="18"/>
        <v>0</v>
      </c>
    </row>
    <row r="353" spans="26:27" hidden="1" x14ac:dyDescent="0.35">
      <c r="Z353" s="32" t="str">
        <f t="shared" si="17"/>
        <v/>
      </c>
      <c r="AA353" s="32" t="b">
        <f t="shared" si="18"/>
        <v>0</v>
      </c>
    </row>
    <row r="354" spans="26:27" hidden="1" x14ac:dyDescent="0.35">
      <c r="Z354" s="32" t="str">
        <f t="shared" si="17"/>
        <v/>
      </c>
      <c r="AA354" s="32" t="b">
        <f t="shared" si="18"/>
        <v>0</v>
      </c>
    </row>
    <row r="355" spans="26:27" hidden="1" x14ac:dyDescent="0.35">
      <c r="Z355" s="32" t="str">
        <f t="shared" si="17"/>
        <v/>
      </c>
      <c r="AA355" s="32" t="b">
        <f t="shared" si="18"/>
        <v>0</v>
      </c>
    </row>
    <row r="356" spans="26:27" hidden="1" x14ac:dyDescent="0.35">
      <c r="Z356" s="32" t="str">
        <f t="shared" si="17"/>
        <v/>
      </c>
      <c r="AA356" s="32" t="b">
        <f t="shared" si="18"/>
        <v>0</v>
      </c>
    </row>
    <row r="357" spans="26:27" hidden="1" x14ac:dyDescent="0.35">
      <c r="Z357" s="32" t="str">
        <f t="shared" si="17"/>
        <v/>
      </c>
      <c r="AA357" s="32" t="b">
        <f t="shared" si="18"/>
        <v>0</v>
      </c>
    </row>
    <row r="358" spans="26:27" hidden="1" x14ac:dyDescent="0.35">
      <c r="Z358" s="32" t="str">
        <f t="shared" ref="Z358:Z421" si="19">AB358&amp;AC358</f>
        <v/>
      </c>
      <c r="AA358" s="32" t="b">
        <f t="shared" si="18"/>
        <v>0</v>
      </c>
    </row>
    <row r="359" spans="26:27" hidden="1" x14ac:dyDescent="0.35">
      <c r="Z359" s="32" t="str">
        <f t="shared" si="19"/>
        <v/>
      </c>
      <c r="AA359" s="32" t="b">
        <f t="shared" si="18"/>
        <v>0</v>
      </c>
    </row>
    <row r="360" spans="26:27" hidden="1" x14ac:dyDescent="0.35">
      <c r="Z360" s="32" t="str">
        <f t="shared" si="19"/>
        <v/>
      </c>
      <c r="AA360" s="32" t="b">
        <f t="shared" si="18"/>
        <v>0</v>
      </c>
    </row>
    <row r="361" spans="26:27" hidden="1" x14ac:dyDescent="0.35">
      <c r="Z361" s="32" t="str">
        <f t="shared" si="19"/>
        <v/>
      </c>
      <c r="AA361" s="32" t="b">
        <f t="shared" si="18"/>
        <v>0</v>
      </c>
    </row>
    <row r="362" spans="26:27" hidden="1" x14ac:dyDescent="0.35">
      <c r="Z362" s="32" t="str">
        <f t="shared" si="19"/>
        <v/>
      </c>
      <c r="AA362" s="32" t="b">
        <f t="shared" si="18"/>
        <v>0</v>
      </c>
    </row>
    <row r="363" spans="26:27" hidden="1" x14ac:dyDescent="0.35">
      <c r="Z363" s="32" t="str">
        <f t="shared" si="19"/>
        <v/>
      </c>
      <c r="AA363" s="32" t="b">
        <f t="shared" si="18"/>
        <v>0</v>
      </c>
    </row>
    <row r="364" spans="26:27" hidden="1" x14ac:dyDescent="0.35">
      <c r="Z364" s="32" t="str">
        <f t="shared" si="19"/>
        <v/>
      </c>
      <c r="AA364" s="32" t="b">
        <f t="shared" si="18"/>
        <v>0</v>
      </c>
    </row>
    <row r="365" spans="26:27" hidden="1" x14ac:dyDescent="0.35">
      <c r="Z365" s="32" t="str">
        <f t="shared" si="19"/>
        <v/>
      </c>
      <c r="AA365" s="32" t="b">
        <f t="shared" si="18"/>
        <v>0</v>
      </c>
    </row>
    <row r="366" spans="26:27" hidden="1" x14ac:dyDescent="0.35">
      <c r="Z366" s="32" t="str">
        <f t="shared" si="19"/>
        <v/>
      </c>
      <c r="AA366" s="32" t="b">
        <f t="shared" si="18"/>
        <v>0</v>
      </c>
    </row>
    <row r="367" spans="26:27" hidden="1" x14ac:dyDescent="0.35">
      <c r="Z367" s="32" t="str">
        <f t="shared" si="19"/>
        <v/>
      </c>
      <c r="AA367" s="32" t="b">
        <f t="shared" si="18"/>
        <v>0</v>
      </c>
    </row>
    <row r="368" spans="26:27" hidden="1" x14ac:dyDescent="0.35">
      <c r="Z368" s="32" t="str">
        <f t="shared" si="19"/>
        <v/>
      </c>
      <c r="AA368" s="32" t="b">
        <f t="shared" si="18"/>
        <v>0</v>
      </c>
    </row>
    <row r="369" spans="26:27" hidden="1" x14ac:dyDescent="0.35">
      <c r="Z369" s="32" t="str">
        <f t="shared" si="19"/>
        <v/>
      </c>
      <c r="AA369" s="32" t="b">
        <f t="shared" si="18"/>
        <v>0</v>
      </c>
    </row>
    <row r="370" spans="26:27" hidden="1" x14ac:dyDescent="0.35">
      <c r="Z370" s="32" t="str">
        <f t="shared" si="19"/>
        <v/>
      </c>
      <c r="AA370" s="32" t="b">
        <f t="shared" si="18"/>
        <v>0</v>
      </c>
    </row>
    <row r="371" spans="26:27" hidden="1" x14ac:dyDescent="0.35">
      <c r="Z371" s="32" t="str">
        <f t="shared" si="19"/>
        <v/>
      </c>
      <c r="AA371" s="32" t="b">
        <f t="shared" si="18"/>
        <v>0</v>
      </c>
    </row>
    <row r="372" spans="26:27" hidden="1" x14ac:dyDescent="0.35">
      <c r="Z372" s="32" t="str">
        <f t="shared" si="19"/>
        <v/>
      </c>
      <c r="AA372" s="32" t="b">
        <f t="shared" si="18"/>
        <v>0</v>
      </c>
    </row>
    <row r="373" spans="26:27" hidden="1" x14ac:dyDescent="0.35">
      <c r="Z373" s="32" t="str">
        <f t="shared" si="19"/>
        <v/>
      </c>
      <c r="AA373" s="32" t="b">
        <f t="shared" si="18"/>
        <v>0</v>
      </c>
    </row>
    <row r="374" spans="26:27" hidden="1" x14ac:dyDescent="0.35">
      <c r="Z374" s="32" t="str">
        <f t="shared" si="19"/>
        <v/>
      </c>
      <c r="AA374" s="32" t="b">
        <f t="shared" si="18"/>
        <v>0</v>
      </c>
    </row>
    <row r="375" spans="26:27" hidden="1" x14ac:dyDescent="0.35">
      <c r="Z375" s="32" t="str">
        <f t="shared" si="19"/>
        <v/>
      </c>
      <c r="AA375" s="32" t="b">
        <f t="shared" si="18"/>
        <v>0</v>
      </c>
    </row>
    <row r="376" spans="26:27" hidden="1" x14ac:dyDescent="0.35">
      <c r="Z376" s="32" t="str">
        <f t="shared" si="19"/>
        <v/>
      </c>
      <c r="AA376" s="32" t="b">
        <f t="shared" si="18"/>
        <v>0</v>
      </c>
    </row>
    <row r="377" spans="26:27" hidden="1" x14ac:dyDescent="0.35">
      <c r="Z377" s="32" t="str">
        <f t="shared" si="19"/>
        <v/>
      </c>
      <c r="AA377" s="32" t="b">
        <f t="shared" si="18"/>
        <v>0</v>
      </c>
    </row>
    <row r="378" spans="26:27" hidden="1" x14ac:dyDescent="0.35">
      <c r="Z378" s="32" t="str">
        <f t="shared" si="19"/>
        <v/>
      </c>
      <c r="AA378" s="32" t="b">
        <f t="shared" si="18"/>
        <v>0</v>
      </c>
    </row>
    <row r="379" spans="26:27" hidden="1" x14ac:dyDescent="0.35">
      <c r="Z379" s="32" t="str">
        <f t="shared" si="19"/>
        <v/>
      </c>
      <c r="AA379" s="32" t="b">
        <f t="shared" si="18"/>
        <v>0</v>
      </c>
    </row>
    <row r="380" spans="26:27" hidden="1" x14ac:dyDescent="0.35">
      <c r="Z380" s="32" t="str">
        <f t="shared" si="19"/>
        <v/>
      </c>
      <c r="AA380" s="32" t="b">
        <f t="shared" si="18"/>
        <v>0</v>
      </c>
    </row>
    <row r="381" spans="26:27" hidden="1" x14ac:dyDescent="0.35">
      <c r="Z381" s="32" t="str">
        <f t="shared" si="19"/>
        <v/>
      </c>
      <c r="AA381" s="32" t="b">
        <f t="shared" si="18"/>
        <v>0</v>
      </c>
    </row>
    <row r="382" spans="26:27" hidden="1" x14ac:dyDescent="0.35">
      <c r="Z382" s="32" t="str">
        <f t="shared" si="19"/>
        <v/>
      </c>
      <c r="AA382" s="32" t="b">
        <f t="shared" si="18"/>
        <v>0</v>
      </c>
    </row>
    <row r="383" spans="26:27" hidden="1" x14ac:dyDescent="0.35">
      <c r="Z383" s="32" t="str">
        <f t="shared" si="19"/>
        <v/>
      </c>
      <c r="AA383" s="32" t="b">
        <f t="shared" si="18"/>
        <v>0</v>
      </c>
    </row>
    <row r="384" spans="26:27" hidden="1" x14ac:dyDescent="0.35">
      <c r="Z384" s="32" t="str">
        <f t="shared" si="19"/>
        <v/>
      </c>
      <c r="AA384" s="32" t="b">
        <f t="shared" si="18"/>
        <v>0</v>
      </c>
    </row>
    <row r="385" spans="26:27" hidden="1" x14ac:dyDescent="0.35">
      <c r="Z385" s="32" t="str">
        <f t="shared" si="19"/>
        <v/>
      </c>
      <c r="AA385" s="32" t="b">
        <f t="shared" si="18"/>
        <v>0</v>
      </c>
    </row>
    <row r="386" spans="26:27" hidden="1" x14ac:dyDescent="0.35">
      <c r="Z386" s="32" t="str">
        <f t="shared" si="19"/>
        <v/>
      </c>
      <c r="AA386" s="32" t="b">
        <f t="shared" si="18"/>
        <v>0</v>
      </c>
    </row>
    <row r="387" spans="26:27" hidden="1" x14ac:dyDescent="0.35">
      <c r="Z387" s="32" t="str">
        <f t="shared" si="19"/>
        <v/>
      </c>
      <c r="AA387" s="32" t="b">
        <f t="shared" si="18"/>
        <v>0</v>
      </c>
    </row>
    <row r="388" spans="26:27" hidden="1" x14ac:dyDescent="0.35">
      <c r="Z388" s="32" t="str">
        <f t="shared" si="19"/>
        <v/>
      </c>
      <c r="AA388" s="32" t="b">
        <f t="shared" si="18"/>
        <v>0</v>
      </c>
    </row>
    <row r="389" spans="26:27" hidden="1" x14ac:dyDescent="0.35">
      <c r="Z389" s="32" t="str">
        <f t="shared" si="19"/>
        <v/>
      </c>
      <c r="AA389" s="32" t="b">
        <f t="shared" ref="AA389:AA452" si="20">VLOOKUP(AC389,V:W,2,0)=AD389</f>
        <v>0</v>
      </c>
    </row>
    <row r="390" spans="26:27" hidden="1" x14ac:dyDescent="0.35">
      <c r="Z390" s="32" t="str">
        <f t="shared" si="19"/>
        <v/>
      </c>
      <c r="AA390" s="32" t="b">
        <f t="shared" si="20"/>
        <v>0</v>
      </c>
    </row>
    <row r="391" spans="26:27" hidden="1" x14ac:dyDescent="0.35">
      <c r="Z391" s="32" t="str">
        <f t="shared" si="19"/>
        <v/>
      </c>
      <c r="AA391" s="32" t="b">
        <f t="shared" si="20"/>
        <v>0</v>
      </c>
    </row>
    <row r="392" spans="26:27" hidden="1" x14ac:dyDescent="0.35">
      <c r="Z392" s="32" t="str">
        <f t="shared" si="19"/>
        <v/>
      </c>
      <c r="AA392" s="32" t="b">
        <f t="shared" si="20"/>
        <v>0</v>
      </c>
    </row>
    <row r="393" spans="26:27" hidden="1" x14ac:dyDescent="0.35">
      <c r="Z393" s="32" t="str">
        <f t="shared" si="19"/>
        <v/>
      </c>
      <c r="AA393" s="32" t="b">
        <f t="shared" si="20"/>
        <v>0</v>
      </c>
    </row>
    <row r="394" spans="26:27" hidden="1" x14ac:dyDescent="0.35">
      <c r="Z394" s="32" t="str">
        <f t="shared" si="19"/>
        <v/>
      </c>
      <c r="AA394" s="32" t="b">
        <f t="shared" si="20"/>
        <v>0</v>
      </c>
    </row>
    <row r="395" spans="26:27" hidden="1" x14ac:dyDescent="0.35">
      <c r="Z395" s="32" t="str">
        <f t="shared" si="19"/>
        <v/>
      </c>
      <c r="AA395" s="32" t="b">
        <f t="shared" si="20"/>
        <v>0</v>
      </c>
    </row>
    <row r="396" spans="26:27" hidden="1" x14ac:dyDescent="0.35">
      <c r="Z396" s="32" t="str">
        <f t="shared" si="19"/>
        <v/>
      </c>
      <c r="AA396" s="32" t="b">
        <f t="shared" si="20"/>
        <v>0</v>
      </c>
    </row>
    <row r="397" spans="26:27" hidden="1" x14ac:dyDescent="0.35">
      <c r="Z397" s="32" t="str">
        <f t="shared" si="19"/>
        <v/>
      </c>
      <c r="AA397" s="32" t="b">
        <f t="shared" si="20"/>
        <v>0</v>
      </c>
    </row>
    <row r="398" spans="26:27" hidden="1" x14ac:dyDescent="0.35">
      <c r="Z398" s="32" t="str">
        <f t="shared" si="19"/>
        <v/>
      </c>
      <c r="AA398" s="32" t="b">
        <f t="shared" si="20"/>
        <v>0</v>
      </c>
    </row>
    <row r="399" spans="26:27" hidden="1" x14ac:dyDescent="0.35">
      <c r="Z399" s="32" t="str">
        <f t="shared" si="19"/>
        <v/>
      </c>
      <c r="AA399" s="32" t="b">
        <f t="shared" si="20"/>
        <v>0</v>
      </c>
    </row>
    <row r="400" spans="26:27" hidden="1" x14ac:dyDescent="0.35">
      <c r="Z400" s="32" t="str">
        <f t="shared" si="19"/>
        <v/>
      </c>
      <c r="AA400" s="32" t="b">
        <f t="shared" si="20"/>
        <v>0</v>
      </c>
    </row>
    <row r="401" spans="26:27" hidden="1" x14ac:dyDescent="0.35">
      <c r="Z401" s="32" t="str">
        <f t="shared" si="19"/>
        <v/>
      </c>
      <c r="AA401" s="32" t="b">
        <f t="shared" si="20"/>
        <v>0</v>
      </c>
    </row>
    <row r="402" spans="26:27" hidden="1" x14ac:dyDescent="0.35">
      <c r="Z402" s="32" t="str">
        <f t="shared" si="19"/>
        <v/>
      </c>
      <c r="AA402" s="32" t="b">
        <f t="shared" si="20"/>
        <v>0</v>
      </c>
    </row>
    <row r="403" spans="26:27" hidden="1" x14ac:dyDescent="0.35">
      <c r="Z403" s="32" t="str">
        <f t="shared" si="19"/>
        <v/>
      </c>
      <c r="AA403" s="32" t="b">
        <f t="shared" si="20"/>
        <v>0</v>
      </c>
    </row>
    <row r="404" spans="26:27" hidden="1" x14ac:dyDescent="0.35">
      <c r="Z404" s="32" t="str">
        <f t="shared" si="19"/>
        <v/>
      </c>
      <c r="AA404" s="32" t="b">
        <f t="shared" si="20"/>
        <v>0</v>
      </c>
    </row>
    <row r="405" spans="26:27" hidden="1" x14ac:dyDescent="0.35">
      <c r="Z405" s="32" t="str">
        <f t="shared" si="19"/>
        <v/>
      </c>
      <c r="AA405" s="32" t="b">
        <f t="shared" si="20"/>
        <v>0</v>
      </c>
    </row>
    <row r="406" spans="26:27" hidden="1" x14ac:dyDescent="0.35">
      <c r="Z406" s="32" t="str">
        <f t="shared" si="19"/>
        <v/>
      </c>
      <c r="AA406" s="32" t="b">
        <f t="shared" si="20"/>
        <v>0</v>
      </c>
    </row>
    <row r="407" spans="26:27" hidden="1" x14ac:dyDescent="0.35">
      <c r="Z407" s="32" t="str">
        <f t="shared" si="19"/>
        <v/>
      </c>
      <c r="AA407" s="32" t="b">
        <f t="shared" si="20"/>
        <v>0</v>
      </c>
    </row>
    <row r="408" spans="26:27" hidden="1" x14ac:dyDescent="0.35">
      <c r="Z408" s="32" t="str">
        <f t="shared" si="19"/>
        <v/>
      </c>
      <c r="AA408" s="32" t="b">
        <f t="shared" si="20"/>
        <v>0</v>
      </c>
    </row>
    <row r="409" spans="26:27" hidden="1" x14ac:dyDescent="0.35">
      <c r="Z409" s="32" t="str">
        <f t="shared" si="19"/>
        <v/>
      </c>
      <c r="AA409" s="32" t="b">
        <f t="shared" si="20"/>
        <v>0</v>
      </c>
    </row>
    <row r="410" spans="26:27" hidden="1" x14ac:dyDescent="0.35">
      <c r="Z410" s="32" t="str">
        <f t="shared" si="19"/>
        <v/>
      </c>
      <c r="AA410" s="32" t="b">
        <f t="shared" si="20"/>
        <v>0</v>
      </c>
    </row>
    <row r="411" spans="26:27" hidden="1" x14ac:dyDescent="0.35">
      <c r="Z411" s="32" t="str">
        <f t="shared" si="19"/>
        <v/>
      </c>
      <c r="AA411" s="32" t="b">
        <f t="shared" si="20"/>
        <v>0</v>
      </c>
    </row>
    <row r="412" spans="26:27" hidden="1" x14ac:dyDescent="0.35">
      <c r="Z412" s="32" t="str">
        <f t="shared" si="19"/>
        <v/>
      </c>
      <c r="AA412" s="32" t="b">
        <f t="shared" si="20"/>
        <v>0</v>
      </c>
    </row>
    <row r="413" spans="26:27" hidden="1" x14ac:dyDescent="0.35">
      <c r="Z413" s="32" t="str">
        <f t="shared" si="19"/>
        <v/>
      </c>
      <c r="AA413" s="32" t="b">
        <f t="shared" si="20"/>
        <v>0</v>
      </c>
    </row>
    <row r="414" spans="26:27" hidden="1" x14ac:dyDescent="0.35">
      <c r="Z414" s="32" t="str">
        <f t="shared" si="19"/>
        <v/>
      </c>
      <c r="AA414" s="32" t="b">
        <f t="shared" si="20"/>
        <v>0</v>
      </c>
    </row>
    <row r="415" spans="26:27" hidden="1" x14ac:dyDescent="0.35">
      <c r="Z415" s="32" t="str">
        <f t="shared" si="19"/>
        <v/>
      </c>
      <c r="AA415" s="32" t="b">
        <f t="shared" si="20"/>
        <v>0</v>
      </c>
    </row>
    <row r="416" spans="26:27" hidden="1" x14ac:dyDescent="0.35">
      <c r="Z416" s="32" t="str">
        <f t="shared" si="19"/>
        <v/>
      </c>
      <c r="AA416" s="32" t="b">
        <f t="shared" si="20"/>
        <v>0</v>
      </c>
    </row>
    <row r="417" spans="26:27" hidden="1" x14ac:dyDescent="0.35">
      <c r="Z417" s="32" t="str">
        <f t="shared" si="19"/>
        <v/>
      </c>
      <c r="AA417" s="32" t="b">
        <f t="shared" si="20"/>
        <v>0</v>
      </c>
    </row>
    <row r="418" spans="26:27" hidden="1" x14ac:dyDescent="0.35">
      <c r="Z418" s="32" t="str">
        <f t="shared" si="19"/>
        <v/>
      </c>
      <c r="AA418" s="32" t="b">
        <f t="shared" si="20"/>
        <v>0</v>
      </c>
    </row>
    <row r="419" spans="26:27" hidden="1" x14ac:dyDescent="0.35">
      <c r="Z419" s="32" t="str">
        <f t="shared" si="19"/>
        <v/>
      </c>
      <c r="AA419" s="32" t="b">
        <f t="shared" si="20"/>
        <v>0</v>
      </c>
    </row>
    <row r="420" spans="26:27" hidden="1" x14ac:dyDescent="0.35">
      <c r="Z420" s="32" t="str">
        <f t="shared" si="19"/>
        <v/>
      </c>
      <c r="AA420" s="32" t="b">
        <f t="shared" si="20"/>
        <v>0</v>
      </c>
    </row>
    <row r="421" spans="26:27" hidden="1" x14ac:dyDescent="0.35">
      <c r="Z421" s="32" t="str">
        <f t="shared" si="19"/>
        <v/>
      </c>
      <c r="AA421" s="32" t="b">
        <f t="shared" si="20"/>
        <v>0</v>
      </c>
    </row>
    <row r="422" spans="26:27" hidden="1" x14ac:dyDescent="0.35">
      <c r="Z422" s="32" t="str">
        <f t="shared" ref="Z422:Z485" si="21">AB422&amp;AC422</f>
        <v/>
      </c>
      <c r="AA422" s="32" t="b">
        <f t="shared" si="20"/>
        <v>0</v>
      </c>
    </row>
    <row r="423" spans="26:27" hidden="1" x14ac:dyDescent="0.35">
      <c r="Z423" s="32" t="str">
        <f t="shared" si="21"/>
        <v/>
      </c>
      <c r="AA423" s="32" t="b">
        <f t="shared" si="20"/>
        <v>0</v>
      </c>
    </row>
    <row r="424" spans="26:27" hidden="1" x14ac:dyDescent="0.35">
      <c r="Z424" s="32" t="str">
        <f t="shared" si="21"/>
        <v/>
      </c>
      <c r="AA424" s="32" t="b">
        <f t="shared" si="20"/>
        <v>0</v>
      </c>
    </row>
    <row r="425" spans="26:27" hidden="1" x14ac:dyDescent="0.35">
      <c r="Z425" s="32" t="str">
        <f t="shared" si="21"/>
        <v/>
      </c>
      <c r="AA425" s="32" t="b">
        <f t="shared" si="20"/>
        <v>0</v>
      </c>
    </row>
    <row r="426" spans="26:27" hidden="1" x14ac:dyDescent="0.35">
      <c r="Z426" s="32" t="str">
        <f t="shared" si="21"/>
        <v/>
      </c>
      <c r="AA426" s="32" t="b">
        <f t="shared" si="20"/>
        <v>0</v>
      </c>
    </row>
    <row r="427" spans="26:27" hidden="1" x14ac:dyDescent="0.35">
      <c r="Z427" s="32" t="str">
        <f t="shared" si="21"/>
        <v/>
      </c>
      <c r="AA427" s="32" t="b">
        <f t="shared" si="20"/>
        <v>0</v>
      </c>
    </row>
    <row r="428" spans="26:27" hidden="1" x14ac:dyDescent="0.35">
      <c r="Z428" s="32" t="str">
        <f t="shared" si="21"/>
        <v/>
      </c>
      <c r="AA428" s="32" t="b">
        <f t="shared" si="20"/>
        <v>0</v>
      </c>
    </row>
    <row r="429" spans="26:27" hidden="1" x14ac:dyDescent="0.35">
      <c r="Z429" s="32" t="str">
        <f t="shared" si="21"/>
        <v/>
      </c>
      <c r="AA429" s="32" t="b">
        <f t="shared" si="20"/>
        <v>0</v>
      </c>
    </row>
    <row r="430" spans="26:27" hidden="1" x14ac:dyDescent="0.35">
      <c r="Z430" s="32" t="str">
        <f t="shared" si="21"/>
        <v/>
      </c>
      <c r="AA430" s="32" t="b">
        <f t="shared" si="20"/>
        <v>0</v>
      </c>
    </row>
    <row r="431" spans="26:27" hidden="1" x14ac:dyDescent="0.35">
      <c r="Z431" s="32" t="str">
        <f t="shared" si="21"/>
        <v/>
      </c>
      <c r="AA431" s="32" t="b">
        <f t="shared" si="20"/>
        <v>0</v>
      </c>
    </row>
    <row r="432" spans="26:27" hidden="1" x14ac:dyDescent="0.35">
      <c r="Z432" s="32" t="str">
        <f t="shared" si="21"/>
        <v/>
      </c>
      <c r="AA432" s="32" t="b">
        <f t="shared" si="20"/>
        <v>0</v>
      </c>
    </row>
    <row r="433" spans="26:27" hidden="1" x14ac:dyDescent="0.35">
      <c r="Z433" s="32" t="str">
        <f t="shared" si="21"/>
        <v/>
      </c>
      <c r="AA433" s="32" t="b">
        <f t="shared" si="20"/>
        <v>0</v>
      </c>
    </row>
    <row r="434" spans="26:27" hidden="1" x14ac:dyDescent="0.35">
      <c r="Z434" s="32" t="str">
        <f t="shared" si="21"/>
        <v/>
      </c>
      <c r="AA434" s="32" t="b">
        <f t="shared" si="20"/>
        <v>0</v>
      </c>
    </row>
    <row r="435" spans="26:27" hidden="1" x14ac:dyDescent="0.35">
      <c r="Z435" s="32" t="str">
        <f t="shared" si="21"/>
        <v/>
      </c>
      <c r="AA435" s="32" t="b">
        <f t="shared" si="20"/>
        <v>0</v>
      </c>
    </row>
    <row r="436" spans="26:27" hidden="1" x14ac:dyDescent="0.35">
      <c r="Z436" s="32" t="str">
        <f t="shared" si="21"/>
        <v/>
      </c>
      <c r="AA436" s="32" t="b">
        <f t="shared" si="20"/>
        <v>0</v>
      </c>
    </row>
    <row r="437" spans="26:27" hidden="1" x14ac:dyDescent="0.35">
      <c r="Z437" s="32" t="str">
        <f t="shared" si="21"/>
        <v/>
      </c>
      <c r="AA437" s="32" t="b">
        <f t="shared" si="20"/>
        <v>0</v>
      </c>
    </row>
    <row r="438" spans="26:27" hidden="1" x14ac:dyDescent="0.35">
      <c r="Z438" s="32" t="str">
        <f t="shared" si="21"/>
        <v/>
      </c>
      <c r="AA438" s="32" t="b">
        <f t="shared" si="20"/>
        <v>0</v>
      </c>
    </row>
    <row r="439" spans="26:27" hidden="1" x14ac:dyDescent="0.35">
      <c r="Z439" s="32" t="str">
        <f t="shared" si="21"/>
        <v/>
      </c>
      <c r="AA439" s="32" t="b">
        <f t="shared" si="20"/>
        <v>0</v>
      </c>
    </row>
    <row r="440" spans="26:27" hidden="1" x14ac:dyDescent="0.35">
      <c r="Z440" s="32" t="str">
        <f t="shared" si="21"/>
        <v/>
      </c>
      <c r="AA440" s="32" t="b">
        <f t="shared" si="20"/>
        <v>0</v>
      </c>
    </row>
    <row r="441" spans="26:27" hidden="1" x14ac:dyDescent="0.35">
      <c r="Z441" s="32" t="str">
        <f t="shared" si="21"/>
        <v/>
      </c>
      <c r="AA441" s="32" t="b">
        <f t="shared" si="20"/>
        <v>0</v>
      </c>
    </row>
    <row r="442" spans="26:27" hidden="1" x14ac:dyDescent="0.35">
      <c r="Z442" s="32" t="str">
        <f t="shared" si="21"/>
        <v/>
      </c>
      <c r="AA442" s="32" t="b">
        <f t="shared" si="20"/>
        <v>0</v>
      </c>
    </row>
    <row r="443" spans="26:27" hidden="1" x14ac:dyDescent="0.35">
      <c r="Z443" s="32" t="str">
        <f t="shared" si="21"/>
        <v/>
      </c>
      <c r="AA443" s="32" t="b">
        <f t="shared" si="20"/>
        <v>0</v>
      </c>
    </row>
    <row r="444" spans="26:27" hidden="1" x14ac:dyDescent="0.35">
      <c r="Z444" s="32" t="str">
        <f t="shared" si="21"/>
        <v/>
      </c>
      <c r="AA444" s="32" t="b">
        <f t="shared" si="20"/>
        <v>0</v>
      </c>
    </row>
    <row r="445" spans="26:27" hidden="1" x14ac:dyDescent="0.35">
      <c r="Z445" s="32" t="str">
        <f t="shared" si="21"/>
        <v/>
      </c>
      <c r="AA445" s="32" t="b">
        <f t="shared" si="20"/>
        <v>0</v>
      </c>
    </row>
    <row r="446" spans="26:27" hidden="1" x14ac:dyDescent="0.35">
      <c r="Z446" s="32" t="str">
        <f t="shared" si="21"/>
        <v/>
      </c>
      <c r="AA446" s="32" t="b">
        <f t="shared" si="20"/>
        <v>0</v>
      </c>
    </row>
    <row r="447" spans="26:27" hidden="1" x14ac:dyDescent="0.35">
      <c r="Z447" s="32" t="str">
        <f t="shared" si="21"/>
        <v/>
      </c>
      <c r="AA447" s="32" t="b">
        <f t="shared" si="20"/>
        <v>0</v>
      </c>
    </row>
    <row r="448" spans="26:27" hidden="1" x14ac:dyDescent="0.35">
      <c r="Z448" s="32" t="str">
        <f t="shared" si="21"/>
        <v/>
      </c>
      <c r="AA448" s="32" t="b">
        <f t="shared" si="20"/>
        <v>0</v>
      </c>
    </row>
    <row r="449" spans="26:27" hidden="1" x14ac:dyDescent="0.35">
      <c r="Z449" s="32" t="str">
        <f t="shared" si="21"/>
        <v/>
      </c>
      <c r="AA449" s="32" t="b">
        <f t="shared" si="20"/>
        <v>0</v>
      </c>
    </row>
    <row r="450" spans="26:27" hidden="1" x14ac:dyDescent="0.35">
      <c r="Z450" s="32" t="str">
        <f t="shared" si="21"/>
        <v/>
      </c>
      <c r="AA450" s="32" t="b">
        <f t="shared" si="20"/>
        <v>0</v>
      </c>
    </row>
    <row r="451" spans="26:27" hidden="1" x14ac:dyDescent="0.35">
      <c r="Z451" s="32" t="str">
        <f t="shared" si="21"/>
        <v/>
      </c>
      <c r="AA451" s="32" t="b">
        <f t="shared" si="20"/>
        <v>0</v>
      </c>
    </row>
    <row r="452" spans="26:27" hidden="1" x14ac:dyDescent="0.35">
      <c r="Z452" s="32" t="str">
        <f t="shared" si="21"/>
        <v/>
      </c>
      <c r="AA452" s="32" t="b">
        <f t="shared" si="20"/>
        <v>0</v>
      </c>
    </row>
    <row r="453" spans="26:27" hidden="1" x14ac:dyDescent="0.35">
      <c r="Z453" s="32" t="str">
        <f t="shared" si="21"/>
        <v/>
      </c>
      <c r="AA453" s="32" t="b">
        <f t="shared" ref="AA453:AA516" si="22">VLOOKUP(AC453,V:W,2,0)=AD453</f>
        <v>0</v>
      </c>
    </row>
    <row r="454" spans="26:27" hidden="1" x14ac:dyDescent="0.35">
      <c r="Z454" s="32" t="str">
        <f t="shared" si="21"/>
        <v/>
      </c>
      <c r="AA454" s="32" t="b">
        <f t="shared" si="22"/>
        <v>0</v>
      </c>
    </row>
    <row r="455" spans="26:27" hidden="1" x14ac:dyDescent="0.35">
      <c r="Z455" s="32" t="str">
        <f t="shared" si="21"/>
        <v/>
      </c>
      <c r="AA455" s="32" t="b">
        <f t="shared" si="22"/>
        <v>0</v>
      </c>
    </row>
    <row r="456" spans="26:27" hidden="1" x14ac:dyDescent="0.35">
      <c r="Z456" s="32" t="str">
        <f t="shared" si="21"/>
        <v/>
      </c>
      <c r="AA456" s="32" t="b">
        <f t="shared" si="22"/>
        <v>0</v>
      </c>
    </row>
    <row r="457" spans="26:27" hidden="1" x14ac:dyDescent="0.35">
      <c r="Z457" s="32" t="str">
        <f t="shared" si="21"/>
        <v/>
      </c>
      <c r="AA457" s="32" t="b">
        <f t="shared" si="22"/>
        <v>0</v>
      </c>
    </row>
    <row r="458" spans="26:27" hidden="1" x14ac:dyDescent="0.35">
      <c r="Z458" s="32" t="str">
        <f t="shared" si="21"/>
        <v/>
      </c>
      <c r="AA458" s="32" t="b">
        <f t="shared" si="22"/>
        <v>0</v>
      </c>
    </row>
    <row r="459" spans="26:27" hidden="1" x14ac:dyDescent="0.35">
      <c r="Z459" s="32" t="str">
        <f t="shared" si="21"/>
        <v/>
      </c>
      <c r="AA459" s="32" t="b">
        <f t="shared" si="22"/>
        <v>0</v>
      </c>
    </row>
    <row r="460" spans="26:27" hidden="1" x14ac:dyDescent="0.35">
      <c r="Z460" s="32" t="str">
        <f t="shared" si="21"/>
        <v/>
      </c>
      <c r="AA460" s="32" t="b">
        <f t="shared" si="22"/>
        <v>0</v>
      </c>
    </row>
    <row r="461" spans="26:27" hidden="1" x14ac:dyDescent="0.35">
      <c r="Z461" s="32" t="str">
        <f t="shared" si="21"/>
        <v/>
      </c>
      <c r="AA461" s="32" t="b">
        <f t="shared" si="22"/>
        <v>0</v>
      </c>
    </row>
    <row r="462" spans="26:27" hidden="1" x14ac:dyDescent="0.35">
      <c r="Z462" s="32" t="str">
        <f t="shared" si="21"/>
        <v/>
      </c>
      <c r="AA462" s="32" t="b">
        <f t="shared" si="22"/>
        <v>0</v>
      </c>
    </row>
    <row r="463" spans="26:27" hidden="1" x14ac:dyDescent="0.35">
      <c r="Z463" s="32" t="str">
        <f t="shared" si="21"/>
        <v/>
      </c>
      <c r="AA463" s="32" t="b">
        <f t="shared" si="22"/>
        <v>0</v>
      </c>
    </row>
    <row r="464" spans="26:27" hidden="1" x14ac:dyDescent="0.35">
      <c r="Z464" s="32" t="str">
        <f t="shared" si="21"/>
        <v/>
      </c>
      <c r="AA464" s="32" t="b">
        <f t="shared" si="22"/>
        <v>0</v>
      </c>
    </row>
    <row r="465" spans="26:27" hidden="1" x14ac:dyDescent="0.35">
      <c r="Z465" s="32" t="str">
        <f t="shared" si="21"/>
        <v/>
      </c>
      <c r="AA465" s="32" t="b">
        <f t="shared" si="22"/>
        <v>0</v>
      </c>
    </row>
    <row r="466" spans="26:27" hidden="1" x14ac:dyDescent="0.35">
      <c r="Z466" s="32" t="str">
        <f t="shared" si="21"/>
        <v/>
      </c>
      <c r="AA466" s="32" t="b">
        <f t="shared" si="22"/>
        <v>0</v>
      </c>
    </row>
    <row r="467" spans="26:27" hidden="1" x14ac:dyDescent="0.35">
      <c r="Z467" s="32" t="str">
        <f t="shared" si="21"/>
        <v/>
      </c>
      <c r="AA467" s="32" t="b">
        <f t="shared" si="22"/>
        <v>0</v>
      </c>
    </row>
    <row r="468" spans="26:27" hidden="1" x14ac:dyDescent="0.35">
      <c r="Z468" s="32" t="str">
        <f t="shared" si="21"/>
        <v/>
      </c>
      <c r="AA468" s="32" t="b">
        <f t="shared" si="22"/>
        <v>0</v>
      </c>
    </row>
    <row r="469" spans="26:27" hidden="1" x14ac:dyDescent="0.35">
      <c r="Z469" s="32" t="str">
        <f t="shared" si="21"/>
        <v/>
      </c>
      <c r="AA469" s="32" t="b">
        <f t="shared" si="22"/>
        <v>0</v>
      </c>
    </row>
    <row r="470" spans="26:27" hidden="1" x14ac:dyDescent="0.35">
      <c r="Z470" s="32" t="str">
        <f t="shared" si="21"/>
        <v/>
      </c>
      <c r="AA470" s="32" t="b">
        <f t="shared" si="22"/>
        <v>0</v>
      </c>
    </row>
    <row r="471" spans="26:27" hidden="1" x14ac:dyDescent="0.35">
      <c r="Z471" s="32" t="str">
        <f t="shared" si="21"/>
        <v/>
      </c>
      <c r="AA471" s="32" t="b">
        <f t="shared" si="22"/>
        <v>0</v>
      </c>
    </row>
    <row r="472" spans="26:27" hidden="1" x14ac:dyDescent="0.35">
      <c r="Z472" s="32" t="str">
        <f t="shared" si="21"/>
        <v/>
      </c>
      <c r="AA472" s="32" t="b">
        <f t="shared" si="22"/>
        <v>0</v>
      </c>
    </row>
    <row r="473" spans="26:27" hidden="1" x14ac:dyDescent="0.35">
      <c r="Z473" s="32" t="str">
        <f t="shared" si="21"/>
        <v/>
      </c>
      <c r="AA473" s="32" t="b">
        <f t="shared" si="22"/>
        <v>0</v>
      </c>
    </row>
    <row r="474" spans="26:27" hidden="1" x14ac:dyDescent="0.35">
      <c r="Z474" s="32" t="str">
        <f t="shared" si="21"/>
        <v/>
      </c>
      <c r="AA474" s="32" t="b">
        <f t="shared" si="22"/>
        <v>0</v>
      </c>
    </row>
    <row r="475" spans="26:27" hidden="1" x14ac:dyDescent="0.35">
      <c r="Z475" s="32" t="str">
        <f t="shared" si="21"/>
        <v/>
      </c>
      <c r="AA475" s="32" t="b">
        <f t="shared" si="22"/>
        <v>0</v>
      </c>
    </row>
    <row r="476" spans="26:27" hidden="1" x14ac:dyDescent="0.35">
      <c r="Z476" s="32" t="str">
        <f t="shared" si="21"/>
        <v/>
      </c>
      <c r="AA476" s="32" t="b">
        <f t="shared" si="22"/>
        <v>0</v>
      </c>
    </row>
    <row r="477" spans="26:27" hidden="1" x14ac:dyDescent="0.35">
      <c r="Z477" s="32" t="str">
        <f t="shared" si="21"/>
        <v/>
      </c>
      <c r="AA477" s="32" t="b">
        <f t="shared" si="22"/>
        <v>0</v>
      </c>
    </row>
    <row r="478" spans="26:27" hidden="1" x14ac:dyDescent="0.35">
      <c r="Z478" s="32" t="str">
        <f t="shared" si="21"/>
        <v/>
      </c>
      <c r="AA478" s="32" t="b">
        <f t="shared" si="22"/>
        <v>0</v>
      </c>
    </row>
    <row r="479" spans="26:27" hidden="1" x14ac:dyDescent="0.35">
      <c r="Z479" s="32" t="str">
        <f t="shared" si="21"/>
        <v/>
      </c>
      <c r="AA479" s="32" t="b">
        <f t="shared" si="22"/>
        <v>0</v>
      </c>
    </row>
    <row r="480" spans="26:27" hidden="1" x14ac:dyDescent="0.35">
      <c r="Z480" s="32" t="str">
        <f t="shared" si="21"/>
        <v/>
      </c>
      <c r="AA480" s="32" t="b">
        <f t="shared" si="22"/>
        <v>0</v>
      </c>
    </row>
    <row r="481" spans="26:27" hidden="1" x14ac:dyDescent="0.35">
      <c r="Z481" s="32" t="str">
        <f t="shared" si="21"/>
        <v/>
      </c>
      <c r="AA481" s="32" t="b">
        <f t="shared" si="22"/>
        <v>0</v>
      </c>
    </row>
    <row r="482" spans="26:27" hidden="1" x14ac:dyDescent="0.35">
      <c r="Z482" s="32" t="str">
        <f t="shared" si="21"/>
        <v/>
      </c>
      <c r="AA482" s="32" t="b">
        <f t="shared" si="22"/>
        <v>0</v>
      </c>
    </row>
    <row r="483" spans="26:27" hidden="1" x14ac:dyDescent="0.35">
      <c r="Z483" s="32" t="str">
        <f t="shared" si="21"/>
        <v/>
      </c>
      <c r="AA483" s="32" t="b">
        <f t="shared" si="22"/>
        <v>0</v>
      </c>
    </row>
    <row r="484" spans="26:27" hidden="1" x14ac:dyDescent="0.35">
      <c r="Z484" s="32" t="str">
        <f t="shared" si="21"/>
        <v/>
      </c>
      <c r="AA484" s="32" t="b">
        <f t="shared" si="22"/>
        <v>0</v>
      </c>
    </row>
    <row r="485" spans="26:27" hidden="1" x14ac:dyDescent="0.35">
      <c r="Z485" s="32" t="str">
        <f t="shared" si="21"/>
        <v/>
      </c>
      <c r="AA485" s="32" t="b">
        <f t="shared" si="22"/>
        <v>0</v>
      </c>
    </row>
    <row r="486" spans="26:27" hidden="1" x14ac:dyDescent="0.35">
      <c r="Z486" s="32" t="str">
        <f t="shared" ref="Z486:Z549" si="23">AB486&amp;AC486</f>
        <v/>
      </c>
      <c r="AA486" s="32" t="b">
        <f t="shared" si="22"/>
        <v>0</v>
      </c>
    </row>
    <row r="487" spans="26:27" hidden="1" x14ac:dyDescent="0.35">
      <c r="Z487" s="32" t="str">
        <f t="shared" si="23"/>
        <v/>
      </c>
      <c r="AA487" s="32" t="b">
        <f t="shared" si="22"/>
        <v>0</v>
      </c>
    </row>
    <row r="488" spans="26:27" hidden="1" x14ac:dyDescent="0.35">
      <c r="Z488" s="32" t="str">
        <f t="shared" si="23"/>
        <v/>
      </c>
      <c r="AA488" s="32" t="b">
        <f t="shared" si="22"/>
        <v>0</v>
      </c>
    </row>
    <row r="489" spans="26:27" hidden="1" x14ac:dyDescent="0.35">
      <c r="Z489" s="32" t="str">
        <f t="shared" si="23"/>
        <v/>
      </c>
      <c r="AA489" s="32" t="b">
        <f t="shared" si="22"/>
        <v>0</v>
      </c>
    </row>
    <row r="490" spans="26:27" hidden="1" x14ac:dyDescent="0.35">
      <c r="Z490" s="32" t="str">
        <f t="shared" si="23"/>
        <v/>
      </c>
      <c r="AA490" s="32" t="b">
        <f t="shared" si="22"/>
        <v>0</v>
      </c>
    </row>
    <row r="491" spans="26:27" hidden="1" x14ac:dyDescent="0.35">
      <c r="Z491" s="32" t="str">
        <f t="shared" si="23"/>
        <v/>
      </c>
      <c r="AA491" s="32" t="b">
        <f t="shared" si="22"/>
        <v>0</v>
      </c>
    </row>
    <row r="492" spans="26:27" hidden="1" x14ac:dyDescent="0.35">
      <c r="Z492" s="32" t="str">
        <f t="shared" si="23"/>
        <v/>
      </c>
      <c r="AA492" s="32" t="b">
        <f t="shared" si="22"/>
        <v>0</v>
      </c>
    </row>
    <row r="493" spans="26:27" hidden="1" x14ac:dyDescent="0.35">
      <c r="Z493" s="32" t="str">
        <f t="shared" si="23"/>
        <v/>
      </c>
      <c r="AA493" s="32" t="b">
        <f t="shared" si="22"/>
        <v>0</v>
      </c>
    </row>
    <row r="494" spans="26:27" hidden="1" x14ac:dyDescent="0.35">
      <c r="Z494" s="32" t="str">
        <f t="shared" si="23"/>
        <v/>
      </c>
      <c r="AA494" s="32" t="b">
        <f t="shared" si="22"/>
        <v>0</v>
      </c>
    </row>
    <row r="495" spans="26:27" hidden="1" x14ac:dyDescent="0.35">
      <c r="Z495" s="32" t="str">
        <f t="shared" si="23"/>
        <v/>
      </c>
      <c r="AA495" s="32" t="b">
        <f t="shared" si="22"/>
        <v>0</v>
      </c>
    </row>
    <row r="496" spans="26:27" hidden="1" x14ac:dyDescent="0.35">
      <c r="Z496" s="32" t="str">
        <f t="shared" si="23"/>
        <v/>
      </c>
      <c r="AA496" s="32" t="b">
        <f t="shared" si="22"/>
        <v>0</v>
      </c>
    </row>
    <row r="497" spans="26:27" hidden="1" x14ac:dyDescent="0.35">
      <c r="Z497" s="32" t="str">
        <f t="shared" si="23"/>
        <v/>
      </c>
      <c r="AA497" s="32" t="b">
        <f t="shared" si="22"/>
        <v>0</v>
      </c>
    </row>
    <row r="498" spans="26:27" hidden="1" x14ac:dyDescent="0.35">
      <c r="Z498" s="32" t="str">
        <f t="shared" si="23"/>
        <v/>
      </c>
      <c r="AA498" s="32" t="b">
        <f t="shared" si="22"/>
        <v>0</v>
      </c>
    </row>
    <row r="499" spans="26:27" hidden="1" x14ac:dyDescent="0.35">
      <c r="Z499" s="32" t="str">
        <f t="shared" si="23"/>
        <v/>
      </c>
      <c r="AA499" s="32" t="b">
        <f t="shared" si="22"/>
        <v>0</v>
      </c>
    </row>
    <row r="500" spans="26:27" hidden="1" x14ac:dyDescent="0.35">
      <c r="Z500" s="32" t="str">
        <f t="shared" si="23"/>
        <v/>
      </c>
      <c r="AA500" s="32" t="b">
        <f t="shared" si="22"/>
        <v>0</v>
      </c>
    </row>
    <row r="501" spans="26:27" hidden="1" x14ac:dyDescent="0.35">
      <c r="Z501" s="32" t="str">
        <f t="shared" si="23"/>
        <v/>
      </c>
      <c r="AA501" s="32" t="b">
        <f t="shared" si="22"/>
        <v>0</v>
      </c>
    </row>
    <row r="502" spans="26:27" hidden="1" x14ac:dyDescent="0.35">
      <c r="Z502" s="32" t="str">
        <f t="shared" si="23"/>
        <v/>
      </c>
      <c r="AA502" s="32" t="b">
        <f t="shared" si="22"/>
        <v>0</v>
      </c>
    </row>
    <row r="503" spans="26:27" hidden="1" x14ac:dyDescent="0.35">
      <c r="Z503" s="32" t="str">
        <f t="shared" si="23"/>
        <v/>
      </c>
      <c r="AA503" s="32" t="b">
        <f t="shared" si="22"/>
        <v>0</v>
      </c>
    </row>
    <row r="504" spans="26:27" hidden="1" x14ac:dyDescent="0.35">
      <c r="Z504" s="32" t="str">
        <f t="shared" si="23"/>
        <v/>
      </c>
      <c r="AA504" s="32" t="b">
        <f t="shared" si="22"/>
        <v>0</v>
      </c>
    </row>
    <row r="505" spans="26:27" hidden="1" x14ac:dyDescent="0.35">
      <c r="Z505" s="32" t="str">
        <f t="shared" si="23"/>
        <v/>
      </c>
      <c r="AA505" s="32" t="b">
        <f t="shared" si="22"/>
        <v>0</v>
      </c>
    </row>
    <row r="506" spans="26:27" hidden="1" x14ac:dyDescent="0.35">
      <c r="Z506" s="32" t="str">
        <f t="shared" si="23"/>
        <v/>
      </c>
      <c r="AA506" s="32" t="b">
        <f t="shared" si="22"/>
        <v>0</v>
      </c>
    </row>
    <row r="507" spans="26:27" hidden="1" x14ac:dyDescent="0.35">
      <c r="Z507" s="32" t="str">
        <f t="shared" si="23"/>
        <v/>
      </c>
      <c r="AA507" s="32" t="b">
        <f t="shared" si="22"/>
        <v>0</v>
      </c>
    </row>
    <row r="508" spans="26:27" hidden="1" x14ac:dyDescent="0.35">
      <c r="Z508" s="32" t="str">
        <f t="shared" si="23"/>
        <v/>
      </c>
      <c r="AA508" s="32" t="b">
        <f t="shared" si="22"/>
        <v>0</v>
      </c>
    </row>
    <row r="509" spans="26:27" hidden="1" x14ac:dyDescent="0.35">
      <c r="Z509" s="32" t="str">
        <f t="shared" si="23"/>
        <v/>
      </c>
      <c r="AA509" s="32" t="b">
        <f t="shared" si="22"/>
        <v>0</v>
      </c>
    </row>
    <row r="510" spans="26:27" hidden="1" x14ac:dyDescent="0.35">
      <c r="Z510" s="32" t="str">
        <f t="shared" si="23"/>
        <v/>
      </c>
      <c r="AA510" s="32" t="b">
        <f t="shared" si="22"/>
        <v>0</v>
      </c>
    </row>
    <row r="511" spans="26:27" hidden="1" x14ac:dyDescent="0.35">
      <c r="Z511" s="32" t="str">
        <f t="shared" si="23"/>
        <v/>
      </c>
      <c r="AA511" s="32" t="b">
        <f t="shared" si="22"/>
        <v>0</v>
      </c>
    </row>
    <row r="512" spans="26:27" hidden="1" x14ac:dyDescent="0.35">
      <c r="Z512" s="32" t="str">
        <f t="shared" si="23"/>
        <v/>
      </c>
      <c r="AA512" s="32" t="b">
        <f t="shared" si="22"/>
        <v>0</v>
      </c>
    </row>
    <row r="513" spans="26:27" hidden="1" x14ac:dyDescent="0.35">
      <c r="Z513" s="32" t="str">
        <f t="shared" si="23"/>
        <v/>
      </c>
      <c r="AA513" s="32" t="b">
        <f t="shared" si="22"/>
        <v>0</v>
      </c>
    </row>
    <row r="514" spans="26:27" hidden="1" x14ac:dyDescent="0.35">
      <c r="Z514" s="32" t="str">
        <f t="shared" si="23"/>
        <v/>
      </c>
      <c r="AA514" s="32" t="b">
        <f t="shared" si="22"/>
        <v>0</v>
      </c>
    </row>
    <row r="515" spans="26:27" hidden="1" x14ac:dyDescent="0.35">
      <c r="Z515" s="32" t="str">
        <f t="shared" si="23"/>
        <v/>
      </c>
      <c r="AA515" s="32" t="b">
        <f t="shared" si="22"/>
        <v>0</v>
      </c>
    </row>
    <row r="516" spans="26:27" hidden="1" x14ac:dyDescent="0.35">
      <c r="Z516" s="32" t="str">
        <f t="shared" si="23"/>
        <v/>
      </c>
      <c r="AA516" s="32" t="b">
        <f t="shared" si="22"/>
        <v>0</v>
      </c>
    </row>
    <row r="517" spans="26:27" hidden="1" x14ac:dyDescent="0.35">
      <c r="Z517" s="32" t="str">
        <f t="shared" si="23"/>
        <v/>
      </c>
      <c r="AA517" s="32" t="b">
        <f t="shared" ref="AA517:AA580" si="24">VLOOKUP(AC517,V:W,2,0)=AD517</f>
        <v>0</v>
      </c>
    </row>
    <row r="518" spans="26:27" hidden="1" x14ac:dyDescent="0.35">
      <c r="Z518" s="32" t="str">
        <f t="shared" si="23"/>
        <v/>
      </c>
      <c r="AA518" s="32" t="b">
        <f t="shared" si="24"/>
        <v>0</v>
      </c>
    </row>
    <row r="519" spans="26:27" hidden="1" x14ac:dyDescent="0.35">
      <c r="Z519" s="32" t="str">
        <f t="shared" si="23"/>
        <v/>
      </c>
      <c r="AA519" s="32" t="b">
        <f t="shared" si="24"/>
        <v>0</v>
      </c>
    </row>
    <row r="520" spans="26:27" hidden="1" x14ac:dyDescent="0.35">
      <c r="Z520" s="32" t="str">
        <f t="shared" si="23"/>
        <v/>
      </c>
      <c r="AA520" s="32" t="b">
        <f t="shared" si="24"/>
        <v>0</v>
      </c>
    </row>
    <row r="521" spans="26:27" hidden="1" x14ac:dyDescent="0.35">
      <c r="Z521" s="32" t="str">
        <f t="shared" si="23"/>
        <v/>
      </c>
      <c r="AA521" s="32" t="b">
        <f t="shared" si="24"/>
        <v>0</v>
      </c>
    </row>
    <row r="522" spans="26:27" hidden="1" x14ac:dyDescent="0.35">
      <c r="Z522" s="32" t="str">
        <f t="shared" si="23"/>
        <v/>
      </c>
      <c r="AA522" s="32" t="b">
        <f t="shared" si="24"/>
        <v>0</v>
      </c>
    </row>
    <row r="523" spans="26:27" hidden="1" x14ac:dyDescent="0.35">
      <c r="Z523" s="32" t="str">
        <f t="shared" si="23"/>
        <v/>
      </c>
      <c r="AA523" s="32" t="b">
        <f t="shared" si="24"/>
        <v>0</v>
      </c>
    </row>
    <row r="524" spans="26:27" hidden="1" x14ac:dyDescent="0.35">
      <c r="Z524" s="32" t="str">
        <f t="shared" si="23"/>
        <v/>
      </c>
      <c r="AA524" s="32" t="b">
        <f t="shared" si="24"/>
        <v>0</v>
      </c>
    </row>
    <row r="525" spans="26:27" hidden="1" x14ac:dyDescent="0.35">
      <c r="Z525" s="32" t="str">
        <f t="shared" si="23"/>
        <v/>
      </c>
      <c r="AA525" s="32" t="b">
        <f t="shared" si="24"/>
        <v>0</v>
      </c>
    </row>
    <row r="526" spans="26:27" hidden="1" x14ac:dyDescent="0.35">
      <c r="Z526" s="32" t="str">
        <f t="shared" si="23"/>
        <v/>
      </c>
      <c r="AA526" s="32" t="b">
        <f t="shared" si="24"/>
        <v>0</v>
      </c>
    </row>
    <row r="527" spans="26:27" hidden="1" x14ac:dyDescent="0.35">
      <c r="Z527" s="32" t="str">
        <f t="shared" si="23"/>
        <v/>
      </c>
      <c r="AA527" s="32" t="b">
        <f t="shared" si="24"/>
        <v>0</v>
      </c>
    </row>
    <row r="528" spans="26:27" hidden="1" x14ac:dyDescent="0.35">
      <c r="Z528" s="32" t="str">
        <f t="shared" si="23"/>
        <v/>
      </c>
      <c r="AA528" s="32" t="b">
        <f t="shared" si="24"/>
        <v>0</v>
      </c>
    </row>
    <row r="529" spans="26:27" hidden="1" x14ac:dyDescent="0.35">
      <c r="Z529" s="32" t="str">
        <f t="shared" si="23"/>
        <v/>
      </c>
      <c r="AA529" s="32" t="b">
        <f t="shared" si="24"/>
        <v>0</v>
      </c>
    </row>
    <row r="530" spans="26:27" hidden="1" x14ac:dyDescent="0.35">
      <c r="Z530" s="32" t="str">
        <f t="shared" si="23"/>
        <v/>
      </c>
      <c r="AA530" s="32" t="b">
        <f t="shared" si="24"/>
        <v>0</v>
      </c>
    </row>
    <row r="531" spans="26:27" hidden="1" x14ac:dyDescent="0.35">
      <c r="Z531" s="32" t="str">
        <f t="shared" si="23"/>
        <v/>
      </c>
      <c r="AA531" s="32" t="b">
        <f t="shared" si="24"/>
        <v>0</v>
      </c>
    </row>
    <row r="532" spans="26:27" hidden="1" x14ac:dyDescent="0.35">
      <c r="Z532" s="32" t="str">
        <f t="shared" si="23"/>
        <v/>
      </c>
      <c r="AA532" s="32" t="b">
        <f t="shared" si="24"/>
        <v>0</v>
      </c>
    </row>
    <row r="533" spans="26:27" hidden="1" x14ac:dyDescent="0.35">
      <c r="Z533" s="32" t="str">
        <f t="shared" si="23"/>
        <v/>
      </c>
      <c r="AA533" s="32" t="b">
        <f t="shared" si="24"/>
        <v>0</v>
      </c>
    </row>
    <row r="534" spans="26:27" hidden="1" x14ac:dyDescent="0.35">
      <c r="Z534" s="32" t="str">
        <f t="shared" si="23"/>
        <v/>
      </c>
      <c r="AA534" s="32" t="b">
        <f t="shared" si="24"/>
        <v>0</v>
      </c>
    </row>
    <row r="535" spans="26:27" hidden="1" x14ac:dyDescent="0.35">
      <c r="Z535" s="32" t="str">
        <f t="shared" si="23"/>
        <v/>
      </c>
      <c r="AA535" s="32" t="b">
        <f t="shared" si="24"/>
        <v>0</v>
      </c>
    </row>
    <row r="536" spans="26:27" hidden="1" x14ac:dyDescent="0.35">
      <c r="Z536" s="32" t="str">
        <f t="shared" si="23"/>
        <v/>
      </c>
      <c r="AA536" s="32" t="b">
        <f t="shared" si="24"/>
        <v>0</v>
      </c>
    </row>
    <row r="537" spans="26:27" hidden="1" x14ac:dyDescent="0.35">
      <c r="Z537" s="32" t="str">
        <f t="shared" si="23"/>
        <v/>
      </c>
      <c r="AA537" s="32" t="b">
        <f t="shared" si="24"/>
        <v>0</v>
      </c>
    </row>
    <row r="538" spans="26:27" hidden="1" x14ac:dyDescent="0.35">
      <c r="Z538" s="32" t="str">
        <f t="shared" si="23"/>
        <v/>
      </c>
      <c r="AA538" s="32" t="b">
        <f t="shared" si="24"/>
        <v>0</v>
      </c>
    </row>
    <row r="539" spans="26:27" hidden="1" x14ac:dyDescent="0.35">
      <c r="Z539" s="32" t="str">
        <f t="shared" si="23"/>
        <v/>
      </c>
      <c r="AA539" s="32" t="b">
        <f t="shared" si="24"/>
        <v>0</v>
      </c>
    </row>
    <row r="540" spans="26:27" hidden="1" x14ac:dyDescent="0.35">
      <c r="Z540" s="32" t="str">
        <f t="shared" si="23"/>
        <v/>
      </c>
      <c r="AA540" s="32" t="b">
        <f t="shared" si="24"/>
        <v>0</v>
      </c>
    </row>
    <row r="541" spans="26:27" hidden="1" x14ac:dyDescent="0.35">
      <c r="Z541" s="32" t="str">
        <f t="shared" si="23"/>
        <v/>
      </c>
      <c r="AA541" s="32" t="b">
        <f t="shared" si="24"/>
        <v>0</v>
      </c>
    </row>
    <row r="542" spans="26:27" hidden="1" x14ac:dyDescent="0.35">
      <c r="Z542" s="32" t="str">
        <f t="shared" si="23"/>
        <v/>
      </c>
      <c r="AA542" s="32" t="b">
        <f t="shared" si="24"/>
        <v>0</v>
      </c>
    </row>
    <row r="543" spans="26:27" hidden="1" x14ac:dyDescent="0.35">
      <c r="Z543" s="32" t="str">
        <f t="shared" si="23"/>
        <v/>
      </c>
      <c r="AA543" s="32" t="b">
        <f t="shared" si="24"/>
        <v>0</v>
      </c>
    </row>
    <row r="544" spans="26:27" hidden="1" x14ac:dyDescent="0.35">
      <c r="Z544" s="32" t="str">
        <f t="shared" si="23"/>
        <v/>
      </c>
      <c r="AA544" s="32" t="b">
        <f t="shared" si="24"/>
        <v>0</v>
      </c>
    </row>
    <row r="545" spans="26:27" hidden="1" x14ac:dyDescent="0.35">
      <c r="Z545" s="32" t="str">
        <f t="shared" si="23"/>
        <v/>
      </c>
      <c r="AA545" s="32" t="b">
        <f t="shared" si="24"/>
        <v>0</v>
      </c>
    </row>
    <row r="546" spans="26:27" hidden="1" x14ac:dyDescent="0.35">
      <c r="Z546" s="32" t="str">
        <f t="shared" si="23"/>
        <v/>
      </c>
      <c r="AA546" s="32" t="b">
        <f t="shared" si="24"/>
        <v>0</v>
      </c>
    </row>
    <row r="547" spans="26:27" hidden="1" x14ac:dyDescent="0.35">
      <c r="Z547" s="32" t="str">
        <f t="shared" si="23"/>
        <v/>
      </c>
      <c r="AA547" s="32" t="b">
        <f t="shared" si="24"/>
        <v>0</v>
      </c>
    </row>
    <row r="548" spans="26:27" hidden="1" x14ac:dyDescent="0.35">
      <c r="Z548" s="32" t="str">
        <f t="shared" si="23"/>
        <v/>
      </c>
      <c r="AA548" s="32" t="b">
        <f t="shared" si="24"/>
        <v>0</v>
      </c>
    </row>
    <row r="549" spans="26:27" hidden="1" x14ac:dyDescent="0.35">
      <c r="Z549" s="32" t="str">
        <f t="shared" si="23"/>
        <v/>
      </c>
      <c r="AA549" s="32" t="b">
        <f t="shared" si="24"/>
        <v>0</v>
      </c>
    </row>
    <row r="550" spans="26:27" hidden="1" x14ac:dyDescent="0.35">
      <c r="Z550" s="32" t="str">
        <f t="shared" ref="Z550:Z613" si="25">AB550&amp;AC550</f>
        <v/>
      </c>
      <c r="AA550" s="32" t="b">
        <f t="shared" si="24"/>
        <v>0</v>
      </c>
    </row>
    <row r="551" spans="26:27" hidden="1" x14ac:dyDescent="0.35">
      <c r="Z551" s="32" t="str">
        <f t="shared" si="25"/>
        <v/>
      </c>
      <c r="AA551" s="32" t="b">
        <f t="shared" si="24"/>
        <v>0</v>
      </c>
    </row>
    <row r="552" spans="26:27" hidden="1" x14ac:dyDescent="0.35">
      <c r="Z552" s="32" t="str">
        <f t="shared" si="25"/>
        <v/>
      </c>
      <c r="AA552" s="32" t="b">
        <f t="shared" si="24"/>
        <v>0</v>
      </c>
    </row>
    <row r="553" spans="26:27" hidden="1" x14ac:dyDescent="0.35">
      <c r="Z553" s="32" t="str">
        <f t="shared" si="25"/>
        <v/>
      </c>
      <c r="AA553" s="32" t="b">
        <f t="shared" si="24"/>
        <v>0</v>
      </c>
    </row>
    <row r="554" spans="26:27" hidden="1" x14ac:dyDescent="0.35">
      <c r="Z554" s="32" t="str">
        <f t="shared" si="25"/>
        <v/>
      </c>
      <c r="AA554" s="32" t="b">
        <f t="shared" si="24"/>
        <v>0</v>
      </c>
    </row>
    <row r="555" spans="26:27" hidden="1" x14ac:dyDescent="0.35">
      <c r="Z555" s="32" t="str">
        <f t="shared" si="25"/>
        <v/>
      </c>
      <c r="AA555" s="32" t="b">
        <f t="shared" si="24"/>
        <v>0</v>
      </c>
    </row>
    <row r="556" spans="26:27" hidden="1" x14ac:dyDescent="0.35">
      <c r="Z556" s="32" t="str">
        <f t="shared" si="25"/>
        <v/>
      </c>
      <c r="AA556" s="32" t="b">
        <f t="shared" si="24"/>
        <v>0</v>
      </c>
    </row>
    <row r="557" spans="26:27" hidden="1" x14ac:dyDescent="0.35">
      <c r="Z557" s="32" t="str">
        <f t="shared" si="25"/>
        <v/>
      </c>
      <c r="AA557" s="32" t="b">
        <f t="shared" si="24"/>
        <v>0</v>
      </c>
    </row>
    <row r="558" spans="26:27" hidden="1" x14ac:dyDescent="0.35">
      <c r="Z558" s="32" t="str">
        <f t="shared" si="25"/>
        <v/>
      </c>
      <c r="AA558" s="32" t="b">
        <f t="shared" si="24"/>
        <v>0</v>
      </c>
    </row>
    <row r="559" spans="26:27" hidden="1" x14ac:dyDescent="0.35">
      <c r="Z559" s="32" t="str">
        <f t="shared" si="25"/>
        <v/>
      </c>
      <c r="AA559" s="32" t="b">
        <f t="shared" si="24"/>
        <v>0</v>
      </c>
    </row>
    <row r="560" spans="26:27" hidden="1" x14ac:dyDescent="0.35">
      <c r="Z560" s="32" t="str">
        <f t="shared" si="25"/>
        <v/>
      </c>
      <c r="AA560" s="32" t="b">
        <f t="shared" si="24"/>
        <v>0</v>
      </c>
    </row>
    <row r="561" spans="26:27" hidden="1" x14ac:dyDescent="0.35">
      <c r="Z561" s="32" t="str">
        <f t="shared" si="25"/>
        <v/>
      </c>
      <c r="AA561" s="32" t="b">
        <f t="shared" si="24"/>
        <v>0</v>
      </c>
    </row>
    <row r="562" spans="26:27" hidden="1" x14ac:dyDescent="0.35">
      <c r="Z562" s="32" t="str">
        <f t="shared" si="25"/>
        <v/>
      </c>
      <c r="AA562" s="32" t="b">
        <f t="shared" si="24"/>
        <v>0</v>
      </c>
    </row>
    <row r="563" spans="26:27" hidden="1" x14ac:dyDescent="0.35">
      <c r="Z563" s="32" t="str">
        <f t="shared" si="25"/>
        <v/>
      </c>
      <c r="AA563" s="32" t="b">
        <f t="shared" si="24"/>
        <v>0</v>
      </c>
    </row>
    <row r="564" spans="26:27" hidden="1" x14ac:dyDescent="0.35">
      <c r="Z564" s="32" t="str">
        <f t="shared" si="25"/>
        <v/>
      </c>
      <c r="AA564" s="32" t="b">
        <f t="shared" si="24"/>
        <v>0</v>
      </c>
    </row>
    <row r="565" spans="26:27" hidden="1" x14ac:dyDescent="0.35">
      <c r="Z565" s="32" t="str">
        <f t="shared" si="25"/>
        <v/>
      </c>
      <c r="AA565" s="32" t="b">
        <f t="shared" si="24"/>
        <v>0</v>
      </c>
    </row>
    <row r="566" spans="26:27" hidden="1" x14ac:dyDescent="0.35">
      <c r="Z566" s="32" t="str">
        <f t="shared" si="25"/>
        <v/>
      </c>
      <c r="AA566" s="32" t="b">
        <f t="shared" si="24"/>
        <v>0</v>
      </c>
    </row>
    <row r="567" spans="26:27" hidden="1" x14ac:dyDescent="0.35">
      <c r="Z567" s="32" t="str">
        <f t="shared" si="25"/>
        <v/>
      </c>
      <c r="AA567" s="32" t="b">
        <f t="shared" si="24"/>
        <v>0</v>
      </c>
    </row>
    <row r="568" spans="26:27" hidden="1" x14ac:dyDescent="0.35">
      <c r="Z568" s="32" t="str">
        <f t="shared" si="25"/>
        <v/>
      </c>
      <c r="AA568" s="32" t="b">
        <f t="shared" si="24"/>
        <v>0</v>
      </c>
    </row>
    <row r="569" spans="26:27" hidden="1" x14ac:dyDescent="0.35">
      <c r="Z569" s="32" t="str">
        <f t="shared" si="25"/>
        <v/>
      </c>
      <c r="AA569" s="32" t="b">
        <f t="shared" si="24"/>
        <v>0</v>
      </c>
    </row>
    <row r="570" spans="26:27" hidden="1" x14ac:dyDescent="0.35">
      <c r="Z570" s="32" t="str">
        <f t="shared" si="25"/>
        <v/>
      </c>
      <c r="AA570" s="32" t="b">
        <f t="shared" si="24"/>
        <v>0</v>
      </c>
    </row>
    <row r="571" spans="26:27" hidden="1" x14ac:dyDescent="0.35">
      <c r="Z571" s="32" t="str">
        <f t="shared" si="25"/>
        <v/>
      </c>
      <c r="AA571" s="32" t="b">
        <f t="shared" si="24"/>
        <v>0</v>
      </c>
    </row>
    <row r="572" spans="26:27" hidden="1" x14ac:dyDescent="0.35">
      <c r="Z572" s="32" t="str">
        <f t="shared" si="25"/>
        <v/>
      </c>
      <c r="AA572" s="32" t="b">
        <f t="shared" si="24"/>
        <v>0</v>
      </c>
    </row>
    <row r="573" spans="26:27" hidden="1" x14ac:dyDescent="0.35">
      <c r="Z573" s="32" t="str">
        <f t="shared" si="25"/>
        <v/>
      </c>
      <c r="AA573" s="32" t="b">
        <f t="shared" si="24"/>
        <v>0</v>
      </c>
    </row>
    <row r="574" spans="26:27" hidden="1" x14ac:dyDescent="0.35">
      <c r="Z574" s="32" t="str">
        <f t="shared" si="25"/>
        <v/>
      </c>
      <c r="AA574" s="32" t="b">
        <f t="shared" si="24"/>
        <v>0</v>
      </c>
    </row>
    <row r="575" spans="26:27" hidden="1" x14ac:dyDescent="0.35">
      <c r="Z575" s="32" t="str">
        <f t="shared" si="25"/>
        <v/>
      </c>
      <c r="AA575" s="32" t="b">
        <f t="shared" si="24"/>
        <v>0</v>
      </c>
    </row>
    <row r="576" spans="26:27" hidden="1" x14ac:dyDescent="0.35">
      <c r="Z576" s="32" t="str">
        <f t="shared" si="25"/>
        <v/>
      </c>
      <c r="AA576" s="32" t="b">
        <f t="shared" si="24"/>
        <v>0</v>
      </c>
    </row>
    <row r="577" spans="26:27" hidden="1" x14ac:dyDescent="0.35">
      <c r="Z577" s="32" t="str">
        <f t="shared" si="25"/>
        <v/>
      </c>
      <c r="AA577" s="32" t="b">
        <f t="shared" si="24"/>
        <v>0</v>
      </c>
    </row>
    <row r="578" spans="26:27" hidden="1" x14ac:dyDescent="0.35">
      <c r="Z578" s="32" t="str">
        <f t="shared" si="25"/>
        <v/>
      </c>
      <c r="AA578" s="32" t="b">
        <f t="shared" si="24"/>
        <v>0</v>
      </c>
    </row>
    <row r="579" spans="26:27" hidden="1" x14ac:dyDescent="0.35">
      <c r="Z579" s="32" t="str">
        <f t="shared" si="25"/>
        <v/>
      </c>
      <c r="AA579" s="32" t="b">
        <f t="shared" si="24"/>
        <v>0</v>
      </c>
    </row>
    <row r="580" spans="26:27" hidden="1" x14ac:dyDescent="0.35">
      <c r="Z580" s="32" t="str">
        <f t="shared" si="25"/>
        <v/>
      </c>
      <c r="AA580" s="32" t="b">
        <f t="shared" si="24"/>
        <v>0</v>
      </c>
    </row>
    <row r="581" spans="26:27" hidden="1" x14ac:dyDescent="0.35">
      <c r="Z581" s="32" t="str">
        <f t="shared" si="25"/>
        <v/>
      </c>
      <c r="AA581" s="32" t="b">
        <f t="shared" ref="AA581:AA644" si="26">VLOOKUP(AC581,V:W,2,0)=AD581</f>
        <v>0</v>
      </c>
    </row>
    <row r="582" spans="26:27" hidden="1" x14ac:dyDescent="0.35">
      <c r="Z582" s="32" t="str">
        <f t="shared" si="25"/>
        <v/>
      </c>
      <c r="AA582" s="32" t="b">
        <f t="shared" si="26"/>
        <v>0</v>
      </c>
    </row>
    <row r="583" spans="26:27" hidden="1" x14ac:dyDescent="0.35">
      <c r="Z583" s="32" t="str">
        <f t="shared" si="25"/>
        <v/>
      </c>
      <c r="AA583" s="32" t="b">
        <f t="shared" si="26"/>
        <v>0</v>
      </c>
    </row>
    <row r="584" spans="26:27" hidden="1" x14ac:dyDescent="0.35">
      <c r="Z584" s="32" t="str">
        <f t="shared" si="25"/>
        <v/>
      </c>
      <c r="AA584" s="32" t="b">
        <f t="shared" si="26"/>
        <v>0</v>
      </c>
    </row>
    <row r="585" spans="26:27" hidden="1" x14ac:dyDescent="0.35">
      <c r="Z585" s="32" t="str">
        <f t="shared" si="25"/>
        <v/>
      </c>
      <c r="AA585" s="32" t="b">
        <f t="shared" si="26"/>
        <v>0</v>
      </c>
    </row>
    <row r="586" spans="26:27" hidden="1" x14ac:dyDescent="0.35">
      <c r="Z586" s="32" t="str">
        <f t="shared" si="25"/>
        <v/>
      </c>
      <c r="AA586" s="32" t="b">
        <f t="shared" si="26"/>
        <v>0</v>
      </c>
    </row>
    <row r="587" spans="26:27" hidden="1" x14ac:dyDescent="0.35">
      <c r="Z587" s="32" t="str">
        <f t="shared" si="25"/>
        <v/>
      </c>
      <c r="AA587" s="32" t="b">
        <f t="shared" si="26"/>
        <v>0</v>
      </c>
    </row>
    <row r="588" spans="26:27" hidden="1" x14ac:dyDescent="0.35">
      <c r="Z588" s="32" t="str">
        <f t="shared" si="25"/>
        <v/>
      </c>
      <c r="AA588" s="32" t="b">
        <f t="shared" si="26"/>
        <v>0</v>
      </c>
    </row>
    <row r="589" spans="26:27" hidden="1" x14ac:dyDescent="0.35">
      <c r="Z589" s="32" t="str">
        <f t="shared" si="25"/>
        <v/>
      </c>
      <c r="AA589" s="32" t="b">
        <f t="shared" si="26"/>
        <v>0</v>
      </c>
    </row>
    <row r="590" spans="26:27" hidden="1" x14ac:dyDescent="0.35">
      <c r="Z590" s="32" t="str">
        <f t="shared" si="25"/>
        <v/>
      </c>
      <c r="AA590" s="32" t="b">
        <f t="shared" si="26"/>
        <v>0</v>
      </c>
    </row>
    <row r="591" spans="26:27" hidden="1" x14ac:dyDescent="0.35">
      <c r="Z591" s="32" t="str">
        <f t="shared" si="25"/>
        <v/>
      </c>
      <c r="AA591" s="32" t="b">
        <f t="shared" si="26"/>
        <v>0</v>
      </c>
    </row>
    <row r="592" spans="26:27" hidden="1" x14ac:dyDescent="0.35">
      <c r="Z592" s="32" t="str">
        <f t="shared" si="25"/>
        <v/>
      </c>
      <c r="AA592" s="32" t="b">
        <f t="shared" si="26"/>
        <v>0</v>
      </c>
    </row>
    <row r="593" spans="26:27" hidden="1" x14ac:dyDescent="0.35">
      <c r="Z593" s="32" t="str">
        <f t="shared" si="25"/>
        <v/>
      </c>
      <c r="AA593" s="32" t="b">
        <f t="shared" si="26"/>
        <v>0</v>
      </c>
    </row>
    <row r="594" spans="26:27" hidden="1" x14ac:dyDescent="0.35">
      <c r="Z594" s="32" t="str">
        <f t="shared" si="25"/>
        <v/>
      </c>
      <c r="AA594" s="32" t="b">
        <f t="shared" si="26"/>
        <v>0</v>
      </c>
    </row>
    <row r="595" spans="26:27" hidden="1" x14ac:dyDescent="0.35">
      <c r="Z595" s="32" t="str">
        <f t="shared" si="25"/>
        <v/>
      </c>
      <c r="AA595" s="32" t="b">
        <f t="shared" si="26"/>
        <v>0</v>
      </c>
    </row>
    <row r="596" spans="26:27" hidden="1" x14ac:dyDescent="0.35">
      <c r="Z596" s="32" t="str">
        <f t="shared" si="25"/>
        <v/>
      </c>
      <c r="AA596" s="32" t="b">
        <f t="shared" si="26"/>
        <v>0</v>
      </c>
    </row>
    <row r="597" spans="26:27" hidden="1" x14ac:dyDescent="0.35">
      <c r="Z597" s="32" t="str">
        <f t="shared" si="25"/>
        <v/>
      </c>
      <c r="AA597" s="32" t="b">
        <f t="shared" si="26"/>
        <v>0</v>
      </c>
    </row>
    <row r="598" spans="26:27" hidden="1" x14ac:dyDescent="0.35">
      <c r="Z598" s="32" t="str">
        <f t="shared" si="25"/>
        <v/>
      </c>
      <c r="AA598" s="32" t="b">
        <f t="shared" si="26"/>
        <v>0</v>
      </c>
    </row>
    <row r="599" spans="26:27" hidden="1" x14ac:dyDescent="0.35">
      <c r="Z599" s="32" t="str">
        <f t="shared" si="25"/>
        <v/>
      </c>
      <c r="AA599" s="32" t="b">
        <f t="shared" si="26"/>
        <v>0</v>
      </c>
    </row>
    <row r="600" spans="26:27" hidden="1" x14ac:dyDescent="0.35">
      <c r="Z600" s="32" t="str">
        <f t="shared" si="25"/>
        <v/>
      </c>
      <c r="AA600" s="32" t="b">
        <f t="shared" si="26"/>
        <v>0</v>
      </c>
    </row>
    <row r="601" spans="26:27" hidden="1" x14ac:dyDescent="0.35">
      <c r="Z601" s="32" t="str">
        <f t="shared" si="25"/>
        <v/>
      </c>
      <c r="AA601" s="32" t="b">
        <f t="shared" si="26"/>
        <v>0</v>
      </c>
    </row>
    <row r="602" spans="26:27" hidden="1" x14ac:dyDescent="0.35">
      <c r="Z602" s="32" t="str">
        <f t="shared" si="25"/>
        <v/>
      </c>
      <c r="AA602" s="32" t="b">
        <f t="shared" si="26"/>
        <v>0</v>
      </c>
    </row>
    <row r="603" spans="26:27" hidden="1" x14ac:dyDescent="0.35">
      <c r="Z603" s="32" t="str">
        <f t="shared" si="25"/>
        <v/>
      </c>
      <c r="AA603" s="32" t="b">
        <f t="shared" si="26"/>
        <v>0</v>
      </c>
    </row>
    <row r="604" spans="26:27" hidden="1" x14ac:dyDescent="0.35">
      <c r="Z604" s="32" t="str">
        <f t="shared" si="25"/>
        <v/>
      </c>
      <c r="AA604" s="32" t="b">
        <f t="shared" si="26"/>
        <v>0</v>
      </c>
    </row>
    <row r="605" spans="26:27" hidden="1" x14ac:dyDescent="0.35">
      <c r="Z605" s="32" t="str">
        <f t="shared" si="25"/>
        <v/>
      </c>
      <c r="AA605" s="32" t="b">
        <f t="shared" si="26"/>
        <v>0</v>
      </c>
    </row>
    <row r="606" spans="26:27" hidden="1" x14ac:dyDescent="0.35">
      <c r="Z606" s="32" t="str">
        <f t="shared" si="25"/>
        <v/>
      </c>
      <c r="AA606" s="32" t="b">
        <f t="shared" si="26"/>
        <v>0</v>
      </c>
    </row>
    <row r="607" spans="26:27" hidden="1" x14ac:dyDescent="0.35">
      <c r="Z607" s="32" t="str">
        <f t="shared" si="25"/>
        <v/>
      </c>
      <c r="AA607" s="32" t="b">
        <f t="shared" si="26"/>
        <v>0</v>
      </c>
    </row>
    <row r="608" spans="26:27" hidden="1" x14ac:dyDescent="0.35">
      <c r="Z608" s="32" t="str">
        <f t="shared" si="25"/>
        <v/>
      </c>
      <c r="AA608" s="32" t="b">
        <f t="shared" si="26"/>
        <v>0</v>
      </c>
    </row>
    <row r="609" spans="26:27" hidden="1" x14ac:dyDescent="0.35">
      <c r="Z609" s="32" t="str">
        <f t="shared" si="25"/>
        <v/>
      </c>
      <c r="AA609" s="32" t="b">
        <f t="shared" si="26"/>
        <v>0</v>
      </c>
    </row>
    <row r="610" spans="26:27" hidden="1" x14ac:dyDescent="0.35">
      <c r="Z610" s="32" t="str">
        <f t="shared" si="25"/>
        <v/>
      </c>
      <c r="AA610" s="32" t="b">
        <f t="shared" si="26"/>
        <v>0</v>
      </c>
    </row>
    <row r="611" spans="26:27" hidden="1" x14ac:dyDescent="0.35">
      <c r="Z611" s="32" t="str">
        <f t="shared" si="25"/>
        <v/>
      </c>
      <c r="AA611" s="32" t="b">
        <f t="shared" si="26"/>
        <v>0</v>
      </c>
    </row>
    <row r="612" spans="26:27" hidden="1" x14ac:dyDescent="0.35">
      <c r="Z612" s="32" t="str">
        <f t="shared" si="25"/>
        <v/>
      </c>
      <c r="AA612" s="32" t="b">
        <f t="shared" si="26"/>
        <v>0</v>
      </c>
    </row>
    <row r="613" spans="26:27" hidden="1" x14ac:dyDescent="0.35">
      <c r="Z613" s="32" t="str">
        <f t="shared" si="25"/>
        <v/>
      </c>
      <c r="AA613" s="32" t="b">
        <f t="shared" si="26"/>
        <v>0</v>
      </c>
    </row>
    <row r="614" spans="26:27" hidden="1" x14ac:dyDescent="0.35">
      <c r="Z614" s="32" t="str">
        <f t="shared" ref="Z614:Z677" si="27">AB614&amp;AC614</f>
        <v/>
      </c>
      <c r="AA614" s="32" t="b">
        <f t="shared" si="26"/>
        <v>0</v>
      </c>
    </row>
    <row r="615" spans="26:27" hidden="1" x14ac:dyDescent="0.35">
      <c r="Z615" s="32" t="str">
        <f t="shared" si="27"/>
        <v/>
      </c>
      <c r="AA615" s="32" t="b">
        <f t="shared" si="26"/>
        <v>0</v>
      </c>
    </row>
    <row r="616" spans="26:27" hidden="1" x14ac:dyDescent="0.35">
      <c r="Z616" s="32" t="str">
        <f t="shared" si="27"/>
        <v/>
      </c>
      <c r="AA616" s="32" t="b">
        <f t="shared" si="26"/>
        <v>0</v>
      </c>
    </row>
    <row r="617" spans="26:27" hidden="1" x14ac:dyDescent="0.35">
      <c r="Z617" s="32" t="str">
        <f t="shared" si="27"/>
        <v/>
      </c>
      <c r="AA617" s="32" t="b">
        <f t="shared" si="26"/>
        <v>0</v>
      </c>
    </row>
    <row r="618" spans="26:27" hidden="1" x14ac:dyDescent="0.35">
      <c r="Z618" s="32" t="str">
        <f t="shared" si="27"/>
        <v/>
      </c>
      <c r="AA618" s="32" t="b">
        <f t="shared" si="26"/>
        <v>0</v>
      </c>
    </row>
    <row r="619" spans="26:27" hidden="1" x14ac:dyDescent="0.35">
      <c r="Z619" s="32" t="str">
        <f t="shared" si="27"/>
        <v/>
      </c>
      <c r="AA619" s="32" t="b">
        <f t="shared" si="26"/>
        <v>0</v>
      </c>
    </row>
    <row r="620" spans="26:27" hidden="1" x14ac:dyDescent="0.35">
      <c r="Z620" s="32" t="str">
        <f t="shared" si="27"/>
        <v/>
      </c>
      <c r="AA620" s="32" t="b">
        <f t="shared" si="26"/>
        <v>0</v>
      </c>
    </row>
    <row r="621" spans="26:27" hidden="1" x14ac:dyDescent="0.35">
      <c r="Z621" s="32" t="str">
        <f t="shared" si="27"/>
        <v/>
      </c>
      <c r="AA621" s="32" t="b">
        <f t="shared" si="26"/>
        <v>0</v>
      </c>
    </row>
    <row r="622" spans="26:27" hidden="1" x14ac:dyDescent="0.35">
      <c r="Z622" s="32" t="str">
        <f t="shared" si="27"/>
        <v/>
      </c>
      <c r="AA622" s="32" t="b">
        <f t="shared" si="26"/>
        <v>0</v>
      </c>
    </row>
    <row r="623" spans="26:27" hidden="1" x14ac:dyDescent="0.35">
      <c r="Z623" s="32" t="str">
        <f t="shared" si="27"/>
        <v/>
      </c>
      <c r="AA623" s="32" t="b">
        <f t="shared" si="26"/>
        <v>0</v>
      </c>
    </row>
    <row r="624" spans="26:27" hidden="1" x14ac:dyDescent="0.35">
      <c r="Z624" s="32" t="str">
        <f t="shared" si="27"/>
        <v/>
      </c>
      <c r="AA624" s="32" t="b">
        <f t="shared" si="26"/>
        <v>0</v>
      </c>
    </row>
    <row r="625" spans="26:27" hidden="1" x14ac:dyDescent="0.35">
      <c r="Z625" s="32" t="str">
        <f t="shared" si="27"/>
        <v/>
      </c>
      <c r="AA625" s="32" t="b">
        <f t="shared" si="26"/>
        <v>0</v>
      </c>
    </row>
    <row r="626" spans="26:27" hidden="1" x14ac:dyDescent="0.35">
      <c r="Z626" s="32" t="str">
        <f t="shared" si="27"/>
        <v/>
      </c>
      <c r="AA626" s="32" t="b">
        <f t="shared" si="26"/>
        <v>0</v>
      </c>
    </row>
    <row r="627" spans="26:27" hidden="1" x14ac:dyDescent="0.35">
      <c r="Z627" s="32" t="str">
        <f t="shared" si="27"/>
        <v/>
      </c>
      <c r="AA627" s="32" t="b">
        <f t="shared" si="26"/>
        <v>0</v>
      </c>
    </row>
    <row r="628" spans="26:27" hidden="1" x14ac:dyDescent="0.35">
      <c r="Z628" s="32" t="str">
        <f t="shared" si="27"/>
        <v/>
      </c>
      <c r="AA628" s="32" t="b">
        <f t="shared" si="26"/>
        <v>0</v>
      </c>
    </row>
    <row r="629" spans="26:27" hidden="1" x14ac:dyDescent="0.35">
      <c r="Z629" s="32" t="str">
        <f t="shared" si="27"/>
        <v/>
      </c>
      <c r="AA629" s="32" t="b">
        <f t="shared" si="26"/>
        <v>0</v>
      </c>
    </row>
    <row r="630" spans="26:27" hidden="1" x14ac:dyDescent="0.35">
      <c r="Z630" s="32" t="str">
        <f t="shared" si="27"/>
        <v/>
      </c>
      <c r="AA630" s="32" t="b">
        <f t="shared" si="26"/>
        <v>0</v>
      </c>
    </row>
    <row r="631" spans="26:27" hidden="1" x14ac:dyDescent="0.35">
      <c r="Z631" s="32" t="str">
        <f t="shared" si="27"/>
        <v/>
      </c>
      <c r="AA631" s="32" t="b">
        <f t="shared" si="26"/>
        <v>0</v>
      </c>
    </row>
    <row r="632" spans="26:27" hidden="1" x14ac:dyDescent="0.35">
      <c r="Z632" s="32" t="str">
        <f t="shared" si="27"/>
        <v/>
      </c>
      <c r="AA632" s="32" t="b">
        <f t="shared" si="26"/>
        <v>0</v>
      </c>
    </row>
    <row r="633" spans="26:27" hidden="1" x14ac:dyDescent="0.35">
      <c r="Z633" s="32" t="str">
        <f t="shared" si="27"/>
        <v/>
      </c>
      <c r="AA633" s="32" t="b">
        <f t="shared" si="26"/>
        <v>0</v>
      </c>
    </row>
    <row r="634" spans="26:27" hidden="1" x14ac:dyDescent="0.35">
      <c r="Z634" s="32" t="str">
        <f t="shared" si="27"/>
        <v/>
      </c>
      <c r="AA634" s="32" t="b">
        <f t="shared" si="26"/>
        <v>0</v>
      </c>
    </row>
    <row r="635" spans="26:27" hidden="1" x14ac:dyDescent="0.35">
      <c r="Z635" s="32" t="str">
        <f t="shared" si="27"/>
        <v/>
      </c>
      <c r="AA635" s="32" t="b">
        <f t="shared" si="26"/>
        <v>0</v>
      </c>
    </row>
    <row r="636" spans="26:27" hidden="1" x14ac:dyDescent="0.35">
      <c r="Z636" s="32" t="str">
        <f t="shared" si="27"/>
        <v/>
      </c>
      <c r="AA636" s="32" t="b">
        <f t="shared" si="26"/>
        <v>0</v>
      </c>
    </row>
    <row r="637" spans="26:27" hidden="1" x14ac:dyDescent="0.35">
      <c r="Z637" s="32" t="str">
        <f t="shared" si="27"/>
        <v/>
      </c>
      <c r="AA637" s="32" t="b">
        <f t="shared" si="26"/>
        <v>0</v>
      </c>
    </row>
    <row r="638" spans="26:27" hidden="1" x14ac:dyDescent="0.35">
      <c r="Z638" s="32" t="str">
        <f t="shared" si="27"/>
        <v/>
      </c>
      <c r="AA638" s="32" t="b">
        <f t="shared" si="26"/>
        <v>0</v>
      </c>
    </row>
    <row r="639" spans="26:27" hidden="1" x14ac:dyDescent="0.35">
      <c r="Z639" s="32" t="str">
        <f t="shared" si="27"/>
        <v/>
      </c>
      <c r="AA639" s="32" t="b">
        <f t="shared" si="26"/>
        <v>0</v>
      </c>
    </row>
    <row r="640" spans="26:27" hidden="1" x14ac:dyDescent="0.35">
      <c r="Z640" s="32" t="str">
        <f t="shared" si="27"/>
        <v/>
      </c>
      <c r="AA640" s="32" t="b">
        <f t="shared" si="26"/>
        <v>0</v>
      </c>
    </row>
    <row r="641" spans="26:27" hidden="1" x14ac:dyDescent="0.35">
      <c r="Z641" s="32" t="str">
        <f t="shared" si="27"/>
        <v/>
      </c>
      <c r="AA641" s="32" t="b">
        <f t="shared" si="26"/>
        <v>0</v>
      </c>
    </row>
    <row r="642" spans="26:27" hidden="1" x14ac:dyDescent="0.35">
      <c r="Z642" s="32" t="str">
        <f t="shared" si="27"/>
        <v/>
      </c>
      <c r="AA642" s="32" t="b">
        <f t="shared" si="26"/>
        <v>0</v>
      </c>
    </row>
    <row r="643" spans="26:27" hidden="1" x14ac:dyDescent="0.35">
      <c r="Z643" s="32" t="str">
        <f t="shared" si="27"/>
        <v/>
      </c>
      <c r="AA643" s="32" t="b">
        <f t="shared" si="26"/>
        <v>0</v>
      </c>
    </row>
    <row r="644" spans="26:27" hidden="1" x14ac:dyDescent="0.35">
      <c r="Z644" s="32" t="str">
        <f t="shared" si="27"/>
        <v/>
      </c>
      <c r="AA644" s="32" t="b">
        <f t="shared" si="26"/>
        <v>0</v>
      </c>
    </row>
    <row r="645" spans="26:27" hidden="1" x14ac:dyDescent="0.35">
      <c r="Z645" s="32" t="str">
        <f t="shared" si="27"/>
        <v/>
      </c>
      <c r="AA645" s="32" t="b">
        <f t="shared" ref="AA645:AA708" si="28">VLOOKUP(AC645,V:W,2,0)=AD645</f>
        <v>0</v>
      </c>
    </row>
    <row r="646" spans="26:27" hidden="1" x14ac:dyDescent="0.35">
      <c r="Z646" s="32" t="str">
        <f t="shared" si="27"/>
        <v/>
      </c>
      <c r="AA646" s="32" t="b">
        <f t="shared" si="28"/>
        <v>0</v>
      </c>
    </row>
    <row r="647" spans="26:27" hidden="1" x14ac:dyDescent="0.35">
      <c r="Z647" s="32" t="str">
        <f t="shared" si="27"/>
        <v/>
      </c>
      <c r="AA647" s="32" t="b">
        <f t="shared" si="28"/>
        <v>0</v>
      </c>
    </row>
    <row r="648" spans="26:27" hidden="1" x14ac:dyDescent="0.35">
      <c r="Z648" s="32" t="str">
        <f t="shared" si="27"/>
        <v/>
      </c>
      <c r="AA648" s="32" t="b">
        <f t="shared" si="28"/>
        <v>0</v>
      </c>
    </row>
    <row r="649" spans="26:27" hidden="1" x14ac:dyDescent="0.35">
      <c r="Z649" s="32" t="str">
        <f t="shared" si="27"/>
        <v/>
      </c>
      <c r="AA649" s="32" t="b">
        <f t="shared" si="28"/>
        <v>0</v>
      </c>
    </row>
    <row r="650" spans="26:27" hidden="1" x14ac:dyDescent="0.35">
      <c r="Z650" s="32" t="str">
        <f t="shared" si="27"/>
        <v/>
      </c>
      <c r="AA650" s="32" t="b">
        <f t="shared" si="28"/>
        <v>0</v>
      </c>
    </row>
    <row r="651" spans="26:27" hidden="1" x14ac:dyDescent="0.35">
      <c r="Z651" s="32" t="str">
        <f t="shared" si="27"/>
        <v/>
      </c>
      <c r="AA651" s="32" t="b">
        <f t="shared" si="28"/>
        <v>0</v>
      </c>
    </row>
    <row r="652" spans="26:27" hidden="1" x14ac:dyDescent="0.35">
      <c r="Z652" s="32" t="str">
        <f t="shared" si="27"/>
        <v/>
      </c>
      <c r="AA652" s="32" t="b">
        <f t="shared" si="28"/>
        <v>0</v>
      </c>
    </row>
    <row r="653" spans="26:27" hidden="1" x14ac:dyDescent="0.35">
      <c r="Z653" s="32" t="str">
        <f t="shared" si="27"/>
        <v/>
      </c>
      <c r="AA653" s="32" t="b">
        <f t="shared" si="28"/>
        <v>0</v>
      </c>
    </row>
    <row r="654" spans="26:27" hidden="1" x14ac:dyDescent="0.35">
      <c r="Z654" s="32" t="str">
        <f t="shared" si="27"/>
        <v/>
      </c>
      <c r="AA654" s="32" t="b">
        <f t="shared" si="28"/>
        <v>0</v>
      </c>
    </row>
    <row r="655" spans="26:27" hidden="1" x14ac:dyDescent="0.35">
      <c r="Z655" s="32" t="str">
        <f t="shared" si="27"/>
        <v/>
      </c>
      <c r="AA655" s="32" t="b">
        <f t="shared" si="28"/>
        <v>0</v>
      </c>
    </row>
    <row r="656" spans="26:27" hidden="1" x14ac:dyDescent="0.35">
      <c r="Z656" s="32" t="str">
        <f t="shared" si="27"/>
        <v/>
      </c>
      <c r="AA656" s="32" t="b">
        <f t="shared" si="28"/>
        <v>0</v>
      </c>
    </row>
    <row r="657" spans="26:27" hidden="1" x14ac:dyDescent="0.35">
      <c r="Z657" s="32" t="str">
        <f t="shared" si="27"/>
        <v/>
      </c>
      <c r="AA657" s="32" t="b">
        <f t="shared" si="28"/>
        <v>0</v>
      </c>
    </row>
    <row r="658" spans="26:27" hidden="1" x14ac:dyDescent="0.35">
      <c r="Z658" s="32" t="str">
        <f t="shared" si="27"/>
        <v/>
      </c>
      <c r="AA658" s="32" t="b">
        <f t="shared" si="28"/>
        <v>0</v>
      </c>
    </row>
    <row r="659" spans="26:27" hidden="1" x14ac:dyDescent="0.35">
      <c r="Z659" s="32" t="str">
        <f t="shared" si="27"/>
        <v/>
      </c>
      <c r="AA659" s="32" t="b">
        <f t="shared" si="28"/>
        <v>0</v>
      </c>
    </row>
    <row r="660" spans="26:27" hidden="1" x14ac:dyDescent="0.35">
      <c r="Z660" s="32" t="str">
        <f t="shared" si="27"/>
        <v/>
      </c>
      <c r="AA660" s="32" t="b">
        <f t="shared" si="28"/>
        <v>0</v>
      </c>
    </row>
    <row r="661" spans="26:27" hidden="1" x14ac:dyDescent="0.35">
      <c r="Z661" s="32" t="str">
        <f t="shared" si="27"/>
        <v/>
      </c>
      <c r="AA661" s="32" t="b">
        <f t="shared" si="28"/>
        <v>0</v>
      </c>
    </row>
    <row r="662" spans="26:27" hidden="1" x14ac:dyDescent="0.35">
      <c r="Z662" s="32" t="str">
        <f t="shared" si="27"/>
        <v/>
      </c>
      <c r="AA662" s="32" t="b">
        <f t="shared" si="28"/>
        <v>0</v>
      </c>
    </row>
    <row r="663" spans="26:27" hidden="1" x14ac:dyDescent="0.35">
      <c r="Z663" s="32" t="str">
        <f t="shared" si="27"/>
        <v/>
      </c>
      <c r="AA663" s="32" t="b">
        <f t="shared" si="28"/>
        <v>0</v>
      </c>
    </row>
    <row r="664" spans="26:27" hidden="1" x14ac:dyDescent="0.35">
      <c r="Z664" s="32" t="str">
        <f t="shared" si="27"/>
        <v/>
      </c>
      <c r="AA664" s="32" t="b">
        <f t="shared" si="28"/>
        <v>0</v>
      </c>
    </row>
    <row r="665" spans="26:27" hidden="1" x14ac:dyDescent="0.35">
      <c r="Z665" s="32" t="str">
        <f t="shared" si="27"/>
        <v/>
      </c>
      <c r="AA665" s="32" t="b">
        <f t="shared" si="28"/>
        <v>0</v>
      </c>
    </row>
    <row r="666" spans="26:27" hidden="1" x14ac:dyDescent="0.35">
      <c r="Z666" s="32" t="str">
        <f t="shared" si="27"/>
        <v/>
      </c>
      <c r="AA666" s="32" t="b">
        <f t="shared" si="28"/>
        <v>0</v>
      </c>
    </row>
    <row r="667" spans="26:27" hidden="1" x14ac:dyDescent="0.35">
      <c r="Z667" s="32" t="str">
        <f t="shared" si="27"/>
        <v/>
      </c>
      <c r="AA667" s="32" t="b">
        <f t="shared" si="28"/>
        <v>0</v>
      </c>
    </row>
    <row r="668" spans="26:27" hidden="1" x14ac:dyDescent="0.35">
      <c r="Z668" s="32" t="str">
        <f t="shared" si="27"/>
        <v/>
      </c>
      <c r="AA668" s="32" t="b">
        <f t="shared" si="28"/>
        <v>0</v>
      </c>
    </row>
    <row r="669" spans="26:27" hidden="1" x14ac:dyDescent="0.35">
      <c r="Z669" s="32" t="str">
        <f t="shared" si="27"/>
        <v/>
      </c>
      <c r="AA669" s="32" t="b">
        <f t="shared" si="28"/>
        <v>0</v>
      </c>
    </row>
    <row r="670" spans="26:27" hidden="1" x14ac:dyDescent="0.35">
      <c r="Z670" s="32" t="str">
        <f t="shared" si="27"/>
        <v/>
      </c>
      <c r="AA670" s="32" t="b">
        <f t="shared" si="28"/>
        <v>0</v>
      </c>
    </row>
    <row r="671" spans="26:27" hidden="1" x14ac:dyDescent="0.35">
      <c r="Z671" s="32" t="str">
        <f t="shared" si="27"/>
        <v/>
      </c>
      <c r="AA671" s="32" t="b">
        <f t="shared" si="28"/>
        <v>0</v>
      </c>
    </row>
    <row r="672" spans="26:27" hidden="1" x14ac:dyDescent="0.35">
      <c r="Z672" s="32" t="str">
        <f t="shared" si="27"/>
        <v/>
      </c>
      <c r="AA672" s="32" t="b">
        <f t="shared" si="28"/>
        <v>0</v>
      </c>
    </row>
    <row r="673" spans="26:27" hidden="1" x14ac:dyDescent="0.35">
      <c r="Z673" s="32" t="str">
        <f t="shared" si="27"/>
        <v/>
      </c>
      <c r="AA673" s="32" t="b">
        <f t="shared" si="28"/>
        <v>0</v>
      </c>
    </row>
    <row r="674" spans="26:27" hidden="1" x14ac:dyDescent="0.35">
      <c r="Z674" s="32" t="str">
        <f t="shared" si="27"/>
        <v/>
      </c>
      <c r="AA674" s="32" t="b">
        <f t="shared" si="28"/>
        <v>0</v>
      </c>
    </row>
    <row r="675" spans="26:27" hidden="1" x14ac:dyDescent="0.35">
      <c r="Z675" s="32" t="str">
        <f t="shared" si="27"/>
        <v/>
      </c>
      <c r="AA675" s="32" t="b">
        <f t="shared" si="28"/>
        <v>0</v>
      </c>
    </row>
    <row r="676" spans="26:27" hidden="1" x14ac:dyDescent="0.35">
      <c r="Z676" s="32" t="str">
        <f t="shared" si="27"/>
        <v/>
      </c>
      <c r="AA676" s="32" t="b">
        <f t="shared" si="28"/>
        <v>0</v>
      </c>
    </row>
    <row r="677" spans="26:27" hidden="1" x14ac:dyDescent="0.35">
      <c r="Z677" s="32" t="str">
        <f t="shared" si="27"/>
        <v/>
      </c>
      <c r="AA677" s="32" t="b">
        <f t="shared" si="28"/>
        <v>0</v>
      </c>
    </row>
    <row r="678" spans="26:27" hidden="1" x14ac:dyDescent="0.35">
      <c r="Z678" s="32" t="str">
        <f t="shared" ref="Z678:Z725" si="29">AB678&amp;AC678</f>
        <v/>
      </c>
      <c r="AA678" s="32" t="b">
        <f t="shared" si="28"/>
        <v>0</v>
      </c>
    </row>
    <row r="679" spans="26:27" hidden="1" x14ac:dyDescent="0.35">
      <c r="Z679" s="32" t="str">
        <f t="shared" si="29"/>
        <v/>
      </c>
      <c r="AA679" s="32" t="b">
        <f t="shared" si="28"/>
        <v>0</v>
      </c>
    </row>
    <row r="680" spans="26:27" hidden="1" x14ac:dyDescent="0.35">
      <c r="Z680" s="32" t="str">
        <f t="shared" si="29"/>
        <v/>
      </c>
      <c r="AA680" s="32" t="b">
        <f t="shared" si="28"/>
        <v>0</v>
      </c>
    </row>
    <row r="681" spans="26:27" hidden="1" x14ac:dyDescent="0.35">
      <c r="Z681" s="32" t="str">
        <f t="shared" si="29"/>
        <v/>
      </c>
      <c r="AA681" s="32" t="b">
        <f t="shared" si="28"/>
        <v>0</v>
      </c>
    </row>
    <row r="682" spans="26:27" hidden="1" x14ac:dyDescent="0.35">
      <c r="Z682" s="32" t="str">
        <f t="shared" si="29"/>
        <v/>
      </c>
      <c r="AA682" s="32" t="b">
        <f t="shared" si="28"/>
        <v>0</v>
      </c>
    </row>
    <row r="683" spans="26:27" hidden="1" x14ac:dyDescent="0.35">
      <c r="Z683" s="32" t="str">
        <f t="shared" si="29"/>
        <v/>
      </c>
      <c r="AA683" s="32" t="b">
        <f t="shared" si="28"/>
        <v>0</v>
      </c>
    </row>
    <row r="684" spans="26:27" hidden="1" x14ac:dyDescent="0.35">
      <c r="Z684" s="32" t="str">
        <f t="shared" si="29"/>
        <v/>
      </c>
      <c r="AA684" s="32" t="b">
        <f t="shared" si="28"/>
        <v>0</v>
      </c>
    </row>
    <row r="685" spans="26:27" hidden="1" x14ac:dyDescent="0.35">
      <c r="Z685" s="32" t="str">
        <f t="shared" si="29"/>
        <v/>
      </c>
      <c r="AA685" s="32" t="b">
        <f t="shared" si="28"/>
        <v>0</v>
      </c>
    </row>
    <row r="686" spans="26:27" hidden="1" x14ac:dyDescent="0.35">
      <c r="Z686" s="32" t="str">
        <f t="shared" si="29"/>
        <v/>
      </c>
      <c r="AA686" s="32" t="b">
        <f t="shared" si="28"/>
        <v>0</v>
      </c>
    </row>
    <row r="687" spans="26:27" hidden="1" x14ac:dyDescent="0.35">
      <c r="Z687" s="32" t="str">
        <f t="shared" si="29"/>
        <v/>
      </c>
      <c r="AA687" s="32" t="b">
        <f t="shared" si="28"/>
        <v>0</v>
      </c>
    </row>
    <row r="688" spans="26:27" hidden="1" x14ac:dyDescent="0.35">
      <c r="Z688" s="32" t="str">
        <f t="shared" si="29"/>
        <v/>
      </c>
      <c r="AA688" s="32" t="b">
        <f t="shared" si="28"/>
        <v>0</v>
      </c>
    </row>
    <row r="689" spans="26:27" hidden="1" x14ac:dyDescent="0.35">
      <c r="Z689" s="32" t="str">
        <f t="shared" si="29"/>
        <v/>
      </c>
      <c r="AA689" s="32" t="b">
        <f t="shared" si="28"/>
        <v>0</v>
      </c>
    </row>
    <row r="690" spans="26:27" hidden="1" x14ac:dyDescent="0.35">
      <c r="Z690" s="32" t="str">
        <f t="shared" si="29"/>
        <v/>
      </c>
      <c r="AA690" s="32" t="b">
        <f t="shared" si="28"/>
        <v>0</v>
      </c>
    </row>
    <row r="691" spans="26:27" hidden="1" x14ac:dyDescent="0.35">
      <c r="Z691" s="32" t="str">
        <f t="shared" si="29"/>
        <v/>
      </c>
      <c r="AA691" s="32" t="b">
        <f t="shared" si="28"/>
        <v>0</v>
      </c>
    </row>
    <row r="692" spans="26:27" hidden="1" x14ac:dyDescent="0.35">
      <c r="Z692" s="32" t="str">
        <f t="shared" si="29"/>
        <v/>
      </c>
      <c r="AA692" s="32" t="b">
        <f t="shared" si="28"/>
        <v>0</v>
      </c>
    </row>
    <row r="693" spans="26:27" hidden="1" x14ac:dyDescent="0.35">
      <c r="Z693" s="32" t="str">
        <f t="shared" si="29"/>
        <v/>
      </c>
      <c r="AA693" s="32" t="b">
        <f t="shared" si="28"/>
        <v>0</v>
      </c>
    </row>
    <row r="694" spans="26:27" hidden="1" x14ac:dyDescent="0.35">
      <c r="Z694" s="32" t="str">
        <f t="shared" si="29"/>
        <v/>
      </c>
      <c r="AA694" s="32" t="b">
        <f t="shared" si="28"/>
        <v>0</v>
      </c>
    </row>
    <row r="695" spans="26:27" hidden="1" x14ac:dyDescent="0.35">
      <c r="Z695" s="32" t="str">
        <f t="shared" si="29"/>
        <v/>
      </c>
      <c r="AA695" s="32" t="b">
        <f t="shared" si="28"/>
        <v>0</v>
      </c>
    </row>
    <row r="696" spans="26:27" hidden="1" x14ac:dyDescent="0.35">
      <c r="Z696" s="32" t="str">
        <f t="shared" si="29"/>
        <v/>
      </c>
      <c r="AA696" s="32" t="b">
        <f t="shared" si="28"/>
        <v>0</v>
      </c>
    </row>
    <row r="697" spans="26:27" hidden="1" x14ac:dyDescent="0.35">
      <c r="Z697" s="32" t="str">
        <f t="shared" si="29"/>
        <v/>
      </c>
      <c r="AA697" s="32" t="b">
        <f t="shared" si="28"/>
        <v>0</v>
      </c>
    </row>
    <row r="698" spans="26:27" hidden="1" x14ac:dyDescent="0.35">
      <c r="Z698" s="32" t="str">
        <f t="shared" si="29"/>
        <v/>
      </c>
      <c r="AA698" s="32" t="b">
        <f t="shared" si="28"/>
        <v>0</v>
      </c>
    </row>
    <row r="699" spans="26:27" hidden="1" x14ac:dyDescent="0.35">
      <c r="Z699" s="32" t="str">
        <f t="shared" si="29"/>
        <v/>
      </c>
      <c r="AA699" s="32" t="b">
        <f t="shared" si="28"/>
        <v>0</v>
      </c>
    </row>
    <row r="700" spans="26:27" hidden="1" x14ac:dyDescent="0.35">
      <c r="Z700" s="32" t="str">
        <f t="shared" si="29"/>
        <v/>
      </c>
      <c r="AA700" s="32" t="b">
        <f t="shared" si="28"/>
        <v>0</v>
      </c>
    </row>
    <row r="701" spans="26:27" hidden="1" x14ac:dyDescent="0.35">
      <c r="Z701" s="32" t="str">
        <f t="shared" si="29"/>
        <v/>
      </c>
      <c r="AA701" s="32" t="b">
        <f t="shared" si="28"/>
        <v>0</v>
      </c>
    </row>
    <row r="702" spans="26:27" hidden="1" x14ac:dyDescent="0.35">
      <c r="Z702" s="32" t="str">
        <f t="shared" si="29"/>
        <v/>
      </c>
      <c r="AA702" s="32" t="b">
        <f t="shared" si="28"/>
        <v>0</v>
      </c>
    </row>
    <row r="703" spans="26:27" hidden="1" x14ac:dyDescent="0.35">
      <c r="Z703" s="32" t="str">
        <f t="shared" si="29"/>
        <v/>
      </c>
      <c r="AA703" s="32" t="b">
        <f t="shared" si="28"/>
        <v>0</v>
      </c>
    </row>
    <row r="704" spans="26:27" hidden="1" x14ac:dyDescent="0.35">
      <c r="Z704" s="32" t="str">
        <f t="shared" si="29"/>
        <v/>
      </c>
      <c r="AA704" s="32" t="b">
        <f t="shared" si="28"/>
        <v>0</v>
      </c>
    </row>
    <row r="705" spans="26:27" hidden="1" x14ac:dyDescent="0.35">
      <c r="Z705" s="32" t="str">
        <f t="shared" si="29"/>
        <v/>
      </c>
      <c r="AA705" s="32" t="b">
        <f t="shared" si="28"/>
        <v>0</v>
      </c>
    </row>
    <row r="706" spans="26:27" hidden="1" x14ac:dyDescent="0.35">
      <c r="Z706" s="32" t="str">
        <f t="shared" si="29"/>
        <v/>
      </c>
      <c r="AA706" s="32" t="b">
        <f t="shared" si="28"/>
        <v>0</v>
      </c>
    </row>
    <row r="707" spans="26:27" hidden="1" x14ac:dyDescent="0.35">
      <c r="Z707" s="32" t="str">
        <f t="shared" si="29"/>
        <v/>
      </c>
      <c r="AA707" s="32" t="b">
        <f t="shared" si="28"/>
        <v>0</v>
      </c>
    </row>
    <row r="708" spans="26:27" hidden="1" x14ac:dyDescent="0.35">
      <c r="Z708" s="32" t="str">
        <f t="shared" si="29"/>
        <v/>
      </c>
      <c r="AA708" s="32" t="b">
        <f t="shared" si="28"/>
        <v>0</v>
      </c>
    </row>
    <row r="709" spans="26:27" hidden="1" x14ac:dyDescent="0.35">
      <c r="Z709" s="32" t="str">
        <f t="shared" si="29"/>
        <v/>
      </c>
      <c r="AA709" s="32" t="b">
        <f t="shared" ref="AA709:AA725" si="30">VLOOKUP(AC709,V:W,2,0)=AD709</f>
        <v>0</v>
      </c>
    </row>
    <row r="710" spans="26:27" hidden="1" x14ac:dyDescent="0.35">
      <c r="Z710" s="32" t="str">
        <f t="shared" si="29"/>
        <v/>
      </c>
      <c r="AA710" s="32" t="b">
        <f t="shared" si="30"/>
        <v>0</v>
      </c>
    </row>
    <row r="711" spans="26:27" hidden="1" x14ac:dyDescent="0.35">
      <c r="Z711" s="32" t="str">
        <f t="shared" si="29"/>
        <v/>
      </c>
      <c r="AA711" s="32" t="b">
        <f t="shared" si="30"/>
        <v>0</v>
      </c>
    </row>
    <row r="712" spans="26:27" hidden="1" x14ac:dyDescent="0.35">
      <c r="Z712" s="32" t="str">
        <f t="shared" si="29"/>
        <v/>
      </c>
      <c r="AA712" s="32" t="b">
        <f t="shared" si="30"/>
        <v>0</v>
      </c>
    </row>
    <row r="713" spans="26:27" hidden="1" x14ac:dyDescent="0.35">
      <c r="Z713" s="32" t="str">
        <f t="shared" si="29"/>
        <v/>
      </c>
      <c r="AA713" s="32" t="b">
        <f t="shared" si="30"/>
        <v>0</v>
      </c>
    </row>
    <row r="714" spans="26:27" hidden="1" x14ac:dyDescent="0.35">
      <c r="Z714" s="32" t="str">
        <f t="shared" si="29"/>
        <v/>
      </c>
      <c r="AA714" s="32" t="b">
        <f t="shared" si="30"/>
        <v>0</v>
      </c>
    </row>
    <row r="715" spans="26:27" hidden="1" x14ac:dyDescent="0.35">
      <c r="Z715" s="32" t="str">
        <f t="shared" si="29"/>
        <v/>
      </c>
      <c r="AA715" s="32" t="b">
        <f t="shared" si="30"/>
        <v>0</v>
      </c>
    </row>
    <row r="716" spans="26:27" hidden="1" x14ac:dyDescent="0.35">
      <c r="Z716" s="32" t="str">
        <f t="shared" si="29"/>
        <v/>
      </c>
      <c r="AA716" s="32" t="b">
        <f t="shared" si="30"/>
        <v>0</v>
      </c>
    </row>
    <row r="717" spans="26:27" hidden="1" x14ac:dyDescent="0.35">
      <c r="Z717" s="32" t="str">
        <f t="shared" si="29"/>
        <v/>
      </c>
      <c r="AA717" s="32" t="b">
        <f t="shared" si="30"/>
        <v>0</v>
      </c>
    </row>
    <row r="718" spans="26:27" hidden="1" x14ac:dyDescent="0.35">
      <c r="Z718" s="32" t="str">
        <f t="shared" si="29"/>
        <v/>
      </c>
      <c r="AA718" s="32" t="b">
        <f t="shared" si="30"/>
        <v>0</v>
      </c>
    </row>
    <row r="719" spans="26:27" hidden="1" x14ac:dyDescent="0.35">
      <c r="Z719" s="32" t="str">
        <f t="shared" si="29"/>
        <v/>
      </c>
      <c r="AA719" s="32" t="b">
        <f t="shared" si="30"/>
        <v>0</v>
      </c>
    </row>
    <row r="720" spans="26:27" hidden="1" x14ac:dyDescent="0.35">
      <c r="Z720" s="32" t="str">
        <f t="shared" si="29"/>
        <v/>
      </c>
      <c r="AA720" s="32" t="b">
        <f t="shared" si="30"/>
        <v>0</v>
      </c>
    </row>
    <row r="721" spans="26:27" hidden="1" x14ac:dyDescent="0.35">
      <c r="Z721" s="32" t="str">
        <f t="shared" si="29"/>
        <v/>
      </c>
      <c r="AA721" s="32" t="b">
        <f t="shared" si="30"/>
        <v>0</v>
      </c>
    </row>
    <row r="722" spans="26:27" hidden="1" x14ac:dyDescent="0.35">
      <c r="Z722" s="32" t="str">
        <f t="shared" si="29"/>
        <v/>
      </c>
      <c r="AA722" s="32" t="b">
        <f t="shared" si="30"/>
        <v>0</v>
      </c>
    </row>
    <row r="723" spans="26:27" hidden="1" x14ac:dyDescent="0.35">
      <c r="Z723" s="32" t="str">
        <f t="shared" si="29"/>
        <v/>
      </c>
      <c r="AA723" s="32" t="b">
        <f t="shared" si="30"/>
        <v>0</v>
      </c>
    </row>
    <row r="724" spans="26:27" hidden="1" x14ac:dyDescent="0.35">
      <c r="Z724" s="32" t="str">
        <f t="shared" si="29"/>
        <v/>
      </c>
      <c r="AA724" s="32" t="b">
        <f t="shared" si="30"/>
        <v>0</v>
      </c>
    </row>
    <row r="725" spans="26:27" hidden="1" x14ac:dyDescent="0.35">
      <c r="Z725" s="32" t="str">
        <f t="shared" si="29"/>
        <v/>
      </c>
      <c r="AA725" s="32" t="b">
        <f t="shared" si="30"/>
        <v>0</v>
      </c>
    </row>
  </sheetData>
  <autoFilter ref="A4:Y725" xr:uid="{5C7DDD0E-1496-4EA8-93C9-A309DB4C354A}">
    <filterColumn colId="24">
      <customFilters>
        <customFilter operator="notEqual" val=" "/>
      </customFilters>
    </filterColumn>
  </autoFilter>
  <conditionalFormatting sqref="V4:V11 V13:V33 V35:V1048576">
    <cfRule type="duplicateValues" dxfId="116" priority="8"/>
  </conditionalFormatting>
  <conditionalFormatting sqref="V12">
    <cfRule type="duplicateValues" dxfId="115" priority="7"/>
  </conditionalFormatting>
  <conditionalFormatting sqref="V34">
    <cfRule type="duplicateValues" dxfId="114" priority="6"/>
  </conditionalFormatting>
  <conditionalFormatting sqref="AA4:AA725">
    <cfRule type="containsText" dxfId="113" priority="2" operator="containsText" text="FALSE">
      <formula>NOT(ISERROR(SEARCH("FALSE",AA4)))</formula>
    </cfRule>
  </conditionalFormatting>
  <conditionalFormatting sqref="AA1:AA1048576">
    <cfRule type="containsText" dxfId="112" priority="1" operator="containsText" text="FALSE">
      <formula>NOT(ISERROR(SEARCH("FALSE",AA1)))</formula>
    </cfRule>
  </conditionalFormatting>
  <dataValidations count="1">
    <dataValidation type="list" allowBlank="1" showInputMessage="1" showErrorMessage="1" sqref="D3" xr:uid="{00000000-0002-0000-0A00-000000000000}">
      <formula1>Sites</formula1>
    </dataValidation>
  </dataValidations>
  <hyperlinks>
    <hyperlink ref="B3" location="Index!A1" display="Go To Index" xr:uid="{00000000-0004-0000-0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6" tint="0.39997558519241921"/>
  </sheetPr>
  <dimension ref="A1:I16"/>
  <sheetViews>
    <sheetView workbookViewId="0">
      <pane ySplit="2" topLeftCell="A3" activePane="bottomLeft" state="frozen"/>
      <selection activeCell="F14" sqref="F14"/>
      <selection pane="bottomLeft" activeCell="D4" sqref="D4"/>
    </sheetView>
  </sheetViews>
  <sheetFormatPr defaultColWidth="8.63281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11.36328125" style="46" bestFit="1" customWidth="1"/>
    <col min="6" max="6" width="39.6328125" style="46" bestFit="1" customWidth="1"/>
    <col min="7" max="8" width="8.6328125" style="46"/>
    <col min="9" max="9" width="36.6328125" style="46" bestFit="1" customWidth="1"/>
    <col min="10" max="16384" width="8.6328125" style="46"/>
  </cols>
  <sheetData>
    <row r="1" spans="1:9" x14ac:dyDescent="0.35">
      <c r="A1" s="47" t="s">
        <v>348</v>
      </c>
      <c r="B1" s="26" t="s">
        <v>50</v>
      </c>
      <c r="C1" s="47" t="s">
        <v>350</v>
      </c>
      <c r="D1" s="6" t="s">
        <v>9821</v>
      </c>
    </row>
    <row r="2" spans="1:9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1164</v>
      </c>
      <c r="F2" s="46" t="s">
        <v>387</v>
      </c>
      <c r="G2" s="46" t="s">
        <v>11118</v>
      </c>
      <c r="I2" s="46" t="s">
        <v>11106</v>
      </c>
    </row>
    <row r="3" spans="1:9" x14ac:dyDescent="0.35">
      <c r="E3" s="46">
        <v>1000</v>
      </c>
      <c r="F3" s="46" t="s">
        <v>1284</v>
      </c>
      <c r="G3" s="46">
        <f>LEN(F3)</f>
        <v>17</v>
      </c>
      <c r="I3" s="46" t="s">
        <v>11096</v>
      </c>
    </row>
    <row r="4" spans="1:9" x14ac:dyDescent="0.35">
      <c r="E4" s="46">
        <v>1001</v>
      </c>
      <c r="F4" s="46" t="s">
        <v>1298</v>
      </c>
      <c r="G4" s="46">
        <f>LEN(F4)</f>
        <v>12</v>
      </c>
      <c r="I4" s="46" t="s">
        <v>11097</v>
      </c>
    </row>
    <row r="5" spans="1:9" x14ac:dyDescent="0.35">
      <c r="E5" s="46">
        <v>1002</v>
      </c>
      <c r="F5" s="46" t="s">
        <v>1285</v>
      </c>
      <c r="G5" s="46">
        <f>LEN(F5)</f>
        <v>19</v>
      </c>
      <c r="I5" s="46" t="s">
        <v>11098</v>
      </c>
    </row>
    <row r="6" spans="1:9" x14ac:dyDescent="0.35">
      <c r="E6" s="41">
        <v>3000</v>
      </c>
      <c r="F6" s="41" t="s">
        <v>11095</v>
      </c>
      <c r="G6" s="46">
        <f>LEN(F6)</f>
        <v>31</v>
      </c>
      <c r="I6" s="46" t="s">
        <v>11099</v>
      </c>
    </row>
    <row r="7" spans="1:9" x14ac:dyDescent="0.35">
      <c r="E7" s="41">
        <v>3500</v>
      </c>
      <c r="F7" s="46" t="s">
        <v>11104</v>
      </c>
      <c r="G7" s="46">
        <f t="shared" ref="G7:G16" si="0">LEN(F7)</f>
        <v>19</v>
      </c>
      <c r="I7" s="46" t="s">
        <v>11100</v>
      </c>
    </row>
    <row r="8" spans="1:9" x14ac:dyDescent="0.35">
      <c r="E8" s="41">
        <v>3505</v>
      </c>
      <c r="F8" s="46" t="s">
        <v>11105</v>
      </c>
      <c r="G8" s="46">
        <f t="shared" si="0"/>
        <v>19</v>
      </c>
      <c r="I8" s="46" t="s">
        <v>11101</v>
      </c>
    </row>
    <row r="9" spans="1:9" x14ac:dyDescent="0.35">
      <c r="E9" s="41">
        <v>3510</v>
      </c>
      <c r="F9" s="46" t="s">
        <v>11107</v>
      </c>
      <c r="G9" s="46">
        <f t="shared" si="0"/>
        <v>16</v>
      </c>
      <c r="I9" s="46" t="s">
        <v>11102</v>
      </c>
    </row>
    <row r="10" spans="1:9" x14ac:dyDescent="0.35">
      <c r="E10" s="41">
        <v>3520</v>
      </c>
      <c r="F10" s="46" t="s">
        <v>11109</v>
      </c>
      <c r="G10" s="46">
        <f t="shared" si="0"/>
        <v>26</v>
      </c>
      <c r="I10" s="46" t="s">
        <v>11103</v>
      </c>
    </row>
    <row r="11" spans="1:9" x14ac:dyDescent="0.35">
      <c r="E11" s="41">
        <v>4000</v>
      </c>
      <c r="F11" s="46" t="s">
        <v>11108</v>
      </c>
      <c r="G11" s="46">
        <f t="shared" si="0"/>
        <v>27</v>
      </c>
      <c r="I11" s="46" t="s">
        <v>11104</v>
      </c>
    </row>
    <row r="12" spans="1:9" x14ac:dyDescent="0.35">
      <c r="E12" s="46">
        <v>5000</v>
      </c>
      <c r="F12" s="46" t="s">
        <v>11091</v>
      </c>
      <c r="G12" s="46">
        <f t="shared" si="0"/>
        <v>36</v>
      </c>
      <c r="I12" s="46" t="s">
        <v>11105</v>
      </c>
    </row>
    <row r="13" spans="1:9" x14ac:dyDescent="0.35">
      <c r="E13" s="41">
        <v>5005</v>
      </c>
      <c r="F13" s="46" t="s">
        <v>11092</v>
      </c>
      <c r="G13" s="46">
        <f t="shared" si="0"/>
        <v>38</v>
      </c>
    </row>
    <row r="14" spans="1:9" x14ac:dyDescent="0.35">
      <c r="E14" s="41">
        <v>5010</v>
      </c>
      <c r="F14" s="46" t="s">
        <v>11093</v>
      </c>
      <c r="G14" s="46">
        <f t="shared" si="0"/>
        <v>21</v>
      </c>
    </row>
    <row r="15" spans="1:9" x14ac:dyDescent="0.35">
      <c r="E15" s="41">
        <v>5020</v>
      </c>
      <c r="F15" s="41" t="s">
        <v>11094</v>
      </c>
      <c r="G15" s="46">
        <f t="shared" si="0"/>
        <v>22</v>
      </c>
    </row>
    <row r="16" spans="1:9" x14ac:dyDescent="0.35">
      <c r="E16" s="46">
        <v>9999</v>
      </c>
      <c r="F16" s="46" t="s">
        <v>1297</v>
      </c>
      <c r="G16" s="46">
        <f t="shared" si="0"/>
        <v>13</v>
      </c>
    </row>
  </sheetData>
  <autoFilter ref="A2:G2" xr:uid="{00000000-0009-0000-0000-00000C000000}">
    <sortState ref="A3:G16">
      <sortCondition ref="E2"/>
    </sortState>
  </autoFilter>
  <conditionalFormatting sqref="E7:E11">
    <cfRule type="duplicateValues" dxfId="111" priority="4"/>
  </conditionalFormatting>
  <conditionalFormatting sqref="E12">
    <cfRule type="duplicateValues" dxfId="110" priority="3"/>
  </conditionalFormatting>
  <conditionalFormatting sqref="E13:E15">
    <cfRule type="duplicateValues" dxfId="109" priority="2"/>
  </conditionalFormatting>
  <conditionalFormatting sqref="E16">
    <cfRule type="duplicateValues" dxfId="108" priority="1"/>
  </conditionalFormatting>
  <dataValidations count="1">
    <dataValidation type="list" allowBlank="1" showInputMessage="1" showErrorMessage="1" sqref="D1" xr:uid="{00000000-0002-0000-0C00-000000000000}">
      <formula1>Sites</formula1>
    </dataValidation>
  </dataValidations>
  <hyperlinks>
    <hyperlink ref="B1" location="Index!A1" display="Go To Index" xr:uid="{00000000-0004-0000-0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68C7E-E650-4751-86A5-A19FFA6AACE1}">
  <sheetPr>
    <tabColor theme="6" tint="0.39997558519241921"/>
  </sheetPr>
  <dimension ref="A1:F45"/>
  <sheetViews>
    <sheetView workbookViewId="0">
      <pane ySplit="2" topLeftCell="A3" activePane="bottomLeft" state="frozen"/>
      <selection activeCell="F14" sqref="F14"/>
      <selection pane="bottomLeft" activeCell="F12" sqref="F12"/>
    </sheetView>
  </sheetViews>
  <sheetFormatPr defaultColWidth="8.6328125" defaultRowHeight="14.5" x14ac:dyDescent="0.35"/>
  <cols>
    <col min="1" max="2" width="10.6328125" style="47" bestFit="1" customWidth="1"/>
    <col min="3" max="3" width="9.453125" style="47" bestFit="1" customWidth="1"/>
    <col min="4" max="4" width="11.453125" style="46" bestFit="1" customWidth="1"/>
    <col min="5" max="5" width="11.36328125" style="46" bestFit="1" customWidth="1"/>
    <col min="6" max="6" width="39.6328125" style="46" bestFit="1" customWidth="1"/>
    <col min="7" max="16384" width="8.6328125" style="46"/>
  </cols>
  <sheetData>
    <row r="1" spans="1:6" x14ac:dyDescent="0.35">
      <c r="A1" s="47" t="s">
        <v>348</v>
      </c>
      <c r="B1" s="26" t="s">
        <v>50</v>
      </c>
      <c r="C1" s="47" t="s">
        <v>350</v>
      </c>
      <c r="D1" s="6" t="s">
        <v>11489</v>
      </c>
    </row>
    <row r="2" spans="1:6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1164</v>
      </c>
      <c r="F2" s="46" t="s">
        <v>387</v>
      </c>
    </row>
    <row r="3" spans="1:6" x14ac:dyDescent="0.35">
      <c r="D3" s="46" t="s">
        <v>11931</v>
      </c>
      <c r="E3" s="46">
        <v>1000</v>
      </c>
      <c r="F3" s="46" t="s">
        <v>1284</v>
      </c>
    </row>
    <row r="4" spans="1:6" x14ac:dyDescent="0.35">
      <c r="D4" s="46" t="s">
        <v>11931</v>
      </c>
      <c r="E4" s="46">
        <v>1001</v>
      </c>
      <c r="F4" s="46" t="s">
        <v>1298</v>
      </c>
    </row>
    <row r="5" spans="1:6" x14ac:dyDescent="0.35">
      <c r="D5" s="46" t="s">
        <v>11931</v>
      </c>
      <c r="E5" s="46">
        <v>1002</v>
      </c>
      <c r="F5" s="46" t="s">
        <v>1285</v>
      </c>
    </row>
    <row r="6" spans="1:6" x14ac:dyDescent="0.35">
      <c r="D6" s="46" t="s">
        <v>11931</v>
      </c>
      <c r="E6" s="46">
        <v>1100</v>
      </c>
      <c r="F6" s="46" t="s">
        <v>1286</v>
      </c>
    </row>
    <row r="7" spans="1:6" x14ac:dyDescent="0.35">
      <c r="D7" s="46" t="s">
        <v>11931</v>
      </c>
      <c r="E7" s="46">
        <v>1105</v>
      </c>
      <c r="F7" s="46" t="s">
        <v>1287</v>
      </c>
    </row>
    <row r="8" spans="1:6" x14ac:dyDescent="0.35">
      <c r="D8" s="46" t="s">
        <v>11931</v>
      </c>
      <c r="E8" s="46">
        <v>1110</v>
      </c>
      <c r="F8" s="46" t="s">
        <v>1288</v>
      </c>
    </row>
    <row r="9" spans="1:6" x14ac:dyDescent="0.35">
      <c r="D9" s="46" t="s">
        <v>11931</v>
      </c>
      <c r="E9" s="46">
        <v>1115</v>
      </c>
      <c r="F9" s="46" t="s">
        <v>1289</v>
      </c>
    </row>
    <row r="10" spans="1:6" x14ac:dyDescent="0.35">
      <c r="D10" s="46" t="s">
        <v>11931</v>
      </c>
      <c r="E10" s="46">
        <v>1120</v>
      </c>
      <c r="F10" s="46" t="s">
        <v>3409</v>
      </c>
    </row>
    <row r="11" spans="1:6" x14ac:dyDescent="0.35">
      <c r="D11" s="46" t="s">
        <v>11931</v>
      </c>
      <c r="E11" s="46">
        <v>1200</v>
      </c>
      <c r="F11" s="46" t="s">
        <v>1290</v>
      </c>
    </row>
    <row r="12" spans="1:6" x14ac:dyDescent="0.35">
      <c r="D12" s="46" t="s">
        <v>11931</v>
      </c>
      <c r="E12" s="46">
        <v>1205</v>
      </c>
      <c r="F12" s="46" t="s">
        <v>1291</v>
      </c>
    </row>
    <row r="13" spans="1:6" x14ac:dyDescent="0.35">
      <c r="D13" s="46" t="s">
        <v>11931</v>
      </c>
      <c r="E13" s="46">
        <v>1210</v>
      </c>
      <c r="F13" s="46" t="s">
        <v>1292</v>
      </c>
    </row>
    <row r="14" spans="1:6" x14ac:dyDescent="0.35">
      <c r="D14" s="46" t="s">
        <v>11931</v>
      </c>
      <c r="E14" s="46">
        <v>1215</v>
      </c>
      <c r="F14" s="46" t="s">
        <v>1293</v>
      </c>
    </row>
    <row r="15" spans="1:6" x14ac:dyDescent="0.35">
      <c r="D15" s="46" t="s">
        <v>11931</v>
      </c>
      <c r="E15" s="46">
        <v>1220</v>
      </c>
      <c r="F15" s="46" t="s">
        <v>3408</v>
      </c>
    </row>
    <row r="16" spans="1:6" x14ac:dyDescent="0.35">
      <c r="D16" s="46" t="s">
        <v>11931</v>
      </c>
      <c r="E16" s="46">
        <v>1225</v>
      </c>
      <c r="F16" s="46" t="s">
        <v>1294</v>
      </c>
    </row>
    <row r="17" spans="4:6" x14ac:dyDescent="0.35">
      <c r="D17" s="46" t="s">
        <v>11931</v>
      </c>
      <c r="E17" s="46">
        <v>1300</v>
      </c>
      <c r="F17" s="46" t="s">
        <v>1295</v>
      </c>
    </row>
    <row r="18" spans="4:6" x14ac:dyDescent="0.35">
      <c r="D18" s="46" t="s">
        <v>11931</v>
      </c>
      <c r="E18" s="46">
        <v>1305</v>
      </c>
      <c r="F18" s="46" t="s">
        <v>1296</v>
      </c>
    </row>
    <row r="19" spans="4:6" x14ac:dyDescent="0.35">
      <c r="D19" s="46" t="s">
        <v>11931</v>
      </c>
      <c r="E19" s="46">
        <v>2100</v>
      </c>
      <c r="F19" s="46" t="s">
        <v>10193</v>
      </c>
    </row>
    <row r="20" spans="4:6" x14ac:dyDescent="0.35">
      <c r="D20" s="46" t="s">
        <v>11931</v>
      </c>
      <c r="E20" s="46">
        <v>2105</v>
      </c>
      <c r="F20" s="46" t="s">
        <v>10194</v>
      </c>
    </row>
    <row r="21" spans="4:6" x14ac:dyDescent="0.35">
      <c r="D21" s="46" t="s">
        <v>11931</v>
      </c>
      <c r="E21" s="46">
        <v>2110</v>
      </c>
      <c r="F21" s="46" t="s">
        <v>10195</v>
      </c>
    </row>
    <row r="22" spans="4:6" x14ac:dyDescent="0.35">
      <c r="D22" s="46" t="s">
        <v>11931</v>
      </c>
      <c r="E22" s="46">
        <v>2115</v>
      </c>
      <c r="F22" s="46" t="s">
        <v>10196</v>
      </c>
    </row>
    <row r="23" spans="4:6" x14ac:dyDescent="0.35">
      <c r="D23" s="46" t="s">
        <v>11931</v>
      </c>
      <c r="E23" s="46">
        <v>2120</v>
      </c>
      <c r="F23" s="46" t="s">
        <v>10197</v>
      </c>
    </row>
    <row r="24" spans="4:6" x14ac:dyDescent="0.35">
      <c r="D24" s="46" t="s">
        <v>11931</v>
      </c>
      <c r="E24" s="46">
        <v>9999</v>
      </c>
      <c r="F24" s="46" t="s">
        <v>1297</v>
      </c>
    </row>
    <row r="25" spans="4:6" x14ac:dyDescent="0.35">
      <c r="D25" s="46" t="s">
        <v>11931</v>
      </c>
      <c r="E25" s="46">
        <v>1213</v>
      </c>
      <c r="F25" s="46" t="s">
        <v>11527</v>
      </c>
    </row>
    <row r="26" spans="4:6" x14ac:dyDescent="0.35">
      <c r="D26" s="46" t="s">
        <v>11931</v>
      </c>
      <c r="E26" s="46">
        <v>3000</v>
      </c>
      <c r="F26" s="46" t="s">
        <v>11528</v>
      </c>
    </row>
    <row r="27" spans="4:6" x14ac:dyDescent="0.35">
      <c r="D27" s="46" t="s">
        <v>11967</v>
      </c>
      <c r="E27" s="46">
        <v>3100</v>
      </c>
      <c r="F27" s="46" t="s">
        <v>11108</v>
      </c>
    </row>
    <row r="28" spans="4:6" x14ac:dyDescent="0.35">
      <c r="D28" s="46" t="s">
        <v>11967</v>
      </c>
      <c r="E28" s="46">
        <v>3150</v>
      </c>
      <c r="F28" s="46" t="s">
        <v>11529</v>
      </c>
    </row>
    <row r="29" spans="4:6" x14ac:dyDescent="0.35">
      <c r="D29" s="46" t="s">
        <v>11931</v>
      </c>
      <c r="E29" s="46">
        <v>3170</v>
      </c>
      <c r="F29" s="46" t="s">
        <v>11530</v>
      </c>
    </row>
    <row r="30" spans="4:6" x14ac:dyDescent="0.35">
      <c r="D30" s="46" t="s">
        <v>11931</v>
      </c>
      <c r="E30" s="46">
        <v>3300</v>
      </c>
      <c r="F30" s="46" t="s">
        <v>11531</v>
      </c>
    </row>
    <row r="31" spans="4:6" x14ac:dyDescent="0.35">
      <c r="D31" s="46" t="s">
        <v>11931</v>
      </c>
      <c r="E31" s="46">
        <v>3320</v>
      </c>
      <c r="F31" s="46" t="s">
        <v>11532</v>
      </c>
    </row>
    <row r="32" spans="4:6" x14ac:dyDescent="0.35">
      <c r="D32" s="46" t="s">
        <v>11931</v>
      </c>
      <c r="E32" s="46">
        <v>3350</v>
      </c>
      <c r="F32" s="46" t="s">
        <v>11533</v>
      </c>
    </row>
    <row r="33" spans="4:6" x14ac:dyDescent="0.35">
      <c r="D33" s="46" t="s">
        <v>11931</v>
      </c>
      <c r="E33" s="46">
        <v>3900</v>
      </c>
      <c r="F33" s="46" t="s">
        <v>11534</v>
      </c>
    </row>
    <row r="34" spans="4:6" x14ac:dyDescent="0.35">
      <c r="D34" s="46" t="s">
        <v>11967</v>
      </c>
      <c r="E34" s="46">
        <v>3940</v>
      </c>
      <c r="F34" s="46" t="s">
        <v>11535</v>
      </c>
    </row>
    <row r="35" spans="4:6" x14ac:dyDescent="0.35">
      <c r="D35" s="46" t="s">
        <v>11967</v>
      </c>
      <c r="E35" s="46">
        <v>3960</v>
      </c>
      <c r="F35" s="46" t="s">
        <v>11536</v>
      </c>
    </row>
    <row r="36" spans="4:6" x14ac:dyDescent="0.35">
      <c r="D36" s="46" t="s">
        <v>11967</v>
      </c>
      <c r="E36" s="46">
        <v>4000</v>
      </c>
      <c r="F36" s="46" t="s">
        <v>11537</v>
      </c>
    </row>
    <row r="37" spans="4:6" x14ac:dyDescent="0.35">
      <c r="D37" s="46" t="s">
        <v>11967</v>
      </c>
      <c r="E37" s="46">
        <v>4010</v>
      </c>
      <c r="F37" s="46" t="s">
        <v>11100</v>
      </c>
    </row>
    <row r="38" spans="4:6" x14ac:dyDescent="0.35">
      <c r="D38" s="46" t="s">
        <v>11967</v>
      </c>
      <c r="E38" s="46">
        <v>4040</v>
      </c>
      <c r="F38" s="46" t="s">
        <v>11101</v>
      </c>
    </row>
    <row r="39" spans="4:6" x14ac:dyDescent="0.35">
      <c r="D39" s="46" t="s">
        <v>11967</v>
      </c>
      <c r="E39" s="46">
        <v>4050</v>
      </c>
      <c r="F39" s="46" t="s">
        <v>11097</v>
      </c>
    </row>
    <row r="40" spans="4:6" x14ac:dyDescent="0.35">
      <c r="D40" s="46" t="s">
        <v>11967</v>
      </c>
      <c r="E40" s="46">
        <v>4055</v>
      </c>
      <c r="F40" s="46" t="s">
        <v>11096</v>
      </c>
    </row>
    <row r="41" spans="4:6" x14ac:dyDescent="0.35">
      <c r="D41" s="46" t="s">
        <v>11967</v>
      </c>
      <c r="E41" s="46">
        <v>4070</v>
      </c>
      <c r="F41" s="46" t="s">
        <v>11098</v>
      </c>
    </row>
    <row r="42" spans="4:6" x14ac:dyDescent="0.35">
      <c r="D42" s="46" t="s">
        <v>11967</v>
      </c>
      <c r="E42" s="46">
        <v>4080</v>
      </c>
      <c r="F42" s="46" t="s">
        <v>11099</v>
      </c>
    </row>
    <row r="43" spans="4:6" x14ac:dyDescent="0.35">
      <c r="D43" s="46" t="s">
        <v>11931</v>
      </c>
      <c r="E43" s="46">
        <v>4100</v>
      </c>
      <c r="F43" s="46" t="s">
        <v>11095</v>
      </c>
    </row>
    <row r="44" spans="4:6" x14ac:dyDescent="0.35">
      <c r="D44" s="46" t="s">
        <v>11931</v>
      </c>
      <c r="E44" s="46">
        <v>4105</v>
      </c>
      <c r="F44" s="46" t="s">
        <v>11538</v>
      </c>
    </row>
    <row r="45" spans="4:6" x14ac:dyDescent="0.35">
      <c r="D45" s="46" t="s">
        <v>11931</v>
      </c>
      <c r="E45" s="46">
        <v>4200</v>
      </c>
      <c r="F45" s="46" t="s">
        <v>11107</v>
      </c>
    </row>
  </sheetData>
  <autoFilter ref="A2:F45" xr:uid="{00000000-0009-0000-0000-00000C000000}"/>
  <conditionalFormatting sqref="E20:E45 E2:E9 E11:E18">
    <cfRule type="duplicateValues" dxfId="107" priority="3"/>
  </conditionalFormatting>
  <conditionalFormatting sqref="E10">
    <cfRule type="duplicateValues" dxfId="106" priority="2"/>
  </conditionalFormatting>
  <conditionalFormatting sqref="E19">
    <cfRule type="duplicateValues" dxfId="105" priority="1"/>
  </conditionalFormatting>
  <dataValidations count="1">
    <dataValidation type="list" allowBlank="1" showInputMessage="1" showErrorMessage="1" sqref="D1" xr:uid="{F1A8682A-D205-4FDE-B733-4A428E24AB4A}">
      <formula1>Sites</formula1>
    </dataValidation>
  </dataValidations>
  <hyperlinks>
    <hyperlink ref="B1" location="Index!A1" display="Go To Index" xr:uid="{34232083-0D1B-4F91-AC49-7C36DDFD1195}"/>
  </hyperlinks>
  <pageMargins left="0.7" right="0.7" top="0.75" bottom="0.75" header="0.3" footer="0.3"/>
  <customProperties>
    <customPr name="QAA_DRILLPATH_NODE_ID" r:id="rId1"/>
  </customPropertie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316">
    <tabColor theme="6" tint="0.39997558519241921"/>
  </sheetPr>
  <dimension ref="A1:F3"/>
  <sheetViews>
    <sheetView workbookViewId="0">
      <pane ySplit="2" topLeftCell="A3" activePane="bottomLeft" state="frozen"/>
      <selection activeCell="F14" sqref="F14"/>
      <selection pane="bottomLeft" activeCell="F31" sqref="F31"/>
    </sheetView>
  </sheetViews>
  <sheetFormatPr defaultColWidth="8.63281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11.36328125" style="46" bestFit="1" customWidth="1"/>
    <col min="6" max="6" width="39.6328125" style="46" bestFit="1" customWidth="1"/>
    <col min="7" max="16384" width="8.6328125" style="46"/>
  </cols>
  <sheetData>
    <row r="1" spans="1:6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1164</v>
      </c>
      <c r="F2" s="46" t="s">
        <v>387</v>
      </c>
    </row>
    <row r="3" spans="1:6" x14ac:dyDescent="0.35">
      <c r="B3" s="47">
        <v>43214</v>
      </c>
      <c r="C3" s="47">
        <v>43214</v>
      </c>
      <c r="E3" s="46">
        <v>9999</v>
      </c>
      <c r="F3" s="46" t="s">
        <v>1297</v>
      </c>
    </row>
  </sheetData>
  <autoFilter ref="A2:F2" xr:uid="{00000000-0009-0000-0000-00000D000000}"/>
  <dataValidations count="1">
    <dataValidation type="list" allowBlank="1" showInputMessage="1" showErrorMessage="1" sqref="D1" xr:uid="{00000000-0002-0000-0D00-000000000000}">
      <formula1>Sites</formula1>
    </dataValidation>
  </dataValidations>
  <hyperlinks>
    <hyperlink ref="B1" location="Index!A1" display="Go To Index" xr:uid="{00000000-0004-0000-0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3"/>
  <dimension ref="A1:AE1825"/>
  <sheetViews>
    <sheetView workbookViewId="0">
      <pane ySplit="4" topLeftCell="A64" activePane="bottomLeft" state="frozen"/>
      <selection pane="bottomLeft" activeCell="B3" sqref="B3"/>
    </sheetView>
  </sheetViews>
  <sheetFormatPr defaultColWidth="8.6328125" defaultRowHeight="14.5" outlineLevelCol="2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12" width="9.36328125" style="46" hidden="1" customWidth="1" outlineLevel="2"/>
    <col min="13" max="13" width="9.36328125" style="46" hidden="1" customWidth="1" outlineLevel="1" collapsed="1"/>
    <col min="14" max="14" width="9.36328125" style="46" hidden="1" customWidth="1" outlineLevel="2"/>
    <col min="15" max="15" width="9.36328125" style="46" hidden="1" customWidth="1" outlineLevel="1" collapsed="1"/>
    <col min="16" max="18" width="9.36328125" style="46" hidden="1" customWidth="1" outlineLevel="2"/>
    <col min="19" max="19" width="9.36328125" style="46" hidden="1" customWidth="1" outlineLevel="1" collapsed="1"/>
    <col min="20" max="20" width="11.36328125" bestFit="1" customWidth="1" collapsed="1"/>
    <col min="21" max="21" width="31.90625" bestFit="1" customWidth="1"/>
    <col min="23" max="23" width="11.54296875" bestFit="1" customWidth="1"/>
    <col min="24" max="24" width="11.54296875" style="46" customWidth="1"/>
    <col min="25" max="25" width="8.36328125" bestFit="1" customWidth="1"/>
    <col min="26" max="26" width="5.08984375" bestFit="1" customWidth="1"/>
    <col min="27" max="27" width="29.90625" bestFit="1" customWidth="1"/>
    <col min="28" max="28" width="9.453125" bestFit="1" customWidth="1"/>
    <col min="29" max="29" width="10.36328125" style="47" bestFit="1" customWidth="1"/>
    <col min="30" max="30" width="10" bestFit="1" customWidth="1"/>
    <col min="31" max="31" width="10.6328125" style="47" bestFit="1" customWidth="1"/>
  </cols>
  <sheetData>
    <row r="1" spans="1:31" s="46" customFormat="1" x14ac:dyDescent="0.35">
      <c r="A1" s="47"/>
      <c r="B1" s="47"/>
      <c r="C1" s="47"/>
      <c r="E1" s="23">
        <f t="shared" ref="E1:S1" si="0">COUNTIF($Y:$Y,E$4)</f>
        <v>65</v>
      </c>
      <c r="F1" s="23">
        <f t="shared" si="0"/>
        <v>65</v>
      </c>
      <c r="G1" s="23">
        <f t="shared" si="0"/>
        <v>65</v>
      </c>
      <c r="H1" s="23">
        <f t="shared" si="0"/>
        <v>65</v>
      </c>
      <c r="I1" s="23">
        <f t="shared" si="0"/>
        <v>65</v>
      </c>
      <c r="J1" s="23">
        <f t="shared" si="0"/>
        <v>65</v>
      </c>
      <c r="K1" s="23">
        <f t="shared" si="0"/>
        <v>65</v>
      </c>
      <c r="L1" s="23">
        <f t="shared" si="0"/>
        <v>65</v>
      </c>
      <c r="M1" s="23">
        <f t="shared" si="0"/>
        <v>65</v>
      </c>
      <c r="N1" s="23">
        <f t="shared" si="0"/>
        <v>65</v>
      </c>
      <c r="O1" s="23">
        <f t="shared" si="0"/>
        <v>65</v>
      </c>
      <c r="P1" s="23">
        <f t="shared" si="0"/>
        <v>65</v>
      </c>
      <c r="Q1" s="23">
        <f t="shared" si="0"/>
        <v>65</v>
      </c>
      <c r="R1" s="23">
        <f t="shared" si="0"/>
        <v>65</v>
      </c>
      <c r="S1" s="23">
        <f t="shared" si="0"/>
        <v>65</v>
      </c>
      <c r="T1" s="23">
        <f>COUNTA(AA:AA)-1</f>
        <v>975</v>
      </c>
      <c r="U1" s="46" t="s">
        <v>60</v>
      </c>
      <c r="AC1" s="47"/>
      <c r="AE1" s="47"/>
    </row>
    <row r="2" spans="1:31" s="46" customFormat="1" x14ac:dyDescent="0.35">
      <c r="A2" s="47"/>
      <c r="B2" s="47"/>
      <c r="C2" s="47"/>
      <c r="E2" s="23">
        <f t="shared" ref="E2:S2" si="1">COUNTIF(E5:E1048576,"X")</f>
        <v>65</v>
      </c>
      <c r="F2" s="23">
        <f t="shared" si="1"/>
        <v>65</v>
      </c>
      <c r="G2" s="23">
        <f t="shared" si="1"/>
        <v>65</v>
      </c>
      <c r="H2" s="23">
        <f t="shared" si="1"/>
        <v>65</v>
      </c>
      <c r="I2" s="23">
        <f t="shared" si="1"/>
        <v>65</v>
      </c>
      <c r="J2" s="23">
        <f t="shared" si="1"/>
        <v>65</v>
      </c>
      <c r="K2" s="23">
        <f t="shared" si="1"/>
        <v>65</v>
      </c>
      <c r="L2" s="23">
        <f t="shared" si="1"/>
        <v>65</v>
      </c>
      <c r="M2" s="23">
        <f t="shared" si="1"/>
        <v>65</v>
      </c>
      <c r="N2" s="23">
        <f t="shared" si="1"/>
        <v>65</v>
      </c>
      <c r="O2" s="23">
        <f t="shared" si="1"/>
        <v>65</v>
      </c>
      <c r="P2" s="23">
        <f t="shared" si="1"/>
        <v>65</v>
      </c>
      <c r="Q2" s="23">
        <f t="shared" si="1"/>
        <v>65</v>
      </c>
      <c r="R2" s="23">
        <f t="shared" si="1"/>
        <v>65</v>
      </c>
      <c r="S2" s="23">
        <f t="shared" si="1"/>
        <v>65</v>
      </c>
      <c r="T2" s="112">
        <f>SUM(E2:S2)</f>
        <v>975</v>
      </c>
      <c r="U2" s="46" t="s">
        <v>1282</v>
      </c>
      <c r="W2" s="47">
        <v>43300</v>
      </c>
      <c r="X2" s="47"/>
      <c r="AC2" s="47"/>
      <c r="AE2" s="47"/>
    </row>
    <row r="3" spans="1:31" ht="15" thickBot="1" x14ac:dyDescent="0.4">
      <c r="A3" s="5" t="s">
        <v>348</v>
      </c>
      <c r="B3" s="26" t="s">
        <v>50</v>
      </c>
      <c r="C3" s="5" t="s">
        <v>350</v>
      </c>
      <c r="D3" s="6" t="s">
        <v>351</v>
      </c>
      <c r="E3" s="24">
        <f t="shared" ref="E3:T3" si="2">+E1-E2</f>
        <v>0</v>
      </c>
      <c r="F3" s="24">
        <f t="shared" si="2"/>
        <v>0</v>
      </c>
      <c r="G3" s="24">
        <f t="shared" si="2"/>
        <v>0</v>
      </c>
      <c r="H3" s="24">
        <f t="shared" si="2"/>
        <v>0</v>
      </c>
      <c r="I3" s="24">
        <f t="shared" si="2"/>
        <v>0</v>
      </c>
      <c r="J3" s="24">
        <f t="shared" si="2"/>
        <v>0</v>
      </c>
      <c r="K3" s="24">
        <f t="shared" si="2"/>
        <v>0</v>
      </c>
      <c r="L3" s="24">
        <f t="shared" si="2"/>
        <v>0</v>
      </c>
      <c r="M3" s="24">
        <f t="shared" si="2"/>
        <v>0</v>
      </c>
      <c r="N3" s="24">
        <f t="shared" si="2"/>
        <v>0</v>
      </c>
      <c r="O3" s="24">
        <f t="shared" si="2"/>
        <v>0</v>
      </c>
      <c r="P3" s="24">
        <f t="shared" si="2"/>
        <v>0</v>
      </c>
      <c r="Q3" s="24">
        <f t="shared" si="2"/>
        <v>0</v>
      </c>
      <c r="R3" s="24">
        <f t="shared" si="2"/>
        <v>0</v>
      </c>
      <c r="S3" s="24">
        <f t="shared" si="2"/>
        <v>0</v>
      </c>
      <c r="T3" s="24">
        <f t="shared" si="2"/>
        <v>0</v>
      </c>
      <c r="U3" s="46" t="s">
        <v>1283</v>
      </c>
      <c r="W3" s="46" t="s">
        <v>11114</v>
      </c>
    </row>
    <row r="4" spans="1:31" ht="15" thickTop="1" x14ac:dyDescent="0.35">
      <c r="A4" s="19" t="s">
        <v>365</v>
      </c>
      <c r="B4" s="20" t="s">
        <v>4</v>
      </c>
      <c r="C4" s="21" t="s">
        <v>366</v>
      </c>
      <c r="D4" t="s">
        <v>349</v>
      </c>
      <c r="E4" s="19" t="s">
        <v>8364</v>
      </c>
      <c r="F4" s="19" t="s">
        <v>10</v>
      </c>
      <c r="G4" s="79" t="s">
        <v>11</v>
      </c>
      <c r="H4" s="79" t="s">
        <v>9821</v>
      </c>
      <c r="I4" s="79" t="s">
        <v>12</v>
      </c>
      <c r="J4" s="79" t="s">
        <v>13</v>
      </c>
      <c r="K4" s="79" t="s">
        <v>14</v>
      </c>
      <c r="L4" s="79" t="s">
        <v>15</v>
      </c>
      <c r="M4" s="79" t="s">
        <v>9</v>
      </c>
      <c r="N4" s="79" t="s">
        <v>10488</v>
      </c>
      <c r="O4" s="79" t="s">
        <v>10532</v>
      </c>
      <c r="P4" s="79" t="s">
        <v>10489</v>
      </c>
      <c r="Q4" s="79" t="s">
        <v>10490</v>
      </c>
      <c r="R4" s="79" t="s">
        <v>10491</v>
      </c>
      <c r="S4" s="79" t="s">
        <v>10533</v>
      </c>
      <c r="T4" t="s">
        <v>1164</v>
      </c>
      <c r="U4" t="s">
        <v>387</v>
      </c>
      <c r="W4" s="46" t="s">
        <v>11115</v>
      </c>
      <c r="X4" s="46" t="s">
        <v>11281</v>
      </c>
      <c r="Y4" t="s">
        <v>5811</v>
      </c>
      <c r="Z4" t="s">
        <v>11121</v>
      </c>
      <c r="AA4" t="s">
        <v>11112</v>
      </c>
      <c r="AB4" t="s">
        <v>5720</v>
      </c>
      <c r="AC4" s="47" t="s">
        <v>5719</v>
      </c>
      <c r="AD4" t="s">
        <v>5743</v>
      </c>
      <c r="AE4" s="47" t="s">
        <v>9365</v>
      </c>
    </row>
    <row r="5" spans="1:31" x14ac:dyDescent="0.35">
      <c r="B5" s="5">
        <v>43172</v>
      </c>
      <c r="E5" s="22" t="str">
        <f>IF(ISERROR(VLOOKUP(E$4&amp;$T5,$W:$W,1,0)),"","X")</f>
        <v>X</v>
      </c>
      <c r="F5" s="22" t="str">
        <f t="shared" ref="F5:S20" si="3">IF(ISERROR(VLOOKUP(F$4&amp;$T5,$W:$W,1,0)),"","X")</f>
        <v>X</v>
      </c>
      <c r="G5" s="22" t="str">
        <f t="shared" si="3"/>
        <v>X</v>
      </c>
      <c r="H5" s="22" t="str">
        <f t="shared" si="3"/>
        <v>X</v>
      </c>
      <c r="I5" s="22" t="str">
        <f t="shared" si="3"/>
        <v>X</v>
      </c>
      <c r="J5" s="22" t="str">
        <f t="shared" si="3"/>
        <v>X</v>
      </c>
      <c r="K5" s="22" t="str">
        <f t="shared" si="3"/>
        <v>X</v>
      </c>
      <c r="L5" s="22" t="str">
        <f t="shared" si="3"/>
        <v>X</v>
      </c>
      <c r="M5" s="22" t="str">
        <f t="shared" si="3"/>
        <v>X</v>
      </c>
      <c r="N5" s="22" t="str">
        <f t="shared" si="3"/>
        <v>X</v>
      </c>
      <c r="O5" s="22" t="str">
        <f t="shared" si="3"/>
        <v>X</v>
      </c>
      <c r="P5" s="22" t="str">
        <f t="shared" si="3"/>
        <v>X</v>
      </c>
      <c r="Q5" s="22" t="str">
        <f t="shared" si="3"/>
        <v>X</v>
      </c>
      <c r="R5" s="22" t="str">
        <f t="shared" si="3"/>
        <v>X</v>
      </c>
      <c r="S5" s="22" t="str">
        <f t="shared" si="3"/>
        <v>X</v>
      </c>
      <c r="T5" t="s">
        <v>1311</v>
      </c>
      <c r="U5" t="s">
        <v>1312</v>
      </c>
      <c r="W5" s="32" t="str">
        <f>Y5&amp;Z5</f>
        <v>1JBT-</v>
      </c>
      <c r="X5" s="32" t="b">
        <f>VLOOKUP(Z5,T:U,2,0)=AA5</f>
        <v>1</v>
      </c>
      <c r="Y5" t="s">
        <v>10</v>
      </c>
      <c r="Z5" t="s">
        <v>1311</v>
      </c>
      <c r="AA5" t="s">
        <v>1312</v>
      </c>
      <c r="AB5" t="s">
        <v>9398</v>
      </c>
      <c r="AC5" s="47">
        <v>42895.399025613428</v>
      </c>
      <c r="AD5" t="s">
        <v>9398</v>
      </c>
      <c r="AE5" s="47">
        <v>42895.399025613428</v>
      </c>
    </row>
    <row r="6" spans="1:31" x14ac:dyDescent="0.35">
      <c r="B6" s="47">
        <v>43172</v>
      </c>
      <c r="E6" s="22" t="str">
        <f t="shared" ref="E6:S36" si="4">IF(ISERROR(VLOOKUP(E$4&amp;$T6,$W:$W,1,0)),"","X")</f>
        <v>X</v>
      </c>
      <c r="F6" s="22" t="str">
        <f t="shared" si="3"/>
        <v>X</v>
      </c>
      <c r="G6" s="22" t="str">
        <f t="shared" si="3"/>
        <v>X</v>
      </c>
      <c r="H6" s="22" t="str">
        <f t="shared" si="3"/>
        <v>X</v>
      </c>
      <c r="I6" s="22" t="str">
        <f t="shared" si="3"/>
        <v>X</v>
      </c>
      <c r="J6" s="22" t="str">
        <f t="shared" si="3"/>
        <v>X</v>
      </c>
      <c r="K6" s="22" t="str">
        <f t="shared" si="3"/>
        <v>X</v>
      </c>
      <c r="L6" s="22" t="str">
        <f t="shared" si="3"/>
        <v>X</v>
      </c>
      <c r="M6" s="22" t="str">
        <f t="shared" si="3"/>
        <v>X</v>
      </c>
      <c r="N6" s="22" t="str">
        <f t="shared" si="3"/>
        <v>X</v>
      </c>
      <c r="O6" s="22" t="str">
        <f t="shared" si="3"/>
        <v>X</v>
      </c>
      <c r="P6" s="22" t="str">
        <f t="shared" si="3"/>
        <v>X</v>
      </c>
      <c r="Q6" s="22" t="str">
        <f t="shared" si="3"/>
        <v>X</v>
      </c>
      <c r="R6" s="22" t="str">
        <f t="shared" si="3"/>
        <v>X</v>
      </c>
      <c r="S6" s="22" t="str">
        <f t="shared" si="3"/>
        <v>X</v>
      </c>
      <c r="T6" t="s">
        <v>1313</v>
      </c>
      <c r="U6" t="s">
        <v>1314</v>
      </c>
      <c r="W6" s="32" t="str">
        <f t="shared" ref="W6:W69" si="5">Y6&amp;Z6</f>
        <v>1JBTAB</v>
      </c>
      <c r="X6" s="32" t="b">
        <f t="shared" ref="X6:X69" si="6">VLOOKUP(Z6,T:U,2,0)=AA6</f>
        <v>1</v>
      </c>
      <c r="Y6" t="s">
        <v>10</v>
      </c>
      <c r="Z6" t="s">
        <v>1313</v>
      </c>
      <c r="AA6" t="s">
        <v>1314</v>
      </c>
      <c r="AB6" t="s">
        <v>9398</v>
      </c>
      <c r="AC6" s="47">
        <v>42810.397297222225</v>
      </c>
      <c r="AD6" t="s">
        <v>9398</v>
      </c>
      <c r="AE6" s="47">
        <v>42810.397297222225</v>
      </c>
    </row>
    <row r="7" spans="1:31" x14ac:dyDescent="0.35">
      <c r="B7" s="47">
        <v>43172</v>
      </c>
      <c r="E7" s="22" t="str">
        <f t="shared" si="4"/>
        <v>X</v>
      </c>
      <c r="F7" s="22" t="str">
        <f t="shared" si="3"/>
        <v>X</v>
      </c>
      <c r="G7" s="22" t="str">
        <f t="shared" si="3"/>
        <v>X</v>
      </c>
      <c r="H7" s="22" t="str">
        <f t="shared" si="3"/>
        <v>X</v>
      </c>
      <c r="I7" s="22" t="str">
        <f t="shared" si="3"/>
        <v>X</v>
      </c>
      <c r="J7" s="22" t="str">
        <f t="shared" si="3"/>
        <v>X</v>
      </c>
      <c r="K7" s="22" t="str">
        <f t="shared" si="3"/>
        <v>X</v>
      </c>
      <c r="L7" s="22" t="str">
        <f t="shared" si="3"/>
        <v>X</v>
      </c>
      <c r="M7" s="22" t="str">
        <f t="shared" si="3"/>
        <v>X</v>
      </c>
      <c r="N7" s="22" t="str">
        <f t="shared" si="3"/>
        <v>X</v>
      </c>
      <c r="O7" s="22" t="str">
        <f t="shared" si="3"/>
        <v>X</v>
      </c>
      <c r="P7" s="22" t="str">
        <f t="shared" si="3"/>
        <v>X</v>
      </c>
      <c r="Q7" s="22" t="str">
        <f t="shared" si="3"/>
        <v>X</v>
      </c>
      <c r="R7" s="22" t="str">
        <f t="shared" si="3"/>
        <v>X</v>
      </c>
      <c r="S7" s="22" t="str">
        <f t="shared" si="3"/>
        <v>X</v>
      </c>
      <c r="T7" t="s">
        <v>1315</v>
      </c>
      <c r="U7" t="s">
        <v>1316</v>
      </c>
      <c r="W7" s="32" t="str">
        <f t="shared" si="5"/>
        <v>1JBTAK</v>
      </c>
      <c r="X7" s="32" t="b">
        <f t="shared" si="6"/>
        <v>1</v>
      </c>
      <c r="Y7" t="s">
        <v>10</v>
      </c>
      <c r="Z7" t="s">
        <v>1315</v>
      </c>
      <c r="AA7" t="s">
        <v>1316</v>
      </c>
      <c r="AB7" t="s">
        <v>9398</v>
      </c>
      <c r="AC7" s="47">
        <v>42810.39729760417</v>
      </c>
      <c r="AD7" t="s">
        <v>9398</v>
      </c>
      <c r="AE7" s="47">
        <v>42810.39729760417</v>
      </c>
    </row>
    <row r="8" spans="1:31" x14ac:dyDescent="0.35">
      <c r="B8" s="47">
        <v>43172</v>
      </c>
      <c r="E8" s="22" t="str">
        <f t="shared" si="4"/>
        <v>X</v>
      </c>
      <c r="F8" s="22" t="str">
        <f t="shared" si="3"/>
        <v>X</v>
      </c>
      <c r="G8" s="22" t="str">
        <f t="shared" si="3"/>
        <v>X</v>
      </c>
      <c r="H8" s="22" t="str">
        <f t="shared" si="3"/>
        <v>X</v>
      </c>
      <c r="I8" s="22" t="str">
        <f t="shared" si="3"/>
        <v>X</v>
      </c>
      <c r="J8" s="22" t="str">
        <f t="shared" si="3"/>
        <v>X</v>
      </c>
      <c r="K8" s="22" t="str">
        <f t="shared" si="3"/>
        <v>X</v>
      </c>
      <c r="L8" s="22" t="str">
        <f t="shared" si="3"/>
        <v>X</v>
      </c>
      <c r="M8" s="22" t="str">
        <f t="shared" si="3"/>
        <v>X</v>
      </c>
      <c r="N8" s="22" t="str">
        <f t="shared" si="3"/>
        <v>X</v>
      </c>
      <c r="O8" s="22" t="str">
        <f t="shared" si="3"/>
        <v>X</v>
      </c>
      <c r="P8" s="22" t="str">
        <f t="shared" si="3"/>
        <v>X</v>
      </c>
      <c r="Q8" s="22" t="str">
        <f t="shared" si="3"/>
        <v>X</v>
      </c>
      <c r="R8" s="22" t="str">
        <f t="shared" si="3"/>
        <v>X</v>
      </c>
      <c r="S8" s="22" t="str">
        <f t="shared" si="3"/>
        <v>X</v>
      </c>
      <c r="T8" t="s">
        <v>1317</v>
      </c>
      <c r="U8" t="s">
        <v>1318</v>
      </c>
      <c r="W8" s="32" t="str">
        <f t="shared" si="5"/>
        <v>1JBTAL</v>
      </c>
      <c r="X8" s="32" t="b">
        <f t="shared" si="6"/>
        <v>1</v>
      </c>
      <c r="Y8" t="s">
        <v>10</v>
      </c>
      <c r="Z8" t="s">
        <v>1317</v>
      </c>
      <c r="AA8" t="s">
        <v>1318</v>
      </c>
      <c r="AB8" t="s">
        <v>9398</v>
      </c>
      <c r="AC8" s="47">
        <v>42810.397297800926</v>
      </c>
      <c r="AD8" t="s">
        <v>9398</v>
      </c>
      <c r="AE8" s="47">
        <v>42810.397297800926</v>
      </c>
    </row>
    <row r="9" spans="1:31" x14ac:dyDescent="0.35">
      <c r="B9" s="47">
        <v>43172</v>
      </c>
      <c r="E9" s="22" t="str">
        <f t="shared" si="4"/>
        <v>X</v>
      </c>
      <c r="F9" s="22" t="str">
        <f t="shared" si="3"/>
        <v>X</v>
      </c>
      <c r="G9" s="22" t="str">
        <f t="shared" si="3"/>
        <v>X</v>
      </c>
      <c r="H9" s="22" t="str">
        <f t="shared" si="3"/>
        <v>X</v>
      </c>
      <c r="I9" s="22" t="str">
        <f t="shared" si="3"/>
        <v>X</v>
      </c>
      <c r="J9" s="22" t="str">
        <f t="shared" si="3"/>
        <v>X</v>
      </c>
      <c r="K9" s="22" t="str">
        <f t="shared" si="3"/>
        <v>X</v>
      </c>
      <c r="L9" s="22" t="str">
        <f t="shared" si="3"/>
        <v>X</v>
      </c>
      <c r="M9" s="22" t="str">
        <f t="shared" si="3"/>
        <v>X</v>
      </c>
      <c r="N9" s="22" t="str">
        <f t="shared" si="3"/>
        <v>X</v>
      </c>
      <c r="O9" s="22" t="str">
        <f t="shared" si="3"/>
        <v>X</v>
      </c>
      <c r="P9" s="22" t="str">
        <f t="shared" si="3"/>
        <v>X</v>
      </c>
      <c r="Q9" s="22" t="str">
        <f t="shared" si="3"/>
        <v>X</v>
      </c>
      <c r="R9" s="22" t="str">
        <f t="shared" si="3"/>
        <v>X</v>
      </c>
      <c r="S9" s="22" t="str">
        <f t="shared" si="3"/>
        <v>X</v>
      </c>
      <c r="T9" t="s">
        <v>112</v>
      </c>
      <c r="U9" t="s">
        <v>1319</v>
      </c>
      <c r="W9" s="32" t="str">
        <f t="shared" si="5"/>
        <v>1JBTAR</v>
      </c>
      <c r="X9" s="32" t="b">
        <f t="shared" si="6"/>
        <v>1</v>
      </c>
      <c r="Y9" t="s">
        <v>10</v>
      </c>
      <c r="Z9" t="s">
        <v>112</v>
      </c>
      <c r="AA9" t="s">
        <v>1319</v>
      </c>
      <c r="AB9" t="s">
        <v>9398</v>
      </c>
      <c r="AC9" s="47">
        <v>42810.397297997682</v>
      </c>
      <c r="AD9" t="s">
        <v>9398</v>
      </c>
      <c r="AE9" s="47">
        <v>42810.397297997682</v>
      </c>
    </row>
    <row r="10" spans="1:31" x14ac:dyDescent="0.35">
      <c r="B10" s="47">
        <v>43172</v>
      </c>
      <c r="E10" s="22" t="str">
        <f t="shared" si="4"/>
        <v>X</v>
      </c>
      <c r="F10" s="22" t="str">
        <f t="shared" si="3"/>
        <v>X</v>
      </c>
      <c r="G10" s="22" t="str">
        <f t="shared" si="3"/>
        <v>X</v>
      </c>
      <c r="H10" s="22" t="str">
        <f t="shared" si="3"/>
        <v>X</v>
      </c>
      <c r="I10" s="22" t="str">
        <f t="shared" si="3"/>
        <v>X</v>
      </c>
      <c r="J10" s="22" t="str">
        <f t="shared" si="3"/>
        <v>X</v>
      </c>
      <c r="K10" s="22" t="str">
        <f t="shared" si="3"/>
        <v>X</v>
      </c>
      <c r="L10" s="22" t="str">
        <f t="shared" si="3"/>
        <v>X</v>
      </c>
      <c r="M10" s="22" t="str">
        <f t="shared" si="3"/>
        <v>X</v>
      </c>
      <c r="N10" s="22" t="str">
        <f t="shared" si="3"/>
        <v>X</v>
      </c>
      <c r="O10" s="22" t="str">
        <f t="shared" si="3"/>
        <v>X</v>
      </c>
      <c r="P10" s="22" t="str">
        <f t="shared" si="3"/>
        <v>X</v>
      </c>
      <c r="Q10" s="22" t="str">
        <f t="shared" si="3"/>
        <v>X</v>
      </c>
      <c r="R10" s="22" t="str">
        <f t="shared" si="3"/>
        <v>X</v>
      </c>
      <c r="S10" s="22" t="str">
        <f t="shared" si="3"/>
        <v>X</v>
      </c>
      <c r="T10" t="s">
        <v>1320</v>
      </c>
      <c r="U10" t="s">
        <v>1321</v>
      </c>
      <c r="W10" s="32" t="str">
        <f t="shared" si="5"/>
        <v>1JBTAZ</v>
      </c>
      <c r="X10" s="32" t="b">
        <f t="shared" si="6"/>
        <v>1</v>
      </c>
      <c r="Y10" t="s">
        <v>10</v>
      </c>
      <c r="Z10" t="s">
        <v>1320</v>
      </c>
      <c r="AA10" t="s">
        <v>1321</v>
      </c>
      <c r="AB10" t="s">
        <v>9398</v>
      </c>
      <c r="AC10" s="47">
        <v>42810.39729818287</v>
      </c>
      <c r="AD10" t="s">
        <v>9398</v>
      </c>
      <c r="AE10" s="47">
        <v>42810.39729818287</v>
      </c>
    </row>
    <row r="11" spans="1:31" x14ac:dyDescent="0.35">
      <c r="B11" s="47">
        <v>43172</v>
      </c>
      <c r="E11" s="22" t="str">
        <f t="shared" si="4"/>
        <v>X</v>
      </c>
      <c r="F11" s="22" t="str">
        <f t="shared" si="3"/>
        <v>X</v>
      </c>
      <c r="G11" s="22" t="str">
        <f t="shared" si="3"/>
        <v>X</v>
      </c>
      <c r="H11" s="22" t="str">
        <f t="shared" si="3"/>
        <v>X</v>
      </c>
      <c r="I11" s="22" t="str">
        <f t="shared" si="3"/>
        <v>X</v>
      </c>
      <c r="J11" s="22" t="str">
        <f t="shared" si="3"/>
        <v>X</v>
      </c>
      <c r="K11" s="22" t="str">
        <f t="shared" si="3"/>
        <v>X</v>
      </c>
      <c r="L11" s="22" t="str">
        <f t="shared" si="3"/>
        <v>X</v>
      </c>
      <c r="M11" s="22" t="str">
        <f t="shared" si="3"/>
        <v>X</v>
      </c>
      <c r="N11" s="22" t="str">
        <f t="shared" si="3"/>
        <v>X</v>
      </c>
      <c r="O11" s="22" t="str">
        <f t="shared" si="3"/>
        <v>X</v>
      </c>
      <c r="P11" s="22" t="str">
        <f t="shared" si="3"/>
        <v>X</v>
      </c>
      <c r="Q11" s="22" t="str">
        <f t="shared" si="3"/>
        <v>X</v>
      </c>
      <c r="R11" s="22" t="str">
        <f t="shared" si="3"/>
        <v>X</v>
      </c>
      <c r="S11" s="22" t="str">
        <f t="shared" si="3"/>
        <v>X</v>
      </c>
      <c r="T11" t="s">
        <v>1322</v>
      </c>
      <c r="U11" t="s">
        <v>1323</v>
      </c>
      <c r="W11" s="32" t="str">
        <f t="shared" si="5"/>
        <v>1JBTBC</v>
      </c>
      <c r="X11" s="32" t="b">
        <f t="shared" si="6"/>
        <v>1</v>
      </c>
      <c r="Y11" t="s">
        <v>10</v>
      </c>
      <c r="Z11" t="s">
        <v>1322</v>
      </c>
      <c r="AA11" t="s">
        <v>1323</v>
      </c>
      <c r="AB11" t="s">
        <v>9398</v>
      </c>
      <c r="AC11" s="47">
        <v>42810.397298379627</v>
      </c>
      <c r="AD11" t="s">
        <v>9398</v>
      </c>
      <c r="AE11" s="47">
        <v>42810.397298379627</v>
      </c>
    </row>
    <row r="12" spans="1:31" x14ac:dyDescent="0.35">
      <c r="B12" s="47">
        <v>43172</v>
      </c>
      <c r="E12" s="22" t="str">
        <f t="shared" si="4"/>
        <v>X</v>
      </c>
      <c r="F12" s="22" t="str">
        <f t="shared" si="3"/>
        <v>X</v>
      </c>
      <c r="G12" s="22" t="str">
        <f t="shared" si="3"/>
        <v>X</v>
      </c>
      <c r="H12" s="22" t="str">
        <f t="shared" si="3"/>
        <v>X</v>
      </c>
      <c r="I12" s="22" t="str">
        <f t="shared" si="3"/>
        <v>X</v>
      </c>
      <c r="J12" s="22" t="str">
        <f t="shared" si="3"/>
        <v>X</v>
      </c>
      <c r="K12" s="22" t="str">
        <f t="shared" si="3"/>
        <v>X</v>
      </c>
      <c r="L12" s="22" t="str">
        <f t="shared" si="3"/>
        <v>X</v>
      </c>
      <c r="M12" s="22" t="str">
        <f t="shared" si="3"/>
        <v>X</v>
      </c>
      <c r="N12" s="22" t="str">
        <f t="shared" si="3"/>
        <v>X</v>
      </c>
      <c r="O12" s="22" t="str">
        <f t="shared" si="3"/>
        <v>X</v>
      </c>
      <c r="P12" s="22" t="str">
        <f t="shared" si="3"/>
        <v>X</v>
      </c>
      <c r="Q12" s="22" t="str">
        <f t="shared" si="3"/>
        <v>X</v>
      </c>
      <c r="R12" s="22" t="str">
        <f t="shared" si="3"/>
        <v>X</v>
      </c>
      <c r="S12" s="22" t="str">
        <f t="shared" si="3"/>
        <v>X</v>
      </c>
      <c r="T12" t="s">
        <v>1324</v>
      </c>
      <c r="U12" t="s">
        <v>1325</v>
      </c>
      <c r="W12" s="32" t="str">
        <f t="shared" si="5"/>
        <v>1JBTCA</v>
      </c>
      <c r="X12" s="32" t="b">
        <f t="shared" si="6"/>
        <v>1</v>
      </c>
      <c r="Y12" t="s">
        <v>10</v>
      </c>
      <c r="Z12" t="s">
        <v>1324</v>
      </c>
      <c r="AA12" t="s">
        <v>1325</v>
      </c>
      <c r="AB12" t="s">
        <v>9398</v>
      </c>
      <c r="AC12" s="47">
        <v>42810.39729857639</v>
      </c>
      <c r="AD12" t="s">
        <v>9398</v>
      </c>
      <c r="AE12" s="47">
        <v>42810.39729857639</v>
      </c>
    </row>
    <row r="13" spans="1:31" x14ac:dyDescent="0.35">
      <c r="B13" s="47">
        <v>43172</v>
      </c>
      <c r="E13" s="22" t="str">
        <f t="shared" si="4"/>
        <v>X</v>
      </c>
      <c r="F13" s="22" t="str">
        <f t="shared" si="3"/>
        <v>X</v>
      </c>
      <c r="G13" s="22" t="str">
        <f t="shared" si="3"/>
        <v>X</v>
      </c>
      <c r="H13" s="22" t="str">
        <f t="shared" si="3"/>
        <v>X</v>
      </c>
      <c r="I13" s="22" t="str">
        <f t="shared" si="3"/>
        <v>X</v>
      </c>
      <c r="J13" s="22" t="str">
        <f t="shared" si="3"/>
        <v>X</v>
      </c>
      <c r="K13" s="22" t="str">
        <f t="shared" si="3"/>
        <v>X</v>
      </c>
      <c r="L13" s="22" t="str">
        <f t="shared" si="3"/>
        <v>X</v>
      </c>
      <c r="M13" s="22" t="str">
        <f t="shared" si="3"/>
        <v>X</v>
      </c>
      <c r="N13" s="22" t="str">
        <f t="shared" si="3"/>
        <v>X</v>
      </c>
      <c r="O13" s="22" t="str">
        <f t="shared" si="3"/>
        <v>X</v>
      </c>
      <c r="P13" s="22" t="str">
        <f t="shared" si="3"/>
        <v>X</v>
      </c>
      <c r="Q13" s="22" t="str">
        <f t="shared" si="3"/>
        <v>X</v>
      </c>
      <c r="R13" s="22" t="str">
        <f t="shared" si="3"/>
        <v>X</v>
      </c>
      <c r="S13" s="22" t="str">
        <f t="shared" si="3"/>
        <v>X</v>
      </c>
      <c r="T13" t="s">
        <v>51</v>
      </c>
      <c r="U13" t="s">
        <v>1326</v>
      </c>
      <c r="W13" s="32" t="str">
        <f t="shared" si="5"/>
        <v>1JBTCO</v>
      </c>
      <c r="X13" s="32" t="b">
        <f t="shared" si="6"/>
        <v>1</v>
      </c>
      <c r="Y13" t="s">
        <v>10</v>
      </c>
      <c r="Z13" t="s">
        <v>51</v>
      </c>
      <c r="AA13" t="s">
        <v>1326</v>
      </c>
      <c r="AB13" t="s">
        <v>9398</v>
      </c>
      <c r="AC13" s="47">
        <v>42810.397298761571</v>
      </c>
      <c r="AD13" t="s">
        <v>9398</v>
      </c>
      <c r="AE13" s="47">
        <v>42810.397298761571</v>
      </c>
    </row>
    <row r="14" spans="1:31" x14ac:dyDescent="0.35">
      <c r="B14" s="47">
        <v>43172</v>
      </c>
      <c r="E14" s="22" t="str">
        <f t="shared" si="4"/>
        <v>X</v>
      </c>
      <c r="F14" s="22" t="str">
        <f t="shared" si="3"/>
        <v>X</v>
      </c>
      <c r="G14" s="22" t="str">
        <f t="shared" si="3"/>
        <v>X</v>
      </c>
      <c r="H14" s="22" t="str">
        <f t="shared" si="3"/>
        <v>X</v>
      </c>
      <c r="I14" s="22" t="str">
        <f t="shared" si="3"/>
        <v>X</v>
      </c>
      <c r="J14" s="22" t="str">
        <f t="shared" si="3"/>
        <v>X</v>
      </c>
      <c r="K14" s="22" t="str">
        <f t="shared" si="3"/>
        <v>X</v>
      </c>
      <c r="L14" s="22" t="str">
        <f t="shared" si="3"/>
        <v>X</v>
      </c>
      <c r="M14" s="22" t="str">
        <f t="shared" si="3"/>
        <v>X</v>
      </c>
      <c r="N14" s="22" t="str">
        <f t="shared" si="3"/>
        <v>X</v>
      </c>
      <c r="O14" s="22" t="str">
        <f t="shared" si="3"/>
        <v>X</v>
      </c>
      <c r="P14" s="22" t="str">
        <f t="shared" si="3"/>
        <v>X</v>
      </c>
      <c r="Q14" s="22" t="str">
        <f t="shared" si="3"/>
        <v>X</v>
      </c>
      <c r="R14" s="22" t="str">
        <f t="shared" si="3"/>
        <v>X</v>
      </c>
      <c r="S14" s="22" t="str">
        <f t="shared" si="3"/>
        <v>X</v>
      </c>
      <c r="T14" t="s">
        <v>1327</v>
      </c>
      <c r="U14" t="s">
        <v>1328</v>
      </c>
      <c r="W14" s="32" t="str">
        <f t="shared" si="5"/>
        <v>1JBTCT</v>
      </c>
      <c r="X14" s="32" t="b">
        <f t="shared" si="6"/>
        <v>1</v>
      </c>
      <c r="Y14" t="s">
        <v>10</v>
      </c>
      <c r="Z14" t="s">
        <v>1327</v>
      </c>
      <c r="AA14" t="s">
        <v>1328</v>
      </c>
      <c r="AB14" t="s">
        <v>9398</v>
      </c>
      <c r="AC14" s="47">
        <v>42810.397298993055</v>
      </c>
      <c r="AD14" t="s">
        <v>9398</v>
      </c>
      <c r="AE14" s="47">
        <v>42810.397298993055</v>
      </c>
    </row>
    <row r="15" spans="1:31" x14ac:dyDescent="0.35">
      <c r="B15" s="47">
        <v>43172</v>
      </c>
      <c r="E15" s="22" t="str">
        <f t="shared" si="4"/>
        <v>X</v>
      </c>
      <c r="F15" s="22" t="str">
        <f t="shared" si="3"/>
        <v>X</v>
      </c>
      <c r="G15" s="22" t="str">
        <f t="shared" si="3"/>
        <v>X</v>
      </c>
      <c r="H15" s="22" t="str">
        <f t="shared" si="3"/>
        <v>X</v>
      </c>
      <c r="I15" s="22" t="str">
        <f t="shared" si="3"/>
        <v>X</v>
      </c>
      <c r="J15" s="22" t="str">
        <f t="shared" si="3"/>
        <v>X</v>
      </c>
      <c r="K15" s="22" t="str">
        <f t="shared" si="3"/>
        <v>X</v>
      </c>
      <c r="L15" s="22" t="str">
        <f t="shared" si="3"/>
        <v>X</v>
      </c>
      <c r="M15" s="22" t="str">
        <f t="shared" si="3"/>
        <v>X</v>
      </c>
      <c r="N15" s="22" t="str">
        <f t="shared" si="3"/>
        <v>X</v>
      </c>
      <c r="O15" s="22" t="str">
        <f t="shared" si="3"/>
        <v>X</v>
      </c>
      <c r="P15" s="22" t="str">
        <f t="shared" si="3"/>
        <v>X</v>
      </c>
      <c r="Q15" s="22" t="str">
        <f t="shared" si="3"/>
        <v>X</v>
      </c>
      <c r="R15" s="22" t="str">
        <f t="shared" si="3"/>
        <v>X</v>
      </c>
      <c r="S15" s="22" t="str">
        <f t="shared" si="3"/>
        <v>X</v>
      </c>
      <c r="T15" t="s">
        <v>1329</v>
      </c>
      <c r="U15" t="s">
        <v>1330</v>
      </c>
      <c r="W15" s="32" t="str">
        <f t="shared" si="5"/>
        <v>1JBTDC</v>
      </c>
      <c r="X15" s="32" t="b">
        <f t="shared" si="6"/>
        <v>1</v>
      </c>
      <c r="Y15" t="s">
        <v>10</v>
      </c>
      <c r="Z15" t="s">
        <v>1329</v>
      </c>
      <c r="AA15" t="s">
        <v>1330</v>
      </c>
      <c r="AB15" t="s">
        <v>9398</v>
      </c>
      <c r="AC15" s="47">
        <v>42810.397299189812</v>
      </c>
      <c r="AD15" t="s">
        <v>9398</v>
      </c>
      <c r="AE15" s="47">
        <v>42810.397299189812</v>
      </c>
    </row>
    <row r="16" spans="1:31" x14ac:dyDescent="0.35">
      <c r="B16" s="47">
        <v>43172</v>
      </c>
      <c r="E16" s="22" t="str">
        <f t="shared" si="4"/>
        <v>X</v>
      </c>
      <c r="F16" s="22" t="str">
        <f t="shared" si="3"/>
        <v>X</v>
      </c>
      <c r="G16" s="22" t="str">
        <f t="shared" si="3"/>
        <v>X</v>
      </c>
      <c r="H16" s="22" t="str">
        <f t="shared" si="3"/>
        <v>X</v>
      </c>
      <c r="I16" s="22" t="str">
        <f t="shared" si="3"/>
        <v>X</v>
      </c>
      <c r="J16" s="22" t="str">
        <f t="shared" si="3"/>
        <v>X</v>
      </c>
      <c r="K16" s="22" t="str">
        <f t="shared" si="3"/>
        <v>X</v>
      </c>
      <c r="L16" s="22" t="str">
        <f t="shared" si="3"/>
        <v>X</v>
      </c>
      <c r="M16" s="22" t="str">
        <f t="shared" si="3"/>
        <v>X</v>
      </c>
      <c r="N16" s="22" t="str">
        <f t="shared" si="3"/>
        <v>X</v>
      </c>
      <c r="O16" s="22" t="str">
        <f t="shared" si="3"/>
        <v>X</v>
      </c>
      <c r="P16" s="22" t="str">
        <f t="shared" si="3"/>
        <v>X</v>
      </c>
      <c r="Q16" s="22" t="str">
        <f t="shared" si="3"/>
        <v>X</v>
      </c>
      <c r="R16" s="22" t="str">
        <f t="shared" si="3"/>
        <v>X</v>
      </c>
      <c r="S16" s="22" t="str">
        <f t="shared" si="3"/>
        <v>X</v>
      </c>
      <c r="T16" t="s">
        <v>1331</v>
      </c>
      <c r="U16" t="s">
        <v>1332</v>
      </c>
      <c r="W16" s="32" t="str">
        <f t="shared" si="5"/>
        <v>1JBTDE</v>
      </c>
      <c r="X16" s="32" t="b">
        <f t="shared" si="6"/>
        <v>1</v>
      </c>
      <c r="Y16" t="s">
        <v>10</v>
      </c>
      <c r="Z16" t="s">
        <v>1331</v>
      </c>
      <c r="AA16" t="s">
        <v>1332</v>
      </c>
      <c r="AB16" t="s">
        <v>9398</v>
      </c>
      <c r="AC16" s="47">
        <v>42810.397299386575</v>
      </c>
      <c r="AD16" t="s">
        <v>9398</v>
      </c>
      <c r="AE16" s="47">
        <v>42810.397299386575</v>
      </c>
    </row>
    <row r="17" spans="2:31" x14ac:dyDescent="0.35">
      <c r="B17" s="47">
        <v>43172</v>
      </c>
      <c r="E17" s="22" t="str">
        <f t="shared" si="4"/>
        <v>X</v>
      </c>
      <c r="F17" s="22" t="str">
        <f t="shared" si="3"/>
        <v>X</v>
      </c>
      <c r="G17" s="22" t="str">
        <f t="shared" si="3"/>
        <v>X</v>
      </c>
      <c r="H17" s="22" t="str">
        <f t="shared" si="3"/>
        <v>X</v>
      </c>
      <c r="I17" s="22" t="str">
        <f t="shared" si="3"/>
        <v>X</v>
      </c>
      <c r="J17" s="22" t="str">
        <f t="shared" si="3"/>
        <v>X</v>
      </c>
      <c r="K17" s="22" t="str">
        <f t="shared" si="3"/>
        <v>X</v>
      </c>
      <c r="L17" s="22" t="str">
        <f t="shared" si="3"/>
        <v>X</v>
      </c>
      <c r="M17" s="22" t="str">
        <f t="shared" si="3"/>
        <v>X</v>
      </c>
      <c r="N17" s="22" t="str">
        <f t="shared" si="3"/>
        <v>X</v>
      </c>
      <c r="O17" s="22" t="str">
        <f t="shared" si="3"/>
        <v>X</v>
      </c>
      <c r="P17" s="22" t="str">
        <f t="shared" si="3"/>
        <v>X</v>
      </c>
      <c r="Q17" s="22" t="str">
        <f t="shared" si="3"/>
        <v>X</v>
      </c>
      <c r="R17" s="22" t="str">
        <f t="shared" si="3"/>
        <v>X</v>
      </c>
      <c r="S17" s="22" t="str">
        <f t="shared" si="3"/>
        <v>X</v>
      </c>
      <c r="T17" t="s">
        <v>1333</v>
      </c>
      <c r="U17" t="s">
        <v>1334</v>
      </c>
      <c r="W17" s="32" t="str">
        <f t="shared" si="5"/>
        <v>1JBTFL</v>
      </c>
      <c r="X17" s="32" t="b">
        <f t="shared" si="6"/>
        <v>1</v>
      </c>
      <c r="Y17" t="s">
        <v>10</v>
      </c>
      <c r="Z17" t="s">
        <v>1333</v>
      </c>
      <c r="AA17" t="s">
        <v>1334</v>
      </c>
      <c r="AB17" t="s">
        <v>9398</v>
      </c>
      <c r="AC17" s="47">
        <v>42810.397299618053</v>
      </c>
      <c r="AD17" t="s">
        <v>9398</v>
      </c>
      <c r="AE17" s="47">
        <v>42810.397299618053</v>
      </c>
    </row>
    <row r="18" spans="2:31" x14ac:dyDescent="0.35">
      <c r="B18" s="47">
        <v>43172</v>
      </c>
      <c r="E18" s="22" t="str">
        <f t="shared" si="4"/>
        <v>X</v>
      </c>
      <c r="F18" s="22" t="str">
        <f t="shared" si="3"/>
        <v>X</v>
      </c>
      <c r="G18" s="22" t="str">
        <f t="shared" si="3"/>
        <v>X</v>
      </c>
      <c r="H18" s="22" t="str">
        <f t="shared" si="3"/>
        <v>X</v>
      </c>
      <c r="I18" s="22" t="str">
        <f t="shared" si="3"/>
        <v>X</v>
      </c>
      <c r="J18" s="22" t="str">
        <f t="shared" si="3"/>
        <v>X</v>
      </c>
      <c r="K18" s="22" t="str">
        <f t="shared" si="3"/>
        <v>X</v>
      </c>
      <c r="L18" s="22" t="str">
        <f t="shared" si="3"/>
        <v>X</v>
      </c>
      <c r="M18" s="22" t="str">
        <f t="shared" si="3"/>
        <v>X</v>
      </c>
      <c r="N18" s="22" t="str">
        <f t="shared" si="3"/>
        <v>X</v>
      </c>
      <c r="O18" s="22" t="str">
        <f t="shared" si="3"/>
        <v>X</v>
      </c>
      <c r="P18" s="22" t="str">
        <f t="shared" si="3"/>
        <v>X</v>
      </c>
      <c r="Q18" s="22" t="str">
        <f t="shared" si="3"/>
        <v>X</v>
      </c>
      <c r="R18" s="22" t="str">
        <f t="shared" si="3"/>
        <v>X</v>
      </c>
      <c r="S18" s="22" t="str">
        <f t="shared" si="3"/>
        <v>X</v>
      </c>
      <c r="T18" t="s">
        <v>1335</v>
      </c>
      <c r="U18" t="s">
        <v>1336</v>
      </c>
      <c r="W18" s="32" t="str">
        <f t="shared" si="5"/>
        <v>1JBTGA</v>
      </c>
      <c r="X18" s="32" t="b">
        <f t="shared" si="6"/>
        <v>1</v>
      </c>
      <c r="Y18" t="s">
        <v>10</v>
      </c>
      <c r="Z18" t="s">
        <v>1335</v>
      </c>
      <c r="AA18" t="s">
        <v>1336</v>
      </c>
      <c r="AB18" t="s">
        <v>9398</v>
      </c>
      <c r="AC18" s="47">
        <v>42810.397299918979</v>
      </c>
      <c r="AD18" t="s">
        <v>9398</v>
      </c>
      <c r="AE18" s="47">
        <v>42810.397299918979</v>
      </c>
    </row>
    <row r="19" spans="2:31" x14ac:dyDescent="0.35">
      <c r="B19" s="47">
        <v>43172</v>
      </c>
      <c r="E19" s="22" t="str">
        <f t="shared" si="4"/>
        <v>X</v>
      </c>
      <c r="F19" s="22" t="str">
        <f t="shared" si="3"/>
        <v>X</v>
      </c>
      <c r="G19" s="22" t="str">
        <f t="shared" si="3"/>
        <v>X</v>
      </c>
      <c r="H19" s="22" t="str">
        <f t="shared" si="3"/>
        <v>X</v>
      </c>
      <c r="I19" s="22" t="str">
        <f t="shared" si="3"/>
        <v>X</v>
      </c>
      <c r="J19" s="22" t="str">
        <f t="shared" si="3"/>
        <v>X</v>
      </c>
      <c r="K19" s="22" t="str">
        <f t="shared" si="3"/>
        <v>X</v>
      </c>
      <c r="L19" s="22" t="str">
        <f t="shared" si="3"/>
        <v>X</v>
      </c>
      <c r="M19" s="22" t="str">
        <f t="shared" si="3"/>
        <v>X</v>
      </c>
      <c r="N19" s="22" t="str">
        <f t="shared" si="3"/>
        <v>X</v>
      </c>
      <c r="O19" s="22" t="str">
        <f t="shared" si="3"/>
        <v>X</v>
      </c>
      <c r="P19" s="22" t="str">
        <f t="shared" si="3"/>
        <v>X</v>
      </c>
      <c r="Q19" s="22" t="str">
        <f t="shared" si="3"/>
        <v>X</v>
      </c>
      <c r="R19" s="22" t="str">
        <f t="shared" si="3"/>
        <v>X</v>
      </c>
      <c r="S19" s="22" t="str">
        <f t="shared" si="3"/>
        <v>X</v>
      </c>
      <c r="T19" t="s">
        <v>1337</v>
      </c>
      <c r="U19" t="s">
        <v>1338</v>
      </c>
      <c r="W19" s="32" t="str">
        <f t="shared" si="5"/>
        <v>1JBTHI</v>
      </c>
      <c r="X19" s="32" t="b">
        <f t="shared" si="6"/>
        <v>1</v>
      </c>
      <c r="Y19" t="s">
        <v>10</v>
      </c>
      <c r="Z19" t="s">
        <v>1337</v>
      </c>
      <c r="AA19" t="s">
        <v>1338</v>
      </c>
      <c r="AB19" t="s">
        <v>9398</v>
      </c>
      <c r="AC19" s="47">
        <v>42810.39730034722</v>
      </c>
      <c r="AD19" t="s">
        <v>9398</v>
      </c>
      <c r="AE19" s="47">
        <v>42810.39730034722</v>
      </c>
    </row>
    <row r="20" spans="2:31" x14ac:dyDescent="0.35">
      <c r="B20" s="47">
        <v>43172</v>
      </c>
      <c r="E20" s="22" t="str">
        <f t="shared" si="4"/>
        <v>X</v>
      </c>
      <c r="F20" s="22" t="str">
        <f t="shared" si="3"/>
        <v>X</v>
      </c>
      <c r="G20" s="22" t="str">
        <f t="shared" si="3"/>
        <v>X</v>
      </c>
      <c r="H20" s="22" t="str">
        <f t="shared" si="3"/>
        <v>X</v>
      </c>
      <c r="I20" s="22" t="str">
        <f t="shared" si="3"/>
        <v>X</v>
      </c>
      <c r="J20" s="22" t="str">
        <f t="shared" si="3"/>
        <v>X</v>
      </c>
      <c r="K20" s="22" t="str">
        <f t="shared" si="3"/>
        <v>X</v>
      </c>
      <c r="L20" s="22" t="str">
        <f t="shared" si="3"/>
        <v>X</v>
      </c>
      <c r="M20" s="22" t="str">
        <f t="shared" si="3"/>
        <v>X</v>
      </c>
      <c r="N20" s="22" t="str">
        <f t="shared" si="3"/>
        <v>X</v>
      </c>
      <c r="O20" s="22" t="str">
        <f t="shared" si="3"/>
        <v>X</v>
      </c>
      <c r="P20" s="22" t="str">
        <f t="shared" si="3"/>
        <v>X</v>
      </c>
      <c r="Q20" s="22" t="str">
        <f t="shared" si="3"/>
        <v>X</v>
      </c>
      <c r="R20" s="22" t="str">
        <f t="shared" si="3"/>
        <v>X</v>
      </c>
      <c r="S20" s="22" t="str">
        <f t="shared" si="3"/>
        <v>X</v>
      </c>
      <c r="T20" t="s">
        <v>1339</v>
      </c>
      <c r="U20" t="s">
        <v>1340</v>
      </c>
      <c r="W20" s="32" t="str">
        <f t="shared" si="5"/>
        <v>1JBTIA</v>
      </c>
      <c r="X20" s="32" t="b">
        <f t="shared" si="6"/>
        <v>1</v>
      </c>
      <c r="Y20" t="s">
        <v>10</v>
      </c>
      <c r="Z20" t="s">
        <v>1339</v>
      </c>
      <c r="AA20" t="s">
        <v>1340</v>
      </c>
      <c r="AB20" t="s">
        <v>9398</v>
      </c>
      <c r="AC20" s="47">
        <v>42810.397300578705</v>
      </c>
      <c r="AD20" t="s">
        <v>9398</v>
      </c>
      <c r="AE20" s="47">
        <v>42810.397300578705</v>
      </c>
    </row>
    <row r="21" spans="2:31" x14ac:dyDescent="0.35">
      <c r="B21" s="47">
        <v>43172</v>
      </c>
      <c r="E21" s="22" t="str">
        <f t="shared" si="4"/>
        <v>X</v>
      </c>
      <c r="F21" s="22" t="str">
        <f t="shared" si="4"/>
        <v>X</v>
      </c>
      <c r="G21" s="22" t="str">
        <f t="shared" si="4"/>
        <v>X</v>
      </c>
      <c r="H21" s="22" t="str">
        <f t="shared" si="4"/>
        <v>X</v>
      </c>
      <c r="I21" s="22" t="str">
        <f t="shared" si="4"/>
        <v>X</v>
      </c>
      <c r="J21" s="22" t="str">
        <f t="shared" si="4"/>
        <v>X</v>
      </c>
      <c r="K21" s="22" t="str">
        <f t="shared" si="4"/>
        <v>X</v>
      </c>
      <c r="L21" s="22" t="str">
        <f t="shared" si="4"/>
        <v>X</v>
      </c>
      <c r="M21" s="22" t="str">
        <f t="shared" si="4"/>
        <v>X</v>
      </c>
      <c r="N21" s="22" t="str">
        <f t="shared" si="4"/>
        <v>X</v>
      </c>
      <c r="O21" s="22" t="str">
        <f t="shared" si="4"/>
        <v>X</v>
      </c>
      <c r="P21" s="22" t="str">
        <f t="shared" si="4"/>
        <v>X</v>
      </c>
      <c r="Q21" s="22" t="str">
        <f t="shared" si="4"/>
        <v>X</v>
      </c>
      <c r="R21" s="22" t="str">
        <f t="shared" si="4"/>
        <v>X</v>
      </c>
      <c r="S21" s="22" t="str">
        <f t="shared" si="4"/>
        <v>X</v>
      </c>
      <c r="T21" t="s">
        <v>1341</v>
      </c>
      <c r="U21" t="s">
        <v>1342</v>
      </c>
      <c r="W21" s="32" t="str">
        <f t="shared" si="5"/>
        <v>1JBTID</v>
      </c>
      <c r="X21" s="32" t="b">
        <f t="shared" si="6"/>
        <v>1</v>
      </c>
      <c r="Y21" t="s">
        <v>10</v>
      </c>
      <c r="Z21" t="s">
        <v>1341</v>
      </c>
      <c r="AA21" t="s">
        <v>1342</v>
      </c>
      <c r="AB21" t="s">
        <v>9398</v>
      </c>
      <c r="AC21" s="47">
        <v>42810.397300810182</v>
      </c>
      <c r="AD21" t="s">
        <v>9398</v>
      </c>
      <c r="AE21" s="47">
        <v>42810.397300810182</v>
      </c>
    </row>
    <row r="22" spans="2:31" x14ac:dyDescent="0.35">
      <c r="B22" s="47">
        <v>43172</v>
      </c>
      <c r="E22" s="22" t="str">
        <f t="shared" si="4"/>
        <v>X</v>
      </c>
      <c r="F22" s="22" t="str">
        <f t="shared" si="4"/>
        <v>X</v>
      </c>
      <c r="G22" s="22" t="str">
        <f t="shared" si="4"/>
        <v>X</v>
      </c>
      <c r="H22" s="22" t="str">
        <f t="shared" si="4"/>
        <v>X</v>
      </c>
      <c r="I22" s="22" t="str">
        <f t="shared" si="4"/>
        <v>X</v>
      </c>
      <c r="J22" s="22" t="str">
        <f t="shared" si="4"/>
        <v>X</v>
      </c>
      <c r="K22" s="22" t="str">
        <f t="shared" si="4"/>
        <v>X</v>
      </c>
      <c r="L22" s="22" t="str">
        <f t="shared" si="4"/>
        <v>X</v>
      </c>
      <c r="M22" s="22" t="str">
        <f t="shared" si="4"/>
        <v>X</v>
      </c>
      <c r="N22" s="22" t="str">
        <f t="shared" si="4"/>
        <v>X</v>
      </c>
      <c r="O22" s="22" t="str">
        <f t="shared" si="4"/>
        <v>X</v>
      </c>
      <c r="P22" s="22" t="str">
        <f t="shared" si="4"/>
        <v>X</v>
      </c>
      <c r="Q22" s="22" t="str">
        <f t="shared" si="4"/>
        <v>X</v>
      </c>
      <c r="R22" s="22" t="str">
        <f t="shared" si="4"/>
        <v>X</v>
      </c>
      <c r="S22" s="22" t="str">
        <f t="shared" si="4"/>
        <v>X</v>
      </c>
      <c r="T22" t="s">
        <v>1343</v>
      </c>
      <c r="U22" t="s">
        <v>1344</v>
      </c>
      <c r="W22" s="32" t="str">
        <f t="shared" si="5"/>
        <v>1JBTIL</v>
      </c>
      <c r="X22" s="32" t="b">
        <f t="shared" si="6"/>
        <v>1</v>
      </c>
      <c r="Y22" t="s">
        <v>10</v>
      </c>
      <c r="Z22" t="s">
        <v>1343</v>
      </c>
      <c r="AA22" t="s">
        <v>1344</v>
      </c>
      <c r="AB22" t="s">
        <v>9398</v>
      </c>
      <c r="AC22" s="47">
        <v>42810.397301076388</v>
      </c>
      <c r="AD22" t="s">
        <v>9398</v>
      </c>
      <c r="AE22" s="47">
        <v>42810.397301076388</v>
      </c>
    </row>
    <row r="23" spans="2:31" x14ac:dyDescent="0.35">
      <c r="B23" s="47">
        <v>43172</v>
      </c>
      <c r="E23" s="22" t="str">
        <f t="shared" si="4"/>
        <v>X</v>
      </c>
      <c r="F23" s="22" t="str">
        <f t="shared" si="4"/>
        <v>X</v>
      </c>
      <c r="G23" s="22" t="str">
        <f t="shared" si="4"/>
        <v>X</v>
      </c>
      <c r="H23" s="22" t="str">
        <f t="shared" si="4"/>
        <v>X</v>
      </c>
      <c r="I23" s="22" t="str">
        <f t="shared" si="4"/>
        <v>X</v>
      </c>
      <c r="J23" s="22" t="str">
        <f t="shared" si="4"/>
        <v>X</v>
      </c>
      <c r="K23" s="22" t="str">
        <f t="shared" si="4"/>
        <v>X</v>
      </c>
      <c r="L23" s="22" t="str">
        <f t="shared" si="4"/>
        <v>X</v>
      </c>
      <c r="M23" s="22" t="str">
        <f t="shared" si="4"/>
        <v>X</v>
      </c>
      <c r="N23" s="22" t="str">
        <f t="shared" si="4"/>
        <v>X</v>
      </c>
      <c r="O23" s="22" t="str">
        <f t="shared" si="4"/>
        <v>X</v>
      </c>
      <c r="P23" s="22" t="str">
        <f t="shared" si="4"/>
        <v>X</v>
      </c>
      <c r="Q23" s="22" t="str">
        <f t="shared" si="4"/>
        <v>X</v>
      </c>
      <c r="R23" s="22" t="str">
        <f t="shared" si="4"/>
        <v>X</v>
      </c>
      <c r="S23" s="22" t="str">
        <f t="shared" si="4"/>
        <v>X</v>
      </c>
      <c r="T23" t="s">
        <v>1345</v>
      </c>
      <c r="U23" t="s">
        <v>1346</v>
      </c>
      <c r="W23" s="32" t="str">
        <f t="shared" si="5"/>
        <v>1JBTIN</v>
      </c>
      <c r="X23" s="32" t="b">
        <f t="shared" si="6"/>
        <v>1</v>
      </c>
      <c r="Y23" t="s">
        <v>10</v>
      </c>
      <c r="Z23" t="s">
        <v>1345</v>
      </c>
      <c r="AA23" t="s">
        <v>1346</v>
      </c>
      <c r="AB23" t="s">
        <v>9398</v>
      </c>
      <c r="AC23" s="47">
        <v>42810.397301307872</v>
      </c>
      <c r="AD23" t="s">
        <v>9398</v>
      </c>
      <c r="AE23" s="47">
        <v>42810.397301307872</v>
      </c>
    </row>
    <row r="24" spans="2:31" x14ac:dyDescent="0.35">
      <c r="B24" s="47">
        <v>43172</v>
      </c>
      <c r="E24" s="22" t="str">
        <f t="shared" si="4"/>
        <v>X</v>
      </c>
      <c r="F24" s="22" t="str">
        <f t="shared" si="4"/>
        <v>X</v>
      </c>
      <c r="G24" s="22" t="str">
        <f t="shared" si="4"/>
        <v>X</v>
      </c>
      <c r="H24" s="22" t="str">
        <f t="shared" si="4"/>
        <v>X</v>
      </c>
      <c r="I24" s="22" t="str">
        <f t="shared" si="4"/>
        <v>X</v>
      </c>
      <c r="J24" s="22" t="str">
        <f t="shared" si="4"/>
        <v>X</v>
      </c>
      <c r="K24" s="22" t="str">
        <f t="shared" si="4"/>
        <v>X</v>
      </c>
      <c r="L24" s="22" t="str">
        <f t="shared" si="4"/>
        <v>X</v>
      </c>
      <c r="M24" s="22" t="str">
        <f t="shared" si="4"/>
        <v>X</v>
      </c>
      <c r="N24" s="22" t="str">
        <f t="shared" si="4"/>
        <v>X</v>
      </c>
      <c r="O24" s="22" t="str">
        <f t="shared" si="4"/>
        <v>X</v>
      </c>
      <c r="P24" s="22" t="str">
        <f t="shared" si="4"/>
        <v>X</v>
      </c>
      <c r="Q24" s="22" t="str">
        <f t="shared" si="4"/>
        <v>X</v>
      </c>
      <c r="R24" s="22" t="str">
        <f t="shared" si="4"/>
        <v>X</v>
      </c>
      <c r="S24" s="22" t="str">
        <f t="shared" si="4"/>
        <v>X</v>
      </c>
      <c r="T24" t="s">
        <v>1347</v>
      </c>
      <c r="U24" t="s">
        <v>1348</v>
      </c>
      <c r="W24" s="32" t="str">
        <f t="shared" si="5"/>
        <v>1JBTKS</v>
      </c>
      <c r="X24" s="32" t="b">
        <f t="shared" si="6"/>
        <v>1</v>
      </c>
      <c r="Y24" t="s">
        <v>10</v>
      </c>
      <c r="Z24" t="s">
        <v>1347</v>
      </c>
      <c r="AA24" t="s">
        <v>1348</v>
      </c>
      <c r="AB24" t="s">
        <v>9398</v>
      </c>
      <c r="AC24" s="47">
        <v>42810.397301585646</v>
      </c>
      <c r="AD24" t="s">
        <v>9398</v>
      </c>
      <c r="AE24" s="47">
        <v>42810.397301585646</v>
      </c>
    </row>
    <row r="25" spans="2:31" x14ac:dyDescent="0.35">
      <c r="B25" s="47">
        <v>43172</v>
      </c>
      <c r="E25" s="22" t="str">
        <f t="shared" si="4"/>
        <v>X</v>
      </c>
      <c r="F25" s="22" t="str">
        <f t="shared" si="4"/>
        <v>X</v>
      </c>
      <c r="G25" s="22" t="str">
        <f t="shared" si="4"/>
        <v>X</v>
      </c>
      <c r="H25" s="22" t="str">
        <f t="shared" si="4"/>
        <v>X</v>
      </c>
      <c r="I25" s="22" t="str">
        <f t="shared" si="4"/>
        <v>X</v>
      </c>
      <c r="J25" s="22" t="str">
        <f t="shared" si="4"/>
        <v>X</v>
      </c>
      <c r="K25" s="22" t="str">
        <f t="shared" si="4"/>
        <v>X</v>
      </c>
      <c r="L25" s="22" t="str">
        <f t="shared" si="4"/>
        <v>X</v>
      </c>
      <c r="M25" s="22" t="str">
        <f t="shared" si="4"/>
        <v>X</v>
      </c>
      <c r="N25" s="22" t="str">
        <f t="shared" si="4"/>
        <v>X</v>
      </c>
      <c r="O25" s="22" t="str">
        <f t="shared" si="4"/>
        <v>X</v>
      </c>
      <c r="P25" s="22" t="str">
        <f t="shared" si="4"/>
        <v>X</v>
      </c>
      <c r="Q25" s="22" t="str">
        <f t="shared" si="4"/>
        <v>X</v>
      </c>
      <c r="R25" s="22" t="str">
        <f t="shared" si="4"/>
        <v>X</v>
      </c>
      <c r="S25" s="22" t="str">
        <f t="shared" si="4"/>
        <v>X</v>
      </c>
      <c r="T25" t="s">
        <v>1349</v>
      </c>
      <c r="U25" t="s">
        <v>1350</v>
      </c>
      <c r="W25" s="32" t="str">
        <f t="shared" si="5"/>
        <v>1JBTKY</v>
      </c>
      <c r="X25" s="32" t="b">
        <f t="shared" si="6"/>
        <v>1</v>
      </c>
      <c r="Y25" t="s">
        <v>10</v>
      </c>
      <c r="Z25" t="s">
        <v>1349</v>
      </c>
      <c r="AA25" t="s">
        <v>1350</v>
      </c>
      <c r="AB25" t="s">
        <v>9398</v>
      </c>
      <c r="AC25" s="47">
        <v>42810.397301851852</v>
      </c>
      <c r="AD25" t="s">
        <v>9398</v>
      </c>
      <c r="AE25" s="47">
        <v>42810.397301851852</v>
      </c>
    </row>
    <row r="26" spans="2:31" x14ac:dyDescent="0.35">
      <c r="B26" s="47">
        <v>43172</v>
      </c>
      <c r="E26" s="22" t="str">
        <f t="shared" si="4"/>
        <v>X</v>
      </c>
      <c r="F26" s="22" t="str">
        <f t="shared" si="4"/>
        <v>X</v>
      </c>
      <c r="G26" s="22" t="str">
        <f t="shared" si="4"/>
        <v>X</v>
      </c>
      <c r="H26" s="22" t="str">
        <f t="shared" si="4"/>
        <v>X</v>
      </c>
      <c r="I26" s="22" t="str">
        <f t="shared" si="4"/>
        <v>X</v>
      </c>
      <c r="J26" s="22" t="str">
        <f t="shared" si="4"/>
        <v>X</v>
      </c>
      <c r="K26" s="22" t="str">
        <f t="shared" si="4"/>
        <v>X</v>
      </c>
      <c r="L26" s="22" t="str">
        <f t="shared" si="4"/>
        <v>X</v>
      </c>
      <c r="M26" s="22" t="str">
        <f t="shared" si="4"/>
        <v>X</v>
      </c>
      <c r="N26" s="22" t="str">
        <f t="shared" si="4"/>
        <v>X</v>
      </c>
      <c r="O26" s="22" t="str">
        <f t="shared" si="4"/>
        <v>X</v>
      </c>
      <c r="P26" s="22" t="str">
        <f t="shared" si="4"/>
        <v>X</v>
      </c>
      <c r="Q26" s="22" t="str">
        <f t="shared" si="4"/>
        <v>X</v>
      </c>
      <c r="R26" s="22" t="str">
        <f t="shared" si="4"/>
        <v>X</v>
      </c>
      <c r="S26" s="22" t="str">
        <f t="shared" si="4"/>
        <v>X</v>
      </c>
      <c r="T26" t="s">
        <v>1351</v>
      </c>
      <c r="U26" t="s">
        <v>1352</v>
      </c>
      <c r="W26" s="32" t="str">
        <f t="shared" si="5"/>
        <v>1JBTLA</v>
      </c>
      <c r="X26" s="32" t="b">
        <f t="shared" si="6"/>
        <v>1</v>
      </c>
      <c r="Y26" t="s">
        <v>10</v>
      </c>
      <c r="Z26" t="s">
        <v>1351</v>
      </c>
      <c r="AA26" t="s">
        <v>1352</v>
      </c>
      <c r="AB26" t="s">
        <v>9398</v>
      </c>
      <c r="AC26" s="47">
        <v>42810.397302083336</v>
      </c>
      <c r="AD26" t="s">
        <v>9398</v>
      </c>
      <c r="AE26" s="47">
        <v>42810.397302083336</v>
      </c>
    </row>
    <row r="27" spans="2:31" x14ac:dyDescent="0.35">
      <c r="B27" s="47">
        <v>43172</v>
      </c>
      <c r="E27" s="22" t="str">
        <f t="shared" si="4"/>
        <v>X</v>
      </c>
      <c r="F27" s="22" t="str">
        <f t="shared" si="4"/>
        <v>X</v>
      </c>
      <c r="G27" s="22" t="str">
        <f t="shared" si="4"/>
        <v>X</v>
      </c>
      <c r="H27" s="22" t="str">
        <f t="shared" si="4"/>
        <v>X</v>
      </c>
      <c r="I27" s="22" t="str">
        <f t="shared" si="4"/>
        <v>X</v>
      </c>
      <c r="J27" s="22" t="str">
        <f t="shared" si="4"/>
        <v>X</v>
      </c>
      <c r="K27" s="22" t="str">
        <f t="shared" si="4"/>
        <v>X</v>
      </c>
      <c r="L27" s="22" t="str">
        <f t="shared" si="4"/>
        <v>X</v>
      </c>
      <c r="M27" s="22" t="str">
        <f t="shared" si="4"/>
        <v>X</v>
      </c>
      <c r="N27" s="22" t="str">
        <f t="shared" si="4"/>
        <v>X</v>
      </c>
      <c r="O27" s="22" t="str">
        <f t="shared" si="4"/>
        <v>X</v>
      </c>
      <c r="P27" s="22" t="str">
        <f t="shared" si="4"/>
        <v>X</v>
      </c>
      <c r="Q27" s="22" t="str">
        <f t="shared" si="4"/>
        <v>X</v>
      </c>
      <c r="R27" s="22" t="str">
        <f t="shared" si="4"/>
        <v>X</v>
      </c>
      <c r="S27" s="22" t="str">
        <f t="shared" si="4"/>
        <v>X</v>
      </c>
      <c r="T27" t="s">
        <v>1353</v>
      </c>
      <c r="U27" t="s">
        <v>1354</v>
      </c>
      <c r="W27" s="32" t="str">
        <f t="shared" si="5"/>
        <v>1JBTMA</v>
      </c>
      <c r="X27" s="32" t="b">
        <f t="shared" si="6"/>
        <v>1</v>
      </c>
      <c r="Y27" t="s">
        <v>10</v>
      </c>
      <c r="Z27" t="s">
        <v>1353</v>
      </c>
      <c r="AA27" t="s">
        <v>1354</v>
      </c>
      <c r="AB27" t="s">
        <v>9398</v>
      </c>
      <c r="AC27" s="47">
        <v>42810.397302314814</v>
      </c>
      <c r="AD27" t="s">
        <v>9398</v>
      </c>
      <c r="AE27" s="47">
        <v>42810.397302314814</v>
      </c>
    </row>
    <row r="28" spans="2:31" x14ac:dyDescent="0.35">
      <c r="B28" s="47">
        <v>43172</v>
      </c>
      <c r="E28" s="22" t="str">
        <f t="shared" si="4"/>
        <v>X</v>
      </c>
      <c r="F28" s="22" t="str">
        <f t="shared" si="4"/>
        <v>X</v>
      </c>
      <c r="G28" s="22" t="str">
        <f t="shared" si="4"/>
        <v>X</v>
      </c>
      <c r="H28" s="22" t="str">
        <f t="shared" si="4"/>
        <v>X</v>
      </c>
      <c r="I28" s="22" t="str">
        <f t="shared" si="4"/>
        <v>X</v>
      </c>
      <c r="J28" s="22" t="str">
        <f t="shared" si="4"/>
        <v>X</v>
      </c>
      <c r="K28" s="22" t="str">
        <f t="shared" si="4"/>
        <v>X</v>
      </c>
      <c r="L28" s="22" t="str">
        <f t="shared" si="4"/>
        <v>X</v>
      </c>
      <c r="M28" s="22" t="str">
        <f t="shared" si="4"/>
        <v>X</v>
      </c>
      <c r="N28" s="22" t="str">
        <f t="shared" si="4"/>
        <v>X</v>
      </c>
      <c r="O28" s="22" t="str">
        <f t="shared" si="4"/>
        <v>X</v>
      </c>
      <c r="P28" s="22" t="str">
        <f t="shared" si="4"/>
        <v>X</v>
      </c>
      <c r="Q28" s="22" t="str">
        <f t="shared" si="4"/>
        <v>X</v>
      </c>
      <c r="R28" s="22" t="str">
        <f t="shared" si="4"/>
        <v>X</v>
      </c>
      <c r="S28" s="22" t="str">
        <f t="shared" si="4"/>
        <v>X</v>
      </c>
      <c r="T28" t="s">
        <v>1355</v>
      </c>
      <c r="U28" t="s">
        <v>1356</v>
      </c>
      <c r="W28" s="32" t="str">
        <f t="shared" si="5"/>
        <v>1JBTMB</v>
      </c>
      <c r="X28" s="32" t="b">
        <f t="shared" si="6"/>
        <v>1</v>
      </c>
      <c r="Y28" t="s">
        <v>10</v>
      </c>
      <c r="Z28" t="s">
        <v>1355</v>
      </c>
      <c r="AA28" t="s">
        <v>1356</v>
      </c>
      <c r="AB28" t="s">
        <v>9398</v>
      </c>
      <c r="AC28" s="47">
        <v>42810.397302546298</v>
      </c>
      <c r="AD28" t="s">
        <v>9398</v>
      </c>
      <c r="AE28" s="47">
        <v>42810.397302546298</v>
      </c>
    </row>
    <row r="29" spans="2:31" x14ac:dyDescent="0.35">
      <c r="B29" s="47">
        <v>43172</v>
      </c>
      <c r="E29" s="22" t="str">
        <f t="shared" si="4"/>
        <v>X</v>
      </c>
      <c r="F29" s="22" t="str">
        <f t="shared" si="4"/>
        <v>X</v>
      </c>
      <c r="G29" s="22" t="str">
        <f t="shared" si="4"/>
        <v>X</v>
      </c>
      <c r="H29" s="22" t="str">
        <f t="shared" si="4"/>
        <v>X</v>
      </c>
      <c r="I29" s="22" t="str">
        <f t="shared" si="4"/>
        <v>X</v>
      </c>
      <c r="J29" s="22" t="str">
        <f t="shared" si="4"/>
        <v>X</v>
      </c>
      <c r="K29" s="22" t="str">
        <f t="shared" si="4"/>
        <v>X</v>
      </c>
      <c r="L29" s="22" t="str">
        <f t="shared" si="4"/>
        <v>X</v>
      </c>
      <c r="M29" s="22" t="str">
        <f t="shared" si="4"/>
        <v>X</v>
      </c>
      <c r="N29" s="22" t="str">
        <f t="shared" si="4"/>
        <v>X</v>
      </c>
      <c r="O29" s="22" t="str">
        <f t="shared" si="4"/>
        <v>X</v>
      </c>
      <c r="P29" s="22" t="str">
        <f t="shared" si="4"/>
        <v>X</v>
      </c>
      <c r="Q29" s="22" t="str">
        <f t="shared" si="4"/>
        <v>X</v>
      </c>
      <c r="R29" s="22" t="str">
        <f t="shared" si="4"/>
        <v>X</v>
      </c>
      <c r="S29" s="22" t="str">
        <f t="shared" si="4"/>
        <v>X</v>
      </c>
      <c r="T29" t="s">
        <v>1357</v>
      </c>
      <c r="U29" t="s">
        <v>1358</v>
      </c>
      <c r="W29" s="32" t="str">
        <f t="shared" si="5"/>
        <v>1JBTMD</v>
      </c>
      <c r="X29" s="32" t="b">
        <f t="shared" si="6"/>
        <v>1</v>
      </c>
      <c r="Y29" t="s">
        <v>10</v>
      </c>
      <c r="Z29" t="s">
        <v>1357</v>
      </c>
      <c r="AA29" t="s">
        <v>1358</v>
      </c>
      <c r="AB29" t="s">
        <v>9398</v>
      </c>
      <c r="AC29" s="47">
        <v>42810.397302777776</v>
      </c>
      <c r="AD29" t="s">
        <v>9398</v>
      </c>
      <c r="AE29" s="47">
        <v>42810.397302777776</v>
      </c>
    </row>
    <row r="30" spans="2:31" x14ac:dyDescent="0.35">
      <c r="B30" s="47">
        <v>43172</v>
      </c>
      <c r="E30" s="22" t="str">
        <f t="shared" si="4"/>
        <v>X</v>
      </c>
      <c r="F30" s="22" t="str">
        <f t="shared" si="4"/>
        <v>X</v>
      </c>
      <c r="G30" s="22" t="str">
        <f t="shared" si="4"/>
        <v>X</v>
      </c>
      <c r="H30" s="22" t="str">
        <f t="shared" si="4"/>
        <v>X</v>
      </c>
      <c r="I30" s="22" t="str">
        <f t="shared" si="4"/>
        <v>X</v>
      </c>
      <c r="J30" s="22" t="str">
        <f t="shared" si="4"/>
        <v>X</v>
      </c>
      <c r="K30" s="22" t="str">
        <f t="shared" si="4"/>
        <v>X</v>
      </c>
      <c r="L30" s="22" t="str">
        <f t="shared" si="4"/>
        <v>X</v>
      </c>
      <c r="M30" s="22" t="str">
        <f t="shared" si="4"/>
        <v>X</v>
      </c>
      <c r="N30" s="22" t="str">
        <f t="shared" si="4"/>
        <v>X</v>
      </c>
      <c r="O30" s="22" t="str">
        <f t="shared" si="4"/>
        <v>X</v>
      </c>
      <c r="P30" s="22" t="str">
        <f t="shared" si="4"/>
        <v>X</v>
      </c>
      <c r="Q30" s="22" t="str">
        <f t="shared" si="4"/>
        <v>X</v>
      </c>
      <c r="R30" s="22" t="str">
        <f t="shared" si="4"/>
        <v>X</v>
      </c>
      <c r="S30" s="22" t="str">
        <f t="shared" si="4"/>
        <v>X</v>
      </c>
      <c r="T30" t="s">
        <v>1359</v>
      </c>
      <c r="U30" t="s">
        <v>1360</v>
      </c>
      <c r="W30" s="32" t="str">
        <f t="shared" si="5"/>
        <v>1JBTME</v>
      </c>
      <c r="X30" s="32" t="b">
        <f t="shared" si="6"/>
        <v>1</v>
      </c>
      <c r="Y30" t="s">
        <v>10</v>
      </c>
      <c r="Z30" t="s">
        <v>1359</v>
      </c>
      <c r="AA30" t="s">
        <v>1360</v>
      </c>
      <c r="AB30" t="s">
        <v>9398</v>
      </c>
      <c r="AC30" s="47">
        <v>42810.397302974539</v>
      </c>
      <c r="AD30" t="s">
        <v>9398</v>
      </c>
      <c r="AE30" s="47">
        <v>42810.397302974539</v>
      </c>
    </row>
    <row r="31" spans="2:31" x14ac:dyDescent="0.35">
      <c r="B31" s="47">
        <v>43172</v>
      </c>
      <c r="E31" s="22" t="str">
        <f t="shared" si="4"/>
        <v>X</v>
      </c>
      <c r="F31" s="22" t="str">
        <f t="shared" si="4"/>
        <v>X</v>
      </c>
      <c r="G31" s="22" t="str">
        <f t="shared" si="4"/>
        <v>X</v>
      </c>
      <c r="H31" s="22" t="str">
        <f t="shared" si="4"/>
        <v>X</v>
      </c>
      <c r="I31" s="22" t="str">
        <f t="shared" si="4"/>
        <v>X</v>
      </c>
      <c r="J31" s="22" t="str">
        <f t="shared" si="4"/>
        <v>X</v>
      </c>
      <c r="K31" s="22" t="str">
        <f t="shared" si="4"/>
        <v>X</v>
      </c>
      <c r="L31" s="22" t="str">
        <f t="shared" si="4"/>
        <v>X</v>
      </c>
      <c r="M31" s="22" t="str">
        <f t="shared" si="4"/>
        <v>X</v>
      </c>
      <c r="N31" s="22" t="str">
        <f t="shared" si="4"/>
        <v>X</v>
      </c>
      <c r="O31" s="22" t="str">
        <f t="shared" si="4"/>
        <v>X</v>
      </c>
      <c r="P31" s="22" t="str">
        <f t="shared" si="4"/>
        <v>X</v>
      </c>
      <c r="Q31" s="22" t="str">
        <f t="shared" si="4"/>
        <v>X</v>
      </c>
      <c r="R31" s="22" t="str">
        <f t="shared" si="4"/>
        <v>X</v>
      </c>
      <c r="S31" s="22" t="str">
        <f t="shared" si="4"/>
        <v>X</v>
      </c>
      <c r="T31" t="s">
        <v>1361</v>
      </c>
      <c r="U31" t="s">
        <v>1362</v>
      </c>
      <c r="W31" s="32" t="str">
        <f t="shared" si="5"/>
        <v>1JBTMI</v>
      </c>
      <c r="X31" s="32" t="b">
        <f t="shared" si="6"/>
        <v>1</v>
      </c>
      <c r="Y31" t="s">
        <v>10</v>
      </c>
      <c r="Z31" t="s">
        <v>1361</v>
      </c>
      <c r="AA31" t="s">
        <v>1362</v>
      </c>
      <c r="AB31" t="s">
        <v>9398</v>
      </c>
      <c r="AC31" s="47">
        <v>42810.39730315972</v>
      </c>
      <c r="AD31" t="s">
        <v>9398</v>
      </c>
      <c r="AE31" s="47">
        <v>42810.39730315972</v>
      </c>
    </row>
    <row r="32" spans="2:31" x14ac:dyDescent="0.35">
      <c r="B32" s="47">
        <v>43172</v>
      </c>
      <c r="E32" s="22" t="str">
        <f t="shared" si="4"/>
        <v>X</v>
      </c>
      <c r="F32" s="22" t="str">
        <f t="shared" si="4"/>
        <v>X</v>
      </c>
      <c r="G32" s="22" t="str">
        <f t="shared" si="4"/>
        <v>X</v>
      </c>
      <c r="H32" s="22" t="str">
        <f t="shared" si="4"/>
        <v>X</v>
      </c>
      <c r="I32" s="22" t="str">
        <f t="shared" si="4"/>
        <v>X</v>
      </c>
      <c r="J32" s="22" t="str">
        <f t="shared" si="4"/>
        <v>X</v>
      </c>
      <c r="K32" s="22" t="str">
        <f t="shared" si="4"/>
        <v>X</v>
      </c>
      <c r="L32" s="22" t="str">
        <f t="shared" si="4"/>
        <v>X</v>
      </c>
      <c r="M32" s="22" t="str">
        <f t="shared" si="4"/>
        <v>X</v>
      </c>
      <c r="N32" s="22" t="str">
        <f t="shared" si="4"/>
        <v>X</v>
      </c>
      <c r="O32" s="22" t="str">
        <f t="shared" si="4"/>
        <v>X</v>
      </c>
      <c r="P32" s="22" t="str">
        <f t="shared" si="4"/>
        <v>X</v>
      </c>
      <c r="Q32" s="22" t="str">
        <f t="shared" si="4"/>
        <v>X</v>
      </c>
      <c r="R32" s="22" t="str">
        <f t="shared" si="4"/>
        <v>X</v>
      </c>
      <c r="S32" s="22" t="str">
        <f t="shared" si="4"/>
        <v>X</v>
      </c>
      <c r="T32" t="s">
        <v>1363</v>
      </c>
      <c r="U32" t="s">
        <v>1364</v>
      </c>
      <c r="W32" s="32" t="str">
        <f t="shared" si="5"/>
        <v>1JBTMN</v>
      </c>
      <c r="X32" s="32" t="b">
        <f t="shared" si="6"/>
        <v>1</v>
      </c>
      <c r="Y32" t="s">
        <v>10</v>
      </c>
      <c r="Z32" t="s">
        <v>1363</v>
      </c>
      <c r="AA32" t="s">
        <v>1364</v>
      </c>
      <c r="AB32" t="s">
        <v>9398</v>
      </c>
      <c r="AC32" s="47">
        <v>42810.397303321763</v>
      </c>
      <c r="AD32" t="s">
        <v>9398</v>
      </c>
      <c r="AE32" s="47">
        <v>42810.397303321763</v>
      </c>
    </row>
    <row r="33" spans="2:31" x14ac:dyDescent="0.35">
      <c r="B33" s="47">
        <v>43172</v>
      </c>
      <c r="E33" s="22" t="str">
        <f t="shared" si="4"/>
        <v>X</v>
      </c>
      <c r="F33" s="22" t="str">
        <f t="shared" si="4"/>
        <v>X</v>
      </c>
      <c r="G33" s="22" t="str">
        <f t="shared" si="4"/>
        <v>X</v>
      </c>
      <c r="H33" s="22" t="str">
        <f t="shared" si="4"/>
        <v>X</v>
      </c>
      <c r="I33" s="22" t="str">
        <f t="shared" si="4"/>
        <v>X</v>
      </c>
      <c r="J33" s="22" t="str">
        <f t="shared" si="4"/>
        <v>X</v>
      </c>
      <c r="K33" s="22" t="str">
        <f t="shared" si="4"/>
        <v>X</v>
      </c>
      <c r="L33" s="22" t="str">
        <f t="shared" si="4"/>
        <v>X</v>
      </c>
      <c r="M33" s="22" t="str">
        <f t="shared" si="4"/>
        <v>X</v>
      </c>
      <c r="N33" s="22" t="str">
        <f t="shared" si="4"/>
        <v>X</v>
      </c>
      <c r="O33" s="22" t="str">
        <f t="shared" si="4"/>
        <v>X</v>
      </c>
      <c r="P33" s="22" t="str">
        <f t="shared" si="4"/>
        <v>X</v>
      </c>
      <c r="Q33" s="22" t="str">
        <f t="shared" si="4"/>
        <v>X</v>
      </c>
      <c r="R33" s="22" t="str">
        <f t="shared" si="4"/>
        <v>X</v>
      </c>
      <c r="S33" s="22" t="str">
        <f t="shared" si="4"/>
        <v>X</v>
      </c>
      <c r="T33" t="s">
        <v>1365</v>
      </c>
      <c r="U33" t="s">
        <v>1366</v>
      </c>
      <c r="W33" s="32" t="str">
        <f t="shared" si="5"/>
        <v>1JBTMO</v>
      </c>
      <c r="X33" s="32" t="b">
        <f t="shared" si="6"/>
        <v>1</v>
      </c>
      <c r="Y33" t="s">
        <v>10</v>
      </c>
      <c r="Z33" t="s">
        <v>1365</v>
      </c>
      <c r="AA33" t="s">
        <v>1366</v>
      </c>
      <c r="AB33" t="s">
        <v>9398</v>
      </c>
      <c r="AC33" s="47">
        <v>42810.397303472222</v>
      </c>
      <c r="AD33" t="s">
        <v>9398</v>
      </c>
      <c r="AE33" s="47">
        <v>42810.397303472222</v>
      </c>
    </row>
    <row r="34" spans="2:31" x14ac:dyDescent="0.35">
      <c r="B34" s="47">
        <v>43172</v>
      </c>
      <c r="E34" s="22" t="str">
        <f t="shared" si="4"/>
        <v>X</v>
      </c>
      <c r="F34" s="22" t="str">
        <f t="shared" si="4"/>
        <v>X</v>
      </c>
      <c r="G34" s="22" t="str">
        <f t="shared" si="4"/>
        <v>X</v>
      </c>
      <c r="H34" s="22" t="str">
        <f t="shared" si="4"/>
        <v>X</v>
      </c>
      <c r="I34" s="22" t="str">
        <f t="shared" si="4"/>
        <v>X</v>
      </c>
      <c r="J34" s="22" t="str">
        <f t="shared" si="4"/>
        <v>X</v>
      </c>
      <c r="K34" s="22" t="str">
        <f t="shared" si="4"/>
        <v>X</v>
      </c>
      <c r="L34" s="22" t="str">
        <f t="shared" si="4"/>
        <v>X</v>
      </c>
      <c r="M34" s="22" t="str">
        <f t="shared" si="4"/>
        <v>X</v>
      </c>
      <c r="N34" s="22" t="str">
        <f t="shared" si="4"/>
        <v>X</v>
      </c>
      <c r="O34" s="22" t="str">
        <f t="shared" si="4"/>
        <v>X</v>
      </c>
      <c r="P34" s="22" t="str">
        <f t="shared" si="4"/>
        <v>X</v>
      </c>
      <c r="Q34" s="22" t="str">
        <f t="shared" si="4"/>
        <v>X</v>
      </c>
      <c r="R34" s="22" t="str">
        <f t="shared" si="4"/>
        <v>X</v>
      </c>
      <c r="S34" s="22" t="str">
        <f t="shared" si="4"/>
        <v>X</v>
      </c>
      <c r="T34" t="s">
        <v>1367</v>
      </c>
      <c r="U34" t="s">
        <v>1368</v>
      </c>
      <c r="W34" s="32" t="str">
        <f t="shared" si="5"/>
        <v>1JBTMS</v>
      </c>
      <c r="X34" s="32" t="b">
        <f t="shared" si="6"/>
        <v>1</v>
      </c>
      <c r="Y34" t="s">
        <v>10</v>
      </c>
      <c r="Z34" t="s">
        <v>1367</v>
      </c>
      <c r="AA34" t="s">
        <v>1368</v>
      </c>
      <c r="AB34" t="s">
        <v>9398</v>
      </c>
      <c r="AC34" s="47">
        <v>42810.397303668979</v>
      </c>
      <c r="AD34" t="s">
        <v>9398</v>
      </c>
      <c r="AE34" s="47">
        <v>42810.397303668979</v>
      </c>
    </row>
    <row r="35" spans="2:31" x14ac:dyDescent="0.35">
      <c r="B35" s="47">
        <v>43172</v>
      </c>
      <c r="E35" s="22" t="str">
        <f t="shared" si="4"/>
        <v>X</v>
      </c>
      <c r="F35" s="22" t="str">
        <f t="shared" si="4"/>
        <v>X</v>
      </c>
      <c r="G35" s="22" t="str">
        <f t="shared" si="4"/>
        <v>X</v>
      </c>
      <c r="H35" s="22" t="str">
        <f t="shared" si="4"/>
        <v>X</v>
      </c>
      <c r="I35" s="22" t="str">
        <f t="shared" si="4"/>
        <v>X</v>
      </c>
      <c r="J35" s="22" t="str">
        <f t="shared" si="4"/>
        <v>X</v>
      </c>
      <c r="K35" s="22" t="str">
        <f t="shared" si="4"/>
        <v>X</v>
      </c>
      <c r="L35" s="22" t="str">
        <f t="shared" si="4"/>
        <v>X</v>
      </c>
      <c r="M35" s="22" t="str">
        <f t="shared" si="4"/>
        <v>X</v>
      </c>
      <c r="N35" s="22" t="str">
        <f t="shared" si="4"/>
        <v>X</v>
      </c>
      <c r="O35" s="22" t="str">
        <f t="shared" si="4"/>
        <v>X</v>
      </c>
      <c r="P35" s="22" t="str">
        <f t="shared" si="4"/>
        <v>X</v>
      </c>
      <c r="Q35" s="22" t="str">
        <f t="shared" si="4"/>
        <v>X</v>
      </c>
      <c r="R35" s="22" t="str">
        <f t="shared" si="4"/>
        <v>X</v>
      </c>
      <c r="S35" s="22" t="str">
        <f t="shared" si="4"/>
        <v>X</v>
      </c>
      <c r="T35" t="s">
        <v>1369</v>
      </c>
      <c r="U35" t="s">
        <v>1370</v>
      </c>
      <c r="W35" s="32" t="str">
        <f t="shared" si="5"/>
        <v>1JBTMT</v>
      </c>
      <c r="X35" s="32" t="b">
        <f t="shared" si="6"/>
        <v>1</v>
      </c>
      <c r="Y35" t="s">
        <v>10</v>
      </c>
      <c r="Z35" t="s">
        <v>1369</v>
      </c>
      <c r="AA35" t="s">
        <v>1370</v>
      </c>
      <c r="AB35" t="s">
        <v>9398</v>
      </c>
      <c r="AC35" s="47">
        <v>42810.397303819445</v>
      </c>
      <c r="AD35" t="s">
        <v>9398</v>
      </c>
      <c r="AE35" s="47">
        <v>42810.397303819445</v>
      </c>
    </row>
    <row r="36" spans="2:31" x14ac:dyDescent="0.35">
      <c r="B36" s="47">
        <v>43172</v>
      </c>
      <c r="E36" s="22" t="str">
        <f t="shared" si="4"/>
        <v>X</v>
      </c>
      <c r="F36" s="22" t="str">
        <f t="shared" si="4"/>
        <v>X</v>
      </c>
      <c r="G36" s="22" t="str">
        <f t="shared" si="4"/>
        <v>X</v>
      </c>
      <c r="H36" s="22" t="str">
        <f t="shared" si="4"/>
        <v>X</v>
      </c>
      <c r="I36" s="22" t="str">
        <f t="shared" si="4"/>
        <v>X</v>
      </c>
      <c r="J36" s="22" t="str">
        <f t="shared" si="4"/>
        <v>X</v>
      </c>
      <c r="K36" s="22" t="str">
        <f t="shared" si="4"/>
        <v>X</v>
      </c>
      <c r="L36" s="22" t="str">
        <f t="shared" si="4"/>
        <v>X</v>
      </c>
      <c r="M36" s="22" t="str">
        <f t="shared" si="4"/>
        <v>X</v>
      </c>
      <c r="N36" s="22" t="str">
        <f t="shared" si="4"/>
        <v>X</v>
      </c>
      <c r="O36" s="22" t="str">
        <f t="shared" si="4"/>
        <v>X</v>
      </c>
      <c r="P36" s="22" t="str">
        <f t="shared" si="4"/>
        <v>X</v>
      </c>
      <c r="Q36" s="22" t="str">
        <f t="shared" si="4"/>
        <v>X</v>
      </c>
      <c r="R36" s="22" t="str">
        <f t="shared" si="4"/>
        <v>X</v>
      </c>
      <c r="S36" s="22" t="str">
        <f t="shared" si="4"/>
        <v>X</v>
      </c>
      <c r="T36" t="s">
        <v>1371</v>
      </c>
      <c r="U36" t="s">
        <v>1372</v>
      </c>
      <c r="W36" s="32" t="str">
        <f t="shared" si="5"/>
        <v>1JBTNB</v>
      </c>
      <c r="X36" s="32" t="b">
        <f t="shared" si="6"/>
        <v>1</v>
      </c>
      <c r="Y36" t="s">
        <v>10</v>
      </c>
      <c r="Z36" t="s">
        <v>1371</v>
      </c>
      <c r="AA36" t="s">
        <v>1372</v>
      </c>
      <c r="AB36" t="s">
        <v>9398</v>
      </c>
      <c r="AC36" s="47">
        <v>42810.397304016202</v>
      </c>
      <c r="AD36" t="s">
        <v>9398</v>
      </c>
      <c r="AE36" s="47">
        <v>42810.397304016202</v>
      </c>
    </row>
    <row r="37" spans="2:31" x14ac:dyDescent="0.35">
      <c r="B37" s="47">
        <v>43172</v>
      </c>
      <c r="E37" s="22" t="str">
        <f t="shared" ref="E37:S53" si="7">IF(ISERROR(VLOOKUP(E$4&amp;$T37,$W:$W,1,0)),"","X")</f>
        <v>X</v>
      </c>
      <c r="F37" s="22" t="str">
        <f t="shared" si="7"/>
        <v>X</v>
      </c>
      <c r="G37" s="22" t="str">
        <f t="shared" si="7"/>
        <v>X</v>
      </c>
      <c r="H37" s="22" t="str">
        <f t="shared" si="7"/>
        <v>X</v>
      </c>
      <c r="I37" s="22" t="str">
        <f t="shared" si="7"/>
        <v>X</v>
      </c>
      <c r="J37" s="22" t="str">
        <f t="shared" si="7"/>
        <v>X</v>
      </c>
      <c r="K37" s="22" t="str">
        <f t="shared" si="7"/>
        <v>X</v>
      </c>
      <c r="L37" s="22" t="str">
        <f t="shared" si="7"/>
        <v>X</v>
      </c>
      <c r="M37" s="22" t="str">
        <f t="shared" si="7"/>
        <v>X</v>
      </c>
      <c r="N37" s="22" t="str">
        <f t="shared" si="7"/>
        <v>X</v>
      </c>
      <c r="O37" s="22" t="str">
        <f t="shared" si="7"/>
        <v>X</v>
      </c>
      <c r="P37" s="22" t="str">
        <f t="shared" si="7"/>
        <v>X</v>
      </c>
      <c r="Q37" s="22" t="str">
        <f t="shared" si="7"/>
        <v>X</v>
      </c>
      <c r="R37" s="22" t="str">
        <f t="shared" si="7"/>
        <v>X</v>
      </c>
      <c r="S37" s="22" t="str">
        <f t="shared" si="7"/>
        <v>X</v>
      </c>
      <c r="T37" t="s">
        <v>1373</v>
      </c>
      <c r="U37" t="s">
        <v>1374</v>
      </c>
      <c r="W37" s="32" t="str">
        <f t="shared" si="5"/>
        <v>1JBTNC</v>
      </c>
      <c r="X37" s="32" t="b">
        <f t="shared" si="6"/>
        <v>1</v>
      </c>
      <c r="Y37" t="s">
        <v>10</v>
      </c>
      <c r="Z37" t="s">
        <v>1373</v>
      </c>
      <c r="AA37" t="s">
        <v>1374</v>
      </c>
      <c r="AB37" t="s">
        <v>9398</v>
      </c>
      <c r="AC37" s="47">
        <v>42810.397304201389</v>
      </c>
      <c r="AD37" t="s">
        <v>9398</v>
      </c>
      <c r="AE37" s="47">
        <v>42810.397304201389</v>
      </c>
    </row>
    <row r="38" spans="2:31" x14ac:dyDescent="0.35">
      <c r="B38" s="47">
        <v>43172</v>
      </c>
      <c r="E38" s="22" t="str">
        <f t="shared" si="7"/>
        <v>X</v>
      </c>
      <c r="F38" s="22" t="str">
        <f t="shared" si="7"/>
        <v>X</v>
      </c>
      <c r="G38" s="22" t="str">
        <f t="shared" si="7"/>
        <v>X</v>
      </c>
      <c r="H38" s="22" t="str">
        <f t="shared" si="7"/>
        <v>X</v>
      </c>
      <c r="I38" s="22" t="str">
        <f t="shared" si="7"/>
        <v>X</v>
      </c>
      <c r="J38" s="22" t="str">
        <f t="shared" si="7"/>
        <v>X</v>
      </c>
      <c r="K38" s="22" t="str">
        <f t="shared" si="7"/>
        <v>X</v>
      </c>
      <c r="L38" s="22" t="str">
        <f t="shared" si="7"/>
        <v>X</v>
      </c>
      <c r="M38" s="22" t="str">
        <f t="shared" si="7"/>
        <v>X</v>
      </c>
      <c r="N38" s="22" t="str">
        <f t="shared" si="7"/>
        <v>X</v>
      </c>
      <c r="O38" s="22" t="str">
        <f t="shared" si="7"/>
        <v>X</v>
      </c>
      <c r="P38" s="22" t="str">
        <f t="shared" si="7"/>
        <v>X</v>
      </c>
      <c r="Q38" s="22" t="str">
        <f t="shared" si="7"/>
        <v>X</v>
      </c>
      <c r="R38" s="22" t="str">
        <f t="shared" si="7"/>
        <v>X</v>
      </c>
      <c r="S38" s="22" t="str">
        <f t="shared" si="7"/>
        <v>X</v>
      </c>
      <c r="T38" t="s">
        <v>1375</v>
      </c>
      <c r="U38" t="s">
        <v>1376</v>
      </c>
      <c r="W38" s="32" t="str">
        <f t="shared" si="5"/>
        <v>1JBTND</v>
      </c>
      <c r="X38" s="32" t="b">
        <f t="shared" si="6"/>
        <v>1</v>
      </c>
      <c r="Y38" t="s">
        <v>10</v>
      </c>
      <c r="Z38" t="s">
        <v>1375</v>
      </c>
      <c r="AA38" t="s">
        <v>1376</v>
      </c>
      <c r="AB38" t="s">
        <v>9398</v>
      </c>
      <c r="AC38" s="47">
        <v>42810.397304363425</v>
      </c>
      <c r="AD38" t="s">
        <v>9398</v>
      </c>
      <c r="AE38" s="47">
        <v>42810.397304363425</v>
      </c>
    </row>
    <row r="39" spans="2:31" x14ac:dyDescent="0.35">
      <c r="B39" s="47">
        <v>43172</v>
      </c>
      <c r="E39" s="22" t="str">
        <f t="shared" si="7"/>
        <v>X</v>
      </c>
      <c r="F39" s="22" t="str">
        <f t="shared" si="7"/>
        <v>X</v>
      </c>
      <c r="G39" s="22" t="str">
        <f t="shared" si="7"/>
        <v>X</v>
      </c>
      <c r="H39" s="22" t="str">
        <f t="shared" si="7"/>
        <v>X</v>
      </c>
      <c r="I39" s="22" t="str">
        <f t="shared" si="7"/>
        <v>X</v>
      </c>
      <c r="J39" s="22" t="str">
        <f t="shared" si="7"/>
        <v>X</v>
      </c>
      <c r="K39" s="22" t="str">
        <f t="shared" si="7"/>
        <v>X</v>
      </c>
      <c r="L39" s="22" t="str">
        <f t="shared" si="7"/>
        <v>X</v>
      </c>
      <c r="M39" s="22" t="str">
        <f t="shared" si="7"/>
        <v>X</v>
      </c>
      <c r="N39" s="22" t="str">
        <f t="shared" si="7"/>
        <v>X</v>
      </c>
      <c r="O39" s="22" t="str">
        <f t="shared" si="7"/>
        <v>X</v>
      </c>
      <c r="P39" s="22" t="str">
        <f t="shared" si="7"/>
        <v>X</v>
      </c>
      <c r="Q39" s="22" t="str">
        <f t="shared" si="7"/>
        <v>X</v>
      </c>
      <c r="R39" s="22" t="str">
        <f t="shared" si="7"/>
        <v>X</v>
      </c>
      <c r="S39" s="22" t="str">
        <f t="shared" si="7"/>
        <v>X</v>
      </c>
      <c r="T39" t="s">
        <v>1377</v>
      </c>
      <c r="U39" t="s">
        <v>1378</v>
      </c>
      <c r="W39" s="32" t="str">
        <f t="shared" si="5"/>
        <v>1JBTNE</v>
      </c>
      <c r="X39" s="32" t="b">
        <f t="shared" si="6"/>
        <v>1</v>
      </c>
      <c r="Y39" t="s">
        <v>10</v>
      </c>
      <c r="Z39" t="s">
        <v>1377</v>
      </c>
      <c r="AA39" t="s">
        <v>1378</v>
      </c>
      <c r="AB39" t="s">
        <v>9398</v>
      </c>
      <c r="AC39" s="47">
        <v>42810.397304548613</v>
      </c>
      <c r="AD39" t="s">
        <v>9398</v>
      </c>
      <c r="AE39" s="47">
        <v>42810.397304548613</v>
      </c>
    </row>
    <row r="40" spans="2:31" x14ac:dyDescent="0.35">
      <c r="B40" s="47">
        <v>43172</v>
      </c>
      <c r="E40" s="22" t="str">
        <f t="shared" si="7"/>
        <v>X</v>
      </c>
      <c r="F40" s="22" t="str">
        <f t="shared" si="7"/>
        <v>X</v>
      </c>
      <c r="G40" s="22" t="str">
        <f t="shared" si="7"/>
        <v>X</v>
      </c>
      <c r="H40" s="22" t="str">
        <f t="shared" si="7"/>
        <v>X</v>
      </c>
      <c r="I40" s="22" t="str">
        <f t="shared" si="7"/>
        <v>X</v>
      </c>
      <c r="J40" s="22" t="str">
        <f t="shared" si="7"/>
        <v>X</v>
      </c>
      <c r="K40" s="22" t="str">
        <f t="shared" si="7"/>
        <v>X</v>
      </c>
      <c r="L40" s="22" t="str">
        <f t="shared" si="7"/>
        <v>X</v>
      </c>
      <c r="M40" s="22" t="str">
        <f t="shared" si="7"/>
        <v>X</v>
      </c>
      <c r="N40" s="22" t="str">
        <f t="shared" si="7"/>
        <v>X</v>
      </c>
      <c r="O40" s="22" t="str">
        <f t="shared" si="7"/>
        <v>X</v>
      </c>
      <c r="P40" s="22" t="str">
        <f t="shared" si="7"/>
        <v>X</v>
      </c>
      <c r="Q40" s="22" t="str">
        <f t="shared" si="7"/>
        <v>X</v>
      </c>
      <c r="R40" s="22" t="str">
        <f t="shared" si="7"/>
        <v>X</v>
      </c>
      <c r="S40" s="22" t="str">
        <f t="shared" si="7"/>
        <v>X</v>
      </c>
      <c r="T40" t="s">
        <v>1379</v>
      </c>
      <c r="U40" t="s">
        <v>1380</v>
      </c>
      <c r="W40" s="32" t="str">
        <f t="shared" si="5"/>
        <v>1JBTNH</v>
      </c>
      <c r="X40" s="32" t="b">
        <f t="shared" si="6"/>
        <v>1</v>
      </c>
      <c r="Y40" t="s">
        <v>10</v>
      </c>
      <c r="Z40" t="s">
        <v>1379</v>
      </c>
      <c r="AA40" t="s">
        <v>1380</v>
      </c>
      <c r="AB40" t="s">
        <v>9398</v>
      </c>
      <c r="AC40" s="47">
        <v>42810.397304745369</v>
      </c>
      <c r="AD40" t="s">
        <v>9398</v>
      </c>
      <c r="AE40" s="47">
        <v>42810.397304745369</v>
      </c>
    </row>
    <row r="41" spans="2:31" x14ac:dyDescent="0.35">
      <c r="B41" s="47">
        <v>43172</v>
      </c>
      <c r="E41" s="22" t="str">
        <f t="shared" si="7"/>
        <v>X</v>
      </c>
      <c r="F41" s="22" t="str">
        <f t="shared" si="7"/>
        <v>X</v>
      </c>
      <c r="G41" s="22" t="str">
        <f t="shared" si="7"/>
        <v>X</v>
      </c>
      <c r="H41" s="22" t="str">
        <f t="shared" si="7"/>
        <v>X</v>
      </c>
      <c r="I41" s="22" t="str">
        <f t="shared" si="7"/>
        <v>X</v>
      </c>
      <c r="J41" s="22" t="str">
        <f t="shared" si="7"/>
        <v>X</v>
      </c>
      <c r="K41" s="22" t="str">
        <f t="shared" si="7"/>
        <v>X</v>
      </c>
      <c r="L41" s="22" t="str">
        <f t="shared" si="7"/>
        <v>X</v>
      </c>
      <c r="M41" s="22" t="str">
        <f t="shared" si="7"/>
        <v>X</v>
      </c>
      <c r="N41" s="22" t="str">
        <f t="shared" si="7"/>
        <v>X</v>
      </c>
      <c r="O41" s="22" t="str">
        <f t="shared" si="7"/>
        <v>X</v>
      </c>
      <c r="P41" s="22" t="str">
        <f t="shared" si="7"/>
        <v>X</v>
      </c>
      <c r="Q41" s="22" t="str">
        <f t="shared" si="7"/>
        <v>X</v>
      </c>
      <c r="R41" s="22" t="str">
        <f t="shared" si="7"/>
        <v>X</v>
      </c>
      <c r="S41" s="22" t="str">
        <f t="shared" si="7"/>
        <v>X</v>
      </c>
      <c r="T41" t="s">
        <v>1381</v>
      </c>
      <c r="U41" t="s">
        <v>1382</v>
      </c>
      <c r="W41" s="32" t="str">
        <f t="shared" si="5"/>
        <v>1JBTNJ</v>
      </c>
      <c r="X41" s="32" t="b">
        <f t="shared" si="6"/>
        <v>1</v>
      </c>
      <c r="Y41" t="s">
        <v>10</v>
      </c>
      <c r="Z41" t="s">
        <v>1381</v>
      </c>
      <c r="AA41" t="s">
        <v>1382</v>
      </c>
      <c r="AB41" t="s">
        <v>9398</v>
      </c>
      <c r="AC41" s="47">
        <v>42810.397304895836</v>
      </c>
      <c r="AD41" t="s">
        <v>9398</v>
      </c>
      <c r="AE41" s="47">
        <v>42810.397304895836</v>
      </c>
    </row>
    <row r="42" spans="2:31" x14ac:dyDescent="0.35">
      <c r="B42" s="47">
        <v>43172</v>
      </c>
      <c r="E42" s="22" t="str">
        <f t="shared" si="7"/>
        <v>X</v>
      </c>
      <c r="F42" s="22" t="str">
        <f t="shared" si="7"/>
        <v>X</v>
      </c>
      <c r="G42" s="22" t="str">
        <f t="shared" si="7"/>
        <v>X</v>
      </c>
      <c r="H42" s="22" t="str">
        <f t="shared" si="7"/>
        <v>X</v>
      </c>
      <c r="I42" s="22" t="str">
        <f t="shared" si="7"/>
        <v>X</v>
      </c>
      <c r="J42" s="22" t="str">
        <f t="shared" si="7"/>
        <v>X</v>
      </c>
      <c r="K42" s="22" t="str">
        <f t="shared" si="7"/>
        <v>X</v>
      </c>
      <c r="L42" s="22" t="str">
        <f t="shared" si="7"/>
        <v>X</v>
      </c>
      <c r="M42" s="22" t="str">
        <f t="shared" si="7"/>
        <v>X</v>
      </c>
      <c r="N42" s="22" t="str">
        <f t="shared" si="7"/>
        <v>X</v>
      </c>
      <c r="O42" s="22" t="str">
        <f t="shared" si="7"/>
        <v>X</v>
      </c>
      <c r="P42" s="22" t="str">
        <f t="shared" si="7"/>
        <v>X</v>
      </c>
      <c r="Q42" s="22" t="str">
        <f t="shared" si="7"/>
        <v>X</v>
      </c>
      <c r="R42" s="22" t="str">
        <f t="shared" si="7"/>
        <v>X</v>
      </c>
      <c r="S42" s="22" t="str">
        <f t="shared" si="7"/>
        <v>X</v>
      </c>
      <c r="T42" t="s">
        <v>1383</v>
      </c>
      <c r="U42" t="s">
        <v>1384</v>
      </c>
      <c r="W42" s="32" t="str">
        <f t="shared" si="5"/>
        <v>1JBTNL</v>
      </c>
      <c r="X42" s="32" t="b">
        <f t="shared" si="6"/>
        <v>1</v>
      </c>
      <c r="Y42" t="s">
        <v>10</v>
      </c>
      <c r="Z42" t="s">
        <v>1383</v>
      </c>
      <c r="AA42" t="s">
        <v>1384</v>
      </c>
      <c r="AB42" t="s">
        <v>9398</v>
      </c>
      <c r="AC42" s="47">
        <v>42810.397305092592</v>
      </c>
      <c r="AD42" t="s">
        <v>9398</v>
      </c>
      <c r="AE42" s="47">
        <v>42810.397305092592</v>
      </c>
    </row>
    <row r="43" spans="2:31" x14ac:dyDescent="0.35">
      <c r="B43" s="47">
        <v>43172</v>
      </c>
      <c r="E43" s="22" t="str">
        <f t="shared" si="7"/>
        <v>X</v>
      </c>
      <c r="F43" s="22" t="str">
        <f t="shared" si="7"/>
        <v>X</v>
      </c>
      <c r="G43" s="22" t="str">
        <f t="shared" si="7"/>
        <v>X</v>
      </c>
      <c r="H43" s="22" t="str">
        <f t="shared" si="7"/>
        <v>X</v>
      </c>
      <c r="I43" s="22" t="str">
        <f t="shared" si="7"/>
        <v>X</v>
      </c>
      <c r="J43" s="22" t="str">
        <f t="shared" si="7"/>
        <v>X</v>
      </c>
      <c r="K43" s="22" t="str">
        <f t="shared" si="7"/>
        <v>X</v>
      </c>
      <c r="L43" s="22" t="str">
        <f t="shared" si="7"/>
        <v>X</v>
      </c>
      <c r="M43" s="22" t="str">
        <f t="shared" si="7"/>
        <v>X</v>
      </c>
      <c r="N43" s="22" t="str">
        <f t="shared" si="7"/>
        <v>X</v>
      </c>
      <c r="O43" s="22" t="str">
        <f t="shared" si="7"/>
        <v>X</v>
      </c>
      <c r="P43" s="22" t="str">
        <f t="shared" si="7"/>
        <v>X</v>
      </c>
      <c r="Q43" s="22" t="str">
        <f t="shared" si="7"/>
        <v>X</v>
      </c>
      <c r="R43" s="22" t="str">
        <f t="shared" si="7"/>
        <v>X</v>
      </c>
      <c r="S43" s="22" t="str">
        <f t="shared" si="7"/>
        <v>X</v>
      </c>
      <c r="T43" t="s">
        <v>1385</v>
      </c>
      <c r="U43" t="s">
        <v>1386</v>
      </c>
      <c r="W43" s="32" t="str">
        <f t="shared" si="5"/>
        <v>1JBTNM</v>
      </c>
      <c r="X43" s="32" t="b">
        <f t="shared" si="6"/>
        <v>1</v>
      </c>
      <c r="Y43" t="s">
        <v>10</v>
      </c>
      <c r="Z43" t="s">
        <v>1385</v>
      </c>
      <c r="AA43" t="s">
        <v>1386</v>
      </c>
      <c r="AB43" t="s">
        <v>9398</v>
      </c>
      <c r="AC43" s="47">
        <v>42810.397305289349</v>
      </c>
      <c r="AD43" t="s">
        <v>9398</v>
      </c>
      <c r="AE43" s="47">
        <v>42810.397305289349</v>
      </c>
    </row>
    <row r="44" spans="2:31" x14ac:dyDescent="0.35">
      <c r="B44" s="47">
        <v>43172</v>
      </c>
      <c r="E44" s="22" t="str">
        <f t="shared" si="7"/>
        <v>X</v>
      </c>
      <c r="F44" s="22" t="str">
        <f t="shared" si="7"/>
        <v>X</v>
      </c>
      <c r="G44" s="22" t="str">
        <f t="shared" si="7"/>
        <v>X</v>
      </c>
      <c r="H44" s="22" t="str">
        <f t="shared" si="7"/>
        <v>X</v>
      </c>
      <c r="I44" s="22" t="str">
        <f t="shared" si="7"/>
        <v>X</v>
      </c>
      <c r="J44" s="22" t="str">
        <f t="shared" si="7"/>
        <v>X</v>
      </c>
      <c r="K44" s="22" t="str">
        <f t="shared" si="7"/>
        <v>X</v>
      </c>
      <c r="L44" s="22" t="str">
        <f t="shared" si="7"/>
        <v>X</v>
      </c>
      <c r="M44" s="22" t="str">
        <f t="shared" si="7"/>
        <v>X</v>
      </c>
      <c r="N44" s="22" t="str">
        <f t="shared" si="7"/>
        <v>X</v>
      </c>
      <c r="O44" s="22" t="str">
        <f t="shared" si="7"/>
        <v>X</v>
      </c>
      <c r="P44" s="22" t="str">
        <f t="shared" si="7"/>
        <v>X</v>
      </c>
      <c r="Q44" s="22" t="str">
        <f t="shared" si="7"/>
        <v>X</v>
      </c>
      <c r="R44" s="22" t="str">
        <f t="shared" si="7"/>
        <v>X</v>
      </c>
      <c r="S44" s="22" t="str">
        <f t="shared" si="7"/>
        <v>X</v>
      </c>
      <c r="T44" t="s">
        <v>1387</v>
      </c>
      <c r="U44" t="s">
        <v>1388</v>
      </c>
      <c r="W44" s="32" t="str">
        <f t="shared" si="5"/>
        <v>1JBTNS</v>
      </c>
      <c r="X44" s="32" t="b">
        <f t="shared" si="6"/>
        <v>1</v>
      </c>
      <c r="Y44" t="s">
        <v>10</v>
      </c>
      <c r="Z44" t="s">
        <v>1387</v>
      </c>
      <c r="AA44" t="s">
        <v>1388</v>
      </c>
      <c r="AB44" t="s">
        <v>9398</v>
      </c>
      <c r="AC44" s="47">
        <v>42810.397305474537</v>
      </c>
      <c r="AD44" t="s">
        <v>9398</v>
      </c>
      <c r="AE44" s="47">
        <v>42810.397305474537</v>
      </c>
    </row>
    <row r="45" spans="2:31" x14ac:dyDescent="0.35">
      <c r="B45" s="47">
        <v>43172</v>
      </c>
      <c r="E45" s="22" t="str">
        <f t="shared" si="7"/>
        <v>X</v>
      </c>
      <c r="F45" s="22" t="str">
        <f t="shared" si="7"/>
        <v>X</v>
      </c>
      <c r="G45" s="22" t="str">
        <f t="shared" si="7"/>
        <v>X</v>
      </c>
      <c r="H45" s="22" t="str">
        <f t="shared" si="7"/>
        <v>X</v>
      </c>
      <c r="I45" s="22" t="str">
        <f t="shared" si="7"/>
        <v>X</v>
      </c>
      <c r="J45" s="22" t="str">
        <f t="shared" si="7"/>
        <v>X</v>
      </c>
      <c r="K45" s="22" t="str">
        <f t="shared" si="7"/>
        <v>X</v>
      </c>
      <c r="L45" s="22" t="str">
        <f t="shared" si="7"/>
        <v>X</v>
      </c>
      <c r="M45" s="22" t="str">
        <f t="shared" si="7"/>
        <v>X</v>
      </c>
      <c r="N45" s="22" t="str">
        <f t="shared" si="7"/>
        <v>X</v>
      </c>
      <c r="O45" s="22" t="str">
        <f t="shared" si="7"/>
        <v>X</v>
      </c>
      <c r="P45" s="22" t="str">
        <f t="shared" si="7"/>
        <v>X</v>
      </c>
      <c r="Q45" s="22" t="str">
        <f t="shared" si="7"/>
        <v>X</v>
      </c>
      <c r="R45" s="22" t="str">
        <f t="shared" si="7"/>
        <v>X</v>
      </c>
      <c r="S45" s="22" t="str">
        <f t="shared" si="7"/>
        <v>X</v>
      </c>
      <c r="T45" t="s">
        <v>1389</v>
      </c>
      <c r="U45" t="s">
        <v>1390</v>
      </c>
      <c r="W45" s="32" t="str">
        <f t="shared" si="5"/>
        <v>1JBTNT</v>
      </c>
      <c r="X45" s="32" t="b">
        <f t="shared" si="6"/>
        <v>1</v>
      </c>
      <c r="Y45" t="s">
        <v>10</v>
      </c>
      <c r="Z45" t="s">
        <v>1389</v>
      </c>
      <c r="AA45" t="s">
        <v>1390</v>
      </c>
      <c r="AB45" t="s">
        <v>9398</v>
      </c>
      <c r="AC45" s="47">
        <v>42810.397305671293</v>
      </c>
      <c r="AD45" t="s">
        <v>9398</v>
      </c>
      <c r="AE45" s="47">
        <v>42810.397305671293</v>
      </c>
    </row>
    <row r="46" spans="2:31" x14ac:dyDescent="0.35">
      <c r="B46" s="47">
        <v>43172</v>
      </c>
      <c r="E46" s="22" t="str">
        <f t="shared" si="7"/>
        <v>X</v>
      </c>
      <c r="F46" s="22" t="str">
        <f t="shared" si="7"/>
        <v>X</v>
      </c>
      <c r="G46" s="22" t="str">
        <f t="shared" si="7"/>
        <v>X</v>
      </c>
      <c r="H46" s="22" t="str">
        <f t="shared" si="7"/>
        <v>X</v>
      </c>
      <c r="I46" s="22" t="str">
        <f t="shared" si="7"/>
        <v>X</v>
      </c>
      <c r="J46" s="22" t="str">
        <f t="shared" si="7"/>
        <v>X</v>
      </c>
      <c r="K46" s="22" t="str">
        <f t="shared" si="7"/>
        <v>X</v>
      </c>
      <c r="L46" s="22" t="str">
        <f t="shared" si="7"/>
        <v>X</v>
      </c>
      <c r="M46" s="22" t="str">
        <f t="shared" si="7"/>
        <v>X</v>
      </c>
      <c r="N46" s="22" t="str">
        <f t="shared" si="7"/>
        <v>X</v>
      </c>
      <c r="O46" s="22" t="str">
        <f t="shared" si="7"/>
        <v>X</v>
      </c>
      <c r="P46" s="22" t="str">
        <f t="shared" si="7"/>
        <v>X</v>
      </c>
      <c r="Q46" s="22" t="str">
        <f t="shared" si="7"/>
        <v>X</v>
      </c>
      <c r="R46" s="22" t="str">
        <f t="shared" si="7"/>
        <v>X</v>
      </c>
      <c r="S46" s="22" t="str">
        <f t="shared" si="7"/>
        <v>X</v>
      </c>
      <c r="T46" t="s">
        <v>1391</v>
      </c>
      <c r="U46" t="s">
        <v>1392</v>
      </c>
      <c r="W46" s="32" t="str">
        <f t="shared" si="5"/>
        <v>1JBTNU</v>
      </c>
      <c r="X46" s="32" t="b">
        <f t="shared" si="6"/>
        <v>1</v>
      </c>
      <c r="Y46" t="s">
        <v>10</v>
      </c>
      <c r="Z46" t="s">
        <v>1391</v>
      </c>
      <c r="AA46" t="s">
        <v>1392</v>
      </c>
      <c r="AB46" t="s">
        <v>9398</v>
      </c>
      <c r="AC46" s="47">
        <v>42810.397305868057</v>
      </c>
      <c r="AD46" t="s">
        <v>9398</v>
      </c>
      <c r="AE46" s="47">
        <v>42810.397305868057</v>
      </c>
    </row>
    <row r="47" spans="2:31" x14ac:dyDescent="0.35">
      <c r="B47" s="47">
        <v>43172</v>
      </c>
      <c r="E47" s="22" t="str">
        <f t="shared" si="7"/>
        <v>X</v>
      </c>
      <c r="F47" s="22" t="str">
        <f t="shared" si="7"/>
        <v>X</v>
      </c>
      <c r="G47" s="22" t="str">
        <f t="shared" si="7"/>
        <v>X</v>
      </c>
      <c r="H47" s="22" t="str">
        <f t="shared" si="7"/>
        <v>X</v>
      </c>
      <c r="I47" s="22" t="str">
        <f t="shared" si="7"/>
        <v>X</v>
      </c>
      <c r="J47" s="22" t="str">
        <f t="shared" si="7"/>
        <v>X</v>
      </c>
      <c r="K47" s="22" t="str">
        <f t="shared" si="7"/>
        <v>X</v>
      </c>
      <c r="L47" s="22" t="str">
        <f t="shared" si="7"/>
        <v>X</v>
      </c>
      <c r="M47" s="22" t="str">
        <f t="shared" si="7"/>
        <v>X</v>
      </c>
      <c r="N47" s="22" t="str">
        <f t="shared" si="7"/>
        <v>X</v>
      </c>
      <c r="O47" s="22" t="str">
        <f t="shared" si="7"/>
        <v>X</v>
      </c>
      <c r="P47" s="22" t="str">
        <f t="shared" si="7"/>
        <v>X</v>
      </c>
      <c r="Q47" s="22" t="str">
        <f t="shared" si="7"/>
        <v>X</v>
      </c>
      <c r="R47" s="22" t="str">
        <f t="shared" si="7"/>
        <v>X</v>
      </c>
      <c r="S47" s="22" t="str">
        <f t="shared" si="7"/>
        <v>X</v>
      </c>
      <c r="T47" t="s">
        <v>1393</v>
      </c>
      <c r="U47" t="s">
        <v>1394</v>
      </c>
      <c r="W47" s="32" t="str">
        <f t="shared" si="5"/>
        <v>1JBTNV</v>
      </c>
      <c r="X47" s="32" t="b">
        <f t="shared" si="6"/>
        <v>1</v>
      </c>
      <c r="Y47" t="s">
        <v>10</v>
      </c>
      <c r="Z47" t="s">
        <v>1393</v>
      </c>
      <c r="AA47" t="s">
        <v>1394</v>
      </c>
      <c r="AB47" t="s">
        <v>9398</v>
      </c>
      <c r="AC47" s="47">
        <v>42810.397306053237</v>
      </c>
      <c r="AD47" t="s">
        <v>9398</v>
      </c>
      <c r="AE47" s="47">
        <v>42810.397306053237</v>
      </c>
    </row>
    <row r="48" spans="2:31" x14ac:dyDescent="0.35">
      <c r="B48" s="47">
        <v>43172</v>
      </c>
      <c r="E48" s="22" t="str">
        <f t="shared" si="7"/>
        <v>X</v>
      </c>
      <c r="F48" s="22" t="str">
        <f t="shared" si="7"/>
        <v>X</v>
      </c>
      <c r="G48" s="22" t="str">
        <f t="shared" si="7"/>
        <v>X</v>
      </c>
      <c r="H48" s="22" t="str">
        <f t="shared" si="7"/>
        <v>X</v>
      </c>
      <c r="I48" s="22" t="str">
        <f t="shared" si="7"/>
        <v>X</v>
      </c>
      <c r="J48" s="22" t="str">
        <f t="shared" si="7"/>
        <v>X</v>
      </c>
      <c r="K48" s="22" t="str">
        <f t="shared" si="7"/>
        <v>X</v>
      </c>
      <c r="L48" s="22" t="str">
        <f t="shared" si="7"/>
        <v>X</v>
      </c>
      <c r="M48" s="22" t="str">
        <f t="shared" si="7"/>
        <v>X</v>
      </c>
      <c r="N48" s="22" t="str">
        <f t="shared" si="7"/>
        <v>X</v>
      </c>
      <c r="O48" s="22" t="str">
        <f t="shared" si="7"/>
        <v>X</v>
      </c>
      <c r="P48" s="22" t="str">
        <f t="shared" si="7"/>
        <v>X</v>
      </c>
      <c r="Q48" s="22" t="str">
        <f t="shared" si="7"/>
        <v>X</v>
      </c>
      <c r="R48" s="22" t="str">
        <f t="shared" si="7"/>
        <v>X</v>
      </c>
      <c r="S48" s="22" t="str">
        <f t="shared" si="7"/>
        <v>X</v>
      </c>
      <c r="T48" t="s">
        <v>1395</v>
      </c>
      <c r="U48" t="s">
        <v>1396</v>
      </c>
      <c r="W48" s="32" t="str">
        <f t="shared" si="5"/>
        <v>1JBTNY</v>
      </c>
      <c r="X48" s="32" t="b">
        <f t="shared" si="6"/>
        <v>1</v>
      </c>
      <c r="Y48" t="s">
        <v>10</v>
      </c>
      <c r="Z48" t="s">
        <v>1395</v>
      </c>
      <c r="AA48" t="s">
        <v>1396</v>
      </c>
      <c r="AB48" t="s">
        <v>9398</v>
      </c>
      <c r="AC48" s="47">
        <v>42810.39730621528</v>
      </c>
      <c r="AD48" t="s">
        <v>9398</v>
      </c>
      <c r="AE48" s="47">
        <v>42810.39730621528</v>
      </c>
    </row>
    <row r="49" spans="2:31" x14ac:dyDescent="0.35">
      <c r="B49" s="47">
        <v>43172</v>
      </c>
      <c r="E49" s="22" t="str">
        <f t="shared" si="7"/>
        <v>X</v>
      </c>
      <c r="F49" s="22" t="str">
        <f t="shared" si="7"/>
        <v>X</v>
      </c>
      <c r="G49" s="22" t="str">
        <f t="shared" si="7"/>
        <v>X</v>
      </c>
      <c r="H49" s="22" t="str">
        <f t="shared" si="7"/>
        <v>X</v>
      </c>
      <c r="I49" s="22" t="str">
        <f t="shared" si="7"/>
        <v>X</v>
      </c>
      <c r="J49" s="22" t="str">
        <f t="shared" si="7"/>
        <v>X</v>
      </c>
      <c r="K49" s="22" t="str">
        <f t="shared" si="7"/>
        <v>X</v>
      </c>
      <c r="L49" s="22" t="str">
        <f t="shared" si="7"/>
        <v>X</v>
      </c>
      <c r="M49" s="22" t="str">
        <f t="shared" si="7"/>
        <v>X</v>
      </c>
      <c r="N49" s="22" t="str">
        <f t="shared" si="7"/>
        <v>X</v>
      </c>
      <c r="O49" s="22" t="str">
        <f t="shared" si="7"/>
        <v>X</v>
      </c>
      <c r="P49" s="22" t="str">
        <f t="shared" si="7"/>
        <v>X</v>
      </c>
      <c r="Q49" s="22" t="str">
        <f t="shared" si="7"/>
        <v>X</v>
      </c>
      <c r="R49" s="22" t="str">
        <f t="shared" si="7"/>
        <v>X</v>
      </c>
      <c r="S49" s="22" t="str">
        <f t="shared" si="7"/>
        <v>X</v>
      </c>
      <c r="T49" t="s">
        <v>1397</v>
      </c>
      <c r="U49" t="s">
        <v>1398</v>
      </c>
      <c r="W49" s="32" t="str">
        <f t="shared" si="5"/>
        <v>1JBTOH</v>
      </c>
      <c r="X49" s="32" t="b">
        <f t="shared" si="6"/>
        <v>1</v>
      </c>
      <c r="Y49" t="s">
        <v>10</v>
      </c>
      <c r="Z49" t="s">
        <v>1397</v>
      </c>
      <c r="AA49" t="s">
        <v>1398</v>
      </c>
      <c r="AB49" t="s">
        <v>9398</v>
      </c>
      <c r="AC49" s="47">
        <v>42810.397306284722</v>
      </c>
      <c r="AD49" t="s">
        <v>9398</v>
      </c>
      <c r="AE49" s="47">
        <v>42810.397306284722</v>
      </c>
    </row>
    <row r="50" spans="2:31" x14ac:dyDescent="0.35">
      <c r="B50" s="47">
        <v>43172</v>
      </c>
      <c r="E50" s="22" t="str">
        <f t="shared" si="7"/>
        <v>X</v>
      </c>
      <c r="F50" s="22" t="str">
        <f t="shared" si="7"/>
        <v>X</v>
      </c>
      <c r="G50" s="22" t="str">
        <f t="shared" si="7"/>
        <v>X</v>
      </c>
      <c r="H50" s="22" t="str">
        <f t="shared" si="7"/>
        <v>X</v>
      </c>
      <c r="I50" s="22" t="str">
        <f t="shared" si="7"/>
        <v>X</v>
      </c>
      <c r="J50" s="22" t="str">
        <f t="shared" si="7"/>
        <v>X</v>
      </c>
      <c r="K50" s="22" t="str">
        <f t="shared" si="7"/>
        <v>X</v>
      </c>
      <c r="L50" s="22" t="str">
        <f t="shared" si="7"/>
        <v>X</v>
      </c>
      <c r="M50" s="22" t="str">
        <f t="shared" si="7"/>
        <v>X</v>
      </c>
      <c r="N50" s="22" t="str">
        <f t="shared" si="7"/>
        <v>X</v>
      </c>
      <c r="O50" s="22" t="str">
        <f t="shared" si="7"/>
        <v>X</v>
      </c>
      <c r="P50" s="22" t="str">
        <f t="shared" si="7"/>
        <v>X</v>
      </c>
      <c r="Q50" s="22" t="str">
        <f t="shared" si="7"/>
        <v>X</v>
      </c>
      <c r="R50" s="22" t="str">
        <f t="shared" si="7"/>
        <v>X</v>
      </c>
      <c r="S50" s="22" t="str">
        <f t="shared" si="7"/>
        <v>X</v>
      </c>
      <c r="T50" t="s">
        <v>1399</v>
      </c>
      <c r="U50" t="s">
        <v>1400</v>
      </c>
      <c r="W50" s="32" t="str">
        <f t="shared" si="5"/>
        <v>1JBTOK</v>
      </c>
      <c r="X50" s="32" t="b">
        <f t="shared" si="6"/>
        <v>1</v>
      </c>
      <c r="Y50" t="s">
        <v>10</v>
      </c>
      <c r="Z50" t="s">
        <v>1399</v>
      </c>
      <c r="AA50" t="s">
        <v>1400</v>
      </c>
      <c r="AB50" t="s">
        <v>9398</v>
      </c>
      <c r="AC50" s="47">
        <v>42810.39730640046</v>
      </c>
      <c r="AD50" t="s">
        <v>9398</v>
      </c>
      <c r="AE50" s="47">
        <v>42810.39730640046</v>
      </c>
    </row>
    <row r="51" spans="2:31" x14ac:dyDescent="0.35">
      <c r="B51" s="47">
        <v>43172</v>
      </c>
      <c r="E51" s="22" t="str">
        <f t="shared" si="7"/>
        <v>X</v>
      </c>
      <c r="F51" s="22" t="str">
        <f t="shared" si="7"/>
        <v>X</v>
      </c>
      <c r="G51" s="22" t="str">
        <f t="shared" si="7"/>
        <v>X</v>
      </c>
      <c r="H51" s="22" t="str">
        <f t="shared" si="7"/>
        <v>X</v>
      </c>
      <c r="I51" s="22" t="str">
        <f t="shared" si="7"/>
        <v>X</v>
      </c>
      <c r="J51" s="22" t="str">
        <f t="shared" si="7"/>
        <v>X</v>
      </c>
      <c r="K51" s="22" t="str">
        <f t="shared" si="7"/>
        <v>X</v>
      </c>
      <c r="L51" s="22" t="str">
        <f t="shared" si="7"/>
        <v>X</v>
      </c>
      <c r="M51" s="22" t="str">
        <f t="shared" si="7"/>
        <v>X</v>
      </c>
      <c r="N51" s="22" t="str">
        <f t="shared" si="7"/>
        <v>X</v>
      </c>
      <c r="O51" s="22" t="str">
        <f t="shared" si="7"/>
        <v>X</v>
      </c>
      <c r="P51" s="22" t="str">
        <f t="shared" si="7"/>
        <v>X</v>
      </c>
      <c r="Q51" s="22" t="str">
        <f t="shared" si="7"/>
        <v>X</v>
      </c>
      <c r="R51" s="22" t="str">
        <f t="shared" si="7"/>
        <v>X</v>
      </c>
      <c r="S51" s="22" t="str">
        <f t="shared" si="7"/>
        <v>X</v>
      </c>
      <c r="T51" t="s">
        <v>1401</v>
      </c>
      <c r="U51" t="s">
        <v>1402</v>
      </c>
      <c r="W51" s="32" t="str">
        <f t="shared" si="5"/>
        <v>1JBTON</v>
      </c>
      <c r="X51" s="32" t="b">
        <f t="shared" si="6"/>
        <v>1</v>
      </c>
      <c r="Y51" t="s">
        <v>10</v>
      </c>
      <c r="Z51" t="s">
        <v>1401</v>
      </c>
      <c r="AA51" t="s">
        <v>1402</v>
      </c>
      <c r="AB51" t="s">
        <v>9398</v>
      </c>
      <c r="AC51" s="47">
        <v>42810.397306516206</v>
      </c>
      <c r="AD51" t="s">
        <v>9398</v>
      </c>
      <c r="AE51" s="47">
        <v>42810.397306516206</v>
      </c>
    </row>
    <row r="52" spans="2:31" x14ac:dyDescent="0.35">
      <c r="B52" s="47">
        <v>43172</v>
      </c>
      <c r="E52" s="22" t="str">
        <f t="shared" si="7"/>
        <v>X</v>
      </c>
      <c r="F52" s="22" t="str">
        <f t="shared" si="7"/>
        <v>X</v>
      </c>
      <c r="G52" s="22" t="str">
        <f t="shared" si="7"/>
        <v>X</v>
      </c>
      <c r="H52" s="22" t="str">
        <f t="shared" si="7"/>
        <v>X</v>
      </c>
      <c r="I52" s="22" t="str">
        <f t="shared" si="7"/>
        <v>X</v>
      </c>
      <c r="J52" s="22" t="str">
        <f t="shared" si="7"/>
        <v>X</v>
      </c>
      <c r="K52" s="22" t="str">
        <f t="shared" si="7"/>
        <v>X</v>
      </c>
      <c r="L52" s="22" t="str">
        <f t="shared" si="7"/>
        <v>X</v>
      </c>
      <c r="M52" s="22" t="str">
        <f t="shared" si="7"/>
        <v>X</v>
      </c>
      <c r="N52" s="22" t="str">
        <f t="shared" si="7"/>
        <v>X</v>
      </c>
      <c r="O52" s="22" t="str">
        <f t="shared" si="7"/>
        <v>X</v>
      </c>
      <c r="P52" s="22" t="str">
        <f t="shared" si="7"/>
        <v>X</v>
      </c>
      <c r="Q52" s="22" t="str">
        <f t="shared" si="7"/>
        <v>X</v>
      </c>
      <c r="R52" s="22" t="str">
        <f t="shared" si="7"/>
        <v>X</v>
      </c>
      <c r="S52" s="22" t="str">
        <f t="shared" si="7"/>
        <v>X</v>
      </c>
      <c r="T52" t="s">
        <v>1403</v>
      </c>
      <c r="U52" t="s">
        <v>1404</v>
      </c>
      <c r="W52" s="32" t="str">
        <f t="shared" si="5"/>
        <v>1JBTOR</v>
      </c>
      <c r="X52" s="32" t="b">
        <f t="shared" si="6"/>
        <v>1</v>
      </c>
      <c r="Y52" t="s">
        <v>10</v>
      </c>
      <c r="Z52" t="s">
        <v>1403</v>
      </c>
      <c r="AA52" t="s">
        <v>1404</v>
      </c>
      <c r="AB52" t="s">
        <v>9398</v>
      </c>
      <c r="AC52" s="47">
        <v>42810.397306597224</v>
      </c>
      <c r="AD52" t="s">
        <v>9398</v>
      </c>
      <c r="AE52" s="47">
        <v>42810.397306597224</v>
      </c>
    </row>
    <row r="53" spans="2:31" x14ac:dyDescent="0.35">
      <c r="B53" s="47">
        <v>43172</v>
      </c>
      <c r="E53" s="22" t="str">
        <f t="shared" si="7"/>
        <v>X</v>
      </c>
      <c r="F53" s="22" t="str">
        <f t="shared" si="7"/>
        <v>X</v>
      </c>
      <c r="G53" s="22" t="str">
        <f t="shared" si="7"/>
        <v>X</v>
      </c>
      <c r="H53" s="22" t="str">
        <f t="shared" si="7"/>
        <v>X</v>
      </c>
      <c r="I53" s="22" t="str">
        <f t="shared" si="7"/>
        <v>X</v>
      </c>
      <c r="J53" s="22" t="str">
        <f t="shared" si="7"/>
        <v>X</v>
      </c>
      <c r="K53" s="22" t="str">
        <f t="shared" si="7"/>
        <v>X</v>
      </c>
      <c r="L53" s="22" t="str">
        <f t="shared" si="7"/>
        <v>X</v>
      </c>
      <c r="M53" s="22" t="str">
        <f t="shared" si="7"/>
        <v>X</v>
      </c>
      <c r="N53" s="22" t="str">
        <f t="shared" si="7"/>
        <v>X</v>
      </c>
      <c r="O53" s="22" t="str">
        <f t="shared" si="7"/>
        <v>X</v>
      </c>
      <c r="P53" s="22" t="str">
        <f t="shared" si="7"/>
        <v>X</v>
      </c>
      <c r="Q53" s="22" t="str">
        <f t="shared" si="7"/>
        <v>X</v>
      </c>
      <c r="R53" s="22" t="str">
        <f t="shared" si="7"/>
        <v>X</v>
      </c>
      <c r="S53" s="22" t="str">
        <f t="shared" si="7"/>
        <v>X</v>
      </c>
      <c r="T53" t="s">
        <v>1405</v>
      </c>
      <c r="U53" t="s">
        <v>1406</v>
      </c>
      <c r="W53" s="32" t="str">
        <f t="shared" si="5"/>
        <v>1JBTPA</v>
      </c>
      <c r="X53" s="32" t="b">
        <f t="shared" si="6"/>
        <v>1</v>
      </c>
      <c r="Y53" t="s">
        <v>10</v>
      </c>
      <c r="Z53" t="s">
        <v>1405</v>
      </c>
      <c r="AA53" t="s">
        <v>1406</v>
      </c>
      <c r="AB53" t="s">
        <v>9398</v>
      </c>
      <c r="AC53" s="47">
        <v>42810.397306712963</v>
      </c>
      <c r="AD53" t="s">
        <v>9398</v>
      </c>
      <c r="AE53" s="47">
        <v>42810.397306712963</v>
      </c>
    </row>
    <row r="54" spans="2:31" x14ac:dyDescent="0.35">
      <c r="B54" s="47">
        <v>43172</v>
      </c>
      <c r="E54" s="22" t="str">
        <f t="shared" ref="E54:S69" si="8">IF(ISERROR(VLOOKUP(E$4&amp;$T54,$W:$W,1,0)),"","X")</f>
        <v>X</v>
      </c>
      <c r="F54" s="22" t="str">
        <f t="shared" si="8"/>
        <v>X</v>
      </c>
      <c r="G54" s="22" t="str">
        <f t="shared" si="8"/>
        <v>X</v>
      </c>
      <c r="H54" s="22" t="str">
        <f t="shared" si="8"/>
        <v>X</v>
      </c>
      <c r="I54" s="22" t="str">
        <f t="shared" si="8"/>
        <v>X</v>
      </c>
      <c r="J54" s="22" t="str">
        <f t="shared" si="8"/>
        <v>X</v>
      </c>
      <c r="K54" s="22" t="str">
        <f t="shared" si="8"/>
        <v>X</v>
      </c>
      <c r="L54" s="22" t="str">
        <f t="shared" si="8"/>
        <v>X</v>
      </c>
      <c r="M54" s="22" t="str">
        <f t="shared" si="8"/>
        <v>X</v>
      </c>
      <c r="N54" s="22" t="str">
        <f t="shared" si="8"/>
        <v>X</v>
      </c>
      <c r="O54" s="22" t="str">
        <f t="shared" si="8"/>
        <v>X</v>
      </c>
      <c r="P54" s="22" t="str">
        <f t="shared" si="8"/>
        <v>X</v>
      </c>
      <c r="Q54" s="22" t="str">
        <f t="shared" si="8"/>
        <v>X</v>
      </c>
      <c r="R54" s="22" t="str">
        <f t="shared" si="8"/>
        <v>X</v>
      </c>
      <c r="S54" s="22" t="str">
        <f t="shared" si="8"/>
        <v>X</v>
      </c>
      <c r="T54" t="s">
        <v>1407</v>
      </c>
      <c r="U54" t="s">
        <v>1408</v>
      </c>
      <c r="W54" s="32" t="str">
        <f t="shared" si="5"/>
        <v>1JBTPE</v>
      </c>
      <c r="X54" s="32" t="b">
        <f t="shared" si="6"/>
        <v>1</v>
      </c>
      <c r="Y54" t="s">
        <v>10</v>
      </c>
      <c r="Z54" t="s">
        <v>1407</v>
      </c>
      <c r="AA54" t="s">
        <v>1408</v>
      </c>
      <c r="AB54" t="s">
        <v>9398</v>
      </c>
      <c r="AC54" s="47">
        <v>42810.397306828701</v>
      </c>
      <c r="AD54" t="s">
        <v>9398</v>
      </c>
      <c r="AE54" s="47">
        <v>42810.397306828701</v>
      </c>
    </row>
    <row r="55" spans="2:31" x14ac:dyDescent="0.35">
      <c r="B55" s="47">
        <v>43172</v>
      </c>
      <c r="E55" s="22" t="str">
        <f t="shared" si="8"/>
        <v>X</v>
      </c>
      <c r="F55" s="22" t="str">
        <f t="shared" si="8"/>
        <v>X</v>
      </c>
      <c r="G55" s="22" t="str">
        <f t="shared" si="8"/>
        <v>X</v>
      </c>
      <c r="H55" s="22" t="str">
        <f t="shared" si="8"/>
        <v>X</v>
      </c>
      <c r="I55" s="22" t="str">
        <f t="shared" si="8"/>
        <v>X</v>
      </c>
      <c r="J55" s="22" t="str">
        <f t="shared" si="8"/>
        <v>X</v>
      </c>
      <c r="K55" s="22" t="str">
        <f t="shared" si="8"/>
        <v>X</v>
      </c>
      <c r="L55" s="22" t="str">
        <f t="shared" si="8"/>
        <v>X</v>
      </c>
      <c r="M55" s="22" t="str">
        <f t="shared" si="8"/>
        <v>X</v>
      </c>
      <c r="N55" s="22" t="str">
        <f t="shared" si="8"/>
        <v>X</v>
      </c>
      <c r="O55" s="22" t="str">
        <f t="shared" si="8"/>
        <v>X</v>
      </c>
      <c r="P55" s="22" t="str">
        <f t="shared" si="8"/>
        <v>X</v>
      </c>
      <c r="Q55" s="22" t="str">
        <f t="shared" si="8"/>
        <v>X</v>
      </c>
      <c r="R55" s="22" t="str">
        <f t="shared" si="8"/>
        <v>X</v>
      </c>
      <c r="S55" s="22" t="str">
        <f t="shared" si="8"/>
        <v>X</v>
      </c>
      <c r="T55" t="s">
        <v>377</v>
      </c>
      <c r="U55" t="s">
        <v>1409</v>
      </c>
      <c r="W55" s="32" t="str">
        <f t="shared" si="5"/>
        <v>1JBTQC</v>
      </c>
      <c r="X55" s="32" t="b">
        <f t="shared" si="6"/>
        <v>1</v>
      </c>
      <c r="Y55" t="s">
        <v>10</v>
      </c>
      <c r="Z55" t="s">
        <v>377</v>
      </c>
      <c r="AA55" t="s">
        <v>1409</v>
      </c>
      <c r="AB55" t="s">
        <v>9398</v>
      </c>
      <c r="AC55" s="47">
        <v>42810.397306944447</v>
      </c>
      <c r="AD55" t="s">
        <v>9398</v>
      </c>
      <c r="AE55" s="47">
        <v>42810.397306944447</v>
      </c>
    </row>
    <row r="56" spans="2:31" x14ac:dyDescent="0.35">
      <c r="B56" s="47">
        <v>43172</v>
      </c>
      <c r="E56" s="22" t="str">
        <f t="shared" si="8"/>
        <v>X</v>
      </c>
      <c r="F56" s="22" t="str">
        <f t="shared" si="8"/>
        <v>X</v>
      </c>
      <c r="G56" s="22" t="str">
        <f t="shared" si="8"/>
        <v>X</v>
      </c>
      <c r="H56" s="22" t="str">
        <f t="shared" si="8"/>
        <v>X</v>
      </c>
      <c r="I56" s="22" t="str">
        <f t="shared" si="8"/>
        <v>X</v>
      </c>
      <c r="J56" s="22" t="str">
        <f t="shared" si="8"/>
        <v>X</v>
      </c>
      <c r="K56" s="22" t="str">
        <f t="shared" si="8"/>
        <v>X</v>
      </c>
      <c r="L56" s="22" t="str">
        <f t="shared" si="8"/>
        <v>X</v>
      </c>
      <c r="M56" s="22" t="str">
        <f t="shared" si="8"/>
        <v>X</v>
      </c>
      <c r="N56" s="22" t="str">
        <f t="shared" si="8"/>
        <v>X</v>
      </c>
      <c r="O56" s="22" t="str">
        <f t="shared" si="8"/>
        <v>X</v>
      </c>
      <c r="P56" s="22" t="str">
        <f t="shared" si="8"/>
        <v>X</v>
      </c>
      <c r="Q56" s="22" t="str">
        <f t="shared" si="8"/>
        <v>X</v>
      </c>
      <c r="R56" s="22" t="str">
        <f t="shared" si="8"/>
        <v>X</v>
      </c>
      <c r="S56" s="22" t="str">
        <f t="shared" si="8"/>
        <v>X</v>
      </c>
      <c r="T56" t="s">
        <v>1410</v>
      </c>
      <c r="U56" t="s">
        <v>1411</v>
      </c>
      <c r="W56" s="32" t="str">
        <f t="shared" si="5"/>
        <v>1JBTRI</v>
      </c>
      <c r="X56" s="32" t="b">
        <f t="shared" si="6"/>
        <v>1</v>
      </c>
      <c r="Y56" t="s">
        <v>10</v>
      </c>
      <c r="Z56" t="s">
        <v>1410</v>
      </c>
      <c r="AA56" t="s">
        <v>1411</v>
      </c>
      <c r="AB56" t="s">
        <v>9398</v>
      </c>
      <c r="AC56" s="47">
        <v>42810.397307060186</v>
      </c>
      <c r="AD56" t="s">
        <v>9398</v>
      </c>
      <c r="AE56" s="47">
        <v>42810.397307060186</v>
      </c>
    </row>
    <row r="57" spans="2:31" x14ac:dyDescent="0.35">
      <c r="B57" s="47">
        <v>43172</v>
      </c>
      <c r="E57" s="22" t="str">
        <f t="shared" si="8"/>
        <v>X</v>
      </c>
      <c r="F57" s="22" t="str">
        <f t="shared" si="8"/>
        <v>X</v>
      </c>
      <c r="G57" s="22" t="str">
        <f t="shared" si="8"/>
        <v>X</v>
      </c>
      <c r="H57" s="22" t="str">
        <f t="shared" si="8"/>
        <v>X</v>
      </c>
      <c r="I57" s="22" t="str">
        <f t="shared" si="8"/>
        <v>X</v>
      </c>
      <c r="J57" s="22" t="str">
        <f t="shared" si="8"/>
        <v>X</v>
      </c>
      <c r="K57" s="22" t="str">
        <f t="shared" si="8"/>
        <v>X</v>
      </c>
      <c r="L57" s="22" t="str">
        <f t="shared" si="8"/>
        <v>X</v>
      </c>
      <c r="M57" s="22" t="str">
        <f t="shared" si="8"/>
        <v>X</v>
      </c>
      <c r="N57" s="22" t="str">
        <f t="shared" si="8"/>
        <v>X</v>
      </c>
      <c r="O57" s="22" t="str">
        <f t="shared" si="8"/>
        <v>X</v>
      </c>
      <c r="P57" s="22" t="str">
        <f t="shared" si="8"/>
        <v>X</v>
      </c>
      <c r="Q57" s="22" t="str">
        <f t="shared" si="8"/>
        <v>X</v>
      </c>
      <c r="R57" s="22" t="str">
        <f t="shared" si="8"/>
        <v>X</v>
      </c>
      <c r="S57" s="22" t="str">
        <f t="shared" si="8"/>
        <v>X</v>
      </c>
      <c r="T57" t="s">
        <v>1412</v>
      </c>
      <c r="U57" t="s">
        <v>1413</v>
      </c>
      <c r="W57" s="32" t="str">
        <f t="shared" si="5"/>
        <v>1JBTSC</v>
      </c>
      <c r="X57" s="32" t="b">
        <f t="shared" si="6"/>
        <v>1</v>
      </c>
      <c r="Y57" t="s">
        <v>10</v>
      </c>
      <c r="Z57" t="s">
        <v>1412</v>
      </c>
      <c r="AA57" t="s">
        <v>1413</v>
      </c>
      <c r="AB57" t="s">
        <v>9398</v>
      </c>
      <c r="AC57" s="47">
        <v>42810.397307141204</v>
      </c>
      <c r="AD57" t="s">
        <v>9398</v>
      </c>
      <c r="AE57" s="47">
        <v>42810.397307141204</v>
      </c>
    </row>
    <row r="58" spans="2:31" x14ac:dyDescent="0.35">
      <c r="B58" s="47">
        <v>43172</v>
      </c>
      <c r="E58" s="22" t="str">
        <f t="shared" si="8"/>
        <v>X</v>
      </c>
      <c r="F58" s="22" t="str">
        <f t="shared" si="8"/>
        <v>X</v>
      </c>
      <c r="G58" s="22" t="str">
        <f t="shared" si="8"/>
        <v>X</v>
      </c>
      <c r="H58" s="22" t="str">
        <f t="shared" si="8"/>
        <v>X</v>
      </c>
      <c r="I58" s="22" t="str">
        <f t="shared" si="8"/>
        <v>X</v>
      </c>
      <c r="J58" s="22" t="str">
        <f t="shared" si="8"/>
        <v>X</v>
      </c>
      <c r="K58" s="22" t="str">
        <f t="shared" si="8"/>
        <v>X</v>
      </c>
      <c r="L58" s="22" t="str">
        <f t="shared" si="8"/>
        <v>X</v>
      </c>
      <c r="M58" s="22" t="str">
        <f t="shared" si="8"/>
        <v>X</v>
      </c>
      <c r="N58" s="22" t="str">
        <f t="shared" si="8"/>
        <v>X</v>
      </c>
      <c r="O58" s="22" t="str">
        <f t="shared" si="8"/>
        <v>X</v>
      </c>
      <c r="P58" s="22" t="str">
        <f t="shared" si="8"/>
        <v>X</v>
      </c>
      <c r="Q58" s="22" t="str">
        <f t="shared" si="8"/>
        <v>X</v>
      </c>
      <c r="R58" s="22" t="str">
        <f t="shared" si="8"/>
        <v>X</v>
      </c>
      <c r="S58" s="22" t="str">
        <f t="shared" si="8"/>
        <v>X</v>
      </c>
      <c r="T58" t="s">
        <v>1414</v>
      </c>
      <c r="U58" t="s">
        <v>1415</v>
      </c>
      <c r="W58" s="32" t="str">
        <f t="shared" si="5"/>
        <v>1JBTSD</v>
      </c>
      <c r="X58" s="32" t="b">
        <f t="shared" si="6"/>
        <v>1</v>
      </c>
      <c r="Y58" t="s">
        <v>10</v>
      </c>
      <c r="Z58" t="s">
        <v>1414</v>
      </c>
      <c r="AA58" t="s">
        <v>1415</v>
      </c>
      <c r="AB58" t="s">
        <v>9398</v>
      </c>
      <c r="AC58" s="47">
        <v>42810.397307256942</v>
      </c>
      <c r="AD58" t="s">
        <v>9398</v>
      </c>
      <c r="AE58" s="47">
        <v>42810.397307256942</v>
      </c>
    </row>
    <row r="59" spans="2:31" x14ac:dyDescent="0.35">
      <c r="B59" s="47">
        <v>43172</v>
      </c>
      <c r="E59" s="22" t="str">
        <f t="shared" si="8"/>
        <v>X</v>
      </c>
      <c r="F59" s="22" t="str">
        <f t="shared" si="8"/>
        <v>X</v>
      </c>
      <c r="G59" s="22" t="str">
        <f t="shared" si="8"/>
        <v>X</v>
      </c>
      <c r="H59" s="22" t="str">
        <f t="shared" si="8"/>
        <v>X</v>
      </c>
      <c r="I59" s="22" t="str">
        <f t="shared" si="8"/>
        <v>X</v>
      </c>
      <c r="J59" s="22" t="str">
        <f t="shared" si="8"/>
        <v>X</v>
      </c>
      <c r="K59" s="22" t="str">
        <f t="shared" si="8"/>
        <v>X</v>
      </c>
      <c r="L59" s="22" t="str">
        <f t="shared" si="8"/>
        <v>X</v>
      </c>
      <c r="M59" s="22" t="str">
        <f t="shared" si="8"/>
        <v>X</v>
      </c>
      <c r="N59" s="22" t="str">
        <f t="shared" si="8"/>
        <v>X</v>
      </c>
      <c r="O59" s="22" t="str">
        <f t="shared" si="8"/>
        <v>X</v>
      </c>
      <c r="P59" s="22" t="str">
        <f t="shared" si="8"/>
        <v>X</v>
      </c>
      <c r="Q59" s="22" t="str">
        <f t="shared" si="8"/>
        <v>X</v>
      </c>
      <c r="R59" s="22" t="str">
        <f t="shared" si="8"/>
        <v>X</v>
      </c>
      <c r="S59" s="22" t="str">
        <f t="shared" si="8"/>
        <v>X</v>
      </c>
      <c r="T59" t="s">
        <v>1416</v>
      </c>
      <c r="U59" t="s">
        <v>1417</v>
      </c>
      <c r="W59" s="32" t="str">
        <f t="shared" si="5"/>
        <v>1JBTSK</v>
      </c>
      <c r="X59" s="32" t="b">
        <f t="shared" si="6"/>
        <v>1</v>
      </c>
      <c r="Y59" t="s">
        <v>10</v>
      </c>
      <c r="Z59" t="s">
        <v>1416</v>
      </c>
      <c r="AA59" t="s">
        <v>1417</v>
      </c>
      <c r="AB59" t="s">
        <v>9398</v>
      </c>
      <c r="AC59" s="47">
        <v>42810.397307557869</v>
      </c>
      <c r="AD59" t="s">
        <v>9398</v>
      </c>
      <c r="AE59" s="47">
        <v>42810.397307557869</v>
      </c>
    </row>
    <row r="60" spans="2:31" x14ac:dyDescent="0.35">
      <c r="B60" s="47">
        <v>43172</v>
      </c>
      <c r="E60" s="22" t="str">
        <f t="shared" si="8"/>
        <v>X</v>
      </c>
      <c r="F60" s="22" t="str">
        <f t="shared" si="8"/>
        <v>X</v>
      </c>
      <c r="G60" s="22" t="str">
        <f t="shared" si="8"/>
        <v>X</v>
      </c>
      <c r="H60" s="22" t="str">
        <f t="shared" si="8"/>
        <v>X</v>
      </c>
      <c r="I60" s="22" t="str">
        <f t="shared" si="8"/>
        <v>X</v>
      </c>
      <c r="J60" s="22" t="str">
        <f t="shared" si="8"/>
        <v>X</v>
      </c>
      <c r="K60" s="22" t="str">
        <f t="shared" si="8"/>
        <v>X</v>
      </c>
      <c r="L60" s="22" t="str">
        <f t="shared" si="8"/>
        <v>X</v>
      </c>
      <c r="M60" s="22" t="str">
        <f t="shared" si="8"/>
        <v>X</v>
      </c>
      <c r="N60" s="22" t="str">
        <f t="shared" si="8"/>
        <v>X</v>
      </c>
      <c r="O60" s="22" t="str">
        <f t="shared" si="8"/>
        <v>X</v>
      </c>
      <c r="P60" s="22" t="str">
        <f t="shared" si="8"/>
        <v>X</v>
      </c>
      <c r="Q60" s="22" t="str">
        <f t="shared" si="8"/>
        <v>X</v>
      </c>
      <c r="R60" s="22" t="str">
        <f t="shared" si="8"/>
        <v>X</v>
      </c>
      <c r="S60" s="22" t="str">
        <f t="shared" si="8"/>
        <v>X</v>
      </c>
      <c r="T60" t="s">
        <v>1418</v>
      </c>
      <c r="U60" t="s">
        <v>1419</v>
      </c>
      <c r="W60" s="32" t="str">
        <f t="shared" si="5"/>
        <v>1JBTTN</v>
      </c>
      <c r="X60" s="32" t="b">
        <f t="shared" si="6"/>
        <v>1</v>
      </c>
      <c r="Y60" t="s">
        <v>10</v>
      </c>
      <c r="Z60" t="s">
        <v>1418</v>
      </c>
      <c r="AA60" t="s">
        <v>1419</v>
      </c>
      <c r="AB60" t="s">
        <v>9398</v>
      </c>
      <c r="AC60" s="47">
        <v>42810.397307673615</v>
      </c>
      <c r="AD60" t="s">
        <v>9398</v>
      </c>
      <c r="AE60" s="47">
        <v>42810.397307673615</v>
      </c>
    </row>
    <row r="61" spans="2:31" x14ac:dyDescent="0.35">
      <c r="B61" s="47">
        <v>43172</v>
      </c>
      <c r="E61" s="22" t="str">
        <f t="shared" si="8"/>
        <v>X</v>
      </c>
      <c r="F61" s="22" t="str">
        <f t="shared" si="8"/>
        <v>X</v>
      </c>
      <c r="G61" s="22" t="str">
        <f t="shared" si="8"/>
        <v>X</v>
      </c>
      <c r="H61" s="22" t="str">
        <f t="shared" si="8"/>
        <v>X</v>
      </c>
      <c r="I61" s="22" t="str">
        <f t="shared" si="8"/>
        <v>X</v>
      </c>
      <c r="J61" s="22" t="str">
        <f t="shared" si="8"/>
        <v>X</v>
      </c>
      <c r="K61" s="22" t="str">
        <f t="shared" si="8"/>
        <v>X</v>
      </c>
      <c r="L61" s="22" t="str">
        <f t="shared" si="8"/>
        <v>X</v>
      </c>
      <c r="M61" s="22" t="str">
        <f t="shared" si="8"/>
        <v>X</v>
      </c>
      <c r="N61" s="22" t="str">
        <f t="shared" si="8"/>
        <v>X</v>
      </c>
      <c r="O61" s="22" t="str">
        <f t="shared" si="8"/>
        <v>X</v>
      </c>
      <c r="P61" s="22" t="str">
        <f t="shared" si="8"/>
        <v>X</v>
      </c>
      <c r="Q61" s="22" t="str">
        <f t="shared" si="8"/>
        <v>X</v>
      </c>
      <c r="R61" s="22" t="str">
        <f t="shared" si="8"/>
        <v>X</v>
      </c>
      <c r="S61" s="22" t="str">
        <f t="shared" si="8"/>
        <v>X</v>
      </c>
      <c r="T61" t="s">
        <v>1420</v>
      </c>
      <c r="U61" t="s">
        <v>1421</v>
      </c>
      <c r="W61" s="32" t="str">
        <f t="shared" si="5"/>
        <v>1JBTTX</v>
      </c>
      <c r="X61" s="32" t="b">
        <f t="shared" si="6"/>
        <v>1</v>
      </c>
      <c r="Y61" t="s">
        <v>10</v>
      </c>
      <c r="Z61" t="s">
        <v>1420</v>
      </c>
      <c r="AA61" t="s">
        <v>1421</v>
      </c>
      <c r="AB61" t="s">
        <v>9398</v>
      </c>
      <c r="AC61" s="47">
        <v>42810.39730783565</v>
      </c>
      <c r="AD61" t="s">
        <v>9398</v>
      </c>
      <c r="AE61" s="47">
        <v>42810.39730783565</v>
      </c>
    </row>
    <row r="62" spans="2:31" x14ac:dyDescent="0.35">
      <c r="B62" s="47">
        <v>43172</v>
      </c>
      <c r="E62" s="22" t="str">
        <f t="shared" si="8"/>
        <v>X</v>
      </c>
      <c r="F62" s="22" t="str">
        <f t="shared" si="8"/>
        <v>X</v>
      </c>
      <c r="G62" s="22" t="str">
        <f t="shared" si="8"/>
        <v>X</v>
      </c>
      <c r="H62" s="22" t="str">
        <f t="shared" si="8"/>
        <v>X</v>
      </c>
      <c r="I62" s="22" t="str">
        <f t="shared" si="8"/>
        <v>X</v>
      </c>
      <c r="J62" s="22" t="str">
        <f t="shared" si="8"/>
        <v>X</v>
      </c>
      <c r="K62" s="22" t="str">
        <f t="shared" si="8"/>
        <v>X</v>
      </c>
      <c r="L62" s="22" t="str">
        <f t="shared" si="8"/>
        <v>X</v>
      </c>
      <c r="M62" s="22" t="str">
        <f t="shared" si="8"/>
        <v>X</v>
      </c>
      <c r="N62" s="22" t="str">
        <f t="shared" si="8"/>
        <v>X</v>
      </c>
      <c r="O62" s="22" t="str">
        <f t="shared" si="8"/>
        <v>X</v>
      </c>
      <c r="P62" s="22" t="str">
        <f t="shared" si="8"/>
        <v>X</v>
      </c>
      <c r="Q62" s="22" t="str">
        <f t="shared" si="8"/>
        <v>X</v>
      </c>
      <c r="R62" s="22" t="str">
        <f t="shared" si="8"/>
        <v>X</v>
      </c>
      <c r="S62" s="22" t="str">
        <f t="shared" si="8"/>
        <v>X</v>
      </c>
      <c r="T62" t="s">
        <v>1422</v>
      </c>
      <c r="U62" t="s">
        <v>1423</v>
      </c>
      <c r="W62" s="32" t="str">
        <f t="shared" si="5"/>
        <v>1JBTUT</v>
      </c>
      <c r="X62" s="32" t="b">
        <f t="shared" si="6"/>
        <v>1</v>
      </c>
      <c r="Y62" t="s">
        <v>10</v>
      </c>
      <c r="Z62" t="s">
        <v>1422</v>
      </c>
      <c r="AA62" t="s">
        <v>1423</v>
      </c>
      <c r="AB62" t="s">
        <v>9398</v>
      </c>
      <c r="AC62" s="47">
        <v>42810.397307905092</v>
      </c>
      <c r="AD62" t="s">
        <v>9398</v>
      </c>
      <c r="AE62" s="47">
        <v>42810.397307905092</v>
      </c>
    </row>
    <row r="63" spans="2:31" x14ac:dyDescent="0.35">
      <c r="B63" s="47">
        <v>43172</v>
      </c>
      <c r="E63" s="22" t="str">
        <f t="shared" si="8"/>
        <v>X</v>
      </c>
      <c r="F63" s="22" t="str">
        <f t="shared" si="8"/>
        <v>X</v>
      </c>
      <c r="G63" s="22" t="str">
        <f t="shared" si="8"/>
        <v>X</v>
      </c>
      <c r="H63" s="22" t="str">
        <f t="shared" si="8"/>
        <v>X</v>
      </c>
      <c r="I63" s="22" t="str">
        <f t="shared" si="8"/>
        <v>X</v>
      </c>
      <c r="J63" s="22" t="str">
        <f t="shared" si="8"/>
        <v>X</v>
      </c>
      <c r="K63" s="22" t="str">
        <f t="shared" si="8"/>
        <v>X</v>
      </c>
      <c r="L63" s="22" t="str">
        <f t="shared" si="8"/>
        <v>X</v>
      </c>
      <c r="M63" s="22" t="str">
        <f t="shared" si="8"/>
        <v>X</v>
      </c>
      <c r="N63" s="22" t="str">
        <f t="shared" si="8"/>
        <v>X</v>
      </c>
      <c r="O63" s="22" t="str">
        <f t="shared" si="8"/>
        <v>X</v>
      </c>
      <c r="P63" s="22" t="str">
        <f t="shared" si="8"/>
        <v>X</v>
      </c>
      <c r="Q63" s="22" t="str">
        <f t="shared" si="8"/>
        <v>X</v>
      </c>
      <c r="R63" s="22" t="str">
        <f t="shared" si="8"/>
        <v>X</v>
      </c>
      <c r="S63" s="22" t="str">
        <f t="shared" si="8"/>
        <v>X</v>
      </c>
      <c r="T63" t="s">
        <v>1424</v>
      </c>
      <c r="U63" t="s">
        <v>1425</v>
      </c>
      <c r="W63" s="32" t="str">
        <f t="shared" si="5"/>
        <v>1JBTVA</v>
      </c>
      <c r="X63" s="32" t="b">
        <f t="shared" si="6"/>
        <v>1</v>
      </c>
      <c r="Y63" t="s">
        <v>10</v>
      </c>
      <c r="Z63" t="s">
        <v>1424</v>
      </c>
      <c r="AA63" t="s">
        <v>1425</v>
      </c>
      <c r="AB63" t="s">
        <v>9398</v>
      </c>
      <c r="AC63" s="47">
        <v>42810.397308020831</v>
      </c>
      <c r="AD63" t="s">
        <v>9398</v>
      </c>
      <c r="AE63" s="47">
        <v>42810.397308020831</v>
      </c>
    </row>
    <row r="64" spans="2:31" x14ac:dyDescent="0.35">
      <c r="B64" s="47">
        <v>43172</v>
      </c>
      <c r="E64" s="22" t="str">
        <f t="shared" si="8"/>
        <v>X</v>
      </c>
      <c r="F64" s="22" t="str">
        <f t="shared" si="8"/>
        <v>X</v>
      </c>
      <c r="G64" s="22" t="str">
        <f t="shared" si="8"/>
        <v>X</v>
      </c>
      <c r="H64" s="22" t="str">
        <f t="shared" si="8"/>
        <v>X</v>
      </c>
      <c r="I64" s="22" t="str">
        <f t="shared" si="8"/>
        <v>X</v>
      </c>
      <c r="J64" s="22" t="str">
        <f t="shared" si="8"/>
        <v>X</v>
      </c>
      <c r="K64" s="22" t="str">
        <f t="shared" si="8"/>
        <v>X</v>
      </c>
      <c r="L64" s="22" t="str">
        <f t="shared" si="8"/>
        <v>X</v>
      </c>
      <c r="M64" s="22" t="str">
        <f t="shared" si="8"/>
        <v>X</v>
      </c>
      <c r="N64" s="22" t="str">
        <f t="shared" si="8"/>
        <v>X</v>
      </c>
      <c r="O64" s="22" t="str">
        <f t="shared" si="8"/>
        <v>X</v>
      </c>
      <c r="P64" s="22" t="str">
        <f t="shared" si="8"/>
        <v>X</v>
      </c>
      <c r="Q64" s="22" t="str">
        <f t="shared" si="8"/>
        <v>X</v>
      </c>
      <c r="R64" s="22" t="str">
        <f t="shared" si="8"/>
        <v>X</v>
      </c>
      <c r="S64" s="22" t="str">
        <f t="shared" si="8"/>
        <v>X</v>
      </c>
      <c r="T64" t="s">
        <v>1426</v>
      </c>
      <c r="U64" t="s">
        <v>1427</v>
      </c>
      <c r="W64" s="32" t="str">
        <f t="shared" si="5"/>
        <v>1JBTVT</v>
      </c>
      <c r="X64" s="32" t="b">
        <f t="shared" si="6"/>
        <v>1</v>
      </c>
      <c r="Y64" t="s">
        <v>10</v>
      </c>
      <c r="Z64" t="s">
        <v>1426</v>
      </c>
      <c r="AA64" t="s">
        <v>1427</v>
      </c>
      <c r="AB64" t="s">
        <v>9398</v>
      </c>
      <c r="AC64" s="47">
        <v>42810.397308136577</v>
      </c>
      <c r="AD64" t="s">
        <v>9398</v>
      </c>
      <c r="AE64" s="47">
        <v>42810.397308136577</v>
      </c>
    </row>
    <row r="65" spans="2:31" x14ac:dyDescent="0.35">
      <c r="B65" s="47">
        <v>43172</v>
      </c>
      <c r="E65" s="22" t="str">
        <f t="shared" si="8"/>
        <v>X</v>
      </c>
      <c r="F65" s="22" t="str">
        <f t="shared" si="8"/>
        <v>X</v>
      </c>
      <c r="G65" s="22" t="str">
        <f t="shared" si="8"/>
        <v>X</v>
      </c>
      <c r="H65" s="22" t="str">
        <f t="shared" si="8"/>
        <v>X</v>
      </c>
      <c r="I65" s="22" t="str">
        <f t="shared" si="8"/>
        <v>X</v>
      </c>
      <c r="J65" s="22" t="str">
        <f t="shared" si="8"/>
        <v>X</v>
      </c>
      <c r="K65" s="22" t="str">
        <f t="shared" si="8"/>
        <v>X</v>
      </c>
      <c r="L65" s="22" t="str">
        <f t="shared" si="8"/>
        <v>X</v>
      </c>
      <c r="M65" s="22" t="str">
        <f t="shared" si="8"/>
        <v>X</v>
      </c>
      <c r="N65" s="22" t="str">
        <f t="shared" si="8"/>
        <v>X</v>
      </c>
      <c r="O65" s="22" t="str">
        <f t="shared" si="8"/>
        <v>X</v>
      </c>
      <c r="P65" s="22" t="str">
        <f t="shared" si="8"/>
        <v>X</v>
      </c>
      <c r="Q65" s="22" t="str">
        <f t="shared" si="8"/>
        <v>X</v>
      </c>
      <c r="R65" s="22" t="str">
        <f t="shared" si="8"/>
        <v>X</v>
      </c>
      <c r="S65" s="22" t="str">
        <f t="shared" si="8"/>
        <v>X</v>
      </c>
      <c r="T65" t="s">
        <v>1428</v>
      </c>
      <c r="U65" t="s">
        <v>1429</v>
      </c>
      <c r="W65" s="32" t="str">
        <f t="shared" si="5"/>
        <v>1JBTWA</v>
      </c>
      <c r="X65" s="32" t="b">
        <f t="shared" si="6"/>
        <v>1</v>
      </c>
      <c r="Y65" t="s">
        <v>10</v>
      </c>
      <c r="Z65" t="s">
        <v>1428</v>
      </c>
      <c r="AA65" t="s">
        <v>1429</v>
      </c>
      <c r="AB65" t="s">
        <v>9398</v>
      </c>
      <c r="AC65" s="47">
        <v>42810.397308252315</v>
      </c>
      <c r="AD65" t="s">
        <v>9398</v>
      </c>
      <c r="AE65" s="47">
        <v>42810.397308252315</v>
      </c>
    </row>
    <row r="66" spans="2:31" x14ac:dyDescent="0.35">
      <c r="B66" s="47">
        <v>43172</v>
      </c>
      <c r="E66" s="22" t="str">
        <f t="shared" si="8"/>
        <v>X</v>
      </c>
      <c r="F66" s="22" t="str">
        <f t="shared" si="8"/>
        <v>X</v>
      </c>
      <c r="G66" s="22" t="str">
        <f t="shared" si="8"/>
        <v>X</v>
      </c>
      <c r="H66" s="22" t="str">
        <f t="shared" si="8"/>
        <v>X</v>
      </c>
      <c r="I66" s="22" t="str">
        <f t="shared" si="8"/>
        <v>X</v>
      </c>
      <c r="J66" s="22" t="str">
        <f t="shared" si="8"/>
        <v>X</v>
      </c>
      <c r="K66" s="22" t="str">
        <f t="shared" si="8"/>
        <v>X</v>
      </c>
      <c r="L66" s="22" t="str">
        <f t="shared" si="8"/>
        <v>X</v>
      </c>
      <c r="M66" s="22" t="str">
        <f t="shared" si="8"/>
        <v>X</v>
      </c>
      <c r="N66" s="22" t="str">
        <f t="shared" si="8"/>
        <v>X</v>
      </c>
      <c r="O66" s="22" t="str">
        <f t="shared" si="8"/>
        <v>X</v>
      </c>
      <c r="P66" s="22" t="str">
        <f t="shared" si="8"/>
        <v>X</v>
      </c>
      <c r="Q66" s="22" t="str">
        <f t="shared" si="8"/>
        <v>X</v>
      </c>
      <c r="R66" s="22" t="str">
        <f t="shared" si="8"/>
        <v>X</v>
      </c>
      <c r="S66" s="22" t="str">
        <f t="shared" si="8"/>
        <v>X</v>
      </c>
      <c r="T66" t="s">
        <v>1430</v>
      </c>
      <c r="U66" t="s">
        <v>1431</v>
      </c>
      <c r="W66" s="32" t="str">
        <f t="shared" si="5"/>
        <v>1JBTWI</v>
      </c>
      <c r="X66" s="32" t="b">
        <f t="shared" si="6"/>
        <v>1</v>
      </c>
      <c r="Y66" t="s">
        <v>10</v>
      </c>
      <c r="Z66" t="s">
        <v>1430</v>
      </c>
      <c r="AA66" t="s">
        <v>1431</v>
      </c>
      <c r="AB66" t="s">
        <v>9398</v>
      </c>
      <c r="AC66" s="47">
        <v>42810.397308368054</v>
      </c>
      <c r="AD66" t="s">
        <v>9398</v>
      </c>
      <c r="AE66" s="47">
        <v>42810.397308368054</v>
      </c>
    </row>
    <row r="67" spans="2:31" x14ac:dyDescent="0.35">
      <c r="B67" s="47">
        <v>43172</v>
      </c>
      <c r="E67" s="22" t="str">
        <f t="shared" si="8"/>
        <v>X</v>
      </c>
      <c r="F67" s="22" t="str">
        <f t="shared" si="8"/>
        <v>X</v>
      </c>
      <c r="G67" s="22" t="str">
        <f t="shared" si="8"/>
        <v>X</v>
      </c>
      <c r="H67" s="22" t="str">
        <f t="shared" si="8"/>
        <v>X</v>
      </c>
      <c r="I67" s="22" t="str">
        <f t="shared" si="8"/>
        <v>X</v>
      </c>
      <c r="J67" s="22" t="str">
        <f t="shared" si="8"/>
        <v>X</v>
      </c>
      <c r="K67" s="22" t="str">
        <f t="shared" si="8"/>
        <v>X</v>
      </c>
      <c r="L67" s="22" t="str">
        <f t="shared" si="8"/>
        <v>X</v>
      </c>
      <c r="M67" s="22" t="str">
        <f t="shared" si="8"/>
        <v>X</v>
      </c>
      <c r="N67" s="22" t="str">
        <f t="shared" si="8"/>
        <v>X</v>
      </c>
      <c r="O67" s="22" t="str">
        <f t="shared" si="8"/>
        <v>X</v>
      </c>
      <c r="P67" s="22" t="str">
        <f t="shared" si="8"/>
        <v>X</v>
      </c>
      <c r="Q67" s="22" t="str">
        <f t="shared" si="8"/>
        <v>X</v>
      </c>
      <c r="R67" s="22" t="str">
        <f t="shared" si="8"/>
        <v>X</v>
      </c>
      <c r="S67" s="22" t="str">
        <f t="shared" si="8"/>
        <v>X</v>
      </c>
      <c r="T67" t="s">
        <v>1432</v>
      </c>
      <c r="U67" t="s">
        <v>1433</v>
      </c>
      <c r="W67" s="32" t="str">
        <f t="shared" si="5"/>
        <v>1JBTWV</v>
      </c>
      <c r="X67" s="32" t="b">
        <f t="shared" si="6"/>
        <v>1</v>
      </c>
      <c r="Y67" t="s">
        <v>10</v>
      </c>
      <c r="Z67" t="s">
        <v>1432</v>
      </c>
      <c r="AA67" t="s">
        <v>1433</v>
      </c>
      <c r="AB67" t="s">
        <v>9398</v>
      </c>
      <c r="AC67" s="47">
        <v>42810.3973084838</v>
      </c>
      <c r="AD67" t="s">
        <v>9398</v>
      </c>
      <c r="AE67" s="47">
        <v>42810.3973084838</v>
      </c>
    </row>
    <row r="68" spans="2:31" x14ac:dyDescent="0.35">
      <c r="B68" s="47">
        <v>43172</v>
      </c>
      <c r="E68" s="22" t="str">
        <f t="shared" si="8"/>
        <v>X</v>
      </c>
      <c r="F68" s="22" t="str">
        <f t="shared" si="8"/>
        <v>X</v>
      </c>
      <c r="G68" s="22" t="str">
        <f t="shared" si="8"/>
        <v>X</v>
      </c>
      <c r="H68" s="22" t="str">
        <f t="shared" si="8"/>
        <v>X</v>
      </c>
      <c r="I68" s="22" t="str">
        <f t="shared" si="8"/>
        <v>X</v>
      </c>
      <c r="J68" s="22" t="str">
        <f t="shared" si="8"/>
        <v>X</v>
      </c>
      <c r="K68" s="22" t="str">
        <f t="shared" si="8"/>
        <v>X</v>
      </c>
      <c r="L68" s="22" t="str">
        <f t="shared" si="8"/>
        <v>X</v>
      </c>
      <c r="M68" s="22" t="str">
        <f t="shared" si="8"/>
        <v>X</v>
      </c>
      <c r="N68" s="22" t="str">
        <f t="shared" si="8"/>
        <v>X</v>
      </c>
      <c r="O68" s="22" t="str">
        <f t="shared" si="8"/>
        <v>X</v>
      </c>
      <c r="P68" s="22" t="str">
        <f t="shared" si="8"/>
        <v>X</v>
      </c>
      <c r="Q68" s="22" t="str">
        <f t="shared" si="8"/>
        <v>X</v>
      </c>
      <c r="R68" s="22" t="str">
        <f t="shared" si="8"/>
        <v>X</v>
      </c>
      <c r="S68" s="22" t="str">
        <f t="shared" si="8"/>
        <v>X</v>
      </c>
      <c r="T68" t="s">
        <v>1434</v>
      </c>
      <c r="U68" t="s">
        <v>1435</v>
      </c>
      <c r="W68" s="32" t="str">
        <f t="shared" si="5"/>
        <v>1JBTWY</v>
      </c>
      <c r="X68" s="32" t="b">
        <f t="shared" si="6"/>
        <v>1</v>
      </c>
      <c r="Y68" t="s">
        <v>10</v>
      </c>
      <c r="Z68" t="s">
        <v>1434</v>
      </c>
      <c r="AA68" t="s">
        <v>1435</v>
      </c>
      <c r="AB68" t="s">
        <v>9398</v>
      </c>
      <c r="AC68" s="47">
        <v>42810.397308564818</v>
      </c>
      <c r="AD68" t="s">
        <v>9398</v>
      </c>
      <c r="AE68" s="47">
        <v>42810.397308564818</v>
      </c>
    </row>
    <row r="69" spans="2:31" x14ac:dyDescent="0.35">
      <c r="B69" s="47">
        <v>43172</v>
      </c>
      <c r="E69" s="22" t="str">
        <f t="shared" si="8"/>
        <v>X</v>
      </c>
      <c r="F69" s="22" t="str">
        <f t="shared" si="8"/>
        <v>X</v>
      </c>
      <c r="G69" s="22" t="str">
        <f t="shared" si="8"/>
        <v>X</v>
      </c>
      <c r="H69" s="22" t="str">
        <f t="shared" si="8"/>
        <v>X</v>
      </c>
      <c r="I69" s="22" t="str">
        <f t="shared" si="8"/>
        <v>X</v>
      </c>
      <c r="J69" s="22" t="str">
        <f t="shared" si="8"/>
        <v>X</v>
      </c>
      <c r="K69" s="22" t="str">
        <f t="shared" si="8"/>
        <v>X</v>
      </c>
      <c r="L69" s="22" t="str">
        <f t="shared" si="8"/>
        <v>X</v>
      </c>
      <c r="M69" s="22" t="str">
        <f t="shared" si="8"/>
        <v>X</v>
      </c>
      <c r="N69" s="22" t="str">
        <f t="shared" si="8"/>
        <v>X</v>
      </c>
      <c r="O69" s="22" t="str">
        <f t="shared" si="8"/>
        <v>X</v>
      </c>
      <c r="P69" s="22" t="str">
        <f t="shared" si="8"/>
        <v>X</v>
      </c>
      <c r="Q69" s="22" t="str">
        <f t="shared" si="8"/>
        <v>X</v>
      </c>
      <c r="R69" s="22" t="str">
        <f t="shared" si="8"/>
        <v>X</v>
      </c>
      <c r="S69" s="22" t="str">
        <f t="shared" si="8"/>
        <v>X</v>
      </c>
      <c r="T69" t="s">
        <v>1436</v>
      </c>
      <c r="U69" t="s">
        <v>1437</v>
      </c>
      <c r="W69" s="32" t="str">
        <f t="shared" si="5"/>
        <v>1JBTYT</v>
      </c>
      <c r="X69" s="32" t="b">
        <f t="shared" si="6"/>
        <v>1</v>
      </c>
      <c r="Y69" t="s">
        <v>10</v>
      </c>
      <c r="Z69" t="s">
        <v>1436</v>
      </c>
      <c r="AA69" t="s">
        <v>1437</v>
      </c>
      <c r="AB69" t="s">
        <v>9398</v>
      </c>
      <c r="AC69" s="47">
        <v>42810.397308680556</v>
      </c>
      <c r="AD69" t="s">
        <v>9398</v>
      </c>
      <c r="AE69" s="47">
        <v>42810.397308680556</v>
      </c>
    </row>
    <row r="70" spans="2:31" x14ac:dyDescent="0.35">
      <c r="D70" t="s">
        <v>11498</v>
      </c>
      <c r="T70" t="s">
        <v>9323</v>
      </c>
      <c r="U70" t="s">
        <v>11689</v>
      </c>
      <c r="W70" s="32" t="str">
        <f t="shared" ref="W70:W133" si="9">Y70&amp;Z70</f>
        <v>1JBTCOA-</v>
      </c>
      <c r="X70" s="32" t="b">
        <f t="shared" ref="X70:X133" si="10">VLOOKUP(Z70,T:U,2,0)=AA70</f>
        <v>1</v>
      </c>
      <c r="Y70" t="s">
        <v>8364</v>
      </c>
      <c r="Z70" t="s">
        <v>1311</v>
      </c>
      <c r="AA70" t="s">
        <v>1312</v>
      </c>
      <c r="AB70" t="s">
        <v>9398</v>
      </c>
      <c r="AC70" s="47">
        <v>43283.69452704861</v>
      </c>
      <c r="AD70" t="s">
        <v>9398</v>
      </c>
      <c r="AE70" s="47">
        <v>43283.69452704861</v>
      </c>
    </row>
    <row r="71" spans="2:31" x14ac:dyDescent="0.35">
      <c r="D71" s="138" t="s">
        <v>11498</v>
      </c>
      <c r="T71" t="s">
        <v>12124</v>
      </c>
      <c r="U71" t="s">
        <v>11687</v>
      </c>
      <c r="W71" s="32" t="str">
        <f t="shared" si="9"/>
        <v>1JBTCOAAB</v>
      </c>
      <c r="X71" s="32" t="b">
        <f t="shared" si="10"/>
        <v>1</v>
      </c>
      <c r="Y71" t="s">
        <v>8364</v>
      </c>
      <c r="Z71" t="s">
        <v>1313</v>
      </c>
      <c r="AA71" t="s">
        <v>1314</v>
      </c>
      <c r="AB71" t="s">
        <v>9398</v>
      </c>
      <c r="AC71" s="47">
        <v>43283.694527280095</v>
      </c>
      <c r="AD71" t="s">
        <v>9398</v>
      </c>
      <c r="AE71" s="47">
        <v>43283.694527280095</v>
      </c>
    </row>
    <row r="72" spans="2:31" x14ac:dyDescent="0.35">
      <c r="D72" s="138" t="s">
        <v>11498</v>
      </c>
      <c r="T72" t="s">
        <v>12125</v>
      </c>
      <c r="U72" t="s">
        <v>11691</v>
      </c>
      <c r="W72" s="32" t="str">
        <f t="shared" si="9"/>
        <v>1JBTCOAAK</v>
      </c>
      <c r="X72" s="32" t="b">
        <f t="shared" si="10"/>
        <v>1</v>
      </c>
      <c r="Y72" t="s">
        <v>8364</v>
      </c>
      <c r="Z72" t="s">
        <v>1315</v>
      </c>
      <c r="AA72" t="s">
        <v>1316</v>
      </c>
      <c r="AB72" t="s">
        <v>9398</v>
      </c>
      <c r="AC72" s="47">
        <v>43283.694527430554</v>
      </c>
      <c r="AD72" t="s">
        <v>9398</v>
      </c>
      <c r="AE72" s="47">
        <v>43283.694527430554</v>
      </c>
    </row>
    <row r="73" spans="2:31" x14ac:dyDescent="0.35">
      <c r="D73" s="138" t="s">
        <v>11498</v>
      </c>
      <c r="T73" t="s">
        <v>12126</v>
      </c>
      <c r="U73" t="s">
        <v>11697</v>
      </c>
      <c r="W73" s="32" t="str">
        <f t="shared" si="9"/>
        <v>1JBTCOAAL</v>
      </c>
      <c r="X73" s="32" t="b">
        <f t="shared" si="10"/>
        <v>1</v>
      </c>
      <c r="Y73" t="s">
        <v>8364</v>
      </c>
      <c r="Z73" t="s">
        <v>1317</v>
      </c>
      <c r="AA73" t="s">
        <v>1318</v>
      </c>
      <c r="AB73" t="s">
        <v>9398</v>
      </c>
      <c r="AC73" s="47">
        <v>43283.694527511572</v>
      </c>
      <c r="AD73" t="s">
        <v>9398</v>
      </c>
      <c r="AE73" s="47">
        <v>43283.694527511572</v>
      </c>
    </row>
    <row r="74" spans="2:31" x14ac:dyDescent="0.35">
      <c r="D74" s="138" t="s">
        <v>11498</v>
      </c>
      <c r="T74" t="s">
        <v>12127</v>
      </c>
      <c r="U74" t="s">
        <v>11693</v>
      </c>
      <c r="W74" s="32" t="str">
        <f t="shared" si="9"/>
        <v>1JBTCOAAR</v>
      </c>
      <c r="X74" s="32" t="b">
        <f t="shared" si="10"/>
        <v>1</v>
      </c>
      <c r="Y74" t="s">
        <v>8364</v>
      </c>
      <c r="Z74" t="s">
        <v>112</v>
      </c>
      <c r="AA74" t="s">
        <v>1319</v>
      </c>
      <c r="AB74" t="s">
        <v>9398</v>
      </c>
      <c r="AC74" s="47">
        <v>43283.694527627318</v>
      </c>
      <c r="AD74" t="s">
        <v>9398</v>
      </c>
      <c r="AE74" s="47">
        <v>43283.694527627318</v>
      </c>
    </row>
    <row r="75" spans="2:31" x14ac:dyDescent="0.35">
      <c r="B75" s="5">
        <v>43530</v>
      </c>
      <c r="D75" s="138" t="s">
        <v>11994</v>
      </c>
      <c r="E75" s="138"/>
      <c r="F75" s="138"/>
      <c r="G75" s="138"/>
      <c r="H75" s="138"/>
      <c r="I75" s="138"/>
      <c r="J75" s="138"/>
      <c r="K75" s="138"/>
      <c r="L75" s="138"/>
      <c r="M75" s="138"/>
      <c r="N75" s="138"/>
      <c r="O75" s="138"/>
      <c r="P75" s="138"/>
      <c r="Q75" s="138"/>
      <c r="R75" s="138"/>
      <c r="S75" s="138"/>
      <c r="T75" s="138" t="s">
        <v>12126</v>
      </c>
      <c r="U75" s="138" t="s">
        <v>11697</v>
      </c>
      <c r="W75" s="32" t="str">
        <f t="shared" si="9"/>
        <v>1JBTCOAAZ</v>
      </c>
      <c r="X75" s="32" t="b">
        <f t="shared" si="10"/>
        <v>1</v>
      </c>
      <c r="Y75" t="s">
        <v>8364</v>
      </c>
      <c r="Z75" t="s">
        <v>1320</v>
      </c>
      <c r="AA75" t="s">
        <v>1321</v>
      </c>
      <c r="AB75" t="s">
        <v>9398</v>
      </c>
      <c r="AC75" s="47">
        <v>43283.69452769676</v>
      </c>
      <c r="AD75" t="s">
        <v>9398</v>
      </c>
      <c r="AE75" s="47">
        <v>43283.69452769676</v>
      </c>
    </row>
    <row r="76" spans="2:31" x14ac:dyDescent="0.35">
      <c r="B76" s="139">
        <v>43530</v>
      </c>
      <c r="D76" s="138" t="s">
        <v>11994</v>
      </c>
      <c r="T76" t="s">
        <v>12131</v>
      </c>
      <c r="U76" t="s">
        <v>11541</v>
      </c>
      <c r="W76" s="32" t="str">
        <f t="shared" si="9"/>
        <v>1JBTCOABC</v>
      </c>
      <c r="X76" s="32" t="b">
        <f t="shared" si="10"/>
        <v>1</v>
      </c>
      <c r="Y76" t="s">
        <v>8364</v>
      </c>
      <c r="Z76" t="s">
        <v>1322</v>
      </c>
      <c r="AA76" t="s">
        <v>1323</v>
      </c>
      <c r="AB76" t="s">
        <v>9398</v>
      </c>
      <c r="AC76" s="47">
        <v>43283.694527812499</v>
      </c>
      <c r="AD76" t="s">
        <v>9398</v>
      </c>
      <c r="AE76" s="47">
        <v>43283.694527812499</v>
      </c>
    </row>
    <row r="77" spans="2:31" x14ac:dyDescent="0.35">
      <c r="B77" s="139">
        <v>43530</v>
      </c>
      <c r="D77" s="138" t="s">
        <v>11994</v>
      </c>
      <c r="T77" s="138" t="s">
        <v>12128</v>
      </c>
      <c r="U77" s="138" t="s">
        <v>12129</v>
      </c>
      <c r="W77" s="32" t="str">
        <f t="shared" si="9"/>
        <v>1JBTCOACA</v>
      </c>
      <c r="X77" s="32" t="b">
        <f t="shared" si="10"/>
        <v>1</v>
      </c>
      <c r="Y77" t="s">
        <v>8364</v>
      </c>
      <c r="Z77" t="s">
        <v>1324</v>
      </c>
      <c r="AA77" t="s">
        <v>1325</v>
      </c>
      <c r="AB77" t="s">
        <v>9398</v>
      </c>
      <c r="AC77" s="47">
        <v>43283.694527974534</v>
      </c>
      <c r="AD77" t="s">
        <v>9398</v>
      </c>
      <c r="AE77" s="47">
        <v>43283.694527974534</v>
      </c>
    </row>
    <row r="78" spans="2:31" x14ac:dyDescent="0.35">
      <c r="B78" s="139">
        <v>43530</v>
      </c>
      <c r="D78" s="138" t="s">
        <v>11994</v>
      </c>
      <c r="T78" s="138" t="s">
        <v>12130</v>
      </c>
      <c r="U78" s="138" t="s">
        <v>11698</v>
      </c>
      <c r="W78" s="32" t="str">
        <f t="shared" si="9"/>
        <v>1JBTCOACO</v>
      </c>
      <c r="X78" s="32" t="b">
        <f t="shared" si="10"/>
        <v>1</v>
      </c>
      <c r="Y78" t="s">
        <v>8364</v>
      </c>
      <c r="Z78" t="s">
        <v>51</v>
      </c>
      <c r="AA78" t="s">
        <v>1326</v>
      </c>
      <c r="AB78" t="s">
        <v>9398</v>
      </c>
      <c r="AC78" s="47">
        <v>43283.694528009262</v>
      </c>
      <c r="AD78" t="s">
        <v>9398</v>
      </c>
      <c r="AE78" s="47">
        <v>43283.694528009262</v>
      </c>
    </row>
    <row r="79" spans="2:31" x14ac:dyDescent="0.35">
      <c r="B79" s="139">
        <v>43530</v>
      </c>
      <c r="D79" t="s">
        <v>11994</v>
      </c>
      <c r="T79" t="s">
        <v>12132</v>
      </c>
      <c r="U79" t="s">
        <v>12134</v>
      </c>
      <c r="W79" s="32" t="str">
        <f t="shared" si="9"/>
        <v>1JBTCOACT</v>
      </c>
      <c r="X79" s="32" t="b">
        <f t="shared" si="10"/>
        <v>1</v>
      </c>
      <c r="Y79" t="s">
        <v>8364</v>
      </c>
      <c r="Z79" t="s">
        <v>1327</v>
      </c>
      <c r="AA79" t="s">
        <v>1328</v>
      </c>
      <c r="AB79" t="s">
        <v>9398</v>
      </c>
      <c r="AC79" s="47">
        <v>43283.694528125001</v>
      </c>
      <c r="AD79" t="s">
        <v>9398</v>
      </c>
      <c r="AE79" s="47">
        <v>43283.694528125001</v>
      </c>
    </row>
    <row r="80" spans="2:31" x14ac:dyDescent="0.35">
      <c r="B80" s="139">
        <v>43530</v>
      </c>
      <c r="D80" t="s">
        <v>11994</v>
      </c>
      <c r="T80" t="s">
        <v>12133</v>
      </c>
      <c r="U80" t="s">
        <v>12232</v>
      </c>
      <c r="W80" s="32" t="str">
        <f t="shared" si="9"/>
        <v>1JBTCOADC</v>
      </c>
      <c r="X80" s="32" t="b">
        <f t="shared" si="10"/>
        <v>1</v>
      </c>
      <c r="Y80" t="s">
        <v>8364</v>
      </c>
      <c r="Z80" t="s">
        <v>1329</v>
      </c>
      <c r="AA80" t="s">
        <v>1330</v>
      </c>
      <c r="AB80" t="s">
        <v>9398</v>
      </c>
      <c r="AC80" s="47">
        <v>43283.69452824074</v>
      </c>
      <c r="AD80" t="s">
        <v>9398</v>
      </c>
      <c r="AE80" s="47">
        <v>43283.69452824074</v>
      </c>
    </row>
    <row r="81" spans="2:31" x14ac:dyDescent="0.35">
      <c r="B81" s="139">
        <v>43530</v>
      </c>
      <c r="D81" t="s">
        <v>11994</v>
      </c>
      <c r="T81" s="138" t="s">
        <v>12142</v>
      </c>
      <c r="U81" s="138" t="s">
        <v>12143</v>
      </c>
      <c r="W81" s="32" t="str">
        <f t="shared" si="9"/>
        <v>1JBTCOADE</v>
      </c>
      <c r="X81" s="32" t="b">
        <f t="shared" si="10"/>
        <v>1</v>
      </c>
      <c r="Y81" t="s">
        <v>8364</v>
      </c>
      <c r="Z81" t="s">
        <v>1331</v>
      </c>
      <c r="AA81" t="s">
        <v>1332</v>
      </c>
      <c r="AB81" t="s">
        <v>9398</v>
      </c>
      <c r="AC81" s="47">
        <v>43283.694528356478</v>
      </c>
      <c r="AD81" t="s">
        <v>9398</v>
      </c>
      <c r="AE81" s="47">
        <v>43283.694528356478</v>
      </c>
    </row>
    <row r="82" spans="2:31" x14ac:dyDescent="0.35">
      <c r="B82" s="139">
        <v>43530</v>
      </c>
      <c r="D82" s="138" t="s">
        <v>11972</v>
      </c>
      <c r="E82" s="138"/>
      <c r="F82" s="138"/>
      <c r="G82" s="138"/>
      <c r="H82" s="138"/>
      <c r="I82" s="138"/>
      <c r="J82" s="138"/>
      <c r="K82" s="138"/>
      <c r="L82" s="138"/>
      <c r="M82" s="138"/>
      <c r="N82" s="138"/>
      <c r="O82" s="138"/>
      <c r="P82" s="138"/>
      <c r="Q82" s="138"/>
      <c r="R82" s="138"/>
      <c r="S82" s="138"/>
      <c r="T82" s="138" t="s">
        <v>12126</v>
      </c>
      <c r="U82" s="138" t="s">
        <v>11697</v>
      </c>
      <c r="W82" s="32" t="str">
        <f t="shared" si="9"/>
        <v>1JBTCOAFL</v>
      </c>
      <c r="X82" s="32" t="b">
        <f t="shared" si="10"/>
        <v>1</v>
      </c>
      <c r="Y82" t="s">
        <v>8364</v>
      </c>
      <c r="Z82" t="s">
        <v>1333</v>
      </c>
      <c r="AA82" t="s">
        <v>1334</v>
      </c>
      <c r="AB82" t="s">
        <v>9398</v>
      </c>
      <c r="AC82" s="47">
        <v>43283.694528472224</v>
      </c>
      <c r="AD82" t="s">
        <v>9398</v>
      </c>
      <c r="AE82" s="47">
        <v>43283.694528472224</v>
      </c>
    </row>
    <row r="83" spans="2:31" x14ac:dyDescent="0.35">
      <c r="B83" s="139">
        <v>43530</v>
      </c>
      <c r="D83" s="138" t="s">
        <v>11972</v>
      </c>
      <c r="E83" s="138"/>
      <c r="F83" s="138"/>
      <c r="G83" s="138"/>
      <c r="H83" s="138"/>
      <c r="I83" s="138"/>
      <c r="J83" s="138"/>
      <c r="K83" s="138"/>
      <c r="L83" s="138"/>
      <c r="M83" s="138"/>
      <c r="N83" s="138"/>
      <c r="O83" s="138"/>
      <c r="P83" s="138"/>
      <c r="Q83" s="138"/>
      <c r="R83" s="138"/>
      <c r="S83" s="138"/>
      <c r="T83" s="138" t="s">
        <v>12131</v>
      </c>
      <c r="U83" s="138" t="s">
        <v>11541</v>
      </c>
      <c r="W83" s="32" t="str">
        <f t="shared" si="9"/>
        <v>1JBTCOAGA</v>
      </c>
      <c r="X83" s="32" t="b">
        <f t="shared" si="10"/>
        <v>1</v>
      </c>
      <c r="Y83" t="s">
        <v>8364</v>
      </c>
      <c r="Z83" t="s">
        <v>1335</v>
      </c>
      <c r="AA83" t="s">
        <v>1336</v>
      </c>
      <c r="AB83" t="s">
        <v>9398</v>
      </c>
      <c r="AC83" s="47">
        <v>43283.694528553242</v>
      </c>
      <c r="AD83" t="s">
        <v>9398</v>
      </c>
      <c r="AE83" s="47">
        <v>43283.694528553242</v>
      </c>
    </row>
    <row r="84" spans="2:31" x14ac:dyDescent="0.35">
      <c r="B84" s="139">
        <v>43530</v>
      </c>
      <c r="D84" s="138" t="s">
        <v>11972</v>
      </c>
      <c r="E84" s="138"/>
      <c r="F84" s="138"/>
      <c r="G84" s="138"/>
      <c r="H84" s="138"/>
      <c r="I84" s="138"/>
      <c r="J84" s="138"/>
      <c r="K84" s="138"/>
      <c r="L84" s="138"/>
      <c r="M84" s="138"/>
      <c r="N84" s="138"/>
      <c r="O84" s="138"/>
      <c r="P84" s="138"/>
      <c r="Q84" s="138"/>
      <c r="R84" s="138"/>
      <c r="S84" s="138"/>
      <c r="T84" s="138" t="s">
        <v>12128</v>
      </c>
      <c r="U84" s="138" t="s">
        <v>12129</v>
      </c>
      <c r="W84" s="32" t="str">
        <f t="shared" si="9"/>
        <v>1JBTCOAHI</v>
      </c>
      <c r="X84" s="32" t="b">
        <f t="shared" si="10"/>
        <v>1</v>
      </c>
      <c r="Y84" t="s">
        <v>8364</v>
      </c>
      <c r="Z84" t="s">
        <v>1337</v>
      </c>
      <c r="AA84" t="s">
        <v>1338</v>
      </c>
      <c r="AB84" t="s">
        <v>9398</v>
      </c>
      <c r="AC84" s="47">
        <v>43283.694528668981</v>
      </c>
      <c r="AD84" t="s">
        <v>9398</v>
      </c>
      <c r="AE84" s="47">
        <v>43283.694528668981</v>
      </c>
    </row>
    <row r="85" spans="2:31" x14ac:dyDescent="0.35">
      <c r="B85" s="139">
        <v>43530</v>
      </c>
      <c r="D85" s="138" t="s">
        <v>11972</v>
      </c>
      <c r="E85" s="138"/>
      <c r="F85" s="138"/>
      <c r="G85" s="138"/>
      <c r="H85" s="138"/>
      <c r="I85" s="138"/>
      <c r="J85" s="138"/>
      <c r="K85" s="138"/>
      <c r="L85" s="138"/>
      <c r="M85" s="138"/>
      <c r="N85" s="138"/>
      <c r="O85" s="138"/>
      <c r="P85" s="138"/>
      <c r="Q85" s="138"/>
      <c r="R85" s="138"/>
      <c r="S85" s="138"/>
      <c r="T85" s="138" t="s">
        <v>12130</v>
      </c>
      <c r="U85" s="138" t="s">
        <v>11698</v>
      </c>
      <c r="W85" s="32" t="str">
        <f t="shared" si="9"/>
        <v>1JBTCOAIA</v>
      </c>
      <c r="X85" s="32" t="b">
        <f t="shared" si="10"/>
        <v>1</v>
      </c>
      <c r="Y85" t="s">
        <v>8364</v>
      </c>
      <c r="Z85" t="s">
        <v>1339</v>
      </c>
      <c r="AA85" t="s">
        <v>1340</v>
      </c>
      <c r="AB85" t="s">
        <v>9398</v>
      </c>
      <c r="AC85" s="47">
        <v>43283.694528819447</v>
      </c>
      <c r="AD85" t="s">
        <v>9398</v>
      </c>
      <c r="AE85" s="47">
        <v>43283.694528819447</v>
      </c>
    </row>
    <row r="86" spans="2:31" x14ac:dyDescent="0.35">
      <c r="B86" s="139">
        <v>43530</v>
      </c>
      <c r="D86" s="138" t="s">
        <v>11972</v>
      </c>
      <c r="E86" s="138"/>
      <c r="F86" s="138"/>
      <c r="G86" s="138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38"/>
      <c r="S86" s="138"/>
      <c r="T86" s="138" t="s">
        <v>12132</v>
      </c>
      <c r="U86" s="138" t="s">
        <v>12134</v>
      </c>
      <c r="W86" s="32" t="str">
        <f t="shared" si="9"/>
        <v>1JBTCOAID</v>
      </c>
      <c r="X86" s="32" t="b">
        <f t="shared" si="10"/>
        <v>1</v>
      </c>
      <c r="Y86" t="s">
        <v>8364</v>
      </c>
      <c r="Z86" t="s">
        <v>1341</v>
      </c>
      <c r="AA86" t="s">
        <v>1342</v>
      </c>
      <c r="AB86" t="s">
        <v>9398</v>
      </c>
      <c r="AC86" s="47">
        <v>43283.694528935186</v>
      </c>
      <c r="AD86" t="s">
        <v>9398</v>
      </c>
      <c r="AE86" s="47">
        <v>43283.694528935186</v>
      </c>
    </row>
    <row r="87" spans="2:31" x14ac:dyDescent="0.35">
      <c r="B87" s="139">
        <v>43530</v>
      </c>
      <c r="D87" s="138" t="s">
        <v>11972</v>
      </c>
      <c r="E87" s="138"/>
      <c r="F87" s="138"/>
      <c r="G87" s="138"/>
      <c r="H87" s="138"/>
      <c r="I87" s="138"/>
      <c r="J87" s="138"/>
      <c r="K87" s="138"/>
      <c r="L87" s="138"/>
      <c r="M87" s="138"/>
      <c r="N87" s="138"/>
      <c r="O87" s="138"/>
      <c r="P87" s="138"/>
      <c r="Q87" s="138"/>
      <c r="R87" s="138"/>
      <c r="S87" s="138"/>
      <c r="T87" s="138" t="s">
        <v>12133</v>
      </c>
      <c r="U87" s="138" t="s">
        <v>12232</v>
      </c>
      <c r="W87" s="32" t="str">
        <f t="shared" si="9"/>
        <v>1JBTCOAIL</v>
      </c>
      <c r="X87" s="32" t="b">
        <f t="shared" si="10"/>
        <v>1</v>
      </c>
      <c r="Y87" t="s">
        <v>8364</v>
      </c>
      <c r="Z87" t="s">
        <v>1343</v>
      </c>
      <c r="AA87" t="s">
        <v>1344</v>
      </c>
      <c r="AB87" t="s">
        <v>9398</v>
      </c>
      <c r="AC87" s="47">
        <v>43283.694529050925</v>
      </c>
      <c r="AD87" t="s">
        <v>9398</v>
      </c>
      <c r="AE87" s="47">
        <v>43283.694529050925</v>
      </c>
    </row>
    <row r="88" spans="2:31" x14ac:dyDescent="0.35">
      <c r="B88" s="139">
        <v>43530</v>
      </c>
      <c r="D88" s="138" t="s">
        <v>11972</v>
      </c>
      <c r="E88" s="138"/>
      <c r="F88" s="138"/>
      <c r="G88" s="138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38"/>
      <c r="S88" s="138"/>
      <c r="T88" s="138" t="s">
        <v>12142</v>
      </c>
      <c r="U88" s="138" t="s">
        <v>12143</v>
      </c>
      <c r="W88" s="32" t="str">
        <f t="shared" si="9"/>
        <v>1JBTCOAIN</v>
      </c>
      <c r="X88" s="32" t="b">
        <f t="shared" si="10"/>
        <v>1</v>
      </c>
      <c r="Y88" t="s">
        <v>8364</v>
      </c>
      <c r="Z88" t="s">
        <v>1345</v>
      </c>
      <c r="AA88" t="s">
        <v>1346</v>
      </c>
      <c r="AB88" t="s">
        <v>9398</v>
      </c>
      <c r="AC88" s="47">
        <v>43283.694529166663</v>
      </c>
      <c r="AD88" t="s">
        <v>9398</v>
      </c>
      <c r="AE88" s="47">
        <v>43283.694529166663</v>
      </c>
    </row>
    <row r="89" spans="2:31" x14ac:dyDescent="0.35">
      <c r="W89" s="32" t="str">
        <f t="shared" si="9"/>
        <v>1JBTCOAKS</v>
      </c>
      <c r="X89" s="32" t="b">
        <f t="shared" si="10"/>
        <v>1</v>
      </c>
      <c r="Y89" t="s">
        <v>8364</v>
      </c>
      <c r="Z89" t="s">
        <v>1347</v>
      </c>
      <c r="AA89" t="s">
        <v>1348</v>
      </c>
      <c r="AB89" t="s">
        <v>9398</v>
      </c>
      <c r="AC89" s="47">
        <v>43283.694529282409</v>
      </c>
      <c r="AD89" t="s">
        <v>9398</v>
      </c>
      <c r="AE89" s="47">
        <v>43283.694529282409</v>
      </c>
    </row>
    <row r="90" spans="2:31" x14ac:dyDescent="0.35">
      <c r="W90" s="32" t="str">
        <f t="shared" si="9"/>
        <v>1JBTCOAKY</v>
      </c>
      <c r="X90" s="32" t="b">
        <f t="shared" si="10"/>
        <v>1</v>
      </c>
      <c r="Y90" t="s">
        <v>8364</v>
      </c>
      <c r="Z90" t="s">
        <v>1349</v>
      </c>
      <c r="AA90" t="s">
        <v>1350</v>
      </c>
      <c r="AB90" t="s">
        <v>9398</v>
      </c>
      <c r="AC90" s="47">
        <v>43283.694529398148</v>
      </c>
      <c r="AD90" t="s">
        <v>9398</v>
      </c>
      <c r="AE90" s="47">
        <v>43283.694529398148</v>
      </c>
    </row>
    <row r="91" spans="2:31" x14ac:dyDescent="0.35">
      <c r="W91" s="32" t="str">
        <f t="shared" si="9"/>
        <v>1JBTCOALA</v>
      </c>
      <c r="X91" s="32" t="b">
        <f t="shared" si="10"/>
        <v>1</v>
      </c>
      <c r="Y91" t="s">
        <v>8364</v>
      </c>
      <c r="Z91" t="s">
        <v>1351</v>
      </c>
      <c r="AA91" t="s">
        <v>1352</v>
      </c>
      <c r="AB91" t="s">
        <v>9398</v>
      </c>
      <c r="AC91" s="47">
        <v>43283.694529548608</v>
      </c>
      <c r="AD91" t="s">
        <v>9398</v>
      </c>
      <c r="AE91" s="47">
        <v>43283.694529548608</v>
      </c>
    </row>
    <row r="92" spans="2:31" x14ac:dyDescent="0.35">
      <c r="W92" s="32" t="str">
        <f t="shared" si="9"/>
        <v>1JBTCOAMA</v>
      </c>
      <c r="X92" s="32" t="b">
        <f t="shared" si="10"/>
        <v>1</v>
      </c>
      <c r="Y92" t="s">
        <v>8364</v>
      </c>
      <c r="Z92" t="s">
        <v>1353</v>
      </c>
      <c r="AA92" t="s">
        <v>1354</v>
      </c>
      <c r="AB92" t="s">
        <v>9398</v>
      </c>
      <c r="AC92" s="47">
        <v>43283.69452971065</v>
      </c>
      <c r="AD92" t="s">
        <v>9398</v>
      </c>
      <c r="AE92" s="47">
        <v>43283.69452971065</v>
      </c>
    </row>
    <row r="93" spans="2:31" x14ac:dyDescent="0.35">
      <c r="W93" s="32" t="str">
        <f t="shared" si="9"/>
        <v>1JBTCOAMB</v>
      </c>
      <c r="X93" s="32" t="b">
        <f t="shared" si="10"/>
        <v>1</v>
      </c>
      <c r="Y93" t="s">
        <v>8364</v>
      </c>
      <c r="Z93" t="s">
        <v>1355</v>
      </c>
      <c r="AA93" t="s">
        <v>1356</v>
      </c>
      <c r="AB93" t="s">
        <v>9398</v>
      </c>
      <c r="AC93" s="47">
        <v>43283.694529826389</v>
      </c>
      <c r="AD93" t="s">
        <v>9398</v>
      </c>
      <c r="AE93" s="47">
        <v>43283.694529826389</v>
      </c>
    </row>
    <row r="94" spans="2:31" x14ac:dyDescent="0.35">
      <c r="W94" s="32" t="str">
        <f t="shared" si="9"/>
        <v>1JBTCOAMD</v>
      </c>
      <c r="X94" s="32" t="b">
        <f t="shared" si="10"/>
        <v>1</v>
      </c>
      <c r="Y94" t="s">
        <v>8364</v>
      </c>
      <c r="Z94" t="s">
        <v>1357</v>
      </c>
      <c r="AA94" t="s">
        <v>1358</v>
      </c>
      <c r="AB94" t="s">
        <v>9398</v>
      </c>
      <c r="AC94" s="47">
        <v>43283.694529942128</v>
      </c>
      <c r="AD94" t="s">
        <v>9398</v>
      </c>
      <c r="AE94" s="47">
        <v>43283.694529942128</v>
      </c>
    </row>
    <row r="95" spans="2:31" x14ac:dyDescent="0.35">
      <c r="W95" s="32" t="str">
        <f t="shared" si="9"/>
        <v>1JBTCOAME</v>
      </c>
      <c r="X95" s="32" t="b">
        <f t="shared" si="10"/>
        <v>1</v>
      </c>
      <c r="Y95" t="s">
        <v>8364</v>
      </c>
      <c r="Z95" t="s">
        <v>1359</v>
      </c>
      <c r="AA95" t="s">
        <v>1360</v>
      </c>
      <c r="AB95" t="s">
        <v>9398</v>
      </c>
      <c r="AC95" s="47">
        <v>43283.694530011577</v>
      </c>
      <c r="AD95" t="s">
        <v>9398</v>
      </c>
      <c r="AE95" s="47">
        <v>43283.694530011577</v>
      </c>
    </row>
    <row r="96" spans="2:31" x14ac:dyDescent="0.35">
      <c r="W96" s="32" t="str">
        <f t="shared" si="9"/>
        <v>1JBTCOAMI</v>
      </c>
      <c r="X96" s="32" t="b">
        <f t="shared" si="10"/>
        <v>1</v>
      </c>
      <c r="Y96" t="s">
        <v>8364</v>
      </c>
      <c r="Z96" t="s">
        <v>1361</v>
      </c>
      <c r="AA96" t="s">
        <v>1362</v>
      </c>
      <c r="AB96" t="s">
        <v>9398</v>
      </c>
      <c r="AC96" s="47">
        <v>43283.694530127315</v>
      </c>
      <c r="AD96" t="s">
        <v>9398</v>
      </c>
      <c r="AE96" s="47">
        <v>43283.694530127315</v>
      </c>
    </row>
    <row r="97" spans="23:31" x14ac:dyDescent="0.35">
      <c r="W97" s="32" t="str">
        <f t="shared" si="9"/>
        <v>1JBTCOAMN</v>
      </c>
      <c r="X97" s="32" t="b">
        <f t="shared" si="10"/>
        <v>1</v>
      </c>
      <c r="Y97" t="s">
        <v>8364</v>
      </c>
      <c r="Z97" t="s">
        <v>1363</v>
      </c>
      <c r="AA97" t="s">
        <v>1364</v>
      </c>
      <c r="AB97" t="s">
        <v>9398</v>
      </c>
      <c r="AC97" s="47">
        <v>43283.694530243054</v>
      </c>
      <c r="AD97" t="s">
        <v>9398</v>
      </c>
      <c r="AE97" s="47">
        <v>43283.694530243054</v>
      </c>
    </row>
    <row r="98" spans="23:31" x14ac:dyDescent="0.35">
      <c r="W98" s="32" t="str">
        <f t="shared" si="9"/>
        <v>1JBTCOAMO</v>
      </c>
      <c r="X98" s="32" t="b">
        <f t="shared" si="10"/>
        <v>1</v>
      </c>
      <c r="Y98" t="s">
        <v>8364</v>
      </c>
      <c r="Z98" t="s">
        <v>1365</v>
      </c>
      <c r="AA98" t="s">
        <v>1366</v>
      </c>
      <c r="AB98" t="s">
        <v>9398</v>
      </c>
      <c r="AC98" s="47">
        <v>43283.694530358793</v>
      </c>
      <c r="AD98" t="s">
        <v>9398</v>
      </c>
      <c r="AE98" s="47">
        <v>43283.694530358793</v>
      </c>
    </row>
    <row r="99" spans="23:31" x14ac:dyDescent="0.35">
      <c r="W99" s="32" t="str">
        <f t="shared" si="9"/>
        <v>1JBTCOAMS</v>
      </c>
      <c r="X99" s="32" t="b">
        <f t="shared" si="10"/>
        <v>1</v>
      </c>
      <c r="Y99" t="s">
        <v>8364</v>
      </c>
      <c r="Z99" t="s">
        <v>1367</v>
      </c>
      <c r="AA99" t="s">
        <v>1368</v>
      </c>
      <c r="AB99" t="s">
        <v>9398</v>
      </c>
      <c r="AC99" s="47">
        <v>43283.694530474539</v>
      </c>
      <c r="AD99" t="s">
        <v>9398</v>
      </c>
      <c r="AE99" s="47">
        <v>43283.694530474539</v>
      </c>
    </row>
    <row r="100" spans="23:31" x14ac:dyDescent="0.35">
      <c r="W100" s="32" t="str">
        <f t="shared" si="9"/>
        <v>1JBTCOAMT</v>
      </c>
      <c r="X100" s="32" t="b">
        <f t="shared" si="10"/>
        <v>1</v>
      </c>
      <c r="Y100" t="s">
        <v>8364</v>
      </c>
      <c r="Z100" t="s">
        <v>1369</v>
      </c>
      <c r="AA100" t="s">
        <v>1370</v>
      </c>
      <c r="AB100" t="s">
        <v>9398</v>
      </c>
      <c r="AC100" s="47">
        <v>43283.694530590277</v>
      </c>
      <c r="AD100" t="s">
        <v>9398</v>
      </c>
      <c r="AE100" s="47">
        <v>43283.694530590277</v>
      </c>
    </row>
    <row r="101" spans="23:31" x14ac:dyDescent="0.35">
      <c r="W101" s="32" t="str">
        <f t="shared" si="9"/>
        <v>1JBTCOANB</v>
      </c>
      <c r="X101" s="32" t="b">
        <f t="shared" si="10"/>
        <v>1</v>
      </c>
      <c r="Y101" t="s">
        <v>8364</v>
      </c>
      <c r="Z101" t="s">
        <v>1371</v>
      </c>
      <c r="AA101" t="s">
        <v>1372</v>
      </c>
      <c r="AB101" t="s">
        <v>9398</v>
      </c>
      <c r="AC101" s="47">
        <v>43283.694530706016</v>
      </c>
      <c r="AD101" t="s">
        <v>9398</v>
      </c>
      <c r="AE101" s="47">
        <v>43283.694530706016</v>
      </c>
    </row>
    <row r="102" spans="23:31" x14ac:dyDescent="0.35">
      <c r="W102" s="32" t="str">
        <f t="shared" si="9"/>
        <v>1JBTCOANC</v>
      </c>
      <c r="X102" s="32" t="b">
        <f t="shared" si="10"/>
        <v>1</v>
      </c>
      <c r="Y102" t="s">
        <v>8364</v>
      </c>
      <c r="Z102" t="s">
        <v>1373</v>
      </c>
      <c r="AA102" t="s">
        <v>1374</v>
      </c>
      <c r="AB102" t="s">
        <v>9398</v>
      </c>
      <c r="AC102" s="47">
        <v>43283.694530868059</v>
      </c>
      <c r="AD102" t="s">
        <v>9398</v>
      </c>
      <c r="AE102" s="47">
        <v>43283.694530868059</v>
      </c>
    </row>
    <row r="103" spans="23:31" x14ac:dyDescent="0.35">
      <c r="W103" s="32" t="str">
        <f t="shared" si="9"/>
        <v>1JBTCOAND</v>
      </c>
      <c r="X103" s="32" t="b">
        <f t="shared" si="10"/>
        <v>1</v>
      </c>
      <c r="Y103" t="s">
        <v>8364</v>
      </c>
      <c r="Z103" t="s">
        <v>1375</v>
      </c>
      <c r="AA103" t="s">
        <v>1376</v>
      </c>
      <c r="AB103" t="s">
        <v>9398</v>
      </c>
      <c r="AC103" s="47">
        <v>43283.694531053239</v>
      </c>
      <c r="AD103" t="s">
        <v>9398</v>
      </c>
      <c r="AE103" s="47">
        <v>43283.694531053239</v>
      </c>
    </row>
    <row r="104" spans="23:31" x14ac:dyDescent="0.35">
      <c r="W104" s="32" t="str">
        <f t="shared" si="9"/>
        <v>1JBTCOANE</v>
      </c>
      <c r="X104" s="32" t="b">
        <f t="shared" si="10"/>
        <v>1</v>
      </c>
      <c r="Y104" t="s">
        <v>8364</v>
      </c>
      <c r="Z104" t="s">
        <v>1377</v>
      </c>
      <c r="AA104" t="s">
        <v>1378</v>
      </c>
      <c r="AB104" t="s">
        <v>9398</v>
      </c>
      <c r="AC104" s="47">
        <v>43283.694531168978</v>
      </c>
      <c r="AD104" t="s">
        <v>9398</v>
      </c>
      <c r="AE104" s="47">
        <v>43283.694531168978</v>
      </c>
    </row>
    <row r="105" spans="23:31" x14ac:dyDescent="0.35">
      <c r="W105" s="32" t="str">
        <f t="shared" si="9"/>
        <v>1JBTCOANH</v>
      </c>
      <c r="X105" s="32" t="b">
        <f t="shared" si="10"/>
        <v>1</v>
      </c>
      <c r="Y105" t="s">
        <v>8364</v>
      </c>
      <c r="Z105" t="s">
        <v>1379</v>
      </c>
      <c r="AA105" t="s">
        <v>1380</v>
      </c>
      <c r="AB105" t="s">
        <v>9398</v>
      </c>
      <c r="AC105" s="47">
        <v>43283.694531284724</v>
      </c>
      <c r="AD105" t="s">
        <v>9398</v>
      </c>
      <c r="AE105" s="47">
        <v>43283.694531284724</v>
      </c>
    </row>
    <row r="106" spans="23:31" x14ac:dyDescent="0.35">
      <c r="W106" s="32" t="str">
        <f t="shared" si="9"/>
        <v>1JBTCOANJ</v>
      </c>
      <c r="X106" s="32" t="b">
        <f t="shared" si="10"/>
        <v>1</v>
      </c>
      <c r="Y106" t="s">
        <v>8364</v>
      </c>
      <c r="Z106" t="s">
        <v>1381</v>
      </c>
      <c r="AA106" t="s">
        <v>1382</v>
      </c>
      <c r="AB106" t="s">
        <v>9398</v>
      </c>
      <c r="AC106" s="47">
        <v>43283.694531365742</v>
      </c>
      <c r="AD106" t="s">
        <v>9398</v>
      </c>
      <c r="AE106" s="47">
        <v>43283.694531365742</v>
      </c>
    </row>
    <row r="107" spans="23:31" x14ac:dyDescent="0.35">
      <c r="W107" s="32" t="str">
        <f t="shared" si="9"/>
        <v>1JBTCOANL</v>
      </c>
      <c r="X107" s="32" t="b">
        <f t="shared" si="10"/>
        <v>1</v>
      </c>
      <c r="Y107" t="s">
        <v>8364</v>
      </c>
      <c r="Z107" t="s">
        <v>1383</v>
      </c>
      <c r="AA107" t="s">
        <v>1384</v>
      </c>
      <c r="AB107" t="s">
        <v>9398</v>
      </c>
      <c r="AC107" s="47">
        <v>43283.694531516201</v>
      </c>
      <c r="AD107" t="s">
        <v>9398</v>
      </c>
      <c r="AE107" s="47">
        <v>43283.694531516201</v>
      </c>
    </row>
    <row r="108" spans="23:31" x14ac:dyDescent="0.35">
      <c r="W108" s="32" t="str">
        <f t="shared" si="9"/>
        <v>1JBTCOANM</v>
      </c>
      <c r="X108" s="32" t="b">
        <f t="shared" si="10"/>
        <v>1</v>
      </c>
      <c r="Y108" t="s">
        <v>8364</v>
      </c>
      <c r="Z108" t="s">
        <v>1385</v>
      </c>
      <c r="AA108" t="s">
        <v>1386</v>
      </c>
      <c r="AB108" t="s">
        <v>9398</v>
      </c>
      <c r="AC108" s="47">
        <v>43283.694531631947</v>
      </c>
      <c r="AD108" t="s">
        <v>9398</v>
      </c>
      <c r="AE108" s="47">
        <v>43283.694531631947</v>
      </c>
    </row>
    <row r="109" spans="23:31" x14ac:dyDescent="0.35">
      <c r="W109" s="32" t="str">
        <f t="shared" si="9"/>
        <v>1JBTCOANS</v>
      </c>
      <c r="X109" s="32" t="b">
        <f t="shared" si="10"/>
        <v>1</v>
      </c>
      <c r="Y109" t="s">
        <v>8364</v>
      </c>
      <c r="Z109" t="s">
        <v>1387</v>
      </c>
      <c r="AA109" t="s">
        <v>1388</v>
      </c>
      <c r="AB109" t="s">
        <v>9398</v>
      </c>
      <c r="AC109" s="47">
        <v>43283.694531747686</v>
      </c>
      <c r="AD109" t="s">
        <v>9398</v>
      </c>
      <c r="AE109" s="47">
        <v>43283.694531747686</v>
      </c>
    </row>
    <row r="110" spans="23:31" x14ac:dyDescent="0.35">
      <c r="W110" s="32" t="str">
        <f t="shared" si="9"/>
        <v>1JBTCOANT</v>
      </c>
      <c r="X110" s="32" t="b">
        <f t="shared" si="10"/>
        <v>1</v>
      </c>
      <c r="Y110" t="s">
        <v>8364</v>
      </c>
      <c r="Z110" t="s">
        <v>1389</v>
      </c>
      <c r="AA110" t="s">
        <v>1390</v>
      </c>
      <c r="AB110" t="s">
        <v>9398</v>
      </c>
      <c r="AC110" s="47">
        <v>43283.694531863424</v>
      </c>
      <c r="AD110" t="s">
        <v>9398</v>
      </c>
      <c r="AE110" s="47">
        <v>43283.694531863424</v>
      </c>
    </row>
    <row r="111" spans="23:31" x14ac:dyDescent="0.35">
      <c r="W111" s="32" t="str">
        <f t="shared" si="9"/>
        <v>1JBTCOANU</v>
      </c>
      <c r="X111" s="32" t="b">
        <f t="shared" si="10"/>
        <v>1</v>
      </c>
      <c r="Y111" t="s">
        <v>8364</v>
      </c>
      <c r="Z111" t="s">
        <v>1391</v>
      </c>
      <c r="AA111" t="s">
        <v>1392</v>
      </c>
      <c r="AB111" t="s">
        <v>9398</v>
      </c>
      <c r="AC111" s="47">
        <v>43283.69453197917</v>
      </c>
      <c r="AD111" t="s">
        <v>9398</v>
      </c>
      <c r="AE111" s="47">
        <v>43283.69453197917</v>
      </c>
    </row>
    <row r="112" spans="23:31" x14ac:dyDescent="0.35">
      <c r="W112" s="32" t="str">
        <f t="shared" si="9"/>
        <v>1JBTCOANV</v>
      </c>
      <c r="X112" s="32" t="b">
        <f t="shared" si="10"/>
        <v>1</v>
      </c>
      <c r="Y112" t="s">
        <v>8364</v>
      </c>
      <c r="Z112" t="s">
        <v>1393</v>
      </c>
      <c r="AA112" t="s">
        <v>1394</v>
      </c>
      <c r="AB112" t="s">
        <v>9398</v>
      </c>
      <c r="AC112" s="47">
        <v>43283.694532094909</v>
      </c>
      <c r="AD112" t="s">
        <v>9398</v>
      </c>
      <c r="AE112" s="47">
        <v>43283.694532094909</v>
      </c>
    </row>
    <row r="113" spans="23:31" x14ac:dyDescent="0.35">
      <c r="W113" s="32" t="str">
        <f t="shared" si="9"/>
        <v>1JBTCOANY</v>
      </c>
      <c r="X113" s="32" t="b">
        <f t="shared" si="10"/>
        <v>1</v>
      </c>
      <c r="Y113" t="s">
        <v>8364</v>
      </c>
      <c r="Z113" t="s">
        <v>1395</v>
      </c>
      <c r="AA113" t="s">
        <v>1396</v>
      </c>
      <c r="AB113" t="s">
        <v>9398</v>
      </c>
      <c r="AC113" s="47">
        <v>43283.694532210648</v>
      </c>
      <c r="AD113" t="s">
        <v>9398</v>
      </c>
      <c r="AE113" s="47">
        <v>43283.694532210648</v>
      </c>
    </row>
    <row r="114" spans="23:31" x14ac:dyDescent="0.35">
      <c r="W114" s="32" t="str">
        <f t="shared" si="9"/>
        <v>1JBTCOAOH</v>
      </c>
      <c r="X114" s="32" t="b">
        <f t="shared" si="10"/>
        <v>1</v>
      </c>
      <c r="Y114" t="s">
        <v>8364</v>
      </c>
      <c r="Z114" t="s">
        <v>1397</v>
      </c>
      <c r="AA114" t="s">
        <v>1398</v>
      </c>
      <c r="AB114" t="s">
        <v>9398</v>
      </c>
      <c r="AC114" s="47">
        <v>43283.694532326386</v>
      </c>
      <c r="AD114" t="s">
        <v>9398</v>
      </c>
      <c r="AE114" s="47">
        <v>43283.694532326386</v>
      </c>
    </row>
    <row r="115" spans="23:31" x14ac:dyDescent="0.35">
      <c r="W115" s="32" t="str">
        <f t="shared" si="9"/>
        <v>1JBTCOAOK</v>
      </c>
      <c r="X115" s="32" t="b">
        <f t="shared" si="10"/>
        <v>1</v>
      </c>
      <c r="Y115" t="s">
        <v>8364</v>
      </c>
      <c r="Z115" t="s">
        <v>1399</v>
      </c>
      <c r="AA115" t="s">
        <v>1400</v>
      </c>
      <c r="AB115" t="s">
        <v>9398</v>
      </c>
      <c r="AC115" s="47">
        <v>43283.694532407404</v>
      </c>
      <c r="AD115" t="s">
        <v>9398</v>
      </c>
      <c r="AE115" s="47">
        <v>43283.694532407404</v>
      </c>
    </row>
    <row r="116" spans="23:31" x14ac:dyDescent="0.35">
      <c r="W116" s="32" t="str">
        <f t="shared" si="9"/>
        <v>1JBTCOAON</v>
      </c>
      <c r="X116" s="32" t="b">
        <f t="shared" si="10"/>
        <v>1</v>
      </c>
      <c r="Y116" t="s">
        <v>8364</v>
      </c>
      <c r="Z116" t="s">
        <v>1401</v>
      </c>
      <c r="AA116" t="s">
        <v>1402</v>
      </c>
      <c r="AB116" t="s">
        <v>9398</v>
      </c>
      <c r="AC116" s="47">
        <v>43283.69453252315</v>
      </c>
      <c r="AD116" t="s">
        <v>9398</v>
      </c>
      <c r="AE116" s="47">
        <v>43283.69453252315</v>
      </c>
    </row>
    <row r="117" spans="23:31" x14ac:dyDescent="0.35">
      <c r="W117" s="32" t="str">
        <f t="shared" si="9"/>
        <v>1JBTCOAOR</v>
      </c>
      <c r="X117" s="32" t="b">
        <f t="shared" si="10"/>
        <v>1</v>
      </c>
      <c r="Y117" t="s">
        <v>8364</v>
      </c>
      <c r="Z117" t="s">
        <v>1403</v>
      </c>
      <c r="AA117" t="s">
        <v>1404</v>
      </c>
      <c r="AB117" t="s">
        <v>9398</v>
      </c>
      <c r="AC117" s="47">
        <v>43283.694532638889</v>
      </c>
      <c r="AD117" t="s">
        <v>9398</v>
      </c>
      <c r="AE117" s="47">
        <v>43283.694532638889</v>
      </c>
    </row>
    <row r="118" spans="23:31" x14ac:dyDescent="0.35">
      <c r="W118" s="32" t="str">
        <f t="shared" si="9"/>
        <v>1JBTCOAPA</v>
      </c>
      <c r="X118" s="32" t="b">
        <f t="shared" si="10"/>
        <v>1</v>
      </c>
      <c r="Y118" t="s">
        <v>8364</v>
      </c>
      <c r="Z118" t="s">
        <v>1405</v>
      </c>
      <c r="AA118" t="s">
        <v>1406</v>
      </c>
      <c r="AB118" t="s">
        <v>9398</v>
      </c>
      <c r="AC118" s="47">
        <v>43283.694532789355</v>
      </c>
      <c r="AD118" t="s">
        <v>9398</v>
      </c>
      <c r="AE118" s="47">
        <v>43283.694532789355</v>
      </c>
    </row>
    <row r="119" spans="23:31" x14ac:dyDescent="0.35">
      <c r="W119" s="32" t="str">
        <f t="shared" si="9"/>
        <v>1JBTCOAPE</v>
      </c>
      <c r="X119" s="32" t="b">
        <f t="shared" si="10"/>
        <v>1</v>
      </c>
      <c r="Y119" t="s">
        <v>8364</v>
      </c>
      <c r="Z119" t="s">
        <v>1407</v>
      </c>
      <c r="AA119" t="s">
        <v>1408</v>
      </c>
      <c r="AB119" t="s">
        <v>9398</v>
      </c>
      <c r="AC119" s="47">
        <v>43283.694532905094</v>
      </c>
      <c r="AD119" t="s">
        <v>9398</v>
      </c>
      <c r="AE119" s="47">
        <v>43283.694532905094</v>
      </c>
    </row>
    <row r="120" spans="23:31" x14ac:dyDescent="0.35">
      <c r="W120" s="32" t="str">
        <f t="shared" si="9"/>
        <v>1JBTCOAQC</v>
      </c>
      <c r="X120" s="32" t="b">
        <f t="shared" si="10"/>
        <v>1</v>
      </c>
      <c r="Y120" t="s">
        <v>8364</v>
      </c>
      <c r="Z120" t="s">
        <v>377</v>
      </c>
      <c r="AA120" t="s">
        <v>1409</v>
      </c>
      <c r="AB120" t="s">
        <v>9398</v>
      </c>
      <c r="AC120" s="47">
        <v>43283.694532986112</v>
      </c>
      <c r="AD120" t="s">
        <v>9398</v>
      </c>
      <c r="AE120" s="47">
        <v>43283.694532986112</v>
      </c>
    </row>
    <row r="121" spans="23:31" x14ac:dyDescent="0.35">
      <c r="W121" s="32" t="str">
        <f t="shared" si="9"/>
        <v>1JBTCOARI</v>
      </c>
      <c r="X121" s="32" t="b">
        <f t="shared" si="10"/>
        <v>1</v>
      </c>
      <c r="Y121" t="s">
        <v>8364</v>
      </c>
      <c r="Z121" t="s">
        <v>1410</v>
      </c>
      <c r="AA121" t="s">
        <v>1411</v>
      </c>
      <c r="AB121" t="s">
        <v>9398</v>
      </c>
      <c r="AC121" s="47">
        <v>43283.694533101851</v>
      </c>
      <c r="AD121" t="s">
        <v>9398</v>
      </c>
      <c r="AE121" s="47">
        <v>43283.694533101851</v>
      </c>
    </row>
    <row r="122" spans="23:31" x14ac:dyDescent="0.35">
      <c r="W122" s="32" t="str">
        <f t="shared" si="9"/>
        <v>1JBTCOASC</v>
      </c>
      <c r="X122" s="32" t="b">
        <f t="shared" si="10"/>
        <v>1</v>
      </c>
      <c r="Y122" t="s">
        <v>8364</v>
      </c>
      <c r="Z122" t="s">
        <v>1412</v>
      </c>
      <c r="AA122" t="s">
        <v>1413</v>
      </c>
      <c r="AB122" t="s">
        <v>9398</v>
      </c>
      <c r="AC122" s="47">
        <v>43283.694533182868</v>
      </c>
      <c r="AD122" t="s">
        <v>9398</v>
      </c>
      <c r="AE122" s="47">
        <v>43283.694533182868</v>
      </c>
    </row>
    <row r="123" spans="23:31" x14ac:dyDescent="0.35">
      <c r="W123" s="32" t="str">
        <f t="shared" si="9"/>
        <v>1JBTCOASD</v>
      </c>
      <c r="X123" s="32" t="b">
        <f t="shared" si="10"/>
        <v>1</v>
      </c>
      <c r="Y123" t="s">
        <v>8364</v>
      </c>
      <c r="Z123" t="s">
        <v>1414</v>
      </c>
      <c r="AA123" t="s">
        <v>1415</v>
      </c>
      <c r="AB123" t="s">
        <v>9398</v>
      </c>
      <c r="AC123" s="47">
        <v>43283.694533298614</v>
      </c>
      <c r="AD123" t="s">
        <v>9398</v>
      </c>
      <c r="AE123" s="47">
        <v>43283.694533298614</v>
      </c>
    </row>
    <row r="124" spans="23:31" x14ac:dyDescent="0.35">
      <c r="W124" s="32" t="str">
        <f t="shared" si="9"/>
        <v>1JBTCOASK</v>
      </c>
      <c r="X124" s="32" t="b">
        <f t="shared" si="10"/>
        <v>1</v>
      </c>
      <c r="Y124" t="s">
        <v>8364</v>
      </c>
      <c r="Z124" t="s">
        <v>1416</v>
      </c>
      <c r="AA124" t="s">
        <v>1417</v>
      </c>
      <c r="AB124" t="s">
        <v>9398</v>
      </c>
      <c r="AC124" s="47">
        <v>43283.694533368056</v>
      </c>
      <c r="AD124" t="s">
        <v>9398</v>
      </c>
      <c r="AE124" s="47">
        <v>43283.694533368056</v>
      </c>
    </row>
    <row r="125" spans="23:31" x14ac:dyDescent="0.35">
      <c r="W125" s="32" t="str">
        <f t="shared" si="9"/>
        <v>1JBTCOATN</v>
      </c>
      <c r="X125" s="32" t="b">
        <f t="shared" si="10"/>
        <v>1</v>
      </c>
      <c r="Y125" t="s">
        <v>8364</v>
      </c>
      <c r="Z125" t="s">
        <v>1418</v>
      </c>
      <c r="AA125" t="s">
        <v>1419</v>
      </c>
      <c r="AB125" t="s">
        <v>9398</v>
      </c>
      <c r="AC125" s="47">
        <v>43283.694533483795</v>
      </c>
      <c r="AD125" t="s">
        <v>9398</v>
      </c>
      <c r="AE125" s="47">
        <v>43283.694533483795</v>
      </c>
    </row>
    <row r="126" spans="23:31" x14ac:dyDescent="0.35">
      <c r="W126" s="32" t="str">
        <f t="shared" si="9"/>
        <v>1JBTCOATX</v>
      </c>
      <c r="X126" s="32" t="b">
        <f t="shared" si="10"/>
        <v>1</v>
      </c>
      <c r="Y126" t="s">
        <v>8364</v>
      </c>
      <c r="Z126" t="s">
        <v>1420</v>
      </c>
      <c r="AA126" t="s">
        <v>1421</v>
      </c>
      <c r="AB126" t="s">
        <v>9398</v>
      </c>
      <c r="AC126" s="47">
        <v>43283.694533599541</v>
      </c>
      <c r="AD126" t="s">
        <v>9398</v>
      </c>
      <c r="AE126" s="47">
        <v>43283.694533599541</v>
      </c>
    </row>
    <row r="127" spans="23:31" x14ac:dyDescent="0.35">
      <c r="W127" s="32" t="str">
        <f t="shared" si="9"/>
        <v>1JBTCOAUT</v>
      </c>
      <c r="X127" s="32" t="b">
        <f t="shared" si="10"/>
        <v>1</v>
      </c>
      <c r="Y127" t="s">
        <v>8364</v>
      </c>
      <c r="Z127" t="s">
        <v>1422</v>
      </c>
      <c r="AA127" t="s">
        <v>1423</v>
      </c>
      <c r="AB127" t="s">
        <v>9398</v>
      </c>
      <c r="AC127" s="47">
        <v>43283.694533680558</v>
      </c>
      <c r="AD127" t="s">
        <v>9398</v>
      </c>
      <c r="AE127" s="47">
        <v>43283.694533680558</v>
      </c>
    </row>
    <row r="128" spans="23:31" x14ac:dyDescent="0.35">
      <c r="W128" s="32" t="str">
        <f t="shared" si="9"/>
        <v>1JBTCOAVA</v>
      </c>
      <c r="X128" s="32" t="b">
        <f t="shared" si="10"/>
        <v>1</v>
      </c>
      <c r="Y128" t="s">
        <v>8364</v>
      </c>
      <c r="Z128" t="s">
        <v>1424</v>
      </c>
      <c r="AA128" t="s">
        <v>1425</v>
      </c>
      <c r="AB128" t="s">
        <v>9398</v>
      </c>
      <c r="AC128" s="47">
        <v>43283.694533796297</v>
      </c>
      <c r="AD128" t="s">
        <v>9398</v>
      </c>
      <c r="AE128" s="47">
        <v>43283.694533796297</v>
      </c>
    </row>
    <row r="129" spans="23:31" x14ac:dyDescent="0.35">
      <c r="W129" s="32" t="str">
        <f t="shared" si="9"/>
        <v>1JBTCOAVT</v>
      </c>
      <c r="X129" s="32" t="b">
        <f t="shared" si="10"/>
        <v>1</v>
      </c>
      <c r="Y129" t="s">
        <v>8364</v>
      </c>
      <c r="Z129" t="s">
        <v>1426</v>
      </c>
      <c r="AA129" t="s">
        <v>1427</v>
      </c>
      <c r="AB129" t="s">
        <v>9398</v>
      </c>
      <c r="AC129" s="47">
        <v>43283.694533877315</v>
      </c>
      <c r="AD129" t="s">
        <v>9398</v>
      </c>
      <c r="AE129" s="47">
        <v>43283.694533877315</v>
      </c>
    </row>
    <row r="130" spans="23:31" x14ac:dyDescent="0.35">
      <c r="W130" s="32" t="str">
        <f t="shared" si="9"/>
        <v>1JBTCOAWA</v>
      </c>
      <c r="X130" s="32" t="b">
        <f t="shared" si="10"/>
        <v>1</v>
      </c>
      <c r="Y130" t="s">
        <v>8364</v>
      </c>
      <c r="Z130" t="s">
        <v>1428</v>
      </c>
      <c r="AA130" t="s">
        <v>1429</v>
      </c>
      <c r="AB130" t="s">
        <v>9398</v>
      </c>
      <c r="AC130" s="47">
        <v>43283.694533993053</v>
      </c>
      <c r="AD130" t="s">
        <v>9398</v>
      </c>
      <c r="AE130" s="47">
        <v>43283.694533993053</v>
      </c>
    </row>
    <row r="131" spans="23:31" x14ac:dyDescent="0.35">
      <c r="W131" s="32" t="str">
        <f t="shared" si="9"/>
        <v>1JBTCOAWI</v>
      </c>
      <c r="X131" s="32" t="b">
        <f t="shared" si="10"/>
        <v>1</v>
      </c>
      <c r="Y131" t="s">
        <v>8364</v>
      </c>
      <c r="Z131" t="s">
        <v>1430</v>
      </c>
      <c r="AA131" t="s">
        <v>1431</v>
      </c>
      <c r="AB131" t="s">
        <v>9398</v>
      </c>
      <c r="AC131" s="47">
        <v>43283.694534108799</v>
      </c>
      <c r="AD131" t="s">
        <v>9398</v>
      </c>
      <c r="AE131" s="47">
        <v>43283.694534108799</v>
      </c>
    </row>
    <row r="132" spans="23:31" x14ac:dyDescent="0.35">
      <c r="W132" s="32" t="str">
        <f t="shared" si="9"/>
        <v>1JBTCOAWV</v>
      </c>
      <c r="X132" s="32" t="b">
        <f t="shared" si="10"/>
        <v>1</v>
      </c>
      <c r="Y132" t="s">
        <v>8364</v>
      </c>
      <c r="Z132" t="s">
        <v>1432</v>
      </c>
      <c r="AA132" t="s">
        <v>1433</v>
      </c>
      <c r="AB132" t="s">
        <v>9398</v>
      </c>
      <c r="AC132" s="47">
        <v>43283.694534178241</v>
      </c>
      <c r="AD132" t="s">
        <v>9398</v>
      </c>
      <c r="AE132" s="47">
        <v>43283.694534178241</v>
      </c>
    </row>
    <row r="133" spans="23:31" x14ac:dyDescent="0.35">
      <c r="W133" s="32" t="str">
        <f t="shared" si="9"/>
        <v>1JBTCOAWY</v>
      </c>
      <c r="X133" s="32" t="b">
        <f t="shared" si="10"/>
        <v>1</v>
      </c>
      <c r="Y133" t="s">
        <v>8364</v>
      </c>
      <c r="Z133" t="s">
        <v>1434</v>
      </c>
      <c r="AA133" t="s">
        <v>1435</v>
      </c>
      <c r="AB133" t="s">
        <v>9398</v>
      </c>
      <c r="AC133" s="47">
        <v>43283.69453429398</v>
      </c>
      <c r="AD133" t="s">
        <v>9398</v>
      </c>
      <c r="AE133" s="47">
        <v>43283.69453429398</v>
      </c>
    </row>
    <row r="134" spans="23:31" x14ac:dyDescent="0.35">
      <c r="W134" s="32" t="str">
        <f t="shared" ref="W134:W197" si="11">Y134&amp;Z134</f>
        <v>1JBTCOAYT</v>
      </c>
      <c r="X134" s="32" t="b">
        <f t="shared" ref="X134:X197" si="12">VLOOKUP(Z134,T:U,2,0)=AA134</f>
        <v>1</v>
      </c>
      <c r="Y134" t="s">
        <v>8364</v>
      </c>
      <c r="Z134" t="s">
        <v>1436</v>
      </c>
      <c r="AA134" t="s">
        <v>1437</v>
      </c>
      <c r="AB134" t="s">
        <v>9398</v>
      </c>
      <c r="AC134" s="47">
        <v>43283.694534374998</v>
      </c>
      <c r="AD134" t="s">
        <v>9398</v>
      </c>
      <c r="AE134" s="47">
        <v>43283.694534374998</v>
      </c>
    </row>
    <row r="135" spans="23:31" x14ac:dyDescent="0.35">
      <c r="W135" s="32" t="str">
        <f t="shared" si="11"/>
        <v>ALP1-</v>
      </c>
      <c r="X135" s="32" t="b">
        <f t="shared" si="12"/>
        <v>1</v>
      </c>
      <c r="Y135" t="s">
        <v>11</v>
      </c>
      <c r="Z135" t="s">
        <v>1311</v>
      </c>
      <c r="AA135" t="s">
        <v>1312</v>
      </c>
      <c r="AB135" t="s">
        <v>9398</v>
      </c>
      <c r="AC135" s="47">
        <v>42895.35821820602</v>
      </c>
      <c r="AD135" t="s">
        <v>9398</v>
      </c>
      <c r="AE135" s="47">
        <v>42895.35821820602</v>
      </c>
    </row>
    <row r="136" spans="23:31" x14ac:dyDescent="0.35">
      <c r="W136" s="32" t="str">
        <f t="shared" si="11"/>
        <v>ALP1AB</v>
      </c>
      <c r="X136" s="32" t="b">
        <f t="shared" si="12"/>
        <v>1</v>
      </c>
      <c r="Y136" t="s">
        <v>11</v>
      </c>
      <c r="Z136" t="s">
        <v>1313</v>
      </c>
      <c r="AA136" t="s">
        <v>1314</v>
      </c>
      <c r="AB136" t="s">
        <v>9398</v>
      </c>
      <c r="AC136" s="47">
        <v>42810.33351689815</v>
      </c>
      <c r="AD136" t="s">
        <v>9398</v>
      </c>
      <c r="AE136" s="47">
        <v>42810.33351689815</v>
      </c>
    </row>
    <row r="137" spans="23:31" x14ac:dyDescent="0.35">
      <c r="W137" s="32" t="str">
        <f t="shared" si="11"/>
        <v>ALP1AK</v>
      </c>
      <c r="X137" s="32" t="b">
        <f t="shared" si="12"/>
        <v>1</v>
      </c>
      <c r="Y137" t="s">
        <v>11</v>
      </c>
      <c r="Z137" t="s">
        <v>1315</v>
      </c>
      <c r="AA137" t="s">
        <v>1316</v>
      </c>
      <c r="AB137" t="s">
        <v>9398</v>
      </c>
      <c r="AC137" s="47">
        <v>42810.333517280094</v>
      </c>
      <c r="AD137" t="s">
        <v>9398</v>
      </c>
      <c r="AE137" s="47">
        <v>42810.333517280094</v>
      </c>
    </row>
    <row r="138" spans="23:31" x14ac:dyDescent="0.35">
      <c r="W138" s="32" t="str">
        <f t="shared" si="11"/>
        <v>ALP1AL</v>
      </c>
      <c r="X138" s="32" t="b">
        <f t="shared" si="12"/>
        <v>1</v>
      </c>
      <c r="Y138" t="s">
        <v>11</v>
      </c>
      <c r="Z138" t="s">
        <v>1317</v>
      </c>
      <c r="AA138" t="s">
        <v>1318</v>
      </c>
      <c r="AB138" t="s">
        <v>9398</v>
      </c>
      <c r="AC138" s="47">
        <v>42810.333517511572</v>
      </c>
      <c r="AD138" t="s">
        <v>9398</v>
      </c>
      <c r="AE138" s="47">
        <v>42810.333517511572</v>
      </c>
    </row>
    <row r="139" spans="23:31" x14ac:dyDescent="0.35">
      <c r="W139" s="32" t="str">
        <f t="shared" si="11"/>
        <v>ALP1AR</v>
      </c>
      <c r="X139" s="32" t="b">
        <f t="shared" si="12"/>
        <v>1</v>
      </c>
      <c r="Y139" t="s">
        <v>11</v>
      </c>
      <c r="Z139" t="s">
        <v>112</v>
      </c>
      <c r="AA139" t="s">
        <v>1319</v>
      </c>
      <c r="AB139" t="s">
        <v>9398</v>
      </c>
      <c r="AC139" s="47">
        <v>42810.333517708335</v>
      </c>
      <c r="AD139" t="s">
        <v>9398</v>
      </c>
      <c r="AE139" s="47">
        <v>42810.333517708335</v>
      </c>
    </row>
    <row r="140" spans="23:31" x14ac:dyDescent="0.35">
      <c r="W140" s="32" t="str">
        <f t="shared" si="11"/>
        <v>ALP1AZ</v>
      </c>
      <c r="X140" s="32" t="b">
        <f t="shared" si="12"/>
        <v>1</v>
      </c>
      <c r="Y140" t="s">
        <v>11</v>
      </c>
      <c r="Z140" t="s">
        <v>1320</v>
      </c>
      <c r="AA140" t="s">
        <v>1321</v>
      </c>
      <c r="AB140" t="s">
        <v>9398</v>
      </c>
      <c r="AC140" s="47">
        <v>42810.333517905092</v>
      </c>
      <c r="AD140" t="s">
        <v>9398</v>
      </c>
      <c r="AE140" s="47">
        <v>42810.333517905092</v>
      </c>
    </row>
    <row r="141" spans="23:31" x14ac:dyDescent="0.35">
      <c r="W141" s="32" t="str">
        <f t="shared" si="11"/>
        <v>ALP1BC</v>
      </c>
      <c r="X141" s="32" t="b">
        <f t="shared" si="12"/>
        <v>1</v>
      </c>
      <c r="Y141" t="s">
        <v>11</v>
      </c>
      <c r="Z141" t="s">
        <v>1322</v>
      </c>
      <c r="AA141" t="s">
        <v>1323</v>
      </c>
      <c r="AB141" t="s">
        <v>9398</v>
      </c>
      <c r="AC141" s="47">
        <v>42810.33351809028</v>
      </c>
      <c r="AD141" t="s">
        <v>9398</v>
      </c>
      <c r="AE141" s="47">
        <v>42810.33351809028</v>
      </c>
    </row>
    <row r="142" spans="23:31" x14ac:dyDescent="0.35">
      <c r="W142" s="32" t="str">
        <f t="shared" si="11"/>
        <v>ALP1CA</v>
      </c>
      <c r="X142" s="32" t="b">
        <f t="shared" si="12"/>
        <v>1</v>
      </c>
      <c r="Y142" t="s">
        <v>11</v>
      </c>
      <c r="Z142" t="s">
        <v>1324</v>
      </c>
      <c r="AA142" t="s">
        <v>1325</v>
      </c>
      <c r="AB142" t="s">
        <v>9398</v>
      </c>
      <c r="AC142" s="47">
        <v>42810.333518321757</v>
      </c>
      <c r="AD142" t="s">
        <v>9398</v>
      </c>
      <c r="AE142" s="47">
        <v>42810.333518321757</v>
      </c>
    </row>
    <row r="143" spans="23:31" x14ac:dyDescent="0.35">
      <c r="W143" s="32" t="str">
        <f t="shared" si="11"/>
        <v>ALP1CO</v>
      </c>
      <c r="X143" s="32" t="b">
        <f t="shared" si="12"/>
        <v>1</v>
      </c>
      <c r="Y143" t="s">
        <v>11</v>
      </c>
      <c r="Z143" t="s">
        <v>51</v>
      </c>
      <c r="AA143" t="s">
        <v>1326</v>
      </c>
      <c r="AB143" t="s">
        <v>9398</v>
      </c>
      <c r="AC143" s="47">
        <v>42810.333518518521</v>
      </c>
      <c r="AD143" t="s">
        <v>9398</v>
      </c>
      <c r="AE143" s="47">
        <v>42810.333518518521</v>
      </c>
    </row>
    <row r="144" spans="23:31" x14ac:dyDescent="0.35">
      <c r="W144" s="32" t="str">
        <f t="shared" si="11"/>
        <v>ALP1CT</v>
      </c>
      <c r="X144" s="32" t="b">
        <f t="shared" si="12"/>
        <v>1</v>
      </c>
      <c r="Y144" t="s">
        <v>11</v>
      </c>
      <c r="Z144" t="s">
        <v>1327</v>
      </c>
      <c r="AA144" t="s">
        <v>1328</v>
      </c>
      <c r="AB144" t="s">
        <v>9398</v>
      </c>
      <c r="AC144" s="47">
        <v>42810.333518715277</v>
      </c>
      <c r="AD144" t="s">
        <v>9398</v>
      </c>
      <c r="AE144" s="47">
        <v>42810.333518715277</v>
      </c>
    </row>
    <row r="145" spans="23:31" x14ac:dyDescent="0.35">
      <c r="W145" s="32" t="str">
        <f t="shared" si="11"/>
        <v>ALP1DC</v>
      </c>
      <c r="X145" s="32" t="b">
        <f t="shared" si="12"/>
        <v>1</v>
      </c>
      <c r="Y145" t="s">
        <v>11</v>
      </c>
      <c r="Z145" t="s">
        <v>1329</v>
      </c>
      <c r="AA145" t="s">
        <v>1330</v>
      </c>
      <c r="AB145" t="s">
        <v>9398</v>
      </c>
      <c r="AC145" s="47">
        <v>42810.333518900465</v>
      </c>
      <c r="AD145" t="s">
        <v>9398</v>
      </c>
      <c r="AE145" s="47">
        <v>42810.333518900465</v>
      </c>
    </row>
    <row r="146" spans="23:31" x14ac:dyDescent="0.35">
      <c r="W146" s="32" t="str">
        <f t="shared" si="11"/>
        <v>ALP1DE</v>
      </c>
      <c r="X146" s="32" t="b">
        <f t="shared" si="12"/>
        <v>1</v>
      </c>
      <c r="Y146" t="s">
        <v>11</v>
      </c>
      <c r="Z146" t="s">
        <v>1331</v>
      </c>
      <c r="AA146" t="s">
        <v>1332</v>
      </c>
      <c r="AB146" t="s">
        <v>9398</v>
      </c>
      <c r="AC146" s="47">
        <v>42810.333519131942</v>
      </c>
      <c r="AD146" t="s">
        <v>9398</v>
      </c>
      <c r="AE146" s="47">
        <v>42810.333519131942</v>
      </c>
    </row>
    <row r="147" spans="23:31" x14ac:dyDescent="0.35">
      <c r="W147" s="32" t="str">
        <f t="shared" si="11"/>
        <v>ALP1FL</v>
      </c>
      <c r="X147" s="32" t="b">
        <f t="shared" si="12"/>
        <v>1</v>
      </c>
      <c r="Y147" t="s">
        <v>11</v>
      </c>
      <c r="Z147" t="s">
        <v>1333</v>
      </c>
      <c r="AA147" t="s">
        <v>1334</v>
      </c>
      <c r="AB147" t="s">
        <v>9398</v>
      </c>
      <c r="AC147" s="47">
        <v>42810.333519328706</v>
      </c>
      <c r="AD147" t="s">
        <v>9398</v>
      </c>
      <c r="AE147" s="47">
        <v>42810.333519328706</v>
      </c>
    </row>
    <row r="148" spans="23:31" x14ac:dyDescent="0.35">
      <c r="W148" s="32" t="str">
        <f t="shared" si="11"/>
        <v>ALP1GA</v>
      </c>
      <c r="X148" s="32" t="b">
        <f t="shared" si="12"/>
        <v>1</v>
      </c>
      <c r="Y148" t="s">
        <v>11</v>
      </c>
      <c r="Z148" t="s">
        <v>1335</v>
      </c>
      <c r="AA148" t="s">
        <v>1336</v>
      </c>
      <c r="AB148" t="s">
        <v>9398</v>
      </c>
      <c r="AC148" s="47">
        <v>42810.333519560183</v>
      </c>
      <c r="AD148" t="s">
        <v>9398</v>
      </c>
      <c r="AE148" s="47">
        <v>42810.333519560183</v>
      </c>
    </row>
    <row r="149" spans="23:31" x14ac:dyDescent="0.35">
      <c r="W149" s="32" t="str">
        <f t="shared" si="11"/>
        <v>ALP1HI</v>
      </c>
      <c r="X149" s="32" t="b">
        <f t="shared" si="12"/>
        <v>1</v>
      </c>
      <c r="Y149" t="s">
        <v>11</v>
      </c>
      <c r="Z149" t="s">
        <v>1337</v>
      </c>
      <c r="AA149" t="s">
        <v>1338</v>
      </c>
      <c r="AB149" t="s">
        <v>9398</v>
      </c>
      <c r="AC149" s="47">
        <v>42810.333519756947</v>
      </c>
      <c r="AD149" t="s">
        <v>9398</v>
      </c>
      <c r="AE149" s="47">
        <v>42810.333519756947</v>
      </c>
    </row>
    <row r="150" spans="23:31" x14ac:dyDescent="0.35">
      <c r="W150" s="32" t="str">
        <f t="shared" si="11"/>
        <v>ALP1IA</v>
      </c>
      <c r="X150" s="32" t="b">
        <f t="shared" si="12"/>
        <v>1</v>
      </c>
      <c r="Y150" t="s">
        <v>11</v>
      </c>
      <c r="Z150" t="s">
        <v>1339</v>
      </c>
      <c r="AA150" t="s">
        <v>1340</v>
      </c>
      <c r="AB150" t="s">
        <v>9398</v>
      </c>
      <c r="AC150" s="47">
        <v>42810.333519942127</v>
      </c>
      <c r="AD150" t="s">
        <v>9398</v>
      </c>
      <c r="AE150" s="47">
        <v>42810.333519942127</v>
      </c>
    </row>
    <row r="151" spans="23:31" x14ac:dyDescent="0.35">
      <c r="W151" s="32" t="str">
        <f t="shared" si="11"/>
        <v>ALP1ID</v>
      </c>
      <c r="X151" s="32" t="b">
        <f t="shared" si="12"/>
        <v>1</v>
      </c>
      <c r="Y151" t="s">
        <v>11</v>
      </c>
      <c r="Z151" t="s">
        <v>1341</v>
      </c>
      <c r="AA151" t="s">
        <v>1342</v>
      </c>
      <c r="AB151" t="s">
        <v>9398</v>
      </c>
      <c r="AC151" s="47">
        <v>42810.333520138891</v>
      </c>
      <c r="AD151" t="s">
        <v>9398</v>
      </c>
      <c r="AE151" s="47">
        <v>42810.333520138891</v>
      </c>
    </row>
    <row r="152" spans="23:31" x14ac:dyDescent="0.35">
      <c r="W152" s="32" t="str">
        <f t="shared" si="11"/>
        <v>ALP1IL</v>
      </c>
      <c r="X152" s="32" t="b">
        <f t="shared" si="12"/>
        <v>1</v>
      </c>
      <c r="Y152" t="s">
        <v>11</v>
      </c>
      <c r="Z152" t="s">
        <v>1343</v>
      </c>
      <c r="AA152" t="s">
        <v>1344</v>
      </c>
      <c r="AB152" t="s">
        <v>9398</v>
      </c>
      <c r="AC152" s="47">
        <v>42810.333520335647</v>
      </c>
      <c r="AD152" t="s">
        <v>9398</v>
      </c>
      <c r="AE152" s="47">
        <v>42810.333520335647</v>
      </c>
    </row>
    <row r="153" spans="23:31" x14ac:dyDescent="0.35">
      <c r="W153" s="32" t="str">
        <f t="shared" si="11"/>
        <v>ALP1IN</v>
      </c>
      <c r="X153" s="32" t="b">
        <f t="shared" si="12"/>
        <v>1</v>
      </c>
      <c r="Y153" t="s">
        <v>11</v>
      </c>
      <c r="Z153" t="s">
        <v>1345</v>
      </c>
      <c r="AA153" t="s">
        <v>1346</v>
      </c>
      <c r="AB153" t="s">
        <v>9398</v>
      </c>
      <c r="AC153" s="47">
        <v>42810.333520520835</v>
      </c>
      <c r="AD153" t="s">
        <v>9398</v>
      </c>
      <c r="AE153" s="47">
        <v>42810.333520520835</v>
      </c>
    </row>
    <row r="154" spans="23:31" x14ac:dyDescent="0.35">
      <c r="W154" s="32" t="str">
        <f t="shared" si="11"/>
        <v>ALP1KS</v>
      </c>
      <c r="X154" s="32" t="b">
        <f t="shared" si="12"/>
        <v>1</v>
      </c>
      <c r="Y154" t="s">
        <v>11</v>
      </c>
      <c r="Z154" t="s">
        <v>1347</v>
      </c>
      <c r="AA154" t="s">
        <v>1348</v>
      </c>
      <c r="AB154" t="s">
        <v>9398</v>
      </c>
      <c r="AC154" s="47">
        <v>42810.333520717591</v>
      </c>
      <c r="AD154" t="s">
        <v>9398</v>
      </c>
      <c r="AE154" s="47">
        <v>42810.333520717591</v>
      </c>
    </row>
    <row r="155" spans="23:31" x14ac:dyDescent="0.35">
      <c r="W155" s="32" t="str">
        <f t="shared" si="11"/>
        <v>ALP1KY</v>
      </c>
      <c r="X155" s="32" t="b">
        <f t="shared" si="12"/>
        <v>1</v>
      </c>
      <c r="Y155" t="s">
        <v>11</v>
      </c>
      <c r="Z155" t="s">
        <v>1349</v>
      </c>
      <c r="AA155" t="s">
        <v>1350</v>
      </c>
      <c r="AB155" t="s">
        <v>9398</v>
      </c>
      <c r="AC155" s="47">
        <v>42810.333520949076</v>
      </c>
      <c r="AD155" t="s">
        <v>9398</v>
      </c>
      <c r="AE155" s="47">
        <v>42810.333520949076</v>
      </c>
    </row>
    <row r="156" spans="23:31" x14ac:dyDescent="0.35">
      <c r="W156" s="32" t="str">
        <f t="shared" si="11"/>
        <v>ALP1LA</v>
      </c>
      <c r="X156" s="32" t="b">
        <f t="shared" si="12"/>
        <v>1</v>
      </c>
      <c r="Y156" t="s">
        <v>11</v>
      </c>
      <c r="Z156" t="s">
        <v>1351</v>
      </c>
      <c r="AA156" t="s">
        <v>1352</v>
      </c>
      <c r="AB156" t="s">
        <v>9398</v>
      </c>
      <c r="AC156" s="47">
        <v>42810.333521099536</v>
      </c>
      <c r="AD156" t="s">
        <v>9398</v>
      </c>
      <c r="AE156" s="47">
        <v>42810.333521099536</v>
      </c>
    </row>
    <row r="157" spans="23:31" x14ac:dyDescent="0.35">
      <c r="W157" s="32" t="str">
        <f t="shared" si="11"/>
        <v>ALP1MA</v>
      </c>
      <c r="X157" s="32" t="b">
        <f t="shared" si="12"/>
        <v>1</v>
      </c>
      <c r="Y157" t="s">
        <v>11</v>
      </c>
      <c r="Z157" t="s">
        <v>1353</v>
      </c>
      <c r="AA157" t="s">
        <v>1354</v>
      </c>
      <c r="AB157" t="s">
        <v>9398</v>
      </c>
      <c r="AC157" s="47">
        <v>42810.33352133102</v>
      </c>
      <c r="AD157" t="s">
        <v>9398</v>
      </c>
      <c r="AE157" s="47">
        <v>42810.33352133102</v>
      </c>
    </row>
    <row r="158" spans="23:31" x14ac:dyDescent="0.35">
      <c r="W158" s="32" t="str">
        <f t="shared" si="11"/>
        <v>ALP1MB</v>
      </c>
      <c r="X158" s="32" t="b">
        <f t="shared" si="12"/>
        <v>1</v>
      </c>
      <c r="Y158" t="s">
        <v>11</v>
      </c>
      <c r="Z158" t="s">
        <v>1355</v>
      </c>
      <c r="AA158" t="s">
        <v>1356</v>
      </c>
      <c r="AB158" t="s">
        <v>9398</v>
      </c>
      <c r="AC158" s="47">
        <v>42810.333521527777</v>
      </c>
      <c r="AD158" t="s">
        <v>9398</v>
      </c>
      <c r="AE158" s="47">
        <v>42810.333521527777</v>
      </c>
    </row>
    <row r="159" spans="23:31" x14ac:dyDescent="0.35">
      <c r="W159" s="32" t="str">
        <f t="shared" si="11"/>
        <v>ALP1MD</v>
      </c>
      <c r="X159" s="32" t="b">
        <f t="shared" si="12"/>
        <v>1</v>
      </c>
      <c r="Y159" t="s">
        <v>11</v>
      </c>
      <c r="Z159" t="s">
        <v>1357</v>
      </c>
      <c r="AA159" t="s">
        <v>1358</v>
      </c>
      <c r="AB159" t="s">
        <v>9398</v>
      </c>
      <c r="AC159" s="47">
        <v>42810.33352172454</v>
      </c>
      <c r="AD159" t="s">
        <v>9398</v>
      </c>
      <c r="AE159" s="47">
        <v>42810.33352172454</v>
      </c>
    </row>
    <row r="160" spans="23:31" x14ac:dyDescent="0.35">
      <c r="W160" s="32" t="str">
        <f t="shared" si="11"/>
        <v>ALP1ME</v>
      </c>
      <c r="X160" s="32" t="b">
        <f t="shared" si="12"/>
        <v>1</v>
      </c>
      <c r="Y160" t="s">
        <v>11</v>
      </c>
      <c r="Z160" t="s">
        <v>1359</v>
      </c>
      <c r="AA160" t="s">
        <v>1360</v>
      </c>
      <c r="AB160" t="s">
        <v>9398</v>
      </c>
      <c r="AC160" s="47">
        <v>42810.333522025459</v>
      </c>
      <c r="AD160" t="s">
        <v>9398</v>
      </c>
      <c r="AE160" s="47">
        <v>42810.333522025459</v>
      </c>
    </row>
    <row r="161" spans="23:31" x14ac:dyDescent="0.35">
      <c r="W161" s="32" t="str">
        <f t="shared" si="11"/>
        <v>ALP1MI</v>
      </c>
      <c r="X161" s="32" t="b">
        <f t="shared" si="12"/>
        <v>1</v>
      </c>
      <c r="Y161" t="s">
        <v>11</v>
      </c>
      <c r="Z161" t="s">
        <v>1361</v>
      </c>
      <c r="AA161" t="s">
        <v>1362</v>
      </c>
      <c r="AB161" t="s">
        <v>9398</v>
      </c>
      <c r="AC161" s="47">
        <v>42810.333522337962</v>
      </c>
      <c r="AD161" t="s">
        <v>9398</v>
      </c>
      <c r="AE161" s="47">
        <v>42810.333522337962</v>
      </c>
    </row>
    <row r="162" spans="23:31" x14ac:dyDescent="0.35">
      <c r="W162" s="32" t="str">
        <f t="shared" si="11"/>
        <v>ALP1MN</v>
      </c>
      <c r="X162" s="32" t="b">
        <f t="shared" si="12"/>
        <v>1</v>
      </c>
      <c r="Y162" t="s">
        <v>11</v>
      </c>
      <c r="Z162" t="s">
        <v>1363</v>
      </c>
      <c r="AA162" t="s">
        <v>1364</v>
      </c>
      <c r="AB162" t="s">
        <v>9398</v>
      </c>
      <c r="AC162" s="47">
        <v>42810.333522569446</v>
      </c>
      <c r="AD162" t="s">
        <v>9398</v>
      </c>
      <c r="AE162" s="47">
        <v>42810.333522569446</v>
      </c>
    </row>
    <row r="163" spans="23:31" x14ac:dyDescent="0.35">
      <c r="W163" s="32" t="str">
        <f t="shared" si="11"/>
        <v>ALP1MO</v>
      </c>
      <c r="X163" s="32" t="b">
        <f t="shared" si="12"/>
        <v>1</v>
      </c>
      <c r="Y163" t="s">
        <v>11</v>
      </c>
      <c r="Z163" t="s">
        <v>1365</v>
      </c>
      <c r="AA163" t="s">
        <v>1366</v>
      </c>
      <c r="AB163" t="s">
        <v>9398</v>
      </c>
      <c r="AC163" s="47">
        <v>42810.333522766203</v>
      </c>
      <c r="AD163" t="s">
        <v>9398</v>
      </c>
      <c r="AE163" s="47">
        <v>42810.333522766203</v>
      </c>
    </row>
    <row r="164" spans="23:31" x14ac:dyDescent="0.35">
      <c r="W164" s="32" t="str">
        <f t="shared" si="11"/>
        <v>ALP1MS</v>
      </c>
      <c r="X164" s="32" t="b">
        <f t="shared" si="12"/>
        <v>1</v>
      </c>
      <c r="Y164" t="s">
        <v>11</v>
      </c>
      <c r="Z164" t="s">
        <v>1367</v>
      </c>
      <c r="AA164" t="s">
        <v>1368</v>
      </c>
      <c r="AB164" t="s">
        <v>9398</v>
      </c>
      <c r="AC164" s="47">
        <v>42810.33352295139</v>
      </c>
      <c r="AD164" t="s">
        <v>9398</v>
      </c>
      <c r="AE164" s="47">
        <v>42810.33352295139</v>
      </c>
    </row>
    <row r="165" spans="23:31" x14ac:dyDescent="0.35">
      <c r="W165" s="32" t="str">
        <f t="shared" si="11"/>
        <v>ALP1MT</v>
      </c>
      <c r="X165" s="32" t="b">
        <f t="shared" si="12"/>
        <v>1</v>
      </c>
      <c r="Y165" t="s">
        <v>11</v>
      </c>
      <c r="Z165" t="s">
        <v>1369</v>
      </c>
      <c r="AA165" t="s">
        <v>1370</v>
      </c>
      <c r="AB165" t="s">
        <v>9398</v>
      </c>
      <c r="AC165" s="47">
        <v>42810.333523148147</v>
      </c>
      <c r="AD165" t="s">
        <v>9398</v>
      </c>
      <c r="AE165" s="47">
        <v>42810.333523148147</v>
      </c>
    </row>
    <row r="166" spans="23:31" x14ac:dyDescent="0.35">
      <c r="W166" s="32" t="str">
        <f t="shared" si="11"/>
        <v>ALP1NB</v>
      </c>
      <c r="X166" s="32" t="b">
        <f t="shared" si="12"/>
        <v>1</v>
      </c>
      <c r="Y166" t="s">
        <v>11</v>
      </c>
      <c r="Z166" t="s">
        <v>1371</v>
      </c>
      <c r="AA166" t="s">
        <v>1372</v>
      </c>
      <c r="AB166" t="s">
        <v>9398</v>
      </c>
      <c r="AC166" s="47">
        <v>42810.333523344911</v>
      </c>
      <c r="AD166" t="s">
        <v>9398</v>
      </c>
      <c r="AE166" s="47">
        <v>42810.333523344911</v>
      </c>
    </row>
    <row r="167" spans="23:31" x14ac:dyDescent="0.35">
      <c r="W167" s="32" t="str">
        <f t="shared" si="11"/>
        <v>ALP1NC</v>
      </c>
      <c r="X167" s="32" t="b">
        <f t="shared" si="12"/>
        <v>1</v>
      </c>
      <c r="Y167" t="s">
        <v>11</v>
      </c>
      <c r="Z167" t="s">
        <v>1373</v>
      </c>
      <c r="AA167" t="s">
        <v>1374</v>
      </c>
      <c r="AB167" t="s">
        <v>9398</v>
      </c>
      <c r="AC167" s="47">
        <v>42810.333523530091</v>
      </c>
      <c r="AD167" t="s">
        <v>9398</v>
      </c>
      <c r="AE167" s="47">
        <v>42810.333523530091</v>
      </c>
    </row>
    <row r="168" spans="23:31" x14ac:dyDescent="0.35">
      <c r="W168" s="32" t="str">
        <f t="shared" si="11"/>
        <v>ALP1ND</v>
      </c>
      <c r="X168" s="32" t="b">
        <f t="shared" si="12"/>
        <v>1</v>
      </c>
      <c r="Y168" t="s">
        <v>11</v>
      </c>
      <c r="Z168" t="s">
        <v>1375</v>
      </c>
      <c r="AA168" t="s">
        <v>1376</v>
      </c>
      <c r="AB168" t="s">
        <v>9398</v>
      </c>
      <c r="AC168" s="47">
        <v>42810.333523726855</v>
      </c>
      <c r="AD168" t="s">
        <v>9398</v>
      </c>
      <c r="AE168" s="47">
        <v>42810.333523726855</v>
      </c>
    </row>
    <row r="169" spans="23:31" x14ac:dyDescent="0.35">
      <c r="W169" s="32" t="str">
        <f t="shared" si="11"/>
        <v>ALP1NE</v>
      </c>
      <c r="X169" s="32" t="b">
        <f t="shared" si="12"/>
        <v>1</v>
      </c>
      <c r="Y169" t="s">
        <v>11</v>
      </c>
      <c r="Z169" t="s">
        <v>1377</v>
      </c>
      <c r="AA169" t="s">
        <v>1378</v>
      </c>
      <c r="AB169" t="s">
        <v>9398</v>
      </c>
      <c r="AC169" s="47">
        <v>42810.333523958332</v>
      </c>
      <c r="AD169" t="s">
        <v>9398</v>
      </c>
      <c r="AE169" s="47">
        <v>42810.333523958332</v>
      </c>
    </row>
    <row r="170" spans="23:31" x14ac:dyDescent="0.35">
      <c r="W170" s="32" t="str">
        <f t="shared" si="11"/>
        <v>ALP1NH</v>
      </c>
      <c r="X170" s="32" t="b">
        <f t="shared" si="12"/>
        <v>1</v>
      </c>
      <c r="Y170" t="s">
        <v>11</v>
      </c>
      <c r="Z170" t="s">
        <v>1379</v>
      </c>
      <c r="AA170" t="s">
        <v>1380</v>
      </c>
      <c r="AB170" t="s">
        <v>9398</v>
      </c>
      <c r="AC170" s="47">
        <v>42810.333524224538</v>
      </c>
      <c r="AD170" t="s">
        <v>9398</v>
      </c>
      <c r="AE170" s="47">
        <v>42810.333524224538</v>
      </c>
    </row>
    <row r="171" spans="23:31" x14ac:dyDescent="0.35">
      <c r="W171" s="32" t="str">
        <f t="shared" si="11"/>
        <v>ALP1NJ</v>
      </c>
      <c r="X171" s="32" t="b">
        <f t="shared" si="12"/>
        <v>1</v>
      </c>
      <c r="Y171" t="s">
        <v>11</v>
      </c>
      <c r="Z171" t="s">
        <v>1381</v>
      </c>
      <c r="AA171" t="s">
        <v>1382</v>
      </c>
      <c r="AB171" t="s">
        <v>9398</v>
      </c>
      <c r="AC171" s="47">
        <v>42810.333524456022</v>
      </c>
      <c r="AD171" t="s">
        <v>9398</v>
      </c>
      <c r="AE171" s="47">
        <v>42810.333524456022</v>
      </c>
    </row>
    <row r="172" spans="23:31" x14ac:dyDescent="0.35">
      <c r="W172" s="32" t="str">
        <f t="shared" si="11"/>
        <v>ALP1NL</v>
      </c>
      <c r="X172" s="32" t="b">
        <f t="shared" si="12"/>
        <v>1</v>
      </c>
      <c r="Y172" t="s">
        <v>11</v>
      </c>
      <c r="Z172" t="s">
        <v>1383</v>
      </c>
      <c r="AA172" t="s">
        <v>1384</v>
      </c>
      <c r="AB172" t="s">
        <v>9398</v>
      </c>
      <c r="AC172" s="47">
        <v>42810.333524733796</v>
      </c>
      <c r="AD172" t="s">
        <v>9398</v>
      </c>
      <c r="AE172" s="47">
        <v>42810.333524733796</v>
      </c>
    </row>
    <row r="173" spans="23:31" x14ac:dyDescent="0.35">
      <c r="W173" s="32" t="str">
        <f t="shared" si="11"/>
        <v>ALP1NM</v>
      </c>
      <c r="X173" s="32" t="b">
        <f t="shared" si="12"/>
        <v>1</v>
      </c>
      <c r="Y173" t="s">
        <v>11</v>
      </c>
      <c r="Z173" t="s">
        <v>1385</v>
      </c>
      <c r="AA173" t="s">
        <v>1386</v>
      </c>
      <c r="AB173" t="s">
        <v>9398</v>
      </c>
      <c r="AC173" s="47">
        <v>42810.333524965281</v>
      </c>
      <c r="AD173" t="s">
        <v>9398</v>
      </c>
      <c r="AE173" s="47">
        <v>42810.333524965281</v>
      </c>
    </row>
    <row r="174" spans="23:31" x14ac:dyDescent="0.35">
      <c r="W174" s="32" t="str">
        <f t="shared" si="11"/>
        <v>ALP1NS</v>
      </c>
      <c r="X174" s="32" t="b">
        <f t="shared" si="12"/>
        <v>1</v>
      </c>
      <c r="Y174" t="s">
        <v>11</v>
      </c>
      <c r="Z174" t="s">
        <v>1387</v>
      </c>
      <c r="AA174" t="s">
        <v>1388</v>
      </c>
      <c r="AB174" t="s">
        <v>9398</v>
      </c>
      <c r="AC174" s="47">
        <v>42810.333525150461</v>
      </c>
      <c r="AD174" t="s">
        <v>9398</v>
      </c>
      <c r="AE174" s="47">
        <v>42810.333525150461</v>
      </c>
    </row>
    <row r="175" spans="23:31" x14ac:dyDescent="0.35">
      <c r="W175" s="32" t="str">
        <f t="shared" si="11"/>
        <v>ALP1NT</v>
      </c>
      <c r="X175" s="32" t="b">
        <f t="shared" si="12"/>
        <v>1</v>
      </c>
      <c r="Y175" t="s">
        <v>11</v>
      </c>
      <c r="Z175" t="s">
        <v>1389</v>
      </c>
      <c r="AA175" t="s">
        <v>1390</v>
      </c>
      <c r="AB175" t="s">
        <v>9398</v>
      </c>
      <c r="AC175" s="47">
        <v>42810.333525347225</v>
      </c>
      <c r="AD175" t="s">
        <v>9398</v>
      </c>
      <c r="AE175" s="47">
        <v>42810.333525347225</v>
      </c>
    </row>
    <row r="176" spans="23:31" x14ac:dyDescent="0.35">
      <c r="W176" s="32" t="str">
        <f t="shared" si="11"/>
        <v>ALP1NU</v>
      </c>
      <c r="X176" s="32" t="b">
        <f t="shared" si="12"/>
        <v>1</v>
      </c>
      <c r="Y176" t="s">
        <v>11</v>
      </c>
      <c r="Z176" t="s">
        <v>1391</v>
      </c>
      <c r="AA176" t="s">
        <v>1392</v>
      </c>
      <c r="AB176" t="s">
        <v>9398</v>
      </c>
      <c r="AC176" s="47">
        <v>42810.333525543982</v>
      </c>
      <c r="AD176" t="s">
        <v>9398</v>
      </c>
      <c r="AE176" s="47">
        <v>42810.333525543982</v>
      </c>
    </row>
    <row r="177" spans="23:31" x14ac:dyDescent="0.35">
      <c r="W177" s="32" t="str">
        <f t="shared" si="11"/>
        <v>ALP1NV</v>
      </c>
      <c r="X177" s="32" t="b">
        <f t="shared" si="12"/>
        <v>1</v>
      </c>
      <c r="Y177" t="s">
        <v>11</v>
      </c>
      <c r="Z177" t="s">
        <v>1393</v>
      </c>
      <c r="AA177" t="s">
        <v>1394</v>
      </c>
      <c r="AB177" t="s">
        <v>9398</v>
      </c>
      <c r="AC177" s="47">
        <v>42810.333525775466</v>
      </c>
      <c r="AD177" t="s">
        <v>9398</v>
      </c>
      <c r="AE177" s="47">
        <v>42810.333525775466</v>
      </c>
    </row>
    <row r="178" spans="23:31" x14ac:dyDescent="0.35">
      <c r="W178" s="32" t="str">
        <f t="shared" si="11"/>
        <v>ALP1NY</v>
      </c>
      <c r="X178" s="32" t="b">
        <f t="shared" si="12"/>
        <v>1</v>
      </c>
      <c r="Y178" t="s">
        <v>11</v>
      </c>
      <c r="Z178" t="s">
        <v>1395</v>
      </c>
      <c r="AA178" t="s">
        <v>1396</v>
      </c>
      <c r="AB178" t="s">
        <v>9398</v>
      </c>
      <c r="AC178" s="47">
        <v>42810.333526006943</v>
      </c>
      <c r="AD178" t="s">
        <v>9398</v>
      </c>
      <c r="AE178" s="47">
        <v>42810.333526006943</v>
      </c>
    </row>
    <row r="179" spans="23:31" x14ac:dyDescent="0.35">
      <c r="W179" s="32" t="str">
        <f t="shared" si="11"/>
        <v>ALP1OH</v>
      </c>
      <c r="X179" s="32" t="b">
        <f t="shared" si="12"/>
        <v>1</v>
      </c>
      <c r="Y179" t="s">
        <v>11</v>
      </c>
      <c r="Z179" t="s">
        <v>1397</v>
      </c>
      <c r="AA179" t="s">
        <v>1398</v>
      </c>
      <c r="AB179" t="s">
        <v>9398</v>
      </c>
      <c r="AC179" s="47">
        <v>42810.333526273149</v>
      </c>
      <c r="AD179" t="s">
        <v>9398</v>
      </c>
      <c r="AE179" s="47">
        <v>42810.333526273149</v>
      </c>
    </row>
    <row r="180" spans="23:31" x14ac:dyDescent="0.35">
      <c r="W180" s="32" t="str">
        <f t="shared" si="11"/>
        <v>ALP1OK</v>
      </c>
      <c r="X180" s="32" t="b">
        <f t="shared" si="12"/>
        <v>1</v>
      </c>
      <c r="Y180" t="s">
        <v>11</v>
      </c>
      <c r="Z180" t="s">
        <v>1399</v>
      </c>
      <c r="AA180" t="s">
        <v>1400</v>
      </c>
      <c r="AB180" t="s">
        <v>9398</v>
      </c>
      <c r="AC180" s="47">
        <v>42810.333526469905</v>
      </c>
      <c r="AD180" t="s">
        <v>9398</v>
      </c>
      <c r="AE180" s="47">
        <v>42810.333526469905</v>
      </c>
    </row>
    <row r="181" spans="23:31" x14ac:dyDescent="0.35">
      <c r="W181" s="32" t="str">
        <f t="shared" si="11"/>
        <v>ALP1ON</v>
      </c>
      <c r="X181" s="32" t="b">
        <f t="shared" si="12"/>
        <v>1</v>
      </c>
      <c r="Y181" t="s">
        <v>11</v>
      </c>
      <c r="Z181" t="s">
        <v>1401</v>
      </c>
      <c r="AA181" t="s">
        <v>1402</v>
      </c>
      <c r="AB181" t="s">
        <v>9398</v>
      </c>
      <c r="AC181" s="47">
        <v>42810.33352670139</v>
      </c>
      <c r="AD181" t="s">
        <v>9398</v>
      </c>
      <c r="AE181" s="47">
        <v>42810.33352670139</v>
      </c>
    </row>
    <row r="182" spans="23:31" x14ac:dyDescent="0.35">
      <c r="W182" s="32" t="str">
        <f t="shared" si="11"/>
        <v>ALP1OR</v>
      </c>
      <c r="X182" s="32" t="b">
        <f t="shared" si="12"/>
        <v>1</v>
      </c>
      <c r="Y182" t="s">
        <v>11</v>
      </c>
      <c r="Z182" t="s">
        <v>1403</v>
      </c>
      <c r="AA182" t="s">
        <v>1404</v>
      </c>
      <c r="AB182" t="s">
        <v>9398</v>
      </c>
      <c r="AC182" s="47">
        <v>42810.333526886578</v>
      </c>
      <c r="AD182" t="s">
        <v>9398</v>
      </c>
      <c r="AE182" s="47">
        <v>42810.333526886578</v>
      </c>
    </row>
    <row r="183" spans="23:31" x14ac:dyDescent="0.35">
      <c r="W183" s="32" t="str">
        <f t="shared" si="11"/>
        <v>ALP1PA</v>
      </c>
      <c r="X183" s="32" t="b">
        <f t="shared" si="12"/>
        <v>1</v>
      </c>
      <c r="Y183" t="s">
        <v>11</v>
      </c>
      <c r="Z183" t="s">
        <v>1405</v>
      </c>
      <c r="AA183" t="s">
        <v>1406</v>
      </c>
      <c r="AB183" t="s">
        <v>9398</v>
      </c>
      <c r="AC183" s="47">
        <v>42810.333527118055</v>
      </c>
      <c r="AD183" t="s">
        <v>9398</v>
      </c>
      <c r="AE183" s="47">
        <v>42810.333527118055</v>
      </c>
    </row>
    <row r="184" spans="23:31" x14ac:dyDescent="0.35">
      <c r="W184" s="32" t="str">
        <f t="shared" si="11"/>
        <v>ALP1PE</v>
      </c>
      <c r="X184" s="32" t="b">
        <f t="shared" si="12"/>
        <v>1</v>
      </c>
      <c r="Y184" t="s">
        <v>11</v>
      </c>
      <c r="Z184" t="s">
        <v>1407</v>
      </c>
      <c r="AA184" t="s">
        <v>1408</v>
      </c>
      <c r="AB184" t="s">
        <v>9398</v>
      </c>
      <c r="AC184" s="47">
        <v>42810.33352728009</v>
      </c>
      <c r="AD184" t="s">
        <v>9398</v>
      </c>
      <c r="AE184" s="47">
        <v>42810.33352728009</v>
      </c>
    </row>
    <row r="185" spans="23:31" x14ac:dyDescent="0.35">
      <c r="W185" s="32" t="str">
        <f t="shared" si="11"/>
        <v>ALP1QC</v>
      </c>
      <c r="X185" s="32" t="b">
        <f t="shared" si="12"/>
        <v>1</v>
      </c>
      <c r="Y185" t="s">
        <v>11</v>
      </c>
      <c r="Z185" t="s">
        <v>377</v>
      </c>
      <c r="AA185" t="s">
        <v>1409</v>
      </c>
      <c r="AB185" t="s">
        <v>9398</v>
      </c>
      <c r="AC185" s="47">
        <v>42810.333527743052</v>
      </c>
      <c r="AD185" t="s">
        <v>9398</v>
      </c>
      <c r="AE185" s="47">
        <v>42810.333527743052</v>
      </c>
    </row>
    <row r="186" spans="23:31" x14ac:dyDescent="0.35">
      <c r="W186" s="32" t="str">
        <f t="shared" si="11"/>
        <v>ALP1RI</v>
      </c>
      <c r="X186" s="32" t="b">
        <f t="shared" si="12"/>
        <v>1</v>
      </c>
      <c r="Y186" t="s">
        <v>11</v>
      </c>
      <c r="Z186" t="s">
        <v>1410</v>
      </c>
      <c r="AA186" t="s">
        <v>1411</v>
      </c>
      <c r="AB186" t="s">
        <v>9398</v>
      </c>
      <c r="AC186" s="47">
        <v>42810.333528009258</v>
      </c>
      <c r="AD186" t="s">
        <v>9398</v>
      </c>
      <c r="AE186" s="47">
        <v>42810.333528009258</v>
      </c>
    </row>
    <row r="187" spans="23:31" x14ac:dyDescent="0.35">
      <c r="W187" s="32" t="str">
        <f t="shared" si="11"/>
        <v>ALP1SC</v>
      </c>
      <c r="X187" s="32" t="b">
        <f t="shared" si="12"/>
        <v>1</v>
      </c>
      <c r="Y187" t="s">
        <v>11</v>
      </c>
      <c r="Z187" t="s">
        <v>1412</v>
      </c>
      <c r="AA187" t="s">
        <v>1413</v>
      </c>
      <c r="AB187" t="s">
        <v>9398</v>
      </c>
      <c r="AC187" s="47">
        <v>42810.333528275463</v>
      </c>
      <c r="AD187" t="s">
        <v>9398</v>
      </c>
      <c r="AE187" s="47">
        <v>42810.333528275463</v>
      </c>
    </row>
    <row r="188" spans="23:31" x14ac:dyDescent="0.35">
      <c r="W188" s="32" t="str">
        <f t="shared" si="11"/>
        <v>ALP1SD</v>
      </c>
      <c r="X188" s="32" t="b">
        <f t="shared" si="12"/>
        <v>1</v>
      </c>
      <c r="Y188" t="s">
        <v>11</v>
      </c>
      <c r="Z188" t="s">
        <v>1414</v>
      </c>
      <c r="AA188" t="s">
        <v>1415</v>
      </c>
      <c r="AB188" t="s">
        <v>9398</v>
      </c>
      <c r="AC188" s="47">
        <v>42810.33352847222</v>
      </c>
      <c r="AD188" t="s">
        <v>9398</v>
      </c>
      <c r="AE188" s="47">
        <v>42810.33352847222</v>
      </c>
    </row>
    <row r="189" spans="23:31" x14ac:dyDescent="0.35">
      <c r="W189" s="32" t="str">
        <f t="shared" si="11"/>
        <v>ALP1SK</v>
      </c>
      <c r="X189" s="32" t="b">
        <f t="shared" si="12"/>
        <v>1</v>
      </c>
      <c r="Y189" t="s">
        <v>11</v>
      </c>
      <c r="Z189" t="s">
        <v>1416</v>
      </c>
      <c r="AA189" t="s">
        <v>1417</v>
      </c>
      <c r="AB189" t="s">
        <v>9398</v>
      </c>
      <c r="AC189" s="47">
        <v>42810.333528668983</v>
      </c>
      <c r="AD189" t="s">
        <v>9398</v>
      </c>
      <c r="AE189" s="47">
        <v>42810.333528668983</v>
      </c>
    </row>
    <row r="190" spans="23:31" x14ac:dyDescent="0.35">
      <c r="W190" s="32" t="str">
        <f t="shared" si="11"/>
        <v>ALP1TN</v>
      </c>
      <c r="X190" s="32" t="b">
        <f t="shared" si="12"/>
        <v>1</v>
      </c>
      <c r="Y190" t="s">
        <v>11</v>
      </c>
      <c r="Z190" t="s">
        <v>1418</v>
      </c>
      <c r="AA190" t="s">
        <v>1419</v>
      </c>
      <c r="AB190" t="s">
        <v>9398</v>
      </c>
      <c r="AC190" s="47">
        <v>42810.333528854164</v>
      </c>
      <c r="AD190" t="s">
        <v>9398</v>
      </c>
      <c r="AE190" s="47">
        <v>42810.333528854164</v>
      </c>
    </row>
    <row r="191" spans="23:31" x14ac:dyDescent="0.35">
      <c r="W191" s="32" t="str">
        <f t="shared" si="11"/>
        <v>ALP1TX</v>
      </c>
      <c r="X191" s="32" t="b">
        <f t="shared" si="12"/>
        <v>1</v>
      </c>
      <c r="Y191" t="s">
        <v>11</v>
      </c>
      <c r="Z191" t="s">
        <v>1420</v>
      </c>
      <c r="AA191" t="s">
        <v>1421</v>
      </c>
      <c r="AB191" t="s">
        <v>9398</v>
      </c>
      <c r="AC191" s="47">
        <v>42810.333529085648</v>
      </c>
      <c r="AD191" t="s">
        <v>9398</v>
      </c>
      <c r="AE191" s="47">
        <v>42810.333529085648</v>
      </c>
    </row>
    <row r="192" spans="23:31" x14ac:dyDescent="0.35">
      <c r="W192" s="32" t="str">
        <f t="shared" si="11"/>
        <v>ALP1UT</v>
      </c>
      <c r="X192" s="32" t="b">
        <f t="shared" si="12"/>
        <v>1</v>
      </c>
      <c r="Y192" t="s">
        <v>11</v>
      </c>
      <c r="Z192" t="s">
        <v>1422</v>
      </c>
      <c r="AA192" t="s">
        <v>1423</v>
      </c>
      <c r="AB192" t="s">
        <v>9398</v>
      </c>
      <c r="AC192" s="47">
        <v>42810.333529282405</v>
      </c>
      <c r="AD192" t="s">
        <v>9398</v>
      </c>
      <c r="AE192" s="47">
        <v>42810.333529282405</v>
      </c>
    </row>
    <row r="193" spans="23:31" x14ac:dyDescent="0.35">
      <c r="W193" s="32" t="str">
        <f t="shared" si="11"/>
        <v>ALP1VA</v>
      </c>
      <c r="X193" s="32" t="b">
        <f t="shared" si="12"/>
        <v>1</v>
      </c>
      <c r="Y193" t="s">
        <v>11</v>
      </c>
      <c r="Z193" t="s">
        <v>1424</v>
      </c>
      <c r="AA193" t="s">
        <v>1425</v>
      </c>
      <c r="AB193" t="s">
        <v>9398</v>
      </c>
      <c r="AC193" s="47">
        <v>42810.33352951389</v>
      </c>
      <c r="AD193" t="s">
        <v>9398</v>
      </c>
      <c r="AE193" s="47">
        <v>42810.33352951389</v>
      </c>
    </row>
    <row r="194" spans="23:31" x14ac:dyDescent="0.35">
      <c r="W194" s="32" t="str">
        <f t="shared" si="11"/>
        <v>ALP1VT</v>
      </c>
      <c r="X194" s="32" t="b">
        <f t="shared" si="12"/>
        <v>1</v>
      </c>
      <c r="Y194" t="s">
        <v>11</v>
      </c>
      <c r="Z194" t="s">
        <v>1426</v>
      </c>
      <c r="AA194" t="s">
        <v>1427</v>
      </c>
      <c r="AB194" t="s">
        <v>9398</v>
      </c>
      <c r="AC194" s="47">
        <v>42810.333529664349</v>
      </c>
      <c r="AD194" t="s">
        <v>9398</v>
      </c>
      <c r="AE194" s="47">
        <v>42810.333529664349</v>
      </c>
    </row>
    <row r="195" spans="23:31" x14ac:dyDescent="0.35">
      <c r="W195" s="32" t="str">
        <f t="shared" si="11"/>
        <v>ALP1WA</v>
      </c>
      <c r="X195" s="32" t="b">
        <f t="shared" si="12"/>
        <v>1</v>
      </c>
      <c r="Y195" t="s">
        <v>11</v>
      </c>
      <c r="Z195" t="s">
        <v>1428</v>
      </c>
      <c r="AA195" t="s">
        <v>1429</v>
      </c>
      <c r="AB195" t="s">
        <v>9398</v>
      </c>
      <c r="AC195" s="47">
        <v>42810.333529861113</v>
      </c>
      <c r="AD195" t="s">
        <v>9398</v>
      </c>
      <c r="AE195" s="47">
        <v>42810.333529861113</v>
      </c>
    </row>
    <row r="196" spans="23:31" x14ac:dyDescent="0.35">
      <c r="W196" s="32" t="str">
        <f t="shared" si="11"/>
        <v>ALP1WI</v>
      </c>
      <c r="X196" s="32" t="b">
        <f t="shared" si="12"/>
        <v>1</v>
      </c>
      <c r="Y196" t="s">
        <v>11</v>
      </c>
      <c r="Z196" t="s">
        <v>1430</v>
      </c>
      <c r="AA196" t="s">
        <v>1431</v>
      </c>
      <c r="AB196" t="s">
        <v>9398</v>
      </c>
      <c r="AC196" s="47">
        <v>42810.333530057869</v>
      </c>
      <c r="AD196" t="s">
        <v>9398</v>
      </c>
      <c r="AE196" s="47">
        <v>42810.333530057869</v>
      </c>
    </row>
    <row r="197" spans="23:31" x14ac:dyDescent="0.35">
      <c r="W197" s="32" t="str">
        <f t="shared" si="11"/>
        <v>ALP1WV</v>
      </c>
      <c r="X197" s="32" t="b">
        <f t="shared" si="12"/>
        <v>1</v>
      </c>
      <c r="Y197" t="s">
        <v>11</v>
      </c>
      <c r="Z197" t="s">
        <v>1432</v>
      </c>
      <c r="AA197" t="s">
        <v>1433</v>
      </c>
      <c r="AB197" t="s">
        <v>9398</v>
      </c>
      <c r="AC197" s="47">
        <v>42810.333530243057</v>
      </c>
      <c r="AD197" t="s">
        <v>9398</v>
      </c>
      <c r="AE197" s="47">
        <v>42810.333530243057</v>
      </c>
    </row>
    <row r="198" spans="23:31" x14ac:dyDescent="0.35">
      <c r="W198" s="32" t="str">
        <f t="shared" ref="W198:W261" si="13">Y198&amp;Z198</f>
        <v>ALP1WY</v>
      </c>
      <c r="X198" s="32" t="b">
        <f t="shared" ref="X198:X261" si="14">VLOOKUP(Z198,T:U,2,0)=AA198</f>
        <v>1</v>
      </c>
      <c r="Y198" t="s">
        <v>11</v>
      </c>
      <c r="Z198" t="s">
        <v>1434</v>
      </c>
      <c r="AA198" t="s">
        <v>1435</v>
      </c>
      <c r="AB198" t="s">
        <v>9398</v>
      </c>
      <c r="AC198" s="47">
        <v>42810.333530405092</v>
      </c>
      <c r="AD198" t="s">
        <v>9398</v>
      </c>
      <c r="AE198" s="47">
        <v>42810.333530405092</v>
      </c>
    </row>
    <row r="199" spans="23:31" x14ac:dyDescent="0.35">
      <c r="W199" s="32" t="str">
        <f t="shared" si="13"/>
        <v>ALP1YT</v>
      </c>
      <c r="X199" s="32" t="b">
        <f t="shared" si="14"/>
        <v>1</v>
      </c>
      <c r="Y199" t="s">
        <v>11</v>
      </c>
      <c r="Z199" t="s">
        <v>1436</v>
      </c>
      <c r="AA199" t="s">
        <v>1437</v>
      </c>
      <c r="AB199" t="s">
        <v>9398</v>
      </c>
      <c r="AC199" s="47">
        <v>42810.333530636577</v>
      </c>
      <c r="AD199" t="s">
        <v>9398</v>
      </c>
      <c r="AE199" s="47">
        <v>42810.333530636577</v>
      </c>
    </row>
    <row r="200" spans="23:31" x14ac:dyDescent="0.35">
      <c r="W200" s="32" t="str">
        <f t="shared" si="13"/>
        <v>CHA1-</v>
      </c>
      <c r="X200" s="32" t="b">
        <f t="shared" si="14"/>
        <v>1</v>
      </c>
      <c r="Y200" t="s">
        <v>9821</v>
      </c>
      <c r="Z200" t="s">
        <v>1311</v>
      </c>
      <c r="AA200" t="s">
        <v>1312</v>
      </c>
      <c r="AB200" t="s">
        <v>9398</v>
      </c>
      <c r="AC200" s="47">
        <v>43174.573669293983</v>
      </c>
      <c r="AD200" t="s">
        <v>9398</v>
      </c>
      <c r="AE200" s="47">
        <v>43174.573669293983</v>
      </c>
    </row>
    <row r="201" spans="23:31" x14ac:dyDescent="0.35">
      <c r="W201" s="32" t="str">
        <f t="shared" si="13"/>
        <v>CHA1AB</v>
      </c>
      <c r="X201" s="32" t="b">
        <f t="shared" si="14"/>
        <v>1</v>
      </c>
      <c r="Y201" t="s">
        <v>9821</v>
      </c>
      <c r="Z201" t="s">
        <v>1313</v>
      </c>
      <c r="AA201" t="s">
        <v>1314</v>
      </c>
      <c r="AB201" t="s">
        <v>9398</v>
      </c>
      <c r="AC201" s="47">
        <v>43174.573671064813</v>
      </c>
      <c r="AD201" t="s">
        <v>9398</v>
      </c>
      <c r="AE201" s="47">
        <v>43174.573671064813</v>
      </c>
    </row>
    <row r="202" spans="23:31" x14ac:dyDescent="0.35">
      <c r="W202" s="32" t="str">
        <f t="shared" si="13"/>
        <v>CHA1AK</v>
      </c>
      <c r="X202" s="32" t="b">
        <f t="shared" si="14"/>
        <v>1</v>
      </c>
      <c r="Y202" t="s">
        <v>9821</v>
      </c>
      <c r="Z202" t="s">
        <v>1315</v>
      </c>
      <c r="AA202" t="s">
        <v>1316</v>
      </c>
      <c r="AB202" t="s">
        <v>9398</v>
      </c>
      <c r="AC202" s="47">
        <v>43174.573671446757</v>
      </c>
      <c r="AD202" t="s">
        <v>9398</v>
      </c>
      <c r="AE202" s="47">
        <v>43174.573671446757</v>
      </c>
    </row>
    <row r="203" spans="23:31" x14ac:dyDescent="0.35">
      <c r="W203" s="32" t="str">
        <f t="shared" si="13"/>
        <v>CHA1AL</v>
      </c>
      <c r="X203" s="32" t="b">
        <f t="shared" si="14"/>
        <v>1</v>
      </c>
      <c r="Y203" t="s">
        <v>9821</v>
      </c>
      <c r="Z203" t="s">
        <v>1317</v>
      </c>
      <c r="AA203" t="s">
        <v>1318</v>
      </c>
      <c r="AB203" t="s">
        <v>9398</v>
      </c>
      <c r="AC203" s="47">
        <v>43174.573671527774</v>
      </c>
      <c r="AD203" t="s">
        <v>9398</v>
      </c>
      <c r="AE203" s="47">
        <v>43174.573671527774</v>
      </c>
    </row>
    <row r="204" spans="23:31" x14ac:dyDescent="0.35">
      <c r="W204" s="32" t="str">
        <f t="shared" si="13"/>
        <v>CHA1AR</v>
      </c>
      <c r="X204" s="32" t="b">
        <f t="shared" si="14"/>
        <v>1</v>
      </c>
      <c r="Y204" t="s">
        <v>9821</v>
      </c>
      <c r="Z204" t="s">
        <v>112</v>
      </c>
      <c r="AA204" t="s">
        <v>1319</v>
      </c>
      <c r="AB204" t="s">
        <v>9398</v>
      </c>
      <c r="AC204" s="47">
        <v>43174.573671678241</v>
      </c>
      <c r="AD204" t="s">
        <v>9398</v>
      </c>
      <c r="AE204" s="47">
        <v>43174.573671678241</v>
      </c>
    </row>
    <row r="205" spans="23:31" x14ac:dyDescent="0.35">
      <c r="W205" s="32" t="str">
        <f t="shared" si="13"/>
        <v>CHA1AZ</v>
      </c>
      <c r="X205" s="32" t="b">
        <f t="shared" si="14"/>
        <v>1</v>
      </c>
      <c r="Y205" t="s">
        <v>9821</v>
      </c>
      <c r="Z205" t="s">
        <v>1320</v>
      </c>
      <c r="AA205" t="s">
        <v>1321</v>
      </c>
      <c r="AB205" t="s">
        <v>9398</v>
      </c>
      <c r="AC205" s="47">
        <v>43174.57367179398</v>
      </c>
      <c r="AD205" t="s">
        <v>9398</v>
      </c>
      <c r="AE205" s="47">
        <v>43174.57367179398</v>
      </c>
    </row>
    <row r="206" spans="23:31" x14ac:dyDescent="0.35">
      <c r="W206" s="32" t="str">
        <f t="shared" si="13"/>
        <v>CHA1BC</v>
      </c>
      <c r="X206" s="32" t="b">
        <f t="shared" si="14"/>
        <v>1</v>
      </c>
      <c r="Y206" t="s">
        <v>9821</v>
      </c>
      <c r="Z206" t="s">
        <v>1322</v>
      </c>
      <c r="AA206" t="s">
        <v>1323</v>
      </c>
      <c r="AB206" t="s">
        <v>9398</v>
      </c>
      <c r="AC206" s="47">
        <v>43174.573671956015</v>
      </c>
      <c r="AD206" t="s">
        <v>9398</v>
      </c>
      <c r="AE206" s="47">
        <v>43174.573671956015</v>
      </c>
    </row>
    <row r="207" spans="23:31" x14ac:dyDescent="0.35">
      <c r="W207" s="32" t="str">
        <f t="shared" si="13"/>
        <v>CHA1CA</v>
      </c>
      <c r="X207" s="32" t="b">
        <f t="shared" si="14"/>
        <v>1</v>
      </c>
      <c r="Y207" t="s">
        <v>9821</v>
      </c>
      <c r="Z207" t="s">
        <v>1324</v>
      </c>
      <c r="AA207" t="s">
        <v>1325</v>
      </c>
      <c r="AB207" t="s">
        <v>9398</v>
      </c>
      <c r="AC207" s="47">
        <v>43174.573672071761</v>
      </c>
      <c r="AD207" t="s">
        <v>9398</v>
      </c>
      <c r="AE207" s="47">
        <v>43174.573672071761</v>
      </c>
    </row>
    <row r="208" spans="23:31" x14ac:dyDescent="0.35">
      <c r="W208" s="32" t="str">
        <f t="shared" si="13"/>
        <v>CHA1CO</v>
      </c>
      <c r="X208" s="32" t="b">
        <f t="shared" si="14"/>
        <v>1</v>
      </c>
      <c r="Y208" t="s">
        <v>9821</v>
      </c>
      <c r="Z208" t="s">
        <v>51</v>
      </c>
      <c r="AA208" t="s">
        <v>1326</v>
      </c>
      <c r="AB208" t="s">
        <v>9398</v>
      </c>
      <c r="AC208" s="47">
        <v>43174.5736721875</v>
      </c>
      <c r="AD208" t="s">
        <v>9398</v>
      </c>
      <c r="AE208" s="47">
        <v>43174.5736721875</v>
      </c>
    </row>
    <row r="209" spans="23:31" x14ac:dyDescent="0.35">
      <c r="W209" s="32" t="str">
        <f t="shared" si="13"/>
        <v>CHA1CT</v>
      </c>
      <c r="X209" s="32" t="b">
        <f t="shared" si="14"/>
        <v>1</v>
      </c>
      <c r="Y209" t="s">
        <v>9821</v>
      </c>
      <c r="Z209" t="s">
        <v>1327</v>
      </c>
      <c r="AA209" t="s">
        <v>1328</v>
      </c>
      <c r="AB209" t="s">
        <v>9398</v>
      </c>
      <c r="AC209" s="47">
        <v>43174.573672303239</v>
      </c>
      <c r="AD209" t="s">
        <v>9398</v>
      </c>
      <c r="AE209" s="47">
        <v>43174.573672303239</v>
      </c>
    </row>
    <row r="210" spans="23:31" x14ac:dyDescent="0.35">
      <c r="W210" s="32" t="str">
        <f t="shared" si="13"/>
        <v>CHA1DC</v>
      </c>
      <c r="X210" s="32" t="b">
        <f t="shared" si="14"/>
        <v>1</v>
      </c>
      <c r="Y210" t="s">
        <v>9821</v>
      </c>
      <c r="Z210" t="s">
        <v>1329</v>
      </c>
      <c r="AA210" t="s">
        <v>1330</v>
      </c>
      <c r="AB210" t="s">
        <v>9398</v>
      </c>
      <c r="AC210" s="47">
        <v>43174.573672800929</v>
      </c>
      <c r="AD210" t="s">
        <v>9398</v>
      </c>
      <c r="AE210" s="47">
        <v>43174.573672800929</v>
      </c>
    </row>
    <row r="211" spans="23:31" x14ac:dyDescent="0.35">
      <c r="W211" s="32" t="str">
        <f t="shared" si="13"/>
        <v>CHA1DE</v>
      </c>
      <c r="X211" s="32" t="b">
        <f t="shared" si="14"/>
        <v>1</v>
      </c>
      <c r="Y211" t="s">
        <v>9821</v>
      </c>
      <c r="Z211" t="s">
        <v>1331</v>
      </c>
      <c r="AA211" t="s">
        <v>1332</v>
      </c>
      <c r="AB211" t="s">
        <v>9398</v>
      </c>
      <c r="AC211" s="47">
        <v>43174.573672916667</v>
      </c>
      <c r="AD211" t="s">
        <v>9398</v>
      </c>
      <c r="AE211" s="47">
        <v>43174.573672916667</v>
      </c>
    </row>
    <row r="212" spans="23:31" x14ac:dyDescent="0.35">
      <c r="W212" s="32" t="str">
        <f t="shared" si="13"/>
        <v>CHA1FL</v>
      </c>
      <c r="X212" s="32" t="b">
        <f t="shared" si="14"/>
        <v>1</v>
      </c>
      <c r="Y212" t="s">
        <v>9821</v>
      </c>
      <c r="Z212" t="s">
        <v>1333</v>
      </c>
      <c r="AA212" t="s">
        <v>1334</v>
      </c>
      <c r="AB212" t="s">
        <v>9398</v>
      </c>
      <c r="AC212" s="47">
        <v>43174.573673032406</v>
      </c>
      <c r="AD212" t="s">
        <v>9398</v>
      </c>
      <c r="AE212" s="47">
        <v>43174.573673032406</v>
      </c>
    </row>
    <row r="213" spans="23:31" x14ac:dyDescent="0.35">
      <c r="W213" s="32" t="str">
        <f t="shared" si="13"/>
        <v>CHA1GA</v>
      </c>
      <c r="X213" s="32" t="b">
        <f t="shared" si="14"/>
        <v>1</v>
      </c>
      <c r="Y213" t="s">
        <v>9821</v>
      </c>
      <c r="Z213" t="s">
        <v>1335</v>
      </c>
      <c r="AA213" t="s">
        <v>1336</v>
      </c>
      <c r="AB213" t="s">
        <v>9398</v>
      </c>
      <c r="AC213" s="47">
        <v>43174.573673148145</v>
      </c>
      <c r="AD213" t="s">
        <v>9398</v>
      </c>
      <c r="AE213" s="47">
        <v>43174.573673148145</v>
      </c>
    </row>
    <row r="214" spans="23:31" x14ac:dyDescent="0.35">
      <c r="W214" s="32" t="str">
        <f t="shared" si="13"/>
        <v>CHA1HI</v>
      </c>
      <c r="X214" s="32" t="b">
        <f t="shared" si="14"/>
        <v>1</v>
      </c>
      <c r="Y214" t="s">
        <v>9821</v>
      </c>
      <c r="Z214" t="s">
        <v>1337</v>
      </c>
      <c r="AA214" t="s">
        <v>1338</v>
      </c>
      <c r="AB214" t="s">
        <v>9398</v>
      </c>
      <c r="AC214" s="47">
        <v>43174.573673263891</v>
      </c>
      <c r="AD214" t="s">
        <v>9398</v>
      </c>
      <c r="AE214" s="47">
        <v>43174.573673263891</v>
      </c>
    </row>
    <row r="215" spans="23:31" x14ac:dyDescent="0.35">
      <c r="W215" s="32" t="str">
        <f t="shared" si="13"/>
        <v>CHA1IA</v>
      </c>
      <c r="X215" s="32" t="b">
        <f t="shared" si="14"/>
        <v>1</v>
      </c>
      <c r="Y215" t="s">
        <v>9821</v>
      </c>
      <c r="Z215" t="s">
        <v>1339</v>
      </c>
      <c r="AA215" t="s">
        <v>1340</v>
      </c>
      <c r="AB215" t="s">
        <v>9398</v>
      </c>
      <c r="AC215" s="47">
        <v>43174.573673379629</v>
      </c>
      <c r="AD215" t="s">
        <v>9398</v>
      </c>
      <c r="AE215" s="47">
        <v>43174.573673379629</v>
      </c>
    </row>
    <row r="216" spans="23:31" x14ac:dyDescent="0.35">
      <c r="W216" s="32" t="str">
        <f t="shared" si="13"/>
        <v>CHA1ID</v>
      </c>
      <c r="X216" s="32" t="b">
        <f t="shared" si="14"/>
        <v>1</v>
      </c>
      <c r="Y216" t="s">
        <v>9821</v>
      </c>
      <c r="Z216" t="s">
        <v>1341</v>
      </c>
      <c r="AA216" t="s">
        <v>1342</v>
      </c>
      <c r="AB216" t="s">
        <v>9398</v>
      </c>
      <c r="AC216" s="47">
        <v>43174.573673495368</v>
      </c>
      <c r="AD216" t="s">
        <v>9398</v>
      </c>
      <c r="AE216" s="47">
        <v>43174.573673495368</v>
      </c>
    </row>
    <row r="217" spans="23:31" x14ac:dyDescent="0.35">
      <c r="W217" s="32" t="str">
        <f t="shared" si="13"/>
        <v>CHA1IL</v>
      </c>
      <c r="X217" s="32" t="b">
        <f t="shared" si="14"/>
        <v>1</v>
      </c>
      <c r="Y217" t="s">
        <v>9821</v>
      </c>
      <c r="Z217" t="s">
        <v>1343</v>
      </c>
      <c r="AA217" t="s">
        <v>1344</v>
      </c>
      <c r="AB217" t="s">
        <v>9398</v>
      </c>
      <c r="AC217" s="47">
        <v>43174.573673611114</v>
      </c>
      <c r="AD217" t="s">
        <v>9398</v>
      </c>
      <c r="AE217" s="47">
        <v>43174.573673611114</v>
      </c>
    </row>
    <row r="218" spans="23:31" x14ac:dyDescent="0.35">
      <c r="W218" s="32" t="str">
        <f t="shared" si="13"/>
        <v>CHA1IN</v>
      </c>
      <c r="X218" s="32" t="b">
        <f t="shared" si="14"/>
        <v>1</v>
      </c>
      <c r="Y218" t="s">
        <v>9821</v>
      </c>
      <c r="Z218" t="s">
        <v>1345</v>
      </c>
      <c r="AA218" t="s">
        <v>1346</v>
      </c>
      <c r="AB218" t="s">
        <v>9398</v>
      </c>
      <c r="AC218" s="47">
        <v>43174.573673726853</v>
      </c>
      <c r="AD218" t="s">
        <v>9398</v>
      </c>
      <c r="AE218" s="47">
        <v>43174.573673726853</v>
      </c>
    </row>
    <row r="219" spans="23:31" x14ac:dyDescent="0.35">
      <c r="W219" s="32" t="str">
        <f t="shared" si="13"/>
        <v>CHA1KS</v>
      </c>
      <c r="X219" s="32" t="b">
        <f t="shared" si="14"/>
        <v>1</v>
      </c>
      <c r="Y219" t="s">
        <v>9821</v>
      </c>
      <c r="Z219" t="s">
        <v>1347</v>
      </c>
      <c r="AA219" t="s">
        <v>1348</v>
      </c>
      <c r="AB219" t="s">
        <v>9398</v>
      </c>
      <c r="AC219" s="47">
        <v>43174.573673842591</v>
      </c>
      <c r="AD219" t="s">
        <v>9398</v>
      </c>
      <c r="AE219" s="47">
        <v>43174.573673842591</v>
      </c>
    </row>
    <row r="220" spans="23:31" x14ac:dyDescent="0.35">
      <c r="W220" s="32" t="str">
        <f t="shared" si="13"/>
        <v>CHA1KY</v>
      </c>
      <c r="X220" s="32" t="b">
        <f t="shared" si="14"/>
        <v>1</v>
      </c>
      <c r="Y220" t="s">
        <v>9821</v>
      </c>
      <c r="Z220" t="s">
        <v>1349</v>
      </c>
      <c r="AA220" t="s">
        <v>1350</v>
      </c>
      <c r="AB220" t="s">
        <v>9398</v>
      </c>
      <c r="AC220" s="47">
        <v>43174.573673923609</v>
      </c>
      <c r="AD220" t="s">
        <v>9398</v>
      </c>
      <c r="AE220" s="47">
        <v>43174.573673923609</v>
      </c>
    </row>
    <row r="221" spans="23:31" x14ac:dyDescent="0.35">
      <c r="W221" s="32" t="str">
        <f t="shared" si="13"/>
        <v>CHA1LA</v>
      </c>
      <c r="X221" s="32" t="b">
        <f t="shared" si="14"/>
        <v>1</v>
      </c>
      <c r="Y221" t="s">
        <v>9821</v>
      </c>
      <c r="Z221" t="s">
        <v>1351</v>
      </c>
      <c r="AA221" t="s">
        <v>1352</v>
      </c>
      <c r="AB221" t="s">
        <v>9398</v>
      </c>
      <c r="AC221" s="47">
        <v>43174.573674074076</v>
      </c>
      <c r="AD221" t="s">
        <v>9398</v>
      </c>
      <c r="AE221" s="47">
        <v>43174.573674074076</v>
      </c>
    </row>
    <row r="222" spans="23:31" x14ac:dyDescent="0.35">
      <c r="W222" s="32" t="str">
        <f t="shared" si="13"/>
        <v>CHA1MA</v>
      </c>
      <c r="X222" s="32" t="b">
        <f t="shared" si="14"/>
        <v>1</v>
      </c>
      <c r="Y222" t="s">
        <v>9821</v>
      </c>
      <c r="Z222" t="s">
        <v>1353</v>
      </c>
      <c r="AA222" t="s">
        <v>1354</v>
      </c>
      <c r="AB222" t="s">
        <v>9398</v>
      </c>
      <c r="AC222" s="47">
        <v>43174.573674189814</v>
      </c>
      <c r="AD222" t="s">
        <v>9398</v>
      </c>
      <c r="AE222" s="47">
        <v>43174.573674189814</v>
      </c>
    </row>
    <row r="223" spans="23:31" x14ac:dyDescent="0.35">
      <c r="W223" s="32" t="str">
        <f t="shared" si="13"/>
        <v>CHA1MB</v>
      </c>
      <c r="X223" s="32" t="b">
        <f t="shared" si="14"/>
        <v>1</v>
      </c>
      <c r="Y223" t="s">
        <v>9821</v>
      </c>
      <c r="Z223" t="s">
        <v>1355</v>
      </c>
      <c r="AA223" t="s">
        <v>1356</v>
      </c>
      <c r="AB223" t="s">
        <v>9398</v>
      </c>
      <c r="AC223" s="47">
        <v>43174.573674305553</v>
      </c>
      <c r="AD223" t="s">
        <v>9398</v>
      </c>
      <c r="AE223" s="47">
        <v>43174.573674305553</v>
      </c>
    </row>
    <row r="224" spans="23:31" x14ac:dyDescent="0.35">
      <c r="W224" s="32" t="str">
        <f t="shared" si="13"/>
        <v>CHA1MD</v>
      </c>
      <c r="X224" s="32" t="b">
        <f t="shared" si="14"/>
        <v>1</v>
      </c>
      <c r="Y224" t="s">
        <v>9821</v>
      </c>
      <c r="Z224" t="s">
        <v>1357</v>
      </c>
      <c r="AA224" t="s">
        <v>1358</v>
      </c>
      <c r="AB224" t="s">
        <v>9398</v>
      </c>
      <c r="AC224" s="47">
        <v>43174.573674421299</v>
      </c>
      <c r="AD224" t="s">
        <v>9398</v>
      </c>
      <c r="AE224" s="47">
        <v>43174.573674421299</v>
      </c>
    </row>
    <row r="225" spans="23:31" x14ac:dyDescent="0.35">
      <c r="W225" s="32" t="str">
        <f t="shared" si="13"/>
        <v>CHA1ME</v>
      </c>
      <c r="X225" s="32" t="b">
        <f t="shared" si="14"/>
        <v>1</v>
      </c>
      <c r="Y225" t="s">
        <v>9821</v>
      </c>
      <c r="Z225" t="s">
        <v>1359</v>
      </c>
      <c r="AA225" t="s">
        <v>1360</v>
      </c>
      <c r="AB225" t="s">
        <v>9398</v>
      </c>
      <c r="AC225" s="47">
        <v>43174.573674502317</v>
      </c>
      <c r="AD225" t="s">
        <v>9398</v>
      </c>
      <c r="AE225" s="47">
        <v>43174.573674502317</v>
      </c>
    </row>
    <row r="226" spans="23:31" x14ac:dyDescent="0.35">
      <c r="W226" s="32" t="str">
        <f t="shared" si="13"/>
        <v>CHA1MI</v>
      </c>
      <c r="X226" s="32" t="b">
        <f t="shared" si="14"/>
        <v>1</v>
      </c>
      <c r="Y226" t="s">
        <v>9821</v>
      </c>
      <c r="Z226" t="s">
        <v>1361</v>
      </c>
      <c r="AA226" t="s">
        <v>1362</v>
      </c>
      <c r="AB226" t="s">
        <v>9398</v>
      </c>
      <c r="AC226" s="47">
        <v>43174.573674618056</v>
      </c>
      <c r="AD226" t="s">
        <v>9398</v>
      </c>
      <c r="AE226" s="47">
        <v>43174.573674618056</v>
      </c>
    </row>
    <row r="227" spans="23:31" x14ac:dyDescent="0.35">
      <c r="W227" s="32" t="str">
        <f t="shared" si="13"/>
        <v>CHA1MN</v>
      </c>
      <c r="X227" s="32" t="b">
        <f t="shared" si="14"/>
        <v>1</v>
      </c>
      <c r="Y227" t="s">
        <v>9821</v>
      </c>
      <c r="Z227" t="s">
        <v>1363</v>
      </c>
      <c r="AA227" t="s">
        <v>1364</v>
      </c>
      <c r="AB227" t="s">
        <v>9398</v>
      </c>
      <c r="AC227" s="47">
        <v>43174.573674733794</v>
      </c>
      <c r="AD227" t="s">
        <v>9398</v>
      </c>
      <c r="AE227" s="47">
        <v>43174.573674733794</v>
      </c>
    </row>
    <row r="228" spans="23:31" x14ac:dyDescent="0.35">
      <c r="W228" s="32" t="str">
        <f t="shared" si="13"/>
        <v>CHA1MO</v>
      </c>
      <c r="X228" s="32" t="b">
        <f t="shared" si="14"/>
        <v>1</v>
      </c>
      <c r="Y228" t="s">
        <v>9821</v>
      </c>
      <c r="Z228" t="s">
        <v>1365</v>
      </c>
      <c r="AA228" t="s">
        <v>1366</v>
      </c>
      <c r="AB228" t="s">
        <v>9398</v>
      </c>
      <c r="AC228" s="47">
        <v>43174.573674803243</v>
      </c>
      <c r="AD228" t="s">
        <v>9398</v>
      </c>
      <c r="AE228" s="47">
        <v>43174.573674803243</v>
      </c>
    </row>
    <row r="229" spans="23:31" x14ac:dyDescent="0.35">
      <c r="W229" s="32" t="str">
        <f t="shared" si="13"/>
        <v>CHA1MS</v>
      </c>
      <c r="X229" s="32" t="b">
        <f t="shared" si="14"/>
        <v>1</v>
      </c>
      <c r="Y229" t="s">
        <v>9821</v>
      </c>
      <c r="Z229" t="s">
        <v>1367</v>
      </c>
      <c r="AA229" t="s">
        <v>1368</v>
      </c>
      <c r="AB229" t="s">
        <v>9398</v>
      </c>
      <c r="AC229" s="47">
        <v>43174.573674918982</v>
      </c>
      <c r="AD229" t="s">
        <v>9398</v>
      </c>
      <c r="AE229" s="47">
        <v>43174.573674918982</v>
      </c>
    </row>
    <row r="230" spans="23:31" x14ac:dyDescent="0.35">
      <c r="W230" s="32" t="str">
        <f t="shared" si="13"/>
        <v>CHA1MT</v>
      </c>
      <c r="X230" s="32" t="b">
        <f t="shared" si="14"/>
        <v>1</v>
      </c>
      <c r="Y230" t="s">
        <v>9821</v>
      </c>
      <c r="Z230" t="s">
        <v>1369</v>
      </c>
      <c r="AA230" t="s">
        <v>1370</v>
      </c>
      <c r="AB230" t="s">
        <v>9398</v>
      </c>
      <c r="AC230" s="47">
        <v>43174.573675034721</v>
      </c>
      <c r="AD230" t="s">
        <v>9398</v>
      </c>
      <c r="AE230" s="47">
        <v>43174.573675034721</v>
      </c>
    </row>
    <row r="231" spans="23:31" x14ac:dyDescent="0.35">
      <c r="W231" s="32" t="str">
        <f t="shared" si="13"/>
        <v>CHA1NB</v>
      </c>
      <c r="X231" s="32" t="b">
        <f t="shared" si="14"/>
        <v>1</v>
      </c>
      <c r="Y231" t="s">
        <v>9821</v>
      </c>
      <c r="Z231" t="s">
        <v>1371</v>
      </c>
      <c r="AA231" t="s">
        <v>1372</v>
      </c>
      <c r="AB231" t="s">
        <v>9398</v>
      </c>
      <c r="AC231" s="47">
        <v>43174.573675231484</v>
      </c>
      <c r="AD231" t="s">
        <v>9398</v>
      </c>
      <c r="AE231" s="47">
        <v>43174.573675231484</v>
      </c>
    </row>
    <row r="232" spans="23:31" x14ac:dyDescent="0.35">
      <c r="W232" s="32" t="str">
        <f t="shared" si="13"/>
        <v>CHA1NC</v>
      </c>
      <c r="X232" s="32" t="b">
        <f t="shared" si="14"/>
        <v>1</v>
      </c>
      <c r="Y232" t="s">
        <v>9821</v>
      </c>
      <c r="Z232" t="s">
        <v>1373</v>
      </c>
      <c r="AA232" t="s">
        <v>1374</v>
      </c>
      <c r="AB232" t="s">
        <v>9398</v>
      </c>
      <c r="AC232" s="47">
        <v>43174.573675381944</v>
      </c>
      <c r="AD232" t="s">
        <v>9398</v>
      </c>
      <c r="AE232" s="47">
        <v>43174.573675381944</v>
      </c>
    </row>
    <row r="233" spans="23:31" x14ac:dyDescent="0.35">
      <c r="W233" s="32" t="str">
        <f t="shared" si="13"/>
        <v>CHA1ND</v>
      </c>
      <c r="X233" s="32" t="b">
        <f t="shared" si="14"/>
        <v>1</v>
      </c>
      <c r="Y233" t="s">
        <v>9821</v>
      </c>
      <c r="Z233" t="s">
        <v>1375</v>
      </c>
      <c r="AA233" t="s">
        <v>1376</v>
      </c>
      <c r="AB233" t="s">
        <v>9398</v>
      </c>
      <c r="AC233" s="47">
        <v>43174.573676701388</v>
      </c>
      <c r="AD233" t="s">
        <v>9398</v>
      </c>
      <c r="AE233" s="47">
        <v>43174.573676701388</v>
      </c>
    </row>
    <row r="234" spans="23:31" x14ac:dyDescent="0.35">
      <c r="W234" s="32" t="str">
        <f t="shared" si="13"/>
        <v>CHA1NE</v>
      </c>
      <c r="X234" s="32" t="b">
        <f t="shared" si="14"/>
        <v>1</v>
      </c>
      <c r="Y234" t="s">
        <v>9821</v>
      </c>
      <c r="Z234" t="s">
        <v>1377</v>
      </c>
      <c r="AA234" t="s">
        <v>1378</v>
      </c>
      <c r="AB234" t="s">
        <v>9398</v>
      </c>
      <c r="AC234" s="47">
        <v>43174.573676817126</v>
      </c>
      <c r="AD234" t="s">
        <v>9398</v>
      </c>
      <c r="AE234" s="47">
        <v>43174.573676817126</v>
      </c>
    </row>
    <row r="235" spans="23:31" x14ac:dyDescent="0.35">
      <c r="W235" s="32" t="str">
        <f t="shared" si="13"/>
        <v>CHA1NH</v>
      </c>
      <c r="X235" s="32" t="b">
        <f t="shared" si="14"/>
        <v>1</v>
      </c>
      <c r="Y235" t="s">
        <v>9821</v>
      </c>
      <c r="Z235" t="s">
        <v>1379</v>
      </c>
      <c r="AA235" t="s">
        <v>1380</v>
      </c>
      <c r="AB235" t="s">
        <v>9398</v>
      </c>
      <c r="AC235" s="47">
        <v>43174.573677083332</v>
      </c>
      <c r="AD235" t="s">
        <v>9398</v>
      </c>
      <c r="AE235" s="47">
        <v>43174.573677083332</v>
      </c>
    </row>
    <row r="236" spans="23:31" x14ac:dyDescent="0.35">
      <c r="W236" s="32" t="str">
        <f t="shared" si="13"/>
        <v>CHA1NJ</v>
      </c>
      <c r="X236" s="32" t="b">
        <f t="shared" si="14"/>
        <v>1</v>
      </c>
      <c r="Y236" t="s">
        <v>9821</v>
      </c>
      <c r="Z236" t="s">
        <v>1381</v>
      </c>
      <c r="AA236" t="s">
        <v>1382</v>
      </c>
      <c r="AB236" t="s">
        <v>9398</v>
      </c>
      <c r="AC236" s="47">
        <v>43174.57367716435</v>
      </c>
      <c r="AD236" t="s">
        <v>9398</v>
      </c>
      <c r="AE236" s="47">
        <v>43174.57367716435</v>
      </c>
    </row>
    <row r="237" spans="23:31" x14ac:dyDescent="0.35">
      <c r="W237" s="32" t="str">
        <f t="shared" si="13"/>
        <v>CHA1NL</v>
      </c>
      <c r="X237" s="32" t="b">
        <f t="shared" si="14"/>
        <v>1</v>
      </c>
      <c r="Y237" t="s">
        <v>9821</v>
      </c>
      <c r="Z237" t="s">
        <v>1383</v>
      </c>
      <c r="AA237" t="s">
        <v>1384</v>
      </c>
      <c r="AB237" t="s">
        <v>9398</v>
      </c>
      <c r="AC237" s="47">
        <v>43174.573677314816</v>
      </c>
      <c r="AD237" t="s">
        <v>9398</v>
      </c>
      <c r="AE237" s="47">
        <v>43174.573677314816</v>
      </c>
    </row>
    <row r="238" spans="23:31" x14ac:dyDescent="0.35">
      <c r="W238" s="32" t="str">
        <f t="shared" si="13"/>
        <v>CHA1NM</v>
      </c>
      <c r="X238" s="32" t="b">
        <f t="shared" si="14"/>
        <v>1</v>
      </c>
      <c r="Y238" t="s">
        <v>9821</v>
      </c>
      <c r="Z238" t="s">
        <v>1385</v>
      </c>
      <c r="AA238" t="s">
        <v>1386</v>
      </c>
      <c r="AB238" t="s">
        <v>9398</v>
      </c>
      <c r="AC238" s="47">
        <v>43174.573677430555</v>
      </c>
      <c r="AD238" t="s">
        <v>9398</v>
      </c>
      <c r="AE238" s="47">
        <v>43174.573677430555</v>
      </c>
    </row>
    <row r="239" spans="23:31" x14ac:dyDescent="0.35">
      <c r="W239" s="32" t="str">
        <f t="shared" si="13"/>
        <v>CHA1NS</v>
      </c>
      <c r="X239" s="32" t="b">
        <f t="shared" si="14"/>
        <v>1</v>
      </c>
      <c r="Y239" t="s">
        <v>9821</v>
      </c>
      <c r="Z239" t="s">
        <v>1387</v>
      </c>
      <c r="AA239" t="s">
        <v>1388</v>
      </c>
      <c r="AB239" t="s">
        <v>9398</v>
      </c>
      <c r="AC239" s="47">
        <v>43174.573677546294</v>
      </c>
      <c r="AD239" t="s">
        <v>9398</v>
      </c>
      <c r="AE239" s="47">
        <v>43174.573677546294</v>
      </c>
    </row>
    <row r="240" spans="23:31" x14ac:dyDescent="0.35">
      <c r="W240" s="32" t="str">
        <f t="shared" si="13"/>
        <v>CHA1NT</v>
      </c>
      <c r="X240" s="32" t="b">
        <f t="shared" si="14"/>
        <v>1</v>
      </c>
      <c r="Y240" t="s">
        <v>9821</v>
      </c>
      <c r="Z240" t="s">
        <v>1389</v>
      </c>
      <c r="AA240" t="s">
        <v>1390</v>
      </c>
      <c r="AB240" t="s">
        <v>9398</v>
      </c>
      <c r="AC240" s="47">
        <v>43174.57367766204</v>
      </c>
      <c r="AD240" t="s">
        <v>9398</v>
      </c>
      <c r="AE240" s="47">
        <v>43174.57367766204</v>
      </c>
    </row>
    <row r="241" spans="23:31" x14ac:dyDescent="0.35">
      <c r="W241" s="32" t="str">
        <f t="shared" si="13"/>
        <v>CHA1NU</v>
      </c>
      <c r="X241" s="32" t="b">
        <f t="shared" si="14"/>
        <v>1</v>
      </c>
      <c r="Y241" t="s">
        <v>9821</v>
      </c>
      <c r="Z241" t="s">
        <v>1391</v>
      </c>
      <c r="AA241" t="s">
        <v>1392</v>
      </c>
      <c r="AB241" t="s">
        <v>9398</v>
      </c>
      <c r="AC241" s="47">
        <v>43174.573677777778</v>
      </c>
      <c r="AD241" t="s">
        <v>9398</v>
      </c>
      <c r="AE241" s="47">
        <v>43174.573677777778</v>
      </c>
    </row>
    <row r="242" spans="23:31" x14ac:dyDescent="0.35">
      <c r="W242" s="32" t="str">
        <f t="shared" si="13"/>
        <v>CHA1NV</v>
      </c>
      <c r="X242" s="32" t="b">
        <f t="shared" si="14"/>
        <v>1</v>
      </c>
      <c r="Y242" t="s">
        <v>9821</v>
      </c>
      <c r="Z242" t="s">
        <v>1393</v>
      </c>
      <c r="AA242" t="s">
        <v>1394</v>
      </c>
      <c r="AB242" t="s">
        <v>9398</v>
      </c>
      <c r="AC242" s="47">
        <v>43174.573677893517</v>
      </c>
      <c r="AD242" t="s">
        <v>9398</v>
      </c>
      <c r="AE242" s="47">
        <v>43174.573677893517</v>
      </c>
    </row>
    <row r="243" spans="23:31" x14ac:dyDescent="0.35">
      <c r="W243" s="32" t="str">
        <f t="shared" si="13"/>
        <v>CHA1NY</v>
      </c>
      <c r="X243" s="32" t="b">
        <f t="shared" si="14"/>
        <v>1</v>
      </c>
      <c r="Y243" t="s">
        <v>9821</v>
      </c>
      <c r="Z243" t="s">
        <v>1395</v>
      </c>
      <c r="AA243" t="s">
        <v>1396</v>
      </c>
      <c r="AB243" t="s">
        <v>9398</v>
      </c>
      <c r="AC243" s="47">
        <v>43174.573678009256</v>
      </c>
      <c r="AD243" t="s">
        <v>9398</v>
      </c>
      <c r="AE243" s="47">
        <v>43174.573678009256</v>
      </c>
    </row>
    <row r="244" spans="23:31" x14ac:dyDescent="0.35">
      <c r="W244" s="32" t="str">
        <f t="shared" si="13"/>
        <v>CHA1OH</v>
      </c>
      <c r="X244" s="32" t="b">
        <f t="shared" si="14"/>
        <v>1</v>
      </c>
      <c r="Y244" t="s">
        <v>9821</v>
      </c>
      <c r="Z244" t="s">
        <v>1397</v>
      </c>
      <c r="AA244" t="s">
        <v>1398</v>
      </c>
      <c r="AB244" t="s">
        <v>9398</v>
      </c>
      <c r="AC244" s="47">
        <v>43174.573678125002</v>
      </c>
      <c r="AD244" t="s">
        <v>9398</v>
      </c>
      <c r="AE244" s="47">
        <v>43174.573678125002</v>
      </c>
    </row>
    <row r="245" spans="23:31" x14ac:dyDescent="0.35">
      <c r="W245" s="32" t="str">
        <f t="shared" si="13"/>
        <v>CHA1OK</v>
      </c>
      <c r="X245" s="32" t="b">
        <f t="shared" si="14"/>
        <v>1</v>
      </c>
      <c r="Y245" t="s">
        <v>9821</v>
      </c>
      <c r="Z245" t="s">
        <v>1399</v>
      </c>
      <c r="AA245" t="s">
        <v>1400</v>
      </c>
      <c r="AB245" t="s">
        <v>9398</v>
      </c>
      <c r="AC245" s="47">
        <v>43174.57367824074</v>
      </c>
      <c r="AD245" t="s">
        <v>9398</v>
      </c>
      <c r="AE245" s="47">
        <v>43174.57367824074</v>
      </c>
    </row>
    <row r="246" spans="23:31" x14ac:dyDescent="0.35">
      <c r="W246" s="32" t="str">
        <f t="shared" si="13"/>
        <v>CHA1ON</v>
      </c>
      <c r="X246" s="32" t="b">
        <f t="shared" si="14"/>
        <v>1</v>
      </c>
      <c r="Y246" t="s">
        <v>9821</v>
      </c>
      <c r="Z246" t="s">
        <v>1401</v>
      </c>
      <c r="AA246" t="s">
        <v>1402</v>
      </c>
      <c r="AB246" t="s">
        <v>9398</v>
      </c>
      <c r="AC246" s="47">
        <v>43174.573678356479</v>
      </c>
      <c r="AD246" t="s">
        <v>9398</v>
      </c>
      <c r="AE246" s="47">
        <v>43174.573678356479</v>
      </c>
    </row>
    <row r="247" spans="23:31" x14ac:dyDescent="0.35">
      <c r="W247" s="32" t="str">
        <f t="shared" si="13"/>
        <v>CHA1OR</v>
      </c>
      <c r="X247" s="32" t="b">
        <f t="shared" si="14"/>
        <v>1</v>
      </c>
      <c r="Y247" t="s">
        <v>9821</v>
      </c>
      <c r="Z247" t="s">
        <v>1403</v>
      </c>
      <c r="AA247" t="s">
        <v>1404</v>
      </c>
      <c r="AB247" t="s">
        <v>9398</v>
      </c>
      <c r="AC247" s="47">
        <v>43174.573678472225</v>
      </c>
      <c r="AD247" t="s">
        <v>9398</v>
      </c>
      <c r="AE247" s="47">
        <v>43174.573678472225</v>
      </c>
    </row>
    <row r="248" spans="23:31" x14ac:dyDescent="0.35">
      <c r="W248" s="32" t="str">
        <f t="shared" si="13"/>
        <v>CHA1PA</v>
      </c>
      <c r="X248" s="32" t="b">
        <f t="shared" si="14"/>
        <v>1</v>
      </c>
      <c r="Y248" t="s">
        <v>9821</v>
      </c>
      <c r="Z248" t="s">
        <v>1405</v>
      </c>
      <c r="AA248" t="s">
        <v>1406</v>
      </c>
      <c r="AB248" t="s">
        <v>9398</v>
      </c>
      <c r="AC248" s="47">
        <v>43174.573678587964</v>
      </c>
      <c r="AD248" t="s">
        <v>9398</v>
      </c>
      <c r="AE248" s="47">
        <v>43174.573678587964</v>
      </c>
    </row>
    <row r="249" spans="23:31" x14ac:dyDescent="0.35">
      <c r="W249" s="32" t="str">
        <f t="shared" si="13"/>
        <v>CHA1PE</v>
      </c>
      <c r="X249" s="32" t="b">
        <f t="shared" si="14"/>
        <v>1</v>
      </c>
      <c r="Y249" t="s">
        <v>9821</v>
      </c>
      <c r="Z249" t="s">
        <v>1407</v>
      </c>
      <c r="AA249" t="s">
        <v>1408</v>
      </c>
      <c r="AB249" t="s">
        <v>9398</v>
      </c>
      <c r="AC249" s="47">
        <v>43174.573678668981</v>
      </c>
      <c r="AD249" t="s">
        <v>9398</v>
      </c>
      <c r="AE249" s="47">
        <v>43174.573678668981</v>
      </c>
    </row>
    <row r="250" spans="23:31" x14ac:dyDescent="0.35">
      <c r="W250" s="32" t="str">
        <f t="shared" si="13"/>
        <v>CHA1QC</v>
      </c>
      <c r="X250" s="32" t="b">
        <f t="shared" si="14"/>
        <v>1</v>
      </c>
      <c r="Y250" t="s">
        <v>9821</v>
      </c>
      <c r="Z250" t="s">
        <v>377</v>
      </c>
      <c r="AA250" t="s">
        <v>1409</v>
      </c>
      <c r="AB250" t="s">
        <v>9398</v>
      </c>
      <c r="AC250" s="47">
        <v>43174.573678819441</v>
      </c>
      <c r="AD250" t="s">
        <v>9398</v>
      </c>
      <c r="AE250" s="47">
        <v>43174.573678819441</v>
      </c>
    </row>
    <row r="251" spans="23:31" x14ac:dyDescent="0.35">
      <c r="W251" s="32" t="str">
        <f t="shared" si="13"/>
        <v>CHA1RI</v>
      </c>
      <c r="X251" s="32" t="b">
        <f t="shared" si="14"/>
        <v>1</v>
      </c>
      <c r="Y251" t="s">
        <v>9821</v>
      </c>
      <c r="Z251" t="s">
        <v>1410</v>
      </c>
      <c r="AA251" t="s">
        <v>1411</v>
      </c>
      <c r="AB251" t="s">
        <v>9398</v>
      </c>
      <c r="AC251" s="47">
        <v>43174.573678900466</v>
      </c>
      <c r="AD251" t="s">
        <v>9398</v>
      </c>
      <c r="AE251" s="47">
        <v>43174.573678900466</v>
      </c>
    </row>
    <row r="252" spans="23:31" x14ac:dyDescent="0.35">
      <c r="W252" s="32" t="str">
        <f t="shared" si="13"/>
        <v>CHA1SC</v>
      </c>
      <c r="X252" s="32" t="b">
        <f t="shared" si="14"/>
        <v>1</v>
      </c>
      <c r="Y252" t="s">
        <v>9821</v>
      </c>
      <c r="Z252" t="s">
        <v>1412</v>
      </c>
      <c r="AA252" t="s">
        <v>1413</v>
      </c>
      <c r="AB252" t="s">
        <v>9398</v>
      </c>
      <c r="AC252" s="47">
        <v>43174.573679016205</v>
      </c>
      <c r="AD252" t="s">
        <v>9398</v>
      </c>
      <c r="AE252" s="47">
        <v>43174.573679016205</v>
      </c>
    </row>
    <row r="253" spans="23:31" x14ac:dyDescent="0.35">
      <c r="W253" s="32" t="str">
        <f t="shared" si="13"/>
        <v>CHA1SD</v>
      </c>
      <c r="X253" s="32" t="b">
        <f t="shared" si="14"/>
        <v>1</v>
      </c>
      <c r="Y253" t="s">
        <v>9821</v>
      </c>
      <c r="Z253" t="s">
        <v>1414</v>
      </c>
      <c r="AA253" t="s">
        <v>1415</v>
      </c>
      <c r="AB253" t="s">
        <v>9398</v>
      </c>
      <c r="AC253" s="47">
        <v>43174.573679131943</v>
      </c>
      <c r="AD253" t="s">
        <v>9398</v>
      </c>
      <c r="AE253" s="47">
        <v>43174.573679131943</v>
      </c>
    </row>
    <row r="254" spans="23:31" x14ac:dyDescent="0.35">
      <c r="W254" s="32" t="str">
        <f t="shared" si="13"/>
        <v>CHA1SK</v>
      </c>
      <c r="X254" s="32" t="b">
        <f t="shared" si="14"/>
        <v>1</v>
      </c>
      <c r="Y254" t="s">
        <v>9821</v>
      </c>
      <c r="Z254" t="s">
        <v>1416</v>
      </c>
      <c r="AA254" t="s">
        <v>1417</v>
      </c>
      <c r="AB254" t="s">
        <v>9398</v>
      </c>
      <c r="AC254" s="47">
        <v>43174.573679201392</v>
      </c>
      <c r="AD254" t="s">
        <v>9398</v>
      </c>
      <c r="AE254" s="47">
        <v>43174.573679201392</v>
      </c>
    </row>
    <row r="255" spans="23:31" x14ac:dyDescent="0.35">
      <c r="W255" s="32" t="str">
        <f t="shared" si="13"/>
        <v>CHA1TN</v>
      </c>
      <c r="X255" s="32" t="b">
        <f t="shared" si="14"/>
        <v>1</v>
      </c>
      <c r="Y255" t="s">
        <v>9821</v>
      </c>
      <c r="Z255" t="s">
        <v>1418</v>
      </c>
      <c r="AA255" t="s">
        <v>1419</v>
      </c>
      <c r="AB255" t="s">
        <v>9398</v>
      </c>
      <c r="AC255" s="47">
        <v>43174.573679363428</v>
      </c>
      <c r="AD255" t="s">
        <v>9398</v>
      </c>
      <c r="AE255" s="47">
        <v>43174.573679363428</v>
      </c>
    </row>
    <row r="256" spans="23:31" x14ac:dyDescent="0.35">
      <c r="W256" s="32" t="str">
        <f t="shared" si="13"/>
        <v>CHA1TX</v>
      </c>
      <c r="X256" s="32" t="b">
        <f t="shared" si="14"/>
        <v>1</v>
      </c>
      <c r="Y256" t="s">
        <v>9821</v>
      </c>
      <c r="Z256" t="s">
        <v>1420</v>
      </c>
      <c r="AA256" t="s">
        <v>1421</v>
      </c>
      <c r="AB256" t="s">
        <v>9398</v>
      </c>
      <c r="AC256" s="47">
        <v>43174.57367943287</v>
      </c>
      <c r="AD256" t="s">
        <v>9398</v>
      </c>
      <c r="AE256" s="47">
        <v>43174.57367943287</v>
      </c>
    </row>
    <row r="257" spans="23:31" x14ac:dyDescent="0.35">
      <c r="W257" s="32" t="str">
        <f t="shared" si="13"/>
        <v>CHA1UT</v>
      </c>
      <c r="X257" s="32" t="b">
        <f t="shared" si="14"/>
        <v>1</v>
      </c>
      <c r="Y257" t="s">
        <v>9821</v>
      </c>
      <c r="Z257" t="s">
        <v>1422</v>
      </c>
      <c r="AA257" t="s">
        <v>1423</v>
      </c>
      <c r="AB257" t="s">
        <v>9398</v>
      </c>
      <c r="AC257" s="47">
        <v>43174.573679548608</v>
      </c>
      <c r="AD257" t="s">
        <v>9398</v>
      </c>
      <c r="AE257" s="47">
        <v>43174.573679548608</v>
      </c>
    </row>
    <row r="258" spans="23:31" x14ac:dyDescent="0.35">
      <c r="W258" s="32" t="str">
        <f t="shared" si="13"/>
        <v>CHA1VA</v>
      </c>
      <c r="X258" s="32" t="b">
        <f t="shared" si="14"/>
        <v>1</v>
      </c>
      <c r="Y258" t="s">
        <v>9821</v>
      </c>
      <c r="Z258" t="s">
        <v>1424</v>
      </c>
      <c r="AA258" t="s">
        <v>1425</v>
      </c>
      <c r="AB258" t="s">
        <v>9398</v>
      </c>
      <c r="AC258" s="47">
        <v>43174.573679664354</v>
      </c>
      <c r="AD258" t="s">
        <v>9398</v>
      </c>
      <c r="AE258" s="47">
        <v>43174.573679664354</v>
      </c>
    </row>
    <row r="259" spans="23:31" x14ac:dyDescent="0.35">
      <c r="W259" s="32" t="str">
        <f t="shared" si="13"/>
        <v>CHA1VT</v>
      </c>
      <c r="X259" s="32" t="b">
        <f t="shared" si="14"/>
        <v>1</v>
      </c>
      <c r="Y259" t="s">
        <v>9821</v>
      </c>
      <c r="Z259" t="s">
        <v>1426</v>
      </c>
      <c r="AA259" t="s">
        <v>1427</v>
      </c>
      <c r="AB259" t="s">
        <v>9398</v>
      </c>
      <c r="AC259" s="47">
        <v>43174.573679745372</v>
      </c>
      <c r="AD259" t="s">
        <v>9398</v>
      </c>
      <c r="AE259" s="47">
        <v>43174.573679745372</v>
      </c>
    </row>
    <row r="260" spans="23:31" x14ac:dyDescent="0.35">
      <c r="W260" s="32" t="str">
        <f t="shared" si="13"/>
        <v>CHA1WA</v>
      </c>
      <c r="X260" s="32" t="b">
        <f t="shared" si="14"/>
        <v>1</v>
      </c>
      <c r="Y260" t="s">
        <v>9821</v>
      </c>
      <c r="Z260" t="s">
        <v>1428</v>
      </c>
      <c r="AA260" t="s">
        <v>1429</v>
      </c>
      <c r="AB260" t="s">
        <v>9398</v>
      </c>
      <c r="AC260" s="47">
        <v>43174.573679861111</v>
      </c>
      <c r="AD260" t="s">
        <v>9398</v>
      </c>
      <c r="AE260" s="47">
        <v>43174.573679861111</v>
      </c>
    </row>
    <row r="261" spans="23:31" x14ac:dyDescent="0.35">
      <c r="W261" s="32" t="str">
        <f t="shared" si="13"/>
        <v>CHA1WI</v>
      </c>
      <c r="X261" s="32" t="b">
        <f t="shared" si="14"/>
        <v>1</v>
      </c>
      <c r="Y261" t="s">
        <v>9821</v>
      </c>
      <c r="Z261" t="s">
        <v>1430</v>
      </c>
      <c r="AA261" t="s">
        <v>1431</v>
      </c>
      <c r="AB261" t="s">
        <v>9398</v>
      </c>
      <c r="AC261" s="47">
        <v>43174.573679976849</v>
      </c>
      <c r="AD261" t="s">
        <v>9398</v>
      </c>
      <c r="AE261" s="47">
        <v>43174.573679976849</v>
      </c>
    </row>
    <row r="262" spans="23:31" x14ac:dyDescent="0.35">
      <c r="W262" s="32" t="str">
        <f t="shared" ref="W262:W325" si="15">Y262&amp;Z262</f>
        <v>CHA1WV</v>
      </c>
      <c r="X262" s="32" t="b">
        <f t="shared" ref="X262:X325" si="16">VLOOKUP(Z262,T:U,2,0)=AA262</f>
        <v>1</v>
      </c>
      <c r="Y262" t="s">
        <v>9821</v>
      </c>
      <c r="Z262" t="s">
        <v>1432</v>
      </c>
      <c r="AA262" t="s">
        <v>1433</v>
      </c>
      <c r="AB262" t="s">
        <v>9398</v>
      </c>
      <c r="AC262" s="47">
        <v>43174.573680092595</v>
      </c>
      <c r="AD262" t="s">
        <v>9398</v>
      </c>
      <c r="AE262" s="47">
        <v>43174.573680092595</v>
      </c>
    </row>
    <row r="263" spans="23:31" x14ac:dyDescent="0.35">
      <c r="W263" s="32" t="str">
        <f t="shared" si="15"/>
        <v>CHA1WY</v>
      </c>
      <c r="X263" s="32" t="b">
        <f t="shared" si="16"/>
        <v>1</v>
      </c>
      <c r="Y263" t="s">
        <v>9821</v>
      </c>
      <c r="Z263" t="s">
        <v>1434</v>
      </c>
      <c r="AA263" t="s">
        <v>1435</v>
      </c>
      <c r="AB263" t="s">
        <v>9398</v>
      </c>
      <c r="AC263" s="47">
        <v>43174.573680173613</v>
      </c>
      <c r="AD263" t="s">
        <v>9398</v>
      </c>
      <c r="AE263" s="47">
        <v>43174.573680173613</v>
      </c>
    </row>
    <row r="264" spans="23:31" x14ac:dyDescent="0.35">
      <c r="W264" s="32" t="str">
        <f t="shared" si="15"/>
        <v>CHA1YT</v>
      </c>
      <c r="X264" s="32" t="b">
        <f t="shared" si="16"/>
        <v>1</v>
      </c>
      <c r="Y264" t="s">
        <v>9821</v>
      </c>
      <c r="Z264" t="s">
        <v>1436</v>
      </c>
      <c r="AA264" t="s">
        <v>1437</v>
      </c>
      <c r="AB264" t="s">
        <v>9398</v>
      </c>
      <c r="AC264" s="47">
        <v>43174.573680289352</v>
      </c>
      <c r="AD264" t="s">
        <v>9398</v>
      </c>
      <c r="AE264" s="47">
        <v>43174.573680289352</v>
      </c>
    </row>
    <row r="265" spans="23:31" x14ac:dyDescent="0.35">
      <c r="W265" s="32" t="str">
        <f t="shared" si="15"/>
        <v>CORP-</v>
      </c>
      <c r="X265" s="32" t="b">
        <f t="shared" si="16"/>
        <v>1</v>
      </c>
      <c r="Y265" t="s">
        <v>12</v>
      </c>
      <c r="Z265" t="s">
        <v>1311</v>
      </c>
      <c r="AA265" t="s">
        <v>1312</v>
      </c>
      <c r="AB265" t="s">
        <v>9398</v>
      </c>
      <c r="AC265" s="47">
        <v>42895.401785798611</v>
      </c>
      <c r="AD265" t="s">
        <v>9398</v>
      </c>
      <c r="AE265" s="47">
        <v>42895.401785798611</v>
      </c>
    </row>
    <row r="266" spans="23:31" x14ac:dyDescent="0.35">
      <c r="W266" s="32" t="str">
        <f t="shared" si="15"/>
        <v>CORPAB</v>
      </c>
      <c r="X266" s="32" t="b">
        <f t="shared" si="16"/>
        <v>1</v>
      </c>
      <c r="Y266" t="s">
        <v>12</v>
      </c>
      <c r="Z266" t="s">
        <v>1313</v>
      </c>
      <c r="AA266" t="s">
        <v>1314</v>
      </c>
      <c r="AB266" t="s">
        <v>9398</v>
      </c>
      <c r="AC266" s="47">
        <v>42810.395327696759</v>
      </c>
      <c r="AD266" t="s">
        <v>9398</v>
      </c>
      <c r="AE266" s="47">
        <v>42810.395327696759</v>
      </c>
    </row>
    <row r="267" spans="23:31" x14ac:dyDescent="0.35">
      <c r="W267" s="32" t="str">
        <f t="shared" si="15"/>
        <v>CORPAK</v>
      </c>
      <c r="X267" s="32" t="b">
        <f t="shared" si="16"/>
        <v>1</v>
      </c>
      <c r="Y267" t="s">
        <v>12</v>
      </c>
      <c r="Z267" t="s">
        <v>1315</v>
      </c>
      <c r="AA267" t="s">
        <v>1316</v>
      </c>
      <c r="AB267" t="s">
        <v>9398</v>
      </c>
      <c r="AC267" s="47">
        <v>42810.395328043982</v>
      </c>
      <c r="AD267" t="s">
        <v>9398</v>
      </c>
      <c r="AE267" s="47">
        <v>42810.395328043982</v>
      </c>
    </row>
    <row r="268" spans="23:31" x14ac:dyDescent="0.35">
      <c r="W268" s="32" t="str">
        <f t="shared" si="15"/>
        <v>CORPAL</v>
      </c>
      <c r="X268" s="32" t="b">
        <f t="shared" si="16"/>
        <v>1</v>
      </c>
      <c r="Y268" t="s">
        <v>12</v>
      </c>
      <c r="Z268" t="s">
        <v>1317</v>
      </c>
      <c r="AA268" t="s">
        <v>1318</v>
      </c>
      <c r="AB268" t="s">
        <v>9398</v>
      </c>
      <c r="AC268" s="47">
        <v>42810.395328240738</v>
      </c>
      <c r="AD268" t="s">
        <v>9398</v>
      </c>
      <c r="AE268" s="47">
        <v>42810.395328240738</v>
      </c>
    </row>
    <row r="269" spans="23:31" x14ac:dyDescent="0.35">
      <c r="W269" s="32" t="str">
        <f t="shared" si="15"/>
        <v>CORPAR</v>
      </c>
      <c r="X269" s="32" t="b">
        <f t="shared" si="16"/>
        <v>1</v>
      </c>
      <c r="Y269" t="s">
        <v>12</v>
      </c>
      <c r="Z269" t="s">
        <v>112</v>
      </c>
      <c r="AA269" t="s">
        <v>1319</v>
      </c>
      <c r="AB269" t="s">
        <v>9398</v>
      </c>
      <c r="AC269" s="47">
        <v>42810.395328472223</v>
      </c>
      <c r="AD269" t="s">
        <v>9398</v>
      </c>
      <c r="AE269" s="47">
        <v>42810.395328472223</v>
      </c>
    </row>
    <row r="270" spans="23:31" x14ac:dyDescent="0.35">
      <c r="W270" s="32" t="str">
        <f t="shared" si="15"/>
        <v>CORPAZ</v>
      </c>
      <c r="X270" s="32" t="b">
        <f t="shared" si="16"/>
        <v>1</v>
      </c>
      <c r="Y270" t="s">
        <v>12</v>
      </c>
      <c r="Z270" t="s">
        <v>1320</v>
      </c>
      <c r="AA270" t="s">
        <v>1321</v>
      </c>
      <c r="AB270" t="s">
        <v>9398</v>
      </c>
      <c r="AC270" s="47">
        <v>42810.395328668979</v>
      </c>
      <c r="AD270" t="s">
        <v>9398</v>
      </c>
      <c r="AE270" s="47">
        <v>42810.395328668979</v>
      </c>
    </row>
    <row r="271" spans="23:31" x14ac:dyDescent="0.35">
      <c r="W271" s="32" t="str">
        <f t="shared" si="15"/>
        <v>CORPBC</v>
      </c>
      <c r="X271" s="32" t="b">
        <f t="shared" si="16"/>
        <v>1</v>
      </c>
      <c r="Y271" t="s">
        <v>12</v>
      </c>
      <c r="Z271" t="s">
        <v>1322</v>
      </c>
      <c r="AA271" t="s">
        <v>1323</v>
      </c>
      <c r="AB271" t="s">
        <v>9398</v>
      </c>
      <c r="AC271" s="47">
        <v>42810.395328935185</v>
      </c>
      <c r="AD271" t="s">
        <v>9398</v>
      </c>
      <c r="AE271" s="47">
        <v>42810.395328935185</v>
      </c>
    </row>
    <row r="272" spans="23:31" x14ac:dyDescent="0.35">
      <c r="W272" s="32" t="str">
        <f t="shared" si="15"/>
        <v>CORPCA</v>
      </c>
      <c r="X272" s="32" t="b">
        <f t="shared" si="16"/>
        <v>1</v>
      </c>
      <c r="Y272" t="s">
        <v>12</v>
      </c>
      <c r="Z272" t="s">
        <v>1324</v>
      </c>
      <c r="AA272" t="s">
        <v>1325</v>
      </c>
      <c r="AB272" t="s">
        <v>9398</v>
      </c>
      <c r="AC272" s="47">
        <v>42810.395329166669</v>
      </c>
      <c r="AD272" t="s">
        <v>9398</v>
      </c>
      <c r="AE272" s="47">
        <v>42810.395329166669</v>
      </c>
    </row>
    <row r="273" spans="23:31" x14ac:dyDescent="0.35">
      <c r="W273" s="32" t="str">
        <f t="shared" si="15"/>
        <v>CORPCO</v>
      </c>
      <c r="X273" s="32" t="b">
        <f t="shared" si="16"/>
        <v>1</v>
      </c>
      <c r="Y273" t="s">
        <v>12</v>
      </c>
      <c r="Z273" t="s">
        <v>51</v>
      </c>
      <c r="AA273" t="s">
        <v>1326</v>
      </c>
      <c r="AB273" t="s">
        <v>9398</v>
      </c>
      <c r="AC273" s="47">
        <v>42810.395329317129</v>
      </c>
      <c r="AD273" t="s">
        <v>9398</v>
      </c>
      <c r="AE273" s="47">
        <v>42810.395329317129</v>
      </c>
    </row>
    <row r="274" spans="23:31" x14ac:dyDescent="0.35">
      <c r="W274" s="32" t="str">
        <f t="shared" si="15"/>
        <v>CORPCT</v>
      </c>
      <c r="X274" s="32" t="b">
        <f t="shared" si="16"/>
        <v>1</v>
      </c>
      <c r="Y274" t="s">
        <v>12</v>
      </c>
      <c r="Z274" t="s">
        <v>1327</v>
      </c>
      <c r="AA274" t="s">
        <v>1328</v>
      </c>
      <c r="AB274" t="s">
        <v>9398</v>
      </c>
      <c r="AC274" s="47">
        <v>42810.395329513885</v>
      </c>
      <c r="AD274" t="s">
        <v>9398</v>
      </c>
      <c r="AE274" s="47">
        <v>42810.395329513885</v>
      </c>
    </row>
    <row r="275" spans="23:31" x14ac:dyDescent="0.35">
      <c r="W275" s="32" t="str">
        <f t="shared" si="15"/>
        <v>CORPDC</v>
      </c>
      <c r="X275" s="32" t="b">
        <f t="shared" si="16"/>
        <v>1</v>
      </c>
      <c r="Y275" t="s">
        <v>12</v>
      </c>
      <c r="Z275" t="s">
        <v>1329</v>
      </c>
      <c r="AA275" t="s">
        <v>1330</v>
      </c>
      <c r="AB275" t="s">
        <v>9398</v>
      </c>
      <c r="AC275" s="47">
        <v>42810.395329710649</v>
      </c>
      <c r="AD275" t="s">
        <v>9398</v>
      </c>
      <c r="AE275" s="47">
        <v>42810.395329710649</v>
      </c>
    </row>
    <row r="276" spans="23:31" x14ac:dyDescent="0.35">
      <c r="W276" s="32" t="str">
        <f t="shared" si="15"/>
        <v>CORPDE</v>
      </c>
      <c r="X276" s="32" t="b">
        <f t="shared" si="16"/>
        <v>1</v>
      </c>
      <c r="Y276" t="s">
        <v>12</v>
      </c>
      <c r="Z276" t="s">
        <v>1331</v>
      </c>
      <c r="AA276" t="s">
        <v>1332</v>
      </c>
      <c r="AB276" t="s">
        <v>9398</v>
      </c>
      <c r="AC276" s="47">
        <v>42810.395329861109</v>
      </c>
      <c r="AD276" t="s">
        <v>9398</v>
      </c>
      <c r="AE276" s="47">
        <v>42810.395329861109</v>
      </c>
    </row>
    <row r="277" spans="23:31" x14ac:dyDescent="0.35">
      <c r="W277" s="32" t="str">
        <f t="shared" si="15"/>
        <v>CORPFL</v>
      </c>
      <c r="X277" s="32" t="b">
        <f t="shared" si="16"/>
        <v>1</v>
      </c>
      <c r="Y277" t="s">
        <v>12</v>
      </c>
      <c r="Z277" t="s">
        <v>1333</v>
      </c>
      <c r="AA277" t="s">
        <v>1334</v>
      </c>
      <c r="AB277" t="s">
        <v>9398</v>
      </c>
      <c r="AC277" s="47">
        <v>42810.395330057872</v>
      </c>
      <c r="AD277" t="s">
        <v>9398</v>
      </c>
      <c r="AE277" s="47">
        <v>42810.395330057872</v>
      </c>
    </row>
    <row r="278" spans="23:31" x14ac:dyDescent="0.35">
      <c r="W278" s="32" t="str">
        <f t="shared" si="15"/>
        <v>CORPGA</v>
      </c>
      <c r="X278" s="32" t="b">
        <f t="shared" si="16"/>
        <v>1</v>
      </c>
      <c r="Y278" t="s">
        <v>12</v>
      </c>
      <c r="Z278" t="s">
        <v>1335</v>
      </c>
      <c r="AA278" t="s">
        <v>1336</v>
      </c>
      <c r="AB278" t="s">
        <v>9398</v>
      </c>
      <c r="AC278" s="47">
        <v>42810.395330208332</v>
      </c>
      <c r="AD278" t="s">
        <v>9398</v>
      </c>
      <c r="AE278" s="47">
        <v>42810.395330208332</v>
      </c>
    </row>
    <row r="279" spans="23:31" x14ac:dyDescent="0.35">
      <c r="W279" s="32" t="str">
        <f t="shared" si="15"/>
        <v>CORPHI</v>
      </c>
      <c r="X279" s="32" t="b">
        <f t="shared" si="16"/>
        <v>1</v>
      </c>
      <c r="Y279" t="s">
        <v>12</v>
      </c>
      <c r="Z279" t="s">
        <v>1337</v>
      </c>
      <c r="AA279" t="s">
        <v>1338</v>
      </c>
      <c r="AB279" t="s">
        <v>9398</v>
      </c>
      <c r="AC279" s="47">
        <v>42810.395330474537</v>
      </c>
      <c r="AD279" t="s">
        <v>9398</v>
      </c>
      <c r="AE279" s="47">
        <v>42810.395330474537</v>
      </c>
    </row>
    <row r="280" spans="23:31" x14ac:dyDescent="0.35">
      <c r="W280" s="32" t="str">
        <f t="shared" si="15"/>
        <v>CORPIA</v>
      </c>
      <c r="X280" s="32" t="b">
        <f t="shared" si="16"/>
        <v>1</v>
      </c>
      <c r="Y280" t="s">
        <v>12</v>
      </c>
      <c r="Z280" t="s">
        <v>1339</v>
      </c>
      <c r="AA280" t="s">
        <v>1340</v>
      </c>
      <c r="AB280" t="s">
        <v>9398</v>
      </c>
      <c r="AC280" s="47">
        <v>42810.395330671294</v>
      </c>
      <c r="AD280" t="s">
        <v>9398</v>
      </c>
      <c r="AE280" s="47">
        <v>42810.395330671294</v>
      </c>
    </row>
    <row r="281" spans="23:31" x14ac:dyDescent="0.35">
      <c r="W281" s="32" t="str">
        <f t="shared" si="15"/>
        <v>CORPID</v>
      </c>
      <c r="X281" s="32" t="b">
        <f t="shared" si="16"/>
        <v>1</v>
      </c>
      <c r="Y281" t="s">
        <v>12</v>
      </c>
      <c r="Z281" t="s">
        <v>1341</v>
      </c>
      <c r="AA281" t="s">
        <v>1342</v>
      </c>
      <c r="AB281" t="s">
        <v>9398</v>
      </c>
      <c r="AC281" s="47">
        <v>42810.395330868057</v>
      </c>
      <c r="AD281" t="s">
        <v>9398</v>
      </c>
      <c r="AE281" s="47">
        <v>42810.395330868057</v>
      </c>
    </row>
    <row r="282" spans="23:31" x14ac:dyDescent="0.35">
      <c r="W282" s="32" t="str">
        <f t="shared" si="15"/>
        <v>CORPIL</v>
      </c>
      <c r="X282" s="32" t="b">
        <f t="shared" si="16"/>
        <v>1</v>
      </c>
      <c r="Y282" t="s">
        <v>12</v>
      </c>
      <c r="Z282" t="s">
        <v>1343</v>
      </c>
      <c r="AA282" t="s">
        <v>1344</v>
      </c>
      <c r="AB282" t="s">
        <v>9398</v>
      </c>
      <c r="AC282" s="47">
        <v>42810.395331168984</v>
      </c>
      <c r="AD282" t="s">
        <v>9398</v>
      </c>
      <c r="AE282" s="47">
        <v>42810.395331168984</v>
      </c>
    </row>
    <row r="283" spans="23:31" x14ac:dyDescent="0.35">
      <c r="W283" s="32" t="str">
        <f t="shared" si="15"/>
        <v>CORPIN</v>
      </c>
      <c r="X283" s="32" t="b">
        <f t="shared" si="16"/>
        <v>1</v>
      </c>
      <c r="Y283" t="s">
        <v>12</v>
      </c>
      <c r="Z283" t="s">
        <v>1345</v>
      </c>
      <c r="AA283" t="s">
        <v>1346</v>
      </c>
      <c r="AB283" t="s">
        <v>9398</v>
      </c>
      <c r="AC283" s="47">
        <v>42810.395331446758</v>
      </c>
      <c r="AD283" t="s">
        <v>9398</v>
      </c>
      <c r="AE283" s="47">
        <v>42810.395331446758</v>
      </c>
    </row>
    <row r="284" spans="23:31" x14ac:dyDescent="0.35">
      <c r="W284" s="32" t="str">
        <f t="shared" si="15"/>
        <v>CORPKS</v>
      </c>
      <c r="X284" s="32" t="b">
        <f t="shared" si="16"/>
        <v>1</v>
      </c>
      <c r="Y284" t="s">
        <v>12</v>
      </c>
      <c r="Z284" t="s">
        <v>1347</v>
      </c>
      <c r="AA284" t="s">
        <v>1348</v>
      </c>
      <c r="AB284" t="s">
        <v>9398</v>
      </c>
      <c r="AC284" s="47">
        <v>42810.395331631946</v>
      </c>
      <c r="AD284" t="s">
        <v>9398</v>
      </c>
      <c r="AE284" s="47">
        <v>42810.395331631946</v>
      </c>
    </row>
    <row r="285" spans="23:31" x14ac:dyDescent="0.35">
      <c r="W285" s="32" t="str">
        <f t="shared" si="15"/>
        <v>CORPKY</v>
      </c>
      <c r="X285" s="32" t="b">
        <f t="shared" si="16"/>
        <v>1</v>
      </c>
      <c r="Y285" t="s">
        <v>12</v>
      </c>
      <c r="Z285" t="s">
        <v>1349</v>
      </c>
      <c r="AA285" t="s">
        <v>1350</v>
      </c>
      <c r="AB285" t="s">
        <v>9398</v>
      </c>
      <c r="AC285" s="47">
        <v>42810.39533190972</v>
      </c>
      <c r="AD285" t="s">
        <v>9398</v>
      </c>
      <c r="AE285" s="47">
        <v>42810.39533190972</v>
      </c>
    </row>
    <row r="286" spans="23:31" x14ac:dyDescent="0.35">
      <c r="W286" s="32" t="str">
        <f t="shared" si="15"/>
        <v>CORPLA</v>
      </c>
      <c r="X286" s="32" t="b">
        <f t="shared" si="16"/>
        <v>1</v>
      </c>
      <c r="Y286" t="s">
        <v>12</v>
      </c>
      <c r="Z286" t="s">
        <v>1351</v>
      </c>
      <c r="AA286" t="s">
        <v>1352</v>
      </c>
      <c r="AB286" t="s">
        <v>9398</v>
      </c>
      <c r="AC286" s="47">
        <v>42810.395332141205</v>
      </c>
      <c r="AD286" t="s">
        <v>9398</v>
      </c>
      <c r="AE286" s="47">
        <v>42810.395332141205</v>
      </c>
    </row>
    <row r="287" spans="23:31" x14ac:dyDescent="0.35">
      <c r="W287" s="32" t="str">
        <f t="shared" si="15"/>
        <v>CORPMA</v>
      </c>
      <c r="X287" s="32" t="b">
        <f t="shared" si="16"/>
        <v>1</v>
      </c>
      <c r="Y287" t="s">
        <v>12</v>
      </c>
      <c r="Z287" t="s">
        <v>1353</v>
      </c>
      <c r="AA287" t="s">
        <v>1354</v>
      </c>
      <c r="AB287" t="s">
        <v>9398</v>
      </c>
      <c r="AC287" s="47">
        <v>42810.395332326392</v>
      </c>
      <c r="AD287" t="s">
        <v>9398</v>
      </c>
      <c r="AE287" s="47">
        <v>42810.395332326392</v>
      </c>
    </row>
    <row r="288" spans="23:31" x14ac:dyDescent="0.35">
      <c r="W288" s="32" t="str">
        <f t="shared" si="15"/>
        <v>CORPMB</v>
      </c>
      <c r="X288" s="32" t="b">
        <f t="shared" si="16"/>
        <v>1</v>
      </c>
      <c r="Y288" t="s">
        <v>12</v>
      </c>
      <c r="Z288" t="s">
        <v>1355</v>
      </c>
      <c r="AA288" t="s">
        <v>1356</v>
      </c>
      <c r="AB288" t="s">
        <v>9398</v>
      </c>
      <c r="AC288" s="47">
        <v>42810.39533255787</v>
      </c>
      <c r="AD288" t="s">
        <v>9398</v>
      </c>
      <c r="AE288" s="47">
        <v>42810.39533255787</v>
      </c>
    </row>
    <row r="289" spans="23:31" x14ac:dyDescent="0.35">
      <c r="W289" s="32" t="str">
        <f t="shared" si="15"/>
        <v>CORPMD</v>
      </c>
      <c r="X289" s="32" t="b">
        <f t="shared" si="16"/>
        <v>1</v>
      </c>
      <c r="Y289" t="s">
        <v>12</v>
      </c>
      <c r="Z289" t="s">
        <v>1357</v>
      </c>
      <c r="AA289" t="s">
        <v>1358</v>
      </c>
      <c r="AB289" t="s">
        <v>9398</v>
      </c>
      <c r="AC289" s="47">
        <v>42810.395333067128</v>
      </c>
      <c r="AD289" t="s">
        <v>9398</v>
      </c>
      <c r="AE289" s="47">
        <v>42810.395333067128</v>
      </c>
    </row>
    <row r="290" spans="23:31" x14ac:dyDescent="0.35">
      <c r="W290" s="32" t="str">
        <f t="shared" si="15"/>
        <v>CORPME</v>
      </c>
      <c r="X290" s="32" t="b">
        <f t="shared" si="16"/>
        <v>1</v>
      </c>
      <c r="Y290" t="s">
        <v>12</v>
      </c>
      <c r="Z290" t="s">
        <v>1359</v>
      </c>
      <c r="AA290" t="s">
        <v>1360</v>
      </c>
      <c r="AB290" t="s">
        <v>9398</v>
      </c>
      <c r="AC290" s="47">
        <v>42810.395333368055</v>
      </c>
      <c r="AD290" t="s">
        <v>9398</v>
      </c>
      <c r="AE290" s="47">
        <v>42810.395333368055</v>
      </c>
    </row>
    <row r="291" spans="23:31" x14ac:dyDescent="0.35">
      <c r="W291" s="32" t="str">
        <f t="shared" si="15"/>
        <v>CORPMI</v>
      </c>
      <c r="X291" s="32" t="b">
        <f t="shared" si="16"/>
        <v>1</v>
      </c>
      <c r="Y291" t="s">
        <v>12</v>
      </c>
      <c r="Z291" t="s">
        <v>1361</v>
      </c>
      <c r="AA291" t="s">
        <v>1362</v>
      </c>
      <c r="AB291" t="s">
        <v>9398</v>
      </c>
      <c r="AC291" s="47">
        <v>42810.395333564818</v>
      </c>
      <c r="AD291" t="s">
        <v>9398</v>
      </c>
      <c r="AE291" s="47">
        <v>42810.395333564818</v>
      </c>
    </row>
    <row r="292" spans="23:31" x14ac:dyDescent="0.35">
      <c r="W292" s="32" t="str">
        <f t="shared" si="15"/>
        <v>CORPMN</v>
      </c>
      <c r="X292" s="32" t="b">
        <f t="shared" si="16"/>
        <v>1</v>
      </c>
      <c r="Y292" t="s">
        <v>12</v>
      </c>
      <c r="Z292" t="s">
        <v>1363</v>
      </c>
      <c r="AA292" t="s">
        <v>1364</v>
      </c>
      <c r="AB292" t="s">
        <v>9398</v>
      </c>
      <c r="AC292" s="47">
        <v>42810.395333761575</v>
      </c>
      <c r="AD292" t="s">
        <v>9398</v>
      </c>
      <c r="AE292" s="47">
        <v>42810.395333761575</v>
      </c>
    </row>
    <row r="293" spans="23:31" x14ac:dyDescent="0.35">
      <c r="W293" s="32" t="str">
        <f t="shared" si="15"/>
        <v>CORPMO</v>
      </c>
      <c r="X293" s="32" t="b">
        <f t="shared" si="16"/>
        <v>1</v>
      </c>
      <c r="Y293" t="s">
        <v>12</v>
      </c>
      <c r="Z293" t="s">
        <v>1365</v>
      </c>
      <c r="AA293" t="s">
        <v>1366</v>
      </c>
      <c r="AB293" t="s">
        <v>9398</v>
      </c>
      <c r="AC293" s="47">
        <v>42810.395333946763</v>
      </c>
      <c r="AD293" t="s">
        <v>9398</v>
      </c>
      <c r="AE293" s="47">
        <v>42810.395333946763</v>
      </c>
    </row>
    <row r="294" spans="23:31" x14ac:dyDescent="0.35">
      <c r="W294" s="32" t="str">
        <f t="shared" si="15"/>
        <v>CORPMS</v>
      </c>
      <c r="X294" s="32" t="b">
        <f t="shared" si="16"/>
        <v>1</v>
      </c>
      <c r="Y294" t="s">
        <v>12</v>
      </c>
      <c r="Z294" t="s">
        <v>1367</v>
      </c>
      <c r="AA294" t="s">
        <v>1368</v>
      </c>
      <c r="AB294" t="s">
        <v>9398</v>
      </c>
      <c r="AC294" s="47">
        <v>42810.39533417824</v>
      </c>
      <c r="AD294" t="s">
        <v>9398</v>
      </c>
      <c r="AE294" s="47">
        <v>42810.39533417824</v>
      </c>
    </row>
    <row r="295" spans="23:31" x14ac:dyDescent="0.35">
      <c r="W295" s="32" t="str">
        <f t="shared" si="15"/>
        <v>CORPMT</v>
      </c>
      <c r="X295" s="32" t="b">
        <f t="shared" si="16"/>
        <v>1</v>
      </c>
      <c r="Y295" t="s">
        <v>12</v>
      </c>
      <c r="Z295" t="s">
        <v>1369</v>
      </c>
      <c r="AA295" t="s">
        <v>1370</v>
      </c>
      <c r="AB295" t="s">
        <v>9398</v>
      </c>
      <c r="AC295" s="47">
        <v>42810.395334490742</v>
      </c>
      <c r="AD295" t="s">
        <v>9398</v>
      </c>
      <c r="AE295" s="47">
        <v>42810.395334490742</v>
      </c>
    </row>
    <row r="296" spans="23:31" x14ac:dyDescent="0.35">
      <c r="W296" s="32" t="str">
        <f t="shared" si="15"/>
        <v>CORPNB</v>
      </c>
      <c r="X296" s="32" t="b">
        <f t="shared" si="16"/>
        <v>1</v>
      </c>
      <c r="Y296" t="s">
        <v>12</v>
      </c>
      <c r="Z296" t="s">
        <v>1371</v>
      </c>
      <c r="AA296" t="s">
        <v>1372</v>
      </c>
      <c r="AB296" t="s">
        <v>9398</v>
      </c>
      <c r="AC296" s="47">
        <v>42810.39533472222</v>
      </c>
      <c r="AD296" t="s">
        <v>9398</v>
      </c>
      <c r="AE296" s="47">
        <v>42810.39533472222</v>
      </c>
    </row>
    <row r="297" spans="23:31" x14ac:dyDescent="0.35">
      <c r="W297" s="32" t="str">
        <f t="shared" si="15"/>
        <v>CORPNC</v>
      </c>
      <c r="X297" s="32" t="b">
        <f t="shared" si="16"/>
        <v>1</v>
      </c>
      <c r="Y297" t="s">
        <v>12</v>
      </c>
      <c r="Z297" t="s">
        <v>1373</v>
      </c>
      <c r="AA297" t="s">
        <v>1374</v>
      </c>
      <c r="AB297" t="s">
        <v>9398</v>
      </c>
      <c r="AC297" s="47">
        <v>42810.395334953704</v>
      </c>
      <c r="AD297" t="s">
        <v>9398</v>
      </c>
      <c r="AE297" s="47">
        <v>42810.395334953704</v>
      </c>
    </row>
    <row r="298" spans="23:31" x14ac:dyDescent="0.35">
      <c r="W298" s="32" t="str">
        <f t="shared" si="15"/>
        <v>CORPND</v>
      </c>
      <c r="X298" s="32" t="b">
        <f t="shared" si="16"/>
        <v>1</v>
      </c>
      <c r="Y298" t="s">
        <v>12</v>
      </c>
      <c r="Z298" t="s">
        <v>1375</v>
      </c>
      <c r="AA298" t="s">
        <v>1376</v>
      </c>
      <c r="AB298" t="s">
        <v>9398</v>
      </c>
      <c r="AC298" s="47">
        <v>42810.395335150461</v>
      </c>
      <c r="AD298" t="s">
        <v>9398</v>
      </c>
      <c r="AE298" s="47">
        <v>42810.395335150461</v>
      </c>
    </row>
    <row r="299" spans="23:31" x14ac:dyDescent="0.35">
      <c r="W299" s="32" t="str">
        <f t="shared" si="15"/>
        <v>CORPNE</v>
      </c>
      <c r="X299" s="32" t="b">
        <f t="shared" si="16"/>
        <v>1</v>
      </c>
      <c r="Y299" t="s">
        <v>12</v>
      </c>
      <c r="Z299" t="s">
        <v>1377</v>
      </c>
      <c r="AA299" t="s">
        <v>1378</v>
      </c>
      <c r="AB299" t="s">
        <v>9398</v>
      </c>
      <c r="AC299" s="47">
        <v>42810.395335335648</v>
      </c>
      <c r="AD299" t="s">
        <v>9398</v>
      </c>
      <c r="AE299" s="47">
        <v>42810.395335335648</v>
      </c>
    </row>
    <row r="300" spans="23:31" x14ac:dyDescent="0.35">
      <c r="W300" s="32" t="str">
        <f t="shared" si="15"/>
        <v>CORPNH</v>
      </c>
      <c r="X300" s="32" t="b">
        <f t="shared" si="16"/>
        <v>1</v>
      </c>
      <c r="Y300" t="s">
        <v>12</v>
      </c>
      <c r="Z300" t="s">
        <v>1379</v>
      </c>
      <c r="AA300" t="s">
        <v>1380</v>
      </c>
      <c r="AB300" t="s">
        <v>9398</v>
      </c>
      <c r="AC300" s="47">
        <v>42810.395335682872</v>
      </c>
      <c r="AD300" t="s">
        <v>9398</v>
      </c>
      <c r="AE300" s="47">
        <v>42810.395335682872</v>
      </c>
    </row>
    <row r="301" spans="23:31" x14ac:dyDescent="0.35">
      <c r="W301" s="32" t="str">
        <f t="shared" si="15"/>
        <v>CORPNJ</v>
      </c>
      <c r="X301" s="32" t="b">
        <f t="shared" si="16"/>
        <v>1</v>
      </c>
      <c r="Y301" t="s">
        <v>12</v>
      </c>
      <c r="Z301" t="s">
        <v>1381</v>
      </c>
      <c r="AA301" t="s">
        <v>1382</v>
      </c>
      <c r="AB301" t="s">
        <v>9398</v>
      </c>
      <c r="AC301" s="47">
        <v>42810.395335879628</v>
      </c>
      <c r="AD301" t="s">
        <v>9398</v>
      </c>
      <c r="AE301" s="47">
        <v>42810.395335879628</v>
      </c>
    </row>
    <row r="302" spans="23:31" x14ac:dyDescent="0.35">
      <c r="W302" s="32" t="str">
        <f t="shared" si="15"/>
        <v>CORPNL</v>
      </c>
      <c r="X302" s="32" t="b">
        <f t="shared" si="16"/>
        <v>1</v>
      </c>
      <c r="Y302" t="s">
        <v>12</v>
      </c>
      <c r="Z302" t="s">
        <v>1383</v>
      </c>
      <c r="AA302" t="s">
        <v>1384</v>
      </c>
      <c r="AB302" t="s">
        <v>9398</v>
      </c>
      <c r="AC302" s="47">
        <v>42810.395336030095</v>
      </c>
      <c r="AD302" t="s">
        <v>9398</v>
      </c>
      <c r="AE302" s="47">
        <v>42810.395336030095</v>
      </c>
    </row>
    <row r="303" spans="23:31" x14ac:dyDescent="0.35">
      <c r="W303" s="32" t="str">
        <f t="shared" si="15"/>
        <v>CORPNM</v>
      </c>
      <c r="X303" s="32" t="b">
        <f t="shared" si="16"/>
        <v>1</v>
      </c>
      <c r="Y303" t="s">
        <v>12</v>
      </c>
      <c r="Z303" t="s">
        <v>1385</v>
      </c>
      <c r="AA303" t="s">
        <v>1386</v>
      </c>
      <c r="AB303" t="s">
        <v>9398</v>
      </c>
      <c r="AC303" s="47">
        <v>42810.39533619213</v>
      </c>
      <c r="AD303" t="s">
        <v>9398</v>
      </c>
      <c r="AE303" s="47">
        <v>42810.39533619213</v>
      </c>
    </row>
    <row r="304" spans="23:31" x14ac:dyDescent="0.35">
      <c r="W304" s="32" t="str">
        <f t="shared" si="15"/>
        <v>CORPNS</v>
      </c>
      <c r="X304" s="32" t="b">
        <f t="shared" si="16"/>
        <v>1</v>
      </c>
      <c r="Y304" t="s">
        <v>12</v>
      </c>
      <c r="Z304" t="s">
        <v>1387</v>
      </c>
      <c r="AA304" t="s">
        <v>1388</v>
      </c>
      <c r="AB304" t="s">
        <v>9398</v>
      </c>
      <c r="AC304" s="47">
        <v>42810.395336307869</v>
      </c>
      <c r="AD304" t="s">
        <v>9398</v>
      </c>
      <c r="AE304" s="47">
        <v>42810.395336307869</v>
      </c>
    </row>
    <row r="305" spans="23:31" x14ac:dyDescent="0.35">
      <c r="W305" s="32" t="str">
        <f t="shared" si="15"/>
        <v>CORPNT</v>
      </c>
      <c r="X305" s="32" t="b">
        <f t="shared" si="16"/>
        <v>1</v>
      </c>
      <c r="Y305" t="s">
        <v>12</v>
      </c>
      <c r="Z305" t="s">
        <v>1389</v>
      </c>
      <c r="AA305" t="s">
        <v>1390</v>
      </c>
      <c r="AB305" t="s">
        <v>9398</v>
      </c>
      <c r="AC305" s="47">
        <v>42810.395336377318</v>
      </c>
      <c r="AD305" t="s">
        <v>9398</v>
      </c>
      <c r="AE305" s="47">
        <v>42810.395336377318</v>
      </c>
    </row>
    <row r="306" spans="23:31" x14ac:dyDescent="0.35">
      <c r="W306" s="32" t="str">
        <f t="shared" si="15"/>
        <v>CORPNU</v>
      </c>
      <c r="X306" s="32" t="b">
        <f t="shared" si="16"/>
        <v>1</v>
      </c>
      <c r="Y306" t="s">
        <v>12</v>
      </c>
      <c r="Z306" t="s">
        <v>1391</v>
      </c>
      <c r="AA306" t="s">
        <v>1392</v>
      </c>
      <c r="AB306" t="s">
        <v>9398</v>
      </c>
      <c r="AC306" s="47">
        <v>42810.395336493057</v>
      </c>
      <c r="AD306" t="s">
        <v>9398</v>
      </c>
      <c r="AE306" s="47">
        <v>42810.395336493057</v>
      </c>
    </row>
    <row r="307" spans="23:31" x14ac:dyDescent="0.35">
      <c r="W307" s="32" t="str">
        <f t="shared" si="15"/>
        <v>CORPNV</v>
      </c>
      <c r="X307" s="32" t="b">
        <f t="shared" si="16"/>
        <v>1</v>
      </c>
      <c r="Y307" t="s">
        <v>12</v>
      </c>
      <c r="Z307" t="s">
        <v>1393</v>
      </c>
      <c r="AA307" t="s">
        <v>1394</v>
      </c>
      <c r="AB307" t="s">
        <v>9398</v>
      </c>
      <c r="AC307" s="47">
        <v>42810.395336574074</v>
      </c>
      <c r="AD307" t="s">
        <v>9398</v>
      </c>
      <c r="AE307" s="47">
        <v>42810.395336574074</v>
      </c>
    </row>
    <row r="308" spans="23:31" x14ac:dyDescent="0.35">
      <c r="W308" s="32" t="str">
        <f t="shared" si="15"/>
        <v>CORPNY</v>
      </c>
      <c r="X308" s="32" t="b">
        <f t="shared" si="16"/>
        <v>1</v>
      </c>
      <c r="Y308" t="s">
        <v>12</v>
      </c>
      <c r="Z308" t="s">
        <v>1395</v>
      </c>
      <c r="AA308" t="s">
        <v>1396</v>
      </c>
      <c r="AB308" t="s">
        <v>9398</v>
      </c>
      <c r="AC308" s="47">
        <v>42810.395336689813</v>
      </c>
      <c r="AD308" t="s">
        <v>9398</v>
      </c>
      <c r="AE308" s="47">
        <v>42810.395336689813</v>
      </c>
    </row>
    <row r="309" spans="23:31" x14ac:dyDescent="0.35">
      <c r="W309" s="32" t="str">
        <f t="shared" si="15"/>
        <v>CORPOH</v>
      </c>
      <c r="X309" s="32" t="b">
        <f t="shared" si="16"/>
        <v>1</v>
      </c>
      <c r="Y309" t="s">
        <v>12</v>
      </c>
      <c r="Z309" t="s">
        <v>1397</v>
      </c>
      <c r="AA309" t="s">
        <v>1398</v>
      </c>
      <c r="AB309" t="s">
        <v>9398</v>
      </c>
      <c r="AC309" s="47">
        <v>42810.395336805559</v>
      </c>
      <c r="AD309" t="s">
        <v>9398</v>
      </c>
      <c r="AE309" s="47">
        <v>42810.395336805559</v>
      </c>
    </row>
    <row r="310" spans="23:31" x14ac:dyDescent="0.35">
      <c r="W310" s="32" t="str">
        <f t="shared" si="15"/>
        <v>CORPOK</v>
      </c>
      <c r="X310" s="32" t="b">
        <f t="shared" si="16"/>
        <v>1</v>
      </c>
      <c r="Y310" t="s">
        <v>12</v>
      </c>
      <c r="Z310" t="s">
        <v>1399</v>
      </c>
      <c r="AA310" t="s">
        <v>1400</v>
      </c>
      <c r="AB310" t="s">
        <v>9398</v>
      </c>
      <c r="AC310" s="47">
        <v>42810.395336886577</v>
      </c>
      <c r="AD310" t="s">
        <v>9398</v>
      </c>
      <c r="AE310" s="47">
        <v>42810.395336886577</v>
      </c>
    </row>
    <row r="311" spans="23:31" x14ac:dyDescent="0.35">
      <c r="W311" s="32" t="str">
        <f t="shared" si="15"/>
        <v>CORPON</v>
      </c>
      <c r="X311" s="32" t="b">
        <f t="shared" si="16"/>
        <v>1</v>
      </c>
      <c r="Y311" t="s">
        <v>12</v>
      </c>
      <c r="Z311" t="s">
        <v>1401</v>
      </c>
      <c r="AA311" t="s">
        <v>1402</v>
      </c>
      <c r="AB311" t="s">
        <v>9398</v>
      </c>
      <c r="AC311" s="47">
        <v>42810.395337002316</v>
      </c>
      <c r="AD311" t="s">
        <v>9398</v>
      </c>
      <c r="AE311" s="47">
        <v>42810.395337002316</v>
      </c>
    </row>
    <row r="312" spans="23:31" x14ac:dyDescent="0.35">
      <c r="W312" s="32" t="str">
        <f t="shared" si="15"/>
        <v>CORPOR</v>
      </c>
      <c r="X312" s="32" t="b">
        <f t="shared" si="16"/>
        <v>1</v>
      </c>
      <c r="Y312" t="s">
        <v>12</v>
      </c>
      <c r="Z312" t="s">
        <v>1403</v>
      </c>
      <c r="AA312" t="s">
        <v>1404</v>
      </c>
      <c r="AB312" t="s">
        <v>9398</v>
      </c>
      <c r="AC312" s="47">
        <v>42810.395337118054</v>
      </c>
      <c r="AD312" t="s">
        <v>9398</v>
      </c>
      <c r="AE312" s="47">
        <v>42810.395337118054</v>
      </c>
    </row>
    <row r="313" spans="23:31" x14ac:dyDescent="0.35">
      <c r="W313" s="32" t="str">
        <f t="shared" si="15"/>
        <v>CORPPA</v>
      </c>
      <c r="X313" s="32" t="b">
        <f t="shared" si="16"/>
        <v>1</v>
      </c>
      <c r="Y313" t="s">
        <v>12</v>
      </c>
      <c r="Z313" t="s">
        <v>1405</v>
      </c>
      <c r="AA313" t="s">
        <v>1406</v>
      </c>
      <c r="AB313" t="s">
        <v>9398</v>
      </c>
      <c r="AC313" s="47">
        <v>42810.395337233793</v>
      </c>
      <c r="AD313" t="s">
        <v>9398</v>
      </c>
      <c r="AE313" s="47">
        <v>42810.395337233793</v>
      </c>
    </row>
    <row r="314" spans="23:31" x14ac:dyDescent="0.35">
      <c r="W314" s="32" t="str">
        <f t="shared" si="15"/>
        <v>CORPPE</v>
      </c>
      <c r="X314" s="32" t="b">
        <f t="shared" si="16"/>
        <v>1</v>
      </c>
      <c r="Y314" t="s">
        <v>12</v>
      </c>
      <c r="Z314" t="s">
        <v>1407</v>
      </c>
      <c r="AA314" t="s">
        <v>1408</v>
      </c>
      <c r="AB314" t="s">
        <v>9398</v>
      </c>
      <c r="AC314" s="47">
        <v>42810.395337303242</v>
      </c>
      <c r="AD314" t="s">
        <v>9398</v>
      </c>
      <c r="AE314" s="47">
        <v>42810.395337303242</v>
      </c>
    </row>
    <row r="315" spans="23:31" x14ac:dyDescent="0.35">
      <c r="W315" s="32" t="str">
        <f t="shared" si="15"/>
        <v>CORPQC</v>
      </c>
      <c r="X315" s="32" t="b">
        <f t="shared" si="16"/>
        <v>1</v>
      </c>
      <c r="Y315" t="s">
        <v>12</v>
      </c>
      <c r="Z315" t="s">
        <v>377</v>
      </c>
      <c r="AA315" t="s">
        <v>1409</v>
      </c>
      <c r="AB315" t="s">
        <v>9398</v>
      </c>
      <c r="AC315" s="47">
        <v>42810.395337499998</v>
      </c>
      <c r="AD315" t="s">
        <v>9398</v>
      </c>
      <c r="AE315" s="47">
        <v>42810.395337499998</v>
      </c>
    </row>
    <row r="316" spans="23:31" x14ac:dyDescent="0.35">
      <c r="W316" s="32" t="str">
        <f t="shared" si="15"/>
        <v>CORPRI</v>
      </c>
      <c r="X316" s="32" t="b">
        <f t="shared" si="16"/>
        <v>1</v>
      </c>
      <c r="Y316" t="s">
        <v>12</v>
      </c>
      <c r="Z316" t="s">
        <v>1410</v>
      </c>
      <c r="AA316" t="s">
        <v>1411</v>
      </c>
      <c r="AB316" t="s">
        <v>9398</v>
      </c>
      <c r="AC316" s="47">
        <v>42810.395337615744</v>
      </c>
      <c r="AD316" t="s">
        <v>9398</v>
      </c>
      <c r="AE316" s="47">
        <v>42810.395337615744</v>
      </c>
    </row>
    <row r="317" spans="23:31" x14ac:dyDescent="0.35">
      <c r="W317" s="32" t="str">
        <f t="shared" si="15"/>
        <v>CORPSC</v>
      </c>
      <c r="X317" s="32" t="b">
        <f t="shared" si="16"/>
        <v>1</v>
      </c>
      <c r="Y317" t="s">
        <v>12</v>
      </c>
      <c r="Z317" t="s">
        <v>1412</v>
      </c>
      <c r="AA317" t="s">
        <v>1413</v>
      </c>
      <c r="AB317" t="s">
        <v>9398</v>
      </c>
      <c r="AC317" s="47">
        <v>42810.395337731483</v>
      </c>
      <c r="AD317" t="s">
        <v>9398</v>
      </c>
      <c r="AE317" s="47">
        <v>42810.395337731483</v>
      </c>
    </row>
    <row r="318" spans="23:31" x14ac:dyDescent="0.35">
      <c r="W318" s="32" t="str">
        <f t="shared" si="15"/>
        <v>CORPSD</v>
      </c>
      <c r="X318" s="32" t="b">
        <f t="shared" si="16"/>
        <v>1</v>
      </c>
      <c r="Y318" t="s">
        <v>12</v>
      </c>
      <c r="Z318" t="s">
        <v>1414</v>
      </c>
      <c r="AA318" t="s">
        <v>1415</v>
      </c>
      <c r="AB318" t="s">
        <v>9398</v>
      </c>
      <c r="AC318" s="47">
        <v>42810.395337847222</v>
      </c>
      <c r="AD318" t="s">
        <v>9398</v>
      </c>
      <c r="AE318" s="47">
        <v>42810.395337847222</v>
      </c>
    </row>
    <row r="319" spans="23:31" x14ac:dyDescent="0.35">
      <c r="W319" s="32" t="str">
        <f t="shared" si="15"/>
        <v>CORPSK</v>
      </c>
      <c r="X319" s="32" t="b">
        <f t="shared" si="16"/>
        <v>1</v>
      </c>
      <c r="Y319" t="s">
        <v>12</v>
      </c>
      <c r="Z319" t="s">
        <v>1416</v>
      </c>
      <c r="AA319" t="s">
        <v>1417</v>
      </c>
      <c r="AB319" t="s">
        <v>9398</v>
      </c>
      <c r="AC319" s="47">
        <v>42810.395337997688</v>
      </c>
      <c r="AD319" t="s">
        <v>9398</v>
      </c>
      <c r="AE319" s="47">
        <v>42810.395337997688</v>
      </c>
    </row>
    <row r="320" spans="23:31" x14ac:dyDescent="0.35">
      <c r="W320" s="32" t="str">
        <f t="shared" si="15"/>
        <v>CORPTN</v>
      </c>
      <c r="X320" s="32" t="b">
        <f t="shared" si="16"/>
        <v>1</v>
      </c>
      <c r="Y320" t="s">
        <v>12</v>
      </c>
      <c r="Z320" t="s">
        <v>1418</v>
      </c>
      <c r="AA320" t="s">
        <v>1419</v>
      </c>
      <c r="AB320" t="s">
        <v>9398</v>
      </c>
      <c r="AC320" s="47">
        <v>42810.395338113427</v>
      </c>
      <c r="AD320" t="s">
        <v>9398</v>
      </c>
      <c r="AE320" s="47">
        <v>42810.395338113427</v>
      </c>
    </row>
    <row r="321" spans="23:31" x14ac:dyDescent="0.35">
      <c r="W321" s="32" t="str">
        <f t="shared" si="15"/>
        <v>CORPTX</v>
      </c>
      <c r="X321" s="32" t="b">
        <f t="shared" si="16"/>
        <v>1</v>
      </c>
      <c r="Y321" t="s">
        <v>12</v>
      </c>
      <c r="Z321" t="s">
        <v>1420</v>
      </c>
      <c r="AA321" t="s">
        <v>1421</v>
      </c>
      <c r="AB321" t="s">
        <v>9398</v>
      </c>
      <c r="AC321" s="47">
        <v>42810.395338229166</v>
      </c>
      <c r="AD321" t="s">
        <v>9398</v>
      </c>
      <c r="AE321" s="47">
        <v>42810.395338229166</v>
      </c>
    </row>
    <row r="322" spans="23:31" x14ac:dyDescent="0.35">
      <c r="W322" s="32" t="str">
        <f t="shared" si="15"/>
        <v>CORPUT</v>
      </c>
      <c r="X322" s="32" t="b">
        <f t="shared" si="16"/>
        <v>1</v>
      </c>
      <c r="Y322" t="s">
        <v>12</v>
      </c>
      <c r="Z322" t="s">
        <v>1422</v>
      </c>
      <c r="AA322" t="s">
        <v>1423</v>
      </c>
      <c r="AB322" t="s">
        <v>9398</v>
      </c>
      <c r="AC322" s="47">
        <v>42810.395338344904</v>
      </c>
      <c r="AD322" t="s">
        <v>9398</v>
      </c>
      <c r="AE322" s="47">
        <v>42810.395338344904</v>
      </c>
    </row>
    <row r="323" spans="23:31" x14ac:dyDescent="0.35">
      <c r="W323" s="32" t="str">
        <f t="shared" si="15"/>
        <v>CORPVA</v>
      </c>
      <c r="X323" s="32" t="b">
        <f t="shared" si="16"/>
        <v>1</v>
      </c>
      <c r="Y323" t="s">
        <v>12</v>
      </c>
      <c r="Z323" t="s">
        <v>1424</v>
      </c>
      <c r="AA323" t="s">
        <v>1425</v>
      </c>
      <c r="AB323" t="s">
        <v>9398</v>
      </c>
      <c r="AC323" s="47">
        <v>42810.395338506947</v>
      </c>
      <c r="AD323" t="s">
        <v>9398</v>
      </c>
      <c r="AE323" s="47">
        <v>42810.395338506947</v>
      </c>
    </row>
    <row r="324" spans="23:31" x14ac:dyDescent="0.35">
      <c r="W324" s="32" t="str">
        <f t="shared" si="15"/>
        <v>CORPVT</v>
      </c>
      <c r="X324" s="32" t="b">
        <f t="shared" si="16"/>
        <v>1</v>
      </c>
      <c r="Y324" t="s">
        <v>12</v>
      </c>
      <c r="Z324" t="s">
        <v>1426</v>
      </c>
      <c r="AA324" t="s">
        <v>1427</v>
      </c>
      <c r="AB324" t="s">
        <v>9398</v>
      </c>
      <c r="AC324" s="47">
        <v>42810.395338692128</v>
      </c>
      <c r="AD324" t="s">
        <v>9398</v>
      </c>
      <c r="AE324" s="47">
        <v>42810.395338692128</v>
      </c>
    </row>
    <row r="325" spans="23:31" x14ac:dyDescent="0.35">
      <c r="W325" s="32" t="str">
        <f t="shared" si="15"/>
        <v>CORPWA</v>
      </c>
      <c r="X325" s="32" t="b">
        <f t="shared" si="16"/>
        <v>1</v>
      </c>
      <c r="Y325" t="s">
        <v>12</v>
      </c>
      <c r="Z325" t="s">
        <v>1428</v>
      </c>
      <c r="AA325" t="s">
        <v>1429</v>
      </c>
      <c r="AB325" t="s">
        <v>9398</v>
      </c>
      <c r="AC325" s="47">
        <v>42810.395338888891</v>
      </c>
      <c r="AD325" t="s">
        <v>9398</v>
      </c>
      <c r="AE325" s="47">
        <v>42810.395338888891</v>
      </c>
    </row>
    <row r="326" spans="23:31" x14ac:dyDescent="0.35">
      <c r="W326" s="32" t="str">
        <f t="shared" ref="W326:W389" si="17">Y326&amp;Z326</f>
        <v>CORPWI</v>
      </c>
      <c r="X326" s="32" t="b">
        <f t="shared" ref="X326:X389" si="18">VLOOKUP(Z326,T:U,2,0)=AA326</f>
        <v>1</v>
      </c>
      <c r="Y326" t="s">
        <v>12</v>
      </c>
      <c r="Z326" t="s">
        <v>1430</v>
      </c>
      <c r="AA326" t="s">
        <v>1431</v>
      </c>
      <c r="AB326" t="s">
        <v>9398</v>
      </c>
      <c r="AC326" s="47">
        <v>42810.395339085648</v>
      </c>
      <c r="AD326" t="s">
        <v>9398</v>
      </c>
      <c r="AE326" s="47">
        <v>42810.395339085648</v>
      </c>
    </row>
    <row r="327" spans="23:31" x14ac:dyDescent="0.35">
      <c r="W327" s="32" t="str">
        <f t="shared" si="17"/>
        <v>CORPWV</v>
      </c>
      <c r="X327" s="32" t="b">
        <f t="shared" si="18"/>
        <v>1</v>
      </c>
      <c r="Y327" t="s">
        <v>12</v>
      </c>
      <c r="Z327" t="s">
        <v>1432</v>
      </c>
      <c r="AA327" t="s">
        <v>1433</v>
      </c>
      <c r="AB327" t="s">
        <v>9398</v>
      </c>
      <c r="AC327" s="47">
        <v>42810.395339270835</v>
      </c>
      <c r="AD327" t="s">
        <v>9398</v>
      </c>
      <c r="AE327" s="47">
        <v>42810.395339270835</v>
      </c>
    </row>
    <row r="328" spans="23:31" x14ac:dyDescent="0.35">
      <c r="W328" s="32" t="str">
        <f t="shared" si="17"/>
        <v>CORPWY</v>
      </c>
      <c r="X328" s="32" t="b">
        <f t="shared" si="18"/>
        <v>1</v>
      </c>
      <c r="Y328" t="s">
        <v>12</v>
      </c>
      <c r="Z328" t="s">
        <v>1434</v>
      </c>
      <c r="AA328" t="s">
        <v>1435</v>
      </c>
      <c r="AB328" t="s">
        <v>9398</v>
      </c>
      <c r="AC328" s="47">
        <v>42810.395339432871</v>
      </c>
      <c r="AD328" t="s">
        <v>9398</v>
      </c>
      <c r="AE328" s="47">
        <v>42810.395339432871</v>
      </c>
    </row>
    <row r="329" spans="23:31" x14ac:dyDescent="0.35">
      <c r="W329" s="32" t="str">
        <f t="shared" si="17"/>
        <v>CORPYT</v>
      </c>
      <c r="X329" s="32" t="b">
        <f t="shared" si="18"/>
        <v>1</v>
      </c>
      <c r="Y329" t="s">
        <v>12</v>
      </c>
      <c r="Z329" t="s">
        <v>1436</v>
      </c>
      <c r="AA329" t="s">
        <v>1437</v>
      </c>
      <c r="AB329" t="s">
        <v>9398</v>
      </c>
      <c r="AC329" s="47">
        <v>42810.39533958333</v>
      </c>
      <c r="AD329" t="s">
        <v>9398</v>
      </c>
      <c r="AE329" s="47">
        <v>42810.39533958333</v>
      </c>
    </row>
    <row r="330" spans="23:31" x14ac:dyDescent="0.35">
      <c r="W330" s="32" t="str">
        <f t="shared" si="17"/>
        <v>FHQ1-</v>
      </c>
      <c r="X330" s="32" t="b">
        <f t="shared" si="18"/>
        <v>1</v>
      </c>
      <c r="Y330" t="s">
        <v>13</v>
      </c>
      <c r="Z330" t="s">
        <v>1311</v>
      </c>
      <c r="AA330" t="s">
        <v>1312</v>
      </c>
      <c r="AB330" t="s">
        <v>9398</v>
      </c>
      <c r="AC330" s="47">
        <v>42895.359347337966</v>
      </c>
      <c r="AD330" t="s">
        <v>9398</v>
      </c>
      <c r="AE330" s="47">
        <v>42895.359347337966</v>
      </c>
    </row>
    <row r="331" spans="23:31" x14ac:dyDescent="0.35">
      <c r="W331" s="32" t="str">
        <f t="shared" si="17"/>
        <v>FHQ1AB</v>
      </c>
      <c r="X331" s="32" t="b">
        <f t="shared" si="18"/>
        <v>1</v>
      </c>
      <c r="Y331" t="s">
        <v>13</v>
      </c>
      <c r="Z331" t="s">
        <v>1313</v>
      </c>
      <c r="AA331" t="s">
        <v>1314</v>
      </c>
      <c r="AB331" t="s">
        <v>9398</v>
      </c>
      <c r="AC331" s="47">
        <v>42810.354575347221</v>
      </c>
      <c r="AD331" t="s">
        <v>9398</v>
      </c>
      <c r="AE331" s="47">
        <v>42810.354575347221</v>
      </c>
    </row>
    <row r="332" spans="23:31" x14ac:dyDescent="0.35">
      <c r="W332" s="32" t="str">
        <f t="shared" si="17"/>
        <v>FHQ1AK</v>
      </c>
      <c r="X332" s="32" t="b">
        <f t="shared" si="18"/>
        <v>1</v>
      </c>
      <c r="Y332" t="s">
        <v>13</v>
      </c>
      <c r="Z332" t="s">
        <v>1315</v>
      </c>
      <c r="AA332" t="s">
        <v>1316</v>
      </c>
      <c r="AB332" t="s">
        <v>9398</v>
      </c>
      <c r="AC332" s="47">
        <v>42810.354575659723</v>
      </c>
      <c r="AD332" t="s">
        <v>9398</v>
      </c>
      <c r="AE332" s="47">
        <v>42810.354575659723</v>
      </c>
    </row>
    <row r="333" spans="23:31" x14ac:dyDescent="0.35">
      <c r="W333" s="32" t="str">
        <f t="shared" si="17"/>
        <v>FHQ1AL</v>
      </c>
      <c r="X333" s="32" t="b">
        <f t="shared" si="18"/>
        <v>1</v>
      </c>
      <c r="Y333" t="s">
        <v>13</v>
      </c>
      <c r="Z333" t="s">
        <v>1317</v>
      </c>
      <c r="AA333" t="s">
        <v>1318</v>
      </c>
      <c r="AB333" t="s">
        <v>9398</v>
      </c>
      <c r="AC333" s="47">
        <v>42810.354575844911</v>
      </c>
      <c r="AD333" t="s">
        <v>9398</v>
      </c>
      <c r="AE333" s="47">
        <v>42810.354575844911</v>
      </c>
    </row>
    <row r="334" spans="23:31" x14ac:dyDescent="0.35">
      <c r="W334" s="32" t="str">
        <f t="shared" si="17"/>
        <v>FHQ1AR</v>
      </c>
      <c r="X334" s="32" t="b">
        <f t="shared" si="18"/>
        <v>1</v>
      </c>
      <c r="Y334" t="s">
        <v>13</v>
      </c>
      <c r="Z334" t="s">
        <v>112</v>
      </c>
      <c r="AA334" t="s">
        <v>1319</v>
      </c>
      <c r="AB334" t="s">
        <v>9398</v>
      </c>
      <c r="AC334" s="47">
        <v>42810.354576041667</v>
      </c>
      <c r="AD334" t="s">
        <v>9398</v>
      </c>
      <c r="AE334" s="47">
        <v>42810.354576041667</v>
      </c>
    </row>
    <row r="335" spans="23:31" x14ac:dyDescent="0.35">
      <c r="W335" s="32" t="str">
        <f t="shared" si="17"/>
        <v>FHQ1AZ</v>
      </c>
      <c r="X335" s="32" t="b">
        <f t="shared" si="18"/>
        <v>1</v>
      </c>
      <c r="Y335" t="s">
        <v>13</v>
      </c>
      <c r="Z335" t="s">
        <v>1320</v>
      </c>
      <c r="AA335" t="s">
        <v>1321</v>
      </c>
      <c r="AB335" t="s">
        <v>9398</v>
      </c>
      <c r="AC335" s="47">
        <v>42810.354576273145</v>
      </c>
      <c r="AD335" t="s">
        <v>9398</v>
      </c>
      <c r="AE335" s="47">
        <v>42810.354576273145</v>
      </c>
    </row>
    <row r="336" spans="23:31" x14ac:dyDescent="0.35">
      <c r="W336" s="32" t="str">
        <f t="shared" si="17"/>
        <v>FHQ1BC</v>
      </c>
      <c r="X336" s="32" t="b">
        <f t="shared" si="18"/>
        <v>1</v>
      </c>
      <c r="Y336" t="s">
        <v>13</v>
      </c>
      <c r="Z336" t="s">
        <v>1322</v>
      </c>
      <c r="AA336" t="s">
        <v>1323</v>
      </c>
      <c r="AB336" t="s">
        <v>9398</v>
      </c>
      <c r="AC336" s="47">
        <v>42810.354576469908</v>
      </c>
      <c r="AD336" t="s">
        <v>9398</v>
      </c>
      <c r="AE336" s="47">
        <v>42810.354576469908</v>
      </c>
    </row>
    <row r="337" spans="23:31" x14ac:dyDescent="0.35">
      <c r="W337" s="32" t="str">
        <f t="shared" si="17"/>
        <v>FHQ1CA</v>
      </c>
      <c r="X337" s="32" t="b">
        <f t="shared" si="18"/>
        <v>1</v>
      </c>
      <c r="Y337" t="s">
        <v>13</v>
      </c>
      <c r="Z337" t="s">
        <v>1324</v>
      </c>
      <c r="AA337" t="s">
        <v>1325</v>
      </c>
      <c r="AB337" t="s">
        <v>9398</v>
      </c>
      <c r="AC337" s="47">
        <v>42810.354576620368</v>
      </c>
      <c r="AD337" t="s">
        <v>9398</v>
      </c>
      <c r="AE337" s="47">
        <v>42810.354576620368</v>
      </c>
    </row>
    <row r="338" spans="23:31" x14ac:dyDescent="0.35">
      <c r="W338" s="32" t="str">
        <f t="shared" si="17"/>
        <v>FHQ1CO</v>
      </c>
      <c r="X338" s="32" t="b">
        <f t="shared" si="18"/>
        <v>1</v>
      </c>
      <c r="Y338" t="s">
        <v>13</v>
      </c>
      <c r="Z338" t="s">
        <v>51</v>
      </c>
      <c r="AA338" t="s">
        <v>1326</v>
      </c>
      <c r="AB338" t="s">
        <v>9398</v>
      </c>
      <c r="AC338" s="47">
        <v>42810.354576817132</v>
      </c>
      <c r="AD338" t="s">
        <v>9398</v>
      </c>
      <c r="AE338" s="47">
        <v>42810.354576817132</v>
      </c>
    </row>
    <row r="339" spans="23:31" x14ac:dyDescent="0.35">
      <c r="W339" s="32" t="str">
        <f t="shared" si="17"/>
        <v>FHQ1CT</v>
      </c>
      <c r="X339" s="32" t="b">
        <f t="shared" si="18"/>
        <v>1</v>
      </c>
      <c r="Y339" t="s">
        <v>13</v>
      </c>
      <c r="Z339" t="s">
        <v>1327</v>
      </c>
      <c r="AA339" t="s">
        <v>1328</v>
      </c>
      <c r="AB339" t="s">
        <v>9398</v>
      </c>
      <c r="AC339" s="47">
        <v>42810.354577002312</v>
      </c>
      <c r="AD339" t="s">
        <v>9398</v>
      </c>
      <c r="AE339" s="47">
        <v>42810.354577002312</v>
      </c>
    </row>
    <row r="340" spans="23:31" x14ac:dyDescent="0.35">
      <c r="W340" s="32" t="str">
        <f t="shared" si="17"/>
        <v>FHQ1DC</v>
      </c>
      <c r="X340" s="32" t="b">
        <f t="shared" si="18"/>
        <v>1</v>
      </c>
      <c r="Y340" t="s">
        <v>13</v>
      </c>
      <c r="Z340" t="s">
        <v>1329</v>
      </c>
      <c r="AA340" t="s">
        <v>1330</v>
      </c>
      <c r="AB340" t="s">
        <v>9398</v>
      </c>
      <c r="AC340" s="47">
        <v>42810.354577199076</v>
      </c>
      <c r="AD340" t="s">
        <v>9398</v>
      </c>
      <c r="AE340" s="47">
        <v>42810.354577199076</v>
      </c>
    </row>
    <row r="341" spans="23:31" x14ac:dyDescent="0.35">
      <c r="W341" s="32" t="str">
        <f t="shared" si="17"/>
        <v>FHQ1DE</v>
      </c>
      <c r="X341" s="32" t="b">
        <f t="shared" si="18"/>
        <v>1</v>
      </c>
      <c r="Y341" t="s">
        <v>13</v>
      </c>
      <c r="Z341" t="s">
        <v>1331</v>
      </c>
      <c r="AA341" t="s">
        <v>1332</v>
      </c>
      <c r="AB341" t="s">
        <v>9398</v>
      </c>
      <c r="AC341" s="47">
        <v>42810.354577395832</v>
      </c>
      <c r="AD341" t="s">
        <v>9398</v>
      </c>
      <c r="AE341" s="47">
        <v>42810.354577395832</v>
      </c>
    </row>
    <row r="342" spans="23:31" x14ac:dyDescent="0.35">
      <c r="W342" s="32" t="str">
        <f t="shared" si="17"/>
        <v>FHQ1FL</v>
      </c>
      <c r="X342" s="32" t="b">
        <f t="shared" si="18"/>
        <v>1</v>
      </c>
      <c r="Y342" t="s">
        <v>13</v>
      </c>
      <c r="Z342" t="s">
        <v>1333</v>
      </c>
      <c r="AA342" t="s">
        <v>1334</v>
      </c>
      <c r="AB342" t="s">
        <v>9398</v>
      </c>
      <c r="AC342" s="47">
        <v>42810.35457758102</v>
      </c>
      <c r="AD342" t="s">
        <v>9398</v>
      </c>
      <c r="AE342" s="47">
        <v>42810.35457758102</v>
      </c>
    </row>
    <row r="343" spans="23:31" x14ac:dyDescent="0.35">
      <c r="W343" s="32" t="str">
        <f t="shared" si="17"/>
        <v>FHQ1GA</v>
      </c>
      <c r="X343" s="32" t="b">
        <f t="shared" si="18"/>
        <v>1</v>
      </c>
      <c r="Y343" t="s">
        <v>13</v>
      </c>
      <c r="Z343" t="s">
        <v>1335</v>
      </c>
      <c r="AA343" t="s">
        <v>1336</v>
      </c>
      <c r="AB343" t="s">
        <v>9398</v>
      </c>
      <c r="AC343" s="47">
        <v>42810.354577777776</v>
      </c>
      <c r="AD343" t="s">
        <v>9398</v>
      </c>
      <c r="AE343" s="47">
        <v>42810.354577777776</v>
      </c>
    </row>
    <row r="344" spans="23:31" x14ac:dyDescent="0.35">
      <c r="W344" s="32" t="str">
        <f t="shared" si="17"/>
        <v>FHQ1HI</v>
      </c>
      <c r="X344" s="32" t="b">
        <f t="shared" si="18"/>
        <v>1</v>
      </c>
      <c r="Y344" t="s">
        <v>13</v>
      </c>
      <c r="Z344" t="s">
        <v>1337</v>
      </c>
      <c r="AA344" t="s">
        <v>1338</v>
      </c>
      <c r="AB344" t="s">
        <v>9398</v>
      </c>
      <c r="AC344" s="47">
        <v>42810.35457797454</v>
      </c>
      <c r="AD344" t="s">
        <v>9398</v>
      </c>
      <c r="AE344" s="47">
        <v>42810.35457797454</v>
      </c>
    </row>
    <row r="345" spans="23:31" x14ac:dyDescent="0.35">
      <c r="W345" s="32" t="str">
        <f t="shared" si="17"/>
        <v>FHQ1IA</v>
      </c>
      <c r="X345" s="32" t="b">
        <f t="shared" si="18"/>
        <v>1</v>
      </c>
      <c r="Y345" t="s">
        <v>13</v>
      </c>
      <c r="Z345" t="s">
        <v>1339</v>
      </c>
      <c r="AA345" t="s">
        <v>1340</v>
      </c>
      <c r="AB345" t="s">
        <v>9398</v>
      </c>
      <c r="AC345" s="47">
        <v>42810.35457815972</v>
      </c>
      <c r="AD345" t="s">
        <v>9398</v>
      </c>
      <c r="AE345" s="47">
        <v>42810.35457815972</v>
      </c>
    </row>
    <row r="346" spans="23:31" x14ac:dyDescent="0.35">
      <c r="W346" s="32" t="str">
        <f t="shared" si="17"/>
        <v>FHQ1ID</v>
      </c>
      <c r="X346" s="32" t="b">
        <f t="shared" si="18"/>
        <v>1</v>
      </c>
      <c r="Y346" t="s">
        <v>13</v>
      </c>
      <c r="Z346" t="s">
        <v>1341</v>
      </c>
      <c r="AA346" t="s">
        <v>1342</v>
      </c>
      <c r="AB346" t="s">
        <v>9398</v>
      </c>
      <c r="AC346" s="47">
        <v>42810.354578391205</v>
      </c>
      <c r="AD346" t="s">
        <v>9398</v>
      </c>
      <c r="AE346" s="47">
        <v>42810.354578391205</v>
      </c>
    </row>
    <row r="347" spans="23:31" x14ac:dyDescent="0.35">
      <c r="W347" s="32" t="str">
        <f t="shared" si="17"/>
        <v>FHQ1IL</v>
      </c>
      <c r="X347" s="32" t="b">
        <f t="shared" si="18"/>
        <v>1</v>
      </c>
      <c r="Y347" t="s">
        <v>13</v>
      </c>
      <c r="Z347" t="s">
        <v>1343</v>
      </c>
      <c r="AA347" t="s">
        <v>1344</v>
      </c>
      <c r="AB347" t="s">
        <v>9398</v>
      </c>
      <c r="AC347" s="47">
        <v>42810.354578622682</v>
      </c>
      <c r="AD347" t="s">
        <v>9398</v>
      </c>
      <c r="AE347" s="47">
        <v>42810.354578622682</v>
      </c>
    </row>
    <row r="348" spans="23:31" x14ac:dyDescent="0.35">
      <c r="W348" s="32" t="str">
        <f t="shared" si="17"/>
        <v>FHQ1IN</v>
      </c>
      <c r="X348" s="32" t="b">
        <f t="shared" si="18"/>
        <v>1</v>
      </c>
      <c r="Y348" t="s">
        <v>13</v>
      </c>
      <c r="Z348" t="s">
        <v>1345</v>
      </c>
      <c r="AA348" t="s">
        <v>1346</v>
      </c>
      <c r="AB348" t="s">
        <v>9398</v>
      </c>
      <c r="AC348" s="47">
        <v>42810.354578819446</v>
      </c>
      <c r="AD348" t="s">
        <v>9398</v>
      </c>
      <c r="AE348" s="47">
        <v>42810.354578819446</v>
      </c>
    </row>
    <row r="349" spans="23:31" x14ac:dyDescent="0.35">
      <c r="W349" s="32" t="str">
        <f t="shared" si="17"/>
        <v>FHQ1KS</v>
      </c>
      <c r="X349" s="32" t="b">
        <f t="shared" si="18"/>
        <v>1</v>
      </c>
      <c r="Y349" t="s">
        <v>13</v>
      </c>
      <c r="Z349" t="s">
        <v>1347</v>
      </c>
      <c r="AA349" t="s">
        <v>1348</v>
      </c>
      <c r="AB349" t="s">
        <v>9398</v>
      </c>
      <c r="AC349" s="47">
        <v>42810.354579050923</v>
      </c>
      <c r="AD349" t="s">
        <v>9398</v>
      </c>
      <c r="AE349" s="47">
        <v>42810.354579050923</v>
      </c>
    </row>
    <row r="350" spans="23:31" x14ac:dyDescent="0.35">
      <c r="W350" s="32" t="str">
        <f t="shared" si="17"/>
        <v>FHQ1KY</v>
      </c>
      <c r="X350" s="32" t="b">
        <f t="shared" si="18"/>
        <v>1</v>
      </c>
      <c r="Y350" t="s">
        <v>13</v>
      </c>
      <c r="Z350" t="s">
        <v>1349</v>
      </c>
      <c r="AA350" t="s">
        <v>1350</v>
      </c>
      <c r="AB350" t="s">
        <v>9398</v>
      </c>
      <c r="AC350" s="47">
        <v>42810.35457920139</v>
      </c>
      <c r="AD350" t="s">
        <v>9398</v>
      </c>
      <c r="AE350" s="47">
        <v>42810.35457920139</v>
      </c>
    </row>
    <row r="351" spans="23:31" x14ac:dyDescent="0.35">
      <c r="W351" s="32" t="str">
        <f t="shared" si="17"/>
        <v>FHQ1LA</v>
      </c>
      <c r="X351" s="32" t="b">
        <f t="shared" si="18"/>
        <v>1</v>
      </c>
      <c r="Y351" t="s">
        <v>13</v>
      </c>
      <c r="Z351" t="s">
        <v>1351</v>
      </c>
      <c r="AA351" t="s">
        <v>1352</v>
      </c>
      <c r="AB351" t="s">
        <v>9398</v>
      </c>
      <c r="AC351" s="47">
        <v>42810.354579432867</v>
      </c>
      <c r="AD351" t="s">
        <v>9398</v>
      </c>
      <c r="AE351" s="47">
        <v>42810.354579432867</v>
      </c>
    </row>
    <row r="352" spans="23:31" x14ac:dyDescent="0.35">
      <c r="W352" s="32" t="str">
        <f t="shared" si="17"/>
        <v>FHQ1MA</v>
      </c>
      <c r="X352" s="32" t="b">
        <f t="shared" si="18"/>
        <v>1</v>
      </c>
      <c r="Y352" t="s">
        <v>13</v>
      </c>
      <c r="Z352" t="s">
        <v>1353</v>
      </c>
      <c r="AA352" t="s">
        <v>1354</v>
      </c>
      <c r="AB352" t="s">
        <v>9398</v>
      </c>
      <c r="AC352" s="47">
        <v>42810.354579629631</v>
      </c>
      <c r="AD352" t="s">
        <v>9398</v>
      </c>
      <c r="AE352" s="47">
        <v>42810.354579629631</v>
      </c>
    </row>
    <row r="353" spans="23:31" x14ac:dyDescent="0.35">
      <c r="W353" s="32" t="str">
        <f t="shared" si="17"/>
        <v>FHQ1MB</v>
      </c>
      <c r="X353" s="32" t="b">
        <f t="shared" si="18"/>
        <v>1</v>
      </c>
      <c r="Y353" t="s">
        <v>13</v>
      </c>
      <c r="Z353" t="s">
        <v>1355</v>
      </c>
      <c r="AA353" t="s">
        <v>1356</v>
      </c>
      <c r="AB353" t="s">
        <v>9398</v>
      </c>
      <c r="AC353" s="47">
        <v>42810.354579826388</v>
      </c>
      <c r="AD353" t="s">
        <v>9398</v>
      </c>
      <c r="AE353" s="47">
        <v>42810.354579826388</v>
      </c>
    </row>
    <row r="354" spans="23:31" x14ac:dyDescent="0.35">
      <c r="W354" s="32" t="str">
        <f t="shared" si="17"/>
        <v>FHQ1MD</v>
      </c>
      <c r="X354" s="32" t="b">
        <f t="shared" si="18"/>
        <v>1</v>
      </c>
      <c r="Y354" t="s">
        <v>13</v>
      </c>
      <c r="Z354" t="s">
        <v>1357</v>
      </c>
      <c r="AA354" t="s">
        <v>1358</v>
      </c>
      <c r="AB354" t="s">
        <v>9398</v>
      </c>
      <c r="AC354" s="47">
        <v>42810.354579976854</v>
      </c>
      <c r="AD354" t="s">
        <v>9398</v>
      </c>
      <c r="AE354" s="47">
        <v>42810.354579976854</v>
      </c>
    </row>
    <row r="355" spans="23:31" x14ac:dyDescent="0.35">
      <c r="W355" s="32" t="str">
        <f t="shared" si="17"/>
        <v>FHQ1ME</v>
      </c>
      <c r="X355" s="32" t="b">
        <f t="shared" si="18"/>
        <v>1</v>
      </c>
      <c r="Y355" t="s">
        <v>13</v>
      </c>
      <c r="Z355" t="s">
        <v>1359</v>
      </c>
      <c r="AA355" t="s">
        <v>1360</v>
      </c>
      <c r="AB355" t="s">
        <v>9398</v>
      </c>
      <c r="AC355" s="47">
        <v>42810.354580173611</v>
      </c>
      <c r="AD355" t="s">
        <v>9398</v>
      </c>
      <c r="AE355" s="47">
        <v>42810.354580173611</v>
      </c>
    </row>
    <row r="356" spans="23:31" x14ac:dyDescent="0.35">
      <c r="W356" s="32" t="str">
        <f t="shared" si="17"/>
        <v>FHQ1MI</v>
      </c>
      <c r="X356" s="32" t="b">
        <f t="shared" si="18"/>
        <v>1</v>
      </c>
      <c r="Y356" t="s">
        <v>13</v>
      </c>
      <c r="Z356" t="s">
        <v>1361</v>
      </c>
      <c r="AA356" t="s">
        <v>1362</v>
      </c>
      <c r="AB356" t="s">
        <v>9398</v>
      </c>
      <c r="AC356" s="47">
        <v>42810.354580405095</v>
      </c>
      <c r="AD356" t="s">
        <v>9398</v>
      </c>
      <c r="AE356" s="47">
        <v>42810.354580405095</v>
      </c>
    </row>
    <row r="357" spans="23:31" x14ac:dyDescent="0.35">
      <c r="W357" s="32" t="str">
        <f t="shared" si="17"/>
        <v>FHQ1MN</v>
      </c>
      <c r="X357" s="32" t="b">
        <f t="shared" si="18"/>
        <v>1</v>
      </c>
      <c r="Y357" t="s">
        <v>13</v>
      </c>
      <c r="Z357" t="s">
        <v>1363</v>
      </c>
      <c r="AA357" t="s">
        <v>1364</v>
      </c>
      <c r="AB357" t="s">
        <v>9398</v>
      </c>
      <c r="AC357" s="47">
        <v>42810.354580590276</v>
      </c>
      <c r="AD357" t="s">
        <v>9398</v>
      </c>
      <c r="AE357" s="47">
        <v>42810.354580590276</v>
      </c>
    </row>
    <row r="358" spans="23:31" x14ac:dyDescent="0.35">
      <c r="W358" s="32" t="str">
        <f t="shared" si="17"/>
        <v>FHQ1MO</v>
      </c>
      <c r="X358" s="32" t="b">
        <f t="shared" si="18"/>
        <v>1</v>
      </c>
      <c r="Y358" t="s">
        <v>13</v>
      </c>
      <c r="Z358" t="s">
        <v>1365</v>
      </c>
      <c r="AA358" t="s">
        <v>1366</v>
      </c>
      <c r="AB358" t="s">
        <v>9398</v>
      </c>
      <c r="AC358" s="47">
        <v>42810.35458078704</v>
      </c>
      <c r="AD358" t="s">
        <v>9398</v>
      </c>
      <c r="AE358" s="47">
        <v>42810.35458078704</v>
      </c>
    </row>
    <row r="359" spans="23:31" x14ac:dyDescent="0.35">
      <c r="W359" s="32" t="str">
        <f t="shared" si="17"/>
        <v>FHQ1MS</v>
      </c>
      <c r="X359" s="32" t="b">
        <f t="shared" si="18"/>
        <v>1</v>
      </c>
      <c r="Y359" t="s">
        <v>13</v>
      </c>
      <c r="Z359" t="s">
        <v>1367</v>
      </c>
      <c r="AA359" t="s">
        <v>1368</v>
      </c>
      <c r="AB359" t="s">
        <v>9398</v>
      </c>
      <c r="AC359" s="47">
        <v>42810.354580983796</v>
      </c>
      <c r="AD359" t="s">
        <v>9398</v>
      </c>
      <c r="AE359" s="47">
        <v>42810.354580983796</v>
      </c>
    </row>
    <row r="360" spans="23:31" x14ac:dyDescent="0.35">
      <c r="W360" s="32" t="str">
        <f t="shared" si="17"/>
        <v>FHQ1MT</v>
      </c>
      <c r="X360" s="32" t="b">
        <f t="shared" si="18"/>
        <v>1</v>
      </c>
      <c r="Y360" t="s">
        <v>13</v>
      </c>
      <c r="Z360" t="s">
        <v>1369</v>
      </c>
      <c r="AA360" t="s">
        <v>1370</v>
      </c>
      <c r="AB360" t="s">
        <v>9398</v>
      </c>
      <c r="AC360" s="47">
        <v>42810.354581134263</v>
      </c>
      <c r="AD360" t="s">
        <v>9398</v>
      </c>
      <c r="AE360" s="47">
        <v>42810.354581134263</v>
      </c>
    </row>
    <row r="361" spans="23:31" x14ac:dyDescent="0.35">
      <c r="W361" s="32" t="str">
        <f t="shared" si="17"/>
        <v>FHQ1NB</v>
      </c>
      <c r="X361" s="32" t="b">
        <f t="shared" si="18"/>
        <v>1</v>
      </c>
      <c r="Y361" t="s">
        <v>13</v>
      </c>
      <c r="Z361" t="s">
        <v>1371</v>
      </c>
      <c r="AA361" t="s">
        <v>1372</v>
      </c>
      <c r="AB361" t="s">
        <v>9398</v>
      </c>
      <c r="AC361" s="47">
        <v>42810.35458136574</v>
      </c>
      <c r="AD361" t="s">
        <v>9398</v>
      </c>
      <c r="AE361" s="47">
        <v>42810.35458136574</v>
      </c>
    </row>
    <row r="362" spans="23:31" x14ac:dyDescent="0.35">
      <c r="W362" s="32" t="str">
        <f t="shared" si="17"/>
        <v>FHQ1NC</v>
      </c>
      <c r="X362" s="32" t="b">
        <f t="shared" si="18"/>
        <v>1</v>
      </c>
      <c r="Y362" t="s">
        <v>13</v>
      </c>
      <c r="Z362" t="s">
        <v>1373</v>
      </c>
      <c r="AA362" t="s">
        <v>1374</v>
      </c>
      <c r="AB362" t="s">
        <v>9398</v>
      </c>
      <c r="AC362" s="47">
        <v>42810.354581747684</v>
      </c>
      <c r="AD362" t="s">
        <v>9398</v>
      </c>
      <c r="AE362" s="47">
        <v>42810.354581747684</v>
      </c>
    </row>
    <row r="363" spans="23:31" x14ac:dyDescent="0.35">
      <c r="W363" s="32" t="str">
        <f t="shared" si="17"/>
        <v>FHQ1ND</v>
      </c>
      <c r="X363" s="32" t="b">
        <f t="shared" si="18"/>
        <v>1</v>
      </c>
      <c r="Y363" t="s">
        <v>13</v>
      </c>
      <c r="Z363" t="s">
        <v>1375</v>
      </c>
      <c r="AA363" t="s">
        <v>1376</v>
      </c>
      <c r="AB363" t="s">
        <v>9398</v>
      </c>
      <c r="AC363" s="47">
        <v>42810.354581944448</v>
      </c>
      <c r="AD363" t="s">
        <v>9398</v>
      </c>
      <c r="AE363" s="47">
        <v>42810.354581944448</v>
      </c>
    </row>
    <row r="364" spans="23:31" x14ac:dyDescent="0.35">
      <c r="W364" s="32" t="str">
        <f t="shared" si="17"/>
        <v>FHQ1NE</v>
      </c>
      <c r="X364" s="32" t="b">
        <f t="shared" si="18"/>
        <v>1</v>
      </c>
      <c r="Y364" t="s">
        <v>13</v>
      </c>
      <c r="Z364" t="s">
        <v>1377</v>
      </c>
      <c r="AA364" t="s">
        <v>1378</v>
      </c>
      <c r="AB364" t="s">
        <v>9398</v>
      </c>
      <c r="AC364" s="47">
        <v>42810.354582141204</v>
      </c>
      <c r="AD364" t="s">
        <v>9398</v>
      </c>
      <c r="AE364" s="47">
        <v>42810.354582141204</v>
      </c>
    </row>
    <row r="365" spans="23:31" x14ac:dyDescent="0.35">
      <c r="W365" s="32" t="str">
        <f t="shared" si="17"/>
        <v>FHQ1NH</v>
      </c>
      <c r="X365" s="32" t="b">
        <f t="shared" si="18"/>
        <v>1</v>
      </c>
      <c r="Y365" t="s">
        <v>13</v>
      </c>
      <c r="Z365" t="s">
        <v>1379</v>
      </c>
      <c r="AA365" t="s">
        <v>1380</v>
      </c>
      <c r="AB365" t="s">
        <v>9398</v>
      </c>
      <c r="AC365" s="47">
        <v>42810.354582291664</v>
      </c>
      <c r="AD365" t="s">
        <v>9398</v>
      </c>
      <c r="AE365" s="47">
        <v>42810.354582291664</v>
      </c>
    </row>
    <row r="366" spans="23:31" x14ac:dyDescent="0.35">
      <c r="W366" s="32" t="str">
        <f t="shared" si="17"/>
        <v>FHQ1NJ</v>
      </c>
      <c r="X366" s="32" t="b">
        <f t="shared" si="18"/>
        <v>1</v>
      </c>
      <c r="Y366" t="s">
        <v>13</v>
      </c>
      <c r="Z366" t="s">
        <v>1381</v>
      </c>
      <c r="AA366" t="s">
        <v>1382</v>
      </c>
      <c r="AB366" t="s">
        <v>9398</v>
      </c>
      <c r="AC366" s="47">
        <v>42810.354582442131</v>
      </c>
      <c r="AD366" t="s">
        <v>9398</v>
      </c>
      <c r="AE366" s="47">
        <v>42810.354582442131</v>
      </c>
    </row>
    <row r="367" spans="23:31" x14ac:dyDescent="0.35">
      <c r="W367" s="32" t="str">
        <f t="shared" si="17"/>
        <v>FHQ1NL</v>
      </c>
      <c r="X367" s="32" t="b">
        <f t="shared" si="18"/>
        <v>1</v>
      </c>
      <c r="Y367" t="s">
        <v>13</v>
      </c>
      <c r="Z367" t="s">
        <v>1383</v>
      </c>
      <c r="AA367" t="s">
        <v>1384</v>
      </c>
      <c r="AB367" t="s">
        <v>9398</v>
      </c>
      <c r="AC367" s="47">
        <v>42810.354582673608</v>
      </c>
      <c r="AD367" t="s">
        <v>9398</v>
      </c>
      <c r="AE367" s="47">
        <v>42810.354582673608</v>
      </c>
    </row>
    <row r="368" spans="23:31" x14ac:dyDescent="0.35">
      <c r="W368" s="32" t="str">
        <f t="shared" si="17"/>
        <v>FHQ1NM</v>
      </c>
      <c r="X368" s="32" t="b">
        <f t="shared" si="18"/>
        <v>1</v>
      </c>
      <c r="Y368" t="s">
        <v>13</v>
      </c>
      <c r="Z368" t="s">
        <v>1385</v>
      </c>
      <c r="AA368" t="s">
        <v>1386</v>
      </c>
      <c r="AB368" t="s">
        <v>9398</v>
      </c>
      <c r="AC368" s="47">
        <v>42810.354582835651</v>
      </c>
      <c r="AD368" t="s">
        <v>9398</v>
      </c>
      <c r="AE368" s="47">
        <v>42810.354582835651</v>
      </c>
    </row>
    <row r="369" spans="23:31" x14ac:dyDescent="0.35">
      <c r="W369" s="32" t="str">
        <f t="shared" si="17"/>
        <v>FHQ1NS</v>
      </c>
      <c r="X369" s="32" t="b">
        <f t="shared" si="18"/>
        <v>1</v>
      </c>
      <c r="Y369" t="s">
        <v>13</v>
      </c>
      <c r="Z369" t="s">
        <v>1387</v>
      </c>
      <c r="AA369" t="s">
        <v>1388</v>
      </c>
      <c r="AB369" t="s">
        <v>9398</v>
      </c>
      <c r="AC369" s="47">
        <v>42810.354583020831</v>
      </c>
      <c r="AD369" t="s">
        <v>9398</v>
      </c>
      <c r="AE369" s="47">
        <v>42810.354583020831</v>
      </c>
    </row>
    <row r="370" spans="23:31" x14ac:dyDescent="0.35">
      <c r="W370" s="32" t="str">
        <f t="shared" si="17"/>
        <v>FHQ1NT</v>
      </c>
      <c r="X370" s="32" t="b">
        <f t="shared" si="18"/>
        <v>1</v>
      </c>
      <c r="Y370" t="s">
        <v>13</v>
      </c>
      <c r="Z370" t="s">
        <v>1389</v>
      </c>
      <c r="AA370" t="s">
        <v>1390</v>
      </c>
      <c r="AB370" t="s">
        <v>9398</v>
      </c>
      <c r="AC370" s="47">
        <v>42810.354583217595</v>
      </c>
      <c r="AD370" t="s">
        <v>9398</v>
      </c>
      <c r="AE370" s="47">
        <v>42810.354583217595</v>
      </c>
    </row>
    <row r="371" spans="23:31" x14ac:dyDescent="0.35">
      <c r="W371" s="32" t="str">
        <f t="shared" si="17"/>
        <v>FHQ1NU</v>
      </c>
      <c r="X371" s="32" t="b">
        <f t="shared" si="18"/>
        <v>1</v>
      </c>
      <c r="Y371" t="s">
        <v>13</v>
      </c>
      <c r="Z371" t="s">
        <v>1391</v>
      </c>
      <c r="AA371" t="s">
        <v>1392</v>
      </c>
      <c r="AB371" t="s">
        <v>9398</v>
      </c>
      <c r="AC371" s="47">
        <v>42810.354583449072</v>
      </c>
      <c r="AD371" t="s">
        <v>9398</v>
      </c>
      <c r="AE371" s="47">
        <v>42810.354583449072</v>
      </c>
    </row>
    <row r="372" spans="23:31" x14ac:dyDescent="0.35">
      <c r="W372" s="32" t="str">
        <f t="shared" si="17"/>
        <v>FHQ1NV</v>
      </c>
      <c r="X372" s="32" t="b">
        <f t="shared" si="18"/>
        <v>1</v>
      </c>
      <c r="Y372" t="s">
        <v>13</v>
      </c>
      <c r="Z372" t="s">
        <v>1393</v>
      </c>
      <c r="AA372" t="s">
        <v>1394</v>
      </c>
      <c r="AB372" t="s">
        <v>9398</v>
      </c>
      <c r="AC372" s="47">
        <v>42810.354583645836</v>
      </c>
      <c r="AD372" t="s">
        <v>9398</v>
      </c>
      <c r="AE372" s="47">
        <v>42810.354583645836</v>
      </c>
    </row>
    <row r="373" spans="23:31" x14ac:dyDescent="0.35">
      <c r="W373" s="32" t="str">
        <f t="shared" si="17"/>
        <v>FHQ1NY</v>
      </c>
      <c r="X373" s="32" t="b">
        <f t="shared" si="18"/>
        <v>1</v>
      </c>
      <c r="Y373" t="s">
        <v>13</v>
      </c>
      <c r="Z373" t="s">
        <v>1395</v>
      </c>
      <c r="AA373" t="s">
        <v>1396</v>
      </c>
      <c r="AB373" t="s">
        <v>9398</v>
      </c>
      <c r="AC373" s="47">
        <v>42810.354583796296</v>
      </c>
      <c r="AD373" t="s">
        <v>9398</v>
      </c>
      <c r="AE373" s="47">
        <v>42810.354583796296</v>
      </c>
    </row>
    <row r="374" spans="23:31" x14ac:dyDescent="0.35">
      <c r="W374" s="32" t="str">
        <f t="shared" si="17"/>
        <v>FHQ1OH</v>
      </c>
      <c r="X374" s="32" t="b">
        <f t="shared" si="18"/>
        <v>1</v>
      </c>
      <c r="Y374" t="s">
        <v>13</v>
      </c>
      <c r="Z374" t="s">
        <v>1397</v>
      </c>
      <c r="AA374" t="s">
        <v>1398</v>
      </c>
      <c r="AB374" t="s">
        <v>9398</v>
      </c>
      <c r="AC374" s="47">
        <v>42810.354584062501</v>
      </c>
      <c r="AD374" t="s">
        <v>9398</v>
      </c>
      <c r="AE374" s="47">
        <v>42810.354584062501</v>
      </c>
    </row>
    <row r="375" spans="23:31" x14ac:dyDescent="0.35">
      <c r="W375" s="32" t="str">
        <f t="shared" si="17"/>
        <v>FHQ1OK</v>
      </c>
      <c r="X375" s="32" t="b">
        <f t="shared" si="18"/>
        <v>1</v>
      </c>
      <c r="Y375" t="s">
        <v>13</v>
      </c>
      <c r="Z375" t="s">
        <v>1399</v>
      </c>
      <c r="AA375" t="s">
        <v>1400</v>
      </c>
      <c r="AB375" t="s">
        <v>9398</v>
      </c>
      <c r="AC375" s="47">
        <v>42810.354584259258</v>
      </c>
      <c r="AD375" t="s">
        <v>9398</v>
      </c>
      <c r="AE375" s="47">
        <v>42810.354584259258</v>
      </c>
    </row>
    <row r="376" spans="23:31" x14ac:dyDescent="0.35">
      <c r="W376" s="32" t="str">
        <f t="shared" si="17"/>
        <v>FHQ1ON</v>
      </c>
      <c r="X376" s="32" t="b">
        <f t="shared" si="18"/>
        <v>1</v>
      </c>
      <c r="Y376" t="s">
        <v>13</v>
      </c>
      <c r="Z376" t="s">
        <v>1401</v>
      </c>
      <c r="AA376" t="s">
        <v>1402</v>
      </c>
      <c r="AB376" t="s">
        <v>9398</v>
      </c>
      <c r="AC376" s="47">
        <v>42810.354584456021</v>
      </c>
      <c r="AD376" t="s">
        <v>9398</v>
      </c>
      <c r="AE376" s="47">
        <v>42810.354584456021</v>
      </c>
    </row>
    <row r="377" spans="23:31" x14ac:dyDescent="0.35">
      <c r="W377" s="32" t="str">
        <f t="shared" si="17"/>
        <v>FHQ1OR</v>
      </c>
      <c r="X377" s="32" t="b">
        <f t="shared" si="18"/>
        <v>1</v>
      </c>
      <c r="Y377" t="s">
        <v>13</v>
      </c>
      <c r="Z377" t="s">
        <v>1403</v>
      </c>
      <c r="AA377" t="s">
        <v>1404</v>
      </c>
      <c r="AB377" t="s">
        <v>9398</v>
      </c>
      <c r="AC377" s="47">
        <v>42810.354584641202</v>
      </c>
      <c r="AD377" t="s">
        <v>9398</v>
      </c>
      <c r="AE377" s="47">
        <v>42810.354584641202</v>
      </c>
    </row>
    <row r="378" spans="23:31" x14ac:dyDescent="0.35">
      <c r="W378" s="32" t="str">
        <f t="shared" si="17"/>
        <v>FHQ1PA</v>
      </c>
      <c r="X378" s="32" t="b">
        <f t="shared" si="18"/>
        <v>1</v>
      </c>
      <c r="Y378" t="s">
        <v>13</v>
      </c>
      <c r="Z378" t="s">
        <v>1405</v>
      </c>
      <c r="AA378" t="s">
        <v>1406</v>
      </c>
      <c r="AB378" t="s">
        <v>9398</v>
      </c>
      <c r="AC378" s="47">
        <v>42810.354584803237</v>
      </c>
      <c r="AD378" t="s">
        <v>9398</v>
      </c>
      <c r="AE378" s="47">
        <v>42810.354584803237</v>
      </c>
    </row>
    <row r="379" spans="23:31" x14ac:dyDescent="0.35">
      <c r="W379" s="32" t="str">
        <f t="shared" si="17"/>
        <v>FHQ1PE</v>
      </c>
      <c r="X379" s="32" t="b">
        <f t="shared" si="18"/>
        <v>1</v>
      </c>
      <c r="Y379" t="s">
        <v>13</v>
      </c>
      <c r="Z379" t="s">
        <v>1407</v>
      </c>
      <c r="AA379" t="s">
        <v>1408</v>
      </c>
      <c r="AB379" t="s">
        <v>9398</v>
      </c>
      <c r="AC379" s="47">
        <v>42810.354584988425</v>
      </c>
      <c r="AD379" t="s">
        <v>9398</v>
      </c>
      <c r="AE379" s="47">
        <v>42810.354584988425</v>
      </c>
    </row>
    <row r="380" spans="23:31" x14ac:dyDescent="0.35">
      <c r="W380" s="32" t="str">
        <f t="shared" si="17"/>
        <v>FHQ1QC</v>
      </c>
      <c r="X380" s="32" t="b">
        <f t="shared" si="18"/>
        <v>1</v>
      </c>
      <c r="Y380" t="s">
        <v>13</v>
      </c>
      <c r="Z380" t="s">
        <v>377</v>
      </c>
      <c r="AA380" t="s">
        <v>1409</v>
      </c>
      <c r="AB380" t="s">
        <v>9398</v>
      </c>
      <c r="AC380" s="47">
        <v>42810.354585185189</v>
      </c>
      <c r="AD380" t="s">
        <v>9398</v>
      </c>
      <c r="AE380" s="47">
        <v>42810.354585185189</v>
      </c>
    </row>
    <row r="381" spans="23:31" x14ac:dyDescent="0.35">
      <c r="W381" s="32" t="str">
        <f t="shared" si="17"/>
        <v>FHQ1RI</v>
      </c>
      <c r="X381" s="32" t="b">
        <f t="shared" si="18"/>
        <v>1</v>
      </c>
      <c r="Y381" t="s">
        <v>13</v>
      </c>
      <c r="Z381" t="s">
        <v>1410</v>
      </c>
      <c r="AA381" t="s">
        <v>1411</v>
      </c>
      <c r="AB381" t="s">
        <v>9398</v>
      </c>
      <c r="AC381" s="47">
        <v>42810.354585381945</v>
      </c>
      <c r="AD381" t="s">
        <v>9398</v>
      </c>
      <c r="AE381" s="47">
        <v>42810.354585381945</v>
      </c>
    </row>
    <row r="382" spans="23:31" x14ac:dyDescent="0.35">
      <c r="W382" s="32" t="str">
        <f t="shared" si="17"/>
        <v>FHQ1SC</v>
      </c>
      <c r="X382" s="32" t="b">
        <f t="shared" si="18"/>
        <v>1</v>
      </c>
      <c r="Y382" t="s">
        <v>13</v>
      </c>
      <c r="Z382" t="s">
        <v>1412</v>
      </c>
      <c r="AA382" t="s">
        <v>1413</v>
      </c>
      <c r="AB382" t="s">
        <v>9398</v>
      </c>
      <c r="AC382" s="47">
        <v>42810.354585532405</v>
      </c>
      <c r="AD382" t="s">
        <v>9398</v>
      </c>
      <c r="AE382" s="47">
        <v>42810.354585532405</v>
      </c>
    </row>
    <row r="383" spans="23:31" x14ac:dyDescent="0.35">
      <c r="W383" s="32" t="str">
        <f t="shared" si="17"/>
        <v>FHQ1SD</v>
      </c>
      <c r="X383" s="32" t="b">
        <f t="shared" si="18"/>
        <v>1</v>
      </c>
      <c r="Y383" t="s">
        <v>13</v>
      </c>
      <c r="Z383" t="s">
        <v>1414</v>
      </c>
      <c r="AA383" t="s">
        <v>1415</v>
      </c>
      <c r="AB383" t="s">
        <v>9398</v>
      </c>
      <c r="AC383" s="47">
        <v>42810.35458579861</v>
      </c>
      <c r="AD383" t="s">
        <v>9398</v>
      </c>
      <c r="AE383" s="47">
        <v>42810.35458579861</v>
      </c>
    </row>
    <row r="384" spans="23:31" x14ac:dyDescent="0.35">
      <c r="W384" s="32" t="str">
        <f t="shared" si="17"/>
        <v>FHQ1SK</v>
      </c>
      <c r="X384" s="32" t="b">
        <f t="shared" si="18"/>
        <v>1</v>
      </c>
      <c r="Y384" t="s">
        <v>13</v>
      </c>
      <c r="Z384" t="s">
        <v>1416</v>
      </c>
      <c r="AA384" t="s">
        <v>1417</v>
      </c>
      <c r="AB384" t="s">
        <v>9398</v>
      </c>
      <c r="AC384" s="47">
        <v>42810.354585995374</v>
      </c>
      <c r="AD384" t="s">
        <v>9398</v>
      </c>
      <c r="AE384" s="47">
        <v>42810.354585995374</v>
      </c>
    </row>
    <row r="385" spans="23:31" x14ac:dyDescent="0.35">
      <c r="W385" s="32" t="str">
        <f t="shared" si="17"/>
        <v>FHQ1TN</v>
      </c>
      <c r="X385" s="32" t="b">
        <f t="shared" si="18"/>
        <v>1</v>
      </c>
      <c r="Y385" t="s">
        <v>13</v>
      </c>
      <c r="Z385" t="s">
        <v>1418</v>
      </c>
      <c r="AA385" t="s">
        <v>1419</v>
      </c>
      <c r="AB385" t="s">
        <v>9398</v>
      </c>
      <c r="AC385" s="47">
        <v>42810.35458619213</v>
      </c>
      <c r="AD385" t="s">
        <v>9398</v>
      </c>
      <c r="AE385" s="47">
        <v>42810.35458619213</v>
      </c>
    </row>
    <row r="386" spans="23:31" x14ac:dyDescent="0.35">
      <c r="W386" s="32" t="str">
        <f t="shared" si="17"/>
        <v>FHQ1TX</v>
      </c>
      <c r="X386" s="32" t="b">
        <f t="shared" si="18"/>
        <v>1</v>
      </c>
      <c r="Y386" t="s">
        <v>13</v>
      </c>
      <c r="Z386" t="s">
        <v>1420</v>
      </c>
      <c r="AA386" t="s">
        <v>1421</v>
      </c>
      <c r="AB386" t="s">
        <v>9398</v>
      </c>
      <c r="AC386" s="47">
        <v>42810.35458634259</v>
      </c>
      <c r="AD386" t="s">
        <v>9398</v>
      </c>
      <c r="AE386" s="47">
        <v>42810.35458634259</v>
      </c>
    </row>
    <row r="387" spans="23:31" x14ac:dyDescent="0.35">
      <c r="W387" s="32" t="str">
        <f t="shared" si="17"/>
        <v>FHQ1UT</v>
      </c>
      <c r="X387" s="32" t="b">
        <f t="shared" si="18"/>
        <v>1</v>
      </c>
      <c r="Y387" t="s">
        <v>13</v>
      </c>
      <c r="Z387" t="s">
        <v>1422</v>
      </c>
      <c r="AA387" t="s">
        <v>1423</v>
      </c>
      <c r="AB387" t="s">
        <v>9398</v>
      </c>
      <c r="AC387" s="47">
        <v>42810.354586539353</v>
      </c>
      <c r="AD387" t="s">
        <v>9398</v>
      </c>
      <c r="AE387" s="47">
        <v>42810.354586539353</v>
      </c>
    </row>
    <row r="388" spans="23:31" x14ac:dyDescent="0.35">
      <c r="W388" s="32" t="str">
        <f t="shared" si="17"/>
        <v>FHQ1VA</v>
      </c>
      <c r="X388" s="32" t="b">
        <f t="shared" si="18"/>
        <v>1</v>
      </c>
      <c r="Y388" t="s">
        <v>13</v>
      </c>
      <c r="Z388" t="s">
        <v>1424</v>
      </c>
      <c r="AA388" t="s">
        <v>1425</v>
      </c>
      <c r="AB388" t="s">
        <v>9398</v>
      </c>
      <c r="AC388" s="47">
        <v>42810.354586689813</v>
      </c>
      <c r="AD388" t="s">
        <v>9398</v>
      </c>
      <c r="AE388" s="47">
        <v>42810.354586689813</v>
      </c>
    </row>
    <row r="389" spans="23:31" x14ac:dyDescent="0.35">
      <c r="W389" s="32" t="str">
        <f t="shared" si="17"/>
        <v>FHQ1VT</v>
      </c>
      <c r="X389" s="32" t="b">
        <f t="shared" si="18"/>
        <v>1</v>
      </c>
      <c r="Y389" t="s">
        <v>13</v>
      </c>
      <c r="Z389" t="s">
        <v>1426</v>
      </c>
      <c r="AA389" t="s">
        <v>1427</v>
      </c>
      <c r="AB389" t="s">
        <v>9398</v>
      </c>
      <c r="AC389" s="47">
        <v>42810.354587152775</v>
      </c>
      <c r="AD389" t="s">
        <v>9398</v>
      </c>
      <c r="AE389" s="47">
        <v>42810.354587152775</v>
      </c>
    </row>
    <row r="390" spans="23:31" x14ac:dyDescent="0.35">
      <c r="W390" s="32" t="str">
        <f t="shared" ref="W390:W453" si="19">Y390&amp;Z390</f>
        <v>FHQ1WA</v>
      </c>
      <c r="X390" s="32" t="b">
        <f t="shared" ref="X390:X453" si="20">VLOOKUP(Z390,T:U,2,0)=AA390</f>
        <v>1</v>
      </c>
      <c r="Y390" t="s">
        <v>13</v>
      </c>
      <c r="Z390" t="s">
        <v>1428</v>
      </c>
      <c r="AA390" t="s">
        <v>1429</v>
      </c>
      <c r="AB390" t="s">
        <v>9398</v>
      </c>
      <c r="AC390" s="47">
        <v>42810.354587581016</v>
      </c>
      <c r="AD390" t="s">
        <v>9398</v>
      </c>
      <c r="AE390" s="47">
        <v>42810.354587581016</v>
      </c>
    </row>
    <row r="391" spans="23:31" x14ac:dyDescent="0.35">
      <c r="W391" s="32" t="str">
        <f t="shared" si="19"/>
        <v>FHQ1WI</v>
      </c>
      <c r="X391" s="32" t="b">
        <f t="shared" si="20"/>
        <v>1</v>
      </c>
      <c r="Y391" t="s">
        <v>13</v>
      </c>
      <c r="Z391" t="s">
        <v>1430</v>
      </c>
      <c r="AA391" t="s">
        <v>1431</v>
      </c>
      <c r="AB391" t="s">
        <v>9398</v>
      </c>
      <c r="AC391" s="47">
        <v>42810.354587766204</v>
      </c>
      <c r="AD391" t="s">
        <v>9398</v>
      </c>
      <c r="AE391" s="47">
        <v>42810.354587766204</v>
      </c>
    </row>
    <row r="392" spans="23:31" x14ac:dyDescent="0.35">
      <c r="W392" s="32" t="str">
        <f t="shared" si="19"/>
        <v>FHQ1WV</v>
      </c>
      <c r="X392" s="32" t="b">
        <f t="shared" si="20"/>
        <v>1</v>
      </c>
      <c r="Y392" t="s">
        <v>13</v>
      </c>
      <c r="Z392" t="s">
        <v>1432</v>
      </c>
      <c r="AA392" t="s">
        <v>1433</v>
      </c>
      <c r="AB392" t="s">
        <v>9398</v>
      </c>
      <c r="AC392" s="47">
        <v>42810.35458796296</v>
      </c>
      <c r="AD392" t="s">
        <v>9398</v>
      </c>
      <c r="AE392" s="47">
        <v>42810.35458796296</v>
      </c>
    </row>
    <row r="393" spans="23:31" x14ac:dyDescent="0.35">
      <c r="W393" s="32" t="str">
        <f t="shared" si="19"/>
        <v>FHQ1WY</v>
      </c>
      <c r="X393" s="32" t="b">
        <f t="shared" si="20"/>
        <v>1</v>
      </c>
      <c r="Y393" t="s">
        <v>13</v>
      </c>
      <c r="Z393" t="s">
        <v>1434</v>
      </c>
      <c r="AA393" t="s">
        <v>1435</v>
      </c>
      <c r="AB393" t="s">
        <v>9398</v>
      </c>
      <c r="AC393" s="47">
        <v>42810.354588159724</v>
      </c>
      <c r="AD393" t="s">
        <v>9398</v>
      </c>
      <c r="AE393" s="47">
        <v>42810.354588159724</v>
      </c>
    </row>
    <row r="394" spans="23:31" x14ac:dyDescent="0.35">
      <c r="W394" s="32" t="str">
        <f t="shared" si="19"/>
        <v>FHQ1YT</v>
      </c>
      <c r="X394" s="32" t="b">
        <f t="shared" si="20"/>
        <v>1</v>
      </c>
      <c r="Y394" t="s">
        <v>13</v>
      </c>
      <c r="Z394" t="s">
        <v>1436</v>
      </c>
      <c r="AA394" t="s">
        <v>1437</v>
      </c>
      <c r="AB394" t="s">
        <v>9398</v>
      </c>
      <c r="AC394" s="47">
        <v>42810.354588391201</v>
      </c>
      <c r="AD394" t="s">
        <v>9398</v>
      </c>
      <c r="AE394" s="47">
        <v>42810.354588391201</v>
      </c>
    </row>
    <row r="395" spans="23:31" x14ac:dyDescent="0.35">
      <c r="W395" s="32" t="str">
        <f t="shared" si="19"/>
        <v>JBT-145-</v>
      </c>
      <c r="X395" s="32" t="b">
        <f t="shared" si="20"/>
        <v>1</v>
      </c>
      <c r="Y395" t="s">
        <v>10488</v>
      </c>
      <c r="Z395" t="s">
        <v>1311</v>
      </c>
      <c r="AA395" t="s">
        <v>1312</v>
      </c>
      <c r="AB395" t="s">
        <v>9398</v>
      </c>
      <c r="AC395" s="47">
        <v>42895.401785798611</v>
      </c>
      <c r="AD395" t="s">
        <v>9398</v>
      </c>
      <c r="AE395" s="47">
        <v>42895.401785798611</v>
      </c>
    </row>
    <row r="396" spans="23:31" x14ac:dyDescent="0.35">
      <c r="W396" s="32" t="str">
        <f t="shared" si="19"/>
        <v>JBT-145AB</v>
      </c>
      <c r="X396" s="32" t="b">
        <f t="shared" si="20"/>
        <v>1</v>
      </c>
      <c r="Y396" t="s">
        <v>10488</v>
      </c>
      <c r="Z396" t="s">
        <v>1313</v>
      </c>
      <c r="AA396" t="s">
        <v>1314</v>
      </c>
      <c r="AB396" t="s">
        <v>9398</v>
      </c>
      <c r="AC396" s="47">
        <v>42810.395327696759</v>
      </c>
      <c r="AD396" t="s">
        <v>9398</v>
      </c>
      <c r="AE396" s="47">
        <v>42810.395327696759</v>
      </c>
    </row>
    <row r="397" spans="23:31" x14ac:dyDescent="0.35">
      <c r="W397" s="32" t="str">
        <f t="shared" si="19"/>
        <v>JBT-145AK</v>
      </c>
      <c r="X397" s="32" t="b">
        <f t="shared" si="20"/>
        <v>1</v>
      </c>
      <c r="Y397" t="s">
        <v>10488</v>
      </c>
      <c r="Z397" t="s">
        <v>1315</v>
      </c>
      <c r="AA397" t="s">
        <v>1316</v>
      </c>
      <c r="AB397" t="s">
        <v>9398</v>
      </c>
      <c r="AC397" s="47">
        <v>42810.395328043982</v>
      </c>
      <c r="AD397" t="s">
        <v>9398</v>
      </c>
      <c r="AE397" s="47">
        <v>42810.395328043982</v>
      </c>
    </row>
    <row r="398" spans="23:31" x14ac:dyDescent="0.35">
      <c r="W398" s="32" t="str">
        <f t="shared" si="19"/>
        <v>JBT-145AL</v>
      </c>
      <c r="X398" s="32" t="b">
        <f t="shared" si="20"/>
        <v>1</v>
      </c>
      <c r="Y398" t="s">
        <v>10488</v>
      </c>
      <c r="Z398" t="s">
        <v>1317</v>
      </c>
      <c r="AA398" t="s">
        <v>1318</v>
      </c>
      <c r="AB398" t="s">
        <v>9398</v>
      </c>
      <c r="AC398" s="47">
        <v>42810.395328240738</v>
      </c>
      <c r="AD398" t="s">
        <v>9398</v>
      </c>
      <c r="AE398" s="47">
        <v>42810.395328240738</v>
      </c>
    </row>
    <row r="399" spans="23:31" x14ac:dyDescent="0.35">
      <c r="W399" s="32" t="str">
        <f t="shared" si="19"/>
        <v>JBT-145AR</v>
      </c>
      <c r="X399" s="32" t="b">
        <f t="shared" si="20"/>
        <v>1</v>
      </c>
      <c r="Y399" t="s">
        <v>10488</v>
      </c>
      <c r="Z399" t="s">
        <v>112</v>
      </c>
      <c r="AA399" t="s">
        <v>1319</v>
      </c>
      <c r="AB399" t="s">
        <v>9398</v>
      </c>
      <c r="AC399" s="47">
        <v>42810.395328472223</v>
      </c>
      <c r="AD399" t="s">
        <v>9398</v>
      </c>
      <c r="AE399" s="47">
        <v>42810.395328472223</v>
      </c>
    </row>
    <row r="400" spans="23:31" x14ac:dyDescent="0.35">
      <c r="W400" s="32" t="str">
        <f t="shared" si="19"/>
        <v>JBT-145AZ</v>
      </c>
      <c r="X400" s="32" t="b">
        <f t="shared" si="20"/>
        <v>1</v>
      </c>
      <c r="Y400" t="s">
        <v>10488</v>
      </c>
      <c r="Z400" t="s">
        <v>1320</v>
      </c>
      <c r="AA400" t="s">
        <v>1321</v>
      </c>
      <c r="AB400" t="s">
        <v>9398</v>
      </c>
      <c r="AC400" s="47">
        <v>42810.395328668979</v>
      </c>
      <c r="AD400" t="s">
        <v>9398</v>
      </c>
      <c r="AE400" s="47">
        <v>42810.395328668979</v>
      </c>
    </row>
    <row r="401" spans="23:31" x14ac:dyDescent="0.35">
      <c r="W401" s="32" t="str">
        <f t="shared" si="19"/>
        <v>JBT-145BC</v>
      </c>
      <c r="X401" s="32" t="b">
        <f t="shared" si="20"/>
        <v>1</v>
      </c>
      <c r="Y401" t="s">
        <v>10488</v>
      </c>
      <c r="Z401" t="s">
        <v>1322</v>
      </c>
      <c r="AA401" t="s">
        <v>1323</v>
      </c>
      <c r="AB401" t="s">
        <v>9398</v>
      </c>
      <c r="AC401" s="47">
        <v>42810.395328935185</v>
      </c>
      <c r="AD401" t="s">
        <v>9398</v>
      </c>
      <c r="AE401" s="47">
        <v>42810.395328935185</v>
      </c>
    </row>
    <row r="402" spans="23:31" x14ac:dyDescent="0.35">
      <c r="W402" s="32" t="str">
        <f t="shared" si="19"/>
        <v>JBT-145CA</v>
      </c>
      <c r="X402" s="32" t="b">
        <f t="shared" si="20"/>
        <v>1</v>
      </c>
      <c r="Y402" t="s">
        <v>10488</v>
      </c>
      <c r="Z402" t="s">
        <v>1324</v>
      </c>
      <c r="AA402" t="s">
        <v>1325</v>
      </c>
      <c r="AB402" t="s">
        <v>9398</v>
      </c>
      <c r="AC402" s="47">
        <v>42810.395329166669</v>
      </c>
      <c r="AD402" t="s">
        <v>9398</v>
      </c>
      <c r="AE402" s="47">
        <v>42810.395329166669</v>
      </c>
    </row>
    <row r="403" spans="23:31" x14ac:dyDescent="0.35">
      <c r="W403" s="32" t="str">
        <f t="shared" si="19"/>
        <v>JBT-145CO</v>
      </c>
      <c r="X403" s="32" t="b">
        <f t="shared" si="20"/>
        <v>1</v>
      </c>
      <c r="Y403" t="s">
        <v>10488</v>
      </c>
      <c r="Z403" t="s">
        <v>51</v>
      </c>
      <c r="AA403" t="s">
        <v>1326</v>
      </c>
      <c r="AB403" t="s">
        <v>9398</v>
      </c>
      <c r="AC403" s="47">
        <v>42810.395329317129</v>
      </c>
      <c r="AD403" t="s">
        <v>9398</v>
      </c>
      <c r="AE403" s="47">
        <v>42810.395329317129</v>
      </c>
    </row>
    <row r="404" spans="23:31" x14ac:dyDescent="0.35">
      <c r="W404" s="32" t="str">
        <f t="shared" si="19"/>
        <v>JBT-145CT</v>
      </c>
      <c r="X404" s="32" t="b">
        <f t="shared" si="20"/>
        <v>1</v>
      </c>
      <c r="Y404" t="s">
        <v>10488</v>
      </c>
      <c r="Z404" t="s">
        <v>1327</v>
      </c>
      <c r="AA404" t="s">
        <v>1328</v>
      </c>
      <c r="AB404" t="s">
        <v>9398</v>
      </c>
      <c r="AC404" s="47">
        <v>42810.395329513885</v>
      </c>
      <c r="AD404" t="s">
        <v>9398</v>
      </c>
      <c r="AE404" s="47">
        <v>42810.395329513885</v>
      </c>
    </row>
    <row r="405" spans="23:31" x14ac:dyDescent="0.35">
      <c r="W405" s="32" t="str">
        <f t="shared" si="19"/>
        <v>JBT-145DC</v>
      </c>
      <c r="X405" s="32" t="b">
        <f t="shared" si="20"/>
        <v>1</v>
      </c>
      <c r="Y405" t="s">
        <v>10488</v>
      </c>
      <c r="Z405" t="s">
        <v>1329</v>
      </c>
      <c r="AA405" t="s">
        <v>1330</v>
      </c>
      <c r="AB405" t="s">
        <v>9398</v>
      </c>
      <c r="AC405" s="47">
        <v>42810.395329710649</v>
      </c>
      <c r="AD405" t="s">
        <v>9398</v>
      </c>
      <c r="AE405" s="47">
        <v>42810.395329710649</v>
      </c>
    </row>
    <row r="406" spans="23:31" x14ac:dyDescent="0.35">
      <c r="W406" s="32" t="str">
        <f t="shared" si="19"/>
        <v>JBT-145DE</v>
      </c>
      <c r="X406" s="32" t="b">
        <f t="shared" si="20"/>
        <v>1</v>
      </c>
      <c r="Y406" t="s">
        <v>10488</v>
      </c>
      <c r="Z406" t="s">
        <v>1331</v>
      </c>
      <c r="AA406" t="s">
        <v>1332</v>
      </c>
      <c r="AB406" t="s">
        <v>9398</v>
      </c>
      <c r="AC406" s="47">
        <v>42810.395329861109</v>
      </c>
      <c r="AD406" t="s">
        <v>9398</v>
      </c>
      <c r="AE406" s="47">
        <v>42810.395329861109</v>
      </c>
    </row>
    <row r="407" spans="23:31" x14ac:dyDescent="0.35">
      <c r="W407" s="32" t="str">
        <f t="shared" si="19"/>
        <v>JBT-145FL</v>
      </c>
      <c r="X407" s="32" t="b">
        <f t="shared" si="20"/>
        <v>1</v>
      </c>
      <c r="Y407" t="s">
        <v>10488</v>
      </c>
      <c r="Z407" t="s">
        <v>1333</v>
      </c>
      <c r="AA407" t="s">
        <v>1334</v>
      </c>
      <c r="AB407" t="s">
        <v>9398</v>
      </c>
      <c r="AC407" s="47">
        <v>42810.395330057872</v>
      </c>
      <c r="AD407" t="s">
        <v>9398</v>
      </c>
      <c r="AE407" s="47">
        <v>42810.395330057872</v>
      </c>
    </row>
    <row r="408" spans="23:31" x14ac:dyDescent="0.35">
      <c r="W408" s="32" t="str">
        <f t="shared" si="19"/>
        <v>JBT-145GA</v>
      </c>
      <c r="X408" s="32" t="b">
        <f t="shared" si="20"/>
        <v>1</v>
      </c>
      <c r="Y408" t="s">
        <v>10488</v>
      </c>
      <c r="Z408" t="s">
        <v>1335</v>
      </c>
      <c r="AA408" t="s">
        <v>1336</v>
      </c>
      <c r="AB408" t="s">
        <v>9398</v>
      </c>
      <c r="AC408" s="47">
        <v>42810.395330208332</v>
      </c>
      <c r="AD408" t="s">
        <v>9398</v>
      </c>
      <c r="AE408" s="47">
        <v>42810.395330208332</v>
      </c>
    </row>
    <row r="409" spans="23:31" x14ac:dyDescent="0.35">
      <c r="W409" s="32" t="str">
        <f t="shared" si="19"/>
        <v>JBT-145HI</v>
      </c>
      <c r="X409" s="32" t="b">
        <f t="shared" si="20"/>
        <v>1</v>
      </c>
      <c r="Y409" t="s">
        <v>10488</v>
      </c>
      <c r="Z409" t="s">
        <v>1337</v>
      </c>
      <c r="AA409" t="s">
        <v>1338</v>
      </c>
      <c r="AB409" t="s">
        <v>9398</v>
      </c>
      <c r="AC409" s="47">
        <v>42810.395330474537</v>
      </c>
      <c r="AD409" t="s">
        <v>9398</v>
      </c>
      <c r="AE409" s="47">
        <v>42810.395330474537</v>
      </c>
    </row>
    <row r="410" spans="23:31" x14ac:dyDescent="0.35">
      <c r="W410" s="32" t="str">
        <f t="shared" si="19"/>
        <v>JBT-145IA</v>
      </c>
      <c r="X410" s="32" t="b">
        <f t="shared" si="20"/>
        <v>1</v>
      </c>
      <c r="Y410" t="s">
        <v>10488</v>
      </c>
      <c r="Z410" t="s">
        <v>1339</v>
      </c>
      <c r="AA410" t="s">
        <v>1340</v>
      </c>
      <c r="AB410" t="s">
        <v>9398</v>
      </c>
      <c r="AC410" s="47">
        <v>42810.395330671294</v>
      </c>
      <c r="AD410" t="s">
        <v>9398</v>
      </c>
      <c r="AE410" s="47">
        <v>42810.395330671294</v>
      </c>
    </row>
    <row r="411" spans="23:31" x14ac:dyDescent="0.35">
      <c r="W411" s="32" t="str">
        <f t="shared" si="19"/>
        <v>JBT-145ID</v>
      </c>
      <c r="X411" s="32" t="b">
        <f t="shared" si="20"/>
        <v>1</v>
      </c>
      <c r="Y411" t="s">
        <v>10488</v>
      </c>
      <c r="Z411" t="s">
        <v>1341</v>
      </c>
      <c r="AA411" t="s">
        <v>1342</v>
      </c>
      <c r="AB411" t="s">
        <v>9398</v>
      </c>
      <c r="AC411" s="47">
        <v>42810.395330868057</v>
      </c>
      <c r="AD411" t="s">
        <v>9398</v>
      </c>
      <c r="AE411" s="47">
        <v>42810.395330868057</v>
      </c>
    </row>
    <row r="412" spans="23:31" x14ac:dyDescent="0.35">
      <c r="W412" s="32" t="str">
        <f t="shared" si="19"/>
        <v>JBT-145IL</v>
      </c>
      <c r="X412" s="32" t="b">
        <f t="shared" si="20"/>
        <v>1</v>
      </c>
      <c r="Y412" t="s">
        <v>10488</v>
      </c>
      <c r="Z412" t="s">
        <v>1343</v>
      </c>
      <c r="AA412" t="s">
        <v>1344</v>
      </c>
      <c r="AB412" t="s">
        <v>9398</v>
      </c>
      <c r="AC412" s="47">
        <v>42810.395331168984</v>
      </c>
      <c r="AD412" t="s">
        <v>9398</v>
      </c>
      <c r="AE412" s="47">
        <v>42810.395331168984</v>
      </c>
    </row>
    <row r="413" spans="23:31" x14ac:dyDescent="0.35">
      <c r="W413" s="32" t="str">
        <f t="shared" si="19"/>
        <v>JBT-145IN</v>
      </c>
      <c r="X413" s="32" t="b">
        <f t="shared" si="20"/>
        <v>1</v>
      </c>
      <c r="Y413" t="s">
        <v>10488</v>
      </c>
      <c r="Z413" t="s">
        <v>1345</v>
      </c>
      <c r="AA413" t="s">
        <v>1346</v>
      </c>
      <c r="AB413" t="s">
        <v>9398</v>
      </c>
      <c r="AC413" s="47">
        <v>42810.395331446758</v>
      </c>
      <c r="AD413" t="s">
        <v>9398</v>
      </c>
      <c r="AE413" s="47">
        <v>42810.395331446758</v>
      </c>
    </row>
    <row r="414" spans="23:31" x14ac:dyDescent="0.35">
      <c r="W414" s="32" t="str">
        <f t="shared" si="19"/>
        <v>JBT-145KS</v>
      </c>
      <c r="X414" s="32" t="b">
        <f t="shared" si="20"/>
        <v>1</v>
      </c>
      <c r="Y414" t="s">
        <v>10488</v>
      </c>
      <c r="Z414" t="s">
        <v>1347</v>
      </c>
      <c r="AA414" t="s">
        <v>1348</v>
      </c>
      <c r="AB414" t="s">
        <v>9398</v>
      </c>
      <c r="AC414" s="47">
        <v>42810.395331631946</v>
      </c>
      <c r="AD414" t="s">
        <v>9398</v>
      </c>
      <c r="AE414" s="47">
        <v>42810.395331631946</v>
      </c>
    </row>
    <row r="415" spans="23:31" x14ac:dyDescent="0.35">
      <c r="W415" s="32" t="str">
        <f t="shared" si="19"/>
        <v>JBT-145KY</v>
      </c>
      <c r="X415" s="32" t="b">
        <f t="shared" si="20"/>
        <v>1</v>
      </c>
      <c r="Y415" t="s">
        <v>10488</v>
      </c>
      <c r="Z415" t="s">
        <v>1349</v>
      </c>
      <c r="AA415" t="s">
        <v>1350</v>
      </c>
      <c r="AB415" t="s">
        <v>9398</v>
      </c>
      <c r="AC415" s="47">
        <v>42810.39533190972</v>
      </c>
      <c r="AD415" t="s">
        <v>9398</v>
      </c>
      <c r="AE415" s="47">
        <v>42810.39533190972</v>
      </c>
    </row>
    <row r="416" spans="23:31" x14ac:dyDescent="0.35">
      <c r="W416" s="32" t="str">
        <f t="shared" si="19"/>
        <v>JBT-145LA</v>
      </c>
      <c r="X416" s="32" t="b">
        <f t="shared" si="20"/>
        <v>1</v>
      </c>
      <c r="Y416" t="s">
        <v>10488</v>
      </c>
      <c r="Z416" t="s">
        <v>1351</v>
      </c>
      <c r="AA416" t="s">
        <v>1352</v>
      </c>
      <c r="AB416" t="s">
        <v>9398</v>
      </c>
      <c r="AC416" s="47">
        <v>42810.395332141205</v>
      </c>
      <c r="AD416" t="s">
        <v>9398</v>
      </c>
      <c r="AE416" s="47">
        <v>42810.395332141205</v>
      </c>
    </row>
    <row r="417" spans="23:31" x14ac:dyDescent="0.35">
      <c r="W417" s="32" t="str">
        <f t="shared" si="19"/>
        <v>JBT-145MA</v>
      </c>
      <c r="X417" s="32" t="b">
        <f t="shared" si="20"/>
        <v>1</v>
      </c>
      <c r="Y417" t="s">
        <v>10488</v>
      </c>
      <c r="Z417" t="s">
        <v>1353</v>
      </c>
      <c r="AA417" t="s">
        <v>1354</v>
      </c>
      <c r="AB417" t="s">
        <v>9398</v>
      </c>
      <c r="AC417" s="47">
        <v>42810.395332326392</v>
      </c>
      <c r="AD417" t="s">
        <v>9398</v>
      </c>
      <c r="AE417" s="47">
        <v>42810.395332326392</v>
      </c>
    </row>
    <row r="418" spans="23:31" x14ac:dyDescent="0.35">
      <c r="W418" s="32" t="str">
        <f t="shared" si="19"/>
        <v>JBT-145MB</v>
      </c>
      <c r="X418" s="32" t="b">
        <f t="shared" si="20"/>
        <v>1</v>
      </c>
      <c r="Y418" t="s">
        <v>10488</v>
      </c>
      <c r="Z418" t="s">
        <v>1355</v>
      </c>
      <c r="AA418" t="s">
        <v>1356</v>
      </c>
      <c r="AB418" t="s">
        <v>9398</v>
      </c>
      <c r="AC418" s="47">
        <v>42810.39533255787</v>
      </c>
      <c r="AD418" t="s">
        <v>9398</v>
      </c>
      <c r="AE418" s="47">
        <v>42810.39533255787</v>
      </c>
    </row>
    <row r="419" spans="23:31" x14ac:dyDescent="0.35">
      <c r="W419" s="32" t="str">
        <f t="shared" si="19"/>
        <v>JBT-145MD</v>
      </c>
      <c r="X419" s="32" t="b">
        <f t="shared" si="20"/>
        <v>1</v>
      </c>
      <c r="Y419" t="s">
        <v>10488</v>
      </c>
      <c r="Z419" t="s">
        <v>1357</v>
      </c>
      <c r="AA419" t="s">
        <v>1358</v>
      </c>
      <c r="AB419" t="s">
        <v>9398</v>
      </c>
      <c r="AC419" s="47">
        <v>42810.395333067128</v>
      </c>
      <c r="AD419" t="s">
        <v>9398</v>
      </c>
      <c r="AE419" s="47">
        <v>42810.395333067128</v>
      </c>
    </row>
    <row r="420" spans="23:31" x14ac:dyDescent="0.35">
      <c r="W420" s="32" t="str">
        <f t="shared" si="19"/>
        <v>JBT-145ME</v>
      </c>
      <c r="X420" s="32" t="b">
        <f t="shared" si="20"/>
        <v>1</v>
      </c>
      <c r="Y420" t="s">
        <v>10488</v>
      </c>
      <c r="Z420" t="s">
        <v>1359</v>
      </c>
      <c r="AA420" t="s">
        <v>1360</v>
      </c>
      <c r="AB420" t="s">
        <v>9398</v>
      </c>
      <c r="AC420" s="47">
        <v>42810.395333368055</v>
      </c>
      <c r="AD420" t="s">
        <v>9398</v>
      </c>
      <c r="AE420" s="47">
        <v>42810.395333368055</v>
      </c>
    </row>
    <row r="421" spans="23:31" x14ac:dyDescent="0.35">
      <c r="W421" s="32" t="str">
        <f t="shared" si="19"/>
        <v>JBT-145MI</v>
      </c>
      <c r="X421" s="32" t="b">
        <f t="shared" si="20"/>
        <v>1</v>
      </c>
      <c r="Y421" t="s">
        <v>10488</v>
      </c>
      <c r="Z421" t="s">
        <v>1361</v>
      </c>
      <c r="AA421" t="s">
        <v>1362</v>
      </c>
      <c r="AB421" t="s">
        <v>9398</v>
      </c>
      <c r="AC421" s="47">
        <v>42810.395333564818</v>
      </c>
      <c r="AD421" t="s">
        <v>9398</v>
      </c>
      <c r="AE421" s="47">
        <v>42810.395333564818</v>
      </c>
    </row>
    <row r="422" spans="23:31" x14ac:dyDescent="0.35">
      <c r="W422" s="32" t="str">
        <f t="shared" si="19"/>
        <v>JBT-145MN</v>
      </c>
      <c r="X422" s="32" t="b">
        <f t="shared" si="20"/>
        <v>1</v>
      </c>
      <c r="Y422" t="s">
        <v>10488</v>
      </c>
      <c r="Z422" t="s">
        <v>1363</v>
      </c>
      <c r="AA422" t="s">
        <v>1364</v>
      </c>
      <c r="AB422" t="s">
        <v>9398</v>
      </c>
      <c r="AC422" s="47">
        <v>42810.395333761575</v>
      </c>
      <c r="AD422" t="s">
        <v>9398</v>
      </c>
      <c r="AE422" s="47">
        <v>42810.395333761575</v>
      </c>
    </row>
    <row r="423" spans="23:31" x14ac:dyDescent="0.35">
      <c r="W423" s="32" t="str">
        <f t="shared" si="19"/>
        <v>JBT-145MO</v>
      </c>
      <c r="X423" s="32" t="b">
        <f t="shared" si="20"/>
        <v>1</v>
      </c>
      <c r="Y423" t="s">
        <v>10488</v>
      </c>
      <c r="Z423" t="s">
        <v>1365</v>
      </c>
      <c r="AA423" t="s">
        <v>1366</v>
      </c>
      <c r="AB423" t="s">
        <v>9398</v>
      </c>
      <c r="AC423" s="47">
        <v>42810.395333946763</v>
      </c>
      <c r="AD423" t="s">
        <v>9398</v>
      </c>
      <c r="AE423" s="47">
        <v>42810.395333946763</v>
      </c>
    </row>
    <row r="424" spans="23:31" x14ac:dyDescent="0.35">
      <c r="W424" s="32" t="str">
        <f t="shared" si="19"/>
        <v>JBT-145MS</v>
      </c>
      <c r="X424" s="32" t="b">
        <f t="shared" si="20"/>
        <v>1</v>
      </c>
      <c r="Y424" t="s">
        <v>10488</v>
      </c>
      <c r="Z424" t="s">
        <v>1367</v>
      </c>
      <c r="AA424" t="s">
        <v>1368</v>
      </c>
      <c r="AB424" t="s">
        <v>9398</v>
      </c>
      <c r="AC424" s="47">
        <v>42810.39533417824</v>
      </c>
      <c r="AD424" t="s">
        <v>9398</v>
      </c>
      <c r="AE424" s="47">
        <v>42810.39533417824</v>
      </c>
    </row>
    <row r="425" spans="23:31" x14ac:dyDescent="0.35">
      <c r="W425" s="32" t="str">
        <f t="shared" si="19"/>
        <v>JBT-145MT</v>
      </c>
      <c r="X425" s="32" t="b">
        <f t="shared" si="20"/>
        <v>1</v>
      </c>
      <c r="Y425" t="s">
        <v>10488</v>
      </c>
      <c r="Z425" t="s">
        <v>1369</v>
      </c>
      <c r="AA425" t="s">
        <v>1370</v>
      </c>
      <c r="AB425" t="s">
        <v>9398</v>
      </c>
      <c r="AC425" s="47">
        <v>42810.395334490742</v>
      </c>
      <c r="AD425" t="s">
        <v>9398</v>
      </c>
      <c r="AE425" s="47">
        <v>42810.395334490742</v>
      </c>
    </row>
    <row r="426" spans="23:31" x14ac:dyDescent="0.35">
      <c r="W426" s="32" t="str">
        <f t="shared" si="19"/>
        <v>JBT-145NB</v>
      </c>
      <c r="X426" s="32" t="b">
        <f t="shared" si="20"/>
        <v>1</v>
      </c>
      <c r="Y426" t="s">
        <v>10488</v>
      </c>
      <c r="Z426" t="s">
        <v>1371</v>
      </c>
      <c r="AA426" t="s">
        <v>1372</v>
      </c>
      <c r="AB426" t="s">
        <v>9398</v>
      </c>
      <c r="AC426" s="47">
        <v>42810.39533472222</v>
      </c>
      <c r="AD426" t="s">
        <v>9398</v>
      </c>
      <c r="AE426" s="47">
        <v>42810.39533472222</v>
      </c>
    </row>
    <row r="427" spans="23:31" x14ac:dyDescent="0.35">
      <c r="W427" s="32" t="str">
        <f t="shared" si="19"/>
        <v>JBT-145NC</v>
      </c>
      <c r="X427" s="32" t="b">
        <f t="shared" si="20"/>
        <v>1</v>
      </c>
      <c r="Y427" t="s">
        <v>10488</v>
      </c>
      <c r="Z427" t="s">
        <v>1373</v>
      </c>
      <c r="AA427" t="s">
        <v>1374</v>
      </c>
      <c r="AB427" t="s">
        <v>9398</v>
      </c>
      <c r="AC427" s="47">
        <v>42810.395334953704</v>
      </c>
      <c r="AD427" t="s">
        <v>9398</v>
      </c>
      <c r="AE427" s="47">
        <v>42810.395334953704</v>
      </c>
    </row>
    <row r="428" spans="23:31" x14ac:dyDescent="0.35">
      <c r="W428" s="32" t="str">
        <f t="shared" si="19"/>
        <v>JBT-145ND</v>
      </c>
      <c r="X428" s="32" t="b">
        <f t="shared" si="20"/>
        <v>1</v>
      </c>
      <c r="Y428" t="s">
        <v>10488</v>
      </c>
      <c r="Z428" t="s">
        <v>1375</v>
      </c>
      <c r="AA428" t="s">
        <v>1376</v>
      </c>
      <c r="AB428" t="s">
        <v>9398</v>
      </c>
      <c r="AC428" s="47">
        <v>42810.395335150461</v>
      </c>
      <c r="AD428" t="s">
        <v>9398</v>
      </c>
      <c r="AE428" s="47">
        <v>42810.395335150461</v>
      </c>
    </row>
    <row r="429" spans="23:31" x14ac:dyDescent="0.35">
      <c r="W429" s="32" t="str">
        <f t="shared" si="19"/>
        <v>JBT-145NE</v>
      </c>
      <c r="X429" s="32" t="b">
        <f t="shared" si="20"/>
        <v>1</v>
      </c>
      <c r="Y429" t="s">
        <v>10488</v>
      </c>
      <c r="Z429" t="s">
        <v>1377</v>
      </c>
      <c r="AA429" t="s">
        <v>1378</v>
      </c>
      <c r="AB429" t="s">
        <v>9398</v>
      </c>
      <c r="AC429" s="47">
        <v>42810.395335335648</v>
      </c>
      <c r="AD429" t="s">
        <v>9398</v>
      </c>
      <c r="AE429" s="47">
        <v>42810.395335335648</v>
      </c>
    </row>
    <row r="430" spans="23:31" x14ac:dyDescent="0.35">
      <c r="W430" s="32" t="str">
        <f t="shared" si="19"/>
        <v>JBT-145NH</v>
      </c>
      <c r="X430" s="32" t="b">
        <f t="shared" si="20"/>
        <v>1</v>
      </c>
      <c r="Y430" t="s">
        <v>10488</v>
      </c>
      <c r="Z430" t="s">
        <v>1379</v>
      </c>
      <c r="AA430" t="s">
        <v>1380</v>
      </c>
      <c r="AB430" t="s">
        <v>9398</v>
      </c>
      <c r="AC430" s="47">
        <v>42810.395335682872</v>
      </c>
      <c r="AD430" t="s">
        <v>9398</v>
      </c>
      <c r="AE430" s="47">
        <v>42810.395335682872</v>
      </c>
    </row>
    <row r="431" spans="23:31" x14ac:dyDescent="0.35">
      <c r="W431" s="32" t="str">
        <f t="shared" si="19"/>
        <v>JBT-145NJ</v>
      </c>
      <c r="X431" s="32" t="b">
        <f t="shared" si="20"/>
        <v>1</v>
      </c>
      <c r="Y431" t="s">
        <v>10488</v>
      </c>
      <c r="Z431" t="s">
        <v>1381</v>
      </c>
      <c r="AA431" t="s">
        <v>1382</v>
      </c>
      <c r="AB431" t="s">
        <v>9398</v>
      </c>
      <c r="AC431" s="47">
        <v>42810.395335879628</v>
      </c>
      <c r="AD431" t="s">
        <v>9398</v>
      </c>
      <c r="AE431" s="47">
        <v>42810.395335879628</v>
      </c>
    </row>
    <row r="432" spans="23:31" x14ac:dyDescent="0.35">
      <c r="W432" s="32" t="str">
        <f t="shared" si="19"/>
        <v>JBT-145NL</v>
      </c>
      <c r="X432" s="32" t="b">
        <f t="shared" si="20"/>
        <v>1</v>
      </c>
      <c r="Y432" t="s">
        <v>10488</v>
      </c>
      <c r="Z432" t="s">
        <v>1383</v>
      </c>
      <c r="AA432" t="s">
        <v>1384</v>
      </c>
      <c r="AB432" t="s">
        <v>9398</v>
      </c>
      <c r="AC432" s="47">
        <v>42810.395336030095</v>
      </c>
      <c r="AD432" t="s">
        <v>9398</v>
      </c>
      <c r="AE432" s="47">
        <v>42810.395336030095</v>
      </c>
    </row>
    <row r="433" spans="23:31" x14ac:dyDescent="0.35">
      <c r="W433" s="32" t="str">
        <f t="shared" si="19"/>
        <v>JBT-145NM</v>
      </c>
      <c r="X433" s="32" t="b">
        <f t="shared" si="20"/>
        <v>1</v>
      </c>
      <c r="Y433" t="s">
        <v>10488</v>
      </c>
      <c r="Z433" t="s">
        <v>1385</v>
      </c>
      <c r="AA433" t="s">
        <v>1386</v>
      </c>
      <c r="AB433" t="s">
        <v>9398</v>
      </c>
      <c r="AC433" s="47">
        <v>42810.39533619213</v>
      </c>
      <c r="AD433" t="s">
        <v>9398</v>
      </c>
      <c r="AE433" s="47">
        <v>42810.39533619213</v>
      </c>
    </row>
    <row r="434" spans="23:31" x14ac:dyDescent="0.35">
      <c r="W434" s="32" t="str">
        <f t="shared" si="19"/>
        <v>JBT-145NS</v>
      </c>
      <c r="X434" s="32" t="b">
        <f t="shared" si="20"/>
        <v>1</v>
      </c>
      <c r="Y434" t="s">
        <v>10488</v>
      </c>
      <c r="Z434" t="s">
        <v>1387</v>
      </c>
      <c r="AA434" t="s">
        <v>1388</v>
      </c>
      <c r="AB434" t="s">
        <v>9398</v>
      </c>
      <c r="AC434" s="47">
        <v>42810.395336307869</v>
      </c>
      <c r="AD434" t="s">
        <v>9398</v>
      </c>
      <c r="AE434" s="47">
        <v>42810.395336307869</v>
      </c>
    </row>
    <row r="435" spans="23:31" x14ac:dyDescent="0.35">
      <c r="W435" s="32" t="str">
        <f t="shared" si="19"/>
        <v>JBT-145NT</v>
      </c>
      <c r="X435" s="32" t="b">
        <f t="shared" si="20"/>
        <v>1</v>
      </c>
      <c r="Y435" t="s">
        <v>10488</v>
      </c>
      <c r="Z435" t="s">
        <v>1389</v>
      </c>
      <c r="AA435" t="s">
        <v>1390</v>
      </c>
      <c r="AB435" t="s">
        <v>9398</v>
      </c>
      <c r="AC435" s="47">
        <v>42810.395336377318</v>
      </c>
      <c r="AD435" t="s">
        <v>9398</v>
      </c>
      <c r="AE435" s="47">
        <v>42810.395336377318</v>
      </c>
    </row>
    <row r="436" spans="23:31" x14ac:dyDescent="0.35">
      <c r="W436" s="32" t="str">
        <f t="shared" si="19"/>
        <v>JBT-145NU</v>
      </c>
      <c r="X436" s="32" t="b">
        <f t="shared" si="20"/>
        <v>1</v>
      </c>
      <c r="Y436" t="s">
        <v>10488</v>
      </c>
      <c r="Z436" t="s">
        <v>1391</v>
      </c>
      <c r="AA436" t="s">
        <v>1392</v>
      </c>
      <c r="AB436" t="s">
        <v>9398</v>
      </c>
      <c r="AC436" s="47">
        <v>42810.395336493057</v>
      </c>
      <c r="AD436" t="s">
        <v>9398</v>
      </c>
      <c r="AE436" s="47">
        <v>42810.395336493057</v>
      </c>
    </row>
    <row r="437" spans="23:31" x14ac:dyDescent="0.35">
      <c r="W437" s="32" t="str">
        <f t="shared" si="19"/>
        <v>JBT-145NV</v>
      </c>
      <c r="X437" s="32" t="b">
        <f t="shared" si="20"/>
        <v>1</v>
      </c>
      <c r="Y437" t="s">
        <v>10488</v>
      </c>
      <c r="Z437" t="s">
        <v>1393</v>
      </c>
      <c r="AA437" t="s">
        <v>1394</v>
      </c>
      <c r="AB437" t="s">
        <v>9398</v>
      </c>
      <c r="AC437" s="47">
        <v>42810.395336574074</v>
      </c>
      <c r="AD437" t="s">
        <v>9398</v>
      </c>
      <c r="AE437" s="47">
        <v>42810.395336574074</v>
      </c>
    </row>
    <row r="438" spans="23:31" x14ac:dyDescent="0.35">
      <c r="W438" s="32" t="str">
        <f t="shared" si="19"/>
        <v>JBT-145NY</v>
      </c>
      <c r="X438" s="32" t="b">
        <f t="shared" si="20"/>
        <v>1</v>
      </c>
      <c r="Y438" t="s">
        <v>10488</v>
      </c>
      <c r="Z438" t="s">
        <v>1395</v>
      </c>
      <c r="AA438" t="s">
        <v>1396</v>
      </c>
      <c r="AB438" t="s">
        <v>9398</v>
      </c>
      <c r="AC438" s="47">
        <v>42810.395336689813</v>
      </c>
      <c r="AD438" t="s">
        <v>9398</v>
      </c>
      <c r="AE438" s="47">
        <v>42810.395336689813</v>
      </c>
    </row>
    <row r="439" spans="23:31" x14ac:dyDescent="0.35">
      <c r="W439" s="32" t="str">
        <f t="shared" si="19"/>
        <v>JBT-145OH</v>
      </c>
      <c r="X439" s="32" t="b">
        <f t="shared" si="20"/>
        <v>1</v>
      </c>
      <c r="Y439" t="s">
        <v>10488</v>
      </c>
      <c r="Z439" t="s">
        <v>1397</v>
      </c>
      <c r="AA439" t="s">
        <v>1398</v>
      </c>
      <c r="AB439" t="s">
        <v>9398</v>
      </c>
      <c r="AC439" s="47">
        <v>42810.395336805559</v>
      </c>
      <c r="AD439" t="s">
        <v>9398</v>
      </c>
      <c r="AE439" s="47">
        <v>42810.395336805559</v>
      </c>
    </row>
    <row r="440" spans="23:31" x14ac:dyDescent="0.35">
      <c r="W440" s="32" t="str">
        <f t="shared" si="19"/>
        <v>JBT-145OK</v>
      </c>
      <c r="X440" s="32" t="b">
        <f t="shared" si="20"/>
        <v>1</v>
      </c>
      <c r="Y440" t="s">
        <v>10488</v>
      </c>
      <c r="Z440" t="s">
        <v>1399</v>
      </c>
      <c r="AA440" t="s">
        <v>1400</v>
      </c>
      <c r="AB440" t="s">
        <v>9398</v>
      </c>
      <c r="AC440" s="47">
        <v>42810.395336886577</v>
      </c>
      <c r="AD440" t="s">
        <v>9398</v>
      </c>
      <c r="AE440" s="47">
        <v>42810.395336886577</v>
      </c>
    </row>
    <row r="441" spans="23:31" x14ac:dyDescent="0.35">
      <c r="W441" s="32" t="str">
        <f t="shared" si="19"/>
        <v>JBT-145ON</v>
      </c>
      <c r="X441" s="32" t="b">
        <f t="shared" si="20"/>
        <v>1</v>
      </c>
      <c r="Y441" t="s">
        <v>10488</v>
      </c>
      <c r="Z441" t="s">
        <v>1401</v>
      </c>
      <c r="AA441" t="s">
        <v>1402</v>
      </c>
      <c r="AB441" t="s">
        <v>9398</v>
      </c>
      <c r="AC441" s="47">
        <v>42810.395337002316</v>
      </c>
      <c r="AD441" t="s">
        <v>9398</v>
      </c>
      <c r="AE441" s="47">
        <v>42810.395337002316</v>
      </c>
    </row>
    <row r="442" spans="23:31" x14ac:dyDescent="0.35">
      <c r="W442" s="32" t="str">
        <f t="shared" si="19"/>
        <v>JBT-145OR</v>
      </c>
      <c r="X442" s="32" t="b">
        <f t="shared" si="20"/>
        <v>1</v>
      </c>
      <c r="Y442" t="s">
        <v>10488</v>
      </c>
      <c r="Z442" t="s">
        <v>1403</v>
      </c>
      <c r="AA442" t="s">
        <v>1404</v>
      </c>
      <c r="AB442" t="s">
        <v>9398</v>
      </c>
      <c r="AC442" s="47">
        <v>42810.395337118054</v>
      </c>
      <c r="AD442" t="s">
        <v>9398</v>
      </c>
      <c r="AE442" s="47">
        <v>42810.395337118054</v>
      </c>
    </row>
    <row r="443" spans="23:31" x14ac:dyDescent="0.35">
      <c r="W443" s="32" t="str">
        <f t="shared" si="19"/>
        <v>JBT-145PA</v>
      </c>
      <c r="X443" s="32" t="b">
        <f t="shared" si="20"/>
        <v>1</v>
      </c>
      <c r="Y443" t="s">
        <v>10488</v>
      </c>
      <c r="Z443" t="s">
        <v>1405</v>
      </c>
      <c r="AA443" t="s">
        <v>1406</v>
      </c>
      <c r="AB443" t="s">
        <v>9398</v>
      </c>
      <c r="AC443" s="47">
        <v>42810.395337233793</v>
      </c>
      <c r="AD443" t="s">
        <v>9398</v>
      </c>
      <c r="AE443" s="47">
        <v>42810.395337233793</v>
      </c>
    </row>
    <row r="444" spans="23:31" x14ac:dyDescent="0.35">
      <c r="W444" s="32" t="str">
        <f t="shared" si="19"/>
        <v>JBT-145PE</v>
      </c>
      <c r="X444" s="32" t="b">
        <f t="shared" si="20"/>
        <v>1</v>
      </c>
      <c r="Y444" t="s">
        <v>10488</v>
      </c>
      <c r="Z444" t="s">
        <v>1407</v>
      </c>
      <c r="AA444" t="s">
        <v>1408</v>
      </c>
      <c r="AB444" t="s">
        <v>9398</v>
      </c>
      <c r="AC444" s="47">
        <v>42810.395337303242</v>
      </c>
      <c r="AD444" t="s">
        <v>9398</v>
      </c>
      <c r="AE444" s="47">
        <v>42810.395337303242</v>
      </c>
    </row>
    <row r="445" spans="23:31" x14ac:dyDescent="0.35">
      <c r="W445" s="32" t="str">
        <f t="shared" si="19"/>
        <v>JBT-145QC</v>
      </c>
      <c r="X445" s="32" t="b">
        <f t="shared" si="20"/>
        <v>1</v>
      </c>
      <c r="Y445" t="s">
        <v>10488</v>
      </c>
      <c r="Z445" t="s">
        <v>377</v>
      </c>
      <c r="AA445" t="s">
        <v>1409</v>
      </c>
      <c r="AB445" t="s">
        <v>9398</v>
      </c>
      <c r="AC445" s="47">
        <v>42810.395337499998</v>
      </c>
      <c r="AD445" t="s">
        <v>9398</v>
      </c>
      <c r="AE445" s="47">
        <v>42810.395337499998</v>
      </c>
    </row>
    <row r="446" spans="23:31" x14ac:dyDescent="0.35">
      <c r="W446" s="32" t="str">
        <f t="shared" si="19"/>
        <v>JBT-145RI</v>
      </c>
      <c r="X446" s="32" t="b">
        <f t="shared" si="20"/>
        <v>1</v>
      </c>
      <c r="Y446" t="s">
        <v>10488</v>
      </c>
      <c r="Z446" t="s">
        <v>1410</v>
      </c>
      <c r="AA446" t="s">
        <v>1411</v>
      </c>
      <c r="AB446" t="s">
        <v>9398</v>
      </c>
      <c r="AC446" s="47">
        <v>42810.395337615744</v>
      </c>
      <c r="AD446" t="s">
        <v>9398</v>
      </c>
      <c r="AE446" s="47">
        <v>42810.395337615744</v>
      </c>
    </row>
    <row r="447" spans="23:31" x14ac:dyDescent="0.35">
      <c r="W447" s="32" t="str">
        <f t="shared" si="19"/>
        <v>JBT-145SC</v>
      </c>
      <c r="X447" s="32" t="b">
        <f t="shared" si="20"/>
        <v>1</v>
      </c>
      <c r="Y447" t="s">
        <v>10488</v>
      </c>
      <c r="Z447" t="s">
        <v>1412</v>
      </c>
      <c r="AA447" t="s">
        <v>1413</v>
      </c>
      <c r="AB447" t="s">
        <v>9398</v>
      </c>
      <c r="AC447" s="47">
        <v>42810.395337731483</v>
      </c>
      <c r="AD447" t="s">
        <v>9398</v>
      </c>
      <c r="AE447" s="47">
        <v>42810.395337731483</v>
      </c>
    </row>
    <row r="448" spans="23:31" x14ac:dyDescent="0.35">
      <c r="W448" s="32" t="str">
        <f t="shared" si="19"/>
        <v>JBT-145SD</v>
      </c>
      <c r="X448" s="32" t="b">
        <f t="shared" si="20"/>
        <v>1</v>
      </c>
      <c r="Y448" t="s">
        <v>10488</v>
      </c>
      <c r="Z448" t="s">
        <v>1414</v>
      </c>
      <c r="AA448" t="s">
        <v>1415</v>
      </c>
      <c r="AB448" t="s">
        <v>9398</v>
      </c>
      <c r="AC448" s="47">
        <v>42810.395337847222</v>
      </c>
      <c r="AD448" t="s">
        <v>9398</v>
      </c>
      <c r="AE448" s="47">
        <v>42810.395337847222</v>
      </c>
    </row>
    <row r="449" spans="23:31" x14ac:dyDescent="0.35">
      <c r="W449" s="32" t="str">
        <f t="shared" si="19"/>
        <v>JBT-145SK</v>
      </c>
      <c r="X449" s="32" t="b">
        <f t="shared" si="20"/>
        <v>1</v>
      </c>
      <c r="Y449" t="s">
        <v>10488</v>
      </c>
      <c r="Z449" t="s">
        <v>1416</v>
      </c>
      <c r="AA449" t="s">
        <v>1417</v>
      </c>
      <c r="AB449" t="s">
        <v>9398</v>
      </c>
      <c r="AC449" s="47">
        <v>42810.395337997688</v>
      </c>
      <c r="AD449" t="s">
        <v>9398</v>
      </c>
      <c r="AE449" s="47">
        <v>42810.395337997688</v>
      </c>
    </row>
    <row r="450" spans="23:31" x14ac:dyDescent="0.35">
      <c r="W450" s="32" t="str">
        <f t="shared" si="19"/>
        <v>JBT-145TN</v>
      </c>
      <c r="X450" s="32" t="b">
        <f t="shared" si="20"/>
        <v>1</v>
      </c>
      <c r="Y450" t="s">
        <v>10488</v>
      </c>
      <c r="Z450" t="s">
        <v>1418</v>
      </c>
      <c r="AA450" t="s">
        <v>1419</v>
      </c>
      <c r="AB450" t="s">
        <v>9398</v>
      </c>
      <c r="AC450" s="47">
        <v>42810.395338113427</v>
      </c>
      <c r="AD450" t="s">
        <v>9398</v>
      </c>
      <c r="AE450" s="47">
        <v>42810.395338113427</v>
      </c>
    </row>
    <row r="451" spans="23:31" x14ac:dyDescent="0.35">
      <c r="W451" s="32" t="str">
        <f t="shared" si="19"/>
        <v>JBT-145TX</v>
      </c>
      <c r="X451" s="32" t="b">
        <f t="shared" si="20"/>
        <v>1</v>
      </c>
      <c r="Y451" t="s">
        <v>10488</v>
      </c>
      <c r="Z451" t="s">
        <v>1420</v>
      </c>
      <c r="AA451" t="s">
        <v>1421</v>
      </c>
      <c r="AB451" t="s">
        <v>9398</v>
      </c>
      <c r="AC451" s="47">
        <v>42810.395338229166</v>
      </c>
      <c r="AD451" t="s">
        <v>9398</v>
      </c>
      <c r="AE451" s="47">
        <v>42810.395338229166</v>
      </c>
    </row>
    <row r="452" spans="23:31" x14ac:dyDescent="0.35">
      <c r="W452" s="32" t="str">
        <f t="shared" si="19"/>
        <v>JBT-145UT</v>
      </c>
      <c r="X452" s="32" t="b">
        <f t="shared" si="20"/>
        <v>1</v>
      </c>
      <c r="Y452" t="s">
        <v>10488</v>
      </c>
      <c r="Z452" t="s">
        <v>1422</v>
      </c>
      <c r="AA452" t="s">
        <v>1423</v>
      </c>
      <c r="AB452" t="s">
        <v>9398</v>
      </c>
      <c r="AC452" s="47">
        <v>42810.395338344904</v>
      </c>
      <c r="AD452" t="s">
        <v>9398</v>
      </c>
      <c r="AE452" s="47">
        <v>42810.395338344904</v>
      </c>
    </row>
    <row r="453" spans="23:31" x14ac:dyDescent="0.35">
      <c r="W453" s="32" t="str">
        <f t="shared" si="19"/>
        <v>JBT-145VA</v>
      </c>
      <c r="X453" s="32" t="b">
        <f t="shared" si="20"/>
        <v>1</v>
      </c>
      <c r="Y453" t="s">
        <v>10488</v>
      </c>
      <c r="Z453" t="s">
        <v>1424</v>
      </c>
      <c r="AA453" t="s">
        <v>1425</v>
      </c>
      <c r="AB453" t="s">
        <v>9398</v>
      </c>
      <c r="AC453" s="47">
        <v>42810.395338506947</v>
      </c>
      <c r="AD453" t="s">
        <v>9398</v>
      </c>
      <c r="AE453" s="47">
        <v>42810.395338506947</v>
      </c>
    </row>
    <row r="454" spans="23:31" x14ac:dyDescent="0.35">
      <c r="W454" s="32" t="str">
        <f t="shared" ref="W454:W517" si="21">Y454&amp;Z454</f>
        <v>JBT-145VT</v>
      </c>
      <c r="X454" s="32" t="b">
        <f t="shared" ref="X454:X517" si="22">VLOOKUP(Z454,T:U,2,0)=AA454</f>
        <v>1</v>
      </c>
      <c r="Y454" t="s">
        <v>10488</v>
      </c>
      <c r="Z454" t="s">
        <v>1426</v>
      </c>
      <c r="AA454" t="s">
        <v>1427</v>
      </c>
      <c r="AB454" t="s">
        <v>9398</v>
      </c>
      <c r="AC454" s="47">
        <v>42810.395338692128</v>
      </c>
      <c r="AD454" t="s">
        <v>9398</v>
      </c>
      <c r="AE454" s="47">
        <v>42810.395338692128</v>
      </c>
    </row>
    <row r="455" spans="23:31" x14ac:dyDescent="0.35">
      <c r="W455" s="32" t="str">
        <f t="shared" si="21"/>
        <v>JBT-145WA</v>
      </c>
      <c r="X455" s="32" t="b">
        <f t="shared" si="22"/>
        <v>1</v>
      </c>
      <c r="Y455" t="s">
        <v>10488</v>
      </c>
      <c r="Z455" t="s">
        <v>1428</v>
      </c>
      <c r="AA455" t="s">
        <v>1429</v>
      </c>
      <c r="AB455" t="s">
        <v>9398</v>
      </c>
      <c r="AC455" s="47">
        <v>42810.395338888891</v>
      </c>
      <c r="AD455" t="s">
        <v>9398</v>
      </c>
      <c r="AE455" s="47">
        <v>42810.395338888891</v>
      </c>
    </row>
    <row r="456" spans="23:31" x14ac:dyDescent="0.35">
      <c r="W456" s="32" t="str">
        <f t="shared" si="21"/>
        <v>JBT-145WI</v>
      </c>
      <c r="X456" s="32" t="b">
        <f t="shared" si="22"/>
        <v>1</v>
      </c>
      <c r="Y456" t="s">
        <v>10488</v>
      </c>
      <c r="Z456" t="s">
        <v>1430</v>
      </c>
      <c r="AA456" t="s">
        <v>1431</v>
      </c>
      <c r="AB456" t="s">
        <v>9398</v>
      </c>
      <c r="AC456" s="47">
        <v>42810.395339085648</v>
      </c>
      <c r="AD456" t="s">
        <v>9398</v>
      </c>
      <c r="AE456" s="47">
        <v>42810.395339085648</v>
      </c>
    </row>
    <row r="457" spans="23:31" x14ac:dyDescent="0.35">
      <c r="W457" s="32" t="str">
        <f t="shared" si="21"/>
        <v>JBT-145WV</v>
      </c>
      <c r="X457" s="32" t="b">
        <f t="shared" si="22"/>
        <v>1</v>
      </c>
      <c r="Y457" t="s">
        <v>10488</v>
      </c>
      <c r="Z457" t="s">
        <v>1432</v>
      </c>
      <c r="AA457" t="s">
        <v>1433</v>
      </c>
      <c r="AB457" t="s">
        <v>9398</v>
      </c>
      <c r="AC457" s="47">
        <v>42810.395339270835</v>
      </c>
      <c r="AD457" t="s">
        <v>9398</v>
      </c>
      <c r="AE457" s="47">
        <v>42810.395339270835</v>
      </c>
    </row>
    <row r="458" spans="23:31" x14ac:dyDescent="0.35">
      <c r="W458" s="32" t="str">
        <f t="shared" si="21"/>
        <v>JBT-145WY</v>
      </c>
      <c r="X458" s="32" t="b">
        <f t="shared" si="22"/>
        <v>1</v>
      </c>
      <c r="Y458" t="s">
        <v>10488</v>
      </c>
      <c r="Z458" t="s">
        <v>1434</v>
      </c>
      <c r="AA458" t="s">
        <v>1435</v>
      </c>
      <c r="AB458" t="s">
        <v>9398</v>
      </c>
      <c r="AC458" s="47">
        <v>42810.395339432871</v>
      </c>
      <c r="AD458" t="s">
        <v>9398</v>
      </c>
      <c r="AE458" s="47">
        <v>42810.395339432871</v>
      </c>
    </row>
    <row r="459" spans="23:31" x14ac:dyDescent="0.35">
      <c r="W459" s="32" t="str">
        <f t="shared" si="21"/>
        <v>JBT-145YT</v>
      </c>
      <c r="X459" s="32" t="b">
        <f t="shared" si="22"/>
        <v>1</v>
      </c>
      <c r="Y459" t="s">
        <v>10488</v>
      </c>
      <c r="Z459" t="s">
        <v>1436</v>
      </c>
      <c r="AA459" t="s">
        <v>1437</v>
      </c>
      <c r="AB459" t="s">
        <v>9398</v>
      </c>
      <c r="AC459" s="47">
        <v>42810.39533958333</v>
      </c>
      <c r="AD459" t="s">
        <v>9398</v>
      </c>
      <c r="AE459" s="47">
        <v>42810.39533958333</v>
      </c>
    </row>
    <row r="460" spans="23:31" x14ac:dyDescent="0.35">
      <c r="W460" s="32" t="str">
        <f t="shared" si="21"/>
        <v>JBT-450-</v>
      </c>
      <c r="X460" s="32" t="b">
        <f t="shared" si="22"/>
        <v>1</v>
      </c>
      <c r="Y460" t="s">
        <v>10489</v>
      </c>
      <c r="Z460" t="s">
        <v>1311</v>
      </c>
      <c r="AA460" t="s">
        <v>1312</v>
      </c>
      <c r="AB460" t="s">
        <v>9398</v>
      </c>
      <c r="AC460" s="47">
        <v>42895.401785798611</v>
      </c>
      <c r="AD460" t="s">
        <v>9398</v>
      </c>
      <c r="AE460" s="47">
        <v>42895.401785798611</v>
      </c>
    </row>
    <row r="461" spans="23:31" x14ac:dyDescent="0.35">
      <c r="W461" s="32" t="str">
        <f t="shared" si="21"/>
        <v>JBT-450AB</v>
      </c>
      <c r="X461" s="32" t="b">
        <f t="shared" si="22"/>
        <v>1</v>
      </c>
      <c r="Y461" t="s">
        <v>10489</v>
      </c>
      <c r="Z461" t="s">
        <v>1313</v>
      </c>
      <c r="AA461" t="s">
        <v>1314</v>
      </c>
      <c r="AB461" t="s">
        <v>9398</v>
      </c>
      <c r="AC461" s="47">
        <v>42810.395327696759</v>
      </c>
      <c r="AD461" t="s">
        <v>9398</v>
      </c>
      <c r="AE461" s="47">
        <v>42810.395327696759</v>
      </c>
    </row>
    <row r="462" spans="23:31" x14ac:dyDescent="0.35">
      <c r="W462" s="32" t="str">
        <f t="shared" si="21"/>
        <v>JBT-450AK</v>
      </c>
      <c r="X462" s="32" t="b">
        <f t="shared" si="22"/>
        <v>1</v>
      </c>
      <c r="Y462" t="s">
        <v>10489</v>
      </c>
      <c r="Z462" t="s">
        <v>1315</v>
      </c>
      <c r="AA462" t="s">
        <v>1316</v>
      </c>
      <c r="AB462" t="s">
        <v>9398</v>
      </c>
      <c r="AC462" s="47">
        <v>42810.395328043982</v>
      </c>
      <c r="AD462" t="s">
        <v>9398</v>
      </c>
      <c r="AE462" s="47">
        <v>42810.395328043982</v>
      </c>
    </row>
    <row r="463" spans="23:31" x14ac:dyDescent="0.35">
      <c r="W463" s="32" t="str">
        <f t="shared" si="21"/>
        <v>JBT-450AL</v>
      </c>
      <c r="X463" s="32" t="b">
        <f t="shared" si="22"/>
        <v>1</v>
      </c>
      <c r="Y463" t="s">
        <v>10489</v>
      </c>
      <c r="Z463" t="s">
        <v>1317</v>
      </c>
      <c r="AA463" t="s">
        <v>1318</v>
      </c>
      <c r="AB463" t="s">
        <v>9398</v>
      </c>
      <c r="AC463" s="47">
        <v>42810.395328240738</v>
      </c>
      <c r="AD463" t="s">
        <v>9398</v>
      </c>
      <c r="AE463" s="47">
        <v>42810.395328240738</v>
      </c>
    </row>
    <row r="464" spans="23:31" x14ac:dyDescent="0.35">
      <c r="W464" s="32" t="str">
        <f t="shared" si="21"/>
        <v>JBT-450AR</v>
      </c>
      <c r="X464" s="32" t="b">
        <f t="shared" si="22"/>
        <v>1</v>
      </c>
      <c r="Y464" t="s">
        <v>10489</v>
      </c>
      <c r="Z464" t="s">
        <v>112</v>
      </c>
      <c r="AA464" t="s">
        <v>1319</v>
      </c>
      <c r="AB464" t="s">
        <v>9398</v>
      </c>
      <c r="AC464" s="47">
        <v>42810.395328472223</v>
      </c>
      <c r="AD464" t="s">
        <v>9398</v>
      </c>
      <c r="AE464" s="47">
        <v>42810.395328472223</v>
      </c>
    </row>
    <row r="465" spans="23:31" x14ac:dyDescent="0.35">
      <c r="W465" s="32" t="str">
        <f t="shared" si="21"/>
        <v>JBT-450AZ</v>
      </c>
      <c r="X465" s="32" t="b">
        <f t="shared" si="22"/>
        <v>1</v>
      </c>
      <c r="Y465" t="s">
        <v>10489</v>
      </c>
      <c r="Z465" t="s">
        <v>1320</v>
      </c>
      <c r="AA465" t="s">
        <v>1321</v>
      </c>
      <c r="AB465" t="s">
        <v>9398</v>
      </c>
      <c r="AC465" s="47">
        <v>42810.395328668979</v>
      </c>
      <c r="AD465" t="s">
        <v>9398</v>
      </c>
      <c r="AE465" s="47">
        <v>42810.395328668979</v>
      </c>
    </row>
    <row r="466" spans="23:31" x14ac:dyDescent="0.35">
      <c r="W466" s="32" t="str">
        <f t="shared" si="21"/>
        <v>JBT-450BC</v>
      </c>
      <c r="X466" s="32" t="b">
        <f t="shared" si="22"/>
        <v>1</v>
      </c>
      <c r="Y466" t="s">
        <v>10489</v>
      </c>
      <c r="Z466" t="s">
        <v>1322</v>
      </c>
      <c r="AA466" t="s">
        <v>1323</v>
      </c>
      <c r="AB466" t="s">
        <v>9398</v>
      </c>
      <c r="AC466" s="47">
        <v>42810.395328935185</v>
      </c>
      <c r="AD466" t="s">
        <v>9398</v>
      </c>
      <c r="AE466" s="47">
        <v>42810.395328935185</v>
      </c>
    </row>
    <row r="467" spans="23:31" x14ac:dyDescent="0.35">
      <c r="W467" s="32" t="str">
        <f t="shared" si="21"/>
        <v>JBT-450CA</v>
      </c>
      <c r="X467" s="32" t="b">
        <f t="shared" si="22"/>
        <v>1</v>
      </c>
      <c r="Y467" t="s">
        <v>10489</v>
      </c>
      <c r="Z467" t="s">
        <v>1324</v>
      </c>
      <c r="AA467" t="s">
        <v>1325</v>
      </c>
      <c r="AB467" t="s">
        <v>9398</v>
      </c>
      <c r="AC467" s="47">
        <v>42810.395329166669</v>
      </c>
      <c r="AD467" t="s">
        <v>9398</v>
      </c>
      <c r="AE467" s="47">
        <v>42810.395329166669</v>
      </c>
    </row>
    <row r="468" spans="23:31" x14ac:dyDescent="0.35">
      <c r="W468" s="32" t="str">
        <f t="shared" si="21"/>
        <v>JBT-450CO</v>
      </c>
      <c r="X468" s="32" t="b">
        <f t="shared" si="22"/>
        <v>1</v>
      </c>
      <c r="Y468" t="s">
        <v>10489</v>
      </c>
      <c r="Z468" t="s">
        <v>51</v>
      </c>
      <c r="AA468" t="s">
        <v>1326</v>
      </c>
      <c r="AB468" t="s">
        <v>9398</v>
      </c>
      <c r="AC468" s="47">
        <v>42810.395329317129</v>
      </c>
      <c r="AD468" t="s">
        <v>9398</v>
      </c>
      <c r="AE468" s="47">
        <v>42810.395329317129</v>
      </c>
    </row>
    <row r="469" spans="23:31" x14ac:dyDescent="0.35">
      <c r="W469" s="32" t="str">
        <f t="shared" si="21"/>
        <v>JBT-450CT</v>
      </c>
      <c r="X469" s="32" t="b">
        <f t="shared" si="22"/>
        <v>1</v>
      </c>
      <c r="Y469" t="s">
        <v>10489</v>
      </c>
      <c r="Z469" t="s">
        <v>1327</v>
      </c>
      <c r="AA469" t="s">
        <v>1328</v>
      </c>
      <c r="AB469" t="s">
        <v>9398</v>
      </c>
      <c r="AC469" s="47">
        <v>42810.395329513885</v>
      </c>
      <c r="AD469" t="s">
        <v>9398</v>
      </c>
      <c r="AE469" s="47">
        <v>42810.395329513885</v>
      </c>
    </row>
    <row r="470" spans="23:31" x14ac:dyDescent="0.35">
      <c r="W470" s="32" t="str">
        <f t="shared" si="21"/>
        <v>JBT-450DC</v>
      </c>
      <c r="X470" s="32" t="b">
        <f t="shared" si="22"/>
        <v>1</v>
      </c>
      <c r="Y470" t="s">
        <v>10489</v>
      </c>
      <c r="Z470" t="s">
        <v>1329</v>
      </c>
      <c r="AA470" t="s">
        <v>1330</v>
      </c>
      <c r="AB470" t="s">
        <v>9398</v>
      </c>
      <c r="AC470" s="47">
        <v>42810.395329710649</v>
      </c>
      <c r="AD470" t="s">
        <v>9398</v>
      </c>
      <c r="AE470" s="47">
        <v>42810.395329710649</v>
      </c>
    </row>
    <row r="471" spans="23:31" x14ac:dyDescent="0.35">
      <c r="W471" s="32" t="str">
        <f t="shared" si="21"/>
        <v>JBT-450DE</v>
      </c>
      <c r="X471" s="32" t="b">
        <f t="shared" si="22"/>
        <v>1</v>
      </c>
      <c r="Y471" t="s">
        <v>10489</v>
      </c>
      <c r="Z471" t="s">
        <v>1331</v>
      </c>
      <c r="AA471" t="s">
        <v>1332</v>
      </c>
      <c r="AB471" t="s">
        <v>9398</v>
      </c>
      <c r="AC471" s="47">
        <v>42810.395329861109</v>
      </c>
      <c r="AD471" t="s">
        <v>9398</v>
      </c>
      <c r="AE471" s="47">
        <v>42810.395329861109</v>
      </c>
    </row>
    <row r="472" spans="23:31" x14ac:dyDescent="0.35">
      <c r="W472" s="32" t="str">
        <f t="shared" si="21"/>
        <v>JBT-450FL</v>
      </c>
      <c r="X472" s="32" t="b">
        <f t="shared" si="22"/>
        <v>1</v>
      </c>
      <c r="Y472" t="s">
        <v>10489</v>
      </c>
      <c r="Z472" t="s">
        <v>1333</v>
      </c>
      <c r="AA472" t="s">
        <v>1334</v>
      </c>
      <c r="AB472" t="s">
        <v>9398</v>
      </c>
      <c r="AC472" s="47">
        <v>42810.395330057872</v>
      </c>
      <c r="AD472" t="s">
        <v>9398</v>
      </c>
      <c r="AE472" s="47">
        <v>42810.395330057872</v>
      </c>
    </row>
    <row r="473" spans="23:31" x14ac:dyDescent="0.35">
      <c r="W473" s="32" t="str">
        <f t="shared" si="21"/>
        <v>JBT-450GA</v>
      </c>
      <c r="X473" s="32" t="b">
        <f t="shared" si="22"/>
        <v>1</v>
      </c>
      <c r="Y473" t="s">
        <v>10489</v>
      </c>
      <c r="Z473" t="s">
        <v>1335</v>
      </c>
      <c r="AA473" t="s">
        <v>1336</v>
      </c>
      <c r="AB473" t="s">
        <v>9398</v>
      </c>
      <c r="AC473" s="47">
        <v>42810.395330208332</v>
      </c>
      <c r="AD473" t="s">
        <v>9398</v>
      </c>
      <c r="AE473" s="47">
        <v>42810.395330208332</v>
      </c>
    </row>
    <row r="474" spans="23:31" x14ac:dyDescent="0.35">
      <c r="W474" s="32" t="str">
        <f t="shared" si="21"/>
        <v>JBT-450HI</v>
      </c>
      <c r="X474" s="32" t="b">
        <f t="shared" si="22"/>
        <v>1</v>
      </c>
      <c r="Y474" t="s">
        <v>10489</v>
      </c>
      <c r="Z474" t="s">
        <v>1337</v>
      </c>
      <c r="AA474" t="s">
        <v>1338</v>
      </c>
      <c r="AB474" t="s">
        <v>9398</v>
      </c>
      <c r="AC474" s="47">
        <v>42810.395330474537</v>
      </c>
      <c r="AD474" t="s">
        <v>9398</v>
      </c>
      <c r="AE474" s="47">
        <v>42810.395330474537</v>
      </c>
    </row>
    <row r="475" spans="23:31" x14ac:dyDescent="0.35">
      <c r="W475" s="32" t="str">
        <f t="shared" si="21"/>
        <v>JBT-450IA</v>
      </c>
      <c r="X475" s="32" t="b">
        <f t="shared" si="22"/>
        <v>1</v>
      </c>
      <c r="Y475" t="s">
        <v>10489</v>
      </c>
      <c r="Z475" t="s">
        <v>1339</v>
      </c>
      <c r="AA475" t="s">
        <v>1340</v>
      </c>
      <c r="AB475" t="s">
        <v>9398</v>
      </c>
      <c r="AC475" s="47">
        <v>42810.395330671294</v>
      </c>
      <c r="AD475" t="s">
        <v>9398</v>
      </c>
      <c r="AE475" s="47">
        <v>42810.395330671294</v>
      </c>
    </row>
    <row r="476" spans="23:31" x14ac:dyDescent="0.35">
      <c r="W476" s="32" t="str">
        <f t="shared" si="21"/>
        <v>JBT-450ID</v>
      </c>
      <c r="X476" s="32" t="b">
        <f t="shared" si="22"/>
        <v>1</v>
      </c>
      <c r="Y476" t="s">
        <v>10489</v>
      </c>
      <c r="Z476" t="s">
        <v>1341</v>
      </c>
      <c r="AA476" t="s">
        <v>1342</v>
      </c>
      <c r="AB476" t="s">
        <v>9398</v>
      </c>
      <c r="AC476" s="47">
        <v>42810.395330868057</v>
      </c>
      <c r="AD476" t="s">
        <v>9398</v>
      </c>
      <c r="AE476" s="47">
        <v>42810.395330868057</v>
      </c>
    </row>
    <row r="477" spans="23:31" x14ac:dyDescent="0.35">
      <c r="W477" s="32" t="str">
        <f t="shared" si="21"/>
        <v>JBT-450IL</v>
      </c>
      <c r="X477" s="32" t="b">
        <f t="shared" si="22"/>
        <v>1</v>
      </c>
      <c r="Y477" t="s">
        <v>10489</v>
      </c>
      <c r="Z477" t="s">
        <v>1343</v>
      </c>
      <c r="AA477" t="s">
        <v>1344</v>
      </c>
      <c r="AB477" t="s">
        <v>9398</v>
      </c>
      <c r="AC477" s="47">
        <v>42810.395331168984</v>
      </c>
      <c r="AD477" t="s">
        <v>9398</v>
      </c>
      <c r="AE477" s="47">
        <v>42810.395331168984</v>
      </c>
    </row>
    <row r="478" spans="23:31" x14ac:dyDescent="0.35">
      <c r="W478" s="32" t="str">
        <f t="shared" si="21"/>
        <v>JBT-450IN</v>
      </c>
      <c r="X478" s="32" t="b">
        <f t="shared" si="22"/>
        <v>1</v>
      </c>
      <c r="Y478" t="s">
        <v>10489</v>
      </c>
      <c r="Z478" t="s">
        <v>1345</v>
      </c>
      <c r="AA478" t="s">
        <v>1346</v>
      </c>
      <c r="AB478" t="s">
        <v>9398</v>
      </c>
      <c r="AC478" s="47">
        <v>42810.395331446758</v>
      </c>
      <c r="AD478" t="s">
        <v>9398</v>
      </c>
      <c r="AE478" s="47">
        <v>42810.395331446758</v>
      </c>
    </row>
    <row r="479" spans="23:31" x14ac:dyDescent="0.35">
      <c r="W479" s="32" t="str">
        <f t="shared" si="21"/>
        <v>JBT-450KS</v>
      </c>
      <c r="X479" s="32" t="b">
        <f t="shared" si="22"/>
        <v>1</v>
      </c>
      <c r="Y479" t="s">
        <v>10489</v>
      </c>
      <c r="Z479" t="s">
        <v>1347</v>
      </c>
      <c r="AA479" t="s">
        <v>1348</v>
      </c>
      <c r="AB479" t="s">
        <v>9398</v>
      </c>
      <c r="AC479" s="47">
        <v>42810.395331631946</v>
      </c>
      <c r="AD479" t="s">
        <v>9398</v>
      </c>
      <c r="AE479" s="47">
        <v>42810.395331631946</v>
      </c>
    </row>
    <row r="480" spans="23:31" x14ac:dyDescent="0.35">
      <c r="W480" s="32" t="str">
        <f t="shared" si="21"/>
        <v>JBT-450KY</v>
      </c>
      <c r="X480" s="32" t="b">
        <f t="shared" si="22"/>
        <v>1</v>
      </c>
      <c r="Y480" t="s">
        <v>10489</v>
      </c>
      <c r="Z480" t="s">
        <v>1349</v>
      </c>
      <c r="AA480" t="s">
        <v>1350</v>
      </c>
      <c r="AB480" t="s">
        <v>9398</v>
      </c>
      <c r="AC480" s="47">
        <v>42810.39533190972</v>
      </c>
      <c r="AD480" t="s">
        <v>9398</v>
      </c>
      <c r="AE480" s="47">
        <v>42810.39533190972</v>
      </c>
    </row>
    <row r="481" spans="23:31" x14ac:dyDescent="0.35">
      <c r="W481" s="32" t="str">
        <f t="shared" si="21"/>
        <v>JBT-450LA</v>
      </c>
      <c r="X481" s="32" t="b">
        <f t="shared" si="22"/>
        <v>1</v>
      </c>
      <c r="Y481" t="s">
        <v>10489</v>
      </c>
      <c r="Z481" t="s">
        <v>1351</v>
      </c>
      <c r="AA481" t="s">
        <v>1352</v>
      </c>
      <c r="AB481" t="s">
        <v>9398</v>
      </c>
      <c r="AC481" s="47">
        <v>42810.395332141205</v>
      </c>
      <c r="AD481" t="s">
        <v>9398</v>
      </c>
      <c r="AE481" s="47">
        <v>42810.395332141205</v>
      </c>
    </row>
    <row r="482" spans="23:31" x14ac:dyDescent="0.35">
      <c r="W482" s="32" t="str">
        <f t="shared" si="21"/>
        <v>JBT-450MA</v>
      </c>
      <c r="X482" s="32" t="b">
        <f t="shared" si="22"/>
        <v>1</v>
      </c>
      <c r="Y482" t="s">
        <v>10489</v>
      </c>
      <c r="Z482" t="s">
        <v>1353</v>
      </c>
      <c r="AA482" t="s">
        <v>1354</v>
      </c>
      <c r="AB482" t="s">
        <v>9398</v>
      </c>
      <c r="AC482" s="47">
        <v>42810.395332326392</v>
      </c>
      <c r="AD482" t="s">
        <v>9398</v>
      </c>
      <c r="AE482" s="47">
        <v>42810.395332326392</v>
      </c>
    </row>
    <row r="483" spans="23:31" x14ac:dyDescent="0.35">
      <c r="W483" s="32" t="str">
        <f t="shared" si="21"/>
        <v>JBT-450MB</v>
      </c>
      <c r="X483" s="32" t="b">
        <f t="shared" si="22"/>
        <v>1</v>
      </c>
      <c r="Y483" t="s">
        <v>10489</v>
      </c>
      <c r="Z483" t="s">
        <v>1355</v>
      </c>
      <c r="AA483" t="s">
        <v>1356</v>
      </c>
      <c r="AB483" t="s">
        <v>9398</v>
      </c>
      <c r="AC483" s="47">
        <v>42810.39533255787</v>
      </c>
      <c r="AD483" t="s">
        <v>9398</v>
      </c>
      <c r="AE483" s="47">
        <v>42810.39533255787</v>
      </c>
    </row>
    <row r="484" spans="23:31" x14ac:dyDescent="0.35">
      <c r="W484" s="32" t="str">
        <f t="shared" si="21"/>
        <v>JBT-450MD</v>
      </c>
      <c r="X484" s="32" t="b">
        <f t="shared" si="22"/>
        <v>1</v>
      </c>
      <c r="Y484" t="s">
        <v>10489</v>
      </c>
      <c r="Z484" t="s">
        <v>1357</v>
      </c>
      <c r="AA484" t="s">
        <v>1358</v>
      </c>
      <c r="AB484" t="s">
        <v>9398</v>
      </c>
      <c r="AC484" s="47">
        <v>42810.395333067128</v>
      </c>
      <c r="AD484" t="s">
        <v>9398</v>
      </c>
      <c r="AE484" s="47">
        <v>42810.395333067128</v>
      </c>
    </row>
    <row r="485" spans="23:31" x14ac:dyDescent="0.35">
      <c r="W485" s="32" t="str">
        <f t="shared" si="21"/>
        <v>JBT-450ME</v>
      </c>
      <c r="X485" s="32" t="b">
        <f t="shared" si="22"/>
        <v>1</v>
      </c>
      <c r="Y485" t="s">
        <v>10489</v>
      </c>
      <c r="Z485" t="s">
        <v>1359</v>
      </c>
      <c r="AA485" t="s">
        <v>1360</v>
      </c>
      <c r="AB485" t="s">
        <v>9398</v>
      </c>
      <c r="AC485" s="47">
        <v>42810.395333368055</v>
      </c>
      <c r="AD485" t="s">
        <v>9398</v>
      </c>
      <c r="AE485" s="47">
        <v>42810.395333368055</v>
      </c>
    </row>
    <row r="486" spans="23:31" x14ac:dyDescent="0.35">
      <c r="W486" s="32" t="str">
        <f t="shared" si="21"/>
        <v>JBT-450MI</v>
      </c>
      <c r="X486" s="32" t="b">
        <f t="shared" si="22"/>
        <v>1</v>
      </c>
      <c r="Y486" t="s">
        <v>10489</v>
      </c>
      <c r="Z486" t="s">
        <v>1361</v>
      </c>
      <c r="AA486" t="s">
        <v>1362</v>
      </c>
      <c r="AB486" t="s">
        <v>9398</v>
      </c>
      <c r="AC486" s="47">
        <v>42810.395333564818</v>
      </c>
      <c r="AD486" t="s">
        <v>9398</v>
      </c>
      <c r="AE486" s="47">
        <v>42810.395333564818</v>
      </c>
    </row>
    <row r="487" spans="23:31" x14ac:dyDescent="0.35">
      <c r="W487" s="32" t="str">
        <f t="shared" si="21"/>
        <v>JBT-450MN</v>
      </c>
      <c r="X487" s="32" t="b">
        <f t="shared" si="22"/>
        <v>1</v>
      </c>
      <c r="Y487" t="s">
        <v>10489</v>
      </c>
      <c r="Z487" t="s">
        <v>1363</v>
      </c>
      <c r="AA487" t="s">
        <v>1364</v>
      </c>
      <c r="AB487" t="s">
        <v>9398</v>
      </c>
      <c r="AC487" s="47">
        <v>42810.395333761575</v>
      </c>
      <c r="AD487" t="s">
        <v>9398</v>
      </c>
      <c r="AE487" s="47">
        <v>42810.395333761575</v>
      </c>
    </row>
    <row r="488" spans="23:31" x14ac:dyDescent="0.35">
      <c r="W488" s="32" t="str">
        <f t="shared" si="21"/>
        <v>JBT-450MO</v>
      </c>
      <c r="X488" s="32" t="b">
        <f t="shared" si="22"/>
        <v>1</v>
      </c>
      <c r="Y488" t="s">
        <v>10489</v>
      </c>
      <c r="Z488" t="s">
        <v>1365</v>
      </c>
      <c r="AA488" t="s">
        <v>1366</v>
      </c>
      <c r="AB488" t="s">
        <v>9398</v>
      </c>
      <c r="AC488" s="47">
        <v>42810.395333946763</v>
      </c>
      <c r="AD488" t="s">
        <v>9398</v>
      </c>
      <c r="AE488" s="47">
        <v>42810.395333946763</v>
      </c>
    </row>
    <row r="489" spans="23:31" x14ac:dyDescent="0.35">
      <c r="W489" s="32" t="str">
        <f t="shared" si="21"/>
        <v>JBT-450MS</v>
      </c>
      <c r="X489" s="32" t="b">
        <f t="shared" si="22"/>
        <v>1</v>
      </c>
      <c r="Y489" t="s">
        <v>10489</v>
      </c>
      <c r="Z489" t="s">
        <v>1367</v>
      </c>
      <c r="AA489" t="s">
        <v>1368</v>
      </c>
      <c r="AB489" t="s">
        <v>9398</v>
      </c>
      <c r="AC489" s="47">
        <v>42810.39533417824</v>
      </c>
      <c r="AD489" t="s">
        <v>9398</v>
      </c>
      <c r="AE489" s="47">
        <v>42810.39533417824</v>
      </c>
    </row>
    <row r="490" spans="23:31" x14ac:dyDescent="0.35">
      <c r="W490" s="32" t="str">
        <f t="shared" si="21"/>
        <v>JBT-450MT</v>
      </c>
      <c r="X490" s="32" t="b">
        <f t="shared" si="22"/>
        <v>1</v>
      </c>
      <c r="Y490" t="s">
        <v>10489</v>
      </c>
      <c r="Z490" t="s">
        <v>1369</v>
      </c>
      <c r="AA490" t="s">
        <v>1370</v>
      </c>
      <c r="AB490" t="s">
        <v>9398</v>
      </c>
      <c r="AC490" s="47">
        <v>42810.395334490742</v>
      </c>
      <c r="AD490" t="s">
        <v>9398</v>
      </c>
      <c r="AE490" s="47">
        <v>42810.395334490742</v>
      </c>
    </row>
    <row r="491" spans="23:31" x14ac:dyDescent="0.35">
      <c r="W491" s="32" t="str">
        <f t="shared" si="21"/>
        <v>JBT-450NB</v>
      </c>
      <c r="X491" s="32" t="b">
        <f t="shared" si="22"/>
        <v>1</v>
      </c>
      <c r="Y491" t="s">
        <v>10489</v>
      </c>
      <c r="Z491" t="s">
        <v>1371</v>
      </c>
      <c r="AA491" t="s">
        <v>1372</v>
      </c>
      <c r="AB491" t="s">
        <v>9398</v>
      </c>
      <c r="AC491" s="47">
        <v>42810.39533472222</v>
      </c>
      <c r="AD491" t="s">
        <v>9398</v>
      </c>
      <c r="AE491" s="47">
        <v>42810.39533472222</v>
      </c>
    </row>
    <row r="492" spans="23:31" x14ac:dyDescent="0.35">
      <c r="W492" s="32" t="str">
        <f t="shared" si="21"/>
        <v>JBT-450NC</v>
      </c>
      <c r="X492" s="32" t="b">
        <f t="shared" si="22"/>
        <v>1</v>
      </c>
      <c r="Y492" t="s">
        <v>10489</v>
      </c>
      <c r="Z492" t="s">
        <v>1373</v>
      </c>
      <c r="AA492" t="s">
        <v>1374</v>
      </c>
      <c r="AB492" t="s">
        <v>9398</v>
      </c>
      <c r="AC492" s="47">
        <v>42810.395334953704</v>
      </c>
      <c r="AD492" t="s">
        <v>9398</v>
      </c>
      <c r="AE492" s="47">
        <v>42810.395334953704</v>
      </c>
    </row>
    <row r="493" spans="23:31" x14ac:dyDescent="0.35">
      <c r="W493" s="32" t="str">
        <f t="shared" si="21"/>
        <v>JBT-450ND</v>
      </c>
      <c r="X493" s="32" t="b">
        <f t="shared" si="22"/>
        <v>1</v>
      </c>
      <c r="Y493" t="s">
        <v>10489</v>
      </c>
      <c r="Z493" t="s">
        <v>1375</v>
      </c>
      <c r="AA493" t="s">
        <v>1376</v>
      </c>
      <c r="AB493" t="s">
        <v>9398</v>
      </c>
      <c r="AC493" s="47">
        <v>42810.395335150461</v>
      </c>
      <c r="AD493" t="s">
        <v>9398</v>
      </c>
      <c r="AE493" s="47">
        <v>42810.395335150461</v>
      </c>
    </row>
    <row r="494" spans="23:31" x14ac:dyDescent="0.35">
      <c r="W494" s="32" t="str">
        <f t="shared" si="21"/>
        <v>JBT-450NE</v>
      </c>
      <c r="X494" s="32" t="b">
        <f t="shared" si="22"/>
        <v>1</v>
      </c>
      <c r="Y494" t="s">
        <v>10489</v>
      </c>
      <c r="Z494" t="s">
        <v>1377</v>
      </c>
      <c r="AA494" t="s">
        <v>1378</v>
      </c>
      <c r="AB494" t="s">
        <v>9398</v>
      </c>
      <c r="AC494" s="47">
        <v>42810.395335335648</v>
      </c>
      <c r="AD494" t="s">
        <v>9398</v>
      </c>
      <c r="AE494" s="47">
        <v>42810.395335335648</v>
      </c>
    </row>
    <row r="495" spans="23:31" x14ac:dyDescent="0.35">
      <c r="W495" s="32" t="str">
        <f t="shared" si="21"/>
        <v>JBT-450NH</v>
      </c>
      <c r="X495" s="32" t="b">
        <f t="shared" si="22"/>
        <v>1</v>
      </c>
      <c r="Y495" t="s">
        <v>10489</v>
      </c>
      <c r="Z495" t="s">
        <v>1379</v>
      </c>
      <c r="AA495" t="s">
        <v>1380</v>
      </c>
      <c r="AB495" t="s">
        <v>9398</v>
      </c>
      <c r="AC495" s="47">
        <v>42810.395335682872</v>
      </c>
      <c r="AD495" t="s">
        <v>9398</v>
      </c>
      <c r="AE495" s="47">
        <v>42810.395335682872</v>
      </c>
    </row>
    <row r="496" spans="23:31" x14ac:dyDescent="0.35">
      <c r="W496" s="32" t="str">
        <f t="shared" si="21"/>
        <v>JBT-450NJ</v>
      </c>
      <c r="X496" s="32" t="b">
        <f t="shared" si="22"/>
        <v>1</v>
      </c>
      <c r="Y496" t="s">
        <v>10489</v>
      </c>
      <c r="Z496" t="s">
        <v>1381</v>
      </c>
      <c r="AA496" t="s">
        <v>1382</v>
      </c>
      <c r="AB496" t="s">
        <v>9398</v>
      </c>
      <c r="AC496" s="47">
        <v>42810.395335879628</v>
      </c>
      <c r="AD496" t="s">
        <v>9398</v>
      </c>
      <c r="AE496" s="47">
        <v>42810.395335879628</v>
      </c>
    </row>
    <row r="497" spans="23:31" x14ac:dyDescent="0.35">
      <c r="W497" s="32" t="str">
        <f t="shared" si="21"/>
        <v>JBT-450NL</v>
      </c>
      <c r="X497" s="32" t="b">
        <f t="shared" si="22"/>
        <v>1</v>
      </c>
      <c r="Y497" t="s">
        <v>10489</v>
      </c>
      <c r="Z497" t="s">
        <v>1383</v>
      </c>
      <c r="AA497" t="s">
        <v>1384</v>
      </c>
      <c r="AB497" t="s">
        <v>9398</v>
      </c>
      <c r="AC497" s="47">
        <v>42810.395336030095</v>
      </c>
      <c r="AD497" t="s">
        <v>9398</v>
      </c>
      <c r="AE497" s="47">
        <v>42810.395336030095</v>
      </c>
    </row>
    <row r="498" spans="23:31" x14ac:dyDescent="0.35">
      <c r="W498" s="32" t="str">
        <f t="shared" si="21"/>
        <v>JBT-450NM</v>
      </c>
      <c r="X498" s="32" t="b">
        <f t="shared" si="22"/>
        <v>1</v>
      </c>
      <c r="Y498" t="s">
        <v>10489</v>
      </c>
      <c r="Z498" t="s">
        <v>1385</v>
      </c>
      <c r="AA498" t="s">
        <v>1386</v>
      </c>
      <c r="AB498" t="s">
        <v>9398</v>
      </c>
      <c r="AC498" s="47">
        <v>42810.39533619213</v>
      </c>
      <c r="AD498" t="s">
        <v>9398</v>
      </c>
      <c r="AE498" s="47">
        <v>42810.39533619213</v>
      </c>
    </row>
    <row r="499" spans="23:31" x14ac:dyDescent="0.35">
      <c r="W499" s="32" t="str">
        <f t="shared" si="21"/>
        <v>JBT-450NS</v>
      </c>
      <c r="X499" s="32" t="b">
        <f t="shared" si="22"/>
        <v>1</v>
      </c>
      <c r="Y499" t="s">
        <v>10489</v>
      </c>
      <c r="Z499" t="s">
        <v>1387</v>
      </c>
      <c r="AA499" t="s">
        <v>1388</v>
      </c>
      <c r="AB499" t="s">
        <v>9398</v>
      </c>
      <c r="AC499" s="47">
        <v>42810.395336307869</v>
      </c>
      <c r="AD499" t="s">
        <v>9398</v>
      </c>
      <c r="AE499" s="47">
        <v>42810.395336307869</v>
      </c>
    </row>
    <row r="500" spans="23:31" x14ac:dyDescent="0.35">
      <c r="W500" s="32" t="str">
        <f t="shared" si="21"/>
        <v>JBT-450NT</v>
      </c>
      <c r="X500" s="32" t="b">
        <f t="shared" si="22"/>
        <v>1</v>
      </c>
      <c r="Y500" t="s">
        <v>10489</v>
      </c>
      <c r="Z500" t="s">
        <v>1389</v>
      </c>
      <c r="AA500" t="s">
        <v>1390</v>
      </c>
      <c r="AB500" t="s">
        <v>9398</v>
      </c>
      <c r="AC500" s="47">
        <v>42810.395336377318</v>
      </c>
      <c r="AD500" t="s">
        <v>9398</v>
      </c>
      <c r="AE500" s="47">
        <v>42810.395336377318</v>
      </c>
    </row>
    <row r="501" spans="23:31" x14ac:dyDescent="0.35">
      <c r="W501" s="32" t="str">
        <f t="shared" si="21"/>
        <v>JBT-450NU</v>
      </c>
      <c r="X501" s="32" t="b">
        <f t="shared" si="22"/>
        <v>1</v>
      </c>
      <c r="Y501" t="s">
        <v>10489</v>
      </c>
      <c r="Z501" t="s">
        <v>1391</v>
      </c>
      <c r="AA501" t="s">
        <v>1392</v>
      </c>
      <c r="AB501" t="s">
        <v>9398</v>
      </c>
      <c r="AC501" s="47">
        <v>42810.395336493057</v>
      </c>
      <c r="AD501" t="s">
        <v>9398</v>
      </c>
      <c r="AE501" s="47">
        <v>42810.395336493057</v>
      </c>
    </row>
    <row r="502" spans="23:31" x14ac:dyDescent="0.35">
      <c r="W502" s="32" t="str">
        <f t="shared" si="21"/>
        <v>JBT-450NV</v>
      </c>
      <c r="X502" s="32" t="b">
        <f t="shared" si="22"/>
        <v>1</v>
      </c>
      <c r="Y502" t="s">
        <v>10489</v>
      </c>
      <c r="Z502" t="s">
        <v>1393</v>
      </c>
      <c r="AA502" t="s">
        <v>1394</v>
      </c>
      <c r="AB502" t="s">
        <v>9398</v>
      </c>
      <c r="AC502" s="47">
        <v>42810.395336574074</v>
      </c>
      <c r="AD502" t="s">
        <v>9398</v>
      </c>
      <c r="AE502" s="47">
        <v>42810.395336574074</v>
      </c>
    </row>
    <row r="503" spans="23:31" x14ac:dyDescent="0.35">
      <c r="W503" s="32" t="str">
        <f t="shared" si="21"/>
        <v>JBT-450NY</v>
      </c>
      <c r="X503" s="32" t="b">
        <f t="shared" si="22"/>
        <v>1</v>
      </c>
      <c r="Y503" t="s">
        <v>10489</v>
      </c>
      <c r="Z503" t="s">
        <v>1395</v>
      </c>
      <c r="AA503" t="s">
        <v>1396</v>
      </c>
      <c r="AB503" t="s">
        <v>9398</v>
      </c>
      <c r="AC503" s="47">
        <v>42810.395336689813</v>
      </c>
      <c r="AD503" t="s">
        <v>9398</v>
      </c>
      <c r="AE503" s="47">
        <v>42810.395336689813</v>
      </c>
    </row>
    <row r="504" spans="23:31" x14ac:dyDescent="0.35">
      <c r="W504" s="32" t="str">
        <f t="shared" si="21"/>
        <v>JBT-450OH</v>
      </c>
      <c r="X504" s="32" t="b">
        <f t="shared" si="22"/>
        <v>1</v>
      </c>
      <c r="Y504" t="s">
        <v>10489</v>
      </c>
      <c r="Z504" t="s">
        <v>1397</v>
      </c>
      <c r="AA504" t="s">
        <v>1398</v>
      </c>
      <c r="AB504" t="s">
        <v>9398</v>
      </c>
      <c r="AC504" s="47">
        <v>42810.395336805559</v>
      </c>
      <c r="AD504" t="s">
        <v>9398</v>
      </c>
      <c r="AE504" s="47">
        <v>42810.395336805559</v>
      </c>
    </row>
    <row r="505" spans="23:31" x14ac:dyDescent="0.35">
      <c r="W505" s="32" t="str">
        <f t="shared" si="21"/>
        <v>JBT-450OK</v>
      </c>
      <c r="X505" s="32" t="b">
        <f t="shared" si="22"/>
        <v>1</v>
      </c>
      <c r="Y505" t="s">
        <v>10489</v>
      </c>
      <c r="Z505" t="s">
        <v>1399</v>
      </c>
      <c r="AA505" t="s">
        <v>1400</v>
      </c>
      <c r="AB505" t="s">
        <v>9398</v>
      </c>
      <c r="AC505" s="47">
        <v>42810.395336886577</v>
      </c>
      <c r="AD505" t="s">
        <v>9398</v>
      </c>
      <c r="AE505" s="47">
        <v>42810.395336886577</v>
      </c>
    </row>
    <row r="506" spans="23:31" x14ac:dyDescent="0.35">
      <c r="W506" s="32" t="str">
        <f t="shared" si="21"/>
        <v>JBT-450ON</v>
      </c>
      <c r="X506" s="32" t="b">
        <f t="shared" si="22"/>
        <v>1</v>
      </c>
      <c r="Y506" t="s">
        <v>10489</v>
      </c>
      <c r="Z506" t="s">
        <v>1401</v>
      </c>
      <c r="AA506" t="s">
        <v>1402</v>
      </c>
      <c r="AB506" t="s">
        <v>9398</v>
      </c>
      <c r="AC506" s="47">
        <v>42810.395337002316</v>
      </c>
      <c r="AD506" t="s">
        <v>9398</v>
      </c>
      <c r="AE506" s="47">
        <v>42810.395337002316</v>
      </c>
    </row>
    <row r="507" spans="23:31" x14ac:dyDescent="0.35">
      <c r="W507" s="32" t="str">
        <f t="shared" si="21"/>
        <v>JBT-450OR</v>
      </c>
      <c r="X507" s="32" t="b">
        <f t="shared" si="22"/>
        <v>1</v>
      </c>
      <c r="Y507" t="s">
        <v>10489</v>
      </c>
      <c r="Z507" t="s">
        <v>1403</v>
      </c>
      <c r="AA507" t="s">
        <v>1404</v>
      </c>
      <c r="AB507" t="s">
        <v>9398</v>
      </c>
      <c r="AC507" s="47">
        <v>42810.395337118054</v>
      </c>
      <c r="AD507" t="s">
        <v>9398</v>
      </c>
      <c r="AE507" s="47">
        <v>42810.395337118054</v>
      </c>
    </row>
    <row r="508" spans="23:31" x14ac:dyDescent="0.35">
      <c r="W508" s="32" t="str">
        <f t="shared" si="21"/>
        <v>JBT-450PA</v>
      </c>
      <c r="X508" s="32" t="b">
        <f t="shared" si="22"/>
        <v>1</v>
      </c>
      <c r="Y508" t="s">
        <v>10489</v>
      </c>
      <c r="Z508" t="s">
        <v>1405</v>
      </c>
      <c r="AA508" t="s">
        <v>1406</v>
      </c>
      <c r="AB508" t="s">
        <v>9398</v>
      </c>
      <c r="AC508" s="47">
        <v>42810.395337233793</v>
      </c>
      <c r="AD508" t="s">
        <v>9398</v>
      </c>
      <c r="AE508" s="47">
        <v>42810.395337233793</v>
      </c>
    </row>
    <row r="509" spans="23:31" x14ac:dyDescent="0.35">
      <c r="W509" s="32" t="str">
        <f t="shared" si="21"/>
        <v>JBT-450PE</v>
      </c>
      <c r="X509" s="32" t="b">
        <f t="shared" si="22"/>
        <v>1</v>
      </c>
      <c r="Y509" t="s">
        <v>10489</v>
      </c>
      <c r="Z509" t="s">
        <v>1407</v>
      </c>
      <c r="AA509" t="s">
        <v>1408</v>
      </c>
      <c r="AB509" t="s">
        <v>9398</v>
      </c>
      <c r="AC509" s="47">
        <v>42810.395337303242</v>
      </c>
      <c r="AD509" t="s">
        <v>9398</v>
      </c>
      <c r="AE509" s="47">
        <v>42810.395337303242</v>
      </c>
    </row>
    <row r="510" spans="23:31" x14ac:dyDescent="0.35">
      <c r="W510" s="32" t="str">
        <f t="shared" si="21"/>
        <v>JBT-450QC</v>
      </c>
      <c r="X510" s="32" t="b">
        <f t="shared" si="22"/>
        <v>1</v>
      </c>
      <c r="Y510" t="s">
        <v>10489</v>
      </c>
      <c r="Z510" t="s">
        <v>377</v>
      </c>
      <c r="AA510" t="s">
        <v>1409</v>
      </c>
      <c r="AB510" t="s">
        <v>9398</v>
      </c>
      <c r="AC510" s="47">
        <v>42810.395337499998</v>
      </c>
      <c r="AD510" t="s">
        <v>9398</v>
      </c>
      <c r="AE510" s="47">
        <v>42810.395337499998</v>
      </c>
    </row>
    <row r="511" spans="23:31" x14ac:dyDescent="0.35">
      <c r="W511" s="32" t="str">
        <f t="shared" si="21"/>
        <v>JBT-450RI</v>
      </c>
      <c r="X511" s="32" t="b">
        <f t="shared" si="22"/>
        <v>1</v>
      </c>
      <c r="Y511" t="s">
        <v>10489</v>
      </c>
      <c r="Z511" t="s">
        <v>1410</v>
      </c>
      <c r="AA511" t="s">
        <v>1411</v>
      </c>
      <c r="AB511" t="s">
        <v>9398</v>
      </c>
      <c r="AC511" s="47">
        <v>42810.395337615744</v>
      </c>
      <c r="AD511" t="s">
        <v>9398</v>
      </c>
      <c r="AE511" s="47">
        <v>42810.395337615744</v>
      </c>
    </row>
    <row r="512" spans="23:31" x14ac:dyDescent="0.35">
      <c r="W512" s="32" t="str">
        <f t="shared" si="21"/>
        <v>JBT-450SC</v>
      </c>
      <c r="X512" s="32" t="b">
        <f t="shared" si="22"/>
        <v>1</v>
      </c>
      <c r="Y512" t="s">
        <v>10489</v>
      </c>
      <c r="Z512" t="s">
        <v>1412</v>
      </c>
      <c r="AA512" t="s">
        <v>1413</v>
      </c>
      <c r="AB512" t="s">
        <v>9398</v>
      </c>
      <c r="AC512" s="47">
        <v>42810.395337731483</v>
      </c>
      <c r="AD512" t="s">
        <v>9398</v>
      </c>
      <c r="AE512" s="47">
        <v>42810.395337731483</v>
      </c>
    </row>
    <row r="513" spans="23:31" x14ac:dyDescent="0.35">
      <c r="W513" s="32" t="str">
        <f t="shared" si="21"/>
        <v>JBT-450SD</v>
      </c>
      <c r="X513" s="32" t="b">
        <f t="shared" si="22"/>
        <v>1</v>
      </c>
      <c r="Y513" t="s">
        <v>10489</v>
      </c>
      <c r="Z513" t="s">
        <v>1414</v>
      </c>
      <c r="AA513" t="s">
        <v>1415</v>
      </c>
      <c r="AB513" t="s">
        <v>9398</v>
      </c>
      <c r="AC513" s="47">
        <v>42810.395337847222</v>
      </c>
      <c r="AD513" t="s">
        <v>9398</v>
      </c>
      <c r="AE513" s="47">
        <v>42810.395337847222</v>
      </c>
    </row>
    <row r="514" spans="23:31" x14ac:dyDescent="0.35">
      <c r="W514" s="32" t="str">
        <f t="shared" si="21"/>
        <v>JBT-450SK</v>
      </c>
      <c r="X514" s="32" t="b">
        <f t="shared" si="22"/>
        <v>1</v>
      </c>
      <c r="Y514" t="s">
        <v>10489</v>
      </c>
      <c r="Z514" t="s">
        <v>1416</v>
      </c>
      <c r="AA514" t="s">
        <v>1417</v>
      </c>
      <c r="AB514" t="s">
        <v>9398</v>
      </c>
      <c r="AC514" s="47">
        <v>42810.395337997688</v>
      </c>
      <c r="AD514" t="s">
        <v>9398</v>
      </c>
      <c r="AE514" s="47">
        <v>42810.395337997688</v>
      </c>
    </row>
    <row r="515" spans="23:31" x14ac:dyDescent="0.35">
      <c r="W515" s="32" t="str">
        <f t="shared" si="21"/>
        <v>JBT-450TN</v>
      </c>
      <c r="X515" s="32" t="b">
        <f t="shared" si="22"/>
        <v>1</v>
      </c>
      <c r="Y515" t="s">
        <v>10489</v>
      </c>
      <c r="Z515" t="s">
        <v>1418</v>
      </c>
      <c r="AA515" t="s">
        <v>1419</v>
      </c>
      <c r="AB515" t="s">
        <v>9398</v>
      </c>
      <c r="AC515" s="47">
        <v>42810.395338113427</v>
      </c>
      <c r="AD515" t="s">
        <v>9398</v>
      </c>
      <c r="AE515" s="47">
        <v>42810.395338113427</v>
      </c>
    </row>
    <row r="516" spans="23:31" x14ac:dyDescent="0.35">
      <c r="W516" s="32" t="str">
        <f t="shared" si="21"/>
        <v>JBT-450TX</v>
      </c>
      <c r="X516" s="32" t="b">
        <f t="shared" si="22"/>
        <v>1</v>
      </c>
      <c r="Y516" t="s">
        <v>10489</v>
      </c>
      <c r="Z516" t="s">
        <v>1420</v>
      </c>
      <c r="AA516" t="s">
        <v>1421</v>
      </c>
      <c r="AB516" t="s">
        <v>9398</v>
      </c>
      <c r="AC516" s="47">
        <v>42810.395338229166</v>
      </c>
      <c r="AD516" t="s">
        <v>9398</v>
      </c>
      <c r="AE516" s="47">
        <v>42810.395338229166</v>
      </c>
    </row>
    <row r="517" spans="23:31" x14ac:dyDescent="0.35">
      <c r="W517" s="32" t="str">
        <f t="shared" si="21"/>
        <v>JBT-450UT</v>
      </c>
      <c r="X517" s="32" t="b">
        <f t="shared" si="22"/>
        <v>1</v>
      </c>
      <c r="Y517" t="s">
        <v>10489</v>
      </c>
      <c r="Z517" t="s">
        <v>1422</v>
      </c>
      <c r="AA517" t="s">
        <v>1423</v>
      </c>
      <c r="AB517" t="s">
        <v>9398</v>
      </c>
      <c r="AC517" s="47">
        <v>42810.395338344904</v>
      </c>
      <c r="AD517" t="s">
        <v>9398</v>
      </c>
      <c r="AE517" s="47">
        <v>42810.395338344904</v>
      </c>
    </row>
    <row r="518" spans="23:31" x14ac:dyDescent="0.35">
      <c r="W518" s="32" t="str">
        <f t="shared" ref="W518:W581" si="23">Y518&amp;Z518</f>
        <v>JBT-450VA</v>
      </c>
      <c r="X518" s="32" t="b">
        <f t="shared" ref="X518:X581" si="24">VLOOKUP(Z518,T:U,2,0)=AA518</f>
        <v>1</v>
      </c>
      <c r="Y518" t="s">
        <v>10489</v>
      </c>
      <c r="Z518" t="s">
        <v>1424</v>
      </c>
      <c r="AA518" t="s">
        <v>1425</v>
      </c>
      <c r="AB518" t="s">
        <v>9398</v>
      </c>
      <c r="AC518" s="47">
        <v>42810.395338506947</v>
      </c>
      <c r="AD518" t="s">
        <v>9398</v>
      </c>
      <c r="AE518" s="47">
        <v>42810.395338506947</v>
      </c>
    </row>
    <row r="519" spans="23:31" x14ac:dyDescent="0.35">
      <c r="W519" s="32" t="str">
        <f t="shared" si="23"/>
        <v>JBT-450VT</v>
      </c>
      <c r="X519" s="32" t="b">
        <f t="shared" si="24"/>
        <v>1</v>
      </c>
      <c r="Y519" t="s">
        <v>10489</v>
      </c>
      <c r="Z519" t="s">
        <v>1426</v>
      </c>
      <c r="AA519" t="s">
        <v>1427</v>
      </c>
      <c r="AB519" t="s">
        <v>9398</v>
      </c>
      <c r="AC519" s="47">
        <v>42810.395338692128</v>
      </c>
      <c r="AD519" t="s">
        <v>9398</v>
      </c>
      <c r="AE519" s="47">
        <v>42810.395338692128</v>
      </c>
    </row>
    <row r="520" spans="23:31" x14ac:dyDescent="0.35">
      <c r="W520" s="32" t="str">
        <f t="shared" si="23"/>
        <v>JBT-450WA</v>
      </c>
      <c r="X520" s="32" t="b">
        <f t="shared" si="24"/>
        <v>1</v>
      </c>
      <c r="Y520" t="s">
        <v>10489</v>
      </c>
      <c r="Z520" t="s">
        <v>1428</v>
      </c>
      <c r="AA520" t="s">
        <v>1429</v>
      </c>
      <c r="AB520" t="s">
        <v>9398</v>
      </c>
      <c r="AC520" s="47">
        <v>42810.395338888891</v>
      </c>
      <c r="AD520" t="s">
        <v>9398</v>
      </c>
      <c r="AE520" s="47">
        <v>42810.395338888891</v>
      </c>
    </row>
    <row r="521" spans="23:31" x14ac:dyDescent="0.35">
      <c r="W521" s="32" t="str">
        <f t="shared" si="23"/>
        <v>JBT-450WI</v>
      </c>
      <c r="X521" s="32" t="b">
        <f t="shared" si="24"/>
        <v>1</v>
      </c>
      <c r="Y521" t="s">
        <v>10489</v>
      </c>
      <c r="Z521" t="s">
        <v>1430</v>
      </c>
      <c r="AA521" t="s">
        <v>1431</v>
      </c>
      <c r="AB521" t="s">
        <v>9398</v>
      </c>
      <c r="AC521" s="47">
        <v>42810.395339085648</v>
      </c>
      <c r="AD521" t="s">
        <v>9398</v>
      </c>
      <c r="AE521" s="47">
        <v>42810.395339085648</v>
      </c>
    </row>
    <row r="522" spans="23:31" x14ac:dyDescent="0.35">
      <c r="W522" s="32" t="str">
        <f t="shared" si="23"/>
        <v>JBT-450WV</v>
      </c>
      <c r="X522" s="32" t="b">
        <f t="shared" si="24"/>
        <v>1</v>
      </c>
      <c r="Y522" t="s">
        <v>10489</v>
      </c>
      <c r="Z522" t="s">
        <v>1432</v>
      </c>
      <c r="AA522" t="s">
        <v>1433</v>
      </c>
      <c r="AB522" t="s">
        <v>9398</v>
      </c>
      <c r="AC522" s="47">
        <v>42810.395339270835</v>
      </c>
      <c r="AD522" t="s">
        <v>9398</v>
      </c>
      <c r="AE522" s="47">
        <v>42810.395339270835</v>
      </c>
    </row>
    <row r="523" spans="23:31" x14ac:dyDescent="0.35">
      <c r="W523" s="32" t="str">
        <f t="shared" si="23"/>
        <v>JBT-450WY</v>
      </c>
      <c r="X523" s="32" t="b">
        <f t="shared" si="24"/>
        <v>1</v>
      </c>
      <c r="Y523" t="s">
        <v>10489</v>
      </c>
      <c r="Z523" t="s">
        <v>1434</v>
      </c>
      <c r="AA523" t="s">
        <v>1435</v>
      </c>
      <c r="AB523" t="s">
        <v>9398</v>
      </c>
      <c r="AC523" s="47">
        <v>42810.395339432871</v>
      </c>
      <c r="AD523" t="s">
        <v>9398</v>
      </c>
      <c r="AE523" s="47">
        <v>42810.395339432871</v>
      </c>
    </row>
    <row r="524" spans="23:31" x14ac:dyDescent="0.35">
      <c r="W524" s="32" t="str">
        <f t="shared" si="23"/>
        <v>JBT-450YT</v>
      </c>
      <c r="X524" s="32" t="b">
        <f t="shared" si="24"/>
        <v>1</v>
      </c>
      <c r="Y524" t="s">
        <v>10489</v>
      </c>
      <c r="Z524" t="s">
        <v>1436</v>
      </c>
      <c r="AA524" t="s">
        <v>1437</v>
      </c>
      <c r="AB524" t="s">
        <v>9398</v>
      </c>
      <c r="AC524" s="47">
        <v>42810.39533958333</v>
      </c>
      <c r="AD524" t="s">
        <v>9398</v>
      </c>
      <c r="AE524" s="47">
        <v>42810.39533958333</v>
      </c>
    </row>
    <row r="525" spans="23:31" x14ac:dyDescent="0.35">
      <c r="W525" s="32" t="str">
        <f t="shared" si="23"/>
        <v>JBT-451-</v>
      </c>
      <c r="X525" s="32" t="b">
        <f t="shared" si="24"/>
        <v>1</v>
      </c>
      <c r="Y525" t="s">
        <v>10490</v>
      </c>
      <c r="Z525" t="s">
        <v>1311</v>
      </c>
      <c r="AA525" t="s">
        <v>1312</v>
      </c>
      <c r="AB525" t="s">
        <v>9398</v>
      </c>
      <c r="AC525" s="47">
        <v>42895.401785798611</v>
      </c>
      <c r="AD525" t="s">
        <v>9398</v>
      </c>
      <c r="AE525" s="47">
        <v>42895.401785798611</v>
      </c>
    </row>
    <row r="526" spans="23:31" x14ac:dyDescent="0.35">
      <c r="W526" s="32" t="str">
        <f t="shared" si="23"/>
        <v>JBT-451AB</v>
      </c>
      <c r="X526" s="32" t="b">
        <f t="shared" si="24"/>
        <v>1</v>
      </c>
      <c r="Y526" t="s">
        <v>10490</v>
      </c>
      <c r="Z526" t="s">
        <v>1313</v>
      </c>
      <c r="AA526" t="s">
        <v>1314</v>
      </c>
      <c r="AB526" t="s">
        <v>9398</v>
      </c>
      <c r="AC526" s="47">
        <v>42810.395327696759</v>
      </c>
      <c r="AD526" t="s">
        <v>9398</v>
      </c>
      <c r="AE526" s="47">
        <v>42810.395327696759</v>
      </c>
    </row>
    <row r="527" spans="23:31" x14ac:dyDescent="0.35">
      <c r="W527" s="32" t="str">
        <f t="shared" si="23"/>
        <v>JBT-451AK</v>
      </c>
      <c r="X527" s="32" t="b">
        <f t="shared" si="24"/>
        <v>1</v>
      </c>
      <c r="Y527" t="s">
        <v>10490</v>
      </c>
      <c r="Z527" t="s">
        <v>1315</v>
      </c>
      <c r="AA527" t="s">
        <v>1316</v>
      </c>
      <c r="AB527" t="s">
        <v>9398</v>
      </c>
      <c r="AC527" s="47">
        <v>42810.395328043982</v>
      </c>
      <c r="AD527" t="s">
        <v>9398</v>
      </c>
      <c r="AE527" s="47">
        <v>42810.395328043982</v>
      </c>
    </row>
    <row r="528" spans="23:31" x14ac:dyDescent="0.35">
      <c r="W528" s="32" t="str">
        <f t="shared" si="23"/>
        <v>JBT-451AL</v>
      </c>
      <c r="X528" s="32" t="b">
        <f t="shared" si="24"/>
        <v>1</v>
      </c>
      <c r="Y528" t="s">
        <v>10490</v>
      </c>
      <c r="Z528" t="s">
        <v>1317</v>
      </c>
      <c r="AA528" t="s">
        <v>1318</v>
      </c>
      <c r="AB528" t="s">
        <v>9398</v>
      </c>
      <c r="AC528" s="47">
        <v>42810.395328240738</v>
      </c>
      <c r="AD528" t="s">
        <v>9398</v>
      </c>
      <c r="AE528" s="47">
        <v>42810.395328240738</v>
      </c>
    </row>
    <row r="529" spans="23:31" x14ac:dyDescent="0.35">
      <c r="W529" s="32" t="str">
        <f t="shared" si="23"/>
        <v>JBT-451AR</v>
      </c>
      <c r="X529" s="32" t="b">
        <f t="shared" si="24"/>
        <v>1</v>
      </c>
      <c r="Y529" t="s">
        <v>10490</v>
      </c>
      <c r="Z529" t="s">
        <v>112</v>
      </c>
      <c r="AA529" t="s">
        <v>1319</v>
      </c>
      <c r="AB529" t="s">
        <v>9398</v>
      </c>
      <c r="AC529" s="47">
        <v>42810.395328472223</v>
      </c>
      <c r="AD529" t="s">
        <v>9398</v>
      </c>
      <c r="AE529" s="47">
        <v>42810.395328472223</v>
      </c>
    </row>
    <row r="530" spans="23:31" x14ac:dyDescent="0.35">
      <c r="W530" s="32" t="str">
        <f t="shared" si="23"/>
        <v>JBT-451AZ</v>
      </c>
      <c r="X530" s="32" t="b">
        <f t="shared" si="24"/>
        <v>1</v>
      </c>
      <c r="Y530" t="s">
        <v>10490</v>
      </c>
      <c r="Z530" t="s">
        <v>1320</v>
      </c>
      <c r="AA530" t="s">
        <v>1321</v>
      </c>
      <c r="AB530" t="s">
        <v>9398</v>
      </c>
      <c r="AC530" s="47">
        <v>42810.395328668979</v>
      </c>
      <c r="AD530" t="s">
        <v>9398</v>
      </c>
      <c r="AE530" s="47">
        <v>42810.395328668979</v>
      </c>
    </row>
    <row r="531" spans="23:31" x14ac:dyDescent="0.35">
      <c r="W531" s="32" t="str">
        <f t="shared" si="23"/>
        <v>JBT-451BC</v>
      </c>
      <c r="X531" s="32" t="b">
        <f t="shared" si="24"/>
        <v>1</v>
      </c>
      <c r="Y531" t="s">
        <v>10490</v>
      </c>
      <c r="Z531" t="s">
        <v>1322</v>
      </c>
      <c r="AA531" t="s">
        <v>1323</v>
      </c>
      <c r="AB531" t="s">
        <v>9398</v>
      </c>
      <c r="AC531" s="47">
        <v>42810.395328935185</v>
      </c>
      <c r="AD531" t="s">
        <v>9398</v>
      </c>
      <c r="AE531" s="47">
        <v>42810.395328935185</v>
      </c>
    </row>
    <row r="532" spans="23:31" x14ac:dyDescent="0.35">
      <c r="W532" s="32" t="str">
        <f t="shared" si="23"/>
        <v>JBT-451CA</v>
      </c>
      <c r="X532" s="32" t="b">
        <f t="shared" si="24"/>
        <v>1</v>
      </c>
      <c r="Y532" t="s">
        <v>10490</v>
      </c>
      <c r="Z532" t="s">
        <v>1324</v>
      </c>
      <c r="AA532" t="s">
        <v>1325</v>
      </c>
      <c r="AB532" t="s">
        <v>9398</v>
      </c>
      <c r="AC532" s="47">
        <v>42810.395329166669</v>
      </c>
      <c r="AD532" t="s">
        <v>9398</v>
      </c>
      <c r="AE532" s="47">
        <v>42810.395329166669</v>
      </c>
    </row>
    <row r="533" spans="23:31" x14ac:dyDescent="0.35">
      <c r="W533" s="32" t="str">
        <f t="shared" si="23"/>
        <v>JBT-451CO</v>
      </c>
      <c r="X533" s="32" t="b">
        <f t="shared" si="24"/>
        <v>1</v>
      </c>
      <c r="Y533" t="s">
        <v>10490</v>
      </c>
      <c r="Z533" t="s">
        <v>51</v>
      </c>
      <c r="AA533" t="s">
        <v>1326</v>
      </c>
      <c r="AB533" t="s">
        <v>9398</v>
      </c>
      <c r="AC533" s="47">
        <v>42810.395329317129</v>
      </c>
      <c r="AD533" t="s">
        <v>9398</v>
      </c>
      <c r="AE533" s="47">
        <v>42810.395329317129</v>
      </c>
    </row>
    <row r="534" spans="23:31" x14ac:dyDescent="0.35">
      <c r="W534" s="32" t="str">
        <f t="shared" si="23"/>
        <v>JBT-451CT</v>
      </c>
      <c r="X534" s="32" t="b">
        <f t="shared" si="24"/>
        <v>1</v>
      </c>
      <c r="Y534" t="s">
        <v>10490</v>
      </c>
      <c r="Z534" t="s">
        <v>1327</v>
      </c>
      <c r="AA534" t="s">
        <v>1328</v>
      </c>
      <c r="AB534" t="s">
        <v>9398</v>
      </c>
      <c r="AC534" s="47">
        <v>42810.395329513885</v>
      </c>
      <c r="AD534" t="s">
        <v>9398</v>
      </c>
      <c r="AE534" s="47">
        <v>42810.395329513885</v>
      </c>
    </row>
    <row r="535" spans="23:31" x14ac:dyDescent="0.35">
      <c r="W535" s="32" t="str">
        <f t="shared" si="23"/>
        <v>JBT-451DC</v>
      </c>
      <c r="X535" s="32" t="b">
        <f t="shared" si="24"/>
        <v>1</v>
      </c>
      <c r="Y535" t="s">
        <v>10490</v>
      </c>
      <c r="Z535" t="s">
        <v>1329</v>
      </c>
      <c r="AA535" t="s">
        <v>1330</v>
      </c>
      <c r="AB535" t="s">
        <v>9398</v>
      </c>
      <c r="AC535" s="47">
        <v>42810.395329710649</v>
      </c>
      <c r="AD535" t="s">
        <v>9398</v>
      </c>
      <c r="AE535" s="47">
        <v>42810.395329710649</v>
      </c>
    </row>
    <row r="536" spans="23:31" x14ac:dyDescent="0.35">
      <c r="W536" s="32" t="str">
        <f t="shared" si="23"/>
        <v>JBT-451DE</v>
      </c>
      <c r="X536" s="32" t="b">
        <f t="shared" si="24"/>
        <v>1</v>
      </c>
      <c r="Y536" t="s">
        <v>10490</v>
      </c>
      <c r="Z536" t="s">
        <v>1331</v>
      </c>
      <c r="AA536" t="s">
        <v>1332</v>
      </c>
      <c r="AB536" t="s">
        <v>9398</v>
      </c>
      <c r="AC536" s="47">
        <v>42810.395329861109</v>
      </c>
      <c r="AD536" t="s">
        <v>9398</v>
      </c>
      <c r="AE536" s="47">
        <v>42810.395329861109</v>
      </c>
    </row>
    <row r="537" spans="23:31" x14ac:dyDescent="0.35">
      <c r="W537" s="32" t="str">
        <f t="shared" si="23"/>
        <v>JBT-451FL</v>
      </c>
      <c r="X537" s="32" t="b">
        <f t="shared" si="24"/>
        <v>1</v>
      </c>
      <c r="Y537" t="s">
        <v>10490</v>
      </c>
      <c r="Z537" t="s">
        <v>1333</v>
      </c>
      <c r="AA537" t="s">
        <v>1334</v>
      </c>
      <c r="AB537" t="s">
        <v>9398</v>
      </c>
      <c r="AC537" s="47">
        <v>42810.395330057872</v>
      </c>
      <c r="AD537" t="s">
        <v>9398</v>
      </c>
      <c r="AE537" s="47">
        <v>42810.395330057872</v>
      </c>
    </row>
    <row r="538" spans="23:31" x14ac:dyDescent="0.35">
      <c r="W538" s="32" t="str">
        <f t="shared" si="23"/>
        <v>JBT-451GA</v>
      </c>
      <c r="X538" s="32" t="b">
        <f t="shared" si="24"/>
        <v>1</v>
      </c>
      <c r="Y538" t="s">
        <v>10490</v>
      </c>
      <c r="Z538" t="s">
        <v>1335</v>
      </c>
      <c r="AA538" t="s">
        <v>1336</v>
      </c>
      <c r="AB538" t="s">
        <v>9398</v>
      </c>
      <c r="AC538" s="47">
        <v>42810.395330208332</v>
      </c>
      <c r="AD538" t="s">
        <v>9398</v>
      </c>
      <c r="AE538" s="47">
        <v>42810.395330208332</v>
      </c>
    </row>
    <row r="539" spans="23:31" x14ac:dyDescent="0.35">
      <c r="W539" s="32" t="str">
        <f t="shared" si="23"/>
        <v>JBT-451HI</v>
      </c>
      <c r="X539" s="32" t="b">
        <f t="shared" si="24"/>
        <v>1</v>
      </c>
      <c r="Y539" t="s">
        <v>10490</v>
      </c>
      <c r="Z539" t="s">
        <v>1337</v>
      </c>
      <c r="AA539" t="s">
        <v>1338</v>
      </c>
      <c r="AB539" t="s">
        <v>9398</v>
      </c>
      <c r="AC539" s="47">
        <v>42810.395330474537</v>
      </c>
      <c r="AD539" t="s">
        <v>9398</v>
      </c>
      <c r="AE539" s="47">
        <v>42810.395330474537</v>
      </c>
    </row>
    <row r="540" spans="23:31" x14ac:dyDescent="0.35">
      <c r="W540" s="32" t="str">
        <f t="shared" si="23"/>
        <v>JBT-451IA</v>
      </c>
      <c r="X540" s="32" t="b">
        <f t="shared" si="24"/>
        <v>1</v>
      </c>
      <c r="Y540" t="s">
        <v>10490</v>
      </c>
      <c r="Z540" t="s">
        <v>1339</v>
      </c>
      <c r="AA540" t="s">
        <v>1340</v>
      </c>
      <c r="AB540" t="s">
        <v>9398</v>
      </c>
      <c r="AC540" s="47">
        <v>42810.395330671294</v>
      </c>
      <c r="AD540" t="s">
        <v>9398</v>
      </c>
      <c r="AE540" s="47">
        <v>42810.395330671294</v>
      </c>
    </row>
    <row r="541" spans="23:31" x14ac:dyDescent="0.35">
      <c r="W541" s="32" t="str">
        <f t="shared" si="23"/>
        <v>JBT-451ID</v>
      </c>
      <c r="X541" s="32" t="b">
        <f t="shared" si="24"/>
        <v>1</v>
      </c>
      <c r="Y541" t="s">
        <v>10490</v>
      </c>
      <c r="Z541" t="s">
        <v>1341</v>
      </c>
      <c r="AA541" t="s">
        <v>1342</v>
      </c>
      <c r="AB541" t="s">
        <v>9398</v>
      </c>
      <c r="AC541" s="47">
        <v>42810.395330868057</v>
      </c>
      <c r="AD541" t="s">
        <v>9398</v>
      </c>
      <c r="AE541" s="47">
        <v>42810.395330868057</v>
      </c>
    </row>
    <row r="542" spans="23:31" x14ac:dyDescent="0.35">
      <c r="W542" s="32" t="str">
        <f t="shared" si="23"/>
        <v>JBT-451IL</v>
      </c>
      <c r="X542" s="32" t="b">
        <f t="shared" si="24"/>
        <v>1</v>
      </c>
      <c r="Y542" t="s">
        <v>10490</v>
      </c>
      <c r="Z542" t="s">
        <v>1343</v>
      </c>
      <c r="AA542" t="s">
        <v>1344</v>
      </c>
      <c r="AB542" t="s">
        <v>9398</v>
      </c>
      <c r="AC542" s="47">
        <v>42810.395331168984</v>
      </c>
      <c r="AD542" t="s">
        <v>9398</v>
      </c>
      <c r="AE542" s="47">
        <v>42810.395331168984</v>
      </c>
    </row>
    <row r="543" spans="23:31" x14ac:dyDescent="0.35">
      <c r="W543" s="32" t="str">
        <f t="shared" si="23"/>
        <v>JBT-451IN</v>
      </c>
      <c r="X543" s="32" t="b">
        <f t="shared" si="24"/>
        <v>1</v>
      </c>
      <c r="Y543" t="s">
        <v>10490</v>
      </c>
      <c r="Z543" t="s">
        <v>1345</v>
      </c>
      <c r="AA543" t="s">
        <v>1346</v>
      </c>
      <c r="AB543" t="s">
        <v>9398</v>
      </c>
      <c r="AC543" s="47">
        <v>42810.395331446758</v>
      </c>
      <c r="AD543" t="s">
        <v>9398</v>
      </c>
      <c r="AE543" s="47">
        <v>42810.395331446758</v>
      </c>
    </row>
    <row r="544" spans="23:31" x14ac:dyDescent="0.35">
      <c r="W544" s="32" t="str">
        <f t="shared" si="23"/>
        <v>JBT-451KS</v>
      </c>
      <c r="X544" s="32" t="b">
        <f t="shared" si="24"/>
        <v>1</v>
      </c>
      <c r="Y544" t="s">
        <v>10490</v>
      </c>
      <c r="Z544" t="s">
        <v>1347</v>
      </c>
      <c r="AA544" t="s">
        <v>1348</v>
      </c>
      <c r="AB544" t="s">
        <v>9398</v>
      </c>
      <c r="AC544" s="47">
        <v>42810.395331631946</v>
      </c>
      <c r="AD544" t="s">
        <v>9398</v>
      </c>
      <c r="AE544" s="47">
        <v>42810.395331631946</v>
      </c>
    </row>
    <row r="545" spans="23:31" x14ac:dyDescent="0.35">
      <c r="W545" s="32" t="str">
        <f t="shared" si="23"/>
        <v>JBT-451KY</v>
      </c>
      <c r="X545" s="32" t="b">
        <f t="shared" si="24"/>
        <v>1</v>
      </c>
      <c r="Y545" t="s">
        <v>10490</v>
      </c>
      <c r="Z545" t="s">
        <v>1349</v>
      </c>
      <c r="AA545" t="s">
        <v>1350</v>
      </c>
      <c r="AB545" t="s">
        <v>9398</v>
      </c>
      <c r="AC545" s="47">
        <v>42810.39533190972</v>
      </c>
      <c r="AD545" t="s">
        <v>9398</v>
      </c>
      <c r="AE545" s="47">
        <v>42810.39533190972</v>
      </c>
    </row>
    <row r="546" spans="23:31" x14ac:dyDescent="0.35">
      <c r="W546" s="32" t="str">
        <f t="shared" si="23"/>
        <v>JBT-451LA</v>
      </c>
      <c r="X546" s="32" t="b">
        <f t="shared" si="24"/>
        <v>1</v>
      </c>
      <c r="Y546" t="s">
        <v>10490</v>
      </c>
      <c r="Z546" t="s">
        <v>1351</v>
      </c>
      <c r="AA546" t="s">
        <v>1352</v>
      </c>
      <c r="AB546" t="s">
        <v>9398</v>
      </c>
      <c r="AC546" s="47">
        <v>42810.395332141205</v>
      </c>
      <c r="AD546" t="s">
        <v>9398</v>
      </c>
      <c r="AE546" s="47">
        <v>42810.395332141205</v>
      </c>
    </row>
    <row r="547" spans="23:31" x14ac:dyDescent="0.35">
      <c r="W547" s="32" t="str">
        <f t="shared" si="23"/>
        <v>JBT-451MA</v>
      </c>
      <c r="X547" s="32" t="b">
        <f t="shared" si="24"/>
        <v>1</v>
      </c>
      <c r="Y547" t="s">
        <v>10490</v>
      </c>
      <c r="Z547" t="s">
        <v>1353</v>
      </c>
      <c r="AA547" t="s">
        <v>1354</v>
      </c>
      <c r="AB547" t="s">
        <v>9398</v>
      </c>
      <c r="AC547" s="47">
        <v>42810.395332326392</v>
      </c>
      <c r="AD547" t="s">
        <v>9398</v>
      </c>
      <c r="AE547" s="47">
        <v>42810.395332326392</v>
      </c>
    </row>
    <row r="548" spans="23:31" x14ac:dyDescent="0.35">
      <c r="W548" s="32" t="str">
        <f t="shared" si="23"/>
        <v>JBT-451MB</v>
      </c>
      <c r="X548" s="32" t="b">
        <f t="shared" si="24"/>
        <v>1</v>
      </c>
      <c r="Y548" t="s">
        <v>10490</v>
      </c>
      <c r="Z548" t="s">
        <v>1355</v>
      </c>
      <c r="AA548" t="s">
        <v>1356</v>
      </c>
      <c r="AB548" t="s">
        <v>9398</v>
      </c>
      <c r="AC548" s="47">
        <v>42810.39533255787</v>
      </c>
      <c r="AD548" t="s">
        <v>9398</v>
      </c>
      <c r="AE548" s="47">
        <v>42810.39533255787</v>
      </c>
    </row>
    <row r="549" spans="23:31" x14ac:dyDescent="0.35">
      <c r="W549" s="32" t="str">
        <f t="shared" si="23"/>
        <v>JBT-451MD</v>
      </c>
      <c r="X549" s="32" t="b">
        <f t="shared" si="24"/>
        <v>1</v>
      </c>
      <c r="Y549" t="s">
        <v>10490</v>
      </c>
      <c r="Z549" t="s">
        <v>1357</v>
      </c>
      <c r="AA549" t="s">
        <v>1358</v>
      </c>
      <c r="AB549" t="s">
        <v>9398</v>
      </c>
      <c r="AC549" s="47">
        <v>42810.395333067128</v>
      </c>
      <c r="AD549" t="s">
        <v>9398</v>
      </c>
      <c r="AE549" s="47">
        <v>42810.395333067128</v>
      </c>
    </row>
    <row r="550" spans="23:31" x14ac:dyDescent="0.35">
      <c r="W550" s="32" t="str">
        <f t="shared" si="23"/>
        <v>JBT-451ME</v>
      </c>
      <c r="X550" s="32" t="b">
        <f t="shared" si="24"/>
        <v>1</v>
      </c>
      <c r="Y550" t="s">
        <v>10490</v>
      </c>
      <c r="Z550" t="s">
        <v>1359</v>
      </c>
      <c r="AA550" t="s">
        <v>1360</v>
      </c>
      <c r="AB550" t="s">
        <v>9398</v>
      </c>
      <c r="AC550" s="47">
        <v>42810.395333368055</v>
      </c>
      <c r="AD550" t="s">
        <v>9398</v>
      </c>
      <c r="AE550" s="47">
        <v>42810.395333368055</v>
      </c>
    </row>
    <row r="551" spans="23:31" x14ac:dyDescent="0.35">
      <c r="W551" s="32" t="str">
        <f t="shared" si="23"/>
        <v>JBT-451MI</v>
      </c>
      <c r="X551" s="32" t="b">
        <f t="shared" si="24"/>
        <v>1</v>
      </c>
      <c r="Y551" t="s">
        <v>10490</v>
      </c>
      <c r="Z551" t="s">
        <v>1361</v>
      </c>
      <c r="AA551" t="s">
        <v>1362</v>
      </c>
      <c r="AB551" t="s">
        <v>9398</v>
      </c>
      <c r="AC551" s="47">
        <v>42810.395333564818</v>
      </c>
      <c r="AD551" t="s">
        <v>9398</v>
      </c>
      <c r="AE551" s="47">
        <v>42810.395333564818</v>
      </c>
    </row>
    <row r="552" spans="23:31" x14ac:dyDescent="0.35">
      <c r="W552" s="32" t="str">
        <f t="shared" si="23"/>
        <v>JBT-451MN</v>
      </c>
      <c r="X552" s="32" t="b">
        <f t="shared" si="24"/>
        <v>1</v>
      </c>
      <c r="Y552" t="s">
        <v>10490</v>
      </c>
      <c r="Z552" t="s">
        <v>1363</v>
      </c>
      <c r="AA552" t="s">
        <v>1364</v>
      </c>
      <c r="AB552" t="s">
        <v>9398</v>
      </c>
      <c r="AC552" s="47">
        <v>42810.395333761575</v>
      </c>
      <c r="AD552" t="s">
        <v>9398</v>
      </c>
      <c r="AE552" s="47">
        <v>42810.395333761575</v>
      </c>
    </row>
    <row r="553" spans="23:31" x14ac:dyDescent="0.35">
      <c r="W553" s="32" t="str">
        <f t="shared" si="23"/>
        <v>JBT-451MO</v>
      </c>
      <c r="X553" s="32" t="b">
        <f t="shared" si="24"/>
        <v>1</v>
      </c>
      <c r="Y553" t="s">
        <v>10490</v>
      </c>
      <c r="Z553" t="s">
        <v>1365</v>
      </c>
      <c r="AA553" t="s">
        <v>1366</v>
      </c>
      <c r="AB553" t="s">
        <v>9398</v>
      </c>
      <c r="AC553" s="47">
        <v>42810.395333946763</v>
      </c>
      <c r="AD553" t="s">
        <v>9398</v>
      </c>
      <c r="AE553" s="47">
        <v>42810.395333946763</v>
      </c>
    </row>
    <row r="554" spans="23:31" x14ac:dyDescent="0.35">
      <c r="W554" s="32" t="str">
        <f t="shared" si="23"/>
        <v>JBT-451MS</v>
      </c>
      <c r="X554" s="32" t="b">
        <f t="shared" si="24"/>
        <v>1</v>
      </c>
      <c r="Y554" t="s">
        <v>10490</v>
      </c>
      <c r="Z554" t="s">
        <v>1367</v>
      </c>
      <c r="AA554" t="s">
        <v>1368</v>
      </c>
      <c r="AB554" t="s">
        <v>9398</v>
      </c>
      <c r="AC554" s="47">
        <v>42810.39533417824</v>
      </c>
      <c r="AD554" t="s">
        <v>9398</v>
      </c>
      <c r="AE554" s="47">
        <v>42810.39533417824</v>
      </c>
    </row>
    <row r="555" spans="23:31" x14ac:dyDescent="0.35">
      <c r="W555" s="32" t="str">
        <f t="shared" si="23"/>
        <v>JBT-451MT</v>
      </c>
      <c r="X555" s="32" t="b">
        <f t="shared" si="24"/>
        <v>1</v>
      </c>
      <c r="Y555" t="s">
        <v>10490</v>
      </c>
      <c r="Z555" t="s">
        <v>1369</v>
      </c>
      <c r="AA555" t="s">
        <v>1370</v>
      </c>
      <c r="AB555" t="s">
        <v>9398</v>
      </c>
      <c r="AC555" s="47">
        <v>42810.395334490742</v>
      </c>
      <c r="AD555" t="s">
        <v>9398</v>
      </c>
      <c r="AE555" s="47">
        <v>42810.395334490742</v>
      </c>
    </row>
    <row r="556" spans="23:31" x14ac:dyDescent="0.35">
      <c r="W556" s="32" t="str">
        <f t="shared" si="23"/>
        <v>JBT-451NB</v>
      </c>
      <c r="X556" s="32" t="b">
        <f t="shared" si="24"/>
        <v>1</v>
      </c>
      <c r="Y556" t="s">
        <v>10490</v>
      </c>
      <c r="Z556" t="s">
        <v>1371</v>
      </c>
      <c r="AA556" t="s">
        <v>1372</v>
      </c>
      <c r="AB556" t="s">
        <v>9398</v>
      </c>
      <c r="AC556" s="47">
        <v>42810.39533472222</v>
      </c>
      <c r="AD556" t="s">
        <v>9398</v>
      </c>
      <c r="AE556" s="47">
        <v>42810.39533472222</v>
      </c>
    </row>
    <row r="557" spans="23:31" x14ac:dyDescent="0.35">
      <c r="W557" s="32" t="str">
        <f t="shared" si="23"/>
        <v>JBT-451NC</v>
      </c>
      <c r="X557" s="32" t="b">
        <f t="shared" si="24"/>
        <v>1</v>
      </c>
      <c r="Y557" t="s">
        <v>10490</v>
      </c>
      <c r="Z557" t="s">
        <v>1373</v>
      </c>
      <c r="AA557" t="s">
        <v>1374</v>
      </c>
      <c r="AB557" t="s">
        <v>9398</v>
      </c>
      <c r="AC557" s="47">
        <v>42810.395334953704</v>
      </c>
      <c r="AD557" t="s">
        <v>9398</v>
      </c>
      <c r="AE557" s="47">
        <v>42810.395334953704</v>
      </c>
    </row>
    <row r="558" spans="23:31" x14ac:dyDescent="0.35">
      <c r="W558" s="32" t="str">
        <f t="shared" si="23"/>
        <v>JBT-451ND</v>
      </c>
      <c r="X558" s="32" t="b">
        <f t="shared" si="24"/>
        <v>1</v>
      </c>
      <c r="Y558" t="s">
        <v>10490</v>
      </c>
      <c r="Z558" t="s">
        <v>1375</v>
      </c>
      <c r="AA558" t="s">
        <v>1376</v>
      </c>
      <c r="AB558" t="s">
        <v>9398</v>
      </c>
      <c r="AC558" s="47">
        <v>42810.395335150461</v>
      </c>
      <c r="AD558" t="s">
        <v>9398</v>
      </c>
      <c r="AE558" s="47">
        <v>42810.395335150461</v>
      </c>
    </row>
    <row r="559" spans="23:31" x14ac:dyDescent="0.35">
      <c r="W559" s="32" t="str">
        <f t="shared" si="23"/>
        <v>JBT-451NE</v>
      </c>
      <c r="X559" s="32" t="b">
        <f t="shared" si="24"/>
        <v>1</v>
      </c>
      <c r="Y559" t="s">
        <v>10490</v>
      </c>
      <c r="Z559" t="s">
        <v>1377</v>
      </c>
      <c r="AA559" t="s">
        <v>1378</v>
      </c>
      <c r="AB559" t="s">
        <v>9398</v>
      </c>
      <c r="AC559" s="47">
        <v>42810.395335335648</v>
      </c>
      <c r="AD559" t="s">
        <v>9398</v>
      </c>
      <c r="AE559" s="47">
        <v>42810.395335335648</v>
      </c>
    </row>
    <row r="560" spans="23:31" x14ac:dyDescent="0.35">
      <c r="W560" s="32" t="str">
        <f t="shared" si="23"/>
        <v>JBT-451NH</v>
      </c>
      <c r="X560" s="32" t="b">
        <f t="shared" si="24"/>
        <v>1</v>
      </c>
      <c r="Y560" t="s">
        <v>10490</v>
      </c>
      <c r="Z560" t="s">
        <v>1379</v>
      </c>
      <c r="AA560" t="s">
        <v>1380</v>
      </c>
      <c r="AB560" t="s">
        <v>9398</v>
      </c>
      <c r="AC560" s="47">
        <v>42810.395335682872</v>
      </c>
      <c r="AD560" t="s">
        <v>9398</v>
      </c>
      <c r="AE560" s="47">
        <v>42810.395335682872</v>
      </c>
    </row>
    <row r="561" spans="23:31" x14ac:dyDescent="0.35">
      <c r="W561" s="32" t="str">
        <f t="shared" si="23"/>
        <v>JBT-451NJ</v>
      </c>
      <c r="X561" s="32" t="b">
        <f t="shared" si="24"/>
        <v>1</v>
      </c>
      <c r="Y561" t="s">
        <v>10490</v>
      </c>
      <c r="Z561" t="s">
        <v>1381</v>
      </c>
      <c r="AA561" t="s">
        <v>1382</v>
      </c>
      <c r="AB561" t="s">
        <v>9398</v>
      </c>
      <c r="AC561" s="47">
        <v>42810.395335879628</v>
      </c>
      <c r="AD561" t="s">
        <v>9398</v>
      </c>
      <c r="AE561" s="47">
        <v>42810.395335879628</v>
      </c>
    </row>
    <row r="562" spans="23:31" x14ac:dyDescent="0.35">
      <c r="W562" s="32" t="str">
        <f t="shared" si="23"/>
        <v>JBT-451NL</v>
      </c>
      <c r="X562" s="32" t="b">
        <f t="shared" si="24"/>
        <v>1</v>
      </c>
      <c r="Y562" t="s">
        <v>10490</v>
      </c>
      <c r="Z562" t="s">
        <v>1383</v>
      </c>
      <c r="AA562" t="s">
        <v>1384</v>
      </c>
      <c r="AB562" t="s">
        <v>9398</v>
      </c>
      <c r="AC562" s="47">
        <v>42810.395336030095</v>
      </c>
      <c r="AD562" t="s">
        <v>9398</v>
      </c>
      <c r="AE562" s="47">
        <v>42810.395336030095</v>
      </c>
    </row>
    <row r="563" spans="23:31" x14ac:dyDescent="0.35">
      <c r="W563" s="32" t="str">
        <f t="shared" si="23"/>
        <v>JBT-451NM</v>
      </c>
      <c r="X563" s="32" t="b">
        <f t="shared" si="24"/>
        <v>1</v>
      </c>
      <c r="Y563" t="s">
        <v>10490</v>
      </c>
      <c r="Z563" t="s">
        <v>1385</v>
      </c>
      <c r="AA563" t="s">
        <v>1386</v>
      </c>
      <c r="AB563" t="s">
        <v>9398</v>
      </c>
      <c r="AC563" s="47">
        <v>42810.39533619213</v>
      </c>
      <c r="AD563" t="s">
        <v>9398</v>
      </c>
      <c r="AE563" s="47">
        <v>42810.39533619213</v>
      </c>
    </row>
    <row r="564" spans="23:31" x14ac:dyDescent="0.35">
      <c r="W564" s="32" t="str">
        <f t="shared" si="23"/>
        <v>JBT-451NS</v>
      </c>
      <c r="X564" s="32" t="b">
        <f t="shared" si="24"/>
        <v>1</v>
      </c>
      <c r="Y564" t="s">
        <v>10490</v>
      </c>
      <c r="Z564" t="s">
        <v>1387</v>
      </c>
      <c r="AA564" t="s">
        <v>1388</v>
      </c>
      <c r="AB564" t="s">
        <v>9398</v>
      </c>
      <c r="AC564" s="47">
        <v>42810.395336307869</v>
      </c>
      <c r="AD564" t="s">
        <v>9398</v>
      </c>
      <c r="AE564" s="47">
        <v>42810.395336307869</v>
      </c>
    </row>
    <row r="565" spans="23:31" x14ac:dyDescent="0.35">
      <c r="W565" s="32" t="str">
        <f t="shared" si="23"/>
        <v>JBT-451NT</v>
      </c>
      <c r="X565" s="32" t="b">
        <f t="shared" si="24"/>
        <v>1</v>
      </c>
      <c r="Y565" t="s">
        <v>10490</v>
      </c>
      <c r="Z565" t="s">
        <v>1389</v>
      </c>
      <c r="AA565" t="s">
        <v>1390</v>
      </c>
      <c r="AB565" t="s">
        <v>9398</v>
      </c>
      <c r="AC565" s="47">
        <v>42810.395336377318</v>
      </c>
      <c r="AD565" t="s">
        <v>9398</v>
      </c>
      <c r="AE565" s="47">
        <v>42810.395336377318</v>
      </c>
    </row>
    <row r="566" spans="23:31" x14ac:dyDescent="0.35">
      <c r="W566" s="32" t="str">
        <f t="shared" si="23"/>
        <v>JBT-451NU</v>
      </c>
      <c r="X566" s="32" t="b">
        <f t="shared" si="24"/>
        <v>1</v>
      </c>
      <c r="Y566" t="s">
        <v>10490</v>
      </c>
      <c r="Z566" t="s">
        <v>1391</v>
      </c>
      <c r="AA566" t="s">
        <v>1392</v>
      </c>
      <c r="AB566" t="s">
        <v>9398</v>
      </c>
      <c r="AC566" s="47">
        <v>42810.395336493057</v>
      </c>
      <c r="AD566" t="s">
        <v>9398</v>
      </c>
      <c r="AE566" s="47">
        <v>42810.395336493057</v>
      </c>
    </row>
    <row r="567" spans="23:31" x14ac:dyDescent="0.35">
      <c r="W567" s="32" t="str">
        <f t="shared" si="23"/>
        <v>JBT-451NV</v>
      </c>
      <c r="X567" s="32" t="b">
        <f t="shared" si="24"/>
        <v>1</v>
      </c>
      <c r="Y567" t="s">
        <v>10490</v>
      </c>
      <c r="Z567" t="s">
        <v>1393</v>
      </c>
      <c r="AA567" t="s">
        <v>1394</v>
      </c>
      <c r="AB567" t="s">
        <v>9398</v>
      </c>
      <c r="AC567" s="47">
        <v>42810.395336574074</v>
      </c>
      <c r="AD567" t="s">
        <v>9398</v>
      </c>
      <c r="AE567" s="47">
        <v>42810.395336574074</v>
      </c>
    </row>
    <row r="568" spans="23:31" x14ac:dyDescent="0.35">
      <c r="W568" s="32" t="str">
        <f t="shared" si="23"/>
        <v>JBT-451NY</v>
      </c>
      <c r="X568" s="32" t="b">
        <f t="shared" si="24"/>
        <v>1</v>
      </c>
      <c r="Y568" t="s">
        <v>10490</v>
      </c>
      <c r="Z568" t="s">
        <v>1395</v>
      </c>
      <c r="AA568" t="s">
        <v>1396</v>
      </c>
      <c r="AB568" t="s">
        <v>9398</v>
      </c>
      <c r="AC568" s="47">
        <v>42810.395336689813</v>
      </c>
      <c r="AD568" t="s">
        <v>9398</v>
      </c>
      <c r="AE568" s="47">
        <v>42810.395336689813</v>
      </c>
    </row>
    <row r="569" spans="23:31" x14ac:dyDescent="0.35">
      <c r="W569" s="32" t="str">
        <f t="shared" si="23"/>
        <v>JBT-451OH</v>
      </c>
      <c r="X569" s="32" t="b">
        <f t="shared" si="24"/>
        <v>1</v>
      </c>
      <c r="Y569" t="s">
        <v>10490</v>
      </c>
      <c r="Z569" t="s">
        <v>1397</v>
      </c>
      <c r="AA569" t="s">
        <v>1398</v>
      </c>
      <c r="AB569" t="s">
        <v>9398</v>
      </c>
      <c r="AC569" s="47">
        <v>42810.395336805559</v>
      </c>
      <c r="AD569" t="s">
        <v>9398</v>
      </c>
      <c r="AE569" s="47">
        <v>42810.395336805559</v>
      </c>
    </row>
    <row r="570" spans="23:31" x14ac:dyDescent="0.35">
      <c r="W570" s="32" t="str">
        <f t="shared" si="23"/>
        <v>JBT-451OK</v>
      </c>
      <c r="X570" s="32" t="b">
        <f t="shared" si="24"/>
        <v>1</v>
      </c>
      <c r="Y570" t="s">
        <v>10490</v>
      </c>
      <c r="Z570" t="s">
        <v>1399</v>
      </c>
      <c r="AA570" t="s">
        <v>1400</v>
      </c>
      <c r="AB570" t="s">
        <v>9398</v>
      </c>
      <c r="AC570" s="47">
        <v>42810.395336886577</v>
      </c>
      <c r="AD570" t="s">
        <v>9398</v>
      </c>
      <c r="AE570" s="47">
        <v>42810.395336886577</v>
      </c>
    </row>
    <row r="571" spans="23:31" x14ac:dyDescent="0.35">
      <c r="W571" s="32" t="str">
        <f t="shared" si="23"/>
        <v>JBT-451ON</v>
      </c>
      <c r="X571" s="32" t="b">
        <f t="shared" si="24"/>
        <v>1</v>
      </c>
      <c r="Y571" t="s">
        <v>10490</v>
      </c>
      <c r="Z571" t="s">
        <v>1401</v>
      </c>
      <c r="AA571" t="s">
        <v>1402</v>
      </c>
      <c r="AB571" t="s">
        <v>9398</v>
      </c>
      <c r="AC571" s="47">
        <v>42810.395337002316</v>
      </c>
      <c r="AD571" t="s">
        <v>9398</v>
      </c>
      <c r="AE571" s="47">
        <v>42810.395337002316</v>
      </c>
    </row>
    <row r="572" spans="23:31" x14ac:dyDescent="0.35">
      <c r="W572" s="32" t="str">
        <f t="shared" si="23"/>
        <v>JBT-451OR</v>
      </c>
      <c r="X572" s="32" t="b">
        <f t="shared" si="24"/>
        <v>1</v>
      </c>
      <c r="Y572" t="s">
        <v>10490</v>
      </c>
      <c r="Z572" t="s">
        <v>1403</v>
      </c>
      <c r="AA572" t="s">
        <v>1404</v>
      </c>
      <c r="AB572" t="s">
        <v>9398</v>
      </c>
      <c r="AC572" s="47">
        <v>42810.395337118054</v>
      </c>
      <c r="AD572" t="s">
        <v>9398</v>
      </c>
      <c r="AE572" s="47">
        <v>42810.395337118054</v>
      </c>
    </row>
    <row r="573" spans="23:31" x14ac:dyDescent="0.35">
      <c r="W573" s="32" t="str">
        <f t="shared" si="23"/>
        <v>JBT-451PA</v>
      </c>
      <c r="X573" s="32" t="b">
        <f t="shared" si="24"/>
        <v>1</v>
      </c>
      <c r="Y573" t="s">
        <v>10490</v>
      </c>
      <c r="Z573" t="s">
        <v>1405</v>
      </c>
      <c r="AA573" t="s">
        <v>1406</v>
      </c>
      <c r="AB573" t="s">
        <v>9398</v>
      </c>
      <c r="AC573" s="47">
        <v>42810.395337233793</v>
      </c>
      <c r="AD573" t="s">
        <v>9398</v>
      </c>
      <c r="AE573" s="47">
        <v>42810.395337233793</v>
      </c>
    </row>
    <row r="574" spans="23:31" x14ac:dyDescent="0.35">
      <c r="W574" s="32" t="str">
        <f t="shared" si="23"/>
        <v>JBT-451PE</v>
      </c>
      <c r="X574" s="32" t="b">
        <f t="shared" si="24"/>
        <v>1</v>
      </c>
      <c r="Y574" t="s">
        <v>10490</v>
      </c>
      <c r="Z574" t="s">
        <v>1407</v>
      </c>
      <c r="AA574" t="s">
        <v>1408</v>
      </c>
      <c r="AB574" t="s">
        <v>9398</v>
      </c>
      <c r="AC574" s="47">
        <v>42810.395337303242</v>
      </c>
      <c r="AD574" t="s">
        <v>9398</v>
      </c>
      <c r="AE574" s="47">
        <v>42810.395337303242</v>
      </c>
    </row>
    <row r="575" spans="23:31" x14ac:dyDescent="0.35">
      <c r="W575" s="32" t="str">
        <f t="shared" si="23"/>
        <v>JBT-451QC</v>
      </c>
      <c r="X575" s="32" t="b">
        <f t="shared" si="24"/>
        <v>1</v>
      </c>
      <c r="Y575" t="s">
        <v>10490</v>
      </c>
      <c r="Z575" t="s">
        <v>377</v>
      </c>
      <c r="AA575" t="s">
        <v>1409</v>
      </c>
      <c r="AB575" t="s">
        <v>9398</v>
      </c>
      <c r="AC575" s="47">
        <v>42810.395337499998</v>
      </c>
      <c r="AD575" t="s">
        <v>9398</v>
      </c>
      <c r="AE575" s="47">
        <v>42810.395337499998</v>
      </c>
    </row>
    <row r="576" spans="23:31" x14ac:dyDescent="0.35">
      <c r="W576" s="32" t="str">
        <f t="shared" si="23"/>
        <v>JBT-451RI</v>
      </c>
      <c r="X576" s="32" t="b">
        <f t="shared" si="24"/>
        <v>1</v>
      </c>
      <c r="Y576" t="s">
        <v>10490</v>
      </c>
      <c r="Z576" t="s">
        <v>1410</v>
      </c>
      <c r="AA576" t="s">
        <v>1411</v>
      </c>
      <c r="AB576" t="s">
        <v>9398</v>
      </c>
      <c r="AC576" s="47">
        <v>42810.395337615744</v>
      </c>
      <c r="AD576" t="s">
        <v>9398</v>
      </c>
      <c r="AE576" s="47">
        <v>42810.395337615744</v>
      </c>
    </row>
    <row r="577" spans="23:31" x14ac:dyDescent="0.35">
      <c r="W577" s="32" t="str">
        <f t="shared" si="23"/>
        <v>JBT-451SC</v>
      </c>
      <c r="X577" s="32" t="b">
        <f t="shared" si="24"/>
        <v>1</v>
      </c>
      <c r="Y577" t="s">
        <v>10490</v>
      </c>
      <c r="Z577" t="s">
        <v>1412</v>
      </c>
      <c r="AA577" t="s">
        <v>1413</v>
      </c>
      <c r="AB577" t="s">
        <v>9398</v>
      </c>
      <c r="AC577" s="47">
        <v>42810.395337731483</v>
      </c>
      <c r="AD577" t="s">
        <v>9398</v>
      </c>
      <c r="AE577" s="47">
        <v>42810.395337731483</v>
      </c>
    </row>
    <row r="578" spans="23:31" x14ac:dyDescent="0.35">
      <c r="W578" s="32" t="str">
        <f t="shared" si="23"/>
        <v>JBT-451SD</v>
      </c>
      <c r="X578" s="32" t="b">
        <f t="shared" si="24"/>
        <v>1</v>
      </c>
      <c r="Y578" t="s">
        <v>10490</v>
      </c>
      <c r="Z578" t="s">
        <v>1414</v>
      </c>
      <c r="AA578" t="s">
        <v>1415</v>
      </c>
      <c r="AB578" t="s">
        <v>9398</v>
      </c>
      <c r="AC578" s="47">
        <v>42810.395337847222</v>
      </c>
      <c r="AD578" t="s">
        <v>9398</v>
      </c>
      <c r="AE578" s="47">
        <v>42810.395337847222</v>
      </c>
    </row>
    <row r="579" spans="23:31" x14ac:dyDescent="0.35">
      <c r="W579" s="32" t="str">
        <f t="shared" si="23"/>
        <v>JBT-451SK</v>
      </c>
      <c r="X579" s="32" t="b">
        <f t="shared" si="24"/>
        <v>1</v>
      </c>
      <c r="Y579" t="s">
        <v>10490</v>
      </c>
      <c r="Z579" t="s">
        <v>1416</v>
      </c>
      <c r="AA579" t="s">
        <v>1417</v>
      </c>
      <c r="AB579" t="s">
        <v>9398</v>
      </c>
      <c r="AC579" s="47">
        <v>42810.395337997688</v>
      </c>
      <c r="AD579" t="s">
        <v>9398</v>
      </c>
      <c r="AE579" s="47">
        <v>42810.395337997688</v>
      </c>
    </row>
    <row r="580" spans="23:31" x14ac:dyDescent="0.35">
      <c r="W580" s="32" t="str">
        <f t="shared" si="23"/>
        <v>JBT-451TN</v>
      </c>
      <c r="X580" s="32" t="b">
        <f t="shared" si="24"/>
        <v>1</v>
      </c>
      <c r="Y580" t="s">
        <v>10490</v>
      </c>
      <c r="Z580" t="s">
        <v>1418</v>
      </c>
      <c r="AA580" t="s">
        <v>1419</v>
      </c>
      <c r="AB580" t="s">
        <v>9398</v>
      </c>
      <c r="AC580" s="47">
        <v>42810.395338113427</v>
      </c>
      <c r="AD580" t="s">
        <v>9398</v>
      </c>
      <c r="AE580" s="47">
        <v>42810.395338113427</v>
      </c>
    </row>
    <row r="581" spans="23:31" x14ac:dyDescent="0.35">
      <c r="W581" s="32" t="str">
        <f t="shared" si="23"/>
        <v>JBT-451TX</v>
      </c>
      <c r="X581" s="32" t="b">
        <f t="shared" si="24"/>
        <v>1</v>
      </c>
      <c r="Y581" t="s">
        <v>10490</v>
      </c>
      <c r="Z581" t="s">
        <v>1420</v>
      </c>
      <c r="AA581" t="s">
        <v>1421</v>
      </c>
      <c r="AB581" t="s">
        <v>9398</v>
      </c>
      <c r="AC581" s="47">
        <v>42810.395338229166</v>
      </c>
      <c r="AD581" t="s">
        <v>9398</v>
      </c>
      <c r="AE581" s="47">
        <v>42810.395338229166</v>
      </c>
    </row>
    <row r="582" spans="23:31" x14ac:dyDescent="0.35">
      <c r="W582" s="32" t="str">
        <f t="shared" ref="W582:W645" si="25">Y582&amp;Z582</f>
        <v>JBT-451UT</v>
      </c>
      <c r="X582" s="32" t="b">
        <f t="shared" ref="X582:X645" si="26">VLOOKUP(Z582,T:U,2,0)=AA582</f>
        <v>1</v>
      </c>
      <c r="Y582" t="s">
        <v>10490</v>
      </c>
      <c r="Z582" t="s">
        <v>1422</v>
      </c>
      <c r="AA582" t="s">
        <v>1423</v>
      </c>
      <c r="AB582" t="s">
        <v>9398</v>
      </c>
      <c r="AC582" s="47">
        <v>42810.395338344904</v>
      </c>
      <c r="AD582" t="s">
        <v>9398</v>
      </c>
      <c r="AE582" s="47">
        <v>42810.395338344904</v>
      </c>
    </row>
    <row r="583" spans="23:31" x14ac:dyDescent="0.35">
      <c r="W583" s="32" t="str">
        <f t="shared" si="25"/>
        <v>JBT-451VA</v>
      </c>
      <c r="X583" s="32" t="b">
        <f t="shared" si="26"/>
        <v>1</v>
      </c>
      <c r="Y583" t="s">
        <v>10490</v>
      </c>
      <c r="Z583" t="s">
        <v>1424</v>
      </c>
      <c r="AA583" t="s">
        <v>1425</v>
      </c>
      <c r="AB583" t="s">
        <v>9398</v>
      </c>
      <c r="AC583" s="47">
        <v>42810.395338506947</v>
      </c>
      <c r="AD583" t="s">
        <v>9398</v>
      </c>
      <c r="AE583" s="47">
        <v>42810.395338506947</v>
      </c>
    </row>
    <row r="584" spans="23:31" x14ac:dyDescent="0.35">
      <c r="W584" s="32" t="str">
        <f t="shared" si="25"/>
        <v>JBT-451VT</v>
      </c>
      <c r="X584" s="32" t="b">
        <f t="shared" si="26"/>
        <v>1</v>
      </c>
      <c r="Y584" t="s">
        <v>10490</v>
      </c>
      <c r="Z584" t="s">
        <v>1426</v>
      </c>
      <c r="AA584" t="s">
        <v>1427</v>
      </c>
      <c r="AB584" t="s">
        <v>9398</v>
      </c>
      <c r="AC584" s="47">
        <v>42810.395338692128</v>
      </c>
      <c r="AD584" t="s">
        <v>9398</v>
      </c>
      <c r="AE584" s="47">
        <v>42810.395338692128</v>
      </c>
    </row>
    <row r="585" spans="23:31" x14ac:dyDescent="0.35">
      <c r="W585" s="32" t="str">
        <f t="shared" si="25"/>
        <v>JBT-451WA</v>
      </c>
      <c r="X585" s="32" t="b">
        <f t="shared" si="26"/>
        <v>1</v>
      </c>
      <c r="Y585" t="s">
        <v>10490</v>
      </c>
      <c r="Z585" t="s">
        <v>1428</v>
      </c>
      <c r="AA585" t="s">
        <v>1429</v>
      </c>
      <c r="AB585" t="s">
        <v>9398</v>
      </c>
      <c r="AC585" s="47">
        <v>42810.395338888891</v>
      </c>
      <c r="AD585" t="s">
        <v>9398</v>
      </c>
      <c r="AE585" s="47">
        <v>42810.395338888891</v>
      </c>
    </row>
    <row r="586" spans="23:31" x14ac:dyDescent="0.35">
      <c r="W586" s="32" t="str">
        <f t="shared" si="25"/>
        <v>JBT-451WI</v>
      </c>
      <c r="X586" s="32" t="b">
        <f t="shared" si="26"/>
        <v>1</v>
      </c>
      <c r="Y586" t="s">
        <v>10490</v>
      </c>
      <c r="Z586" t="s">
        <v>1430</v>
      </c>
      <c r="AA586" t="s">
        <v>1431</v>
      </c>
      <c r="AB586" t="s">
        <v>9398</v>
      </c>
      <c r="AC586" s="47">
        <v>42810.395339085648</v>
      </c>
      <c r="AD586" t="s">
        <v>9398</v>
      </c>
      <c r="AE586" s="47">
        <v>42810.395339085648</v>
      </c>
    </row>
    <row r="587" spans="23:31" x14ac:dyDescent="0.35">
      <c r="W587" s="32" t="str">
        <f t="shared" si="25"/>
        <v>JBT-451WV</v>
      </c>
      <c r="X587" s="32" t="b">
        <f t="shared" si="26"/>
        <v>1</v>
      </c>
      <c r="Y587" t="s">
        <v>10490</v>
      </c>
      <c r="Z587" t="s">
        <v>1432</v>
      </c>
      <c r="AA587" t="s">
        <v>1433</v>
      </c>
      <c r="AB587" t="s">
        <v>9398</v>
      </c>
      <c r="AC587" s="47">
        <v>42810.395339270835</v>
      </c>
      <c r="AD587" t="s">
        <v>9398</v>
      </c>
      <c r="AE587" s="47">
        <v>42810.395339270835</v>
      </c>
    </row>
    <row r="588" spans="23:31" x14ac:dyDescent="0.35">
      <c r="W588" s="32" t="str">
        <f t="shared" si="25"/>
        <v>JBT-451WY</v>
      </c>
      <c r="X588" s="32" t="b">
        <f t="shared" si="26"/>
        <v>1</v>
      </c>
      <c r="Y588" t="s">
        <v>10490</v>
      </c>
      <c r="Z588" t="s">
        <v>1434</v>
      </c>
      <c r="AA588" t="s">
        <v>1435</v>
      </c>
      <c r="AB588" t="s">
        <v>9398</v>
      </c>
      <c r="AC588" s="47">
        <v>42810.395339432871</v>
      </c>
      <c r="AD588" t="s">
        <v>9398</v>
      </c>
      <c r="AE588" s="47">
        <v>42810.395339432871</v>
      </c>
    </row>
    <row r="589" spans="23:31" x14ac:dyDescent="0.35">
      <c r="W589" s="32" t="str">
        <f t="shared" si="25"/>
        <v>JBT-451YT</v>
      </c>
      <c r="X589" s="32" t="b">
        <f t="shared" si="26"/>
        <v>1</v>
      </c>
      <c r="Y589" t="s">
        <v>10490</v>
      </c>
      <c r="Z589" t="s">
        <v>1436</v>
      </c>
      <c r="AA589" t="s">
        <v>1437</v>
      </c>
      <c r="AB589" t="s">
        <v>9398</v>
      </c>
      <c r="AC589" s="47">
        <v>42810.39533958333</v>
      </c>
      <c r="AD589" t="s">
        <v>9398</v>
      </c>
      <c r="AE589" s="47">
        <v>42810.39533958333</v>
      </c>
    </row>
    <row r="590" spans="23:31" x14ac:dyDescent="0.35">
      <c r="W590" s="32" t="str">
        <f t="shared" si="25"/>
        <v>JBT-452-</v>
      </c>
      <c r="X590" s="32" t="b">
        <f t="shared" si="26"/>
        <v>1</v>
      </c>
      <c r="Y590" t="s">
        <v>10491</v>
      </c>
      <c r="Z590" t="s">
        <v>1311</v>
      </c>
      <c r="AA590" t="s">
        <v>1312</v>
      </c>
      <c r="AB590" t="s">
        <v>9398</v>
      </c>
      <c r="AC590" s="47">
        <v>42895.401785798611</v>
      </c>
      <c r="AD590" t="s">
        <v>9398</v>
      </c>
      <c r="AE590" s="47">
        <v>42895.401785798611</v>
      </c>
    </row>
    <row r="591" spans="23:31" x14ac:dyDescent="0.35">
      <c r="W591" s="32" t="str">
        <f t="shared" si="25"/>
        <v>JBT-452AB</v>
      </c>
      <c r="X591" s="32" t="b">
        <f t="shared" si="26"/>
        <v>1</v>
      </c>
      <c r="Y591" t="s">
        <v>10491</v>
      </c>
      <c r="Z591" t="s">
        <v>1313</v>
      </c>
      <c r="AA591" t="s">
        <v>1314</v>
      </c>
      <c r="AB591" t="s">
        <v>9398</v>
      </c>
      <c r="AC591" s="47">
        <v>42810.395327696759</v>
      </c>
      <c r="AD591" t="s">
        <v>9398</v>
      </c>
      <c r="AE591" s="47">
        <v>42810.395327696759</v>
      </c>
    </row>
    <row r="592" spans="23:31" x14ac:dyDescent="0.35">
      <c r="W592" s="32" t="str">
        <f t="shared" si="25"/>
        <v>JBT-452AK</v>
      </c>
      <c r="X592" s="32" t="b">
        <f t="shared" si="26"/>
        <v>1</v>
      </c>
      <c r="Y592" t="s">
        <v>10491</v>
      </c>
      <c r="Z592" t="s">
        <v>1315</v>
      </c>
      <c r="AA592" t="s">
        <v>1316</v>
      </c>
      <c r="AB592" t="s">
        <v>9398</v>
      </c>
      <c r="AC592" s="47">
        <v>42810.395328043982</v>
      </c>
      <c r="AD592" t="s">
        <v>9398</v>
      </c>
      <c r="AE592" s="47">
        <v>42810.395328043982</v>
      </c>
    </row>
    <row r="593" spans="23:31" x14ac:dyDescent="0.35">
      <c r="W593" s="32" t="str">
        <f t="shared" si="25"/>
        <v>JBT-452AL</v>
      </c>
      <c r="X593" s="32" t="b">
        <f t="shared" si="26"/>
        <v>1</v>
      </c>
      <c r="Y593" t="s">
        <v>10491</v>
      </c>
      <c r="Z593" t="s">
        <v>1317</v>
      </c>
      <c r="AA593" t="s">
        <v>1318</v>
      </c>
      <c r="AB593" t="s">
        <v>9398</v>
      </c>
      <c r="AC593" s="47">
        <v>42810.395328240738</v>
      </c>
      <c r="AD593" t="s">
        <v>9398</v>
      </c>
      <c r="AE593" s="47">
        <v>42810.395328240738</v>
      </c>
    </row>
    <row r="594" spans="23:31" x14ac:dyDescent="0.35">
      <c r="W594" s="32" t="str">
        <f t="shared" si="25"/>
        <v>JBT-452AR</v>
      </c>
      <c r="X594" s="32" t="b">
        <f t="shared" si="26"/>
        <v>1</v>
      </c>
      <c r="Y594" t="s">
        <v>10491</v>
      </c>
      <c r="Z594" t="s">
        <v>112</v>
      </c>
      <c r="AA594" t="s">
        <v>1319</v>
      </c>
      <c r="AB594" t="s">
        <v>9398</v>
      </c>
      <c r="AC594" s="47">
        <v>42810.395328472223</v>
      </c>
      <c r="AD594" t="s">
        <v>9398</v>
      </c>
      <c r="AE594" s="47">
        <v>42810.395328472223</v>
      </c>
    </row>
    <row r="595" spans="23:31" x14ac:dyDescent="0.35">
      <c r="W595" s="32" t="str">
        <f t="shared" si="25"/>
        <v>JBT-452AZ</v>
      </c>
      <c r="X595" s="32" t="b">
        <f t="shared" si="26"/>
        <v>1</v>
      </c>
      <c r="Y595" t="s">
        <v>10491</v>
      </c>
      <c r="Z595" t="s">
        <v>1320</v>
      </c>
      <c r="AA595" t="s">
        <v>1321</v>
      </c>
      <c r="AB595" t="s">
        <v>9398</v>
      </c>
      <c r="AC595" s="47">
        <v>42810.395328668979</v>
      </c>
      <c r="AD595" t="s">
        <v>9398</v>
      </c>
      <c r="AE595" s="47">
        <v>42810.395328668979</v>
      </c>
    </row>
    <row r="596" spans="23:31" x14ac:dyDescent="0.35">
      <c r="W596" s="32" t="str">
        <f t="shared" si="25"/>
        <v>JBT-452BC</v>
      </c>
      <c r="X596" s="32" t="b">
        <f t="shared" si="26"/>
        <v>1</v>
      </c>
      <c r="Y596" t="s">
        <v>10491</v>
      </c>
      <c r="Z596" t="s">
        <v>1322</v>
      </c>
      <c r="AA596" t="s">
        <v>1323</v>
      </c>
      <c r="AB596" t="s">
        <v>9398</v>
      </c>
      <c r="AC596" s="47">
        <v>42810.395328935185</v>
      </c>
      <c r="AD596" t="s">
        <v>9398</v>
      </c>
      <c r="AE596" s="47">
        <v>42810.395328935185</v>
      </c>
    </row>
    <row r="597" spans="23:31" x14ac:dyDescent="0.35">
      <c r="W597" s="32" t="str">
        <f t="shared" si="25"/>
        <v>JBT-452CA</v>
      </c>
      <c r="X597" s="32" t="b">
        <f t="shared" si="26"/>
        <v>1</v>
      </c>
      <c r="Y597" t="s">
        <v>10491</v>
      </c>
      <c r="Z597" t="s">
        <v>1324</v>
      </c>
      <c r="AA597" t="s">
        <v>1325</v>
      </c>
      <c r="AB597" t="s">
        <v>9398</v>
      </c>
      <c r="AC597" s="47">
        <v>42810.395329166669</v>
      </c>
      <c r="AD597" t="s">
        <v>9398</v>
      </c>
      <c r="AE597" s="47">
        <v>42810.395329166669</v>
      </c>
    </row>
    <row r="598" spans="23:31" x14ac:dyDescent="0.35">
      <c r="W598" s="32" t="str">
        <f t="shared" si="25"/>
        <v>JBT-452CO</v>
      </c>
      <c r="X598" s="32" t="b">
        <f t="shared" si="26"/>
        <v>1</v>
      </c>
      <c r="Y598" t="s">
        <v>10491</v>
      </c>
      <c r="Z598" t="s">
        <v>51</v>
      </c>
      <c r="AA598" t="s">
        <v>1326</v>
      </c>
      <c r="AB598" t="s">
        <v>9398</v>
      </c>
      <c r="AC598" s="47">
        <v>42810.395329317129</v>
      </c>
      <c r="AD598" t="s">
        <v>9398</v>
      </c>
      <c r="AE598" s="47">
        <v>42810.395329317129</v>
      </c>
    </row>
    <row r="599" spans="23:31" x14ac:dyDescent="0.35">
      <c r="W599" s="32" t="str">
        <f t="shared" si="25"/>
        <v>JBT-452CT</v>
      </c>
      <c r="X599" s="32" t="b">
        <f t="shared" si="26"/>
        <v>1</v>
      </c>
      <c r="Y599" t="s">
        <v>10491</v>
      </c>
      <c r="Z599" t="s">
        <v>1327</v>
      </c>
      <c r="AA599" t="s">
        <v>1328</v>
      </c>
      <c r="AB599" t="s">
        <v>9398</v>
      </c>
      <c r="AC599" s="47">
        <v>42810.395329513885</v>
      </c>
      <c r="AD599" t="s">
        <v>9398</v>
      </c>
      <c r="AE599" s="47">
        <v>42810.395329513885</v>
      </c>
    </row>
    <row r="600" spans="23:31" x14ac:dyDescent="0.35">
      <c r="W600" s="32" t="str">
        <f t="shared" si="25"/>
        <v>JBT-452DC</v>
      </c>
      <c r="X600" s="32" t="b">
        <f t="shared" si="26"/>
        <v>1</v>
      </c>
      <c r="Y600" t="s">
        <v>10491</v>
      </c>
      <c r="Z600" t="s">
        <v>1329</v>
      </c>
      <c r="AA600" t="s">
        <v>1330</v>
      </c>
      <c r="AB600" t="s">
        <v>9398</v>
      </c>
      <c r="AC600" s="47">
        <v>42810.395329710649</v>
      </c>
      <c r="AD600" t="s">
        <v>9398</v>
      </c>
      <c r="AE600" s="47">
        <v>42810.395329710649</v>
      </c>
    </row>
    <row r="601" spans="23:31" x14ac:dyDescent="0.35">
      <c r="W601" s="32" t="str">
        <f t="shared" si="25"/>
        <v>JBT-452DE</v>
      </c>
      <c r="X601" s="32" t="b">
        <f t="shared" si="26"/>
        <v>1</v>
      </c>
      <c r="Y601" t="s">
        <v>10491</v>
      </c>
      <c r="Z601" t="s">
        <v>1331</v>
      </c>
      <c r="AA601" t="s">
        <v>1332</v>
      </c>
      <c r="AB601" t="s">
        <v>9398</v>
      </c>
      <c r="AC601" s="47">
        <v>42810.395329861109</v>
      </c>
      <c r="AD601" t="s">
        <v>9398</v>
      </c>
      <c r="AE601" s="47">
        <v>42810.395329861109</v>
      </c>
    </row>
    <row r="602" spans="23:31" x14ac:dyDescent="0.35">
      <c r="W602" s="32" t="str">
        <f t="shared" si="25"/>
        <v>JBT-452FL</v>
      </c>
      <c r="X602" s="32" t="b">
        <f t="shared" si="26"/>
        <v>1</v>
      </c>
      <c r="Y602" t="s">
        <v>10491</v>
      </c>
      <c r="Z602" t="s">
        <v>1333</v>
      </c>
      <c r="AA602" t="s">
        <v>1334</v>
      </c>
      <c r="AB602" t="s">
        <v>9398</v>
      </c>
      <c r="AC602" s="47">
        <v>42810.395330057872</v>
      </c>
      <c r="AD602" t="s">
        <v>9398</v>
      </c>
      <c r="AE602" s="47">
        <v>42810.395330057872</v>
      </c>
    </row>
    <row r="603" spans="23:31" x14ac:dyDescent="0.35">
      <c r="W603" s="32" t="str">
        <f t="shared" si="25"/>
        <v>JBT-452GA</v>
      </c>
      <c r="X603" s="32" t="b">
        <f t="shared" si="26"/>
        <v>1</v>
      </c>
      <c r="Y603" t="s">
        <v>10491</v>
      </c>
      <c r="Z603" t="s">
        <v>1335</v>
      </c>
      <c r="AA603" t="s">
        <v>1336</v>
      </c>
      <c r="AB603" t="s">
        <v>9398</v>
      </c>
      <c r="AC603" s="47">
        <v>42810.395330208332</v>
      </c>
      <c r="AD603" t="s">
        <v>9398</v>
      </c>
      <c r="AE603" s="47">
        <v>42810.395330208332</v>
      </c>
    </row>
    <row r="604" spans="23:31" x14ac:dyDescent="0.35">
      <c r="W604" s="32" t="str">
        <f t="shared" si="25"/>
        <v>JBT-452HI</v>
      </c>
      <c r="X604" s="32" t="b">
        <f t="shared" si="26"/>
        <v>1</v>
      </c>
      <c r="Y604" t="s">
        <v>10491</v>
      </c>
      <c r="Z604" t="s">
        <v>1337</v>
      </c>
      <c r="AA604" t="s">
        <v>1338</v>
      </c>
      <c r="AB604" t="s">
        <v>9398</v>
      </c>
      <c r="AC604" s="47">
        <v>42810.395330474537</v>
      </c>
      <c r="AD604" t="s">
        <v>9398</v>
      </c>
      <c r="AE604" s="47">
        <v>42810.395330474537</v>
      </c>
    </row>
    <row r="605" spans="23:31" x14ac:dyDescent="0.35">
      <c r="W605" s="32" t="str">
        <f t="shared" si="25"/>
        <v>JBT-452IA</v>
      </c>
      <c r="X605" s="32" t="b">
        <f t="shared" si="26"/>
        <v>1</v>
      </c>
      <c r="Y605" t="s">
        <v>10491</v>
      </c>
      <c r="Z605" t="s">
        <v>1339</v>
      </c>
      <c r="AA605" t="s">
        <v>1340</v>
      </c>
      <c r="AB605" t="s">
        <v>9398</v>
      </c>
      <c r="AC605" s="47">
        <v>42810.395330671294</v>
      </c>
      <c r="AD605" t="s">
        <v>9398</v>
      </c>
      <c r="AE605" s="47">
        <v>42810.395330671294</v>
      </c>
    </row>
    <row r="606" spans="23:31" x14ac:dyDescent="0.35">
      <c r="W606" s="32" t="str">
        <f t="shared" si="25"/>
        <v>JBT-452ID</v>
      </c>
      <c r="X606" s="32" t="b">
        <f t="shared" si="26"/>
        <v>1</v>
      </c>
      <c r="Y606" t="s">
        <v>10491</v>
      </c>
      <c r="Z606" t="s">
        <v>1341</v>
      </c>
      <c r="AA606" t="s">
        <v>1342</v>
      </c>
      <c r="AB606" t="s">
        <v>9398</v>
      </c>
      <c r="AC606" s="47">
        <v>42810.395330868057</v>
      </c>
      <c r="AD606" t="s">
        <v>9398</v>
      </c>
      <c r="AE606" s="47">
        <v>42810.395330868057</v>
      </c>
    </row>
    <row r="607" spans="23:31" x14ac:dyDescent="0.35">
      <c r="W607" s="32" t="str">
        <f t="shared" si="25"/>
        <v>JBT-452IL</v>
      </c>
      <c r="X607" s="32" t="b">
        <f t="shared" si="26"/>
        <v>1</v>
      </c>
      <c r="Y607" t="s">
        <v>10491</v>
      </c>
      <c r="Z607" t="s">
        <v>1343</v>
      </c>
      <c r="AA607" t="s">
        <v>1344</v>
      </c>
      <c r="AB607" t="s">
        <v>9398</v>
      </c>
      <c r="AC607" s="47">
        <v>42810.395331168984</v>
      </c>
      <c r="AD607" t="s">
        <v>9398</v>
      </c>
      <c r="AE607" s="47">
        <v>42810.395331168984</v>
      </c>
    </row>
    <row r="608" spans="23:31" x14ac:dyDescent="0.35">
      <c r="W608" s="32" t="str">
        <f t="shared" si="25"/>
        <v>JBT-452IN</v>
      </c>
      <c r="X608" s="32" t="b">
        <f t="shared" si="26"/>
        <v>1</v>
      </c>
      <c r="Y608" t="s">
        <v>10491</v>
      </c>
      <c r="Z608" t="s">
        <v>1345</v>
      </c>
      <c r="AA608" t="s">
        <v>1346</v>
      </c>
      <c r="AB608" t="s">
        <v>9398</v>
      </c>
      <c r="AC608" s="47">
        <v>42810.395331446758</v>
      </c>
      <c r="AD608" t="s">
        <v>9398</v>
      </c>
      <c r="AE608" s="47">
        <v>42810.395331446758</v>
      </c>
    </row>
    <row r="609" spans="23:31" x14ac:dyDescent="0.35">
      <c r="W609" s="32" t="str">
        <f t="shared" si="25"/>
        <v>JBT-452KS</v>
      </c>
      <c r="X609" s="32" t="b">
        <f t="shared" si="26"/>
        <v>1</v>
      </c>
      <c r="Y609" t="s">
        <v>10491</v>
      </c>
      <c r="Z609" t="s">
        <v>1347</v>
      </c>
      <c r="AA609" t="s">
        <v>1348</v>
      </c>
      <c r="AB609" t="s">
        <v>9398</v>
      </c>
      <c r="AC609" s="47">
        <v>42810.395331631946</v>
      </c>
      <c r="AD609" t="s">
        <v>9398</v>
      </c>
      <c r="AE609" s="47">
        <v>42810.395331631946</v>
      </c>
    </row>
    <row r="610" spans="23:31" x14ac:dyDescent="0.35">
      <c r="W610" s="32" t="str">
        <f t="shared" si="25"/>
        <v>JBT-452KY</v>
      </c>
      <c r="X610" s="32" t="b">
        <f t="shared" si="26"/>
        <v>1</v>
      </c>
      <c r="Y610" t="s">
        <v>10491</v>
      </c>
      <c r="Z610" t="s">
        <v>1349</v>
      </c>
      <c r="AA610" t="s">
        <v>1350</v>
      </c>
      <c r="AB610" t="s">
        <v>9398</v>
      </c>
      <c r="AC610" s="47">
        <v>42810.39533190972</v>
      </c>
      <c r="AD610" t="s">
        <v>9398</v>
      </c>
      <c r="AE610" s="47">
        <v>42810.39533190972</v>
      </c>
    </row>
    <row r="611" spans="23:31" x14ac:dyDescent="0.35">
      <c r="W611" s="32" t="str">
        <f t="shared" si="25"/>
        <v>JBT-452LA</v>
      </c>
      <c r="X611" s="32" t="b">
        <f t="shared" si="26"/>
        <v>1</v>
      </c>
      <c r="Y611" t="s">
        <v>10491</v>
      </c>
      <c r="Z611" t="s">
        <v>1351</v>
      </c>
      <c r="AA611" t="s">
        <v>1352</v>
      </c>
      <c r="AB611" t="s">
        <v>9398</v>
      </c>
      <c r="AC611" s="47">
        <v>42810.395332141205</v>
      </c>
      <c r="AD611" t="s">
        <v>9398</v>
      </c>
      <c r="AE611" s="47">
        <v>42810.395332141205</v>
      </c>
    </row>
    <row r="612" spans="23:31" x14ac:dyDescent="0.35">
      <c r="W612" s="32" t="str">
        <f t="shared" si="25"/>
        <v>JBT-452MA</v>
      </c>
      <c r="X612" s="32" t="b">
        <f t="shared" si="26"/>
        <v>1</v>
      </c>
      <c r="Y612" t="s">
        <v>10491</v>
      </c>
      <c r="Z612" t="s">
        <v>1353</v>
      </c>
      <c r="AA612" t="s">
        <v>1354</v>
      </c>
      <c r="AB612" t="s">
        <v>9398</v>
      </c>
      <c r="AC612" s="47">
        <v>42810.395332326392</v>
      </c>
      <c r="AD612" t="s">
        <v>9398</v>
      </c>
      <c r="AE612" s="47">
        <v>42810.395332326392</v>
      </c>
    </row>
    <row r="613" spans="23:31" x14ac:dyDescent="0.35">
      <c r="W613" s="32" t="str">
        <f t="shared" si="25"/>
        <v>JBT-452MB</v>
      </c>
      <c r="X613" s="32" t="b">
        <f t="shared" si="26"/>
        <v>1</v>
      </c>
      <c r="Y613" t="s">
        <v>10491</v>
      </c>
      <c r="Z613" t="s">
        <v>1355</v>
      </c>
      <c r="AA613" t="s">
        <v>1356</v>
      </c>
      <c r="AB613" t="s">
        <v>9398</v>
      </c>
      <c r="AC613" s="47">
        <v>42810.39533255787</v>
      </c>
      <c r="AD613" t="s">
        <v>9398</v>
      </c>
      <c r="AE613" s="47">
        <v>42810.39533255787</v>
      </c>
    </row>
    <row r="614" spans="23:31" x14ac:dyDescent="0.35">
      <c r="W614" s="32" t="str">
        <f t="shared" si="25"/>
        <v>JBT-452MD</v>
      </c>
      <c r="X614" s="32" t="b">
        <f t="shared" si="26"/>
        <v>1</v>
      </c>
      <c r="Y614" t="s">
        <v>10491</v>
      </c>
      <c r="Z614" t="s">
        <v>1357</v>
      </c>
      <c r="AA614" t="s">
        <v>1358</v>
      </c>
      <c r="AB614" t="s">
        <v>9398</v>
      </c>
      <c r="AC614" s="47">
        <v>42810.395333067128</v>
      </c>
      <c r="AD614" t="s">
        <v>9398</v>
      </c>
      <c r="AE614" s="47">
        <v>42810.395333067128</v>
      </c>
    </row>
    <row r="615" spans="23:31" x14ac:dyDescent="0.35">
      <c r="W615" s="32" t="str">
        <f t="shared" si="25"/>
        <v>JBT-452ME</v>
      </c>
      <c r="X615" s="32" t="b">
        <f t="shared" si="26"/>
        <v>1</v>
      </c>
      <c r="Y615" t="s">
        <v>10491</v>
      </c>
      <c r="Z615" t="s">
        <v>1359</v>
      </c>
      <c r="AA615" t="s">
        <v>1360</v>
      </c>
      <c r="AB615" t="s">
        <v>9398</v>
      </c>
      <c r="AC615" s="47">
        <v>42810.395333368055</v>
      </c>
      <c r="AD615" t="s">
        <v>9398</v>
      </c>
      <c r="AE615" s="47">
        <v>42810.395333368055</v>
      </c>
    </row>
    <row r="616" spans="23:31" x14ac:dyDescent="0.35">
      <c r="W616" s="32" t="str">
        <f t="shared" si="25"/>
        <v>JBT-452MI</v>
      </c>
      <c r="X616" s="32" t="b">
        <f t="shared" si="26"/>
        <v>1</v>
      </c>
      <c r="Y616" t="s">
        <v>10491</v>
      </c>
      <c r="Z616" t="s">
        <v>1361</v>
      </c>
      <c r="AA616" t="s">
        <v>1362</v>
      </c>
      <c r="AB616" t="s">
        <v>9398</v>
      </c>
      <c r="AC616" s="47">
        <v>42810.395333564818</v>
      </c>
      <c r="AD616" t="s">
        <v>9398</v>
      </c>
      <c r="AE616" s="47">
        <v>42810.395333564818</v>
      </c>
    </row>
    <row r="617" spans="23:31" x14ac:dyDescent="0.35">
      <c r="W617" s="32" t="str">
        <f t="shared" si="25"/>
        <v>JBT-452MN</v>
      </c>
      <c r="X617" s="32" t="b">
        <f t="shared" si="26"/>
        <v>1</v>
      </c>
      <c r="Y617" t="s">
        <v>10491</v>
      </c>
      <c r="Z617" t="s">
        <v>1363</v>
      </c>
      <c r="AA617" t="s">
        <v>1364</v>
      </c>
      <c r="AB617" t="s">
        <v>9398</v>
      </c>
      <c r="AC617" s="47">
        <v>42810.395333761575</v>
      </c>
      <c r="AD617" t="s">
        <v>9398</v>
      </c>
      <c r="AE617" s="47">
        <v>42810.395333761575</v>
      </c>
    </row>
    <row r="618" spans="23:31" x14ac:dyDescent="0.35">
      <c r="W618" s="32" t="str">
        <f t="shared" si="25"/>
        <v>JBT-452MO</v>
      </c>
      <c r="X618" s="32" t="b">
        <f t="shared" si="26"/>
        <v>1</v>
      </c>
      <c r="Y618" t="s">
        <v>10491</v>
      </c>
      <c r="Z618" t="s">
        <v>1365</v>
      </c>
      <c r="AA618" t="s">
        <v>1366</v>
      </c>
      <c r="AB618" t="s">
        <v>9398</v>
      </c>
      <c r="AC618" s="47">
        <v>42810.395333946763</v>
      </c>
      <c r="AD618" t="s">
        <v>9398</v>
      </c>
      <c r="AE618" s="47">
        <v>42810.395333946763</v>
      </c>
    </row>
    <row r="619" spans="23:31" x14ac:dyDescent="0.35">
      <c r="W619" s="32" t="str">
        <f t="shared" si="25"/>
        <v>JBT-452MS</v>
      </c>
      <c r="X619" s="32" t="b">
        <f t="shared" si="26"/>
        <v>1</v>
      </c>
      <c r="Y619" t="s">
        <v>10491</v>
      </c>
      <c r="Z619" t="s">
        <v>1367</v>
      </c>
      <c r="AA619" t="s">
        <v>1368</v>
      </c>
      <c r="AB619" t="s">
        <v>9398</v>
      </c>
      <c r="AC619" s="47">
        <v>42810.39533417824</v>
      </c>
      <c r="AD619" t="s">
        <v>9398</v>
      </c>
      <c r="AE619" s="47">
        <v>42810.39533417824</v>
      </c>
    </row>
    <row r="620" spans="23:31" x14ac:dyDescent="0.35">
      <c r="W620" s="32" t="str">
        <f t="shared" si="25"/>
        <v>JBT-452MT</v>
      </c>
      <c r="X620" s="32" t="b">
        <f t="shared" si="26"/>
        <v>1</v>
      </c>
      <c r="Y620" t="s">
        <v>10491</v>
      </c>
      <c r="Z620" t="s">
        <v>1369</v>
      </c>
      <c r="AA620" t="s">
        <v>1370</v>
      </c>
      <c r="AB620" t="s">
        <v>9398</v>
      </c>
      <c r="AC620" s="47">
        <v>42810.395334490742</v>
      </c>
      <c r="AD620" t="s">
        <v>9398</v>
      </c>
      <c r="AE620" s="47">
        <v>42810.395334490742</v>
      </c>
    </row>
    <row r="621" spans="23:31" x14ac:dyDescent="0.35">
      <c r="W621" s="32" t="str">
        <f t="shared" si="25"/>
        <v>JBT-452NB</v>
      </c>
      <c r="X621" s="32" t="b">
        <f t="shared" si="26"/>
        <v>1</v>
      </c>
      <c r="Y621" t="s">
        <v>10491</v>
      </c>
      <c r="Z621" t="s">
        <v>1371</v>
      </c>
      <c r="AA621" t="s">
        <v>1372</v>
      </c>
      <c r="AB621" t="s">
        <v>9398</v>
      </c>
      <c r="AC621" s="47">
        <v>42810.39533472222</v>
      </c>
      <c r="AD621" t="s">
        <v>9398</v>
      </c>
      <c r="AE621" s="47">
        <v>42810.39533472222</v>
      </c>
    </row>
    <row r="622" spans="23:31" x14ac:dyDescent="0.35">
      <c r="W622" s="32" t="str">
        <f t="shared" si="25"/>
        <v>JBT-452NC</v>
      </c>
      <c r="X622" s="32" t="b">
        <f t="shared" si="26"/>
        <v>1</v>
      </c>
      <c r="Y622" t="s">
        <v>10491</v>
      </c>
      <c r="Z622" t="s">
        <v>1373</v>
      </c>
      <c r="AA622" t="s">
        <v>1374</v>
      </c>
      <c r="AB622" t="s">
        <v>9398</v>
      </c>
      <c r="AC622" s="47">
        <v>42810.395334953704</v>
      </c>
      <c r="AD622" t="s">
        <v>9398</v>
      </c>
      <c r="AE622" s="47">
        <v>42810.395334953704</v>
      </c>
    </row>
    <row r="623" spans="23:31" x14ac:dyDescent="0.35">
      <c r="W623" s="32" t="str">
        <f t="shared" si="25"/>
        <v>JBT-452ND</v>
      </c>
      <c r="X623" s="32" t="b">
        <f t="shared" si="26"/>
        <v>1</v>
      </c>
      <c r="Y623" t="s">
        <v>10491</v>
      </c>
      <c r="Z623" t="s">
        <v>1375</v>
      </c>
      <c r="AA623" t="s">
        <v>1376</v>
      </c>
      <c r="AB623" t="s">
        <v>9398</v>
      </c>
      <c r="AC623" s="47">
        <v>42810.395335150461</v>
      </c>
      <c r="AD623" t="s">
        <v>9398</v>
      </c>
      <c r="AE623" s="47">
        <v>42810.395335150461</v>
      </c>
    </row>
    <row r="624" spans="23:31" x14ac:dyDescent="0.35">
      <c r="W624" s="32" t="str">
        <f t="shared" si="25"/>
        <v>JBT-452NE</v>
      </c>
      <c r="X624" s="32" t="b">
        <f t="shared" si="26"/>
        <v>1</v>
      </c>
      <c r="Y624" t="s">
        <v>10491</v>
      </c>
      <c r="Z624" t="s">
        <v>1377</v>
      </c>
      <c r="AA624" t="s">
        <v>1378</v>
      </c>
      <c r="AB624" t="s">
        <v>9398</v>
      </c>
      <c r="AC624" s="47">
        <v>42810.395335335648</v>
      </c>
      <c r="AD624" t="s">
        <v>9398</v>
      </c>
      <c r="AE624" s="47">
        <v>42810.395335335648</v>
      </c>
    </row>
    <row r="625" spans="23:31" x14ac:dyDescent="0.35">
      <c r="W625" s="32" t="str">
        <f t="shared" si="25"/>
        <v>JBT-452NH</v>
      </c>
      <c r="X625" s="32" t="b">
        <f t="shared" si="26"/>
        <v>1</v>
      </c>
      <c r="Y625" t="s">
        <v>10491</v>
      </c>
      <c r="Z625" t="s">
        <v>1379</v>
      </c>
      <c r="AA625" t="s">
        <v>1380</v>
      </c>
      <c r="AB625" t="s">
        <v>9398</v>
      </c>
      <c r="AC625" s="47">
        <v>42810.395335682872</v>
      </c>
      <c r="AD625" t="s">
        <v>9398</v>
      </c>
      <c r="AE625" s="47">
        <v>42810.395335682872</v>
      </c>
    </row>
    <row r="626" spans="23:31" x14ac:dyDescent="0.35">
      <c r="W626" s="32" t="str">
        <f t="shared" si="25"/>
        <v>JBT-452NJ</v>
      </c>
      <c r="X626" s="32" t="b">
        <f t="shared" si="26"/>
        <v>1</v>
      </c>
      <c r="Y626" t="s">
        <v>10491</v>
      </c>
      <c r="Z626" t="s">
        <v>1381</v>
      </c>
      <c r="AA626" t="s">
        <v>1382</v>
      </c>
      <c r="AB626" t="s">
        <v>9398</v>
      </c>
      <c r="AC626" s="47">
        <v>42810.395335879628</v>
      </c>
      <c r="AD626" t="s">
        <v>9398</v>
      </c>
      <c r="AE626" s="47">
        <v>42810.395335879628</v>
      </c>
    </row>
    <row r="627" spans="23:31" x14ac:dyDescent="0.35">
      <c r="W627" s="32" t="str">
        <f t="shared" si="25"/>
        <v>JBT-452NL</v>
      </c>
      <c r="X627" s="32" t="b">
        <f t="shared" si="26"/>
        <v>1</v>
      </c>
      <c r="Y627" t="s">
        <v>10491</v>
      </c>
      <c r="Z627" t="s">
        <v>1383</v>
      </c>
      <c r="AA627" t="s">
        <v>1384</v>
      </c>
      <c r="AB627" t="s">
        <v>9398</v>
      </c>
      <c r="AC627" s="47">
        <v>42810.395336030095</v>
      </c>
      <c r="AD627" t="s">
        <v>9398</v>
      </c>
      <c r="AE627" s="47">
        <v>42810.395336030095</v>
      </c>
    </row>
    <row r="628" spans="23:31" x14ac:dyDescent="0.35">
      <c r="W628" s="32" t="str">
        <f t="shared" si="25"/>
        <v>JBT-452NM</v>
      </c>
      <c r="X628" s="32" t="b">
        <f t="shared" si="26"/>
        <v>1</v>
      </c>
      <c r="Y628" t="s">
        <v>10491</v>
      </c>
      <c r="Z628" t="s">
        <v>1385</v>
      </c>
      <c r="AA628" t="s">
        <v>1386</v>
      </c>
      <c r="AB628" t="s">
        <v>9398</v>
      </c>
      <c r="AC628" s="47">
        <v>42810.39533619213</v>
      </c>
      <c r="AD628" t="s">
        <v>9398</v>
      </c>
      <c r="AE628" s="47">
        <v>42810.39533619213</v>
      </c>
    </row>
    <row r="629" spans="23:31" x14ac:dyDescent="0.35">
      <c r="W629" s="32" t="str">
        <f t="shared" si="25"/>
        <v>JBT-452NS</v>
      </c>
      <c r="X629" s="32" t="b">
        <f t="shared" si="26"/>
        <v>1</v>
      </c>
      <c r="Y629" t="s">
        <v>10491</v>
      </c>
      <c r="Z629" t="s">
        <v>1387</v>
      </c>
      <c r="AA629" t="s">
        <v>1388</v>
      </c>
      <c r="AB629" t="s">
        <v>9398</v>
      </c>
      <c r="AC629" s="47">
        <v>42810.395336307869</v>
      </c>
      <c r="AD629" t="s">
        <v>9398</v>
      </c>
      <c r="AE629" s="47">
        <v>42810.395336307869</v>
      </c>
    </row>
    <row r="630" spans="23:31" x14ac:dyDescent="0.35">
      <c r="W630" s="32" t="str">
        <f t="shared" si="25"/>
        <v>JBT-452NT</v>
      </c>
      <c r="X630" s="32" t="b">
        <f t="shared" si="26"/>
        <v>1</v>
      </c>
      <c r="Y630" t="s">
        <v>10491</v>
      </c>
      <c r="Z630" t="s">
        <v>1389</v>
      </c>
      <c r="AA630" t="s">
        <v>1390</v>
      </c>
      <c r="AB630" t="s">
        <v>9398</v>
      </c>
      <c r="AC630" s="47">
        <v>42810.395336377318</v>
      </c>
      <c r="AD630" t="s">
        <v>9398</v>
      </c>
      <c r="AE630" s="47">
        <v>42810.395336377318</v>
      </c>
    </row>
    <row r="631" spans="23:31" x14ac:dyDescent="0.35">
      <c r="W631" s="32" t="str">
        <f t="shared" si="25"/>
        <v>JBT-452NU</v>
      </c>
      <c r="X631" s="32" t="b">
        <f t="shared" si="26"/>
        <v>1</v>
      </c>
      <c r="Y631" t="s">
        <v>10491</v>
      </c>
      <c r="Z631" t="s">
        <v>1391</v>
      </c>
      <c r="AA631" t="s">
        <v>1392</v>
      </c>
      <c r="AB631" t="s">
        <v>9398</v>
      </c>
      <c r="AC631" s="47">
        <v>42810.395336493057</v>
      </c>
      <c r="AD631" t="s">
        <v>9398</v>
      </c>
      <c r="AE631" s="47">
        <v>42810.395336493057</v>
      </c>
    </row>
    <row r="632" spans="23:31" x14ac:dyDescent="0.35">
      <c r="W632" s="32" t="str">
        <f t="shared" si="25"/>
        <v>JBT-452NV</v>
      </c>
      <c r="X632" s="32" t="b">
        <f t="shared" si="26"/>
        <v>1</v>
      </c>
      <c r="Y632" t="s">
        <v>10491</v>
      </c>
      <c r="Z632" t="s">
        <v>1393</v>
      </c>
      <c r="AA632" t="s">
        <v>1394</v>
      </c>
      <c r="AB632" t="s">
        <v>9398</v>
      </c>
      <c r="AC632" s="47">
        <v>42810.395336574074</v>
      </c>
      <c r="AD632" t="s">
        <v>9398</v>
      </c>
      <c r="AE632" s="47">
        <v>42810.395336574074</v>
      </c>
    </row>
    <row r="633" spans="23:31" x14ac:dyDescent="0.35">
      <c r="W633" s="32" t="str">
        <f t="shared" si="25"/>
        <v>JBT-452NY</v>
      </c>
      <c r="X633" s="32" t="b">
        <f t="shared" si="26"/>
        <v>1</v>
      </c>
      <c r="Y633" t="s">
        <v>10491</v>
      </c>
      <c r="Z633" t="s">
        <v>1395</v>
      </c>
      <c r="AA633" t="s">
        <v>1396</v>
      </c>
      <c r="AB633" t="s">
        <v>9398</v>
      </c>
      <c r="AC633" s="47">
        <v>42810.395336689813</v>
      </c>
      <c r="AD633" t="s">
        <v>9398</v>
      </c>
      <c r="AE633" s="47">
        <v>42810.395336689813</v>
      </c>
    </row>
    <row r="634" spans="23:31" x14ac:dyDescent="0.35">
      <c r="W634" s="32" t="str">
        <f t="shared" si="25"/>
        <v>JBT-452OH</v>
      </c>
      <c r="X634" s="32" t="b">
        <f t="shared" si="26"/>
        <v>1</v>
      </c>
      <c r="Y634" t="s">
        <v>10491</v>
      </c>
      <c r="Z634" t="s">
        <v>1397</v>
      </c>
      <c r="AA634" t="s">
        <v>1398</v>
      </c>
      <c r="AB634" t="s">
        <v>9398</v>
      </c>
      <c r="AC634" s="47">
        <v>42810.395336805559</v>
      </c>
      <c r="AD634" t="s">
        <v>9398</v>
      </c>
      <c r="AE634" s="47">
        <v>42810.395336805559</v>
      </c>
    </row>
    <row r="635" spans="23:31" x14ac:dyDescent="0.35">
      <c r="W635" s="32" t="str">
        <f t="shared" si="25"/>
        <v>JBT-452OK</v>
      </c>
      <c r="X635" s="32" t="b">
        <f t="shared" si="26"/>
        <v>1</v>
      </c>
      <c r="Y635" t="s">
        <v>10491</v>
      </c>
      <c r="Z635" t="s">
        <v>1399</v>
      </c>
      <c r="AA635" t="s">
        <v>1400</v>
      </c>
      <c r="AB635" t="s">
        <v>9398</v>
      </c>
      <c r="AC635" s="47">
        <v>42810.395336886577</v>
      </c>
      <c r="AD635" t="s">
        <v>9398</v>
      </c>
      <c r="AE635" s="47">
        <v>42810.395336886577</v>
      </c>
    </row>
    <row r="636" spans="23:31" x14ac:dyDescent="0.35">
      <c r="W636" s="32" t="str">
        <f t="shared" si="25"/>
        <v>JBT-452ON</v>
      </c>
      <c r="X636" s="32" t="b">
        <f t="shared" si="26"/>
        <v>1</v>
      </c>
      <c r="Y636" t="s">
        <v>10491</v>
      </c>
      <c r="Z636" t="s">
        <v>1401</v>
      </c>
      <c r="AA636" t="s">
        <v>1402</v>
      </c>
      <c r="AB636" t="s">
        <v>9398</v>
      </c>
      <c r="AC636" s="47">
        <v>42810.395337002316</v>
      </c>
      <c r="AD636" t="s">
        <v>9398</v>
      </c>
      <c r="AE636" s="47">
        <v>42810.395337002316</v>
      </c>
    </row>
    <row r="637" spans="23:31" x14ac:dyDescent="0.35">
      <c r="W637" s="32" t="str">
        <f t="shared" si="25"/>
        <v>JBT-452OR</v>
      </c>
      <c r="X637" s="32" t="b">
        <f t="shared" si="26"/>
        <v>1</v>
      </c>
      <c r="Y637" t="s">
        <v>10491</v>
      </c>
      <c r="Z637" t="s">
        <v>1403</v>
      </c>
      <c r="AA637" t="s">
        <v>1404</v>
      </c>
      <c r="AB637" t="s">
        <v>9398</v>
      </c>
      <c r="AC637" s="47">
        <v>42810.395337118054</v>
      </c>
      <c r="AD637" t="s">
        <v>9398</v>
      </c>
      <c r="AE637" s="47">
        <v>42810.395337118054</v>
      </c>
    </row>
    <row r="638" spans="23:31" x14ac:dyDescent="0.35">
      <c r="W638" s="32" t="str">
        <f t="shared" si="25"/>
        <v>JBT-452PA</v>
      </c>
      <c r="X638" s="32" t="b">
        <f t="shared" si="26"/>
        <v>1</v>
      </c>
      <c r="Y638" t="s">
        <v>10491</v>
      </c>
      <c r="Z638" t="s">
        <v>1405</v>
      </c>
      <c r="AA638" t="s">
        <v>1406</v>
      </c>
      <c r="AB638" t="s">
        <v>9398</v>
      </c>
      <c r="AC638" s="47">
        <v>42810.395337233793</v>
      </c>
      <c r="AD638" t="s">
        <v>9398</v>
      </c>
      <c r="AE638" s="47">
        <v>42810.395337233793</v>
      </c>
    </row>
    <row r="639" spans="23:31" x14ac:dyDescent="0.35">
      <c r="W639" s="32" t="str">
        <f t="shared" si="25"/>
        <v>JBT-452PE</v>
      </c>
      <c r="X639" s="32" t="b">
        <f t="shared" si="26"/>
        <v>1</v>
      </c>
      <c r="Y639" t="s">
        <v>10491</v>
      </c>
      <c r="Z639" t="s">
        <v>1407</v>
      </c>
      <c r="AA639" t="s">
        <v>1408</v>
      </c>
      <c r="AB639" t="s">
        <v>9398</v>
      </c>
      <c r="AC639" s="47">
        <v>42810.395337303242</v>
      </c>
      <c r="AD639" t="s">
        <v>9398</v>
      </c>
      <c r="AE639" s="47">
        <v>42810.395337303242</v>
      </c>
    </row>
    <row r="640" spans="23:31" x14ac:dyDescent="0.35">
      <c r="W640" s="32" t="str">
        <f t="shared" si="25"/>
        <v>JBT-452QC</v>
      </c>
      <c r="X640" s="32" t="b">
        <f t="shared" si="26"/>
        <v>1</v>
      </c>
      <c r="Y640" t="s">
        <v>10491</v>
      </c>
      <c r="Z640" t="s">
        <v>377</v>
      </c>
      <c r="AA640" t="s">
        <v>1409</v>
      </c>
      <c r="AB640" t="s">
        <v>9398</v>
      </c>
      <c r="AC640" s="47">
        <v>42810.395337499998</v>
      </c>
      <c r="AD640" t="s">
        <v>9398</v>
      </c>
      <c r="AE640" s="47">
        <v>42810.395337499998</v>
      </c>
    </row>
    <row r="641" spans="23:31" x14ac:dyDescent="0.35">
      <c r="W641" s="32" t="str">
        <f t="shared" si="25"/>
        <v>JBT-452RI</v>
      </c>
      <c r="X641" s="32" t="b">
        <f t="shared" si="26"/>
        <v>1</v>
      </c>
      <c r="Y641" t="s">
        <v>10491</v>
      </c>
      <c r="Z641" t="s">
        <v>1410</v>
      </c>
      <c r="AA641" t="s">
        <v>1411</v>
      </c>
      <c r="AB641" t="s">
        <v>9398</v>
      </c>
      <c r="AC641" s="47">
        <v>42810.395337615744</v>
      </c>
      <c r="AD641" t="s">
        <v>9398</v>
      </c>
      <c r="AE641" s="47">
        <v>42810.395337615744</v>
      </c>
    </row>
    <row r="642" spans="23:31" x14ac:dyDescent="0.35">
      <c r="W642" s="32" t="str">
        <f t="shared" si="25"/>
        <v>JBT-452SC</v>
      </c>
      <c r="X642" s="32" t="b">
        <f t="shared" si="26"/>
        <v>1</v>
      </c>
      <c r="Y642" t="s">
        <v>10491</v>
      </c>
      <c r="Z642" t="s">
        <v>1412</v>
      </c>
      <c r="AA642" t="s">
        <v>1413</v>
      </c>
      <c r="AB642" t="s">
        <v>9398</v>
      </c>
      <c r="AC642" s="47">
        <v>42810.395337731483</v>
      </c>
      <c r="AD642" t="s">
        <v>9398</v>
      </c>
      <c r="AE642" s="47">
        <v>42810.395337731483</v>
      </c>
    </row>
    <row r="643" spans="23:31" x14ac:dyDescent="0.35">
      <c r="W643" s="32" t="str">
        <f t="shared" si="25"/>
        <v>JBT-452SD</v>
      </c>
      <c r="X643" s="32" t="b">
        <f t="shared" si="26"/>
        <v>1</v>
      </c>
      <c r="Y643" t="s">
        <v>10491</v>
      </c>
      <c r="Z643" t="s">
        <v>1414</v>
      </c>
      <c r="AA643" t="s">
        <v>1415</v>
      </c>
      <c r="AB643" t="s">
        <v>9398</v>
      </c>
      <c r="AC643" s="47">
        <v>42810.395337847222</v>
      </c>
      <c r="AD643" t="s">
        <v>9398</v>
      </c>
      <c r="AE643" s="47">
        <v>42810.395337847222</v>
      </c>
    </row>
    <row r="644" spans="23:31" x14ac:dyDescent="0.35">
      <c r="W644" s="32" t="str">
        <f t="shared" si="25"/>
        <v>JBT-452SK</v>
      </c>
      <c r="X644" s="32" t="b">
        <f t="shared" si="26"/>
        <v>1</v>
      </c>
      <c r="Y644" t="s">
        <v>10491</v>
      </c>
      <c r="Z644" t="s">
        <v>1416</v>
      </c>
      <c r="AA644" t="s">
        <v>1417</v>
      </c>
      <c r="AB644" t="s">
        <v>9398</v>
      </c>
      <c r="AC644" s="47">
        <v>42810.395337997688</v>
      </c>
      <c r="AD644" t="s">
        <v>9398</v>
      </c>
      <c r="AE644" s="47">
        <v>42810.395337997688</v>
      </c>
    </row>
    <row r="645" spans="23:31" x14ac:dyDescent="0.35">
      <c r="W645" s="32" t="str">
        <f t="shared" si="25"/>
        <v>JBT-452TN</v>
      </c>
      <c r="X645" s="32" t="b">
        <f t="shared" si="26"/>
        <v>1</v>
      </c>
      <c r="Y645" t="s">
        <v>10491</v>
      </c>
      <c r="Z645" t="s">
        <v>1418</v>
      </c>
      <c r="AA645" t="s">
        <v>1419</v>
      </c>
      <c r="AB645" t="s">
        <v>9398</v>
      </c>
      <c r="AC645" s="47">
        <v>42810.395338113427</v>
      </c>
      <c r="AD645" t="s">
        <v>9398</v>
      </c>
      <c r="AE645" s="47">
        <v>42810.395338113427</v>
      </c>
    </row>
    <row r="646" spans="23:31" x14ac:dyDescent="0.35">
      <c r="W646" s="32" t="str">
        <f t="shared" ref="W646:W709" si="27">Y646&amp;Z646</f>
        <v>JBT-452TX</v>
      </c>
      <c r="X646" s="32" t="b">
        <f t="shared" ref="X646:X709" si="28">VLOOKUP(Z646,T:U,2,0)=AA646</f>
        <v>1</v>
      </c>
      <c r="Y646" t="s">
        <v>10491</v>
      </c>
      <c r="Z646" t="s">
        <v>1420</v>
      </c>
      <c r="AA646" t="s">
        <v>1421</v>
      </c>
      <c r="AB646" t="s">
        <v>9398</v>
      </c>
      <c r="AC646" s="47">
        <v>42810.395338229166</v>
      </c>
      <c r="AD646" t="s">
        <v>9398</v>
      </c>
      <c r="AE646" s="47">
        <v>42810.395338229166</v>
      </c>
    </row>
    <row r="647" spans="23:31" x14ac:dyDescent="0.35">
      <c r="W647" s="32" t="str">
        <f t="shared" si="27"/>
        <v>JBT-452UT</v>
      </c>
      <c r="X647" s="32" t="b">
        <f t="shared" si="28"/>
        <v>1</v>
      </c>
      <c r="Y647" t="s">
        <v>10491</v>
      </c>
      <c r="Z647" t="s">
        <v>1422</v>
      </c>
      <c r="AA647" t="s">
        <v>1423</v>
      </c>
      <c r="AB647" t="s">
        <v>9398</v>
      </c>
      <c r="AC647" s="47">
        <v>42810.395338344904</v>
      </c>
      <c r="AD647" t="s">
        <v>9398</v>
      </c>
      <c r="AE647" s="47">
        <v>42810.395338344904</v>
      </c>
    </row>
    <row r="648" spans="23:31" x14ac:dyDescent="0.35">
      <c r="W648" s="32" t="str">
        <f t="shared" si="27"/>
        <v>JBT-452VA</v>
      </c>
      <c r="X648" s="32" t="b">
        <f t="shared" si="28"/>
        <v>1</v>
      </c>
      <c r="Y648" t="s">
        <v>10491</v>
      </c>
      <c r="Z648" t="s">
        <v>1424</v>
      </c>
      <c r="AA648" t="s">
        <v>1425</v>
      </c>
      <c r="AB648" t="s">
        <v>9398</v>
      </c>
      <c r="AC648" s="47">
        <v>42810.395338506947</v>
      </c>
      <c r="AD648" t="s">
        <v>9398</v>
      </c>
      <c r="AE648" s="47">
        <v>42810.395338506947</v>
      </c>
    </row>
    <row r="649" spans="23:31" x14ac:dyDescent="0.35">
      <c r="W649" s="32" t="str">
        <f t="shared" si="27"/>
        <v>JBT-452VT</v>
      </c>
      <c r="X649" s="32" t="b">
        <f t="shared" si="28"/>
        <v>1</v>
      </c>
      <c r="Y649" t="s">
        <v>10491</v>
      </c>
      <c r="Z649" t="s">
        <v>1426</v>
      </c>
      <c r="AA649" t="s">
        <v>1427</v>
      </c>
      <c r="AB649" t="s">
        <v>9398</v>
      </c>
      <c r="AC649" s="47">
        <v>42810.395338692128</v>
      </c>
      <c r="AD649" t="s">
        <v>9398</v>
      </c>
      <c r="AE649" s="47">
        <v>42810.395338692128</v>
      </c>
    </row>
    <row r="650" spans="23:31" x14ac:dyDescent="0.35">
      <c r="W650" s="32" t="str">
        <f t="shared" si="27"/>
        <v>JBT-452WA</v>
      </c>
      <c r="X650" s="32" t="b">
        <f t="shared" si="28"/>
        <v>1</v>
      </c>
      <c r="Y650" t="s">
        <v>10491</v>
      </c>
      <c r="Z650" t="s">
        <v>1428</v>
      </c>
      <c r="AA650" t="s">
        <v>1429</v>
      </c>
      <c r="AB650" t="s">
        <v>9398</v>
      </c>
      <c r="AC650" s="47">
        <v>42810.395338888891</v>
      </c>
      <c r="AD650" t="s">
        <v>9398</v>
      </c>
      <c r="AE650" s="47">
        <v>42810.395338888891</v>
      </c>
    </row>
    <row r="651" spans="23:31" x14ac:dyDescent="0.35">
      <c r="W651" s="32" t="str">
        <f t="shared" si="27"/>
        <v>JBT-452WI</v>
      </c>
      <c r="X651" s="32" t="b">
        <f t="shared" si="28"/>
        <v>1</v>
      </c>
      <c r="Y651" t="s">
        <v>10491</v>
      </c>
      <c r="Z651" t="s">
        <v>1430</v>
      </c>
      <c r="AA651" t="s">
        <v>1431</v>
      </c>
      <c r="AB651" t="s">
        <v>9398</v>
      </c>
      <c r="AC651" s="47">
        <v>42810.395339085648</v>
      </c>
      <c r="AD651" t="s">
        <v>9398</v>
      </c>
      <c r="AE651" s="47">
        <v>42810.395339085648</v>
      </c>
    </row>
    <row r="652" spans="23:31" x14ac:dyDescent="0.35">
      <c r="W652" s="32" t="str">
        <f t="shared" si="27"/>
        <v>JBT-452WV</v>
      </c>
      <c r="X652" s="32" t="b">
        <f t="shared" si="28"/>
        <v>1</v>
      </c>
      <c r="Y652" t="s">
        <v>10491</v>
      </c>
      <c r="Z652" t="s">
        <v>1432</v>
      </c>
      <c r="AA652" t="s">
        <v>1433</v>
      </c>
      <c r="AB652" t="s">
        <v>9398</v>
      </c>
      <c r="AC652" s="47">
        <v>42810.395339270835</v>
      </c>
      <c r="AD652" t="s">
        <v>9398</v>
      </c>
      <c r="AE652" s="47">
        <v>42810.395339270835</v>
      </c>
    </row>
    <row r="653" spans="23:31" x14ac:dyDescent="0.35">
      <c r="W653" s="32" t="str">
        <f t="shared" si="27"/>
        <v>JBT-452WY</v>
      </c>
      <c r="X653" s="32" t="b">
        <f t="shared" si="28"/>
        <v>1</v>
      </c>
      <c r="Y653" t="s">
        <v>10491</v>
      </c>
      <c r="Z653" t="s">
        <v>1434</v>
      </c>
      <c r="AA653" t="s">
        <v>1435</v>
      </c>
      <c r="AB653" t="s">
        <v>9398</v>
      </c>
      <c r="AC653" s="47">
        <v>42810.395339432871</v>
      </c>
      <c r="AD653" t="s">
        <v>9398</v>
      </c>
      <c r="AE653" s="47">
        <v>42810.395339432871</v>
      </c>
    </row>
    <row r="654" spans="23:31" x14ac:dyDescent="0.35">
      <c r="W654" s="32" t="str">
        <f t="shared" si="27"/>
        <v>JBT-452YT</v>
      </c>
      <c r="X654" s="32" t="b">
        <f t="shared" si="28"/>
        <v>1</v>
      </c>
      <c r="Y654" t="s">
        <v>10491</v>
      </c>
      <c r="Z654" t="s">
        <v>1436</v>
      </c>
      <c r="AA654" t="s">
        <v>1437</v>
      </c>
      <c r="AB654" t="s">
        <v>9398</v>
      </c>
      <c r="AC654" s="47">
        <v>42810.39533958333</v>
      </c>
      <c r="AD654" t="s">
        <v>9398</v>
      </c>
      <c r="AE654" s="47">
        <v>42810.39533958333</v>
      </c>
    </row>
    <row r="655" spans="23:31" x14ac:dyDescent="0.35">
      <c r="W655" s="32" t="str">
        <f t="shared" si="27"/>
        <v>KIN1-</v>
      </c>
      <c r="X655" s="32" t="b">
        <f t="shared" si="28"/>
        <v>1</v>
      </c>
      <c r="Y655" t="s">
        <v>14</v>
      </c>
      <c r="Z655" t="s">
        <v>1311</v>
      </c>
      <c r="AA655" t="s">
        <v>1312</v>
      </c>
      <c r="AB655" t="s">
        <v>9398</v>
      </c>
      <c r="AC655" s="47">
        <v>42941.436964386572</v>
      </c>
      <c r="AD655" t="s">
        <v>9398</v>
      </c>
      <c r="AE655" s="47">
        <v>42941.436964386572</v>
      </c>
    </row>
    <row r="656" spans="23:31" x14ac:dyDescent="0.35">
      <c r="W656" s="32" t="str">
        <f t="shared" si="27"/>
        <v>KIN1AB</v>
      </c>
      <c r="X656" s="32" t="b">
        <f t="shared" si="28"/>
        <v>1</v>
      </c>
      <c r="Y656" t="s">
        <v>14</v>
      </c>
      <c r="Z656" t="s">
        <v>1313</v>
      </c>
      <c r="AA656" t="s">
        <v>1314</v>
      </c>
      <c r="AB656" t="s">
        <v>9398</v>
      </c>
      <c r="AC656" s="47">
        <v>42941.436965624998</v>
      </c>
      <c r="AD656" t="s">
        <v>9398</v>
      </c>
      <c r="AE656" s="47">
        <v>42941.436965624998</v>
      </c>
    </row>
    <row r="657" spans="23:31" x14ac:dyDescent="0.35">
      <c r="W657" s="32" t="str">
        <f t="shared" si="27"/>
        <v>KIN1AK</v>
      </c>
      <c r="X657" s="32" t="b">
        <f t="shared" si="28"/>
        <v>1</v>
      </c>
      <c r="Y657" t="s">
        <v>14</v>
      </c>
      <c r="Z657" t="s">
        <v>1315</v>
      </c>
      <c r="AA657" t="s">
        <v>1316</v>
      </c>
      <c r="AB657" t="s">
        <v>9398</v>
      </c>
      <c r="AC657" s="47">
        <v>42941.436965740744</v>
      </c>
      <c r="AD657" t="s">
        <v>9398</v>
      </c>
      <c r="AE657" s="47">
        <v>42941.436965740744</v>
      </c>
    </row>
    <row r="658" spans="23:31" x14ac:dyDescent="0.35">
      <c r="W658" s="32" t="str">
        <f t="shared" si="27"/>
        <v>KIN1AL</v>
      </c>
      <c r="X658" s="32" t="b">
        <f t="shared" si="28"/>
        <v>1</v>
      </c>
      <c r="Y658" t="s">
        <v>14</v>
      </c>
      <c r="Z658" t="s">
        <v>1317</v>
      </c>
      <c r="AA658" t="s">
        <v>1318</v>
      </c>
      <c r="AB658" t="s">
        <v>9398</v>
      </c>
      <c r="AC658" s="47">
        <v>42941.436965856483</v>
      </c>
      <c r="AD658" t="s">
        <v>9398</v>
      </c>
      <c r="AE658" s="47">
        <v>42941.436965856483</v>
      </c>
    </row>
    <row r="659" spans="23:31" x14ac:dyDescent="0.35">
      <c r="W659" s="32" t="str">
        <f t="shared" si="27"/>
        <v>KIN1AR</v>
      </c>
      <c r="X659" s="32" t="b">
        <f t="shared" si="28"/>
        <v>1</v>
      </c>
      <c r="Y659" t="s">
        <v>14</v>
      </c>
      <c r="Z659" t="s">
        <v>112</v>
      </c>
      <c r="AA659" t="s">
        <v>1319</v>
      </c>
      <c r="AB659" t="s">
        <v>9398</v>
      </c>
      <c r="AC659" s="47">
        <v>42941.436966006942</v>
      </c>
      <c r="AD659" t="s">
        <v>9398</v>
      </c>
      <c r="AE659" s="47">
        <v>42941.436966006942</v>
      </c>
    </row>
    <row r="660" spans="23:31" x14ac:dyDescent="0.35">
      <c r="W660" s="32" t="str">
        <f t="shared" si="27"/>
        <v>KIN1AZ</v>
      </c>
      <c r="X660" s="32" t="b">
        <f t="shared" si="28"/>
        <v>1</v>
      </c>
      <c r="Y660" t="s">
        <v>14</v>
      </c>
      <c r="Z660" t="s">
        <v>1320</v>
      </c>
      <c r="AA660" t="s">
        <v>1321</v>
      </c>
      <c r="AB660" t="s">
        <v>9398</v>
      </c>
      <c r="AC660" s="47">
        <v>42941.436966122688</v>
      </c>
      <c r="AD660" t="s">
        <v>9398</v>
      </c>
      <c r="AE660" s="47">
        <v>42941.436966122688</v>
      </c>
    </row>
    <row r="661" spans="23:31" x14ac:dyDescent="0.35">
      <c r="W661" s="32" t="str">
        <f t="shared" si="27"/>
        <v>KIN1BC</v>
      </c>
      <c r="X661" s="32" t="b">
        <f t="shared" si="28"/>
        <v>1</v>
      </c>
      <c r="Y661" t="s">
        <v>14</v>
      </c>
      <c r="Z661" t="s">
        <v>1322</v>
      </c>
      <c r="AA661" t="s">
        <v>1323</v>
      </c>
      <c r="AB661" t="s">
        <v>9398</v>
      </c>
      <c r="AC661" s="47">
        <v>42941.436966354166</v>
      </c>
      <c r="AD661" t="s">
        <v>9398</v>
      </c>
      <c r="AE661" s="47">
        <v>42941.436966354166</v>
      </c>
    </row>
    <row r="662" spans="23:31" x14ac:dyDescent="0.35">
      <c r="W662" s="32" t="str">
        <f t="shared" si="27"/>
        <v>KIN1CA</v>
      </c>
      <c r="X662" s="32" t="b">
        <f t="shared" si="28"/>
        <v>1</v>
      </c>
      <c r="Y662" t="s">
        <v>14</v>
      </c>
      <c r="Z662" t="s">
        <v>1324</v>
      </c>
      <c r="AA662" t="s">
        <v>1325</v>
      </c>
      <c r="AB662" t="s">
        <v>9398</v>
      </c>
      <c r="AC662" s="47">
        <v>42941.436966516201</v>
      </c>
      <c r="AD662" t="s">
        <v>9398</v>
      </c>
      <c r="AE662" s="47">
        <v>42941.436966516201</v>
      </c>
    </row>
    <row r="663" spans="23:31" x14ac:dyDescent="0.35">
      <c r="W663" s="32" t="str">
        <f t="shared" si="27"/>
        <v>KIN1CO</v>
      </c>
      <c r="X663" s="32" t="b">
        <f t="shared" si="28"/>
        <v>1</v>
      </c>
      <c r="Y663" t="s">
        <v>14</v>
      </c>
      <c r="Z663" t="s">
        <v>51</v>
      </c>
      <c r="AA663" t="s">
        <v>1326</v>
      </c>
      <c r="AB663" t="s">
        <v>9398</v>
      </c>
      <c r="AC663" s="47">
        <v>42941.436966631947</v>
      </c>
      <c r="AD663" t="s">
        <v>9398</v>
      </c>
      <c r="AE663" s="47">
        <v>42941.436966631947</v>
      </c>
    </row>
    <row r="664" spans="23:31" x14ac:dyDescent="0.35">
      <c r="W664" s="32" t="str">
        <f t="shared" si="27"/>
        <v>KIN1CT</v>
      </c>
      <c r="X664" s="32" t="b">
        <f t="shared" si="28"/>
        <v>1</v>
      </c>
      <c r="Y664" t="s">
        <v>14</v>
      </c>
      <c r="Z664" t="s">
        <v>1327</v>
      </c>
      <c r="AA664" t="s">
        <v>1328</v>
      </c>
      <c r="AB664" t="s">
        <v>9398</v>
      </c>
      <c r="AC664" s="47">
        <v>42941.436966782407</v>
      </c>
      <c r="AD664" t="s">
        <v>9398</v>
      </c>
      <c r="AE664" s="47">
        <v>42941.436966782407</v>
      </c>
    </row>
    <row r="665" spans="23:31" x14ac:dyDescent="0.35">
      <c r="W665" s="32" t="str">
        <f t="shared" si="27"/>
        <v>KIN1DC</v>
      </c>
      <c r="X665" s="32" t="b">
        <f t="shared" si="28"/>
        <v>1</v>
      </c>
      <c r="Y665" t="s">
        <v>14</v>
      </c>
      <c r="Z665" t="s">
        <v>1329</v>
      </c>
      <c r="AA665" t="s">
        <v>1330</v>
      </c>
      <c r="AB665" t="s">
        <v>9398</v>
      </c>
      <c r="AC665" s="47">
        <v>42941.436966932873</v>
      </c>
      <c r="AD665" t="s">
        <v>9398</v>
      </c>
      <c r="AE665" s="47">
        <v>42941.436966932873</v>
      </c>
    </row>
    <row r="666" spans="23:31" x14ac:dyDescent="0.35">
      <c r="W666" s="32" t="str">
        <f t="shared" si="27"/>
        <v>KIN1DE</v>
      </c>
      <c r="X666" s="32" t="b">
        <f t="shared" si="28"/>
        <v>1</v>
      </c>
      <c r="Y666" t="s">
        <v>14</v>
      </c>
      <c r="Z666" t="s">
        <v>1331</v>
      </c>
      <c r="AA666" t="s">
        <v>1332</v>
      </c>
      <c r="AB666" t="s">
        <v>9398</v>
      </c>
      <c r="AC666" s="47">
        <v>42941.436967048612</v>
      </c>
      <c r="AD666" t="s">
        <v>9398</v>
      </c>
      <c r="AE666" s="47">
        <v>42941.436967048612</v>
      </c>
    </row>
    <row r="667" spans="23:31" x14ac:dyDescent="0.35">
      <c r="W667" s="32" t="str">
        <f t="shared" si="27"/>
        <v>KIN1FL</v>
      </c>
      <c r="X667" s="32" t="b">
        <f t="shared" si="28"/>
        <v>1</v>
      </c>
      <c r="Y667" t="s">
        <v>14</v>
      </c>
      <c r="Z667" t="s">
        <v>1333</v>
      </c>
      <c r="AA667" t="s">
        <v>1334</v>
      </c>
      <c r="AB667" t="s">
        <v>9398</v>
      </c>
      <c r="AC667" s="47">
        <v>42941.436967164351</v>
      </c>
      <c r="AD667" t="s">
        <v>9398</v>
      </c>
      <c r="AE667" s="47">
        <v>42941.436967164351</v>
      </c>
    </row>
    <row r="668" spans="23:31" x14ac:dyDescent="0.35">
      <c r="W668" s="32" t="str">
        <f t="shared" si="27"/>
        <v>KIN1GA</v>
      </c>
      <c r="X668" s="32" t="b">
        <f t="shared" si="28"/>
        <v>1</v>
      </c>
      <c r="Y668" t="s">
        <v>14</v>
      </c>
      <c r="Z668" t="s">
        <v>1335</v>
      </c>
      <c r="AA668" t="s">
        <v>1336</v>
      </c>
      <c r="AB668" t="s">
        <v>9398</v>
      </c>
      <c r="AC668" s="47">
        <v>42941.436967280089</v>
      </c>
      <c r="AD668" t="s">
        <v>9398</v>
      </c>
      <c r="AE668" s="47">
        <v>42941.436967280089</v>
      </c>
    </row>
    <row r="669" spans="23:31" x14ac:dyDescent="0.35">
      <c r="W669" s="32" t="str">
        <f t="shared" si="27"/>
        <v>KIN1HI</v>
      </c>
      <c r="X669" s="32" t="b">
        <f t="shared" si="28"/>
        <v>1</v>
      </c>
      <c r="Y669" t="s">
        <v>14</v>
      </c>
      <c r="Z669" t="s">
        <v>1337</v>
      </c>
      <c r="AA669" t="s">
        <v>1338</v>
      </c>
      <c r="AB669" t="s">
        <v>9398</v>
      </c>
      <c r="AC669" s="47">
        <v>42941.436967361115</v>
      </c>
      <c r="AD669" t="s">
        <v>9398</v>
      </c>
      <c r="AE669" s="47">
        <v>42941.436967361115</v>
      </c>
    </row>
    <row r="670" spans="23:31" x14ac:dyDescent="0.35">
      <c r="W670" s="32" t="str">
        <f t="shared" si="27"/>
        <v>KIN1IA</v>
      </c>
      <c r="X670" s="32" t="b">
        <f t="shared" si="28"/>
        <v>1</v>
      </c>
      <c r="Y670" t="s">
        <v>14</v>
      </c>
      <c r="Z670" t="s">
        <v>1339</v>
      </c>
      <c r="AA670" t="s">
        <v>1340</v>
      </c>
      <c r="AB670" t="s">
        <v>9398</v>
      </c>
      <c r="AC670" s="47">
        <v>42941.436967511574</v>
      </c>
      <c r="AD670" t="s">
        <v>9398</v>
      </c>
      <c r="AE670" s="47">
        <v>42941.436967511574</v>
      </c>
    </row>
    <row r="671" spans="23:31" x14ac:dyDescent="0.35">
      <c r="W671" s="32" t="str">
        <f t="shared" si="27"/>
        <v>KIN1ID</v>
      </c>
      <c r="X671" s="32" t="b">
        <f t="shared" si="28"/>
        <v>1</v>
      </c>
      <c r="Y671" t="s">
        <v>14</v>
      </c>
      <c r="Z671" t="s">
        <v>1341</v>
      </c>
      <c r="AA671" t="s">
        <v>1342</v>
      </c>
      <c r="AB671" t="s">
        <v>9398</v>
      </c>
      <c r="AC671" s="47">
        <v>42941.436967627313</v>
      </c>
      <c r="AD671" t="s">
        <v>9398</v>
      </c>
      <c r="AE671" s="47">
        <v>42941.436967627313</v>
      </c>
    </row>
    <row r="672" spans="23:31" x14ac:dyDescent="0.35">
      <c r="W672" s="32" t="str">
        <f t="shared" si="27"/>
        <v>KIN1IL</v>
      </c>
      <c r="X672" s="32" t="b">
        <f t="shared" si="28"/>
        <v>1</v>
      </c>
      <c r="Y672" t="s">
        <v>14</v>
      </c>
      <c r="Z672" t="s">
        <v>1343</v>
      </c>
      <c r="AA672" t="s">
        <v>1344</v>
      </c>
      <c r="AB672" t="s">
        <v>9398</v>
      </c>
      <c r="AC672" s="47">
        <v>42941.436967743059</v>
      </c>
      <c r="AD672" t="s">
        <v>9398</v>
      </c>
      <c r="AE672" s="47">
        <v>42941.436967743059</v>
      </c>
    </row>
    <row r="673" spans="23:31" x14ac:dyDescent="0.35">
      <c r="W673" s="32" t="str">
        <f t="shared" si="27"/>
        <v>KIN1IN</v>
      </c>
      <c r="X673" s="32" t="b">
        <f t="shared" si="28"/>
        <v>1</v>
      </c>
      <c r="Y673" t="s">
        <v>14</v>
      </c>
      <c r="Z673" t="s">
        <v>1345</v>
      </c>
      <c r="AA673" t="s">
        <v>1346</v>
      </c>
      <c r="AB673" t="s">
        <v>9398</v>
      </c>
      <c r="AC673" s="47">
        <v>42941.436967824076</v>
      </c>
      <c r="AD673" t="s">
        <v>9398</v>
      </c>
      <c r="AE673" s="47">
        <v>42941.436967824076</v>
      </c>
    </row>
    <row r="674" spans="23:31" x14ac:dyDescent="0.35">
      <c r="W674" s="32" t="str">
        <f t="shared" si="27"/>
        <v>KIN1KS</v>
      </c>
      <c r="X674" s="32" t="b">
        <f t="shared" si="28"/>
        <v>1</v>
      </c>
      <c r="Y674" t="s">
        <v>14</v>
      </c>
      <c r="Z674" t="s">
        <v>1347</v>
      </c>
      <c r="AA674" t="s">
        <v>1348</v>
      </c>
      <c r="AB674" t="s">
        <v>9398</v>
      </c>
      <c r="AC674" s="47">
        <v>42941.436967939815</v>
      </c>
      <c r="AD674" t="s">
        <v>9398</v>
      </c>
      <c r="AE674" s="47">
        <v>42941.436967939815</v>
      </c>
    </row>
    <row r="675" spans="23:31" x14ac:dyDescent="0.35">
      <c r="W675" s="32" t="str">
        <f t="shared" si="27"/>
        <v>KIN1KY</v>
      </c>
      <c r="X675" s="32" t="b">
        <f t="shared" si="28"/>
        <v>1</v>
      </c>
      <c r="Y675" t="s">
        <v>14</v>
      </c>
      <c r="Z675" t="s">
        <v>1349</v>
      </c>
      <c r="AA675" t="s">
        <v>1350</v>
      </c>
      <c r="AB675" t="s">
        <v>9398</v>
      </c>
      <c r="AC675" s="47">
        <v>42941.436968055554</v>
      </c>
      <c r="AD675" t="s">
        <v>9398</v>
      </c>
      <c r="AE675" s="47">
        <v>42941.436968055554</v>
      </c>
    </row>
    <row r="676" spans="23:31" x14ac:dyDescent="0.35">
      <c r="W676" s="32" t="str">
        <f t="shared" si="27"/>
        <v>KIN1LA</v>
      </c>
      <c r="X676" s="32" t="b">
        <f t="shared" si="28"/>
        <v>1</v>
      </c>
      <c r="Y676" t="s">
        <v>14</v>
      </c>
      <c r="Z676" t="s">
        <v>1351</v>
      </c>
      <c r="AA676" t="s">
        <v>1352</v>
      </c>
      <c r="AB676" t="s">
        <v>9398</v>
      </c>
      <c r="AC676" s="47">
        <v>42941.4369681713</v>
      </c>
      <c r="AD676" t="s">
        <v>9398</v>
      </c>
      <c r="AE676" s="47">
        <v>42941.4369681713</v>
      </c>
    </row>
    <row r="677" spans="23:31" x14ac:dyDescent="0.35">
      <c r="W677" s="32" t="str">
        <f t="shared" si="27"/>
        <v>KIN1MA</v>
      </c>
      <c r="X677" s="32" t="b">
        <f t="shared" si="28"/>
        <v>1</v>
      </c>
      <c r="Y677" t="s">
        <v>14</v>
      </c>
      <c r="Z677" t="s">
        <v>1353</v>
      </c>
      <c r="AA677" t="s">
        <v>1354</v>
      </c>
      <c r="AB677" t="s">
        <v>9398</v>
      </c>
      <c r="AC677" s="47">
        <v>42941.436968287038</v>
      </c>
      <c r="AD677" t="s">
        <v>9398</v>
      </c>
      <c r="AE677" s="47">
        <v>42941.436968287038</v>
      </c>
    </row>
    <row r="678" spans="23:31" x14ac:dyDescent="0.35">
      <c r="W678" s="32" t="str">
        <f t="shared" si="27"/>
        <v>KIN1MB</v>
      </c>
      <c r="X678" s="32" t="b">
        <f t="shared" si="28"/>
        <v>1</v>
      </c>
      <c r="Y678" t="s">
        <v>14</v>
      </c>
      <c r="Z678" t="s">
        <v>1355</v>
      </c>
      <c r="AA678" t="s">
        <v>1356</v>
      </c>
      <c r="AB678" t="s">
        <v>9398</v>
      </c>
      <c r="AC678" s="47">
        <v>42941.436968402777</v>
      </c>
      <c r="AD678" t="s">
        <v>9398</v>
      </c>
      <c r="AE678" s="47">
        <v>42941.436968402777</v>
      </c>
    </row>
    <row r="679" spans="23:31" x14ac:dyDescent="0.35">
      <c r="W679" s="32" t="str">
        <f t="shared" si="27"/>
        <v>KIN1MD</v>
      </c>
      <c r="X679" s="32" t="b">
        <f t="shared" si="28"/>
        <v>1</v>
      </c>
      <c r="Y679" t="s">
        <v>14</v>
      </c>
      <c r="Z679" t="s">
        <v>1357</v>
      </c>
      <c r="AA679" t="s">
        <v>1358</v>
      </c>
      <c r="AB679" t="s">
        <v>9398</v>
      </c>
      <c r="AC679" s="47">
        <v>42941.436968518516</v>
      </c>
      <c r="AD679" t="s">
        <v>9398</v>
      </c>
      <c r="AE679" s="47">
        <v>42941.436968518516</v>
      </c>
    </row>
    <row r="680" spans="23:31" x14ac:dyDescent="0.35">
      <c r="W680" s="32" t="str">
        <f t="shared" si="27"/>
        <v>KIN1ME</v>
      </c>
      <c r="X680" s="32" t="b">
        <f t="shared" si="28"/>
        <v>1</v>
      </c>
      <c r="Y680" t="s">
        <v>14</v>
      </c>
      <c r="Z680" t="s">
        <v>1359</v>
      </c>
      <c r="AA680" t="s">
        <v>1360</v>
      </c>
      <c r="AB680" t="s">
        <v>9398</v>
      </c>
      <c r="AC680" s="47">
        <v>42941.436968599533</v>
      </c>
      <c r="AD680" t="s">
        <v>9398</v>
      </c>
      <c r="AE680" s="47">
        <v>42941.436968599533</v>
      </c>
    </row>
    <row r="681" spans="23:31" x14ac:dyDescent="0.35">
      <c r="W681" s="32" t="str">
        <f t="shared" si="27"/>
        <v>KIN1MI</v>
      </c>
      <c r="X681" s="32" t="b">
        <f t="shared" si="28"/>
        <v>1</v>
      </c>
      <c r="Y681" t="s">
        <v>14</v>
      </c>
      <c r="Z681" t="s">
        <v>1361</v>
      </c>
      <c r="AA681" t="s">
        <v>1362</v>
      </c>
      <c r="AB681" t="s">
        <v>9398</v>
      </c>
      <c r="AC681" s="47">
        <v>42941.436968668982</v>
      </c>
      <c r="AD681" t="s">
        <v>9398</v>
      </c>
      <c r="AE681" s="47">
        <v>42941.436968668982</v>
      </c>
    </row>
    <row r="682" spans="23:31" x14ac:dyDescent="0.35">
      <c r="W682" s="32" t="str">
        <f t="shared" si="27"/>
        <v>KIN1MN</v>
      </c>
      <c r="X682" s="32" t="b">
        <f t="shared" si="28"/>
        <v>1</v>
      </c>
      <c r="Y682" t="s">
        <v>14</v>
      </c>
      <c r="Z682" t="s">
        <v>1363</v>
      </c>
      <c r="AA682" t="s">
        <v>1364</v>
      </c>
      <c r="AB682" t="s">
        <v>9398</v>
      </c>
      <c r="AC682" s="47">
        <v>42941.436968784721</v>
      </c>
      <c r="AD682" t="s">
        <v>9398</v>
      </c>
      <c r="AE682" s="47">
        <v>42941.436968784721</v>
      </c>
    </row>
    <row r="683" spans="23:31" x14ac:dyDescent="0.35">
      <c r="W683" s="32" t="str">
        <f t="shared" si="27"/>
        <v>KIN1MO</v>
      </c>
      <c r="X683" s="32" t="b">
        <f t="shared" si="28"/>
        <v>1</v>
      </c>
      <c r="Y683" t="s">
        <v>14</v>
      </c>
      <c r="Z683" t="s">
        <v>1365</v>
      </c>
      <c r="AA683" t="s">
        <v>1366</v>
      </c>
      <c r="AB683" t="s">
        <v>9398</v>
      </c>
      <c r="AC683" s="47">
        <v>42941.43696890046</v>
      </c>
      <c r="AD683" t="s">
        <v>9398</v>
      </c>
      <c r="AE683" s="47">
        <v>42941.43696890046</v>
      </c>
    </row>
    <row r="684" spans="23:31" x14ac:dyDescent="0.35">
      <c r="W684" s="32" t="str">
        <f t="shared" si="27"/>
        <v>KIN1MS</v>
      </c>
      <c r="X684" s="32" t="b">
        <f t="shared" si="28"/>
        <v>1</v>
      </c>
      <c r="Y684" t="s">
        <v>14</v>
      </c>
      <c r="Z684" t="s">
        <v>1367</v>
      </c>
      <c r="AA684" t="s">
        <v>1368</v>
      </c>
      <c r="AB684" t="s">
        <v>9398</v>
      </c>
      <c r="AC684" s="47">
        <v>42941.436968981485</v>
      </c>
      <c r="AD684" t="s">
        <v>9398</v>
      </c>
      <c r="AE684" s="47">
        <v>42941.436968981485</v>
      </c>
    </row>
    <row r="685" spans="23:31" x14ac:dyDescent="0.35">
      <c r="W685" s="32" t="str">
        <f t="shared" si="27"/>
        <v>KIN1MT</v>
      </c>
      <c r="X685" s="32" t="b">
        <f t="shared" si="28"/>
        <v>1</v>
      </c>
      <c r="Y685" t="s">
        <v>14</v>
      </c>
      <c r="Z685" t="s">
        <v>1369</v>
      </c>
      <c r="AA685" t="s">
        <v>1370</v>
      </c>
      <c r="AB685" t="s">
        <v>9398</v>
      </c>
      <c r="AC685" s="47">
        <v>42941.436969097223</v>
      </c>
      <c r="AD685" t="s">
        <v>9398</v>
      </c>
      <c r="AE685" s="47">
        <v>42941.436969097223</v>
      </c>
    </row>
    <row r="686" spans="23:31" x14ac:dyDescent="0.35">
      <c r="W686" s="32" t="str">
        <f t="shared" si="27"/>
        <v>KIN1NB</v>
      </c>
      <c r="X686" s="32" t="b">
        <f t="shared" si="28"/>
        <v>1</v>
      </c>
      <c r="Y686" t="s">
        <v>14</v>
      </c>
      <c r="Z686" t="s">
        <v>1371</v>
      </c>
      <c r="AA686" t="s">
        <v>1372</v>
      </c>
      <c r="AB686" t="s">
        <v>9398</v>
      </c>
      <c r="AC686" s="47">
        <v>42941.436969178241</v>
      </c>
      <c r="AD686" t="s">
        <v>9398</v>
      </c>
      <c r="AE686" s="47">
        <v>42941.436969178241</v>
      </c>
    </row>
    <row r="687" spans="23:31" x14ac:dyDescent="0.35">
      <c r="W687" s="32" t="str">
        <f t="shared" si="27"/>
        <v>KIN1NC</v>
      </c>
      <c r="X687" s="32" t="b">
        <f t="shared" si="28"/>
        <v>1</v>
      </c>
      <c r="Y687" t="s">
        <v>14</v>
      </c>
      <c r="Z687" t="s">
        <v>1373</v>
      </c>
      <c r="AA687" t="s">
        <v>1374</v>
      </c>
      <c r="AB687" t="s">
        <v>9398</v>
      </c>
      <c r="AC687" s="47">
        <v>42941.436969328701</v>
      </c>
      <c r="AD687" t="s">
        <v>9398</v>
      </c>
      <c r="AE687" s="47">
        <v>42941.436969328701</v>
      </c>
    </row>
    <row r="688" spans="23:31" x14ac:dyDescent="0.35">
      <c r="W688" s="32" t="str">
        <f t="shared" si="27"/>
        <v>KIN1ND</v>
      </c>
      <c r="X688" s="32" t="b">
        <f t="shared" si="28"/>
        <v>1</v>
      </c>
      <c r="Y688" t="s">
        <v>14</v>
      </c>
      <c r="Z688" t="s">
        <v>1375</v>
      </c>
      <c r="AA688" t="s">
        <v>1376</v>
      </c>
      <c r="AB688" t="s">
        <v>9398</v>
      </c>
      <c r="AC688" s="47">
        <v>42941.436969444447</v>
      </c>
      <c r="AD688" t="s">
        <v>9398</v>
      </c>
      <c r="AE688" s="47">
        <v>42941.436969444447</v>
      </c>
    </row>
    <row r="689" spans="23:31" x14ac:dyDescent="0.35">
      <c r="W689" s="32" t="str">
        <f t="shared" si="27"/>
        <v>KIN1NE</v>
      </c>
      <c r="X689" s="32" t="b">
        <f t="shared" si="28"/>
        <v>1</v>
      </c>
      <c r="Y689" t="s">
        <v>14</v>
      </c>
      <c r="Z689" t="s">
        <v>1377</v>
      </c>
      <c r="AA689" t="s">
        <v>1378</v>
      </c>
      <c r="AB689" t="s">
        <v>9398</v>
      </c>
      <c r="AC689" s="47">
        <v>42941.436969594906</v>
      </c>
      <c r="AD689" t="s">
        <v>9398</v>
      </c>
      <c r="AE689" s="47">
        <v>42941.436969594906</v>
      </c>
    </row>
    <row r="690" spans="23:31" x14ac:dyDescent="0.35">
      <c r="W690" s="32" t="str">
        <f t="shared" si="27"/>
        <v>KIN1NH</v>
      </c>
      <c r="X690" s="32" t="b">
        <f t="shared" si="28"/>
        <v>1</v>
      </c>
      <c r="Y690" t="s">
        <v>14</v>
      </c>
      <c r="Z690" t="s">
        <v>1379</v>
      </c>
      <c r="AA690" t="s">
        <v>1380</v>
      </c>
      <c r="AB690" t="s">
        <v>9398</v>
      </c>
      <c r="AC690" s="47">
        <v>42941.436969710645</v>
      </c>
      <c r="AD690" t="s">
        <v>9398</v>
      </c>
      <c r="AE690" s="47">
        <v>42941.436969710645</v>
      </c>
    </row>
    <row r="691" spans="23:31" x14ac:dyDescent="0.35">
      <c r="W691" s="32" t="str">
        <f t="shared" si="27"/>
        <v>KIN1NJ</v>
      </c>
      <c r="X691" s="32" t="b">
        <f t="shared" si="28"/>
        <v>1</v>
      </c>
      <c r="Y691" t="s">
        <v>14</v>
      </c>
      <c r="Z691" t="s">
        <v>1381</v>
      </c>
      <c r="AA691" t="s">
        <v>1382</v>
      </c>
      <c r="AB691" t="s">
        <v>9398</v>
      </c>
      <c r="AC691" s="47">
        <v>42941.436969826391</v>
      </c>
      <c r="AD691" t="s">
        <v>9398</v>
      </c>
      <c r="AE691" s="47">
        <v>42941.436969826391</v>
      </c>
    </row>
    <row r="692" spans="23:31" x14ac:dyDescent="0.35">
      <c r="W692" s="32" t="str">
        <f t="shared" si="27"/>
        <v>KIN1NL</v>
      </c>
      <c r="X692" s="32" t="b">
        <f t="shared" si="28"/>
        <v>1</v>
      </c>
      <c r="Y692" t="s">
        <v>14</v>
      </c>
      <c r="Z692" t="s">
        <v>1383</v>
      </c>
      <c r="AA692" t="s">
        <v>1384</v>
      </c>
      <c r="AB692" t="s">
        <v>9398</v>
      </c>
      <c r="AC692" s="47">
        <v>42941.43696994213</v>
      </c>
      <c r="AD692" t="s">
        <v>9398</v>
      </c>
      <c r="AE692" s="47">
        <v>42941.43696994213</v>
      </c>
    </row>
    <row r="693" spans="23:31" x14ac:dyDescent="0.35">
      <c r="W693" s="32" t="str">
        <f t="shared" si="27"/>
        <v>KIN1NM</v>
      </c>
      <c r="X693" s="32" t="b">
        <f t="shared" si="28"/>
        <v>1</v>
      </c>
      <c r="Y693" t="s">
        <v>14</v>
      </c>
      <c r="Z693" t="s">
        <v>1385</v>
      </c>
      <c r="AA693" t="s">
        <v>1386</v>
      </c>
      <c r="AB693" t="s">
        <v>9398</v>
      </c>
      <c r="AC693" s="47">
        <v>42941.436970057868</v>
      </c>
      <c r="AD693" t="s">
        <v>9398</v>
      </c>
      <c r="AE693" s="47">
        <v>42941.436970057868</v>
      </c>
    </row>
    <row r="694" spans="23:31" x14ac:dyDescent="0.35">
      <c r="W694" s="32" t="str">
        <f t="shared" si="27"/>
        <v>KIN1NS</v>
      </c>
      <c r="X694" s="32" t="b">
        <f t="shared" si="28"/>
        <v>1</v>
      </c>
      <c r="Y694" t="s">
        <v>14</v>
      </c>
      <c r="Z694" t="s">
        <v>1387</v>
      </c>
      <c r="AA694" t="s">
        <v>1388</v>
      </c>
      <c r="AB694" t="s">
        <v>9398</v>
      </c>
      <c r="AC694" s="47">
        <v>42941.436970138886</v>
      </c>
      <c r="AD694" t="s">
        <v>9398</v>
      </c>
      <c r="AE694" s="47">
        <v>42941.436970138886</v>
      </c>
    </row>
    <row r="695" spans="23:31" x14ac:dyDescent="0.35">
      <c r="W695" s="32" t="str">
        <f t="shared" si="27"/>
        <v>KIN1NT</v>
      </c>
      <c r="X695" s="32" t="b">
        <f t="shared" si="28"/>
        <v>1</v>
      </c>
      <c r="Y695" t="s">
        <v>14</v>
      </c>
      <c r="Z695" t="s">
        <v>1389</v>
      </c>
      <c r="AA695" t="s">
        <v>1390</v>
      </c>
      <c r="AB695" t="s">
        <v>9398</v>
      </c>
      <c r="AC695" s="47">
        <v>42941.436970289353</v>
      </c>
      <c r="AD695" t="s">
        <v>9398</v>
      </c>
      <c r="AE695" s="47">
        <v>42941.436970289353</v>
      </c>
    </row>
    <row r="696" spans="23:31" x14ac:dyDescent="0.35">
      <c r="W696" s="32" t="str">
        <f t="shared" si="27"/>
        <v>KIN1NU</v>
      </c>
      <c r="X696" s="32" t="b">
        <f t="shared" si="28"/>
        <v>1</v>
      </c>
      <c r="Y696" t="s">
        <v>14</v>
      </c>
      <c r="Z696" t="s">
        <v>1391</v>
      </c>
      <c r="AA696" t="s">
        <v>1392</v>
      </c>
      <c r="AB696" t="s">
        <v>9398</v>
      </c>
      <c r="AC696" s="47">
        <v>42941.436970405091</v>
      </c>
      <c r="AD696" t="s">
        <v>9398</v>
      </c>
      <c r="AE696" s="47">
        <v>42941.436970405091</v>
      </c>
    </row>
    <row r="697" spans="23:31" x14ac:dyDescent="0.35">
      <c r="W697" s="32" t="str">
        <f t="shared" si="27"/>
        <v>KIN1NV</v>
      </c>
      <c r="X697" s="32" t="b">
        <f t="shared" si="28"/>
        <v>1</v>
      </c>
      <c r="Y697" t="s">
        <v>14</v>
      </c>
      <c r="Z697" t="s">
        <v>1393</v>
      </c>
      <c r="AA697" t="s">
        <v>1394</v>
      </c>
      <c r="AB697" t="s">
        <v>9398</v>
      </c>
      <c r="AC697" s="47">
        <v>42941.43697052083</v>
      </c>
      <c r="AD697" t="s">
        <v>9398</v>
      </c>
      <c r="AE697" s="47">
        <v>42941.43697052083</v>
      </c>
    </row>
    <row r="698" spans="23:31" x14ac:dyDescent="0.35">
      <c r="W698" s="32" t="str">
        <f t="shared" si="27"/>
        <v>KIN1NY</v>
      </c>
      <c r="X698" s="32" t="b">
        <f t="shared" si="28"/>
        <v>1</v>
      </c>
      <c r="Y698" t="s">
        <v>14</v>
      </c>
      <c r="Z698" t="s">
        <v>1395</v>
      </c>
      <c r="AA698" t="s">
        <v>1396</v>
      </c>
      <c r="AB698" t="s">
        <v>9398</v>
      </c>
      <c r="AC698" s="47">
        <v>42941.436970601855</v>
      </c>
      <c r="AD698" t="s">
        <v>9398</v>
      </c>
      <c r="AE698" s="47">
        <v>42941.436970601855</v>
      </c>
    </row>
    <row r="699" spans="23:31" x14ac:dyDescent="0.35">
      <c r="W699" s="32" t="str">
        <f t="shared" si="27"/>
        <v>KIN1OH</v>
      </c>
      <c r="X699" s="32" t="b">
        <f t="shared" si="28"/>
        <v>1</v>
      </c>
      <c r="Y699" t="s">
        <v>14</v>
      </c>
      <c r="Z699" t="s">
        <v>1397</v>
      </c>
      <c r="AA699" t="s">
        <v>1398</v>
      </c>
      <c r="AB699" t="s">
        <v>9398</v>
      </c>
      <c r="AC699" s="47">
        <v>42941.436970717594</v>
      </c>
      <c r="AD699" t="s">
        <v>9398</v>
      </c>
      <c r="AE699" s="47">
        <v>42941.436970717594</v>
      </c>
    </row>
    <row r="700" spans="23:31" x14ac:dyDescent="0.35">
      <c r="W700" s="32" t="str">
        <f t="shared" si="27"/>
        <v>KIN1OK</v>
      </c>
      <c r="X700" s="32" t="b">
        <f t="shared" si="28"/>
        <v>1</v>
      </c>
      <c r="Y700" t="s">
        <v>14</v>
      </c>
      <c r="Z700" t="s">
        <v>1399</v>
      </c>
      <c r="AA700" t="s">
        <v>1400</v>
      </c>
      <c r="AB700" t="s">
        <v>9398</v>
      </c>
      <c r="AC700" s="47">
        <v>42941.436970798612</v>
      </c>
      <c r="AD700" t="s">
        <v>9398</v>
      </c>
      <c r="AE700" s="47">
        <v>42941.436970798612</v>
      </c>
    </row>
    <row r="701" spans="23:31" x14ac:dyDescent="0.35">
      <c r="W701" s="32" t="str">
        <f t="shared" si="27"/>
        <v>KIN1ON</v>
      </c>
      <c r="X701" s="32" t="b">
        <f t="shared" si="28"/>
        <v>1</v>
      </c>
      <c r="Y701" t="s">
        <v>14</v>
      </c>
      <c r="Z701" t="s">
        <v>1401</v>
      </c>
      <c r="AA701" t="s">
        <v>1402</v>
      </c>
      <c r="AB701" t="s">
        <v>9398</v>
      </c>
      <c r="AC701" s="47">
        <v>42941.43697091435</v>
      </c>
      <c r="AD701" t="s">
        <v>9398</v>
      </c>
      <c r="AE701" s="47">
        <v>42941.43697091435</v>
      </c>
    </row>
    <row r="702" spans="23:31" x14ac:dyDescent="0.35">
      <c r="W702" s="32" t="str">
        <f t="shared" si="27"/>
        <v>KIN1OR</v>
      </c>
      <c r="X702" s="32" t="b">
        <f t="shared" si="28"/>
        <v>1</v>
      </c>
      <c r="Y702" t="s">
        <v>14</v>
      </c>
      <c r="Z702" t="s">
        <v>1403</v>
      </c>
      <c r="AA702" t="s">
        <v>1404</v>
      </c>
      <c r="AB702" t="s">
        <v>9398</v>
      </c>
      <c r="AC702" s="47">
        <v>42941.436970983799</v>
      </c>
      <c r="AD702" t="s">
        <v>9398</v>
      </c>
      <c r="AE702" s="47">
        <v>42941.436970983799</v>
      </c>
    </row>
    <row r="703" spans="23:31" x14ac:dyDescent="0.35">
      <c r="W703" s="32" t="str">
        <f t="shared" si="27"/>
        <v>KIN1PA</v>
      </c>
      <c r="X703" s="32" t="b">
        <f t="shared" si="28"/>
        <v>1</v>
      </c>
      <c r="Y703" t="s">
        <v>14</v>
      </c>
      <c r="Z703" t="s">
        <v>1405</v>
      </c>
      <c r="AA703" t="s">
        <v>1406</v>
      </c>
      <c r="AB703" t="s">
        <v>9398</v>
      </c>
      <c r="AC703" s="47">
        <v>42941.436971099538</v>
      </c>
      <c r="AD703" t="s">
        <v>9398</v>
      </c>
      <c r="AE703" s="47">
        <v>42941.436971099538</v>
      </c>
    </row>
    <row r="704" spans="23:31" x14ac:dyDescent="0.35">
      <c r="W704" s="32" t="str">
        <f t="shared" si="27"/>
        <v>KIN1PE</v>
      </c>
      <c r="X704" s="32" t="b">
        <f t="shared" si="28"/>
        <v>1</v>
      </c>
      <c r="Y704" t="s">
        <v>14</v>
      </c>
      <c r="Z704" t="s">
        <v>1407</v>
      </c>
      <c r="AA704" t="s">
        <v>1408</v>
      </c>
      <c r="AB704" t="s">
        <v>9398</v>
      </c>
      <c r="AC704" s="47">
        <v>42941.436971180556</v>
      </c>
      <c r="AD704" t="s">
        <v>9398</v>
      </c>
      <c r="AE704" s="47">
        <v>42941.436971180556</v>
      </c>
    </row>
    <row r="705" spans="23:31" x14ac:dyDescent="0.35">
      <c r="W705" s="32" t="str">
        <f t="shared" si="27"/>
        <v>KIN1QC</v>
      </c>
      <c r="X705" s="32" t="b">
        <f t="shared" si="28"/>
        <v>1</v>
      </c>
      <c r="Y705" t="s">
        <v>14</v>
      </c>
      <c r="Z705" t="s">
        <v>377</v>
      </c>
      <c r="AA705" t="s">
        <v>1409</v>
      </c>
      <c r="AB705" t="s">
        <v>9398</v>
      </c>
      <c r="AC705" s="47">
        <v>42941.436971296294</v>
      </c>
      <c r="AD705" t="s">
        <v>9398</v>
      </c>
      <c r="AE705" s="47">
        <v>42941.436971296294</v>
      </c>
    </row>
    <row r="706" spans="23:31" x14ac:dyDescent="0.35">
      <c r="W706" s="32" t="str">
        <f t="shared" si="27"/>
        <v>KIN1RI</v>
      </c>
      <c r="X706" s="32" t="b">
        <f t="shared" si="28"/>
        <v>1</v>
      </c>
      <c r="Y706" t="s">
        <v>14</v>
      </c>
      <c r="Z706" t="s">
        <v>1410</v>
      </c>
      <c r="AA706" t="s">
        <v>1411</v>
      </c>
      <c r="AB706" t="s">
        <v>9398</v>
      </c>
      <c r="AC706" s="47">
        <v>42941.436971377312</v>
      </c>
      <c r="AD706" t="s">
        <v>9398</v>
      </c>
      <c r="AE706" s="47">
        <v>42941.436971377312</v>
      </c>
    </row>
    <row r="707" spans="23:31" x14ac:dyDescent="0.35">
      <c r="W707" s="32" t="str">
        <f t="shared" si="27"/>
        <v>KIN1SC</v>
      </c>
      <c r="X707" s="32" t="b">
        <f t="shared" si="28"/>
        <v>1</v>
      </c>
      <c r="Y707" t="s">
        <v>14</v>
      </c>
      <c r="Z707" t="s">
        <v>1412</v>
      </c>
      <c r="AA707" t="s">
        <v>1413</v>
      </c>
      <c r="AB707" t="s">
        <v>9398</v>
      </c>
      <c r="AC707" s="47">
        <v>42941.436971493058</v>
      </c>
      <c r="AD707" t="s">
        <v>9398</v>
      </c>
      <c r="AE707" s="47">
        <v>42941.436971493058</v>
      </c>
    </row>
    <row r="708" spans="23:31" x14ac:dyDescent="0.35">
      <c r="W708" s="32" t="str">
        <f t="shared" si="27"/>
        <v>KIN1SD</v>
      </c>
      <c r="X708" s="32" t="b">
        <f t="shared" si="28"/>
        <v>1</v>
      </c>
      <c r="Y708" t="s">
        <v>14</v>
      </c>
      <c r="Z708" t="s">
        <v>1414</v>
      </c>
      <c r="AA708" t="s">
        <v>1415</v>
      </c>
      <c r="AB708" t="s">
        <v>9398</v>
      </c>
      <c r="AC708" s="47">
        <v>42941.436971608797</v>
      </c>
      <c r="AD708" t="s">
        <v>9398</v>
      </c>
      <c r="AE708" s="47">
        <v>42941.436971608797</v>
      </c>
    </row>
    <row r="709" spans="23:31" x14ac:dyDescent="0.35">
      <c r="W709" s="32" t="str">
        <f t="shared" si="27"/>
        <v>KIN1SK</v>
      </c>
      <c r="X709" s="32" t="b">
        <f t="shared" si="28"/>
        <v>1</v>
      </c>
      <c r="Y709" t="s">
        <v>14</v>
      </c>
      <c r="Z709" t="s">
        <v>1416</v>
      </c>
      <c r="AA709" t="s">
        <v>1417</v>
      </c>
      <c r="AB709" t="s">
        <v>9398</v>
      </c>
      <c r="AC709" s="47">
        <v>42941.436971678238</v>
      </c>
      <c r="AD709" t="s">
        <v>9398</v>
      </c>
      <c r="AE709" s="47">
        <v>42941.436971678238</v>
      </c>
    </row>
    <row r="710" spans="23:31" x14ac:dyDescent="0.35">
      <c r="W710" s="32" t="str">
        <f t="shared" ref="W710:W773" si="29">Y710&amp;Z710</f>
        <v>KIN1TN</v>
      </c>
      <c r="X710" s="32" t="b">
        <f t="shared" ref="X710:X773" si="30">VLOOKUP(Z710,T:U,2,0)=AA710</f>
        <v>1</v>
      </c>
      <c r="Y710" t="s">
        <v>14</v>
      </c>
      <c r="Z710" t="s">
        <v>1418</v>
      </c>
      <c r="AA710" t="s">
        <v>1419</v>
      </c>
      <c r="AB710" t="s">
        <v>9398</v>
      </c>
      <c r="AC710" s="47">
        <v>42941.436971793984</v>
      </c>
      <c r="AD710" t="s">
        <v>9398</v>
      </c>
      <c r="AE710" s="47">
        <v>42941.436971793984</v>
      </c>
    </row>
    <row r="711" spans="23:31" x14ac:dyDescent="0.35">
      <c r="W711" s="32" t="str">
        <f t="shared" si="29"/>
        <v>KIN1TX</v>
      </c>
      <c r="X711" s="32" t="b">
        <f t="shared" si="30"/>
        <v>1</v>
      </c>
      <c r="Y711" t="s">
        <v>14</v>
      </c>
      <c r="Z711" t="s">
        <v>1420</v>
      </c>
      <c r="AA711" t="s">
        <v>1421</v>
      </c>
      <c r="AB711" t="s">
        <v>9398</v>
      </c>
      <c r="AC711" s="47">
        <v>42941.436971875002</v>
      </c>
      <c r="AD711" t="s">
        <v>9398</v>
      </c>
      <c r="AE711" s="47">
        <v>42941.436971875002</v>
      </c>
    </row>
    <row r="712" spans="23:31" x14ac:dyDescent="0.35">
      <c r="W712" s="32" t="str">
        <f t="shared" si="29"/>
        <v>KIN1UT</v>
      </c>
      <c r="X712" s="32" t="b">
        <f t="shared" si="30"/>
        <v>1</v>
      </c>
      <c r="Y712" t="s">
        <v>14</v>
      </c>
      <c r="Z712" t="s">
        <v>1422</v>
      </c>
      <c r="AA712" t="s">
        <v>1423</v>
      </c>
      <c r="AB712" t="s">
        <v>9398</v>
      </c>
      <c r="AC712" s="47">
        <v>42941.436971990741</v>
      </c>
      <c r="AD712" t="s">
        <v>9398</v>
      </c>
      <c r="AE712" s="47">
        <v>42941.436971990741</v>
      </c>
    </row>
    <row r="713" spans="23:31" x14ac:dyDescent="0.35">
      <c r="W713" s="32" t="str">
        <f t="shared" si="29"/>
        <v>KIN1VA</v>
      </c>
      <c r="X713" s="32" t="b">
        <f t="shared" si="30"/>
        <v>1</v>
      </c>
      <c r="Y713" t="s">
        <v>14</v>
      </c>
      <c r="Z713" t="s">
        <v>1424</v>
      </c>
      <c r="AA713" t="s">
        <v>1425</v>
      </c>
      <c r="AB713" t="s">
        <v>9398</v>
      </c>
      <c r="AC713" s="47">
        <v>42941.43697210648</v>
      </c>
      <c r="AD713" t="s">
        <v>9398</v>
      </c>
      <c r="AE713" s="47">
        <v>42941.43697210648</v>
      </c>
    </row>
    <row r="714" spans="23:31" x14ac:dyDescent="0.35">
      <c r="W714" s="32" t="str">
        <f t="shared" si="29"/>
        <v>KIN1VT</v>
      </c>
      <c r="X714" s="32" t="b">
        <f t="shared" si="30"/>
        <v>1</v>
      </c>
      <c r="Y714" t="s">
        <v>14</v>
      </c>
      <c r="Z714" t="s">
        <v>1426</v>
      </c>
      <c r="AA714" t="s">
        <v>1427</v>
      </c>
      <c r="AB714" t="s">
        <v>9398</v>
      </c>
      <c r="AC714" s="47">
        <v>42941.436972222225</v>
      </c>
      <c r="AD714" t="s">
        <v>9398</v>
      </c>
      <c r="AE714" s="47">
        <v>42941.436972222225</v>
      </c>
    </row>
    <row r="715" spans="23:31" x14ac:dyDescent="0.35">
      <c r="W715" s="32" t="str">
        <f t="shared" si="29"/>
        <v>KIN1WA</v>
      </c>
      <c r="X715" s="32" t="b">
        <f t="shared" si="30"/>
        <v>1</v>
      </c>
      <c r="Y715" t="s">
        <v>14</v>
      </c>
      <c r="Z715" t="s">
        <v>1428</v>
      </c>
      <c r="AA715" t="s">
        <v>1429</v>
      </c>
      <c r="AB715" t="s">
        <v>9398</v>
      </c>
      <c r="AC715" s="47">
        <v>42941.436973067131</v>
      </c>
      <c r="AD715" t="s">
        <v>9398</v>
      </c>
      <c r="AE715" s="47">
        <v>42941.436973067131</v>
      </c>
    </row>
    <row r="716" spans="23:31" x14ac:dyDescent="0.35">
      <c r="W716" s="32" t="str">
        <f t="shared" si="29"/>
        <v>KIN1WI</v>
      </c>
      <c r="X716" s="32" t="b">
        <f t="shared" si="30"/>
        <v>1</v>
      </c>
      <c r="Y716" t="s">
        <v>14</v>
      </c>
      <c r="Z716" t="s">
        <v>1430</v>
      </c>
      <c r="AA716" t="s">
        <v>1431</v>
      </c>
      <c r="AB716" t="s">
        <v>9398</v>
      </c>
      <c r="AC716" s="47">
        <v>42941.43697318287</v>
      </c>
      <c r="AD716" t="s">
        <v>9398</v>
      </c>
      <c r="AE716" s="47">
        <v>42941.43697318287</v>
      </c>
    </row>
    <row r="717" spans="23:31" x14ac:dyDescent="0.35">
      <c r="W717" s="32" t="str">
        <f t="shared" si="29"/>
        <v>KIN1WV</v>
      </c>
      <c r="X717" s="32" t="b">
        <f t="shared" si="30"/>
        <v>1</v>
      </c>
      <c r="Y717" t="s">
        <v>14</v>
      </c>
      <c r="Z717" t="s">
        <v>1432</v>
      </c>
      <c r="AA717" t="s">
        <v>1433</v>
      </c>
      <c r="AB717" t="s">
        <v>9398</v>
      </c>
      <c r="AC717" s="47">
        <v>42941.436973298609</v>
      </c>
      <c r="AD717" t="s">
        <v>9398</v>
      </c>
      <c r="AE717" s="47">
        <v>42941.436973298609</v>
      </c>
    </row>
    <row r="718" spans="23:31" x14ac:dyDescent="0.35">
      <c r="W718" s="32" t="str">
        <f t="shared" si="29"/>
        <v>KIN1WY</v>
      </c>
      <c r="X718" s="32" t="b">
        <f t="shared" si="30"/>
        <v>1</v>
      </c>
      <c r="Y718" t="s">
        <v>14</v>
      </c>
      <c r="Z718" t="s">
        <v>1434</v>
      </c>
      <c r="AA718" t="s">
        <v>1435</v>
      </c>
      <c r="AB718" t="s">
        <v>9398</v>
      </c>
      <c r="AC718" s="47">
        <v>42941.436973379627</v>
      </c>
      <c r="AD718" t="s">
        <v>9398</v>
      </c>
      <c r="AE718" s="47">
        <v>42941.436973379627</v>
      </c>
    </row>
    <row r="719" spans="23:31" x14ac:dyDescent="0.35">
      <c r="W719" s="32" t="str">
        <f t="shared" si="29"/>
        <v>KIN1YT</v>
      </c>
      <c r="X719" s="32" t="b">
        <f t="shared" si="30"/>
        <v>1</v>
      </c>
      <c r="Y719" t="s">
        <v>14</v>
      </c>
      <c r="Z719" t="s">
        <v>1436</v>
      </c>
      <c r="AA719" t="s">
        <v>1437</v>
      </c>
      <c r="AB719" t="s">
        <v>9398</v>
      </c>
      <c r="AC719" s="47">
        <v>42941.436973495373</v>
      </c>
      <c r="AD719" t="s">
        <v>9398</v>
      </c>
      <c r="AE719" s="47">
        <v>42941.436973495373</v>
      </c>
    </row>
    <row r="720" spans="23:31" x14ac:dyDescent="0.35">
      <c r="W720" s="32" t="str">
        <f t="shared" si="29"/>
        <v>LCOM-</v>
      </c>
      <c r="X720" s="32" t="b">
        <f t="shared" si="30"/>
        <v>1</v>
      </c>
      <c r="Y720" t="s">
        <v>9</v>
      </c>
      <c r="Z720" t="s">
        <v>1311</v>
      </c>
      <c r="AA720" t="s">
        <v>1312</v>
      </c>
      <c r="AB720" t="s">
        <v>9398</v>
      </c>
      <c r="AC720" s="47">
        <v>42895.360726238425</v>
      </c>
      <c r="AD720" t="s">
        <v>9398</v>
      </c>
      <c r="AE720" s="47">
        <v>42895.360726238425</v>
      </c>
    </row>
    <row r="721" spans="23:31" x14ac:dyDescent="0.35">
      <c r="W721" s="32" t="str">
        <f t="shared" si="29"/>
        <v>LCOMAB</v>
      </c>
      <c r="X721" s="32" t="b">
        <f t="shared" si="30"/>
        <v>1</v>
      </c>
      <c r="Y721" t="s">
        <v>9</v>
      </c>
      <c r="Z721" t="s">
        <v>1313</v>
      </c>
      <c r="AA721" t="s">
        <v>1314</v>
      </c>
      <c r="AB721" t="s">
        <v>9398</v>
      </c>
      <c r="AC721" s="47">
        <v>42810.327161377318</v>
      </c>
      <c r="AD721" t="s">
        <v>9398</v>
      </c>
      <c r="AE721" s="47">
        <v>42810.327161377318</v>
      </c>
    </row>
    <row r="722" spans="23:31" x14ac:dyDescent="0.35">
      <c r="W722" s="32" t="str">
        <f t="shared" si="29"/>
        <v>LCOMAK</v>
      </c>
      <c r="X722" s="32" t="b">
        <f t="shared" si="30"/>
        <v>1</v>
      </c>
      <c r="Y722" t="s">
        <v>9</v>
      </c>
      <c r="Z722" t="s">
        <v>1315</v>
      </c>
      <c r="AA722" t="s">
        <v>1316</v>
      </c>
      <c r="AB722" t="s">
        <v>9398</v>
      </c>
      <c r="AC722" s="47">
        <v>42810.327161805559</v>
      </c>
      <c r="AD722" t="s">
        <v>9398</v>
      </c>
      <c r="AE722" s="47">
        <v>42810.327161805559</v>
      </c>
    </row>
    <row r="723" spans="23:31" x14ac:dyDescent="0.35">
      <c r="W723" s="32" t="str">
        <f t="shared" si="29"/>
        <v>LCOMAL</v>
      </c>
      <c r="X723" s="32" t="b">
        <f t="shared" si="30"/>
        <v>1</v>
      </c>
      <c r="Y723" t="s">
        <v>9</v>
      </c>
      <c r="Z723" t="s">
        <v>1317</v>
      </c>
      <c r="AA723" t="s">
        <v>1318</v>
      </c>
      <c r="AB723" t="s">
        <v>9398</v>
      </c>
      <c r="AC723" s="47">
        <v>42810.327161921297</v>
      </c>
      <c r="AD723" t="s">
        <v>9398</v>
      </c>
      <c r="AE723" s="47">
        <v>42810.327161921297</v>
      </c>
    </row>
    <row r="724" spans="23:31" x14ac:dyDescent="0.35">
      <c r="W724" s="32" t="str">
        <f t="shared" si="29"/>
        <v>LCOMAR</v>
      </c>
      <c r="X724" s="32" t="b">
        <f t="shared" si="30"/>
        <v>1</v>
      </c>
      <c r="Y724" t="s">
        <v>9</v>
      </c>
      <c r="Z724" t="s">
        <v>112</v>
      </c>
      <c r="AA724" t="s">
        <v>1319</v>
      </c>
      <c r="AB724" t="s">
        <v>9398</v>
      </c>
      <c r="AC724" s="47">
        <v>42810.327162071757</v>
      </c>
      <c r="AD724" t="s">
        <v>9398</v>
      </c>
      <c r="AE724" s="47">
        <v>42810.327162071757</v>
      </c>
    </row>
    <row r="725" spans="23:31" x14ac:dyDescent="0.35">
      <c r="W725" s="32" t="str">
        <f t="shared" si="29"/>
        <v>LCOMAZ</v>
      </c>
      <c r="X725" s="32" t="b">
        <f t="shared" si="30"/>
        <v>1</v>
      </c>
      <c r="Y725" t="s">
        <v>9</v>
      </c>
      <c r="Z725" t="s">
        <v>1320</v>
      </c>
      <c r="AA725" t="s">
        <v>1321</v>
      </c>
      <c r="AB725" t="s">
        <v>9398</v>
      </c>
      <c r="AC725" s="47">
        <v>42810.327162152775</v>
      </c>
      <c r="AD725" t="s">
        <v>9398</v>
      </c>
      <c r="AE725" s="47">
        <v>42810.327162152775</v>
      </c>
    </row>
    <row r="726" spans="23:31" x14ac:dyDescent="0.35">
      <c r="W726" s="32" t="str">
        <f t="shared" si="29"/>
        <v>LCOMBC</v>
      </c>
      <c r="X726" s="32" t="b">
        <f t="shared" si="30"/>
        <v>1</v>
      </c>
      <c r="Y726" t="s">
        <v>9</v>
      </c>
      <c r="Z726" t="s">
        <v>1322</v>
      </c>
      <c r="AA726" t="s">
        <v>1323</v>
      </c>
      <c r="AB726" t="s">
        <v>9398</v>
      </c>
      <c r="AC726" s="47">
        <v>42810.327162349538</v>
      </c>
      <c r="AD726" t="s">
        <v>9398</v>
      </c>
      <c r="AE726" s="47">
        <v>42810.327162349538</v>
      </c>
    </row>
    <row r="727" spans="23:31" x14ac:dyDescent="0.35">
      <c r="W727" s="32" t="str">
        <f t="shared" si="29"/>
        <v>LCOMCA</v>
      </c>
      <c r="X727" s="32" t="b">
        <f t="shared" si="30"/>
        <v>1</v>
      </c>
      <c r="Y727" t="s">
        <v>9</v>
      </c>
      <c r="Z727" t="s">
        <v>1324</v>
      </c>
      <c r="AA727" t="s">
        <v>1325</v>
      </c>
      <c r="AB727" t="s">
        <v>9398</v>
      </c>
      <c r="AC727" s="47">
        <v>42810.327162847221</v>
      </c>
      <c r="AD727" t="s">
        <v>9398</v>
      </c>
      <c r="AE727" s="47">
        <v>42810.327162847221</v>
      </c>
    </row>
    <row r="728" spans="23:31" x14ac:dyDescent="0.35">
      <c r="W728" s="32" t="str">
        <f t="shared" si="29"/>
        <v>LCOMCO</v>
      </c>
      <c r="X728" s="32" t="b">
        <f t="shared" si="30"/>
        <v>1</v>
      </c>
      <c r="Y728" t="s">
        <v>9</v>
      </c>
      <c r="Z728" t="s">
        <v>51</v>
      </c>
      <c r="AA728" t="s">
        <v>1326</v>
      </c>
      <c r="AB728" t="s">
        <v>9398</v>
      </c>
      <c r="AC728" s="47">
        <v>42810.327163043985</v>
      </c>
      <c r="AD728" t="s">
        <v>9398</v>
      </c>
      <c r="AE728" s="47">
        <v>42810.327163043985</v>
      </c>
    </row>
    <row r="729" spans="23:31" x14ac:dyDescent="0.35">
      <c r="W729" s="32" t="str">
        <f t="shared" si="29"/>
        <v>LCOMCT</v>
      </c>
      <c r="X729" s="32" t="b">
        <f t="shared" si="30"/>
        <v>1</v>
      </c>
      <c r="Y729" t="s">
        <v>9</v>
      </c>
      <c r="Z729" t="s">
        <v>1327</v>
      </c>
      <c r="AA729" t="s">
        <v>1328</v>
      </c>
      <c r="AB729" t="s">
        <v>9398</v>
      </c>
      <c r="AC729" s="47">
        <v>42810.327163310183</v>
      </c>
      <c r="AD729" t="s">
        <v>9398</v>
      </c>
      <c r="AE729" s="47">
        <v>42810.327163310183</v>
      </c>
    </row>
    <row r="730" spans="23:31" x14ac:dyDescent="0.35">
      <c r="W730" s="32" t="str">
        <f t="shared" si="29"/>
        <v>LCOMDC</v>
      </c>
      <c r="X730" s="32" t="b">
        <f t="shared" si="30"/>
        <v>1</v>
      </c>
      <c r="Y730" t="s">
        <v>9</v>
      </c>
      <c r="Z730" t="s">
        <v>1329</v>
      </c>
      <c r="AA730" t="s">
        <v>1330</v>
      </c>
      <c r="AB730" t="s">
        <v>9398</v>
      </c>
      <c r="AC730" s="47">
        <v>42810.32716346065</v>
      </c>
      <c r="AD730" t="s">
        <v>9398</v>
      </c>
      <c r="AE730" s="47">
        <v>42810.32716346065</v>
      </c>
    </row>
    <row r="731" spans="23:31" x14ac:dyDescent="0.35">
      <c r="W731" s="32" t="str">
        <f t="shared" si="29"/>
        <v>LCOMDE</v>
      </c>
      <c r="X731" s="32" t="b">
        <f t="shared" si="30"/>
        <v>1</v>
      </c>
      <c r="Y731" t="s">
        <v>9</v>
      </c>
      <c r="Z731" t="s">
        <v>1331</v>
      </c>
      <c r="AA731" t="s">
        <v>1332</v>
      </c>
      <c r="AB731" t="s">
        <v>9398</v>
      </c>
      <c r="AC731" s="47">
        <v>42810.327163576389</v>
      </c>
      <c r="AD731" t="s">
        <v>9398</v>
      </c>
      <c r="AE731" s="47">
        <v>42810.327163576389</v>
      </c>
    </row>
    <row r="732" spans="23:31" x14ac:dyDescent="0.35">
      <c r="W732" s="32" t="str">
        <f t="shared" si="29"/>
        <v>LCOMFL</v>
      </c>
      <c r="X732" s="32" t="b">
        <f t="shared" si="30"/>
        <v>1</v>
      </c>
      <c r="Y732" t="s">
        <v>9</v>
      </c>
      <c r="Z732" t="s">
        <v>1333</v>
      </c>
      <c r="AA732" t="s">
        <v>1334</v>
      </c>
      <c r="AB732" t="s">
        <v>9398</v>
      </c>
      <c r="AC732" s="47">
        <v>42810.327163692127</v>
      </c>
      <c r="AD732" t="s">
        <v>9398</v>
      </c>
      <c r="AE732" s="47">
        <v>42810.327163692127</v>
      </c>
    </row>
    <row r="733" spans="23:31" x14ac:dyDescent="0.35">
      <c r="W733" s="32" t="str">
        <f t="shared" si="29"/>
        <v>LCOMGA</v>
      </c>
      <c r="X733" s="32" t="b">
        <f t="shared" si="30"/>
        <v>1</v>
      </c>
      <c r="Y733" t="s">
        <v>9</v>
      </c>
      <c r="Z733" t="s">
        <v>1335</v>
      </c>
      <c r="AA733" t="s">
        <v>1336</v>
      </c>
      <c r="AB733" t="s">
        <v>9398</v>
      </c>
      <c r="AC733" s="47">
        <v>42810.32716385417</v>
      </c>
      <c r="AD733" t="s">
        <v>9398</v>
      </c>
      <c r="AE733" s="47">
        <v>42810.32716385417</v>
      </c>
    </row>
    <row r="734" spans="23:31" x14ac:dyDescent="0.35">
      <c r="W734" s="32" t="str">
        <f t="shared" si="29"/>
        <v>LCOMHI</v>
      </c>
      <c r="X734" s="32" t="b">
        <f t="shared" si="30"/>
        <v>1</v>
      </c>
      <c r="Y734" t="s">
        <v>9</v>
      </c>
      <c r="Z734" t="s">
        <v>1337</v>
      </c>
      <c r="AA734" t="s">
        <v>1338</v>
      </c>
      <c r="AB734" t="s">
        <v>9398</v>
      </c>
      <c r="AC734" s="47">
        <v>42810.32716400463</v>
      </c>
      <c r="AD734" t="s">
        <v>9398</v>
      </c>
      <c r="AE734" s="47">
        <v>42810.32716400463</v>
      </c>
    </row>
    <row r="735" spans="23:31" x14ac:dyDescent="0.35">
      <c r="W735" s="32" t="str">
        <f t="shared" si="29"/>
        <v>LCOMIA</v>
      </c>
      <c r="X735" s="32" t="b">
        <f t="shared" si="30"/>
        <v>1</v>
      </c>
      <c r="Y735" t="s">
        <v>9</v>
      </c>
      <c r="Z735" t="s">
        <v>1339</v>
      </c>
      <c r="AA735" t="s">
        <v>1340</v>
      </c>
      <c r="AB735" t="s">
        <v>9398</v>
      </c>
      <c r="AC735" s="47">
        <v>42810.327164155089</v>
      </c>
      <c r="AD735" t="s">
        <v>9398</v>
      </c>
      <c r="AE735" s="47">
        <v>42810.327164155089</v>
      </c>
    </row>
    <row r="736" spans="23:31" x14ac:dyDescent="0.35">
      <c r="W736" s="32" t="str">
        <f t="shared" si="29"/>
        <v>LCOMID</v>
      </c>
      <c r="X736" s="32" t="b">
        <f t="shared" si="30"/>
        <v>1</v>
      </c>
      <c r="Y736" t="s">
        <v>9</v>
      </c>
      <c r="Z736" t="s">
        <v>1341</v>
      </c>
      <c r="AA736" t="s">
        <v>1342</v>
      </c>
      <c r="AB736" t="s">
        <v>9398</v>
      </c>
      <c r="AC736" s="47">
        <v>42810.327164386574</v>
      </c>
      <c r="AD736" t="s">
        <v>9398</v>
      </c>
      <c r="AE736" s="47">
        <v>42810.327164386574</v>
      </c>
    </row>
    <row r="737" spans="23:31" x14ac:dyDescent="0.35">
      <c r="W737" s="32" t="str">
        <f t="shared" si="29"/>
        <v>LCOMIL</v>
      </c>
      <c r="X737" s="32" t="b">
        <f t="shared" si="30"/>
        <v>1</v>
      </c>
      <c r="Y737" t="s">
        <v>9</v>
      </c>
      <c r="Z737" t="s">
        <v>1343</v>
      </c>
      <c r="AA737" t="s">
        <v>1344</v>
      </c>
      <c r="AB737" t="s">
        <v>9398</v>
      </c>
      <c r="AC737" s="47">
        <v>42810.327164548609</v>
      </c>
      <c r="AD737" t="s">
        <v>9398</v>
      </c>
      <c r="AE737" s="47">
        <v>42810.327164548609</v>
      </c>
    </row>
    <row r="738" spans="23:31" x14ac:dyDescent="0.35">
      <c r="W738" s="32" t="str">
        <f t="shared" si="29"/>
        <v>LCOMIN</v>
      </c>
      <c r="X738" s="32" t="b">
        <f t="shared" si="30"/>
        <v>1</v>
      </c>
      <c r="Y738" t="s">
        <v>9</v>
      </c>
      <c r="Z738" t="s">
        <v>1345</v>
      </c>
      <c r="AA738" t="s">
        <v>1346</v>
      </c>
      <c r="AB738" t="s">
        <v>9398</v>
      </c>
      <c r="AC738" s="47">
        <v>42810.327164733797</v>
      </c>
      <c r="AD738" t="s">
        <v>9398</v>
      </c>
      <c r="AE738" s="47">
        <v>42810.327164733797</v>
      </c>
    </row>
    <row r="739" spans="23:31" x14ac:dyDescent="0.35">
      <c r="W739" s="32" t="str">
        <f t="shared" si="29"/>
        <v>LCOMKS</v>
      </c>
      <c r="X739" s="32" t="b">
        <f t="shared" si="30"/>
        <v>1</v>
      </c>
      <c r="Y739" t="s">
        <v>9</v>
      </c>
      <c r="Z739" t="s">
        <v>1347</v>
      </c>
      <c r="AA739" t="s">
        <v>1348</v>
      </c>
      <c r="AB739" t="s">
        <v>9398</v>
      </c>
      <c r="AC739" s="47">
        <v>42810.327164930553</v>
      </c>
      <c r="AD739" t="s">
        <v>9398</v>
      </c>
      <c r="AE739" s="47">
        <v>42810.327164930553</v>
      </c>
    </row>
    <row r="740" spans="23:31" x14ac:dyDescent="0.35">
      <c r="W740" s="32" t="str">
        <f t="shared" si="29"/>
        <v>LCOMKY</v>
      </c>
      <c r="X740" s="32" t="b">
        <f t="shared" si="30"/>
        <v>1</v>
      </c>
      <c r="Y740" t="s">
        <v>9</v>
      </c>
      <c r="Z740" t="s">
        <v>1349</v>
      </c>
      <c r="AA740" t="s">
        <v>1350</v>
      </c>
      <c r="AB740" t="s">
        <v>9398</v>
      </c>
      <c r="AC740" s="47">
        <v>42810.327165046299</v>
      </c>
      <c r="AD740" t="s">
        <v>9398</v>
      </c>
      <c r="AE740" s="47">
        <v>42810.327165046299</v>
      </c>
    </row>
    <row r="741" spans="23:31" x14ac:dyDescent="0.35">
      <c r="W741" s="32" t="str">
        <f t="shared" si="29"/>
        <v>LCOMLA</v>
      </c>
      <c r="X741" s="32" t="b">
        <f t="shared" si="30"/>
        <v>1</v>
      </c>
      <c r="Y741" t="s">
        <v>9</v>
      </c>
      <c r="Z741" t="s">
        <v>1351</v>
      </c>
      <c r="AA741" t="s">
        <v>1352</v>
      </c>
      <c r="AB741" t="s">
        <v>9398</v>
      </c>
      <c r="AC741" s="47">
        <v>42810.327165277777</v>
      </c>
      <c r="AD741" t="s">
        <v>9398</v>
      </c>
      <c r="AE741" s="47">
        <v>42810.327165277777</v>
      </c>
    </row>
    <row r="742" spans="23:31" x14ac:dyDescent="0.35">
      <c r="W742" s="32" t="str">
        <f t="shared" si="29"/>
        <v>LCOMMA</v>
      </c>
      <c r="X742" s="32" t="b">
        <f t="shared" si="30"/>
        <v>1</v>
      </c>
      <c r="Y742" t="s">
        <v>9</v>
      </c>
      <c r="Z742" t="s">
        <v>1353</v>
      </c>
      <c r="AA742" t="s">
        <v>1354</v>
      </c>
      <c r="AB742" t="s">
        <v>9398</v>
      </c>
      <c r="AC742" s="47">
        <v>42810.327165543982</v>
      </c>
      <c r="AD742" t="s">
        <v>9398</v>
      </c>
      <c r="AE742" s="47">
        <v>42810.327165543982</v>
      </c>
    </row>
    <row r="743" spans="23:31" x14ac:dyDescent="0.35">
      <c r="W743" s="32" t="str">
        <f t="shared" si="29"/>
        <v>LCOMMB</v>
      </c>
      <c r="X743" s="32" t="b">
        <f t="shared" si="30"/>
        <v>1</v>
      </c>
      <c r="Y743" t="s">
        <v>9</v>
      </c>
      <c r="Z743" t="s">
        <v>1355</v>
      </c>
      <c r="AA743" t="s">
        <v>1356</v>
      </c>
      <c r="AB743" t="s">
        <v>9398</v>
      </c>
      <c r="AC743" s="47">
        <v>42810.327165775459</v>
      </c>
      <c r="AD743" t="s">
        <v>9398</v>
      </c>
      <c r="AE743" s="47">
        <v>42810.327165775459</v>
      </c>
    </row>
    <row r="744" spans="23:31" x14ac:dyDescent="0.35">
      <c r="W744" s="32" t="str">
        <f t="shared" si="29"/>
        <v>LCOMMD</v>
      </c>
      <c r="X744" s="32" t="b">
        <f t="shared" si="30"/>
        <v>1</v>
      </c>
      <c r="Y744" t="s">
        <v>9</v>
      </c>
      <c r="Z744" t="s">
        <v>1357</v>
      </c>
      <c r="AA744" t="s">
        <v>1358</v>
      </c>
      <c r="AB744" t="s">
        <v>9398</v>
      </c>
      <c r="AC744" s="47">
        <v>42810.327165937502</v>
      </c>
      <c r="AD744" t="s">
        <v>9398</v>
      </c>
      <c r="AE744" s="47">
        <v>42810.327165937502</v>
      </c>
    </row>
    <row r="745" spans="23:31" x14ac:dyDescent="0.35">
      <c r="W745" s="32" t="str">
        <f t="shared" si="29"/>
        <v>LCOMME</v>
      </c>
      <c r="X745" s="32" t="b">
        <f t="shared" si="30"/>
        <v>1</v>
      </c>
      <c r="Y745" t="s">
        <v>9</v>
      </c>
      <c r="Z745" t="s">
        <v>1359</v>
      </c>
      <c r="AA745" t="s">
        <v>1360</v>
      </c>
      <c r="AB745" t="s">
        <v>9398</v>
      </c>
      <c r="AC745" s="47">
        <v>42810.327166122683</v>
      </c>
      <c r="AD745" t="s">
        <v>9398</v>
      </c>
      <c r="AE745" s="47">
        <v>42810.327166122683</v>
      </c>
    </row>
    <row r="746" spans="23:31" x14ac:dyDescent="0.35">
      <c r="W746" s="32" t="str">
        <f t="shared" si="29"/>
        <v>LCOMMI</v>
      </c>
      <c r="X746" s="32" t="b">
        <f t="shared" si="30"/>
        <v>1</v>
      </c>
      <c r="Y746" t="s">
        <v>9</v>
      </c>
      <c r="Z746" t="s">
        <v>1361</v>
      </c>
      <c r="AA746" t="s">
        <v>1362</v>
      </c>
      <c r="AB746" t="s">
        <v>9398</v>
      </c>
      <c r="AC746" s="47">
        <v>42810.327166284726</v>
      </c>
      <c r="AD746" t="s">
        <v>9398</v>
      </c>
      <c r="AE746" s="47">
        <v>42810.327166284726</v>
      </c>
    </row>
    <row r="747" spans="23:31" x14ac:dyDescent="0.35">
      <c r="W747" s="32" t="str">
        <f t="shared" si="29"/>
        <v>LCOMMN</v>
      </c>
      <c r="X747" s="32" t="b">
        <f t="shared" si="30"/>
        <v>1</v>
      </c>
      <c r="Y747" t="s">
        <v>9</v>
      </c>
      <c r="Z747" t="s">
        <v>1363</v>
      </c>
      <c r="AA747" t="s">
        <v>1364</v>
      </c>
      <c r="AB747" t="s">
        <v>9398</v>
      </c>
      <c r="AC747" s="47">
        <v>42810.327166469906</v>
      </c>
      <c r="AD747" t="s">
        <v>9398</v>
      </c>
      <c r="AE747" s="47">
        <v>42810.327166469906</v>
      </c>
    </row>
    <row r="748" spans="23:31" x14ac:dyDescent="0.35">
      <c r="W748" s="32" t="str">
        <f t="shared" si="29"/>
        <v>LCOMMO</v>
      </c>
      <c r="X748" s="32" t="b">
        <f t="shared" si="30"/>
        <v>1</v>
      </c>
      <c r="Y748" t="s">
        <v>9</v>
      </c>
      <c r="Z748" t="s">
        <v>1365</v>
      </c>
      <c r="AA748" t="s">
        <v>1366</v>
      </c>
      <c r="AB748" t="s">
        <v>9398</v>
      </c>
      <c r="AC748" s="47">
        <v>42810.32716666667</v>
      </c>
      <c r="AD748" t="s">
        <v>9398</v>
      </c>
      <c r="AE748" s="47">
        <v>42810.32716666667</v>
      </c>
    </row>
    <row r="749" spans="23:31" x14ac:dyDescent="0.35">
      <c r="W749" s="32" t="str">
        <f t="shared" si="29"/>
        <v>LCOMMS</v>
      </c>
      <c r="X749" s="32" t="b">
        <f t="shared" si="30"/>
        <v>1</v>
      </c>
      <c r="Y749" t="s">
        <v>9</v>
      </c>
      <c r="Z749" t="s">
        <v>1367</v>
      </c>
      <c r="AA749" t="s">
        <v>1368</v>
      </c>
      <c r="AB749" t="s">
        <v>9398</v>
      </c>
      <c r="AC749" s="47">
        <v>42810.327166898147</v>
      </c>
      <c r="AD749" t="s">
        <v>9398</v>
      </c>
      <c r="AE749" s="47">
        <v>42810.327166898147</v>
      </c>
    </row>
    <row r="750" spans="23:31" x14ac:dyDescent="0.35">
      <c r="W750" s="32" t="str">
        <f t="shared" si="29"/>
        <v>LCOMMT</v>
      </c>
      <c r="X750" s="32" t="b">
        <f t="shared" si="30"/>
        <v>1</v>
      </c>
      <c r="Y750" t="s">
        <v>9</v>
      </c>
      <c r="Z750" t="s">
        <v>1369</v>
      </c>
      <c r="AA750" t="s">
        <v>1370</v>
      </c>
      <c r="AB750" t="s">
        <v>9398</v>
      </c>
      <c r="AC750" s="47">
        <v>42810.327167094911</v>
      </c>
      <c r="AD750" t="s">
        <v>9398</v>
      </c>
      <c r="AE750" s="47">
        <v>42810.327167094911</v>
      </c>
    </row>
    <row r="751" spans="23:31" x14ac:dyDescent="0.35">
      <c r="W751" s="32" t="str">
        <f t="shared" si="29"/>
        <v>LCOMNB</v>
      </c>
      <c r="X751" s="32" t="b">
        <f t="shared" si="30"/>
        <v>1</v>
      </c>
      <c r="Y751" t="s">
        <v>9</v>
      </c>
      <c r="Z751" t="s">
        <v>1371</v>
      </c>
      <c r="AA751" t="s">
        <v>1372</v>
      </c>
      <c r="AB751" t="s">
        <v>9398</v>
      </c>
      <c r="AC751" s="47">
        <v>42810.327167326388</v>
      </c>
      <c r="AD751" t="s">
        <v>9398</v>
      </c>
      <c r="AE751" s="47">
        <v>42810.327167326388</v>
      </c>
    </row>
    <row r="752" spans="23:31" x14ac:dyDescent="0.35">
      <c r="W752" s="32" t="str">
        <f t="shared" si="29"/>
        <v>LCOMNC</v>
      </c>
      <c r="X752" s="32" t="b">
        <f t="shared" si="30"/>
        <v>1</v>
      </c>
      <c r="Y752" t="s">
        <v>9</v>
      </c>
      <c r="Z752" t="s">
        <v>1373</v>
      </c>
      <c r="AA752" t="s">
        <v>1374</v>
      </c>
      <c r="AB752" t="s">
        <v>9398</v>
      </c>
      <c r="AC752" s="47">
        <v>42810.327167557873</v>
      </c>
      <c r="AD752" t="s">
        <v>9398</v>
      </c>
      <c r="AE752" s="47">
        <v>42810.327167557873</v>
      </c>
    </row>
    <row r="753" spans="23:31" x14ac:dyDescent="0.35">
      <c r="W753" s="32" t="str">
        <f t="shared" si="29"/>
        <v>LCOMND</v>
      </c>
      <c r="X753" s="32" t="b">
        <f t="shared" si="30"/>
        <v>1</v>
      </c>
      <c r="Y753" t="s">
        <v>9</v>
      </c>
      <c r="Z753" t="s">
        <v>1375</v>
      </c>
      <c r="AA753" t="s">
        <v>1376</v>
      </c>
      <c r="AB753" t="s">
        <v>9398</v>
      </c>
      <c r="AC753" s="47">
        <v>42810.327167824071</v>
      </c>
      <c r="AD753" t="s">
        <v>9398</v>
      </c>
      <c r="AE753" s="47">
        <v>42810.327167824071</v>
      </c>
    </row>
    <row r="754" spans="23:31" x14ac:dyDescent="0.35">
      <c r="W754" s="32" t="str">
        <f t="shared" si="29"/>
        <v>LCOMNE</v>
      </c>
      <c r="X754" s="32" t="b">
        <f t="shared" si="30"/>
        <v>1</v>
      </c>
      <c r="Y754" t="s">
        <v>9</v>
      </c>
      <c r="Z754" t="s">
        <v>1377</v>
      </c>
      <c r="AA754" t="s">
        <v>1378</v>
      </c>
      <c r="AB754" t="s">
        <v>9398</v>
      </c>
      <c r="AC754" s="47">
        <v>42810.327168020835</v>
      </c>
      <c r="AD754" t="s">
        <v>9398</v>
      </c>
      <c r="AE754" s="47">
        <v>42810.327168020835</v>
      </c>
    </row>
    <row r="755" spans="23:31" x14ac:dyDescent="0.35">
      <c r="W755" s="32" t="str">
        <f t="shared" si="29"/>
        <v>LCOMNH</v>
      </c>
      <c r="X755" s="32" t="b">
        <f t="shared" si="30"/>
        <v>1</v>
      </c>
      <c r="Y755" t="s">
        <v>9</v>
      </c>
      <c r="Z755" t="s">
        <v>1379</v>
      </c>
      <c r="AA755" t="s">
        <v>1380</v>
      </c>
      <c r="AB755" t="s">
        <v>9398</v>
      </c>
      <c r="AC755" s="47">
        <v>42810.327168206015</v>
      </c>
      <c r="AD755" t="s">
        <v>9398</v>
      </c>
      <c r="AE755" s="47">
        <v>42810.327168206015</v>
      </c>
    </row>
    <row r="756" spans="23:31" x14ac:dyDescent="0.35">
      <c r="W756" s="32" t="str">
        <f t="shared" si="29"/>
        <v>LCOMNJ</v>
      </c>
      <c r="X756" s="32" t="b">
        <f t="shared" si="30"/>
        <v>1</v>
      </c>
      <c r="Y756" t="s">
        <v>9</v>
      </c>
      <c r="Z756" t="s">
        <v>1381</v>
      </c>
      <c r="AA756" t="s">
        <v>1382</v>
      </c>
      <c r="AB756" t="s">
        <v>9398</v>
      </c>
      <c r="AC756" s="47">
        <v>42810.327168402779</v>
      </c>
      <c r="AD756" t="s">
        <v>9398</v>
      </c>
      <c r="AE756" s="47">
        <v>42810.327168402779</v>
      </c>
    </row>
    <row r="757" spans="23:31" x14ac:dyDescent="0.35">
      <c r="W757" s="32" t="str">
        <f t="shared" si="29"/>
        <v>LCOMNL</v>
      </c>
      <c r="X757" s="32" t="b">
        <f t="shared" si="30"/>
        <v>1</v>
      </c>
      <c r="Y757" t="s">
        <v>9</v>
      </c>
      <c r="Z757" t="s">
        <v>1383</v>
      </c>
      <c r="AA757" t="s">
        <v>1384</v>
      </c>
      <c r="AB757" t="s">
        <v>9398</v>
      </c>
      <c r="AC757" s="47">
        <v>42810.327168634256</v>
      </c>
      <c r="AD757" t="s">
        <v>9398</v>
      </c>
      <c r="AE757" s="47">
        <v>42810.327168634256</v>
      </c>
    </row>
    <row r="758" spans="23:31" x14ac:dyDescent="0.35">
      <c r="W758" s="32" t="str">
        <f t="shared" si="29"/>
        <v>LCOMNM</v>
      </c>
      <c r="X758" s="32" t="b">
        <f t="shared" si="30"/>
        <v>1</v>
      </c>
      <c r="Y758" t="s">
        <v>9</v>
      </c>
      <c r="Z758" t="s">
        <v>1385</v>
      </c>
      <c r="AA758" t="s">
        <v>1386</v>
      </c>
      <c r="AB758" t="s">
        <v>9398</v>
      </c>
      <c r="AC758" s="47">
        <v>42810.327168865741</v>
      </c>
      <c r="AD758" t="s">
        <v>9398</v>
      </c>
      <c r="AE758" s="47">
        <v>42810.327168865741</v>
      </c>
    </row>
    <row r="759" spans="23:31" x14ac:dyDescent="0.35">
      <c r="W759" s="32" t="str">
        <f t="shared" si="29"/>
        <v>LCOMNS</v>
      </c>
      <c r="X759" s="32" t="b">
        <f t="shared" si="30"/>
        <v>1</v>
      </c>
      <c r="Y759" t="s">
        <v>9</v>
      </c>
      <c r="Z759" t="s">
        <v>1387</v>
      </c>
      <c r="AA759" t="s">
        <v>1388</v>
      </c>
      <c r="AB759" t="s">
        <v>9398</v>
      </c>
      <c r="AC759" s="47">
        <v>42810.327169097225</v>
      </c>
      <c r="AD759" t="s">
        <v>9398</v>
      </c>
      <c r="AE759" s="47">
        <v>42810.327169097225</v>
      </c>
    </row>
    <row r="760" spans="23:31" x14ac:dyDescent="0.35">
      <c r="W760" s="32" t="str">
        <f t="shared" si="29"/>
        <v>LCOMNT</v>
      </c>
      <c r="X760" s="32" t="b">
        <f t="shared" si="30"/>
        <v>1</v>
      </c>
      <c r="Y760" t="s">
        <v>9</v>
      </c>
      <c r="Z760" t="s">
        <v>1389</v>
      </c>
      <c r="AA760" t="s">
        <v>1390</v>
      </c>
      <c r="AB760" t="s">
        <v>9398</v>
      </c>
      <c r="AC760" s="47">
        <v>42810.327169328702</v>
      </c>
      <c r="AD760" t="s">
        <v>9398</v>
      </c>
      <c r="AE760" s="47">
        <v>42810.327169328702</v>
      </c>
    </row>
    <row r="761" spans="23:31" x14ac:dyDescent="0.35">
      <c r="W761" s="32" t="str">
        <f t="shared" si="29"/>
        <v>LCOMNU</v>
      </c>
      <c r="X761" s="32" t="b">
        <f t="shared" si="30"/>
        <v>1</v>
      </c>
      <c r="Y761" t="s">
        <v>9</v>
      </c>
      <c r="Z761" t="s">
        <v>1391</v>
      </c>
      <c r="AA761" t="s">
        <v>1392</v>
      </c>
      <c r="AB761" t="s">
        <v>9398</v>
      </c>
      <c r="AC761" s="47">
        <v>42810.327169525466</v>
      </c>
      <c r="AD761" t="s">
        <v>9398</v>
      </c>
      <c r="AE761" s="47">
        <v>42810.327169525466</v>
      </c>
    </row>
    <row r="762" spans="23:31" x14ac:dyDescent="0.35">
      <c r="W762" s="32" t="str">
        <f t="shared" si="29"/>
        <v>LCOMNV</v>
      </c>
      <c r="X762" s="32" t="b">
        <f t="shared" si="30"/>
        <v>1</v>
      </c>
      <c r="Y762" t="s">
        <v>9</v>
      </c>
      <c r="Z762" t="s">
        <v>1393</v>
      </c>
      <c r="AA762" t="s">
        <v>1394</v>
      </c>
      <c r="AB762" t="s">
        <v>9398</v>
      </c>
      <c r="AC762" s="47">
        <v>42810.327169641205</v>
      </c>
      <c r="AD762" t="s">
        <v>9398</v>
      </c>
      <c r="AE762" s="47">
        <v>42810.327169641205</v>
      </c>
    </row>
    <row r="763" spans="23:31" x14ac:dyDescent="0.35">
      <c r="W763" s="32" t="str">
        <f t="shared" si="29"/>
        <v>LCOMNY</v>
      </c>
      <c r="X763" s="32" t="b">
        <f t="shared" si="30"/>
        <v>1</v>
      </c>
      <c r="Y763" t="s">
        <v>9</v>
      </c>
      <c r="Z763" t="s">
        <v>1395</v>
      </c>
      <c r="AA763" t="s">
        <v>1396</v>
      </c>
      <c r="AB763" t="s">
        <v>9398</v>
      </c>
      <c r="AC763" s="47">
        <v>42810.327169710647</v>
      </c>
      <c r="AD763" t="s">
        <v>9398</v>
      </c>
      <c r="AE763" s="47">
        <v>42810.327169710647</v>
      </c>
    </row>
    <row r="764" spans="23:31" x14ac:dyDescent="0.35">
      <c r="W764" s="32" t="str">
        <f t="shared" si="29"/>
        <v>LCOMOH</v>
      </c>
      <c r="X764" s="32" t="b">
        <f t="shared" si="30"/>
        <v>1</v>
      </c>
      <c r="Y764" t="s">
        <v>9</v>
      </c>
      <c r="Z764" t="s">
        <v>1397</v>
      </c>
      <c r="AA764" t="s">
        <v>1398</v>
      </c>
      <c r="AB764" t="s">
        <v>9398</v>
      </c>
      <c r="AC764" s="47">
        <v>42810.327169826392</v>
      </c>
      <c r="AD764" t="s">
        <v>9398</v>
      </c>
      <c r="AE764" s="47">
        <v>42810.327169826392</v>
      </c>
    </row>
    <row r="765" spans="23:31" x14ac:dyDescent="0.35">
      <c r="W765" s="32" t="str">
        <f t="shared" si="29"/>
        <v>LCOMOK</v>
      </c>
      <c r="X765" s="32" t="b">
        <f t="shared" si="30"/>
        <v>1</v>
      </c>
      <c r="Y765" t="s">
        <v>9</v>
      </c>
      <c r="Z765" t="s">
        <v>1399</v>
      </c>
      <c r="AA765" t="s">
        <v>1400</v>
      </c>
      <c r="AB765" t="s">
        <v>9398</v>
      </c>
      <c r="AC765" s="47">
        <v>42810.327169942131</v>
      </c>
      <c r="AD765" t="s">
        <v>9398</v>
      </c>
      <c r="AE765" s="47">
        <v>42810.327169942131</v>
      </c>
    </row>
    <row r="766" spans="23:31" x14ac:dyDescent="0.35">
      <c r="W766" s="32" t="str">
        <f t="shared" si="29"/>
        <v>LCOMON</v>
      </c>
      <c r="X766" s="32" t="b">
        <f t="shared" si="30"/>
        <v>1</v>
      </c>
      <c r="Y766" t="s">
        <v>9</v>
      </c>
      <c r="Z766" t="s">
        <v>1401</v>
      </c>
      <c r="AA766" t="s">
        <v>1402</v>
      </c>
      <c r="AB766" t="s">
        <v>9398</v>
      </c>
      <c r="AC766" s="47">
        <v>42810.32717005787</v>
      </c>
      <c r="AD766" t="s">
        <v>9398</v>
      </c>
      <c r="AE766" s="47">
        <v>42810.32717005787</v>
      </c>
    </row>
    <row r="767" spans="23:31" x14ac:dyDescent="0.35">
      <c r="W767" s="32" t="str">
        <f t="shared" si="29"/>
        <v>LCOMOR</v>
      </c>
      <c r="X767" s="32" t="b">
        <f t="shared" si="30"/>
        <v>1</v>
      </c>
      <c r="Y767" t="s">
        <v>9</v>
      </c>
      <c r="Z767" t="s">
        <v>1403</v>
      </c>
      <c r="AA767" t="s">
        <v>1404</v>
      </c>
      <c r="AB767" t="s">
        <v>9398</v>
      </c>
      <c r="AC767" s="47">
        <v>42810.327170173608</v>
      </c>
      <c r="AD767" t="s">
        <v>9398</v>
      </c>
      <c r="AE767" s="47">
        <v>42810.327170173608</v>
      </c>
    </row>
    <row r="768" spans="23:31" x14ac:dyDescent="0.35">
      <c r="W768" s="32" t="str">
        <f t="shared" si="29"/>
        <v>LCOMPA</v>
      </c>
      <c r="X768" s="32" t="b">
        <f t="shared" si="30"/>
        <v>1</v>
      </c>
      <c r="Y768" t="s">
        <v>9</v>
      </c>
      <c r="Z768" t="s">
        <v>1405</v>
      </c>
      <c r="AA768" t="s">
        <v>1406</v>
      </c>
      <c r="AB768" t="s">
        <v>9398</v>
      </c>
      <c r="AC768" s="47">
        <v>42810.327170370372</v>
      </c>
      <c r="AD768" t="s">
        <v>9398</v>
      </c>
      <c r="AE768" s="47">
        <v>42810.327170370372</v>
      </c>
    </row>
    <row r="769" spans="23:31" x14ac:dyDescent="0.35">
      <c r="W769" s="32" t="str">
        <f t="shared" si="29"/>
        <v>LCOMPE</v>
      </c>
      <c r="X769" s="32" t="b">
        <f t="shared" si="30"/>
        <v>1</v>
      </c>
      <c r="Y769" t="s">
        <v>9</v>
      </c>
      <c r="Z769" t="s">
        <v>1407</v>
      </c>
      <c r="AA769" t="s">
        <v>1408</v>
      </c>
      <c r="AB769" t="s">
        <v>9398</v>
      </c>
      <c r="AC769" s="47">
        <v>42810.32717045139</v>
      </c>
      <c r="AD769" t="s">
        <v>9398</v>
      </c>
      <c r="AE769" s="47">
        <v>42810.32717045139</v>
      </c>
    </row>
    <row r="770" spans="23:31" x14ac:dyDescent="0.35">
      <c r="W770" s="32" t="str">
        <f t="shared" si="29"/>
        <v>LCOMQC</v>
      </c>
      <c r="X770" s="32" t="b">
        <f t="shared" si="30"/>
        <v>1</v>
      </c>
      <c r="Y770" t="s">
        <v>9</v>
      </c>
      <c r="Z770" t="s">
        <v>377</v>
      </c>
      <c r="AA770" t="s">
        <v>1409</v>
      </c>
      <c r="AB770" t="s">
        <v>9398</v>
      </c>
      <c r="AC770" s="47">
        <v>42810.327170567129</v>
      </c>
      <c r="AD770" t="s">
        <v>9398</v>
      </c>
      <c r="AE770" s="47">
        <v>42810.327170567129</v>
      </c>
    </row>
    <row r="771" spans="23:31" x14ac:dyDescent="0.35">
      <c r="W771" s="32" t="str">
        <f t="shared" si="29"/>
        <v>LCOMRI</v>
      </c>
      <c r="X771" s="32" t="b">
        <f t="shared" si="30"/>
        <v>1</v>
      </c>
      <c r="Y771" t="s">
        <v>9</v>
      </c>
      <c r="Z771" t="s">
        <v>1410</v>
      </c>
      <c r="AA771" t="s">
        <v>1411</v>
      </c>
      <c r="AB771" t="s">
        <v>9398</v>
      </c>
      <c r="AC771" s="47">
        <v>42810.327170636578</v>
      </c>
      <c r="AD771" t="s">
        <v>9398</v>
      </c>
      <c r="AE771" s="47">
        <v>42810.327170636578</v>
      </c>
    </row>
    <row r="772" spans="23:31" x14ac:dyDescent="0.35">
      <c r="W772" s="32" t="str">
        <f t="shared" si="29"/>
        <v>LCOMSC</v>
      </c>
      <c r="X772" s="32" t="b">
        <f t="shared" si="30"/>
        <v>1</v>
      </c>
      <c r="Y772" t="s">
        <v>9</v>
      </c>
      <c r="Z772" t="s">
        <v>1412</v>
      </c>
      <c r="AA772" t="s">
        <v>1413</v>
      </c>
      <c r="AB772" t="s">
        <v>9398</v>
      </c>
      <c r="AC772" s="47">
        <v>42810.327170752316</v>
      </c>
      <c r="AD772" t="s">
        <v>9398</v>
      </c>
      <c r="AE772" s="47">
        <v>42810.327170752316</v>
      </c>
    </row>
    <row r="773" spans="23:31" x14ac:dyDescent="0.35">
      <c r="W773" s="32" t="str">
        <f t="shared" si="29"/>
        <v>LCOMSD</v>
      </c>
      <c r="X773" s="32" t="b">
        <f t="shared" si="30"/>
        <v>1</v>
      </c>
      <c r="Y773" t="s">
        <v>9</v>
      </c>
      <c r="Z773" t="s">
        <v>1414</v>
      </c>
      <c r="AA773" t="s">
        <v>1415</v>
      </c>
      <c r="AB773" t="s">
        <v>9398</v>
      </c>
      <c r="AC773" s="47">
        <v>42810.327170868055</v>
      </c>
      <c r="AD773" t="s">
        <v>9398</v>
      </c>
      <c r="AE773" s="47">
        <v>42810.327170868055</v>
      </c>
    </row>
    <row r="774" spans="23:31" x14ac:dyDescent="0.35">
      <c r="W774" s="32" t="str">
        <f t="shared" ref="W774:W837" si="31">Y774&amp;Z774</f>
        <v>LCOMSK</v>
      </c>
      <c r="X774" s="32" t="b">
        <f t="shared" ref="X774:X837" si="32">VLOOKUP(Z774,T:U,2,0)=AA774</f>
        <v>1</v>
      </c>
      <c r="Y774" t="s">
        <v>9</v>
      </c>
      <c r="Z774" t="s">
        <v>1416</v>
      </c>
      <c r="AA774" t="s">
        <v>1417</v>
      </c>
      <c r="AB774" t="s">
        <v>9398</v>
      </c>
      <c r="AC774" s="47">
        <v>42810.327170949073</v>
      </c>
      <c r="AD774" t="s">
        <v>9398</v>
      </c>
      <c r="AE774" s="47">
        <v>42810.327170949073</v>
      </c>
    </row>
    <row r="775" spans="23:31" x14ac:dyDescent="0.35">
      <c r="W775" s="32" t="str">
        <f t="shared" si="31"/>
        <v>LCOMTN</v>
      </c>
      <c r="X775" s="32" t="b">
        <f t="shared" si="32"/>
        <v>1</v>
      </c>
      <c r="Y775" t="s">
        <v>9</v>
      </c>
      <c r="Z775" t="s">
        <v>1418</v>
      </c>
      <c r="AA775" t="s">
        <v>1419</v>
      </c>
      <c r="AB775" t="s">
        <v>9398</v>
      </c>
      <c r="AC775" s="47">
        <v>42810.327171064811</v>
      </c>
      <c r="AD775" t="s">
        <v>9398</v>
      </c>
      <c r="AE775" s="47">
        <v>42810.327171064811</v>
      </c>
    </row>
    <row r="776" spans="23:31" x14ac:dyDescent="0.35">
      <c r="W776" s="32" t="str">
        <f t="shared" si="31"/>
        <v>LCOMTX</v>
      </c>
      <c r="X776" s="32" t="b">
        <f t="shared" si="32"/>
        <v>1</v>
      </c>
      <c r="Y776" t="s">
        <v>9</v>
      </c>
      <c r="Z776" t="s">
        <v>1420</v>
      </c>
      <c r="AA776" t="s">
        <v>1421</v>
      </c>
      <c r="AB776" t="s">
        <v>9398</v>
      </c>
      <c r="AC776" s="47">
        <v>42810.327171215278</v>
      </c>
      <c r="AD776" t="s">
        <v>9398</v>
      </c>
      <c r="AE776" s="47">
        <v>42810.327171215278</v>
      </c>
    </row>
    <row r="777" spans="23:31" x14ac:dyDescent="0.35">
      <c r="W777" s="32" t="str">
        <f t="shared" si="31"/>
        <v>LCOMUT</v>
      </c>
      <c r="X777" s="32" t="b">
        <f t="shared" si="32"/>
        <v>1</v>
      </c>
      <c r="Y777" t="s">
        <v>9</v>
      </c>
      <c r="Z777" t="s">
        <v>1422</v>
      </c>
      <c r="AA777" t="s">
        <v>1423</v>
      </c>
      <c r="AB777" t="s">
        <v>9398</v>
      </c>
      <c r="AC777" s="47">
        <v>42810.327171377314</v>
      </c>
      <c r="AD777" t="s">
        <v>9398</v>
      </c>
      <c r="AE777" s="47">
        <v>42810.327171377314</v>
      </c>
    </row>
    <row r="778" spans="23:31" x14ac:dyDescent="0.35">
      <c r="W778" s="32" t="str">
        <f t="shared" si="31"/>
        <v>LCOMVA</v>
      </c>
      <c r="X778" s="32" t="b">
        <f t="shared" si="32"/>
        <v>1</v>
      </c>
      <c r="Y778" t="s">
        <v>9</v>
      </c>
      <c r="Z778" t="s">
        <v>1424</v>
      </c>
      <c r="AA778" t="s">
        <v>1425</v>
      </c>
      <c r="AB778" t="s">
        <v>9398</v>
      </c>
      <c r="AC778" s="47">
        <v>42810.327171493052</v>
      </c>
      <c r="AD778" t="s">
        <v>9398</v>
      </c>
      <c r="AE778" s="47">
        <v>42810.327171493052</v>
      </c>
    </row>
    <row r="779" spans="23:31" x14ac:dyDescent="0.35">
      <c r="W779" s="32" t="str">
        <f t="shared" si="31"/>
        <v>LCOMVT</v>
      </c>
      <c r="X779" s="32" t="b">
        <f t="shared" si="32"/>
        <v>1</v>
      </c>
      <c r="Y779" t="s">
        <v>9</v>
      </c>
      <c r="Z779" t="s">
        <v>1426</v>
      </c>
      <c r="AA779" t="s">
        <v>1427</v>
      </c>
      <c r="AB779" t="s">
        <v>9398</v>
      </c>
      <c r="AC779" s="47">
        <v>42810.327171643519</v>
      </c>
      <c r="AD779" t="s">
        <v>9398</v>
      </c>
      <c r="AE779" s="47">
        <v>42810.327171643519</v>
      </c>
    </row>
    <row r="780" spans="23:31" x14ac:dyDescent="0.35">
      <c r="W780" s="32" t="str">
        <f t="shared" si="31"/>
        <v>LCOMWA</v>
      </c>
      <c r="X780" s="32" t="b">
        <f t="shared" si="32"/>
        <v>1</v>
      </c>
      <c r="Y780" t="s">
        <v>9</v>
      </c>
      <c r="Z780" t="s">
        <v>1428</v>
      </c>
      <c r="AA780" t="s">
        <v>1429</v>
      </c>
      <c r="AB780" t="s">
        <v>9398</v>
      </c>
      <c r="AC780" s="47">
        <v>42810.327171759258</v>
      </c>
      <c r="AD780" t="s">
        <v>9398</v>
      </c>
      <c r="AE780" s="47">
        <v>42810.327171759258</v>
      </c>
    </row>
    <row r="781" spans="23:31" x14ac:dyDescent="0.35">
      <c r="W781" s="32" t="str">
        <f t="shared" si="31"/>
        <v>LCOMWI</v>
      </c>
      <c r="X781" s="32" t="b">
        <f t="shared" si="32"/>
        <v>1</v>
      </c>
      <c r="Y781" t="s">
        <v>9</v>
      </c>
      <c r="Z781" t="s">
        <v>1430</v>
      </c>
      <c r="AA781" t="s">
        <v>1431</v>
      </c>
      <c r="AB781" t="s">
        <v>9398</v>
      </c>
      <c r="AC781" s="47">
        <v>42810.327171874997</v>
      </c>
      <c r="AD781" t="s">
        <v>9398</v>
      </c>
      <c r="AE781" s="47">
        <v>42810.327171874997</v>
      </c>
    </row>
    <row r="782" spans="23:31" x14ac:dyDescent="0.35">
      <c r="W782" s="32" t="str">
        <f t="shared" si="31"/>
        <v>LCOMWV</v>
      </c>
      <c r="X782" s="32" t="b">
        <f t="shared" si="32"/>
        <v>1</v>
      </c>
      <c r="Y782" t="s">
        <v>9</v>
      </c>
      <c r="Z782" t="s">
        <v>1432</v>
      </c>
      <c r="AA782" t="s">
        <v>1433</v>
      </c>
      <c r="AB782" t="s">
        <v>9398</v>
      </c>
      <c r="AC782" s="47">
        <v>42810.327171990742</v>
      </c>
      <c r="AD782" t="s">
        <v>9398</v>
      </c>
      <c r="AE782" s="47">
        <v>42810.327171990742</v>
      </c>
    </row>
    <row r="783" spans="23:31" x14ac:dyDescent="0.35">
      <c r="W783" s="32" t="str">
        <f t="shared" si="31"/>
        <v>LCOMWY</v>
      </c>
      <c r="X783" s="32" t="b">
        <f t="shared" si="32"/>
        <v>1</v>
      </c>
      <c r="Y783" t="s">
        <v>9</v>
      </c>
      <c r="Z783" t="s">
        <v>1434</v>
      </c>
      <c r="AA783" t="s">
        <v>1435</v>
      </c>
      <c r="AB783" t="s">
        <v>9398</v>
      </c>
      <c r="AC783" s="47">
        <v>42810.327172106481</v>
      </c>
      <c r="AD783" t="s">
        <v>9398</v>
      </c>
      <c r="AE783" s="47">
        <v>42810.327172106481</v>
      </c>
    </row>
    <row r="784" spans="23:31" x14ac:dyDescent="0.35">
      <c r="W784" s="32" t="str">
        <f t="shared" si="31"/>
        <v>LCOMYT</v>
      </c>
      <c r="X784" s="32" t="b">
        <f t="shared" si="32"/>
        <v>1</v>
      </c>
      <c r="Y784" t="s">
        <v>9</v>
      </c>
      <c r="Z784" t="s">
        <v>1436</v>
      </c>
      <c r="AA784" t="s">
        <v>1437</v>
      </c>
      <c r="AB784" t="s">
        <v>9398</v>
      </c>
      <c r="AC784" s="47">
        <v>42810.327172256948</v>
      </c>
      <c r="AD784" t="s">
        <v>9398</v>
      </c>
      <c r="AE784" s="47">
        <v>42810.327172256948</v>
      </c>
    </row>
    <row r="785" spans="23:31" x14ac:dyDescent="0.35">
      <c r="W785" s="32" t="str">
        <f t="shared" si="31"/>
        <v>LDOM-</v>
      </c>
      <c r="X785" s="32" t="b">
        <f t="shared" si="32"/>
        <v>1</v>
      </c>
      <c r="Y785" t="s">
        <v>10532</v>
      </c>
      <c r="Z785" t="s">
        <v>1311</v>
      </c>
      <c r="AA785" t="s">
        <v>1312</v>
      </c>
      <c r="AB785" t="s">
        <v>9398</v>
      </c>
      <c r="AC785" s="47">
        <v>42895.360726238425</v>
      </c>
      <c r="AD785" t="s">
        <v>9398</v>
      </c>
      <c r="AE785" s="47">
        <v>42895.360726238425</v>
      </c>
    </row>
    <row r="786" spans="23:31" x14ac:dyDescent="0.35">
      <c r="W786" s="32" t="str">
        <f t="shared" si="31"/>
        <v>LDOMAB</v>
      </c>
      <c r="X786" s="32" t="b">
        <f t="shared" si="32"/>
        <v>1</v>
      </c>
      <c r="Y786" t="s">
        <v>10532</v>
      </c>
      <c r="Z786" t="s">
        <v>1313</v>
      </c>
      <c r="AA786" t="s">
        <v>1314</v>
      </c>
      <c r="AB786" t="s">
        <v>9398</v>
      </c>
      <c r="AC786" s="47">
        <v>42810.327161377318</v>
      </c>
      <c r="AD786" t="s">
        <v>9398</v>
      </c>
      <c r="AE786" s="47">
        <v>42810.327161377318</v>
      </c>
    </row>
    <row r="787" spans="23:31" x14ac:dyDescent="0.35">
      <c r="W787" s="32" t="str">
        <f t="shared" si="31"/>
        <v>LDOMAK</v>
      </c>
      <c r="X787" s="32" t="b">
        <f t="shared" si="32"/>
        <v>1</v>
      </c>
      <c r="Y787" t="s">
        <v>10532</v>
      </c>
      <c r="Z787" t="s">
        <v>1315</v>
      </c>
      <c r="AA787" t="s">
        <v>1316</v>
      </c>
      <c r="AB787" t="s">
        <v>9398</v>
      </c>
      <c r="AC787" s="47">
        <v>42810.327161805559</v>
      </c>
      <c r="AD787" t="s">
        <v>9398</v>
      </c>
      <c r="AE787" s="47">
        <v>42810.327161805559</v>
      </c>
    </row>
    <row r="788" spans="23:31" x14ac:dyDescent="0.35">
      <c r="W788" s="32" t="str">
        <f t="shared" si="31"/>
        <v>LDOMAL</v>
      </c>
      <c r="X788" s="32" t="b">
        <f t="shared" si="32"/>
        <v>1</v>
      </c>
      <c r="Y788" t="s">
        <v>10532</v>
      </c>
      <c r="Z788" t="s">
        <v>1317</v>
      </c>
      <c r="AA788" t="s">
        <v>1318</v>
      </c>
      <c r="AB788" t="s">
        <v>9398</v>
      </c>
      <c r="AC788" s="47">
        <v>42810.327161921297</v>
      </c>
      <c r="AD788" t="s">
        <v>9398</v>
      </c>
      <c r="AE788" s="47">
        <v>42810.327161921297</v>
      </c>
    </row>
    <row r="789" spans="23:31" x14ac:dyDescent="0.35">
      <c r="W789" s="32" t="str">
        <f t="shared" si="31"/>
        <v>LDOMAR</v>
      </c>
      <c r="X789" s="32" t="b">
        <f t="shared" si="32"/>
        <v>1</v>
      </c>
      <c r="Y789" t="s">
        <v>10532</v>
      </c>
      <c r="Z789" t="s">
        <v>112</v>
      </c>
      <c r="AA789" t="s">
        <v>1319</v>
      </c>
      <c r="AB789" t="s">
        <v>9398</v>
      </c>
      <c r="AC789" s="47">
        <v>42810.327162071757</v>
      </c>
      <c r="AD789" t="s">
        <v>9398</v>
      </c>
      <c r="AE789" s="47">
        <v>42810.327162071757</v>
      </c>
    </row>
    <row r="790" spans="23:31" x14ac:dyDescent="0.35">
      <c r="W790" s="32" t="str">
        <f t="shared" si="31"/>
        <v>LDOMAZ</v>
      </c>
      <c r="X790" s="32" t="b">
        <f t="shared" si="32"/>
        <v>1</v>
      </c>
      <c r="Y790" t="s">
        <v>10532</v>
      </c>
      <c r="Z790" t="s">
        <v>1320</v>
      </c>
      <c r="AA790" t="s">
        <v>1321</v>
      </c>
      <c r="AB790" t="s">
        <v>9398</v>
      </c>
      <c r="AC790" s="47">
        <v>42810.327162152775</v>
      </c>
      <c r="AD790" t="s">
        <v>9398</v>
      </c>
      <c r="AE790" s="47">
        <v>42810.327162152775</v>
      </c>
    </row>
    <row r="791" spans="23:31" x14ac:dyDescent="0.35">
      <c r="W791" s="32" t="str">
        <f t="shared" si="31"/>
        <v>LDOMBC</v>
      </c>
      <c r="X791" s="32" t="b">
        <f t="shared" si="32"/>
        <v>1</v>
      </c>
      <c r="Y791" t="s">
        <v>10532</v>
      </c>
      <c r="Z791" t="s">
        <v>1322</v>
      </c>
      <c r="AA791" t="s">
        <v>1323</v>
      </c>
      <c r="AB791" t="s">
        <v>9398</v>
      </c>
      <c r="AC791" s="47">
        <v>42810.327162349538</v>
      </c>
      <c r="AD791" t="s">
        <v>9398</v>
      </c>
      <c r="AE791" s="47">
        <v>42810.327162349538</v>
      </c>
    </row>
    <row r="792" spans="23:31" x14ac:dyDescent="0.35">
      <c r="W792" s="32" t="str">
        <f t="shared" si="31"/>
        <v>LDOMCA</v>
      </c>
      <c r="X792" s="32" t="b">
        <f t="shared" si="32"/>
        <v>1</v>
      </c>
      <c r="Y792" t="s">
        <v>10532</v>
      </c>
      <c r="Z792" t="s">
        <v>1324</v>
      </c>
      <c r="AA792" t="s">
        <v>1325</v>
      </c>
      <c r="AB792" t="s">
        <v>9398</v>
      </c>
      <c r="AC792" s="47">
        <v>42810.327162847221</v>
      </c>
      <c r="AD792" t="s">
        <v>9398</v>
      </c>
      <c r="AE792" s="47">
        <v>42810.327162847221</v>
      </c>
    </row>
    <row r="793" spans="23:31" x14ac:dyDescent="0.35">
      <c r="W793" s="32" t="str">
        <f t="shared" si="31"/>
        <v>LDOMCO</v>
      </c>
      <c r="X793" s="32" t="b">
        <f t="shared" si="32"/>
        <v>1</v>
      </c>
      <c r="Y793" t="s">
        <v>10532</v>
      </c>
      <c r="Z793" t="s">
        <v>51</v>
      </c>
      <c r="AA793" t="s">
        <v>1326</v>
      </c>
      <c r="AB793" t="s">
        <v>9398</v>
      </c>
      <c r="AC793" s="47">
        <v>42810.327163043985</v>
      </c>
      <c r="AD793" t="s">
        <v>9398</v>
      </c>
      <c r="AE793" s="47">
        <v>42810.327163043985</v>
      </c>
    </row>
    <row r="794" spans="23:31" x14ac:dyDescent="0.35">
      <c r="W794" s="32" t="str">
        <f t="shared" si="31"/>
        <v>LDOMCT</v>
      </c>
      <c r="X794" s="32" t="b">
        <f t="shared" si="32"/>
        <v>1</v>
      </c>
      <c r="Y794" t="s">
        <v>10532</v>
      </c>
      <c r="Z794" t="s">
        <v>1327</v>
      </c>
      <c r="AA794" t="s">
        <v>1328</v>
      </c>
      <c r="AB794" t="s">
        <v>9398</v>
      </c>
      <c r="AC794" s="47">
        <v>42810.327163310183</v>
      </c>
      <c r="AD794" t="s">
        <v>9398</v>
      </c>
      <c r="AE794" s="47">
        <v>42810.327163310183</v>
      </c>
    </row>
    <row r="795" spans="23:31" x14ac:dyDescent="0.35">
      <c r="W795" s="32" t="str">
        <f t="shared" si="31"/>
        <v>LDOMDC</v>
      </c>
      <c r="X795" s="32" t="b">
        <f t="shared" si="32"/>
        <v>1</v>
      </c>
      <c r="Y795" t="s">
        <v>10532</v>
      </c>
      <c r="Z795" t="s">
        <v>1329</v>
      </c>
      <c r="AA795" t="s">
        <v>1330</v>
      </c>
      <c r="AB795" t="s">
        <v>9398</v>
      </c>
      <c r="AC795" s="47">
        <v>42810.32716346065</v>
      </c>
      <c r="AD795" t="s">
        <v>9398</v>
      </c>
      <c r="AE795" s="47">
        <v>42810.32716346065</v>
      </c>
    </row>
    <row r="796" spans="23:31" x14ac:dyDescent="0.35">
      <c r="W796" s="32" t="str">
        <f t="shared" si="31"/>
        <v>LDOMDE</v>
      </c>
      <c r="X796" s="32" t="b">
        <f t="shared" si="32"/>
        <v>1</v>
      </c>
      <c r="Y796" t="s">
        <v>10532</v>
      </c>
      <c r="Z796" t="s">
        <v>1331</v>
      </c>
      <c r="AA796" t="s">
        <v>1332</v>
      </c>
      <c r="AB796" t="s">
        <v>9398</v>
      </c>
      <c r="AC796" s="47">
        <v>42810.327163576389</v>
      </c>
      <c r="AD796" t="s">
        <v>9398</v>
      </c>
      <c r="AE796" s="47">
        <v>42810.327163576389</v>
      </c>
    </row>
    <row r="797" spans="23:31" x14ac:dyDescent="0.35">
      <c r="W797" s="32" t="str">
        <f t="shared" si="31"/>
        <v>LDOMFL</v>
      </c>
      <c r="X797" s="32" t="b">
        <f t="shared" si="32"/>
        <v>1</v>
      </c>
      <c r="Y797" t="s">
        <v>10532</v>
      </c>
      <c r="Z797" t="s">
        <v>1333</v>
      </c>
      <c r="AA797" t="s">
        <v>1334</v>
      </c>
      <c r="AB797" t="s">
        <v>9398</v>
      </c>
      <c r="AC797" s="47">
        <v>42810.327163692127</v>
      </c>
      <c r="AD797" t="s">
        <v>9398</v>
      </c>
      <c r="AE797" s="47">
        <v>42810.327163692127</v>
      </c>
    </row>
    <row r="798" spans="23:31" x14ac:dyDescent="0.35">
      <c r="W798" s="32" t="str">
        <f t="shared" si="31"/>
        <v>LDOMGA</v>
      </c>
      <c r="X798" s="32" t="b">
        <f t="shared" si="32"/>
        <v>1</v>
      </c>
      <c r="Y798" t="s">
        <v>10532</v>
      </c>
      <c r="Z798" t="s">
        <v>1335</v>
      </c>
      <c r="AA798" t="s">
        <v>1336</v>
      </c>
      <c r="AB798" t="s">
        <v>9398</v>
      </c>
      <c r="AC798" s="47">
        <v>42810.32716385417</v>
      </c>
      <c r="AD798" t="s">
        <v>9398</v>
      </c>
      <c r="AE798" s="47">
        <v>42810.32716385417</v>
      </c>
    </row>
    <row r="799" spans="23:31" x14ac:dyDescent="0.35">
      <c r="W799" s="32" t="str">
        <f t="shared" si="31"/>
        <v>LDOMHI</v>
      </c>
      <c r="X799" s="32" t="b">
        <f t="shared" si="32"/>
        <v>1</v>
      </c>
      <c r="Y799" t="s">
        <v>10532</v>
      </c>
      <c r="Z799" t="s">
        <v>1337</v>
      </c>
      <c r="AA799" t="s">
        <v>1338</v>
      </c>
      <c r="AB799" t="s">
        <v>9398</v>
      </c>
      <c r="AC799" s="47">
        <v>42810.32716400463</v>
      </c>
      <c r="AD799" t="s">
        <v>9398</v>
      </c>
      <c r="AE799" s="47">
        <v>42810.32716400463</v>
      </c>
    </row>
    <row r="800" spans="23:31" x14ac:dyDescent="0.35">
      <c r="W800" s="32" t="str">
        <f t="shared" si="31"/>
        <v>LDOMIA</v>
      </c>
      <c r="X800" s="32" t="b">
        <f t="shared" si="32"/>
        <v>1</v>
      </c>
      <c r="Y800" t="s">
        <v>10532</v>
      </c>
      <c r="Z800" t="s">
        <v>1339</v>
      </c>
      <c r="AA800" t="s">
        <v>1340</v>
      </c>
      <c r="AB800" t="s">
        <v>9398</v>
      </c>
      <c r="AC800" s="47">
        <v>42810.327164155089</v>
      </c>
      <c r="AD800" t="s">
        <v>9398</v>
      </c>
      <c r="AE800" s="47">
        <v>42810.327164155089</v>
      </c>
    </row>
    <row r="801" spans="23:31" x14ac:dyDescent="0.35">
      <c r="W801" s="32" t="str">
        <f t="shared" si="31"/>
        <v>LDOMID</v>
      </c>
      <c r="X801" s="32" t="b">
        <f t="shared" si="32"/>
        <v>1</v>
      </c>
      <c r="Y801" t="s">
        <v>10532</v>
      </c>
      <c r="Z801" t="s">
        <v>1341</v>
      </c>
      <c r="AA801" t="s">
        <v>1342</v>
      </c>
      <c r="AB801" t="s">
        <v>9398</v>
      </c>
      <c r="AC801" s="47">
        <v>42810.327164386574</v>
      </c>
      <c r="AD801" t="s">
        <v>9398</v>
      </c>
      <c r="AE801" s="47">
        <v>42810.327164386574</v>
      </c>
    </row>
    <row r="802" spans="23:31" x14ac:dyDescent="0.35">
      <c r="W802" s="32" t="str">
        <f t="shared" si="31"/>
        <v>LDOMIL</v>
      </c>
      <c r="X802" s="32" t="b">
        <f t="shared" si="32"/>
        <v>1</v>
      </c>
      <c r="Y802" t="s">
        <v>10532</v>
      </c>
      <c r="Z802" t="s">
        <v>1343</v>
      </c>
      <c r="AA802" t="s">
        <v>1344</v>
      </c>
      <c r="AB802" t="s">
        <v>9398</v>
      </c>
      <c r="AC802" s="47">
        <v>42810.327164548609</v>
      </c>
      <c r="AD802" t="s">
        <v>9398</v>
      </c>
      <c r="AE802" s="47">
        <v>42810.327164548609</v>
      </c>
    </row>
    <row r="803" spans="23:31" x14ac:dyDescent="0.35">
      <c r="W803" s="32" t="str">
        <f t="shared" si="31"/>
        <v>LDOMIN</v>
      </c>
      <c r="X803" s="32" t="b">
        <f t="shared" si="32"/>
        <v>1</v>
      </c>
      <c r="Y803" t="s">
        <v>10532</v>
      </c>
      <c r="Z803" t="s">
        <v>1345</v>
      </c>
      <c r="AA803" t="s">
        <v>1346</v>
      </c>
      <c r="AB803" t="s">
        <v>9398</v>
      </c>
      <c r="AC803" s="47">
        <v>42810.327164733797</v>
      </c>
      <c r="AD803" t="s">
        <v>9398</v>
      </c>
      <c r="AE803" s="47">
        <v>42810.327164733797</v>
      </c>
    </row>
    <row r="804" spans="23:31" x14ac:dyDescent="0.35">
      <c r="W804" s="32" t="str">
        <f t="shared" si="31"/>
        <v>LDOMKS</v>
      </c>
      <c r="X804" s="32" t="b">
        <f t="shared" si="32"/>
        <v>1</v>
      </c>
      <c r="Y804" t="s">
        <v>10532</v>
      </c>
      <c r="Z804" t="s">
        <v>1347</v>
      </c>
      <c r="AA804" t="s">
        <v>1348</v>
      </c>
      <c r="AB804" t="s">
        <v>9398</v>
      </c>
      <c r="AC804" s="47">
        <v>42810.327164930553</v>
      </c>
      <c r="AD804" t="s">
        <v>9398</v>
      </c>
      <c r="AE804" s="47">
        <v>42810.327164930553</v>
      </c>
    </row>
    <row r="805" spans="23:31" x14ac:dyDescent="0.35">
      <c r="W805" s="32" t="str">
        <f t="shared" si="31"/>
        <v>LDOMKY</v>
      </c>
      <c r="X805" s="32" t="b">
        <f t="shared" si="32"/>
        <v>1</v>
      </c>
      <c r="Y805" t="s">
        <v>10532</v>
      </c>
      <c r="Z805" t="s">
        <v>1349</v>
      </c>
      <c r="AA805" t="s">
        <v>1350</v>
      </c>
      <c r="AB805" t="s">
        <v>9398</v>
      </c>
      <c r="AC805" s="47">
        <v>42810.327165046299</v>
      </c>
      <c r="AD805" t="s">
        <v>9398</v>
      </c>
      <c r="AE805" s="47">
        <v>42810.327165046299</v>
      </c>
    </row>
    <row r="806" spans="23:31" x14ac:dyDescent="0.35">
      <c r="W806" s="32" t="str">
        <f t="shared" si="31"/>
        <v>LDOMLA</v>
      </c>
      <c r="X806" s="32" t="b">
        <f t="shared" si="32"/>
        <v>1</v>
      </c>
      <c r="Y806" t="s">
        <v>10532</v>
      </c>
      <c r="Z806" t="s">
        <v>1351</v>
      </c>
      <c r="AA806" t="s">
        <v>1352</v>
      </c>
      <c r="AB806" t="s">
        <v>9398</v>
      </c>
      <c r="AC806" s="47">
        <v>42810.327165277777</v>
      </c>
      <c r="AD806" t="s">
        <v>9398</v>
      </c>
      <c r="AE806" s="47">
        <v>42810.327165277777</v>
      </c>
    </row>
    <row r="807" spans="23:31" x14ac:dyDescent="0.35">
      <c r="W807" s="32" t="str">
        <f t="shared" si="31"/>
        <v>LDOMMA</v>
      </c>
      <c r="X807" s="32" t="b">
        <f t="shared" si="32"/>
        <v>1</v>
      </c>
      <c r="Y807" t="s">
        <v>10532</v>
      </c>
      <c r="Z807" t="s">
        <v>1353</v>
      </c>
      <c r="AA807" t="s">
        <v>1354</v>
      </c>
      <c r="AB807" t="s">
        <v>9398</v>
      </c>
      <c r="AC807" s="47">
        <v>42810.327165543982</v>
      </c>
      <c r="AD807" t="s">
        <v>9398</v>
      </c>
      <c r="AE807" s="47">
        <v>42810.327165543982</v>
      </c>
    </row>
    <row r="808" spans="23:31" x14ac:dyDescent="0.35">
      <c r="W808" s="32" t="str">
        <f t="shared" si="31"/>
        <v>LDOMMB</v>
      </c>
      <c r="X808" s="32" t="b">
        <f t="shared" si="32"/>
        <v>1</v>
      </c>
      <c r="Y808" t="s">
        <v>10532</v>
      </c>
      <c r="Z808" t="s">
        <v>1355</v>
      </c>
      <c r="AA808" t="s">
        <v>1356</v>
      </c>
      <c r="AB808" t="s">
        <v>9398</v>
      </c>
      <c r="AC808" s="47">
        <v>42810.327165775459</v>
      </c>
      <c r="AD808" t="s">
        <v>9398</v>
      </c>
      <c r="AE808" s="47">
        <v>42810.327165775459</v>
      </c>
    </row>
    <row r="809" spans="23:31" x14ac:dyDescent="0.35">
      <c r="W809" s="32" t="str">
        <f t="shared" si="31"/>
        <v>LDOMMD</v>
      </c>
      <c r="X809" s="32" t="b">
        <f t="shared" si="32"/>
        <v>1</v>
      </c>
      <c r="Y809" t="s">
        <v>10532</v>
      </c>
      <c r="Z809" t="s">
        <v>1357</v>
      </c>
      <c r="AA809" t="s">
        <v>1358</v>
      </c>
      <c r="AB809" t="s">
        <v>9398</v>
      </c>
      <c r="AC809" s="47">
        <v>42810.327165937502</v>
      </c>
      <c r="AD809" t="s">
        <v>9398</v>
      </c>
      <c r="AE809" s="47">
        <v>42810.327165937502</v>
      </c>
    </row>
    <row r="810" spans="23:31" x14ac:dyDescent="0.35">
      <c r="W810" s="32" t="str">
        <f t="shared" si="31"/>
        <v>LDOMME</v>
      </c>
      <c r="X810" s="32" t="b">
        <f t="shared" si="32"/>
        <v>1</v>
      </c>
      <c r="Y810" t="s">
        <v>10532</v>
      </c>
      <c r="Z810" t="s">
        <v>1359</v>
      </c>
      <c r="AA810" t="s">
        <v>1360</v>
      </c>
      <c r="AB810" t="s">
        <v>9398</v>
      </c>
      <c r="AC810" s="47">
        <v>42810.327166122683</v>
      </c>
      <c r="AD810" t="s">
        <v>9398</v>
      </c>
      <c r="AE810" s="47">
        <v>42810.327166122683</v>
      </c>
    </row>
    <row r="811" spans="23:31" x14ac:dyDescent="0.35">
      <c r="W811" s="32" t="str">
        <f t="shared" si="31"/>
        <v>LDOMMI</v>
      </c>
      <c r="X811" s="32" t="b">
        <f t="shared" si="32"/>
        <v>1</v>
      </c>
      <c r="Y811" t="s">
        <v>10532</v>
      </c>
      <c r="Z811" t="s">
        <v>1361</v>
      </c>
      <c r="AA811" t="s">
        <v>1362</v>
      </c>
      <c r="AB811" t="s">
        <v>9398</v>
      </c>
      <c r="AC811" s="47">
        <v>42810.327166284726</v>
      </c>
      <c r="AD811" t="s">
        <v>9398</v>
      </c>
      <c r="AE811" s="47">
        <v>42810.327166284726</v>
      </c>
    </row>
    <row r="812" spans="23:31" x14ac:dyDescent="0.35">
      <c r="W812" s="32" t="str">
        <f t="shared" si="31"/>
        <v>LDOMMN</v>
      </c>
      <c r="X812" s="32" t="b">
        <f t="shared" si="32"/>
        <v>1</v>
      </c>
      <c r="Y812" t="s">
        <v>10532</v>
      </c>
      <c r="Z812" t="s">
        <v>1363</v>
      </c>
      <c r="AA812" t="s">
        <v>1364</v>
      </c>
      <c r="AB812" t="s">
        <v>9398</v>
      </c>
      <c r="AC812" s="47">
        <v>42810.327166469906</v>
      </c>
      <c r="AD812" t="s">
        <v>9398</v>
      </c>
      <c r="AE812" s="47">
        <v>42810.327166469906</v>
      </c>
    </row>
    <row r="813" spans="23:31" x14ac:dyDescent="0.35">
      <c r="W813" s="32" t="str">
        <f t="shared" si="31"/>
        <v>LDOMMO</v>
      </c>
      <c r="X813" s="32" t="b">
        <f t="shared" si="32"/>
        <v>1</v>
      </c>
      <c r="Y813" t="s">
        <v>10532</v>
      </c>
      <c r="Z813" t="s">
        <v>1365</v>
      </c>
      <c r="AA813" t="s">
        <v>1366</v>
      </c>
      <c r="AB813" t="s">
        <v>9398</v>
      </c>
      <c r="AC813" s="47">
        <v>42810.32716666667</v>
      </c>
      <c r="AD813" t="s">
        <v>9398</v>
      </c>
      <c r="AE813" s="47">
        <v>42810.32716666667</v>
      </c>
    </row>
    <row r="814" spans="23:31" x14ac:dyDescent="0.35">
      <c r="W814" s="32" t="str">
        <f t="shared" si="31"/>
        <v>LDOMMS</v>
      </c>
      <c r="X814" s="32" t="b">
        <f t="shared" si="32"/>
        <v>1</v>
      </c>
      <c r="Y814" t="s">
        <v>10532</v>
      </c>
      <c r="Z814" t="s">
        <v>1367</v>
      </c>
      <c r="AA814" t="s">
        <v>1368</v>
      </c>
      <c r="AB814" t="s">
        <v>9398</v>
      </c>
      <c r="AC814" s="47">
        <v>42810.327166898147</v>
      </c>
      <c r="AD814" t="s">
        <v>9398</v>
      </c>
      <c r="AE814" s="47">
        <v>42810.327166898147</v>
      </c>
    </row>
    <row r="815" spans="23:31" x14ac:dyDescent="0.35">
      <c r="W815" s="32" t="str">
        <f t="shared" si="31"/>
        <v>LDOMMT</v>
      </c>
      <c r="X815" s="32" t="b">
        <f t="shared" si="32"/>
        <v>1</v>
      </c>
      <c r="Y815" t="s">
        <v>10532</v>
      </c>
      <c r="Z815" t="s">
        <v>1369</v>
      </c>
      <c r="AA815" t="s">
        <v>1370</v>
      </c>
      <c r="AB815" t="s">
        <v>9398</v>
      </c>
      <c r="AC815" s="47">
        <v>42810.327167094911</v>
      </c>
      <c r="AD815" t="s">
        <v>9398</v>
      </c>
      <c r="AE815" s="47">
        <v>42810.327167094911</v>
      </c>
    </row>
    <row r="816" spans="23:31" x14ac:dyDescent="0.35">
      <c r="W816" s="32" t="str">
        <f t="shared" si="31"/>
        <v>LDOMNB</v>
      </c>
      <c r="X816" s="32" t="b">
        <f t="shared" si="32"/>
        <v>1</v>
      </c>
      <c r="Y816" t="s">
        <v>10532</v>
      </c>
      <c r="Z816" t="s">
        <v>1371</v>
      </c>
      <c r="AA816" t="s">
        <v>1372</v>
      </c>
      <c r="AB816" t="s">
        <v>9398</v>
      </c>
      <c r="AC816" s="47">
        <v>42810.327167326388</v>
      </c>
      <c r="AD816" t="s">
        <v>9398</v>
      </c>
      <c r="AE816" s="47">
        <v>42810.327167326388</v>
      </c>
    </row>
    <row r="817" spans="23:31" x14ac:dyDescent="0.35">
      <c r="W817" s="32" t="str">
        <f t="shared" si="31"/>
        <v>LDOMNC</v>
      </c>
      <c r="X817" s="32" t="b">
        <f t="shared" si="32"/>
        <v>1</v>
      </c>
      <c r="Y817" t="s">
        <v>10532</v>
      </c>
      <c r="Z817" t="s">
        <v>1373</v>
      </c>
      <c r="AA817" t="s">
        <v>1374</v>
      </c>
      <c r="AB817" t="s">
        <v>9398</v>
      </c>
      <c r="AC817" s="47">
        <v>42810.327167557873</v>
      </c>
      <c r="AD817" t="s">
        <v>9398</v>
      </c>
      <c r="AE817" s="47">
        <v>42810.327167557873</v>
      </c>
    </row>
    <row r="818" spans="23:31" x14ac:dyDescent="0.35">
      <c r="W818" s="32" t="str">
        <f t="shared" si="31"/>
        <v>LDOMND</v>
      </c>
      <c r="X818" s="32" t="b">
        <f t="shared" si="32"/>
        <v>1</v>
      </c>
      <c r="Y818" t="s">
        <v>10532</v>
      </c>
      <c r="Z818" t="s">
        <v>1375</v>
      </c>
      <c r="AA818" t="s">
        <v>1376</v>
      </c>
      <c r="AB818" t="s">
        <v>9398</v>
      </c>
      <c r="AC818" s="47">
        <v>42810.327167824071</v>
      </c>
      <c r="AD818" t="s">
        <v>9398</v>
      </c>
      <c r="AE818" s="47">
        <v>42810.327167824071</v>
      </c>
    </row>
    <row r="819" spans="23:31" x14ac:dyDescent="0.35">
      <c r="W819" s="32" t="str">
        <f t="shared" si="31"/>
        <v>LDOMNE</v>
      </c>
      <c r="X819" s="32" t="b">
        <f t="shared" si="32"/>
        <v>1</v>
      </c>
      <c r="Y819" t="s">
        <v>10532</v>
      </c>
      <c r="Z819" t="s">
        <v>1377</v>
      </c>
      <c r="AA819" t="s">
        <v>1378</v>
      </c>
      <c r="AB819" t="s">
        <v>9398</v>
      </c>
      <c r="AC819" s="47">
        <v>42810.327168020835</v>
      </c>
      <c r="AD819" t="s">
        <v>9398</v>
      </c>
      <c r="AE819" s="47">
        <v>42810.327168020835</v>
      </c>
    </row>
    <row r="820" spans="23:31" x14ac:dyDescent="0.35">
      <c r="W820" s="32" t="str">
        <f t="shared" si="31"/>
        <v>LDOMNH</v>
      </c>
      <c r="X820" s="32" t="b">
        <f t="shared" si="32"/>
        <v>1</v>
      </c>
      <c r="Y820" t="s">
        <v>10532</v>
      </c>
      <c r="Z820" t="s">
        <v>1379</v>
      </c>
      <c r="AA820" t="s">
        <v>1380</v>
      </c>
      <c r="AB820" t="s">
        <v>9398</v>
      </c>
      <c r="AC820" s="47">
        <v>42810.327168206015</v>
      </c>
      <c r="AD820" t="s">
        <v>9398</v>
      </c>
      <c r="AE820" s="47">
        <v>42810.327168206015</v>
      </c>
    </row>
    <row r="821" spans="23:31" x14ac:dyDescent="0.35">
      <c r="W821" s="32" t="str">
        <f t="shared" si="31"/>
        <v>LDOMNJ</v>
      </c>
      <c r="X821" s="32" t="b">
        <f t="shared" si="32"/>
        <v>1</v>
      </c>
      <c r="Y821" t="s">
        <v>10532</v>
      </c>
      <c r="Z821" t="s">
        <v>1381</v>
      </c>
      <c r="AA821" t="s">
        <v>1382</v>
      </c>
      <c r="AB821" t="s">
        <v>9398</v>
      </c>
      <c r="AC821" s="47">
        <v>42810.327168402779</v>
      </c>
      <c r="AD821" t="s">
        <v>9398</v>
      </c>
      <c r="AE821" s="47">
        <v>42810.327168402779</v>
      </c>
    </row>
    <row r="822" spans="23:31" x14ac:dyDescent="0.35">
      <c r="W822" s="32" t="str">
        <f t="shared" si="31"/>
        <v>LDOMNL</v>
      </c>
      <c r="X822" s="32" t="b">
        <f t="shared" si="32"/>
        <v>1</v>
      </c>
      <c r="Y822" t="s">
        <v>10532</v>
      </c>
      <c r="Z822" t="s">
        <v>1383</v>
      </c>
      <c r="AA822" t="s">
        <v>1384</v>
      </c>
      <c r="AB822" t="s">
        <v>9398</v>
      </c>
      <c r="AC822" s="47">
        <v>42810.327168634256</v>
      </c>
      <c r="AD822" t="s">
        <v>9398</v>
      </c>
      <c r="AE822" s="47">
        <v>42810.327168634256</v>
      </c>
    </row>
    <row r="823" spans="23:31" x14ac:dyDescent="0.35">
      <c r="W823" s="32" t="str">
        <f t="shared" si="31"/>
        <v>LDOMNM</v>
      </c>
      <c r="X823" s="32" t="b">
        <f t="shared" si="32"/>
        <v>1</v>
      </c>
      <c r="Y823" t="s">
        <v>10532</v>
      </c>
      <c r="Z823" t="s">
        <v>1385</v>
      </c>
      <c r="AA823" t="s">
        <v>1386</v>
      </c>
      <c r="AB823" t="s">
        <v>9398</v>
      </c>
      <c r="AC823" s="47">
        <v>42810.327168865741</v>
      </c>
      <c r="AD823" t="s">
        <v>9398</v>
      </c>
      <c r="AE823" s="47">
        <v>42810.327168865741</v>
      </c>
    </row>
    <row r="824" spans="23:31" x14ac:dyDescent="0.35">
      <c r="W824" s="32" t="str">
        <f t="shared" si="31"/>
        <v>LDOMNS</v>
      </c>
      <c r="X824" s="32" t="b">
        <f t="shared" si="32"/>
        <v>1</v>
      </c>
      <c r="Y824" t="s">
        <v>10532</v>
      </c>
      <c r="Z824" t="s">
        <v>1387</v>
      </c>
      <c r="AA824" t="s">
        <v>1388</v>
      </c>
      <c r="AB824" t="s">
        <v>9398</v>
      </c>
      <c r="AC824" s="47">
        <v>42810.327169097225</v>
      </c>
      <c r="AD824" t="s">
        <v>9398</v>
      </c>
      <c r="AE824" s="47">
        <v>42810.327169097225</v>
      </c>
    </row>
    <row r="825" spans="23:31" x14ac:dyDescent="0.35">
      <c r="W825" s="32" t="str">
        <f t="shared" si="31"/>
        <v>LDOMNT</v>
      </c>
      <c r="X825" s="32" t="b">
        <f t="shared" si="32"/>
        <v>1</v>
      </c>
      <c r="Y825" t="s">
        <v>10532</v>
      </c>
      <c r="Z825" t="s">
        <v>1389</v>
      </c>
      <c r="AA825" t="s">
        <v>1390</v>
      </c>
      <c r="AB825" t="s">
        <v>9398</v>
      </c>
      <c r="AC825" s="47">
        <v>42810.327169328702</v>
      </c>
      <c r="AD825" t="s">
        <v>9398</v>
      </c>
      <c r="AE825" s="47">
        <v>42810.327169328702</v>
      </c>
    </row>
    <row r="826" spans="23:31" x14ac:dyDescent="0.35">
      <c r="W826" s="32" t="str">
        <f t="shared" si="31"/>
        <v>LDOMNU</v>
      </c>
      <c r="X826" s="32" t="b">
        <f t="shared" si="32"/>
        <v>1</v>
      </c>
      <c r="Y826" t="s">
        <v>10532</v>
      </c>
      <c r="Z826" t="s">
        <v>1391</v>
      </c>
      <c r="AA826" t="s">
        <v>1392</v>
      </c>
      <c r="AB826" t="s">
        <v>9398</v>
      </c>
      <c r="AC826" s="47">
        <v>42810.327169525466</v>
      </c>
      <c r="AD826" t="s">
        <v>9398</v>
      </c>
      <c r="AE826" s="47">
        <v>42810.327169525466</v>
      </c>
    </row>
    <row r="827" spans="23:31" x14ac:dyDescent="0.35">
      <c r="W827" s="32" t="str">
        <f t="shared" si="31"/>
        <v>LDOMNV</v>
      </c>
      <c r="X827" s="32" t="b">
        <f t="shared" si="32"/>
        <v>1</v>
      </c>
      <c r="Y827" t="s">
        <v>10532</v>
      </c>
      <c r="Z827" t="s">
        <v>1393</v>
      </c>
      <c r="AA827" t="s">
        <v>1394</v>
      </c>
      <c r="AB827" t="s">
        <v>9398</v>
      </c>
      <c r="AC827" s="47">
        <v>42810.327169641205</v>
      </c>
      <c r="AD827" t="s">
        <v>9398</v>
      </c>
      <c r="AE827" s="47">
        <v>42810.327169641205</v>
      </c>
    </row>
    <row r="828" spans="23:31" x14ac:dyDescent="0.35">
      <c r="W828" s="32" t="str">
        <f t="shared" si="31"/>
        <v>LDOMNY</v>
      </c>
      <c r="X828" s="32" t="b">
        <f t="shared" si="32"/>
        <v>1</v>
      </c>
      <c r="Y828" t="s">
        <v>10532</v>
      </c>
      <c r="Z828" t="s">
        <v>1395</v>
      </c>
      <c r="AA828" t="s">
        <v>1396</v>
      </c>
      <c r="AB828" t="s">
        <v>9398</v>
      </c>
      <c r="AC828" s="47">
        <v>42810.327169710647</v>
      </c>
      <c r="AD828" t="s">
        <v>9398</v>
      </c>
      <c r="AE828" s="47">
        <v>42810.327169710647</v>
      </c>
    </row>
    <row r="829" spans="23:31" x14ac:dyDescent="0.35">
      <c r="W829" s="32" t="str">
        <f t="shared" si="31"/>
        <v>LDOMOH</v>
      </c>
      <c r="X829" s="32" t="b">
        <f t="shared" si="32"/>
        <v>1</v>
      </c>
      <c r="Y829" t="s">
        <v>10532</v>
      </c>
      <c r="Z829" t="s">
        <v>1397</v>
      </c>
      <c r="AA829" t="s">
        <v>1398</v>
      </c>
      <c r="AB829" t="s">
        <v>9398</v>
      </c>
      <c r="AC829" s="47">
        <v>42810.327169826392</v>
      </c>
      <c r="AD829" t="s">
        <v>9398</v>
      </c>
      <c r="AE829" s="47">
        <v>42810.327169826392</v>
      </c>
    </row>
    <row r="830" spans="23:31" x14ac:dyDescent="0.35">
      <c r="W830" s="32" t="str">
        <f t="shared" si="31"/>
        <v>LDOMOK</v>
      </c>
      <c r="X830" s="32" t="b">
        <f t="shared" si="32"/>
        <v>1</v>
      </c>
      <c r="Y830" t="s">
        <v>10532</v>
      </c>
      <c r="Z830" t="s">
        <v>1399</v>
      </c>
      <c r="AA830" t="s">
        <v>1400</v>
      </c>
      <c r="AB830" t="s">
        <v>9398</v>
      </c>
      <c r="AC830" s="47">
        <v>42810.327169942131</v>
      </c>
      <c r="AD830" t="s">
        <v>9398</v>
      </c>
      <c r="AE830" s="47">
        <v>42810.327169942131</v>
      </c>
    </row>
    <row r="831" spans="23:31" x14ac:dyDescent="0.35">
      <c r="W831" s="32" t="str">
        <f t="shared" si="31"/>
        <v>LDOMON</v>
      </c>
      <c r="X831" s="32" t="b">
        <f t="shared" si="32"/>
        <v>1</v>
      </c>
      <c r="Y831" t="s">
        <v>10532</v>
      </c>
      <c r="Z831" t="s">
        <v>1401</v>
      </c>
      <c r="AA831" t="s">
        <v>1402</v>
      </c>
      <c r="AB831" t="s">
        <v>9398</v>
      </c>
      <c r="AC831" s="47">
        <v>42810.32717005787</v>
      </c>
      <c r="AD831" t="s">
        <v>9398</v>
      </c>
      <c r="AE831" s="47">
        <v>42810.32717005787</v>
      </c>
    </row>
    <row r="832" spans="23:31" x14ac:dyDescent="0.35">
      <c r="W832" s="32" t="str">
        <f t="shared" si="31"/>
        <v>LDOMOR</v>
      </c>
      <c r="X832" s="32" t="b">
        <f t="shared" si="32"/>
        <v>1</v>
      </c>
      <c r="Y832" t="s">
        <v>10532</v>
      </c>
      <c r="Z832" t="s">
        <v>1403</v>
      </c>
      <c r="AA832" t="s">
        <v>1404</v>
      </c>
      <c r="AB832" t="s">
        <v>9398</v>
      </c>
      <c r="AC832" s="47">
        <v>42810.327170173608</v>
      </c>
      <c r="AD832" t="s">
        <v>9398</v>
      </c>
      <c r="AE832" s="47">
        <v>42810.327170173608</v>
      </c>
    </row>
    <row r="833" spans="23:31" x14ac:dyDescent="0.35">
      <c r="W833" s="32" t="str">
        <f t="shared" si="31"/>
        <v>LDOMPA</v>
      </c>
      <c r="X833" s="32" t="b">
        <f t="shared" si="32"/>
        <v>1</v>
      </c>
      <c r="Y833" t="s">
        <v>10532</v>
      </c>
      <c r="Z833" t="s">
        <v>1405</v>
      </c>
      <c r="AA833" t="s">
        <v>1406</v>
      </c>
      <c r="AB833" t="s">
        <v>9398</v>
      </c>
      <c r="AC833" s="47">
        <v>42810.327170370372</v>
      </c>
      <c r="AD833" t="s">
        <v>9398</v>
      </c>
      <c r="AE833" s="47">
        <v>42810.327170370372</v>
      </c>
    </row>
    <row r="834" spans="23:31" x14ac:dyDescent="0.35">
      <c r="W834" s="32" t="str">
        <f t="shared" si="31"/>
        <v>LDOMPE</v>
      </c>
      <c r="X834" s="32" t="b">
        <f t="shared" si="32"/>
        <v>1</v>
      </c>
      <c r="Y834" t="s">
        <v>10532</v>
      </c>
      <c r="Z834" t="s">
        <v>1407</v>
      </c>
      <c r="AA834" t="s">
        <v>1408</v>
      </c>
      <c r="AB834" t="s">
        <v>9398</v>
      </c>
      <c r="AC834" s="47">
        <v>42810.32717045139</v>
      </c>
      <c r="AD834" t="s">
        <v>9398</v>
      </c>
      <c r="AE834" s="47">
        <v>42810.32717045139</v>
      </c>
    </row>
    <row r="835" spans="23:31" x14ac:dyDescent="0.35">
      <c r="W835" s="32" t="str">
        <f t="shared" si="31"/>
        <v>LDOMQC</v>
      </c>
      <c r="X835" s="32" t="b">
        <f t="shared" si="32"/>
        <v>1</v>
      </c>
      <c r="Y835" t="s">
        <v>10532</v>
      </c>
      <c r="Z835" t="s">
        <v>377</v>
      </c>
      <c r="AA835" t="s">
        <v>1409</v>
      </c>
      <c r="AB835" t="s">
        <v>9398</v>
      </c>
      <c r="AC835" s="47">
        <v>42810.327170567129</v>
      </c>
      <c r="AD835" t="s">
        <v>9398</v>
      </c>
      <c r="AE835" s="47">
        <v>42810.327170567129</v>
      </c>
    </row>
    <row r="836" spans="23:31" x14ac:dyDescent="0.35">
      <c r="W836" s="32" t="str">
        <f t="shared" si="31"/>
        <v>LDOMRI</v>
      </c>
      <c r="X836" s="32" t="b">
        <f t="shared" si="32"/>
        <v>1</v>
      </c>
      <c r="Y836" t="s">
        <v>10532</v>
      </c>
      <c r="Z836" t="s">
        <v>1410</v>
      </c>
      <c r="AA836" t="s">
        <v>1411</v>
      </c>
      <c r="AB836" t="s">
        <v>9398</v>
      </c>
      <c r="AC836" s="47">
        <v>42810.327170636578</v>
      </c>
      <c r="AD836" t="s">
        <v>9398</v>
      </c>
      <c r="AE836" s="47">
        <v>42810.327170636578</v>
      </c>
    </row>
    <row r="837" spans="23:31" x14ac:dyDescent="0.35">
      <c r="W837" s="32" t="str">
        <f t="shared" si="31"/>
        <v>LDOMSC</v>
      </c>
      <c r="X837" s="32" t="b">
        <f t="shared" si="32"/>
        <v>1</v>
      </c>
      <c r="Y837" t="s">
        <v>10532</v>
      </c>
      <c r="Z837" t="s">
        <v>1412</v>
      </c>
      <c r="AA837" t="s">
        <v>1413</v>
      </c>
      <c r="AB837" t="s">
        <v>9398</v>
      </c>
      <c r="AC837" s="47">
        <v>42810.327170752316</v>
      </c>
      <c r="AD837" t="s">
        <v>9398</v>
      </c>
      <c r="AE837" s="47">
        <v>42810.327170752316</v>
      </c>
    </row>
    <row r="838" spans="23:31" x14ac:dyDescent="0.35">
      <c r="W838" s="32" t="str">
        <f t="shared" ref="W838:W901" si="33">Y838&amp;Z838</f>
        <v>LDOMSD</v>
      </c>
      <c r="X838" s="32" t="b">
        <f t="shared" ref="X838:X901" si="34">VLOOKUP(Z838,T:U,2,0)=AA838</f>
        <v>1</v>
      </c>
      <c r="Y838" t="s">
        <v>10532</v>
      </c>
      <c r="Z838" t="s">
        <v>1414</v>
      </c>
      <c r="AA838" t="s">
        <v>1415</v>
      </c>
      <c r="AB838" t="s">
        <v>9398</v>
      </c>
      <c r="AC838" s="47">
        <v>42810.327170868055</v>
      </c>
      <c r="AD838" t="s">
        <v>9398</v>
      </c>
      <c r="AE838" s="47">
        <v>42810.327170868055</v>
      </c>
    </row>
    <row r="839" spans="23:31" x14ac:dyDescent="0.35">
      <c r="W839" s="32" t="str">
        <f t="shared" si="33"/>
        <v>LDOMSK</v>
      </c>
      <c r="X839" s="32" t="b">
        <f t="shared" si="34"/>
        <v>1</v>
      </c>
      <c r="Y839" t="s">
        <v>10532</v>
      </c>
      <c r="Z839" t="s">
        <v>1416</v>
      </c>
      <c r="AA839" t="s">
        <v>1417</v>
      </c>
      <c r="AB839" t="s">
        <v>9398</v>
      </c>
      <c r="AC839" s="47">
        <v>42810.327170949073</v>
      </c>
      <c r="AD839" t="s">
        <v>9398</v>
      </c>
      <c r="AE839" s="47">
        <v>42810.327170949073</v>
      </c>
    </row>
    <row r="840" spans="23:31" x14ac:dyDescent="0.35">
      <c r="W840" s="32" t="str">
        <f t="shared" si="33"/>
        <v>LDOMTN</v>
      </c>
      <c r="X840" s="32" t="b">
        <f t="shared" si="34"/>
        <v>1</v>
      </c>
      <c r="Y840" t="s">
        <v>10532</v>
      </c>
      <c r="Z840" t="s">
        <v>1418</v>
      </c>
      <c r="AA840" t="s">
        <v>1419</v>
      </c>
      <c r="AB840" t="s">
        <v>9398</v>
      </c>
      <c r="AC840" s="47">
        <v>42810.327171064811</v>
      </c>
      <c r="AD840" t="s">
        <v>9398</v>
      </c>
      <c r="AE840" s="47">
        <v>42810.327171064811</v>
      </c>
    </row>
    <row r="841" spans="23:31" x14ac:dyDescent="0.35">
      <c r="W841" s="32" t="str">
        <f t="shared" si="33"/>
        <v>LDOMTX</v>
      </c>
      <c r="X841" s="32" t="b">
        <f t="shared" si="34"/>
        <v>1</v>
      </c>
      <c r="Y841" t="s">
        <v>10532</v>
      </c>
      <c r="Z841" t="s">
        <v>1420</v>
      </c>
      <c r="AA841" t="s">
        <v>1421</v>
      </c>
      <c r="AB841" t="s">
        <v>9398</v>
      </c>
      <c r="AC841" s="47">
        <v>42810.327171215278</v>
      </c>
      <c r="AD841" t="s">
        <v>9398</v>
      </c>
      <c r="AE841" s="47">
        <v>42810.327171215278</v>
      </c>
    </row>
    <row r="842" spans="23:31" x14ac:dyDescent="0.35">
      <c r="W842" s="32" t="str">
        <f t="shared" si="33"/>
        <v>LDOMUT</v>
      </c>
      <c r="X842" s="32" t="b">
        <f t="shared" si="34"/>
        <v>1</v>
      </c>
      <c r="Y842" t="s">
        <v>10532</v>
      </c>
      <c r="Z842" t="s">
        <v>1422</v>
      </c>
      <c r="AA842" t="s">
        <v>1423</v>
      </c>
      <c r="AB842" t="s">
        <v>9398</v>
      </c>
      <c r="AC842" s="47">
        <v>42810.327171377314</v>
      </c>
      <c r="AD842" t="s">
        <v>9398</v>
      </c>
      <c r="AE842" s="47">
        <v>42810.327171377314</v>
      </c>
    </row>
    <row r="843" spans="23:31" x14ac:dyDescent="0.35">
      <c r="W843" s="32" t="str">
        <f t="shared" si="33"/>
        <v>LDOMVA</v>
      </c>
      <c r="X843" s="32" t="b">
        <f t="shared" si="34"/>
        <v>1</v>
      </c>
      <c r="Y843" t="s">
        <v>10532</v>
      </c>
      <c r="Z843" t="s">
        <v>1424</v>
      </c>
      <c r="AA843" t="s">
        <v>1425</v>
      </c>
      <c r="AB843" t="s">
        <v>9398</v>
      </c>
      <c r="AC843" s="47">
        <v>42810.327171493052</v>
      </c>
      <c r="AD843" t="s">
        <v>9398</v>
      </c>
      <c r="AE843" s="47">
        <v>42810.327171493052</v>
      </c>
    </row>
    <row r="844" spans="23:31" x14ac:dyDescent="0.35">
      <c r="W844" s="32" t="str">
        <f t="shared" si="33"/>
        <v>LDOMVT</v>
      </c>
      <c r="X844" s="32" t="b">
        <f t="shared" si="34"/>
        <v>1</v>
      </c>
      <c r="Y844" t="s">
        <v>10532</v>
      </c>
      <c r="Z844" t="s">
        <v>1426</v>
      </c>
      <c r="AA844" t="s">
        <v>1427</v>
      </c>
      <c r="AB844" t="s">
        <v>9398</v>
      </c>
      <c r="AC844" s="47">
        <v>42810.327171643519</v>
      </c>
      <c r="AD844" t="s">
        <v>9398</v>
      </c>
      <c r="AE844" s="47">
        <v>42810.327171643519</v>
      </c>
    </row>
    <row r="845" spans="23:31" x14ac:dyDescent="0.35">
      <c r="W845" s="32" t="str">
        <f t="shared" si="33"/>
        <v>LDOMWA</v>
      </c>
      <c r="X845" s="32" t="b">
        <f t="shared" si="34"/>
        <v>1</v>
      </c>
      <c r="Y845" t="s">
        <v>10532</v>
      </c>
      <c r="Z845" t="s">
        <v>1428</v>
      </c>
      <c r="AA845" t="s">
        <v>1429</v>
      </c>
      <c r="AB845" t="s">
        <v>9398</v>
      </c>
      <c r="AC845" s="47">
        <v>42810.327171759258</v>
      </c>
      <c r="AD845" t="s">
        <v>9398</v>
      </c>
      <c r="AE845" s="47">
        <v>42810.327171759258</v>
      </c>
    </row>
    <row r="846" spans="23:31" x14ac:dyDescent="0.35">
      <c r="W846" s="32" t="str">
        <f t="shared" si="33"/>
        <v>LDOMWI</v>
      </c>
      <c r="X846" s="32" t="b">
        <f t="shared" si="34"/>
        <v>1</v>
      </c>
      <c r="Y846" t="s">
        <v>10532</v>
      </c>
      <c r="Z846" t="s">
        <v>1430</v>
      </c>
      <c r="AA846" t="s">
        <v>1431</v>
      </c>
      <c r="AB846" t="s">
        <v>9398</v>
      </c>
      <c r="AC846" s="47">
        <v>42810.327171874997</v>
      </c>
      <c r="AD846" t="s">
        <v>9398</v>
      </c>
      <c r="AE846" s="47">
        <v>42810.327171874997</v>
      </c>
    </row>
    <row r="847" spans="23:31" x14ac:dyDescent="0.35">
      <c r="W847" s="32" t="str">
        <f t="shared" si="33"/>
        <v>LDOMWV</v>
      </c>
      <c r="X847" s="32" t="b">
        <f t="shared" si="34"/>
        <v>1</v>
      </c>
      <c r="Y847" t="s">
        <v>10532</v>
      </c>
      <c r="Z847" t="s">
        <v>1432</v>
      </c>
      <c r="AA847" t="s">
        <v>1433</v>
      </c>
      <c r="AB847" t="s">
        <v>9398</v>
      </c>
      <c r="AC847" s="47">
        <v>42810.327171990742</v>
      </c>
      <c r="AD847" t="s">
        <v>9398</v>
      </c>
      <c r="AE847" s="47">
        <v>42810.327171990742</v>
      </c>
    </row>
    <row r="848" spans="23:31" x14ac:dyDescent="0.35">
      <c r="W848" s="32" t="str">
        <f t="shared" si="33"/>
        <v>LDOMWY</v>
      </c>
      <c r="X848" s="32" t="b">
        <f t="shared" si="34"/>
        <v>1</v>
      </c>
      <c r="Y848" t="s">
        <v>10532</v>
      </c>
      <c r="Z848" t="s">
        <v>1434</v>
      </c>
      <c r="AA848" t="s">
        <v>1435</v>
      </c>
      <c r="AB848" t="s">
        <v>9398</v>
      </c>
      <c r="AC848" s="47">
        <v>42810.327172106481</v>
      </c>
      <c r="AD848" t="s">
        <v>9398</v>
      </c>
      <c r="AE848" s="47">
        <v>42810.327172106481</v>
      </c>
    </row>
    <row r="849" spans="23:31" x14ac:dyDescent="0.35">
      <c r="W849" s="32" t="str">
        <f t="shared" si="33"/>
        <v>LDOMYT</v>
      </c>
      <c r="X849" s="32" t="b">
        <f t="shared" si="34"/>
        <v>1</v>
      </c>
      <c r="Y849" t="s">
        <v>10532</v>
      </c>
      <c r="Z849" t="s">
        <v>1436</v>
      </c>
      <c r="AA849" t="s">
        <v>1437</v>
      </c>
      <c r="AB849" t="s">
        <v>9398</v>
      </c>
      <c r="AC849" s="47">
        <v>42810.327172256948</v>
      </c>
      <c r="AD849" t="s">
        <v>9398</v>
      </c>
      <c r="AE849" s="47">
        <v>42810.327172256948</v>
      </c>
    </row>
    <row r="850" spans="23:31" x14ac:dyDescent="0.35">
      <c r="W850" s="32" t="str">
        <f t="shared" si="33"/>
        <v>LFOR-</v>
      </c>
      <c r="X850" s="32" t="b">
        <f t="shared" si="34"/>
        <v>1</v>
      </c>
      <c r="Y850" t="s">
        <v>10533</v>
      </c>
      <c r="Z850" t="s">
        <v>1311</v>
      </c>
      <c r="AA850" t="s">
        <v>1312</v>
      </c>
      <c r="AB850" t="s">
        <v>9398</v>
      </c>
      <c r="AC850" s="47">
        <v>42895.360726238425</v>
      </c>
      <c r="AD850" t="s">
        <v>9398</v>
      </c>
      <c r="AE850" s="47">
        <v>42895.360726238425</v>
      </c>
    </row>
    <row r="851" spans="23:31" x14ac:dyDescent="0.35">
      <c r="W851" s="32" t="str">
        <f t="shared" si="33"/>
        <v>LFORAB</v>
      </c>
      <c r="X851" s="32" t="b">
        <f t="shared" si="34"/>
        <v>1</v>
      </c>
      <c r="Y851" t="s">
        <v>10533</v>
      </c>
      <c r="Z851" t="s">
        <v>1313</v>
      </c>
      <c r="AA851" t="s">
        <v>1314</v>
      </c>
      <c r="AB851" t="s">
        <v>9398</v>
      </c>
      <c r="AC851" s="47">
        <v>42810.327161377318</v>
      </c>
      <c r="AD851" t="s">
        <v>9398</v>
      </c>
      <c r="AE851" s="47">
        <v>42810.327161377318</v>
      </c>
    </row>
    <row r="852" spans="23:31" x14ac:dyDescent="0.35">
      <c r="W852" s="32" t="str">
        <f t="shared" si="33"/>
        <v>LFORAK</v>
      </c>
      <c r="X852" s="32" t="b">
        <f t="shared" si="34"/>
        <v>1</v>
      </c>
      <c r="Y852" t="s">
        <v>10533</v>
      </c>
      <c r="Z852" t="s">
        <v>1315</v>
      </c>
      <c r="AA852" t="s">
        <v>1316</v>
      </c>
      <c r="AB852" t="s">
        <v>9398</v>
      </c>
      <c r="AC852" s="47">
        <v>42810.327161805559</v>
      </c>
      <c r="AD852" t="s">
        <v>9398</v>
      </c>
      <c r="AE852" s="47">
        <v>42810.327161805559</v>
      </c>
    </row>
    <row r="853" spans="23:31" x14ac:dyDescent="0.35">
      <c r="W853" s="32" t="str">
        <f t="shared" si="33"/>
        <v>LFORAL</v>
      </c>
      <c r="X853" s="32" t="b">
        <f t="shared" si="34"/>
        <v>1</v>
      </c>
      <c r="Y853" t="s">
        <v>10533</v>
      </c>
      <c r="Z853" t="s">
        <v>1317</v>
      </c>
      <c r="AA853" t="s">
        <v>1318</v>
      </c>
      <c r="AB853" t="s">
        <v>9398</v>
      </c>
      <c r="AC853" s="47">
        <v>42810.327161921297</v>
      </c>
      <c r="AD853" t="s">
        <v>9398</v>
      </c>
      <c r="AE853" s="47">
        <v>42810.327161921297</v>
      </c>
    </row>
    <row r="854" spans="23:31" x14ac:dyDescent="0.35">
      <c r="W854" s="32" t="str">
        <f t="shared" si="33"/>
        <v>LFORAR</v>
      </c>
      <c r="X854" s="32" t="b">
        <f t="shared" si="34"/>
        <v>1</v>
      </c>
      <c r="Y854" t="s">
        <v>10533</v>
      </c>
      <c r="Z854" t="s">
        <v>112</v>
      </c>
      <c r="AA854" t="s">
        <v>1319</v>
      </c>
      <c r="AB854" t="s">
        <v>9398</v>
      </c>
      <c r="AC854" s="47">
        <v>42810.327162071757</v>
      </c>
      <c r="AD854" t="s">
        <v>9398</v>
      </c>
      <c r="AE854" s="47">
        <v>42810.327162071757</v>
      </c>
    </row>
    <row r="855" spans="23:31" x14ac:dyDescent="0.35">
      <c r="W855" s="32" t="str">
        <f t="shared" si="33"/>
        <v>LFORAZ</v>
      </c>
      <c r="X855" s="32" t="b">
        <f t="shared" si="34"/>
        <v>1</v>
      </c>
      <c r="Y855" t="s">
        <v>10533</v>
      </c>
      <c r="Z855" t="s">
        <v>1320</v>
      </c>
      <c r="AA855" t="s">
        <v>1321</v>
      </c>
      <c r="AB855" t="s">
        <v>9398</v>
      </c>
      <c r="AC855" s="47">
        <v>42810.327162152775</v>
      </c>
      <c r="AD855" t="s">
        <v>9398</v>
      </c>
      <c r="AE855" s="47">
        <v>42810.327162152775</v>
      </c>
    </row>
    <row r="856" spans="23:31" x14ac:dyDescent="0.35">
      <c r="W856" s="32" t="str">
        <f t="shared" si="33"/>
        <v>LFORBC</v>
      </c>
      <c r="X856" s="32" t="b">
        <f t="shared" si="34"/>
        <v>1</v>
      </c>
      <c r="Y856" t="s">
        <v>10533</v>
      </c>
      <c r="Z856" t="s">
        <v>1322</v>
      </c>
      <c r="AA856" t="s">
        <v>1323</v>
      </c>
      <c r="AB856" t="s">
        <v>9398</v>
      </c>
      <c r="AC856" s="47">
        <v>42810.327162349538</v>
      </c>
      <c r="AD856" t="s">
        <v>9398</v>
      </c>
      <c r="AE856" s="47">
        <v>42810.327162349538</v>
      </c>
    </row>
    <row r="857" spans="23:31" x14ac:dyDescent="0.35">
      <c r="W857" s="32" t="str">
        <f t="shared" si="33"/>
        <v>LFORCA</v>
      </c>
      <c r="X857" s="32" t="b">
        <f t="shared" si="34"/>
        <v>1</v>
      </c>
      <c r="Y857" t="s">
        <v>10533</v>
      </c>
      <c r="Z857" t="s">
        <v>1324</v>
      </c>
      <c r="AA857" t="s">
        <v>1325</v>
      </c>
      <c r="AB857" t="s">
        <v>9398</v>
      </c>
      <c r="AC857" s="47">
        <v>42810.327162847221</v>
      </c>
      <c r="AD857" t="s">
        <v>9398</v>
      </c>
      <c r="AE857" s="47">
        <v>42810.327162847221</v>
      </c>
    </row>
    <row r="858" spans="23:31" x14ac:dyDescent="0.35">
      <c r="W858" s="32" t="str">
        <f t="shared" si="33"/>
        <v>LFORCO</v>
      </c>
      <c r="X858" s="32" t="b">
        <f t="shared" si="34"/>
        <v>1</v>
      </c>
      <c r="Y858" t="s">
        <v>10533</v>
      </c>
      <c r="Z858" t="s">
        <v>51</v>
      </c>
      <c r="AA858" t="s">
        <v>1326</v>
      </c>
      <c r="AB858" t="s">
        <v>9398</v>
      </c>
      <c r="AC858" s="47">
        <v>42810.327163043985</v>
      </c>
      <c r="AD858" t="s">
        <v>9398</v>
      </c>
      <c r="AE858" s="47">
        <v>42810.327163043985</v>
      </c>
    </row>
    <row r="859" spans="23:31" x14ac:dyDescent="0.35">
      <c r="W859" s="32" t="str">
        <f t="shared" si="33"/>
        <v>LFORCT</v>
      </c>
      <c r="X859" s="32" t="b">
        <f t="shared" si="34"/>
        <v>1</v>
      </c>
      <c r="Y859" t="s">
        <v>10533</v>
      </c>
      <c r="Z859" t="s">
        <v>1327</v>
      </c>
      <c r="AA859" t="s">
        <v>1328</v>
      </c>
      <c r="AB859" t="s">
        <v>9398</v>
      </c>
      <c r="AC859" s="47">
        <v>42810.327163310183</v>
      </c>
      <c r="AD859" t="s">
        <v>9398</v>
      </c>
      <c r="AE859" s="47">
        <v>42810.327163310183</v>
      </c>
    </row>
    <row r="860" spans="23:31" x14ac:dyDescent="0.35">
      <c r="W860" s="32" t="str">
        <f t="shared" si="33"/>
        <v>LFORDC</v>
      </c>
      <c r="X860" s="32" t="b">
        <f t="shared" si="34"/>
        <v>1</v>
      </c>
      <c r="Y860" t="s">
        <v>10533</v>
      </c>
      <c r="Z860" t="s">
        <v>1329</v>
      </c>
      <c r="AA860" t="s">
        <v>1330</v>
      </c>
      <c r="AB860" t="s">
        <v>9398</v>
      </c>
      <c r="AC860" s="47">
        <v>42810.32716346065</v>
      </c>
      <c r="AD860" t="s">
        <v>9398</v>
      </c>
      <c r="AE860" s="47">
        <v>42810.32716346065</v>
      </c>
    </row>
    <row r="861" spans="23:31" x14ac:dyDescent="0.35">
      <c r="W861" s="32" t="str">
        <f t="shared" si="33"/>
        <v>LFORDE</v>
      </c>
      <c r="X861" s="32" t="b">
        <f t="shared" si="34"/>
        <v>1</v>
      </c>
      <c r="Y861" t="s">
        <v>10533</v>
      </c>
      <c r="Z861" t="s">
        <v>1331</v>
      </c>
      <c r="AA861" t="s">
        <v>1332</v>
      </c>
      <c r="AB861" t="s">
        <v>9398</v>
      </c>
      <c r="AC861" s="47">
        <v>42810.327163576389</v>
      </c>
      <c r="AD861" t="s">
        <v>9398</v>
      </c>
      <c r="AE861" s="47">
        <v>42810.327163576389</v>
      </c>
    </row>
    <row r="862" spans="23:31" x14ac:dyDescent="0.35">
      <c r="W862" s="32" t="str">
        <f t="shared" si="33"/>
        <v>LFORFL</v>
      </c>
      <c r="X862" s="32" t="b">
        <f t="shared" si="34"/>
        <v>1</v>
      </c>
      <c r="Y862" t="s">
        <v>10533</v>
      </c>
      <c r="Z862" t="s">
        <v>1333</v>
      </c>
      <c r="AA862" t="s">
        <v>1334</v>
      </c>
      <c r="AB862" t="s">
        <v>9398</v>
      </c>
      <c r="AC862" s="47">
        <v>42810.327163692127</v>
      </c>
      <c r="AD862" t="s">
        <v>9398</v>
      </c>
      <c r="AE862" s="47">
        <v>42810.327163692127</v>
      </c>
    </row>
    <row r="863" spans="23:31" x14ac:dyDescent="0.35">
      <c r="W863" s="32" t="str">
        <f t="shared" si="33"/>
        <v>LFORGA</v>
      </c>
      <c r="X863" s="32" t="b">
        <f t="shared" si="34"/>
        <v>1</v>
      </c>
      <c r="Y863" t="s">
        <v>10533</v>
      </c>
      <c r="Z863" t="s">
        <v>1335</v>
      </c>
      <c r="AA863" t="s">
        <v>1336</v>
      </c>
      <c r="AB863" t="s">
        <v>9398</v>
      </c>
      <c r="AC863" s="47">
        <v>42810.32716385417</v>
      </c>
      <c r="AD863" t="s">
        <v>9398</v>
      </c>
      <c r="AE863" s="47">
        <v>42810.32716385417</v>
      </c>
    </row>
    <row r="864" spans="23:31" x14ac:dyDescent="0.35">
      <c r="W864" s="32" t="str">
        <f t="shared" si="33"/>
        <v>LFORHI</v>
      </c>
      <c r="X864" s="32" t="b">
        <f t="shared" si="34"/>
        <v>1</v>
      </c>
      <c r="Y864" t="s">
        <v>10533</v>
      </c>
      <c r="Z864" t="s">
        <v>1337</v>
      </c>
      <c r="AA864" t="s">
        <v>1338</v>
      </c>
      <c r="AB864" t="s">
        <v>9398</v>
      </c>
      <c r="AC864" s="47">
        <v>42810.32716400463</v>
      </c>
      <c r="AD864" t="s">
        <v>9398</v>
      </c>
      <c r="AE864" s="47">
        <v>42810.32716400463</v>
      </c>
    </row>
    <row r="865" spans="23:31" x14ac:dyDescent="0.35">
      <c r="W865" s="32" t="str">
        <f t="shared" si="33"/>
        <v>LFORIA</v>
      </c>
      <c r="X865" s="32" t="b">
        <f t="shared" si="34"/>
        <v>1</v>
      </c>
      <c r="Y865" t="s">
        <v>10533</v>
      </c>
      <c r="Z865" t="s">
        <v>1339</v>
      </c>
      <c r="AA865" t="s">
        <v>1340</v>
      </c>
      <c r="AB865" t="s">
        <v>9398</v>
      </c>
      <c r="AC865" s="47">
        <v>42810.327164155089</v>
      </c>
      <c r="AD865" t="s">
        <v>9398</v>
      </c>
      <c r="AE865" s="47">
        <v>42810.327164155089</v>
      </c>
    </row>
    <row r="866" spans="23:31" x14ac:dyDescent="0.35">
      <c r="W866" s="32" t="str">
        <f t="shared" si="33"/>
        <v>LFORID</v>
      </c>
      <c r="X866" s="32" t="b">
        <f t="shared" si="34"/>
        <v>1</v>
      </c>
      <c r="Y866" t="s">
        <v>10533</v>
      </c>
      <c r="Z866" t="s">
        <v>1341</v>
      </c>
      <c r="AA866" t="s">
        <v>1342</v>
      </c>
      <c r="AB866" t="s">
        <v>9398</v>
      </c>
      <c r="AC866" s="47">
        <v>42810.327164386574</v>
      </c>
      <c r="AD866" t="s">
        <v>9398</v>
      </c>
      <c r="AE866" s="47">
        <v>42810.327164386574</v>
      </c>
    </row>
    <row r="867" spans="23:31" x14ac:dyDescent="0.35">
      <c r="W867" s="32" t="str">
        <f t="shared" si="33"/>
        <v>LFORIL</v>
      </c>
      <c r="X867" s="32" t="b">
        <f t="shared" si="34"/>
        <v>1</v>
      </c>
      <c r="Y867" t="s">
        <v>10533</v>
      </c>
      <c r="Z867" t="s">
        <v>1343</v>
      </c>
      <c r="AA867" t="s">
        <v>1344</v>
      </c>
      <c r="AB867" t="s">
        <v>9398</v>
      </c>
      <c r="AC867" s="47">
        <v>42810.327164548609</v>
      </c>
      <c r="AD867" t="s">
        <v>9398</v>
      </c>
      <c r="AE867" s="47">
        <v>42810.327164548609</v>
      </c>
    </row>
    <row r="868" spans="23:31" x14ac:dyDescent="0.35">
      <c r="W868" s="32" t="str">
        <f t="shared" si="33"/>
        <v>LFORIN</v>
      </c>
      <c r="X868" s="32" t="b">
        <f t="shared" si="34"/>
        <v>1</v>
      </c>
      <c r="Y868" t="s">
        <v>10533</v>
      </c>
      <c r="Z868" t="s">
        <v>1345</v>
      </c>
      <c r="AA868" t="s">
        <v>1346</v>
      </c>
      <c r="AB868" t="s">
        <v>9398</v>
      </c>
      <c r="AC868" s="47">
        <v>42810.327164733797</v>
      </c>
      <c r="AD868" t="s">
        <v>9398</v>
      </c>
      <c r="AE868" s="47">
        <v>42810.327164733797</v>
      </c>
    </row>
    <row r="869" spans="23:31" x14ac:dyDescent="0.35">
      <c r="W869" s="32" t="str">
        <f t="shared" si="33"/>
        <v>LFORKS</v>
      </c>
      <c r="X869" s="32" t="b">
        <f t="shared" si="34"/>
        <v>1</v>
      </c>
      <c r="Y869" t="s">
        <v>10533</v>
      </c>
      <c r="Z869" t="s">
        <v>1347</v>
      </c>
      <c r="AA869" t="s">
        <v>1348</v>
      </c>
      <c r="AB869" t="s">
        <v>9398</v>
      </c>
      <c r="AC869" s="47">
        <v>42810.327164930553</v>
      </c>
      <c r="AD869" t="s">
        <v>9398</v>
      </c>
      <c r="AE869" s="47">
        <v>42810.327164930553</v>
      </c>
    </row>
    <row r="870" spans="23:31" x14ac:dyDescent="0.35">
      <c r="W870" s="32" t="str">
        <f t="shared" si="33"/>
        <v>LFORKY</v>
      </c>
      <c r="X870" s="32" t="b">
        <f t="shared" si="34"/>
        <v>1</v>
      </c>
      <c r="Y870" t="s">
        <v>10533</v>
      </c>
      <c r="Z870" t="s">
        <v>1349</v>
      </c>
      <c r="AA870" t="s">
        <v>1350</v>
      </c>
      <c r="AB870" t="s">
        <v>9398</v>
      </c>
      <c r="AC870" s="47">
        <v>42810.327165046299</v>
      </c>
      <c r="AD870" t="s">
        <v>9398</v>
      </c>
      <c r="AE870" s="47">
        <v>42810.327165046299</v>
      </c>
    </row>
    <row r="871" spans="23:31" x14ac:dyDescent="0.35">
      <c r="W871" s="32" t="str">
        <f t="shared" si="33"/>
        <v>LFORLA</v>
      </c>
      <c r="X871" s="32" t="b">
        <f t="shared" si="34"/>
        <v>1</v>
      </c>
      <c r="Y871" t="s">
        <v>10533</v>
      </c>
      <c r="Z871" t="s">
        <v>1351</v>
      </c>
      <c r="AA871" t="s">
        <v>1352</v>
      </c>
      <c r="AB871" t="s">
        <v>9398</v>
      </c>
      <c r="AC871" s="47">
        <v>42810.327165277777</v>
      </c>
      <c r="AD871" t="s">
        <v>9398</v>
      </c>
      <c r="AE871" s="47">
        <v>42810.327165277777</v>
      </c>
    </row>
    <row r="872" spans="23:31" x14ac:dyDescent="0.35">
      <c r="W872" s="32" t="str">
        <f t="shared" si="33"/>
        <v>LFORMA</v>
      </c>
      <c r="X872" s="32" t="b">
        <f t="shared" si="34"/>
        <v>1</v>
      </c>
      <c r="Y872" t="s">
        <v>10533</v>
      </c>
      <c r="Z872" t="s">
        <v>1353</v>
      </c>
      <c r="AA872" t="s">
        <v>1354</v>
      </c>
      <c r="AB872" t="s">
        <v>9398</v>
      </c>
      <c r="AC872" s="47">
        <v>42810.327165543982</v>
      </c>
      <c r="AD872" t="s">
        <v>9398</v>
      </c>
      <c r="AE872" s="47">
        <v>42810.327165543982</v>
      </c>
    </row>
    <row r="873" spans="23:31" x14ac:dyDescent="0.35">
      <c r="W873" s="32" t="str">
        <f t="shared" si="33"/>
        <v>LFORMB</v>
      </c>
      <c r="X873" s="32" t="b">
        <f t="shared" si="34"/>
        <v>1</v>
      </c>
      <c r="Y873" t="s">
        <v>10533</v>
      </c>
      <c r="Z873" t="s">
        <v>1355</v>
      </c>
      <c r="AA873" t="s">
        <v>1356</v>
      </c>
      <c r="AB873" t="s">
        <v>9398</v>
      </c>
      <c r="AC873" s="47">
        <v>42810.327165775459</v>
      </c>
      <c r="AD873" t="s">
        <v>9398</v>
      </c>
      <c r="AE873" s="47">
        <v>42810.327165775459</v>
      </c>
    </row>
    <row r="874" spans="23:31" x14ac:dyDescent="0.35">
      <c r="W874" s="32" t="str">
        <f t="shared" si="33"/>
        <v>LFORMD</v>
      </c>
      <c r="X874" s="32" t="b">
        <f t="shared" si="34"/>
        <v>1</v>
      </c>
      <c r="Y874" t="s">
        <v>10533</v>
      </c>
      <c r="Z874" t="s">
        <v>1357</v>
      </c>
      <c r="AA874" t="s">
        <v>1358</v>
      </c>
      <c r="AB874" t="s">
        <v>9398</v>
      </c>
      <c r="AC874" s="47">
        <v>42810.327165937502</v>
      </c>
      <c r="AD874" t="s">
        <v>9398</v>
      </c>
      <c r="AE874" s="47">
        <v>42810.327165937502</v>
      </c>
    </row>
    <row r="875" spans="23:31" x14ac:dyDescent="0.35">
      <c r="W875" s="32" t="str">
        <f t="shared" si="33"/>
        <v>LFORME</v>
      </c>
      <c r="X875" s="32" t="b">
        <f t="shared" si="34"/>
        <v>1</v>
      </c>
      <c r="Y875" t="s">
        <v>10533</v>
      </c>
      <c r="Z875" t="s">
        <v>1359</v>
      </c>
      <c r="AA875" t="s">
        <v>1360</v>
      </c>
      <c r="AB875" t="s">
        <v>9398</v>
      </c>
      <c r="AC875" s="47">
        <v>42810.327166122683</v>
      </c>
      <c r="AD875" t="s">
        <v>9398</v>
      </c>
      <c r="AE875" s="47">
        <v>42810.327166122683</v>
      </c>
    </row>
    <row r="876" spans="23:31" x14ac:dyDescent="0.35">
      <c r="W876" s="32" t="str">
        <f t="shared" si="33"/>
        <v>LFORMI</v>
      </c>
      <c r="X876" s="32" t="b">
        <f t="shared" si="34"/>
        <v>1</v>
      </c>
      <c r="Y876" t="s">
        <v>10533</v>
      </c>
      <c r="Z876" t="s">
        <v>1361</v>
      </c>
      <c r="AA876" t="s">
        <v>1362</v>
      </c>
      <c r="AB876" t="s">
        <v>9398</v>
      </c>
      <c r="AC876" s="47">
        <v>42810.327166284726</v>
      </c>
      <c r="AD876" t="s">
        <v>9398</v>
      </c>
      <c r="AE876" s="47">
        <v>42810.327166284726</v>
      </c>
    </row>
    <row r="877" spans="23:31" x14ac:dyDescent="0.35">
      <c r="W877" s="32" t="str">
        <f t="shared" si="33"/>
        <v>LFORMN</v>
      </c>
      <c r="X877" s="32" t="b">
        <f t="shared" si="34"/>
        <v>1</v>
      </c>
      <c r="Y877" t="s">
        <v>10533</v>
      </c>
      <c r="Z877" t="s">
        <v>1363</v>
      </c>
      <c r="AA877" t="s">
        <v>1364</v>
      </c>
      <c r="AB877" t="s">
        <v>9398</v>
      </c>
      <c r="AC877" s="47">
        <v>42810.327166469906</v>
      </c>
      <c r="AD877" t="s">
        <v>9398</v>
      </c>
      <c r="AE877" s="47">
        <v>42810.327166469906</v>
      </c>
    </row>
    <row r="878" spans="23:31" x14ac:dyDescent="0.35">
      <c r="W878" s="32" t="str">
        <f t="shared" si="33"/>
        <v>LFORMO</v>
      </c>
      <c r="X878" s="32" t="b">
        <f t="shared" si="34"/>
        <v>1</v>
      </c>
      <c r="Y878" t="s">
        <v>10533</v>
      </c>
      <c r="Z878" t="s">
        <v>1365</v>
      </c>
      <c r="AA878" t="s">
        <v>1366</v>
      </c>
      <c r="AB878" t="s">
        <v>9398</v>
      </c>
      <c r="AC878" s="47">
        <v>42810.32716666667</v>
      </c>
      <c r="AD878" t="s">
        <v>9398</v>
      </c>
      <c r="AE878" s="47">
        <v>42810.32716666667</v>
      </c>
    </row>
    <row r="879" spans="23:31" x14ac:dyDescent="0.35">
      <c r="W879" s="32" t="str">
        <f t="shared" si="33"/>
        <v>LFORMS</v>
      </c>
      <c r="X879" s="32" t="b">
        <f t="shared" si="34"/>
        <v>1</v>
      </c>
      <c r="Y879" t="s">
        <v>10533</v>
      </c>
      <c r="Z879" t="s">
        <v>1367</v>
      </c>
      <c r="AA879" t="s">
        <v>1368</v>
      </c>
      <c r="AB879" t="s">
        <v>9398</v>
      </c>
      <c r="AC879" s="47">
        <v>42810.327166898147</v>
      </c>
      <c r="AD879" t="s">
        <v>9398</v>
      </c>
      <c r="AE879" s="47">
        <v>42810.327166898147</v>
      </c>
    </row>
    <row r="880" spans="23:31" x14ac:dyDescent="0.35">
      <c r="W880" s="32" t="str">
        <f t="shared" si="33"/>
        <v>LFORMT</v>
      </c>
      <c r="X880" s="32" t="b">
        <f t="shared" si="34"/>
        <v>1</v>
      </c>
      <c r="Y880" t="s">
        <v>10533</v>
      </c>
      <c r="Z880" t="s">
        <v>1369</v>
      </c>
      <c r="AA880" t="s">
        <v>1370</v>
      </c>
      <c r="AB880" t="s">
        <v>9398</v>
      </c>
      <c r="AC880" s="47">
        <v>42810.327167094911</v>
      </c>
      <c r="AD880" t="s">
        <v>9398</v>
      </c>
      <c r="AE880" s="47">
        <v>42810.327167094911</v>
      </c>
    </row>
    <row r="881" spans="23:31" x14ac:dyDescent="0.35">
      <c r="W881" s="32" t="str">
        <f t="shared" si="33"/>
        <v>LFORNB</v>
      </c>
      <c r="X881" s="32" t="b">
        <f t="shared" si="34"/>
        <v>1</v>
      </c>
      <c r="Y881" t="s">
        <v>10533</v>
      </c>
      <c r="Z881" t="s">
        <v>1371</v>
      </c>
      <c r="AA881" t="s">
        <v>1372</v>
      </c>
      <c r="AB881" t="s">
        <v>9398</v>
      </c>
      <c r="AC881" s="47">
        <v>42810.327167326388</v>
      </c>
      <c r="AD881" t="s">
        <v>9398</v>
      </c>
      <c r="AE881" s="47">
        <v>42810.327167326388</v>
      </c>
    </row>
    <row r="882" spans="23:31" x14ac:dyDescent="0.35">
      <c r="W882" s="32" t="str">
        <f t="shared" si="33"/>
        <v>LFORNC</v>
      </c>
      <c r="X882" s="32" t="b">
        <f t="shared" si="34"/>
        <v>1</v>
      </c>
      <c r="Y882" t="s">
        <v>10533</v>
      </c>
      <c r="Z882" t="s">
        <v>1373</v>
      </c>
      <c r="AA882" t="s">
        <v>1374</v>
      </c>
      <c r="AB882" t="s">
        <v>9398</v>
      </c>
      <c r="AC882" s="47">
        <v>42810.327167557873</v>
      </c>
      <c r="AD882" t="s">
        <v>9398</v>
      </c>
      <c r="AE882" s="47">
        <v>42810.327167557873</v>
      </c>
    </row>
    <row r="883" spans="23:31" x14ac:dyDescent="0.35">
      <c r="W883" s="32" t="str">
        <f t="shared" si="33"/>
        <v>LFORND</v>
      </c>
      <c r="X883" s="32" t="b">
        <f t="shared" si="34"/>
        <v>1</v>
      </c>
      <c r="Y883" t="s">
        <v>10533</v>
      </c>
      <c r="Z883" t="s">
        <v>1375</v>
      </c>
      <c r="AA883" t="s">
        <v>1376</v>
      </c>
      <c r="AB883" t="s">
        <v>9398</v>
      </c>
      <c r="AC883" s="47">
        <v>42810.327167824071</v>
      </c>
      <c r="AD883" t="s">
        <v>9398</v>
      </c>
      <c r="AE883" s="47">
        <v>42810.327167824071</v>
      </c>
    </row>
    <row r="884" spans="23:31" x14ac:dyDescent="0.35">
      <c r="W884" s="32" t="str">
        <f t="shared" si="33"/>
        <v>LFORNE</v>
      </c>
      <c r="X884" s="32" t="b">
        <f t="shared" si="34"/>
        <v>1</v>
      </c>
      <c r="Y884" t="s">
        <v>10533</v>
      </c>
      <c r="Z884" t="s">
        <v>1377</v>
      </c>
      <c r="AA884" t="s">
        <v>1378</v>
      </c>
      <c r="AB884" t="s">
        <v>9398</v>
      </c>
      <c r="AC884" s="47">
        <v>42810.327168020835</v>
      </c>
      <c r="AD884" t="s">
        <v>9398</v>
      </c>
      <c r="AE884" s="47">
        <v>42810.327168020835</v>
      </c>
    </row>
    <row r="885" spans="23:31" x14ac:dyDescent="0.35">
      <c r="W885" s="32" t="str">
        <f t="shared" si="33"/>
        <v>LFORNH</v>
      </c>
      <c r="X885" s="32" t="b">
        <f t="shared" si="34"/>
        <v>1</v>
      </c>
      <c r="Y885" t="s">
        <v>10533</v>
      </c>
      <c r="Z885" t="s">
        <v>1379</v>
      </c>
      <c r="AA885" t="s">
        <v>1380</v>
      </c>
      <c r="AB885" t="s">
        <v>9398</v>
      </c>
      <c r="AC885" s="47">
        <v>42810.327168206015</v>
      </c>
      <c r="AD885" t="s">
        <v>9398</v>
      </c>
      <c r="AE885" s="47">
        <v>42810.327168206015</v>
      </c>
    </row>
    <row r="886" spans="23:31" x14ac:dyDescent="0.35">
      <c r="W886" s="32" t="str">
        <f t="shared" si="33"/>
        <v>LFORNJ</v>
      </c>
      <c r="X886" s="32" t="b">
        <f t="shared" si="34"/>
        <v>1</v>
      </c>
      <c r="Y886" t="s">
        <v>10533</v>
      </c>
      <c r="Z886" t="s">
        <v>1381</v>
      </c>
      <c r="AA886" t="s">
        <v>1382</v>
      </c>
      <c r="AB886" t="s">
        <v>9398</v>
      </c>
      <c r="AC886" s="47">
        <v>42810.327168402779</v>
      </c>
      <c r="AD886" t="s">
        <v>9398</v>
      </c>
      <c r="AE886" s="47">
        <v>42810.327168402779</v>
      </c>
    </row>
    <row r="887" spans="23:31" x14ac:dyDescent="0.35">
      <c r="W887" s="32" t="str">
        <f t="shared" si="33"/>
        <v>LFORNL</v>
      </c>
      <c r="X887" s="32" t="b">
        <f t="shared" si="34"/>
        <v>1</v>
      </c>
      <c r="Y887" t="s">
        <v>10533</v>
      </c>
      <c r="Z887" t="s">
        <v>1383</v>
      </c>
      <c r="AA887" t="s">
        <v>1384</v>
      </c>
      <c r="AB887" t="s">
        <v>9398</v>
      </c>
      <c r="AC887" s="47">
        <v>42810.327168634256</v>
      </c>
      <c r="AD887" t="s">
        <v>9398</v>
      </c>
      <c r="AE887" s="47">
        <v>42810.327168634256</v>
      </c>
    </row>
    <row r="888" spans="23:31" x14ac:dyDescent="0.35">
      <c r="W888" s="32" t="str">
        <f t="shared" si="33"/>
        <v>LFORNM</v>
      </c>
      <c r="X888" s="32" t="b">
        <f t="shared" si="34"/>
        <v>1</v>
      </c>
      <c r="Y888" t="s">
        <v>10533</v>
      </c>
      <c r="Z888" t="s">
        <v>1385</v>
      </c>
      <c r="AA888" t="s">
        <v>1386</v>
      </c>
      <c r="AB888" t="s">
        <v>9398</v>
      </c>
      <c r="AC888" s="47">
        <v>42810.327168865741</v>
      </c>
      <c r="AD888" t="s">
        <v>9398</v>
      </c>
      <c r="AE888" s="47">
        <v>42810.327168865741</v>
      </c>
    </row>
    <row r="889" spans="23:31" x14ac:dyDescent="0.35">
      <c r="W889" s="32" t="str">
        <f t="shared" si="33"/>
        <v>LFORNS</v>
      </c>
      <c r="X889" s="32" t="b">
        <f t="shared" si="34"/>
        <v>1</v>
      </c>
      <c r="Y889" t="s">
        <v>10533</v>
      </c>
      <c r="Z889" t="s">
        <v>1387</v>
      </c>
      <c r="AA889" t="s">
        <v>1388</v>
      </c>
      <c r="AB889" t="s">
        <v>9398</v>
      </c>
      <c r="AC889" s="47">
        <v>42810.327169097225</v>
      </c>
      <c r="AD889" t="s">
        <v>9398</v>
      </c>
      <c r="AE889" s="47">
        <v>42810.327169097225</v>
      </c>
    </row>
    <row r="890" spans="23:31" x14ac:dyDescent="0.35">
      <c r="W890" s="32" t="str">
        <f t="shared" si="33"/>
        <v>LFORNT</v>
      </c>
      <c r="X890" s="32" t="b">
        <f t="shared" si="34"/>
        <v>1</v>
      </c>
      <c r="Y890" t="s">
        <v>10533</v>
      </c>
      <c r="Z890" t="s">
        <v>1389</v>
      </c>
      <c r="AA890" t="s">
        <v>1390</v>
      </c>
      <c r="AB890" t="s">
        <v>9398</v>
      </c>
      <c r="AC890" s="47">
        <v>42810.327169328702</v>
      </c>
      <c r="AD890" t="s">
        <v>9398</v>
      </c>
      <c r="AE890" s="47">
        <v>42810.327169328702</v>
      </c>
    </row>
    <row r="891" spans="23:31" x14ac:dyDescent="0.35">
      <c r="W891" s="32" t="str">
        <f t="shared" si="33"/>
        <v>LFORNU</v>
      </c>
      <c r="X891" s="32" t="b">
        <f t="shared" si="34"/>
        <v>1</v>
      </c>
      <c r="Y891" t="s">
        <v>10533</v>
      </c>
      <c r="Z891" t="s">
        <v>1391</v>
      </c>
      <c r="AA891" t="s">
        <v>1392</v>
      </c>
      <c r="AB891" t="s">
        <v>9398</v>
      </c>
      <c r="AC891" s="47">
        <v>42810.327169525466</v>
      </c>
      <c r="AD891" t="s">
        <v>9398</v>
      </c>
      <c r="AE891" s="47">
        <v>42810.327169525466</v>
      </c>
    </row>
    <row r="892" spans="23:31" x14ac:dyDescent="0.35">
      <c r="W892" s="32" t="str">
        <f t="shared" si="33"/>
        <v>LFORNV</v>
      </c>
      <c r="X892" s="32" t="b">
        <f t="shared" si="34"/>
        <v>1</v>
      </c>
      <c r="Y892" t="s">
        <v>10533</v>
      </c>
      <c r="Z892" t="s">
        <v>1393</v>
      </c>
      <c r="AA892" t="s">
        <v>1394</v>
      </c>
      <c r="AB892" t="s">
        <v>9398</v>
      </c>
      <c r="AC892" s="47">
        <v>42810.327169641205</v>
      </c>
      <c r="AD892" t="s">
        <v>9398</v>
      </c>
      <c r="AE892" s="47">
        <v>42810.327169641205</v>
      </c>
    </row>
    <row r="893" spans="23:31" x14ac:dyDescent="0.35">
      <c r="W893" s="32" t="str">
        <f t="shared" si="33"/>
        <v>LFORNY</v>
      </c>
      <c r="X893" s="32" t="b">
        <f t="shared" si="34"/>
        <v>1</v>
      </c>
      <c r="Y893" t="s">
        <v>10533</v>
      </c>
      <c r="Z893" t="s">
        <v>1395</v>
      </c>
      <c r="AA893" t="s">
        <v>1396</v>
      </c>
      <c r="AB893" t="s">
        <v>9398</v>
      </c>
      <c r="AC893" s="47">
        <v>42810.327169710647</v>
      </c>
      <c r="AD893" t="s">
        <v>9398</v>
      </c>
      <c r="AE893" s="47">
        <v>42810.327169710647</v>
      </c>
    </row>
    <row r="894" spans="23:31" x14ac:dyDescent="0.35">
      <c r="W894" s="32" t="str">
        <f t="shared" si="33"/>
        <v>LFOROH</v>
      </c>
      <c r="X894" s="32" t="b">
        <f t="shared" si="34"/>
        <v>1</v>
      </c>
      <c r="Y894" t="s">
        <v>10533</v>
      </c>
      <c r="Z894" t="s">
        <v>1397</v>
      </c>
      <c r="AA894" t="s">
        <v>1398</v>
      </c>
      <c r="AB894" t="s">
        <v>9398</v>
      </c>
      <c r="AC894" s="47">
        <v>42810.327169826392</v>
      </c>
      <c r="AD894" t="s">
        <v>9398</v>
      </c>
      <c r="AE894" s="47">
        <v>42810.327169826392</v>
      </c>
    </row>
    <row r="895" spans="23:31" x14ac:dyDescent="0.35">
      <c r="W895" s="32" t="str">
        <f t="shared" si="33"/>
        <v>LFOROK</v>
      </c>
      <c r="X895" s="32" t="b">
        <f t="shared" si="34"/>
        <v>1</v>
      </c>
      <c r="Y895" t="s">
        <v>10533</v>
      </c>
      <c r="Z895" t="s">
        <v>1399</v>
      </c>
      <c r="AA895" t="s">
        <v>1400</v>
      </c>
      <c r="AB895" t="s">
        <v>9398</v>
      </c>
      <c r="AC895" s="47">
        <v>42810.327169942131</v>
      </c>
      <c r="AD895" t="s">
        <v>9398</v>
      </c>
      <c r="AE895" s="47">
        <v>42810.327169942131</v>
      </c>
    </row>
    <row r="896" spans="23:31" x14ac:dyDescent="0.35">
      <c r="W896" s="32" t="str">
        <f t="shared" si="33"/>
        <v>LFORON</v>
      </c>
      <c r="X896" s="32" t="b">
        <f t="shared" si="34"/>
        <v>1</v>
      </c>
      <c r="Y896" t="s">
        <v>10533</v>
      </c>
      <c r="Z896" t="s">
        <v>1401</v>
      </c>
      <c r="AA896" t="s">
        <v>1402</v>
      </c>
      <c r="AB896" t="s">
        <v>9398</v>
      </c>
      <c r="AC896" s="47">
        <v>42810.32717005787</v>
      </c>
      <c r="AD896" t="s">
        <v>9398</v>
      </c>
      <c r="AE896" s="47">
        <v>42810.32717005787</v>
      </c>
    </row>
    <row r="897" spans="23:31" x14ac:dyDescent="0.35">
      <c r="W897" s="32" t="str">
        <f t="shared" si="33"/>
        <v>LFOROR</v>
      </c>
      <c r="X897" s="32" t="b">
        <f t="shared" si="34"/>
        <v>1</v>
      </c>
      <c r="Y897" t="s">
        <v>10533</v>
      </c>
      <c r="Z897" t="s">
        <v>1403</v>
      </c>
      <c r="AA897" t="s">
        <v>1404</v>
      </c>
      <c r="AB897" t="s">
        <v>9398</v>
      </c>
      <c r="AC897" s="47">
        <v>42810.327170173608</v>
      </c>
      <c r="AD897" t="s">
        <v>9398</v>
      </c>
      <c r="AE897" s="47">
        <v>42810.327170173608</v>
      </c>
    </row>
    <row r="898" spans="23:31" x14ac:dyDescent="0.35">
      <c r="W898" s="32" t="str">
        <f t="shared" si="33"/>
        <v>LFORPA</v>
      </c>
      <c r="X898" s="32" t="b">
        <f t="shared" si="34"/>
        <v>1</v>
      </c>
      <c r="Y898" t="s">
        <v>10533</v>
      </c>
      <c r="Z898" t="s">
        <v>1405</v>
      </c>
      <c r="AA898" t="s">
        <v>1406</v>
      </c>
      <c r="AB898" t="s">
        <v>9398</v>
      </c>
      <c r="AC898" s="47">
        <v>42810.327170370372</v>
      </c>
      <c r="AD898" t="s">
        <v>9398</v>
      </c>
      <c r="AE898" s="47">
        <v>42810.327170370372</v>
      </c>
    </row>
    <row r="899" spans="23:31" x14ac:dyDescent="0.35">
      <c r="W899" s="32" t="str">
        <f t="shared" si="33"/>
        <v>LFORPE</v>
      </c>
      <c r="X899" s="32" t="b">
        <f t="shared" si="34"/>
        <v>1</v>
      </c>
      <c r="Y899" t="s">
        <v>10533</v>
      </c>
      <c r="Z899" t="s">
        <v>1407</v>
      </c>
      <c r="AA899" t="s">
        <v>1408</v>
      </c>
      <c r="AB899" t="s">
        <v>9398</v>
      </c>
      <c r="AC899" s="47">
        <v>42810.32717045139</v>
      </c>
      <c r="AD899" t="s">
        <v>9398</v>
      </c>
      <c r="AE899" s="47">
        <v>42810.32717045139</v>
      </c>
    </row>
    <row r="900" spans="23:31" x14ac:dyDescent="0.35">
      <c r="W900" s="32" t="str">
        <f t="shared" si="33"/>
        <v>LFORQC</v>
      </c>
      <c r="X900" s="32" t="b">
        <f t="shared" si="34"/>
        <v>1</v>
      </c>
      <c r="Y900" t="s">
        <v>10533</v>
      </c>
      <c r="Z900" t="s">
        <v>377</v>
      </c>
      <c r="AA900" t="s">
        <v>1409</v>
      </c>
      <c r="AB900" t="s">
        <v>9398</v>
      </c>
      <c r="AC900" s="47">
        <v>42810.327170567129</v>
      </c>
      <c r="AD900" t="s">
        <v>9398</v>
      </c>
      <c r="AE900" s="47">
        <v>42810.327170567129</v>
      </c>
    </row>
    <row r="901" spans="23:31" x14ac:dyDescent="0.35">
      <c r="W901" s="32" t="str">
        <f t="shared" si="33"/>
        <v>LFORRI</v>
      </c>
      <c r="X901" s="32" t="b">
        <f t="shared" si="34"/>
        <v>1</v>
      </c>
      <c r="Y901" t="s">
        <v>10533</v>
      </c>
      <c r="Z901" t="s">
        <v>1410</v>
      </c>
      <c r="AA901" t="s">
        <v>1411</v>
      </c>
      <c r="AB901" t="s">
        <v>9398</v>
      </c>
      <c r="AC901" s="47">
        <v>42810.327170636578</v>
      </c>
      <c r="AD901" t="s">
        <v>9398</v>
      </c>
      <c r="AE901" s="47">
        <v>42810.327170636578</v>
      </c>
    </row>
    <row r="902" spans="23:31" x14ac:dyDescent="0.35">
      <c r="W902" s="32" t="str">
        <f t="shared" ref="W902:W965" si="35">Y902&amp;Z902</f>
        <v>LFORSC</v>
      </c>
      <c r="X902" s="32" t="b">
        <f t="shared" ref="X902:X965" si="36">VLOOKUP(Z902,T:U,2,0)=AA902</f>
        <v>1</v>
      </c>
      <c r="Y902" t="s">
        <v>10533</v>
      </c>
      <c r="Z902" t="s">
        <v>1412</v>
      </c>
      <c r="AA902" t="s">
        <v>1413</v>
      </c>
      <c r="AB902" t="s">
        <v>9398</v>
      </c>
      <c r="AC902" s="47">
        <v>42810.327170752316</v>
      </c>
      <c r="AD902" t="s">
        <v>9398</v>
      </c>
      <c r="AE902" s="47">
        <v>42810.327170752316</v>
      </c>
    </row>
    <row r="903" spans="23:31" x14ac:dyDescent="0.35">
      <c r="W903" s="32" t="str">
        <f t="shared" si="35"/>
        <v>LFORSD</v>
      </c>
      <c r="X903" s="32" t="b">
        <f t="shared" si="36"/>
        <v>1</v>
      </c>
      <c r="Y903" t="s">
        <v>10533</v>
      </c>
      <c r="Z903" t="s">
        <v>1414</v>
      </c>
      <c r="AA903" t="s">
        <v>1415</v>
      </c>
      <c r="AB903" t="s">
        <v>9398</v>
      </c>
      <c r="AC903" s="47">
        <v>42810.327170868055</v>
      </c>
      <c r="AD903" t="s">
        <v>9398</v>
      </c>
      <c r="AE903" s="47">
        <v>42810.327170868055</v>
      </c>
    </row>
    <row r="904" spans="23:31" x14ac:dyDescent="0.35">
      <c r="W904" s="32" t="str">
        <f t="shared" si="35"/>
        <v>LFORSK</v>
      </c>
      <c r="X904" s="32" t="b">
        <f t="shared" si="36"/>
        <v>1</v>
      </c>
      <c r="Y904" t="s">
        <v>10533</v>
      </c>
      <c r="Z904" t="s">
        <v>1416</v>
      </c>
      <c r="AA904" t="s">
        <v>1417</v>
      </c>
      <c r="AB904" t="s">
        <v>9398</v>
      </c>
      <c r="AC904" s="47">
        <v>42810.327170949073</v>
      </c>
      <c r="AD904" t="s">
        <v>9398</v>
      </c>
      <c r="AE904" s="47">
        <v>42810.327170949073</v>
      </c>
    </row>
    <row r="905" spans="23:31" x14ac:dyDescent="0.35">
      <c r="W905" s="32" t="str">
        <f t="shared" si="35"/>
        <v>LFORTN</v>
      </c>
      <c r="X905" s="32" t="b">
        <f t="shared" si="36"/>
        <v>1</v>
      </c>
      <c r="Y905" t="s">
        <v>10533</v>
      </c>
      <c r="Z905" t="s">
        <v>1418</v>
      </c>
      <c r="AA905" t="s">
        <v>1419</v>
      </c>
      <c r="AB905" t="s">
        <v>9398</v>
      </c>
      <c r="AC905" s="47">
        <v>42810.327171064811</v>
      </c>
      <c r="AD905" t="s">
        <v>9398</v>
      </c>
      <c r="AE905" s="47">
        <v>42810.327171064811</v>
      </c>
    </row>
    <row r="906" spans="23:31" x14ac:dyDescent="0.35">
      <c r="W906" s="32" t="str">
        <f t="shared" si="35"/>
        <v>LFORTX</v>
      </c>
      <c r="X906" s="32" t="b">
        <f t="shared" si="36"/>
        <v>1</v>
      </c>
      <c r="Y906" t="s">
        <v>10533</v>
      </c>
      <c r="Z906" t="s">
        <v>1420</v>
      </c>
      <c r="AA906" t="s">
        <v>1421</v>
      </c>
      <c r="AB906" t="s">
        <v>9398</v>
      </c>
      <c r="AC906" s="47">
        <v>42810.327171215278</v>
      </c>
      <c r="AD906" t="s">
        <v>9398</v>
      </c>
      <c r="AE906" s="47">
        <v>42810.327171215278</v>
      </c>
    </row>
    <row r="907" spans="23:31" x14ac:dyDescent="0.35">
      <c r="W907" s="32" t="str">
        <f t="shared" si="35"/>
        <v>LFORUT</v>
      </c>
      <c r="X907" s="32" t="b">
        <f t="shared" si="36"/>
        <v>1</v>
      </c>
      <c r="Y907" t="s">
        <v>10533</v>
      </c>
      <c r="Z907" t="s">
        <v>1422</v>
      </c>
      <c r="AA907" t="s">
        <v>1423</v>
      </c>
      <c r="AB907" t="s">
        <v>9398</v>
      </c>
      <c r="AC907" s="47">
        <v>42810.327171377314</v>
      </c>
      <c r="AD907" t="s">
        <v>9398</v>
      </c>
      <c r="AE907" s="47">
        <v>42810.327171377314</v>
      </c>
    </row>
    <row r="908" spans="23:31" x14ac:dyDescent="0.35">
      <c r="W908" s="32" t="str">
        <f t="shared" si="35"/>
        <v>LFORVA</v>
      </c>
      <c r="X908" s="32" t="b">
        <f t="shared" si="36"/>
        <v>1</v>
      </c>
      <c r="Y908" t="s">
        <v>10533</v>
      </c>
      <c r="Z908" t="s">
        <v>1424</v>
      </c>
      <c r="AA908" t="s">
        <v>1425</v>
      </c>
      <c r="AB908" t="s">
        <v>9398</v>
      </c>
      <c r="AC908" s="47">
        <v>42810.327171493052</v>
      </c>
      <c r="AD908" t="s">
        <v>9398</v>
      </c>
      <c r="AE908" s="47">
        <v>42810.327171493052</v>
      </c>
    </row>
    <row r="909" spans="23:31" x14ac:dyDescent="0.35">
      <c r="W909" s="32" t="str">
        <f t="shared" si="35"/>
        <v>LFORVT</v>
      </c>
      <c r="X909" s="32" t="b">
        <f t="shared" si="36"/>
        <v>1</v>
      </c>
      <c r="Y909" t="s">
        <v>10533</v>
      </c>
      <c r="Z909" t="s">
        <v>1426</v>
      </c>
      <c r="AA909" t="s">
        <v>1427</v>
      </c>
      <c r="AB909" t="s">
        <v>9398</v>
      </c>
      <c r="AC909" s="47">
        <v>42810.327171643519</v>
      </c>
      <c r="AD909" t="s">
        <v>9398</v>
      </c>
      <c r="AE909" s="47">
        <v>42810.327171643519</v>
      </c>
    </row>
    <row r="910" spans="23:31" x14ac:dyDescent="0.35">
      <c r="W910" s="32" t="str">
        <f t="shared" si="35"/>
        <v>LFORWA</v>
      </c>
      <c r="X910" s="32" t="b">
        <f t="shared" si="36"/>
        <v>1</v>
      </c>
      <c r="Y910" t="s">
        <v>10533</v>
      </c>
      <c r="Z910" t="s">
        <v>1428</v>
      </c>
      <c r="AA910" t="s">
        <v>1429</v>
      </c>
      <c r="AB910" t="s">
        <v>9398</v>
      </c>
      <c r="AC910" s="47">
        <v>42810.327171759258</v>
      </c>
      <c r="AD910" t="s">
        <v>9398</v>
      </c>
      <c r="AE910" s="47">
        <v>42810.327171759258</v>
      </c>
    </row>
    <row r="911" spans="23:31" x14ac:dyDescent="0.35">
      <c r="W911" s="32" t="str">
        <f t="shared" si="35"/>
        <v>LFORWI</v>
      </c>
      <c r="X911" s="32" t="b">
        <f t="shared" si="36"/>
        <v>1</v>
      </c>
      <c r="Y911" t="s">
        <v>10533</v>
      </c>
      <c r="Z911" t="s">
        <v>1430</v>
      </c>
      <c r="AA911" t="s">
        <v>1431</v>
      </c>
      <c r="AB911" t="s">
        <v>9398</v>
      </c>
      <c r="AC911" s="47">
        <v>42810.327171874997</v>
      </c>
      <c r="AD911" t="s">
        <v>9398</v>
      </c>
      <c r="AE911" s="47">
        <v>42810.327171874997</v>
      </c>
    </row>
    <row r="912" spans="23:31" x14ac:dyDescent="0.35">
      <c r="W912" s="32" t="str">
        <f t="shared" si="35"/>
        <v>LFORWV</v>
      </c>
      <c r="X912" s="32" t="b">
        <f t="shared" si="36"/>
        <v>1</v>
      </c>
      <c r="Y912" t="s">
        <v>10533</v>
      </c>
      <c r="Z912" t="s">
        <v>1432</v>
      </c>
      <c r="AA912" t="s">
        <v>1433</v>
      </c>
      <c r="AB912" t="s">
        <v>9398</v>
      </c>
      <c r="AC912" s="47">
        <v>42810.327171990742</v>
      </c>
      <c r="AD912" t="s">
        <v>9398</v>
      </c>
      <c r="AE912" s="47">
        <v>42810.327171990742</v>
      </c>
    </row>
    <row r="913" spans="23:31" x14ac:dyDescent="0.35">
      <c r="W913" s="32" t="str">
        <f t="shared" si="35"/>
        <v>LFORWY</v>
      </c>
      <c r="X913" s="32" t="b">
        <f t="shared" si="36"/>
        <v>1</v>
      </c>
      <c r="Y913" t="s">
        <v>10533</v>
      </c>
      <c r="Z913" t="s">
        <v>1434</v>
      </c>
      <c r="AA913" t="s">
        <v>1435</v>
      </c>
      <c r="AB913" t="s">
        <v>9398</v>
      </c>
      <c r="AC913" s="47">
        <v>42810.327172106481</v>
      </c>
      <c r="AD913" t="s">
        <v>9398</v>
      </c>
      <c r="AE913" s="47">
        <v>42810.327172106481</v>
      </c>
    </row>
    <row r="914" spans="23:31" x14ac:dyDescent="0.35">
      <c r="W914" s="32" t="str">
        <f t="shared" si="35"/>
        <v>LFORYT</v>
      </c>
      <c r="X914" s="32" t="b">
        <f t="shared" si="36"/>
        <v>1</v>
      </c>
      <c r="Y914" t="s">
        <v>10533</v>
      </c>
      <c r="Z914" t="s">
        <v>1436</v>
      </c>
      <c r="AA914" t="s">
        <v>1437</v>
      </c>
      <c r="AB914" t="s">
        <v>9398</v>
      </c>
      <c r="AC914" s="47">
        <v>42810.327172256948</v>
      </c>
      <c r="AD914" t="s">
        <v>9398</v>
      </c>
      <c r="AE914" s="47">
        <v>42810.327172256948</v>
      </c>
    </row>
    <row r="915" spans="23:31" x14ac:dyDescent="0.35">
      <c r="W915" s="32" t="str">
        <f t="shared" si="35"/>
        <v>SAN1-</v>
      </c>
      <c r="X915" s="32" t="b">
        <f t="shared" si="36"/>
        <v>1</v>
      </c>
      <c r="Y915" t="s">
        <v>15</v>
      </c>
      <c r="Z915" t="s">
        <v>1311</v>
      </c>
      <c r="AA915" t="s">
        <v>1312</v>
      </c>
      <c r="AB915" t="s">
        <v>9398</v>
      </c>
      <c r="AC915" s="47">
        <v>42895.442092129633</v>
      </c>
      <c r="AD915" t="s">
        <v>9398</v>
      </c>
      <c r="AE915" s="47">
        <v>42895.442092129633</v>
      </c>
    </row>
    <row r="916" spans="23:31" x14ac:dyDescent="0.35">
      <c r="W916" s="32" t="str">
        <f t="shared" si="35"/>
        <v>SAN1AB</v>
      </c>
      <c r="X916" s="32" t="b">
        <f t="shared" si="36"/>
        <v>1</v>
      </c>
      <c r="Y916" t="s">
        <v>15</v>
      </c>
      <c r="Z916" t="s">
        <v>1313</v>
      </c>
      <c r="AA916" t="s">
        <v>1314</v>
      </c>
      <c r="AB916" t="s">
        <v>9398</v>
      </c>
      <c r="AC916" s="47">
        <v>42810.438090081021</v>
      </c>
      <c r="AD916" t="s">
        <v>9398</v>
      </c>
      <c r="AE916" s="47">
        <v>42810.438090081021</v>
      </c>
    </row>
    <row r="917" spans="23:31" x14ac:dyDescent="0.35">
      <c r="W917" s="32" t="str">
        <f t="shared" si="35"/>
        <v>SAN1AK</v>
      </c>
      <c r="X917" s="32" t="b">
        <f t="shared" si="36"/>
        <v>1</v>
      </c>
      <c r="Y917" t="s">
        <v>15</v>
      </c>
      <c r="Z917" t="s">
        <v>1315</v>
      </c>
      <c r="AA917" t="s">
        <v>1316</v>
      </c>
      <c r="AB917" t="s">
        <v>9398</v>
      </c>
      <c r="AC917" s="47">
        <v>42810.438090428244</v>
      </c>
      <c r="AD917" t="s">
        <v>9398</v>
      </c>
      <c r="AE917" s="47">
        <v>42810.438090428244</v>
      </c>
    </row>
    <row r="918" spans="23:31" x14ac:dyDescent="0.35">
      <c r="W918" s="32" t="str">
        <f t="shared" si="35"/>
        <v>SAN1AL</v>
      </c>
      <c r="X918" s="32" t="b">
        <f t="shared" si="36"/>
        <v>1</v>
      </c>
      <c r="Y918" t="s">
        <v>15</v>
      </c>
      <c r="Z918" t="s">
        <v>1317</v>
      </c>
      <c r="AA918" t="s">
        <v>1318</v>
      </c>
      <c r="AB918" t="s">
        <v>9398</v>
      </c>
      <c r="AC918" s="47">
        <v>42810.438090659722</v>
      </c>
      <c r="AD918" t="s">
        <v>9398</v>
      </c>
      <c r="AE918" s="47">
        <v>42810.438090659722</v>
      </c>
    </row>
    <row r="919" spans="23:31" x14ac:dyDescent="0.35">
      <c r="W919" s="32" t="str">
        <f t="shared" si="35"/>
        <v>SAN1AR</v>
      </c>
      <c r="X919" s="32" t="b">
        <f t="shared" si="36"/>
        <v>1</v>
      </c>
      <c r="Y919" t="s">
        <v>15</v>
      </c>
      <c r="Z919" t="s">
        <v>112</v>
      </c>
      <c r="AA919" t="s">
        <v>1319</v>
      </c>
      <c r="AB919" t="s">
        <v>9398</v>
      </c>
      <c r="AC919" s="47">
        <v>42810.438090856478</v>
      </c>
      <c r="AD919" t="s">
        <v>9398</v>
      </c>
      <c r="AE919" s="47">
        <v>42810.438090856478</v>
      </c>
    </row>
    <row r="920" spans="23:31" x14ac:dyDescent="0.35">
      <c r="W920" s="32" t="str">
        <f t="shared" si="35"/>
        <v>SAN1AZ</v>
      </c>
      <c r="X920" s="32" t="b">
        <f t="shared" si="36"/>
        <v>1</v>
      </c>
      <c r="Y920" t="s">
        <v>15</v>
      </c>
      <c r="Z920" t="s">
        <v>1320</v>
      </c>
      <c r="AA920" t="s">
        <v>1321</v>
      </c>
      <c r="AB920" t="s">
        <v>9398</v>
      </c>
      <c r="AC920" s="47">
        <v>42810.438091053242</v>
      </c>
      <c r="AD920" t="s">
        <v>9398</v>
      </c>
      <c r="AE920" s="47">
        <v>42810.438091053242</v>
      </c>
    </row>
    <row r="921" spans="23:31" x14ac:dyDescent="0.35">
      <c r="W921" s="32" t="str">
        <f t="shared" si="35"/>
        <v>SAN1BC</v>
      </c>
      <c r="X921" s="32" t="b">
        <f t="shared" si="36"/>
        <v>1</v>
      </c>
      <c r="Y921" t="s">
        <v>15</v>
      </c>
      <c r="Z921" t="s">
        <v>1322</v>
      </c>
      <c r="AA921" t="s">
        <v>1323</v>
      </c>
      <c r="AB921" t="s">
        <v>9398</v>
      </c>
      <c r="AC921" s="47">
        <v>42810.438091284719</v>
      </c>
      <c r="AD921" t="s">
        <v>9398</v>
      </c>
      <c r="AE921" s="47">
        <v>42810.438091284719</v>
      </c>
    </row>
    <row r="922" spans="23:31" x14ac:dyDescent="0.35">
      <c r="W922" s="32" t="str">
        <f t="shared" si="35"/>
        <v>SAN1CA</v>
      </c>
      <c r="X922" s="32" t="b">
        <f t="shared" si="36"/>
        <v>1</v>
      </c>
      <c r="Y922" t="s">
        <v>15</v>
      </c>
      <c r="Z922" t="s">
        <v>1324</v>
      </c>
      <c r="AA922" t="s">
        <v>1325</v>
      </c>
      <c r="AB922" t="s">
        <v>9398</v>
      </c>
      <c r="AC922" s="47">
        <v>42810.438091516204</v>
      </c>
      <c r="AD922" t="s">
        <v>9398</v>
      </c>
      <c r="AE922" s="47">
        <v>42810.438091516204</v>
      </c>
    </row>
    <row r="923" spans="23:31" x14ac:dyDescent="0.35">
      <c r="W923" s="32" t="str">
        <f t="shared" si="35"/>
        <v>SAN1CO</v>
      </c>
      <c r="X923" s="32" t="b">
        <f t="shared" si="36"/>
        <v>1</v>
      </c>
      <c r="Y923" t="s">
        <v>15</v>
      </c>
      <c r="Z923" t="s">
        <v>51</v>
      </c>
      <c r="AA923" t="s">
        <v>1326</v>
      </c>
      <c r="AB923" t="s">
        <v>9398</v>
      </c>
      <c r="AC923" s="47">
        <v>42810.438091701391</v>
      </c>
      <c r="AD923" t="s">
        <v>9398</v>
      </c>
      <c r="AE923" s="47">
        <v>42810.438091701391</v>
      </c>
    </row>
    <row r="924" spans="23:31" x14ac:dyDescent="0.35">
      <c r="W924" s="32" t="str">
        <f t="shared" si="35"/>
        <v>SAN1CT</v>
      </c>
      <c r="X924" s="32" t="b">
        <f t="shared" si="36"/>
        <v>1</v>
      </c>
      <c r="Y924" t="s">
        <v>15</v>
      </c>
      <c r="Z924" t="s">
        <v>1327</v>
      </c>
      <c r="AA924" t="s">
        <v>1328</v>
      </c>
      <c r="AB924" t="s">
        <v>9398</v>
      </c>
      <c r="AC924" s="47">
        <v>42810.438091898148</v>
      </c>
      <c r="AD924" t="s">
        <v>9398</v>
      </c>
      <c r="AE924" s="47">
        <v>42810.438091898148</v>
      </c>
    </row>
    <row r="925" spans="23:31" x14ac:dyDescent="0.35">
      <c r="W925" s="32" t="str">
        <f t="shared" si="35"/>
        <v>SAN1DC</v>
      </c>
      <c r="X925" s="32" t="b">
        <f t="shared" si="36"/>
        <v>1</v>
      </c>
      <c r="Y925" t="s">
        <v>15</v>
      </c>
      <c r="Z925" t="s">
        <v>1329</v>
      </c>
      <c r="AA925" t="s">
        <v>1330</v>
      </c>
      <c r="AB925" t="s">
        <v>9398</v>
      </c>
      <c r="AC925" s="47">
        <v>42810.438092048615</v>
      </c>
      <c r="AD925" t="s">
        <v>9398</v>
      </c>
      <c r="AE925" s="47">
        <v>42810.438092048615</v>
      </c>
    </row>
    <row r="926" spans="23:31" x14ac:dyDescent="0.35">
      <c r="W926" s="32" t="str">
        <f t="shared" si="35"/>
        <v>SAN1DE</v>
      </c>
      <c r="X926" s="32" t="b">
        <f t="shared" si="36"/>
        <v>1</v>
      </c>
      <c r="Y926" t="s">
        <v>15</v>
      </c>
      <c r="Z926" t="s">
        <v>1331</v>
      </c>
      <c r="AA926" t="s">
        <v>1332</v>
      </c>
      <c r="AB926" t="s">
        <v>9398</v>
      </c>
      <c r="AC926" s="47">
        <v>42810.438092245371</v>
      </c>
      <c r="AD926" t="s">
        <v>9398</v>
      </c>
      <c r="AE926" s="47">
        <v>42810.438092245371</v>
      </c>
    </row>
    <row r="927" spans="23:31" x14ac:dyDescent="0.35">
      <c r="W927" s="32" t="str">
        <f t="shared" si="35"/>
        <v>SAN1FL</v>
      </c>
      <c r="X927" s="32" t="b">
        <f t="shared" si="36"/>
        <v>1</v>
      </c>
      <c r="Y927" t="s">
        <v>15</v>
      </c>
      <c r="Z927" t="s">
        <v>1333</v>
      </c>
      <c r="AA927" t="s">
        <v>1334</v>
      </c>
      <c r="AB927" t="s">
        <v>9398</v>
      </c>
      <c r="AC927" s="47">
        <v>42810.438092442128</v>
      </c>
      <c r="AD927" t="s">
        <v>9398</v>
      </c>
      <c r="AE927" s="47">
        <v>42810.438092442128</v>
      </c>
    </row>
    <row r="928" spans="23:31" x14ac:dyDescent="0.35">
      <c r="W928" s="32" t="str">
        <f t="shared" si="35"/>
        <v>SAN1GA</v>
      </c>
      <c r="X928" s="32" t="b">
        <f t="shared" si="36"/>
        <v>1</v>
      </c>
      <c r="Y928" t="s">
        <v>15</v>
      </c>
      <c r="Z928" t="s">
        <v>1335</v>
      </c>
      <c r="AA928" t="s">
        <v>1336</v>
      </c>
      <c r="AB928" t="s">
        <v>9398</v>
      </c>
      <c r="AC928" s="47">
        <v>42810.438092592594</v>
      </c>
      <c r="AD928" t="s">
        <v>9398</v>
      </c>
      <c r="AE928" s="47">
        <v>42810.438092592594</v>
      </c>
    </row>
    <row r="929" spans="23:31" x14ac:dyDescent="0.35">
      <c r="W929" s="32" t="str">
        <f t="shared" si="35"/>
        <v>SAN1HI</v>
      </c>
      <c r="X929" s="32" t="b">
        <f t="shared" si="36"/>
        <v>1</v>
      </c>
      <c r="Y929" t="s">
        <v>15</v>
      </c>
      <c r="Z929" t="s">
        <v>1337</v>
      </c>
      <c r="AA929" t="s">
        <v>1338</v>
      </c>
      <c r="AB929" t="s">
        <v>9398</v>
      </c>
      <c r="AC929" s="47">
        <v>42810.438092789351</v>
      </c>
      <c r="AD929" t="s">
        <v>9398</v>
      </c>
      <c r="AE929" s="47">
        <v>42810.438092789351</v>
      </c>
    </row>
    <row r="930" spans="23:31" x14ac:dyDescent="0.35">
      <c r="W930" s="32" t="str">
        <f t="shared" si="35"/>
        <v>SAN1IA</v>
      </c>
      <c r="X930" s="32" t="b">
        <f t="shared" si="36"/>
        <v>1</v>
      </c>
      <c r="Y930" t="s">
        <v>15</v>
      </c>
      <c r="Z930" t="s">
        <v>1339</v>
      </c>
      <c r="AA930" t="s">
        <v>1340</v>
      </c>
      <c r="AB930" t="s">
        <v>9398</v>
      </c>
      <c r="AC930" s="47">
        <v>42810.438093055556</v>
      </c>
      <c r="AD930" t="s">
        <v>9398</v>
      </c>
      <c r="AE930" s="47">
        <v>42810.438093055556</v>
      </c>
    </row>
    <row r="931" spans="23:31" x14ac:dyDescent="0.35">
      <c r="W931" s="32" t="str">
        <f t="shared" si="35"/>
        <v>SAN1ID</v>
      </c>
      <c r="X931" s="32" t="b">
        <f t="shared" si="36"/>
        <v>1</v>
      </c>
      <c r="Y931" t="s">
        <v>15</v>
      </c>
      <c r="Z931" t="s">
        <v>1341</v>
      </c>
      <c r="AA931" t="s">
        <v>1342</v>
      </c>
      <c r="AB931" t="s">
        <v>9398</v>
      </c>
      <c r="AC931" s="47">
        <v>42810.438093287034</v>
      </c>
      <c r="AD931" t="s">
        <v>9398</v>
      </c>
      <c r="AE931" s="47">
        <v>42810.438093287034</v>
      </c>
    </row>
    <row r="932" spans="23:31" x14ac:dyDescent="0.35">
      <c r="W932" s="32" t="str">
        <f t="shared" si="35"/>
        <v>SAN1IL</v>
      </c>
      <c r="X932" s="32" t="b">
        <f t="shared" si="36"/>
        <v>1</v>
      </c>
      <c r="Y932" t="s">
        <v>15</v>
      </c>
      <c r="Z932" t="s">
        <v>1343</v>
      </c>
      <c r="AA932" t="s">
        <v>1344</v>
      </c>
      <c r="AB932" t="s">
        <v>9398</v>
      </c>
      <c r="AC932" s="47">
        <v>42810.438093483797</v>
      </c>
      <c r="AD932" t="s">
        <v>9398</v>
      </c>
      <c r="AE932" s="47">
        <v>42810.438093483797</v>
      </c>
    </row>
    <row r="933" spans="23:31" x14ac:dyDescent="0.35">
      <c r="W933" s="32" t="str">
        <f t="shared" si="35"/>
        <v>SAN1IN</v>
      </c>
      <c r="X933" s="32" t="b">
        <f t="shared" si="36"/>
        <v>1</v>
      </c>
      <c r="Y933" t="s">
        <v>15</v>
      </c>
      <c r="Z933" t="s">
        <v>1345</v>
      </c>
      <c r="AA933" t="s">
        <v>1346</v>
      </c>
      <c r="AB933" t="s">
        <v>9398</v>
      </c>
      <c r="AC933" s="47">
        <v>42810.438093668985</v>
      </c>
      <c r="AD933" t="s">
        <v>9398</v>
      </c>
      <c r="AE933" s="47">
        <v>42810.438093668985</v>
      </c>
    </row>
    <row r="934" spans="23:31" x14ac:dyDescent="0.35">
      <c r="W934" s="32" t="str">
        <f t="shared" si="35"/>
        <v>SAN1KS</v>
      </c>
      <c r="X934" s="32" t="b">
        <f t="shared" si="36"/>
        <v>1</v>
      </c>
      <c r="Y934" t="s">
        <v>15</v>
      </c>
      <c r="Z934" t="s">
        <v>1347</v>
      </c>
      <c r="AA934" t="s">
        <v>1348</v>
      </c>
      <c r="AB934" t="s">
        <v>9398</v>
      </c>
      <c r="AC934" s="47">
        <v>42810.438093946759</v>
      </c>
      <c r="AD934" t="s">
        <v>9398</v>
      </c>
      <c r="AE934" s="47">
        <v>42810.438093946759</v>
      </c>
    </row>
    <row r="935" spans="23:31" x14ac:dyDescent="0.35">
      <c r="W935" s="32" t="str">
        <f t="shared" si="35"/>
        <v>SAN1KY</v>
      </c>
      <c r="X935" s="32" t="b">
        <f t="shared" si="36"/>
        <v>1</v>
      </c>
      <c r="Y935" t="s">
        <v>15</v>
      </c>
      <c r="Z935" t="s">
        <v>1349</v>
      </c>
      <c r="AA935" t="s">
        <v>1350</v>
      </c>
      <c r="AB935" t="s">
        <v>9398</v>
      </c>
      <c r="AC935" s="47">
        <v>42810.438094212965</v>
      </c>
      <c r="AD935" t="s">
        <v>9398</v>
      </c>
      <c r="AE935" s="47">
        <v>42810.438094212965</v>
      </c>
    </row>
    <row r="936" spans="23:31" x14ac:dyDescent="0.35">
      <c r="W936" s="32" t="str">
        <f t="shared" si="35"/>
        <v>SAN1LA</v>
      </c>
      <c r="X936" s="32" t="b">
        <f t="shared" si="36"/>
        <v>1</v>
      </c>
      <c r="Y936" t="s">
        <v>15</v>
      </c>
      <c r="Z936" t="s">
        <v>1351</v>
      </c>
      <c r="AA936" t="s">
        <v>1352</v>
      </c>
      <c r="AB936" t="s">
        <v>9398</v>
      </c>
      <c r="AC936" s="47">
        <v>42810.438094444442</v>
      </c>
      <c r="AD936" t="s">
        <v>9398</v>
      </c>
      <c r="AE936" s="47">
        <v>42810.438094444442</v>
      </c>
    </row>
    <row r="937" spans="23:31" x14ac:dyDescent="0.35">
      <c r="W937" s="32" t="str">
        <f t="shared" si="35"/>
        <v>SAN1MA</v>
      </c>
      <c r="X937" s="32" t="b">
        <f t="shared" si="36"/>
        <v>1</v>
      </c>
      <c r="Y937" t="s">
        <v>15</v>
      </c>
      <c r="Z937" t="s">
        <v>1353</v>
      </c>
      <c r="AA937" t="s">
        <v>1354</v>
      </c>
      <c r="AB937" t="s">
        <v>9398</v>
      </c>
      <c r="AC937" s="47">
        <v>42810.438094988429</v>
      </c>
      <c r="AD937" t="s">
        <v>9398</v>
      </c>
      <c r="AE937" s="47">
        <v>42810.438094988429</v>
      </c>
    </row>
    <row r="938" spans="23:31" x14ac:dyDescent="0.35">
      <c r="W938" s="32" t="str">
        <f t="shared" si="35"/>
        <v>SAN1MB</v>
      </c>
      <c r="X938" s="32" t="b">
        <f t="shared" si="36"/>
        <v>1</v>
      </c>
      <c r="Y938" t="s">
        <v>15</v>
      </c>
      <c r="Z938" t="s">
        <v>1355</v>
      </c>
      <c r="AA938" t="s">
        <v>1356</v>
      </c>
      <c r="AB938" t="s">
        <v>9398</v>
      </c>
      <c r="AC938" s="47">
        <v>42810.43809560185</v>
      </c>
      <c r="AD938" t="s">
        <v>9398</v>
      </c>
      <c r="AE938" s="47">
        <v>42810.43809560185</v>
      </c>
    </row>
    <row r="939" spans="23:31" x14ac:dyDescent="0.35">
      <c r="W939" s="32" t="str">
        <f t="shared" si="35"/>
        <v>SAN1MD</v>
      </c>
      <c r="X939" s="32" t="b">
        <f t="shared" si="36"/>
        <v>1</v>
      </c>
      <c r="Y939" t="s">
        <v>15</v>
      </c>
      <c r="Z939" t="s">
        <v>1357</v>
      </c>
      <c r="AA939" t="s">
        <v>1358</v>
      </c>
      <c r="AB939" t="s">
        <v>9398</v>
      </c>
      <c r="AC939" s="47">
        <v>42810.438095914353</v>
      </c>
      <c r="AD939" t="s">
        <v>9398</v>
      </c>
      <c r="AE939" s="47">
        <v>42810.438095914353</v>
      </c>
    </row>
    <row r="940" spans="23:31" x14ac:dyDescent="0.35">
      <c r="W940" s="32" t="str">
        <f t="shared" si="35"/>
        <v>SAN1ME</v>
      </c>
      <c r="X940" s="32" t="b">
        <f t="shared" si="36"/>
        <v>1</v>
      </c>
      <c r="Y940" t="s">
        <v>15</v>
      </c>
      <c r="Z940" t="s">
        <v>1359</v>
      </c>
      <c r="AA940" t="s">
        <v>1360</v>
      </c>
      <c r="AB940" t="s">
        <v>9398</v>
      </c>
      <c r="AC940" s="47">
        <v>42810.43809609954</v>
      </c>
      <c r="AD940" t="s">
        <v>9398</v>
      </c>
      <c r="AE940" s="47">
        <v>42810.43809609954</v>
      </c>
    </row>
    <row r="941" spans="23:31" x14ac:dyDescent="0.35">
      <c r="W941" s="32" t="str">
        <f t="shared" si="35"/>
        <v>SAN1MI</v>
      </c>
      <c r="X941" s="32" t="b">
        <f t="shared" si="36"/>
        <v>1</v>
      </c>
      <c r="Y941" t="s">
        <v>15</v>
      </c>
      <c r="Z941" t="s">
        <v>1361</v>
      </c>
      <c r="AA941" t="s">
        <v>1362</v>
      </c>
      <c r="AB941" t="s">
        <v>9398</v>
      </c>
      <c r="AC941" s="47">
        <v>42810.438096215279</v>
      </c>
      <c r="AD941" t="s">
        <v>9398</v>
      </c>
      <c r="AE941" s="47">
        <v>42810.438096215279</v>
      </c>
    </row>
    <row r="942" spans="23:31" x14ac:dyDescent="0.35">
      <c r="W942" s="32" t="str">
        <f t="shared" si="35"/>
        <v>SAN1MN</v>
      </c>
      <c r="X942" s="32" t="b">
        <f t="shared" si="36"/>
        <v>1</v>
      </c>
      <c r="Y942" t="s">
        <v>15</v>
      </c>
      <c r="Z942" t="s">
        <v>1363</v>
      </c>
      <c r="AA942" t="s">
        <v>1364</v>
      </c>
      <c r="AB942" t="s">
        <v>9398</v>
      </c>
      <c r="AC942" s="47">
        <v>42810.438096331018</v>
      </c>
      <c r="AD942" t="s">
        <v>9398</v>
      </c>
      <c r="AE942" s="47">
        <v>42810.438096331018</v>
      </c>
    </row>
    <row r="943" spans="23:31" x14ac:dyDescent="0.35">
      <c r="W943" s="32" t="str">
        <f t="shared" si="35"/>
        <v>SAN1MO</v>
      </c>
      <c r="X943" s="32" t="b">
        <f t="shared" si="36"/>
        <v>1</v>
      </c>
      <c r="Y943" t="s">
        <v>15</v>
      </c>
      <c r="Z943" t="s">
        <v>1365</v>
      </c>
      <c r="AA943" t="s">
        <v>1366</v>
      </c>
      <c r="AB943" t="s">
        <v>9398</v>
      </c>
      <c r="AC943" s="47">
        <v>42810.438096446756</v>
      </c>
      <c r="AD943" t="s">
        <v>9398</v>
      </c>
      <c r="AE943" s="47">
        <v>42810.438096446756</v>
      </c>
    </row>
    <row r="944" spans="23:31" x14ac:dyDescent="0.35">
      <c r="W944" s="32" t="str">
        <f t="shared" si="35"/>
        <v>SAN1MS</v>
      </c>
      <c r="X944" s="32" t="b">
        <f t="shared" si="36"/>
        <v>1</v>
      </c>
      <c r="Y944" t="s">
        <v>15</v>
      </c>
      <c r="Z944" t="s">
        <v>1367</v>
      </c>
      <c r="AA944" t="s">
        <v>1368</v>
      </c>
      <c r="AB944" t="s">
        <v>9398</v>
      </c>
      <c r="AC944" s="47">
        <v>42810.438096608799</v>
      </c>
      <c r="AD944" t="s">
        <v>9398</v>
      </c>
      <c r="AE944" s="47">
        <v>42810.438096608799</v>
      </c>
    </row>
    <row r="945" spans="23:31" x14ac:dyDescent="0.35">
      <c r="W945" s="32" t="str">
        <f t="shared" si="35"/>
        <v>SAN1MT</v>
      </c>
      <c r="X945" s="32" t="b">
        <f t="shared" si="36"/>
        <v>1</v>
      </c>
      <c r="Y945" t="s">
        <v>15</v>
      </c>
      <c r="Z945" t="s">
        <v>1369</v>
      </c>
      <c r="AA945" t="s">
        <v>1370</v>
      </c>
      <c r="AB945" t="s">
        <v>9398</v>
      </c>
      <c r="AC945" s="47">
        <v>42810.438096724538</v>
      </c>
      <c r="AD945" t="s">
        <v>9398</v>
      </c>
      <c r="AE945" s="47">
        <v>42810.438096724538</v>
      </c>
    </row>
    <row r="946" spans="23:31" x14ac:dyDescent="0.35">
      <c r="W946" s="32" t="str">
        <f t="shared" si="35"/>
        <v>SAN1NB</v>
      </c>
      <c r="X946" s="32" t="b">
        <f t="shared" si="36"/>
        <v>1</v>
      </c>
      <c r="Y946" t="s">
        <v>15</v>
      </c>
      <c r="Z946" t="s">
        <v>1371</v>
      </c>
      <c r="AA946" t="s">
        <v>1372</v>
      </c>
      <c r="AB946" t="s">
        <v>9398</v>
      </c>
      <c r="AC946" s="47">
        <v>42810.438096840277</v>
      </c>
      <c r="AD946" t="s">
        <v>9398</v>
      </c>
      <c r="AE946" s="47">
        <v>42810.438096840277</v>
      </c>
    </row>
    <row r="947" spans="23:31" x14ac:dyDescent="0.35">
      <c r="W947" s="32" t="str">
        <f t="shared" si="35"/>
        <v>SAN1NC</v>
      </c>
      <c r="X947" s="32" t="b">
        <f t="shared" si="36"/>
        <v>1</v>
      </c>
      <c r="Y947" t="s">
        <v>15</v>
      </c>
      <c r="Z947" t="s">
        <v>1373</v>
      </c>
      <c r="AA947" t="s">
        <v>1374</v>
      </c>
      <c r="AB947" t="s">
        <v>9398</v>
      </c>
      <c r="AC947" s="47">
        <v>42810.438096956015</v>
      </c>
      <c r="AD947" t="s">
        <v>9398</v>
      </c>
      <c r="AE947" s="47">
        <v>42810.438096956015</v>
      </c>
    </row>
    <row r="948" spans="23:31" x14ac:dyDescent="0.35">
      <c r="W948" s="32" t="str">
        <f t="shared" si="35"/>
        <v>SAN1ND</v>
      </c>
      <c r="X948" s="32" t="b">
        <f t="shared" si="36"/>
        <v>1</v>
      </c>
      <c r="Y948" t="s">
        <v>15</v>
      </c>
      <c r="Z948" t="s">
        <v>1375</v>
      </c>
      <c r="AA948" t="s">
        <v>1376</v>
      </c>
      <c r="AB948" t="s">
        <v>9398</v>
      </c>
      <c r="AC948" s="47">
        <v>42810.438097025464</v>
      </c>
      <c r="AD948" t="s">
        <v>9398</v>
      </c>
      <c r="AE948" s="47">
        <v>42810.438097025464</v>
      </c>
    </row>
    <row r="949" spans="23:31" x14ac:dyDescent="0.35">
      <c r="W949" s="32" t="str">
        <f t="shared" si="35"/>
        <v>SAN1NE</v>
      </c>
      <c r="X949" s="32" t="b">
        <f t="shared" si="36"/>
        <v>1</v>
      </c>
      <c r="Y949" t="s">
        <v>15</v>
      </c>
      <c r="Z949" t="s">
        <v>1377</v>
      </c>
      <c r="AA949" t="s">
        <v>1378</v>
      </c>
      <c r="AB949" t="s">
        <v>9398</v>
      </c>
      <c r="AC949" s="47">
        <v>42810.4380971875</v>
      </c>
      <c r="AD949" t="s">
        <v>9398</v>
      </c>
      <c r="AE949" s="47">
        <v>42810.4380971875</v>
      </c>
    </row>
    <row r="950" spans="23:31" x14ac:dyDescent="0.35">
      <c r="W950" s="32" t="str">
        <f t="shared" si="35"/>
        <v>SAN1NH</v>
      </c>
      <c r="X950" s="32" t="b">
        <f t="shared" si="36"/>
        <v>1</v>
      </c>
      <c r="Y950" t="s">
        <v>15</v>
      </c>
      <c r="Z950" t="s">
        <v>1379</v>
      </c>
      <c r="AA950" t="s">
        <v>1380</v>
      </c>
      <c r="AB950" t="s">
        <v>9398</v>
      </c>
      <c r="AC950" s="47">
        <v>42810.438097337959</v>
      </c>
      <c r="AD950" t="s">
        <v>9398</v>
      </c>
      <c r="AE950" s="47">
        <v>42810.438097337959</v>
      </c>
    </row>
    <row r="951" spans="23:31" x14ac:dyDescent="0.35">
      <c r="W951" s="32" t="str">
        <f t="shared" si="35"/>
        <v>SAN1NJ</v>
      </c>
      <c r="X951" s="32" t="b">
        <f t="shared" si="36"/>
        <v>1</v>
      </c>
      <c r="Y951" t="s">
        <v>15</v>
      </c>
      <c r="Z951" t="s">
        <v>1381</v>
      </c>
      <c r="AA951" t="s">
        <v>1382</v>
      </c>
      <c r="AB951" t="s">
        <v>9398</v>
      </c>
      <c r="AC951" s="47">
        <v>42810.438097418984</v>
      </c>
      <c r="AD951" t="s">
        <v>9398</v>
      </c>
      <c r="AE951" s="47">
        <v>42810.438097418984</v>
      </c>
    </row>
    <row r="952" spans="23:31" x14ac:dyDescent="0.35">
      <c r="W952" s="32" t="str">
        <f t="shared" si="35"/>
        <v>SAN1NL</v>
      </c>
      <c r="X952" s="32" t="b">
        <f t="shared" si="36"/>
        <v>1</v>
      </c>
      <c r="Y952" t="s">
        <v>15</v>
      </c>
      <c r="Z952" t="s">
        <v>1383</v>
      </c>
      <c r="AA952" t="s">
        <v>1384</v>
      </c>
      <c r="AB952" t="s">
        <v>9398</v>
      </c>
      <c r="AC952" s="47">
        <v>42810.438097534723</v>
      </c>
      <c r="AD952" t="s">
        <v>9398</v>
      </c>
      <c r="AE952" s="47">
        <v>42810.438097534723</v>
      </c>
    </row>
    <row r="953" spans="23:31" x14ac:dyDescent="0.35">
      <c r="W953" s="32" t="str">
        <f t="shared" si="35"/>
        <v>SAN1NM</v>
      </c>
      <c r="X953" s="32" t="b">
        <f t="shared" si="36"/>
        <v>1</v>
      </c>
      <c r="Y953" t="s">
        <v>15</v>
      </c>
      <c r="Z953" t="s">
        <v>1385</v>
      </c>
      <c r="AA953" t="s">
        <v>1386</v>
      </c>
      <c r="AB953" t="s">
        <v>9398</v>
      </c>
      <c r="AC953" s="47">
        <v>42810.438097650462</v>
      </c>
      <c r="AD953" t="s">
        <v>9398</v>
      </c>
      <c r="AE953" s="47">
        <v>42810.438097650462</v>
      </c>
    </row>
    <row r="954" spans="23:31" x14ac:dyDescent="0.35">
      <c r="W954" s="32" t="str">
        <f t="shared" si="35"/>
        <v>SAN1NS</v>
      </c>
      <c r="X954" s="32" t="b">
        <f t="shared" si="36"/>
        <v>1</v>
      </c>
      <c r="Y954" t="s">
        <v>15</v>
      </c>
      <c r="Z954" t="s">
        <v>1387</v>
      </c>
      <c r="AA954" t="s">
        <v>1388</v>
      </c>
      <c r="AB954" t="s">
        <v>9398</v>
      </c>
      <c r="AC954" s="47">
        <v>42810.438097800929</v>
      </c>
      <c r="AD954" t="s">
        <v>9398</v>
      </c>
      <c r="AE954" s="47">
        <v>42810.438097800929</v>
      </c>
    </row>
    <row r="955" spans="23:31" x14ac:dyDescent="0.35">
      <c r="W955" s="32" t="str">
        <f t="shared" si="35"/>
        <v>SAN1NT</v>
      </c>
      <c r="X955" s="32" t="b">
        <f t="shared" si="36"/>
        <v>1</v>
      </c>
      <c r="Y955" t="s">
        <v>15</v>
      </c>
      <c r="Z955" t="s">
        <v>1389</v>
      </c>
      <c r="AA955" t="s">
        <v>1390</v>
      </c>
      <c r="AB955" t="s">
        <v>9398</v>
      </c>
      <c r="AC955" s="47">
        <v>42810.438097916667</v>
      </c>
      <c r="AD955" t="s">
        <v>9398</v>
      </c>
      <c r="AE955" s="47">
        <v>42810.438097916667</v>
      </c>
    </row>
    <row r="956" spans="23:31" x14ac:dyDescent="0.35">
      <c r="W956" s="32" t="str">
        <f t="shared" si="35"/>
        <v>SAN1NU</v>
      </c>
      <c r="X956" s="32" t="b">
        <f t="shared" si="36"/>
        <v>1</v>
      </c>
      <c r="Y956" t="s">
        <v>15</v>
      </c>
      <c r="Z956" t="s">
        <v>1391</v>
      </c>
      <c r="AA956" t="s">
        <v>1392</v>
      </c>
      <c r="AB956" t="s">
        <v>9398</v>
      </c>
      <c r="AC956" s="47">
        <v>42810.438098067127</v>
      </c>
      <c r="AD956" t="s">
        <v>9398</v>
      </c>
      <c r="AE956" s="47">
        <v>42810.438098067127</v>
      </c>
    </row>
    <row r="957" spans="23:31" x14ac:dyDescent="0.35">
      <c r="W957" s="32" t="str">
        <f t="shared" si="35"/>
        <v>SAN1NV</v>
      </c>
      <c r="X957" s="32" t="b">
        <f t="shared" si="36"/>
        <v>1</v>
      </c>
      <c r="Y957" t="s">
        <v>15</v>
      </c>
      <c r="Z957" t="s">
        <v>1393</v>
      </c>
      <c r="AA957" t="s">
        <v>1394</v>
      </c>
      <c r="AB957" t="s">
        <v>9398</v>
      </c>
      <c r="AC957" s="47">
        <v>42810.438098182873</v>
      </c>
      <c r="AD957" t="s">
        <v>9398</v>
      </c>
      <c r="AE957" s="47">
        <v>42810.438098182873</v>
      </c>
    </row>
    <row r="958" spans="23:31" x14ac:dyDescent="0.35">
      <c r="W958" s="32" t="str">
        <f t="shared" si="35"/>
        <v>SAN1NY</v>
      </c>
      <c r="X958" s="32" t="b">
        <f t="shared" si="36"/>
        <v>1</v>
      </c>
      <c r="Y958" t="s">
        <v>15</v>
      </c>
      <c r="Z958" t="s">
        <v>1395</v>
      </c>
      <c r="AA958" t="s">
        <v>1396</v>
      </c>
      <c r="AB958" t="s">
        <v>9398</v>
      </c>
      <c r="AC958" s="47">
        <v>42810.438098298611</v>
      </c>
      <c r="AD958" t="s">
        <v>9398</v>
      </c>
      <c r="AE958" s="47">
        <v>42810.438098298611</v>
      </c>
    </row>
    <row r="959" spans="23:31" x14ac:dyDescent="0.35">
      <c r="W959" s="32" t="str">
        <f t="shared" si="35"/>
        <v>SAN1OH</v>
      </c>
      <c r="X959" s="32" t="b">
        <f t="shared" si="36"/>
        <v>1</v>
      </c>
      <c r="Y959" t="s">
        <v>15</v>
      </c>
      <c r="Z959" t="s">
        <v>1397</v>
      </c>
      <c r="AA959" t="s">
        <v>1398</v>
      </c>
      <c r="AB959" t="s">
        <v>9398</v>
      </c>
      <c r="AC959" s="47">
        <v>42810.438098379629</v>
      </c>
      <c r="AD959" t="s">
        <v>9398</v>
      </c>
      <c r="AE959" s="47">
        <v>42810.438098379629</v>
      </c>
    </row>
    <row r="960" spans="23:31" x14ac:dyDescent="0.35">
      <c r="W960" s="32" t="str">
        <f t="shared" si="35"/>
        <v>SAN1OK</v>
      </c>
      <c r="X960" s="32" t="b">
        <f t="shared" si="36"/>
        <v>1</v>
      </c>
      <c r="Y960" t="s">
        <v>15</v>
      </c>
      <c r="Z960" t="s">
        <v>1399</v>
      </c>
      <c r="AA960" t="s">
        <v>1400</v>
      </c>
      <c r="AB960" t="s">
        <v>9398</v>
      </c>
      <c r="AC960" s="47">
        <v>42810.438098530096</v>
      </c>
      <c r="AD960" t="s">
        <v>9398</v>
      </c>
      <c r="AE960" s="47">
        <v>42810.438098530096</v>
      </c>
    </row>
    <row r="961" spans="23:31" x14ac:dyDescent="0.35">
      <c r="W961" s="32" t="str">
        <f t="shared" si="35"/>
        <v>SAN1ON</v>
      </c>
      <c r="X961" s="32" t="b">
        <f t="shared" si="36"/>
        <v>1</v>
      </c>
      <c r="Y961" t="s">
        <v>15</v>
      </c>
      <c r="Z961" t="s">
        <v>1401</v>
      </c>
      <c r="AA961" t="s">
        <v>1402</v>
      </c>
      <c r="AB961" t="s">
        <v>9398</v>
      </c>
      <c r="AC961" s="47">
        <v>42810.438098645835</v>
      </c>
      <c r="AD961" t="s">
        <v>9398</v>
      </c>
      <c r="AE961" s="47">
        <v>42810.438098645835</v>
      </c>
    </row>
    <row r="962" spans="23:31" x14ac:dyDescent="0.35">
      <c r="W962" s="32" t="str">
        <f t="shared" si="35"/>
        <v>SAN1OR</v>
      </c>
      <c r="X962" s="32" t="b">
        <f t="shared" si="36"/>
        <v>1</v>
      </c>
      <c r="Y962" t="s">
        <v>15</v>
      </c>
      <c r="Z962" t="s">
        <v>1403</v>
      </c>
      <c r="AA962" t="s">
        <v>1404</v>
      </c>
      <c r="AB962" t="s">
        <v>9398</v>
      </c>
      <c r="AC962" s="47">
        <v>42810.438098726852</v>
      </c>
      <c r="AD962" t="s">
        <v>9398</v>
      </c>
      <c r="AE962" s="47">
        <v>42810.438098726852</v>
      </c>
    </row>
    <row r="963" spans="23:31" x14ac:dyDescent="0.35">
      <c r="W963" s="32" t="str">
        <f t="shared" si="35"/>
        <v>SAN1PA</v>
      </c>
      <c r="X963" s="32" t="b">
        <f t="shared" si="36"/>
        <v>1</v>
      </c>
      <c r="Y963" t="s">
        <v>15</v>
      </c>
      <c r="Z963" t="s">
        <v>1405</v>
      </c>
      <c r="AA963" t="s">
        <v>1406</v>
      </c>
      <c r="AB963" t="s">
        <v>9398</v>
      </c>
      <c r="AC963" s="47">
        <v>42810.438098842591</v>
      </c>
      <c r="AD963" t="s">
        <v>9398</v>
      </c>
      <c r="AE963" s="47">
        <v>42810.438098842591</v>
      </c>
    </row>
    <row r="964" spans="23:31" x14ac:dyDescent="0.35">
      <c r="W964" s="32" t="str">
        <f t="shared" si="35"/>
        <v>SAN1PE</v>
      </c>
      <c r="X964" s="32" t="b">
        <f t="shared" si="36"/>
        <v>1</v>
      </c>
      <c r="Y964" t="s">
        <v>15</v>
      </c>
      <c r="Z964" t="s">
        <v>1407</v>
      </c>
      <c r="AA964" t="s">
        <v>1408</v>
      </c>
      <c r="AB964" t="s">
        <v>9398</v>
      </c>
      <c r="AC964" s="47">
        <v>42810.438098993058</v>
      </c>
      <c r="AD964" t="s">
        <v>9398</v>
      </c>
      <c r="AE964" s="47">
        <v>42810.438098993058</v>
      </c>
    </row>
    <row r="965" spans="23:31" x14ac:dyDescent="0.35">
      <c r="W965" s="32" t="str">
        <f t="shared" si="35"/>
        <v>SAN1QC</v>
      </c>
      <c r="X965" s="32" t="b">
        <f t="shared" si="36"/>
        <v>1</v>
      </c>
      <c r="Y965" t="s">
        <v>15</v>
      </c>
      <c r="Z965" t="s">
        <v>377</v>
      </c>
      <c r="AA965" t="s">
        <v>1409</v>
      </c>
      <c r="AB965" t="s">
        <v>9398</v>
      </c>
      <c r="AC965" s="47">
        <v>42810.438099189814</v>
      </c>
      <c r="AD965" t="s">
        <v>9398</v>
      </c>
      <c r="AE965" s="47">
        <v>42810.438099189814</v>
      </c>
    </row>
    <row r="966" spans="23:31" x14ac:dyDescent="0.35">
      <c r="W966" s="32" t="str">
        <f t="shared" ref="W966:W979" si="37">Y966&amp;Z966</f>
        <v>SAN1RI</v>
      </c>
      <c r="X966" s="32" t="b">
        <f t="shared" ref="X966:X1029" si="38">VLOOKUP(Z966,T:U,2,0)=AA966</f>
        <v>1</v>
      </c>
      <c r="Y966" t="s">
        <v>15</v>
      </c>
      <c r="Z966" t="s">
        <v>1410</v>
      </c>
      <c r="AA966" t="s">
        <v>1411</v>
      </c>
      <c r="AB966" t="s">
        <v>9398</v>
      </c>
      <c r="AC966" s="47">
        <v>42810.438099386571</v>
      </c>
      <c r="AD966" t="s">
        <v>9398</v>
      </c>
      <c r="AE966" s="47">
        <v>42810.438099386571</v>
      </c>
    </row>
    <row r="967" spans="23:31" x14ac:dyDescent="0.35">
      <c r="W967" s="32" t="str">
        <f t="shared" si="37"/>
        <v>SAN1SC</v>
      </c>
      <c r="X967" s="32" t="b">
        <f t="shared" si="38"/>
        <v>1</v>
      </c>
      <c r="Y967" t="s">
        <v>15</v>
      </c>
      <c r="Z967" t="s">
        <v>1412</v>
      </c>
      <c r="AA967" t="s">
        <v>1413</v>
      </c>
      <c r="AB967" t="s">
        <v>9398</v>
      </c>
      <c r="AC967" s="47">
        <v>42810.438099537037</v>
      </c>
      <c r="AD967" t="s">
        <v>9398</v>
      </c>
      <c r="AE967" s="47">
        <v>42810.438099537037</v>
      </c>
    </row>
    <row r="968" spans="23:31" x14ac:dyDescent="0.35">
      <c r="W968" s="32" t="str">
        <f t="shared" si="37"/>
        <v>SAN1SD</v>
      </c>
      <c r="X968" s="32" t="b">
        <f t="shared" si="38"/>
        <v>1</v>
      </c>
      <c r="Y968" t="s">
        <v>15</v>
      </c>
      <c r="Z968" t="s">
        <v>1414</v>
      </c>
      <c r="AA968" t="s">
        <v>1415</v>
      </c>
      <c r="AB968" t="s">
        <v>9398</v>
      </c>
      <c r="AC968" s="47">
        <v>42810.438099733794</v>
      </c>
      <c r="AD968" t="s">
        <v>9398</v>
      </c>
      <c r="AE968" s="47">
        <v>42810.438099733794</v>
      </c>
    </row>
    <row r="969" spans="23:31" x14ac:dyDescent="0.35">
      <c r="W969" s="32" t="str">
        <f t="shared" si="37"/>
        <v>SAN1SK</v>
      </c>
      <c r="X969" s="32" t="b">
        <f t="shared" si="38"/>
        <v>1</v>
      </c>
      <c r="Y969" t="s">
        <v>15</v>
      </c>
      <c r="Z969" t="s">
        <v>1416</v>
      </c>
      <c r="AA969" t="s">
        <v>1417</v>
      </c>
      <c r="AB969" t="s">
        <v>9398</v>
      </c>
      <c r="AC969" s="47">
        <v>42810.438099884261</v>
      </c>
      <c r="AD969" t="s">
        <v>9398</v>
      </c>
      <c r="AE969" s="47">
        <v>42810.438099884261</v>
      </c>
    </row>
    <row r="970" spans="23:31" x14ac:dyDescent="0.35">
      <c r="W970" s="32" t="str">
        <f t="shared" si="37"/>
        <v>SAN1TN</v>
      </c>
      <c r="X970" s="32" t="b">
        <f t="shared" si="38"/>
        <v>1</v>
      </c>
      <c r="Y970" t="s">
        <v>15</v>
      </c>
      <c r="Z970" t="s">
        <v>1418</v>
      </c>
      <c r="AA970" t="s">
        <v>1419</v>
      </c>
      <c r="AB970" t="s">
        <v>9398</v>
      </c>
      <c r="AC970" s="47">
        <v>42810.43810003472</v>
      </c>
      <c r="AD970" t="s">
        <v>9398</v>
      </c>
      <c r="AE970" s="47">
        <v>42810.43810003472</v>
      </c>
    </row>
    <row r="971" spans="23:31" x14ac:dyDescent="0.35">
      <c r="W971" s="32" t="str">
        <f t="shared" si="37"/>
        <v>SAN1TX</v>
      </c>
      <c r="X971" s="32" t="b">
        <f t="shared" si="38"/>
        <v>1</v>
      </c>
      <c r="Y971" t="s">
        <v>15</v>
      </c>
      <c r="Z971" t="s">
        <v>1420</v>
      </c>
      <c r="AA971" t="s">
        <v>1421</v>
      </c>
      <c r="AB971" t="s">
        <v>9398</v>
      </c>
      <c r="AC971" s="47">
        <v>42810.438100196756</v>
      </c>
      <c r="AD971" t="s">
        <v>9398</v>
      </c>
      <c r="AE971" s="47">
        <v>42810.438100196756</v>
      </c>
    </row>
    <row r="972" spans="23:31" x14ac:dyDescent="0.35">
      <c r="W972" s="32" t="str">
        <f t="shared" si="37"/>
        <v>SAN1UT</v>
      </c>
      <c r="X972" s="32" t="b">
        <f t="shared" si="38"/>
        <v>1</v>
      </c>
      <c r="Y972" t="s">
        <v>15</v>
      </c>
      <c r="Z972" t="s">
        <v>1422</v>
      </c>
      <c r="AA972" t="s">
        <v>1423</v>
      </c>
      <c r="AB972" t="s">
        <v>9398</v>
      </c>
      <c r="AC972" s="47">
        <v>42810.438100462961</v>
      </c>
      <c r="AD972" t="s">
        <v>9398</v>
      </c>
      <c r="AE972" s="47">
        <v>42810.438100462961</v>
      </c>
    </row>
    <row r="973" spans="23:31" x14ac:dyDescent="0.35">
      <c r="W973" s="32" t="str">
        <f t="shared" si="37"/>
        <v>SAN1VA</v>
      </c>
      <c r="X973" s="32" t="b">
        <f t="shared" si="38"/>
        <v>1</v>
      </c>
      <c r="Y973" t="s">
        <v>15</v>
      </c>
      <c r="Z973" t="s">
        <v>1424</v>
      </c>
      <c r="AA973" t="s">
        <v>1425</v>
      </c>
      <c r="AB973" t="s">
        <v>9398</v>
      </c>
      <c r="AC973" s="47">
        <v>42810.438100613428</v>
      </c>
      <c r="AD973" t="s">
        <v>9398</v>
      </c>
      <c r="AE973" s="47">
        <v>42810.438100613428</v>
      </c>
    </row>
    <row r="974" spans="23:31" x14ac:dyDescent="0.35">
      <c r="W974" s="32" t="str">
        <f t="shared" si="37"/>
        <v>SAN1VT</v>
      </c>
      <c r="X974" s="32" t="b">
        <f t="shared" si="38"/>
        <v>1</v>
      </c>
      <c r="Y974" t="s">
        <v>15</v>
      </c>
      <c r="Z974" t="s">
        <v>1426</v>
      </c>
      <c r="AA974" t="s">
        <v>1427</v>
      </c>
      <c r="AB974" t="s">
        <v>9398</v>
      </c>
      <c r="AC974" s="47">
        <v>42810.438100810185</v>
      </c>
      <c r="AD974" t="s">
        <v>9398</v>
      </c>
      <c r="AE974" s="47">
        <v>42810.438100810185</v>
      </c>
    </row>
    <row r="975" spans="23:31" x14ac:dyDescent="0.35">
      <c r="W975" s="32" t="str">
        <f t="shared" si="37"/>
        <v>SAN1WA</v>
      </c>
      <c r="X975" s="32" t="b">
        <f t="shared" si="38"/>
        <v>1</v>
      </c>
      <c r="Y975" t="s">
        <v>15</v>
      </c>
      <c r="Z975" t="s">
        <v>1428</v>
      </c>
      <c r="AA975" t="s">
        <v>1429</v>
      </c>
      <c r="AB975" t="s">
        <v>9398</v>
      </c>
      <c r="AC975" s="47">
        <v>42810.438101006941</v>
      </c>
      <c r="AD975" t="s">
        <v>9398</v>
      </c>
      <c r="AE975" s="47">
        <v>42810.438101006941</v>
      </c>
    </row>
    <row r="976" spans="23:31" x14ac:dyDescent="0.35">
      <c r="W976" s="32" t="str">
        <f t="shared" si="37"/>
        <v>SAN1WI</v>
      </c>
      <c r="X976" s="32" t="b">
        <f t="shared" si="38"/>
        <v>1</v>
      </c>
      <c r="Y976" t="s">
        <v>15</v>
      </c>
      <c r="Z976" t="s">
        <v>1430</v>
      </c>
      <c r="AA976" t="s">
        <v>1431</v>
      </c>
      <c r="AB976" t="s">
        <v>9398</v>
      </c>
      <c r="AC976" s="47">
        <v>42810.438101192129</v>
      </c>
      <c r="AD976" t="s">
        <v>9398</v>
      </c>
      <c r="AE976" s="47">
        <v>42810.438101192129</v>
      </c>
    </row>
    <row r="977" spans="23:31" x14ac:dyDescent="0.35">
      <c r="W977" s="32" t="str">
        <f t="shared" si="37"/>
        <v>SAN1WV</v>
      </c>
      <c r="X977" s="32" t="b">
        <f t="shared" si="38"/>
        <v>1</v>
      </c>
      <c r="Y977" t="s">
        <v>15</v>
      </c>
      <c r="Z977" t="s">
        <v>1432</v>
      </c>
      <c r="AA977" t="s">
        <v>1433</v>
      </c>
      <c r="AB977" t="s">
        <v>9398</v>
      </c>
      <c r="AC977" s="47">
        <v>42810.438101354164</v>
      </c>
      <c r="AD977" t="s">
        <v>9398</v>
      </c>
      <c r="AE977" s="47">
        <v>42810.438101354164</v>
      </c>
    </row>
    <row r="978" spans="23:31" x14ac:dyDescent="0.35">
      <c r="W978" s="32" t="str">
        <f t="shared" si="37"/>
        <v>SAN1WY</v>
      </c>
      <c r="X978" s="32" t="b">
        <f t="shared" si="38"/>
        <v>1</v>
      </c>
      <c r="Y978" t="s">
        <v>15</v>
      </c>
      <c r="Z978" t="s">
        <v>1434</v>
      </c>
      <c r="AA978" t="s">
        <v>1435</v>
      </c>
      <c r="AB978" t="s">
        <v>9398</v>
      </c>
      <c r="AC978" s="47">
        <v>42810.438101539352</v>
      </c>
      <c r="AD978" t="s">
        <v>9398</v>
      </c>
      <c r="AE978" s="47">
        <v>42810.438101539352</v>
      </c>
    </row>
    <row r="979" spans="23:31" x14ac:dyDescent="0.35">
      <c r="W979" s="32" t="str">
        <f t="shared" si="37"/>
        <v>SAN1YT</v>
      </c>
      <c r="X979" s="32" t="b">
        <f t="shared" si="38"/>
        <v>1</v>
      </c>
      <c r="Y979" t="s">
        <v>15</v>
      </c>
      <c r="Z979" t="s">
        <v>1436</v>
      </c>
      <c r="AA979" t="s">
        <v>1437</v>
      </c>
      <c r="AB979" t="s">
        <v>9398</v>
      </c>
      <c r="AC979" s="47">
        <v>42810.438101736108</v>
      </c>
      <c r="AD979" t="s">
        <v>9398</v>
      </c>
      <c r="AE979" s="47">
        <v>42810.438101736108</v>
      </c>
    </row>
    <row r="980" spans="23:31" x14ac:dyDescent="0.35">
      <c r="W980" s="32" t="str">
        <f t="shared" ref="W980:W1043" si="39">Y980&amp;Z980</f>
        <v/>
      </c>
      <c r="X980" s="32" t="b">
        <f t="shared" si="38"/>
        <v>0</v>
      </c>
    </row>
    <row r="981" spans="23:31" x14ac:dyDescent="0.35">
      <c r="W981" s="32" t="str">
        <f t="shared" si="39"/>
        <v/>
      </c>
      <c r="X981" s="32" t="b">
        <f t="shared" si="38"/>
        <v>0</v>
      </c>
    </row>
    <row r="982" spans="23:31" x14ac:dyDescent="0.35">
      <c r="W982" s="32" t="str">
        <f t="shared" si="39"/>
        <v/>
      </c>
      <c r="X982" s="32" t="b">
        <f t="shared" si="38"/>
        <v>0</v>
      </c>
    </row>
    <row r="983" spans="23:31" x14ac:dyDescent="0.35">
      <c r="W983" s="32" t="str">
        <f t="shared" si="39"/>
        <v/>
      </c>
      <c r="X983" s="32" t="b">
        <f t="shared" si="38"/>
        <v>0</v>
      </c>
    </row>
    <row r="984" spans="23:31" x14ac:dyDescent="0.35">
      <c r="W984" s="32" t="str">
        <f t="shared" si="39"/>
        <v/>
      </c>
      <c r="X984" s="32" t="b">
        <f t="shared" si="38"/>
        <v>0</v>
      </c>
    </row>
    <row r="985" spans="23:31" x14ac:dyDescent="0.35">
      <c r="W985" s="32" t="str">
        <f t="shared" si="39"/>
        <v/>
      </c>
      <c r="X985" s="32" t="b">
        <f t="shared" si="38"/>
        <v>0</v>
      </c>
    </row>
    <row r="986" spans="23:31" x14ac:dyDescent="0.35">
      <c r="W986" s="32" t="str">
        <f t="shared" si="39"/>
        <v/>
      </c>
      <c r="X986" s="32" t="b">
        <f t="shared" si="38"/>
        <v>0</v>
      </c>
    </row>
    <row r="987" spans="23:31" x14ac:dyDescent="0.35">
      <c r="W987" s="32" t="str">
        <f t="shared" si="39"/>
        <v/>
      </c>
      <c r="X987" s="32" t="b">
        <f t="shared" si="38"/>
        <v>0</v>
      </c>
    </row>
    <row r="988" spans="23:31" x14ac:dyDescent="0.35">
      <c r="W988" s="32" t="str">
        <f t="shared" si="39"/>
        <v/>
      </c>
      <c r="X988" s="32" t="b">
        <f t="shared" si="38"/>
        <v>0</v>
      </c>
    </row>
    <row r="989" spans="23:31" x14ac:dyDescent="0.35">
      <c r="W989" s="32" t="str">
        <f t="shared" si="39"/>
        <v/>
      </c>
      <c r="X989" s="32" t="b">
        <f t="shared" si="38"/>
        <v>0</v>
      </c>
    </row>
    <row r="990" spans="23:31" x14ac:dyDescent="0.35">
      <c r="W990" s="32" t="str">
        <f t="shared" si="39"/>
        <v/>
      </c>
      <c r="X990" s="32" t="b">
        <f t="shared" si="38"/>
        <v>0</v>
      </c>
    </row>
    <row r="991" spans="23:31" x14ac:dyDescent="0.35">
      <c r="W991" s="32" t="str">
        <f t="shared" si="39"/>
        <v/>
      </c>
      <c r="X991" s="32" t="b">
        <f t="shared" si="38"/>
        <v>0</v>
      </c>
    </row>
    <row r="992" spans="23:31" x14ac:dyDescent="0.35">
      <c r="W992" s="32" t="str">
        <f t="shared" si="39"/>
        <v/>
      </c>
      <c r="X992" s="32" t="b">
        <f t="shared" si="38"/>
        <v>0</v>
      </c>
    </row>
    <row r="993" spans="23:24" x14ac:dyDescent="0.35">
      <c r="W993" s="32" t="str">
        <f t="shared" si="39"/>
        <v/>
      </c>
      <c r="X993" s="32" t="b">
        <f t="shared" si="38"/>
        <v>0</v>
      </c>
    </row>
    <row r="994" spans="23:24" x14ac:dyDescent="0.35">
      <c r="W994" s="32" t="str">
        <f t="shared" si="39"/>
        <v/>
      </c>
      <c r="X994" s="32" t="b">
        <f t="shared" si="38"/>
        <v>0</v>
      </c>
    </row>
    <row r="995" spans="23:24" x14ac:dyDescent="0.35">
      <c r="W995" s="32" t="str">
        <f t="shared" si="39"/>
        <v/>
      </c>
      <c r="X995" s="32" t="b">
        <f t="shared" si="38"/>
        <v>0</v>
      </c>
    </row>
    <row r="996" spans="23:24" x14ac:dyDescent="0.35">
      <c r="W996" s="32" t="str">
        <f t="shared" si="39"/>
        <v/>
      </c>
      <c r="X996" s="32" t="b">
        <f t="shared" si="38"/>
        <v>0</v>
      </c>
    </row>
    <row r="997" spans="23:24" x14ac:dyDescent="0.35">
      <c r="W997" s="32" t="str">
        <f t="shared" si="39"/>
        <v/>
      </c>
      <c r="X997" s="32" t="b">
        <f t="shared" si="38"/>
        <v>0</v>
      </c>
    </row>
    <row r="998" spans="23:24" x14ac:dyDescent="0.35">
      <c r="W998" s="32" t="str">
        <f t="shared" si="39"/>
        <v/>
      </c>
      <c r="X998" s="32" t="b">
        <f t="shared" si="38"/>
        <v>0</v>
      </c>
    </row>
    <row r="999" spans="23:24" x14ac:dyDescent="0.35">
      <c r="W999" s="32" t="str">
        <f t="shared" si="39"/>
        <v/>
      </c>
      <c r="X999" s="32" t="b">
        <f t="shared" si="38"/>
        <v>0</v>
      </c>
    </row>
    <row r="1000" spans="23:24" x14ac:dyDescent="0.35">
      <c r="W1000" s="32" t="str">
        <f t="shared" si="39"/>
        <v/>
      </c>
      <c r="X1000" s="32" t="b">
        <f t="shared" si="38"/>
        <v>0</v>
      </c>
    </row>
    <row r="1001" spans="23:24" x14ac:dyDescent="0.35">
      <c r="W1001" s="32" t="str">
        <f t="shared" si="39"/>
        <v/>
      </c>
      <c r="X1001" s="32" t="b">
        <f t="shared" si="38"/>
        <v>0</v>
      </c>
    </row>
    <row r="1002" spans="23:24" x14ac:dyDescent="0.35">
      <c r="W1002" s="32" t="str">
        <f t="shared" si="39"/>
        <v/>
      </c>
      <c r="X1002" s="32" t="b">
        <f t="shared" si="38"/>
        <v>0</v>
      </c>
    </row>
    <row r="1003" spans="23:24" x14ac:dyDescent="0.35">
      <c r="W1003" s="32" t="str">
        <f t="shared" si="39"/>
        <v/>
      </c>
      <c r="X1003" s="32" t="b">
        <f t="shared" si="38"/>
        <v>0</v>
      </c>
    </row>
    <row r="1004" spans="23:24" x14ac:dyDescent="0.35">
      <c r="W1004" s="32" t="str">
        <f t="shared" si="39"/>
        <v/>
      </c>
      <c r="X1004" s="32" t="b">
        <f t="shared" si="38"/>
        <v>0</v>
      </c>
    </row>
    <row r="1005" spans="23:24" x14ac:dyDescent="0.35">
      <c r="W1005" s="32" t="str">
        <f t="shared" si="39"/>
        <v/>
      </c>
      <c r="X1005" s="32" t="b">
        <f t="shared" si="38"/>
        <v>0</v>
      </c>
    </row>
    <row r="1006" spans="23:24" x14ac:dyDescent="0.35">
      <c r="W1006" s="32" t="str">
        <f t="shared" si="39"/>
        <v/>
      </c>
      <c r="X1006" s="32" t="b">
        <f t="shared" si="38"/>
        <v>0</v>
      </c>
    </row>
    <row r="1007" spans="23:24" x14ac:dyDescent="0.35">
      <c r="W1007" s="32" t="str">
        <f t="shared" si="39"/>
        <v/>
      </c>
      <c r="X1007" s="32" t="b">
        <f t="shared" si="38"/>
        <v>0</v>
      </c>
    </row>
    <row r="1008" spans="23:24" x14ac:dyDescent="0.35">
      <c r="W1008" s="32" t="str">
        <f t="shared" si="39"/>
        <v/>
      </c>
      <c r="X1008" s="32" t="b">
        <f t="shared" si="38"/>
        <v>0</v>
      </c>
    </row>
    <row r="1009" spans="23:24" x14ac:dyDescent="0.35">
      <c r="W1009" s="32" t="str">
        <f t="shared" si="39"/>
        <v/>
      </c>
      <c r="X1009" s="32" t="b">
        <f t="shared" si="38"/>
        <v>0</v>
      </c>
    </row>
    <row r="1010" spans="23:24" x14ac:dyDescent="0.35">
      <c r="W1010" s="32" t="str">
        <f t="shared" si="39"/>
        <v/>
      </c>
      <c r="X1010" s="32" t="b">
        <f t="shared" si="38"/>
        <v>0</v>
      </c>
    </row>
    <row r="1011" spans="23:24" x14ac:dyDescent="0.35">
      <c r="W1011" s="32" t="str">
        <f t="shared" si="39"/>
        <v/>
      </c>
      <c r="X1011" s="32" t="b">
        <f t="shared" si="38"/>
        <v>0</v>
      </c>
    </row>
    <row r="1012" spans="23:24" x14ac:dyDescent="0.35">
      <c r="W1012" s="32" t="str">
        <f t="shared" si="39"/>
        <v/>
      </c>
      <c r="X1012" s="32" t="b">
        <f t="shared" si="38"/>
        <v>0</v>
      </c>
    </row>
    <row r="1013" spans="23:24" x14ac:dyDescent="0.35">
      <c r="W1013" s="32" t="str">
        <f t="shared" si="39"/>
        <v/>
      </c>
      <c r="X1013" s="32" t="b">
        <f t="shared" si="38"/>
        <v>0</v>
      </c>
    </row>
    <row r="1014" spans="23:24" x14ac:dyDescent="0.35">
      <c r="W1014" s="32" t="str">
        <f t="shared" si="39"/>
        <v/>
      </c>
      <c r="X1014" s="32" t="b">
        <f t="shared" si="38"/>
        <v>0</v>
      </c>
    </row>
    <row r="1015" spans="23:24" x14ac:dyDescent="0.35">
      <c r="W1015" s="32" t="str">
        <f t="shared" si="39"/>
        <v/>
      </c>
      <c r="X1015" s="32" t="b">
        <f t="shared" si="38"/>
        <v>0</v>
      </c>
    </row>
    <row r="1016" spans="23:24" x14ac:dyDescent="0.35">
      <c r="W1016" s="32" t="str">
        <f t="shared" si="39"/>
        <v/>
      </c>
      <c r="X1016" s="32" t="b">
        <f t="shared" si="38"/>
        <v>0</v>
      </c>
    </row>
    <row r="1017" spans="23:24" x14ac:dyDescent="0.35">
      <c r="W1017" s="32" t="str">
        <f t="shared" si="39"/>
        <v/>
      </c>
      <c r="X1017" s="32" t="b">
        <f t="shared" si="38"/>
        <v>0</v>
      </c>
    </row>
    <row r="1018" spans="23:24" x14ac:dyDescent="0.35">
      <c r="W1018" s="32" t="str">
        <f t="shared" si="39"/>
        <v/>
      </c>
      <c r="X1018" s="32" t="b">
        <f t="shared" si="38"/>
        <v>0</v>
      </c>
    </row>
    <row r="1019" spans="23:24" x14ac:dyDescent="0.35">
      <c r="W1019" s="32" t="str">
        <f t="shared" si="39"/>
        <v/>
      </c>
      <c r="X1019" s="32" t="b">
        <f t="shared" si="38"/>
        <v>0</v>
      </c>
    </row>
    <row r="1020" spans="23:24" x14ac:dyDescent="0.35">
      <c r="W1020" s="32" t="str">
        <f t="shared" si="39"/>
        <v/>
      </c>
      <c r="X1020" s="32" t="b">
        <f t="shared" si="38"/>
        <v>0</v>
      </c>
    </row>
    <row r="1021" spans="23:24" x14ac:dyDescent="0.35">
      <c r="W1021" s="32" t="str">
        <f t="shared" si="39"/>
        <v/>
      </c>
      <c r="X1021" s="32" t="b">
        <f t="shared" si="38"/>
        <v>0</v>
      </c>
    </row>
    <row r="1022" spans="23:24" x14ac:dyDescent="0.35">
      <c r="W1022" s="32" t="str">
        <f t="shared" si="39"/>
        <v/>
      </c>
      <c r="X1022" s="32" t="b">
        <f t="shared" si="38"/>
        <v>0</v>
      </c>
    </row>
    <row r="1023" spans="23:24" x14ac:dyDescent="0.35">
      <c r="W1023" s="32" t="str">
        <f t="shared" si="39"/>
        <v/>
      </c>
      <c r="X1023" s="32" t="b">
        <f t="shared" si="38"/>
        <v>0</v>
      </c>
    </row>
    <row r="1024" spans="23:24" x14ac:dyDescent="0.35">
      <c r="W1024" s="32" t="str">
        <f t="shared" si="39"/>
        <v/>
      </c>
      <c r="X1024" s="32" t="b">
        <f t="shared" si="38"/>
        <v>0</v>
      </c>
    </row>
    <row r="1025" spans="23:24" x14ac:dyDescent="0.35">
      <c r="W1025" s="32" t="str">
        <f t="shared" si="39"/>
        <v/>
      </c>
      <c r="X1025" s="32" t="b">
        <f t="shared" si="38"/>
        <v>0</v>
      </c>
    </row>
    <row r="1026" spans="23:24" x14ac:dyDescent="0.35">
      <c r="W1026" s="32" t="str">
        <f t="shared" si="39"/>
        <v/>
      </c>
      <c r="X1026" s="32" t="b">
        <f t="shared" si="38"/>
        <v>0</v>
      </c>
    </row>
    <row r="1027" spans="23:24" x14ac:dyDescent="0.35">
      <c r="W1027" s="32" t="str">
        <f t="shared" si="39"/>
        <v/>
      </c>
      <c r="X1027" s="32" t="b">
        <f t="shared" si="38"/>
        <v>0</v>
      </c>
    </row>
    <row r="1028" spans="23:24" x14ac:dyDescent="0.35">
      <c r="W1028" s="32" t="str">
        <f t="shared" si="39"/>
        <v/>
      </c>
      <c r="X1028" s="32" t="b">
        <f t="shared" si="38"/>
        <v>0</v>
      </c>
    </row>
    <row r="1029" spans="23:24" x14ac:dyDescent="0.35">
      <c r="W1029" s="32" t="str">
        <f t="shared" si="39"/>
        <v/>
      </c>
      <c r="X1029" s="32" t="b">
        <f t="shared" si="38"/>
        <v>0</v>
      </c>
    </row>
    <row r="1030" spans="23:24" x14ac:dyDescent="0.35">
      <c r="W1030" s="32" t="str">
        <f t="shared" si="39"/>
        <v/>
      </c>
      <c r="X1030" s="32" t="b">
        <f t="shared" ref="X1030:X1093" si="40">VLOOKUP(Z1030,T:U,2,0)=AA1030</f>
        <v>0</v>
      </c>
    </row>
    <row r="1031" spans="23:24" x14ac:dyDescent="0.35">
      <c r="W1031" s="32" t="str">
        <f t="shared" si="39"/>
        <v/>
      </c>
      <c r="X1031" s="32" t="b">
        <f t="shared" si="40"/>
        <v>0</v>
      </c>
    </row>
    <row r="1032" spans="23:24" x14ac:dyDescent="0.35">
      <c r="W1032" s="32" t="str">
        <f t="shared" si="39"/>
        <v/>
      </c>
      <c r="X1032" s="32" t="b">
        <f t="shared" si="40"/>
        <v>0</v>
      </c>
    </row>
    <row r="1033" spans="23:24" x14ac:dyDescent="0.35">
      <c r="W1033" s="32" t="str">
        <f t="shared" si="39"/>
        <v/>
      </c>
      <c r="X1033" s="32" t="b">
        <f t="shared" si="40"/>
        <v>0</v>
      </c>
    </row>
    <row r="1034" spans="23:24" x14ac:dyDescent="0.35">
      <c r="W1034" s="32" t="str">
        <f t="shared" si="39"/>
        <v/>
      </c>
      <c r="X1034" s="32" t="b">
        <f t="shared" si="40"/>
        <v>0</v>
      </c>
    </row>
    <row r="1035" spans="23:24" x14ac:dyDescent="0.35">
      <c r="W1035" s="32" t="str">
        <f t="shared" si="39"/>
        <v/>
      </c>
      <c r="X1035" s="32" t="b">
        <f t="shared" si="40"/>
        <v>0</v>
      </c>
    </row>
    <row r="1036" spans="23:24" x14ac:dyDescent="0.35">
      <c r="W1036" s="32" t="str">
        <f t="shared" si="39"/>
        <v/>
      </c>
      <c r="X1036" s="32" t="b">
        <f t="shared" si="40"/>
        <v>0</v>
      </c>
    </row>
    <row r="1037" spans="23:24" x14ac:dyDescent="0.35">
      <c r="W1037" s="32" t="str">
        <f t="shared" si="39"/>
        <v/>
      </c>
      <c r="X1037" s="32" t="b">
        <f t="shared" si="40"/>
        <v>0</v>
      </c>
    </row>
    <row r="1038" spans="23:24" x14ac:dyDescent="0.35">
      <c r="W1038" s="32" t="str">
        <f t="shared" si="39"/>
        <v/>
      </c>
      <c r="X1038" s="32" t="b">
        <f t="shared" si="40"/>
        <v>0</v>
      </c>
    </row>
    <row r="1039" spans="23:24" x14ac:dyDescent="0.35">
      <c r="W1039" s="32" t="str">
        <f t="shared" si="39"/>
        <v/>
      </c>
      <c r="X1039" s="32" t="b">
        <f t="shared" si="40"/>
        <v>0</v>
      </c>
    </row>
    <row r="1040" spans="23:24" x14ac:dyDescent="0.35">
      <c r="W1040" s="32" t="str">
        <f t="shared" si="39"/>
        <v/>
      </c>
      <c r="X1040" s="32" t="b">
        <f t="shared" si="40"/>
        <v>0</v>
      </c>
    </row>
    <row r="1041" spans="23:24" x14ac:dyDescent="0.35">
      <c r="W1041" s="32" t="str">
        <f t="shared" si="39"/>
        <v/>
      </c>
      <c r="X1041" s="32" t="b">
        <f t="shared" si="40"/>
        <v>0</v>
      </c>
    </row>
    <row r="1042" spans="23:24" x14ac:dyDescent="0.35">
      <c r="W1042" s="32" t="str">
        <f t="shared" si="39"/>
        <v/>
      </c>
      <c r="X1042" s="32" t="b">
        <f t="shared" si="40"/>
        <v>0</v>
      </c>
    </row>
    <row r="1043" spans="23:24" x14ac:dyDescent="0.35">
      <c r="W1043" s="32" t="str">
        <f t="shared" si="39"/>
        <v/>
      </c>
      <c r="X1043" s="32" t="b">
        <f t="shared" si="40"/>
        <v>0</v>
      </c>
    </row>
    <row r="1044" spans="23:24" x14ac:dyDescent="0.35">
      <c r="W1044" s="32" t="str">
        <f t="shared" ref="W1044:W1107" si="41">Y1044&amp;Z1044</f>
        <v/>
      </c>
      <c r="X1044" s="32" t="b">
        <f t="shared" si="40"/>
        <v>0</v>
      </c>
    </row>
    <row r="1045" spans="23:24" x14ac:dyDescent="0.35">
      <c r="W1045" s="32" t="str">
        <f t="shared" si="41"/>
        <v/>
      </c>
      <c r="X1045" s="32" t="b">
        <f t="shared" si="40"/>
        <v>0</v>
      </c>
    </row>
    <row r="1046" spans="23:24" x14ac:dyDescent="0.35">
      <c r="W1046" s="32" t="str">
        <f t="shared" si="41"/>
        <v/>
      </c>
      <c r="X1046" s="32" t="b">
        <f t="shared" si="40"/>
        <v>0</v>
      </c>
    </row>
    <row r="1047" spans="23:24" x14ac:dyDescent="0.35">
      <c r="W1047" s="32" t="str">
        <f t="shared" si="41"/>
        <v/>
      </c>
      <c r="X1047" s="32" t="b">
        <f t="shared" si="40"/>
        <v>0</v>
      </c>
    </row>
    <row r="1048" spans="23:24" x14ac:dyDescent="0.35">
      <c r="W1048" s="32" t="str">
        <f t="shared" si="41"/>
        <v/>
      </c>
      <c r="X1048" s="32" t="b">
        <f t="shared" si="40"/>
        <v>0</v>
      </c>
    </row>
    <row r="1049" spans="23:24" x14ac:dyDescent="0.35">
      <c r="W1049" s="32" t="str">
        <f t="shared" si="41"/>
        <v/>
      </c>
      <c r="X1049" s="32" t="b">
        <f t="shared" si="40"/>
        <v>0</v>
      </c>
    </row>
    <row r="1050" spans="23:24" x14ac:dyDescent="0.35">
      <c r="W1050" s="32" t="str">
        <f t="shared" si="41"/>
        <v/>
      </c>
      <c r="X1050" s="32" t="b">
        <f t="shared" si="40"/>
        <v>0</v>
      </c>
    </row>
    <row r="1051" spans="23:24" x14ac:dyDescent="0.35">
      <c r="W1051" s="32" t="str">
        <f t="shared" si="41"/>
        <v/>
      </c>
      <c r="X1051" s="32" t="b">
        <f t="shared" si="40"/>
        <v>0</v>
      </c>
    </row>
    <row r="1052" spans="23:24" x14ac:dyDescent="0.35">
      <c r="W1052" s="32" t="str">
        <f t="shared" si="41"/>
        <v/>
      </c>
      <c r="X1052" s="32" t="b">
        <f t="shared" si="40"/>
        <v>0</v>
      </c>
    </row>
    <row r="1053" spans="23:24" x14ac:dyDescent="0.35">
      <c r="W1053" s="32" t="str">
        <f t="shared" si="41"/>
        <v/>
      </c>
      <c r="X1053" s="32" t="b">
        <f t="shared" si="40"/>
        <v>0</v>
      </c>
    </row>
    <row r="1054" spans="23:24" x14ac:dyDescent="0.35">
      <c r="W1054" s="32" t="str">
        <f t="shared" si="41"/>
        <v/>
      </c>
      <c r="X1054" s="32" t="b">
        <f t="shared" si="40"/>
        <v>0</v>
      </c>
    </row>
    <row r="1055" spans="23:24" x14ac:dyDescent="0.35">
      <c r="W1055" s="32" t="str">
        <f t="shared" si="41"/>
        <v/>
      </c>
      <c r="X1055" s="32" t="b">
        <f t="shared" si="40"/>
        <v>0</v>
      </c>
    </row>
    <row r="1056" spans="23:24" x14ac:dyDescent="0.35">
      <c r="W1056" s="32" t="str">
        <f t="shared" si="41"/>
        <v/>
      </c>
      <c r="X1056" s="32" t="b">
        <f t="shared" si="40"/>
        <v>0</v>
      </c>
    </row>
    <row r="1057" spans="23:24" x14ac:dyDescent="0.35">
      <c r="W1057" s="32" t="str">
        <f t="shared" si="41"/>
        <v/>
      </c>
      <c r="X1057" s="32" t="b">
        <f t="shared" si="40"/>
        <v>0</v>
      </c>
    </row>
    <row r="1058" spans="23:24" x14ac:dyDescent="0.35">
      <c r="W1058" s="32" t="str">
        <f t="shared" si="41"/>
        <v/>
      </c>
      <c r="X1058" s="32" t="b">
        <f t="shared" si="40"/>
        <v>0</v>
      </c>
    </row>
    <row r="1059" spans="23:24" x14ac:dyDescent="0.35">
      <c r="W1059" s="32" t="str">
        <f t="shared" si="41"/>
        <v/>
      </c>
      <c r="X1059" s="32" t="b">
        <f t="shared" si="40"/>
        <v>0</v>
      </c>
    </row>
    <row r="1060" spans="23:24" x14ac:dyDescent="0.35">
      <c r="W1060" s="32" t="str">
        <f t="shared" si="41"/>
        <v/>
      </c>
      <c r="X1060" s="32" t="b">
        <f t="shared" si="40"/>
        <v>0</v>
      </c>
    </row>
    <row r="1061" spans="23:24" x14ac:dyDescent="0.35">
      <c r="W1061" s="32" t="str">
        <f t="shared" si="41"/>
        <v/>
      </c>
      <c r="X1061" s="32" t="b">
        <f t="shared" si="40"/>
        <v>0</v>
      </c>
    </row>
    <row r="1062" spans="23:24" x14ac:dyDescent="0.35">
      <c r="W1062" s="32" t="str">
        <f t="shared" si="41"/>
        <v/>
      </c>
      <c r="X1062" s="32" t="b">
        <f t="shared" si="40"/>
        <v>0</v>
      </c>
    </row>
    <row r="1063" spans="23:24" x14ac:dyDescent="0.35">
      <c r="W1063" s="32" t="str">
        <f t="shared" si="41"/>
        <v/>
      </c>
      <c r="X1063" s="32" t="b">
        <f t="shared" si="40"/>
        <v>0</v>
      </c>
    </row>
    <row r="1064" spans="23:24" x14ac:dyDescent="0.35">
      <c r="W1064" s="32" t="str">
        <f t="shared" si="41"/>
        <v/>
      </c>
      <c r="X1064" s="32" t="b">
        <f t="shared" si="40"/>
        <v>0</v>
      </c>
    </row>
    <row r="1065" spans="23:24" x14ac:dyDescent="0.35">
      <c r="W1065" s="32" t="str">
        <f t="shared" si="41"/>
        <v/>
      </c>
      <c r="X1065" s="32" t="b">
        <f t="shared" si="40"/>
        <v>0</v>
      </c>
    </row>
    <row r="1066" spans="23:24" x14ac:dyDescent="0.35">
      <c r="W1066" s="32" t="str">
        <f t="shared" si="41"/>
        <v/>
      </c>
      <c r="X1066" s="32" t="b">
        <f t="shared" si="40"/>
        <v>0</v>
      </c>
    </row>
    <row r="1067" spans="23:24" x14ac:dyDescent="0.35">
      <c r="W1067" s="32" t="str">
        <f t="shared" si="41"/>
        <v/>
      </c>
      <c r="X1067" s="32" t="b">
        <f t="shared" si="40"/>
        <v>0</v>
      </c>
    </row>
    <row r="1068" spans="23:24" x14ac:dyDescent="0.35">
      <c r="W1068" s="32" t="str">
        <f t="shared" si="41"/>
        <v/>
      </c>
      <c r="X1068" s="32" t="b">
        <f t="shared" si="40"/>
        <v>0</v>
      </c>
    </row>
    <row r="1069" spans="23:24" x14ac:dyDescent="0.35">
      <c r="W1069" s="32" t="str">
        <f t="shared" si="41"/>
        <v/>
      </c>
      <c r="X1069" s="32" t="b">
        <f t="shared" si="40"/>
        <v>0</v>
      </c>
    </row>
    <row r="1070" spans="23:24" x14ac:dyDescent="0.35">
      <c r="W1070" s="32" t="str">
        <f t="shared" si="41"/>
        <v/>
      </c>
      <c r="X1070" s="32" t="b">
        <f t="shared" si="40"/>
        <v>0</v>
      </c>
    </row>
    <row r="1071" spans="23:24" x14ac:dyDescent="0.35">
      <c r="W1071" s="32" t="str">
        <f t="shared" si="41"/>
        <v/>
      </c>
      <c r="X1071" s="32" t="b">
        <f t="shared" si="40"/>
        <v>0</v>
      </c>
    </row>
    <row r="1072" spans="23:24" x14ac:dyDescent="0.35">
      <c r="W1072" s="32" t="str">
        <f t="shared" si="41"/>
        <v/>
      </c>
      <c r="X1072" s="32" t="b">
        <f t="shared" si="40"/>
        <v>0</v>
      </c>
    </row>
    <row r="1073" spans="23:24" x14ac:dyDescent="0.35">
      <c r="W1073" s="32" t="str">
        <f t="shared" si="41"/>
        <v/>
      </c>
      <c r="X1073" s="32" t="b">
        <f t="shared" si="40"/>
        <v>0</v>
      </c>
    </row>
    <row r="1074" spans="23:24" x14ac:dyDescent="0.35">
      <c r="W1074" s="32" t="str">
        <f t="shared" si="41"/>
        <v/>
      </c>
      <c r="X1074" s="32" t="b">
        <f t="shared" si="40"/>
        <v>0</v>
      </c>
    </row>
    <row r="1075" spans="23:24" x14ac:dyDescent="0.35">
      <c r="W1075" s="32" t="str">
        <f t="shared" si="41"/>
        <v/>
      </c>
      <c r="X1075" s="32" t="b">
        <f t="shared" si="40"/>
        <v>0</v>
      </c>
    </row>
    <row r="1076" spans="23:24" x14ac:dyDescent="0.35">
      <c r="W1076" s="32" t="str">
        <f t="shared" si="41"/>
        <v/>
      </c>
      <c r="X1076" s="32" t="b">
        <f t="shared" si="40"/>
        <v>0</v>
      </c>
    </row>
    <row r="1077" spans="23:24" x14ac:dyDescent="0.35">
      <c r="W1077" s="32" t="str">
        <f t="shared" si="41"/>
        <v/>
      </c>
      <c r="X1077" s="32" t="b">
        <f t="shared" si="40"/>
        <v>0</v>
      </c>
    </row>
    <row r="1078" spans="23:24" x14ac:dyDescent="0.35">
      <c r="W1078" s="32" t="str">
        <f t="shared" si="41"/>
        <v/>
      </c>
      <c r="X1078" s="32" t="b">
        <f t="shared" si="40"/>
        <v>0</v>
      </c>
    </row>
    <row r="1079" spans="23:24" x14ac:dyDescent="0.35">
      <c r="W1079" s="32" t="str">
        <f t="shared" si="41"/>
        <v/>
      </c>
      <c r="X1079" s="32" t="b">
        <f t="shared" si="40"/>
        <v>0</v>
      </c>
    </row>
    <row r="1080" spans="23:24" x14ac:dyDescent="0.35">
      <c r="W1080" s="32" t="str">
        <f t="shared" si="41"/>
        <v/>
      </c>
      <c r="X1080" s="32" t="b">
        <f t="shared" si="40"/>
        <v>0</v>
      </c>
    </row>
    <row r="1081" spans="23:24" x14ac:dyDescent="0.35">
      <c r="W1081" s="32" t="str">
        <f t="shared" si="41"/>
        <v/>
      </c>
      <c r="X1081" s="32" t="b">
        <f t="shared" si="40"/>
        <v>0</v>
      </c>
    </row>
    <row r="1082" spans="23:24" x14ac:dyDescent="0.35">
      <c r="W1082" s="32" t="str">
        <f t="shared" si="41"/>
        <v/>
      </c>
      <c r="X1082" s="32" t="b">
        <f t="shared" si="40"/>
        <v>0</v>
      </c>
    </row>
    <row r="1083" spans="23:24" x14ac:dyDescent="0.35">
      <c r="W1083" s="32" t="str">
        <f t="shared" si="41"/>
        <v/>
      </c>
      <c r="X1083" s="32" t="b">
        <f t="shared" si="40"/>
        <v>0</v>
      </c>
    </row>
    <row r="1084" spans="23:24" x14ac:dyDescent="0.35">
      <c r="W1084" s="32" t="str">
        <f t="shared" si="41"/>
        <v/>
      </c>
      <c r="X1084" s="32" t="b">
        <f t="shared" si="40"/>
        <v>0</v>
      </c>
    </row>
    <row r="1085" spans="23:24" x14ac:dyDescent="0.35">
      <c r="W1085" s="32" t="str">
        <f t="shared" si="41"/>
        <v/>
      </c>
      <c r="X1085" s="32" t="b">
        <f t="shared" si="40"/>
        <v>0</v>
      </c>
    </row>
    <row r="1086" spans="23:24" x14ac:dyDescent="0.35">
      <c r="W1086" s="32" t="str">
        <f t="shared" si="41"/>
        <v/>
      </c>
      <c r="X1086" s="32" t="b">
        <f t="shared" si="40"/>
        <v>0</v>
      </c>
    </row>
    <row r="1087" spans="23:24" x14ac:dyDescent="0.35">
      <c r="W1087" s="32" t="str">
        <f t="shared" si="41"/>
        <v/>
      </c>
      <c r="X1087" s="32" t="b">
        <f t="shared" si="40"/>
        <v>0</v>
      </c>
    </row>
    <row r="1088" spans="23:24" x14ac:dyDescent="0.35">
      <c r="W1088" s="32" t="str">
        <f t="shared" si="41"/>
        <v/>
      </c>
      <c r="X1088" s="32" t="b">
        <f t="shared" si="40"/>
        <v>0</v>
      </c>
    </row>
    <row r="1089" spans="23:24" x14ac:dyDescent="0.35">
      <c r="W1089" s="32" t="str">
        <f t="shared" si="41"/>
        <v/>
      </c>
      <c r="X1089" s="32" t="b">
        <f t="shared" si="40"/>
        <v>0</v>
      </c>
    </row>
    <row r="1090" spans="23:24" x14ac:dyDescent="0.35">
      <c r="W1090" s="32" t="str">
        <f t="shared" si="41"/>
        <v/>
      </c>
      <c r="X1090" s="32" t="b">
        <f t="shared" si="40"/>
        <v>0</v>
      </c>
    </row>
    <row r="1091" spans="23:24" x14ac:dyDescent="0.35">
      <c r="W1091" s="32" t="str">
        <f t="shared" si="41"/>
        <v/>
      </c>
      <c r="X1091" s="32" t="b">
        <f t="shared" si="40"/>
        <v>0</v>
      </c>
    </row>
    <row r="1092" spans="23:24" x14ac:dyDescent="0.35">
      <c r="W1092" s="32" t="str">
        <f t="shared" si="41"/>
        <v/>
      </c>
      <c r="X1092" s="32" t="b">
        <f t="shared" si="40"/>
        <v>0</v>
      </c>
    </row>
    <row r="1093" spans="23:24" x14ac:dyDescent="0.35">
      <c r="W1093" s="32" t="str">
        <f t="shared" si="41"/>
        <v/>
      </c>
      <c r="X1093" s="32" t="b">
        <f t="shared" si="40"/>
        <v>0</v>
      </c>
    </row>
    <row r="1094" spans="23:24" x14ac:dyDescent="0.35">
      <c r="W1094" s="32" t="str">
        <f t="shared" si="41"/>
        <v/>
      </c>
      <c r="X1094" s="32" t="b">
        <f t="shared" ref="X1094:X1157" si="42">VLOOKUP(Z1094,T:U,2,0)=AA1094</f>
        <v>0</v>
      </c>
    </row>
    <row r="1095" spans="23:24" x14ac:dyDescent="0.35">
      <c r="W1095" s="32" t="str">
        <f t="shared" si="41"/>
        <v/>
      </c>
      <c r="X1095" s="32" t="b">
        <f t="shared" si="42"/>
        <v>0</v>
      </c>
    </row>
    <row r="1096" spans="23:24" x14ac:dyDescent="0.35">
      <c r="W1096" s="32" t="str">
        <f t="shared" si="41"/>
        <v/>
      </c>
      <c r="X1096" s="32" t="b">
        <f t="shared" si="42"/>
        <v>0</v>
      </c>
    </row>
    <row r="1097" spans="23:24" x14ac:dyDescent="0.35">
      <c r="W1097" s="32" t="str">
        <f t="shared" si="41"/>
        <v/>
      </c>
      <c r="X1097" s="32" t="b">
        <f t="shared" si="42"/>
        <v>0</v>
      </c>
    </row>
    <row r="1098" spans="23:24" x14ac:dyDescent="0.35">
      <c r="W1098" s="32" t="str">
        <f t="shared" si="41"/>
        <v/>
      </c>
      <c r="X1098" s="32" t="b">
        <f t="shared" si="42"/>
        <v>0</v>
      </c>
    </row>
    <row r="1099" spans="23:24" x14ac:dyDescent="0.35">
      <c r="W1099" s="32" t="str">
        <f t="shared" si="41"/>
        <v/>
      </c>
      <c r="X1099" s="32" t="b">
        <f t="shared" si="42"/>
        <v>0</v>
      </c>
    </row>
    <row r="1100" spans="23:24" x14ac:dyDescent="0.35">
      <c r="W1100" s="32" t="str">
        <f t="shared" si="41"/>
        <v/>
      </c>
      <c r="X1100" s="32" t="b">
        <f t="shared" si="42"/>
        <v>0</v>
      </c>
    </row>
    <row r="1101" spans="23:24" x14ac:dyDescent="0.35">
      <c r="W1101" s="32" t="str">
        <f t="shared" si="41"/>
        <v/>
      </c>
      <c r="X1101" s="32" t="b">
        <f t="shared" si="42"/>
        <v>0</v>
      </c>
    </row>
    <row r="1102" spans="23:24" x14ac:dyDescent="0.35">
      <c r="W1102" s="32" t="str">
        <f t="shared" si="41"/>
        <v/>
      </c>
      <c r="X1102" s="32" t="b">
        <f t="shared" si="42"/>
        <v>0</v>
      </c>
    </row>
    <row r="1103" spans="23:24" x14ac:dyDescent="0.35">
      <c r="W1103" s="32" t="str">
        <f t="shared" si="41"/>
        <v/>
      </c>
      <c r="X1103" s="32" t="b">
        <f t="shared" si="42"/>
        <v>0</v>
      </c>
    </row>
    <row r="1104" spans="23:24" x14ac:dyDescent="0.35">
      <c r="W1104" s="32" t="str">
        <f t="shared" si="41"/>
        <v/>
      </c>
      <c r="X1104" s="32" t="b">
        <f t="shared" si="42"/>
        <v>0</v>
      </c>
    </row>
    <row r="1105" spans="23:24" x14ac:dyDescent="0.35">
      <c r="W1105" s="32" t="str">
        <f t="shared" si="41"/>
        <v/>
      </c>
      <c r="X1105" s="32" t="b">
        <f t="shared" si="42"/>
        <v>0</v>
      </c>
    </row>
    <row r="1106" spans="23:24" x14ac:dyDescent="0.35">
      <c r="W1106" s="32" t="str">
        <f t="shared" si="41"/>
        <v/>
      </c>
      <c r="X1106" s="32" t="b">
        <f t="shared" si="42"/>
        <v>0</v>
      </c>
    </row>
    <row r="1107" spans="23:24" x14ac:dyDescent="0.35">
      <c r="W1107" s="32" t="str">
        <f t="shared" si="41"/>
        <v/>
      </c>
      <c r="X1107" s="32" t="b">
        <f t="shared" si="42"/>
        <v>0</v>
      </c>
    </row>
    <row r="1108" spans="23:24" x14ac:dyDescent="0.35">
      <c r="W1108" s="32" t="str">
        <f t="shared" ref="W1108:W1171" si="43">Y1108&amp;Z1108</f>
        <v/>
      </c>
      <c r="X1108" s="32" t="b">
        <f t="shared" si="42"/>
        <v>0</v>
      </c>
    </row>
    <row r="1109" spans="23:24" x14ac:dyDescent="0.35">
      <c r="W1109" s="32" t="str">
        <f t="shared" si="43"/>
        <v/>
      </c>
      <c r="X1109" s="32" t="b">
        <f t="shared" si="42"/>
        <v>0</v>
      </c>
    </row>
    <row r="1110" spans="23:24" x14ac:dyDescent="0.35">
      <c r="W1110" s="32" t="str">
        <f t="shared" si="43"/>
        <v/>
      </c>
      <c r="X1110" s="32" t="b">
        <f t="shared" si="42"/>
        <v>0</v>
      </c>
    </row>
    <row r="1111" spans="23:24" x14ac:dyDescent="0.35">
      <c r="W1111" s="32" t="str">
        <f t="shared" si="43"/>
        <v/>
      </c>
      <c r="X1111" s="32" t="b">
        <f t="shared" si="42"/>
        <v>0</v>
      </c>
    </row>
    <row r="1112" spans="23:24" x14ac:dyDescent="0.35">
      <c r="W1112" s="32" t="str">
        <f t="shared" si="43"/>
        <v/>
      </c>
      <c r="X1112" s="32" t="b">
        <f t="shared" si="42"/>
        <v>0</v>
      </c>
    </row>
    <row r="1113" spans="23:24" x14ac:dyDescent="0.35">
      <c r="W1113" s="32" t="str">
        <f t="shared" si="43"/>
        <v/>
      </c>
      <c r="X1113" s="32" t="b">
        <f t="shared" si="42"/>
        <v>0</v>
      </c>
    </row>
    <row r="1114" spans="23:24" x14ac:dyDescent="0.35">
      <c r="W1114" s="32" t="str">
        <f t="shared" si="43"/>
        <v/>
      </c>
      <c r="X1114" s="32" t="b">
        <f t="shared" si="42"/>
        <v>0</v>
      </c>
    </row>
    <row r="1115" spans="23:24" x14ac:dyDescent="0.35">
      <c r="W1115" s="32" t="str">
        <f t="shared" si="43"/>
        <v/>
      </c>
      <c r="X1115" s="32" t="b">
        <f t="shared" si="42"/>
        <v>0</v>
      </c>
    </row>
    <row r="1116" spans="23:24" x14ac:dyDescent="0.35">
      <c r="W1116" s="32" t="str">
        <f t="shared" si="43"/>
        <v/>
      </c>
      <c r="X1116" s="32" t="b">
        <f t="shared" si="42"/>
        <v>0</v>
      </c>
    </row>
    <row r="1117" spans="23:24" x14ac:dyDescent="0.35">
      <c r="W1117" s="32" t="str">
        <f t="shared" si="43"/>
        <v/>
      </c>
      <c r="X1117" s="32" t="b">
        <f t="shared" si="42"/>
        <v>0</v>
      </c>
    </row>
    <row r="1118" spans="23:24" x14ac:dyDescent="0.35">
      <c r="W1118" s="32" t="str">
        <f t="shared" si="43"/>
        <v/>
      </c>
      <c r="X1118" s="32" t="b">
        <f t="shared" si="42"/>
        <v>0</v>
      </c>
    </row>
    <row r="1119" spans="23:24" x14ac:dyDescent="0.35">
      <c r="W1119" s="32" t="str">
        <f t="shared" si="43"/>
        <v/>
      </c>
      <c r="X1119" s="32" t="b">
        <f t="shared" si="42"/>
        <v>0</v>
      </c>
    </row>
    <row r="1120" spans="23:24" x14ac:dyDescent="0.35">
      <c r="W1120" s="32" t="str">
        <f t="shared" si="43"/>
        <v/>
      </c>
      <c r="X1120" s="32" t="b">
        <f t="shared" si="42"/>
        <v>0</v>
      </c>
    </row>
    <row r="1121" spans="23:24" x14ac:dyDescent="0.35">
      <c r="W1121" s="32" t="str">
        <f t="shared" si="43"/>
        <v/>
      </c>
      <c r="X1121" s="32" t="b">
        <f t="shared" si="42"/>
        <v>0</v>
      </c>
    </row>
    <row r="1122" spans="23:24" x14ac:dyDescent="0.35">
      <c r="W1122" s="32" t="str">
        <f t="shared" si="43"/>
        <v/>
      </c>
      <c r="X1122" s="32" t="b">
        <f t="shared" si="42"/>
        <v>0</v>
      </c>
    </row>
    <row r="1123" spans="23:24" x14ac:dyDescent="0.35">
      <c r="W1123" s="32" t="str">
        <f t="shared" si="43"/>
        <v/>
      </c>
      <c r="X1123" s="32" t="b">
        <f t="shared" si="42"/>
        <v>0</v>
      </c>
    </row>
    <row r="1124" spans="23:24" x14ac:dyDescent="0.35">
      <c r="W1124" s="32" t="str">
        <f t="shared" si="43"/>
        <v/>
      </c>
      <c r="X1124" s="32" t="b">
        <f t="shared" si="42"/>
        <v>0</v>
      </c>
    </row>
    <row r="1125" spans="23:24" x14ac:dyDescent="0.35">
      <c r="W1125" s="32" t="str">
        <f t="shared" si="43"/>
        <v/>
      </c>
      <c r="X1125" s="32" t="b">
        <f t="shared" si="42"/>
        <v>0</v>
      </c>
    </row>
    <row r="1126" spans="23:24" x14ac:dyDescent="0.35">
      <c r="W1126" s="32" t="str">
        <f t="shared" si="43"/>
        <v/>
      </c>
      <c r="X1126" s="32" t="b">
        <f t="shared" si="42"/>
        <v>0</v>
      </c>
    </row>
    <row r="1127" spans="23:24" x14ac:dyDescent="0.35">
      <c r="W1127" s="32" t="str">
        <f t="shared" si="43"/>
        <v/>
      </c>
      <c r="X1127" s="32" t="b">
        <f t="shared" si="42"/>
        <v>0</v>
      </c>
    </row>
    <row r="1128" spans="23:24" x14ac:dyDescent="0.35">
      <c r="W1128" s="32" t="str">
        <f t="shared" si="43"/>
        <v/>
      </c>
      <c r="X1128" s="32" t="b">
        <f t="shared" si="42"/>
        <v>0</v>
      </c>
    </row>
    <row r="1129" spans="23:24" x14ac:dyDescent="0.35">
      <c r="W1129" s="32" t="str">
        <f t="shared" si="43"/>
        <v/>
      </c>
      <c r="X1129" s="32" t="b">
        <f t="shared" si="42"/>
        <v>0</v>
      </c>
    </row>
    <row r="1130" spans="23:24" x14ac:dyDescent="0.35">
      <c r="W1130" s="32" t="str">
        <f t="shared" si="43"/>
        <v/>
      </c>
      <c r="X1130" s="32" t="b">
        <f t="shared" si="42"/>
        <v>0</v>
      </c>
    </row>
    <row r="1131" spans="23:24" x14ac:dyDescent="0.35">
      <c r="W1131" s="32" t="str">
        <f t="shared" si="43"/>
        <v/>
      </c>
      <c r="X1131" s="32" t="b">
        <f t="shared" si="42"/>
        <v>0</v>
      </c>
    </row>
    <row r="1132" spans="23:24" x14ac:dyDescent="0.35">
      <c r="W1132" s="32" t="str">
        <f t="shared" si="43"/>
        <v/>
      </c>
      <c r="X1132" s="32" t="b">
        <f t="shared" si="42"/>
        <v>0</v>
      </c>
    </row>
    <row r="1133" spans="23:24" x14ac:dyDescent="0.35">
      <c r="W1133" s="32" t="str">
        <f t="shared" si="43"/>
        <v/>
      </c>
      <c r="X1133" s="32" t="b">
        <f t="shared" si="42"/>
        <v>0</v>
      </c>
    </row>
    <row r="1134" spans="23:24" x14ac:dyDescent="0.35">
      <c r="W1134" s="32" t="str">
        <f t="shared" si="43"/>
        <v/>
      </c>
      <c r="X1134" s="32" t="b">
        <f t="shared" si="42"/>
        <v>0</v>
      </c>
    </row>
    <row r="1135" spans="23:24" x14ac:dyDescent="0.35">
      <c r="W1135" s="32" t="str">
        <f t="shared" si="43"/>
        <v/>
      </c>
      <c r="X1135" s="32" t="b">
        <f t="shared" si="42"/>
        <v>0</v>
      </c>
    </row>
    <row r="1136" spans="23:24" x14ac:dyDescent="0.35">
      <c r="W1136" s="32" t="str">
        <f t="shared" si="43"/>
        <v/>
      </c>
      <c r="X1136" s="32" t="b">
        <f t="shared" si="42"/>
        <v>0</v>
      </c>
    </row>
    <row r="1137" spans="23:24" x14ac:dyDescent="0.35">
      <c r="W1137" s="32" t="str">
        <f t="shared" si="43"/>
        <v/>
      </c>
      <c r="X1137" s="32" t="b">
        <f t="shared" si="42"/>
        <v>0</v>
      </c>
    </row>
    <row r="1138" spans="23:24" x14ac:dyDescent="0.35">
      <c r="W1138" s="32" t="str">
        <f t="shared" si="43"/>
        <v/>
      </c>
      <c r="X1138" s="32" t="b">
        <f t="shared" si="42"/>
        <v>0</v>
      </c>
    </row>
    <row r="1139" spans="23:24" x14ac:dyDescent="0.35">
      <c r="W1139" s="32" t="str">
        <f t="shared" si="43"/>
        <v/>
      </c>
      <c r="X1139" s="32" t="b">
        <f t="shared" si="42"/>
        <v>0</v>
      </c>
    </row>
    <row r="1140" spans="23:24" x14ac:dyDescent="0.35">
      <c r="W1140" s="32" t="str">
        <f t="shared" si="43"/>
        <v/>
      </c>
      <c r="X1140" s="32" t="b">
        <f t="shared" si="42"/>
        <v>0</v>
      </c>
    </row>
    <row r="1141" spans="23:24" x14ac:dyDescent="0.35">
      <c r="W1141" s="32" t="str">
        <f t="shared" si="43"/>
        <v/>
      </c>
      <c r="X1141" s="32" t="b">
        <f t="shared" si="42"/>
        <v>0</v>
      </c>
    </row>
    <row r="1142" spans="23:24" x14ac:dyDescent="0.35">
      <c r="W1142" s="32" t="str">
        <f t="shared" si="43"/>
        <v/>
      </c>
      <c r="X1142" s="32" t="b">
        <f t="shared" si="42"/>
        <v>0</v>
      </c>
    </row>
    <row r="1143" spans="23:24" x14ac:dyDescent="0.35">
      <c r="W1143" s="32" t="str">
        <f t="shared" si="43"/>
        <v/>
      </c>
      <c r="X1143" s="32" t="b">
        <f t="shared" si="42"/>
        <v>0</v>
      </c>
    </row>
    <row r="1144" spans="23:24" x14ac:dyDescent="0.35">
      <c r="W1144" s="32" t="str">
        <f t="shared" si="43"/>
        <v/>
      </c>
      <c r="X1144" s="32" t="b">
        <f t="shared" si="42"/>
        <v>0</v>
      </c>
    </row>
    <row r="1145" spans="23:24" x14ac:dyDescent="0.35">
      <c r="W1145" s="32" t="str">
        <f t="shared" si="43"/>
        <v/>
      </c>
      <c r="X1145" s="32" t="b">
        <f t="shared" si="42"/>
        <v>0</v>
      </c>
    </row>
    <row r="1146" spans="23:24" x14ac:dyDescent="0.35">
      <c r="W1146" s="32" t="str">
        <f t="shared" si="43"/>
        <v/>
      </c>
      <c r="X1146" s="32" t="b">
        <f t="shared" si="42"/>
        <v>0</v>
      </c>
    </row>
    <row r="1147" spans="23:24" x14ac:dyDescent="0.35">
      <c r="W1147" s="32" t="str">
        <f t="shared" si="43"/>
        <v/>
      </c>
      <c r="X1147" s="32" t="b">
        <f t="shared" si="42"/>
        <v>0</v>
      </c>
    </row>
    <row r="1148" spans="23:24" x14ac:dyDescent="0.35">
      <c r="W1148" s="32" t="str">
        <f t="shared" si="43"/>
        <v/>
      </c>
      <c r="X1148" s="32" t="b">
        <f t="shared" si="42"/>
        <v>0</v>
      </c>
    </row>
    <row r="1149" spans="23:24" x14ac:dyDescent="0.35">
      <c r="W1149" s="32" t="str">
        <f t="shared" si="43"/>
        <v/>
      </c>
      <c r="X1149" s="32" t="b">
        <f t="shared" si="42"/>
        <v>0</v>
      </c>
    </row>
    <row r="1150" spans="23:24" x14ac:dyDescent="0.35">
      <c r="W1150" s="32" t="str">
        <f t="shared" si="43"/>
        <v/>
      </c>
      <c r="X1150" s="32" t="b">
        <f t="shared" si="42"/>
        <v>0</v>
      </c>
    </row>
    <row r="1151" spans="23:24" x14ac:dyDescent="0.35">
      <c r="W1151" s="32" t="str">
        <f t="shared" si="43"/>
        <v/>
      </c>
      <c r="X1151" s="32" t="b">
        <f t="shared" si="42"/>
        <v>0</v>
      </c>
    </row>
    <row r="1152" spans="23:24" x14ac:dyDescent="0.35">
      <c r="W1152" s="32" t="str">
        <f t="shared" si="43"/>
        <v/>
      </c>
      <c r="X1152" s="32" t="b">
        <f t="shared" si="42"/>
        <v>0</v>
      </c>
    </row>
    <row r="1153" spans="23:24" x14ac:dyDescent="0.35">
      <c r="W1153" s="32" t="str">
        <f t="shared" si="43"/>
        <v/>
      </c>
      <c r="X1153" s="32" t="b">
        <f t="shared" si="42"/>
        <v>0</v>
      </c>
    </row>
    <row r="1154" spans="23:24" x14ac:dyDescent="0.35">
      <c r="W1154" s="32" t="str">
        <f t="shared" si="43"/>
        <v/>
      </c>
      <c r="X1154" s="32" t="b">
        <f t="shared" si="42"/>
        <v>0</v>
      </c>
    </row>
    <row r="1155" spans="23:24" x14ac:dyDescent="0.35">
      <c r="W1155" s="32" t="str">
        <f t="shared" si="43"/>
        <v/>
      </c>
      <c r="X1155" s="32" t="b">
        <f t="shared" si="42"/>
        <v>0</v>
      </c>
    </row>
    <row r="1156" spans="23:24" x14ac:dyDescent="0.35">
      <c r="W1156" s="32" t="str">
        <f t="shared" si="43"/>
        <v/>
      </c>
      <c r="X1156" s="32" t="b">
        <f t="shared" si="42"/>
        <v>0</v>
      </c>
    </row>
    <row r="1157" spans="23:24" x14ac:dyDescent="0.35">
      <c r="W1157" s="32" t="str">
        <f t="shared" si="43"/>
        <v/>
      </c>
      <c r="X1157" s="32" t="b">
        <f t="shared" si="42"/>
        <v>0</v>
      </c>
    </row>
    <row r="1158" spans="23:24" x14ac:dyDescent="0.35">
      <c r="W1158" s="32" t="str">
        <f t="shared" si="43"/>
        <v/>
      </c>
      <c r="X1158" s="32" t="b">
        <f t="shared" ref="X1158:X1221" si="44">VLOOKUP(Z1158,T:U,2,0)=AA1158</f>
        <v>0</v>
      </c>
    </row>
    <row r="1159" spans="23:24" x14ac:dyDescent="0.35">
      <c r="W1159" s="32" t="str">
        <f t="shared" si="43"/>
        <v/>
      </c>
      <c r="X1159" s="32" t="b">
        <f t="shared" si="44"/>
        <v>0</v>
      </c>
    </row>
    <row r="1160" spans="23:24" x14ac:dyDescent="0.35">
      <c r="W1160" s="32" t="str">
        <f t="shared" si="43"/>
        <v/>
      </c>
      <c r="X1160" s="32" t="b">
        <f t="shared" si="44"/>
        <v>0</v>
      </c>
    </row>
    <row r="1161" spans="23:24" x14ac:dyDescent="0.35">
      <c r="W1161" s="32" t="str">
        <f t="shared" si="43"/>
        <v/>
      </c>
      <c r="X1161" s="32" t="b">
        <f t="shared" si="44"/>
        <v>0</v>
      </c>
    </row>
    <row r="1162" spans="23:24" x14ac:dyDescent="0.35">
      <c r="W1162" s="32" t="str">
        <f t="shared" si="43"/>
        <v/>
      </c>
      <c r="X1162" s="32" t="b">
        <f t="shared" si="44"/>
        <v>0</v>
      </c>
    </row>
    <row r="1163" spans="23:24" x14ac:dyDescent="0.35">
      <c r="W1163" s="32" t="str">
        <f t="shared" si="43"/>
        <v/>
      </c>
      <c r="X1163" s="32" t="b">
        <f t="shared" si="44"/>
        <v>0</v>
      </c>
    </row>
    <row r="1164" spans="23:24" x14ac:dyDescent="0.35">
      <c r="W1164" s="32" t="str">
        <f t="shared" si="43"/>
        <v/>
      </c>
      <c r="X1164" s="32" t="b">
        <f t="shared" si="44"/>
        <v>0</v>
      </c>
    </row>
    <row r="1165" spans="23:24" x14ac:dyDescent="0.35">
      <c r="W1165" s="32" t="str">
        <f t="shared" si="43"/>
        <v/>
      </c>
      <c r="X1165" s="32" t="b">
        <f t="shared" si="44"/>
        <v>0</v>
      </c>
    </row>
    <row r="1166" spans="23:24" x14ac:dyDescent="0.35">
      <c r="W1166" s="32" t="str">
        <f t="shared" si="43"/>
        <v/>
      </c>
      <c r="X1166" s="32" t="b">
        <f t="shared" si="44"/>
        <v>0</v>
      </c>
    </row>
    <row r="1167" spans="23:24" x14ac:dyDescent="0.35">
      <c r="W1167" s="32" t="str">
        <f t="shared" si="43"/>
        <v/>
      </c>
      <c r="X1167" s="32" t="b">
        <f t="shared" si="44"/>
        <v>0</v>
      </c>
    </row>
    <row r="1168" spans="23:24" x14ac:dyDescent="0.35">
      <c r="W1168" s="32" t="str">
        <f t="shared" si="43"/>
        <v/>
      </c>
      <c r="X1168" s="32" t="b">
        <f t="shared" si="44"/>
        <v>0</v>
      </c>
    </row>
    <row r="1169" spans="23:24" x14ac:dyDescent="0.35">
      <c r="W1169" s="32" t="str">
        <f t="shared" si="43"/>
        <v/>
      </c>
      <c r="X1169" s="32" t="b">
        <f t="shared" si="44"/>
        <v>0</v>
      </c>
    </row>
    <row r="1170" spans="23:24" x14ac:dyDescent="0.35">
      <c r="W1170" s="32" t="str">
        <f t="shared" si="43"/>
        <v/>
      </c>
      <c r="X1170" s="32" t="b">
        <f t="shared" si="44"/>
        <v>0</v>
      </c>
    </row>
    <row r="1171" spans="23:24" x14ac:dyDescent="0.35">
      <c r="W1171" s="32" t="str">
        <f t="shared" si="43"/>
        <v/>
      </c>
      <c r="X1171" s="32" t="b">
        <f t="shared" si="44"/>
        <v>0</v>
      </c>
    </row>
    <row r="1172" spans="23:24" x14ac:dyDescent="0.35">
      <c r="W1172" s="32" t="str">
        <f t="shared" ref="W1172:W1235" si="45">Y1172&amp;Z1172</f>
        <v/>
      </c>
      <c r="X1172" s="32" t="b">
        <f t="shared" si="44"/>
        <v>0</v>
      </c>
    </row>
    <row r="1173" spans="23:24" x14ac:dyDescent="0.35">
      <c r="W1173" s="32" t="str">
        <f t="shared" si="45"/>
        <v/>
      </c>
      <c r="X1173" s="32" t="b">
        <f t="shared" si="44"/>
        <v>0</v>
      </c>
    </row>
    <row r="1174" spans="23:24" x14ac:dyDescent="0.35">
      <c r="W1174" s="32" t="str">
        <f t="shared" si="45"/>
        <v/>
      </c>
      <c r="X1174" s="32" t="b">
        <f t="shared" si="44"/>
        <v>0</v>
      </c>
    </row>
    <row r="1175" spans="23:24" x14ac:dyDescent="0.35">
      <c r="W1175" s="32" t="str">
        <f t="shared" si="45"/>
        <v/>
      </c>
      <c r="X1175" s="32" t="b">
        <f t="shared" si="44"/>
        <v>0</v>
      </c>
    </row>
    <row r="1176" spans="23:24" x14ac:dyDescent="0.35">
      <c r="W1176" s="32" t="str">
        <f t="shared" si="45"/>
        <v/>
      </c>
      <c r="X1176" s="32" t="b">
        <f t="shared" si="44"/>
        <v>0</v>
      </c>
    </row>
    <row r="1177" spans="23:24" x14ac:dyDescent="0.35">
      <c r="W1177" s="32" t="str">
        <f t="shared" si="45"/>
        <v/>
      </c>
      <c r="X1177" s="32" t="b">
        <f t="shared" si="44"/>
        <v>0</v>
      </c>
    </row>
    <row r="1178" spans="23:24" x14ac:dyDescent="0.35">
      <c r="W1178" s="32" t="str">
        <f t="shared" si="45"/>
        <v/>
      </c>
      <c r="X1178" s="32" t="b">
        <f t="shared" si="44"/>
        <v>0</v>
      </c>
    </row>
    <row r="1179" spans="23:24" x14ac:dyDescent="0.35">
      <c r="W1179" s="32" t="str">
        <f t="shared" si="45"/>
        <v/>
      </c>
      <c r="X1179" s="32" t="b">
        <f t="shared" si="44"/>
        <v>0</v>
      </c>
    </row>
    <row r="1180" spans="23:24" x14ac:dyDescent="0.35">
      <c r="W1180" s="32" t="str">
        <f t="shared" si="45"/>
        <v/>
      </c>
      <c r="X1180" s="32" t="b">
        <f t="shared" si="44"/>
        <v>0</v>
      </c>
    </row>
    <row r="1181" spans="23:24" x14ac:dyDescent="0.35">
      <c r="W1181" s="32" t="str">
        <f t="shared" si="45"/>
        <v/>
      </c>
      <c r="X1181" s="32" t="b">
        <f t="shared" si="44"/>
        <v>0</v>
      </c>
    </row>
    <row r="1182" spans="23:24" x14ac:dyDescent="0.35">
      <c r="W1182" s="32" t="str">
        <f t="shared" si="45"/>
        <v/>
      </c>
      <c r="X1182" s="32" t="b">
        <f t="shared" si="44"/>
        <v>0</v>
      </c>
    </row>
    <row r="1183" spans="23:24" x14ac:dyDescent="0.35">
      <c r="W1183" s="32" t="str">
        <f t="shared" si="45"/>
        <v/>
      </c>
      <c r="X1183" s="32" t="b">
        <f t="shared" si="44"/>
        <v>0</v>
      </c>
    </row>
    <row r="1184" spans="23:24" x14ac:dyDescent="0.35">
      <c r="W1184" s="32" t="str">
        <f t="shared" si="45"/>
        <v/>
      </c>
      <c r="X1184" s="32" t="b">
        <f t="shared" si="44"/>
        <v>0</v>
      </c>
    </row>
    <row r="1185" spans="23:24" x14ac:dyDescent="0.35">
      <c r="W1185" s="32" t="str">
        <f t="shared" si="45"/>
        <v/>
      </c>
      <c r="X1185" s="32" t="b">
        <f t="shared" si="44"/>
        <v>0</v>
      </c>
    </row>
    <row r="1186" spans="23:24" x14ac:dyDescent="0.35">
      <c r="W1186" s="32" t="str">
        <f t="shared" si="45"/>
        <v/>
      </c>
      <c r="X1186" s="32" t="b">
        <f t="shared" si="44"/>
        <v>0</v>
      </c>
    </row>
    <row r="1187" spans="23:24" x14ac:dyDescent="0.35">
      <c r="W1187" s="32" t="str">
        <f t="shared" si="45"/>
        <v/>
      </c>
      <c r="X1187" s="32" t="b">
        <f t="shared" si="44"/>
        <v>0</v>
      </c>
    </row>
    <row r="1188" spans="23:24" x14ac:dyDescent="0.35">
      <c r="W1188" s="32" t="str">
        <f t="shared" si="45"/>
        <v/>
      </c>
      <c r="X1188" s="32" t="b">
        <f t="shared" si="44"/>
        <v>0</v>
      </c>
    </row>
    <row r="1189" spans="23:24" x14ac:dyDescent="0.35">
      <c r="W1189" s="32" t="str">
        <f t="shared" si="45"/>
        <v/>
      </c>
      <c r="X1189" s="32" t="b">
        <f t="shared" si="44"/>
        <v>0</v>
      </c>
    </row>
    <row r="1190" spans="23:24" x14ac:dyDescent="0.35">
      <c r="W1190" s="32" t="str">
        <f t="shared" si="45"/>
        <v/>
      </c>
      <c r="X1190" s="32" t="b">
        <f t="shared" si="44"/>
        <v>0</v>
      </c>
    </row>
    <row r="1191" spans="23:24" x14ac:dyDescent="0.35">
      <c r="W1191" s="32" t="str">
        <f t="shared" si="45"/>
        <v/>
      </c>
      <c r="X1191" s="32" t="b">
        <f t="shared" si="44"/>
        <v>0</v>
      </c>
    </row>
    <row r="1192" spans="23:24" x14ac:dyDescent="0.35">
      <c r="W1192" s="32" t="str">
        <f t="shared" si="45"/>
        <v/>
      </c>
      <c r="X1192" s="32" t="b">
        <f t="shared" si="44"/>
        <v>0</v>
      </c>
    </row>
    <row r="1193" spans="23:24" x14ac:dyDescent="0.35">
      <c r="W1193" s="32" t="str">
        <f t="shared" si="45"/>
        <v/>
      </c>
      <c r="X1193" s="32" t="b">
        <f t="shared" si="44"/>
        <v>0</v>
      </c>
    </row>
    <row r="1194" spans="23:24" x14ac:dyDescent="0.35">
      <c r="W1194" s="32" t="str">
        <f t="shared" si="45"/>
        <v/>
      </c>
      <c r="X1194" s="32" t="b">
        <f t="shared" si="44"/>
        <v>0</v>
      </c>
    </row>
    <row r="1195" spans="23:24" x14ac:dyDescent="0.35">
      <c r="W1195" s="32" t="str">
        <f t="shared" si="45"/>
        <v/>
      </c>
      <c r="X1195" s="32" t="b">
        <f t="shared" si="44"/>
        <v>0</v>
      </c>
    </row>
    <row r="1196" spans="23:24" x14ac:dyDescent="0.35">
      <c r="W1196" s="32" t="str">
        <f t="shared" si="45"/>
        <v/>
      </c>
      <c r="X1196" s="32" t="b">
        <f t="shared" si="44"/>
        <v>0</v>
      </c>
    </row>
    <row r="1197" spans="23:24" x14ac:dyDescent="0.35">
      <c r="W1197" s="32" t="str">
        <f t="shared" si="45"/>
        <v/>
      </c>
      <c r="X1197" s="32" t="b">
        <f t="shared" si="44"/>
        <v>0</v>
      </c>
    </row>
    <row r="1198" spans="23:24" x14ac:dyDescent="0.35">
      <c r="W1198" s="32" t="str">
        <f t="shared" si="45"/>
        <v/>
      </c>
      <c r="X1198" s="32" t="b">
        <f t="shared" si="44"/>
        <v>0</v>
      </c>
    </row>
    <row r="1199" spans="23:24" x14ac:dyDescent="0.35">
      <c r="W1199" s="32" t="str">
        <f t="shared" si="45"/>
        <v/>
      </c>
      <c r="X1199" s="32" t="b">
        <f t="shared" si="44"/>
        <v>0</v>
      </c>
    </row>
    <row r="1200" spans="23:24" x14ac:dyDescent="0.35">
      <c r="W1200" s="32" t="str">
        <f t="shared" si="45"/>
        <v/>
      </c>
      <c r="X1200" s="32" t="b">
        <f t="shared" si="44"/>
        <v>0</v>
      </c>
    </row>
    <row r="1201" spans="23:24" x14ac:dyDescent="0.35">
      <c r="W1201" s="32" t="str">
        <f t="shared" si="45"/>
        <v/>
      </c>
      <c r="X1201" s="32" t="b">
        <f t="shared" si="44"/>
        <v>0</v>
      </c>
    </row>
    <row r="1202" spans="23:24" x14ac:dyDescent="0.35">
      <c r="W1202" s="32" t="str">
        <f t="shared" si="45"/>
        <v/>
      </c>
      <c r="X1202" s="32" t="b">
        <f t="shared" si="44"/>
        <v>0</v>
      </c>
    </row>
    <row r="1203" spans="23:24" x14ac:dyDescent="0.35">
      <c r="W1203" s="32" t="str">
        <f t="shared" si="45"/>
        <v/>
      </c>
      <c r="X1203" s="32" t="b">
        <f t="shared" si="44"/>
        <v>0</v>
      </c>
    </row>
    <row r="1204" spans="23:24" x14ac:dyDescent="0.35">
      <c r="W1204" s="32" t="str">
        <f t="shared" si="45"/>
        <v/>
      </c>
      <c r="X1204" s="32" t="b">
        <f t="shared" si="44"/>
        <v>0</v>
      </c>
    </row>
    <row r="1205" spans="23:24" x14ac:dyDescent="0.35">
      <c r="W1205" s="32" t="str">
        <f t="shared" si="45"/>
        <v/>
      </c>
      <c r="X1205" s="32" t="b">
        <f t="shared" si="44"/>
        <v>0</v>
      </c>
    </row>
    <row r="1206" spans="23:24" x14ac:dyDescent="0.35">
      <c r="W1206" s="32" t="str">
        <f t="shared" si="45"/>
        <v/>
      </c>
      <c r="X1206" s="32" t="b">
        <f t="shared" si="44"/>
        <v>0</v>
      </c>
    </row>
    <row r="1207" spans="23:24" x14ac:dyDescent="0.35">
      <c r="W1207" s="32" t="str">
        <f t="shared" si="45"/>
        <v/>
      </c>
      <c r="X1207" s="32" t="b">
        <f t="shared" si="44"/>
        <v>0</v>
      </c>
    </row>
    <row r="1208" spans="23:24" x14ac:dyDescent="0.35">
      <c r="W1208" s="32" t="str">
        <f t="shared" si="45"/>
        <v/>
      </c>
      <c r="X1208" s="32" t="b">
        <f t="shared" si="44"/>
        <v>0</v>
      </c>
    </row>
    <row r="1209" spans="23:24" x14ac:dyDescent="0.35">
      <c r="W1209" s="32" t="str">
        <f t="shared" si="45"/>
        <v/>
      </c>
      <c r="X1209" s="32" t="b">
        <f t="shared" si="44"/>
        <v>0</v>
      </c>
    </row>
    <row r="1210" spans="23:24" x14ac:dyDescent="0.35">
      <c r="W1210" s="32" t="str">
        <f t="shared" si="45"/>
        <v/>
      </c>
      <c r="X1210" s="32" t="b">
        <f t="shared" si="44"/>
        <v>0</v>
      </c>
    </row>
    <row r="1211" spans="23:24" x14ac:dyDescent="0.35">
      <c r="W1211" s="32" t="str">
        <f t="shared" si="45"/>
        <v/>
      </c>
      <c r="X1211" s="32" t="b">
        <f t="shared" si="44"/>
        <v>0</v>
      </c>
    </row>
    <row r="1212" spans="23:24" x14ac:dyDescent="0.35">
      <c r="W1212" s="32" t="str">
        <f t="shared" si="45"/>
        <v/>
      </c>
      <c r="X1212" s="32" t="b">
        <f t="shared" si="44"/>
        <v>0</v>
      </c>
    </row>
    <row r="1213" spans="23:24" x14ac:dyDescent="0.35">
      <c r="W1213" s="32" t="str">
        <f t="shared" si="45"/>
        <v/>
      </c>
      <c r="X1213" s="32" t="b">
        <f t="shared" si="44"/>
        <v>0</v>
      </c>
    </row>
    <row r="1214" spans="23:24" x14ac:dyDescent="0.35">
      <c r="W1214" s="32" t="str">
        <f t="shared" si="45"/>
        <v/>
      </c>
      <c r="X1214" s="32" t="b">
        <f t="shared" si="44"/>
        <v>0</v>
      </c>
    </row>
    <row r="1215" spans="23:24" x14ac:dyDescent="0.35">
      <c r="W1215" s="32" t="str">
        <f t="shared" si="45"/>
        <v/>
      </c>
      <c r="X1215" s="32" t="b">
        <f t="shared" si="44"/>
        <v>0</v>
      </c>
    </row>
    <row r="1216" spans="23:24" x14ac:dyDescent="0.35">
      <c r="W1216" s="32" t="str">
        <f t="shared" si="45"/>
        <v/>
      </c>
      <c r="X1216" s="32" t="b">
        <f t="shared" si="44"/>
        <v>0</v>
      </c>
    </row>
    <row r="1217" spans="23:24" x14ac:dyDescent="0.35">
      <c r="W1217" s="32" t="str">
        <f t="shared" si="45"/>
        <v/>
      </c>
      <c r="X1217" s="32" t="b">
        <f t="shared" si="44"/>
        <v>0</v>
      </c>
    </row>
    <row r="1218" spans="23:24" x14ac:dyDescent="0.35">
      <c r="W1218" s="32" t="str">
        <f t="shared" si="45"/>
        <v/>
      </c>
      <c r="X1218" s="32" t="b">
        <f t="shared" si="44"/>
        <v>0</v>
      </c>
    </row>
    <row r="1219" spans="23:24" x14ac:dyDescent="0.35">
      <c r="W1219" s="32" t="str">
        <f t="shared" si="45"/>
        <v/>
      </c>
      <c r="X1219" s="32" t="b">
        <f t="shared" si="44"/>
        <v>0</v>
      </c>
    </row>
    <row r="1220" spans="23:24" x14ac:dyDescent="0.35">
      <c r="W1220" s="32" t="str">
        <f t="shared" si="45"/>
        <v/>
      </c>
      <c r="X1220" s="32" t="b">
        <f t="shared" si="44"/>
        <v>0</v>
      </c>
    </row>
    <row r="1221" spans="23:24" x14ac:dyDescent="0.35">
      <c r="W1221" s="32" t="str">
        <f t="shared" si="45"/>
        <v/>
      </c>
      <c r="X1221" s="32" t="b">
        <f t="shared" si="44"/>
        <v>0</v>
      </c>
    </row>
    <row r="1222" spans="23:24" x14ac:dyDescent="0.35">
      <c r="W1222" s="32" t="str">
        <f t="shared" si="45"/>
        <v/>
      </c>
      <c r="X1222" s="32" t="b">
        <f t="shared" ref="X1222:X1285" si="46">VLOOKUP(Z1222,T:U,2,0)=AA1222</f>
        <v>0</v>
      </c>
    </row>
    <row r="1223" spans="23:24" x14ac:dyDescent="0.35">
      <c r="W1223" s="32" t="str">
        <f t="shared" si="45"/>
        <v/>
      </c>
      <c r="X1223" s="32" t="b">
        <f t="shared" si="46"/>
        <v>0</v>
      </c>
    </row>
    <row r="1224" spans="23:24" x14ac:dyDescent="0.35">
      <c r="W1224" s="32" t="str">
        <f t="shared" si="45"/>
        <v/>
      </c>
      <c r="X1224" s="32" t="b">
        <f t="shared" si="46"/>
        <v>0</v>
      </c>
    </row>
    <row r="1225" spans="23:24" x14ac:dyDescent="0.35">
      <c r="W1225" s="32" t="str">
        <f t="shared" si="45"/>
        <v/>
      </c>
      <c r="X1225" s="32" t="b">
        <f t="shared" si="46"/>
        <v>0</v>
      </c>
    </row>
    <row r="1226" spans="23:24" x14ac:dyDescent="0.35">
      <c r="W1226" s="32" t="str">
        <f t="shared" si="45"/>
        <v/>
      </c>
      <c r="X1226" s="32" t="b">
        <f t="shared" si="46"/>
        <v>0</v>
      </c>
    </row>
    <row r="1227" spans="23:24" x14ac:dyDescent="0.35">
      <c r="W1227" s="32" t="str">
        <f t="shared" si="45"/>
        <v/>
      </c>
      <c r="X1227" s="32" t="b">
        <f t="shared" si="46"/>
        <v>0</v>
      </c>
    </row>
    <row r="1228" spans="23:24" x14ac:dyDescent="0.35">
      <c r="W1228" s="32" t="str">
        <f t="shared" si="45"/>
        <v/>
      </c>
      <c r="X1228" s="32" t="b">
        <f t="shared" si="46"/>
        <v>0</v>
      </c>
    </row>
    <row r="1229" spans="23:24" x14ac:dyDescent="0.35">
      <c r="W1229" s="32" t="str">
        <f t="shared" si="45"/>
        <v/>
      </c>
      <c r="X1229" s="32" t="b">
        <f t="shared" si="46"/>
        <v>0</v>
      </c>
    </row>
    <row r="1230" spans="23:24" x14ac:dyDescent="0.35">
      <c r="W1230" s="32" t="str">
        <f t="shared" si="45"/>
        <v/>
      </c>
      <c r="X1230" s="32" t="b">
        <f t="shared" si="46"/>
        <v>0</v>
      </c>
    </row>
    <row r="1231" spans="23:24" x14ac:dyDescent="0.35">
      <c r="W1231" s="32" t="str">
        <f t="shared" si="45"/>
        <v/>
      </c>
      <c r="X1231" s="32" t="b">
        <f t="shared" si="46"/>
        <v>0</v>
      </c>
    </row>
    <row r="1232" spans="23:24" x14ac:dyDescent="0.35">
      <c r="W1232" s="32" t="str">
        <f t="shared" si="45"/>
        <v/>
      </c>
      <c r="X1232" s="32" t="b">
        <f t="shared" si="46"/>
        <v>0</v>
      </c>
    </row>
    <row r="1233" spans="23:24" x14ac:dyDescent="0.35">
      <c r="W1233" s="32" t="str">
        <f t="shared" si="45"/>
        <v/>
      </c>
      <c r="X1233" s="32" t="b">
        <f t="shared" si="46"/>
        <v>0</v>
      </c>
    </row>
    <row r="1234" spans="23:24" x14ac:dyDescent="0.35">
      <c r="W1234" s="32" t="str">
        <f t="shared" si="45"/>
        <v/>
      </c>
      <c r="X1234" s="32" t="b">
        <f t="shared" si="46"/>
        <v>0</v>
      </c>
    </row>
    <row r="1235" spans="23:24" x14ac:dyDescent="0.35">
      <c r="W1235" s="32" t="str">
        <f t="shared" si="45"/>
        <v/>
      </c>
      <c r="X1235" s="32" t="b">
        <f t="shared" si="46"/>
        <v>0</v>
      </c>
    </row>
    <row r="1236" spans="23:24" x14ac:dyDescent="0.35">
      <c r="W1236" s="32" t="str">
        <f t="shared" ref="W1236:W1299" si="47">Y1236&amp;Z1236</f>
        <v/>
      </c>
      <c r="X1236" s="32" t="b">
        <f t="shared" si="46"/>
        <v>0</v>
      </c>
    </row>
    <row r="1237" spans="23:24" x14ac:dyDescent="0.35">
      <c r="W1237" s="32" t="str">
        <f t="shared" si="47"/>
        <v/>
      </c>
      <c r="X1237" s="32" t="b">
        <f t="shared" si="46"/>
        <v>0</v>
      </c>
    </row>
    <row r="1238" spans="23:24" x14ac:dyDescent="0.35">
      <c r="W1238" s="32" t="str">
        <f t="shared" si="47"/>
        <v/>
      </c>
      <c r="X1238" s="32" t="b">
        <f t="shared" si="46"/>
        <v>0</v>
      </c>
    </row>
    <row r="1239" spans="23:24" x14ac:dyDescent="0.35">
      <c r="W1239" s="32" t="str">
        <f t="shared" si="47"/>
        <v/>
      </c>
      <c r="X1239" s="32" t="b">
        <f t="shared" si="46"/>
        <v>0</v>
      </c>
    </row>
    <row r="1240" spans="23:24" x14ac:dyDescent="0.35">
      <c r="W1240" s="32" t="str">
        <f t="shared" si="47"/>
        <v/>
      </c>
      <c r="X1240" s="32" t="b">
        <f t="shared" si="46"/>
        <v>0</v>
      </c>
    </row>
    <row r="1241" spans="23:24" x14ac:dyDescent="0.35">
      <c r="W1241" s="32" t="str">
        <f t="shared" si="47"/>
        <v/>
      </c>
      <c r="X1241" s="32" t="b">
        <f t="shared" si="46"/>
        <v>0</v>
      </c>
    </row>
    <row r="1242" spans="23:24" x14ac:dyDescent="0.35">
      <c r="W1242" s="32" t="str">
        <f t="shared" si="47"/>
        <v/>
      </c>
      <c r="X1242" s="32" t="b">
        <f t="shared" si="46"/>
        <v>0</v>
      </c>
    </row>
    <row r="1243" spans="23:24" x14ac:dyDescent="0.35">
      <c r="W1243" s="32" t="str">
        <f t="shared" si="47"/>
        <v/>
      </c>
      <c r="X1243" s="32" t="b">
        <f t="shared" si="46"/>
        <v>0</v>
      </c>
    </row>
    <row r="1244" spans="23:24" x14ac:dyDescent="0.35">
      <c r="W1244" s="32" t="str">
        <f t="shared" si="47"/>
        <v/>
      </c>
      <c r="X1244" s="32" t="b">
        <f t="shared" si="46"/>
        <v>0</v>
      </c>
    </row>
    <row r="1245" spans="23:24" x14ac:dyDescent="0.35">
      <c r="W1245" s="32" t="str">
        <f t="shared" si="47"/>
        <v/>
      </c>
      <c r="X1245" s="32" t="b">
        <f t="shared" si="46"/>
        <v>0</v>
      </c>
    </row>
    <row r="1246" spans="23:24" x14ac:dyDescent="0.35">
      <c r="W1246" s="32" t="str">
        <f t="shared" si="47"/>
        <v/>
      </c>
      <c r="X1246" s="32" t="b">
        <f t="shared" si="46"/>
        <v>0</v>
      </c>
    </row>
    <row r="1247" spans="23:24" x14ac:dyDescent="0.35">
      <c r="W1247" s="32" t="str">
        <f t="shared" si="47"/>
        <v/>
      </c>
      <c r="X1247" s="32" t="b">
        <f t="shared" si="46"/>
        <v>0</v>
      </c>
    </row>
    <row r="1248" spans="23:24" x14ac:dyDescent="0.35">
      <c r="W1248" s="32" t="str">
        <f t="shared" si="47"/>
        <v/>
      </c>
      <c r="X1248" s="32" t="b">
        <f t="shared" si="46"/>
        <v>0</v>
      </c>
    </row>
    <row r="1249" spans="23:24" x14ac:dyDescent="0.35">
      <c r="W1249" s="32" t="str">
        <f t="shared" si="47"/>
        <v/>
      </c>
      <c r="X1249" s="32" t="b">
        <f t="shared" si="46"/>
        <v>0</v>
      </c>
    </row>
    <row r="1250" spans="23:24" x14ac:dyDescent="0.35">
      <c r="W1250" s="32" t="str">
        <f t="shared" si="47"/>
        <v/>
      </c>
      <c r="X1250" s="32" t="b">
        <f t="shared" si="46"/>
        <v>0</v>
      </c>
    </row>
    <row r="1251" spans="23:24" x14ac:dyDescent="0.35">
      <c r="W1251" s="32" t="str">
        <f t="shared" si="47"/>
        <v/>
      </c>
      <c r="X1251" s="32" t="b">
        <f t="shared" si="46"/>
        <v>0</v>
      </c>
    </row>
    <row r="1252" spans="23:24" x14ac:dyDescent="0.35">
      <c r="W1252" s="32" t="str">
        <f t="shared" si="47"/>
        <v/>
      </c>
      <c r="X1252" s="32" t="b">
        <f t="shared" si="46"/>
        <v>0</v>
      </c>
    </row>
    <row r="1253" spans="23:24" x14ac:dyDescent="0.35">
      <c r="W1253" s="32" t="str">
        <f t="shared" si="47"/>
        <v/>
      </c>
      <c r="X1253" s="32" t="b">
        <f t="shared" si="46"/>
        <v>0</v>
      </c>
    </row>
    <row r="1254" spans="23:24" x14ac:dyDescent="0.35">
      <c r="W1254" s="32" t="str">
        <f t="shared" si="47"/>
        <v/>
      </c>
      <c r="X1254" s="32" t="b">
        <f t="shared" si="46"/>
        <v>0</v>
      </c>
    </row>
    <row r="1255" spans="23:24" x14ac:dyDescent="0.35">
      <c r="W1255" s="32" t="str">
        <f t="shared" si="47"/>
        <v/>
      </c>
      <c r="X1255" s="32" t="b">
        <f t="shared" si="46"/>
        <v>0</v>
      </c>
    </row>
    <row r="1256" spans="23:24" x14ac:dyDescent="0.35">
      <c r="W1256" s="32" t="str">
        <f t="shared" si="47"/>
        <v/>
      </c>
      <c r="X1256" s="32" t="b">
        <f t="shared" si="46"/>
        <v>0</v>
      </c>
    </row>
    <row r="1257" spans="23:24" x14ac:dyDescent="0.35">
      <c r="W1257" s="32" t="str">
        <f t="shared" si="47"/>
        <v/>
      </c>
      <c r="X1257" s="32" t="b">
        <f t="shared" si="46"/>
        <v>0</v>
      </c>
    </row>
    <row r="1258" spans="23:24" x14ac:dyDescent="0.35">
      <c r="W1258" s="32" t="str">
        <f t="shared" si="47"/>
        <v/>
      </c>
      <c r="X1258" s="32" t="b">
        <f t="shared" si="46"/>
        <v>0</v>
      </c>
    </row>
    <row r="1259" spans="23:24" x14ac:dyDescent="0.35">
      <c r="W1259" s="32" t="str">
        <f t="shared" si="47"/>
        <v/>
      </c>
      <c r="X1259" s="32" t="b">
        <f t="shared" si="46"/>
        <v>0</v>
      </c>
    </row>
    <row r="1260" spans="23:24" x14ac:dyDescent="0.35">
      <c r="W1260" s="32" t="str">
        <f t="shared" si="47"/>
        <v/>
      </c>
      <c r="X1260" s="32" t="b">
        <f t="shared" si="46"/>
        <v>0</v>
      </c>
    </row>
    <row r="1261" spans="23:24" x14ac:dyDescent="0.35">
      <c r="W1261" s="32" t="str">
        <f t="shared" si="47"/>
        <v/>
      </c>
      <c r="X1261" s="32" t="b">
        <f t="shared" si="46"/>
        <v>0</v>
      </c>
    </row>
    <row r="1262" spans="23:24" x14ac:dyDescent="0.35">
      <c r="W1262" s="32" t="str">
        <f t="shared" si="47"/>
        <v/>
      </c>
      <c r="X1262" s="32" t="b">
        <f t="shared" si="46"/>
        <v>0</v>
      </c>
    </row>
    <row r="1263" spans="23:24" x14ac:dyDescent="0.35">
      <c r="W1263" s="32" t="str">
        <f t="shared" si="47"/>
        <v/>
      </c>
      <c r="X1263" s="32" t="b">
        <f t="shared" si="46"/>
        <v>0</v>
      </c>
    </row>
    <row r="1264" spans="23:24" x14ac:dyDescent="0.35">
      <c r="W1264" s="32" t="str">
        <f t="shared" si="47"/>
        <v/>
      </c>
      <c r="X1264" s="32" t="b">
        <f t="shared" si="46"/>
        <v>0</v>
      </c>
    </row>
    <row r="1265" spans="23:24" x14ac:dyDescent="0.35">
      <c r="W1265" s="32" t="str">
        <f t="shared" si="47"/>
        <v/>
      </c>
      <c r="X1265" s="32" t="b">
        <f t="shared" si="46"/>
        <v>0</v>
      </c>
    </row>
    <row r="1266" spans="23:24" x14ac:dyDescent="0.35">
      <c r="W1266" s="32" t="str">
        <f t="shared" si="47"/>
        <v/>
      </c>
      <c r="X1266" s="32" t="b">
        <f t="shared" si="46"/>
        <v>0</v>
      </c>
    </row>
    <row r="1267" spans="23:24" x14ac:dyDescent="0.35">
      <c r="W1267" s="32" t="str">
        <f t="shared" si="47"/>
        <v/>
      </c>
      <c r="X1267" s="32" t="b">
        <f t="shared" si="46"/>
        <v>0</v>
      </c>
    </row>
    <row r="1268" spans="23:24" x14ac:dyDescent="0.35">
      <c r="W1268" s="32" t="str">
        <f t="shared" si="47"/>
        <v/>
      </c>
      <c r="X1268" s="32" t="b">
        <f t="shared" si="46"/>
        <v>0</v>
      </c>
    </row>
    <row r="1269" spans="23:24" x14ac:dyDescent="0.35">
      <c r="W1269" s="32" t="str">
        <f t="shared" si="47"/>
        <v/>
      </c>
      <c r="X1269" s="32" t="b">
        <f t="shared" si="46"/>
        <v>0</v>
      </c>
    </row>
    <row r="1270" spans="23:24" x14ac:dyDescent="0.35">
      <c r="W1270" s="32" t="str">
        <f t="shared" si="47"/>
        <v/>
      </c>
      <c r="X1270" s="32" t="b">
        <f t="shared" si="46"/>
        <v>0</v>
      </c>
    </row>
    <row r="1271" spans="23:24" x14ac:dyDescent="0.35">
      <c r="W1271" s="32" t="str">
        <f t="shared" si="47"/>
        <v/>
      </c>
      <c r="X1271" s="32" t="b">
        <f t="shared" si="46"/>
        <v>0</v>
      </c>
    </row>
    <row r="1272" spans="23:24" x14ac:dyDescent="0.35">
      <c r="W1272" s="32" t="str">
        <f t="shared" si="47"/>
        <v/>
      </c>
      <c r="X1272" s="32" t="b">
        <f t="shared" si="46"/>
        <v>0</v>
      </c>
    </row>
    <row r="1273" spans="23:24" x14ac:dyDescent="0.35">
      <c r="W1273" s="32" t="str">
        <f t="shared" si="47"/>
        <v/>
      </c>
      <c r="X1273" s="32" t="b">
        <f t="shared" si="46"/>
        <v>0</v>
      </c>
    </row>
    <row r="1274" spans="23:24" x14ac:dyDescent="0.35">
      <c r="W1274" s="32" t="str">
        <f t="shared" si="47"/>
        <v/>
      </c>
      <c r="X1274" s="32" t="b">
        <f t="shared" si="46"/>
        <v>0</v>
      </c>
    </row>
    <row r="1275" spans="23:24" x14ac:dyDescent="0.35">
      <c r="W1275" s="32" t="str">
        <f t="shared" si="47"/>
        <v/>
      </c>
      <c r="X1275" s="32" t="b">
        <f t="shared" si="46"/>
        <v>0</v>
      </c>
    </row>
    <row r="1276" spans="23:24" x14ac:dyDescent="0.35">
      <c r="W1276" s="32" t="str">
        <f t="shared" si="47"/>
        <v/>
      </c>
      <c r="X1276" s="32" t="b">
        <f t="shared" si="46"/>
        <v>0</v>
      </c>
    </row>
    <row r="1277" spans="23:24" x14ac:dyDescent="0.35">
      <c r="W1277" s="32" t="str">
        <f t="shared" si="47"/>
        <v/>
      </c>
      <c r="X1277" s="32" t="b">
        <f t="shared" si="46"/>
        <v>0</v>
      </c>
    </row>
    <row r="1278" spans="23:24" x14ac:dyDescent="0.35">
      <c r="W1278" s="32" t="str">
        <f t="shared" si="47"/>
        <v/>
      </c>
      <c r="X1278" s="32" t="b">
        <f t="shared" si="46"/>
        <v>0</v>
      </c>
    </row>
    <row r="1279" spans="23:24" x14ac:dyDescent="0.35">
      <c r="W1279" s="32" t="str">
        <f t="shared" si="47"/>
        <v/>
      </c>
      <c r="X1279" s="32" t="b">
        <f t="shared" si="46"/>
        <v>0</v>
      </c>
    </row>
    <row r="1280" spans="23:24" x14ac:dyDescent="0.35">
      <c r="W1280" s="32" t="str">
        <f t="shared" si="47"/>
        <v/>
      </c>
      <c r="X1280" s="32" t="b">
        <f t="shared" si="46"/>
        <v>0</v>
      </c>
    </row>
    <row r="1281" spans="23:24" x14ac:dyDescent="0.35">
      <c r="W1281" s="32" t="str">
        <f t="shared" si="47"/>
        <v/>
      </c>
      <c r="X1281" s="32" t="b">
        <f t="shared" si="46"/>
        <v>0</v>
      </c>
    </row>
    <row r="1282" spans="23:24" x14ac:dyDescent="0.35">
      <c r="W1282" s="32" t="str">
        <f t="shared" si="47"/>
        <v/>
      </c>
      <c r="X1282" s="32" t="b">
        <f t="shared" si="46"/>
        <v>0</v>
      </c>
    </row>
    <row r="1283" spans="23:24" x14ac:dyDescent="0.35">
      <c r="W1283" s="32" t="str">
        <f t="shared" si="47"/>
        <v/>
      </c>
      <c r="X1283" s="32" t="b">
        <f t="shared" si="46"/>
        <v>0</v>
      </c>
    </row>
    <row r="1284" spans="23:24" x14ac:dyDescent="0.35">
      <c r="W1284" s="32" t="str">
        <f t="shared" si="47"/>
        <v/>
      </c>
      <c r="X1284" s="32" t="b">
        <f t="shared" si="46"/>
        <v>0</v>
      </c>
    </row>
    <row r="1285" spans="23:24" x14ac:dyDescent="0.35">
      <c r="W1285" s="32" t="str">
        <f t="shared" si="47"/>
        <v/>
      </c>
      <c r="X1285" s="32" t="b">
        <f t="shared" si="46"/>
        <v>0</v>
      </c>
    </row>
    <row r="1286" spans="23:24" x14ac:dyDescent="0.35">
      <c r="W1286" s="32" t="str">
        <f t="shared" si="47"/>
        <v/>
      </c>
      <c r="X1286" s="32" t="b">
        <f t="shared" ref="X1286:X1349" si="48">VLOOKUP(Z1286,T:U,2,0)=AA1286</f>
        <v>0</v>
      </c>
    </row>
    <row r="1287" spans="23:24" x14ac:dyDescent="0.35">
      <c r="W1287" s="32" t="str">
        <f t="shared" si="47"/>
        <v/>
      </c>
      <c r="X1287" s="32" t="b">
        <f t="shared" si="48"/>
        <v>0</v>
      </c>
    </row>
    <row r="1288" spans="23:24" x14ac:dyDescent="0.35">
      <c r="W1288" s="32" t="str">
        <f t="shared" si="47"/>
        <v/>
      </c>
      <c r="X1288" s="32" t="b">
        <f t="shared" si="48"/>
        <v>0</v>
      </c>
    </row>
    <row r="1289" spans="23:24" x14ac:dyDescent="0.35">
      <c r="W1289" s="32" t="str">
        <f t="shared" si="47"/>
        <v/>
      </c>
      <c r="X1289" s="32" t="b">
        <f t="shared" si="48"/>
        <v>0</v>
      </c>
    </row>
    <row r="1290" spans="23:24" x14ac:dyDescent="0.35">
      <c r="W1290" s="32" t="str">
        <f t="shared" si="47"/>
        <v/>
      </c>
      <c r="X1290" s="32" t="b">
        <f t="shared" si="48"/>
        <v>0</v>
      </c>
    </row>
    <row r="1291" spans="23:24" x14ac:dyDescent="0.35">
      <c r="W1291" s="32" t="str">
        <f t="shared" si="47"/>
        <v/>
      </c>
      <c r="X1291" s="32" t="b">
        <f t="shared" si="48"/>
        <v>0</v>
      </c>
    </row>
    <row r="1292" spans="23:24" x14ac:dyDescent="0.35">
      <c r="W1292" s="32" t="str">
        <f t="shared" si="47"/>
        <v/>
      </c>
      <c r="X1292" s="32" t="b">
        <f t="shared" si="48"/>
        <v>0</v>
      </c>
    </row>
    <row r="1293" spans="23:24" x14ac:dyDescent="0.35">
      <c r="W1293" s="32" t="str">
        <f t="shared" si="47"/>
        <v/>
      </c>
      <c r="X1293" s="32" t="b">
        <f t="shared" si="48"/>
        <v>0</v>
      </c>
    </row>
    <row r="1294" spans="23:24" x14ac:dyDescent="0.35">
      <c r="W1294" s="32" t="str">
        <f t="shared" si="47"/>
        <v/>
      </c>
      <c r="X1294" s="32" t="b">
        <f t="shared" si="48"/>
        <v>0</v>
      </c>
    </row>
    <row r="1295" spans="23:24" x14ac:dyDescent="0.35">
      <c r="W1295" s="32" t="str">
        <f t="shared" si="47"/>
        <v/>
      </c>
      <c r="X1295" s="32" t="b">
        <f t="shared" si="48"/>
        <v>0</v>
      </c>
    </row>
    <row r="1296" spans="23:24" x14ac:dyDescent="0.35">
      <c r="W1296" s="32" t="str">
        <f t="shared" si="47"/>
        <v/>
      </c>
      <c r="X1296" s="32" t="b">
        <f t="shared" si="48"/>
        <v>0</v>
      </c>
    </row>
    <row r="1297" spans="23:24" x14ac:dyDescent="0.35">
      <c r="W1297" s="32" t="str">
        <f t="shared" si="47"/>
        <v/>
      </c>
      <c r="X1297" s="32" t="b">
        <f t="shared" si="48"/>
        <v>0</v>
      </c>
    </row>
    <row r="1298" spans="23:24" x14ac:dyDescent="0.35">
      <c r="W1298" s="32" t="str">
        <f t="shared" si="47"/>
        <v/>
      </c>
      <c r="X1298" s="32" t="b">
        <f t="shared" si="48"/>
        <v>0</v>
      </c>
    </row>
    <row r="1299" spans="23:24" x14ac:dyDescent="0.35">
      <c r="W1299" s="32" t="str">
        <f t="shared" si="47"/>
        <v/>
      </c>
      <c r="X1299" s="32" t="b">
        <f t="shared" si="48"/>
        <v>0</v>
      </c>
    </row>
    <row r="1300" spans="23:24" x14ac:dyDescent="0.35">
      <c r="W1300" s="32" t="str">
        <f t="shared" ref="W1300:W1363" si="49">Y1300&amp;Z1300</f>
        <v/>
      </c>
      <c r="X1300" s="32" t="b">
        <f t="shared" si="48"/>
        <v>0</v>
      </c>
    </row>
    <row r="1301" spans="23:24" x14ac:dyDescent="0.35">
      <c r="W1301" s="32" t="str">
        <f t="shared" si="49"/>
        <v/>
      </c>
      <c r="X1301" s="32" t="b">
        <f t="shared" si="48"/>
        <v>0</v>
      </c>
    </row>
    <row r="1302" spans="23:24" x14ac:dyDescent="0.35">
      <c r="W1302" s="32" t="str">
        <f t="shared" si="49"/>
        <v/>
      </c>
      <c r="X1302" s="32" t="b">
        <f t="shared" si="48"/>
        <v>0</v>
      </c>
    </row>
    <row r="1303" spans="23:24" x14ac:dyDescent="0.35">
      <c r="W1303" s="32" t="str">
        <f t="shared" si="49"/>
        <v/>
      </c>
      <c r="X1303" s="32" t="b">
        <f t="shared" si="48"/>
        <v>0</v>
      </c>
    </row>
    <row r="1304" spans="23:24" x14ac:dyDescent="0.35">
      <c r="W1304" s="32" t="str">
        <f t="shared" si="49"/>
        <v/>
      </c>
      <c r="X1304" s="32" t="b">
        <f t="shared" si="48"/>
        <v>0</v>
      </c>
    </row>
    <row r="1305" spans="23:24" x14ac:dyDescent="0.35">
      <c r="W1305" s="32" t="str">
        <f t="shared" si="49"/>
        <v/>
      </c>
      <c r="X1305" s="32" t="b">
        <f t="shared" si="48"/>
        <v>0</v>
      </c>
    </row>
    <row r="1306" spans="23:24" x14ac:dyDescent="0.35">
      <c r="W1306" s="32" t="str">
        <f t="shared" si="49"/>
        <v/>
      </c>
      <c r="X1306" s="32" t="b">
        <f t="shared" si="48"/>
        <v>0</v>
      </c>
    </row>
    <row r="1307" spans="23:24" x14ac:dyDescent="0.35">
      <c r="W1307" s="32" t="str">
        <f t="shared" si="49"/>
        <v/>
      </c>
      <c r="X1307" s="32" t="b">
        <f t="shared" si="48"/>
        <v>0</v>
      </c>
    </row>
    <row r="1308" spans="23:24" x14ac:dyDescent="0.35">
      <c r="W1308" s="32" t="str">
        <f t="shared" si="49"/>
        <v/>
      </c>
      <c r="X1308" s="32" t="b">
        <f t="shared" si="48"/>
        <v>0</v>
      </c>
    </row>
    <row r="1309" spans="23:24" x14ac:dyDescent="0.35">
      <c r="W1309" s="32" t="str">
        <f t="shared" si="49"/>
        <v/>
      </c>
      <c r="X1309" s="32" t="b">
        <f t="shared" si="48"/>
        <v>0</v>
      </c>
    </row>
    <row r="1310" spans="23:24" x14ac:dyDescent="0.35">
      <c r="W1310" s="32" t="str">
        <f t="shared" si="49"/>
        <v/>
      </c>
      <c r="X1310" s="32" t="b">
        <f t="shared" si="48"/>
        <v>0</v>
      </c>
    </row>
    <row r="1311" spans="23:24" x14ac:dyDescent="0.35">
      <c r="W1311" s="32" t="str">
        <f t="shared" si="49"/>
        <v/>
      </c>
      <c r="X1311" s="32" t="b">
        <f t="shared" si="48"/>
        <v>0</v>
      </c>
    </row>
    <row r="1312" spans="23:24" x14ac:dyDescent="0.35">
      <c r="W1312" s="32" t="str">
        <f t="shared" si="49"/>
        <v/>
      </c>
      <c r="X1312" s="32" t="b">
        <f t="shared" si="48"/>
        <v>0</v>
      </c>
    </row>
    <row r="1313" spans="23:24" x14ac:dyDescent="0.35">
      <c r="W1313" s="32" t="str">
        <f t="shared" si="49"/>
        <v/>
      </c>
      <c r="X1313" s="32" t="b">
        <f t="shared" si="48"/>
        <v>0</v>
      </c>
    </row>
    <row r="1314" spans="23:24" x14ac:dyDescent="0.35">
      <c r="W1314" s="32" t="str">
        <f t="shared" si="49"/>
        <v/>
      </c>
      <c r="X1314" s="32" t="b">
        <f t="shared" si="48"/>
        <v>0</v>
      </c>
    </row>
    <row r="1315" spans="23:24" x14ac:dyDescent="0.35">
      <c r="W1315" s="32" t="str">
        <f t="shared" si="49"/>
        <v/>
      </c>
      <c r="X1315" s="32" t="b">
        <f t="shared" si="48"/>
        <v>0</v>
      </c>
    </row>
    <row r="1316" spans="23:24" x14ac:dyDescent="0.35">
      <c r="W1316" s="32" t="str">
        <f t="shared" si="49"/>
        <v/>
      </c>
      <c r="X1316" s="32" t="b">
        <f t="shared" si="48"/>
        <v>0</v>
      </c>
    </row>
    <row r="1317" spans="23:24" x14ac:dyDescent="0.35">
      <c r="W1317" s="32" t="str">
        <f t="shared" si="49"/>
        <v/>
      </c>
      <c r="X1317" s="32" t="b">
        <f t="shared" si="48"/>
        <v>0</v>
      </c>
    </row>
    <row r="1318" spans="23:24" x14ac:dyDescent="0.35">
      <c r="W1318" s="32" t="str">
        <f t="shared" si="49"/>
        <v/>
      </c>
      <c r="X1318" s="32" t="b">
        <f t="shared" si="48"/>
        <v>0</v>
      </c>
    </row>
    <row r="1319" spans="23:24" x14ac:dyDescent="0.35">
      <c r="W1319" s="32" t="str">
        <f t="shared" si="49"/>
        <v/>
      </c>
      <c r="X1319" s="32" t="b">
        <f t="shared" si="48"/>
        <v>0</v>
      </c>
    </row>
    <row r="1320" spans="23:24" x14ac:dyDescent="0.35">
      <c r="W1320" s="32" t="str">
        <f t="shared" si="49"/>
        <v/>
      </c>
      <c r="X1320" s="32" t="b">
        <f t="shared" si="48"/>
        <v>0</v>
      </c>
    </row>
    <row r="1321" spans="23:24" x14ac:dyDescent="0.35">
      <c r="W1321" s="32" t="str">
        <f t="shared" si="49"/>
        <v/>
      </c>
      <c r="X1321" s="32" t="b">
        <f t="shared" si="48"/>
        <v>0</v>
      </c>
    </row>
    <row r="1322" spans="23:24" x14ac:dyDescent="0.35">
      <c r="W1322" s="32" t="str">
        <f t="shared" si="49"/>
        <v/>
      </c>
      <c r="X1322" s="32" t="b">
        <f t="shared" si="48"/>
        <v>0</v>
      </c>
    </row>
    <row r="1323" spans="23:24" x14ac:dyDescent="0.35">
      <c r="W1323" s="32" t="str">
        <f t="shared" si="49"/>
        <v/>
      </c>
      <c r="X1323" s="32" t="b">
        <f t="shared" si="48"/>
        <v>0</v>
      </c>
    </row>
    <row r="1324" spans="23:24" x14ac:dyDescent="0.35">
      <c r="W1324" s="32" t="str">
        <f t="shared" si="49"/>
        <v/>
      </c>
      <c r="X1324" s="32" t="b">
        <f t="shared" si="48"/>
        <v>0</v>
      </c>
    </row>
    <row r="1325" spans="23:24" x14ac:dyDescent="0.35">
      <c r="W1325" s="32" t="str">
        <f t="shared" si="49"/>
        <v/>
      </c>
      <c r="X1325" s="32" t="b">
        <f t="shared" si="48"/>
        <v>0</v>
      </c>
    </row>
    <row r="1326" spans="23:24" x14ac:dyDescent="0.35">
      <c r="W1326" s="32" t="str">
        <f t="shared" si="49"/>
        <v/>
      </c>
      <c r="X1326" s="32" t="b">
        <f t="shared" si="48"/>
        <v>0</v>
      </c>
    </row>
    <row r="1327" spans="23:24" x14ac:dyDescent="0.35">
      <c r="W1327" s="32" t="str">
        <f t="shared" si="49"/>
        <v/>
      </c>
      <c r="X1327" s="32" t="b">
        <f t="shared" si="48"/>
        <v>0</v>
      </c>
    </row>
    <row r="1328" spans="23:24" x14ac:dyDescent="0.35">
      <c r="W1328" s="32" t="str">
        <f t="shared" si="49"/>
        <v/>
      </c>
      <c r="X1328" s="32" t="b">
        <f t="shared" si="48"/>
        <v>0</v>
      </c>
    </row>
    <row r="1329" spans="23:24" x14ac:dyDescent="0.35">
      <c r="W1329" s="32" t="str">
        <f t="shared" si="49"/>
        <v/>
      </c>
      <c r="X1329" s="32" t="b">
        <f t="shared" si="48"/>
        <v>0</v>
      </c>
    </row>
    <row r="1330" spans="23:24" x14ac:dyDescent="0.35">
      <c r="W1330" s="32" t="str">
        <f t="shared" si="49"/>
        <v/>
      </c>
      <c r="X1330" s="32" t="b">
        <f t="shared" si="48"/>
        <v>0</v>
      </c>
    </row>
    <row r="1331" spans="23:24" x14ac:dyDescent="0.35">
      <c r="W1331" s="32" t="str">
        <f t="shared" si="49"/>
        <v/>
      </c>
      <c r="X1331" s="32" t="b">
        <f t="shared" si="48"/>
        <v>0</v>
      </c>
    </row>
    <row r="1332" spans="23:24" x14ac:dyDescent="0.35">
      <c r="W1332" s="32" t="str">
        <f t="shared" si="49"/>
        <v/>
      </c>
      <c r="X1332" s="32" t="b">
        <f t="shared" si="48"/>
        <v>0</v>
      </c>
    </row>
    <row r="1333" spans="23:24" x14ac:dyDescent="0.35">
      <c r="W1333" s="32" t="str">
        <f t="shared" si="49"/>
        <v/>
      </c>
      <c r="X1333" s="32" t="b">
        <f t="shared" si="48"/>
        <v>0</v>
      </c>
    </row>
    <row r="1334" spans="23:24" x14ac:dyDescent="0.35">
      <c r="W1334" s="32" t="str">
        <f t="shared" si="49"/>
        <v/>
      </c>
      <c r="X1334" s="32" t="b">
        <f t="shared" si="48"/>
        <v>0</v>
      </c>
    </row>
    <row r="1335" spans="23:24" x14ac:dyDescent="0.35">
      <c r="W1335" s="32" t="str">
        <f t="shared" si="49"/>
        <v/>
      </c>
      <c r="X1335" s="32" t="b">
        <f t="shared" si="48"/>
        <v>0</v>
      </c>
    </row>
    <row r="1336" spans="23:24" x14ac:dyDescent="0.35">
      <c r="W1336" s="32" t="str">
        <f t="shared" si="49"/>
        <v/>
      </c>
      <c r="X1336" s="32" t="b">
        <f t="shared" si="48"/>
        <v>0</v>
      </c>
    </row>
    <row r="1337" spans="23:24" x14ac:dyDescent="0.35">
      <c r="W1337" s="32" t="str">
        <f t="shared" si="49"/>
        <v/>
      </c>
      <c r="X1337" s="32" t="b">
        <f t="shared" si="48"/>
        <v>0</v>
      </c>
    </row>
    <row r="1338" spans="23:24" x14ac:dyDescent="0.35">
      <c r="W1338" s="32" t="str">
        <f t="shared" si="49"/>
        <v/>
      </c>
      <c r="X1338" s="32" t="b">
        <f t="shared" si="48"/>
        <v>0</v>
      </c>
    </row>
    <row r="1339" spans="23:24" x14ac:dyDescent="0.35">
      <c r="W1339" s="32" t="str">
        <f t="shared" si="49"/>
        <v/>
      </c>
      <c r="X1339" s="32" t="b">
        <f t="shared" si="48"/>
        <v>0</v>
      </c>
    </row>
    <row r="1340" spans="23:24" x14ac:dyDescent="0.35">
      <c r="W1340" s="32" t="str">
        <f t="shared" si="49"/>
        <v/>
      </c>
      <c r="X1340" s="32" t="b">
        <f t="shared" si="48"/>
        <v>0</v>
      </c>
    </row>
    <row r="1341" spans="23:24" x14ac:dyDescent="0.35">
      <c r="W1341" s="32" t="str">
        <f t="shared" si="49"/>
        <v/>
      </c>
      <c r="X1341" s="32" t="b">
        <f t="shared" si="48"/>
        <v>0</v>
      </c>
    </row>
    <row r="1342" spans="23:24" x14ac:dyDescent="0.35">
      <c r="W1342" s="32" t="str">
        <f t="shared" si="49"/>
        <v/>
      </c>
      <c r="X1342" s="32" t="b">
        <f t="shared" si="48"/>
        <v>0</v>
      </c>
    </row>
    <row r="1343" spans="23:24" x14ac:dyDescent="0.35">
      <c r="W1343" s="32" t="str">
        <f t="shared" si="49"/>
        <v/>
      </c>
      <c r="X1343" s="32" t="b">
        <f t="shared" si="48"/>
        <v>0</v>
      </c>
    </row>
    <row r="1344" spans="23:24" x14ac:dyDescent="0.35">
      <c r="W1344" s="32" t="str">
        <f t="shared" si="49"/>
        <v/>
      </c>
      <c r="X1344" s="32" t="b">
        <f t="shared" si="48"/>
        <v>0</v>
      </c>
    </row>
    <row r="1345" spans="23:24" x14ac:dyDescent="0.35">
      <c r="W1345" s="32" t="str">
        <f t="shared" si="49"/>
        <v/>
      </c>
      <c r="X1345" s="32" t="b">
        <f t="shared" si="48"/>
        <v>0</v>
      </c>
    </row>
    <row r="1346" spans="23:24" x14ac:dyDescent="0.35">
      <c r="W1346" s="32" t="str">
        <f t="shared" si="49"/>
        <v/>
      </c>
      <c r="X1346" s="32" t="b">
        <f t="shared" si="48"/>
        <v>0</v>
      </c>
    </row>
    <row r="1347" spans="23:24" x14ac:dyDescent="0.35">
      <c r="W1347" s="32" t="str">
        <f t="shared" si="49"/>
        <v/>
      </c>
      <c r="X1347" s="32" t="b">
        <f t="shared" si="48"/>
        <v>0</v>
      </c>
    </row>
    <row r="1348" spans="23:24" x14ac:dyDescent="0.35">
      <c r="W1348" s="32" t="str">
        <f t="shared" si="49"/>
        <v/>
      </c>
      <c r="X1348" s="32" t="b">
        <f t="shared" si="48"/>
        <v>0</v>
      </c>
    </row>
    <row r="1349" spans="23:24" x14ac:dyDescent="0.35">
      <c r="W1349" s="32" t="str">
        <f t="shared" si="49"/>
        <v/>
      </c>
      <c r="X1349" s="32" t="b">
        <f t="shared" si="48"/>
        <v>0</v>
      </c>
    </row>
    <row r="1350" spans="23:24" x14ac:dyDescent="0.35">
      <c r="W1350" s="32" t="str">
        <f t="shared" si="49"/>
        <v/>
      </c>
      <c r="X1350" s="32" t="b">
        <f t="shared" ref="X1350:X1413" si="50">VLOOKUP(Z1350,T:U,2,0)=AA1350</f>
        <v>0</v>
      </c>
    </row>
    <row r="1351" spans="23:24" x14ac:dyDescent="0.35">
      <c r="W1351" s="32" t="str">
        <f t="shared" si="49"/>
        <v/>
      </c>
      <c r="X1351" s="32" t="b">
        <f t="shared" si="50"/>
        <v>0</v>
      </c>
    </row>
    <row r="1352" spans="23:24" x14ac:dyDescent="0.35">
      <c r="W1352" s="32" t="str">
        <f t="shared" si="49"/>
        <v/>
      </c>
      <c r="X1352" s="32" t="b">
        <f t="shared" si="50"/>
        <v>0</v>
      </c>
    </row>
    <row r="1353" spans="23:24" x14ac:dyDescent="0.35">
      <c r="W1353" s="32" t="str">
        <f t="shared" si="49"/>
        <v/>
      </c>
      <c r="X1353" s="32" t="b">
        <f t="shared" si="50"/>
        <v>0</v>
      </c>
    </row>
    <row r="1354" spans="23:24" x14ac:dyDescent="0.35">
      <c r="W1354" s="32" t="str">
        <f t="shared" si="49"/>
        <v/>
      </c>
      <c r="X1354" s="32" t="b">
        <f t="shared" si="50"/>
        <v>0</v>
      </c>
    </row>
    <row r="1355" spans="23:24" x14ac:dyDescent="0.35">
      <c r="W1355" s="32" t="str">
        <f t="shared" si="49"/>
        <v/>
      </c>
      <c r="X1355" s="32" t="b">
        <f t="shared" si="50"/>
        <v>0</v>
      </c>
    </row>
    <row r="1356" spans="23:24" x14ac:dyDescent="0.35">
      <c r="W1356" s="32" t="str">
        <f t="shared" si="49"/>
        <v/>
      </c>
      <c r="X1356" s="32" t="b">
        <f t="shared" si="50"/>
        <v>0</v>
      </c>
    </row>
    <row r="1357" spans="23:24" x14ac:dyDescent="0.35">
      <c r="W1357" s="32" t="str">
        <f t="shared" si="49"/>
        <v/>
      </c>
      <c r="X1357" s="32" t="b">
        <f t="shared" si="50"/>
        <v>0</v>
      </c>
    </row>
    <row r="1358" spans="23:24" x14ac:dyDescent="0.35">
      <c r="W1358" s="32" t="str">
        <f t="shared" si="49"/>
        <v/>
      </c>
      <c r="X1358" s="32" t="b">
        <f t="shared" si="50"/>
        <v>0</v>
      </c>
    </row>
    <row r="1359" spans="23:24" x14ac:dyDescent="0.35">
      <c r="W1359" s="32" t="str">
        <f t="shared" si="49"/>
        <v/>
      </c>
      <c r="X1359" s="32" t="b">
        <f t="shared" si="50"/>
        <v>0</v>
      </c>
    </row>
    <row r="1360" spans="23:24" x14ac:dyDescent="0.35">
      <c r="W1360" s="32" t="str">
        <f t="shared" si="49"/>
        <v/>
      </c>
      <c r="X1360" s="32" t="b">
        <f t="shared" si="50"/>
        <v>0</v>
      </c>
    </row>
    <row r="1361" spans="23:24" x14ac:dyDescent="0.35">
      <c r="W1361" s="32" t="str">
        <f t="shared" si="49"/>
        <v/>
      </c>
      <c r="X1361" s="32" t="b">
        <f t="shared" si="50"/>
        <v>0</v>
      </c>
    </row>
    <row r="1362" spans="23:24" x14ac:dyDescent="0.35">
      <c r="W1362" s="32" t="str">
        <f t="shared" si="49"/>
        <v/>
      </c>
      <c r="X1362" s="32" t="b">
        <f t="shared" si="50"/>
        <v>0</v>
      </c>
    </row>
    <row r="1363" spans="23:24" x14ac:dyDescent="0.35">
      <c r="W1363" s="32" t="str">
        <f t="shared" si="49"/>
        <v/>
      </c>
      <c r="X1363" s="32" t="b">
        <f t="shared" si="50"/>
        <v>0</v>
      </c>
    </row>
    <row r="1364" spans="23:24" x14ac:dyDescent="0.35">
      <c r="W1364" s="32" t="str">
        <f t="shared" ref="W1364:W1427" si="51">Y1364&amp;Z1364</f>
        <v/>
      </c>
      <c r="X1364" s="32" t="b">
        <f t="shared" si="50"/>
        <v>0</v>
      </c>
    </row>
    <row r="1365" spans="23:24" x14ac:dyDescent="0.35">
      <c r="W1365" s="32" t="str">
        <f t="shared" si="51"/>
        <v/>
      </c>
      <c r="X1365" s="32" t="b">
        <f t="shared" si="50"/>
        <v>0</v>
      </c>
    </row>
    <row r="1366" spans="23:24" x14ac:dyDescent="0.35">
      <c r="W1366" s="32" t="str">
        <f t="shared" si="51"/>
        <v/>
      </c>
      <c r="X1366" s="32" t="b">
        <f t="shared" si="50"/>
        <v>0</v>
      </c>
    </row>
    <row r="1367" spans="23:24" x14ac:dyDescent="0.35">
      <c r="W1367" s="32" t="str">
        <f t="shared" si="51"/>
        <v/>
      </c>
      <c r="X1367" s="32" t="b">
        <f t="shared" si="50"/>
        <v>0</v>
      </c>
    </row>
    <row r="1368" spans="23:24" x14ac:dyDescent="0.35">
      <c r="W1368" s="32" t="str">
        <f t="shared" si="51"/>
        <v/>
      </c>
      <c r="X1368" s="32" t="b">
        <f t="shared" si="50"/>
        <v>0</v>
      </c>
    </row>
    <row r="1369" spans="23:24" x14ac:dyDescent="0.35">
      <c r="W1369" s="32" t="str">
        <f t="shared" si="51"/>
        <v/>
      </c>
      <c r="X1369" s="32" t="b">
        <f t="shared" si="50"/>
        <v>0</v>
      </c>
    </row>
    <row r="1370" spans="23:24" x14ac:dyDescent="0.35">
      <c r="W1370" s="32" t="str">
        <f t="shared" si="51"/>
        <v/>
      </c>
      <c r="X1370" s="32" t="b">
        <f t="shared" si="50"/>
        <v>0</v>
      </c>
    </row>
    <row r="1371" spans="23:24" x14ac:dyDescent="0.35">
      <c r="W1371" s="32" t="str">
        <f t="shared" si="51"/>
        <v/>
      </c>
      <c r="X1371" s="32" t="b">
        <f t="shared" si="50"/>
        <v>0</v>
      </c>
    </row>
    <row r="1372" spans="23:24" x14ac:dyDescent="0.35">
      <c r="W1372" s="32" t="str">
        <f t="shared" si="51"/>
        <v/>
      </c>
      <c r="X1372" s="32" t="b">
        <f t="shared" si="50"/>
        <v>0</v>
      </c>
    </row>
    <row r="1373" spans="23:24" x14ac:dyDescent="0.35">
      <c r="W1373" s="32" t="str">
        <f t="shared" si="51"/>
        <v/>
      </c>
      <c r="X1373" s="32" t="b">
        <f t="shared" si="50"/>
        <v>0</v>
      </c>
    </row>
    <row r="1374" spans="23:24" x14ac:dyDescent="0.35">
      <c r="W1374" s="32" t="str">
        <f t="shared" si="51"/>
        <v/>
      </c>
      <c r="X1374" s="32" t="b">
        <f t="shared" si="50"/>
        <v>0</v>
      </c>
    </row>
    <row r="1375" spans="23:24" x14ac:dyDescent="0.35">
      <c r="W1375" s="32" t="str">
        <f t="shared" si="51"/>
        <v/>
      </c>
      <c r="X1375" s="32" t="b">
        <f t="shared" si="50"/>
        <v>0</v>
      </c>
    </row>
    <row r="1376" spans="23:24" x14ac:dyDescent="0.35">
      <c r="W1376" s="32" t="str">
        <f t="shared" si="51"/>
        <v/>
      </c>
      <c r="X1376" s="32" t="b">
        <f t="shared" si="50"/>
        <v>0</v>
      </c>
    </row>
    <row r="1377" spans="23:24" x14ac:dyDescent="0.35">
      <c r="W1377" s="32" t="str">
        <f t="shared" si="51"/>
        <v/>
      </c>
      <c r="X1377" s="32" t="b">
        <f t="shared" si="50"/>
        <v>0</v>
      </c>
    </row>
    <row r="1378" spans="23:24" x14ac:dyDescent="0.35">
      <c r="W1378" s="32" t="str">
        <f t="shared" si="51"/>
        <v/>
      </c>
      <c r="X1378" s="32" t="b">
        <f t="shared" si="50"/>
        <v>0</v>
      </c>
    </row>
    <row r="1379" spans="23:24" x14ac:dyDescent="0.35">
      <c r="W1379" s="32" t="str">
        <f t="shared" si="51"/>
        <v/>
      </c>
      <c r="X1379" s="32" t="b">
        <f t="shared" si="50"/>
        <v>0</v>
      </c>
    </row>
    <row r="1380" spans="23:24" x14ac:dyDescent="0.35">
      <c r="W1380" s="32" t="str">
        <f t="shared" si="51"/>
        <v/>
      </c>
      <c r="X1380" s="32" t="b">
        <f t="shared" si="50"/>
        <v>0</v>
      </c>
    </row>
    <row r="1381" spans="23:24" x14ac:dyDescent="0.35">
      <c r="W1381" s="32" t="str">
        <f t="shared" si="51"/>
        <v/>
      </c>
      <c r="X1381" s="32" t="b">
        <f t="shared" si="50"/>
        <v>0</v>
      </c>
    </row>
    <row r="1382" spans="23:24" x14ac:dyDescent="0.35">
      <c r="W1382" s="32" t="str">
        <f t="shared" si="51"/>
        <v/>
      </c>
      <c r="X1382" s="32" t="b">
        <f t="shared" si="50"/>
        <v>0</v>
      </c>
    </row>
    <row r="1383" spans="23:24" x14ac:dyDescent="0.35">
      <c r="W1383" s="32" t="str">
        <f t="shared" si="51"/>
        <v/>
      </c>
      <c r="X1383" s="32" t="b">
        <f t="shared" si="50"/>
        <v>0</v>
      </c>
    </row>
    <row r="1384" spans="23:24" x14ac:dyDescent="0.35">
      <c r="W1384" s="32" t="str">
        <f t="shared" si="51"/>
        <v/>
      </c>
      <c r="X1384" s="32" t="b">
        <f t="shared" si="50"/>
        <v>0</v>
      </c>
    </row>
    <row r="1385" spans="23:24" x14ac:dyDescent="0.35">
      <c r="W1385" s="32" t="str">
        <f t="shared" si="51"/>
        <v/>
      </c>
      <c r="X1385" s="32" t="b">
        <f t="shared" si="50"/>
        <v>0</v>
      </c>
    </row>
    <row r="1386" spans="23:24" x14ac:dyDescent="0.35">
      <c r="W1386" s="32" t="str">
        <f t="shared" si="51"/>
        <v/>
      </c>
      <c r="X1386" s="32" t="b">
        <f t="shared" si="50"/>
        <v>0</v>
      </c>
    </row>
    <row r="1387" spans="23:24" x14ac:dyDescent="0.35">
      <c r="W1387" s="32" t="str">
        <f t="shared" si="51"/>
        <v/>
      </c>
      <c r="X1387" s="32" t="b">
        <f t="shared" si="50"/>
        <v>0</v>
      </c>
    </row>
    <row r="1388" spans="23:24" x14ac:dyDescent="0.35">
      <c r="W1388" s="32" t="str">
        <f t="shared" si="51"/>
        <v/>
      </c>
      <c r="X1388" s="32" t="b">
        <f t="shared" si="50"/>
        <v>0</v>
      </c>
    </row>
    <row r="1389" spans="23:24" x14ac:dyDescent="0.35">
      <c r="W1389" s="32" t="str">
        <f t="shared" si="51"/>
        <v/>
      </c>
      <c r="X1389" s="32" t="b">
        <f t="shared" si="50"/>
        <v>0</v>
      </c>
    </row>
    <row r="1390" spans="23:24" x14ac:dyDescent="0.35">
      <c r="W1390" s="32" t="str">
        <f t="shared" si="51"/>
        <v/>
      </c>
      <c r="X1390" s="32" t="b">
        <f t="shared" si="50"/>
        <v>0</v>
      </c>
    </row>
    <row r="1391" spans="23:24" x14ac:dyDescent="0.35">
      <c r="W1391" s="32" t="str">
        <f t="shared" si="51"/>
        <v/>
      </c>
      <c r="X1391" s="32" t="b">
        <f t="shared" si="50"/>
        <v>0</v>
      </c>
    </row>
    <row r="1392" spans="23:24" x14ac:dyDescent="0.35">
      <c r="W1392" s="32" t="str">
        <f t="shared" si="51"/>
        <v/>
      </c>
      <c r="X1392" s="32" t="b">
        <f t="shared" si="50"/>
        <v>0</v>
      </c>
    </row>
    <row r="1393" spans="23:24" x14ac:dyDescent="0.35">
      <c r="W1393" s="32" t="str">
        <f t="shared" si="51"/>
        <v/>
      </c>
      <c r="X1393" s="32" t="b">
        <f t="shared" si="50"/>
        <v>0</v>
      </c>
    </row>
    <row r="1394" spans="23:24" x14ac:dyDescent="0.35">
      <c r="W1394" s="32" t="str">
        <f t="shared" si="51"/>
        <v/>
      </c>
      <c r="X1394" s="32" t="b">
        <f t="shared" si="50"/>
        <v>0</v>
      </c>
    </row>
    <row r="1395" spans="23:24" x14ac:dyDescent="0.35">
      <c r="W1395" s="32" t="str">
        <f t="shared" si="51"/>
        <v/>
      </c>
      <c r="X1395" s="32" t="b">
        <f t="shared" si="50"/>
        <v>0</v>
      </c>
    </row>
    <row r="1396" spans="23:24" x14ac:dyDescent="0.35">
      <c r="W1396" s="32" t="str">
        <f t="shared" si="51"/>
        <v/>
      </c>
      <c r="X1396" s="32" t="b">
        <f t="shared" si="50"/>
        <v>0</v>
      </c>
    </row>
    <row r="1397" spans="23:24" x14ac:dyDescent="0.35">
      <c r="W1397" s="32" t="str">
        <f t="shared" si="51"/>
        <v/>
      </c>
      <c r="X1397" s="32" t="b">
        <f t="shared" si="50"/>
        <v>0</v>
      </c>
    </row>
    <row r="1398" spans="23:24" x14ac:dyDescent="0.35">
      <c r="W1398" s="32" t="str">
        <f t="shared" si="51"/>
        <v/>
      </c>
      <c r="X1398" s="32" t="b">
        <f t="shared" si="50"/>
        <v>0</v>
      </c>
    </row>
    <row r="1399" spans="23:24" x14ac:dyDescent="0.35">
      <c r="W1399" s="32" t="str">
        <f t="shared" si="51"/>
        <v/>
      </c>
      <c r="X1399" s="32" t="b">
        <f t="shared" si="50"/>
        <v>0</v>
      </c>
    </row>
    <row r="1400" spans="23:24" x14ac:dyDescent="0.35">
      <c r="W1400" s="32" t="str">
        <f t="shared" si="51"/>
        <v/>
      </c>
      <c r="X1400" s="32" t="b">
        <f t="shared" si="50"/>
        <v>0</v>
      </c>
    </row>
    <row r="1401" spans="23:24" x14ac:dyDescent="0.35">
      <c r="W1401" s="32" t="str">
        <f t="shared" si="51"/>
        <v/>
      </c>
      <c r="X1401" s="32" t="b">
        <f t="shared" si="50"/>
        <v>0</v>
      </c>
    </row>
    <row r="1402" spans="23:24" x14ac:dyDescent="0.35">
      <c r="W1402" s="32" t="str">
        <f t="shared" si="51"/>
        <v/>
      </c>
      <c r="X1402" s="32" t="b">
        <f t="shared" si="50"/>
        <v>0</v>
      </c>
    </row>
    <row r="1403" spans="23:24" x14ac:dyDescent="0.35">
      <c r="W1403" s="32" t="str">
        <f t="shared" si="51"/>
        <v/>
      </c>
      <c r="X1403" s="32" t="b">
        <f t="shared" si="50"/>
        <v>0</v>
      </c>
    </row>
    <row r="1404" spans="23:24" x14ac:dyDescent="0.35">
      <c r="W1404" s="32" t="str">
        <f t="shared" si="51"/>
        <v/>
      </c>
      <c r="X1404" s="32" t="b">
        <f t="shared" si="50"/>
        <v>0</v>
      </c>
    </row>
    <row r="1405" spans="23:24" x14ac:dyDescent="0.35">
      <c r="W1405" s="32" t="str">
        <f t="shared" si="51"/>
        <v/>
      </c>
      <c r="X1405" s="32" t="b">
        <f t="shared" si="50"/>
        <v>0</v>
      </c>
    </row>
    <row r="1406" spans="23:24" x14ac:dyDescent="0.35">
      <c r="W1406" s="32" t="str">
        <f t="shared" si="51"/>
        <v/>
      </c>
      <c r="X1406" s="32" t="b">
        <f t="shared" si="50"/>
        <v>0</v>
      </c>
    </row>
    <row r="1407" spans="23:24" x14ac:dyDescent="0.35">
      <c r="W1407" s="32" t="str">
        <f t="shared" si="51"/>
        <v/>
      </c>
      <c r="X1407" s="32" t="b">
        <f t="shared" si="50"/>
        <v>0</v>
      </c>
    </row>
    <row r="1408" spans="23:24" x14ac:dyDescent="0.35">
      <c r="W1408" s="32" t="str">
        <f t="shared" si="51"/>
        <v/>
      </c>
      <c r="X1408" s="32" t="b">
        <f t="shared" si="50"/>
        <v>0</v>
      </c>
    </row>
    <row r="1409" spans="23:24" x14ac:dyDescent="0.35">
      <c r="W1409" s="32" t="str">
        <f t="shared" si="51"/>
        <v/>
      </c>
      <c r="X1409" s="32" t="b">
        <f t="shared" si="50"/>
        <v>0</v>
      </c>
    </row>
    <row r="1410" spans="23:24" x14ac:dyDescent="0.35">
      <c r="W1410" s="32" t="str">
        <f t="shared" si="51"/>
        <v/>
      </c>
      <c r="X1410" s="32" t="b">
        <f t="shared" si="50"/>
        <v>0</v>
      </c>
    </row>
    <row r="1411" spans="23:24" x14ac:dyDescent="0.35">
      <c r="W1411" s="32" t="str">
        <f t="shared" si="51"/>
        <v/>
      </c>
      <c r="X1411" s="32" t="b">
        <f t="shared" si="50"/>
        <v>0</v>
      </c>
    </row>
    <row r="1412" spans="23:24" x14ac:dyDescent="0.35">
      <c r="W1412" s="32" t="str">
        <f t="shared" si="51"/>
        <v/>
      </c>
      <c r="X1412" s="32" t="b">
        <f t="shared" si="50"/>
        <v>0</v>
      </c>
    </row>
    <row r="1413" spans="23:24" x14ac:dyDescent="0.35">
      <c r="W1413" s="32" t="str">
        <f t="shared" si="51"/>
        <v/>
      </c>
      <c r="X1413" s="32" t="b">
        <f t="shared" si="50"/>
        <v>0</v>
      </c>
    </row>
    <row r="1414" spans="23:24" x14ac:dyDescent="0.35">
      <c r="W1414" s="32" t="str">
        <f t="shared" si="51"/>
        <v/>
      </c>
      <c r="X1414" s="32" t="b">
        <f t="shared" ref="X1414:X1477" si="52">VLOOKUP(Z1414,T:U,2,0)=AA1414</f>
        <v>0</v>
      </c>
    </row>
    <row r="1415" spans="23:24" x14ac:dyDescent="0.35">
      <c r="W1415" s="32" t="str">
        <f t="shared" si="51"/>
        <v/>
      </c>
      <c r="X1415" s="32" t="b">
        <f t="shared" si="52"/>
        <v>0</v>
      </c>
    </row>
    <row r="1416" spans="23:24" x14ac:dyDescent="0.35">
      <c r="W1416" s="32" t="str">
        <f t="shared" si="51"/>
        <v/>
      </c>
      <c r="X1416" s="32" t="b">
        <f t="shared" si="52"/>
        <v>0</v>
      </c>
    </row>
    <row r="1417" spans="23:24" x14ac:dyDescent="0.35">
      <c r="W1417" s="32" t="str">
        <f t="shared" si="51"/>
        <v/>
      </c>
      <c r="X1417" s="32" t="b">
        <f t="shared" si="52"/>
        <v>0</v>
      </c>
    </row>
    <row r="1418" spans="23:24" x14ac:dyDescent="0.35">
      <c r="W1418" s="32" t="str">
        <f t="shared" si="51"/>
        <v/>
      </c>
      <c r="X1418" s="32" t="b">
        <f t="shared" si="52"/>
        <v>0</v>
      </c>
    </row>
    <row r="1419" spans="23:24" x14ac:dyDescent="0.35">
      <c r="W1419" s="32" t="str">
        <f t="shared" si="51"/>
        <v/>
      </c>
      <c r="X1419" s="32" t="b">
        <f t="shared" si="52"/>
        <v>0</v>
      </c>
    </row>
    <row r="1420" spans="23:24" x14ac:dyDescent="0.35">
      <c r="W1420" s="32" t="str">
        <f t="shared" si="51"/>
        <v/>
      </c>
      <c r="X1420" s="32" t="b">
        <f t="shared" si="52"/>
        <v>0</v>
      </c>
    </row>
    <row r="1421" spans="23:24" x14ac:dyDescent="0.35">
      <c r="W1421" s="32" t="str">
        <f t="shared" si="51"/>
        <v/>
      </c>
      <c r="X1421" s="32" t="b">
        <f t="shared" si="52"/>
        <v>0</v>
      </c>
    </row>
    <row r="1422" spans="23:24" x14ac:dyDescent="0.35">
      <c r="W1422" s="32" t="str">
        <f t="shared" si="51"/>
        <v/>
      </c>
      <c r="X1422" s="32" t="b">
        <f t="shared" si="52"/>
        <v>0</v>
      </c>
    </row>
    <row r="1423" spans="23:24" x14ac:dyDescent="0.35">
      <c r="W1423" s="32" t="str">
        <f t="shared" si="51"/>
        <v/>
      </c>
      <c r="X1423" s="32" t="b">
        <f t="shared" si="52"/>
        <v>0</v>
      </c>
    </row>
    <row r="1424" spans="23:24" x14ac:dyDescent="0.35">
      <c r="W1424" s="32" t="str">
        <f t="shared" si="51"/>
        <v/>
      </c>
      <c r="X1424" s="32" t="b">
        <f t="shared" si="52"/>
        <v>0</v>
      </c>
    </row>
    <row r="1425" spans="23:24" x14ac:dyDescent="0.35">
      <c r="W1425" s="32" t="str">
        <f t="shared" si="51"/>
        <v/>
      </c>
      <c r="X1425" s="32" t="b">
        <f t="shared" si="52"/>
        <v>0</v>
      </c>
    </row>
    <row r="1426" spans="23:24" x14ac:dyDescent="0.35">
      <c r="W1426" s="32" t="str">
        <f t="shared" si="51"/>
        <v/>
      </c>
      <c r="X1426" s="32" t="b">
        <f t="shared" si="52"/>
        <v>0</v>
      </c>
    </row>
    <row r="1427" spans="23:24" x14ac:dyDescent="0.35">
      <c r="W1427" s="32" t="str">
        <f t="shared" si="51"/>
        <v/>
      </c>
      <c r="X1427" s="32" t="b">
        <f t="shared" si="52"/>
        <v>0</v>
      </c>
    </row>
    <row r="1428" spans="23:24" x14ac:dyDescent="0.35">
      <c r="W1428" s="32" t="str">
        <f t="shared" ref="W1428:W1491" si="53">Y1428&amp;Z1428</f>
        <v/>
      </c>
      <c r="X1428" s="32" t="b">
        <f t="shared" si="52"/>
        <v>0</v>
      </c>
    </row>
    <row r="1429" spans="23:24" x14ac:dyDescent="0.35">
      <c r="W1429" s="32" t="str">
        <f t="shared" si="53"/>
        <v/>
      </c>
      <c r="X1429" s="32" t="b">
        <f t="shared" si="52"/>
        <v>0</v>
      </c>
    </row>
    <row r="1430" spans="23:24" x14ac:dyDescent="0.35">
      <c r="W1430" s="32" t="str">
        <f t="shared" si="53"/>
        <v/>
      </c>
      <c r="X1430" s="32" t="b">
        <f t="shared" si="52"/>
        <v>0</v>
      </c>
    </row>
    <row r="1431" spans="23:24" x14ac:dyDescent="0.35">
      <c r="W1431" s="32" t="str">
        <f t="shared" si="53"/>
        <v/>
      </c>
      <c r="X1431" s="32" t="b">
        <f t="shared" si="52"/>
        <v>0</v>
      </c>
    </row>
    <row r="1432" spans="23:24" x14ac:dyDescent="0.35">
      <c r="W1432" s="32" t="str">
        <f t="shared" si="53"/>
        <v/>
      </c>
      <c r="X1432" s="32" t="b">
        <f t="shared" si="52"/>
        <v>0</v>
      </c>
    </row>
    <row r="1433" spans="23:24" x14ac:dyDescent="0.35">
      <c r="W1433" s="32" t="str">
        <f t="shared" si="53"/>
        <v/>
      </c>
      <c r="X1433" s="32" t="b">
        <f t="shared" si="52"/>
        <v>0</v>
      </c>
    </row>
    <row r="1434" spans="23:24" x14ac:dyDescent="0.35">
      <c r="W1434" s="32" t="str">
        <f t="shared" si="53"/>
        <v/>
      </c>
      <c r="X1434" s="32" t="b">
        <f t="shared" si="52"/>
        <v>0</v>
      </c>
    </row>
    <row r="1435" spans="23:24" x14ac:dyDescent="0.35">
      <c r="W1435" s="32" t="str">
        <f t="shared" si="53"/>
        <v/>
      </c>
      <c r="X1435" s="32" t="b">
        <f t="shared" si="52"/>
        <v>0</v>
      </c>
    </row>
    <row r="1436" spans="23:24" x14ac:dyDescent="0.35">
      <c r="W1436" s="32" t="str">
        <f t="shared" si="53"/>
        <v/>
      </c>
      <c r="X1436" s="32" t="b">
        <f t="shared" si="52"/>
        <v>0</v>
      </c>
    </row>
    <row r="1437" spans="23:24" x14ac:dyDescent="0.35">
      <c r="W1437" s="32" t="str">
        <f t="shared" si="53"/>
        <v/>
      </c>
      <c r="X1437" s="32" t="b">
        <f t="shared" si="52"/>
        <v>0</v>
      </c>
    </row>
    <row r="1438" spans="23:24" x14ac:dyDescent="0.35">
      <c r="W1438" s="32" t="str">
        <f t="shared" si="53"/>
        <v/>
      </c>
      <c r="X1438" s="32" t="b">
        <f t="shared" si="52"/>
        <v>0</v>
      </c>
    </row>
    <row r="1439" spans="23:24" x14ac:dyDescent="0.35">
      <c r="W1439" s="32" t="str">
        <f t="shared" si="53"/>
        <v/>
      </c>
      <c r="X1439" s="32" t="b">
        <f t="shared" si="52"/>
        <v>0</v>
      </c>
    </row>
    <row r="1440" spans="23:24" x14ac:dyDescent="0.35">
      <c r="W1440" s="32" t="str">
        <f t="shared" si="53"/>
        <v/>
      </c>
      <c r="X1440" s="32" t="b">
        <f t="shared" si="52"/>
        <v>0</v>
      </c>
    </row>
    <row r="1441" spans="23:24" x14ac:dyDescent="0.35">
      <c r="W1441" s="32" t="str">
        <f t="shared" si="53"/>
        <v/>
      </c>
      <c r="X1441" s="32" t="b">
        <f t="shared" si="52"/>
        <v>0</v>
      </c>
    </row>
    <row r="1442" spans="23:24" x14ac:dyDescent="0.35">
      <c r="W1442" s="32" t="str">
        <f t="shared" si="53"/>
        <v/>
      </c>
      <c r="X1442" s="32" t="b">
        <f t="shared" si="52"/>
        <v>0</v>
      </c>
    </row>
    <row r="1443" spans="23:24" x14ac:dyDescent="0.35">
      <c r="W1443" s="32" t="str">
        <f t="shared" si="53"/>
        <v/>
      </c>
      <c r="X1443" s="32" t="b">
        <f t="shared" si="52"/>
        <v>0</v>
      </c>
    </row>
    <row r="1444" spans="23:24" x14ac:dyDescent="0.35">
      <c r="W1444" s="32" t="str">
        <f t="shared" si="53"/>
        <v/>
      </c>
      <c r="X1444" s="32" t="b">
        <f t="shared" si="52"/>
        <v>0</v>
      </c>
    </row>
    <row r="1445" spans="23:24" x14ac:dyDescent="0.35">
      <c r="W1445" s="32" t="str">
        <f t="shared" si="53"/>
        <v/>
      </c>
      <c r="X1445" s="32" t="b">
        <f t="shared" si="52"/>
        <v>0</v>
      </c>
    </row>
    <row r="1446" spans="23:24" x14ac:dyDescent="0.35">
      <c r="W1446" s="32" t="str">
        <f t="shared" si="53"/>
        <v/>
      </c>
      <c r="X1446" s="32" t="b">
        <f t="shared" si="52"/>
        <v>0</v>
      </c>
    </row>
    <row r="1447" spans="23:24" x14ac:dyDescent="0.35">
      <c r="W1447" s="32" t="str">
        <f t="shared" si="53"/>
        <v/>
      </c>
      <c r="X1447" s="32" t="b">
        <f t="shared" si="52"/>
        <v>0</v>
      </c>
    </row>
    <row r="1448" spans="23:24" x14ac:dyDescent="0.35">
      <c r="W1448" s="32" t="str">
        <f t="shared" si="53"/>
        <v/>
      </c>
      <c r="X1448" s="32" t="b">
        <f t="shared" si="52"/>
        <v>0</v>
      </c>
    </row>
    <row r="1449" spans="23:24" x14ac:dyDescent="0.35">
      <c r="W1449" s="32" t="str">
        <f t="shared" si="53"/>
        <v/>
      </c>
      <c r="X1449" s="32" t="b">
        <f t="shared" si="52"/>
        <v>0</v>
      </c>
    </row>
    <row r="1450" spans="23:24" x14ac:dyDescent="0.35">
      <c r="W1450" s="32" t="str">
        <f t="shared" si="53"/>
        <v/>
      </c>
      <c r="X1450" s="32" t="b">
        <f t="shared" si="52"/>
        <v>0</v>
      </c>
    </row>
    <row r="1451" spans="23:24" x14ac:dyDescent="0.35">
      <c r="W1451" s="32" t="str">
        <f t="shared" si="53"/>
        <v/>
      </c>
      <c r="X1451" s="32" t="b">
        <f t="shared" si="52"/>
        <v>0</v>
      </c>
    </row>
    <row r="1452" spans="23:24" x14ac:dyDescent="0.35">
      <c r="W1452" s="32" t="str">
        <f t="shared" si="53"/>
        <v/>
      </c>
      <c r="X1452" s="32" t="b">
        <f t="shared" si="52"/>
        <v>0</v>
      </c>
    </row>
    <row r="1453" spans="23:24" x14ac:dyDescent="0.35">
      <c r="W1453" s="32" t="str">
        <f t="shared" si="53"/>
        <v/>
      </c>
      <c r="X1453" s="32" t="b">
        <f t="shared" si="52"/>
        <v>0</v>
      </c>
    </row>
    <row r="1454" spans="23:24" x14ac:dyDescent="0.35">
      <c r="W1454" s="32" t="str">
        <f t="shared" si="53"/>
        <v/>
      </c>
      <c r="X1454" s="32" t="b">
        <f t="shared" si="52"/>
        <v>0</v>
      </c>
    </row>
    <row r="1455" spans="23:24" x14ac:dyDescent="0.35">
      <c r="W1455" s="32" t="str">
        <f t="shared" si="53"/>
        <v/>
      </c>
      <c r="X1455" s="32" t="b">
        <f t="shared" si="52"/>
        <v>0</v>
      </c>
    </row>
    <row r="1456" spans="23:24" x14ac:dyDescent="0.35">
      <c r="W1456" s="32" t="str">
        <f t="shared" si="53"/>
        <v/>
      </c>
      <c r="X1456" s="32" t="b">
        <f t="shared" si="52"/>
        <v>0</v>
      </c>
    </row>
    <row r="1457" spans="23:24" x14ac:dyDescent="0.35">
      <c r="W1457" s="32" t="str">
        <f t="shared" si="53"/>
        <v/>
      </c>
      <c r="X1457" s="32" t="b">
        <f t="shared" si="52"/>
        <v>0</v>
      </c>
    </row>
    <row r="1458" spans="23:24" x14ac:dyDescent="0.35">
      <c r="W1458" s="32" t="str">
        <f t="shared" si="53"/>
        <v/>
      </c>
      <c r="X1458" s="32" t="b">
        <f t="shared" si="52"/>
        <v>0</v>
      </c>
    </row>
    <row r="1459" spans="23:24" x14ac:dyDescent="0.35">
      <c r="W1459" s="32" t="str">
        <f t="shared" si="53"/>
        <v/>
      </c>
      <c r="X1459" s="32" t="b">
        <f t="shared" si="52"/>
        <v>0</v>
      </c>
    </row>
    <row r="1460" spans="23:24" x14ac:dyDescent="0.35">
      <c r="W1460" s="32" t="str">
        <f t="shared" si="53"/>
        <v/>
      </c>
      <c r="X1460" s="32" t="b">
        <f t="shared" si="52"/>
        <v>0</v>
      </c>
    </row>
    <row r="1461" spans="23:24" x14ac:dyDescent="0.35">
      <c r="W1461" s="32" t="str">
        <f t="shared" si="53"/>
        <v/>
      </c>
      <c r="X1461" s="32" t="b">
        <f t="shared" si="52"/>
        <v>0</v>
      </c>
    </row>
    <row r="1462" spans="23:24" x14ac:dyDescent="0.35">
      <c r="W1462" s="32" t="str">
        <f t="shared" si="53"/>
        <v/>
      </c>
      <c r="X1462" s="32" t="b">
        <f t="shared" si="52"/>
        <v>0</v>
      </c>
    </row>
    <row r="1463" spans="23:24" x14ac:dyDescent="0.35">
      <c r="W1463" s="32" t="str">
        <f t="shared" si="53"/>
        <v/>
      </c>
      <c r="X1463" s="32" t="b">
        <f t="shared" si="52"/>
        <v>0</v>
      </c>
    </row>
    <row r="1464" spans="23:24" x14ac:dyDescent="0.35">
      <c r="W1464" s="32" t="str">
        <f t="shared" si="53"/>
        <v/>
      </c>
      <c r="X1464" s="32" t="b">
        <f t="shared" si="52"/>
        <v>0</v>
      </c>
    </row>
    <row r="1465" spans="23:24" x14ac:dyDescent="0.35">
      <c r="W1465" s="32" t="str">
        <f t="shared" si="53"/>
        <v/>
      </c>
      <c r="X1465" s="32" t="b">
        <f t="shared" si="52"/>
        <v>0</v>
      </c>
    </row>
    <row r="1466" spans="23:24" x14ac:dyDescent="0.35">
      <c r="W1466" s="32" t="str">
        <f t="shared" si="53"/>
        <v/>
      </c>
      <c r="X1466" s="32" t="b">
        <f t="shared" si="52"/>
        <v>0</v>
      </c>
    </row>
    <row r="1467" spans="23:24" x14ac:dyDescent="0.35">
      <c r="W1467" s="32" t="str">
        <f t="shared" si="53"/>
        <v/>
      </c>
      <c r="X1467" s="32" t="b">
        <f t="shared" si="52"/>
        <v>0</v>
      </c>
    </row>
    <row r="1468" spans="23:24" x14ac:dyDescent="0.35">
      <c r="W1468" s="32" t="str">
        <f t="shared" si="53"/>
        <v/>
      </c>
      <c r="X1468" s="32" t="b">
        <f t="shared" si="52"/>
        <v>0</v>
      </c>
    </row>
    <row r="1469" spans="23:24" x14ac:dyDescent="0.35">
      <c r="W1469" s="32" t="str">
        <f t="shared" si="53"/>
        <v/>
      </c>
      <c r="X1469" s="32" t="b">
        <f t="shared" si="52"/>
        <v>0</v>
      </c>
    </row>
    <row r="1470" spans="23:24" x14ac:dyDescent="0.35">
      <c r="W1470" s="32" t="str">
        <f t="shared" si="53"/>
        <v/>
      </c>
      <c r="X1470" s="32" t="b">
        <f t="shared" si="52"/>
        <v>0</v>
      </c>
    </row>
    <row r="1471" spans="23:24" x14ac:dyDescent="0.35">
      <c r="W1471" s="32" t="str">
        <f t="shared" si="53"/>
        <v/>
      </c>
      <c r="X1471" s="32" t="b">
        <f t="shared" si="52"/>
        <v>0</v>
      </c>
    </row>
    <row r="1472" spans="23:24" x14ac:dyDescent="0.35">
      <c r="W1472" s="32" t="str">
        <f t="shared" si="53"/>
        <v/>
      </c>
      <c r="X1472" s="32" t="b">
        <f t="shared" si="52"/>
        <v>0</v>
      </c>
    </row>
    <row r="1473" spans="23:24" x14ac:dyDescent="0.35">
      <c r="W1473" s="32" t="str">
        <f t="shared" si="53"/>
        <v/>
      </c>
      <c r="X1473" s="32" t="b">
        <f t="shared" si="52"/>
        <v>0</v>
      </c>
    </row>
    <row r="1474" spans="23:24" x14ac:dyDescent="0.35">
      <c r="W1474" s="32" t="str">
        <f t="shared" si="53"/>
        <v/>
      </c>
      <c r="X1474" s="32" t="b">
        <f t="shared" si="52"/>
        <v>0</v>
      </c>
    </row>
    <row r="1475" spans="23:24" x14ac:dyDescent="0.35">
      <c r="W1475" s="32" t="str">
        <f t="shared" si="53"/>
        <v/>
      </c>
      <c r="X1475" s="32" t="b">
        <f t="shared" si="52"/>
        <v>0</v>
      </c>
    </row>
    <row r="1476" spans="23:24" x14ac:dyDescent="0.35">
      <c r="W1476" s="32" t="str">
        <f t="shared" si="53"/>
        <v/>
      </c>
      <c r="X1476" s="32" t="b">
        <f t="shared" si="52"/>
        <v>0</v>
      </c>
    </row>
    <row r="1477" spans="23:24" x14ac:dyDescent="0.35">
      <c r="W1477" s="32" t="str">
        <f t="shared" si="53"/>
        <v/>
      </c>
      <c r="X1477" s="32" t="b">
        <f t="shared" si="52"/>
        <v>0</v>
      </c>
    </row>
    <row r="1478" spans="23:24" x14ac:dyDescent="0.35">
      <c r="W1478" s="32" t="str">
        <f t="shared" si="53"/>
        <v/>
      </c>
      <c r="X1478" s="32" t="b">
        <f t="shared" ref="X1478:X1541" si="54">VLOOKUP(Z1478,T:U,2,0)=AA1478</f>
        <v>0</v>
      </c>
    </row>
    <row r="1479" spans="23:24" x14ac:dyDescent="0.35">
      <c r="W1479" s="32" t="str">
        <f t="shared" si="53"/>
        <v/>
      </c>
      <c r="X1479" s="32" t="b">
        <f t="shared" si="54"/>
        <v>0</v>
      </c>
    </row>
    <row r="1480" spans="23:24" x14ac:dyDescent="0.35">
      <c r="W1480" s="32" t="str">
        <f t="shared" si="53"/>
        <v/>
      </c>
      <c r="X1480" s="32" t="b">
        <f t="shared" si="54"/>
        <v>0</v>
      </c>
    </row>
    <row r="1481" spans="23:24" x14ac:dyDescent="0.35">
      <c r="W1481" s="32" t="str">
        <f t="shared" si="53"/>
        <v/>
      </c>
      <c r="X1481" s="32" t="b">
        <f t="shared" si="54"/>
        <v>0</v>
      </c>
    </row>
    <row r="1482" spans="23:24" x14ac:dyDescent="0.35">
      <c r="W1482" s="32" t="str">
        <f t="shared" si="53"/>
        <v/>
      </c>
      <c r="X1482" s="32" t="b">
        <f t="shared" si="54"/>
        <v>0</v>
      </c>
    </row>
    <row r="1483" spans="23:24" x14ac:dyDescent="0.35">
      <c r="W1483" s="32" t="str">
        <f t="shared" si="53"/>
        <v/>
      </c>
      <c r="X1483" s="32" t="b">
        <f t="shared" si="54"/>
        <v>0</v>
      </c>
    </row>
    <row r="1484" spans="23:24" x14ac:dyDescent="0.35">
      <c r="W1484" s="32" t="str">
        <f t="shared" si="53"/>
        <v/>
      </c>
      <c r="X1484" s="32" t="b">
        <f t="shared" si="54"/>
        <v>0</v>
      </c>
    </row>
    <row r="1485" spans="23:24" x14ac:dyDescent="0.35">
      <c r="W1485" s="32" t="str">
        <f t="shared" si="53"/>
        <v/>
      </c>
      <c r="X1485" s="32" t="b">
        <f t="shared" si="54"/>
        <v>0</v>
      </c>
    </row>
    <row r="1486" spans="23:24" x14ac:dyDescent="0.35">
      <c r="W1486" s="32" t="str">
        <f t="shared" si="53"/>
        <v/>
      </c>
      <c r="X1486" s="32" t="b">
        <f t="shared" si="54"/>
        <v>0</v>
      </c>
    </row>
    <row r="1487" spans="23:24" x14ac:dyDescent="0.35">
      <c r="W1487" s="32" t="str">
        <f t="shared" si="53"/>
        <v/>
      </c>
      <c r="X1487" s="32" t="b">
        <f t="shared" si="54"/>
        <v>0</v>
      </c>
    </row>
    <row r="1488" spans="23:24" x14ac:dyDescent="0.35">
      <c r="W1488" s="32" t="str">
        <f t="shared" si="53"/>
        <v/>
      </c>
      <c r="X1488" s="32" t="b">
        <f t="shared" si="54"/>
        <v>0</v>
      </c>
    </row>
    <row r="1489" spans="23:24" x14ac:dyDescent="0.35">
      <c r="W1489" s="32" t="str">
        <f t="shared" si="53"/>
        <v/>
      </c>
      <c r="X1489" s="32" t="b">
        <f t="shared" si="54"/>
        <v>0</v>
      </c>
    </row>
    <row r="1490" spans="23:24" x14ac:dyDescent="0.35">
      <c r="W1490" s="32" t="str">
        <f t="shared" si="53"/>
        <v/>
      </c>
      <c r="X1490" s="32" t="b">
        <f t="shared" si="54"/>
        <v>0</v>
      </c>
    </row>
    <row r="1491" spans="23:24" x14ac:dyDescent="0.35">
      <c r="W1491" s="32" t="str">
        <f t="shared" si="53"/>
        <v/>
      </c>
      <c r="X1491" s="32" t="b">
        <f t="shared" si="54"/>
        <v>0</v>
      </c>
    </row>
    <row r="1492" spans="23:24" x14ac:dyDescent="0.35">
      <c r="W1492" s="32" t="str">
        <f t="shared" ref="W1492:W1555" si="55">Y1492&amp;Z1492</f>
        <v/>
      </c>
      <c r="X1492" s="32" t="b">
        <f t="shared" si="54"/>
        <v>0</v>
      </c>
    </row>
    <row r="1493" spans="23:24" x14ac:dyDescent="0.35">
      <c r="W1493" s="32" t="str">
        <f t="shared" si="55"/>
        <v/>
      </c>
      <c r="X1493" s="32" t="b">
        <f t="shared" si="54"/>
        <v>0</v>
      </c>
    </row>
    <row r="1494" spans="23:24" x14ac:dyDescent="0.35">
      <c r="W1494" s="32" t="str">
        <f t="shared" si="55"/>
        <v/>
      </c>
      <c r="X1494" s="32" t="b">
        <f t="shared" si="54"/>
        <v>0</v>
      </c>
    </row>
    <row r="1495" spans="23:24" x14ac:dyDescent="0.35">
      <c r="W1495" s="32" t="str">
        <f t="shared" si="55"/>
        <v/>
      </c>
      <c r="X1495" s="32" t="b">
        <f t="shared" si="54"/>
        <v>0</v>
      </c>
    </row>
    <row r="1496" spans="23:24" x14ac:dyDescent="0.35">
      <c r="W1496" s="32" t="str">
        <f t="shared" si="55"/>
        <v/>
      </c>
      <c r="X1496" s="32" t="b">
        <f t="shared" si="54"/>
        <v>0</v>
      </c>
    </row>
    <row r="1497" spans="23:24" x14ac:dyDescent="0.35">
      <c r="W1497" s="32" t="str">
        <f t="shared" si="55"/>
        <v/>
      </c>
      <c r="X1497" s="32" t="b">
        <f t="shared" si="54"/>
        <v>0</v>
      </c>
    </row>
    <row r="1498" spans="23:24" x14ac:dyDescent="0.35">
      <c r="W1498" s="32" t="str">
        <f t="shared" si="55"/>
        <v/>
      </c>
      <c r="X1498" s="32" t="b">
        <f t="shared" si="54"/>
        <v>0</v>
      </c>
    </row>
    <row r="1499" spans="23:24" x14ac:dyDescent="0.35">
      <c r="W1499" s="32" t="str">
        <f t="shared" si="55"/>
        <v/>
      </c>
      <c r="X1499" s="32" t="b">
        <f t="shared" si="54"/>
        <v>0</v>
      </c>
    </row>
    <row r="1500" spans="23:24" x14ac:dyDescent="0.35">
      <c r="W1500" s="32" t="str">
        <f t="shared" si="55"/>
        <v/>
      </c>
      <c r="X1500" s="32" t="b">
        <f t="shared" si="54"/>
        <v>0</v>
      </c>
    </row>
    <row r="1501" spans="23:24" x14ac:dyDescent="0.35">
      <c r="W1501" s="32" t="str">
        <f t="shared" si="55"/>
        <v/>
      </c>
      <c r="X1501" s="32" t="b">
        <f t="shared" si="54"/>
        <v>0</v>
      </c>
    </row>
    <row r="1502" spans="23:24" x14ac:dyDescent="0.35">
      <c r="W1502" s="32" t="str">
        <f t="shared" si="55"/>
        <v/>
      </c>
      <c r="X1502" s="32" t="b">
        <f t="shared" si="54"/>
        <v>0</v>
      </c>
    </row>
    <row r="1503" spans="23:24" x14ac:dyDescent="0.35">
      <c r="W1503" s="32" t="str">
        <f t="shared" si="55"/>
        <v/>
      </c>
      <c r="X1503" s="32" t="b">
        <f t="shared" si="54"/>
        <v>0</v>
      </c>
    </row>
    <row r="1504" spans="23:24" x14ac:dyDescent="0.35">
      <c r="W1504" s="32" t="str">
        <f t="shared" si="55"/>
        <v/>
      </c>
      <c r="X1504" s="32" t="b">
        <f t="shared" si="54"/>
        <v>0</v>
      </c>
    </row>
    <row r="1505" spans="23:24" x14ac:dyDescent="0.35">
      <c r="W1505" s="32" t="str">
        <f t="shared" si="55"/>
        <v/>
      </c>
      <c r="X1505" s="32" t="b">
        <f t="shared" si="54"/>
        <v>0</v>
      </c>
    </row>
    <row r="1506" spans="23:24" x14ac:dyDescent="0.35">
      <c r="W1506" s="32" t="str">
        <f t="shared" si="55"/>
        <v/>
      </c>
      <c r="X1506" s="32" t="b">
        <f t="shared" si="54"/>
        <v>0</v>
      </c>
    </row>
    <row r="1507" spans="23:24" x14ac:dyDescent="0.35">
      <c r="W1507" s="32" t="str">
        <f t="shared" si="55"/>
        <v/>
      </c>
      <c r="X1507" s="32" t="b">
        <f t="shared" si="54"/>
        <v>0</v>
      </c>
    </row>
    <row r="1508" spans="23:24" x14ac:dyDescent="0.35">
      <c r="W1508" s="32" t="str">
        <f t="shared" si="55"/>
        <v/>
      </c>
      <c r="X1508" s="32" t="b">
        <f t="shared" si="54"/>
        <v>0</v>
      </c>
    </row>
    <row r="1509" spans="23:24" x14ac:dyDescent="0.35">
      <c r="W1509" s="32" t="str">
        <f t="shared" si="55"/>
        <v/>
      </c>
      <c r="X1509" s="32" t="b">
        <f t="shared" si="54"/>
        <v>0</v>
      </c>
    </row>
    <row r="1510" spans="23:24" x14ac:dyDescent="0.35">
      <c r="W1510" s="32" t="str">
        <f t="shared" si="55"/>
        <v/>
      </c>
      <c r="X1510" s="32" t="b">
        <f t="shared" si="54"/>
        <v>0</v>
      </c>
    </row>
    <row r="1511" spans="23:24" x14ac:dyDescent="0.35">
      <c r="W1511" s="32" t="str">
        <f t="shared" si="55"/>
        <v/>
      </c>
      <c r="X1511" s="32" t="b">
        <f t="shared" si="54"/>
        <v>0</v>
      </c>
    </row>
    <row r="1512" spans="23:24" x14ac:dyDescent="0.35">
      <c r="W1512" s="32" t="str">
        <f t="shared" si="55"/>
        <v/>
      </c>
      <c r="X1512" s="32" t="b">
        <f t="shared" si="54"/>
        <v>0</v>
      </c>
    </row>
    <row r="1513" spans="23:24" x14ac:dyDescent="0.35">
      <c r="W1513" s="32" t="str">
        <f t="shared" si="55"/>
        <v/>
      </c>
      <c r="X1513" s="32" t="b">
        <f t="shared" si="54"/>
        <v>0</v>
      </c>
    </row>
    <row r="1514" spans="23:24" x14ac:dyDescent="0.35">
      <c r="W1514" s="32" t="str">
        <f t="shared" si="55"/>
        <v/>
      </c>
      <c r="X1514" s="32" t="b">
        <f t="shared" si="54"/>
        <v>0</v>
      </c>
    </row>
    <row r="1515" spans="23:24" x14ac:dyDescent="0.35">
      <c r="W1515" s="32" t="str">
        <f t="shared" si="55"/>
        <v/>
      </c>
      <c r="X1515" s="32" t="b">
        <f t="shared" si="54"/>
        <v>0</v>
      </c>
    </row>
    <row r="1516" spans="23:24" x14ac:dyDescent="0.35">
      <c r="W1516" s="32" t="str">
        <f t="shared" si="55"/>
        <v/>
      </c>
      <c r="X1516" s="32" t="b">
        <f t="shared" si="54"/>
        <v>0</v>
      </c>
    </row>
    <row r="1517" spans="23:24" x14ac:dyDescent="0.35">
      <c r="W1517" s="32" t="str">
        <f t="shared" si="55"/>
        <v/>
      </c>
      <c r="X1517" s="32" t="b">
        <f t="shared" si="54"/>
        <v>0</v>
      </c>
    </row>
    <row r="1518" spans="23:24" x14ac:dyDescent="0.35">
      <c r="W1518" s="32" t="str">
        <f t="shared" si="55"/>
        <v/>
      </c>
      <c r="X1518" s="32" t="b">
        <f t="shared" si="54"/>
        <v>0</v>
      </c>
    </row>
    <row r="1519" spans="23:24" x14ac:dyDescent="0.35">
      <c r="W1519" s="32" t="str">
        <f t="shared" si="55"/>
        <v/>
      </c>
      <c r="X1519" s="32" t="b">
        <f t="shared" si="54"/>
        <v>0</v>
      </c>
    </row>
    <row r="1520" spans="23:24" x14ac:dyDescent="0.35">
      <c r="W1520" s="32" t="str">
        <f t="shared" si="55"/>
        <v/>
      </c>
      <c r="X1520" s="32" t="b">
        <f t="shared" si="54"/>
        <v>0</v>
      </c>
    </row>
    <row r="1521" spans="23:24" x14ac:dyDescent="0.35">
      <c r="W1521" s="32" t="str">
        <f t="shared" si="55"/>
        <v/>
      </c>
      <c r="X1521" s="32" t="b">
        <f t="shared" si="54"/>
        <v>0</v>
      </c>
    </row>
    <row r="1522" spans="23:24" x14ac:dyDescent="0.35">
      <c r="W1522" s="32" t="str">
        <f t="shared" si="55"/>
        <v/>
      </c>
      <c r="X1522" s="32" t="b">
        <f t="shared" si="54"/>
        <v>0</v>
      </c>
    </row>
    <row r="1523" spans="23:24" x14ac:dyDescent="0.35">
      <c r="W1523" s="32" t="str">
        <f t="shared" si="55"/>
        <v/>
      </c>
      <c r="X1523" s="32" t="b">
        <f t="shared" si="54"/>
        <v>0</v>
      </c>
    </row>
    <row r="1524" spans="23:24" x14ac:dyDescent="0.35">
      <c r="W1524" s="32" t="str">
        <f t="shared" si="55"/>
        <v/>
      </c>
      <c r="X1524" s="32" t="b">
        <f t="shared" si="54"/>
        <v>0</v>
      </c>
    </row>
    <row r="1525" spans="23:24" x14ac:dyDescent="0.35">
      <c r="W1525" s="32" t="str">
        <f t="shared" si="55"/>
        <v/>
      </c>
      <c r="X1525" s="32" t="b">
        <f t="shared" si="54"/>
        <v>0</v>
      </c>
    </row>
    <row r="1526" spans="23:24" x14ac:dyDescent="0.35">
      <c r="W1526" s="32" t="str">
        <f t="shared" si="55"/>
        <v/>
      </c>
      <c r="X1526" s="32" t="b">
        <f t="shared" si="54"/>
        <v>0</v>
      </c>
    </row>
    <row r="1527" spans="23:24" x14ac:dyDescent="0.35">
      <c r="W1527" s="32" t="str">
        <f t="shared" si="55"/>
        <v/>
      </c>
      <c r="X1527" s="32" t="b">
        <f t="shared" si="54"/>
        <v>0</v>
      </c>
    </row>
    <row r="1528" spans="23:24" x14ac:dyDescent="0.35">
      <c r="W1528" s="32" t="str">
        <f t="shared" si="55"/>
        <v/>
      </c>
      <c r="X1528" s="32" t="b">
        <f t="shared" si="54"/>
        <v>0</v>
      </c>
    </row>
    <row r="1529" spans="23:24" x14ac:dyDescent="0.35">
      <c r="W1529" s="32" t="str">
        <f t="shared" si="55"/>
        <v/>
      </c>
      <c r="X1529" s="32" t="b">
        <f t="shared" si="54"/>
        <v>0</v>
      </c>
    </row>
    <row r="1530" spans="23:24" x14ac:dyDescent="0.35">
      <c r="W1530" s="32" t="str">
        <f t="shared" si="55"/>
        <v/>
      </c>
      <c r="X1530" s="32" t="b">
        <f t="shared" si="54"/>
        <v>0</v>
      </c>
    </row>
    <row r="1531" spans="23:24" x14ac:dyDescent="0.35">
      <c r="W1531" s="32" t="str">
        <f t="shared" si="55"/>
        <v/>
      </c>
      <c r="X1531" s="32" t="b">
        <f t="shared" si="54"/>
        <v>0</v>
      </c>
    </row>
    <row r="1532" spans="23:24" x14ac:dyDescent="0.35">
      <c r="W1532" s="32" t="str">
        <f t="shared" si="55"/>
        <v/>
      </c>
      <c r="X1532" s="32" t="b">
        <f t="shared" si="54"/>
        <v>0</v>
      </c>
    </row>
    <row r="1533" spans="23:24" x14ac:dyDescent="0.35">
      <c r="W1533" s="32" t="str">
        <f t="shared" si="55"/>
        <v/>
      </c>
      <c r="X1533" s="32" t="b">
        <f t="shared" si="54"/>
        <v>0</v>
      </c>
    </row>
    <row r="1534" spans="23:24" x14ac:dyDescent="0.35">
      <c r="W1534" s="32" t="str">
        <f t="shared" si="55"/>
        <v/>
      </c>
      <c r="X1534" s="32" t="b">
        <f t="shared" si="54"/>
        <v>0</v>
      </c>
    </row>
    <row r="1535" spans="23:24" x14ac:dyDescent="0.35">
      <c r="W1535" s="32" t="str">
        <f t="shared" si="55"/>
        <v/>
      </c>
      <c r="X1535" s="32" t="b">
        <f t="shared" si="54"/>
        <v>0</v>
      </c>
    </row>
    <row r="1536" spans="23:24" x14ac:dyDescent="0.35">
      <c r="W1536" s="32" t="str">
        <f t="shared" si="55"/>
        <v/>
      </c>
      <c r="X1536" s="32" t="b">
        <f t="shared" si="54"/>
        <v>0</v>
      </c>
    </row>
    <row r="1537" spans="23:24" x14ac:dyDescent="0.35">
      <c r="W1537" s="32" t="str">
        <f t="shared" si="55"/>
        <v/>
      </c>
      <c r="X1537" s="32" t="b">
        <f t="shared" si="54"/>
        <v>0</v>
      </c>
    </row>
    <row r="1538" spans="23:24" x14ac:dyDescent="0.35">
      <c r="W1538" s="32" t="str">
        <f t="shared" si="55"/>
        <v/>
      </c>
      <c r="X1538" s="32" t="b">
        <f t="shared" si="54"/>
        <v>0</v>
      </c>
    </row>
    <row r="1539" spans="23:24" x14ac:dyDescent="0.35">
      <c r="W1539" s="32" t="str">
        <f t="shared" si="55"/>
        <v/>
      </c>
      <c r="X1539" s="32" t="b">
        <f t="shared" si="54"/>
        <v>0</v>
      </c>
    </row>
    <row r="1540" spans="23:24" x14ac:dyDescent="0.35">
      <c r="W1540" s="32" t="str">
        <f t="shared" si="55"/>
        <v/>
      </c>
      <c r="X1540" s="32" t="b">
        <f t="shared" si="54"/>
        <v>0</v>
      </c>
    </row>
    <row r="1541" spans="23:24" x14ac:dyDescent="0.35">
      <c r="W1541" s="32" t="str">
        <f t="shared" si="55"/>
        <v/>
      </c>
      <c r="X1541" s="32" t="b">
        <f t="shared" si="54"/>
        <v>0</v>
      </c>
    </row>
    <row r="1542" spans="23:24" x14ac:dyDescent="0.35">
      <c r="W1542" s="32" t="str">
        <f t="shared" si="55"/>
        <v/>
      </c>
      <c r="X1542" s="32" t="b">
        <f t="shared" ref="X1542:X1605" si="56">VLOOKUP(Z1542,T:U,2,0)=AA1542</f>
        <v>0</v>
      </c>
    </row>
    <row r="1543" spans="23:24" x14ac:dyDescent="0.35">
      <c r="W1543" s="32" t="str">
        <f t="shared" si="55"/>
        <v/>
      </c>
      <c r="X1543" s="32" t="b">
        <f t="shared" si="56"/>
        <v>0</v>
      </c>
    </row>
    <row r="1544" spans="23:24" x14ac:dyDescent="0.35">
      <c r="W1544" s="32" t="str">
        <f t="shared" si="55"/>
        <v/>
      </c>
      <c r="X1544" s="32" t="b">
        <f t="shared" si="56"/>
        <v>0</v>
      </c>
    </row>
    <row r="1545" spans="23:24" x14ac:dyDescent="0.35">
      <c r="W1545" s="32" t="str">
        <f t="shared" si="55"/>
        <v/>
      </c>
      <c r="X1545" s="32" t="b">
        <f t="shared" si="56"/>
        <v>0</v>
      </c>
    </row>
    <row r="1546" spans="23:24" x14ac:dyDescent="0.35">
      <c r="W1546" s="32" t="str">
        <f t="shared" si="55"/>
        <v/>
      </c>
      <c r="X1546" s="32" t="b">
        <f t="shared" si="56"/>
        <v>0</v>
      </c>
    </row>
    <row r="1547" spans="23:24" x14ac:dyDescent="0.35">
      <c r="W1547" s="32" t="str">
        <f t="shared" si="55"/>
        <v/>
      </c>
      <c r="X1547" s="32" t="b">
        <f t="shared" si="56"/>
        <v>0</v>
      </c>
    </row>
    <row r="1548" spans="23:24" x14ac:dyDescent="0.35">
      <c r="W1548" s="32" t="str">
        <f t="shared" si="55"/>
        <v/>
      </c>
      <c r="X1548" s="32" t="b">
        <f t="shared" si="56"/>
        <v>0</v>
      </c>
    </row>
    <row r="1549" spans="23:24" x14ac:dyDescent="0.35">
      <c r="W1549" s="32" t="str">
        <f t="shared" si="55"/>
        <v/>
      </c>
      <c r="X1549" s="32" t="b">
        <f t="shared" si="56"/>
        <v>0</v>
      </c>
    </row>
    <row r="1550" spans="23:24" x14ac:dyDescent="0.35">
      <c r="W1550" s="32" t="str">
        <f t="shared" si="55"/>
        <v/>
      </c>
      <c r="X1550" s="32" t="b">
        <f t="shared" si="56"/>
        <v>0</v>
      </c>
    </row>
    <row r="1551" spans="23:24" x14ac:dyDescent="0.35">
      <c r="W1551" s="32" t="str">
        <f t="shared" si="55"/>
        <v/>
      </c>
      <c r="X1551" s="32" t="b">
        <f t="shared" si="56"/>
        <v>0</v>
      </c>
    </row>
    <row r="1552" spans="23:24" x14ac:dyDescent="0.35">
      <c r="W1552" s="32" t="str">
        <f t="shared" si="55"/>
        <v/>
      </c>
      <c r="X1552" s="32" t="b">
        <f t="shared" si="56"/>
        <v>0</v>
      </c>
    </row>
    <row r="1553" spans="23:24" x14ac:dyDescent="0.35">
      <c r="W1553" s="32" t="str">
        <f t="shared" si="55"/>
        <v/>
      </c>
      <c r="X1553" s="32" t="b">
        <f t="shared" si="56"/>
        <v>0</v>
      </c>
    </row>
    <row r="1554" spans="23:24" x14ac:dyDescent="0.35">
      <c r="W1554" s="32" t="str">
        <f t="shared" si="55"/>
        <v/>
      </c>
      <c r="X1554" s="32" t="b">
        <f t="shared" si="56"/>
        <v>0</v>
      </c>
    </row>
    <row r="1555" spans="23:24" x14ac:dyDescent="0.35">
      <c r="W1555" s="32" t="str">
        <f t="shared" si="55"/>
        <v/>
      </c>
      <c r="X1555" s="32" t="b">
        <f t="shared" si="56"/>
        <v>0</v>
      </c>
    </row>
    <row r="1556" spans="23:24" x14ac:dyDescent="0.35">
      <c r="W1556" s="32" t="str">
        <f t="shared" ref="W1556:W1619" si="57">Y1556&amp;Z1556</f>
        <v/>
      </c>
      <c r="X1556" s="32" t="b">
        <f t="shared" si="56"/>
        <v>0</v>
      </c>
    </row>
    <row r="1557" spans="23:24" x14ac:dyDescent="0.35">
      <c r="W1557" s="32" t="str">
        <f t="shared" si="57"/>
        <v/>
      </c>
      <c r="X1557" s="32" t="b">
        <f t="shared" si="56"/>
        <v>0</v>
      </c>
    </row>
    <row r="1558" spans="23:24" x14ac:dyDescent="0.35">
      <c r="W1558" s="32" t="str">
        <f t="shared" si="57"/>
        <v/>
      </c>
      <c r="X1558" s="32" t="b">
        <f t="shared" si="56"/>
        <v>0</v>
      </c>
    </row>
    <row r="1559" spans="23:24" x14ac:dyDescent="0.35">
      <c r="W1559" s="32" t="str">
        <f t="shared" si="57"/>
        <v/>
      </c>
      <c r="X1559" s="32" t="b">
        <f t="shared" si="56"/>
        <v>0</v>
      </c>
    </row>
    <row r="1560" spans="23:24" x14ac:dyDescent="0.35">
      <c r="W1560" s="32" t="str">
        <f t="shared" si="57"/>
        <v/>
      </c>
      <c r="X1560" s="32" t="b">
        <f t="shared" si="56"/>
        <v>0</v>
      </c>
    </row>
    <row r="1561" spans="23:24" x14ac:dyDescent="0.35">
      <c r="W1561" s="32" t="str">
        <f t="shared" si="57"/>
        <v/>
      </c>
      <c r="X1561" s="32" t="b">
        <f t="shared" si="56"/>
        <v>0</v>
      </c>
    </row>
    <row r="1562" spans="23:24" x14ac:dyDescent="0.35">
      <c r="W1562" s="32" t="str">
        <f t="shared" si="57"/>
        <v/>
      </c>
      <c r="X1562" s="32" t="b">
        <f t="shared" si="56"/>
        <v>0</v>
      </c>
    </row>
    <row r="1563" spans="23:24" x14ac:dyDescent="0.35">
      <c r="W1563" s="32" t="str">
        <f t="shared" si="57"/>
        <v/>
      </c>
      <c r="X1563" s="32" t="b">
        <f t="shared" si="56"/>
        <v>0</v>
      </c>
    </row>
    <row r="1564" spans="23:24" x14ac:dyDescent="0.35">
      <c r="W1564" s="32" t="str">
        <f t="shared" si="57"/>
        <v/>
      </c>
      <c r="X1564" s="32" t="b">
        <f t="shared" si="56"/>
        <v>0</v>
      </c>
    </row>
    <row r="1565" spans="23:24" x14ac:dyDescent="0.35">
      <c r="W1565" s="32" t="str">
        <f t="shared" si="57"/>
        <v/>
      </c>
      <c r="X1565" s="32" t="b">
        <f t="shared" si="56"/>
        <v>0</v>
      </c>
    </row>
    <row r="1566" spans="23:24" x14ac:dyDescent="0.35">
      <c r="W1566" s="32" t="str">
        <f t="shared" si="57"/>
        <v/>
      </c>
      <c r="X1566" s="32" t="b">
        <f t="shared" si="56"/>
        <v>0</v>
      </c>
    </row>
    <row r="1567" spans="23:24" x14ac:dyDescent="0.35">
      <c r="W1567" s="32" t="str">
        <f t="shared" si="57"/>
        <v/>
      </c>
      <c r="X1567" s="32" t="b">
        <f t="shared" si="56"/>
        <v>0</v>
      </c>
    </row>
    <row r="1568" spans="23:24" x14ac:dyDescent="0.35">
      <c r="W1568" s="32" t="str">
        <f t="shared" si="57"/>
        <v/>
      </c>
      <c r="X1568" s="32" t="b">
        <f t="shared" si="56"/>
        <v>0</v>
      </c>
    </row>
    <row r="1569" spans="23:24" x14ac:dyDescent="0.35">
      <c r="W1569" s="32" t="str">
        <f t="shared" si="57"/>
        <v/>
      </c>
      <c r="X1569" s="32" t="b">
        <f t="shared" si="56"/>
        <v>0</v>
      </c>
    </row>
    <row r="1570" spans="23:24" x14ac:dyDescent="0.35">
      <c r="W1570" s="32" t="str">
        <f t="shared" si="57"/>
        <v/>
      </c>
      <c r="X1570" s="32" t="b">
        <f t="shared" si="56"/>
        <v>0</v>
      </c>
    </row>
    <row r="1571" spans="23:24" x14ac:dyDescent="0.35">
      <c r="W1571" s="32" t="str">
        <f t="shared" si="57"/>
        <v/>
      </c>
      <c r="X1571" s="32" t="b">
        <f t="shared" si="56"/>
        <v>0</v>
      </c>
    </row>
    <row r="1572" spans="23:24" x14ac:dyDescent="0.35">
      <c r="W1572" s="32" t="str">
        <f t="shared" si="57"/>
        <v/>
      </c>
      <c r="X1572" s="32" t="b">
        <f t="shared" si="56"/>
        <v>0</v>
      </c>
    </row>
    <row r="1573" spans="23:24" x14ac:dyDescent="0.35">
      <c r="W1573" s="32" t="str">
        <f t="shared" si="57"/>
        <v/>
      </c>
      <c r="X1573" s="32" t="b">
        <f t="shared" si="56"/>
        <v>0</v>
      </c>
    </row>
    <row r="1574" spans="23:24" x14ac:dyDescent="0.35">
      <c r="W1574" s="32" t="str">
        <f t="shared" si="57"/>
        <v/>
      </c>
      <c r="X1574" s="32" t="b">
        <f t="shared" si="56"/>
        <v>0</v>
      </c>
    </row>
    <row r="1575" spans="23:24" x14ac:dyDescent="0.35">
      <c r="W1575" s="32" t="str">
        <f t="shared" si="57"/>
        <v/>
      </c>
      <c r="X1575" s="32" t="b">
        <f t="shared" si="56"/>
        <v>0</v>
      </c>
    </row>
    <row r="1576" spans="23:24" x14ac:dyDescent="0.35">
      <c r="W1576" s="32" t="str">
        <f t="shared" si="57"/>
        <v/>
      </c>
      <c r="X1576" s="32" t="b">
        <f t="shared" si="56"/>
        <v>0</v>
      </c>
    </row>
    <row r="1577" spans="23:24" x14ac:dyDescent="0.35">
      <c r="W1577" s="32" t="str">
        <f t="shared" si="57"/>
        <v/>
      </c>
      <c r="X1577" s="32" t="b">
        <f t="shared" si="56"/>
        <v>0</v>
      </c>
    </row>
    <row r="1578" spans="23:24" x14ac:dyDescent="0.35">
      <c r="W1578" s="32" t="str">
        <f t="shared" si="57"/>
        <v/>
      </c>
      <c r="X1578" s="32" t="b">
        <f t="shared" si="56"/>
        <v>0</v>
      </c>
    </row>
    <row r="1579" spans="23:24" x14ac:dyDescent="0.35">
      <c r="W1579" s="32" t="str">
        <f t="shared" si="57"/>
        <v/>
      </c>
      <c r="X1579" s="32" t="b">
        <f t="shared" si="56"/>
        <v>0</v>
      </c>
    </row>
    <row r="1580" spans="23:24" x14ac:dyDescent="0.35">
      <c r="W1580" s="32" t="str">
        <f t="shared" si="57"/>
        <v/>
      </c>
      <c r="X1580" s="32" t="b">
        <f t="shared" si="56"/>
        <v>0</v>
      </c>
    </row>
    <row r="1581" spans="23:24" x14ac:dyDescent="0.35">
      <c r="W1581" s="32" t="str">
        <f t="shared" si="57"/>
        <v/>
      </c>
      <c r="X1581" s="32" t="b">
        <f t="shared" si="56"/>
        <v>0</v>
      </c>
    </row>
    <row r="1582" spans="23:24" x14ac:dyDescent="0.35">
      <c r="W1582" s="32" t="str">
        <f t="shared" si="57"/>
        <v/>
      </c>
      <c r="X1582" s="32" t="b">
        <f t="shared" si="56"/>
        <v>0</v>
      </c>
    </row>
    <row r="1583" spans="23:24" x14ac:dyDescent="0.35">
      <c r="W1583" s="32" t="str">
        <f t="shared" si="57"/>
        <v/>
      </c>
      <c r="X1583" s="32" t="b">
        <f t="shared" si="56"/>
        <v>0</v>
      </c>
    </row>
    <row r="1584" spans="23:24" x14ac:dyDescent="0.35">
      <c r="W1584" s="32" t="str">
        <f t="shared" si="57"/>
        <v/>
      </c>
      <c r="X1584" s="32" t="b">
        <f t="shared" si="56"/>
        <v>0</v>
      </c>
    </row>
    <row r="1585" spans="23:24" x14ac:dyDescent="0.35">
      <c r="W1585" s="32" t="str">
        <f t="shared" si="57"/>
        <v/>
      </c>
      <c r="X1585" s="32" t="b">
        <f t="shared" si="56"/>
        <v>0</v>
      </c>
    </row>
    <row r="1586" spans="23:24" x14ac:dyDescent="0.35">
      <c r="W1586" s="32" t="str">
        <f t="shared" si="57"/>
        <v/>
      </c>
      <c r="X1586" s="32" t="b">
        <f t="shared" si="56"/>
        <v>0</v>
      </c>
    </row>
    <row r="1587" spans="23:24" x14ac:dyDescent="0.35">
      <c r="W1587" s="32" t="str">
        <f t="shared" si="57"/>
        <v/>
      </c>
      <c r="X1587" s="32" t="b">
        <f t="shared" si="56"/>
        <v>0</v>
      </c>
    </row>
    <row r="1588" spans="23:24" x14ac:dyDescent="0.35">
      <c r="W1588" s="32" t="str">
        <f t="shared" si="57"/>
        <v/>
      </c>
      <c r="X1588" s="32" t="b">
        <f t="shared" si="56"/>
        <v>0</v>
      </c>
    </row>
    <row r="1589" spans="23:24" x14ac:dyDescent="0.35">
      <c r="W1589" s="32" t="str">
        <f t="shared" si="57"/>
        <v/>
      </c>
      <c r="X1589" s="32" t="b">
        <f t="shared" si="56"/>
        <v>0</v>
      </c>
    </row>
    <row r="1590" spans="23:24" x14ac:dyDescent="0.35">
      <c r="W1590" s="32" t="str">
        <f t="shared" si="57"/>
        <v/>
      </c>
      <c r="X1590" s="32" t="b">
        <f t="shared" si="56"/>
        <v>0</v>
      </c>
    </row>
    <row r="1591" spans="23:24" x14ac:dyDescent="0.35">
      <c r="W1591" s="32" t="str">
        <f t="shared" si="57"/>
        <v/>
      </c>
      <c r="X1591" s="32" t="b">
        <f t="shared" si="56"/>
        <v>0</v>
      </c>
    </row>
    <row r="1592" spans="23:24" x14ac:dyDescent="0.35">
      <c r="W1592" s="32" t="str">
        <f t="shared" si="57"/>
        <v/>
      </c>
      <c r="X1592" s="32" t="b">
        <f t="shared" si="56"/>
        <v>0</v>
      </c>
    </row>
    <row r="1593" spans="23:24" x14ac:dyDescent="0.35">
      <c r="W1593" s="32" t="str">
        <f t="shared" si="57"/>
        <v/>
      </c>
      <c r="X1593" s="32" t="b">
        <f t="shared" si="56"/>
        <v>0</v>
      </c>
    </row>
    <row r="1594" spans="23:24" x14ac:dyDescent="0.35">
      <c r="W1594" s="32" t="str">
        <f t="shared" si="57"/>
        <v/>
      </c>
      <c r="X1594" s="32" t="b">
        <f t="shared" si="56"/>
        <v>0</v>
      </c>
    </row>
    <row r="1595" spans="23:24" x14ac:dyDescent="0.35">
      <c r="W1595" s="32" t="str">
        <f t="shared" si="57"/>
        <v/>
      </c>
      <c r="X1595" s="32" t="b">
        <f t="shared" si="56"/>
        <v>0</v>
      </c>
    </row>
    <row r="1596" spans="23:24" x14ac:dyDescent="0.35">
      <c r="W1596" s="32" t="str">
        <f t="shared" si="57"/>
        <v/>
      </c>
      <c r="X1596" s="32" t="b">
        <f t="shared" si="56"/>
        <v>0</v>
      </c>
    </row>
    <row r="1597" spans="23:24" x14ac:dyDescent="0.35">
      <c r="W1597" s="32" t="str">
        <f t="shared" si="57"/>
        <v/>
      </c>
      <c r="X1597" s="32" t="b">
        <f t="shared" si="56"/>
        <v>0</v>
      </c>
    </row>
    <row r="1598" spans="23:24" x14ac:dyDescent="0.35">
      <c r="W1598" s="32" t="str">
        <f t="shared" si="57"/>
        <v/>
      </c>
      <c r="X1598" s="32" t="b">
        <f t="shared" si="56"/>
        <v>0</v>
      </c>
    </row>
    <row r="1599" spans="23:24" x14ac:dyDescent="0.35">
      <c r="W1599" s="32" t="str">
        <f t="shared" si="57"/>
        <v/>
      </c>
      <c r="X1599" s="32" t="b">
        <f t="shared" si="56"/>
        <v>0</v>
      </c>
    </row>
    <row r="1600" spans="23:24" x14ac:dyDescent="0.35">
      <c r="W1600" s="32" t="str">
        <f t="shared" si="57"/>
        <v/>
      </c>
      <c r="X1600" s="32" t="b">
        <f t="shared" si="56"/>
        <v>0</v>
      </c>
    </row>
    <row r="1601" spans="23:24" x14ac:dyDescent="0.35">
      <c r="W1601" s="32" t="str">
        <f t="shared" si="57"/>
        <v/>
      </c>
      <c r="X1601" s="32" t="b">
        <f t="shared" si="56"/>
        <v>0</v>
      </c>
    </row>
    <row r="1602" spans="23:24" x14ac:dyDescent="0.35">
      <c r="W1602" s="32" t="str">
        <f t="shared" si="57"/>
        <v/>
      </c>
      <c r="X1602" s="32" t="b">
        <f t="shared" si="56"/>
        <v>0</v>
      </c>
    </row>
    <row r="1603" spans="23:24" x14ac:dyDescent="0.35">
      <c r="W1603" s="32" t="str">
        <f t="shared" si="57"/>
        <v/>
      </c>
      <c r="X1603" s="32" t="b">
        <f t="shared" si="56"/>
        <v>0</v>
      </c>
    </row>
    <row r="1604" spans="23:24" x14ac:dyDescent="0.35">
      <c r="W1604" s="32" t="str">
        <f t="shared" si="57"/>
        <v/>
      </c>
      <c r="X1604" s="32" t="b">
        <f t="shared" si="56"/>
        <v>0</v>
      </c>
    </row>
    <row r="1605" spans="23:24" x14ac:dyDescent="0.35">
      <c r="W1605" s="32" t="str">
        <f t="shared" si="57"/>
        <v/>
      </c>
      <c r="X1605" s="32" t="b">
        <f t="shared" si="56"/>
        <v>0</v>
      </c>
    </row>
    <row r="1606" spans="23:24" x14ac:dyDescent="0.35">
      <c r="W1606" s="32" t="str">
        <f t="shared" si="57"/>
        <v/>
      </c>
      <c r="X1606" s="32" t="b">
        <f t="shared" ref="X1606:X1669" si="58">VLOOKUP(Z1606,T:U,2,0)=AA1606</f>
        <v>0</v>
      </c>
    </row>
    <row r="1607" spans="23:24" x14ac:dyDescent="0.35">
      <c r="W1607" s="32" t="str">
        <f t="shared" si="57"/>
        <v/>
      </c>
      <c r="X1607" s="32" t="b">
        <f t="shared" si="58"/>
        <v>0</v>
      </c>
    </row>
    <row r="1608" spans="23:24" x14ac:dyDescent="0.35">
      <c r="W1608" s="32" t="str">
        <f t="shared" si="57"/>
        <v/>
      </c>
      <c r="X1608" s="32" t="b">
        <f t="shared" si="58"/>
        <v>0</v>
      </c>
    </row>
    <row r="1609" spans="23:24" x14ac:dyDescent="0.35">
      <c r="W1609" s="32" t="str">
        <f t="shared" si="57"/>
        <v/>
      </c>
      <c r="X1609" s="32" t="b">
        <f t="shared" si="58"/>
        <v>0</v>
      </c>
    </row>
    <row r="1610" spans="23:24" x14ac:dyDescent="0.35">
      <c r="W1610" s="32" t="str">
        <f t="shared" si="57"/>
        <v/>
      </c>
      <c r="X1610" s="32" t="b">
        <f t="shared" si="58"/>
        <v>0</v>
      </c>
    </row>
    <row r="1611" spans="23:24" x14ac:dyDescent="0.35">
      <c r="W1611" s="32" t="str">
        <f t="shared" si="57"/>
        <v/>
      </c>
      <c r="X1611" s="32" t="b">
        <f t="shared" si="58"/>
        <v>0</v>
      </c>
    </row>
    <row r="1612" spans="23:24" x14ac:dyDescent="0.35">
      <c r="W1612" s="32" t="str">
        <f t="shared" si="57"/>
        <v/>
      </c>
      <c r="X1612" s="32" t="b">
        <f t="shared" si="58"/>
        <v>0</v>
      </c>
    </row>
    <row r="1613" spans="23:24" x14ac:dyDescent="0.35">
      <c r="W1613" s="32" t="str">
        <f t="shared" si="57"/>
        <v/>
      </c>
      <c r="X1613" s="32" t="b">
        <f t="shared" si="58"/>
        <v>0</v>
      </c>
    </row>
    <row r="1614" spans="23:24" x14ac:dyDescent="0.35">
      <c r="W1614" s="32" t="str">
        <f t="shared" si="57"/>
        <v/>
      </c>
      <c r="X1614" s="32" t="b">
        <f t="shared" si="58"/>
        <v>0</v>
      </c>
    </row>
    <row r="1615" spans="23:24" x14ac:dyDescent="0.35">
      <c r="W1615" s="32" t="str">
        <f t="shared" si="57"/>
        <v/>
      </c>
      <c r="X1615" s="32" t="b">
        <f t="shared" si="58"/>
        <v>0</v>
      </c>
    </row>
    <row r="1616" spans="23:24" x14ac:dyDescent="0.35">
      <c r="W1616" s="32" t="str">
        <f t="shared" si="57"/>
        <v/>
      </c>
      <c r="X1616" s="32" t="b">
        <f t="shared" si="58"/>
        <v>0</v>
      </c>
    </row>
    <row r="1617" spans="23:24" x14ac:dyDescent="0.35">
      <c r="W1617" s="32" t="str">
        <f t="shared" si="57"/>
        <v/>
      </c>
      <c r="X1617" s="32" t="b">
        <f t="shared" si="58"/>
        <v>0</v>
      </c>
    </row>
    <row r="1618" spans="23:24" x14ac:dyDescent="0.35">
      <c r="W1618" s="32" t="str">
        <f t="shared" si="57"/>
        <v/>
      </c>
      <c r="X1618" s="32" t="b">
        <f t="shared" si="58"/>
        <v>0</v>
      </c>
    </row>
    <row r="1619" spans="23:24" x14ac:dyDescent="0.35">
      <c r="W1619" s="32" t="str">
        <f t="shared" si="57"/>
        <v/>
      </c>
      <c r="X1619" s="32" t="b">
        <f t="shared" si="58"/>
        <v>0</v>
      </c>
    </row>
    <row r="1620" spans="23:24" x14ac:dyDescent="0.35">
      <c r="W1620" s="32" t="str">
        <f t="shared" ref="W1620:W1683" si="59">Y1620&amp;Z1620</f>
        <v/>
      </c>
      <c r="X1620" s="32" t="b">
        <f t="shared" si="58"/>
        <v>0</v>
      </c>
    </row>
    <row r="1621" spans="23:24" x14ac:dyDescent="0.35">
      <c r="W1621" s="32" t="str">
        <f t="shared" si="59"/>
        <v/>
      </c>
      <c r="X1621" s="32" t="b">
        <f t="shared" si="58"/>
        <v>0</v>
      </c>
    </row>
    <row r="1622" spans="23:24" x14ac:dyDescent="0.35">
      <c r="W1622" s="32" t="str">
        <f t="shared" si="59"/>
        <v/>
      </c>
      <c r="X1622" s="32" t="b">
        <f t="shared" si="58"/>
        <v>0</v>
      </c>
    </row>
    <row r="1623" spans="23:24" x14ac:dyDescent="0.35">
      <c r="W1623" s="32" t="str">
        <f t="shared" si="59"/>
        <v/>
      </c>
      <c r="X1623" s="32" t="b">
        <f t="shared" si="58"/>
        <v>0</v>
      </c>
    </row>
    <row r="1624" spans="23:24" x14ac:dyDescent="0.35">
      <c r="W1624" s="32" t="str">
        <f t="shared" si="59"/>
        <v/>
      </c>
      <c r="X1624" s="32" t="b">
        <f t="shared" si="58"/>
        <v>0</v>
      </c>
    </row>
    <row r="1625" spans="23:24" x14ac:dyDescent="0.35">
      <c r="W1625" s="32" t="str">
        <f t="shared" si="59"/>
        <v/>
      </c>
      <c r="X1625" s="32" t="b">
        <f t="shared" si="58"/>
        <v>0</v>
      </c>
    </row>
    <row r="1626" spans="23:24" x14ac:dyDescent="0.35">
      <c r="W1626" s="32" t="str">
        <f t="shared" si="59"/>
        <v/>
      </c>
      <c r="X1626" s="32" t="b">
        <f t="shared" si="58"/>
        <v>0</v>
      </c>
    </row>
    <row r="1627" spans="23:24" x14ac:dyDescent="0.35">
      <c r="W1627" s="32" t="str">
        <f t="shared" si="59"/>
        <v/>
      </c>
      <c r="X1627" s="32" t="b">
        <f t="shared" si="58"/>
        <v>0</v>
      </c>
    </row>
    <row r="1628" spans="23:24" x14ac:dyDescent="0.35">
      <c r="W1628" s="32" t="str">
        <f t="shared" si="59"/>
        <v/>
      </c>
      <c r="X1628" s="32" t="b">
        <f t="shared" si="58"/>
        <v>0</v>
      </c>
    </row>
    <row r="1629" spans="23:24" x14ac:dyDescent="0.35">
      <c r="W1629" s="32" t="str">
        <f t="shared" si="59"/>
        <v/>
      </c>
      <c r="X1629" s="32" t="b">
        <f t="shared" si="58"/>
        <v>0</v>
      </c>
    </row>
    <row r="1630" spans="23:24" x14ac:dyDescent="0.35">
      <c r="W1630" s="32" t="str">
        <f t="shared" si="59"/>
        <v/>
      </c>
      <c r="X1630" s="32" t="b">
        <f t="shared" si="58"/>
        <v>0</v>
      </c>
    </row>
    <row r="1631" spans="23:24" x14ac:dyDescent="0.35">
      <c r="W1631" s="32" t="str">
        <f t="shared" si="59"/>
        <v/>
      </c>
      <c r="X1631" s="32" t="b">
        <f t="shared" si="58"/>
        <v>0</v>
      </c>
    </row>
    <row r="1632" spans="23:24" x14ac:dyDescent="0.35">
      <c r="W1632" s="32" t="str">
        <f t="shared" si="59"/>
        <v/>
      </c>
      <c r="X1632" s="32" t="b">
        <f t="shared" si="58"/>
        <v>0</v>
      </c>
    </row>
    <row r="1633" spans="23:24" x14ac:dyDescent="0.35">
      <c r="W1633" s="32" t="str">
        <f t="shared" si="59"/>
        <v/>
      </c>
      <c r="X1633" s="32" t="b">
        <f t="shared" si="58"/>
        <v>0</v>
      </c>
    </row>
    <row r="1634" spans="23:24" x14ac:dyDescent="0.35">
      <c r="W1634" s="32" t="str">
        <f t="shared" si="59"/>
        <v/>
      </c>
      <c r="X1634" s="32" t="b">
        <f t="shared" si="58"/>
        <v>0</v>
      </c>
    </row>
    <row r="1635" spans="23:24" x14ac:dyDescent="0.35">
      <c r="W1635" s="32" t="str">
        <f t="shared" si="59"/>
        <v/>
      </c>
      <c r="X1635" s="32" t="b">
        <f t="shared" si="58"/>
        <v>0</v>
      </c>
    </row>
    <row r="1636" spans="23:24" x14ac:dyDescent="0.35">
      <c r="W1636" s="32" t="str">
        <f t="shared" si="59"/>
        <v/>
      </c>
      <c r="X1636" s="32" t="b">
        <f t="shared" si="58"/>
        <v>0</v>
      </c>
    </row>
    <row r="1637" spans="23:24" x14ac:dyDescent="0.35">
      <c r="W1637" s="32" t="str">
        <f t="shared" si="59"/>
        <v/>
      </c>
      <c r="X1637" s="32" t="b">
        <f t="shared" si="58"/>
        <v>0</v>
      </c>
    </row>
    <row r="1638" spans="23:24" x14ac:dyDescent="0.35">
      <c r="W1638" s="32" t="str">
        <f t="shared" si="59"/>
        <v/>
      </c>
      <c r="X1638" s="32" t="b">
        <f t="shared" si="58"/>
        <v>0</v>
      </c>
    </row>
    <row r="1639" spans="23:24" x14ac:dyDescent="0.35">
      <c r="W1639" s="32" t="str">
        <f t="shared" si="59"/>
        <v/>
      </c>
      <c r="X1639" s="32" t="b">
        <f t="shared" si="58"/>
        <v>0</v>
      </c>
    </row>
    <row r="1640" spans="23:24" x14ac:dyDescent="0.35">
      <c r="W1640" s="32" t="str">
        <f t="shared" si="59"/>
        <v/>
      </c>
      <c r="X1640" s="32" t="b">
        <f t="shared" si="58"/>
        <v>0</v>
      </c>
    </row>
    <row r="1641" spans="23:24" x14ac:dyDescent="0.35">
      <c r="W1641" s="32" t="str">
        <f t="shared" si="59"/>
        <v/>
      </c>
      <c r="X1641" s="32" t="b">
        <f t="shared" si="58"/>
        <v>0</v>
      </c>
    </row>
    <row r="1642" spans="23:24" x14ac:dyDescent="0.35">
      <c r="W1642" s="32" t="str">
        <f t="shared" si="59"/>
        <v/>
      </c>
      <c r="X1642" s="32" t="b">
        <f t="shared" si="58"/>
        <v>0</v>
      </c>
    </row>
    <row r="1643" spans="23:24" x14ac:dyDescent="0.35">
      <c r="W1643" s="32" t="str">
        <f t="shared" si="59"/>
        <v/>
      </c>
      <c r="X1643" s="32" t="b">
        <f t="shared" si="58"/>
        <v>0</v>
      </c>
    </row>
    <row r="1644" spans="23:24" x14ac:dyDescent="0.35">
      <c r="W1644" s="32" t="str">
        <f t="shared" si="59"/>
        <v/>
      </c>
      <c r="X1644" s="32" t="b">
        <f t="shared" si="58"/>
        <v>0</v>
      </c>
    </row>
    <row r="1645" spans="23:24" x14ac:dyDescent="0.35">
      <c r="W1645" s="32" t="str">
        <f t="shared" si="59"/>
        <v/>
      </c>
      <c r="X1645" s="32" t="b">
        <f t="shared" si="58"/>
        <v>0</v>
      </c>
    </row>
    <row r="1646" spans="23:24" x14ac:dyDescent="0.35">
      <c r="W1646" s="32" t="str">
        <f t="shared" si="59"/>
        <v/>
      </c>
      <c r="X1646" s="32" t="b">
        <f t="shared" si="58"/>
        <v>0</v>
      </c>
    </row>
    <row r="1647" spans="23:24" x14ac:dyDescent="0.35">
      <c r="W1647" s="32" t="str">
        <f t="shared" si="59"/>
        <v/>
      </c>
      <c r="X1647" s="32" t="b">
        <f t="shared" si="58"/>
        <v>0</v>
      </c>
    </row>
    <row r="1648" spans="23:24" x14ac:dyDescent="0.35">
      <c r="W1648" s="32" t="str">
        <f t="shared" si="59"/>
        <v/>
      </c>
      <c r="X1648" s="32" t="b">
        <f t="shared" si="58"/>
        <v>0</v>
      </c>
    </row>
    <row r="1649" spans="23:24" x14ac:dyDescent="0.35">
      <c r="W1649" s="32" t="str">
        <f t="shared" si="59"/>
        <v/>
      </c>
      <c r="X1649" s="32" t="b">
        <f t="shared" si="58"/>
        <v>0</v>
      </c>
    </row>
    <row r="1650" spans="23:24" x14ac:dyDescent="0.35">
      <c r="W1650" s="32" t="str">
        <f t="shared" si="59"/>
        <v/>
      </c>
      <c r="X1650" s="32" t="b">
        <f t="shared" si="58"/>
        <v>0</v>
      </c>
    </row>
    <row r="1651" spans="23:24" x14ac:dyDescent="0.35">
      <c r="W1651" s="32" t="str">
        <f t="shared" si="59"/>
        <v/>
      </c>
      <c r="X1651" s="32" t="b">
        <f t="shared" si="58"/>
        <v>0</v>
      </c>
    </row>
    <row r="1652" spans="23:24" x14ac:dyDescent="0.35">
      <c r="W1652" s="32" t="str">
        <f t="shared" si="59"/>
        <v/>
      </c>
      <c r="X1652" s="32" t="b">
        <f t="shared" si="58"/>
        <v>0</v>
      </c>
    </row>
    <row r="1653" spans="23:24" x14ac:dyDescent="0.35">
      <c r="W1653" s="32" t="str">
        <f t="shared" si="59"/>
        <v/>
      </c>
      <c r="X1653" s="32" t="b">
        <f t="shared" si="58"/>
        <v>0</v>
      </c>
    </row>
    <row r="1654" spans="23:24" x14ac:dyDescent="0.35">
      <c r="W1654" s="32" t="str">
        <f t="shared" si="59"/>
        <v/>
      </c>
      <c r="X1654" s="32" t="b">
        <f t="shared" si="58"/>
        <v>0</v>
      </c>
    </row>
    <row r="1655" spans="23:24" x14ac:dyDescent="0.35">
      <c r="W1655" s="32" t="str">
        <f t="shared" si="59"/>
        <v/>
      </c>
      <c r="X1655" s="32" t="b">
        <f t="shared" si="58"/>
        <v>0</v>
      </c>
    </row>
    <row r="1656" spans="23:24" x14ac:dyDescent="0.35">
      <c r="W1656" s="32" t="str">
        <f t="shared" si="59"/>
        <v/>
      </c>
      <c r="X1656" s="32" t="b">
        <f t="shared" si="58"/>
        <v>0</v>
      </c>
    </row>
    <row r="1657" spans="23:24" x14ac:dyDescent="0.35">
      <c r="W1657" s="32" t="str">
        <f t="shared" si="59"/>
        <v/>
      </c>
      <c r="X1657" s="32" t="b">
        <f t="shared" si="58"/>
        <v>0</v>
      </c>
    </row>
    <row r="1658" spans="23:24" x14ac:dyDescent="0.35">
      <c r="W1658" s="32" t="str">
        <f t="shared" si="59"/>
        <v/>
      </c>
      <c r="X1658" s="32" t="b">
        <f t="shared" si="58"/>
        <v>0</v>
      </c>
    </row>
    <row r="1659" spans="23:24" x14ac:dyDescent="0.35">
      <c r="W1659" s="32" t="str">
        <f t="shared" si="59"/>
        <v/>
      </c>
      <c r="X1659" s="32" t="b">
        <f t="shared" si="58"/>
        <v>0</v>
      </c>
    </row>
    <row r="1660" spans="23:24" x14ac:dyDescent="0.35">
      <c r="W1660" s="32" t="str">
        <f t="shared" si="59"/>
        <v/>
      </c>
      <c r="X1660" s="32" t="b">
        <f t="shared" si="58"/>
        <v>0</v>
      </c>
    </row>
    <row r="1661" spans="23:24" x14ac:dyDescent="0.35">
      <c r="W1661" s="32" t="str">
        <f t="shared" si="59"/>
        <v/>
      </c>
      <c r="X1661" s="32" t="b">
        <f t="shared" si="58"/>
        <v>0</v>
      </c>
    </row>
    <row r="1662" spans="23:24" x14ac:dyDescent="0.35">
      <c r="W1662" s="32" t="str">
        <f t="shared" si="59"/>
        <v/>
      </c>
      <c r="X1662" s="32" t="b">
        <f t="shared" si="58"/>
        <v>0</v>
      </c>
    </row>
    <row r="1663" spans="23:24" x14ac:dyDescent="0.35">
      <c r="W1663" s="32" t="str">
        <f t="shared" si="59"/>
        <v/>
      </c>
      <c r="X1663" s="32" t="b">
        <f t="shared" si="58"/>
        <v>0</v>
      </c>
    </row>
    <row r="1664" spans="23:24" x14ac:dyDescent="0.35">
      <c r="W1664" s="32" t="str">
        <f t="shared" si="59"/>
        <v/>
      </c>
      <c r="X1664" s="32" t="b">
        <f t="shared" si="58"/>
        <v>0</v>
      </c>
    </row>
    <row r="1665" spans="23:24" x14ac:dyDescent="0.35">
      <c r="W1665" s="32" t="str">
        <f t="shared" si="59"/>
        <v/>
      </c>
      <c r="X1665" s="32" t="b">
        <f t="shared" si="58"/>
        <v>0</v>
      </c>
    </row>
    <row r="1666" spans="23:24" x14ac:dyDescent="0.35">
      <c r="W1666" s="32" t="str">
        <f t="shared" si="59"/>
        <v/>
      </c>
      <c r="X1666" s="32" t="b">
        <f t="shared" si="58"/>
        <v>0</v>
      </c>
    </row>
    <row r="1667" spans="23:24" x14ac:dyDescent="0.35">
      <c r="W1667" s="32" t="str">
        <f t="shared" si="59"/>
        <v/>
      </c>
      <c r="X1667" s="32" t="b">
        <f t="shared" si="58"/>
        <v>0</v>
      </c>
    </row>
    <row r="1668" spans="23:24" x14ac:dyDescent="0.35">
      <c r="W1668" s="32" t="str">
        <f t="shared" si="59"/>
        <v/>
      </c>
      <c r="X1668" s="32" t="b">
        <f t="shared" si="58"/>
        <v>0</v>
      </c>
    </row>
    <row r="1669" spans="23:24" x14ac:dyDescent="0.35">
      <c r="W1669" s="32" t="str">
        <f t="shared" si="59"/>
        <v/>
      </c>
      <c r="X1669" s="32" t="b">
        <f t="shared" si="58"/>
        <v>0</v>
      </c>
    </row>
    <row r="1670" spans="23:24" x14ac:dyDescent="0.35">
      <c r="W1670" s="32" t="str">
        <f t="shared" si="59"/>
        <v/>
      </c>
      <c r="X1670" s="32" t="b">
        <f t="shared" ref="X1670:X1733" si="60">VLOOKUP(Z1670,T:U,2,0)=AA1670</f>
        <v>0</v>
      </c>
    </row>
    <row r="1671" spans="23:24" x14ac:dyDescent="0.35">
      <c r="W1671" s="32" t="str">
        <f t="shared" si="59"/>
        <v/>
      </c>
      <c r="X1671" s="32" t="b">
        <f t="shared" si="60"/>
        <v>0</v>
      </c>
    </row>
    <row r="1672" spans="23:24" x14ac:dyDescent="0.35">
      <c r="W1672" s="32" t="str">
        <f t="shared" si="59"/>
        <v/>
      </c>
      <c r="X1672" s="32" t="b">
        <f t="shared" si="60"/>
        <v>0</v>
      </c>
    </row>
    <row r="1673" spans="23:24" x14ac:dyDescent="0.35">
      <c r="W1673" s="32" t="str">
        <f t="shared" si="59"/>
        <v/>
      </c>
      <c r="X1673" s="32" t="b">
        <f t="shared" si="60"/>
        <v>0</v>
      </c>
    </row>
    <row r="1674" spans="23:24" x14ac:dyDescent="0.35">
      <c r="W1674" s="32" t="str">
        <f t="shared" si="59"/>
        <v/>
      </c>
      <c r="X1674" s="32" t="b">
        <f t="shared" si="60"/>
        <v>0</v>
      </c>
    </row>
    <row r="1675" spans="23:24" x14ac:dyDescent="0.35">
      <c r="W1675" s="32" t="str">
        <f t="shared" si="59"/>
        <v/>
      </c>
      <c r="X1675" s="32" t="b">
        <f t="shared" si="60"/>
        <v>0</v>
      </c>
    </row>
    <row r="1676" spans="23:24" x14ac:dyDescent="0.35">
      <c r="W1676" s="32" t="str">
        <f t="shared" si="59"/>
        <v/>
      </c>
      <c r="X1676" s="32" t="b">
        <f t="shared" si="60"/>
        <v>0</v>
      </c>
    </row>
    <row r="1677" spans="23:24" x14ac:dyDescent="0.35">
      <c r="W1677" s="32" t="str">
        <f t="shared" si="59"/>
        <v/>
      </c>
      <c r="X1677" s="32" t="b">
        <f t="shared" si="60"/>
        <v>0</v>
      </c>
    </row>
    <row r="1678" spans="23:24" x14ac:dyDescent="0.35">
      <c r="W1678" s="32" t="str">
        <f t="shared" si="59"/>
        <v/>
      </c>
      <c r="X1678" s="32" t="b">
        <f t="shared" si="60"/>
        <v>0</v>
      </c>
    </row>
    <row r="1679" spans="23:24" x14ac:dyDescent="0.35">
      <c r="W1679" s="32" t="str">
        <f t="shared" si="59"/>
        <v/>
      </c>
      <c r="X1679" s="32" t="b">
        <f t="shared" si="60"/>
        <v>0</v>
      </c>
    </row>
    <row r="1680" spans="23:24" x14ac:dyDescent="0.35">
      <c r="W1680" s="32" t="str">
        <f t="shared" si="59"/>
        <v/>
      </c>
      <c r="X1680" s="32" t="b">
        <f t="shared" si="60"/>
        <v>0</v>
      </c>
    </row>
    <row r="1681" spans="23:24" x14ac:dyDescent="0.35">
      <c r="W1681" s="32" t="str">
        <f t="shared" si="59"/>
        <v/>
      </c>
      <c r="X1681" s="32" t="b">
        <f t="shared" si="60"/>
        <v>0</v>
      </c>
    </row>
    <row r="1682" spans="23:24" x14ac:dyDescent="0.35">
      <c r="W1682" s="32" t="str">
        <f t="shared" si="59"/>
        <v/>
      </c>
      <c r="X1682" s="32" t="b">
        <f t="shared" si="60"/>
        <v>0</v>
      </c>
    </row>
    <row r="1683" spans="23:24" x14ac:dyDescent="0.35">
      <c r="W1683" s="32" t="str">
        <f t="shared" si="59"/>
        <v/>
      </c>
      <c r="X1683" s="32" t="b">
        <f t="shared" si="60"/>
        <v>0</v>
      </c>
    </row>
    <row r="1684" spans="23:24" x14ac:dyDescent="0.35">
      <c r="W1684" s="32" t="str">
        <f t="shared" ref="W1684:W1747" si="61">Y1684&amp;Z1684</f>
        <v/>
      </c>
      <c r="X1684" s="32" t="b">
        <f t="shared" si="60"/>
        <v>0</v>
      </c>
    </row>
    <row r="1685" spans="23:24" x14ac:dyDescent="0.35">
      <c r="W1685" s="32" t="str">
        <f t="shared" si="61"/>
        <v/>
      </c>
      <c r="X1685" s="32" t="b">
        <f t="shared" si="60"/>
        <v>0</v>
      </c>
    </row>
    <row r="1686" spans="23:24" x14ac:dyDescent="0.35">
      <c r="W1686" s="32" t="str">
        <f t="shared" si="61"/>
        <v/>
      </c>
      <c r="X1686" s="32" t="b">
        <f t="shared" si="60"/>
        <v>0</v>
      </c>
    </row>
    <row r="1687" spans="23:24" x14ac:dyDescent="0.35">
      <c r="W1687" s="32" t="str">
        <f t="shared" si="61"/>
        <v/>
      </c>
      <c r="X1687" s="32" t="b">
        <f t="shared" si="60"/>
        <v>0</v>
      </c>
    </row>
    <row r="1688" spans="23:24" x14ac:dyDescent="0.35">
      <c r="W1688" s="32" t="str">
        <f t="shared" si="61"/>
        <v/>
      </c>
      <c r="X1688" s="32" t="b">
        <f t="shared" si="60"/>
        <v>0</v>
      </c>
    </row>
    <row r="1689" spans="23:24" x14ac:dyDescent="0.35">
      <c r="W1689" s="32" t="str">
        <f t="shared" si="61"/>
        <v/>
      </c>
      <c r="X1689" s="32" t="b">
        <f t="shared" si="60"/>
        <v>0</v>
      </c>
    </row>
    <row r="1690" spans="23:24" x14ac:dyDescent="0.35">
      <c r="W1690" s="32" t="str">
        <f t="shared" si="61"/>
        <v/>
      </c>
      <c r="X1690" s="32" t="b">
        <f t="shared" si="60"/>
        <v>0</v>
      </c>
    </row>
    <row r="1691" spans="23:24" x14ac:dyDescent="0.35">
      <c r="W1691" s="32" t="str">
        <f t="shared" si="61"/>
        <v/>
      </c>
      <c r="X1691" s="32" t="b">
        <f t="shared" si="60"/>
        <v>0</v>
      </c>
    </row>
    <row r="1692" spans="23:24" x14ac:dyDescent="0.35">
      <c r="W1692" s="32" t="str">
        <f t="shared" si="61"/>
        <v/>
      </c>
      <c r="X1692" s="32" t="b">
        <f t="shared" si="60"/>
        <v>0</v>
      </c>
    </row>
    <row r="1693" spans="23:24" x14ac:dyDescent="0.35">
      <c r="W1693" s="32" t="str">
        <f t="shared" si="61"/>
        <v/>
      </c>
      <c r="X1693" s="32" t="b">
        <f t="shared" si="60"/>
        <v>0</v>
      </c>
    </row>
    <row r="1694" spans="23:24" x14ac:dyDescent="0.35">
      <c r="W1694" s="32" t="str">
        <f t="shared" si="61"/>
        <v/>
      </c>
      <c r="X1694" s="32" t="b">
        <f t="shared" si="60"/>
        <v>0</v>
      </c>
    </row>
    <row r="1695" spans="23:24" x14ac:dyDescent="0.35">
      <c r="W1695" s="32" t="str">
        <f t="shared" si="61"/>
        <v/>
      </c>
      <c r="X1695" s="32" t="b">
        <f t="shared" si="60"/>
        <v>0</v>
      </c>
    </row>
    <row r="1696" spans="23:24" x14ac:dyDescent="0.35">
      <c r="W1696" s="32" t="str">
        <f t="shared" si="61"/>
        <v/>
      </c>
      <c r="X1696" s="32" t="b">
        <f t="shared" si="60"/>
        <v>0</v>
      </c>
    </row>
    <row r="1697" spans="23:24" x14ac:dyDescent="0.35">
      <c r="W1697" s="32" t="str">
        <f t="shared" si="61"/>
        <v/>
      </c>
      <c r="X1697" s="32" t="b">
        <f t="shared" si="60"/>
        <v>0</v>
      </c>
    </row>
    <row r="1698" spans="23:24" x14ac:dyDescent="0.35">
      <c r="W1698" s="32" t="str">
        <f t="shared" si="61"/>
        <v/>
      </c>
      <c r="X1698" s="32" t="b">
        <f t="shared" si="60"/>
        <v>0</v>
      </c>
    </row>
    <row r="1699" spans="23:24" x14ac:dyDescent="0.35">
      <c r="W1699" s="32" t="str">
        <f t="shared" si="61"/>
        <v/>
      </c>
      <c r="X1699" s="32" t="b">
        <f t="shared" si="60"/>
        <v>0</v>
      </c>
    </row>
    <row r="1700" spans="23:24" x14ac:dyDescent="0.35">
      <c r="W1700" s="32" t="str">
        <f t="shared" si="61"/>
        <v/>
      </c>
      <c r="X1700" s="32" t="b">
        <f t="shared" si="60"/>
        <v>0</v>
      </c>
    </row>
    <row r="1701" spans="23:24" x14ac:dyDescent="0.35">
      <c r="W1701" s="32" t="str">
        <f t="shared" si="61"/>
        <v/>
      </c>
      <c r="X1701" s="32" t="b">
        <f t="shared" si="60"/>
        <v>0</v>
      </c>
    </row>
    <row r="1702" spans="23:24" x14ac:dyDescent="0.35">
      <c r="W1702" s="32" t="str">
        <f t="shared" si="61"/>
        <v/>
      </c>
      <c r="X1702" s="32" t="b">
        <f t="shared" si="60"/>
        <v>0</v>
      </c>
    </row>
    <row r="1703" spans="23:24" x14ac:dyDescent="0.35">
      <c r="W1703" s="32" t="str">
        <f t="shared" si="61"/>
        <v/>
      </c>
      <c r="X1703" s="32" t="b">
        <f t="shared" si="60"/>
        <v>0</v>
      </c>
    </row>
    <row r="1704" spans="23:24" x14ac:dyDescent="0.35">
      <c r="W1704" s="32" t="str">
        <f t="shared" si="61"/>
        <v/>
      </c>
      <c r="X1704" s="32" t="b">
        <f t="shared" si="60"/>
        <v>0</v>
      </c>
    </row>
    <row r="1705" spans="23:24" x14ac:dyDescent="0.35">
      <c r="W1705" s="32" t="str">
        <f t="shared" si="61"/>
        <v/>
      </c>
      <c r="X1705" s="32" t="b">
        <f t="shared" si="60"/>
        <v>0</v>
      </c>
    </row>
    <row r="1706" spans="23:24" x14ac:dyDescent="0.35">
      <c r="W1706" s="32" t="str">
        <f t="shared" si="61"/>
        <v/>
      </c>
      <c r="X1706" s="32" t="b">
        <f t="shared" si="60"/>
        <v>0</v>
      </c>
    </row>
    <row r="1707" spans="23:24" x14ac:dyDescent="0.35">
      <c r="W1707" s="32" t="str">
        <f t="shared" si="61"/>
        <v/>
      </c>
      <c r="X1707" s="32" t="b">
        <f t="shared" si="60"/>
        <v>0</v>
      </c>
    </row>
    <row r="1708" spans="23:24" x14ac:dyDescent="0.35">
      <c r="W1708" s="32" t="str">
        <f t="shared" si="61"/>
        <v/>
      </c>
      <c r="X1708" s="32" t="b">
        <f t="shared" si="60"/>
        <v>0</v>
      </c>
    </row>
    <row r="1709" spans="23:24" x14ac:dyDescent="0.35">
      <c r="W1709" s="32" t="str">
        <f t="shared" si="61"/>
        <v/>
      </c>
      <c r="X1709" s="32" t="b">
        <f t="shared" si="60"/>
        <v>0</v>
      </c>
    </row>
    <row r="1710" spans="23:24" x14ac:dyDescent="0.35">
      <c r="W1710" s="32" t="str">
        <f t="shared" si="61"/>
        <v/>
      </c>
      <c r="X1710" s="32" t="b">
        <f t="shared" si="60"/>
        <v>0</v>
      </c>
    </row>
    <row r="1711" spans="23:24" x14ac:dyDescent="0.35">
      <c r="W1711" s="32" t="str">
        <f t="shared" si="61"/>
        <v/>
      </c>
      <c r="X1711" s="32" t="b">
        <f t="shared" si="60"/>
        <v>0</v>
      </c>
    </row>
    <row r="1712" spans="23:24" x14ac:dyDescent="0.35">
      <c r="W1712" s="32" t="str">
        <f t="shared" si="61"/>
        <v/>
      </c>
      <c r="X1712" s="32" t="b">
        <f t="shared" si="60"/>
        <v>0</v>
      </c>
    </row>
    <row r="1713" spans="23:24" x14ac:dyDescent="0.35">
      <c r="W1713" s="32" t="str">
        <f t="shared" si="61"/>
        <v/>
      </c>
      <c r="X1713" s="32" t="b">
        <f t="shared" si="60"/>
        <v>0</v>
      </c>
    </row>
    <row r="1714" spans="23:24" x14ac:dyDescent="0.35">
      <c r="W1714" s="32" t="str">
        <f t="shared" si="61"/>
        <v/>
      </c>
      <c r="X1714" s="32" t="b">
        <f t="shared" si="60"/>
        <v>0</v>
      </c>
    </row>
    <row r="1715" spans="23:24" x14ac:dyDescent="0.35">
      <c r="W1715" s="32" t="str">
        <f t="shared" si="61"/>
        <v/>
      </c>
      <c r="X1715" s="32" t="b">
        <f t="shared" si="60"/>
        <v>0</v>
      </c>
    </row>
    <row r="1716" spans="23:24" x14ac:dyDescent="0.35">
      <c r="W1716" s="32" t="str">
        <f t="shared" si="61"/>
        <v/>
      </c>
      <c r="X1716" s="32" t="b">
        <f t="shared" si="60"/>
        <v>0</v>
      </c>
    </row>
    <row r="1717" spans="23:24" x14ac:dyDescent="0.35">
      <c r="W1717" s="32" t="str">
        <f t="shared" si="61"/>
        <v/>
      </c>
      <c r="X1717" s="32" t="b">
        <f t="shared" si="60"/>
        <v>0</v>
      </c>
    </row>
    <row r="1718" spans="23:24" x14ac:dyDescent="0.35">
      <c r="W1718" s="32" t="str">
        <f t="shared" si="61"/>
        <v/>
      </c>
      <c r="X1718" s="32" t="b">
        <f t="shared" si="60"/>
        <v>0</v>
      </c>
    </row>
    <row r="1719" spans="23:24" x14ac:dyDescent="0.35">
      <c r="W1719" s="32" t="str">
        <f t="shared" si="61"/>
        <v/>
      </c>
      <c r="X1719" s="32" t="b">
        <f t="shared" si="60"/>
        <v>0</v>
      </c>
    </row>
    <row r="1720" spans="23:24" x14ac:dyDescent="0.35">
      <c r="W1720" s="32" t="str">
        <f t="shared" si="61"/>
        <v/>
      </c>
      <c r="X1720" s="32" t="b">
        <f t="shared" si="60"/>
        <v>0</v>
      </c>
    </row>
    <row r="1721" spans="23:24" x14ac:dyDescent="0.35">
      <c r="W1721" s="32" t="str">
        <f t="shared" si="61"/>
        <v/>
      </c>
      <c r="X1721" s="32" t="b">
        <f t="shared" si="60"/>
        <v>0</v>
      </c>
    </row>
    <row r="1722" spans="23:24" x14ac:dyDescent="0.35">
      <c r="W1722" s="32" t="str">
        <f t="shared" si="61"/>
        <v/>
      </c>
      <c r="X1722" s="32" t="b">
        <f t="shared" si="60"/>
        <v>0</v>
      </c>
    </row>
    <row r="1723" spans="23:24" x14ac:dyDescent="0.35">
      <c r="W1723" s="32" t="str">
        <f t="shared" si="61"/>
        <v/>
      </c>
      <c r="X1723" s="32" t="b">
        <f t="shared" si="60"/>
        <v>0</v>
      </c>
    </row>
    <row r="1724" spans="23:24" x14ac:dyDescent="0.35">
      <c r="W1724" s="32" t="str">
        <f t="shared" si="61"/>
        <v/>
      </c>
      <c r="X1724" s="32" t="b">
        <f t="shared" si="60"/>
        <v>0</v>
      </c>
    </row>
    <row r="1725" spans="23:24" x14ac:dyDescent="0.35">
      <c r="W1725" s="32" t="str">
        <f t="shared" si="61"/>
        <v/>
      </c>
      <c r="X1725" s="32" t="b">
        <f t="shared" si="60"/>
        <v>0</v>
      </c>
    </row>
    <row r="1726" spans="23:24" x14ac:dyDescent="0.35">
      <c r="W1726" s="32" t="str">
        <f t="shared" si="61"/>
        <v/>
      </c>
      <c r="X1726" s="32" t="b">
        <f t="shared" si="60"/>
        <v>0</v>
      </c>
    </row>
    <row r="1727" spans="23:24" x14ac:dyDescent="0.35">
      <c r="W1727" s="32" t="str">
        <f t="shared" si="61"/>
        <v/>
      </c>
      <c r="X1727" s="32" t="b">
        <f t="shared" si="60"/>
        <v>0</v>
      </c>
    </row>
    <row r="1728" spans="23:24" x14ac:dyDescent="0.35">
      <c r="W1728" s="32" t="str">
        <f t="shared" si="61"/>
        <v/>
      </c>
      <c r="X1728" s="32" t="b">
        <f t="shared" si="60"/>
        <v>0</v>
      </c>
    </row>
    <row r="1729" spans="23:24" x14ac:dyDescent="0.35">
      <c r="W1729" s="32" t="str">
        <f t="shared" si="61"/>
        <v/>
      </c>
      <c r="X1729" s="32" t="b">
        <f t="shared" si="60"/>
        <v>0</v>
      </c>
    </row>
    <row r="1730" spans="23:24" x14ac:dyDescent="0.35">
      <c r="W1730" s="32" t="str">
        <f t="shared" si="61"/>
        <v/>
      </c>
      <c r="X1730" s="32" t="b">
        <f t="shared" si="60"/>
        <v>0</v>
      </c>
    </row>
    <row r="1731" spans="23:24" x14ac:dyDescent="0.35">
      <c r="W1731" s="32" t="str">
        <f t="shared" si="61"/>
        <v/>
      </c>
      <c r="X1731" s="32" t="b">
        <f t="shared" si="60"/>
        <v>0</v>
      </c>
    </row>
    <row r="1732" spans="23:24" x14ac:dyDescent="0.35">
      <c r="W1732" s="32" t="str">
        <f t="shared" si="61"/>
        <v/>
      </c>
      <c r="X1732" s="32" t="b">
        <f t="shared" si="60"/>
        <v>0</v>
      </c>
    </row>
    <row r="1733" spans="23:24" x14ac:dyDescent="0.35">
      <c r="W1733" s="32" t="str">
        <f t="shared" si="61"/>
        <v/>
      </c>
      <c r="X1733" s="32" t="b">
        <f t="shared" si="60"/>
        <v>0</v>
      </c>
    </row>
    <row r="1734" spans="23:24" x14ac:dyDescent="0.35">
      <c r="W1734" s="32" t="str">
        <f t="shared" si="61"/>
        <v/>
      </c>
      <c r="X1734" s="32" t="b">
        <f t="shared" ref="X1734:X1797" si="62">VLOOKUP(Z1734,T:U,2,0)=AA1734</f>
        <v>0</v>
      </c>
    </row>
    <row r="1735" spans="23:24" x14ac:dyDescent="0.35">
      <c r="W1735" s="32" t="str">
        <f t="shared" si="61"/>
        <v/>
      </c>
      <c r="X1735" s="32" t="b">
        <f t="shared" si="62"/>
        <v>0</v>
      </c>
    </row>
    <row r="1736" spans="23:24" x14ac:dyDescent="0.35">
      <c r="W1736" s="32" t="str">
        <f t="shared" si="61"/>
        <v/>
      </c>
      <c r="X1736" s="32" t="b">
        <f t="shared" si="62"/>
        <v>0</v>
      </c>
    </row>
    <row r="1737" spans="23:24" x14ac:dyDescent="0.35">
      <c r="W1737" s="32" t="str">
        <f t="shared" si="61"/>
        <v/>
      </c>
      <c r="X1737" s="32" t="b">
        <f t="shared" si="62"/>
        <v>0</v>
      </c>
    </row>
    <row r="1738" spans="23:24" x14ac:dyDescent="0.35">
      <c r="W1738" s="32" t="str">
        <f t="shared" si="61"/>
        <v/>
      </c>
      <c r="X1738" s="32" t="b">
        <f t="shared" si="62"/>
        <v>0</v>
      </c>
    </row>
    <row r="1739" spans="23:24" x14ac:dyDescent="0.35">
      <c r="W1739" s="32" t="str">
        <f t="shared" si="61"/>
        <v/>
      </c>
      <c r="X1739" s="32" t="b">
        <f t="shared" si="62"/>
        <v>0</v>
      </c>
    </row>
    <row r="1740" spans="23:24" x14ac:dyDescent="0.35">
      <c r="W1740" s="32" t="str">
        <f t="shared" si="61"/>
        <v/>
      </c>
      <c r="X1740" s="32" t="b">
        <f t="shared" si="62"/>
        <v>0</v>
      </c>
    </row>
    <row r="1741" spans="23:24" x14ac:dyDescent="0.35">
      <c r="W1741" s="32" t="str">
        <f t="shared" si="61"/>
        <v/>
      </c>
      <c r="X1741" s="32" t="b">
        <f t="shared" si="62"/>
        <v>0</v>
      </c>
    </row>
    <row r="1742" spans="23:24" x14ac:dyDescent="0.35">
      <c r="W1742" s="32" t="str">
        <f t="shared" si="61"/>
        <v/>
      </c>
      <c r="X1742" s="32" t="b">
        <f t="shared" si="62"/>
        <v>0</v>
      </c>
    </row>
    <row r="1743" spans="23:24" x14ac:dyDescent="0.35">
      <c r="W1743" s="32" t="str">
        <f t="shared" si="61"/>
        <v/>
      </c>
      <c r="X1743" s="32" t="b">
        <f t="shared" si="62"/>
        <v>0</v>
      </c>
    </row>
    <row r="1744" spans="23:24" x14ac:dyDescent="0.35">
      <c r="W1744" s="32" t="str">
        <f t="shared" si="61"/>
        <v/>
      </c>
      <c r="X1744" s="32" t="b">
        <f t="shared" si="62"/>
        <v>0</v>
      </c>
    </row>
    <row r="1745" spans="23:24" x14ac:dyDescent="0.35">
      <c r="W1745" s="32" t="str">
        <f t="shared" si="61"/>
        <v/>
      </c>
      <c r="X1745" s="32" t="b">
        <f t="shared" si="62"/>
        <v>0</v>
      </c>
    </row>
    <row r="1746" spans="23:24" x14ac:dyDescent="0.35">
      <c r="W1746" s="32" t="str">
        <f t="shared" si="61"/>
        <v/>
      </c>
      <c r="X1746" s="32" t="b">
        <f t="shared" si="62"/>
        <v>0</v>
      </c>
    </row>
    <row r="1747" spans="23:24" x14ac:dyDescent="0.35">
      <c r="W1747" s="32" t="str">
        <f t="shared" si="61"/>
        <v/>
      </c>
      <c r="X1747" s="32" t="b">
        <f t="shared" si="62"/>
        <v>0</v>
      </c>
    </row>
    <row r="1748" spans="23:24" x14ac:dyDescent="0.35">
      <c r="W1748" s="32" t="str">
        <f t="shared" ref="W1748:W1811" si="63">Y1748&amp;Z1748</f>
        <v/>
      </c>
      <c r="X1748" s="32" t="b">
        <f t="shared" si="62"/>
        <v>0</v>
      </c>
    </row>
    <row r="1749" spans="23:24" x14ac:dyDescent="0.35">
      <c r="W1749" s="32" t="str">
        <f t="shared" si="63"/>
        <v/>
      </c>
      <c r="X1749" s="32" t="b">
        <f t="shared" si="62"/>
        <v>0</v>
      </c>
    </row>
    <row r="1750" spans="23:24" x14ac:dyDescent="0.35">
      <c r="W1750" s="32" t="str">
        <f t="shared" si="63"/>
        <v/>
      </c>
      <c r="X1750" s="32" t="b">
        <f t="shared" si="62"/>
        <v>0</v>
      </c>
    </row>
    <row r="1751" spans="23:24" x14ac:dyDescent="0.35">
      <c r="W1751" s="32" t="str">
        <f t="shared" si="63"/>
        <v/>
      </c>
      <c r="X1751" s="32" t="b">
        <f t="shared" si="62"/>
        <v>0</v>
      </c>
    </row>
    <row r="1752" spans="23:24" x14ac:dyDescent="0.35">
      <c r="W1752" s="32" t="str">
        <f t="shared" si="63"/>
        <v/>
      </c>
      <c r="X1752" s="32" t="b">
        <f t="shared" si="62"/>
        <v>0</v>
      </c>
    </row>
    <row r="1753" spans="23:24" x14ac:dyDescent="0.35">
      <c r="W1753" s="32" t="str">
        <f t="shared" si="63"/>
        <v/>
      </c>
      <c r="X1753" s="32" t="b">
        <f t="shared" si="62"/>
        <v>0</v>
      </c>
    </row>
    <row r="1754" spans="23:24" x14ac:dyDescent="0.35">
      <c r="W1754" s="32" t="str">
        <f t="shared" si="63"/>
        <v/>
      </c>
      <c r="X1754" s="32" t="b">
        <f t="shared" si="62"/>
        <v>0</v>
      </c>
    </row>
    <row r="1755" spans="23:24" x14ac:dyDescent="0.35">
      <c r="W1755" s="32" t="str">
        <f t="shared" si="63"/>
        <v/>
      </c>
      <c r="X1755" s="32" t="b">
        <f t="shared" si="62"/>
        <v>0</v>
      </c>
    </row>
    <row r="1756" spans="23:24" x14ac:dyDescent="0.35">
      <c r="W1756" s="32" t="str">
        <f t="shared" si="63"/>
        <v/>
      </c>
      <c r="X1756" s="32" t="b">
        <f t="shared" si="62"/>
        <v>0</v>
      </c>
    </row>
    <row r="1757" spans="23:24" x14ac:dyDescent="0.35">
      <c r="W1757" s="32" t="str">
        <f t="shared" si="63"/>
        <v/>
      </c>
      <c r="X1757" s="32" t="b">
        <f t="shared" si="62"/>
        <v>0</v>
      </c>
    </row>
    <row r="1758" spans="23:24" x14ac:dyDescent="0.35">
      <c r="W1758" s="32" t="str">
        <f t="shared" si="63"/>
        <v/>
      </c>
      <c r="X1758" s="32" t="b">
        <f t="shared" si="62"/>
        <v>0</v>
      </c>
    </row>
    <row r="1759" spans="23:24" x14ac:dyDescent="0.35">
      <c r="W1759" s="32" t="str">
        <f t="shared" si="63"/>
        <v/>
      </c>
      <c r="X1759" s="32" t="b">
        <f t="shared" si="62"/>
        <v>0</v>
      </c>
    </row>
    <row r="1760" spans="23:24" x14ac:dyDescent="0.35">
      <c r="W1760" s="32" t="str">
        <f t="shared" si="63"/>
        <v/>
      </c>
      <c r="X1760" s="32" t="b">
        <f t="shared" si="62"/>
        <v>0</v>
      </c>
    </row>
    <row r="1761" spans="23:24" x14ac:dyDescent="0.35">
      <c r="W1761" s="32" t="str">
        <f t="shared" si="63"/>
        <v/>
      </c>
      <c r="X1761" s="32" t="b">
        <f t="shared" si="62"/>
        <v>0</v>
      </c>
    </row>
    <row r="1762" spans="23:24" x14ac:dyDescent="0.35">
      <c r="W1762" s="32" t="str">
        <f t="shared" si="63"/>
        <v/>
      </c>
      <c r="X1762" s="32" t="b">
        <f t="shared" si="62"/>
        <v>0</v>
      </c>
    </row>
    <row r="1763" spans="23:24" x14ac:dyDescent="0.35">
      <c r="W1763" s="32" t="str">
        <f t="shared" si="63"/>
        <v/>
      </c>
      <c r="X1763" s="32" t="b">
        <f t="shared" si="62"/>
        <v>0</v>
      </c>
    </row>
    <row r="1764" spans="23:24" x14ac:dyDescent="0.35">
      <c r="W1764" s="32" t="str">
        <f t="shared" si="63"/>
        <v/>
      </c>
      <c r="X1764" s="32" t="b">
        <f t="shared" si="62"/>
        <v>0</v>
      </c>
    </row>
    <row r="1765" spans="23:24" x14ac:dyDescent="0.35">
      <c r="W1765" s="32" t="str">
        <f t="shared" si="63"/>
        <v/>
      </c>
      <c r="X1765" s="32" t="b">
        <f t="shared" si="62"/>
        <v>0</v>
      </c>
    </row>
    <row r="1766" spans="23:24" x14ac:dyDescent="0.35">
      <c r="W1766" s="32" t="str">
        <f t="shared" si="63"/>
        <v/>
      </c>
      <c r="X1766" s="32" t="b">
        <f t="shared" si="62"/>
        <v>0</v>
      </c>
    </row>
    <row r="1767" spans="23:24" x14ac:dyDescent="0.35">
      <c r="W1767" s="32" t="str">
        <f t="shared" si="63"/>
        <v/>
      </c>
      <c r="X1767" s="32" t="b">
        <f t="shared" si="62"/>
        <v>0</v>
      </c>
    </row>
    <row r="1768" spans="23:24" x14ac:dyDescent="0.35">
      <c r="W1768" s="32" t="str">
        <f t="shared" si="63"/>
        <v/>
      </c>
      <c r="X1768" s="32" t="b">
        <f t="shared" si="62"/>
        <v>0</v>
      </c>
    </row>
    <row r="1769" spans="23:24" x14ac:dyDescent="0.35">
      <c r="W1769" s="32" t="str">
        <f t="shared" si="63"/>
        <v/>
      </c>
      <c r="X1769" s="32" t="b">
        <f t="shared" si="62"/>
        <v>0</v>
      </c>
    </row>
    <row r="1770" spans="23:24" x14ac:dyDescent="0.35">
      <c r="W1770" s="32" t="str">
        <f t="shared" si="63"/>
        <v/>
      </c>
      <c r="X1770" s="32" t="b">
        <f t="shared" si="62"/>
        <v>0</v>
      </c>
    </row>
    <row r="1771" spans="23:24" x14ac:dyDescent="0.35">
      <c r="W1771" s="32" t="str">
        <f t="shared" si="63"/>
        <v/>
      </c>
      <c r="X1771" s="32" t="b">
        <f t="shared" si="62"/>
        <v>0</v>
      </c>
    </row>
    <row r="1772" spans="23:24" x14ac:dyDescent="0.35">
      <c r="W1772" s="32" t="str">
        <f t="shared" si="63"/>
        <v/>
      </c>
      <c r="X1772" s="32" t="b">
        <f t="shared" si="62"/>
        <v>0</v>
      </c>
    </row>
    <row r="1773" spans="23:24" x14ac:dyDescent="0.35">
      <c r="W1773" s="32" t="str">
        <f t="shared" si="63"/>
        <v/>
      </c>
      <c r="X1773" s="32" t="b">
        <f t="shared" si="62"/>
        <v>0</v>
      </c>
    </row>
    <row r="1774" spans="23:24" x14ac:dyDescent="0.35">
      <c r="W1774" s="32" t="str">
        <f t="shared" si="63"/>
        <v/>
      </c>
      <c r="X1774" s="32" t="b">
        <f t="shared" si="62"/>
        <v>0</v>
      </c>
    </row>
    <row r="1775" spans="23:24" x14ac:dyDescent="0.35">
      <c r="W1775" s="32" t="str">
        <f t="shared" si="63"/>
        <v/>
      </c>
      <c r="X1775" s="32" t="b">
        <f t="shared" si="62"/>
        <v>0</v>
      </c>
    </row>
    <row r="1776" spans="23:24" x14ac:dyDescent="0.35">
      <c r="W1776" s="32" t="str">
        <f t="shared" si="63"/>
        <v/>
      </c>
      <c r="X1776" s="32" t="b">
        <f t="shared" si="62"/>
        <v>0</v>
      </c>
    </row>
    <row r="1777" spans="23:24" x14ac:dyDescent="0.35">
      <c r="W1777" s="32" t="str">
        <f t="shared" si="63"/>
        <v/>
      </c>
      <c r="X1777" s="32" t="b">
        <f t="shared" si="62"/>
        <v>0</v>
      </c>
    </row>
    <row r="1778" spans="23:24" x14ac:dyDescent="0.35">
      <c r="W1778" s="32" t="str">
        <f t="shared" si="63"/>
        <v/>
      </c>
      <c r="X1778" s="32" t="b">
        <f t="shared" si="62"/>
        <v>0</v>
      </c>
    </row>
    <row r="1779" spans="23:24" x14ac:dyDescent="0.35">
      <c r="W1779" s="32" t="str">
        <f t="shared" si="63"/>
        <v/>
      </c>
      <c r="X1779" s="32" t="b">
        <f t="shared" si="62"/>
        <v>0</v>
      </c>
    </row>
    <row r="1780" spans="23:24" x14ac:dyDescent="0.35">
      <c r="W1780" s="32" t="str">
        <f t="shared" si="63"/>
        <v/>
      </c>
      <c r="X1780" s="32" t="b">
        <f t="shared" si="62"/>
        <v>0</v>
      </c>
    </row>
    <row r="1781" spans="23:24" x14ac:dyDescent="0.35">
      <c r="W1781" s="32" t="str">
        <f t="shared" si="63"/>
        <v/>
      </c>
      <c r="X1781" s="32" t="b">
        <f t="shared" si="62"/>
        <v>0</v>
      </c>
    </row>
    <row r="1782" spans="23:24" x14ac:dyDescent="0.35">
      <c r="W1782" s="32" t="str">
        <f t="shared" si="63"/>
        <v/>
      </c>
      <c r="X1782" s="32" t="b">
        <f t="shared" si="62"/>
        <v>0</v>
      </c>
    </row>
    <row r="1783" spans="23:24" x14ac:dyDescent="0.35">
      <c r="W1783" s="32" t="str">
        <f t="shared" si="63"/>
        <v/>
      </c>
      <c r="X1783" s="32" t="b">
        <f t="shared" si="62"/>
        <v>0</v>
      </c>
    </row>
    <row r="1784" spans="23:24" x14ac:dyDescent="0.35">
      <c r="W1784" s="32" t="str">
        <f t="shared" si="63"/>
        <v/>
      </c>
      <c r="X1784" s="32" t="b">
        <f t="shared" si="62"/>
        <v>0</v>
      </c>
    </row>
    <row r="1785" spans="23:24" x14ac:dyDescent="0.35">
      <c r="W1785" s="32" t="str">
        <f t="shared" si="63"/>
        <v/>
      </c>
      <c r="X1785" s="32" t="b">
        <f t="shared" si="62"/>
        <v>0</v>
      </c>
    </row>
    <row r="1786" spans="23:24" x14ac:dyDescent="0.35">
      <c r="W1786" s="32" t="str">
        <f t="shared" si="63"/>
        <v/>
      </c>
      <c r="X1786" s="32" t="b">
        <f t="shared" si="62"/>
        <v>0</v>
      </c>
    </row>
    <row r="1787" spans="23:24" x14ac:dyDescent="0.35">
      <c r="W1787" s="32" t="str">
        <f t="shared" si="63"/>
        <v/>
      </c>
      <c r="X1787" s="32" t="b">
        <f t="shared" si="62"/>
        <v>0</v>
      </c>
    </row>
    <row r="1788" spans="23:24" x14ac:dyDescent="0.35">
      <c r="W1788" s="32" t="str">
        <f t="shared" si="63"/>
        <v/>
      </c>
      <c r="X1788" s="32" t="b">
        <f t="shared" si="62"/>
        <v>0</v>
      </c>
    </row>
    <row r="1789" spans="23:24" x14ac:dyDescent="0.35">
      <c r="W1789" s="32" t="str">
        <f t="shared" si="63"/>
        <v/>
      </c>
      <c r="X1789" s="32" t="b">
        <f t="shared" si="62"/>
        <v>0</v>
      </c>
    </row>
    <row r="1790" spans="23:24" x14ac:dyDescent="0.35">
      <c r="W1790" s="32" t="str">
        <f t="shared" si="63"/>
        <v/>
      </c>
      <c r="X1790" s="32" t="b">
        <f t="shared" si="62"/>
        <v>0</v>
      </c>
    </row>
    <row r="1791" spans="23:24" x14ac:dyDescent="0.35">
      <c r="W1791" s="32" t="str">
        <f t="shared" si="63"/>
        <v/>
      </c>
      <c r="X1791" s="32" t="b">
        <f t="shared" si="62"/>
        <v>0</v>
      </c>
    </row>
    <row r="1792" spans="23:24" x14ac:dyDescent="0.35">
      <c r="W1792" s="32" t="str">
        <f t="shared" si="63"/>
        <v/>
      </c>
      <c r="X1792" s="32" t="b">
        <f t="shared" si="62"/>
        <v>0</v>
      </c>
    </row>
    <row r="1793" spans="23:24" x14ac:dyDescent="0.35">
      <c r="W1793" s="32" t="str">
        <f t="shared" si="63"/>
        <v/>
      </c>
      <c r="X1793" s="32" t="b">
        <f t="shared" si="62"/>
        <v>0</v>
      </c>
    </row>
    <row r="1794" spans="23:24" x14ac:dyDescent="0.35">
      <c r="W1794" s="32" t="str">
        <f t="shared" si="63"/>
        <v/>
      </c>
      <c r="X1794" s="32" t="b">
        <f t="shared" si="62"/>
        <v>0</v>
      </c>
    </row>
    <row r="1795" spans="23:24" x14ac:dyDescent="0.35">
      <c r="W1795" s="32" t="str">
        <f t="shared" si="63"/>
        <v/>
      </c>
      <c r="X1795" s="32" t="b">
        <f t="shared" si="62"/>
        <v>0</v>
      </c>
    </row>
    <row r="1796" spans="23:24" x14ac:dyDescent="0.35">
      <c r="W1796" s="32" t="str">
        <f t="shared" si="63"/>
        <v/>
      </c>
      <c r="X1796" s="32" t="b">
        <f t="shared" si="62"/>
        <v>0</v>
      </c>
    </row>
    <row r="1797" spans="23:24" x14ac:dyDescent="0.35">
      <c r="W1797" s="32" t="str">
        <f t="shared" si="63"/>
        <v/>
      </c>
      <c r="X1797" s="32" t="b">
        <f t="shared" si="62"/>
        <v>0</v>
      </c>
    </row>
    <row r="1798" spans="23:24" x14ac:dyDescent="0.35">
      <c r="W1798" s="32" t="str">
        <f t="shared" si="63"/>
        <v/>
      </c>
      <c r="X1798" s="32" t="b">
        <f t="shared" ref="X1798:X1825" si="64">VLOOKUP(Z1798,T:U,2,0)=AA1798</f>
        <v>0</v>
      </c>
    </row>
    <row r="1799" spans="23:24" x14ac:dyDescent="0.35">
      <c r="W1799" s="32" t="str">
        <f t="shared" si="63"/>
        <v/>
      </c>
      <c r="X1799" s="32" t="b">
        <f t="shared" si="64"/>
        <v>0</v>
      </c>
    </row>
    <row r="1800" spans="23:24" x14ac:dyDescent="0.35">
      <c r="W1800" s="32" t="str">
        <f t="shared" si="63"/>
        <v/>
      </c>
      <c r="X1800" s="32" t="b">
        <f t="shared" si="64"/>
        <v>0</v>
      </c>
    </row>
    <row r="1801" spans="23:24" x14ac:dyDescent="0.35">
      <c r="W1801" s="32" t="str">
        <f t="shared" si="63"/>
        <v/>
      </c>
      <c r="X1801" s="32" t="b">
        <f t="shared" si="64"/>
        <v>0</v>
      </c>
    </row>
    <row r="1802" spans="23:24" x14ac:dyDescent="0.35">
      <c r="W1802" s="32" t="str">
        <f t="shared" si="63"/>
        <v/>
      </c>
      <c r="X1802" s="32" t="b">
        <f t="shared" si="64"/>
        <v>0</v>
      </c>
    </row>
    <row r="1803" spans="23:24" x14ac:dyDescent="0.35">
      <c r="W1803" s="32" t="str">
        <f t="shared" si="63"/>
        <v/>
      </c>
      <c r="X1803" s="32" t="b">
        <f t="shared" si="64"/>
        <v>0</v>
      </c>
    </row>
    <row r="1804" spans="23:24" x14ac:dyDescent="0.35">
      <c r="W1804" s="32" t="str">
        <f t="shared" si="63"/>
        <v/>
      </c>
      <c r="X1804" s="32" t="b">
        <f t="shared" si="64"/>
        <v>0</v>
      </c>
    </row>
    <row r="1805" spans="23:24" x14ac:dyDescent="0.35">
      <c r="W1805" s="32" t="str">
        <f t="shared" si="63"/>
        <v/>
      </c>
      <c r="X1805" s="32" t="b">
        <f t="shared" si="64"/>
        <v>0</v>
      </c>
    </row>
    <row r="1806" spans="23:24" x14ac:dyDescent="0.35">
      <c r="W1806" s="32" t="str">
        <f t="shared" si="63"/>
        <v/>
      </c>
      <c r="X1806" s="32" t="b">
        <f t="shared" si="64"/>
        <v>0</v>
      </c>
    </row>
    <row r="1807" spans="23:24" x14ac:dyDescent="0.35">
      <c r="W1807" s="32" t="str">
        <f t="shared" si="63"/>
        <v/>
      </c>
      <c r="X1807" s="32" t="b">
        <f t="shared" si="64"/>
        <v>0</v>
      </c>
    </row>
    <row r="1808" spans="23:24" x14ac:dyDescent="0.35">
      <c r="W1808" s="32" t="str">
        <f t="shared" si="63"/>
        <v/>
      </c>
      <c r="X1808" s="32" t="b">
        <f t="shared" si="64"/>
        <v>0</v>
      </c>
    </row>
    <row r="1809" spans="23:24" x14ac:dyDescent="0.35">
      <c r="W1809" s="32" t="str">
        <f t="shared" si="63"/>
        <v/>
      </c>
      <c r="X1809" s="32" t="b">
        <f t="shared" si="64"/>
        <v>0</v>
      </c>
    </row>
    <row r="1810" spans="23:24" x14ac:dyDescent="0.35">
      <c r="W1810" s="32" t="str">
        <f t="shared" si="63"/>
        <v/>
      </c>
      <c r="X1810" s="32" t="b">
        <f t="shared" si="64"/>
        <v>0</v>
      </c>
    </row>
    <row r="1811" spans="23:24" x14ac:dyDescent="0.35">
      <c r="W1811" s="32" t="str">
        <f t="shared" si="63"/>
        <v/>
      </c>
      <c r="X1811" s="32" t="b">
        <f t="shared" si="64"/>
        <v>0</v>
      </c>
    </row>
    <row r="1812" spans="23:24" x14ac:dyDescent="0.35">
      <c r="W1812" s="32" t="str">
        <f t="shared" ref="W1812:W1825" si="65">Y1812&amp;Z1812</f>
        <v/>
      </c>
      <c r="X1812" s="32" t="b">
        <f t="shared" si="64"/>
        <v>0</v>
      </c>
    </row>
    <row r="1813" spans="23:24" x14ac:dyDescent="0.35">
      <c r="W1813" s="32" t="str">
        <f t="shared" si="65"/>
        <v/>
      </c>
      <c r="X1813" s="32" t="b">
        <f t="shared" si="64"/>
        <v>0</v>
      </c>
    </row>
    <row r="1814" spans="23:24" x14ac:dyDescent="0.35">
      <c r="W1814" s="32" t="str">
        <f t="shared" si="65"/>
        <v/>
      </c>
      <c r="X1814" s="32" t="b">
        <f t="shared" si="64"/>
        <v>0</v>
      </c>
    </row>
    <row r="1815" spans="23:24" x14ac:dyDescent="0.35">
      <c r="W1815" s="32" t="str">
        <f t="shared" si="65"/>
        <v/>
      </c>
      <c r="X1815" s="32" t="b">
        <f t="shared" si="64"/>
        <v>0</v>
      </c>
    </row>
    <row r="1816" spans="23:24" x14ac:dyDescent="0.35">
      <c r="W1816" s="32" t="str">
        <f t="shared" si="65"/>
        <v/>
      </c>
      <c r="X1816" s="32" t="b">
        <f t="shared" si="64"/>
        <v>0</v>
      </c>
    </row>
    <row r="1817" spans="23:24" x14ac:dyDescent="0.35">
      <c r="W1817" s="32" t="str">
        <f t="shared" si="65"/>
        <v/>
      </c>
      <c r="X1817" s="32" t="b">
        <f t="shared" si="64"/>
        <v>0</v>
      </c>
    </row>
    <row r="1818" spans="23:24" x14ac:dyDescent="0.35">
      <c r="W1818" s="32" t="str">
        <f t="shared" si="65"/>
        <v/>
      </c>
      <c r="X1818" s="32" t="b">
        <f t="shared" si="64"/>
        <v>0</v>
      </c>
    </row>
    <row r="1819" spans="23:24" x14ac:dyDescent="0.35">
      <c r="W1819" s="32" t="str">
        <f t="shared" si="65"/>
        <v/>
      </c>
      <c r="X1819" s="32" t="b">
        <f t="shared" si="64"/>
        <v>0</v>
      </c>
    </row>
    <row r="1820" spans="23:24" x14ac:dyDescent="0.35">
      <c r="W1820" s="32" t="str">
        <f t="shared" si="65"/>
        <v/>
      </c>
      <c r="X1820" s="32" t="b">
        <f t="shared" si="64"/>
        <v>0</v>
      </c>
    </row>
    <row r="1821" spans="23:24" x14ac:dyDescent="0.35">
      <c r="W1821" s="32" t="str">
        <f t="shared" si="65"/>
        <v/>
      </c>
      <c r="X1821" s="32" t="b">
        <f t="shared" si="64"/>
        <v>0</v>
      </c>
    </row>
    <row r="1822" spans="23:24" x14ac:dyDescent="0.35">
      <c r="W1822" s="32" t="str">
        <f t="shared" si="65"/>
        <v/>
      </c>
      <c r="X1822" s="32" t="b">
        <f t="shared" si="64"/>
        <v>0</v>
      </c>
    </row>
    <row r="1823" spans="23:24" x14ac:dyDescent="0.35">
      <c r="W1823" s="32" t="str">
        <f t="shared" si="65"/>
        <v/>
      </c>
      <c r="X1823" s="32" t="b">
        <f t="shared" si="64"/>
        <v>0</v>
      </c>
    </row>
    <row r="1824" spans="23:24" x14ac:dyDescent="0.35">
      <c r="W1824" s="32" t="str">
        <f t="shared" si="65"/>
        <v/>
      </c>
      <c r="X1824" s="32" t="b">
        <f t="shared" si="64"/>
        <v>0</v>
      </c>
    </row>
    <row r="1825" spans="23:24" x14ac:dyDescent="0.35">
      <c r="W1825" s="32" t="str">
        <f t="shared" si="65"/>
        <v/>
      </c>
      <c r="X1825" s="32" t="b">
        <f t="shared" si="64"/>
        <v>0</v>
      </c>
    </row>
  </sheetData>
  <autoFilter ref="A4:U4" xr:uid="{00000000-0009-0000-0000-00000E000000}"/>
  <conditionalFormatting sqref="X4">
    <cfRule type="containsText" dxfId="104" priority="4" operator="containsText" text="FALSE">
      <formula>NOT(ISERROR(SEARCH("FALSE",X4)))</formula>
    </cfRule>
  </conditionalFormatting>
  <conditionalFormatting sqref="X4">
    <cfRule type="containsText" dxfId="103" priority="3" operator="containsText" text="FALSE">
      <formula>NOT(ISERROR(SEARCH("FALSE",X4)))</formula>
    </cfRule>
  </conditionalFormatting>
  <conditionalFormatting sqref="X5:X1825">
    <cfRule type="containsText" dxfId="102" priority="2" operator="containsText" text="FALSE">
      <formula>NOT(ISERROR(SEARCH("FALSE",X5)))</formula>
    </cfRule>
  </conditionalFormatting>
  <conditionalFormatting sqref="X5:X1825">
    <cfRule type="containsText" dxfId="101" priority="1" operator="containsText" text="FALSE">
      <formula>NOT(ISERROR(SEARCH("FALSE",X5)))</formula>
    </cfRule>
  </conditionalFormatting>
  <dataValidations count="1">
    <dataValidation type="list" allowBlank="1" showInputMessage="1" showErrorMessage="1" sqref="D3" xr:uid="{00000000-0002-0000-0E00-000000000000}">
      <formula1>Sites</formula1>
    </dataValidation>
  </dataValidations>
  <hyperlinks>
    <hyperlink ref="B3" location="Index!A1" display="Go To Index" xr:uid="{00000000-0004-0000-0E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4"/>
  <dimension ref="A1:AJ686"/>
  <sheetViews>
    <sheetView workbookViewId="0">
      <pane ySplit="4" topLeftCell="A5" activePane="bottomLeft" state="frozen"/>
      <selection pane="bottomLeft" activeCell="X6" sqref="X6"/>
    </sheetView>
  </sheetViews>
  <sheetFormatPr defaultRowHeight="14.5" outlineLevelCol="2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6" width="7.453125" style="46" hidden="1" customWidth="1" outlineLevel="2"/>
    <col min="7" max="7" width="7.453125" style="46" customWidth="1" outlineLevel="1" collapsed="1"/>
    <col min="8" max="8" width="7.453125" hidden="1" customWidth="1" outlineLevel="2"/>
    <col min="9" max="9" width="7.453125" style="46" hidden="1" customWidth="1" outlineLevel="2"/>
    <col min="10" max="10" width="7.453125" hidden="1" customWidth="1" outlineLevel="2"/>
    <col min="11" max="11" width="7.453125" style="46" hidden="1" customWidth="1" outlineLevel="2"/>
    <col min="12" max="15" width="7.453125" hidden="1" customWidth="1" outlineLevel="2"/>
    <col min="16" max="16" width="7.453125" customWidth="1" outlineLevel="1" collapsed="1"/>
    <col min="17" max="17" width="7.453125" style="46" hidden="1" customWidth="1" outlineLevel="2"/>
    <col min="18" max="18" width="7.453125" style="46" customWidth="1" outlineLevel="1" collapsed="1"/>
    <col min="19" max="21" width="7.453125" style="46" customWidth="1" outlineLevel="2"/>
    <col min="22" max="22" width="7.453125" style="46" customWidth="1" outlineLevel="1"/>
    <col min="23" max="23" width="11.36328125" bestFit="1" customWidth="1"/>
    <col min="24" max="24" width="38.6328125" bestFit="1" customWidth="1"/>
    <col min="26" max="26" width="22.90625" bestFit="1" customWidth="1"/>
    <col min="28" max="28" width="11" bestFit="1" customWidth="1"/>
    <col min="29" max="29" width="11" style="46" customWidth="1"/>
    <col min="30" max="30" width="8.36328125" bestFit="1" customWidth="1"/>
    <col min="31" max="31" width="5.08984375" bestFit="1" customWidth="1"/>
    <col min="32" max="32" width="27.453125" bestFit="1" customWidth="1"/>
    <col min="33" max="33" width="11.36328125" bestFit="1" customWidth="1"/>
    <col min="34" max="34" width="10.54296875" style="47" bestFit="1" customWidth="1"/>
    <col min="35" max="35" width="11.36328125" bestFit="1" customWidth="1"/>
    <col min="36" max="36" width="10.6328125" style="47" bestFit="1" customWidth="1"/>
  </cols>
  <sheetData>
    <row r="1" spans="1:36" s="46" customFormat="1" x14ac:dyDescent="0.35">
      <c r="A1" s="47"/>
      <c r="B1" s="47"/>
      <c r="C1" s="47"/>
      <c r="H1" s="23">
        <f t="shared" ref="H1:V1" si="0">COUNTIF($AD:$AD,H$4)</f>
        <v>8</v>
      </c>
      <c r="I1" s="23">
        <f t="shared" si="0"/>
        <v>7</v>
      </c>
      <c r="J1" s="23">
        <f t="shared" si="0"/>
        <v>1</v>
      </c>
      <c r="K1" s="23">
        <f t="shared" si="0"/>
        <v>1</v>
      </c>
      <c r="L1" s="23">
        <f t="shared" si="0"/>
        <v>5</v>
      </c>
      <c r="M1" s="23">
        <f t="shared" si="0"/>
        <v>1</v>
      </c>
      <c r="N1" s="23">
        <f t="shared" si="0"/>
        <v>1</v>
      </c>
      <c r="O1" s="23">
        <f t="shared" si="0"/>
        <v>1</v>
      </c>
      <c r="P1" s="23">
        <f t="shared" si="0"/>
        <v>7</v>
      </c>
      <c r="Q1" s="23">
        <f t="shared" si="0"/>
        <v>1</v>
      </c>
      <c r="R1" s="23">
        <f t="shared" si="0"/>
        <v>1</v>
      </c>
      <c r="S1" s="23">
        <f t="shared" si="0"/>
        <v>1</v>
      </c>
      <c r="T1" s="23">
        <f t="shared" si="0"/>
        <v>1</v>
      </c>
      <c r="U1" s="23">
        <f t="shared" si="0"/>
        <v>1</v>
      </c>
      <c r="V1" s="23">
        <f t="shared" si="0"/>
        <v>1</v>
      </c>
      <c r="W1" s="23">
        <f>COUNTA($AD:$AD)-1</f>
        <v>38</v>
      </c>
      <c r="X1" s="46" t="s">
        <v>60</v>
      </c>
      <c r="AH1" s="47"/>
      <c r="AJ1" s="47"/>
    </row>
    <row r="2" spans="1:36" s="46" customFormat="1" x14ac:dyDescent="0.35">
      <c r="A2" s="47"/>
      <c r="B2" s="47"/>
      <c r="C2" s="47"/>
      <c r="H2" s="23">
        <f>COUNTIF(H5:H1048576,"X")</f>
        <v>8</v>
      </c>
      <c r="I2" s="23">
        <f>COUNTIF(I5:I1048576,"X")</f>
        <v>7</v>
      </c>
      <c r="J2" s="23">
        <f t="shared" ref="J2:V2" si="1">COUNTIF(J5:J1048576,"X")</f>
        <v>1</v>
      </c>
      <c r="K2" s="23">
        <f>COUNTIF(K5:K1048576,"X")</f>
        <v>1</v>
      </c>
      <c r="L2" s="23">
        <f t="shared" si="1"/>
        <v>5</v>
      </c>
      <c r="M2" s="23">
        <f t="shared" si="1"/>
        <v>1</v>
      </c>
      <c r="N2" s="23">
        <f t="shared" si="1"/>
        <v>1</v>
      </c>
      <c r="O2" s="23">
        <f t="shared" si="1"/>
        <v>1</v>
      </c>
      <c r="P2" s="23">
        <f t="shared" si="1"/>
        <v>7</v>
      </c>
      <c r="Q2" s="23">
        <f t="shared" si="1"/>
        <v>1</v>
      </c>
      <c r="R2" s="23">
        <f t="shared" si="1"/>
        <v>1</v>
      </c>
      <c r="S2" s="23">
        <f t="shared" si="1"/>
        <v>1</v>
      </c>
      <c r="T2" s="23">
        <f t="shared" si="1"/>
        <v>1</v>
      </c>
      <c r="U2" s="23">
        <f t="shared" si="1"/>
        <v>1</v>
      </c>
      <c r="V2" s="23">
        <f t="shared" si="1"/>
        <v>1</v>
      </c>
      <c r="W2" s="112">
        <f>SUM(H2:V2)</f>
        <v>38</v>
      </c>
      <c r="X2" s="46" t="s">
        <v>1282</v>
      </c>
      <c r="AB2" s="47">
        <v>43300</v>
      </c>
      <c r="AC2" s="47"/>
      <c r="AH2" s="47"/>
      <c r="AJ2" s="47"/>
    </row>
    <row r="3" spans="1:36" ht="15" thickBot="1" x14ac:dyDescent="0.4">
      <c r="A3" s="5" t="s">
        <v>348</v>
      </c>
      <c r="B3" s="26" t="s">
        <v>50</v>
      </c>
      <c r="C3" s="5" t="s">
        <v>350</v>
      </c>
      <c r="D3" s="6" t="s">
        <v>351</v>
      </c>
      <c r="G3"/>
      <c r="H3" s="24">
        <f t="shared" ref="H3:W3" si="2">+H1-H2</f>
        <v>0</v>
      </c>
      <c r="I3" s="24">
        <f>+I1-I2</f>
        <v>0</v>
      </c>
      <c r="J3" s="24">
        <f t="shared" si="2"/>
        <v>0</v>
      </c>
      <c r="K3" s="24">
        <f>+K1-K2</f>
        <v>0</v>
      </c>
      <c r="L3" s="24">
        <f t="shared" si="2"/>
        <v>0</v>
      </c>
      <c r="M3" s="24">
        <f t="shared" si="2"/>
        <v>0</v>
      </c>
      <c r="N3" s="24">
        <f t="shared" si="2"/>
        <v>0</v>
      </c>
      <c r="O3" s="24">
        <f t="shared" si="2"/>
        <v>0</v>
      </c>
      <c r="P3" s="24">
        <f t="shared" si="2"/>
        <v>0</v>
      </c>
      <c r="Q3" s="24">
        <f t="shared" si="2"/>
        <v>0</v>
      </c>
      <c r="R3" s="24">
        <f t="shared" si="2"/>
        <v>0</v>
      </c>
      <c r="S3" s="24">
        <f t="shared" si="2"/>
        <v>0</v>
      </c>
      <c r="T3" s="24">
        <f t="shared" si="2"/>
        <v>0</v>
      </c>
      <c r="U3" s="24">
        <f t="shared" si="2"/>
        <v>0</v>
      </c>
      <c r="V3" s="24">
        <f t="shared" si="2"/>
        <v>0</v>
      </c>
      <c r="W3" s="24">
        <f t="shared" si="2"/>
        <v>0</v>
      </c>
      <c r="X3" s="46" t="s">
        <v>1283</v>
      </c>
      <c r="AB3" s="46" t="s">
        <v>11114</v>
      </c>
    </row>
    <row r="4" spans="1:36" ht="15" thickTop="1" x14ac:dyDescent="0.35">
      <c r="A4" s="19" t="s">
        <v>365</v>
      </c>
      <c r="B4" s="20" t="s">
        <v>4</v>
      </c>
      <c r="C4" s="21" t="s">
        <v>366</v>
      </c>
      <c r="D4" t="s">
        <v>349</v>
      </c>
      <c r="E4" s="76" t="s">
        <v>10871</v>
      </c>
      <c r="F4" s="76" t="s">
        <v>10872</v>
      </c>
      <c r="G4" s="76" t="s">
        <v>9761</v>
      </c>
      <c r="H4" s="19" t="s">
        <v>8364</v>
      </c>
      <c r="I4" s="79" t="s">
        <v>10</v>
      </c>
      <c r="J4" s="79" t="s">
        <v>11</v>
      </c>
      <c r="K4" s="79" t="s">
        <v>9821</v>
      </c>
      <c r="L4" s="79" t="s">
        <v>12</v>
      </c>
      <c r="M4" s="79" t="s">
        <v>13</v>
      </c>
      <c r="N4" s="79" t="s">
        <v>14</v>
      </c>
      <c r="O4" s="79" t="s">
        <v>15</v>
      </c>
      <c r="P4" s="79" t="s">
        <v>9</v>
      </c>
      <c r="Q4" s="79" t="s">
        <v>10488</v>
      </c>
      <c r="R4" s="79" t="s">
        <v>10532</v>
      </c>
      <c r="S4" s="79" t="s">
        <v>10489</v>
      </c>
      <c r="T4" s="79" t="s">
        <v>10490</v>
      </c>
      <c r="U4" s="79" t="s">
        <v>10491</v>
      </c>
      <c r="V4" s="79" t="s">
        <v>10533</v>
      </c>
      <c r="W4" s="4" t="s">
        <v>1164</v>
      </c>
      <c r="X4" s="4" t="s">
        <v>387</v>
      </c>
      <c r="Y4" s="79" t="s">
        <v>11124</v>
      </c>
      <c r="Z4" t="s">
        <v>11070</v>
      </c>
      <c r="AB4" s="46" t="s">
        <v>11115</v>
      </c>
      <c r="AC4" s="46" t="s">
        <v>11281</v>
      </c>
      <c r="AD4" t="s">
        <v>5811</v>
      </c>
      <c r="AE4" t="s">
        <v>11122</v>
      </c>
      <c r="AF4" t="s">
        <v>11112</v>
      </c>
      <c r="AG4" t="s">
        <v>5720</v>
      </c>
      <c r="AH4" s="47" t="s">
        <v>5719</v>
      </c>
      <c r="AI4" t="s">
        <v>5743</v>
      </c>
      <c r="AJ4" s="47" t="s">
        <v>9365</v>
      </c>
    </row>
    <row r="5" spans="1:36" x14ac:dyDescent="0.35">
      <c r="B5" s="47">
        <v>43165</v>
      </c>
      <c r="C5" s="47"/>
      <c r="D5" s="46" t="s">
        <v>9762</v>
      </c>
      <c r="E5" s="22"/>
      <c r="F5" s="22"/>
      <c r="G5" s="22" t="s">
        <v>1441</v>
      </c>
      <c r="H5" s="22" t="str">
        <f t="shared" ref="H5:V14" si="3">IF(ISERROR(VLOOKUP(H$4&amp;$W5,$AB:$AB,1,0)),"","X")</f>
        <v>X</v>
      </c>
      <c r="I5" s="22" t="str">
        <f t="shared" si="3"/>
        <v>X</v>
      </c>
      <c r="J5" s="22" t="str">
        <f t="shared" si="3"/>
        <v/>
      </c>
      <c r="K5" s="22" t="str">
        <f t="shared" si="3"/>
        <v/>
      </c>
      <c r="L5" s="22" t="str">
        <f t="shared" si="3"/>
        <v>X</v>
      </c>
      <c r="M5" s="22" t="str">
        <f t="shared" si="3"/>
        <v/>
      </c>
      <c r="N5" s="22" t="str">
        <f t="shared" si="3"/>
        <v/>
      </c>
      <c r="O5" s="22" t="str">
        <f t="shared" si="3"/>
        <v/>
      </c>
      <c r="P5" s="22" t="str">
        <f t="shared" si="3"/>
        <v>X</v>
      </c>
      <c r="Q5" s="22" t="str">
        <f t="shared" si="3"/>
        <v>X</v>
      </c>
      <c r="R5" s="22" t="str">
        <f t="shared" si="3"/>
        <v>X</v>
      </c>
      <c r="S5" s="22" t="str">
        <f t="shared" si="3"/>
        <v>X</v>
      </c>
      <c r="T5" s="22" t="str">
        <f t="shared" si="3"/>
        <v>X</v>
      </c>
      <c r="U5" s="22" t="str">
        <f t="shared" si="3"/>
        <v>X</v>
      </c>
      <c r="V5" s="22" t="str">
        <f t="shared" si="3"/>
        <v>X</v>
      </c>
      <c r="W5" s="4" t="s">
        <v>51</v>
      </c>
      <c r="X5" s="4" t="s">
        <v>1439</v>
      </c>
      <c r="Z5" t="s">
        <v>8386</v>
      </c>
      <c r="AB5" s="32" t="str">
        <f>AD5&amp;AE5</f>
        <v>1JBTAG</v>
      </c>
      <c r="AC5" s="32" t="b">
        <f>VLOOKUP(AE5,W:X,2,0)=AF5</f>
        <v>1</v>
      </c>
      <c r="AD5" t="s">
        <v>10</v>
      </c>
      <c r="AE5" t="s">
        <v>1470</v>
      </c>
      <c r="AF5" t="s">
        <v>9817</v>
      </c>
      <c r="AG5" t="s">
        <v>9398</v>
      </c>
      <c r="AH5" s="47">
        <v>43241.665917326391</v>
      </c>
      <c r="AI5" t="s">
        <v>9398</v>
      </c>
      <c r="AJ5" s="47">
        <v>43241.665917326391</v>
      </c>
    </row>
    <row r="6" spans="1:36" x14ac:dyDescent="0.35">
      <c r="B6" s="5">
        <v>43283</v>
      </c>
      <c r="E6" s="22" t="s">
        <v>1441</v>
      </c>
      <c r="F6" s="22" t="s">
        <v>1441</v>
      </c>
      <c r="H6" s="22" t="str">
        <f t="shared" si="3"/>
        <v>X</v>
      </c>
      <c r="I6" s="22" t="str">
        <f t="shared" si="3"/>
        <v>X</v>
      </c>
      <c r="J6" s="22" t="str">
        <f t="shared" si="3"/>
        <v>X</v>
      </c>
      <c r="K6" s="22" t="str">
        <f t="shared" si="3"/>
        <v/>
      </c>
      <c r="L6" s="22" t="str">
        <f t="shared" si="3"/>
        <v/>
      </c>
      <c r="M6" s="22" t="str">
        <f t="shared" si="3"/>
        <v/>
      </c>
      <c r="N6" s="22" t="str">
        <f t="shared" si="3"/>
        <v>X</v>
      </c>
      <c r="O6" s="22" t="str">
        <f t="shared" si="3"/>
        <v>X</v>
      </c>
      <c r="P6" s="22" t="str">
        <f t="shared" si="3"/>
        <v>X</v>
      </c>
      <c r="Q6" s="22" t="str">
        <f t="shared" si="3"/>
        <v/>
      </c>
      <c r="R6" s="22" t="str">
        <f t="shared" si="3"/>
        <v/>
      </c>
      <c r="S6" s="22" t="str">
        <f t="shared" si="3"/>
        <v/>
      </c>
      <c r="T6" s="22" t="str">
        <f t="shared" si="3"/>
        <v/>
      </c>
      <c r="U6" s="22" t="str">
        <f t="shared" si="3"/>
        <v/>
      </c>
      <c r="V6" s="22" t="str">
        <f t="shared" si="3"/>
        <v/>
      </c>
      <c r="W6" s="58" t="s">
        <v>52</v>
      </c>
      <c r="X6" s="4" t="s">
        <v>1440</v>
      </c>
      <c r="Z6" t="s">
        <v>11071</v>
      </c>
      <c r="AB6" s="32" t="str">
        <f t="shared" ref="AB6:AB42" si="4">AD6&amp;AE6</f>
        <v>1JBTAH</v>
      </c>
      <c r="AC6" s="32" t="b">
        <f t="shared" ref="AC6:AC69" si="5">VLOOKUP(AE6,W:X,2,0)=AF6</f>
        <v>1</v>
      </c>
      <c r="AD6" t="s">
        <v>10</v>
      </c>
      <c r="AE6" t="s">
        <v>10537</v>
      </c>
      <c r="AF6" t="s">
        <v>9815</v>
      </c>
      <c r="AG6" t="s">
        <v>9398</v>
      </c>
      <c r="AH6" s="47">
        <v>43241.665917592596</v>
      </c>
      <c r="AI6" t="s">
        <v>9398</v>
      </c>
      <c r="AJ6" s="47">
        <v>43241.665917592596</v>
      </c>
    </row>
    <row r="7" spans="1:36" x14ac:dyDescent="0.35">
      <c r="H7" s="22" t="str">
        <f t="shared" si="3"/>
        <v>X</v>
      </c>
      <c r="I7" s="22" t="str">
        <f t="shared" si="3"/>
        <v>X</v>
      </c>
      <c r="J7" s="22" t="str">
        <f t="shared" si="3"/>
        <v/>
      </c>
      <c r="K7" s="22" t="str">
        <f t="shared" si="3"/>
        <v/>
      </c>
      <c r="L7" s="22" t="str">
        <f t="shared" si="3"/>
        <v>X</v>
      </c>
      <c r="M7" s="22" t="str">
        <f t="shared" si="3"/>
        <v>X</v>
      </c>
      <c r="N7" s="22" t="str">
        <f t="shared" si="3"/>
        <v/>
      </c>
      <c r="O7" s="22" t="str">
        <f t="shared" si="3"/>
        <v/>
      </c>
      <c r="P7" s="22" t="str">
        <f t="shared" si="3"/>
        <v>X</v>
      </c>
      <c r="Q7" s="22" t="str">
        <f t="shared" si="3"/>
        <v/>
      </c>
      <c r="R7" s="22" t="str">
        <f t="shared" si="3"/>
        <v/>
      </c>
      <c r="S7" s="22" t="str">
        <f t="shared" si="3"/>
        <v/>
      </c>
      <c r="T7" s="22" t="str">
        <f t="shared" si="3"/>
        <v/>
      </c>
      <c r="U7" s="22" t="str">
        <f t="shared" si="3"/>
        <v/>
      </c>
      <c r="V7" s="22" t="str">
        <f t="shared" si="3"/>
        <v/>
      </c>
      <c r="W7" s="4" t="s">
        <v>1780</v>
      </c>
      <c r="X7" s="4" t="s">
        <v>10301</v>
      </c>
      <c r="Z7" t="s">
        <v>10493</v>
      </c>
      <c r="AB7" s="32" t="str">
        <f t="shared" si="4"/>
        <v>1JBTCO</v>
      </c>
      <c r="AC7" s="32" t="b">
        <f t="shared" si="5"/>
        <v>1</v>
      </c>
      <c r="AD7" t="s">
        <v>10</v>
      </c>
      <c r="AE7" t="s">
        <v>51</v>
      </c>
      <c r="AF7" t="s">
        <v>1439</v>
      </c>
      <c r="AG7" t="s">
        <v>9398</v>
      </c>
      <c r="AH7" s="47">
        <v>42671.360366747685</v>
      </c>
      <c r="AI7" t="s">
        <v>9398</v>
      </c>
      <c r="AJ7" s="47">
        <v>42671.360366747685</v>
      </c>
    </row>
    <row r="8" spans="1:36" x14ac:dyDescent="0.35">
      <c r="H8" s="22" t="str">
        <f t="shared" si="3"/>
        <v>X</v>
      </c>
      <c r="I8" s="22" t="str">
        <f t="shared" si="3"/>
        <v>X</v>
      </c>
      <c r="J8" s="22" t="str">
        <f t="shared" si="3"/>
        <v/>
      </c>
      <c r="K8" s="22" t="str">
        <f t="shared" si="3"/>
        <v/>
      </c>
      <c r="L8" s="22" t="str">
        <f t="shared" si="3"/>
        <v>X</v>
      </c>
      <c r="M8" s="22" t="str">
        <f t="shared" si="3"/>
        <v/>
      </c>
      <c r="N8" s="22" t="str">
        <f t="shared" si="3"/>
        <v/>
      </c>
      <c r="O8" s="22" t="str">
        <f t="shared" si="3"/>
        <v/>
      </c>
      <c r="P8" s="22" t="str">
        <f t="shared" si="3"/>
        <v>X</v>
      </c>
      <c r="Q8" s="22" t="str">
        <f t="shared" si="3"/>
        <v/>
      </c>
      <c r="R8" s="22" t="str">
        <f t="shared" si="3"/>
        <v/>
      </c>
      <c r="S8" s="22" t="str">
        <f t="shared" si="3"/>
        <v/>
      </c>
      <c r="T8" s="22" t="str">
        <f t="shared" si="3"/>
        <v/>
      </c>
      <c r="U8" s="22" t="str">
        <f t="shared" si="3"/>
        <v/>
      </c>
      <c r="V8" s="22" t="str">
        <f t="shared" si="3"/>
        <v/>
      </c>
      <c r="W8" t="s">
        <v>10538</v>
      </c>
      <c r="X8" t="s">
        <v>10302</v>
      </c>
      <c r="Z8" s="46" t="s">
        <v>11072</v>
      </c>
      <c r="AB8" s="32" t="str">
        <f t="shared" si="4"/>
        <v>1JBTDO</v>
      </c>
      <c r="AC8" s="32" t="b">
        <f t="shared" si="5"/>
        <v>1</v>
      </c>
      <c r="AD8" t="s">
        <v>10</v>
      </c>
      <c r="AE8" t="s">
        <v>1573</v>
      </c>
      <c r="AF8" t="s">
        <v>10300</v>
      </c>
      <c r="AG8" t="s">
        <v>9398</v>
      </c>
      <c r="AH8" s="47">
        <v>43241.66591747685</v>
      </c>
      <c r="AI8" t="s">
        <v>9398</v>
      </c>
      <c r="AJ8" s="47">
        <v>43241.66591747685</v>
      </c>
    </row>
    <row r="9" spans="1:36" x14ac:dyDescent="0.35">
      <c r="H9" s="22" t="str">
        <f t="shared" si="3"/>
        <v>X</v>
      </c>
      <c r="I9" s="22" t="str">
        <f t="shared" si="3"/>
        <v>X</v>
      </c>
      <c r="J9" s="22" t="str">
        <f t="shared" si="3"/>
        <v/>
      </c>
      <c r="K9" s="22" t="str">
        <f t="shared" si="3"/>
        <v/>
      </c>
      <c r="L9" s="22" t="str">
        <f t="shared" si="3"/>
        <v>X</v>
      </c>
      <c r="M9" s="22" t="str">
        <f t="shared" si="3"/>
        <v/>
      </c>
      <c r="N9" s="22" t="str">
        <f t="shared" si="3"/>
        <v/>
      </c>
      <c r="O9" s="22" t="str">
        <f t="shared" si="3"/>
        <v/>
      </c>
      <c r="P9" s="22" t="str">
        <f t="shared" si="3"/>
        <v>X</v>
      </c>
      <c r="Q9" s="22" t="str">
        <f t="shared" si="3"/>
        <v/>
      </c>
      <c r="R9" s="22" t="str">
        <f t="shared" si="3"/>
        <v/>
      </c>
      <c r="S9" s="22" t="str">
        <f t="shared" si="3"/>
        <v/>
      </c>
      <c r="T9" s="22" t="str">
        <f t="shared" si="3"/>
        <v/>
      </c>
      <c r="U9" s="22" t="str">
        <f t="shared" si="3"/>
        <v/>
      </c>
      <c r="V9" s="22" t="str">
        <f t="shared" si="3"/>
        <v/>
      </c>
      <c r="W9" s="46" t="s">
        <v>1573</v>
      </c>
      <c r="X9" s="46" t="s">
        <v>10300</v>
      </c>
      <c r="Z9" s="46" t="s">
        <v>11073</v>
      </c>
      <c r="AB9" s="32" t="str">
        <f t="shared" si="4"/>
        <v>1JBTFC</v>
      </c>
      <c r="AC9" s="32" t="b">
        <f t="shared" si="5"/>
        <v>1</v>
      </c>
      <c r="AD9" t="s">
        <v>10</v>
      </c>
      <c r="AE9" t="s">
        <v>52</v>
      </c>
      <c r="AF9" t="s">
        <v>1440</v>
      </c>
      <c r="AG9" t="s">
        <v>9387</v>
      </c>
      <c r="AH9" s="47">
        <v>42613.435333993053</v>
      </c>
      <c r="AI9" t="s">
        <v>9387</v>
      </c>
      <c r="AJ9" s="47">
        <v>42613.435333993053</v>
      </c>
    </row>
    <row r="10" spans="1:36" x14ac:dyDescent="0.35">
      <c r="H10" s="22" t="str">
        <f t="shared" si="3"/>
        <v>X</v>
      </c>
      <c r="I10" s="22" t="str">
        <f t="shared" si="3"/>
        <v>X</v>
      </c>
      <c r="J10" s="22" t="str">
        <f t="shared" si="3"/>
        <v/>
      </c>
      <c r="K10" s="22" t="str">
        <f t="shared" si="3"/>
        <v/>
      </c>
      <c r="L10" s="22" t="str">
        <f t="shared" si="3"/>
        <v>X</v>
      </c>
      <c r="M10" s="22" t="str">
        <f t="shared" si="3"/>
        <v/>
      </c>
      <c r="N10" s="22" t="str">
        <f t="shared" si="3"/>
        <v/>
      </c>
      <c r="O10" s="22" t="str">
        <f t="shared" si="3"/>
        <v/>
      </c>
      <c r="P10" s="22" t="str">
        <f t="shared" si="3"/>
        <v>X</v>
      </c>
      <c r="Q10" s="22" t="str">
        <f t="shared" si="3"/>
        <v/>
      </c>
      <c r="R10" s="22" t="str">
        <f t="shared" si="3"/>
        <v/>
      </c>
      <c r="S10" s="22" t="str">
        <f t="shared" si="3"/>
        <v/>
      </c>
      <c r="T10" s="22" t="str">
        <f t="shared" si="3"/>
        <v/>
      </c>
      <c r="U10" s="22" t="str">
        <f t="shared" si="3"/>
        <v/>
      </c>
      <c r="V10" s="22" t="str">
        <f t="shared" si="3"/>
        <v/>
      </c>
      <c r="W10" s="46" t="s">
        <v>10537</v>
      </c>
      <c r="X10" s="46" t="s">
        <v>9815</v>
      </c>
      <c r="Z10" s="46" t="s">
        <v>11074</v>
      </c>
      <c r="AB10" s="32" t="str">
        <f t="shared" si="4"/>
        <v>1JBTLH</v>
      </c>
      <c r="AC10" s="32" t="b">
        <f t="shared" si="5"/>
        <v>1</v>
      </c>
      <c r="AD10" t="s">
        <v>10</v>
      </c>
      <c r="AE10" t="s">
        <v>10538</v>
      </c>
      <c r="AF10" t="s">
        <v>10302</v>
      </c>
      <c r="AG10" t="s">
        <v>9398</v>
      </c>
      <c r="AH10" s="47">
        <v>43241.665917395832</v>
      </c>
      <c r="AI10" t="s">
        <v>9398</v>
      </c>
      <c r="AJ10" s="47">
        <v>43241.665917395832</v>
      </c>
    </row>
    <row r="11" spans="1:36" x14ac:dyDescent="0.35">
      <c r="B11" s="47">
        <v>43283</v>
      </c>
      <c r="E11" s="22" t="s">
        <v>1441</v>
      </c>
      <c r="F11" s="22" t="s">
        <v>1441</v>
      </c>
      <c r="H11" s="22" t="str">
        <f t="shared" si="3"/>
        <v>X</v>
      </c>
      <c r="I11" s="22" t="str">
        <f t="shared" si="3"/>
        <v>X</v>
      </c>
      <c r="J11" s="22" t="str">
        <f t="shared" si="3"/>
        <v/>
      </c>
      <c r="K11" s="22" t="str">
        <f t="shared" si="3"/>
        <v>X</v>
      </c>
      <c r="L11" s="22" t="str">
        <f t="shared" si="3"/>
        <v/>
      </c>
      <c r="M11" s="22" t="str">
        <f t="shared" si="3"/>
        <v/>
      </c>
      <c r="N11" s="22" t="str">
        <f t="shared" si="3"/>
        <v/>
      </c>
      <c r="O11" s="22" t="str">
        <f t="shared" si="3"/>
        <v/>
      </c>
      <c r="P11" s="22" t="str">
        <f t="shared" si="3"/>
        <v>X</v>
      </c>
      <c r="Q11" s="22" t="str">
        <f t="shared" si="3"/>
        <v/>
      </c>
      <c r="R11" s="22" t="str">
        <f t="shared" si="3"/>
        <v/>
      </c>
      <c r="S11" s="22" t="str">
        <f t="shared" si="3"/>
        <v/>
      </c>
      <c r="T11" s="22" t="str">
        <f t="shared" si="3"/>
        <v/>
      </c>
      <c r="U11" s="22" t="str">
        <f t="shared" si="3"/>
        <v/>
      </c>
      <c r="V11" s="22" t="str">
        <f t="shared" si="3"/>
        <v/>
      </c>
      <c r="W11" s="58" t="s">
        <v>1470</v>
      </c>
      <c r="X11" t="s">
        <v>9817</v>
      </c>
      <c r="Z11" s="46" t="s">
        <v>9730</v>
      </c>
      <c r="AB11" s="32" t="str">
        <f t="shared" si="4"/>
        <v>1JBTPH</v>
      </c>
      <c r="AC11" s="32" t="b">
        <f t="shared" si="5"/>
        <v>1</v>
      </c>
      <c r="AD11" t="s">
        <v>10</v>
      </c>
      <c r="AE11" t="s">
        <v>1780</v>
      </c>
      <c r="AF11" t="s">
        <v>10301</v>
      </c>
      <c r="AG11" t="s">
        <v>9398</v>
      </c>
      <c r="AH11" s="47">
        <v>43241.665917048609</v>
      </c>
      <c r="AI11" t="s">
        <v>9398</v>
      </c>
      <c r="AJ11" s="47">
        <v>43241.665917048609</v>
      </c>
    </row>
    <row r="12" spans="1:36" x14ac:dyDescent="0.35">
      <c r="E12" s="22"/>
      <c r="F12" s="22"/>
      <c r="G12" s="22"/>
      <c r="H12" s="22" t="str">
        <f t="shared" si="3"/>
        <v>X</v>
      </c>
      <c r="I12" s="22" t="str">
        <f t="shared" si="3"/>
        <v/>
      </c>
      <c r="J12" s="22" t="str">
        <f t="shared" si="3"/>
        <v/>
      </c>
      <c r="K12" s="22" t="str">
        <f t="shared" si="3"/>
        <v/>
      </c>
      <c r="L12" s="22" t="str">
        <f t="shared" si="3"/>
        <v/>
      </c>
      <c r="M12" s="22" t="str">
        <f t="shared" si="3"/>
        <v/>
      </c>
      <c r="N12" s="22" t="str">
        <f t="shared" si="3"/>
        <v/>
      </c>
      <c r="O12" s="22" t="str">
        <f t="shared" si="3"/>
        <v/>
      </c>
      <c r="P12" s="22" t="str">
        <f t="shared" si="3"/>
        <v/>
      </c>
      <c r="Q12" s="22" t="str">
        <f t="shared" si="3"/>
        <v/>
      </c>
      <c r="R12" s="22" t="str">
        <f t="shared" si="3"/>
        <v/>
      </c>
      <c r="S12" s="22" t="str">
        <f t="shared" si="3"/>
        <v/>
      </c>
      <c r="T12" s="22" t="str">
        <f t="shared" si="3"/>
        <v/>
      </c>
      <c r="U12" s="22" t="str">
        <f t="shared" si="3"/>
        <v/>
      </c>
      <c r="V12" s="22" t="str">
        <f t="shared" si="3"/>
        <v/>
      </c>
      <c r="W12" s="58" t="s">
        <v>54</v>
      </c>
      <c r="X12" s="4" t="s">
        <v>1438</v>
      </c>
      <c r="Y12" s="46"/>
      <c r="Z12" s="46" t="s">
        <v>11075</v>
      </c>
      <c r="AB12" s="32" t="str">
        <f t="shared" si="4"/>
        <v>1JBTCOAAG</v>
      </c>
      <c r="AC12" s="32" t="b">
        <f t="shared" si="5"/>
        <v>1</v>
      </c>
      <c r="AD12" t="s">
        <v>8364</v>
      </c>
      <c r="AE12" t="s">
        <v>1470</v>
      </c>
      <c r="AF12" t="s">
        <v>9817</v>
      </c>
      <c r="AG12" t="s">
        <v>9398</v>
      </c>
      <c r="AH12" s="47">
        <v>43283.694751886571</v>
      </c>
      <c r="AI12" t="s">
        <v>9398</v>
      </c>
      <c r="AJ12" s="47">
        <v>43283.694751886571</v>
      </c>
    </row>
    <row r="13" spans="1:36" x14ac:dyDescent="0.35">
      <c r="B13" s="47">
        <v>43283</v>
      </c>
      <c r="D13" t="s">
        <v>11117</v>
      </c>
      <c r="E13" s="22" t="s">
        <v>1441</v>
      </c>
      <c r="F13" s="22" t="s">
        <v>1441</v>
      </c>
      <c r="H13" s="22" t="str">
        <f t="shared" si="3"/>
        <v/>
      </c>
      <c r="I13" s="22" t="str">
        <f t="shared" si="3"/>
        <v/>
      </c>
      <c r="J13" s="22" t="str">
        <f t="shared" si="3"/>
        <v/>
      </c>
      <c r="K13" s="22" t="str">
        <f t="shared" si="3"/>
        <v/>
      </c>
      <c r="L13" s="22" t="str">
        <f t="shared" si="3"/>
        <v/>
      </c>
      <c r="M13" s="22" t="str">
        <f t="shared" si="3"/>
        <v/>
      </c>
      <c r="N13" s="22" t="str">
        <f t="shared" si="3"/>
        <v/>
      </c>
      <c r="O13" s="22" t="str">
        <f t="shared" si="3"/>
        <v/>
      </c>
      <c r="P13" s="22" t="str">
        <f t="shared" si="3"/>
        <v/>
      </c>
      <c r="Q13" s="22" t="str">
        <f t="shared" si="3"/>
        <v/>
      </c>
      <c r="R13" s="22" t="str">
        <f t="shared" si="3"/>
        <v/>
      </c>
      <c r="S13" s="22" t="str">
        <f t="shared" si="3"/>
        <v/>
      </c>
      <c r="T13" s="22" t="str">
        <f t="shared" si="3"/>
        <v/>
      </c>
      <c r="U13" s="22" t="str">
        <f t="shared" si="3"/>
        <v/>
      </c>
      <c r="V13" s="22" t="str">
        <f t="shared" si="3"/>
        <v/>
      </c>
      <c r="W13" t="s">
        <v>10862</v>
      </c>
      <c r="X13" t="s">
        <v>10859</v>
      </c>
      <c r="Y13" s="46"/>
      <c r="Z13" s="46" t="s">
        <v>11083</v>
      </c>
      <c r="AB13" s="32" t="str">
        <f t="shared" si="4"/>
        <v>1JBTCOAAH</v>
      </c>
      <c r="AC13" s="32" t="b">
        <f t="shared" si="5"/>
        <v>1</v>
      </c>
      <c r="AD13" t="s">
        <v>8364</v>
      </c>
      <c r="AE13" t="s">
        <v>10537</v>
      </c>
      <c r="AF13" t="s">
        <v>9815</v>
      </c>
      <c r="AG13" t="s">
        <v>9398</v>
      </c>
      <c r="AH13" s="47">
        <v>43283.694751770832</v>
      </c>
      <c r="AI13" t="s">
        <v>9398</v>
      </c>
      <c r="AJ13" s="47">
        <v>43283.694751770832</v>
      </c>
    </row>
    <row r="14" spans="1:36" x14ac:dyDescent="0.35">
      <c r="B14" s="47">
        <v>43283</v>
      </c>
      <c r="D14" s="46" t="s">
        <v>11117</v>
      </c>
      <c r="E14" s="22" t="s">
        <v>1441</v>
      </c>
      <c r="F14" s="22" t="s">
        <v>1441</v>
      </c>
      <c r="H14" s="22" t="str">
        <f t="shared" si="3"/>
        <v/>
      </c>
      <c r="I14" s="22" t="str">
        <f t="shared" si="3"/>
        <v/>
      </c>
      <c r="J14" s="22" t="str">
        <f t="shared" si="3"/>
        <v/>
      </c>
      <c r="K14" s="22" t="str">
        <f t="shared" si="3"/>
        <v/>
      </c>
      <c r="L14" s="22" t="str">
        <f t="shared" si="3"/>
        <v/>
      </c>
      <c r="M14" s="22" t="str">
        <f t="shared" si="3"/>
        <v/>
      </c>
      <c r="N14" s="22" t="str">
        <f t="shared" si="3"/>
        <v/>
      </c>
      <c r="O14" s="22" t="str">
        <f t="shared" si="3"/>
        <v/>
      </c>
      <c r="P14" s="22" t="str">
        <f t="shared" si="3"/>
        <v/>
      </c>
      <c r="Q14" s="22" t="str">
        <f t="shared" si="3"/>
        <v/>
      </c>
      <c r="R14" s="22" t="str">
        <f t="shared" si="3"/>
        <v/>
      </c>
      <c r="S14" s="22" t="str">
        <f t="shared" si="3"/>
        <v/>
      </c>
      <c r="T14" s="22" t="str">
        <f t="shared" si="3"/>
        <v/>
      </c>
      <c r="U14" s="22" t="str">
        <f t="shared" si="3"/>
        <v/>
      </c>
      <c r="V14" s="22" t="str">
        <f t="shared" si="3"/>
        <v/>
      </c>
      <c r="W14" t="s">
        <v>1825</v>
      </c>
      <c r="X14" s="46" t="s">
        <v>9813</v>
      </c>
      <c r="Z14" s="46" t="s">
        <v>11084</v>
      </c>
      <c r="AB14" s="32" t="str">
        <f t="shared" si="4"/>
        <v>1JBTCOACN</v>
      </c>
      <c r="AC14" s="32" t="b">
        <f t="shared" si="5"/>
        <v>1</v>
      </c>
      <c r="AD14" t="s">
        <v>8364</v>
      </c>
      <c r="AE14" t="s">
        <v>54</v>
      </c>
      <c r="AF14" t="s">
        <v>1438</v>
      </c>
      <c r="AG14" t="s">
        <v>9398</v>
      </c>
      <c r="AH14" s="47">
        <v>43283.694752002317</v>
      </c>
      <c r="AI14" t="s">
        <v>9398</v>
      </c>
      <c r="AJ14" s="47">
        <v>43283.694752002317</v>
      </c>
    </row>
    <row r="15" spans="1:36" x14ac:dyDescent="0.35">
      <c r="B15" s="47">
        <v>43283</v>
      </c>
      <c r="D15" s="46" t="s">
        <v>11117</v>
      </c>
      <c r="E15" s="22" t="s">
        <v>1441</v>
      </c>
      <c r="F15" s="22" t="s">
        <v>1441</v>
      </c>
      <c r="H15" s="22" t="str">
        <f t="shared" ref="H15:V29" si="6">IF(ISERROR(VLOOKUP(H$4&amp;$W15,$AB:$AB,1,0)),"","X")</f>
        <v/>
      </c>
      <c r="I15" s="22" t="str">
        <f t="shared" si="6"/>
        <v/>
      </c>
      <c r="J15" s="22" t="str">
        <f t="shared" si="6"/>
        <v/>
      </c>
      <c r="K15" s="22" t="str">
        <f t="shared" si="6"/>
        <v/>
      </c>
      <c r="L15" s="22" t="str">
        <f t="shared" si="6"/>
        <v/>
      </c>
      <c r="M15" s="22" t="str">
        <f t="shared" si="6"/>
        <v/>
      </c>
      <c r="N15" s="22" t="str">
        <f t="shared" si="6"/>
        <v/>
      </c>
      <c r="O15" s="22" t="str">
        <f t="shared" si="6"/>
        <v/>
      </c>
      <c r="P15" s="22" t="str">
        <f t="shared" si="6"/>
        <v/>
      </c>
      <c r="Q15" s="22" t="str">
        <f t="shared" si="6"/>
        <v/>
      </c>
      <c r="R15" s="22" t="str">
        <f t="shared" si="6"/>
        <v/>
      </c>
      <c r="S15" s="22" t="str">
        <f t="shared" si="6"/>
        <v/>
      </c>
      <c r="T15" s="22" t="str">
        <f t="shared" si="6"/>
        <v/>
      </c>
      <c r="U15" s="22" t="str">
        <f t="shared" si="6"/>
        <v/>
      </c>
      <c r="V15" s="22" t="str">
        <f t="shared" si="6"/>
        <v/>
      </c>
      <c r="W15" s="58" t="s">
        <v>1884</v>
      </c>
      <c r="X15" t="s">
        <v>1220</v>
      </c>
      <c r="Z15" s="46" t="s">
        <v>11076</v>
      </c>
      <c r="AB15" s="32" t="str">
        <f t="shared" si="4"/>
        <v>1JBTCOACO</v>
      </c>
      <c r="AC15" s="32" t="b">
        <f t="shared" si="5"/>
        <v>1</v>
      </c>
      <c r="AD15" t="s">
        <v>8364</v>
      </c>
      <c r="AE15" t="s">
        <v>51</v>
      </c>
      <c r="AF15" t="s">
        <v>1439</v>
      </c>
      <c r="AG15" t="s">
        <v>9398</v>
      </c>
      <c r="AH15" s="47">
        <v>43283.694751122683</v>
      </c>
      <c r="AI15" t="s">
        <v>9398</v>
      </c>
      <c r="AJ15" s="47">
        <v>43283.694751122683</v>
      </c>
    </row>
    <row r="16" spans="1:36" x14ac:dyDescent="0.35">
      <c r="B16" s="47">
        <v>43283</v>
      </c>
      <c r="D16" s="46" t="s">
        <v>11117</v>
      </c>
      <c r="E16" s="22" t="s">
        <v>1441</v>
      </c>
      <c r="F16" s="22" t="s">
        <v>1441</v>
      </c>
      <c r="H16" s="22" t="str">
        <f t="shared" si="6"/>
        <v/>
      </c>
      <c r="I16" s="22" t="str">
        <f t="shared" si="6"/>
        <v/>
      </c>
      <c r="J16" s="22" t="str">
        <f t="shared" si="6"/>
        <v/>
      </c>
      <c r="K16" s="22" t="str">
        <f t="shared" si="6"/>
        <v/>
      </c>
      <c r="L16" s="22" t="str">
        <f t="shared" si="6"/>
        <v/>
      </c>
      <c r="M16" s="22" t="str">
        <f t="shared" si="6"/>
        <v/>
      </c>
      <c r="N16" s="22" t="str">
        <f t="shared" si="6"/>
        <v/>
      </c>
      <c r="O16" s="22" t="str">
        <f t="shared" si="6"/>
        <v/>
      </c>
      <c r="P16" s="22" t="str">
        <f t="shared" si="6"/>
        <v/>
      </c>
      <c r="Q16" s="22" t="str">
        <f t="shared" si="6"/>
        <v/>
      </c>
      <c r="R16" s="22" t="str">
        <f t="shared" si="6"/>
        <v/>
      </c>
      <c r="S16" s="22" t="str">
        <f t="shared" si="6"/>
        <v/>
      </c>
      <c r="T16" s="22" t="str">
        <f t="shared" si="6"/>
        <v/>
      </c>
      <c r="U16" s="22" t="str">
        <f t="shared" si="6"/>
        <v/>
      </c>
      <c r="V16" s="22" t="str">
        <f t="shared" si="6"/>
        <v/>
      </c>
      <c r="W16" t="s">
        <v>10854</v>
      </c>
      <c r="X16" t="s">
        <v>10863</v>
      </c>
      <c r="Z16" s="46" t="s">
        <v>11077</v>
      </c>
      <c r="AB16" s="32" t="str">
        <f t="shared" si="4"/>
        <v>1JBTCOADO</v>
      </c>
      <c r="AC16" s="32" t="b">
        <f t="shared" si="5"/>
        <v>1</v>
      </c>
      <c r="AD16" t="s">
        <v>8364</v>
      </c>
      <c r="AE16" t="s">
        <v>1573</v>
      </c>
      <c r="AF16" t="s">
        <v>10300</v>
      </c>
      <c r="AG16" t="s">
        <v>9398</v>
      </c>
      <c r="AH16" s="47">
        <v>43283.694751655094</v>
      </c>
      <c r="AI16" t="s">
        <v>9398</v>
      </c>
      <c r="AJ16" s="47">
        <v>43283.694751655094</v>
      </c>
    </row>
    <row r="17" spans="2:36" x14ac:dyDescent="0.35">
      <c r="B17" s="47">
        <v>43283</v>
      </c>
      <c r="D17" s="46" t="s">
        <v>11117</v>
      </c>
      <c r="E17" s="22" t="s">
        <v>1441</v>
      </c>
      <c r="F17" s="22" t="s">
        <v>1441</v>
      </c>
      <c r="H17" s="22" t="str">
        <f t="shared" si="6"/>
        <v/>
      </c>
      <c r="I17" s="22" t="str">
        <f t="shared" si="6"/>
        <v/>
      </c>
      <c r="J17" s="22" t="str">
        <f t="shared" si="6"/>
        <v/>
      </c>
      <c r="K17" s="22" t="str">
        <f t="shared" si="6"/>
        <v/>
      </c>
      <c r="L17" s="22" t="str">
        <f t="shared" si="6"/>
        <v/>
      </c>
      <c r="M17" s="22" t="str">
        <f t="shared" si="6"/>
        <v/>
      </c>
      <c r="N17" s="22" t="str">
        <f t="shared" si="6"/>
        <v/>
      </c>
      <c r="O17" s="22" t="str">
        <f t="shared" si="6"/>
        <v/>
      </c>
      <c r="P17" s="22" t="str">
        <f t="shared" si="6"/>
        <v/>
      </c>
      <c r="Q17" s="22" t="str">
        <f t="shared" si="6"/>
        <v/>
      </c>
      <c r="R17" s="22" t="str">
        <f t="shared" si="6"/>
        <v/>
      </c>
      <c r="S17" s="22" t="str">
        <f t="shared" si="6"/>
        <v/>
      </c>
      <c r="T17" s="22" t="str">
        <f t="shared" si="6"/>
        <v/>
      </c>
      <c r="U17" s="22" t="str">
        <f t="shared" si="6"/>
        <v/>
      </c>
      <c r="V17" s="22" t="str">
        <f t="shared" si="6"/>
        <v/>
      </c>
      <c r="W17" s="58" t="s">
        <v>10873</v>
      </c>
      <c r="X17" s="46" t="s">
        <v>10864</v>
      </c>
      <c r="Z17" s="46" t="s">
        <v>11085</v>
      </c>
      <c r="AB17" s="32" t="str">
        <f t="shared" si="4"/>
        <v>1JBTCOAFC</v>
      </c>
      <c r="AC17" s="32" t="b">
        <f t="shared" si="5"/>
        <v>1</v>
      </c>
      <c r="AD17" t="s">
        <v>8364</v>
      </c>
      <c r="AE17" t="s">
        <v>52</v>
      </c>
      <c r="AF17" t="s">
        <v>1440</v>
      </c>
      <c r="AG17" t="s">
        <v>9398</v>
      </c>
      <c r="AH17" s="47">
        <v>43283.694751354167</v>
      </c>
      <c r="AI17" t="s">
        <v>9398</v>
      </c>
      <c r="AJ17" s="47">
        <v>43283.694751354167</v>
      </c>
    </row>
    <row r="18" spans="2:36" x14ac:dyDescent="0.35">
      <c r="B18" s="47">
        <v>43283</v>
      </c>
      <c r="D18" s="46" t="s">
        <v>11117</v>
      </c>
      <c r="E18" s="22" t="s">
        <v>1441</v>
      </c>
      <c r="F18" s="22" t="s">
        <v>1441</v>
      </c>
      <c r="H18" s="22" t="str">
        <f t="shared" si="6"/>
        <v/>
      </c>
      <c r="I18" s="22" t="str">
        <f t="shared" si="6"/>
        <v/>
      </c>
      <c r="J18" s="22" t="str">
        <f t="shared" si="6"/>
        <v/>
      </c>
      <c r="K18" s="22" t="str">
        <f t="shared" si="6"/>
        <v/>
      </c>
      <c r="L18" s="22" t="str">
        <f t="shared" si="6"/>
        <v/>
      </c>
      <c r="M18" s="22" t="str">
        <f t="shared" si="6"/>
        <v/>
      </c>
      <c r="N18" s="22" t="str">
        <f t="shared" si="6"/>
        <v/>
      </c>
      <c r="O18" s="22" t="str">
        <f t="shared" si="6"/>
        <v/>
      </c>
      <c r="P18" s="22" t="str">
        <f t="shared" si="6"/>
        <v/>
      </c>
      <c r="Q18" s="22" t="str">
        <f t="shared" si="6"/>
        <v/>
      </c>
      <c r="R18" s="22" t="str">
        <f t="shared" si="6"/>
        <v/>
      </c>
      <c r="S18" s="22" t="str">
        <f t="shared" si="6"/>
        <v/>
      </c>
      <c r="T18" s="22" t="str">
        <f t="shared" si="6"/>
        <v/>
      </c>
      <c r="U18" s="22" t="str">
        <f t="shared" si="6"/>
        <v/>
      </c>
      <c r="V18" s="22" t="str">
        <f t="shared" si="6"/>
        <v/>
      </c>
      <c r="W18" t="s">
        <v>10855</v>
      </c>
      <c r="X18" s="46" t="s">
        <v>10865</v>
      </c>
      <c r="Z18" s="46" t="s">
        <v>11078</v>
      </c>
      <c r="AB18" s="32" t="str">
        <f t="shared" si="4"/>
        <v>1JBTCOALH</v>
      </c>
      <c r="AC18" s="32" t="b">
        <f t="shared" si="5"/>
        <v>1</v>
      </c>
      <c r="AD18" t="s">
        <v>8364</v>
      </c>
      <c r="AE18" t="s">
        <v>10538</v>
      </c>
      <c r="AF18" t="s">
        <v>10302</v>
      </c>
      <c r="AG18" t="s">
        <v>9398</v>
      </c>
      <c r="AH18" s="47">
        <v>43283.694751539355</v>
      </c>
      <c r="AI18" t="s">
        <v>9398</v>
      </c>
      <c r="AJ18" s="47">
        <v>43283.694751539355</v>
      </c>
    </row>
    <row r="19" spans="2:36" x14ac:dyDescent="0.35">
      <c r="H19" s="22" t="str">
        <f t="shared" si="6"/>
        <v/>
      </c>
      <c r="I19" s="22" t="str">
        <f t="shared" si="6"/>
        <v/>
      </c>
      <c r="J19" s="22" t="str">
        <f t="shared" si="6"/>
        <v/>
      </c>
      <c r="K19" s="22" t="str">
        <f t="shared" si="6"/>
        <v/>
      </c>
      <c r="L19" s="22" t="str">
        <f t="shared" si="6"/>
        <v/>
      </c>
      <c r="M19" s="22" t="str">
        <f t="shared" si="6"/>
        <v/>
      </c>
      <c r="N19" s="22" t="str">
        <f t="shared" si="6"/>
        <v/>
      </c>
      <c r="O19" s="22" t="str">
        <f t="shared" si="6"/>
        <v/>
      </c>
      <c r="P19" s="22" t="str">
        <f t="shared" si="6"/>
        <v/>
      </c>
      <c r="Q19" s="22" t="str">
        <f t="shared" si="6"/>
        <v/>
      </c>
      <c r="R19" s="22" t="str">
        <f t="shared" si="6"/>
        <v/>
      </c>
      <c r="S19" s="22" t="str">
        <f t="shared" si="6"/>
        <v/>
      </c>
      <c r="T19" s="22" t="str">
        <f t="shared" si="6"/>
        <v/>
      </c>
      <c r="U19" s="22" t="str">
        <f t="shared" si="6"/>
        <v/>
      </c>
      <c r="V19" s="22" t="str">
        <f t="shared" si="6"/>
        <v/>
      </c>
      <c r="W19" t="s">
        <v>1747</v>
      </c>
      <c r="X19" t="s">
        <v>10866</v>
      </c>
      <c r="Y19" t="s">
        <v>10856</v>
      </c>
      <c r="Z19" s="46" t="s">
        <v>11079</v>
      </c>
      <c r="AB19" s="32" t="str">
        <f t="shared" si="4"/>
        <v>1JBTCOAPH</v>
      </c>
      <c r="AC19" s="32" t="b">
        <f t="shared" si="5"/>
        <v>1</v>
      </c>
      <c r="AD19" t="s">
        <v>8364</v>
      </c>
      <c r="AE19" t="s">
        <v>1780</v>
      </c>
      <c r="AF19" t="s">
        <v>10301</v>
      </c>
      <c r="AG19" t="s">
        <v>9398</v>
      </c>
      <c r="AH19" s="47">
        <v>43283.694751423609</v>
      </c>
      <c r="AI19" t="s">
        <v>9398</v>
      </c>
      <c r="AJ19" s="47">
        <v>43283.694751423609</v>
      </c>
    </row>
    <row r="20" spans="2:36" x14ac:dyDescent="0.35">
      <c r="H20" s="22" t="str">
        <f t="shared" si="6"/>
        <v/>
      </c>
      <c r="I20" s="22" t="str">
        <f t="shared" si="6"/>
        <v/>
      </c>
      <c r="J20" s="22" t="str">
        <f t="shared" si="6"/>
        <v/>
      </c>
      <c r="K20" s="22" t="str">
        <f t="shared" si="6"/>
        <v/>
      </c>
      <c r="L20" s="22" t="str">
        <f t="shared" si="6"/>
        <v/>
      </c>
      <c r="M20" s="22" t="str">
        <f t="shared" si="6"/>
        <v/>
      </c>
      <c r="N20" s="22" t="str">
        <f t="shared" si="6"/>
        <v/>
      </c>
      <c r="O20" s="22" t="str">
        <f t="shared" si="6"/>
        <v/>
      </c>
      <c r="P20" s="22" t="str">
        <f t="shared" si="6"/>
        <v/>
      </c>
      <c r="Q20" s="22" t="str">
        <f t="shared" si="6"/>
        <v/>
      </c>
      <c r="R20" s="22" t="str">
        <f t="shared" si="6"/>
        <v/>
      </c>
      <c r="S20" s="22" t="str">
        <f t="shared" si="6"/>
        <v/>
      </c>
      <c r="T20" s="22" t="str">
        <f t="shared" si="6"/>
        <v/>
      </c>
      <c r="U20" s="22" t="str">
        <f t="shared" si="6"/>
        <v/>
      </c>
      <c r="V20" s="22" t="str">
        <f t="shared" si="6"/>
        <v/>
      </c>
      <c r="W20" t="s">
        <v>10857</v>
      </c>
      <c r="X20" t="s">
        <v>10858</v>
      </c>
      <c r="Y20" s="46" t="s">
        <v>10856</v>
      </c>
      <c r="Z20" s="46" t="s">
        <v>11080</v>
      </c>
      <c r="AB20" s="32" t="str">
        <f t="shared" si="4"/>
        <v>ALP1FC</v>
      </c>
      <c r="AC20" s="32" t="b">
        <f t="shared" si="5"/>
        <v>1</v>
      </c>
      <c r="AD20" t="s">
        <v>11</v>
      </c>
      <c r="AE20" t="s">
        <v>52</v>
      </c>
      <c r="AF20" t="s">
        <v>1440</v>
      </c>
      <c r="AG20" t="s">
        <v>9387</v>
      </c>
      <c r="AH20" s="47">
        <v>42613.4062647338</v>
      </c>
      <c r="AI20" t="s">
        <v>9387</v>
      </c>
      <c r="AJ20" s="47">
        <v>42613.4062647338</v>
      </c>
    </row>
    <row r="21" spans="2:36" x14ac:dyDescent="0.35">
      <c r="H21" s="22" t="str">
        <f t="shared" si="6"/>
        <v/>
      </c>
      <c r="I21" s="22" t="str">
        <f t="shared" si="6"/>
        <v/>
      </c>
      <c r="J21" s="22" t="str">
        <f t="shared" si="6"/>
        <v/>
      </c>
      <c r="K21" s="22" t="str">
        <f t="shared" si="6"/>
        <v/>
      </c>
      <c r="L21" s="22" t="str">
        <f t="shared" si="6"/>
        <v/>
      </c>
      <c r="M21" s="22" t="str">
        <f t="shared" si="6"/>
        <v/>
      </c>
      <c r="N21" s="22" t="str">
        <f t="shared" si="6"/>
        <v/>
      </c>
      <c r="O21" s="22" t="str">
        <f t="shared" si="6"/>
        <v/>
      </c>
      <c r="P21" s="22" t="str">
        <f t="shared" si="6"/>
        <v/>
      </c>
      <c r="Q21" s="22" t="str">
        <f t="shared" si="6"/>
        <v/>
      </c>
      <c r="R21" s="22" t="str">
        <f t="shared" si="6"/>
        <v/>
      </c>
      <c r="S21" s="22" t="str">
        <f t="shared" si="6"/>
        <v/>
      </c>
      <c r="T21" s="22" t="str">
        <f t="shared" si="6"/>
        <v/>
      </c>
      <c r="U21" s="22" t="str">
        <f t="shared" si="6"/>
        <v/>
      </c>
      <c r="V21" s="22" t="str">
        <f t="shared" si="6"/>
        <v/>
      </c>
      <c r="W21" t="s">
        <v>373</v>
      </c>
      <c r="X21" t="s">
        <v>10861</v>
      </c>
      <c r="Y21" s="46" t="s">
        <v>10856</v>
      </c>
      <c r="Z21" s="46" t="s">
        <v>11086</v>
      </c>
      <c r="AB21" s="32" t="str">
        <f t="shared" si="4"/>
        <v>CHA1AG</v>
      </c>
      <c r="AC21" s="32" t="b">
        <f t="shared" si="5"/>
        <v>1</v>
      </c>
      <c r="AD21" t="s">
        <v>9821</v>
      </c>
      <c r="AE21" t="s">
        <v>1470</v>
      </c>
      <c r="AF21" t="s">
        <v>9817</v>
      </c>
      <c r="AG21" t="s">
        <v>11123</v>
      </c>
      <c r="AH21" s="47">
        <v>43171.671339085646</v>
      </c>
      <c r="AI21" t="s">
        <v>11123</v>
      </c>
      <c r="AJ21" s="47">
        <v>43171.671339085646</v>
      </c>
    </row>
    <row r="22" spans="2:36" x14ac:dyDescent="0.35">
      <c r="H22" s="22" t="str">
        <f t="shared" si="6"/>
        <v/>
      </c>
      <c r="I22" s="22" t="str">
        <f t="shared" si="6"/>
        <v/>
      </c>
      <c r="J22" s="22" t="str">
        <f t="shared" si="6"/>
        <v/>
      </c>
      <c r="K22" s="22" t="str">
        <f t="shared" si="6"/>
        <v/>
      </c>
      <c r="L22" s="22" t="str">
        <f t="shared" si="6"/>
        <v/>
      </c>
      <c r="M22" s="22" t="str">
        <f t="shared" si="6"/>
        <v/>
      </c>
      <c r="N22" s="22" t="str">
        <f t="shared" si="6"/>
        <v/>
      </c>
      <c r="O22" s="22" t="str">
        <f t="shared" si="6"/>
        <v/>
      </c>
      <c r="P22" s="22" t="str">
        <f t="shared" si="6"/>
        <v/>
      </c>
      <c r="Q22" s="22" t="str">
        <f t="shared" si="6"/>
        <v/>
      </c>
      <c r="R22" s="22" t="str">
        <f t="shared" si="6"/>
        <v/>
      </c>
      <c r="S22" s="22" t="str">
        <f t="shared" si="6"/>
        <v/>
      </c>
      <c r="T22" s="22" t="str">
        <f t="shared" si="6"/>
        <v/>
      </c>
      <c r="U22" s="22" t="str">
        <f t="shared" si="6"/>
        <v/>
      </c>
      <c r="V22" s="22" t="str">
        <f t="shared" si="6"/>
        <v/>
      </c>
      <c r="W22" t="s">
        <v>9728</v>
      </c>
      <c r="X22" t="s">
        <v>9814</v>
      </c>
      <c r="Y22" t="s">
        <v>10856</v>
      </c>
      <c r="Z22" s="46" t="s">
        <v>11081</v>
      </c>
      <c r="AB22" s="32" t="str">
        <f t="shared" si="4"/>
        <v>CORPAH</v>
      </c>
      <c r="AC22" s="32" t="b">
        <f t="shared" si="5"/>
        <v>1</v>
      </c>
      <c r="AD22" t="s">
        <v>12</v>
      </c>
      <c r="AE22" t="s">
        <v>10537</v>
      </c>
      <c r="AF22" t="s">
        <v>9815</v>
      </c>
      <c r="AG22" t="s">
        <v>9398</v>
      </c>
      <c r="AH22" s="47">
        <v>43241.786072453702</v>
      </c>
      <c r="AI22" t="s">
        <v>9398</v>
      </c>
      <c r="AJ22" s="47">
        <v>43241.786072453702</v>
      </c>
    </row>
    <row r="23" spans="2:36" x14ac:dyDescent="0.35">
      <c r="H23" s="22" t="str">
        <f t="shared" si="6"/>
        <v/>
      </c>
      <c r="I23" s="22" t="str">
        <f t="shared" si="6"/>
        <v/>
      </c>
      <c r="J23" s="22" t="str">
        <f t="shared" si="6"/>
        <v/>
      </c>
      <c r="K23" s="22" t="str">
        <f t="shared" si="6"/>
        <v/>
      </c>
      <c r="L23" s="22" t="str">
        <f t="shared" si="6"/>
        <v/>
      </c>
      <c r="M23" s="22" t="str">
        <f t="shared" si="6"/>
        <v/>
      </c>
      <c r="N23" s="22" t="str">
        <f t="shared" si="6"/>
        <v/>
      </c>
      <c r="O23" s="22" t="str">
        <f t="shared" si="6"/>
        <v/>
      </c>
      <c r="P23" s="22" t="str">
        <f t="shared" si="6"/>
        <v/>
      </c>
      <c r="Q23" s="22" t="str">
        <f t="shared" si="6"/>
        <v/>
      </c>
      <c r="R23" s="22" t="str">
        <f t="shared" si="6"/>
        <v/>
      </c>
      <c r="S23" s="22" t="str">
        <f t="shared" si="6"/>
        <v/>
      </c>
      <c r="T23" s="22" t="str">
        <f t="shared" si="6"/>
        <v/>
      </c>
      <c r="U23" s="22" t="str">
        <f t="shared" si="6"/>
        <v/>
      </c>
      <c r="V23" s="22" t="str">
        <f t="shared" si="6"/>
        <v/>
      </c>
      <c r="W23" t="s">
        <v>1460</v>
      </c>
      <c r="X23" t="s">
        <v>1196</v>
      </c>
      <c r="Y23" t="s">
        <v>10856</v>
      </c>
      <c r="Z23" s="46" t="s">
        <v>11082</v>
      </c>
      <c r="AB23" s="32" t="str">
        <f t="shared" si="4"/>
        <v>CORPCO</v>
      </c>
      <c r="AC23" s="32" t="b">
        <f t="shared" si="5"/>
        <v>1</v>
      </c>
      <c r="AD23" t="s">
        <v>12</v>
      </c>
      <c r="AE23" t="s">
        <v>51</v>
      </c>
      <c r="AF23" t="s">
        <v>1439</v>
      </c>
      <c r="AG23" t="s">
        <v>9398</v>
      </c>
      <c r="AH23" s="47">
        <v>42689.640181863426</v>
      </c>
      <c r="AI23" t="s">
        <v>9398</v>
      </c>
      <c r="AJ23" s="47">
        <v>42689.640181863426</v>
      </c>
    </row>
    <row r="24" spans="2:36" x14ac:dyDescent="0.35">
      <c r="H24" s="22" t="str">
        <f t="shared" si="6"/>
        <v/>
      </c>
      <c r="I24" s="22" t="str">
        <f t="shared" si="6"/>
        <v/>
      </c>
      <c r="J24" s="22" t="str">
        <f t="shared" si="6"/>
        <v/>
      </c>
      <c r="K24" s="22" t="str">
        <f t="shared" si="6"/>
        <v/>
      </c>
      <c r="L24" s="22" t="str">
        <f t="shared" si="6"/>
        <v/>
      </c>
      <c r="M24" s="22" t="str">
        <f t="shared" si="6"/>
        <v/>
      </c>
      <c r="N24" s="22" t="str">
        <f t="shared" si="6"/>
        <v/>
      </c>
      <c r="O24" s="22" t="str">
        <f t="shared" si="6"/>
        <v/>
      </c>
      <c r="P24" s="22" t="str">
        <f t="shared" si="6"/>
        <v/>
      </c>
      <c r="Q24" s="22" t="str">
        <f t="shared" si="6"/>
        <v/>
      </c>
      <c r="R24" s="22" t="str">
        <f t="shared" si="6"/>
        <v/>
      </c>
      <c r="S24" s="22" t="str">
        <f t="shared" si="6"/>
        <v/>
      </c>
      <c r="T24" s="22" t="str">
        <f t="shared" si="6"/>
        <v/>
      </c>
      <c r="U24" s="22" t="str">
        <f t="shared" si="6"/>
        <v/>
      </c>
      <c r="V24" s="22" t="str">
        <f t="shared" si="6"/>
        <v/>
      </c>
      <c r="W24" t="s">
        <v>1313</v>
      </c>
      <c r="X24" t="s">
        <v>9816</v>
      </c>
      <c r="Y24" t="s">
        <v>10856</v>
      </c>
      <c r="Z24" s="46" t="s">
        <v>11087</v>
      </c>
      <c r="AB24" s="32" t="str">
        <f t="shared" si="4"/>
        <v>CORPDO</v>
      </c>
      <c r="AC24" s="32" t="b">
        <f t="shared" si="5"/>
        <v>1</v>
      </c>
      <c r="AD24" t="s">
        <v>12</v>
      </c>
      <c r="AE24" t="s">
        <v>1573</v>
      </c>
      <c r="AF24" t="s">
        <v>10300</v>
      </c>
      <c r="AG24" t="s">
        <v>9398</v>
      </c>
      <c r="AH24" s="47">
        <v>43241.786072372684</v>
      </c>
      <c r="AI24" t="s">
        <v>9398</v>
      </c>
      <c r="AJ24" s="47">
        <v>43241.786072372684</v>
      </c>
    </row>
    <row r="25" spans="2:36" x14ac:dyDescent="0.35">
      <c r="H25" s="22" t="str">
        <f t="shared" si="6"/>
        <v/>
      </c>
      <c r="I25" s="22" t="str">
        <f t="shared" si="6"/>
        <v/>
      </c>
      <c r="J25" s="22" t="str">
        <f t="shared" si="6"/>
        <v/>
      </c>
      <c r="K25" s="22" t="str">
        <f t="shared" si="6"/>
        <v/>
      </c>
      <c r="L25" s="22" t="str">
        <f t="shared" si="6"/>
        <v/>
      </c>
      <c r="M25" s="22" t="str">
        <f t="shared" si="6"/>
        <v/>
      </c>
      <c r="N25" s="22" t="str">
        <f t="shared" si="6"/>
        <v/>
      </c>
      <c r="O25" s="22" t="str">
        <f t="shared" si="6"/>
        <v/>
      </c>
      <c r="P25" s="22" t="str">
        <f t="shared" si="6"/>
        <v/>
      </c>
      <c r="Q25" s="22" t="str">
        <f t="shared" si="6"/>
        <v/>
      </c>
      <c r="R25" s="22" t="str">
        <f t="shared" si="6"/>
        <v/>
      </c>
      <c r="S25" s="22" t="str">
        <f t="shared" si="6"/>
        <v/>
      </c>
      <c r="T25" s="22" t="str">
        <f t="shared" si="6"/>
        <v/>
      </c>
      <c r="U25" s="22" t="str">
        <f t="shared" si="6"/>
        <v/>
      </c>
      <c r="V25" s="22" t="str">
        <f t="shared" si="6"/>
        <v/>
      </c>
      <c r="W25" t="s">
        <v>371</v>
      </c>
      <c r="X25" t="s">
        <v>10867</v>
      </c>
      <c r="Y25" t="s">
        <v>10856</v>
      </c>
      <c r="Z25" s="46" t="s">
        <v>10277</v>
      </c>
      <c r="AB25" s="32" t="str">
        <f t="shared" si="4"/>
        <v>CORPLH</v>
      </c>
      <c r="AC25" s="32" t="b">
        <f t="shared" si="5"/>
        <v>1</v>
      </c>
      <c r="AD25" t="s">
        <v>12</v>
      </c>
      <c r="AE25" t="s">
        <v>10538</v>
      </c>
      <c r="AF25" t="s">
        <v>10302</v>
      </c>
      <c r="AG25" t="s">
        <v>9398</v>
      </c>
      <c r="AH25" s="47">
        <v>43241.786072256946</v>
      </c>
      <c r="AI25" t="s">
        <v>9398</v>
      </c>
      <c r="AJ25" s="47">
        <v>43241.786072256946</v>
      </c>
    </row>
    <row r="26" spans="2:36" x14ac:dyDescent="0.35">
      <c r="H26" s="22" t="str">
        <f t="shared" si="6"/>
        <v/>
      </c>
      <c r="I26" s="22" t="str">
        <f t="shared" si="6"/>
        <v/>
      </c>
      <c r="J26" s="22" t="str">
        <f t="shared" si="6"/>
        <v/>
      </c>
      <c r="K26" s="22" t="str">
        <f t="shared" si="6"/>
        <v/>
      </c>
      <c r="L26" s="22" t="str">
        <f t="shared" si="6"/>
        <v/>
      </c>
      <c r="M26" s="22" t="str">
        <f t="shared" si="6"/>
        <v/>
      </c>
      <c r="N26" s="22" t="str">
        <f t="shared" si="6"/>
        <v/>
      </c>
      <c r="O26" s="22" t="str">
        <f t="shared" si="6"/>
        <v/>
      </c>
      <c r="P26" s="22" t="str">
        <f t="shared" si="6"/>
        <v/>
      </c>
      <c r="Q26" s="22" t="str">
        <f t="shared" si="6"/>
        <v/>
      </c>
      <c r="R26" s="22" t="str">
        <f t="shared" si="6"/>
        <v/>
      </c>
      <c r="S26" s="22" t="str">
        <f t="shared" si="6"/>
        <v/>
      </c>
      <c r="T26" s="22" t="str">
        <f t="shared" si="6"/>
        <v/>
      </c>
      <c r="U26" s="22" t="str">
        <f t="shared" si="6"/>
        <v/>
      </c>
      <c r="V26" s="22" t="str">
        <f t="shared" si="6"/>
        <v/>
      </c>
      <c r="W26" t="s">
        <v>9729</v>
      </c>
      <c r="X26" t="s">
        <v>10868</v>
      </c>
      <c r="Y26" s="46" t="s">
        <v>10856</v>
      </c>
      <c r="Z26" s="46" t="s">
        <v>11088</v>
      </c>
      <c r="AB26" s="32" t="str">
        <f t="shared" si="4"/>
        <v>CORPPH</v>
      </c>
      <c r="AC26" s="32" t="b">
        <f t="shared" si="5"/>
        <v>1</v>
      </c>
      <c r="AD26" t="s">
        <v>12</v>
      </c>
      <c r="AE26" t="s">
        <v>1780</v>
      </c>
      <c r="AF26" t="s">
        <v>10301</v>
      </c>
      <c r="AG26" t="s">
        <v>9398</v>
      </c>
      <c r="AH26" s="47">
        <v>43241.786071909723</v>
      </c>
      <c r="AI26" t="s">
        <v>9398</v>
      </c>
      <c r="AJ26" s="47">
        <v>43241.786071909723</v>
      </c>
    </row>
    <row r="27" spans="2:36" x14ac:dyDescent="0.35">
      <c r="H27" s="22" t="str">
        <f t="shared" si="6"/>
        <v/>
      </c>
      <c r="I27" s="22" t="str">
        <f t="shared" si="6"/>
        <v/>
      </c>
      <c r="J27" s="22" t="str">
        <f t="shared" si="6"/>
        <v/>
      </c>
      <c r="K27" s="22" t="str">
        <f t="shared" si="6"/>
        <v/>
      </c>
      <c r="L27" s="22" t="str">
        <f t="shared" si="6"/>
        <v/>
      </c>
      <c r="M27" s="22" t="str">
        <f t="shared" si="6"/>
        <v/>
      </c>
      <c r="N27" s="22" t="str">
        <f t="shared" si="6"/>
        <v/>
      </c>
      <c r="O27" s="22" t="str">
        <f t="shared" si="6"/>
        <v/>
      </c>
      <c r="P27" s="22" t="str">
        <f t="shared" si="6"/>
        <v/>
      </c>
      <c r="Q27" s="22" t="str">
        <f t="shared" si="6"/>
        <v/>
      </c>
      <c r="R27" s="22" t="str">
        <f t="shared" si="6"/>
        <v/>
      </c>
      <c r="S27" s="22" t="str">
        <f t="shared" si="6"/>
        <v/>
      </c>
      <c r="T27" s="22" t="str">
        <f t="shared" si="6"/>
        <v/>
      </c>
      <c r="U27" s="22" t="str">
        <f t="shared" si="6"/>
        <v/>
      </c>
      <c r="V27" s="22" t="str">
        <f t="shared" si="6"/>
        <v/>
      </c>
      <c r="W27" s="58" t="s">
        <v>1485</v>
      </c>
      <c r="X27" s="46" t="s">
        <v>10869</v>
      </c>
      <c r="Y27" s="46" t="s">
        <v>10856</v>
      </c>
      <c r="Z27" s="46" t="s">
        <v>11089</v>
      </c>
      <c r="AB27" s="32" t="str">
        <f t="shared" si="4"/>
        <v>FHQ1PH</v>
      </c>
      <c r="AC27" s="32" t="b">
        <f t="shared" si="5"/>
        <v>1</v>
      </c>
      <c r="AD27" t="s">
        <v>13</v>
      </c>
      <c r="AE27" t="s">
        <v>1780</v>
      </c>
      <c r="AF27" t="s">
        <v>10301</v>
      </c>
      <c r="AG27" t="s">
        <v>9398</v>
      </c>
      <c r="AH27" s="47">
        <v>43243.395522604165</v>
      </c>
      <c r="AI27" t="s">
        <v>9398</v>
      </c>
      <c r="AJ27" s="47">
        <v>43243.395522604165</v>
      </c>
    </row>
    <row r="28" spans="2:36" x14ac:dyDescent="0.35">
      <c r="H28" s="22" t="str">
        <f t="shared" si="6"/>
        <v/>
      </c>
      <c r="I28" s="22" t="str">
        <f t="shared" si="6"/>
        <v/>
      </c>
      <c r="J28" s="22" t="str">
        <f t="shared" si="6"/>
        <v/>
      </c>
      <c r="K28" s="22" t="str">
        <f t="shared" si="6"/>
        <v/>
      </c>
      <c r="L28" s="22" t="str">
        <f t="shared" si="6"/>
        <v/>
      </c>
      <c r="M28" s="22" t="str">
        <f t="shared" si="6"/>
        <v/>
      </c>
      <c r="N28" s="22" t="str">
        <f t="shared" si="6"/>
        <v/>
      </c>
      <c r="O28" s="22" t="str">
        <f t="shared" si="6"/>
        <v/>
      </c>
      <c r="P28" s="22" t="str">
        <f t="shared" si="6"/>
        <v/>
      </c>
      <c r="Q28" s="22" t="str">
        <f t="shared" si="6"/>
        <v/>
      </c>
      <c r="R28" s="22" t="str">
        <f t="shared" si="6"/>
        <v/>
      </c>
      <c r="S28" s="22" t="str">
        <f t="shared" si="6"/>
        <v/>
      </c>
      <c r="T28" s="22" t="str">
        <f t="shared" si="6"/>
        <v/>
      </c>
      <c r="U28" s="22" t="str">
        <f t="shared" si="6"/>
        <v/>
      </c>
      <c r="V28" s="22" t="str">
        <f t="shared" si="6"/>
        <v/>
      </c>
      <c r="W28" s="58" t="s">
        <v>1783</v>
      </c>
      <c r="X28" s="46" t="s">
        <v>10286</v>
      </c>
      <c r="Y28" s="46" t="s">
        <v>10856</v>
      </c>
      <c r="Z28" s="46" t="s">
        <v>10286</v>
      </c>
      <c r="AB28" s="32" t="str">
        <f t="shared" si="4"/>
        <v>JBT-145CO</v>
      </c>
      <c r="AC28" s="32" t="b">
        <f t="shared" si="5"/>
        <v>1</v>
      </c>
      <c r="AD28" t="s">
        <v>10488</v>
      </c>
      <c r="AE28" t="s">
        <v>51</v>
      </c>
      <c r="AF28" t="s">
        <v>1439</v>
      </c>
      <c r="AG28" t="s">
        <v>9398</v>
      </c>
      <c r="AH28" s="47">
        <v>42689.640181863426</v>
      </c>
      <c r="AI28" t="s">
        <v>9398</v>
      </c>
      <c r="AJ28" s="47">
        <v>42689.640181863426</v>
      </c>
    </row>
    <row r="29" spans="2:36" x14ac:dyDescent="0.35">
      <c r="H29" s="22" t="str">
        <f t="shared" si="6"/>
        <v/>
      </c>
      <c r="I29" s="22" t="str">
        <f t="shared" si="6"/>
        <v/>
      </c>
      <c r="J29" s="22" t="str">
        <f t="shared" si="6"/>
        <v/>
      </c>
      <c r="K29" s="22" t="str">
        <f t="shared" si="6"/>
        <v/>
      </c>
      <c r="L29" s="22" t="str">
        <f t="shared" si="6"/>
        <v/>
      </c>
      <c r="M29" s="22" t="str">
        <f t="shared" si="6"/>
        <v/>
      </c>
      <c r="N29" s="22" t="str">
        <f t="shared" si="6"/>
        <v/>
      </c>
      <c r="O29" s="22" t="str">
        <f t="shared" si="6"/>
        <v/>
      </c>
      <c r="P29" s="22" t="str">
        <f t="shared" si="6"/>
        <v/>
      </c>
      <c r="Q29" s="22" t="str">
        <f t="shared" si="6"/>
        <v/>
      </c>
      <c r="R29" s="22" t="str">
        <f t="shared" si="6"/>
        <v/>
      </c>
      <c r="S29" s="22" t="str">
        <f t="shared" si="6"/>
        <v/>
      </c>
      <c r="T29" s="22" t="str">
        <f t="shared" si="6"/>
        <v/>
      </c>
      <c r="U29" s="22" t="str">
        <f t="shared" si="6"/>
        <v/>
      </c>
      <c r="V29" s="22" t="str">
        <f t="shared" si="6"/>
        <v/>
      </c>
      <c r="W29" s="58" t="s">
        <v>10860</v>
      </c>
      <c r="X29" s="46" t="s">
        <v>10870</v>
      </c>
      <c r="Y29" s="46" t="s">
        <v>10856</v>
      </c>
      <c r="Z29" s="46" t="s">
        <v>11090</v>
      </c>
      <c r="AB29" s="32" t="str">
        <f t="shared" si="4"/>
        <v>JBT-450CO</v>
      </c>
      <c r="AC29" s="32" t="b">
        <f t="shared" si="5"/>
        <v>1</v>
      </c>
      <c r="AD29" t="s">
        <v>10489</v>
      </c>
      <c r="AE29" t="s">
        <v>51</v>
      </c>
      <c r="AF29" t="s">
        <v>1439</v>
      </c>
      <c r="AG29" t="s">
        <v>9398</v>
      </c>
      <c r="AH29" s="47">
        <v>42689.640181863426</v>
      </c>
      <c r="AI29" t="s">
        <v>9398</v>
      </c>
      <c r="AJ29" s="47">
        <v>42689.640181863426</v>
      </c>
    </row>
    <row r="30" spans="2:36" x14ac:dyDescent="0.35">
      <c r="AB30" s="32" t="str">
        <f t="shared" si="4"/>
        <v>JBT-451CO</v>
      </c>
      <c r="AC30" s="32" t="b">
        <f t="shared" si="5"/>
        <v>1</v>
      </c>
      <c r="AD30" t="s">
        <v>10490</v>
      </c>
      <c r="AE30" t="s">
        <v>51</v>
      </c>
      <c r="AF30" t="s">
        <v>1439</v>
      </c>
      <c r="AG30" t="s">
        <v>9398</v>
      </c>
      <c r="AH30" s="47">
        <v>42689.640181863426</v>
      </c>
      <c r="AI30" t="s">
        <v>9398</v>
      </c>
      <c r="AJ30" s="47">
        <v>42689.640181863426</v>
      </c>
    </row>
    <row r="31" spans="2:36" x14ac:dyDescent="0.35">
      <c r="AB31" s="32" t="str">
        <f t="shared" si="4"/>
        <v>JBT-452CO</v>
      </c>
      <c r="AC31" s="32" t="b">
        <f t="shared" si="5"/>
        <v>1</v>
      </c>
      <c r="AD31" t="s">
        <v>10491</v>
      </c>
      <c r="AE31" t="s">
        <v>51</v>
      </c>
      <c r="AF31" t="s">
        <v>1439</v>
      </c>
      <c r="AG31" t="s">
        <v>9398</v>
      </c>
      <c r="AH31" s="47">
        <v>42689.640181863426</v>
      </c>
      <c r="AI31" t="s">
        <v>9398</v>
      </c>
      <c r="AJ31" s="47">
        <v>42689.640181863426</v>
      </c>
    </row>
    <row r="32" spans="2:36" x14ac:dyDescent="0.35">
      <c r="AB32" s="32" t="str">
        <f t="shared" si="4"/>
        <v>KIN1FC</v>
      </c>
      <c r="AC32" s="32" t="b">
        <f t="shared" si="5"/>
        <v>1</v>
      </c>
      <c r="AD32" t="s">
        <v>14</v>
      </c>
      <c r="AE32" t="s">
        <v>52</v>
      </c>
      <c r="AF32" t="s">
        <v>1440</v>
      </c>
      <c r="AG32" t="s">
        <v>9398</v>
      </c>
      <c r="AH32" s="47">
        <v>42941.43638136574</v>
      </c>
      <c r="AI32" t="s">
        <v>9398</v>
      </c>
      <c r="AJ32" s="47">
        <v>42941.43638136574</v>
      </c>
    </row>
    <row r="33" spans="28:36" x14ac:dyDescent="0.35">
      <c r="AB33" s="32" t="str">
        <f t="shared" si="4"/>
        <v>LCOMAG</v>
      </c>
      <c r="AC33" s="32" t="b">
        <f t="shared" si="5"/>
        <v>1</v>
      </c>
      <c r="AD33" t="s">
        <v>9</v>
      </c>
      <c r="AE33" t="s">
        <v>1470</v>
      </c>
      <c r="AF33" t="s">
        <v>9817</v>
      </c>
      <c r="AG33" t="s">
        <v>9398</v>
      </c>
      <c r="AH33" s="47">
        <v>43242.369180821763</v>
      </c>
      <c r="AI33" t="s">
        <v>9398</v>
      </c>
      <c r="AJ33" s="47">
        <v>43242.369180821763</v>
      </c>
    </row>
    <row r="34" spans="28:36" x14ac:dyDescent="0.35">
      <c r="AB34" s="32" t="str">
        <f t="shared" si="4"/>
        <v>LCOMAH</v>
      </c>
      <c r="AC34" s="32" t="b">
        <f t="shared" si="5"/>
        <v>1</v>
      </c>
      <c r="AD34" t="s">
        <v>9</v>
      </c>
      <c r="AE34" t="s">
        <v>10537</v>
      </c>
      <c r="AF34" t="s">
        <v>9815</v>
      </c>
      <c r="AG34" t="s">
        <v>9398</v>
      </c>
      <c r="AH34" s="47">
        <v>43242.368967939816</v>
      </c>
      <c r="AI34" t="s">
        <v>9398</v>
      </c>
      <c r="AJ34" s="47">
        <v>43242.368967939816</v>
      </c>
    </row>
    <row r="35" spans="28:36" x14ac:dyDescent="0.35">
      <c r="AB35" s="32" t="str">
        <f t="shared" si="4"/>
        <v>LCOMCO</v>
      </c>
      <c r="AC35" s="32" t="b">
        <f t="shared" si="5"/>
        <v>1</v>
      </c>
      <c r="AD35" t="s">
        <v>9</v>
      </c>
      <c r="AE35" t="s">
        <v>51</v>
      </c>
      <c r="AF35" t="s">
        <v>1439</v>
      </c>
      <c r="AG35" t="s">
        <v>9398</v>
      </c>
      <c r="AH35" s="47">
        <v>42691.489190046297</v>
      </c>
      <c r="AI35" t="s">
        <v>9398</v>
      </c>
      <c r="AJ35" s="47">
        <v>42691.489190046297</v>
      </c>
    </row>
    <row r="36" spans="28:36" x14ac:dyDescent="0.35">
      <c r="AB36" s="32" t="str">
        <f t="shared" si="4"/>
        <v>LCOMDO</v>
      </c>
      <c r="AC36" s="32" t="b">
        <f t="shared" si="5"/>
        <v>1</v>
      </c>
      <c r="AD36" t="s">
        <v>9</v>
      </c>
      <c r="AE36" t="s">
        <v>1573</v>
      </c>
      <c r="AF36" t="s">
        <v>10300</v>
      </c>
      <c r="AG36" t="s">
        <v>9398</v>
      </c>
      <c r="AH36" s="47">
        <v>43242.368967858798</v>
      </c>
      <c r="AI36" t="s">
        <v>9398</v>
      </c>
      <c r="AJ36" s="47">
        <v>43242.368967858798</v>
      </c>
    </row>
    <row r="37" spans="28:36" x14ac:dyDescent="0.35">
      <c r="AB37" s="32" t="str">
        <f t="shared" si="4"/>
        <v>LCOMFC</v>
      </c>
      <c r="AC37" s="32" t="b">
        <f t="shared" si="5"/>
        <v>1</v>
      </c>
      <c r="AD37" t="s">
        <v>9</v>
      </c>
      <c r="AE37" t="s">
        <v>52</v>
      </c>
      <c r="AF37" t="s">
        <v>1440</v>
      </c>
      <c r="AG37" t="s">
        <v>9387</v>
      </c>
      <c r="AH37" s="47">
        <v>42613.335919328703</v>
      </c>
      <c r="AI37" t="s">
        <v>9387</v>
      </c>
      <c r="AJ37" s="47">
        <v>42613.335919328703</v>
      </c>
    </row>
    <row r="38" spans="28:36" x14ac:dyDescent="0.35">
      <c r="AB38" s="32" t="str">
        <f t="shared" si="4"/>
        <v>LCOMLH</v>
      </c>
      <c r="AC38" s="32" t="b">
        <f t="shared" si="5"/>
        <v>1</v>
      </c>
      <c r="AD38" t="s">
        <v>9</v>
      </c>
      <c r="AE38" t="s">
        <v>10538</v>
      </c>
      <c r="AF38" t="s">
        <v>10302</v>
      </c>
      <c r="AG38" t="s">
        <v>9398</v>
      </c>
      <c r="AH38" s="47">
        <v>43242.368967789349</v>
      </c>
      <c r="AI38" t="s">
        <v>9398</v>
      </c>
      <c r="AJ38" s="47">
        <v>43242.368967789349</v>
      </c>
    </row>
    <row r="39" spans="28:36" x14ac:dyDescent="0.35">
      <c r="AB39" s="32" t="str">
        <f t="shared" si="4"/>
        <v>LCOMPH</v>
      </c>
      <c r="AC39" s="32" t="b">
        <f t="shared" si="5"/>
        <v>1</v>
      </c>
      <c r="AD39" t="s">
        <v>9</v>
      </c>
      <c r="AE39" t="s">
        <v>1780</v>
      </c>
      <c r="AF39" t="s">
        <v>10301</v>
      </c>
      <c r="AG39" t="s">
        <v>9398</v>
      </c>
      <c r="AH39" s="47">
        <v>43242.368967592593</v>
      </c>
      <c r="AI39" t="s">
        <v>9398</v>
      </c>
      <c r="AJ39" s="47">
        <v>43242.368967592593</v>
      </c>
    </row>
    <row r="40" spans="28:36" x14ac:dyDescent="0.35">
      <c r="AB40" s="32" t="str">
        <f t="shared" si="4"/>
        <v>LDOMCO</v>
      </c>
      <c r="AC40" s="32" t="b">
        <f t="shared" si="5"/>
        <v>1</v>
      </c>
      <c r="AD40" t="s">
        <v>10532</v>
      </c>
      <c r="AE40" t="s">
        <v>51</v>
      </c>
      <c r="AF40" t="s">
        <v>1439</v>
      </c>
      <c r="AG40" t="s">
        <v>9398</v>
      </c>
      <c r="AH40" s="47">
        <v>42691.489190046297</v>
      </c>
      <c r="AI40" t="s">
        <v>9398</v>
      </c>
      <c r="AJ40" s="47">
        <v>42691.489190046297</v>
      </c>
    </row>
    <row r="41" spans="28:36" x14ac:dyDescent="0.35">
      <c r="AB41" s="32" t="str">
        <f t="shared" si="4"/>
        <v>LFORCO</v>
      </c>
      <c r="AC41" s="32" t="b">
        <f t="shared" si="5"/>
        <v>1</v>
      </c>
      <c r="AD41" t="s">
        <v>10533</v>
      </c>
      <c r="AE41" t="s">
        <v>51</v>
      </c>
      <c r="AF41" t="s">
        <v>1439</v>
      </c>
      <c r="AG41" t="s">
        <v>9398</v>
      </c>
      <c r="AH41" s="47">
        <v>42691.489190046297</v>
      </c>
      <c r="AI41" t="s">
        <v>9398</v>
      </c>
      <c r="AJ41" s="47">
        <v>42691.489190046297</v>
      </c>
    </row>
    <row r="42" spans="28:36" x14ac:dyDescent="0.35">
      <c r="AB42" s="32" t="str">
        <f t="shared" si="4"/>
        <v>SAN1FC</v>
      </c>
      <c r="AC42" s="32" t="b">
        <f t="shared" si="5"/>
        <v>1</v>
      </c>
      <c r="AD42" t="s">
        <v>15</v>
      </c>
      <c r="AE42" t="s">
        <v>52</v>
      </c>
      <c r="AF42" t="s">
        <v>1440</v>
      </c>
      <c r="AG42" t="s">
        <v>9387</v>
      </c>
      <c r="AH42" s="47">
        <v>42613.492731678241</v>
      </c>
      <c r="AI42" t="s">
        <v>9387</v>
      </c>
      <c r="AJ42" s="47">
        <v>42613.492731678241</v>
      </c>
    </row>
    <row r="43" spans="28:36" x14ac:dyDescent="0.35">
      <c r="AB43" s="32" t="str">
        <f t="shared" ref="AB43:AB106" si="7">AD43&amp;AE43</f>
        <v/>
      </c>
      <c r="AC43" s="32" t="b">
        <f t="shared" si="5"/>
        <v>0</v>
      </c>
    </row>
    <row r="44" spans="28:36" x14ac:dyDescent="0.35">
      <c r="AB44" s="32" t="str">
        <f t="shared" si="7"/>
        <v/>
      </c>
      <c r="AC44" s="32" t="b">
        <f t="shared" si="5"/>
        <v>0</v>
      </c>
    </row>
    <row r="45" spans="28:36" x14ac:dyDescent="0.35">
      <c r="AB45" s="32" t="str">
        <f t="shared" si="7"/>
        <v/>
      </c>
      <c r="AC45" s="32" t="b">
        <f t="shared" si="5"/>
        <v>0</v>
      </c>
    </row>
    <row r="46" spans="28:36" x14ac:dyDescent="0.35">
      <c r="AB46" s="32" t="str">
        <f t="shared" si="7"/>
        <v/>
      </c>
      <c r="AC46" s="32" t="b">
        <f t="shared" si="5"/>
        <v>0</v>
      </c>
    </row>
    <row r="47" spans="28:36" x14ac:dyDescent="0.35">
      <c r="AB47" s="32" t="str">
        <f t="shared" si="7"/>
        <v/>
      </c>
      <c r="AC47" s="32" t="b">
        <f t="shared" si="5"/>
        <v>0</v>
      </c>
    </row>
    <row r="48" spans="28:36" x14ac:dyDescent="0.35">
      <c r="AB48" s="32" t="str">
        <f t="shared" si="7"/>
        <v/>
      </c>
      <c r="AC48" s="32" t="b">
        <f t="shared" si="5"/>
        <v>0</v>
      </c>
    </row>
    <row r="49" spans="28:29" x14ac:dyDescent="0.35">
      <c r="AB49" s="32" t="str">
        <f t="shared" si="7"/>
        <v/>
      </c>
      <c r="AC49" s="32" t="b">
        <f t="shared" si="5"/>
        <v>0</v>
      </c>
    </row>
    <row r="50" spans="28:29" x14ac:dyDescent="0.35">
      <c r="AB50" s="32" t="str">
        <f t="shared" si="7"/>
        <v/>
      </c>
      <c r="AC50" s="32" t="b">
        <f t="shared" si="5"/>
        <v>0</v>
      </c>
    </row>
    <row r="51" spans="28:29" x14ac:dyDescent="0.35">
      <c r="AB51" s="32" t="str">
        <f t="shared" si="7"/>
        <v/>
      </c>
      <c r="AC51" s="32" t="b">
        <f t="shared" si="5"/>
        <v>0</v>
      </c>
    </row>
    <row r="52" spans="28:29" x14ac:dyDescent="0.35">
      <c r="AB52" s="32" t="str">
        <f t="shared" si="7"/>
        <v/>
      </c>
      <c r="AC52" s="32" t="b">
        <f t="shared" si="5"/>
        <v>0</v>
      </c>
    </row>
    <row r="53" spans="28:29" x14ac:dyDescent="0.35">
      <c r="AB53" s="32" t="str">
        <f t="shared" si="7"/>
        <v/>
      </c>
      <c r="AC53" s="32" t="b">
        <f t="shared" si="5"/>
        <v>0</v>
      </c>
    </row>
    <row r="54" spans="28:29" x14ac:dyDescent="0.35">
      <c r="AB54" s="32" t="str">
        <f t="shared" si="7"/>
        <v/>
      </c>
      <c r="AC54" s="32" t="b">
        <f t="shared" si="5"/>
        <v>0</v>
      </c>
    </row>
    <row r="55" spans="28:29" x14ac:dyDescent="0.35">
      <c r="AB55" s="32" t="str">
        <f t="shared" si="7"/>
        <v/>
      </c>
      <c r="AC55" s="32" t="b">
        <f t="shared" si="5"/>
        <v>0</v>
      </c>
    </row>
    <row r="56" spans="28:29" x14ac:dyDescent="0.35">
      <c r="AB56" s="32" t="str">
        <f t="shared" si="7"/>
        <v/>
      </c>
      <c r="AC56" s="32" t="b">
        <f t="shared" si="5"/>
        <v>0</v>
      </c>
    </row>
    <row r="57" spans="28:29" x14ac:dyDescent="0.35">
      <c r="AB57" s="32" t="str">
        <f t="shared" si="7"/>
        <v/>
      </c>
      <c r="AC57" s="32" t="b">
        <f t="shared" si="5"/>
        <v>0</v>
      </c>
    </row>
    <row r="58" spans="28:29" x14ac:dyDescent="0.35">
      <c r="AB58" s="32" t="str">
        <f t="shared" si="7"/>
        <v/>
      </c>
      <c r="AC58" s="32" t="b">
        <f t="shared" si="5"/>
        <v>0</v>
      </c>
    </row>
    <row r="59" spans="28:29" x14ac:dyDescent="0.35">
      <c r="AB59" s="32" t="str">
        <f t="shared" si="7"/>
        <v/>
      </c>
      <c r="AC59" s="32" t="b">
        <f t="shared" si="5"/>
        <v>0</v>
      </c>
    </row>
    <row r="60" spans="28:29" x14ac:dyDescent="0.35">
      <c r="AB60" s="32" t="str">
        <f t="shared" si="7"/>
        <v/>
      </c>
      <c r="AC60" s="32" t="b">
        <f t="shared" si="5"/>
        <v>0</v>
      </c>
    </row>
    <row r="61" spans="28:29" x14ac:dyDescent="0.35">
      <c r="AB61" s="32" t="str">
        <f t="shared" si="7"/>
        <v/>
      </c>
      <c r="AC61" s="32" t="b">
        <f t="shared" si="5"/>
        <v>0</v>
      </c>
    </row>
    <row r="62" spans="28:29" x14ac:dyDescent="0.35">
      <c r="AB62" s="32" t="str">
        <f t="shared" si="7"/>
        <v/>
      </c>
      <c r="AC62" s="32" t="b">
        <f t="shared" si="5"/>
        <v>0</v>
      </c>
    </row>
    <row r="63" spans="28:29" x14ac:dyDescent="0.35">
      <c r="AB63" s="32" t="str">
        <f t="shared" si="7"/>
        <v/>
      </c>
      <c r="AC63" s="32" t="b">
        <f t="shared" si="5"/>
        <v>0</v>
      </c>
    </row>
    <row r="64" spans="28:29" x14ac:dyDescent="0.35">
      <c r="AB64" s="32" t="str">
        <f t="shared" si="7"/>
        <v/>
      </c>
      <c r="AC64" s="32" t="b">
        <f t="shared" si="5"/>
        <v>0</v>
      </c>
    </row>
    <row r="65" spans="28:29" x14ac:dyDescent="0.35">
      <c r="AB65" s="32" t="str">
        <f t="shared" si="7"/>
        <v/>
      </c>
      <c r="AC65" s="32" t="b">
        <f t="shared" si="5"/>
        <v>0</v>
      </c>
    </row>
    <row r="66" spans="28:29" x14ac:dyDescent="0.35">
      <c r="AB66" s="32" t="str">
        <f t="shared" si="7"/>
        <v/>
      </c>
      <c r="AC66" s="32" t="b">
        <f t="shared" si="5"/>
        <v>0</v>
      </c>
    </row>
    <row r="67" spans="28:29" x14ac:dyDescent="0.35">
      <c r="AB67" s="32" t="str">
        <f t="shared" si="7"/>
        <v/>
      </c>
      <c r="AC67" s="32" t="b">
        <f t="shared" si="5"/>
        <v>0</v>
      </c>
    </row>
    <row r="68" spans="28:29" x14ac:dyDescent="0.35">
      <c r="AB68" s="32" t="str">
        <f t="shared" si="7"/>
        <v/>
      </c>
      <c r="AC68" s="32" t="b">
        <f t="shared" si="5"/>
        <v>0</v>
      </c>
    </row>
    <row r="69" spans="28:29" x14ac:dyDescent="0.35">
      <c r="AB69" s="32" t="str">
        <f t="shared" si="7"/>
        <v/>
      </c>
      <c r="AC69" s="32" t="b">
        <f t="shared" si="5"/>
        <v>0</v>
      </c>
    </row>
    <row r="70" spans="28:29" x14ac:dyDescent="0.35">
      <c r="AB70" s="32" t="str">
        <f t="shared" si="7"/>
        <v/>
      </c>
      <c r="AC70" s="32" t="b">
        <f t="shared" ref="AC70:AC133" si="8">VLOOKUP(AE70,W:X,2,0)=AF70</f>
        <v>0</v>
      </c>
    </row>
    <row r="71" spans="28:29" x14ac:dyDescent="0.35">
      <c r="AB71" s="32" t="str">
        <f t="shared" si="7"/>
        <v/>
      </c>
      <c r="AC71" s="32" t="b">
        <f t="shared" si="8"/>
        <v>0</v>
      </c>
    </row>
    <row r="72" spans="28:29" x14ac:dyDescent="0.35">
      <c r="AB72" s="32" t="str">
        <f t="shared" si="7"/>
        <v/>
      </c>
      <c r="AC72" s="32" t="b">
        <f t="shared" si="8"/>
        <v>0</v>
      </c>
    </row>
    <row r="73" spans="28:29" x14ac:dyDescent="0.35">
      <c r="AB73" s="32" t="str">
        <f t="shared" si="7"/>
        <v/>
      </c>
      <c r="AC73" s="32" t="b">
        <f t="shared" si="8"/>
        <v>0</v>
      </c>
    </row>
    <row r="74" spans="28:29" x14ac:dyDescent="0.35">
      <c r="AB74" s="32" t="str">
        <f t="shared" si="7"/>
        <v/>
      </c>
      <c r="AC74" s="32" t="b">
        <f t="shared" si="8"/>
        <v>0</v>
      </c>
    </row>
    <row r="75" spans="28:29" x14ac:dyDescent="0.35">
      <c r="AB75" s="32" t="str">
        <f t="shared" si="7"/>
        <v/>
      </c>
      <c r="AC75" s="32" t="b">
        <f t="shared" si="8"/>
        <v>0</v>
      </c>
    </row>
    <row r="76" spans="28:29" x14ac:dyDescent="0.35">
      <c r="AB76" s="32" t="str">
        <f t="shared" si="7"/>
        <v/>
      </c>
      <c r="AC76" s="32" t="b">
        <f t="shared" si="8"/>
        <v>0</v>
      </c>
    </row>
    <row r="77" spans="28:29" x14ac:dyDescent="0.35">
      <c r="AB77" s="32" t="str">
        <f t="shared" si="7"/>
        <v/>
      </c>
      <c r="AC77" s="32" t="b">
        <f t="shared" si="8"/>
        <v>0</v>
      </c>
    </row>
    <row r="78" spans="28:29" x14ac:dyDescent="0.35">
      <c r="AB78" s="32" t="str">
        <f t="shared" si="7"/>
        <v/>
      </c>
      <c r="AC78" s="32" t="b">
        <f t="shared" si="8"/>
        <v>0</v>
      </c>
    </row>
    <row r="79" spans="28:29" x14ac:dyDescent="0.35">
      <c r="AB79" s="32" t="str">
        <f t="shared" si="7"/>
        <v/>
      </c>
      <c r="AC79" s="32" t="b">
        <f t="shared" si="8"/>
        <v>0</v>
      </c>
    </row>
    <row r="80" spans="28:29" x14ac:dyDescent="0.35">
      <c r="AB80" s="32" t="str">
        <f t="shared" si="7"/>
        <v/>
      </c>
      <c r="AC80" s="32" t="b">
        <f t="shared" si="8"/>
        <v>0</v>
      </c>
    </row>
    <row r="81" spans="28:29" x14ac:dyDescent="0.35">
      <c r="AB81" s="32" t="str">
        <f t="shared" si="7"/>
        <v/>
      </c>
      <c r="AC81" s="32" t="b">
        <f t="shared" si="8"/>
        <v>0</v>
      </c>
    </row>
    <row r="82" spans="28:29" x14ac:dyDescent="0.35">
      <c r="AB82" s="32" t="str">
        <f t="shared" si="7"/>
        <v/>
      </c>
      <c r="AC82" s="32" t="b">
        <f t="shared" si="8"/>
        <v>0</v>
      </c>
    </row>
    <row r="83" spans="28:29" x14ac:dyDescent="0.35">
      <c r="AB83" s="32" t="str">
        <f t="shared" si="7"/>
        <v/>
      </c>
      <c r="AC83" s="32" t="b">
        <f t="shared" si="8"/>
        <v>0</v>
      </c>
    </row>
    <row r="84" spans="28:29" x14ac:dyDescent="0.35">
      <c r="AB84" s="32" t="str">
        <f t="shared" si="7"/>
        <v/>
      </c>
      <c r="AC84" s="32" t="b">
        <f t="shared" si="8"/>
        <v>0</v>
      </c>
    </row>
    <row r="85" spans="28:29" x14ac:dyDescent="0.35">
      <c r="AB85" s="32" t="str">
        <f t="shared" si="7"/>
        <v/>
      </c>
      <c r="AC85" s="32" t="b">
        <f t="shared" si="8"/>
        <v>0</v>
      </c>
    </row>
    <row r="86" spans="28:29" x14ac:dyDescent="0.35">
      <c r="AB86" s="32" t="str">
        <f t="shared" si="7"/>
        <v/>
      </c>
      <c r="AC86" s="32" t="b">
        <f t="shared" si="8"/>
        <v>0</v>
      </c>
    </row>
    <row r="87" spans="28:29" x14ac:dyDescent="0.35">
      <c r="AB87" s="32" t="str">
        <f t="shared" si="7"/>
        <v/>
      </c>
      <c r="AC87" s="32" t="b">
        <f t="shared" si="8"/>
        <v>0</v>
      </c>
    </row>
    <row r="88" spans="28:29" x14ac:dyDescent="0.35">
      <c r="AB88" s="32" t="str">
        <f t="shared" si="7"/>
        <v/>
      </c>
      <c r="AC88" s="32" t="b">
        <f t="shared" si="8"/>
        <v>0</v>
      </c>
    </row>
    <row r="89" spans="28:29" x14ac:dyDescent="0.35">
      <c r="AB89" s="32" t="str">
        <f t="shared" si="7"/>
        <v/>
      </c>
      <c r="AC89" s="32" t="b">
        <f t="shared" si="8"/>
        <v>0</v>
      </c>
    </row>
    <row r="90" spans="28:29" x14ac:dyDescent="0.35">
      <c r="AB90" s="32" t="str">
        <f t="shared" si="7"/>
        <v/>
      </c>
      <c r="AC90" s="32" t="b">
        <f t="shared" si="8"/>
        <v>0</v>
      </c>
    </row>
    <row r="91" spans="28:29" x14ac:dyDescent="0.35">
      <c r="AB91" s="32" t="str">
        <f t="shared" si="7"/>
        <v/>
      </c>
      <c r="AC91" s="32" t="b">
        <f t="shared" si="8"/>
        <v>0</v>
      </c>
    </row>
    <row r="92" spans="28:29" x14ac:dyDescent="0.35">
      <c r="AB92" s="32" t="str">
        <f t="shared" si="7"/>
        <v/>
      </c>
      <c r="AC92" s="32" t="b">
        <f t="shared" si="8"/>
        <v>0</v>
      </c>
    </row>
    <row r="93" spans="28:29" x14ac:dyDescent="0.35">
      <c r="AB93" s="32" t="str">
        <f t="shared" si="7"/>
        <v/>
      </c>
      <c r="AC93" s="32" t="b">
        <f t="shared" si="8"/>
        <v>0</v>
      </c>
    </row>
    <row r="94" spans="28:29" x14ac:dyDescent="0.35">
      <c r="AB94" s="32" t="str">
        <f t="shared" si="7"/>
        <v/>
      </c>
      <c r="AC94" s="32" t="b">
        <f t="shared" si="8"/>
        <v>0</v>
      </c>
    </row>
    <row r="95" spans="28:29" x14ac:dyDescent="0.35">
      <c r="AB95" s="32" t="str">
        <f t="shared" si="7"/>
        <v/>
      </c>
      <c r="AC95" s="32" t="b">
        <f t="shared" si="8"/>
        <v>0</v>
      </c>
    </row>
    <row r="96" spans="28:29" x14ac:dyDescent="0.35">
      <c r="AB96" s="32" t="str">
        <f t="shared" si="7"/>
        <v/>
      </c>
      <c r="AC96" s="32" t="b">
        <f t="shared" si="8"/>
        <v>0</v>
      </c>
    </row>
    <row r="97" spans="28:29" x14ac:dyDescent="0.35">
      <c r="AB97" s="32" t="str">
        <f t="shared" si="7"/>
        <v/>
      </c>
      <c r="AC97" s="32" t="b">
        <f t="shared" si="8"/>
        <v>0</v>
      </c>
    </row>
    <row r="98" spans="28:29" x14ac:dyDescent="0.35">
      <c r="AB98" s="32" t="str">
        <f t="shared" si="7"/>
        <v/>
      </c>
      <c r="AC98" s="32" t="b">
        <f t="shared" si="8"/>
        <v>0</v>
      </c>
    </row>
    <row r="99" spans="28:29" x14ac:dyDescent="0.35">
      <c r="AB99" s="32" t="str">
        <f t="shared" si="7"/>
        <v/>
      </c>
      <c r="AC99" s="32" t="b">
        <f t="shared" si="8"/>
        <v>0</v>
      </c>
    </row>
    <row r="100" spans="28:29" x14ac:dyDescent="0.35">
      <c r="AB100" s="32" t="str">
        <f t="shared" si="7"/>
        <v/>
      </c>
      <c r="AC100" s="32" t="b">
        <f t="shared" si="8"/>
        <v>0</v>
      </c>
    </row>
    <row r="101" spans="28:29" x14ac:dyDescent="0.35">
      <c r="AB101" s="32" t="str">
        <f t="shared" si="7"/>
        <v/>
      </c>
      <c r="AC101" s="32" t="b">
        <f t="shared" si="8"/>
        <v>0</v>
      </c>
    </row>
    <row r="102" spans="28:29" x14ac:dyDescent="0.35">
      <c r="AB102" s="32" t="str">
        <f t="shared" si="7"/>
        <v/>
      </c>
      <c r="AC102" s="32" t="b">
        <f t="shared" si="8"/>
        <v>0</v>
      </c>
    </row>
    <row r="103" spans="28:29" x14ac:dyDescent="0.35">
      <c r="AB103" s="32" t="str">
        <f t="shared" si="7"/>
        <v/>
      </c>
      <c r="AC103" s="32" t="b">
        <f t="shared" si="8"/>
        <v>0</v>
      </c>
    </row>
    <row r="104" spans="28:29" x14ac:dyDescent="0.35">
      <c r="AB104" s="32" t="str">
        <f t="shared" si="7"/>
        <v/>
      </c>
      <c r="AC104" s="32" t="b">
        <f t="shared" si="8"/>
        <v>0</v>
      </c>
    </row>
    <row r="105" spans="28:29" x14ac:dyDescent="0.35">
      <c r="AB105" s="32" t="str">
        <f t="shared" si="7"/>
        <v/>
      </c>
      <c r="AC105" s="32" t="b">
        <f t="shared" si="8"/>
        <v>0</v>
      </c>
    </row>
    <row r="106" spans="28:29" x14ac:dyDescent="0.35">
      <c r="AB106" s="32" t="str">
        <f t="shared" si="7"/>
        <v/>
      </c>
      <c r="AC106" s="32" t="b">
        <f t="shared" si="8"/>
        <v>0</v>
      </c>
    </row>
    <row r="107" spans="28:29" x14ac:dyDescent="0.35">
      <c r="AB107" s="32" t="str">
        <f t="shared" ref="AB107:AB170" si="9">AD107&amp;AE107</f>
        <v/>
      </c>
      <c r="AC107" s="32" t="b">
        <f t="shared" si="8"/>
        <v>0</v>
      </c>
    </row>
    <row r="108" spans="28:29" x14ac:dyDescent="0.35">
      <c r="AB108" s="32" t="str">
        <f t="shared" si="9"/>
        <v/>
      </c>
      <c r="AC108" s="32" t="b">
        <f t="shared" si="8"/>
        <v>0</v>
      </c>
    </row>
    <row r="109" spans="28:29" x14ac:dyDescent="0.35">
      <c r="AB109" s="32" t="str">
        <f t="shared" si="9"/>
        <v/>
      </c>
      <c r="AC109" s="32" t="b">
        <f t="shared" si="8"/>
        <v>0</v>
      </c>
    </row>
    <row r="110" spans="28:29" x14ac:dyDescent="0.35">
      <c r="AB110" s="32" t="str">
        <f t="shared" si="9"/>
        <v/>
      </c>
      <c r="AC110" s="32" t="b">
        <f t="shared" si="8"/>
        <v>0</v>
      </c>
    </row>
    <row r="111" spans="28:29" x14ac:dyDescent="0.35">
      <c r="AB111" s="32" t="str">
        <f t="shared" si="9"/>
        <v/>
      </c>
      <c r="AC111" s="32" t="b">
        <f t="shared" si="8"/>
        <v>0</v>
      </c>
    </row>
    <row r="112" spans="28:29" x14ac:dyDescent="0.35">
      <c r="AB112" s="32" t="str">
        <f t="shared" si="9"/>
        <v/>
      </c>
      <c r="AC112" s="32" t="b">
        <f t="shared" si="8"/>
        <v>0</v>
      </c>
    </row>
    <row r="113" spans="28:29" x14ac:dyDescent="0.35">
      <c r="AB113" s="32" t="str">
        <f t="shared" si="9"/>
        <v/>
      </c>
      <c r="AC113" s="32" t="b">
        <f t="shared" si="8"/>
        <v>0</v>
      </c>
    </row>
    <row r="114" spans="28:29" x14ac:dyDescent="0.35">
      <c r="AB114" s="32" t="str">
        <f t="shared" si="9"/>
        <v/>
      </c>
      <c r="AC114" s="32" t="b">
        <f t="shared" si="8"/>
        <v>0</v>
      </c>
    </row>
    <row r="115" spans="28:29" x14ac:dyDescent="0.35">
      <c r="AB115" s="32" t="str">
        <f t="shared" si="9"/>
        <v/>
      </c>
      <c r="AC115" s="32" t="b">
        <f t="shared" si="8"/>
        <v>0</v>
      </c>
    </row>
    <row r="116" spans="28:29" x14ac:dyDescent="0.35">
      <c r="AB116" s="32" t="str">
        <f t="shared" si="9"/>
        <v/>
      </c>
      <c r="AC116" s="32" t="b">
        <f t="shared" si="8"/>
        <v>0</v>
      </c>
    </row>
    <row r="117" spans="28:29" x14ac:dyDescent="0.35">
      <c r="AB117" s="32" t="str">
        <f t="shared" si="9"/>
        <v/>
      </c>
      <c r="AC117" s="32" t="b">
        <f t="shared" si="8"/>
        <v>0</v>
      </c>
    </row>
    <row r="118" spans="28:29" x14ac:dyDescent="0.35">
      <c r="AB118" s="32" t="str">
        <f t="shared" si="9"/>
        <v/>
      </c>
      <c r="AC118" s="32" t="b">
        <f t="shared" si="8"/>
        <v>0</v>
      </c>
    </row>
    <row r="119" spans="28:29" x14ac:dyDescent="0.35">
      <c r="AB119" s="32" t="str">
        <f t="shared" si="9"/>
        <v/>
      </c>
      <c r="AC119" s="32" t="b">
        <f t="shared" si="8"/>
        <v>0</v>
      </c>
    </row>
    <row r="120" spans="28:29" x14ac:dyDescent="0.35">
      <c r="AB120" s="32" t="str">
        <f t="shared" si="9"/>
        <v/>
      </c>
      <c r="AC120" s="32" t="b">
        <f t="shared" si="8"/>
        <v>0</v>
      </c>
    </row>
    <row r="121" spans="28:29" x14ac:dyDescent="0.35">
      <c r="AB121" s="32" t="str">
        <f t="shared" si="9"/>
        <v/>
      </c>
      <c r="AC121" s="32" t="b">
        <f t="shared" si="8"/>
        <v>0</v>
      </c>
    </row>
    <row r="122" spans="28:29" x14ac:dyDescent="0.35">
      <c r="AB122" s="32" t="str">
        <f t="shared" si="9"/>
        <v/>
      </c>
      <c r="AC122" s="32" t="b">
        <f t="shared" si="8"/>
        <v>0</v>
      </c>
    </row>
    <row r="123" spans="28:29" x14ac:dyDescent="0.35">
      <c r="AB123" s="32" t="str">
        <f t="shared" si="9"/>
        <v/>
      </c>
      <c r="AC123" s="32" t="b">
        <f t="shared" si="8"/>
        <v>0</v>
      </c>
    </row>
    <row r="124" spans="28:29" x14ac:dyDescent="0.35">
      <c r="AB124" s="32" t="str">
        <f t="shared" si="9"/>
        <v/>
      </c>
      <c r="AC124" s="32" t="b">
        <f t="shared" si="8"/>
        <v>0</v>
      </c>
    </row>
    <row r="125" spans="28:29" x14ac:dyDescent="0.35">
      <c r="AB125" s="32" t="str">
        <f t="shared" si="9"/>
        <v/>
      </c>
      <c r="AC125" s="32" t="b">
        <f t="shared" si="8"/>
        <v>0</v>
      </c>
    </row>
    <row r="126" spans="28:29" x14ac:dyDescent="0.35">
      <c r="AB126" s="32" t="str">
        <f t="shared" si="9"/>
        <v/>
      </c>
      <c r="AC126" s="32" t="b">
        <f t="shared" si="8"/>
        <v>0</v>
      </c>
    </row>
    <row r="127" spans="28:29" x14ac:dyDescent="0.35">
      <c r="AB127" s="32" t="str">
        <f t="shared" si="9"/>
        <v/>
      </c>
      <c r="AC127" s="32" t="b">
        <f t="shared" si="8"/>
        <v>0</v>
      </c>
    </row>
    <row r="128" spans="28:29" x14ac:dyDescent="0.35">
      <c r="AB128" s="32" t="str">
        <f t="shared" si="9"/>
        <v/>
      </c>
      <c r="AC128" s="32" t="b">
        <f t="shared" si="8"/>
        <v>0</v>
      </c>
    </row>
    <row r="129" spans="28:29" x14ac:dyDescent="0.35">
      <c r="AB129" s="32" t="str">
        <f t="shared" si="9"/>
        <v/>
      </c>
      <c r="AC129" s="32" t="b">
        <f t="shared" si="8"/>
        <v>0</v>
      </c>
    </row>
    <row r="130" spans="28:29" x14ac:dyDescent="0.35">
      <c r="AB130" s="32" t="str">
        <f t="shared" si="9"/>
        <v/>
      </c>
      <c r="AC130" s="32" t="b">
        <f t="shared" si="8"/>
        <v>0</v>
      </c>
    </row>
    <row r="131" spans="28:29" x14ac:dyDescent="0.35">
      <c r="AB131" s="32" t="str">
        <f t="shared" si="9"/>
        <v/>
      </c>
      <c r="AC131" s="32" t="b">
        <f t="shared" si="8"/>
        <v>0</v>
      </c>
    </row>
    <row r="132" spans="28:29" x14ac:dyDescent="0.35">
      <c r="AB132" s="32" t="str">
        <f t="shared" si="9"/>
        <v/>
      </c>
      <c r="AC132" s="32" t="b">
        <f t="shared" si="8"/>
        <v>0</v>
      </c>
    </row>
    <row r="133" spans="28:29" x14ac:dyDescent="0.35">
      <c r="AB133" s="32" t="str">
        <f t="shared" si="9"/>
        <v/>
      </c>
      <c r="AC133" s="32" t="b">
        <f t="shared" si="8"/>
        <v>0</v>
      </c>
    </row>
    <row r="134" spans="28:29" x14ac:dyDescent="0.35">
      <c r="AB134" s="32" t="str">
        <f t="shared" si="9"/>
        <v/>
      </c>
      <c r="AC134" s="32" t="b">
        <f t="shared" ref="AC134:AC197" si="10">VLOOKUP(AE134,W:X,2,0)=AF134</f>
        <v>0</v>
      </c>
    </row>
    <row r="135" spans="28:29" x14ac:dyDescent="0.35">
      <c r="AB135" s="32" t="str">
        <f t="shared" si="9"/>
        <v/>
      </c>
      <c r="AC135" s="32" t="b">
        <f t="shared" si="10"/>
        <v>0</v>
      </c>
    </row>
    <row r="136" spans="28:29" x14ac:dyDescent="0.35">
      <c r="AB136" s="32" t="str">
        <f t="shared" si="9"/>
        <v/>
      </c>
      <c r="AC136" s="32" t="b">
        <f t="shared" si="10"/>
        <v>0</v>
      </c>
    </row>
    <row r="137" spans="28:29" x14ac:dyDescent="0.35">
      <c r="AB137" s="32" t="str">
        <f t="shared" si="9"/>
        <v/>
      </c>
      <c r="AC137" s="32" t="b">
        <f t="shared" si="10"/>
        <v>0</v>
      </c>
    </row>
    <row r="138" spans="28:29" x14ac:dyDescent="0.35">
      <c r="AB138" s="32" t="str">
        <f t="shared" si="9"/>
        <v/>
      </c>
      <c r="AC138" s="32" t="b">
        <f t="shared" si="10"/>
        <v>0</v>
      </c>
    </row>
    <row r="139" spans="28:29" x14ac:dyDescent="0.35">
      <c r="AB139" s="32" t="str">
        <f t="shared" si="9"/>
        <v/>
      </c>
      <c r="AC139" s="32" t="b">
        <f t="shared" si="10"/>
        <v>0</v>
      </c>
    </row>
    <row r="140" spans="28:29" x14ac:dyDescent="0.35">
      <c r="AB140" s="32" t="str">
        <f t="shared" si="9"/>
        <v/>
      </c>
      <c r="AC140" s="32" t="b">
        <f t="shared" si="10"/>
        <v>0</v>
      </c>
    </row>
    <row r="141" spans="28:29" x14ac:dyDescent="0.35">
      <c r="AB141" s="32" t="str">
        <f t="shared" si="9"/>
        <v/>
      </c>
      <c r="AC141" s="32" t="b">
        <f t="shared" si="10"/>
        <v>0</v>
      </c>
    </row>
    <row r="142" spans="28:29" x14ac:dyDescent="0.35">
      <c r="AB142" s="32" t="str">
        <f t="shared" si="9"/>
        <v/>
      </c>
      <c r="AC142" s="32" t="b">
        <f t="shared" si="10"/>
        <v>0</v>
      </c>
    </row>
    <row r="143" spans="28:29" x14ac:dyDescent="0.35">
      <c r="AB143" s="32" t="str">
        <f t="shared" si="9"/>
        <v/>
      </c>
      <c r="AC143" s="32" t="b">
        <f t="shared" si="10"/>
        <v>0</v>
      </c>
    </row>
    <row r="144" spans="28:29" x14ac:dyDescent="0.35">
      <c r="AB144" s="32" t="str">
        <f t="shared" si="9"/>
        <v/>
      </c>
      <c r="AC144" s="32" t="b">
        <f t="shared" si="10"/>
        <v>0</v>
      </c>
    </row>
    <row r="145" spans="28:29" x14ac:dyDescent="0.35">
      <c r="AB145" s="32" t="str">
        <f t="shared" si="9"/>
        <v/>
      </c>
      <c r="AC145" s="32" t="b">
        <f t="shared" si="10"/>
        <v>0</v>
      </c>
    </row>
    <row r="146" spans="28:29" x14ac:dyDescent="0.35">
      <c r="AB146" s="32" t="str">
        <f t="shared" si="9"/>
        <v/>
      </c>
      <c r="AC146" s="32" t="b">
        <f t="shared" si="10"/>
        <v>0</v>
      </c>
    </row>
    <row r="147" spans="28:29" x14ac:dyDescent="0.35">
      <c r="AB147" s="32" t="str">
        <f t="shared" si="9"/>
        <v/>
      </c>
      <c r="AC147" s="32" t="b">
        <f t="shared" si="10"/>
        <v>0</v>
      </c>
    </row>
    <row r="148" spans="28:29" x14ac:dyDescent="0.35">
      <c r="AB148" s="32" t="str">
        <f t="shared" si="9"/>
        <v/>
      </c>
      <c r="AC148" s="32" t="b">
        <f t="shared" si="10"/>
        <v>0</v>
      </c>
    </row>
    <row r="149" spans="28:29" x14ac:dyDescent="0.35">
      <c r="AB149" s="32" t="str">
        <f t="shared" si="9"/>
        <v/>
      </c>
      <c r="AC149" s="32" t="b">
        <f t="shared" si="10"/>
        <v>0</v>
      </c>
    </row>
    <row r="150" spans="28:29" x14ac:dyDescent="0.35">
      <c r="AB150" s="32" t="str">
        <f t="shared" si="9"/>
        <v/>
      </c>
      <c r="AC150" s="32" t="b">
        <f t="shared" si="10"/>
        <v>0</v>
      </c>
    </row>
    <row r="151" spans="28:29" x14ac:dyDescent="0.35">
      <c r="AB151" s="32" t="str">
        <f t="shared" si="9"/>
        <v/>
      </c>
      <c r="AC151" s="32" t="b">
        <f t="shared" si="10"/>
        <v>0</v>
      </c>
    </row>
    <row r="152" spans="28:29" x14ac:dyDescent="0.35">
      <c r="AB152" s="32" t="str">
        <f t="shared" si="9"/>
        <v/>
      </c>
      <c r="AC152" s="32" t="b">
        <f t="shared" si="10"/>
        <v>0</v>
      </c>
    </row>
    <row r="153" spans="28:29" x14ac:dyDescent="0.35">
      <c r="AB153" s="32" t="str">
        <f t="shared" si="9"/>
        <v/>
      </c>
      <c r="AC153" s="32" t="b">
        <f t="shared" si="10"/>
        <v>0</v>
      </c>
    </row>
    <row r="154" spans="28:29" x14ac:dyDescent="0.35">
      <c r="AB154" s="32" t="str">
        <f t="shared" si="9"/>
        <v/>
      </c>
      <c r="AC154" s="32" t="b">
        <f t="shared" si="10"/>
        <v>0</v>
      </c>
    </row>
    <row r="155" spans="28:29" x14ac:dyDescent="0.35">
      <c r="AB155" s="32" t="str">
        <f t="shared" si="9"/>
        <v/>
      </c>
      <c r="AC155" s="32" t="b">
        <f t="shared" si="10"/>
        <v>0</v>
      </c>
    </row>
    <row r="156" spans="28:29" x14ac:dyDescent="0.35">
      <c r="AB156" s="32" t="str">
        <f t="shared" si="9"/>
        <v/>
      </c>
      <c r="AC156" s="32" t="b">
        <f t="shared" si="10"/>
        <v>0</v>
      </c>
    </row>
    <row r="157" spans="28:29" x14ac:dyDescent="0.35">
      <c r="AB157" s="32" t="str">
        <f t="shared" si="9"/>
        <v/>
      </c>
      <c r="AC157" s="32" t="b">
        <f t="shared" si="10"/>
        <v>0</v>
      </c>
    </row>
    <row r="158" spans="28:29" x14ac:dyDescent="0.35">
      <c r="AB158" s="32" t="str">
        <f t="shared" si="9"/>
        <v/>
      </c>
      <c r="AC158" s="32" t="b">
        <f t="shared" si="10"/>
        <v>0</v>
      </c>
    </row>
    <row r="159" spans="28:29" x14ac:dyDescent="0.35">
      <c r="AB159" s="32" t="str">
        <f t="shared" si="9"/>
        <v/>
      </c>
      <c r="AC159" s="32" t="b">
        <f t="shared" si="10"/>
        <v>0</v>
      </c>
    </row>
    <row r="160" spans="28:29" x14ac:dyDescent="0.35">
      <c r="AB160" s="32" t="str">
        <f t="shared" si="9"/>
        <v/>
      </c>
      <c r="AC160" s="32" t="b">
        <f t="shared" si="10"/>
        <v>0</v>
      </c>
    </row>
    <row r="161" spans="28:29" x14ac:dyDescent="0.35">
      <c r="AB161" s="32" t="str">
        <f t="shared" si="9"/>
        <v/>
      </c>
      <c r="AC161" s="32" t="b">
        <f t="shared" si="10"/>
        <v>0</v>
      </c>
    </row>
    <row r="162" spans="28:29" x14ac:dyDescent="0.35">
      <c r="AB162" s="32" t="str">
        <f t="shared" si="9"/>
        <v/>
      </c>
      <c r="AC162" s="32" t="b">
        <f t="shared" si="10"/>
        <v>0</v>
      </c>
    </row>
    <row r="163" spans="28:29" x14ac:dyDescent="0.35">
      <c r="AB163" s="32" t="str">
        <f t="shared" si="9"/>
        <v/>
      </c>
      <c r="AC163" s="32" t="b">
        <f t="shared" si="10"/>
        <v>0</v>
      </c>
    </row>
    <row r="164" spans="28:29" x14ac:dyDescent="0.35">
      <c r="AB164" s="32" t="str">
        <f t="shared" si="9"/>
        <v/>
      </c>
      <c r="AC164" s="32" t="b">
        <f t="shared" si="10"/>
        <v>0</v>
      </c>
    </row>
    <row r="165" spans="28:29" x14ac:dyDescent="0.35">
      <c r="AB165" s="32" t="str">
        <f t="shared" si="9"/>
        <v/>
      </c>
      <c r="AC165" s="32" t="b">
        <f t="shared" si="10"/>
        <v>0</v>
      </c>
    </row>
    <row r="166" spans="28:29" x14ac:dyDescent="0.35">
      <c r="AB166" s="32" t="str">
        <f t="shared" si="9"/>
        <v/>
      </c>
      <c r="AC166" s="32" t="b">
        <f t="shared" si="10"/>
        <v>0</v>
      </c>
    </row>
    <row r="167" spans="28:29" x14ac:dyDescent="0.35">
      <c r="AB167" s="32" t="str">
        <f t="shared" si="9"/>
        <v/>
      </c>
      <c r="AC167" s="32" t="b">
        <f t="shared" si="10"/>
        <v>0</v>
      </c>
    </row>
    <row r="168" spans="28:29" x14ac:dyDescent="0.35">
      <c r="AB168" s="32" t="str">
        <f t="shared" si="9"/>
        <v/>
      </c>
      <c r="AC168" s="32" t="b">
        <f t="shared" si="10"/>
        <v>0</v>
      </c>
    </row>
    <row r="169" spans="28:29" x14ac:dyDescent="0.35">
      <c r="AB169" s="32" t="str">
        <f t="shared" si="9"/>
        <v/>
      </c>
      <c r="AC169" s="32" t="b">
        <f t="shared" si="10"/>
        <v>0</v>
      </c>
    </row>
    <row r="170" spans="28:29" x14ac:dyDescent="0.35">
      <c r="AB170" s="32" t="str">
        <f t="shared" si="9"/>
        <v/>
      </c>
      <c r="AC170" s="32" t="b">
        <f t="shared" si="10"/>
        <v>0</v>
      </c>
    </row>
    <row r="171" spans="28:29" x14ac:dyDescent="0.35">
      <c r="AB171" s="32" t="str">
        <f t="shared" ref="AB171:AB234" si="11">AD171&amp;AE171</f>
        <v/>
      </c>
      <c r="AC171" s="32" t="b">
        <f t="shared" si="10"/>
        <v>0</v>
      </c>
    </row>
    <row r="172" spans="28:29" x14ac:dyDescent="0.35">
      <c r="AB172" s="32" t="str">
        <f t="shared" si="11"/>
        <v/>
      </c>
      <c r="AC172" s="32" t="b">
        <f t="shared" si="10"/>
        <v>0</v>
      </c>
    </row>
    <row r="173" spans="28:29" x14ac:dyDescent="0.35">
      <c r="AB173" s="32" t="str">
        <f t="shared" si="11"/>
        <v/>
      </c>
      <c r="AC173" s="32" t="b">
        <f t="shared" si="10"/>
        <v>0</v>
      </c>
    </row>
    <row r="174" spans="28:29" x14ac:dyDescent="0.35">
      <c r="AB174" s="32" t="str">
        <f t="shared" si="11"/>
        <v/>
      </c>
      <c r="AC174" s="32" t="b">
        <f t="shared" si="10"/>
        <v>0</v>
      </c>
    </row>
    <row r="175" spans="28:29" x14ac:dyDescent="0.35">
      <c r="AB175" s="32" t="str">
        <f t="shared" si="11"/>
        <v/>
      </c>
      <c r="AC175" s="32" t="b">
        <f t="shared" si="10"/>
        <v>0</v>
      </c>
    </row>
    <row r="176" spans="28:29" x14ac:dyDescent="0.35">
      <c r="AB176" s="32" t="str">
        <f t="shared" si="11"/>
        <v/>
      </c>
      <c r="AC176" s="32" t="b">
        <f t="shared" si="10"/>
        <v>0</v>
      </c>
    </row>
    <row r="177" spans="28:29" x14ac:dyDescent="0.35">
      <c r="AB177" s="32" t="str">
        <f t="shared" si="11"/>
        <v/>
      </c>
      <c r="AC177" s="32" t="b">
        <f t="shared" si="10"/>
        <v>0</v>
      </c>
    </row>
    <row r="178" spans="28:29" x14ac:dyDescent="0.35">
      <c r="AB178" s="32" t="str">
        <f t="shared" si="11"/>
        <v/>
      </c>
      <c r="AC178" s="32" t="b">
        <f t="shared" si="10"/>
        <v>0</v>
      </c>
    </row>
    <row r="179" spans="28:29" x14ac:dyDescent="0.35">
      <c r="AB179" s="32" t="str">
        <f t="shared" si="11"/>
        <v/>
      </c>
      <c r="AC179" s="32" t="b">
        <f t="shared" si="10"/>
        <v>0</v>
      </c>
    </row>
    <row r="180" spans="28:29" x14ac:dyDescent="0.35">
      <c r="AB180" s="32" t="str">
        <f t="shared" si="11"/>
        <v/>
      </c>
      <c r="AC180" s="32" t="b">
        <f t="shared" si="10"/>
        <v>0</v>
      </c>
    </row>
    <row r="181" spans="28:29" x14ac:dyDescent="0.35">
      <c r="AB181" s="32" t="str">
        <f t="shared" si="11"/>
        <v/>
      </c>
      <c r="AC181" s="32" t="b">
        <f t="shared" si="10"/>
        <v>0</v>
      </c>
    </row>
    <row r="182" spans="28:29" x14ac:dyDescent="0.35">
      <c r="AB182" s="32" t="str">
        <f t="shared" si="11"/>
        <v/>
      </c>
      <c r="AC182" s="32" t="b">
        <f t="shared" si="10"/>
        <v>0</v>
      </c>
    </row>
    <row r="183" spans="28:29" x14ac:dyDescent="0.35">
      <c r="AB183" s="32" t="str">
        <f t="shared" si="11"/>
        <v/>
      </c>
      <c r="AC183" s="32" t="b">
        <f t="shared" si="10"/>
        <v>0</v>
      </c>
    </row>
    <row r="184" spans="28:29" x14ac:dyDescent="0.35">
      <c r="AB184" s="32" t="str">
        <f t="shared" si="11"/>
        <v/>
      </c>
      <c r="AC184" s="32" t="b">
        <f t="shared" si="10"/>
        <v>0</v>
      </c>
    </row>
    <row r="185" spans="28:29" x14ac:dyDescent="0.35">
      <c r="AB185" s="32" t="str">
        <f t="shared" si="11"/>
        <v/>
      </c>
      <c r="AC185" s="32" t="b">
        <f t="shared" si="10"/>
        <v>0</v>
      </c>
    </row>
    <row r="186" spans="28:29" x14ac:dyDescent="0.35">
      <c r="AB186" s="32" t="str">
        <f t="shared" si="11"/>
        <v/>
      </c>
      <c r="AC186" s="32" t="b">
        <f t="shared" si="10"/>
        <v>0</v>
      </c>
    </row>
    <row r="187" spans="28:29" x14ac:dyDescent="0.35">
      <c r="AB187" s="32" t="str">
        <f t="shared" si="11"/>
        <v/>
      </c>
      <c r="AC187" s="32" t="b">
        <f t="shared" si="10"/>
        <v>0</v>
      </c>
    </row>
    <row r="188" spans="28:29" x14ac:dyDescent="0.35">
      <c r="AB188" s="32" t="str">
        <f t="shared" si="11"/>
        <v/>
      </c>
      <c r="AC188" s="32" t="b">
        <f t="shared" si="10"/>
        <v>0</v>
      </c>
    </row>
    <row r="189" spans="28:29" x14ac:dyDescent="0.35">
      <c r="AB189" s="32" t="str">
        <f t="shared" si="11"/>
        <v/>
      </c>
      <c r="AC189" s="32" t="b">
        <f t="shared" si="10"/>
        <v>0</v>
      </c>
    </row>
    <row r="190" spans="28:29" x14ac:dyDescent="0.35">
      <c r="AB190" s="32" t="str">
        <f t="shared" si="11"/>
        <v/>
      </c>
      <c r="AC190" s="32" t="b">
        <f t="shared" si="10"/>
        <v>0</v>
      </c>
    </row>
    <row r="191" spans="28:29" x14ac:dyDescent="0.35">
      <c r="AB191" s="32" t="str">
        <f t="shared" si="11"/>
        <v/>
      </c>
      <c r="AC191" s="32" t="b">
        <f t="shared" si="10"/>
        <v>0</v>
      </c>
    </row>
    <row r="192" spans="28:29" x14ac:dyDescent="0.35">
      <c r="AB192" s="32" t="str">
        <f t="shared" si="11"/>
        <v/>
      </c>
      <c r="AC192" s="32" t="b">
        <f t="shared" si="10"/>
        <v>0</v>
      </c>
    </row>
    <row r="193" spans="28:29" x14ac:dyDescent="0.35">
      <c r="AB193" s="32" t="str">
        <f t="shared" si="11"/>
        <v/>
      </c>
      <c r="AC193" s="32" t="b">
        <f t="shared" si="10"/>
        <v>0</v>
      </c>
    </row>
    <row r="194" spans="28:29" x14ac:dyDescent="0.35">
      <c r="AB194" s="32" t="str">
        <f t="shared" si="11"/>
        <v/>
      </c>
      <c r="AC194" s="32" t="b">
        <f t="shared" si="10"/>
        <v>0</v>
      </c>
    </row>
    <row r="195" spans="28:29" x14ac:dyDescent="0.35">
      <c r="AB195" s="32" t="str">
        <f t="shared" si="11"/>
        <v/>
      </c>
      <c r="AC195" s="32" t="b">
        <f t="shared" si="10"/>
        <v>0</v>
      </c>
    </row>
    <row r="196" spans="28:29" x14ac:dyDescent="0.35">
      <c r="AB196" s="32" t="str">
        <f t="shared" si="11"/>
        <v/>
      </c>
      <c r="AC196" s="32" t="b">
        <f t="shared" si="10"/>
        <v>0</v>
      </c>
    </row>
    <row r="197" spans="28:29" x14ac:dyDescent="0.35">
      <c r="AB197" s="32" t="str">
        <f t="shared" si="11"/>
        <v/>
      </c>
      <c r="AC197" s="32" t="b">
        <f t="shared" si="10"/>
        <v>0</v>
      </c>
    </row>
    <row r="198" spans="28:29" x14ac:dyDescent="0.35">
      <c r="AB198" s="32" t="str">
        <f t="shared" si="11"/>
        <v/>
      </c>
      <c r="AC198" s="32" t="b">
        <f t="shared" ref="AC198:AC261" si="12">VLOOKUP(AE198,W:X,2,0)=AF198</f>
        <v>0</v>
      </c>
    </row>
    <row r="199" spans="28:29" x14ac:dyDescent="0.35">
      <c r="AB199" s="32" t="str">
        <f t="shared" si="11"/>
        <v/>
      </c>
      <c r="AC199" s="32" t="b">
        <f t="shared" si="12"/>
        <v>0</v>
      </c>
    </row>
    <row r="200" spans="28:29" x14ac:dyDescent="0.35">
      <c r="AB200" s="32" t="str">
        <f t="shared" si="11"/>
        <v/>
      </c>
      <c r="AC200" s="32" t="b">
        <f t="shared" si="12"/>
        <v>0</v>
      </c>
    </row>
    <row r="201" spans="28:29" x14ac:dyDescent="0.35">
      <c r="AB201" s="32" t="str">
        <f t="shared" si="11"/>
        <v/>
      </c>
      <c r="AC201" s="32" t="b">
        <f t="shared" si="12"/>
        <v>0</v>
      </c>
    </row>
    <row r="202" spans="28:29" x14ac:dyDescent="0.35">
      <c r="AB202" s="32" t="str">
        <f t="shared" si="11"/>
        <v/>
      </c>
      <c r="AC202" s="32" t="b">
        <f t="shared" si="12"/>
        <v>0</v>
      </c>
    </row>
    <row r="203" spans="28:29" x14ac:dyDescent="0.35">
      <c r="AB203" s="32" t="str">
        <f t="shared" si="11"/>
        <v/>
      </c>
      <c r="AC203" s="32" t="b">
        <f t="shared" si="12"/>
        <v>0</v>
      </c>
    </row>
    <row r="204" spans="28:29" x14ac:dyDescent="0.35">
      <c r="AB204" s="32" t="str">
        <f t="shared" si="11"/>
        <v/>
      </c>
      <c r="AC204" s="32" t="b">
        <f t="shared" si="12"/>
        <v>0</v>
      </c>
    </row>
    <row r="205" spans="28:29" x14ac:dyDescent="0.35">
      <c r="AB205" s="32" t="str">
        <f t="shared" si="11"/>
        <v/>
      </c>
      <c r="AC205" s="32" t="b">
        <f t="shared" si="12"/>
        <v>0</v>
      </c>
    </row>
    <row r="206" spans="28:29" x14ac:dyDescent="0.35">
      <c r="AB206" s="32" t="str">
        <f t="shared" si="11"/>
        <v/>
      </c>
      <c r="AC206" s="32" t="b">
        <f t="shared" si="12"/>
        <v>0</v>
      </c>
    </row>
    <row r="207" spans="28:29" x14ac:dyDescent="0.35">
      <c r="AB207" s="32" t="str">
        <f t="shared" si="11"/>
        <v/>
      </c>
      <c r="AC207" s="32" t="b">
        <f t="shared" si="12"/>
        <v>0</v>
      </c>
    </row>
    <row r="208" spans="28:29" x14ac:dyDescent="0.35">
      <c r="AB208" s="32" t="str">
        <f t="shared" si="11"/>
        <v/>
      </c>
      <c r="AC208" s="32" t="b">
        <f t="shared" si="12"/>
        <v>0</v>
      </c>
    </row>
    <row r="209" spans="28:29" x14ac:dyDescent="0.35">
      <c r="AB209" s="32" t="str">
        <f t="shared" si="11"/>
        <v/>
      </c>
      <c r="AC209" s="32" t="b">
        <f t="shared" si="12"/>
        <v>0</v>
      </c>
    </row>
    <row r="210" spans="28:29" x14ac:dyDescent="0.35">
      <c r="AB210" s="32" t="str">
        <f t="shared" si="11"/>
        <v/>
      </c>
      <c r="AC210" s="32" t="b">
        <f t="shared" si="12"/>
        <v>0</v>
      </c>
    </row>
    <row r="211" spans="28:29" x14ac:dyDescent="0.35">
      <c r="AB211" s="32" t="str">
        <f t="shared" si="11"/>
        <v/>
      </c>
      <c r="AC211" s="32" t="b">
        <f t="shared" si="12"/>
        <v>0</v>
      </c>
    </row>
    <row r="212" spans="28:29" x14ac:dyDescent="0.35">
      <c r="AB212" s="32" t="str">
        <f t="shared" si="11"/>
        <v/>
      </c>
      <c r="AC212" s="32" t="b">
        <f t="shared" si="12"/>
        <v>0</v>
      </c>
    </row>
    <row r="213" spans="28:29" x14ac:dyDescent="0.35">
      <c r="AB213" s="32" t="str">
        <f t="shared" si="11"/>
        <v/>
      </c>
      <c r="AC213" s="32" t="b">
        <f t="shared" si="12"/>
        <v>0</v>
      </c>
    </row>
    <row r="214" spans="28:29" x14ac:dyDescent="0.35">
      <c r="AB214" s="32" t="str">
        <f t="shared" si="11"/>
        <v/>
      </c>
      <c r="AC214" s="32" t="b">
        <f t="shared" si="12"/>
        <v>0</v>
      </c>
    </row>
    <row r="215" spans="28:29" x14ac:dyDescent="0.35">
      <c r="AB215" s="32" t="str">
        <f t="shared" si="11"/>
        <v/>
      </c>
      <c r="AC215" s="32" t="b">
        <f t="shared" si="12"/>
        <v>0</v>
      </c>
    </row>
    <row r="216" spans="28:29" x14ac:dyDescent="0.35">
      <c r="AB216" s="32" t="str">
        <f t="shared" si="11"/>
        <v/>
      </c>
      <c r="AC216" s="32" t="b">
        <f t="shared" si="12"/>
        <v>0</v>
      </c>
    </row>
    <row r="217" spans="28:29" x14ac:dyDescent="0.35">
      <c r="AB217" s="32" t="str">
        <f t="shared" si="11"/>
        <v/>
      </c>
      <c r="AC217" s="32" t="b">
        <f t="shared" si="12"/>
        <v>0</v>
      </c>
    </row>
    <row r="218" spans="28:29" x14ac:dyDescent="0.35">
      <c r="AB218" s="32" t="str">
        <f t="shared" si="11"/>
        <v/>
      </c>
      <c r="AC218" s="32" t="b">
        <f t="shared" si="12"/>
        <v>0</v>
      </c>
    </row>
    <row r="219" spans="28:29" x14ac:dyDescent="0.35">
      <c r="AB219" s="32" t="str">
        <f t="shared" si="11"/>
        <v/>
      </c>
      <c r="AC219" s="32" t="b">
        <f t="shared" si="12"/>
        <v>0</v>
      </c>
    </row>
    <row r="220" spans="28:29" x14ac:dyDescent="0.35">
      <c r="AB220" s="32" t="str">
        <f t="shared" si="11"/>
        <v/>
      </c>
      <c r="AC220" s="32" t="b">
        <f t="shared" si="12"/>
        <v>0</v>
      </c>
    </row>
    <row r="221" spans="28:29" x14ac:dyDescent="0.35">
      <c r="AB221" s="32" t="str">
        <f t="shared" si="11"/>
        <v/>
      </c>
      <c r="AC221" s="32" t="b">
        <f t="shared" si="12"/>
        <v>0</v>
      </c>
    </row>
    <row r="222" spans="28:29" x14ac:dyDescent="0.35">
      <c r="AB222" s="32" t="str">
        <f t="shared" si="11"/>
        <v/>
      </c>
      <c r="AC222" s="32" t="b">
        <f t="shared" si="12"/>
        <v>0</v>
      </c>
    </row>
    <row r="223" spans="28:29" x14ac:dyDescent="0.35">
      <c r="AB223" s="32" t="str">
        <f t="shared" si="11"/>
        <v/>
      </c>
      <c r="AC223" s="32" t="b">
        <f t="shared" si="12"/>
        <v>0</v>
      </c>
    </row>
    <row r="224" spans="28:29" x14ac:dyDescent="0.35">
      <c r="AB224" s="32" t="str">
        <f t="shared" si="11"/>
        <v/>
      </c>
      <c r="AC224" s="32" t="b">
        <f t="shared" si="12"/>
        <v>0</v>
      </c>
    </row>
    <row r="225" spans="28:29" x14ac:dyDescent="0.35">
      <c r="AB225" s="32" t="str">
        <f t="shared" si="11"/>
        <v/>
      </c>
      <c r="AC225" s="32" t="b">
        <f t="shared" si="12"/>
        <v>0</v>
      </c>
    </row>
    <row r="226" spans="28:29" x14ac:dyDescent="0.35">
      <c r="AB226" s="32" t="str">
        <f t="shared" si="11"/>
        <v/>
      </c>
      <c r="AC226" s="32" t="b">
        <f t="shared" si="12"/>
        <v>0</v>
      </c>
    </row>
    <row r="227" spans="28:29" x14ac:dyDescent="0.35">
      <c r="AB227" s="32" t="str">
        <f t="shared" si="11"/>
        <v/>
      </c>
      <c r="AC227" s="32" t="b">
        <f t="shared" si="12"/>
        <v>0</v>
      </c>
    </row>
    <row r="228" spans="28:29" x14ac:dyDescent="0.35">
      <c r="AB228" s="32" t="str">
        <f t="shared" si="11"/>
        <v/>
      </c>
      <c r="AC228" s="32" t="b">
        <f t="shared" si="12"/>
        <v>0</v>
      </c>
    </row>
    <row r="229" spans="28:29" x14ac:dyDescent="0.35">
      <c r="AB229" s="32" t="str">
        <f t="shared" si="11"/>
        <v/>
      </c>
      <c r="AC229" s="32" t="b">
        <f t="shared" si="12"/>
        <v>0</v>
      </c>
    </row>
    <row r="230" spans="28:29" x14ac:dyDescent="0.35">
      <c r="AB230" s="32" t="str">
        <f t="shared" si="11"/>
        <v/>
      </c>
      <c r="AC230" s="32" t="b">
        <f t="shared" si="12"/>
        <v>0</v>
      </c>
    </row>
    <row r="231" spans="28:29" x14ac:dyDescent="0.35">
      <c r="AB231" s="32" t="str">
        <f t="shared" si="11"/>
        <v/>
      </c>
      <c r="AC231" s="32" t="b">
        <f t="shared" si="12"/>
        <v>0</v>
      </c>
    </row>
    <row r="232" spans="28:29" x14ac:dyDescent="0.35">
      <c r="AB232" s="32" t="str">
        <f t="shared" si="11"/>
        <v/>
      </c>
      <c r="AC232" s="32" t="b">
        <f t="shared" si="12"/>
        <v>0</v>
      </c>
    </row>
    <row r="233" spans="28:29" x14ac:dyDescent="0.35">
      <c r="AB233" s="32" t="str">
        <f t="shared" si="11"/>
        <v/>
      </c>
      <c r="AC233" s="32" t="b">
        <f t="shared" si="12"/>
        <v>0</v>
      </c>
    </row>
    <row r="234" spans="28:29" x14ac:dyDescent="0.35">
      <c r="AB234" s="32" t="str">
        <f t="shared" si="11"/>
        <v/>
      </c>
      <c r="AC234" s="32" t="b">
        <f t="shared" si="12"/>
        <v>0</v>
      </c>
    </row>
    <row r="235" spans="28:29" x14ac:dyDescent="0.35">
      <c r="AB235" s="32" t="str">
        <f t="shared" ref="AB235:AB298" si="13">AD235&amp;AE235</f>
        <v/>
      </c>
      <c r="AC235" s="32" t="b">
        <f t="shared" si="12"/>
        <v>0</v>
      </c>
    </row>
    <row r="236" spans="28:29" x14ac:dyDescent="0.35">
      <c r="AB236" s="32" t="str">
        <f t="shared" si="13"/>
        <v/>
      </c>
      <c r="AC236" s="32" t="b">
        <f t="shared" si="12"/>
        <v>0</v>
      </c>
    </row>
    <row r="237" spans="28:29" x14ac:dyDescent="0.35">
      <c r="AB237" s="32" t="str">
        <f t="shared" si="13"/>
        <v/>
      </c>
      <c r="AC237" s="32" t="b">
        <f t="shared" si="12"/>
        <v>0</v>
      </c>
    </row>
    <row r="238" spans="28:29" x14ac:dyDescent="0.35">
      <c r="AB238" s="32" t="str">
        <f t="shared" si="13"/>
        <v/>
      </c>
      <c r="AC238" s="32" t="b">
        <f t="shared" si="12"/>
        <v>0</v>
      </c>
    </row>
    <row r="239" spans="28:29" x14ac:dyDescent="0.35">
      <c r="AB239" s="32" t="str">
        <f t="shared" si="13"/>
        <v/>
      </c>
      <c r="AC239" s="32" t="b">
        <f t="shared" si="12"/>
        <v>0</v>
      </c>
    </row>
    <row r="240" spans="28:29" x14ac:dyDescent="0.35">
      <c r="AB240" s="32" t="str">
        <f t="shared" si="13"/>
        <v/>
      </c>
      <c r="AC240" s="32" t="b">
        <f t="shared" si="12"/>
        <v>0</v>
      </c>
    </row>
    <row r="241" spans="28:29" x14ac:dyDescent="0.35">
      <c r="AB241" s="32" t="str">
        <f t="shared" si="13"/>
        <v/>
      </c>
      <c r="AC241" s="32" t="b">
        <f t="shared" si="12"/>
        <v>0</v>
      </c>
    </row>
    <row r="242" spans="28:29" x14ac:dyDescent="0.35">
      <c r="AB242" s="32" t="str">
        <f t="shared" si="13"/>
        <v/>
      </c>
      <c r="AC242" s="32" t="b">
        <f t="shared" si="12"/>
        <v>0</v>
      </c>
    </row>
    <row r="243" spans="28:29" x14ac:dyDescent="0.35">
      <c r="AB243" s="32" t="str">
        <f t="shared" si="13"/>
        <v/>
      </c>
      <c r="AC243" s="32" t="b">
        <f t="shared" si="12"/>
        <v>0</v>
      </c>
    </row>
    <row r="244" spans="28:29" x14ac:dyDescent="0.35">
      <c r="AB244" s="32" t="str">
        <f t="shared" si="13"/>
        <v/>
      </c>
      <c r="AC244" s="32" t="b">
        <f t="shared" si="12"/>
        <v>0</v>
      </c>
    </row>
    <row r="245" spans="28:29" x14ac:dyDescent="0.35">
      <c r="AB245" s="32" t="str">
        <f t="shared" si="13"/>
        <v/>
      </c>
      <c r="AC245" s="32" t="b">
        <f t="shared" si="12"/>
        <v>0</v>
      </c>
    </row>
    <row r="246" spans="28:29" x14ac:dyDescent="0.35">
      <c r="AB246" s="32" t="str">
        <f t="shared" si="13"/>
        <v/>
      </c>
      <c r="AC246" s="32" t="b">
        <f t="shared" si="12"/>
        <v>0</v>
      </c>
    </row>
    <row r="247" spans="28:29" x14ac:dyDescent="0.35">
      <c r="AB247" s="32" t="str">
        <f t="shared" si="13"/>
        <v/>
      </c>
      <c r="AC247" s="32" t="b">
        <f t="shared" si="12"/>
        <v>0</v>
      </c>
    </row>
    <row r="248" spans="28:29" x14ac:dyDescent="0.35">
      <c r="AB248" s="32" t="str">
        <f t="shared" si="13"/>
        <v/>
      </c>
      <c r="AC248" s="32" t="b">
        <f t="shared" si="12"/>
        <v>0</v>
      </c>
    </row>
    <row r="249" spans="28:29" x14ac:dyDescent="0.35">
      <c r="AB249" s="32" t="str">
        <f t="shared" si="13"/>
        <v/>
      </c>
      <c r="AC249" s="32" t="b">
        <f t="shared" si="12"/>
        <v>0</v>
      </c>
    </row>
    <row r="250" spans="28:29" x14ac:dyDescent="0.35">
      <c r="AB250" s="32" t="str">
        <f t="shared" si="13"/>
        <v/>
      </c>
      <c r="AC250" s="32" t="b">
        <f t="shared" si="12"/>
        <v>0</v>
      </c>
    </row>
    <row r="251" spans="28:29" x14ac:dyDescent="0.35">
      <c r="AB251" s="32" t="str">
        <f t="shared" si="13"/>
        <v/>
      </c>
      <c r="AC251" s="32" t="b">
        <f t="shared" si="12"/>
        <v>0</v>
      </c>
    </row>
    <row r="252" spans="28:29" x14ac:dyDescent="0.35">
      <c r="AB252" s="32" t="str">
        <f t="shared" si="13"/>
        <v/>
      </c>
      <c r="AC252" s="32" t="b">
        <f t="shared" si="12"/>
        <v>0</v>
      </c>
    </row>
    <row r="253" spans="28:29" x14ac:dyDescent="0.35">
      <c r="AB253" s="32" t="str">
        <f t="shared" si="13"/>
        <v/>
      </c>
      <c r="AC253" s="32" t="b">
        <f t="shared" si="12"/>
        <v>0</v>
      </c>
    </row>
    <row r="254" spans="28:29" x14ac:dyDescent="0.35">
      <c r="AB254" s="32" t="str">
        <f t="shared" si="13"/>
        <v/>
      </c>
      <c r="AC254" s="32" t="b">
        <f t="shared" si="12"/>
        <v>0</v>
      </c>
    </row>
    <row r="255" spans="28:29" x14ac:dyDescent="0.35">
      <c r="AB255" s="32" t="str">
        <f t="shared" si="13"/>
        <v/>
      </c>
      <c r="AC255" s="32" t="b">
        <f t="shared" si="12"/>
        <v>0</v>
      </c>
    </row>
    <row r="256" spans="28:29" x14ac:dyDescent="0.35">
      <c r="AB256" s="32" t="str">
        <f t="shared" si="13"/>
        <v/>
      </c>
      <c r="AC256" s="32" t="b">
        <f t="shared" si="12"/>
        <v>0</v>
      </c>
    </row>
    <row r="257" spans="28:29" x14ac:dyDescent="0.35">
      <c r="AB257" s="32" t="str">
        <f t="shared" si="13"/>
        <v/>
      </c>
      <c r="AC257" s="32" t="b">
        <f t="shared" si="12"/>
        <v>0</v>
      </c>
    </row>
    <row r="258" spans="28:29" x14ac:dyDescent="0.35">
      <c r="AB258" s="32" t="str">
        <f t="shared" si="13"/>
        <v/>
      </c>
      <c r="AC258" s="32" t="b">
        <f t="shared" si="12"/>
        <v>0</v>
      </c>
    </row>
    <row r="259" spans="28:29" x14ac:dyDescent="0.35">
      <c r="AB259" s="32" t="str">
        <f t="shared" si="13"/>
        <v/>
      </c>
      <c r="AC259" s="32" t="b">
        <f t="shared" si="12"/>
        <v>0</v>
      </c>
    </row>
    <row r="260" spans="28:29" x14ac:dyDescent="0.35">
      <c r="AB260" s="32" t="str">
        <f t="shared" si="13"/>
        <v/>
      </c>
      <c r="AC260" s="32" t="b">
        <f t="shared" si="12"/>
        <v>0</v>
      </c>
    </row>
    <row r="261" spans="28:29" x14ac:dyDescent="0.35">
      <c r="AB261" s="32" t="str">
        <f t="shared" si="13"/>
        <v/>
      </c>
      <c r="AC261" s="32" t="b">
        <f t="shared" si="12"/>
        <v>0</v>
      </c>
    </row>
    <row r="262" spans="28:29" x14ac:dyDescent="0.35">
      <c r="AB262" s="32" t="str">
        <f t="shared" si="13"/>
        <v/>
      </c>
      <c r="AC262" s="32" t="b">
        <f t="shared" ref="AC262:AC325" si="14">VLOOKUP(AE262,W:X,2,0)=AF262</f>
        <v>0</v>
      </c>
    </row>
    <row r="263" spans="28:29" x14ac:dyDescent="0.35">
      <c r="AB263" s="32" t="str">
        <f t="shared" si="13"/>
        <v/>
      </c>
      <c r="AC263" s="32" t="b">
        <f t="shared" si="14"/>
        <v>0</v>
      </c>
    </row>
    <row r="264" spans="28:29" x14ac:dyDescent="0.35">
      <c r="AB264" s="32" t="str">
        <f t="shared" si="13"/>
        <v/>
      </c>
      <c r="AC264" s="32" t="b">
        <f t="shared" si="14"/>
        <v>0</v>
      </c>
    </row>
    <row r="265" spans="28:29" x14ac:dyDescent="0.35">
      <c r="AB265" s="32" t="str">
        <f t="shared" si="13"/>
        <v/>
      </c>
      <c r="AC265" s="32" t="b">
        <f t="shared" si="14"/>
        <v>0</v>
      </c>
    </row>
    <row r="266" spans="28:29" x14ac:dyDescent="0.35">
      <c r="AB266" s="32" t="str">
        <f t="shared" si="13"/>
        <v/>
      </c>
      <c r="AC266" s="32" t="b">
        <f t="shared" si="14"/>
        <v>0</v>
      </c>
    </row>
    <row r="267" spans="28:29" x14ac:dyDescent="0.35">
      <c r="AB267" s="32" t="str">
        <f t="shared" si="13"/>
        <v/>
      </c>
      <c r="AC267" s="32" t="b">
        <f t="shared" si="14"/>
        <v>0</v>
      </c>
    </row>
    <row r="268" spans="28:29" x14ac:dyDescent="0.35">
      <c r="AB268" s="32" t="str">
        <f t="shared" si="13"/>
        <v/>
      </c>
      <c r="AC268" s="32" t="b">
        <f t="shared" si="14"/>
        <v>0</v>
      </c>
    </row>
    <row r="269" spans="28:29" x14ac:dyDescent="0.35">
      <c r="AB269" s="32" t="str">
        <f t="shared" si="13"/>
        <v/>
      </c>
      <c r="AC269" s="32" t="b">
        <f t="shared" si="14"/>
        <v>0</v>
      </c>
    </row>
    <row r="270" spans="28:29" x14ac:dyDescent="0.35">
      <c r="AB270" s="32" t="str">
        <f t="shared" si="13"/>
        <v/>
      </c>
      <c r="AC270" s="32" t="b">
        <f t="shared" si="14"/>
        <v>0</v>
      </c>
    </row>
    <row r="271" spans="28:29" x14ac:dyDescent="0.35">
      <c r="AB271" s="32" t="str">
        <f t="shared" si="13"/>
        <v/>
      </c>
      <c r="AC271" s="32" t="b">
        <f t="shared" si="14"/>
        <v>0</v>
      </c>
    </row>
    <row r="272" spans="28:29" x14ac:dyDescent="0.35">
      <c r="AB272" s="32" t="str">
        <f t="shared" si="13"/>
        <v/>
      </c>
      <c r="AC272" s="32" t="b">
        <f t="shared" si="14"/>
        <v>0</v>
      </c>
    </row>
    <row r="273" spans="28:29" x14ac:dyDescent="0.35">
      <c r="AB273" s="32" t="str">
        <f t="shared" si="13"/>
        <v/>
      </c>
      <c r="AC273" s="32" t="b">
        <f t="shared" si="14"/>
        <v>0</v>
      </c>
    </row>
    <row r="274" spans="28:29" x14ac:dyDescent="0.35">
      <c r="AB274" s="32" t="str">
        <f t="shared" si="13"/>
        <v/>
      </c>
      <c r="AC274" s="32" t="b">
        <f t="shared" si="14"/>
        <v>0</v>
      </c>
    </row>
    <row r="275" spans="28:29" x14ac:dyDescent="0.35">
      <c r="AB275" s="32" t="str">
        <f t="shared" si="13"/>
        <v/>
      </c>
      <c r="AC275" s="32" t="b">
        <f t="shared" si="14"/>
        <v>0</v>
      </c>
    </row>
    <row r="276" spans="28:29" x14ac:dyDescent="0.35">
      <c r="AB276" s="32" t="str">
        <f t="shared" si="13"/>
        <v/>
      </c>
      <c r="AC276" s="32" t="b">
        <f t="shared" si="14"/>
        <v>0</v>
      </c>
    </row>
    <row r="277" spans="28:29" x14ac:dyDescent="0.35">
      <c r="AB277" s="32" t="str">
        <f t="shared" si="13"/>
        <v/>
      </c>
      <c r="AC277" s="32" t="b">
        <f t="shared" si="14"/>
        <v>0</v>
      </c>
    </row>
    <row r="278" spans="28:29" x14ac:dyDescent="0.35">
      <c r="AB278" s="32" t="str">
        <f t="shared" si="13"/>
        <v/>
      </c>
      <c r="AC278" s="32" t="b">
        <f t="shared" si="14"/>
        <v>0</v>
      </c>
    </row>
    <row r="279" spans="28:29" x14ac:dyDescent="0.35">
      <c r="AB279" s="32" t="str">
        <f t="shared" si="13"/>
        <v/>
      </c>
      <c r="AC279" s="32" t="b">
        <f t="shared" si="14"/>
        <v>0</v>
      </c>
    </row>
    <row r="280" spans="28:29" x14ac:dyDescent="0.35">
      <c r="AB280" s="32" t="str">
        <f t="shared" si="13"/>
        <v/>
      </c>
      <c r="AC280" s="32" t="b">
        <f t="shared" si="14"/>
        <v>0</v>
      </c>
    </row>
    <row r="281" spans="28:29" x14ac:dyDescent="0.35">
      <c r="AB281" s="32" t="str">
        <f t="shared" si="13"/>
        <v/>
      </c>
      <c r="AC281" s="32" t="b">
        <f t="shared" si="14"/>
        <v>0</v>
      </c>
    </row>
    <row r="282" spans="28:29" x14ac:dyDescent="0.35">
      <c r="AB282" s="32" t="str">
        <f t="shared" si="13"/>
        <v/>
      </c>
      <c r="AC282" s="32" t="b">
        <f t="shared" si="14"/>
        <v>0</v>
      </c>
    </row>
    <row r="283" spans="28:29" x14ac:dyDescent="0.35">
      <c r="AB283" s="32" t="str">
        <f t="shared" si="13"/>
        <v/>
      </c>
      <c r="AC283" s="32" t="b">
        <f t="shared" si="14"/>
        <v>0</v>
      </c>
    </row>
    <row r="284" spans="28:29" x14ac:dyDescent="0.35">
      <c r="AB284" s="32" t="str">
        <f t="shared" si="13"/>
        <v/>
      </c>
      <c r="AC284" s="32" t="b">
        <f t="shared" si="14"/>
        <v>0</v>
      </c>
    </row>
    <row r="285" spans="28:29" x14ac:dyDescent="0.35">
      <c r="AB285" s="32" t="str">
        <f t="shared" si="13"/>
        <v/>
      </c>
      <c r="AC285" s="32" t="b">
        <f t="shared" si="14"/>
        <v>0</v>
      </c>
    </row>
    <row r="286" spans="28:29" x14ac:dyDescent="0.35">
      <c r="AB286" s="32" t="str">
        <f t="shared" si="13"/>
        <v/>
      </c>
      <c r="AC286" s="32" t="b">
        <f t="shared" si="14"/>
        <v>0</v>
      </c>
    </row>
    <row r="287" spans="28:29" x14ac:dyDescent="0.35">
      <c r="AB287" s="32" t="str">
        <f t="shared" si="13"/>
        <v/>
      </c>
      <c r="AC287" s="32" t="b">
        <f t="shared" si="14"/>
        <v>0</v>
      </c>
    </row>
    <row r="288" spans="28:29" x14ac:dyDescent="0.35">
      <c r="AB288" s="32" t="str">
        <f t="shared" si="13"/>
        <v/>
      </c>
      <c r="AC288" s="32" t="b">
        <f t="shared" si="14"/>
        <v>0</v>
      </c>
    </row>
    <row r="289" spans="28:29" x14ac:dyDescent="0.35">
      <c r="AB289" s="32" t="str">
        <f t="shared" si="13"/>
        <v/>
      </c>
      <c r="AC289" s="32" t="b">
        <f t="shared" si="14"/>
        <v>0</v>
      </c>
    </row>
    <row r="290" spans="28:29" x14ac:dyDescent="0.35">
      <c r="AB290" s="32" t="str">
        <f t="shared" si="13"/>
        <v/>
      </c>
      <c r="AC290" s="32" t="b">
        <f t="shared" si="14"/>
        <v>0</v>
      </c>
    </row>
    <row r="291" spans="28:29" x14ac:dyDescent="0.35">
      <c r="AB291" s="32" t="str">
        <f t="shared" si="13"/>
        <v/>
      </c>
      <c r="AC291" s="32" t="b">
        <f t="shared" si="14"/>
        <v>0</v>
      </c>
    </row>
    <row r="292" spans="28:29" x14ac:dyDescent="0.35">
      <c r="AB292" s="32" t="str">
        <f t="shared" si="13"/>
        <v/>
      </c>
      <c r="AC292" s="32" t="b">
        <f t="shared" si="14"/>
        <v>0</v>
      </c>
    </row>
    <row r="293" spans="28:29" x14ac:dyDescent="0.35">
      <c r="AB293" s="32" t="str">
        <f t="shared" si="13"/>
        <v/>
      </c>
      <c r="AC293" s="32" t="b">
        <f t="shared" si="14"/>
        <v>0</v>
      </c>
    </row>
    <row r="294" spans="28:29" x14ac:dyDescent="0.35">
      <c r="AB294" s="32" t="str">
        <f t="shared" si="13"/>
        <v/>
      </c>
      <c r="AC294" s="32" t="b">
        <f t="shared" si="14"/>
        <v>0</v>
      </c>
    </row>
    <row r="295" spans="28:29" x14ac:dyDescent="0.35">
      <c r="AB295" s="32" t="str">
        <f t="shared" si="13"/>
        <v/>
      </c>
      <c r="AC295" s="32" t="b">
        <f t="shared" si="14"/>
        <v>0</v>
      </c>
    </row>
    <row r="296" spans="28:29" x14ac:dyDescent="0.35">
      <c r="AB296" s="32" t="str">
        <f t="shared" si="13"/>
        <v/>
      </c>
      <c r="AC296" s="32" t="b">
        <f t="shared" si="14"/>
        <v>0</v>
      </c>
    </row>
    <row r="297" spans="28:29" x14ac:dyDescent="0.35">
      <c r="AB297" s="32" t="str">
        <f t="shared" si="13"/>
        <v/>
      </c>
      <c r="AC297" s="32" t="b">
        <f t="shared" si="14"/>
        <v>0</v>
      </c>
    </row>
    <row r="298" spans="28:29" x14ac:dyDescent="0.35">
      <c r="AB298" s="32" t="str">
        <f t="shared" si="13"/>
        <v/>
      </c>
      <c r="AC298" s="32" t="b">
        <f t="shared" si="14"/>
        <v>0</v>
      </c>
    </row>
    <row r="299" spans="28:29" x14ac:dyDescent="0.35">
      <c r="AB299" s="32" t="str">
        <f t="shared" ref="AB299:AB362" si="15">AD299&amp;AE299</f>
        <v/>
      </c>
      <c r="AC299" s="32" t="b">
        <f t="shared" si="14"/>
        <v>0</v>
      </c>
    </row>
    <row r="300" spans="28:29" x14ac:dyDescent="0.35">
      <c r="AB300" s="32" t="str">
        <f t="shared" si="15"/>
        <v/>
      </c>
      <c r="AC300" s="32" t="b">
        <f t="shared" si="14"/>
        <v>0</v>
      </c>
    </row>
    <row r="301" spans="28:29" x14ac:dyDescent="0.35">
      <c r="AB301" s="32" t="str">
        <f t="shared" si="15"/>
        <v/>
      </c>
      <c r="AC301" s="32" t="b">
        <f t="shared" si="14"/>
        <v>0</v>
      </c>
    </row>
    <row r="302" spans="28:29" x14ac:dyDescent="0.35">
      <c r="AB302" s="32" t="str">
        <f t="shared" si="15"/>
        <v/>
      </c>
      <c r="AC302" s="32" t="b">
        <f t="shared" si="14"/>
        <v>0</v>
      </c>
    </row>
    <row r="303" spans="28:29" x14ac:dyDescent="0.35">
      <c r="AB303" s="32" t="str">
        <f t="shared" si="15"/>
        <v/>
      </c>
      <c r="AC303" s="32" t="b">
        <f t="shared" si="14"/>
        <v>0</v>
      </c>
    </row>
    <row r="304" spans="28:29" x14ac:dyDescent="0.35">
      <c r="AB304" s="32" t="str">
        <f t="shared" si="15"/>
        <v/>
      </c>
      <c r="AC304" s="32" t="b">
        <f t="shared" si="14"/>
        <v>0</v>
      </c>
    </row>
    <row r="305" spans="28:29" x14ac:dyDescent="0.35">
      <c r="AB305" s="32" t="str">
        <f t="shared" si="15"/>
        <v/>
      </c>
      <c r="AC305" s="32" t="b">
        <f t="shared" si="14"/>
        <v>0</v>
      </c>
    </row>
    <row r="306" spans="28:29" x14ac:dyDescent="0.35">
      <c r="AB306" s="32" t="str">
        <f t="shared" si="15"/>
        <v/>
      </c>
      <c r="AC306" s="32" t="b">
        <f t="shared" si="14"/>
        <v>0</v>
      </c>
    </row>
    <row r="307" spans="28:29" x14ac:dyDescent="0.35">
      <c r="AB307" s="32" t="str">
        <f t="shared" si="15"/>
        <v/>
      </c>
      <c r="AC307" s="32" t="b">
        <f t="shared" si="14"/>
        <v>0</v>
      </c>
    </row>
    <row r="308" spans="28:29" x14ac:dyDescent="0.35">
      <c r="AB308" s="32" t="str">
        <f t="shared" si="15"/>
        <v/>
      </c>
      <c r="AC308" s="32" t="b">
        <f t="shared" si="14"/>
        <v>0</v>
      </c>
    </row>
    <row r="309" spans="28:29" x14ac:dyDescent="0.35">
      <c r="AB309" s="32" t="str">
        <f t="shared" si="15"/>
        <v/>
      </c>
      <c r="AC309" s="32" t="b">
        <f t="shared" si="14"/>
        <v>0</v>
      </c>
    </row>
    <row r="310" spans="28:29" x14ac:dyDescent="0.35">
      <c r="AB310" s="32" t="str">
        <f t="shared" si="15"/>
        <v/>
      </c>
      <c r="AC310" s="32" t="b">
        <f t="shared" si="14"/>
        <v>0</v>
      </c>
    </row>
    <row r="311" spans="28:29" x14ac:dyDescent="0.35">
      <c r="AB311" s="32" t="str">
        <f t="shared" si="15"/>
        <v/>
      </c>
      <c r="AC311" s="32" t="b">
        <f t="shared" si="14"/>
        <v>0</v>
      </c>
    </row>
    <row r="312" spans="28:29" x14ac:dyDescent="0.35">
      <c r="AB312" s="32" t="str">
        <f t="shared" si="15"/>
        <v/>
      </c>
      <c r="AC312" s="32" t="b">
        <f t="shared" si="14"/>
        <v>0</v>
      </c>
    </row>
    <row r="313" spans="28:29" x14ac:dyDescent="0.35">
      <c r="AB313" s="32" t="str">
        <f t="shared" si="15"/>
        <v/>
      </c>
      <c r="AC313" s="32" t="b">
        <f t="shared" si="14"/>
        <v>0</v>
      </c>
    </row>
    <row r="314" spans="28:29" x14ac:dyDescent="0.35">
      <c r="AB314" s="32" t="str">
        <f t="shared" si="15"/>
        <v/>
      </c>
      <c r="AC314" s="32" t="b">
        <f t="shared" si="14"/>
        <v>0</v>
      </c>
    </row>
    <row r="315" spans="28:29" x14ac:dyDescent="0.35">
      <c r="AB315" s="32" t="str">
        <f t="shared" si="15"/>
        <v/>
      </c>
      <c r="AC315" s="32" t="b">
        <f t="shared" si="14"/>
        <v>0</v>
      </c>
    </row>
    <row r="316" spans="28:29" x14ac:dyDescent="0.35">
      <c r="AB316" s="32" t="str">
        <f t="shared" si="15"/>
        <v/>
      </c>
      <c r="AC316" s="32" t="b">
        <f t="shared" si="14"/>
        <v>0</v>
      </c>
    </row>
    <row r="317" spans="28:29" x14ac:dyDescent="0.35">
      <c r="AB317" s="32" t="str">
        <f t="shared" si="15"/>
        <v/>
      </c>
      <c r="AC317" s="32" t="b">
        <f t="shared" si="14"/>
        <v>0</v>
      </c>
    </row>
    <row r="318" spans="28:29" x14ac:dyDescent="0.35">
      <c r="AB318" s="32" t="str">
        <f t="shared" si="15"/>
        <v/>
      </c>
      <c r="AC318" s="32" t="b">
        <f t="shared" si="14"/>
        <v>0</v>
      </c>
    </row>
    <row r="319" spans="28:29" x14ac:dyDescent="0.35">
      <c r="AB319" s="32" t="str">
        <f t="shared" si="15"/>
        <v/>
      </c>
      <c r="AC319" s="32" t="b">
        <f t="shared" si="14"/>
        <v>0</v>
      </c>
    </row>
    <row r="320" spans="28:29" x14ac:dyDescent="0.35">
      <c r="AB320" s="32" t="str">
        <f t="shared" si="15"/>
        <v/>
      </c>
      <c r="AC320" s="32" t="b">
        <f t="shared" si="14"/>
        <v>0</v>
      </c>
    </row>
    <row r="321" spans="28:29" x14ac:dyDescent="0.35">
      <c r="AB321" s="32" t="str">
        <f t="shared" si="15"/>
        <v/>
      </c>
      <c r="AC321" s="32" t="b">
        <f t="shared" si="14"/>
        <v>0</v>
      </c>
    </row>
    <row r="322" spans="28:29" x14ac:dyDescent="0.35">
      <c r="AB322" s="32" t="str">
        <f t="shared" si="15"/>
        <v/>
      </c>
      <c r="AC322" s="32" t="b">
        <f t="shared" si="14"/>
        <v>0</v>
      </c>
    </row>
    <row r="323" spans="28:29" x14ac:dyDescent="0.35">
      <c r="AB323" s="32" t="str">
        <f t="shared" si="15"/>
        <v/>
      </c>
      <c r="AC323" s="32" t="b">
        <f t="shared" si="14"/>
        <v>0</v>
      </c>
    </row>
    <row r="324" spans="28:29" x14ac:dyDescent="0.35">
      <c r="AB324" s="32" t="str">
        <f t="shared" si="15"/>
        <v/>
      </c>
      <c r="AC324" s="32" t="b">
        <f t="shared" si="14"/>
        <v>0</v>
      </c>
    </row>
    <row r="325" spans="28:29" x14ac:dyDescent="0.35">
      <c r="AB325" s="32" t="str">
        <f t="shared" si="15"/>
        <v/>
      </c>
      <c r="AC325" s="32" t="b">
        <f t="shared" si="14"/>
        <v>0</v>
      </c>
    </row>
    <row r="326" spans="28:29" x14ac:dyDescent="0.35">
      <c r="AB326" s="32" t="str">
        <f t="shared" si="15"/>
        <v/>
      </c>
      <c r="AC326" s="32" t="b">
        <f t="shared" ref="AC326:AC389" si="16">VLOOKUP(AE326,W:X,2,0)=AF326</f>
        <v>0</v>
      </c>
    </row>
    <row r="327" spans="28:29" x14ac:dyDescent="0.35">
      <c r="AB327" s="32" t="str">
        <f t="shared" si="15"/>
        <v/>
      </c>
      <c r="AC327" s="32" t="b">
        <f t="shared" si="16"/>
        <v>0</v>
      </c>
    </row>
    <row r="328" spans="28:29" x14ac:dyDescent="0.35">
      <c r="AB328" s="32" t="str">
        <f t="shared" si="15"/>
        <v/>
      </c>
      <c r="AC328" s="32" t="b">
        <f t="shared" si="16"/>
        <v>0</v>
      </c>
    </row>
    <row r="329" spans="28:29" x14ac:dyDescent="0.35">
      <c r="AB329" s="32" t="str">
        <f t="shared" si="15"/>
        <v/>
      </c>
      <c r="AC329" s="32" t="b">
        <f t="shared" si="16"/>
        <v>0</v>
      </c>
    </row>
    <row r="330" spans="28:29" x14ac:dyDescent="0.35">
      <c r="AB330" s="32" t="str">
        <f t="shared" si="15"/>
        <v/>
      </c>
      <c r="AC330" s="32" t="b">
        <f t="shared" si="16"/>
        <v>0</v>
      </c>
    </row>
    <row r="331" spans="28:29" x14ac:dyDescent="0.35">
      <c r="AB331" s="32" t="str">
        <f t="shared" si="15"/>
        <v/>
      </c>
      <c r="AC331" s="32" t="b">
        <f t="shared" si="16"/>
        <v>0</v>
      </c>
    </row>
    <row r="332" spans="28:29" x14ac:dyDescent="0.35">
      <c r="AB332" s="32" t="str">
        <f t="shared" si="15"/>
        <v/>
      </c>
      <c r="AC332" s="32" t="b">
        <f t="shared" si="16"/>
        <v>0</v>
      </c>
    </row>
    <row r="333" spans="28:29" x14ac:dyDescent="0.35">
      <c r="AB333" s="32" t="str">
        <f t="shared" si="15"/>
        <v/>
      </c>
      <c r="AC333" s="32" t="b">
        <f t="shared" si="16"/>
        <v>0</v>
      </c>
    </row>
    <row r="334" spans="28:29" x14ac:dyDescent="0.35">
      <c r="AB334" s="32" t="str">
        <f t="shared" si="15"/>
        <v/>
      </c>
      <c r="AC334" s="32" t="b">
        <f t="shared" si="16"/>
        <v>0</v>
      </c>
    </row>
    <row r="335" spans="28:29" x14ac:dyDescent="0.35">
      <c r="AB335" s="32" t="str">
        <f t="shared" si="15"/>
        <v/>
      </c>
      <c r="AC335" s="32" t="b">
        <f t="shared" si="16"/>
        <v>0</v>
      </c>
    </row>
    <row r="336" spans="28:29" x14ac:dyDescent="0.35">
      <c r="AB336" s="32" t="str">
        <f t="shared" si="15"/>
        <v/>
      </c>
      <c r="AC336" s="32" t="b">
        <f t="shared" si="16"/>
        <v>0</v>
      </c>
    </row>
    <row r="337" spans="28:29" x14ac:dyDescent="0.35">
      <c r="AB337" s="32" t="str">
        <f t="shared" si="15"/>
        <v/>
      </c>
      <c r="AC337" s="32" t="b">
        <f t="shared" si="16"/>
        <v>0</v>
      </c>
    </row>
    <row r="338" spans="28:29" x14ac:dyDescent="0.35">
      <c r="AB338" s="32" t="str">
        <f t="shared" si="15"/>
        <v/>
      </c>
      <c r="AC338" s="32" t="b">
        <f t="shared" si="16"/>
        <v>0</v>
      </c>
    </row>
    <row r="339" spans="28:29" x14ac:dyDescent="0.35">
      <c r="AB339" s="32" t="str">
        <f t="shared" si="15"/>
        <v/>
      </c>
      <c r="AC339" s="32" t="b">
        <f t="shared" si="16"/>
        <v>0</v>
      </c>
    </row>
    <row r="340" spans="28:29" x14ac:dyDescent="0.35">
      <c r="AB340" s="32" t="str">
        <f t="shared" si="15"/>
        <v/>
      </c>
      <c r="AC340" s="32" t="b">
        <f t="shared" si="16"/>
        <v>0</v>
      </c>
    </row>
    <row r="341" spans="28:29" x14ac:dyDescent="0.35">
      <c r="AB341" s="32" t="str">
        <f t="shared" si="15"/>
        <v/>
      </c>
      <c r="AC341" s="32" t="b">
        <f t="shared" si="16"/>
        <v>0</v>
      </c>
    </row>
    <row r="342" spans="28:29" x14ac:dyDescent="0.35">
      <c r="AB342" s="32" t="str">
        <f t="shared" si="15"/>
        <v/>
      </c>
      <c r="AC342" s="32" t="b">
        <f t="shared" si="16"/>
        <v>0</v>
      </c>
    </row>
    <row r="343" spans="28:29" x14ac:dyDescent="0.35">
      <c r="AB343" s="32" t="str">
        <f t="shared" si="15"/>
        <v/>
      </c>
      <c r="AC343" s="32" t="b">
        <f t="shared" si="16"/>
        <v>0</v>
      </c>
    </row>
    <row r="344" spans="28:29" x14ac:dyDescent="0.35">
      <c r="AB344" s="32" t="str">
        <f t="shared" si="15"/>
        <v/>
      </c>
      <c r="AC344" s="32" t="b">
        <f t="shared" si="16"/>
        <v>0</v>
      </c>
    </row>
    <row r="345" spans="28:29" x14ac:dyDescent="0.35">
      <c r="AB345" s="32" t="str">
        <f t="shared" si="15"/>
        <v/>
      </c>
      <c r="AC345" s="32" t="b">
        <f t="shared" si="16"/>
        <v>0</v>
      </c>
    </row>
    <row r="346" spans="28:29" x14ac:dyDescent="0.35">
      <c r="AB346" s="32" t="str">
        <f t="shared" si="15"/>
        <v/>
      </c>
      <c r="AC346" s="32" t="b">
        <f t="shared" si="16"/>
        <v>0</v>
      </c>
    </row>
    <row r="347" spans="28:29" x14ac:dyDescent="0.35">
      <c r="AB347" s="32" t="str">
        <f t="shared" si="15"/>
        <v/>
      </c>
      <c r="AC347" s="32" t="b">
        <f t="shared" si="16"/>
        <v>0</v>
      </c>
    </row>
    <row r="348" spans="28:29" x14ac:dyDescent="0.35">
      <c r="AB348" s="32" t="str">
        <f t="shared" si="15"/>
        <v/>
      </c>
      <c r="AC348" s="32" t="b">
        <f t="shared" si="16"/>
        <v>0</v>
      </c>
    </row>
    <row r="349" spans="28:29" x14ac:dyDescent="0.35">
      <c r="AB349" s="32" t="str">
        <f t="shared" si="15"/>
        <v/>
      </c>
      <c r="AC349" s="32" t="b">
        <f t="shared" si="16"/>
        <v>0</v>
      </c>
    </row>
    <row r="350" spans="28:29" x14ac:dyDescent="0.35">
      <c r="AB350" s="32" t="str">
        <f t="shared" si="15"/>
        <v/>
      </c>
      <c r="AC350" s="32" t="b">
        <f t="shared" si="16"/>
        <v>0</v>
      </c>
    </row>
    <row r="351" spans="28:29" x14ac:dyDescent="0.35">
      <c r="AB351" s="32" t="str">
        <f t="shared" si="15"/>
        <v/>
      </c>
      <c r="AC351" s="32" t="b">
        <f t="shared" si="16"/>
        <v>0</v>
      </c>
    </row>
    <row r="352" spans="28:29" x14ac:dyDescent="0.35">
      <c r="AB352" s="32" t="str">
        <f t="shared" si="15"/>
        <v/>
      </c>
      <c r="AC352" s="32" t="b">
        <f t="shared" si="16"/>
        <v>0</v>
      </c>
    </row>
    <row r="353" spans="28:29" x14ac:dyDescent="0.35">
      <c r="AB353" s="32" t="str">
        <f t="shared" si="15"/>
        <v/>
      </c>
      <c r="AC353" s="32" t="b">
        <f t="shared" si="16"/>
        <v>0</v>
      </c>
    </row>
    <row r="354" spans="28:29" x14ac:dyDescent="0.35">
      <c r="AB354" s="32" t="str">
        <f t="shared" si="15"/>
        <v/>
      </c>
      <c r="AC354" s="32" t="b">
        <f t="shared" si="16"/>
        <v>0</v>
      </c>
    </row>
    <row r="355" spans="28:29" x14ac:dyDescent="0.35">
      <c r="AB355" s="32" t="str">
        <f t="shared" si="15"/>
        <v/>
      </c>
      <c r="AC355" s="32" t="b">
        <f t="shared" si="16"/>
        <v>0</v>
      </c>
    </row>
    <row r="356" spans="28:29" x14ac:dyDescent="0.35">
      <c r="AB356" s="32" t="str">
        <f t="shared" si="15"/>
        <v/>
      </c>
      <c r="AC356" s="32" t="b">
        <f t="shared" si="16"/>
        <v>0</v>
      </c>
    </row>
    <row r="357" spans="28:29" x14ac:dyDescent="0.35">
      <c r="AB357" s="32" t="str">
        <f t="shared" si="15"/>
        <v/>
      </c>
      <c r="AC357" s="32" t="b">
        <f t="shared" si="16"/>
        <v>0</v>
      </c>
    </row>
    <row r="358" spans="28:29" x14ac:dyDescent="0.35">
      <c r="AB358" s="32" t="str">
        <f t="shared" si="15"/>
        <v/>
      </c>
      <c r="AC358" s="32" t="b">
        <f t="shared" si="16"/>
        <v>0</v>
      </c>
    </row>
    <row r="359" spans="28:29" x14ac:dyDescent="0.35">
      <c r="AB359" s="32" t="str">
        <f t="shared" si="15"/>
        <v/>
      </c>
      <c r="AC359" s="32" t="b">
        <f t="shared" si="16"/>
        <v>0</v>
      </c>
    </row>
    <row r="360" spans="28:29" x14ac:dyDescent="0.35">
      <c r="AB360" s="32" t="str">
        <f t="shared" si="15"/>
        <v/>
      </c>
      <c r="AC360" s="32" t="b">
        <f t="shared" si="16"/>
        <v>0</v>
      </c>
    </row>
    <row r="361" spans="28:29" x14ac:dyDescent="0.35">
      <c r="AB361" s="32" t="str">
        <f t="shared" si="15"/>
        <v/>
      </c>
      <c r="AC361" s="32" t="b">
        <f t="shared" si="16"/>
        <v>0</v>
      </c>
    </row>
    <row r="362" spans="28:29" x14ac:dyDescent="0.35">
      <c r="AB362" s="32" t="str">
        <f t="shared" si="15"/>
        <v/>
      </c>
      <c r="AC362" s="32" t="b">
        <f t="shared" si="16"/>
        <v>0</v>
      </c>
    </row>
    <row r="363" spans="28:29" x14ac:dyDescent="0.35">
      <c r="AB363" s="32" t="str">
        <f t="shared" ref="AB363:AB426" si="17">AD363&amp;AE363</f>
        <v/>
      </c>
      <c r="AC363" s="32" t="b">
        <f t="shared" si="16"/>
        <v>0</v>
      </c>
    </row>
    <row r="364" spans="28:29" x14ac:dyDescent="0.35">
      <c r="AB364" s="32" t="str">
        <f t="shared" si="17"/>
        <v/>
      </c>
      <c r="AC364" s="32" t="b">
        <f t="shared" si="16"/>
        <v>0</v>
      </c>
    </row>
    <row r="365" spans="28:29" x14ac:dyDescent="0.35">
      <c r="AB365" s="32" t="str">
        <f t="shared" si="17"/>
        <v/>
      </c>
      <c r="AC365" s="32" t="b">
        <f t="shared" si="16"/>
        <v>0</v>
      </c>
    </row>
    <row r="366" spans="28:29" x14ac:dyDescent="0.35">
      <c r="AB366" s="32" t="str">
        <f t="shared" si="17"/>
        <v/>
      </c>
      <c r="AC366" s="32" t="b">
        <f t="shared" si="16"/>
        <v>0</v>
      </c>
    </row>
    <row r="367" spans="28:29" x14ac:dyDescent="0.35">
      <c r="AB367" s="32" t="str">
        <f t="shared" si="17"/>
        <v/>
      </c>
      <c r="AC367" s="32" t="b">
        <f t="shared" si="16"/>
        <v>0</v>
      </c>
    </row>
    <row r="368" spans="28:29" x14ac:dyDescent="0.35">
      <c r="AB368" s="32" t="str">
        <f t="shared" si="17"/>
        <v/>
      </c>
      <c r="AC368" s="32" t="b">
        <f t="shared" si="16"/>
        <v>0</v>
      </c>
    </row>
    <row r="369" spans="28:29" x14ac:dyDescent="0.35">
      <c r="AB369" s="32" t="str">
        <f t="shared" si="17"/>
        <v/>
      </c>
      <c r="AC369" s="32" t="b">
        <f t="shared" si="16"/>
        <v>0</v>
      </c>
    </row>
    <row r="370" spans="28:29" x14ac:dyDescent="0.35">
      <c r="AB370" s="32" t="str">
        <f t="shared" si="17"/>
        <v/>
      </c>
      <c r="AC370" s="32" t="b">
        <f t="shared" si="16"/>
        <v>0</v>
      </c>
    </row>
    <row r="371" spans="28:29" x14ac:dyDescent="0.35">
      <c r="AB371" s="32" t="str">
        <f t="shared" si="17"/>
        <v/>
      </c>
      <c r="AC371" s="32" t="b">
        <f t="shared" si="16"/>
        <v>0</v>
      </c>
    </row>
    <row r="372" spans="28:29" x14ac:dyDescent="0.35">
      <c r="AB372" s="32" t="str">
        <f t="shared" si="17"/>
        <v/>
      </c>
      <c r="AC372" s="32" t="b">
        <f t="shared" si="16"/>
        <v>0</v>
      </c>
    </row>
    <row r="373" spans="28:29" x14ac:dyDescent="0.35">
      <c r="AB373" s="32" t="str">
        <f t="shared" si="17"/>
        <v/>
      </c>
      <c r="AC373" s="32" t="b">
        <f t="shared" si="16"/>
        <v>0</v>
      </c>
    </row>
    <row r="374" spans="28:29" x14ac:dyDescent="0.35">
      <c r="AB374" s="32" t="str">
        <f t="shared" si="17"/>
        <v/>
      </c>
      <c r="AC374" s="32" t="b">
        <f t="shared" si="16"/>
        <v>0</v>
      </c>
    </row>
    <row r="375" spans="28:29" x14ac:dyDescent="0.35">
      <c r="AB375" s="32" t="str">
        <f t="shared" si="17"/>
        <v/>
      </c>
      <c r="AC375" s="32" t="b">
        <f t="shared" si="16"/>
        <v>0</v>
      </c>
    </row>
    <row r="376" spans="28:29" x14ac:dyDescent="0.35">
      <c r="AB376" s="32" t="str">
        <f t="shared" si="17"/>
        <v/>
      </c>
      <c r="AC376" s="32" t="b">
        <f t="shared" si="16"/>
        <v>0</v>
      </c>
    </row>
    <row r="377" spans="28:29" x14ac:dyDescent="0.35">
      <c r="AB377" s="32" t="str">
        <f t="shared" si="17"/>
        <v/>
      </c>
      <c r="AC377" s="32" t="b">
        <f t="shared" si="16"/>
        <v>0</v>
      </c>
    </row>
    <row r="378" spans="28:29" x14ac:dyDescent="0.35">
      <c r="AB378" s="32" t="str">
        <f t="shared" si="17"/>
        <v/>
      </c>
      <c r="AC378" s="32" t="b">
        <f t="shared" si="16"/>
        <v>0</v>
      </c>
    </row>
    <row r="379" spans="28:29" x14ac:dyDescent="0.35">
      <c r="AB379" s="32" t="str">
        <f t="shared" si="17"/>
        <v/>
      </c>
      <c r="AC379" s="32" t="b">
        <f t="shared" si="16"/>
        <v>0</v>
      </c>
    </row>
    <row r="380" spans="28:29" x14ac:dyDescent="0.35">
      <c r="AB380" s="32" t="str">
        <f t="shared" si="17"/>
        <v/>
      </c>
      <c r="AC380" s="32" t="b">
        <f t="shared" si="16"/>
        <v>0</v>
      </c>
    </row>
    <row r="381" spans="28:29" x14ac:dyDescent="0.35">
      <c r="AB381" s="32" t="str">
        <f t="shared" si="17"/>
        <v/>
      </c>
      <c r="AC381" s="32" t="b">
        <f t="shared" si="16"/>
        <v>0</v>
      </c>
    </row>
    <row r="382" spans="28:29" x14ac:dyDescent="0.35">
      <c r="AB382" s="32" t="str">
        <f t="shared" si="17"/>
        <v/>
      </c>
      <c r="AC382" s="32" t="b">
        <f t="shared" si="16"/>
        <v>0</v>
      </c>
    </row>
    <row r="383" spans="28:29" x14ac:dyDescent="0.35">
      <c r="AB383" s="32" t="str">
        <f t="shared" si="17"/>
        <v/>
      </c>
      <c r="AC383" s="32" t="b">
        <f t="shared" si="16"/>
        <v>0</v>
      </c>
    </row>
    <row r="384" spans="28:29" x14ac:dyDescent="0.35">
      <c r="AB384" s="32" t="str">
        <f t="shared" si="17"/>
        <v/>
      </c>
      <c r="AC384" s="32" t="b">
        <f t="shared" si="16"/>
        <v>0</v>
      </c>
    </row>
    <row r="385" spans="28:29" x14ac:dyDescent="0.35">
      <c r="AB385" s="32" t="str">
        <f t="shared" si="17"/>
        <v/>
      </c>
      <c r="AC385" s="32" t="b">
        <f t="shared" si="16"/>
        <v>0</v>
      </c>
    </row>
    <row r="386" spans="28:29" x14ac:dyDescent="0.35">
      <c r="AB386" s="32" t="str">
        <f t="shared" si="17"/>
        <v/>
      </c>
      <c r="AC386" s="32" t="b">
        <f t="shared" si="16"/>
        <v>0</v>
      </c>
    </row>
    <row r="387" spans="28:29" x14ac:dyDescent="0.35">
      <c r="AB387" s="32" t="str">
        <f t="shared" si="17"/>
        <v/>
      </c>
      <c r="AC387" s="32" t="b">
        <f t="shared" si="16"/>
        <v>0</v>
      </c>
    </row>
    <row r="388" spans="28:29" x14ac:dyDescent="0.35">
      <c r="AB388" s="32" t="str">
        <f t="shared" si="17"/>
        <v/>
      </c>
      <c r="AC388" s="32" t="b">
        <f t="shared" si="16"/>
        <v>0</v>
      </c>
    </row>
    <row r="389" spans="28:29" x14ac:dyDescent="0.35">
      <c r="AB389" s="32" t="str">
        <f t="shared" si="17"/>
        <v/>
      </c>
      <c r="AC389" s="32" t="b">
        <f t="shared" si="16"/>
        <v>0</v>
      </c>
    </row>
    <row r="390" spans="28:29" x14ac:dyDescent="0.35">
      <c r="AB390" s="32" t="str">
        <f t="shared" si="17"/>
        <v/>
      </c>
      <c r="AC390" s="32" t="b">
        <f t="shared" ref="AC390:AC453" si="18">VLOOKUP(AE390,W:X,2,0)=AF390</f>
        <v>0</v>
      </c>
    </row>
    <row r="391" spans="28:29" x14ac:dyDescent="0.35">
      <c r="AB391" s="32" t="str">
        <f t="shared" si="17"/>
        <v/>
      </c>
      <c r="AC391" s="32" t="b">
        <f t="shared" si="18"/>
        <v>0</v>
      </c>
    </row>
    <row r="392" spans="28:29" x14ac:dyDescent="0.35">
      <c r="AB392" s="32" t="str">
        <f t="shared" si="17"/>
        <v/>
      </c>
      <c r="AC392" s="32" t="b">
        <f t="shared" si="18"/>
        <v>0</v>
      </c>
    </row>
    <row r="393" spans="28:29" x14ac:dyDescent="0.35">
      <c r="AB393" s="32" t="str">
        <f t="shared" si="17"/>
        <v/>
      </c>
      <c r="AC393" s="32" t="b">
        <f t="shared" si="18"/>
        <v>0</v>
      </c>
    </row>
    <row r="394" spans="28:29" x14ac:dyDescent="0.35">
      <c r="AB394" s="32" t="str">
        <f t="shared" si="17"/>
        <v/>
      </c>
      <c r="AC394" s="32" t="b">
        <f t="shared" si="18"/>
        <v>0</v>
      </c>
    </row>
    <row r="395" spans="28:29" x14ac:dyDescent="0.35">
      <c r="AB395" s="32" t="str">
        <f t="shared" si="17"/>
        <v/>
      </c>
      <c r="AC395" s="32" t="b">
        <f t="shared" si="18"/>
        <v>0</v>
      </c>
    </row>
    <row r="396" spans="28:29" x14ac:dyDescent="0.35">
      <c r="AB396" s="32" t="str">
        <f t="shared" si="17"/>
        <v/>
      </c>
      <c r="AC396" s="32" t="b">
        <f t="shared" si="18"/>
        <v>0</v>
      </c>
    </row>
    <row r="397" spans="28:29" x14ac:dyDescent="0.35">
      <c r="AB397" s="32" t="str">
        <f t="shared" si="17"/>
        <v/>
      </c>
      <c r="AC397" s="32" t="b">
        <f t="shared" si="18"/>
        <v>0</v>
      </c>
    </row>
    <row r="398" spans="28:29" x14ac:dyDescent="0.35">
      <c r="AB398" s="32" t="str">
        <f t="shared" si="17"/>
        <v/>
      </c>
      <c r="AC398" s="32" t="b">
        <f t="shared" si="18"/>
        <v>0</v>
      </c>
    </row>
    <row r="399" spans="28:29" x14ac:dyDescent="0.35">
      <c r="AB399" s="32" t="str">
        <f t="shared" si="17"/>
        <v/>
      </c>
      <c r="AC399" s="32" t="b">
        <f t="shared" si="18"/>
        <v>0</v>
      </c>
    </row>
    <row r="400" spans="28:29" x14ac:dyDescent="0.35">
      <c r="AB400" s="32" t="str">
        <f t="shared" si="17"/>
        <v/>
      </c>
      <c r="AC400" s="32" t="b">
        <f t="shared" si="18"/>
        <v>0</v>
      </c>
    </row>
    <row r="401" spans="28:29" x14ac:dyDescent="0.35">
      <c r="AB401" s="32" t="str">
        <f t="shared" si="17"/>
        <v/>
      </c>
      <c r="AC401" s="32" t="b">
        <f t="shared" si="18"/>
        <v>0</v>
      </c>
    </row>
    <row r="402" spans="28:29" x14ac:dyDescent="0.35">
      <c r="AB402" s="32" t="str">
        <f t="shared" si="17"/>
        <v/>
      </c>
      <c r="AC402" s="32" t="b">
        <f t="shared" si="18"/>
        <v>0</v>
      </c>
    </row>
    <row r="403" spans="28:29" x14ac:dyDescent="0.35">
      <c r="AB403" s="32" t="str">
        <f t="shared" si="17"/>
        <v/>
      </c>
      <c r="AC403" s="32" t="b">
        <f t="shared" si="18"/>
        <v>0</v>
      </c>
    </row>
    <row r="404" spans="28:29" x14ac:dyDescent="0.35">
      <c r="AB404" s="32" t="str">
        <f t="shared" si="17"/>
        <v/>
      </c>
      <c r="AC404" s="32" t="b">
        <f t="shared" si="18"/>
        <v>0</v>
      </c>
    </row>
    <row r="405" spans="28:29" x14ac:dyDescent="0.35">
      <c r="AB405" s="32" t="str">
        <f t="shared" si="17"/>
        <v/>
      </c>
      <c r="AC405" s="32" t="b">
        <f t="shared" si="18"/>
        <v>0</v>
      </c>
    </row>
    <row r="406" spans="28:29" x14ac:dyDescent="0.35">
      <c r="AB406" s="32" t="str">
        <f t="shared" si="17"/>
        <v/>
      </c>
      <c r="AC406" s="32" t="b">
        <f t="shared" si="18"/>
        <v>0</v>
      </c>
    </row>
    <row r="407" spans="28:29" x14ac:dyDescent="0.35">
      <c r="AB407" s="32" t="str">
        <f t="shared" si="17"/>
        <v/>
      </c>
      <c r="AC407" s="32" t="b">
        <f t="shared" si="18"/>
        <v>0</v>
      </c>
    </row>
    <row r="408" spans="28:29" x14ac:dyDescent="0.35">
      <c r="AB408" s="32" t="str">
        <f t="shared" si="17"/>
        <v/>
      </c>
      <c r="AC408" s="32" t="b">
        <f t="shared" si="18"/>
        <v>0</v>
      </c>
    </row>
    <row r="409" spans="28:29" x14ac:dyDescent="0.35">
      <c r="AB409" s="32" t="str">
        <f t="shared" si="17"/>
        <v/>
      </c>
      <c r="AC409" s="32" t="b">
        <f t="shared" si="18"/>
        <v>0</v>
      </c>
    </row>
    <row r="410" spans="28:29" x14ac:dyDescent="0.35">
      <c r="AB410" s="32" t="str">
        <f t="shared" si="17"/>
        <v/>
      </c>
      <c r="AC410" s="32" t="b">
        <f t="shared" si="18"/>
        <v>0</v>
      </c>
    </row>
    <row r="411" spans="28:29" x14ac:dyDescent="0.35">
      <c r="AB411" s="32" t="str">
        <f t="shared" si="17"/>
        <v/>
      </c>
      <c r="AC411" s="32" t="b">
        <f t="shared" si="18"/>
        <v>0</v>
      </c>
    </row>
    <row r="412" spans="28:29" x14ac:dyDescent="0.35">
      <c r="AB412" s="32" t="str">
        <f t="shared" si="17"/>
        <v/>
      </c>
      <c r="AC412" s="32" t="b">
        <f t="shared" si="18"/>
        <v>0</v>
      </c>
    </row>
    <row r="413" spans="28:29" x14ac:dyDescent="0.35">
      <c r="AB413" s="32" t="str">
        <f t="shared" si="17"/>
        <v/>
      </c>
      <c r="AC413" s="32" t="b">
        <f t="shared" si="18"/>
        <v>0</v>
      </c>
    </row>
    <row r="414" spans="28:29" x14ac:dyDescent="0.35">
      <c r="AB414" s="32" t="str">
        <f t="shared" si="17"/>
        <v/>
      </c>
      <c r="AC414" s="32" t="b">
        <f t="shared" si="18"/>
        <v>0</v>
      </c>
    </row>
    <row r="415" spans="28:29" x14ac:dyDescent="0.35">
      <c r="AB415" s="32" t="str">
        <f t="shared" si="17"/>
        <v/>
      </c>
      <c r="AC415" s="32" t="b">
        <f t="shared" si="18"/>
        <v>0</v>
      </c>
    </row>
    <row r="416" spans="28:29" x14ac:dyDescent="0.35">
      <c r="AB416" s="32" t="str">
        <f t="shared" si="17"/>
        <v/>
      </c>
      <c r="AC416" s="32" t="b">
        <f t="shared" si="18"/>
        <v>0</v>
      </c>
    </row>
    <row r="417" spans="28:29" x14ac:dyDescent="0.35">
      <c r="AB417" s="32" t="str">
        <f t="shared" si="17"/>
        <v/>
      </c>
      <c r="AC417" s="32" t="b">
        <f t="shared" si="18"/>
        <v>0</v>
      </c>
    </row>
    <row r="418" spans="28:29" x14ac:dyDescent="0.35">
      <c r="AB418" s="32" t="str">
        <f t="shared" si="17"/>
        <v/>
      </c>
      <c r="AC418" s="32" t="b">
        <f t="shared" si="18"/>
        <v>0</v>
      </c>
    </row>
    <row r="419" spans="28:29" x14ac:dyDescent="0.35">
      <c r="AB419" s="32" t="str">
        <f t="shared" si="17"/>
        <v/>
      </c>
      <c r="AC419" s="32" t="b">
        <f t="shared" si="18"/>
        <v>0</v>
      </c>
    </row>
    <row r="420" spans="28:29" x14ac:dyDescent="0.35">
      <c r="AB420" s="32" t="str">
        <f t="shared" si="17"/>
        <v/>
      </c>
      <c r="AC420" s="32" t="b">
        <f t="shared" si="18"/>
        <v>0</v>
      </c>
    </row>
    <row r="421" spans="28:29" x14ac:dyDescent="0.35">
      <c r="AB421" s="32" t="str">
        <f t="shared" si="17"/>
        <v/>
      </c>
      <c r="AC421" s="32" t="b">
        <f t="shared" si="18"/>
        <v>0</v>
      </c>
    </row>
    <row r="422" spans="28:29" x14ac:dyDescent="0.35">
      <c r="AB422" s="32" t="str">
        <f t="shared" si="17"/>
        <v/>
      </c>
      <c r="AC422" s="32" t="b">
        <f t="shared" si="18"/>
        <v>0</v>
      </c>
    </row>
    <row r="423" spans="28:29" x14ac:dyDescent="0.35">
      <c r="AB423" s="32" t="str">
        <f t="shared" si="17"/>
        <v/>
      </c>
      <c r="AC423" s="32" t="b">
        <f t="shared" si="18"/>
        <v>0</v>
      </c>
    </row>
    <row r="424" spans="28:29" x14ac:dyDescent="0.35">
      <c r="AB424" s="32" t="str">
        <f t="shared" si="17"/>
        <v/>
      </c>
      <c r="AC424" s="32" t="b">
        <f t="shared" si="18"/>
        <v>0</v>
      </c>
    </row>
    <row r="425" spans="28:29" x14ac:dyDescent="0.35">
      <c r="AB425" s="32" t="str">
        <f t="shared" si="17"/>
        <v/>
      </c>
      <c r="AC425" s="32" t="b">
        <f t="shared" si="18"/>
        <v>0</v>
      </c>
    </row>
    <row r="426" spans="28:29" x14ac:dyDescent="0.35">
      <c r="AB426" s="32" t="str">
        <f t="shared" si="17"/>
        <v/>
      </c>
      <c r="AC426" s="32" t="b">
        <f t="shared" si="18"/>
        <v>0</v>
      </c>
    </row>
    <row r="427" spans="28:29" x14ac:dyDescent="0.35">
      <c r="AB427" s="32" t="str">
        <f t="shared" ref="AB427:AB490" si="19">AD427&amp;AE427</f>
        <v/>
      </c>
      <c r="AC427" s="32" t="b">
        <f t="shared" si="18"/>
        <v>0</v>
      </c>
    </row>
    <row r="428" spans="28:29" x14ac:dyDescent="0.35">
      <c r="AB428" s="32" t="str">
        <f t="shared" si="19"/>
        <v/>
      </c>
      <c r="AC428" s="32" t="b">
        <f t="shared" si="18"/>
        <v>0</v>
      </c>
    </row>
    <row r="429" spans="28:29" x14ac:dyDescent="0.35">
      <c r="AB429" s="32" t="str">
        <f t="shared" si="19"/>
        <v/>
      </c>
      <c r="AC429" s="32" t="b">
        <f t="shared" si="18"/>
        <v>0</v>
      </c>
    </row>
    <row r="430" spans="28:29" x14ac:dyDescent="0.35">
      <c r="AB430" s="32" t="str">
        <f t="shared" si="19"/>
        <v/>
      </c>
      <c r="AC430" s="32" t="b">
        <f t="shared" si="18"/>
        <v>0</v>
      </c>
    </row>
    <row r="431" spans="28:29" x14ac:dyDescent="0.35">
      <c r="AB431" s="32" t="str">
        <f t="shared" si="19"/>
        <v/>
      </c>
      <c r="AC431" s="32" t="b">
        <f t="shared" si="18"/>
        <v>0</v>
      </c>
    </row>
    <row r="432" spans="28:29" x14ac:dyDescent="0.35">
      <c r="AB432" s="32" t="str">
        <f t="shared" si="19"/>
        <v/>
      </c>
      <c r="AC432" s="32" t="b">
        <f t="shared" si="18"/>
        <v>0</v>
      </c>
    </row>
    <row r="433" spans="28:29" x14ac:dyDescent="0.35">
      <c r="AB433" s="32" t="str">
        <f t="shared" si="19"/>
        <v/>
      </c>
      <c r="AC433" s="32" t="b">
        <f t="shared" si="18"/>
        <v>0</v>
      </c>
    </row>
    <row r="434" spans="28:29" x14ac:dyDescent="0.35">
      <c r="AB434" s="32" t="str">
        <f t="shared" si="19"/>
        <v/>
      </c>
      <c r="AC434" s="32" t="b">
        <f t="shared" si="18"/>
        <v>0</v>
      </c>
    </row>
    <row r="435" spans="28:29" x14ac:dyDescent="0.35">
      <c r="AB435" s="32" t="str">
        <f t="shared" si="19"/>
        <v/>
      </c>
      <c r="AC435" s="32" t="b">
        <f t="shared" si="18"/>
        <v>0</v>
      </c>
    </row>
    <row r="436" spans="28:29" x14ac:dyDescent="0.35">
      <c r="AB436" s="32" t="str">
        <f t="shared" si="19"/>
        <v/>
      </c>
      <c r="AC436" s="32" t="b">
        <f t="shared" si="18"/>
        <v>0</v>
      </c>
    </row>
    <row r="437" spans="28:29" x14ac:dyDescent="0.35">
      <c r="AB437" s="32" t="str">
        <f t="shared" si="19"/>
        <v/>
      </c>
      <c r="AC437" s="32" t="b">
        <f t="shared" si="18"/>
        <v>0</v>
      </c>
    </row>
    <row r="438" spans="28:29" x14ac:dyDescent="0.35">
      <c r="AB438" s="32" t="str">
        <f t="shared" si="19"/>
        <v/>
      </c>
      <c r="AC438" s="32" t="b">
        <f t="shared" si="18"/>
        <v>0</v>
      </c>
    </row>
    <row r="439" spans="28:29" x14ac:dyDescent="0.35">
      <c r="AB439" s="32" t="str">
        <f t="shared" si="19"/>
        <v/>
      </c>
      <c r="AC439" s="32" t="b">
        <f t="shared" si="18"/>
        <v>0</v>
      </c>
    </row>
    <row r="440" spans="28:29" x14ac:dyDescent="0.35">
      <c r="AB440" s="32" t="str">
        <f t="shared" si="19"/>
        <v/>
      </c>
      <c r="AC440" s="32" t="b">
        <f t="shared" si="18"/>
        <v>0</v>
      </c>
    </row>
    <row r="441" spans="28:29" x14ac:dyDescent="0.35">
      <c r="AB441" s="32" t="str">
        <f t="shared" si="19"/>
        <v/>
      </c>
      <c r="AC441" s="32" t="b">
        <f t="shared" si="18"/>
        <v>0</v>
      </c>
    </row>
    <row r="442" spans="28:29" x14ac:dyDescent="0.35">
      <c r="AB442" s="32" t="str">
        <f t="shared" si="19"/>
        <v/>
      </c>
      <c r="AC442" s="32" t="b">
        <f t="shared" si="18"/>
        <v>0</v>
      </c>
    </row>
    <row r="443" spans="28:29" x14ac:dyDescent="0.35">
      <c r="AB443" s="32" t="str">
        <f t="shared" si="19"/>
        <v/>
      </c>
      <c r="AC443" s="32" t="b">
        <f t="shared" si="18"/>
        <v>0</v>
      </c>
    </row>
    <row r="444" spans="28:29" x14ac:dyDescent="0.35">
      <c r="AB444" s="32" t="str">
        <f t="shared" si="19"/>
        <v/>
      </c>
      <c r="AC444" s="32" t="b">
        <f t="shared" si="18"/>
        <v>0</v>
      </c>
    </row>
    <row r="445" spans="28:29" x14ac:dyDescent="0.35">
      <c r="AB445" s="32" t="str">
        <f t="shared" si="19"/>
        <v/>
      </c>
      <c r="AC445" s="32" t="b">
        <f t="shared" si="18"/>
        <v>0</v>
      </c>
    </row>
    <row r="446" spans="28:29" x14ac:dyDescent="0.35">
      <c r="AB446" s="32" t="str">
        <f t="shared" si="19"/>
        <v/>
      </c>
      <c r="AC446" s="32" t="b">
        <f t="shared" si="18"/>
        <v>0</v>
      </c>
    </row>
    <row r="447" spans="28:29" x14ac:dyDescent="0.35">
      <c r="AB447" s="32" t="str">
        <f t="shared" si="19"/>
        <v/>
      </c>
      <c r="AC447" s="32" t="b">
        <f t="shared" si="18"/>
        <v>0</v>
      </c>
    </row>
    <row r="448" spans="28:29" x14ac:dyDescent="0.35">
      <c r="AB448" s="32" t="str">
        <f t="shared" si="19"/>
        <v/>
      </c>
      <c r="AC448" s="32" t="b">
        <f t="shared" si="18"/>
        <v>0</v>
      </c>
    </row>
    <row r="449" spans="28:29" x14ac:dyDescent="0.35">
      <c r="AB449" s="32" t="str">
        <f t="shared" si="19"/>
        <v/>
      </c>
      <c r="AC449" s="32" t="b">
        <f t="shared" si="18"/>
        <v>0</v>
      </c>
    </row>
    <row r="450" spans="28:29" x14ac:dyDescent="0.35">
      <c r="AB450" s="32" t="str">
        <f t="shared" si="19"/>
        <v/>
      </c>
      <c r="AC450" s="32" t="b">
        <f t="shared" si="18"/>
        <v>0</v>
      </c>
    </row>
    <row r="451" spans="28:29" x14ac:dyDescent="0.35">
      <c r="AB451" s="32" t="str">
        <f t="shared" si="19"/>
        <v/>
      </c>
      <c r="AC451" s="32" t="b">
        <f t="shared" si="18"/>
        <v>0</v>
      </c>
    </row>
    <row r="452" spans="28:29" x14ac:dyDescent="0.35">
      <c r="AB452" s="32" t="str">
        <f t="shared" si="19"/>
        <v/>
      </c>
      <c r="AC452" s="32" t="b">
        <f t="shared" si="18"/>
        <v>0</v>
      </c>
    </row>
    <row r="453" spans="28:29" x14ac:dyDescent="0.35">
      <c r="AB453" s="32" t="str">
        <f t="shared" si="19"/>
        <v/>
      </c>
      <c r="AC453" s="32" t="b">
        <f t="shared" si="18"/>
        <v>0</v>
      </c>
    </row>
    <row r="454" spans="28:29" x14ac:dyDescent="0.35">
      <c r="AB454" s="32" t="str">
        <f t="shared" si="19"/>
        <v/>
      </c>
      <c r="AC454" s="32" t="b">
        <f t="shared" ref="AC454:AC517" si="20">VLOOKUP(AE454,W:X,2,0)=AF454</f>
        <v>0</v>
      </c>
    </row>
    <row r="455" spans="28:29" x14ac:dyDescent="0.35">
      <c r="AB455" s="32" t="str">
        <f t="shared" si="19"/>
        <v/>
      </c>
      <c r="AC455" s="32" t="b">
        <f t="shared" si="20"/>
        <v>0</v>
      </c>
    </row>
    <row r="456" spans="28:29" x14ac:dyDescent="0.35">
      <c r="AB456" s="32" t="str">
        <f t="shared" si="19"/>
        <v/>
      </c>
      <c r="AC456" s="32" t="b">
        <f t="shared" si="20"/>
        <v>0</v>
      </c>
    </row>
    <row r="457" spans="28:29" x14ac:dyDescent="0.35">
      <c r="AB457" s="32" t="str">
        <f t="shared" si="19"/>
        <v/>
      </c>
      <c r="AC457" s="32" t="b">
        <f t="shared" si="20"/>
        <v>0</v>
      </c>
    </row>
    <row r="458" spans="28:29" x14ac:dyDescent="0.35">
      <c r="AB458" s="32" t="str">
        <f t="shared" si="19"/>
        <v/>
      </c>
      <c r="AC458" s="32" t="b">
        <f t="shared" si="20"/>
        <v>0</v>
      </c>
    </row>
    <row r="459" spans="28:29" x14ac:dyDescent="0.35">
      <c r="AB459" s="32" t="str">
        <f t="shared" si="19"/>
        <v/>
      </c>
      <c r="AC459" s="32" t="b">
        <f t="shared" si="20"/>
        <v>0</v>
      </c>
    </row>
    <row r="460" spans="28:29" x14ac:dyDescent="0.35">
      <c r="AB460" s="32" t="str">
        <f t="shared" si="19"/>
        <v/>
      </c>
      <c r="AC460" s="32" t="b">
        <f t="shared" si="20"/>
        <v>0</v>
      </c>
    </row>
    <row r="461" spans="28:29" x14ac:dyDescent="0.35">
      <c r="AB461" s="32" t="str">
        <f t="shared" si="19"/>
        <v/>
      </c>
      <c r="AC461" s="32" t="b">
        <f t="shared" si="20"/>
        <v>0</v>
      </c>
    </row>
    <row r="462" spans="28:29" x14ac:dyDescent="0.35">
      <c r="AB462" s="32" t="str">
        <f t="shared" si="19"/>
        <v/>
      </c>
      <c r="AC462" s="32" t="b">
        <f t="shared" si="20"/>
        <v>0</v>
      </c>
    </row>
    <row r="463" spans="28:29" x14ac:dyDescent="0.35">
      <c r="AB463" s="32" t="str">
        <f t="shared" si="19"/>
        <v/>
      </c>
      <c r="AC463" s="32" t="b">
        <f t="shared" si="20"/>
        <v>0</v>
      </c>
    </row>
    <row r="464" spans="28:29" x14ac:dyDescent="0.35">
      <c r="AB464" s="32" t="str">
        <f t="shared" si="19"/>
        <v/>
      </c>
      <c r="AC464" s="32" t="b">
        <f t="shared" si="20"/>
        <v>0</v>
      </c>
    </row>
    <row r="465" spans="28:29" x14ac:dyDescent="0.35">
      <c r="AB465" s="32" t="str">
        <f t="shared" si="19"/>
        <v/>
      </c>
      <c r="AC465" s="32" t="b">
        <f t="shared" si="20"/>
        <v>0</v>
      </c>
    </row>
    <row r="466" spans="28:29" x14ac:dyDescent="0.35">
      <c r="AB466" s="32" t="str">
        <f t="shared" si="19"/>
        <v/>
      </c>
      <c r="AC466" s="32" t="b">
        <f t="shared" si="20"/>
        <v>0</v>
      </c>
    </row>
    <row r="467" spans="28:29" x14ac:dyDescent="0.35">
      <c r="AB467" s="32" t="str">
        <f t="shared" si="19"/>
        <v/>
      </c>
      <c r="AC467" s="32" t="b">
        <f t="shared" si="20"/>
        <v>0</v>
      </c>
    </row>
    <row r="468" spans="28:29" x14ac:dyDescent="0.35">
      <c r="AB468" s="32" t="str">
        <f t="shared" si="19"/>
        <v/>
      </c>
      <c r="AC468" s="32" t="b">
        <f t="shared" si="20"/>
        <v>0</v>
      </c>
    </row>
    <row r="469" spans="28:29" x14ac:dyDescent="0.35">
      <c r="AB469" s="32" t="str">
        <f t="shared" si="19"/>
        <v/>
      </c>
      <c r="AC469" s="32" t="b">
        <f t="shared" si="20"/>
        <v>0</v>
      </c>
    </row>
    <row r="470" spans="28:29" x14ac:dyDescent="0.35">
      <c r="AB470" s="32" t="str">
        <f t="shared" si="19"/>
        <v/>
      </c>
      <c r="AC470" s="32" t="b">
        <f t="shared" si="20"/>
        <v>0</v>
      </c>
    </row>
    <row r="471" spans="28:29" x14ac:dyDescent="0.35">
      <c r="AB471" s="32" t="str">
        <f t="shared" si="19"/>
        <v/>
      </c>
      <c r="AC471" s="32" t="b">
        <f t="shared" si="20"/>
        <v>0</v>
      </c>
    </row>
    <row r="472" spans="28:29" x14ac:dyDescent="0.35">
      <c r="AB472" s="32" t="str">
        <f t="shared" si="19"/>
        <v/>
      </c>
      <c r="AC472" s="32" t="b">
        <f t="shared" si="20"/>
        <v>0</v>
      </c>
    </row>
    <row r="473" spans="28:29" x14ac:dyDescent="0.35">
      <c r="AB473" s="32" t="str">
        <f t="shared" si="19"/>
        <v/>
      </c>
      <c r="AC473" s="32" t="b">
        <f t="shared" si="20"/>
        <v>0</v>
      </c>
    </row>
    <row r="474" spans="28:29" x14ac:dyDescent="0.35">
      <c r="AB474" s="32" t="str">
        <f t="shared" si="19"/>
        <v/>
      </c>
      <c r="AC474" s="32" t="b">
        <f t="shared" si="20"/>
        <v>0</v>
      </c>
    </row>
    <row r="475" spans="28:29" x14ac:dyDescent="0.35">
      <c r="AB475" s="32" t="str">
        <f t="shared" si="19"/>
        <v/>
      </c>
      <c r="AC475" s="32" t="b">
        <f t="shared" si="20"/>
        <v>0</v>
      </c>
    </row>
    <row r="476" spans="28:29" x14ac:dyDescent="0.35">
      <c r="AB476" s="32" t="str">
        <f t="shared" si="19"/>
        <v/>
      </c>
      <c r="AC476" s="32" t="b">
        <f t="shared" si="20"/>
        <v>0</v>
      </c>
    </row>
    <row r="477" spans="28:29" x14ac:dyDescent="0.35">
      <c r="AB477" s="32" t="str">
        <f t="shared" si="19"/>
        <v/>
      </c>
      <c r="AC477" s="32" t="b">
        <f t="shared" si="20"/>
        <v>0</v>
      </c>
    </row>
    <row r="478" spans="28:29" x14ac:dyDescent="0.35">
      <c r="AB478" s="32" t="str">
        <f t="shared" si="19"/>
        <v/>
      </c>
      <c r="AC478" s="32" t="b">
        <f t="shared" si="20"/>
        <v>0</v>
      </c>
    </row>
    <row r="479" spans="28:29" x14ac:dyDescent="0.35">
      <c r="AB479" s="32" t="str">
        <f t="shared" si="19"/>
        <v/>
      </c>
      <c r="AC479" s="32" t="b">
        <f t="shared" si="20"/>
        <v>0</v>
      </c>
    </row>
    <row r="480" spans="28:29" x14ac:dyDescent="0.35">
      <c r="AB480" s="32" t="str">
        <f t="shared" si="19"/>
        <v/>
      </c>
      <c r="AC480" s="32" t="b">
        <f t="shared" si="20"/>
        <v>0</v>
      </c>
    </row>
    <row r="481" spans="28:29" x14ac:dyDescent="0.35">
      <c r="AB481" s="32" t="str">
        <f t="shared" si="19"/>
        <v/>
      </c>
      <c r="AC481" s="32" t="b">
        <f t="shared" si="20"/>
        <v>0</v>
      </c>
    </row>
    <row r="482" spans="28:29" x14ac:dyDescent="0.35">
      <c r="AB482" s="32" t="str">
        <f t="shared" si="19"/>
        <v/>
      </c>
      <c r="AC482" s="32" t="b">
        <f t="shared" si="20"/>
        <v>0</v>
      </c>
    </row>
    <row r="483" spans="28:29" x14ac:dyDescent="0.35">
      <c r="AB483" s="32" t="str">
        <f t="shared" si="19"/>
        <v/>
      </c>
      <c r="AC483" s="32" t="b">
        <f t="shared" si="20"/>
        <v>0</v>
      </c>
    </row>
    <row r="484" spans="28:29" x14ac:dyDescent="0.35">
      <c r="AB484" s="32" t="str">
        <f t="shared" si="19"/>
        <v/>
      </c>
      <c r="AC484" s="32" t="b">
        <f t="shared" si="20"/>
        <v>0</v>
      </c>
    </row>
    <row r="485" spans="28:29" x14ac:dyDescent="0.35">
      <c r="AB485" s="32" t="str">
        <f t="shared" si="19"/>
        <v/>
      </c>
      <c r="AC485" s="32" t="b">
        <f t="shared" si="20"/>
        <v>0</v>
      </c>
    </row>
    <row r="486" spans="28:29" x14ac:dyDescent="0.35">
      <c r="AB486" s="32" t="str">
        <f t="shared" si="19"/>
        <v/>
      </c>
      <c r="AC486" s="32" t="b">
        <f t="shared" si="20"/>
        <v>0</v>
      </c>
    </row>
    <row r="487" spans="28:29" x14ac:dyDescent="0.35">
      <c r="AB487" s="32" t="str">
        <f t="shared" si="19"/>
        <v/>
      </c>
      <c r="AC487" s="32" t="b">
        <f t="shared" si="20"/>
        <v>0</v>
      </c>
    </row>
    <row r="488" spans="28:29" x14ac:dyDescent="0.35">
      <c r="AB488" s="32" t="str">
        <f t="shared" si="19"/>
        <v/>
      </c>
      <c r="AC488" s="32" t="b">
        <f t="shared" si="20"/>
        <v>0</v>
      </c>
    </row>
    <row r="489" spans="28:29" x14ac:dyDescent="0.35">
      <c r="AB489" s="32" t="str">
        <f t="shared" si="19"/>
        <v/>
      </c>
      <c r="AC489" s="32" t="b">
        <f t="shared" si="20"/>
        <v>0</v>
      </c>
    </row>
    <row r="490" spans="28:29" x14ac:dyDescent="0.35">
      <c r="AB490" s="32" t="str">
        <f t="shared" si="19"/>
        <v/>
      </c>
      <c r="AC490" s="32" t="b">
        <f t="shared" si="20"/>
        <v>0</v>
      </c>
    </row>
    <row r="491" spans="28:29" x14ac:dyDescent="0.35">
      <c r="AB491" s="32" t="str">
        <f t="shared" ref="AB491:AB554" si="21">AD491&amp;AE491</f>
        <v/>
      </c>
      <c r="AC491" s="32" t="b">
        <f t="shared" si="20"/>
        <v>0</v>
      </c>
    </row>
    <row r="492" spans="28:29" x14ac:dyDescent="0.35">
      <c r="AB492" s="32" t="str">
        <f t="shared" si="21"/>
        <v/>
      </c>
      <c r="AC492" s="32" t="b">
        <f t="shared" si="20"/>
        <v>0</v>
      </c>
    </row>
    <row r="493" spans="28:29" x14ac:dyDescent="0.35">
      <c r="AB493" s="32" t="str">
        <f t="shared" si="21"/>
        <v/>
      </c>
      <c r="AC493" s="32" t="b">
        <f t="shared" si="20"/>
        <v>0</v>
      </c>
    </row>
    <row r="494" spans="28:29" x14ac:dyDescent="0.35">
      <c r="AB494" s="32" t="str">
        <f t="shared" si="21"/>
        <v/>
      </c>
      <c r="AC494" s="32" t="b">
        <f t="shared" si="20"/>
        <v>0</v>
      </c>
    </row>
    <row r="495" spans="28:29" x14ac:dyDescent="0.35">
      <c r="AB495" s="32" t="str">
        <f t="shared" si="21"/>
        <v/>
      </c>
      <c r="AC495" s="32" t="b">
        <f t="shared" si="20"/>
        <v>0</v>
      </c>
    </row>
    <row r="496" spans="28:29" x14ac:dyDescent="0.35">
      <c r="AB496" s="32" t="str">
        <f t="shared" si="21"/>
        <v/>
      </c>
      <c r="AC496" s="32" t="b">
        <f t="shared" si="20"/>
        <v>0</v>
      </c>
    </row>
    <row r="497" spans="28:29" x14ac:dyDescent="0.35">
      <c r="AB497" s="32" t="str">
        <f t="shared" si="21"/>
        <v/>
      </c>
      <c r="AC497" s="32" t="b">
        <f t="shared" si="20"/>
        <v>0</v>
      </c>
    </row>
    <row r="498" spans="28:29" x14ac:dyDescent="0.35">
      <c r="AB498" s="32" t="str">
        <f t="shared" si="21"/>
        <v/>
      </c>
      <c r="AC498" s="32" t="b">
        <f t="shared" si="20"/>
        <v>0</v>
      </c>
    </row>
    <row r="499" spans="28:29" x14ac:dyDescent="0.35">
      <c r="AB499" s="32" t="str">
        <f t="shared" si="21"/>
        <v/>
      </c>
      <c r="AC499" s="32" t="b">
        <f t="shared" si="20"/>
        <v>0</v>
      </c>
    </row>
    <row r="500" spans="28:29" x14ac:dyDescent="0.35">
      <c r="AB500" s="32" t="str">
        <f t="shared" si="21"/>
        <v/>
      </c>
      <c r="AC500" s="32" t="b">
        <f t="shared" si="20"/>
        <v>0</v>
      </c>
    </row>
    <row r="501" spans="28:29" x14ac:dyDescent="0.35">
      <c r="AB501" s="32" t="str">
        <f t="shared" si="21"/>
        <v/>
      </c>
      <c r="AC501" s="32" t="b">
        <f t="shared" si="20"/>
        <v>0</v>
      </c>
    </row>
    <row r="502" spans="28:29" x14ac:dyDescent="0.35">
      <c r="AB502" s="32" t="str">
        <f t="shared" si="21"/>
        <v/>
      </c>
      <c r="AC502" s="32" t="b">
        <f t="shared" si="20"/>
        <v>0</v>
      </c>
    </row>
    <row r="503" spans="28:29" x14ac:dyDescent="0.35">
      <c r="AB503" s="32" t="str">
        <f t="shared" si="21"/>
        <v/>
      </c>
      <c r="AC503" s="32" t="b">
        <f t="shared" si="20"/>
        <v>0</v>
      </c>
    </row>
    <row r="504" spans="28:29" x14ac:dyDescent="0.35">
      <c r="AB504" s="32" t="str">
        <f t="shared" si="21"/>
        <v/>
      </c>
      <c r="AC504" s="32" t="b">
        <f t="shared" si="20"/>
        <v>0</v>
      </c>
    </row>
    <row r="505" spans="28:29" x14ac:dyDescent="0.35">
      <c r="AB505" s="32" t="str">
        <f t="shared" si="21"/>
        <v/>
      </c>
      <c r="AC505" s="32" t="b">
        <f t="shared" si="20"/>
        <v>0</v>
      </c>
    </row>
    <row r="506" spans="28:29" x14ac:dyDescent="0.35">
      <c r="AB506" s="32" t="str">
        <f t="shared" si="21"/>
        <v/>
      </c>
      <c r="AC506" s="32" t="b">
        <f t="shared" si="20"/>
        <v>0</v>
      </c>
    </row>
    <row r="507" spans="28:29" x14ac:dyDescent="0.35">
      <c r="AB507" s="32" t="str">
        <f t="shared" si="21"/>
        <v/>
      </c>
      <c r="AC507" s="32" t="b">
        <f t="shared" si="20"/>
        <v>0</v>
      </c>
    </row>
    <row r="508" spans="28:29" x14ac:dyDescent="0.35">
      <c r="AB508" s="32" t="str">
        <f t="shared" si="21"/>
        <v/>
      </c>
      <c r="AC508" s="32" t="b">
        <f t="shared" si="20"/>
        <v>0</v>
      </c>
    </row>
    <row r="509" spans="28:29" x14ac:dyDescent="0.35">
      <c r="AB509" s="32" t="str">
        <f t="shared" si="21"/>
        <v/>
      </c>
      <c r="AC509" s="32" t="b">
        <f t="shared" si="20"/>
        <v>0</v>
      </c>
    </row>
    <row r="510" spans="28:29" x14ac:dyDescent="0.35">
      <c r="AB510" s="32" t="str">
        <f t="shared" si="21"/>
        <v/>
      </c>
      <c r="AC510" s="32" t="b">
        <f t="shared" si="20"/>
        <v>0</v>
      </c>
    </row>
    <row r="511" spans="28:29" x14ac:dyDescent="0.35">
      <c r="AB511" s="32" t="str">
        <f t="shared" si="21"/>
        <v/>
      </c>
      <c r="AC511" s="32" t="b">
        <f t="shared" si="20"/>
        <v>0</v>
      </c>
    </row>
    <row r="512" spans="28:29" x14ac:dyDescent="0.35">
      <c r="AB512" s="32" t="str">
        <f t="shared" si="21"/>
        <v/>
      </c>
      <c r="AC512" s="32" t="b">
        <f t="shared" si="20"/>
        <v>0</v>
      </c>
    </row>
    <row r="513" spans="28:29" x14ac:dyDescent="0.35">
      <c r="AB513" s="32" t="str">
        <f t="shared" si="21"/>
        <v/>
      </c>
      <c r="AC513" s="32" t="b">
        <f t="shared" si="20"/>
        <v>0</v>
      </c>
    </row>
    <row r="514" spans="28:29" x14ac:dyDescent="0.35">
      <c r="AB514" s="32" t="str">
        <f t="shared" si="21"/>
        <v/>
      </c>
      <c r="AC514" s="32" t="b">
        <f t="shared" si="20"/>
        <v>0</v>
      </c>
    </row>
    <row r="515" spans="28:29" x14ac:dyDescent="0.35">
      <c r="AB515" s="32" t="str">
        <f t="shared" si="21"/>
        <v/>
      </c>
      <c r="AC515" s="32" t="b">
        <f t="shared" si="20"/>
        <v>0</v>
      </c>
    </row>
    <row r="516" spans="28:29" x14ac:dyDescent="0.35">
      <c r="AB516" s="32" t="str">
        <f t="shared" si="21"/>
        <v/>
      </c>
      <c r="AC516" s="32" t="b">
        <f t="shared" si="20"/>
        <v>0</v>
      </c>
    </row>
    <row r="517" spans="28:29" x14ac:dyDescent="0.35">
      <c r="AB517" s="32" t="str">
        <f t="shared" si="21"/>
        <v/>
      </c>
      <c r="AC517" s="32" t="b">
        <f t="shared" si="20"/>
        <v>0</v>
      </c>
    </row>
    <row r="518" spans="28:29" x14ac:dyDescent="0.35">
      <c r="AB518" s="32" t="str">
        <f t="shared" si="21"/>
        <v/>
      </c>
      <c r="AC518" s="32" t="b">
        <f t="shared" ref="AC518:AC581" si="22">VLOOKUP(AE518,W:X,2,0)=AF518</f>
        <v>0</v>
      </c>
    </row>
    <row r="519" spans="28:29" x14ac:dyDescent="0.35">
      <c r="AB519" s="32" t="str">
        <f t="shared" si="21"/>
        <v/>
      </c>
      <c r="AC519" s="32" t="b">
        <f t="shared" si="22"/>
        <v>0</v>
      </c>
    </row>
    <row r="520" spans="28:29" x14ac:dyDescent="0.35">
      <c r="AB520" s="32" t="str">
        <f t="shared" si="21"/>
        <v/>
      </c>
      <c r="AC520" s="32" t="b">
        <f t="shared" si="22"/>
        <v>0</v>
      </c>
    </row>
    <row r="521" spans="28:29" x14ac:dyDescent="0.35">
      <c r="AB521" s="32" t="str">
        <f t="shared" si="21"/>
        <v/>
      </c>
      <c r="AC521" s="32" t="b">
        <f t="shared" si="22"/>
        <v>0</v>
      </c>
    </row>
    <row r="522" spans="28:29" x14ac:dyDescent="0.35">
      <c r="AB522" s="32" t="str">
        <f t="shared" si="21"/>
        <v/>
      </c>
      <c r="AC522" s="32" t="b">
        <f t="shared" si="22"/>
        <v>0</v>
      </c>
    </row>
    <row r="523" spans="28:29" x14ac:dyDescent="0.35">
      <c r="AB523" s="32" t="str">
        <f t="shared" si="21"/>
        <v/>
      </c>
      <c r="AC523" s="32" t="b">
        <f t="shared" si="22"/>
        <v>0</v>
      </c>
    </row>
    <row r="524" spans="28:29" x14ac:dyDescent="0.35">
      <c r="AB524" s="32" t="str">
        <f t="shared" si="21"/>
        <v/>
      </c>
      <c r="AC524" s="32" t="b">
        <f t="shared" si="22"/>
        <v>0</v>
      </c>
    </row>
    <row r="525" spans="28:29" x14ac:dyDescent="0.35">
      <c r="AB525" s="32" t="str">
        <f t="shared" si="21"/>
        <v/>
      </c>
      <c r="AC525" s="32" t="b">
        <f t="shared" si="22"/>
        <v>0</v>
      </c>
    </row>
    <row r="526" spans="28:29" x14ac:dyDescent="0.35">
      <c r="AB526" s="32" t="str">
        <f t="shared" si="21"/>
        <v/>
      </c>
      <c r="AC526" s="32" t="b">
        <f t="shared" si="22"/>
        <v>0</v>
      </c>
    </row>
    <row r="527" spans="28:29" x14ac:dyDescent="0.35">
      <c r="AB527" s="32" t="str">
        <f t="shared" si="21"/>
        <v/>
      </c>
      <c r="AC527" s="32" t="b">
        <f t="shared" si="22"/>
        <v>0</v>
      </c>
    </row>
    <row r="528" spans="28:29" x14ac:dyDescent="0.35">
      <c r="AB528" s="32" t="str">
        <f t="shared" si="21"/>
        <v/>
      </c>
      <c r="AC528" s="32" t="b">
        <f t="shared" si="22"/>
        <v>0</v>
      </c>
    </row>
    <row r="529" spans="28:29" x14ac:dyDescent="0.35">
      <c r="AB529" s="32" t="str">
        <f t="shared" si="21"/>
        <v/>
      </c>
      <c r="AC529" s="32" t="b">
        <f t="shared" si="22"/>
        <v>0</v>
      </c>
    </row>
    <row r="530" spans="28:29" x14ac:dyDescent="0.35">
      <c r="AB530" s="32" t="str">
        <f t="shared" si="21"/>
        <v/>
      </c>
      <c r="AC530" s="32" t="b">
        <f t="shared" si="22"/>
        <v>0</v>
      </c>
    </row>
    <row r="531" spans="28:29" x14ac:dyDescent="0.35">
      <c r="AB531" s="32" t="str">
        <f t="shared" si="21"/>
        <v/>
      </c>
      <c r="AC531" s="32" t="b">
        <f t="shared" si="22"/>
        <v>0</v>
      </c>
    </row>
    <row r="532" spans="28:29" x14ac:dyDescent="0.35">
      <c r="AB532" s="32" t="str">
        <f t="shared" si="21"/>
        <v/>
      </c>
      <c r="AC532" s="32" t="b">
        <f t="shared" si="22"/>
        <v>0</v>
      </c>
    </row>
    <row r="533" spans="28:29" x14ac:dyDescent="0.35">
      <c r="AB533" s="32" t="str">
        <f t="shared" si="21"/>
        <v/>
      </c>
      <c r="AC533" s="32" t="b">
        <f t="shared" si="22"/>
        <v>0</v>
      </c>
    </row>
    <row r="534" spans="28:29" x14ac:dyDescent="0.35">
      <c r="AB534" s="32" t="str">
        <f t="shared" si="21"/>
        <v/>
      </c>
      <c r="AC534" s="32" t="b">
        <f t="shared" si="22"/>
        <v>0</v>
      </c>
    </row>
    <row r="535" spans="28:29" x14ac:dyDescent="0.35">
      <c r="AB535" s="32" t="str">
        <f t="shared" si="21"/>
        <v/>
      </c>
      <c r="AC535" s="32" t="b">
        <f t="shared" si="22"/>
        <v>0</v>
      </c>
    </row>
    <row r="536" spans="28:29" x14ac:dyDescent="0.35">
      <c r="AB536" s="32" t="str">
        <f t="shared" si="21"/>
        <v/>
      </c>
      <c r="AC536" s="32" t="b">
        <f t="shared" si="22"/>
        <v>0</v>
      </c>
    </row>
    <row r="537" spans="28:29" x14ac:dyDescent="0.35">
      <c r="AB537" s="32" t="str">
        <f t="shared" si="21"/>
        <v/>
      </c>
      <c r="AC537" s="32" t="b">
        <f t="shared" si="22"/>
        <v>0</v>
      </c>
    </row>
    <row r="538" spans="28:29" x14ac:dyDescent="0.35">
      <c r="AB538" s="32" t="str">
        <f t="shared" si="21"/>
        <v/>
      </c>
      <c r="AC538" s="32" t="b">
        <f t="shared" si="22"/>
        <v>0</v>
      </c>
    </row>
    <row r="539" spans="28:29" x14ac:dyDescent="0.35">
      <c r="AB539" s="32" t="str">
        <f t="shared" si="21"/>
        <v/>
      </c>
      <c r="AC539" s="32" t="b">
        <f t="shared" si="22"/>
        <v>0</v>
      </c>
    </row>
    <row r="540" spans="28:29" x14ac:dyDescent="0.35">
      <c r="AB540" s="32" t="str">
        <f t="shared" si="21"/>
        <v/>
      </c>
      <c r="AC540" s="32" t="b">
        <f t="shared" si="22"/>
        <v>0</v>
      </c>
    </row>
    <row r="541" spans="28:29" x14ac:dyDescent="0.35">
      <c r="AB541" s="32" t="str">
        <f t="shared" si="21"/>
        <v/>
      </c>
      <c r="AC541" s="32" t="b">
        <f t="shared" si="22"/>
        <v>0</v>
      </c>
    </row>
    <row r="542" spans="28:29" x14ac:dyDescent="0.35">
      <c r="AB542" s="32" t="str">
        <f t="shared" si="21"/>
        <v/>
      </c>
      <c r="AC542" s="32" t="b">
        <f t="shared" si="22"/>
        <v>0</v>
      </c>
    </row>
    <row r="543" spans="28:29" x14ac:dyDescent="0.35">
      <c r="AB543" s="32" t="str">
        <f t="shared" si="21"/>
        <v/>
      </c>
      <c r="AC543" s="32" t="b">
        <f t="shared" si="22"/>
        <v>0</v>
      </c>
    </row>
    <row r="544" spans="28:29" x14ac:dyDescent="0.35">
      <c r="AB544" s="32" t="str">
        <f t="shared" si="21"/>
        <v/>
      </c>
      <c r="AC544" s="32" t="b">
        <f t="shared" si="22"/>
        <v>0</v>
      </c>
    </row>
    <row r="545" spans="28:29" x14ac:dyDescent="0.35">
      <c r="AB545" s="32" t="str">
        <f t="shared" si="21"/>
        <v/>
      </c>
      <c r="AC545" s="32" t="b">
        <f t="shared" si="22"/>
        <v>0</v>
      </c>
    </row>
    <row r="546" spans="28:29" x14ac:dyDescent="0.35">
      <c r="AB546" s="32" t="str">
        <f t="shared" si="21"/>
        <v/>
      </c>
      <c r="AC546" s="32" t="b">
        <f t="shared" si="22"/>
        <v>0</v>
      </c>
    </row>
    <row r="547" spans="28:29" x14ac:dyDescent="0.35">
      <c r="AB547" s="32" t="str">
        <f t="shared" si="21"/>
        <v/>
      </c>
      <c r="AC547" s="32" t="b">
        <f t="shared" si="22"/>
        <v>0</v>
      </c>
    </row>
    <row r="548" spans="28:29" x14ac:dyDescent="0.35">
      <c r="AB548" s="32" t="str">
        <f t="shared" si="21"/>
        <v/>
      </c>
      <c r="AC548" s="32" t="b">
        <f t="shared" si="22"/>
        <v>0</v>
      </c>
    </row>
    <row r="549" spans="28:29" x14ac:dyDescent="0.35">
      <c r="AB549" s="32" t="str">
        <f t="shared" si="21"/>
        <v/>
      </c>
      <c r="AC549" s="32" t="b">
        <f t="shared" si="22"/>
        <v>0</v>
      </c>
    </row>
    <row r="550" spans="28:29" x14ac:dyDescent="0.35">
      <c r="AB550" s="32" t="str">
        <f t="shared" si="21"/>
        <v/>
      </c>
      <c r="AC550" s="32" t="b">
        <f t="shared" si="22"/>
        <v>0</v>
      </c>
    </row>
    <row r="551" spans="28:29" x14ac:dyDescent="0.35">
      <c r="AB551" s="32" t="str">
        <f t="shared" si="21"/>
        <v/>
      </c>
      <c r="AC551" s="32" t="b">
        <f t="shared" si="22"/>
        <v>0</v>
      </c>
    </row>
    <row r="552" spans="28:29" x14ac:dyDescent="0.35">
      <c r="AB552" s="32" t="str">
        <f t="shared" si="21"/>
        <v/>
      </c>
      <c r="AC552" s="32" t="b">
        <f t="shared" si="22"/>
        <v>0</v>
      </c>
    </row>
    <row r="553" spans="28:29" x14ac:dyDescent="0.35">
      <c r="AB553" s="32" t="str">
        <f t="shared" si="21"/>
        <v/>
      </c>
      <c r="AC553" s="32" t="b">
        <f t="shared" si="22"/>
        <v>0</v>
      </c>
    </row>
    <row r="554" spans="28:29" x14ac:dyDescent="0.35">
      <c r="AB554" s="32" t="str">
        <f t="shared" si="21"/>
        <v/>
      </c>
      <c r="AC554" s="32" t="b">
        <f t="shared" si="22"/>
        <v>0</v>
      </c>
    </row>
    <row r="555" spans="28:29" x14ac:dyDescent="0.35">
      <c r="AB555" s="32" t="str">
        <f t="shared" ref="AB555:AB618" si="23">AD555&amp;AE555</f>
        <v/>
      </c>
      <c r="AC555" s="32" t="b">
        <f t="shared" si="22"/>
        <v>0</v>
      </c>
    </row>
    <row r="556" spans="28:29" x14ac:dyDescent="0.35">
      <c r="AB556" s="32" t="str">
        <f t="shared" si="23"/>
        <v/>
      </c>
      <c r="AC556" s="32" t="b">
        <f t="shared" si="22"/>
        <v>0</v>
      </c>
    </row>
    <row r="557" spans="28:29" x14ac:dyDescent="0.35">
      <c r="AB557" s="32" t="str">
        <f t="shared" si="23"/>
        <v/>
      </c>
      <c r="AC557" s="32" t="b">
        <f t="shared" si="22"/>
        <v>0</v>
      </c>
    </row>
    <row r="558" spans="28:29" x14ac:dyDescent="0.35">
      <c r="AB558" s="32" t="str">
        <f t="shared" si="23"/>
        <v/>
      </c>
      <c r="AC558" s="32" t="b">
        <f t="shared" si="22"/>
        <v>0</v>
      </c>
    </row>
    <row r="559" spans="28:29" x14ac:dyDescent="0.35">
      <c r="AB559" s="32" t="str">
        <f t="shared" si="23"/>
        <v/>
      </c>
      <c r="AC559" s="32" t="b">
        <f t="shared" si="22"/>
        <v>0</v>
      </c>
    </row>
    <row r="560" spans="28:29" x14ac:dyDescent="0.35">
      <c r="AB560" s="32" t="str">
        <f t="shared" si="23"/>
        <v/>
      </c>
      <c r="AC560" s="32" t="b">
        <f t="shared" si="22"/>
        <v>0</v>
      </c>
    </row>
    <row r="561" spans="28:29" x14ac:dyDescent="0.35">
      <c r="AB561" s="32" t="str">
        <f t="shared" si="23"/>
        <v/>
      </c>
      <c r="AC561" s="32" t="b">
        <f t="shared" si="22"/>
        <v>0</v>
      </c>
    </row>
    <row r="562" spans="28:29" x14ac:dyDescent="0.35">
      <c r="AB562" s="32" t="str">
        <f t="shared" si="23"/>
        <v/>
      </c>
      <c r="AC562" s="32" t="b">
        <f t="shared" si="22"/>
        <v>0</v>
      </c>
    </row>
    <row r="563" spans="28:29" x14ac:dyDescent="0.35">
      <c r="AB563" s="32" t="str">
        <f t="shared" si="23"/>
        <v/>
      </c>
      <c r="AC563" s="32" t="b">
        <f t="shared" si="22"/>
        <v>0</v>
      </c>
    </row>
    <row r="564" spans="28:29" x14ac:dyDescent="0.35">
      <c r="AB564" s="32" t="str">
        <f t="shared" si="23"/>
        <v/>
      </c>
      <c r="AC564" s="32" t="b">
        <f t="shared" si="22"/>
        <v>0</v>
      </c>
    </row>
    <row r="565" spans="28:29" x14ac:dyDescent="0.35">
      <c r="AB565" s="32" t="str">
        <f t="shared" si="23"/>
        <v/>
      </c>
      <c r="AC565" s="32" t="b">
        <f t="shared" si="22"/>
        <v>0</v>
      </c>
    </row>
    <row r="566" spans="28:29" x14ac:dyDescent="0.35">
      <c r="AB566" s="32" t="str">
        <f t="shared" si="23"/>
        <v/>
      </c>
      <c r="AC566" s="32" t="b">
        <f t="shared" si="22"/>
        <v>0</v>
      </c>
    </row>
    <row r="567" spans="28:29" x14ac:dyDescent="0.35">
      <c r="AB567" s="32" t="str">
        <f t="shared" si="23"/>
        <v/>
      </c>
      <c r="AC567" s="32" t="b">
        <f t="shared" si="22"/>
        <v>0</v>
      </c>
    </row>
    <row r="568" spans="28:29" x14ac:dyDescent="0.35">
      <c r="AB568" s="32" t="str">
        <f t="shared" si="23"/>
        <v/>
      </c>
      <c r="AC568" s="32" t="b">
        <f t="shared" si="22"/>
        <v>0</v>
      </c>
    </row>
    <row r="569" spans="28:29" x14ac:dyDescent="0.35">
      <c r="AB569" s="32" t="str">
        <f t="shared" si="23"/>
        <v/>
      </c>
      <c r="AC569" s="32" t="b">
        <f t="shared" si="22"/>
        <v>0</v>
      </c>
    </row>
    <row r="570" spans="28:29" x14ac:dyDescent="0.35">
      <c r="AB570" s="32" t="str">
        <f t="shared" si="23"/>
        <v/>
      </c>
      <c r="AC570" s="32" t="b">
        <f t="shared" si="22"/>
        <v>0</v>
      </c>
    </row>
    <row r="571" spans="28:29" x14ac:dyDescent="0.35">
      <c r="AB571" s="32" t="str">
        <f t="shared" si="23"/>
        <v/>
      </c>
      <c r="AC571" s="32" t="b">
        <f t="shared" si="22"/>
        <v>0</v>
      </c>
    </row>
    <row r="572" spans="28:29" x14ac:dyDescent="0.35">
      <c r="AB572" s="32" t="str">
        <f t="shared" si="23"/>
        <v/>
      </c>
      <c r="AC572" s="32" t="b">
        <f t="shared" si="22"/>
        <v>0</v>
      </c>
    </row>
    <row r="573" spans="28:29" x14ac:dyDescent="0.35">
      <c r="AB573" s="32" t="str">
        <f t="shared" si="23"/>
        <v/>
      </c>
      <c r="AC573" s="32" t="b">
        <f t="shared" si="22"/>
        <v>0</v>
      </c>
    </row>
    <row r="574" spans="28:29" x14ac:dyDescent="0.35">
      <c r="AB574" s="32" t="str">
        <f t="shared" si="23"/>
        <v/>
      </c>
      <c r="AC574" s="32" t="b">
        <f t="shared" si="22"/>
        <v>0</v>
      </c>
    </row>
    <row r="575" spans="28:29" x14ac:dyDescent="0.35">
      <c r="AB575" s="32" t="str">
        <f t="shared" si="23"/>
        <v/>
      </c>
      <c r="AC575" s="32" t="b">
        <f t="shared" si="22"/>
        <v>0</v>
      </c>
    </row>
    <row r="576" spans="28:29" x14ac:dyDescent="0.35">
      <c r="AB576" s="32" t="str">
        <f t="shared" si="23"/>
        <v/>
      </c>
      <c r="AC576" s="32" t="b">
        <f t="shared" si="22"/>
        <v>0</v>
      </c>
    </row>
    <row r="577" spans="28:29" x14ac:dyDescent="0.35">
      <c r="AB577" s="32" t="str">
        <f t="shared" si="23"/>
        <v/>
      </c>
      <c r="AC577" s="32" t="b">
        <f t="shared" si="22"/>
        <v>0</v>
      </c>
    </row>
    <row r="578" spans="28:29" x14ac:dyDescent="0.35">
      <c r="AB578" s="32" t="str">
        <f t="shared" si="23"/>
        <v/>
      </c>
      <c r="AC578" s="32" t="b">
        <f t="shared" si="22"/>
        <v>0</v>
      </c>
    </row>
    <row r="579" spans="28:29" x14ac:dyDescent="0.35">
      <c r="AB579" s="32" t="str">
        <f t="shared" si="23"/>
        <v/>
      </c>
      <c r="AC579" s="32" t="b">
        <f t="shared" si="22"/>
        <v>0</v>
      </c>
    </row>
    <row r="580" spans="28:29" x14ac:dyDescent="0.35">
      <c r="AB580" s="32" t="str">
        <f t="shared" si="23"/>
        <v/>
      </c>
      <c r="AC580" s="32" t="b">
        <f t="shared" si="22"/>
        <v>0</v>
      </c>
    </row>
    <row r="581" spans="28:29" x14ac:dyDescent="0.35">
      <c r="AB581" s="32" t="str">
        <f t="shared" si="23"/>
        <v/>
      </c>
      <c r="AC581" s="32" t="b">
        <f t="shared" si="22"/>
        <v>0</v>
      </c>
    </row>
    <row r="582" spans="28:29" x14ac:dyDescent="0.35">
      <c r="AB582" s="32" t="str">
        <f t="shared" si="23"/>
        <v/>
      </c>
      <c r="AC582" s="32" t="b">
        <f t="shared" ref="AC582:AC645" si="24">VLOOKUP(AE582,W:X,2,0)=AF582</f>
        <v>0</v>
      </c>
    </row>
    <row r="583" spans="28:29" x14ac:dyDescent="0.35">
      <c r="AB583" s="32" t="str">
        <f t="shared" si="23"/>
        <v/>
      </c>
      <c r="AC583" s="32" t="b">
        <f t="shared" si="24"/>
        <v>0</v>
      </c>
    </row>
    <row r="584" spans="28:29" x14ac:dyDescent="0.35">
      <c r="AB584" s="32" t="str">
        <f t="shared" si="23"/>
        <v/>
      </c>
      <c r="AC584" s="32" t="b">
        <f t="shared" si="24"/>
        <v>0</v>
      </c>
    </row>
    <row r="585" spans="28:29" x14ac:dyDescent="0.35">
      <c r="AB585" s="32" t="str">
        <f t="shared" si="23"/>
        <v/>
      </c>
      <c r="AC585" s="32" t="b">
        <f t="shared" si="24"/>
        <v>0</v>
      </c>
    </row>
    <row r="586" spans="28:29" x14ac:dyDescent="0.35">
      <c r="AB586" s="32" t="str">
        <f t="shared" si="23"/>
        <v/>
      </c>
      <c r="AC586" s="32" t="b">
        <f t="shared" si="24"/>
        <v>0</v>
      </c>
    </row>
    <row r="587" spans="28:29" x14ac:dyDescent="0.35">
      <c r="AB587" s="32" t="str">
        <f t="shared" si="23"/>
        <v/>
      </c>
      <c r="AC587" s="32" t="b">
        <f t="shared" si="24"/>
        <v>0</v>
      </c>
    </row>
    <row r="588" spans="28:29" x14ac:dyDescent="0.35">
      <c r="AB588" s="32" t="str">
        <f t="shared" si="23"/>
        <v/>
      </c>
      <c r="AC588" s="32" t="b">
        <f t="shared" si="24"/>
        <v>0</v>
      </c>
    </row>
    <row r="589" spans="28:29" x14ac:dyDescent="0.35">
      <c r="AB589" s="32" t="str">
        <f t="shared" si="23"/>
        <v/>
      </c>
      <c r="AC589" s="32" t="b">
        <f t="shared" si="24"/>
        <v>0</v>
      </c>
    </row>
    <row r="590" spans="28:29" x14ac:dyDescent="0.35">
      <c r="AB590" s="32" t="str">
        <f t="shared" si="23"/>
        <v/>
      </c>
      <c r="AC590" s="32" t="b">
        <f t="shared" si="24"/>
        <v>0</v>
      </c>
    </row>
    <row r="591" spans="28:29" x14ac:dyDescent="0.35">
      <c r="AB591" s="32" t="str">
        <f t="shared" si="23"/>
        <v/>
      </c>
      <c r="AC591" s="32" t="b">
        <f t="shared" si="24"/>
        <v>0</v>
      </c>
    </row>
    <row r="592" spans="28:29" x14ac:dyDescent="0.35">
      <c r="AB592" s="32" t="str">
        <f t="shared" si="23"/>
        <v/>
      </c>
      <c r="AC592" s="32" t="b">
        <f t="shared" si="24"/>
        <v>0</v>
      </c>
    </row>
    <row r="593" spans="28:29" x14ac:dyDescent="0.35">
      <c r="AB593" s="32" t="str">
        <f t="shared" si="23"/>
        <v/>
      </c>
      <c r="AC593" s="32" t="b">
        <f t="shared" si="24"/>
        <v>0</v>
      </c>
    </row>
    <row r="594" spans="28:29" x14ac:dyDescent="0.35">
      <c r="AB594" s="32" t="str">
        <f t="shared" si="23"/>
        <v/>
      </c>
      <c r="AC594" s="32" t="b">
        <f t="shared" si="24"/>
        <v>0</v>
      </c>
    </row>
    <row r="595" spans="28:29" x14ac:dyDescent="0.35">
      <c r="AB595" s="32" t="str">
        <f t="shared" si="23"/>
        <v/>
      </c>
      <c r="AC595" s="32" t="b">
        <f t="shared" si="24"/>
        <v>0</v>
      </c>
    </row>
    <row r="596" spans="28:29" x14ac:dyDescent="0.35">
      <c r="AB596" s="32" t="str">
        <f t="shared" si="23"/>
        <v/>
      </c>
      <c r="AC596" s="32" t="b">
        <f t="shared" si="24"/>
        <v>0</v>
      </c>
    </row>
    <row r="597" spans="28:29" x14ac:dyDescent="0.35">
      <c r="AB597" s="32" t="str">
        <f t="shared" si="23"/>
        <v/>
      </c>
      <c r="AC597" s="32" t="b">
        <f t="shared" si="24"/>
        <v>0</v>
      </c>
    </row>
    <row r="598" spans="28:29" x14ac:dyDescent="0.35">
      <c r="AB598" s="32" t="str">
        <f t="shared" si="23"/>
        <v/>
      </c>
      <c r="AC598" s="32" t="b">
        <f t="shared" si="24"/>
        <v>0</v>
      </c>
    </row>
    <row r="599" spans="28:29" x14ac:dyDescent="0.35">
      <c r="AB599" s="32" t="str">
        <f t="shared" si="23"/>
        <v/>
      </c>
      <c r="AC599" s="32" t="b">
        <f t="shared" si="24"/>
        <v>0</v>
      </c>
    </row>
    <row r="600" spans="28:29" x14ac:dyDescent="0.35">
      <c r="AB600" s="32" t="str">
        <f t="shared" si="23"/>
        <v/>
      </c>
      <c r="AC600" s="32" t="b">
        <f t="shared" si="24"/>
        <v>0</v>
      </c>
    </row>
    <row r="601" spans="28:29" x14ac:dyDescent="0.35">
      <c r="AB601" s="32" t="str">
        <f t="shared" si="23"/>
        <v/>
      </c>
      <c r="AC601" s="32" t="b">
        <f t="shared" si="24"/>
        <v>0</v>
      </c>
    </row>
    <row r="602" spans="28:29" x14ac:dyDescent="0.35">
      <c r="AB602" s="32" t="str">
        <f t="shared" si="23"/>
        <v/>
      </c>
      <c r="AC602" s="32" t="b">
        <f t="shared" si="24"/>
        <v>0</v>
      </c>
    </row>
    <row r="603" spans="28:29" x14ac:dyDescent="0.35">
      <c r="AB603" s="32" t="str">
        <f t="shared" si="23"/>
        <v/>
      </c>
      <c r="AC603" s="32" t="b">
        <f t="shared" si="24"/>
        <v>0</v>
      </c>
    </row>
    <row r="604" spans="28:29" x14ac:dyDescent="0.35">
      <c r="AB604" s="32" t="str">
        <f t="shared" si="23"/>
        <v/>
      </c>
      <c r="AC604" s="32" t="b">
        <f t="shared" si="24"/>
        <v>0</v>
      </c>
    </row>
    <row r="605" spans="28:29" x14ac:dyDescent="0.35">
      <c r="AB605" s="32" t="str">
        <f t="shared" si="23"/>
        <v/>
      </c>
      <c r="AC605" s="32" t="b">
        <f t="shared" si="24"/>
        <v>0</v>
      </c>
    </row>
    <row r="606" spans="28:29" x14ac:dyDescent="0.35">
      <c r="AB606" s="32" t="str">
        <f t="shared" si="23"/>
        <v/>
      </c>
      <c r="AC606" s="32" t="b">
        <f t="shared" si="24"/>
        <v>0</v>
      </c>
    </row>
    <row r="607" spans="28:29" x14ac:dyDescent="0.35">
      <c r="AB607" s="32" t="str">
        <f t="shared" si="23"/>
        <v/>
      </c>
      <c r="AC607" s="32" t="b">
        <f t="shared" si="24"/>
        <v>0</v>
      </c>
    </row>
    <row r="608" spans="28:29" x14ac:dyDescent="0.35">
      <c r="AB608" s="32" t="str">
        <f t="shared" si="23"/>
        <v/>
      </c>
      <c r="AC608" s="32" t="b">
        <f t="shared" si="24"/>
        <v>0</v>
      </c>
    </row>
    <row r="609" spans="28:29" x14ac:dyDescent="0.35">
      <c r="AB609" s="32" t="str">
        <f t="shared" si="23"/>
        <v/>
      </c>
      <c r="AC609" s="32" t="b">
        <f t="shared" si="24"/>
        <v>0</v>
      </c>
    </row>
    <row r="610" spans="28:29" x14ac:dyDescent="0.35">
      <c r="AB610" s="32" t="str">
        <f t="shared" si="23"/>
        <v/>
      </c>
      <c r="AC610" s="32" t="b">
        <f t="shared" si="24"/>
        <v>0</v>
      </c>
    </row>
    <row r="611" spans="28:29" x14ac:dyDescent="0.35">
      <c r="AB611" s="32" t="str">
        <f t="shared" si="23"/>
        <v/>
      </c>
      <c r="AC611" s="32" t="b">
        <f t="shared" si="24"/>
        <v>0</v>
      </c>
    </row>
    <row r="612" spans="28:29" x14ac:dyDescent="0.35">
      <c r="AB612" s="32" t="str">
        <f t="shared" si="23"/>
        <v/>
      </c>
      <c r="AC612" s="32" t="b">
        <f t="shared" si="24"/>
        <v>0</v>
      </c>
    </row>
    <row r="613" spans="28:29" x14ac:dyDescent="0.35">
      <c r="AB613" s="32" t="str">
        <f t="shared" si="23"/>
        <v/>
      </c>
      <c r="AC613" s="32" t="b">
        <f t="shared" si="24"/>
        <v>0</v>
      </c>
    </row>
    <row r="614" spans="28:29" x14ac:dyDescent="0.35">
      <c r="AB614" s="32" t="str">
        <f t="shared" si="23"/>
        <v/>
      </c>
      <c r="AC614" s="32" t="b">
        <f t="shared" si="24"/>
        <v>0</v>
      </c>
    </row>
    <row r="615" spans="28:29" x14ac:dyDescent="0.35">
      <c r="AB615" s="32" t="str">
        <f t="shared" si="23"/>
        <v/>
      </c>
      <c r="AC615" s="32" t="b">
        <f t="shared" si="24"/>
        <v>0</v>
      </c>
    </row>
    <row r="616" spans="28:29" x14ac:dyDescent="0.35">
      <c r="AB616" s="32" t="str">
        <f t="shared" si="23"/>
        <v/>
      </c>
      <c r="AC616" s="32" t="b">
        <f t="shared" si="24"/>
        <v>0</v>
      </c>
    </row>
    <row r="617" spans="28:29" x14ac:dyDescent="0.35">
      <c r="AB617" s="32" t="str">
        <f t="shared" si="23"/>
        <v/>
      </c>
      <c r="AC617" s="32" t="b">
        <f t="shared" si="24"/>
        <v>0</v>
      </c>
    </row>
    <row r="618" spans="28:29" x14ac:dyDescent="0.35">
      <c r="AB618" s="32" t="str">
        <f t="shared" si="23"/>
        <v/>
      </c>
      <c r="AC618" s="32" t="b">
        <f t="shared" si="24"/>
        <v>0</v>
      </c>
    </row>
    <row r="619" spans="28:29" x14ac:dyDescent="0.35">
      <c r="AB619" s="32" t="str">
        <f t="shared" ref="AB619:AB682" si="25">AD619&amp;AE619</f>
        <v/>
      </c>
      <c r="AC619" s="32" t="b">
        <f t="shared" si="24"/>
        <v>0</v>
      </c>
    </row>
    <row r="620" spans="28:29" x14ac:dyDescent="0.35">
      <c r="AB620" s="32" t="str">
        <f t="shared" si="25"/>
        <v/>
      </c>
      <c r="AC620" s="32" t="b">
        <f t="shared" si="24"/>
        <v>0</v>
      </c>
    </row>
    <row r="621" spans="28:29" x14ac:dyDescent="0.35">
      <c r="AB621" s="32" t="str">
        <f t="shared" si="25"/>
        <v/>
      </c>
      <c r="AC621" s="32" t="b">
        <f t="shared" si="24"/>
        <v>0</v>
      </c>
    </row>
    <row r="622" spans="28:29" x14ac:dyDescent="0.35">
      <c r="AB622" s="32" t="str">
        <f t="shared" si="25"/>
        <v/>
      </c>
      <c r="AC622" s="32" t="b">
        <f t="shared" si="24"/>
        <v>0</v>
      </c>
    </row>
    <row r="623" spans="28:29" x14ac:dyDescent="0.35">
      <c r="AB623" s="32" t="str">
        <f t="shared" si="25"/>
        <v/>
      </c>
      <c r="AC623" s="32" t="b">
        <f t="shared" si="24"/>
        <v>0</v>
      </c>
    </row>
    <row r="624" spans="28:29" x14ac:dyDescent="0.35">
      <c r="AB624" s="32" t="str">
        <f t="shared" si="25"/>
        <v/>
      </c>
      <c r="AC624" s="32" t="b">
        <f t="shared" si="24"/>
        <v>0</v>
      </c>
    </row>
    <row r="625" spans="28:29" x14ac:dyDescent="0.35">
      <c r="AB625" s="32" t="str">
        <f t="shared" si="25"/>
        <v/>
      </c>
      <c r="AC625" s="32" t="b">
        <f t="shared" si="24"/>
        <v>0</v>
      </c>
    </row>
    <row r="626" spans="28:29" x14ac:dyDescent="0.35">
      <c r="AB626" s="32" t="str">
        <f t="shared" si="25"/>
        <v/>
      </c>
      <c r="AC626" s="32" t="b">
        <f t="shared" si="24"/>
        <v>0</v>
      </c>
    </row>
    <row r="627" spans="28:29" x14ac:dyDescent="0.35">
      <c r="AB627" s="32" t="str">
        <f t="shared" si="25"/>
        <v/>
      </c>
      <c r="AC627" s="32" t="b">
        <f t="shared" si="24"/>
        <v>0</v>
      </c>
    </row>
    <row r="628" spans="28:29" x14ac:dyDescent="0.35">
      <c r="AB628" s="32" t="str">
        <f t="shared" si="25"/>
        <v/>
      </c>
      <c r="AC628" s="32" t="b">
        <f t="shared" si="24"/>
        <v>0</v>
      </c>
    </row>
    <row r="629" spans="28:29" x14ac:dyDescent="0.35">
      <c r="AB629" s="32" t="str">
        <f t="shared" si="25"/>
        <v/>
      </c>
      <c r="AC629" s="32" t="b">
        <f t="shared" si="24"/>
        <v>0</v>
      </c>
    </row>
    <row r="630" spans="28:29" x14ac:dyDescent="0.35">
      <c r="AB630" s="32" t="str">
        <f t="shared" si="25"/>
        <v/>
      </c>
      <c r="AC630" s="32" t="b">
        <f t="shared" si="24"/>
        <v>0</v>
      </c>
    </row>
    <row r="631" spans="28:29" x14ac:dyDescent="0.35">
      <c r="AB631" s="32" t="str">
        <f t="shared" si="25"/>
        <v/>
      </c>
      <c r="AC631" s="32" t="b">
        <f t="shared" si="24"/>
        <v>0</v>
      </c>
    </row>
    <row r="632" spans="28:29" x14ac:dyDescent="0.35">
      <c r="AB632" s="32" t="str">
        <f t="shared" si="25"/>
        <v/>
      </c>
      <c r="AC632" s="32" t="b">
        <f t="shared" si="24"/>
        <v>0</v>
      </c>
    </row>
    <row r="633" spans="28:29" x14ac:dyDescent="0.35">
      <c r="AB633" s="32" t="str">
        <f t="shared" si="25"/>
        <v/>
      </c>
      <c r="AC633" s="32" t="b">
        <f t="shared" si="24"/>
        <v>0</v>
      </c>
    </row>
    <row r="634" spans="28:29" x14ac:dyDescent="0.35">
      <c r="AB634" s="32" t="str">
        <f t="shared" si="25"/>
        <v/>
      </c>
      <c r="AC634" s="32" t="b">
        <f t="shared" si="24"/>
        <v>0</v>
      </c>
    </row>
    <row r="635" spans="28:29" x14ac:dyDescent="0.35">
      <c r="AB635" s="32" t="str">
        <f t="shared" si="25"/>
        <v/>
      </c>
      <c r="AC635" s="32" t="b">
        <f t="shared" si="24"/>
        <v>0</v>
      </c>
    </row>
    <row r="636" spans="28:29" x14ac:dyDescent="0.35">
      <c r="AB636" s="32" t="str">
        <f t="shared" si="25"/>
        <v/>
      </c>
      <c r="AC636" s="32" t="b">
        <f t="shared" si="24"/>
        <v>0</v>
      </c>
    </row>
    <row r="637" spans="28:29" x14ac:dyDescent="0.35">
      <c r="AB637" s="32" t="str">
        <f t="shared" si="25"/>
        <v/>
      </c>
      <c r="AC637" s="32" t="b">
        <f t="shared" si="24"/>
        <v>0</v>
      </c>
    </row>
    <row r="638" spans="28:29" x14ac:dyDescent="0.35">
      <c r="AB638" s="32" t="str">
        <f t="shared" si="25"/>
        <v/>
      </c>
      <c r="AC638" s="32" t="b">
        <f t="shared" si="24"/>
        <v>0</v>
      </c>
    </row>
    <row r="639" spans="28:29" x14ac:dyDescent="0.35">
      <c r="AB639" s="32" t="str">
        <f t="shared" si="25"/>
        <v/>
      </c>
      <c r="AC639" s="32" t="b">
        <f t="shared" si="24"/>
        <v>0</v>
      </c>
    </row>
    <row r="640" spans="28:29" x14ac:dyDescent="0.35">
      <c r="AB640" s="32" t="str">
        <f t="shared" si="25"/>
        <v/>
      </c>
      <c r="AC640" s="32" t="b">
        <f t="shared" si="24"/>
        <v>0</v>
      </c>
    </row>
    <row r="641" spans="28:29" x14ac:dyDescent="0.35">
      <c r="AB641" s="32" t="str">
        <f t="shared" si="25"/>
        <v/>
      </c>
      <c r="AC641" s="32" t="b">
        <f t="shared" si="24"/>
        <v>0</v>
      </c>
    </row>
    <row r="642" spans="28:29" x14ac:dyDescent="0.35">
      <c r="AB642" s="32" t="str">
        <f t="shared" si="25"/>
        <v/>
      </c>
      <c r="AC642" s="32" t="b">
        <f t="shared" si="24"/>
        <v>0</v>
      </c>
    </row>
    <row r="643" spans="28:29" x14ac:dyDescent="0.35">
      <c r="AB643" s="32" t="str">
        <f t="shared" si="25"/>
        <v/>
      </c>
      <c r="AC643" s="32" t="b">
        <f t="shared" si="24"/>
        <v>0</v>
      </c>
    </row>
    <row r="644" spans="28:29" x14ac:dyDescent="0.35">
      <c r="AB644" s="32" t="str">
        <f t="shared" si="25"/>
        <v/>
      </c>
      <c r="AC644" s="32" t="b">
        <f t="shared" si="24"/>
        <v>0</v>
      </c>
    </row>
    <row r="645" spans="28:29" x14ac:dyDescent="0.35">
      <c r="AB645" s="32" t="str">
        <f t="shared" si="25"/>
        <v/>
      </c>
      <c r="AC645" s="32" t="b">
        <f t="shared" si="24"/>
        <v>0</v>
      </c>
    </row>
    <row r="646" spans="28:29" x14ac:dyDescent="0.35">
      <c r="AB646" s="32" t="str">
        <f t="shared" si="25"/>
        <v/>
      </c>
      <c r="AC646" s="32" t="b">
        <f t="shared" ref="AC646:AC686" si="26">VLOOKUP(AE646,W:X,2,0)=AF646</f>
        <v>0</v>
      </c>
    </row>
    <row r="647" spans="28:29" x14ac:dyDescent="0.35">
      <c r="AB647" s="32" t="str">
        <f t="shared" si="25"/>
        <v/>
      </c>
      <c r="AC647" s="32" t="b">
        <f t="shared" si="26"/>
        <v>0</v>
      </c>
    </row>
    <row r="648" spans="28:29" x14ac:dyDescent="0.35">
      <c r="AB648" s="32" t="str">
        <f t="shared" si="25"/>
        <v/>
      </c>
      <c r="AC648" s="32" t="b">
        <f t="shared" si="26"/>
        <v>0</v>
      </c>
    </row>
    <row r="649" spans="28:29" x14ac:dyDescent="0.35">
      <c r="AB649" s="32" t="str">
        <f t="shared" si="25"/>
        <v/>
      </c>
      <c r="AC649" s="32" t="b">
        <f t="shared" si="26"/>
        <v>0</v>
      </c>
    </row>
    <row r="650" spans="28:29" x14ac:dyDescent="0.35">
      <c r="AB650" s="32" t="str">
        <f t="shared" si="25"/>
        <v/>
      </c>
      <c r="AC650" s="32" t="b">
        <f t="shared" si="26"/>
        <v>0</v>
      </c>
    </row>
    <row r="651" spans="28:29" x14ac:dyDescent="0.35">
      <c r="AB651" s="32" t="str">
        <f t="shared" si="25"/>
        <v/>
      </c>
      <c r="AC651" s="32" t="b">
        <f t="shared" si="26"/>
        <v>0</v>
      </c>
    </row>
    <row r="652" spans="28:29" x14ac:dyDescent="0.35">
      <c r="AB652" s="32" t="str">
        <f t="shared" si="25"/>
        <v/>
      </c>
      <c r="AC652" s="32" t="b">
        <f t="shared" si="26"/>
        <v>0</v>
      </c>
    </row>
    <row r="653" spans="28:29" x14ac:dyDescent="0.35">
      <c r="AB653" s="32" t="str">
        <f t="shared" si="25"/>
        <v/>
      </c>
      <c r="AC653" s="32" t="b">
        <f t="shared" si="26"/>
        <v>0</v>
      </c>
    </row>
    <row r="654" spans="28:29" x14ac:dyDescent="0.35">
      <c r="AB654" s="32" t="str">
        <f t="shared" si="25"/>
        <v/>
      </c>
      <c r="AC654" s="32" t="b">
        <f t="shared" si="26"/>
        <v>0</v>
      </c>
    </row>
    <row r="655" spans="28:29" x14ac:dyDescent="0.35">
      <c r="AB655" s="32" t="str">
        <f t="shared" si="25"/>
        <v/>
      </c>
      <c r="AC655" s="32" t="b">
        <f t="shared" si="26"/>
        <v>0</v>
      </c>
    </row>
    <row r="656" spans="28:29" x14ac:dyDescent="0.35">
      <c r="AB656" s="32" t="str">
        <f t="shared" si="25"/>
        <v/>
      </c>
      <c r="AC656" s="32" t="b">
        <f t="shared" si="26"/>
        <v>0</v>
      </c>
    </row>
    <row r="657" spans="28:29" x14ac:dyDescent="0.35">
      <c r="AB657" s="32" t="str">
        <f t="shared" si="25"/>
        <v/>
      </c>
      <c r="AC657" s="32" t="b">
        <f t="shared" si="26"/>
        <v>0</v>
      </c>
    </row>
    <row r="658" spans="28:29" x14ac:dyDescent="0.35">
      <c r="AB658" s="32" t="str">
        <f t="shared" si="25"/>
        <v/>
      </c>
      <c r="AC658" s="32" t="b">
        <f t="shared" si="26"/>
        <v>0</v>
      </c>
    </row>
    <row r="659" spans="28:29" x14ac:dyDescent="0.35">
      <c r="AB659" s="32" t="str">
        <f t="shared" si="25"/>
        <v/>
      </c>
      <c r="AC659" s="32" t="b">
        <f t="shared" si="26"/>
        <v>0</v>
      </c>
    </row>
    <row r="660" spans="28:29" x14ac:dyDescent="0.35">
      <c r="AB660" s="32" t="str">
        <f t="shared" si="25"/>
        <v/>
      </c>
      <c r="AC660" s="32" t="b">
        <f t="shared" si="26"/>
        <v>0</v>
      </c>
    </row>
    <row r="661" spans="28:29" x14ac:dyDescent="0.35">
      <c r="AB661" s="32" t="str">
        <f t="shared" si="25"/>
        <v/>
      </c>
      <c r="AC661" s="32" t="b">
        <f t="shared" si="26"/>
        <v>0</v>
      </c>
    </row>
    <row r="662" spans="28:29" x14ac:dyDescent="0.35">
      <c r="AB662" s="32" t="str">
        <f t="shared" si="25"/>
        <v/>
      </c>
      <c r="AC662" s="32" t="b">
        <f t="shared" si="26"/>
        <v>0</v>
      </c>
    </row>
    <row r="663" spans="28:29" x14ac:dyDescent="0.35">
      <c r="AB663" s="32" t="str">
        <f t="shared" si="25"/>
        <v/>
      </c>
      <c r="AC663" s="32" t="b">
        <f t="shared" si="26"/>
        <v>0</v>
      </c>
    </row>
    <row r="664" spans="28:29" x14ac:dyDescent="0.35">
      <c r="AB664" s="32" t="str">
        <f t="shared" si="25"/>
        <v/>
      </c>
      <c r="AC664" s="32" t="b">
        <f t="shared" si="26"/>
        <v>0</v>
      </c>
    </row>
    <row r="665" spans="28:29" x14ac:dyDescent="0.35">
      <c r="AB665" s="32" t="str">
        <f t="shared" si="25"/>
        <v/>
      </c>
      <c r="AC665" s="32" t="b">
        <f t="shared" si="26"/>
        <v>0</v>
      </c>
    </row>
    <row r="666" spans="28:29" x14ac:dyDescent="0.35">
      <c r="AB666" s="32" t="str">
        <f t="shared" si="25"/>
        <v/>
      </c>
      <c r="AC666" s="32" t="b">
        <f t="shared" si="26"/>
        <v>0</v>
      </c>
    </row>
    <row r="667" spans="28:29" x14ac:dyDescent="0.35">
      <c r="AB667" s="32" t="str">
        <f t="shared" si="25"/>
        <v/>
      </c>
      <c r="AC667" s="32" t="b">
        <f t="shared" si="26"/>
        <v>0</v>
      </c>
    </row>
    <row r="668" spans="28:29" x14ac:dyDescent="0.35">
      <c r="AB668" s="32" t="str">
        <f t="shared" si="25"/>
        <v/>
      </c>
      <c r="AC668" s="32" t="b">
        <f t="shared" si="26"/>
        <v>0</v>
      </c>
    </row>
    <row r="669" spans="28:29" x14ac:dyDescent="0.35">
      <c r="AB669" s="32" t="str">
        <f t="shared" si="25"/>
        <v/>
      </c>
      <c r="AC669" s="32" t="b">
        <f t="shared" si="26"/>
        <v>0</v>
      </c>
    </row>
    <row r="670" spans="28:29" x14ac:dyDescent="0.35">
      <c r="AB670" s="32" t="str">
        <f t="shared" si="25"/>
        <v/>
      </c>
      <c r="AC670" s="32" t="b">
        <f t="shared" si="26"/>
        <v>0</v>
      </c>
    </row>
    <row r="671" spans="28:29" x14ac:dyDescent="0.35">
      <c r="AB671" s="32" t="str">
        <f t="shared" si="25"/>
        <v/>
      </c>
      <c r="AC671" s="32" t="b">
        <f t="shared" si="26"/>
        <v>0</v>
      </c>
    </row>
    <row r="672" spans="28:29" x14ac:dyDescent="0.35">
      <c r="AB672" s="32" t="str">
        <f t="shared" si="25"/>
        <v/>
      </c>
      <c r="AC672" s="32" t="b">
        <f t="shared" si="26"/>
        <v>0</v>
      </c>
    </row>
    <row r="673" spans="28:29" x14ac:dyDescent="0.35">
      <c r="AB673" s="32" t="str">
        <f t="shared" si="25"/>
        <v/>
      </c>
      <c r="AC673" s="32" t="b">
        <f t="shared" si="26"/>
        <v>0</v>
      </c>
    </row>
    <row r="674" spans="28:29" x14ac:dyDescent="0.35">
      <c r="AB674" s="32" t="str">
        <f t="shared" si="25"/>
        <v/>
      </c>
      <c r="AC674" s="32" t="b">
        <f t="shared" si="26"/>
        <v>0</v>
      </c>
    </row>
    <row r="675" spans="28:29" x14ac:dyDescent="0.35">
      <c r="AB675" s="32" t="str">
        <f t="shared" si="25"/>
        <v/>
      </c>
      <c r="AC675" s="32" t="b">
        <f t="shared" si="26"/>
        <v>0</v>
      </c>
    </row>
    <row r="676" spans="28:29" x14ac:dyDescent="0.35">
      <c r="AB676" s="32" t="str">
        <f t="shared" si="25"/>
        <v/>
      </c>
      <c r="AC676" s="32" t="b">
        <f t="shared" si="26"/>
        <v>0</v>
      </c>
    </row>
    <row r="677" spans="28:29" x14ac:dyDescent="0.35">
      <c r="AB677" s="32" t="str">
        <f t="shared" si="25"/>
        <v/>
      </c>
      <c r="AC677" s="32" t="b">
        <f t="shared" si="26"/>
        <v>0</v>
      </c>
    </row>
    <row r="678" spans="28:29" x14ac:dyDescent="0.35">
      <c r="AB678" s="32" t="str">
        <f t="shared" si="25"/>
        <v/>
      </c>
      <c r="AC678" s="32" t="b">
        <f t="shared" si="26"/>
        <v>0</v>
      </c>
    </row>
    <row r="679" spans="28:29" x14ac:dyDescent="0.35">
      <c r="AB679" s="32" t="str">
        <f t="shared" si="25"/>
        <v/>
      </c>
      <c r="AC679" s="32" t="b">
        <f t="shared" si="26"/>
        <v>0</v>
      </c>
    </row>
    <row r="680" spans="28:29" x14ac:dyDescent="0.35">
      <c r="AB680" s="32" t="str">
        <f t="shared" si="25"/>
        <v/>
      </c>
      <c r="AC680" s="32" t="b">
        <f t="shared" si="26"/>
        <v>0</v>
      </c>
    </row>
    <row r="681" spans="28:29" x14ac:dyDescent="0.35">
      <c r="AB681" s="32" t="str">
        <f t="shared" si="25"/>
        <v/>
      </c>
      <c r="AC681" s="32" t="b">
        <f t="shared" si="26"/>
        <v>0</v>
      </c>
    </row>
    <row r="682" spans="28:29" x14ac:dyDescent="0.35">
      <c r="AB682" s="32" t="str">
        <f t="shared" si="25"/>
        <v/>
      </c>
      <c r="AC682" s="32" t="b">
        <f t="shared" si="26"/>
        <v>0</v>
      </c>
    </row>
    <row r="683" spans="28:29" x14ac:dyDescent="0.35">
      <c r="AB683" s="32" t="str">
        <f>AD683&amp;AE683</f>
        <v/>
      </c>
      <c r="AC683" s="32" t="b">
        <f t="shared" si="26"/>
        <v>0</v>
      </c>
    </row>
    <row r="684" spans="28:29" x14ac:dyDescent="0.35">
      <c r="AB684" s="32" t="str">
        <f>AD684&amp;AE684</f>
        <v/>
      </c>
      <c r="AC684" s="32" t="b">
        <f t="shared" si="26"/>
        <v>0</v>
      </c>
    </row>
    <row r="685" spans="28:29" x14ac:dyDescent="0.35">
      <c r="AB685" s="32" t="str">
        <f>AD685&amp;AE685</f>
        <v/>
      </c>
      <c r="AC685" s="32" t="b">
        <f t="shared" si="26"/>
        <v>0</v>
      </c>
    </row>
    <row r="686" spans="28:29" x14ac:dyDescent="0.35">
      <c r="AB686" s="32" t="str">
        <f>AD686&amp;AE686</f>
        <v/>
      </c>
      <c r="AC686" s="32" t="b">
        <f t="shared" si="26"/>
        <v>0</v>
      </c>
    </row>
  </sheetData>
  <autoFilter ref="A4:Z29" xr:uid="{00000000-0009-0000-0000-00000F000000}"/>
  <conditionalFormatting sqref="W2 W4:W1048576">
    <cfRule type="duplicateValues" dxfId="100" priority="5"/>
  </conditionalFormatting>
  <conditionalFormatting sqref="W4:W8 W20:W21 W11:W18">
    <cfRule type="duplicateValues" dxfId="99" priority="22"/>
  </conditionalFormatting>
  <conditionalFormatting sqref="AC4">
    <cfRule type="containsText" dxfId="98" priority="4" operator="containsText" text="FALSE">
      <formula>NOT(ISERROR(SEARCH("FALSE",AC4)))</formula>
    </cfRule>
  </conditionalFormatting>
  <conditionalFormatting sqref="AC4">
    <cfRule type="containsText" dxfId="97" priority="3" operator="containsText" text="FALSE">
      <formula>NOT(ISERROR(SEARCH("FALSE",AC4)))</formula>
    </cfRule>
  </conditionalFormatting>
  <conditionalFormatting sqref="AC5:AC686">
    <cfRule type="containsText" dxfId="96" priority="2" operator="containsText" text="FALSE">
      <formula>NOT(ISERROR(SEARCH("FALSE",AC5)))</formula>
    </cfRule>
  </conditionalFormatting>
  <conditionalFormatting sqref="AC5:AC686">
    <cfRule type="containsText" dxfId="95" priority="1" operator="containsText" text="FALSE">
      <formula>NOT(ISERROR(SEARCH("FALSE",AC5)))</formula>
    </cfRule>
  </conditionalFormatting>
  <dataValidations count="1">
    <dataValidation type="list" allowBlank="1" showInputMessage="1" showErrorMessage="1" sqref="D3" xr:uid="{00000000-0002-0000-0F00-000000000000}">
      <formula1>Sites</formula1>
    </dataValidation>
  </dataValidations>
  <hyperlinks>
    <hyperlink ref="B3" location="Index!A1" display="Go To Index" xr:uid="{00000000-0004-0000-0F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6" tint="0.39997558519241921"/>
  </sheetPr>
  <dimension ref="A1:G11"/>
  <sheetViews>
    <sheetView workbookViewId="0">
      <pane ySplit="2" topLeftCell="A3" activePane="bottomLeft" state="frozen"/>
      <selection activeCell="F14" sqref="F14"/>
      <selection pane="bottomLeft" activeCell="G2" sqref="G2"/>
    </sheetView>
  </sheetViews>
  <sheetFormatPr defaultColWidth="8.63281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11.36328125" style="46" bestFit="1" customWidth="1"/>
    <col min="6" max="6" width="39.6328125" style="46" bestFit="1" customWidth="1"/>
    <col min="7" max="7" width="18.08984375" style="46" bestFit="1" customWidth="1"/>
    <col min="8" max="16384" width="8.6328125" style="46"/>
  </cols>
  <sheetData>
    <row r="1" spans="1:7" x14ac:dyDescent="0.35">
      <c r="A1" s="47" t="s">
        <v>348</v>
      </c>
      <c r="B1" s="26" t="s">
        <v>50</v>
      </c>
      <c r="C1" s="47" t="s">
        <v>350</v>
      </c>
      <c r="D1" s="6" t="s">
        <v>9821</v>
      </c>
    </row>
    <row r="2" spans="1:7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1164</v>
      </c>
      <c r="F2" s="46" t="s">
        <v>387</v>
      </c>
      <c r="G2" s="46" t="s">
        <v>11070</v>
      </c>
    </row>
    <row r="3" spans="1:7" x14ac:dyDescent="0.35">
      <c r="E3" s="46" t="s">
        <v>52</v>
      </c>
      <c r="F3" s="46" t="s">
        <v>1440</v>
      </c>
      <c r="G3" s="46" t="s">
        <v>11071</v>
      </c>
    </row>
    <row r="4" spans="1:7" x14ac:dyDescent="0.35">
      <c r="E4" s="46" t="s">
        <v>1470</v>
      </c>
      <c r="F4" s="46" t="s">
        <v>9817</v>
      </c>
      <c r="G4" s="46" t="s">
        <v>9730</v>
      </c>
    </row>
    <row r="5" spans="1:7" x14ac:dyDescent="0.35">
      <c r="E5" s="46" t="s">
        <v>54</v>
      </c>
      <c r="F5" s="46" t="s">
        <v>1438</v>
      </c>
      <c r="G5" s="46" t="s">
        <v>11075</v>
      </c>
    </row>
    <row r="6" spans="1:7" x14ac:dyDescent="0.35">
      <c r="E6" s="46" t="s">
        <v>10862</v>
      </c>
      <c r="F6" s="46" t="s">
        <v>10859</v>
      </c>
      <c r="G6" s="46" t="s">
        <v>11083</v>
      </c>
    </row>
    <row r="7" spans="1:7" x14ac:dyDescent="0.35">
      <c r="E7" s="46" t="s">
        <v>1825</v>
      </c>
      <c r="F7" s="46" t="s">
        <v>9813</v>
      </c>
      <c r="G7" s="46" t="s">
        <v>11084</v>
      </c>
    </row>
    <row r="8" spans="1:7" x14ac:dyDescent="0.35">
      <c r="E8" s="46" t="s">
        <v>1884</v>
      </c>
      <c r="F8" s="46" t="s">
        <v>1220</v>
      </c>
      <c r="G8" s="46" t="s">
        <v>11076</v>
      </c>
    </row>
    <row r="9" spans="1:7" x14ac:dyDescent="0.35">
      <c r="E9" s="46" t="s">
        <v>10854</v>
      </c>
      <c r="F9" s="46" t="s">
        <v>10863</v>
      </c>
      <c r="G9" s="46" t="s">
        <v>11077</v>
      </c>
    </row>
    <row r="10" spans="1:7" x14ac:dyDescent="0.35">
      <c r="E10" s="46" t="s">
        <v>10873</v>
      </c>
      <c r="F10" s="46" t="s">
        <v>10864</v>
      </c>
      <c r="G10" s="46" t="s">
        <v>11085</v>
      </c>
    </row>
    <row r="11" spans="1:7" x14ac:dyDescent="0.35">
      <c r="E11" s="46" t="s">
        <v>10855</v>
      </c>
      <c r="F11" s="46" t="s">
        <v>10865</v>
      </c>
      <c r="G11" s="46" t="s">
        <v>11078</v>
      </c>
    </row>
  </sheetData>
  <autoFilter ref="A2:F2" xr:uid="{00000000-0009-0000-0000-000010000000}">
    <sortState ref="A3:F11">
      <sortCondition ref="E2"/>
    </sortState>
  </autoFilter>
  <conditionalFormatting sqref="E3:E11">
    <cfRule type="duplicateValues" dxfId="94" priority="1"/>
  </conditionalFormatting>
  <conditionalFormatting sqref="E3:E11">
    <cfRule type="duplicateValues" dxfId="93" priority="2"/>
  </conditionalFormatting>
  <dataValidations count="1">
    <dataValidation type="list" allowBlank="1" showInputMessage="1" showErrorMessage="1" sqref="D1" xr:uid="{00000000-0002-0000-1000-000000000000}">
      <formula1>Sites</formula1>
    </dataValidation>
  </dataValidations>
  <hyperlinks>
    <hyperlink ref="B1" location="Index!A1" display="Go To Index" xr:uid="{00000000-0004-0000-10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EFA8C-17F6-462C-B2DE-AAC4F607B033}">
  <sheetPr>
    <tabColor theme="6" tint="0.39997558519241921"/>
  </sheetPr>
  <dimension ref="A1:G15"/>
  <sheetViews>
    <sheetView workbookViewId="0">
      <pane ySplit="2" topLeftCell="A3" activePane="bottomLeft" state="frozen"/>
      <selection activeCell="F14" sqref="F14"/>
      <selection pane="bottomLeft" activeCell="B1" sqref="B1"/>
    </sheetView>
  </sheetViews>
  <sheetFormatPr defaultColWidth="8.63281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11.36328125" style="46" bestFit="1" customWidth="1"/>
    <col min="6" max="6" width="39.6328125" style="46" bestFit="1" customWidth="1"/>
    <col min="7" max="7" width="18.08984375" style="46" bestFit="1" customWidth="1"/>
    <col min="8" max="16384" width="8.6328125" style="46"/>
  </cols>
  <sheetData>
    <row r="1" spans="1:7" x14ac:dyDescent="0.35">
      <c r="A1" s="47" t="s">
        <v>348</v>
      </c>
      <c r="B1" s="26" t="s">
        <v>50</v>
      </c>
      <c r="C1" s="47" t="s">
        <v>350</v>
      </c>
      <c r="D1" s="6" t="s">
        <v>11489</v>
      </c>
    </row>
    <row r="2" spans="1:7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1164</v>
      </c>
      <c r="F2" s="46" t="s">
        <v>387</v>
      </c>
      <c r="G2" s="46" t="s">
        <v>11070</v>
      </c>
    </row>
    <row r="3" spans="1:7" x14ac:dyDescent="0.35">
      <c r="D3" s="46" t="s">
        <v>11498</v>
      </c>
      <c r="E3" s="46" t="s">
        <v>1470</v>
      </c>
      <c r="F3" s="46" t="s">
        <v>9817</v>
      </c>
      <c r="G3" s="46" t="s">
        <v>9730</v>
      </c>
    </row>
    <row r="4" spans="1:7" x14ac:dyDescent="0.35">
      <c r="D4" s="46" t="s">
        <v>11498</v>
      </c>
      <c r="E4" s="46" t="s">
        <v>1485</v>
      </c>
      <c r="F4" s="46" t="s">
        <v>10869</v>
      </c>
      <c r="G4" s="46" t="s">
        <v>11089</v>
      </c>
    </row>
    <row r="5" spans="1:7" x14ac:dyDescent="0.35">
      <c r="D5" s="46" t="s">
        <v>11498</v>
      </c>
      <c r="E5" s="46" t="s">
        <v>10860</v>
      </c>
      <c r="F5" s="46" t="s">
        <v>10870</v>
      </c>
      <c r="G5" s="46" t="s">
        <v>11090</v>
      </c>
    </row>
    <row r="6" spans="1:7" x14ac:dyDescent="0.35">
      <c r="D6" s="46" t="s">
        <v>11498</v>
      </c>
      <c r="E6" s="46" t="s">
        <v>54</v>
      </c>
      <c r="F6" s="46" t="s">
        <v>1438</v>
      </c>
      <c r="G6" s="46" t="s">
        <v>11075</v>
      </c>
    </row>
    <row r="7" spans="1:7" x14ac:dyDescent="0.35">
      <c r="D7" s="46" t="s">
        <v>11498</v>
      </c>
      <c r="E7" s="46" t="s">
        <v>10873</v>
      </c>
      <c r="F7" s="46" t="s">
        <v>10864</v>
      </c>
      <c r="G7" s="46" t="s">
        <v>11085</v>
      </c>
    </row>
    <row r="8" spans="1:7" x14ac:dyDescent="0.35">
      <c r="D8" s="46" t="s">
        <v>11498</v>
      </c>
      <c r="E8" s="46" t="s">
        <v>52</v>
      </c>
      <c r="F8" s="46" t="s">
        <v>1440</v>
      </c>
      <c r="G8" s="46" t="s">
        <v>11071</v>
      </c>
    </row>
    <row r="9" spans="1:7" x14ac:dyDescent="0.35">
      <c r="D9" s="46" t="s">
        <v>11498</v>
      </c>
      <c r="E9" s="46" t="s">
        <v>1783</v>
      </c>
      <c r="F9" s="46" t="s">
        <v>10286</v>
      </c>
      <c r="G9" s="46" t="s">
        <v>10286</v>
      </c>
    </row>
    <row r="10" spans="1:7" x14ac:dyDescent="0.35">
      <c r="D10" s="46" t="s">
        <v>11972</v>
      </c>
      <c r="E10" s="46" t="s">
        <v>1470</v>
      </c>
      <c r="F10" s="46" t="s">
        <v>9817</v>
      </c>
      <c r="G10" s="46" t="s">
        <v>9730</v>
      </c>
    </row>
    <row r="11" spans="1:7" x14ac:dyDescent="0.35">
      <c r="D11" s="46" t="s">
        <v>11972</v>
      </c>
      <c r="E11" s="46" t="s">
        <v>1485</v>
      </c>
      <c r="F11" s="46" t="s">
        <v>10869</v>
      </c>
      <c r="G11" s="46" t="s">
        <v>11089</v>
      </c>
    </row>
    <row r="12" spans="1:7" x14ac:dyDescent="0.35">
      <c r="D12" s="46" t="s">
        <v>11972</v>
      </c>
      <c r="E12" s="46" t="s">
        <v>10860</v>
      </c>
      <c r="F12" s="46" t="s">
        <v>10870</v>
      </c>
      <c r="G12" s="46" t="s">
        <v>11090</v>
      </c>
    </row>
    <row r="13" spans="1:7" x14ac:dyDescent="0.35">
      <c r="D13" s="46" t="s">
        <v>11972</v>
      </c>
      <c r="E13" s="46" t="s">
        <v>54</v>
      </c>
      <c r="F13" s="46" t="s">
        <v>1438</v>
      </c>
      <c r="G13" s="46" t="s">
        <v>11075</v>
      </c>
    </row>
    <row r="14" spans="1:7" x14ac:dyDescent="0.35">
      <c r="D14" s="46" t="s">
        <v>11972</v>
      </c>
      <c r="E14" s="46" t="s">
        <v>10873</v>
      </c>
      <c r="F14" s="46" t="s">
        <v>10864</v>
      </c>
      <c r="G14" s="46" t="s">
        <v>11085</v>
      </c>
    </row>
    <row r="15" spans="1:7" x14ac:dyDescent="0.35">
      <c r="D15" s="46" t="s">
        <v>11972</v>
      </c>
      <c r="E15" s="46" t="s">
        <v>52</v>
      </c>
      <c r="F15" s="46" t="s">
        <v>1440</v>
      </c>
      <c r="G15" s="46" t="s">
        <v>11071</v>
      </c>
    </row>
  </sheetData>
  <autoFilter ref="A2:F2" xr:uid="{00000000-0009-0000-0000-000010000000}">
    <sortState ref="A3:F9">
      <sortCondition ref="E2"/>
    </sortState>
  </autoFilter>
  <conditionalFormatting sqref="E3:E9">
    <cfRule type="duplicateValues" dxfId="92" priority="63"/>
  </conditionalFormatting>
  <conditionalFormatting sqref="E10:E15">
    <cfRule type="duplicateValues" dxfId="91" priority="64"/>
  </conditionalFormatting>
  <dataValidations count="1">
    <dataValidation type="list" allowBlank="1" showInputMessage="1" showErrorMessage="1" sqref="D1" xr:uid="{0932B5B7-D4B4-41DC-9BC7-46E34FF3E220}">
      <formula1>Sites</formula1>
    </dataValidation>
  </dataValidations>
  <hyperlinks>
    <hyperlink ref="B1" location="Index!A1" display="Go To Index" xr:uid="{44460F62-0FC6-4A83-BF63-D25B94FF84CE}"/>
  </hyperlinks>
  <pageMargins left="0.7" right="0.7" top="0.75" bottom="0.75" header="0.3" footer="0.3"/>
  <customProperties>
    <customPr name="QAA_DRILLPATH_NODE_ID" r:id="rId1"/>
  </customPropertie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5"/>
  <dimension ref="A1:T2"/>
  <sheetViews>
    <sheetView workbookViewId="0">
      <selection activeCell="B1" sqref="B1"/>
    </sheetView>
  </sheetViews>
  <sheetFormatPr defaultColWidth="8.6328125" defaultRowHeight="14.5" x14ac:dyDescent="0.35"/>
  <cols>
    <col min="1" max="2" width="10.6328125" style="5" bestFit="1" customWidth="1"/>
    <col min="3" max="3" width="9.6328125" style="5" customWidth="1"/>
    <col min="4" max="4" width="7" bestFit="1" customWidth="1"/>
  </cols>
  <sheetData>
    <row r="1" spans="1:20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20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61</v>
      </c>
      <c r="T2" t="s">
        <v>1442</v>
      </c>
    </row>
  </sheetData>
  <dataValidations count="1">
    <dataValidation type="list" allowBlank="1" showInputMessage="1" showErrorMessage="1" sqref="D1" xr:uid="{00000000-0002-0000-1100-000000000000}">
      <formula1>Sites</formula1>
    </dataValidation>
  </dataValidations>
  <hyperlinks>
    <hyperlink ref="B1" location="Index!A1" display="Go To Index" xr:uid="{00000000-0004-0000-1100-000000000000}"/>
  </hyperlinks>
  <pageMargins left="0.7" right="0.7" top="0.75" bottom="0.75" header="0.3" footer="0.3"/>
  <customProperties>
    <customPr name="QAA_DRILLPATH_NODE_ID" r:id="rId1"/>
  </customPropertie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6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200-000000000000}">
      <formula1>Sites</formula1>
    </dataValidation>
  </dataValidations>
  <hyperlinks>
    <hyperlink ref="B1" location="Index!A1" display="Go To Index" xr:uid="{00000000-0004-0000-12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7"/>
  <dimension ref="A1:BZ556"/>
  <sheetViews>
    <sheetView workbookViewId="0">
      <pane xSplit="32" ySplit="4" topLeftCell="AO5" activePane="bottomRight" state="frozen"/>
      <selection pane="topRight" activeCell="G1" sqref="G1"/>
      <selection pane="bottomLeft" activeCell="A3" sqref="A3"/>
      <selection pane="bottomRight" activeCell="B3" sqref="B3"/>
    </sheetView>
  </sheetViews>
  <sheetFormatPr defaultRowHeight="14.5" outlineLevelCol="1" x14ac:dyDescent="0.35"/>
  <cols>
    <col min="1" max="2" width="10.6328125" style="5" bestFit="1" customWidth="1"/>
    <col min="3" max="3" width="9.453125" style="5" bestFit="1" customWidth="1"/>
    <col min="4" max="4" width="9.36328125" bestFit="1" customWidth="1"/>
    <col min="5" max="15" width="9.36328125" style="46" hidden="1" customWidth="1" outlineLevel="1"/>
    <col min="16" max="16" width="9.36328125" style="46" customWidth="1" collapsed="1"/>
    <col min="17" max="29" width="9.36328125" style="46" hidden="1" customWidth="1" outlineLevel="1"/>
    <col min="30" max="30" width="9.36328125" style="46" customWidth="1" collapsed="1"/>
    <col min="31" max="31" width="7.453125" bestFit="1" customWidth="1"/>
    <col min="32" max="32" width="19" bestFit="1" customWidth="1"/>
    <col min="33" max="33" width="10.6328125" bestFit="1" customWidth="1"/>
    <col min="34" max="34" width="14.08984375" bestFit="1" customWidth="1"/>
    <col min="35" max="35" width="21" bestFit="1" customWidth="1"/>
    <col min="36" max="36" width="12" bestFit="1" customWidth="1"/>
    <col min="37" max="37" width="22" bestFit="1" customWidth="1"/>
    <col min="38" max="38" width="14.6328125" bestFit="1" customWidth="1"/>
    <col min="39" max="39" width="11.36328125" bestFit="1" customWidth="1"/>
    <col min="40" max="40" width="18.08984375" bestFit="1" customWidth="1"/>
    <col min="41" max="41" width="28.6328125" bestFit="1" customWidth="1"/>
    <col min="42" max="42" width="17.08984375" bestFit="1" customWidth="1"/>
    <col min="43" max="43" width="16.6328125" bestFit="1" customWidth="1"/>
    <col min="44" max="44" width="11.54296875" bestFit="1" customWidth="1"/>
    <col min="45" max="45" width="22.453125" bestFit="1" customWidth="1"/>
    <col min="46" max="46" width="14.08984375" bestFit="1" customWidth="1"/>
    <col min="48" max="48" width="10.6328125" bestFit="1" customWidth="1"/>
    <col min="49" max="49" width="12.6328125" bestFit="1" customWidth="1"/>
    <col min="50" max="52" width="12.6328125" style="46" customWidth="1"/>
    <col min="53" max="53" width="7.453125" bestFit="1" customWidth="1"/>
    <col min="54" max="54" width="10.6328125" bestFit="1" customWidth="1"/>
    <col min="55" max="55" width="8.6328125" customWidth="1"/>
    <col min="56" max="56" width="8.6328125" bestFit="1" customWidth="1"/>
    <col min="57" max="57" width="7.6328125" bestFit="1" customWidth="1"/>
    <col min="58" max="58" width="19.54296875" bestFit="1" customWidth="1"/>
    <col min="59" max="59" width="9.453125" bestFit="1" customWidth="1"/>
    <col min="60" max="60" width="10.36328125" bestFit="1" customWidth="1"/>
    <col min="61" max="61" width="10" bestFit="1" customWidth="1"/>
    <col min="62" max="62" width="10.6328125" bestFit="1" customWidth="1"/>
    <col min="64" max="64" width="10.6328125" style="46" bestFit="1" customWidth="1"/>
    <col min="65" max="65" width="12.6328125" style="46" bestFit="1" customWidth="1"/>
    <col min="66" max="68" width="12.6328125" style="46" customWidth="1"/>
    <col min="69" max="69" width="7.453125" style="46" bestFit="1" customWidth="1"/>
    <col min="70" max="70" width="10.6328125" style="46" bestFit="1" customWidth="1"/>
    <col min="71" max="71" width="8.6328125" style="46" customWidth="1"/>
    <col min="72" max="72" width="8.6328125" style="46" bestFit="1" customWidth="1"/>
    <col min="73" max="73" width="7.6328125" style="46" bestFit="1" customWidth="1"/>
    <col min="74" max="74" width="19.54296875" style="46" bestFit="1" customWidth="1"/>
    <col min="75" max="75" width="9.453125" style="46" bestFit="1" customWidth="1"/>
    <col min="76" max="76" width="10.36328125" style="46" bestFit="1" customWidth="1"/>
    <col min="77" max="77" width="10" style="46" bestFit="1" customWidth="1"/>
    <col min="78" max="78" width="10.6328125" style="46" bestFit="1" customWidth="1"/>
  </cols>
  <sheetData>
    <row r="1" spans="1:78" s="46" customFormat="1" x14ac:dyDescent="0.35">
      <c r="A1" s="47"/>
      <c r="B1" s="47"/>
      <c r="C1" s="47"/>
      <c r="E1" s="23">
        <f t="shared" ref="E1:O1" si="0">COUNTIF($BA:$BA,E$4)</f>
        <v>41</v>
      </c>
      <c r="F1" s="23">
        <f t="shared" si="0"/>
        <v>38</v>
      </c>
      <c r="G1" s="23">
        <f t="shared" si="0"/>
        <v>39</v>
      </c>
      <c r="H1" s="23">
        <f t="shared" si="0"/>
        <v>38</v>
      </c>
      <c r="I1" s="23">
        <f t="shared" si="0"/>
        <v>39</v>
      </c>
      <c r="J1" s="23">
        <f t="shared" si="0"/>
        <v>39</v>
      </c>
      <c r="K1" s="23">
        <f t="shared" si="0"/>
        <v>39</v>
      </c>
      <c r="L1" s="23">
        <f t="shared" si="0"/>
        <v>38</v>
      </c>
      <c r="M1" s="23">
        <f t="shared" si="0"/>
        <v>38</v>
      </c>
      <c r="N1" s="23">
        <f t="shared" si="0"/>
        <v>38</v>
      </c>
      <c r="O1" s="23">
        <f t="shared" si="0"/>
        <v>38</v>
      </c>
      <c r="P1" s="23">
        <f>COUNTA($BA:$BA)-1</f>
        <v>425</v>
      </c>
      <c r="Q1" s="23">
        <f t="shared" ref="Q1:AC1" si="1">COUNTIF($BQ:$BQ,Q$4)</f>
        <v>39</v>
      </c>
      <c r="R1" s="23">
        <f t="shared" si="1"/>
        <v>39</v>
      </c>
      <c r="S1" s="23">
        <f t="shared" si="1"/>
        <v>39</v>
      </c>
      <c r="T1" s="23">
        <f t="shared" si="1"/>
        <v>39</v>
      </c>
      <c r="U1" s="23">
        <f t="shared" si="1"/>
        <v>39</v>
      </c>
      <c r="V1" s="23">
        <f t="shared" si="1"/>
        <v>39</v>
      </c>
      <c r="W1" s="23">
        <f t="shared" si="1"/>
        <v>39</v>
      </c>
      <c r="X1" s="23">
        <f t="shared" si="1"/>
        <v>39</v>
      </c>
      <c r="Y1" s="23">
        <f t="shared" si="1"/>
        <v>39</v>
      </c>
      <c r="Z1" s="23">
        <f t="shared" si="1"/>
        <v>39</v>
      </c>
      <c r="AA1" s="23">
        <f t="shared" si="1"/>
        <v>41</v>
      </c>
      <c r="AB1" s="23">
        <f t="shared" si="1"/>
        <v>39</v>
      </c>
      <c r="AC1" s="23">
        <f t="shared" si="1"/>
        <v>39</v>
      </c>
      <c r="AD1" s="23">
        <f>COUNTA($BQ:$BQ)-1</f>
        <v>509</v>
      </c>
      <c r="AF1" s="46" t="s">
        <v>60</v>
      </c>
    </row>
    <row r="2" spans="1:78" s="46" customFormat="1" x14ac:dyDescent="0.35">
      <c r="A2" s="47"/>
      <c r="B2" s="47"/>
      <c r="C2" s="47"/>
      <c r="E2" s="23">
        <f t="shared" ref="E2:O2" si="2">COUNTIF(E6:E1048576,"X")</f>
        <v>38</v>
      </c>
      <c r="F2" s="23">
        <f t="shared" si="2"/>
        <v>37</v>
      </c>
      <c r="G2" s="23">
        <f t="shared" si="2"/>
        <v>38</v>
      </c>
      <c r="H2" s="23">
        <f t="shared" si="2"/>
        <v>37</v>
      </c>
      <c r="I2" s="23">
        <f t="shared" si="2"/>
        <v>38</v>
      </c>
      <c r="J2" s="23">
        <f t="shared" si="2"/>
        <v>38</v>
      </c>
      <c r="K2" s="23">
        <f t="shared" si="2"/>
        <v>38</v>
      </c>
      <c r="L2" s="23">
        <f t="shared" si="2"/>
        <v>37</v>
      </c>
      <c r="M2" s="23">
        <f t="shared" si="2"/>
        <v>37</v>
      </c>
      <c r="N2" s="23">
        <f t="shared" si="2"/>
        <v>37</v>
      </c>
      <c r="O2" s="23">
        <f t="shared" si="2"/>
        <v>37</v>
      </c>
      <c r="P2" s="112">
        <f>SUM(E2:O2)</f>
        <v>412</v>
      </c>
      <c r="Q2" s="23">
        <f t="shared" ref="Q2:AC2" si="3">COUNTIF(Q6:Q1048576,"X")</f>
        <v>38</v>
      </c>
      <c r="R2" s="23">
        <f t="shared" si="3"/>
        <v>38</v>
      </c>
      <c r="S2" s="23">
        <f t="shared" si="3"/>
        <v>38</v>
      </c>
      <c r="T2" s="23">
        <f t="shared" si="3"/>
        <v>38</v>
      </c>
      <c r="U2" s="23">
        <f t="shared" si="3"/>
        <v>38</v>
      </c>
      <c r="V2" s="23">
        <f t="shared" si="3"/>
        <v>38</v>
      </c>
      <c r="W2" s="23">
        <f t="shared" si="3"/>
        <v>38</v>
      </c>
      <c r="X2" s="23">
        <f t="shared" si="3"/>
        <v>38</v>
      </c>
      <c r="Y2" s="23">
        <f t="shared" si="3"/>
        <v>38</v>
      </c>
      <c r="Z2" s="23">
        <f t="shared" si="3"/>
        <v>38</v>
      </c>
      <c r="AA2" s="23">
        <f t="shared" si="3"/>
        <v>38</v>
      </c>
      <c r="AB2" s="23">
        <f t="shared" si="3"/>
        <v>38</v>
      </c>
      <c r="AC2" s="23">
        <f t="shared" si="3"/>
        <v>38</v>
      </c>
      <c r="AD2" s="112">
        <f>SUM(Q2:AC2)</f>
        <v>494</v>
      </c>
      <c r="AF2" s="46" t="s">
        <v>1282</v>
      </c>
      <c r="AV2" s="47">
        <v>43403</v>
      </c>
      <c r="AW2" s="47"/>
      <c r="AX2" s="47"/>
      <c r="AY2" s="47"/>
      <c r="AZ2" s="47"/>
      <c r="BL2" s="47">
        <v>43319</v>
      </c>
      <c r="BM2" s="47"/>
      <c r="BN2" s="47"/>
      <c r="BO2" s="47"/>
      <c r="BP2" s="47"/>
    </row>
    <row r="3" spans="1:78" ht="15" thickBot="1" x14ac:dyDescent="0.4">
      <c r="A3" s="5" t="s">
        <v>348</v>
      </c>
      <c r="B3" s="26" t="s">
        <v>50</v>
      </c>
      <c r="C3" s="5" t="s">
        <v>350</v>
      </c>
      <c r="D3" s="6" t="s">
        <v>351</v>
      </c>
      <c r="E3" s="24">
        <f t="shared" ref="E3:K3" si="4">+E1-E2</f>
        <v>3</v>
      </c>
      <c r="F3" s="24">
        <f>+F1-F2</f>
        <v>1</v>
      </c>
      <c r="G3" s="24">
        <f>+G1-G2</f>
        <v>1</v>
      </c>
      <c r="H3" s="24">
        <f>+H1-H2</f>
        <v>1</v>
      </c>
      <c r="I3" s="24">
        <f>+I1-I2</f>
        <v>1</v>
      </c>
      <c r="J3" s="24">
        <f t="shared" si="4"/>
        <v>1</v>
      </c>
      <c r="K3" s="24">
        <f t="shared" si="4"/>
        <v>1</v>
      </c>
      <c r="L3" s="24">
        <f t="shared" ref="L3:R3" si="5">+L1-L2</f>
        <v>1</v>
      </c>
      <c r="M3" s="24">
        <f t="shared" si="5"/>
        <v>1</v>
      </c>
      <c r="N3" s="24">
        <f t="shared" si="5"/>
        <v>1</v>
      </c>
      <c r="O3" s="24">
        <f t="shared" si="5"/>
        <v>1</v>
      </c>
      <c r="P3" s="24">
        <f t="shared" si="5"/>
        <v>13</v>
      </c>
      <c r="Q3" s="24">
        <f t="shared" si="5"/>
        <v>1</v>
      </c>
      <c r="R3" s="24">
        <f t="shared" si="5"/>
        <v>1</v>
      </c>
      <c r="S3" s="24">
        <f t="shared" ref="S3:Z3" si="6">+S1-S2</f>
        <v>1</v>
      </c>
      <c r="T3" s="24">
        <f t="shared" si="6"/>
        <v>1</v>
      </c>
      <c r="U3" s="24">
        <f t="shared" si="6"/>
        <v>1</v>
      </c>
      <c r="V3" s="24">
        <f t="shared" si="6"/>
        <v>1</v>
      </c>
      <c r="W3" s="24">
        <f t="shared" si="6"/>
        <v>1</v>
      </c>
      <c r="X3" s="24">
        <f t="shared" si="6"/>
        <v>1</v>
      </c>
      <c r="Y3" s="24">
        <f t="shared" si="6"/>
        <v>1</v>
      </c>
      <c r="Z3" s="24">
        <f t="shared" si="6"/>
        <v>1</v>
      </c>
      <c r="AA3" s="24">
        <f>+AA1-AA2</f>
        <v>3</v>
      </c>
      <c r="AB3" s="24">
        <f>+AB1-AB2</f>
        <v>1</v>
      </c>
      <c r="AC3" s="24">
        <f>+AC1-AC2</f>
        <v>1</v>
      </c>
      <c r="AD3" s="24">
        <f>+AD1-AD2</f>
        <v>15</v>
      </c>
      <c r="AF3" s="46" t="s">
        <v>1283</v>
      </c>
      <c r="AV3" s="46" t="s">
        <v>11114</v>
      </c>
      <c r="AW3" s="46">
        <f>COUNTIF(AW5:AW1048576,"FALSE")</f>
        <v>0</v>
      </c>
      <c r="AX3" s="46">
        <f>COUNTIF(AX5:AX1048576,"FALSE")</f>
        <v>0</v>
      </c>
      <c r="AY3" s="46">
        <f>COUNTIF(AY5:AY1048576,"FALSE")</f>
        <v>12</v>
      </c>
      <c r="AZ3" s="46">
        <f>COUNTIF(AZ5:AZ1048576,"FALSE")</f>
        <v>6</v>
      </c>
      <c r="BL3" s="46" t="s">
        <v>11487</v>
      </c>
      <c r="BM3" s="46">
        <f>COUNTIF(BM5:BM1048576,"FALSE")</f>
        <v>0</v>
      </c>
      <c r="BN3" s="46">
        <f>COUNTIF(BN5:BN1048576,"FALSE")</f>
        <v>0</v>
      </c>
      <c r="BO3" s="46">
        <f>COUNTIF(BO5:BO1048576,"FALSE")</f>
        <v>0</v>
      </c>
      <c r="BP3" s="46">
        <f>COUNTIF(BP5:BP1048576,"FALSE")</f>
        <v>0</v>
      </c>
    </row>
    <row r="4" spans="1:78" ht="15" thickTop="1" x14ac:dyDescent="0.35">
      <c r="A4" s="19" t="s">
        <v>365</v>
      </c>
      <c r="B4" s="20" t="s">
        <v>4</v>
      </c>
      <c r="C4" s="21" t="s">
        <v>366</v>
      </c>
      <c r="D4" t="s">
        <v>349</v>
      </c>
      <c r="E4" s="128" t="s">
        <v>10</v>
      </c>
      <c r="F4" s="128" t="s">
        <v>11</v>
      </c>
      <c r="G4" s="128" t="s">
        <v>9821</v>
      </c>
      <c r="H4" s="128" t="s">
        <v>12</v>
      </c>
      <c r="I4" s="128" t="s">
        <v>13</v>
      </c>
      <c r="J4" s="128" t="s">
        <v>14</v>
      </c>
      <c r="K4" s="128" t="s">
        <v>15</v>
      </c>
      <c r="L4" s="128" t="s">
        <v>10488</v>
      </c>
      <c r="M4" s="128" t="s">
        <v>10489</v>
      </c>
      <c r="N4" s="128" t="s">
        <v>10490</v>
      </c>
      <c r="O4" s="128" t="s">
        <v>10491</v>
      </c>
      <c r="P4" s="129" t="s">
        <v>365</v>
      </c>
      <c r="Q4" s="20" t="s">
        <v>11499</v>
      </c>
      <c r="R4" s="20" t="s">
        <v>11489</v>
      </c>
      <c r="S4" s="20" t="s">
        <v>11492</v>
      </c>
      <c r="T4" s="20" t="s">
        <v>11497</v>
      </c>
      <c r="U4" s="20" t="s">
        <v>11498</v>
      </c>
      <c r="V4" s="20" t="s">
        <v>11491</v>
      </c>
      <c r="W4" s="20" t="s">
        <v>11493</v>
      </c>
      <c r="X4" s="20" t="s">
        <v>11494</v>
      </c>
      <c r="Y4" s="20" t="s">
        <v>11495</v>
      </c>
      <c r="Z4" s="20" t="s">
        <v>11496</v>
      </c>
      <c r="AA4" s="20" t="s">
        <v>11488</v>
      </c>
      <c r="AB4" s="20" t="s">
        <v>11490</v>
      </c>
      <c r="AC4" s="20" t="s">
        <v>11500</v>
      </c>
      <c r="AD4" s="20" t="s">
        <v>4</v>
      </c>
      <c r="AE4" t="s">
        <v>3099</v>
      </c>
      <c r="AF4" t="s">
        <v>387</v>
      </c>
      <c r="AG4" t="s">
        <v>3430</v>
      </c>
      <c r="AH4" t="s">
        <v>3431</v>
      </c>
      <c r="AI4" t="s">
        <v>3432</v>
      </c>
      <c r="AJ4" t="s">
        <v>3433</v>
      </c>
      <c r="AK4" t="s">
        <v>3434</v>
      </c>
      <c r="AL4" t="s">
        <v>3435</v>
      </c>
      <c r="AM4" t="s">
        <v>3436</v>
      </c>
      <c r="AN4" t="s">
        <v>3437</v>
      </c>
      <c r="AO4" t="s">
        <v>3438</v>
      </c>
      <c r="AP4" t="s">
        <v>2149</v>
      </c>
      <c r="AQ4" t="s">
        <v>3439</v>
      </c>
      <c r="AR4" t="s">
        <v>3440</v>
      </c>
      <c r="AS4" t="s">
        <v>3441</v>
      </c>
      <c r="AT4" t="s">
        <v>3442</v>
      </c>
      <c r="AV4" s="46" t="s">
        <v>11115</v>
      </c>
      <c r="AW4" s="46" t="s">
        <v>11281</v>
      </c>
      <c r="AX4" s="46" t="s">
        <v>11348</v>
      </c>
      <c r="AY4" s="46" t="s">
        <v>11349</v>
      </c>
      <c r="AZ4" s="46" t="s">
        <v>11350</v>
      </c>
      <c r="BA4" t="s">
        <v>5811</v>
      </c>
      <c r="BB4" t="s">
        <v>5817</v>
      </c>
      <c r="BC4" t="s">
        <v>11348</v>
      </c>
      <c r="BD4" t="s">
        <v>11349</v>
      </c>
      <c r="BE4" t="s">
        <v>11350</v>
      </c>
      <c r="BF4" t="s">
        <v>11112</v>
      </c>
      <c r="BG4" t="s">
        <v>5720</v>
      </c>
      <c r="BH4" t="s">
        <v>5719</v>
      </c>
      <c r="BI4" t="s">
        <v>5743</v>
      </c>
      <c r="BJ4" t="s">
        <v>9365</v>
      </c>
      <c r="BL4" s="46" t="s">
        <v>11115</v>
      </c>
      <c r="BM4" s="46" t="s">
        <v>11281</v>
      </c>
      <c r="BN4" s="46" t="s">
        <v>11348</v>
      </c>
      <c r="BO4" s="46" t="s">
        <v>11349</v>
      </c>
      <c r="BP4" s="46" t="s">
        <v>11350</v>
      </c>
      <c r="BQ4" s="46" t="s">
        <v>5811</v>
      </c>
      <c r="BR4" s="46" t="s">
        <v>5817</v>
      </c>
      <c r="BS4" s="46" t="s">
        <v>11348</v>
      </c>
      <c r="BT4" s="46" t="s">
        <v>11349</v>
      </c>
      <c r="BU4" s="46" t="s">
        <v>11350</v>
      </c>
      <c r="BV4" s="46" t="s">
        <v>11112</v>
      </c>
      <c r="BW4" s="46" t="s">
        <v>5720</v>
      </c>
      <c r="BX4" s="46" t="s">
        <v>5719</v>
      </c>
      <c r="BY4" s="46" t="s">
        <v>5743</v>
      </c>
      <c r="BZ4" s="46" t="s">
        <v>9365</v>
      </c>
    </row>
    <row r="5" spans="1:78" x14ac:dyDescent="0.35">
      <c r="A5" s="47"/>
      <c r="B5" s="47">
        <v>43165</v>
      </c>
      <c r="C5" s="47"/>
      <c r="D5" s="46"/>
      <c r="E5" s="22" t="str">
        <f t="shared" ref="E5:O14" si="7">IF(ISERROR(VLOOKUP(E$4&amp;$AE5,$AV:$AV,1,0)),"","X")</f>
        <v>X</v>
      </c>
      <c r="F5" s="22" t="str">
        <f t="shared" si="7"/>
        <v>X</v>
      </c>
      <c r="G5" s="22" t="str">
        <f t="shared" si="7"/>
        <v>X</v>
      </c>
      <c r="H5" s="22" t="str">
        <f t="shared" si="7"/>
        <v>X</v>
      </c>
      <c r="I5" s="22" t="str">
        <f t="shared" si="7"/>
        <v>X</v>
      </c>
      <c r="J5" s="22" t="str">
        <f t="shared" si="7"/>
        <v>X</v>
      </c>
      <c r="K5" s="22" t="str">
        <f t="shared" si="7"/>
        <v>X</v>
      </c>
      <c r="L5" s="22" t="str">
        <f t="shared" si="7"/>
        <v>X</v>
      </c>
      <c r="M5" s="22" t="str">
        <f t="shared" si="7"/>
        <v>X</v>
      </c>
      <c r="N5" s="22" t="str">
        <f t="shared" si="7"/>
        <v>X</v>
      </c>
      <c r="O5" s="22" t="str">
        <f t="shared" si="7"/>
        <v>X</v>
      </c>
      <c r="P5" s="22"/>
      <c r="Q5" s="22" t="str">
        <f t="shared" ref="Q5:AC14" si="8">IF(ISERROR(VLOOKUP(Q$4&amp;$AE5,$BL:$BL,1,0)),"","X")</f>
        <v>X</v>
      </c>
      <c r="R5" s="22" t="str">
        <f t="shared" si="8"/>
        <v>X</v>
      </c>
      <c r="S5" s="22" t="str">
        <f t="shared" si="8"/>
        <v>X</v>
      </c>
      <c r="T5" s="22" t="str">
        <f t="shared" si="8"/>
        <v>X</v>
      </c>
      <c r="U5" s="22" t="str">
        <f t="shared" si="8"/>
        <v>X</v>
      </c>
      <c r="V5" s="22" t="str">
        <f t="shared" si="8"/>
        <v>X</v>
      </c>
      <c r="W5" s="22" t="str">
        <f t="shared" si="8"/>
        <v>X</v>
      </c>
      <c r="X5" s="22" t="str">
        <f t="shared" si="8"/>
        <v>X</v>
      </c>
      <c r="Y5" s="22" t="str">
        <f t="shared" si="8"/>
        <v>X</v>
      </c>
      <c r="Z5" s="22" t="str">
        <f t="shared" si="8"/>
        <v>X</v>
      </c>
      <c r="AA5" s="22" t="str">
        <f t="shared" si="8"/>
        <v>X</v>
      </c>
      <c r="AB5" s="22" t="str">
        <f t="shared" si="8"/>
        <v>X</v>
      </c>
      <c r="AC5" s="22" t="str">
        <f t="shared" si="8"/>
        <v>X</v>
      </c>
      <c r="AD5" s="22" t="str">
        <f>IF(Q5&amp;R5&amp;S5&amp;T5&amp;U5&amp;V5&amp;W5&amp;X5&amp;Y5&amp;Z5&amp;AA5&amp;AB5&amp;AC5="XXXXXXXXXXXXX","X","")</f>
        <v>X</v>
      </c>
      <c r="AE5" s="46">
        <v>120</v>
      </c>
      <c r="AF5" s="46" t="s">
        <v>3443</v>
      </c>
      <c r="AG5" s="46">
        <v>120</v>
      </c>
      <c r="AH5" s="46">
        <v>0</v>
      </c>
      <c r="AI5" s="46">
        <v>0</v>
      </c>
      <c r="AJ5" s="46">
        <v>25</v>
      </c>
      <c r="AK5" s="46" t="s">
        <v>3444</v>
      </c>
      <c r="AL5" s="46">
        <v>0</v>
      </c>
      <c r="AM5" s="46">
        <v>0</v>
      </c>
      <c r="AN5" s="46">
        <v>0</v>
      </c>
      <c r="AO5" s="46">
        <v>0</v>
      </c>
      <c r="AP5" s="46">
        <v>0</v>
      </c>
      <c r="AQ5" s="46">
        <v>0</v>
      </c>
      <c r="AR5" s="46">
        <v>99</v>
      </c>
      <c r="AS5" s="46">
        <v>0</v>
      </c>
      <c r="AT5" s="46"/>
      <c r="AV5" s="32" t="str">
        <f>BA5&amp;BB5</f>
        <v>1JBT120</v>
      </c>
      <c r="AW5" s="32" t="b">
        <f t="shared" ref="AW5:AW68" si="9">IFERROR(VLOOKUP(BB5,$AE:$AF,2,0),"")=BF5</f>
        <v>1</v>
      </c>
      <c r="AX5" s="32" t="b">
        <f t="shared" ref="AX5:AX68" si="10">IFERROR(VLOOKUP(BB5,$AE:$AT,3,0),"")=BC5</f>
        <v>1</v>
      </c>
      <c r="AY5" s="32" t="b">
        <f t="shared" ref="AY5:AY68" si="11">IFERROR(VLOOKUP(BB5,$AE:$AT,8,0),"")=BD5</f>
        <v>1</v>
      </c>
      <c r="AZ5" s="32" t="b">
        <f t="shared" ref="AZ5:AZ68" si="12">IFERROR(VLOOKUP(BB5,$AE:$AT,12,0),"")=BE5</f>
        <v>1</v>
      </c>
      <c r="BA5" t="s">
        <v>10</v>
      </c>
      <c r="BB5">
        <v>120</v>
      </c>
      <c r="BC5">
        <v>120</v>
      </c>
      <c r="BD5">
        <v>0</v>
      </c>
      <c r="BE5">
        <v>0</v>
      </c>
      <c r="BF5" t="s">
        <v>3443</v>
      </c>
      <c r="BG5" t="s">
        <v>9398</v>
      </c>
      <c r="BH5" s="61">
        <v>42894.496022800929</v>
      </c>
      <c r="BI5" t="s">
        <v>9398</v>
      </c>
      <c r="BJ5" s="61">
        <v>42894.496022800929</v>
      </c>
      <c r="BL5" s="32" t="str">
        <f>BQ5&amp;BR5</f>
        <v>AUK1120</v>
      </c>
      <c r="BM5" s="32" t="b">
        <f t="shared" ref="BM5:BM68" si="13">IFERROR(VLOOKUP(BR5,$AE:$AF,2,0),"")=BV5</f>
        <v>1</v>
      </c>
      <c r="BN5" s="32" t="b">
        <f t="shared" ref="BN5:BN68" si="14">IFERROR(VLOOKUP(BR5,$AE:$AT,3,0),"")=BS5</f>
        <v>1</v>
      </c>
      <c r="BO5" s="32" t="b">
        <f t="shared" ref="BO5:BO68" si="15">IFERROR(VLOOKUP(BR5,$AE:$AT,8,0),"")=BT5</f>
        <v>1</v>
      </c>
      <c r="BP5" s="32" t="b">
        <f t="shared" ref="BP5:BP68" si="16">IFERROR(VLOOKUP(BR5,$AE:$AT,12,0),"")=BU5</f>
        <v>1</v>
      </c>
      <c r="BQ5" s="46" t="s">
        <v>11488</v>
      </c>
      <c r="BR5" s="46">
        <v>120</v>
      </c>
      <c r="BS5" s="46">
        <v>120</v>
      </c>
      <c r="BT5" s="46">
        <v>0</v>
      </c>
      <c r="BU5" s="46">
        <v>0</v>
      </c>
      <c r="BV5" s="46" t="s">
        <v>3443</v>
      </c>
      <c r="BW5" s="46" t="s">
        <v>9398</v>
      </c>
      <c r="BX5" s="61">
        <v>43165.319009953702</v>
      </c>
      <c r="BY5" s="46" t="s">
        <v>9398</v>
      </c>
      <c r="BZ5" s="61">
        <v>43165.319009953702</v>
      </c>
    </row>
    <row r="6" spans="1:78" x14ac:dyDescent="0.35">
      <c r="A6" s="5">
        <v>43417</v>
      </c>
      <c r="B6" s="5">
        <v>43417</v>
      </c>
      <c r="D6" s="46" t="s">
        <v>11550</v>
      </c>
      <c r="E6" s="22" t="str">
        <f t="shared" si="7"/>
        <v/>
      </c>
      <c r="F6" s="22" t="str">
        <f t="shared" si="7"/>
        <v/>
      </c>
      <c r="G6" s="22" t="str">
        <f t="shared" si="7"/>
        <v/>
      </c>
      <c r="H6" s="22" t="str">
        <f t="shared" si="7"/>
        <v/>
      </c>
      <c r="I6" s="22" t="str">
        <f t="shared" si="7"/>
        <v/>
      </c>
      <c r="J6" s="22" t="str">
        <f t="shared" si="7"/>
        <v/>
      </c>
      <c r="K6" s="22" t="str">
        <f t="shared" si="7"/>
        <v/>
      </c>
      <c r="L6" s="22" t="str">
        <f t="shared" si="7"/>
        <v/>
      </c>
      <c r="M6" s="22" t="str">
        <f t="shared" si="7"/>
        <v/>
      </c>
      <c r="N6" s="22" t="str">
        <f t="shared" si="7"/>
        <v/>
      </c>
      <c r="O6" s="22" t="str">
        <f t="shared" si="7"/>
        <v/>
      </c>
      <c r="P6" s="22"/>
      <c r="Q6" s="22" t="str">
        <f t="shared" si="8"/>
        <v/>
      </c>
      <c r="R6" s="22" t="str">
        <f t="shared" si="8"/>
        <v/>
      </c>
      <c r="S6" s="22" t="str">
        <f t="shared" si="8"/>
        <v/>
      </c>
      <c r="T6" s="22" t="str">
        <f t="shared" si="8"/>
        <v/>
      </c>
      <c r="U6" s="22" t="str">
        <f t="shared" si="8"/>
        <v/>
      </c>
      <c r="V6" s="22" t="str">
        <f t="shared" si="8"/>
        <v/>
      </c>
      <c r="W6" s="22" t="str">
        <f t="shared" si="8"/>
        <v/>
      </c>
      <c r="X6" s="22" t="str">
        <f t="shared" si="8"/>
        <v/>
      </c>
      <c r="Y6" s="22" t="str">
        <f t="shared" si="8"/>
        <v/>
      </c>
      <c r="Z6" s="22" t="str">
        <f t="shared" si="8"/>
        <v/>
      </c>
      <c r="AA6" s="22" t="str">
        <f t="shared" si="8"/>
        <v/>
      </c>
      <c r="AB6" s="22" t="str">
        <f t="shared" si="8"/>
        <v/>
      </c>
      <c r="AC6" s="22" t="str">
        <f t="shared" si="8"/>
        <v/>
      </c>
      <c r="AD6" s="22" t="str">
        <f>IF(Q6&amp;R6&amp;S6&amp;T6&amp;U6&amp;V6&amp;W6&amp;X6&amp;Y6&amp;Z6&amp;AA6&amp;AB6&amp;AC6="XXXXXXXXXXXXX","X","")</f>
        <v/>
      </c>
      <c r="AE6">
        <v>180</v>
      </c>
      <c r="AF6" t="s">
        <v>11549</v>
      </c>
      <c r="AG6">
        <v>180</v>
      </c>
      <c r="AH6">
        <v>0</v>
      </c>
      <c r="AI6">
        <v>0</v>
      </c>
      <c r="AJ6">
        <v>25</v>
      </c>
      <c r="AK6" t="s">
        <v>3444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99</v>
      </c>
      <c r="AS6">
        <v>0</v>
      </c>
      <c r="AV6" s="32" t="str">
        <f t="shared" ref="AV6:AV71" si="17">BA6&amp;BB6</f>
        <v>1JBTCC</v>
      </c>
      <c r="AW6" s="32" t="b">
        <f t="shared" si="9"/>
        <v>1</v>
      </c>
      <c r="AX6" s="32" t="b">
        <f t="shared" si="10"/>
        <v>1</v>
      </c>
      <c r="AY6" s="32" t="b">
        <f t="shared" si="11"/>
        <v>1</v>
      </c>
      <c r="AZ6" s="32" t="b">
        <f t="shared" si="12"/>
        <v>1</v>
      </c>
      <c r="BA6" t="s">
        <v>10</v>
      </c>
      <c r="BB6" t="s">
        <v>1539</v>
      </c>
      <c r="BC6">
        <v>0</v>
      </c>
      <c r="BD6">
        <v>0</v>
      </c>
      <c r="BE6">
        <v>0</v>
      </c>
      <c r="BF6" t="s">
        <v>3445</v>
      </c>
      <c r="BG6" t="s">
        <v>9398</v>
      </c>
      <c r="BH6" s="61">
        <v>42894.496036724537</v>
      </c>
      <c r="BI6" t="s">
        <v>9398</v>
      </c>
      <c r="BJ6" s="61">
        <v>42894.496036724537</v>
      </c>
      <c r="BL6" s="32" t="str">
        <f t="shared" ref="BL6:BL71" si="18">BQ6&amp;BR6</f>
        <v>AUK1CC</v>
      </c>
      <c r="BM6" s="32" t="b">
        <f t="shared" si="13"/>
        <v>1</v>
      </c>
      <c r="BN6" s="32" t="b">
        <f t="shared" si="14"/>
        <v>1</v>
      </c>
      <c r="BO6" s="32" t="b">
        <f t="shared" si="15"/>
        <v>1</v>
      </c>
      <c r="BP6" s="32" t="b">
        <f t="shared" si="16"/>
        <v>1</v>
      </c>
      <c r="BQ6" s="46" t="s">
        <v>11488</v>
      </c>
      <c r="BR6" s="46" t="s">
        <v>1539</v>
      </c>
      <c r="BS6" s="46">
        <v>0</v>
      </c>
      <c r="BT6" s="46">
        <v>0</v>
      </c>
      <c r="BU6" s="46">
        <v>0</v>
      </c>
      <c r="BV6" s="46" t="s">
        <v>3445</v>
      </c>
      <c r="BW6" s="46" t="s">
        <v>9398</v>
      </c>
      <c r="BX6" s="61">
        <v>43165.319040243055</v>
      </c>
      <c r="BY6" s="46" t="s">
        <v>9398</v>
      </c>
      <c r="BZ6" s="61">
        <v>43165.319040243055</v>
      </c>
    </row>
    <row r="7" spans="1:78" x14ac:dyDescent="0.35">
      <c r="B7" s="47">
        <v>43165</v>
      </c>
      <c r="E7" s="22" t="str">
        <f t="shared" si="7"/>
        <v>X</v>
      </c>
      <c r="F7" s="22" t="str">
        <f t="shared" si="7"/>
        <v>X</v>
      </c>
      <c r="G7" s="22" t="str">
        <f t="shared" si="7"/>
        <v>X</v>
      </c>
      <c r="H7" s="22" t="str">
        <f t="shared" si="7"/>
        <v>X</v>
      </c>
      <c r="I7" s="22" t="str">
        <f t="shared" si="7"/>
        <v>X</v>
      </c>
      <c r="J7" s="22" t="str">
        <f t="shared" si="7"/>
        <v>X</v>
      </c>
      <c r="K7" s="22" t="str">
        <f t="shared" si="7"/>
        <v>X</v>
      </c>
      <c r="L7" s="22" t="str">
        <f t="shared" si="7"/>
        <v>X</v>
      </c>
      <c r="M7" s="22" t="str">
        <f t="shared" si="7"/>
        <v>X</v>
      </c>
      <c r="N7" s="22" t="str">
        <f t="shared" si="7"/>
        <v>X</v>
      </c>
      <c r="O7" s="22" t="str">
        <f t="shared" si="7"/>
        <v>X</v>
      </c>
      <c r="P7" s="22"/>
      <c r="Q7" s="22" t="str">
        <f t="shared" si="8"/>
        <v>X</v>
      </c>
      <c r="R7" s="22" t="str">
        <f t="shared" si="8"/>
        <v>X</v>
      </c>
      <c r="S7" s="22" t="str">
        <f t="shared" si="8"/>
        <v>X</v>
      </c>
      <c r="T7" s="22" t="str">
        <f t="shared" si="8"/>
        <v>X</v>
      </c>
      <c r="U7" s="22" t="str">
        <f t="shared" si="8"/>
        <v>X</v>
      </c>
      <c r="V7" s="22" t="str">
        <f t="shared" si="8"/>
        <v>X</v>
      </c>
      <c r="W7" s="22" t="str">
        <f t="shared" si="8"/>
        <v>X</v>
      </c>
      <c r="X7" s="22" t="str">
        <f t="shared" si="8"/>
        <v>X</v>
      </c>
      <c r="Y7" s="22" t="str">
        <f t="shared" si="8"/>
        <v>X</v>
      </c>
      <c r="Z7" s="22" t="str">
        <f t="shared" si="8"/>
        <v>X</v>
      </c>
      <c r="AA7" s="22" t="str">
        <f t="shared" si="8"/>
        <v>X</v>
      </c>
      <c r="AB7" s="22" t="str">
        <f t="shared" si="8"/>
        <v>X</v>
      </c>
      <c r="AC7" s="22" t="str">
        <f t="shared" si="8"/>
        <v>X</v>
      </c>
      <c r="AD7" s="22" t="str">
        <f t="shared" ref="AD7:AD48" si="19">IF(Q7&amp;R7&amp;S7&amp;T7&amp;U7&amp;V7&amp;W7&amp;X7&amp;Y7&amp;Z7&amp;AA7&amp;AB7&amp;AC7="XXXXXXXXXXXXX","X","")</f>
        <v>X</v>
      </c>
      <c r="AE7" t="s">
        <v>1539</v>
      </c>
      <c r="AF7" t="s">
        <v>3445</v>
      </c>
      <c r="AG7">
        <v>0</v>
      </c>
      <c r="AH7">
        <v>0</v>
      </c>
      <c r="AI7">
        <v>0</v>
      </c>
      <c r="AJ7">
        <v>25</v>
      </c>
      <c r="AK7" t="s">
        <v>3444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99</v>
      </c>
      <c r="AS7">
        <v>0</v>
      </c>
      <c r="AV7" s="32" t="str">
        <f t="shared" si="17"/>
        <v>1JBTCIA</v>
      </c>
      <c r="AW7" s="32" t="b">
        <f t="shared" si="9"/>
        <v>1</v>
      </c>
      <c r="AX7" s="32" t="b">
        <f t="shared" si="10"/>
        <v>1</v>
      </c>
      <c r="AY7" s="32" t="b">
        <f t="shared" si="11"/>
        <v>1</v>
      </c>
      <c r="AZ7" s="32" t="b">
        <f t="shared" si="12"/>
        <v>1</v>
      </c>
      <c r="BA7" t="s">
        <v>10</v>
      </c>
      <c r="BB7" t="s">
        <v>3446</v>
      </c>
      <c r="BC7">
        <v>0</v>
      </c>
      <c r="BD7">
        <v>0</v>
      </c>
      <c r="BE7">
        <v>0</v>
      </c>
      <c r="BF7" t="s">
        <v>3447</v>
      </c>
      <c r="BG7" t="s">
        <v>9398</v>
      </c>
      <c r="BH7" s="61">
        <v>42894.496036921293</v>
      </c>
      <c r="BI7" t="s">
        <v>9398</v>
      </c>
      <c r="BJ7" s="61">
        <v>42894.496036921293</v>
      </c>
      <c r="BL7" s="32" t="str">
        <f t="shared" si="18"/>
        <v>AUK1CIA</v>
      </c>
      <c r="BM7" s="32" t="b">
        <f t="shared" si="13"/>
        <v>1</v>
      </c>
      <c r="BN7" s="32" t="b">
        <f t="shared" si="14"/>
        <v>1</v>
      </c>
      <c r="BO7" s="32" t="b">
        <f t="shared" si="15"/>
        <v>1</v>
      </c>
      <c r="BP7" s="32" t="b">
        <f t="shared" si="16"/>
        <v>1</v>
      </c>
      <c r="BQ7" s="46" t="s">
        <v>11488</v>
      </c>
      <c r="BR7" s="46" t="s">
        <v>3446</v>
      </c>
      <c r="BS7" s="46">
        <v>0</v>
      </c>
      <c r="BT7" s="46">
        <v>0</v>
      </c>
      <c r="BU7" s="46">
        <v>0</v>
      </c>
      <c r="BV7" s="46" t="s">
        <v>3447</v>
      </c>
      <c r="BW7" s="46" t="s">
        <v>9398</v>
      </c>
      <c r="BX7" s="61">
        <v>43165.319040428243</v>
      </c>
      <c r="BY7" s="46" t="s">
        <v>9398</v>
      </c>
      <c r="BZ7" s="61">
        <v>43165.319040428243</v>
      </c>
    </row>
    <row r="8" spans="1:78" x14ac:dyDescent="0.35">
      <c r="B8" s="47">
        <v>43165</v>
      </c>
      <c r="E8" s="22" t="str">
        <f t="shared" si="7"/>
        <v>X</v>
      </c>
      <c r="F8" s="22" t="str">
        <f t="shared" si="7"/>
        <v>X</v>
      </c>
      <c r="G8" s="22" t="str">
        <f t="shared" si="7"/>
        <v>X</v>
      </c>
      <c r="H8" s="22" t="str">
        <f t="shared" si="7"/>
        <v>X</v>
      </c>
      <c r="I8" s="22" t="str">
        <f t="shared" si="7"/>
        <v>X</v>
      </c>
      <c r="J8" s="22" t="str">
        <f t="shared" si="7"/>
        <v>X</v>
      </c>
      <c r="K8" s="22" t="str">
        <f t="shared" si="7"/>
        <v>X</v>
      </c>
      <c r="L8" s="22" t="str">
        <f t="shared" si="7"/>
        <v>X</v>
      </c>
      <c r="M8" s="22" t="str">
        <f t="shared" si="7"/>
        <v>X</v>
      </c>
      <c r="N8" s="22" t="str">
        <f t="shared" si="7"/>
        <v>X</v>
      </c>
      <c r="O8" s="22" t="str">
        <f t="shared" si="7"/>
        <v>X</v>
      </c>
      <c r="P8" s="22"/>
      <c r="Q8" s="22" t="str">
        <f t="shared" si="8"/>
        <v>X</v>
      </c>
      <c r="R8" s="22" t="str">
        <f t="shared" si="8"/>
        <v>X</v>
      </c>
      <c r="S8" s="22" t="str">
        <f t="shared" si="8"/>
        <v>X</v>
      </c>
      <c r="T8" s="22" t="str">
        <f t="shared" si="8"/>
        <v>X</v>
      </c>
      <c r="U8" s="22" t="str">
        <f t="shared" si="8"/>
        <v>X</v>
      </c>
      <c r="V8" s="22" t="str">
        <f t="shared" si="8"/>
        <v>X</v>
      </c>
      <c r="W8" s="22" t="str">
        <f t="shared" si="8"/>
        <v>X</v>
      </c>
      <c r="X8" s="22" t="str">
        <f t="shared" si="8"/>
        <v>X</v>
      </c>
      <c r="Y8" s="22" t="str">
        <f t="shared" si="8"/>
        <v>X</v>
      </c>
      <c r="Z8" s="22" t="str">
        <f t="shared" si="8"/>
        <v>X</v>
      </c>
      <c r="AA8" s="22" t="str">
        <f t="shared" si="8"/>
        <v>X</v>
      </c>
      <c r="AB8" s="22" t="str">
        <f t="shared" si="8"/>
        <v>X</v>
      </c>
      <c r="AC8" s="22" t="str">
        <f t="shared" si="8"/>
        <v>X</v>
      </c>
      <c r="AD8" s="22" t="str">
        <f t="shared" si="19"/>
        <v>X</v>
      </c>
      <c r="AE8" t="s">
        <v>3446</v>
      </c>
      <c r="AF8" t="s">
        <v>3447</v>
      </c>
      <c r="AG8">
        <v>0</v>
      </c>
      <c r="AH8">
        <v>0</v>
      </c>
      <c r="AI8">
        <v>0</v>
      </c>
      <c r="AJ8">
        <v>25</v>
      </c>
      <c r="AK8" t="s">
        <v>3444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99</v>
      </c>
      <c r="AS8">
        <v>0</v>
      </c>
      <c r="AV8" s="32" t="str">
        <f t="shared" si="17"/>
        <v>1JBTD01</v>
      </c>
      <c r="AW8" s="32" t="b">
        <f t="shared" si="9"/>
        <v>1</v>
      </c>
      <c r="AX8" s="32" t="b">
        <f t="shared" si="10"/>
        <v>1</v>
      </c>
      <c r="AY8" s="32" t="b">
        <f t="shared" si="11"/>
        <v>1</v>
      </c>
      <c r="AZ8" s="32" t="b">
        <f t="shared" si="12"/>
        <v>1</v>
      </c>
      <c r="BA8" t="s">
        <v>10</v>
      </c>
      <c r="BB8" t="s">
        <v>3448</v>
      </c>
      <c r="BC8">
        <v>30</v>
      </c>
      <c r="BD8">
        <v>10</v>
      </c>
      <c r="BE8">
        <v>0.5</v>
      </c>
      <c r="BF8" t="s">
        <v>3449</v>
      </c>
      <c r="BG8" t="s">
        <v>9398</v>
      </c>
      <c r="BH8" s="61">
        <v>42894.49603707176</v>
      </c>
      <c r="BI8" t="s">
        <v>9398</v>
      </c>
      <c r="BJ8" s="61">
        <v>42915.597941631946</v>
      </c>
      <c r="BL8" s="32" t="str">
        <f t="shared" si="18"/>
        <v>AUK1D01</v>
      </c>
      <c r="BM8" s="32" t="b">
        <f t="shared" si="13"/>
        <v>1</v>
      </c>
      <c r="BN8" s="32" t="b">
        <f t="shared" si="14"/>
        <v>1</v>
      </c>
      <c r="BO8" s="32" t="b">
        <f t="shared" si="15"/>
        <v>1</v>
      </c>
      <c r="BP8" s="32" t="b">
        <f t="shared" si="16"/>
        <v>1</v>
      </c>
      <c r="BQ8" s="46" t="s">
        <v>11488</v>
      </c>
      <c r="BR8" s="46" t="s">
        <v>3448</v>
      </c>
      <c r="BS8" s="46">
        <v>30</v>
      </c>
      <c r="BT8" s="46">
        <v>10</v>
      </c>
      <c r="BU8" s="46">
        <v>0.5</v>
      </c>
      <c r="BV8" s="46" t="s">
        <v>3449</v>
      </c>
      <c r="BW8" s="46" t="s">
        <v>9398</v>
      </c>
      <c r="BX8" s="61">
        <v>43165.319040821756</v>
      </c>
      <c r="BY8" s="46" t="s">
        <v>9398</v>
      </c>
      <c r="BZ8" s="61">
        <v>43165.319040821756</v>
      </c>
    </row>
    <row r="9" spans="1:78" x14ac:dyDescent="0.35">
      <c r="B9" s="47">
        <v>43165</v>
      </c>
      <c r="E9" s="22" t="str">
        <f t="shared" si="7"/>
        <v>X</v>
      </c>
      <c r="F9" s="22" t="str">
        <f t="shared" si="7"/>
        <v>X</v>
      </c>
      <c r="G9" s="22" t="str">
        <f t="shared" si="7"/>
        <v>X</v>
      </c>
      <c r="H9" s="22" t="str">
        <f t="shared" si="7"/>
        <v>X</v>
      </c>
      <c r="I9" s="22" t="str">
        <f t="shared" si="7"/>
        <v>X</v>
      </c>
      <c r="J9" s="22" t="str">
        <f t="shared" si="7"/>
        <v>X</v>
      </c>
      <c r="K9" s="22" t="str">
        <f t="shared" si="7"/>
        <v>X</v>
      </c>
      <c r="L9" s="22" t="str">
        <f t="shared" si="7"/>
        <v>X</v>
      </c>
      <c r="M9" s="22" t="str">
        <f t="shared" si="7"/>
        <v>X</v>
      </c>
      <c r="N9" s="22" t="str">
        <f t="shared" si="7"/>
        <v>X</v>
      </c>
      <c r="O9" s="22" t="str">
        <f t="shared" si="7"/>
        <v>X</v>
      </c>
      <c r="P9" s="22"/>
      <c r="Q9" s="22" t="str">
        <f t="shared" si="8"/>
        <v>X</v>
      </c>
      <c r="R9" s="22" t="str">
        <f t="shared" si="8"/>
        <v>X</v>
      </c>
      <c r="S9" s="22" t="str">
        <f t="shared" si="8"/>
        <v>X</v>
      </c>
      <c r="T9" s="22" t="str">
        <f t="shared" si="8"/>
        <v>X</v>
      </c>
      <c r="U9" s="22" t="str">
        <f t="shared" si="8"/>
        <v>X</v>
      </c>
      <c r="V9" s="22" t="str">
        <f t="shared" si="8"/>
        <v>X</v>
      </c>
      <c r="W9" s="22" t="str">
        <f t="shared" si="8"/>
        <v>X</v>
      </c>
      <c r="X9" s="22" t="str">
        <f t="shared" si="8"/>
        <v>X</v>
      </c>
      <c r="Y9" s="22" t="str">
        <f t="shared" si="8"/>
        <v>X</v>
      </c>
      <c r="Z9" s="22" t="str">
        <f t="shared" si="8"/>
        <v>X</v>
      </c>
      <c r="AA9" s="22" t="str">
        <f t="shared" si="8"/>
        <v>X</v>
      </c>
      <c r="AB9" s="22" t="str">
        <f t="shared" si="8"/>
        <v>X</v>
      </c>
      <c r="AC9" s="22" t="str">
        <f t="shared" si="8"/>
        <v>X</v>
      </c>
      <c r="AD9" s="22" t="str">
        <f t="shared" si="19"/>
        <v>X</v>
      </c>
      <c r="AE9" t="s">
        <v>3448</v>
      </c>
      <c r="AF9" t="s">
        <v>3449</v>
      </c>
      <c r="AG9">
        <v>30</v>
      </c>
      <c r="AH9">
        <v>0</v>
      </c>
      <c r="AI9">
        <v>0</v>
      </c>
      <c r="AJ9">
        <v>25</v>
      </c>
      <c r="AK9" t="s">
        <v>3444</v>
      </c>
      <c r="AL9">
        <v>10</v>
      </c>
      <c r="AM9">
        <v>0</v>
      </c>
      <c r="AN9">
        <v>0</v>
      </c>
      <c r="AO9">
        <v>0</v>
      </c>
      <c r="AP9">
        <v>0.5</v>
      </c>
      <c r="AQ9">
        <v>0</v>
      </c>
      <c r="AR9">
        <v>99</v>
      </c>
      <c r="AS9">
        <v>0</v>
      </c>
      <c r="AV9" s="32" t="str">
        <f t="shared" si="17"/>
        <v>1JBTD02</v>
      </c>
      <c r="AW9" s="32" t="b">
        <f t="shared" si="9"/>
        <v>1</v>
      </c>
      <c r="AX9" s="32" t="b">
        <f t="shared" si="10"/>
        <v>1</v>
      </c>
      <c r="AY9" s="32" t="b">
        <f t="shared" si="11"/>
        <v>1</v>
      </c>
      <c r="AZ9" s="32" t="b">
        <f t="shared" si="12"/>
        <v>1</v>
      </c>
      <c r="BA9" t="s">
        <v>10</v>
      </c>
      <c r="BB9" t="s">
        <v>3450</v>
      </c>
      <c r="BC9">
        <v>30</v>
      </c>
      <c r="BD9">
        <v>10</v>
      </c>
      <c r="BE9">
        <v>1</v>
      </c>
      <c r="BF9" t="s">
        <v>3451</v>
      </c>
      <c r="BG9" t="s">
        <v>9398</v>
      </c>
      <c r="BH9" s="61">
        <v>42894.496037233796</v>
      </c>
      <c r="BI9" t="s">
        <v>9398</v>
      </c>
      <c r="BJ9" s="61">
        <v>42915.597941863423</v>
      </c>
      <c r="BL9" s="32" t="str">
        <f t="shared" si="18"/>
        <v>AUK1D02</v>
      </c>
      <c r="BM9" s="32" t="b">
        <f t="shared" si="13"/>
        <v>1</v>
      </c>
      <c r="BN9" s="32" t="b">
        <f t="shared" si="14"/>
        <v>1</v>
      </c>
      <c r="BO9" s="32" t="b">
        <f t="shared" si="15"/>
        <v>1</v>
      </c>
      <c r="BP9" s="32" t="b">
        <f t="shared" si="16"/>
        <v>1</v>
      </c>
      <c r="BQ9" s="46" t="s">
        <v>11488</v>
      </c>
      <c r="BR9" s="46" t="s">
        <v>3450</v>
      </c>
      <c r="BS9" s="46">
        <v>30</v>
      </c>
      <c r="BT9" s="46">
        <v>10</v>
      </c>
      <c r="BU9" s="46">
        <v>1</v>
      </c>
      <c r="BV9" s="46" t="s">
        <v>3451</v>
      </c>
      <c r="BW9" s="46" t="s">
        <v>9398</v>
      </c>
      <c r="BX9" s="61">
        <v>43165.319041053241</v>
      </c>
      <c r="BY9" s="46" t="s">
        <v>9398</v>
      </c>
      <c r="BZ9" s="61">
        <v>43165.319041053241</v>
      </c>
    </row>
    <row r="10" spans="1:78" x14ac:dyDescent="0.35">
      <c r="B10" s="47">
        <v>43165</v>
      </c>
      <c r="E10" s="22" t="str">
        <f t="shared" si="7"/>
        <v>X</v>
      </c>
      <c r="F10" s="22" t="str">
        <f t="shared" si="7"/>
        <v>X</v>
      </c>
      <c r="G10" s="22" t="str">
        <f t="shared" si="7"/>
        <v>X</v>
      </c>
      <c r="H10" s="22" t="str">
        <f t="shared" si="7"/>
        <v>X</v>
      </c>
      <c r="I10" s="22" t="str">
        <f t="shared" si="7"/>
        <v>X</v>
      </c>
      <c r="J10" s="22" t="str">
        <f t="shared" si="7"/>
        <v>X</v>
      </c>
      <c r="K10" s="22" t="str">
        <f t="shared" si="7"/>
        <v>X</v>
      </c>
      <c r="L10" s="22" t="str">
        <f t="shared" si="7"/>
        <v>X</v>
      </c>
      <c r="M10" s="22" t="str">
        <f t="shared" si="7"/>
        <v>X</v>
      </c>
      <c r="N10" s="22" t="str">
        <f t="shared" si="7"/>
        <v>X</v>
      </c>
      <c r="O10" s="22" t="str">
        <f t="shared" si="7"/>
        <v>X</v>
      </c>
      <c r="P10" s="22"/>
      <c r="Q10" s="22" t="str">
        <f t="shared" si="8"/>
        <v>X</v>
      </c>
      <c r="R10" s="22" t="str">
        <f t="shared" si="8"/>
        <v>X</v>
      </c>
      <c r="S10" s="22" t="str">
        <f t="shared" si="8"/>
        <v>X</v>
      </c>
      <c r="T10" s="22" t="str">
        <f t="shared" si="8"/>
        <v>X</v>
      </c>
      <c r="U10" s="22" t="str">
        <f t="shared" si="8"/>
        <v>X</v>
      </c>
      <c r="V10" s="22" t="str">
        <f t="shared" si="8"/>
        <v>X</v>
      </c>
      <c r="W10" s="22" t="str">
        <f t="shared" si="8"/>
        <v>X</v>
      </c>
      <c r="X10" s="22" t="str">
        <f t="shared" si="8"/>
        <v>X</v>
      </c>
      <c r="Y10" s="22" t="str">
        <f t="shared" si="8"/>
        <v>X</v>
      </c>
      <c r="Z10" s="22" t="str">
        <f t="shared" si="8"/>
        <v>X</v>
      </c>
      <c r="AA10" s="22" t="str">
        <f t="shared" si="8"/>
        <v>X</v>
      </c>
      <c r="AB10" s="22" t="str">
        <f t="shared" si="8"/>
        <v>X</v>
      </c>
      <c r="AC10" s="22" t="str">
        <f t="shared" si="8"/>
        <v>X</v>
      </c>
      <c r="AD10" s="22" t="str">
        <f t="shared" si="19"/>
        <v>X</v>
      </c>
      <c r="AE10" t="s">
        <v>3450</v>
      </c>
      <c r="AF10" t="s">
        <v>3451</v>
      </c>
      <c r="AG10">
        <v>30</v>
      </c>
      <c r="AH10">
        <v>0</v>
      </c>
      <c r="AI10">
        <v>0</v>
      </c>
      <c r="AJ10">
        <v>25</v>
      </c>
      <c r="AK10" t="s">
        <v>3444</v>
      </c>
      <c r="AL10">
        <v>10</v>
      </c>
      <c r="AM10">
        <v>0</v>
      </c>
      <c r="AN10">
        <v>0</v>
      </c>
      <c r="AO10">
        <v>0</v>
      </c>
      <c r="AP10">
        <v>1</v>
      </c>
      <c r="AQ10">
        <v>0</v>
      </c>
      <c r="AR10">
        <v>99</v>
      </c>
      <c r="AS10">
        <v>0</v>
      </c>
      <c r="AV10" s="32" t="str">
        <f t="shared" si="17"/>
        <v>1JBTD03</v>
      </c>
      <c r="AW10" s="32" t="b">
        <f t="shared" si="9"/>
        <v>1</v>
      </c>
      <c r="AX10" s="32" t="b">
        <f t="shared" si="10"/>
        <v>1</v>
      </c>
      <c r="AY10" s="32" t="b">
        <f t="shared" si="11"/>
        <v>1</v>
      </c>
      <c r="AZ10" s="32" t="b">
        <f t="shared" si="12"/>
        <v>1</v>
      </c>
      <c r="BA10" t="s">
        <v>10</v>
      </c>
      <c r="BB10" t="s">
        <v>3452</v>
      </c>
      <c r="BC10">
        <v>30</v>
      </c>
      <c r="BD10">
        <v>10</v>
      </c>
      <c r="BE10">
        <v>2</v>
      </c>
      <c r="BF10" t="s">
        <v>3453</v>
      </c>
      <c r="BG10" t="s">
        <v>9398</v>
      </c>
      <c r="BH10" s="61">
        <v>42894.496037384262</v>
      </c>
      <c r="BI10" t="s">
        <v>9398</v>
      </c>
      <c r="BJ10" s="61">
        <v>42915.59794201389</v>
      </c>
      <c r="BL10" s="32" t="str">
        <f t="shared" si="18"/>
        <v>AUK1D03</v>
      </c>
      <c r="BM10" s="32" t="b">
        <f t="shared" si="13"/>
        <v>1</v>
      </c>
      <c r="BN10" s="32" t="b">
        <f t="shared" si="14"/>
        <v>1</v>
      </c>
      <c r="BO10" s="32" t="b">
        <f t="shared" si="15"/>
        <v>1</v>
      </c>
      <c r="BP10" s="32" t="b">
        <f t="shared" si="16"/>
        <v>1</v>
      </c>
      <c r="BQ10" s="46" t="s">
        <v>11488</v>
      </c>
      <c r="BR10" s="46" t="s">
        <v>3452</v>
      </c>
      <c r="BS10" s="46">
        <v>30</v>
      </c>
      <c r="BT10" s="46">
        <v>10</v>
      </c>
      <c r="BU10" s="46">
        <v>2</v>
      </c>
      <c r="BV10" s="46" t="s">
        <v>3453</v>
      </c>
      <c r="BW10" s="46" t="s">
        <v>9398</v>
      </c>
      <c r="BX10" s="61">
        <v>43165.3190412037</v>
      </c>
      <c r="BY10" s="46" t="s">
        <v>9398</v>
      </c>
      <c r="BZ10" s="61">
        <v>43165.3190412037</v>
      </c>
    </row>
    <row r="11" spans="1:78" x14ac:dyDescent="0.35">
      <c r="B11" s="47">
        <v>43165</v>
      </c>
      <c r="E11" s="22" t="str">
        <f t="shared" si="7"/>
        <v>X</v>
      </c>
      <c r="F11" s="22" t="str">
        <f t="shared" si="7"/>
        <v>X</v>
      </c>
      <c r="G11" s="22" t="str">
        <f t="shared" si="7"/>
        <v>X</v>
      </c>
      <c r="H11" s="22" t="str">
        <f t="shared" si="7"/>
        <v>X</v>
      </c>
      <c r="I11" s="22" t="str">
        <f t="shared" si="7"/>
        <v>X</v>
      </c>
      <c r="J11" s="22" t="str">
        <f t="shared" si="7"/>
        <v>X</v>
      </c>
      <c r="K11" s="22" t="str">
        <f t="shared" si="7"/>
        <v>X</v>
      </c>
      <c r="L11" s="22" t="str">
        <f t="shared" si="7"/>
        <v>X</v>
      </c>
      <c r="M11" s="22" t="str">
        <f t="shared" si="7"/>
        <v>X</v>
      </c>
      <c r="N11" s="22" t="str">
        <f t="shared" si="7"/>
        <v>X</v>
      </c>
      <c r="O11" s="22" t="str">
        <f t="shared" si="7"/>
        <v>X</v>
      </c>
      <c r="P11" s="22"/>
      <c r="Q11" s="22" t="str">
        <f t="shared" si="8"/>
        <v>X</v>
      </c>
      <c r="R11" s="22" t="str">
        <f t="shared" si="8"/>
        <v>X</v>
      </c>
      <c r="S11" s="22" t="str">
        <f t="shared" si="8"/>
        <v>X</v>
      </c>
      <c r="T11" s="22" t="str">
        <f t="shared" si="8"/>
        <v>X</v>
      </c>
      <c r="U11" s="22" t="str">
        <f t="shared" si="8"/>
        <v>X</v>
      </c>
      <c r="V11" s="22" t="str">
        <f t="shared" si="8"/>
        <v>X</v>
      </c>
      <c r="W11" s="22" t="str">
        <f t="shared" si="8"/>
        <v>X</v>
      </c>
      <c r="X11" s="22" t="str">
        <f t="shared" si="8"/>
        <v>X</v>
      </c>
      <c r="Y11" s="22" t="str">
        <f t="shared" si="8"/>
        <v>X</v>
      </c>
      <c r="Z11" s="22" t="str">
        <f t="shared" si="8"/>
        <v>X</v>
      </c>
      <c r="AA11" s="22" t="str">
        <f t="shared" si="8"/>
        <v>X</v>
      </c>
      <c r="AB11" s="22" t="str">
        <f t="shared" si="8"/>
        <v>X</v>
      </c>
      <c r="AC11" s="22" t="str">
        <f t="shared" si="8"/>
        <v>X</v>
      </c>
      <c r="AD11" s="22" t="str">
        <f t="shared" si="19"/>
        <v>X</v>
      </c>
      <c r="AE11" t="s">
        <v>3452</v>
      </c>
      <c r="AF11" t="s">
        <v>3453</v>
      </c>
      <c r="AG11">
        <v>30</v>
      </c>
      <c r="AH11">
        <v>0</v>
      </c>
      <c r="AI11">
        <v>0</v>
      </c>
      <c r="AJ11">
        <v>25</v>
      </c>
      <c r="AK11" t="s">
        <v>3444</v>
      </c>
      <c r="AL11">
        <v>10</v>
      </c>
      <c r="AM11">
        <v>0</v>
      </c>
      <c r="AN11">
        <v>0</v>
      </c>
      <c r="AO11">
        <v>0</v>
      </c>
      <c r="AP11">
        <v>2</v>
      </c>
      <c r="AQ11">
        <v>0</v>
      </c>
      <c r="AR11">
        <v>99</v>
      </c>
      <c r="AS11">
        <v>0</v>
      </c>
      <c r="AV11" s="32" t="str">
        <f t="shared" si="17"/>
        <v>1JBTD04</v>
      </c>
      <c r="AW11" s="32" t="b">
        <f t="shared" si="9"/>
        <v>1</v>
      </c>
      <c r="AX11" s="32" t="b">
        <f t="shared" si="10"/>
        <v>1</v>
      </c>
      <c r="AY11" s="32" t="b">
        <f t="shared" si="11"/>
        <v>1</v>
      </c>
      <c r="AZ11" s="32" t="b">
        <f t="shared" si="12"/>
        <v>1</v>
      </c>
      <c r="BA11" t="s">
        <v>10</v>
      </c>
      <c r="BB11" t="s">
        <v>3454</v>
      </c>
      <c r="BC11">
        <v>30</v>
      </c>
      <c r="BD11">
        <v>15</v>
      </c>
      <c r="BE11">
        <v>2</v>
      </c>
      <c r="BF11" t="s">
        <v>3455</v>
      </c>
      <c r="BG11" t="s">
        <v>9398</v>
      </c>
      <c r="BH11" s="61">
        <v>42894.496037500001</v>
      </c>
      <c r="BI11" t="s">
        <v>9398</v>
      </c>
      <c r="BJ11" s="61">
        <v>42915.597942129629</v>
      </c>
      <c r="BL11" s="32" t="str">
        <f t="shared" si="18"/>
        <v>AUK1D04</v>
      </c>
      <c r="BM11" s="32" t="b">
        <f t="shared" si="13"/>
        <v>1</v>
      </c>
      <c r="BN11" s="32" t="b">
        <f t="shared" si="14"/>
        <v>1</v>
      </c>
      <c r="BO11" s="32" t="b">
        <f t="shared" si="15"/>
        <v>1</v>
      </c>
      <c r="BP11" s="32" t="b">
        <f t="shared" si="16"/>
        <v>1</v>
      </c>
      <c r="BQ11" s="46" t="s">
        <v>11488</v>
      </c>
      <c r="BR11" s="46" t="s">
        <v>3454</v>
      </c>
      <c r="BS11" s="46">
        <v>30</v>
      </c>
      <c r="BT11" s="46">
        <v>15</v>
      </c>
      <c r="BU11" s="46">
        <v>2</v>
      </c>
      <c r="BV11" s="46" t="s">
        <v>3455</v>
      </c>
      <c r="BW11" s="46" t="s">
        <v>9398</v>
      </c>
      <c r="BX11" s="61">
        <v>43165.319041400464</v>
      </c>
      <c r="BY11" s="46" t="s">
        <v>9398</v>
      </c>
      <c r="BZ11" s="61">
        <v>43165.319041400464</v>
      </c>
    </row>
    <row r="12" spans="1:78" x14ac:dyDescent="0.35">
      <c r="B12" s="47">
        <v>43165</v>
      </c>
      <c r="E12" s="22" t="str">
        <f t="shared" si="7"/>
        <v>X</v>
      </c>
      <c r="F12" s="22" t="str">
        <f t="shared" si="7"/>
        <v>X</v>
      </c>
      <c r="G12" s="22" t="str">
        <f t="shared" si="7"/>
        <v>X</v>
      </c>
      <c r="H12" s="22" t="str">
        <f t="shared" si="7"/>
        <v>X</v>
      </c>
      <c r="I12" s="22" t="str">
        <f t="shared" si="7"/>
        <v>X</v>
      </c>
      <c r="J12" s="22" t="str">
        <f t="shared" si="7"/>
        <v>X</v>
      </c>
      <c r="K12" s="22" t="str">
        <f t="shared" si="7"/>
        <v>X</v>
      </c>
      <c r="L12" s="22" t="str">
        <f t="shared" si="7"/>
        <v>X</v>
      </c>
      <c r="M12" s="22" t="str">
        <f t="shared" si="7"/>
        <v>X</v>
      </c>
      <c r="N12" s="22" t="str">
        <f t="shared" si="7"/>
        <v>X</v>
      </c>
      <c r="O12" s="22" t="str">
        <f t="shared" si="7"/>
        <v>X</v>
      </c>
      <c r="P12" s="22"/>
      <c r="Q12" s="22" t="str">
        <f t="shared" si="8"/>
        <v>X</v>
      </c>
      <c r="R12" s="22" t="str">
        <f t="shared" si="8"/>
        <v>X</v>
      </c>
      <c r="S12" s="22" t="str">
        <f t="shared" si="8"/>
        <v>X</v>
      </c>
      <c r="T12" s="22" t="str">
        <f t="shared" si="8"/>
        <v>X</v>
      </c>
      <c r="U12" s="22" t="str">
        <f t="shared" si="8"/>
        <v>X</v>
      </c>
      <c r="V12" s="22" t="str">
        <f t="shared" si="8"/>
        <v>X</v>
      </c>
      <c r="W12" s="22" t="str">
        <f t="shared" si="8"/>
        <v>X</v>
      </c>
      <c r="X12" s="22" t="str">
        <f t="shared" si="8"/>
        <v>X</v>
      </c>
      <c r="Y12" s="22" t="str">
        <f t="shared" si="8"/>
        <v>X</v>
      </c>
      <c r="Z12" s="22" t="str">
        <f t="shared" si="8"/>
        <v>X</v>
      </c>
      <c r="AA12" s="22" t="str">
        <f t="shared" si="8"/>
        <v>X</v>
      </c>
      <c r="AB12" s="22" t="str">
        <f t="shared" si="8"/>
        <v>X</v>
      </c>
      <c r="AC12" s="22" t="str">
        <f t="shared" si="8"/>
        <v>X</v>
      </c>
      <c r="AD12" s="22" t="str">
        <f t="shared" si="19"/>
        <v>X</v>
      </c>
      <c r="AE12" t="s">
        <v>3454</v>
      </c>
      <c r="AF12" t="s">
        <v>3455</v>
      </c>
      <c r="AG12">
        <v>30</v>
      </c>
      <c r="AH12">
        <v>0</v>
      </c>
      <c r="AI12">
        <v>0</v>
      </c>
      <c r="AJ12">
        <v>25</v>
      </c>
      <c r="AK12" t="s">
        <v>3444</v>
      </c>
      <c r="AL12">
        <v>15</v>
      </c>
      <c r="AM12">
        <v>0</v>
      </c>
      <c r="AN12">
        <v>0</v>
      </c>
      <c r="AO12">
        <v>0</v>
      </c>
      <c r="AP12">
        <v>2</v>
      </c>
      <c r="AQ12">
        <v>0</v>
      </c>
      <c r="AR12">
        <v>99</v>
      </c>
      <c r="AS12">
        <v>0</v>
      </c>
      <c r="AV12" s="32" t="str">
        <f t="shared" si="17"/>
        <v>1JBTD05</v>
      </c>
      <c r="AW12" s="32" t="b">
        <f t="shared" si="9"/>
        <v>1</v>
      </c>
      <c r="AX12" s="32" t="b">
        <f t="shared" si="10"/>
        <v>1</v>
      </c>
      <c r="AY12" s="32" t="b">
        <f t="shared" si="11"/>
        <v>1</v>
      </c>
      <c r="AZ12" s="32" t="b">
        <f t="shared" si="12"/>
        <v>1</v>
      </c>
      <c r="BA12" t="s">
        <v>10</v>
      </c>
      <c r="BB12" t="s">
        <v>3456</v>
      </c>
      <c r="BC12">
        <v>30</v>
      </c>
      <c r="BD12">
        <v>20</v>
      </c>
      <c r="BE12">
        <v>1</v>
      </c>
      <c r="BF12" t="s">
        <v>3457</v>
      </c>
      <c r="BG12" t="s">
        <v>9398</v>
      </c>
      <c r="BH12" s="61">
        <v>42894.49603765046</v>
      </c>
      <c r="BI12" t="s">
        <v>9398</v>
      </c>
      <c r="BJ12" s="61">
        <v>42915.597942280096</v>
      </c>
      <c r="BL12" s="32" t="str">
        <f t="shared" si="18"/>
        <v>AUK1D05</v>
      </c>
      <c r="BM12" s="32" t="b">
        <f t="shared" si="13"/>
        <v>1</v>
      </c>
      <c r="BN12" s="32" t="b">
        <f t="shared" si="14"/>
        <v>1</v>
      </c>
      <c r="BO12" s="32" t="b">
        <f t="shared" si="15"/>
        <v>1</v>
      </c>
      <c r="BP12" s="32" t="b">
        <f t="shared" si="16"/>
        <v>1</v>
      </c>
      <c r="BQ12" s="46" t="s">
        <v>11488</v>
      </c>
      <c r="BR12" s="46" t="s">
        <v>3456</v>
      </c>
      <c r="BS12" s="46">
        <v>30</v>
      </c>
      <c r="BT12" s="46">
        <v>20</v>
      </c>
      <c r="BU12" s="46">
        <v>1</v>
      </c>
      <c r="BV12" s="46" t="s">
        <v>3457</v>
      </c>
      <c r="BW12" s="46" t="s">
        <v>9398</v>
      </c>
      <c r="BX12" s="61">
        <v>43165.319041550923</v>
      </c>
      <c r="BY12" s="46" t="s">
        <v>9398</v>
      </c>
      <c r="BZ12" s="61">
        <v>43165.319041550923</v>
      </c>
    </row>
    <row r="13" spans="1:78" x14ac:dyDescent="0.35">
      <c r="B13" s="47">
        <v>43165</v>
      </c>
      <c r="E13" s="22" t="str">
        <f t="shared" si="7"/>
        <v>X</v>
      </c>
      <c r="F13" s="22" t="str">
        <f t="shared" si="7"/>
        <v>X</v>
      </c>
      <c r="G13" s="22" t="str">
        <f t="shared" si="7"/>
        <v>X</v>
      </c>
      <c r="H13" s="22" t="str">
        <f t="shared" si="7"/>
        <v>X</v>
      </c>
      <c r="I13" s="22" t="str">
        <f t="shared" si="7"/>
        <v>X</v>
      </c>
      <c r="J13" s="22" t="str">
        <f t="shared" si="7"/>
        <v>X</v>
      </c>
      <c r="K13" s="22" t="str">
        <f t="shared" si="7"/>
        <v>X</v>
      </c>
      <c r="L13" s="22" t="str">
        <f t="shared" si="7"/>
        <v>X</v>
      </c>
      <c r="M13" s="22" t="str">
        <f t="shared" si="7"/>
        <v>X</v>
      </c>
      <c r="N13" s="22" t="str">
        <f t="shared" si="7"/>
        <v>X</v>
      </c>
      <c r="O13" s="22" t="str">
        <f t="shared" si="7"/>
        <v>X</v>
      </c>
      <c r="P13" s="22"/>
      <c r="Q13" s="22" t="str">
        <f t="shared" si="8"/>
        <v>X</v>
      </c>
      <c r="R13" s="22" t="str">
        <f t="shared" si="8"/>
        <v>X</v>
      </c>
      <c r="S13" s="22" t="str">
        <f t="shared" si="8"/>
        <v>X</v>
      </c>
      <c r="T13" s="22" t="str">
        <f t="shared" si="8"/>
        <v>X</v>
      </c>
      <c r="U13" s="22" t="str">
        <f t="shared" si="8"/>
        <v>X</v>
      </c>
      <c r="V13" s="22" t="str">
        <f t="shared" si="8"/>
        <v>X</v>
      </c>
      <c r="W13" s="22" t="str">
        <f t="shared" si="8"/>
        <v>X</v>
      </c>
      <c r="X13" s="22" t="str">
        <f t="shared" si="8"/>
        <v>X</v>
      </c>
      <c r="Y13" s="22" t="str">
        <f t="shared" si="8"/>
        <v>X</v>
      </c>
      <c r="Z13" s="22" t="str">
        <f t="shared" si="8"/>
        <v>X</v>
      </c>
      <c r="AA13" s="22" t="str">
        <f t="shared" si="8"/>
        <v>X</v>
      </c>
      <c r="AB13" s="22" t="str">
        <f t="shared" si="8"/>
        <v>X</v>
      </c>
      <c r="AC13" s="22" t="str">
        <f t="shared" si="8"/>
        <v>X</v>
      </c>
      <c r="AD13" s="22" t="str">
        <f t="shared" si="19"/>
        <v>X</v>
      </c>
      <c r="AE13" t="s">
        <v>3456</v>
      </c>
      <c r="AF13" t="s">
        <v>3457</v>
      </c>
      <c r="AG13">
        <v>30</v>
      </c>
      <c r="AH13">
        <v>0</v>
      </c>
      <c r="AI13">
        <v>0</v>
      </c>
      <c r="AJ13">
        <v>25</v>
      </c>
      <c r="AK13" t="s">
        <v>3444</v>
      </c>
      <c r="AL13">
        <v>20</v>
      </c>
      <c r="AM13">
        <v>0</v>
      </c>
      <c r="AN13">
        <v>0</v>
      </c>
      <c r="AO13">
        <v>0</v>
      </c>
      <c r="AP13">
        <v>1</v>
      </c>
      <c r="AQ13">
        <v>0</v>
      </c>
      <c r="AR13">
        <v>99</v>
      </c>
      <c r="AS13">
        <v>0</v>
      </c>
      <c r="AV13" s="32" t="str">
        <f t="shared" si="17"/>
        <v>1JBTD06</v>
      </c>
      <c r="AW13" s="32" t="b">
        <f t="shared" si="9"/>
        <v>1</v>
      </c>
      <c r="AX13" s="32" t="b">
        <f t="shared" si="10"/>
        <v>1</v>
      </c>
      <c r="AY13" s="32" t="b">
        <f t="shared" si="11"/>
        <v>1</v>
      </c>
      <c r="AZ13" s="32" t="b">
        <f t="shared" si="12"/>
        <v>1</v>
      </c>
      <c r="BA13" t="s">
        <v>10</v>
      </c>
      <c r="BB13" t="s">
        <v>3458</v>
      </c>
      <c r="BC13">
        <v>42</v>
      </c>
      <c r="BD13">
        <v>20</v>
      </c>
      <c r="BE13">
        <v>1</v>
      </c>
      <c r="BF13" t="s">
        <v>3459</v>
      </c>
      <c r="BG13" t="s">
        <v>9398</v>
      </c>
      <c r="BH13" s="61">
        <v>42894.496037812503</v>
      </c>
      <c r="BI13" t="s">
        <v>9398</v>
      </c>
      <c r="BJ13" s="61">
        <v>42915.597942395834</v>
      </c>
      <c r="BL13" s="32" t="str">
        <f t="shared" si="18"/>
        <v>AUK1D06</v>
      </c>
      <c r="BM13" s="32" t="b">
        <f t="shared" si="13"/>
        <v>1</v>
      </c>
      <c r="BN13" s="32" t="b">
        <f t="shared" si="14"/>
        <v>1</v>
      </c>
      <c r="BO13" s="32" t="b">
        <f t="shared" si="15"/>
        <v>1</v>
      </c>
      <c r="BP13" s="32" t="b">
        <f t="shared" si="16"/>
        <v>1</v>
      </c>
      <c r="BQ13" s="46" t="s">
        <v>11488</v>
      </c>
      <c r="BR13" s="46" t="s">
        <v>3458</v>
      </c>
      <c r="BS13" s="46">
        <v>42</v>
      </c>
      <c r="BT13" s="46">
        <v>20</v>
      </c>
      <c r="BU13" s="46">
        <v>1</v>
      </c>
      <c r="BV13" s="46" t="s">
        <v>3459</v>
      </c>
      <c r="BW13" s="46" t="s">
        <v>9398</v>
      </c>
      <c r="BX13" s="61">
        <v>43165.31904170139</v>
      </c>
      <c r="BY13" s="46" t="s">
        <v>9398</v>
      </c>
      <c r="BZ13" s="61">
        <v>43165.31904170139</v>
      </c>
    </row>
    <row r="14" spans="1:78" x14ac:dyDescent="0.35">
      <c r="B14" s="47">
        <v>43165</v>
      </c>
      <c r="E14" s="22" t="str">
        <f t="shared" si="7"/>
        <v>X</v>
      </c>
      <c r="F14" s="22" t="str">
        <f t="shared" si="7"/>
        <v>X</v>
      </c>
      <c r="G14" s="22" t="str">
        <f t="shared" si="7"/>
        <v>X</v>
      </c>
      <c r="H14" s="22" t="str">
        <f t="shared" si="7"/>
        <v>X</v>
      </c>
      <c r="I14" s="22" t="str">
        <f t="shared" si="7"/>
        <v>X</v>
      </c>
      <c r="J14" s="22" t="str">
        <f t="shared" si="7"/>
        <v>X</v>
      </c>
      <c r="K14" s="22" t="str">
        <f t="shared" si="7"/>
        <v>X</v>
      </c>
      <c r="L14" s="22" t="str">
        <f t="shared" si="7"/>
        <v>X</v>
      </c>
      <c r="M14" s="22" t="str">
        <f t="shared" si="7"/>
        <v>X</v>
      </c>
      <c r="N14" s="22" t="str">
        <f t="shared" si="7"/>
        <v>X</v>
      </c>
      <c r="O14" s="22" t="str">
        <f t="shared" si="7"/>
        <v>X</v>
      </c>
      <c r="P14" s="22"/>
      <c r="Q14" s="22" t="str">
        <f t="shared" si="8"/>
        <v>X</v>
      </c>
      <c r="R14" s="22" t="str">
        <f t="shared" si="8"/>
        <v>X</v>
      </c>
      <c r="S14" s="22" t="str">
        <f t="shared" si="8"/>
        <v>X</v>
      </c>
      <c r="T14" s="22" t="str">
        <f t="shared" si="8"/>
        <v>X</v>
      </c>
      <c r="U14" s="22" t="str">
        <f t="shared" si="8"/>
        <v>X</v>
      </c>
      <c r="V14" s="22" t="str">
        <f t="shared" si="8"/>
        <v>X</v>
      </c>
      <c r="W14" s="22" t="str">
        <f t="shared" si="8"/>
        <v>X</v>
      </c>
      <c r="X14" s="22" t="str">
        <f t="shared" si="8"/>
        <v>X</v>
      </c>
      <c r="Y14" s="22" t="str">
        <f t="shared" si="8"/>
        <v>X</v>
      </c>
      <c r="Z14" s="22" t="str">
        <f t="shared" si="8"/>
        <v>X</v>
      </c>
      <c r="AA14" s="22" t="str">
        <f t="shared" si="8"/>
        <v>X</v>
      </c>
      <c r="AB14" s="22" t="str">
        <f t="shared" si="8"/>
        <v>X</v>
      </c>
      <c r="AC14" s="22" t="str">
        <f t="shared" si="8"/>
        <v>X</v>
      </c>
      <c r="AD14" s="22" t="str">
        <f t="shared" si="19"/>
        <v>X</v>
      </c>
      <c r="AE14" t="s">
        <v>3458</v>
      </c>
      <c r="AF14" t="s">
        <v>3459</v>
      </c>
      <c r="AG14">
        <v>42</v>
      </c>
      <c r="AH14">
        <v>0</v>
      </c>
      <c r="AI14">
        <v>0</v>
      </c>
      <c r="AJ14">
        <v>25</v>
      </c>
      <c r="AK14" t="s">
        <v>3444</v>
      </c>
      <c r="AL14">
        <v>20</v>
      </c>
      <c r="AM14">
        <v>0</v>
      </c>
      <c r="AN14">
        <v>0</v>
      </c>
      <c r="AO14">
        <v>0</v>
      </c>
      <c r="AP14">
        <v>1</v>
      </c>
      <c r="AQ14">
        <v>0</v>
      </c>
      <c r="AR14">
        <v>99</v>
      </c>
      <c r="AS14">
        <v>0</v>
      </c>
      <c r="AV14" s="32" t="str">
        <f t="shared" si="17"/>
        <v>1JBTD07</v>
      </c>
      <c r="AW14" s="32" t="b">
        <f t="shared" si="9"/>
        <v>1</v>
      </c>
      <c r="AX14" s="32" t="b">
        <f t="shared" si="10"/>
        <v>1</v>
      </c>
      <c r="AY14" s="32" t="b">
        <f t="shared" si="11"/>
        <v>1</v>
      </c>
      <c r="AZ14" s="32" t="b">
        <f t="shared" si="12"/>
        <v>1</v>
      </c>
      <c r="BA14" t="s">
        <v>10</v>
      </c>
      <c r="BB14" t="s">
        <v>3460</v>
      </c>
      <c r="BC14">
        <v>30</v>
      </c>
      <c r="BD14">
        <v>30</v>
      </c>
      <c r="BE14">
        <v>1</v>
      </c>
      <c r="BF14" t="s">
        <v>3461</v>
      </c>
      <c r="BG14" t="s">
        <v>9398</v>
      </c>
      <c r="BH14" s="61">
        <v>42894.496037962963</v>
      </c>
      <c r="BI14" t="s">
        <v>9398</v>
      </c>
      <c r="BJ14" s="61">
        <v>42915.597942511573</v>
      </c>
      <c r="BL14" s="32" t="str">
        <f t="shared" si="18"/>
        <v>AUK1D07</v>
      </c>
      <c r="BM14" s="32" t="b">
        <f t="shared" si="13"/>
        <v>1</v>
      </c>
      <c r="BN14" s="32" t="b">
        <f t="shared" si="14"/>
        <v>1</v>
      </c>
      <c r="BO14" s="32" t="b">
        <f t="shared" si="15"/>
        <v>1</v>
      </c>
      <c r="BP14" s="32" t="b">
        <f t="shared" si="16"/>
        <v>1</v>
      </c>
      <c r="BQ14" s="46" t="s">
        <v>11488</v>
      </c>
      <c r="BR14" s="46" t="s">
        <v>3460</v>
      </c>
      <c r="BS14" s="46">
        <v>30</v>
      </c>
      <c r="BT14" s="46">
        <v>30</v>
      </c>
      <c r="BU14" s="46">
        <v>1</v>
      </c>
      <c r="BV14" s="46" t="s">
        <v>3461</v>
      </c>
      <c r="BW14" s="46" t="s">
        <v>9398</v>
      </c>
      <c r="BX14" s="61">
        <v>43165.319041898147</v>
      </c>
      <c r="BY14" s="46" t="s">
        <v>9398</v>
      </c>
      <c r="BZ14" s="61">
        <v>43165.319041898147</v>
      </c>
    </row>
    <row r="15" spans="1:78" x14ac:dyDescent="0.35">
      <c r="B15" s="47">
        <v>43165</v>
      </c>
      <c r="E15" s="22" t="str">
        <f t="shared" ref="E15:O24" si="20">IF(ISERROR(VLOOKUP(E$4&amp;$AE15,$AV:$AV,1,0)),"","X")</f>
        <v>X</v>
      </c>
      <c r="F15" s="22" t="str">
        <f t="shared" si="20"/>
        <v>X</v>
      </c>
      <c r="G15" s="22" t="str">
        <f t="shared" si="20"/>
        <v>X</v>
      </c>
      <c r="H15" s="22" t="str">
        <f t="shared" si="20"/>
        <v>X</v>
      </c>
      <c r="I15" s="22" t="str">
        <f t="shared" si="20"/>
        <v>X</v>
      </c>
      <c r="J15" s="22" t="str">
        <f t="shared" si="20"/>
        <v>X</v>
      </c>
      <c r="K15" s="22" t="str">
        <f t="shared" si="20"/>
        <v>X</v>
      </c>
      <c r="L15" s="22" t="str">
        <f t="shared" si="20"/>
        <v>X</v>
      </c>
      <c r="M15" s="22" t="str">
        <f t="shared" si="20"/>
        <v>X</v>
      </c>
      <c r="N15" s="22" t="str">
        <f t="shared" si="20"/>
        <v>X</v>
      </c>
      <c r="O15" s="22" t="str">
        <f t="shared" si="20"/>
        <v>X</v>
      </c>
      <c r="P15" s="22"/>
      <c r="Q15" s="22" t="str">
        <f t="shared" ref="Q15:AC24" si="21">IF(ISERROR(VLOOKUP(Q$4&amp;$AE15,$BL:$BL,1,0)),"","X")</f>
        <v>X</v>
      </c>
      <c r="R15" s="22" t="str">
        <f t="shared" si="21"/>
        <v>X</v>
      </c>
      <c r="S15" s="22" t="str">
        <f t="shared" si="21"/>
        <v>X</v>
      </c>
      <c r="T15" s="22" t="str">
        <f t="shared" si="21"/>
        <v>X</v>
      </c>
      <c r="U15" s="22" t="str">
        <f t="shared" si="21"/>
        <v>X</v>
      </c>
      <c r="V15" s="22" t="str">
        <f t="shared" si="21"/>
        <v>X</v>
      </c>
      <c r="W15" s="22" t="str">
        <f t="shared" si="21"/>
        <v>X</v>
      </c>
      <c r="X15" s="22" t="str">
        <f t="shared" si="21"/>
        <v>X</v>
      </c>
      <c r="Y15" s="22" t="str">
        <f t="shared" si="21"/>
        <v>X</v>
      </c>
      <c r="Z15" s="22" t="str">
        <f t="shared" si="21"/>
        <v>X</v>
      </c>
      <c r="AA15" s="22" t="str">
        <f t="shared" si="21"/>
        <v>X</v>
      </c>
      <c r="AB15" s="22" t="str">
        <f t="shared" si="21"/>
        <v>X</v>
      </c>
      <c r="AC15" s="22" t="str">
        <f t="shared" si="21"/>
        <v>X</v>
      </c>
      <c r="AD15" s="22" t="str">
        <f t="shared" si="19"/>
        <v>X</v>
      </c>
      <c r="AE15" t="s">
        <v>3460</v>
      </c>
      <c r="AF15" t="s">
        <v>3461</v>
      </c>
      <c r="AG15">
        <v>30</v>
      </c>
      <c r="AH15">
        <v>0</v>
      </c>
      <c r="AI15">
        <v>0</v>
      </c>
      <c r="AJ15">
        <v>25</v>
      </c>
      <c r="AK15" t="s">
        <v>3444</v>
      </c>
      <c r="AL15">
        <v>30</v>
      </c>
      <c r="AM15">
        <v>0</v>
      </c>
      <c r="AN15">
        <v>0</v>
      </c>
      <c r="AO15">
        <v>0</v>
      </c>
      <c r="AP15">
        <v>1</v>
      </c>
      <c r="AQ15">
        <v>0</v>
      </c>
      <c r="AR15">
        <v>99</v>
      </c>
      <c r="AS15">
        <v>0</v>
      </c>
      <c r="AV15" s="32" t="str">
        <f t="shared" si="17"/>
        <v>1JBTD08</v>
      </c>
      <c r="AW15" s="32" t="b">
        <f t="shared" si="9"/>
        <v>1</v>
      </c>
      <c r="AX15" s="32" t="b">
        <f t="shared" si="10"/>
        <v>1</v>
      </c>
      <c r="AY15" s="32" t="b">
        <f t="shared" si="11"/>
        <v>0</v>
      </c>
      <c r="AZ15" s="32" t="b">
        <f t="shared" si="12"/>
        <v>1</v>
      </c>
      <c r="BA15" t="s">
        <v>10</v>
      </c>
      <c r="BB15" t="s">
        <v>3462</v>
      </c>
      <c r="BC15">
        <v>0</v>
      </c>
      <c r="BD15">
        <v>10</v>
      </c>
      <c r="BE15">
        <v>2</v>
      </c>
      <c r="BF15" t="s">
        <v>3463</v>
      </c>
      <c r="BG15" t="s">
        <v>9398</v>
      </c>
      <c r="BH15" s="61">
        <v>42894.496038113422</v>
      </c>
      <c r="BI15" t="s">
        <v>9398</v>
      </c>
      <c r="BJ15" s="61">
        <v>42915.597942673608</v>
      </c>
      <c r="BL15" s="32" t="str">
        <f t="shared" si="18"/>
        <v>AUK1D08</v>
      </c>
      <c r="BM15" s="32" t="b">
        <f t="shared" si="13"/>
        <v>1</v>
      </c>
      <c r="BN15" s="32" t="b">
        <f t="shared" si="14"/>
        <v>1</v>
      </c>
      <c r="BO15" s="32" t="b">
        <f t="shared" si="15"/>
        <v>1</v>
      </c>
      <c r="BP15" s="32" t="b">
        <f t="shared" si="16"/>
        <v>1</v>
      </c>
      <c r="BQ15" s="46" t="s">
        <v>11488</v>
      </c>
      <c r="BR15" s="46" t="s">
        <v>3462</v>
      </c>
      <c r="BS15" s="46">
        <v>0</v>
      </c>
      <c r="BT15" s="46">
        <v>0</v>
      </c>
      <c r="BU15" s="46">
        <v>2</v>
      </c>
      <c r="BV15" s="46" t="s">
        <v>3463</v>
      </c>
      <c r="BW15" s="46" t="s">
        <v>9398</v>
      </c>
      <c r="BX15" s="61">
        <v>43165.31904209491</v>
      </c>
      <c r="BY15" s="46" t="s">
        <v>9398</v>
      </c>
      <c r="BZ15" s="61">
        <v>43165.31904209491</v>
      </c>
    </row>
    <row r="16" spans="1:78" x14ac:dyDescent="0.35">
      <c r="B16" s="47">
        <v>43165</v>
      </c>
      <c r="E16" s="22" t="str">
        <f t="shared" si="20"/>
        <v>X</v>
      </c>
      <c r="F16" s="22" t="str">
        <f t="shared" si="20"/>
        <v>X</v>
      </c>
      <c r="G16" s="22" t="str">
        <f t="shared" si="20"/>
        <v>X</v>
      </c>
      <c r="H16" s="22" t="str">
        <f t="shared" si="20"/>
        <v>X</v>
      </c>
      <c r="I16" s="22" t="str">
        <f t="shared" si="20"/>
        <v>X</v>
      </c>
      <c r="J16" s="22" t="str">
        <f t="shared" si="20"/>
        <v>X</v>
      </c>
      <c r="K16" s="22" t="str">
        <f t="shared" si="20"/>
        <v>X</v>
      </c>
      <c r="L16" s="22" t="str">
        <f t="shared" si="20"/>
        <v>X</v>
      </c>
      <c r="M16" s="22" t="str">
        <f t="shared" si="20"/>
        <v>X</v>
      </c>
      <c r="N16" s="22" t="str">
        <f t="shared" si="20"/>
        <v>X</v>
      </c>
      <c r="O16" s="22" t="str">
        <f t="shared" si="20"/>
        <v>X</v>
      </c>
      <c r="P16" s="22"/>
      <c r="Q16" s="22" t="str">
        <f t="shared" si="21"/>
        <v>X</v>
      </c>
      <c r="R16" s="22" t="str">
        <f t="shared" si="21"/>
        <v>X</v>
      </c>
      <c r="S16" s="22" t="str">
        <f t="shared" si="21"/>
        <v>X</v>
      </c>
      <c r="T16" s="22" t="str">
        <f t="shared" si="21"/>
        <v>X</v>
      </c>
      <c r="U16" s="22" t="str">
        <f t="shared" si="21"/>
        <v>X</v>
      </c>
      <c r="V16" s="22" t="str">
        <f t="shared" si="21"/>
        <v>X</v>
      </c>
      <c r="W16" s="22" t="str">
        <f t="shared" si="21"/>
        <v>X</v>
      </c>
      <c r="X16" s="22" t="str">
        <f t="shared" si="21"/>
        <v>X</v>
      </c>
      <c r="Y16" s="22" t="str">
        <f t="shared" si="21"/>
        <v>X</v>
      </c>
      <c r="Z16" s="22" t="str">
        <f t="shared" si="21"/>
        <v>X</v>
      </c>
      <c r="AA16" s="22" t="str">
        <f t="shared" si="21"/>
        <v>X</v>
      </c>
      <c r="AB16" s="22" t="str">
        <f t="shared" si="21"/>
        <v>X</v>
      </c>
      <c r="AC16" s="22" t="str">
        <f t="shared" si="21"/>
        <v>X</v>
      </c>
      <c r="AD16" s="22" t="str">
        <f t="shared" si="19"/>
        <v>X</v>
      </c>
      <c r="AE16" t="s">
        <v>3462</v>
      </c>
      <c r="AF16" t="s">
        <v>3463</v>
      </c>
      <c r="AG16">
        <v>0</v>
      </c>
      <c r="AH16">
        <v>10</v>
      </c>
      <c r="AI16">
        <v>0</v>
      </c>
      <c r="AJ16">
        <v>25</v>
      </c>
      <c r="AK16" t="s">
        <v>3444</v>
      </c>
      <c r="AL16">
        <v>0</v>
      </c>
      <c r="AM16">
        <v>0</v>
      </c>
      <c r="AN16">
        <v>10</v>
      </c>
      <c r="AO16">
        <v>0</v>
      </c>
      <c r="AP16">
        <v>2</v>
      </c>
      <c r="AQ16">
        <v>1</v>
      </c>
      <c r="AR16">
        <v>1</v>
      </c>
      <c r="AS16">
        <v>0</v>
      </c>
      <c r="AV16" s="32" t="str">
        <f t="shared" si="17"/>
        <v>1JBTD09</v>
      </c>
      <c r="AW16" s="32" t="b">
        <f t="shared" si="9"/>
        <v>1</v>
      </c>
      <c r="AX16" s="32" t="b">
        <f t="shared" si="10"/>
        <v>1</v>
      </c>
      <c r="AY16" s="32" t="b">
        <f t="shared" si="11"/>
        <v>1</v>
      </c>
      <c r="AZ16" s="32" t="b">
        <f t="shared" si="12"/>
        <v>1</v>
      </c>
      <c r="BA16" t="s">
        <v>10</v>
      </c>
      <c r="BB16" t="s">
        <v>3464</v>
      </c>
      <c r="BC16">
        <v>42</v>
      </c>
      <c r="BD16">
        <v>10</v>
      </c>
      <c r="BE16">
        <v>0.5</v>
      </c>
      <c r="BF16" t="s">
        <v>3465</v>
      </c>
      <c r="BG16" t="s">
        <v>9398</v>
      </c>
      <c r="BH16" s="61">
        <v>42894.496038229168</v>
      </c>
      <c r="BI16" t="s">
        <v>9398</v>
      </c>
      <c r="BJ16" s="61">
        <v>42915.597942789354</v>
      </c>
      <c r="BL16" s="32" t="str">
        <f t="shared" si="18"/>
        <v>AUK1D09</v>
      </c>
      <c r="BM16" s="32" t="b">
        <f t="shared" si="13"/>
        <v>1</v>
      </c>
      <c r="BN16" s="32" t="b">
        <f t="shared" si="14"/>
        <v>1</v>
      </c>
      <c r="BO16" s="32" t="b">
        <f t="shared" si="15"/>
        <v>1</v>
      </c>
      <c r="BP16" s="32" t="b">
        <f t="shared" si="16"/>
        <v>1</v>
      </c>
      <c r="BQ16" s="46" t="s">
        <v>11488</v>
      </c>
      <c r="BR16" s="46" t="s">
        <v>3464</v>
      </c>
      <c r="BS16" s="46">
        <v>42</v>
      </c>
      <c r="BT16" s="46">
        <v>10</v>
      </c>
      <c r="BU16" s="46">
        <v>0.5</v>
      </c>
      <c r="BV16" s="46" t="s">
        <v>3465</v>
      </c>
      <c r="BW16" s="46" t="s">
        <v>9398</v>
      </c>
      <c r="BX16" s="61">
        <v>43165.319042280091</v>
      </c>
      <c r="BY16" s="46" t="s">
        <v>9398</v>
      </c>
      <c r="BZ16" s="61">
        <v>43165.319042280091</v>
      </c>
    </row>
    <row r="17" spans="1:78" s="46" customFormat="1" x14ac:dyDescent="0.35">
      <c r="A17" s="5"/>
      <c r="B17" s="47">
        <v>43165</v>
      </c>
      <c r="C17" s="5"/>
      <c r="D17"/>
      <c r="E17" s="22" t="str">
        <f t="shared" si="20"/>
        <v>X</v>
      </c>
      <c r="F17" s="22" t="str">
        <f t="shared" si="20"/>
        <v>X</v>
      </c>
      <c r="G17" s="22" t="str">
        <f t="shared" si="20"/>
        <v>X</v>
      </c>
      <c r="H17" s="22" t="str">
        <f t="shared" si="20"/>
        <v>X</v>
      </c>
      <c r="I17" s="22" t="str">
        <f t="shared" si="20"/>
        <v>X</v>
      </c>
      <c r="J17" s="22" t="str">
        <f t="shared" si="20"/>
        <v>X</v>
      </c>
      <c r="K17" s="22" t="str">
        <f t="shared" si="20"/>
        <v>X</v>
      </c>
      <c r="L17" s="22" t="str">
        <f t="shared" si="20"/>
        <v>X</v>
      </c>
      <c r="M17" s="22" t="str">
        <f t="shared" si="20"/>
        <v>X</v>
      </c>
      <c r="N17" s="22" t="str">
        <f t="shared" si="20"/>
        <v>X</v>
      </c>
      <c r="O17" s="22" t="str">
        <f t="shared" si="20"/>
        <v>X</v>
      </c>
      <c r="P17" s="22"/>
      <c r="Q17" s="22" t="str">
        <f t="shared" si="21"/>
        <v>X</v>
      </c>
      <c r="R17" s="22" t="str">
        <f t="shared" si="21"/>
        <v>X</v>
      </c>
      <c r="S17" s="22" t="str">
        <f t="shared" si="21"/>
        <v>X</v>
      </c>
      <c r="T17" s="22" t="str">
        <f t="shared" si="21"/>
        <v>X</v>
      </c>
      <c r="U17" s="22" t="str">
        <f t="shared" si="21"/>
        <v>X</v>
      </c>
      <c r="V17" s="22" t="str">
        <f t="shared" si="21"/>
        <v>X</v>
      </c>
      <c r="W17" s="22" t="str">
        <f t="shared" si="21"/>
        <v>X</v>
      </c>
      <c r="X17" s="22" t="str">
        <f t="shared" si="21"/>
        <v>X</v>
      </c>
      <c r="Y17" s="22" t="str">
        <f t="shared" si="21"/>
        <v>X</v>
      </c>
      <c r="Z17" s="22" t="str">
        <f t="shared" si="21"/>
        <v>X</v>
      </c>
      <c r="AA17" s="22" t="str">
        <f t="shared" si="21"/>
        <v>X</v>
      </c>
      <c r="AB17" s="22" t="str">
        <f t="shared" si="21"/>
        <v>X</v>
      </c>
      <c r="AC17" s="22" t="str">
        <f t="shared" si="21"/>
        <v>X</v>
      </c>
      <c r="AD17" s="22" t="str">
        <f t="shared" si="19"/>
        <v>X</v>
      </c>
      <c r="AE17" t="s">
        <v>3464</v>
      </c>
      <c r="AF17" t="s">
        <v>3465</v>
      </c>
      <c r="AG17">
        <v>42</v>
      </c>
      <c r="AH17">
        <v>0</v>
      </c>
      <c r="AI17">
        <v>0</v>
      </c>
      <c r="AJ17">
        <v>25</v>
      </c>
      <c r="AK17" t="s">
        <v>3444</v>
      </c>
      <c r="AL17">
        <v>10</v>
      </c>
      <c r="AM17">
        <v>0</v>
      </c>
      <c r="AN17">
        <v>0</v>
      </c>
      <c r="AO17">
        <v>0</v>
      </c>
      <c r="AP17">
        <v>0.5</v>
      </c>
      <c r="AQ17">
        <v>0</v>
      </c>
      <c r="AR17">
        <v>99</v>
      </c>
      <c r="AS17">
        <v>0</v>
      </c>
      <c r="AT17"/>
      <c r="AV17" s="32" t="str">
        <f t="shared" si="17"/>
        <v>1JBTD10</v>
      </c>
      <c r="AW17" s="32" t="b">
        <f t="shared" si="9"/>
        <v>1</v>
      </c>
      <c r="AX17" s="32" t="b">
        <f t="shared" si="10"/>
        <v>1</v>
      </c>
      <c r="AY17" s="32" t="b">
        <f t="shared" si="11"/>
        <v>1</v>
      </c>
      <c r="AZ17" s="32" t="b">
        <f t="shared" si="12"/>
        <v>1</v>
      </c>
      <c r="BA17" s="46" t="s">
        <v>10</v>
      </c>
      <c r="BB17" s="46" t="s">
        <v>3466</v>
      </c>
      <c r="BC17" s="46">
        <v>30</v>
      </c>
      <c r="BD17" s="46">
        <v>20</v>
      </c>
      <c r="BE17" s="46">
        <v>2</v>
      </c>
      <c r="BF17" s="46" t="s">
        <v>3476</v>
      </c>
      <c r="BG17" s="46" t="s">
        <v>9398</v>
      </c>
      <c r="BH17" s="61">
        <v>43115.471293946757</v>
      </c>
      <c r="BI17" s="46" t="s">
        <v>9398</v>
      </c>
      <c r="BJ17" s="61">
        <v>43115.471293946757</v>
      </c>
      <c r="BL17" s="32" t="str">
        <f t="shared" si="18"/>
        <v>AUK1D10</v>
      </c>
      <c r="BM17" s="32" t="b">
        <f t="shared" si="13"/>
        <v>1</v>
      </c>
      <c r="BN17" s="32" t="b">
        <f t="shared" si="14"/>
        <v>1</v>
      </c>
      <c r="BO17" s="32" t="b">
        <f t="shared" si="15"/>
        <v>1</v>
      </c>
      <c r="BP17" s="32" t="b">
        <f t="shared" si="16"/>
        <v>1</v>
      </c>
      <c r="BQ17" s="46" t="s">
        <v>11488</v>
      </c>
      <c r="BR17" s="46" t="s">
        <v>3466</v>
      </c>
      <c r="BS17" s="46">
        <v>30</v>
      </c>
      <c r="BT17" s="46">
        <v>20</v>
      </c>
      <c r="BU17" s="46">
        <v>2</v>
      </c>
      <c r="BV17" s="46" t="s">
        <v>3476</v>
      </c>
      <c r="BW17" s="46" t="s">
        <v>9398</v>
      </c>
      <c r="BX17" s="61">
        <v>43165.319042442126</v>
      </c>
      <c r="BY17" s="46" t="s">
        <v>9398</v>
      </c>
      <c r="BZ17" s="61">
        <v>43165.319042442126</v>
      </c>
    </row>
    <row r="18" spans="1:78" x14ac:dyDescent="0.35">
      <c r="A18" s="47">
        <v>43115</v>
      </c>
      <c r="B18" s="47">
        <v>43165</v>
      </c>
      <c r="C18" s="47"/>
      <c r="D18" s="46" t="s">
        <v>3513</v>
      </c>
      <c r="E18" s="22" t="str">
        <f t="shared" si="20"/>
        <v>X</v>
      </c>
      <c r="F18" s="22" t="str">
        <f t="shared" si="20"/>
        <v>X</v>
      </c>
      <c r="G18" s="22" t="str">
        <f t="shared" si="20"/>
        <v>X</v>
      </c>
      <c r="H18" s="22" t="str">
        <f t="shared" si="20"/>
        <v>X</v>
      </c>
      <c r="I18" s="22" t="str">
        <f t="shared" si="20"/>
        <v>X</v>
      </c>
      <c r="J18" s="22" t="str">
        <f t="shared" si="20"/>
        <v>X</v>
      </c>
      <c r="K18" s="22" t="str">
        <f t="shared" si="20"/>
        <v>X</v>
      </c>
      <c r="L18" s="22" t="str">
        <f t="shared" si="20"/>
        <v>X</v>
      </c>
      <c r="M18" s="22" t="str">
        <f t="shared" si="20"/>
        <v>X</v>
      </c>
      <c r="N18" s="22" t="str">
        <f t="shared" si="20"/>
        <v>X</v>
      </c>
      <c r="O18" s="22" t="str">
        <f t="shared" si="20"/>
        <v>X</v>
      </c>
      <c r="P18" s="22"/>
      <c r="Q18" s="22" t="str">
        <f t="shared" si="21"/>
        <v>X</v>
      </c>
      <c r="R18" s="22" t="str">
        <f t="shared" si="21"/>
        <v>X</v>
      </c>
      <c r="S18" s="22" t="str">
        <f t="shared" si="21"/>
        <v>X</v>
      </c>
      <c r="T18" s="22" t="str">
        <f t="shared" si="21"/>
        <v>X</v>
      </c>
      <c r="U18" s="22" t="str">
        <f t="shared" si="21"/>
        <v>X</v>
      </c>
      <c r="V18" s="22" t="str">
        <f t="shared" si="21"/>
        <v>X</v>
      </c>
      <c r="W18" s="22" t="str">
        <f t="shared" si="21"/>
        <v>X</v>
      </c>
      <c r="X18" s="22" t="str">
        <f t="shared" si="21"/>
        <v>X</v>
      </c>
      <c r="Y18" s="22" t="str">
        <f t="shared" si="21"/>
        <v>X</v>
      </c>
      <c r="Z18" s="22" t="str">
        <f t="shared" si="21"/>
        <v>X</v>
      </c>
      <c r="AA18" s="22" t="str">
        <f t="shared" si="21"/>
        <v>X</v>
      </c>
      <c r="AB18" s="22" t="str">
        <f t="shared" si="21"/>
        <v>X</v>
      </c>
      <c r="AC18" s="22" t="str">
        <f t="shared" si="21"/>
        <v>X</v>
      </c>
      <c r="AD18" s="22" t="str">
        <f t="shared" si="19"/>
        <v>X</v>
      </c>
      <c r="AE18" s="46" t="s">
        <v>3466</v>
      </c>
      <c r="AF18" s="46" t="s">
        <v>3476</v>
      </c>
      <c r="AG18" s="46">
        <v>30</v>
      </c>
      <c r="AH18" s="46">
        <v>0</v>
      </c>
      <c r="AI18" s="46">
        <v>0</v>
      </c>
      <c r="AJ18" s="46">
        <v>25</v>
      </c>
      <c r="AK18" s="46" t="s">
        <v>3444</v>
      </c>
      <c r="AL18" s="46">
        <v>20</v>
      </c>
      <c r="AM18" s="46">
        <v>0</v>
      </c>
      <c r="AN18" s="46">
        <v>0</v>
      </c>
      <c r="AO18" s="46">
        <v>0</v>
      </c>
      <c r="AP18" s="46">
        <v>2</v>
      </c>
      <c r="AQ18" s="46">
        <v>0</v>
      </c>
      <c r="AR18" s="46">
        <v>99</v>
      </c>
      <c r="AS18" s="46">
        <v>0</v>
      </c>
      <c r="AT18" s="46"/>
      <c r="AV18" s="32" t="str">
        <f t="shared" si="17"/>
        <v>1JBTD11</v>
      </c>
      <c r="AW18" s="32" t="b">
        <f t="shared" si="9"/>
        <v>1</v>
      </c>
      <c r="AX18" s="32" t="b">
        <f t="shared" si="10"/>
        <v>1</v>
      </c>
      <c r="AY18" s="32" t="b">
        <f t="shared" si="11"/>
        <v>1</v>
      </c>
      <c r="AZ18" s="32" t="b">
        <f t="shared" si="12"/>
        <v>1</v>
      </c>
      <c r="BA18" t="s">
        <v>10</v>
      </c>
      <c r="BB18" t="s">
        <v>3467</v>
      </c>
      <c r="BC18">
        <v>60</v>
      </c>
      <c r="BD18">
        <v>15</v>
      </c>
      <c r="BE18">
        <v>2</v>
      </c>
      <c r="BF18" t="s">
        <v>3468</v>
      </c>
      <c r="BG18" t="s">
        <v>9398</v>
      </c>
      <c r="BH18" s="61">
        <v>42915.597341284723</v>
      </c>
      <c r="BI18" t="s">
        <v>9398</v>
      </c>
      <c r="BJ18" s="61">
        <v>42915.597943055553</v>
      </c>
      <c r="BL18" s="32" t="str">
        <f t="shared" si="18"/>
        <v>AUK1D11</v>
      </c>
      <c r="BM18" s="32" t="b">
        <f t="shared" si="13"/>
        <v>1</v>
      </c>
      <c r="BN18" s="32" t="b">
        <f t="shared" si="14"/>
        <v>1</v>
      </c>
      <c r="BO18" s="32" t="b">
        <f t="shared" si="15"/>
        <v>1</v>
      </c>
      <c r="BP18" s="32" t="b">
        <f t="shared" si="16"/>
        <v>1</v>
      </c>
      <c r="BQ18" s="46" t="s">
        <v>11488</v>
      </c>
      <c r="BR18" s="46" t="s">
        <v>3467</v>
      </c>
      <c r="BS18" s="46">
        <v>60</v>
      </c>
      <c r="BT18" s="46">
        <v>15</v>
      </c>
      <c r="BU18" s="46">
        <v>2</v>
      </c>
      <c r="BV18" s="46" t="s">
        <v>3468</v>
      </c>
      <c r="BW18" s="46" t="s">
        <v>9398</v>
      </c>
      <c r="BX18" s="61">
        <v>43165.319042592593</v>
      </c>
      <c r="BY18" s="46" t="s">
        <v>9398</v>
      </c>
      <c r="BZ18" s="61">
        <v>43165.319042592593</v>
      </c>
    </row>
    <row r="19" spans="1:78" s="4" customFormat="1" x14ac:dyDescent="0.35">
      <c r="A19" s="5"/>
      <c r="B19" s="47">
        <v>43165</v>
      </c>
      <c r="C19" s="5"/>
      <c r="D19"/>
      <c r="E19" s="22" t="str">
        <f t="shared" si="20"/>
        <v>X</v>
      </c>
      <c r="F19" s="22" t="str">
        <f t="shared" si="20"/>
        <v>X</v>
      </c>
      <c r="G19" s="22" t="str">
        <f t="shared" si="20"/>
        <v>X</v>
      </c>
      <c r="H19" s="22" t="str">
        <f t="shared" si="20"/>
        <v>X</v>
      </c>
      <c r="I19" s="22" t="str">
        <f t="shared" si="20"/>
        <v>X</v>
      </c>
      <c r="J19" s="22" t="str">
        <f t="shared" si="20"/>
        <v>X</v>
      </c>
      <c r="K19" s="22" t="str">
        <f t="shared" si="20"/>
        <v>X</v>
      </c>
      <c r="L19" s="22" t="str">
        <f t="shared" si="20"/>
        <v>X</v>
      </c>
      <c r="M19" s="22" t="str">
        <f t="shared" si="20"/>
        <v>X</v>
      </c>
      <c r="N19" s="22" t="str">
        <f t="shared" si="20"/>
        <v>X</v>
      </c>
      <c r="O19" s="22" t="str">
        <f t="shared" si="20"/>
        <v>X</v>
      </c>
      <c r="P19" s="22"/>
      <c r="Q19" s="22" t="str">
        <f t="shared" si="21"/>
        <v>X</v>
      </c>
      <c r="R19" s="22" t="str">
        <f t="shared" si="21"/>
        <v>X</v>
      </c>
      <c r="S19" s="22" t="str">
        <f t="shared" si="21"/>
        <v>X</v>
      </c>
      <c r="T19" s="22" t="str">
        <f t="shared" si="21"/>
        <v>X</v>
      </c>
      <c r="U19" s="22" t="str">
        <f t="shared" si="21"/>
        <v>X</v>
      </c>
      <c r="V19" s="22" t="str">
        <f t="shared" si="21"/>
        <v>X</v>
      </c>
      <c r="W19" s="22" t="str">
        <f t="shared" si="21"/>
        <v>X</v>
      </c>
      <c r="X19" s="22" t="str">
        <f t="shared" si="21"/>
        <v>X</v>
      </c>
      <c r="Y19" s="22" t="str">
        <f t="shared" si="21"/>
        <v>X</v>
      </c>
      <c r="Z19" s="22" t="str">
        <f t="shared" si="21"/>
        <v>X</v>
      </c>
      <c r="AA19" s="22" t="str">
        <f t="shared" si="21"/>
        <v>X</v>
      </c>
      <c r="AB19" s="22" t="str">
        <f t="shared" si="21"/>
        <v>X</v>
      </c>
      <c r="AC19" s="22" t="str">
        <f t="shared" si="21"/>
        <v>X</v>
      </c>
      <c r="AD19" s="22" t="str">
        <f t="shared" si="19"/>
        <v>X</v>
      </c>
      <c r="AE19" t="s">
        <v>3467</v>
      </c>
      <c r="AF19" t="s">
        <v>3468</v>
      </c>
      <c r="AG19">
        <v>60</v>
      </c>
      <c r="AH19">
        <v>0</v>
      </c>
      <c r="AI19">
        <v>0</v>
      </c>
      <c r="AJ19">
        <v>25</v>
      </c>
      <c r="AK19" t="s">
        <v>3444</v>
      </c>
      <c r="AL19">
        <v>15</v>
      </c>
      <c r="AM19">
        <v>0</v>
      </c>
      <c r="AN19">
        <v>0</v>
      </c>
      <c r="AO19">
        <v>0</v>
      </c>
      <c r="AP19">
        <v>2</v>
      </c>
      <c r="AQ19">
        <v>0</v>
      </c>
      <c r="AR19">
        <v>99</v>
      </c>
      <c r="AS19">
        <v>0</v>
      </c>
      <c r="AT19"/>
      <c r="AV19" s="32" t="str">
        <f t="shared" si="17"/>
        <v>1JBTD12</v>
      </c>
      <c r="AW19" s="32" t="b">
        <f t="shared" si="9"/>
        <v>1</v>
      </c>
      <c r="AX19" s="32" t="b">
        <f t="shared" si="10"/>
        <v>1</v>
      </c>
      <c r="AY19" s="32" t="b">
        <f t="shared" si="11"/>
        <v>0</v>
      </c>
      <c r="AZ19" s="32" t="b">
        <f t="shared" si="12"/>
        <v>0</v>
      </c>
      <c r="BA19" s="4" t="s">
        <v>10</v>
      </c>
      <c r="BB19" s="4" t="s">
        <v>3469</v>
      </c>
      <c r="BC19" s="4">
        <v>15</v>
      </c>
      <c r="BD19" s="4">
        <v>0</v>
      </c>
      <c r="BE19" s="4">
        <v>0</v>
      </c>
      <c r="BF19" s="4" t="s">
        <v>3473</v>
      </c>
      <c r="BG19" s="4" t="s">
        <v>9398</v>
      </c>
      <c r="BH19" s="61">
        <v>43118.285931481485</v>
      </c>
      <c r="BI19" s="4" t="s">
        <v>9398</v>
      </c>
      <c r="BJ19" s="61">
        <v>43118.285931481485</v>
      </c>
      <c r="BL19" s="32" t="str">
        <f t="shared" si="18"/>
        <v>AUK1D12</v>
      </c>
      <c r="BM19" s="32" t="b">
        <f t="shared" si="13"/>
        <v>1</v>
      </c>
      <c r="BN19" s="32" t="b">
        <f t="shared" si="14"/>
        <v>1</v>
      </c>
      <c r="BO19" s="32" t="b">
        <f t="shared" si="15"/>
        <v>1</v>
      </c>
      <c r="BP19" s="32" t="b">
        <f t="shared" si="16"/>
        <v>1</v>
      </c>
      <c r="BQ19" s="46" t="s">
        <v>11488</v>
      </c>
      <c r="BR19" s="46" t="s">
        <v>3469</v>
      </c>
      <c r="BS19" s="46">
        <v>15</v>
      </c>
      <c r="BT19" s="46">
        <v>10</v>
      </c>
      <c r="BU19" s="46">
        <v>2</v>
      </c>
      <c r="BV19" s="46" t="s">
        <v>3473</v>
      </c>
      <c r="BW19" s="46" t="s">
        <v>9398</v>
      </c>
      <c r="BX19" s="61">
        <v>43165.31904282407</v>
      </c>
      <c r="BY19" s="46" t="s">
        <v>9398</v>
      </c>
      <c r="BZ19" s="61">
        <v>43165.31904282407</v>
      </c>
    </row>
    <row r="20" spans="1:78" x14ac:dyDescent="0.35">
      <c r="A20" s="18">
        <v>43117</v>
      </c>
      <c r="B20" s="47">
        <v>43165</v>
      </c>
      <c r="C20" s="18"/>
      <c r="D20" s="4" t="s">
        <v>3513</v>
      </c>
      <c r="E20" s="22" t="str">
        <f t="shared" si="20"/>
        <v>X</v>
      </c>
      <c r="F20" s="22" t="str">
        <f t="shared" si="20"/>
        <v>X</v>
      </c>
      <c r="G20" s="22" t="str">
        <f t="shared" si="20"/>
        <v>X</v>
      </c>
      <c r="H20" s="22" t="str">
        <f t="shared" si="20"/>
        <v>X</v>
      </c>
      <c r="I20" s="22" t="str">
        <f t="shared" si="20"/>
        <v>X</v>
      </c>
      <c r="J20" s="22" t="str">
        <f t="shared" si="20"/>
        <v>X</v>
      </c>
      <c r="K20" s="22" t="str">
        <f t="shared" si="20"/>
        <v>X</v>
      </c>
      <c r="L20" s="22" t="str">
        <f t="shared" si="20"/>
        <v>X</v>
      </c>
      <c r="M20" s="22" t="str">
        <f t="shared" si="20"/>
        <v>X</v>
      </c>
      <c r="N20" s="22" t="str">
        <f t="shared" si="20"/>
        <v>X</v>
      </c>
      <c r="O20" s="22" t="str">
        <f t="shared" si="20"/>
        <v>X</v>
      </c>
      <c r="P20" s="22"/>
      <c r="Q20" s="22" t="str">
        <f t="shared" si="21"/>
        <v>X</v>
      </c>
      <c r="R20" s="22" t="str">
        <f t="shared" si="21"/>
        <v>X</v>
      </c>
      <c r="S20" s="22" t="str">
        <f t="shared" si="21"/>
        <v>X</v>
      </c>
      <c r="T20" s="22" t="str">
        <f t="shared" si="21"/>
        <v>X</v>
      </c>
      <c r="U20" s="22" t="str">
        <f t="shared" si="21"/>
        <v>X</v>
      </c>
      <c r="V20" s="22" t="str">
        <f t="shared" si="21"/>
        <v>X</v>
      </c>
      <c r="W20" s="22" t="str">
        <f t="shared" si="21"/>
        <v>X</v>
      </c>
      <c r="X20" s="22" t="str">
        <f t="shared" si="21"/>
        <v>X</v>
      </c>
      <c r="Y20" s="22" t="str">
        <f t="shared" si="21"/>
        <v>X</v>
      </c>
      <c r="Z20" s="22" t="str">
        <f t="shared" si="21"/>
        <v>X</v>
      </c>
      <c r="AA20" s="22" t="str">
        <f t="shared" si="21"/>
        <v>X</v>
      </c>
      <c r="AB20" s="22" t="str">
        <f t="shared" si="21"/>
        <v>X</v>
      </c>
      <c r="AC20" s="22" t="str">
        <f t="shared" si="21"/>
        <v>X</v>
      </c>
      <c r="AD20" s="22" t="str">
        <f t="shared" si="19"/>
        <v>X</v>
      </c>
      <c r="AE20" s="46" t="s">
        <v>3469</v>
      </c>
      <c r="AF20" s="46" t="s">
        <v>3473</v>
      </c>
      <c r="AG20" s="46">
        <v>15</v>
      </c>
      <c r="AH20" s="46">
        <v>0</v>
      </c>
      <c r="AI20" s="46">
        <v>0</v>
      </c>
      <c r="AJ20" s="46">
        <v>25</v>
      </c>
      <c r="AK20" s="46" t="s">
        <v>3444</v>
      </c>
      <c r="AL20" s="46">
        <v>10</v>
      </c>
      <c r="AM20" s="46">
        <v>0</v>
      </c>
      <c r="AN20" s="46">
        <v>0</v>
      </c>
      <c r="AO20" s="46">
        <v>0</v>
      </c>
      <c r="AP20" s="46">
        <v>2</v>
      </c>
      <c r="AQ20" s="46">
        <v>0</v>
      </c>
      <c r="AR20" s="46">
        <v>99</v>
      </c>
      <c r="AS20" s="46">
        <v>0</v>
      </c>
      <c r="AT20" s="46"/>
      <c r="AV20" s="32" t="str">
        <f t="shared" si="17"/>
        <v>1JBTD13</v>
      </c>
      <c r="AW20" s="32" t="b">
        <f t="shared" si="9"/>
        <v>1</v>
      </c>
      <c r="AX20" s="32" t="b">
        <f t="shared" si="10"/>
        <v>1</v>
      </c>
      <c r="AY20" s="32" t="b">
        <f t="shared" si="11"/>
        <v>1</v>
      </c>
      <c r="AZ20" s="32" t="b">
        <f t="shared" si="12"/>
        <v>1</v>
      </c>
      <c r="BA20" t="s">
        <v>10</v>
      </c>
      <c r="BB20" t="s">
        <v>3470</v>
      </c>
      <c r="BC20">
        <v>30</v>
      </c>
      <c r="BD20">
        <v>10</v>
      </c>
      <c r="BE20">
        <v>1.5</v>
      </c>
      <c r="BF20" t="s">
        <v>3471</v>
      </c>
      <c r="BG20" t="s">
        <v>9398</v>
      </c>
      <c r="BH20" s="61">
        <v>43115.505119675923</v>
      </c>
      <c r="BI20" t="s">
        <v>9398</v>
      </c>
      <c r="BJ20" s="61">
        <v>43115.505119675923</v>
      </c>
      <c r="BL20" s="32" t="str">
        <f t="shared" si="18"/>
        <v>AUK1D13</v>
      </c>
      <c r="BM20" s="32" t="b">
        <f t="shared" si="13"/>
        <v>1</v>
      </c>
      <c r="BN20" s="32" t="b">
        <f t="shared" si="14"/>
        <v>1</v>
      </c>
      <c r="BO20" s="32" t="b">
        <f t="shared" si="15"/>
        <v>1</v>
      </c>
      <c r="BP20" s="32" t="b">
        <f t="shared" si="16"/>
        <v>1</v>
      </c>
      <c r="BQ20" s="46" t="s">
        <v>11488</v>
      </c>
      <c r="BR20" s="46" t="s">
        <v>3470</v>
      </c>
      <c r="BS20" s="46">
        <v>30</v>
      </c>
      <c r="BT20" s="46">
        <v>10</v>
      </c>
      <c r="BU20" s="46">
        <v>1.5</v>
      </c>
      <c r="BV20" s="46" t="s">
        <v>3471</v>
      </c>
      <c r="BW20" s="46" t="s">
        <v>9398</v>
      </c>
      <c r="BX20" s="61">
        <v>43165.319043020834</v>
      </c>
      <c r="BY20" s="46" t="s">
        <v>9398</v>
      </c>
      <c r="BZ20" s="61">
        <v>43165.319043020834</v>
      </c>
    </row>
    <row r="21" spans="1:78" x14ac:dyDescent="0.35">
      <c r="A21" s="47">
        <v>43115</v>
      </c>
      <c r="B21" s="47">
        <v>43165</v>
      </c>
      <c r="D21" t="s">
        <v>3509</v>
      </c>
      <c r="E21" s="22" t="str">
        <f t="shared" si="20"/>
        <v>X</v>
      </c>
      <c r="F21" s="22" t="str">
        <f t="shared" si="20"/>
        <v>X</v>
      </c>
      <c r="G21" s="22" t="str">
        <f t="shared" si="20"/>
        <v>X</v>
      </c>
      <c r="H21" s="22" t="str">
        <f t="shared" si="20"/>
        <v>X</v>
      </c>
      <c r="I21" s="22" t="str">
        <f t="shared" si="20"/>
        <v>X</v>
      </c>
      <c r="J21" s="22" t="str">
        <f t="shared" si="20"/>
        <v>X</v>
      </c>
      <c r="K21" s="22" t="str">
        <f t="shared" si="20"/>
        <v>X</v>
      </c>
      <c r="L21" s="22" t="str">
        <f t="shared" si="20"/>
        <v>X</v>
      </c>
      <c r="M21" s="22" t="str">
        <f t="shared" si="20"/>
        <v>X</v>
      </c>
      <c r="N21" s="22" t="str">
        <f t="shared" si="20"/>
        <v>X</v>
      </c>
      <c r="O21" s="22" t="str">
        <f t="shared" si="20"/>
        <v>X</v>
      </c>
      <c r="P21" s="22"/>
      <c r="Q21" s="22" t="str">
        <f t="shared" si="21"/>
        <v>X</v>
      </c>
      <c r="R21" s="22" t="str">
        <f t="shared" si="21"/>
        <v>X</v>
      </c>
      <c r="S21" s="22" t="str">
        <f t="shared" si="21"/>
        <v>X</v>
      </c>
      <c r="T21" s="22" t="str">
        <f t="shared" si="21"/>
        <v>X</v>
      </c>
      <c r="U21" s="22" t="str">
        <f t="shared" si="21"/>
        <v>X</v>
      </c>
      <c r="V21" s="22" t="str">
        <f t="shared" si="21"/>
        <v>X</v>
      </c>
      <c r="W21" s="22" t="str">
        <f t="shared" si="21"/>
        <v>X</v>
      </c>
      <c r="X21" s="22" t="str">
        <f t="shared" si="21"/>
        <v>X</v>
      </c>
      <c r="Y21" s="22" t="str">
        <f t="shared" si="21"/>
        <v>X</v>
      </c>
      <c r="Z21" s="22" t="str">
        <f t="shared" si="21"/>
        <v>X</v>
      </c>
      <c r="AA21" s="22" t="str">
        <f t="shared" si="21"/>
        <v>X</v>
      </c>
      <c r="AB21" s="22" t="str">
        <f t="shared" si="21"/>
        <v>X</v>
      </c>
      <c r="AC21" s="22" t="str">
        <f t="shared" si="21"/>
        <v>X</v>
      </c>
      <c r="AD21" s="22" t="str">
        <f t="shared" si="19"/>
        <v>X</v>
      </c>
      <c r="AE21" s="4" t="s">
        <v>3470</v>
      </c>
      <c r="AF21" s="4" t="s">
        <v>3471</v>
      </c>
      <c r="AG21" s="4">
        <v>30</v>
      </c>
      <c r="AH21" s="4">
        <v>0</v>
      </c>
      <c r="AI21" s="4">
        <v>0</v>
      </c>
      <c r="AJ21" s="4">
        <v>25</v>
      </c>
      <c r="AK21" t="s">
        <v>3444</v>
      </c>
      <c r="AL21">
        <v>10</v>
      </c>
      <c r="AM21">
        <v>0</v>
      </c>
      <c r="AN21">
        <v>0</v>
      </c>
      <c r="AO21">
        <v>0</v>
      </c>
      <c r="AP21">
        <v>1.5</v>
      </c>
      <c r="AQ21">
        <v>0</v>
      </c>
      <c r="AR21">
        <v>99</v>
      </c>
      <c r="AS21">
        <v>0</v>
      </c>
      <c r="AV21" s="32" t="str">
        <f t="shared" si="17"/>
        <v>1JBTD14</v>
      </c>
      <c r="AW21" s="32" t="b">
        <f t="shared" si="9"/>
        <v>1</v>
      </c>
      <c r="AX21" s="32" t="b">
        <f t="shared" si="10"/>
        <v>1</v>
      </c>
      <c r="AY21" s="32" t="b">
        <f t="shared" si="11"/>
        <v>1</v>
      </c>
      <c r="AZ21" s="32" t="b">
        <f t="shared" si="12"/>
        <v>1</v>
      </c>
      <c r="BA21" t="s">
        <v>10</v>
      </c>
      <c r="BB21" t="s">
        <v>3472</v>
      </c>
      <c r="BC21">
        <v>45</v>
      </c>
      <c r="BD21">
        <v>15</v>
      </c>
      <c r="BE21">
        <v>2</v>
      </c>
      <c r="BF21" t="s">
        <v>9879</v>
      </c>
      <c r="BG21" t="s">
        <v>9398</v>
      </c>
      <c r="BH21" s="61">
        <v>43173.339117905096</v>
      </c>
      <c r="BI21" t="s">
        <v>9398</v>
      </c>
      <c r="BJ21" s="61">
        <v>43173.339117905096</v>
      </c>
      <c r="BL21" s="32" t="str">
        <f t="shared" si="18"/>
        <v>AUK1D14</v>
      </c>
      <c r="BM21" s="32" t="b">
        <f t="shared" si="13"/>
        <v>1</v>
      </c>
      <c r="BN21" s="32" t="b">
        <f t="shared" si="14"/>
        <v>1</v>
      </c>
      <c r="BO21" s="32" t="b">
        <f t="shared" si="15"/>
        <v>1</v>
      </c>
      <c r="BP21" s="32" t="b">
        <f t="shared" si="16"/>
        <v>1</v>
      </c>
      <c r="BQ21" s="46" t="s">
        <v>11488</v>
      </c>
      <c r="BR21" s="46" t="s">
        <v>3472</v>
      </c>
      <c r="BS21" s="46">
        <v>45</v>
      </c>
      <c r="BT21" s="46">
        <v>15</v>
      </c>
      <c r="BU21" s="46">
        <v>2</v>
      </c>
      <c r="BV21" s="46" t="s">
        <v>9879</v>
      </c>
      <c r="BW21" s="46" t="s">
        <v>9398</v>
      </c>
      <c r="BX21" s="61">
        <v>43173.303010682874</v>
      </c>
      <c r="BY21" s="46" t="s">
        <v>9398</v>
      </c>
      <c r="BZ21" s="61">
        <v>43173.303010682874</v>
      </c>
    </row>
    <row r="22" spans="1:78" x14ac:dyDescent="0.35">
      <c r="A22" s="5">
        <v>43173</v>
      </c>
      <c r="B22" s="5">
        <v>43173</v>
      </c>
      <c r="D22" t="s">
        <v>9878</v>
      </c>
      <c r="E22" s="22" t="str">
        <f t="shared" si="20"/>
        <v>X</v>
      </c>
      <c r="F22" s="22" t="str">
        <f t="shared" si="20"/>
        <v>X</v>
      </c>
      <c r="G22" s="22" t="str">
        <f t="shared" si="20"/>
        <v>X</v>
      </c>
      <c r="H22" s="22" t="str">
        <f t="shared" si="20"/>
        <v>X</v>
      </c>
      <c r="I22" s="22" t="str">
        <f t="shared" si="20"/>
        <v>X</v>
      </c>
      <c r="J22" s="22" t="str">
        <f t="shared" si="20"/>
        <v>X</v>
      </c>
      <c r="K22" s="22" t="str">
        <f t="shared" si="20"/>
        <v>X</v>
      </c>
      <c r="L22" s="22" t="str">
        <f t="shared" si="20"/>
        <v>X</v>
      </c>
      <c r="M22" s="22" t="str">
        <f t="shared" si="20"/>
        <v>X</v>
      </c>
      <c r="N22" s="22" t="str">
        <f t="shared" si="20"/>
        <v>X</v>
      </c>
      <c r="O22" s="22" t="str">
        <f t="shared" si="20"/>
        <v>X</v>
      </c>
      <c r="P22" s="22"/>
      <c r="Q22" s="22" t="str">
        <f t="shared" si="21"/>
        <v>X</v>
      </c>
      <c r="R22" s="22" t="str">
        <f t="shared" si="21"/>
        <v>X</v>
      </c>
      <c r="S22" s="22" t="str">
        <f t="shared" si="21"/>
        <v>X</v>
      </c>
      <c r="T22" s="22" t="str">
        <f t="shared" si="21"/>
        <v>X</v>
      </c>
      <c r="U22" s="22" t="str">
        <f t="shared" si="21"/>
        <v>X</v>
      </c>
      <c r="V22" s="22" t="str">
        <f t="shared" si="21"/>
        <v>X</v>
      </c>
      <c r="W22" s="22" t="str">
        <f t="shared" si="21"/>
        <v>X</v>
      </c>
      <c r="X22" s="22" t="str">
        <f t="shared" si="21"/>
        <v>X</v>
      </c>
      <c r="Y22" s="22" t="str">
        <f t="shared" si="21"/>
        <v>X</v>
      </c>
      <c r="Z22" s="22" t="str">
        <f t="shared" si="21"/>
        <v>X</v>
      </c>
      <c r="AA22" s="22" t="str">
        <f t="shared" si="21"/>
        <v>X</v>
      </c>
      <c r="AB22" s="22" t="str">
        <f t="shared" si="21"/>
        <v>X</v>
      </c>
      <c r="AC22" s="22" t="str">
        <f t="shared" si="21"/>
        <v>X</v>
      </c>
      <c r="AD22" s="22" t="str">
        <f t="shared" si="19"/>
        <v>X</v>
      </c>
      <c r="AE22" t="s">
        <v>3472</v>
      </c>
      <c r="AF22" t="s">
        <v>9879</v>
      </c>
      <c r="AG22">
        <v>45</v>
      </c>
      <c r="AH22">
        <v>0</v>
      </c>
      <c r="AI22">
        <v>0</v>
      </c>
      <c r="AJ22">
        <v>25</v>
      </c>
      <c r="AK22" t="s">
        <v>3444</v>
      </c>
      <c r="AL22">
        <v>15</v>
      </c>
      <c r="AM22">
        <v>0</v>
      </c>
      <c r="AN22">
        <v>0</v>
      </c>
      <c r="AO22">
        <v>0</v>
      </c>
      <c r="AP22">
        <v>2</v>
      </c>
      <c r="AQ22">
        <v>0</v>
      </c>
      <c r="AR22">
        <v>99</v>
      </c>
      <c r="AS22">
        <v>0</v>
      </c>
      <c r="AV22" s="32" t="str">
        <f t="shared" si="17"/>
        <v>1JBTD15</v>
      </c>
      <c r="AW22" s="32" t="b">
        <f t="shared" si="9"/>
        <v>1</v>
      </c>
      <c r="AX22" s="32" t="b">
        <f t="shared" si="10"/>
        <v>1</v>
      </c>
      <c r="AY22" s="32" t="b">
        <f t="shared" si="11"/>
        <v>1</v>
      </c>
      <c r="AZ22" s="32" t="b">
        <f t="shared" si="12"/>
        <v>1</v>
      </c>
      <c r="BA22" t="s">
        <v>10</v>
      </c>
      <c r="BB22" t="s">
        <v>3474</v>
      </c>
      <c r="BC22">
        <v>60</v>
      </c>
      <c r="BD22">
        <v>10</v>
      </c>
      <c r="BE22">
        <v>2</v>
      </c>
      <c r="BF22" t="s">
        <v>3475</v>
      </c>
      <c r="BG22" t="s">
        <v>9398</v>
      </c>
      <c r="BH22" s="61">
        <v>43070.33449533565</v>
      </c>
      <c r="BI22" t="s">
        <v>9398</v>
      </c>
      <c r="BJ22" s="61">
        <v>43070.33449533565</v>
      </c>
      <c r="BL22" s="32" t="str">
        <f t="shared" si="18"/>
        <v>AUK1D15</v>
      </c>
      <c r="BM22" s="32" t="b">
        <f t="shared" si="13"/>
        <v>1</v>
      </c>
      <c r="BN22" s="32" t="b">
        <f t="shared" si="14"/>
        <v>1</v>
      </c>
      <c r="BO22" s="32" t="b">
        <f t="shared" si="15"/>
        <v>1</v>
      </c>
      <c r="BP22" s="32" t="b">
        <f t="shared" si="16"/>
        <v>1</v>
      </c>
      <c r="BQ22" s="46" t="s">
        <v>11488</v>
      </c>
      <c r="BR22" s="46" t="s">
        <v>3474</v>
      </c>
      <c r="BS22" s="46">
        <v>60</v>
      </c>
      <c r="BT22" s="46">
        <v>10</v>
      </c>
      <c r="BU22" s="46">
        <v>2</v>
      </c>
      <c r="BV22" s="46" t="s">
        <v>3475</v>
      </c>
      <c r="BW22" s="46" t="s">
        <v>9398</v>
      </c>
      <c r="BX22" s="61">
        <v>43165.319043206022</v>
      </c>
      <c r="BY22" s="46" t="s">
        <v>9398</v>
      </c>
      <c r="BZ22" s="61">
        <v>43165.319043206022</v>
      </c>
    </row>
    <row r="23" spans="1:78" s="46" customFormat="1" x14ac:dyDescent="0.35">
      <c r="A23" s="18"/>
      <c r="B23" s="47">
        <v>43165</v>
      </c>
      <c r="C23" s="18"/>
      <c r="D23" s="4"/>
      <c r="E23" s="22" t="str">
        <f t="shared" si="20"/>
        <v>X</v>
      </c>
      <c r="F23" s="22" t="str">
        <f t="shared" si="20"/>
        <v>X</v>
      </c>
      <c r="G23" s="22" t="str">
        <f t="shared" si="20"/>
        <v>X</v>
      </c>
      <c r="H23" s="22" t="str">
        <f t="shared" si="20"/>
        <v>X</v>
      </c>
      <c r="I23" s="22" t="str">
        <f t="shared" si="20"/>
        <v>X</v>
      </c>
      <c r="J23" s="22" t="str">
        <f t="shared" si="20"/>
        <v>X</v>
      </c>
      <c r="K23" s="22" t="str">
        <f t="shared" si="20"/>
        <v>X</v>
      </c>
      <c r="L23" s="22" t="str">
        <f t="shared" si="20"/>
        <v>X</v>
      </c>
      <c r="M23" s="22" t="str">
        <f t="shared" si="20"/>
        <v>X</v>
      </c>
      <c r="N23" s="22" t="str">
        <f t="shared" si="20"/>
        <v>X</v>
      </c>
      <c r="O23" s="22" t="str">
        <f t="shared" si="20"/>
        <v>X</v>
      </c>
      <c r="P23" s="22"/>
      <c r="Q23" s="22" t="str">
        <f t="shared" si="21"/>
        <v>X</v>
      </c>
      <c r="R23" s="22" t="str">
        <f t="shared" si="21"/>
        <v>X</v>
      </c>
      <c r="S23" s="22" t="str">
        <f t="shared" si="21"/>
        <v>X</v>
      </c>
      <c r="T23" s="22" t="str">
        <f t="shared" si="21"/>
        <v>X</v>
      </c>
      <c r="U23" s="22" t="str">
        <f t="shared" si="21"/>
        <v>X</v>
      </c>
      <c r="V23" s="22" t="str">
        <f t="shared" si="21"/>
        <v>X</v>
      </c>
      <c r="W23" s="22" t="str">
        <f t="shared" si="21"/>
        <v>X</v>
      </c>
      <c r="X23" s="22" t="str">
        <f t="shared" si="21"/>
        <v>X</v>
      </c>
      <c r="Y23" s="22" t="str">
        <f t="shared" si="21"/>
        <v>X</v>
      </c>
      <c r="Z23" s="22" t="str">
        <f t="shared" si="21"/>
        <v>X</v>
      </c>
      <c r="AA23" s="22" t="str">
        <f t="shared" si="21"/>
        <v>X</v>
      </c>
      <c r="AB23" s="22" t="str">
        <f t="shared" si="21"/>
        <v>X</v>
      </c>
      <c r="AC23" s="22" t="str">
        <f t="shared" si="21"/>
        <v>X</v>
      </c>
      <c r="AD23" s="22" t="str">
        <f t="shared" si="19"/>
        <v>X</v>
      </c>
      <c r="AE23" t="s">
        <v>3474</v>
      </c>
      <c r="AF23" t="s">
        <v>3475</v>
      </c>
      <c r="AG23">
        <v>60</v>
      </c>
      <c r="AH23">
        <v>0</v>
      </c>
      <c r="AI23">
        <v>0</v>
      </c>
      <c r="AJ23">
        <v>25</v>
      </c>
      <c r="AK23" t="s">
        <v>3444</v>
      </c>
      <c r="AL23">
        <v>10</v>
      </c>
      <c r="AM23">
        <v>0</v>
      </c>
      <c r="AN23">
        <v>0</v>
      </c>
      <c r="AO23">
        <v>0</v>
      </c>
      <c r="AP23">
        <v>2</v>
      </c>
      <c r="AQ23">
        <v>0</v>
      </c>
      <c r="AR23">
        <v>99</v>
      </c>
      <c r="AS23">
        <v>0</v>
      </c>
      <c r="AT23"/>
      <c r="AV23" s="32" t="str">
        <f t="shared" si="17"/>
        <v>1JBTD16</v>
      </c>
      <c r="AW23" s="32" t="b">
        <f t="shared" si="9"/>
        <v>1</v>
      </c>
      <c r="AX23" s="32" t="b">
        <f t="shared" si="10"/>
        <v>1</v>
      </c>
      <c r="AY23" s="32" t="b">
        <f t="shared" si="11"/>
        <v>1</v>
      </c>
      <c r="AZ23" s="32" t="b">
        <f t="shared" si="12"/>
        <v>1</v>
      </c>
      <c r="BA23" s="46" t="s">
        <v>10</v>
      </c>
      <c r="BB23" s="46" t="s">
        <v>10290</v>
      </c>
      <c r="BC23" s="46">
        <v>55</v>
      </c>
      <c r="BD23" s="46">
        <v>15</v>
      </c>
      <c r="BE23" s="46">
        <v>2</v>
      </c>
      <c r="BF23" s="46" t="s">
        <v>10291</v>
      </c>
      <c r="BG23" s="46" t="s">
        <v>9398</v>
      </c>
      <c r="BH23" s="61">
        <v>43230.319552581015</v>
      </c>
      <c r="BI23" s="46" t="s">
        <v>9398</v>
      </c>
      <c r="BJ23" s="61">
        <v>43230.319552581015</v>
      </c>
      <c r="BL23" s="32" t="str">
        <f t="shared" si="18"/>
        <v>AUK1D16</v>
      </c>
      <c r="BM23" s="32" t="b">
        <f t="shared" si="13"/>
        <v>1</v>
      </c>
      <c r="BN23" s="32" t="b">
        <f t="shared" si="14"/>
        <v>1</v>
      </c>
      <c r="BO23" s="32" t="b">
        <f t="shared" si="15"/>
        <v>1</v>
      </c>
      <c r="BP23" s="32" t="b">
        <f t="shared" si="16"/>
        <v>1</v>
      </c>
      <c r="BQ23" s="46" t="s">
        <v>11488</v>
      </c>
      <c r="BR23" s="46" t="s">
        <v>10290</v>
      </c>
      <c r="BS23" s="46">
        <v>55</v>
      </c>
      <c r="BT23" s="46">
        <v>15</v>
      </c>
      <c r="BU23" s="46">
        <v>2</v>
      </c>
      <c r="BV23" s="46" t="s">
        <v>10291</v>
      </c>
      <c r="BW23" s="46" t="s">
        <v>9398</v>
      </c>
      <c r="BX23" s="61">
        <v>43230.333532060184</v>
      </c>
      <c r="BY23" s="46" t="s">
        <v>9398</v>
      </c>
      <c r="BZ23" s="61">
        <v>43230.333718599541</v>
      </c>
    </row>
    <row r="24" spans="1:78" s="46" customFormat="1" x14ac:dyDescent="0.35">
      <c r="A24" s="47">
        <v>43230</v>
      </c>
      <c r="B24" s="47"/>
      <c r="C24" s="47"/>
      <c r="D24" s="46" t="s">
        <v>10292</v>
      </c>
      <c r="E24" s="22" t="str">
        <f t="shared" si="20"/>
        <v>X</v>
      </c>
      <c r="F24" s="22" t="str">
        <f t="shared" si="20"/>
        <v/>
      </c>
      <c r="G24" s="22" t="str">
        <f t="shared" si="20"/>
        <v>X</v>
      </c>
      <c r="H24" s="22" t="str">
        <f t="shared" si="20"/>
        <v/>
      </c>
      <c r="I24" s="22" t="str">
        <f t="shared" si="20"/>
        <v>X</v>
      </c>
      <c r="J24" s="22" t="str">
        <f t="shared" si="20"/>
        <v>X</v>
      </c>
      <c r="K24" s="22" t="str">
        <f t="shared" si="20"/>
        <v>X</v>
      </c>
      <c r="L24" s="22" t="str">
        <f t="shared" si="20"/>
        <v>X</v>
      </c>
      <c r="M24" s="22" t="str">
        <f t="shared" si="20"/>
        <v>X</v>
      </c>
      <c r="N24" s="22" t="str">
        <f t="shared" si="20"/>
        <v>X</v>
      </c>
      <c r="O24" s="22" t="str">
        <f t="shared" si="20"/>
        <v>X</v>
      </c>
      <c r="P24" s="22"/>
      <c r="Q24" s="22" t="str">
        <f t="shared" si="21"/>
        <v>X</v>
      </c>
      <c r="R24" s="22" t="str">
        <f t="shared" si="21"/>
        <v>X</v>
      </c>
      <c r="S24" s="22" t="str">
        <f t="shared" si="21"/>
        <v>X</v>
      </c>
      <c r="T24" s="22" t="str">
        <f t="shared" si="21"/>
        <v>X</v>
      </c>
      <c r="U24" s="22" t="str">
        <f t="shared" si="21"/>
        <v>X</v>
      </c>
      <c r="V24" s="22" t="str">
        <f t="shared" si="21"/>
        <v>X</v>
      </c>
      <c r="W24" s="22" t="str">
        <f t="shared" si="21"/>
        <v>X</v>
      </c>
      <c r="X24" s="22" t="str">
        <f t="shared" si="21"/>
        <v>X</v>
      </c>
      <c r="Y24" s="22" t="str">
        <f t="shared" si="21"/>
        <v>X</v>
      </c>
      <c r="Z24" s="22" t="str">
        <f t="shared" si="21"/>
        <v>X</v>
      </c>
      <c r="AA24" s="22" t="str">
        <f t="shared" si="21"/>
        <v>X</v>
      </c>
      <c r="AB24" s="22" t="str">
        <f t="shared" si="21"/>
        <v>X</v>
      </c>
      <c r="AC24" s="22" t="str">
        <f t="shared" si="21"/>
        <v>X</v>
      </c>
      <c r="AD24" s="22" t="str">
        <f t="shared" si="19"/>
        <v>X</v>
      </c>
      <c r="AE24" s="46" t="s">
        <v>10290</v>
      </c>
      <c r="AF24" s="46" t="s">
        <v>10291</v>
      </c>
      <c r="AG24" s="46">
        <v>55</v>
      </c>
      <c r="AH24" s="46">
        <v>0</v>
      </c>
      <c r="AI24" s="46">
        <v>0</v>
      </c>
      <c r="AJ24" s="46">
        <v>25</v>
      </c>
      <c r="AK24" s="46" t="s">
        <v>3444</v>
      </c>
      <c r="AL24" s="46">
        <v>15</v>
      </c>
      <c r="AM24" s="46">
        <v>0</v>
      </c>
      <c r="AN24" s="46">
        <v>0</v>
      </c>
      <c r="AO24" s="46">
        <v>0</v>
      </c>
      <c r="AP24" s="46">
        <v>2</v>
      </c>
      <c r="AQ24" s="46">
        <v>0</v>
      </c>
      <c r="AR24" s="46">
        <v>99</v>
      </c>
      <c r="AS24" s="46">
        <v>0</v>
      </c>
      <c r="AV24" s="32" t="str">
        <f t="shared" si="17"/>
        <v>1JBTD17</v>
      </c>
      <c r="AW24" s="32" t="b">
        <f t="shared" si="9"/>
        <v>1</v>
      </c>
      <c r="AX24" s="32" t="b">
        <f t="shared" si="10"/>
        <v>1</v>
      </c>
      <c r="AY24" s="32" t="b">
        <f t="shared" si="11"/>
        <v>1</v>
      </c>
      <c r="AZ24" s="32" t="b">
        <f t="shared" si="12"/>
        <v>1</v>
      </c>
      <c r="BA24" s="46" t="s">
        <v>10</v>
      </c>
      <c r="BB24" s="46" t="s">
        <v>11346</v>
      </c>
      <c r="BC24" s="46">
        <v>45</v>
      </c>
      <c r="BD24" s="46">
        <v>40</v>
      </c>
      <c r="BE24" s="46">
        <v>0.5</v>
      </c>
      <c r="BF24" s="46" t="s">
        <v>11347</v>
      </c>
      <c r="BG24" s="46" t="s">
        <v>9398</v>
      </c>
      <c r="BH24" s="61">
        <v>43319.561264664349</v>
      </c>
      <c r="BI24" s="46" t="s">
        <v>9398</v>
      </c>
      <c r="BJ24" s="61">
        <v>43319.561264664349</v>
      </c>
      <c r="BL24" s="32" t="str">
        <f t="shared" si="18"/>
        <v>AUK1D17</v>
      </c>
      <c r="BM24" s="32" t="b">
        <f t="shared" si="13"/>
        <v>1</v>
      </c>
      <c r="BN24" s="32" t="b">
        <f t="shared" si="14"/>
        <v>1</v>
      </c>
      <c r="BO24" s="32" t="b">
        <f t="shared" si="15"/>
        <v>1</v>
      </c>
      <c r="BP24" s="32" t="b">
        <f t="shared" si="16"/>
        <v>1</v>
      </c>
      <c r="BQ24" s="46" t="s">
        <v>11488</v>
      </c>
      <c r="BR24" s="46" t="s">
        <v>11346</v>
      </c>
      <c r="BS24" s="46">
        <v>45</v>
      </c>
      <c r="BT24" s="46">
        <v>40</v>
      </c>
      <c r="BU24" s="46">
        <v>0.5</v>
      </c>
      <c r="BV24" s="46" t="s">
        <v>11347</v>
      </c>
      <c r="BW24" s="46" t="s">
        <v>9398</v>
      </c>
      <c r="BX24" s="61">
        <v>43403.460582291664</v>
      </c>
      <c r="BY24" s="46" t="s">
        <v>9398</v>
      </c>
      <c r="BZ24" s="61">
        <v>43403.460582291664</v>
      </c>
    </row>
    <row r="25" spans="1:78" s="4" customFormat="1" x14ac:dyDescent="0.35">
      <c r="A25" s="47">
        <v>43319</v>
      </c>
      <c r="B25" s="47"/>
      <c r="C25" s="47"/>
      <c r="D25" s="46" t="s">
        <v>11345</v>
      </c>
      <c r="E25" s="22" t="str">
        <f t="shared" ref="E25:O34" si="22">IF(ISERROR(VLOOKUP(E$4&amp;$AE25,$AV:$AV,1,0)),"","X")</f>
        <v>X</v>
      </c>
      <c r="F25" s="22" t="str">
        <f t="shared" si="22"/>
        <v>X</v>
      </c>
      <c r="G25" s="22" t="str">
        <f t="shared" si="22"/>
        <v>X</v>
      </c>
      <c r="H25" s="22" t="str">
        <f t="shared" si="22"/>
        <v>X</v>
      </c>
      <c r="I25" s="22" t="str">
        <f t="shared" si="22"/>
        <v>X</v>
      </c>
      <c r="J25" s="22" t="str">
        <f t="shared" si="22"/>
        <v>X</v>
      </c>
      <c r="K25" s="22" t="str">
        <f t="shared" si="22"/>
        <v>X</v>
      </c>
      <c r="L25" s="22" t="str">
        <f t="shared" si="22"/>
        <v/>
      </c>
      <c r="M25" s="22" t="str">
        <f t="shared" si="22"/>
        <v/>
      </c>
      <c r="N25" s="22" t="str">
        <f t="shared" si="22"/>
        <v/>
      </c>
      <c r="O25" s="22" t="str">
        <f t="shared" si="22"/>
        <v/>
      </c>
      <c r="P25" s="22"/>
      <c r="Q25" s="22" t="str">
        <f t="shared" ref="Q25:AC34" si="23">IF(ISERROR(VLOOKUP(Q$4&amp;$AE25,$BL:$BL,1,0)),"","X")</f>
        <v>X</v>
      </c>
      <c r="R25" s="22" t="str">
        <f t="shared" si="23"/>
        <v>X</v>
      </c>
      <c r="S25" s="22" t="str">
        <f t="shared" si="23"/>
        <v>X</v>
      </c>
      <c r="T25" s="22" t="str">
        <f t="shared" si="23"/>
        <v>X</v>
      </c>
      <c r="U25" s="22" t="str">
        <f t="shared" si="23"/>
        <v>X</v>
      </c>
      <c r="V25" s="22" t="str">
        <f t="shared" si="23"/>
        <v>X</v>
      </c>
      <c r="W25" s="22" t="str">
        <f t="shared" si="23"/>
        <v>X</v>
      </c>
      <c r="X25" s="22" t="str">
        <f t="shared" si="23"/>
        <v>X</v>
      </c>
      <c r="Y25" s="22" t="str">
        <f t="shared" si="23"/>
        <v>X</v>
      </c>
      <c r="Z25" s="22" t="str">
        <f t="shared" si="23"/>
        <v>X</v>
      </c>
      <c r="AA25" s="22" t="str">
        <f t="shared" si="23"/>
        <v>X</v>
      </c>
      <c r="AB25" s="22" t="str">
        <f t="shared" si="23"/>
        <v>X</v>
      </c>
      <c r="AC25" s="22" t="str">
        <f t="shared" si="23"/>
        <v>X</v>
      </c>
      <c r="AD25" s="22" t="str">
        <f t="shared" si="19"/>
        <v>X</v>
      </c>
      <c r="AE25" s="46" t="s">
        <v>11346</v>
      </c>
      <c r="AF25" s="46" t="s">
        <v>11347</v>
      </c>
      <c r="AG25" s="46">
        <v>45</v>
      </c>
      <c r="AH25" s="46">
        <v>0</v>
      </c>
      <c r="AI25" s="46">
        <v>0</v>
      </c>
      <c r="AJ25" s="46">
        <v>25</v>
      </c>
      <c r="AK25" s="46" t="s">
        <v>3444</v>
      </c>
      <c r="AL25" s="46">
        <v>40</v>
      </c>
      <c r="AM25" s="46">
        <v>0</v>
      </c>
      <c r="AN25" s="46">
        <v>0</v>
      </c>
      <c r="AO25" s="46">
        <v>0</v>
      </c>
      <c r="AP25" s="46">
        <v>0.5</v>
      </c>
      <c r="AQ25" s="46">
        <v>0</v>
      </c>
      <c r="AR25" s="46">
        <v>99</v>
      </c>
      <c r="AS25" s="46">
        <v>0</v>
      </c>
      <c r="AT25" s="46"/>
      <c r="AV25" s="32" t="str">
        <f t="shared" si="17"/>
        <v>1JBTLOC</v>
      </c>
      <c r="AW25" s="32" t="b">
        <f t="shared" si="9"/>
        <v>1</v>
      </c>
      <c r="AX25" s="32" t="b">
        <f t="shared" si="10"/>
        <v>1</v>
      </c>
      <c r="AY25" s="32" t="b">
        <f t="shared" si="11"/>
        <v>1</v>
      </c>
      <c r="AZ25" s="32" t="b">
        <f t="shared" si="12"/>
        <v>1</v>
      </c>
      <c r="BA25" s="4" t="s">
        <v>10</v>
      </c>
      <c r="BB25" s="4" t="s">
        <v>3510</v>
      </c>
      <c r="BC25" s="4">
        <v>0</v>
      </c>
      <c r="BD25" s="4">
        <v>0</v>
      </c>
      <c r="BE25" s="4">
        <v>0</v>
      </c>
      <c r="BF25" s="4" t="s">
        <v>3511</v>
      </c>
      <c r="BG25" s="4" t="s">
        <v>11132</v>
      </c>
      <c r="BH25" s="61">
        <v>42941.508861192131</v>
      </c>
      <c r="BI25" s="4" t="s">
        <v>11132</v>
      </c>
      <c r="BJ25" s="61">
        <v>42941.508861192131</v>
      </c>
      <c r="BL25" s="32" t="str">
        <f t="shared" si="18"/>
        <v>AUK1LOC</v>
      </c>
      <c r="BM25" s="32" t="b">
        <f t="shared" si="13"/>
        <v>1</v>
      </c>
      <c r="BN25" s="32" t="b">
        <f t="shared" si="14"/>
        <v>1</v>
      </c>
      <c r="BO25" s="32" t="b">
        <f t="shared" si="15"/>
        <v>1</v>
      </c>
      <c r="BP25" s="32" t="b">
        <f t="shared" si="16"/>
        <v>1</v>
      </c>
      <c r="BQ25" s="46" t="s">
        <v>11488</v>
      </c>
      <c r="BR25" s="46" t="s">
        <v>3510</v>
      </c>
      <c r="BS25" s="46">
        <v>0</v>
      </c>
      <c r="BT25" s="46">
        <v>0</v>
      </c>
      <c r="BU25" s="46">
        <v>0</v>
      </c>
      <c r="BV25" s="46" t="s">
        <v>3511</v>
      </c>
      <c r="BW25" s="46" t="s">
        <v>9398</v>
      </c>
      <c r="BX25" s="61">
        <v>43165.319043483796</v>
      </c>
      <c r="BY25" s="46" t="s">
        <v>9398</v>
      </c>
      <c r="BZ25" s="61">
        <v>43165.319043483796</v>
      </c>
    </row>
    <row r="26" spans="1:78" x14ac:dyDescent="0.35">
      <c r="A26" s="47">
        <v>43417</v>
      </c>
      <c r="B26" s="47">
        <v>43417</v>
      </c>
      <c r="C26" s="47"/>
      <c r="D26" s="46" t="s">
        <v>11544</v>
      </c>
      <c r="E26" s="22" t="str">
        <f t="shared" si="22"/>
        <v/>
      </c>
      <c r="F26" s="22" t="str">
        <f t="shared" si="22"/>
        <v/>
      </c>
      <c r="G26" s="22" t="str">
        <f t="shared" si="22"/>
        <v/>
      </c>
      <c r="H26" s="22" t="str">
        <f t="shared" si="22"/>
        <v/>
      </c>
      <c r="I26" s="22" t="str">
        <f t="shared" si="22"/>
        <v/>
      </c>
      <c r="J26" s="22" t="str">
        <f t="shared" si="22"/>
        <v/>
      </c>
      <c r="K26" s="22" t="str">
        <f t="shared" si="22"/>
        <v/>
      </c>
      <c r="L26" s="22" t="str">
        <f t="shared" si="22"/>
        <v/>
      </c>
      <c r="M26" s="22" t="str">
        <f t="shared" si="22"/>
        <v/>
      </c>
      <c r="N26" s="22" t="str">
        <f t="shared" si="22"/>
        <v/>
      </c>
      <c r="O26" s="22" t="str">
        <f t="shared" si="22"/>
        <v/>
      </c>
      <c r="P26" s="22"/>
      <c r="Q26" s="22" t="str">
        <f t="shared" si="23"/>
        <v/>
      </c>
      <c r="R26" s="22" t="str">
        <f t="shared" si="23"/>
        <v/>
      </c>
      <c r="S26" s="22" t="str">
        <f t="shared" si="23"/>
        <v/>
      </c>
      <c r="T26" s="22" t="str">
        <f t="shared" si="23"/>
        <v/>
      </c>
      <c r="U26" s="22" t="str">
        <f t="shared" si="23"/>
        <v/>
      </c>
      <c r="V26" s="22" t="str">
        <f t="shared" si="23"/>
        <v/>
      </c>
      <c r="W26" s="22" t="str">
        <f t="shared" si="23"/>
        <v/>
      </c>
      <c r="X26" s="22" t="str">
        <f t="shared" si="23"/>
        <v/>
      </c>
      <c r="Y26" s="22" t="str">
        <f t="shared" si="23"/>
        <v/>
      </c>
      <c r="Z26" s="22" t="str">
        <f t="shared" si="23"/>
        <v/>
      </c>
      <c r="AA26" s="22" t="str">
        <f t="shared" si="23"/>
        <v/>
      </c>
      <c r="AB26" s="22" t="str">
        <f t="shared" si="23"/>
        <v/>
      </c>
      <c r="AC26" s="22" t="str">
        <f t="shared" si="23"/>
        <v/>
      </c>
      <c r="AD26" s="22" t="str">
        <f>IF(Q26&amp;R26&amp;S26&amp;T26&amp;U26&amp;V26&amp;W26&amp;X26&amp;Y26&amp;Z26&amp;AA26&amp;AB26&amp;AC26="XXXXXXXXXXXXX","X","")</f>
        <v/>
      </c>
      <c r="AE26" s="46" t="s">
        <v>11542</v>
      </c>
      <c r="AF26" s="46" t="s">
        <v>11543</v>
      </c>
      <c r="AG26" s="46">
        <v>60</v>
      </c>
      <c r="AH26" s="46">
        <v>0</v>
      </c>
      <c r="AI26" s="46">
        <v>0</v>
      </c>
      <c r="AJ26" s="46">
        <v>25</v>
      </c>
      <c r="AK26" s="46" t="s">
        <v>3444</v>
      </c>
      <c r="AL26" s="46">
        <v>15</v>
      </c>
      <c r="AM26" s="46">
        <v>0</v>
      </c>
      <c r="AN26" s="46">
        <v>0</v>
      </c>
      <c r="AO26" s="46">
        <v>0</v>
      </c>
      <c r="AP26" s="46">
        <v>1</v>
      </c>
      <c r="AQ26" s="46">
        <v>0</v>
      </c>
      <c r="AR26" s="46">
        <v>99</v>
      </c>
      <c r="AS26" s="46">
        <v>0</v>
      </c>
      <c r="AT26" s="46"/>
      <c r="AV26" s="32" t="str">
        <f t="shared" si="17"/>
        <v>1JBTN07</v>
      </c>
      <c r="AW26" s="32" t="b">
        <f t="shared" si="9"/>
        <v>1</v>
      </c>
      <c r="AX26" s="32" t="b">
        <f t="shared" si="10"/>
        <v>1</v>
      </c>
      <c r="AY26" s="32" t="b">
        <f t="shared" si="11"/>
        <v>1</v>
      </c>
      <c r="AZ26" s="32" t="b">
        <f t="shared" si="12"/>
        <v>1</v>
      </c>
      <c r="BA26" t="s">
        <v>10</v>
      </c>
      <c r="BB26" t="s">
        <v>3477</v>
      </c>
      <c r="BC26">
        <v>7</v>
      </c>
      <c r="BD26">
        <v>0</v>
      </c>
      <c r="BE26">
        <v>0</v>
      </c>
      <c r="BF26" t="s">
        <v>3478</v>
      </c>
      <c r="BG26" t="s">
        <v>9398</v>
      </c>
      <c r="BH26" s="61">
        <v>43014.051735069443</v>
      </c>
      <c r="BI26" t="s">
        <v>9398</v>
      </c>
      <c r="BJ26" s="61">
        <v>43014.051735069443</v>
      </c>
      <c r="BL26" s="32" t="str">
        <f t="shared" si="18"/>
        <v>AUK1N07</v>
      </c>
      <c r="BM26" s="32" t="b">
        <f t="shared" si="13"/>
        <v>1</v>
      </c>
      <c r="BN26" s="32" t="b">
        <f t="shared" si="14"/>
        <v>1</v>
      </c>
      <c r="BO26" s="32" t="b">
        <f t="shared" si="15"/>
        <v>1</v>
      </c>
      <c r="BP26" s="32" t="b">
        <f t="shared" si="16"/>
        <v>1</v>
      </c>
      <c r="BQ26" s="46" t="s">
        <v>11488</v>
      </c>
      <c r="BR26" s="46" t="s">
        <v>3477</v>
      </c>
      <c r="BS26" s="46">
        <v>7</v>
      </c>
      <c r="BT26" s="46">
        <v>0</v>
      </c>
      <c r="BU26" s="46">
        <v>0</v>
      </c>
      <c r="BV26" s="46" t="s">
        <v>3478</v>
      </c>
      <c r="BW26" s="46" t="s">
        <v>9398</v>
      </c>
      <c r="BX26" s="61">
        <v>43165.319043750002</v>
      </c>
      <c r="BY26" s="46" t="s">
        <v>9398</v>
      </c>
      <c r="BZ26" s="61">
        <v>43165.319043750002</v>
      </c>
    </row>
    <row r="27" spans="1:78" s="138" customFormat="1" x14ac:dyDescent="0.35">
      <c r="A27" s="139">
        <v>43536</v>
      </c>
      <c r="B27" s="139"/>
      <c r="C27" s="139"/>
      <c r="D27" s="138" t="s">
        <v>12850</v>
      </c>
      <c r="E27" s="22" t="str">
        <f t="shared" si="22"/>
        <v/>
      </c>
      <c r="F27" s="22" t="str">
        <f t="shared" si="22"/>
        <v/>
      </c>
      <c r="G27" s="22" t="str">
        <f t="shared" si="22"/>
        <v/>
      </c>
      <c r="H27" s="22" t="str">
        <f t="shared" si="22"/>
        <v/>
      </c>
      <c r="I27" s="22" t="str">
        <f t="shared" si="22"/>
        <v/>
      </c>
      <c r="J27" s="22" t="str">
        <f t="shared" si="22"/>
        <v/>
      </c>
      <c r="K27" s="22" t="str">
        <f t="shared" si="22"/>
        <v/>
      </c>
      <c r="L27" s="22" t="str">
        <f t="shared" si="22"/>
        <v/>
      </c>
      <c r="M27" s="22" t="str">
        <f t="shared" si="22"/>
        <v/>
      </c>
      <c r="N27" s="22" t="str">
        <f t="shared" si="22"/>
        <v/>
      </c>
      <c r="O27" s="22" t="str">
        <f t="shared" si="22"/>
        <v/>
      </c>
      <c r="P27" s="22"/>
      <c r="Q27" s="22" t="str">
        <f t="shared" si="23"/>
        <v/>
      </c>
      <c r="R27" s="22" t="str">
        <f t="shared" si="23"/>
        <v/>
      </c>
      <c r="S27" s="22" t="str">
        <f t="shared" si="23"/>
        <v/>
      </c>
      <c r="T27" s="22" t="str">
        <f t="shared" si="23"/>
        <v/>
      </c>
      <c r="U27" s="22" t="str">
        <f t="shared" si="23"/>
        <v/>
      </c>
      <c r="V27" s="22" t="str">
        <f t="shared" si="23"/>
        <v/>
      </c>
      <c r="W27" s="22" t="str">
        <f t="shared" si="23"/>
        <v/>
      </c>
      <c r="X27" s="22" t="str">
        <f t="shared" si="23"/>
        <v/>
      </c>
      <c r="Y27" s="22" t="str">
        <f t="shared" si="23"/>
        <v/>
      </c>
      <c r="Z27" s="22" t="str">
        <f t="shared" si="23"/>
        <v/>
      </c>
      <c r="AA27" s="22" t="str">
        <f t="shared" si="23"/>
        <v/>
      </c>
      <c r="AB27" s="22" t="str">
        <f t="shared" si="23"/>
        <v/>
      </c>
      <c r="AC27" s="22" t="str">
        <f t="shared" si="23"/>
        <v/>
      </c>
      <c r="AD27" s="22" t="str">
        <f t="shared" ref="AD27" si="24">IF(Q27&amp;R27&amp;S27&amp;T27&amp;U27&amp;V27&amp;W27&amp;X27&amp;Y27&amp;Z27&amp;AA27&amp;AB27&amp;AC27="XXXXXXXXXXXXX","X","")</f>
        <v/>
      </c>
      <c r="AE27" s="138" t="s">
        <v>12848</v>
      </c>
      <c r="AF27" s="138" t="s">
        <v>12849</v>
      </c>
      <c r="AG27" s="138">
        <v>60</v>
      </c>
      <c r="AH27" s="138">
        <v>0</v>
      </c>
      <c r="AI27" s="138">
        <v>0</v>
      </c>
      <c r="AJ27" s="138">
        <v>25</v>
      </c>
      <c r="AK27" s="138" t="s">
        <v>3444</v>
      </c>
      <c r="AL27" s="138">
        <v>10</v>
      </c>
      <c r="AM27" s="138">
        <v>0</v>
      </c>
      <c r="AN27" s="138">
        <v>0</v>
      </c>
      <c r="AO27" s="138">
        <v>0</v>
      </c>
      <c r="AP27" s="138">
        <v>0.5</v>
      </c>
      <c r="AQ27" s="138">
        <v>0</v>
      </c>
      <c r="AR27" s="138">
        <v>99</v>
      </c>
      <c r="AS27" s="138">
        <v>0</v>
      </c>
      <c r="AV27" s="32" t="str">
        <f t="shared" ref="AV27" si="25">BA27&amp;BB27</f>
        <v>1JBTD02</v>
      </c>
      <c r="AW27" s="32" t="b">
        <f t="shared" si="9"/>
        <v>1</v>
      </c>
      <c r="AX27" s="32" t="b">
        <f t="shared" si="10"/>
        <v>1</v>
      </c>
      <c r="AY27" s="32" t="b">
        <f t="shared" si="11"/>
        <v>1</v>
      </c>
      <c r="AZ27" s="32" t="b">
        <f t="shared" si="12"/>
        <v>1</v>
      </c>
      <c r="BA27" s="138" t="s">
        <v>10</v>
      </c>
      <c r="BB27" s="138" t="s">
        <v>3450</v>
      </c>
      <c r="BC27" s="138">
        <v>30</v>
      </c>
      <c r="BD27" s="138">
        <v>10</v>
      </c>
      <c r="BE27" s="138">
        <v>1</v>
      </c>
      <c r="BF27" s="138" t="s">
        <v>3451</v>
      </c>
      <c r="BG27" s="138" t="s">
        <v>9398</v>
      </c>
      <c r="BH27" s="61">
        <v>42894.496037233796</v>
      </c>
      <c r="BI27" s="138" t="s">
        <v>9398</v>
      </c>
      <c r="BJ27" s="61">
        <v>42915.597941863423</v>
      </c>
      <c r="BL27" s="32" t="str">
        <f t="shared" ref="BL27" si="26">BQ27&amp;BR27</f>
        <v>AUK1D02</v>
      </c>
      <c r="BM27" s="32" t="b">
        <f t="shared" si="13"/>
        <v>1</v>
      </c>
      <c r="BN27" s="32" t="b">
        <f t="shared" si="14"/>
        <v>1</v>
      </c>
      <c r="BO27" s="32" t="b">
        <f t="shared" si="15"/>
        <v>1</v>
      </c>
      <c r="BP27" s="32" t="b">
        <f t="shared" si="16"/>
        <v>1</v>
      </c>
      <c r="BQ27" s="138" t="s">
        <v>11488</v>
      </c>
      <c r="BR27" s="138" t="s">
        <v>3450</v>
      </c>
      <c r="BS27" s="138">
        <v>30</v>
      </c>
      <c r="BT27" s="138">
        <v>10</v>
      </c>
      <c r="BU27" s="138">
        <v>1</v>
      </c>
      <c r="BV27" s="138" t="s">
        <v>3451</v>
      </c>
      <c r="BW27" s="138" t="s">
        <v>9398</v>
      </c>
      <c r="BX27" s="61">
        <v>43165.319041053241</v>
      </c>
      <c r="BY27" s="138" t="s">
        <v>9398</v>
      </c>
      <c r="BZ27" s="61">
        <v>43165.319041053241</v>
      </c>
    </row>
    <row r="28" spans="1:78" s="138" customFormat="1" x14ac:dyDescent="0.35">
      <c r="A28" s="139">
        <v>43536</v>
      </c>
      <c r="B28" s="139"/>
      <c r="C28" s="139"/>
      <c r="D28" s="138" t="s">
        <v>12850</v>
      </c>
      <c r="E28" s="22" t="str">
        <f t="shared" si="22"/>
        <v/>
      </c>
      <c r="F28" s="22" t="str">
        <f t="shared" si="22"/>
        <v/>
      </c>
      <c r="G28" s="22" t="str">
        <f t="shared" si="22"/>
        <v/>
      </c>
      <c r="H28" s="22" t="str">
        <f t="shared" si="22"/>
        <v/>
      </c>
      <c r="I28" s="22" t="str">
        <f t="shared" si="22"/>
        <v/>
      </c>
      <c r="J28" s="22" t="str">
        <f t="shared" si="22"/>
        <v/>
      </c>
      <c r="K28" s="22" t="str">
        <f t="shared" si="22"/>
        <v/>
      </c>
      <c r="L28" s="22" t="str">
        <f t="shared" si="22"/>
        <v/>
      </c>
      <c r="M28" s="22" t="str">
        <f t="shared" si="22"/>
        <v/>
      </c>
      <c r="N28" s="22" t="str">
        <f t="shared" si="22"/>
        <v/>
      </c>
      <c r="O28" s="22" t="str">
        <f t="shared" si="22"/>
        <v/>
      </c>
      <c r="P28" s="22"/>
      <c r="Q28" s="22" t="str">
        <f t="shared" si="23"/>
        <v/>
      </c>
      <c r="R28" s="22" t="str">
        <f t="shared" si="23"/>
        <v/>
      </c>
      <c r="S28" s="22" t="str">
        <f t="shared" si="23"/>
        <v/>
      </c>
      <c r="T28" s="22" t="str">
        <f t="shared" si="23"/>
        <v/>
      </c>
      <c r="U28" s="22" t="str">
        <f t="shared" si="23"/>
        <v/>
      </c>
      <c r="V28" s="22" t="str">
        <f t="shared" si="23"/>
        <v/>
      </c>
      <c r="W28" s="22" t="str">
        <f t="shared" si="23"/>
        <v/>
      </c>
      <c r="X28" s="22" t="str">
        <f t="shared" si="23"/>
        <v/>
      </c>
      <c r="Y28" s="22" t="str">
        <f t="shared" si="23"/>
        <v/>
      </c>
      <c r="Z28" s="22" t="str">
        <f t="shared" si="23"/>
        <v/>
      </c>
      <c r="AA28" s="22" t="str">
        <f t="shared" si="23"/>
        <v/>
      </c>
      <c r="AB28" s="22" t="str">
        <f t="shared" si="23"/>
        <v/>
      </c>
      <c r="AC28" s="22" t="str">
        <f t="shared" si="23"/>
        <v/>
      </c>
      <c r="AD28" s="22" t="str">
        <f t="shared" ref="AD28" si="27">IF(Q28&amp;R28&amp;S28&amp;T28&amp;U28&amp;V28&amp;W28&amp;X28&amp;Y28&amp;Z28&amp;AA28&amp;AB28&amp;AC28="XXXXXXXXXXXXX","X","")</f>
        <v/>
      </c>
      <c r="AE28" s="138" t="s">
        <v>3945</v>
      </c>
      <c r="AF28" s="138" t="s">
        <v>12851</v>
      </c>
      <c r="AG28" s="138">
        <v>60</v>
      </c>
      <c r="AH28" s="138">
        <v>0</v>
      </c>
      <c r="AI28" s="138">
        <v>0</v>
      </c>
      <c r="AJ28" s="138">
        <v>25</v>
      </c>
      <c r="AK28" s="138" t="s">
        <v>3444</v>
      </c>
      <c r="AL28" s="138">
        <v>15</v>
      </c>
      <c r="AM28" s="138">
        <v>0</v>
      </c>
      <c r="AN28" s="138">
        <v>0</v>
      </c>
      <c r="AO28" s="138">
        <v>0</v>
      </c>
      <c r="AP28" s="138">
        <v>0.5</v>
      </c>
      <c r="AQ28" s="138">
        <v>0</v>
      </c>
      <c r="AR28" s="138">
        <v>99</v>
      </c>
      <c r="AS28" s="138">
        <v>0</v>
      </c>
      <c r="AV28" s="32" t="str">
        <f t="shared" ref="AV28" si="28">BA28&amp;BB28</f>
        <v>1JBTD02</v>
      </c>
      <c r="AW28" s="32" t="b">
        <f t="shared" si="9"/>
        <v>1</v>
      </c>
      <c r="AX28" s="32" t="b">
        <f t="shared" si="10"/>
        <v>1</v>
      </c>
      <c r="AY28" s="32" t="b">
        <f t="shared" si="11"/>
        <v>1</v>
      </c>
      <c r="AZ28" s="32" t="b">
        <f t="shared" si="12"/>
        <v>1</v>
      </c>
      <c r="BA28" s="138" t="s">
        <v>10</v>
      </c>
      <c r="BB28" s="138" t="s">
        <v>3450</v>
      </c>
      <c r="BC28" s="138">
        <v>30</v>
      </c>
      <c r="BD28" s="138">
        <v>10</v>
      </c>
      <c r="BE28" s="138">
        <v>1</v>
      </c>
      <c r="BF28" s="138" t="s">
        <v>3451</v>
      </c>
      <c r="BG28" s="138" t="s">
        <v>9398</v>
      </c>
      <c r="BH28" s="61">
        <v>42894.496037233796</v>
      </c>
      <c r="BI28" s="138" t="s">
        <v>9398</v>
      </c>
      <c r="BJ28" s="61">
        <v>42915.597941863423</v>
      </c>
      <c r="BL28" s="32" t="str">
        <f t="shared" ref="BL28" si="29">BQ28&amp;BR28</f>
        <v>AUK1D02</v>
      </c>
      <c r="BM28" s="32" t="b">
        <f t="shared" si="13"/>
        <v>1</v>
      </c>
      <c r="BN28" s="32" t="b">
        <f t="shared" si="14"/>
        <v>1</v>
      </c>
      <c r="BO28" s="32" t="b">
        <f t="shared" si="15"/>
        <v>1</v>
      </c>
      <c r="BP28" s="32" t="b">
        <f t="shared" si="16"/>
        <v>1</v>
      </c>
      <c r="BQ28" s="138" t="s">
        <v>11488</v>
      </c>
      <c r="BR28" s="138" t="s">
        <v>3450</v>
      </c>
      <c r="BS28" s="138">
        <v>30</v>
      </c>
      <c r="BT28" s="138">
        <v>10</v>
      </c>
      <c r="BU28" s="138">
        <v>1</v>
      </c>
      <c r="BV28" s="138" t="s">
        <v>3451</v>
      </c>
      <c r="BW28" s="138" t="s">
        <v>9398</v>
      </c>
      <c r="BX28" s="61">
        <v>43165.319041053241</v>
      </c>
      <c r="BY28" s="138" t="s">
        <v>9398</v>
      </c>
      <c r="BZ28" s="61">
        <v>43165.319041053241</v>
      </c>
    </row>
    <row r="29" spans="1:78" x14ac:dyDescent="0.35">
      <c r="A29" s="18"/>
      <c r="B29" s="47">
        <v>43165</v>
      </c>
      <c r="C29" s="18"/>
      <c r="D29" s="4"/>
      <c r="E29" s="22" t="str">
        <f t="shared" si="22"/>
        <v>X</v>
      </c>
      <c r="F29" s="22" t="str">
        <f t="shared" si="22"/>
        <v>X</v>
      </c>
      <c r="G29" s="22" t="str">
        <f t="shared" si="22"/>
        <v>X</v>
      </c>
      <c r="H29" s="22" t="str">
        <f t="shared" si="22"/>
        <v>X</v>
      </c>
      <c r="I29" s="22" t="str">
        <f t="shared" si="22"/>
        <v>X</v>
      </c>
      <c r="J29" s="22" t="str">
        <f t="shared" si="22"/>
        <v>X</v>
      </c>
      <c r="K29" s="22" t="str">
        <f t="shared" si="22"/>
        <v>X</v>
      </c>
      <c r="L29" s="22" t="str">
        <f t="shared" si="22"/>
        <v>X</v>
      </c>
      <c r="M29" s="22" t="str">
        <f t="shared" si="22"/>
        <v>X</v>
      </c>
      <c r="N29" s="22" t="str">
        <f t="shared" si="22"/>
        <v>X</v>
      </c>
      <c r="O29" s="22" t="str">
        <f t="shared" si="22"/>
        <v>X</v>
      </c>
      <c r="P29" s="22"/>
      <c r="Q29" s="22" t="str">
        <f t="shared" si="23"/>
        <v>X</v>
      </c>
      <c r="R29" s="22" t="str">
        <f t="shared" si="23"/>
        <v>X</v>
      </c>
      <c r="S29" s="22" t="str">
        <f t="shared" si="23"/>
        <v>X</v>
      </c>
      <c r="T29" s="22" t="str">
        <f t="shared" si="23"/>
        <v>X</v>
      </c>
      <c r="U29" s="22" t="str">
        <f t="shared" si="23"/>
        <v>X</v>
      </c>
      <c r="V29" s="22" t="str">
        <f t="shared" si="23"/>
        <v>X</v>
      </c>
      <c r="W29" s="22" t="str">
        <f t="shared" si="23"/>
        <v>X</v>
      </c>
      <c r="X29" s="22" t="str">
        <f t="shared" si="23"/>
        <v>X</v>
      </c>
      <c r="Y29" s="22" t="str">
        <f t="shared" si="23"/>
        <v>X</v>
      </c>
      <c r="Z29" s="22" t="str">
        <f t="shared" si="23"/>
        <v>X</v>
      </c>
      <c r="AA29" s="22" t="str">
        <f t="shared" si="23"/>
        <v>X</v>
      </c>
      <c r="AB29" s="22" t="str">
        <f t="shared" si="23"/>
        <v>X</v>
      </c>
      <c r="AC29" s="22" t="str">
        <f t="shared" si="23"/>
        <v>X</v>
      </c>
      <c r="AD29" s="22" t="str">
        <f t="shared" si="19"/>
        <v>X</v>
      </c>
      <c r="AE29" s="4" t="s">
        <v>3510</v>
      </c>
      <c r="AF29" s="4" t="s">
        <v>3511</v>
      </c>
      <c r="AG29" s="4">
        <v>0</v>
      </c>
      <c r="AH29" s="4">
        <v>0</v>
      </c>
      <c r="AI29" s="4">
        <v>0</v>
      </c>
      <c r="AJ29" s="4">
        <v>25</v>
      </c>
      <c r="AK29" s="4" t="s">
        <v>3512</v>
      </c>
      <c r="AL29" s="4">
        <v>0</v>
      </c>
      <c r="AM29" s="4">
        <v>0</v>
      </c>
      <c r="AN29" s="4">
        <v>0</v>
      </c>
      <c r="AO29" s="4">
        <v>0</v>
      </c>
      <c r="AP29" s="4">
        <v>0</v>
      </c>
      <c r="AQ29" s="4">
        <v>0</v>
      </c>
      <c r="AR29" s="4">
        <v>99</v>
      </c>
      <c r="AS29" s="4">
        <v>0</v>
      </c>
      <c r="AT29" s="4"/>
      <c r="AV29" s="32" t="str">
        <f t="shared" si="17"/>
        <v>1JBTN08</v>
      </c>
      <c r="AW29" s="32" t="b">
        <f t="shared" si="9"/>
        <v>1</v>
      </c>
      <c r="AX29" s="32" t="b">
        <f t="shared" si="10"/>
        <v>1</v>
      </c>
      <c r="AY29" s="32" t="b">
        <f t="shared" si="11"/>
        <v>1</v>
      </c>
      <c r="AZ29" s="32" t="b">
        <f t="shared" si="12"/>
        <v>1</v>
      </c>
      <c r="BA29" t="s">
        <v>10</v>
      </c>
      <c r="BB29" t="s">
        <v>3479</v>
      </c>
      <c r="BC29">
        <v>8</v>
      </c>
      <c r="BD29">
        <v>0</v>
      </c>
      <c r="BE29">
        <v>0</v>
      </c>
      <c r="BF29" t="s">
        <v>3480</v>
      </c>
      <c r="BG29" t="s">
        <v>9398</v>
      </c>
      <c r="BH29" s="61">
        <v>42894.496038541663</v>
      </c>
      <c r="BI29" t="s">
        <v>9398</v>
      </c>
      <c r="BJ29" s="61">
        <v>42894.496038541663</v>
      </c>
      <c r="BL29" s="32" t="str">
        <f t="shared" si="18"/>
        <v>AUK1N08</v>
      </c>
      <c r="BM29" s="32" t="b">
        <f t="shared" si="13"/>
        <v>1</v>
      </c>
      <c r="BN29" s="32" t="b">
        <f t="shared" si="14"/>
        <v>1</v>
      </c>
      <c r="BO29" s="32" t="b">
        <f t="shared" si="15"/>
        <v>1</v>
      </c>
      <c r="BP29" s="32" t="b">
        <f t="shared" si="16"/>
        <v>1</v>
      </c>
      <c r="BQ29" s="46" t="s">
        <v>11488</v>
      </c>
      <c r="BR29" s="46" t="s">
        <v>3479</v>
      </c>
      <c r="BS29" s="46">
        <v>8</v>
      </c>
      <c r="BT29" s="46">
        <v>0</v>
      </c>
      <c r="BU29" s="46">
        <v>0</v>
      </c>
      <c r="BV29" s="46" t="s">
        <v>3480</v>
      </c>
      <c r="BW29" s="46" t="s">
        <v>9398</v>
      </c>
      <c r="BX29" s="61">
        <v>43165.319044016207</v>
      </c>
      <c r="BY29" s="46" t="s">
        <v>9398</v>
      </c>
      <c r="BZ29" s="61">
        <v>43165.319044016207</v>
      </c>
    </row>
    <row r="30" spans="1:78" x14ac:dyDescent="0.35">
      <c r="B30" s="47">
        <v>43165</v>
      </c>
      <c r="E30" s="22" t="str">
        <f t="shared" si="22"/>
        <v>X</v>
      </c>
      <c r="F30" s="22" t="str">
        <f t="shared" si="22"/>
        <v>X</v>
      </c>
      <c r="G30" s="22" t="str">
        <f t="shared" si="22"/>
        <v>X</v>
      </c>
      <c r="H30" s="22" t="str">
        <f t="shared" si="22"/>
        <v>X</v>
      </c>
      <c r="I30" s="22" t="str">
        <f t="shared" si="22"/>
        <v>X</v>
      </c>
      <c r="J30" s="22" t="str">
        <f t="shared" si="22"/>
        <v>X</v>
      </c>
      <c r="K30" s="22" t="str">
        <f t="shared" si="22"/>
        <v>X</v>
      </c>
      <c r="L30" s="22" t="str">
        <f t="shared" si="22"/>
        <v>X</v>
      </c>
      <c r="M30" s="22" t="str">
        <f t="shared" si="22"/>
        <v>X</v>
      </c>
      <c r="N30" s="22" t="str">
        <f t="shared" si="22"/>
        <v>X</v>
      </c>
      <c r="O30" s="22" t="str">
        <f t="shared" si="22"/>
        <v>X</v>
      </c>
      <c r="P30" s="22"/>
      <c r="Q30" s="22" t="str">
        <f t="shared" si="23"/>
        <v>X</v>
      </c>
      <c r="R30" s="22" t="str">
        <f t="shared" si="23"/>
        <v>X</v>
      </c>
      <c r="S30" s="22" t="str">
        <f t="shared" si="23"/>
        <v>X</v>
      </c>
      <c r="T30" s="22" t="str">
        <f t="shared" si="23"/>
        <v>X</v>
      </c>
      <c r="U30" s="22" t="str">
        <f t="shared" si="23"/>
        <v>X</v>
      </c>
      <c r="V30" s="22" t="str">
        <f t="shared" si="23"/>
        <v>X</v>
      </c>
      <c r="W30" s="22" t="str">
        <f t="shared" si="23"/>
        <v>X</v>
      </c>
      <c r="X30" s="22" t="str">
        <f t="shared" si="23"/>
        <v>X</v>
      </c>
      <c r="Y30" s="22" t="str">
        <f t="shared" si="23"/>
        <v>X</v>
      </c>
      <c r="Z30" s="22" t="str">
        <f t="shared" si="23"/>
        <v>X</v>
      </c>
      <c r="AA30" s="22" t="str">
        <f t="shared" si="23"/>
        <v>X</v>
      </c>
      <c r="AB30" s="22" t="str">
        <f t="shared" si="23"/>
        <v>X</v>
      </c>
      <c r="AC30" s="22" t="str">
        <f t="shared" si="23"/>
        <v>X</v>
      </c>
      <c r="AD30" s="22" t="str">
        <f t="shared" si="19"/>
        <v>X</v>
      </c>
      <c r="AE30" t="s">
        <v>3477</v>
      </c>
      <c r="AF30" t="s">
        <v>3478</v>
      </c>
      <c r="AG30">
        <v>7</v>
      </c>
      <c r="AH30">
        <v>0</v>
      </c>
      <c r="AI30">
        <v>0</v>
      </c>
      <c r="AJ30">
        <v>25</v>
      </c>
      <c r="AK30" t="s">
        <v>3444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99</v>
      </c>
      <c r="AS30">
        <v>0</v>
      </c>
      <c r="AV30" s="32" t="str">
        <f t="shared" si="17"/>
        <v>1JBTN10</v>
      </c>
      <c r="AW30" s="32" t="b">
        <f t="shared" si="9"/>
        <v>1</v>
      </c>
      <c r="AX30" s="32" t="b">
        <f t="shared" si="10"/>
        <v>1</v>
      </c>
      <c r="AY30" s="32" t="b">
        <f t="shared" si="11"/>
        <v>1</v>
      </c>
      <c r="AZ30" s="32" t="b">
        <f t="shared" si="12"/>
        <v>1</v>
      </c>
      <c r="BA30" t="s">
        <v>10</v>
      </c>
      <c r="BB30" t="s">
        <v>3481</v>
      </c>
      <c r="BC30">
        <v>10</v>
      </c>
      <c r="BD30">
        <v>0</v>
      </c>
      <c r="BE30">
        <v>0</v>
      </c>
      <c r="BF30" t="s">
        <v>3482</v>
      </c>
      <c r="BG30" t="s">
        <v>9398</v>
      </c>
      <c r="BH30" s="61">
        <v>42894.49603869213</v>
      </c>
      <c r="BI30" t="s">
        <v>9398</v>
      </c>
      <c r="BJ30" s="61">
        <v>42894.49603869213</v>
      </c>
      <c r="BL30" s="32" t="str">
        <f t="shared" si="18"/>
        <v>AUK1N10</v>
      </c>
      <c r="BM30" s="32" t="b">
        <f t="shared" si="13"/>
        <v>1</v>
      </c>
      <c r="BN30" s="32" t="b">
        <f t="shared" si="14"/>
        <v>1</v>
      </c>
      <c r="BO30" s="32" t="b">
        <f t="shared" si="15"/>
        <v>1</v>
      </c>
      <c r="BP30" s="32" t="b">
        <f t="shared" si="16"/>
        <v>1</v>
      </c>
      <c r="BQ30" s="46" t="s">
        <v>11488</v>
      </c>
      <c r="BR30" s="46" t="s">
        <v>3481</v>
      </c>
      <c r="BS30" s="46">
        <v>10</v>
      </c>
      <c r="BT30" s="46">
        <v>0</v>
      </c>
      <c r="BU30" s="46">
        <v>0</v>
      </c>
      <c r="BV30" s="46" t="s">
        <v>3482</v>
      </c>
      <c r="BW30" s="46" t="s">
        <v>9398</v>
      </c>
      <c r="BX30" s="61">
        <v>43165.319044247684</v>
      </c>
      <c r="BY30" s="46" t="s">
        <v>9398</v>
      </c>
      <c r="BZ30" s="61">
        <v>43165.319044247684</v>
      </c>
    </row>
    <row r="31" spans="1:78" x14ac:dyDescent="0.35">
      <c r="B31" s="47">
        <v>43165</v>
      </c>
      <c r="E31" s="22" t="str">
        <f t="shared" si="22"/>
        <v>X</v>
      </c>
      <c r="F31" s="22" t="str">
        <f t="shared" si="22"/>
        <v>X</v>
      </c>
      <c r="G31" s="22" t="str">
        <f t="shared" si="22"/>
        <v>X</v>
      </c>
      <c r="H31" s="22" t="str">
        <f t="shared" si="22"/>
        <v>X</v>
      </c>
      <c r="I31" s="22" t="str">
        <f t="shared" si="22"/>
        <v>X</v>
      </c>
      <c r="J31" s="22" t="str">
        <f t="shared" si="22"/>
        <v>X</v>
      </c>
      <c r="K31" s="22" t="str">
        <f t="shared" si="22"/>
        <v>X</v>
      </c>
      <c r="L31" s="22" t="str">
        <f t="shared" si="22"/>
        <v>X</v>
      </c>
      <c r="M31" s="22" t="str">
        <f t="shared" si="22"/>
        <v>X</v>
      </c>
      <c r="N31" s="22" t="str">
        <f t="shared" si="22"/>
        <v>X</v>
      </c>
      <c r="O31" s="22" t="str">
        <f t="shared" si="22"/>
        <v>X</v>
      </c>
      <c r="P31" s="22"/>
      <c r="Q31" s="22" t="str">
        <f t="shared" si="23"/>
        <v>X</v>
      </c>
      <c r="R31" s="22" t="str">
        <f t="shared" si="23"/>
        <v>X</v>
      </c>
      <c r="S31" s="22" t="str">
        <f t="shared" si="23"/>
        <v>X</v>
      </c>
      <c r="T31" s="22" t="str">
        <f t="shared" si="23"/>
        <v>X</v>
      </c>
      <c r="U31" s="22" t="str">
        <f t="shared" si="23"/>
        <v>X</v>
      </c>
      <c r="V31" s="22" t="str">
        <f t="shared" si="23"/>
        <v>X</v>
      </c>
      <c r="W31" s="22" t="str">
        <f t="shared" si="23"/>
        <v>X</v>
      </c>
      <c r="X31" s="22" t="str">
        <f t="shared" si="23"/>
        <v>X</v>
      </c>
      <c r="Y31" s="22" t="str">
        <f t="shared" si="23"/>
        <v>X</v>
      </c>
      <c r="Z31" s="22" t="str">
        <f t="shared" si="23"/>
        <v>X</v>
      </c>
      <c r="AA31" s="22" t="str">
        <f t="shared" si="23"/>
        <v>X</v>
      </c>
      <c r="AB31" s="22" t="str">
        <f t="shared" si="23"/>
        <v>X</v>
      </c>
      <c r="AC31" s="22" t="str">
        <f t="shared" si="23"/>
        <v>X</v>
      </c>
      <c r="AD31" s="22" t="str">
        <f t="shared" si="19"/>
        <v>X</v>
      </c>
      <c r="AE31" t="s">
        <v>3479</v>
      </c>
      <c r="AF31" t="s">
        <v>3480</v>
      </c>
      <c r="AG31">
        <v>8</v>
      </c>
      <c r="AH31">
        <v>0</v>
      </c>
      <c r="AI31">
        <v>0</v>
      </c>
      <c r="AJ31">
        <v>25</v>
      </c>
      <c r="AK31" t="s">
        <v>3444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99</v>
      </c>
      <c r="AS31">
        <v>0</v>
      </c>
      <c r="AV31" s="32" t="str">
        <f t="shared" si="17"/>
        <v>1JBTN15</v>
      </c>
      <c r="AW31" s="32" t="b">
        <f t="shared" si="9"/>
        <v>1</v>
      </c>
      <c r="AX31" s="32" t="b">
        <f t="shared" si="10"/>
        <v>1</v>
      </c>
      <c r="AY31" s="32" t="b">
        <f t="shared" si="11"/>
        <v>1</v>
      </c>
      <c r="AZ31" s="32" t="b">
        <f t="shared" si="12"/>
        <v>1</v>
      </c>
      <c r="BA31" t="s">
        <v>10</v>
      </c>
      <c r="BB31" t="s">
        <v>3483</v>
      </c>
      <c r="BC31">
        <v>15</v>
      </c>
      <c r="BD31">
        <v>0</v>
      </c>
      <c r="BE31">
        <v>0</v>
      </c>
      <c r="BF31" t="s">
        <v>3484</v>
      </c>
      <c r="BG31" t="s">
        <v>9398</v>
      </c>
      <c r="BH31" s="61">
        <v>42894.496038854166</v>
      </c>
      <c r="BI31" t="s">
        <v>9398</v>
      </c>
      <c r="BJ31" s="61">
        <v>42894.496038854166</v>
      </c>
      <c r="BL31" s="32" t="str">
        <f t="shared" si="18"/>
        <v>AUK1N15</v>
      </c>
      <c r="BM31" s="32" t="b">
        <f t="shared" si="13"/>
        <v>1</v>
      </c>
      <c r="BN31" s="32" t="b">
        <f t="shared" si="14"/>
        <v>1</v>
      </c>
      <c r="BO31" s="32" t="b">
        <f t="shared" si="15"/>
        <v>1</v>
      </c>
      <c r="BP31" s="32" t="b">
        <f t="shared" si="16"/>
        <v>1</v>
      </c>
      <c r="BQ31" s="46" t="s">
        <v>11488</v>
      </c>
      <c r="BR31" s="46" t="s">
        <v>3483</v>
      </c>
      <c r="BS31" s="46">
        <v>15</v>
      </c>
      <c r="BT31" s="46">
        <v>0</v>
      </c>
      <c r="BU31" s="46">
        <v>0</v>
      </c>
      <c r="BV31" s="46" t="s">
        <v>3484</v>
      </c>
      <c r="BW31" s="46" t="s">
        <v>9398</v>
      </c>
      <c r="BX31" s="61">
        <v>43165.319044479169</v>
      </c>
      <c r="BY31" s="46" t="s">
        <v>9398</v>
      </c>
      <c r="BZ31" s="61">
        <v>43165.319044479169</v>
      </c>
    </row>
    <row r="32" spans="1:78" x14ac:dyDescent="0.35">
      <c r="B32" s="47">
        <v>43165</v>
      </c>
      <c r="E32" s="22" t="str">
        <f t="shared" si="22"/>
        <v>X</v>
      </c>
      <c r="F32" s="22" t="str">
        <f t="shared" si="22"/>
        <v>X</v>
      </c>
      <c r="G32" s="22" t="str">
        <f t="shared" si="22"/>
        <v>X</v>
      </c>
      <c r="H32" s="22" t="str">
        <f t="shared" si="22"/>
        <v>X</v>
      </c>
      <c r="I32" s="22" t="str">
        <f t="shared" si="22"/>
        <v>X</v>
      </c>
      <c r="J32" s="22" t="str">
        <f t="shared" si="22"/>
        <v>X</v>
      </c>
      <c r="K32" s="22" t="str">
        <f t="shared" si="22"/>
        <v>X</v>
      </c>
      <c r="L32" s="22" t="str">
        <f t="shared" si="22"/>
        <v>X</v>
      </c>
      <c r="M32" s="22" t="str">
        <f t="shared" si="22"/>
        <v>X</v>
      </c>
      <c r="N32" s="22" t="str">
        <f t="shared" si="22"/>
        <v>X</v>
      </c>
      <c r="O32" s="22" t="str">
        <f t="shared" si="22"/>
        <v>X</v>
      </c>
      <c r="P32" s="22"/>
      <c r="Q32" s="22" t="str">
        <f t="shared" si="23"/>
        <v>X</v>
      </c>
      <c r="R32" s="22" t="str">
        <f t="shared" si="23"/>
        <v>X</v>
      </c>
      <c r="S32" s="22" t="str">
        <f t="shared" si="23"/>
        <v>X</v>
      </c>
      <c r="T32" s="22" t="str">
        <f t="shared" si="23"/>
        <v>X</v>
      </c>
      <c r="U32" s="22" t="str">
        <f t="shared" si="23"/>
        <v>X</v>
      </c>
      <c r="V32" s="22" t="str">
        <f t="shared" si="23"/>
        <v>X</v>
      </c>
      <c r="W32" s="22" t="str">
        <f t="shared" si="23"/>
        <v>X</v>
      </c>
      <c r="X32" s="22" t="str">
        <f t="shared" si="23"/>
        <v>X</v>
      </c>
      <c r="Y32" s="22" t="str">
        <f t="shared" si="23"/>
        <v>X</v>
      </c>
      <c r="Z32" s="22" t="str">
        <f t="shared" si="23"/>
        <v>X</v>
      </c>
      <c r="AA32" s="22" t="str">
        <f t="shared" si="23"/>
        <v>X</v>
      </c>
      <c r="AB32" s="22" t="str">
        <f t="shared" si="23"/>
        <v>X</v>
      </c>
      <c r="AC32" s="22" t="str">
        <f t="shared" si="23"/>
        <v>X</v>
      </c>
      <c r="AD32" s="22" t="str">
        <f t="shared" si="19"/>
        <v>X</v>
      </c>
      <c r="AE32" t="s">
        <v>3481</v>
      </c>
      <c r="AF32" t="s">
        <v>3482</v>
      </c>
      <c r="AG32">
        <v>10</v>
      </c>
      <c r="AH32">
        <v>0</v>
      </c>
      <c r="AI32">
        <v>0</v>
      </c>
      <c r="AJ32">
        <v>25</v>
      </c>
      <c r="AK32" t="s">
        <v>3444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99</v>
      </c>
      <c r="AS32">
        <v>0</v>
      </c>
      <c r="AV32" s="32" t="str">
        <f t="shared" si="17"/>
        <v>1JBTN20</v>
      </c>
      <c r="AW32" s="32" t="b">
        <f t="shared" si="9"/>
        <v>1</v>
      </c>
      <c r="AX32" s="32" t="b">
        <f t="shared" si="10"/>
        <v>1</v>
      </c>
      <c r="AY32" s="32" t="b">
        <f t="shared" si="11"/>
        <v>1</v>
      </c>
      <c r="AZ32" s="32" t="b">
        <f t="shared" si="12"/>
        <v>1</v>
      </c>
      <c r="BA32" t="s">
        <v>10</v>
      </c>
      <c r="BB32" t="s">
        <v>3485</v>
      </c>
      <c r="BC32">
        <v>20</v>
      </c>
      <c r="BD32">
        <v>0</v>
      </c>
      <c r="BE32">
        <v>0</v>
      </c>
      <c r="BF32" t="s">
        <v>3486</v>
      </c>
      <c r="BG32" t="s">
        <v>9398</v>
      </c>
      <c r="BH32" s="61">
        <v>42894.496039004633</v>
      </c>
      <c r="BI32" t="s">
        <v>9398</v>
      </c>
      <c r="BJ32" s="61">
        <v>42894.496039004633</v>
      </c>
      <c r="BL32" s="32" t="str">
        <f t="shared" si="18"/>
        <v>AUK1N20</v>
      </c>
      <c r="BM32" s="32" t="b">
        <f t="shared" si="13"/>
        <v>1</v>
      </c>
      <c r="BN32" s="32" t="b">
        <f t="shared" si="14"/>
        <v>1</v>
      </c>
      <c r="BO32" s="32" t="b">
        <f t="shared" si="15"/>
        <v>1</v>
      </c>
      <c r="BP32" s="32" t="b">
        <f t="shared" si="16"/>
        <v>1</v>
      </c>
      <c r="BQ32" s="46" t="s">
        <v>11488</v>
      </c>
      <c r="BR32" s="46" t="s">
        <v>3485</v>
      </c>
      <c r="BS32" s="46">
        <v>20</v>
      </c>
      <c r="BT32" s="46">
        <v>0</v>
      </c>
      <c r="BU32" s="46">
        <v>0</v>
      </c>
      <c r="BV32" s="46" t="s">
        <v>3486</v>
      </c>
      <c r="BW32" s="46" t="s">
        <v>9398</v>
      </c>
      <c r="BX32" s="61">
        <v>43165.319044675925</v>
      </c>
      <c r="BY32" s="46" t="s">
        <v>9398</v>
      </c>
      <c r="BZ32" s="61">
        <v>43165.319044675925</v>
      </c>
    </row>
    <row r="33" spans="1:78" x14ac:dyDescent="0.35">
      <c r="A33" s="47">
        <v>43417</v>
      </c>
      <c r="B33" s="47">
        <v>43417</v>
      </c>
      <c r="C33" s="47"/>
      <c r="D33" s="46" t="s">
        <v>11550</v>
      </c>
      <c r="E33" s="22" t="str">
        <f t="shared" si="22"/>
        <v/>
      </c>
      <c r="F33" s="22" t="str">
        <f t="shared" si="22"/>
        <v/>
      </c>
      <c r="G33" s="22" t="str">
        <f t="shared" si="22"/>
        <v/>
      </c>
      <c r="H33" s="22" t="str">
        <f t="shared" si="22"/>
        <v/>
      </c>
      <c r="I33" s="22" t="str">
        <f t="shared" si="22"/>
        <v/>
      </c>
      <c r="J33" s="22" t="str">
        <f t="shared" si="22"/>
        <v/>
      </c>
      <c r="K33" s="22" t="str">
        <f t="shared" si="22"/>
        <v/>
      </c>
      <c r="L33" s="22" t="str">
        <f t="shared" si="22"/>
        <v/>
      </c>
      <c r="M33" s="22" t="str">
        <f t="shared" si="22"/>
        <v/>
      </c>
      <c r="N33" s="22" t="str">
        <f t="shared" si="22"/>
        <v/>
      </c>
      <c r="O33" s="22" t="str">
        <f t="shared" si="22"/>
        <v/>
      </c>
      <c r="P33" s="22"/>
      <c r="Q33" s="22" t="str">
        <f t="shared" si="23"/>
        <v/>
      </c>
      <c r="R33" s="22" t="str">
        <f t="shared" si="23"/>
        <v/>
      </c>
      <c r="S33" s="22" t="str">
        <f t="shared" si="23"/>
        <v/>
      </c>
      <c r="T33" s="22" t="str">
        <f t="shared" si="23"/>
        <v/>
      </c>
      <c r="U33" s="22" t="str">
        <f t="shared" si="23"/>
        <v/>
      </c>
      <c r="V33" s="22" t="str">
        <f t="shared" si="23"/>
        <v/>
      </c>
      <c r="W33" s="22" t="str">
        <f t="shared" si="23"/>
        <v/>
      </c>
      <c r="X33" s="22" t="str">
        <f t="shared" si="23"/>
        <v/>
      </c>
      <c r="Y33" s="22" t="str">
        <f t="shared" si="23"/>
        <v/>
      </c>
      <c r="Z33" s="22" t="str">
        <f t="shared" si="23"/>
        <v/>
      </c>
      <c r="AA33" s="22" t="str">
        <f t="shared" si="23"/>
        <v/>
      </c>
      <c r="AB33" s="22" t="str">
        <f t="shared" si="23"/>
        <v/>
      </c>
      <c r="AC33" s="22" t="str">
        <f t="shared" si="23"/>
        <v/>
      </c>
      <c r="AD33" s="22" t="str">
        <f>IF(Q33&amp;R33&amp;S33&amp;T33&amp;U33&amp;V33&amp;W33&amp;X33&amp;Y33&amp;Z33&amp;AA33&amp;AB33&amp;AC33="XXXXXXXXXXXXX","X","")</f>
        <v/>
      </c>
      <c r="AE33" s="46" t="s">
        <v>11545</v>
      </c>
      <c r="AF33" s="46" t="s">
        <v>11546</v>
      </c>
      <c r="AG33" s="46">
        <v>14</v>
      </c>
      <c r="AH33" s="46">
        <v>0</v>
      </c>
      <c r="AI33" s="46">
        <v>0</v>
      </c>
      <c r="AJ33" s="46">
        <v>25</v>
      </c>
      <c r="AK33" s="46" t="s">
        <v>3444</v>
      </c>
      <c r="AL33" s="46">
        <v>0</v>
      </c>
      <c r="AM33" s="46">
        <v>0</v>
      </c>
      <c r="AN33" s="46">
        <v>0</v>
      </c>
      <c r="AO33" s="46">
        <v>0</v>
      </c>
      <c r="AP33" s="46">
        <v>0</v>
      </c>
      <c r="AQ33" s="46">
        <v>0</v>
      </c>
      <c r="AR33" s="46">
        <v>99</v>
      </c>
      <c r="AS33" s="46">
        <v>0</v>
      </c>
      <c r="AT33" s="46"/>
      <c r="AV33" s="32" t="str">
        <f t="shared" si="17"/>
        <v>1JBTN30</v>
      </c>
      <c r="AW33" s="32" t="b">
        <f t="shared" si="9"/>
        <v>1</v>
      </c>
      <c r="AX33" s="32" t="b">
        <f t="shared" si="10"/>
        <v>1</v>
      </c>
      <c r="AY33" s="32" t="b">
        <f t="shared" si="11"/>
        <v>1</v>
      </c>
      <c r="AZ33" s="32" t="b">
        <f t="shared" si="12"/>
        <v>1</v>
      </c>
      <c r="BA33" t="s">
        <v>10</v>
      </c>
      <c r="BB33" t="s">
        <v>3487</v>
      </c>
      <c r="BC33">
        <v>30</v>
      </c>
      <c r="BD33">
        <v>0</v>
      </c>
      <c r="BE33">
        <v>0</v>
      </c>
      <c r="BF33" t="s">
        <v>3488</v>
      </c>
      <c r="BG33" t="s">
        <v>9398</v>
      </c>
      <c r="BH33" s="61">
        <v>42894.496039120371</v>
      </c>
      <c r="BI33" t="s">
        <v>9398</v>
      </c>
      <c r="BJ33" s="61">
        <v>42894.496039120371</v>
      </c>
      <c r="BL33" s="32" t="str">
        <f t="shared" si="18"/>
        <v>AUK1N30</v>
      </c>
      <c r="BM33" s="32" t="b">
        <f t="shared" si="13"/>
        <v>1</v>
      </c>
      <c r="BN33" s="32" t="b">
        <f t="shared" si="14"/>
        <v>1</v>
      </c>
      <c r="BO33" s="32" t="b">
        <f t="shared" si="15"/>
        <v>1</v>
      </c>
      <c r="BP33" s="32" t="b">
        <f t="shared" si="16"/>
        <v>1</v>
      </c>
      <c r="BQ33" s="46" t="s">
        <v>11488</v>
      </c>
      <c r="BR33" s="46" t="s">
        <v>3487</v>
      </c>
      <c r="BS33" s="46">
        <v>30</v>
      </c>
      <c r="BT33" s="46">
        <v>0</v>
      </c>
      <c r="BU33" s="46">
        <v>0</v>
      </c>
      <c r="BV33" s="46" t="s">
        <v>3488</v>
      </c>
      <c r="BW33" s="46" t="s">
        <v>9398</v>
      </c>
      <c r="BX33" s="61">
        <v>43165.319044872682</v>
      </c>
      <c r="BY33" s="46" t="s">
        <v>9398</v>
      </c>
      <c r="BZ33" s="61">
        <v>43165.319044872682</v>
      </c>
    </row>
    <row r="34" spans="1:78" x14ac:dyDescent="0.35">
      <c r="B34" s="47">
        <v>43165</v>
      </c>
      <c r="E34" s="22" t="str">
        <f t="shared" si="22"/>
        <v>X</v>
      </c>
      <c r="F34" s="22" t="str">
        <f t="shared" si="22"/>
        <v>X</v>
      </c>
      <c r="G34" s="22" t="str">
        <f t="shared" si="22"/>
        <v>X</v>
      </c>
      <c r="H34" s="22" t="str">
        <f t="shared" si="22"/>
        <v>X</v>
      </c>
      <c r="I34" s="22" t="str">
        <f t="shared" si="22"/>
        <v>X</v>
      </c>
      <c r="J34" s="22" t="str">
        <f t="shared" si="22"/>
        <v>X</v>
      </c>
      <c r="K34" s="22" t="str">
        <f t="shared" si="22"/>
        <v>X</v>
      </c>
      <c r="L34" s="22" t="str">
        <f t="shared" si="22"/>
        <v>X</v>
      </c>
      <c r="M34" s="22" t="str">
        <f t="shared" si="22"/>
        <v>X</v>
      </c>
      <c r="N34" s="22" t="str">
        <f t="shared" si="22"/>
        <v>X</v>
      </c>
      <c r="O34" s="22" t="str">
        <f t="shared" si="22"/>
        <v>X</v>
      </c>
      <c r="P34" s="22"/>
      <c r="Q34" s="22" t="str">
        <f t="shared" si="23"/>
        <v>X</v>
      </c>
      <c r="R34" s="22" t="str">
        <f t="shared" si="23"/>
        <v>X</v>
      </c>
      <c r="S34" s="22" t="str">
        <f t="shared" si="23"/>
        <v>X</v>
      </c>
      <c r="T34" s="22" t="str">
        <f t="shared" si="23"/>
        <v>X</v>
      </c>
      <c r="U34" s="22" t="str">
        <f t="shared" si="23"/>
        <v>X</v>
      </c>
      <c r="V34" s="22" t="str">
        <f t="shared" si="23"/>
        <v>X</v>
      </c>
      <c r="W34" s="22" t="str">
        <f t="shared" si="23"/>
        <v>X</v>
      </c>
      <c r="X34" s="22" t="str">
        <f t="shared" si="23"/>
        <v>X</v>
      </c>
      <c r="Y34" s="22" t="str">
        <f t="shared" si="23"/>
        <v>X</v>
      </c>
      <c r="Z34" s="22" t="str">
        <f t="shared" si="23"/>
        <v>X</v>
      </c>
      <c r="AA34" s="22" t="str">
        <f t="shared" si="23"/>
        <v>X</v>
      </c>
      <c r="AB34" s="22" t="str">
        <f t="shared" si="23"/>
        <v>X</v>
      </c>
      <c r="AC34" s="22" t="str">
        <f t="shared" si="23"/>
        <v>X</v>
      </c>
      <c r="AD34" s="22" t="str">
        <f t="shared" si="19"/>
        <v>X</v>
      </c>
      <c r="AE34" t="s">
        <v>3483</v>
      </c>
      <c r="AF34" t="s">
        <v>3484</v>
      </c>
      <c r="AG34">
        <v>15</v>
      </c>
      <c r="AH34">
        <v>0</v>
      </c>
      <c r="AI34">
        <v>0</v>
      </c>
      <c r="AJ34">
        <v>25</v>
      </c>
      <c r="AK34" t="s">
        <v>3444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99</v>
      </c>
      <c r="AS34">
        <v>0</v>
      </c>
      <c r="AV34" s="32" t="str">
        <f t="shared" si="17"/>
        <v>1JBTN40</v>
      </c>
      <c r="AW34" s="32" t="b">
        <f t="shared" si="9"/>
        <v>1</v>
      </c>
      <c r="AX34" s="32" t="b">
        <f t="shared" si="10"/>
        <v>1</v>
      </c>
      <c r="AY34" s="32" t="b">
        <f t="shared" si="11"/>
        <v>1</v>
      </c>
      <c r="AZ34" s="32" t="b">
        <f t="shared" si="12"/>
        <v>1</v>
      </c>
      <c r="BA34" t="s">
        <v>10</v>
      </c>
      <c r="BB34" t="s">
        <v>3489</v>
      </c>
      <c r="BC34">
        <v>40</v>
      </c>
      <c r="BD34">
        <v>0</v>
      </c>
      <c r="BE34">
        <v>0</v>
      </c>
      <c r="BF34" t="s">
        <v>3490</v>
      </c>
      <c r="BG34" t="s">
        <v>9398</v>
      </c>
      <c r="BH34" s="61">
        <v>43115.505119942129</v>
      </c>
      <c r="BI34" t="s">
        <v>9398</v>
      </c>
      <c r="BJ34" s="61">
        <v>43115.505119942129</v>
      </c>
      <c r="BL34" s="32" t="str">
        <f t="shared" si="18"/>
        <v>AUK1N40</v>
      </c>
      <c r="BM34" s="32" t="b">
        <f t="shared" si="13"/>
        <v>1</v>
      </c>
      <c r="BN34" s="32" t="b">
        <f t="shared" si="14"/>
        <v>1</v>
      </c>
      <c r="BO34" s="32" t="b">
        <f t="shared" si="15"/>
        <v>1</v>
      </c>
      <c r="BP34" s="32" t="b">
        <f t="shared" si="16"/>
        <v>1</v>
      </c>
      <c r="BQ34" s="46" t="s">
        <v>11488</v>
      </c>
      <c r="BR34" s="46" t="s">
        <v>3489</v>
      </c>
      <c r="BS34" s="46">
        <v>40</v>
      </c>
      <c r="BT34" s="46">
        <v>0</v>
      </c>
      <c r="BU34" s="46">
        <v>0</v>
      </c>
      <c r="BV34" s="46" t="s">
        <v>3490</v>
      </c>
      <c r="BW34" s="46" t="s">
        <v>9398</v>
      </c>
      <c r="BX34" s="61">
        <v>43165.31904505787</v>
      </c>
      <c r="BY34" s="46" t="s">
        <v>9398</v>
      </c>
      <c r="BZ34" s="61">
        <v>43165.31904505787</v>
      </c>
    </row>
    <row r="35" spans="1:78" x14ac:dyDescent="0.35">
      <c r="A35" s="47"/>
      <c r="B35" s="47">
        <v>43165</v>
      </c>
      <c r="C35" s="47"/>
      <c r="D35" s="46"/>
      <c r="E35" s="22" t="str">
        <f t="shared" ref="E35:O49" si="30">IF(ISERROR(VLOOKUP(E$4&amp;$AE35,$AV:$AV,1,0)),"","X")</f>
        <v>X</v>
      </c>
      <c r="F35" s="22" t="str">
        <f t="shared" si="30"/>
        <v>X</v>
      </c>
      <c r="G35" s="22" t="str">
        <f t="shared" si="30"/>
        <v>X</v>
      </c>
      <c r="H35" s="22" t="str">
        <f t="shared" si="30"/>
        <v>X</v>
      </c>
      <c r="I35" s="22" t="str">
        <f t="shared" si="30"/>
        <v>X</v>
      </c>
      <c r="J35" s="22" t="str">
        <f t="shared" si="30"/>
        <v>X</v>
      </c>
      <c r="K35" s="22" t="str">
        <f t="shared" si="30"/>
        <v>X</v>
      </c>
      <c r="L35" s="22" t="str">
        <f t="shared" si="30"/>
        <v>X</v>
      </c>
      <c r="M35" s="22" t="str">
        <f t="shared" si="30"/>
        <v>X</v>
      </c>
      <c r="N35" s="22" t="str">
        <f t="shared" si="30"/>
        <v>X</v>
      </c>
      <c r="O35" s="22" t="str">
        <f t="shared" si="30"/>
        <v>X</v>
      </c>
      <c r="P35" s="22"/>
      <c r="Q35" s="22" t="str">
        <f t="shared" ref="Q35:AC49" si="31">IF(ISERROR(VLOOKUP(Q$4&amp;$AE35,$BL:$BL,1,0)),"","X")</f>
        <v>X</v>
      </c>
      <c r="R35" s="22" t="str">
        <f t="shared" si="31"/>
        <v>X</v>
      </c>
      <c r="S35" s="22" t="str">
        <f t="shared" si="31"/>
        <v>X</v>
      </c>
      <c r="T35" s="22" t="str">
        <f t="shared" si="31"/>
        <v>X</v>
      </c>
      <c r="U35" s="22" t="str">
        <f t="shared" si="31"/>
        <v>X</v>
      </c>
      <c r="V35" s="22" t="str">
        <f t="shared" si="31"/>
        <v>X</v>
      </c>
      <c r="W35" s="22" t="str">
        <f t="shared" si="31"/>
        <v>X</v>
      </c>
      <c r="X35" s="22" t="str">
        <f t="shared" si="31"/>
        <v>X</v>
      </c>
      <c r="Y35" s="22" t="str">
        <f t="shared" si="31"/>
        <v>X</v>
      </c>
      <c r="Z35" s="22" t="str">
        <f t="shared" si="31"/>
        <v>X</v>
      </c>
      <c r="AA35" s="22" t="str">
        <f t="shared" si="31"/>
        <v>X</v>
      </c>
      <c r="AB35" s="22" t="str">
        <f t="shared" si="31"/>
        <v>X</v>
      </c>
      <c r="AC35" s="22" t="str">
        <f t="shared" si="31"/>
        <v>X</v>
      </c>
      <c r="AD35" s="22" t="str">
        <f>IF(Q35&amp;R35&amp;S35&amp;T35&amp;U35&amp;V35&amp;W35&amp;X35&amp;Y35&amp;Z35&amp;AA35&amp;AB35&amp;AC35="XXXXXXXXXXXXX","X","")</f>
        <v>X</v>
      </c>
      <c r="AE35" s="46" t="s">
        <v>3485</v>
      </c>
      <c r="AF35" s="46" t="s">
        <v>3486</v>
      </c>
      <c r="AG35" s="46">
        <v>20</v>
      </c>
      <c r="AH35" s="46">
        <v>0</v>
      </c>
      <c r="AI35" s="46">
        <v>0</v>
      </c>
      <c r="AJ35" s="46">
        <v>25</v>
      </c>
      <c r="AK35" s="46" t="s">
        <v>3444</v>
      </c>
      <c r="AL35" s="46">
        <v>0</v>
      </c>
      <c r="AM35" s="46">
        <v>0</v>
      </c>
      <c r="AN35" s="46">
        <v>0</v>
      </c>
      <c r="AO35" s="46">
        <v>0</v>
      </c>
      <c r="AP35" s="46">
        <v>0</v>
      </c>
      <c r="AQ35" s="46">
        <v>0</v>
      </c>
      <c r="AR35" s="46">
        <v>99</v>
      </c>
      <c r="AS35" s="46">
        <v>0</v>
      </c>
      <c r="AT35" s="46"/>
      <c r="AV35" s="32" t="str">
        <f t="shared" si="17"/>
        <v>1JBTN42</v>
      </c>
      <c r="AW35" s="32" t="b">
        <f t="shared" si="9"/>
        <v>1</v>
      </c>
      <c r="AX35" s="32" t="b">
        <f t="shared" si="10"/>
        <v>1</v>
      </c>
      <c r="AY35" s="32" t="b">
        <f t="shared" si="11"/>
        <v>1</v>
      </c>
      <c r="AZ35" s="32" t="b">
        <f t="shared" si="12"/>
        <v>1</v>
      </c>
      <c r="BA35" t="s">
        <v>10</v>
      </c>
      <c r="BB35" t="s">
        <v>3491</v>
      </c>
      <c r="BC35">
        <v>42</v>
      </c>
      <c r="BD35">
        <v>0</v>
      </c>
      <c r="BE35">
        <v>0</v>
      </c>
      <c r="BF35" t="s">
        <v>3492</v>
      </c>
      <c r="BG35" t="s">
        <v>9398</v>
      </c>
      <c r="BH35" s="61">
        <v>42894.496039270831</v>
      </c>
      <c r="BI35" t="s">
        <v>9398</v>
      </c>
      <c r="BJ35" s="61">
        <v>42894.496039270831</v>
      </c>
      <c r="BL35" s="32" t="str">
        <f t="shared" si="18"/>
        <v>AUK1N42</v>
      </c>
      <c r="BM35" s="32" t="b">
        <f t="shared" si="13"/>
        <v>1</v>
      </c>
      <c r="BN35" s="32" t="b">
        <f t="shared" si="14"/>
        <v>1</v>
      </c>
      <c r="BO35" s="32" t="b">
        <f t="shared" si="15"/>
        <v>1</v>
      </c>
      <c r="BP35" s="32" t="b">
        <f t="shared" si="16"/>
        <v>1</v>
      </c>
      <c r="BQ35" s="46" t="s">
        <v>11488</v>
      </c>
      <c r="BR35" s="46" t="s">
        <v>3491</v>
      </c>
      <c r="BS35" s="46">
        <v>42</v>
      </c>
      <c r="BT35" s="46">
        <v>0</v>
      </c>
      <c r="BU35" s="46">
        <v>0</v>
      </c>
      <c r="BV35" s="46" t="s">
        <v>3492</v>
      </c>
      <c r="BW35" s="46" t="s">
        <v>9398</v>
      </c>
      <c r="BX35" s="61">
        <v>43165.319045219905</v>
      </c>
      <c r="BY35" s="46" t="s">
        <v>9398</v>
      </c>
      <c r="BZ35" s="61">
        <v>43165.319045219905</v>
      </c>
    </row>
    <row r="36" spans="1:78" x14ac:dyDescent="0.35">
      <c r="A36" s="5">
        <v>43417</v>
      </c>
      <c r="B36" s="47">
        <v>43417</v>
      </c>
      <c r="D36" s="46" t="s">
        <v>11550</v>
      </c>
      <c r="E36" s="22" t="str">
        <f t="shared" si="30"/>
        <v/>
      </c>
      <c r="F36" s="22" t="str">
        <f t="shared" si="30"/>
        <v/>
      </c>
      <c r="G36" s="22" t="str">
        <f t="shared" si="30"/>
        <v/>
      </c>
      <c r="H36" s="22" t="str">
        <f t="shared" si="30"/>
        <v/>
      </c>
      <c r="I36" s="22" t="str">
        <f t="shared" si="30"/>
        <v/>
      </c>
      <c r="J36" s="22" t="str">
        <f t="shared" si="30"/>
        <v/>
      </c>
      <c r="K36" s="22" t="str">
        <f t="shared" si="30"/>
        <v/>
      </c>
      <c r="L36" s="22" t="str">
        <f t="shared" si="30"/>
        <v/>
      </c>
      <c r="M36" s="22" t="str">
        <f t="shared" si="30"/>
        <v/>
      </c>
      <c r="N36" s="22" t="str">
        <f t="shared" si="30"/>
        <v/>
      </c>
      <c r="O36" s="22" t="str">
        <f t="shared" si="30"/>
        <v/>
      </c>
      <c r="P36" s="22"/>
      <c r="Q36" s="22" t="str">
        <f t="shared" si="31"/>
        <v/>
      </c>
      <c r="R36" s="22" t="str">
        <f t="shared" si="31"/>
        <v/>
      </c>
      <c r="S36" s="22" t="str">
        <f t="shared" si="31"/>
        <v/>
      </c>
      <c r="T36" s="22" t="str">
        <f t="shared" si="31"/>
        <v/>
      </c>
      <c r="U36" s="22" t="str">
        <f t="shared" si="31"/>
        <v/>
      </c>
      <c r="V36" s="22" t="str">
        <f t="shared" si="31"/>
        <v/>
      </c>
      <c r="W36" s="22" t="str">
        <f t="shared" si="31"/>
        <v/>
      </c>
      <c r="X36" s="22" t="str">
        <f t="shared" si="31"/>
        <v/>
      </c>
      <c r="Y36" s="22" t="str">
        <f t="shared" si="31"/>
        <v/>
      </c>
      <c r="Z36" s="22" t="str">
        <f t="shared" si="31"/>
        <v/>
      </c>
      <c r="AA36" s="22" t="str">
        <f t="shared" si="31"/>
        <v/>
      </c>
      <c r="AB36" s="22" t="str">
        <f t="shared" si="31"/>
        <v/>
      </c>
      <c r="AC36" s="22" t="str">
        <f t="shared" si="31"/>
        <v/>
      </c>
      <c r="AD36" s="22" t="str">
        <f t="shared" si="19"/>
        <v/>
      </c>
      <c r="AE36" t="s">
        <v>11547</v>
      </c>
      <c r="AF36" t="s">
        <v>11548</v>
      </c>
      <c r="AG36">
        <v>21</v>
      </c>
      <c r="AH36">
        <v>0</v>
      </c>
      <c r="AI36">
        <v>0</v>
      </c>
      <c r="AJ36">
        <v>25</v>
      </c>
      <c r="AK36" t="s">
        <v>3444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99</v>
      </c>
      <c r="AS36">
        <v>0</v>
      </c>
      <c r="AV36" s="32" t="str">
        <f t="shared" si="17"/>
        <v>1JBTN45</v>
      </c>
      <c r="AW36" s="32" t="b">
        <f t="shared" si="9"/>
        <v>1</v>
      </c>
      <c r="AX36" s="32" t="b">
        <f t="shared" si="10"/>
        <v>1</v>
      </c>
      <c r="AY36" s="32" t="b">
        <f t="shared" si="11"/>
        <v>1</v>
      </c>
      <c r="AZ36" s="32" t="b">
        <f t="shared" si="12"/>
        <v>1</v>
      </c>
      <c r="BA36" t="s">
        <v>10</v>
      </c>
      <c r="BB36" t="s">
        <v>3493</v>
      </c>
      <c r="BC36">
        <v>45</v>
      </c>
      <c r="BD36">
        <v>0</v>
      </c>
      <c r="BE36">
        <v>0</v>
      </c>
      <c r="BF36" t="s">
        <v>3494</v>
      </c>
      <c r="BG36" t="s">
        <v>9398</v>
      </c>
      <c r="BH36" s="61">
        <v>42628.336189965281</v>
      </c>
      <c r="BI36" t="s">
        <v>9398</v>
      </c>
      <c r="BJ36" s="61">
        <v>42628.336189965281</v>
      </c>
      <c r="BL36" s="32" t="str">
        <f t="shared" si="18"/>
        <v>AUK1N45</v>
      </c>
      <c r="BM36" s="32" t="b">
        <f t="shared" si="13"/>
        <v>1</v>
      </c>
      <c r="BN36" s="32" t="b">
        <f t="shared" si="14"/>
        <v>1</v>
      </c>
      <c r="BO36" s="32" t="b">
        <f t="shared" si="15"/>
        <v>1</v>
      </c>
      <c r="BP36" s="32" t="b">
        <f t="shared" si="16"/>
        <v>1</v>
      </c>
      <c r="BQ36" s="46" t="s">
        <v>11488</v>
      </c>
      <c r="BR36" s="46" t="s">
        <v>3493</v>
      </c>
      <c r="BS36" s="46">
        <v>45</v>
      </c>
      <c r="BT36" s="46">
        <v>0</v>
      </c>
      <c r="BU36" s="46">
        <v>0</v>
      </c>
      <c r="BV36" s="46" t="s">
        <v>3494</v>
      </c>
      <c r="BW36" s="46" t="s">
        <v>9398</v>
      </c>
      <c r="BX36" s="61">
        <v>43165.319045405093</v>
      </c>
      <c r="BY36" s="46" t="s">
        <v>9398</v>
      </c>
      <c r="BZ36" s="61">
        <v>43165.319045405093</v>
      </c>
    </row>
    <row r="37" spans="1:78" x14ac:dyDescent="0.35">
      <c r="B37" s="47">
        <v>43165</v>
      </c>
      <c r="E37" s="22" t="str">
        <f t="shared" si="30"/>
        <v>X</v>
      </c>
      <c r="F37" s="22" t="str">
        <f t="shared" si="30"/>
        <v>X</v>
      </c>
      <c r="G37" s="22" t="str">
        <f t="shared" si="30"/>
        <v>X</v>
      </c>
      <c r="H37" s="22" t="str">
        <f t="shared" si="30"/>
        <v>X</v>
      </c>
      <c r="I37" s="22" t="str">
        <f t="shared" si="30"/>
        <v>X</v>
      </c>
      <c r="J37" s="22" t="str">
        <f t="shared" si="30"/>
        <v>X</v>
      </c>
      <c r="K37" s="22" t="str">
        <f t="shared" si="30"/>
        <v>X</v>
      </c>
      <c r="L37" s="22" t="str">
        <f t="shared" si="30"/>
        <v>X</v>
      </c>
      <c r="M37" s="22" t="str">
        <f t="shared" si="30"/>
        <v>X</v>
      </c>
      <c r="N37" s="22" t="str">
        <f t="shared" si="30"/>
        <v>X</v>
      </c>
      <c r="O37" s="22" t="str">
        <f t="shared" si="30"/>
        <v>X</v>
      </c>
      <c r="P37" s="22"/>
      <c r="Q37" s="22" t="str">
        <f t="shared" si="31"/>
        <v>X</v>
      </c>
      <c r="R37" s="22" t="str">
        <f t="shared" si="31"/>
        <v>X</v>
      </c>
      <c r="S37" s="22" t="str">
        <f t="shared" si="31"/>
        <v>X</v>
      </c>
      <c r="T37" s="22" t="str">
        <f t="shared" si="31"/>
        <v>X</v>
      </c>
      <c r="U37" s="22" t="str">
        <f t="shared" si="31"/>
        <v>X</v>
      </c>
      <c r="V37" s="22" t="str">
        <f t="shared" si="31"/>
        <v>X</v>
      </c>
      <c r="W37" s="22" t="str">
        <f t="shared" si="31"/>
        <v>X</v>
      </c>
      <c r="X37" s="22" t="str">
        <f t="shared" si="31"/>
        <v>X</v>
      </c>
      <c r="Y37" s="22" t="str">
        <f t="shared" si="31"/>
        <v>X</v>
      </c>
      <c r="Z37" s="22" t="str">
        <f t="shared" si="31"/>
        <v>X</v>
      </c>
      <c r="AA37" s="22" t="str">
        <f t="shared" si="31"/>
        <v>X</v>
      </c>
      <c r="AB37" s="22" t="str">
        <f t="shared" si="31"/>
        <v>X</v>
      </c>
      <c r="AC37" s="22" t="str">
        <f t="shared" si="31"/>
        <v>X</v>
      </c>
      <c r="AD37" s="22" t="str">
        <f t="shared" si="19"/>
        <v>X</v>
      </c>
      <c r="AE37" t="s">
        <v>3487</v>
      </c>
      <c r="AF37" t="s">
        <v>3488</v>
      </c>
      <c r="AG37">
        <v>30</v>
      </c>
      <c r="AH37">
        <v>0</v>
      </c>
      <c r="AI37">
        <v>0</v>
      </c>
      <c r="AJ37">
        <v>25</v>
      </c>
      <c r="AK37" t="s">
        <v>3444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99</v>
      </c>
      <c r="AS37">
        <v>0</v>
      </c>
      <c r="AV37" s="32" t="str">
        <f t="shared" si="17"/>
        <v>1JBTN50</v>
      </c>
      <c r="AW37" s="32" t="b">
        <f t="shared" si="9"/>
        <v>1</v>
      </c>
      <c r="AX37" s="32" t="b">
        <f t="shared" si="10"/>
        <v>1</v>
      </c>
      <c r="AY37" s="32" t="b">
        <f t="shared" si="11"/>
        <v>1</v>
      </c>
      <c r="AZ37" s="32" t="b">
        <f t="shared" si="12"/>
        <v>1</v>
      </c>
      <c r="BA37" t="s">
        <v>10</v>
      </c>
      <c r="BB37" t="s">
        <v>3495</v>
      </c>
      <c r="BC37">
        <v>50</v>
      </c>
      <c r="BD37">
        <v>0</v>
      </c>
      <c r="BE37">
        <v>0</v>
      </c>
      <c r="BF37" t="s">
        <v>3496</v>
      </c>
      <c r="BG37" t="s">
        <v>9398</v>
      </c>
      <c r="BH37" s="61">
        <v>43115.505120057867</v>
      </c>
      <c r="BI37" t="s">
        <v>9398</v>
      </c>
      <c r="BJ37" s="61">
        <v>43115.505120057867</v>
      </c>
      <c r="BL37" s="32" t="str">
        <f t="shared" si="18"/>
        <v>AUK1N50</v>
      </c>
      <c r="BM37" s="32" t="b">
        <f t="shared" si="13"/>
        <v>1</v>
      </c>
      <c r="BN37" s="32" t="b">
        <f t="shared" si="14"/>
        <v>1</v>
      </c>
      <c r="BO37" s="32" t="b">
        <f t="shared" si="15"/>
        <v>1</v>
      </c>
      <c r="BP37" s="32" t="b">
        <f t="shared" si="16"/>
        <v>1</v>
      </c>
      <c r="BQ37" s="46" t="s">
        <v>11488</v>
      </c>
      <c r="BR37" s="46" t="s">
        <v>3495</v>
      </c>
      <c r="BS37" s="46">
        <v>50</v>
      </c>
      <c r="BT37" s="46">
        <v>0</v>
      </c>
      <c r="BU37" s="46">
        <v>0</v>
      </c>
      <c r="BV37" s="46" t="s">
        <v>3496</v>
      </c>
      <c r="BW37" s="46" t="s">
        <v>9398</v>
      </c>
      <c r="BX37" s="61">
        <v>43165.319045752316</v>
      </c>
      <c r="BY37" s="46" t="s">
        <v>9398</v>
      </c>
      <c r="BZ37" s="61">
        <v>43165.319045752316</v>
      </c>
    </row>
    <row r="38" spans="1:78" x14ac:dyDescent="0.35">
      <c r="A38" s="47">
        <v>43115</v>
      </c>
      <c r="B38" s="47">
        <v>43165</v>
      </c>
      <c r="C38" s="18"/>
      <c r="D38" s="46" t="s">
        <v>3509</v>
      </c>
      <c r="E38" s="22" t="str">
        <f t="shared" si="30"/>
        <v>X</v>
      </c>
      <c r="F38" s="22" t="str">
        <f t="shared" si="30"/>
        <v>X</v>
      </c>
      <c r="G38" s="22" t="str">
        <f t="shared" si="30"/>
        <v>X</v>
      </c>
      <c r="H38" s="22" t="str">
        <f t="shared" si="30"/>
        <v>X</v>
      </c>
      <c r="I38" s="22" t="str">
        <f t="shared" si="30"/>
        <v>X</v>
      </c>
      <c r="J38" s="22" t="str">
        <f t="shared" si="30"/>
        <v>X</v>
      </c>
      <c r="K38" s="22" t="str">
        <f t="shared" si="30"/>
        <v>X</v>
      </c>
      <c r="L38" s="22" t="str">
        <f t="shared" si="30"/>
        <v>X</v>
      </c>
      <c r="M38" s="22" t="str">
        <f t="shared" si="30"/>
        <v>X</v>
      </c>
      <c r="N38" s="22" t="str">
        <f t="shared" si="30"/>
        <v>X</v>
      </c>
      <c r="O38" s="22" t="str">
        <f t="shared" si="30"/>
        <v>X</v>
      </c>
      <c r="P38" s="22"/>
      <c r="Q38" s="22" t="str">
        <f t="shared" si="31"/>
        <v>X</v>
      </c>
      <c r="R38" s="22" t="str">
        <f t="shared" si="31"/>
        <v>X</v>
      </c>
      <c r="S38" s="22" t="str">
        <f t="shared" si="31"/>
        <v>X</v>
      </c>
      <c r="T38" s="22" t="str">
        <f t="shared" si="31"/>
        <v>X</v>
      </c>
      <c r="U38" s="22" t="str">
        <f t="shared" si="31"/>
        <v>X</v>
      </c>
      <c r="V38" s="22" t="str">
        <f t="shared" si="31"/>
        <v>X</v>
      </c>
      <c r="W38" s="22" t="str">
        <f t="shared" si="31"/>
        <v>X</v>
      </c>
      <c r="X38" s="22" t="str">
        <f t="shared" si="31"/>
        <v>X</v>
      </c>
      <c r="Y38" s="22" t="str">
        <f t="shared" si="31"/>
        <v>X</v>
      </c>
      <c r="Z38" s="22" t="str">
        <f t="shared" si="31"/>
        <v>X</v>
      </c>
      <c r="AA38" s="22" t="str">
        <f t="shared" si="31"/>
        <v>X</v>
      </c>
      <c r="AB38" s="22" t="str">
        <f t="shared" si="31"/>
        <v>X</v>
      </c>
      <c r="AC38" s="22" t="str">
        <f t="shared" si="31"/>
        <v>X</v>
      </c>
      <c r="AD38" s="22" t="str">
        <f t="shared" si="19"/>
        <v>X</v>
      </c>
      <c r="AE38" t="s">
        <v>3489</v>
      </c>
      <c r="AF38" t="s">
        <v>3490</v>
      </c>
      <c r="AG38">
        <v>40</v>
      </c>
      <c r="AH38">
        <v>0</v>
      </c>
      <c r="AI38">
        <v>0</v>
      </c>
      <c r="AJ38">
        <v>25</v>
      </c>
      <c r="AK38" t="s">
        <v>3444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99</v>
      </c>
      <c r="AS38">
        <v>0</v>
      </c>
      <c r="AV38" s="32" t="str">
        <f t="shared" si="17"/>
        <v>1JBTN52</v>
      </c>
      <c r="AW38" s="32" t="b">
        <f t="shared" si="9"/>
        <v>1</v>
      </c>
      <c r="AX38" s="32" t="b">
        <f t="shared" si="10"/>
        <v>1</v>
      </c>
      <c r="AY38" s="32" t="b">
        <f t="shared" si="11"/>
        <v>1</v>
      </c>
      <c r="AZ38" s="32" t="b">
        <f t="shared" si="12"/>
        <v>1</v>
      </c>
      <c r="BA38" t="s">
        <v>10</v>
      </c>
      <c r="BB38" t="s">
        <v>3497</v>
      </c>
      <c r="BC38">
        <v>52</v>
      </c>
      <c r="BD38">
        <v>0</v>
      </c>
      <c r="BE38">
        <v>0</v>
      </c>
      <c r="BF38" t="s">
        <v>3498</v>
      </c>
      <c r="BG38" t="s">
        <v>9398</v>
      </c>
      <c r="BH38" s="61">
        <v>42894.496039386577</v>
      </c>
      <c r="BI38" t="s">
        <v>9398</v>
      </c>
      <c r="BJ38" s="61">
        <v>42894.496039386577</v>
      </c>
      <c r="BL38" s="32" t="str">
        <f t="shared" si="18"/>
        <v>AUK1N52</v>
      </c>
      <c r="BM38" s="32" t="b">
        <f t="shared" si="13"/>
        <v>1</v>
      </c>
      <c r="BN38" s="32" t="b">
        <f t="shared" si="14"/>
        <v>1</v>
      </c>
      <c r="BO38" s="32" t="b">
        <f t="shared" si="15"/>
        <v>1</v>
      </c>
      <c r="BP38" s="32" t="b">
        <f t="shared" si="16"/>
        <v>1</v>
      </c>
      <c r="BQ38" s="46" t="s">
        <v>11488</v>
      </c>
      <c r="BR38" s="46" t="s">
        <v>3497</v>
      </c>
      <c r="BS38" s="46">
        <v>52</v>
      </c>
      <c r="BT38" s="46">
        <v>0</v>
      </c>
      <c r="BU38" s="46">
        <v>0</v>
      </c>
      <c r="BV38" s="46" t="s">
        <v>3498</v>
      </c>
      <c r="BW38" s="46" t="s">
        <v>9398</v>
      </c>
      <c r="BX38" s="61">
        <v>43165.319045983793</v>
      </c>
      <c r="BY38" s="46" t="s">
        <v>9398</v>
      </c>
      <c r="BZ38" s="61">
        <v>43165.319045983793</v>
      </c>
    </row>
    <row r="39" spans="1:78" x14ac:dyDescent="0.35">
      <c r="B39" s="47">
        <v>43165</v>
      </c>
      <c r="E39" s="22" t="str">
        <f t="shared" si="30"/>
        <v>X</v>
      </c>
      <c r="F39" s="22" t="str">
        <f t="shared" si="30"/>
        <v>X</v>
      </c>
      <c r="G39" s="22" t="str">
        <f t="shared" si="30"/>
        <v>X</v>
      </c>
      <c r="H39" s="22" t="str">
        <f t="shared" si="30"/>
        <v>X</v>
      </c>
      <c r="I39" s="22" t="str">
        <f t="shared" si="30"/>
        <v>X</v>
      </c>
      <c r="J39" s="22" t="str">
        <f t="shared" si="30"/>
        <v>X</v>
      </c>
      <c r="K39" s="22" t="str">
        <f t="shared" si="30"/>
        <v>X</v>
      </c>
      <c r="L39" s="22" t="str">
        <f t="shared" si="30"/>
        <v>X</v>
      </c>
      <c r="M39" s="22" t="str">
        <f t="shared" si="30"/>
        <v>X</v>
      </c>
      <c r="N39" s="22" t="str">
        <f t="shared" si="30"/>
        <v>X</v>
      </c>
      <c r="O39" s="22" t="str">
        <f t="shared" si="30"/>
        <v>X</v>
      </c>
      <c r="P39" s="22"/>
      <c r="Q39" s="22" t="str">
        <f t="shared" si="31"/>
        <v>X</v>
      </c>
      <c r="R39" s="22" t="str">
        <f t="shared" si="31"/>
        <v>X</v>
      </c>
      <c r="S39" s="22" t="str">
        <f t="shared" si="31"/>
        <v>X</v>
      </c>
      <c r="T39" s="22" t="str">
        <f t="shared" si="31"/>
        <v>X</v>
      </c>
      <c r="U39" s="22" t="str">
        <f t="shared" si="31"/>
        <v>X</v>
      </c>
      <c r="V39" s="22" t="str">
        <f t="shared" si="31"/>
        <v>X</v>
      </c>
      <c r="W39" s="22" t="str">
        <f t="shared" si="31"/>
        <v>X</v>
      </c>
      <c r="X39" s="22" t="str">
        <f t="shared" si="31"/>
        <v>X</v>
      </c>
      <c r="Y39" s="22" t="str">
        <f t="shared" si="31"/>
        <v>X</v>
      </c>
      <c r="Z39" s="22" t="str">
        <f t="shared" si="31"/>
        <v>X</v>
      </c>
      <c r="AA39" s="22" t="str">
        <f t="shared" si="31"/>
        <v>X</v>
      </c>
      <c r="AB39" s="22" t="str">
        <f t="shared" si="31"/>
        <v>X</v>
      </c>
      <c r="AC39" s="22" t="str">
        <f t="shared" si="31"/>
        <v>X</v>
      </c>
      <c r="AD39" s="22" t="str">
        <f t="shared" si="19"/>
        <v>X</v>
      </c>
      <c r="AE39" t="s">
        <v>3491</v>
      </c>
      <c r="AF39" t="s">
        <v>3492</v>
      </c>
      <c r="AG39">
        <v>42</v>
      </c>
      <c r="AH39">
        <v>0</v>
      </c>
      <c r="AI39">
        <v>0</v>
      </c>
      <c r="AJ39">
        <v>25</v>
      </c>
      <c r="AK39" t="s">
        <v>3444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99</v>
      </c>
      <c r="AS39">
        <v>0</v>
      </c>
      <c r="AV39" s="32" t="str">
        <f t="shared" si="17"/>
        <v>1JBTN60</v>
      </c>
      <c r="AW39" s="32" t="b">
        <f t="shared" si="9"/>
        <v>1</v>
      </c>
      <c r="AX39" s="32" t="b">
        <f t="shared" si="10"/>
        <v>1</v>
      </c>
      <c r="AY39" s="32" t="b">
        <f t="shared" si="11"/>
        <v>1</v>
      </c>
      <c r="AZ39" s="32" t="b">
        <f t="shared" si="12"/>
        <v>1</v>
      </c>
      <c r="BA39" t="s">
        <v>10</v>
      </c>
      <c r="BB39" t="s">
        <v>3499</v>
      </c>
      <c r="BC39">
        <v>60</v>
      </c>
      <c r="BD39">
        <v>0</v>
      </c>
      <c r="BE39">
        <v>0</v>
      </c>
      <c r="BF39" t="s">
        <v>3500</v>
      </c>
      <c r="BG39" t="s">
        <v>9398</v>
      </c>
      <c r="BH39" s="61">
        <v>42894.496039548612</v>
      </c>
      <c r="BI39" t="s">
        <v>9398</v>
      </c>
      <c r="BJ39" s="61">
        <v>42894.496039548612</v>
      </c>
      <c r="BL39" s="32" t="str">
        <f t="shared" si="18"/>
        <v>AUK1N60</v>
      </c>
      <c r="BM39" s="32" t="b">
        <f t="shared" si="13"/>
        <v>1</v>
      </c>
      <c r="BN39" s="32" t="b">
        <f t="shared" si="14"/>
        <v>1</v>
      </c>
      <c r="BO39" s="32" t="b">
        <f t="shared" si="15"/>
        <v>1</v>
      </c>
      <c r="BP39" s="32" t="b">
        <f t="shared" si="16"/>
        <v>1</v>
      </c>
      <c r="BQ39" s="46" t="s">
        <v>11488</v>
      </c>
      <c r="BR39" s="46" t="s">
        <v>3499</v>
      </c>
      <c r="BS39" s="46">
        <v>60</v>
      </c>
      <c r="BT39" s="46">
        <v>0</v>
      </c>
      <c r="BU39" s="46">
        <v>0</v>
      </c>
      <c r="BV39" s="46" t="s">
        <v>3500</v>
      </c>
      <c r="BW39" s="46" t="s">
        <v>9398</v>
      </c>
      <c r="BX39" s="61">
        <v>43165.319046180557</v>
      </c>
      <c r="BY39" s="46" t="s">
        <v>9398</v>
      </c>
      <c r="BZ39" s="61">
        <v>43165.319046180557</v>
      </c>
    </row>
    <row r="40" spans="1:78" x14ac:dyDescent="0.35">
      <c r="B40" s="47">
        <v>43165</v>
      </c>
      <c r="E40" s="22" t="str">
        <f t="shared" si="30"/>
        <v>X</v>
      </c>
      <c r="F40" s="22" t="str">
        <f t="shared" si="30"/>
        <v>X</v>
      </c>
      <c r="G40" s="22" t="str">
        <f t="shared" si="30"/>
        <v>X</v>
      </c>
      <c r="H40" s="22" t="str">
        <f t="shared" si="30"/>
        <v>X</v>
      </c>
      <c r="I40" s="22" t="str">
        <f t="shared" si="30"/>
        <v>X</v>
      </c>
      <c r="J40" s="22" t="str">
        <f t="shared" si="30"/>
        <v>X</v>
      </c>
      <c r="K40" s="22" t="str">
        <f t="shared" si="30"/>
        <v>X</v>
      </c>
      <c r="L40" s="22" t="str">
        <f t="shared" si="30"/>
        <v>X</v>
      </c>
      <c r="M40" s="22" t="str">
        <f t="shared" si="30"/>
        <v>X</v>
      </c>
      <c r="N40" s="22" t="str">
        <f t="shared" si="30"/>
        <v>X</v>
      </c>
      <c r="O40" s="22" t="str">
        <f t="shared" si="30"/>
        <v>X</v>
      </c>
      <c r="P40" s="22"/>
      <c r="Q40" s="22" t="str">
        <f t="shared" si="31"/>
        <v>X</v>
      </c>
      <c r="R40" s="22" t="str">
        <f t="shared" si="31"/>
        <v>X</v>
      </c>
      <c r="S40" s="22" t="str">
        <f t="shared" si="31"/>
        <v>X</v>
      </c>
      <c r="T40" s="22" t="str">
        <f t="shared" si="31"/>
        <v>X</v>
      </c>
      <c r="U40" s="22" t="str">
        <f t="shared" si="31"/>
        <v>X</v>
      </c>
      <c r="V40" s="22" t="str">
        <f t="shared" si="31"/>
        <v>X</v>
      </c>
      <c r="W40" s="22" t="str">
        <f t="shared" si="31"/>
        <v>X</v>
      </c>
      <c r="X40" s="22" t="str">
        <f t="shared" si="31"/>
        <v>X</v>
      </c>
      <c r="Y40" s="22" t="str">
        <f t="shared" si="31"/>
        <v>X</v>
      </c>
      <c r="Z40" s="22" t="str">
        <f t="shared" si="31"/>
        <v>X</v>
      </c>
      <c r="AA40" s="22" t="str">
        <f t="shared" si="31"/>
        <v>X</v>
      </c>
      <c r="AB40" s="22" t="str">
        <f t="shared" si="31"/>
        <v>X</v>
      </c>
      <c r="AC40" s="22" t="str">
        <f t="shared" si="31"/>
        <v>X</v>
      </c>
      <c r="AD40" s="22" t="str">
        <f t="shared" si="19"/>
        <v>X</v>
      </c>
      <c r="AE40" t="s">
        <v>3493</v>
      </c>
      <c r="AF40" t="s">
        <v>3494</v>
      </c>
      <c r="AG40">
        <v>45</v>
      </c>
      <c r="AH40">
        <v>0</v>
      </c>
      <c r="AI40">
        <v>0</v>
      </c>
      <c r="AJ40">
        <v>25</v>
      </c>
      <c r="AK40" t="s">
        <v>3444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99</v>
      </c>
      <c r="AS40">
        <v>0</v>
      </c>
      <c r="AV40" s="32" t="str">
        <f t="shared" si="17"/>
        <v>1JBTN75</v>
      </c>
      <c r="AW40" s="32" t="b">
        <f t="shared" si="9"/>
        <v>1</v>
      </c>
      <c r="AX40" s="32" t="b">
        <f t="shared" si="10"/>
        <v>1</v>
      </c>
      <c r="AY40" s="32" t="b">
        <f t="shared" si="11"/>
        <v>1</v>
      </c>
      <c r="AZ40" s="32" t="b">
        <f t="shared" si="12"/>
        <v>1</v>
      </c>
      <c r="BA40" t="s">
        <v>10</v>
      </c>
      <c r="BB40" t="s">
        <v>3501</v>
      </c>
      <c r="BC40">
        <v>75</v>
      </c>
      <c r="BD40">
        <v>0</v>
      </c>
      <c r="BE40">
        <v>0</v>
      </c>
      <c r="BF40" t="s">
        <v>3502</v>
      </c>
      <c r="BG40" t="s">
        <v>9398</v>
      </c>
      <c r="BH40" s="61">
        <v>42915.606402048608</v>
      </c>
      <c r="BI40" t="s">
        <v>9398</v>
      </c>
      <c r="BJ40" s="61">
        <v>42915.606402048608</v>
      </c>
      <c r="BL40" s="32" t="str">
        <f t="shared" si="18"/>
        <v>AUK1N75</v>
      </c>
      <c r="BM40" s="32" t="b">
        <f t="shared" si="13"/>
        <v>1</v>
      </c>
      <c r="BN40" s="32" t="b">
        <f t="shared" si="14"/>
        <v>1</v>
      </c>
      <c r="BO40" s="32" t="b">
        <f t="shared" si="15"/>
        <v>1</v>
      </c>
      <c r="BP40" s="32" t="b">
        <f t="shared" si="16"/>
        <v>1</v>
      </c>
      <c r="BQ40" s="46" t="s">
        <v>11488</v>
      </c>
      <c r="BR40" s="46" t="s">
        <v>3501</v>
      </c>
      <c r="BS40" s="46">
        <v>75</v>
      </c>
      <c r="BT40" s="46">
        <v>0</v>
      </c>
      <c r="BU40" s="46">
        <v>0</v>
      </c>
      <c r="BV40" s="46" t="s">
        <v>3502</v>
      </c>
      <c r="BW40" s="46" t="s">
        <v>9398</v>
      </c>
      <c r="BX40" s="61">
        <v>43165.319046377313</v>
      </c>
      <c r="BY40" s="46" t="s">
        <v>9398</v>
      </c>
      <c r="BZ40" s="61">
        <v>43165.319046377313</v>
      </c>
    </row>
    <row r="41" spans="1:78" x14ac:dyDescent="0.35">
      <c r="A41" s="18">
        <v>43115</v>
      </c>
      <c r="B41" s="47">
        <v>43165</v>
      </c>
      <c r="C41" s="18"/>
      <c r="D41" s="46" t="s">
        <v>3509</v>
      </c>
      <c r="E41" s="22" t="str">
        <f t="shared" si="30"/>
        <v>X</v>
      </c>
      <c r="F41" s="22" t="str">
        <f t="shared" si="30"/>
        <v>X</v>
      </c>
      <c r="G41" s="22" t="str">
        <f t="shared" si="30"/>
        <v>X</v>
      </c>
      <c r="H41" s="22" t="str">
        <f t="shared" si="30"/>
        <v>X</v>
      </c>
      <c r="I41" s="22" t="str">
        <f t="shared" si="30"/>
        <v>X</v>
      </c>
      <c r="J41" s="22" t="str">
        <f t="shared" si="30"/>
        <v>X</v>
      </c>
      <c r="K41" s="22" t="str">
        <f t="shared" si="30"/>
        <v>X</v>
      </c>
      <c r="L41" s="22" t="str">
        <f t="shared" si="30"/>
        <v>X</v>
      </c>
      <c r="M41" s="22" t="str">
        <f t="shared" si="30"/>
        <v>X</v>
      </c>
      <c r="N41" s="22" t="str">
        <f t="shared" si="30"/>
        <v>X</v>
      </c>
      <c r="O41" s="22" t="str">
        <f t="shared" si="30"/>
        <v>X</v>
      </c>
      <c r="P41" s="22"/>
      <c r="Q41" s="22" t="str">
        <f t="shared" si="31"/>
        <v>X</v>
      </c>
      <c r="R41" s="22" t="str">
        <f t="shared" si="31"/>
        <v>X</v>
      </c>
      <c r="S41" s="22" t="str">
        <f t="shared" si="31"/>
        <v>X</v>
      </c>
      <c r="T41" s="22" t="str">
        <f t="shared" si="31"/>
        <v>X</v>
      </c>
      <c r="U41" s="22" t="str">
        <f t="shared" si="31"/>
        <v>X</v>
      </c>
      <c r="V41" s="22" t="str">
        <f t="shared" si="31"/>
        <v>X</v>
      </c>
      <c r="W41" s="22" t="str">
        <f t="shared" si="31"/>
        <v>X</v>
      </c>
      <c r="X41" s="22" t="str">
        <f t="shared" si="31"/>
        <v>X</v>
      </c>
      <c r="Y41" s="22" t="str">
        <f t="shared" si="31"/>
        <v>X</v>
      </c>
      <c r="Z41" s="22" t="str">
        <f t="shared" si="31"/>
        <v>X</v>
      </c>
      <c r="AA41" s="22" t="str">
        <f t="shared" si="31"/>
        <v>X</v>
      </c>
      <c r="AB41" s="22" t="str">
        <f t="shared" si="31"/>
        <v>X</v>
      </c>
      <c r="AC41" s="22" t="str">
        <f t="shared" si="31"/>
        <v>X</v>
      </c>
      <c r="AD41" s="22" t="str">
        <f t="shared" si="19"/>
        <v>X</v>
      </c>
      <c r="AE41" t="s">
        <v>3495</v>
      </c>
      <c r="AF41" t="s">
        <v>3496</v>
      </c>
      <c r="AG41">
        <v>50</v>
      </c>
      <c r="AH41">
        <v>0</v>
      </c>
      <c r="AI41">
        <v>0</v>
      </c>
      <c r="AJ41">
        <v>25</v>
      </c>
      <c r="AK41" t="s">
        <v>3444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99</v>
      </c>
      <c r="AS41">
        <v>0</v>
      </c>
      <c r="AV41" s="32" t="str">
        <f t="shared" si="17"/>
        <v>1JBTN90</v>
      </c>
      <c r="AW41" s="32" t="b">
        <f t="shared" si="9"/>
        <v>1</v>
      </c>
      <c r="AX41" s="32" t="b">
        <f t="shared" si="10"/>
        <v>1</v>
      </c>
      <c r="AY41" s="32" t="b">
        <f t="shared" si="11"/>
        <v>1</v>
      </c>
      <c r="AZ41" s="32" t="b">
        <f t="shared" si="12"/>
        <v>1</v>
      </c>
      <c r="BA41" t="s">
        <v>10</v>
      </c>
      <c r="BB41" t="s">
        <v>3503</v>
      </c>
      <c r="BC41">
        <v>90</v>
      </c>
      <c r="BD41">
        <v>0</v>
      </c>
      <c r="BE41">
        <v>0</v>
      </c>
      <c r="BF41" t="s">
        <v>3504</v>
      </c>
      <c r="BG41" t="s">
        <v>9398</v>
      </c>
      <c r="BH41" s="61">
        <v>42894.496039699072</v>
      </c>
      <c r="BI41" t="s">
        <v>9398</v>
      </c>
      <c r="BJ41" s="61">
        <v>42894.496039699072</v>
      </c>
      <c r="BL41" s="32" t="str">
        <f t="shared" si="18"/>
        <v>AUK1N90</v>
      </c>
      <c r="BM41" s="32" t="b">
        <f t="shared" si="13"/>
        <v>1</v>
      </c>
      <c r="BN41" s="32" t="b">
        <f t="shared" si="14"/>
        <v>1</v>
      </c>
      <c r="BO41" s="32" t="b">
        <f t="shared" si="15"/>
        <v>1</v>
      </c>
      <c r="BP41" s="32" t="b">
        <f t="shared" si="16"/>
        <v>1</v>
      </c>
      <c r="BQ41" s="46" t="s">
        <v>11488</v>
      </c>
      <c r="BR41" s="46" t="s">
        <v>3503</v>
      </c>
      <c r="BS41" s="46">
        <v>90</v>
      </c>
      <c r="BT41" s="46">
        <v>0</v>
      </c>
      <c r="BU41" s="46">
        <v>0</v>
      </c>
      <c r="BV41" s="46" t="s">
        <v>3504</v>
      </c>
      <c r="BW41" s="46" t="s">
        <v>9398</v>
      </c>
      <c r="BX41" s="61">
        <v>43165.31904652778</v>
      </c>
      <c r="BY41" s="46" t="s">
        <v>9398</v>
      </c>
      <c r="BZ41" s="61">
        <v>43165.31904652778</v>
      </c>
    </row>
    <row r="42" spans="1:78" s="46" customFormat="1" x14ac:dyDescent="0.35">
      <c r="A42" s="5"/>
      <c r="B42" s="47">
        <v>43165</v>
      </c>
      <c r="C42" s="5"/>
      <c r="D42"/>
      <c r="E42" s="22" t="str">
        <f t="shared" si="30"/>
        <v>X</v>
      </c>
      <c r="F42" s="22" t="str">
        <f t="shared" si="30"/>
        <v>X</v>
      </c>
      <c r="G42" s="22" t="str">
        <f t="shared" si="30"/>
        <v>X</v>
      </c>
      <c r="H42" s="22" t="str">
        <f t="shared" si="30"/>
        <v>X</v>
      </c>
      <c r="I42" s="22" t="str">
        <f t="shared" si="30"/>
        <v>X</v>
      </c>
      <c r="J42" s="22" t="str">
        <f t="shared" si="30"/>
        <v>X</v>
      </c>
      <c r="K42" s="22" t="str">
        <f t="shared" si="30"/>
        <v>X</v>
      </c>
      <c r="L42" s="22" t="str">
        <f t="shared" si="30"/>
        <v>X</v>
      </c>
      <c r="M42" s="22" t="str">
        <f t="shared" si="30"/>
        <v>X</v>
      </c>
      <c r="N42" s="22" t="str">
        <f t="shared" si="30"/>
        <v>X</v>
      </c>
      <c r="O42" s="22" t="str">
        <f t="shared" si="30"/>
        <v>X</v>
      </c>
      <c r="P42" s="22"/>
      <c r="Q42" s="22" t="str">
        <f t="shared" si="31"/>
        <v>X</v>
      </c>
      <c r="R42" s="22" t="str">
        <f t="shared" si="31"/>
        <v>X</v>
      </c>
      <c r="S42" s="22" t="str">
        <f t="shared" si="31"/>
        <v>X</v>
      </c>
      <c r="T42" s="22" t="str">
        <f t="shared" si="31"/>
        <v>X</v>
      </c>
      <c r="U42" s="22" t="str">
        <f t="shared" si="31"/>
        <v>X</v>
      </c>
      <c r="V42" s="22" t="str">
        <f t="shared" si="31"/>
        <v>X</v>
      </c>
      <c r="W42" s="22" t="str">
        <f t="shared" si="31"/>
        <v>X</v>
      </c>
      <c r="X42" s="22" t="str">
        <f t="shared" si="31"/>
        <v>X</v>
      </c>
      <c r="Y42" s="22" t="str">
        <f t="shared" si="31"/>
        <v>X</v>
      </c>
      <c r="Z42" s="22" t="str">
        <f t="shared" si="31"/>
        <v>X</v>
      </c>
      <c r="AA42" s="22" t="str">
        <f t="shared" si="31"/>
        <v>X</v>
      </c>
      <c r="AB42" s="22" t="str">
        <f t="shared" si="31"/>
        <v>X</v>
      </c>
      <c r="AC42" s="22" t="str">
        <f t="shared" si="31"/>
        <v>X</v>
      </c>
      <c r="AD42" s="22" t="str">
        <f t="shared" si="19"/>
        <v>X</v>
      </c>
      <c r="AE42" t="s">
        <v>3497</v>
      </c>
      <c r="AF42" t="s">
        <v>3498</v>
      </c>
      <c r="AG42">
        <v>52</v>
      </c>
      <c r="AH42">
        <v>0</v>
      </c>
      <c r="AI42">
        <v>0</v>
      </c>
      <c r="AJ42">
        <v>25</v>
      </c>
      <c r="AK42" t="s">
        <v>3444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99</v>
      </c>
      <c r="AS42">
        <v>0</v>
      </c>
      <c r="AT42"/>
      <c r="AV42" s="32" t="str">
        <f t="shared" si="17"/>
        <v>1JBTP01</v>
      </c>
      <c r="AW42" s="32" t="b">
        <f t="shared" si="9"/>
        <v>1</v>
      </c>
      <c r="AX42" s="32" t="b">
        <f t="shared" si="10"/>
        <v>1</v>
      </c>
      <c r="AY42" s="32" t="b">
        <f t="shared" si="11"/>
        <v>1</v>
      </c>
      <c r="AZ42" s="32" t="b">
        <f t="shared" si="12"/>
        <v>1</v>
      </c>
      <c r="BA42" s="46" t="s">
        <v>10</v>
      </c>
      <c r="BB42" s="46" t="s">
        <v>11461</v>
      </c>
      <c r="BC42" s="46">
        <v>0</v>
      </c>
      <c r="BD42" s="46">
        <v>0</v>
      </c>
      <c r="BE42" s="46">
        <v>0</v>
      </c>
      <c r="BF42" s="46" t="s">
        <v>11462</v>
      </c>
      <c r="BG42" s="46" t="s">
        <v>9398</v>
      </c>
      <c r="BH42" s="61">
        <v>43402.306491053241</v>
      </c>
      <c r="BI42" s="46" t="s">
        <v>9398</v>
      </c>
      <c r="BJ42" s="61">
        <v>43402.306491053241</v>
      </c>
      <c r="BL42" s="32" t="str">
        <f t="shared" si="18"/>
        <v>AUK1P01</v>
      </c>
      <c r="BM42" s="32" t="b">
        <f t="shared" si="13"/>
        <v>1</v>
      </c>
      <c r="BN42" s="32" t="b">
        <f t="shared" si="14"/>
        <v>1</v>
      </c>
      <c r="BO42" s="32" t="b">
        <f t="shared" si="15"/>
        <v>1</v>
      </c>
      <c r="BP42" s="32" t="b">
        <f t="shared" si="16"/>
        <v>1</v>
      </c>
      <c r="BQ42" s="46" t="s">
        <v>11488</v>
      </c>
      <c r="BR42" s="46" t="s">
        <v>11461</v>
      </c>
      <c r="BS42" s="46">
        <v>0</v>
      </c>
      <c r="BT42" s="46">
        <v>0</v>
      </c>
      <c r="BU42" s="46">
        <v>0</v>
      </c>
      <c r="BV42" s="46" t="s">
        <v>11462</v>
      </c>
      <c r="BW42" s="46" t="s">
        <v>9398</v>
      </c>
      <c r="BX42" s="61">
        <v>43403.460582835651</v>
      </c>
      <c r="BY42" s="46" t="s">
        <v>9398</v>
      </c>
      <c r="BZ42" s="61">
        <v>43403.460582835651</v>
      </c>
    </row>
    <row r="43" spans="1:78" s="46" customFormat="1" x14ac:dyDescent="0.35">
      <c r="A43" s="5"/>
      <c r="B43" s="47">
        <v>43165</v>
      </c>
      <c r="C43" s="5"/>
      <c r="D43"/>
      <c r="E43" s="22" t="str">
        <f t="shared" si="30"/>
        <v>X</v>
      </c>
      <c r="F43" s="22" t="str">
        <f t="shared" si="30"/>
        <v>X</v>
      </c>
      <c r="G43" s="22" t="str">
        <f t="shared" si="30"/>
        <v>X</v>
      </c>
      <c r="H43" s="22" t="str">
        <f t="shared" si="30"/>
        <v>X</v>
      </c>
      <c r="I43" s="22" t="str">
        <f t="shared" si="30"/>
        <v>X</v>
      </c>
      <c r="J43" s="22" t="str">
        <f t="shared" si="30"/>
        <v>X</v>
      </c>
      <c r="K43" s="22" t="str">
        <f t="shared" si="30"/>
        <v>X</v>
      </c>
      <c r="L43" s="22" t="str">
        <f t="shared" si="30"/>
        <v>X</v>
      </c>
      <c r="M43" s="22" t="str">
        <f t="shared" si="30"/>
        <v>X</v>
      </c>
      <c r="N43" s="22" t="str">
        <f t="shared" si="30"/>
        <v>X</v>
      </c>
      <c r="O43" s="22" t="str">
        <f t="shared" si="30"/>
        <v>X</v>
      </c>
      <c r="P43" s="22"/>
      <c r="Q43" s="22" t="str">
        <f t="shared" si="31"/>
        <v>X</v>
      </c>
      <c r="R43" s="22" t="str">
        <f t="shared" si="31"/>
        <v>X</v>
      </c>
      <c r="S43" s="22" t="str">
        <f t="shared" si="31"/>
        <v>X</v>
      </c>
      <c r="T43" s="22" t="str">
        <f t="shared" si="31"/>
        <v>X</v>
      </c>
      <c r="U43" s="22" t="str">
        <f t="shared" si="31"/>
        <v>X</v>
      </c>
      <c r="V43" s="22" t="str">
        <f t="shared" si="31"/>
        <v>X</v>
      </c>
      <c r="W43" s="22" t="str">
        <f t="shared" si="31"/>
        <v>X</v>
      </c>
      <c r="X43" s="22" t="str">
        <f t="shared" si="31"/>
        <v>X</v>
      </c>
      <c r="Y43" s="22" t="str">
        <f t="shared" si="31"/>
        <v>X</v>
      </c>
      <c r="Z43" s="22" t="str">
        <f t="shared" si="31"/>
        <v>X</v>
      </c>
      <c r="AA43" s="22" t="str">
        <f t="shared" si="31"/>
        <v>X</v>
      </c>
      <c r="AB43" s="22" t="str">
        <f t="shared" si="31"/>
        <v>X</v>
      </c>
      <c r="AC43" s="22" t="str">
        <f t="shared" si="31"/>
        <v>X</v>
      </c>
      <c r="AD43" s="22" t="str">
        <f t="shared" si="19"/>
        <v>X</v>
      </c>
      <c r="AE43" t="s">
        <v>3499</v>
      </c>
      <c r="AF43" t="s">
        <v>3500</v>
      </c>
      <c r="AG43">
        <v>60</v>
      </c>
      <c r="AH43">
        <v>0</v>
      </c>
      <c r="AI43">
        <v>0</v>
      </c>
      <c r="AJ43">
        <v>25</v>
      </c>
      <c r="AK43" t="s">
        <v>3444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99</v>
      </c>
      <c r="AS43">
        <v>0</v>
      </c>
      <c r="AT43"/>
      <c r="AV43" s="32" t="str">
        <f t="shared" si="17"/>
        <v>1JBTP10</v>
      </c>
      <c r="AW43" s="32" t="b">
        <f t="shared" si="9"/>
        <v>1</v>
      </c>
      <c r="AX43" s="32" t="b">
        <f t="shared" si="10"/>
        <v>1</v>
      </c>
      <c r="AY43" s="32" t="b">
        <f t="shared" si="11"/>
        <v>1</v>
      </c>
      <c r="AZ43" s="32" t="b">
        <f t="shared" si="12"/>
        <v>1</v>
      </c>
      <c r="BA43" s="46" t="s">
        <v>10</v>
      </c>
      <c r="BB43" s="46" t="s">
        <v>3505</v>
      </c>
      <c r="BC43" s="46">
        <v>0</v>
      </c>
      <c r="BD43" s="46">
        <v>0</v>
      </c>
      <c r="BE43" s="46">
        <v>0</v>
      </c>
      <c r="BF43" s="46" t="s">
        <v>3506</v>
      </c>
      <c r="BG43" s="46" t="s">
        <v>9398</v>
      </c>
      <c r="BH43" s="61">
        <v>42894.496039814818</v>
      </c>
      <c r="BI43" s="46" t="s">
        <v>9398</v>
      </c>
      <c r="BJ43" s="61">
        <v>42894.496039814818</v>
      </c>
      <c r="BL43" s="32" t="str">
        <f t="shared" si="18"/>
        <v>AUK1P10</v>
      </c>
      <c r="BM43" s="32" t="b">
        <f t="shared" si="13"/>
        <v>1</v>
      </c>
      <c r="BN43" s="32" t="b">
        <f t="shared" si="14"/>
        <v>1</v>
      </c>
      <c r="BO43" s="32" t="b">
        <f t="shared" si="15"/>
        <v>1</v>
      </c>
      <c r="BP43" s="32" t="b">
        <f t="shared" si="16"/>
        <v>1</v>
      </c>
      <c r="BQ43" s="46" t="s">
        <v>11488</v>
      </c>
      <c r="BR43" s="46" t="s">
        <v>3505</v>
      </c>
      <c r="BS43" s="46">
        <v>0</v>
      </c>
      <c r="BT43" s="46">
        <v>0</v>
      </c>
      <c r="BU43" s="46">
        <v>0</v>
      </c>
      <c r="BV43" s="46" t="s">
        <v>3506</v>
      </c>
      <c r="BW43" s="46" t="s">
        <v>9398</v>
      </c>
      <c r="BX43" s="61">
        <v>43165.31904667824</v>
      </c>
      <c r="BY43" s="46" t="s">
        <v>9398</v>
      </c>
      <c r="BZ43" s="61">
        <v>43165.31904667824</v>
      </c>
    </row>
    <row r="44" spans="1:78" x14ac:dyDescent="0.35">
      <c r="B44" s="47">
        <v>43165</v>
      </c>
      <c r="E44" s="22" t="str">
        <f t="shared" si="30"/>
        <v>X</v>
      </c>
      <c r="F44" s="22" t="str">
        <f t="shared" si="30"/>
        <v>X</v>
      </c>
      <c r="G44" s="22" t="str">
        <f t="shared" si="30"/>
        <v>X</v>
      </c>
      <c r="H44" s="22" t="str">
        <f t="shared" si="30"/>
        <v>X</v>
      </c>
      <c r="I44" s="22" t="str">
        <f t="shared" si="30"/>
        <v>X</v>
      </c>
      <c r="J44" s="22" t="str">
        <f t="shared" si="30"/>
        <v>X</v>
      </c>
      <c r="K44" s="22" t="str">
        <f t="shared" si="30"/>
        <v>X</v>
      </c>
      <c r="L44" s="22" t="str">
        <f t="shared" si="30"/>
        <v>X</v>
      </c>
      <c r="M44" s="22" t="str">
        <f t="shared" si="30"/>
        <v>X</v>
      </c>
      <c r="N44" s="22" t="str">
        <f t="shared" si="30"/>
        <v>X</v>
      </c>
      <c r="O44" s="22" t="str">
        <f t="shared" si="30"/>
        <v>X</v>
      </c>
      <c r="P44" s="22"/>
      <c r="Q44" s="22" t="str">
        <f t="shared" si="31"/>
        <v>X</v>
      </c>
      <c r="R44" s="22" t="str">
        <f t="shared" si="31"/>
        <v>X</v>
      </c>
      <c r="S44" s="22" t="str">
        <f t="shared" si="31"/>
        <v>X</v>
      </c>
      <c r="T44" s="22" t="str">
        <f t="shared" si="31"/>
        <v>X</v>
      </c>
      <c r="U44" s="22" t="str">
        <f t="shared" si="31"/>
        <v>X</v>
      </c>
      <c r="V44" s="22" t="str">
        <f t="shared" si="31"/>
        <v>X</v>
      </c>
      <c r="W44" s="22" t="str">
        <f t="shared" si="31"/>
        <v>X</v>
      </c>
      <c r="X44" s="22" t="str">
        <f t="shared" si="31"/>
        <v>X</v>
      </c>
      <c r="Y44" s="22" t="str">
        <f t="shared" si="31"/>
        <v>X</v>
      </c>
      <c r="Z44" s="22" t="str">
        <f t="shared" si="31"/>
        <v>X</v>
      </c>
      <c r="AA44" s="22" t="str">
        <f t="shared" si="31"/>
        <v>X</v>
      </c>
      <c r="AB44" s="22" t="str">
        <f t="shared" si="31"/>
        <v>X</v>
      </c>
      <c r="AC44" s="22" t="str">
        <f t="shared" si="31"/>
        <v>X</v>
      </c>
      <c r="AD44" s="22" t="str">
        <f t="shared" si="19"/>
        <v>X</v>
      </c>
      <c r="AE44" t="s">
        <v>3501</v>
      </c>
      <c r="AF44" t="s">
        <v>3502</v>
      </c>
      <c r="AG44">
        <v>75</v>
      </c>
      <c r="AH44">
        <v>0</v>
      </c>
      <c r="AI44">
        <v>0</v>
      </c>
      <c r="AJ44">
        <v>25</v>
      </c>
      <c r="AK44" t="s">
        <v>3444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99</v>
      </c>
      <c r="AS44">
        <v>0</v>
      </c>
      <c r="AV44" s="32" t="str">
        <f t="shared" si="17"/>
        <v>1JBTP22</v>
      </c>
      <c r="AW44" s="32" t="b">
        <f t="shared" si="9"/>
        <v>1</v>
      </c>
      <c r="AX44" s="32" t="b">
        <f t="shared" si="10"/>
        <v>1</v>
      </c>
      <c r="AY44" s="32" t="b">
        <f t="shared" si="11"/>
        <v>1</v>
      </c>
      <c r="AZ44" s="32" t="b">
        <f t="shared" si="12"/>
        <v>1</v>
      </c>
      <c r="BA44" t="s">
        <v>10</v>
      </c>
      <c r="BB44" t="s">
        <v>10878</v>
      </c>
      <c r="BC44">
        <v>0</v>
      </c>
      <c r="BD44">
        <v>0</v>
      </c>
      <c r="BE44">
        <v>0</v>
      </c>
      <c r="BF44" t="s">
        <v>10879</v>
      </c>
      <c r="BG44" t="s">
        <v>9398</v>
      </c>
      <c r="BH44" s="61">
        <v>43287.751723761576</v>
      </c>
      <c r="BI44" t="s">
        <v>9398</v>
      </c>
      <c r="BJ44" s="61">
        <v>43287.751723761576</v>
      </c>
      <c r="BL44" s="32" t="str">
        <f t="shared" si="18"/>
        <v>AUK1P22</v>
      </c>
      <c r="BM44" s="32" t="b">
        <f t="shared" si="13"/>
        <v>1</v>
      </c>
      <c r="BN44" s="32" t="b">
        <f t="shared" si="14"/>
        <v>1</v>
      </c>
      <c r="BO44" s="32" t="b">
        <f t="shared" si="15"/>
        <v>1</v>
      </c>
      <c r="BP44" s="32" t="b">
        <f t="shared" si="16"/>
        <v>1</v>
      </c>
      <c r="BQ44" s="46" t="s">
        <v>11488</v>
      </c>
      <c r="BR44" s="46" t="s">
        <v>10878</v>
      </c>
      <c r="BS44" s="46">
        <v>0</v>
      </c>
      <c r="BT44" s="46">
        <v>0</v>
      </c>
      <c r="BU44" s="46">
        <v>0</v>
      </c>
      <c r="BV44" s="46" t="s">
        <v>10879</v>
      </c>
      <c r="BW44" s="46" t="s">
        <v>9398</v>
      </c>
      <c r="BX44" s="61">
        <v>43403.460583020831</v>
      </c>
      <c r="BY44" s="46" t="s">
        <v>9398</v>
      </c>
      <c r="BZ44" s="61">
        <v>43403.460583020831</v>
      </c>
    </row>
    <row r="45" spans="1:78" s="56" customFormat="1" x14ac:dyDescent="0.35">
      <c r="A45" s="5"/>
      <c r="B45" s="47">
        <v>43165</v>
      </c>
      <c r="C45" s="5"/>
      <c r="D45"/>
      <c r="E45" s="22" t="str">
        <f t="shared" si="30"/>
        <v>X</v>
      </c>
      <c r="F45" s="22" t="str">
        <f t="shared" si="30"/>
        <v>X</v>
      </c>
      <c r="G45" s="22" t="str">
        <f t="shared" si="30"/>
        <v>X</v>
      </c>
      <c r="H45" s="22" t="str">
        <f t="shared" si="30"/>
        <v>X</v>
      </c>
      <c r="I45" s="22" t="str">
        <f t="shared" si="30"/>
        <v>X</v>
      </c>
      <c r="J45" s="22" t="str">
        <f t="shared" si="30"/>
        <v>X</v>
      </c>
      <c r="K45" s="22" t="str">
        <f t="shared" si="30"/>
        <v>X</v>
      </c>
      <c r="L45" s="22" t="str">
        <f t="shared" si="30"/>
        <v>X</v>
      </c>
      <c r="M45" s="22" t="str">
        <f t="shared" si="30"/>
        <v>X</v>
      </c>
      <c r="N45" s="22" t="str">
        <f t="shared" si="30"/>
        <v>X</v>
      </c>
      <c r="O45" s="22" t="str">
        <f t="shared" si="30"/>
        <v>X</v>
      </c>
      <c r="P45" s="22"/>
      <c r="Q45" s="22" t="str">
        <f t="shared" si="31"/>
        <v>X</v>
      </c>
      <c r="R45" s="22" t="str">
        <f t="shared" si="31"/>
        <v>X</v>
      </c>
      <c r="S45" s="22" t="str">
        <f t="shared" si="31"/>
        <v>X</v>
      </c>
      <c r="T45" s="22" t="str">
        <f t="shared" si="31"/>
        <v>X</v>
      </c>
      <c r="U45" s="22" t="str">
        <f t="shared" si="31"/>
        <v>X</v>
      </c>
      <c r="V45" s="22" t="str">
        <f t="shared" si="31"/>
        <v>X</v>
      </c>
      <c r="W45" s="22" t="str">
        <f t="shared" si="31"/>
        <v>X</v>
      </c>
      <c r="X45" s="22" t="str">
        <f t="shared" si="31"/>
        <v>X</v>
      </c>
      <c r="Y45" s="22" t="str">
        <f t="shared" si="31"/>
        <v>X</v>
      </c>
      <c r="Z45" s="22" t="str">
        <f t="shared" si="31"/>
        <v>X</v>
      </c>
      <c r="AA45" s="22" t="str">
        <f t="shared" si="31"/>
        <v>X</v>
      </c>
      <c r="AB45" s="22" t="str">
        <f t="shared" si="31"/>
        <v>X</v>
      </c>
      <c r="AC45" s="22" t="str">
        <f t="shared" si="31"/>
        <v>X</v>
      </c>
      <c r="AD45" s="22" t="str">
        <f t="shared" si="19"/>
        <v>X</v>
      </c>
      <c r="AE45" t="s">
        <v>3503</v>
      </c>
      <c r="AF45" t="s">
        <v>3504</v>
      </c>
      <c r="AG45">
        <v>90</v>
      </c>
      <c r="AH45">
        <v>0</v>
      </c>
      <c r="AI45">
        <v>0</v>
      </c>
      <c r="AJ45">
        <v>25</v>
      </c>
      <c r="AK45" t="s">
        <v>3444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99</v>
      </c>
      <c r="AS45">
        <v>0</v>
      </c>
      <c r="AT45"/>
      <c r="AV45" s="32" t="str">
        <f t="shared" si="17"/>
        <v>1JBTRCT</v>
      </c>
      <c r="AW45" s="32" t="b">
        <f t="shared" si="9"/>
        <v>1</v>
      </c>
      <c r="AX45" s="32" t="b">
        <f t="shared" si="10"/>
        <v>1</v>
      </c>
      <c r="AY45" s="32" t="b">
        <f t="shared" si="11"/>
        <v>1</v>
      </c>
      <c r="AZ45" s="32" t="b">
        <f t="shared" si="12"/>
        <v>1</v>
      </c>
      <c r="BA45" s="46" t="s">
        <v>10</v>
      </c>
      <c r="BB45" s="46" t="s">
        <v>3507</v>
      </c>
      <c r="BC45" s="46">
        <v>0</v>
      </c>
      <c r="BD45" s="46">
        <v>0</v>
      </c>
      <c r="BE45" s="46">
        <v>0</v>
      </c>
      <c r="BF45" s="46" t="s">
        <v>3508</v>
      </c>
      <c r="BG45" s="46" t="s">
        <v>9398</v>
      </c>
      <c r="BH45" s="61">
        <v>42894.496039965277</v>
      </c>
      <c r="BI45" s="46" t="s">
        <v>9398</v>
      </c>
      <c r="BJ45" s="61">
        <v>42894.496039965277</v>
      </c>
      <c r="BL45" s="32" t="str">
        <f t="shared" si="18"/>
        <v>AUK1RCT</v>
      </c>
      <c r="BM45" s="32" t="b">
        <f t="shared" si="13"/>
        <v>1</v>
      </c>
      <c r="BN45" s="32" t="b">
        <f t="shared" si="14"/>
        <v>1</v>
      </c>
      <c r="BO45" s="32" t="b">
        <f t="shared" si="15"/>
        <v>1</v>
      </c>
      <c r="BP45" s="32" t="b">
        <f t="shared" si="16"/>
        <v>1</v>
      </c>
      <c r="BQ45" s="46" t="s">
        <v>11488</v>
      </c>
      <c r="BR45" s="46" t="s">
        <v>3507</v>
      </c>
      <c r="BS45" s="46">
        <v>0</v>
      </c>
      <c r="BT45" s="46">
        <v>0</v>
      </c>
      <c r="BU45" s="46">
        <v>0</v>
      </c>
      <c r="BV45" s="46" t="s">
        <v>3508</v>
      </c>
      <c r="BW45" s="46" t="s">
        <v>9398</v>
      </c>
      <c r="BX45" s="61">
        <v>43165.319046875004</v>
      </c>
      <c r="BY45" s="46" t="s">
        <v>9398</v>
      </c>
      <c r="BZ45" s="61">
        <v>43165.319046875004</v>
      </c>
    </row>
    <row r="46" spans="1:78" x14ac:dyDescent="0.35">
      <c r="A46" s="47">
        <v>43402</v>
      </c>
      <c r="B46" s="47"/>
      <c r="C46" s="47"/>
      <c r="D46" s="46" t="s">
        <v>11463</v>
      </c>
      <c r="E46" s="22" t="str">
        <f t="shared" si="30"/>
        <v>X</v>
      </c>
      <c r="F46" s="22" t="str">
        <f t="shared" si="30"/>
        <v>X</v>
      </c>
      <c r="G46" s="22" t="str">
        <f t="shared" si="30"/>
        <v>X</v>
      </c>
      <c r="H46" s="22" t="str">
        <f t="shared" si="30"/>
        <v>X</v>
      </c>
      <c r="I46" s="22" t="str">
        <f t="shared" si="30"/>
        <v>X</v>
      </c>
      <c r="J46" s="22" t="str">
        <f t="shared" si="30"/>
        <v>X</v>
      </c>
      <c r="K46" s="22" t="str">
        <f t="shared" si="30"/>
        <v>X</v>
      </c>
      <c r="L46" s="22" t="str">
        <f t="shared" si="30"/>
        <v>X</v>
      </c>
      <c r="M46" s="22" t="str">
        <f t="shared" si="30"/>
        <v>X</v>
      </c>
      <c r="N46" s="22" t="str">
        <f t="shared" si="30"/>
        <v>X</v>
      </c>
      <c r="O46" s="22" t="str">
        <f t="shared" si="30"/>
        <v>X</v>
      </c>
      <c r="P46" s="22"/>
      <c r="Q46" s="22" t="str">
        <f t="shared" si="31"/>
        <v>X</v>
      </c>
      <c r="R46" s="22" t="str">
        <f t="shared" si="31"/>
        <v>X</v>
      </c>
      <c r="S46" s="22" t="str">
        <f t="shared" si="31"/>
        <v>X</v>
      </c>
      <c r="T46" s="22" t="str">
        <f t="shared" si="31"/>
        <v>X</v>
      </c>
      <c r="U46" s="22" t="str">
        <f t="shared" si="31"/>
        <v>X</v>
      </c>
      <c r="V46" s="22" t="str">
        <f t="shared" si="31"/>
        <v>X</v>
      </c>
      <c r="W46" s="22" t="str">
        <f t="shared" si="31"/>
        <v>X</v>
      </c>
      <c r="X46" s="22" t="str">
        <f t="shared" si="31"/>
        <v>X</v>
      </c>
      <c r="Y46" s="22" t="str">
        <f t="shared" si="31"/>
        <v>X</v>
      </c>
      <c r="Z46" s="22" t="str">
        <f t="shared" si="31"/>
        <v>X</v>
      </c>
      <c r="AA46" s="22" t="str">
        <f t="shared" si="31"/>
        <v>X</v>
      </c>
      <c r="AB46" s="22" t="str">
        <f t="shared" si="31"/>
        <v>X</v>
      </c>
      <c r="AC46" s="22" t="str">
        <f t="shared" si="31"/>
        <v>X</v>
      </c>
      <c r="AD46" s="22" t="str">
        <f t="shared" si="19"/>
        <v>X</v>
      </c>
      <c r="AE46" s="46" t="s">
        <v>11461</v>
      </c>
      <c r="AF46" s="46" t="s">
        <v>11462</v>
      </c>
      <c r="AG46" s="46">
        <v>0</v>
      </c>
      <c r="AH46" s="46">
        <v>1</v>
      </c>
      <c r="AI46" s="46">
        <v>0</v>
      </c>
      <c r="AJ46" s="46">
        <v>25</v>
      </c>
      <c r="AK46" s="46" t="s">
        <v>3444</v>
      </c>
      <c r="AL46" s="46">
        <v>0</v>
      </c>
      <c r="AM46" s="46">
        <v>0</v>
      </c>
      <c r="AN46" s="46">
        <v>0</v>
      </c>
      <c r="AO46" s="46">
        <v>0</v>
      </c>
      <c r="AP46" s="46">
        <v>0</v>
      </c>
      <c r="AQ46" s="46">
        <v>1</v>
      </c>
      <c r="AR46" s="46">
        <v>0</v>
      </c>
      <c r="AS46" s="46">
        <v>0</v>
      </c>
      <c r="AT46" s="46"/>
      <c r="AV46" s="32" t="str">
        <f t="shared" si="17"/>
        <v>ALP1120</v>
      </c>
      <c r="AW46" s="32" t="b">
        <f t="shared" si="9"/>
        <v>1</v>
      </c>
      <c r="AX46" s="32" t="b">
        <f t="shared" si="10"/>
        <v>1</v>
      </c>
      <c r="AY46" s="32" t="b">
        <f t="shared" si="11"/>
        <v>1</v>
      </c>
      <c r="AZ46" s="32" t="b">
        <f t="shared" si="12"/>
        <v>1</v>
      </c>
      <c r="BA46" t="s">
        <v>11</v>
      </c>
      <c r="BB46">
        <v>120</v>
      </c>
      <c r="BC46">
        <v>120</v>
      </c>
      <c r="BD46">
        <v>0</v>
      </c>
      <c r="BE46">
        <v>0</v>
      </c>
      <c r="BF46" t="s">
        <v>3443</v>
      </c>
      <c r="BG46" t="s">
        <v>9398</v>
      </c>
      <c r="BH46" s="61">
        <v>42894.455660798609</v>
      </c>
      <c r="BI46" t="s">
        <v>9398</v>
      </c>
      <c r="BJ46" s="61">
        <v>42894.455660798609</v>
      </c>
      <c r="BL46" s="32" t="str">
        <f t="shared" si="18"/>
        <v>BAN1120</v>
      </c>
      <c r="BM46" s="32" t="b">
        <f t="shared" si="13"/>
        <v>1</v>
      </c>
      <c r="BN46" s="32" t="b">
        <f t="shared" si="14"/>
        <v>1</v>
      </c>
      <c r="BO46" s="32" t="b">
        <f t="shared" si="15"/>
        <v>1</v>
      </c>
      <c r="BP46" s="32" t="b">
        <f t="shared" si="16"/>
        <v>1</v>
      </c>
      <c r="BQ46" s="46" t="s">
        <v>11489</v>
      </c>
      <c r="BR46" s="46">
        <v>120</v>
      </c>
      <c r="BS46" s="46">
        <v>120</v>
      </c>
      <c r="BT46" s="46">
        <v>0</v>
      </c>
      <c r="BU46" s="46">
        <v>0</v>
      </c>
      <c r="BV46" s="46" t="s">
        <v>3443</v>
      </c>
      <c r="BW46" s="46" t="s">
        <v>9398</v>
      </c>
      <c r="BX46" s="61">
        <v>43165.319009953702</v>
      </c>
      <c r="BY46" s="46" t="s">
        <v>9398</v>
      </c>
      <c r="BZ46" s="61">
        <v>43165.319009953702</v>
      </c>
    </row>
    <row r="47" spans="1:78" x14ac:dyDescent="0.35">
      <c r="A47" s="47"/>
      <c r="B47" s="47">
        <v>43165</v>
      </c>
      <c r="C47" s="47"/>
      <c r="D47" s="46"/>
      <c r="E47" s="22" t="str">
        <f t="shared" si="30"/>
        <v>X</v>
      </c>
      <c r="F47" s="22" t="str">
        <f t="shared" si="30"/>
        <v>X</v>
      </c>
      <c r="G47" s="22" t="str">
        <f t="shared" si="30"/>
        <v>X</v>
      </c>
      <c r="H47" s="22" t="str">
        <f t="shared" si="30"/>
        <v>X</v>
      </c>
      <c r="I47" s="22" t="str">
        <f t="shared" si="30"/>
        <v>X</v>
      </c>
      <c r="J47" s="22" t="str">
        <f t="shared" si="30"/>
        <v>X</v>
      </c>
      <c r="K47" s="22" t="str">
        <f t="shared" si="30"/>
        <v>X</v>
      </c>
      <c r="L47" s="22" t="str">
        <f t="shared" si="30"/>
        <v>X</v>
      </c>
      <c r="M47" s="22" t="str">
        <f t="shared" si="30"/>
        <v>X</v>
      </c>
      <c r="N47" s="22" t="str">
        <f t="shared" si="30"/>
        <v>X</v>
      </c>
      <c r="O47" s="22" t="str">
        <f t="shared" si="30"/>
        <v>X</v>
      </c>
      <c r="P47" s="22"/>
      <c r="Q47" s="22" t="str">
        <f t="shared" si="31"/>
        <v>X</v>
      </c>
      <c r="R47" s="22" t="str">
        <f t="shared" si="31"/>
        <v>X</v>
      </c>
      <c r="S47" s="22" t="str">
        <f t="shared" si="31"/>
        <v>X</v>
      </c>
      <c r="T47" s="22" t="str">
        <f t="shared" si="31"/>
        <v>X</v>
      </c>
      <c r="U47" s="22" t="str">
        <f t="shared" si="31"/>
        <v>X</v>
      </c>
      <c r="V47" s="22" t="str">
        <f t="shared" si="31"/>
        <v>X</v>
      </c>
      <c r="W47" s="22" t="str">
        <f t="shared" si="31"/>
        <v>X</v>
      </c>
      <c r="X47" s="22" t="str">
        <f t="shared" si="31"/>
        <v>X</v>
      </c>
      <c r="Y47" s="22" t="str">
        <f t="shared" si="31"/>
        <v>X</v>
      </c>
      <c r="Z47" s="22" t="str">
        <f t="shared" si="31"/>
        <v>X</v>
      </c>
      <c r="AA47" s="22" t="str">
        <f t="shared" si="31"/>
        <v>X</v>
      </c>
      <c r="AB47" s="22" t="str">
        <f t="shared" si="31"/>
        <v>X</v>
      </c>
      <c r="AC47" s="22" t="str">
        <f t="shared" si="31"/>
        <v>X</v>
      </c>
      <c r="AD47" s="22" t="str">
        <f t="shared" si="19"/>
        <v>X</v>
      </c>
      <c r="AE47" s="46" t="s">
        <v>3505</v>
      </c>
      <c r="AF47" s="46" t="s">
        <v>3506</v>
      </c>
      <c r="AG47" s="46">
        <v>0</v>
      </c>
      <c r="AH47" s="46">
        <v>10</v>
      </c>
      <c r="AI47" s="46">
        <v>0</v>
      </c>
      <c r="AJ47" s="46">
        <v>25</v>
      </c>
      <c r="AK47" s="46" t="s">
        <v>3444</v>
      </c>
      <c r="AL47" s="46">
        <v>0</v>
      </c>
      <c r="AM47" s="46">
        <v>0</v>
      </c>
      <c r="AN47" s="46">
        <v>0</v>
      </c>
      <c r="AO47" s="46">
        <v>0</v>
      </c>
      <c r="AP47" s="46">
        <v>0</v>
      </c>
      <c r="AQ47" s="46">
        <v>1</v>
      </c>
      <c r="AR47" s="46">
        <v>0</v>
      </c>
      <c r="AS47" s="46">
        <v>0</v>
      </c>
      <c r="AT47" s="46"/>
      <c r="AV47" s="32" t="str">
        <f t="shared" si="17"/>
        <v>ALP1CC</v>
      </c>
      <c r="AW47" s="32" t="b">
        <f t="shared" si="9"/>
        <v>1</v>
      </c>
      <c r="AX47" s="32" t="b">
        <f t="shared" si="10"/>
        <v>1</v>
      </c>
      <c r="AY47" s="32" t="b">
        <f t="shared" si="11"/>
        <v>1</v>
      </c>
      <c r="AZ47" s="32" t="b">
        <f t="shared" si="12"/>
        <v>1</v>
      </c>
      <c r="BA47" t="s">
        <v>11</v>
      </c>
      <c r="BB47" t="s">
        <v>1539</v>
      </c>
      <c r="BC47">
        <v>0</v>
      </c>
      <c r="BD47">
        <v>0</v>
      </c>
      <c r="BE47">
        <v>0</v>
      </c>
      <c r="BF47" t="s">
        <v>3445</v>
      </c>
      <c r="BG47" t="s">
        <v>9398</v>
      </c>
      <c r="BH47" s="61">
        <v>42894.455660914355</v>
      </c>
      <c r="BI47" t="s">
        <v>9398</v>
      </c>
      <c r="BJ47" s="61">
        <v>42894.455660914355</v>
      </c>
      <c r="BL47" s="32" t="str">
        <f t="shared" si="18"/>
        <v>BAN1CC</v>
      </c>
      <c r="BM47" s="32" t="b">
        <f t="shared" si="13"/>
        <v>1</v>
      </c>
      <c r="BN47" s="32" t="b">
        <f t="shared" si="14"/>
        <v>1</v>
      </c>
      <c r="BO47" s="32" t="b">
        <f t="shared" si="15"/>
        <v>1</v>
      </c>
      <c r="BP47" s="32" t="b">
        <f t="shared" si="16"/>
        <v>1</v>
      </c>
      <c r="BQ47" s="46" t="s">
        <v>11489</v>
      </c>
      <c r="BR47" s="46" t="s">
        <v>1539</v>
      </c>
      <c r="BS47" s="46">
        <v>0</v>
      </c>
      <c r="BT47" s="46">
        <v>0</v>
      </c>
      <c r="BU47" s="46">
        <v>0</v>
      </c>
      <c r="BV47" s="46" t="s">
        <v>3445</v>
      </c>
      <c r="BW47" s="46" t="s">
        <v>9398</v>
      </c>
      <c r="BX47" s="61">
        <v>43165.319040243055</v>
      </c>
      <c r="BY47" s="46" t="s">
        <v>9398</v>
      </c>
      <c r="BZ47" s="61">
        <v>43165.319040243055</v>
      </c>
    </row>
    <row r="48" spans="1:78" x14ac:dyDescent="0.35">
      <c r="A48" s="5">
        <v>43287</v>
      </c>
      <c r="B48" s="47">
        <v>43287</v>
      </c>
      <c r="D48" t="s">
        <v>10880</v>
      </c>
      <c r="E48" s="22" t="str">
        <f t="shared" si="30"/>
        <v>X</v>
      </c>
      <c r="F48" s="22" t="str">
        <f t="shared" si="30"/>
        <v>X</v>
      </c>
      <c r="G48" s="22" t="str">
        <f t="shared" si="30"/>
        <v>X</v>
      </c>
      <c r="H48" s="22" t="str">
        <f t="shared" si="30"/>
        <v>X</v>
      </c>
      <c r="I48" s="22" t="str">
        <f t="shared" si="30"/>
        <v>X</v>
      </c>
      <c r="J48" s="22" t="str">
        <f t="shared" si="30"/>
        <v>X</v>
      </c>
      <c r="K48" s="22" t="str">
        <f t="shared" si="30"/>
        <v>X</v>
      </c>
      <c r="L48" s="22" t="str">
        <f t="shared" si="30"/>
        <v>X</v>
      </c>
      <c r="M48" s="22" t="str">
        <f t="shared" si="30"/>
        <v>X</v>
      </c>
      <c r="N48" s="22" t="str">
        <f t="shared" si="30"/>
        <v>X</v>
      </c>
      <c r="O48" s="22" t="str">
        <f t="shared" si="30"/>
        <v>X</v>
      </c>
      <c r="P48" s="22"/>
      <c r="Q48" s="22" t="str">
        <f t="shared" si="31"/>
        <v>X</v>
      </c>
      <c r="R48" s="22" t="str">
        <f t="shared" si="31"/>
        <v>X</v>
      </c>
      <c r="S48" s="22" t="str">
        <f t="shared" si="31"/>
        <v>X</v>
      </c>
      <c r="T48" s="22" t="str">
        <f t="shared" si="31"/>
        <v>X</v>
      </c>
      <c r="U48" s="22" t="str">
        <f t="shared" si="31"/>
        <v>X</v>
      </c>
      <c r="V48" s="22" t="str">
        <f t="shared" si="31"/>
        <v>X</v>
      </c>
      <c r="W48" s="22" t="str">
        <f t="shared" si="31"/>
        <v>X</v>
      </c>
      <c r="X48" s="22" t="str">
        <f t="shared" si="31"/>
        <v>X</v>
      </c>
      <c r="Y48" s="22" t="str">
        <f t="shared" si="31"/>
        <v>X</v>
      </c>
      <c r="Z48" s="22" t="str">
        <f t="shared" si="31"/>
        <v>X</v>
      </c>
      <c r="AA48" s="22" t="str">
        <f t="shared" si="31"/>
        <v>X</v>
      </c>
      <c r="AB48" s="22" t="str">
        <f t="shared" si="31"/>
        <v>X</v>
      </c>
      <c r="AC48" s="22" t="str">
        <f t="shared" si="31"/>
        <v>X</v>
      </c>
      <c r="AD48" s="22" t="str">
        <f t="shared" si="19"/>
        <v>X</v>
      </c>
      <c r="AE48" t="s">
        <v>10878</v>
      </c>
      <c r="AF48" t="s">
        <v>10879</v>
      </c>
      <c r="AG48">
        <v>0</v>
      </c>
      <c r="AH48">
        <v>2</v>
      </c>
      <c r="AI48">
        <v>1</v>
      </c>
      <c r="AJ48">
        <v>25</v>
      </c>
      <c r="AK48" t="s">
        <v>3512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99</v>
      </c>
      <c r="AS48">
        <v>0</v>
      </c>
      <c r="AV48" s="32" t="str">
        <f t="shared" si="17"/>
        <v>ALP1CIA</v>
      </c>
      <c r="AW48" s="32" t="b">
        <f t="shared" si="9"/>
        <v>1</v>
      </c>
      <c r="AX48" s="32" t="b">
        <f t="shared" si="10"/>
        <v>1</v>
      </c>
      <c r="AY48" s="32" t="b">
        <f t="shared" si="11"/>
        <v>1</v>
      </c>
      <c r="AZ48" s="32" t="b">
        <f t="shared" si="12"/>
        <v>1</v>
      </c>
      <c r="BA48" t="s">
        <v>11</v>
      </c>
      <c r="BB48" t="s">
        <v>3446</v>
      </c>
      <c r="BC48">
        <v>0</v>
      </c>
      <c r="BD48">
        <v>0</v>
      </c>
      <c r="BE48">
        <v>0</v>
      </c>
      <c r="BF48" t="s">
        <v>3447</v>
      </c>
      <c r="BG48" t="s">
        <v>9398</v>
      </c>
      <c r="BH48" s="61">
        <v>42894.45566107639</v>
      </c>
      <c r="BI48" t="s">
        <v>9398</v>
      </c>
      <c r="BJ48" s="61">
        <v>42894.45566107639</v>
      </c>
      <c r="BL48" s="32" t="str">
        <f t="shared" si="18"/>
        <v>BAN1CIA</v>
      </c>
      <c r="BM48" s="32" t="b">
        <f t="shared" si="13"/>
        <v>1</v>
      </c>
      <c r="BN48" s="32" t="b">
        <f t="shared" si="14"/>
        <v>1</v>
      </c>
      <c r="BO48" s="32" t="b">
        <f t="shared" si="15"/>
        <v>1</v>
      </c>
      <c r="BP48" s="32" t="b">
        <f t="shared" si="16"/>
        <v>1</v>
      </c>
      <c r="BQ48" s="46" t="s">
        <v>11489</v>
      </c>
      <c r="BR48" s="46" t="s">
        <v>3446</v>
      </c>
      <c r="BS48" s="46">
        <v>0</v>
      </c>
      <c r="BT48" s="46">
        <v>0</v>
      </c>
      <c r="BU48" s="46">
        <v>0</v>
      </c>
      <c r="BV48" s="46" t="s">
        <v>3447</v>
      </c>
      <c r="BW48" s="46" t="s">
        <v>9398</v>
      </c>
      <c r="BX48" s="61">
        <v>43165.319040428243</v>
      </c>
      <c r="BY48" s="46" t="s">
        <v>9398</v>
      </c>
      <c r="BZ48" s="61">
        <v>43165.319040428243</v>
      </c>
    </row>
    <row r="49" spans="1:78" x14ac:dyDescent="0.35">
      <c r="A49" s="47"/>
      <c r="B49" s="47">
        <v>43165</v>
      </c>
      <c r="C49" s="47"/>
      <c r="D49" s="46"/>
      <c r="E49" s="22" t="str">
        <f t="shared" si="30"/>
        <v>X</v>
      </c>
      <c r="F49" s="22" t="str">
        <f t="shared" si="30"/>
        <v>X</v>
      </c>
      <c r="G49" s="22" t="str">
        <f t="shared" si="30"/>
        <v>X</v>
      </c>
      <c r="H49" s="22" t="str">
        <f t="shared" si="30"/>
        <v>X</v>
      </c>
      <c r="I49" s="22" t="str">
        <f t="shared" si="30"/>
        <v>X</v>
      </c>
      <c r="J49" s="22" t="str">
        <f t="shared" si="30"/>
        <v>X</v>
      </c>
      <c r="K49" s="22" t="str">
        <f t="shared" si="30"/>
        <v>X</v>
      </c>
      <c r="L49" s="22" t="str">
        <f t="shared" si="30"/>
        <v>X</v>
      </c>
      <c r="M49" s="22" t="str">
        <f t="shared" si="30"/>
        <v>X</v>
      </c>
      <c r="N49" s="22" t="str">
        <f t="shared" si="30"/>
        <v>X</v>
      </c>
      <c r="O49" s="22" t="str">
        <f t="shared" si="30"/>
        <v>X</v>
      </c>
      <c r="P49" s="22"/>
      <c r="Q49" s="22" t="str">
        <f t="shared" si="31"/>
        <v>X</v>
      </c>
      <c r="R49" s="22" t="str">
        <f t="shared" si="31"/>
        <v>X</v>
      </c>
      <c r="S49" s="22" t="str">
        <f t="shared" si="31"/>
        <v>X</v>
      </c>
      <c r="T49" s="22" t="str">
        <f t="shared" si="31"/>
        <v>X</v>
      </c>
      <c r="U49" s="22" t="str">
        <f t="shared" si="31"/>
        <v>X</v>
      </c>
      <c r="V49" s="22" t="str">
        <f t="shared" si="31"/>
        <v>X</v>
      </c>
      <c r="W49" s="22" t="str">
        <f t="shared" si="31"/>
        <v>X</v>
      </c>
      <c r="X49" s="22" t="str">
        <f t="shared" si="31"/>
        <v>X</v>
      </c>
      <c r="Y49" s="22" t="str">
        <f t="shared" si="31"/>
        <v>X</v>
      </c>
      <c r="Z49" s="22" t="str">
        <f t="shared" si="31"/>
        <v>X</v>
      </c>
      <c r="AA49" s="22" t="str">
        <f t="shared" si="31"/>
        <v>X</v>
      </c>
      <c r="AB49" s="22" t="str">
        <f t="shared" si="31"/>
        <v>X</v>
      </c>
      <c r="AC49" s="22" t="str">
        <f t="shared" si="31"/>
        <v>X</v>
      </c>
      <c r="AD49" s="22" t="str">
        <f>IF(Q49&amp;R49&amp;S49&amp;T49&amp;U49&amp;V49&amp;W49&amp;X49&amp;Y49&amp;Z49&amp;AA49&amp;AB49&amp;AC49="XXXXXXXXXXXXX","X","")</f>
        <v>X</v>
      </c>
      <c r="AE49" s="46" t="s">
        <v>3507</v>
      </c>
      <c r="AF49" s="46" t="s">
        <v>3508</v>
      </c>
      <c r="AG49" s="46">
        <v>0</v>
      </c>
      <c r="AH49" s="46">
        <v>0</v>
      </c>
      <c r="AI49" s="46">
        <v>0</v>
      </c>
      <c r="AJ49" s="46">
        <v>25</v>
      </c>
      <c r="AK49" s="46" t="s">
        <v>3444</v>
      </c>
      <c r="AL49" s="46">
        <v>0</v>
      </c>
      <c r="AM49" s="46">
        <v>0</v>
      </c>
      <c r="AN49" s="46">
        <v>0</v>
      </c>
      <c r="AO49" s="46">
        <v>0</v>
      </c>
      <c r="AP49" s="46">
        <v>0</v>
      </c>
      <c r="AQ49" s="46">
        <v>0</v>
      </c>
      <c r="AR49" s="46">
        <v>99</v>
      </c>
      <c r="AS49" s="46">
        <v>0</v>
      </c>
      <c r="AT49" s="46"/>
      <c r="AV49" s="32" t="str">
        <f t="shared" si="17"/>
        <v>ALP1D01</v>
      </c>
      <c r="AW49" s="32" t="b">
        <f t="shared" si="9"/>
        <v>1</v>
      </c>
      <c r="AX49" s="32" t="b">
        <f t="shared" si="10"/>
        <v>1</v>
      </c>
      <c r="AY49" s="32" t="b">
        <f t="shared" si="11"/>
        <v>1</v>
      </c>
      <c r="AZ49" s="32" t="b">
        <f t="shared" si="12"/>
        <v>1</v>
      </c>
      <c r="BA49" t="s">
        <v>11</v>
      </c>
      <c r="BB49" t="s">
        <v>3448</v>
      </c>
      <c r="BC49">
        <v>30</v>
      </c>
      <c r="BD49">
        <v>10</v>
      </c>
      <c r="BE49">
        <v>0.5</v>
      </c>
      <c r="BF49" t="s">
        <v>3449</v>
      </c>
      <c r="BG49" t="s">
        <v>9398</v>
      </c>
      <c r="BH49" s="61">
        <v>42894.455661192129</v>
      </c>
      <c r="BI49" t="s">
        <v>9398</v>
      </c>
      <c r="BJ49" s="61">
        <v>42915.555103125</v>
      </c>
      <c r="BL49" s="32" t="str">
        <f t="shared" si="18"/>
        <v>BAN1D01</v>
      </c>
      <c r="BM49" s="32" t="b">
        <f t="shared" si="13"/>
        <v>1</v>
      </c>
      <c r="BN49" s="32" t="b">
        <f t="shared" si="14"/>
        <v>1</v>
      </c>
      <c r="BO49" s="32" t="b">
        <f t="shared" si="15"/>
        <v>1</v>
      </c>
      <c r="BP49" s="32" t="b">
        <f t="shared" si="16"/>
        <v>1</v>
      </c>
      <c r="BQ49" s="46" t="s">
        <v>11489</v>
      </c>
      <c r="BR49" s="46" t="s">
        <v>3448</v>
      </c>
      <c r="BS49" s="46">
        <v>30</v>
      </c>
      <c r="BT49" s="46">
        <v>10</v>
      </c>
      <c r="BU49" s="46">
        <v>0.5</v>
      </c>
      <c r="BV49" s="46" t="s">
        <v>3449</v>
      </c>
      <c r="BW49" s="46" t="s">
        <v>9398</v>
      </c>
      <c r="BX49" s="61">
        <v>43165.319040821756</v>
      </c>
      <c r="BY49" s="46" t="s">
        <v>9398</v>
      </c>
      <c r="BZ49" s="61">
        <v>43165.319040821756</v>
      </c>
    </row>
    <row r="50" spans="1:78" x14ac:dyDescent="0.35">
      <c r="A50" s="46"/>
      <c r="B50" s="46"/>
      <c r="C50" s="46"/>
      <c r="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V50" s="32" t="str">
        <f t="shared" si="17"/>
        <v>ALP1D02</v>
      </c>
      <c r="AW50" s="32" t="b">
        <f t="shared" si="9"/>
        <v>1</v>
      </c>
      <c r="AX50" s="32" t="b">
        <f t="shared" si="10"/>
        <v>1</v>
      </c>
      <c r="AY50" s="32" t="b">
        <f t="shared" si="11"/>
        <v>1</v>
      </c>
      <c r="AZ50" s="32" t="b">
        <f t="shared" si="12"/>
        <v>1</v>
      </c>
      <c r="BA50" t="s">
        <v>11</v>
      </c>
      <c r="BB50" t="s">
        <v>3450</v>
      </c>
      <c r="BC50">
        <v>30</v>
      </c>
      <c r="BD50">
        <v>10</v>
      </c>
      <c r="BE50">
        <v>1</v>
      </c>
      <c r="BF50" t="s">
        <v>3451</v>
      </c>
      <c r="BG50" t="s">
        <v>9398</v>
      </c>
      <c r="BH50" s="61">
        <v>42894.455661342596</v>
      </c>
      <c r="BI50" t="s">
        <v>9398</v>
      </c>
      <c r="BJ50" s="61">
        <v>42915.555103356484</v>
      </c>
      <c r="BL50" s="32" t="str">
        <f t="shared" si="18"/>
        <v>BAN1D02</v>
      </c>
      <c r="BM50" s="32" t="b">
        <f t="shared" si="13"/>
        <v>1</v>
      </c>
      <c r="BN50" s="32" t="b">
        <f t="shared" si="14"/>
        <v>1</v>
      </c>
      <c r="BO50" s="32" t="b">
        <f t="shared" si="15"/>
        <v>1</v>
      </c>
      <c r="BP50" s="32" t="b">
        <f t="shared" si="16"/>
        <v>1</v>
      </c>
      <c r="BQ50" s="46" t="s">
        <v>11489</v>
      </c>
      <c r="BR50" s="46" t="s">
        <v>3450</v>
      </c>
      <c r="BS50" s="46">
        <v>30</v>
      </c>
      <c r="BT50" s="46">
        <v>10</v>
      </c>
      <c r="BU50" s="46">
        <v>1</v>
      </c>
      <c r="BV50" s="46" t="s">
        <v>3451</v>
      </c>
      <c r="BW50" s="46" t="s">
        <v>9398</v>
      </c>
      <c r="BX50" s="61">
        <v>43165.319041053241</v>
      </c>
      <c r="BY50" s="46" t="s">
        <v>9398</v>
      </c>
      <c r="BZ50" s="61">
        <v>43165.319041053241</v>
      </c>
    </row>
    <row r="51" spans="1:78" x14ac:dyDescent="0.35">
      <c r="A51" s="46"/>
      <c r="B51" s="46"/>
      <c r="C51" s="46"/>
      <c r="D51" s="46"/>
      <c r="AE51" s="46"/>
      <c r="AF51" s="46"/>
      <c r="AG51" s="46"/>
      <c r="AH51" s="46"/>
      <c r="AI51" s="46"/>
      <c r="AJ51" s="46"/>
      <c r="AK51" s="46"/>
      <c r="AV51" s="32" t="str">
        <f t="shared" si="17"/>
        <v>ALP1D03</v>
      </c>
      <c r="AW51" s="32" t="b">
        <f t="shared" si="9"/>
        <v>1</v>
      </c>
      <c r="AX51" s="32" t="b">
        <f t="shared" si="10"/>
        <v>1</v>
      </c>
      <c r="AY51" s="32" t="b">
        <f t="shared" si="11"/>
        <v>1</v>
      </c>
      <c r="AZ51" s="32" t="b">
        <f t="shared" si="12"/>
        <v>1</v>
      </c>
      <c r="BA51" t="s">
        <v>11</v>
      </c>
      <c r="BB51" t="s">
        <v>3452</v>
      </c>
      <c r="BC51">
        <v>30</v>
      </c>
      <c r="BD51">
        <v>10</v>
      </c>
      <c r="BE51">
        <v>2</v>
      </c>
      <c r="BF51" t="s">
        <v>3453</v>
      </c>
      <c r="BG51" t="s">
        <v>9398</v>
      </c>
      <c r="BH51" s="61">
        <v>42894.455661493055</v>
      </c>
      <c r="BI51" t="s">
        <v>9398</v>
      </c>
      <c r="BJ51" s="61">
        <v>42915.555103472223</v>
      </c>
      <c r="BL51" s="32" t="str">
        <f t="shared" si="18"/>
        <v>BAN1D03</v>
      </c>
      <c r="BM51" s="32" t="b">
        <f t="shared" si="13"/>
        <v>1</v>
      </c>
      <c r="BN51" s="32" t="b">
        <f t="shared" si="14"/>
        <v>1</v>
      </c>
      <c r="BO51" s="32" t="b">
        <f t="shared" si="15"/>
        <v>1</v>
      </c>
      <c r="BP51" s="32" t="b">
        <f t="shared" si="16"/>
        <v>1</v>
      </c>
      <c r="BQ51" s="46" t="s">
        <v>11489</v>
      </c>
      <c r="BR51" s="46" t="s">
        <v>3452</v>
      </c>
      <c r="BS51" s="46">
        <v>30</v>
      </c>
      <c r="BT51" s="46">
        <v>10</v>
      </c>
      <c r="BU51" s="46">
        <v>2</v>
      </c>
      <c r="BV51" s="46" t="s">
        <v>3453</v>
      </c>
      <c r="BW51" s="46" t="s">
        <v>9398</v>
      </c>
      <c r="BX51" s="61">
        <v>43165.3190412037</v>
      </c>
      <c r="BY51" s="46" t="s">
        <v>9398</v>
      </c>
      <c r="BZ51" s="61">
        <v>43165.3190412037</v>
      </c>
    </row>
    <row r="52" spans="1:78" x14ac:dyDescent="0.35">
      <c r="A52"/>
      <c r="B52"/>
      <c r="C52"/>
      <c r="AV52" s="32" t="str">
        <f t="shared" si="17"/>
        <v>ALP1D04</v>
      </c>
      <c r="AW52" s="32" t="b">
        <f t="shared" si="9"/>
        <v>1</v>
      </c>
      <c r="AX52" s="32" t="b">
        <f t="shared" si="10"/>
        <v>1</v>
      </c>
      <c r="AY52" s="32" t="b">
        <f t="shared" si="11"/>
        <v>1</v>
      </c>
      <c r="AZ52" s="32" t="b">
        <f t="shared" si="12"/>
        <v>1</v>
      </c>
      <c r="BA52" t="s">
        <v>11</v>
      </c>
      <c r="BB52" t="s">
        <v>3454</v>
      </c>
      <c r="BC52">
        <v>30</v>
      </c>
      <c r="BD52">
        <v>15</v>
      </c>
      <c r="BE52">
        <v>2</v>
      </c>
      <c r="BF52" t="s">
        <v>3455</v>
      </c>
      <c r="BG52" t="s">
        <v>9398</v>
      </c>
      <c r="BH52" s="61">
        <v>42894.455661655091</v>
      </c>
      <c r="BI52" t="s">
        <v>9398</v>
      </c>
      <c r="BJ52" s="61">
        <v>42915.555103587962</v>
      </c>
      <c r="BL52" s="32" t="str">
        <f t="shared" si="18"/>
        <v>BAN1D04</v>
      </c>
      <c r="BM52" s="32" t="b">
        <f t="shared" si="13"/>
        <v>1</v>
      </c>
      <c r="BN52" s="32" t="b">
        <f t="shared" si="14"/>
        <v>1</v>
      </c>
      <c r="BO52" s="32" t="b">
        <f t="shared" si="15"/>
        <v>1</v>
      </c>
      <c r="BP52" s="32" t="b">
        <f t="shared" si="16"/>
        <v>1</v>
      </c>
      <c r="BQ52" s="46" t="s">
        <v>11489</v>
      </c>
      <c r="BR52" s="46" t="s">
        <v>3454</v>
      </c>
      <c r="BS52" s="46">
        <v>30</v>
      </c>
      <c r="BT52" s="46">
        <v>15</v>
      </c>
      <c r="BU52" s="46">
        <v>2</v>
      </c>
      <c r="BV52" s="46" t="s">
        <v>3455</v>
      </c>
      <c r="BW52" s="46" t="s">
        <v>9398</v>
      </c>
      <c r="BX52" s="61">
        <v>43165.319041400464</v>
      </c>
      <c r="BY52" s="46" t="s">
        <v>9398</v>
      </c>
      <c r="BZ52" s="61">
        <v>43165.319041400464</v>
      </c>
    </row>
    <row r="53" spans="1:78" x14ac:dyDescent="0.35">
      <c r="A53"/>
      <c r="B53"/>
      <c r="C53"/>
      <c r="AV53" s="32" t="str">
        <f t="shared" si="17"/>
        <v>ALP1D05</v>
      </c>
      <c r="AW53" s="32" t="b">
        <f t="shared" si="9"/>
        <v>1</v>
      </c>
      <c r="AX53" s="32" t="b">
        <f t="shared" si="10"/>
        <v>1</v>
      </c>
      <c r="AY53" s="32" t="b">
        <f t="shared" si="11"/>
        <v>1</v>
      </c>
      <c r="AZ53" s="32" t="b">
        <f t="shared" si="12"/>
        <v>1</v>
      </c>
      <c r="BA53" t="s">
        <v>11</v>
      </c>
      <c r="BB53" t="s">
        <v>3456</v>
      </c>
      <c r="BC53">
        <v>30</v>
      </c>
      <c r="BD53">
        <v>20</v>
      </c>
      <c r="BE53">
        <v>1</v>
      </c>
      <c r="BF53" t="s">
        <v>3457</v>
      </c>
      <c r="BG53" t="s">
        <v>9398</v>
      </c>
      <c r="BH53" s="61">
        <v>42894.455661805558</v>
      </c>
      <c r="BI53" t="s">
        <v>9398</v>
      </c>
      <c r="BJ53" s="61">
        <v>42915.5551037037</v>
      </c>
      <c r="BL53" s="32" t="str">
        <f t="shared" si="18"/>
        <v>BAN1D05</v>
      </c>
      <c r="BM53" s="32" t="b">
        <f t="shared" si="13"/>
        <v>1</v>
      </c>
      <c r="BN53" s="32" t="b">
        <f t="shared" si="14"/>
        <v>1</v>
      </c>
      <c r="BO53" s="32" t="b">
        <f t="shared" si="15"/>
        <v>1</v>
      </c>
      <c r="BP53" s="32" t="b">
        <f t="shared" si="16"/>
        <v>1</v>
      </c>
      <c r="BQ53" s="46" t="s">
        <v>11489</v>
      </c>
      <c r="BR53" s="46" t="s">
        <v>3456</v>
      </c>
      <c r="BS53" s="46">
        <v>30</v>
      </c>
      <c r="BT53" s="46">
        <v>20</v>
      </c>
      <c r="BU53" s="46">
        <v>1</v>
      </c>
      <c r="BV53" s="46" t="s">
        <v>3457</v>
      </c>
      <c r="BW53" s="46" t="s">
        <v>9398</v>
      </c>
      <c r="BX53" s="61">
        <v>43165.319041550923</v>
      </c>
      <c r="BY53" s="46" t="s">
        <v>9398</v>
      </c>
      <c r="BZ53" s="61">
        <v>43165.319041550923</v>
      </c>
    </row>
    <row r="54" spans="1:78" x14ac:dyDescent="0.35">
      <c r="A54"/>
      <c r="B54"/>
      <c r="C54"/>
      <c r="AV54" s="32" t="str">
        <f t="shared" si="17"/>
        <v>ALP1D06</v>
      </c>
      <c r="AW54" s="32" t="b">
        <f t="shared" si="9"/>
        <v>1</v>
      </c>
      <c r="AX54" s="32" t="b">
        <f t="shared" si="10"/>
        <v>1</v>
      </c>
      <c r="AY54" s="32" t="b">
        <f t="shared" si="11"/>
        <v>1</v>
      </c>
      <c r="AZ54" s="32" t="b">
        <f t="shared" si="12"/>
        <v>1</v>
      </c>
      <c r="BA54" t="s">
        <v>11</v>
      </c>
      <c r="BB54" t="s">
        <v>3458</v>
      </c>
      <c r="BC54">
        <v>42</v>
      </c>
      <c r="BD54">
        <v>20</v>
      </c>
      <c r="BE54">
        <v>1</v>
      </c>
      <c r="BF54" t="s">
        <v>3459</v>
      </c>
      <c r="BG54" t="s">
        <v>9398</v>
      </c>
      <c r="BH54" s="61">
        <v>42894.455661921296</v>
      </c>
      <c r="BI54" t="s">
        <v>9398</v>
      </c>
      <c r="BJ54" s="61">
        <v>42915.555103819446</v>
      </c>
      <c r="BL54" s="32" t="str">
        <f t="shared" si="18"/>
        <v>BAN1D06</v>
      </c>
      <c r="BM54" s="32" t="b">
        <f t="shared" si="13"/>
        <v>1</v>
      </c>
      <c r="BN54" s="32" t="b">
        <f t="shared" si="14"/>
        <v>1</v>
      </c>
      <c r="BO54" s="32" t="b">
        <f t="shared" si="15"/>
        <v>1</v>
      </c>
      <c r="BP54" s="32" t="b">
        <f t="shared" si="16"/>
        <v>1</v>
      </c>
      <c r="BQ54" s="46" t="s">
        <v>11489</v>
      </c>
      <c r="BR54" s="46" t="s">
        <v>3458</v>
      </c>
      <c r="BS54" s="46">
        <v>42</v>
      </c>
      <c r="BT54" s="46">
        <v>20</v>
      </c>
      <c r="BU54" s="46">
        <v>1</v>
      </c>
      <c r="BV54" s="46" t="s">
        <v>3459</v>
      </c>
      <c r="BW54" s="46" t="s">
        <v>9398</v>
      </c>
      <c r="BX54" s="61">
        <v>43165.31904170139</v>
      </c>
      <c r="BY54" s="46" t="s">
        <v>9398</v>
      </c>
      <c r="BZ54" s="61">
        <v>43165.31904170139</v>
      </c>
    </row>
    <row r="55" spans="1:78" x14ac:dyDescent="0.35">
      <c r="A55"/>
      <c r="B55"/>
      <c r="C55"/>
      <c r="AV55" s="32" t="str">
        <f t="shared" si="17"/>
        <v>ALP1D07</v>
      </c>
      <c r="AW55" s="32" t="b">
        <f t="shared" si="9"/>
        <v>1</v>
      </c>
      <c r="AX55" s="32" t="b">
        <f t="shared" si="10"/>
        <v>1</v>
      </c>
      <c r="AY55" s="32" t="b">
        <f t="shared" si="11"/>
        <v>1</v>
      </c>
      <c r="AZ55" s="32" t="b">
        <f t="shared" si="12"/>
        <v>1</v>
      </c>
      <c r="BA55" t="s">
        <v>11</v>
      </c>
      <c r="BB55" t="s">
        <v>3460</v>
      </c>
      <c r="BC55">
        <v>30</v>
      </c>
      <c r="BD55">
        <v>30</v>
      </c>
      <c r="BE55">
        <v>1</v>
      </c>
      <c r="BF55" t="s">
        <v>3461</v>
      </c>
      <c r="BG55" t="s">
        <v>9398</v>
      </c>
      <c r="BH55" s="61">
        <v>42894.455662071756</v>
      </c>
      <c r="BI55" t="s">
        <v>9398</v>
      </c>
      <c r="BJ55" s="61">
        <v>42915.555103935185</v>
      </c>
      <c r="BL55" s="32" t="str">
        <f t="shared" si="18"/>
        <v>BAN1D07</v>
      </c>
      <c r="BM55" s="32" t="b">
        <f t="shared" si="13"/>
        <v>1</v>
      </c>
      <c r="BN55" s="32" t="b">
        <f t="shared" si="14"/>
        <v>1</v>
      </c>
      <c r="BO55" s="32" t="b">
        <f t="shared" si="15"/>
        <v>1</v>
      </c>
      <c r="BP55" s="32" t="b">
        <f t="shared" si="16"/>
        <v>1</v>
      </c>
      <c r="BQ55" s="46" t="s">
        <v>11489</v>
      </c>
      <c r="BR55" s="46" t="s">
        <v>3460</v>
      </c>
      <c r="BS55" s="46">
        <v>30</v>
      </c>
      <c r="BT55" s="46">
        <v>30</v>
      </c>
      <c r="BU55" s="46">
        <v>1</v>
      </c>
      <c r="BV55" s="46" t="s">
        <v>3461</v>
      </c>
      <c r="BW55" s="46" t="s">
        <v>9398</v>
      </c>
      <c r="BX55" s="61">
        <v>43165.319041898147</v>
      </c>
      <c r="BY55" s="46" t="s">
        <v>9398</v>
      </c>
      <c r="BZ55" s="61">
        <v>43165.319041898147</v>
      </c>
    </row>
    <row r="56" spans="1:78" x14ac:dyDescent="0.35">
      <c r="A56"/>
      <c r="B56"/>
      <c r="C56"/>
      <c r="AV56" s="32" t="str">
        <f t="shared" si="17"/>
        <v>ALP1D08</v>
      </c>
      <c r="AW56" s="32" t="b">
        <f t="shared" si="9"/>
        <v>1</v>
      </c>
      <c r="AX56" s="32" t="b">
        <f t="shared" si="10"/>
        <v>1</v>
      </c>
      <c r="AY56" s="32" t="b">
        <f t="shared" si="11"/>
        <v>0</v>
      </c>
      <c r="AZ56" s="32" t="b">
        <f t="shared" si="12"/>
        <v>1</v>
      </c>
      <c r="BA56" t="s">
        <v>11</v>
      </c>
      <c r="BB56" t="s">
        <v>3462</v>
      </c>
      <c r="BC56">
        <v>0</v>
      </c>
      <c r="BD56">
        <v>10</v>
      </c>
      <c r="BE56">
        <v>2</v>
      </c>
      <c r="BF56" t="s">
        <v>3463</v>
      </c>
      <c r="BG56" t="s">
        <v>9398</v>
      </c>
      <c r="BH56" s="61">
        <v>42894.455662233799</v>
      </c>
      <c r="BI56" t="s">
        <v>9398</v>
      </c>
      <c r="BJ56" s="61">
        <v>42915.555104050924</v>
      </c>
      <c r="BL56" s="32" t="str">
        <f t="shared" si="18"/>
        <v>BAN1D08</v>
      </c>
      <c r="BM56" s="32" t="b">
        <f t="shared" si="13"/>
        <v>1</v>
      </c>
      <c r="BN56" s="32" t="b">
        <f t="shared" si="14"/>
        <v>1</v>
      </c>
      <c r="BO56" s="32" t="b">
        <f t="shared" si="15"/>
        <v>1</v>
      </c>
      <c r="BP56" s="32" t="b">
        <f t="shared" si="16"/>
        <v>1</v>
      </c>
      <c r="BQ56" s="46" t="s">
        <v>11489</v>
      </c>
      <c r="BR56" s="46" t="s">
        <v>3462</v>
      </c>
      <c r="BS56" s="46">
        <v>0</v>
      </c>
      <c r="BT56" s="46">
        <v>0</v>
      </c>
      <c r="BU56" s="46">
        <v>2</v>
      </c>
      <c r="BV56" s="46" t="s">
        <v>3463</v>
      </c>
      <c r="BW56" s="46" t="s">
        <v>9398</v>
      </c>
      <c r="BX56" s="61">
        <v>43165.31904209491</v>
      </c>
      <c r="BY56" s="46" t="s">
        <v>9398</v>
      </c>
      <c r="BZ56" s="61">
        <v>43165.31904209491</v>
      </c>
    </row>
    <row r="57" spans="1:78" x14ac:dyDescent="0.35">
      <c r="A57"/>
      <c r="B57"/>
      <c r="C57"/>
      <c r="AV57" s="32" t="str">
        <f t="shared" si="17"/>
        <v>ALP1D09</v>
      </c>
      <c r="AW57" s="32" t="b">
        <f t="shared" si="9"/>
        <v>1</v>
      </c>
      <c r="AX57" s="32" t="b">
        <f t="shared" si="10"/>
        <v>1</v>
      </c>
      <c r="AY57" s="32" t="b">
        <f t="shared" si="11"/>
        <v>1</v>
      </c>
      <c r="AZ57" s="32" t="b">
        <f t="shared" si="12"/>
        <v>1</v>
      </c>
      <c r="BA57" t="s">
        <v>11</v>
      </c>
      <c r="BB57" t="s">
        <v>3464</v>
      </c>
      <c r="BC57">
        <v>42</v>
      </c>
      <c r="BD57">
        <v>10</v>
      </c>
      <c r="BE57">
        <v>0.5</v>
      </c>
      <c r="BF57" t="s">
        <v>3465</v>
      </c>
      <c r="BG57" t="s">
        <v>9398</v>
      </c>
      <c r="BH57" s="61">
        <v>42894.455662349537</v>
      </c>
      <c r="BI57" t="s">
        <v>9398</v>
      </c>
      <c r="BJ57" s="61">
        <v>42915.55510420139</v>
      </c>
      <c r="BL57" s="32" t="str">
        <f t="shared" si="18"/>
        <v>BAN1D09</v>
      </c>
      <c r="BM57" s="32" t="b">
        <f t="shared" si="13"/>
        <v>1</v>
      </c>
      <c r="BN57" s="32" t="b">
        <f t="shared" si="14"/>
        <v>1</v>
      </c>
      <c r="BO57" s="32" t="b">
        <f t="shared" si="15"/>
        <v>1</v>
      </c>
      <c r="BP57" s="32" t="b">
        <f t="shared" si="16"/>
        <v>1</v>
      </c>
      <c r="BQ57" s="46" t="s">
        <v>11489</v>
      </c>
      <c r="BR57" s="46" t="s">
        <v>3464</v>
      </c>
      <c r="BS57" s="46">
        <v>42</v>
      </c>
      <c r="BT57" s="46">
        <v>10</v>
      </c>
      <c r="BU57" s="46">
        <v>0.5</v>
      </c>
      <c r="BV57" s="46" t="s">
        <v>3465</v>
      </c>
      <c r="BW57" s="46" t="s">
        <v>9398</v>
      </c>
      <c r="BX57" s="61">
        <v>43165.319042280091</v>
      </c>
      <c r="BY57" s="46" t="s">
        <v>9398</v>
      </c>
      <c r="BZ57" s="61">
        <v>43165.319042280091</v>
      </c>
    </row>
    <row r="58" spans="1:78" x14ac:dyDescent="0.35">
      <c r="A58"/>
      <c r="B58"/>
      <c r="C58"/>
      <c r="AV58" s="32" t="str">
        <f t="shared" si="17"/>
        <v>ALP1D10</v>
      </c>
      <c r="AW58" s="32" t="b">
        <f t="shared" si="9"/>
        <v>1</v>
      </c>
      <c r="AX58" s="32" t="b">
        <f t="shared" si="10"/>
        <v>1</v>
      </c>
      <c r="AY58" s="32" t="b">
        <f t="shared" si="11"/>
        <v>1</v>
      </c>
      <c r="AZ58" s="32" t="b">
        <f t="shared" si="12"/>
        <v>1</v>
      </c>
      <c r="BA58" t="s">
        <v>11</v>
      </c>
      <c r="BB58" t="s">
        <v>3466</v>
      </c>
      <c r="BC58">
        <v>30</v>
      </c>
      <c r="BD58">
        <v>20</v>
      </c>
      <c r="BE58">
        <v>2</v>
      </c>
      <c r="BF58" t="s">
        <v>3476</v>
      </c>
      <c r="BG58" t="s">
        <v>9398</v>
      </c>
      <c r="BH58" s="61">
        <v>43115.42897577546</v>
      </c>
      <c r="BI58" t="s">
        <v>9398</v>
      </c>
      <c r="BJ58" s="61">
        <v>43115.42897577546</v>
      </c>
      <c r="BL58" s="32" t="str">
        <f t="shared" si="18"/>
        <v>BAN1D10</v>
      </c>
      <c r="BM58" s="32" t="b">
        <f t="shared" si="13"/>
        <v>1</v>
      </c>
      <c r="BN58" s="32" t="b">
        <f t="shared" si="14"/>
        <v>1</v>
      </c>
      <c r="BO58" s="32" t="b">
        <f t="shared" si="15"/>
        <v>1</v>
      </c>
      <c r="BP58" s="32" t="b">
        <f t="shared" si="16"/>
        <v>1</v>
      </c>
      <c r="BQ58" s="46" t="s">
        <v>11489</v>
      </c>
      <c r="BR58" s="46" t="s">
        <v>3466</v>
      </c>
      <c r="BS58" s="46">
        <v>30</v>
      </c>
      <c r="BT58" s="46">
        <v>20</v>
      </c>
      <c r="BU58" s="46">
        <v>2</v>
      </c>
      <c r="BV58" s="46" t="s">
        <v>3476</v>
      </c>
      <c r="BW58" s="46" t="s">
        <v>9398</v>
      </c>
      <c r="BX58" s="61">
        <v>43165.319042442126</v>
      </c>
      <c r="BY58" s="46" t="s">
        <v>9398</v>
      </c>
      <c r="BZ58" s="61">
        <v>43165.319042442126</v>
      </c>
    </row>
    <row r="59" spans="1:78" x14ac:dyDescent="0.35">
      <c r="A59"/>
      <c r="B59"/>
      <c r="C59"/>
      <c r="AV59" s="32" t="str">
        <f t="shared" si="17"/>
        <v>ALP1D11</v>
      </c>
      <c r="AW59" s="32" t="b">
        <f t="shared" si="9"/>
        <v>1</v>
      </c>
      <c r="AX59" s="32" t="b">
        <f t="shared" si="10"/>
        <v>1</v>
      </c>
      <c r="AY59" s="32" t="b">
        <f t="shared" si="11"/>
        <v>1</v>
      </c>
      <c r="AZ59" s="32" t="b">
        <f t="shared" si="12"/>
        <v>1</v>
      </c>
      <c r="BA59" t="s">
        <v>11</v>
      </c>
      <c r="BB59" t="s">
        <v>3467</v>
      </c>
      <c r="BC59">
        <v>60</v>
      </c>
      <c r="BD59">
        <v>15</v>
      </c>
      <c r="BE59">
        <v>2</v>
      </c>
      <c r="BF59" t="s">
        <v>3468</v>
      </c>
      <c r="BG59" t="s">
        <v>9398</v>
      </c>
      <c r="BH59" s="61">
        <v>42915.552546874998</v>
      </c>
      <c r="BI59" t="s">
        <v>9398</v>
      </c>
      <c r="BJ59" s="61">
        <v>42915.555104432868</v>
      </c>
      <c r="BL59" s="32" t="str">
        <f t="shared" si="18"/>
        <v>BAN1D11</v>
      </c>
      <c r="BM59" s="32" t="b">
        <f t="shared" si="13"/>
        <v>1</v>
      </c>
      <c r="BN59" s="32" t="b">
        <f t="shared" si="14"/>
        <v>1</v>
      </c>
      <c r="BO59" s="32" t="b">
        <f t="shared" si="15"/>
        <v>1</v>
      </c>
      <c r="BP59" s="32" t="b">
        <f t="shared" si="16"/>
        <v>1</v>
      </c>
      <c r="BQ59" s="46" t="s">
        <v>11489</v>
      </c>
      <c r="BR59" s="46" t="s">
        <v>3467</v>
      </c>
      <c r="BS59" s="46">
        <v>60</v>
      </c>
      <c r="BT59" s="46">
        <v>15</v>
      </c>
      <c r="BU59" s="46">
        <v>2</v>
      </c>
      <c r="BV59" s="46" t="s">
        <v>3468</v>
      </c>
      <c r="BW59" s="46" t="s">
        <v>9398</v>
      </c>
      <c r="BX59" s="61">
        <v>43165.319042592593</v>
      </c>
      <c r="BY59" s="46" t="s">
        <v>9398</v>
      </c>
      <c r="BZ59" s="61">
        <v>43165.319042592593</v>
      </c>
    </row>
    <row r="60" spans="1:78" x14ac:dyDescent="0.35">
      <c r="A60"/>
      <c r="B60"/>
      <c r="C60"/>
      <c r="AV60" s="32" t="str">
        <f t="shared" si="17"/>
        <v>ALP1D12</v>
      </c>
      <c r="AW60" s="32" t="b">
        <f t="shared" si="9"/>
        <v>1</v>
      </c>
      <c r="AX60" s="32" t="b">
        <f t="shared" si="10"/>
        <v>1</v>
      </c>
      <c r="AY60" s="32" t="b">
        <f t="shared" si="11"/>
        <v>0</v>
      </c>
      <c r="AZ60" s="32" t="b">
        <f t="shared" si="12"/>
        <v>0</v>
      </c>
      <c r="BA60" t="s">
        <v>11</v>
      </c>
      <c r="BB60" t="s">
        <v>3469</v>
      </c>
      <c r="BC60">
        <v>15</v>
      </c>
      <c r="BD60">
        <v>0</v>
      </c>
      <c r="BE60">
        <v>0</v>
      </c>
      <c r="BF60" t="s">
        <v>3473</v>
      </c>
      <c r="BG60" t="s">
        <v>9398</v>
      </c>
      <c r="BH60" s="61">
        <v>43118.244567164351</v>
      </c>
      <c r="BI60" t="s">
        <v>9398</v>
      </c>
      <c r="BJ60" s="61">
        <v>43118.244567164351</v>
      </c>
      <c r="BL60" s="32" t="str">
        <f t="shared" si="18"/>
        <v>BAN1D12</v>
      </c>
      <c r="BM60" s="32" t="b">
        <f t="shared" si="13"/>
        <v>1</v>
      </c>
      <c r="BN60" s="32" t="b">
        <f t="shared" si="14"/>
        <v>1</v>
      </c>
      <c r="BO60" s="32" t="b">
        <f t="shared" si="15"/>
        <v>1</v>
      </c>
      <c r="BP60" s="32" t="b">
        <f t="shared" si="16"/>
        <v>1</v>
      </c>
      <c r="BQ60" s="46" t="s">
        <v>11489</v>
      </c>
      <c r="BR60" s="46" t="s">
        <v>3469</v>
      </c>
      <c r="BS60" s="46">
        <v>15</v>
      </c>
      <c r="BT60" s="46">
        <v>10</v>
      </c>
      <c r="BU60" s="46">
        <v>2</v>
      </c>
      <c r="BV60" s="46" t="s">
        <v>3473</v>
      </c>
      <c r="BW60" s="46" t="s">
        <v>9398</v>
      </c>
      <c r="BX60" s="61">
        <v>43165.31904282407</v>
      </c>
      <c r="BY60" s="46" t="s">
        <v>9398</v>
      </c>
      <c r="BZ60" s="61">
        <v>43165.31904282407</v>
      </c>
    </row>
    <row r="61" spans="1:78" x14ac:dyDescent="0.35">
      <c r="A61"/>
      <c r="B61"/>
      <c r="C61"/>
      <c r="AV61" s="32" t="str">
        <f t="shared" si="17"/>
        <v>ALP1D13</v>
      </c>
      <c r="AW61" s="32" t="b">
        <f t="shared" si="9"/>
        <v>1</v>
      </c>
      <c r="AX61" s="32" t="b">
        <f t="shared" si="10"/>
        <v>1</v>
      </c>
      <c r="AY61" s="32" t="b">
        <f t="shared" si="11"/>
        <v>1</v>
      </c>
      <c r="AZ61" s="32" t="b">
        <f t="shared" si="12"/>
        <v>1</v>
      </c>
      <c r="BA61" t="s">
        <v>11</v>
      </c>
      <c r="BB61" t="s">
        <v>3470</v>
      </c>
      <c r="BC61">
        <v>30</v>
      </c>
      <c r="BD61">
        <v>10</v>
      </c>
      <c r="BE61">
        <v>1.5</v>
      </c>
      <c r="BF61" t="s">
        <v>3471</v>
      </c>
      <c r="BG61" t="s">
        <v>9398</v>
      </c>
      <c r="BH61" s="61">
        <v>43115.462618831021</v>
      </c>
      <c r="BI61" t="s">
        <v>9398</v>
      </c>
      <c r="BJ61" s="61">
        <v>43115.462618831021</v>
      </c>
      <c r="BL61" s="32" t="str">
        <f t="shared" si="18"/>
        <v>BAN1D13</v>
      </c>
      <c r="BM61" s="32" t="b">
        <f t="shared" si="13"/>
        <v>1</v>
      </c>
      <c r="BN61" s="32" t="b">
        <f t="shared" si="14"/>
        <v>1</v>
      </c>
      <c r="BO61" s="32" t="b">
        <f t="shared" si="15"/>
        <v>1</v>
      </c>
      <c r="BP61" s="32" t="b">
        <f t="shared" si="16"/>
        <v>1</v>
      </c>
      <c r="BQ61" s="46" t="s">
        <v>11489</v>
      </c>
      <c r="BR61" s="46" t="s">
        <v>3470</v>
      </c>
      <c r="BS61" s="46">
        <v>30</v>
      </c>
      <c r="BT61" s="46">
        <v>10</v>
      </c>
      <c r="BU61" s="46">
        <v>1.5</v>
      </c>
      <c r="BV61" s="46" t="s">
        <v>3471</v>
      </c>
      <c r="BW61" s="46" t="s">
        <v>9398</v>
      </c>
      <c r="BX61" s="61">
        <v>43165.319043020834</v>
      </c>
      <c r="BY61" s="46" t="s">
        <v>9398</v>
      </c>
      <c r="BZ61" s="61">
        <v>43165.319043020834</v>
      </c>
    </row>
    <row r="62" spans="1:78" x14ac:dyDescent="0.35">
      <c r="A62"/>
      <c r="B62"/>
      <c r="C62"/>
      <c r="AV62" s="32" t="str">
        <f t="shared" si="17"/>
        <v>ALP1D14</v>
      </c>
      <c r="AW62" s="32" t="b">
        <f t="shared" si="9"/>
        <v>1</v>
      </c>
      <c r="AX62" s="32" t="b">
        <f t="shared" si="10"/>
        <v>1</v>
      </c>
      <c r="AY62" s="32" t="b">
        <f t="shared" si="11"/>
        <v>1</v>
      </c>
      <c r="AZ62" s="32" t="b">
        <f t="shared" si="12"/>
        <v>1</v>
      </c>
      <c r="BA62" t="s">
        <v>11</v>
      </c>
      <c r="BB62" t="s">
        <v>3472</v>
      </c>
      <c r="BC62">
        <v>45</v>
      </c>
      <c r="BD62">
        <v>15</v>
      </c>
      <c r="BE62">
        <v>2</v>
      </c>
      <c r="BF62" t="s">
        <v>9879</v>
      </c>
      <c r="BG62" t="s">
        <v>9398</v>
      </c>
      <c r="BH62" s="61">
        <v>43173.29818607639</v>
      </c>
      <c r="BI62" t="s">
        <v>9398</v>
      </c>
      <c r="BJ62" s="61">
        <v>43173.29818607639</v>
      </c>
      <c r="BL62" s="32" t="str">
        <f t="shared" si="18"/>
        <v>BAN1D14</v>
      </c>
      <c r="BM62" s="32" t="b">
        <f t="shared" si="13"/>
        <v>1</v>
      </c>
      <c r="BN62" s="32" t="b">
        <f t="shared" si="14"/>
        <v>1</v>
      </c>
      <c r="BO62" s="32" t="b">
        <f t="shared" si="15"/>
        <v>1</v>
      </c>
      <c r="BP62" s="32" t="b">
        <f t="shared" si="16"/>
        <v>1</v>
      </c>
      <c r="BQ62" s="46" t="s">
        <v>11489</v>
      </c>
      <c r="BR62" s="46" t="s">
        <v>3472</v>
      </c>
      <c r="BS62" s="46">
        <v>45</v>
      </c>
      <c r="BT62" s="46">
        <v>15</v>
      </c>
      <c r="BU62" s="46">
        <v>2</v>
      </c>
      <c r="BV62" s="46" t="s">
        <v>9879</v>
      </c>
      <c r="BW62" s="46" t="s">
        <v>9398</v>
      </c>
      <c r="BX62" s="61">
        <v>43173.303010682874</v>
      </c>
      <c r="BY62" s="46" t="s">
        <v>9398</v>
      </c>
      <c r="BZ62" s="61">
        <v>43173.303010682874</v>
      </c>
    </row>
    <row r="63" spans="1:78" x14ac:dyDescent="0.35">
      <c r="A63"/>
      <c r="B63"/>
      <c r="C63"/>
      <c r="AV63" s="32" t="str">
        <f t="shared" si="17"/>
        <v>ALP1D15</v>
      </c>
      <c r="AW63" s="32" t="b">
        <f t="shared" si="9"/>
        <v>1</v>
      </c>
      <c r="AX63" s="32" t="b">
        <f t="shared" si="10"/>
        <v>1</v>
      </c>
      <c r="AY63" s="32" t="b">
        <f t="shared" si="11"/>
        <v>1</v>
      </c>
      <c r="AZ63" s="32" t="b">
        <f t="shared" si="12"/>
        <v>1</v>
      </c>
      <c r="BA63" t="s">
        <v>11</v>
      </c>
      <c r="BB63" t="s">
        <v>3474</v>
      </c>
      <c r="BC63">
        <v>60</v>
      </c>
      <c r="BD63">
        <v>10</v>
      </c>
      <c r="BE63">
        <v>2</v>
      </c>
      <c r="BF63" t="s">
        <v>3475</v>
      </c>
      <c r="BG63" t="s">
        <v>9398</v>
      </c>
      <c r="BH63" s="61">
        <v>43115.438283680553</v>
      </c>
      <c r="BI63" t="s">
        <v>9398</v>
      </c>
      <c r="BJ63" s="61">
        <v>43115.438283680553</v>
      </c>
      <c r="BL63" s="32" t="str">
        <f t="shared" si="18"/>
        <v>BAN1D15</v>
      </c>
      <c r="BM63" s="32" t="b">
        <f t="shared" si="13"/>
        <v>1</v>
      </c>
      <c r="BN63" s="32" t="b">
        <f t="shared" si="14"/>
        <v>1</v>
      </c>
      <c r="BO63" s="32" t="b">
        <f t="shared" si="15"/>
        <v>1</v>
      </c>
      <c r="BP63" s="32" t="b">
        <f t="shared" si="16"/>
        <v>1</v>
      </c>
      <c r="BQ63" s="46" t="s">
        <v>11489</v>
      </c>
      <c r="BR63" s="46" t="s">
        <v>3474</v>
      </c>
      <c r="BS63" s="46">
        <v>60</v>
      </c>
      <c r="BT63" s="46">
        <v>10</v>
      </c>
      <c r="BU63" s="46">
        <v>2</v>
      </c>
      <c r="BV63" s="46" t="s">
        <v>3475</v>
      </c>
      <c r="BW63" s="46" t="s">
        <v>9398</v>
      </c>
      <c r="BX63" s="61">
        <v>43165.319043206022</v>
      </c>
      <c r="BY63" s="46" t="s">
        <v>9398</v>
      </c>
      <c r="BZ63" s="61">
        <v>43165.319043206022</v>
      </c>
    </row>
    <row r="64" spans="1:78" x14ac:dyDescent="0.35">
      <c r="A64"/>
      <c r="B64"/>
      <c r="C64"/>
      <c r="AV64" s="32" t="str">
        <f t="shared" si="17"/>
        <v>ALP1D17</v>
      </c>
      <c r="AW64" s="32" t="b">
        <f t="shared" si="9"/>
        <v>1</v>
      </c>
      <c r="AX64" s="32" t="b">
        <f t="shared" si="10"/>
        <v>1</v>
      </c>
      <c r="AY64" s="32" t="b">
        <f t="shared" si="11"/>
        <v>1</v>
      </c>
      <c r="AZ64" s="32" t="b">
        <f t="shared" si="12"/>
        <v>1</v>
      </c>
      <c r="BA64" t="s">
        <v>11</v>
      </c>
      <c r="BB64" t="s">
        <v>11346</v>
      </c>
      <c r="BC64">
        <v>45</v>
      </c>
      <c r="BD64">
        <v>40</v>
      </c>
      <c r="BE64">
        <v>0.5</v>
      </c>
      <c r="BF64" t="s">
        <v>11347</v>
      </c>
      <c r="BG64" t="s">
        <v>9398</v>
      </c>
      <c r="BH64" s="61">
        <v>43319.603417094906</v>
      </c>
      <c r="BI64" t="s">
        <v>9398</v>
      </c>
      <c r="BJ64" s="61">
        <v>43319.603417094906</v>
      </c>
      <c r="BL64" s="32" t="str">
        <f t="shared" si="18"/>
        <v>BAN1D16</v>
      </c>
      <c r="BM64" s="32" t="b">
        <f t="shared" si="13"/>
        <v>1</v>
      </c>
      <c r="BN64" s="32" t="b">
        <f t="shared" si="14"/>
        <v>1</v>
      </c>
      <c r="BO64" s="32" t="b">
        <f t="shared" si="15"/>
        <v>1</v>
      </c>
      <c r="BP64" s="32" t="b">
        <f t="shared" si="16"/>
        <v>1</v>
      </c>
      <c r="BQ64" s="46" t="s">
        <v>11489</v>
      </c>
      <c r="BR64" s="46" t="s">
        <v>10290</v>
      </c>
      <c r="BS64" s="46">
        <v>55</v>
      </c>
      <c r="BT64" s="46">
        <v>15</v>
      </c>
      <c r="BU64" s="46">
        <v>2</v>
      </c>
      <c r="BV64" s="46" t="s">
        <v>10291</v>
      </c>
      <c r="BW64" s="46" t="s">
        <v>9398</v>
      </c>
      <c r="BX64" s="61">
        <v>43230.333532060184</v>
      </c>
      <c r="BY64" s="46" t="s">
        <v>9398</v>
      </c>
      <c r="BZ64" s="61">
        <v>43230.333718599541</v>
      </c>
    </row>
    <row r="65" spans="1:78" x14ac:dyDescent="0.35">
      <c r="A65"/>
      <c r="B65"/>
      <c r="C65"/>
      <c r="AV65" s="32" t="str">
        <f t="shared" si="17"/>
        <v>ALP1LOC</v>
      </c>
      <c r="AW65" s="32" t="b">
        <f t="shared" si="9"/>
        <v>1</v>
      </c>
      <c r="AX65" s="32" t="b">
        <f t="shared" si="10"/>
        <v>1</v>
      </c>
      <c r="AY65" s="32" t="b">
        <f t="shared" si="11"/>
        <v>1</v>
      </c>
      <c r="AZ65" s="32" t="b">
        <f t="shared" si="12"/>
        <v>1</v>
      </c>
      <c r="BA65" t="s">
        <v>11</v>
      </c>
      <c r="BB65" t="s">
        <v>3510</v>
      </c>
      <c r="BC65">
        <v>0</v>
      </c>
      <c r="BD65">
        <v>0</v>
      </c>
      <c r="BE65">
        <v>0</v>
      </c>
      <c r="BF65" t="s">
        <v>3511</v>
      </c>
      <c r="BG65" t="s">
        <v>9398</v>
      </c>
      <c r="BH65" s="61">
        <v>43115.438283912037</v>
      </c>
      <c r="BI65" t="s">
        <v>9398</v>
      </c>
      <c r="BJ65" s="61">
        <v>43115.438283912037</v>
      </c>
      <c r="BL65" s="32" t="str">
        <f t="shared" si="18"/>
        <v>BAN1D17</v>
      </c>
      <c r="BM65" s="32" t="b">
        <f t="shared" si="13"/>
        <v>1</v>
      </c>
      <c r="BN65" s="32" t="b">
        <f t="shared" si="14"/>
        <v>1</v>
      </c>
      <c r="BO65" s="32" t="b">
        <f t="shared" si="15"/>
        <v>1</v>
      </c>
      <c r="BP65" s="32" t="b">
        <f t="shared" si="16"/>
        <v>1</v>
      </c>
      <c r="BQ65" s="46" t="s">
        <v>11489</v>
      </c>
      <c r="BR65" s="46" t="s">
        <v>11346</v>
      </c>
      <c r="BS65" s="46">
        <v>45</v>
      </c>
      <c r="BT65" s="46">
        <v>40</v>
      </c>
      <c r="BU65" s="46">
        <v>0.5</v>
      </c>
      <c r="BV65" s="46" t="s">
        <v>11347</v>
      </c>
      <c r="BW65" s="46" t="s">
        <v>9398</v>
      </c>
      <c r="BX65" s="61">
        <v>43403.431188425922</v>
      </c>
      <c r="BY65" s="46" t="s">
        <v>9398</v>
      </c>
      <c r="BZ65" s="61">
        <v>43403.431188425922</v>
      </c>
    </row>
    <row r="66" spans="1:78" x14ac:dyDescent="0.35">
      <c r="A66"/>
      <c r="B66"/>
      <c r="C66"/>
      <c r="AV66" s="32" t="str">
        <f t="shared" si="17"/>
        <v>ALP1N07</v>
      </c>
      <c r="AW66" s="32" t="b">
        <f t="shared" si="9"/>
        <v>1</v>
      </c>
      <c r="AX66" s="32" t="b">
        <f t="shared" si="10"/>
        <v>1</v>
      </c>
      <c r="AY66" s="32" t="b">
        <f t="shared" si="11"/>
        <v>1</v>
      </c>
      <c r="AZ66" s="32" t="b">
        <f t="shared" si="12"/>
        <v>1</v>
      </c>
      <c r="BA66" t="s">
        <v>11</v>
      </c>
      <c r="BB66" t="s">
        <v>3477</v>
      </c>
      <c r="BC66">
        <v>7</v>
      </c>
      <c r="BD66">
        <v>0</v>
      </c>
      <c r="BE66">
        <v>0</v>
      </c>
      <c r="BF66" t="s">
        <v>3478</v>
      </c>
      <c r="BG66" t="s">
        <v>9398</v>
      </c>
      <c r="BH66" s="61">
        <v>43115.438284027776</v>
      </c>
      <c r="BI66" t="s">
        <v>9398</v>
      </c>
      <c r="BJ66" s="61">
        <v>43115.438284027776</v>
      </c>
      <c r="BL66" s="32" t="str">
        <f t="shared" si="18"/>
        <v>BAN1LOC</v>
      </c>
      <c r="BM66" s="32" t="b">
        <f t="shared" si="13"/>
        <v>1</v>
      </c>
      <c r="BN66" s="32" t="b">
        <f t="shared" si="14"/>
        <v>1</v>
      </c>
      <c r="BO66" s="32" t="b">
        <f t="shared" si="15"/>
        <v>1</v>
      </c>
      <c r="BP66" s="32" t="b">
        <f t="shared" si="16"/>
        <v>1</v>
      </c>
      <c r="BQ66" s="46" t="s">
        <v>11489</v>
      </c>
      <c r="BR66" s="46" t="s">
        <v>3510</v>
      </c>
      <c r="BS66" s="46">
        <v>0</v>
      </c>
      <c r="BT66" s="46">
        <v>0</v>
      </c>
      <c r="BU66" s="46">
        <v>0</v>
      </c>
      <c r="BV66" s="46" t="s">
        <v>3511</v>
      </c>
      <c r="BW66" s="46" t="s">
        <v>9398</v>
      </c>
      <c r="BX66" s="61">
        <v>43165.319043483796</v>
      </c>
      <c r="BY66" s="46" t="s">
        <v>9398</v>
      </c>
      <c r="BZ66" s="61">
        <v>43165.319043483796</v>
      </c>
    </row>
    <row r="67" spans="1:78" x14ac:dyDescent="0.35">
      <c r="A67"/>
      <c r="B67"/>
      <c r="C67"/>
      <c r="AV67" s="32" t="str">
        <f t="shared" si="17"/>
        <v>ALP1N08</v>
      </c>
      <c r="AW67" s="32" t="b">
        <f t="shared" si="9"/>
        <v>1</v>
      </c>
      <c r="AX67" s="32" t="b">
        <f t="shared" si="10"/>
        <v>1</v>
      </c>
      <c r="AY67" s="32" t="b">
        <f t="shared" si="11"/>
        <v>1</v>
      </c>
      <c r="AZ67" s="32" t="b">
        <f t="shared" si="12"/>
        <v>1</v>
      </c>
      <c r="BA67" t="s">
        <v>11</v>
      </c>
      <c r="BB67" t="s">
        <v>3479</v>
      </c>
      <c r="BC67">
        <v>8</v>
      </c>
      <c r="BD67">
        <v>0</v>
      </c>
      <c r="BE67">
        <v>0</v>
      </c>
      <c r="BF67" t="s">
        <v>3480</v>
      </c>
      <c r="BG67" t="s">
        <v>9398</v>
      </c>
      <c r="BH67" s="61">
        <v>42894.455662615743</v>
      </c>
      <c r="BI67" t="s">
        <v>9398</v>
      </c>
      <c r="BJ67" s="61">
        <v>42894.455662615743</v>
      </c>
      <c r="BL67" s="32" t="str">
        <f t="shared" si="18"/>
        <v>BAN1N07</v>
      </c>
      <c r="BM67" s="32" t="b">
        <f t="shared" si="13"/>
        <v>1</v>
      </c>
      <c r="BN67" s="32" t="b">
        <f t="shared" si="14"/>
        <v>1</v>
      </c>
      <c r="BO67" s="32" t="b">
        <f t="shared" si="15"/>
        <v>1</v>
      </c>
      <c r="BP67" s="32" t="b">
        <f t="shared" si="16"/>
        <v>1</v>
      </c>
      <c r="BQ67" s="46" t="s">
        <v>11489</v>
      </c>
      <c r="BR67" s="46" t="s">
        <v>3477</v>
      </c>
      <c r="BS67" s="46">
        <v>7</v>
      </c>
      <c r="BT67" s="46">
        <v>0</v>
      </c>
      <c r="BU67" s="46">
        <v>0</v>
      </c>
      <c r="BV67" s="46" t="s">
        <v>3478</v>
      </c>
      <c r="BW67" s="46" t="s">
        <v>9398</v>
      </c>
      <c r="BX67" s="61">
        <v>43165.319043750002</v>
      </c>
      <c r="BY67" s="46" t="s">
        <v>9398</v>
      </c>
      <c r="BZ67" s="61">
        <v>43165.319043750002</v>
      </c>
    </row>
    <row r="68" spans="1:78" x14ac:dyDescent="0.35">
      <c r="A68"/>
      <c r="B68"/>
      <c r="C68"/>
      <c r="AV68" s="32" t="str">
        <f t="shared" si="17"/>
        <v>ALP1N10</v>
      </c>
      <c r="AW68" s="32" t="b">
        <f t="shared" si="9"/>
        <v>1</v>
      </c>
      <c r="AX68" s="32" t="b">
        <f t="shared" si="10"/>
        <v>1</v>
      </c>
      <c r="AY68" s="32" t="b">
        <f t="shared" si="11"/>
        <v>1</v>
      </c>
      <c r="AZ68" s="32" t="b">
        <f t="shared" si="12"/>
        <v>1</v>
      </c>
      <c r="BA68" t="s">
        <v>11</v>
      </c>
      <c r="BB68" t="s">
        <v>3481</v>
      </c>
      <c r="BC68">
        <v>10</v>
      </c>
      <c r="BD68">
        <v>0</v>
      </c>
      <c r="BE68">
        <v>0</v>
      </c>
      <c r="BF68" t="s">
        <v>3482</v>
      </c>
      <c r="BG68" t="s">
        <v>9398</v>
      </c>
      <c r="BH68" s="61">
        <v>42894.455662766202</v>
      </c>
      <c r="BI68" t="s">
        <v>9398</v>
      </c>
      <c r="BJ68" s="61">
        <v>42894.455662766202</v>
      </c>
      <c r="BL68" s="32" t="str">
        <f t="shared" si="18"/>
        <v>BAN1N08</v>
      </c>
      <c r="BM68" s="32" t="b">
        <f t="shared" si="13"/>
        <v>1</v>
      </c>
      <c r="BN68" s="32" t="b">
        <f t="shared" si="14"/>
        <v>1</v>
      </c>
      <c r="BO68" s="32" t="b">
        <f t="shared" si="15"/>
        <v>1</v>
      </c>
      <c r="BP68" s="32" t="b">
        <f t="shared" si="16"/>
        <v>1</v>
      </c>
      <c r="BQ68" s="46" t="s">
        <v>11489</v>
      </c>
      <c r="BR68" s="46" t="s">
        <v>3479</v>
      </c>
      <c r="BS68" s="46">
        <v>8</v>
      </c>
      <c r="BT68" s="46">
        <v>0</v>
      </c>
      <c r="BU68" s="46">
        <v>0</v>
      </c>
      <c r="BV68" s="46" t="s">
        <v>3480</v>
      </c>
      <c r="BW68" s="46" t="s">
        <v>9398</v>
      </c>
      <c r="BX68" s="61">
        <v>43165.319044016207</v>
      </c>
      <c r="BY68" s="46" t="s">
        <v>9398</v>
      </c>
      <c r="BZ68" s="61">
        <v>43165.319044016207</v>
      </c>
    </row>
    <row r="69" spans="1:78" x14ac:dyDescent="0.35">
      <c r="A69"/>
      <c r="B69"/>
      <c r="C69"/>
      <c r="AV69" s="32" t="str">
        <f t="shared" si="17"/>
        <v>ALP1N15</v>
      </c>
      <c r="AW69" s="32" t="b">
        <f t="shared" ref="AW69:AW132" si="32">IFERROR(VLOOKUP(BB69,$AE:$AF,2,0),"")=BF69</f>
        <v>1</v>
      </c>
      <c r="AX69" s="32" t="b">
        <f t="shared" ref="AX69:AX132" si="33">IFERROR(VLOOKUP(BB69,$AE:$AT,3,0),"")=BC69</f>
        <v>1</v>
      </c>
      <c r="AY69" s="32" t="b">
        <f t="shared" ref="AY69:AY132" si="34">IFERROR(VLOOKUP(BB69,$AE:$AT,8,0),"")=BD69</f>
        <v>1</v>
      </c>
      <c r="AZ69" s="32" t="b">
        <f t="shared" ref="AZ69:AZ132" si="35">IFERROR(VLOOKUP(BB69,$AE:$AT,12,0),"")=BE69</f>
        <v>1</v>
      </c>
      <c r="BA69" t="s">
        <v>11</v>
      </c>
      <c r="BB69" t="s">
        <v>3483</v>
      </c>
      <c r="BC69">
        <v>15</v>
      </c>
      <c r="BD69">
        <v>0</v>
      </c>
      <c r="BE69">
        <v>0</v>
      </c>
      <c r="BF69" t="s">
        <v>3484</v>
      </c>
      <c r="BG69" t="s">
        <v>9398</v>
      </c>
      <c r="BH69" s="61">
        <v>42894.455662881941</v>
      </c>
      <c r="BI69" t="s">
        <v>9398</v>
      </c>
      <c r="BJ69" s="61">
        <v>42894.455662881941</v>
      </c>
      <c r="BL69" s="32" t="str">
        <f t="shared" si="18"/>
        <v>BAN1N10</v>
      </c>
      <c r="BM69" s="32" t="b">
        <f t="shared" ref="BM69:BM132" si="36">IFERROR(VLOOKUP(BR69,$AE:$AF,2,0),"")=BV69</f>
        <v>1</v>
      </c>
      <c r="BN69" s="32" t="b">
        <f t="shared" ref="BN69:BN132" si="37">IFERROR(VLOOKUP(BR69,$AE:$AT,3,0),"")=BS69</f>
        <v>1</v>
      </c>
      <c r="BO69" s="32" t="b">
        <f t="shared" ref="BO69:BO132" si="38">IFERROR(VLOOKUP(BR69,$AE:$AT,8,0),"")=BT69</f>
        <v>1</v>
      </c>
      <c r="BP69" s="32" t="b">
        <f t="shared" ref="BP69:BP132" si="39">IFERROR(VLOOKUP(BR69,$AE:$AT,12,0),"")=BU69</f>
        <v>1</v>
      </c>
      <c r="BQ69" s="46" t="s">
        <v>11489</v>
      </c>
      <c r="BR69" s="46" t="s">
        <v>3481</v>
      </c>
      <c r="BS69" s="46">
        <v>10</v>
      </c>
      <c r="BT69" s="46">
        <v>0</v>
      </c>
      <c r="BU69" s="46">
        <v>0</v>
      </c>
      <c r="BV69" s="46" t="s">
        <v>3482</v>
      </c>
      <c r="BW69" s="46" t="s">
        <v>9398</v>
      </c>
      <c r="BX69" s="61">
        <v>43165.319044247684</v>
      </c>
      <c r="BY69" s="46" t="s">
        <v>9398</v>
      </c>
      <c r="BZ69" s="61">
        <v>43165.319044247684</v>
      </c>
    </row>
    <row r="70" spans="1:78" x14ac:dyDescent="0.35">
      <c r="A70"/>
      <c r="B70"/>
      <c r="C70"/>
      <c r="AV70" s="32" t="str">
        <f t="shared" si="17"/>
        <v>ALP1N20</v>
      </c>
      <c r="AW70" s="32" t="b">
        <f t="shared" si="32"/>
        <v>1</v>
      </c>
      <c r="AX70" s="32" t="b">
        <f t="shared" si="33"/>
        <v>1</v>
      </c>
      <c r="AY70" s="32" t="b">
        <f t="shared" si="34"/>
        <v>1</v>
      </c>
      <c r="AZ70" s="32" t="b">
        <f t="shared" si="35"/>
        <v>1</v>
      </c>
      <c r="BA70" t="s">
        <v>11</v>
      </c>
      <c r="BB70" t="s">
        <v>3485</v>
      </c>
      <c r="BC70">
        <v>20</v>
      </c>
      <c r="BD70">
        <v>0</v>
      </c>
      <c r="BE70">
        <v>0</v>
      </c>
      <c r="BF70" t="s">
        <v>3486</v>
      </c>
      <c r="BG70" t="s">
        <v>9398</v>
      </c>
      <c r="BH70" s="61">
        <v>42894.455663043984</v>
      </c>
      <c r="BI70" t="s">
        <v>9398</v>
      </c>
      <c r="BJ70" s="61">
        <v>42894.455663043984</v>
      </c>
      <c r="BL70" s="32" t="str">
        <f t="shared" si="18"/>
        <v>BAN1N15</v>
      </c>
      <c r="BM70" s="32" t="b">
        <f t="shared" si="36"/>
        <v>1</v>
      </c>
      <c r="BN70" s="32" t="b">
        <f t="shared" si="37"/>
        <v>1</v>
      </c>
      <c r="BO70" s="32" t="b">
        <f t="shared" si="38"/>
        <v>1</v>
      </c>
      <c r="BP70" s="32" t="b">
        <f t="shared" si="39"/>
        <v>1</v>
      </c>
      <c r="BQ70" s="46" t="s">
        <v>11489</v>
      </c>
      <c r="BR70" s="46" t="s">
        <v>3483</v>
      </c>
      <c r="BS70" s="46">
        <v>15</v>
      </c>
      <c r="BT70" s="46">
        <v>0</v>
      </c>
      <c r="BU70" s="46">
        <v>0</v>
      </c>
      <c r="BV70" s="46" t="s">
        <v>3484</v>
      </c>
      <c r="BW70" s="46" t="s">
        <v>9398</v>
      </c>
      <c r="BX70" s="61">
        <v>43165.319044479169</v>
      </c>
      <c r="BY70" s="46" t="s">
        <v>9398</v>
      </c>
      <c r="BZ70" s="61">
        <v>43165.319044479169</v>
      </c>
    </row>
    <row r="71" spans="1:78" x14ac:dyDescent="0.35">
      <c r="A71"/>
      <c r="B71"/>
      <c r="C71"/>
      <c r="AV71" s="32" t="str">
        <f t="shared" si="17"/>
        <v>ALP1N30</v>
      </c>
      <c r="AW71" s="32" t="b">
        <f t="shared" si="32"/>
        <v>1</v>
      </c>
      <c r="AX71" s="32" t="b">
        <f t="shared" si="33"/>
        <v>1</v>
      </c>
      <c r="AY71" s="32" t="b">
        <f t="shared" si="34"/>
        <v>1</v>
      </c>
      <c r="AZ71" s="32" t="b">
        <f t="shared" si="35"/>
        <v>1</v>
      </c>
      <c r="BA71" t="s">
        <v>11</v>
      </c>
      <c r="BB71" t="s">
        <v>3487</v>
      </c>
      <c r="BC71">
        <v>30</v>
      </c>
      <c r="BD71">
        <v>0</v>
      </c>
      <c r="BE71">
        <v>0</v>
      </c>
      <c r="BF71" t="s">
        <v>3488</v>
      </c>
      <c r="BG71" t="s">
        <v>9398</v>
      </c>
      <c r="BH71" s="61">
        <v>42894.455663194443</v>
      </c>
      <c r="BI71" t="s">
        <v>9398</v>
      </c>
      <c r="BJ71" s="61">
        <v>42894.455663194443</v>
      </c>
      <c r="BL71" s="32" t="str">
        <f t="shared" si="18"/>
        <v>BAN1N20</v>
      </c>
      <c r="BM71" s="32" t="b">
        <f t="shared" si="36"/>
        <v>1</v>
      </c>
      <c r="BN71" s="32" t="b">
        <f t="shared" si="37"/>
        <v>1</v>
      </c>
      <c r="BO71" s="32" t="b">
        <f t="shared" si="38"/>
        <v>1</v>
      </c>
      <c r="BP71" s="32" t="b">
        <f t="shared" si="39"/>
        <v>1</v>
      </c>
      <c r="BQ71" s="46" t="s">
        <v>11489</v>
      </c>
      <c r="BR71" s="46" t="s">
        <v>3485</v>
      </c>
      <c r="BS71" s="46">
        <v>20</v>
      </c>
      <c r="BT71" s="46">
        <v>0</v>
      </c>
      <c r="BU71" s="46">
        <v>0</v>
      </c>
      <c r="BV71" s="46" t="s">
        <v>3486</v>
      </c>
      <c r="BW71" s="46" t="s">
        <v>9398</v>
      </c>
      <c r="BX71" s="61">
        <v>43165.319044675925</v>
      </c>
      <c r="BY71" s="46" t="s">
        <v>9398</v>
      </c>
      <c r="BZ71" s="61">
        <v>43165.319044675925</v>
      </c>
    </row>
    <row r="72" spans="1:78" x14ac:dyDescent="0.35">
      <c r="A72"/>
      <c r="B72"/>
      <c r="C72"/>
      <c r="AV72" s="32" t="str">
        <f t="shared" ref="AV72:AV135" si="40">BA72&amp;BB72</f>
        <v>ALP1N40</v>
      </c>
      <c r="AW72" s="32" t="b">
        <f t="shared" si="32"/>
        <v>1</v>
      </c>
      <c r="AX72" s="32" t="b">
        <f t="shared" si="33"/>
        <v>1</v>
      </c>
      <c r="AY72" s="32" t="b">
        <f t="shared" si="34"/>
        <v>1</v>
      </c>
      <c r="AZ72" s="32" t="b">
        <f t="shared" si="35"/>
        <v>1</v>
      </c>
      <c r="BA72" t="s">
        <v>11</v>
      </c>
      <c r="BB72" t="s">
        <v>3489</v>
      </c>
      <c r="BC72">
        <v>40</v>
      </c>
      <c r="BD72">
        <v>0</v>
      </c>
      <c r="BE72">
        <v>0</v>
      </c>
      <c r="BF72" t="s">
        <v>3490</v>
      </c>
      <c r="BG72" t="s">
        <v>9398</v>
      </c>
      <c r="BH72" s="61">
        <v>43115.462654629628</v>
      </c>
      <c r="BI72" t="s">
        <v>9398</v>
      </c>
      <c r="BJ72" s="61">
        <v>43115.462654629628</v>
      </c>
      <c r="BL72" s="32" t="str">
        <f t="shared" ref="BL72:BL135" si="41">BQ72&amp;BR72</f>
        <v>BAN1N30</v>
      </c>
      <c r="BM72" s="32" t="b">
        <f t="shared" si="36"/>
        <v>1</v>
      </c>
      <c r="BN72" s="32" t="b">
        <f t="shared" si="37"/>
        <v>1</v>
      </c>
      <c r="BO72" s="32" t="b">
        <f t="shared" si="38"/>
        <v>1</v>
      </c>
      <c r="BP72" s="32" t="b">
        <f t="shared" si="39"/>
        <v>1</v>
      </c>
      <c r="BQ72" s="46" t="s">
        <v>11489</v>
      </c>
      <c r="BR72" s="46" t="s">
        <v>3487</v>
      </c>
      <c r="BS72" s="46">
        <v>30</v>
      </c>
      <c r="BT72" s="46">
        <v>0</v>
      </c>
      <c r="BU72" s="46">
        <v>0</v>
      </c>
      <c r="BV72" s="46" t="s">
        <v>3488</v>
      </c>
      <c r="BW72" s="46" t="s">
        <v>9398</v>
      </c>
      <c r="BX72" s="61">
        <v>43165.319044872682</v>
      </c>
      <c r="BY72" s="46" t="s">
        <v>9398</v>
      </c>
      <c r="BZ72" s="61">
        <v>43165.319044872682</v>
      </c>
    </row>
    <row r="73" spans="1:78" x14ac:dyDescent="0.35">
      <c r="A73"/>
      <c r="B73"/>
      <c r="C73"/>
      <c r="AV73" s="32" t="str">
        <f t="shared" si="40"/>
        <v>ALP1N42</v>
      </c>
      <c r="AW73" s="32" t="b">
        <f t="shared" si="32"/>
        <v>1</v>
      </c>
      <c r="AX73" s="32" t="b">
        <f t="shared" si="33"/>
        <v>1</v>
      </c>
      <c r="AY73" s="32" t="b">
        <f t="shared" si="34"/>
        <v>1</v>
      </c>
      <c r="AZ73" s="32" t="b">
        <f t="shared" si="35"/>
        <v>1</v>
      </c>
      <c r="BA73" t="s">
        <v>11</v>
      </c>
      <c r="BB73" t="s">
        <v>3491</v>
      </c>
      <c r="BC73">
        <v>42</v>
      </c>
      <c r="BD73">
        <v>0</v>
      </c>
      <c r="BE73">
        <v>0</v>
      </c>
      <c r="BF73" t="s">
        <v>3492</v>
      </c>
      <c r="BG73" t="s">
        <v>9398</v>
      </c>
      <c r="BH73" s="61">
        <v>42894.455663310182</v>
      </c>
      <c r="BI73" t="s">
        <v>9398</v>
      </c>
      <c r="BJ73" s="61">
        <v>42894.455663310182</v>
      </c>
      <c r="BL73" s="32" t="str">
        <f t="shared" si="41"/>
        <v>BAN1N40</v>
      </c>
      <c r="BM73" s="32" t="b">
        <f t="shared" si="36"/>
        <v>1</v>
      </c>
      <c r="BN73" s="32" t="b">
        <f t="shared" si="37"/>
        <v>1</v>
      </c>
      <c r="BO73" s="32" t="b">
        <f t="shared" si="38"/>
        <v>1</v>
      </c>
      <c r="BP73" s="32" t="b">
        <f t="shared" si="39"/>
        <v>1</v>
      </c>
      <c r="BQ73" s="46" t="s">
        <v>11489</v>
      </c>
      <c r="BR73" s="46" t="s">
        <v>3489</v>
      </c>
      <c r="BS73" s="46">
        <v>40</v>
      </c>
      <c r="BT73" s="46">
        <v>0</v>
      </c>
      <c r="BU73" s="46">
        <v>0</v>
      </c>
      <c r="BV73" s="46" t="s">
        <v>3490</v>
      </c>
      <c r="BW73" s="46" t="s">
        <v>9398</v>
      </c>
      <c r="BX73" s="61">
        <v>43165.31904505787</v>
      </c>
      <c r="BY73" s="46" t="s">
        <v>9398</v>
      </c>
      <c r="BZ73" s="61">
        <v>43165.31904505787</v>
      </c>
    </row>
    <row r="74" spans="1:78" x14ac:dyDescent="0.35">
      <c r="A74"/>
      <c r="B74"/>
      <c r="C74"/>
      <c r="AV74" s="32" t="str">
        <f t="shared" si="40"/>
        <v>ALP1N45</v>
      </c>
      <c r="AW74" s="32" t="b">
        <f t="shared" si="32"/>
        <v>1</v>
      </c>
      <c r="AX74" s="32" t="b">
        <f t="shared" si="33"/>
        <v>1</v>
      </c>
      <c r="AY74" s="32" t="b">
        <f t="shared" si="34"/>
        <v>1</v>
      </c>
      <c r="AZ74" s="32" t="b">
        <f t="shared" si="35"/>
        <v>1</v>
      </c>
      <c r="BA74" t="s">
        <v>11</v>
      </c>
      <c r="BB74" t="s">
        <v>3493</v>
      </c>
      <c r="BC74">
        <v>45</v>
      </c>
      <c r="BD74">
        <v>0</v>
      </c>
      <c r="BE74">
        <v>0</v>
      </c>
      <c r="BF74" t="s">
        <v>3494</v>
      </c>
      <c r="BG74" t="s">
        <v>9398</v>
      </c>
      <c r="BH74" s="61">
        <v>42755.451201736112</v>
      </c>
      <c r="BI74" t="s">
        <v>9398</v>
      </c>
      <c r="BJ74" s="61">
        <v>42755.451201736112</v>
      </c>
      <c r="BL74" s="32" t="str">
        <f t="shared" si="41"/>
        <v>BAN1N42</v>
      </c>
      <c r="BM74" s="32" t="b">
        <f t="shared" si="36"/>
        <v>1</v>
      </c>
      <c r="BN74" s="32" t="b">
        <f t="shared" si="37"/>
        <v>1</v>
      </c>
      <c r="BO74" s="32" t="b">
        <f t="shared" si="38"/>
        <v>1</v>
      </c>
      <c r="BP74" s="32" t="b">
        <f t="shared" si="39"/>
        <v>1</v>
      </c>
      <c r="BQ74" s="46" t="s">
        <v>11489</v>
      </c>
      <c r="BR74" s="46" t="s">
        <v>3491</v>
      </c>
      <c r="BS74" s="46">
        <v>42</v>
      </c>
      <c r="BT74" s="46">
        <v>0</v>
      </c>
      <c r="BU74" s="46">
        <v>0</v>
      </c>
      <c r="BV74" s="46" t="s">
        <v>3492</v>
      </c>
      <c r="BW74" s="46" t="s">
        <v>9398</v>
      </c>
      <c r="BX74" s="61">
        <v>43165.319045219905</v>
      </c>
      <c r="BY74" s="46" t="s">
        <v>9398</v>
      </c>
      <c r="BZ74" s="61">
        <v>43165.319045219905</v>
      </c>
    </row>
    <row r="75" spans="1:78" x14ac:dyDescent="0.35">
      <c r="A75"/>
      <c r="B75"/>
      <c r="C75"/>
      <c r="AV75" s="32" t="str">
        <f t="shared" si="40"/>
        <v>ALP1N50</v>
      </c>
      <c r="AW75" s="32" t="b">
        <f t="shared" si="32"/>
        <v>1</v>
      </c>
      <c r="AX75" s="32" t="b">
        <f t="shared" si="33"/>
        <v>1</v>
      </c>
      <c r="AY75" s="32" t="b">
        <f t="shared" si="34"/>
        <v>1</v>
      </c>
      <c r="AZ75" s="32" t="b">
        <f t="shared" si="35"/>
        <v>1</v>
      </c>
      <c r="BA75" t="s">
        <v>11</v>
      </c>
      <c r="BB75" t="s">
        <v>3495</v>
      </c>
      <c r="BC75">
        <v>50</v>
      </c>
      <c r="BD75">
        <v>0</v>
      </c>
      <c r="BE75">
        <v>0</v>
      </c>
      <c r="BF75" t="s">
        <v>3496</v>
      </c>
      <c r="BG75" t="s">
        <v>9398</v>
      </c>
      <c r="BH75" s="61">
        <v>43115.462654745374</v>
      </c>
      <c r="BI75" t="s">
        <v>9398</v>
      </c>
      <c r="BJ75" s="61">
        <v>43115.462654745374</v>
      </c>
      <c r="BL75" s="32" t="str">
        <f t="shared" si="41"/>
        <v>BAN1N45</v>
      </c>
      <c r="BM75" s="32" t="b">
        <f t="shared" si="36"/>
        <v>1</v>
      </c>
      <c r="BN75" s="32" t="b">
        <f t="shared" si="37"/>
        <v>1</v>
      </c>
      <c r="BO75" s="32" t="b">
        <f t="shared" si="38"/>
        <v>1</v>
      </c>
      <c r="BP75" s="32" t="b">
        <f t="shared" si="39"/>
        <v>1</v>
      </c>
      <c r="BQ75" s="46" t="s">
        <v>11489</v>
      </c>
      <c r="BR75" s="46" t="s">
        <v>3493</v>
      </c>
      <c r="BS75" s="46">
        <v>45</v>
      </c>
      <c r="BT75" s="46">
        <v>0</v>
      </c>
      <c r="BU75" s="46">
        <v>0</v>
      </c>
      <c r="BV75" s="46" t="s">
        <v>3494</v>
      </c>
      <c r="BW75" s="46" t="s">
        <v>9398</v>
      </c>
      <c r="BX75" s="61">
        <v>43165.319045405093</v>
      </c>
      <c r="BY75" s="46" t="s">
        <v>9398</v>
      </c>
      <c r="BZ75" s="61">
        <v>43165.319045405093</v>
      </c>
    </row>
    <row r="76" spans="1:78" x14ac:dyDescent="0.35">
      <c r="AV76" s="32" t="str">
        <f t="shared" si="40"/>
        <v>ALP1N52</v>
      </c>
      <c r="AW76" s="32" t="b">
        <f t="shared" si="32"/>
        <v>1</v>
      </c>
      <c r="AX76" s="32" t="b">
        <f t="shared" si="33"/>
        <v>1</v>
      </c>
      <c r="AY76" s="32" t="b">
        <f t="shared" si="34"/>
        <v>1</v>
      </c>
      <c r="AZ76" s="32" t="b">
        <f t="shared" si="35"/>
        <v>1</v>
      </c>
      <c r="BA76" t="s">
        <v>11</v>
      </c>
      <c r="BB76" t="s">
        <v>3497</v>
      </c>
      <c r="BC76">
        <v>52</v>
      </c>
      <c r="BD76">
        <v>0</v>
      </c>
      <c r="BE76">
        <v>0</v>
      </c>
      <c r="BF76" t="s">
        <v>3498</v>
      </c>
      <c r="BG76" t="s">
        <v>9398</v>
      </c>
      <c r="BH76" s="61">
        <v>42894.455659571759</v>
      </c>
      <c r="BI76" t="s">
        <v>9398</v>
      </c>
      <c r="BJ76" s="61">
        <v>42894.455659571759</v>
      </c>
      <c r="BL76" s="32" t="str">
        <f t="shared" si="41"/>
        <v>BAN1N50</v>
      </c>
      <c r="BM76" s="32" t="b">
        <f t="shared" si="36"/>
        <v>1</v>
      </c>
      <c r="BN76" s="32" t="b">
        <f t="shared" si="37"/>
        <v>1</v>
      </c>
      <c r="BO76" s="32" t="b">
        <f t="shared" si="38"/>
        <v>1</v>
      </c>
      <c r="BP76" s="32" t="b">
        <f t="shared" si="39"/>
        <v>1</v>
      </c>
      <c r="BQ76" s="46" t="s">
        <v>11489</v>
      </c>
      <c r="BR76" s="46" t="s">
        <v>3495</v>
      </c>
      <c r="BS76" s="46">
        <v>50</v>
      </c>
      <c r="BT76" s="46">
        <v>0</v>
      </c>
      <c r="BU76" s="46">
        <v>0</v>
      </c>
      <c r="BV76" s="46" t="s">
        <v>3496</v>
      </c>
      <c r="BW76" s="46" t="s">
        <v>9398</v>
      </c>
      <c r="BX76" s="61">
        <v>43165.319045752316</v>
      </c>
      <c r="BY76" s="46" t="s">
        <v>9398</v>
      </c>
      <c r="BZ76" s="61">
        <v>43165.319045752316</v>
      </c>
    </row>
    <row r="77" spans="1:78" x14ac:dyDescent="0.35">
      <c r="AV77" s="32" t="str">
        <f t="shared" si="40"/>
        <v>ALP1N60</v>
      </c>
      <c r="AW77" s="32" t="b">
        <f t="shared" si="32"/>
        <v>1</v>
      </c>
      <c r="AX77" s="32" t="b">
        <f t="shared" si="33"/>
        <v>1</v>
      </c>
      <c r="AY77" s="32" t="b">
        <f t="shared" si="34"/>
        <v>1</v>
      </c>
      <c r="AZ77" s="32" t="b">
        <f t="shared" si="35"/>
        <v>1</v>
      </c>
      <c r="BA77" t="s">
        <v>11</v>
      </c>
      <c r="BB77" t="s">
        <v>3499</v>
      </c>
      <c r="BC77">
        <v>60</v>
      </c>
      <c r="BD77">
        <v>0</v>
      </c>
      <c r="BE77">
        <v>0</v>
      </c>
      <c r="BF77" t="s">
        <v>3500</v>
      </c>
      <c r="BG77" t="s">
        <v>9398</v>
      </c>
      <c r="BH77" s="61">
        <v>42894.455660219908</v>
      </c>
      <c r="BI77" t="s">
        <v>9398</v>
      </c>
      <c r="BJ77" s="61">
        <v>42894.455660219908</v>
      </c>
      <c r="BL77" s="32" t="str">
        <f t="shared" si="41"/>
        <v>BAN1N52</v>
      </c>
      <c r="BM77" s="32" t="b">
        <f t="shared" si="36"/>
        <v>1</v>
      </c>
      <c r="BN77" s="32" t="b">
        <f t="shared" si="37"/>
        <v>1</v>
      </c>
      <c r="BO77" s="32" t="b">
        <f t="shared" si="38"/>
        <v>1</v>
      </c>
      <c r="BP77" s="32" t="b">
        <f t="shared" si="39"/>
        <v>1</v>
      </c>
      <c r="BQ77" s="46" t="s">
        <v>11489</v>
      </c>
      <c r="BR77" s="46" t="s">
        <v>3497</v>
      </c>
      <c r="BS77" s="46">
        <v>52</v>
      </c>
      <c r="BT77" s="46">
        <v>0</v>
      </c>
      <c r="BU77" s="46">
        <v>0</v>
      </c>
      <c r="BV77" s="46" t="s">
        <v>3498</v>
      </c>
      <c r="BW77" s="46" t="s">
        <v>9398</v>
      </c>
      <c r="BX77" s="61">
        <v>43165.319045983793</v>
      </c>
      <c r="BY77" s="46" t="s">
        <v>9398</v>
      </c>
      <c r="BZ77" s="61">
        <v>43165.319045983793</v>
      </c>
    </row>
    <row r="78" spans="1:78" x14ac:dyDescent="0.35">
      <c r="AV78" s="32" t="str">
        <f t="shared" si="40"/>
        <v>ALP1N75</v>
      </c>
      <c r="AW78" s="32" t="b">
        <f t="shared" si="32"/>
        <v>1</v>
      </c>
      <c r="AX78" s="32" t="b">
        <f t="shared" si="33"/>
        <v>1</v>
      </c>
      <c r="AY78" s="32" t="b">
        <f t="shared" si="34"/>
        <v>1</v>
      </c>
      <c r="AZ78" s="32" t="b">
        <f t="shared" si="35"/>
        <v>1</v>
      </c>
      <c r="BA78" t="s">
        <v>11</v>
      </c>
      <c r="BB78" t="s">
        <v>3501</v>
      </c>
      <c r="BC78">
        <v>75</v>
      </c>
      <c r="BD78">
        <v>0</v>
      </c>
      <c r="BE78">
        <v>0</v>
      </c>
      <c r="BF78" t="s">
        <v>3502</v>
      </c>
      <c r="BG78" t="s">
        <v>9398</v>
      </c>
      <c r="BH78" s="61">
        <v>42915.564817129627</v>
      </c>
      <c r="BI78" t="s">
        <v>9398</v>
      </c>
      <c r="BJ78" s="61">
        <v>42915.564817129627</v>
      </c>
      <c r="BL78" s="32" t="str">
        <f t="shared" si="41"/>
        <v>BAN1N60</v>
      </c>
      <c r="BM78" s="32" t="b">
        <f t="shared" si="36"/>
        <v>1</v>
      </c>
      <c r="BN78" s="32" t="b">
        <f t="shared" si="37"/>
        <v>1</v>
      </c>
      <c r="BO78" s="32" t="b">
        <f t="shared" si="38"/>
        <v>1</v>
      </c>
      <c r="BP78" s="32" t="b">
        <f t="shared" si="39"/>
        <v>1</v>
      </c>
      <c r="BQ78" s="46" t="s">
        <v>11489</v>
      </c>
      <c r="BR78" s="46" t="s">
        <v>3499</v>
      </c>
      <c r="BS78" s="46">
        <v>60</v>
      </c>
      <c r="BT78" s="46">
        <v>0</v>
      </c>
      <c r="BU78" s="46">
        <v>0</v>
      </c>
      <c r="BV78" s="46" t="s">
        <v>3500</v>
      </c>
      <c r="BW78" s="46" t="s">
        <v>9398</v>
      </c>
      <c r="BX78" s="61">
        <v>43165.319046180557</v>
      </c>
      <c r="BY78" s="46" t="s">
        <v>9398</v>
      </c>
      <c r="BZ78" s="61">
        <v>43165.319046180557</v>
      </c>
    </row>
    <row r="79" spans="1:78" x14ac:dyDescent="0.35">
      <c r="AV79" s="32" t="str">
        <f t="shared" si="40"/>
        <v>ALP1N90</v>
      </c>
      <c r="AW79" s="32" t="b">
        <f t="shared" si="32"/>
        <v>1</v>
      </c>
      <c r="AX79" s="32" t="b">
        <f t="shared" si="33"/>
        <v>1</v>
      </c>
      <c r="AY79" s="32" t="b">
        <f t="shared" si="34"/>
        <v>1</v>
      </c>
      <c r="AZ79" s="32" t="b">
        <f t="shared" si="35"/>
        <v>1</v>
      </c>
      <c r="BA79" t="s">
        <v>11</v>
      </c>
      <c r="BB79" t="s">
        <v>3503</v>
      </c>
      <c r="BC79">
        <v>90</v>
      </c>
      <c r="BD79">
        <v>0</v>
      </c>
      <c r="BE79">
        <v>0</v>
      </c>
      <c r="BF79" t="s">
        <v>3504</v>
      </c>
      <c r="BG79" t="s">
        <v>9398</v>
      </c>
      <c r="BH79" s="61">
        <v>42894.455660381944</v>
      </c>
      <c r="BI79" t="s">
        <v>9398</v>
      </c>
      <c r="BJ79" s="61">
        <v>42894.455660381944</v>
      </c>
      <c r="BL79" s="32" t="str">
        <f t="shared" si="41"/>
        <v>BAN1N75</v>
      </c>
      <c r="BM79" s="32" t="b">
        <f t="shared" si="36"/>
        <v>1</v>
      </c>
      <c r="BN79" s="32" t="b">
        <f t="shared" si="37"/>
        <v>1</v>
      </c>
      <c r="BO79" s="32" t="b">
        <f t="shared" si="38"/>
        <v>1</v>
      </c>
      <c r="BP79" s="32" t="b">
        <f t="shared" si="39"/>
        <v>1</v>
      </c>
      <c r="BQ79" s="46" t="s">
        <v>11489</v>
      </c>
      <c r="BR79" s="46" t="s">
        <v>3501</v>
      </c>
      <c r="BS79" s="46">
        <v>75</v>
      </c>
      <c r="BT79" s="46">
        <v>0</v>
      </c>
      <c r="BU79" s="46">
        <v>0</v>
      </c>
      <c r="BV79" s="46" t="s">
        <v>3502</v>
      </c>
      <c r="BW79" s="46" t="s">
        <v>9398</v>
      </c>
      <c r="BX79" s="61">
        <v>43165.319046377313</v>
      </c>
      <c r="BY79" s="46" t="s">
        <v>9398</v>
      </c>
      <c r="BZ79" s="61">
        <v>43165.319046377313</v>
      </c>
    </row>
    <row r="80" spans="1:78" x14ac:dyDescent="0.35">
      <c r="AV80" s="32" t="str">
        <f t="shared" si="40"/>
        <v>ALP1P01</v>
      </c>
      <c r="AW80" s="32" t="b">
        <f t="shared" si="32"/>
        <v>1</v>
      </c>
      <c r="AX80" s="32" t="b">
        <f t="shared" si="33"/>
        <v>1</v>
      </c>
      <c r="AY80" s="32" t="b">
        <f t="shared" si="34"/>
        <v>1</v>
      </c>
      <c r="AZ80" s="32" t="b">
        <f t="shared" si="35"/>
        <v>1</v>
      </c>
      <c r="BA80" t="s">
        <v>11</v>
      </c>
      <c r="BB80" t="s">
        <v>11461</v>
      </c>
      <c r="BC80">
        <v>0</v>
      </c>
      <c r="BD80">
        <v>0</v>
      </c>
      <c r="BE80">
        <v>0</v>
      </c>
      <c r="BF80" t="s">
        <v>11462</v>
      </c>
      <c r="BG80" t="s">
        <v>9398</v>
      </c>
      <c r="BH80" s="61">
        <v>43402.348381018521</v>
      </c>
      <c r="BI80" t="s">
        <v>9398</v>
      </c>
      <c r="BJ80" s="61">
        <v>43402.348381018521</v>
      </c>
      <c r="BL80" s="32" t="str">
        <f t="shared" si="41"/>
        <v>BAN1N90</v>
      </c>
      <c r="BM80" s="32" t="b">
        <f t="shared" si="36"/>
        <v>1</v>
      </c>
      <c r="BN80" s="32" t="b">
        <f t="shared" si="37"/>
        <v>1</v>
      </c>
      <c r="BO80" s="32" t="b">
        <f t="shared" si="38"/>
        <v>1</v>
      </c>
      <c r="BP80" s="32" t="b">
        <f t="shared" si="39"/>
        <v>1</v>
      </c>
      <c r="BQ80" s="46" t="s">
        <v>11489</v>
      </c>
      <c r="BR80" s="46" t="s">
        <v>3503</v>
      </c>
      <c r="BS80" s="46">
        <v>90</v>
      </c>
      <c r="BT80" s="46">
        <v>0</v>
      </c>
      <c r="BU80" s="46">
        <v>0</v>
      </c>
      <c r="BV80" s="46" t="s">
        <v>3504</v>
      </c>
      <c r="BW80" s="46" t="s">
        <v>9398</v>
      </c>
      <c r="BX80" s="61">
        <v>43165.31904652778</v>
      </c>
      <c r="BY80" s="46" t="s">
        <v>9398</v>
      </c>
      <c r="BZ80" s="61">
        <v>43165.31904652778</v>
      </c>
    </row>
    <row r="81" spans="48:78" x14ac:dyDescent="0.35">
      <c r="AV81" s="32" t="str">
        <f t="shared" si="40"/>
        <v>ALP1P10</v>
      </c>
      <c r="AW81" s="32" t="b">
        <f t="shared" si="32"/>
        <v>1</v>
      </c>
      <c r="AX81" s="32" t="b">
        <f t="shared" si="33"/>
        <v>1</v>
      </c>
      <c r="AY81" s="32" t="b">
        <f t="shared" si="34"/>
        <v>1</v>
      </c>
      <c r="AZ81" s="32" t="b">
        <f t="shared" si="35"/>
        <v>1</v>
      </c>
      <c r="BA81" t="s">
        <v>11</v>
      </c>
      <c r="BB81" t="s">
        <v>3505</v>
      </c>
      <c r="BC81">
        <v>0</v>
      </c>
      <c r="BD81">
        <v>0</v>
      </c>
      <c r="BE81">
        <v>0</v>
      </c>
      <c r="BF81" t="s">
        <v>3506</v>
      </c>
      <c r="BG81" t="s">
        <v>9398</v>
      </c>
      <c r="BH81" s="61">
        <v>42894.455660532411</v>
      </c>
      <c r="BI81" t="s">
        <v>9398</v>
      </c>
      <c r="BJ81" s="61">
        <v>42894.455660532411</v>
      </c>
      <c r="BL81" s="32" t="str">
        <f t="shared" si="41"/>
        <v>BAN1P01</v>
      </c>
      <c r="BM81" s="32" t="b">
        <f t="shared" si="36"/>
        <v>1</v>
      </c>
      <c r="BN81" s="32" t="b">
        <f t="shared" si="37"/>
        <v>1</v>
      </c>
      <c r="BO81" s="32" t="b">
        <f t="shared" si="38"/>
        <v>1</v>
      </c>
      <c r="BP81" s="32" t="b">
        <f t="shared" si="39"/>
        <v>1</v>
      </c>
      <c r="BQ81" s="46" t="s">
        <v>11489</v>
      </c>
      <c r="BR81" s="46" t="s">
        <v>11461</v>
      </c>
      <c r="BS81" s="46">
        <v>0</v>
      </c>
      <c r="BT81" s="46">
        <v>0</v>
      </c>
      <c r="BU81" s="46">
        <v>0</v>
      </c>
      <c r="BV81" s="46" t="s">
        <v>11462</v>
      </c>
      <c r="BW81" s="46" t="s">
        <v>9398</v>
      </c>
      <c r="BX81" s="61">
        <v>43403.431223148145</v>
      </c>
      <c r="BY81" s="46" t="s">
        <v>9398</v>
      </c>
      <c r="BZ81" s="61">
        <v>43403.431223148145</v>
      </c>
    </row>
    <row r="82" spans="48:78" x14ac:dyDescent="0.35">
      <c r="AV82" s="32" t="str">
        <f t="shared" si="40"/>
        <v>ALP1P22</v>
      </c>
      <c r="AW82" s="32" t="b">
        <f t="shared" si="32"/>
        <v>1</v>
      </c>
      <c r="AX82" s="32" t="b">
        <f t="shared" si="33"/>
        <v>1</v>
      </c>
      <c r="AY82" s="32" t="b">
        <f t="shared" si="34"/>
        <v>1</v>
      </c>
      <c r="AZ82" s="32" t="b">
        <f t="shared" si="35"/>
        <v>1</v>
      </c>
      <c r="BA82" t="s">
        <v>11</v>
      </c>
      <c r="BB82" t="s">
        <v>10878</v>
      </c>
      <c r="BC82">
        <v>0</v>
      </c>
      <c r="BD82">
        <v>0</v>
      </c>
      <c r="BE82">
        <v>0</v>
      </c>
      <c r="BF82" t="s">
        <v>10879</v>
      </c>
      <c r="BG82" t="s">
        <v>9398</v>
      </c>
      <c r="BH82" s="61">
        <v>43287.793901076388</v>
      </c>
      <c r="BI82" t="s">
        <v>9398</v>
      </c>
      <c r="BJ82" s="61">
        <v>43287.793901076388</v>
      </c>
      <c r="BL82" s="32" t="str">
        <f t="shared" si="41"/>
        <v>BAN1P10</v>
      </c>
      <c r="BM82" s="32" t="b">
        <f t="shared" si="36"/>
        <v>1</v>
      </c>
      <c r="BN82" s="32" t="b">
        <f t="shared" si="37"/>
        <v>1</v>
      </c>
      <c r="BO82" s="32" t="b">
        <f t="shared" si="38"/>
        <v>1</v>
      </c>
      <c r="BP82" s="32" t="b">
        <f t="shared" si="39"/>
        <v>1</v>
      </c>
      <c r="BQ82" s="46" t="s">
        <v>11489</v>
      </c>
      <c r="BR82" s="46" t="s">
        <v>3505</v>
      </c>
      <c r="BS82" s="46">
        <v>0</v>
      </c>
      <c r="BT82" s="46">
        <v>0</v>
      </c>
      <c r="BU82" s="46">
        <v>0</v>
      </c>
      <c r="BV82" s="46" t="s">
        <v>3506</v>
      </c>
      <c r="BW82" s="46" t="s">
        <v>9398</v>
      </c>
      <c r="BX82" s="61">
        <v>43165.31904667824</v>
      </c>
      <c r="BY82" s="46" t="s">
        <v>9398</v>
      </c>
      <c r="BZ82" s="61">
        <v>43165.31904667824</v>
      </c>
    </row>
    <row r="83" spans="48:78" x14ac:dyDescent="0.35">
      <c r="AV83" s="32" t="str">
        <f t="shared" si="40"/>
        <v>ALP1RCT</v>
      </c>
      <c r="AW83" s="32" t="b">
        <f t="shared" si="32"/>
        <v>1</v>
      </c>
      <c r="AX83" s="32" t="b">
        <f t="shared" si="33"/>
        <v>1</v>
      </c>
      <c r="AY83" s="32" t="b">
        <f t="shared" si="34"/>
        <v>1</v>
      </c>
      <c r="AZ83" s="32" t="b">
        <f t="shared" si="35"/>
        <v>1</v>
      </c>
      <c r="BA83" t="s">
        <v>11</v>
      </c>
      <c r="BB83" t="s">
        <v>3507</v>
      </c>
      <c r="BC83">
        <v>0</v>
      </c>
      <c r="BD83">
        <v>0</v>
      </c>
      <c r="BE83">
        <v>0</v>
      </c>
      <c r="BF83" t="s">
        <v>3508</v>
      </c>
      <c r="BG83" t="s">
        <v>9398</v>
      </c>
      <c r="BH83" s="61">
        <v>42894.455660648149</v>
      </c>
      <c r="BI83" t="s">
        <v>9398</v>
      </c>
      <c r="BJ83" s="61">
        <v>42894.455660648149</v>
      </c>
      <c r="BL83" s="32" t="str">
        <f t="shared" si="41"/>
        <v>BAN1P22</v>
      </c>
      <c r="BM83" s="32" t="b">
        <f t="shared" si="36"/>
        <v>1</v>
      </c>
      <c r="BN83" s="32" t="b">
        <f t="shared" si="37"/>
        <v>1</v>
      </c>
      <c r="BO83" s="32" t="b">
        <f t="shared" si="38"/>
        <v>1</v>
      </c>
      <c r="BP83" s="32" t="b">
        <f t="shared" si="39"/>
        <v>1</v>
      </c>
      <c r="BQ83" s="46" t="s">
        <v>11489</v>
      </c>
      <c r="BR83" s="46" t="s">
        <v>10878</v>
      </c>
      <c r="BS83" s="46">
        <v>0</v>
      </c>
      <c r="BT83" s="46">
        <v>0</v>
      </c>
      <c r="BU83" s="46">
        <v>0</v>
      </c>
      <c r="BV83" s="46" t="s">
        <v>10879</v>
      </c>
      <c r="BW83" s="46" t="s">
        <v>9398</v>
      </c>
      <c r="BX83" s="61">
        <v>43403.431223495369</v>
      </c>
      <c r="BY83" s="46" t="s">
        <v>9398</v>
      </c>
      <c r="BZ83" s="61">
        <v>43403.431223495369</v>
      </c>
    </row>
    <row r="84" spans="48:78" x14ac:dyDescent="0.35">
      <c r="AV84" s="32" t="str">
        <f t="shared" si="40"/>
        <v>CHA1120</v>
      </c>
      <c r="AW84" s="32" t="b">
        <f t="shared" si="32"/>
        <v>1</v>
      </c>
      <c r="AX84" s="32" t="b">
        <f t="shared" si="33"/>
        <v>1</v>
      </c>
      <c r="AY84" s="32" t="b">
        <f t="shared" si="34"/>
        <v>1</v>
      </c>
      <c r="AZ84" s="32" t="b">
        <f t="shared" si="35"/>
        <v>1</v>
      </c>
      <c r="BA84" t="s">
        <v>9821</v>
      </c>
      <c r="BB84">
        <v>120</v>
      </c>
      <c r="BC84">
        <v>120</v>
      </c>
      <c r="BD84">
        <v>0</v>
      </c>
      <c r="BE84">
        <v>0</v>
      </c>
      <c r="BF84" t="s">
        <v>3443</v>
      </c>
      <c r="BG84" t="s">
        <v>9398</v>
      </c>
      <c r="BH84" s="61">
        <v>43165.319009953702</v>
      </c>
      <c r="BI84" t="s">
        <v>9398</v>
      </c>
      <c r="BJ84" s="61">
        <v>43165.319009953702</v>
      </c>
      <c r="BL84" s="32" t="str">
        <f t="shared" si="41"/>
        <v>BAN1RCT</v>
      </c>
      <c r="BM84" s="32" t="b">
        <f t="shared" si="36"/>
        <v>1</v>
      </c>
      <c r="BN84" s="32" t="b">
        <f t="shared" si="37"/>
        <v>1</v>
      </c>
      <c r="BO84" s="32" t="b">
        <f t="shared" si="38"/>
        <v>1</v>
      </c>
      <c r="BP84" s="32" t="b">
        <f t="shared" si="39"/>
        <v>1</v>
      </c>
      <c r="BQ84" s="46" t="s">
        <v>11489</v>
      </c>
      <c r="BR84" s="46" t="s">
        <v>3507</v>
      </c>
      <c r="BS84" s="46">
        <v>0</v>
      </c>
      <c r="BT84" s="46">
        <v>0</v>
      </c>
      <c r="BU84" s="46">
        <v>0</v>
      </c>
      <c r="BV84" s="46" t="s">
        <v>3508</v>
      </c>
      <c r="BW84" s="46" t="s">
        <v>9398</v>
      </c>
      <c r="BX84" s="61">
        <v>43165.319046875004</v>
      </c>
      <c r="BY84" s="46" t="s">
        <v>9398</v>
      </c>
      <c r="BZ84" s="61">
        <v>43165.319046875004</v>
      </c>
    </row>
    <row r="85" spans="48:78" x14ac:dyDescent="0.35">
      <c r="AV85" s="32" t="str">
        <f t="shared" si="40"/>
        <v>CHA1CC</v>
      </c>
      <c r="AW85" s="32" t="b">
        <f t="shared" si="32"/>
        <v>1</v>
      </c>
      <c r="AX85" s="32" t="b">
        <f t="shared" si="33"/>
        <v>1</v>
      </c>
      <c r="AY85" s="32" t="b">
        <f t="shared" si="34"/>
        <v>1</v>
      </c>
      <c r="AZ85" s="32" t="b">
        <f t="shared" si="35"/>
        <v>1</v>
      </c>
      <c r="BA85" t="s">
        <v>9821</v>
      </c>
      <c r="BB85" t="s">
        <v>1539</v>
      </c>
      <c r="BC85">
        <v>0</v>
      </c>
      <c r="BD85">
        <v>0</v>
      </c>
      <c r="BE85">
        <v>0</v>
      </c>
      <c r="BF85" t="s">
        <v>3445</v>
      </c>
      <c r="BG85" t="s">
        <v>9398</v>
      </c>
      <c r="BH85" s="61">
        <v>43165.319040243055</v>
      </c>
      <c r="BI85" t="s">
        <v>9398</v>
      </c>
      <c r="BJ85" s="61">
        <v>43165.319040243055</v>
      </c>
      <c r="BL85" s="32" t="str">
        <f t="shared" si="41"/>
        <v>BRI1120</v>
      </c>
      <c r="BM85" s="32" t="b">
        <f t="shared" si="36"/>
        <v>1</v>
      </c>
      <c r="BN85" s="32" t="b">
        <f t="shared" si="37"/>
        <v>1</v>
      </c>
      <c r="BO85" s="32" t="b">
        <f t="shared" si="38"/>
        <v>1</v>
      </c>
      <c r="BP85" s="32" t="b">
        <f t="shared" si="39"/>
        <v>1</v>
      </c>
      <c r="BQ85" s="46" t="s">
        <v>11490</v>
      </c>
      <c r="BR85" s="46">
        <v>120</v>
      </c>
      <c r="BS85" s="46">
        <v>120</v>
      </c>
      <c r="BT85" s="46">
        <v>0</v>
      </c>
      <c r="BU85" s="46">
        <v>0</v>
      </c>
      <c r="BV85" s="46" t="s">
        <v>3443</v>
      </c>
      <c r="BW85" s="46" t="s">
        <v>9398</v>
      </c>
      <c r="BX85" s="61">
        <v>43165.319009953702</v>
      </c>
      <c r="BY85" s="46" t="s">
        <v>9398</v>
      </c>
      <c r="BZ85" s="61">
        <v>43165.319009953702</v>
      </c>
    </row>
    <row r="86" spans="48:78" x14ac:dyDescent="0.35">
      <c r="AV86" s="32" t="str">
        <f t="shared" si="40"/>
        <v>CHA1CIA</v>
      </c>
      <c r="AW86" s="32" t="b">
        <f t="shared" si="32"/>
        <v>1</v>
      </c>
      <c r="AX86" s="32" t="b">
        <f t="shared" si="33"/>
        <v>1</v>
      </c>
      <c r="AY86" s="32" t="b">
        <f t="shared" si="34"/>
        <v>1</v>
      </c>
      <c r="AZ86" s="32" t="b">
        <f t="shared" si="35"/>
        <v>1</v>
      </c>
      <c r="BA86" t="s">
        <v>9821</v>
      </c>
      <c r="BB86" t="s">
        <v>3446</v>
      </c>
      <c r="BC86">
        <v>0</v>
      </c>
      <c r="BD86">
        <v>0</v>
      </c>
      <c r="BE86">
        <v>0</v>
      </c>
      <c r="BF86" t="s">
        <v>3447</v>
      </c>
      <c r="BG86" t="s">
        <v>9398</v>
      </c>
      <c r="BH86" s="61">
        <v>43165.319040428243</v>
      </c>
      <c r="BI86" t="s">
        <v>9398</v>
      </c>
      <c r="BJ86" s="61">
        <v>43165.319040428243</v>
      </c>
      <c r="BL86" s="32" t="str">
        <f t="shared" si="41"/>
        <v>BRI1CC</v>
      </c>
      <c r="BM86" s="32" t="b">
        <f t="shared" si="36"/>
        <v>1</v>
      </c>
      <c r="BN86" s="32" t="b">
        <f t="shared" si="37"/>
        <v>1</v>
      </c>
      <c r="BO86" s="32" t="b">
        <f t="shared" si="38"/>
        <v>1</v>
      </c>
      <c r="BP86" s="32" t="b">
        <f t="shared" si="39"/>
        <v>1</v>
      </c>
      <c r="BQ86" s="46" t="s">
        <v>11490</v>
      </c>
      <c r="BR86" s="46" t="s">
        <v>1539</v>
      </c>
      <c r="BS86" s="46">
        <v>0</v>
      </c>
      <c r="BT86" s="46">
        <v>0</v>
      </c>
      <c r="BU86" s="46">
        <v>0</v>
      </c>
      <c r="BV86" s="46" t="s">
        <v>3445</v>
      </c>
      <c r="BW86" s="46" t="s">
        <v>9398</v>
      </c>
      <c r="BX86" s="61">
        <v>43165.319040243055</v>
      </c>
      <c r="BY86" s="46" t="s">
        <v>9398</v>
      </c>
      <c r="BZ86" s="61">
        <v>43165.319040243055</v>
      </c>
    </row>
    <row r="87" spans="48:78" x14ac:dyDescent="0.35">
      <c r="AV87" s="32" t="str">
        <f t="shared" si="40"/>
        <v>CHA1D01</v>
      </c>
      <c r="AW87" s="32" t="b">
        <f t="shared" si="32"/>
        <v>1</v>
      </c>
      <c r="AX87" s="32" t="b">
        <f t="shared" si="33"/>
        <v>1</v>
      </c>
      <c r="AY87" s="32" t="b">
        <f t="shared" si="34"/>
        <v>1</v>
      </c>
      <c r="AZ87" s="32" t="b">
        <f t="shared" si="35"/>
        <v>1</v>
      </c>
      <c r="BA87" t="s">
        <v>9821</v>
      </c>
      <c r="BB87" t="s">
        <v>3448</v>
      </c>
      <c r="BC87">
        <v>30</v>
      </c>
      <c r="BD87">
        <v>10</v>
      </c>
      <c r="BE87">
        <v>0.5</v>
      </c>
      <c r="BF87" t="s">
        <v>3449</v>
      </c>
      <c r="BG87" t="s">
        <v>9398</v>
      </c>
      <c r="BH87" s="61">
        <v>43165.319040821756</v>
      </c>
      <c r="BI87" t="s">
        <v>9398</v>
      </c>
      <c r="BJ87" s="61">
        <v>43165.319040821756</v>
      </c>
      <c r="BL87" s="32" t="str">
        <f t="shared" si="41"/>
        <v>BRI1CIA</v>
      </c>
      <c r="BM87" s="32" t="b">
        <f t="shared" si="36"/>
        <v>1</v>
      </c>
      <c r="BN87" s="32" t="b">
        <f t="shared" si="37"/>
        <v>1</v>
      </c>
      <c r="BO87" s="32" t="b">
        <f t="shared" si="38"/>
        <v>1</v>
      </c>
      <c r="BP87" s="32" t="b">
        <f t="shared" si="39"/>
        <v>1</v>
      </c>
      <c r="BQ87" s="46" t="s">
        <v>11490</v>
      </c>
      <c r="BR87" s="46" t="s">
        <v>3446</v>
      </c>
      <c r="BS87" s="46">
        <v>0</v>
      </c>
      <c r="BT87" s="46">
        <v>0</v>
      </c>
      <c r="BU87" s="46">
        <v>0</v>
      </c>
      <c r="BV87" s="46" t="s">
        <v>3447</v>
      </c>
      <c r="BW87" s="46" t="s">
        <v>9398</v>
      </c>
      <c r="BX87" s="61">
        <v>43165.319040428243</v>
      </c>
      <c r="BY87" s="46" t="s">
        <v>9398</v>
      </c>
      <c r="BZ87" s="61">
        <v>43165.319040428243</v>
      </c>
    </row>
    <row r="88" spans="48:78" x14ac:dyDescent="0.35">
      <c r="AV88" s="32" t="str">
        <f t="shared" si="40"/>
        <v>CHA1D02</v>
      </c>
      <c r="AW88" s="32" t="b">
        <f t="shared" si="32"/>
        <v>1</v>
      </c>
      <c r="AX88" s="32" t="b">
        <f t="shared" si="33"/>
        <v>1</v>
      </c>
      <c r="AY88" s="32" t="b">
        <f t="shared" si="34"/>
        <v>1</v>
      </c>
      <c r="AZ88" s="32" t="b">
        <f t="shared" si="35"/>
        <v>1</v>
      </c>
      <c r="BA88" t="s">
        <v>9821</v>
      </c>
      <c r="BB88" t="s">
        <v>3450</v>
      </c>
      <c r="BC88">
        <v>30</v>
      </c>
      <c r="BD88">
        <v>10</v>
      </c>
      <c r="BE88">
        <v>1</v>
      </c>
      <c r="BF88" t="s">
        <v>3451</v>
      </c>
      <c r="BG88" t="s">
        <v>9398</v>
      </c>
      <c r="BH88" s="61">
        <v>43165.319041053241</v>
      </c>
      <c r="BI88" t="s">
        <v>9398</v>
      </c>
      <c r="BJ88" s="61">
        <v>43165.319041053241</v>
      </c>
      <c r="BL88" s="32" t="str">
        <f t="shared" si="41"/>
        <v>BRI1D01</v>
      </c>
      <c r="BM88" s="32" t="b">
        <f t="shared" si="36"/>
        <v>1</v>
      </c>
      <c r="BN88" s="32" t="b">
        <f t="shared" si="37"/>
        <v>1</v>
      </c>
      <c r="BO88" s="32" t="b">
        <f t="shared" si="38"/>
        <v>1</v>
      </c>
      <c r="BP88" s="32" t="b">
        <f t="shared" si="39"/>
        <v>1</v>
      </c>
      <c r="BQ88" s="46" t="s">
        <v>11490</v>
      </c>
      <c r="BR88" s="46" t="s">
        <v>3448</v>
      </c>
      <c r="BS88" s="46">
        <v>30</v>
      </c>
      <c r="BT88" s="46">
        <v>10</v>
      </c>
      <c r="BU88" s="46">
        <v>0.5</v>
      </c>
      <c r="BV88" s="46" t="s">
        <v>3449</v>
      </c>
      <c r="BW88" s="46" t="s">
        <v>9398</v>
      </c>
      <c r="BX88" s="61">
        <v>43165.319040821756</v>
      </c>
      <c r="BY88" s="46" t="s">
        <v>9398</v>
      </c>
      <c r="BZ88" s="61">
        <v>43165.319040821756</v>
      </c>
    </row>
    <row r="89" spans="48:78" x14ac:dyDescent="0.35">
      <c r="AV89" s="32" t="str">
        <f t="shared" si="40"/>
        <v>CHA1D03</v>
      </c>
      <c r="AW89" s="32" t="b">
        <f t="shared" si="32"/>
        <v>1</v>
      </c>
      <c r="AX89" s="32" t="b">
        <f t="shared" si="33"/>
        <v>1</v>
      </c>
      <c r="AY89" s="32" t="b">
        <f t="shared" si="34"/>
        <v>1</v>
      </c>
      <c r="AZ89" s="32" t="b">
        <f t="shared" si="35"/>
        <v>1</v>
      </c>
      <c r="BA89" t="s">
        <v>9821</v>
      </c>
      <c r="BB89" t="s">
        <v>3452</v>
      </c>
      <c r="BC89">
        <v>30</v>
      </c>
      <c r="BD89">
        <v>10</v>
      </c>
      <c r="BE89">
        <v>2</v>
      </c>
      <c r="BF89" t="s">
        <v>3453</v>
      </c>
      <c r="BG89" t="s">
        <v>9398</v>
      </c>
      <c r="BH89" s="61">
        <v>43165.3190412037</v>
      </c>
      <c r="BI89" t="s">
        <v>9398</v>
      </c>
      <c r="BJ89" s="61">
        <v>43165.3190412037</v>
      </c>
      <c r="BL89" s="32" t="str">
        <f t="shared" si="41"/>
        <v>BRI1D02</v>
      </c>
      <c r="BM89" s="32" t="b">
        <f t="shared" si="36"/>
        <v>1</v>
      </c>
      <c r="BN89" s="32" t="b">
        <f t="shared" si="37"/>
        <v>1</v>
      </c>
      <c r="BO89" s="32" t="b">
        <f t="shared" si="38"/>
        <v>1</v>
      </c>
      <c r="BP89" s="32" t="b">
        <f t="shared" si="39"/>
        <v>1</v>
      </c>
      <c r="BQ89" s="46" t="s">
        <v>11490</v>
      </c>
      <c r="BR89" s="46" t="s">
        <v>3450</v>
      </c>
      <c r="BS89" s="46">
        <v>30</v>
      </c>
      <c r="BT89" s="46">
        <v>10</v>
      </c>
      <c r="BU89" s="46">
        <v>1</v>
      </c>
      <c r="BV89" s="46" t="s">
        <v>3451</v>
      </c>
      <c r="BW89" s="46" t="s">
        <v>9398</v>
      </c>
      <c r="BX89" s="61">
        <v>43165.319041053241</v>
      </c>
      <c r="BY89" s="46" t="s">
        <v>9398</v>
      </c>
      <c r="BZ89" s="61">
        <v>43165.319041053241</v>
      </c>
    </row>
    <row r="90" spans="48:78" x14ac:dyDescent="0.35">
      <c r="AV90" s="32" t="str">
        <f t="shared" si="40"/>
        <v>CHA1D04</v>
      </c>
      <c r="AW90" s="32" t="b">
        <f t="shared" si="32"/>
        <v>1</v>
      </c>
      <c r="AX90" s="32" t="b">
        <f t="shared" si="33"/>
        <v>1</v>
      </c>
      <c r="AY90" s="32" t="b">
        <f t="shared" si="34"/>
        <v>1</v>
      </c>
      <c r="AZ90" s="32" t="b">
        <f t="shared" si="35"/>
        <v>1</v>
      </c>
      <c r="BA90" t="s">
        <v>9821</v>
      </c>
      <c r="BB90" t="s">
        <v>3454</v>
      </c>
      <c r="BC90">
        <v>30</v>
      </c>
      <c r="BD90">
        <v>15</v>
      </c>
      <c r="BE90">
        <v>2</v>
      </c>
      <c r="BF90" t="s">
        <v>3455</v>
      </c>
      <c r="BG90" t="s">
        <v>9398</v>
      </c>
      <c r="BH90" s="61">
        <v>43165.319041400464</v>
      </c>
      <c r="BI90" t="s">
        <v>9398</v>
      </c>
      <c r="BJ90" s="61">
        <v>43165.319041400464</v>
      </c>
      <c r="BL90" s="32" t="str">
        <f t="shared" si="41"/>
        <v>BRI1D03</v>
      </c>
      <c r="BM90" s="32" t="b">
        <f t="shared" si="36"/>
        <v>1</v>
      </c>
      <c r="BN90" s="32" t="b">
        <f t="shared" si="37"/>
        <v>1</v>
      </c>
      <c r="BO90" s="32" t="b">
        <f t="shared" si="38"/>
        <v>1</v>
      </c>
      <c r="BP90" s="32" t="b">
        <f t="shared" si="39"/>
        <v>1</v>
      </c>
      <c r="BQ90" s="46" t="s">
        <v>11490</v>
      </c>
      <c r="BR90" s="46" t="s">
        <v>3452</v>
      </c>
      <c r="BS90" s="46">
        <v>30</v>
      </c>
      <c r="BT90" s="46">
        <v>10</v>
      </c>
      <c r="BU90" s="46">
        <v>2</v>
      </c>
      <c r="BV90" s="46" t="s">
        <v>3453</v>
      </c>
      <c r="BW90" s="46" t="s">
        <v>9398</v>
      </c>
      <c r="BX90" s="61">
        <v>43165.3190412037</v>
      </c>
      <c r="BY90" s="46" t="s">
        <v>9398</v>
      </c>
      <c r="BZ90" s="61">
        <v>43165.3190412037</v>
      </c>
    </row>
    <row r="91" spans="48:78" x14ac:dyDescent="0.35">
      <c r="AV91" s="32" t="str">
        <f t="shared" si="40"/>
        <v>CHA1D05</v>
      </c>
      <c r="AW91" s="32" t="b">
        <f t="shared" si="32"/>
        <v>1</v>
      </c>
      <c r="AX91" s="32" t="b">
        <f t="shared" si="33"/>
        <v>1</v>
      </c>
      <c r="AY91" s="32" t="b">
        <f t="shared" si="34"/>
        <v>1</v>
      </c>
      <c r="AZ91" s="32" t="b">
        <f t="shared" si="35"/>
        <v>1</v>
      </c>
      <c r="BA91" t="s">
        <v>9821</v>
      </c>
      <c r="BB91" t="s">
        <v>3456</v>
      </c>
      <c r="BC91">
        <v>30</v>
      </c>
      <c r="BD91">
        <v>20</v>
      </c>
      <c r="BE91">
        <v>1</v>
      </c>
      <c r="BF91" t="s">
        <v>3457</v>
      </c>
      <c r="BG91" t="s">
        <v>9398</v>
      </c>
      <c r="BH91" s="61">
        <v>43165.319041550923</v>
      </c>
      <c r="BI91" t="s">
        <v>9398</v>
      </c>
      <c r="BJ91" s="61">
        <v>43165.319041550923</v>
      </c>
      <c r="BL91" s="32" t="str">
        <f t="shared" si="41"/>
        <v>BRI1D04</v>
      </c>
      <c r="BM91" s="32" t="b">
        <f t="shared" si="36"/>
        <v>1</v>
      </c>
      <c r="BN91" s="32" t="b">
        <f t="shared" si="37"/>
        <v>1</v>
      </c>
      <c r="BO91" s="32" t="b">
        <f t="shared" si="38"/>
        <v>1</v>
      </c>
      <c r="BP91" s="32" t="b">
        <f t="shared" si="39"/>
        <v>1</v>
      </c>
      <c r="BQ91" s="46" t="s">
        <v>11490</v>
      </c>
      <c r="BR91" s="46" t="s">
        <v>3454</v>
      </c>
      <c r="BS91" s="46">
        <v>30</v>
      </c>
      <c r="BT91" s="46">
        <v>15</v>
      </c>
      <c r="BU91" s="46">
        <v>2</v>
      </c>
      <c r="BV91" s="46" t="s">
        <v>3455</v>
      </c>
      <c r="BW91" s="46" t="s">
        <v>9398</v>
      </c>
      <c r="BX91" s="61">
        <v>43165.319041400464</v>
      </c>
      <c r="BY91" s="46" t="s">
        <v>9398</v>
      </c>
      <c r="BZ91" s="61">
        <v>43165.319041400464</v>
      </c>
    </row>
    <row r="92" spans="48:78" x14ac:dyDescent="0.35">
      <c r="AV92" s="32" t="str">
        <f t="shared" si="40"/>
        <v>CHA1D06</v>
      </c>
      <c r="AW92" s="32" t="b">
        <f t="shared" si="32"/>
        <v>1</v>
      </c>
      <c r="AX92" s="32" t="b">
        <f t="shared" si="33"/>
        <v>1</v>
      </c>
      <c r="AY92" s="32" t="b">
        <f t="shared" si="34"/>
        <v>1</v>
      </c>
      <c r="AZ92" s="32" t="b">
        <f t="shared" si="35"/>
        <v>1</v>
      </c>
      <c r="BA92" t="s">
        <v>9821</v>
      </c>
      <c r="BB92" t="s">
        <v>3458</v>
      </c>
      <c r="BC92">
        <v>42</v>
      </c>
      <c r="BD92">
        <v>20</v>
      </c>
      <c r="BE92">
        <v>1</v>
      </c>
      <c r="BF92" t="s">
        <v>3459</v>
      </c>
      <c r="BG92" t="s">
        <v>9398</v>
      </c>
      <c r="BH92" s="61">
        <v>43165.31904170139</v>
      </c>
      <c r="BI92" t="s">
        <v>9398</v>
      </c>
      <c r="BJ92" s="61">
        <v>43165.31904170139</v>
      </c>
      <c r="BL92" s="32" t="str">
        <f t="shared" si="41"/>
        <v>BRI1D05</v>
      </c>
      <c r="BM92" s="32" t="b">
        <f t="shared" si="36"/>
        <v>1</v>
      </c>
      <c r="BN92" s="32" t="b">
        <f t="shared" si="37"/>
        <v>1</v>
      </c>
      <c r="BO92" s="32" t="b">
        <f t="shared" si="38"/>
        <v>1</v>
      </c>
      <c r="BP92" s="32" t="b">
        <f t="shared" si="39"/>
        <v>1</v>
      </c>
      <c r="BQ92" s="46" t="s">
        <v>11490</v>
      </c>
      <c r="BR92" s="46" t="s">
        <v>3456</v>
      </c>
      <c r="BS92" s="46">
        <v>30</v>
      </c>
      <c r="BT92" s="46">
        <v>20</v>
      </c>
      <c r="BU92" s="46">
        <v>1</v>
      </c>
      <c r="BV92" s="46" t="s">
        <v>3457</v>
      </c>
      <c r="BW92" s="46" t="s">
        <v>9398</v>
      </c>
      <c r="BX92" s="61">
        <v>43165.319041550923</v>
      </c>
      <c r="BY92" s="46" t="s">
        <v>9398</v>
      </c>
      <c r="BZ92" s="61">
        <v>43165.319041550923</v>
      </c>
    </row>
    <row r="93" spans="48:78" x14ac:dyDescent="0.35">
      <c r="AV93" s="32" t="str">
        <f t="shared" si="40"/>
        <v>CHA1D07</v>
      </c>
      <c r="AW93" s="32" t="b">
        <f t="shared" si="32"/>
        <v>1</v>
      </c>
      <c r="AX93" s="32" t="b">
        <f t="shared" si="33"/>
        <v>1</v>
      </c>
      <c r="AY93" s="32" t="b">
        <f t="shared" si="34"/>
        <v>1</v>
      </c>
      <c r="AZ93" s="32" t="b">
        <f t="shared" si="35"/>
        <v>1</v>
      </c>
      <c r="BA93" t="s">
        <v>9821</v>
      </c>
      <c r="BB93" t="s">
        <v>3460</v>
      </c>
      <c r="BC93">
        <v>30</v>
      </c>
      <c r="BD93">
        <v>30</v>
      </c>
      <c r="BE93">
        <v>1</v>
      </c>
      <c r="BF93" t="s">
        <v>3461</v>
      </c>
      <c r="BG93" t="s">
        <v>9398</v>
      </c>
      <c r="BH93" s="61">
        <v>43165.319041898147</v>
      </c>
      <c r="BI93" t="s">
        <v>9398</v>
      </c>
      <c r="BJ93" s="61">
        <v>43165.319041898147</v>
      </c>
      <c r="BL93" s="32" t="str">
        <f t="shared" si="41"/>
        <v>BRI1D06</v>
      </c>
      <c r="BM93" s="32" t="b">
        <f t="shared" si="36"/>
        <v>1</v>
      </c>
      <c r="BN93" s="32" t="b">
        <f t="shared" si="37"/>
        <v>1</v>
      </c>
      <c r="BO93" s="32" t="b">
        <f t="shared" si="38"/>
        <v>1</v>
      </c>
      <c r="BP93" s="32" t="b">
        <f t="shared" si="39"/>
        <v>1</v>
      </c>
      <c r="BQ93" s="46" t="s">
        <v>11490</v>
      </c>
      <c r="BR93" s="46" t="s">
        <v>3458</v>
      </c>
      <c r="BS93" s="46">
        <v>42</v>
      </c>
      <c r="BT93" s="46">
        <v>20</v>
      </c>
      <c r="BU93" s="46">
        <v>1</v>
      </c>
      <c r="BV93" s="46" t="s">
        <v>3459</v>
      </c>
      <c r="BW93" s="46" t="s">
        <v>9398</v>
      </c>
      <c r="BX93" s="61">
        <v>43165.31904170139</v>
      </c>
      <c r="BY93" s="46" t="s">
        <v>9398</v>
      </c>
      <c r="BZ93" s="61">
        <v>43165.31904170139</v>
      </c>
    </row>
    <row r="94" spans="48:78" x14ac:dyDescent="0.35">
      <c r="AV94" s="32" t="str">
        <f t="shared" si="40"/>
        <v>CHA1D08</v>
      </c>
      <c r="AW94" s="32" t="b">
        <f t="shared" si="32"/>
        <v>1</v>
      </c>
      <c r="AX94" s="32" t="b">
        <f t="shared" si="33"/>
        <v>1</v>
      </c>
      <c r="AY94" s="32" t="b">
        <f t="shared" si="34"/>
        <v>1</v>
      </c>
      <c r="AZ94" s="32" t="b">
        <f t="shared" si="35"/>
        <v>1</v>
      </c>
      <c r="BA94" t="s">
        <v>9821</v>
      </c>
      <c r="BB94" t="s">
        <v>3462</v>
      </c>
      <c r="BC94">
        <v>0</v>
      </c>
      <c r="BD94">
        <v>0</v>
      </c>
      <c r="BE94">
        <v>2</v>
      </c>
      <c r="BF94" t="s">
        <v>3463</v>
      </c>
      <c r="BG94" t="s">
        <v>9398</v>
      </c>
      <c r="BH94" s="61">
        <v>43165.31904209491</v>
      </c>
      <c r="BI94" t="s">
        <v>9398</v>
      </c>
      <c r="BJ94" s="61">
        <v>43165.31904209491</v>
      </c>
      <c r="BL94" s="32" t="str">
        <f t="shared" si="41"/>
        <v>BRI1D07</v>
      </c>
      <c r="BM94" s="32" t="b">
        <f t="shared" si="36"/>
        <v>1</v>
      </c>
      <c r="BN94" s="32" t="b">
        <f t="shared" si="37"/>
        <v>1</v>
      </c>
      <c r="BO94" s="32" t="b">
        <f t="shared" si="38"/>
        <v>1</v>
      </c>
      <c r="BP94" s="32" t="b">
        <f t="shared" si="39"/>
        <v>1</v>
      </c>
      <c r="BQ94" s="46" t="s">
        <v>11490</v>
      </c>
      <c r="BR94" s="46" t="s">
        <v>3460</v>
      </c>
      <c r="BS94" s="46">
        <v>30</v>
      </c>
      <c r="BT94" s="46">
        <v>30</v>
      </c>
      <c r="BU94" s="46">
        <v>1</v>
      </c>
      <c r="BV94" s="46" t="s">
        <v>3461</v>
      </c>
      <c r="BW94" s="46" t="s">
        <v>9398</v>
      </c>
      <c r="BX94" s="61">
        <v>43165.319041898147</v>
      </c>
      <c r="BY94" s="46" t="s">
        <v>9398</v>
      </c>
      <c r="BZ94" s="61">
        <v>43165.319041898147</v>
      </c>
    </row>
    <row r="95" spans="48:78" x14ac:dyDescent="0.35">
      <c r="AV95" s="32" t="str">
        <f t="shared" si="40"/>
        <v>CHA1D09</v>
      </c>
      <c r="AW95" s="32" t="b">
        <f t="shared" si="32"/>
        <v>1</v>
      </c>
      <c r="AX95" s="32" t="b">
        <f t="shared" si="33"/>
        <v>1</v>
      </c>
      <c r="AY95" s="32" t="b">
        <f t="shared" si="34"/>
        <v>1</v>
      </c>
      <c r="AZ95" s="32" t="b">
        <f t="shared" si="35"/>
        <v>1</v>
      </c>
      <c r="BA95" t="s">
        <v>9821</v>
      </c>
      <c r="BB95" t="s">
        <v>3464</v>
      </c>
      <c r="BC95">
        <v>42</v>
      </c>
      <c r="BD95">
        <v>10</v>
      </c>
      <c r="BE95">
        <v>0.5</v>
      </c>
      <c r="BF95" t="s">
        <v>3465</v>
      </c>
      <c r="BG95" t="s">
        <v>9398</v>
      </c>
      <c r="BH95" s="61">
        <v>43165.319042280091</v>
      </c>
      <c r="BI95" t="s">
        <v>9398</v>
      </c>
      <c r="BJ95" s="61">
        <v>43165.319042280091</v>
      </c>
      <c r="BL95" s="32" t="str">
        <f t="shared" si="41"/>
        <v>BRI1D08</v>
      </c>
      <c r="BM95" s="32" t="b">
        <f t="shared" si="36"/>
        <v>1</v>
      </c>
      <c r="BN95" s="32" t="b">
        <f t="shared" si="37"/>
        <v>1</v>
      </c>
      <c r="BO95" s="32" t="b">
        <f t="shared" si="38"/>
        <v>1</v>
      </c>
      <c r="BP95" s="32" t="b">
        <f t="shared" si="39"/>
        <v>1</v>
      </c>
      <c r="BQ95" s="46" t="s">
        <v>11490</v>
      </c>
      <c r="BR95" s="46" t="s">
        <v>3462</v>
      </c>
      <c r="BS95" s="46">
        <v>0</v>
      </c>
      <c r="BT95" s="46">
        <v>0</v>
      </c>
      <c r="BU95" s="46">
        <v>2</v>
      </c>
      <c r="BV95" s="46" t="s">
        <v>3463</v>
      </c>
      <c r="BW95" s="46" t="s">
        <v>9398</v>
      </c>
      <c r="BX95" s="61">
        <v>43165.31904209491</v>
      </c>
      <c r="BY95" s="46" t="s">
        <v>9398</v>
      </c>
      <c r="BZ95" s="61">
        <v>43165.31904209491</v>
      </c>
    </row>
    <row r="96" spans="48:78" x14ac:dyDescent="0.35">
      <c r="AV96" s="32" t="str">
        <f t="shared" si="40"/>
        <v>CHA1D10</v>
      </c>
      <c r="AW96" s="32" t="b">
        <f t="shared" si="32"/>
        <v>1</v>
      </c>
      <c r="AX96" s="32" t="b">
        <f t="shared" si="33"/>
        <v>1</v>
      </c>
      <c r="AY96" s="32" t="b">
        <f t="shared" si="34"/>
        <v>1</v>
      </c>
      <c r="AZ96" s="32" t="b">
        <f t="shared" si="35"/>
        <v>1</v>
      </c>
      <c r="BA96" t="s">
        <v>9821</v>
      </c>
      <c r="BB96" t="s">
        <v>3466</v>
      </c>
      <c r="BC96">
        <v>30</v>
      </c>
      <c r="BD96">
        <v>20</v>
      </c>
      <c r="BE96">
        <v>2</v>
      </c>
      <c r="BF96" t="s">
        <v>3476</v>
      </c>
      <c r="BG96" t="s">
        <v>9398</v>
      </c>
      <c r="BH96" s="61">
        <v>43165.319042442126</v>
      </c>
      <c r="BI96" t="s">
        <v>9398</v>
      </c>
      <c r="BJ96" s="61">
        <v>43165.319042442126</v>
      </c>
      <c r="BL96" s="32" t="str">
        <f t="shared" si="41"/>
        <v>BRI1D09</v>
      </c>
      <c r="BM96" s="32" t="b">
        <f t="shared" si="36"/>
        <v>1</v>
      </c>
      <c r="BN96" s="32" t="b">
        <f t="shared" si="37"/>
        <v>1</v>
      </c>
      <c r="BO96" s="32" t="b">
        <f t="shared" si="38"/>
        <v>1</v>
      </c>
      <c r="BP96" s="32" t="b">
        <f t="shared" si="39"/>
        <v>1</v>
      </c>
      <c r="BQ96" s="46" t="s">
        <v>11490</v>
      </c>
      <c r="BR96" s="46" t="s">
        <v>3464</v>
      </c>
      <c r="BS96" s="46">
        <v>42</v>
      </c>
      <c r="BT96" s="46">
        <v>10</v>
      </c>
      <c r="BU96" s="46">
        <v>0.5</v>
      </c>
      <c r="BV96" s="46" t="s">
        <v>3465</v>
      </c>
      <c r="BW96" s="46" t="s">
        <v>9398</v>
      </c>
      <c r="BX96" s="61">
        <v>43165.319042280091</v>
      </c>
      <c r="BY96" s="46" t="s">
        <v>9398</v>
      </c>
      <c r="BZ96" s="61">
        <v>43165.319042280091</v>
      </c>
    </row>
    <row r="97" spans="48:78" x14ac:dyDescent="0.35">
      <c r="AV97" s="32" t="str">
        <f t="shared" si="40"/>
        <v>CHA1D11</v>
      </c>
      <c r="AW97" s="32" t="b">
        <f t="shared" si="32"/>
        <v>1</v>
      </c>
      <c r="AX97" s="32" t="b">
        <f t="shared" si="33"/>
        <v>1</v>
      </c>
      <c r="AY97" s="32" t="b">
        <f t="shared" si="34"/>
        <v>1</v>
      </c>
      <c r="AZ97" s="32" t="b">
        <f t="shared" si="35"/>
        <v>1</v>
      </c>
      <c r="BA97" t="s">
        <v>9821</v>
      </c>
      <c r="BB97" t="s">
        <v>3467</v>
      </c>
      <c r="BC97">
        <v>60</v>
      </c>
      <c r="BD97">
        <v>15</v>
      </c>
      <c r="BE97">
        <v>2</v>
      </c>
      <c r="BF97" t="s">
        <v>3468</v>
      </c>
      <c r="BG97" t="s">
        <v>9398</v>
      </c>
      <c r="BH97" s="61">
        <v>43165.319042592593</v>
      </c>
      <c r="BI97" t="s">
        <v>9398</v>
      </c>
      <c r="BJ97" s="61">
        <v>43165.319042592593</v>
      </c>
      <c r="BL97" s="32" t="str">
        <f t="shared" si="41"/>
        <v>BRI1D10</v>
      </c>
      <c r="BM97" s="32" t="b">
        <f t="shared" si="36"/>
        <v>1</v>
      </c>
      <c r="BN97" s="32" t="b">
        <f t="shared" si="37"/>
        <v>1</v>
      </c>
      <c r="BO97" s="32" t="b">
        <f t="shared" si="38"/>
        <v>1</v>
      </c>
      <c r="BP97" s="32" t="b">
        <f t="shared" si="39"/>
        <v>1</v>
      </c>
      <c r="BQ97" s="46" t="s">
        <v>11490</v>
      </c>
      <c r="BR97" s="46" t="s">
        <v>3466</v>
      </c>
      <c r="BS97" s="46">
        <v>30</v>
      </c>
      <c r="BT97" s="46">
        <v>20</v>
      </c>
      <c r="BU97" s="46">
        <v>2</v>
      </c>
      <c r="BV97" s="46" t="s">
        <v>3476</v>
      </c>
      <c r="BW97" s="46" t="s">
        <v>9398</v>
      </c>
      <c r="BX97" s="61">
        <v>43165.319042442126</v>
      </c>
      <c r="BY97" s="46" t="s">
        <v>9398</v>
      </c>
      <c r="BZ97" s="61">
        <v>43165.319042442126</v>
      </c>
    </row>
    <row r="98" spans="48:78" x14ac:dyDescent="0.35">
      <c r="AV98" s="32" t="str">
        <f t="shared" si="40"/>
        <v>CHA1D12</v>
      </c>
      <c r="AW98" s="32" t="b">
        <f t="shared" si="32"/>
        <v>1</v>
      </c>
      <c r="AX98" s="32" t="b">
        <f t="shared" si="33"/>
        <v>1</v>
      </c>
      <c r="AY98" s="32" t="b">
        <f t="shared" si="34"/>
        <v>1</v>
      </c>
      <c r="AZ98" s="32" t="b">
        <f t="shared" si="35"/>
        <v>1</v>
      </c>
      <c r="BA98" t="s">
        <v>9821</v>
      </c>
      <c r="BB98" t="s">
        <v>3469</v>
      </c>
      <c r="BC98">
        <v>15</v>
      </c>
      <c r="BD98">
        <v>10</v>
      </c>
      <c r="BE98">
        <v>2</v>
      </c>
      <c r="BF98" t="s">
        <v>3473</v>
      </c>
      <c r="BG98" t="s">
        <v>9398</v>
      </c>
      <c r="BH98" s="61">
        <v>43165.31904282407</v>
      </c>
      <c r="BI98" t="s">
        <v>9398</v>
      </c>
      <c r="BJ98" s="61">
        <v>43165.31904282407</v>
      </c>
      <c r="BL98" s="32" t="str">
        <f t="shared" si="41"/>
        <v>BRI1D11</v>
      </c>
      <c r="BM98" s="32" t="b">
        <f t="shared" si="36"/>
        <v>1</v>
      </c>
      <c r="BN98" s="32" t="b">
        <f t="shared" si="37"/>
        <v>1</v>
      </c>
      <c r="BO98" s="32" t="b">
        <f t="shared" si="38"/>
        <v>1</v>
      </c>
      <c r="BP98" s="32" t="b">
        <f t="shared" si="39"/>
        <v>1</v>
      </c>
      <c r="BQ98" s="46" t="s">
        <v>11490</v>
      </c>
      <c r="BR98" s="46" t="s">
        <v>3467</v>
      </c>
      <c r="BS98" s="46">
        <v>60</v>
      </c>
      <c r="BT98" s="46">
        <v>15</v>
      </c>
      <c r="BU98" s="46">
        <v>2</v>
      </c>
      <c r="BV98" s="46" t="s">
        <v>3468</v>
      </c>
      <c r="BW98" s="46" t="s">
        <v>9398</v>
      </c>
      <c r="BX98" s="61">
        <v>43165.319042592593</v>
      </c>
      <c r="BY98" s="46" t="s">
        <v>9398</v>
      </c>
      <c r="BZ98" s="61">
        <v>43165.319042592593</v>
      </c>
    </row>
    <row r="99" spans="48:78" x14ac:dyDescent="0.35">
      <c r="AV99" s="32" t="str">
        <f t="shared" si="40"/>
        <v>CHA1D13</v>
      </c>
      <c r="AW99" s="32" t="b">
        <f t="shared" si="32"/>
        <v>1</v>
      </c>
      <c r="AX99" s="32" t="b">
        <f t="shared" si="33"/>
        <v>1</v>
      </c>
      <c r="AY99" s="32" t="b">
        <f t="shared" si="34"/>
        <v>1</v>
      </c>
      <c r="AZ99" s="32" t="b">
        <f t="shared" si="35"/>
        <v>1</v>
      </c>
      <c r="BA99" t="s">
        <v>9821</v>
      </c>
      <c r="BB99" t="s">
        <v>3470</v>
      </c>
      <c r="BC99">
        <v>30</v>
      </c>
      <c r="BD99">
        <v>10</v>
      </c>
      <c r="BE99">
        <v>1.5</v>
      </c>
      <c r="BF99" t="s">
        <v>3471</v>
      </c>
      <c r="BG99" t="s">
        <v>9398</v>
      </c>
      <c r="BH99" s="61">
        <v>43165.319043020834</v>
      </c>
      <c r="BI99" t="s">
        <v>9398</v>
      </c>
      <c r="BJ99" s="61">
        <v>43165.319043020834</v>
      </c>
      <c r="BL99" s="32" t="str">
        <f t="shared" si="41"/>
        <v>BRI1D12</v>
      </c>
      <c r="BM99" s="32" t="b">
        <f t="shared" si="36"/>
        <v>1</v>
      </c>
      <c r="BN99" s="32" t="b">
        <f t="shared" si="37"/>
        <v>1</v>
      </c>
      <c r="BO99" s="32" t="b">
        <f t="shared" si="38"/>
        <v>1</v>
      </c>
      <c r="BP99" s="32" t="b">
        <f t="shared" si="39"/>
        <v>1</v>
      </c>
      <c r="BQ99" s="46" t="s">
        <v>11490</v>
      </c>
      <c r="BR99" s="46" t="s">
        <v>3469</v>
      </c>
      <c r="BS99" s="46">
        <v>15</v>
      </c>
      <c r="BT99" s="46">
        <v>10</v>
      </c>
      <c r="BU99" s="46">
        <v>2</v>
      </c>
      <c r="BV99" s="46" t="s">
        <v>3473</v>
      </c>
      <c r="BW99" s="46" t="s">
        <v>9398</v>
      </c>
      <c r="BX99" s="61">
        <v>43165.31904282407</v>
      </c>
      <c r="BY99" s="46" t="s">
        <v>9398</v>
      </c>
      <c r="BZ99" s="61">
        <v>43165.31904282407</v>
      </c>
    </row>
    <row r="100" spans="48:78" x14ac:dyDescent="0.35">
      <c r="AV100" s="32" t="str">
        <f t="shared" si="40"/>
        <v>CHA1D14</v>
      </c>
      <c r="AW100" s="32" t="b">
        <f t="shared" si="32"/>
        <v>1</v>
      </c>
      <c r="AX100" s="32" t="b">
        <f t="shared" si="33"/>
        <v>1</v>
      </c>
      <c r="AY100" s="32" t="b">
        <f t="shared" si="34"/>
        <v>1</v>
      </c>
      <c r="AZ100" s="32" t="b">
        <f t="shared" si="35"/>
        <v>1</v>
      </c>
      <c r="BA100" t="s">
        <v>9821</v>
      </c>
      <c r="BB100" t="s">
        <v>3472</v>
      </c>
      <c r="BC100">
        <v>45</v>
      </c>
      <c r="BD100">
        <v>15</v>
      </c>
      <c r="BE100">
        <v>2</v>
      </c>
      <c r="BF100" t="s">
        <v>9879</v>
      </c>
      <c r="BG100" t="s">
        <v>9398</v>
      </c>
      <c r="BH100" s="61">
        <v>43173.301616817131</v>
      </c>
      <c r="BI100" t="s">
        <v>9398</v>
      </c>
      <c r="BJ100" s="61">
        <v>43173.301870057869</v>
      </c>
      <c r="BL100" s="32" t="str">
        <f t="shared" si="41"/>
        <v>BRI1D13</v>
      </c>
      <c r="BM100" s="32" t="b">
        <f t="shared" si="36"/>
        <v>1</v>
      </c>
      <c r="BN100" s="32" t="b">
        <f t="shared" si="37"/>
        <v>1</v>
      </c>
      <c r="BO100" s="32" t="b">
        <f t="shared" si="38"/>
        <v>1</v>
      </c>
      <c r="BP100" s="32" t="b">
        <f t="shared" si="39"/>
        <v>1</v>
      </c>
      <c r="BQ100" s="46" t="s">
        <v>11490</v>
      </c>
      <c r="BR100" s="46" t="s">
        <v>3470</v>
      </c>
      <c r="BS100" s="46">
        <v>30</v>
      </c>
      <c r="BT100" s="46">
        <v>10</v>
      </c>
      <c r="BU100" s="46">
        <v>1.5</v>
      </c>
      <c r="BV100" s="46" t="s">
        <v>3471</v>
      </c>
      <c r="BW100" s="46" t="s">
        <v>9398</v>
      </c>
      <c r="BX100" s="61">
        <v>43165.319043020834</v>
      </c>
      <c r="BY100" s="46" t="s">
        <v>9398</v>
      </c>
      <c r="BZ100" s="61">
        <v>43165.319043020834</v>
      </c>
    </row>
    <row r="101" spans="48:78" x14ac:dyDescent="0.35">
      <c r="AV101" s="32" t="str">
        <f t="shared" si="40"/>
        <v>CHA1D15</v>
      </c>
      <c r="AW101" s="32" t="b">
        <f t="shared" si="32"/>
        <v>1</v>
      </c>
      <c r="AX101" s="32" t="b">
        <f t="shared" si="33"/>
        <v>1</v>
      </c>
      <c r="AY101" s="32" t="b">
        <f t="shared" si="34"/>
        <v>1</v>
      </c>
      <c r="AZ101" s="32" t="b">
        <f t="shared" si="35"/>
        <v>1</v>
      </c>
      <c r="BA101" t="s">
        <v>9821</v>
      </c>
      <c r="BB101" t="s">
        <v>3474</v>
      </c>
      <c r="BC101">
        <v>60</v>
      </c>
      <c r="BD101">
        <v>10</v>
      </c>
      <c r="BE101">
        <v>2</v>
      </c>
      <c r="BF101" t="s">
        <v>3475</v>
      </c>
      <c r="BG101" t="s">
        <v>9398</v>
      </c>
      <c r="BH101" s="61">
        <v>43165.319043206022</v>
      </c>
      <c r="BI101" t="s">
        <v>9398</v>
      </c>
      <c r="BJ101" s="61">
        <v>43165.319043206022</v>
      </c>
      <c r="BL101" s="32" t="str">
        <f t="shared" si="41"/>
        <v>BRI1D14</v>
      </c>
      <c r="BM101" s="32" t="b">
        <f t="shared" si="36"/>
        <v>1</v>
      </c>
      <c r="BN101" s="32" t="b">
        <f t="shared" si="37"/>
        <v>1</v>
      </c>
      <c r="BO101" s="32" t="b">
        <f t="shared" si="38"/>
        <v>1</v>
      </c>
      <c r="BP101" s="32" t="b">
        <f t="shared" si="39"/>
        <v>1</v>
      </c>
      <c r="BQ101" s="46" t="s">
        <v>11490</v>
      </c>
      <c r="BR101" s="46" t="s">
        <v>3472</v>
      </c>
      <c r="BS101" s="46">
        <v>45</v>
      </c>
      <c r="BT101" s="46">
        <v>15</v>
      </c>
      <c r="BU101" s="46">
        <v>2</v>
      </c>
      <c r="BV101" s="46" t="s">
        <v>9879</v>
      </c>
      <c r="BW101" s="46" t="s">
        <v>9398</v>
      </c>
      <c r="BX101" s="61">
        <v>43173.303010682874</v>
      </c>
      <c r="BY101" s="46" t="s">
        <v>9398</v>
      </c>
      <c r="BZ101" s="61">
        <v>43173.303010682874</v>
      </c>
    </row>
    <row r="102" spans="48:78" x14ac:dyDescent="0.35">
      <c r="AV102" s="32" t="str">
        <f t="shared" si="40"/>
        <v>CHA1D16</v>
      </c>
      <c r="AW102" s="32" t="b">
        <f t="shared" si="32"/>
        <v>1</v>
      </c>
      <c r="AX102" s="32" t="b">
        <f t="shared" si="33"/>
        <v>1</v>
      </c>
      <c r="AY102" s="32" t="b">
        <f t="shared" si="34"/>
        <v>1</v>
      </c>
      <c r="AZ102" s="32" t="b">
        <f t="shared" si="35"/>
        <v>1</v>
      </c>
      <c r="BA102" t="s">
        <v>9821</v>
      </c>
      <c r="BB102" t="s">
        <v>10290</v>
      </c>
      <c r="BC102">
        <v>55</v>
      </c>
      <c r="BD102">
        <v>15</v>
      </c>
      <c r="BE102">
        <v>2</v>
      </c>
      <c r="BF102" t="s">
        <v>10291</v>
      </c>
      <c r="BG102" t="s">
        <v>9398</v>
      </c>
      <c r="BH102" s="61">
        <v>43230.372142974535</v>
      </c>
      <c r="BI102" t="s">
        <v>9398</v>
      </c>
      <c r="BJ102" s="61">
        <v>43230.372142974535</v>
      </c>
      <c r="BL102" s="32" t="str">
        <f t="shared" si="41"/>
        <v>BRI1D15</v>
      </c>
      <c r="BM102" s="32" t="b">
        <f t="shared" si="36"/>
        <v>1</v>
      </c>
      <c r="BN102" s="32" t="b">
        <f t="shared" si="37"/>
        <v>1</v>
      </c>
      <c r="BO102" s="32" t="b">
        <f t="shared" si="38"/>
        <v>1</v>
      </c>
      <c r="BP102" s="32" t="b">
        <f t="shared" si="39"/>
        <v>1</v>
      </c>
      <c r="BQ102" s="46" t="s">
        <v>11490</v>
      </c>
      <c r="BR102" s="46" t="s">
        <v>3474</v>
      </c>
      <c r="BS102" s="46">
        <v>60</v>
      </c>
      <c r="BT102" s="46">
        <v>10</v>
      </c>
      <c r="BU102" s="46">
        <v>2</v>
      </c>
      <c r="BV102" s="46" t="s">
        <v>3475</v>
      </c>
      <c r="BW102" s="46" t="s">
        <v>9398</v>
      </c>
      <c r="BX102" s="61">
        <v>43165.319043206022</v>
      </c>
      <c r="BY102" s="46" t="s">
        <v>9398</v>
      </c>
      <c r="BZ102" s="61">
        <v>43165.319043206022</v>
      </c>
    </row>
    <row r="103" spans="48:78" x14ac:dyDescent="0.35">
      <c r="AV103" s="32" t="str">
        <f t="shared" si="40"/>
        <v>CHA1D17</v>
      </c>
      <c r="AW103" s="32" t="b">
        <f t="shared" si="32"/>
        <v>1</v>
      </c>
      <c r="AX103" s="32" t="b">
        <f t="shared" si="33"/>
        <v>1</v>
      </c>
      <c r="AY103" s="32" t="b">
        <f t="shared" si="34"/>
        <v>1</v>
      </c>
      <c r="AZ103" s="32" t="b">
        <f t="shared" si="35"/>
        <v>1</v>
      </c>
      <c r="BA103" t="s">
        <v>9821</v>
      </c>
      <c r="BB103" t="s">
        <v>11346</v>
      </c>
      <c r="BC103">
        <v>45</v>
      </c>
      <c r="BD103">
        <v>40</v>
      </c>
      <c r="BE103">
        <v>0.5</v>
      </c>
      <c r="BF103" t="s">
        <v>11347</v>
      </c>
      <c r="BG103" t="s">
        <v>9398</v>
      </c>
      <c r="BH103" s="61">
        <v>43319.605738194441</v>
      </c>
      <c r="BI103" t="s">
        <v>9398</v>
      </c>
      <c r="BJ103" s="61">
        <v>43319.605738194441</v>
      </c>
      <c r="BL103" s="32" t="str">
        <f t="shared" si="41"/>
        <v>BRI1D16</v>
      </c>
      <c r="BM103" s="32" t="b">
        <f t="shared" si="36"/>
        <v>1</v>
      </c>
      <c r="BN103" s="32" t="b">
        <f t="shared" si="37"/>
        <v>1</v>
      </c>
      <c r="BO103" s="32" t="b">
        <f t="shared" si="38"/>
        <v>1</v>
      </c>
      <c r="BP103" s="32" t="b">
        <f t="shared" si="39"/>
        <v>1</v>
      </c>
      <c r="BQ103" s="46" t="s">
        <v>11490</v>
      </c>
      <c r="BR103" s="46" t="s">
        <v>10290</v>
      </c>
      <c r="BS103" s="46">
        <v>55</v>
      </c>
      <c r="BT103" s="46">
        <v>15</v>
      </c>
      <c r="BU103" s="46">
        <v>2</v>
      </c>
      <c r="BV103" s="46" t="s">
        <v>10291</v>
      </c>
      <c r="BW103" s="46" t="s">
        <v>9398</v>
      </c>
      <c r="BX103" s="61">
        <v>43230.333532060184</v>
      </c>
      <c r="BY103" s="46" t="s">
        <v>9398</v>
      </c>
      <c r="BZ103" s="61">
        <v>43230.333718599541</v>
      </c>
    </row>
    <row r="104" spans="48:78" x14ac:dyDescent="0.35">
      <c r="AV104" s="32" t="str">
        <f t="shared" si="40"/>
        <v>CHA1LOC</v>
      </c>
      <c r="AW104" s="32" t="b">
        <f t="shared" si="32"/>
        <v>1</v>
      </c>
      <c r="AX104" s="32" t="b">
        <f t="shared" si="33"/>
        <v>1</v>
      </c>
      <c r="AY104" s="32" t="b">
        <f t="shared" si="34"/>
        <v>1</v>
      </c>
      <c r="AZ104" s="32" t="b">
        <f t="shared" si="35"/>
        <v>1</v>
      </c>
      <c r="BA104" t="s">
        <v>9821</v>
      </c>
      <c r="BB104" t="s">
        <v>3510</v>
      </c>
      <c r="BC104">
        <v>0</v>
      </c>
      <c r="BD104">
        <v>0</v>
      </c>
      <c r="BE104">
        <v>0</v>
      </c>
      <c r="BF104" t="s">
        <v>3511</v>
      </c>
      <c r="BG104" t="s">
        <v>9398</v>
      </c>
      <c r="BH104" s="61">
        <v>43165.319043483796</v>
      </c>
      <c r="BI104" t="s">
        <v>9398</v>
      </c>
      <c r="BJ104" s="61">
        <v>43165.319043483796</v>
      </c>
      <c r="BL104" s="32" t="str">
        <f t="shared" si="41"/>
        <v>BRI1D17</v>
      </c>
      <c r="BM104" s="32" t="b">
        <f t="shared" si="36"/>
        <v>1</v>
      </c>
      <c r="BN104" s="32" t="b">
        <f t="shared" si="37"/>
        <v>1</v>
      </c>
      <c r="BO104" s="32" t="b">
        <f t="shared" si="38"/>
        <v>1</v>
      </c>
      <c r="BP104" s="32" t="b">
        <f t="shared" si="39"/>
        <v>1</v>
      </c>
      <c r="BQ104" s="46" t="s">
        <v>11490</v>
      </c>
      <c r="BR104" s="46" t="s">
        <v>11346</v>
      </c>
      <c r="BS104" s="46">
        <v>45</v>
      </c>
      <c r="BT104" s="46">
        <v>40</v>
      </c>
      <c r="BU104" s="46">
        <v>0.5</v>
      </c>
      <c r="BV104" s="46" t="s">
        <v>11347</v>
      </c>
      <c r="BW104" s="46" t="s">
        <v>9398</v>
      </c>
      <c r="BX104" s="61">
        <v>43403.460675810187</v>
      </c>
      <c r="BY104" s="46" t="s">
        <v>9398</v>
      </c>
      <c r="BZ104" s="61">
        <v>43403.460675810187</v>
      </c>
    </row>
    <row r="105" spans="48:78" x14ac:dyDescent="0.35">
      <c r="AV105" s="32" t="str">
        <f t="shared" si="40"/>
        <v>CHA1N07</v>
      </c>
      <c r="AW105" s="32" t="b">
        <f t="shared" si="32"/>
        <v>1</v>
      </c>
      <c r="AX105" s="32" t="b">
        <f t="shared" si="33"/>
        <v>1</v>
      </c>
      <c r="AY105" s="32" t="b">
        <f t="shared" si="34"/>
        <v>1</v>
      </c>
      <c r="AZ105" s="32" t="b">
        <f t="shared" si="35"/>
        <v>1</v>
      </c>
      <c r="BA105" t="s">
        <v>9821</v>
      </c>
      <c r="BB105" t="s">
        <v>3477</v>
      </c>
      <c r="BC105">
        <v>7</v>
      </c>
      <c r="BD105">
        <v>0</v>
      </c>
      <c r="BE105">
        <v>0</v>
      </c>
      <c r="BF105" t="s">
        <v>3478</v>
      </c>
      <c r="BG105" t="s">
        <v>9398</v>
      </c>
      <c r="BH105" s="61">
        <v>43165.319043750002</v>
      </c>
      <c r="BI105" t="s">
        <v>9398</v>
      </c>
      <c r="BJ105" s="61">
        <v>43165.319043750002</v>
      </c>
      <c r="BL105" s="32" t="str">
        <f t="shared" si="41"/>
        <v>BRI1LOC</v>
      </c>
      <c r="BM105" s="32" t="b">
        <f t="shared" si="36"/>
        <v>1</v>
      </c>
      <c r="BN105" s="32" t="b">
        <f t="shared" si="37"/>
        <v>1</v>
      </c>
      <c r="BO105" s="32" t="b">
        <f t="shared" si="38"/>
        <v>1</v>
      </c>
      <c r="BP105" s="32" t="b">
        <f t="shared" si="39"/>
        <v>1</v>
      </c>
      <c r="BQ105" s="46" t="s">
        <v>11490</v>
      </c>
      <c r="BR105" s="46" t="s">
        <v>3510</v>
      </c>
      <c r="BS105" s="46">
        <v>0</v>
      </c>
      <c r="BT105" s="46">
        <v>0</v>
      </c>
      <c r="BU105" s="46">
        <v>0</v>
      </c>
      <c r="BV105" s="46" t="s">
        <v>3511</v>
      </c>
      <c r="BW105" s="46" t="s">
        <v>9398</v>
      </c>
      <c r="BX105" s="61">
        <v>43165.319043483796</v>
      </c>
      <c r="BY105" s="46" t="s">
        <v>9398</v>
      </c>
      <c r="BZ105" s="61">
        <v>43165.319043483796</v>
      </c>
    </row>
    <row r="106" spans="48:78" x14ac:dyDescent="0.35">
      <c r="AV106" s="32" t="str">
        <f t="shared" si="40"/>
        <v>CHA1N08</v>
      </c>
      <c r="AW106" s="32" t="b">
        <f t="shared" si="32"/>
        <v>1</v>
      </c>
      <c r="AX106" s="32" t="b">
        <f t="shared" si="33"/>
        <v>1</v>
      </c>
      <c r="AY106" s="32" t="b">
        <f t="shared" si="34"/>
        <v>1</v>
      </c>
      <c r="AZ106" s="32" t="b">
        <f t="shared" si="35"/>
        <v>1</v>
      </c>
      <c r="BA106" t="s">
        <v>9821</v>
      </c>
      <c r="BB106" t="s">
        <v>3479</v>
      </c>
      <c r="BC106">
        <v>8</v>
      </c>
      <c r="BD106">
        <v>0</v>
      </c>
      <c r="BE106">
        <v>0</v>
      </c>
      <c r="BF106" t="s">
        <v>3480</v>
      </c>
      <c r="BG106" t="s">
        <v>9398</v>
      </c>
      <c r="BH106" s="61">
        <v>43165.319044016207</v>
      </c>
      <c r="BI106" t="s">
        <v>9398</v>
      </c>
      <c r="BJ106" s="61">
        <v>43165.319044016207</v>
      </c>
      <c r="BL106" s="32" t="str">
        <f t="shared" si="41"/>
        <v>BRI1N07</v>
      </c>
      <c r="BM106" s="32" t="b">
        <f t="shared" si="36"/>
        <v>1</v>
      </c>
      <c r="BN106" s="32" t="b">
        <f t="shared" si="37"/>
        <v>1</v>
      </c>
      <c r="BO106" s="32" t="b">
        <f t="shared" si="38"/>
        <v>1</v>
      </c>
      <c r="BP106" s="32" t="b">
        <f t="shared" si="39"/>
        <v>1</v>
      </c>
      <c r="BQ106" s="46" t="s">
        <v>11490</v>
      </c>
      <c r="BR106" s="46" t="s">
        <v>3477</v>
      </c>
      <c r="BS106" s="46">
        <v>7</v>
      </c>
      <c r="BT106" s="46">
        <v>0</v>
      </c>
      <c r="BU106" s="46">
        <v>0</v>
      </c>
      <c r="BV106" s="46" t="s">
        <v>3478</v>
      </c>
      <c r="BW106" s="46" t="s">
        <v>9398</v>
      </c>
      <c r="BX106" s="61">
        <v>43165.319043750002</v>
      </c>
      <c r="BY106" s="46" t="s">
        <v>9398</v>
      </c>
      <c r="BZ106" s="61">
        <v>43165.319043750002</v>
      </c>
    </row>
    <row r="107" spans="48:78" x14ac:dyDescent="0.35">
      <c r="AV107" s="32" t="str">
        <f t="shared" si="40"/>
        <v>CHA1N10</v>
      </c>
      <c r="AW107" s="32" t="b">
        <f t="shared" si="32"/>
        <v>1</v>
      </c>
      <c r="AX107" s="32" t="b">
        <f t="shared" si="33"/>
        <v>1</v>
      </c>
      <c r="AY107" s="32" t="b">
        <f t="shared" si="34"/>
        <v>1</v>
      </c>
      <c r="AZ107" s="32" t="b">
        <f t="shared" si="35"/>
        <v>1</v>
      </c>
      <c r="BA107" t="s">
        <v>9821</v>
      </c>
      <c r="BB107" t="s">
        <v>3481</v>
      </c>
      <c r="BC107">
        <v>10</v>
      </c>
      <c r="BD107">
        <v>0</v>
      </c>
      <c r="BE107">
        <v>0</v>
      </c>
      <c r="BF107" t="s">
        <v>3482</v>
      </c>
      <c r="BG107" t="s">
        <v>9398</v>
      </c>
      <c r="BH107" s="61">
        <v>43165.319044247684</v>
      </c>
      <c r="BI107" t="s">
        <v>9398</v>
      </c>
      <c r="BJ107" s="61">
        <v>43165.319044247684</v>
      </c>
      <c r="BL107" s="32" t="str">
        <f t="shared" si="41"/>
        <v>BRI1N08</v>
      </c>
      <c r="BM107" s="32" t="b">
        <f t="shared" si="36"/>
        <v>1</v>
      </c>
      <c r="BN107" s="32" t="b">
        <f t="shared" si="37"/>
        <v>1</v>
      </c>
      <c r="BO107" s="32" t="b">
        <f t="shared" si="38"/>
        <v>1</v>
      </c>
      <c r="BP107" s="32" t="b">
        <f t="shared" si="39"/>
        <v>1</v>
      </c>
      <c r="BQ107" s="46" t="s">
        <v>11490</v>
      </c>
      <c r="BR107" s="46" t="s">
        <v>3479</v>
      </c>
      <c r="BS107" s="46">
        <v>8</v>
      </c>
      <c r="BT107" s="46">
        <v>0</v>
      </c>
      <c r="BU107" s="46">
        <v>0</v>
      </c>
      <c r="BV107" s="46" t="s">
        <v>3480</v>
      </c>
      <c r="BW107" s="46" t="s">
        <v>9398</v>
      </c>
      <c r="BX107" s="61">
        <v>43165.319044016207</v>
      </c>
      <c r="BY107" s="46" t="s">
        <v>9398</v>
      </c>
      <c r="BZ107" s="61">
        <v>43165.319044016207</v>
      </c>
    </row>
    <row r="108" spans="48:78" x14ac:dyDescent="0.35">
      <c r="AV108" s="32" t="str">
        <f t="shared" si="40"/>
        <v>CHA1N15</v>
      </c>
      <c r="AW108" s="32" t="b">
        <f t="shared" si="32"/>
        <v>1</v>
      </c>
      <c r="AX108" s="32" t="b">
        <f t="shared" si="33"/>
        <v>1</v>
      </c>
      <c r="AY108" s="32" t="b">
        <f t="shared" si="34"/>
        <v>1</v>
      </c>
      <c r="AZ108" s="32" t="b">
        <f t="shared" si="35"/>
        <v>1</v>
      </c>
      <c r="BA108" t="s">
        <v>9821</v>
      </c>
      <c r="BB108" t="s">
        <v>3483</v>
      </c>
      <c r="BC108">
        <v>15</v>
      </c>
      <c r="BD108">
        <v>0</v>
      </c>
      <c r="BE108">
        <v>0</v>
      </c>
      <c r="BF108" t="s">
        <v>3484</v>
      </c>
      <c r="BG108" t="s">
        <v>9398</v>
      </c>
      <c r="BH108" s="61">
        <v>43165.319044479169</v>
      </c>
      <c r="BI108" t="s">
        <v>9398</v>
      </c>
      <c r="BJ108" s="61">
        <v>43165.319044479169</v>
      </c>
      <c r="BL108" s="32" t="str">
        <f t="shared" si="41"/>
        <v>BRI1N10</v>
      </c>
      <c r="BM108" s="32" t="b">
        <f t="shared" si="36"/>
        <v>1</v>
      </c>
      <c r="BN108" s="32" t="b">
        <f t="shared" si="37"/>
        <v>1</v>
      </c>
      <c r="BO108" s="32" t="b">
        <f t="shared" si="38"/>
        <v>1</v>
      </c>
      <c r="BP108" s="32" t="b">
        <f t="shared" si="39"/>
        <v>1</v>
      </c>
      <c r="BQ108" s="46" t="s">
        <v>11490</v>
      </c>
      <c r="BR108" s="46" t="s">
        <v>3481</v>
      </c>
      <c r="BS108" s="46">
        <v>10</v>
      </c>
      <c r="BT108" s="46">
        <v>0</v>
      </c>
      <c r="BU108" s="46">
        <v>0</v>
      </c>
      <c r="BV108" s="46" t="s">
        <v>3482</v>
      </c>
      <c r="BW108" s="46" t="s">
        <v>9398</v>
      </c>
      <c r="BX108" s="61">
        <v>43165.319044247684</v>
      </c>
      <c r="BY108" s="46" t="s">
        <v>9398</v>
      </c>
      <c r="BZ108" s="61">
        <v>43165.319044247684</v>
      </c>
    </row>
    <row r="109" spans="48:78" x14ac:dyDescent="0.35">
      <c r="AV109" s="32" t="str">
        <f t="shared" si="40"/>
        <v>CHA1N20</v>
      </c>
      <c r="AW109" s="32" t="b">
        <f t="shared" si="32"/>
        <v>1</v>
      </c>
      <c r="AX109" s="32" t="b">
        <f t="shared" si="33"/>
        <v>1</v>
      </c>
      <c r="AY109" s="32" t="b">
        <f t="shared" si="34"/>
        <v>1</v>
      </c>
      <c r="AZ109" s="32" t="b">
        <f t="shared" si="35"/>
        <v>1</v>
      </c>
      <c r="BA109" t="s">
        <v>9821</v>
      </c>
      <c r="BB109" t="s">
        <v>3485</v>
      </c>
      <c r="BC109">
        <v>20</v>
      </c>
      <c r="BD109">
        <v>0</v>
      </c>
      <c r="BE109">
        <v>0</v>
      </c>
      <c r="BF109" t="s">
        <v>3486</v>
      </c>
      <c r="BG109" t="s">
        <v>9398</v>
      </c>
      <c r="BH109" s="61">
        <v>43165.319044675925</v>
      </c>
      <c r="BI109" t="s">
        <v>9398</v>
      </c>
      <c r="BJ109" s="61">
        <v>43165.319044675925</v>
      </c>
      <c r="BL109" s="32" t="str">
        <f t="shared" si="41"/>
        <v>BRI1N15</v>
      </c>
      <c r="BM109" s="32" t="b">
        <f t="shared" si="36"/>
        <v>1</v>
      </c>
      <c r="BN109" s="32" t="b">
        <f t="shared" si="37"/>
        <v>1</v>
      </c>
      <c r="BO109" s="32" t="b">
        <f t="shared" si="38"/>
        <v>1</v>
      </c>
      <c r="BP109" s="32" t="b">
        <f t="shared" si="39"/>
        <v>1</v>
      </c>
      <c r="BQ109" s="46" t="s">
        <v>11490</v>
      </c>
      <c r="BR109" s="46" t="s">
        <v>3483</v>
      </c>
      <c r="BS109" s="46">
        <v>15</v>
      </c>
      <c r="BT109" s="46">
        <v>0</v>
      </c>
      <c r="BU109" s="46">
        <v>0</v>
      </c>
      <c r="BV109" s="46" t="s">
        <v>3484</v>
      </c>
      <c r="BW109" s="46" t="s">
        <v>9398</v>
      </c>
      <c r="BX109" s="61">
        <v>43165.319044479169</v>
      </c>
      <c r="BY109" s="46" t="s">
        <v>9398</v>
      </c>
      <c r="BZ109" s="61">
        <v>43165.319044479169</v>
      </c>
    </row>
    <row r="110" spans="48:78" x14ac:dyDescent="0.35">
      <c r="AV110" s="32" t="str">
        <f t="shared" si="40"/>
        <v>CHA1N30</v>
      </c>
      <c r="AW110" s="32" t="b">
        <f t="shared" si="32"/>
        <v>1</v>
      </c>
      <c r="AX110" s="32" t="b">
        <f t="shared" si="33"/>
        <v>1</v>
      </c>
      <c r="AY110" s="32" t="b">
        <f t="shared" si="34"/>
        <v>1</v>
      </c>
      <c r="AZ110" s="32" t="b">
        <f t="shared" si="35"/>
        <v>1</v>
      </c>
      <c r="BA110" t="s">
        <v>9821</v>
      </c>
      <c r="BB110" t="s">
        <v>3487</v>
      </c>
      <c r="BC110">
        <v>30</v>
      </c>
      <c r="BD110">
        <v>0</v>
      </c>
      <c r="BE110">
        <v>0</v>
      </c>
      <c r="BF110" t="s">
        <v>3488</v>
      </c>
      <c r="BG110" t="s">
        <v>9398</v>
      </c>
      <c r="BH110" s="61">
        <v>43165.319044872682</v>
      </c>
      <c r="BI110" t="s">
        <v>9398</v>
      </c>
      <c r="BJ110" s="61">
        <v>43165.319044872682</v>
      </c>
      <c r="BL110" s="32" t="str">
        <f t="shared" si="41"/>
        <v>BRI1N20</v>
      </c>
      <c r="BM110" s="32" t="b">
        <f t="shared" si="36"/>
        <v>1</v>
      </c>
      <c r="BN110" s="32" t="b">
        <f t="shared" si="37"/>
        <v>1</v>
      </c>
      <c r="BO110" s="32" t="b">
        <f t="shared" si="38"/>
        <v>1</v>
      </c>
      <c r="BP110" s="32" t="b">
        <f t="shared" si="39"/>
        <v>1</v>
      </c>
      <c r="BQ110" s="46" t="s">
        <v>11490</v>
      </c>
      <c r="BR110" s="46" t="s">
        <v>3485</v>
      </c>
      <c r="BS110" s="46">
        <v>20</v>
      </c>
      <c r="BT110" s="46">
        <v>0</v>
      </c>
      <c r="BU110" s="46">
        <v>0</v>
      </c>
      <c r="BV110" s="46" t="s">
        <v>3486</v>
      </c>
      <c r="BW110" s="46" t="s">
        <v>9398</v>
      </c>
      <c r="BX110" s="61">
        <v>43165.319044675925</v>
      </c>
      <c r="BY110" s="46" t="s">
        <v>9398</v>
      </c>
      <c r="BZ110" s="61">
        <v>43165.319044675925</v>
      </c>
    </row>
    <row r="111" spans="48:78" x14ac:dyDescent="0.35">
      <c r="AV111" s="32" t="str">
        <f t="shared" si="40"/>
        <v>CHA1N40</v>
      </c>
      <c r="AW111" s="32" t="b">
        <f t="shared" si="32"/>
        <v>1</v>
      </c>
      <c r="AX111" s="32" t="b">
        <f t="shared" si="33"/>
        <v>1</v>
      </c>
      <c r="AY111" s="32" t="b">
        <f t="shared" si="34"/>
        <v>1</v>
      </c>
      <c r="AZ111" s="32" t="b">
        <f t="shared" si="35"/>
        <v>1</v>
      </c>
      <c r="BA111" t="s">
        <v>9821</v>
      </c>
      <c r="BB111" t="s">
        <v>3489</v>
      </c>
      <c r="BC111">
        <v>40</v>
      </c>
      <c r="BD111">
        <v>0</v>
      </c>
      <c r="BE111">
        <v>0</v>
      </c>
      <c r="BF111" t="s">
        <v>3490</v>
      </c>
      <c r="BG111" t="s">
        <v>9398</v>
      </c>
      <c r="BH111" s="61">
        <v>43165.31904505787</v>
      </c>
      <c r="BI111" t="s">
        <v>9398</v>
      </c>
      <c r="BJ111" s="61">
        <v>43165.31904505787</v>
      </c>
      <c r="BL111" s="32" t="str">
        <f t="shared" si="41"/>
        <v>BRI1N30</v>
      </c>
      <c r="BM111" s="32" t="b">
        <f t="shared" si="36"/>
        <v>1</v>
      </c>
      <c r="BN111" s="32" t="b">
        <f t="shared" si="37"/>
        <v>1</v>
      </c>
      <c r="BO111" s="32" t="b">
        <f t="shared" si="38"/>
        <v>1</v>
      </c>
      <c r="BP111" s="32" t="b">
        <f t="shared" si="39"/>
        <v>1</v>
      </c>
      <c r="BQ111" s="46" t="s">
        <v>11490</v>
      </c>
      <c r="BR111" s="46" t="s">
        <v>3487</v>
      </c>
      <c r="BS111" s="46">
        <v>30</v>
      </c>
      <c r="BT111" s="46">
        <v>0</v>
      </c>
      <c r="BU111" s="46">
        <v>0</v>
      </c>
      <c r="BV111" s="46" t="s">
        <v>3488</v>
      </c>
      <c r="BW111" s="46" t="s">
        <v>9398</v>
      </c>
      <c r="BX111" s="61">
        <v>43165.319044872682</v>
      </c>
      <c r="BY111" s="46" t="s">
        <v>9398</v>
      </c>
      <c r="BZ111" s="61">
        <v>43165.319044872682</v>
      </c>
    </row>
    <row r="112" spans="48:78" x14ac:dyDescent="0.35">
      <c r="AV112" s="32" t="str">
        <f t="shared" si="40"/>
        <v>CHA1N42</v>
      </c>
      <c r="AW112" s="32" t="b">
        <f t="shared" si="32"/>
        <v>1</v>
      </c>
      <c r="AX112" s="32" t="b">
        <f t="shared" si="33"/>
        <v>1</v>
      </c>
      <c r="AY112" s="32" t="b">
        <f t="shared" si="34"/>
        <v>1</v>
      </c>
      <c r="AZ112" s="32" t="b">
        <f t="shared" si="35"/>
        <v>1</v>
      </c>
      <c r="BA112" t="s">
        <v>9821</v>
      </c>
      <c r="BB112" t="s">
        <v>3491</v>
      </c>
      <c r="BC112">
        <v>42</v>
      </c>
      <c r="BD112">
        <v>0</v>
      </c>
      <c r="BE112">
        <v>0</v>
      </c>
      <c r="BF112" t="s">
        <v>3492</v>
      </c>
      <c r="BG112" t="s">
        <v>9398</v>
      </c>
      <c r="BH112" s="61">
        <v>43165.319045219905</v>
      </c>
      <c r="BI112" t="s">
        <v>9398</v>
      </c>
      <c r="BJ112" s="61">
        <v>43165.319045219905</v>
      </c>
      <c r="BL112" s="32" t="str">
        <f t="shared" si="41"/>
        <v>BRI1N40</v>
      </c>
      <c r="BM112" s="32" t="b">
        <f t="shared" si="36"/>
        <v>1</v>
      </c>
      <c r="BN112" s="32" t="b">
        <f t="shared" si="37"/>
        <v>1</v>
      </c>
      <c r="BO112" s="32" t="b">
        <f t="shared" si="38"/>
        <v>1</v>
      </c>
      <c r="BP112" s="32" t="b">
        <f t="shared" si="39"/>
        <v>1</v>
      </c>
      <c r="BQ112" s="46" t="s">
        <v>11490</v>
      </c>
      <c r="BR112" s="46" t="s">
        <v>3489</v>
      </c>
      <c r="BS112" s="46">
        <v>40</v>
      </c>
      <c r="BT112" s="46">
        <v>0</v>
      </c>
      <c r="BU112" s="46">
        <v>0</v>
      </c>
      <c r="BV112" s="46" t="s">
        <v>3490</v>
      </c>
      <c r="BW112" s="46" t="s">
        <v>9398</v>
      </c>
      <c r="BX112" s="61">
        <v>43165.31904505787</v>
      </c>
      <c r="BY112" s="46" t="s">
        <v>9398</v>
      </c>
      <c r="BZ112" s="61">
        <v>43165.31904505787</v>
      </c>
    </row>
    <row r="113" spans="48:78" x14ac:dyDescent="0.35">
      <c r="AV113" s="32" t="str">
        <f t="shared" si="40"/>
        <v>CHA1N45</v>
      </c>
      <c r="AW113" s="32" t="b">
        <f t="shared" si="32"/>
        <v>1</v>
      </c>
      <c r="AX113" s="32" t="b">
        <f t="shared" si="33"/>
        <v>1</v>
      </c>
      <c r="AY113" s="32" t="b">
        <f t="shared" si="34"/>
        <v>1</v>
      </c>
      <c r="AZ113" s="32" t="b">
        <f t="shared" si="35"/>
        <v>1</v>
      </c>
      <c r="BA113" t="s">
        <v>9821</v>
      </c>
      <c r="BB113" t="s">
        <v>3493</v>
      </c>
      <c r="BC113">
        <v>45</v>
      </c>
      <c r="BD113">
        <v>0</v>
      </c>
      <c r="BE113">
        <v>0</v>
      </c>
      <c r="BF113" t="s">
        <v>3494</v>
      </c>
      <c r="BG113" t="s">
        <v>9398</v>
      </c>
      <c r="BH113" s="61">
        <v>43165.319045405093</v>
      </c>
      <c r="BI113" t="s">
        <v>9398</v>
      </c>
      <c r="BJ113" s="61">
        <v>43165.319045405093</v>
      </c>
      <c r="BL113" s="32" t="str">
        <f t="shared" si="41"/>
        <v>BRI1N42</v>
      </c>
      <c r="BM113" s="32" t="b">
        <f t="shared" si="36"/>
        <v>1</v>
      </c>
      <c r="BN113" s="32" t="b">
        <f t="shared" si="37"/>
        <v>1</v>
      </c>
      <c r="BO113" s="32" t="b">
        <f t="shared" si="38"/>
        <v>1</v>
      </c>
      <c r="BP113" s="32" t="b">
        <f t="shared" si="39"/>
        <v>1</v>
      </c>
      <c r="BQ113" s="46" t="s">
        <v>11490</v>
      </c>
      <c r="BR113" s="46" t="s">
        <v>3491</v>
      </c>
      <c r="BS113" s="46">
        <v>42</v>
      </c>
      <c r="BT113" s="46">
        <v>0</v>
      </c>
      <c r="BU113" s="46">
        <v>0</v>
      </c>
      <c r="BV113" s="46" t="s">
        <v>3492</v>
      </c>
      <c r="BW113" s="46" t="s">
        <v>9398</v>
      </c>
      <c r="BX113" s="61">
        <v>43165.319045219905</v>
      </c>
      <c r="BY113" s="46" t="s">
        <v>9398</v>
      </c>
      <c r="BZ113" s="61">
        <v>43165.319045219905</v>
      </c>
    </row>
    <row r="114" spans="48:78" x14ac:dyDescent="0.35">
      <c r="AV114" s="32" t="str">
        <f t="shared" si="40"/>
        <v>CHA1N50</v>
      </c>
      <c r="AW114" s="32" t="b">
        <f t="shared" si="32"/>
        <v>1</v>
      </c>
      <c r="AX114" s="32" t="b">
        <f t="shared" si="33"/>
        <v>1</v>
      </c>
      <c r="AY114" s="32" t="b">
        <f t="shared" si="34"/>
        <v>1</v>
      </c>
      <c r="AZ114" s="32" t="b">
        <f t="shared" si="35"/>
        <v>1</v>
      </c>
      <c r="BA114" t="s">
        <v>9821</v>
      </c>
      <c r="BB114" t="s">
        <v>3495</v>
      </c>
      <c r="BC114">
        <v>50</v>
      </c>
      <c r="BD114">
        <v>0</v>
      </c>
      <c r="BE114">
        <v>0</v>
      </c>
      <c r="BF114" t="s">
        <v>3496</v>
      </c>
      <c r="BG114" t="s">
        <v>9398</v>
      </c>
      <c r="BH114" s="61">
        <v>43165.319045752316</v>
      </c>
      <c r="BI114" t="s">
        <v>9398</v>
      </c>
      <c r="BJ114" s="61">
        <v>43165.319045752316</v>
      </c>
      <c r="BL114" s="32" t="str">
        <f t="shared" si="41"/>
        <v>BRI1N45</v>
      </c>
      <c r="BM114" s="32" t="b">
        <f t="shared" si="36"/>
        <v>1</v>
      </c>
      <c r="BN114" s="32" t="b">
        <f t="shared" si="37"/>
        <v>1</v>
      </c>
      <c r="BO114" s="32" t="b">
        <f t="shared" si="38"/>
        <v>1</v>
      </c>
      <c r="BP114" s="32" t="b">
        <f t="shared" si="39"/>
        <v>1</v>
      </c>
      <c r="BQ114" s="46" t="s">
        <v>11490</v>
      </c>
      <c r="BR114" s="46" t="s">
        <v>3493</v>
      </c>
      <c r="BS114" s="46">
        <v>45</v>
      </c>
      <c r="BT114" s="46">
        <v>0</v>
      </c>
      <c r="BU114" s="46">
        <v>0</v>
      </c>
      <c r="BV114" s="46" t="s">
        <v>3494</v>
      </c>
      <c r="BW114" s="46" t="s">
        <v>9398</v>
      </c>
      <c r="BX114" s="61">
        <v>43165.319045405093</v>
      </c>
      <c r="BY114" s="46" t="s">
        <v>9398</v>
      </c>
      <c r="BZ114" s="61">
        <v>43165.319045405093</v>
      </c>
    </row>
    <row r="115" spans="48:78" x14ac:dyDescent="0.35">
      <c r="AV115" s="32" t="str">
        <f t="shared" si="40"/>
        <v>CHA1N52</v>
      </c>
      <c r="AW115" s="32" t="b">
        <f t="shared" si="32"/>
        <v>1</v>
      </c>
      <c r="AX115" s="32" t="b">
        <f t="shared" si="33"/>
        <v>1</v>
      </c>
      <c r="AY115" s="32" t="b">
        <f t="shared" si="34"/>
        <v>1</v>
      </c>
      <c r="AZ115" s="32" t="b">
        <f t="shared" si="35"/>
        <v>1</v>
      </c>
      <c r="BA115" t="s">
        <v>9821</v>
      </c>
      <c r="BB115" t="s">
        <v>3497</v>
      </c>
      <c r="BC115">
        <v>52</v>
      </c>
      <c r="BD115">
        <v>0</v>
      </c>
      <c r="BE115">
        <v>0</v>
      </c>
      <c r="BF115" t="s">
        <v>3498</v>
      </c>
      <c r="BG115" t="s">
        <v>9398</v>
      </c>
      <c r="BH115" s="61">
        <v>43165.319045983793</v>
      </c>
      <c r="BI115" t="s">
        <v>9398</v>
      </c>
      <c r="BJ115" s="61">
        <v>43165.319045983793</v>
      </c>
      <c r="BL115" s="32" t="str">
        <f t="shared" si="41"/>
        <v>BRI1N50</v>
      </c>
      <c r="BM115" s="32" t="b">
        <f t="shared" si="36"/>
        <v>1</v>
      </c>
      <c r="BN115" s="32" t="b">
        <f t="shared" si="37"/>
        <v>1</v>
      </c>
      <c r="BO115" s="32" t="b">
        <f t="shared" si="38"/>
        <v>1</v>
      </c>
      <c r="BP115" s="32" t="b">
        <f t="shared" si="39"/>
        <v>1</v>
      </c>
      <c r="BQ115" s="46" t="s">
        <v>11490</v>
      </c>
      <c r="BR115" s="46" t="s">
        <v>3495</v>
      </c>
      <c r="BS115" s="46">
        <v>50</v>
      </c>
      <c r="BT115" s="46">
        <v>0</v>
      </c>
      <c r="BU115" s="46">
        <v>0</v>
      </c>
      <c r="BV115" s="46" t="s">
        <v>3496</v>
      </c>
      <c r="BW115" s="46" t="s">
        <v>9398</v>
      </c>
      <c r="BX115" s="61">
        <v>43165.319045752316</v>
      </c>
      <c r="BY115" s="46" t="s">
        <v>9398</v>
      </c>
      <c r="BZ115" s="61">
        <v>43165.319045752316</v>
      </c>
    </row>
    <row r="116" spans="48:78" x14ac:dyDescent="0.35">
      <c r="AV116" s="32" t="str">
        <f t="shared" si="40"/>
        <v>CHA1N60</v>
      </c>
      <c r="AW116" s="32" t="b">
        <f t="shared" si="32"/>
        <v>1</v>
      </c>
      <c r="AX116" s="32" t="b">
        <f t="shared" si="33"/>
        <v>1</v>
      </c>
      <c r="AY116" s="32" t="b">
        <f t="shared" si="34"/>
        <v>1</v>
      </c>
      <c r="AZ116" s="32" t="b">
        <f t="shared" si="35"/>
        <v>1</v>
      </c>
      <c r="BA116" t="s">
        <v>9821</v>
      </c>
      <c r="BB116" t="s">
        <v>3499</v>
      </c>
      <c r="BC116">
        <v>60</v>
      </c>
      <c r="BD116">
        <v>0</v>
      </c>
      <c r="BE116">
        <v>0</v>
      </c>
      <c r="BF116" t="s">
        <v>3500</v>
      </c>
      <c r="BG116" t="s">
        <v>9398</v>
      </c>
      <c r="BH116" s="61">
        <v>43165.319046180557</v>
      </c>
      <c r="BI116" t="s">
        <v>9398</v>
      </c>
      <c r="BJ116" s="61">
        <v>43165.319046180557</v>
      </c>
      <c r="BL116" s="32" t="str">
        <f t="shared" si="41"/>
        <v>BRI1N52</v>
      </c>
      <c r="BM116" s="32" t="b">
        <f t="shared" si="36"/>
        <v>1</v>
      </c>
      <c r="BN116" s="32" t="b">
        <f t="shared" si="37"/>
        <v>1</v>
      </c>
      <c r="BO116" s="32" t="b">
        <f t="shared" si="38"/>
        <v>1</v>
      </c>
      <c r="BP116" s="32" t="b">
        <f t="shared" si="39"/>
        <v>1</v>
      </c>
      <c r="BQ116" s="46" t="s">
        <v>11490</v>
      </c>
      <c r="BR116" s="46" t="s">
        <v>3497</v>
      </c>
      <c r="BS116" s="46">
        <v>52</v>
      </c>
      <c r="BT116" s="46">
        <v>0</v>
      </c>
      <c r="BU116" s="46">
        <v>0</v>
      </c>
      <c r="BV116" s="46" t="s">
        <v>3498</v>
      </c>
      <c r="BW116" s="46" t="s">
        <v>9398</v>
      </c>
      <c r="BX116" s="61">
        <v>43165.319045983793</v>
      </c>
      <c r="BY116" s="46" t="s">
        <v>9398</v>
      </c>
      <c r="BZ116" s="61">
        <v>43165.319045983793</v>
      </c>
    </row>
    <row r="117" spans="48:78" x14ac:dyDescent="0.35">
      <c r="AV117" s="32" t="str">
        <f t="shared" si="40"/>
        <v>CHA1N75</v>
      </c>
      <c r="AW117" s="32" t="b">
        <f t="shared" si="32"/>
        <v>1</v>
      </c>
      <c r="AX117" s="32" t="b">
        <f t="shared" si="33"/>
        <v>1</v>
      </c>
      <c r="AY117" s="32" t="b">
        <f t="shared" si="34"/>
        <v>1</v>
      </c>
      <c r="AZ117" s="32" t="b">
        <f t="shared" si="35"/>
        <v>1</v>
      </c>
      <c r="BA117" t="s">
        <v>9821</v>
      </c>
      <c r="BB117" t="s">
        <v>3501</v>
      </c>
      <c r="BC117">
        <v>75</v>
      </c>
      <c r="BD117">
        <v>0</v>
      </c>
      <c r="BE117">
        <v>0</v>
      </c>
      <c r="BF117" t="s">
        <v>3502</v>
      </c>
      <c r="BG117" t="s">
        <v>9398</v>
      </c>
      <c r="BH117" s="61">
        <v>43165.319046377313</v>
      </c>
      <c r="BI117" t="s">
        <v>9398</v>
      </c>
      <c r="BJ117" s="61">
        <v>43165.319046377313</v>
      </c>
      <c r="BL117" s="32" t="str">
        <f t="shared" si="41"/>
        <v>BRI1N60</v>
      </c>
      <c r="BM117" s="32" t="b">
        <f t="shared" si="36"/>
        <v>1</v>
      </c>
      <c r="BN117" s="32" t="b">
        <f t="shared" si="37"/>
        <v>1</v>
      </c>
      <c r="BO117" s="32" t="b">
        <f t="shared" si="38"/>
        <v>1</v>
      </c>
      <c r="BP117" s="32" t="b">
        <f t="shared" si="39"/>
        <v>1</v>
      </c>
      <c r="BQ117" s="46" t="s">
        <v>11490</v>
      </c>
      <c r="BR117" s="46" t="s">
        <v>3499</v>
      </c>
      <c r="BS117" s="46">
        <v>60</v>
      </c>
      <c r="BT117" s="46">
        <v>0</v>
      </c>
      <c r="BU117" s="46">
        <v>0</v>
      </c>
      <c r="BV117" s="46" t="s">
        <v>3500</v>
      </c>
      <c r="BW117" s="46" t="s">
        <v>9398</v>
      </c>
      <c r="BX117" s="61">
        <v>43165.319046180557</v>
      </c>
      <c r="BY117" s="46" t="s">
        <v>9398</v>
      </c>
      <c r="BZ117" s="61">
        <v>43165.319046180557</v>
      </c>
    </row>
    <row r="118" spans="48:78" x14ac:dyDescent="0.35">
      <c r="AV118" s="32" t="str">
        <f t="shared" si="40"/>
        <v>CHA1N90</v>
      </c>
      <c r="AW118" s="32" t="b">
        <f t="shared" si="32"/>
        <v>1</v>
      </c>
      <c r="AX118" s="32" t="b">
        <f t="shared" si="33"/>
        <v>1</v>
      </c>
      <c r="AY118" s="32" t="b">
        <f t="shared" si="34"/>
        <v>1</v>
      </c>
      <c r="AZ118" s="32" t="b">
        <f t="shared" si="35"/>
        <v>1</v>
      </c>
      <c r="BA118" t="s">
        <v>9821</v>
      </c>
      <c r="BB118" t="s">
        <v>3503</v>
      </c>
      <c r="BC118">
        <v>90</v>
      </c>
      <c r="BD118">
        <v>0</v>
      </c>
      <c r="BE118">
        <v>0</v>
      </c>
      <c r="BF118" t="s">
        <v>3504</v>
      </c>
      <c r="BG118" t="s">
        <v>9398</v>
      </c>
      <c r="BH118" s="61">
        <v>43165.31904652778</v>
      </c>
      <c r="BI118" t="s">
        <v>9398</v>
      </c>
      <c r="BJ118" s="61">
        <v>43165.31904652778</v>
      </c>
      <c r="BL118" s="32" t="str">
        <f t="shared" si="41"/>
        <v>BRI1N75</v>
      </c>
      <c r="BM118" s="32" t="b">
        <f t="shared" si="36"/>
        <v>1</v>
      </c>
      <c r="BN118" s="32" t="b">
        <f t="shared" si="37"/>
        <v>1</v>
      </c>
      <c r="BO118" s="32" t="b">
        <f t="shared" si="38"/>
        <v>1</v>
      </c>
      <c r="BP118" s="32" t="b">
        <f t="shared" si="39"/>
        <v>1</v>
      </c>
      <c r="BQ118" s="46" t="s">
        <v>11490</v>
      </c>
      <c r="BR118" s="46" t="s">
        <v>3501</v>
      </c>
      <c r="BS118" s="46">
        <v>75</v>
      </c>
      <c r="BT118" s="46">
        <v>0</v>
      </c>
      <c r="BU118" s="46">
        <v>0</v>
      </c>
      <c r="BV118" s="46" t="s">
        <v>3502</v>
      </c>
      <c r="BW118" s="46" t="s">
        <v>9398</v>
      </c>
      <c r="BX118" s="61">
        <v>43165.319046377313</v>
      </c>
      <c r="BY118" s="46" t="s">
        <v>9398</v>
      </c>
      <c r="BZ118" s="61">
        <v>43165.319046377313</v>
      </c>
    </row>
    <row r="119" spans="48:78" x14ac:dyDescent="0.35">
      <c r="AV119" s="32" t="str">
        <f t="shared" si="40"/>
        <v>CHA1P01</v>
      </c>
      <c r="AW119" s="32" t="b">
        <f t="shared" si="32"/>
        <v>1</v>
      </c>
      <c r="AX119" s="32" t="b">
        <f t="shared" si="33"/>
        <v>1</v>
      </c>
      <c r="AY119" s="32" t="b">
        <f t="shared" si="34"/>
        <v>1</v>
      </c>
      <c r="AZ119" s="32" t="b">
        <f t="shared" si="35"/>
        <v>1</v>
      </c>
      <c r="BA119" t="s">
        <v>9821</v>
      </c>
      <c r="BB119" t="s">
        <v>11461</v>
      </c>
      <c r="BC119">
        <v>0</v>
      </c>
      <c r="BD119">
        <v>0</v>
      </c>
      <c r="BE119">
        <v>0</v>
      </c>
      <c r="BF119" t="s">
        <v>11462</v>
      </c>
      <c r="BG119" t="s">
        <v>9398</v>
      </c>
      <c r="BH119" s="61">
        <v>43402.346475266204</v>
      </c>
      <c r="BI119" t="s">
        <v>9398</v>
      </c>
      <c r="BJ119" s="61">
        <v>43402.346475266204</v>
      </c>
      <c r="BL119" s="32" t="str">
        <f t="shared" si="41"/>
        <v>BRI1N90</v>
      </c>
      <c r="BM119" s="32" t="b">
        <f t="shared" si="36"/>
        <v>1</v>
      </c>
      <c r="BN119" s="32" t="b">
        <f t="shared" si="37"/>
        <v>1</v>
      </c>
      <c r="BO119" s="32" t="b">
        <f t="shared" si="38"/>
        <v>1</v>
      </c>
      <c r="BP119" s="32" t="b">
        <f t="shared" si="39"/>
        <v>1</v>
      </c>
      <c r="BQ119" s="46" t="s">
        <v>11490</v>
      </c>
      <c r="BR119" s="46" t="s">
        <v>3503</v>
      </c>
      <c r="BS119" s="46">
        <v>90</v>
      </c>
      <c r="BT119" s="46">
        <v>0</v>
      </c>
      <c r="BU119" s="46">
        <v>0</v>
      </c>
      <c r="BV119" s="46" t="s">
        <v>3504</v>
      </c>
      <c r="BW119" s="46" t="s">
        <v>9398</v>
      </c>
      <c r="BX119" s="61">
        <v>43165.31904652778</v>
      </c>
      <c r="BY119" s="46" t="s">
        <v>9398</v>
      </c>
      <c r="BZ119" s="61">
        <v>43165.31904652778</v>
      </c>
    </row>
    <row r="120" spans="48:78" x14ac:dyDescent="0.35">
      <c r="AV120" s="32" t="str">
        <f t="shared" si="40"/>
        <v>CHA1P10</v>
      </c>
      <c r="AW120" s="32" t="b">
        <f t="shared" si="32"/>
        <v>1</v>
      </c>
      <c r="AX120" s="32" t="b">
        <f t="shared" si="33"/>
        <v>1</v>
      </c>
      <c r="AY120" s="32" t="b">
        <f t="shared" si="34"/>
        <v>1</v>
      </c>
      <c r="AZ120" s="32" t="b">
        <f t="shared" si="35"/>
        <v>1</v>
      </c>
      <c r="BA120" t="s">
        <v>9821</v>
      </c>
      <c r="BB120" t="s">
        <v>3505</v>
      </c>
      <c r="BC120">
        <v>0</v>
      </c>
      <c r="BD120">
        <v>0</v>
      </c>
      <c r="BE120">
        <v>0</v>
      </c>
      <c r="BF120" t="s">
        <v>3506</v>
      </c>
      <c r="BG120" t="s">
        <v>9398</v>
      </c>
      <c r="BH120" s="61">
        <v>43165.31904667824</v>
      </c>
      <c r="BI120" t="s">
        <v>9398</v>
      </c>
      <c r="BJ120" s="61">
        <v>43165.31904667824</v>
      </c>
      <c r="BL120" s="32" t="str">
        <f t="shared" si="41"/>
        <v>BRI1P01</v>
      </c>
      <c r="BM120" s="32" t="b">
        <f t="shared" si="36"/>
        <v>1</v>
      </c>
      <c r="BN120" s="32" t="b">
        <f t="shared" si="37"/>
        <v>1</v>
      </c>
      <c r="BO120" s="32" t="b">
        <f t="shared" si="38"/>
        <v>1</v>
      </c>
      <c r="BP120" s="32" t="b">
        <f t="shared" si="39"/>
        <v>1</v>
      </c>
      <c r="BQ120" s="46" t="s">
        <v>11490</v>
      </c>
      <c r="BR120" s="46" t="s">
        <v>11461</v>
      </c>
      <c r="BS120" s="46">
        <v>0</v>
      </c>
      <c r="BT120" s="46">
        <v>0</v>
      </c>
      <c r="BU120" s="46">
        <v>0</v>
      </c>
      <c r="BV120" s="46" t="s">
        <v>11462</v>
      </c>
      <c r="BW120" s="46" t="s">
        <v>9398</v>
      </c>
      <c r="BX120" s="61">
        <v>43403.460676354167</v>
      </c>
      <c r="BY120" s="46" t="s">
        <v>9398</v>
      </c>
      <c r="BZ120" s="61">
        <v>43403.460676354167</v>
      </c>
    </row>
    <row r="121" spans="48:78" x14ac:dyDescent="0.35">
      <c r="AV121" s="32" t="str">
        <f t="shared" si="40"/>
        <v>CHA1P22</v>
      </c>
      <c r="AW121" s="32" t="b">
        <f t="shared" si="32"/>
        <v>1</v>
      </c>
      <c r="AX121" s="32" t="b">
        <f t="shared" si="33"/>
        <v>1</v>
      </c>
      <c r="AY121" s="32" t="b">
        <f t="shared" si="34"/>
        <v>1</v>
      </c>
      <c r="AZ121" s="32" t="b">
        <f t="shared" si="35"/>
        <v>1</v>
      </c>
      <c r="BA121" t="s">
        <v>9821</v>
      </c>
      <c r="BB121" t="s">
        <v>10878</v>
      </c>
      <c r="BC121">
        <v>0</v>
      </c>
      <c r="BD121">
        <v>0</v>
      </c>
      <c r="BE121">
        <v>0</v>
      </c>
      <c r="BF121" t="s">
        <v>10879</v>
      </c>
      <c r="BG121" t="s">
        <v>9398</v>
      </c>
      <c r="BH121" s="61">
        <v>43287.736886886574</v>
      </c>
      <c r="BI121" t="s">
        <v>9398</v>
      </c>
      <c r="BJ121" s="61">
        <v>43287.736886886574</v>
      </c>
      <c r="BL121" s="32" t="str">
        <f t="shared" si="41"/>
        <v>BRI1P10</v>
      </c>
      <c r="BM121" s="32" t="b">
        <f t="shared" si="36"/>
        <v>1</v>
      </c>
      <c r="BN121" s="32" t="b">
        <f t="shared" si="37"/>
        <v>1</v>
      </c>
      <c r="BO121" s="32" t="b">
        <f t="shared" si="38"/>
        <v>1</v>
      </c>
      <c r="BP121" s="32" t="b">
        <f t="shared" si="39"/>
        <v>1</v>
      </c>
      <c r="BQ121" s="46" t="s">
        <v>11490</v>
      </c>
      <c r="BR121" s="46" t="s">
        <v>3505</v>
      </c>
      <c r="BS121" s="46">
        <v>0</v>
      </c>
      <c r="BT121" s="46">
        <v>0</v>
      </c>
      <c r="BU121" s="46">
        <v>0</v>
      </c>
      <c r="BV121" s="46" t="s">
        <v>3506</v>
      </c>
      <c r="BW121" s="46" t="s">
        <v>9398</v>
      </c>
      <c r="BX121" s="61">
        <v>43165.31904667824</v>
      </c>
      <c r="BY121" s="46" t="s">
        <v>9398</v>
      </c>
      <c r="BZ121" s="61">
        <v>43165.31904667824</v>
      </c>
    </row>
    <row r="122" spans="48:78" x14ac:dyDescent="0.35">
      <c r="AV122" s="32" t="str">
        <f t="shared" si="40"/>
        <v>CHA1RCT</v>
      </c>
      <c r="AW122" s="32" t="b">
        <f t="shared" si="32"/>
        <v>1</v>
      </c>
      <c r="AX122" s="32" t="b">
        <f t="shared" si="33"/>
        <v>1</v>
      </c>
      <c r="AY122" s="32" t="b">
        <f t="shared" si="34"/>
        <v>1</v>
      </c>
      <c r="AZ122" s="32" t="b">
        <f t="shared" si="35"/>
        <v>1</v>
      </c>
      <c r="BA122" t="s">
        <v>9821</v>
      </c>
      <c r="BB122" t="s">
        <v>3507</v>
      </c>
      <c r="BC122">
        <v>0</v>
      </c>
      <c r="BD122">
        <v>0</v>
      </c>
      <c r="BE122">
        <v>0</v>
      </c>
      <c r="BF122" t="s">
        <v>3508</v>
      </c>
      <c r="BG122" t="s">
        <v>9398</v>
      </c>
      <c r="BH122" s="61">
        <v>43165.319046875004</v>
      </c>
      <c r="BI122" t="s">
        <v>9398</v>
      </c>
      <c r="BJ122" s="61">
        <v>43165.319046875004</v>
      </c>
      <c r="BL122" s="32" t="str">
        <f t="shared" si="41"/>
        <v>BRI1P22</v>
      </c>
      <c r="BM122" s="32" t="b">
        <f t="shared" si="36"/>
        <v>1</v>
      </c>
      <c r="BN122" s="32" t="b">
        <f t="shared" si="37"/>
        <v>1</v>
      </c>
      <c r="BO122" s="32" t="b">
        <f t="shared" si="38"/>
        <v>1</v>
      </c>
      <c r="BP122" s="32" t="b">
        <f t="shared" si="39"/>
        <v>1</v>
      </c>
      <c r="BQ122" s="46" t="s">
        <v>11490</v>
      </c>
      <c r="BR122" s="46" t="s">
        <v>10878</v>
      </c>
      <c r="BS122" s="46">
        <v>0</v>
      </c>
      <c r="BT122" s="46">
        <v>0</v>
      </c>
      <c r="BU122" s="46">
        <v>0</v>
      </c>
      <c r="BV122" s="46" t="s">
        <v>10879</v>
      </c>
      <c r="BW122" s="46" t="s">
        <v>9398</v>
      </c>
      <c r="BX122" s="61">
        <v>43403.460676504626</v>
      </c>
      <c r="BY122" s="46" t="s">
        <v>9398</v>
      </c>
      <c r="BZ122" s="61">
        <v>43403.460676504626</v>
      </c>
    </row>
    <row r="123" spans="48:78" x14ac:dyDescent="0.35">
      <c r="AV123" s="32" t="str">
        <f t="shared" si="40"/>
        <v>CORP120</v>
      </c>
      <c r="AW123" s="32" t="b">
        <f t="shared" si="32"/>
        <v>1</v>
      </c>
      <c r="AX123" s="32" t="b">
        <f t="shared" si="33"/>
        <v>1</v>
      </c>
      <c r="AY123" s="32" t="b">
        <f t="shared" si="34"/>
        <v>1</v>
      </c>
      <c r="AZ123" s="32" t="b">
        <f t="shared" si="35"/>
        <v>1</v>
      </c>
      <c r="BA123" t="s">
        <v>12</v>
      </c>
      <c r="BB123">
        <v>120</v>
      </c>
      <c r="BC123">
        <v>120</v>
      </c>
      <c r="BD123">
        <v>0</v>
      </c>
      <c r="BE123">
        <v>0</v>
      </c>
      <c r="BF123" t="s">
        <v>3443</v>
      </c>
      <c r="BG123" t="s">
        <v>9398</v>
      </c>
      <c r="BH123" s="61">
        <v>42894.501728043979</v>
      </c>
      <c r="BI123" t="s">
        <v>9398</v>
      </c>
      <c r="BJ123" s="61">
        <v>42894.501728043979</v>
      </c>
      <c r="BL123" s="32" t="str">
        <f t="shared" si="41"/>
        <v>BRI1RCT</v>
      </c>
      <c r="BM123" s="32" t="b">
        <f t="shared" si="36"/>
        <v>1</v>
      </c>
      <c r="BN123" s="32" t="b">
        <f t="shared" si="37"/>
        <v>1</v>
      </c>
      <c r="BO123" s="32" t="b">
        <f t="shared" si="38"/>
        <v>1</v>
      </c>
      <c r="BP123" s="32" t="b">
        <f t="shared" si="39"/>
        <v>1</v>
      </c>
      <c r="BQ123" s="46" t="s">
        <v>11490</v>
      </c>
      <c r="BR123" s="46" t="s">
        <v>3507</v>
      </c>
      <c r="BS123" s="46">
        <v>0</v>
      </c>
      <c r="BT123" s="46">
        <v>0</v>
      </c>
      <c r="BU123" s="46">
        <v>0</v>
      </c>
      <c r="BV123" s="46" t="s">
        <v>3508</v>
      </c>
      <c r="BW123" s="46" t="s">
        <v>9398</v>
      </c>
      <c r="BX123" s="61">
        <v>43165.319046875004</v>
      </c>
      <c r="BY123" s="46" t="s">
        <v>9398</v>
      </c>
      <c r="BZ123" s="61">
        <v>43165.319046875004</v>
      </c>
    </row>
    <row r="124" spans="48:78" x14ac:dyDescent="0.35">
      <c r="AV124" s="32" t="str">
        <f t="shared" si="40"/>
        <v>CORPCC</v>
      </c>
      <c r="AW124" s="32" t="b">
        <f t="shared" si="32"/>
        <v>1</v>
      </c>
      <c r="AX124" s="32" t="b">
        <f t="shared" si="33"/>
        <v>1</v>
      </c>
      <c r="AY124" s="32" t="b">
        <f t="shared" si="34"/>
        <v>1</v>
      </c>
      <c r="AZ124" s="32" t="b">
        <f t="shared" si="35"/>
        <v>1</v>
      </c>
      <c r="BA124" t="s">
        <v>12</v>
      </c>
      <c r="BB124" t="s">
        <v>1539</v>
      </c>
      <c r="BC124">
        <v>0</v>
      </c>
      <c r="BD124">
        <v>0</v>
      </c>
      <c r="BE124">
        <v>0</v>
      </c>
      <c r="BF124" t="s">
        <v>3445</v>
      </c>
      <c r="BG124" t="s">
        <v>9398</v>
      </c>
      <c r="BH124" s="61">
        <v>42894.501728275463</v>
      </c>
      <c r="BI124" t="s">
        <v>9398</v>
      </c>
      <c r="BJ124" s="61">
        <v>42894.501728275463</v>
      </c>
      <c r="BL124" s="32" t="str">
        <f t="shared" si="41"/>
        <v>HON1120</v>
      </c>
      <c r="BM124" s="32" t="b">
        <f t="shared" si="36"/>
        <v>1</v>
      </c>
      <c r="BN124" s="32" t="b">
        <f t="shared" si="37"/>
        <v>1</v>
      </c>
      <c r="BO124" s="32" t="b">
        <f t="shared" si="38"/>
        <v>1</v>
      </c>
      <c r="BP124" s="32" t="b">
        <f t="shared" si="39"/>
        <v>1</v>
      </c>
      <c r="BQ124" s="46" t="s">
        <v>11491</v>
      </c>
      <c r="BR124" s="46">
        <v>120</v>
      </c>
      <c r="BS124" s="46">
        <v>120</v>
      </c>
      <c r="BT124" s="46">
        <v>0</v>
      </c>
      <c r="BU124" s="46">
        <v>0</v>
      </c>
      <c r="BV124" s="46" t="s">
        <v>3443</v>
      </c>
      <c r="BW124" s="46" t="s">
        <v>9398</v>
      </c>
      <c r="BX124" s="61">
        <v>43165.319009953702</v>
      </c>
      <c r="BY124" s="46" t="s">
        <v>9398</v>
      </c>
      <c r="BZ124" s="61">
        <v>43165.319009953702</v>
      </c>
    </row>
    <row r="125" spans="48:78" x14ac:dyDescent="0.35">
      <c r="AV125" s="32" t="str">
        <f t="shared" si="40"/>
        <v>CORPCIA</v>
      </c>
      <c r="AW125" s="32" t="b">
        <f t="shared" si="32"/>
        <v>1</v>
      </c>
      <c r="AX125" s="32" t="b">
        <f t="shared" si="33"/>
        <v>1</v>
      </c>
      <c r="AY125" s="32" t="b">
        <f t="shared" si="34"/>
        <v>1</v>
      </c>
      <c r="AZ125" s="32" t="b">
        <f t="shared" si="35"/>
        <v>1</v>
      </c>
      <c r="BA125" t="s">
        <v>12</v>
      </c>
      <c r="BB125" t="s">
        <v>3446</v>
      </c>
      <c r="BC125">
        <v>0</v>
      </c>
      <c r="BD125">
        <v>0</v>
      </c>
      <c r="BE125">
        <v>0</v>
      </c>
      <c r="BF125" t="s">
        <v>3447</v>
      </c>
      <c r="BG125" t="s">
        <v>9398</v>
      </c>
      <c r="BH125" s="61">
        <v>42894.501728437499</v>
      </c>
      <c r="BI125" t="s">
        <v>9398</v>
      </c>
      <c r="BJ125" s="61">
        <v>42894.501728437499</v>
      </c>
      <c r="BL125" s="32" t="str">
        <f t="shared" si="41"/>
        <v>HON1CC</v>
      </c>
      <c r="BM125" s="32" t="b">
        <f t="shared" si="36"/>
        <v>1</v>
      </c>
      <c r="BN125" s="32" t="b">
        <f t="shared" si="37"/>
        <v>1</v>
      </c>
      <c r="BO125" s="32" t="b">
        <f t="shared" si="38"/>
        <v>1</v>
      </c>
      <c r="BP125" s="32" t="b">
        <f t="shared" si="39"/>
        <v>1</v>
      </c>
      <c r="BQ125" s="46" t="s">
        <v>11491</v>
      </c>
      <c r="BR125" s="46" t="s">
        <v>1539</v>
      </c>
      <c r="BS125" s="46">
        <v>0</v>
      </c>
      <c r="BT125" s="46">
        <v>0</v>
      </c>
      <c r="BU125" s="46">
        <v>0</v>
      </c>
      <c r="BV125" s="46" t="s">
        <v>3445</v>
      </c>
      <c r="BW125" s="46" t="s">
        <v>9398</v>
      </c>
      <c r="BX125" s="61">
        <v>43165.319040243055</v>
      </c>
      <c r="BY125" s="46" t="s">
        <v>9398</v>
      </c>
      <c r="BZ125" s="61">
        <v>43165.319040243055</v>
      </c>
    </row>
    <row r="126" spans="48:78" x14ac:dyDescent="0.35">
      <c r="AV126" s="32" t="str">
        <f t="shared" si="40"/>
        <v>CORPD01</v>
      </c>
      <c r="AW126" s="32" t="b">
        <f t="shared" si="32"/>
        <v>1</v>
      </c>
      <c r="AX126" s="32" t="b">
        <f t="shared" si="33"/>
        <v>1</v>
      </c>
      <c r="AY126" s="32" t="b">
        <f t="shared" si="34"/>
        <v>1</v>
      </c>
      <c r="AZ126" s="32" t="b">
        <f t="shared" si="35"/>
        <v>1</v>
      </c>
      <c r="BA126" t="s">
        <v>12</v>
      </c>
      <c r="BB126" t="s">
        <v>3448</v>
      </c>
      <c r="BC126">
        <v>30</v>
      </c>
      <c r="BD126">
        <v>10</v>
      </c>
      <c r="BE126">
        <v>0.5</v>
      </c>
      <c r="BF126" t="s">
        <v>3449</v>
      </c>
      <c r="BG126" t="s">
        <v>9398</v>
      </c>
      <c r="BH126" s="61">
        <v>42894.501728587966</v>
      </c>
      <c r="BI126" t="s">
        <v>9398</v>
      </c>
      <c r="BJ126" s="61">
        <v>42915.593189930558</v>
      </c>
      <c r="BL126" s="32" t="str">
        <f t="shared" si="41"/>
        <v>HON1CIA</v>
      </c>
      <c r="BM126" s="32" t="b">
        <f t="shared" si="36"/>
        <v>1</v>
      </c>
      <c r="BN126" s="32" t="b">
        <f t="shared" si="37"/>
        <v>1</v>
      </c>
      <c r="BO126" s="32" t="b">
        <f t="shared" si="38"/>
        <v>1</v>
      </c>
      <c r="BP126" s="32" t="b">
        <f t="shared" si="39"/>
        <v>1</v>
      </c>
      <c r="BQ126" s="46" t="s">
        <v>11491</v>
      </c>
      <c r="BR126" s="46" t="s">
        <v>3446</v>
      </c>
      <c r="BS126" s="46">
        <v>0</v>
      </c>
      <c r="BT126" s="46">
        <v>0</v>
      </c>
      <c r="BU126" s="46">
        <v>0</v>
      </c>
      <c r="BV126" s="46" t="s">
        <v>3447</v>
      </c>
      <c r="BW126" s="46" t="s">
        <v>9398</v>
      </c>
      <c r="BX126" s="61">
        <v>43165.319040428243</v>
      </c>
      <c r="BY126" s="46" t="s">
        <v>9398</v>
      </c>
      <c r="BZ126" s="61">
        <v>43165.319040428243</v>
      </c>
    </row>
    <row r="127" spans="48:78" x14ac:dyDescent="0.35">
      <c r="AV127" s="32" t="str">
        <f t="shared" si="40"/>
        <v>CORPD02</v>
      </c>
      <c r="AW127" s="32" t="b">
        <f t="shared" si="32"/>
        <v>1</v>
      </c>
      <c r="AX127" s="32" t="b">
        <f t="shared" si="33"/>
        <v>1</v>
      </c>
      <c r="AY127" s="32" t="b">
        <f t="shared" si="34"/>
        <v>1</v>
      </c>
      <c r="AZ127" s="32" t="b">
        <f t="shared" si="35"/>
        <v>1</v>
      </c>
      <c r="BA127" t="s">
        <v>12</v>
      </c>
      <c r="BB127" t="s">
        <v>3450</v>
      </c>
      <c r="BC127">
        <v>30</v>
      </c>
      <c r="BD127">
        <v>10</v>
      </c>
      <c r="BE127">
        <v>1</v>
      </c>
      <c r="BF127" t="s">
        <v>3451</v>
      </c>
      <c r="BG127" t="s">
        <v>9398</v>
      </c>
      <c r="BH127" s="61">
        <v>42894.501728703704</v>
      </c>
      <c r="BI127" t="s">
        <v>9398</v>
      </c>
      <c r="BJ127" s="61">
        <v>42915.593227430552</v>
      </c>
      <c r="BL127" s="32" t="str">
        <f t="shared" si="41"/>
        <v>HON1D01</v>
      </c>
      <c r="BM127" s="32" t="b">
        <f t="shared" si="36"/>
        <v>1</v>
      </c>
      <c r="BN127" s="32" t="b">
        <f t="shared" si="37"/>
        <v>1</v>
      </c>
      <c r="BO127" s="32" t="b">
        <f t="shared" si="38"/>
        <v>1</v>
      </c>
      <c r="BP127" s="32" t="b">
        <f t="shared" si="39"/>
        <v>1</v>
      </c>
      <c r="BQ127" s="46" t="s">
        <v>11491</v>
      </c>
      <c r="BR127" s="46" t="s">
        <v>3448</v>
      </c>
      <c r="BS127" s="46">
        <v>30</v>
      </c>
      <c r="BT127" s="46">
        <v>10</v>
      </c>
      <c r="BU127" s="46">
        <v>0.5</v>
      </c>
      <c r="BV127" s="46" t="s">
        <v>3449</v>
      </c>
      <c r="BW127" s="46" t="s">
        <v>9398</v>
      </c>
      <c r="BX127" s="61">
        <v>43165.319040821756</v>
      </c>
      <c r="BY127" s="46" t="s">
        <v>9398</v>
      </c>
      <c r="BZ127" s="61">
        <v>43165.319040821756</v>
      </c>
    </row>
    <row r="128" spans="48:78" x14ac:dyDescent="0.35">
      <c r="AV128" s="32" t="str">
        <f t="shared" si="40"/>
        <v>CORPD03</v>
      </c>
      <c r="AW128" s="32" t="b">
        <f t="shared" si="32"/>
        <v>1</v>
      </c>
      <c r="AX128" s="32" t="b">
        <f t="shared" si="33"/>
        <v>1</v>
      </c>
      <c r="AY128" s="32" t="b">
        <f t="shared" si="34"/>
        <v>1</v>
      </c>
      <c r="AZ128" s="32" t="b">
        <f t="shared" si="35"/>
        <v>1</v>
      </c>
      <c r="BA128" t="s">
        <v>12</v>
      </c>
      <c r="BB128" t="s">
        <v>3452</v>
      </c>
      <c r="BC128">
        <v>30</v>
      </c>
      <c r="BD128">
        <v>10</v>
      </c>
      <c r="BE128">
        <v>2</v>
      </c>
      <c r="BF128" t="s">
        <v>3453</v>
      </c>
      <c r="BG128" t="s">
        <v>9398</v>
      </c>
      <c r="BH128" s="61">
        <v>42894.501728854164</v>
      </c>
      <c r="BI128" t="s">
        <v>9398</v>
      </c>
      <c r="BJ128" s="61">
        <v>42915.593227546298</v>
      </c>
      <c r="BL128" s="32" t="str">
        <f t="shared" si="41"/>
        <v>HON1D02</v>
      </c>
      <c r="BM128" s="32" t="b">
        <f t="shared" si="36"/>
        <v>1</v>
      </c>
      <c r="BN128" s="32" t="b">
        <f t="shared" si="37"/>
        <v>1</v>
      </c>
      <c r="BO128" s="32" t="b">
        <f t="shared" si="38"/>
        <v>1</v>
      </c>
      <c r="BP128" s="32" t="b">
        <f t="shared" si="39"/>
        <v>1</v>
      </c>
      <c r="BQ128" s="46" t="s">
        <v>11491</v>
      </c>
      <c r="BR128" s="46" t="s">
        <v>3450</v>
      </c>
      <c r="BS128" s="46">
        <v>30</v>
      </c>
      <c r="BT128" s="46">
        <v>10</v>
      </c>
      <c r="BU128" s="46">
        <v>1</v>
      </c>
      <c r="BV128" s="46" t="s">
        <v>3451</v>
      </c>
      <c r="BW128" s="46" t="s">
        <v>9398</v>
      </c>
      <c r="BX128" s="61">
        <v>43165.319041053241</v>
      </c>
      <c r="BY128" s="46" t="s">
        <v>9398</v>
      </c>
      <c r="BZ128" s="61">
        <v>43165.319041053241</v>
      </c>
    </row>
    <row r="129" spans="48:78" x14ac:dyDescent="0.35">
      <c r="AV129" s="32" t="str">
        <f t="shared" si="40"/>
        <v>CORPD04</v>
      </c>
      <c r="AW129" s="32" t="b">
        <f t="shared" si="32"/>
        <v>1</v>
      </c>
      <c r="AX129" s="32" t="b">
        <f t="shared" si="33"/>
        <v>1</v>
      </c>
      <c r="AY129" s="32" t="b">
        <f t="shared" si="34"/>
        <v>1</v>
      </c>
      <c r="AZ129" s="32" t="b">
        <f t="shared" si="35"/>
        <v>1</v>
      </c>
      <c r="BA129" t="s">
        <v>12</v>
      </c>
      <c r="BB129" t="s">
        <v>3454</v>
      </c>
      <c r="BC129">
        <v>30</v>
      </c>
      <c r="BD129">
        <v>15</v>
      </c>
      <c r="BE129">
        <v>2</v>
      </c>
      <c r="BF129" t="s">
        <v>3455</v>
      </c>
      <c r="BG129" t="s">
        <v>9398</v>
      </c>
      <c r="BH129" s="61">
        <v>42894.501729016207</v>
      </c>
      <c r="BI129" t="s">
        <v>9398</v>
      </c>
      <c r="BJ129" s="61">
        <v>42915.593227696758</v>
      </c>
      <c r="BL129" s="32" t="str">
        <f t="shared" si="41"/>
        <v>HON1D03</v>
      </c>
      <c r="BM129" s="32" t="b">
        <f t="shared" si="36"/>
        <v>1</v>
      </c>
      <c r="BN129" s="32" t="b">
        <f t="shared" si="37"/>
        <v>1</v>
      </c>
      <c r="BO129" s="32" t="b">
        <f t="shared" si="38"/>
        <v>1</v>
      </c>
      <c r="BP129" s="32" t="b">
        <f t="shared" si="39"/>
        <v>1</v>
      </c>
      <c r="BQ129" s="46" t="s">
        <v>11491</v>
      </c>
      <c r="BR129" s="46" t="s">
        <v>3452</v>
      </c>
      <c r="BS129" s="46">
        <v>30</v>
      </c>
      <c r="BT129" s="46">
        <v>10</v>
      </c>
      <c r="BU129" s="46">
        <v>2</v>
      </c>
      <c r="BV129" s="46" t="s">
        <v>3453</v>
      </c>
      <c r="BW129" s="46" t="s">
        <v>9398</v>
      </c>
      <c r="BX129" s="61">
        <v>43165.3190412037</v>
      </c>
      <c r="BY129" s="46" t="s">
        <v>9398</v>
      </c>
      <c r="BZ129" s="61">
        <v>43165.3190412037</v>
      </c>
    </row>
    <row r="130" spans="48:78" x14ac:dyDescent="0.35">
      <c r="AV130" s="32" t="str">
        <f t="shared" si="40"/>
        <v>CORPD05</v>
      </c>
      <c r="AW130" s="32" t="b">
        <f t="shared" si="32"/>
        <v>1</v>
      </c>
      <c r="AX130" s="32" t="b">
        <f t="shared" si="33"/>
        <v>1</v>
      </c>
      <c r="AY130" s="32" t="b">
        <f t="shared" si="34"/>
        <v>1</v>
      </c>
      <c r="AZ130" s="32" t="b">
        <f t="shared" si="35"/>
        <v>1</v>
      </c>
      <c r="BA130" t="s">
        <v>12</v>
      </c>
      <c r="BB130" t="s">
        <v>3456</v>
      </c>
      <c r="BC130">
        <v>30</v>
      </c>
      <c r="BD130">
        <v>20</v>
      </c>
      <c r="BE130">
        <v>1</v>
      </c>
      <c r="BF130" t="s">
        <v>3457</v>
      </c>
      <c r="BG130" t="s">
        <v>9398</v>
      </c>
      <c r="BH130" s="61">
        <v>42894.501729166666</v>
      </c>
      <c r="BI130" t="s">
        <v>9398</v>
      </c>
      <c r="BJ130" s="61">
        <v>42915.593227812496</v>
      </c>
      <c r="BL130" s="32" t="str">
        <f t="shared" si="41"/>
        <v>HON1D04</v>
      </c>
      <c r="BM130" s="32" t="b">
        <f t="shared" si="36"/>
        <v>1</v>
      </c>
      <c r="BN130" s="32" t="b">
        <f t="shared" si="37"/>
        <v>1</v>
      </c>
      <c r="BO130" s="32" t="b">
        <f t="shared" si="38"/>
        <v>1</v>
      </c>
      <c r="BP130" s="32" t="b">
        <f t="shared" si="39"/>
        <v>1</v>
      </c>
      <c r="BQ130" s="46" t="s">
        <v>11491</v>
      </c>
      <c r="BR130" s="46" t="s">
        <v>3454</v>
      </c>
      <c r="BS130" s="46">
        <v>30</v>
      </c>
      <c r="BT130" s="46">
        <v>15</v>
      </c>
      <c r="BU130" s="46">
        <v>2</v>
      </c>
      <c r="BV130" s="46" t="s">
        <v>3455</v>
      </c>
      <c r="BW130" s="46" t="s">
        <v>9398</v>
      </c>
      <c r="BX130" s="61">
        <v>43165.319041400464</v>
      </c>
      <c r="BY130" s="46" t="s">
        <v>9398</v>
      </c>
      <c r="BZ130" s="61">
        <v>43165.319041400464</v>
      </c>
    </row>
    <row r="131" spans="48:78" x14ac:dyDescent="0.35">
      <c r="AV131" s="32" t="str">
        <f t="shared" si="40"/>
        <v>CORPD06</v>
      </c>
      <c r="AW131" s="32" t="b">
        <f t="shared" si="32"/>
        <v>1</v>
      </c>
      <c r="AX131" s="32" t="b">
        <f t="shared" si="33"/>
        <v>1</v>
      </c>
      <c r="AY131" s="32" t="b">
        <f t="shared" si="34"/>
        <v>1</v>
      </c>
      <c r="AZ131" s="32" t="b">
        <f t="shared" si="35"/>
        <v>1</v>
      </c>
      <c r="BA131" t="s">
        <v>12</v>
      </c>
      <c r="BB131" t="s">
        <v>3458</v>
      </c>
      <c r="BC131">
        <v>42</v>
      </c>
      <c r="BD131">
        <v>20</v>
      </c>
      <c r="BE131">
        <v>1</v>
      </c>
      <c r="BF131" t="s">
        <v>3459</v>
      </c>
      <c r="BG131" t="s">
        <v>9398</v>
      </c>
      <c r="BH131" s="61">
        <v>42894.501729282405</v>
      </c>
      <c r="BI131" t="s">
        <v>9398</v>
      </c>
      <c r="BJ131" s="61">
        <v>42915.593227928242</v>
      </c>
      <c r="BL131" s="32" t="str">
        <f t="shared" si="41"/>
        <v>HON1D05</v>
      </c>
      <c r="BM131" s="32" t="b">
        <f t="shared" si="36"/>
        <v>1</v>
      </c>
      <c r="BN131" s="32" t="b">
        <f t="shared" si="37"/>
        <v>1</v>
      </c>
      <c r="BO131" s="32" t="b">
        <f t="shared" si="38"/>
        <v>1</v>
      </c>
      <c r="BP131" s="32" t="b">
        <f t="shared" si="39"/>
        <v>1</v>
      </c>
      <c r="BQ131" s="46" t="s">
        <v>11491</v>
      </c>
      <c r="BR131" s="46" t="s">
        <v>3456</v>
      </c>
      <c r="BS131" s="46">
        <v>30</v>
      </c>
      <c r="BT131" s="46">
        <v>20</v>
      </c>
      <c r="BU131" s="46">
        <v>1</v>
      </c>
      <c r="BV131" s="46" t="s">
        <v>3457</v>
      </c>
      <c r="BW131" s="46" t="s">
        <v>9398</v>
      </c>
      <c r="BX131" s="61">
        <v>43165.319041550923</v>
      </c>
      <c r="BY131" s="46" t="s">
        <v>9398</v>
      </c>
      <c r="BZ131" s="61">
        <v>43165.319041550923</v>
      </c>
    </row>
    <row r="132" spans="48:78" x14ac:dyDescent="0.35">
      <c r="AV132" s="32" t="str">
        <f t="shared" si="40"/>
        <v>CORPD07</v>
      </c>
      <c r="AW132" s="32" t="b">
        <f t="shared" si="32"/>
        <v>1</v>
      </c>
      <c r="AX132" s="32" t="b">
        <f t="shared" si="33"/>
        <v>1</v>
      </c>
      <c r="AY132" s="32" t="b">
        <f t="shared" si="34"/>
        <v>1</v>
      </c>
      <c r="AZ132" s="32" t="b">
        <f t="shared" si="35"/>
        <v>1</v>
      </c>
      <c r="BA132" t="s">
        <v>12</v>
      </c>
      <c r="BB132" t="s">
        <v>3460</v>
      </c>
      <c r="BC132">
        <v>30</v>
      </c>
      <c r="BD132">
        <v>30</v>
      </c>
      <c r="BE132">
        <v>1</v>
      </c>
      <c r="BF132" t="s">
        <v>3461</v>
      </c>
      <c r="BG132" t="s">
        <v>9398</v>
      </c>
      <c r="BH132" s="61">
        <v>42894.501729432872</v>
      </c>
      <c r="BI132" t="s">
        <v>9398</v>
      </c>
      <c r="BJ132" s="61">
        <v>42915.593228043981</v>
      </c>
      <c r="BL132" s="32" t="str">
        <f t="shared" si="41"/>
        <v>HON1D06</v>
      </c>
      <c r="BM132" s="32" t="b">
        <f t="shared" si="36"/>
        <v>1</v>
      </c>
      <c r="BN132" s="32" t="b">
        <f t="shared" si="37"/>
        <v>1</v>
      </c>
      <c r="BO132" s="32" t="b">
        <f t="shared" si="38"/>
        <v>1</v>
      </c>
      <c r="BP132" s="32" t="b">
        <f t="shared" si="39"/>
        <v>1</v>
      </c>
      <c r="BQ132" s="46" t="s">
        <v>11491</v>
      </c>
      <c r="BR132" s="46" t="s">
        <v>3458</v>
      </c>
      <c r="BS132" s="46">
        <v>42</v>
      </c>
      <c r="BT132" s="46">
        <v>20</v>
      </c>
      <c r="BU132" s="46">
        <v>1</v>
      </c>
      <c r="BV132" s="46" t="s">
        <v>3459</v>
      </c>
      <c r="BW132" s="46" t="s">
        <v>9398</v>
      </c>
      <c r="BX132" s="61">
        <v>43165.31904170139</v>
      </c>
      <c r="BY132" s="46" t="s">
        <v>9398</v>
      </c>
      <c r="BZ132" s="61">
        <v>43165.31904170139</v>
      </c>
    </row>
    <row r="133" spans="48:78" x14ac:dyDescent="0.35">
      <c r="AV133" s="32" t="str">
        <f t="shared" si="40"/>
        <v>CORPD08</v>
      </c>
      <c r="AW133" s="32" t="b">
        <f t="shared" ref="AW133:AW196" si="42">IFERROR(VLOOKUP(BB133,$AE:$AF,2,0),"")=BF133</f>
        <v>1</v>
      </c>
      <c r="AX133" s="32" t="b">
        <f t="shared" ref="AX133:AX196" si="43">IFERROR(VLOOKUP(BB133,$AE:$AT,3,0),"")=BC133</f>
        <v>1</v>
      </c>
      <c r="AY133" s="32" t="b">
        <f t="shared" ref="AY133:AY196" si="44">IFERROR(VLOOKUP(BB133,$AE:$AT,8,0),"")=BD133</f>
        <v>0</v>
      </c>
      <c r="AZ133" s="32" t="b">
        <f t="shared" ref="AZ133:AZ196" si="45">IFERROR(VLOOKUP(BB133,$AE:$AT,12,0),"")=BE133</f>
        <v>1</v>
      </c>
      <c r="BA133" t="s">
        <v>12</v>
      </c>
      <c r="BB133" t="s">
        <v>3462</v>
      </c>
      <c r="BC133">
        <v>0</v>
      </c>
      <c r="BD133">
        <v>10</v>
      </c>
      <c r="BE133">
        <v>2</v>
      </c>
      <c r="BF133" t="s">
        <v>3463</v>
      </c>
      <c r="BG133" t="s">
        <v>9398</v>
      </c>
      <c r="BH133" s="61">
        <v>42894.501729594907</v>
      </c>
      <c r="BI133" t="s">
        <v>9398</v>
      </c>
      <c r="BJ133" s="61">
        <v>42915.593228206017</v>
      </c>
      <c r="BL133" s="32" t="str">
        <f t="shared" si="41"/>
        <v>HON1D07</v>
      </c>
      <c r="BM133" s="32" t="b">
        <f t="shared" ref="BM133:BM196" si="46">IFERROR(VLOOKUP(BR133,$AE:$AF,2,0),"")=BV133</f>
        <v>1</v>
      </c>
      <c r="BN133" s="32" t="b">
        <f t="shared" ref="BN133:BN196" si="47">IFERROR(VLOOKUP(BR133,$AE:$AT,3,0),"")=BS133</f>
        <v>1</v>
      </c>
      <c r="BO133" s="32" t="b">
        <f t="shared" ref="BO133:BO196" si="48">IFERROR(VLOOKUP(BR133,$AE:$AT,8,0),"")=BT133</f>
        <v>1</v>
      </c>
      <c r="BP133" s="32" t="b">
        <f t="shared" ref="BP133:BP196" si="49">IFERROR(VLOOKUP(BR133,$AE:$AT,12,0),"")=BU133</f>
        <v>1</v>
      </c>
      <c r="BQ133" s="46" t="s">
        <v>11491</v>
      </c>
      <c r="BR133" s="46" t="s">
        <v>3460</v>
      </c>
      <c r="BS133" s="46">
        <v>30</v>
      </c>
      <c r="BT133" s="46">
        <v>30</v>
      </c>
      <c r="BU133" s="46">
        <v>1</v>
      </c>
      <c r="BV133" s="46" t="s">
        <v>3461</v>
      </c>
      <c r="BW133" s="46" t="s">
        <v>9398</v>
      </c>
      <c r="BX133" s="61">
        <v>43165.319041898147</v>
      </c>
      <c r="BY133" s="46" t="s">
        <v>9398</v>
      </c>
      <c r="BZ133" s="61">
        <v>43165.319041898147</v>
      </c>
    </row>
    <row r="134" spans="48:78" x14ac:dyDescent="0.35">
      <c r="AV134" s="32" t="str">
        <f t="shared" si="40"/>
        <v>CORPD09</v>
      </c>
      <c r="AW134" s="32" t="b">
        <f t="shared" si="42"/>
        <v>1</v>
      </c>
      <c r="AX134" s="32" t="b">
        <f t="shared" si="43"/>
        <v>1</v>
      </c>
      <c r="AY134" s="32" t="b">
        <f t="shared" si="44"/>
        <v>1</v>
      </c>
      <c r="AZ134" s="32" t="b">
        <f t="shared" si="45"/>
        <v>1</v>
      </c>
      <c r="BA134" t="s">
        <v>12</v>
      </c>
      <c r="BB134" t="s">
        <v>3464</v>
      </c>
      <c r="BC134">
        <v>42</v>
      </c>
      <c r="BD134">
        <v>10</v>
      </c>
      <c r="BE134">
        <v>0.5</v>
      </c>
      <c r="BF134" t="s">
        <v>3465</v>
      </c>
      <c r="BG134" t="s">
        <v>9398</v>
      </c>
      <c r="BH134" s="61">
        <v>42894.501729745367</v>
      </c>
      <c r="BI134" t="s">
        <v>9398</v>
      </c>
      <c r="BJ134" s="61">
        <v>42915.593228321763</v>
      </c>
      <c r="BL134" s="32" t="str">
        <f t="shared" si="41"/>
        <v>HON1D08</v>
      </c>
      <c r="BM134" s="32" t="b">
        <f t="shared" si="46"/>
        <v>1</v>
      </c>
      <c r="BN134" s="32" t="b">
        <f t="shared" si="47"/>
        <v>1</v>
      </c>
      <c r="BO134" s="32" t="b">
        <f t="shared" si="48"/>
        <v>1</v>
      </c>
      <c r="BP134" s="32" t="b">
        <f t="shared" si="49"/>
        <v>1</v>
      </c>
      <c r="BQ134" s="46" t="s">
        <v>11491</v>
      </c>
      <c r="BR134" s="46" t="s">
        <v>3462</v>
      </c>
      <c r="BS134" s="46">
        <v>0</v>
      </c>
      <c r="BT134" s="46">
        <v>0</v>
      </c>
      <c r="BU134" s="46">
        <v>2</v>
      </c>
      <c r="BV134" s="46" t="s">
        <v>3463</v>
      </c>
      <c r="BW134" s="46" t="s">
        <v>9398</v>
      </c>
      <c r="BX134" s="61">
        <v>43165.31904209491</v>
      </c>
      <c r="BY134" s="46" t="s">
        <v>9398</v>
      </c>
      <c r="BZ134" s="61">
        <v>43165.31904209491</v>
      </c>
    </row>
    <row r="135" spans="48:78" x14ac:dyDescent="0.35">
      <c r="AV135" s="32" t="str">
        <f t="shared" si="40"/>
        <v>CORPD10</v>
      </c>
      <c r="AW135" s="32" t="b">
        <f t="shared" si="42"/>
        <v>1</v>
      </c>
      <c r="AX135" s="32" t="b">
        <f t="shared" si="43"/>
        <v>1</v>
      </c>
      <c r="AY135" s="32" t="b">
        <f t="shared" si="44"/>
        <v>1</v>
      </c>
      <c r="AZ135" s="32" t="b">
        <f t="shared" si="45"/>
        <v>1</v>
      </c>
      <c r="BA135" t="s">
        <v>12</v>
      </c>
      <c r="BB135" t="s">
        <v>3466</v>
      </c>
      <c r="BC135">
        <v>30</v>
      </c>
      <c r="BD135">
        <v>20</v>
      </c>
      <c r="BE135">
        <v>2</v>
      </c>
      <c r="BF135" t="s">
        <v>3476</v>
      </c>
      <c r="BG135" t="s">
        <v>9398</v>
      </c>
      <c r="BH135" s="61">
        <v>43115.471488622687</v>
      </c>
      <c r="BI135" t="s">
        <v>9398</v>
      </c>
      <c r="BJ135" s="61">
        <v>43115.471488622687</v>
      </c>
      <c r="BL135" s="32" t="str">
        <f t="shared" si="41"/>
        <v>HON1D09</v>
      </c>
      <c r="BM135" s="32" t="b">
        <f t="shared" si="46"/>
        <v>1</v>
      </c>
      <c r="BN135" s="32" t="b">
        <f t="shared" si="47"/>
        <v>1</v>
      </c>
      <c r="BO135" s="32" t="b">
        <f t="shared" si="48"/>
        <v>1</v>
      </c>
      <c r="BP135" s="32" t="b">
        <f t="shared" si="49"/>
        <v>1</v>
      </c>
      <c r="BQ135" s="46" t="s">
        <v>11491</v>
      </c>
      <c r="BR135" s="46" t="s">
        <v>3464</v>
      </c>
      <c r="BS135" s="46">
        <v>42</v>
      </c>
      <c r="BT135" s="46">
        <v>10</v>
      </c>
      <c r="BU135" s="46">
        <v>0.5</v>
      </c>
      <c r="BV135" s="46" t="s">
        <v>3465</v>
      </c>
      <c r="BW135" s="46" t="s">
        <v>9398</v>
      </c>
      <c r="BX135" s="61">
        <v>43165.319042280091</v>
      </c>
      <c r="BY135" s="46" t="s">
        <v>9398</v>
      </c>
      <c r="BZ135" s="61">
        <v>43165.319042280091</v>
      </c>
    </row>
    <row r="136" spans="48:78" x14ac:dyDescent="0.35">
      <c r="AV136" s="32" t="str">
        <f t="shared" ref="AV136:AV199" si="50">BA136&amp;BB136</f>
        <v>CORPD11</v>
      </c>
      <c r="AW136" s="32" t="b">
        <f t="shared" si="42"/>
        <v>1</v>
      </c>
      <c r="AX136" s="32" t="b">
        <f t="shared" si="43"/>
        <v>1</v>
      </c>
      <c r="AY136" s="32" t="b">
        <f t="shared" si="44"/>
        <v>1</v>
      </c>
      <c r="AZ136" s="32" t="b">
        <f t="shared" si="45"/>
        <v>1</v>
      </c>
      <c r="BA136" t="s">
        <v>12</v>
      </c>
      <c r="BB136" t="s">
        <v>3467</v>
      </c>
      <c r="BC136">
        <v>60</v>
      </c>
      <c r="BD136">
        <v>15</v>
      </c>
      <c r="BE136">
        <v>2</v>
      </c>
      <c r="BF136" t="s">
        <v>3468</v>
      </c>
      <c r="BG136" t="s">
        <v>9398</v>
      </c>
      <c r="BH136" s="61">
        <v>42915.60120740741</v>
      </c>
      <c r="BI136" t="s">
        <v>9398</v>
      </c>
      <c r="BJ136" s="61">
        <v>42915.60120740741</v>
      </c>
      <c r="BL136" s="32" t="str">
        <f t="shared" ref="BL136:BL199" si="51">BQ136&amp;BR136</f>
        <v>HON1D10</v>
      </c>
      <c r="BM136" s="32" t="b">
        <f t="shared" si="46"/>
        <v>1</v>
      </c>
      <c r="BN136" s="32" t="b">
        <f t="shared" si="47"/>
        <v>1</v>
      </c>
      <c r="BO136" s="32" t="b">
        <f t="shared" si="48"/>
        <v>1</v>
      </c>
      <c r="BP136" s="32" t="b">
        <f t="shared" si="49"/>
        <v>1</v>
      </c>
      <c r="BQ136" s="46" t="s">
        <v>11491</v>
      </c>
      <c r="BR136" s="46" t="s">
        <v>3466</v>
      </c>
      <c r="BS136" s="46">
        <v>30</v>
      </c>
      <c r="BT136" s="46">
        <v>20</v>
      </c>
      <c r="BU136" s="46">
        <v>2</v>
      </c>
      <c r="BV136" s="46" t="s">
        <v>3476</v>
      </c>
      <c r="BW136" s="46" t="s">
        <v>9398</v>
      </c>
      <c r="BX136" s="61">
        <v>43165.319042442126</v>
      </c>
      <c r="BY136" s="46" t="s">
        <v>9398</v>
      </c>
      <c r="BZ136" s="61">
        <v>43165.319042442126</v>
      </c>
    </row>
    <row r="137" spans="48:78" x14ac:dyDescent="0.35">
      <c r="AV137" s="32" t="str">
        <f t="shared" si="50"/>
        <v>CORPD12</v>
      </c>
      <c r="AW137" s="32" t="b">
        <f t="shared" si="42"/>
        <v>1</v>
      </c>
      <c r="AX137" s="32" t="b">
        <f t="shared" si="43"/>
        <v>1</v>
      </c>
      <c r="AY137" s="32" t="b">
        <f t="shared" si="44"/>
        <v>0</v>
      </c>
      <c r="AZ137" s="32" t="b">
        <f t="shared" si="45"/>
        <v>0</v>
      </c>
      <c r="BA137" t="s">
        <v>12</v>
      </c>
      <c r="BB137" t="s">
        <v>3469</v>
      </c>
      <c r="BC137">
        <v>15</v>
      </c>
      <c r="BD137">
        <v>0</v>
      </c>
      <c r="BE137">
        <v>0</v>
      </c>
      <c r="BF137" t="s">
        <v>3473</v>
      </c>
      <c r="BG137" t="s">
        <v>9398</v>
      </c>
      <c r="BH137" s="61">
        <v>43118.286330439812</v>
      </c>
      <c r="BI137" t="s">
        <v>9398</v>
      </c>
      <c r="BJ137" s="61">
        <v>43118.286330439812</v>
      </c>
      <c r="BL137" s="32" t="str">
        <f t="shared" si="51"/>
        <v>HON1D11</v>
      </c>
      <c r="BM137" s="32" t="b">
        <f t="shared" si="46"/>
        <v>1</v>
      </c>
      <c r="BN137" s="32" t="b">
        <f t="shared" si="47"/>
        <v>1</v>
      </c>
      <c r="BO137" s="32" t="b">
        <f t="shared" si="48"/>
        <v>1</v>
      </c>
      <c r="BP137" s="32" t="b">
        <f t="shared" si="49"/>
        <v>1</v>
      </c>
      <c r="BQ137" s="46" t="s">
        <v>11491</v>
      </c>
      <c r="BR137" s="46" t="s">
        <v>3467</v>
      </c>
      <c r="BS137" s="46">
        <v>60</v>
      </c>
      <c r="BT137" s="46">
        <v>15</v>
      </c>
      <c r="BU137" s="46">
        <v>2</v>
      </c>
      <c r="BV137" s="46" t="s">
        <v>3468</v>
      </c>
      <c r="BW137" s="46" t="s">
        <v>9398</v>
      </c>
      <c r="BX137" s="61">
        <v>43165.319042592593</v>
      </c>
      <c r="BY137" s="46" t="s">
        <v>9398</v>
      </c>
      <c r="BZ137" s="61">
        <v>43165.319042592593</v>
      </c>
    </row>
    <row r="138" spans="48:78" x14ac:dyDescent="0.35">
      <c r="AV138" s="32" t="str">
        <f t="shared" si="50"/>
        <v>CORPD13</v>
      </c>
      <c r="AW138" s="32" t="b">
        <f t="shared" si="42"/>
        <v>1</v>
      </c>
      <c r="AX138" s="32" t="b">
        <f t="shared" si="43"/>
        <v>1</v>
      </c>
      <c r="AY138" s="32" t="b">
        <f t="shared" si="44"/>
        <v>1</v>
      </c>
      <c r="AZ138" s="32" t="b">
        <f t="shared" si="45"/>
        <v>1</v>
      </c>
      <c r="BA138" t="s">
        <v>12</v>
      </c>
      <c r="BB138" t="s">
        <v>3470</v>
      </c>
      <c r="BC138">
        <v>30</v>
      </c>
      <c r="BD138">
        <v>10</v>
      </c>
      <c r="BE138">
        <v>1.5</v>
      </c>
      <c r="BF138" t="s">
        <v>3471</v>
      </c>
      <c r="BG138" t="s">
        <v>9398</v>
      </c>
      <c r="BH138" s="61">
        <v>43115.505279548612</v>
      </c>
      <c r="BI138" t="s">
        <v>9398</v>
      </c>
      <c r="BJ138" s="61">
        <v>43115.505279548612</v>
      </c>
      <c r="BL138" s="32" t="str">
        <f t="shared" si="51"/>
        <v>HON1D12</v>
      </c>
      <c r="BM138" s="32" t="b">
        <f t="shared" si="46"/>
        <v>1</v>
      </c>
      <c r="BN138" s="32" t="b">
        <f t="shared" si="47"/>
        <v>1</v>
      </c>
      <c r="BO138" s="32" t="b">
        <f t="shared" si="48"/>
        <v>1</v>
      </c>
      <c r="BP138" s="32" t="b">
        <f t="shared" si="49"/>
        <v>1</v>
      </c>
      <c r="BQ138" s="46" t="s">
        <v>11491</v>
      </c>
      <c r="BR138" s="46" t="s">
        <v>3469</v>
      </c>
      <c r="BS138" s="46">
        <v>15</v>
      </c>
      <c r="BT138" s="46">
        <v>10</v>
      </c>
      <c r="BU138" s="46">
        <v>2</v>
      </c>
      <c r="BV138" s="46" t="s">
        <v>3473</v>
      </c>
      <c r="BW138" s="46" t="s">
        <v>9398</v>
      </c>
      <c r="BX138" s="61">
        <v>43165.31904282407</v>
      </c>
      <c r="BY138" s="46" t="s">
        <v>9398</v>
      </c>
      <c r="BZ138" s="61">
        <v>43165.31904282407</v>
      </c>
    </row>
    <row r="139" spans="48:78" x14ac:dyDescent="0.35">
      <c r="AV139" s="32" t="str">
        <f t="shared" si="50"/>
        <v>CORPD14</v>
      </c>
      <c r="AW139" s="32" t="b">
        <f t="shared" si="42"/>
        <v>1</v>
      </c>
      <c r="AX139" s="32" t="b">
        <f t="shared" si="43"/>
        <v>1</v>
      </c>
      <c r="AY139" s="32" t="b">
        <f t="shared" si="44"/>
        <v>1</v>
      </c>
      <c r="AZ139" s="32" t="b">
        <f t="shared" si="45"/>
        <v>1</v>
      </c>
      <c r="BA139" t="s">
        <v>12</v>
      </c>
      <c r="BB139" t="s">
        <v>3472</v>
      </c>
      <c r="BC139">
        <v>45</v>
      </c>
      <c r="BD139">
        <v>15</v>
      </c>
      <c r="BE139">
        <v>2</v>
      </c>
      <c r="BF139" t="s">
        <v>9879</v>
      </c>
      <c r="BG139" t="s">
        <v>9398</v>
      </c>
      <c r="BH139" s="61">
        <v>43173.340140162036</v>
      </c>
      <c r="BI139" t="s">
        <v>9398</v>
      </c>
      <c r="BJ139" s="61">
        <v>43173.340270138891</v>
      </c>
      <c r="BL139" s="32" t="str">
        <f t="shared" si="51"/>
        <v>HON1D13</v>
      </c>
      <c r="BM139" s="32" t="b">
        <f t="shared" si="46"/>
        <v>1</v>
      </c>
      <c r="BN139" s="32" t="b">
        <f t="shared" si="47"/>
        <v>1</v>
      </c>
      <c r="BO139" s="32" t="b">
        <f t="shared" si="48"/>
        <v>1</v>
      </c>
      <c r="BP139" s="32" t="b">
        <f t="shared" si="49"/>
        <v>1</v>
      </c>
      <c r="BQ139" s="46" t="s">
        <v>11491</v>
      </c>
      <c r="BR139" s="46" t="s">
        <v>3470</v>
      </c>
      <c r="BS139" s="46">
        <v>30</v>
      </c>
      <c r="BT139" s="46">
        <v>10</v>
      </c>
      <c r="BU139" s="46">
        <v>1.5</v>
      </c>
      <c r="BV139" s="46" t="s">
        <v>3471</v>
      </c>
      <c r="BW139" s="46" t="s">
        <v>9398</v>
      </c>
      <c r="BX139" s="61">
        <v>43165.319043020834</v>
      </c>
      <c r="BY139" s="46" t="s">
        <v>9398</v>
      </c>
      <c r="BZ139" s="61">
        <v>43165.319043020834</v>
      </c>
    </row>
    <row r="140" spans="48:78" x14ac:dyDescent="0.35">
      <c r="AV140" s="32" t="str">
        <f t="shared" si="50"/>
        <v>CORPD15</v>
      </c>
      <c r="AW140" s="32" t="b">
        <f t="shared" si="42"/>
        <v>1</v>
      </c>
      <c r="AX140" s="32" t="b">
        <f t="shared" si="43"/>
        <v>1</v>
      </c>
      <c r="AY140" s="32" t="b">
        <f t="shared" si="44"/>
        <v>1</v>
      </c>
      <c r="AZ140" s="32" t="b">
        <f t="shared" si="45"/>
        <v>1</v>
      </c>
      <c r="BA140" t="s">
        <v>12</v>
      </c>
      <c r="BB140" t="s">
        <v>3474</v>
      </c>
      <c r="BC140">
        <v>60</v>
      </c>
      <c r="BD140">
        <v>10</v>
      </c>
      <c r="BE140">
        <v>2</v>
      </c>
      <c r="BF140" t="s">
        <v>3475</v>
      </c>
      <c r="BG140" t="s">
        <v>9398</v>
      </c>
      <c r="BH140" s="61">
        <v>43070.342045138888</v>
      </c>
      <c r="BI140" t="s">
        <v>9398</v>
      </c>
      <c r="BJ140" s="61">
        <v>43070.342045138888</v>
      </c>
      <c r="BL140" s="32" t="str">
        <f t="shared" si="51"/>
        <v>HON1D14</v>
      </c>
      <c r="BM140" s="32" t="b">
        <f t="shared" si="46"/>
        <v>1</v>
      </c>
      <c r="BN140" s="32" t="b">
        <f t="shared" si="47"/>
        <v>1</v>
      </c>
      <c r="BO140" s="32" t="b">
        <f t="shared" si="48"/>
        <v>1</v>
      </c>
      <c r="BP140" s="32" t="b">
        <f t="shared" si="49"/>
        <v>1</v>
      </c>
      <c r="BQ140" s="46" t="s">
        <v>11491</v>
      </c>
      <c r="BR140" s="46" t="s">
        <v>3472</v>
      </c>
      <c r="BS140" s="46">
        <v>45</v>
      </c>
      <c r="BT140" s="46">
        <v>15</v>
      </c>
      <c r="BU140" s="46">
        <v>2</v>
      </c>
      <c r="BV140" s="46" t="s">
        <v>9879</v>
      </c>
      <c r="BW140" s="46" t="s">
        <v>9398</v>
      </c>
      <c r="BX140" s="61">
        <v>43173.303010682874</v>
      </c>
      <c r="BY140" s="46" t="s">
        <v>9398</v>
      </c>
      <c r="BZ140" s="61">
        <v>43173.303010682874</v>
      </c>
    </row>
    <row r="141" spans="48:78" x14ac:dyDescent="0.35">
      <c r="AV141" s="32" t="str">
        <f t="shared" si="50"/>
        <v>CORPD17</v>
      </c>
      <c r="AW141" s="32" t="b">
        <f t="shared" si="42"/>
        <v>1</v>
      </c>
      <c r="AX141" s="32" t="b">
        <f t="shared" si="43"/>
        <v>1</v>
      </c>
      <c r="AY141" s="32" t="b">
        <f t="shared" si="44"/>
        <v>1</v>
      </c>
      <c r="AZ141" s="32" t="b">
        <f t="shared" si="45"/>
        <v>1</v>
      </c>
      <c r="BA141" t="s">
        <v>12</v>
      </c>
      <c r="BB141" t="s">
        <v>11346</v>
      </c>
      <c r="BC141">
        <v>45</v>
      </c>
      <c r="BD141">
        <v>40</v>
      </c>
      <c r="BE141">
        <v>0.5</v>
      </c>
      <c r="BF141" t="s">
        <v>11347</v>
      </c>
      <c r="BG141" t="s">
        <v>9398</v>
      </c>
      <c r="BH141" s="61">
        <v>43319.604127199076</v>
      </c>
      <c r="BI141" t="s">
        <v>9398</v>
      </c>
      <c r="BJ141" s="61">
        <v>43319.604227233795</v>
      </c>
      <c r="BL141" s="32" t="str">
        <f t="shared" si="51"/>
        <v>HON1D15</v>
      </c>
      <c r="BM141" s="32" t="b">
        <f t="shared" si="46"/>
        <v>1</v>
      </c>
      <c r="BN141" s="32" t="b">
        <f t="shared" si="47"/>
        <v>1</v>
      </c>
      <c r="BO141" s="32" t="b">
        <f t="shared" si="48"/>
        <v>1</v>
      </c>
      <c r="BP141" s="32" t="b">
        <f t="shared" si="49"/>
        <v>1</v>
      </c>
      <c r="BQ141" s="46" t="s">
        <v>11491</v>
      </c>
      <c r="BR141" s="46" t="s">
        <v>3474</v>
      </c>
      <c r="BS141" s="46">
        <v>60</v>
      </c>
      <c r="BT141" s="46">
        <v>10</v>
      </c>
      <c r="BU141" s="46">
        <v>2</v>
      </c>
      <c r="BV141" s="46" t="s">
        <v>3475</v>
      </c>
      <c r="BW141" s="46" t="s">
        <v>9398</v>
      </c>
      <c r="BX141" s="61">
        <v>43165.319043206022</v>
      </c>
      <c r="BY141" s="46" t="s">
        <v>9398</v>
      </c>
      <c r="BZ141" s="61">
        <v>43165.319043206022</v>
      </c>
    </row>
    <row r="142" spans="48:78" x14ac:dyDescent="0.35">
      <c r="AV142" s="32" t="str">
        <f t="shared" si="50"/>
        <v>CORPLOC</v>
      </c>
      <c r="AW142" s="32" t="b">
        <f t="shared" si="42"/>
        <v>1</v>
      </c>
      <c r="AX142" s="32" t="b">
        <f t="shared" si="43"/>
        <v>1</v>
      </c>
      <c r="AY142" s="32" t="b">
        <f t="shared" si="44"/>
        <v>1</v>
      </c>
      <c r="AZ142" s="32" t="b">
        <f t="shared" si="45"/>
        <v>1</v>
      </c>
      <c r="BA142" t="s">
        <v>12</v>
      </c>
      <c r="BB142" t="s">
        <v>3510</v>
      </c>
      <c r="BC142">
        <v>0</v>
      </c>
      <c r="BD142">
        <v>0</v>
      </c>
      <c r="BE142">
        <v>0</v>
      </c>
      <c r="BF142" t="s">
        <v>3511</v>
      </c>
      <c r="BG142" t="s">
        <v>11132</v>
      </c>
      <c r="BH142" s="61">
        <v>42941.513555555553</v>
      </c>
      <c r="BI142" t="s">
        <v>11132</v>
      </c>
      <c r="BJ142" s="61">
        <v>42941.513555555553</v>
      </c>
      <c r="BL142" s="32" t="str">
        <f t="shared" si="51"/>
        <v>HON1D16</v>
      </c>
      <c r="BM142" s="32" t="b">
        <f t="shared" si="46"/>
        <v>1</v>
      </c>
      <c r="BN142" s="32" t="b">
        <f t="shared" si="47"/>
        <v>1</v>
      </c>
      <c r="BO142" s="32" t="b">
        <f t="shared" si="48"/>
        <v>1</v>
      </c>
      <c r="BP142" s="32" t="b">
        <f t="shared" si="49"/>
        <v>1</v>
      </c>
      <c r="BQ142" s="46" t="s">
        <v>11491</v>
      </c>
      <c r="BR142" s="46" t="s">
        <v>10290</v>
      </c>
      <c r="BS142" s="46">
        <v>55</v>
      </c>
      <c r="BT142" s="46">
        <v>15</v>
      </c>
      <c r="BU142" s="46">
        <v>2</v>
      </c>
      <c r="BV142" s="46" t="s">
        <v>10291</v>
      </c>
      <c r="BW142" s="46" t="s">
        <v>9398</v>
      </c>
      <c r="BX142" s="61">
        <v>43230.333532060184</v>
      </c>
      <c r="BY142" s="46" t="s">
        <v>9398</v>
      </c>
      <c r="BZ142" s="61">
        <v>43230.333718599541</v>
      </c>
    </row>
    <row r="143" spans="48:78" x14ac:dyDescent="0.35">
      <c r="AV143" s="32" t="str">
        <f t="shared" si="50"/>
        <v>CORPN07</v>
      </c>
      <c r="AW143" s="32" t="b">
        <f t="shared" si="42"/>
        <v>1</v>
      </c>
      <c r="AX143" s="32" t="b">
        <f t="shared" si="43"/>
        <v>1</v>
      </c>
      <c r="AY143" s="32" t="b">
        <f t="shared" si="44"/>
        <v>1</v>
      </c>
      <c r="AZ143" s="32" t="b">
        <f t="shared" si="45"/>
        <v>1</v>
      </c>
      <c r="BA143" t="s">
        <v>12</v>
      </c>
      <c r="BB143" t="s">
        <v>3477</v>
      </c>
      <c r="BC143">
        <v>7</v>
      </c>
      <c r="BD143">
        <v>0</v>
      </c>
      <c r="BE143">
        <v>0</v>
      </c>
      <c r="BF143" t="s">
        <v>3478</v>
      </c>
      <c r="BG143" t="s">
        <v>9398</v>
      </c>
      <c r="BH143" s="61">
        <v>43014.052628159719</v>
      </c>
      <c r="BI143" t="s">
        <v>9398</v>
      </c>
      <c r="BJ143" s="61">
        <v>43014.052628159719</v>
      </c>
      <c r="BL143" s="32" t="str">
        <f t="shared" si="51"/>
        <v>HON1D17</v>
      </c>
      <c r="BM143" s="32" t="b">
        <f t="shared" si="46"/>
        <v>1</v>
      </c>
      <c r="BN143" s="32" t="b">
        <f t="shared" si="47"/>
        <v>1</v>
      </c>
      <c r="BO143" s="32" t="b">
        <f t="shared" si="48"/>
        <v>1</v>
      </c>
      <c r="BP143" s="32" t="b">
        <f t="shared" si="49"/>
        <v>1</v>
      </c>
      <c r="BQ143" s="46" t="s">
        <v>11491</v>
      </c>
      <c r="BR143" s="46" t="s">
        <v>11346</v>
      </c>
      <c r="BS143" s="46">
        <v>45</v>
      </c>
      <c r="BT143" s="46">
        <v>40</v>
      </c>
      <c r="BU143" s="46">
        <v>0.5</v>
      </c>
      <c r="BV143" s="46" t="s">
        <v>11347</v>
      </c>
      <c r="BW143" s="46" t="s">
        <v>9398</v>
      </c>
      <c r="BX143" s="61">
        <v>43403.460458217596</v>
      </c>
      <c r="BY143" s="46" t="s">
        <v>9398</v>
      </c>
      <c r="BZ143" s="61">
        <v>43403.460458217596</v>
      </c>
    </row>
    <row r="144" spans="48:78" x14ac:dyDescent="0.35">
      <c r="AV144" s="32" t="str">
        <f t="shared" si="50"/>
        <v>CORPN08</v>
      </c>
      <c r="AW144" s="32" t="b">
        <f t="shared" si="42"/>
        <v>1</v>
      </c>
      <c r="AX144" s="32" t="b">
        <f t="shared" si="43"/>
        <v>1</v>
      </c>
      <c r="AY144" s="32" t="b">
        <f t="shared" si="44"/>
        <v>1</v>
      </c>
      <c r="AZ144" s="32" t="b">
        <f t="shared" si="45"/>
        <v>1</v>
      </c>
      <c r="BA144" t="s">
        <v>12</v>
      </c>
      <c r="BB144" t="s">
        <v>3479</v>
      </c>
      <c r="BC144">
        <v>8</v>
      </c>
      <c r="BD144">
        <v>0</v>
      </c>
      <c r="BE144">
        <v>0</v>
      </c>
      <c r="BF144" t="s">
        <v>3480</v>
      </c>
      <c r="BG144" t="s">
        <v>9398</v>
      </c>
      <c r="BH144" s="61">
        <v>42894.501729976851</v>
      </c>
      <c r="BI144" t="s">
        <v>9398</v>
      </c>
      <c r="BJ144" s="61">
        <v>42894.501729976851</v>
      </c>
      <c r="BL144" s="32" t="str">
        <f t="shared" si="51"/>
        <v>HON1LOC</v>
      </c>
      <c r="BM144" s="32" t="b">
        <f t="shared" si="46"/>
        <v>1</v>
      </c>
      <c r="BN144" s="32" t="b">
        <f t="shared" si="47"/>
        <v>1</v>
      </c>
      <c r="BO144" s="32" t="b">
        <f t="shared" si="48"/>
        <v>1</v>
      </c>
      <c r="BP144" s="32" t="b">
        <f t="shared" si="49"/>
        <v>1</v>
      </c>
      <c r="BQ144" s="46" t="s">
        <v>11491</v>
      </c>
      <c r="BR144" s="46" t="s">
        <v>3510</v>
      </c>
      <c r="BS144" s="46">
        <v>0</v>
      </c>
      <c r="BT144" s="46">
        <v>0</v>
      </c>
      <c r="BU144" s="46">
        <v>0</v>
      </c>
      <c r="BV144" s="46" t="s">
        <v>3511</v>
      </c>
      <c r="BW144" s="46" t="s">
        <v>9398</v>
      </c>
      <c r="BX144" s="61">
        <v>43165.319043483796</v>
      </c>
      <c r="BY144" s="46" t="s">
        <v>9398</v>
      </c>
      <c r="BZ144" s="61">
        <v>43165.319043483796</v>
      </c>
    </row>
    <row r="145" spans="48:78" x14ac:dyDescent="0.35">
      <c r="AV145" s="32" t="str">
        <f t="shared" si="50"/>
        <v>CORPN10</v>
      </c>
      <c r="AW145" s="32" t="b">
        <f t="shared" si="42"/>
        <v>1</v>
      </c>
      <c r="AX145" s="32" t="b">
        <f t="shared" si="43"/>
        <v>1</v>
      </c>
      <c r="AY145" s="32" t="b">
        <f t="shared" si="44"/>
        <v>1</v>
      </c>
      <c r="AZ145" s="32" t="b">
        <f t="shared" si="45"/>
        <v>1</v>
      </c>
      <c r="BA145" t="s">
        <v>12</v>
      </c>
      <c r="BB145" t="s">
        <v>3481</v>
      </c>
      <c r="BC145">
        <v>10</v>
      </c>
      <c r="BD145">
        <v>0</v>
      </c>
      <c r="BE145">
        <v>0</v>
      </c>
      <c r="BF145" t="s">
        <v>3482</v>
      </c>
      <c r="BG145" t="s">
        <v>9398</v>
      </c>
      <c r="BH145" s="61">
        <v>42894.501730127318</v>
      </c>
      <c r="BI145" t="s">
        <v>9398</v>
      </c>
      <c r="BJ145" s="61">
        <v>42894.501730127318</v>
      </c>
      <c r="BL145" s="32" t="str">
        <f t="shared" si="51"/>
        <v>HON1N07</v>
      </c>
      <c r="BM145" s="32" t="b">
        <f t="shared" si="46"/>
        <v>1</v>
      </c>
      <c r="BN145" s="32" t="b">
        <f t="shared" si="47"/>
        <v>1</v>
      </c>
      <c r="BO145" s="32" t="b">
        <f t="shared" si="48"/>
        <v>1</v>
      </c>
      <c r="BP145" s="32" t="b">
        <f t="shared" si="49"/>
        <v>1</v>
      </c>
      <c r="BQ145" s="46" t="s">
        <v>11491</v>
      </c>
      <c r="BR145" s="46" t="s">
        <v>3477</v>
      </c>
      <c r="BS145" s="46">
        <v>7</v>
      </c>
      <c r="BT145" s="46">
        <v>0</v>
      </c>
      <c r="BU145" s="46">
        <v>0</v>
      </c>
      <c r="BV145" s="46" t="s">
        <v>3478</v>
      </c>
      <c r="BW145" s="46" t="s">
        <v>9398</v>
      </c>
      <c r="BX145" s="61">
        <v>43165.319043750002</v>
      </c>
      <c r="BY145" s="46" t="s">
        <v>9398</v>
      </c>
      <c r="BZ145" s="61">
        <v>43165.319043750002</v>
      </c>
    </row>
    <row r="146" spans="48:78" x14ac:dyDescent="0.35">
      <c r="AV146" s="32" t="str">
        <f t="shared" si="50"/>
        <v>CORPN15</v>
      </c>
      <c r="AW146" s="32" t="b">
        <f t="shared" si="42"/>
        <v>1</v>
      </c>
      <c r="AX146" s="32" t="b">
        <f t="shared" si="43"/>
        <v>1</v>
      </c>
      <c r="AY146" s="32" t="b">
        <f t="shared" si="44"/>
        <v>1</v>
      </c>
      <c r="AZ146" s="32" t="b">
        <f t="shared" si="45"/>
        <v>1</v>
      </c>
      <c r="BA146" t="s">
        <v>12</v>
      </c>
      <c r="BB146" t="s">
        <v>3483</v>
      </c>
      <c r="BC146">
        <v>15</v>
      </c>
      <c r="BD146">
        <v>0</v>
      </c>
      <c r="BE146">
        <v>0</v>
      </c>
      <c r="BF146" t="s">
        <v>3484</v>
      </c>
      <c r="BG146" t="s">
        <v>9398</v>
      </c>
      <c r="BH146" s="61">
        <v>42894.501730289354</v>
      </c>
      <c r="BI146" t="s">
        <v>9398</v>
      </c>
      <c r="BJ146" s="61">
        <v>42894.501730289354</v>
      </c>
      <c r="BL146" s="32" t="str">
        <f t="shared" si="51"/>
        <v>HON1N08</v>
      </c>
      <c r="BM146" s="32" t="b">
        <f t="shared" si="46"/>
        <v>1</v>
      </c>
      <c r="BN146" s="32" t="b">
        <f t="shared" si="47"/>
        <v>1</v>
      </c>
      <c r="BO146" s="32" t="b">
        <f t="shared" si="48"/>
        <v>1</v>
      </c>
      <c r="BP146" s="32" t="b">
        <f t="shared" si="49"/>
        <v>1</v>
      </c>
      <c r="BQ146" s="46" t="s">
        <v>11491</v>
      </c>
      <c r="BR146" s="46" t="s">
        <v>3479</v>
      </c>
      <c r="BS146" s="46">
        <v>8</v>
      </c>
      <c r="BT146" s="46">
        <v>0</v>
      </c>
      <c r="BU146" s="46">
        <v>0</v>
      </c>
      <c r="BV146" s="46" t="s">
        <v>3480</v>
      </c>
      <c r="BW146" s="46" t="s">
        <v>9398</v>
      </c>
      <c r="BX146" s="61">
        <v>43165.319044016207</v>
      </c>
      <c r="BY146" s="46" t="s">
        <v>9398</v>
      </c>
      <c r="BZ146" s="61">
        <v>43165.319044016207</v>
      </c>
    </row>
    <row r="147" spans="48:78" x14ac:dyDescent="0.35">
      <c r="AV147" s="32" t="str">
        <f t="shared" si="50"/>
        <v>CORPN20</v>
      </c>
      <c r="AW147" s="32" t="b">
        <f t="shared" si="42"/>
        <v>1</v>
      </c>
      <c r="AX147" s="32" t="b">
        <f t="shared" si="43"/>
        <v>1</v>
      </c>
      <c r="AY147" s="32" t="b">
        <f t="shared" si="44"/>
        <v>1</v>
      </c>
      <c r="AZ147" s="32" t="b">
        <f t="shared" si="45"/>
        <v>1</v>
      </c>
      <c r="BA147" t="s">
        <v>12</v>
      </c>
      <c r="BB147" t="s">
        <v>3485</v>
      </c>
      <c r="BC147">
        <v>20</v>
      </c>
      <c r="BD147">
        <v>0</v>
      </c>
      <c r="BE147">
        <v>0</v>
      </c>
      <c r="BF147" t="s">
        <v>3486</v>
      </c>
      <c r="BG147" t="s">
        <v>9398</v>
      </c>
      <c r="BH147" s="61">
        <v>42894.501730405093</v>
      </c>
      <c r="BI147" t="s">
        <v>9398</v>
      </c>
      <c r="BJ147" s="61">
        <v>42894.501730405093</v>
      </c>
      <c r="BL147" s="32" t="str">
        <f t="shared" si="51"/>
        <v>HON1N10</v>
      </c>
      <c r="BM147" s="32" t="b">
        <f t="shared" si="46"/>
        <v>1</v>
      </c>
      <c r="BN147" s="32" t="b">
        <f t="shared" si="47"/>
        <v>1</v>
      </c>
      <c r="BO147" s="32" t="b">
        <f t="shared" si="48"/>
        <v>1</v>
      </c>
      <c r="BP147" s="32" t="b">
        <f t="shared" si="49"/>
        <v>1</v>
      </c>
      <c r="BQ147" s="46" t="s">
        <v>11491</v>
      </c>
      <c r="BR147" s="46" t="s">
        <v>3481</v>
      </c>
      <c r="BS147" s="46">
        <v>10</v>
      </c>
      <c r="BT147" s="46">
        <v>0</v>
      </c>
      <c r="BU147" s="46">
        <v>0</v>
      </c>
      <c r="BV147" s="46" t="s">
        <v>3482</v>
      </c>
      <c r="BW147" s="46" t="s">
        <v>9398</v>
      </c>
      <c r="BX147" s="61">
        <v>43165.319044247684</v>
      </c>
      <c r="BY147" s="46" t="s">
        <v>9398</v>
      </c>
      <c r="BZ147" s="61">
        <v>43165.319044247684</v>
      </c>
    </row>
    <row r="148" spans="48:78" x14ac:dyDescent="0.35">
      <c r="AV148" s="32" t="str">
        <f t="shared" si="50"/>
        <v>CORPN30</v>
      </c>
      <c r="AW148" s="32" t="b">
        <f t="shared" si="42"/>
        <v>1</v>
      </c>
      <c r="AX148" s="32" t="b">
        <f t="shared" si="43"/>
        <v>1</v>
      </c>
      <c r="AY148" s="32" t="b">
        <f t="shared" si="44"/>
        <v>1</v>
      </c>
      <c r="AZ148" s="32" t="b">
        <f t="shared" si="45"/>
        <v>1</v>
      </c>
      <c r="BA148" t="s">
        <v>12</v>
      </c>
      <c r="BB148" t="s">
        <v>3487</v>
      </c>
      <c r="BC148">
        <v>30</v>
      </c>
      <c r="BD148">
        <v>0</v>
      </c>
      <c r="BE148">
        <v>0</v>
      </c>
      <c r="BF148" t="s">
        <v>3488</v>
      </c>
      <c r="BG148" t="s">
        <v>9398</v>
      </c>
      <c r="BH148" s="61">
        <v>42894.501730555552</v>
      </c>
      <c r="BI148" t="s">
        <v>9398</v>
      </c>
      <c r="BJ148" s="61">
        <v>42894.501730555552</v>
      </c>
      <c r="BL148" s="32" t="str">
        <f t="shared" si="51"/>
        <v>HON1N15</v>
      </c>
      <c r="BM148" s="32" t="b">
        <f t="shared" si="46"/>
        <v>1</v>
      </c>
      <c r="BN148" s="32" t="b">
        <f t="shared" si="47"/>
        <v>1</v>
      </c>
      <c r="BO148" s="32" t="b">
        <f t="shared" si="48"/>
        <v>1</v>
      </c>
      <c r="BP148" s="32" t="b">
        <f t="shared" si="49"/>
        <v>1</v>
      </c>
      <c r="BQ148" s="46" t="s">
        <v>11491</v>
      </c>
      <c r="BR148" s="46" t="s">
        <v>3483</v>
      </c>
      <c r="BS148" s="46">
        <v>15</v>
      </c>
      <c r="BT148" s="46">
        <v>0</v>
      </c>
      <c r="BU148" s="46">
        <v>0</v>
      </c>
      <c r="BV148" s="46" t="s">
        <v>3484</v>
      </c>
      <c r="BW148" s="46" t="s">
        <v>9398</v>
      </c>
      <c r="BX148" s="61">
        <v>43165.319044479169</v>
      </c>
      <c r="BY148" s="46" t="s">
        <v>9398</v>
      </c>
      <c r="BZ148" s="61">
        <v>43165.319044479169</v>
      </c>
    </row>
    <row r="149" spans="48:78" x14ac:dyDescent="0.35">
      <c r="AV149" s="32" t="str">
        <f t="shared" si="50"/>
        <v>CORPN40</v>
      </c>
      <c r="AW149" s="32" t="b">
        <f t="shared" si="42"/>
        <v>1</v>
      </c>
      <c r="AX149" s="32" t="b">
        <f t="shared" si="43"/>
        <v>1</v>
      </c>
      <c r="AY149" s="32" t="b">
        <f t="shared" si="44"/>
        <v>1</v>
      </c>
      <c r="AZ149" s="32" t="b">
        <f t="shared" si="45"/>
        <v>1</v>
      </c>
      <c r="BA149" t="s">
        <v>12</v>
      </c>
      <c r="BB149" t="s">
        <v>3489</v>
      </c>
      <c r="BC149">
        <v>40</v>
      </c>
      <c r="BD149">
        <v>0</v>
      </c>
      <c r="BE149">
        <v>0</v>
      </c>
      <c r="BF149" t="s">
        <v>3490</v>
      </c>
      <c r="BG149" t="s">
        <v>9398</v>
      </c>
      <c r="BH149" s="61">
        <v>43115.505279826386</v>
      </c>
      <c r="BI149" t="s">
        <v>9398</v>
      </c>
      <c r="BJ149" s="61">
        <v>43115.505279826386</v>
      </c>
      <c r="BL149" s="32" t="str">
        <f t="shared" si="51"/>
        <v>HON1N20</v>
      </c>
      <c r="BM149" s="32" t="b">
        <f t="shared" si="46"/>
        <v>1</v>
      </c>
      <c r="BN149" s="32" t="b">
        <f t="shared" si="47"/>
        <v>1</v>
      </c>
      <c r="BO149" s="32" t="b">
        <f t="shared" si="48"/>
        <v>1</v>
      </c>
      <c r="BP149" s="32" t="b">
        <f t="shared" si="49"/>
        <v>1</v>
      </c>
      <c r="BQ149" s="46" t="s">
        <v>11491</v>
      </c>
      <c r="BR149" s="46" t="s">
        <v>3485</v>
      </c>
      <c r="BS149" s="46">
        <v>20</v>
      </c>
      <c r="BT149" s="46">
        <v>0</v>
      </c>
      <c r="BU149" s="46">
        <v>0</v>
      </c>
      <c r="BV149" s="46" t="s">
        <v>3486</v>
      </c>
      <c r="BW149" s="46" t="s">
        <v>9398</v>
      </c>
      <c r="BX149" s="61">
        <v>43165.319044675925</v>
      </c>
      <c r="BY149" s="46" t="s">
        <v>9398</v>
      </c>
      <c r="BZ149" s="61">
        <v>43165.319044675925</v>
      </c>
    </row>
    <row r="150" spans="48:78" x14ac:dyDescent="0.35">
      <c r="AV150" s="32" t="str">
        <f t="shared" si="50"/>
        <v>CORPN42</v>
      </c>
      <c r="AW150" s="32" t="b">
        <f t="shared" si="42"/>
        <v>1</v>
      </c>
      <c r="AX150" s="32" t="b">
        <f t="shared" si="43"/>
        <v>1</v>
      </c>
      <c r="AY150" s="32" t="b">
        <f t="shared" si="44"/>
        <v>1</v>
      </c>
      <c r="AZ150" s="32" t="b">
        <f t="shared" si="45"/>
        <v>1</v>
      </c>
      <c r="BA150" t="s">
        <v>12</v>
      </c>
      <c r="BB150" t="s">
        <v>3491</v>
      </c>
      <c r="BC150">
        <v>42</v>
      </c>
      <c r="BD150">
        <v>0</v>
      </c>
      <c r="BE150">
        <v>0</v>
      </c>
      <c r="BF150" t="s">
        <v>3492</v>
      </c>
      <c r="BG150" t="s">
        <v>9398</v>
      </c>
      <c r="BH150" s="61">
        <v>42894.501730706019</v>
      </c>
      <c r="BI150" t="s">
        <v>9398</v>
      </c>
      <c r="BJ150" s="61">
        <v>42894.501730706019</v>
      </c>
      <c r="BL150" s="32" t="str">
        <f t="shared" si="51"/>
        <v>HON1N30</v>
      </c>
      <c r="BM150" s="32" t="b">
        <f t="shared" si="46"/>
        <v>1</v>
      </c>
      <c r="BN150" s="32" t="b">
        <f t="shared" si="47"/>
        <v>1</v>
      </c>
      <c r="BO150" s="32" t="b">
        <f t="shared" si="48"/>
        <v>1</v>
      </c>
      <c r="BP150" s="32" t="b">
        <f t="shared" si="49"/>
        <v>1</v>
      </c>
      <c r="BQ150" s="46" t="s">
        <v>11491</v>
      </c>
      <c r="BR150" s="46" t="s">
        <v>3487</v>
      </c>
      <c r="BS150" s="46">
        <v>30</v>
      </c>
      <c r="BT150" s="46">
        <v>0</v>
      </c>
      <c r="BU150" s="46">
        <v>0</v>
      </c>
      <c r="BV150" s="46" t="s">
        <v>3488</v>
      </c>
      <c r="BW150" s="46" t="s">
        <v>9398</v>
      </c>
      <c r="BX150" s="61">
        <v>43165.319044872682</v>
      </c>
      <c r="BY150" s="46" t="s">
        <v>9398</v>
      </c>
      <c r="BZ150" s="61">
        <v>43165.319044872682</v>
      </c>
    </row>
    <row r="151" spans="48:78" x14ac:dyDescent="0.35">
      <c r="AV151" s="32" t="str">
        <f t="shared" si="50"/>
        <v>CORPN45</v>
      </c>
      <c r="AW151" s="32" t="b">
        <f t="shared" si="42"/>
        <v>1</v>
      </c>
      <c r="AX151" s="32" t="b">
        <f t="shared" si="43"/>
        <v>1</v>
      </c>
      <c r="AY151" s="32" t="b">
        <f t="shared" si="44"/>
        <v>1</v>
      </c>
      <c r="AZ151" s="32" t="b">
        <f t="shared" si="45"/>
        <v>1</v>
      </c>
      <c r="BA151" t="s">
        <v>12</v>
      </c>
      <c r="BB151" t="s">
        <v>3493</v>
      </c>
      <c r="BC151">
        <v>45</v>
      </c>
      <c r="BD151">
        <v>0</v>
      </c>
      <c r="BE151">
        <v>0</v>
      </c>
      <c r="BF151" t="s">
        <v>3494</v>
      </c>
      <c r="BG151" t="s">
        <v>9398</v>
      </c>
      <c r="BH151" s="61">
        <v>42755.493243287034</v>
      </c>
      <c r="BI151" t="s">
        <v>9398</v>
      </c>
      <c r="BJ151" s="61">
        <v>42755.493243287034</v>
      </c>
      <c r="BL151" s="32" t="str">
        <f t="shared" si="51"/>
        <v>HON1N40</v>
      </c>
      <c r="BM151" s="32" t="b">
        <f t="shared" si="46"/>
        <v>1</v>
      </c>
      <c r="BN151" s="32" t="b">
        <f t="shared" si="47"/>
        <v>1</v>
      </c>
      <c r="BO151" s="32" t="b">
        <f t="shared" si="48"/>
        <v>1</v>
      </c>
      <c r="BP151" s="32" t="b">
        <f t="shared" si="49"/>
        <v>1</v>
      </c>
      <c r="BQ151" s="46" t="s">
        <v>11491</v>
      </c>
      <c r="BR151" s="46" t="s">
        <v>3489</v>
      </c>
      <c r="BS151" s="46">
        <v>40</v>
      </c>
      <c r="BT151" s="46">
        <v>0</v>
      </c>
      <c r="BU151" s="46">
        <v>0</v>
      </c>
      <c r="BV151" s="46" t="s">
        <v>3490</v>
      </c>
      <c r="BW151" s="46" t="s">
        <v>9398</v>
      </c>
      <c r="BX151" s="61">
        <v>43165.31904505787</v>
      </c>
      <c r="BY151" s="46" t="s">
        <v>9398</v>
      </c>
      <c r="BZ151" s="61">
        <v>43165.31904505787</v>
      </c>
    </row>
    <row r="152" spans="48:78" x14ac:dyDescent="0.35">
      <c r="AV152" s="32" t="str">
        <f t="shared" si="50"/>
        <v>CORPN50</v>
      </c>
      <c r="AW152" s="32" t="b">
        <f t="shared" si="42"/>
        <v>1</v>
      </c>
      <c r="AX152" s="32" t="b">
        <f t="shared" si="43"/>
        <v>1</v>
      </c>
      <c r="AY152" s="32" t="b">
        <f t="shared" si="44"/>
        <v>1</v>
      </c>
      <c r="AZ152" s="32" t="b">
        <f t="shared" si="45"/>
        <v>1</v>
      </c>
      <c r="BA152" t="s">
        <v>12</v>
      </c>
      <c r="BB152" t="s">
        <v>3495</v>
      </c>
      <c r="BC152">
        <v>50</v>
      </c>
      <c r="BD152">
        <v>0</v>
      </c>
      <c r="BE152">
        <v>0</v>
      </c>
      <c r="BF152" t="s">
        <v>3496</v>
      </c>
      <c r="BG152" t="s">
        <v>9398</v>
      </c>
      <c r="BH152" s="61">
        <v>43115.505279942132</v>
      </c>
      <c r="BI152" t="s">
        <v>9398</v>
      </c>
      <c r="BJ152" s="61">
        <v>43115.505279942132</v>
      </c>
      <c r="BL152" s="32" t="str">
        <f t="shared" si="51"/>
        <v>HON1N42</v>
      </c>
      <c r="BM152" s="32" t="b">
        <f t="shared" si="46"/>
        <v>1</v>
      </c>
      <c r="BN152" s="32" t="b">
        <f t="shared" si="47"/>
        <v>1</v>
      </c>
      <c r="BO152" s="32" t="b">
        <f t="shared" si="48"/>
        <v>1</v>
      </c>
      <c r="BP152" s="32" t="b">
        <f t="shared" si="49"/>
        <v>1</v>
      </c>
      <c r="BQ152" s="46" t="s">
        <v>11491</v>
      </c>
      <c r="BR152" s="46" t="s">
        <v>3491</v>
      </c>
      <c r="BS152" s="46">
        <v>42</v>
      </c>
      <c r="BT152" s="46">
        <v>0</v>
      </c>
      <c r="BU152" s="46">
        <v>0</v>
      </c>
      <c r="BV152" s="46" t="s">
        <v>3492</v>
      </c>
      <c r="BW152" s="46" t="s">
        <v>9398</v>
      </c>
      <c r="BX152" s="61">
        <v>43165.319045219905</v>
      </c>
      <c r="BY152" s="46" t="s">
        <v>9398</v>
      </c>
      <c r="BZ152" s="61">
        <v>43165.319045219905</v>
      </c>
    </row>
    <row r="153" spans="48:78" x14ac:dyDescent="0.35">
      <c r="AV153" s="32" t="str">
        <f t="shared" si="50"/>
        <v>CORPN52</v>
      </c>
      <c r="AW153" s="32" t="b">
        <f t="shared" si="42"/>
        <v>1</v>
      </c>
      <c r="AX153" s="32" t="b">
        <f t="shared" si="43"/>
        <v>1</v>
      </c>
      <c r="AY153" s="32" t="b">
        <f t="shared" si="44"/>
        <v>1</v>
      </c>
      <c r="AZ153" s="32" t="b">
        <f t="shared" si="45"/>
        <v>1</v>
      </c>
      <c r="BA153" t="s">
        <v>12</v>
      </c>
      <c r="BB153" t="s">
        <v>3497</v>
      </c>
      <c r="BC153">
        <v>52</v>
      </c>
      <c r="BD153">
        <v>0</v>
      </c>
      <c r="BE153">
        <v>0</v>
      </c>
      <c r="BF153" t="s">
        <v>3498</v>
      </c>
      <c r="BG153" t="s">
        <v>9398</v>
      </c>
      <c r="BH153" s="61">
        <v>42894.501730821758</v>
      </c>
      <c r="BI153" t="s">
        <v>9398</v>
      </c>
      <c r="BJ153" s="61">
        <v>42894.501730821758</v>
      </c>
      <c r="BL153" s="32" t="str">
        <f t="shared" si="51"/>
        <v>HON1N45</v>
      </c>
      <c r="BM153" s="32" t="b">
        <f t="shared" si="46"/>
        <v>1</v>
      </c>
      <c r="BN153" s="32" t="b">
        <f t="shared" si="47"/>
        <v>1</v>
      </c>
      <c r="BO153" s="32" t="b">
        <f t="shared" si="48"/>
        <v>1</v>
      </c>
      <c r="BP153" s="32" t="b">
        <f t="shared" si="49"/>
        <v>1</v>
      </c>
      <c r="BQ153" s="46" t="s">
        <v>11491</v>
      </c>
      <c r="BR153" s="46" t="s">
        <v>3493</v>
      </c>
      <c r="BS153" s="46">
        <v>45</v>
      </c>
      <c r="BT153" s="46">
        <v>0</v>
      </c>
      <c r="BU153" s="46">
        <v>0</v>
      </c>
      <c r="BV153" s="46" t="s">
        <v>3494</v>
      </c>
      <c r="BW153" s="46" t="s">
        <v>9398</v>
      </c>
      <c r="BX153" s="61">
        <v>43165.319045405093</v>
      </c>
      <c r="BY153" s="46" t="s">
        <v>9398</v>
      </c>
      <c r="BZ153" s="61">
        <v>43165.319045405093</v>
      </c>
    </row>
    <row r="154" spans="48:78" x14ac:dyDescent="0.35">
      <c r="AV154" s="32" t="str">
        <f t="shared" si="50"/>
        <v>CORPN60</v>
      </c>
      <c r="AW154" s="32" t="b">
        <f t="shared" si="42"/>
        <v>1</v>
      </c>
      <c r="AX154" s="32" t="b">
        <f t="shared" si="43"/>
        <v>1</v>
      </c>
      <c r="AY154" s="32" t="b">
        <f t="shared" si="44"/>
        <v>1</v>
      </c>
      <c r="AZ154" s="32" t="b">
        <f t="shared" si="45"/>
        <v>1</v>
      </c>
      <c r="BA154" t="s">
        <v>12</v>
      </c>
      <c r="BB154" t="s">
        <v>3499</v>
      </c>
      <c r="BC154">
        <v>60</v>
      </c>
      <c r="BD154">
        <v>0</v>
      </c>
      <c r="BE154">
        <v>0</v>
      </c>
      <c r="BF154" t="s">
        <v>3500</v>
      </c>
      <c r="BG154" t="s">
        <v>9398</v>
      </c>
      <c r="BH154" s="61">
        <v>42894.501730983793</v>
      </c>
      <c r="BI154" t="s">
        <v>9398</v>
      </c>
      <c r="BJ154" s="61">
        <v>42894.501730983793</v>
      </c>
      <c r="BL154" s="32" t="str">
        <f t="shared" si="51"/>
        <v>HON1N50</v>
      </c>
      <c r="BM154" s="32" t="b">
        <f t="shared" si="46"/>
        <v>1</v>
      </c>
      <c r="BN154" s="32" t="b">
        <f t="shared" si="47"/>
        <v>1</v>
      </c>
      <c r="BO154" s="32" t="b">
        <f t="shared" si="48"/>
        <v>1</v>
      </c>
      <c r="BP154" s="32" t="b">
        <f t="shared" si="49"/>
        <v>1</v>
      </c>
      <c r="BQ154" s="46" t="s">
        <v>11491</v>
      </c>
      <c r="BR154" s="46" t="s">
        <v>3495</v>
      </c>
      <c r="BS154" s="46">
        <v>50</v>
      </c>
      <c r="BT154" s="46">
        <v>0</v>
      </c>
      <c r="BU154" s="46">
        <v>0</v>
      </c>
      <c r="BV154" s="46" t="s">
        <v>3496</v>
      </c>
      <c r="BW154" s="46" t="s">
        <v>9398</v>
      </c>
      <c r="BX154" s="61">
        <v>43165.319045752316</v>
      </c>
      <c r="BY154" s="46" t="s">
        <v>9398</v>
      </c>
      <c r="BZ154" s="61">
        <v>43165.319045752316</v>
      </c>
    </row>
    <row r="155" spans="48:78" x14ac:dyDescent="0.35">
      <c r="AV155" s="32" t="str">
        <f t="shared" si="50"/>
        <v>CORPN75</v>
      </c>
      <c r="AW155" s="32" t="b">
        <f t="shared" si="42"/>
        <v>1</v>
      </c>
      <c r="AX155" s="32" t="b">
        <f t="shared" si="43"/>
        <v>1</v>
      </c>
      <c r="AY155" s="32" t="b">
        <f t="shared" si="44"/>
        <v>1</v>
      </c>
      <c r="AZ155" s="32" t="b">
        <f t="shared" si="45"/>
        <v>1</v>
      </c>
      <c r="BA155" t="s">
        <v>12</v>
      </c>
      <c r="BB155" t="s">
        <v>3501</v>
      </c>
      <c r="BC155">
        <v>75</v>
      </c>
      <c r="BD155">
        <v>0</v>
      </c>
      <c r="BE155">
        <v>0</v>
      </c>
      <c r="BF155" t="s">
        <v>3502</v>
      </c>
      <c r="BG155" t="s">
        <v>9398</v>
      </c>
      <c r="BH155" s="61">
        <v>42915.606595104167</v>
      </c>
      <c r="BI155" t="s">
        <v>9398</v>
      </c>
      <c r="BJ155" s="61">
        <v>42915.606595104167</v>
      </c>
      <c r="BL155" s="32" t="str">
        <f t="shared" si="51"/>
        <v>HON1N52</v>
      </c>
      <c r="BM155" s="32" t="b">
        <f t="shared" si="46"/>
        <v>1</v>
      </c>
      <c r="BN155" s="32" t="b">
        <f t="shared" si="47"/>
        <v>1</v>
      </c>
      <c r="BO155" s="32" t="b">
        <f t="shared" si="48"/>
        <v>1</v>
      </c>
      <c r="BP155" s="32" t="b">
        <f t="shared" si="49"/>
        <v>1</v>
      </c>
      <c r="BQ155" s="46" t="s">
        <v>11491</v>
      </c>
      <c r="BR155" s="46" t="s">
        <v>3497</v>
      </c>
      <c r="BS155" s="46">
        <v>52</v>
      </c>
      <c r="BT155" s="46">
        <v>0</v>
      </c>
      <c r="BU155" s="46">
        <v>0</v>
      </c>
      <c r="BV155" s="46" t="s">
        <v>3498</v>
      </c>
      <c r="BW155" s="46" t="s">
        <v>9398</v>
      </c>
      <c r="BX155" s="61">
        <v>43165.319045983793</v>
      </c>
      <c r="BY155" s="46" t="s">
        <v>9398</v>
      </c>
      <c r="BZ155" s="61">
        <v>43165.319045983793</v>
      </c>
    </row>
    <row r="156" spans="48:78" x14ac:dyDescent="0.35">
      <c r="AV156" s="32" t="str">
        <f t="shared" si="50"/>
        <v>CORPN90</v>
      </c>
      <c r="AW156" s="32" t="b">
        <f t="shared" si="42"/>
        <v>1</v>
      </c>
      <c r="AX156" s="32" t="b">
        <f t="shared" si="43"/>
        <v>1</v>
      </c>
      <c r="AY156" s="32" t="b">
        <f t="shared" si="44"/>
        <v>1</v>
      </c>
      <c r="AZ156" s="32" t="b">
        <f t="shared" si="45"/>
        <v>1</v>
      </c>
      <c r="BA156" t="s">
        <v>12</v>
      </c>
      <c r="BB156" t="s">
        <v>3503</v>
      </c>
      <c r="BC156">
        <v>90</v>
      </c>
      <c r="BD156">
        <v>0</v>
      </c>
      <c r="BE156">
        <v>0</v>
      </c>
      <c r="BF156" t="s">
        <v>3504</v>
      </c>
      <c r="BG156" t="s">
        <v>9398</v>
      </c>
      <c r="BH156" s="61">
        <v>42894.50173113426</v>
      </c>
      <c r="BI156" t="s">
        <v>9398</v>
      </c>
      <c r="BJ156" s="61">
        <v>42894.50173113426</v>
      </c>
      <c r="BL156" s="32" t="str">
        <f t="shared" si="51"/>
        <v>HON1N60</v>
      </c>
      <c r="BM156" s="32" t="b">
        <f t="shared" si="46"/>
        <v>1</v>
      </c>
      <c r="BN156" s="32" t="b">
        <f t="shared" si="47"/>
        <v>1</v>
      </c>
      <c r="BO156" s="32" t="b">
        <f t="shared" si="48"/>
        <v>1</v>
      </c>
      <c r="BP156" s="32" t="b">
        <f t="shared" si="49"/>
        <v>1</v>
      </c>
      <c r="BQ156" s="46" t="s">
        <v>11491</v>
      </c>
      <c r="BR156" s="46" t="s">
        <v>3499</v>
      </c>
      <c r="BS156" s="46">
        <v>60</v>
      </c>
      <c r="BT156" s="46">
        <v>0</v>
      </c>
      <c r="BU156" s="46">
        <v>0</v>
      </c>
      <c r="BV156" s="46" t="s">
        <v>3500</v>
      </c>
      <c r="BW156" s="46" t="s">
        <v>9398</v>
      </c>
      <c r="BX156" s="61">
        <v>43165.319046180557</v>
      </c>
      <c r="BY156" s="46" t="s">
        <v>9398</v>
      </c>
      <c r="BZ156" s="61">
        <v>43165.319046180557</v>
      </c>
    </row>
    <row r="157" spans="48:78" x14ac:dyDescent="0.35">
      <c r="AV157" s="32" t="str">
        <f t="shared" si="50"/>
        <v>CORPP01</v>
      </c>
      <c r="AW157" s="32" t="b">
        <f t="shared" si="42"/>
        <v>1</v>
      </c>
      <c r="AX157" s="32" t="b">
        <f t="shared" si="43"/>
        <v>1</v>
      </c>
      <c r="AY157" s="32" t="b">
        <f t="shared" si="44"/>
        <v>1</v>
      </c>
      <c r="AZ157" s="32" t="b">
        <f t="shared" si="45"/>
        <v>1</v>
      </c>
      <c r="BA157" t="s">
        <v>12</v>
      </c>
      <c r="BB157" t="s">
        <v>11461</v>
      </c>
      <c r="BC157">
        <v>0</v>
      </c>
      <c r="BD157">
        <v>0</v>
      </c>
      <c r="BE157">
        <v>0</v>
      </c>
      <c r="BF157" t="s">
        <v>11462</v>
      </c>
      <c r="BG157" t="s">
        <v>9398</v>
      </c>
      <c r="BH157" s="61">
        <v>43402.348623645834</v>
      </c>
      <c r="BI157" t="s">
        <v>9398</v>
      </c>
      <c r="BJ157" s="61">
        <v>43402.348623645834</v>
      </c>
      <c r="BL157" s="32" t="str">
        <f t="shared" si="51"/>
        <v>HON1N75</v>
      </c>
      <c r="BM157" s="32" t="b">
        <f t="shared" si="46"/>
        <v>1</v>
      </c>
      <c r="BN157" s="32" t="b">
        <f t="shared" si="47"/>
        <v>1</v>
      </c>
      <c r="BO157" s="32" t="b">
        <f t="shared" si="48"/>
        <v>1</v>
      </c>
      <c r="BP157" s="32" t="b">
        <f t="shared" si="49"/>
        <v>1</v>
      </c>
      <c r="BQ157" s="46" t="s">
        <v>11491</v>
      </c>
      <c r="BR157" s="46" t="s">
        <v>3501</v>
      </c>
      <c r="BS157" s="46">
        <v>75</v>
      </c>
      <c r="BT157" s="46">
        <v>0</v>
      </c>
      <c r="BU157" s="46">
        <v>0</v>
      </c>
      <c r="BV157" s="46" t="s">
        <v>3502</v>
      </c>
      <c r="BW157" s="46" t="s">
        <v>9398</v>
      </c>
      <c r="BX157" s="61">
        <v>43165.319046377313</v>
      </c>
      <c r="BY157" s="46" t="s">
        <v>9398</v>
      </c>
      <c r="BZ157" s="61">
        <v>43165.319046377313</v>
      </c>
    </row>
    <row r="158" spans="48:78" x14ac:dyDescent="0.35">
      <c r="AV158" s="32" t="str">
        <f t="shared" si="50"/>
        <v>CORPP10</v>
      </c>
      <c r="AW158" s="32" t="b">
        <f t="shared" si="42"/>
        <v>1</v>
      </c>
      <c r="AX158" s="32" t="b">
        <f t="shared" si="43"/>
        <v>1</v>
      </c>
      <c r="AY158" s="32" t="b">
        <f t="shared" si="44"/>
        <v>1</v>
      </c>
      <c r="AZ158" s="32" t="b">
        <f t="shared" si="45"/>
        <v>1</v>
      </c>
      <c r="BA158" t="s">
        <v>12</v>
      </c>
      <c r="BB158" t="s">
        <v>3505</v>
      </c>
      <c r="BC158">
        <v>0</v>
      </c>
      <c r="BD158">
        <v>0</v>
      </c>
      <c r="BE158">
        <v>0</v>
      </c>
      <c r="BF158" t="s">
        <v>3506</v>
      </c>
      <c r="BG158" t="s">
        <v>9398</v>
      </c>
      <c r="BH158" s="61">
        <v>42894.501731284719</v>
      </c>
      <c r="BI158" t="s">
        <v>9398</v>
      </c>
      <c r="BJ158" s="61">
        <v>42894.501731284719</v>
      </c>
      <c r="BL158" s="32" t="str">
        <f t="shared" si="51"/>
        <v>HON1N90</v>
      </c>
      <c r="BM158" s="32" t="b">
        <f t="shared" si="46"/>
        <v>1</v>
      </c>
      <c r="BN158" s="32" t="b">
        <f t="shared" si="47"/>
        <v>1</v>
      </c>
      <c r="BO158" s="32" t="b">
        <f t="shared" si="48"/>
        <v>1</v>
      </c>
      <c r="BP158" s="32" t="b">
        <f t="shared" si="49"/>
        <v>1</v>
      </c>
      <c r="BQ158" s="46" t="s">
        <v>11491</v>
      </c>
      <c r="BR158" s="46" t="s">
        <v>3503</v>
      </c>
      <c r="BS158" s="46">
        <v>90</v>
      </c>
      <c r="BT158" s="46">
        <v>0</v>
      </c>
      <c r="BU158" s="46">
        <v>0</v>
      </c>
      <c r="BV158" s="46" t="s">
        <v>3504</v>
      </c>
      <c r="BW158" s="46" t="s">
        <v>9398</v>
      </c>
      <c r="BX158" s="61">
        <v>43165.31904652778</v>
      </c>
      <c r="BY158" s="46" t="s">
        <v>9398</v>
      </c>
      <c r="BZ158" s="61">
        <v>43165.31904652778</v>
      </c>
    </row>
    <row r="159" spans="48:78" x14ac:dyDescent="0.35">
      <c r="AV159" s="32" t="str">
        <f t="shared" si="50"/>
        <v>CORPP22</v>
      </c>
      <c r="AW159" s="32" t="b">
        <f t="shared" si="42"/>
        <v>1</v>
      </c>
      <c r="AX159" s="32" t="b">
        <f t="shared" si="43"/>
        <v>1</v>
      </c>
      <c r="AY159" s="32" t="b">
        <f t="shared" si="44"/>
        <v>1</v>
      </c>
      <c r="AZ159" s="32" t="b">
        <f t="shared" si="45"/>
        <v>1</v>
      </c>
      <c r="BA159" t="s">
        <v>12</v>
      </c>
      <c r="BB159" t="s">
        <v>10878</v>
      </c>
      <c r="BC159">
        <v>0</v>
      </c>
      <c r="BD159">
        <v>0</v>
      </c>
      <c r="BE159">
        <v>0</v>
      </c>
      <c r="BF159" t="s">
        <v>10879</v>
      </c>
      <c r="BG159" t="s">
        <v>9398</v>
      </c>
      <c r="BH159" s="61">
        <v>43287.794834687498</v>
      </c>
      <c r="BI159" t="s">
        <v>9398</v>
      </c>
      <c r="BJ159" s="61">
        <v>43287.794834687498</v>
      </c>
      <c r="BL159" s="32" t="str">
        <f t="shared" si="51"/>
        <v>HON1P01</v>
      </c>
      <c r="BM159" s="32" t="b">
        <f t="shared" si="46"/>
        <v>1</v>
      </c>
      <c r="BN159" s="32" t="b">
        <f t="shared" si="47"/>
        <v>1</v>
      </c>
      <c r="BO159" s="32" t="b">
        <f t="shared" si="48"/>
        <v>1</v>
      </c>
      <c r="BP159" s="32" t="b">
        <f t="shared" si="49"/>
        <v>1</v>
      </c>
      <c r="BQ159" s="46" t="s">
        <v>11491</v>
      </c>
      <c r="BR159" s="46" t="s">
        <v>11461</v>
      </c>
      <c r="BS159" s="46">
        <v>0</v>
      </c>
      <c r="BT159" s="46">
        <v>0</v>
      </c>
      <c r="BU159" s="46">
        <v>0</v>
      </c>
      <c r="BV159" s="46" t="s">
        <v>11462</v>
      </c>
      <c r="BW159" s="46" t="s">
        <v>9398</v>
      </c>
      <c r="BX159" s="61">
        <v>43403.46045859954</v>
      </c>
      <c r="BY159" s="46" t="s">
        <v>9398</v>
      </c>
      <c r="BZ159" s="61">
        <v>43403.46045859954</v>
      </c>
    </row>
    <row r="160" spans="48:78" x14ac:dyDescent="0.35">
      <c r="AV160" s="32" t="str">
        <f t="shared" si="50"/>
        <v>CORPRCT</v>
      </c>
      <c r="AW160" s="32" t="b">
        <f t="shared" si="42"/>
        <v>1</v>
      </c>
      <c r="AX160" s="32" t="b">
        <f t="shared" si="43"/>
        <v>1</v>
      </c>
      <c r="AY160" s="32" t="b">
        <f t="shared" si="44"/>
        <v>1</v>
      </c>
      <c r="AZ160" s="32" t="b">
        <f t="shared" si="45"/>
        <v>1</v>
      </c>
      <c r="BA160" t="s">
        <v>12</v>
      </c>
      <c r="BB160" t="s">
        <v>3507</v>
      </c>
      <c r="BC160">
        <v>0</v>
      </c>
      <c r="BD160">
        <v>0</v>
      </c>
      <c r="BE160">
        <v>0</v>
      </c>
      <c r="BF160" t="s">
        <v>3508</v>
      </c>
      <c r="BG160" t="s">
        <v>9398</v>
      </c>
      <c r="BH160" s="61">
        <v>42894.501731446762</v>
      </c>
      <c r="BI160" t="s">
        <v>9398</v>
      </c>
      <c r="BJ160" s="61">
        <v>42894.501731446762</v>
      </c>
      <c r="BL160" s="32" t="str">
        <f t="shared" si="51"/>
        <v>HON1P10</v>
      </c>
      <c r="BM160" s="32" t="b">
        <f t="shared" si="46"/>
        <v>1</v>
      </c>
      <c r="BN160" s="32" t="b">
        <f t="shared" si="47"/>
        <v>1</v>
      </c>
      <c r="BO160" s="32" t="b">
        <f t="shared" si="48"/>
        <v>1</v>
      </c>
      <c r="BP160" s="32" t="b">
        <f t="shared" si="49"/>
        <v>1</v>
      </c>
      <c r="BQ160" s="46" t="s">
        <v>11491</v>
      </c>
      <c r="BR160" s="46" t="s">
        <v>3505</v>
      </c>
      <c r="BS160" s="46">
        <v>0</v>
      </c>
      <c r="BT160" s="46">
        <v>0</v>
      </c>
      <c r="BU160" s="46">
        <v>0</v>
      </c>
      <c r="BV160" s="46" t="s">
        <v>3506</v>
      </c>
      <c r="BW160" s="46" t="s">
        <v>9398</v>
      </c>
      <c r="BX160" s="61">
        <v>43165.31904667824</v>
      </c>
      <c r="BY160" s="46" t="s">
        <v>9398</v>
      </c>
      <c r="BZ160" s="61">
        <v>43165.31904667824</v>
      </c>
    </row>
    <row r="161" spans="48:78" x14ac:dyDescent="0.35">
      <c r="AV161" s="32" t="str">
        <f t="shared" si="50"/>
        <v>FHQ1120</v>
      </c>
      <c r="AW161" s="32" t="b">
        <f t="shared" si="42"/>
        <v>1</v>
      </c>
      <c r="AX161" s="32" t="b">
        <f t="shared" si="43"/>
        <v>1</v>
      </c>
      <c r="AY161" s="32" t="b">
        <f t="shared" si="44"/>
        <v>1</v>
      </c>
      <c r="AZ161" s="32" t="b">
        <f t="shared" si="45"/>
        <v>1</v>
      </c>
      <c r="BA161" t="s">
        <v>13</v>
      </c>
      <c r="BB161">
        <v>120</v>
      </c>
      <c r="BC161">
        <v>120</v>
      </c>
      <c r="BD161">
        <v>0</v>
      </c>
      <c r="BE161">
        <v>0</v>
      </c>
      <c r="BF161" t="s">
        <v>3443</v>
      </c>
      <c r="BG161" t="s">
        <v>9398</v>
      </c>
      <c r="BH161" s="61">
        <v>42894.461834872687</v>
      </c>
      <c r="BI161" t="s">
        <v>9398</v>
      </c>
      <c r="BJ161" s="61">
        <v>42915.54858746528</v>
      </c>
      <c r="BL161" s="32" t="str">
        <f t="shared" si="51"/>
        <v>HON1P22</v>
      </c>
      <c r="BM161" s="32" t="b">
        <f t="shared" si="46"/>
        <v>1</v>
      </c>
      <c r="BN161" s="32" t="b">
        <f t="shared" si="47"/>
        <v>1</v>
      </c>
      <c r="BO161" s="32" t="b">
        <f t="shared" si="48"/>
        <v>1</v>
      </c>
      <c r="BP161" s="32" t="b">
        <f t="shared" si="49"/>
        <v>1</v>
      </c>
      <c r="BQ161" s="46" t="s">
        <v>11491</v>
      </c>
      <c r="BR161" s="46" t="s">
        <v>10878</v>
      </c>
      <c r="BS161" s="46">
        <v>0</v>
      </c>
      <c r="BT161" s="46">
        <v>0</v>
      </c>
      <c r="BU161" s="46">
        <v>0</v>
      </c>
      <c r="BV161" s="46" t="s">
        <v>10879</v>
      </c>
      <c r="BW161" s="46" t="s">
        <v>9398</v>
      </c>
      <c r="BX161" s="61">
        <v>43403.460458796297</v>
      </c>
      <c r="BY161" s="46" t="s">
        <v>9398</v>
      </c>
      <c r="BZ161" s="61">
        <v>43403.460458796297</v>
      </c>
    </row>
    <row r="162" spans="48:78" x14ac:dyDescent="0.35">
      <c r="AV162" s="32" t="str">
        <f t="shared" si="50"/>
        <v>FHQ1CC</v>
      </c>
      <c r="AW162" s="32" t="b">
        <f t="shared" si="42"/>
        <v>1</v>
      </c>
      <c r="AX162" s="32" t="b">
        <f t="shared" si="43"/>
        <v>1</v>
      </c>
      <c r="AY162" s="32" t="b">
        <f t="shared" si="44"/>
        <v>1</v>
      </c>
      <c r="AZ162" s="32" t="b">
        <f t="shared" si="45"/>
        <v>1</v>
      </c>
      <c r="BA162" t="s">
        <v>13</v>
      </c>
      <c r="BB162" t="s">
        <v>1539</v>
      </c>
      <c r="BC162">
        <v>0</v>
      </c>
      <c r="BD162">
        <v>0</v>
      </c>
      <c r="BE162">
        <v>0</v>
      </c>
      <c r="BF162" t="s">
        <v>3445</v>
      </c>
      <c r="BG162" t="s">
        <v>9398</v>
      </c>
      <c r="BH162" s="61">
        <v>42894.461835034723</v>
      </c>
      <c r="BI162" t="s">
        <v>9398</v>
      </c>
      <c r="BJ162" s="61">
        <v>42915.548587696758</v>
      </c>
      <c r="BL162" s="32" t="str">
        <f t="shared" si="51"/>
        <v>HON1RCT</v>
      </c>
      <c r="BM162" s="32" t="b">
        <f t="shared" si="46"/>
        <v>1</v>
      </c>
      <c r="BN162" s="32" t="b">
        <f t="shared" si="47"/>
        <v>1</v>
      </c>
      <c r="BO162" s="32" t="b">
        <f t="shared" si="48"/>
        <v>1</v>
      </c>
      <c r="BP162" s="32" t="b">
        <f t="shared" si="49"/>
        <v>1</v>
      </c>
      <c r="BQ162" s="46" t="s">
        <v>11491</v>
      </c>
      <c r="BR162" s="46" t="s">
        <v>3507</v>
      </c>
      <c r="BS162" s="46">
        <v>0</v>
      </c>
      <c r="BT162" s="46">
        <v>0</v>
      </c>
      <c r="BU162" s="46">
        <v>0</v>
      </c>
      <c r="BV162" s="46" t="s">
        <v>3508</v>
      </c>
      <c r="BW162" s="46" t="s">
        <v>9398</v>
      </c>
      <c r="BX162" s="61">
        <v>43165.319046875004</v>
      </c>
      <c r="BY162" s="46" t="s">
        <v>9398</v>
      </c>
      <c r="BZ162" s="61">
        <v>43165.319046875004</v>
      </c>
    </row>
    <row r="163" spans="48:78" x14ac:dyDescent="0.35">
      <c r="AV163" s="32" t="str">
        <f t="shared" si="50"/>
        <v>FHQ1CIA</v>
      </c>
      <c r="AW163" s="32" t="b">
        <f t="shared" si="42"/>
        <v>1</v>
      </c>
      <c r="AX163" s="32" t="b">
        <f t="shared" si="43"/>
        <v>1</v>
      </c>
      <c r="AY163" s="32" t="b">
        <f t="shared" si="44"/>
        <v>1</v>
      </c>
      <c r="AZ163" s="32" t="b">
        <f t="shared" si="45"/>
        <v>1</v>
      </c>
      <c r="BA163" t="s">
        <v>13</v>
      </c>
      <c r="BB163" t="s">
        <v>3446</v>
      </c>
      <c r="BC163">
        <v>0</v>
      </c>
      <c r="BD163">
        <v>0</v>
      </c>
      <c r="BE163">
        <v>0</v>
      </c>
      <c r="BF163" t="s">
        <v>3447</v>
      </c>
      <c r="BG163" t="s">
        <v>9398</v>
      </c>
      <c r="BH163" s="61">
        <v>42894.461835300928</v>
      </c>
      <c r="BI163" t="s">
        <v>9398</v>
      </c>
      <c r="BJ163" s="61">
        <v>42915.548587847225</v>
      </c>
      <c r="BL163" s="32" t="str">
        <f t="shared" si="51"/>
        <v>JBT-521120</v>
      </c>
      <c r="BM163" s="32" t="b">
        <f t="shared" si="46"/>
        <v>1</v>
      </c>
      <c r="BN163" s="32" t="b">
        <f t="shared" si="47"/>
        <v>1</v>
      </c>
      <c r="BO163" s="32" t="b">
        <f t="shared" si="48"/>
        <v>1</v>
      </c>
      <c r="BP163" s="32" t="b">
        <f t="shared" si="49"/>
        <v>1</v>
      </c>
      <c r="BQ163" s="46" t="s">
        <v>11492</v>
      </c>
      <c r="BR163" s="46">
        <v>120</v>
      </c>
      <c r="BS163" s="46">
        <v>120</v>
      </c>
      <c r="BT163" s="46">
        <v>0</v>
      </c>
      <c r="BU163" s="46">
        <v>0</v>
      </c>
      <c r="BV163" s="46" t="s">
        <v>3443</v>
      </c>
      <c r="BW163" s="46" t="s">
        <v>9398</v>
      </c>
      <c r="BX163" s="61">
        <v>43165.319009953702</v>
      </c>
      <c r="BY163" s="46" t="s">
        <v>9398</v>
      </c>
      <c r="BZ163" s="61">
        <v>43165.319009953702</v>
      </c>
    </row>
    <row r="164" spans="48:78" x14ac:dyDescent="0.35">
      <c r="AV164" s="32" t="str">
        <f t="shared" si="50"/>
        <v>FHQ1D01</v>
      </c>
      <c r="AW164" s="32" t="b">
        <f t="shared" si="42"/>
        <v>1</v>
      </c>
      <c r="AX164" s="32" t="b">
        <f t="shared" si="43"/>
        <v>1</v>
      </c>
      <c r="AY164" s="32" t="b">
        <f t="shared" si="44"/>
        <v>1</v>
      </c>
      <c r="AZ164" s="32" t="b">
        <f t="shared" si="45"/>
        <v>1</v>
      </c>
      <c r="BA164" t="s">
        <v>13</v>
      </c>
      <c r="BB164" t="s">
        <v>3448</v>
      </c>
      <c r="BC164">
        <v>30</v>
      </c>
      <c r="BD164">
        <v>10</v>
      </c>
      <c r="BE164">
        <v>0.5</v>
      </c>
      <c r="BF164" t="s">
        <v>3449</v>
      </c>
      <c r="BG164" t="s">
        <v>9398</v>
      </c>
      <c r="BH164" s="61">
        <v>42894.461835451388</v>
      </c>
      <c r="BI164" t="s">
        <v>9398</v>
      </c>
      <c r="BJ164" s="61">
        <v>42915.549511724537</v>
      </c>
      <c r="BL164" s="32" t="str">
        <f t="shared" si="51"/>
        <v>JBT-521CC</v>
      </c>
      <c r="BM164" s="32" t="b">
        <f t="shared" si="46"/>
        <v>1</v>
      </c>
      <c r="BN164" s="32" t="b">
        <f t="shared" si="47"/>
        <v>1</v>
      </c>
      <c r="BO164" s="32" t="b">
        <f t="shared" si="48"/>
        <v>1</v>
      </c>
      <c r="BP164" s="32" t="b">
        <f t="shared" si="49"/>
        <v>1</v>
      </c>
      <c r="BQ164" s="46" t="s">
        <v>11492</v>
      </c>
      <c r="BR164" s="46" t="s">
        <v>1539</v>
      </c>
      <c r="BS164" s="46">
        <v>0</v>
      </c>
      <c r="BT164" s="46">
        <v>0</v>
      </c>
      <c r="BU164" s="46">
        <v>0</v>
      </c>
      <c r="BV164" s="46" t="s">
        <v>3445</v>
      </c>
      <c r="BW164" s="46" t="s">
        <v>9398</v>
      </c>
      <c r="BX164" s="61">
        <v>43165.319040243055</v>
      </c>
      <c r="BY164" s="46" t="s">
        <v>9398</v>
      </c>
      <c r="BZ164" s="61">
        <v>43165.319040243055</v>
      </c>
    </row>
    <row r="165" spans="48:78" x14ac:dyDescent="0.35">
      <c r="AV165" s="32" t="str">
        <f t="shared" si="50"/>
        <v>FHQ1D02</v>
      </c>
      <c r="AW165" s="32" t="b">
        <f t="shared" si="42"/>
        <v>1</v>
      </c>
      <c r="AX165" s="32" t="b">
        <f t="shared" si="43"/>
        <v>1</v>
      </c>
      <c r="AY165" s="32" t="b">
        <f t="shared" si="44"/>
        <v>1</v>
      </c>
      <c r="AZ165" s="32" t="b">
        <f t="shared" si="45"/>
        <v>1</v>
      </c>
      <c r="BA165" t="s">
        <v>13</v>
      </c>
      <c r="BB165" t="s">
        <v>3450</v>
      </c>
      <c r="BC165">
        <v>30</v>
      </c>
      <c r="BD165">
        <v>10</v>
      </c>
      <c r="BE165">
        <v>1</v>
      </c>
      <c r="BF165" t="s">
        <v>3451</v>
      </c>
      <c r="BG165" t="s">
        <v>9398</v>
      </c>
      <c r="BH165" s="61">
        <v>42894.461835613423</v>
      </c>
      <c r="BI165" t="s">
        <v>9398</v>
      </c>
      <c r="BJ165" s="61">
        <v>42915.54951203704</v>
      </c>
      <c r="BL165" s="32" t="str">
        <f t="shared" si="51"/>
        <v>JBT-521CIA</v>
      </c>
      <c r="BM165" s="32" t="b">
        <f t="shared" si="46"/>
        <v>1</v>
      </c>
      <c r="BN165" s="32" t="b">
        <f t="shared" si="47"/>
        <v>1</v>
      </c>
      <c r="BO165" s="32" t="b">
        <f t="shared" si="48"/>
        <v>1</v>
      </c>
      <c r="BP165" s="32" t="b">
        <f t="shared" si="49"/>
        <v>1</v>
      </c>
      <c r="BQ165" s="46" t="s">
        <v>11492</v>
      </c>
      <c r="BR165" s="46" t="s">
        <v>3446</v>
      </c>
      <c r="BS165" s="46">
        <v>0</v>
      </c>
      <c r="BT165" s="46">
        <v>0</v>
      </c>
      <c r="BU165" s="46">
        <v>0</v>
      </c>
      <c r="BV165" s="46" t="s">
        <v>3447</v>
      </c>
      <c r="BW165" s="46" t="s">
        <v>9398</v>
      </c>
      <c r="BX165" s="61">
        <v>43165.319040428243</v>
      </c>
      <c r="BY165" s="46" t="s">
        <v>9398</v>
      </c>
      <c r="BZ165" s="61">
        <v>43165.319040428243</v>
      </c>
    </row>
    <row r="166" spans="48:78" x14ac:dyDescent="0.35">
      <c r="AV166" s="32" t="str">
        <f t="shared" si="50"/>
        <v>FHQ1D03</v>
      </c>
      <c r="AW166" s="32" t="b">
        <f t="shared" si="42"/>
        <v>1</v>
      </c>
      <c r="AX166" s="32" t="b">
        <f t="shared" si="43"/>
        <v>1</v>
      </c>
      <c r="AY166" s="32" t="b">
        <f t="shared" si="44"/>
        <v>1</v>
      </c>
      <c r="AZ166" s="32" t="b">
        <f t="shared" si="45"/>
        <v>1</v>
      </c>
      <c r="BA166" t="s">
        <v>13</v>
      </c>
      <c r="BB166" t="s">
        <v>3452</v>
      </c>
      <c r="BC166">
        <v>30</v>
      </c>
      <c r="BD166">
        <v>10</v>
      </c>
      <c r="BE166">
        <v>2</v>
      </c>
      <c r="BF166" t="s">
        <v>3453</v>
      </c>
      <c r="BG166" t="s">
        <v>9398</v>
      </c>
      <c r="BH166" s="61">
        <v>42894.46183576389</v>
      </c>
      <c r="BI166" t="s">
        <v>9398</v>
      </c>
      <c r="BJ166" s="61">
        <v>42915.549512071761</v>
      </c>
      <c r="BL166" s="32" t="str">
        <f t="shared" si="51"/>
        <v>JBT-521D01</v>
      </c>
      <c r="BM166" s="32" t="b">
        <f t="shared" si="46"/>
        <v>1</v>
      </c>
      <c r="BN166" s="32" t="b">
        <f t="shared" si="47"/>
        <v>1</v>
      </c>
      <c r="BO166" s="32" t="b">
        <f t="shared" si="48"/>
        <v>1</v>
      </c>
      <c r="BP166" s="32" t="b">
        <f t="shared" si="49"/>
        <v>1</v>
      </c>
      <c r="BQ166" s="46" t="s">
        <v>11492</v>
      </c>
      <c r="BR166" s="46" t="s">
        <v>3448</v>
      </c>
      <c r="BS166" s="46">
        <v>30</v>
      </c>
      <c r="BT166" s="46">
        <v>10</v>
      </c>
      <c r="BU166" s="46">
        <v>0.5</v>
      </c>
      <c r="BV166" s="46" t="s">
        <v>3449</v>
      </c>
      <c r="BW166" s="46" t="s">
        <v>9398</v>
      </c>
      <c r="BX166" s="61">
        <v>43165.319040821756</v>
      </c>
      <c r="BY166" s="46" t="s">
        <v>9398</v>
      </c>
      <c r="BZ166" s="61">
        <v>43165.319040821756</v>
      </c>
    </row>
    <row r="167" spans="48:78" x14ac:dyDescent="0.35">
      <c r="AV167" s="32" t="str">
        <f t="shared" si="50"/>
        <v>FHQ1D04</v>
      </c>
      <c r="AW167" s="32" t="b">
        <f t="shared" si="42"/>
        <v>1</v>
      </c>
      <c r="AX167" s="32" t="b">
        <f t="shared" si="43"/>
        <v>1</v>
      </c>
      <c r="AY167" s="32" t="b">
        <f t="shared" si="44"/>
        <v>1</v>
      </c>
      <c r="AZ167" s="32" t="b">
        <f t="shared" si="45"/>
        <v>1</v>
      </c>
      <c r="BA167" t="s">
        <v>13</v>
      </c>
      <c r="BB167" t="s">
        <v>3454</v>
      </c>
      <c r="BC167">
        <v>30</v>
      </c>
      <c r="BD167">
        <v>15</v>
      </c>
      <c r="BE167">
        <v>2</v>
      </c>
      <c r="BF167" t="s">
        <v>3455</v>
      </c>
      <c r="BG167" t="s">
        <v>9398</v>
      </c>
      <c r="BH167" s="61">
        <v>42894.461835995367</v>
      </c>
      <c r="BI167" t="s">
        <v>9398</v>
      </c>
      <c r="BJ167" s="61">
        <v>42915.549512152778</v>
      </c>
      <c r="BL167" s="32" t="str">
        <f t="shared" si="51"/>
        <v>JBT-521D02</v>
      </c>
      <c r="BM167" s="32" t="b">
        <f t="shared" si="46"/>
        <v>1</v>
      </c>
      <c r="BN167" s="32" t="b">
        <f t="shared" si="47"/>
        <v>1</v>
      </c>
      <c r="BO167" s="32" t="b">
        <f t="shared" si="48"/>
        <v>1</v>
      </c>
      <c r="BP167" s="32" t="b">
        <f t="shared" si="49"/>
        <v>1</v>
      </c>
      <c r="BQ167" s="46" t="s">
        <v>11492</v>
      </c>
      <c r="BR167" s="46" t="s">
        <v>3450</v>
      </c>
      <c r="BS167" s="46">
        <v>30</v>
      </c>
      <c r="BT167" s="46">
        <v>10</v>
      </c>
      <c r="BU167" s="46">
        <v>1</v>
      </c>
      <c r="BV167" s="46" t="s">
        <v>3451</v>
      </c>
      <c r="BW167" s="46" t="s">
        <v>9398</v>
      </c>
      <c r="BX167" s="61">
        <v>43165.319041053241</v>
      </c>
      <c r="BY167" s="46" t="s">
        <v>9398</v>
      </c>
      <c r="BZ167" s="61">
        <v>43165.319041053241</v>
      </c>
    </row>
    <row r="168" spans="48:78" x14ac:dyDescent="0.35">
      <c r="AV168" s="32" t="str">
        <f t="shared" si="50"/>
        <v>FHQ1D05</v>
      </c>
      <c r="AW168" s="32" t="b">
        <f t="shared" si="42"/>
        <v>1</v>
      </c>
      <c r="AX168" s="32" t="b">
        <f t="shared" si="43"/>
        <v>1</v>
      </c>
      <c r="AY168" s="32" t="b">
        <f t="shared" si="44"/>
        <v>1</v>
      </c>
      <c r="AZ168" s="32" t="b">
        <f t="shared" si="45"/>
        <v>1</v>
      </c>
      <c r="BA168" t="s">
        <v>13</v>
      </c>
      <c r="BB168" t="s">
        <v>3456</v>
      </c>
      <c r="BC168">
        <v>30</v>
      </c>
      <c r="BD168">
        <v>20</v>
      </c>
      <c r="BE168">
        <v>1</v>
      </c>
      <c r="BF168" t="s">
        <v>3457</v>
      </c>
      <c r="BG168" t="s">
        <v>9398</v>
      </c>
      <c r="BH168" s="61">
        <v>42894.461836192131</v>
      </c>
      <c r="BI168" t="s">
        <v>9398</v>
      </c>
      <c r="BJ168" s="61">
        <v>42915.549512233796</v>
      </c>
      <c r="BL168" s="32" t="str">
        <f t="shared" si="51"/>
        <v>JBT-521D03</v>
      </c>
      <c r="BM168" s="32" t="b">
        <f t="shared" si="46"/>
        <v>1</v>
      </c>
      <c r="BN168" s="32" t="b">
        <f t="shared" si="47"/>
        <v>1</v>
      </c>
      <c r="BO168" s="32" t="b">
        <f t="shared" si="48"/>
        <v>1</v>
      </c>
      <c r="BP168" s="32" t="b">
        <f t="shared" si="49"/>
        <v>1</v>
      </c>
      <c r="BQ168" s="46" t="s">
        <v>11492</v>
      </c>
      <c r="BR168" s="46" t="s">
        <v>3452</v>
      </c>
      <c r="BS168" s="46">
        <v>30</v>
      </c>
      <c r="BT168" s="46">
        <v>10</v>
      </c>
      <c r="BU168" s="46">
        <v>2</v>
      </c>
      <c r="BV168" s="46" t="s">
        <v>3453</v>
      </c>
      <c r="BW168" s="46" t="s">
        <v>9398</v>
      </c>
      <c r="BX168" s="61">
        <v>43165.3190412037</v>
      </c>
      <c r="BY168" s="46" t="s">
        <v>9398</v>
      </c>
      <c r="BZ168" s="61">
        <v>43165.3190412037</v>
      </c>
    </row>
    <row r="169" spans="48:78" x14ac:dyDescent="0.35">
      <c r="AV169" s="32" t="str">
        <f t="shared" si="50"/>
        <v>FHQ1D06</v>
      </c>
      <c r="AW169" s="32" t="b">
        <f t="shared" si="42"/>
        <v>1</v>
      </c>
      <c r="AX169" s="32" t="b">
        <f t="shared" si="43"/>
        <v>1</v>
      </c>
      <c r="AY169" s="32" t="b">
        <f t="shared" si="44"/>
        <v>1</v>
      </c>
      <c r="AZ169" s="32" t="b">
        <f t="shared" si="45"/>
        <v>1</v>
      </c>
      <c r="BA169" t="s">
        <v>13</v>
      </c>
      <c r="BB169" t="s">
        <v>3458</v>
      </c>
      <c r="BC169">
        <v>42</v>
      </c>
      <c r="BD169">
        <v>20</v>
      </c>
      <c r="BE169">
        <v>1</v>
      </c>
      <c r="BF169" t="s">
        <v>3459</v>
      </c>
      <c r="BG169" t="s">
        <v>9398</v>
      </c>
      <c r="BH169" s="61">
        <v>42894.461836342591</v>
      </c>
      <c r="BI169" t="s">
        <v>9398</v>
      </c>
      <c r="BJ169" s="61">
        <v>42915.549512303238</v>
      </c>
      <c r="BL169" s="32" t="str">
        <f t="shared" si="51"/>
        <v>JBT-521D04</v>
      </c>
      <c r="BM169" s="32" t="b">
        <f t="shared" si="46"/>
        <v>1</v>
      </c>
      <c r="BN169" s="32" t="b">
        <f t="shared" si="47"/>
        <v>1</v>
      </c>
      <c r="BO169" s="32" t="b">
        <f t="shared" si="48"/>
        <v>1</v>
      </c>
      <c r="BP169" s="32" t="b">
        <f t="shared" si="49"/>
        <v>1</v>
      </c>
      <c r="BQ169" s="46" t="s">
        <v>11492</v>
      </c>
      <c r="BR169" s="46" t="s">
        <v>3454</v>
      </c>
      <c r="BS169" s="46">
        <v>30</v>
      </c>
      <c r="BT169" s="46">
        <v>15</v>
      </c>
      <c r="BU169" s="46">
        <v>2</v>
      </c>
      <c r="BV169" s="46" t="s">
        <v>3455</v>
      </c>
      <c r="BW169" s="46" t="s">
        <v>9398</v>
      </c>
      <c r="BX169" s="61">
        <v>43165.319041400464</v>
      </c>
      <c r="BY169" s="46" t="s">
        <v>9398</v>
      </c>
      <c r="BZ169" s="61">
        <v>43165.319041400464</v>
      </c>
    </row>
    <row r="170" spans="48:78" x14ac:dyDescent="0.35">
      <c r="AV170" s="32" t="str">
        <f t="shared" si="50"/>
        <v>FHQ1D07</v>
      </c>
      <c r="AW170" s="32" t="b">
        <f t="shared" si="42"/>
        <v>1</v>
      </c>
      <c r="AX170" s="32" t="b">
        <f t="shared" si="43"/>
        <v>1</v>
      </c>
      <c r="AY170" s="32" t="b">
        <f t="shared" si="44"/>
        <v>1</v>
      </c>
      <c r="AZ170" s="32" t="b">
        <f t="shared" si="45"/>
        <v>1</v>
      </c>
      <c r="BA170" t="s">
        <v>13</v>
      </c>
      <c r="BB170" t="s">
        <v>3460</v>
      </c>
      <c r="BC170">
        <v>30</v>
      </c>
      <c r="BD170">
        <v>30</v>
      </c>
      <c r="BE170">
        <v>1</v>
      </c>
      <c r="BF170" t="s">
        <v>3461</v>
      </c>
      <c r="BG170" t="s">
        <v>9398</v>
      </c>
      <c r="BH170" s="61">
        <v>42894.461836458337</v>
      </c>
      <c r="BI170" t="s">
        <v>9398</v>
      </c>
      <c r="BJ170" s="61">
        <v>42915.549512384256</v>
      </c>
      <c r="BL170" s="32" t="str">
        <f t="shared" si="51"/>
        <v>JBT-521D05</v>
      </c>
      <c r="BM170" s="32" t="b">
        <f t="shared" si="46"/>
        <v>1</v>
      </c>
      <c r="BN170" s="32" t="b">
        <f t="shared" si="47"/>
        <v>1</v>
      </c>
      <c r="BO170" s="32" t="b">
        <f t="shared" si="48"/>
        <v>1</v>
      </c>
      <c r="BP170" s="32" t="b">
        <f t="shared" si="49"/>
        <v>1</v>
      </c>
      <c r="BQ170" s="46" t="s">
        <v>11492</v>
      </c>
      <c r="BR170" s="46" t="s">
        <v>3456</v>
      </c>
      <c r="BS170" s="46">
        <v>30</v>
      </c>
      <c r="BT170" s="46">
        <v>20</v>
      </c>
      <c r="BU170" s="46">
        <v>1</v>
      </c>
      <c r="BV170" s="46" t="s">
        <v>3457</v>
      </c>
      <c r="BW170" s="46" t="s">
        <v>9398</v>
      </c>
      <c r="BX170" s="61">
        <v>43165.319041550923</v>
      </c>
      <c r="BY170" s="46" t="s">
        <v>9398</v>
      </c>
      <c r="BZ170" s="61">
        <v>43165.319041550923</v>
      </c>
    </row>
    <row r="171" spans="48:78" x14ac:dyDescent="0.35">
      <c r="AV171" s="32" t="str">
        <f t="shared" si="50"/>
        <v>FHQ1D08</v>
      </c>
      <c r="AW171" s="32" t="b">
        <f t="shared" si="42"/>
        <v>1</v>
      </c>
      <c r="AX171" s="32" t="b">
        <f t="shared" si="43"/>
        <v>1</v>
      </c>
      <c r="AY171" s="32" t="b">
        <f t="shared" si="44"/>
        <v>0</v>
      </c>
      <c r="AZ171" s="32" t="b">
        <f t="shared" si="45"/>
        <v>1</v>
      </c>
      <c r="BA171" t="s">
        <v>13</v>
      </c>
      <c r="BB171" t="s">
        <v>3462</v>
      </c>
      <c r="BC171">
        <v>0</v>
      </c>
      <c r="BD171">
        <v>10</v>
      </c>
      <c r="BE171">
        <v>2</v>
      </c>
      <c r="BF171" t="s">
        <v>3463</v>
      </c>
      <c r="BG171" t="s">
        <v>9398</v>
      </c>
      <c r="BH171" s="61">
        <v>42894.461836608796</v>
      </c>
      <c r="BI171" t="s">
        <v>9398</v>
      </c>
      <c r="BJ171" s="61">
        <v>42915.549512418984</v>
      </c>
      <c r="BL171" s="32" t="str">
        <f t="shared" si="51"/>
        <v>JBT-521D06</v>
      </c>
      <c r="BM171" s="32" t="b">
        <f t="shared" si="46"/>
        <v>1</v>
      </c>
      <c r="BN171" s="32" t="b">
        <f t="shared" si="47"/>
        <v>1</v>
      </c>
      <c r="BO171" s="32" t="b">
        <f t="shared" si="48"/>
        <v>1</v>
      </c>
      <c r="BP171" s="32" t="b">
        <f t="shared" si="49"/>
        <v>1</v>
      </c>
      <c r="BQ171" s="46" t="s">
        <v>11492</v>
      </c>
      <c r="BR171" s="46" t="s">
        <v>3458</v>
      </c>
      <c r="BS171" s="46">
        <v>42</v>
      </c>
      <c r="BT171" s="46">
        <v>20</v>
      </c>
      <c r="BU171" s="46">
        <v>1</v>
      </c>
      <c r="BV171" s="46" t="s">
        <v>3459</v>
      </c>
      <c r="BW171" s="46" t="s">
        <v>9398</v>
      </c>
      <c r="BX171" s="61">
        <v>43165.31904170139</v>
      </c>
      <c r="BY171" s="46" t="s">
        <v>9398</v>
      </c>
      <c r="BZ171" s="61">
        <v>43165.31904170139</v>
      </c>
    </row>
    <row r="172" spans="48:78" x14ac:dyDescent="0.35">
      <c r="AV172" s="32" t="str">
        <f t="shared" si="50"/>
        <v>FHQ1D09</v>
      </c>
      <c r="AW172" s="32" t="b">
        <f t="shared" si="42"/>
        <v>1</v>
      </c>
      <c r="AX172" s="32" t="b">
        <f t="shared" si="43"/>
        <v>1</v>
      </c>
      <c r="AY172" s="32" t="b">
        <f t="shared" si="44"/>
        <v>1</v>
      </c>
      <c r="AZ172" s="32" t="b">
        <f t="shared" si="45"/>
        <v>1</v>
      </c>
      <c r="BA172" t="s">
        <v>13</v>
      </c>
      <c r="BB172" t="s">
        <v>3464</v>
      </c>
      <c r="BC172">
        <v>42</v>
      </c>
      <c r="BD172">
        <v>10</v>
      </c>
      <c r="BE172">
        <v>0.5</v>
      </c>
      <c r="BF172" t="s">
        <v>3465</v>
      </c>
      <c r="BG172" t="s">
        <v>9398</v>
      </c>
      <c r="BH172" s="61">
        <v>42894.461836770832</v>
      </c>
      <c r="BI172" t="s">
        <v>9398</v>
      </c>
      <c r="BJ172" s="61">
        <v>42915.549512500002</v>
      </c>
      <c r="BL172" s="32" t="str">
        <f t="shared" si="51"/>
        <v>JBT-521D07</v>
      </c>
      <c r="BM172" s="32" t="b">
        <f t="shared" si="46"/>
        <v>1</v>
      </c>
      <c r="BN172" s="32" t="b">
        <f t="shared" si="47"/>
        <v>1</v>
      </c>
      <c r="BO172" s="32" t="b">
        <f t="shared" si="48"/>
        <v>1</v>
      </c>
      <c r="BP172" s="32" t="b">
        <f t="shared" si="49"/>
        <v>1</v>
      </c>
      <c r="BQ172" s="46" t="s">
        <v>11492</v>
      </c>
      <c r="BR172" s="46" t="s">
        <v>3460</v>
      </c>
      <c r="BS172" s="46">
        <v>30</v>
      </c>
      <c r="BT172" s="46">
        <v>30</v>
      </c>
      <c r="BU172" s="46">
        <v>1</v>
      </c>
      <c r="BV172" s="46" t="s">
        <v>3461</v>
      </c>
      <c r="BW172" s="46" t="s">
        <v>9398</v>
      </c>
      <c r="BX172" s="61">
        <v>43165.319041898147</v>
      </c>
      <c r="BY172" s="46" t="s">
        <v>9398</v>
      </c>
      <c r="BZ172" s="61">
        <v>43165.319041898147</v>
      </c>
    </row>
    <row r="173" spans="48:78" x14ac:dyDescent="0.35">
      <c r="AV173" s="32" t="str">
        <f t="shared" si="50"/>
        <v>FHQ1D10</v>
      </c>
      <c r="AW173" s="32" t="b">
        <f t="shared" si="42"/>
        <v>1</v>
      </c>
      <c r="AX173" s="32" t="b">
        <f t="shared" si="43"/>
        <v>1</v>
      </c>
      <c r="AY173" s="32" t="b">
        <f t="shared" si="44"/>
        <v>1</v>
      </c>
      <c r="AZ173" s="32" t="b">
        <f t="shared" si="45"/>
        <v>1</v>
      </c>
      <c r="BA173" t="s">
        <v>13</v>
      </c>
      <c r="BB173" t="s">
        <v>3466</v>
      </c>
      <c r="BC173">
        <v>30</v>
      </c>
      <c r="BD173">
        <v>20</v>
      </c>
      <c r="BE173">
        <v>2</v>
      </c>
      <c r="BF173" t="s">
        <v>3476</v>
      </c>
      <c r="BG173" t="s">
        <v>9398</v>
      </c>
      <c r="BH173" s="61">
        <v>43115.429153668978</v>
      </c>
      <c r="BI173" t="s">
        <v>9398</v>
      </c>
      <c r="BJ173" s="61">
        <v>43115.429153668978</v>
      </c>
      <c r="BL173" s="32" t="str">
        <f t="shared" si="51"/>
        <v>JBT-521D08</v>
      </c>
      <c r="BM173" s="32" t="b">
        <f t="shared" si="46"/>
        <v>1</v>
      </c>
      <c r="BN173" s="32" t="b">
        <f t="shared" si="47"/>
        <v>1</v>
      </c>
      <c r="BO173" s="32" t="b">
        <f t="shared" si="48"/>
        <v>1</v>
      </c>
      <c r="BP173" s="32" t="b">
        <f t="shared" si="49"/>
        <v>1</v>
      </c>
      <c r="BQ173" s="46" t="s">
        <v>11492</v>
      </c>
      <c r="BR173" s="46" t="s">
        <v>3462</v>
      </c>
      <c r="BS173" s="46">
        <v>0</v>
      </c>
      <c r="BT173" s="46">
        <v>0</v>
      </c>
      <c r="BU173" s="46">
        <v>2</v>
      </c>
      <c r="BV173" s="46" t="s">
        <v>3463</v>
      </c>
      <c r="BW173" s="46" t="s">
        <v>9398</v>
      </c>
      <c r="BX173" s="61">
        <v>43165.31904209491</v>
      </c>
      <c r="BY173" s="46" t="s">
        <v>9398</v>
      </c>
      <c r="BZ173" s="61">
        <v>43165.31904209491</v>
      </c>
    </row>
    <row r="174" spans="48:78" x14ac:dyDescent="0.35">
      <c r="AV174" s="32" t="str">
        <f t="shared" si="50"/>
        <v>FHQ1D11</v>
      </c>
      <c r="AW174" s="32" t="b">
        <f t="shared" si="42"/>
        <v>1</v>
      </c>
      <c r="AX174" s="32" t="b">
        <f t="shared" si="43"/>
        <v>1</v>
      </c>
      <c r="AY174" s="32" t="b">
        <f t="shared" si="44"/>
        <v>1</v>
      </c>
      <c r="AZ174" s="32" t="b">
        <f t="shared" si="45"/>
        <v>1</v>
      </c>
      <c r="BA174" t="s">
        <v>13</v>
      </c>
      <c r="BB174" t="s">
        <v>3467</v>
      </c>
      <c r="BC174">
        <v>60</v>
      </c>
      <c r="BD174">
        <v>15</v>
      </c>
      <c r="BE174">
        <v>2</v>
      </c>
      <c r="BF174" t="s">
        <v>3468</v>
      </c>
      <c r="BG174" t="s">
        <v>9398</v>
      </c>
      <c r="BH174" s="61">
        <v>42915.547750347221</v>
      </c>
      <c r="BI174" t="s">
        <v>9398</v>
      </c>
      <c r="BJ174" s="61">
        <v>42915.54951261574</v>
      </c>
      <c r="BL174" s="32" t="str">
        <f t="shared" si="51"/>
        <v>JBT-521D09</v>
      </c>
      <c r="BM174" s="32" t="b">
        <f t="shared" si="46"/>
        <v>1</v>
      </c>
      <c r="BN174" s="32" t="b">
        <f t="shared" si="47"/>
        <v>1</v>
      </c>
      <c r="BO174" s="32" t="b">
        <f t="shared" si="48"/>
        <v>1</v>
      </c>
      <c r="BP174" s="32" t="b">
        <f t="shared" si="49"/>
        <v>1</v>
      </c>
      <c r="BQ174" s="46" t="s">
        <v>11492</v>
      </c>
      <c r="BR174" s="46" t="s">
        <v>3464</v>
      </c>
      <c r="BS174" s="46">
        <v>42</v>
      </c>
      <c r="BT174" s="46">
        <v>10</v>
      </c>
      <c r="BU174" s="46">
        <v>0.5</v>
      </c>
      <c r="BV174" s="46" t="s">
        <v>3465</v>
      </c>
      <c r="BW174" s="46" t="s">
        <v>9398</v>
      </c>
      <c r="BX174" s="61">
        <v>43165.319042280091</v>
      </c>
      <c r="BY174" s="46" t="s">
        <v>9398</v>
      </c>
      <c r="BZ174" s="61">
        <v>43165.319042280091</v>
      </c>
    </row>
    <row r="175" spans="48:78" x14ac:dyDescent="0.35">
      <c r="AV175" s="32" t="str">
        <f t="shared" si="50"/>
        <v>FHQ1D12</v>
      </c>
      <c r="AW175" s="32" t="b">
        <f t="shared" si="42"/>
        <v>1</v>
      </c>
      <c r="AX175" s="32" t="b">
        <f t="shared" si="43"/>
        <v>1</v>
      </c>
      <c r="AY175" s="32" t="b">
        <f t="shared" si="44"/>
        <v>0</v>
      </c>
      <c r="AZ175" s="32" t="b">
        <f t="shared" si="45"/>
        <v>0</v>
      </c>
      <c r="BA175" t="s">
        <v>13</v>
      </c>
      <c r="BB175" t="s">
        <v>3469</v>
      </c>
      <c r="BC175">
        <v>15</v>
      </c>
      <c r="BD175">
        <v>0</v>
      </c>
      <c r="BE175">
        <v>0</v>
      </c>
      <c r="BF175" t="s">
        <v>3473</v>
      </c>
      <c r="BG175" t="s">
        <v>9398</v>
      </c>
      <c r="BH175" s="61">
        <v>43118.246239930559</v>
      </c>
      <c r="BI175" t="s">
        <v>9398</v>
      </c>
      <c r="BJ175" s="61">
        <v>43118.246239930559</v>
      </c>
      <c r="BL175" s="32" t="str">
        <f t="shared" si="51"/>
        <v>JBT-521D10</v>
      </c>
      <c r="BM175" s="32" t="b">
        <f t="shared" si="46"/>
        <v>1</v>
      </c>
      <c r="BN175" s="32" t="b">
        <f t="shared" si="47"/>
        <v>1</v>
      </c>
      <c r="BO175" s="32" t="b">
        <f t="shared" si="48"/>
        <v>1</v>
      </c>
      <c r="BP175" s="32" t="b">
        <f t="shared" si="49"/>
        <v>1</v>
      </c>
      <c r="BQ175" s="46" t="s">
        <v>11492</v>
      </c>
      <c r="BR175" s="46" t="s">
        <v>3466</v>
      </c>
      <c r="BS175" s="46">
        <v>30</v>
      </c>
      <c r="BT175" s="46">
        <v>20</v>
      </c>
      <c r="BU175" s="46">
        <v>2</v>
      </c>
      <c r="BV175" s="46" t="s">
        <v>3476</v>
      </c>
      <c r="BW175" s="46" t="s">
        <v>9398</v>
      </c>
      <c r="BX175" s="61">
        <v>43165.319042442126</v>
      </c>
      <c r="BY175" s="46" t="s">
        <v>9398</v>
      </c>
      <c r="BZ175" s="61">
        <v>43165.319042442126</v>
      </c>
    </row>
    <row r="176" spans="48:78" x14ac:dyDescent="0.35">
      <c r="AV176" s="32" t="str">
        <f t="shared" si="50"/>
        <v>FHQ1D13</v>
      </c>
      <c r="AW176" s="32" t="b">
        <f t="shared" si="42"/>
        <v>1</v>
      </c>
      <c r="AX176" s="32" t="b">
        <f t="shared" si="43"/>
        <v>1</v>
      </c>
      <c r="AY176" s="32" t="b">
        <f t="shared" si="44"/>
        <v>1</v>
      </c>
      <c r="AZ176" s="32" t="b">
        <f t="shared" si="45"/>
        <v>1</v>
      </c>
      <c r="BA176" t="s">
        <v>13</v>
      </c>
      <c r="BB176" t="s">
        <v>3470</v>
      </c>
      <c r="BC176">
        <v>30</v>
      </c>
      <c r="BD176">
        <v>10</v>
      </c>
      <c r="BE176">
        <v>1.5</v>
      </c>
      <c r="BF176" t="s">
        <v>3471</v>
      </c>
      <c r="BG176" t="s">
        <v>9398</v>
      </c>
      <c r="BH176" s="61">
        <v>43115.462852812503</v>
      </c>
      <c r="BI176" t="s">
        <v>9398</v>
      </c>
      <c r="BJ176" s="61">
        <v>43115.462852812503</v>
      </c>
      <c r="BL176" s="32" t="str">
        <f t="shared" si="51"/>
        <v>JBT-521D11</v>
      </c>
      <c r="BM176" s="32" t="b">
        <f t="shared" si="46"/>
        <v>1</v>
      </c>
      <c r="BN176" s="32" t="b">
        <f t="shared" si="47"/>
        <v>1</v>
      </c>
      <c r="BO176" s="32" t="b">
        <f t="shared" si="48"/>
        <v>1</v>
      </c>
      <c r="BP176" s="32" t="b">
        <f t="shared" si="49"/>
        <v>1</v>
      </c>
      <c r="BQ176" s="46" t="s">
        <v>11492</v>
      </c>
      <c r="BR176" s="46" t="s">
        <v>3467</v>
      </c>
      <c r="BS176" s="46">
        <v>60</v>
      </c>
      <c r="BT176" s="46">
        <v>15</v>
      </c>
      <c r="BU176" s="46">
        <v>2</v>
      </c>
      <c r="BV176" s="46" t="s">
        <v>3468</v>
      </c>
      <c r="BW176" s="46" t="s">
        <v>9398</v>
      </c>
      <c r="BX176" s="61">
        <v>43165.319042592593</v>
      </c>
      <c r="BY176" s="46" t="s">
        <v>9398</v>
      </c>
      <c r="BZ176" s="61">
        <v>43165.319042592593</v>
      </c>
    </row>
    <row r="177" spans="48:78" x14ac:dyDescent="0.35">
      <c r="AV177" s="32" t="str">
        <f t="shared" si="50"/>
        <v>FHQ1D14</v>
      </c>
      <c r="AW177" s="32" t="b">
        <f t="shared" si="42"/>
        <v>1</v>
      </c>
      <c r="AX177" s="32" t="b">
        <f t="shared" si="43"/>
        <v>1</v>
      </c>
      <c r="AY177" s="32" t="b">
        <f t="shared" si="44"/>
        <v>1</v>
      </c>
      <c r="AZ177" s="32" t="b">
        <f t="shared" si="45"/>
        <v>1</v>
      </c>
      <c r="BA177" t="s">
        <v>13</v>
      </c>
      <c r="BB177" t="s">
        <v>3472</v>
      </c>
      <c r="BC177">
        <v>45</v>
      </c>
      <c r="BD177">
        <v>15</v>
      </c>
      <c r="BE177">
        <v>2</v>
      </c>
      <c r="BF177" t="s">
        <v>9879</v>
      </c>
      <c r="BG177" t="s">
        <v>9398</v>
      </c>
      <c r="BH177" s="61">
        <v>43173.29894108796</v>
      </c>
      <c r="BI177" t="s">
        <v>9398</v>
      </c>
      <c r="BJ177" s="61">
        <v>43173.29894108796</v>
      </c>
      <c r="BL177" s="32" t="str">
        <f t="shared" si="51"/>
        <v>JBT-521D12</v>
      </c>
      <c r="BM177" s="32" t="b">
        <f t="shared" si="46"/>
        <v>1</v>
      </c>
      <c r="BN177" s="32" t="b">
        <f t="shared" si="47"/>
        <v>1</v>
      </c>
      <c r="BO177" s="32" t="b">
        <f t="shared" si="48"/>
        <v>1</v>
      </c>
      <c r="BP177" s="32" t="b">
        <f t="shared" si="49"/>
        <v>1</v>
      </c>
      <c r="BQ177" s="46" t="s">
        <v>11492</v>
      </c>
      <c r="BR177" s="46" t="s">
        <v>3469</v>
      </c>
      <c r="BS177" s="46">
        <v>15</v>
      </c>
      <c r="BT177" s="46">
        <v>10</v>
      </c>
      <c r="BU177" s="46">
        <v>2</v>
      </c>
      <c r="BV177" s="46" t="s">
        <v>3473</v>
      </c>
      <c r="BW177" s="46" t="s">
        <v>9398</v>
      </c>
      <c r="BX177" s="61">
        <v>43165.31904282407</v>
      </c>
      <c r="BY177" s="46" t="s">
        <v>9398</v>
      </c>
      <c r="BZ177" s="61">
        <v>43165.31904282407</v>
      </c>
    </row>
    <row r="178" spans="48:78" x14ac:dyDescent="0.35">
      <c r="AV178" s="32" t="str">
        <f t="shared" si="50"/>
        <v>FHQ1D15</v>
      </c>
      <c r="AW178" s="32" t="b">
        <f t="shared" si="42"/>
        <v>1</v>
      </c>
      <c r="AX178" s="32" t="b">
        <f t="shared" si="43"/>
        <v>1</v>
      </c>
      <c r="AY178" s="32" t="b">
        <f t="shared" si="44"/>
        <v>1</v>
      </c>
      <c r="AZ178" s="32" t="b">
        <f t="shared" si="45"/>
        <v>1</v>
      </c>
      <c r="BA178" t="s">
        <v>13</v>
      </c>
      <c r="BB178" t="s">
        <v>3474</v>
      </c>
      <c r="BC178">
        <v>60</v>
      </c>
      <c r="BD178">
        <v>10</v>
      </c>
      <c r="BE178">
        <v>2</v>
      </c>
      <c r="BF178" t="s">
        <v>3475</v>
      </c>
      <c r="BG178" t="s">
        <v>9398</v>
      </c>
      <c r="BH178" s="61">
        <v>43115.438449270834</v>
      </c>
      <c r="BI178" t="s">
        <v>9398</v>
      </c>
      <c r="BJ178" s="61">
        <v>43115.438449270834</v>
      </c>
      <c r="BL178" s="32" t="str">
        <f t="shared" si="51"/>
        <v>JBT-521D13</v>
      </c>
      <c r="BM178" s="32" t="b">
        <f t="shared" si="46"/>
        <v>1</v>
      </c>
      <c r="BN178" s="32" t="b">
        <f t="shared" si="47"/>
        <v>1</v>
      </c>
      <c r="BO178" s="32" t="b">
        <f t="shared" si="48"/>
        <v>1</v>
      </c>
      <c r="BP178" s="32" t="b">
        <f t="shared" si="49"/>
        <v>1</v>
      </c>
      <c r="BQ178" s="46" t="s">
        <v>11492</v>
      </c>
      <c r="BR178" s="46" t="s">
        <v>3470</v>
      </c>
      <c r="BS178" s="46">
        <v>30</v>
      </c>
      <c r="BT178" s="46">
        <v>10</v>
      </c>
      <c r="BU178" s="46">
        <v>1.5</v>
      </c>
      <c r="BV178" s="46" t="s">
        <v>3471</v>
      </c>
      <c r="BW178" s="46" t="s">
        <v>9398</v>
      </c>
      <c r="BX178" s="61">
        <v>43165.319043020834</v>
      </c>
      <c r="BY178" s="46" t="s">
        <v>9398</v>
      </c>
      <c r="BZ178" s="61">
        <v>43165.319043020834</v>
      </c>
    </row>
    <row r="179" spans="48:78" x14ac:dyDescent="0.35">
      <c r="AV179" s="32" t="str">
        <f t="shared" si="50"/>
        <v>FHQ1D16</v>
      </c>
      <c r="AW179" s="32" t="b">
        <f t="shared" si="42"/>
        <v>1</v>
      </c>
      <c r="AX179" s="32" t="b">
        <f t="shared" si="43"/>
        <v>1</v>
      </c>
      <c r="AY179" s="32" t="b">
        <f t="shared" si="44"/>
        <v>1</v>
      </c>
      <c r="AZ179" s="32" t="b">
        <f t="shared" si="45"/>
        <v>1</v>
      </c>
      <c r="BA179" t="s">
        <v>13</v>
      </c>
      <c r="BB179" t="s">
        <v>10290</v>
      </c>
      <c r="BC179">
        <v>55</v>
      </c>
      <c r="BD179">
        <v>15</v>
      </c>
      <c r="BE179">
        <v>2</v>
      </c>
      <c r="BF179" t="s">
        <v>10291</v>
      </c>
      <c r="BG179" t="s">
        <v>9398</v>
      </c>
      <c r="BH179" s="61">
        <v>43264.431989502315</v>
      </c>
      <c r="BI179" t="s">
        <v>9398</v>
      </c>
      <c r="BJ179" s="61">
        <v>43264.431989502315</v>
      </c>
      <c r="BL179" s="32" t="str">
        <f t="shared" si="51"/>
        <v>JBT-521D14</v>
      </c>
      <c r="BM179" s="32" t="b">
        <f t="shared" si="46"/>
        <v>1</v>
      </c>
      <c r="BN179" s="32" t="b">
        <f t="shared" si="47"/>
        <v>1</v>
      </c>
      <c r="BO179" s="32" t="b">
        <f t="shared" si="48"/>
        <v>1</v>
      </c>
      <c r="BP179" s="32" t="b">
        <f t="shared" si="49"/>
        <v>1</v>
      </c>
      <c r="BQ179" s="46" t="s">
        <v>11492</v>
      </c>
      <c r="BR179" s="46" t="s">
        <v>3472</v>
      </c>
      <c r="BS179" s="46">
        <v>45</v>
      </c>
      <c r="BT179" s="46">
        <v>15</v>
      </c>
      <c r="BU179" s="46">
        <v>2</v>
      </c>
      <c r="BV179" s="46" t="s">
        <v>9879</v>
      </c>
      <c r="BW179" s="46" t="s">
        <v>9398</v>
      </c>
      <c r="BX179" s="61">
        <v>43173.303010682874</v>
      </c>
      <c r="BY179" s="46" t="s">
        <v>9398</v>
      </c>
      <c r="BZ179" s="61">
        <v>43173.303010682874</v>
      </c>
    </row>
    <row r="180" spans="48:78" x14ac:dyDescent="0.35">
      <c r="AV180" s="32" t="str">
        <f t="shared" si="50"/>
        <v>FHQ1D17</v>
      </c>
      <c r="AW180" s="32" t="b">
        <f t="shared" si="42"/>
        <v>1</v>
      </c>
      <c r="AX180" s="32" t="b">
        <f t="shared" si="43"/>
        <v>1</v>
      </c>
      <c r="AY180" s="32" t="b">
        <f t="shared" si="44"/>
        <v>1</v>
      </c>
      <c r="AZ180" s="32" t="b">
        <f t="shared" si="45"/>
        <v>1</v>
      </c>
      <c r="BA180" t="s">
        <v>13</v>
      </c>
      <c r="BB180" t="s">
        <v>11346</v>
      </c>
      <c r="BC180">
        <v>45</v>
      </c>
      <c r="BD180">
        <v>40</v>
      </c>
      <c r="BE180">
        <v>0.5</v>
      </c>
      <c r="BF180" t="s">
        <v>11347</v>
      </c>
      <c r="BG180" t="s">
        <v>9398</v>
      </c>
      <c r="BH180" s="61">
        <v>43319.563033101855</v>
      </c>
      <c r="BI180" t="s">
        <v>9398</v>
      </c>
      <c r="BJ180" s="61">
        <v>43319.563033101855</v>
      </c>
      <c r="BL180" s="32" t="str">
        <f t="shared" si="51"/>
        <v>JBT-521D15</v>
      </c>
      <c r="BM180" s="32" t="b">
        <f t="shared" si="46"/>
        <v>1</v>
      </c>
      <c r="BN180" s="32" t="b">
        <f t="shared" si="47"/>
        <v>1</v>
      </c>
      <c r="BO180" s="32" t="b">
        <f t="shared" si="48"/>
        <v>1</v>
      </c>
      <c r="BP180" s="32" t="b">
        <f t="shared" si="49"/>
        <v>1</v>
      </c>
      <c r="BQ180" s="46" t="s">
        <v>11492</v>
      </c>
      <c r="BR180" s="46" t="s">
        <v>3474</v>
      </c>
      <c r="BS180" s="46">
        <v>60</v>
      </c>
      <c r="BT180" s="46">
        <v>10</v>
      </c>
      <c r="BU180" s="46">
        <v>2</v>
      </c>
      <c r="BV180" s="46" t="s">
        <v>3475</v>
      </c>
      <c r="BW180" s="46" t="s">
        <v>9398</v>
      </c>
      <c r="BX180" s="61">
        <v>43165.319043206022</v>
      </c>
      <c r="BY180" s="46" t="s">
        <v>9398</v>
      </c>
      <c r="BZ180" s="61">
        <v>43165.319043206022</v>
      </c>
    </row>
    <row r="181" spans="48:78" x14ac:dyDescent="0.35">
      <c r="AV181" s="32" t="str">
        <f t="shared" si="50"/>
        <v>FHQ1LOC</v>
      </c>
      <c r="AW181" s="32" t="b">
        <f t="shared" si="42"/>
        <v>1</v>
      </c>
      <c r="AX181" s="32" t="b">
        <f t="shared" si="43"/>
        <v>1</v>
      </c>
      <c r="AY181" s="32" t="b">
        <f t="shared" si="44"/>
        <v>1</v>
      </c>
      <c r="AZ181" s="32" t="b">
        <f t="shared" si="45"/>
        <v>1</v>
      </c>
      <c r="BA181" t="s">
        <v>13</v>
      </c>
      <c r="BB181" t="s">
        <v>3510</v>
      </c>
      <c r="BC181">
        <v>0</v>
      </c>
      <c r="BD181">
        <v>0</v>
      </c>
      <c r="BE181">
        <v>0</v>
      </c>
      <c r="BF181" t="s">
        <v>3511</v>
      </c>
      <c r="BG181" t="s">
        <v>9398</v>
      </c>
      <c r="BH181" s="61">
        <v>43115.438449456022</v>
      </c>
      <c r="BI181" t="s">
        <v>9398</v>
      </c>
      <c r="BJ181" s="61">
        <v>43115.438449456022</v>
      </c>
      <c r="BL181" s="32" t="str">
        <f t="shared" si="51"/>
        <v>JBT-521D16</v>
      </c>
      <c r="BM181" s="32" t="b">
        <f t="shared" si="46"/>
        <v>1</v>
      </c>
      <c r="BN181" s="32" t="b">
        <f t="shared" si="47"/>
        <v>1</v>
      </c>
      <c r="BO181" s="32" t="b">
        <f t="shared" si="48"/>
        <v>1</v>
      </c>
      <c r="BP181" s="32" t="b">
        <f t="shared" si="49"/>
        <v>1</v>
      </c>
      <c r="BQ181" s="46" t="s">
        <v>11492</v>
      </c>
      <c r="BR181" s="46" t="s">
        <v>10290</v>
      </c>
      <c r="BS181" s="46">
        <v>55</v>
      </c>
      <c r="BT181" s="46">
        <v>15</v>
      </c>
      <c r="BU181" s="46">
        <v>2</v>
      </c>
      <c r="BV181" s="46" t="s">
        <v>10291</v>
      </c>
      <c r="BW181" s="46" t="s">
        <v>9398</v>
      </c>
      <c r="BX181" s="61">
        <v>43230.333532060184</v>
      </c>
      <c r="BY181" s="46" t="s">
        <v>9398</v>
      </c>
      <c r="BZ181" s="61">
        <v>43230.333718599541</v>
      </c>
    </row>
    <row r="182" spans="48:78" x14ac:dyDescent="0.35">
      <c r="AV182" s="32" t="str">
        <f t="shared" si="50"/>
        <v>FHQ1N07</v>
      </c>
      <c r="AW182" s="32" t="b">
        <f t="shared" si="42"/>
        <v>1</v>
      </c>
      <c r="AX182" s="32" t="b">
        <f t="shared" si="43"/>
        <v>1</v>
      </c>
      <c r="AY182" s="32" t="b">
        <f t="shared" si="44"/>
        <v>1</v>
      </c>
      <c r="AZ182" s="32" t="b">
        <f t="shared" si="45"/>
        <v>1</v>
      </c>
      <c r="BA182" t="s">
        <v>13</v>
      </c>
      <c r="BB182" t="s">
        <v>3477</v>
      </c>
      <c r="BC182">
        <v>7</v>
      </c>
      <c r="BD182">
        <v>0</v>
      </c>
      <c r="BE182">
        <v>0</v>
      </c>
      <c r="BF182" t="s">
        <v>3478</v>
      </c>
      <c r="BG182" t="s">
        <v>9398</v>
      </c>
      <c r="BH182" s="61">
        <v>43115.43844957176</v>
      </c>
      <c r="BI182" t="s">
        <v>9398</v>
      </c>
      <c r="BJ182" s="61">
        <v>43115.43844957176</v>
      </c>
      <c r="BL182" s="32" t="str">
        <f t="shared" si="51"/>
        <v>JBT-521D17</v>
      </c>
      <c r="BM182" s="32" t="b">
        <f t="shared" si="46"/>
        <v>1</v>
      </c>
      <c r="BN182" s="32" t="b">
        <f t="shared" si="47"/>
        <v>1</v>
      </c>
      <c r="BO182" s="32" t="b">
        <f t="shared" si="48"/>
        <v>1</v>
      </c>
      <c r="BP182" s="32" t="b">
        <f t="shared" si="49"/>
        <v>1</v>
      </c>
      <c r="BQ182" s="46" t="s">
        <v>11492</v>
      </c>
      <c r="BR182" s="46" t="s">
        <v>11346</v>
      </c>
      <c r="BS182" s="46">
        <v>45</v>
      </c>
      <c r="BT182" s="46">
        <v>40</v>
      </c>
      <c r="BU182" s="46">
        <v>0.5</v>
      </c>
      <c r="BV182" s="46" t="s">
        <v>11347</v>
      </c>
      <c r="BW182" s="46" t="s">
        <v>9398</v>
      </c>
      <c r="BX182" s="61">
        <v>43403.459123229164</v>
      </c>
      <c r="BY182" s="46" t="s">
        <v>9398</v>
      </c>
      <c r="BZ182" s="61">
        <v>43403.459123229164</v>
      </c>
    </row>
    <row r="183" spans="48:78" x14ac:dyDescent="0.35">
      <c r="AV183" s="32" t="str">
        <f t="shared" si="50"/>
        <v>FHQ1N08</v>
      </c>
      <c r="AW183" s="32" t="b">
        <f t="shared" si="42"/>
        <v>1</v>
      </c>
      <c r="AX183" s="32" t="b">
        <f t="shared" si="43"/>
        <v>1</v>
      </c>
      <c r="AY183" s="32" t="b">
        <f t="shared" si="44"/>
        <v>1</v>
      </c>
      <c r="AZ183" s="32" t="b">
        <f t="shared" si="45"/>
        <v>1</v>
      </c>
      <c r="BA183" t="s">
        <v>13</v>
      </c>
      <c r="BB183" t="s">
        <v>3479</v>
      </c>
      <c r="BC183">
        <v>8</v>
      </c>
      <c r="BD183">
        <v>0</v>
      </c>
      <c r="BE183">
        <v>0</v>
      </c>
      <c r="BF183" t="s">
        <v>3480</v>
      </c>
      <c r="BG183" t="s">
        <v>9398</v>
      </c>
      <c r="BH183" s="61">
        <v>42894.461837268522</v>
      </c>
      <c r="BI183" t="s">
        <v>9398</v>
      </c>
      <c r="BJ183" s="61">
        <v>42915.548589317128</v>
      </c>
      <c r="BL183" s="32" t="str">
        <f t="shared" si="51"/>
        <v>JBT-521LOC</v>
      </c>
      <c r="BM183" s="32" t="b">
        <f t="shared" si="46"/>
        <v>1</v>
      </c>
      <c r="BN183" s="32" t="b">
        <f t="shared" si="47"/>
        <v>1</v>
      </c>
      <c r="BO183" s="32" t="b">
        <f t="shared" si="48"/>
        <v>1</v>
      </c>
      <c r="BP183" s="32" t="b">
        <f t="shared" si="49"/>
        <v>1</v>
      </c>
      <c r="BQ183" s="46" t="s">
        <v>11492</v>
      </c>
      <c r="BR183" s="46" t="s">
        <v>3510</v>
      </c>
      <c r="BS183" s="46">
        <v>0</v>
      </c>
      <c r="BT183" s="46">
        <v>0</v>
      </c>
      <c r="BU183" s="46">
        <v>0</v>
      </c>
      <c r="BV183" s="46" t="s">
        <v>3511</v>
      </c>
      <c r="BW183" s="46" t="s">
        <v>9398</v>
      </c>
      <c r="BX183" s="61">
        <v>43165.319043483796</v>
      </c>
      <c r="BY183" s="46" t="s">
        <v>9398</v>
      </c>
      <c r="BZ183" s="61">
        <v>43165.319043483796</v>
      </c>
    </row>
    <row r="184" spans="48:78" x14ac:dyDescent="0.35">
      <c r="AV184" s="32" t="str">
        <f t="shared" si="50"/>
        <v>FHQ1N10</v>
      </c>
      <c r="AW184" s="32" t="b">
        <f t="shared" si="42"/>
        <v>1</v>
      </c>
      <c r="AX184" s="32" t="b">
        <f t="shared" si="43"/>
        <v>1</v>
      </c>
      <c r="AY184" s="32" t="b">
        <f t="shared" si="44"/>
        <v>1</v>
      </c>
      <c r="AZ184" s="32" t="b">
        <f t="shared" si="45"/>
        <v>1</v>
      </c>
      <c r="BA184" t="s">
        <v>13</v>
      </c>
      <c r="BB184" t="s">
        <v>3481</v>
      </c>
      <c r="BC184">
        <v>10</v>
      </c>
      <c r="BD184">
        <v>0</v>
      </c>
      <c r="BE184">
        <v>0</v>
      </c>
      <c r="BF184" t="s">
        <v>3482</v>
      </c>
      <c r="BG184" t="s">
        <v>9398</v>
      </c>
      <c r="BH184" s="61">
        <v>42894.46183738426</v>
      </c>
      <c r="BI184" t="s">
        <v>9398</v>
      </c>
      <c r="BJ184" s="61">
        <v>42915.548589432874</v>
      </c>
      <c r="BL184" s="32" t="str">
        <f t="shared" si="51"/>
        <v>JBT-521N07</v>
      </c>
      <c r="BM184" s="32" t="b">
        <f t="shared" si="46"/>
        <v>1</v>
      </c>
      <c r="BN184" s="32" t="b">
        <f t="shared" si="47"/>
        <v>1</v>
      </c>
      <c r="BO184" s="32" t="b">
        <f t="shared" si="48"/>
        <v>1</v>
      </c>
      <c r="BP184" s="32" t="b">
        <f t="shared" si="49"/>
        <v>1</v>
      </c>
      <c r="BQ184" s="46" t="s">
        <v>11492</v>
      </c>
      <c r="BR184" s="46" t="s">
        <v>3477</v>
      </c>
      <c r="BS184" s="46">
        <v>7</v>
      </c>
      <c r="BT184" s="46">
        <v>0</v>
      </c>
      <c r="BU184" s="46">
        <v>0</v>
      </c>
      <c r="BV184" s="46" t="s">
        <v>3478</v>
      </c>
      <c r="BW184" s="46" t="s">
        <v>9398</v>
      </c>
      <c r="BX184" s="61">
        <v>43165.319043750002</v>
      </c>
      <c r="BY184" s="46" t="s">
        <v>9398</v>
      </c>
      <c r="BZ184" s="61">
        <v>43165.319043750002</v>
      </c>
    </row>
    <row r="185" spans="48:78" x14ac:dyDescent="0.35">
      <c r="AV185" s="32" t="str">
        <f t="shared" si="50"/>
        <v>FHQ1N15</v>
      </c>
      <c r="AW185" s="32" t="b">
        <f t="shared" si="42"/>
        <v>1</v>
      </c>
      <c r="AX185" s="32" t="b">
        <f t="shared" si="43"/>
        <v>1</v>
      </c>
      <c r="AY185" s="32" t="b">
        <f t="shared" si="44"/>
        <v>1</v>
      </c>
      <c r="AZ185" s="32" t="b">
        <f t="shared" si="45"/>
        <v>1</v>
      </c>
      <c r="BA185" t="s">
        <v>13</v>
      </c>
      <c r="BB185" t="s">
        <v>3483</v>
      </c>
      <c r="BC185">
        <v>15</v>
      </c>
      <c r="BD185">
        <v>0</v>
      </c>
      <c r="BE185">
        <v>0</v>
      </c>
      <c r="BF185" t="s">
        <v>3484</v>
      </c>
      <c r="BG185" t="s">
        <v>9398</v>
      </c>
      <c r="BH185" s="61">
        <v>42894.461837650466</v>
      </c>
      <c r="BI185" t="s">
        <v>9398</v>
      </c>
      <c r="BJ185" s="61">
        <v>42915.548589583334</v>
      </c>
      <c r="BL185" s="32" t="str">
        <f t="shared" si="51"/>
        <v>JBT-521N08</v>
      </c>
      <c r="BM185" s="32" t="b">
        <f t="shared" si="46"/>
        <v>1</v>
      </c>
      <c r="BN185" s="32" t="b">
        <f t="shared" si="47"/>
        <v>1</v>
      </c>
      <c r="BO185" s="32" t="b">
        <f t="shared" si="48"/>
        <v>1</v>
      </c>
      <c r="BP185" s="32" t="b">
        <f t="shared" si="49"/>
        <v>1</v>
      </c>
      <c r="BQ185" s="46" t="s">
        <v>11492</v>
      </c>
      <c r="BR185" s="46" t="s">
        <v>3479</v>
      </c>
      <c r="BS185" s="46">
        <v>8</v>
      </c>
      <c r="BT185" s="46">
        <v>0</v>
      </c>
      <c r="BU185" s="46">
        <v>0</v>
      </c>
      <c r="BV185" s="46" t="s">
        <v>3480</v>
      </c>
      <c r="BW185" s="46" t="s">
        <v>9398</v>
      </c>
      <c r="BX185" s="61">
        <v>43165.319044016207</v>
      </c>
      <c r="BY185" s="46" t="s">
        <v>9398</v>
      </c>
      <c r="BZ185" s="61">
        <v>43165.319044016207</v>
      </c>
    </row>
    <row r="186" spans="48:78" x14ac:dyDescent="0.35">
      <c r="AV186" s="32" t="str">
        <f t="shared" si="50"/>
        <v>FHQ1N20</v>
      </c>
      <c r="AW186" s="32" t="b">
        <f t="shared" si="42"/>
        <v>1</v>
      </c>
      <c r="AX186" s="32" t="b">
        <f t="shared" si="43"/>
        <v>1</v>
      </c>
      <c r="AY186" s="32" t="b">
        <f t="shared" si="44"/>
        <v>1</v>
      </c>
      <c r="AZ186" s="32" t="b">
        <f t="shared" si="45"/>
        <v>1</v>
      </c>
      <c r="BA186" t="s">
        <v>13</v>
      </c>
      <c r="BB186" t="s">
        <v>3485</v>
      </c>
      <c r="BC186">
        <v>20</v>
      </c>
      <c r="BD186">
        <v>0</v>
      </c>
      <c r="BE186">
        <v>0</v>
      </c>
      <c r="BF186" t="s">
        <v>3486</v>
      </c>
      <c r="BG186" t="s">
        <v>9398</v>
      </c>
      <c r="BH186" s="61">
        <v>42894.461837812501</v>
      </c>
      <c r="BI186" t="s">
        <v>9398</v>
      </c>
      <c r="BJ186" s="61">
        <v>42915.548589699072</v>
      </c>
      <c r="BL186" s="32" t="str">
        <f t="shared" si="51"/>
        <v>JBT-521N10</v>
      </c>
      <c r="BM186" s="32" t="b">
        <f t="shared" si="46"/>
        <v>1</v>
      </c>
      <c r="BN186" s="32" t="b">
        <f t="shared" si="47"/>
        <v>1</v>
      </c>
      <c r="BO186" s="32" t="b">
        <f t="shared" si="48"/>
        <v>1</v>
      </c>
      <c r="BP186" s="32" t="b">
        <f t="shared" si="49"/>
        <v>1</v>
      </c>
      <c r="BQ186" s="46" t="s">
        <v>11492</v>
      </c>
      <c r="BR186" s="46" t="s">
        <v>3481</v>
      </c>
      <c r="BS186" s="46">
        <v>10</v>
      </c>
      <c r="BT186" s="46">
        <v>0</v>
      </c>
      <c r="BU186" s="46">
        <v>0</v>
      </c>
      <c r="BV186" s="46" t="s">
        <v>3482</v>
      </c>
      <c r="BW186" s="46" t="s">
        <v>9398</v>
      </c>
      <c r="BX186" s="61">
        <v>43165.319044247684</v>
      </c>
      <c r="BY186" s="46" t="s">
        <v>9398</v>
      </c>
      <c r="BZ186" s="61">
        <v>43165.319044247684</v>
      </c>
    </row>
    <row r="187" spans="48:78" x14ac:dyDescent="0.35">
      <c r="AV187" s="32" t="str">
        <f t="shared" si="50"/>
        <v>FHQ1N30</v>
      </c>
      <c r="AW187" s="32" t="b">
        <f t="shared" si="42"/>
        <v>1</v>
      </c>
      <c r="AX187" s="32" t="b">
        <f t="shared" si="43"/>
        <v>1</v>
      </c>
      <c r="AY187" s="32" t="b">
        <f t="shared" si="44"/>
        <v>1</v>
      </c>
      <c r="AZ187" s="32" t="b">
        <f t="shared" si="45"/>
        <v>1</v>
      </c>
      <c r="BA187" t="s">
        <v>13</v>
      </c>
      <c r="BB187" t="s">
        <v>3487</v>
      </c>
      <c r="BC187">
        <v>30</v>
      </c>
      <c r="BD187">
        <v>0</v>
      </c>
      <c r="BE187">
        <v>0</v>
      </c>
      <c r="BF187" t="s">
        <v>3488</v>
      </c>
      <c r="BG187" t="s">
        <v>9398</v>
      </c>
      <c r="BH187" s="61">
        <v>42894.461838043979</v>
      </c>
      <c r="BI187" t="s">
        <v>9398</v>
      </c>
      <c r="BJ187" s="61">
        <v>42915.54858978009</v>
      </c>
      <c r="BL187" s="32" t="str">
        <f t="shared" si="51"/>
        <v>JBT-521N15</v>
      </c>
      <c r="BM187" s="32" t="b">
        <f t="shared" si="46"/>
        <v>1</v>
      </c>
      <c r="BN187" s="32" t="b">
        <f t="shared" si="47"/>
        <v>1</v>
      </c>
      <c r="BO187" s="32" t="b">
        <f t="shared" si="48"/>
        <v>1</v>
      </c>
      <c r="BP187" s="32" t="b">
        <f t="shared" si="49"/>
        <v>1</v>
      </c>
      <c r="BQ187" s="46" t="s">
        <v>11492</v>
      </c>
      <c r="BR187" s="46" t="s">
        <v>3483</v>
      </c>
      <c r="BS187" s="46">
        <v>15</v>
      </c>
      <c r="BT187" s="46">
        <v>0</v>
      </c>
      <c r="BU187" s="46">
        <v>0</v>
      </c>
      <c r="BV187" s="46" t="s">
        <v>3484</v>
      </c>
      <c r="BW187" s="46" t="s">
        <v>9398</v>
      </c>
      <c r="BX187" s="61">
        <v>43165.319044479169</v>
      </c>
      <c r="BY187" s="46" t="s">
        <v>9398</v>
      </c>
      <c r="BZ187" s="61">
        <v>43165.319044479169</v>
      </c>
    </row>
    <row r="188" spans="48:78" x14ac:dyDescent="0.35">
      <c r="AV188" s="32" t="str">
        <f t="shared" si="50"/>
        <v>FHQ1N40</v>
      </c>
      <c r="AW188" s="32" t="b">
        <f t="shared" si="42"/>
        <v>1</v>
      </c>
      <c r="AX188" s="32" t="b">
        <f t="shared" si="43"/>
        <v>1</v>
      </c>
      <c r="AY188" s="32" t="b">
        <f t="shared" si="44"/>
        <v>1</v>
      </c>
      <c r="AZ188" s="32" t="b">
        <f t="shared" si="45"/>
        <v>1</v>
      </c>
      <c r="BA188" t="s">
        <v>13</v>
      </c>
      <c r="BB188" t="s">
        <v>3489</v>
      </c>
      <c r="BC188">
        <v>40</v>
      </c>
      <c r="BD188">
        <v>0</v>
      </c>
      <c r="BE188">
        <v>0</v>
      </c>
      <c r="BF188" t="s">
        <v>3490</v>
      </c>
      <c r="BG188" t="s">
        <v>9398</v>
      </c>
      <c r="BH188" s="61">
        <v>43115.46285300926</v>
      </c>
      <c r="BI188" t="s">
        <v>9398</v>
      </c>
      <c r="BJ188" s="61">
        <v>43115.46285300926</v>
      </c>
      <c r="BL188" s="32" t="str">
        <f t="shared" si="51"/>
        <v>JBT-521N20</v>
      </c>
      <c r="BM188" s="32" t="b">
        <f t="shared" si="46"/>
        <v>1</v>
      </c>
      <c r="BN188" s="32" t="b">
        <f t="shared" si="47"/>
        <v>1</v>
      </c>
      <c r="BO188" s="32" t="b">
        <f t="shared" si="48"/>
        <v>1</v>
      </c>
      <c r="BP188" s="32" t="b">
        <f t="shared" si="49"/>
        <v>1</v>
      </c>
      <c r="BQ188" s="46" t="s">
        <v>11492</v>
      </c>
      <c r="BR188" s="46" t="s">
        <v>3485</v>
      </c>
      <c r="BS188" s="46">
        <v>20</v>
      </c>
      <c r="BT188" s="46">
        <v>0</v>
      </c>
      <c r="BU188" s="46">
        <v>0</v>
      </c>
      <c r="BV188" s="46" t="s">
        <v>3486</v>
      </c>
      <c r="BW188" s="46" t="s">
        <v>9398</v>
      </c>
      <c r="BX188" s="61">
        <v>43165.319044675925</v>
      </c>
      <c r="BY188" s="46" t="s">
        <v>9398</v>
      </c>
      <c r="BZ188" s="61">
        <v>43165.319044675925</v>
      </c>
    </row>
    <row r="189" spans="48:78" x14ac:dyDescent="0.35">
      <c r="AV189" s="32" t="str">
        <f t="shared" si="50"/>
        <v>FHQ1N42</v>
      </c>
      <c r="AW189" s="32" t="b">
        <f t="shared" si="42"/>
        <v>1</v>
      </c>
      <c r="AX189" s="32" t="b">
        <f t="shared" si="43"/>
        <v>1</v>
      </c>
      <c r="AY189" s="32" t="b">
        <f t="shared" si="44"/>
        <v>1</v>
      </c>
      <c r="AZ189" s="32" t="b">
        <f t="shared" si="45"/>
        <v>1</v>
      </c>
      <c r="BA189" t="s">
        <v>13</v>
      </c>
      <c r="BB189" t="s">
        <v>3491</v>
      </c>
      <c r="BC189">
        <v>42</v>
      </c>
      <c r="BD189">
        <v>0</v>
      </c>
      <c r="BE189">
        <v>0</v>
      </c>
      <c r="BF189" t="s">
        <v>3492</v>
      </c>
      <c r="BG189" t="s">
        <v>9398</v>
      </c>
      <c r="BH189" s="61">
        <v>42894.461838194446</v>
      </c>
      <c r="BI189" t="s">
        <v>9398</v>
      </c>
      <c r="BJ189" s="61">
        <v>42915.548589895836</v>
      </c>
      <c r="BL189" s="32" t="str">
        <f t="shared" si="51"/>
        <v>JBT-521N30</v>
      </c>
      <c r="BM189" s="32" t="b">
        <f t="shared" si="46"/>
        <v>1</v>
      </c>
      <c r="BN189" s="32" t="b">
        <f t="shared" si="47"/>
        <v>1</v>
      </c>
      <c r="BO189" s="32" t="b">
        <f t="shared" si="48"/>
        <v>1</v>
      </c>
      <c r="BP189" s="32" t="b">
        <f t="shared" si="49"/>
        <v>1</v>
      </c>
      <c r="BQ189" s="46" t="s">
        <v>11492</v>
      </c>
      <c r="BR189" s="46" t="s">
        <v>3487</v>
      </c>
      <c r="BS189" s="46">
        <v>30</v>
      </c>
      <c r="BT189" s="46">
        <v>0</v>
      </c>
      <c r="BU189" s="46">
        <v>0</v>
      </c>
      <c r="BV189" s="46" t="s">
        <v>3488</v>
      </c>
      <c r="BW189" s="46" t="s">
        <v>9398</v>
      </c>
      <c r="BX189" s="61">
        <v>43165.319044872682</v>
      </c>
      <c r="BY189" s="46" t="s">
        <v>9398</v>
      </c>
      <c r="BZ189" s="61">
        <v>43165.319044872682</v>
      </c>
    </row>
    <row r="190" spans="48:78" x14ac:dyDescent="0.35">
      <c r="AV190" s="32" t="str">
        <f t="shared" si="50"/>
        <v>FHQ1N45</v>
      </c>
      <c r="AW190" s="32" t="b">
        <f t="shared" si="42"/>
        <v>1</v>
      </c>
      <c r="AX190" s="32" t="b">
        <f t="shared" si="43"/>
        <v>1</v>
      </c>
      <c r="AY190" s="32" t="b">
        <f t="shared" si="44"/>
        <v>1</v>
      </c>
      <c r="AZ190" s="32" t="b">
        <f t="shared" si="45"/>
        <v>1</v>
      </c>
      <c r="BA190" t="s">
        <v>13</v>
      </c>
      <c r="BB190" t="s">
        <v>3493</v>
      </c>
      <c r="BC190">
        <v>45</v>
      </c>
      <c r="BD190">
        <v>0</v>
      </c>
      <c r="BE190">
        <v>0</v>
      </c>
      <c r="BF190" t="s">
        <v>3494</v>
      </c>
      <c r="BG190" t="s">
        <v>9398</v>
      </c>
      <c r="BH190" s="61">
        <v>42755.451609756943</v>
      </c>
      <c r="BI190" t="s">
        <v>9398</v>
      </c>
      <c r="BJ190" s="61">
        <v>42915.548590011575</v>
      </c>
      <c r="BL190" s="32" t="str">
        <f t="shared" si="51"/>
        <v>JBT-521N40</v>
      </c>
      <c r="BM190" s="32" t="b">
        <f t="shared" si="46"/>
        <v>1</v>
      </c>
      <c r="BN190" s="32" t="b">
        <f t="shared" si="47"/>
        <v>1</v>
      </c>
      <c r="BO190" s="32" t="b">
        <f t="shared" si="48"/>
        <v>1</v>
      </c>
      <c r="BP190" s="32" t="b">
        <f t="shared" si="49"/>
        <v>1</v>
      </c>
      <c r="BQ190" s="46" t="s">
        <v>11492</v>
      </c>
      <c r="BR190" s="46" t="s">
        <v>3489</v>
      </c>
      <c r="BS190" s="46">
        <v>40</v>
      </c>
      <c r="BT190" s="46">
        <v>0</v>
      </c>
      <c r="BU190" s="46">
        <v>0</v>
      </c>
      <c r="BV190" s="46" t="s">
        <v>3490</v>
      </c>
      <c r="BW190" s="46" t="s">
        <v>9398</v>
      </c>
      <c r="BX190" s="61">
        <v>43165.31904505787</v>
      </c>
      <c r="BY190" s="46" t="s">
        <v>9398</v>
      </c>
      <c r="BZ190" s="61">
        <v>43165.31904505787</v>
      </c>
    </row>
    <row r="191" spans="48:78" x14ac:dyDescent="0.35">
      <c r="AV191" s="32" t="str">
        <f t="shared" si="50"/>
        <v>FHQ1N50</v>
      </c>
      <c r="AW191" s="32" t="b">
        <f t="shared" si="42"/>
        <v>1</v>
      </c>
      <c r="AX191" s="32" t="b">
        <f t="shared" si="43"/>
        <v>1</v>
      </c>
      <c r="AY191" s="32" t="b">
        <f t="shared" si="44"/>
        <v>1</v>
      </c>
      <c r="AZ191" s="32" t="b">
        <f t="shared" si="45"/>
        <v>1</v>
      </c>
      <c r="BA191" t="s">
        <v>13</v>
      </c>
      <c r="BB191" t="s">
        <v>3495</v>
      </c>
      <c r="BC191">
        <v>50</v>
      </c>
      <c r="BD191">
        <v>0</v>
      </c>
      <c r="BE191">
        <v>0</v>
      </c>
      <c r="BF191" t="s">
        <v>3496</v>
      </c>
      <c r="BG191" t="s">
        <v>9398</v>
      </c>
      <c r="BH191" s="61">
        <v>43115.462853124998</v>
      </c>
      <c r="BI191" t="s">
        <v>9398</v>
      </c>
      <c r="BJ191" s="61">
        <v>43115.462853124998</v>
      </c>
      <c r="BL191" s="32" t="str">
        <f t="shared" si="51"/>
        <v>JBT-521N42</v>
      </c>
      <c r="BM191" s="32" t="b">
        <f t="shared" si="46"/>
        <v>1</v>
      </c>
      <c r="BN191" s="32" t="b">
        <f t="shared" si="47"/>
        <v>1</v>
      </c>
      <c r="BO191" s="32" t="b">
        <f t="shared" si="48"/>
        <v>1</v>
      </c>
      <c r="BP191" s="32" t="b">
        <f t="shared" si="49"/>
        <v>1</v>
      </c>
      <c r="BQ191" s="46" t="s">
        <v>11492</v>
      </c>
      <c r="BR191" s="46" t="s">
        <v>3491</v>
      </c>
      <c r="BS191" s="46">
        <v>42</v>
      </c>
      <c r="BT191" s="46">
        <v>0</v>
      </c>
      <c r="BU191" s="46">
        <v>0</v>
      </c>
      <c r="BV191" s="46" t="s">
        <v>3492</v>
      </c>
      <c r="BW191" s="46" t="s">
        <v>9398</v>
      </c>
      <c r="BX191" s="61">
        <v>43165.319045219905</v>
      </c>
      <c r="BY191" s="46" t="s">
        <v>9398</v>
      </c>
      <c r="BZ191" s="61">
        <v>43165.319045219905</v>
      </c>
    </row>
    <row r="192" spans="48:78" x14ac:dyDescent="0.35">
      <c r="AV192" s="32" t="str">
        <f t="shared" si="50"/>
        <v>FHQ1N52</v>
      </c>
      <c r="AW192" s="32" t="b">
        <f t="shared" si="42"/>
        <v>1</v>
      </c>
      <c r="AX192" s="32" t="b">
        <f t="shared" si="43"/>
        <v>1</v>
      </c>
      <c r="AY192" s="32" t="b">
        <f t="shared" si="44"/>
        <v>1</v>
      </c>
      <c r="AZ192" s="32" t="b">
        <f t="shared" si="45"/>
        <v>1</v>
      </c>
      <c r="BA192" t="s">
        <v>13</v>
      </c>
      <c r="BB192" t="s">
        <v>3497</v>
      </c>
      <c r="BC192">
        <v>52</v>
      </c>
      <c r="BD192">
        <v>0</v>
      </c>
      <c r="BE192">
        <v>0</v>
      </c>
      <c r="BF192" t="s">
        <v>3498</v>
      </c>
      <c r="BG192" t="s">
        <v>9398</v>
      </c>
      <c r="BH192" s="61">
        <v>42894.461833564812</v>
      </c>
      <c r="BI192" t="s">
        <v>9398</v>
      </c>
      <c r="BJ192" s="61">
        <v>42915.548590162034</v>
      </c>
      <c r="BL192" s="32" t="str">
        <f t="shared" si="51"/>
        <v>JBT-521N45</v>
      </c>
      <c r="BM192" s="32" t="b">
        <f t="shared" si="46"/>
        <v>1</v>
      </c>
      <c r="BN192" s="32" t="b">
        <f t="shared" si="47"/>
        <v>1</v>
      </c>
      <c r="BO192" s="32" t="b">
        <f t="shared" si="48"/>
        <v>1</v>
      </c>
      <c r="BP192" s="32" t="b">
        <f t="shared" si="49"/>
        <v>1</v>
      </c>
      <c r="BQ192" s="46" t="s">
        <v>11492</v>
      </c>
      <c r="BR192" s="46" t="s">
        <v>3493</v>
      </c>
      <c r="BS192" s="46">
        <v>45</v>
      </c>
      <c r="BT192" s="46">
        <v>0</v>
      </c>
      <c r="BU192" s="46">
        <v>0</v>
      </c>
      <c r="BV192" s="46" t="s">
        <v>3494</v>
      </c>
      <c r="BW192" s="46" t="s">
        <v>9398</v>
      </c>
      <c r="BX192" s="61">
        <v>43165.319045405093</v>
      </c>
      <c r="BY192" s="46" t="s">
        <v>9398</v>
      </c>
      <c r="BZ192" s="61">
        <v>43165.319045405093</v>
      </c>
    </row>
    <row r="193" spans="48:78" x14ac:dyDescent="0.35">
      <c r="AV193" s="32" t="str">
        <f t="shared" si="50"/>
        <v>FHQ1N60</v>
      </c>
      <c r="AW193" s="32" t="b">
        <f t="shared" si="42"/>
        <v>1</v>
      </c>
      <c r="AX193" s="32" t="b">
        <f t="shared" si="43"/>
        <v>1</v>
      </c>
      <c r="AY193" s="32" t="b">
        <f t="shared" si="44"/>
        <v>1</v>
      </c>
      <c r="AZ193" s="32" t="b">
        <f t="shared" si="45"/>
        <v>1</v>
      </c>
      <c r="BA193" t="s">
        <v>13</v>
      </c>
      <c r="BB193" t="s">
        <v>3499</v>
      </c>
      <c r="BC193">
        <v>60</v>
      </c>
      <c r="BD193">
        <v>0</v>
      </c>
      <c r="BE193">
        <v>0</v>
      </c>
      <c r="BF193" t="s">
        <v>3500</v>
      </c>
      <c r="BG193" t="s">
        <v>9398</v>
      </c>
      <c r="BH193" s="61">
        <v>42894.461833946756</v>
      </c>
      <c r="BI193" t="s">
        <v>9398</v>
      </c>
      <c r="BJ193" s="61">
        <v>42915.548590243059</v>
      </c>
      <c r="BL193" s="32" t="str">
        <f t="shared" si="51"/>
        <v>JBT-521N50</v>
      </c>
      <c r="BM193" s="32" t="b">
        <f t="shared" si="46"/>
        <v>1</v>
      </c>
      <c r="BN193" s="32" t="b">
        <f t="shared" si="47"/>
        <v>1</v>
      </c>
      <c r="BO193" s="32" t="b">
        <f t="shared" si="48"/>
        <v>1</v>
      </c>
      <c r="BP193" s="32" t="b">
        <f t="shared" si="49"/>
        <v>1</v>
      </c>
      <c r="BQ193" s="46" t="s">
        <v>11492</v>
      </c>
      <c r="BR193" s="46" t="s">
        <v>3495</v>
      </c>
      <c r="BS193" s="46">
        <v>50</v>
      </c>
      <c r="BT193" s="46">
        <v>0</v>
      </c>
      <c r="BU193" s="46">
        <v>0</v>
      </c>
      <c r="BV193" s="46" t="s">
        <v>3496</v>
      </c>
      <c r="BW193" s="46" t="s">
        <v>9398</v>
      </c>
      <c r="BX193" s="61">
        <v>43165.319045752316</v>
      </c>
      <c r="BY193" s="46" t="s">
        <v>9398</v>
      </c>
      <c r="BZ193" s="61">
        <v>43165.319045752316</v>
      </c>
    </row>
    <row r="194" spans="48:78" x14ac:dyDescent="0.35">
      <c r="AV194" s="32" t="str">
        <f t="shared" si="50"/>
        <v>FHQ1N75</v>
      </c>
      <c r="AW194" s="32" t="b">
        <f t="shared" si="42"/>
        <v>1</v>
      </c>
      <c r="AX194" s="32" t="b">
        <f t="shared" si="43"/>
        <v>1</v>
      </c>
      <c r="AY194" s="32" t="b">
        <f t="shared" si="44"/>
        <v>1</v>
      </c>
      <c r="AZ194" s="32" t="b">
        <f t="shared" si="45"/>
        <v>1</v>
      </c>
      <c r="BA194" t="s">
        <v>13</v>
      </c>
      <c r="BB194" t="s">
        <v>3501</v>
      </c>
      <c r="BC194">
        <v>75</v>
      </c>
      <c r="BD194">
        <v>0</v>
      </c>
      <c r="BE194">
        <v>0</v>
      </c>
      <c r="BF194" t="s">
        <v>3502</v>
      </c>
      <c r="BG194" t="s">
        <v>9398</v>
      </c>
      <c r="BH194" s="61">
        <v>42915.565015740744</v>
      </c>
      <c r="BI194" t="s">
        <v>9398</v>
      </c>
      <c r="BJ194" s="61">
        <v>42915.565015740744</v>
      </c>
      <c r="BL194" s="32" t="str">
        <f t="shared" si="51"/>
        <v>JBT-521N52</v>
      </c>
      <c r="BM194" s="32" t="b">
        <f t="shared" si="46"/>
        <v>1</v>
      </c>
      <c r="BN194" s="32" t="b">
        <f t="shared" si="47"/>
        <v>1</v>
      </c>
      <c r="BO194" s="32" t="b">
        <f t="shared" si="48"/>
        <v>1</v>
      </c>
      <c r="BP194" s="32" t="b">
        <f t="shared" si="49"/>
        <v>1</v>
      </c>
      <c r="BQ194" s="46" t="s">
        <v>11492</v>
      </c>
      <c r="BR194" s="46" t="s">
        <v>3497</v>
      </c>
      <c r="BS194" s="46">
        <v>52</v>
      </c>
      <c r="BT194" s="46">
        <v>0</v>
      </c>
      <c r="BU194" s="46">
        <v>0</v>
      </c>
      <c r="BV194" s="46" t="s">
        <v>3498</v>
      </c>
      <c r="BW194" s="46" t="s">
        <v>9398</v>
      </c>
      <c r="BX194" s="61">
        <v>43165.319045983793</v>
      </c>
      <c r="BY194" s="46" t="s">
        <v>9398</v>
      </c>
      <c r="BZ194" s="61">
        <v>43165.319045983793</v>
      </c>
    </row>
    <row r="195" spans="48:78" x14ac:dyDescent="0.35">
      <c r="AV195" s="32" t="str">
        <f t="shared" si="50"/>
        <v>FHQ1N90</v>
      </c>
      <c r="AW195" s="32" t="b">
        <f t="shared" si="42"/>
        <v>1</v>
      </c>
      <c r="AX195" s="32" t="b">
        <f t="shared" si="43"/>
        <v>1</v>
      </c>
      <c r="AY195" s="32" t="b">
        <f t="shared" si="44"/>
        <v>1</v>
      </c>
      <c r="AZ195" s="32" t="b">
        <f t="shared" si="45"/>
        <v>1</v>
      </c>
      <c r="BA195" t="s">
        <v>13</v>
      </c>
      <c r="BB195" t="s">
        <v>3503</v>
      </c>
      <c r="BC195">
        <v>90</v>
      </c>
      <c r="BD195">
        <v>0</v>
      </c>
      <c r="BE195">
        <v>0</v>
      </c>
      <c r="BF195" t="s">
        <v>3504</v>
      </c>
      <c r="BG195" t="s">
        <v>9398</v>
      </c>
      <c r="BH195" s="61">
        <v>42894.46183414352</v>
      </c>
      <c r="BI195" t="s">
        <v>9398</v>
      </c>
      <c r="BJ195" s="61">
        <v>42915.548590358798</v>
      </c>
      <c r="BL195" s="32" t="str">
        <f t="shared" si="51"/>
        <v>JBT-521N60</v>
      </c>
      <c r="BM195" s="32" t="b">
        <f t="shared" si="46"/>
        <v>1</v>
      </c>
      <c r="BN195" s="32" t="b">
        <f t="shared" si="47"/>
        <v>1</v>
      </c>
      <c r="BO195" s="32" t="b">
        <f t="shared" si="48"/>
        <v>1</v>
      </c>
      <c r="BP195" s="32" t="b">
        <f t="shared" si="49"/>
        <v>1</v>
      </c>
      <c r="BQ195" s="46" t="s">
        <v>11492</v>
      </c>
      <c r="BR195" s="46" t="s">
        <v>3499</v>
      </c>
      <c r="BS195" s="46">
        <v>60</v>
      </c>
      <c r="BT195" s="46">
        <v>0</v>
      </c>
      <c r="BU195" s="46">
        <v>0</v>
      </c>
      <c r="BV195" s="46" t="s">
        <v>3500</v>
      </c>
      <c r="BW195" s="46" t="s">
        <v>9398</v>
      </c>
      <c r="BX195" s="61">
        <v>43165.319046180557</v>
      </c>
      <c r="BY195" s="46" t="s">
        <v>9398</v>
      </c>
      <c r="BZ195" s="61">
        <v>43165.319046180557</v>
      </c>
    </row>
    <row r="196" spans="48:78" x14ac:dyDescent="0.35">
      <c r="AV196" s="32" t="str">
        <f t="shared" si="50"/>
        <v>FHQ1P01</v>
      </c>
      <c r="AW196" s="32" t="b">
        <f t="shared" si="42"/>
        <v>1</v>
      </c>
      <c r="AX196" s="32" t="b">
        <f t="shared" si="43"/>
        <v>1</v>
      </c>
      <c r="AY196" s="32" t="b">
        <f t="shared" si="44"/>
        <v>1</v>
      </c>
      <c r="AZ196" s="32" t="b">
        <f t="shared" si="45"/>
        <v>1</v>
      </c>
      <c r="BA196" t="s">
        <v>13</v>
      </c>
      <c r="BB196" t="s">
        <v>11461</v>
      </c>
      <c r="BC196">
        <v>0</v>
      </c>
      <c r="BD196">
        <v>0</v>
      </c>
      <c r="BE196">
        <v>0</v>
      </c>
      <c r="BF196" t="s">
        <v>11462</v>
      </c>
      <c r="BG196" t="s">
        <v>9398</v>
      </c>
      <c r="BH196" s="61">
        <v>43402.307216122688</v>
      </c>
      <c r="BI196" t="s">
        <v>9398</v>
      </c>
      <c r="BJ196" s="61">
        <v>43402.307216122688</v>
      </c>
      <c r="BL196" s="32" t="str">
        <f t="shared" si="51"/>
        <v>JBT-521N75</v>
      </c>
      <c r="BM196" s="32" t="b">
        <f t="shared" si="46"/>
        <v>1</v>
      </c>
      <c r="BN196" s="32" t="b">
        <f t="shared" si="47"/>
        <v>1</v>
      </c>
      <c r="BO196" s="32" t="b">
        <f t="shared" si="48"/>
        <v>1</v>
      </c>
      <c r="BP196" s="32" t="b">
        <f t="shared" si="49"/>
        <v>1</v>
      </c>
      <c r="BQ196" s="46" t="s">
        <v>11492</v>
      </c>
      <c r="BR196" s="46" t="s">
        <v>3501</v>
      </c>
      <c r="BS196" s="46">
        <v>75</v>
      </c>
      <c r="BT196" s="46">
        <v>0</v>
      </c>
      <c r="BU196" s="46">
        <v>0</v>
      </c>
      <c r="BV196" s="46" t="s">
        <v>3502</v>
      </c>
      <c r="BW196" s="46" t="s">
        <v>9398</v>
      </c>
      <c r="BX196" s="61">
        <v>43165.319046377313</v>
      </c>
      <c r="BY196" s="46" t="s">
        <v>9398</v>
      </c>
      <c r="BZ196" s="61">
        <v>43165.319046377313</v>
      </c>
    </row>
    <row r="197" spans="48:78" x14ac:dyDescent="0.35">
      <c r="AV197" s="32" t="str">
        <f t="shared" si="50"/>
        <v>FHQ1P10</v>
      </c>
      <c r="AW197" s="32" t="b">
        <f t="shared" ref="AW197:AW260" si="52">IFERROR(VLOOKUP(BB197,$AE:$AF,2,0),"")=BF197</f>
        <v>1</v>
      </c>
      <c r="AX197" s="32" t="b">
        <f t="shared" ref="AX197:AX260" si="53">IFERROR(VLOOKUP(BB197,$AE:$AT,3,0),"")=BC197</f>
        <v>1</v>
      </c>
      <c r="AY197" s="32" t="b">
        <f t="shared" ref="AY197:AY260" si="54">IFERROR(VLOOKUP(BB197,$AE:$AT,8,0),"")=BD197</f>
        <v>1</v>
      </c>
      <c r="AZ197" s="32" t="b">
        <f t="shared" ref="AZ197:AZ260" si="55">IFERROR(VLOOKUP(BB197,$AE:$AT,12,0),"")=BE197</f>
        <v>1</v>
      </c>
      <c r="BA197" t="s">
        <v>13</v>
      </c>
      <c r="BB197" t="s">
        <v>3505</v>
      </c>
      <c r="BC197">
        <v>0</v>
      </c>
      <c r="BD197">
        <v>0</v>
      </c>
      <c r="BE197">
        <v>0</v>
      </c>
      <c r="BF197" t="s">
        <v>3506</v>
      </c>
      <c r="BG197" t="s">
        <v>9398</v>
      </c>
      <c r="BH197" s="61">
        <v>42894.461834606482</v>
      </c>
      <c r="BI197" t="s">
        <v>9398</v>
      </c>
      <c r="BJ197" s="61">
        <v>42915.548590474536</v>
      </c>
      <c r="BL197" s="32" t="str">
        <f t="shared" si="51"/>
        <v>JBT-521N90</v>
      </c>
      <c r="BM197" s="32" t="b">
        <f t="shared" ref="BM197:BM260" si="56">IFERROR(VLOOKUP(BR197,$AE:$AF,2,0),"")=BV197</f>
        <v>1</v>
      </c>
      <c r="BN197" s="32" t="b">
        <f t="shared" ref="BN197:BN260" si="57">IFERROR(VLOOKUP(BR197,$AE:$AT,3,0),"")=BS197</f>
        <v>1</v>
      </c>
      <c r="BO197" s="32" t="b">
        <f t="shared" ref="BO197:BO260" si="58">IFERROR(VLOOKUP(BR197,$AE:$AT,8,0),"")=BT197</f>
        <v>1</v>
      </c>
      <c r="BP197" s="32" t="b">
        <f t="shared" ref="BP197:BP260" si="59">IFERROR(VLOOKUP(BR197,$AE:$AT,12,0),"")=BU197</f>
        <v>1</v>
      </c>
      <c r="BQ197" s="46" t="s">
        <v>11492</v>
      </c>
      <c r="BR197" s="46" t="s">
        <v>3503</v>
      </c>
      <c r="BS197" s="46">
        <v>90</v>
      </c>
      <c r="BT197" s="46">
        <v>0</v>
      </c>
      <c r="BU197" s="46">
        <v>0</v>
      </c>
      <c r="BV197" s="46" t="s">
        <v>3504</v>
      </c>
      <c r="BW197" s="46" t="s">
        <v>9398</v>
      </c>
      <c r="BX197" s="61">
        <v>43165.31904652778</v>
      </c>
      <c r="BY197" s="46" t="s">
        <v>9398</v>
      </c>
      <c r="BZ197" s="61">
        <v>43165.31904652778</v>
      </c>
    </row>
    <row r="198" spans="48:78" x14ac:dyDescent="0.35">
      <c r="AV198" s="32" t="str">
        <f t="shared" si="50"/>
        <v>FHQ1P22</v>
      </c>
      <c r="AW198" s="32" t="b">
        <f t="shared" si="52"/>
        <v>1</v>
      </c>
      <c r="AX198" s="32" t="b">
        <f t="shared" si="53"/>
        <v>1</v>
      </c>
      <c r="AY198" s="32" t="b">
        <f t="shared" si="54"/>
        <v>1</v>
      </c>
      <c r="AZ198" s="32" t="b">
        <f t="shared" si="55"/>
        <v>1</v>
      </c>
      <c r="BA198" t="s">
        <v>13</v>
      </c>
      <c r="BB198" t="s">
        <v>10878</v>
      </c>
      <c r="BC198">
        <v>0</v>
      </c>
      <c r="BD198">
        <v>0</v>
      </c>
      <c r="BE198">
        <v>0</v>
      </c>
      <c r="BF198" t="s">
        <v>10879</v>
      </c>
      <c r="BG198" t="s">
        <v>9398</v>
      </c>
      <c r="BH198" s="61">
        <v>43287.754013078702</v>
      </c>
      <c r="BI198" t="s">
        <v>9398</v>
      </c>
      <c r="BJ198" s="61">
        <v>43287.754013078702</v>
      </c>
      <c r="BL198" s="32" t="str">
        <f t="shared" si="51"/>
        <v>JBT-521P01</v>
      </c>
      <c r="BM198" s="32" t="b">
        <f t="shared" si="56"/>
        <v>1</v>
      </c>
      <c r="BN198" s="32" t="b">
        <f t="shared" si="57"/>
        <v>1</v>
      </c>
      <c r="BO198" s="32" t="b">
        <f t="shared" si="58"/>
        <v>1</v>
      </c>
      <c r="BP198" s="32" t="b">
        <f t="shared" si="59"/>
        <v>1</v>
      </c>
      <c r="BQ198" s="46" t="s">
        <v>11492</v>
      </c>
      <c r="BR198" s="46" t="s">
        <v>11461</v>
      </c>
      <c r="BS198" s="46">
        <v>0</v>
      </c>
      <c r="BT198" s="46">
        <v>0</v>
      </c>
      <c r="BU198" s="46">
        <v>0</v>
      </c>
      <c r="BV198" s="46" t="s">
        <v>11462</v>
      </c>
      <c r="BW198" s="46" t="s">
        <v>9398</v>
      </c>
      <c r="BX198" s="61">
        <v>43403.459147256945</v>
      </c>
      <c r="BY198" s="46" t="s">
        <v>9398</v>
      </c>
      <c r="BZ198" s="61">
        <v>43403.459147256945</v>
      </c>
    </row>
    <row r="199" spans="48:78" x14ac:dyDescent="0.35">
      <c r="AV199" s="32" t="str">
        <f t="shared" si="50"/>
        <v>FHQ1RCT</v>
      </c>
      <c r="AW199" s="32" t="b">
        <f t="shared" si="52"/>
        <v>1</v>
      </c>
      <c r="AX199" s="32" t="b">
        <f t="shared" si="53"/>
        <v>1</v>
      </c>
      <c r="AY199" s="32" t="b">
        <f t="shared" si="54"/>
        <v>1</v>
      </c>
      <c r="AZ199" s="32" t="b">
        <f t="shared" si="55"/>
        <v>1</v>
      </c>
      <c r="BA199" t="s">
        <v>13</v>
      </c>
      <c r="BB199" t="s">
        <v>3507</v>
      </c>
      <c r="BC199">
        <v>0</v>
      </c>
      <c r="BD199">
        <v>0</v>
      </c>
      <c r="BE199">
        <v>0</v>
      </c>
      <c r="BF199" t="s">
        <v>3508</v>
      </c>
      <c r="BG199" t="s">
        <v>9398</v>
      </c>
      <c r="BH199" s="61">
        <v>42894.46183472222</v>
      </c>
      <c r="BI199" t="s">
        <v>9398</v>
      </c>
      <c r="BJ199" s="61">
        <v>42915.548590590275</v>
      </c>
      <c r="BL199" s="32" t="str">
        <f t="shared" si="51"/>
        <v>JBT-521P10</v>
      </c>
      <c r="BM199" s="32" t="b">
        <f t="shared" si="56"/>
        <v>1</v>
      </c>
      <c r="BN199" s="32" t="b">
        <f t="shared" si="57"/>
        <v>1</v>
      </c>
      <c r="BO199" s="32" t="b">
        <f t="shared" si="58"/>
        <v>1</v>
      </c>
      <c r="BP199" s="32" t="b">
        <f t="shared" si="59"/>
        <v>1</v>
      </c>
      <c r="BQ199" s="46" t="s">
        <v>11492</v>
      </c>
      <c r="BR199" s="46" t="s">
        <v>3505</v>
      </c>
      <c r="BS199" s="46">
        <v>0</v>
      </c>
      <c r="BT199" s="46">
        <v>0</v>
      </c>
      <c r="BU199" s="46">
        <v>0</v>
      </c>
      <c r="BV199" s="46" t="s">
        <v>3506</v>
      </c>
      <c r="BW199" s="46" t="s">
        <v>9398</v>
      </c>
      <c r="BX199" s="61">
        <v>43165.31904667824</v>
      </c>
      <c r="BY199" s="46" t="s">
        <v>9398</v>
      </c>
      <c r="BZ199" s="61">
        <v>43165.31904667824</v>
      </c>
    </row>
    <row r="200" spans="48:78" x14ac:dyDescent="0.35">
      <c r="AV200" s="32" t="str">
        <f t="shared" ref="AV200:AV263" si="60">BA200&amp;BB200</f>
        <v>JBT-145120</v>
      </c>
      <c r="AW200" s="32" t="b">
        <f t="shared" si="52"/>
        <v>1</v>
      </c>
      <c r="AX200" s="32" t="b">
        <f t="shared" si="53"/>
        <v>1</v>
      </c>
      <c r="AY200" s="32" t="b">
        <f t="shared" si="54"/>
        <v>1</v>
      </c>
      <c r="AZ200" s="32" t="b">
        <f t="shared" si="55"/>
        <v>1</v>
      </c>
      <c r="BA200" t="s">
        <v>10488</v>
      </c>
      <c r="BB200">
        <v>120</v>
      </c>
      <c r="BC200">
        <v>120</v>
      </c>
      <c r="BD200">
        <v>0</v>
      </c>
      <c r="BE200">
        <v>0</v>
      </c>
      <c r="BF200" t="s">
        <v>3443</v>
      </c>
      <c r="BG200" t="s">
        <v>9398</v>
      </c>
      <c r="BH200" s="61">
        <v>43172.38405390046</v>
      </c>
      <c r="BI200" t="s">
        <v>9398</v>
      </c>
      <c r="BJ200" s="61">
        <v>43172.38405390046</v>
      </c>
      <c r="BL200" s="32" t="str">
        <f t="shared" ref="BL200:BL263" si="61">BQ200&amp;BR200</f>
        <v>JBT-521P22</v>
      </c>
      <c r="BM200" s="32" t="b">
        <f t="shared" si="56"/>
        <v>1</v>
      </c>
      <c r="BN200" s="32" t="b">
        <f t="shared" si="57"/>
        <v>1</v>
      </c>
      <c r="BO200" s="32" t="b">
        <f t="shared" si="58"/>
        <v>1</v>
      </c>
      <c r="BP200" s="32" t="b">
        <f t="shared" si="59"/>
        <v>1</v>
      </c>
      <c r="BQ200" s="46" t="s">
        <v>11492</v>
      </c>
      <c r="BR200" s="46" t="s">
        <v>10878</v>
      </c>
      <c r="BS200" s="46">
        <v>0</v>
      </c>
      <c r="BT200" s="46">
        <v>0</v>
      </c>
      <c r="BU200" s="46">
        <v>0</v>
      </c>
      <c r="BV200" s="46" t="s">
        <v>10879</v>
      </c>
      <c r="BW200" s="46" t="s">
        <v>9398</v>
      </c>
      <c r="BX200" s="61">
        <v>43403.459147800924</v>
      </c>
      <c r="BY200" s="46" t="s">
        <v>9398</v>
      </c>
      <c r="BZ200" s="61">
        <v>43403.459147800924</v>
      </c>
    </row>
    <row r="201" spans="48:78" x14ac:dyDescent="0.35">
      <c r="AV201" s="32" t="str">
        <f t="shared" si="60"/>
        <v>JBT-145CC</v>
      </c>
      <c r="AW201" s="32" t="b">
        <f t="shared" si="52"/>
        <v>1</v>
      </c>
      <c r="AX201" s="32" t="b">
        <f t="shared" si="53"/>
        <v>1</v>
      </c>
      <c r="AY201" s="32" t="b">
        <f t="shared" si="54"/>
        <v>1</v>
      </c>
      <c r="AZ201" s="32" t="b">
        <f t="shared" si="55"/>
        <v>1</v>
      </c>
      <c r="BA201" t="s">
        <v>10488</v>
      </c>
      <c r="BB201" t="s">
        <v>1539</v>
      </c>
      <c r="BC201">
        <v>0</v>
      </c>
      <c r="BD201">
        <v>0</v>
      </c>
      <c r="BE201">
        <v>0</v>
      </c>
      <c r="BF201" t="s">
        <v>3445</v>
      </c>
      <c r="BG201" t="s">
        <v>9398</v>
      </c>
      <c r="BH201" s="61">
        <v>43172.384061689816</v>
      </c>
      <c r="BI201" t="s">
        <v>9398</v>
      </c>
      <c r="BJ201" s="61">
        <v>43172.384061689816</v>
      </c>
      <c r="BL201" s="32" t="str">
        <f t="shared" si="61"/>
        <v>JBT-521RCT</v>
      </c>
      <c r="BM201" s="32" t="b">
        <f t="shared" si="56"/>
        <v>1</v>
      </c>
      <c r="BN201" s="32" t="b">
        <f t="shared" si="57"/>
        <v>1</v>
      </c>
      <c r="BO201" s="32" t="b">
        <f t="shared" si="58"/>
        <v>1</v>
      </c>
      <c r="BP201" s="32" t="b">
        <f t="shared" si="59"/>
        <v>1</v>
      </c>
      <c r="BQ201" s="46" t="s">
        <v>11492</v>
      </c>
      <c r="BR201" s="46" t="s">
        <v>3507</v>
      </c>
      <c r="BS201" s="46">
        <v>0</v>
      </c>
      <c r="BT201" s="46">
        <v>0</v>
      </c>
      <c r="BU201" s="46">
        <v>0</v>
      </c>
      <c r="BV201" s="46" t="s">
        <v>3508</v>
      </c>
      <c r="BW201" s="46" t="s">
        <v>9398</v>
      </c>
      <c r="BX201" s="61">
        <v>43165.319046875004</v>
      </c>
      <c r="BY201" s="46" t="s">
        <v>9398</v>
      </c>
      <c r="BZ201" s="61">
        <v>43165.319046875004</v>
      </c>
    </row>
    <row r="202" spans="48:78" x14ac:dyDescent="0.35">
      <c r="AV202" s="32" t="str">
        <f t="shared" si="60"/>
        <v>JBT-145CIA</v>
      </c>
      <c r="AW202" s="32" t="b">
        <f t="shared" si="52"/>
        <v>1</v>
      </c>
      <c r="AX202" s="32" t="b">
        <f t="shared" si="53"/>
        <v>1</v>
      </c>
      <c r="AY202" s="32" t="b">
        <f t="shared" si="54"/>
        <v>1</v>
      </c>
      <c r="AZ202" s="32" t="b">
        <f t="shared" si="55"/>
        <v>1</v>
      </c>
      <c r="BA202" t="s">
        <v>10488</v>
      </c>
      <c r="BB202" t="s">
        <v>3446</v>
      </c>
      <c r="BC202">
        <v>0</v>
      </c>
      <c r="BD202">
        <v>0</v>
      </c>
      <c r="BE202">
        <v>0</v>
      </c>
      <c r="BF202" t="s">
        <v>3447</v>
      </c>
      <c r="BG202" t="s">
        <v>9398</v>
      </c>
      <c r="BH202" s="61">
        <v>43172.384061921293</v>
      </c>
      <c r="BI202" t="s">
        <v>9398</v>
      </c>
      <c r="BJ202" s="61">
        <v>43172.384061921293</v>
      </c>
      <c r="BL202" s="32" t="str">
        <f t="shared" si="61"/>
        <v>JBT-541120</v>
      </c>
      <c r="BM202" s="32" t="b">
        <f t="shared" si="56"/>
        <v>1</v>
      </c>
      <c r="BN202" s="32" t="b">
        <f t="shared" si="57"/>
        <v>1</v>
      </c>
      <c r="BO202" s="32" t="b">
        <f t="shared" si="58"/>
        <v>1</v>
      </c>
      <c r="BP202" s="32" t="b">
        <f t="shared" si="59"/>
        <v>1</v>
      </c>
      <c r="BQ202" s="46" t="s">
        <v>11493</v>
      </c>
      <c r="BR202" s="46">
        <v>120</v>
      </c>
      <c r="BS202" s="46">
        <v>120</v>
      </c>
      <c r="BT202" s="46">
        <v>0</v>
      </c>
      <c r="BU202" s="46">
        <v>0</v>
      </c>
      <c r="BV202" s="46" t="s">
        <v>3443</v>
      </c>
      <c r="BW202" s="46" t="s">
        <v>9398</v>
      </c>
      <c r="BX202" s="61">
        <v>43165.319009953702</v>
      </c>
      <c r="BY202" s="46" t="s">
        <v>9398</v>
      </c>
      <c r="BZ202" s="61">
        <v>43165.319009953702</v>
      </c>
    </row>
    <row r="203" spans="48:78" x14ac:dyDescent="0.35">
      <c r="AV203" s="32" t="str">
        <f t="shared" si="60"/>
        <v>JBT-145D01</v>
      </c>
      <c r="AW203" s="32" t="b">
        <f t="shared" si="52"/>
        <v>1</v>
      </c>
      <c r="AX203" s="32" t="b">
        <f t="shared" si="53"/>
        <v>1</v>
      </c>
      <c r="AY203" s="32" t="b">
        <f t="shared" si="54"/>
        <v>1</v>
      </c>
      <c r="AZ203" s="32" t="b">
        <f t="shared" si="55"/>
        <v>1</v>
      </c>
      <c r="BA203" t="s">
        <v>10488</v>
      </c>
      <c r="BB203" t="s">
        <v>3448</v>
      </c>
      <c r="BC203">
        <v>30</v>
      </c>
      <c r="BD203">
        <v>10</v>
      </c>
      <c r="BE203">
        <v>0.5</v>
      </c>
      <c r="BF203" t="s">
        <v>3449</v>
      </c>
      <c r="BG203" t="s">
        <v>9398</v>
      </c>
      <c r="BH203" s="61">
        <v>43172.384062187499</v>
      </c>
      <c r="BI203" t="s">
        <v>9398</v>
      </c>
      <c r="BJ203" s="61">
        <v>43172.384062187499</v>
      </c>
      <c r="BL203" s="32" t="str">
        <f t="shared" si="61"/>
        <v>JBT-541CC</v>
      </c>
      <c r="BM203" s="32" t="b">
        <f t="shared" si="56"/>
        <v>1</v>
      </c>
      <c r="BN203" s="32" t="b">
        <f t="shared" si="57"/>
        <v>1</v>
      </c>
      <c r="BO203" s="32" t="b">
        <f t="shared" si="58"/>
        <v>1</v>
      </c>
      <c r="BP203" s="32" t="b">
        <f t="shared" si="59"/>
        <v>1</v>
      </c>
      <c r="BQ203" s="46" t="s">
        <v>11493</v>
      </c>
      <c r="BR203" s="46" t="s">
        <v>1539</v>
      </c>
      <c r="BS203" s="46">
        <v>0</v>
      </c>
      <c r="BT203" s="46">
        <v>0</v>
      </c>
      <c r="BU203" s="46">
        <v>0</v>
      </c>
      <c r="BV203" s="46" t="s">
        <v>3445</v>
      </c>
      <c r="BW203" s="46" t="s">
        <v>9398</v>
      </c>
      <c r="BX203" s="61">
        <v>43165.319040243055</v>
      </c>
      <c r="BY203" s="46" t="s">
        <v>9398</v>
      </c>
      <c r="BZ203" s="61">
        <v>43165.319040243055</v>
      </c>
    </row>
    <row r="204" spans="48:78" x14ac:dyDescent="0.35">
      <c r="AV204" s="32" t="str">
        <f t="shared" si="60"/>
        <v>JBT-145D02</v>
      </c>
      <c r="AW204" s="32" t="b">
        <f t="shared" si="52"/>
        <v>1</v>
      </c>
      <c r="AX204" s="32" t="b">
        <f t="shared" si="53"/>
        <v>1</v>
      </c>
      <c r="AY204" s="32" t="b">
        <f t="shared" si="54"/>
        <v>1</v>
      </c>
      <c r="AZ204" s="32" t="b">
        <f t="shared" si="55"/>
        <v>1</v>
      </c>
      <c r="BA204" t="s">
        <v>10488</v>
      </c>
      <c r="BB204" t="s">
        <v>3450</v>
      </c>
      <c r="BC204">
        <v>30</v>
      </c>
      <c r="BD204">
        <v>10</v>
      </c>
      <c r="BE204">
        <v>1</v>
      </c>
      <c r="BF204" t="s">
        <v>3451</v>
      </c>
      <c r="BG204" t="s">
        <v>9398</v>
      </c>
      <c r="BH204" s="61">
        <v>43172.384062384263</v>
      </c>
      <c r="BI204" t="s">
        <v>9398</v>
      </c>
      <c r="BJ204" s="61">
        <v>43172.384062384263</v>
      </c>
      <c r="BL204" s="32" t="str">
        <f t="shared" si="61"/>
        <v>JBT-541CIA</v>
      </c>
      <c r="BM204" s="32" t="b">
        <f t="shared" si="56"/>
        <v>1</v>
      </c>
      <c r="BN204" s="32" t="b">
        <f t="shared" si="57"/>
        <v>1</v>
      </c>
      <c r="BO204" s="32" t="b">
        <f t="shared" si="58"/>
        <v>1</v>
      </c>
      <c r="BP204" s="32" t="b">
        <f t="shared" si="59"/>
        <v>1</v>
      </c>
      <c r="BQ204" s="46" t="s">
        <v>11493</v>
      </c>
      <c r="BR204" s="46" t="s">
        <v>3446</v>
      </c>
      <c r="BS204" s="46">
        <v>0</v>
      </c>
      <c r="BT204" s="46">
        <v>0</v>
      </c>
      <c r="BU204" s="46">
        <v>0</v>
      </c>
      <c r="BV204" s="46" t="s">
        <v>3447</v>
      </c>
      <c r="BW204" s="46" t="s">
        <v>9398</v>
      </c>
      <c r="BX204" s="61">
        <v>43165.319040428243</v>
      </c>
      <c r="BY204" s="46" t="s">
        <v>9398</v>
      </c>
      <c r="BZ204" s="61">
        <v>43165.319040428243</v>
      </c>
    </row>
    <row r="205" spans="48:78" x14ac:dyDescent="0.35">
      <c r="AV205" s="32" t="str">
        <f t="shared" si="60"/>
        <v>JBT-145D03</v>
      </c>
      <c r="AW205" s="32" t="b">
        <f t="shared" si="52"/>
        <v>1</v>
      </c>
      <c r="AX205" s="32" t="b">
        <f t="shared" si="53"/>
        <v>1</v>
      </c>
      <c r="AY205" s="32" t="b">
        <f t="shared" si="54"/>
        <v>1</v>
      </c>
      <c r="AZ205" s="32" t="b">
        <f t="shared" si="55"/>
        <v>1</v>
      </c>
      <c r="BA205" t="s">
        <v>10488</v>
      </c>
      <c r="BB205" t="s">
        <v>3452</v>
      </c>
      <c r="BC205">
        <v>30</v>
      </c>
      <c r="BD205">
        <v>10</v>
      </c>
      <c r="BE205">
        <v>2</v>
      </c>
      <c r="BF205" t="s">
        <v>3453</v>
      </c>
      <c r="BG205" t="s">
        <v>9398</v>
      </c>
      <c r="BH205" s="61">
        <v>43172.384062581019</v>
      </c>
      <c r="BI205" t="s">
        <v>9398</v>
      </c>
      <c r="BJ205" s="61">
        <v>43172.384062581019</v>
      </c>
      <c r="BL205" s="32" t="str">
        <f t="shared" si="61"/>
        <v>JBT-541D01</v>
      </c>
      <c r="BM205" s="32" t="b">
        <f t="shared" si="56"/>
        <v>1</v>
      </c>
      <c r="BN205" s="32" t="b">
        <f t="shared" si="57"/>
        <v>1</v>
      </c>
      <c r="BO205" s="32" t="b">
        <f t="shared" si="58"/>
        <v>1</v>
      </c>
      <c r="BP205" s="32" t="b">
        <f t="shared" si="59"/>
        <v>1</v>
      </c>
      <c r="BQ205" s="46" t="s">
        <v>11493</v>
      </c>
      <c r="BR205" s="46" t="s">
        <v>3448</v>
      </c>
      <c r="BS205" s="46">
        <v>30</v>
      </c>
      <c r="BT205" s="46">
        <v>10</v>
      </c>
      <c r="BU205" s="46">
        <v>0.5</v>
      </c>
      <c r="BV205" s="46" t="s">
        <v>3449</v>
      </c>
      <c r="BW205" s="46" t="s">
        <v>9398</v>
      </c>
      <c r="BX205" s="61">
        <v>43165.319040821756</v>
      </c>
      <c r="BY205" s="46" t="s">
        <v>9398</v>
      </c>
      <c r="BZ205" s="61">
        <v>43165.319040821756</v>
      </c>
    </row>
    <row r="206" spans="48:78" x14ac:dyDescent="0.35">
      <c r="AV206" s="32" t="str">
        <f t="shared" si="60"/>
        <v>JBT-145D04</v>
      </c>
      <c r="AW206" s="32" t="b">
        <f t="shared" si="52"/>
        <v>1</v>
      </c>
      <c r="AX206" s="32" t="b">
        <f t="shared" si="53"/>
        <v>1</v>
      </c>
      <c r="AY206" s="32" t="b">
        <f t="shared" si="54"/>
        <v>1</v>
      </c>
      <c r="AZ206" s="32" t="b">
        <f t="shared" si="55"/>
        <v>1</v>
      </c>
      <c r="BA206" t="s">
        <v>10488</v>
      </c>
      <c r="BB206" t="s">
        <v>3454</v>
      </c>
      <c r="BC206">
        <v>30</v>
      </c>
      <c r="BD206">
        <v>15</v>
      </c>
      <c r="BE206">
        <v>2</v>
      </c>
      <c r="BF206" t="s">
        <v>3455</v>
      </c>
      <c r="BG206" t="s">
        <v>9398</v>
      </c>
      <c r="BH206" s="61">
        <v>43172.384062766207</v>
      </c>
      <c r="BI206" t="s">
        <v>9398</v>
      </c>
      <c r="BJ206" s="61">
        <v>43172.384062766207</v>
      </c>
      <c r="BL206" s="32" t="str">
        <f t="shared" si="61"/>
        <v>JBT-541D02</v>
      </c>
      <c r="BM206" s="32" t="b">
        <f t="shared" si="56"/>
        <v>1</v>
      </c>
      <c r="BN206" s="32" t="b">
        <f t="shared" si="57"/>
        <v>1</v>
      </c>
      <c r="BO206" s="32" t="b">
        <f t="shared" si="58"/>
        <v>1</v>
      </c>
      <c r="BP206" s="32" t="b">
        <f t="shared" si="59"/>
        <v>1</v>
      </c>
      <c r="BQ206" s="46" t="s">
        <v>11493</v>
      </c>
      <c r="BR206" s="46" t="s">
        <v>3450</v>
      </c>
      <c r="BS206" s="46">
        <v>30</v>
      </c>
      <c r="BT206" s="46">
        <v>10</v>
      </c>
      <c r="BU206" s="46">
        <v>1</v>
      </c>
      <c r="BV206" s="46" t="s">
        <v>3451</v>
      </c>
      <c r="BW206" s="46" t="s">
        <v>9398</v>
      </c>
      <c r="BX206" s="61">
        <v>43165.319041053241</v>
      </c>
      <c r="BY206" s="46" t="s">
        <v>9398</v>
      </c>
      <c r="BZ206" s="61">
        <v>43165.319041053241</v>
      </c>
    </row>
    <row r="207" spans="48:78" x14ac:dyDescent="0.35">
      <c r="AV207" s="32" t="str">
        <f t="shared" si="60"/>
        <v>JBT-145D05</v>
      </c>
      <c r="AW207" s="32" t="b">
        <f t="shared" si="52"/>
        <v>1</v>
      </c>
      <c r="AX207" s="32" t="b">
        <f t="shared" si="53"/>
        <v>1</v>
      </c>
      <c r="AY207" s="32" t="b">
        <f t="shared" si="54"/>
        <v>1</v>
      </c>
      <c r="AZ207" s="32" t="b">
        <f t="shared" si="55"/>
        <v>1</v>
      </c>
      <c r="BA207" t="s">
        <v>10488</v>
      </c>
      <c r="BB207" t="s">
        <v>3456</v>
      </c>
      <c r="BC207">
        <v>30</v>
      </c>
      <c r="BD207">
        <v>20</v>
      </c>
      <c r="BE207">
        <v>1</v>
      </c>
      <c r="BF207" t="s">
        <v>3457</v>
      </c>
      <c r="BG207" t="s">
        <v>9398</v>
      </c>
      <c r="BH207" s="61">
        <v>43172.384062962963</v>
      </c>
      <c r="BI207" t="s">
        <v>9398</v>
      </c>
      <c r="BJ207" s="61">
        <v>43172.384062962963</v>
      </c>
      <c r="BL207" s="32" t="str">
        <f t="shared" si="61"/>
        <v>JBT-541D03</v>
      </c>
      <c r="BM207" s="32" t="b">
        <f t="shared" si="56"/>
        <v>1</v>
      </c>
      <c r="BN207" s="32" t="b">
        <f t="shared" si="57"/>
        <v>1</v>
      </c>
      <c r="BO207" s="32" t="b">
        <f t="shared" si="58"/>
        <v>1</v>
      </c>
      <c r="BP207" s="32" t="b">
        <f t="shared" si="59"/>
        <v>1</v>
      </c>
      <c r="BQ207" s="46" t="s">
        <v>11493</v>
      </c>
      <c r="BR207" s="46" t="s">
        <v>3452</v>
      </c>
      <c r="BS207" s="46">
        <v>30</v>
      </c>
      <c r="BT207" s="46">
        <v>10</v>
      </c>
      <c r="BU207" s="46">
        <v>2</v>
      </c>
      <c r="BV207" s="46" t="s">
        <v>3453</v>
      </c>
      <c r="BW207" s="46" t="s">
        <v>9398</v>
      </c>
      <c r="BX207" s="61">
        <v>43165.3190412037</v>
      </c>
      <c r="BY207" s="46" t="s">
        <v>9398</v>
      </c>
      <c r="BZ207" s="61">
        <v>43165.3190412037</v>
      </c>
    </row>
    <row r="208" spans="48:78" x14ac:dyDescent="0.35">
      <c r="AV208" s="32" t="str">
        <f t="shared" si="60"/>
        <v>JBT-145D06</v>
      </c>
      <c r="AW208" s="32" t="b">
        <f t="shared" si="52"/>
        <v>1</v>
      </c>
      <c r="AX208" s="32" t="b">
        <f t="shared" si="53"/>
        <v>1</v>
      </c>
      <c r="AY208" s="32" t="b">
        <f t="shared" si="54"/>
        <v>1</v>
      </c>
      <c r="AZ208" s="32" t="b">
        <f t="shared" si="55"/>
        <v>1</v>
      </c>
      <c r="BA208" t="s">
        <v>10488</v>
      </c>
      <c r="BB208" t="s">
        <v>3458</v>
      </c>
      <c r="BC208">
        <v>42</v>
      </c>
      <c r="BD208">
        <v>20</v>
      </c>
      <c r="BE208">
        <v>1</v>
      </c>
      <c r="BF208" t="s">
        <v>3459</v>
      </c>
      <c r="BG208" t="s">
        <v>9398</v>
      </c>
      <c r="BH208" s="61">
        <v>43172.38406315972</v>
      </c>
      <c r="BI208" t="s">
        <v>9398</v>
      </c>
      <c r="BJ208" s="61">
        <v>43172.38406315972</v>
      </c>
      <c r="BL208" s="32" t="str">
        <f t="shared" si="61"/>
        <v>JBT-541D04</v>
      </c>
      <c r="BM208" s="32" t="b">
        <f t="shared" si="56"/>
        <v>1</v>
      </c>
      <c r="BN208" s="32" t="b">
        <f t="shared" si="57"/>
        <v>1</v>
      </c>
      <c r="BO208" s="32" t="b">
        <f t="shared" si="58"/>
        <v>1</v>
      </c>
      <c r="BP208" s="32" t="b">
        <f t="shared" si="59"/>
        <v>1</v>
      </c>
      <c r="BQ208" s="46" t="s">
        <v>11493</v>
      </c>
      <c r="BR208" s="46" t="s">
        <v>3454</v>
      </c>
      <c r="BS208" s="46">
        <v>30</v>
      </c>
      <c r="BT208" s="46">
        <v>15</v>
      </c>
      <c r="BU208" s="46">
        <v>2</v>
      </c>
      <c r="BV208" s="46" t="s">
        <v>3455</v>
      </c>
      <c r="BW208" s="46" t="s">
        <v>9398</v>
      </c>
      <c r="BX208" s="61">
        <v>43165.319041400464</v>
      </c>
      <c r="BY208" s="46" t="s">
        <v>9398</v>
      </c>
      <c r="BZ208" s="61">
        <v>43165.319041400464</v>
      </c>
    </row>
    <row r="209" spans="48:78" x14ac:dyDescent="0.35">
      <c r="AV209" s="32" t="str">
        <f t="shared" si="60"/>
        <v>JBT-145D07</v>
      </c>
      <c r="AW209" s="32" t="b">
        <f t="shared" si="52"/>
        <v>1</v>
      </c>
      <c r="AX209" s="32" t="b">
        <f t="shared" si="53"/>
        <v>1</v>
      </c>
      <c r="AY209" s="32" t="b">
        <f t="shared" si="54"/>
        <v>1</v>
      </c>
      <c r="AZ209" s="32" t="b">
        <f t="shared" si="55"/>
        <v>1</v>
      </c>
      <c r="BA209" t="s">
        <v>10488</v>
      </c>
      <c r="BB209" t="s">
        <v>3460</v>
      </c>
      <c r="BC209">
        <v>30</v>
      </c>
      <c r="BD209">
        <v>30</v>
      </c>
      <c r="BE209">
        <v>1</v>
      </c>
      <c r="BF209" t="s">
        <v>3461</v>
      </c>
      <c r="BG209" t="s">
        <v>9398</v>
      </c>
      <c r="BH209" s="61">
        <v>43172.384063344907</v>
      </c>
      <c r="BI209" t="s">
        <v>9398</v>
      </c>
      <c r="BJ209" s="61">
        <v>43172.384063344907</v>
      </c>
      <c r="BL209" s="32" t="str">
        <f t="shared" si="61"/>
        <v>JBT-541D05</v>
      </c>
      <c r="BM209" s="32" t="b">
        <f t="shared" si="56"/>
        <v>1</v>
      </c>
      <c r="BN209" s="32" t="b">
        <f t="shared" si="57"/>
        <v>1</v>
      </c>
      <c r="BO209" s="32" t="b">
        <f t="shared" si="58"/>
        <v>1</v>
      </c>
      <c r="BP209" s="32" t="b">
        <f t="shared" si="59"/>
        <v>1</v>
      </c>
      <c r="BQ209" s="46" t="s">
        <v>11493</v>
      </c>
      <c r="BR209" s="46" t="s">
        <v>3456</v>
      </c>
      <c r="BS209" s="46">
        <v>30</v>
      </c>
      <c r="BT209" s="46">
        <v>20</v>
      </c>
      <c r="BU209" s="46">
        <v>1</v>
      </c>
      <c r="BV209" s="46" t="s">
        <v>3457</v>
      </c>
      <c r="BW209" s="46" t="s">
        <v>9398</v>
      </c>
      <c r="BX209" s="61">
        <v>43165.319041550923</v>
      </c>
      <c r="BY209" s="46" t="s">
        <v>9398</v>
      </c>
      <c r="BZ209" s="61">
        <v>43165.319041550923</v>
      </c>
    </row>
    <row r="210" spans="48:78" x14ac:dyDescent="0.35">
      <c r="AV210" s="32" t="str">
        <f t="shared" si="60"/>
        <v>JBT-145D08</v>
      </c>
      <c r="AW210" s="32" t="b">
        <f t="shared" si="52"/>
        <v>1</v>
      </c>
      <c r="AX210" s="32" t="b">
        <f t="shared" si="53"/>
        <v>1</v>
      </c>
      <c r="AY210" s="32" t="b">
        <f t="shared" si="54"/>
        <v>1</v>
      </c>
      <c r="AZ210" s="32" t="b">
        <f t="shared" si="55"/>
        <v>1</v>
      </c>
      <c r="BA210" t="s">
        <v>10488</v>
      </c>
      <c r="BB210" t="s">
        <v>3462</v>
      </c>
      <c r="BC210">
        <v>0</v>
      </c>
      <c r="BD210">
        <v>0</v>
      </c>
      <c r="BE210">
        <v>2</v>
      </c>
      <c r="BF210" t="s">
        <v>3463</v>
      </c>
      <c r="BG210" t="s">
        <v>9398</v>
      </c>
      <c r="BH210" s="61">
        <v>43172.384063576392</v>
      </c>
      <c r="BI210" t="s">
        <v>9398</v>
      </c>
      <c r="BJ210" s="61">
        <v>43172.384063576392</v>
      </c>
      <c r="BL210" s="32" t="str">
        <f t="shared" si="61"/>
        <v>JBT-541D06</v>
      </c>
      <c r="BM210" s="32" t="b">
        <f t="shared" si="56"/>
        <v>1</v>
      </c>
      <c r="BN210" s="32" t="b">
        <f t="shared" si="57"/>
        <v>1</v>
      </c>
      <c r="BO210" s="32" t="b">
        <f t="shared" si="58"/>
        <v>1</v>
      </c>
      <c r="BP210" s="32" t="b">
        <f t="shared" si="59"/>
        <v>1</v>
      </c>
      <c r="BQ210" s="46" t="s">
        <v>11493</v>
      </c>
      <c r="BR210" s="46" t="s">
        <v>3458</v>
      </c>
      <c r="BS210" s="46">
        <v>42</v>
      </c>
      <c r="BT210" s="46">
        <v>20</v>
      </c>
      <c r="BU210" s="46">
        <v>1</v>
      </c>
      <c r="BV210" s="46" t="s">
        <v>3459</v>
      </c>
      <c r="BW210" s="46" t="s">
        <v>9398</v>
      </c>
      <c r="BX210" s="61">
        <v>43165.31904170139</v>
      </c>
      <c r="BY210" s="46" t="s">
        <v>9398</v>
      </c>
      <c r="BZ210" s="61">
        <v>43165.31904170139</v>
      </c>
    </row>
    <row r="211" spans="48:78" x14ac:dyDescent="0.35">
      <c r="AV211" s="32" t="str">
        <f t="shared" si="60"/>
        <v>JBT-145D09</v>
      </c>
      <c r="AW211" s="32" t="b">
        <f t="shared" si="52"/>
        <v>1</v>
      </c>
      <c r="AX211" s="32" t="b">
        <f t="shared" si="53"/>
        <v>1</v>
      </c>
      <c r="AY211" s="32" t="b">
        <f t="shared" si="54"/>
        <v>1</v>
      </c>
      <c r="AZ211" s="32" t="b">
        <f t="shared" si="55"/>
        <v>1</v>
      </c>
      <c r="BA211" t="s">
        <v>10488</v>
      </c>
      <c r="BB211" t="s">
        <v>3464</v>
      </c>
      <c r="BC211">
        <v>42</v>
      </c>
      <c r="BD211">
        <v>10</v>
      </c>
      <c r="BE211">
        <v>0.5</v>
      </c>
      <c r="BF211" t="s">
        <v>3465</v>
      </c>
      <c r="BG211" t="s">
        <v>9398</v>
      </c>
      <c r="BH211" s="61">
        <v>43172.384063773148</v>
      </c>
      <c r="BI211" t="s">
        <v>9398</v>
      </c>
      <c r="BJ211" s="61">
        <v>43172.384063773148</v>
      </c>
      <c r="BL211" s="32" t="str">
        <f t="shared" si="61"/>
        <v>JBT-541D07</v>
      </c>
      <c r="BM211" s="32" t="b">
        <f t="shared" si="56"/>
        <v>1</v>
      </c>
      <c r="BN211" s="32" t="b">
        <f t="shared" si="57"/>
        <v>1</v>
      </c>
      <c r="BO211" s="32" t="b">
        <f t="shared" si="58"/>
        <v>1</v>
      </c>
      <c r="BP211" s="32" t="b">
        <f t="shared" si="59"/>
        <v>1</v>
      </c>
      <c r="BQ211" s="46" t="s">
        <v>11493</v>
      </c>
      <c r="BR211" s="46" t="s">
        <v>3460</v>
      </c>
      <c r="BS211" s="46">
        <v>30</v>
      </c>
      <c r="BT211" s="46">
        <v>30</v>
      </c>
      <c r="BU211" s="46">
        <v>1</v>
      </c>
      <c r="BV211" s="46" t="s">
        <v>3461</v>
      </c>
      <c r="BW211" s="46" t="s">
        <v>9398</v>
      </c>
      <c r="BX211" s="61">
        <v>43165.319041898147</v>
      </c>
      <c r="BY211" s="46" t="s">
        <v>9398</v>
      </c>
      <c r="BZ211" s="61">
        <v>43165.319041898147</v>
      </c>
    </row>
    <row r="212" spans="48:78" x14ac:dyDescent="0.35">
      <c r="AV212" s="32" t="str">
        <f t="shared" si="60"/>
        <v>JBT-145D10</v>
      </c>
      <c r="AW212" s="32" t="b">
        <f t="shared" si="52"/>
        <v>1</v>
      </c>
      <c r="AX212" s="32" t="b">
        <f t="shared" si="53"/>
        <v>1</v>
      </c>
      <c r="AY212" s="32" t="b">
        <f t="shared" si="54"/>
        <v>1</v>
      </c>
      <c r="AZ212" s="32" t="b">
        <f t="shared" si="55"/>
        <v>1</v>
      </c>
      <c r="BA212" t="s">
        <v>10488</v>
      </c>
      <c r="BB212" t="s">
        <v>3466</v>
      </c>
      <c r="BC212">
        <v>30</v>
      </c>
      <c r="BD212">
        <v>20</v>
      </c>
      <c r="BE212">
        <v>2</v>
      </c>
      <c r="BF212" t="s">
        <v>3476</v>
      </c>
      <c r="BG212" t="s">
        <v>9398</v>
      </c>
      <c r="BH212" s="61">
        <v>43172.384063969905</v>
      </c>
      <c r="BI212" t="s">
        <v>9398</v>
      </c>
      <c r="BJ212" s="61">
        <v>43172.384063969905</v>
      </c>
      <c r="BL212" s="32" t="str">
        <f t="shared" si="61"/>
        <v>JBT-541D08</v>
      </c>
      <c r="BM212" s="32" t="b">
        <f t="shared" si="56"/>
        <v>1</v>
      </c>
      <c r="BN212" s="32" t="b">
        <f t="shared" si="57"/>
        <v>1</v>
      </c>
      <c r="BO212" s="32" t="b">
        <f t="shared" si="58"/>
        <v>1</v>
      </c>
      <c r="BP212" s="32" t="b">
        <f t="shared" si="59"/>
        <v>1</v>
      </c>
      <c r="BQ212" s="46" t="s">
        <v>11493</v>
      </c>
      <c r="BR212" s="46" t="s">
        <v>3462</v>
      </c>
      <c r="BS212" s="46">
        <v>0</v>
      </c>
      <c r="BT212" s="46">
        <v>0</v>
      </c>
      <c r="BU212" s="46">
        <v>2</v>
      </c>
      <c r="BV212" s="46" t="s">
        <v>3463</v>
      </c>
      <c r="BW212" s="46" t="s">
        <v>9398</v>
      </c>
      <c r="BX212" s="61">
        <v>43165.31904209491</v>
      </c>
      <c r="BY212" s="46" t="s">
        <v>9398</v>
      </c>
      <c r="BZ212" s="61">
        <v>43165.31904209491</v>
      </c>
    </row>
    <row r="213" spans="48:78" x14ac:dyDescent="0.35">
      <c r="AV213" s="32" t="str">
        <f t="shared" si="60"/>
        <v>JBT-145D11</v>
      </c>
      <c r="AW213" s="32" t="b">
        <f t="shared" si="52"/>
        <v>1</v>
      </c>
      <c r="AX213" s="32" t="b">
        <f t="shared" si="53"/>
        <v>1</v>
      </c>
      <c r="AY213" s="32" t="b">
        <f t="shared" si="54"/>
        <v>1</v>
      </c>
      <c r="AZ213" s="32" t="b">
        <f t="shared" si="55"/>
        <v>1</v>
      </c>
      <c r="BA213" t="s">
        <v>10488</v>
      </c>
      <c r="BB213" t="s">
        <v>3467</v>
      </c>
      <c r="BC213">
        <v>60</v>
      </c>
      <c r="BD213">
        <v>15</v>
      </c>
      <c r="BE213">
        <v>2</v>
      </c>
      <c r="BF213" t="s">
        <v>3468</v>
      </c>
      <c r="BG213" t="s">
        <v>9398</v>
      </c>
      <c r="BH213" s="61">
        <v>43172.384064155092</v>
      </c>
      <c r="BI213" t="s">
        <v>9398</v>
      </c>
      <c r="BJ213" s="61">
        <v>43172.384064155092</v>
      </c>
      <c r="BL213" s="32" t="str">
        <f t="shared" si="61"/>
        <v>JBT-541D09</v>
      </c>
      <c r="BM213" s="32" t="b">
        <f t="shared" si="56"/>
        <v>1</v>
      </c>
      <c r="BN213" s="32" t="b">
        <f t="shared" si="57"/>
        <v>1</v>
      </c>
      <c r="BO213" s="32" t="b">
        <f t="shared" si="58"/>
        <v>1</v>
      </c>
      <c r="BP213" s="32" t="b">
        <f t="shared" si="59"/>
        <v>1</v>
      </c>
      <c r="BQ213" s="46" t="s">
        <v>11493</v>
      </c>
      <c r="BR213" s="46" t="s">
        <v>3464</v>
      </c>
      <c r="BS213" s="46">
        <v>42</v>
      </c>
      <c r="BT213" s="46">
        <v>10</v>
      </c>
      <c r="BU213" s="46">
        <v>0.5</v>
      </c>
      <c r="BV213" s="46" t="s">
        <v>3465</v>
      </c>
      <c r="BW213" s="46" t="s">
        <v>9398</v>
      </c>
      <c r="BX213" s="61">
        <v>43165.319042280091</v>
      </c>
      <c r="BY213" s="46" t="s">
        <v>9398</v>
      </c>
      <c r="BZ213" s="61">
        <v>43165.319042280091</v>
      </c>
    </row>
    <row r="214" spans="48:78" x14ac:dyDescent="0.35">
      <c r="AV214" s="32" t="str">
        <f t="shared" si="60"/>
        <v>JBT-145D12</v>
      </c>
      <c r="AW214" s="32" t="b">
        <f t="shared" si="52"/>
        <v>1</v>
      </c>
      <c r="AX214" s="32" t="b">
        <f t="shared" si="53"/>
        <v>1</v>
      </c>
      <c r="AY214" s="32" t="b">
        <f t="shared" si="54"/>
        <v>1</v>
      </c>
      <c r="AZ214" s="32" t="b">
        <f t="shared" si="55"/>
        <v>1</v>
      </c>
      <c r="BA214" t="s">
        <v>10488</v>
      </c>
      <c r="BB214" t="s">
        <v>3469</v>
      </c>
      <c r="BC214">
        <v>15</v>
      </c>
      <c r="BD214">
        <v>10</v>
      </c>
      <c r="BE214">
        <v>2</v>
      </c>
      <c r="BF214" t="s">
        <v>3473</v>
      </c>
      <c r="BG214" t="s">
        <v>9398</v>
      </c>
      <c r="BH214" s="61">
        <v>43172.384064351849</v>
      </c>
      <c r="BI214" t="s">
        <v>9398</v>
      </c>
      <c r="BJ214" s="61">
        <v>43172.384064351849</v>
      </c>
      <c r="BL214" s="32" t="str">
        <f t="shared" si="61"/>
        <v>JBT-541D10</v>
      </c>
      <c r="BM214" s="32" t="b">
        <f t="shared" si="56"/>
        <v>1</v>
      </c>
      <c r="BN214" s="32" t="b">
        <f t="shared" si="57"/>
        <v>1</v>
      </c>
      <c r="BO214" s="32" t="b">
        <f t="shared" si="58"/>
        <v>1</v>
      </c>
      <c r="BP214" s="32" t="b">
        <f t="shared" si="59"/>
        <v>1</v>
      </c>
      <c r="BQ214" s="46" t="s">
        <v>11493</v>
      </c>
      <c r="BR214" s="46" t="s">
        <v>3466</v>
      </c>
      <c r="BS214" s="46">
        <v>30</v>
      </c>
      <c r="BT214" s="46">
        <v>20</v>
      </c>
      <c r="BU214" s="46">
        <v>2</v>
      </c>
      <c r="BV214" s="46" t="s">
        <v>3476</v>
      </c>
      <c r="BW214" s="46" t="s">
        <v>9398</v>
      </c>
      <c r="BX214" s="61">
        <v>43165.319042442126</v>
      </c>
      <c r="BY214" s="46" t="s">
        <v>9398</v>
      </c>
      <c r="BZ214" s="61">
        <v>43165.319042442126</v>
      </c>
    </row>
    <row r="215" spans="48:78" x14ac:dyDescent="0.35">
      <c r="AV215" s="32" t="str">
        <f t="shared" si="60"/>
        <v>JBT-145D13</v>
      </c>
      <c r="AW215" s="32" t="b">
        <f t="shared" si="52"/>
        <v>1</v>
      </c>
      <c r="AX215" s="32" t="b">
        <f t="shared" si="53"/>
        <v>1</v>
      </c>
      <c r="AY215" s="32" t="b">
        <f t="shared" si="54"/>
        <v>1</v>
      </c>
      <c r="AZ215" s="32" t="b">
        <f t="shared" si="55"/>
        <v>1</v>
      </c>
      <c r="BA215" t="s">
        <v>10488</v>
      </c>
      <c r="BB215" t="s">
        <v>3470</v>
      </c>
      <c r="BC215">
        <v>30</v>
      </c>
      <c r="BD215">
        <v>10</v>
      </c>
      <c r="BE215">
        <v>1.5</v>
      </c>
      <c r="BF215" t="s">
        <v>3471</v>
      </c>
      <c r="BG215" t="s">
        <v>9398</v>
      </c>
      <c r="BH215" s="61">
        <v>43172.384064895836</v>
      </c>
      <c r="BI215" t="s">
        <v>9398</v>
      </c>
      <c r="BJ215" s="61">
        <v>43172.384064895836</v>
      </c>
      <c r="BL215" s="32" t="str">
        <f t="shared" si="61"/>
        <v>JBT-541D11</v>
      </c>
      <c r="BM215" s="32" t="b">
        <f t="shared" si="56"/>
        <v>1</v>
      </c>
      <c r="BN215" s="32" t="b">
        <f t="shared" si="57"/>
        <v>1</v>
      </c>
      <c r="BO215" s="32" t="b">
        <f t="shared" si="58"/>
        <v>1</v>
      </c>
      <c r="BP215" s="32" t="b">
        <f t="shared" si="59"/>
        <v>1</v>
      </c>
      <c r="BQ215" s="46" t="s">
        <v>11493</v>
      </c>
      <c r="BR215" s="46" t="s">
        <v>3467</v>
      </c>
      <c r="BS215" s="46">
        <v>60</v>
      </c>
      <c r="BT215" s="46">
        <v>15</v>
      </c>
      <c r="BU215" s="46">
        <v>2</v>
      </c>
      <c r="BV215" s="46" t="s">
        <v>3468</v>
      </c>
      <c r="BW215" s="46" t="s">
        <v>9398</v>
      </c>
      <c r="BX215" s="61">
        <v>43165.319042592593</v>
      </c>
      <c r="BY215" s="46" t="s">
        <v>9398</v>
      </c>
      <c r="BZ215" s="61">
        <v>43165.319042592593</v>
      </c>
    </row>
    <row r="216" spans="48:78" x14ac:dyDescent="0.35">
      <c r="AV216" s="32" t="str">
        <f t="shared" si="60"/>
        <v>JBT-145D14</v>
      </c>
      <c r="AW216" s="32" t="b">
        <f t="shared" si="52"/>
        <v>1</v>
      </c>
      <c r="AX216" s="32" t="b">
        <f t="shared" si="53"/>
        <v>1</v>
      </c>
      <c r="AY216" s="32" t="b">
        <f t="shared" si="54"/>
        <v>1</v>
      </c>
      <c r="AZ216" s="32" t="b">
        <f t="shared" si="55"/>
        <v>1</v>
      </c>
      <c r="BA216" t="s">
        <v>10488</v>
      </c>
      <c r="BB216" t="s">
        <v>3472</v>
      </c>
      <c r="BC216">
        <v>45</v>
      </c>
      <c r="BD216">
        <v>15</v>
      </c>
      <c r="BE216">
        <v>2</v>
      </c>
      <c r="BF216" t="s">
        <v>9879</v>
      </c>
      <c r="BG216" t="s">
        <v>9398</v>
      </c>
      <c r="BH216" s="61">
        <v>43173.344186724535</v>
      </c>
      <c r="BI216" t="s">
        <v>9398</v>
      </c>
      <c r="BJ216" s="61">
        <v>43173.344186724535</v>
      </c>
      <c r="BL216" s="32" t="str">
        <f t="shared" si="61"/>
        <v>JBT-541D12</v>
      </c>
      <c r="BM216" s="32" t="b">
        <f t="shared" si="56"/>
        <v>1</v>
      </c>
      <c r="BN216" s="32" t="b">
        <f t="shared" si="57"/>
        <v>1</v>
      </c>
      <c r="BO216" s="32" t="b">
        <f t="shared" si="58"/>
        <v>1</v>
      </c>
      <c r="BP216" s="32" t="b">
        <f t="shared" si="59"/>
        <v>1</v>
      </c>
      <c r="BQ216" s="46" t="s">
        <v>11493</v>
      </c>
      <c r="BR216" s="46" t="s">
        <v>3469</v>
      </c>
      <c r="BS216" s="46">
        <v>15</v>
      </c>
      <c r="BT216" s="46">
        <v>10</v>
      </c>
      <c r="BU216" s="46">
        <v>2</v>
      </c>
      <c r="BV216" s="46" t="s">
        <v>3473</v>
      </c>
      <c r="BW216" s="46" t="s">
        <v>9398</v>
      </c>
      <c r="BX216" s="61">
        <v>43165.31904282407</v>
      </c>
      <c r="BY216" s="46" t="s">
        <v>9398</v>
      </c>
      <c r="BZ216" s="61">
        <v>43165.31904282407</v>
      </c>
    </row>
    <row r="217" spans="48:78" x14ac:dyDescent="0.35">
      <c r="AV217" s="32" t="str">
        <f t="shared" si="60"/>
        <v>JBT-145D15</v>
      </c>
      <c r="AW217" s="32" t="b">
        <f t="shared" si="52"/>
        <v>1</v>
      </c>
      <c r="AX217" s="32" t="b">
        <f t="shared" si="53"/>
        <v>1</v>
      </c>
      <c r="AY217" s="32" t="b">
        <f t="shared" si="54"/>
        <v>1</v>
      </c>
      <c r="AZ217" s="32" t="b">
        <f t="shared" si="55"/>
        <v>1</v>
      </c>
      <c r="BA217" t="s">
        <v>10488</v>
      </c>
      <c r="BB217" t="s">
        <v>3474</v>
      </c>
      <c r="BC217">
        <v>60</v>
      </c>
      <c r="BD217">
        <v>10</v>
      </c>
      <c r="BE217">
        <v>2</v>
      </c>
      <c r="BF217" t="s">
        <v>3475</v>
      </c>
      <c r="BG217" t="s">
        <v>9398</v>
      </c>
      <c r="BH217" s="61">
        <v>43172.384065162034</v>
      </c>
      <c r="BI217" t="s">
        <v>9398</v>
      </c>
      <c r="BJ217" s="61">
        <v>43172.384065162034</v>
      </c>
      <c r="BL217" s="32" t="str">
        <f t="shared" si="61"/>
        <v>JBT-541D13</v>
      </c>
      <c r="BM217" s="32" t="b">
        <f t="shared" si="56"/>
        <v>1</v>
      </c>
      <c r="BN217" s="32" t="b">
        <f t="shared" si="57"/>
        <v>1</v>
      </c>
      <c r="BO217" s="32" t="b">
        <f t="shared" si="58"/>
        <v>1</v>
      </c>
      <c r="BP217" s="32" t="b">
        <f t="shared" si="59"/>
        <v>1</v>
      </c>
      <c r="BQ217" s="46" t="s">
        <v>11493</v>
      </c>
      <c r="BR217" s="46" t="s">
        <v>3470</v>
      </c>
      <c r="BS217" s="46">
        <v>30</v>
      </c>
      <c r="BT217" s="46">
        <v>10</v>
      </c>
      <c r="BU217" s="46">
        <v>1.5</v>
      </c>
      <c r="BV217" s="46" t="s">
        <v>3471</v>
      </c>
      <c r="BW217" s="46" t="s">
        <v>9398</v>
      </c>
      <c r="BX217" s="61">
        <v>43165.319043020834</v>
      </c>
      <c r="BY217" s="46" t="s">
        <v>9398</v>
      </c>
      <c r="BZ217" s="61">
        <v>43165.319043020834</v>
      </c>
    </row>
    <row r="218" spans="48:78" x14ac:dyDescent="0.35">
      <c r="AV218" s="32" t="str">
        <f t="shared" si="60"/>
        <v>JBT-145D16</v>
      </c>
      <c r="AW218" s="32" t="b">
        <f t="shared" si="52"/>
        <v>1</v>
      </c>
      <c r="AX218" s="32" t="b">
        <f t="shared" si="53"/>
        <v>1</v>
      </c>
      <c r="AY218" s="32" t="b">
        <f t="shared" si="54"/>
        <v>1</v>
      </c>
      <c r="AZ218" s="32" t="b">
        <f t="shared" si="55"/>
        <v>1</v>
      </c>
      <c r="BA218" t="s">
        <v>10488</v>
      </c>
      <c r="BB218" t="s">
        <v>10290</v>
      </c>
      <c r="BC218">
        <v>55</v>
      </c>
      <c r="BD218">
        <v>15</v>
      </c>
      <c r="BE218">
        <v>2</v>
      </c>
      <c r="BF218" t="s">
        <v>10291</v>
      </c>
      <c r="BG218" t="s">
        <v>9398</v>
      </c>
      <c r="BH218" s="61">
        <v>43244.567826736115</v>
      </c>
      <c r="BI218" t="s">
        <v>9398</v>
      </c>
      <c r="BJ218" s="61">
        <v>43244.567826736115</v>
      </c>
      <c r="BL218" s="32" t="str">
        <f t="shared" si="61"/>
        <v>JBT-541D14</v>
      </c>
      <c r="BM218" s="32" t="b">
        <f t="shared" si="56"/>
        <v>1</v>
      </c>
      <c r="BN218" s="32" t="b">
        <f t="shared" si="57"/>
        <v>1</v>
      </c>
      <c r="BO218" s="32" t="b">
        <f t="shared" si="58"/>
        <v>1</v>
      </c>
      <c r="BP218" s="32" t="b">
        <f t="shared" si="59"/>
        <v>1</v>
      </c>
      <c r="BQ218" s="46" t="s">
        <v>11493</v>
      </c>
      <c r="BR218" s="46" t="s">
        <v>3472</v>
      </c>
      <c r="BS218" s="46">
        <v>45</v>
      </c>
      <c r="BT218" s="46">
        <v>15</v>
      </c>
      <c r="BU218" s="46">
        <v>2</v>
      </c>
      <c r="BV218" s="46" t="s">
        <v>9879</v>
      </c>
      <c r="BW218" s="46" t="s">
        <v>9398</v>
      </c>
      <c r="BX218" s="61">
        <v>43173.303010682874</v>
      </c>
      <c r="BY218" s="46" t="s">
        <v>9398</v>
      </c>
      <c r="BZ218" s="61">
        <v>43173.303010682874</v>
      </c>
    </row>
    <row r="219" spans="48:78" x14ac:dyDescent="0.35">
      <c r="AV219" s="32" t="str">
        <f t="shared" si="60"/>
        <v>JBT-145LOC</v>
      </c>
      <c r="AW219" s="32" t="b">
        <f t="shared" si="52"/>
        <v>1</v>
      </c>
      <c r="AX219" s="32" t="b">
        <f t="shared" si="53"/>
        <v>1</v>
      </c>
      <c r="AY219" s="32" t="b">
        <f t="shared" si="54"/>
        <v>1</v>
      </c>
      <c r="AZ219" s="32" t="b">
        <f t="shared" si="55"/>
        <v>1</v>
      </c>
      <c r="BA219" t="s">
        <v>10488</v>
      </c>
      <c r="BB219" t="s">
        <v>3510</v>
      </c>
      <c r="BC219">
        <v>0</v>
      </c>
      <c r="BD219">
        <v>0</v>
      </c>
      <c r="BE219">
        <v>0</v>
      </c>
      <c r="BF219" t="s">
        <v>3511</v>
      </c>
      <c r="BG219" t="s">
        <v>9398</v>
      </c>
      <c r="BH219" s="61">
        <v>43172.384065428239</v>
      </c>
      <c r="BI219" t="s">
        <v>9398</v>
      </c>
      <c r="BJ219" s="61">
        <v>43172.384065428239</v>
      </c>
      <c r="BL219" s="32" t="str">
        <f t="shared" si="61"/>
        <v>JBT-541D15</v>
      </c>
      <c r="BM219" s="32" t="b">
        <f t="shared" si="56"/>
        <v>1</v>
      </c>
      <c r="BN219" s="32" t="b">
        <f t="shared" si="57"/>
        <v>1</v>
      </c>
      <c r="BO219" s="32" t="b">
        <f t="shared" si="58"/>
        <v>1</v>
      </c>
      <c r="BP219" s="32" t="b">
        <f t="shared" si="59"/>
        <v>1</v>
      </c>
      <c r="BQ219" s="46" t="s">
        <v>11493</v>
      </c>
      <c r="BR219" s="46" t="s">
        <v>3474</v>
      </c>
      <c r="BS219" s="46">
        <v>60</v>
      </c>
      <c r="BT219" s="46">
        <v>10</v>
      </c>
      <c r="BU219" s="46">
        <v>2</v>
      </c>
      <c r="BV219" s="46" t="s">
        <v>3475</v>
      </c>
      <c r="BW219" s="46" t="s">
        <v>9398</v>
      </c>
      <c r="BX219" s="61">
        <v>43165.319043206022</v>
      </c>
      <c r="BY219" s="46" t="s">
        <v>9398</v>
      </c>
      <c r="BZ219" s="61">
        <v>43165.319043206022</v>
      </c>
    </row>
    <row r="220" spans="48:78" x14ac:dyDescent="0.35">
      <c r="AV220" s="32" t="str">
        <f t="shared" si="60"/>
        <v>JBT-145N07</v>
      </c>
      <c r="AW220" s="32" t="b">
        <f t="shared" si="52"/>
        <v>1</v>
      </c>
      <c r="AX220" s="32" t="b">
        <f t="shared" si="53"/>
        <v>1</v>
      </c>
      <c r="AY220" s="32" t="b">
        <f t="shared" si="54"/>
        <v>1</v>
      </c>
      <c r="AZ220" s="32" t="b">
        <f t="shared" si="55"/>
        <v>1</v>
      </c>
      <c r="BA220" t="s">
        <v>10488</v>
      </c>
      <c r="BB220" t="s">
        <v>3477</v>
      </c>
      <c r="BC220">
        <v>7</v>
      </c>
      <c r="BD220">
        <v>0</v>
      </c>
      <c r="BE220">
        <v>0</v>
      </c>
      <c r="BF220" t="s">
        <v>3478</v>
      </c>
      <c r="BG220" t="s">
        <v>9398</v>
      </c>
      <c r="BH220" s="61">
        <v>43172.384065706021</v>
      </c>
      <c r="BI220" t="s">
        <v>9398</v>
      </c>
      <c r="BJ220" s="61">
        <v>43172.384065706021</v>
      </c>
      <c r="BL220" s="32" t="str">
        <f t="shared" si="61"/>
        <v>JBT-541D16</v>
      </c>
      <c r="BM220" s="32" t="b">
        <f t="shared" si="56"/>
        <v>1</v>
      </c>
      <c r="BN220" s="32" t="b">
        <f t="shared" si="57"/>
        <v>1</v>
      </c>
      <c r="BO220" s="32" t="b">
        <f t="shared" si="58"/>
        <v>1</v>
      </c>
      <c r="BP220" s="32" t="b">
        <f t="shared" si="59"/>
        <v>1</v>
      </c>
      <c r="BQ220" s="46" t="s">
        <v>11493</v>
      </c>
      <c r="BR220" s="46" t="s">
        <v>10290</v>
      </c>
      <c r="BS220" s="46">
        <v>55</v>
      </c>
      <c r="BT220" s="46">
        <v>15</v>
      </c>
      <c r="BU220" s="46">
        <v>2</v>
      </c>
      <c r="BV220" s="46" t="s">
        <v>10291</v>
      </c>
      <c r="BW220" s="46" t="s">
        <v>9398</v>
      </c>
      <c r="BX220" s="61">
        <v>43230.333532060184</v>
      </c>
      <c r="BY220" s="46" t="s">
        <v>9398</v>
      </c>
      <c r="BZ220" s="61">
        <v>43230.333718599541</v>
      </c>
    </row>
    <row r="221" spans="48:78" x14ac:dyDescent="0.35">
      <c r="AV221" s="32" t="str">
        <f t="shared" si="60"/>
        <v>JBT-145N08</v>
      </c>
      <c r="AW221" s="32" t="b">
        <f t="shared" si="52"/>
        <v>1</v>
      </c>
      <c r="AX221" s="32" t="b">
        <f t="shared" si="53"/>
        <v>1</v>
      </c>
      <c r="AY221" s="32" t="b">
        <f t="shared" si="54"/>
        <v>1</v>
      </c>
      <c r="AZ221" s="32" t="b">
        <f t="shared" si="55"/>
        <v>1</v>
      </c>
      <c r="BA221" t="s">
        <v>10488</v>
      </c>
      <c r="BB221" t="s">
        <v>3479</v>
      </c>
      <c r="BC221">
        <v>8</v>
      </c>
      <c r="BD221">
        <v>0</v>
      </c>
      <c r="BE221">
        <v>0</v>
      </c>
      <c r="BF221" t="s">
        <v>3480</v>
      </c>
      <c r="BG221" t="s">
        <v>9398</v>
      </c>
      <c r="BH221" s="61">
        <v>43172.384065891201</v>
      </c>
      <c r="BI221" t="s">
        <v>9398</v>
      </c>
      <c r="BJ221" s="61">
        <v>43172.384065891201</v>
      </c>
      <c r="BL221" s="32" t="str">
        <f t="shared" si="61"/>
        <v>JBT-541D17</v>
      </c>
      <c r="BM221" s="32" t="b">
        <f t="shared" si="56"/>
        <v>1</v>
      </c>
      <c r="BN221" s="32" t="b">
        <f t="shared" si="57"/>
        <v>1</v>
      </c>
      <c r="BO221" s="32" t="b">
        <f t="shared" si="58"/>
        <v>1</v>
      </c>
      <c r="BP221" s="32" t="b">
        <f t="shared" si="59"/>
        <v>1</v>
      </c>
      <c r="BQ221" s="46" t="s">
        <v>11493</v>
      </c>
      <c r="BR221" s="46" t="s">
        <v>11346</v>
      </c>
      <c r="BS221" s="46">
        <v>45</v>
      </c>
      <c r="BT221" s="46">
        <v>40</v>
      </c>
      <c r="BU221" s="46">
        <v>0.5</v>
      </c>
      <c r="BV221" s="46" t="s">
        <v>11347</v>
      </c>
      <c r="BW221" s="46" t="s">
        <v>9398</v>
      </c>
      <c r="BX221" s="61">
        <v>43403.461791168978</v>
      </c>
      <c r="BY221" s="46" t="s">
        <v>9398</v>
      </c>
      <c r="BZ221" s="61">
        <v>43403.461791168978</v>
      </c>
    </row>
    <row r="222" spans="48:78" x14ac:dyDescent="0.35">
      <c r="AV222" s="32" t="str">
        <f t="shared" si="60"/>
        <v>JBT-145N10</v>
      </c>
      <c r="AW222" s="32" t="b">
        <f t="shared" si="52"/>
        <v>1</v>
      </c>
      <c r="AX222" s="32" t="b">
        <f t="shared" si="53"/>
        <v>1</v>
      </c>
      <c r="AY222" s="32" t="b">
        <f t="shared" si="54"/>
        <v>1</v>
      </c>
      <c r="AZ222" s="32" t="b">
        <f t="shared" si="55"/>
        <v>1</v>
      </c>
      <c r="BA222" t="s">
        <v>10488</v>
      </c>
      <c r="BB222" t="s">
        <v>3481</v>
      </c>
      <c r="BC222">
        <v>10</v>
      </c>
      <c r="BD222">
        <v>0</v>
      </c>
      <c r="BE222">
        <v>0</v>
      </c>
      <c r="BF222" t="s">
        <v>3482</v>
      </c>
      <c r="BG222" t="s">
        <v>9398</v>
      </c>
      <c r="BH222" s="61">
        <v>43172.384066122686</v>
      </c>
      <c r="BI222" t="s">
        <v>9398</v>
      </c>
      <c r="BJ222" s="61">
        <v>43172.384066122686</v>
      </c>
      <c r="BL222" s="32" t="str">
        <f t="shared" si="61"/>
        <v>JBT-541LOC</v>
      </c>
      <c r="BM222" s="32" t="b">
        <f t="shared" si="56"/>
        <v>1</v>
      </c>
      <c r="BN222" s="32" t="b">
        <f t="shared" si="57"/>
        <v>1</v>
      </c>
      <c r="BO222" s="32" t="b">
        <f t="shared" si="58"/>
        <v>1</v>
      </c>
      <c r="BP222" s="32" t="b">
        <f t="shared" si="59"/>
        <v>1</v>
      </c>
      <c r="BQ222" s="46" t="s">
        <v>11493</v>
      </c>
      <c r="BR222" s="46" t="s">
        <v>3510</v>
      </c>
      <c r="BS222" s="46">
        <v>0</v>
      </c>
      <c r="BT222" s="46">
        <v>0</v>
      </c>
      <c r="BU222" s="46">
        <v>0</v>
      </c>
      <c r="BV222" s="46" t="s">
        <v>3511</v>
      </c>
      <c r="BW222" s="46" t="s">
        <v>9398</v>
      </c>
      <c r="BX222" s="61">
        <v>43165.319043483796</v>
      </c>
      <c r="BY222" s="46" t="s">
        <v>9398</v>
      </c>
      <c r="BZ222" s="61">
        <v>43165.319043483796</v>
      </c>
    </row>
    <row r="223" spans="48:78" x14ac:dyDescent="0.35">
      <c r="AV223" s="32" t="str">
        <f t="shared" si="60"/>
        <v>JBT-145N15</v>
      </c>
      <c r="AW223" s="32" t="b">
        <f t="shared" si="52"/>
        <v>1</v>
      </c>
      <c r="AX223" s="32" t="b">
        <f t="shared" si="53"/>
        <v>1</v>
      </c>
      <c r="AY223" s="32" t="b">
        <f t="shared" si="54"/>
        <v>1</v>
      </c>
      <c r="AZ223" s="32" t="b">
        <f t="shared" si="55"/>
        <v>1</v>
      </c>
      <c r="BA223" t="s">
        <v>10488</v>
      </c>
      <c r="BB223" t="s">
        <v>3483</v>
      </c>
      <c r="BC223">
        <v>15</v>
      </c>
      <c r="BD223">
        <v>0</v>
      </c>
      <c r="BE223">
        <v>0</v>
      </c>
      <c r="BF223" t="s">
        <v>3484</v>
      </c>
      <c r="BG223" t="s">
        <v>9398</v>
      </c>
      <c r="BH223" s="61">
        <v>43172.384066354163</v>
      </c>
      <c r="BI223" t="s">
        <v>9398</v>
      </c>
      <c r="BJ223" s="61">
        <v>43172.384066354163</v>
      </c>
      <c r="BL223" s="32" t="str">
        <f t="shared" si="61"/>
        <v>JBT-541N07</v>
      </c>
      <c r="BM223" s="32" t="b">
        <f t="shared" si="56"/>
        <v>1</v>
      </c>
      <c r="BN223" s="32" t="b">
        <f t="shared" si="57"/>
        <v>1</v>
      </c>
      <c r="BO223" s="32" t="b">
        <f t="shared" si="58"/>
        <v>1</v>
      </c>
      <c r="BP223" s="32" t="b">
        <f t="shared" si="59"/>
        <v>1</v>
      </c>
      <c r="BQ223" s="46" t="s">
        <v>11493</v>
      </c>
      <c r="BR223" s="46" t="s">
        <v>3477</v>
      </c>
      <c r="BS223" s="46">
        <v>7</v>
      </c>
      <c r="BT223" s="46">
        <v>0</v>
      </c>
      <c r="BU223" s="46">
        <v>0</v>
      </c>
      <c r="BV223" s="46" t="s">
        <v>3478</v>
      </c>
      <c r="BW223" s="46" t="s">
        <v>9398</v>
      </c>
      <c r="BX223" s="61">
        <v>43165.319043750002</v>
      </c>
      <c r="BY223" s="46" t="s">
        <v>9398</v>
      </c>
      <c r="BZ223" s="61">
        <v>43165.319043750002</v>
      </c>
    </row>
    <row r="224" spans="48:78" x14ac:dyDescent="0.35">
      <c r="AV224" s="32" t="str">
        <f t="shared" si="60"/>
        <v>JBT-145N20</v>
      </c>
      <c r="AW224" s="32" t="b">
        <f t="shared" si="52"/>
        <v>1</v>
      </c>
      <c r="AX224" s="32" t="b">
        <f t="shared" si="53"/>
        <v>1</v>
      </c>
      <c r="AY224" s="32" t="b">
        <f t="shared" si="54"/>
        <v>1</v>
      </c>
      <c r="AZ224" s="32" t="b">
        <f t="shared" si="55"/>
        <v>1</v>
      </c>
      <c r="BA224" t="s">
        <v>10488</v>
      </c>
      <c r="BB224" t="s">
        <v>3485</v>
      </c>
      <c r="BC224">
        <v>20</v>
      </c>
      <c r="BD224">
        <v>0</v>
      </c>
      <c r="BE224">
        <v>0</v>
      </c>
      <c r="BF224" t="s">
        <v>3486</v>
      </c>
      <c r="BG224" t="s">
        <v>9398</v>
      </c>
      <c r="BH224" s="61">
        <v>43172.384066550927</v>
      </c>
      <c r="BI224" t="s">
        <v>9398</v>
      </c>
      <c r="BJ224" s="61">
        <v>43172.384066550927</v>
      </c>
      <c r="BL224" s="32" t="str">
        <f t="shared" si="61"/>
        <v>JBT-541N08</v>
      </c>
      <c r="BM224" s="32" t="b">
        <f t="shared" si="56"/>
        <v>1</v>
      </c>
      <c r="BN224" s="32" t="b">
        <f t="shared" si="57"/>
        <v>1</v>
      </c>
      <c r="BO224" s="32" t="b">
        <f t="shared" si="58"/>
        <v>1</v>
      </c>
      <c r="BP224" s="32" t="b">
        <f t="shared" si="59"/>
        <v>1</v>
      </c>
      <c r="BQ224" s="46" t="s">
        <v>11493</v>
      </c>
      <c r="BR224" s="46" t="s">
        <v>3479</v>
      </c>
      <c r="BS224" s="46">
        <v>8</v>
      </c>
      <c r="BT224" s="46">
        <v>0</v>
      </c>
      <c r="BU224" s="46">
        <v>0</v>
      </c>
      <c r="BV224" s="46" t="s">
        <v>3480</v>
      </c>
      <c r="BW224" s="46" t="s">
        <v>9398</v>
      </c>
      <c r="BX224" s="61">
        <v>43165.319044016207</v>
      </c>
      <c r="BY224" s="46" t="s">
        <v>9398</v>
      </c>
      <c r="BZ224" s="61">
        <v>43165.319044016207</v>
      </c>
    </row>
    <row r="225" spans="48:78" x14ac:dyDescent="0.35">
      <c r="AV225" s="32" t="str">
        <f t="shared" si="60"/>
        <v>JBT-145N30</v>
      </c>
      <c r="AW225" s="32" t="b">
        <f t="shared" si="52"/>
        <v>1</v>
      </c>
      <c r="AX225" s="32" t="b">
        <f t="shared" si="53"/>
        <v>1</v>
      </c>
      <c r="AY225" s="32" t="b">
        <f t="shared" si="54"/>
        <v>1</v>
      </c>
      <c r="AZ225" s="32" t="b">
        <f t="shared" si="55"/>
        <v>1</v>
      </c>
      <c r="BA225" t="s">
        <v>10488</v>
      </c>
      <c r="BB225" t="s">
        <v>3487</v>
      </c>
      <c r="BC225">
        <v>30</v>
      </c>
      <c r="BD225">
        <v>0</v>
      </c>
      <c r="BE225">
        <v>0</v>
      </c>
      <c r="BF225" t="s">
        <v>3488</v>
      </c>
      <c r="BG225" t="s">
        <v>9398</v>
      </c>
      <c r="BH225" s="61">
        <v>43172.384066747683</v>
      </c>
      <c r="BI225" t="s">
        <v>9398</v>
      </c>
      <c r="BJ225" s="61">
        <v>43172.384066747683</v>
      </c>
      <c r="BL225" s="32" t="str">
        <f t="shared" si="61"/>
        <v>JBT-541N10</v>
      </c>
      <c r="BM225" s="32" t="b">
        <f t="shared" si="56"/>
        <v>1</v>
      </c>
      <c r="BN225" s="32" t="b">
        <f t="shared" si="57"/>
        <v>1</v>
      </c>
      <c r="BO225" s="32" t="b">
        <f t="shared" si="58"/>
        <v>1</v>
      </c>
      <c r="BP225" s="32" t="b">
        <f t="shared" si="59"/>
        <v>1</v>
      </c>
      <c r="BQ225" s="46" t="s">
        <v>11493</v>
      </c>
      <c r="BR225" s="46" t="s">
        <v>3481</v>
      </c>
      <c r="BS225" s="46">
        <v>10</v>
      </c>
      <c r="BT225" s="46">
        <v>0</v>
      </c>
      <c r="BU225" s="46">
        <v>0</v>
      </c>
      <c r="BV225" s="46" t="s">
        <v>3482</v>
      </c>
      <c r="BW225" s="46" t="s">
        <v>9398</v>
      </c>
      <c r="BX225" s="61">
        <v>43165.319044247684</v>
      </c>
      <c r="BY225" s="46" t="s">
        <v>9398</v>
      </c>
      <c r="BZ225" s="61">
        <v>43165.319044247684</v>
      </c>
    </row>
    <row r="226" spans="48:78" x14ac:dyDescent="0.35">
      <c r="AV226" s="32" t="str">
        <f t="shared" si="60"/>
        <v>JBT-145N40</v>
      </c>
      <c r="AW226" s="32" t="b">
        <f t="shared" si="52"/>
        <v>1</v>
      </c>
      <c r="AX226" s="32" t="b">
        <f t="shared" si="53"/>
        <v>1</v>
      </c>
      <c r="AY226" s="32" t="b">
        <f t="shared" si="54"/>
        <v>1</v>
      </c>
      <c r="AZ226" s="32" t="b">
        <f t="shared" si="55"/>
        <v>1</v>
      </c>
      <c r="BA226" t="s">
        <v>10488</v>
      </c>
      <c r="BB226" t="s">
        <v>3489</v>
      </c>
      <c r="BC226">
        <v>40</v>
      </c>
      <c r="BD226">
        <v>0</v>
      </c>
      <c r="BE226">
        <v>0</v>
      </c>
      <c r="BF226" t="s">
        <v>3490</v>
      </c>
      <c r="BG226" t="s">
        <v>9398</v>
      </c>
      <c r="BH226" s="61">
        <v>43172.384066979168</v>
      </c>
      <c r="BI226" t="s">
        <v>9398</v>
      </c>
      <c r="BJ226" s="61">
        <v>43172.384066979168</v>
      </c>
      <c r="BL226" s="32" t="str">
        <f t="shared" si="61"/>
        <v>JBT-541N15</v>
      </c>
      <c r="BM226" s="32" t="b">
        <f t="shared" si="56"/>
        <v>1</v>
      </c>
      <c r="BN226" s="32" t="b">
        <f t="shared" si="57"/>
        <v>1</v>
      </c>
      <c r="BO226" s="32" t="b">
        <f t="shared" si="58"/>
        <v>1</v>
      </c>
      <c r="BP226" s="32" t="b">
        <f t="shared" si="59"/>
        <v>1</v>
      </c>
      <c r="BQ226" s="46" t="s">
        <v>11493</v>
      </c>
      <c r="BR226" s="46" t="s">
        <v>3483</v>
      </c>
      <c r="BS226" s="46">
        <v>15</v>
      </c>
      <c r="BT226" s="46">
        <v>0</v>
      </c>
      <c r="BU226" s="46">
        <v>0</v>
      </c>
      <c r="BV226" s="46" t="s">
        <v>3484</v>
      </c>
      <c r="BW226" s="46" t="s">
        <v>9398</v>
      </c>
      <c r="BX226" s="61">
        <v>43165.319044479169</v>
      </c>
      <c r="BY226" s="46" t="s">
        <v>9398</v>
      </c>
      <c r="BZ226" s="61">
        <v>43165.319044479169</v>
      </c>
    </row>
    <row r="227" spans="48:78" x14ac:dyDescent="0.35">
      <c r="AV227" s="32" t="str">
        <f t="shared" si="60"/>
        <v>JBT-145N42</v>
      </c>
      <c r="AW227" s="32" t="b">
        <f t="shared" si="52"/>
        <v>1</v>
      </c>
      <c r="AX227" s="32" t="b">
        <f t="shared" si="53"/>
        <v>1</v>
      </c>
      <c r="AY227" s="32" t="b">
        <f t="shared" si="54"/>
        <v>1</v>
      </c>
      <c r="AZ227" s="32" t="b">
        <f t="shared" si="55"/>
        <v>1</v>
      </c>
      <c r="BA227" t="s">
        <v>10488</v>
      </c>
      <c r="BB227" t="s">
        <v>3491</v>
      </c>
      <c r="BC227">
        <v>42</v>
      </c>
      <c r="BD227">
        <v>0</v>
      </c>
      <c r="BE227">
        <v>0</v>
      </c>
      <c r="BF227" t="s">
        <v>3492</v>
      </c>
      <c r="BG227" t="s">
        <v>9398</v>
      </c>
      <c r="BH227" s="61">
        <v>43172.384067164348</v>
      </c>
      <c r="BI227" t="s">
        <v>9398</v>
      </c>
      <c r="BJ227" s="61">
        <v>43172.384067164348</v>
      </c>
      <c r="BL227" s="32" t="str">
        <f t="shared" si="61"/>
        <v>JBT-541N20</v>
      </c>
      <c r="BM227" s="32" t="b">
        <f t="shared" si="56"/>
        <v>1</v>
      </c>
      <c r="BN227" s="32" t="b">
        <f t="shared" si="57"/>
        <v>1</v>
      </c>
      <c r="BO227" s="32" t="b">
        <f t="shared" si="58"/>
        <v>1</v>
      </c>
      <c r="BP227" s="32" t="b">
        <f t="shared" si="59"/>
        <v>1</v>
      </c>
      <c r="BQ227" s="46" t="s">
        <v>11493</v>
      </c>
      <c r="BR227" s="46" t="s">
        <v>3485</v>
      </c>
      <c r="BS227" s="46">
        <v>20</v>
      </c>
      <c r="BT227" s="46">
        <v>0</v>
      </c>
      <c r="BU227" s="46">
        <v>0</v>
      </c>
      <c r="BV227" s="46" t="s">
        <v>3486</v>
      </c>
      <c r="BW227" s="46" t="s">
        <v>9398</v>
      </c>
      <c r="BX227" s="61">
        <v>43165.319044675925</v>
      </c>
      <c r="BY227" s="46" t="s">
        <v>9398</v>
      </c>
      <c r="BZ227" s="61">
        <v>43165.319044675925</v>
      </c>
    </row>
    <row r="228" spans="48:78" x14ac:dyDescent="0.35">
      <c r="AV228" s="32" t="str">
        <f t="shared" si="60"/>
        <v>JBT-145N45</v>
      </c>
      <c r="AW228" s="32" t="b">
        <f t="shared" si="52"/>
        <v>1</v>
      </c>
      <c r="AX228" s="32" t="b">
        <f t="shared" si="53"/>
        <v>1</v>
      </c>
      <c r="AY228" s="32" t="b">
        <f t="shared" si="54"/>
        <v>1</v>
      </c>
      <c r="AZ228" s="32" t="b">
        <f t="shared" si="55"/>
        <v>1</v>
      </c>
      <c r="BA228" t="s">
        <v>10488</v>
      </c>
      <c r="BB228" t="s">
        <v>3493</v>
      </c>
      <c r="BC228">
        <v>45</v>
      </c>
      <c r="BD228">
        <v>0</v>
      </c>
      <c r="BE228">
        <v>0</v>
      </c>
      <c r="BF228" t="s">
        <v>3494</v>
      </c>
      <c r="BG228" t="s">
        <v>9398</v>
      </c>
      <c r="BH228" s="61">
        <v>42755.493243287034</v>
      </c>
      <c r="BI228" t="s">
        <v>9398</v>
      </c>
      <c r="BJ228" s="61">
        <v>42755.493243287034</v>
      </c>
      <c r="BL228" s="32" t="str">
        <f t="shared" si="61"/>
        <v>JBT-541N30</v>
      </c>
      <c r="BM228" s="32" t="b">
        <f t="shared" si="56"/>
        <v>1</v>
      </c>
      <c r="BN228" s="32" t="b">
        <f t="shared" si="57"/>
        <v>1</v>
      </c>
      <c r="BO228" s="32" t="b">
        <f t="shared" si="58"/>
        <v>1</v>
      </c>
      <c r="BP228" s="32" t="b">
        <f t="shared" si="59"/>
        <v>1</v>
      </c>
      <c r="BQ228" s="46" t="s">
        <v>11493</v>
      </c>
      <c r="BR228" s="46" t="s">
        <v>3487</v>
      </c>
      <c r="BS228" s="46">
        <v>30</v>
      </c>
      <c r="BT228" s="46">
        <v>0</v>
      </c>
      <c r="BU228" s="46">
        <v>0</v>
      </c>
      <c r="BV228" s="46" t="s">
        <v>3488</v>
      </c>
      <c r="BW228" s="46" t="s">
        <v>9398</v>
      </c>
      <c r="BX228" s="61">
        <v>43165.319044872682</v>
      </c>
      <c r="BY228" s="46" t="s">
        <v>9398</v>
      </c>
      <c r="BZ228" s="61">
        <v>43165.319044872682</v>
      </c>
    </row>
    <row r="229" spans="48:78" x14ac:dyDescent="0.35">
      <c r="AV229" s="32" t="str">
        <f t="shared" si="60"/>
        <v>JBT-145N50</v>
      </c>
      <c r="AW229" s="32" t="b">
        <f t="shared" si="52"/>
        <v>1</v>
      </c>
      <c r="AX229" s="32" t="b">
        <f t="shared" si="53"/>
        <v>1</v>
      </c>
      <c r="AY229" s="32" t="b">
        <f t="shared" si="54"/>
        <v>1</v>
      </c>
      <c r="AZ229" s="32" t="b">
        <f t="shared" si="55"/>
        <v>1</v>
      </c>
      <c r="BA229" t="s">
        <v>10488</v>
      </c>
      <c r="BB229" t="s">
        <v>3495</v>
      </c>
      <c r="BC229">
        <v>50</v>
      </c>
      <c r="BD229">
        <v>0</v>
      </c>
      <c r="BE229">
        <v>0</v>
      </c>
      <c r="BF229" t="s">
        <v>3496</v>
      </c>
      <c r="BG229" t="s">
        <v>9398</v>
      </c>
      <c r="BH229" s="61">
        <v>43172.384067361112</v>
      </c>
      <c r="BI229" t="s">
        <v>9398</v>
      </c>
      <c r="BJ229" s="61">
        <v>43172.384067361112</v>
      </c>
      <c r="BL229" s="32" t="str">
        <f t="shared" si="61"/>
        <v>JBT-541N40</v>
      </c>
      <c r="BM229" s="32" t="b">
        <f t="shared" si="56"/>
        <v>1</v>
      </c>
      <c r="BN229" s="32" t="b">
        <f t="shared" si="57"/>
        <v>1</v>
      </c>
      <c r="BO229" s="32" t="b">
        <f t="shared" si="58"/>
        <v>1</v>
      </c>
      <c r="BP229" s="32" t="b">
        <f t="shared" si="59"/>
        <v>1</v>
      </c>
      <c r="BQ229" s="46" t="s">
        <v>11493</v>
      </c>
      <c r="BR229" s="46" t="s">
        <v>3489</v>
      </c>
      <c r="BS229" s="46">
        <v>40</v>
      </c>
      <c r="BT229" s="46">
        <v>0</v>
      </c>
      <c r="BU229" s="46">
        <v>0</v>
      </c>
      <c r="BV229" s="46" t="s">
        <v>3490</v>
      </c>
      <c r="BW229" s="46" t="s">
        <v>9398</v>
      </c>
      <c r="BX229" s="61">
        <v>43165.31904505787</v>
      </c>
      <c r="BY229" s="46" t="s">
        <v>9398</v>
      </c>
      <c r="BZ229" s="61">
        <v>43165.31904505787</v>
      </c>
    </row>
    <row r="230" spans="48:78" x14ac:dyDescent="0.35">
      <c r="AV230" s="32" t="str">
        <f t="shared" si="60"/>
        <v>JBT-145N52</v>
      </c>
      <c r="AW230" s="32" t="b">
        <f t="shared" si="52"/>
        <v>1</v>
      </c>
      <c r="AX230" s="32" t="b">
        <f t="shared" si="53"/>
        <v>1</v>
      </c>
      <c r="AY230" s="32" t="b">
        <f t="shared" si="54"/>
        <v>1</v>
      </c>
      <c r="AZ230" s="32" t="b">
        <f t="shared" si="55"/>
        <v>1</v>
      </c>
      <c r="BA230" t="s">
        <v>10488</v>
      </c>
      <c r="BB230" t="s">
        <v>3497</v>
      </c>
      <c r="BC230">
        <v>52</v>
      </c>
      <c r="BD230">
        <v>0</v>
      </c>
      <c r="BE230">
        <v>0</v>
      </c>
      <c r="BF230" t="s">
        <v>3498</v>
      </c>
      <c r="BG230" t="s">
        <v>9398</v>
      </c>
      <c r="BH230" s="61">
        <v>43172.384067592589</v>
      </c>
      <c r="BI230" t="s">
        <v>9398</v>
      </c>
      <c r="BJ230" s="61">
        <v>43172.384067592589</v>
      </c>
      <c r="BL230" s="32" t="str">
        <f t="shared" si="61"/>
        <v>JBT-541N42</v>
      </c>
      <c r="BM230" s="32" t="b">
        <f t="shared" si="56"/>
        <v>1</v>
      </c>
      <c r="BN230" s="32" t="b">
        <f t="shared" si="57"/>
        <v>1</v>
      </c>
      <c r="BO230" s="32" t="b">
        <f t="shared" si="58"/>
        <v>1</v>
      </c>
      <c r="BP230" s="32" t="b">
        <f t="shared" si="59"/>
        <v>1</v>
      </c>
      <c r="BQ230" s="46" t="s">
        <v>11493</v>
      </c>
      <c r="BR230" s="46" t="s">
        <v>3491</v>
      </c>
      <c r="BS230" s="46">
        <v>42</v>
      </c>
      <c r="BT230" s="46">
        <v>0</v>
      </c>
      <c r="BU230" s="46">
        <v>0</v>
      </c>
      <c r="BV230" s="46" t="s">
        <v>3492</v>
      </c>
      <c r="BW230" s="46" t="s">
        <v>9398</v>
      </c>
      <c r="BX230" s="61">
        <v>43165.319045219905</v>
      </c>
      <c r="BY230" s="46" t="s">
        <v>9398</v>
      </c>
      <c r="BZ230" s="61">
        <v>43165.319045219905</v>
      </c>
    </row>
    <row r="231" spans="48:78" x14ac:dyDescent="0.35">
      <c r="AV231" s="32" t="str">
        <f t="shared" si="60"/>
        <v>JBT-145N60</v>
      </c>
      <c r="AW231" s="32" t="b">
        <f t="shared" si="52"/>
        <v>1</v>
      </c>
      <c r="AX231" s="32" t="b">
        <f t="shared" si="53"/>
        <v>1</v>
      </c>
      <c r="AY231" s="32" t="b">
        <f t="shared" si="54"/>
        <v>1</v>
      </c>
      <c r="AZ231" s="32" t="b">
        <f t="shared" si="55"/>
        <v>1</v>
      </c>
      <c r="BA231" t="s">
        <v>10488</v>
      </c>
      <c r="BB231" t="s">
        <v>3499</v>
      </c>
      <c r="BC231">
        <v>60</v>
      </c>
      <c r="BD231">
        <v>0</v>
      </c>
      <c r="BE231">
        <v>0</v>
      </c>
      <c r="BF231" t="s">
        <v>3500</v>
      </c>
      <c r="BG231" t="s">
        <v>9398</v>
      </c>
      <c r="BH231" s="61">
        <v>43172.384067789353</v>
      </c>
      <c r="BI231" t="s">
        <v>9398</v>
      </c>
      <c r="BJ231" s="61">
        <v>43172.384067789353</v>
      </c>
      <c r="BL231" s="32" t="str">
        <f t="shared" si="61"/>
        <v>JBT-541N45</v>
      </c>
      <c r="BM231" s="32" t="b">
        <f t="shared" si="56"/>
        <v>1</v>
      </c>
      <c r="BN231" s="32" t="b">
        <f t="shared" si="57"/>
        <v>1</v>
      </c>
      <c r="BO231" s="32" t="b">
        <f t="shared" si="58"/>
        <v>1</v>
      </c>
      <c r="BP231" s="32" t="b">
        <f t="shared" si="59"/>
        <v>1</v>
      </c>
      <c r="BQ231" s="46" t="s">
        <v>11493</v>
      </c>
      <c r="BR231" s="46" t="s">
        <v>3493</v>
      </c>
      <c r="BS231" s="46">
        <v>45</v>
      </c>
      <c r="BT231" s="46">
        <v>0</v>
      </c>
      <c r="BU231" s="46">
        <v>0</v>
      </c>
      <c r="BV231" s="46" t="s">
        <v>3494</v>
      </c>
      <c r="BW231" s="46" t="s">
        <v>9398</v>
      </c>
      <c r="BX231" s="61">
        <v>43165.319045405093</v>
      </c>
      <c r="BY231" s="46" t="s">
        <v>9398</v>
      </c>
      <c r="BZ231" s="61">
        <v>43165.319045405093</v>
      </c>
    </row>
    <row r="232" spans="48:78" x14ac:dyDescent="0.35">
      <c r="AV232" s="32" t="str">
        <f t="shared" si="60"/>
        <v>JBT-145N75</v>
      </c>
      <c r="AW232" s="32" t="b">
        <f t="shared" si="52"/>
        <v>1</v>
      </c>
      <c r="AX232" s="32" t="b">
        <f t="shared" si="53"/>
        <v>1</v>
      </c>
      <c r="AY232" s="32" t="b">
        <f t="shared" si="54"/>
        <v>1</v>
      </c>
      <c r="AZ232" s="32" t="b">
        <f t="shared" si="55"/>
        <v>1</v>
      </c>
      <c r="BA232" t="s">
        <v>10488</v>
      </c>
      <c r="BB232" t="s">
        <v>3501</v>
      </c>
      <c r="BC232">
        <v>75</v>
      </c>
      <c r="BD232">
        <v>0</v>
      </c>
      <c r="BE232">
        <v>0</v>
      </c>
      <c r="BF232" t="s">
        <v>3502</v>
      </c>
      <c r="BG232" t="s">
        <v>9398</v>
      </c>
      <c r="BH232" s="61">
        <v>43172.384067974534</v>
      </c>
      <c r="BI232" t="s">
        <v>9398</v>
      </c>
      <c r="BJ232" s="61">
        <v>43172.384067974534</v>
      </c>
      <c r="BL232" s="32" t="str">
        <f t="shared" si="61"/>
        <v>JBT-541N50</v>
      </c>
      <c r="BM232" s="32" t="b">
        <f t="shared" si="56"/>
        <v>1</v>
      </c>
      <c r="BN232" s="32" t="b">
        <f t="shared" si="57"/>
        <v>1</v>
      </c>
      <c r="BO232" s="32" t="b">
        <f t="shared" si="58"/>
        <v>1</v>
      </c>
      <c r="BP232" s="32" t="b">
        <f t="shared" si="59"/>
        <v>1</v>
      </c>
      <c r="BQ232" s="46" t="s">
        <v>11493</v>
      </c>
      <c r="BR232" s="46" t="s">
        <v>3495</v>
      </c>
      <c r="BS232" s="46">
        <v>50</v>
      </c>
      <c r="BT232" s="46">
        <v>0</v>
      </c>
      <c r="BU232" s="46">
        <v>0</v>
      </c>
      <c r="BV232" s="46" t="s">
        <v>3496</v>
      </c>
      <c r="BW232" s="46" t="s">
        <v>9398</v>
      </c>
      <c r="BX232" s="61">
        <v>43165.319045752316</v>
      </c>
      <c r="BY232" s="46" t="s">
        <v>9398</v>
      </c>
      <c r="BZ232" s="61">
        <v>43165.319045752316</v>
      </c>
    </row>
    <row r="233" spans="48:78" x14ac:dyDescent="0.35">
      <c r="AV233" s="32" t="str">
        <f t="shared" si="60"/>
        <v>JBT-145N90</v>
      </c>
      <c r="AW233" s="32" t="b">
        <f t="shared" si="52"/>
        <v>1</v>
      </c>
      <c r="AX233" s="32" t="b">
        <f t="shared" si="53"/>
        <v>1</v>
      </c>
      <c r="AY233" s="32" t="b">
        <f t="shared" si="54"/>
        <v>1</v>
      </c>
      <c r="AZ233" s="32" t="b">
        <f t="shared" si="55"/>
        <v>1</v>
      </c>
      <c r="BA233" t="s">
        <v>10488</v>
      </c>
      <c r="BB233" t="s">
        <v>3503</v>
      </c>
      <c r="BC233">
        <v>90</v>
      </c>
      <c r="BD233">
        <v>0</v>
      </c>
      <c r="BE233">
        <v>0</v>
      </c>
      <c r="BF233" t="s">
        <v>3504</v>
      </c>
      <c r="BG233" t="s">
        <v>9398</v>
      </c>
      <c r="BH233" s="61">
        <v>43172.384068171297</v>
      </c>
      <c r="BI233" t="s">
        <v>9398</v>
      </c>
      <c r="BJ233" s="61">
        <v>43172.384068171297</v>
      </c>
      <c r="BL233" s="32" t="str">
        <f t="shared" si="61"/>
        <v>JBT-541N52</v>
      </c>
      <c r="BM233" s="32" t="b">
        <f t="shared" si="56"/>
        <v>1</v>
      </c>
      <c r="BN233" s="32" t="b">
        <f t="shared" si="57"/>
        <v>1</v>
      </c>
      <c r="BO233" s="32" t="b">
        <f t="shared" si="58"/>
        <v>1</v>
      </c>
      <c r="BP233" s="32" t="b">
        <f t="shared" si="59"/>
        <v>1</v>
      </c>
      <c r="BQ233" s="46" t="s">
        <v>11493</v>
      </c>
      <c r="BR233" s="46" t="s">
        <v>3497</v>
      </c>
      <c r="BS233" s="46">
        <v>52</v>
      </c>
      <c r="BT233" s="46">
        <v>0</v>
      </c>
      <c r="BU233" s="46">
        <v>0</v>
      </c>
      <c r="BV233" s="46" t="s">
        <v>3498</v>
      </c>
      <c r="BW233" s="46" t="s">
        <v>9398</v>
      </c>
      <c r="BX233" s="61">
        <v>43165.319045983793</v>
      </c>
      <c r="BY233" s="46" t="s">
        <v>9398</v>
      </c>
      <c r="BZ233" s="61">
        <v>43165.319045983793</v>
      </c>
    </row>
    <row r="234" spans="48:78" x14ac:dyDescent="0.35">
      <c r="AV234" s="32" t="str">
        <f t="shared" si="60"/>
        <v>JBT-145P01</v>
      </c>
      <c r="AW234" s="32" t="b">
        <f t="shared" si="52"/>
        <v>1</v>
      </c>
      <c r="AX234" s="32" t="b">
        <f t="shared" si="53"/>
        <v>1</v>
      </c>
      <c r="AY234" s="32" t="b">
        <f t="shared" si="54"/>
        <v>1</v>
      </c>
      <c r="AZ234" s="32" t="b">
        <f t="shared" si="55"/>
        <v>1</v>
      </c>
      <c r="BA234" t="s">
        <v>10488</v>
      </c>
      <c r="BB234" t="s">
        <v>11461</v>
      </c>
      <c r="BC234">
        <v>0</v>
      </c>
      <c r="BD234">
        <v>0</v>
      </c>
      <c r="BE234">
        <v>0</v>
      </c>
      <c r="BF234" t="s">
        <v>11462</v>
      </c>
      <c r="BG234" t="s">
        <v>9398</v>
      </c>
      <c r="BH234" s="61">
        <v>43402.30740578704</v>
      </c>
      <c r="BI234" t="s">
        <v>9398</v>
      </c>
      <c r="BJ234" s="61">
        <v>43402.30740578704</v>
      </c>
      <c r="BL234" s="32" t="str">
        <f t="shared" si="61"/>
        <v>JBT-541N60</v>
      </c>
      <c r="BM234" s="32" t="b">
        <f t="shared" si="56"/>
        <v>1</v>
      </c>
      <c r="BN234" s="32" t="b">
        <f t="shared" si="57"/>
        <v>1</v>
      </c>
      <c r="BO234" s="32" t="b">
        <f t="shared" si="58"/>
        <v>1</v>
      </c>
      <c r="BP234" s="32" t="b">
        <f t="shared" si="59"/>
        <v>1</v>
      </c>
      <c r="BQ234" s="46" t="s">
        <v>11493</v>
      </c>
      <c r="BR234" s="46" t="s">
        <v>3499</v>
      </c>
      <c r="BS234" s="46">
        <v>60</v>
      </c>
      <c r="BT234" s="46">
        <v>0</v>
      </c>
      <c r="BU234" s="46">
        <v>0</v>
      </c>
      <c r="BV234" s="46" t="s">
        <v>3500</v>
      </c>
      <c r="BW234" s="46" t="s">
        <v>9398</v>
      </c>
      <c r="BX234" s="61">
        <v>43165.319046180557</v>
      </c>
      <c r="BY234" s="46" t="s">
        <v>9398</v>
      </c>
      <c r="BZ234" s="61">
        <v>43165.319046180557</v>
      </c>
    </row>
    <row r="235" spans="48:78" x14ac:dyDescent="0.35">
      <c r="AV235" s="32" t="str">
        <f t="shared" si="60"/>
        <v>JBT-145P10</v>
      </c>
      <c r="AW235" s="32" t="b">
        <f t="shared" si="52"/>
        <v>1</v>
      </c>
      <c r="AX235" s="32" t="b">
        <f t="shared" si="53"/>
        <v>1</v>
      </c>
      <c r="AY235" s="32" t="b">
        <f t="shared" si="54"/>
        <v>1</v>
      </c>
      <c r="AZ235" s="32" t="b">
        <f t="shared" si="55"/>
        <v>1</v>
      </c>
      <c r="BA235" t="s">
        <v>10488</v>
      </c>
      <c r="BB235" t="s">
        <v>3505</v>
      </c>
      <c r="BC235">
        <v>0</v>
      </c>
      <c r="BD235">
        <v>0</v>
      </c>
      <c r="BE235">
        <v>0</v>
      </c>
      <c r="BF235" t="s">
        <v>3506</v>
      </c>
      <c r="BG235" t="s">
        <v>9398</v>
      </c>
      <c r="BH235" s="61">
        <v>43172.384068518521</v>
      </c>
      <c r="BI235" t="s">
        <v>9398</v>
      </c>
      <c r="BJ235" s="61">
        <v>43172.384068518521</v>
      </c>
      <c r="BL235" s="32" t="str">
        <f t="shared" si="61"/>
        <v>JBT-541N75</v>
      </c>
      <c r="BM235" s="32" t="b">
        <f t="shared" si="56"/>
        <v>1</v>
      </c>
      <c r="BN235" s="32" t="b">
        <f t="shared" si="57"/>
        <v>1</v>
      </c>
      <c r="BO235" s="32" t="b">
        <f t="shared" si="58"/>
        <v>1</v>
      </c>
      <c r="BP235" s="32" t="b">
        <f t="shared" si="59"/>
        <v>1</v>
      </c>
      <c r="BQ235" s="46" t="s">
        <v>11493</v>
      </c>
      <c r="BR235" s="46" t="s">
        <v>3501</v>
      </c>
      <c r="BS235" s="46">
        <v>75</v>
      </c>
      <c r="BT235" s="46">
        <v>0</v>
      </c>
      <c r="BU235" s="46">
        <v>0</v>
      </c>
      <c r="BV235" s="46" t="s">
        <v>3502</v>
      </c>
      <c r="BW235" s="46" t="s">
        <v>9398</v>
      </c>
      <c r="BX235" s="61">
        <v>43165.319046377313</v>
      </c>
      <c r="BY235" s="46" t="s">
        <v>9398</v>
      </c>
      <c r="BZ235" s="61">
        <v>43165.319046377313</v>
      </c>
    </row>
    <row r="236" spans="48:78" x14ac:dyDescent="0.35">
      <c r="AV236" s="32" t="str">
        <f t="shared" si="60"/>
        <v>JBT-145P22</v>
      </c>
      <c r="AW236" s="32" t="b">
        <f t="shared" si="52"/>
        <v>1</v>
      </c>
      <c r="AX236" s="32" t="b">
        <f t="shared" si="53"/>
        <v>1</v>
      </c>
      <c r="AY236" s="32" t="b">
        <f t="shared" si="54"/>
        <v>1</v>
      </c>
      <c r="AZ236" s="32" t="b">
        <f t="shared" si="55"/>
        <v>1</v>
      </c>
      <c r="BA236" t="s">
        <v>10488</v>
      </c>
      <c r="BB236" t="s">
        <v>10878</v>
      </c>
      <c r="BC236">
        <v>0</v>
      </c>
      <c r="BD236">
        <v>0</v>
      </c>
      <c r="BE236">
        <v>0</v>
      </c>
      <c r="BF236" t="s">
        <v>10879</v>
      </c>
      <c r="BG236" t="s">
        <v>9398</v>
      </c>
      <c r="BH236" s="61">
        <v>43287.754294131948</v>
      </c>
      <c r="BI236" t="s">
        <v>9398</v>
      </c>
      <c r="BJ236" s="61">
        <v>43287.754294131948</v>
      </c>
      <c r="BL236" s="32" t="str">
        <f t="shared" si="61"/>
        <v>JBT-541N90</v>
      </c>
      <c r="BM236" s="32" t="b">
        <f t="shared" si="56"/>
        <v>1</v>
      </c>
      <c r="BN236" s="32" t="b">
        <f t="shared" si="57"/>
        <v>1</v>
      </c>
      <c r="BO236" s="32" t="b">
        <f t="shared" si="58"/>
        <v>1</v>
      </c>
      <c r="BP236" s="32" t="b">
        <f t="shared" si="59"/>
        <v>1</v>
      </c>
      <c r="BQ236" s="46" t="s">
        <v>11493</v>
      </c>
      <c r="BR236" s="46" t="s">
        <v>3503</v>
      </c>
      <c r="BS236" s="46">
        <v>90</v>
      </c>
      <c r="BT236" s="46">
        <v>0</v>
      </c>
      <c r="BU236" s="46">
        <v>0</v>
      </c>
      <c r="BV236" s="46" t="s">
        <v>3504</v>
      </c>
      <c r="BW236" s="46" t="s">
        <v>9398</v>
      </c>
      <c r="BX236" s="61">
        <v>43165.31904652778</v>
      </c>
      <c r="BY236" s="46" t="s">
        <v>9398</v>
      </c>
      <c r="BZ236" s="61">
        <v>43165.31904652778</v>
      </c>
    </row>
    <row r="237" spans="48:78" x14ac:dyDescent="0.35">
      <c r="AV237" s="32" t="str">
        <f t="shared" si="60"/>
        <v>JBT-145RCT</v>
      </c>
      <c r="AW237" s="32" t="b">
        <f t="shared" si="52"/>
        <v>1</v>
      </c>
      <c r="AX237" s="32" t="b">
        <f t="shared" si="53"/>
        <v>1</v>
      </c>
      <c r="AY237" s="32" t="b">
        <f t="shared" si="54"/>
        <v>1</v>
      </c>
      <c r="AZ237" s="32" t="b">
        <f t="shared" si="55"/>
        <v>1</v>
      </c>
      <c r="BA237" t="s">
        <v>10488</v>
      </c>
      <c r="BB237" t="s">
        <v>3507</v>
      </c>
      <c r="BC237">
        <v>0</v>
      </c>
      <c r="BD237">
        <v>0</v>
      </c>
      <c r="BE237">
        <v>0</v>
      </c>
      <c r="BF237" t="s">
        <v>3508</v>
      </c>
      <c r="BG237" t="s">
        <v>9398</v>
      </c>
      <c r="BH237" s="61">
        <v>43172.384068749998</v>
      </c>
      <c r="BI237" t="s">
        <v>9398</v>
      </c>
      <c r="BJ237" s="61">
        <v>43172.384068749998</v>
      </c>
      <c r="BL237" s="32" t="str">
        <f t="shared" si="61"/>
        <v>JBT-541P01</v>
      </c>
      <c r="BM237" s="32" t="b">
        <f t="shared" si="56"/>
        <v>1</v>
      </c>
      <c r="BN237" s="32" t="b">
        <f t="shared" si="57"/>
        <v>1</v>
      </c>
      <c r="BO237" s="32" t="b">
        <f t="shared" si="58"/>
        <v>1</v>
      </c>
      <c r="BP237" s="32" t="b">
        <f t="shared" si="59"/>
        <v>1</v>
      </c>
      <c r="BQ237" s="46" t="s">
        <v>11493</v>
      </c>
      <c r="BR237" s="46" t="s">
        <v>11461</v>
      </c>
      <c r="BS237" s="46">
        <v>0</v>
      </c>
      <c r="BT237" s="46">
        <v>0</v>
      </c>
      <c r="BU237" s="46">
        <v>0</v>
      </c>
      <c r="BV237" s="46" t="s">
        <v>11462</v>
      </c>
      <c r="BW237" s="46" t="s">
        <v>9398</v>
      </c>
      <c r="BX237" s="61">
        <v>43403.461791550922</v>
      </c>
      <c r="BY237" s="46" t="s">
        <v>9398</v>
      </c>
      <c r="BZ237" s="61">
        <v>43403.461791550922</v>
      </c>
    </row>
    <row r="238" spans="48:78" x14ac:dyDescent="0.35">
      <c r="AV238" s="32" t="str">
        <f t="shared" si="60"/>
        <v>JBT-450120</v>
      </c>
      <c r="AW238" s="32" t="b">
        <f t="shared" si="52"/>
        <v>1</v>
      </c>
      <c r="AX238" s="32" t="b">
        <f t="shared" si="53"/>
        <v>1</v>
      </c>
      <c r="AY238" s="32" t="b">
        <f t="shared" si="54"/>
        <v>1</v>
      </c>
      <c r="AZ238" s="32" t="b">
        <f t="shared" si="55"/>
        <v>1</v>
      </c>
      <c r="BA238" t="s">
        <v>10489</v>
      </c>
      <c r="BB238">
        <v>120</v>
      </c>
      <c r="BC238">
        <v>120</v>
      </c>
      <c r="BD238">
        <v>0</v>
      </c>
      <c r="BE238">
        <v>0</v>
      </c>
      <c r="BF238" t="s">
        <v>3443</v>
      </c>
      <c r="BG238" t="s">
        <v>9398</v>
      </c>
      <c r="BH238" s="61">
        <v>43172.38405390046</v>
      </c>
      <c r="BI238" t="s">
        <v>9398</v>
      </c>
      <c r="BJ238" s="61">
        <v>43172.38405390046</v>
      </c>
      <c r="BL238" s="32" t="str">
        <f t="shared" si="61"/>
        <v>JBT-541P10</v>
      </c>
      <c r="BM238" s="32" t="b">
        <f t="shared" si="56"/>
        <v>1</v>
      </c>
      <c r="BN238" s="32" t="b">
        <f t="shared" si="57"/>
        <v>1</v>
      </c>
      <c r="BO238" s="32" t="b">
        <f t="shared" si="58"/>
        <v>1</v>
      </c>
      <c r="BP238" s="32" t="b">
        <f t="shared" si="59"/>
        <v>1</v>
      </c>
      <c r="BQ238" s="46" t="s">
        <v>11493</v>
      </c>
      <c r="BR238" s="46" t="s">
        <v>3505</v>
      </c>
      <c r="BS238" s="46">
        <v>0</v>
      </c>
      <c r="BT238" s="46">
        <v>0</v>
      </c>
      <c r="BU238" s="46">
        <v>0</v>
      </c>
      <c r="BV238" s="46" t="s">
        <v>3506</v>
      </c>
      <c r="BW238" s="46" t="s">
        <v>9398</v>
      </c>
      <c r="BX238" s="61">
        <v>43165.31904667824</v>
      </c>
      <c r="BY238" s="46" t="s">
        <v>9398</v>
      </c>
      <c r="BZ238" s="61">
        <v>43165.31904667824</v>
      </c>
    </row>
    <row r="239" spans="48:78" x14ac:dyDescent="0.35">
      <c r="AV239" s="32" t="str">
        <f t="shared" si="60"/>
        <v>JBT-450CC</v>
      </c>
      <c r="AW239" s="32" t="b">
        <f t="shared" si="52"/>
        <v>1</v>
      </c>
      <c r="AX239" s="32" t="b">
        <f t="shared" si="53"/>
        <v>1</v>
      </c>
      <c r="AY239" s="32" t="b">
        <f t="shared" si="54"/>
        <v>1</v>
      </c>
      <c r="AZ239" s="32" t="b">
        <f t="shared" si="55"/>
        <v>1</v>
      </c>
      <c r="BA239" t="s">
        <v>10489</v>
      </c>
      <c r="BB239" t="s">
        <v>1539</v>
      </c>
      <c r="BC239">
        <v>0</v>
      </c>
      <c r="BD239">
        <v>0</v>
      </c>
      <c r="BE239">
        <v>0</v>
      </c>
      <c r="BF239" t="s">
        <v>3445</v>
      </c>
      <c r="BG239" t="s">
        <v>9398</v>
      </c>
      <c r="BH239" s="61">
        <v>43172.384061689816</v>
      </c>
      <c r="BI239" t="s">
        <v>9398</v>
      </c>
      <c r="BJ239" s="61">
        <v>43172.384061689816</v>
      </c>
      <c r="BL239" s="32" t="str">
        <f t="shared" si="61"/>
        <v>JBT-541P22</v>
      </c>
      <c r="BM239" s="32" t="b">
        <f t="shared" si="56"/>
        <v>1</v>
      </c>
      <c r="BN239" s="32" t="b">
        <f t="shared" si="57"/>
        <v>1</v>
      </c>
      <c r="BO239" s="32" t="b">
        <f t="shared" si="58"/>
        <v>1</v>
      </c>
      <c r="BP239" s="32" t="b">
        <f t="shared" si="59"/>
        <v>1</v>
      </c>
      <c r="BQ239" s="46" t="s">
        <v>11493</v>
      </c>
      <c r="BR239" s="46" t="s">
        <v>10878</v>
      </c>
      <c r="BS239" s="46">
        <v>0</v>
      </c>
      <c r="BT239" s="46">
        <v>0</v>
      </c>
      <c r="BU239" s="46">
        <v>0</v>
      </c>
      <c r="BV239" s="46" t="s">
        <v>10879</v>
      </c>
      <c r="BW239" s="46" t="s">
        <v>9398</v>
      </c>
      <c r="BX239" s="61">
        <v>43403.461791701389</v>
      </c>
      <c r="BY239" s="46" t="s">
        <v>9398</v>
      </c>
      <c r="BZ239" s="61">
        <v>43403.461791701389</v>
      </c>
    </row>
    <row r="240" spans="48:78" x14ac:dyDescent="0.35">
      <c r="AV240" s="32" t="str">
        <f t="shared" si="60"/>
        <v>JBT-450CIA</v>
      </c>
      <c r="AW240" s="32" t="b">
        <f t="shared" si="52"/>
        <v>1</v>
      </c>
      <c r="AX240" s="32" t="b">
        <f t="shared" si="53"/>
        <v>1</v>
      </c>
      <c r="AY240" s="32" t="b">
        <f t="shared" si="54"/>
        <v>1</v>
      </c>
      <c r="AZ240" s="32" t="b">
        <f t="shared" si="55"/>
        <v>1</v>
      </c>
      <c r="BA240" t="s">
        <v>10489</v>
      </c>
      <c r="BB240" t="s">
        <v>3446</v>
      </c>
      <c r="BC240">
        <v>0</v>
      </c>
      <c r="BD240">
        <v>0</v>
      </c>
      <c r="BE240">
        <v>0</v>
      </c>
      <c r="BF240" t="s">
        <v>3447</v>
      </c>
      <c r="BG240" t="s">
        <v>9398</v>
      </c>
      <c r="BH240" s="61">
        <v>43172.384061921293</v>
      </c>
      <c r="BI240" t="s">
        <v>9398</v>
      </c>
      <c r="BJ240" s="61">
        <v>43172.384061921293</v>
      </c>
      <c r="BL240" s="32" t="str">
        <f t="shared" si="61"/>
        <v>JBT-541RCT</v>
      </c>
      <c r="BM240" s="32" t="b">
        <f t="shared" si="56"/>
        <v>1</v>
      </c>
      <c r="BN240" s="32" t="b">
        <f t="shared" si="57"/>
        <v>1</v>
      </c>
      <c r="BO240" s="32" t="b">
        <f t="shared" si="58"/>
        <v>1</v>
      </c>
      <c r="BP240" s="32" t="b">
        <f t="shared" si="59"/>
        <v>1</v>
      </c>
      <c r="BQ240" s="46" t="s">
        <v>11493</v>
      </c>
      <c r="BR240" s="46" t="s">
        <v>3507</v>
      </c>
      <c r="BS240" s="46">
        <v>0</v>
      </c>
      <c r="BT240" s="46">
        <v>0</v>
      </c>
      <c r="BU240" s="46">
        <v>0</v>
      </c>
      <c r="BV240" s="46" t="s">
        <v>3508</v>
      </c>
      <c r="BW240" s="46" t="s">
        <v>9398</v>
      </c>
      <c r="BX240" s="61">
        <v>43165.319046875004</v>
      </c>
      <c r="BY240" s="46" t="s">
        <v>9398</v>
      </c>
      <c r="BZ240" s="61">
        <v>43165.319046875004</v>
      </c>
    </row>
    <row r="241" spans="48:78" x14ac:dyDescent="0.35">
      <c r="AV241" s="32" t="str">
        <f t="shared" si="60"/>
        <v>JBT-450D01</v>
      </c>
      <c r="AW241" s="32" t="b">
        <f t="shared" si="52"/>
        <v>1</v>
      </c>
      <c r="AX241" s="32" t="b">
        <f t="shared" si="53"/>
        <v>1</v>
      </c>
      <c r="AY241" s="32" t="b">
        <f t="shared" si="54"/>
        <v>1</v>
      </c>
      <c r="AZ241" s="32" t="b">
        <f t="shared" si="55"/>
        <v>1</v>
      </c>
      <c r="BA241" t="s">
        <v>10489</v>
      </c>
      <c r="BB241" t="s">
        <v>3448</v>
      </c>
      <c r="BC241">
        <v>30</v>
      </c>
      <c r="BD241">
        <v>10</v>
      </c>
      <c r="BE241">
        <v>0.5</v>
      </c>
      <c r="BF241" t="s">
        <v>3449</v>
      </c>
      <c r="BG241" t="s">
        <v>9398</v>
      </c>
      <c r="BH241" s="61">
        <v>43172.384062187499</v>
      </c>
      <c r="BI241" t="s">
        <v>9398</v>
      </c>
      <c r="BJ241" s="61">
        <v>43172.384062187499</v>
      </c>
      <c r="BL241" s="32" t="str">
        <f t="shared" si="61"/>
        <v>JBT-546120</v>
      </c>
      <c r="BM241" s="32" t="b">
        <f t="shared" si="56"/>
        <v>1</v>
      </c>
      <c r="BN241" s="32" t="b">
        <f t="shared" si="57"/>
        <v>1</v>
      </c>
      <c r="BO241" s="32" t="b">
        <f t="shared" si="58"/>
        <v>1</v>
      </c>
      <c r="BP241" s="32" t="b">
        <f t="shared" si="59"/>
        <v>1</v>
      </c>
      <c r="BQ241" s="46" t="s">
        <v>11494</v>
      </c>
      <c r="BR241" s="46">
        <v>120</v>
      </c>
      <c r="BS241" s="46">
        <v>120</v>
      </c>
      <c r="BT241" s="46">
        <v>0</v>
      </c>
      <c r="BU241" s="46">
        <v>0</v>
      </c>
      <c r="BV241" s="46" t="s">
        <v>3443</v>
      </c>
      <c r="BW241" s="46" t="s">
        <v>9398</v>
      </c>
      <c r="BX241" s="61">
        <v>43165.319009953702</v>
      </c>
      <c r="BY241" s="46" t="s">
        <v>9398</v>
      </c>
      <c r="BZ241" s="61">
        <v>43165.319009953702</v>
      </c>
    </row>
    <row r="242" spans="48:78" x14ac:dyDescent="0.35">
      <c r="AV242" s="32" t="str">
        <f t="shared" si="60"/>
        <v>JBT-450D02</v>
      </c>
      <c r="AW242" s="32" t="b">
        <f t="shared" si="52"/>
        <v>1</v>
      </c>
      <c r="AX242" s="32" t="b">
        <f t="shared" si="53"/>
        <v>1</v>
      </c>
      <c r="AY242" s="32" t="b">
        <f t="shared" si="54"/>
        <v>1</v>
      </c>
      <c r="AZ242" s="32" t="b">
        <f t="shared" si="55"/>
        <v>1</v>
      </c>
      <c r="BA242" t="s">
        <v>10489</v>
      </c>
      <c r="BB242" t="s">
        <v>3450</v>
      </c>
      <c r="BC242">
        <v>30</v>
      </c>
      <c r="BD242">
        <v>10</v>
      </c>
      <c r="BE242">
        <v>1</v>
      </c>
      <c r="BF242" t="s">
        <v>3451</v>
      </c>
      <c r="BG242" t="s">
        <v>9398</v>
      </c>
      <c r="BH242" s="61">
        <v>43172.384062384263</v>
      </c>
      <c r="BI242" t="s">
        <v>9398</v>
      </c>
      <c r="BJ242" s="61">
        <v>43172.384062384263</v>
      </c>
      <c r="BL242" s="32" t="str">
        <f t="shared" si="61"/>
        <v>JBT-546CC</v>
      </c>
      <c r="BM242" s="32" t="b">
        <f t="shared" si="56"/>
        <v>1</v>
      </c>
      <c r="BN242" s="32" t="b">
        <f t="shared" si="57"/>
        <v>1</v>
      </c>
      <c r="BO242" s="32" t="b">
        <f t="shared" si="58"/>
        <v>1</v>
      </c>
      <c r="BP242" s="32" t="b">
        <f t="shared" si="59"/>
        <v>1</v>
      </c>
      <c r="BQ242" s="46" t="s">
        <v>11494</v>
      </c>
      <c r="BR242" s="46" t="s">
        <v>1539</v>
      </c>
      <c r="BS242" s="46">
        <v>0</v>
      </c>
      <c r="BT242" s="46">
        <v>0</v>
      </c>
      <c r="BU242" s="46">
        <v>0</v>
      </c>
      <c r="BV242" s="46" t="s">
        <v>3445</v>
      </c>
      <c r="BW242" s="46" t="s">
        <v>9398</v>
      </c>
      <c r="BX242" s="61">
        <v>43165.319040243055</v>
      </c>
      <c r="BY242" s="46" t="s">
        <v>9398</v>
      </c>
      <c r="BZ242" s="61">
        <v>43165.319040243055</v>
      </c>
    </row>
    <row r="243" spans="48:78" x14ac:dyDescent="0.35">
      <c r="AV243" s="32" t="str">
        <f t="shared" si="60"/>
        <v>JBT-450D03</v>
      </c>
      <c r="AW243" s="32" t="b">
        <f t="shared" si="52"/>
        <v>1</v>
      </c>
      <c r="AX243" s="32" t="b">
        <f t="shared" si="53"/>
        <v>1</v>
      </c>
      <c r="AY243" s="32" t="b">
        <f t="shared" si="54"/>
        <v>1</v>
      </c>
      <c r="AZ243" s="32" t="b">
        <f t="shared" si="55"/>
        <v>1</v>
      </c>
      <c r="BA243" t="s">
        <v>10489</v>
      </c>
      <c r="BB243" t="s">
        <v>3452</v>
      </c>
      <c r="BC243">
        <v>30</v>
      </c>
      <c r="BD243">
        <v>10</v>
      </c>
      <c r="BE243">
        <v>2</v>
      </c>
      <c r="BF243" t="s">
        <v>3453</v>
      </c>
      <c r="BG243" t="s">
        <v>9398</v>
      </c>
      <c r="BH243" s="61">
        <v>43172.384062581019</v>
      </c>
      <c r="BI243" t="s">
        <v>9398</v>
      </c>
      <c r="BJ243" s="61">
        <v>43172.384062581019</v>
      </c>
      <c r="BL243" s="32" t="str">
        <f t="shared" si="61"/>
        <v>JBT-546CIA</v>
      </c>
      <c r="BM243" s="32" t="b">
        <f t="shared" si="56"/>
        <v>1</v>
      </c>
      <c r="BN243" s="32" t="b">
        <f t="shared" si="57"/>
        <v>1</v>
      </c>
      <c r="BO243" s="32" t="b">
        <f t="shared" si="58"/>
        <v>1</v>
      </c>
      <c r="BP243" s="32" t="b">
        <f t="shared" si="59"/>
        <v>1</v>
      </c>
      <c r="BQ243" s="46" t="s">
        <v>11494</v>
      </c>
      <c r="BR243" s="46" t="s">
        <v>3446</v>
      </c>
      <c r="BS243" s="46">
        <v>0</v>
      </c>
      <c r="BT243" s="46">
        <v>0</v>
      </c>
      <c r="BU243" s="46">
        <v>0</v>
      </c>
      <c r="BV243" s="46" t="s">
        <v>3447</v>
      </c>
      <c r="BW243" s="46" t="s">
        <v>9398</v>
      </c>
      <c r="BX243" s="61">
        <v>43165.319040428243</v>
      </c>
      <c r="BY243" s="46" t="s">
        <v>9398</v>
      </c>
      <c r="BZ243" s="61">
        <v>43165.319040428243</v>
      </c>
    </row>
    <row r="244" spans="48:78" x14ac:dyDescent="0.35">
      <c r="AV244" s="32" t="str">
        <f t="shared" si="60"/>
        <v>JBT-450D04</v>
      </c>
      <c r="AW244" s="32" t="b">
        <f t="shared" si="52"/>
        <v>1</v>
      </c>
      <c r="AX244" s="32" t="b">
        <f t="shared" si="53"/>
        <v>1</v>
      </c>
      <c r="AY244" s="32" t="b">
        <f t="shared" si="54"/>
        <v>1</v>
      </c>
      <c r="AZ244" s="32" t="b">
        <f t="shared" si="55"/>
        <v>1</v>
      </c>
      <c r="BA244" t="s">
        <v>10489</v>
      </c>
      <c r="BB244" t="s">
        <v>3454</v>
      </c>
      <c r="BC244">
        <v>30</v>
      </c>
      <c r="BD244">
        <v>15</v>
      </c>
      <c r="BE244">
        <v>2</v>
      </c>
      <c r="BF244" t="s">
        <v>3455</v>
      </c>
      <c r="BG244" t="s">
        <v>9398</v>
      </c>
      <c r="BH244" s="61">
        <v>43172.384062766207</v>
      </c>
      <c r="BI244" t="s">
        <v>9398</v>
      </c>
      <c r="BJ244" s="61">
        <v>43172.384062766207</v>
      </c>
      <c r="BL244" s="32" t="str">
        <f t="shared" si="61"/>
        <v>JBT-546D01</v>
      </c>
      <c r="BM244" s="32" t="b">
        <f t="shared" si="56"/>
        <v>1</v>
      </c>
      <c r="BN244" s="32" t="b">
        <f t="shared" si="57"/>
        <v>1</v>
      </c>
      <c r="BO244" s="32" t="b">
        <f t="shared" si="58"/>
        <v>1</v>
      </c>
      <c r="BP244" s="32" t="b">
        <f t="shared" si="59"/>
        <v>1</v>
      </c>
      <c r="BQ244" s="46" t="s">
        <v>11494</v>
      </c>
      <c r="BR244" s="46" t="s">
        <v>3448</v>
      </c>
      <c r="BS244" s="46">
        <v>30</v>
      </c>
      <c r="BT244" s="46">
        <v>10</v>
      </c>
      <c r="BU244" s="46">
        <v>0.5</v>
      </c>
      <c r="BV244" s="46" t="s">
        <v>3449</v>
      </c>
      <c r="BW244" s="46" t="s">
        <v>9398</v>
      </c>
      <c r="BX244" s="61">
        <v>43165.319040821756</v>
      </c>
      <c r="BY244" s="46" t="s">
        <v>9398</v>
      </c>
      <c r="BZ244" s="61">
        <v>43165.319040821756</v>
      </c>
    </row>
    <row r="245" spans="48:78" x14ac:dyDescent="0.35">
      <c r="AV245" s="32" t="str">
        <f t="shared" si="60"/>
        <v>JBT-450D05</v>
      </c>
      <c r="AW245" s="32" t="b">
        <f t="shared" si="52"/>
        <v>1</v>
      </c>
      <c r="AX245" s="32" t="b">
        <f t="shared" si="53"/>
        <v>1</v>
      </c>
      <c r="AY245" s="32" t="b">
        <f t="shared" si="54"/>
        <v>1</v>
      </c>
      <c r="AZ245" s="32" t="b">
        <f t="shared" si="55"/>
        <v>1</v>
      </c>
      <c r="BA245" t="s">
        <v>10489</v>
      </c>
      <c r="BB245" t="s">
        <v>3456</v>
      </c>
      <c r="BC245">
        <v>30</v>
      </c>
      <c r="BD245">
        <v>20</v>
      </c>
      <c r="BE245">
        <v>1</v>
      </c>
      <c r="BF245" t="s">
        <v>3457</v>
      </c>
      <c r="BG245" t="s">
        <v>9398</v>
      </c>
      <c r="BH245" s="61">
        <v>43172.384062962963</v>
      </c>
      <c r="BI245" t="s">
        <v>9398</v>
      </c>
      <c r="BJ245" s="61">
        <v>43172.384062962963</v>
      </c>
      <c r="BL245" s="32" t="str">
        <f t="shared" si="61"/>
        <v>JBT-546D02</v>
      </c>
      <c r="BM245" s="32" t="b">
        <f t="shared" si="56"/>
        <v>1</v>
      </c>
      <c r="BN245" s="32" t="b">
        <f t="shared" si="57"/>
        <v>1</v>
      </c>
      <c r="BO245" s="32" t="b">
        <f t="shared" si="58"/>
        <v>1</v>
      </c>
      <c r="BP245" s="32" t="b">
        <f t="shared" si="59"/>
        <v>1</v>
      </c>
      <c r="BQ245" s="46" t="s">
        <v>11494</v>
      </c>
      <c r="BR245" s="46" t="s">
        <v>3450</v>
      </c>
      <c r="BS245" s="46">
        <v>30</v>
      </c>
      <c r="BT245" s="46">
        <v>10</v>
      </c>
      <c r="BU245" s="46">
        <v>1</v>
      </c>
      <c r="BV245" s="46" t="s">
        <v>3451</v>
      </c>
      <c r="BW245" s="46" t="s">
        <v>9398</v>
      </c>
      <c r="BX245" s="61">
        <v>43165.319041053241</v>
      </c>
      <c r="BY245" s="46" t="s">
        <v>9398</v>
      </c>
      <c r="BZ245" s="61">
        <v>43165.319041053241</v>
      </c>
    </row>
    <row r="246" spans="48:78" x14ac:dyDescent="0.35">
      <c r="AV246" s="32" t="str">
        <f t="shared" si="60"/>
        <v>JBT-450D06</v>
      </c>
      <c r="AW246" s="32" t="b">
        <f t="shared" si="52"/>
        <v>1</v>
      </c>
      <c r="AX246" s="32" t="b">
        <f t="shared" si="53"/>
        <v>1</v>
      </c>
      <c r="AY246" s="32" t="b">
        <f t="shared" si="54"/>
        <v>1</v>
      </c>
      <c r="AZ246" s="32" t="b">
        <f t="shared" si="55"/>
        <v>1</v>
      </c>
      <c r="BA246" t="s">
        <v>10489</v>
      </c>
      <c r="BB246" t="s">
        <v>3458</v>
      </c>
      <c r="BC246">
        <v>42</v>
      </c>
      <c r="BD246">
        <v>20</v>
      </c>
      <c r="BE246">
        <v>1</v>
      </c>
      <c r="BF246" t="s">
        <v>3459</v>
      </c>
      <c r="BG246" t="s">
        <v>9398</v>
      </c>
      <c r="BH246" s="61">
        <v>43172.38406315972</v>
      </c>
      <c r="BI246" t="s">
        <v>9398</v>
      </c>
      <c r="BJ246" s="61">
        <v>43172.38406315972</v>
      </c>
      <c r="BL246" s="32" t="str">
        <f t="shared" si="61"/>
        <v>JBT-546D03</v>
      </c>
      <c r="BM246" s="32" t="b">
        <f t="shared" si="56"/>
        <v>1</v>
      </c>
      <c r="BN246" s="32" t="b">
        <f t="shared" si="57"/>
        <v>1</v>
      </c>
      <c r="BO246" s="32" t="b">
        <f t="shared" si="58"/>
        <v>1</v>
      </c>
      <c r="BP246" s="32" t="b">
        <f t="shared" si="59"/>
        <v>1</v>
      </c>
      <c r="BQ246" s="46" t="s">
        <v>11494</v>
      </c>
      <c r="BR246" s="46" t="s">
        <v>3452</v>
      </c>
      <c r="BS246" s="46">
        <v>30</v>
      </c>
      <c r="BT246" s="46">
        <v>10</v>
      </c>
      <c r="BU246" s="46">
        <v>2</v>
      </c>
      <c r="BV246" s="46" t="s">
        <v>3453</v>
      </c>
      <c r="BW246" s="46" t="s">
        <v>9398</v>
      </c>
      <c r="BX246" s="61">
        <v>43165.3190412037</v>
      </c>
      <c r="BY246" s="46" t="s">
        <v>9398</v>
      </c>
      <c r="BZ246" s="61">
        <v>43165.3190412037</v>
      </c>
    </row>
    <row r="247" spans="48:78" x14ac:dyDescent="0.35">
      <c r="AV247" s="32" t="str">
        <f t="shared" si="60"/>
        <v>JBT-450D07</v>
      </c>
      <c r="AW247" s="32" t="b">
        <f t="shared" si="52"/>
        <v>1</v>
      </c>
      <c r="AX247" s="32" t="b">
        <f t="shared" si="53"/>
        <v>1</v>
      </c>
      <c r="AY247" s="32" t="b">
        <f t="shared" si="54"/>
        <v>1</v>
      </c>
      <c r="AZ247" s="32" t="b">
        <f t="shared" si="55"/>
        <v>1</v>
      </c>
      <c r="BA247" t="s">
        <v>10489</v>
      </c>
      <c r="BB247" t="s">
        <v>3460</v>
      </c>
      <c r="BC247">
        <v>30</v>
      </c>
      <c r="BD247">
        <v>30</v>
      </c>
      <c r="BE247">
        <v>1</v>
      </c>
      <c r="BF247" t="s">
        <v>3461</v>
      </c>
      <c r="BG247" t="s">
        <v>9398</v>
      </c>
      <c r="BH247" s="61">
        <v>43172.384063344907</v>
      </c>
      <c r="BI247" t="s">
        <v>9398</v>
      </c>
      <c r="BJ247" s="61">
        <v>43172.384063344907</v>
      </c>
      <c r="BL247" s="32" t="str">
        <f t="shared" si="61"/>
        <v>JBT-546D04</v>
      </c>
      <c r="BM247" s="32" t="b">
        <f t="shared" si="56"/>
        <v>1</v>
      </c>
      <c r="BN247" s="32" t="b">
        <f t="shared" si="57"/>
        <v>1</v>
      </c>
      <c r="BO247" s="32" t="b">
        <f t="shared" si="58"/>
        <v>1</v>
      </c>
      <c r="BP247" s="32" t="b">
        <f t="shared" si="59"/>
        <v>1</v>
      </c>
      <c r="BQ247" s="46" t="s">
        <v>11494</v>
      </c>
      <c r="BR247" s="46" t="s">
        <v>3454</v>
      </c>
      <c r="BS247" s="46">
        <v>30</v>
      </c>
      <c r="BT247" s="46">
        <v>15</v>
      </c>
      <c r="BU247" s="46">
        <v>2</v>
      </c>
      <c r="BV247" s="46" t="s">
        <v>3455</v>
      </c>
      <c r="BW247" s="46" t="s">
        <v>9398</v>
      </c>
      <c r="BX247" s="61">
        <v>43165.319041400464</v>
      </c>
      <c r="BY247" s="46" t="s">
        <v>9398</v>
      </c>
      <c r="BZ247" s="61">
        <v>43165.319041400464</v>
      </c>
    </row>
    <row r="248" spans="48:78" x14ac:dyDescent="0.35">
      <c r="AV248" s="32" t="str">
        <f t="shared" si="60"/>
        <v>JBT-450D08</v>
      </c>
      <c r="AW248" s="32" t="b">
        <f t="shared" si="52"/>
        <v>1</v>
      </c>
      <c r="AX248" s="32" t="b">
        <f t="shared" si="53"/>
        <v>1</v>
      </c>
      <c r="AY248" s="32" t="b">
        <f t="shared" si="54"/>
        <v>1</v>
      </c>
      <c r="AZ248" s="32" t="b">
        <f t="shared" si="55"/>
        <v>1</v>
      </c>
      <c r="BA248" t="s">
        <v>10489</v>
      </c>
      <c r="BB248" t="s">
        <v>3462</v>
      </c>
      <c r="BC248">
        <v>0</v>
      </c>
      <c r="BD248">
        <v>0</v>
      </c>
      <c r="BE248">
        <v>2</v>
      </c>
      <c r="BF248" t="s">
        <v>3463</v>
      </c>
      <c r="BG248" t="s">
        <v>9398</v>
      </c>
      <c r="BH248" s="61">
        <v>43172.384063576392</v>
      </c>
      <c r="BI248" t="s">
        <v>9398</v>
      </c>
      <c r="BJ248" s="61">
        <v>43172.384063576392</v>
      </c>
      <c r="BL248" s="32" t="str">
        <f t="shared" si="61"/>
        <v>JBT-546D05</v>
      </c>
      <c r="BM248" s="32" t="b">
        <f t="shared" si="56"/>
        <v>1</v>
      </c>
      <c r="BN248" s="32" t="b">
        <f t="shared" si="57"/>
        <v>1</v>
      </c>
      <c r="BO248" s="32" t="b">
        <f t="shared" si="58"/>
        <v>1</v>
      </c>
      <c r="BP248" s="32" t="b">
        <f t="shared" si="59"/>
        <v>1</v>
      </c>
      <c r="BQ248" s="46" t="s">
        <v>11494</v>
      </c>
      <c r="BR248" s="46" t="s">
        <v>3456</v>
      </c>
      <c r="BS248" s="46">
        <v>30</v>
      </c>
      <c r="BT248" s="46">
        <v>20</v>
      </c>
      <c r="BU248" s="46">
        <v>1</v>
      </c>
      <c r="BV248" s="46" t="s">
        <v>3457</v>
      </c>
      <c r="BW248" s="46" t="s">
        <v>9398</v>
      </c>
      <c r="BX248" s="61">
        <v>43165.319041550923</v>
      </c>
      <c r="BY248" s="46" t="s">
        <v>9398</v>
      </c>
      <c r="BZ248" s="61">
        <v>43165.319041550923</v>
      </c>
    </row>
    <row r="249" spans="48:78" x14ac:dyDescent="0.35">
      <c r="AV249" s="32" t="str">
        <f t="shared" si="60"/>
        <v>JBT-450D09</v>
      </c>
      <c r="AW249" s="32" t="b">
        <f t="shared" si="52"/>
        <v>1</v>
      </c>
      <c r="AX249" s="32" t="b">
        <f t="shared" si="53"/>
        <v>1</v>
      </c>
      <c r="AY249" s="32" t="b">
        <f t="shared" si="54"/>
        <v>1</v>
      </c>
      <c r="AZ249" s="32" t="b">
        <f t="shared" si="55"/>
        <v>1</v>
      </c>
      <c r="BA249" t="s">
        <v>10489</v>
      </c>
      <c r="BB249" t="s">
        <v>3464</v>
      </c>
      <c r="BC249">
        <v>42</v>
      </c>
      <c r="BD249">
        <v>10</v>
      </c>
      <c r="BE249">
        <v>0.5</v>
      </c>
      <c r="BF249" t="s">
        <v>3465</v>
      </c>
      <c r="BG249" t="s">
        <v>9398</v>
      </c>
      <c r="BH249" s="61">
        <v>43172.384063773148</v>
      </c>
      <c r="BI249" t="s">
        <v>9398</v>
      </c>
      <c r="BJ249" s="61">
        <v>43172.384063773148</v>
      </c>
      <c r="BL249" s="32" t="str">
        <f t="shared" si="61"/>
        <v>JBT-546D06</v>
      </c>
      <c r="BM249" s="32" t="b">
        <f t="shared" si="56"/>
        <v>1</v>
      </c>
      <c r="BN249" s="32" t="b">
        <f t="shared" si="57"/>
        <v>1</v>
      </c>
      <c r="BO249" s="32" t="b">
        <f t="shared" si="58"/>
        <v>1</v>
      </c>
      <c r="BP249" s="32" t="b">
        <f t="shared" si="59"/>
        <v>1</v>
      </c>
      <c r="BQ249" s="46" t="s">
        <v>11494</v>
      </c>
      <c r="BR249" s="46" t="s">
        <v>3458</v>
      </c>
      <c r="BS249" s="46">
        <v>42</v>
      </c>
      <c r="BT249" s="46">
        <v>20</v>
      </c>
      <c r="BU249" s="46">
        <v>1</v>
      </c>
      <c r="BV249" s="46" t="s">
        <v>3459</v>
      </c>
      <c r="BW249" s="46" t="s">
        <v>9398</v>
      </c>
      <c r="BX249" s="61">
        <v>43165.31904170139</v>
      </c>
      <c r="BY249" s="46" t="s">
        <v>9398</v>
      </c>
      <c r="BZ249" s="61">
        <v>43165.31904170139</v>
      </c>
    </row>
    <row r="250" spans="48:78" x14ac:dyDescent="0.35">
      <c r="AV250" s="32" t="str">
        <f t="shared" si="60"/>
        <v>JBT-450D10</v>
      </c>
      <c r="AW250" s="32" t="b">
        <f t="shared" si="52"/>
        <v>1</v>
      </c>
      <c r="AX250" s="32" t="b">
        <f t="shared" si="53"/>
        <v>1</v>
      </c>
      <c r="AY250" s="32" t="b">
        <f t="shared" si="54"/>
        <v>1</v>
      </c>
      <c r="AZ250" s="32" t="b">
        <f t="shared" si="55"/>
        <v>1</v>
      </c>
      <c r="BA250" t="s">
        <v>10489</v>
      </c>
      <c r="BB250" t="s">
        <v>3466</v>
      </c>
      <c r="BC250">
        <v>30</v>
      </c>
      <c r="BD250">
        <v>20</v>
      </c>
      <c r="BE250">
        <v>2</v>
      </c>
      <c r="BF250" t="s">
        <v>3476</v>
      </c>
      <c r="BG250" t="s">
        <v>9398</v>
      </c>
      <c r="BH250" s="61">
        <v>43172.384063969905</v>
      </c>
      <c r="BI250" t="s">
        <v>9398</v>
      </c>
      <c r="BJ250" s="61">
        <v>43172.384063969905</v>
      </c>
      <c r="BL250" s="32" t="str">
        <f t="shared" si="61"/>
        <v>JBT-546D07</v>
      </c>
      <c r="BM250" s="32" t="b">
        <f t="shared" si="56"/>
        <v>1</v>
      </c>
      <c r="BN250" s="32" t="b">
        <f t="shared" si="57"/>
        <v>1</v>
      </c>
      <c r="BO250" s="32" t="b">
        <f t="shared" si="58"/>
        <v>1</v>
      </c>
      <c r="BP250" s="32" t="b">
        <f t="shared" si="59"/>
        <v>1</v>
      </c>
      <c r="BQ250" s="46" t="s">
        <v>11494</v>
      </c>
      <c r="BR250" s="46" t="s">
        <v>3460</v>
      </c>
      <c r="BS250" s="46">
        <v>30</v>
      </c>
      <c r="BT250" s="46">
        <v>30</v>
      </c>
      <c r="BU250" s="46">
        <v>1</v>
      </c>
      <c r="BV250" s="46" t="s">
        <v>3461</v>
      </c>
      <c r="BW250" s="46" t="s">
        <v>9398</v>
      </c>
      <c r="BX250" s="61">
        <v>43165.319041898147</v>
      </c>
      <c r="BY250" s="46" t="s">
        <v>9398</v>
      </c>
      <c r="BZ250" s="61">
        <v>43165.319041898147</v>
      </c>
    </row>
    <row r="251" spans="48:78" x14ac:dyDescent="0.35">
      <c r="AV251" s="32" t="str">
        <f t="shared" si="60"/>
        <v>JBT-450D11</v>
      </c>
      <c r="AW251" s="32" t="b">
        <f t="shared" si="52"/>
        <v>1</v>
      </c>
      <c r="AX251" s="32" t="b">
        <f t="shared" si="53"/>
        <v>1</v>
      </c>
      <c r="AY251" s="32" t="b">
        <f t="shared" si="54"/>
        <v>1</v>
      </c>
      <c r="AZ251" s="32" t="b">
        <f t="shared" si="55"/>
        <v>1</v>
      </c>
      <c r="BA251" t="s">
        <v>10489</v>
      </c>
      <c r="BB251" t="s">
        <v>3467</v>
      </c>
      <c r="BC251">
        <v>60</v>
      </c>
      <c r="BD251">
        <v>15</v>
      </c>
      <c r="BE251">
        <v>2</v>
      </c>
      <c r="BF251" t="s">
        <v>3468</v>
      </c>
      <c r="BG251" t="s">
        <v>9398</v>
      </c>
      <c r="BH251" s="61">
        <v>43172.384064155092</v>
      </c>
      <c r="BI251" t="s">
        <v>9398</v>
      </c>
      <c r="BJ251" s="61">
        <v>43172.384064155092</v>
      </c>
      <c r="BL251" s="32" t="str">
        <f t="shared" si="61"/>
        <v>JBT-546D08</v>
      </c>
      <c r="BM251" s="32" t="b">
        <f t="shared" si="56"/>
        <v>1</v>
      </c>
      <c r="BN251" s="32" t="b">
        <f t="shared" si="57"/>
        <v>1</v>
      </c>
      <c r="BO251" s="32" t="b">
        <f t="shared" si="58"/>
        <v>1</v>
      </c>
      <c r="BP251" s="32" t="b">
        <f t="shared" si="59"/>
        <v>1</v>
      </c>
      <c r="BQ251" s="46" t="s">
        <v>11494</v>
      </c>
      <c r="BR251" s="46" t="s">
        <v>3462</v>
      </c>
      <c r="BS251" s="46">
        <v>0</v>
      </c>
      <c r="BT251" s="46">
        <v>0</v>
      </c>
      <c r="BU251" s="46">
        <v>2</v>
      </c>
      <c r="BV251" s="46" t="s">
        <v>3463</v>
      </c>
      <c r="BW251" s="46" t="s">
        <v>9398</v>
      </c>
      <c r="BX251" s="61">
        <v>43165.31904209491</v>
      </c>
      <c r="BY251" s="46" t="s">
        <v>9398</v>
      </c>
      <c r="BZ251" s="61">
        <v>43165.31904209491</v>
      </c>
    </row>
    <row r="252" spans="48:78" x14ac:dyDescent="0.35">
      <c r="AV252" s="32" t="str">
        <f t="shared" si="60"/>
        <v>JBT-450D12</v>
      </c>
      <c r="AW252" s="32" t="b">
        <f t="shared" si="52"/>
        <v>1</v>
      </c>
      <c r="AX252" s="32" t="b">
        <f t="shared" si="53"/>
        <v>1</v>
      </c>
      <c r="AY252" s="32" t="b">
        <f t="shared" si="54"/>
        <v>1</v>
      </c>
      <c r="AZ252" s="32" t="b">
        <f t="shared" si="55"/>
        <v>1</v>
      </c>
      <c r="BA252" t="s">
        <v>10489</v>
      </c>
      <c r="BB252" t="s">
        <v>3469</v>
      </c>
      <c r="BC252">
        <v>15</v>
      </c>
      <c r="BD252">
        <v>10</v>
      </c>
      <c r="BE252">
        <v>2</v>
      </c>
      <c r="BF252" t="s">
        <v>3473</v>
      </c>
      <c r="BG252" t="s">
        <v>9398</v>
      </c>
      <c r="BH252" s="61">
        <v>43172.384064351849</v>
      </c>
      <c r="BI252" t="s">
        <v>9398</v>
      </c>
      <c r="BJ252" s="61">
        <v>43172.384064351849</v>
      </c>
      <c r="BL252" s="32" t="str">
        <f t="shared" si="61"/>
        <v>JBT-546D09</v>
      </c>
      <c r="BM252" s="32" t="b">
        <f t="shared" si="56"/>
        <v>1</v>
      </c>
      <c r="BN252" s="32" t="b">
        <f t="shared" si="57"/>
        <v>1</v>
      </c>
      <c r="BO252" s="32" t="b">
        <f t="shared" si="58"/>
        <v>1</v>
      </c>
      <c r="BP252" s="32" t="b">
        <f t="shared" si="59"/>
        <v>1</v>
      </c>
      <c r="BQ252" s="46" t="s">
        <v>11494</v>
      </c>
      <c r="BR252" s="46" t="s">
        <v>3464</v>
      </c>
      <c r="BS252" s="46">
        <v>42</v>
      </c>
      <c r="BT252" s="46">
        <v>10</v>
      </c>
      <c r="BU252" s="46">
        <v>0.5</v>
      </c>
      <c r="BV252" s="46" t="s">
        <v>3465</v>
      </c>
      <c r="BW252" s="46" t="s">
        <v>9398</v>
      </c>
      <c r="BX252" s="61">
        <v>43165.319042280091</v>
      </c>
      <c r="BY252" s="46" t="s">
        <v>9398</v>
      </c>
      <c r="BZ252" s="61">
        <v>43165.319042280091</v>
      </c>
    </row>
    <row r="253" spans="48:78" x14ac:dyDescent="0.35">
      <c r="AV253" s="32" t="str">
        <f t="shared" si="60"/>
        <v>JBT-450D13</v>
      </c>
      <c r="AW253" s="32" t="b">
        <f t="shared" si="52"/>
        <v>1</v>
      </c>
      <c r="AX253" s="32" t="b">
        <f t="shared" si="53"/>
        <v>1</v>
      </c>
      <c r="AY253" s="32" t="b">
        <f t="shared" si="54"/>
        <v>1</v>
      </c>
      <c r="AZ253" s="32" t="b">
        <f t="shared" si="55"/>
        <v>1</v>
      </c>
      <c r="BA253" t="s">
        <v>10489</v>
      </c>
      <c r="BB253" t="s">
        <v>3470</v>
      </c>
      <c r="BC253">
        <v>30</v>
      </c>
      <c r="BD253">
        <v>10</v>
      </c>
      <c r="BE253">
        <v>1.5</v>
      </c>
      <c r="BF253" t="s">
        <v>3471</v>
      </c>
      <c r="BG253" t="s">
        <v>9398</v>
      </c>
      <c r="BH253" s="61">
        <v>43172.384064895836</v>
      </c>
      <c r="BI253" t="s">
        <v>9398</v>
      </c>
      <c r="BJ253" s="61">
        <v>43172.384064895836</v>
      </c>
      <c r="BL253" s="32" t="str">
        <f t="shared" si="61"/>
        <v>JBT-546D10</v>
      </c>
      <c r="BM253" s="32" t="b">
        <f t="shared" si="56"/>
        <v>1</v>
      </c>
      <c r="BN253" s="32" t="b">
        <f t="shared" si="57"/>
        <v>1</v>
      </c>
      <c r="BO253" s="32" t="b">
        <f t="shared" si="58"/>
        <v>1</v>
      </c>
      <c r="BP253" s="32" t="b">
        <f t="shared" si="59"/>
        <v>1</v>
      </c>
      <c r="BQ253" s="46" t="s">
        <v>11494</v>
      </c>
      <c r="BR253" s="46" t="s">
        <v>3466</v>
      </c>
      <c r="BS253" s="46">
        <v>30</v>
      </c>
      <c r="BT253" s="46">
        <v>20</v>
      </c>
      <c r="BU253" s="46">
        <v>2</v>
      </c>
      <c r="BV253" s="46" t="s">
        <v>3476</v>
      </c>
      <c r="BW253" s="46" t="s">
        <v>9398</v>
      </c>
      <c r="BX253" s="61">
        <v>43165.319042442126</v>
      </c>
      <c r="BY253" s="46" t="s">
        <v>9398</v>
      </c>
      <c r="BZ253" s="61">
        <v>43165.319042442126</v>
      </c>
    </row>
    <row r="254" spans="48:78" x14ac:dyDescent="0.35">
      <c r="AV254" s="32" t="str">
        <f t="shared" si="60"/>
        <v>JBT-450D14</v>
      </c>
      <c r="AW254" s="32" t="b">
        <f t="shared" si="52"/>
        <v>1</v>
      </c>
      <c r="AX254" s="32" t="b">
        <f t="shared" si="53"/>
        <v>1</v>
      </c>
      <c r="AY254" s="32" t="b">
        <f t="shared" si="54"/>
        <v>1</v>
      </c>
      <c r="AZ254" s="32" t="b">
        <f t="shared" si="55"/>
        <v>1</v>
      </c>
      <c r="BA254" t="s">
        <v>10489</v>
      </c>
      <c r="BB254" t="s">
        <v>3472</v>
      </c>
      <c r="BC254">
        <v>45</v>
      </c>
      <c r="BD254">
        <v>15</v>
      </c>
      <c r="BE254">
        <v>2</v>
      </c>
      <c r="BF254" t="s">
        <v>9879</v>
      </c>
      <c r="BG254" t="s">
        <v>9398</v>
      </c>
      <c r="BH254" s="61">
        <v>43173.344186724535</v>
      </c>
      <c r="BI254" t="s">
        <v>9398</v>
      </c>
      <c r="BJ254" s="61">
        <v>43173.344186724535</v>
      </c>
      <c r="BL254" s="32" t="str">
        <f t="shared" si="61"/>
        <v>JBT-546D11</v>
      </c>
      <c r="BM254" s="32" t="b">
        <f t="shared" si="56"/>
        <v>1</v>
      </c>
      <c r="BN254" s="32" t="b">
        <f t="shared" si="57"/>
        <v>1</v>
      </c>
      <c r="BO254" s="32" t="b">
        <f t="shared" si="58"/>
        <v>1</v>
      </c>
      <c r="BP254" s="32" t="b">
        <f t="shared" si="59"/>
        <v>1</v>
      </c>
      <c r="BQ254" s="46" t="s">
        <v>11494</v>
      </c>
      <c r="BR254" s="46" t="s">
        <v>3467</v>
      </c>
      <c r="BS254" s="46">
        <v>60</v>
      </c>
      <c r="BT254" s="46">
        <v>15</v>
      </c>
      <c r="BU254" s="46">
        <v>2</v>
      </c>
      <c r="BV254" s="46" t="s">
        <v>3468</v>
      </c>
      <c r="BW254" s="46" t="s">
        <v>9398</v>
      </c>
      <c r="BX254" s="61">
        <v>43165.319042592593</v>
      </c>
      <c r="BY254" s="46" t="s">
        <v>9398</v>
      </c>
      <c r="BZ254" s="61">
        <v>43165.319042592593</v>
      </c>
    </row>
    <row r="255" spans="48:78" x14ac:dyDescent="0.35">
      <c r="AV255" s="32" t="str">
        <f t="shared" si="60"/>
        <v>JBT-450D15</v>
      </c>
      <c r="AW255" s="32" t="b">
        <f t="shared" si="52"/>
        <v>1</v>
      </c>
      <c r="AX255" s="32" t="b">
        <f t="shared" si="53"/>
        <v>1</v>
      </c>
      <c r="AY255" s="32" t="b">
        <f t="shared" si="54"/>
        <v>1</v>
      </c>
      <c r="AZ255" s="32" t="b">
        <f t="shared" si="55"/>
        <v>1</v>
      </c>
      <c r="BA255" t="s">
        <v>10489</v>
      </c>
      <c r="BB255" t="s">
        <v>3474</v>
      </c>
      <c r="BC255">
        <v>60</v>
      </c>
      <c r="BD255">
        <v>10</v>
      </c>
      <c r="BE255">
        <v>2</v>
      </c>
      <c r="BF255" t="s">
        <v>3475</v>
      </c>
      <c r="BG255" t="s">
        <v>9398</v>
      </c>
      <c r="BH255" s="61">
        <v>43172.384065162034</v>
      </c>
      <c r="BI255" t="s">
        <v>9398</v>
      </c>
      <c r="BJ255" s="61">
        <v>43172.384065162034</v>
      </c>
      <c r="BL255" s="32" t="str">
        <f t="shared" si="61"/>
        <v>JBT-546D12</v>
      </c>
      <c r="BM255" s="32" t="b">
        <f t="shared" si="56"/>
        <v>1</v>
      </c>
      <c r="BN255" s="32" t="b">
        <f t="shared" si="57"/>
        <v>1</v>
      </c>
      <c r="BO255" s="32" t="b">
        <f t="shared" si="58"/>
        <v>1</v>
      </c>
      <c r="BP255" s="32" t="b">
        <f t="shared" si="59"/>
        <v>1</v>
      </c>
      <c r="BQ255" s="46" t="s">
        <v>11494</v>
      </c>
      <c r="BR255" s="46" t="s">
        <v>3469</v>
      </c>
      <c r="BS255" s="46">
        <v>15</v>
      </c>
      <c r="BT255" s="46">
        <v>10</v>
      </c>
      <c r="BU255" s="46">
        <v>2</v>
      </c>
      <c r="BV255" s="46" t="s">
        <v>3473</v>
      </c>
      <c r="BW255" s="46" t="s">
        <v>9398</v>
      </c>
      <c r="BX255" s="61">
        <v>43165.31904282407</v>
      </c>
      <c r="BY255" s="46" t="s">
        <v>9398</v>
      </c>
      <c r="BZ255" s="61">
        <v>43165.31904282407</v>
      </c>
    </row>
    <row r="256" spans="48:78" x14ac:dyDescent="0.35">
      <c r="AV256" s="32" t="str">
        <f t="shared" si="60"/>
        <v>JBT-450D16</v>
      </c>
      <c r="AW256" s="32" t="b">
        <f t="shared" si="52"/>
        <v>1</v>
      </c>
      <c r="AX256" s="32" t="b">
        <f t="shared" si="53"/>
        <v>1</v>
      </c>
      <c r="AY256" s="32" t="b">
        <f t="shared" si="54"/>
        <v>1</v>
      </c>
      <c r="AZ256" s="32" t="b">
        <f t="shared" si="55"/>
        <v>1</v>
      </c>
      <c r="BA256" t="s">
        <v>10489</v>
      </c>
      <c r="BB256" t="s">
        <v>10290</v>
      </c>
      <c r="BC256">
        <v>55</v>
      </c>
      <c r="BD256">
        <v>15</v>
      </c>
      <c r="BE256">
        <v>2</v>
      </c>
      <c r="BF256" t="s">
        <v>10291</v>
      </c>
      <c r="BG256" t="s">
        <v>9398</v>
      </c>
      <c r="BH256" s="61">
        <v>43244.571046990743</v>
      </c>
      <c r="BI256" t="s">
        <v>9398</v>
      </c>
      <c r="BJ256" s="61">
        <v>43244.571046990743</v>
      </c>
      <c r="BL256" s="32" t="str">
        <f t="shared" si="61"/>
        <v>JBT-546D13</v>
      </c>
      <c r="BM256" s="32" t="b">
        <f t="shared" si="56"/>
        <v>1</v>
      </c>
      <c r="BN256" s="32" t="b">
        <f t="shared" si="57"/>
        <v>1</v>
      </c>
      <c r="BO256" s="32" t="b">
        <f t="shared" si="58"/>
        <v>1</v>
      </c>
      <c r="BP256" s="32" t="b">
        <f t="shared" si="59"/>
        <v>1</v>
      </c>
      <c r="BQ256" s="46" t="s">
        <v>11494</v>
      </c>
      <c r="BR256" s="46" t="s">
        <v>3470</v>
      </c>
      <c r="BS256" s="46">
        <v>30</v>
      </c>
      <c r="BT256" s="46">
        <v>10</v>
      </c>
      <c r="BU256" s="46">
        <v>1.5</v>
      </c>
      <c r="BV256" s="46" t="s">
        <v>3471</v>
      </c>
      <c r="BW256" s="46" t="s">
        <v>9398</v>
      </c>
      <c r="BX256" s="61">
        <v>43165.319043020834</v>
      </c>
      <c r="BY256" s="46" t="s">
        <v>9398</v>
      </c>
      <c r="BZ256" s="61">
        <v>43165.319043020834</v>
      </c>
    </row>
    <row r="257" spans="48:78" x14ac:dyDescent="0.35">
      <c r="AV257" s="32" t="str">
        <f t="shared" si="60"/>
        <v>JBT-450LOC</v>
      </c>
      <c r="AW257" s="32" t="b">
        <f t="shared" si="52"/>
        <v>1</v>
      </c>
      <c r="AX257" s="32" t="b">
        <f t="shared" si="53"/>
        <v>1</v>
      </c>
      <c r="AY257" s="32" t="b">
        <f t="shared" si="54"/>
        <v>1</v>
      </c>
      <c r="AZ257" s="32" t="b">
        <f t="shared" si="55"/>
        <v>1</v>
      </c>
      <c r="BA257" t="s">
        <v>10489</v>
      </c>
      <c r="BB257" t="s">
        <v>3510</v>
      </c>
      <c r="BC257">
        <v>0</v>
      </c>
      <c r="BD257">
        <v>0</v>
      </c>
      <c r="BE257">
        <v>0</v>
      </c>
      <c r="BF257" t="s">
        <v>3511</v>
      </c>
      <c r="BG257" t="s">
        <v>9398</v>
      </c>
      <c r="BH257" s="61">
        <v>43172.384065428239</v>
      </c>
      <c r="BI257" t="s">
        <v>9398</v>
      </c>
      <c r="BJ257" s="61">
        <v>43172.384065428239</v>
      </c>
      <c r="BL257" s="32" t="str">
        <f t="shared" si="61"/>
        <v>JBT-546D14</v>
      </c>
      <c r="BM257" s="32" t="b">
        <f t="shared" si="56"/>
        <v>1</v>
      </c>
      <c r="BN257" s="32" t="b">
        <f t="shared" si="57"/>
        <v>1</v>
      </c>
      <c r="BO257" s="32" t="b">
        <f t="shared" si="58"/>
        <v>1</v>
      </c>
      <c r="BP257" s="32" t="b">
        <f t="shared" si="59"/>
        <v>1</v>
      </c>
      <c r="BQ257" s="46" t="s">
        <v>11494</v>
      </c>
      <c r="BR257" s="46" t="s">
        <v>3472</v>
      </c>
      <c r="BS257" s="46">
        <v>45</v>
      </c>
      <c r="BT257" s="46">
        <v>15</v>
      </c>
      <c r="BU257" s="46">
        <v>2</v>
      </c>
      <c r="BV257" s="46" t="s">
        <v>9879</v>
      </c>
      <c r="BW257" s="46" t="s">
        <v>9398</v>
      </c>
      <c r="BX257" s="61">
        <v>43173.303010682874</v>
      </c>
      <c r="BY257" s="46" t="s">
        <v>9398</v>
      </c>
      <c r="BZ257" s="61">
        <v>43173.303010682874</v>
      </c>
    </row>
    <row r="258" spans="48:78" x14ac:dyDescent="0.35">
      <c r="AV258" s="32" t="str">
        <f t="shared" si="60"/>
        <v>JBT-450N07</v>
      </c>
      <c r="AW258" s="32" t="b">
        <f t="shared" si="52"/>
        <v>1</v>
      </c>
      <c r="AX258" s="32" t="b">
        <f t="shared" si="53"/>
        <v>1</v>
      </c>
      <c r="AY258" s="32" t="b">
        <f t="shared" si="54"/>
        <v>1</v>
      </c>
      <c r="AZ258" s="32" t="b">
        <f t="shared" si="55"/>
        <v>1</v>
      </c>
      <c r="BA258" t="s">
        <v>10489</v>
      </c>
      <c r="BB258" t="s">
        <v>3477</v>
      </c>
      <c r="BC258">
        <v>7</v>
      </c>
      <c r="BD258">
        <v>0</v>
      </c>
      <c r="BE258">
        <v>0</v>
      </c>
      <c r="BF258" t="s">
        <v>3478</v>
      </c>
      <c r="BG258" t="s">
        <v>9398</v>
      </c>
      <c r="BH258" s="61">
        <v>43172.384065706021</v>
      </c>
      <c r="BI258" t="s">
        <v>9398</v>
      </c>
      <c r="BJ258" s="61">
        <v>43172.384065706021</v>
      </c>
      <c r="BL258" s="32" t="str">
        <f t="shared" si="61"/>
        <v>JBT-546D15</v>
      </c>
      <c r="BM258" s="32" t="b">
        <f t="shared" si="56"/>
        <v>1</v>
      </c>
      <c r="BN258" s="32" t="b">
        <f t="shared" si="57"/>
        <v>1</v>
      </c>
      <c r="BO258" s="32" t="b">
        <f t="shared" si="58"/>
        <v>1</v>
      </c>
      <c r="BP258" s="32" t="b">
        <f t="shared" si="59"/>
        <v>1</v>
      </c>
      <c r="BQ258" s="46" t="s">
        <v>11494</v>
      </c>
      <c r="BR258" s="46" t="s">
        <v>3474</v>
      </c>
      <c r="BS258" s="46">
        <v>60</v>
      </c>
      <c r="BT258" s="46">
        <v>10</v>
      </c>
      <c r="BU258" s="46">
        <v>2</v>
      </c>
      <c r="BV258" s="46" t="s">
        <v>3475</v>
      </c>
      <c r="BW258" s="46" t="s">
        <v>9398</v>
      </c>
      <c r="BX258" s="61">
        <v>43165.319043206022</v>
      </c>
      <c r="BY258" s="46" t="s">
        <v>9398</v>
      </c>
      <c r="BZ258" s="61">
        <v>43165.319043206022</v>
      </c>
    </row>
    <row r="259" spans="48:78" x14ac:dyDescent="0.35">
      <c r="AV259" s="32" t="str">
        <f t="shared" si="60"/>
        <v>JBT-450N08</v>
      </c>
      <c r="AW259" s="32" t="b">
        <f t="shared" si="52"/>
        <v>1</v>
      </c>
      <c r="AX259" s="32" t="b">
        <f t="shared" si="53"/>
        <v>1</v>
      </c>
      <c r="AY259" s="32" t="b">
        <f t="shared" si="54"/>
        <v>1</v>
      </c>
      <c r="AZ259" s="32" t="b">
        <f t="shared" si="55"/>
        <v>1</v>
      </c>
      <c r="BA259" t="s">
        <v>10489</v>
      </c>
      <c r="BB259" t="s">
        <v>3479</v>
      </c>
      <c r="BC259">
        <v>8</v>
      </c>
      <c r="BD259">
        <v>0</v>
      </c>
      <c r="BE259">
        <v>0</v>
      </c>
      <c r="BF259" t="s">
        <v>3480</v>
      </c>
      <c r="BG259" t="s">
        <v>9398</v>
      </c>
      <c r="BH259" s="61">
        <v>43172.384065891201</v>
      </c>
      <c r="BI259" t="s">
        <v>9398</v>
      </c>
      <c r="BJ259" s="61">
        <v>43172.384065891201</v>
      </c>
      <c r="BL259" s="32" t="str">
        <f t="shared" si="61"/>
        <v>JBT-546D16</v>
      </c>
      <c r="BM259" s="32" t="b">
        <f t="shared" si="56"/>
        <v>1</v>
      </c>
      <c r="BN259" s="32" t="b">
        <f t="shared" si="57"/>
        <v>1</v>
      </c>
      <c r="BO259" s="32" t="b">
        <f t="shared" si="58"/>
        <v>1</v>
      </c>
      <c r="BP259" s="32" t="b">
        <f t="shared" si="59"/>
        <v>1</v>
      </c>
      <c r="BQ259" s="46" t="s">
        <v>11494</v>
      </c>
      <c r="BR259" s="46" t="s">
        <v>10290</v>
      </c>
      <c r="BS259" s="46">
        <v>55</v>
      </c>
      <c r="BT259" s="46">
        <v>15</v>
      </c>
      <c r="BU259" s="46">
        <v>2</v>
      </c>
      <c r="BV259" s="46" t="s">
        <v>10291</v>
      </c>
      <c r="BW259" s="46" t="s">
        <v>9398</v>
      </c>
      <c r="BX259" s="61">
        <v>43230.333532060184</v>
      </c>
      <c r="BY259" s="46" t="s">
        <v>9398</v>
      </c>
      <c r="BZ259" s="61">
        <v>43230.333718599541</v>
      </c>
    </row>
    <row r="260" spans="48:78" x14ac:dyDescent="0.35">
      <c r="AV260" s="32" t="str">
        <f t="shared" si="60"/>
        <v>JBT-450N10</v>
      </c>
      <c r="AW260" s="32" t="b">
        <f t="shared" si="52"/>
        <v>1</v>
      </c>
      <c r="AX260" s="32" t="b">
        <f t="shared" si="53"/>
        <v>1</v>
      </c>
      <c r="AY260" s="32" t="b">
        <f t="shared" si="54"/>
        <v>1</v>
      </c>
      <c r="AZ260" s="32" t="b">
        <f t="shared" si="55"/>
        <v>1</v>
      </c>
      <c r="BA260" t="s">
        <v>10489</v>
      </c>
      <c r="BB260" t="s">
        <v>3481</v>
      </c>
      <c r="BC260">
        <v>10</v>
      </c>
      <c r="BD260">
        <v>0</v>
      </c>
      <c r="BE260">
        <v>0</v>
      </c>
      <c r="BF260" t="s">
        <v>3482</v>
      </c>
      <c r="BG260" t="s">
        <v>9398</v>
      </c>
      <c r="BH260" s="61">
        <v>43172.384066122686</v>
      </c>
      <c r="BI260" t="s">
        <v>9398</v>
      </c>
      <c r="BJ260" s="61">
        <v>43172.384066122686</v>
      </c>
      <c r="BL260" s="32" t="str">
        <f t="shared" si="61"/>
        <v>JBT-546D17</v>
      </c>
      <c r="BM260" s="32" t="b">
        <f t="shared" si="56"/>
        <v>1</v>
      </c>
      <c r="BN260" s="32" t="b">
        <f t="shared" si="57"/>
        <v>1</v>
      </c>
      <c r="BO260" s="32" t="b">
        <f t="shared" si="58"/>
        <v>1</v>
      </c>
      <c r="BP260" s="32" t="b">
        <f t="shared" si="59"/>
        <v>1</v>
      </c>
      <c r="BQ260" s="46" t="s">
        <v>11494</v>
      </c>
      <c r="BR260" s="46" t="s">
        <v>11346</v>
      </c>
      <c r="BS260" s="46">
        <v>45</v>
      </c>
      <c r="BT260" s="46">
        <v>40</v>
      </c>
      <c r="BU260" s="46">
        <v>0.5</v>
      </c>
      <c r="BV260" s="46" t="s">
        <v>11347</v>
      </c>
      <c r="BW260" s="46" t="s">
        <v>9398</v>
      </c>
      <c r="BX260" s="61">
        <v>43403.474452199072</v>
      </c>
      <c r="BY260" s="46" t="s">
        <v>9398</v>
      </c>
      <c r="BZ260" s="61">
        <v>43403.474452199072</v>
      </c>
    </row>
    <row r="261" spans="48:78" x14ac:dyDescent="0.35">
      <c r="AV261" s="32" t="str">
        <f t="shared" si="60"/>
        <v>JBT-450N15</v>
      </c>
      <c r="AW261" s="32" t="b">
        <f t="shared" ref="AW261:AW324" si="62">IFERROR(VLOOKUP(BB261,$AE:$AF,2,0),"")=BF261</f>
        <v>1</v>
      </c>
      <c r="AX261" s="32" t="b">
        <f t="shared" ref="AX261:AX324" si="63">IFERROR(VLOOKUP(BB261,$AE:$AT,3,0),"")=BC261</f>
        <v>1</v>
      </c>
      <c r="AY261" s="32" t="b">
        <f t="shared" ref="AY261:AY324" si="64">IFERROR(VLOOKUP(BB261,$AE:$AT,8,0),"")=BD261</f>
        <v>1</v>
      </c>
      <c r="AZ261" s="32" t="b">
        <f t="shared" ref="AZ261:AZ324" si="65">IFERROR(VLOOKUP(BB261,$AE:$AT,12,0),"")=BE261</f>
        <v>1</v>
      </c>
      <c r="BA261" t="s">
        <v>10489</v>
      </c>
      <c r="BB261" t="s">
        <v>3483</v>
      </c>
      <c r="BC261">
        <v>15</v>
      </c>
      <c r="BD261">
        <v>0</v>
      </c>
      <c r="BE261">
        <v>0</v>
      </c>
      <c r="BF261" t="s">
        <v>3484</v>
      </c>
      <c r="BG261" t="s">
        <v>9398</v>
      </c>
      <c r="BH261" s="61">
        <v>43172.384066354163</v>
      </c>
      <c r="BI261" t="s">
        <v>9398</v>
      </c>
      <c r="BJ261" s="61">
        <v>43172.384066354163</v>
      </c>
      <c r="BL261" s="32" t="str">
        <f t="shared" si="61"/>
        <v>JBT-546LOC</v>
      </c>
      <c r="BM261" s="32" t="b">
        <f t="shared" ref="BM261:BM324" si="66">IFERROR(VLOOKUP(BR261,$AE:$AF,2,0),"")=BV261</f>
        <v>1</v>
      </c>
      <c r="BN261" s="32" t="b">
        <f t="shared" ref="BN261:BN324" si="67">IFERROR(VLOOKUP(BR261,$AE:$AT,3,0),"")=BS261</f>
        <v>1</v>
      </c>
      <c r="BO261" s="32" t="b">
        <f t="shared" ref="BO261:BO324" si="68">IFERROR(VLOOKUP(BR261,$AE:$AT,8,0),"")=BT261</f>
        <v>1</v>
      </c>
      <c r="BP261" s="32" t="b">
        <f t="shared" ref="BP261:BP324" si="69">IFERROR(VLOOKUP(BR261,$AE:$AT,12,0),"")=BU261</f>
        <v>1</v>
      </c>
      <c r="BQ261" s="46" t="s">
        <v>11494</v>
      </c>
      <c r="BR261" s="46" t="s">
        <v>3510</v>
      </c>
      <c r="BS261" s="46">
        <v>0</v>
      </c>
      <c r="BT261" s="46">
        <v>0</v>
      </c>
      <c r="BU261" s="46">
        <v>0</v>
      </c>
      <c r="BV261" s="46" t="s">
        <v>3511</v>
      </c>
      <c r="BW261" s="46" t="s">
        <v>9398</v>
      </c>
      <c r="BX261" s="61">
        <v>43165.319043483796</v>
      </c>
      <c r="BY261" s="46" t="s">
        <v>9398</v>
      </c>
      <c r="BZ261" s="61">
        <v>43165.319043483796</v>
      </c>
    </row>
    <row r="262" spans="48:78" x14ac:dyDescent="0.35">
      <c r="AV262" s="32" t="str">
        <f t="shared" si="60"/>
        <v>JBT-450N20</v>
      </c>
      <c r="AW262" s="32" t="b">
        <f t="shared" si="62"/>
        <v>1</v>
      </c>
      <c r="AX262" s="32" t="b">
        <f t="shared" si="63"/>
        <v>1</v>
      </c>
      <c r="AY262" s="32" t="b">
        <f t="shared" si="64"/>
        <v>1</v>
      </c>
      <c r="AZ262" s="32" t="b">
        <f t="shared" si="65"/>
        <v>1</v>
      </c>
      <c r="BA262" t="s">
        <v>10489</v>
      </c>
      <c r="BB262" t="s">
        <v>3485</v>
      </c>
      <c r="BC262">
        <v>20</v>
      </c>
      <c r="BD262">
        <v>0</v>
      </c>
      <c r="BE262">
        <v>0</v>
      </c>
      <c r="BF262" t="s">
        <v>3486</v>
      </c>
      <c r="BG262" t="s">
        <v>9398</v>
      </c>
      <c r="BH262" s="61">
        <v>43172.384066550927</v>
      </c>
      <c r="BI262" t="s">
        <v>9398</v>
      </c>
      <c r="BJ262" s="61">
        <v>43172.384066550927</v>
      </c>
      <c r="BL262" s="32" t="str">
        <f t="shared" si="61"/>
        <v>JBT-546N07</v>
      </c>
      <c r="BM262" s="32" t="b">
        <f t="shared" si="66"/>
        <v>1</v>
      </c>
      <c r="BN262" s="32" t="b">
        <f t="shared" si="67"/>
        <v>1</v>
      </c>
      <c r="BO262" s="32" t="b">
        <f t="shared" si="68"/>
        <v>1</v>
      </c>
      <c r="BP262" s="32" t="b">
        <f t="shared" si="69"/>
        <v>1</v>
      </c>
      <c r="BQ262" s="46" t="s">
        <v>11494</v>
      </c>
      <c r="BR262" s="46" t="s">
        <v>3477</v>
      </c>
      <c r="BS262" s="46">
        <v>7</v>
      </c>
      <c r="BT262" s="46">
        <v>0</v>
      </c>
      <c r="BU262" s="46">
        <v>0</v>
      </c>
      <c r="BV262" s="46" t="s">
        <v>3478</v>
      </c>
      <c r="BW262" s="46" t="s">
        <v>9398</v>
      </c>
      <c r="BX262" s="61">
        <v>43165.319043750002</v>
      </c>
      <c r="BY262" s="46" t="s">
        <v>9398</v>
      </c>
      <c r="BZ262" s="61">
        <v>43165.319043750002</v>
      </c>
    </row>
    <row r="263" spans="48:78" x14ac:dyDescent="0.35">
      <c r="AV263" s="32" t="str">
        <f t="shared" si="60"/>
        <v>JBT-450N30</v>
      </c>
      <c r="AW263" s="32" t="b">
        <f t="shared" si="62"/>
        <v>1</v>
      </c>
      <c r="AX263" s="32" t="b">
        <f t="shared" si="63"/>
        <v>1</v>
      </c>
      <c r="AY263" s="32" t="b">
        <f t="shared" si="64"/>
        <v>1</v>
      </c>
      <c r="AZ263" s="32" t="b">
        <f t="shared" si="65"/>
        <v>1</v>
      </c>
      <c r="BA263" t="s">
        <v>10489</v>
      </c>
      <c r="BB263" t="s">
        <v>3487</v>
      </c>
      <c r="BC263">
        <v>30</v>
      </c>
      <c r="BD263">
        <v>0</v>
      </c>
      <c r="BE263">
        <v>0</v>
      </c>
      <c r="BF263" t="s">
        <v>3488</v>
      </c>
      <c r="BG263" t="s">
        <v>9398</v>
      </c>
      <c r="BH263" s="61">
        <v>43172.384066747683</v>
      </c>
      <c r="BI263" t="s">
        <v>9398</v>
      </c>
      <c r="BJ263" s="61">
        <v>43172.384066747683</v>
      </c>
      <c r="BL263" s="32" t="str">
        <f t="shared" si="61"/>
        <v>JBT-546N08</v>
      </c>
      <c r="BM263" s="32" t="b">
        <f t="shared" si="66"/>
        <v>1</v>
      </c>
      <c r="BN263" s="32" t="b">
        <f t="shared" si="67"/>
        <v>1</v>
      </c>
      <c r="BO263" s="32" t="b">
        <f t="shared" si="68"/>
        <v>1</v>
      </c>
      <c r="BP263" s="32" t="b">
        <f t="shared" si="69"/>
        <v>1</v>
      </c>
      <c r="BQ263" s="46" t="s">
        <v>11494</v>
      </c>
      <c r="BR263" s="46" t="s">
        <v>3479</v>
      </c>
      <c r="BS263" s="46">
        <v>8</v>
      </c>
      <c r="BT263" s="46">
        <v>0</v>
      </c>
      <c r="BU263" s="46">
        <v>0</v>
      </c>
      <c r="BV263" s="46" t="s">
        <v>3480</v>
      </c>
      <c r="BW263" s="46" t="s">
        <v>9398</v>
      </c>
      <c r="BX263" s="61">
        <v>43165.319044016207</v>
      </c>
      <c r="BY263" s="46" t="s">
        <v>9398</v>
      </c>
      <c r="BZ263" s="61">
        <v>43165.319044016207</v>
      </c>
    </row>
    <row r="264" spans="48:78" x14ac:dyDescent="0.35">
      <c r="AV264" s="32" t="str">
        <f t="shared" ref="AV264:AV327" si="70">BA264&amp;BB264</f>
        <v>JBT-450N40</v>
      </c>
      <c r="AW264" s="32" t="b">
        <f t="shared" si="62"/>
        <v>1</v>
      </c>
      <c r="AX264" s="32" t="b">
        <f t="shared" si="63"/>
        <v>1</v>
      </c>
      <c r="AY264" s="32" t="b">
        <f t="shared" si="64"/>
        <v>1</v>
      </c>
      <c r="AZ264" s="32" t="b">
        <f t="shared" si="65"/>
        <v>1</v>
      </c>
      <c r="BA264" t="s">
        <v>10489</v>
      </c>
      <c r="BB264" t="s">
        <v>3489</v>
      </c>
      <c r="BC264">
        <v>40</v>
      </c>
      <c r="BD264">
        <v>0</v>
      </c>
      <c r="BE264">
        <v>0</v>
      </c>
      <c r="BF264" t="s">
        <v>3490</v>
      </c>
      <c r="BG264" t="s">
        <v>9398</v>
      </c>
      <c r="BH264" s="61">
        <v>43172.384066979168</v>
      </c>
      <c r="BI264" t="s">
        <v>9398</v>
      </c>
      <c r="BJ264" s="61">
        <v>43172.384066979168</v>
      </c>
      <c r="BL264" s="32" t="str">
        <f t="shared" ref="BL264:BL327" si="71">BQ264&amp;BR264</f>
        <v>JBT-546N10</v>
      </c>
      <c r="BM264" s="32" t="b">
        <f t="shared" si="66"/>
        <v>1</v>
      </c>
      <c r="BN264" s="32" t="b">
        <f t="shared" si="67"/>
        <v>1</v>
      </c>
      <c r="BO264" s="32" t="b">
        <f t="shared" si="68"/>
        <v>1</v>
      </c>
      <c r="BP264" s="32" t="b">
        <f t="shared" si="69"/>
        <v>1</v>
      </c>
      <c r="BQ264" s="46" t="s">
        <v>11494</v>
      </c>
      <c r="BR264" s="46" t="s">
        <v>3481</v>
      </c>
      <c r="BS264" s="46">
        <v>10</v>
      </c>
      <c r="BT264" s="46">
        <v>0</v>
      </c>
      <c r="BU264" s="46">
        <v>0</v>
      </c>
      <c r="BV264" s="46" t="s">
        <v>3482</v>
      </c>
      <c r="BW264" s="46" t="s">
        <v>9398</v>
      </c>
      <c r="BX264" s="61">
        <v>43165.319044247684</v>
      </c>
      <c r="BY264" s="46" t="s">
        <v>9398</v>
      </c>
      <c r="BZ264" s="61">
        <v>43165.319044247684</v>
      </c>
    </row>
    <row r="265" spans="48:78" x14ac:dyDescent="0.35">
      <c r="AV265" s="32" t="str">
        <f t="shared" si="70"/>
        <v>JBT-450N42</v>
      </c>
      <c r="AW265" s="32" t="b">
        <f t="shared" si="62"/>
        <v>1</v>
      </c>
      <c r="AX265" s="32" t="b">
        <f t="shared" si="63"/>
        <v>1</v>
      </c>
      <c r="AY265" s="32" t="b">
        <f t="shared" si="64"/>
        <v>1</v>
      </c>
      <c r="AZ265" s="32" t="b">
        <f t="shared" si="65"/>
        <v>1</v>
      </c>
      <c r="BA265" t="s">
        <v>10489</v>
      </c>
      <c r="BB265" t="s">
        <v>3491</v>
      </c>
      <c r="BC265">
        <v>42</v>
      </c>
      <c r="BD265">
        <v>0</v>
      </c>
      <c r="BE265">
        <v>0</v>
      </c>
      <c r="BF265" t="s">
        <v>3492</v>
      </c>
      <c r="BG265" t="s">
        <v>9398</v>
      </c>
      <c r="BH265" s="61">
        <v>43172.384067164348</v>
      </c>
      <c r="BI265" t="s">
        <v>9398</v>
      </c>
      <c r="BJ265" s="61">
        <v>43172.384067164348</v>
      </c>
      <c r="BL265" s="32" t="str">
        <f t="shared" si="71"/>
        <v>JBT-546N15</v>
      </c>
      <c r="BM265" s="32" t="b">
        <f t="shared" si="66"/>
        <v>1</v>
      </c>
      <c r="BN265" s="32" t="b">
        <f t="shared" si="67"/>
        <v>1</v>
      </c>
      <c r="BO265" s="32" t="b">
        <f t="shared" si="68"/>
        <v>1</v>
      </c>
      <c r="BP265" s="32" t="b">
        <f t="shared" si="69"/>
        <v>1</v>
      </c>
      <c r="BQ265" s="46" t="s">
        <v>11494</v>
      </c>
      <c r="BR265" s="46" t="s">
        <v>3483</v>
      </c>
      <c r="BS265" s="46">
        <v>15</v>
      </c>
      <c r="BT265" s="46">
        <v>0</v>
      </c>
      <c r="BU265" s="46">
        <v>0</v>
      </c>
      <c r="BV265" s="46" t="s">
        <v>3484</v>
      </c>
      <c r="BW265" s="46" t="s">
        <v>9398</v>
      </c>
      <c r="BX265" s="61">
        <v>43165.319044479169</v>
      </c>
      <c r="BY265" s="46" t="s">
        <v>9398</v>
      </c>
      <c r="BZ265" s="61">
        <v>43165.319044479169</v>
      </c>
    </row>
    <row r="266" spans="48:78" x14ac:dyDescent="0.35">
      <c r="AV266" s="32" t="str">
        <f t="shared" si="70"/>
        <v>JBT-450N45</v>
      </c>
      <c r="AW266" s="32" t="b">
        <f t="shared" si="62"/>
        <v>1</v>
      </c>
      <c r="AX266" s="32" t="b">
        <f t="shared" si="63"/>
        <v>1</v>
      </c>
      <c r="AY266" s="32" t="b">
        <f t="shared" si="64"/>
        <v>1</v>
      </c>
      <c r="AZ266" s="32" t="b">
        <f t="shared" si="65"/>
        <v>1</v>
      </c>
      <c r="BA266" t="s">
        <v>10489</v>
      </c>
      <c r="BB266" t="s">
        <v>3493</v>
      </c>
      <c r="BC266">
        <v>45</v>
      </c>
      <c r="BD266">
        <v>0</v>
      </c>
      <c r="BE266">
        <v>0</v>
      </c>
      <c r="BF266" t="s">
        <v>3494</v>
      </c>
      <c r="BG266" t="s">
        <v>9398</v>
      </c>
      <c r="BH266" s="61">
        <v>42755.493243287034</v>
      </c>
      <c r="BI266" t="s">
        <v>9398</v>
      </c>
      <c r="BJ266" s="61">
        <v>42755.493243287034</v>
      </c>
      <c r="BL266" s="32" t="str">
        <f t="shared" si="71"/>
        <v>JBT-546N20</v>
      </c>
      <c r="BM266" s="32" t="b">
        <f t="shared" si="66"/>
        <v>1</v>
      </c>
      <c r="BN266" s="32" t="b">
        <f t="shared" si="67"/>
        <v>1</v>
      </c>
      <c r="BO266" s="32" t="b">
        <f t="shared" si="68"/>
        <v>1</v>
      </c>
      <c r="BP266" s="32" t="b">
        <f t="shared" si="69"/>
        <v>1</v>
      </c>
      <c r="BQ266" s="46" t="s">
        <v>11494</v>
      </c>
      <c r="BR266" s="46" t="s">
        <v>3485</v>
      </c>
      <c r="BS266" s="46">
        <v>20</v>
      </c>
      <c r="BT266" s="46">
        <v>0</v>
      </c>
      <c r="BU266" s="46">
        <v>0</v>
      </c>
      <c r="BV266" s="46" t="s">
        <v>3486</v>
      </c>
      <c r="BW266" s="46" t="s">
        <v>9398</v>
      </c>
      <c r="BX266" s="61">
        <v>43165.319044675925</v>
      </c>
      <c r="BY266" s="46" t="s">
        <v>9398</v>
      </c>
      <c r="BZ266" s="61">
        <v>43165.319044675925</v>
      </c>
    </row>
    <row r="267" spans="48:78" x14ac:dyDescent="0.35">
      <c r="AV267" s="32" t="str">
        <f t="shared" si="70"/>
        <v>JBT-450N50</v>
      </c>
      <c r="AW267" s="32" t="b">
        <f t="shared" si="62"/>
        <v>1</v>
      </c>
      <c r="AX267" s="32" t="b">
        <f t="shared" si="63"/>
        <v>1</v>
      </c>
      <c r="AY267" s="32" t="b">
        <f t="shared" si="64"/>
        <v>1</v>
      </c>
      <c r="AZ267" s="32" t="b">
        <f t="shared" si="65"/>
        <v>1</v>
      </c>
      <c r="BA267" t="s">
        <v>10489</v>
      </c>
      <c r="BB267" t="s">
        <v>3495</v>
      </c>
      <c r="BC267">
        <v>50</v>
      </c>
      <c r="BD267">
        <v>0</v>
      </c>
      <c r="BE267">
        <v>0</v>
      </c>
      <c r="BF267" t="s">
        <v>3496</v>
      </c>
      <c r="BG267" t="s">
        <v>9398</v>
      </c>
      <c r="BH267" s="61">
        <v>43172.384067361112</v>
      </c>
      <c r="BI267" t="s">
        <v>9398</v>
      </c>
      <c r="BJ267" s="61">
        <v>43172.384067361112</v>
      </c>
      <c r="BL267" s="32" t="str">
        <f t="shared" si="71"/>
        <v>JBT-546N30</v>
      </c>
      <c r="BM267" s="32" t="b">
        <f t="shared" si="66"/>
        <v>1</v>
      </c>
      <c r="BN267" s="32" t="b">
        <f t="shared" si="67"/>
        <v>1</v>
      </c>
      <c r="BO267" s="32" t="b">
        <f t="shared" si="68"/>
        <v>1</v>
      </c>
      <c r="BP267" s="32" t="b">
        <f t="shared" si="69"/>
        <v>1</v>
      </c>
      <c r="BQ267" s="46" t="s">
        <v>11494</v>
      </c>
      <c r="BR267" s="46" t="s">
        <v>3487</v>
      </c>
      <c r="BS267" s="46">
        <v>30</v>
      </c>
      <c r="BT267" s="46">
        <v>0</v>
      </c>
      <c r="BU267" s="46">
        <v>0</v>
      </c>
      <c r="BV267" s="46" t="s">
        <v>3488</v>
      </c>
      <c r="BW267" s="46" t="s">
        <v>9398</v>
      </c>
      <c r="BX267" s="61">
        <v>43165.319044872682</v>
      </c>
      <c r="BY267" s="46" t="s">
        <v>9398</v>
      </c>
      <c r="BZ267" s="61">
        <v>43165.319044872682</v>
      </c>
    </row>
    <row r="268" spans="48:78" x14ac:dyDescent="0.35">
      <c r="AV268" s="32" t="str">
        <f t="shared" si="70"/>
        <v>JBT-450N52</v>
      </c>
      <c r="AW268" s="32" t="b">
        <f t="shared" si="62"/>
        <v>1</v>
      </c>
      <c r="AX268" s="32" t="b">
        <f t="shared" si="63"/>
        <v>1</v>
      </c>
      <c r="AY268" s="32" t="b">
        <f t="shared" si="64"/>
        <v>1</v>
      </c>
      <c r="AZ268" s="32" t="b">
        <f t="shared" si="65"/>
        <v>1</v>
      </c>
      <c r="BA268" t="s">
        <v>10489</v>
      </c>
      <c r="BB268" t="s">
        <v>3497</v>
      </c>
      <c r="BC268">
        <v>52</v>
      </c>
      <c r="BD268">
        <v>0</v>
      </c>
      <c r="BE268">
        <v>0</v>
      </c>
      <c r="BF268" t="s">
        <v>3498</v>
      </c>
      <c r="BG268" t="s">
        <v>9398</v>
      </c>
      <c r="BH268" s="61">
        <v>43172.384067592589</v>
      </c>
      <c r="BI268" t="s">
        <v>9398</v>
      </c>
      <c r="BJ268" s="61">
        <v>43172.384067592589</v>
      </c>
      <c r="BL268" s="32" t="str">
        <f t="shared" si="71"/>
        <v>JBT-546N40</v>
      </c>
      <c r="BM268" s="32" t="b">
        <f t="shared" si="66"/>
        <v>1</v>
      </c>
      <c r="BN268" s="32" t="b">
        <f t="shared" si="67"/>
        <v>1</v>
      </c>
      <c r="BO268" s="32" t="b">
        <f t="shared" si="68"/>
        <v>1</v>
      </c>
      <c r="BP268" s="32" t="b">
        <f t="shared" si="69"/>
        <v>1</v>
      </c>
      <c r="BQ268" s="46" t="s">
        <v>11494</v>
      </c>
      <c r="BR268" s="46" t="s">
        <v>3489</v>
      </c>
      <c r="BS268" s="46">
        <v>40</v>
      </c>
      <c r="BT268" s="46">
        <v>0</v>
      </c>
      <c r="BU268" s="46">
        <v>0</v>
      </c>
      <c r="BV268" s="46" t="s">
        <v>3490</v>
      </c>
      <c r="BW268" s="46" t="s">
        <v>9398</v>
      </c>
      <c r="BX268" s="61">
        <v>43165.31904505787</v>
      </c>
      <c r="BY268" s="46" t="s">
        <v>9398</v>
      </c>
      <c r="BZ268" s="61">
        <v>43165.31904505787</v>
      </c>
    </row>
    <row r="269" spans="48:78" x14ac:dyDescent="0.35">
      <c r="AV269" s="32" t="str">
        <f t="shared" si="70"/>
        <v>JBT-450N60</v>
      </c>
      <c r="AW269" s="32" t="b">
        <f t="shared" si="62"/>
        <v>1</v>
      </c>
      <c r="AX269" s="32" t="b">
        <f t="shared" si="63"/>
        <v>1</v>
      </c>
      <c r="AY269" s="32" t="b">
        <f t="shared" si="64"/>
        <v>1</v>
      </c>
      <c r="AZ269" s="32" t="b">
        <f t="shared" si="65"/>
        <v>1</v>
      </c>
      <c r="BA269" t="s">
        <v>10489</v>
      </c>
      <c r="BB269" t="s">
        <v>3499</v>
      </c>
      <c r="BC269">
        <v>60</v>
      </c>
      <c r="BD269">
        <v>0</v>
      </c>
      <c r="BE269">
        <v>0</v>
      </c>
      <c r="BF269" t="s">
        <v>3500</v>
      </c>
      <c r="BG269" t="s">
        <v>9398</v>
      </c>
      <c r="BH269" s="61">
        <v>43172.384067789353</v>
      </c>
      <c r="BI269" t="s">
        <v>9398</v>
      </c>
      <c r="BJ269" s="61">
        <v>43172.384067789353</v>
      </c>
      <c r="BL269" s="32" t="str">
        <f t="shared" si="71"/>
        <v>JBT-546N42</v>
      </c>
      <c r="BM269" s="32" t="b">
        <f t="shared" si="66"/>
        <v>1</v>
      </c>
      <c r="BN269" s="32" t="b">
        <f t="shared" si="67"/>
        <v>1</v>
      </c>
      <c r="BO269" s="32" t="b">
        <f t="shared" si="68"/>
        <v>1</v>
      </c>
      <c r="BP269" s="32" t="b">
        <f t="shared" si="69"/>
        <v>1</v>
      </c>
      <c r="BQ269" s="46" t="s">
        <v>11494</v>
      </c>
      <c r="BR269" s="46" t="s">
        <v>3491</v>
      </c>
      <c r="BS269" s="46">
        <v>42</v>
      </c>
      <c r="BT269" s="46">
        <v>0</v>
      </c>
      <c r="BU269" s="46">
        <v>0</v>
      </c>
      <c r="BV269" s="46" t="s">
        <v>3492</v>
      </c>
      <c r="BW269" s="46" t="s">
        <v>9398</v>
      </c>
      <c r="BX269" s="61">
        <v>43165.319045219905</v>
      </c>
      <c r="BY269" s="46" t="s">
        <v>9398</v>
      </c>
      <c r="BZ269" s="61">
        <v>43165.319045219905</v>
      </c>
    </row>
    <row r="270" spans="48:78" x14ac:dyDescent="0.35">
      <c r="AV270" s="32" t="str">
        <f t="shared" si="70"/>
        <v>JBT-450N75</v>
      </c>
      <c r="AW270" s="32" t="b">
        <f t="shared" si="62"/>
        <v>1</v>
      </c>
      <c r="AX270" s="32" t="b">
        <f t="shared" si="63"/>
        <v>1</v>
      </c>
      <c r="AY270" s="32" t="b">
        <f t="shared" si="64"/>
        <v>1</v>
      </c>
      <c r="AZ270" s="32" t="b">
        <f t="shared" si="65"/>
        <v>1</v>
      </c>
      <c r="BA270" t="s">
        <v>10489</v>
      </c>
      <c r="BB270" t="s">
        <v>3501</v>
      </c>
      <c r="BC270">
        <v>75</v>
      </c>
      <c r="BD270">
        <v>0</v>
      </c>
      <c r="BE270">
        <v>0</v>
      </c>
      <c r="BF270" t="s">
        <v>3502</v>
      </c>
      <c r="BG270" t="s">
        <v>9398</v>
      </c>
      <c r="BH270" s="61">
        <v>43172.384067974534</v>
      </c>
      <c r="BI270" t="s">
        <v>9398</v>
      </c>
      <c r="BJ270" s="61">
        <v>43172.384067974534</v>
      </c>
      <c r="BL270" s="32" t="str">
        <f t="shared" si="71"/>
        <v>JBT-546N45</v>
      </c>
      <c r="BM270" s="32" t="b">
        <f t="shared" si="66"/>
        <v>1</v>
      </c>
      <c r="BN270" s="32" t="b">
        <f t="shared" si="67"/>
        <v>1</v>
      </c>
      <c r="BO270" s="32" t="b">
        <f t="shared" si="68"/>
        <v>1</v>
      </c>
      <c r="BP270" s="32" t="b">
        <f t="shared" si="69"/>
        <v>1</v>
      </c>
      <c r="BQ270" s="46" t="s">
        <v>11494</v>
      </c>
      <c r="BR270" s="46" t="s">
        <v>3493</v>
      </c>
      <c r="BS270" s="46">
        <v>45</v>
      </c>
      <c r="BT270" s="46">
        <v>0</v>
      </c>
      <c r="BU270" s="46">
        <v>0</v>
      </c>
      <c r="BV270" s="46" t="s">
        <v>3494</v>
      </c>
      <c r="BW270" s="46" t="s">
        <v>9398</v>
      </c>
      <c r="BX270" s="61">
        <v>43165.319045405093</v>
      </c>
      <c r="BY270" s="46" t="s">
        <v>9398</v>
      </c>
      <c r="BZ270" s="61">
        <v>43165.319045405093</v>
      </c>
    </row>
    <row r="271" spans="48:78" x14ac:dyDescent="0.35">
      <c r="AV271" s="32" t="str">
        <f t="shared" si="70"/>
        <v>JBT-450N90</v>
      </c>
      <c r="AW271" s="32" t="b">
        <f t="shared" si="62"/>
        <v>1</v>
      </c>
      <c r="AX271" s="32" t="b">
        <f t="shared" si="63"/>
        <v>1</v>
      </c>
      <c r="AY271" s="32" t="b">
        <f t="shared" si="64"/>
        <v>1</v>
      </c>
      <c r="AZ271" s="32" t="b">
        <f t="shared" si="65"/>
        <v>1</v>
      </c>
      <c r="BA271" t="s">
        <v>10489</v>
      </c>
      <c r="BB271" t="s">
        <v>3503</v>
      </c>
      <c r="BC271">
        <v>90</v>
      </c>
      <c r="BD271">
        <v>0</v>
      </c>
      <c r="BE271">
        <v>0</v>
      </c>
      <c r="BF271" t="s">
        <v>3504</v>
      </c>
      <c r="BG271" t="s">
        <v>9398</v>
      </c>
      <c r="BH271" s="61">
        <v>43172.384068171297</v>
      </c>
      <c r="BI271" t="s">
        <v>9398</v>
      </c>
      <c r="BJ271" s="61">
        <v>43172.384068171297</v>
      </c>
      <c r="BL271" s="32" t="str">
        <f t="shared" si="71"/>
        <v>JBT-546N50</v>
      </c>
      <c r="BM271" s="32" t="b">
        <f t="shared" si="66"/>
        <v>1</v>
      </c>
      <c r="BN271" s="32" t="b">
        <f t="shared" si="67"/>
        <v>1</v>
      </c>
      <c r="BO271" s="32" t="b">
        <f t="shared" si="68"/>
        <v>1</v>
      </c>
      <c r="BP271" s="32" t="b">
        <f t="shared" si="69"/>
        <v>1</v>
      </c>
      <c r="BQ271" s="46" t="s">
        <v>11494</v>
      </c>
      <c r="BR271" s="46" t="s">
        <v>3495</v>
      </c>
      <c r="BS271" s="46">
        <v>50</v>
      </c>
      <c r="BT271" s="46">
        <v>0</v>
      </c>
      <c r="BU271" s="46">
        <v>0</v>
      </c>
      <c r="BV271" s="46" t="s">
        <v>3496</v>
      </c>
      <c r="BW271" s="46" t="s">
        <v>9398</v>
      </c>
      <c r="BX271" s="61">
        <v>43165.319045752316</v>
      </c>
      <c r="BY271" s="46" t="s">
        <v>9398</v>
      </c>
      <c r="BZ271" s="61">
        <v>43165.319045752316</v>
      </c>
    </row>
    <row r="272" spans="48:78" x14ac:dyDescent="0.35">
      <c r="AV272" s="32" t="str">
        <f t="shared" si="70"/>
        <v>JBT-450P01</v>
      </c>
      <c r="AW272" s="32" t="b">
        <f t="shared" si="62"/>
        <v>1</v>
      </c>
      <c r="AX272" s="32" t="b">
        <f t="shared" si="63"/>
        <v>1</v>
      </c>
      <c r="AY272" s="32" t="b">
        <f t="shared" si="64"/>
        <v>1</v>
      </c>
      <c r="AZ272" s="32" t="b">
        <f t="shared" si="65"/>
        <v>1</v>
      </c>
      <c r="BA272" t="s">
        <v>10489</v>
      </c>
      <c r="BB272" t="s">
        <v>11461</v>
      </c>
      <c r="BC272">
        <v>0</v>
      </c>
      <c r="BD272">
        <v>0</v>
      </c>
      <c r="BE272">
        <v>0</v>
      </c>
      <c r="BF272" t="s">
        <v>11462</v>
      </c>
      <c r="BG272" t="s">
        <v>9398</v>
      </c>
      <c r="BH272" s="61">
        <v>43402.307648495371</v>
      </c>
      <c r="BI272" t="s">
        <v>9398</v>
      </c>
      <c r="BJ272" s="61">
        <v>43402.307648495371</v>
      </c>
      <c r="BL272" s="32" t="str">
        <f t="shared" si="71"/>
        <v>JBT-546N52</v>
      </c>
      <c r="BM272" s="32" t="b">
        <f t="shared" si="66"/>
        <v>1</v>
      </c>
      <c r="BN272" s="32" t="b">
        <f t="shared" si="67"/>
        <v>1</v>
      </c>
      <c r="BO272" s="32" t="b">
        <f t="shared" si="68"/>
        <v>1</v>
      </c>
      <c r="BP272" s="32" t="b">
        <f t="shared" si="69"/>
        <v>1</v>
      </c>
      <c r="BQ272" s="46" t="s">
        <v>11494</v>
      </c>
      <c r="BR272" s="46" t="s">
        <v>3497</v>
      </c>
      <c r="BS272" s="46">
        <v>52</v>
      </c>
      <c r="BT272" s="46">
        <v>0</v>
      </c>
      <c r="BU272" s="46">
        <v>0</v>
      </c>
      <c r="BV272" s="46" t="s">
        <v>3498</v>
      </c>
      <c r="BW272" s="46" t="s">
        <v>9398</v>
      </c>
      <c r="BX272" s="61">
        <v>43165.319045983793</v>
      </c>
      <c r="BY272" s="46" t="s">
        <v>9398</v>
      </c>
      <c r="BZ272" s="61">
        <v>43165.319045983793</v>
      </c>
    </row>
    <row r="273" spans="48:78" x14ac:dyDescent="0.35">
      <c r="AV273" s="32" t="str">
        <f t="shared" si="70"/>
        <v>JBT-450P10</v>
      </c>
      <c r="AW273" s="32" t="b">
        <f t="shared" si="62"/>
        <v>1</v>
      </c>
      <c r="AX273" s="32" t="b">
        <f t="shared" si="63"/>
        <v>1</v>
      </c>
      <c r="AY273" s="32" t="b">
        <f t="shared" si="64"/>
        <v>1</v>
      </c>
      <c r="AZ273" s="32" t="b">
        <f t="shared" si="65"/>
        <v>1</v>
      </c>
      <c r="BA273" t="s">
        <v>10489</v>
      </c>
      <c r="BB273" t="s">
        <v>3505</v>
      </c>
      <c r="BC273">
        <v>0</v>
      </c>
      <c r="BD273">
        <v>0</v>
      </c>
      <c r="BE273">
        <v>0</v>
      </c>
      <c r="BF273" t="s">
        <v>3506</v>
      </c>
      <c r="BG273" t="s">
        <v>9398</v>
      </c>
      <c r="BH273" s="61">
        <v>43172.384068518521</v>
      </c>
      <c r="BI273" t="s">
        <v>9398</v>
      </c>
      <c r="BJ273" s="61">
        <v>43172.384068518521</v>
      </c>
      <c r="BL273" s="32" t="str">
        <f t="shared" si="71"/>
        <v>JBT-546N60</v>
      </c>
      <c r="BM273" s="32" t="b">
        <f t="shared" si="66"/>
        <v>1</v>
      </c>
      <c r="BN273" s="32" t="b">
        <f t="shared" si="67"/>
        <v>1</v>
      </c>
      <c r="BO273" s="32" t="b">
        <f t="shared" si="68"/>
        <v>1</v>
      </c>
      <c r="BP273" s="32" t="b">
        <f t="shared" si="69"/>
        <v>1</v>
      </c>
      <c r="BQ273" s="46" t="s">
        <v>11494</v>
      </c>
      <c r="BR273" s="46" t="s">
        <v>3499</v>
      </c>
      <c r="BS273" s="46">
        <v>60</v>
      </c>
      <c r="BT273" s="46">
        <v>0</v>
      </c>
      <c r="BU273" s="46">
        <v>0</v>
      </c>
      <c r="BV273" s="46" t="s">
        <v>3500</v>
      </c>
      <c r="BW273" s="46" t="s">
        <v>9398</v>
      </c>
      <c r="BX273" s="61">
        <v>43165.319046180557</v>
      </c>
      <c r="BY273" s="46" t="s">
        <v>9398</v>
      </c>
      <c r="BZ273" s="61">
        <v>43165.319046180557</v>
      </c>
    </row>
    <row r="274" spans="48:78" x14ac:dyDescent="0.35">
      <c r="AV274" s="32" t="str">
        <f t="shared" si="70"/>
        <v>JBT-450P22</v>
      </c>
      <c r="AW274" s="32" t="b">
        <f t="shared" si="62"/>
        <v>1</v>
      </c>
      <c r="AX274" s="32" t="b">
        <f t="shared" si="63"/>
        <v>1</v>
      </c>
      <c r="AY274" s="32" t="b">
        <f t="shared" si="64"/>
        <v>1</v>
      </c>
      <c r="AZ274" s="32" t="b">
        <f t="shared" si="65"/>
        <v>1</v>
      </c>
      <c r="BA274" t="s">
        <v>10489</v>
      </c>
      <c r="BB274" t="s">
        <v>10878</v>
      </c>
      <c r="BC274">
        <v>0</v>
      </c>
      <c r="BD274">
        <v>0</v>
      </c>
      <c r="BE274">
        <v>0</v>
      </c>
      <c r="BF274" t="s">
        <v>10879</v>
      </c>
      <c r="BG274" t="s">
        <v>9398</v>
      </c>
      <c r="BH274" s="61">
        <v>43287.754581747686</v>
      </c>
      <c r="BI274" t="s">
        <v>9398</v>
      </c>
      <c r="BJ274" s="61">
        <v>43287.754581747686</v>
      </c>
      <c r="BL274" s="32" t="str">
        <f t="shared" si="71"/>
        <v>JBT-546N75</v>
      </c>
      <c r="BM274" s="32" t="b">
        <f t="shared" si="66"/>
        <v>1</v>
      </c>
      <c r="BN274" s="32" t="b">
        <f t="shared" si="67"/>
        <v>1</v>
      </c>
      <c r="BO274" s="32" t="b">
        <f t="shared" si="68"/>
        <v>1</v>
      </c>
      <c r="BP274" s="32" t="b">
        <f t="shared" si="69"/>
        <v>1</v>
      </c>
      <c r="BQ274" s="46" t="s">
        <v>11494</v>
      </c>
      <c r="BR274" s="46" t="s">
        <v>3501</v>
      </c>
      <c r="BS274" s="46">
        <v>75</v>
      </c>
      <c r="BT274" s="46">
        <v>0</v>
      </c>
      <c r="BU274" s="46">
        <v>0</v>
      </c>
      <c r="BV274" s="46" t="s">
        <v>3502</v>
      </c>
      <c r="BW274" s="46" t="s">
        <v>9398</v>
      </c>
      <c r="BX274" s="61">
        <v>43165.319046377313</v>
      </c>
      <c r="BY274" s="46" t="s">
        <v>9398</v>
      </c>
      <c r="BZ274" s="61">
        <v>43165.319046377313</v>
      </c>
    </row>
    <row r="275" spans="48:78" x14ac:dyDescent="0.35">
      <c r="AV275" s="32" t="str">
        <f t="shared" si="70"/>
        <v>JBT-450RCT</v>
      </c>
      <c r="AW275" s="32" t="b">
        <f t="shared" si="62"/>
        <v>1</v>
      </c>
      <c r="AX275" s="32" t="b">
        <f t="shared" si="63"/>
        <v>1</v>
      </c>
      <c r="AY275" s="32" t="b">
        <f t="shared" si="64"/>
        <v>1</v>
      </c>
      <c r="AZ275" s="32" t="b">
        <f t="shared" si="65"/>
        <v>1</v>
      </c>
      <c r="BA275" t="s">
        <v>10489</v>
      </c>
      <c r="BB275" t="s">
        <v>3507</v>
      </c>
      <c r="BC275">
        <v>0</v>
      </c>
      <c r="BD275">
        <v>0</v>
      </c>
      <c r="BE275">
        <v>0</v>
      </c>
      <c r="BF275" t="s">
        <v>3508</v>
      </c>
      <c r="BG275" t="s">
        <v>9398</v>
      </c>
      <c r="BH275" s="61">
        <v>43172.384068749998</v>
      </c>
      <c r="BI275" t="s">
        <v>9398</v>
      </c>
      <c r="BJ275" s="61">
        <v>43172.384068749998</v>
      </c>
      <c r="BL275" s="32" t="str">
        <f t="shared" si="71"/>
        <v>JBT-546N90</v>
      </c>
      <c r="BM275" s="32" t="b">
        <f t="shared" si="66"/>
        <v>1</v>
      </c>
      <c r="BN275" s="32" t="b">
        <f t="shared" si="67"/>
        <v>1</v>
      </c>
      <c r="BO275" s="32" t="b">
        <f t="shared" si="68"/>
        <v>1</v>
      </c>
      <c r="BP275" s="32" t="b">
        <f t="shared" si="69"/>
        <v>1</v>
      </c>
      <c r="BQ275" s="46" t="s">
        <v>11494</v>
      </c>
      <c r="BR275" s="46" t="s">
        <v>3503</v>
      </c>
      <c r="BS275" s="46">
        <v>90</v>
      </c>
      <c r="BT275" s="46">
        <v>0</v>
      </c>
      <c r="BU275" s="46">
        <v>0</v>
      </c>
      <c r="BV275" s="46" t="s">
        <v>3504</v>
      </c>
      <c r="BW275" s="46" t="s">
        <v>9398</v>
      </c>
      <c r="BX275" s="61">
        <v>43165.31904652778</v>
      </c>
      <c r="BY275" s="46" t="s">
        <v>9398</v>
      </c>
      <c r="BZ275" s="61">
        <v>43165.31904652778</v>
      </c>
    </row>
    <row r="276" spans="48:78" x14ac:dyDescent="0.35">
      <c r="AV276" s="32" t="str">
        <f t="shared" si="70"/>
        <v>JBT-451120</v>
      </c>
      <c r="AW276" s="32" t="b">
        <f t="shared" si="62"/>
        <v>1</v>
      </c>
      <c r="AX276" s="32" t="b">
        <f t="shared" si="63"/>
        <v>1</v>
      </c>
      <c r="AY276" s="32" t="b">
        <f t="shared" si="64"/>
        <v>1</v>
      </c>
      <c r="AZ276" s="32" t="b">
        <f t="shared" si="65"/>
        <v>1</v>
      </c>
      <c r="BA276" t="s">
        <v>10490</v>
      </c>
      <c r="BB276">
        <v>120</v>
      </c>
      <c r="BC276">
        <v>120</v>
      </c>
      <c r="BD276">
        <v>0</v>
      </c>
      <c r="BE276">
        <v>0</v>
      </c>
      <c r="BF276" t="s">
        <v>3443</v>
      </c>
      <c r="BG276" t="s">
        <v>9398</v>
      </c>
      <c r="BH276" s="61">
        <v>43172.38405390046</v>
      </c>
      <c r="BI276" t="s">
        <v>9398</v>
      </c>
      <c r="BJ276" s="61">
        <v>43172.38405390046</v>
      </c>
      <c r="BL276" s="32" t="str">
        <f t="shared" si="71"/>
        <v>JBT-546P01</v>
      </c>
      <c r="BM276" s="32" t="b">
        <f t="shared" si="66"/>
        <v>1</v>
      </c>
      <c r="BN276" s="32" t="b">
        <f t="shared" si="67"/>
        <v>1</v>
      </c>
      <c r="BO276" s="32" t="b">
        <f t="shared" si="68"/>
        <v>1</v>
      </c>
      <c r="BP276" s="32" t="b">
        <f t="shared" si="69"/>
        <v>1</v>
      </c>
      <c r="BQ276" s="46" t="s">
        <v>11494</v>
      </c>
      <c r="BR276" s="46" t="s">
        <v>11461</v>
      </c>
      <c r="BS276" s="46">
        <v>0</v>
      </c>
      <c r="BT276" s="46">
        <v>0</v>
      </c>
      <c r="BU276" s="46">
        <v>0</v>
      </c>
      <c r="BV276" s="46" t="s">
        <v>11462</v>
      </c>
      <c r="BW276" s="46" t="s">
        <v>9398</v>
      </c>
      <c r="BX276" s="61">
        <v>43403.474452546296</v>
      </c>
      <c r="BY276" s="46" t="s">
        <v>9398</v>
      </c>
      <c r="BZ276" s="61">
        <v>43403.474452546296</v>
      </c>
    </row>
    <row r="277" spans="48:78" x14ac:dyDescent="0.35">
      <c r="AV277" s="32" t="str">
        <f t="shared" si="70"/>
        <v>JBT-451CC</v>
      </c>
      <c r="AW277" s="32" t="b">
        <f t="shared" si="62"/>
        <v>1</v>
      </c>
      <c r="AX277" s="32" t="b">
        <f t="shared" si="63"/>
        <v>1</v>
      </c>
      <c r="AY277" s="32" t="b">
        <f t="shared" si="64"/>
        <v>1</v>
      </c>
      <c r="AZ277" s="32" t="b">
        <f t="shared" si="65"/>
        <v>1</v>
      </c>
      <c r="BA277" t="s">
        <v>10490</v>
      </c>
      <c r="BB277" t="s">
        <v>1539</v>
      </c>
      <c r="BC277">
        <v>0</v>
      </c>
      <c r="BD277">
        <v>0</v>
      </c>
      <c r="BE277">
        <v>0</v>
      </c>
      <c r="BF277" t="s">
        <v>3445</v>
      </c>
      <c r="BG277" t="s">
        <v>9398</v>
      </c>
      <c r="BH277" s="61">
        <v>43172.384061689816</v>
      </c>
      <c r="BI277" t="s">
        <v>9398</v>
      </c>
      <c r="BJ277" s="61">
        <v>43172.384061689816</v>
      </c>
      <c r="BL277" s="32" t="str">
        <f t="shared" si="71"/>
        <v>JBT-546P10</v>
      </c>
      <c r="BM277" s="32" t="b">
        <f t="shared" si="66"/>
        <v>1</v>
      </c>
      <c r="BN277" s="32" t="b">
        <f t="shared" si="67"/>
        <v>1</v>
      </c>
      <c r="BO277" s="32" t="b">
        <f t="shared" si="68"/>
        <v>1</v>
      </c>
      <c r="BP277" s="32" t="b">
        <f t="shared" si="69"/>
        <v>1</v>
      </c>
      <c r="BQ277" s="46" t="s">
        <v>11494</v>
      </c>
      <c r="BR277" s="46" t="s">
        <v>3505</v>
      </c>
      <c r="BS277" s="46">
        <v>0</v>
      </c>
      <c r="BT277" s="46">
        <v>0</v>
      </c>
      <c r="BU277" s="46">
        <v>0</v>
      </c>
      <c r="BV277" s="46" t="s">
        <v>3506</v>
      </c>
      <c r="BW277" s="46" t="s">
        <v>9398</v>
      </c>
      <c r="BX277" s="61">
        <v>43165.31904667824</v>
      </c>
      <c r="BY277" s="46" t="s">
        <v>9398</v>
      </c>
      <c r="BZ277" s="61">
        <v>43165.31904667824</v>
      </c>
    </row>
    <row r="278" spans="48:78" x14ac:dyDescent="0.35">
      <c r="AV278" s="32" t="str">
        <f t="shared" si="70"/>
        <v>JBT-451CIA</v>
      </c>
      <c r="AW278" s="32" t="b">
        <f t="shared" si="62"/>
        <v>1</v>
      </c>
      <c r="AX278" s="32" t="b">
        <f t="shared" si="63"/>
        <v>1</v>
      </c>
      <c r="AY278" s="32" t="b">
        <f t="shared" si="64"/>
        <v>1</v>
      </c>
      <c r="AZ278" s="32" t="b">
        <f t="shared" si="65"/>
        <v>1</v>
      </c>
      <c r="BA278" t="s">
        <v>10490</v>
      </c>
      <c r="BB278" t="s">
        <v>3446</v>
      </c>
      <c r="BC278">
        <v>0</v>
      </c>
      <c r="BD278">
        <v>0</v>
      </c>
      <c r="BE278">
        <v>0</v>
      </c>
      <c r="BF278" t="s">
        <v>3447</v>
      </c>
      <c r="BG278" t="s">
        <v>9398</v>
      </c>
      <c r="BH278" s="61">
        <v>43172.384061921293</v>
      </c>
      <c r="BI278" t="s">
        <v>9398</v>
      </c>
      <c r="BJ278" s="61">
        <v>43172.384061921293</v>
      </c>
      <c r="BL278" s="32" t="str">
        <f t="shared" si="71"/>
        <v>JBT-546P22</v>
      </c>
      <c r="BM278" s="32" t="b">
        <f t="shared" si="66"/>
        <v>1</v>
      </c>
      <c r="BN278" s="32" t="b">
        <f t="shared" si="67"/>
        <v>1</v>
      </c>
      <c r="BO278" s="32" t="b">
        <f t="shared" si="68"/>
        <v>1</v>
      </c>
      <c r="BP278" s="32" t="b">
        <f t="shared" si="69"/>
        <v>1</v>
      </c>
      <c r="BQ278" s="46" t="s">
        <v>11494</v>
      </c>
      <c r="BR278" s="46" t="s">
        <v>10878</v>
      </c>
      <c r="BS278" s="46">
        <v>0</v>
      </c>
      <c r="BT278" s="46">
        <v>0</v>
      </c>
      <c r="BU278" s="46">
        <v>0</v>
      </c>
      <c r="BV278" s="46" t="s">
        <v>10879</v>
      </c>
      <c r="BW278" s="46" t="s">
        <v>9398</v>
      </c>
      <c r="BX278" s="61">
        <v>43403.474452743052</v>
      </c>
      <c r="BY278" s="46" t="s">
        <v>9398</v>
      </c>
      <c r="BZ278" s="61">
        <v>43403.474452743052</v>
      </c>
    </row>
    <row r="279" spans="48:78" x14ac:dyDescent="0.35">
      <c r="AV279" s="32" t="str">
        <f t="shared" si="70"/>
        <v>JBT-451D01</v>
      </c>
      <c r="AW279" s="32" t="b">
        <f t="shared" si="62"/>
        <v>1</v>
      </c>
      <c r="AX279" s="32" t="b">
        <f t="shared" si="63"/>
        <v>1</v>
      </c>
      <c r="AY279" s="32" t="b">
        <f t="shared" si="64"/>
        <v>1</v>
      </c>
      <c r="AZ279" s="32" t="b">
        <f t="shared" si="65"/>
        <v>1</v>
      </c>
      <c r="BA279" t="s">
        <v>10490</v>
      </c>
      <c r="BB279" t="s">
        <v>3448</v>
      </c>
      <c r="BC279">
        <v>30</v>
      </c>
      <c r="BD279">
        <v>10</v>
      </c>
      <c r="BE279">
        <v>0.5</v>
      </c>
      <c r="BF279" t="s">
        <v>3449</v>
      </c>
      <c r="BG279" t="s">
        <v>9398</v>
      </c>
      <c r="BH279" s="61">
        <v>43172.384062187499</v>
      </c>
      <c r="BI279" t="s">
        <v>9398</v>
      </c>
      <c r="BJ279" s="61">
        <v>43172.384062187499</v>
      </c>
      <c r="BL279" s="32" t="str">
        <f t="shared" si="71"/>
        <v>JBT-546RCT</v>
      </c>
      <c r="BM279" s="32" t="b">
        <f t="shared" si="66"/>
        <v>1</v>
      </c>
      <c r="BN279" s="32" t="b">
        <f t="shared" si="67"/>
        <v>1</v>
      </c>
      <c r="BO279" s="32" t="b">
        <f t="shared" si="68"/>
        <v>1</v>
      </c>
      <c r="BP279" s="32" t="b">
        <f t="shared" si="69"/>
        <v>1</v>
      </c>
      <c r="BQ279" s="46" t="s">
        <v>11494</v>
      </c>
      <c r="BR279" s="46" t="s">
        <v>3507</v>
      </c>
      <c r="BS279" s="46">
        <v>0</v>
      </c>
      <c r="BT279" s="46">
        <v>0</v>
      </c>
      <c r="BU279" s="46">
        <v>0</v>
      </c>
      <c r="BV279" s="46" t="s">
        <v>3508</v>
      </c>
      <c r="BW279" s="46" t="s">
        <v>9398</v>
      </c>
      <c r="BX279" s="61">
        <v>43165.319046875004</v>
      </c>
      <c r="BY279" s="46" t="s">
        <v>9398</v>
      </c>
      <c r="BZ279" s="61">
        <v>43165.319046875004</v>
      </c>
    </row>
    <row r="280" spans="48:78" x14ac:dyDescent="0.35">
      <c r="AV280" s="32" t="str">
        <f t="shared" si="70"/>
        <v>JBT-451D02</v>
      </c>
      <c r="AW280" s="32" t="b">
        <f t="shared" si="62"/>
        <v>1</v>
      </c>
      <c r="AX280" s="32" t="b">
        <f t="shared" si="63"/>
        <v>1</v>
      </c>
      <c r="AY280" s="32" t="b">
        <f t="shared" si="64"/>
        <v>1</v>
      </c>
      <c r="AZ280" s="32" t="b">
        <f t="shared" si="65"/>
        <v>1</v>
      </c>
      <c r="BA280" t="s">
        <v>10490</v>
      </c>
      <c r="BB280" t="s">
        <v>3450</v>
      </c>
      <c r="BC280">
        <v>30</v>
      </c>
      <c r="BD280">
        <v>10</v>
      </c>
      <c r="BE280">
        <v>1</v>
      </c>
      <c r="BF280" t="s">
        <v>3451</v>
      </c>
      <c r="BG280" t="s">
        <v>9398</v>
      </c>
      <c r="BH280" s="61">
        <v>43172.384062384263</v>
      </c>
      <c r="BI280" t="s">
        <v>9398</v>
      </c>
      <c r="BJ280" s="61">
        <v>43172.384062384263</v>
      </c>
      <c r="BL280" s="32" t="str">
        <f t="shared" si="71"/>
        <v>JBT-551120</v>
      </c>
      <c r="BM280" s="32" t="b">
        <f t="shared" si="66"/>
        <v>1</v>
      </c>
      <c r="BN280" s="32" t="b">
        <f t="shared" si="67"/>
        <v>1</v>
      </c>
      <c r="BO280" s="32" t="b">
        <f t="shared" si="68"/>
        <v>1</v>
      </c>
      <c r="BP280" s="32" t="b">
        <f t="shared" si="69"/>
        <v>1</v>
      </c>
      <c r="BQ280" s="46" t="s">
        <v>11495</v>
      </c>
      <c r="BR280" s="46">
        <v>120</v>
      </c>
      <c r="BS280" s="46">
        <v>120</v>
      </c>
      <c r="BT280" s="46">
        <v>0</v>
      </c>
      <c r="BU280" s="46">
        <v>0</v>
      </c>
      <c r="BV280" s="46" t="s">
        <v>3443</v>
      </c>
      <c r="BW280" s="46" t="s">
        <v>9398</v>
      </c>
      <c r="BX280" s="61">
        <v>43165.319009953702</v>
      </c>
      <c r="BY280" s="46" t="s">
        <v>9398</v>
      </c>
      <c r="BZ280" s="61">
        <v>43165.319009953702</v>
      </c>
    </row>
    <row r="281" spans="48:78" x14ac:dyDescent="0.35">
      <c r="AV281" s="32" t="str">
        <f t="shared" si="70"/>
        <v>JBT-451D03</v>
      </c>
      <c r="AW281" s="32" t="b">
        <f t="shared" si="62"/>
        <v>1</v>
      </c>
      <c r="AX281" s="32" t="b">
        <f t="shared" si="63"/>
        <v>1</v>
      </c>
      <c r="AY281" s="32" t="b">
        <f t="shared" si="64"/>
        <v>1</v>
      </c>
      <c r="AZ281" s="32" t="b">
        <f t="shared" si="65"/>
        <v>1</v>
      </c>
      <c r="BA281" t="s">
        <v>10490</v>
      </c>
      <c r="BB281" t="s">
        <v>3452</v>
      </c>
      <c r="BC281">
        <v>30</v>
      </c>
      <c r="BD281">
        <v>10</v>
      </c>
      <c r="BE281">
        <v>2</v>
      </c>
      <c r="BF281" t="s">
        <v>3453</v>
      </c>
      <c r="BG281" t="s">
        <v>9398</v>
      </c>
      <c r="BH281" s="61">
        <v>43172.384062581019</v>
      </c>
      <c r="BI281" t="s">
        <v>9398</v>
      </c>
      <c r="BJ281" s="61">
        <v>43172.384062581019</v>
      </c>
      <c r="BL281" s="32" t="str">
        <f t="shared" si="71"/>
        <v>JBT-551CC</v>
      </c>
      <c r="BM281" s="32" t="b">
        <f t="shared" si="66"/>
        <v>1</v>
      </c>
      <c r="BN281" s="32" t="b">
        <f t="shared" si="67"/>
        <v>1</v>
      </c>
      <c r="BO281" s="32" t="b">
        <f t="shared" si="68"/>
        <v>1</v>
      </c>
      <c r="BP281" s="32" t="b">
        <f t="shared" si="69"/>
        <v>1</v>
      </c>
      <c r="BQ281" s="46" t="s">
        <v>11495</v>
      </c>
      <c r="BR281" s="46" t="s">
        <v>1539</v>
      </c>
      <c r="BS281" s="46">
        <v>0</v>
      </c>
      <c r="BT281" s="46">
        <v>0</v>
      </c>
      <c r="BU281" s="46">
        <v>0</v>
      </c>
      <c r="BV281" s="46" t="s">
        <v>3445</v>
      </c>
      <c r="BW281" s="46" t="s">
        <v>9398</v>
      </c>
      <c r="BX281" s="61">
        <v>43165.319040243055</v>
      </c>
      <c r="BY281" s="46" t="s">
        <v>9398</v>
      </c>
      <c r="BZ281" s="61">
        <v>43165.319040243055</v>
      </c>
    </row>
    <row r="282" spans="48:78" x14ac:dyDescent="0.35">
      <c r="AV282" s="32" t="str">
        <f t="shared" si="70"/>
        <v>JBT-451D04</v>
      </c>
      <c r="AW282" s="32" t="b">
        <f t="shared" si="62"/>
        <v>1</v>
      </c>
      <c r="AX282" s="32" t="b">
        <f t="shared" si="63"/>
        <v>1</v>
      </c>
      <c r="AY282" s="32" t="b">
        <f t="shared" si="64"/>
        <v>1</v>
      </c>
      <c r="AZ282" s="32" t="b">
        <f t="shared" si="65"/>
        <v>1</v>
      </c>
      <c r="BA282" t="s">
        <v>10490</v>
      </c>
      <c r="BB282" t="s">
        <v>3454</v>
      </c>
      <c r="BC282">
        <v>30</v>
      </c>
      <c r="BD282">
        <v>15</v>
      </c>
      <c r="BE282">
        <v>2</v>
      </c>
      <c r="BF282" t="s">
        <v>3455</v>
      </c>
      <c r="BG282" t="s">
        <v>9398</v>
      </c>
      <c r="BH282" s="61">
        <v>43172.384062766207</v>
      </c>
      <c r="BI282" t="s">
        <v>9398</v>
      </c>
      <c r="BJ282" s="61">
        <v>43172.384062766207</v>
      </c>
      <c r="BL282" s="32" t="str">
        <f t="shared" si="71"/>
        <v>JBT-551CIA</v>
      </c>
      <c r="BM282" s="32" t="b">
        <f t="shared" si="66"/>
        <v>1</v>
      </c>
      <c r="BN282" s="32" t="b">
        <f t="shared" si="67"/>
        <v>1</v>
      </c>
      <c r="BO282" s="32" t="b">
        <f t="shared" si="68"/>
        <v>1</v>
      </c>
      <c r="BP282" s="32" t="b">
        <f t="shared" si="69"/>
        <v>1</v>
      </c>
      <c r="BQ282" s="46" t="s">
        <v>11495</v>
      </c>
      <c r="BR282" s="46" t="s">
        <v>3446</v>
      </c>
      <c r="BS282" s="46">
        <v>0</v>
      </c>
      <c r="BT282" s="46">
        <v>0</v>
      </c>
      <c r="BU282" s="46">
        <v>0</v>
      </c>
      <c r="BV282" s="46" t="s">
        <v>3447</v>
      </c>
      <c r="BW282" s="46" t="s">
        <v>9398</v>
      </c>
      <c r="BX282" s="61">
        <v>43165.319040428243</v>
      </c>
      <c r="BY282" s="46" t="s">
        <v>9398</v>
      </c>
      <c r="BZ282" s="61">
        <v>43165.319040428243</v>
      </c>
    </row>
    <row r="283" spans="48:78" x14ac:dyDescent="0.35">
      <c r="AV283" s="32" t="str">
        <f t="shared" si="70"/>
        <v>JBT-451D05</v>
      </c>
      <c r="AW283" s="32" t="b">
        <f t="shared" si="62"/>
        <v>1</v>
      </c>
      <c r="AX283" s="32" t="b">
        <f t="shared" si="63"/>
        <v>1</v>
      </c>
      <c r="AY283" s="32" t="b">
        <f t="shared" si="64"/>
        <v>1</v>
      </c>
      <c r="AZ283" s="32" t="b">
        <f t="shared" si="65"/>
        <v>1</v>
      </c>
      <c r="BA283" t="s">
        <v>10490</v>
      </c>
      <c r="BB283" t="s">
        <v>3456</v>
      </c>
      <c r="BC283">
        <v>30</v>
      </c>
      <c r="BD283">
        <v>20</v>
      </c>
      <c r="BE283">
        <v>1</v>
      </c>
      <c r="BF283" t="s">
        <v>3457</v>
      </c>
      <c r="BG283" t="s">
        <v>9398</v>
      </c>
      <c r="BH283" s="61">
        <v>43172.384062962963</v>
      </c>
      <c r="BI283" t="s">
        <v>9398</v>
      </c>
      <c r="BJ283" s="61">
        <v>43172.384062962963</v>
      </c>
      <c r="BL283" s="32" t="str">
        <f t="shared" si="71"/>
        <v>JBT-551D01</v>
      </c>
      <c r="BM283" s="32" t="b">
        <f t="shared" si="66"/>
        <v>1</v>
      </c>
      <c r="BN283" s="32" t="b">
        <f t="shared" si="67"/>
        <v>1</v>
      </c>
      <c r="BO283" s="32" t="b">
        <f t="shared" si="68"/>
        <v>1</v>
      </c>
      <c r="BP283" s="32" t="b">
        <f t="shared" si="69"/>
        <v>1</v>
      </c>
      <c r="BQ283" s="46" t="s">
        <v>11495</v>
      </c>
      <c r="BR283" s="46" t="s">
        <v>3448</v>
      </c>
      <c r="BS283" s="46">
        <v>30</v>
      </c>
      <c r="BT283" s="46">
        <v>10</v>
      </c>
      <c r="BU283" s="46">
        <v>0.5</v>
      </c>
      <c r="BV283" s="46" t="s">
        <v>3449</v>
      </c>
      <c r="BW283" s="46" t="s">
        <v>9398</v>
      </c>
      <c r="BX283" s="61">
        <v>43165.319040821756</v>
      </c>
      <c r="BY283" s="46" t="s">
        <v>9398</v>
      </c>
      <c r="BZ283" s="61">
        <v>43165.319040821756</v>
      </c>
    </row>
    <row r="284" spans="48:78" x14ac:dyDescent="0.35">
      <c r="AV284" s="32" t="str">
        <f t="shared" si="70"/>
        <v>JBT-451D06</v>
      </c>
      <c r="AW284" s="32" t="b">
        <f t="shared" si="62"/>
        <v>1</v>
      </c>
      <c r="AX284" s="32" t="b">
        <f t="shared" si="63"/>
        <v>1</v>
      </c>
      <c r="AY284" s="32" t="b">
        <f t="shared" si="64"/>
        <v>1</v>
      </c>
      <c r="AZ284" s="32" t="b">
        <f t="shared" si="65"/>
        <v>1</v>
      </c>
      <c r="BA284" t="s">
        <v>10490</v>
      </c>
      <c r="BB284" t="s">
        <v>3458</v>
      </c>
      <c r="BC284">
        <v>42</v>
      </c>
      <c r="BD284">
        <v>20</v>
      </c>
      <c r="BE284">
        <v>1</v>
      </c>
      <c r="BF284" t="s">
        <v>3459</v>
      </c>
      <c r="BG284" t="s">
        <v>9398</v>
      </c>
      <c r="BH284" s="61">
        <v>43172.38406315972</v>
      </c>
      <c r="BI284" t="s">
        <v>9398</v>
      </c>
      <c r="BJ284" s="61">
        <v>43172.38406315972</v>
      </c>
      <c r="BL284" s="32" t="str">
        <f t="shared" si="71"/>
        <v>JBT-551D02</v>
      </c>
      <c r="BM284" s="32" t="b">
        <f t="shared" si="66"/>
        <v>1</v>
      </c>
      <c r="BN284" s="32" t="b">
        <f t="shared" si="67"/>
        <v>1</v>
      </c>
      <c r="BO284" s="32" t="b">
        <f t="shared" si="68"/>
        <v>1</v>
      </c>
      <c r="BP284" s="32" t="b">
        <f t="shared" si="69"/>
        <v>1</v>
      </c>
      <c r="BQ284" s="46" t="s">
        <v>11495</v>
      </c>
      <c r="BR284" s="46" t="s">
        <v>3450</v>
      </c>
      <c r="BS284" s="46">
        <v>30</v>
      </c>
      <c r="BT284" s="46">
        <v>10</v>
      </c>
      <c r="BU284" s="46">
        <v>1</v>
      </c>
      <c r="BV284" s="46" t="s">
        <v>3451</v>
      </c>
      <c r="BW284" s="46" t="s">
        <v>9398</v>
      </c>
      <c r="BX284" s="61">
        <v>43165.319041053241</v>
      </c>
      <c r="BY284" s="46" t="s">
        <v>9398</v>
      </c>
      <c r="BZ284" s="61">
        <v>43165.319041053241</v>
      </c>
    </row>
    <row r="285" spans="48:78" x14ac:dyDescent="0.35">
      <c r="AV285" s="32" t="str">
        <f t="shared" si="70"/>
        <v>JBT-451D07</v>
      </c>
      <c r="AW285" s="32" t="b">
        <f t="shared" si="62"/>
        <v>1</v>
      </c>
      <c r="AX285" s="32" t="b">
        <f t="shared" si="63"/>
        <v>1</v>
      </c>
      <c r="AY285" s="32" t="b">
        <f t="shared" si="64"/>
        <v>1</v>
      </c>
      <c r="AZ285" s="32" t="b">
        <f t="shared" si="65"/>
        <v>1</v>
      </c>
      <c r="BA285" t="s">
        <v>10490</v>
      </c>
      <c r="BB285" t="s">
        <v>3460</v>
      </c>
      <c r="BC285">
        <v>30</v>
      </c>
      <c r="BD285">
        <v>30</v>
      </c>
      <c r="BE285">
        <v>1</v>
      </c>
      <c r="BF285" t="s">
        <v>3461</v>
      </c>
      <c r="BG285" t="s">
        <v>9398</v>
      </c>
      <c r="BH285" s="61">
        <v>43172.384063344907</v>
      </c>
      <c r="BI285" t="s">
        <v>9398</v>
      </c>
      <c r="BJ285" s="61">
        <v>43172.384063344907</v>
      </c>
      <c r="BL285" s="32" t="str">
        <f t="shared" si="71"/>
        <v>JBT-551D03</v>
      </c>
      <c r="BM285" s="32" t="b">
        <f t="shared" si="66"/>
        <v>1</v>
      </c>
      <c r="BN285" s="32" t="b">
        <f t="shared" si="67"/>
        <v>1</v>
      </c>
      <c r="BO285" s="32" t="b">
        <f t="shared" si="68"/>
        <v>1</v>
      </c>
      <c r="BP285" s="32" t="b">
        <f t="shared" si="69"/>
        <v>1</v>
      </c>
      <c r="BQ285" s="46" t="s">
        <v>11495</v>
      </c>
      <c r="BR285" s="46" t="s">
        <v>3452</v>
      </c>
      <c r="BS285" s="46">
        <v>30</v>
      </c>
      <c r="BT285" s="46">
        <v>10</v>
      </c>
      <c r="BU285" s="46">
        <v>2</v>
      </c>
      <c r="BV285" s="46" t="s">
        <v>3453</v>
      </c>
      <c r="BW285" s="46" t="s">
        <v>9398</v>
      </c>
      <c r="BX285" s="61">
        <v>43165.3190412037</v>
      </c>
      <c r="BY285" s="46" t="s">
        <v>9398</v>
      </c>
      <c r="BZ285" s="61">
        <v>43165.3190412037</v>
      </c>
    </row>
    <row r="286" spans="48:78" x14ac:dyDescent="0.35">
      <c r="AV286" s="32" t="str">
        <f t="shared" si="70"/>
        <v>JBT-451D08</v>
      </c>
      <c r="AW286" s="32" t="b">
        <f t="shared" si="62"/>
        <v>1</v>
      </c>
      <c r="AX286" s="32" t="b">
        <f t="shared" si="63"/>
        <v>1</v>
      </c>
      <c r="AY286" s="32" t="b">
        <f t="shared" si="64"/>
        <v>1</v>
      </c>
      <c r="AZ286" s="32" t="b">
        <f t="shared" si="65"/>
        <v>1</v>
      </c>
      <c r="BA286" t="s">
        <v>10490</v>
      </c>
      <c r="BB286" t="s">
        <v>3462</v>
      </c>
      <c r="BC286">
        <v>0</v>
      </c>
      <c r="BD286">
        <v>0</v>
      </c>
      <c r="BE286">
        <v>2</v>
      </c>
      <c r="BF286" t="s">
        <v>3463</v>
      </c>
      <c r="BG286" t="s">
        <v>9398</v>
      </c>
      <c r="BH286" s="61">
        <v>43172.384063576392</v>
      </c>
      <c r="BI286" t="s">
        <v>9398</v>
      </c>
      <c r="BJ286" s="61">
        <v>43172.384063576392</v>
      </c>
      <c r="BL286" s="32" t="str">
        <f t="shared" si="71"/>
        <v>JBT-551D04</v>
      </c>
      <c r="BM286" s="32" t="b">
        <f t="shared" si="66"/>
        <v>1</v>
      </c>
      <c r="BN286" s="32" t="b">
        <f t="shared" si="67"/>
        <v>1</v>
      </c>
      <c r="BO286" s="32" t="b">
        <f t="shared" si="68"/>
        <v>1</v>
      </c>
      <c r="BP286" s="32" t="b">
        <f t="shared" si="69"/>
        <v>1</v>
      </c>
      <c r="BQ286" s="46" t="s">
        <v>11495</v>
      </c>
      <c r="BR286" s="46" t="s">
        <v>3454</v>
      </c>
      <c r="BS286" s="46">
        <v>30</v>
      </c>
      <c r="BT286" s="46">
        <v>15</v>
      </c>
      <c r="BU286" s="46">
        <v>2</v>
      </c>
      <c r="BV286" s="46" t="s">
        <v>3455</v>
      </c>
      <c r="BW286" s="46" t="s">
        <v>9398</v>
      </c>
      <c r="BX286" s="61">
        <v>43165.319041400464</v>
      </c>
      <c r="BY286" s="46" t="s">
        <v>9398</v>
      </c>
      <c r="BZ286" s="61">
        <v>43165.319041400464</v>
      </c>
    </row>
    <row r="287" spans="48:78" x14ac:dyDescent="0.35">
      <c r="AV287" s="32" t="str">
        <f t="shared" si="70"/>
        <v>JBT-451D09</v>
      </c>
      <c r="AW287" s="32" t="b">
        <f t="shared" si="62"/>
        <v>1</v>
      </c>
      <c r="AX287" s="32" t="b">
        <f t="shared" si="63"/>
        <v>1</v>
      </c>
      <c r="AY287" s="32" t="b">
        <f t="shared" si="64"/>
        <v>1</v>
      </c>
      <c r="AZ287" s="32" t="b">
        <f t="shared" si="65"/>
        <v>1</v>
      </c>
      <c r="BA287" t="s">
        <v>10490</v>
      </c>
      <c r="BB287" t="s">
        <v>3464</v>
      </c>
      <c r="BC287">
        <v>42</v>
      </c>
      <c r="BD287">
        <v>10</v>
      </c>
      <c r="BE287">
        <v>0.5</v>
      </c>
      <c r="BF287" t="s">
        <v>3465</v>
      </c>
      <c r="BG287" t="s">
        <v>9398</v>
      </c>
      <c r="BH287" s="61">
        <v>43172.384063773148</v>
      </c>
      <c r="BI287" t="s">
        <v>9398</v>
      </c>
      <c r="BJ287" s="61">
        <v>43172.384063773148</v>
      </c>
      <c r="BL287" s="32" t="str">
        <f t="shared" si="71"/>
        <v>JBT-551D05</v>
      </c>
      <c r="BM287" s="32" t="b">
        <f t="shared" si="66"/>
        <v>1</v>
      </c>
      <c r="BN287" s="32" t="b">
        <f t="shared" si="67"/>
        <v>1</v>
      </c>
      <c r="BO287" s="32" t="b">
        <f t="shared" si="68"/>
        <v>1</v>
      </c>
      <c r="BP287" s="32" t="b">
        <f t="shared" si="69"/>
        <v>1</v>
      </c>
      <c r="BQ287" s="46" t="s">
        <v>11495</v>
      </c>
      <c r="BR287" s="46" t="s">
        <v>3456</v>
      </c>
      <c r="BS287" s="46">
        <v>30</v>
      </c>
      <c r="BT287" s="46">
        <v>20</v>
      </c>
      <c r="BU287" s="46">
        <v>1</v>
      </c>
      <c r="BV287" s="46" t="s">
        <v>3457</v>
      </c>
      <c r="BW287" s="46" t="s">
        <v>9398</v>
      </c>
      <c r="BX287" s="61">
        <v>43165.319041550923</v>
      </c>
      <c r="BY287" s="46" t="s">
        <v>9398</v>
      </c>
      <c r="BZ287" s="61">
        <v>43165.319041550923</v>
      </c>
    </row>
    <row r="288" spans="48:78" x14ac:dyDescent="0.35">
      <c r="AV288" s="32" t="str">
        <f t="shared" si="70"/>
        <v>JBT-451D10</v>
      </c>
      <c r="AW288" s="32" t="b">
        <f t="shared" si="62"/>
        <v>1</v>
      </c>
      <c r="AX288" s="32" t="b">
        <f t="shared" si="63"/>
        <v>1</v>
      </c>
      <c r="AY288" s="32" t="b">
        <f t="shared" si="64"/>
        <v>1</v>
      </c>
      <c r="AZ288" s="32" t="b">
        <f t="shared" si="65"/>
        <v>1</v>
      </c>
      <c r="BA288" t="s">
        <v>10490</v>
      </c>
      <c r="BB288" t="s">
        <v>3466</v>
      </c>
      <c r="BC288">
        <v>30</v>
      </c>
      <c r="BD288">
        <v>20</v>
      </c>
      <c r="BE288">
        <v>2</v>
      </c>
      <c r="BF288" t="s">
        <v>3476</v>
      </c>
      <c r="BG288" t="s">
        <v>9398</v>
      </c>
      <c r="BH288" s="61">
        <v>43172.384063969905</v>
      </c>
      <c r="BI288" t="s">
        <v>9398</v>
      </c>
      <c r="BJ288" s="61">
        <v>43172.384063969905</v>
      </c>
      <c r="BL288" s="32" t="str">
        <f t="shared" si="71"/>
        <v>JBT-551D06</v>
      </c>
      <c r="BM288" s="32" t="b">
        <f t="shared" si="66"/>
        <v>1</v>
      </c>
      <c r="BN288" s="32" t="b">
        <f t="shared" si="67"/>
        <v>1</v>
      </c>
      <c r="BO288" s="32" t="b">
        <f t="shared" si="68"/>
        <v>1</v>
      </c>
      <c r="BP288" s="32" t="b">
        <f t="shared" si="69"/>
        <v>1</v>
      </c>
      <c r="BQ288" s="46" t="s">
        <v>11495</v>
      </c>
      <c r="BR288" s="46" t="s">
        <v>3458</v>
      </c>
      <c r="BS288" s="46">
        <v>42</v>
      </c>
      <c r="BT288" s="46">
        <v>20</v>
      </c>
      <c r="BU288" s="46">
        <v>1</v>
      </c>
      <c r="BV288" s="46" t="s">
        <v>3459</v>
      </c>
      <c r="BW288" s="46" t="s">
        <v>9398</v>
      </c>
      <c r="BX288" s="61">
        <v>43165.31904170139</v>
      </c>
      <c r="BY288" s="46" t="s">
        <v>9398</v>
      </c>
      <c r="BZ288" s="61">
        <v>43165.31904170139</v>
      </c>
    </row>
    <row r="289" spans="48:78" x14ac:dyDescent="0.35">
      <c r="AV289" s="32" t="str">
        <f t="shared" si="70"/>
        <v>JBT-451D11</v>
      </c>
      <c r="AW289" s="32" t="b">
        <f t="shared" si="62"/>
        <v>1</v>
      </c>
      <c r="AX289" s="32" t="b">
        <f t="shared" si="63"/>
        <v>1</v>
      </c>
      <c r="AY289" s="32" t="b">
        <f t="shared" si="64"/>
        <v>1</v>
      </c>
      <c r="AZ289" s="32" t="b">
        <f t="shared" si="65"/>
        <v>1</v>
      </c>
      <c r="BA289" t="s">
        <v>10490</v>
      </c>
      <c r="BB289" t="s">
        <v>3467</v>
      </c>
      <c r="BC289">
        <v>60</v>
      </c>
      <c r="BD289">
        <v>15</v>
      </c>
      <c r="BE289">
        <v>2</v>
      </c>
      <c r="BF289" t="s">
        <v>3468</v>
      </c>
      <c r="BG289" t="s">
        <v>9398</v>
      </c>
      <c r="BH289" s="61">
        <v>43172.384064155092</v>
      </c>
      <c r="BI289" t="s">
        <v>9398</v>
      </c>
      <c r="BJ289" s="61">
        <v>43172.384064155092</v>
      </c>
      <c r="BL289" s="32" t="str">
        <f t="shared" si="71"/>
        <v>JBT-551D07</v>
      </c>
      <c r="BM289" s="32" t="b">
        <f t="shared" si="66"/>
        <v>1</v>
      </c>
      <c r="BN289" s="32" t="b">
        <f t="shared" si="67"/>
        <v>1</v>
      </c>
      <c r="BO289" s="32" t="b">
        <f t="shared" si="68"/>
        <v>1</v>
      </c>
      <c r="BP289" s="32" t="b">
        <f t="shared" si="69"/>
        <v>1</v>
      </c>
      <c r="BQ289" s="46" t="s">
        <v>11495</v>
      </c>
      <c r="BR289" s="46" t="s">
        <v>3460</v>
      </c>
      <c r="BS289" s="46">
        <v>30</v>
      </c>
      <c r="BT289" s="46">
        <v>30</v>
      </c>
      <c r="BU289" s="46">
        <v>1</v>
      </c>
      <c r="BV289" s="46" t="s">
        <v>3461</v>
      </c>
      <c r="BW289" s="46" t="s">
        <v>9398</v>
      </c>
      <c r="BX289" s="61">
        <v>43165.319041898147</v>
      </c>
      <c r="BY289" s="46" t="s">
        <v>9398</v>
      </c>
      <c r="BZ289" s="61">
        <v>43165.319041898147</v>
      </c>
    </row>
    <row r="290" spans="48:78" x14ac:dyDescent="0.35">
      <c r="AV290" s="32" t="str">
        <f t="shared" si="70"/>
        <v>JBT-451D12</v>
      </c>
      <c r="AW290" s="32" t="b">
        <f t="shared" si="62"/>
        <v>1</v>
      </c>
      <c r="AX290" s="32" t="b">
        <f t="shared" si="63"/>
        <v>1</v>
      </c>
      <c r="AY290" s="32" t="b">
        <f t="shared" si="64"/>
        <v>1</v>
      </c>
      <c r="AZ290" s="32" t="b">
        <f t="shared" si="65"/>
        <v>1</v>
      </c>
      <c r="BA290" t="s">
        <v>10490</v>
      </c>
      <c r="BB290" t="s">
        <v>3469</v>
      </c>
      <c r="BC290">
        <v>15</v>
      </c>
      <c r="BD290">
        <v>10</v>
      </c>
      <c r="BE290">
        <v>2</v>
      </c>
      <c r="BF290" t="s">
        <v>3473</v>
      </c>
      <c r="BG290" t="s">
        <v>9398</v>
      </c>
      <c r="BH290" s="61">
        <v>43172.384064351849</v>
      </c>
      <c r="BI290" t="s">
        <v>9398</v>
      </c>
      <c r="BJ290" s="61">
        <v>43172.384064351849</v>
      </c>
      <c r="BL290" s="32" t="str">
        <f t="shared" si="71"/>
        <v>JBT-551D08</v>
      </c>
      <c r="BM290" s="32" t="b">
        <f t="shared" si="66"/>
        <v>1</v>
      </c>
      <c r="BN290" s="32" t="b">
        <f t="shared" si="67"/>
        <v>1</v>
      </c>
      <c r="BO290" s="32" t="b">
        <f t="shared" si="68"/>
        <v>1</v>
      </c>
      <c r="BP290" s="32" t="b">
        <f t="shared" si="69"/>
        <v>1</v>
      </c>
      <c r="BQ290" s="46" t="s">
        <v>11495</v>
      </c>
      <c r="BR290" s="46" t="s">
        <v>3462</v>
      </c>
      <c r="BS290" s="46">
        <v>0</v>
      </c>
      <c r="BT290" s="46">
        <v>0</v>
      </c>
      <c r="BU290" s="46">
        <v>2</v>
      </c>
      <c r="BV290" s="46" t="s">
        <v>3463</v>
      </c>
      <c r="BW290" s="46" t="s">
        <v>9398</v>
      </c>
      <c r="BX290" s="61">
        <v>43165.31904209491</v>
      </c>
      <c r="BY290" s="46" t="s">
        <v>9398</v>
      </c>
      <c r="BZ290" s="61">
        <v>43165.31904209491</v>
      </c>
    </row>
    <row r="291" spans="48:78" x14ac:dyDescent="0.35">
      <c r="AV291" s="32" t="str">
        <f t="shared" si="70"/>
        <v>JBT-451D13</v>
      </c>
      <c r="AW291" s="32" t="b">
        <f t="shared" si="62"/>
        <v>1</v>
      </c>
      <c r="AX291" s="32" t="b">
        <f t="shared" si="63"/>
        <v>1</v>
      </c>
      <c r="AY291" s="32" t="b">
        <f t="shared" si="64"/>
        <v>1</v>
      </c>
      <c r="AZ291" s="32" t="b">
        <f t="shared" si="65"/>
        <v>1</v>
      </c>
      <c r="BA291" t="s">
        <v>10490</v>
      </c>
      <c r="BB291" t="s">
        <v>3470</v>
      </c>
      <c r="BC291">
        <v>30</v>
      </c>
      <c r="BD291">
        <v>10</v>
      </c>
      <c r="BE291">
        <v>1.5</v>
      </c>
      <c r="BF291" t="s">
        <v>3471</v>
      </c>
      <c r="BG291" t="s">
        <v>9398</v>
      </c>
      <c r="BH291" s="61">
        <v>43172.384064895836</v>
      </c>
      <c r="BI291" t="s">
        <v>9398</v>
      </c>
      <c r="BJ291" s="61">
        <v>43172.384064895836</v>
      </c>
      <c r="BL291" s="32" t="str">
        <f t="shared" si="71"/>
        <v>JBT-551D09</v>
      </c>
      <c r="BM291" s="32" t="b">
        <f t="shared" si="66"/>
        <v>1</v>
      </c>
      <c r="BN291" s="32" t="b">
        <f t="shared" si="67"/>
        <v>1</v>
      </c>
      <c r="BO291" s="32" t="b">
        <f t="shared" si="68"/>
        <v>1</v>
      </c>
      <c r="BP291" s="32" t="b">
        <f t="shared" si="69"/>
        <v>1</v>
      </c>
      <c r="BQ291" s="46" t="s">
        <v>11495</v>
      </c>
      <c r="BR291" s="46" t="s">
        <v>3464</v>
      </c>
      <c r="BS291" s="46">
        <v>42</v>
      </c>
      <c r="BT291" s="46">
        <v>10</v>
      </c>
      <c r="BU291" s="46">
        <v>0.5</v>
      </c>
      <c r="BV291" s="46" t="s">
        <v>3465</v>
      </c>
      <c r="BW291" s="46" t="s">
        <v>9398</v>
      </c>
      <c r="BX291" s="61">
        <v>43165.319042280091</v>
      </c>
      <c r="BY291" s="46" t="s">
        <v>9398</v>
      </c>
      <c r="BZ291" s="61">
        <v>43165.319042280091</v>
      </c>
    </row>
    <row r="292" spans="48:78" x14ac:dyDescent="0.35">
      <c r="AV292" s="32" t="str">
        <f t="shared" si="70"/>
        <v>JBT-451D14</v>
      </c>
      <c r="AW292" s="32" t="b">
        <f t="shared" si="62"/>
        <v>1</v>
      </c>
      <c r="AX292" s="32" t="b">
        <f t="shared" si="63"/>
        <v>1</v>
      </c>
      <c r="AY292" s="32" t="b">
        <f t="shared" si="64"/>
        <v>1</v>
      </c>
      <c r="AZ292" s="32" t="b">
        <f t="shared" si="65"/>
        <v>1</v>
      </c>
      <c r="BA292" t="s">
        <v>10490</v>
      </c>
      <c r="BB292" t="s">
        <v>3472</v>
      </c>
      <c r="BC292">
        <v>45</v>
      </c>
      <c r="BD292">
        <v>15</v>
      </c>
      <c r="BE292">
        <v>2</v>
      </c>
      <c r="BF292" t="s">
        <v>9879</v>
      </c>
      <c r="BG292" t="s">
        <v>9398</v>
      </c>
      <c r="BH292" s="61">
        <v>43173.344186724535</v>
      </c>
      <c r="BI292" t="s">
        <v>9398</v>
      </c>
      <c r="BJ292" s="61">
        <v>43173.344186724535</v>
      </c>
      <c r="BL292" s="32" t="str">
        <f t="shared" si="71"/>
        <v>JBT-551D10</v>
      </c>
      <c r="BM292" s="32" t="b">
        <f t="shared" si="66"/>
        <v>1</v>
      </c>
      <c r="BN292" s="32" t="b">
        <f t="shared" si="67"/>
        <v>1</v>
      </c>
      <c r="BO292" s="32" t="b">
        <f t="shared" si="68"/>
        <v>1</v>
      </c>
      <c r="BP292" s="32" t="b">
        <f t="shared" si="69"/>
        <v>1</v>
      </c>
      <c r="BQ292" s="46" t="s">
        <v>11495</v>
      </c>
      <c r="BR292" s="46" t="s">
        <v>3466</v>
      </c>
      <c r="BS292" s="46">
        <v>30</v>
      </c>
      <c r="BT292" s="46">
        <v>20</v>
      </c>
      <c r="BU292" s="46">
        <v>2</v>
      </c>
      <c r="BV292" s="46" t="s">
        <v>3476</v>
      </c>
      <c r="BW292" s="46" t="s">
        <v>9398</v>
      </c>
      <c r="BX292" s="61">
        <v>43165.319042442126</v>
      </c>
      <c r="BY292" s="46" t="s">
        <v>9398</v>
      </c>
      <c r="BZ292" s="61">
        <v>43165.319042442126</v>
      </c>
    </row>
    <row r="293" spans="48:78" x14ac:dyDescent="0.35">
      <c r="AV293" s="32" t="str">
        <f t="shared" si="70"/>
        <v>JBT-451D15</v>
      </c>
      <c r="AW293" s="32" t="b">
        <f t="shared" si="62"/>
        <v>1</v>
      </c>
      <c r="AX293" s="32" t="b">
        <f t="shared" si="63"/>
        <v>1</v>
      </c>
      <c r="AY293" s="32" t="b">
        <f t="shared" si="64"/>
        <v>1</v>
      </c>
      <c r="AZ293" s="32" t="b">
        <f t="shared" si="65"/>
        <v>1</v>
      </c>
      <c r="BA293" t="s">
        <v>10490</v>
      </c>
      <c r="BB293" t="s">
        <v>3474</v>
      </c>
      <c r="BC293">
        <v>60</v>
      </c>
      <c r="BD293">
        <v>10</v>
      </c>
      <c r="BE293">
        <v>2</v>
      </c>
      <c r="BF293" t="s">
        <v>3475</v>
      </c>
      <c r="BG293" t="s">
        <v>9398</v>
      </c>
      <c r="BH293" s="61">
        <v>43172.384065162034</v>
      </c>
      <c r="BI293" t="s">
        <v>9398</v>
      </c>
      <c r="BJ293" s="61">
        <v>43172.384065162034</v>
      </c>
      <c r="BL293" s="32" t="str">
        <f t="shared" si="71"/>
        <v>JBT-551D11</v>
      </c>
      <c r="BM293" s="32" t="b">
        <f t="shared" si="66"/>
        <v>1</v>
      </c>
      <c r="BN293" s="32" t="b">
        <f t="shared" si="67"/>
        <v>1</v>
      </c>
      <c r="BO293" s="32" t="b">
        <f t="shared" si="68"/>
        <v>1</v>
      </c>
      <c r="BP293" s="32" t="b">
        <f t="shared" si="69"/>
        <v>1</v>
      </c>
      <c r="BQ293" s="46" t="s">
        <v>11495</v>
      </c>
      <c r="BR293" s="46" t="s">
        <v>3467</v>
      </c>
      <c r="BS293" s="46">
        <v>60</v>
      </c>
      <c r="BT293" s="46">
        <v>15</v>
      </c>
      <c r="BU293" s="46">
        <v>2</v>
      </c>
      <c r="BV293" s="46" t="s">
        <v>3468</v>
      </c>
      <c r="BW293" s="46" t="s">
        <v>9398</v>
      </c>
      <c r="BX293" s="61">
        <v>43165.319042592593</v>
      </c>
      <c r="BY293" s="46" t="s">
        <v>9398</v>
      </c>
      <c r="BZ293" s="61">
        <v>43165.319042592593</v>
      </c>
    </row>
    <row r="294" spans="48:78" x14ac:dyDescent="0.35">
      <c r="AV294" s="32" t="str">
        <f t="shared" si="70"/>
        <v>JBT-451D16</v>
      </c>
      <c r="AW294" s="32" t="b">
        <f t="shared" si="62"/>
        <v>1</v>
      </c>
      <c r="AX294" s="32" t="b">
        <f t="shared" si="63"/>
        <v>1</v>
      </c>
      <c r="AY294" s="32" t="b">
        <f t="shared" si="64"/>
        <v>1</v>
      </c>
      <c r="AZ294" s="32" t="b">
        <f t="shared" si="65"/>
        <v>1</v>
      </c>
      <c r="BA294" t="s">
        <v>10490</v>
      </c>
      <c r="BB294" t="s">
        <v>10290</v>
      </c>
      <c r="BC294">
        <v>55</v>
      </c>
      <c r="BD294">
        <v>15</v>
      </c>
      <c r="BE294">
        <v>2</v>
      </c>
      <c r="BF294" t="s">
        <v>10291</v>
      </c>
      <c r="BG294" t="s">
        <v>9398</v>
      </c>
      <c r="BH294" s="61">
        <v>43244.572937187499</v>
      </c>
      <c r="BI294" t="s">
        <v>9398</v>
      </c>
      <c r="BJ294" s="61">
        <v>43244.572937187499</v>
      </c>
      <c r="BL294" s="32" t="str">
        <f t="shared" si="71"/>
        <v>JBT-551D12</v>
      </c>
      <c r="BM294" s="32" t="b">
        <f t="shared" si="66"/>
        <v>1</v>
      </c>
      <c r="BN294" s="32" t="b">
        <f t="shared" si="67"/>
        <v>1</v>
      </c>
      <c r="BO294" s="32" t="b">
        <f t="shared" si="68"/>
        <v>1</v>
      </c>
      <c r="BP294" s="32" t="b">
        <f t="shared" si="69"/>
        <v>1</v>
      </c>
      <c r="BQ294" s="46" t="s">
        <v>11495</v>
      </c>
      <c r="BR294" s="46" t="s">
        <v>3469</v>
      </c>
      <c r="BS294" s="46">
        <v>15</v>
      </c>
      <c r="BT294" s="46">
        <v>10</v>
      </c>
      <c r="BU294" s="46">
        <v>2</v>
      </c>
      <c r="BV294" s="46" t="s">
        <v>3473</v>
      </c>
      <c r="BW294" s="46" t="s">
        <v>9398</v>
      </c>
      <c r="BX294" s="61">
        <v>43165.31904282407</v>
      </c>
      <c r="BY294" s="46" t="s">
        <v>9398</v>
      </c>
      <c r="BZ294" s="61">
        <v>43165.31904282407</v>
      </c>
    </row>
    <row r="295" spans="48:78" x14ac:dyDescent="0.35">
      <c r="AV295" s="32" t="str">
        <f t="shared" si="70"/>
        <v>JBT-451LOC</v>
      </c>
      <c r="AW295" s="32" t="b">
        <f t="shared" si="62"/>
        <v>1</v>
      </c>
      <c r="AX295" s="32" t="b">
        <f t="shared" si="63"/>
        <v>1</v>
      </c>
      <c r="AY295" s="32" t="b">
        <f t="shared" si="64"/>
        <v>1</v>
      </c>
      <c r="AZ295" s="32" t="b">
        <f t="shared" si="65"/>
        <v>1</v>
      </c>
      <c r="BA295" t="s">
        <v>10490</v>
      </c>
      <c r="BB295" t="s">
        <v>3510</v>
      </c>
      <c r="BC295">
        <v>0</v>
      </c>
      <c r="BD295">
        <v>0</v>
      </c>
      <c r="BE295">
        <v>0</v>
      </c>
      <c r="BF295" t="s">
        <v>3511</v>
      </c>
      <c r="BG295" t="s">
        <v>9398</v>
      </c>
      <c r="BH295" s="61">
        <v>43172.384065428239</v>
      </c>
      <c r="BI295" t="s">
        <v>9398</v>
      </c>
      <c r="BJ295" s="61">
        <v>43172.384065428239</v>
      </c>
      <c r="BL295" s="32" t="str">
        <f t="shared" si="71"/>
        <v>JBT-551D13</v>
      </c>
      <c r="BM295" s="32" t="b">
        <f t="shared" si="66"/>
        <v>1</v>
      </c>
      <c r="BN295" s="32" t="b">
        <f t="shared" si="67"/>
        <v>1</v>
      </c>
      <c r="BO295" s="32" t="b">
        <f t="shared" si="68"/>
        <v>1</v>
      </c>
      <c r="BP295" s="32" t="b">
        <f t="shared" si="69"/>
        <v>1</v>
      </c>
      <c r="BQ295" s="46" t="s">
        <v>11495</v>
      </c>
      <c r="BR295" s="46" t="s">
        <v>3470</v>
      </c>
      <c r="BS295" s="46">
        <v>30</v>
      </c>
      <c r="BT295" s="46">
        <v>10</v>
      </c>
      <c r="BU295" s="46">
        <v>1.5</v>
      </c>
      <c r="BV295" s="46" t="s">
        <v>3471</v>
      </c>
      <c r="BW295" s="46" t="s">
        <v>9398</v>
      </c>
      <c r="BX295" s="61">
        <v>43165.319043020834</v>
      </c>
      <c r="BY295" s="46" t="s">
        <v>9398</v>
      </c>
      <c r="BZ295" s="61">
        <v>43165.319043020834</v>
      </c>
    </row>
    <row r="296" spans="48:78" x14ac:dyDescent="0.35">
      <c r="AV296" s="32" t="str">
        <f t="shared" si="70"/>
        <v>JBT-451N07</v>
      </c>
      <c r="AW296" s="32" t="b">
        <f t="shared" si="62"/>
        <v>1</v>
      </c>
      <c r="AX296" s="32" t="b">
        <f t="shared" si="63"/>
        <v>1</v>
      </c>
      <c r="AY296" s="32" t="b">
        <f t="shared" si="64"/>
        <v>1</v>
      </c>
      <c r="AZ296" s="32" t="b">
        <f t="shared" si="65"/>
        <v>1</v>
      </c>
      <c r="BA296" t="s">
        <v>10490</v>
      </c>
      <c r="BB296" t="s">
        <v>3477</v>
      </c>
      <c r="BC296">
        <v>7</v>
      </c>
      <c r="BD296">
        <v>0</v>
      </c>
      <c r="BE296">
        <v>0</v>
      </c>
      <c r="BF296" t="s">
        <v>3478</v>
      </c>
      <c r="BG296" t="s">
        <v>9398</v>
      </c>
      <c r="BH296" s="61">
        <v>43172.384065706021</v>
      </c>
      <c r="BI296" t="s">
        <v>9398</v>
      </c>
      <c r="BJ296" s="61">
        <v>43172.384065706021</v>
      </c>
      <c r="BL296" s="32" t="str">
        <f t="shared" si="71"/>
        <v>JBT-551D14</v>
      </c>
      <c r="BM296" s="32" t="b">
        <f t="shared" si="66"/>
        <v>1</v>
      </c>
      <c r="BN296" s="32" t="b">
        <f t="shared" si="67"/>
        <v>1</v>
      </c>
      <c r="BO296" s="32" t="b">
        <f t="shared" si="68"/>
        <v>1</v>
      </c>
      <c r="BP296" s="32" t="b">
        <f t="shared" si="69"/>
        <v>1</v>
      </c>
      <c r="BQ296" s="46" t="s">
        <v>11495</v>
      </c>
      <c r="BR296" s="46" t="s">
        <v>3472</v>
      </c>
      <c r="BS296" s="46">
        <v>45</v>
      </c>
      <c r="BT296" s="46">
        <v>15</v>
      </c>
      <c r="BU296" s="46">
        <v>2</v>
      </c>
      <c r="BV296" s="46" t="s">
        <v>9879</v>
      </c>
      <c r="BW296" s="46" t="s">
        <v>9398</v>
      </c>
      <c r="BX296" s="61">
        <v>43173.303010682874</v>
      </c>
      <c r="BY296" s="46" t="s">
        <v>9398</v>
      </c>
      <c r="BZ296" s="61">
        <v>43173.303010682874</v>
      </c>
    </row>
    <row r="297" spans="48:78" x14ac:dyDescent="0.35">
      <c r="AV297" s="32" t="str">
        <f t="shared" si="70"/>
        <v>JBT-451N08</v>
      </c>
      <c r="AW297" s="32" t="b">
        <f t="shared" si="62"/>
        <v>1</v>
      </c>
      <c r="AX297" s="32" t="b">
        <f t="shared" si="63"/>
        <v>1</v>
      </c>
      <c r="AY297" s="32" t="b">
        <f t="shared" si="64"/>
        <v>1</v>
      </c>
      <c r="AZ297" s="32" t="b">
        <f t="shared" si="65"/>
        <v>1</v>
      </c>
      <c r="BA297" t="s">
        <v>10490</v>
      </c>
      <c r="BB297" t="s">
        <v>3479</v>
      </c>
      <c r="BC297">
        <v>8</v>
      </c>
      <c r="BD297">
        <v>0</v>
      </c>
      <c r="BE297">
        <v>0</v>
      </c>
      <c r="BF297" t="s">
        <v>3480</v>
      </c>
      <c r="BG297" t="s">
        <v>9398</v>
      </c>
      <c r="BH297" s="61">
        <v>43172.384065891201</v>
      </c>
      <c r="BI297" t="s">
        <v>9398</v>
      </c>
      <c r="BJ297" s="61">
        <v>43172.384065891201</v>
      </c>
      <c r="BL297" s="32" t="str">
        <f t="shared" si="71"/>
        <v>JBT-551D15</v>
      </c>
      <c r="BM297" s="32" t="b">
        <f t="shared" si="66"/>
        <v>1</v>
      </c>
      <c r="BN297" s="32" t="b">
        <f t="shared" si="67"/>
        <v>1</v>
      </c>
      <c r="BO297" s="32" t="b">
        <f t="shared" si="68"/>
        <v>1</v>
      </c>
      <c r="BP297" s="32" t="b">
        <f t="shared" si="69"/>
        <v>1</v>
      </c>
      <c r="BQ297" s="46" t="s">
        <v>11495</v>
      </c>
      <c r="BR297" s="46" t="s">
        <v>3474</v>
      </c>
      <c r="BS297" s="46">
        <v>60</v>
      </c>
      <c r="BT297" s="46">
        <v>10</v>
      </c>
      <c r="BU297" s="46">
        <v>2</v>
      </c>
      <c r="BV297" s="46" t="s">
        <v>3475</v>
      </c>
      <c r="BW297" s="46" t="s">
        <v>9398</v>
      </c>
      <c r="BX297" s="61">
        <v>43165.319043206022</v>
      </c>
      <c r="BY297" s="46" t="s">
        <v>9398</v>
      </c>
      <c r="BZ297" s="61">
        <v>43165.319043206022</v>
      </c>
    </row>
    <row r="298" spans="48:78" x14ac:dyDescent="0.35">
      <c r="AV298" s="32" t="str">
        <f t="shared" si="70"/>
        <v>JBT-451N10</v>
      </c>
      <c r="AW298" s="32" t="b">
        <f t="shared" si="62"/>
        <v>1</v>
      </c>
      <c r="AX298" s="32" t="b">
        <f t="shared" si="63"/>
        <v>1</v>
      </c>
      <c r="AY298" s="32" t="b">
        <f t="shared" si="64"/>
        <v>1</v>
      </c>
      <c r="AZ298" s="32" t="b">
        <f t="shared" si="65"/>
        <v>1</v>
      </c>
      <c r="BA298" t="s">
        <v>10490</v>
      </c>
      <c r="BB298" t="s">
        <v>3481</v>
      </c>
      <c r="BC298">
        <v>10</v>
      </c>
      <c r="BD298">
        <v>0</v>
      </c>
      <c r="BE298">
        <v>0</v>
      </c>
      <c r="BF298" t="s">
        <v>3482</v>
      </c>
      <c r="BG298" t="s">
        <v>9398</v>
      </c>
      <c r="BH298" s="61">
        <v>43172.384066122686</v>
      </c>
      <c r="BI298" t="s">
        <v>9398</v>
      </c>
      <c r="BJ298" s="61">
        <v>43172.384066122686</v>
      </c>
      <c r="BL298" s="32" t="str">
        <f t="shared" si="71"/>
        <v>JBT-551D16</v>
      </c>
      <c r="BM298" s="32" t="b">
        <f t="shared" si="66"/>
        <v>1</v>
      </c>
      <c r="BN298" s="32" t="b">
        <f t="shared" si="67"/>
        <v>1</v>
      </c>
      <c r="BO298" s="32" t="b">
        <f t="shared" si="68"/>
        <v>1</v>
      </c>
      <c r="BP298" s="32" t="b">
        <f t="shared" si="69"/>
        <v>1</v>
      </c>
      <c r="BQ298" s="46" t="s">
        <v>11495</v>
      </c>
      <c r="BR298" s="46" t="s">
        <v>10290</v>
      </c>
      <c r="BS298" s="46">
        <v>55</v>
      </c>
      <c r="BT298" s="46">
        <v>15</v>
      </c>
      <c r="BU298" s="46">
        <v>2</v>
      </c>
      <c r="BV298" s="46" t="s">
        <v>10291</v>
      </c>
      <c r="BW298" s="46" t="s">
        <v>9398</v>
      </c>
      <c r="BX298" s="61">
        <v>43230.333532060184</v>
      </c>
      <c r="BY298" s="46" t="s">
        <v>9398</v>
      </c>
      <c r="BZ298" s="61">
        <v>43230.333718599541</v>
      </c>
    </row>
    <row r="299" spans="48:78" x14ac:dyDescent="0.35">
      <c r="AV299" s="32" t="str">
        <f t="shared" si="70"/>
        <v>JBT-451N15</v>
      </c>
      <c r="AW299" s="32" t="b">
        <f t="shared" si="62"/>
        <v>1</v>
      </c>
      <c r="AX299" s="32" t="b">
        <f t="shared" si="63"/>
        <v>1</v>
      </c>
      <c r="AY299" s="32" t="b">
        <f t="shared" si="64"/>
        <v>1</v>
      </c>
      <c r="AZ299" s="32" t="b">
        <f t="shared" si="65"/>
        <v>1</v>
      </c>
      <c r="BA299" t="s">
        <v>10490</v>
      </c>
      <c r="BB299" t="s">
        <v>3483</v>
      </c>
      <c r="BC299">
        <v>15</v>
      </c>
      <c r="BD299">
        <v>0</v>
      </c>
      <c r="BE299">
        <v>0</v>
      </c>
      <c r="BF299" t="s">
        <v>3484</v>
      </c>
      <c r="BG299" t="s">
        <v>9398</v>
      </c>
      <c r="BH299" s="61">
        <v>43172.384066354163</v>
      </c>
      <c r="BI299" t="s">
        <v>9398</v>
      </c>
      <c r="BJ299" s="61">
        <v>43172.384066354163</v>
      </c>
      <c r="BL299" s="32" t="str">
        <f t="shared" si="71"/>
        <v>JBT-551D17</v>
      </c>
      <c r="BM299" s="32" t="b">
        <f t="shared" si="66"/>
        <v>1</v>
      </c>
      <c r="BN299" s="32" t="b">
        <f t="shared" si="67"/>
        <v>1</v>
      </c>
      <c r="BO299" s="32" t="b">
        <f t="shared" si="68"/>
        <v>1</v>
      </c>
      <c r="BP299" s="32" t="b">
        <f t="shared" si="69"/>
        <v>1</v>
      </c>
      <c r="BQ299" s="46" t="s">
        <v>11495</v>
      </c>
      <c r="BR299" s="46" t="s">
        <v>11346</v>
      </c>
      <c r="BS299" s="46">
        <v>45</v>
      </c>
      <c r="BT299" s="46">
        <v>40</v>
      </c>
      <c r="BU299" s="46">
        <v>0.5</v>
      </c>
      <c r="BV299" s="46" t="s">
        <v>11347</v>
      </c>
      <c r="BW299" s="46" t="s">
        <v>9398</v>
      </c>
      <c r="BX299" s="61">
        <v>43403.46194760417</v>
      </c>
      <c r="BY299" s="46" t="s">
        <v>9398</v>
      </c>
      <c r="BZ299" s="61">
        <v>43403.46194760417</v>
      </c>
    </row>
    <row r="300" spans="48:78" x14ac:dyDescent="0.35">
      <c r="AV300" s="32" t="str">
        <f t="shared" si="70"/>
        <v>JBT-451N20</v>
      </c>
      <c r="AW300" s="32" t="b">
        <f t="shared" si="62"/>
        <v>1</v>
      </c>
      <c r="AX300" s="32" t="b">
        <f t="shared" si="63"/>
        <v>1</v>
      </c>
      <c r="AY300" s="32" t="b">
        <f t="shared" si="64"/>
        <v>1</v>
      </c>
      <c r="AZ300" s="32" t="b">
        <f t="shared" si="65"/>
        <v>1</v>
      </c>
      <c r="BA300" t="s">
        <v>10490</v>
      </c>
      <c r="BB300" t="s">
        <v>3485</v>
      </c>
      <c r="BC300">
        <v>20</v>
      </c>
      <c r="BD300">
        <v>0</v>
      </c>
      <c r="BE300">
        <v>0</v>
      </c>
      <c r="BF300" t="s">
        <v>3486</v>
      </c>
      <c r="BG300" t="s">
        <v>9398</v>
      </c>
      <c r="BH300" s="61">
        <v>43172.384066550927</v>
      </c>
      <c r="BI300" t="s">
        <v>9398</v>
      </c>
      <c r="BJ300" s="61">
        <v>43172.384066550927</v>
      </c>
      <c r="BL300" s="32" t="str">
        <f t="shared" si="71"/>
        <v>JBT-551LOC</v>
      </c>
      <c r="BM300" s="32" t="b">
        <f t="shared" si="66"/>
        <v>1</v>
      </c>
      <c r="BN300" s="32" t="b">
        <f t="shared" si="67"/>
        <v>1</v>
      </c>
      <c r="BO300" s="32" t="b">
        <f t="shared" si="68"/>
        <v>1</v>
      </c>
      <c r="BP300" s="32" t="b">
        <f t="shared" si="69"/>
        <v>1</v>
      </c>
      <c r="BQ300" s="46" t="s">
        <v>11495</v>
      </c>
      <c r="BR300" s="46" t="s">
        <v>3510</v>
      </c>
      <c r="BS300" s="46">
        <v>0</v>
      </c>
      <c r="BT300" s="46">
        <v>0</v>
      </c>
      <c r="BU300" s="46">
        <v>0</v>
      </c>
      <c r="BV300" s="46" t="s">
        <v>3511</v>
      </c>
      <c r="BW300" s="46" t="s">
        <v>9398</v>
      </c>
      <c r="BX300" s="61">
        <v>43165.319043483796</v>
      </c>
      <c r="BY300" s="46" t="s">
        <v>9398</v>
      </c>
      <c r="BZ300" s="61">
        <v>43165.319043483796</v>
      </c>
    </row>
    <row r="301" spans="48:78" x14ac:dyDescent="0.35">
      <c r="AV301" s="32" t="str">
        <f t="shared" si="70"/>
        <v>JBT-451N30</v>
      </c>
      <c r="AW301" s="32" t="b">
        <f t="shared" si="62"/>
        <v>1</v>
      </c>
      <c r="AX301" s="32" t="b">
        <f t="shared" si="63"/>
        <v>1</v>
      </c>
      <c r="AY301" s="32" t="b">
        <f t="shared" si="64"/>
        <v>1</v>
      </c>
      <c r="AZ301" s="32" t="b">
        <f t="shared" si="65"/>
        <v>1</v>
      </c>
      <c r="BA301" t="s">
        <v>10490</v>
      </c>
      <c r="BB301" t="s">
        <v>3487</v>
      </c>
      <c r="BC301">
        <v>30</v>
      </c>
      <c r="BD301">
        <v>0</v>
      </c>
      <c r="BE301">
        <v>0</v>
      </c>
      <c r="BF301" t="s">
        <v>3488</v>
      </c>
      <c r="BG301" t="s">
        <v>9398</v>
      </c>
      <c r="BH301" s="61">
        <v>43172.384066747683</v>
      </c>
      <c r="BI301" t="s">
        <v>9398</v>
      </c>
      <c r="BJ301" s="61">
        <v>43172.384066747683</v>
      </c>
      <c r="BL301" s="32" t="str">
        <f t="shared" si="71"/>
        <v>JBT-551N07</v>
      </c>
      <c r="BM301" s="32" t="b">
        <f t="shared" si="66"/>
        <v>1</v>
      </c>
      <c r="BN301" s="32" t="b">
        <f t="shared" si="67"/>
        <v>1</v>
      </c>
      <c r="BO301" s="32" t="b">
        <f t="shared" si="68"/>
        <v>1</v>
      </c>
      <c r="BP301" s="32" t="b">
        <f t="shared" si="69"/>
        <v>1</v>
      </c>
      <c r="BQ301" s="46" t="s">
        <v>11495</v>
      </c>
      <c r="BR301" s="46" t="s">
        <v>3477</v>
      </c>
      <c r="BS301" s="46">
        <v>7</v>
      </c>
      <c r="BT301" s="46">
        <v>0</v>
      </c>
      <c r="BU301" s="46">
        <v>0</v>
      </c>
      <c r="BV301" s="46" t="s">
        <v>3478</v>
      </c>
      <c r="BW301" s="46" t="s">
        <v>9398</v>
      </c>
      <c r="BX301" s="61">
        <v>43165.319043750002</v>
      </c>
      <c r="BY301" s="46" t="s">
        <v>9398</v>
      </c>
      <c r="BZ301" s="61">
        <v>43165.319043750002</v>
      </c>
    </row>
    <row r="302" spans="48:78" x14ac:dyDescent="0.35">
      <c r="AV302" s="32" t="str">
        <f t="shared" si="70"/>
        <v>JBT-451N40</v>
      </c>
      <c r="AW302" s="32" t="b">
        <f t="shared" si="62"/>
        <v>1</v>
      </c>
      <c r="AX302" s="32" t="b">
        <f t="shared" si="63"/>
        <v>1</v>
      </c>
      <c r="AY302" s="32" t="b">
        <f t="shared" si="64"/>
        <v>1</v>
      </c>
      <c r="AZ302" s="32" t="b">
        <f t="shared" si="65"/>
        <v>1</v>
      </c>
      <c r="BA302" t="s">
        <v>10490</v>
      </c>
      <c r="BB302" t="s">
        <v>3489</v>
      </c>
      <c r="BC302">
        <v>40</v>
      </c>
      <c r="BD302">
        <v>0</v>
      </c>
      <c r="BE302">
        <v>0</v>
      </c>
      <c r="BF302" t="s">
        <v>3490</v>
      </c>
      <c r="BG302" t="s">
        <v>9398</v>
      </c>
      <c r="BH302" s="61">
        <v>43172.384066979168</v>
      </c>
      <c r="BI302" t="s">
        <v>9398</v>
      </c>
      <c r="BJ302" s="61">
        <v>43172.384066979168</v>
      </c>
      <c r="BL302" s="32" t="str">
        <f t="shared" si="71"/>
        <v>JBT-551N08</v>
      </c>
      <c r="BM302" s="32" t="b">
        <f t="shared" si="66"/>
        <v>1</v>
      </c>
      <c r="BN302" s="32" t="b">
        <f t="shared" si="67"/>
        <v>1</v>
      </c>
      <c r="BO302" s="32" t="b">
        <f t="shared" si="68"/>
        <v>1</v>
      </c>
      <c r="BP302" s="32" t="b">
        <f t="shared" si="69"/>
        <v>1</v>
      </c>
      <c r="BQ302" s="46" t="s">
        <v>11495</v>
      </c>
      <c r="BR302" s="46" t="s">
        <v>3479</v>
      </c>
      <c r="BS302" s="46">
        <v>8</v>
      </c>
      <c r="BT302" s="46">
        <v>0</v>
      </c>
      <c r="BU302" s="46">
        <v>0</v>
      </c>
      <c r="BV302" s="46" t="s">
        <v>3480</v>
      </c>
      <c r="BW302" s="46" t="s">
        <v>9398</v>
      </c>
      <c r="BX302" s="61">
        <v>43165.319044016207</v>
      </c>
      <c r="BY302" s="46" t="s">
        <v>9398</v>
      </c>
      <c r="BZ302" s="61">
        <v>43165.319044016207</v>
      </c>
    </row>
    <row r="303" spans="48:78" x14ac:dyDescent="0.35">
      <c r="AV303" s="32" t="str">
        <f t="shared" si="70"/>
        <v>JBT-451N42</v>
      </c>
      <c r="AW303" s="32" t="b">
        <f t="shared" si="62"/>
        <v>1</v>
      </c>
      <c r="AX303" s="32" t="b">
        <f t="shared" si="63"/>
        <v>1</v>
      </c>
      <c r="AY303" s="32" t="b">
        <f t="shared" si="64"/>
        <v>1</v>
      </c>
      <c r="AZ303" s="32" t="b">
        <f t="shared" si="65"/>
        <v>1</v>
      </c>
      <c r="BA303" t="s">
        <v>10490</v>
      </c>
      <c r="BB303" t="s">
        <v>3491</v>
      </c>
      <c r="BC303">
        <v>42</v>
      </c>
      <c r="BD303">
        <v>0</v>
      </c>
      <c r="BE303">
        <v>0</v>
      </c>
      <c r="BF303" t="s">
        <v>3492</v>
      </c>
      <c r="BG303" t="s">
        <v>9398</v>
      </c>
      <c r="BH303" s="61">
        <v>43172.384067164348</v>
      </c>
      <c r="BI303" t="s">
        <v>9398</v>
      </c>
      <c r="BJ303" s="61">
        <v>43172.384067164348</v>
      </c>
      <c r="BL303" s="32" t="str">
        <f t="shared" si="71"/>
        <v>JBT-551N10</v>
      </c>
      <c r="BM303" s="32" t="b">
        <f t="shared" si="66"/>
        <v>1</v>
      </c>
      <c r="BN303" s="32" t="b">
        <f t="shared" si="67"/>
        <v>1</v>
      </c>
      <c r="BO303" s="32" t="b">
        <f t="shared" si="68"/>
        <v>1</v>
      </c>
      <c r="BP303" s="32" t="b">
        <f t="shared" si="69"/>
        <v>1</v>
      </c>
      <c r="BQ303" s="46" t="s">
        <v>11495</v>
      </c>
      <c r="BR303" s="46" t="s">
        <v>3481</v>
      </c>
      <c r="BS303" s="46">
        <v>10</v>
      </c>
      <c r="BT303" s="46">
        <v>0</v>
      </c>
      <c r="BU303" s="46">
        <v>0</v>
      </c>
      <c r="BV303" s="46" t="s">
        <v>3482</v>
      </c>
      <c r="BW303" s="46" t="s">
        <v>9398</v>
      </c>
      <c r="BX303" s="61">
        <v>43165.319044247684</v>
      </c>
      <c r="BY303" s="46" t="s">
        <v>9398</v>
      </c>
      <c r="BZ303" s="61">
        <v>43165.319044247684</v>
      </c>
    </row>
    <row r="304" spans="48:78" x14ac:dyDescent="0.35">
      <c r="AV304" s="32" t="str">
        <f t="shared" si="70"/>
        <v>JBT-451N45</v>
      </c>
      <c r="AW304" s="32" t="b">
        <f t="shared" si="62"/>
        <v>1</v>
      </c>
      <c r="AX304" s="32" t="b">
        <f t="shared" si="63"/>
        <v>1</v>
      </c>
      <c r="AY304" s="32" t="b">
        <f t="shared" si="64"/>
        <v>1</v>
      </c>
      <c r="AZ304" s="32" t="b">
        <f t="shared" si="65"/>
        <v>1</v>
      </c>
      <c r="BA304" t="s">
        <v>10490</v>
      </c>
      <c r="BB304" t="s">
        <v>3493</v>
      </c>
      <c r="BC304">
        <v>45</v>
      </c>
      <c r="BD304">
        <v>0</v>
      </c>
      <c r="BE304">
        <v>0</v>
      </c>
      <c r="BF304" t="s">
        <v>3494</v>
      </c>
      <c r="BG304" t="s">
        <v>9398</v>
      </c>
      <c r="BH304" s="61">
        <v>42755.493243287034</v>
      </c>
      <c r="BI304" t="s">
        <v>9398</v>
      </c>
      <c r="BJ304" s="61">
        <v>42755.493243287034</v>
      </c>
      <c r="BL304" s="32" t="str">
        <f t="shared" si="71"/>
        <v>JBT-551N15</v>
      </c>
      <c r="BM304" s="32" t="b">
        <f t="shared" si="66"/>
        <v>1</v>
      </c>
      <c r="BN304" s="32" t="b">
        <f t="shared" si="67"/>
        <v>1</v>
      </c>
      <c r="BO304" s="32" t="b">
        <f t="shared" si="68"/>
        <v>1</v>
      </c>
      <c r="BP304" s="32" t="b">
        <f t="shared" si="69"/>
        <v>1</v>
      </c>
      <c r="BQ304" s="46" t="s">
        <v>11495</v>
      </c>
      <c r="BR304" s="46" t="s">
        <v>3483</v>
      </c>
      <c r="BS304" s="46">
        <v>15</v>
      </c>
      <c r="BT304" s="46">
        <v>0</v>
      </c>
      <c r="BU304" s="46">
        <v>0</v>
      </c>
      <c r="BV304" s="46" t="s">
        <v>3484</v>
      </c>
      <c r="BW304" s="46" t="s">
        <v>9398</v>
      </c>
      <c r="BX304" s="61">
        <v>43165.319044479169</v>
      </c>
      <c r="BY304" s="46" t="s">
        <v>9398</v>
      </c>
      <c r="BZ304" s="61">
        <v>43165.319044479169</v>
      </c>
    </row>
    <row r="305" spans="48:78" x14ac:dyDescent="0.35">
      <c r="AV305" s="32" t="str">
        <f t="shared" si="70"/>
        <v>JBT-451N50</v>
      </c>
      <c r="AW305" s="32" t="b">
        <f t="shared" si="62"/>
        <v>1</v>
      </c>
      <c r="AX305" s="32" t="b">
        <f t="shared" si="63"/>
        <v>1</v>
      </c>
      <c r="AY305" s="32" t="b">
        <f t="shared" si="64"/>
        <v>1</v>
      </c>
      <c r="AZ305" s="32" t="b">
        <f t="shared" si="65"/>
        <v>1</v>
      </c>
      <c r="BA305" t="s">
        <v>10490</v>
      </c>
      <c r="BB305" t="s">
        <v>3495</v>
      </c>
      <c r="BC305">
        <v>50</v>
      </c>
      <c r="BD305">
        <v>0</v>
      </c>
      <c r="BE305">
        <v>0</v>
      </c>
      <c r="BF305" t="s">
        <v>3496</v>
      </c>
      <c r="BG305" t="s">
        <v>9398</v>
      </c>
      <c r="BH305" s="61">
        <v>43172.384067361112</v>
      </c>
      <c r="BI305" t="s">
        <v>9398</v>
      </c>
      <c r="BJ305" s="61">
        <v>43172.384067361112</v>
      </c>
      <c r="BL305" s="32" t="str">
        <f t="shared" si="71"/>
        <v>JBT-551N20</v>
      </c>
      <c r="BM305" s="32" t="b">
        <f t="shared" si="66"/>
        <v>1</v>
      </c>
      <c r="BN305" s="32" t="b">
        <f t="shared" si="67"/>
        <v>1</v>
      </c>
      <c r="BO305" s="32" t="b">
        <f t="shared" si="68"/>
        <v>1</v>
      </c>
      <c r="BP305" s="32" t="b">
        <f t="shared" si="69"/>
        <v>1</v>
      </c>
      <c r="BQ305" s="46" t="s">
        <v>11495</v>
      </c>
      <c r="BR305" s="46" t="s">
        <v>3485</v>
      </c>
      <c r="BS305" s="46">
        <v>20</v>
      </c>
      <c r="BT305" s="46">
        <v>0</v>
      </c>
      <c r="BU305" s="46">
        <v>0</v>
      </c>
      <c r="BV305" s="46" t="s">
        <v>3486</v>
      </c>
      <c r="BW305" s="46" t="s">
        <v>9398</v>
      </c>
      <c r="BX305" s="61">
        <v>43165.319044675925</v>
      </c>
      <c r="BY305" s="46" t="s">
        <v>9398</v>
      </c>
      <c r="BZ305" s="61">
        <v>43165.319044675925</v>
      </c>
    </row>
    <row r="306" spans="48:78" x14ac:dyDescent="0.35">
      <c r="AV306" s="32" t="str">
        <f t="shared" si="70"/>
        <v>JBT-451N52</v>
      </c>
      <c r="AW306" s="32" t="b">
        <f t="shared" si="62"/>
        <v>1</v>
      </c>
      <c r="AX306" s="32" t="b">
        <f t="shared" si="63"/>
        <v>1</v>
      </c>
      <c r="AY306" s="32" t="b">
        <f t="shared" si="64"/>
        <v>1</v>
      </c>
      <c r="AZ306" s="32" t="b">
        <f t="shared" si="65"/>
        <v>1</v>
      </c>
      <c r="BA306" t="s">
        <v>10490</v>
      </c>
      <c r="BB306" t="s">
        <v>3497</v>
      </c>
      <c r="BC306">
        <v>52</v>
      </c>
      <c r="BD306">
        <v>0</v>
      </c>
      <c r="BE306">
        <v>0</v>
      </c>
      <c r="BF306" t="s">
        <v>3498</v>
      </c>
      <c r="BG306" t="s">
        <v>9398</v>
      </c>
      <c r="BH306" s="61">
        <v>43172.384067592589</v>
      </c>
      <c r="BI306" t="s">
        <v>9398</v>
      </c>
      <c r="BJ306" s="61">
        <v>43172.384067592589</v>
      </c>
      <c r="BL306" s="32" t="str">
        <f t="shared" si="71"/>
        <v>JBT-551N30</v>
      </c>
      <c r="BM306" s="32" t="b">
        <f t="shared" si="66"/>
        <v>1</v>
      </c>
      <c r="BN306" s="32" t="b">
        <f t="shared" si="67"/>
        <v>1</v>
      </c>
      <c r="BO306" s="32" t="b">
        <f t="shared" si="68"/>
        <v>1</v>
      </c>
      <c r="BP306" s="32" t="b">
        <f t="shared" si="69"/>
        <v>1</v>
      </c>
      <c r="BQ306" s="46" t="s">
        <v>11495</v>
      </c>
      <c r="BR306" s="46" t="s">
        <v>3487</v>
      </c>
      <c r="BS306" s="46">
        <v>30</v>
      </c>
      <c r="BT306" s="46">
        <v>0</v>
      </c>
      <c r="BU306" s="46">
        <v>0</v>
      </c>
      <c r="BV306" s="46" t="s">
        <v>3488</v>
      </c>
      <c r="BW306" s="46" t="s">
        <v>9398</v>
      </c>
      <c r="BX306" s="61">
        <v>43165.319044872682</v>
      </c>
      <c r="BY306" s="46" t="s">
        <v>9398</v>
      </c>
      <c r="BZ306" s="61">
        <v>43165.319044872682</v>
      </c>
    </row>
    <row r="307" spans="48:78" x14ac:dyDescent="0.35">
      <c r="AV307" s="32" t="str">
        <f t="shared" si="70"/>
        <v>JBT-451N60</v>
      </c>
      <c r="AW307" s="32" t="b">
        <f t="shared" si="62"/>
        <v>1</v>
      </c>
      <c r="AX307" s="32" t="b">
        <f t="shared" si="63"/>
        <v>1</v>
      </c>
      <c r="AY307" s="32" t="b">
        <f t="shared" si="64"/>
        <v>1</v>
      </c>
      <c r="AZ307" s="32" t="b">
        <f t="shared" si="65"/>
        <v>1</v>
      </c>
      <c r="BA307" t="s">
        <v>10490</v>
      </c>
      <c r="BB307" t="s">
        <v>3499</v>
      </c>
      <c r="BC307">
        <v>60</v>
      </c>
      <c r="BD307">
        <v>0</v>
      </c>
      <c r="BE307">
        <v>0</v>
      </c>
      <c r="BF307" t="s">
        <v>3500</v>
      </c>
      <c r="BG307" t="s">
        <v>9398</v>
      </c>
      <c r="BH307" s="61">
        <v>43172.384067789353</v>
      </c>
      <c r="BI307" t="s">
        <v>9398</v>
      </c>
      <c r="BJ307" s="61">
        <v>43172.384067789353</v>
      </c>
      <c r="BL307" s="32" t="str">
        <f t="shared" si="71"/>
        <v>JBT-551N40</v>
      </c>
      <c r="BM307" s="32" t="b">
        <f t="shared" si="66"/>
        <v>1</v>
      </c>
      <c r="BN307" s="32" t="b">
        <f t="shared" si="67"/>
        <v>1</v>
      </c>
      <c r="BO307" s="32" t="b">
        <f t="shared" si="68"/>
        <v>1</v>
      </c>
      <c r="BP307" s="32" t="b">
        <f t="shared" si="69"/>
        <v>1</v>
      </c>
      <c r="BQ307" s="46" t="s">
        <v>11495</v>
      </c>
      <c r="BR307" s="46" t="s">
        <v>3489</v>
      </c>
      <c r="BS307" s="46">
        <v>40</v>
      </c>
      <c r="BT307" s="46">
        <v>0</v>
      </c>
      <c r="BU307" s="46">
        <v>0</v>
      </c>
      <c r="BV307" s="46" t="s">
        <v>3490</v>
      </c>
      <c r="BW307" s="46" t="s">
        <v>9398</v>
      </c>
      <c r="BX307" s="61">
        <v>43165.31904505787</v>
      </c>
      <c r="BY307" s="46" t="s">
        <v>9398</v>
      </c>
      <c r="BZ307" s="61">
        <v>43165.31904505787</v>
      </c>
    </row>
    <row r="308" spans="48:78" x14ac:dyDescent="0.35">
      <c r="AV308" s="32" t="str">
        <f t="shared" si="70"/>
        <v>JBT-451N75</v>
      </c>
      <c r="AW308" s="32" t="b">
        <f t="shared" si="62"/>
        <v>1</v>
      </c>
      <c r="AX308" s="32" t="b">
        <f t="shared" si="63"/>
        <v>1</v>
      </c>
      <c r="AY308" s="32" t="b">
        <f t="shared" si="64"/>
        <v>1</v>
      </c>
      <c r="AZ308" s="32" t="b">
        <f t="shared" si="65"/>
        <v>1</v>
      </c>
      <c r="BA308" t="s">
        <v>10490</v>
      </c>
      <c r="BB308" t="s">
        <v>3501</v>
      </c>
      <c r="BC308">
        <v>75</v>
      </c>
      <c r="BD308">
        <v>0</v>
      </c>
      <c r="BE308">
        <v>0</v>
      </c>
      <c r="BF308" t="s">
        <v>3502</v>
      </c>
      <c r="BG308" t="s">
        <v>9398</v>
      </c>
      <c r="BH308" s="61">
        <v>43172.384067974534</v>
      </c>
      <c r="BI308" t="s">
        <v>9398</v>
      </c>
      <c r="BJ308" s="61">
        <v>43172.384067974534</v>
      </c>
      <c r="BL308" s="32" t="str">
        <f t="shared" si="71"/>
        <v>JBT-551N42</v>
      </c>
      <c r="BM308" s="32" t="b">
        <f t="shared" si="66"/>
        <v>1</v>
      </c>
      <c r="BN308" s="32" t="b">
        <f t="shared" si="67"/>
        <v>1</v>
      </c>
      <c r="BO308" s="32" t="b">
        <f t="shared" si="68"/>
        <v>1</v>
      </c>
      <c r="BP308" s="32" t="b">
        <f t="shared" si="69"/>
        <v>1</v>
      </c>
      <c r="BQ308" s="46" t="s">
        <v>11495</v>
      </c>
      <c r="BR308" s="46" t="s">
        <v>3491</v>
      </c>
      <c r="BS308" s="46">
        <v>42</v>
      </c>
      <c r="BT308" s="46">
        <v>0</v>
      </c>
      <c r="BU308" s="46">
        <v>0</v>
      </c>
      <c r="BV308" s="46" t="s">
        <v>3492</v>
      </c>
      <c r="BW308" s="46" t="s">
        <v>9398</v>
      </c>
      <c r="BX308" s="61">
        <v>43165.319045219905</v>
      </c>
      <c r="BY308" s="46" t="s">
        <v>9398</v>
      </c>
      <c r="BZ308" s="61">
        <v>43165.319045219905</v>
      </c>
    </row>
    <row r="309" spans="48:78" x14ac:dyDescent="0.35">
      <c r="AV309" s="32" t="str">
        <f t="shared" si="70"/>
        <v>JBT-451N90</v>
      </c>
      <c r="AW309" s="32" t="b">
        <f t="shared" si="62"/>
        <v>1</v>
      </c>
      <c r="AX309" s="32" t="b">
        <f t="shared" si="63"/>
        <v>1</v>
      </c>
      <c r="AY309" s="32" t="b">
        <f t="shared" si="64"/>
        <v>1</v>
      </c>
      <c r="AZ309" s="32" t="b">
        <f t="shared" si="65"/>
        <v>1</v>
      </c>
      <c r="BA309" t="s">
        <v>10490</v>
      </c>
      <c r="BB309" t="s">
        <v>3503</v>
      </c>
      <c r="BC309">
        <v>90</v>
      </c>
      <c r="BD309">
        <v>0</v>
      </c>
      <c r="BE309">
        <v>0</v>
      </c>
      <c r="BF309" t="s">
        <v>3504</v>
      </c>
      <c r="BG309" t="s">
        <v>9398</v>
      </c>
      <c r="BH309" s="61">
        <v>43172.384068171297</v>
      </c>
      <c r="BI309" t="s">
        <v>9398</v>
      </c>
      <c r="BJ309" s="61">
        <v>43172.384068171297</v>
      </c>
      <c r="BL309" s="32" t="str">
        <f t="shared" si="71"/>
        <v>JBT-551N45</v>
      </c>
      <c r="BM309" s="32" t="b">
        <f t="shared" si="66"/>
        <v>1</v>
      </c>
      <c r="BN309" s="32" t="b">
        <f t="shared" si="67"/>
        <v>1</v>
      </c>
      <c r="BO309" s="32" t="b">
        <f t="shared" si="68"/>
        <v>1</v>
      </c>
      <c r="BP309" s="32" t="b">
        <f t="shared" si="69"/>
        <v>1</v>
      </c>
      <c r="BQ309" s="46" t="s">
        <v>11495</v>
      </c>
      <c r="BR309" s="46" t="s">
        <v>3493</v>
      </c>
      <c r="BS309" s="46">
        <v>45</v>
      </c>
      <c r="BT309" s="46">
        <v>0</v>
      </c>
      <c r="BU309" s="46">
        <v>0</v>
      </c>
      <c r="BV309" s="46" t="s">
        <v>3494</v>
      </c>
      <c r="BW309" s="46" t="s">
        <v>9398</v>
      </c>
      <c r="BX309" s="61">
        <v>43165.319045405093</v>
      </c>
      <c r="BY309" s="46" t="s">
        <v>9398</v>
      </c>
      <c r="BZ309" s="61">
        <v>43165.319045405093</v>
      </c>
    </row>
    <row r="310" spans="48:78" x14ac:dyDescent="0.35">
      <c r="AV310" s="32" t="str">
        <f t="shared" si="70"/>
        <v>JBT-451P01</v>
      </c>
      <c r="AW310" s="32" t="b">
        <f t="shared" si="62"/>
        <v>1</v>
      </c>
      <c r="AX310" s="32" t="b">
        <f t="shared" si="63"/>
        <v>1</v>
      </c>
      <c r="AY310" s="32" t="b">
        <f t="shared" si="64"/>
        <v>1</v>
      </c>
      <c r="AZ310" s="32" t="b">
        <f t="shared" si="65"/>
        <v>1</v>
      </c>
      <c r="BA310" t="s">
        <v>10490</v>
      </c>
      <c r="BB310" t="s">
        <v>11461</v>
      </c>
      <c r="BC310">
        <v>0</v>
      </c>
      <c r="BD310">
        <v>0</v>
      </c>
      <c r="BE310">
        <v>0</v>
      </c>
      <c r="BF310" t="s">
        <v>11462</v>
      </c>
      <c r="BG310" t="s">
        <v>9398</v>
      </c>
      <c r="BH310" s="61">
        <v>43402.307869675926</v>
      </c>
      <c r="BI310" t="s">
        <v>9398</v>
      </c>
      <c r="BJ310" s="61">
        <v>43402.307869675926</v>
      </c>
      <c r="BL310" s="32" t="str">
        <f t="shared" si="71"/>
        <v>JBT-551N50</v>
      </c>
      <c r="BM310" s="32" t="b">
        <f t="shared" si="66"/>
        <v>1</v>
      </c>
      <c r="BN310" s="32" t="b">
        <f t="shared" si="67"/>
        <v>1</v>
      </c>
      <c r="BO310" s="32" t="b">
        <f t="shared" si="68"/>
        <v>1</v>
      </c>
      <c r="BP310" s="32" t="b">
        <f t="shared" si="69"/>
        <v>1</v>
      </c>
      <c r="BQ310" s="46" t="s">
        <v>11495</v>
      </c>
      <c r="BR310" s="46" t="s">
        <v>3495</v>
      </c>
      <c r="BS310" s="46">
        <v>50</v>
      </c>
      <c r="BT310" s="46">
        <v>0</v>
      </c>
      <c r="BU310" s="46">
        <v>0</v>
      </c>
      <c r="BV310" s="46" t="s">
        <v>3496</v>
      </c>
      <c r="BW310" s="46" t="s">
        <v>9398</v>
      </c>
      <c r="BX310" s="61">
        <v>43165.319045752316</v>
      </c>
      <c r="BY310" s="46" t="s">
        <v>9398</v>
      </c>
      <c r="BZ310" s="61">
        <v>43165.319045752316</v>
      </c>
    </row>
    <row r="311" spans="48:78" x14ac:dyDescent="0.35">
      <c r="AV311" s="32" t="str">
        <f t="shared" si="70"/>
        <v>JBT-451P10</v>
      </c>
      <c r="AW311" s="32" t="b">
        <f t="shared" si="62"/>
        <v>1</v>
      </c>
      <c r="AX311" s="32" t="b">
        <f t="shared" si="63"/>
        <v>1</v>
      </c>
      <c r="AY311" s="32" t="b">
        <f t="shared" si="64"/>
        <v>1</v>
      </c>
      <c r="AZ311" s="32" t="b">
        <f t="shared" si="65"/>
        <v>1</v>
      </c>
      <c r="BA311" t="s">
        <v>10490</v>
      </c>
      <c r="BB311" t="s">
        <v>3505</v>
      </c>
      <c r="BC311">
        <v>0</v>
      </c>
      <c r="BD311">
        <v>0</v>
      </c>
      <c r="BE311">
        <v>0</v>
      </c>
      <c r="BF311" t="s">
        <v>3506</v>
      </c>
      <c r="BG311" t="s">
        <v>9398</v>
      </c>
      <c r="BH311" s="61">
        <v>43172.384068518521</v>
      </c>
      <c r="BI311" t="s">
        <v>9398</v>
      </c>
      <c r="BJ311" s="61">
        <v>43172.384068518521</v>
      </c>
      <c r="BL311" s="32" t="str">
        <f t="shared" si="71"/>
        <v>JBT-551N52</v>
      </c>
      <c r="BM311" s="32" t="b">
        <f t="shared" si="66"/>
        <v>1</v>
      </c>
      <c r="BN311" s="32" t="b">
        <f t="shared" si="67"/>
        <v>1</v>
      </c>
      <c r="BO311" s="32" t="b">
        <f t="shared" si="68"/>
        <v>1</v>
      </c>
      <c r="BP311" s="32" t="b">
        <f t="shared" si="69"/>
        <v>1</v>
      </c>
      <c r="BQ311" s="46" t="s">
        <v>11495</v>
      </c>
      <c r="BR311" s="46" t="s">
        <v>3497</v>
      </c>
      <c r="BS311" s="46">
        <v>52</v>
      </c>
      <c r="BT311" s="46">
        <v>0</v>
      </c>
      <c r="BU311" s="46">
        <v>0</v>
      </c>
      <c r="BV311" s="46" t="s">
        <v>3498</v>
      </c>
      <c r="BW311" s="46" t="s">
        <v>9398</v>
      </c>
      <c r="BX311" s="61">
        <v>43165.319045983793</v>
      </c>
      <c r="BY311" s="46" t="s">
        <v>9398</v>
      </c>
      <c r="BZ311" s="61">
        <v>43165.319045983793</v>
      </c>
    </row>
    <row r="312" spans="48:78" x14ac:dyDescent="0.35">
      <c r="AV312" s="32" t="str">
        <f t="shared" si="70"/>
        <v>JBT-451P22</v>
      </c>
      <c r="AW312" s="32" t="b">
        <f t="shared" si="62"/>
        <v>1</v>
      </c>
      <c r="AX312" s="32" t="b">
        <f t="shared" si="63"/>
        <v>1</v>
      </c>
      <c r="AY312" s="32" t="b">
        <f t="shared" si="64"/>
        <v>1</v>
      </c>
      <c r="AZ312" s="32" t="b">
        <f t="shared" si="65"/>
        <v>1</v>
      </c>
      <c r="BA312" t="s">
        <v>10490</v>
      </c>
      <c r="BB312" t="s">
        <v>10878</v>
      </c>
      <c r="BC312">
        <v>0</v>
      </c>
      <c r="BD312">
        <v>0</v>
      </c>
      <c r="BE312">
        <v>0</v>
      </c>
      <c r="BF312" t="s">
        <v>10879</v>
      </c>
      <c r="BG312" t="s">
        <v>9398</v>
      </c>
      <c r="BH312" s="61">
        <v>43287.754870370372</v>
      </c>
      <c r="BI312" t="s">
        <v>9398</v>
      </c>
      <c r="BJ312" s="61">
        <v>43287.754870370372</v>
      </c>
      <c r="BL312" s="32" t="str">
        <f t="shared" si="71"/>
        <v>JBT-551N60</v>
      </c>
      <c r="BM312" s="32" t="b">
        <f t="shared" si="66"/>
        <v>1</v>
      </c>
      <c r="BN312" s="32" t="b">
        <f t="shared" si="67"/>
        <v>1</v>
      </c>
      <c r="BO312" s="32" t="b">
        <f t="shared" si="68"/>
        <v>1</v>
      </c>
      <c r="BP312" s="32" t="b">
        <f t="shared" si="69"/>
        <v>1</v>
      </c>
      <c r="BQ312" s="46" t="s">
        <v>11495</v>
      </c>
      <c r="BR312" s="46" t="s">
        <v>3499</v>
      </c>
      <c r="BS312" s="46">
        <v>60</v>
      </c>
      <c r="BT312" s="46">
        <v>0</v>
      </c>
      <c r="BU312" s="46">
        <v>0</v>
      </c>
      <c r="BV312" s="46" t="s">
        <v>3500</v>
      </c>
      <c r="BW312" s="46" t="s">
        <v>9398</v>
      </c>
      <c r="BX312" s="61">
        <v>43165.319046180557</v>
      </c>
      <c r="BY312" s="46" t="s">
        <v>9398</v>
      </c>
      <c r="BZ312" s="61">
        <v>43165.319046180557</v>
      </c>
    </row>
    <row r="313" spans="48:78" x14ac:dyDescent="0.35">
      <c r="AV313" s="32" t="str">
        <f t="shared" si="70"/>
        <v>JBT-451RCT</v>
      </c>
      <c r="AW313" s="32" t="b">
        <f t="shared" si="62"/>
        <v>1</v>
      </c>
      <c r="AX313" s="32" t="b">
        <f t="shared" si="63"/>
        <v>1</v>
      </c>
      <c r="AY313" s="32" t="b">
        <f t="shared" si="64"/>
        <v>1</v>
      </c>
      <c r="AZ313" s="32" t="b">
        <f t="shared" si="65"/>
        <v>1</v>
      </c>
      <c r="BA313" t="s">
        <v>10490</v>
      </c>
      <c r="BB313" t="s">
        <v>3507</v>
      </c>
      <c r="BC313">
        <v>0</v>
      </c>
      <c r="BD313">
        <v>0</v>
      </c>
      <c r="BE313">
        <v>0</v>
      </c>
      <c r="BF313" t="s">
        <v>3508</v>
      </c>
      <c r="BG313" t="s">
        <v>9398</v>
      </c>
      <c r="BH313" s="61">
        <v>43172.384068749998</v>
      </c>
      <c r="BI313" t="s">
        <v>9398</v>
      </c>
      <c r="BJ313" s="61">
        <v>43172.384068749998</v>
      </c>
      <c r="BL313" s="32" t="str">
        <f t="shared" si="71"/>
        <v>JBT-551N75</v>
      </c>
      <c r="BM313" s="32" t="b">
        <f t="shared" si="66"/>
        <v>1</v>
      </c>
      <c r="BN313" s="32" t="b">
        <f t="shared" si="67"/>
        <v>1</v>
      </c>
      <c r="BO313" s="32" t="b">
        <f t="shared" si="68"/>
        <v>1</v>
      </c>
      <c r="BP313" s="32" t="b">
        <f t="shared" si="69"/>
        <v>1</v>
      </c>
      <c r="BQ313" s="46" t="s">
        <v>11495</v>
      </c>
      <c r="BR313" s="46" t="s">
        <v>3501</v>
      </c>
      <c r="BS313" s="46">
        <v>75</v>
      </c>
      <c r="BT313" s="46">
        <v>0</v>
      </c>
      <c r="BU313" s="46">
        <v>0</v>
      </c>
      <c r="BV313" s="46" t="s">
        <v>3502</v>
      </c>
      <c r="BW313" s="46" t="s">
        <v>9398</v>
      </c>
      <c r="BX313" s="61">
        <v>43165.319046377313</v>
      </c>
      <c r="BY313" s="46" t="s">
        <v>9398</v>
      </c>
      <c r="BZ313" s="61">
        <v>43165.319046377313</v>
      </c>
    </row>
    <row r="314" spans="48:78" x14ac:dyDescent="0.35">
      <c r="AV314" s="32" t="str">
        <f t="shared" si="70"/>
        <v>JBT-452120</v>
      </c>
      <c r="AW314" s="32" t="b">
        <f t="shared" si="62"/>
        <v>1</v>
      </c>
      <c r="AX314" s="32" t="b">
        <f t="shared" si="63"/>
        <v>1</v>
      </c>
      <c r="AY314" s="32" t="b">
        <f t="shared" si="64"/>
        <v>1</v>
      </c>
      <c r="AZ314" s="32" t="b">
        <f t="shared" si="65"/>
        <v>1</v>
      </c>
      <c r="BA314" t="s">
        <v>10491</v>
      </c>
      <c r="BB314">
        <v>120</v>
      </c>
      <c r="BC314">
        <v>120</v>
      </c>
      <c r="BD314">
        <v>0</v>
      </c>
      <c r="BE314">
        <v>0</v>
      </c>
      <c r="BF314" t="s">
        <v>3443</v>
      </c>
      <c r="BG314" t="s">
        <v>9398</v>
      </c>
      <c r="BH314" s="61">
        <v>43172.38405390046</v>
      </c>
      <c r="BI314" t="s">
        <v>9398</v>
      </c>
      <c r="BJ314" s="61">
        <v>43172.38405390046</v>
      </c>
      <c r="BL314" s="32" t="str">
        <f t="shared" si="71"/>
        <v>JBT-551N90</v>
      </c>
      <c r="BM314" s="32" t="b">
        <f t="shared" si="66"/>
        <v>1</v>
      </c>
      <c r="BN314" s="32" t="b">
        <f t="shared" si="67"/>
        <v>1</v>
      </c>
      <c r="BO314" s="32" t="b">
        <f t="shared" si="68"/>
        <v>1</v>
      </c>
      <c r="BP314" s="32" t="b">
        <f t="shared" si="69"/>
        <v>1</v>
      </c>
      <c r="BQ314" s="46" t="s">
        <v>11495</v>
      </c>
      <c r="BR314" s="46" t="s">
        <v>3503</v>
      </c>
      <c r="BS314" s="46">
        <v>90</v>
      </c>
      <c r="BT314" s="46">
        <v>0</v>
      </c>
      <c r="BU314" s="46">
        <v>0</v>
      </c>
      <c r="BV314" s="46" t="s">
        <v>3504</v>
      </c>
      <c r="BW314" s="46" t="s">
        <v>9398</v>
      </c>
      <c r="BX314" s="61">
        <v>43165.31904652778</v>
      </c>
      <c r="BY314" s="46" t="s">
        <v>9398</v>
      </c>
      <c r="BZ314" s="61">
        <v>43165.31904652778</v>
      </c>
    </row>
    <row r="315" spans="48:78" x14ac:dyDescent="0.35">
      <c r="AV315" s="32" t="str">
        <f t="shared" si="70"/>
        <v>JBT-452CC</v>
      </c>
      <c r="AW315" s="32" t="b">
        <f t="shared" si="62"/>
        <v>1</v>
      </c>
      <c r="AX315" s="32" t="b">
        <f t="shared" si="63"/>
        <v>1</v>
      </c>
      <c r="AY315" s="32" t="b">
        <f t="shared" si="64"/>
        <v>1</v>
      </c>
      <c r="AZ315" s="32" t="b">
        <f t="shared" si="65"/>
        <v>1</v>
      </c>
      <c r="BA315" t="s">
        <v>10491</v>
      </c>
      <c r="BB315" t="s">
        <v>1539</v>
      </c>
      <c r="BC315">
        <v>0</v>
      </c>
      <c r="BD315">
        <v>0</v>
      </c>
      <c r="BE315">
        <v>0</v>
      </c>
      <c r="BF315" t="s">
        <v>3445</v>
      </c>
      <c r="BG315" t="s">
        <v>9398</v>
      </c>
      <c r="BH315" s="61">
        <v>43172.384061689816</v>
      </c>
      <c r="BI315" t="s">
        <v>9398</v>
      </c>
      <c r="BJ315" s="61">
        <v>43172.384061689816</v>
      </c>
      <c r="BL315" s="32" t="str">
        <f t="shared" si="71"/>
        <v>JBT-551P01</v>
      </c>
      <c r="BM315" s="32" t="b">
        <f t="shared" si="66"/>
        <v>1</v>
      </c>
      <c r="BN315" s="32" t="b">
        <f t="shared" si="67"/>
        <v>1</v>
      </c>
      <c r="BO315" s="32" t="b">
        <f t="shared" si="68"/>
        <v>1</v>
      </c>
      <c r="BP315" s="32" t="b">
        <f t="shared" si="69"/>
        <v>1</v>
      </c>
      <c r="BQ315" s="46" t="s">
        <v>11495</v>
      </c>
      <c r="BR315" s="46" t="s">
        <v>11461</v>
      </c>
      <c r="BS315" s="46">
        <v>0</v>
      </c>
      <c r="BT315" s="46">
        <v>0</v>
      </c>
      <c r="BU315" s="46">
        <v>0</v>
      </c>
      <c r="BV315" s="46" t="s">
        <v>11462</v>
      </c>
      <c r="BW315" s="46" t="s">
        <v>9398</v>
      </c>
      <c r="BX315" s="61">
        <v>43403.461947997683</v>
      </c>
      <c r="BY315" s="46" t="s">
        <v>9398</v>
      </c>
      <c r="BZ315" s="61">
        <v>43403.461947997683</v>
      </c>
    </row>
    <row r="316" spans="48:78" x14ac:dyDescent="0.35">
      <c r="AV316" s="32" t="str">
        <f t="shared" si="70"/>
        <v>JBT-452CIA</v>
      </c>
      <c r="AW316" s="32" t="b">
        <f t="shared" si="62"/>
        <v>1</v>
      </c>
      <c r="AX316" s="32" t="b">
        <f t="shared" si="63"/>
        <v>1</v>
      </c>
      <c r="AY316" s="32" t="b">
        <f t="shared" si="64"/>
        <v>1</v>
      </c>
      <c r="AZ316" s="32" t="b">
        <f t="shared" si="65"/>
        <v>1</v>
      </c>
      <c r="BA316" t="s">
        <v>10491</v>
      </c>
      <c r="BB316" t="s">
        <v>3446</v>
      </c>
      <c r="BC316">
        <v>0</v>
      </c>
      <c r="BD316">
        <v>0</v>
      </c>
      <c r="BE316">
        <v>0</v>
      </c>
      <c r="BF316" t="s">
        <v>3447</v>
      </c>
      <c r="BG316" t="s">
        <v>9398</v>
      </c>
      <c r="BH316" s="61">
        <v>43172.384061921293</v>
      </c>
      <c r="BI316" t="s">
        <v>9398</v>
      </c>
      <c r="BJ316" s="61">
        <v>43172.384061921293</v>
      </c>
      <c r="BL316" s="32" t="str">
        <f t="shared" si="71"/>
        <v>JBT-551P10</v>
      </c>
      <c r="BM316" s="32" t="b">
        <f t="shared" si="66"/>
        <v>1</v>
      </c>
      <c r="BN316" s="32" t="b">
        <f t="shared" si="67"/>
        <v>1</v>
      </c>
      <c r="BO316" s="32" t="b">
        <f t="shared" si="68"/>
        <v>1</v>
      </c>
      <c r="BP316" s="32" t="b">
        <f t="shared" si="69"/>
        <v>1</v>
      </c>
      <c r="BQ316" s="46" t="s">
        <v>11495</v>
      </c>
      <c r="BR316" s="46" t="s">
        <v>3505</v>
      </c>
      <c r="BS316" s="46">
        <v>0</v>
      </c>
      <c r="BT316" s="46">
        <v>0</v>
      </c>
      <c r="BU316" s="46">
        <v>0</v>
      </c>
      <c r="BV316" s="46" t="s">
        <v>3506</v>
      </c>
      <c r="BW316" s="46" t="s">
        <v>9398</v>
      </c>
      <c r="BX316" s="61">
        <v>43165.31904667824</v>
      </c>
      <c r="BY316" s="46" t="s">
        <v>9398</v>
      </c>
      <c r="BZ316" s="61">
        <v>43165.31904667824</v>
      </c>
    </row>
    <row r="317" spans="48:78" x14ac:dyDescent="0.35">
      <c r="AV317" s="32" t="str">
        <f t="shared" si="70"/>
        <v>JBT-452D01</v>
      </c>
      <c r="AW317" s="32" t="b">
        <f t="shared" si="62"/>
        <v>1</v>
      </c>
      <c r="AX317" s="32" t="b">
        <f t="shared" si="63"/>
        <v>1</v>
      </c>
      <c r="AY317" s="32" t="b">
        <f t="shared" si="64"/>
        <v>1</v>
      </c>
      <c r="AZ317" s="32" t="b">
        <f t="shared" si="65"/>
        <v>1</v>
      </c>
      <c r="BA317" t="s">
        <v>10491</v>
      </c>
      <c r="BB317" t="s">
        <v>3448</v>
      </c>
      <c r="BC317">
        <v>30</v>
      </c>
      <c r="BD317">
        <v>10</v>
      </c>
      <c r="BE317">
        <v>0.5</v>
      </c>
      <c r="BF317" t="s">
        <v>3449</v>
      </c>
      <c r="BG317" t="s">
        <v>9398</v>
      </c>
      <c r="BH317" s="61">
        <v>43172.384062187499</v>
      </c>
      <c r="BI317" t="s">
        <v>9398</v>
      </c>
      <c r="BJ317" s="61">
        <v>43172.384062187499</v>
      </c>
      <c r="BL317" s="32" t="str">
        <f t="shared" si="71"/>
        <v>JBT-551P22</v>
      </c>
      <c r="BM317" s="32" t="b">
        <f t="shared" si="66"/>
        <v>1</v>
      </c>
      <c r="BN317" s="32" t="b">
        <f t="shared" si="67"/>
        <v>1</v>
      </c>
      <c r="BO317" s="32" t="b">
        <f t="shared" si="68"/>
        <v>1</v>
      </c>
      <c r="BP317" s="32" t="b">
        <f t="shared" si="69"/>
        <v>1</v>
      </c>
      <c r="BQ317" s="46" t="s">
        <v>11495</v>
      </c>
      <c r="BR317" s="46" t="s">
        <v>10878</v>
      </c>
      <c r="BS317" s="46">
        <v>0</v>
      </c>
      <c r="BT317" s="46">
        <v>0</v>
      </c>
      <c r="BU317" s="46">
        <v>0</v>
      </c>
      <c r="BV317" s="46" t="s">
        <v>10879</v>
      </c>
      <c r="BW317" s="46" t="s">
        <v>9398</v>
      </c>
      <c r="BX317" s="61">
        <v>43403.46194814815</v>
      </c>
      <c r="BY317" s="46" t="s">
        <v>9398</v>
      </c>
      <c r="BZ317" s="61">
        <v>43403.46194814815</v>
      </c>
    </row>
    <row r="318" spans="48:78" x14ac:dyDescent="0.35">
      <c r="AV318" s="32" t="str">
        <f t="shared" si="70"/>
        <v>JBT-452D02</v>
      </c>
      <c r="AW318" s="32" t="b">
        <f t="shared" si="62"/>
        <v>1</v>
      </c>
      <c r="AX318" s="32" t="b">
        <f t="shared" si="63"/>
        <v>1</v>
      </c>
      <c r="AY318" s="32" t="b">
        <f t="shared" si="64"/>
        <v>1</v>
      </c>
      <c r="AZ318" s="32" t="b">
        <f t="shared" si="65"/>
        <v>1</v>
      </c>
      <c r="BA318" t="s">
        <v>10491</v>
      </c>
      <c r="BB318" t="s">
        <v>3450</v>
      </c>
      <c r="BC318">
        <v>30</v>
      </c>
      <c r="BD318">
        <v>10</v>
      </c>
      <c r="BE318">
        <v>1</v>
      </c>
      <c r="BF318" t="s">
        <v>3451</v>
      </c>
      <c r="BG318" t="s">
        <v>9398</v>
      </c>
      <c r="BH318" s="61">
        <v>43172.384062384263</v>
      </c>
      <c r="BI318" t="s">
        <v>9398</v>
      </c>
      <c r="BJ318" s="61">
        <v>43172.384062384263</v>
      </c>
      <c r="BL318" s="32" t="str">
        <f t="shared" si="71"/>
        <v>JBT-551RCT</v>
      </c>
      <c r="BM318" s="32" t="b">
        <f t="shared" si="66"/>
        <v>1</v>
      </c>
      <c r="BN318" s="32" t="b">
        <f t="shared" si="67"/>
        <v>1</v>
      </c>
      <c r="BO318" s="32" t="b">
        <f t="shared" si="68"/>
        <v>1</v>
      </c>
      <c r="BP318" s="32" t="b">
        <f t="shared" si="69"/>
        <v>1</v>
      </c>
      <c r="BQ318" s="46" t="s">
        <v>11495</v>
      </c>
      <c r="BR318" s="46" t="s">
        <v>3507</v>
      </c>
      <c r="BS318" s="46">
        <v>0</v>
      </c>
      <c r="BT318" s="46">
        <v>0</v>
      </c>
      <c r="BU318" s="46">
        <v>0</v>
      </c>
      <c r="BV318" s="46" t="s">
        <v>3508</v>
      </c>
      <c r="BW318" s="46" t="s">
        <v>9398</v>
      </c>
      <c r="BX318" s="61">
        <v>43165.319046875004</v>
      </c>
      <c r="BY318" s="46" t="s">
        <v>9398</v>
      </c>
      <c r="BZ318" s="61">
        <v>43165.319046875004</v>
      </c>
    </row>
    <row r="319" spans="48:78" x14ac:dyDescent="0.35">
      <c r="AV319" s="32" t="str">
        <f t="shared" si="70"/>
        <v>JBT-452D03</v>
      </c>
      <c r="AW319" s="32" t="b">
        <f t="shared" si="62"/>
        <v>1</v>
      </c>
      <c r="AX319" s="32" t="b">
        <f t="shared" si="63"/>
        <v>1</v>
      </c>
      <c r="AY319" s="32" t="b">
        <f t="shared" si="64"/>
        <v>1</v>
      </c>
      <c r="AZ319" s="32" t="b">
        <f t="shared" si="65"/>
        <v>1</v>
      </c>
      <c r="BA319" t="s">
        <v>10491</v>
      </c>
      <c r="BB319" t="s">
        <v>3452</v>
      </c>
      <c r="BC319">
        <v>30</v>
      </c>
      <c r="BD319">
        <v>10</v>
      </c>
      <c r="BE319">
        <v>2</v>
      </c>
      <c r="BF319" t="s">
        <v>3453</v>
      </c>
      <c r="BG319" t="s">
        <v>9398</v>
      </c>
      <c r="BH319" s="61">
        <v>43172.384062581019</v>
      </c>
      <c r="BI319" t="s">
        <v>9398</v>
      </c>
      <c r="BJ319" s="61">
        <v>43172.384062581019</v>
      </c>
      <c r="BL319" s="32" t="str">
        <f t="shared" si="71"/>
        <v>JBT-556120</v>
      </c>
      <c r="BM319" s="32" t="b">
        <f t="shared" si="66"/>
        <v>1</v>
      </c>
      <c r="BN319" s="32" t="b">
        <f t="shared" si="67"/>
        <v>1</v>
      </c>
      <c r="BO319" s="32" t="b">
        <f t="shared" si="68"/>
        <v>1</v>
      </c>
      <c r="BP319" s="32" t="b">
        <f t="shared" si="69"/>
        <v>1</v>
      </c>
      <c r="BQ319" s="46" t="s">
        <v>11496</v>
      </c>
      <c r="BR319" s="46">
        <v>120</v>
      </c>
      <c r="BS319" s="46">
        <v>120</v>
      </c>
      <c r="BT319" s="46">
        <v>0</v>
      </c>
      <c r="BU319" s="46">
        <v>0</v>
      </c>
      <c r="BV319" s="46" t="s">
        <v>3443</v>
      </c>
      <c r="BW319" s="46" t="s">
        <v>9398</v>
      </c>
      <c r="BX319" s="61">
        <v>43165.319009953702</v>
      </c>
      <c r="BY319" s="46" t="s">
        <v>9398</v>
      </c>
      <c r="BZ319" s="61">
        <v>43165.319009953702</v>
      </c>
    </row>
    <row r="320" spans="48:78" x14ac:dyDescent="0.35">
      <c r="AV320" s="32" t="str">
        <f t="shared" si="70"/>
        <v>JBT-452D04</v>
      </c>
      <c r="AW320" s="32" t="b">
        <f t="shared" si="62"/>
        <v>1</v>
      </c>
      <c r="AX320" s="32" t="b">
        <f t="shared" si="63"/>
        <v>1</v>
      </c>
      <c r="AY320" s="32" t="b">
        <f t="shared" si="64"/>
        <v>1</v>
      </c>
      <c r="AZ320" s="32" t="b">
        <f t="shared" si="65"/>
        <v>1</v>
      </c>
      <c r="BA320" t="s">
        <v>10491</v>
      </c>
      <c r="BB320" t="s">
        <v>3454</v>
      </c>
      <c r="BC320">
        <v>30</v>
      </c>
      <c r="BD320">
        <v>15</v>
      </c>
      <c r="BE320">
        <v>2</v>
      </c>
      <c r="BF320" t="s">
        <v>3455</v>
      </c>
      <c r="BG320" t="s">
        <v>9398</v>
      </c>
      <c r="BH320" s="61">
        <v>43172.384062766207</v>
      </c>
      <c r="BI320" t="s">
        <v>9398</v>
      </c>
      <c r="BJ320" s="61">
        <v>43172.384062766207</v>
      </c>
      <c r="BL320" s="32" t="str">
        <f t="shared" si="71"/>
        <v>JBT-556CC</v>
      </c>
      <c r="BM320" s="32" t="b">
        <f t="shared" si="66"/>
        <v>1</v>
      </c>
      <c r="BN320" s="32" t="b">
        <f t="shared" si="67"/>
        <v>1</v>
      </c>
      <c r="BO320" s="32" t="b">
        <f t="shared" si="68"/>
        <v>1</v>
      </c>
      <c r="BP320" s="32" t="b">
        <f t="shared" si="69"/>
        <v>1</v>
      </c>
      <c r="BQ320" s="46" t="s">
        <v>11496</v>
      </c>
      <c r="BR320" s="46" t="s">
        <v>1539</v>
      </c>
      <c r="BS320" s="46">
        <v>0</v>
      </c>
      <c r="BT320" s="46">
        <v>0</v>
      </c>
      <c r="BU320" s="46">
        <v>0</v>
      </c>
      <c r="BV320" s="46" t="s">
        <v>3445</v>
      </c>
      <c r="BW320" s="46" t="s">
        <v>9398</v>
      </c>
      <c r="BX320" s="61">
        <v>43165.319040243055</v>
      </c>
      <c r="BY320" s="46" t="s">
        <v>9398</v>
      </c>
      <c r="BZ320" s="61">
        <v>43165.319040243055</v>
      </c>
    </row>
    <row r="321" spans="48:78" x14ac:dyDescent="0.35">
      <c r="AV321" s="32" t="str">
        <f t="shared" si="70"/>
        <v>JBT-452D05</v>
      </c>
      <c r="AW321" s="32" t="b">
        <f t="shared" si="62"/>
        <v>1</v>
      </c>
      <c r="AX321" s="32" t="b">
        <f t="shared" si="63"/>
        <v>1</v>
      </c>
      <c r="AY321" s="32" t="b">
        <f t="shared" si="64"/>
        <v>1</v>
      </c>
      <c r="AZ321" s="32" t="b">
        <f t="shared" si="65"/>
        <v>1</v>
      </c>
      <c r="BA321" t="s">
        <v>10491</v>
      </c>
      <c r="BB321" t="s">
        <v>3456</v>
      </c>
      <c r="BC321">
        <v>30</v>
      </c>
      <c r="BD321">
        <v>20</v>
      </c>
      <c r="BE321">
        <v>1</v>
      </c>
      <c r="BF321" t="s">
        <v>3457</v>
      </c>
      <c r="BG321" t="s">
        <v>9398</v>
      </c>
      <c r="BH321" s="61">
        <v>43172.384062962963</v>
      </c>
      <c r="BI321" t="s">
        <v>9398</v>
      </c>
      <c r="BJ321" s="61">
        <v>43172.384062962963</v>
      </c>
      <c r="BL321" s="32" t="str">
        <f t="shared" si="71"/>
        <v>JBT-556CIA</v>
      </c>
      <c r="BM321" s="32" t="b">
        <f t="shared" si="66"/>
        <v>1</v>
      </c>
      <c r="BN321" s="32" t="b">
        <f t="shared" si="67"/>
        <v>1</v>
      </c>
      <c r="BO321" s="32" t="b">
        <f t="shared" si="68"/>
        <v>1</v>
      </c>
      <c r="BP321" s="32" t="b">
        <f t="shared" si="69"/>
        <v>1</v>
      </c>
      <c r="BQ321" s="46" t="s">
        <v>11496</v>
      </c>
      <c r="BR321" s="46" t="s">
        <v>3446</v>
      </c>
      <c r="BS321" s="46">
        <v>0</v>
      </c>
      <c r="BT321" s="46">
        <v>0</v>
      </c>
      <c r="BU321" s="46">
        <v>0</v>
      </c>
      <c r="BV321" s="46" t="s">
        <v>3447</v>
      </c>
      <c r="BW321" s="46" t="s">
        <v>9398</v>
      </c>
      <c r="BX321" s="61">
        <v>43165.319040428243</v>
      </c>
      <c r="BY321" s="46" t="s">
        <v>9398</v>
      </c>
      <c r="BZ321" s="61">
        <v>43165.319040428243</v>
      </c>
    </row>
    <row r="322" spans="48:78" x14ac:dyDescent="0.35">
      <c r="AV322" s="32" t="str">
        <f t="shared" si="70"/>
        <v>JBT-452D06</v>
      </c>
      <c r="AW322" s="32" t="b">
        <f t="shared" si="62"/>
        <v>1</v>
      </c>
      <c r="AX322" s="32" t="b">
        <f t="shared" si="63"/>
        <v>1</v>
      </c>
      <c r="AY322" s="32" t="b">
        <f t="shared" si="64"/>
        <v>1</v>
      </c>
      <c r="AZ322" s="32" t="b">
        <f t="shared" si="65"/>
        <v>1</v>
      </c>
      <c r="BA322" t="s">
        <v>10491</v>
      </c>
      <c r="BB322" t="s">
        <v>3458</v>
      </c>
      <c r="BC322">
        <v>42</v>
      </c>
      <c r="BD322">
        <v>20</v>
      </c>
      <c r="BE322">
        <v>1</v>
      </c>
      <c r="BF322" t="s">
        <v>3459</v>
      </c>
      <c r="BG322" t="s">
        <v>9398</v>
      </c>
      <c r="BH322" s="61">
        <v>43172.38406315972</v>
      </c>
      <c r="BI322" t="s">
        <v>9398</v>
      </c>
      <c r="BJ322" s="61">
        <v>43172.38406315972</v>
      </c>
      <c r="BL322" s="32" t="str">
        <f t="shared" si="71"/>
        <v>JBT-556D01</v>
      </c>
      <c r="BM322" s="32" t="b">
        <f t="shared" si="66"/>
        <v>1</v>
      </c>
      <c r="BN322" s="32" t="b">
        <f t="shared" si="67"/>
        <v>1</v>
      </c>
      <c r="BO322" s="32" t="b">
        <f t="shared" si="68"/>
        <v>1</v>
      </c>
      <c r="BP322" s="32" t="b">
        <f t="shared" si="69"/>
        <v>1</v>
      </c>
      <c r="BQ322" s="46" t="s">
        <v>11496</v>
      </c>
      <c r="BR322" s="46" t="s">
        <v>3448</v>
      </c>
      <c r="BS322" s="46">
        <v>30</v>
      </c>
      <c r="BT322" s="46">
        <v>10</v>
      </c>
      <c r="BU322" s="46">
        <v>0.5</v>
      </c>
      <c r="BV322" s="46" t="s">
        <v>3449</v>
      </c>
      <c r="BW322" s="46" t="s">
        <v>9398</v>
      </c>
      <c r="BX322" s="61">
        <v>43165.319040821756</v>
      </c>
      <c r="BY322" s="46" t="s">
        <v>9398</v>
      </c>
      <c r="BZ322" s="61">
        <v>43165.319040821756</v>
      </c>
    </row>
    <row r="323" spans="48:78" x14ac:dyDescent="0.35">
      <c r="AV323" s="32" t="str">
        <f t="shared" si="70"/>
        <v>JBT-452D07</v>
      </c>
      <c r="AW323" s="32" t="b">
        <f t="shared" si="62"/>
        <v>1</v>
      </c>
      <c r="AX323" s="32" t="b">
        <f t="shared" si="63"/>
        <v>1</v>
      </c>
      <c r="AY323" s="32" t="b">
        <f t="shared" si="64"/>
        <v>1</v>
      </c>
      <c r="AZ323" s="32" t="b">
        <f t="shared" si="65"/>
        <v>1</v>
      </c>
      <c r="BA323" t="s">
        <v>10491</v>
      </c>
      <c r="BB323" t="s">
        <v>3460</v>
      </c>
      <c r="BC323">
        <v>30</v>
      </c>
      <c r="BD323">
        <v>30</v>
      </c>
      <c r="BE323">
        <v>1</v>
      </c>
      <c r="BF323" t="s">
        <v>3461</v>
      </c>
      <c r="BG323" t="s">
        <v>9398</v>
      </c>
      <c r="BH323" s="61">
        <v>43172.384063344907</v>
      </c>
      <c r="BI323" t="s">
        <v>9398</v>
      </c>
      <c r="BJ323" s="61">
        <v>43172.384063344907</v>
      </c>
      <c r="BL323" s="32" t="str">
        <f t="shared" si="71"/>
        <v>JBT-556D02</v>
      </c>
      <c r="BM323" s="32" t="b">
        <f t="shared" si="66"/>
        <v>1</v>
      </c>
      <c r="BN323" s="32" t="b">
        <f t="shared" si="67"/>
        <v>1</v>
      </c>
      <c r="BO323" s="32" t="b">
        <f t="shared" si="68"/>
        <v>1</v>
      </c>
      <c r="BP323" s="32" t="b">
        <f t="shared" si="69"/>
        <v>1</v>
      </c>
      <c r="BQ323" s="46" t="s">
        <v>11496</v>
      </c>
      <c r="BR323" s="46" t="s">
        <v>3450</v>
      </c>
      <c r="BS323" s="46">
        <v>30</v>
      </c>
      <c r="BT323" s="46">
        <v>10</v>
      </c>
      <c r="BU323" s="46">
        <v>1</v>
      </c>
      <c r="BV323" s="46" t="s">
        <v>3451</v>
      </c>
      <c r="BW323" s="46" t="s">
        <v>9398</v>
      </c>
      <c r="BX323" s="61">
        <v>43165.319041053241</v>
      </c>
      <c r="BY323" s="46" t="s">
        <v>9398</v>
      </c>
      <c r="BZ323" s="61">
        <v>43165.319041053241</v>
      </c>
    </row>
    <row r="324" spans="48:78" x14ac:dyDescent="0.35">
      <c r="AV324" s="32" t="str">
        <f t="shared" si="70"/>
        <v>JBT-452D08</v>
      </c>
      <c r="AW324" s="32" t="b">
        <f t="shared" si="62"/>
        <v>1</v>
      </c>
      <c r="AX324" s="32" t="b">
        <f t="shared" si="63"/>
        <v>1</v>
      </c>
      <c r="AY324" s="32" t="b">
        <f t="shared" si="64"/>
        <v>1</v>
      </c>
      <c r="AZ324" s="32" t="b">
        <f t="shared" si="65"/>
        <v>1</v>
      </c>
      <c r="BA324" t="s">
        <v>10491</v>
      </c>
      <c r="BB324" t="s">
        <v>3462</v>
      </c>
      <c r="BC324">
        <v>0</v>
      </c>
      <c r="BD324">
        <v>0</v>
      </c>
      <c r="BE324">
        <v>2</v>
      </c>
      <c r="BF324" t="s">
        <v>3463</v>
      </c>
      <c r="BG324" t="s">
        <v>9398</v>
      </c>
      <c r="BH324" s="61">
        <v>43172.384063576392</v>
      </c>
      <c r="BI324" t="s">
        <v>9398</v>
      </c>
      <c r="BJ324" s="61">
        <v>43172.384063576392</v>
      </c>
      <c r="BL324" s="32" t="str">
        <f t="shared" si="71"/>
        <v>JBT-556D03</v>
      </c>
      <c r="BM324" s="32" t="b">
        <f t="shared" si="66"/>
        <v>1</v>
      </c>
      <c r="BN324" s="32" t="b">
        <f t="shared" si="67"/>
        <v>1</v>
      </c>
      <c r="BO324" s="32" t="b">
        <f t="shared" si="68"/>
        <v>1</v>
      </c>
      <c r="BP324" s="32" t="b">
        <f t="shared" si="69"/>
        <v>1</v>
      </c>
      <c r="BQ324" s="46" t="s">
        <v>11496</v>
      </c>
      <c r="BR324" s="46" t="s">
        <v>3452</v>
      </c>
      <c r="BS324" s="46">
        <v>30</v>
      </c>
      <c r="BT324" s="46">
        <v>10</v>
      </c>
      <c r="BU324" s="46">
        <v>2</v>
      </c>
      <c r="BV324" s="46" t="s">
        <v>3453</v>
      </c>
      <c r="BW324" s="46" t="s">
        <v>9398</v>
      </c>
      <c r="BX324" s="61">
        <v>43165.3190412037</v>
      </c>
      <c r="BY324" s="46" t="s">
        <v>9398</v>
      </c>
      <c r="BZ324" s="61">
        <v>43165.3190412037</v>
      </c>
    </row>
    <row r="325" spans="48:78" x14ac:dyDescent="0.35">
      <c r="AV325" s="32" t="str">
        <f t="shared" si="70"/>
        <v>JBT-452D09</v>
      </c>
      <c r="AW325" s="32" t="b">
        <f t="shared" ref="AW325:AW388" si="72">IFERROR(VLOOKUP(BB325,$AE:$AF,2,0),"")=BF325</f>
        <v>1</v>
      </c>
      <c r="AX325" s="32" t="b">
        <f t="shared" ref="AX325:AX388" si="73">IFERROR(VLOOKUP(BB325,$AE:$AT,3,0),"")=BC325</f>
        <v>1</v>
      </c>
      <c r="AY325" s="32" t="b">
        <f t="shared" ref="AY325:AY388" si="74">IFERROR(VLOOKUP(BB325,$AE:$AT,8,0),"")=BD325</f>
        <v>1</v>
      </c>
      <c r="AZ325" s="32" t="b">
        <f t="shared" ref="AZ325:AZ388" si="75">IFERROR(VLOOKUP(BB325,$AE:$AT,12,0),"")=BE325</f>
        <v>1</v>
      </c>
      <c r="BA325" t="s">
        <v>10491</v>
      </c>
      <c r="BB325" t="s">
        <v>3464</v>
      </c>
      <c r="BC325">
        <v>42</v>
      </c>
      <c r="BD325">
        <v>10</v>
      </c>
      <c r="BE325">
        <v>0.5</v>
      </c>
      <c r="BF325" t="s">
        <v>3465</v>
      </c>
      <c r="BG325" t="s">
        <v>9398</v>
      </c>
      <c r="BH325" s="61">
        <v>43172.384063773148</v>
      </c>
      <c r="BI325" t="s">
        <v>9398</v>
      </c>
      <c r="BJ325" s="61">
        <v>43172.384063773148</v>
      </c>
      <c r="BL325" s="32" t="str">
        <f t="shared" si="71"/>
        <v>JBT-556D04</v>
      </c>
      <c r="BM325" s="32" t="b">
        <f t="shared" ref="BM325:BM388" si="76">IFERROR(VLOOKUP(BR325,$AE:$AF,2,0),"")=BV325</f>
        <v>1</v>
      </c>
      <c r="BN325" s="32" t="b">
        <f t="shared" ref="BN325:BN388" si="77">IFERROR(VLOOKUP(BR325,$AE:$AT,3,0),"")=BS325</f>
        <v>1</v>
      </c>
      <c r="BO325" s="32" t="b">
        <f t="shared" ref="BO325:BO388" si="78">IFERROR(VLOOKUP(BR325,$AE:$AT,8,0),"")=BT325</f>
        <v>1</v>
      </c>
      <c r="BP325" s="32" t="b">
        <f t="shared" ref="BP325:BP388" si="79">IFERROR(VLOOKUP(BR325,$AE:$AT,12,0),"")=BU325</f>
        <v>1</v>
      </c>
      <c r="BQ325" s="46" t="s">
        <v>11496</v>
      </c>
      <c r="BR325" s="46" t="s">
        <v>3454</v>
      </c>
      <c r="BS325" s="46">
        <v>30</v>
      </c>
      <c r="BT325" s="46">
        <v>15</v>
      </c>
      <c r="BU325" s="46">
        <v>2</v>
      </c>
      <c r="BV325" s="46" t="s">
        <v>3455</v>
      </c>
      <c r="BW325" s="46" t="s">
        <v>9398</v>
      </c>
      <c r="BX325" s="61">
        <v>43165.319041400464</v>
      </c>
      <c r="BY325" s="46" t="s">
        <v>9398</v>
      </c>
      <c r="BZ325" s="61">
        <v>43165.319041400464</v>
      </c>
    </row>
    <row r="326" spans="48:78" x14ac:dyDescent="0.35">
      <c r="AV326" s="32" t="str">
        <f t="shared" si="70"/>
        <v>JBT-452D10</v>
      </c>
      <c r="AW326" s="32" t="b">
        <f t="shared" si="72"/>
        <v>1</v>
      </c>
      <c r="AX326" s="32" t="b">
        <f t="shared" si="73"/>
        <v>1</v>
      </c>
      <c r="AY326" s="32" t="b">
        <f t="shared" si="74"/>
        <v>1</v>
      </c>
      <c r="AZ326" s="32" t="b">
        <f t="shared" si="75"/>
        <v>1</v>
      </c>
      <c r="BA326" t="s">
        <v>10491</v>
      </c>
      <c r="BB326" t="s">
        <v>3466</v>
      </c>
      <c r="BC326">
        <v>30</v>
      </c>
      <c r="BD326">
        <v>20</v>
      </c>
      <c r="BE326">
        <v>2</v>
      </c>
      <c r="BF326" t="s">
        <v>3476</v>
      </c>
      <c r="BG326" t="s">
        <v>9398</v>
      </c>
      <c r="BH326" s="61">
        <v>43172.384063969905</v>
      </c>
      <c r="BI326" t="s">
        <v>9398</v>
      </c>
      <c r="BJ326" s="61">
        <v>43172.384063969905</v>
      </c>
      <c r="BL326" s="32" t="str">
        <f t="shared" si="71"/>
        <v>JBT-556D05</v>
      </c>
      <c r="BM326" s="32" t="b">
        <f t="shared" si="76"/>
        <v>1</v>
      </c>
      <c r="BN326" s="32" t="b">
        <f t="shared" si="77"/>
        <v>1</v>
      </c>
      <c r="BO326" s="32" t="b">
        <f t="shared" si="78"/>
        <v>1</v>
      </c>
      <c r="BP326" s="32" t="b">
        <f t="shared" si="79"/>
        <v>1</v>
      </c>
      <c r="BQ326" s="46" t="s">
        <v>11496</v>
      </c>
      <c r="BR326" s="46" t="s">
        <v>3456</v>
      </c>
      <c r="BS326" s="46">
        <v>30</v>
      </c>
      <c r="BT326" s="46">
        <v>20</v>
      </c>
      <c r="BU326" s="46">
        <v>1</v>
      </c>
      <c r="BV326" s="46" t="s">
        <v>3457</v>
      </c>
      <c r="BW326" s="46" t="s">
        <v>9398</v>
      </c>
      <c r="BX326" s="61">
        <v>43165.319041550923</v>
      </c>
      <c r="BY326" s="46" t="s">
        <v>9398</v>
      </c>
      <c r="BZ326" s="61">
        <v>43165.319041550923</v>
      </c>
    </row>
    <row r="327" spans="48:78" x14ac:dyDescent="0.35">
      <c r="AV327" s="32" t="str">
        <f t="shared" si="70"/>
        <v>JBT-452D11</v>
      </c>
      <c r="AW327" s="32" t="b">
        <f t="shared" si="72"/>
        <v>1</v>
      </c>
      <c r="AX327" s="32" t="b">
        <f t="shared" si="73"/>
        <v>1</v>
      </c>
      <c r="AY327" s="32" t="b">
        <f t="shared" si="74"/>
        <v>1</v>
      </c>
      <c r="AZ327" s="32" t="b">
        <f t="shared" si="75"/>
        <v>1</v>
      </c>
      <c r="BA327" t="s">
        <v>10491</v>
      </c>
      <c r="BB327" t="s">
        <v>3467</v>
      </c>
      <c r="BC327">
        <v>60</v>
      </c>
      <c r="BD327">
        <v>15</v>
      </c>
      <c r="BE327">
        <v>2</v>
      </c>
      <c r="BF327" t="s">
        <v>3468</v>
      </c>
      <c r="BG327" t="s">
        <v>9398</v>
      </c>
      <c r="BH327" s="61">
        <v>43172.384064155092</v>
      </c>
      <c r="BI327" t="s">
        <v>9398</v>
      </c>
      <c r="BJ327" s="61">
        <v>43172.384064155092</v>
      </c>
      <c r="BL327" s="32" t="str">
        <f t="shared" si="71"/>
        <v>JBT-556D06</v>
      </c>
      <c r="BM327" s="32" t="b">
        <f t="shared" si="76"/>
        <v>1</v>
      </c>
      <c r="BN327" s="32" t="b">
        <f t="shared" si="77"/>
        <v>1</v>
      </c>
      <c r="BO327" s="32" t="b">
        <f t="shared" si="78"/>
        <v>1</v>
      </c>
      <c r="BP327" s="32" t="b">
        <f t="shared" si="79"/>
        <v>1</v>
      </c>
      <c r="BQ327" s="46" t="s">
        <v>11496</v>
      </c>
      <c r="BR327" s="46" t="s">
        <v>3458</v>
      </c>
      <c r="BS327" s="46">
        <v>42</v>
      </c>
      <c r="BT327" s="46">
        <v>20</v>
      </c>
      <c r="BU327" s="46">
        <v>1</v>
      </c>
      <c r="BV327" s="46" t="s">
        <v>3459</v>
      </c>
      <c r="BW327" s="46" t="s">
        <v>9398</v>
      </c>
      <c r="BX327" s="61">
        <v>43165.31904170139</v>
      </c>
      <c r="BY327" s="46" t="s">
        <v>9398</v>
      </c>
      <c r="BZ327" s="61">
        <v>43165.31904170139</v>
      </c>
    </row>
    <row r="328" spans="48:78" x14ac:dyDescent="0.35">
      <c r="AV328" s="32" t="str">
        <f t="shared" ref="AV328:AV391" si="80">BA328&amp;BB328</f>
        <v>JBT-452D12</v>
      </c>
      <c r="AW328" s="32" t="b">
        <f t="shared" si="72"/>
        <v>1</v>
      </c>
      <c r="AX328" s="32" t="b">
        <f t="shared" si="73"/>
        <v>1</v>
      </c>
      <c r="AY328" s="32" t="b">
        <f t="shared" si="74"/>
        <v>1</v>
      </c>
      <c r="AZ328" s="32" t="b">
        <f t="shared" si="75"/>
        <v>1</v>
      </c>
      <c r="BA328" t="s">
        <v>10491</v>
      </c>
      <c r="BB328" t="s">
        <v>3469</v>
      </c>
      <c r="BC328">
        <v>15</v>
      </c>
      <c r="BD328">
        <v>10</v>
      </c>
      <c r="BE328">
        <v>2</v>
      </c>
      <c r="BF328" t="s">
        <v>3473</v>
      </c>
      <c r="BG328" t="s">
        <v>9398</v>
      </c>
      <c r="BH328" s="61">
        <v>43172.384064351849</v>
      </c>
      <c r="BI328" t="s">
        <v>9398</v>
      </c>
      <c r="BJ328" s="61">
        <v>43172.384064351849</v>
      </c>
      <c r="BL328" s="32" t="str">
        <f t="shared" ref="BL328:BL391" si="81">BQ328&amp;BR328</f>
        <v>JBT-556D07</v>
      </c>
      <c r="BM328" s="32" t="b">
        <f t="shared" si="76"/>
        <v>1</v>
      </c>
      <c r="BN328" s="32" t="b">
        <f t="shared" si="77"/>
        <v>1</v>
      </c>
      <c r="BO328" s="32" t="b">
        <f t="shared" si="78"/>
        <v>1</v>
      </c>
      <c r="BP328" s="32" t="b">
        <f t="shared" si="79"/>
        <v>1</v>
      </c>
      <c r="BQ328" s="46" t="s">
        <v>11496</v>
      </c>
      <c r="BR328" s="46" t="s">
        <v>3460</v>
      </c>
      <c r="BS328" s="46">
        <v>30</v>
      </c>
      <c r="BT328" s="46">
        <v>30</v>
      </c>
      <c r="BU328" s="46">
        <v>1</v>
      </c>
      <c r="BV328" s="46" t="s">
        <v>3461</v>
      </c>
      <c r="BW328" s="46" t="s">
        <v>9398</v>
      </c>
      <c r="BX328" s="61">
        <v>43165.319041898147</v>
      </c>
      <c r="BY328" s="46" t="s">
        <v>9398</v>
      </c>
      <c r="BZ328" s="61">
        <v>43165.319041898147</v>
      </c>
    </row>
    <row r="329" spans="48:78" x14ac:dyDescent="0.35">
      <c r="AV329" s="32" t="str">
        <f t="shared" si="80"/>
        <v>JBT-452D13</v>
      </c>
      <c r="AW329" s="32" t="b">
        <f t="shared" si="72"/>
        <v>1</v>
      </c>
      <c r="AX329" s="32" t="b">
        <f t="shared" si="73"/>
        <v>1</v>
      </c>
      <c r="AY329" s="32" t="b">
        <f t="shared" si="74"/>
        <v>1</v>
      </c>
      <c r="AZ329" s="32" t="b">
        <f t="shared" si="75"/>
        <v>1</v>
      </c>
      <c r="BA329" t="s">
        <v>10491</v>
      </c>
      <c r="BB329" t="s">
        <v>3470</v>
      </c>
      <c r="BC329">
        <v>30</v>
      </c>
      <c r="BD329">
        <v>10</v>
      </c>
      <c r="BE329">
        <v>1.5</v>
      </c>
      <c r="BF329" t="s">
        <v>3471</v>
      </c>
      <c r="BG329" t="s">
        <v>9398</v>
      </c>
      <c r="BH329" s="61">
        <v>43172.384064895836</v>
      </c>
      <c r="BI329" t="s">
        <v>9398</v>
      </c>
      <c r="BJ329" s="61">
        <v>43172.384064895836</v>
      </c>
      <c r="BL329" s="32" t="str">
        <f t="shared" si="81"/>
        <v>JBT-556D08</v>
      </c>
      <c r="BM329" s="32" t="b">
        <f t="shared" si="76"/>
        <v>1</v>
      </c>
      <c r="BN329" s="32" t="b">
        <f t="shared" si="77"/>
        <v>1</v>
      </c>
      <c r="BO329" s="32" t="b">
        <f t="shared" si="78"/>
        <v>1</v>
      </c>
      <c r="BP329" s="32" t="b">
        <f t="shared" si="79"/>
        <v>1</v>
      </c>
      <c r="BQ329" s="46" t="s">
        <v>11496</v>
      </c>
      <c r="BR329" s="46" t="s">
        <v>3462</v>
      </c>
      <c r="BS329" s="46">
        <v>0</v>
      </c>
      <c r="BT329" s="46">
        <v>0</v>
      </c>
      <c r="BU329" s="46">
        <v>2</v>
      </c>
      <c r="BV329" s="46" t="s">
        <v>3463</v>
      </c>
      <c r="BW329" s="46" t="s">
        <v>9398</v>
      </c>
      <c r="BX329" s="61">
        <v>43165.31904209491</v>
      </c>
      <c r="BY329" s="46" t="s">
        <v>9398</v>
      </c>
      <c r="BZ329" s="61">
        <v>43165.31904209491</v>
      </c>
    </row>
    <row r="330" spans="48:78" x14ac:dyDescent="0.35">
      <c r="AV330" s="32" t="str">
        <f t="shared" si="80"/>
        <v>JBT-452D14</v>
      </c>
      <c r="AW330" s="32" t="b">
        <f t="shared" si="72"/>
        <v>1</v>
      </c>
      <c r="AX330" s="32" t="b">
        <f t="shared" si="73"/>
        <v>1</v>
      </c>
      <c r="AY330" s="32" t="b">
        <f t="shared" si="74"/>
        <v>1</v>
      </c>
      <c r="AZ330" s="32" t="b">
        <f t="shared" si="75"/>
        <v>1</v>
      </c>
      <c r="BA330" t="s">
        <v>10491</v>
      </c>
      <c r="BB330" t="s">
        <v>3472</v>
      </c>
      <c r="BC330">
        <v>45</v>
      </c>
      <c r="BD330">
        <v>15</v>
      </c>
      <c r="BE330">
        <v>2</v>
      </c>
      <c r="BF330" t="s">
        <v>9879</v>
      </c>
      <c r="BG330" t="s">
        <v>9398</v>
      </c>
      <c r="BH330" s="61">
        <v>43173.344186724535</v>
      </c>
      <c r="BI330" t="s">
        <v>9398</v>
      </c>
      <c r="BJ330" s="61">
        <v>43173.344186724535</v>
      </c>
      <c r="BL330" s="32" t="str">
        <f t="shared" si="81"/>
        <v>JBT-556D09</v>
      </c>
      <c r="BM330" s="32" t="b">
        <f t="shared" si="76"/>
        <v>1</v>
      </c>
      <c r="BN330" s="32" t="b">
        <f t="shared" si="77"/>
        <v>1</v>
      </c>
      <c r="BO330" s="32" t="b">
        <f t="shared" si="78"/>
        <v>1</v>
      </c>
      <c r="BP330" s="32" t="b">
        <f t="shared" si="79"/>
        <v>1</v>
      </c>
      <c r="BQ330" s="46" t="s">
        <v>11496</v>
      </c>
      <c r="BR330" s="46" t="s">
        <v>3464</v>
      </c>
      <c r="BS330" s="46">
        <v>42</v>
      </c>
      <c r="BT330" s="46">
        <v>10</v>
      </c>
      <c r="BU330" s="46">
        <v>0.5</v>
      </c>
      <c r="BV330" s="46" t="s">
        <v>3465</v>
      </c>
      <c r="BW330" s="46" t="s">
        <v>9398</v>
      </c>
      <c r="BX330" s="61">
        <v>43165.319042280091</v>
      </c>
      <c r="BY330" s="46" t="s">
        <v>9398</v>
      </c>
      <c r="BZ330" s="61">
        <v>43165.319042280091</v>
      </c>
    </row>
    <row r="331" spans="48:78" x14ac:dyDescent="0.35">
      <c r="AV331" s="32" t="str">
        <f t="shared" si="80"/>
        <v>JBT-452D15</v>
      </c>
      <c r="AW331" s="32" t="b">
        <f t="shared" si="72"/>
        <v>1</v>
      </c>
      <c r="AX331" s="32" t="b">
        <f t="shared" si="73"/>
        <v>1</v>
      </c>
      <c r="AY331" s="32" t="b">
        <f t="shared" si="74"/>
        <v>1</v>
      </c>
      <c r="AZ331" s="32" t="b">
        <f t="shared" si="75"/>
        <v>1</v>
      </c>
      <c r="BA331" t="s">
        <v>10491</v>
      </c>
      <c r="BB331" t="s">
        <v>3474</v>
      </c>
      <c r="BC331">
        <v>60</v>
      </c>
      <c r="BD331">
        <v>10</v>
      </c>
      <c r="BE331">
        <v>2</v>
      </c>
      <c r="BF331" t="s">
        <v>3475</v>
      </c>
      <c r="BG331" t="s">
        <v>9398</v>
      </c>
      <c r="BH331" s="61">
        <v>43172.384065162034</v>
      </c>
      <c r="BI331" t="s">
        <v>9398</v>
      </c>
      <c r="BJ331" s="61">
        <v>43172.384065162034</v>
      </c>
      <c r="BL331" s="32" t="str">
        <f t="shared" si="81"/>
        <v>JBT-556D10</v>
      </c>
      <c r="BM331" s="32" t="b">
        <f t="shared" si="76"/>
        <v>1</v>
      </c>
      <c r="BN331" s="32" t="b">
        <f t="shared" si="77"/>
        <v>1</v>
      </c>
      <c r="BO331" s="32" t="b">
        <f t="shared" si="78"/>
        <v>1</v>
      </c>
      <c r="BP331" s="32" t="b">
        <f t="shared" si="79"/>
        <v>1</v>
      </c>
      <c r="BQ331" s="46" t="s">
        <v>11496</v>
      </c>
      <c r="BR331" s="46" t="s">
        <v>3466</v>
      </c>
      <c r="BS331" s="46">
        <v>30</v>
      </c>
      <c r="BT331" s="46">
        <v>20</v>
      </c>
      <c r="BU331" s="46">
        <v>2</v>
      </c>
      <c r="BV331" s="46" t="s">
        <v>3476</v>
      </c>
      <c r="BW331" s="46" t="s">
        <v>9398</v>
      </c>
      <c r="BX331" s="61">
        <v>43165.319042442126</v>
      </c>
      <c r="BY331" s="46" t="s">
        <v>9398</v>
      </c>
      <c r="BZ331" s="61">
        <v>43165.319042442126</v>
      </c>
    </row>
    <row r="332" spans="48:78" x14ac:dyDescent="0.35">
      <c r="AV332" s="32" t="str">
        <f t="shared" si="80"/>
        <v>JBT-452D16</v>
      </c>
      <c r="AW332" s="32" t="b">
        <f t="shared" si="72"/>
        <v>1</v>
      </c>
      <c r="AX332" s="32" t="b">
        <f t="shared" si="73"/>
        <v>1</v>
      </c>
      <c r="AY332" s="32" t="b">
        <f t="shared" si="74"/>
        <v>1</v>
      </c>
      <c r="AZ332" s="32" t="b">
        <f t="shared" si="75"/>
        <v>1</v>
      </c>
      <c r="BA332" t="s">
        <v>10491</v>
      </c>
      <c r="BB332" t="s">
        <v>10290</v>
      </c>
      <c r="BC332">
        <v>55</v>
      </c>
      <c r="BD332">
        <v>15</v>
      </c>
      <c r="BE332">
        <v>2</v>
      </c>
      <c r="BF332" t="s">
        <v>10291</v>
      </c>
      <c r="BG332" t="s">
        <v>9398</v>
      </c>
      <c r="BH332" s="61">
        <v>43244.573502511572</v>
      </c>
      <c r="BI332" t="s">
        <v>9398</v>
      </c>
      <c r="BJ332" s="61">
        <v>43244.573502511572</v>
      </c>
      <c r="BL332" s="32" t="str">
        <f t="shared" si="81"/>
        <v>JBT-556D11</v>
      </c>
      <c r="BM332" s="32" t="b">
        <f t="shared" si="76"/>
        <v>1</v>
      </c>
      <c r="BN332" s="32" t="b">
        <f t="shared" si="77"/>
        <v>1</v>
      </c>
      <c r="BO332" s="32" t="b">
        <f t="shared" si="78"/>
        <v>1</v>
      </c>
      <c r="BP332" s="32" t="b">
        <f t="shared" si="79"/>
        <v>1</v>
      </c>
      <c r="BQ332" s="46" t="s">
        <v>11496</v>
      </c>
      <c r="BR332" s="46" t="s">
        <v>3467</v>
      </c>
      <c r="BS332" s="46">
        <v>60</v>
      </c>
      <c r="BT332" s="46">
        <v>15</v>
      </c>
      <c r="BU332" s="46">
        <v>2</v>
      </c>
      <c r="BV332" s="46" t="s">
        <v>3468</v>
      </c>
      <c r="BW332" s="46" t="s">
        <v>9398</v>
      </c>
      <c r="BX332" s="61">
        <v>43165.319042592593</v>
      </c>
      <c r="BY332" s="46" t="s">
        <v>9398</v>
      </c>
      <c r="BZ332" s="61">
        <v>43165.319042592593</v>
      </c>
    </row>
    <row r="333" spans="48:78" x14ac:dyDescent="0.35">
      <c r="AV333" s="32" t="str">
        <f t="shared" si="80"/>
        <v>JBT-452LOC</v>
      </c>
      <c r="AW333" s="32" t="b">
        <f t="shared" si="72"/>
        <v>1</v>
      </c>
      <c r="AX333" s="32" t="b">
        <f t="shared" si="73"/>
        <v>1</v>
      </c>
      <c r="AY333" s="32" t="b">
        <f t="shared" si="74"/>
        <v>1</v>
      </c>
      <c r="AZ333" s="32" t="b">
        <f t="shared" si="75"/>
        <v>1</v>
      </c>
      <c r="BA333" t="s">
        <v>10491</v>
      </c>
      <c r="BB333" t="s">
        <v>3510</v>
      </c>
      <c r="BC333">
        <v>0</v>
      </c>
      <c r="BD333">
        <v>0</v>
      </c>
      <c r="BE333">
        <v>0</v>
      </c>
      <c r="BF333" t="s">
        <v>3511</v>
      </c>
      <c r="BG333" t="s">
        <v>9398</v>
      </c>
      <c r="BH333" s="61">
        <v>43172.384065428239</v>
      </c>
      <c r="BI333" t="s">
        <v>9398</v>
      </c>
      <c r="BJ333" s="61">
        <v>43172.384065428239</v>
      </c>
      <c r="BL333" s="32" t="str">
        <f t="shared" si="81"/>
        <v>JBT-556D12</v>
      </c>
      <c r="BM333" s="32" t="b">
        <f t="shared" si="76"/>
        <v>1</v>
      </c>
      <c r="BN333" s="32" t="b">
        <f t="shared" si="77"/>
        <v>1</v>
      </c>
      <c r="BO333" s="32" t="b">
        <f t="shared" si="78"/>
        <v>1</v>
      </c>
      <c r="BP333" s="32" t="b">
        <f t="shared" si="79"/>
        <v>1</v>
      </c>
      <c r="BQ333" s="46" t="s">
        <v>11496</v>
      </c>
      <c r="BR333" s="46" t="s">
        <v>3469</v>
      </c>
      <c r="BS333" s="46">
        <v>15</v>
      </c>
      <c r="BT333" s="46">
        <v>10</v>
      </c>
      <c r="BU333" s="46">
        <v>2</v>
      </c>
      <c r="BV333" s="46" t="s">
        <v>3473</v>
      </c>
      <c r="BW333" s="46" t="s">
        <v>9398</v>
      </c>
      <c r="BX333" s="61">
        <v>43165.31904282407</v>
      </c>
      <c r="BY333" s="46" t="s">
        <v>9398</v>
      </c>
      <c r="BZ333" s="61">
        <v>43165.31904282407</v>
      </c>
    </row>
    <row r="334" spans="48:78" x14ac:dyDescent="0.35">
      <c r="AV334" s="32" t="str">
        <f t="shared" si="80"/>
        <v>JBT-452N07</v>
      </c>
      <c r="AW334" s="32" t="b">
        <f t="shared" si="72"/>
        <v>1</v>
      </c>
      <c r="AX334" s="32" t="b">
        <f t="shared" si="73"/>
        <v>1</v>
      </c>
      <c r="AY334" s="32" t="b">
        <f t="shared" si="74"/>
        <v>1</v>
      </c>
      <c r="AZ334" s="32" t="b">
        <f t="shared" si="75"/>
        <v>1</v>
      </c>
      <c r="BA334" t="s">
        <v>10491</v>
      </c>
      <c r="BB334" t="s">
        <v>3477</v>
      </c>
      <c r="BC334">
        <v>7</v>
      </c>
      <c r="BD334">
        <v>0</v>
      </c>
      <c r="BE334">
        <v>0</v>
      </c>
      <c r="BF334" t="s">
        <v>3478</v>
      </c>
      <c r="BG334" t="s">
        <v>9398</v>
      </c>
      <c r="BH334" s="61">
        <v>43172.384065706021</v>
      </c>
      <c r="BI334" t="s">
        <v>9398</v>
      </c>
      <c r="BJ334" s="61">
        <v>43172.384065706021</v>
      </c>
      <c r="BL334" s="32" t="str">
        <f t="shared" si="81"/>
        <v>JBT-556D13</v>
      </c>
      <c r="BM334" s="32" t="b">
        <f t="shared" si="76"/>
        <v>1</v>
      </c>
      <c r="BN334" s="32" t="b">
        <f t="shared" si="77"/>
        <v>1</v>
      </c>
      <c r="BO334" s="32" t="b">
        <f t="shared" si="78"/>
        <v>1</v>
      </c>
      <c r="BP334" s="32" t="b">
        <f t="shared" si="79"/>
        <v>1</v>
      </c>
      <c r="BQ334" s="46" t="s">
        <v>11496</v>
      </c>
      <c r="BR334" s="46" t="s">
        <v>3470</v>
      </c>
      <c r="BS334" s="46">
        <v>30</v>
      </c>
      <c r="BT334" s="46">
        <v>10</v>
      </c>
      <c r="BU334" s="46">
        <v>1.5</v>
      </c>
      <c r="BV334" s="46" t="s">
        <v>3471</v>
      </c>
      <c r="BW334" s="46" t="s">
        <v>9398</v>
      </c>
      <c r="BX334" s="61">
        <v>43165.319043020834</v>
      </c>
      <c r="BY334" s="46" t="s">
        <v>9398</v>
      </c>
      <c r="BZ334" s="61">
        <v>43165.319043020834</v>
      </c>
    </row>
    <row r="335" spans="48:78" x14ac:dyDescent="0.35">
      <c r="AV335" s="32" t="str">
        <f t="shared" si="80"/>
        <v>JBT-452N08</v>
      </c>
      <c r="AW335" s="32" t="b">
        <f t="shared" si="72"/>
        <v>1</v>
      </c>
      <c r="AX335" s="32" t="b">
        <f t="shared" si="73"/>
        <v>1</v>
      </c>
      <c r="AY335" s="32" t="b">
        <f t="shared" si="74"/>
        <v>1</v>
      </c>
      <c r="AZ335" s="32" t="b">
        <f t="shared" si="75"/>
        <v>1</v>
      </c>
      <c r="BA335" t="s">
        <v>10491</v>
      </c>
      <c r="BB335" t="s">
        <v>3479</v>
      </c>
      <c r="BC335">
        <v>8</v>
      </c>
      <c r="BD335">
        <v>0</v>
      </c>
      <c r="BE335">
        <v>0</v>
      </c>
      <c r="BF335" t="s">
        <v>3480</v>
      </c>
      <c r="BG335" t="s">
        <v>9398</v>
      </c>
      <c r="BH335" s="61">
        <v>43172.384065891201</v>
      </c>
      <c r="BI335" t="s">
        <v>9398</v>
      </c>
      <c r="BJ335" s="61">
        <v>43172.384065891201</v>
      </c>
      <c r="BL335" s="32" t="str">
        <f t="shared" si="81"/>
        <v>JBT-556D14</v>
      </c>
      <c r="BM335" s="32" t="b">
        <f t="shared" si="76"/>
        <v>1</v>
      </c>
      <c r="BN335" s="32" t="b">
        <f t="shared" si="77"/>
        <v>1</v>
      </c>
      <c r="BO335" s="32" t="b">
        <f t="shared" si="78"/>
        <v>1</v>
      </c>
      <c r="BP335" s="32" t="b">
        <f t="shared" si="79"/>
        <v>1</v>
      </c>
      <c r="BQ335" s="46" t="s">
        <v>11496</v>
      </c>
      <c r="BR335" s="46" t="s">
        <v>3472</v>
      </c>
      <c r="BS335" s="46">
        <v>45</v>
      </c>
      <c r="BT335" s="46">
        <v>15</v>
      </c>
      <c r="BU335" s="46">
        <v>2</v>
      </c>
      <c r="BV335" s="46" t="s">
        <v>9879</v>
      </c>
      <c r="BW335" s="46" t="s">
        <v>9398</v>
      </c>
      <c r="BX335" s="61">
        <v>43173.303010682874</v>
      </c>
      <c r="BY335" s="46" t="s">
        <v>9398</v>
      </c>
      <c r="BZ335" s="61">
        <v>43173.303010682874</v>
      </c>
    </row>
    <row r="336" spans="48:78" x14ac:dyDescent="0.35">
      <c r="AV336" s="32" t="str">
        <f t="shared" si="80"/>
        <v>JBT-452N10</v>
      </c>
      <c r="AW336" s="32" t="b">
        <f t="shared" si="72"/>
        <v>1</v>
      </c>
      <c r="AX336" s="32" t="b">
        <f t="shared" si="73"/>
        <v>1</v>
      </c>
      <c r="AY336" s="32" t="b">
        <f t="shared" si="74"/>
        <v>1</v>
      </c>
      <c r="AZ336" s="32" t="b">
        <f t="shared" si="75"/>
        <v>1</v>
      </c>
      <c r="BA336" t="s">
        <v>10491</v>
      </c>
      <c r="BB336" t="s">
        <v>3481</v>
      </c>
      <c r="BC336">
        <v>10</v>
      </c>
      <c r="BD336">
        <v>0</v>
      </c>
      <c r="BE336">
        <v>0</v>
      </c>
      <c r="BF336" t="s">
        <v>3482</v>
      </c>
      <c r="BG336" t="s">
        <v>9398</v>
      </c>
      <c r="BH336" s="61">
        <v>43172.384066122686</v>
      </c>
      <c r="BI336" t="s">
        <v>9398</v>
      </c>
      <c r="BJ336" s="61">
        <v>43172.384066122686</v>
      </c>
      <c r="BL336" s="32" t="str">
        <f t="shared" si="81"/>
        <v>JBT-556D15</v>
      </c>
      <c r="BM336" s="32" t="b">
        <f t="shared" si="76"/>
        <v>1</v>
      </c>
      <c r="BN336" s="32" t="b">
        <f t="shared" si="77"/>
        <v>1</v>
      </c>
      <c r="BO336" s="32" t="b">
        <f t="shared" si="78"/>
        <v>1</v>
      </c>
      <c r="BP336" s="32" t="b">
        <f t="shared" si="79"/>
        <v>1</v>
      </c>
      <c r="BQ336" s="46" t="s">
        <v>11496</v>
      </c>
      <c r="BR336" s="46" t="s">
        <v>3474</v>
      </c>
      <c r="BS336" s="46">
        <v>60</v>
      </c>
      <c r="BT336" s="46">
        <v>10</v>
      </c>
      <c r="BU336" s="46">
        <v>2</v>
      </c>
      <c r="BV336" s="46" t="s">
        <v>3475</v>
      </c>
      <c r="BW336" s="46" t="s">
        <v>9398</v>
      </c>
      <c r="BX336" s="61">
        <v>43165.319043206022</v>
      </c>
      <c r="BY336" s="46" t="s">
        <v>9398</v>
      </c>
      <c r="BZ336" s="61">
        <v>43165.319043206022</v>
      </c>
    </row>
    <row r="337" spans="48:78" x14ac:dyDescent="0.35">
      <c r="AV337" s="32" t="str">
        <f t="shared" si="80"/>
        <v>JBT-452N15</v>
      </c>
      <c r="AW337" s="32" t="b">
        <f t="shared" si="72"/>
        <v>1</v>
      </c>
      <c r="AX337" s="32" t="b">
        <f t="shared" si="73"/>
        <v>1</v>
      </c>
      <c r="AY337" s="32" t="b">
        <f t="shared" si="74"/>
        <v>1</v>
      </c>
      <c r="AZ337" s="32" t="b">
        <f t="shared" si="75"/>
        <v>1</v>
      </c>
      <c r="BA337" t="s">
        <v>10491</v>
      </c>
      <c r="BB337" t="s">
        <v>3483</v>
      </c>
      <c r="BC337">
        <v>15</v>
      </c>
      <c r="BD337">
        <v>0</v>
      </c>
      <c r="BE337">
        <v>0</v>
      </c>
      <c r="BF337" t="s">
        <v>3484</v>
      </c>
      <c r="BG337" t="s">
        <v>9398</v>
      </c>
      <c r="BH337" s="61">
        <v>43172.384066354163</v>
      </c>
      <c r="BI337" t="s">
        <v>9398</v>
      </c>
      <c r="BJ337" s="61">
        <v>43172.384066354163</v>
      </c>
      <c r="BL337" s="32" t="str">
        <f t="shared" si="81"/>
        <v>JBT-556D16</v>
      </c>
      <c r="BM337" s="32" t="b">
        <f t="shared" si="76"/>
        <v>1</v>
      </c>
      <c r="BN337" s="32" t="b">
        <f t="shared" si="77"/>
        <v>1</v>
      </c>
      <c r="BO337" s="32" t="b">
        <f t="shared" si="78"/>
        <v>1</v>
      </c>
      <c r="BP337" s="32" t="b">
        <f t="shared" si="79"/>
        <v>1</v>
      </c>
      <c r="BQ337" s="46" t="s">
        <v>11496</v>
      </c>
      <c r="BR337" s="46" t="s">
        <v>10290</v>
      </c>
      <c r="BS337" s="46">
        <v>55</v>
      </c>
      <c r="BT337" s="46">
        <v>15</v>
      </c>
      <c r="BU337" s="46">
        <v>2</v>
      </c>
      <c r="BV337" s="46" t="s">
        <v>10291</v>
      </c>
      <c r="BW337" s="46" t="s">
        <v>9398</v>
      </c>
      <c r="BX337" s="61">
        <v>43230.333532060184</v>
      </c>
      <c r="BY337" s="46" t="s">
        <v>9398</v>
      </c>
      <c r="BZ337" s="61">
        <v>43230.333718599541</v>
      </c>
    </row>
    <row r="338" spans="48:78" x14ac:dyDescent="0.35">
      <c r="AV338" s="32" t="str">
        <f t="shared" si="80"/>
        <v>JBT-452N20</v>
      </c>
      <c r="AW338" s="32" t="b">
        <f t="shared" si="72"/>
        <v>1</v>
      </c>
      <c r="AX338" s="32" t="b">
        <f t="shared" si="73"/>
        <v>1</v>
      </c>
      <c r="AY338" s="32" t="b">
        <f t="shared" si="74"/>
        <v>1</v>
      </c>
      <c r="AZ338" s="32" t="b">
        <f t="shared" si="75"/>
        <v>1</v>
      </c>
      <c r="BA338" t="s">
        <v>10491</v>
      </c>
      <c r="BB338" t="s">
        <v>3485</v>
      </c>
      <c r="BC338">
        <v>20</v>
      </c>
      <c r="BD338">
        <v>0</v>
      </c>
      <c r="BE338">
        <v>0</v>
      </c>
      <c r="BF338" t="s">
        <v>3486</v>
      </c>
      <c r="BG338" t="s">
        <v>9398</v>
      </c>
      <c r="BH338" s="61">
        <v>43172.384066550927</v>
      </c>
      <c r="BI338" t="s">
        <v>9398</v>
      </c>
      <c r="BJ338" s="61">
        <v>43172.384066550927</v>
      </c>
      <c r="BL338" s="32" t="str">
        <f t="shared" si="81"/>
        <v>JBT-556D17</v>
      </c>
      <c r="BM338" s="32" t="b">
        <f t="shared" si="76"/>
        <v>1</v>
      </c>
      <c r="BN338" s="32" t="b">
        <f t="shared" si="77"/>
        <v>1</v>
      </c>
      <c r="BO338" s="32" t="b">
        <f t="shared" si="78"/>
        <v>1</v>
      </c>
      <c r="BP338" s="32" t="b">
        <f t="shared" si="79"/>
        <v>1</v>
      </c>
      <c r="BQ338" s="46" t="s">
        <v>11496</v>
      </c>
      <c r="BR338" s="46" t="s">
        <v>11346</v>
      </c>
      <c r="BS338" s="46">
        <v>45</v>
      </c>
      <c r="BT338" s="46">
        <v>40</v>
      </c>
      <c r="BU338" s="46">
        <v>0.5</v>
      </c>
      <c r="BV338" s="46" t="s">
        <v>11347</v>
      </c>
      <c r="BW338" s="46" t="s">
        <v>9398</v>
      </c>
      <c r="BX338" s="61">
        <v>43403.46216412037</v>
      </c>
      <c r="BY338" s="46" t="s">
        <v>9398</v>
      </c>
      <c r="BZ338" s="61">
        <v>43403.46216412037</v>
      </c>
    </row>
    <row r="339" spans="48:78" x14ac:dyDescent="0.35">
      <c r="AV339" s="32" t="str">
        <f t="shared" si="80"/>
        <v>JBT-452N30</v>
      </c>
      <c r="AW339" s="32" t="b">
        <f t="shared" si="72"/>
        <v>1</v>
      </c>
      <c r="AX339" s="32" t="b">
        <f t="shared" si="73"/>
        <v>1</v>
      </c>
      <c r="AY339" s="32" t="b">
        <f t="shared" si="74"/>
        <v>1</v>
      </c>
      <c r="AZ339" s="32" t="b">
        <f t="shared" si="75"/>
        <v>1</v>
      </c>
      <c r="BA339" t="s">
        <v>10491</v>
      </c>
      <c r="BB339" t="s">
        <v>3487</v>
      </c>
      <c r="BC339">
        <v>30</v>
      </c>
      <c r="BD339">
        <v>0</v>
      </c>
      <c r="BE339">
        <v>0</v>
      </c>
      <c r="BF339" t="s">
        <v>3488</v>
      </c>
      <c r="BG339" t="s">
        <v>9398</v>
      </c>
      <c r="BH339" s="61">
        <v>43172.384066747683</v>
      </c>
      <c r="BI339" t="s">
        <v>9398</v>
      </c>
      <c r="BJ339" s="61">
        <v>43172.384066747683</v>
      </c>
      <c r="BL339" s="32" t="str">
        <f t="shared" si="81"/>
        <v>JBT-556LOC</v>
      </c>
      <c r="BM339" s="32" t="b">
        <f t="shared" si="76"/>
        <v>1</v>
      </c>
      <c r="BN339" s="32" t="b">
        <f t="shared" si="77"/>
        <v>1</v>
      </c>
      <c r="BO339" s="32" t="b">
        <f t="shared" si="78"/>
        <v>1</v>
      </c>
      <c r="BP339" s="32" t="b">
        <f t="shared" si="79"/>
        <v>1</v>
      </c>
      <c r="BQ339" s="46" t="s">
        <v>11496</v>
      </c>
      <c r="BR339" s="46" t="s">
        <v>3510</v>
      </c>
      <c r="BS339" s="46">
        <v>0</v>
      </c>
      <c r="BT339" s="46">
        <v>0</v>
      </c>
      <c r="BU339" s="46">
        <v>0</v>
      </c>
      <c r="BV339" s="46" t="s">
        <v>3511</v>
      </c>
      <c r="BW339" s="46" t="s">
        <v>9398</v>
      </c>
      <c r="BX339" s="61">
        <v>43165.319043483796</v>
      </c>
      <c r="BY339" s="46" t="s">
        <v>9398</v>
      </c>
      <c r="BZ339" s="61">
        <v>43165.319043483796</v>
      </c>
    </row>
    <row r="340" spans="48:78" x14ac:dyDescent="0.35">
      <c r="AV340" s="32" t="str">
        <f t="shared" si="80"/>
        <v>JBT-452N40</v>
      </c>
      <c r="AW340" s="32" t="b">
        <f t="shared" si="72"/>
        <v>1</v>
      </c>
      <c r="AX340" s="32" t="b">
        <f t="shared" si="73"/>
        <v>1</v>
      </c>
      <c r="AY340" s="32" t="b">
        <f t="shared" si="74"/>
        <v>1</v>
      </c>
      <c r="AZ340" s="32" t="b">
        <f t="shared" si="75"/>
        <v>1</v>
      </c>
      <c r="BA340" t="s">
        <v>10491</v>
      </c>
      <c r="BB340" t="s">
        <v>3489</v>
      </c>
      <c r="BC340">
        <v>40</v>
      </c>
      <c r="BD340">
        <v>0</v>
      </c>
      <c r="BE340">
        <v>0</v>
      </c>
      <c r="BF340" t="s">
        <v>3490</v>
      </c>
      <c r="BG340" t="s">
        <v>9398</v>
      </c>
      <c r="BH340" s="61">
        <v>43172.384066979168</v>
      </c>
      <c r="BI340" t="s">
        <v>9398</v>
      </c>
      <c r="BJ340" s="61">
        <v>43172.384066979168</v>
      </c>
      <c r="BL340" s="32" t="str">
        <f t="shared" si="81"/>
        <v>JBT-556N07</v>
      </c>
      <c r="BM340" s="32" t="b">
        <f t="shared" si="76"/>
        <v>1</v>
      </c>
      <c r="BN340" s="32" t="b">
        <f t="shared" si="77"/>
        <v>1</v>
      </c>
      <c r="BO340" s="32" t="b">
        <f t="shared" si="78"/>
        <v>1</v>
      </c>
      <c r="BP340" s="32" t="b">
        <f t="shared" si="79"/>
        <v>1</v>
      </c>
      <c r="BQ340" s="46" t="s">
        <v>11496</v>
      </c>
      <c r="BR340" s="46" t="s">
        <v>3477</v>
      </c>
      <c r="BS340" s="46">
        <v>7</v>
      </c>
      <c r="BT340" s="46">
        <v>0</v>
      </c>
      <c r="BU340" s="46">
        <v>0</v>
      </c>
      <c r="BV340" s="46" t="s">
        <v>3478</v>
      </c>
      <c r="BW340" s="46" t="s">
        <v>9398</v>
      </c>
      <c r="BX340" s="61">
        <v>43165.319043750002</v>
      </c>
      <c r="BY340" s="46" t="s">
        <v>9398</v>
      </c>
      <c r="BZ340" s="61">
        <v>43165.319043750002</v>
      </c>
    </row>
    <row r="341" spans="48:78" x14ac:dyDescent="0.35">
      <c r="AV341" s="32" t="str">
        <f t="shared" si="80"/>
        <v>JBT-452N42</v>
      </c>
      <c r="AW341" s="32" t="b">
        <f t="shared" si="72"/>
        <v>1</v>
      </c>
      <c r="AX341" s="32" t="b">
        <f t="shared" si="73"/>
        <v>1</v>
      </c>
      <c r="AY341" s="32" t="b">
        <f t="shared" si="74"/>
        <v>1</v>
      </c>
      <c r="AZ341" s="32" t="b">
        <f t="shared" si="75"/>
        <v>1</v>
      </c>
      <c r="BA341" t="s">
        <v>10491</v>
      </c>
      <c r="BB341" t="s">
        <v>3491</v>
      </c>
      <c r="BC341">
        <v>42</v>
      </c>
      <c r="BD341">
        <v>0</v>
      </c>
      <c r="BE341">
        <v>0</v>
      </c>
      <c r="BF341" t="s">
        <v>3492</v>
      </c>
      <c r="BG341" t="s">
        <v>9398</v>
      </c>
      <c r="BH341" s="61">
        <v>43172.384067164348</v>
      </c>
      <c r="BI341" t="s">
        <v>9398</v>
      </c>
      <c r="BJ341" s="61">
        <v>43172.384067164348</v>
      </c>
      <c r="BL341" s="32" t="str">
        <f t="shared" si="81"/>
        <v>JBT-556N08</v>
      </c>
      <c r="BM341" s="32" t="b">
        <f t="shared" si="76"/>
        <v>1</v>
      </c>
      <c r="BN341" s="32" t="b">
        <f t="shared" si="77"/>
        <v>1</v>
      </c>
      <c r="BO341" s="32" t="b">
        <f t="shared" si="78"/>
        <v>1</v>
      </c>
      <c r="BP341" s="32" t="b">
        <f t="shared" si="79"/>
        <v>1</v>
      </c>
      <c r="BQ341" s="46" t="s">
        <v>11496</v>
      </c>
      <c r="BR341" s="46" t="s">
        <v>3479</v>
      </c>
      <c r="BS341" s="46">
        <v>8</v>
      </c>
      <c r="BT341" s="46">
        <v>0</v>
      </c>
      <c r="BU341" s="46">
        <v>0</v>
      </c>
      <c r="BV341" s="46" t="s">
        <v>3480</v>
      </c>
      <c r="BW341" s="46" t="s">
        <v>9398</v>
      </c>
      <c r="BX341" s="61">
        <v>43165.319044016207</v>
      </c>
      <c r="BY341" s="46" t="s">
        <v>9398</v>
      </c>
      <c r="BZ341" s="61">
        <v>43165.319044016207</v>
      </c>
    </row>
    <row r="342" spans="48:78" x14ac:dyDescent="0.35">
      <c r="AV342" s="32" t="str">
        <f t="shared" si="80"/>
        <v>JBT-452N45</v>
      </c>
      <c r="AW342" s="32" t="b">
        <f t="shared" si="72"/>
        <v>1</v>
      </c>
      <c r="AX342" s="32" t="b">
        <f t="shared" si="73"/>
        <v>1</v>
      </c>
      <c r="AY342" s="32" t="b">
        <f t="shared" si="74"/>
        <v>1</v>
      </c>
      <c r="AZ342" s="32" t="b">
        <f t="shared" si="75"/>
        <v>1</v>
      </c>
      <c r="BA342" t="s">
        <v>10491</v>
      </c>
      <c r="BB342" t="s">
        <v>3493</v>
      </c>
      <c r="BC342">
        <v>45</v>
      </c>
      <c r="BD342">
        <v>0</v>
      </c>
      <c r="BE342">
        <v>0</v>
      </c>
      <c r="BF342" t="s">
        <v>3494</v>
      </c>
      <c r="BG342" t="s">
        <v>9398</v>
      </c>
      <c r="BH342" s="61">
        <v>42755.493243287034</v>
      </c>
      <c r="BI342" t="s">
        <v>9398</v>
      </c>
      <c r="BJ342" s="61">
        <v>42755.493243287034</v>
      </c>
      <c r="BL342" s="32" t="str">
        <f t="shared" si="81"/>
        <v>JBT-556N10</v>
      </c>
      <c r="BM342" s="32" t="b">
        <f t="shared" si="76"/>
        <v>1</v>
      </c>
      <c r="BN342" s="32" t="b">
        <f t="shared" si="77"/>
        <v>1</v>
      </c>
      <c r="BO342" s="32" t="b">
        <f t="shared" si="78"/>
        <v>1</v>
      </c>
      <c r="BP342" s="32" t="b">
        <f t="shared" si="79"/>
        <v>1</v>
      </c>
      <c r="BQ342" s="46" t="s">
        <v>11496</v>
      </c>
      <c r="BR342" s="46" t="s">
        <v>3481</v>
      </c>
      <c r="BS342" s="46">
        <v>10</v>
      </c>
      <c r="BT342" s="46">
        <v>0</v>
      </c>
      <c r="BU342" s="46">
        <v>0</v>
      </c>
      <c r="BV342" s="46" t="s">
        <v>3482</v>
      </c>
      <c r="BW342" s="46" t="s">
        <v>9398</v>
      </c>
      <c r="BX342" s="61">
        <v>43165.319044247684</v>
      </c>
      <c r="BY342" s="46" t="s">
        <v>9398</v>
      </c>
      <c r="BZ342" s="61">
        <v>43165.319044247684</v>
      </c>
    </row>
    <row r="343" spans="48:78" x14ac:dyDescent="0.35">
      <c r="AV343" s="32" t="str">
        <f t="shared" si="80"/>
        <v>JBT-452N50</v>
      </c>
      <c r="AW343" s="32" t="b">
        <f t="shared" si="72"/>
        <v>1</v>
      </c>
      <c r="AX343" s="32" t="b">
        <f t="shared" si="73"/>
        <v>1</v>
      </c>
      <c r="AY343" s="32" t="b">
        <f t="shared" si="74"/>
        <v>1</v>
      </c>
      <c r="AZ343" s="32" t="b">
        <f t="shared" si="75"/>
        <v>1</v>
      </c>
      <c r="BA343" t="s">
        <v>10491</v>
      </c>
      <c r="BB343" t="s">
        <v>3495</v>
      </c>
      <c r="BC343">
        <v>50</v>
      </c>
      <c r="BD343">
        <v>0</v>
      </c>
      <c r="BE343">
        <v>0</v>
      </c>
      <c r="BF343" t="s">
        <v>3496</v>
      </c>
      <c r="BG343" t="s">
        <v>9398</v>
      </c>
      <c r="BH343" s="61">
        <v>43172.384067361112</v>
      </c>
      <c r="BI343" t="s">
        <v>9398</v>
      </c>
      <c r="BJ343" s="61">
        <v>43172.384067361112</v>
      </c>
      <c r="BL343" s="32" t="str">
        <f t="shared" si="81"/>
        <v>JBT-556N15</v>
      </c>
      <c r="BM343" s="32" t="b">
        <f t="shared" si="76"/>
        <v>1</v>
      </c>
      <c r="BN343" s="32" t="b">
        <f t="shared" si="77"/>
        <v>1</v>
      </c>
      <c r="BO343" s="32" t="b">
        <f t="shared" si="78"/>
        <v>1</v>
      </c>
      <c r="BP343" s="32" t="b">
        <f t="shared" si="79"/>
        <v>1</v>
      </c>
      <c r="BQ343" s="46" t="s">
        <v>11496</v>
      </c>
      <c r="BR343" s="46" t="s">
        <v>3483</v>
      </c>
      <c r="BS343" s="46">
        <v>15</v>
      </c>
      <c r="BT343" s="46">
        <v>0</v>
      </c>
      <c r="BU343" s="46">
        <v>0</v>
      </c>
      <c r="BV343" s="46" t="s">
        <v>3484</v>
      </c>
      <c r="BW343" s="46" t="s">
        <v>9398</v>
      </c>
      <c r="BX343" s="61">
        <v>43165.319044479169</v>
      </c>
      <c r="BY343" s="46" t="s">
        <v>9398</v>
      </c>
      <c r="BZ343" s="61">
        <v>43165.319044479169</v>
      </c>
    </row>
    <row r="344" spans="48:78" x14ac:dyDescent="0.35">
      <c r="AV344" s="32" t="str">
        <f t="shared" si="80"/>
        <v>JBT-452N52</v>
      </c>
      <c r="AW344" s="32" t="b">
        <f t="shared" si="72"/>
        <v>1</v>
      </c>
      <c r="AX344" s="32" t="b">
        <f t="shared" si="73"/>
        <v>1</v>
      </c>
      <c r="AY344" s="32" t="b">
        <f t="shared" si="74"/>
        <v>1</v>
      </c>
      <c r="AZ344" s="32" t="b">
        <f t="shared" si="75"/>
        <v>1</v>
      </c>
      <c r="BA344" t="s">
        <v>10491</v>
      </c>
      <c r="BB344" t="s">
        <v>3497</v>
      </c>
      <c r="BC344">
        <v>52</v>
      </c>
      <c r="BD344">
        <v>0</v>
      </c>
      <c r="BE344">
        <v>0</v>
      </c>
      <c r="BF344" t="s">
        <v>3498</v>
      </c>
      <c r="BG344" t="s">
        <v>9398</v>
      </c>
      <c r="BH344" s="61">
        <v>43172.384067592589</v>
      </c>
      <c r="BI344" t="s">
        <v>9398</v>
      </c>
      <c r="BJ344" s="61">
        <v>43172.384067592589</v>
      </c>
      <c r="BL344" s="32" t="str">
        <f t="shared" si="81"/>
        <v>JBT-556N20</v>
      </c>
      <c r="BM344" s="32" t="b">
        <f t="shared" si="76"/>
        <v>1</v>
      </c>
      <c r="BN344" s="32" t="b">
        <f t="shared" si="77"/>
        <v>1</v>
      </c>
      <c r="BO344" s="32" t="b">
        <f t="shared" si="78"/>
        <v>1</v>
      </c>
      <c r="BP344" s="32" t="b">
        <f t="shared" si="79"/>
        <v>1</v>
      </c>
      <c r="BQ344" s="46" t="s">
        <v>11496</v>
      </c>
      <c r="BR344" s="46" t="s">
        <v>3485</v>
      </c>
      <c r="BS344" s="46">
        <v>20</v>
      </c>
      <c r="BT344" s="46">
        <v>0</v>
      </c>
      <c r="BU344" s="46">
        <v>0</v>
      </c>
      <c r="BV344" s="46" t="s">
        <v>3486</v>
      </c>
      <c r="BW344" s="46" t="s">
        <v>9398</v>
      </c>
      <c r="BX344" s="61">
        <v>43165.319044675925</v>
      </c>
      <c r="BY344" s="46" t="s">
        <v>9398</v>
      </c>
      <c r="BZ344" s="61">
        <v>43165.319044675925</v>
      </c>
    </row>
    <row r="345" spans="48:78" x14ac:dyDescent="0.35">
      <c r="AV345" s="32" t="str">
        <f t="shared" si="80"/>
        <v>JBT-452N60</v>
      </c>
      <c r="AW345" s="32" t="b">
        <f t="shared" si="72"/>
        <v>1</v>
      </c>
      <c r="AX345" s="32" t="b">
        <f t="shared" si="73"/>
        <v>1</v>
      </c>
      <c r="AY345" s="32" t="b">
        <f t="shared" si="74"/>
        <v>1</v>
      </c>
      <c r="AZ345" s="32" t="b">
        <f t="shared" si="75"/>
        <v>1</v>
      </c>
      <c r="BA345" t="s">
        <v>10491</v>
      </c>
      <c r="BB345" t="s">
        <v>3499</v>
      </c>
      <c r="BC345">
        <v>60</v>
      </c>
      <c r="BD345">
        <v>0</v>
      </c>
      <c r="BE345">
        <v>0</v>
      </c>
      <c r="BF345" t="s">
        <v>3500</v>
      </c>
      <c r="BG345" t="s">
        <v>9398</v>
      </c>
      <c r="BH345" s="61">
        <v>43172.384067789353</v>
      </c>
      <c r="BI345" t="s">
        <v>9398</v>
      </c>
      <c r="BJ345" s="61">
        <v>43172.384067789353</v>
      </c>
      <c r="BL345" s="32" t="str">
        <f t="shared" si="81"/>
        <v>JBT-556N30</v>
      </c>
      <c r="BM345" s="32" t="b">
        <f t="shared" si="76"/>
        <v>1</v>
      </c>
      <c r="BN345" s="32" t="b">
        <f t="shared" si="77"/>
        <v>1</v>
      </c>
      <c r="BO345" s="32" t="b">
        <f t="shared" si="78"/>
        <v>1</v>
      </c>
      <c r="BP345" s="32" t="b">
        <f t="shared" si="79"/>
        <v>1</v>
      </c>
      <c r="BQ345" s="46" t="s">
        <v>11496</v>
      </c>
      <c r="BR345" s="46" t="s">
        <v>3487</v>
      </c>
      <c r="BS345" s="46">
        <v>30</v>
      </c>
      <c r="BT345" s="46">
        <v>0</v>
      </c>
      <c r="BU345" s="46">
        <v>0</v>
      </c>
      <c r="BV345" s="46" t="s">
        <v>3488</v>
      </c>
      <c r="BW345" s="46" t="s">
        <v>9398</v>
      </c>
      <c r="BX345" s="61">
        <v>43165.319044872682</v>
      </c>
      <c r="BY345" s="46" t="s">
        <v>9398</v>
      </c>
      <c r="BZ345" s="61">
        <v>43165.319044872682</v>
      </c>
    </row>
    <row r="346" spans="48:78" x14ac:dyDescent="0.35">
      <c r="AV346" s="32" t="str">
        <f t="shared" si="80"/>
        <v>JBT-452N75</v>
      </c>
      <c r="AW346" s="32" t="b">
        <f t="shared" si="72"/>
        <v>1</v>
      </c>
      <c r="AX346" s="32" t="b">
        <f t="shared" si="73"/>
        <v>1</v>
      </c>
      <c r="AY346" s="32" t="b">
        <f t="shared" si="74"/>
        <v>1</v>
      </c>
      <c r="AZ346" s="32" t="b">
        <f t="shared" si="75"/>
        <v>1</v>
      </c>
      <c r="BA346" t="s">
        <v>10491</v>
      </c>
      <c r="BB346" t="s">
        <v>3501</v>
      </c>
      <c r="BC346">
        <v>75</v>
      </c>
      <c r="BD346">
        <v>0</v>
      </c>
      <c r="BE346">
        <v>0</v>
      </c>
      <c r="BF346" t="s">
        <v>3502</v>
      </c>
      <c r="BG346" t="s">
        <v>9398</v>
      </c>
      <c r="BH346" s="61">
        <v>43172.384067974534</v>
      </c>
      <c r="BI346" t="s">
        <v>9398</v>
      </c>
      <c r="BJ346" s="61">
        <v>43172.384067974534</v>
      </c>
      <c r="BL346" s="32" t="str">
        <f t="shared" si="81"/>
        <v>JBT-556N40</v>
      </c>
      <c r="BM346" s="32" t="b">
        <f t="shared" si="76"/>
        <v>1</v>
      </c>
      <c r="BN346" s="32" t="b">
        <f t="shared" si="77"/>
        <v>1</v>
      </c>
      <c r="BO346" s="32" t="b">
        <f t="shared" si="78"/>
        <v>1</v>
      </c>
      <c r="BP346" s="32" t="b">
        <f t="shared" si="79"/>
        <v>1</v>
      </c>
      <c r="BQ346" s="46" t="s">
        <v>11496</v>
      </c>
      <c r="BR346" s="46" t="s">
        <v>3489</v>
      </c>
      <c r="BS346" s="46">
        <v>40</v>
      </c>
      <c r="BT346" s="46">
        <v>0</v>
      </c>
      <c r="BU346" s="46">
        <v>0</v>
      </c>
      <c r="BV346" s="46" t="s">
        <v>3490</v>
      </c>
      <c r="BW346" s="46" t="s">
        <v>9398</v>
      </c>
      <c r="BX346" s="61">
        <v>43165.31904505787</v>
      </c>
      <c r="BY346" s="46" t="s">
        <v>9398</v>
      </c>
      <c r="BZ346" s="61">
        <v>43165.31904505787</v>
      </c>
    </row>
    <row r="347" spans="48:78" x14ac:dyDescent="0.35">
      <c r="AV347" s="32" t="str">
        <f t="shared" si="80"/>
        <v>JBT-452N90</v>
      </c>
      <c r="AW347" s="32" t="b">
        <f t="shared" si="72"/>
        <v>1</v>
      </c>
      <c r="AX347" s="32" t="b">
        <f t="shared" si="73"/>
        <v>1</v>
      </c>
      <c r="AY347" s="32" t="b">
        <f t="shared" si="74"/>
        <v>1</v>
      </c>
      <c r="AZ347" s="32" t="b">
        <f t="shared" si="75"/>
        <v>1</v>
      </c>
      <c r="BA347" t="s">
        <v>10491</v>
      </c>
      <c r="BB347" t="s">
        <v>3503</v>
      </c>
      <c r="BC347">
        <v>90</v>
      </c>
      <c r="BD347">
        <v>0</v>
      </c>
      <c r="BE347">
        <v>0</v>
      </c>
      <c r="BF347" t="s">
        <v>3504</v>
      </c>
      <c r="BG347" t="s">
        <v>9398</v>
      </c>
      <c r="BH347" s="61">
        <v>43172.384068171297</v>
      </c>
      <c r="BI347" t="s">
        <v>9398</v>
      </c>
      <c r="BJ347" s="61">
        <v>43172.384068171297</v>
      </c>
      <c r="BL347" s="32" t="str">
        <f t="shared" si="81"/>
        <v>JBT-556N42</v>
      </c>
      <c r="BM347" s="32" t="b">
        <f t="shared" si="76"/>
        <v>1</v>
      </c>
      <c r="BN347" s="32" t="b">
        <f t="shared" si="77"/>
        <v>1</v>
      </c>
      <c r="BO347" s="32" t="b">
        <f t="shared" si="78"/>
        <v>1</v>
      </c>
      <c r="BP347" s="32" t="b">
        <f t="shared" si="79"/>
        <v>1</v>
      </c>
      <c r="BQ347" s="46" t="s">
        <v>11496</v>
      </c>
      <c r="BR347" s="46" t="s">
        <v>3491</v>
      </c>
      <c r="BS347" s="46">
        <v>42</v>
      </c>
      <c r="BT347" s="46">
        <v>0</v>
      </c>
      <c r="BU347" s="46">
        <v>0</v>
      </c>
      <c r="BV347" s="46" t="s">
        <v>3492</v>
      </c>
      <c r="BW347" s="46" t="s">
        <v>9398</v>
      </c>
      <c r="BX347" s="61">
        <v>43165.319045219905</v>
      </c>
      <c r="BY347" s="46" t="s">
        <v>9398</v>
      </c>
      <c r="BZ347" s="61">
        <v>43165.319045219905</v>
      </c>
    </row>
    <row r="348" spans="48:78" x14ac:dyDescent="0.35">
      <c r="AV348" s="32" t="str">
        <f t="shared" si="80"/>
        <v>JBT-452P01</v>
      </c>
      <c r="AW348" s="32" t="b">
        <f t="shared" si="72"/>
        <v>1</v>
      </c>
      <c r="AX348" s="32" t="b">
        <f t="shared" si="73"/>
        <v>1</v>
      </c>
      <c r="AY348" s="32" t="b">
        <f t="shared" si="74"/>
        <v>1</v>
      </c>
      <c r="AZ348" s="32" t="b">
        <f t="shared" si="75"/>
        <v>1</v>
      </c>
      <c r="BA348" t="s">
        <v>10491</v>
      </c>
      <c r="BB348" t="s">
        <v>11461</v>
      </c>
      <c r="BC348">
        <v>0</v>
      </c>
      <c r="BD348">
        <v>0</v>
      </c>
      <c r="BE348">
        <v>0</v>
      </c>
      <c r="BF348" t="s">
        <v>11462</v>
      </c>
      <c r="BG348" t="s">
        <v>9398</v>
      </c>
      <c r="BH348" s="61">
        <v>43402.308067708334</v>
      </c>
      <c r="BI348" t="s">
        <v>9398</v>
      </c>
      <c r="BJ348" s="61">
        <v>43402.308067708334</v>
      </c>
      <c r="BL348" s="32" t="str">
        <f t="shared" si="81"/>
        <v>JBT-556N45</v>
      </c>
      <c r="BM348" s="32" t="b">
        <f t="shared" si="76"/>
        <v>1</v>
      </c>
      <c r="BN348" s="32" t="b">
        <f t="shared" si="77"/>
        <v>1</v>
      </c>
      <c r="BO348" s="32" t="b">
        <f t="shared" si="78"/>
        <v>1</v>
      </c>
      <c r="BP348" s="32" t="b">
        <f t="shared" si="79"/>
        <v>1</v>
      </c>
      <c r="BQ348" s="46" t="s">
        <v>11496</v>
      </c>
      <c r="BR348" s="46" t="s">
        <v>3493</v>
      </c>
      <c r="BS348" s="46">
        <v>45</v>
      </c>
      <c r="BT348" s="46">
        <v>0</v>
      </c>
      <c r="BU348" s="46">
        <v>0</v>
      </c>
      <c r="BV348" s="46" t="s">
        <v>3494</v>
      </c>
      <c r="BW348" s="46" t="s">
        <v>9398</v>
      </c>
      <c r="BX348" s="61">
        <v>43165.319045405093</v>
      </c>
      <c r="BY348" s="46" t="s">
        <v>9398</v>
      </c>
      <c r="BZ348" s="61">
        <v>43165.319045405093</v>
      </c>
    </row>
    <row r="349" spans="48:78" x14ac:dyDescent="0.35">
      <c r="AV349" s="32" t="str">
        <f t="shared" si="80"/>
        <v>JBT-452P10</v>
      </c>
      <c r="AW349" s="32" t="b">
        <f t="shared" si="72"/>
        <v>1</v>
      </c>
      <c r="AX349" s="32" t="b">
        <f t="shared" si="73"/>
        <v>1</v>
      </c>
      <c r="AY349" s="32" t="b">
        <f t="shared" si="74"/>
        <v>1</v>
      </c>
      <c r="AZ349" s="32" t="b">
        <f t="shared" si="75"/>
        <v>1</v>
      </c>
      <c r="BA349" t="s">
        <v>10491</v>
      </c>
      <c r="BB349" t="s">
        <v>3505</v>
      </c>
      <c r="BC349">
        <v>0</v>
      </c>
      <c r="BD349">
        <v>0</v>
      </c>
      <c r="BE349">
        <v>0</v>
      </c>
      <c r="BF349" t="s">
        <v>3506</v>
      </c>
      <c r="BG349" t="s">
        <v>9398</v>
      </c>
      <c r="BH349" s="61">
        <v>43172.384068518521</v>
      </c>
      <c r="BI349" t="s">
        <v>9398</v>
      </c>
      <c r="BJ349" s="61">
        <v>43172.384068518521</v>
      </c>
      <c r="BL349" s="32" t="str">
        <f t="shared" si="81"/>
        <v>JBT-556N50</v>
      </c>
      <c r="BM349" s="32" t="b">
        <f t="shared" si="76"/>
        <v>1</v>
      </c>
      <c r="BN349" s="32" t="b">
        <f t="shared" si="77"/>
        <v>1</v>
      </c>
      <c r="BO349" s="32" t="b">
        <f t="shared" si="78"/>
        <v>1</v>
      </c>
      <c r="BP349" s="32" t="b">
        <f t="shared" si="79"/>
        <v>1</v>
      </c>
      <c r="BQ349" s="46" t="s">
        <v>11496</v>
      </c>
      <c r="BR349" s="46" t="s">
        <v>3495</v>
      </c>
      <c r="BS349" s="46">
        <v>50</v>
      </c>
      <c r="BT349" s="46">
        <v>0</v>
      </c>
      <c r="BU349" s="46">
        <v>0</v>
      </c>
      <c r="BV349" s="46" t="s">
        <v>3496</v>
      </c>
      <c r="BW349" s="46" t="s">
        <v>9398</v>
      </c>
      <c r="BX349" s="61">
        <v>43165.319045752316</v>
      </c>
      <c r="BY349" s="46" t="s">
        <v>9398</v>
      </c>
      <c r="BZ349" s="61">
        <v>43165.319045752316</v>
      </c>
    </row>
    <row r="350" spans="48:78" x14ac:dyDescent="0.35">
      <c r="AV350" s="32" t="str">
        <f t="shared" si="80"/>
        <v>JBT-452P22</v>
      </c>
      <c r="AW350" s="32" t="b">
        <f t="shared" si="72"/>
        <v>1</v>
      </c>
      <c r="AX350" s="32" t="b">
        <f t="shared" si="73"/>
        <v>1</v>
      </c>
      <c r="AY350" s="32" t="b">
        <f t="shared" si="74"/>
        <v>1</v>
      </c>
      <c r="AZ350" s="32" t="b">
        <f t="shared" si="75"/>
        <v>1</v>
      </c>
      <c r="BA350" t="s">
        <v>10491</v>
      </c>
      <c r="BB350" t="s">
        <v>10878</v>
      </c>
      <c r="BC350">
        <v>0</v>
      </c>
      <c r="BD350">
        <v>0</v>
      </c>
      <c r="BE350">
        <v>0</v>
      </c>
      <c r="BF350" t="s">
        <v>10879</v>
      </c>
      <c r="BG350" t="s">
        <v>9398</v>
      </c>
      <c r="BH350" s="61">
        <v>43287.755287499996</v>
      </c>
      <c r="BI350" t="s">
        <v>9398</v>
      </c>
      <c r="BJ350" s="61">
        <v>43287.755287499996</v>
      </c>
      <c r="BL350" s="32" t="str">
        <f t="shared" si="81"/>
        <v>JBT-556N52</v>
      </c>
      <c r="BM350" s="32" t="b">
        <f t="shared" si="76"/>
        <v>1</v>
      </c>
      <c r="BN350" s="32" t="b">
        <f t="shared" si="77"/>
        <v>1</v>
      </c>
      <c r="BO350" s="32" t="b">
        <f t="shared" si="78"/>
        <v>1</v>
      </c>
      <c r="BP350" s="32" t="b">
        <f t="shared" si="79"/>
        <v>1</v>
      </c>
      <c r="BQ350" s="46" t="s">
        <v>11496</v>
      </c>
      <c r="BR350" s="46" t="s">
        <v>3497</v>
      </c>
      <c r="BS350" s="46">
        <v>52</v>
      </c>
      <c r="BT350" s="46">
        <v>0</v>
      </c>
      <c r="BU350" s="46">
        <v>0</v>
      </c>
      <c r="BV350" s="46" t="s">
        <v>3498</v>
      </c>
      <c r="BW350" s="46" t="s">
        <v>9398</v>
      </c>
      <c r="BX350" s="61">
        <v>43165.319045983793</v>
      </c>
      <c r="BY350" s="46" t="s">
        <v>9398</v>
      </c>
      <c r="BZ350" s="61">
        <v>43165.319045983793</v>
      </c>
    </row>
    <row r="351" spans="48:78" x14ac:dyDescent="0.35">
      <c r="AV351" s="32" t="str">
        <f t="shared" si="80"/>
        <v>JBT-452RCT</v>
      </c>
      <c r="AW351" s="32" t="b">
        <f t="shared" si="72"/>
        <v>1</v>
      </c>
      <c r="AX351" s="32" t="b">
        <f t="shared" si="73"/>
        <v>1</v>
      </c>
      <c r="AY351" s="32" t="b">
        <f t="shared" si="74"/>
        <v>1</v>
      </c>
      <c r="AZ351" s="32" t="b">
        <f t="shared" si="75"/>
        <v>1</v>
      </c>
      <c r="BA351" t="s">
        <v>10491</v>
      </c>
      <c r="BB351" t="s">
        <v>3507</v>
      </c>
      <c r="BC351">
        <v>0</v>
      </c>
      <c r="BD351">
        <v>0</v>
      </c>
      <c r="BE351">
        <v>0</v>
      </c>
      <c r="BF351" t="s">
        <v>3508</v>
      </c>
      <c r="BG351" t="s">
        <v>9398</v>
      </c>
      <c r="BH351" s="61">
        <v>43172.384068749998</v>
      </c>
      <c r="BI351" t="s">
        <v>9398</v>
      </c>
      <c r="BJ351" s="61">
        <v>43172.384068749998</v>
      </c>
      <c r="BL351" s="32" t="str">
        <f t="shared" si="81"/>
        <v>JBT-556N60</v>
      </c>
      <c r="BM351" s="32" t="b">
        <f t="shared" si="76"/>
        <v>1</v>
      </c>
      <c r="BN351" s="32" t="b">
        <f t="shared" si="77"/>
        <v>1</v>
      </c>
      <c r="BO351" s="32" t="b">
        <f t="shared" si="78"/>
        <v>1</v>
      </c>
      <c r="BP351" s="32" t="b">
        <f t="shared" si="79"/>
        <v>1</v>
      </c>
      <c r="BQ351" s="46" t="s">
        <v>11496</v>
      </c>
      <c r="BR351" s="46" t="s">
        <v>3499</v>
      </c>
      <c r="BS351" s="46">
        <v>60</v>
      </c>
      <c r="BT351" s="46">
        <v>0</v>
      </c>
      <c r="BU351" s="46">
        <v>0</v>
      </c>
      <c r="BV351" s="46" t="s">
        <v>3500</v>
      </c>
      <c r="BW351" s="46" t="s">
        <v>9398</v>
      </c>
      <c r="BX351" s="61">
        <v>43165.319046180557</v>
      </c>
      <c r="BY351" s="46" t="s">
        <v>9398</v>
      </c>
      <c r="BZ351" s="61">
        <v>43165.319046180557</v>
      </c>
    </row>
    <row r="352" spans="48:78" x14ac:dyDescent="0.35">
      <c r="AV352" s="32" t="str">
        <f t="shared" si="80"/>
        <v>KIN1120</v>
      </c>
      <c r="AW352" s="32" t="b">
        <f t="shared" si="72"/>
        <v>1</v>
      </c>
      <c r="AX352" s="32" t="b">
        <f t="shared" si="73"/>
        <v>1</v>
      </c>
      <c r="AY352" s="32" t="b">
        <f t="shared" si="74"/>
        <v>1</v>
      </c>
      <c r="AZ352" s="32" t="b">
        <f t="shared" si="75"/>
        <v>1</v>
      </c>
      <c r="BA352" t="s">
        <v>14</v>
      </c>
      <c r="BB352">
        <v>120</v>
      </c>
      <c r="BC352">
        <v>120</v>
      </c>
      <c r="BD352">
        <v>0</v>
      </c>
      <c r="BE352">
        <v>0</v>
      </c>
      <c r="BF352" t="s">
        <v>3443</v>
      </c>
      <c r="BG352" t="s">
        <v>11113</v>
      </c>
      <c r="BH352" s="61">
        <v>42941.608254432867</v>
      </c>
      <c r="BI352" t="s">
        <v>11113</v>
      </c>
      <c r="BJ352" s="61">
        <v>42941.608254432867</v>
      </c>
      <c r="BL352" s="32" t="str">
        <f t="shared" si="81"/>
        <v>JBT-556N75</v>
      </c>
      <c r="BM352" s="32" t="b">
        <f t="shared" si="76"/>
        <v>1</v>
      </c>
      <c r="BN352" s="32" t="b">
        <f t="shared" si="77"/>
        <v>1</v>
      </c>
      <c r="BO352" s="32" t="b">
        <f t="shared" si="78"/>
        <v>1</v>
      </c>
      <c r="BP352" s="32" t="b">
        <f t="shared" si="79"/>
        <v>1</v>
      </c>
      <c r="BQ352" s="46" t="s">
        <v>11496</v>
      </c>
      <c r="BR352" s="46" t="s">
        <v>3501</v>
      </c>
      <c r="BS352" s="46">
        <v>75</v>
      </c>
      <c r="BT352" s="46">
        <v>0</v>
      </c>
      <c r="BU352" s="46">
        <v>0</v>
      </c>
      <c r="BV352" s="46" t="s">
        <v>3502</v>
      </c>
      <c r="BW352" s="46" t="s">
        <v>9398</v>
      </c>
      <c r="BX352" s="61">
        <v>43165.319046377313</v>
      </c>
      <c r="BY352" s="46" t="s">
        <v>9398</v>
      </c>
      <c r="BZ352" s="61">
        <v>43165.319046377313</v>
      </c>
    </row>
    <row r="353" spans="48:78" x14ac:dyDescent="0.35">
      <c r="AV353" s="32" t="str">
        <f t="shared" si="80"/>
        <v>KIN1CC</v>
      </c>
      <c r="AW353" s="32" t="b">
        <f t="shared" si="72"/>
        <v>1</v>
      </c>
      <c r="AX353" s="32" t="b">
        <f t="shared" si="73"/>
        <v>1</v>
      </c>
      <c r="AY353" s="32" t="b">
        <f t="shared" si="74"/>
        <v>1</v>
      </c>
      <c r="AZ353" s="32" t="b">
        <f t="shared" si="75"/>
        <v>1</v>
      </c>
      <c r="BA353" t="s">
        <v>14</v>
      </c>
      <c r="BB353" t="s">
        <v>1539</v>
      </c>
      <c r="BC353">
        <v>0</v>
      </c>
      <c r="BD353">
        <v>0</v>
      </c>
      <c r="BE353">
        <v>0</v>
      </c>
      <c r="BF353" t="s">
        <v>3445</v>
      </c>
      <c r="BG353" t="s">
        <v>11113</v>
      </c>
      <c r="BH353" s="61">
        <v>42941.608256331019</v>
      </c>
      <c r="BI353" t="s">
        <v>11113</v>
      </c>
      <c r="BJ353" s="61">
        <v>42941.608256331019</v>
      </c>
      <c r="BL353" s="32" t="str">
        <f t="shared" si="81"/>
        <v>JBT-556N90</v>
      </c>
      <c r="BM353" s="32" t="b">
        <f t="shared" si="76"/>
        <v>1</v>
      </c>
      <c r="BN353" s="32" t="b">
        <f t="shared" si="77"/>
        <v>1</v>
      </c>
      <c r="BO353" s="32" t="b">
        <f t="shared" si="78"/>
        <v>1</v>
      </c>
      <c r="BP353" s="32" t="b">
        <f t="shared" si="79"/>
        <v>1</v>
      </c>
      <c r="BQ353" s="46" t="s">
        <v>11496</v>
      </c>
      <c r="BR353" s="46" t="s">
        <v>3503</v>
      </c>
      <c r="BS353" s="46">
        <v>90</v>
      </c>
      <c r="BT353" s="46">
        <v>0</v>
      </c>
      <c r="BU353" s="46">
        <v>0</v>
      </c>
      <c r="BV353" s="46" t="s">
        <v>3504</v>
      </c>
      <c r="BW353" s="46" t="s">
        <v>9398</v>
      </c>
      <c r="BX353" s="61">
        <v>43165.31904652778</v>
      </c>
      <c r="BY353" s="46" t="s">
        <v>9398</v>
      </c>
      <c r="BZ353" s="61">
        <v>43165.31904652778</v>
      </c>
    </row>
    <row r="354" spans="48:78" x14ac:dyDescent="0.35">
      <c r="AV354" s="32" t="str">
        <f t="shared" si="80"/>
        <v>KIN1CIA</v>
      </c>
      <c r="AW354" s="32" t="b">
        <f t="shared" si="72"/>
        <v>1</v>
      </c>
      <c r="AX354" s="32" t="b">
        <f t="shared" si="73"/>
        <v>1</v>
      </c>
      <c r="AY354" s="32" t="b">
        <f t="shared" si="74"/>
        <v>1</v>
      </c>
      <c r="AZ354" s="32" t="b">
        <f t="shared" si="75"/>
        <v>1</v>
      </c>
      <c r="BA354" t="s">
        <v>14</v>
      </c>
      <c r="BB354" t="s">
        <v>3446</v>
      </c>
      <c r="BC354">
        <v>0</v>
      </c>
      <c r="BD354">
        <v>0</v>
      </c>
      <c r="BE354">
        <v>0</v>
      </c>
      <c r="BF354" t="s">
        <v>3447</v>
      </c>
      <c r="BG354" t="s">
        <v>11113</v>
      </c>
      <c r="BH354" s="61">
        <v>42941.608256562497</v>
      </c>
      <c r="BI354" t="s">
        <v>11113</v>
      </c>
      <c r="BJ354" s="61">
        <v>42941.608256562497</v>
      </c>
      <c r="BL354" s="32" t="str">
        <f t="shared" si="81"/>
        <v>JBT-556P01</v>
      </c>
      <c r="BM354" s="32" t="b">
        <f t="shared" si="76"/>
        <v>1</v>
      </c>
      <c r="BN354" s="32" t="b">
        <f t="shared" si="77"/>
        <v>1</v>
      </c>
      <c r="BO354" s="32" t="b">
        <f t="shared" si="78"/>
        <v>1</v>
      </c>
      <c r="BP354" s="32" t="b">
        <f t="shared" si="79"/>
        <v>1</v>
      </c>
      <c r="BQ354" s="46" t="s">
        <v>11496</v>
      </c>
      <c r="BR354" s="46" t="s">
        <v>11461</v>
      </c>
      <c r="BS354" s="46">
        <v>0</v>
      </c>
      <c r="BT354" s="46">
        <v>0</v>
      </c>
      <c r="BU354" s="46">
        <v>0</v>
      </c>
      <c r="BV354" s="46" t="s">
        <v>11462</v>
      </c>
      <c r="BW354" s="46" t="s">
        <v>9398</v>
      </c>
      <c r="BX354" s="61">
        <v>43403.462164467594</v>
      </c>
      <c r="BY354" s="46" t="s">
        <v>9398</v>
      </c>
      <c r="BZ354" s="61">
        <v>43403.462164467594</v>
      </c>
    </row>
    <row r="355" spans="48:78" x14ac:dyDescent="0.35">
      <c r="AV355" s="32" t="str">
        <f t="shared" si="80"/>
        <v>KIN1D01</v>
      </c>
      <c r="AW355" s="32" t="b">
        <f t="shared" si="72"/>
        <v>1</v>
      </c>
      <c r="AX355" s="32" t="b">
        <f t="shared" si="73"/>
        <v>1</v>
      </c>
      <c r="AY355" s="32" t="b">
        <f t="shared" si="74"/>
        <v>1</v>
      </c>
      <c r="AZ355" s="32" t="b">
        <f t="shared" si="75"/>
        <v>1</v>
      </c>
      <c r="BA355" t="s">
        <v>14</v>
      </c>
      <c r="BB355" t="s">
        <v>3448</v>
      </c>
      <c r="BC355">
        <v>30</v>
      </c>
      <c r="BD355">
        <v>10</v>
      </c>
      <c r="BE355">
        <v>0.5</v>
      </c>
      <c r="BF355" t="s">
        <v>3449</v>
      </c>
      <c r="BG355" t="s">
        <v>11113</v>
      </c>
      <c r="BH355" s="61">
        <v>42941.608256747684</v>
      </c>
      <c r="BI355" t="s">
        <v>11113</v>
      </c>
      <c r="BJ355" s="61">
        <v>42941.611700428242</v>
      </c>
      <c r="BL355" s="32" t="str">
        <f t="shared" si="81"/>
        <v>JBT-556P10</v>
      </c>
      <c r="BM355" s="32" t="b">
        <f t="shared" si="76"/>
        <v>1</v>
      </c>
      <c r="BN355" s="32" t="b">
        <f t="shared" si="77"/>
        <v>1</v>
      </c>
      <c r="BO355" s="32" t="b">
        <f t="shared" si="78"/>
        <v>1</v>
      </c>
      <c r="BP355" s="32" t="b">
        <f t="shared" si="79"/>
        <v>1</v>
      </c>
      <c r="BQ355" s="46" t="s">
        <v>11496</v>
      </c>
      <c r="BR355" s="46" t="s">
        <v>3505</v>
      </c>
      <c r="BS355" s="46">
        <v>0</v>
      </c>
      <c r="BT355" s="46">
        <v>0</v>
      </c>
      <c r="BU355" s="46">
        <v>0</v>
      </c>
      <c r="BV355" s="46" t="s">
        <v>3506</v>
      </c>
      <c r="BW355" s="46" t="s">
        <v>9398</v>
      </c>
      <c r="BX355" s="61">
        <v>43165.31904667824</v>
      </c>
      <c r="BY355" s="46" t="s">
        <v>9398</v>
      </c>
      <c r="BZ355" s="61">
        <v>43165.31904667824</v>
      </c>
    </row>
    <row r="356" spans="48:78" x14ac:dyDescent="0.35">
      <c r="AV356" s="32" t="str">
        <f t="shared" si="80"/>
        <v>KIN1D02</v>
      </c>
      <c r="AW356" s="32" t="b">
        <f t="shared" si="72"/>
        <v>1</v>
      </c>
      <c r="AX356" s="32" t="b">
        <f t="shared" si="73"/>
        <v>1</v>
      </c>
      <c r="AY356" s="32" t="b">
        <f t="shared" si="74"/>
        <v>1</v>
      </c>
      <c r="AZ356" s="32" t="b">
        <f t="shared" si="75"/>
        <v>1</v>
      </c>
      <c r="BA356" t="s">
        <v>14</v>
      </c>
      <c r="BB356" t="s">
        <v>3450</v>
      </c>
      <c r="BC356">
        <v>30</v>
      </c>
      <c r="BD356">
        <v>10</v>
      </c>
      <c r="BE356">
        <v>1</v>
      </c>
      <c r="BF356" t="s">
        <v>3451</v>
      </c>
      <c r="BG356" t="s">
        <v>11113</v>
      </c>
      <c r="BH356" s="61">
        <v>42941.608257025466</v>
      </c>
      <c r="BI356" t="s">
        <v>11113</v>
      </c>
      <c r="BJ356" s="61">
        <v>42941.61170065972</v>
      </c>
      <c r="BL356" s="32" t="str">
        <f t="shared" si="81"/>
        <v>JBT-556P22</v>
      </c>
      <c r="BM356" s="32" t="b">
        <f t="shared" si="76"/>
        <v>1</v>
      </c>
      <c r="BN356" s="32" t="b">
        <f t="shared" si="77"/>
        <v>1</v>
      </c>
      <c r="BO356" s="32" t="b">
        <f t="shared" si="78"/>
        <v>1</v>
      </c>
      <c r="BP356" s="32" t="b">
        <f t="shared" si="79"/>
        <v>1</v>
      </c>
      <c r="BQ356" s="46" t="s">
        <v>11496</v>
      </c>
      <c r="BR356" s="46" t="s">
        <v>10878</v>
      </c>
      <c r="BS356" s="46">
        <v>0</v>
      </c>
      <c r="BT356" s="46">
        <v>0</v>
      </c>
      <c r="BU356" s="46">
        <v>0</v>
      </c>
      <c r="BV356" s="46" t="s">
        <v>10879</v>
      </c>
      <c r="BW356" s="46" t="s">
        <v>9398</v>
      </c>
      <c r="BX356" s="61">
        <v>43403.46216466435</v>
      </c>
      <c r="BY356" s="46" t="s">
        <v>9398</v>
      </c>
      <c r="BZ356" s="61">
        <v>43403.46216466435</v>
      </c>
    </row>
    <row r="357" spans="48:78" x14ac:dyDescent="0.35">
      <c r="AV357" s="32" t="str">
        <f t="shared" si="80"/>
        <v>KIN1D03</v>
      </c>
      <c r="AW357" s="32" t="b">
        <f t="shared" si="72"/>
        <v>1</v>
      </c>
      <c r="AX357" s="32" t="b">
        <f t="shared" si="73"/>
        <v>1</v>
      </c>
      <c r="AY357" s="32" t="b">
        <f t="shared" si="74"/>
        <v>1</v>
      </c>
      <c r="AZ357" s="32" t="b">
        <f t="shared" si="75"/>
        <v>1</v>
      </c>
      <c r="BA357" t="s">
        <v>14</v>
      </c>
      <c r="BB357" t="s">
        <v>3452</v>
      </c>
      <c r="BC357">
        <v>30</v>
      </c>
      <c r="BD357">
        <v>10</v>
      </c>
      <c r="BE357">
        <v>2</v>
      </c>
      <c r="BF357" t="s">
        <v>3453</v>
      </c>
      <c r="BG357" t="s">
        <v>11113</v>
      </c>
      <c r="BH357" s="61">
        <v>42941.608257175925</v>
      </c>
      <c r="BI357" t="s">
        <v>11113</v>
      </c>
      <c r="BJ357" s="61">
        <v>42941.611700694448</v>
      </c>
      <c r="BL357" s="32" t="str">
        <f t="shared" si="81"/>
        <v>JBT-556RCT</v>
      </c>
      <c r="BM357" s="32" t="b">
        <f t="shared" si="76"/>
        <v>1</v>
      </c>
      <c r="BN357" s="32" t="b">
        <f t="shared" si="77"/>
        <v>1</v>
      </c>
      <c r="BO357" s="32" t="b">
        <f t="shared" si="78"/>
        <v>1</v>
      </c>
      <c r="BP357" s="32" t="b">
        <f t="shared" si="79"/>
        <v>1</v>
      </c>
      <c r="BQ357" s="46" t="s">
        <v>11496</v>
      </c>
      <c r="BR357" s="46" t="s">
        <v>3507</v>
      </c>
      <c r="BS357" s="46">
        <v>0</v>
      </c>
      <c r="BT357" s="46">
        <v>0</v>
      </c>
      <c r="BU357" s="46">
        <v>0</v>
      </c>
      <c r="BV357" s="46" t="s">
        <v>3508</v>
      </c>
      <c r="BW357" s="46" t="s">
        <v>9398</v>
      </c>
      <c r="BX357" s="61">
        <v>43165.319046875004</v>
      </c>
      <c r="BY357" s="46" t="s">
        <v>9398</v>
      </c>
      <c r="BZ357" s="61">
        <v>43165.319046875004</v>
      </c>
    </row>
    <row r="358" spans="48:78" x14ac:dyDescent="0.35">
      <c r="AV358" s="32" t="str">
        <f t="shared" si="80"/>
        <v>KIN1D04</v>
      </c>
      <c r="AW358" s="32" t="b">
        <f t="shared" si="72"/>
        <v>1</v>
      </c>
      <c r="AX358" s="32" t="b">
        <f t="shared" si="73"/>
        <v>1</v>
      </c>
      <c r="AY358" s="32" t="b">
        <f t="shared" si="74"/>
        <v>1</v>
      </c>
      <c r="AZ358" s="32" t="b">
        <f t="shared" si="75"/>
        <v>1</v>
      </c>
      <c r="BA358" t="s">
        <v>14</v>
      </c>
      <c r="BB358" t="s">
        <v>3454</v>
      </c>
      <c r="BC358">
        <v>30</v>
      </c>
      <c r="BD358">
        <v>15</v>
      </c>
      <c r="BE358">
        <v>2</v>
      </c>
      <c r="BF358" t="s">
        <v>3455</v>
      </c>
      <c r="BG358" t="s">
        <v>11113</v>
      </c>
      <c r="BH358" s="61">
        <v>42941.608257372682</v>
      </c>
      <c r="BI358" t="s">
        <v>11113</v>
      </c>
      <c r="BJ358" s="61">
        <v>42941.611700775466</v>
      </c>
      <c r="BL358" s="32" t="str">
        <f t="shared" si="81"/>
        <v>KLU1120</v>
      </c>
      <c r="BM358" s="32" t="b">
        <f t="shared" si="76"/>
        <v>1</v>
      </c>
      <c r="BN358" s="32" t="b">
        <f t="shared" si="77"/>
        <v>1</v>
      </c>
      <c r="BO358" s="32" t="b">
        <f t="shared" si="78"/>
        <v>1</v>
      </c>
      <c r="BP358" s="32" t="b">
        <f t="shared" si="79"/>
        <v>1</v>
      </c>
      <c r="BQ358" s="46" t="s">
        <v>11497</v>
      </c>
      <c r="BR358" s="46">
        <v>120</v>
      </c>
      <c r="BS358" s="46">
        <v>120</v>
      </c>
      <c r="BT358" s="46">
        <v>0</v>
      </c>
      <c r="BU358" s="46">
        <v>0</v>
      </c>
      <c r="BV358" s="46" t="s">
        <v>3443</v>
      </c>
      <c r="BW358" s="46" t="s">
        <v>9398</v>
      </c>
      <c r="BX358" s="61">
        <v>43165.319009953702</v>
      </c>
      <c r="BY358" s="46" t="s">
        <v>9398</v>
      </c>
      <c r="BZ358" s="61">
        <v>43165.319009953702</v>
      </c>
    </row>
    <row r="359" spans="48:78" x14ac:dyDescent="0.35">
      <c r="AV359" s="32" t="str">
        <f t="shared" si="80"/>
        <v>KIN1D05</v>
      </c>
      <c r="AW359" s="32" t="b">
        <f t="shared" si="72"/>
        <v>1</v>
      </c>
      <c r="AX359" s="32" t="b">
        <f t="shared" si="73"/>
        <v>1</v>
      </c>
      <c r="AY359" s="32" t="b">
        <f t="shared" si="74"/>
        <v>1</v>
      </c>
      <c r="AZ359" s="32" t="b">
        <f t="shared" si="75"/>
        <v>1</v>
      </c>
      <c r="BA359" t="s">
        <v>14</v>
      </c>
      <c r="BB359" t="s">
        <v>3456</v>
      </c>
      <c r="BC359">
        <v>30</v>
      </c>
      <c r="BD359">
        <v>20</v>
      </c>
      <c r="BE359">
        <v>1</v>
      </c>
      <c r="BF359" t="s">
        <v>3457</v>
      </c>
      <c r="BG359" t="s">
        <v>11113</v>
      </c>
      <c r="BH359" s="61">
        <v>42941.608257523148</v>
      </c>
      <c r="BI359" t="s">
        <v>11113</v>
      </c>
      <c r="BJ359" s="61">
        <v>42941.611700844907</v>
      </c>
      <c r="BL359" s="32" t="str">
        <f t="shared" si="81"/>
        <v>KLU1CC</v>
      </c>
      <c r="BM359" s="32" t="b">
        <f t="shared" si="76"/>
        <v>1</v>
      </c>
      <c r="BN359" s="32" t="b">
        <f t="shared" si="77"/>
        <v>1</v>
      </c>
      <c r="BO359" s="32" t="b">
        <f t="shared" si="78"/>
        <v>1</v>
      </c>
      <c r="BP359" s="32" t="b">
        <f t="shared" si="79"/>
        <v>1</v>
      </c>
      <c r="BQ359" s="46" t="s">
        <v>11497</v>
      </c>
      <c r="BR359" s="46" t="s">
        <v>1539</v>
      </c>
      <c r="BS359" s="46">
        <v>0</v>
      </c>
      <c r="BT359" s="46">
        <v>0</v>
      </c>
      <c r="BU359" s="46">
        <v>0</v>
      </c>
      <c r="BV359" s="46" t="s">
        <v>3445</v>
      </c>
      <c r="BW359" s="46" t="s">
        <v>9398</v>
      </c>
      <c r="BX359" s="61">
        <v>43165.319040243055</v>
      </c>
      <c r="BY359" s="46" t="s">
        <v>9398</v>
      </c>
      <c r="BZ359" s="61">
        <v>43165.319040243055</v>
      </c>
    </row>
    <row r="360" spans="48:78" x14ac:dyDescent="0.35">
      <c r="AV360" s="32" t="str">
        <f t="shared" si="80"/>
        <v>KIN1D06</v>
      </c>
      <c r="AW360" s="32" t="b">
        <f t="shared" si="72"/>
        <v>1</v>
      </c>
      <c r="AX360" s="32" t="b">
        <f t="shared" si="73"/>
        <v>1</v>
      </c>
      <c r="AY360" s="32" t="b">
        <f t="shared" si="74"/>
        <v>1</v>
      </c>
      <c r="AZ360" s="32" t="b">
        <f t="shared" si="75"/>
        <v>1</v>
      </c>
      <c r="BA360" t="s">
        <v>14</v>
      </c>
      <c r="BB360" t="s">
        <v>3458</v>
      </c>
      <c r="BC360">
        <v>42</v>
      </c>
      <c r="BD360">
        <v>20</v>
      </c>
      <c r="BE360">
        <v>1</v>
      </c>
      <c r="BF360" t="s">
        <v>3459</v>
      </c>
      <c r="BG360" t="s">
        <v>11113</v>
      </c>
      <c r="BH360" s="61">
        <v>42941.608257719905</v>
      </c>
      <c r="BI360" t="s">
        <v>11113</v>
      </c>
      <c r="BJ360" s="61">
        <v>42941.611700925925</v>
      </c>
      <c r="BL360" s="32" t="str">
        <f t="shared" si="81"/>
        <v>KLU1CIA</v>
      </c>
      <c r="BM360" s="32" t="b">
        <f t="shared" si="76"/>
        <v>1</v>
      </c>
      <c r="BN360" s="32" t="b">
        <f t="shared" si="77"/>
        <v>1</v>
      </c>
      <c r="BO360" s="32" t="b">
        <f t="shared" si="78"/>
        <v>1</v>
      </c>
      <c r="BP360" s="32" t="b">
        <f t="shared" si="79"/>
        <v>1</v>
      </c>
      <c r="BQ360" s="46" t="s">
        <v>11497</v>
      </c>
      <c r="BR360" s="46" t="s">
        <v>3446</v>
      </c>
      <c r="BS360" s="46">
        <v>0</v>
      </c>
      <c r="BT360" s="46">
        <v>0</v>
      </c>
      <c r="BU360" s="46">
        <v>0</v>
      </c>
      <c r="BV360" s="46" t="s">
        <v>3447</v>
      </c>
      <c r="BW360" s="46" t="s">
        <v>9398</v>
      </c>
      <c r="BX360" s="61">
        <v>43165.319040428243</v>
      </c>
      <c r="BY360" s="46" t="s">
        <v>9398</v>
      </c>
      <c r="BZ360" s="61">
        <v>43165.319040428243</v>
      </c>
    </row>
    <row r="361" spans="48:78" x14ac:dyDescent="0.35">
      <c r="AV361" s="32" t="str">
        <f t="shared" si="80"/>
        <v>KIN1D07</v>
      </c>
      <c r="AW361" s="32" t="b">
        <f t="shared" si="72"/>
        <v>1</v>
      </c>
      <c r="AX361" s="32" t="b">
        <f t="shared" si="73"/>
        <v>1</v>
      </c>
      <c r="AY361" s="32" t="b">
        <f t="shared" si="74"/>
        <v>1</v>
      </c>
      <c r="AZ361" s="32" t="b">
        <f t="shared" si="75"/>
        <v>1</v>
      </c>
      <c r="BA361" t="s">
        <v>14</v>
      </c>
      <c r="BB361" t="s">
        <v>3460</v>
      </c>
      <c r="BC361">
        <v>30</v>
      </c>
      <c r="BD361">
        <v>30</v>
      </c>
      <c r="BE361">
        <v>1</v>
      </c>
      <c r="BF361" t="s">
        <v>3461</v>
      </c>
      <c r="BG361" t="s">
        <v>11113</v>
      </c>
      <c r="BH361" s="61">
        <v>42941.608257905093</v>
      </c>
      <c r="BI361" t="s">
        <v>11113</v>
      </c>
      <c r="BJ361" s="61">
        <v>42941.611700960646</v>
      </c>
      <c r="BL361" s="32" t="str">
        <f t="shared" si="81"/>
        <v>KLU1D01</v>
      </c>
      <c r="BM361" s="32" t="b">
        <f t="shared" si="76"/>
        <v>1</v>
      </c>
      <c r="BN361" s="32" t="b">
        <f t="shared" si="77"/>
        <v>1</v>
      </c>
      <c r="BO361" s="32" t="b">
        <f t="shared" si="78"/>
        <v>1</v>
      </c>
      <c r="BP361" s="32" t="b">
        <f t="shared" si="79"/>
        <v>1</v>
      </c>
      <c r="BQ361" s="46" t="s">
        <v>11497</v>
      </c>
      <c r="BR361" s="46" t="s">
        <v>3448</v>
      </c>
      <c r="BS361" s="46">
        <v>30</v>
      </c>
      <c r="BT361" s="46">
        <v>10</v>
      </c>
      <c r="BU361" s="46">
        <v>0.5</v>
      </c>
      <c r="BV361" s="46" t="s">
        <v>3449</v>
      </c>
      <c r="BW361" s="46" t="s">
        <v>9398</v>
      </c>
      <c r="BX361" s="61">
        <v>43165.319040821756</v>
      </c>
      <c r="BY361" s="46" t="s">
        <v>9398</v>
      </c>
      <c r="BZ361" s="61">
        <v>43165.319040821756</v>
      </c>
    </row>
    <row r="362" spans="48:78" x14ac:dyDescent="0.35">
      <c r="AV362" s="32" t="str">
        <f t="shared" si="80"/>
        <v>KIN1D08</v>
      </c>
      <c r="AW362" s="32" t="b">
        <f t="shared" si="72"/>
        <v>1</v>
      </c>
      <c r="AX362" s="32" t="b">
        <f t="shared" si="73"/>
        <v>1</v>
      </c>
      <c r="AY362" s="32" t="b">
        <f t="shared" si="74"/>
        <v>0</v>
      </c>
      <c r="AZ362" s="32" t="b">
        <f t="shared" si="75"/>
        <v>1</v>
      </c>
      <c r="BA362" t="s">
        <v>14</v>
      </c>
      <c r="BB362" t="s">
        <v>3462</v>
      </c>
      <c r="BC362">
        <v>0</v>
      </c>
      <c r="BD362">
        <v>10</v>
      </c>
      <c r="BE362">
        <v>2</v>
      </c>
      <c r="BF362" t="s">
        <v>3463</v>
      </c>
      <c r="BG362" t="s">
        <v>11113</v>
      </c>
      <c r="BH362" s="61">
        <v>42941.608258101849</v>
      </c>
      <c r="BI362" t="s">
        <v>11113</v>
      </c>
      <c r="BJ362" s="61">
        <v>42941.611701041664</v>
      </c>
      <c r="BL362" s="32" t="str">
        <f t="shared" si="81"/>
        <v>KLU1D02</v>
      </c>
      <c r="BM362" s="32" t="b">
        <f t="shared" si="76"/>
        <v>1</v>
      </c>
      <c r="BN362" s="32" t="b">
        <f t="shared" si="77"/>
        <v>1</v>
      </c>
      <c r="BO362" s="32" t="b">
        <f t="shared" si="78"/>
        <v>1</v>
      </c>
      <c r="BP362" s="32" t="b">
        <f t="shared" si="79"/>
        <v>1</v>
      </c>
      <c r="BQ362" s="46" t="s">
        <v>11497</v>
      </c>
      <c r="BR362" s="46" t="s">
        <v>3450</v>
      </c>
      <c r="BS362" s="46">
        <v>30</v>
      </c>
      <c r="BT362" s="46">
        <v>10</v>
      </c>
      <c r="BU362" s="46">
        <v>1</v>
      </c>
      <c r="BV362" s="46" t="s">
        <v>3451</v>
      </c>
      <c r="BW362" s="46" t="s">
        <v>9398</v>
      </c>
      <c r="BX362" s="61">
        <v>43165.319041053241</v>
      </c>
      <c r="BY362" s="46" t="s">
        <v>9398</v>
      </c>
      <c r="BZ362" s="61">
        <v>43165.319041053241</v>
      </c>
    </row>
    <row r="363" spans="48:78" x14ac:dyDescent="0.35">
      <c r="AV363" s="32" t="str">
        <f t="shared" si="80"/>
        <v>KIN1D09</v>
      </c>
      <c r="AW363" s="32" t="b">
        <f t="shared" si="72"/>
        <v>1</v>
      </c>
      <c r="AX363" s="32" t="b">
        <f t="shared" si="73"/>
        <v>1</v>
      </c>
      <c r="AY363" s="32" t="b">
        <f t="shared" si="74"/>
        <v>1</v>
      </c>
      <c r="AZ363" s="32" t="b">
        <f t="shared" si="75"/>
        <v>1</v>
      </c>
      <c r="BA363" t="s">
        <v>14</v>
      </c>
      <c r="BB363" t="s">
        <v>3464</v>
      </c>
      <c r="BC363">
        <v>42</v>
      </c>
      <c r="BD363">
        <v>10</v>
      </c>
      <c r="BE363">
        <v>0.5</v>
      </c>
      <c r="BF363" t="s">
        <v>3465</v>
      </c>
      <c r="BG363" t="s">
        <v>11113</v>
      </c>
      <c r="BH363" s="61">
        <v>42941.608258298613</v>
      </c>
      <c r="BI363" t="s">
        <v>11113</v>
      </c>
      <c r="BJ363" s="61">
        <v>42941.61170115741</v>
      </c>
      <c r="BL363" s="32" t="str">
        <f t="shared" si="81"/>
        <v>KLU1D03</v>
      </c>
      <c r="BM363" s="32" t="b">
        <f t="shared" si="76"/>
        <v>1</v>
      </c>
      <c r="BN363" s="32" t="b">
        <f t="shared" si="77"/>
        <v>1</v>
      </c>
      <c r="BO363" s="32" t="b">
        <f t="shared" si="78"/>
        <v>1</v>
      </c>
      <c r="BP363" s="32" t="b">
        <f t="shared" si="79"/>
        <v>1</v>
      </c>
      <c r="BQ363" s="46" t="s">
        <v>11497</v>
      </c>
      <c r="BR363" s="46" t="s">
        <v>3452</v>
      </c>
      <c r="BS363" s="46">
        <v>30</v>
      </c>
      <c r="BT363" s="46">
        <v>10</v>
      </c>
      <c r="BU363" s="46">
        <v>2</v>
      </c>
      <c r="BV363" s="46" t="s">
        <v>3453</v>
      </c>
      <c r="BW363" s="46" t="s">
        <v>9398</v>
      </c>
      <c r="BX363" s="61">
        <v>43165.3190412037</v>
      </c>
      <c r="BY363" s="46" t="s">
        <v>9398</v>
      </c>
      <c r="BZ363" s="61">
        <v>43165.3190412037</v>
      </c>
    </row>
    <row r="364" spans="48:78" x14ac:dyDescent="0.35">
      <c r="AV364" s="32" t="str">
        <f t="shared" si="80"/>
        <v>KIN1D10</v>
      </c>
      <c r="AW364" s="32" t="b">
        <f t="shared" si="72"/>
        <v>1</v>
      </c>
      <c r="AX364" s="32" t="b">
        <f t="shared" si="73"/>
        <v>1</v>
      </c>
      <c r="AY364" s="32" t="b">
        <f t="shared" si="74"/>
        <v>1</v>
      </c>
      <c r="AZ364" s="32" t="b">
        <f t="shared" si="75"/>
        <v>1</v>
      </c>
      <c r="BA364" t="s">
        <v>14</v>
      </c>
      <c r="BB364" t="s">
        <v>3466</v>
      </c>
      <c r="BC364">
        <v>30</v>
      </c>
      <c r="BD364">
        <v>20</v>
      </c>
      <c r="BE364">
        <v>2</v>
      </c>
      <c r="BF364" t="s">
        <v>3476</v>
      </c>
      <c r="BG364" t="s">
        <v>9398</v>
      </c>
      <c r="BH364" s="61">
        <v>43118.326499733797</v>
      </c>
      <c r="BI364" t="s">
        <v>9398</v>
      </c>
      <c r="BJ364" s="61">
        <v>43118.326499733797</v>
      </c>
      <c r="BL364" s="32" t="str">
        <f t="shared" si="81"/>
        <v>KLU1D04</v>
      </c>
      <c r="BM364" s="32" t="b">
        <f t="shared" si="76"/>
        <v>1</v>
      </c>
      <c r="BN364" s="32" t="b">
        <f t="shared" si="77"/>
        <v>1</v>
      </c>
      <c r="BO364" s="32" t="b">
        <f t="shared" si="78"/>
        <v>1</v>
      </c>
      <c r="BP364" s="32" t="b">
        <f t="shared" si="79"/>
        <v>1</v>
      </c>
      <c r="BQ364" s="46" t="s">
        <v>11497</v>
      </c>
      <c r="BR364" s="46" t="s">
        <v>3454</v>
      </c>
      <c r="BS364" s="46">
        <v>30</v>
      </c>
      <c r="BT364" s="46">
        <v>15</v>
      </c>
      <c r="BU364" s="46">
        <v>2</v>
      </c>
      <c r="BV364" s="46" t="s">
        <v>3455</v>
      </c>
      <c r="BW364" s="46" t="s">
        <v>9398</v>
      </c>
      <c r="BX364" s="61">
        <v>43165.319041400464</v>
      </c>
      <c r="BY364" s="46" t="s">
        <v>9398</v>
      </c>
      <c r="BZ364" s="61">
        <v>43165.319041400464</v>
      </c>
    </row>
    <row r="365" spans="48:78" x14ac:dyDescent="0.35">
      <c r="AV365" s="32" t="str">
        <f t="shared" si="80"/>
        <v>KIN1D11</v>
      </c>
      <c r="AW365" s="32" t="b">
        <f t="shared" si="72"/>
        <v>1</v>
      </c>
      <c r="AX365" s="32" t="b">
        <f t="shared" si="73"/>
        <v>1</v>
      </c>
      <c r="AY365" s="32" t="b">
        <f t="shared" si="74"/>
        <v>1</v>
      </c>
      <c r="AZ365" s="32" t="b">
        <f t="shared" si="75"/>
        <v>1</v>
      </c>
      <c r="BA365" t="s">
        <v>14</v>
      </c>
      <c r="BB365" t="s">
        <v>3467</v>
      </c>
      <c r="BC365">
        <v>60</v>
      </c>
      <c r="BD365">
        <v>15</v>
      </c>
      <c r="BE365">
        <v>2</v>
      </c>
      <c r="BF365" t="s">
        <v>3468</v>
      </c>
      <c r="BG365" t="s">
        <v>11113</v>
      </c>
      <c r="BH365" s="61">
        <v>42941.608258645836</v>
      </c>
      <c r="BI365" t="s">
        <v>11113</v>
      </c>
      <c r="BJ365" s="61">
        <v>42941.611701273148</v>
      </c>
      <c r="BL365" s="32" t="str">
        <f t="shared" si="81"/>
        <v>KLU1D05</v>
      </c>
      <c r="BM365" s="32" t="b">
        <f t="shared" si="76"/>
        <v>1</v>
      </c>
      <c r="BN365" s="32" t="b">
        <f t="shared" si="77"/>
        <v>1</v>
      </c>
      <c r="BO365" s="32" t="b">
        <f t="shared" si="78"/>
        <v>1</v>
      </c>
      <c r="BP365" s="32" t="b">
        <f t="shared" si="79"/>
        <v>1</v>
      </c>
      <c r="BQ365" s="46" t="s">
        <v>11497</v>
      </c>
      <c r="BR365" s="46" t="s">
        <v>3456</v>
      </c>
      <c r="BS365" s="46">
        <v>30</v>
      </c>
      <c r="BT365" s="46">
        <v>20</v>
      </c>
      <c r="BU365" s="46">
        <v>1</v>
      </c>
      <c r="BV365" s="46" t="s">
        <v>3457</v>
      </c>
      <c r="BW365" s="46" t="s">
        <v>9398</v>
      </c>
      <c r="BX365" s="61">
        <v>43165.319041550923</v>
      </c>
      <c r="BY365" s="46" t="s">
        <v>9398</v>
      </c>
      <c r="BZ365" s="61">
        <v>43165.319041550923</v>
      </c>
    </row>
    <row r="366" spans="48:78" x14ac:dyDescent="0.35">
      <c r="AV366" s="32" t="str">
        <f t="shared" si="80"/>
        <v>KIN1D12</v>
      </c>
      <c r="AW366" s="32" t="b">
        <f t="shared" si="72"/>
        <v>1</v>
      </c>
      <c r="AX366" s="32" t="b">
        <f t="shared" si="73"/>
        <v>1</v>
      </c>
      <c r="AY366" s="32" t="b">
        <f t="shared" si="74"/>
        <v>0</v>
      </c>
      <c r="AZ366" s="32" t="b">
        <f t="shared" si="75"/>
        <v>0</v>
      </c>
      <c r="BA366" t="s">
        <v>14</v>
      </c>
      <c r="BB366" t="s">
        <v>3469</v>
      </c>
      <c r="BC366">
        <v>15</v>
      </c>
      <c r="BD366">
        <v>0</v>
      </c>
      <c r="BE366">
        <v>0</v>
      </c>
      <c r="BF366" t="s">
        <v>3473</v>
      </c>
      <c r="BG366" t="s">
        <v>9398</v>
      </c>
      <c r="BH366" s="61">
        <v>43118.329977048612</v>
      </c>
      <c r="BI366" t="s">
        <v>9398</v>
      </c>
      <c r="BJ366" s="61">
        <v>43118.329977048612</v>
      </c>
      <c r="BL366" s="32" t="str">
        <f t="shared" si="81"/>
        <v>KLU1D06</v>
      </c>
      <c r="BM366" s="32" t="b">
        <f t="shared" si="76"/>
        <v>1</v>
      </c>
      <c r="BN366" s="32" t="b">
        <f t="shared" si="77"/>
        <v>1</v>
      </c>
      <c r="BO366" s="32" t="b">
        <f t="shared" si="78"/>
        <v>1</v>
      </c>
      <c r="BP366" s="32" t="b">
        <f t="shared" si="79"/>
        <v>1</v>
      </c>
      <c r="BQ366" s="46" t="s">
        <v>11497</v>
      </c>
      <c r="BR366" s="46" t="s">
        <v>3458</v>
      </c>
      <c r="BS366" s="46">
        <v>42</v>
      </c>
      <c r="BT366" s="46">
        <v>20</v>
      </c>
      <c r="BU366" s="46">
        <v>1</v>
      </c>
      <c r="BV366" s="46" t="s">
        <v>3459</v>
      </c>
      <c r="BW366" s="46" t="s">
        <v>9398</v>
      </c>
      <c r="BX366" s="61">
        <v>43165.31904170139</v>
      </c>
      <c r="BY366" s="46" t="s">
        <v>9398</v>
      </c>
      <c r="BZ366" s="61">
        <v>43165.31904170139</v>
      </c>
    </row>
    <row r="367" spans="48:78" x14ac:dyDescent="0.35">
      <c r="AV367" s="32" t="str">
        <f t="shared" si="80"/>
        <v>KIN1D13</v>
      </c>
      <c r="AW367" s="32" t="b">
        <f t="shared" si="72"/>
        <v>1</v>
      </c>
      <c r="AX367" s="32" t="b">
        <f t="shared" si="73"/>
        <v>1</v>
      </c>
      <c r="AY367" s="32" t="b">
        <f t="shared" si="74"/>
        <v>1</v>
      </c>
      <c r="AZ367" s="32" t="b">
        <f t="shared" si="75"/>
        <v>1</v>
      </c>
      <c r="BA367" t="s">
        <v>14</v>
      </c>
      <c r="BB367" t="s">
        <v>3470</v>
      </c>
      <c r="BC367">
        <v>30</v>
      </c>
      <c r="BD367">
        <v>10</v>
      </c>
      <c r="BE367">
        <v>1.5</v>
      </c>
      <c r="BF367" t="s">
        <v>3471</v>
      </c>
      <c r="BG367" t="s">
        <v>9398</v>
      </c>
      <c r="BH367" s="61">
        <v>43028.592790775459</v>
      </c>
      <c r="BI367" t="s">
        <v>9398</v>
      </c>
      <c r="BJ367" s="61">
        <v>43028.592790775459</v>
      </c>
      <c r="BL367" s="32" t="str">
        <f t="shared" si="81"/>
        <v>KLU1D07</v>
      </c>
      <c r="BM367" s="32" t="b">
        <f t="shared" si="76"/>
        <v>1</v>
      </c>
      <c r="BN367" s="32" t="b">
        <f t="shared" si="77"/>
        <v>1</v>
      </c>
      <c r="BO367" s="32" t="b">
        <f t="shared" si="78"/>
        <v>1</v>
      </c>
      <c r="BP367" s="32" t="b">
        <f t="shared" si="79"/>
        <v>1</v>
      </c>
      <c r="BQ367" s="46" t="s">
        <v>11497</v>
      </c>
      <c r="BR367" s="46" t="s">
        <v>3460</v>
      </c>
      <c r="BS367" s="46">
        <v>30</v>
      </c>
      <c r="BT367" s="46">
        <v>30</v>
      </c>
      <c r="BU367" s="46">
        <v>1</v>
      </c>
      <c r="BV367" s="46" t="s">
        <v>3461</v>
      </c>
      <c r="BW367" s="46" t="s">
        <v>9398</v>
      </c>
      <c r="BX367" s="61">
        <v>43165.319041898147</v>
      </c>
      <c r="BY367" s="46" t="s">
        <v>9398</v>
      </c>
      <c r="BZ367" s="61">
        <v>43165.319041898147</v>
      </c>
    </row>
    <row r="368" spans="48:78" x14ac:dyDescent="0.35">
      <c r="AV368" s="32" t="str">
        <f t="shared" si="80"/>
        <v>KIN1D14</v>
      </c>
      <c r="AW368" s="32" t="b">
        <f t="shared" si="72"/>
        <v>1</v>
      </c>
      <c r="AX368" s="32" t="b">
        <f t="shared" si="73"/>
        <v>1</v>
      </c>
      <c r="AY368" s="32" t="b">
        <f t="shared" si="74"/>
        <v>1</v>
      </c>
      <c r="AZ368" s="32" t="b">
        <f t="shared" si="75"/>
        <v>1</v>
      </c>
      <c r="BA368" t="s">
        <v>14</v>
      </c>
      <c r="BB368" t="s">
        <v>3472</v>
      </c>
      <c r="BC368">
        <v>45</v>
      </c>
      <c r="BD368">
        <v>15</v>
      </c>
      <c r="BE368">
        <v>2</v>
      </c>
      <c r="BF368" t="s">
        <v>9879</v>
      </c>
      <c r="BG368" t="s">
        <v>9398</v>
      </c>
      <c r="BH368" s="61">
        <v>43173.382558182871</v>
      </c>
      <c r="BI368" t="s">
        <v>9398</v>
      </c>
      <c r="BJ368" s="61">
        <v>43173.382558182871</v>
      </c>
      <c r="BL368" s="32" t="str">
        <f t="shared" si="81"/>
        <v>KLU1D08</v>
      </c>
      <c r="BM368" s="32" t="b">
        <f t="shared" si="76"/>
        <v>1</v>
      </c>
      <c r="BN368" s="32" t="b">
        <f t="shared" si="77"/>
        <v>1</v>
      </c>
      <c r="BO368" s="32" t="b">
        <f t="shared" si="78"/>
        <v>1</v>
      </c>
      <c r="BP368" s="32" t="b">
        <f t="shared" si="79"/>
        <v>1</v>
      </c>
      <c r="BQ368" s="46" t="s">
        <v>11497</v>
      </c>
      <c r="BR368" s="46" t="s">
        <v>3462</v>
      </c>
      <c r="BS368" s="46">
        <v>0</v>
      </c>
      <c r="BT368" s="46">
        <v>0</v>
      </c>
      <c r="BU368" s="46">
        <v>2</v>
      </c>
      <c r="BV368" s="46" t="s">
        <v>3463</v>
      </c>
      <c r="BW368" s="46" t="s">
        <v>9398</v>
      </c>
      <c r="BX368" s="61">
        <v>43165.31904209491</v>
      </c>
      <c r="BY368" s="46" t="s">
        <v>9398</v>
      </c>
      <c r="BZ368" s="61">
        <v>43165.31904209491</v>
      </c>
    </row>
    <row r="369" spans="48:78" x14ac:dyDescent="0.35">
      <c r="AV369" s="32" t="str">
        <f t="shared" si="80"/>
        <v>KIN1D15</v>
      </c>
      <c r="AW369" s="32" t="b">
        <f t="shared" si="72"/>
        <v>1</v>
      </c>
      <c r="AX369" s="32" t="b">
        <f t="shared" si="73"/>
        <v>1</v>
      </c>
      <c r="AY369" s="32" t="b">
        <f t="shared" si="74"/>
        <v>1</v>
      </c>
      <c r="AZ369" s="32" t="b">
        <f t="shared" si="75"/>
        <v>1</v>
      </c>
      <c r="BA369" t="s">
        <v>14</v>
      </c>
      <c r="BB369" t="s">
        <v>3474</v>
      </c>
      <c r="BC369">
        <v>60</v>
      </c>
      <c r="BD369">
        <v>10</v>
      </c>
      <c r="BE369">
        <v>2</v>
      </c>
      <c r="BF369" t="s">
        <v>3475</v>
      </c>
      <c r="BG369" t="s">
        <v>9398</v>
      </c>
      <c r="BH369" s="61">
        <v>43028.592792129632</v>
      </c>
      <c r="BI369" t="s">
        <v>9398</v>
      </c>
      <c r="BJ369" s="61">
        <v>43028.592792129632</v>
      </c>
      <c r="BL369" s="32" t="str">
        <f t="shared" si="81"/>
        <v>KLU1D09</v>
      </c>
      <c r="BM369" s="32" t="b">
        <f t="shared" si="76"/>
        <v>1</v>
      </c>
      <c r="BN369" s="32" t="b">
        <f t="shared" si="77"/>
        <v>1</v>
      </c>
      <c r="BO369" s="32" t="b">
        <f t="shared" si="78"/>
        <v>1</v>
      </c>
      <c r="BP369" s="32" t="b">
        <f t="shared" si="79"/>
        <v>1</v>
      </c>
      <c r="BQ369" s="46" t="s">
        <v>11497</v>
      </c>
      <c r="BR369" s="46" t="s">
        <v>3464</v>
      </c>
      <c r="BS369" s="46">
        <v>42</v>
      </c>
      <c r="BT369" s="46">
        <v>10</v>
      </c>
      <c r="BU369" s="46">
        <v>0.5</v>
      </c>
      <c r="BV369" s="46" t="s">
        <v>3465</v>
      </c>
      <c r="BW369" s="46" t="s">
        <v>9398</v>
      </c>
      <c r="BX369" s="61">
        <v>43165.319042280091</v>
      </c>
      <c r="BY369" s="46" t="s">
        <v>9398</v>
      </c>
      <c r="BZ369" s="61">
        <v>43165.319042280091</v>
      </c>
    </row>
    <row r="370" spans="48:78" x14ac:dyDescent="0.35">
      <c r="AV370" s="32" t="str">
        <f t="shared" si="80"/>
        <v>KIN1D16</v>
      </c>
      <c r="AW370" s="32" t="b">
        <f t="shared" si="72"/>
        <v>1</v>
      </c>
      <c r="AX370" s="32" t="b">
        <f t="shared" si="73"/>
        <v>1</v>
      </c>
      <c r="AY370" s="32" t="b">
        <f t="shared" si="74"/>
        <v>1</v>
      </c>
      <c r="AZ370" s="32" t="b">
        <f t="shared" si="75"/>
        <v>1</v>
      </c>
      <c r="BA370" t="s">
        <v>14</v>
      </c>
      <c r="BB370" t="s">
        <v>10290</v>
      </c>
      <c r="BC370">
        <v>55</v>
      </c>
      <c r="BD370">
        <v>15</v>
      </c>
      <c r="BE370">
        <v>2</v>
      </c>
      <c r="BF370" t="s">
        <v>10291</v>
      </c>
      <c r="BG370" t="s">
        <v>9398</v>
      </c>
      <c r="BH370" s="61">
        <v>43230.368227662038</v>
      </c>
      <c r="BI370" t="s">
        <v>9398</v>
      </c>
      <c r="BJ370" s="61">
        <v>43230.368227662038</v>
      </c>
      <c r="BL370" s="32" t="str">
        <f t="shared" si="81"/>
        <v>KLU1D10</v>
      </c>
      <c r="BM370" s="32" t="b">
        <f t="shared" si="76"/>
        <v>1</v>
      </c>
      <c r="BN370" s="32" t="b">
        <f t="shared" si="77"/>
        <v>1</v>
      </c>
      <c r="BO370" s="32" t="b">
        <f t="shared" si="78"/>
        <v>1</v>
      </c>
      <c r="BP370" s="32" t="b">
        <f t="shared" si="79"/>
        <v>1</v>
      </c>
      <c r="BQ370" s="46" t="s">
        <v>11497</v>
      </c>
      <c r="BR370" s="46" t="s">
        <v>3466</v>
      </c>
      <c r="BS370" s="46">
        <v>30</v>
      </c>
      <c r="BT370" s="46">
        <v>20</v>
      </c>
      <c r="BU370" s="46">
        <v>2</v>
      </c>
      <c r="BV370" s="46" t="s">
        <v>3476</v>
      </c>
      <c r="BW370" s="46" t="s">
        <v>9398</v>
      </c>
      <c r="BX370" s="61">
        <v>43165.319042442126</v>
      </c>
      <c r="BY370" s="46" t="s">
        <v>9398</v>
      </c>
      <c r="BZ370" s="61">
        <v>43165.319042442126</v>
      </c>
    </row>
    <row r="371" spans="48:78" x14ac:dyDescent="0.35">
      <c r="AV371" s="32" t="str">
        <f t="shared" si="80"/>
        <v>KIN1D17</v>
      </c>
      <c r="AW371" s="32" t="b">
        <f t="shared" si="72"/>
        <v>1</v>
      </c>
      <c r="AX371" s="32" t="b">
        <f t="shared" si="73"/>
        <v>1</v>
      </c>
      <c r="AY371" s="32" t="b">
        <f t="shared" si="74"/>
        <v>1</v>
      </c>
      <c r="AZ371" s="32" t="b">
        <f t="shared" si="75"/>
        <v>1</v>
      </c>
      <c r="BA371" t="s">
        <v>14</v>
      </c>
      <c r="BB371" t="s">
        <v>11346</v>
      </c>
      <c r="BC371">
        <v>45</v>
      </c>
      <c r="BD371">
        <v>40</v>
      </c>
      <c r="BE371">
        <v>0.5</v>
      </c>
      <c r="BF371" t="s">
        <v>11347</v>
      </c>
      <c r="BG371" t="s">
        <v>9398</v>
      </c>
      <c r="BH371" s="61">
        <v>43319.605059837966</v>
      </c>
      <c r="BI371" t="s">
        <v>9398</v>
      </c>
      <c r="BJ371" s="61">
        <v>43319.605059837966</v>
      </c>
      <c r="BL371" s="32" t="str">
        <f t="shared" si="81"/>
        <v>KLU1D11</v>
      </c>
      <c r="BM371" s="32" t="b">
        <f t="shared" si="76"/>
        <v>1</v>
      </c>
      <c r="BN371" s="32" t="b">
        <f t="shared" si="77"/>
        <v>1</v>
      </c>
      <c r="BO371" s="32" t="b">
        <f t="shared" si="78"/>
        <v>1</v>
      </c>
      <c r="BP371" s="32" t="b">
        <f t="shared" si="79"/>
        <v>1</v>
      </c>
      <c r="BQ371" s="46" t="s">
        <v>11497</v>
      </c>
      <c r="BR371" s="46" t="s">
        <v>3467</v>
      </c>
      <c r="BS371" s="46">
        <v>60</v>
      </c>
      <c r="BT371" s="46">
        <v>15</v>
      </c>
      <c r="BU371" s="46">
        <v>2</v>
      </c>
      <c r="BV371" s="46" t="s">
        <v>3468</v>
      </c>
      <c r="BW371" s="46" t="s">
        <v>9398</v>
      </c>
      <c r="BX371" s="61">
        <v>43165.319042592593</v>
      </c>
      <c r="BY371" s="46" t="s">
        <v>9398</v>
      </c>
      <c r="BZ371" s="61">
        <v>43165.319042592593</v>
      </c>
    </row>
    <row r="372" spans="48:78" x14ac:dyDescent="0.35">
      <c r="AV372" s="32" t="str">
        <f t="shared" si="80"/>
        <v>KIN1LOC</v>
      </c>
      <c r="AW372" s="32" t="b">
        <f t="shared" si="72"/>
        <v>1</v>
      </c>
      <c r="AX372" s="32" t="b">
        <f t="shared" si="73"/>
        <v>1</v>
      </c>
      <c r="AY372" s="32" t="b">
        <f t="shared" si="74"/>
        <v>1</v>
      </c>
      <c r="AZ372" s="32" t="b">
        <f t="shared" si="75"/>
        <v>1</v>
      </c>
      <c r="BA372" t="s">
        <v>14</v>
      </c>
      <c r="BB372" t="s">
        <v>3510</v>
      </c>
      <c r="BC372">
        <v>0</v>
      </c>
      <c r="BD372">
        <v>0</v>
      </c>
      <c r="BE372">
        <v>0</v>
      </c>
      <c r="BF372" t="s">
        <v>3511</v>
      </c>
      <c r="BG372" t="s">
        <v>9398</v>
      </c>
      <c r="BH372" s="61">
        <v>43118.3299772338</v>
      </c>
      <c r="BI372" t="s">
        <v>9398</v>
      </c>
      <c r="BJ372" s="61">
        <v>43118.3299772338</v>
      </c>
      <c r="BL372" s="32" t="str">
        <f t="shared" si="81"/>
        <v>KLU1D12</v>
      </c>
      <c r="BM372" s="32" t="b">
        <f t="shared" si="76"/>
        <v>1</v>
      </c>
      <c r="BN372" s="32" t="b">
        <f t="shared" si="77"/>
        <v>1</v>
      </c>
      <c r="BO372" s="32" t="b">
        <f t="shared" si="78"/>
        <v>1</v>
      </c>
      <c r="BP372" s="32" t="b">
        <f t="shared" si="79"/>
        <v>1</v>
      </c>
      <c r="BQ372" s="46" t="s">
        <v>11497</v>
      </c>
      <c r="BR372" s="46" t="s">
        <v>3469</v>
      </c>
      <c r="BS372" s="46">
        <v>15</v>
      </c>
      <c r="BT372" s="46">
        <v>10</v>
      </c>
      <c r="BU372" s="46">
        <v>2</v>
      </c>
      <c r="BV372" s="46" t="s">
        <v>3473</v>
      </c>
      <c r="BW372" s="46" t="s">
        <v>9398</v>
      </c>
      <c r="BX372" s="61">
        <v>43165.31904282407</v>
      </c>
      <c r="BY372" s="46" t="s">
        <v>9398</v>
      </c>
      <c r="BZ372" s="61">
        <v>43165.31904282407</v>
      </c>
    </row>
    <row r="373" spans="48:78" x14ac:dyDescent="0.35">
      <c r="AV373" s="32" t="str">
        <f t="shared" si="80"/>
        <v>KIN1N07</v>
      </c>
      <c r="AW373" s="32" t="b">
        <f t="shared" si="72"/>
        <v>1</v>
      </c>
      <c r="AX373" s="32" t="b">
        <f t="shared" si="73"/>
        <v>1</v>
      </c>
      <c r="AY373" s="32" t="b">
        <f t="shared" si="74"/>
        <v>1</v>
      </c>
      <c r="AZ373" s="32" t="b">
        <f t="shared" si="75"/>
        <v>1</v>
      </c>
      <c r="BA373" t="s">
        <v>14</v>
      </c>
      <c r="BB373" t="s">
        <v>3477</v>
      </c>
      <c r="BC373">
        <v>7</v>
      </c>
      <c r="BD373">
        <v>0</v>
      </c>
      <c r="BE373">
        <v>0</v>
      </c>
      <c r="BF373" t="s">
        <v>3478</v>
      </c>
      <c r="BG373" t="s">
        <v>9398</v>
      </c>
      <c r="BH373" s="61">
        <v>43028.592770949072</v>
      </c>
      <c r="BI373" t="s">
        <v>9398</v>
      </c>
      <c r="BJ373" s="61">
        <v>43028.592770949072</v>
      </c>
      <c r="BL373" s="32" t="str">
        <f t="shared" si="81"/>
        <v>KLU1D13</v>
      </c>
      <c r="BM373" s="32" t="b">
        <f t="shared" si="76"/>
        <v>1</v>
      </c>
      <c r="BN373" s="32" t="b">
        <f t="shared" si="77"/>
        <v>1</v>
      </c>
      <c r="BO373" s="32" t="b">
        <f t="shared" si="78"/>
        <v>1</v>
      </c>
      <c r="BP373" s="32" t="b">
        <f t="shared" si="79"/>
        <v>1</v>
      </c>
      <c r="BQ373" s="46" t="s">
        <v>11497</v>
      </c>
      <c r="BR373" s="46" t="s">
        <v>3470</v>
      </c>
      <c r="BS373" s="46">
        <v>30</v>
      </c>
      <c r="BT373" s="46">
        <v>10</v>
      </c>
      <c r="BU373" s="46">
        <v>1.5</v>
      </c>
      <c r="BV373" s="46" t="s">
        <v>3471</v>
      </c>
      <c r="BW373" s="46" t="s">
        <v>9398</v>
      </c>
      <c r="BX373" s="61">
        <v>43165.319043020834</v>
      </c>
      <c r="BY373" s="46" t="s">
        <v>9398</v>
      </c>
      <c r="BZ373" s="61">
        <v>43165.319043020834</v>
      </c>
    </row>
    <row r="374" spans="48:78" x14ac:dyDescent="0.35">
      <c r="AV374" s="32" t="str">
        <f t="shared" si="80"/>
        <v>KIN1N08</v>
      </c>
      <c r="AW374" s="32" t="b">
        <f t="shared" si="72"/>
        <v>1</v>
      </c>
      <c r="AX374" s="32" t="b">
        <f t="shared" si="73"/>
        <v>1</v>
      </c>
      <c r="AY374" s="32" t="b">
        <f t="shared" si="74"/>
        <v>1</v>
      </c>
      <c r="AZ374" s="32" t="b">
        <f t="shared" si="75"/>
        <v>1</v>
      </c>
      <c r="BA374" t="s">
        <v>14</v>
      </c>
      <c r="BB374" t="s">
        <v>3479</v>
      </c>
      <c r="BC374">
        <v>8</v>
      </c>
      <c r="BD374">
        <v>0</v>
      </c>
      <c r="BE374">
        <v>0</v>
      </c>
      <c r="BF374" t="s">
        <v>3480</v>
      </c>
      <c r="BG374" t="s">
        <v>11113</v>
      </c>
      <c r="BH374" s="61">
        <v>42941.608259062501</v>
      </c>
      <c r="BI374" t="s">
        <v>11113</v>
      </c>
      <c r="BJ374" s="61">
        <v>42941.608259062501</v>
      </c>
      <c r="BL374" s="32" t="str">
        <f t="shared" si="81"/>
        <v>KLU1D14</v>
      </c>
      <c r="BM374" s="32" t="b">
        <f t="shared" si="76"/>
        <v>1</v>
      </c>
      <c r="BN374" s="32" t="b">
        <f t="shared" si="77"/>
        <v>1</v>
      </c>
      <c r="BO374" s="32" t="b">
        <f t="shared" si="78"/>
        <v>1</v>
      </c>
      <c r="BP374" s="32" t="b">
        <f t="shared" si="79"/>
        <v>1</v>
      </c>
      <c r="BQ374" s="46" t="s">
        <v>11497</v>
      </c>
      <c r="BR374" s="46" t="s">
        <v>3472</v>
      </c>
      <c r="BS374" s="46">
        <v>45</v>
      </c>
      <c r="BT374" s="46">
        <v>15</v>
      </c>
      <c r="BU374" s="46">
        <v>2</v>
      </c>
      <c r="BV374" s="46" t="s">
        <v>9879</v>
      </c>
      <c r="BW374" s="46" t="s">
        <v>9398</v>
      </c>
      <c r="BX374" s="61">
        <v>43173.303010682874</v>
      </c>
      <c r="BY374" s="46" t="s">
        <v>9398</v>
      </c>
      <c r="BZ374" s="61">
        <v>43173.303010682874</v>
      </c>
    </row>
    <row r="375" spans="48:78" x14ac:dyDescent="0.35">
      <c r="AV375" s="32" t="str">
        <f t="shared" si="80"/>
        <v>KIN1N10</v>
      </c>
      <c r="AW375" s="32" t="b">
        <f t="shared" si="72"/>
        <v>1</v>
      </c>
      <c r="AX375" s="32" t="b">
        <f t="shared" si="73"/>
        <v>1</v>
      </c>
      <c r="AY375" s="32" t="b">
        <f t="shared" si="74"/>
        <v>1</v>
      </c>
      <c r="AZ375" s="32" t="b">
        <f t="shared" si="75"/>
        <v>1</v>
      </c>
      <c r="BA375" t="s">
        <v>14</v>
      </c>
      <c r="BB375" t="s">
        <v>3481</v>
      </c>
      <c r="BC375">
        <v>10</v>
      </c>
      <c r="BD375">
        <v>0</v>
      </c>
      <c r="BE375">
        <v>0</v>
      </c>
      <c r="BF375" t="s">
        <v>3482</v>
      </c>
      <c r="BG375" t="s">
        <v>11113</v>
      </c>
      <c r="BH375" s="61">
        <v>42941.608259293978</v>
      </c>
      <c r="BI375" t="s">
        <v>11113</v>
      </c>
      <c r="BJ375" s="61">
        <v>42941.608259293978</v>
      </c>
      <c r="BL375" s="32" t="str">
        <f t="shared" si="81"/>
        <v>KLU1D15</v>
      </c>
      <c r="BM375" s="32" t="b">
        <f t="shared" si="76"/>
        <v>1</v>
      </c>
      <c r="BN375" s="32" t="b">
        <f t="shared" si="77"/>
        <v>1</v>
      </c>
      <c r="BO375" s="32" t="b">
        <f t="shared" si="78"/>
        <v>1</v>
      </c>
      <c r="BP375" s="32" t="b">
        <f t="shared" si="79"/>
        <v>1</v>
      </c>
      <c r="BQ375" s="46" t="s">
        <v>11497</v>
      </c>
      <c r="BR375" s="46" t="s">
        <v>3474</v>
      </c>
      <c r="BS375" s="46">
        <v>60</v>
      </c>
      <c r="BT375" s="46">
        <v>10</v>
      </c>
      <c r="BU375" s="46">
        <v>2</v>
      </c>
      <c r="BV375" s="46" t="s">
        <v>3475</v>
      </c>
      <c r="BW375" s="46" t="s">
        <v>9398</v>
      </c>
      <c r="BX375" s="61">
        <v>43165.319043206022</v>
      </c>
      <c r="BY375" s="46" t="s">
        <v>9398</v>
      </c>
      <c r="BZ375" s="61">
        <v>43165.319043206022</v>
      </c>
    </row>
    <row r="376" spans="48:78" x14ac:dyDescent="0.35">
      <c r="AV376" s="32" t="str">
        <f t="shared" si="80"/>
        <v>KIN1N15</v>
      </c>
      <c r="AW376" s="32" t="b">
        <f t="shared" si="72"/>
        <v>1</v>
      </c>
      <c r="AX376" s="32" t="b">
        <f t="shared" si="73"/>
        <v>1</v>
      </c>
      <c r="AY376" s="32" t="b">
        <f t="shared" si="74"/>
        <v>1</v>
      </c>
      <c r="AZ376" s="32" t="b">
        <f t="shared" si="75"/>
        <v>1</v>
      </c>
      <c r="BA376" t="s">
        <v>14</v>
      </c>
      <c r="BB376" t="s">
        <v>3483</v>
      </c>
      <c r="BC376">
        <v>15</v>
      </c>
      <c r="BD376">
        <v>0</v>
      </c>
      <c r="BE376">
        <v>0</v>
      </c>
      <c r="BF376" t="s">
        <v>3484</v>
      </c>
      <c r="BG376" t="s">
        <v>11113</v>
      </c>
      <c r="BH376" s="61">
        <v>42941.608259490742</v>
      </c>
      <c r="BI376" t="s">
        <v>11113</v>
      </c>
      <c r="BJ376" s="61">
        <v>42941.608259490742</v>
      </c>
      <c r="BL376" s="32" t="str">
        <f t="shared" si="81"/>
        <v>KLU1D16</v>
      </c>
      <c r="BM376" s="32" t="b">
        <f t="shared" si="76"/>
        <v>1</v>
      </c>
      <c r="BN376" s="32" t="b">
        <f t="shared" si="77"/>
        <v>1</v>
      </c>
      <c r="BO376" s="32" t="b">
        <f t="shared" si="78"/>
        <v>1</v>
      </c>
      <c r="BP376" s="32" t="b">
        <f t="shared" si="79"/>
        <v>1</v>
      </c>
      <c r="BQ376" s="46" t="s">
        <v>11497</v>
      </c>
      <c r="BR376" s="46" t="s">
        <v>10290</v>
      </c>
      <c r="BS376" s="46">
        <v>55</v>
      </c>
      <c r="BT376" s="46">
        <v>15</v>
      </c>
      <c r="BU376" s="46">
        <v>2</v>
      </c>
      <c r="BV376" s="46" t="s">
        <v>10291</v>
      </c>
      <c r="BW376" s="46" t="s">
        <v>9398</v>
      </c>
      <c r="BX376" s="61">
        <v>43230.333532060184</v>
      </c>
      <c r="BY376" s="46" t="s">
        <v>9398</v>
      </c>
      <c r="BZ376" s="61">
        <v>43230.333718599541</v>
      </c>
    </row>
    <row r="377" spans="48:78" x14ac:dyDescent="0.35">
      <c r="AV377" s="32" t="str">
        <f t="shared" si="80"/>
        <v>KIN1N20</v>
      </c>
      <c r="AW377" s="32" t="b">
        <f t="shared" si="72"/>
        <v>1</v>
      </c>
      <c r="AX377" s="32" t="b">
        <f t="shared" si="73"/>
        <v>1</v>
      </c>
      <c r="AY377" s="32" t="b">
        <f t="shared" si="74"/>
        <v>1</v>
      </c>
      <c r="AZ377" s="32" t="b">
        <f t="shared" si="75"/>
        <v>1</v>
      </c>
      <c r="BA377" t="s">
        <v>14</v>
      </c>
      <c r="BB377" t="s">
        <v>3485</v>
      </c>
      <c r="BC377">
        <v>20</v>
      </c>
      <c r="BD377">
        <v>0</v>
      </c>
      <c r="BE377">
        <v>0</v>
      </c>
      <c r="BF377" t="s">
        <v>3486</v>
      </c>
      <c r="BG377" t="s">
        <v>11113</v>
      </c>
      <c r="BH377" s="61">
        <v>42941.608259687499</v>
      </c>
      <c r="BI377" t="s">
        <v>11113</v>
      </c>
      <c r="BJ377" s="61">
        <v>42941.608259687499</v>
      </c>
      <c r="BL377" s="32" t="str">
        <f t="shared" si="81"/>
        <v>KLU1D17</v>
      </c>
      <c r="BM377" s="32" t="b">
        <f t="shared" si="76"/>
        <v>1</v>
      </c>
      <c r="BN377" s="32" t="b">
        <f t="shared" si="77"/>
        <v>1</v>
      </c>
      <c r="BO377" s="32" t="b">
        <f t="shared" si="78"/>
        <v>1</v>
      </c>
      <c r="BP377" s="32" t="b">
        <f t="shared" si="79"/>
        <v>1</v>
      </c>
      <c r="BQ377" s="46" t="s">
        <v>11497</v>
      </c>
      <c r="BR377" s="46" t="s">
        <v>11346</v>
      </c>
      <c r="BS377" s="46">
        <v>45</v>
      </c>
      <c r="BT377" s="46">
        <v>40</v>
      </c>
      <c r="BU377" s="46">
        <v>0.5</v>
      </c>
      <c r="BV377" s="46" t="s">
        <v>11347</v>
      </c>
      <c r="BW377" s="46" t="s">
        <v>9398</v>
      </c>
      <c r="BX377" s="61">
        <v>43403.46296597222</v>
      </c>
      <c r="BY377" s="46" t="s">
        <v>9398</v>
      </c>
      <c r="BZ377" s="61">
        <v>43403.46296597222</v>
      </c>
    </row>
    <row r="378" spans="48:78" x14ac:dyDescent="0.35">
      <c r="AV378" s="32" t="str">
        <f t="shared" si="80"/>
        <v>KIN1N30</v>
      </c>
      <c r="AW378" s="32" t="b">
        <f t="shared" si="72"/>
        <v>1</v>
      </c>
      <c r="AX378" s="32" t="b">
        <f t="shared" si="73"/>
        <v>1</v>
      </c>
      <c r="AY378" s="32" t="b">
        <f t="shared" si="74"/>
        <v>1</v>
      </c>
      <c r="AZ378" s="32" t="b">
        <f t="shared" si="75"/>
        <v>1</v>
      </c>
      <c r="BA378" t="s">
        <v>14</v>
      </c>
      <c r="BB378" t="s">
        <v>3487</v>
      </c>
      <c r="BC378">
        <v>30</v>
      </c>
      <c r="BD378">
        <v>0</v>
      </c>
      <c r="BE378">
        <v>0</v>
      </c>
      <c r="BF378" t="s">
        <v>3488</v>
      </c>
      <c r="BG378" t="s">
        <v>11113</v>
      </c>
      <c r="BH378" s="61">
        <v>42941.608259837965</v>
      </c>
      <c r="BI378" t="s">
        <v>11113</v>
      </c>
      <c r="BJ378" s="61">
        <v>42941.608259837965</v>
      </c>
      <c r="BL378" s="32" t="str">
        <f t="shared" si="81"/>
        <v>KLU1LOC</v>
      </c>
      <c r="BM378" s="32" t="b">
        <f t="shared" si="76"/>
        <v>1</v>
      </c>
      <c r="BN378" s="32" t="b">
        <f t="shared" si="77"/>
        <v>1</v>
      </c>
      <c r="BO378" s="32" t="b">
        <f t="shared" si="78"/>
        <v>1</v>
      </c>
      <c r="BP378" s="32" t="b">
        <f t="shared" si="79"/>
        <v>1</v>
      </c>
      <c r="BQ378" s="46" t="s">
        <v>11497</v>
      </c>
      <c r="BR378" s="46" t="s">
        <v>3510</v>
      </c>
      <c r="BS378" s="46">
        <v>0</v>
      </c>
      <c r="BT378" s="46">
        <v>0</v>
      </c>
      <c r="BU378" s="46">
        <v>0</v>
      </c>
      <c r="BV378" s="46" t="s">
        <v>3511</v>
      </c>
      <c r="BW378" s="46" t="s">
        <v>9398</v>
      </c>
      <c r="BX378" s="61">
        <v>43165.319043483796</v>
      </c>
      <c r="BY378" s="46" t="s">
        <v>9398</v>
      </c>
      <c r="BZ378" s="61">
        <v>43165.319043483796</v>
      </c>
    </row>
    <row r="379" spans="48:78" x14ac:dyDescent="0.35">
      <c r="AV379" s="32" t="str">
        <f t="shared" si="80"/>
        <v>KIN1N40</v>
      </c>
      <c r="AW379" s="32" t="b">
        <f t="shared" si="72"/>
        <v>1</v>
      </c>
      <c r="AX379" s="32" t="b">
        <f t="shared" si="73"/>
        <v>1</v>
      </c>
      <c r="AY379" s="32" t="b">
        <f t="shared" si="74"/>
        <v>1</v>
      </c>
      <c r="AZ379" s="32" t="b">
        <f t="shared" si="75"/>
        <v>1</v>
      </c>
      <c r="BA379" t="s">
        <v>14</v>
      </c>
      <c r="BB379" t="s">
        <v>3489</v>
      </c>
      <c r="BC379">
        <v>40</v>
      </c>
      <c r="BD379">
        <v>0</v>
      </c>
      <c r="BE379">
        <v>0</v>
      </c>
      <c r="BF379" t="s">
        <v>3490</v>
      </c>
      <c r="BG379" t="s">
        <v>9398</v>
      </c>
      <c r="BH379" s="61">
        <v>43028.592791747687</v>
      </c>
      <c r="BI379" t="s">
        <v>9398</v>
      </c>
      <c r="BJ379" s="61">
        <v>43028.592791747687</v>
      </c>
      <c r="BL379" s="32" t="str">
        <f t="shared" si="81"/>
        <v>KLU1N07</v>
      </c>
      <c r="BM379" s="32" t="b">
        <f t="shared" si="76"/>
        <v>1</v>
      </c>
      <c r="BN379" s="32" t="b">
        <f t="shared" si="77"/>
        <v>1</v>
      </c>
      <c r="BO379" s="32" t="b">
        <f t="shared" si="78"/>
        <v>1</v>
      </c>
      <c r="BP379" s="32" t="b">
        <f t="shared" si="79"/>
        <v>1</v>
      </c>
      <c r="BQ379" s="46" t="s">
        <v>11497</v>
      </c>
      <c r="BR379" s="46" t="s">
        <v>3477</v>
      </c>
      <c r="BS379" s="46">
        <v>7</v>
      </c>
      <c r="BT379" s="46">
        <v>0</v>
      </c>
      <c r="BU379" s="46">
        <v>0</v>
      </c>
      <c r="BV379" s="46" t="s">
        <v>3478</v>
      </c>
      <c r="BW379" s="46" t="s">
        <v>9398</v>
      </c>
      <c r="BX379" s="61">
        <v>43165.319043750002</v>
      </c>
      <c r="BY379" s="46" t="s">
        <v>9398</v>
      </c>
      <c r="BZ379" s="61">
        <v>43165.319043750002</v>
      </c>
    </row>
    <row r="380" spans="48:78" x14ac:dyDescent="0.35">
      <c r="AV380" s="32" t="str">
        <f t="shared" si="80"/>
        <v>KIN1N42</v>
      </c>
      <c r="AW380" s="32" t="b">
        <f t="shared" si="72"/>
        <v>1</v>
      </c>
      <c r="AX380" s="32" t="b">
        <f t="shared" si="73"/>
        <v>1</v>
      </c>
      <c r="AY380" s="32" t="b">
        <f t="shared" si="74"/>
        <v>1</v>
      </c>
      <c r="AZ380" s="32" t="b">
        <f t="shared" si="75"/>
        <v>1</v>
      </c>
      <c r="BA380" t="s">
        <v>14</v>
      </c>
      <c r="BB380" t="s">
        <v>3491</v>
      </c>
      <c r="BC380">
        <v>42</v>
      </c>
      <c r="BD380">
        <v>0</v>
      </c>
      <c r="BE380">
        <v>0</v>
      </c>
      <c r="BF380" t="s">
        <v>3492</v>
      </c>
      <c r="BG380" t="s">
        <v>11113</v>
      </c>
      <c r="BH380" s="61">
        <v>42941.608260034722</v>
      </c>
      <c r="BI380" t="s">
        <v>11113</v>
      </c>
      <c r="BJ380" s="61">
        <v>42941.608260034722</v>
      </c>
      <c r="BL380" s="32" t="str">
        <f t="shared" si="81"/>
        <v>KLU1N08</v>
      </c>
      <c r="BM380" s="32" t="b">
        <f t="shared" si="76"/>
        <v>1</v>
      </c>
      <c r="BN380" s="32" t="b">
        <f t="shared" si="77"/>
        <v>1</v>
      </c>
      <c r="BO380" s="32" t="b">
        <f t="shared" si="78"/>
        <v>1</v>
      </c>
      <c r="BP380" s="32" t="b">
        <f t="shared" si="79"/>
        <v>1</v>
      </c>
      <c r="BQ380" s="46" t="s">
        <v>11497</v>
      </c>
      <c r="BR380" s="46" t="s">
        <v>3479</v>
      </c>
      <c r="BS380" s="46">
        <v>8</v>
      </c>
      <c r="BT380" s="46">
        <v>0</v>
      </c>
      <c r="BU380" s="46">
        <v>0</v>
      </c>
      <c r="BV380" s="46" t="s">
        <v>3480</v>
      </c>
      <c r="BW380" s="46" t="s">
        <v>9398</v>
      </c>
      <c r="BX380" s="61">
        <v>43165.319044016207</v>
      </c>
      <c r="BY380" s="46" t="s">
        <v>9398</v>
      </c>
      <c r="BZ380" s="61">
        <v>43165.319044016207</v>
      </c>
    </row>
    <row r="381" spans="48:78" x14ac:dyDescent="0.35">
      <c r="AV381" s="32" t="str">
        <f t="shared" si="80"/>
        <v>KIN1N45</v>
      </c>
      <c r="AW381" s="32" t="b">
        <f t="shared" si="72"/>
        <v>1</v>
      </c>
      <c r="AX381" s="32" t="b">
        <f t="shared" si="73"/>
        <v>1</v>
      </c>
      <c r="AY381" s="32" t="b">
        <f t="shared" si="74"/>
        <v>1</v>
      </c>
      <c r="AZ381" s="32" t="b">
        <f t="shared" si="75"/>
        <v>1</v>
      </c>
      <c r="BA381" t="s">
        <v>14</v>
      </c>
      <c r="BB381" t="s">
        <v>3493</v>
      </c>
      <c r="BC381">
        <v>45</v>
      </c>
      <c r="BD381">
        <v>0</v>
      </c>
      <c r="BE381">
        <v>0</v>
      </c>
      <c r="BF381" t="s">
        <v>3494</v>
      </c>
      <c r="BG381" t="s">
        <v>11113</v>
      </c>
      <c r="BH381" s="61">
        <v>42941.608260219909</v>
      </c>
      <c r="BI381" t="s">
        <v>11113</v>
      </c>
      <c r="BJ381" s="61">
        <v>42941.608260219909</v>
      </c>
      <c r="BL381" s="32" t="str">
        <f t="shared" si="81"/>
        <v>KLU1N10</v>
      </c>
      <c r="BM381" s="32" t="b">
        <f t="shared" si="76"/>
        <v>1</v>
      </c>
      <c r="BN381" s="32" t="b">
        <f t="shared" si="77"/>
        <v>1</v>
      </c>
      <c r="BO381" s="32" t="b">
        <f t="shared" si="78"/>
        <v>1</v>
      </c>
      <c r="BP381" s="32" t="b">
        <f t="shared" si="79"/>
        <v>1</v>
      </c>
      <c r="BQ381" s="46" t="s">
        <v>11497</v>
      </c>
      <c r="BR381" s="46" t="s">
        <v>3481</v>
      </c>
      <c r="BS381" s="46">
        <v>10</v>
      </c>
      <c r="BT381" s="46">
        <v>0</v>
      </c>
      <c r="BU381" s="46">
        <v>0</v>
      </c>
      <c r="BV381" s="46" t="s">
        <v>3482</v>
      </c>
      <c r="BW381" s="46" t="s">
        <v>9398</v>
      </c>
      <c r="BX381" s="61">
        <v>43165.319044247684</v>
      </c>
      <c r="BY381" s="46" t="s">
        <v>9398</v>
      </c>
      <c r="BZ381" s="61">
        <v>43165.319044247684</v>
      </c>
    </row>
    <row r="382" spans="48:78" x14ac:dyDescent="0.35">
      <c r="AV382" s="32" t="str">
        <f t="shared" si="80"/>
        <v>KIN1N50</v>
      </c>
      <c r="AW382" s="32" t="b">
        <f t="shared" si="72"/>
        <v>1</v>
      </c>
      <c r="AX382" s="32" t="b">
        <f t="shared" si="73"/>
        <v>1</v>
      </c>
      <c r="AY382" s="32" t="b">
        <f t="shared" si="74"/>
        <v>1</v>
      </c>
      <c r="AZ382" s="32" t="b">
        <f t="shared" si="75"/>
        <v>1</v>
      </c>
      <c r="BA382" t="s">
        <v>14</v>
      </c>
      <c r="BB382" t="s">
        <v>3495</v>
      </c>
      <c r="BC382">
        <v>50</v>
      </c>
      <c r="BD382">
        <v>0</v>
      </c>
      <c r="BE382">
        <v>0</v>
      </c>
      <c r="BF382" t="s">
        <v>3496</v>
      </c>
      <c r="BG382" t="s">
        <v>9398</v>
      </c>
      <c r="BH382" s="61">
        <v>43028.592792476855</v>
      </c>
      <c r="BI382" t="s">
        <v>9398</v>
      </c>
      <c r="BJ382" s="61">
        <v>43028.592792476855</v>
      </c>
      <c r="BL382" s="32" t="str">
        <f t="shared" si="81"/>
        <v>KLU1N15</v>
      </c>
      <c r="BM382" s="32" t="b">
        <f t="shared" si="76"/>
        <v>1</v>
      </c>
      <c r="BN382" s="32" t="b">
        <f t="shared" si="77"/>
        <v>1</v>
      </c>
      <c r="BO382" s="32" t="b">
        <f t="shared" si="78"/>
        <v>1</v>
      </c>
      <c r="BP382" s="32" t="b">
        <f t="shared" si="79"/>
        <v>1</v>
      </c>
      <c r="BQ382" s="46" t="s">
        <v>11497</v>
      </c>
      <c r="BR382" s="46" t="s">
        <v>3483</v>
      </c>
      <c r="BS382" s="46">
        <v>15</v>
      </c>
      <c r="BT382" s="46">
        <v>0</v>
      </c>
      <c r="BU382" s="46">
        <v>0</v>
      </c>
      <c r="BV382" s="46" t="s">
        <v>3484</v>
      </c>
      <c r="BW382" s="46" t="s">
        <v>9398</v>
      </c>
      <c r="BX382" s="61">
        <v>43165.319044479169</v>
      </c>
      <c r="BY382" s="46" t="s">
        <v>9398</v>
      </c>
      <c r="BZ382" s="61">
        <v>43165.319044479169</v>
      </c>
    </row>
    <row r="383" spans="48:78" x14ac:dyDescent="0.35">
      <c r="AV383" s="32" t="str">
        <f t="shared" si="80"/>
        <v>KIN1N52</v>
      </c>
      <c r="AW383" s="32" t="b">
        <f t="shared" si="72"/>
        <v>1</v>
      </c>
      <c r="AX383" s="32" t="b">
        <f t="shared" si="73"/>
        <v>1</v>
      </c>
      <c r="AY383" s="32" t="b">
        <f t="shared" si="74"/>
        <v>1</v>
      </c>
      <c r="AZ383" s="32" t="b">
        <f t="shared" si="75"/>
        <v>1</v>
      </c>
      <c r="BA383" t="s">
        <v>14</v>
      </c>
      <c r="BB383" t="s">
        <v>3497</v>
      </c>
      <c r="BC383">
        <v>52</v>
      </c>
      <c r="BD383">
        <v>0</v>
      </c>
      <c r="BE383">
        <v>0</v>
      </c>
      <c r="BF383" t="s">
        <v>3498</v>
      </c>
      <c r="BG383" t="s">
        <v>11113</v>
      </c>
      <c r="BH383" s="61">
        <v>42941.608260381945</v>
      </c>
      <c r="BI383" t="s">
        <v>11113</v>
      </c>
      <c r="BJ383" s="61">
        <v>42941.608260381945</v>
      </c>
      <c r="BL383" s="32" t="str">
        <f t="shared" si="81"/>
        <v>KLU1N20</v>
      </c>
      <c r="BM383" s="32" t="b">
        <f t="shared" si="76"/>
        <v>1</v>
      </c>
      <c r="BN383" s="32" t="b">
        <f t="shared" si="77"/>
        <v>1</v>
      </c>
      <c r="BO383" s="32" t="b">
        <f t="shared" si="78"/>
        <v>1</v>
      </c>
      <c r="BP383" s="32" t="b">
        <f t="shared" si="79"/>
        <v>1</v>
      </c>
      <c r="BQ383" s="46" t="s">
        <v>11497</v>
      </c>
      <c r="BR383" s="46" t="s">
        <v>3485</v>
      </c>
      <c r="BS383" s="46">
        <v>20</v>
      </c>
      <c r="BT383" s="46">
        <v>0</v>
      </c>
      <c r="BU383" s="46">
        <v>0</v>
      </c>
      <c r="BV383" s="46" t="s">
        <v>3486</v>
      </c>
      <c r="BW383" s="46" t="s">
        <v>9398</v>
      </c>
      <c r="BX383" s="61">
        <v>43165.319044675925</v>
      </c>
      <c r="BY383" s="46" t="s">
        <v>9398</v>
      </c>
      <c r="BZ383" s="61">
        <v>43165.319044675925</v>
      </c>
    </row>
    <row r="384" spans="48:78" x14ac:dyDescent="0.35">
      <c r="AV384" s="32" t="str">
        <f t="shared" si="80"/>
        <v>KIN1N60</v>
      </c>
      <c r="AW384" s="32" t="b">
        <f t="shared" si="72"/>
        <v>1</v>
      </c>
      <c r="AX384" s="32" t="b">
        <f t="shared" si="73"/>
        <v>1</v>
      </c>
      <c r="AY384" s="32" t="b">
        <f t="shared" si="74"/>
        <v>1</v>
      </c>
      <c r="AZ384" s="32" t="b">
        <f t="shared" si="75"/>
        <v>1</v>
      </c>
      <c r="BA384" t="s">
        <v>14</v>
      </c>
      <c r="BB384" t="s">
        <v>3499</v>
      </c>
      <c r="BC384">
        <v>60</v>
      </c>
      <c r="BD384">
        <v>0</v>
      </c>
      <c r="BE384">
        <v>0</v>
      </c>
      <c r="BF384" t="s">
        <v>3500</v>
      </c>
      <c r="BG384" t="s">
        <v>11113</v>
      </c>
      <c r="BH384" s="61">
        <v>42941.608260532405</v>
      </c>
      <c r="BI384" t="s">
        <v>11113</v>
      </c>
      <c r="BJ384" s="61">
        <v>42941.608260532405</v>
      </c>
      <c r="BL384" s="32" t="str">
        <f t="shared" si="81"/>
        <v>KLU1N30</v>
      </c>
      <c r="BM384" s="32" t="b">
        <f t="shared" si="76"/>
        <v>1</v>
      </c>
      <c r="BN384" s="32" t="b">
        <f t="shared" si="77"/>
        <v>1</v>
      </c>
      <c r="BO384" s="32" t="b">
        <f t="shared" si="78"/>
        <v>1</v>
      </c>
      <c r="BP384" s="32" t="b">
        <f t="shared" si="79"/>
        <v>1</v>
      </c>
      <c r="BQ384" s="46" t="s">
        <v>11497</v>
      </c>
      <c r="BR384" s="46" t="s">
        <v>3487</v>
      </c>
      <c r="BS384" s="46">
        <v>30</v>
      </c>
      <c r="BT384" s="46">
        <v>0</v>
      </c>
      <c r="BU384" s="46">
        <v>0</v>
      </c>
      <c r="BV384" s="46" t="s">
        <v>3488</v>
      </c>
      <c r="BW384" s="46" t="s">
        <v>9398</v>
      </c>
      <c r="BX384" s="61">
        <v>43165.319044872682</v>
      </c>
      <c r="BY384" s="46" t="s">
        <v>9398</v>
      </c>
      <c r="BZ384" s="61">
        <v>43165.319044872682</v>
      </c>
    </row>
    <row r="385" spans="48:78" x14ac:dyDescent="0.35">
      <c r="AV385" s="32" t="str">
        <f t="shared" si="80"/>
        <v>KIN1N75</v>
      </c>
      <c r="AW385" s="32" t="b">
        <f t="shared" si="72"/>
        <v>1</v>
      </c>
      <c r="AX385" s="32" t="b">
        <f t="shared" si="73"/>
        <v>1</v>
      </c>
      <c r="AY385" s="32" t="b">
        <f t="shared" si="74"/>
        <v>1</v>
      </c>
      <c r="AZ385" s="32" t="b">
        <f t="shared" si="75"/>
        <v>1</v>
      </c>
      <c r="BA385" t="s">
        <v>14</v>
      </c>
      <c r="BB385" t="s">
        <v>3501</v>
      </c>
      <c r="BC385">
        <v>75</v>
      </c>
      <c r="BD385">
        <v>0</v>
      </c>
      <c r="BE385">
        <v>0</v>
      </c>
      <c r="BF385" t="s">
        <v>3502</v>
      </c>
      <c r="BG385" t="s">
        <v>11113</v>
      </c>
      <c r="BH385" s="61">
        <v>42941.608260729168</v>
      </c>
      <c r="BI385" t="s">
        <v>11113</v>
      </c>
      <c r="BJ385" s="61">
        <v>42941.608260729168</v>
      </c>
      <c r="BL385" s="32" t="str">
        <f t="shared" si="81"/>
        <v>KLU1N40</v>
      </c>
      <c r="BM385" s="32" t="b">
        <f t="shared" si="76"/>
        <v>1</v>
      </c>
      <c r="BN385" s="32" t="b">
        <f t="shared" si="77"/>
        <v>1</v>
      </c>
      <c r="BO385" s="32" t="b">
        <f t="shared" si="78"/>
        <v>1</v>
      </c>
      <c r="BP385" s="32" t="b">
        <f t="shared" si="79"/>
        <v>1</v>
      </c>
      <c r="BQ385" s="46" t="s">
        <v>11497</v>
      </c>
      <c r="BR385" s="46" t="s">
        <v>3489</v>
      </c>
      <c r="BS385" s="46">
        <v>40</v>
      </c>
      <c r="BT385" s="46">
        <v>0</v>
      </c>
      <c r="BU385" s="46">
        <v>0</v>
      </c>
      <c r="BV385" s="46" t="s">
        <v>3490</v>
      </c>
      <c r="BW385" s="46" t="s">
        <v>9398</v>
      </c>
      <c r="BX385" s="61">
        <v>43165.31904505787</v>
      </c>
      <c r="BY385" s="46" t="s">
        <v>9398</v>
      </c>
      <c r="BZ385" s="61">
        <v>43165.31904505787</v>
      </c>
    </row>
    <row r="386" spans="48:78" x14ac:dyDescent="0.35">
      <c r="AV386" s="32" t="str">
        <f t="shared" si="80"/>
        <v>KIN1N90</v>
      </c>
      <c r="AW386" s="32" t="b">
        <f t="shared" si="72"/>
        <v>1</v>
      </c>
      <c r="AX386" s="32" t="b">
        <f t="shared" si="73"/>
        <v>1</v>
      </c>
      <c r="AY386" s="32" t="b">
        <f t="shared" si="74"/>
        <v>1</v>
      </c>
      <c r="AZ386" s="32" t="b">
        <f t="shared" si="75"/>
        <v>1</v>
      </c>
      <c r="BA386" t="s">
        <v>14</v>
      </c>
      <c r="BB386" t="s">
        <v>3503</v>
      </c>
      <c r="BC386">
        <v>90</v>
      </c>
      <c r="BD386">
        <v>0</v>
      </c>
      <c r="BE386">
        <v>0</v>
      </c>
      <c r="BF386" t="s">
        <v>3504</v>
      </c>
      <c r="BG386" t="s">
        <v>11113</v>
      </c>
      <c r="BH386" s="61">
        <v>42941.608260960646</v>
      </c>
      <c r="BI386" t="s">
        <v>11113</v>
      </c>
      <c r="BJ386" s="61">
        <v>42941.608260960646</v>
      </c>
      <c r="BL386" s="32" t="str">
        <f t="shared" si="81"/>
        <v>KLU1N42</v>
      </c>
      <c r="BM386" s="32" t="b">
        <f t="shared" si="76"/>
        <v>1</v>
      </c>
      <c r="BN386" s="32" t="b">
        <f t="shared" si="77"/>
        <v>1</v>
      </c>
      <c r="BO386" s="32" t="b">
        <f t="shared" si="78"/>
        <v>1</v>
      </c>
      <c r="BP386" s="32" t="b">
        <f t="shared" si="79"/>
        <v>1</v>
      </c>
      <c r="BQ386" s="46" t="s">
        <v>11497</v>
      </c>
      <c r="BR386" s="46" t="s">
        <v>3491</v>
      </c>
      <c r="BS386" s="46">
        <v>42</v>
      </c>
      <c r="BT386" s="46">
        <v>0</v>
      </c>
      <c r="BU386" s="46">
        <v>0</v>
      </c>
      <c r="BV386" s="46" t="s">
        <v>3492</v>
      </c>
      <c r="BW386" s="46" t="s">
        <v>9398</v>
      </c>
      <c r="BX386" s="61">
        <v>43165.319045219905</v>
      </c>
      <c r="BY386" s="46" t="s">
        <v>9398</v>
      </c>
      <c r="BZ386" s="61">
        <v>43165.319045219905</v>
      </c>
    </row>
    <row r="387" spans="48:78" x14ac:dyDescent="0.35">
      <c r="AV387" s="32" t="str">
        <f t="shared" si="80"/>
        <v>KIN1P01</v>
      </c>
      <c r="AW387" s="32" t="b">
        <f t="shared" si="72"/>
        <v>1</v>
      </c>
      <c r="AX387" s="32" t="b">
        <f t="shared" si="73"/>
        <v>1</v>
      </c>
      <c r="AY387" s="32" t="b">
        <f t="shared" si="74"/>
        <v>1</v>
      </c>
      <c r="AZ387" s="32" t="b">
        <f t="shared" si="75"/>
        <v>1</v>
      </c>
      <c r="BA387" t="s">
        <v>14</v>
      </c>
      <c r="BB387" t="s">
        <v>11461</v>
      </c>
      <c r="BC387">
        <v>0</v>
      </c>
      <c r="BD387">
        <v>0</v>
      </c>
      <c r="BE387">
        <v>0</v>
      </c>
      <c r="BF387" t="s">
        <v>11462</v>
      </c>
      <c r="BG387" t="s">
        <v>9398</v>
      </c>
      <c r="BH387" s="61">
        <v>43402.349959837964</v>
      </c>
      <c r="BI387" t="s">
        <v>9398</v>
      </c>
      <c r="BJ387" s="61">
        <v>43402.349959837964</v>
      </c>
      <c r="BL387" s="32" t="str">
        <f t="shared" si="81"/>
        <v>KLU1N45</v>
      </c>
      <c r="BM387" s="32" t="b">
        <f t="shared" si="76"/>
        <v>1</v>
      </c>
      <c r="BN387" s="32" t="b">
        <f t="shared" si="77"/>
        <v>1</v>
      </c>
      <c r="BO387" s="32" t="b">
        <f t="shared" si="78"/>
        <v>1</v>
      </c>
      <c r="BP387" s="32" t="b">
        <f t="shared" si="79"/>
        <v>1</v>
      </c>
      <c r="BQ387" s="46" t="s">
        <v>11497</v>
      </c>
      <c r="BR387" s="46" t="s">
        <v>3493</v>
      </c>
      <c r="BS387" s="46">
        <v>45</v>
      </c>
      <c r="BT387" s="46">
        <v>0</v>
      </c>
      <c r="BU387" s="46">
        <v>0</v>
      </c>
      <c r="BV387" s="46" t="s">
        <v>3494</v>
      </c>
      <c r="BW387" s="46" t="s">
        <v>9398</v>
      </c>
      <c r="BX387" s="61">
        <v>43165.319045405093</v>
      </c>
      <c r="BY387" s="46" t="s">
        <v>9398</v>
      </c>
      <c r="BZ387" s="61">
        <v>43165.319045405093</v>
      </c>
    </row>
    <row r="388" spans="48:78" x14ac:dyDescent="0.35">
      <c r="AV388" s="32" t="str">
        <f t="shared" si="80"/>
        <v>KIN1P10</v>
      </c>
      <c r="AW388" s="32" t="b">
        <f t="shared" si="72"/>
        <v>1</v>
      </c>
      <c r="AX388" s="32" t="b">
        <f t="shared" si="73"/>
        <v>1</v>
      </c>
      <c r="AY388" s="32" t="b">
        <f t="shared" si="74"/>
        <v>1</v>
      </c>
      <c r="AZ388" s="32" t="b">
        <f t="shared" si="75"/>
        <v>1</v>
      </c>
      <c r="BA388" t="s">
        <v>14</v>
      </c>
      <c r="BB388" t="s">
        <v>3505</v>
      </c>
      <c r="BC388">
        <v>0</v>
      </c>
      <c r="BD388">
        <v>0</v>
      </c>
      <c r="BE388">
        <v>0</v>
      </c>
      <c r="BF388" t="s">
        <v>3506</v>
      </c>
      <c r="BG388" t="s">
        <v>11113</v>
      </c>
      <c r="BH388" s="61">
        <v>42941.608261145833</v>
      </c>
      <c r="BI388" t="s">
        <v>11113</v>
      </c>
      <c r="BJ388" s="61">
        <v>42941.608261145833</v>
      </c>
      <c r="BL388" s="32" t="str">
        <f t="shared" si="81"/>
        <v>KLU1N50</v>
      </c>
      <c r="BM388" s="32" t="b">
        <f t="shared" si="76"/>
        <v>1</v>
      </c>
      <c r="BN388" s="32" t="b">
        <f t="shared" si="77"/>
        <v>1</v>
      </c>
      <c r="BO388" s="32" t="b">
        <f t="shared" si="78"/>
        <v>1</v>
      </c>
      <c r="BP388" s="32" t="b">
        <f t="shared" si="79"/>
        <v>1</v>
      </c>
      <c r="BQ388" s="46" t="s">
        <v>11497</v>
      </c>
      <c r="BR388" s="46" t="s">
        <v>3495</v>
      </c>
      <c r="BS388" s="46">
        <v>50</v>
      </c>
      <c r="BT388" s="46">
        <v>0</v>
      </c>
      <c r="BU388" s="46">
        <v>0</v>
      </c>
      <c r="BV388" s="46" t="s">
        <v>3496</v>
      </c>
      <c r="BW388" s="46" t="s">
        <v>9398</v>
      </c>
      <c r="BX388" s="61">
        <v>43165.319045752316</v>
      </c>
      <c r="BY388" s="46" t="s">
        <v>9398</v>
      </c>
      <c r="BZ388" s="61">
        <v>43165.319045752316</v>
      </c>
    </row>
    <row r="389" spans="48:78" x14ac:dyDescent="0.35">
      <c r="AV389" s="32" t="str">
        <f t="shared" si="80"/>
        <v>KIN1P22</v>
      </c>
      <c r="AW389" s="32" t="b">
        <f t="shared" ref="AW389:AW452" si="82">IFERROR(VLOOKUP(BB389,$AE:$AF,2,0),"")=BF389</f>
        <v>1</v>
      </c>
      <c r="AX389" s="32" t="b">
        <f t="shared" ref="AX389:AX452" si="83">IFERROR(VLOOKUP(BB389,$AE:$AT,3,0),"")=BC389</f>
        <v>1</v>
      </c>
      <c r="AY389" s="32" t="b">
        <f t="shared" ref="AY389:AY452" si="84">IFERROR(VLOOKUP(BB389,$AE:$AT,8,0),"")=BD389</f>
        <v>1</v>
      </c>
      <c r="AZ389" s="32" t="b">
        <f t="shared" ref="AZ389:AZ452" si="85">IFERROR(VLOOKUP(BB389,$AE:$AT,12,0),"")=BE389</f>
        <v>1</v>
      </c>
      <c r="BA389" t="s">
        <v>14</v>
      </c>
      <c r="BB389" t="s">
        <v>10878</v>
      </c>
      <c r="BC389">
        <v>0</v>
      </c>
      <c r="BD389">
        <v>0</v>
      </c>
      <c r="BE389">
        <v>0</v>
      </c>
      <c r="BF389" t="s">
        <v>10879</v>
      </c>
      <c r="BG389" t="s">
        <v>9398</v>
      </c>
      <c r="BH389" s="61">
        <v>43287.797299502316</v>
      </c>
      <c r="BI389" t="s">
        <v>9398</v>
      </c>
      <c r="BJ389" s="61">
        <v>43287.797299502316</v>
      </c>
      <c r="BL389" s="32" t="str">
        <f t="shared" si="81"/>
        <v>KLU1N52</v>
      </c>
      <c r="BM389" s="32" t="b">
        <f t="shared" ref="BM389:BM452" si="86">IFERROR(VLOOKUP(BR389,$AE:$AF,2,0),"")=BV389</f>
        <v>1</v>
      </c>
      <c r="BN389" s="32" t="b">
        <f t="shared" ref="BN389:BN452" si="87">IFERROR(VLOOKUP(BR389,$AE:$AT,3,0),"")=BS389</f>
        <v>1</v>
      </c>
      <c r="BO389" s="32" t="b">
        <f t="shared" ref="BO389:BO452" si="88">IFERROR(VLOOKUP(BR389,$AE:$AT,8,0),"")=BT389</f>
        <v>1</v>
      </c>
      <c r="BP389" s="32" t="b">
        <f t="shared" ref="BP389:BP452" si="89">IFERROR(VLOOKUP(BR389,$AE:$AT,12,0),"")=BU389</f>
        <v>1</v>
      </c>
      <c r="BQ389" s="46" t="s">
        <v>11497</v>
      </c>
      <c r="BR389" s="46" t="s">
        <v>3497</v>
      </c>
      <c r="BS389" s="46">
        <v>52</v>
      </c>
      <c r="BT389" s="46">
        <v>0</v>
      </c>
      <c r="BU389" s="46">
        <v>0</v>
      </c>
      <c r="BV389" s="46" t="s">
        <v>3498</v>
      </c>
      <c r="BW389" s="46" t="s">
        <v>9398</v>
      </c>
      <c r="BX389" s="61">
        <v>43165.319045983793</v>
      </c>
      <c r="BY389" s="46" t="s">
        <v>9398</v>
      </c>
      <c r="BZ389" s="61">
        <v>43165.319045983793</v>
      </c>
    </row>
    <row r="390" spans="48:78" x14ac:dyDescent="0.35">
      <c r="AV390" s="32" t="str">
        <f t="shared" si="80"/>
        <v>KIN1RCT</v>
      </c>
      <c r="AW390" s="32" t="b">
        <f t="shared" si="82"/>
        <v>1</v>
      </c>
      <c r="AX390" s="32" t="b">
        <f t="shared" si="83"/>
        <v>1</v>
      </c>
      <c r="AY390" s="32" t="b">
        <f t="shared" si="84"/>
        <v>1</v>
      </c>
      <c r="AZ390" s="32" t="b">
        <f t="shared" si="85"/>
        <v>1</v>
      </c>
      <c r="BA390" t="s">
        <v>14</v>
      </c>
      <c r="BB390" t="s">
        <v>3507</v>
      </c>
      <c r="BC390">
        <v>0</v>
      </c>
      <c r="BD390">
        <v>0</v>
      </c>
      <c r="BE390">
        <v>0</v>
      </c>
      <c r="BF390" t="s">
        <v>3508</v>
      </c>
      <c r="BG390" t="s">
        <v>11113</v>
      </c>
      <c r="BH390" s="61">
        <v>42941.608261377318</v>
      </c>
      <c r="BI390" t="s">
        <v>11113</v>
      </c>
      <c r="BJ390" s="61">
        <v>42941.608261377318</v>
      </c>
      <c r="BL390" s="32" t="str">
        <f t="shared" si="81"/>
        <v>KLU1N60</v>
      </c>
      <c r="BM390" s="32" t="b">
        <f t="shared" si="86"/>
        <v>1</v>
      </c>
      <c r="BN390" s="32" t="b">
        <f t="shared" si="87"/>
        <v>1</v>
      </c>
      <c r="BO390" s="32" t="b">
        <f t="shared" si="88"/>
        <v>1</v>
      </c>
      <c r="BP390" s="32" t="b">
        <f t="shared" si="89"/>
        <v>1</v>
      </c>
      <c r="BQ390" s="46" t="s">
        <v>11497</v>
      </c>
      <c r="BR390" s="46" t="s">
        <v>3499</v>
      </c>
      <c r="BS390" s="46">
        <v>60</v>
      </c>
      <c r="BT390" s="46">
        <v>0</v>
      </c>
      <c r="BU390" s="46">
        <v>0</v>
      </c>
      <c r="BV390" s="46" t="s">
        <v>3500</v>
      </c>
      <c r="BW390" s="46" t="s">
        <v>9398</v>
      </c>
      <c r="BX390" s="61">
        <v>43165.319046180557</v>
      </c>
      <c r="BY390" s="46" t="s">
        <v>9398</v>
      </c>
      <c r="BZ390" s="61">
        <v>43165.319046180557</v>
      </c>
    </row>
    <row r="391" spans="48:78" x14ac:dyDescent="0.35">
      <c r="AV391" s="32" t="str">
        <f t="shared" si="80"/>
        <v>SAN1120</v>
      </c>
      <c r="AW391" s="32" t="b">
        <f t="shared" si="82"/>
        <v>1</v>
      </c>
      <c r="AX391" s="32" t="b">
        <f t="shared" si="83"/>
        <v>1</v>
      </c>
      <c r="AY391" s="32" t="b">
        <f t="shared" si="84"/>
        <v>1</v>
      </c>
      <c r="AZ391" s="32" t="b">
        <f t="shared" si="85"/>
        <v>1</v>
      </c>
      <c r="BA391" t="s">
        <v>15</v>
      </c>
      <c r="BB391">
        <v>120</v>
      </c>
      <c r="BC391">
        <v>120</v>
      </c>
      <c r="BD391">
        <v>0</v>
      </c>
      <c r="BE391">
        <v>0</v>
      </c>
      <c r="BF391" t="s">
        <v>3443</v>
      </c>
      <c r="BG391" t="s">
        <v>9398</v>
      </c>
      <c r="BH391" s="61">
        <v>42894.546942442132</v>
      </c>
      <c r="BI391" t="s">
        <v>9398</v>
      </c>
      <c r="BJ391" s="61">
        <v>42915.628638425929</v>
      </c>
      <c r="BL391" s="32" t="str">
        <f t="shared" si="81"/>
        <v>KLU1N75</v>
      </c>
      <c r="BM391" s="32" t="b">
        <f t="shared" si="86"/>
        <v>1</v>
      </c>
      <c r="BN391" s="32" t="b">
        <f t="shared" si="87"/>
        <v>1</v>
      </c>
      <c r="BO391" s="32" t="b">
        <f t="shared" si="88"/>
        <v>1</v>
      </c>
      <c r="BP391" s="32" t="b">
        <f t="shared" si="89"/>
        <v>1</v>
      </c>
      <c r="BQ391" s="46" t="s">
        <v>11497</v>
      </c>
      <c r="BR391" s="46" t="s">
        <v>3501</v>
      </c>
      <c r="BS391" s="46">
        <v>75</v>
      </c>
      <c r="BT391" s="46">
        <v>0</v>
      </c>
      <c r="BU391" s="46">
        <v>0</v>
      </c>
      <c r="BV391" s="46" t="s">
        <v>3502</v>
      </c>
      <c r="BW391" s="46" t="s">
        <v>9398</v>
      </c>
      <c r="BX391" s="61">
        <v>43165.319046377313</v>
      </c>
      <c r="BY391" s="46" t="s">
        <v>9398</v>
      </c>
      <c r="BZ391" s="61">
        <v>43165.319046377313</v>
      </c>
    </row>
    <row r="392" spans="48:78" x14ac:dyDescent="0.35">
      <c r="AV392" s="32" t="str">
        <f t="shared" ref="AV392:AV455" si="90">BA392&amp;BB392</f>
        <v>SAN1CC</v>
      </c>
      <c r="AW392" s="32" t="b">
        <f t="shared" si="82"/>
        <v>1</v>
      </c>
      <c r="AX392" s="32" t="b">
        <f t="shared" si="83"/>
        <v>1</v>
      </c>
      <c r="AY392" s="32" t="b">
        <f t="shared" si="84"/>
        <v>1</v>
      </c>
      <c r="AZ392" s="32" t="b">
        <f t="shared" si="85"/>
        <v>1</v>
      </c>
      <c r="BA392" t="s">
        <v>15</v>
      </c>
      <c r="BB392" t="s">
        <v>1539</v>
      </c>
      <c r="BC392">
        <v>0</v>
      </c>
      <c r="BD392">
        <v>0</v>
      </c>
      <c r="BE392">
        <v>0</v>
      </c>
      <c r="BF392" t="s">
        <v>3445</v>
      </c>
      <c r="BG392" t="s">
        <v>9398</v>
      </c>
      <c r="BH392" s="61">
        <v>42894.546942939814</v>
      </c>
      <c r="BI392" t="s">
        <v>9398</v>
      </c>
      <c r="BJ392" s="61">
        <v>42915.628638738424</v>
      </c>
      <c r="BL392" s="32" t="str">
        <f t="shared" ref="BL392:BL455" si="91">BQ392&amp;BR392</f>
        <v>KLU1N90</v>
      </c>
      <c r="BM392" s="32" t="b">
        <f t="shared" si="86"/>
        <v>1</v>
      </c>
      <c r="BN392" s="32" t="b">
        <f t="shared" si="87"/>
        <v>1</v>
      </c>
      <c r="BO392" s="32" t="b">
        <f t="shared" si="88"/>
        <v>1</v>
      </c>
      <c r="BP392" s="32" t="b">
        <f t="shared" si="89"/>
        <v>1</v>
      </c>
      <c r="BQ392" s="46" t="s">
        <v>11497</v>
      </c>
      <c r="BR392" s="46" t="s">
        <v>3503</v>
      </c>
      <c r="BS392" s="46">
        <v>90</v>
      </c>
      <c r="BT392" s="46">
        <v>0</v>
      </c>
      <c r="BU392" s="46">
        <v>0</v>
      </c>
      <c r="BV392" s="46" t="s">
        <v>3504</v>
      </c>
      <c r="BW392" s="46" t="s">
        <v>9398</v>
      </c>
      <c r="BX392" s="61">
        <v>43165.31904652778</v>
      </c>
      <c r="BY392" s="46" t="s">
        <v>9398</v>
      </c>
      <c r="BZ392" s="61">
        <v>43165.31904652778</v>
      </c>
    </row>
    <row r="393" spans="48:78" x14ac:dyDescent="0.35">
      <c r="AV393" s="32" t="str">
        <f t="shared" si="90"/>
        <v>SAN1CIA</v>
      </c>
      <c r="AW393" s="32" t="b">
        <f t="shared" si="82"/>
        <v>1</v>
      </c>
      <c r="AX393" s="32" t="b">
        <f t="shared" si="83"/>
        <v>1</v>
      </c>
      <c r="AY393" s="32" t="b">
        <f t="shared" si="84"/>
        <v>1</v>
      </c>
      <c r="AZ393" s="32" t="b">
        <f t="shared" si="85"/>
        <v>1</v>
      </c>
      <c r="BA393" t="s">
        <v>15</v>
      </c>
      <c r="BB393" t="s">
        <v>3446</v>
      </c>
      <c r="BC393">
        <v>0</v>
      </c>
      <c r="BD393">
        <v>0</v>
      </c>
      <c r="BE393">
        <v>0</v>
      </c>
      <c r="BF393" t="s">
        <v>3447</v>
      </c>
      <c r="BG393" t="s">
        <v>9398</v>
      </c>
      <c r="BH393" s="61">
        <v>42894.546943090281</v>
      </c>
      <c r="BI393" t="s">
        <v>9398</v>
      </c>
      <c r="BJ393" s="61">
        <v>42915.628638923612</v>
      </c>
      <c r="BL393" s="32" t="str">
        <f t="shared" si="91"/>
        <v>KLU1P01</v>
      </c>
      <c r="BM393" s="32" t="b">
        <f t="shared" si="86"/>
        <v>1</v>
      </c>
      <c r="BN393" s="32" t="b">
        <f t="shared" si="87"/>
        <v>1</v>
      </c>
      <c r="BO393" s="32" t="b">
        <f t="shared" si="88"/>
        <v>1</v>
      </c>
      <c r="BP393" s="32" t="b">
        <f t="shared" si="89"/>
        <v>1</v>
      </c>
      <c r="BQ393" s="46" t="s">
        <v>11497</v>
      </c>
      <c r="BR393" s="46" t="s">
        <v>11461</v>
      </c>
      <c r="BS393" s="46">
        <v>0</v>
      </c>
      <c r="BT393" s="46">
        <v>0</v>
      </c>
      <c r="BU393" s="46">
        <v>0</v>
      </c>
      <c r="BV393" s="46" t="s">
        <v>11462</v>
      </c>
      <c r="BW393" s="46" t="s">
        <v>9398</v>
      </c>
      <c r="BX393" s="61">
        <v>43403.462966354164</v>
      </c>
      <c r="BY393" s="46" t="s">
        <v>9398</v>
      </c>
      <c r="BZ393" s="61">
        <v>43403.462966354164</v>
      </c>
    </row>
    <row r="394" spans="48:78" x14ac:dyDescent="0.35">
      <c r="AV394" s="32" t="str">
        <f t="shared" si="90"/>
        <v>SAN1D01</v>
      </c>
      <c r="AW394" s="32" t="b">
        <f t="shared" si="82"/>
        <v>1</v>
      </c>
      <c r="AX394" s="32" t="b">
        <f t="shared" si="83"/>
        <v>1</v>
      </c>
      <c r="AY394" s="32" t="b">
        <f t="shared" si="84"/>
        <v>1</v>
      </c>
      <c r="AZ394" s="32" t="b">
        <f t="shared" si="85"/>
        <v>1</v>
      </c>
      <c r="BA394" t="s">
        <v>15</v>
      </c>
      <c r="BB394" t="s">
        <v>3448</v>
      </c>
      <c r="BC394">
        <v>30</v>
      </c>
      <c r="BD394">
        <v>10</v>
      </c>
      <c r="BE394">
        <v>0.5</v>
      </c>
      <c r="BF394" t="s">
        <v>3449</v>
      </c>
      <c r="BG394" t="s">
        <v>9398</v>
      </c>
      <c r="BH394" s="61">
        <v>42894.54694320602</v>
      </c>
      <c r="BI394" t="s">
        <v>9398</v>
      </c>
      <c r="BJ394" s="61">
        <v>42915.63402341435</v>
      </c>
      <c r="BL394" s="32" t="str">
        <f t="shared" si="91"/>
        <v>KLU1P10</v>
      </c>
      <c r="BM394" s="32" t="b">
        <f t="shared" si="86"/>
        <v>1</v>
      </c>
      <c r="BN394" s="32" t="b">
        <f t="shared" si="87"/>
        <v>1</v>
      </c>
      <c r="BO394" s="32" t="b">
        <f t="shared" si="88"/>
        <v>1</v>
      </c>
      <c r="BP394" s="32" t="b">
        <f t="shared" si="89"/>
        <v>1</v>
      </c>
      <c r="BQ394" s="46" t="s">
        <v>11497</v>
      </c>
      <c r="BR394" s="46" t="s">
        <v>3505</v>
      </c>
      <c r="BS394" s="46">
        <v>0</v>
      </c>
      <c r="BT394" s="46">
        <v>0</v>
      </c>
      <c r="BU394" s="46">
        <v>0</v>
      </c>
      <c r="BV394" s="46" t="s">
        <v>3506</v>
      </c>
      <c r="BW394" s="46" t="s">
        <v>9398</v>
      </c>
      <c r="BX394" s="61">
        <v>43165.31904667824</v>
      </c>
      <c r="BY394" s="46" t="s">
        <v>9398</v>
      </c>
      <c r="BZ394" s="61">
        <v>43165.31904667824</v>
      </c>
    </row>
    <row r="395" spans="48:78" x14ac:dyDescent="0.35">
      <c r="AV395" s="32" t="str">
        <f t="shared" si="90"/>
        <v>SAN1D02</v>
      </c>
      <c r="AW395" s="32" t="b">
        <f t="shared" si="82"/>
        <v>1</v>
      </c>
      <c r="AX395" s="32" t="b">
        <f t="shared" si="83"/>
        <v>1</v>
      </c>
      <c r="AY395" s="32" t="b">
        <f t="shared" si="84"/>
        <v>1</v>
      </c>
      <c r="AZ395" s="32" t="b">
        <f t="shared" si="85"/>
        <v>1</v>
      </c>
      <c r="BA395" t="s">
        <v>15</v>
      </c>
      <c r="BB395" t="s">
        <v>3450</v>
      </c>
      <c r="BC395">
        <v>30</v>
      </c>
      <c r="BD395">
        <v>10</v>
      </c>
      <c r="BE395">
        <v>1</v>
      </c>
      <c r="BF395" t="s">
        <v>3451</v>
      </c>
      <c r="BG395" t="s">
        <v>9398</v>
      </c>
      <c r="BH395" s="61">
        <v>42894.546943368056</v>
      </c>
      <c r="BI395" t="s">
        <v>9398</v>
      </c>
      <c r="BJ395" s="61">
        <v>42915.634023692131</v>
      </c>
      <c r="BL395" s="32" t="str">
        <f t="shared" si="91"/>
        <v>KLU1P22</v>
      </c>
      <c r="BM395" s="32" t="b">
        <f t="shared" si="86"/>
        <v>1</v>
      </c>
      <c r="BN395" s="32" t="b">
        <f t="shared" si="87"/>
        <v>1</v>
      </c>
      <c r="BO395" s="32" t="b">
        <f t="shared" si="88"/>
        <v>1</v>
      </c>
      <c r="BP395" s="32" t="b">
        <f t="shared" si="89"/>
        <v>1</v>
      </c>
      <c r="BQ395" s="46" t="s">
        <v>11497</v>
      </c>
      <c r="BR395" s="46" t="s">
        <v>10878</v>
      </c>
      <c r="BS395" s="46">
        <v>0</v>
      </c>
      <c r="BT395" s="46">
        <v>0</v>
      </c>
      <c r="BU395" s="46">
        <v>0</v>
      </c>
      <c r="BV395" s="46" t="s">
        <v>10879</v>
      </c>
      <c r="BW395" s="46" t="s">
        <v>9398</v>
      </c>
      <c r="BX395" s="61">
        <v>43403.462966550927</v>
      </c>
      <c r="BY395" s="46" t="s">
        <v>9398</v>
      </c>
      <c r="BZ395" s="61">
        <v>43403.462966550927</v>
      </c>
    </row>
    <row r="396" spans="48:78" x14ac:dyDescent="0.35">
      <c r="AV396" s="32" t="str">
        <f t="shared" si="90"/>
        <v>SAN1D03</v>
      </c>
      <c r="AW396" s="32" t="b">
        <f t="shared" si="82"/>
        <v>1</v>
      </c>
      <c r="AX396" s="32" t="b">
        <f t="shared" si="83"/>
        <v>1</v>
      </c>
      <c r="AY396" s="32" t="b">
        <f t="shared" si="84"/>
        <v>1</v>
      </c>
      <c r="AZ396" s="32" t="b">
        <f t="shared" si="85"/>
        <v>1</v>
      </c>
      <c r="BA396" t="s">
        <v>15</v>
      </c>
      <c r="BB396" t="s">
        <v>3452</v>
      </c>
      <c r="BC396">
        <v>30</v>
      </c>
      <c r="BD396">
        <v>10</v>
      </c>
      <c r="BE396">
        <v>2</v>
      </c>
      <c r="BF396" t="s">
        <v>3453</v>
      </c>
      <c r="BG396" t="s">
        <v>9398</v>
      </c>
      <c r="BH396" s="61">
        <v>42894.546943483794</v>
      </c>
      <c r="BI396" t="s">
        <v>9398</v>
      </c>
      <c r="BJ396" s="61">
        <v>42915.634023761573</v>
      </c>
      <c r="BL396" s="32" t="str">
        <f t="shared" si="91"/>
        <v>KLU1RCT</v>
      </c>
      <c r="BM396" s="32" t="b">
        <f t="shared" si="86"/>
        <v>1</v>
      </c>
      <c r="BN396" s="32" t="b">
        <f t="shared" si="87"/>
        <v>1</v>
      </c>
      <c r="BO396" s="32" t="b">
        <f t="shared" si="88"/>
        <v>1</v>
      </c>
      <c r="BP396" s="32" t="b">
        <f t="shared" si="89"/>
        <v>1</v>
      </c>
      <c r="BQ396" s="46" t="s">
        <v>11497</v>
      </c>
      <c r="BR396" s="46" t="s">
        <v>3507</v>
      </c>
      <c r="BS396" s="46">
        <v>0</v>
      </c>
      <c r="BT396" s="46">
        <v>0</v>
      </c>
      <c r="BU396" s="46">
        <v>0</v>
      </c>
      <c r="BV396" s="46" t="s">
        <v>3508</v>
      </c>
      <c r="BW396" s="46" t="s">
        <v>9398</v>
      </c>
      <c r="BX396" s="61">
        <v>43165.319046875004</v>
      </c>
      <c r="BY396" s="46" t="s">
        <v>9398</v>
      </c>
      <c r="BZ396" s="61">
        <v>43165.319046875004</v>
      </c>
    </row>
    <row r="397" spans="48:78" x14ac:dyDescent="0.35">
      <c r="AV397" s="32" t="str">
        <f t="shared" si="90"/>
        <v>SAN1D04</v>
      </c>
      <c r="AW397" s="32" t="b">
        <f t="shared" si="82"/>
        <v>1</v>
      </c>
      <c r="AX397" s="32" t="b">
        <f t="shared" si="83"/>
        <v>1</v>
      </c>
      <c r="AY397" s="32" t="b">
        <f t="shared" si="84"/>
        <v>1</v>
      </c>
      <c r="AZ397" s="32" t="b">
        <f t="shared" si="85"/>
        <v>1</v>
      </c>
      <c r="BA397" t="s">
        <v>15</v>
      </c>
      <c r="BB397" t="s">
        <v>3454</v>
      </c>
      <c r="BC397">
        <v>30</v>
      </c>
      <c r="BD397">
        <v>15</v>
      </c>
      <c r="BE397">
        <v>2</v>
      </c>
      <c r="BF397" t="s">
        <v>3455</v>
      </c>
      <c r="BG397" t="s">
        <v>9398</v>
      </c>
      <c r="BH397" s="61">
        <v>42894.546943634261</v>
      </c>
      <c r="BI397" t="s">
        <v>9398</v>
      </c>
      <c r="BJ397" s="61">
        <v>42915.63402380787</v>
      </c>
      <c r="BL397" s="32" t="str">
        <f t="shared" si="91"/>
        <v>SIN1120</v>
      </c>
      <c r="BM397" s="32" t="b">
        <f t="shared" si="86"/>
        <v>1</v>
      </c>
      <c r="BN397" s="32" t="b">
        <f t="shared" si="87"/>
        <v>1</v>
      </c>
      <c r="BO397" s="32" t="b">
        <f t="shared" si="88"/>
        <v>1</v>
      </c>
      <c r="BP397" s="32" t="b">
        <f t="shared" si="89"/>
        <v>1</v>
      </c>
      <c r="BQ397" s="46" t="s">
        <v>11498</v>
      </c>
      <c r="BR397" s="46">
        <v>120</v>
      </c>
      <c r="BS397" s="46">
        <v>120</v>
      </c>
      <c r="BT397" s="46">
        <v>0</v>
      </c>
      <c r="BU397" s="46">
        <v>0</v>
      </c>
      <c r="BV397" s="46" t="s">
        <v>3443</v>
      </c>
      <c r="BW397" s="46" t="s">
        <v>9398</v>
      </c>
      <c r="BX397" s="61">
        <v>43165.319009953702</v>
      </c>
      <c r="BY397" s="46" t="s">
        <v>9398</v>
      </c>
      <c r="BZ397" s="61">
        <v>43165.319009953702</v>
      </c>
    </row>
    <row r="398" spans="48:78" x14ac:dyDescent="0.35">
      <c r="AV398" s="32" t="str">
        <f t="shared" si="90"/>
        <v>SAN1D05</v>
      </c>
      <c r="AW398" s="32" t="b">
        <f t="shared" si="82"/>
        <v>1</v>
      </c>
      <c r="AX398" s="32" t="b">
        <f t="shared" si="83"/>
        <v>1</v>
      </c>
      <c r="AY398" s="32" t="b">
        <f t="shared" si="84"/>
        <v>1</v>
      </c>
      <c r="AZ398" s="32" t="b">
        <f t="shared" si="85"/>
        <v>1</v>
      </c>
      <c r="BA398" t="s">
        <v>15</v>
      </c>
      <c r="BB398" t="s">
        <v>3456</v>
      </c>
      <c r="BC398">
        <v>30</v>
      </c>
      <c r="BD398">
        <v>20</v>
      </c>
      <c r="BE398">
        <v>1</v>
      </c>
      <c r="BF398" t="s">
        <v>3457</v>
      </c>
      <c r="BG398" t="s">
        <v>9398</v>
      </c>
      <c r="BH398" s="61">
        <v>42894.54694378472</v>
      </c>
      <c r="BI398" t="s">
        <v>9398</v>
      </c>
      <c r="BJ398" s="61">
        <v>42915.634023877312</v>
      </c>
      <c r="BL398" s="32" t="str">
        <f t="shared" si="91"/>
        <v>SIN1CC</v>
      </c>
      <c r="BM398" s="32" t="b">
        <f t="shared" si="86"/>
        <v>1</v>
      </c>
      <c r="BN398" s="32" t="b">
        <f t="shared" si="87"/>
        <v>1</v>
      </c>
      <c r="BO398" s="32" t="b">
        <f t="shared" si="88"/>
        <v>1</v>
      </c>
      <c r="BP398" s="32" t="b">
        <f t="shared" si="89"/>
        <v>1</v>
      </c>
      <c r="BQ398" s="46" t="s">
        <v>11498</v>
      </c>
      <c r="BR398" s="46" t="s">
        <v>1539</v>
      </c>
      <c r="BS398" s="46">
        <v>0</v>
      </c>
      <c r="BT398" s="46">
        <v>0</v>
      </c>
      <c r="BU398" s="46">
        <v>0</v>
      </c>
      <c r="BV398" s="46" t="s">
        <v>3445</v>
      </c>
      <c r="BW398" s="46" t="s">
        <v>9398</v>
      </c>
      <c r="BX398" s="61">
        <v>43165.319040243055</v>
      </c>
      <c r="BY398" s="46" t="s">
        <v>9398</v>
      </c>
      <c r="BZ398" s="61">
        <v>43165.319040243055</v>
      </c>
    </row>
    <row r="399" spans="48:78" x14ac:dyDescent="0.35">
      <c r="AV399" s="32" t="str">
        <f t="shared" si="90"/>
        <v>SAN1D06</v>
      </c>
      <c r="AW399" s="32" t="b">
        <f t="shared" si="82"/>
        <v>1</v>
      </c>
      <c r="AX399" s="32" t="b">
        <f t="shared" si="83"/>
        <v>1</v>
      </c>
      <c r="AY399" s="32" t="b">
        <f t="shared" si="84"/>
        <v>1</v>
      </c>
      <c r="AZ399" s="32" t="b">
        <f t="shared" si="85"/>
        <v>1</v>
      </c>
      <c r="BA399" t="s">
        <v>15</v>
      </c>
      <c r="BB399" t="s">
        <v>3458</v>
      </c>
      <c r="BC399">
        <v>42</v>
      </c>
      <c r="BD399">
        <v>20</v>
      </c>
      <c r="BE399">
        <v>1</v>
      </c>
      <c r="BF399" t="s">
        <v>3459</v>
      </c>
      <c r="BG399" t="s">
        <v>9398</v>
      </c>
      <c r="BH399" s="61">
        <v>42894.546943900466</v>
      </c>
      <c r="BI399" t="s">
        <v>9398</v>
      </c>
      <c r="BJ399" s="61">
        <v>42915.634023923609</v>
      </c>
      <c r="BL399" s="32" t="str">
        <f t="shared" si="91"/>
        <v>SIN1CIA</v>
      </c>
      <c r="BM399" s="32" t="b">
        <f t="shared" si="86"/>
        <v>1</v>
      </c>
      <c r="BN399" s="32" t="b">
        <f t="shared" si="87"/>
        <v>1</v>
      </c>
      <c r="BO399" s="32" t="b">
        <f t="shared" si="88"/>
        <v>1</v>
      </c>
      <c r="BP399" s="32" t="b">
        <f t="shared" si="89"/>
        <v>1</v>
      </c>
      <c r="BQ399" s="46" t="s">
        <v>11498</v>
      </c>
      <c r="BR399" s="46" t="s">
        <v>3446</v>
      </c>
      <c r="BS399" s="46">
        <v>0</v>
      </c>
      <c r="BT399" s="46">
        <v>0</v>
      </c>
      <c r="BU399" s="46">
        <v>0</v>
      </c>
      <c r="BV399" s="46" t="s">
        <v>3447</v>
      </c>
      <c r="BW399" s="46" t="s">
        <v>9398</v>
      </c>
      <c r="BX399" s="61">
        <v>43165.319040428243</v>
      </c>
      <c r="BY399" s="46" t="s">
        <v>9398</v>
      </c>
      <c r="BZ399" s="61">
        <v>43165.319040428243</v>
      </c>
    </row>
    <row r="400" spans="48:78" x14ac:dyDescent="0.35">
      <c r="AV400" s="32" t="str">
        <f t="shared" si="90"/>
        <v>SAN1D07</v>
      </c>
      <c r="AW400" s="32" t="b">
        <f t="shared" si="82"/>
        <v>1</v>
      </c>
      <c r="AX400" s="32" t="b">
        <f t="shared" si="83"/>
        <v>1</v>
      </c>
      <c r="AY400" s="32" t="b">
        <f t="shared" si="84"/>
        <v>1</v>
      </c>
      <c r="AZ400" s="32" t="b">
        <f t="shared" si="85"/>
        <v>1</v>
      </c>
      <c r="BA400" t="s">
        <v>15</v>
      </c>
      <c r="BB400" t="s">
        <v>3460</v>
      </c>
      <c r="BC400">
        <v>30</v>
      </c>
      <c r="BD400">
        <v>30</v>
      </c>
      <c r="BE400">
        <v>1</v>
      </c>
      <c r="BF400" t="s">
        <v>3461</v>
      </c>
      <c r="BG400" t="s">
        <v>9398</v>
      </c>
      <c r="BH400" s="61">
        <v>42894.546944097223</v>
      </c>
      <c r="BI400" t="s">
        <v>9398</v>
      </c>
      <c r="BJ400" s="61">
        <v>42915.634023993058</v>
      </c>
      <c r="BL400" s="32" t="str">
        <f t="shared" si="91"/>
        <v>SIN1D01</v>
      </c>
      <c r="BM400" s="32" t="b">
        <f t="shared" si="86"/>
        <v>1</v>
      </c>
      <c r="BN400" s="32" t="b">
        <f t="shared" si="87"/>
        <v>1</v>
      </c>
      <c r="BO400" s="32" t="b">
        <f t="shared" si="88"/>
        <v>1</v>
      </c>
      <c r="BP400" s="32" t="b">
        <f t="shared" si="89"/>
        <v>1</v>
      </c>
      <c r="BQ400" s="46" t="s">
        <v>11498</v>
      </c>
      <c r="BR400" s="46" t="s">
        <v>3448</v>
      </c>
      <c r="BS400" s="46">
        <v>30</v>
      </c>
      <c r="BT400" s="46">
        <v>10</v>
      </c>
      <c r="BU400" s="46">
        <v>0.5</v>
      </c>
      <c r="BV400" s="46" t="s">
        <v>3449</v>
      </c>
      <c r="BW400" s="46" t="s">
        <v>9398</v>
      </c>
      <c r="BX400" s="61">
        <v>43165.319040821756</v>
      </c>
      <c r="BY400" s="46" t="s">
        <v>9398</v>
      </c>
      <c r="BZ400" s="61">
        <v>43165.319040821756</v>
      </c>
    </row>
    <row r="401" spans="48:78" x14ac:dyDescent="0.35">
      <c r="AV401" s="32" t="str">
        <f t="shared" si="90"/>
        <v>SAN1D08</v>
      </c>
      <c r="AW401" s="32" t="b">
        <f t="shared" si="82"/>
        <v>1</v>
      </c>
      <c r="AX401" s="32" t="b">
        <f t="shared" si="83"/>
        <v>1</v>
      </c>
      <c r="AY401" s="32" t="b">
        <f t="shared" si="84"/>
        <v>0</v>
      </c>
      <c r="AZ401" s="32" t="b">
        <f t="shared" si="85"/>
        <v>1</v>
      </c>
      <c r="BA401" t="s">
        <v>15</v>
      </c>
      <c r="BB401" t="s">
        <v>3462</v>
      </c>
      <c r="BC401">
        <v>0</v>
      </c>
      <c r="BD401">
        <v>10</v>
      </c>
      <c r="BE401">
        <v>2</v>
      </c>
      <c r="BF401" t="s">
        <v>3463</v>
      </c>
      <c r="BG401" t="s">
        <v>9398</v>
      </c>
      <c r="BH401" s="61">
        <v>42894.546944212962</v>
      </c>
      <c r="BI401" t="s">
        <v>9398</v>
      </c>
      <c r="BJ401" s="61">
        <v>42915.634024074076</v>
      </c>
      <c r="BL401" s="32" t="str">
        <f t="shared" si="91"/>
        <v>SIN1D02</v>
      </c>
      <c r="BM401" s="32" t="b">
        <f t="shared" si="86"/>
        <v>1</v>
      </c>
      <c r="BN401" s="32" t="b">
        <f t="shared" si="87"/>
        <v>1</v>
      </c>
      <c r="BO401" s="32" t="b">
        <f t="shared" si="88"/>
        <v>1</v>
      </c>
      <c r="BP401" s="32" t="b">
        <f t="shared" si="89"/>
        <v>1</v>
      </c>
      <c r="BQ401" s="46" t="s">
        <v>11498</v>
      </c>
      <c r="BR401" s="46" t="s">
        <v>3450</v>
      </c>
      <c r="BS401" s="46">
        <v>30</v>
      </c>
      <c r="BT401" s="46">
        <v>10</v>
      </c>
      <c r="BU401" s="46">
        <v>1</v>
      </c>
      <c r="BV401" s="46" t="s">
        <v>3451</v>
      </c>
      <c r="BW401" s="46" t="s">
        <v>9398</v>
      </c>
      <c r="BX401" s="61">
        <v>43165.319041053241</v>
      </c>
      <c r="BY401" s="46" t="s">
        <v>9398</v>
      </c>
      <c r="BZ401" s="61">
        <v>43165.319041053241</v>
      </c>
    </row>
    <row r="402" spans="48:78" x14ac:dyDescent="0.35">
      <c r="AV402" s="32" t="str">
        <f t="shared" si="90"/>
        <v>SAN1D09</v>
      </c>
      <c r="AW402" s="32" t="b">
        <f t="shared" si="82"/>
        <v>1</v>
      </c>
      <c r="AX402" s="32" t="b">
        <f t="shared" si="83"/>
        <v>1</v>
      </c>
      <c r="AY402" s="32" t="b">
        <f t="shared" si="84"/>
        <v>1</v>
      </c>
      <c r="AZ402" s="32" t="b">
        <f t="shared" si="85"/>
        <v>1</v>
      </c>
      <c r="BA402" t="s">
        <v>15</v>
      </c>
      <c r="BB402" t="s">
        <v>3464</v>
      </c>
      <c r="BC402">
        <v>42</v>
      </c>
      <c r="BD402">
        <v>10</v>
      </c>
      <c r="BE402">
        <v>0.5</v>
      </c>
      <c r="BF402" t="s">
        <v>3465</v>
      </c>
      <c r="BG402" t="s">
        <v>9398</v>
      </c>
      <c r="BH402" s="61">
        <v>42894.5469443287</v>
      </c>
      <c r="BI402" t="s">
        <v>9398</v>
      </c>
      <c r="BJ402" s="61">
        <v>42915.634024108796</v>
      </c>
      <c r="BL402" s="32" t="str">
        <f t="shared" si="91"/>
        <v>SIN1D03</v>
      </c>
      <c r="BM402" s="32" t="b">
        <f t="shared" si="86"/>
        <v>1</v>
      </c>
      <c r="BN402" s="32" t="b">
        <f t="shared" si="87"/>
        <v>1</v>
      </c>
      <c r="BO402" s="32" t="b">
        <f t="shared" si="88"/>
        <v>1</v>
      </c>
      <c r="BP402" s="32" t="b">
        <f t="shared" si="89"/>
        <v>1</v>
      </c>
      <c r="BQ402" s="46" t="s">
        <v>11498</v>
      </c>
      <c r="BR402" s="46" t="s">
        <v>3452</v>
      </c>
      <c r="BS402" s="46">
        <v>30</v>
      </c>
      <c r="BT402" s="46">
        <v>10</v>
      </c>
      <c r="BU402" s="46">
        <v>2</v>
      </c>
      <c r="BV402" s="46" t="s">
        <v>3453</v>
      </c>
      <c r="BW402" s="46" t="s">
        <v>9398</v>
      </c>
      <c r="BX402" s="61">
        <v>43165.3190412037</v>
      </c>
      <c r="BY402" s="46" t="s">
        <v>9398</v>
      </c>
      <c r="BZ402" s="61">
        <v>43165.3190412037</v>
      </c>
    </row>
    <row r="403" spans="48:78" x14ac:dyDescent="0.35">
      <c r="AV403" s="32" t="str">
        <f t="shared" si="90"/>
        <v>SAN1D10</v>
      </c>
      <c r="AW403" s="32" t="b">
        <f t="shared" si="82"/>
        <v>1</v>
      </c>
      <c r="AX403" s="32" t="b">
        <f t="shared" si="83"/>
        <v>1</v>
      </c>
      <c r="AY403" s="32" t="b">
        <f t="shared" si="84"/>
        <v>1</v>
      </c>
      <c r="AZ403" s="32" t="b">
        <f t="shared" si="85"/>
        <v>1</v>
      </c>
      <c r="BA403" t="s">
        <v>15</v>
      </c>
      <c r="BB403" t="s">
        <v>3466</v>
      </c>
      <c r="BC403">
        <v>30</v>
      </c>
      <c r="BD403">
        <v>20</v>
      </c>
      <c r="BE403">
        <v>2</v>
      </c>
      <c r="BF403" t="s">
        <v>3476</v>
      </c>
      <c r="BG403" t="s">
        <v>9398</v>
      </c>
      <c r="BH403" s="61">
        <v>43115.512117905091</v>
      </c>
      <c r="BI403" t="s">
        <v>9398</v>
      </c>
      <c r="BJ403" s="61">
        <v>43115.512117905091</v>
      </c>
      <c r="BL403" s="32" t="str">
        <f t="shared" si="91"/>
        <v>SIN1D04</v>
      </c>
      <c r="BM403" s="32" t="b">
        <f t="shared" si="86"/>
        <v>1</v>
      </c>
      <c r="BN403" s="32" t="b">
        <f t="shared" si="87"/>
        <v>1</v>
      </c>
      <c r="BO403" s="32" t="b">
        <f t="shared" si="88"/>
        <v>1</v>
      </c>
      <c r="BP403" s="32" t="b">
        <f t="shared" si="89"/>
        <v>1</v>
      </c>
      <c r="BQ403" s="46" t="s">
        <v>11498</v>
      </c>
      <c r="BR403" s="46" t="s">
        <v>3454</v>
      </c>
      <c r="BS403" s="46">
        <v>30</v>
      </c>
      <c r="BT403" s="46">
        <v>15</v>
      </c>
      <c r="BU403" s="46">
        <v>2</v>
      </c>
      <c r="BV403" s="46" t="s">
        <v>3455</v>
      </c>
      <c r="BW403" s="46" t="s">
        <v>9398</v>
      </c>
      <c r="BX403" s="61">
        <v>43165.319041400464</v>
      </c>
      <c r="BY403" s="46" t="s">
        <v>9398</v>
      </c>
      <c r="BZ403" s="61">
        <v>43165.319041400464</v>
      </c>
    </row>
    <row r="404" spans="48:78" x14ac:dyDescent="0.35">
      <c r="AV404" s="32" t="str">
        <f t="shared" si="90"/>
        <v>SAN1D11</v>
      </c>
      <c r="AW404" s="32" t="b">
        <f t="shared" si="82"/>
        <v>1</v>
      </c>
      <c r="AX404" s="32" t="b">
        <f t="shared" si="83"/>
        <v>1</v>
      </c>
      <c r="AY404" s="32" t="b">
        <f t="shared" si="84"/>
        <v>1</v>
      </c>
      <c r="AZ404" s="32" t="b">
        <f t="shared" si="85"/>
        <v>1</v>
      </c>
      <c r="BA404" t="s">
        <v>15</v>
      </c>
      <c r="BB404" t="s">
        <v>3467</v>
      </c>
      <c r="BC404">
        <v>60</v>
      </c>
      <c r="BD404">
        <v>15</v>
      </c>
      <c r="BE404">
        <v>2</v>
      </c>
      <c r="BF404" t="s">
        <v>3468</v>
      </c>
      <c r="BG404" t="s">
        <v>9398</v>
      </c>
      <c r="BH404" s="61">
        <v>42915.628068287035</v>
      </c>
      <c r="BI404" t="s">
        <v>9398</v>
      </c>
      <c r="BJ404" s="61">
        <v>42915.634024224535</v>
      </c>
      <c r="BL404" s="32" t="str">
        <f t="shared" si="91"/>
        <v>SIN1D05</v>
      </c>
      <c r="BM404" s="32" t="b">
        <f t="shared" si="86"/>
        <v>1</v>
      </c>
      <c r="BN404" s="32" t="b">
        <f t="shared" si="87"/>
        <v>1</v>
      </c>
      <c r="BO404" s="32" t="b">
        <f t="shared" si="88"/>
        <v>1</v>
      </c>
      <c r="BP404" s="32" t="b">
        <f t="shared" si="89"/>
        <v>1</v>
      </c>
      <c r="BQ404" s="46" t="s">
        <v>11498</v>
      </c>
      <c r="BR404" s="46" t="s">
        <v>3456</v>
      </c>
      <c r="BS404" s="46">
        <v>30</v>
      </c>
      <c r="BT404" s="46">
        <v>20</v>
      </c>
      <c r="BU404" s="46">
        <v>1</v>
      </c>
      <c r="BV404" s="46" t="s">
        <v>3457</v>
      </c>
      <c r="BW404" s="46" t="s">
        <v>9398</v>
      </c>
      <c r="BX404" s="61">
        <v>43165.319041550923</v>
      </c>
      <c r="BY404" s="46" t="s">
        <v>9398</v>
      </c>
      <c r="BZ404" s="61">
        <v>43165.319041550923</v>
      </c>
    </row>
    <row r="405" spans="48:78" x14ac:dyDescent="0.35">
      <c r="AV405" s="32" t="str">
        <f t="shared" si="90"/>
        <v>SAN1D12</v>
      </c>
      <c r="AW405" s="32" t="b">
        <f t="shared" si="82"/>
        <v>1</v>
      </c>
      <c r="AX405" s="32" t="b">
        <f t="shared" si="83"/>
        <v>1</v>
      </c>
      <c r="AY405" s="32" t="b">
        <f t="shared" si="84"/>
        <v>0</v>
      </c>
      <c r="AZ405" s="32" t="b">
        <f t="shared" si="85"/>
        <v>0</v>
      </c>
      <c r="BA405" t="s">
        <v>15</v>
      </c>
      <c r="BB405" t="s">
        <v>3469</v>
      </c>
      <c r="BC405">
        <v>15</v>
      </c>
      <c r="BD405">
        <v>0</v>
      </c>
      <c r="BE405">
        <v>0</v>
      </c>
      <c r="BF405" t="s">
        <v>3473</v>
      </c>
      <c r="BG405" t="s">
        <v>9398</v>
      </c>
      <c r="BH405" s="61">
        <v>43118.329669710649</v>
      </c>
      <c r="BI405" t="s">
        <v>9398</v>
      </c>
      <c r="BJ405" s="61">
        <v>43118.329669710649</v>
      </c>
      <c r="BL405" s="32" t="str">
        <f t="shared" si="91"/>
        <v>SIN1D06</v>
      </c>
      <c r="BM405" s="32" t="b">
        <f t="shared" si="86"/>
        <v>1</v>
      </c>
      <c r="BN405" s="32" t="b">
        <f t="shared" si="87"/>
        <v>1</v>
      </c>
      <c r="BO405" s="32" t="b">
        <f t="shared" si="88"/>
        <v>1</v>
      </c>
      <c r="BP405" s="32" t="b">
        <f t="shared" si="89"/>
        <v>1</v>
      </c>
      <c r="BQ405" s="46" t="s">
        <v>11498</v>
      </c>
      <c r="BR405" s="46" t="s">
        <v>3458</v>
      </c>
      <c r="BS405" s="46">
        <v>42</v>
      </c>
      <c r="BT405" s="46">
        <v>20</v>
      </c>
      <c r="BU405" s="46">
        <v>1</v>
      </c>
      <c r="BV405" s="46" t="s">
        <v>3459</v>
      </c>
      <c r="BW405" s="46" t="s">
        <v>9398</v>
      </c>
      <c r="BX405" s="61">
        <v>43165.31904170139</v>
      </c>
      <c r="BY405" s="46" t="s">
        <v>9398</v>
      </c>
      <c r="BZ405" s="61">
        <v>43165.31904170139</v>
      </c>
    </row>
    <row r="406" spans="48:78" x14ac:dyDescent="0.35">
      <c r="AV406" s="32" t="str">
        <f t="shared" si="90"/>
        <v>SAN1D13</v>
      </c>
      <c r="AW406" s="32" t="b">
        <f t="shared" si="82"/>
        <v>1</v>
      </c>
      <c r="AX406" s="32" t="b">
        <f t="shared" si="83"/>
        <v>1</v>
      </c>
      <c r="AY406" s="32" t="b">
        <f t="shared" si="84"/>
        <v>1</v>
      </c>
      <c r="AZ406" s="32" t="b">
        <f t="shared" si="85"/>
        <v>1</v>
      </c>
      <c r="BA406" t="s">
        <v>15</v>
      </c>
      <c r="BB406" t="s">
        <v>3470</v>
      </c>
      <c r="BC406">
        <v>30</v>
      </c>
      <c r="BD406">
        <v>10</v>
      </c>
      <c r="BE406">
        <v>1.5</v>
      </c>
      <c r="BF406" t="s">
        <v>3471</v>
      </c>
      <c r="BG406" t="s">
        <v>9398</v>
      </c>
      <c r="BH406" s="61">
        <v>43115.54635582176</v>
      </c>
      <c r="BI406" t="s">
        <v>9398</v>
      </c>
      <c r="BJ406" s="61">
        <v>43115.54635582176</v>
      </c>
      <c r="BL406" s="32" t="str">
        <f t="shared" si="91"/>
        <v>SIN1D07</v>
      </c>
      <c r="BM406" s="32" t="b">
        <f t="shared" si="86"/>
        <v>1</v>
      </c>
      <c r="BN406" s="32" t="b">
        <f t="shared" si="87"/>
        <v>1</v>
      </c>
      <c r="BO406" s="32" t="b">
        <f t="shared" si="88"/>
        <v>1</v>
      </c>
      <c r="BP406" s="32" t="b">
        <f t="shared" si="89"/>
        <v>1</v>
      </c>
      <c r="BQ406" s="46" t="s">
        <v>11498</v>
      </c>
      <c r="BR406" s="46" t="s">
        <v>3460</v>
      </c>
      <c r="BS406" s="46">
        <v>30</v>
      </c>
      <c r="BT406" s="46">
        <v>30</v>
      </c>
      <c r="BU406" s="46">
        <v>1</v>
      </c>
      <c r="BV406" s="46" t="s">
        <v>3461</v>
      </c>
      <c r="BW406" s="46" t="s">
        <v>9398</v>
      </c>
      <c r="BX406" s="61">
        <v>43165.319041898147</v>
      </c>
      <c r="BY406" s="46" t="s">
        <v>9398</v>
      </c>
      <c r="BZ406" s="61">
        <v>43165.319041898147</v>
      </c>
    </row>
    <row r="407" spans="48:78" x14ac:dyDescent="0.35">
      <c r="AV407" s="32" t="str">
        <f t="shared" si="90"/>
        <v>SAN1D14</v>
      </c>
      <c r="AW407" s="32" t="b">
        <f t="shared" si="82"/>
        <v>1</v>
      </c>
      <c r="AX407" s="32" t="b">
        <f t="shared" si="83"/>
        <v>1</v>
      </c>
      <c r="AY407" s="32" t="b">
        <f t="shared" si="84"/>
        <v>1</v>
      </c>
      <c r="AZ407" s="32" t="b">
        <f t="shared" si="85"/>
        <v>1</v>
      </c>
      <c r="BA407" t="s">
        <v>15</v>
      </c>
      <c r="BB407" t="s">
        <v>3472</v>
      </c>
      <c r="BC407">
        <v>45</v>
      </c>
      <c r="BD407">
        <v>15</v>
      </c>
      <c r="BE407">
        <v>2</v>
      </c>
      <c r="BF407" t="s">
        <v>9879</v>
      </c>
      <c r="BG407" t="s">
        <v>9398</v>
      </c>
      <c r="BH407" s="61">
        <v>43173.383397685182</v>
      </c>
      <c r="BI407" t="s">
        <v>9398</v>
      </c>
      <c r="BJ407" s="61">
        <v>43173.383397685182</v>
      </c>
      <c r="BL407" s="32" t="str">
        <f t="shared" si="91"/>
        <v>SIN1D08</v>
      </c>
      <c r="BM407" s="32" t="b">
        <f t="shared" si="86"/>
        <v>1</v>
      </c>
      <c r="BN407" s="32" t="b">
        <f t="shared" si="87"/>
        <v>1</v>
      </c>
      <c r="BO407" s="32" t="b">
        <f t="shared" si="88"/>
        <v>1</v>
      </c>
      <c r="BP407" s="32" t="b">
        <f t="shared" si="89"/>
        <v>1</v>
      </c>
      <c r="BQ407" s="46" t="s">
        <v>11498</v>
      </c>
      <c r="BR407" s="46" t="s">
        <v>3462</v>
      </c>
      <c r="BS407" s="46">
        <v>0</v>
      </c>
      <c r="BT407" s="46">
        <v>0</v>
      </c>
      <c r="BU407" s="46">
        <v>2</v>
      </c>
      <c r="BV407" s="46" t="s">
        <v>3463</v>
      </c>
      <c r="BW407" s="46" t="s">
        <v>9398</v>
      </c>
      <c r="BX407" s="61">
        <v>43165.31904209491</v>
      </c>
      <c r="BY407" s="46" t="s">
        <v>9398</v>
      </c>
      <c r="BZ407" s="61">
        <v>43165.31904209491</v>
      </c>
    </row>
    <row r="408" spans="48:78" x14ac:dyDescent="0.35">
      <c r="AV408" s="32" t="str">
        <f t="shared" si="90"/>
        <v>SAN1D15</v>
      </c>
      <c r="AW408" s="32" t="b">
        <f t="shared" si="82"/>
        <v>1</v>
      </c>
      <c r="AX408" s="32" t="b">
        <f t="shared" si="83"/>
        <v>1</v>
      </c>
      <c r="AY408" s="32" t="b">
        <f t="shared" si="84"/>
        <v>1</v>
      </c>
      <c r="AZ408" s="32" t="b">
        <f t="shared" si="85"/>
        <v>1</v>
      </c>
      <c r="BA408" t="s">
        <v>15</v>
      </c>
      <c r="BB408" t="s">
        <v>3474</v>
      </c>
      <c r="BC408">
        <v>60</v>
      </c>
      <c r="BD408">
        <v>10</v>
      </c>
      <c r="BE408">
        <v>2</v>
      </c>
      <c r="BF408" t="s">
        <v>3475</v>
      </c>
      <c r="BG408" t="s">
        <v>9398</v>
      </c>
      <c r="BH408" s="61">
        <v>43070.386125150464</v>
      </c>
      <c r="BI408" t="s">
        <v>9398</v>
      </c>
      <c r="BJ408" s="61">
        <v>43070.386125150464</v>
      </c>
      <c r="BL408" s="32" t="str">
        <f t="shared" si="91"/>
        <v>SIN1D09</v>
      </c>
      <c r="BM408" s="32" t="b">
        <f t="shared" si="86"/>
        <v>1</v>
      </c>
      <c r="BN408" s="32" t="b">
        <f t="shared" si="87"/>
        <v>1</v>
      </c>
      <c r="BO408" s="32" t="b">
        <f t="shared" si="88"/>
        <v>1</v>
      </c>
      <c r="BP408" s="32" t="b">
        <f t="shared" si="89"/>
        <v>1</v>
      </c>
      <c r="BQ408" s="46" t="s">
        <v>11498</v>
      </c>
      <c r="BR408" s="46" t="s">
        <v>3464</v>
      </c>
      <c r="BS408" s="46">
        <v>42</v>
      </c>
      <c r="BT408" s="46">
        <v>10</v>
      </c>
      <c r="BU408" s="46">
        <v>0.5</v>
      </c>
      <c r="BV408" s="46" t="s">
        <v>3465</v>
      </c>
      <c r="BW408" s="46" t="s">
        <v>9398</v>
      </c>
      <c r="BX408" s="61">
        <v>43165.319042280091</v>
      </c>
      <c r="BY408" s="46" t="s">
        <v>9398</v>
      </c>
      <c r="BZ408" s="61">
        <v>43165.319042280091</v>
      </c>
    </row>
    <row r="409" spans="48:78" x14ac:dyDescent="0.35">
      <c r="AV409" s="32" t="str">
        <f t="shared" si="90"/>
        <v>SAN1D16</v>
      </c>
      <c r="AW409" s="32" t="b">
        <f t="shared" si="82"/>
        <v>1</v>
      </c>
      <c r="AX409" s="32" t="b">
        <f t="shared" si="83"/>
        <v>1</v>
      </c>
      <c r="AY409" s="32" t="b">
        <f t="shared" si="84"/>
        <v>1</v>
      </c>
      <c r="AZ409" s="32" t="b">
        <f t="shared" si="85"/>
        <v>1</v>
      </c>
      <c r="BA409" t="s">
        <v>15</v>
      </c>
      <c r="BB409" t="s">
        <v>10290</v>
      </c>
      <c r="BC409">
        <v>55</v>
      </c>
      <c r="BD409">
        <v>15</v>
      </c>
      <c r="BE409">
        <v>2</v>
      </c>
      <c r="BF409" t="s">
        <v>10291</v>
      </c>
      <c r="BG409" t="s">
        <v>9398</v>
      </c>
      <c r="BH409" s="61">
        <v>43230.369770567129</v>
      </c>
      <c r="BI409" t="s">
        <v>9398</v>
      </c>
      <c r="BJ409" s="61">
        <v>43230.369770567129</v>
      </c>
      <c r="BL409" s="32" t="str">
        <f t="shared" si="91"/>
        <v>SIN1D10</v>
      </c>
      <c r="BM409" s="32" t="b">
        <f t="shared" si="86"/>
        <v>1</v>
      </c>
      <c r="BN409" s="32" t="b">
        <f t="shared" si="87"/>
        <v>1</v>
      </c>
      <c r="BO409" s="32" t="b">
        <f t="shared" si="88"/>
        <v>1</v>
      </c>
      <c r="BP409" s="32" t="b">
        <f t="shared" si="89"/>
        <v>1</v>
      </c>
      <c r="BQ409" s="46" t="s">
        <v>11498</v>
      </c>
      <c r="BR409" s="46" t="s">
        <v>3466</v>
      </c>
      <c r="BS409" s="46">
        <v>30</v>
      </c>
      <c r="BT409" s="46">
        <v>20</v>
      </c>
      <c r="BU409" s="46">
        <v>2</v>
      </c>
      <c r="BV409" s="46" t="s">
        <v>3476</v>
      </c>
      <c r="BW409" s="46" t="s">
        <v>9398</v>
      </c>
      <c r="BX409" s="61">
        <v>43165.319042442126</v>
      </c>
      <c r="BY409" s="46" t="s">
        <v>9398</v>
      </c>
      <c r="BZ409" s="61">
        <v>43165.319042442126</v>
      </c>
    </row>
    <row r="410" spans="48:78" x14ac:dyDescent="0.35">
      <c r="AV410" s="32" t="str">
        <f t="shared" si="90"/>
        <v>SAN1D17</v>
      </c>
      <c r="AW410" s="32" t="b">
        <f t="shared" si="82"/>
        <v>1</v>
      </c>
      <c r="AX410" s="32" t="b">
        <f t="shared" si="83"/>
        <v>1</v>
      </c>
      <c r="AY410" s="32" t="b">
        <f t="shared" si="84"/>
        <v>1</v>
      </c>
      <c r="AZ410" s="32" t="b">
        <f t="shared" si="85"/>
        <v>1</v>
      </c>
      <c r="BA410" t="s">
        <v>15</v>
      </c>
      <c r="BB410" t="s">
        <v>11346</v>
      </c>
      <c r="BC410">
        <v>45</v>
      </c>
      <c r="BD410">
        <v>40</v>
      </c>
      <c r="BE410">
        <v>0.5</v>
      </c>
      <c r="BF410" t="s">
        <v>11347</v>
      </c>
      <c r="BG410" t="s">
        <v>9398</v>
      </c>
      <c r="BH410" s="61">
        <v>43319.605411458331</v>
      </c>
      <c r="BI410" t="s">
        <v>9398</v>
      </c>
      <c r="BJ410" s="61">
        <v>43319.605411458331</v>
      </c>
      <c r="BL410" s="32" t="str">
        <f t="shared" si="91"/>
        <v>SIN1D11</v>
      </c>
      <c r="BM410" s="32" t="b">
        <f t="shared" si="86"/>
        <v>1</v>
      </c>
      <c r="BN410" s="32" t="b">
        <f t="shared" si="87"/>
        <v>1</v>
      </c>
      <c r="BO410" s="32" t="b">
        <f t="shared" si="88"/>
        <v>1</v>
      </c>
      <c r="BP410" s="32" t="b">
        <f t="shared" si="89"/>
        <v>1</v>
      </c>
      <c r="BQ410" s="46" t="s">
        <v>11498</v>
      </c>
      <c r="BR410" s="46" t="s">
        <v>3467</v>
      </c>
      <c r="BS410" s="46">
        <v>60</v>
      </c>
      <c r="BT410" s="46">
        <v>15</v>
      </c>
      <c r="BU410" s="46">
        <v>2</v>
      </c>
      <c r="BV410" s="46" t="s">
        <v>3468</v>
      </c>
      <c r="BW410" s="46" t="s">
        <v>9398</v>
      </c>
      <c r="BX410" s="61">
        <v>43165.319042592593</v>
      </c>
      <c r="BY410" s="46" t="s">
        <v>9398</v>
      </c>
      <c r="BZ410" s="61">
        <v>43165.319042592593</v>
      </c>
    </row>
    <row r="411" spans="48:78" x14ac:dyDescent="0.35">
      <c r="AV411" s="32" t="str">
        <f t="shared" si="90"/>
        <v>SAN1LOC</v>
      </c>
      <c r="AW411" s="32" t="b">
        <f t="shared" si="82"/>
        <v>1</v>
      </c>
      <c r="AX411" s="32" t="b">
        <f t="shared" si="83"/>
        <v>1</v>
      </c>
      <c r="AY411" s="32" t="b">
        <f t="shared" si="84"/>
        <v>1</v>
      </c>
      <c r="AZ411" s="32" t="b">
        <f t="shared" si="85"/>
        <v>1</v>
      </c>
      <c r="BA411" t="s">
        <v>15</v>
      </c>
      <c r="BB411" t="s">
        <v>3510</v>
      </c>
      <c r="BC411">
        <v>0</v>
      </c>
      <c r="BD411">
        <v>0</v>
      </c>
      <c r="BE411">
        <v>0</v>
      </c>
      <c r="BF411" t="s">
        <v>3511</v>
      </c>
      <c r="BG411" t="s">
        <v>11132</v>
      </c>
      <c r="BH411" s="61">
        <v>42941.554617476853</v>
      </c>
      <c r="BI411" t="s">
        <v>11132</v>
      </c>
      <c r="BJ411" s="61">
        <v>42941.554617476853</v>
      </c>
      <c r="BL411" s="32" t="str">
        <f t="shared" si="91"/>
        <v>SIN1D12</v>
      </c>
      <c r="BM411" s="32" t="b">
        <f t="shared" si="86"/>
        <v>1</v>
      </c>
      <c r="BN411" s="32" t="b">
        <f t="shared" si="87"/>
        <v>1</v>
      </c>
      <c r="BO411" s="32" t="b">
        <f t="shared" si="88"/>
        <v>1</v>
      </c>
      <c r="BP411" s="32" t="b">
        <f t="shared" si="89"/>
        <v>1</v>
      </c>
      <c r="BQ411" s="46" t="s">
        <v>11498</v>
      </c>
      <c r="BR411" s="46" t="s">
        <v>3469</v>
      </c>
      <c r="BS411" s="46">
        <v>15</v>
      </c>
      <c r="BT411" s="46">
        <v>10</v>
      </c>
      <c r="BU411" s="46">
        <v>2</v>
      </c>
      <c r="BV411" s="46" t="s">
        <v>3473</v>
      </c>
      <c r="BW411" s="46" t="s">
        <v>9398</v>
      </c>
      <c r="BX411" s="61">
        <v>43165.31904282407</v>
      </c>
      <c r="BY411" s="46" t="s">
        <v>9398</v>
      </c>
      <c r="BZ411" s="61">
        <v>43165.31904282407</v>
      </c>
    </row>
    <row r="412" spans="48:78" x14ac:dyDescent="0.35">
      <c r="AV412" s="32" t="str">
        <f t="shared" si="90"/>
        <v>SAN1N07</v>
      </c>
      <c r="AW412" s="32" t="b">
        <f t="shared" si="82"/>
        <v>1</v>
      </c>
      <c r="AX412" s="32" t="b">
        <f t="shared" si="83"/>
        <v>1</v>
      </c>
      <c r="AY412" s="32" t="b">
        <f t="shared" si="84"/>
        <v>1</v>
      </c>
      <c r="AZ412" s="32" t="b">
        <f t="shared" si="85"/>
        <v>1</v>
      </c>
      <c r="BA412" t="s">
        <v>15</v>
      </c>
      <c r="BB412" t="s">
        <v>3477</v>
      </c>
      <c r="BC412">
        <v>7</v>
      </c>
      <c r="BD412">
        <v>0</v>
      </c>
      <c r="BE412">
        <v>0</v>
      </c>
      <c r="BF412" t="s">
        <v>3478</v>
      </c>
      <c r="BG412" t="s">
        <v>9398</v>
      </c>
      <c r="BH412" s="61">
        <v>43014.093665590277</v>
      </c>
      <c r="BI412" t="s">
        <v>9398</v>
      </c>
      <c r="BJ412" s="61">
        <v>43014.093665590277</v>
      </c>
      <c r="BL412" s="32" t="str">
        <f t="shared" si="91"/>
        <v>SIN1D13</v>
      </c>
      <c r="BM412" s="32" t="b">
        <f t="shared" si="86"/>
        <v>1</v>
      </c>
      <c r="BN412" s="32" t="b">
        <f t="shared" si="87"/>
        <v>1</v>
      </c>
      <c r="BO412" s="32" t="b">
        <f t="shared" si="88"/>
        <v>1</v>
      </c>
      <c r="BP412" s="32" t="b">
        <f t="shared" si="89"/>
        <v>1</v>
      </c>
      <c r="BQ412" s="46" t="s">
        <v>11498</v>
      </c>
      <c r="BR412" s="46" t="s">
        <v>3470</v>
      </c>
      <c r="BS412" s="46">
        <v>30</v>
      </c>
      <c r="BT412" s="46">
        <v>10</v>
      </c>
      <c r="BU412" s="46">
        <v>1.5</v>
      </c>
      <c r="BV412" s="46" t="s">
        <v>3471</v>
      </c>
      <c r="BW412" s="46" t="s">
        <v>9398</v>
      </c>
      <c r="BX412" s="61">
        <v>43165.319043020834</v>
      </c>
      <c r="BY412" s="46" t="s">
        <v>9398</v>
      </c>
      <c r="BZ412" s="61">
        <v>43165.319043020834</v>
      </c>
    </row>
    <row r="413" spans="48:78" x14ac:dyDescent="0.35">
      <c r="AV413" s="32" t="str">
        <f t="shared" si="90"/>
        <v>SAN1N08</v>
      </c>
      <c r="AW413" s="32" t="b">
        <f t="shared" si="82"/>
        <v>1</v>
      </c>
      <c r="AX413" s="32" t="b">
        <f t="shared" si="83"/>
        <v>1</v>
      </c>
      <c r="AY413" s="32" t="b">
        <f t="shared" si="84"/>
        <v>1</v>
      </c>
      <c r="AZ413" s="32" t="b">
        <f t="shared" si="85"/>
        <v>1</v>
      </c>
      <c r="BA413" t="s">
        <v>15</v>
      </c>
      <c r="BB413" t="s">
        <v>3479</v>
      </c>
      <c r="BC413">
        <v>8</v>
      </c>
      <c r="BD413">
        <v>0</v>
      </c>
      <c r="BE413">
        <v>0</v>
      </c>
      <c r="BF413" t="s">
        <v>3480</v>
      </c>
      <c r="BG413" t="s">
        <v>9398</v>
      </c>
      <c r="BH413" s="61">
        <v>42894.546944641203</v>
      </c>
      <c r="BI413" t="s">
        <v>9398</v>
      </c>
      <c r="BJ413" s="61">
        <v>42915.628640543982</v>
      </c>
      <c r="BL413" s="32" t="str">
        <f t="shared" si="91"/>
        <v>SIN1D14</v>
      </c>
      <c r="BM413" s="32" t="b">
        <f t="shared" si="86"/>
        <v>1</v>
      </c>
      <c r="BN413" s="32" t="b">
        <f t="shared" si="87"/>
        <v>1</v>
      </c>
      <c r="BO413" s="32" t="b">
        <f t="shared" si="88"/>
        <v>1</v>
      </c>
      <c r="BP413" s="32" t="b">
        <f t="shared" si="89"/>
        <v>1</v>
      </c>
      <c r="BQ413" s="46" t="s">
        <v>11498</v>
      </c>
      <c r="BR413" s="46" t="s">
        <v>3472</v>
      </c>
      <c r="BS413" s="46">
        <v>45</v>
      </c>
      <c r="BT413" s="46">
        <v>15</v>
      </c>
      <c r="BU413" s="46">
        <v>2</v>
      </c>
      <c r="BV413" s="46" t="s">
        <v>9879</v>
      </c>
      <c r="BW413" s="46" t="s">
        <v>9398</v>
      </c>
      <c r="BX413" s="61">
        <v>43173.303010682874</v>
      </c>
      <c r="BY413" s="46" t="s">
        <v>9398</v>
      </c>
      <c r="BZ413" s="61">
        <v>43173.303010682874</v>
      </c>
    </row>
    <row r="414" spans="48:78" x14ac:dyDescent="0.35">
      <c r="AV414" s="32" t="str">
        <f t="shared" si="90"/>
        <v>SAN1N10</v>
      </c>
      <c r="AW414" s="32" t="b">
        <f t="shared" si="82"/>
        <v>1</v>
      </c>
      <c r="AX414" s="32" t="b">
        <f t="shared" si="83"/>
        <v>1</v>
      </c>
      <c r="AY414" s="32" t="b">
        <f t="shared" si="84"/>
        <v>1</v>
      </c>
      <c r="AZ414" s="32" t="b">
        <f t="shared" si="85"/>
        <v>1</v>
      </c>
      <c r="BA414" t="s">
        <v>15</v>
      </c>
      <c r="BB414" t="s">
        <v>3481</v>
      </c>
      <c r="BC414">
        <v>10</v>
      </c>
      <c r="BD414">
        <v>0</v>
      </c>
      <c r="BE414">
        <v>0</v>
      </c>
      <c r="BF414" t="s">
        <v>3482</v>
      </c>
      <c r="BG414" t="s">
        <v>9398</v>
      </c>
      <c r="BH414" s="61">
        <v>42894.546944756941</v>
      </c>
      <c r="BI414" t="s">
        <v>9398</v>
      </c>
      <c r="BJ414" s="61">
        <v>42915.628640659721</v>
      </c>
      <c r="BL414" s="32" t="str">
        <f t="shared" si="91"/>
        <v>SIN1D15</v>
      </c>
      <c r="BM414" s="32" t="b">
        <f t="shared" si="86"/>
        <v>1</v>
      </c>
      <c r="BN414" s="32" t="b">
        <f t="shared" si="87"/>
        <v>1</v>
      </c>
      <c r="BO414" s="32" t="b">
        <f t="shared" si="88"/>
        <v>1</v>
      </c>
      <c r="BP414" s="32" t="b">
        <f t="shared" si="89"/>
        <v>1</v>
      </c>
      <c r="BQ414" s="46" t="s">
        <v>11498</v>
      </c>
      <c r="BR414" s="46" t="s">
        <v>3474</v>
      </c>
      <c r="BS414" s="46">
        <v>60</v>
      </c>
      <c r="BT414" s="46">
        <v>10</v>
      </c>
      <c r="BU414" s="46">
        <v>2</v>
      </c>
      <c r="BV414" s="46" t="s">
        <v>3475</v>
      </c>
      <c r="BW414" s="46" t="s">
        <v>9398</v>
      </c>
      <c r="BX414" s="61">
        <v>43165.319043206022</v>
      </c>
      <c r="BY414" s="46" t="s">
        <v>9398</v>
      </c>
      <c r="BZ414" s="61">
        <v>43165.319043206022</v>
      </c>
    </row>
    <row r="415" spans="48:78" x14ac:dyDescent="0.35">
      <c r="AV415" s="32" t="str">
        <f t="shared" si="90"/>
        <v>SAN1N15</v>
      </c>
      <c r="AW415" s="32" t="b">
        <f t="shared" si="82"/>
        <v>1</v>
      </c>
      <c r="AX415" s="32" t="b">
        <f t="shared" si="83"/>
        <v>1</v>
      </c>
      <c r="AY415" s="32" t="b">
        <f t="shared" si="84"/>
        <v>1</v>
      </c>
      <c r="AZ415" s="32" t="b">
        <f t="shared" si="85"/>
        <v>1</v>
      </c>
      <c r="BA415" t="s">
        <v>15</v>
      </c>
      <c r="BB415" t="s">
        <v>3483</v>
      </c>
      <c r="BC415">
        <v>15</v>
      </c>
      <c r="BD415">
        <v>0</v>
      </c>
      <c r="BE415">
        <v>0</v>
      </c>
      <c r="BF415" t="s">
        <v>3484</v>
      </c>
      <c r="BG415" t="s">
        <v>9398</v>
      </c>
      <c r="BH415" s="61">
        <v>42894.546944907408</v>
      </c>
      <c r="BI415" t="s">
        <v>9398</v>
      </c>
      <c r="BJ415" s="61">
        <v>42915.62864077546</v>
      </c>
      <c r="BL415" s="32" t="str">
        <f t="shared" si="91"/>
        <v>SIN1D16</v>
      </c>
      <c r="BM415" s="32" t="b">
        <f t="shared" si="86"/>
        <v>1</v>
      </c>
      <c r="BN415" s="32" t="b">
        <f t="shared" si="87"/>
        <v>1</v>
      </c>
      <c r="BO415" s="32" t="b">
        <f t="shared" si="88"/>
        <v>1</v>
      </c>
      <c r="BP415" s="32" t="b">
        <f t="shared" si="89"/>
        <v>1</v>
      </c>
      <c r="BQ415" s="46" t="s">
        <v>11498</v>
      </c>
      <c r="BR415" s="46" t="s">
        <v>10290</v>
      </c>
      <c r="BS415" s="46">
        <v>55</v>
      </c>
      <c r="BT415" s="46">
        <v>15</v>
      </c>
      <c r="BU415" s="46">
        <v>2</v>
      </c>
      <c r="BV415" s="46" t="s">
        <v>10291</v>
      </c>
      <c r="BW415" s="46" t="s">
        <v>9398</v>
      </c>
      <c r="BX415" s="61">
        <v>43230.333532060184</v>
      </c>
      <c r="BY415" s="46" t="s">
        <v>9398</v>
      </c>
      <c r="BZ415" s="61">
        <v>43230.333718599541</v>
      </c>
    </row>
    <row r="416" spans="48:78" x14ac:dyDescent="0.35">
      <c r="AV416" s="32" t="str">
        <f t="shared" si="90"/>
        <v>SAN1N20</v>
      </c>
      <c r="AW416" s="32" t="b">
        <f t="shared" si="82"/>
        <v>1</v>
      </c>
      <c r="AX416" s="32" t="b">
        <f t="shared" si="83"/>
        <v>1</v>
      </c>
      <c r="AY416" s="32" t="b">
        <f t="shared" si="84"/>
        <v>1</v>
      </c>
      <c r="AZ416" s="32" t="b">
        <f t="shared" si="85"/>
        <v>1</v>
      </c>
      <c r="BA416" t="s">
        <v>15</v>
      </c>
      <c r="BB416" t="s">
        <v>3485</v>
      </c>
      <c r="BC416">
        <v>20</v>
      </c>
      <c r="BD416">
        <v>0</v>
      </c>
      <c r="BE416">
        <v>0</v>
      </c>
      <c r="BF416" t="s">
        <v>3486</v>
      </c>
      <c r="BG416" t="s">
        <v>9398</v>
      </c>
      <c r="BH416" s="61">
        <v>42894.546945023147</v>
      </c>
      <c r="BI416" t="s">
        <v>9398</v>
      </c>
      <c r="BJ416" s="61">
        <v>42915.628640891206</v>
      </c>
      <c r="BL416" s="32" t="str">
        <f t="shared" si="91"/>
        <v>SIN1D17</v>
      </c>
      <c r="BM416" s="32" t="b">
        <f t="shared" si="86"/>
        <v>1</v>
      </c>
      <c r="BN416" s="32" t="b">
        <f t="shared" si="87"/>
        <v>1</v>
      </c>
      <c r="BO416" s="32" t="b">
        <f t="shared" si="88"/>
        <v>1</v>
      </c>
      <c r="BP416" s="32" t="b">
        <f t="shared" si="89"/>
        <v>1</v>
      </c>
      <c r="BQ416" s="46" t="s">
        <v>11498</v>
      </c>
      <c r="BR416" s="46" t="s">
        <v>11346</v>
      </c>
      <c r="BS416" s="46">
        <v>45</v>
      </c>
      <c r="BT416" s="46">
        <v>40</v>
      </c>
      <c r="BU416" s="46">
        <v>0.5</v>
      </c>
      <c r="BV416" s="46" t="s">
        <v>11347</v>
      </c>
      <c r="BW416" s="46" t="s">
        <v>9398</v>
      </c>
      <c r="BX416" s="61">
        <v>43403.45936508102</v>
      </c>
      <c r="BY416" s="46" t="s">
        <v>9398</v>
      </c>
      <c r="BZ416" s="61">
        <v>43403.45936508102</v>
      </c>
    </row>
    <row r="417" spans="48:78" x14ac:dyDescent="0.35">
      <c r="AV417" s="32" t="str">
        <f t="shared" si="90"/>
        <v>SAN1N30</v>
      </c>
      <c r="AW417" s="32" t="b">
        <f t="shared" si="82"/>
        <v>1</v>
      </c>
      <c r="AX417" s="32" t="b">
        <f t="shared" si="83"/>
        <v>1</v>
      </c>
      <c r="AY417" s="32" t="b">
        <f t="shared" si="84"/>
        <v>1</v>
      </c>
      <c r="AZ417" s="32" t="b">
        <f t="shared" si="85"/>
        <v>1</v>
      </c>
      <c r="BA417" t="s">
        <v>15</v>
      </c>
      <c r="BB417" t="s">
        <v>3487</v>
      </c>
      <c r="BC417">
        <v>30</v>
      </c>
      <c r="BD417">
        <v>0</v>
      </c>
      <c r="BE417">
        <v>0</v>
      </c>
      <c r="BF417" t="s">
        <v>3488</v>
      </c>
      <c r="BG417" t="s">
        <v>9398</v>
      </c>
      <c r="BH417" s="61">
        <v>42894.546945173613</v>
      </c>
      <c r="BI417" t="s">
        <v>9398</v>
      </c>
      <c r="BJ417" s="61">
        <v>42915.628641006944</v>
      </c>
      <c r="BL417" s="32" t="str">
        <f t="shared" si="91"/>
        <v>SIN1LOC</v>
      </c>
      <c r="BM417" s="32" t="b">
        <f t="shared" si="86"/>
        <v>1</v>
      </c>
      <c r="BN417" s="32" t="b">
        <f t="shared" si="87"/>
        <v>1</v>
      </c>
      <c r="BO417" s="32" t="b">
        <f t="shared" si="88"/>
        <v>1</v>
      </c>
      <c r="BP417" s="32" t="b">
        <f t="shared" si="89"/>
        <v>1</v>
      </c>
      <c r="BQ417" s="46" t="s">
        <v>11498</v>
      </c>
      <c r="BR417" s="46" t="s">
        <v>3510</v>
      </c>
      <c r="BS417" s="46">
        <v>0</v>
      </c>
      <c r="BT417" s="46">
        <v>0</v>
      </c>
      <c r="BU417" s="46">
        <v>0</v>
      </c>
      <c r="BV417" s="46" t="s">
        <v>3511</v>
      </c>
      <c r="BW417" s="46" t="s">
        <v>9398</v>
      </c>
      <c r="BX417" s="61">
        <v>43165.319043483796</v>
      </c>
      <c r="BY417" s="46" t="s">
        <v>9398</v>
      </c>
      <c r="BZ417" s="61">
        <v>43165.319043483796</v>
      </c>
    </row>
    <row r="418" spans="48:78" x14ac:dyDescent="0.35">
      <c r="AV418" s="32" t="str">
        <f t="shared" si="90"/>
        <v>SAN1N40</v>
      </c>
      <c r="AW418" s="32" t="b">
        <f t="shared" si="82"/>
        <v>1</v>
      </c>
      <c r="AX418" s="32" t="b">
        <f t="shared" si="83"/>
        <v>1</v>
      </c>
      <c r="AY418" s="32" t="b">
        <f t="shared" si="84"/>
        <v>1</v>
      </c>
      <c r="AZ418" s="32" t="b">
        <f t="shared" si="85"/>
        <v>1</v>
      </c>
      <c r="BA418" t="s">
        <v>15</v>
      </c>
      <c r="BB418" t="s">
        <v>3489</v>
      </c>
      <c r="BC418">
        <v>40</v>
      </c>
      <c r="BD418">
        <v>0</v>
      </c>
      <c r="BE418">
        <v>0</v>
      </c>
      <c r="BF418" t="s">
        <v>3490</v>
      </c>
      <c r="BG418" t="s">
        <v>9398</v>
      </c>
      <c r="BH418" s="61">
        <v>43115.546356053237</v>
      </c>
      <c r="BI418" t="s">
        <v>9398</v>
      </c>
      <c r="BJ418" s="61">
        <v>43115.546356053237</v>
      </c>
      <c r="BL418" s="32" t="str">
        <f t="shared" si="91"/>
        <v>SIN1N07</v>
      </c>
      <c r="BM418" s="32" t="b">
        <f t="shared" si="86"/>
        <v>1</v>
      </c>
      <c r="BN418" s="32" t="b">
        <f t="shared" si="87"/>
        <v>1</v>
      </c>
      <c r="BO418" s="32" t="b">
        <f t="shared" si="88"/>
        <v>1</v>
      </c>
      <c r="BP418" s="32" t="b">
        <f t="shared" si="89"/>
        <v>1</v>
      </c>
      <c r="BQ418" s="46" t="s">
        <v>11498</v>
      </c>
      <c r="BR418" s="46" t="s">
        <v>3477</v>
      </c>
      <c r="BS418" s="46">
        <v>7</v>
      </c>
      <c r="BT418" s="46">
        <v>0</v>
      </c>
      <c r="BU418" s="46">
        <v>0</v>
      </c>
      <c r="BV418" s="46" t="s">
        <v>3478</v>
      </c>
      <c r="BW418" s="46" t="s">
        <v>9398</v>
      </c>
      <c r="BX418" s="61">
        <v>43165.319043750002</v>
      </c>
      <c r="BY418" s="46" t="s">
        <v>9398</v>
      </c>
      <c r="BZ418" s="61">
        <v>43165.319043750002</v>
      </c>
    </row>
    <row r="419" spans="48:78" x14ac:dyDescent="0.35">
      <c r="AV419" s="32" t="str">
        <f t="shared" si="90"/>
        <v>SAN1N42</v>
      </c>
      <c r="AW419" s="32" t="b">
        <f t="shared" si="82"/>
        <v>1</v>
      </c>
      <c r="AX419" s="32" t="b">
        <f t="shared" si="83"/>
        <v>1</v>
      </c>
      <c r="AY419" s="32" t="b">
        <f t="shared" si="84"/>
        <v>1</v>
      </c>
      <c r="AZ419" s="32" t="b">
        <f t="shared" si="85"/>
        <v>1</v>
      </c>
      <c r="BA419" t="s">
        <v>15</v>
      </c>
      <c r="BB419" t="s">
        <v>3491</v>
      </c>
      <c r="BC419">
        <v>42</v>
      </c>
      <c r="BD419">
        <v>0</v>
      </c>
      <c r="BE419">
        <v>0</v>
      </c>
      <c r="BF419" t="s">
        <v>3492</v>
      </c>
      <c r="BG419" t="s">
        <v>9398</v>
      </c>
      <c r="BH419" s="61">
        <v>42894.546945289352</v>
      </c>
      <c r="BI419" t="s">
        <v>9398</v>
      </c>
      <c r="BJ419" s="61">
        <v>42915.628641122683</v>
      </c>
      <c r="BL419" s="32" t="str">
        <f t="shared" si="91"/>
        <v>SIN1N08</v>
      </c>
      <c r="BM419" s="32" t="b">
        <f t="shared" si="86"/>
        <v>1</v>
      </c>
      <c r="BN419" s="32" t="b">
        <f t="shared" si="87"/>
        <v>1</v>
      </c>
      <c r="BO419" s="32" t="b">
        <f t="shared" si="88"/>
        <v>1</v>
      </c>
      <c r="BP419" s="32" t="b">
        <f t="shared" si="89"/>
        <v>1</v>
      </c>
      <c r="BQ419" s="46" t="s">
        <v>11498</v>
      </c>
      <c r="BR419" s="46" t="s">
        <v>3479</v>
      </c>
      <c r="BS419" s="46">
        <v>8</v>
      </c>
      <c r="BT419" s="46">
        <v>0</v>
      </c>
      <c r="BU419" s="46">
        <v>0</v>
      </c>
      <c r="BV419" s="46" t="s">
        <v>3480</v>
      </c>
      <c r="BW419" s="46" t="s">
        <v>9398</v>
      </c>
      <c r="BX419" s="61">
        <v>43165.319044016207</v>
      </c>
      <c r="BY419" s="46" t="s">
        <v>9398</v>
      </c>
      <c r="BZ419" s="61">
        <v>43165.319044016207</v>
      </c>
    </row>
    <row r="420" spans="48:78" x14ac:dyDescent="0.35">
      <c r="AV420" s="32" t="str">
        <f t="shared" si="90"/>
        <v>SAN1N45</v>
      </c>
      <c r="AW420" s="32" t="b">
        <f t="shared" si="82"/>
        <v>1</v>
      </c>
      <c r="AX420" s="32" t="b">
        <f t="shared" si="83"/>
        <v>1</v>
      </c>
      <c r="AY420" s="32" t="b">
        <f t="shared" si="84"/>
        <v>1</v>
      </c>
      <c r="AZ420" s="32" t="b">
        <f t="shared" si="85"/>
        <v>1</v>
      </c>
      <c r="BA420" t="s">
        <v>15</v>
      </c>
      <c r="BB420" t="s">
        <v>3493</v>
      </c>
      <c r="BC420">
        <v>45</v>
      </c>
      <c r="BD420">
        <v>0</v>
      </c>
      <c r="BE420">
        <v>0</v>
      </c>
      <c r="BF420" t="s">
        <v>3494</v>
      </c>
      <c r="BG420" t="s">
        <v>9398</v>
      </c>
      <c r="BH420" s="61">
        <v>42755.535077777778</v>
      </c>
      <c r="BI420" t="s">
        <v>9398</v>
      </c>
      <c r="BJ420" s="61">
        <v>42915.628641238429</v>
      </c>
      <c r="BL420" s="32" t="str">
        <f t="shared" si="91"/>
        <v>SIN1N10</v>
      </c>
      <c r="BM420" s="32" t="b">
        <f t="shared" si="86"/>
        <v>1</v>
      </c>
      <c r="BN420" s="32" t="b">
        <f t="shared" si="87"/>
        <v>1</v>
      </c>
      <c r="BO420" s="32" t="b">
        <f t="shared" si="88"/>
        <v>1</v>
      </c>
      <c r="BP420" s="32" t="b">
        <f t="shared" si="89"/>
        <v>1</v>
      </c>
      <c r="BQ420" s="46" t="s">
        <v>11498</v>
      </c>
      <c r="BR420" s="46" t="s">
        <v>3481</v>
      </c>
      <c r="BS420" s="46">
        <v>10</v>
      </c>
      <c r="BT420" s="46">
        <v>0</v>
      </c>
      <c r="BU420" s="46">
        <v>0</v>
      </c>
      <c r="BV420" s="46" t="s">
        <v>3482</v>
      </c>
      <c r="BW420" s="46" t="s">
        <v>9398</v>
      </c>
      <c r="BX420" s="61">
        <v>43165.319044247684</v>
      </c>
      <c r="BY420" s="46" t="s">
        <v>9398</v>
      </c>
      <c r="BZ420" s="61">
        <v>43165.319044247684</v>
      </c>
    </row>
    <row r="421" spans="48:78" x14ac:dyDescent="0.35">
      <c r="AV421" s="32" t="str">
        <f t="shared" si="90"/>
        <v>SAN1N50</v>
      </c>
      <c r="AW421" s="32" t="b">
        <f t="shared" si="82"/>
        <v>1</v>
      </c>
      <c r="AX421" s="32" t="b">
        <f t="shared" si="83"/>
        <v>1</v>
      </c>
      <c r="AY421" s="32" t="b">
        <f t="shared" si="84"/>
        <v>1</v>
      </c>
      <c r="AZ421" s="32" t="b">
        <f t="shared" si="85"/>
        <v>1</v>
      </c>
      <c r="BA421" t="s">
        <v>15</v>
      </c>
      <c r="BB421" t="s">
        <v>3495</v>
      </c>
      <c r="BC421">
        <v>50</v>
      </c>
      <c r="BD421">
        <v>0</v>
      </c>
      <c r="BE421">
        <v>0</v>
      </c>
      <c r="BF421" t="s">
        <v>3496</v>
      </c>
      <c r="BG421" t="s">
        <v>9398</v>
      </c>
      <c r="BH421" s="61">
        <v>43115.546356168983</v>
      </c>
      <c r="BI421" t="s">
        <v>9398</v>
      </c>
      <c r="BJ421" s="61">
        <v>43115.546356168983</v>
      </c>
      <c r="BL421" s="32" t="str">
        <f t="shared" si="91"/>
        <v>SIN1N15</v>
      </c>
      <c r="BM421" s="32" t="b">
        <f t="shared" si="86"/>
        <v>1</v>
      </c>
      <c r="BN421" s="32" t="b">
        <f t="shared" si="87"/>
        <v>1</v>
      </c>
      <c r="BO421" s="32" t="b">
        <f t="shared" si="88"/>
        <v>1</v>
      </c>
      <c r="BP421" s="32" t="b">
        <f t="shared" si="89"/>
        <v>1</v>
      </c>
      <c r="BQ421" s="46" t="s">
        <v>11498</v>
      </c>
      <c r="BR421" s="46" t="s">
        <v>3483</v>
      </c>
      <c r="BS421" s="46">
        <v>15</v>
      </c>
      <c r="BT421" s="46">
        <v>0</v>
      </c>
      <c r="BU421" s="46">
        <v>0</v>
      </c>
      <c r="BV421" s="46" t="s">
        <v>3484</v>
      </c>
      <c r="BW421" s="46" t="s">
        <v>9398</v>
      </c>
      <c r="BX421" s="61">
        <v>43165.319044479169</v>
      </c>
      <c r="BY421" s="46" t="s">
        <v>9398</v>
      </c>
      <c r="BZ421" s="61">
        <v>43165.319044479169</v>
      </c>
    </row>
    <row r="422" spans="48:78" x14ac:dyDescent="0.35">
      <c r="AV422" s="32" t="str">
        <f t="shared" si="90"/>
        <v>SAN1N52</v>
      </c>
      <c r="AW422" s="32" t="b">
        <f t="shared" si="82"/>
        <v>1</v>
      </c>
      <c r="AX422" s="32" t="b">
        <f t="shared" si="83"/>
        <v>1</v>
      </c>
      <c r="AY422" s="32" t="b">
        <f t="shared" si="84"/>
        <v>1</v>
      </c>
      <c r="AZ422" s="32" t="b">
        <f t="shared" si="85"/>
        <v>1</v>
      </c>
      <c r="BA422" t="s">
        <v>15</v>
      </c>
      <c r="BB422" t="s">
        <v>3497</v>
      </c>
      <c r="BC422">
        <v>52</v>
      </c>
      <c r="BD422">
        <v>0</v>
      </c>
      <c r="BE422">
        <v>0</v>
      </c>
      <c r="BF422" t="s">
        <v>3498</v>
      </c>
      <c r="BG422" t="s">
        <v>9398</v>
      </c>
      <c r="BH422" s="61">
        <v>42894.546945451388</v>
      </c>
      <c r="BI422" t="s">
        <v>9398</v>
      </c>
      <c r="BJ422" s="61">
        <v>42915.628641354167</v>
      </c>
      <c r="BL422" s="32" t="str">
        <f t="shared" si="91"/>
        <v>SIN1N20</v>
      </c>
      <c r="BM422" s="32" t="b">
        <f t="shared" si="86"/>
        <v>1</v>
      </c>
      <c r="BN422" s="32" t="b">
        <f t="shared" si="87"/>
        <v>1</v>
      </c>
      <c r="BO422" s="32" t="b">
        <f t="shared" si="88"/>
        <v>1</v>
      </c>
      <c r="BP422" s="32" t="b">
        <f t="shared" si="89"/>
        <v>1</v>
      </c>
      <c r="BQ422" s="46" t="s">
        <v>11498</v>
      </c>
      <c r="BR422" s="46" t="s">
        <v>3485</v>
      </c>
      <c r="BS422" s="46">
        <v>20</v>
      </c>
      <c r="BT422" s="46">
        <v>0</v>
      </c>
      <c r="BU422" s="46">
        <v>0</v>
      </c>
      <c r="BV422" s="46" t="s">
        <v>3486</v>
      </c>
      <c r="BW422" s="46" t="s">
        <v>9398</v>
      </c>
      <c r="BX422" s="61">
        <v>43165.319044675925</v>
      </c>
      <c r="BY422" s="46" t="s">
        <v>9398</v>
      </c>
      <c r="BZ422" s="61">
        <v>43165.319044675925</v>
      </c>
    </row>
    <row r="423" spans="48:78" x14ac:dyDescent="0.35">
      <c r="AV423" s="32" t="str">
        <f t="shared" si="90"/>
        <v>SAN1N60</v>
      </c>
      <c r="AW423" s="32" t="b">
        <f t="shared" si="82"/>
        <v>1</v>
      </c>
      <c r="AX423" s="32" t="b">
        <f t="shared" si="83"/>
        <v>1</v>
      </c>
      <c r="AY423" s="32" t="b">
        <f t="shared" si="84"/>
        <v>1</v>
      </c>
      <c r="AZ423" s="32" t="b">
        <f t="shared" si="85"/>
        <v>1</v>
      </c>
      <c r="BA423" t="s">
        <v>15</v>
      </c>
      <c r="BB423" t="s">
        <v>3499</v>
      </c>
      <c r="BC423">
        <v>60</v>
      </c>
      <c r="BD423">
        <v>0</v>
      </c>
      <c r="BE423">
        <v>0</v>
      </c>
      <c r="BF423" t="s">
        <v>3500</v>
      </c>
      <c r="BG423" t="s">
        <v>9398</v>
      </c>
      <c r="BH423" s="61">
        <v>42894.546945601855</v>
      </c>
      <c r="BI423" t="s">
        <v>9398</v>
      </c>
      <c r="BJ423" s="61">
        <v>42915.628641469906</v>
      </c>
      <c r="BL423" s="32" t="str">
        <f t="shared" si="91"/>
        <v>SIN1N30</v>
      </c>
      <c r="BM423" s="32" t="b">
        <f t="shared" si="86"/>
        <v>1</v>
      </c>
      <c r="BN423" s="32" t="b">
        <f t="shared" si="87"/>
        <v>1</v>
      </c>
      <c r="BO423" s="32" t="b">
        <f t="shared" si="88"/>
        <v>1</v>
      </c>
      <c r="BP423" s="32" t="b">
        <f t="shared" si="89"/>
        <v>1</v>
      </c>
      <c r="BQ423" s="46" t="s">
        <v>11498</v>
      </c>
      <c r="BR423" s="46" t="s">
        <v>3487</v>
      </c>
      <c r="BS423" s="46">
        <v>30</v>
      </c>
      <c r="BT423" s="46">
        <v>0</v>
      </c>
      <c r="BU423" s="46">
        <v>0</v>
      </c>
      <c r="BV423" s="46" t="s">
        <v>3488</v>
      </c>
      <c r="BW423" s="46" t="s">
        <v>9398</v>
      </c>
      <c r="BX423" s="61">
        <v>43165.319044872682</v>
      </c>
      <c r="BY423" s="46" t="s">
        <v>9398</v>
      </c>
      <c r="BZ423" s="61">
        <v>43165.319044872682</v>
      </c>
    </row>
    <row r="424" spans="48:78" x14ac:dyDescent="0.35">
      <c r="AV424" s="32" t="str">
        <f t="shared" si="90"/>
        <v>SAN1N75</v>
      </c>
      <c r="AW424" s="32" t="b">
        <f t="shared" si="82"/>
        <v>1</v>
      </c>
      <c r="AX424" s="32" t="b">
        <f t="shared" si="83"/>
        <v>1</v>
      </c>
      <c r="AY424" s="32" t="b">
        <f t="shared" si="84"/>
        <v>1</v>
      </c>
      <c r="AZ424" s="32" t="b">
        <f t="shared" si="85"/>
        <v>1</v>
      </c>
      <c r="BA424" t="s">
        <v>15</v>
      </c>
      <c r="BB424" t="s">
        <v>3501</v>
      </c>
      <c r="BC424">
        <v>75</v>
      </c>
      <c r="BD424">
        <v>0</v>
      </c>
      <c r="BE424">
        <v>0</v>
      </c>
      <c r="BF424" t="s">
        <v>3502</v>
      </c>
      <c r="BG424" t="s">
        <v>9398</v>
      </c>
      <c r="BH424" s="61">
        <v>42915.648425381944</v>
      </c>
      <c r="BI424" t="s">
        <v>9398</v>
      </c>
      <c r="BJ424" s="61">
        <v>42915.648425381944</v>
      </c>
      <c r="BL424" s="32" t="str">
        <f t="shared" si="91"/>
        <v>SIN1N40</v>
      </c>
      <c r="BM424" s="32" t="b">
        <f t="shared" si="86"/>
        <v>1</v>
      </c>
      <c r="BN424" s="32" t="b">
        <f t="shared" si="87"/>
        <v>1</v>
      </c>
      <c r="BO424" s="32" t="b">
        <f t="shared" si="88"/>
        <v>1</v>
      </c>
      <c r="BP424" s="32" t="b">
        <f t="shared" si="89"/>
        <v>1</v>
      </c>
      <c r="BQ424" s="46" t="s">
        <v>11498</v>
      </c>
      <c r="BR424" s="46" t="s">
        <v>3489</v>
      </c>
      <c r="BS424" s="46">
        <v>40</v>
      </c>
      <c r="BT424" s="46">
        <v>0</v>
      </c>
      <c r="BU424" s="46">
        <v>0</v>
      </c>
      <c r="BV424" s="46" t="s">
        <v>3490</v>
      </c>
      <c r="BW424" s="46" t="s">
        <v>9398</v>
      </c>
      <c r="BX424" s="61">
        <v>43165.31904505787</v>
      </c>
      <c r="BY424" s="46" t="s">
        <v>9398</v>
      </c>
      <c r="BZ424" s="61">
        <v>43165.31904505787</v>
      </c>
    </row>
    <row r="425" spans="48:78" x14ac:dyDescent="0.35">
      <c r="AV425" s="32" t="str">
        <f t="shared" si="90"/>
        <v>SAN1N90</v>
      </c>
      <c r="AW425" s="32" t="b">
        <f t="shared" si="82"/>
        <v>1</v>
      </c>
      <c r="AX425" s="32" t="b">
        <f t="shared" si="83"/>
        <v>1</v>
      </c>
      <c r="AY425" s="32" t="b">
        <f t="shared" si="84"/>
        <v>1</v>
      </c>
      <c r="AZ425" s="32" t="b">
        <f t="shared" si="85"/>
        <v>1</v>
      </c>
      <c r="BA425" t="s">
        <v>15</v>
      </c>
      <c r="BB425" t="s">
        <v>3503</v>
      </c>
      <c r="BC425">
        <v>90</v>
      </c>
      <c r="BD425">
        <v>0</v>
      </c>
      <c r="BE425">
        <v>0</v>
      </c>
      <c r="BF425" t="s">
        <v>3504</v>
      </c>
      <c r="BG425" t="s">
        <v>9398</v>
      </c>
      <c r="BH425" s="61">
        <v>42894.546945717593</v>
      </c>
      <c r="BI425" t="s">
        <v>9398</v>
      </c>
      <c r="BJ425" s="61">
        <v>42915.628641585645</v>
      </c>
      <c r="BL425" s="32" t="str">
        <f t="shared" si="91"/>
        <v>SIN1N42</v>
      </c>
      <c r="BM425" s="32" t="b">
        <f t="shared" si="86"/>
        <v>1</v>
      </c>
      <c r="BN425" s="32" t="b">
        <f t="shared" si="87"/>
        <v>1</v>
      </c>
      <c r="BO425" s="32" t="b">
        <f t="shared" si="88"/>
        <v>1</v>
      </c>
      <c r="BP425" s="32" t="b">
        <f t="shared" si="89"/>
        <v>1</v>
      </c>
      <c r="BQ425" s="46" t="s">
        <v>11498</v>
      </c>
      <c r="BR425" s="46" t="s">
        <v>3491</v>
      </c>
      <c r="BS425" s="46">
        <v>42</v>
      </c>
      <c r="BT425" s="46">
        <v>0</v>
      </c>
      <c r="BU425" s="46">
        <v>0</v>
      </c>
      <c r="BV425" s="46" t="s">
        <v>3492</v>
      </c>
      <c r="BW425" s="46" t="s">
        <v>9398</v>
      </c>
      <c r="BX425" s="61">
        <v>43165.319045219905</v>
      </c>
      <c r="BY425" s="46" t="s">
        <v>9398</v>
      </c>
      <c r="BZ425" s="61">
        <v>43165.319045219905</v>
      </c>
    </row>
    <row r="426" spans="48:78" x14ac:dyDescent="0.35">
      <c r="AV426" s="32" t="str">
        <f t="shared" si="90"/>
        <v>SAN1P01</v>
      </c>
      <c r="AW426" s="32" t="b">
        <f t="shared" si="82"/>
        <v>1</v>
      </c>
      <c r="AX426" s="32" t="b">
        <f t="shared" si="83"/>
        <v>1</v>
      </c>
      <c r="AY426" s="32" t="b">
        <f t="shared" si="84"/>
        <v>1</v>
      </c>
      <c r="AZ426" s="32" t="b">
        <f t="shared" si="85"/>
        <v>1</v>
      </c>
      <c r="BA426" t="s">
        <v>15</v>
      </c>
      <c r="BB426" t="s">
        <v>11461</v>
      </c>
      <c r="BC426">
        <v>0</v>
      </c>
      <c r="BD426">
        <v>0</v>
      </c>
      <c r="BE426">
        <v>0</v>
      </c>
      <c r="BF426" t="s">
        <v>11462</v>
      </c>
      <c r="BG426" t="s">
        <v>9398</v>
      </c>
      <c r="BH426" s="61">
        <v>43402.353499884259</v>
      </c>
      <c r="BI426" t="s">
        <v>9398</v>
      </c>
      <c r="BJ426" s="61">
        <v>43402.353499884259</v>
      </c>
      <c r="BL426" s="32" t="str">
        <f t="shared" si="91"/>
        <v>SIN1N45</v>
      </c>
      <c r="BM426" s="32" t="b">
        <f t="shared" si="86"/>
        <v>1</v>
      </c>
      <c r="BN426" s="32" t="b">
        <f t="shared" si="87"/>
        <v>1</v>
      </c>
      <c r="BO426" s="32" t="b">
        <f t="shared" si="88"/>
        <v>1</v>
      </c>
      <c r="BP426" s="32" t="b">
        <f t="shared" si="89"/>
        <v>1</v>
      </c>
      <c r="BQ426" s="46" t="s">
        <v>11498</v>
      </c>
      <c r="BR426" s="46" t="s">
        <v>3493</v>
      </c>
      <c r="BS426" s="46">
        <v>45</v>
      </c>
      <c r="BT426" s="46">
        <v>0</v>
      </c>
      <c r="BU426" s="46">
        <v>0</v>
      </c>
      <c r="BV426" s="46" t="s">
        <v>3494</v>
      </c>
      <c r="BW426" s="46" t="s">
        <v>9398</v>
      </c>
      <c r="BX426" s="61">
        <v>43165.319045405093</v>
      </c>
      <c r="BY426" s="46" t="s">
        <v>9398</v>
      </c>
      <c r="BZ426" s="61">
        <v>43165.319045405093</v>
      </c>
    </row>
    <row r="427" spans="48:78" x14ac:dyDescent="0.35">
      <c r="AV427" s="32" t="str">
        <f t="shared" si="90"/>
        <v>SAN1P10</v>
      </c>
      <c r="AW427" s="32" t="b">
        <f t="shared" si="82"/>
        <v>1</v>
      </c>
      <c r="AX427" s="32" t="b">
        <f t="shared" si="83"/>
        <v>1</v>
      </c>
      <c r="AY427" s="32" t="b">
        <f t="shared" si="84"/>
        <v>1</v>
      </c>
      <c r="AZ427" s="32" t="b">
        <f t="shared" si="85"/>
        <v>1</v>
      </c>
      <c r="BA427" t="s">
        <v>15</v>
      </c>
      <c r="BB427" t="s">
        <v>3505</v>
      </c>
      <c r="BC427">
        <v>0</v>
      </c>
      <c r="BD427">
        <v>0</v>
      </c>
      <c r="BE427">
        <v>0</v>
      </c>
      <c r="BF427" t="s">
        <v>3506</v>
      </c>
      <c r="BG427" t="s">
        <v>9398</v>
      </c>
      <c r="BH427" s="61">
        <v>42894.546945868053</v>
      </c>
      <c r="BI427" t="s">
        <v>9398</v>
      </c>
      <c r="BJ427" s="61">
        <v>42915.62864166667</v>
      </c>
      <c r="BL427" s="32" t="str">
        <f t="shared" si="91"/>
        <v>SIN1N50</v>
      </c>
      <c r="BM427" s="32" t="b">
        <f t="shared" si="86"/>
        <v>1</v>
      </c>
      <c r="BN427" s="32" t="b">
        <f t="shared" si="87"/>
        <v>1</v>
      </c>
      <c r="BO427" s="32" t="b">
        <f t="shared" si="88"/>
        <v>1</v>
      </c>
      <c r="BP427" s="32" t="b">
        <f t="shared" si="89"/>
        <v>1</v>
      </c>
      <c r="BQ427" s="46" t="s">
        <v>11498</v>
      </c>
      <c r="BR427" s="46" t="s">
        <v>3495</v>
      </c>
      <c r="BS427" s="46">
        <v>50</v>
      </c>
      <c r="BT427" s="46">
        <v>0</v>
      </c>
      <c r="BU427" s="46">
        <v>0</v>
      </c>
      <c r="BV427" s="46" t="s">
        <v>3496</v>
      </c>
      <c r="BW427" s="46" t="s">
        <v>9398</v>
      </c>
      <c r="BX427" s="61">
        <v>43165.319045752316</v>
      </c>
      <c r="BY427" s="46" t="s">
        <v>9398</v>
      </c>
      <c r="BZ427" s="61">
        <v>43165.319045752316</v>
      </c>
    </row>
    <row r="428" spans="48:78" x14ac:dyDescent="0.35">
      <c r="AV428" s="32" t="str">
        <f t="shared" si="90"/>
        <v>SAN1P22</v>
      </c>
      <c r="AW428" s="32" t="b">
        <f t="shared" si="82"/>
        <v>1</v>
      </c>
      <c r="AX428" s="32" t="b">
        <f t="shared" si="83"/>
        <v>1</v>
      </c>
      <c r="AY428" s="32" t="b">
        <f t="shared" si="84"/>
        <v>1</v>
      </c>
      <c r="AZ428" s="32" t="b">
        <f t="shared" si="85"/>
        <v>1</v>
      </c>
      <c r="BA428" t="s">
        <v>15</v>
      </c>
      <c r="BB428" t="s">
        <v>10878</v>
      </c>
      <c r="BC428">
        <v>0</v>
      </c>
      <c r="BD428">
        <v>0</v>
      </c>
      <c r="BE428">
        <v>0</v>
      </c>
      <c r="BF428" t="s">
        <v>10879</v>
      </c>
      <c r="BG428" t="s">
        <v>9398</v>
      </c>
      <c r="BH428" s="61">
        <v>43287.797764583331</v>
      </c>
      <c r="BI428" t="s">
        <v>9398</v>
      </c>
      <c r="BJ428" s="61">
        <v>43287.797764583331</v>
      </c>
      <c r="BL428" s="32" t="str">
        <f t="shared" si="91"/>
        <v>SIN1N52</v>
      </c>
      <c r="BM428" s="32" t="b">
        <f t="shared" si="86"/>
        <v>1</v>
      </c>
      <c r="BN428" s="32" t="b">
        <f t="shared" si="87"/>
        <v>1</v>
      </c>
      <c r="BO428" s="32" t="b">
        <f t="shared" si="88"/>
        <v>1</v>
      </c>
      <c r="BP428" s="32" t="b">
        <f t="shared" si="89"/>
        <v>1</v>
      </c>
      <c r="BQ428" s="46" t="s">
        <v>11498</v>
      </c>
      <c r="BR428" s="46" t="s">
        <v>3497</v>
      </c>
      <c r="BS428" s="46">
        <v>52</v>
      </c>
      <c r="BT428" s="46">
        <v>0</v>
      </c>
      <c r="BU428" s="46">
        <v>0</v>
      </c>
      <c r="BV428" s="46" t="s">
        <v>3498</v>
      </c>
      <c r="BW428" s="46" t="s">
        <v>9398</v>
      </c>
      <c r="BX428" s="61">
        <v>43165.319045983793</v>
      </c>
      <c r="BY428" s="46" t="s">
        <v>9398</v>
      </c>
      <c r="BZ428" s="61">
        <v>43165.319045983793</v>
      </c>
    </row>
    <row r="429" spans="48:78" x14ac:dyDescent="0.35">
      <c r="AV429" s="32" t="str">
        <f t="shared" si="90"/>
        <v>SAN1RCT</v>
      </c>
      <c r="AW429" s="32" t="b">
        <f t="shared" si="82"/>
        <v>1</v>
      </c>
      <c r="AX429" s="32" t="b">
        <f t="shared" si="83"/>
        <v>1</v>
      </c>
      <c r="AY429" s="32" t="b">
        <f t="shared" si="84"/>
        <v>1</v>
      </c>
      <c r="AZ429" s="32" t="b">
        <f t="shared" si="85"/>
        <v>1</v>
      </c>
      <c r="BA429" t="s">
        <v>15</v>
      </c>
      <c r="BB429" t="s">
        <v>3507</v>
      </c>
      <c r="BC429">
        <v>0</v>
      </c>
      <c r="BD429">
        <v>0</v>
      </c>
      <c r="BE429">
        <v>0</v>
      </c>
      <c r="BF429" t="s">
        <v>3508</v>
      </c>
      <c r="BG429" t="s">
        <v>9398</v>
      </c>
      <c r="BH429" s="61">
        <v>42894.546945983799</v>
      </c>
      <c r="BI429" t="s">
        <v>9398</v>
      </c>
      <c r="BJ429" s="61">
        <v>42915.628641863426</v>
      </c>
      <c r="BL429" s="32" t="str">
        <f t="shared" si="91"/>
        <v>SIN1N60</v>
      </c>
      <c r="BM429" s="32" t="b">
        <f t="shared" si="86"/>
        <v>1</v>
      </c>
      <c r="BN429" s="32" t="b">
        <f t="shared" si="87"/>
        <v>1</v>
      </c>
      <c r="BO429" s="32" t="b">
        <f t="shared" si="88"/>
        <v>1</v>
      </c>
      <c r="BP429" s="32" t="b">
        <f t="shared" si="89"/>
        <v>1</v>
      </c>
      <c r="BQ429" s="46" t="s">
        <v>11498</v>
      </c>
      <c r="BR429" s="46" t="s">
        <v>3499</v>
      </c>
      <c r="BS429" s="46">
        <v>60</v>
      </c>
      <c r="BT429" s="46">
        <v>0</v>
      </c>
      <c r="BU429" s="46">
        <v>0</v>
      </c>
      <c r="BV429" s="46" t="s">
        <v>3500</v>
      </c>
      <c r="BW429" s="46" t="s">
        <v>9398</v>
      </c>
      <c r="BX429" s="61">
        <v>43165.319046180557</v>
      </c>
      <c r="BY429" s="46" t="s">
        <v>9398</v>
      </c>
      <c r="BZ429" s="61">
        <v>43165.319046180557</v>
      </c>
    </row>
    <row r="430" spans="48:78" x14ac:dyDescent="0.35">
      <c r="AV430" s="32" t="str">
        <f t="shared" si="90"/>
        <v/>
      </c>
      <c r="AW430" s="32" t="b">
        <f t="shared" si="82"/>
        <v>1</v>
      </c>
      <c r="AX430" s="32" t="b">
        <f t="shared" si="83"/>
        <v>1</v>
      </c>
      <c r="AY430" s="32" t="b">
        <f t="shared" si="84"/>
        <v>1</v>
      </c>
      <c r="AZ430" s="32" t="b">
        <f t="shared" si="85"/>
        <v>1</v>
      </c>
      <c r="BL430" s="32" t="str">
        <f t="shared" si="91"/>
        <v>SIN1N75</v>
      </c>
      <c r="BM430" s="32" t="b">
        <f t="shared" si="86"/>
        <v>1</v>
      </c>
      <c r="BN430" s="32" t="b">
        <f t="shared" si="87"/>
        <v>1</v>
      </c>
      <c r="BO430" s="32" t="b">
        <f t="shared" si="88"/>
        <v>1</v>
      </c>
      <c r="BP430" s="32" t="b">
        <f t="shared" si="89"/>
        <v>1</v>
      </c>
      <c r="BQ430" s="46" t="s">
        <v>11498</v>
      </c>
      <c r="BR430" s="46" t="s">
        <v>3501</v>
      </c>
      <c r="BS430" s="46">
        <v>75</v>
      </c>
      <c r="BT430" s="46">
        <v>0</v>
      </c>
      <c r="BU430" s="46">
        <v>0</v>
      </c>
      <c r="BV430" s="46" t="s">
        <v>3502</v>
      </c>
      <c r="BW430" s="46" t="s">
        <v>9398</v>
      </c>
      <c r="BX430" s="61">
        <v>43165.319046377313</v>
      </c>
      <c r="BY430" s="46" t="s">
        <v>9398</v>
      </c>
      <c r="BZ430" s="61">
        <v>43165.319046377313</v>
      </c>
    </row>
    <row r="431" spans="48:78" x14ac:dyDescent="0.35">
      <c r="AV431" s="32" t="str">
        <f t="shared" si="90"/>
        <v/>
      </c>
      <c r="AW431" s="32" t="b">
        <f t="shared" si="82"/>
        <v>1</v>
      </c>
      <c r="AX431" s="32" t="b">
        <f t="shared" si="83"/>
        <v>1</v>
      </c>
      <c r="AY431" s="32" t="b">
        <f t="shared" si="84"/>
        <v>1</v>
      </c>
      <c r="AZ431" s="32" t="b">
        <f t="shared" si="85"/>
        <v>1</v>
      </c>
      <c r="BL431" s="32" t="str">
        <f t="shared" si="91"/>
        <v>SIN1N90</v>
      </c>
      <c r="BM431" s="32" t="b">
        <f t="shared" si="86"/>
        <v>1</v>
      </c>
      <c r="BN431" s="32" t="b">
        <f t="shared" si="87"/>
        <v>1</v>
      </c>
      <c r="BO431" s="32" t="b">
        <f t="shared" si="88"/>
        <v>1</v>
      </c>
      <c r="BP431" s="32" t="b">
        <f t="shared" si="89"/>
        <v>1</v>
      </c>
      <c r="BQ431" s="46" t="s">
        <v>11498</v>
      </c>
      <c r="BR431" s="46" t="s">
        <v>3503</v>
      </c>
      <c r="BS431" s="46">
        <v>90</v>
      </c>
      <c r="BT431" s="46">
        <v>0</v>
      </c>
      <c r="BU431" s="46">
        <v>0</v>
      </c>
      <c r="BV431" s="46" t="s">
        <v>3504</v>
      </c>
      <c r="BW431" s="46" t="s">
        <v>9398</v>
      </c>
      <c r="BX431" s="61">
        <v>43165.31904652778</v>
      </c>
      <c r="BY431" s="46" t="s">
        <v>9398</v>
      </c>
      <c r="BZ431" s="61">
        <v>43165.31904652778</v>
      </c>
    </row>
    <row r="432" spans="48:78" x14ac:dyDescent="0.35">
      <c r="AV432" s="32" t="str">
        <f t="shared" si="90"/>
        <v/>
      </c>
      <c r="AW432" s="32" t="b">
        <f t="shared" si="82"/>
        <v>1</v>
      </c>
      <c r="AX432" s="32" t="b">
        <f t="shared" si="83"/>
        <v>1</v>
      </c>
      <c r="AY432" s="32" t="b">
        <f t="shared" si="84"/>
        <v>1</v>
      </c>
      <c r="AZ432" s="32" t="b">
        <f t="shared" si="85"/>
        <v>1</v>
      </c>
      <c r="BL432" s="32" t="str">
        <f t="shared" si="91"/>
        <v>SIN1P01</v>
      </c>
      <c r="BM432" s="32" t="b">
        <f t="shared" si="86"/>
        <v>1</v>
      </c>
      <c r="BN432" s="32" t="b">
        <f t="shared" si="87"/>
        <v>1</v>
      </c>
      <c r="BO432" s="32" t="b">
        <f t="shared" si="88"/>
        <v>1</v>
      </c>
      <c r="BP432" s="32" t="b">
        <f t="shared" si="89"/>
        <v>1</v>
      </c>
      <c r="BQ432" s="46" t="s">
        <v>11498</v>
      </c>
      <c r="BR432" s="46" t="s">
        <v>11461</v>
      </c>
      <c r="BS432" s="46">
        <v>0</v>
      </c>
      <c r="BT432" s="46">
        <v>0</v>
      </c>
      <c r="BU432" s="46">
        <v>0</v>
      </c>
      <c r="BV432" s="46" t="s">
        <v>11462</v>
      </c>
      <c r="BW432" s="46" t="s">
        <v>9398</v>
      </c>
      <c r="BX432" s="61">
        <v>43403.459365821756</v>
      </c>
      <c r="BY432" s="46" t="s">
        <v>9398</v>
      </c>
      <c r="BZ432" s="61">
        <v>43403.459365821756</v>
      </c>
    </row>
    <row r="433" spans="48:78" x14ac:dyDescent="0.35">
      <c r="AV433" s="32" t="str">
        <f t="shared" si="90"/>
        <v/>
      </c>
      <c r="AW433" s="32" t="b">
        <f t="shared" si="82"/>
        <v>1</v>
      </c>
      <c r="AX433" s="32" t="b">
        <f t="shared" si="83"/>
        <v>1</v>
      </c>
      <c r="AY433" s="32" t="b">
        <f t="shared" si="84"/>
        <v>1</v>
      </c>
      <c r="AZ433" s="32" t="b">
        <f t="shared" si="85"/>
        <v>1</v>
      </c>
      <c r="BL433" s="32" t="str">
        <f t="shared" si="91"/>
        <v>SIN1P10</v>
      </c>
      <c r="BM433" s="32" t="b">
        <f t="shared" si="86"/>
        <v>1</v>
      </c>
      <c r="BN433" s="32" t="b">
        <f t="shared" si="87"/>
        <v>1</v>
      </c>
      <c r="BO433" s="32" t="b">
        <f t="shared" si="88"/>
        <v>1</v>
      </c>
      <c r="BP433" s="32" t="b">
        <f t="shared" si="89"/>
        <v>1</v>
      </c>
      <c r="BQ433" s="46" t="s">
        <v>11498</v>
      </c>
      <c r="BR433" s="46" t="s">
        <v>3505</v>
      </c>
      <c r="BS433" s="46">
        <v>0</v>
      </c>
      <c r="BT433" s="46">
        <v>0</v>
      </c>
      <c r="BU433" s="46">
        <v>0</v>
      </c>
      <c r="BV433" s="46" t="s">
        <v>3506</v>
      </c>
      <c r="BW433" s="46" t="s">
        <v>9398</v>
      </c>
      <c r="BX433" s="61">
        <v>43165.31904667824</v>
      </c>
      <c r="BY433" s="46" t="s">
        <v>9398</v>
      </c>
      <c r="BZ433" s="61">
        <v>43165.31904667824</v>
      </c>
    </row>
    <row r="434" spans="48:78" x14ac:dyDescent="0.35">
      <c r="AV434" s="32" t="str">
        <f t="shared" si="90"/>
        <v/>
      </c>
      <c r="AW434" s="32" t="b">
        <f t="shared" si="82"/>
        <v>1</v>
      </c>
      <c r="AX434" s="32" t="b">
        <f t="shared" si="83"/>
        <v>1</v>
      </c>
      <c r="AY434" s="32" t="b">
        <f t="shared" si="84"/>
        <v>1</v>
      </c>
      <c r="AZ434" s="32" t="b">
        <f t="shared" si="85"/>
        <v>1</v>
      </c>
      <c r="BL434" s="32" t="str">
        <f t="shared" si="91"/>
        <v>SIN1P22</v>
      </c>
      <c r="BM434" s="32" t="b">
        <f t="shared" si="86"/>
        <v>1</v>
      </c>
      <c r="BN434" s="32" t="b">
        <f t="shared" si="87"/>
        <v>1</v>
      </c>
      <c r="BO434" s="32" t="b">
        <f t="shared" si="88"/>
        <v>1</v>
      </c>
      <c r="BP434" s="32" t="b">
        <f t="shared" si="89"/>
        <v>1</v>
      </c>
      <c r="BQ434" s="46" t="s">
        <v>11498</v>
      </c>
      <c r="BR434" s="46" t="s">
        <v>10878</v>
      </c>
      <c r="BS434" s="46">
        <v>0</v>
      </c>
      <c r="BT434" s="46">
        <v>0</v>
      </c>
      <c r="BU434" s="46">
        <v>0</v>
      </c>
      <c r="BV434" s="46" t="s">
        <v>10879</v>
      </c>
      <c r="BW434" s="46" t="s">
        <v>9398</v>
      </c>
      <c r="BX434" s="61">
        <v>43403.459365972223</v>
      </c>
      <c r="BY434" s="46" t="s">
        <v>9398</v>
      </c>
      <c r="BZ434" s="61">
        <v>43403.459365972223</v>
      </c>
    </row>
    <row r="435" spans="48:78" x14ac:dyDescent="0.35">
      <c r="AV435" s="32" t="str">
        <f t="shared" si="90"/>
        <v/>
      </c>
      <c r="AW435" s="32" t="b">
        <f t="shared" si="82"/>
        <v>1</v>
      </c>
      <c r="AX435" s="32" t="b">
        <f t="shared" si="83"/>
        <v>1</v>
      </c>
      <c r="AY435" s="32" t="b">
        <f t="shared" si="84"/>
        <v>1</v>
      </c>
      <c r="AZ435" s="32" t="b">
        <f t="shared" si="85"/>
        <v>1</v>
      </c>
      <c r="BL435" s="32" t="str">
        <f t="shared" si="91"/>
        <v>SIN1RCT</v>
      </c>
      <c r="BM435" s="32" t="b">
        <f t="shared" si="86"/>
        <v>1</v>
      </c>
      <c r="BN435" s="32" t="b">
        <f t="shared" si="87"/>
        <v>1</v>
      </c>
      <c r="BO435" s="32" t="b">
        <f t="shared" si="88"/>
        <v>1</v>
      </c>
      <c r="BP435" s="32" t="b">
        <f t="shared" si="89"/>
        <v>1</v>
      </c>
      <c r="BQ435" s="46" t="s">
        <v>11498</v>
      </c>
      <c r="BR435" s="46" t="s">
        <v>3507</v>
      </c>
      <c r="BS435" s="46">
        <v>0</v>
      </c>
      <c r="BT435" s="46">
        <v>0</v>
      </c>
      <c r="BU435" s="46">
        <v>0</v>
      </c>
      <c r="BV435" s="46" t="s">
        <v>3508</v>
      </c>
      <c r="BW435" s="46" t="s">
        <v>9398</v>
      </c>
      <c r="BX435" s="61">
        <v>43165.319046875004</v>
      </c>
      <c r="BY435" s="46" t="s">
        <v>9398</v>
      </c>
      <c r="BZ435" s="61">
        <v>43165.319046875004</v>
      </c>
    </row>
    <row r="436" spans="48:78" x14ac:dyDescent="0.35">
      <c r="AV436" s="32" t="str">
        <f t="shared" si="90"/>
        <v/>
      </c>
      <c r="AW436" s="32" t="b">
        <f t="shared" si="82"/>
        <v>1</v>
      </c>
      <c r="AX436" s="32" t="b">
        <f t="shared" si="83"/>
        <v>1</v>
      </c>
      <c r="AY436" s="32" t="b">
        <f t="shared" si="84"/>
        <v>1</v>
      </c>
      <c r="AZ436" s="32" t="b">
        <f t="shared" si="85"/>
        <v>1</v>
      </c>
      <c r="BL436" s="32" t="str">
        <f t="shared" si="91"/>
        <v>TEMPLATE120</v>
      </c>
      <c r="BM436" s="32" t="b">
        <f t="shared" si="86"/>
        <v>1</v>
      </c>
      <c r="BN436" s="32" t="b">
        <f t="shared" si="87"/>
        <v>1</v>
      </c>
      <c r="BO436" s="32" t="b">
        <f t="shared" si="88"/>
        <v>1</v>
      </c>
      <c r="BP436" s="32" t="b">
        <f t="shared" si="89"/>
        <v>1</v>
      </c>
      <c r="BQ436" s="46" t="s">
        <v>11499</v>
      </c>
      <c r="BR436" s="46">
        <v>120</v>
      </c>
      <c r="BS436" s="46">
        <v>120</v>
      </c>
      <c r="BT436" s="46">
        <v>0</v>
      </c>
      <c r="BU436" s="46">
        <v>0</v>
      </c>
      <c r="BV436" s="46" t="s">
        <v>3443</v>
      </c>
      <c r="BW436" s="46" t="s">
        <v>9398</v>
      </c>
      <c r="BX436" s="61">
        <v>43165.319009953702</v>
      </c>
      <c r="BY436" s="46" t="s">
        <v>9398</v>
      </c>
      <c r="BZ436" s="61">
        <v>43165.319009953702</v>
      </c>
    </row>
    <row r="437" spans="48:78" x14ac:dyDescent="0.35">
      <c r="AV437" s="32" t="str">
        <f t="shared" si="90"/>
        <v/>
      </c>
      <c r="AW437" s="32" t="b">
        <f t="shared" si="82"/>
        <v>1</v>
      </c>
      <c r="AX437" s="32" t="b">
        <f t="shared" si="83"/>
        <v>1</v>
      </c>
      <c r="AY437" s="32" t="b">
        <f t="shared" si="84"/>
        <v>1</v>
      </c>
      <c r="AZ437" s="32" t="b">
        <f t="shared" si="85"/>
        <v>1</v>
      </c>
      <c r="BL437" s="32" t="str">
        <f t="shared" si="91"/>
        <v>TEMPLATECC</v>
      </c>
      <c r="BM437" s="32" t="b">
        <f t="shared" si="86"/>
        <v>1</v>
      </c>
      <c r="BN437" s="32" t="b">
        <f t="shared" si="87"/>
        <v>1</v>
      </c>
      <c r="BO437" s="32" t="b">
        <f t="shared" si="88"/>
        <v>1</v>
      </c>
      <c r="BP437" s="32" t="b">
        <f t="shared" si="89"/>
        <v>1</v>
      </c>
      <c r="BQ437" s="46" t="s">
        <v>11499</v>
      </c>
      <c r="BR437" s="46" t="s">
        <v>1539</v>
      </c>
      <c r="BS437" s="46">
        <v>0</v>
      </c>
      <c r="BT437" s="46">
        <v>0</v>
      </c>
      <c r="BU437" s="46">
        <v>0</v>
      </c>
      <c r="BV437" s="46" t="s">
        <v>3445</v>
      </c>
      <c r="BW437" s="46" t="s">
        <v>9398</v>
      </c>
      <c r="BX437" s="61">
        <v>43165.319040243055</v>
      </c>
      <c r="BY437" s="46" t="s">
        <v>9398</v>
      </c>
      <c r="BZ437" s="61">
        <v>43165.319040243055</v>
      </c>
    </row>
    <row r="438" spans="48:78" x14ac:dyDescent="0.35">
      <c r="AV438" s="32" t="str">
        <f t="shared" si="90"/>
        <v/>
      </c>
      <c r="AW438" s="32" t="b">
        <f t="shared" si="82"/>
        <v>1</v>
      </c>
      <c r="AX438" s="32" t="b">
        <f t="shared" si="83"/>
        <v>1</v>
      </c>
      <c r="AY438" s="32" t="b">
        <f t="shared" si="84"/>
        <v>1</v>
      </c>
      <c r="AZ438" s="32" t="b">
        <f t="shared" si="85"/>
        <v>1</v>
      </c>
      <c r="BL438" s="32" t="str">
        <f t="shared" si="91"/>
        <v>TEMPLATECIA</v>
      </c>
      <c r="BM438" s="32" t="b">
        <f t="shared" si="86"/>
        <v>1</v>
      </c>
      <c r="BN438" s="32" t="b">
        <f t="shared" si="87"/>
        <v>1</v>
      </c>
      <c r="BO438" s="32" t="b">
        <f t="shared" si="88"/>
        <v>1</v>
      </c>
      <c r="BP438" s="32" t="b">
        <f t="shared" si="89"/>
        <v>1</v>
      </c>
      <c r="BQ438" s="46" t="s">
        <v>11499</v>
      </c>
      <c r="BR438" s="46" t="s">
        <v>3446</v>
      </c>
      <c r="BS438" s="46">
        <v>0</v>
      </c>
      <c r="BT438" s="46">
        <v>0</v>
      </c>
      <c r="BU438" s="46">
        <v>0</v>
      </c>
      <c r="BV438" s="46" t="s">
        <v>3447</v>
      </c>
      <c r="BW438" s="46" t="s">
        <v>9398</v>
      </c>
      <c r="BX438" s="61">
        <v>43165.319040428243</v>
      </c>
      <c r="BY438" s="46" t="s">
        <v>9398</v>
      </c>
      <c r="BZ438" s="61">
        <v>43165.319040428243</v>
      </c>
    </row>
    <row r="439" spans="48:78" x14ac:dyDescent="0.35">
      <c r="AV439" s="32" t="str">
        <f t="shared" si="90"/>
        <v/>
      </c>
      <c r="AW439" s="32" t="b">
        <f t="shared" si="82"/>
        <v>1</v>
      </c>
      <c r="AX439" s="32" t="b">
        <f t="shared" si="83"/>
        <v>1</v>
      </c>
      <c r="AY439" s="32" t="b">
        <f t="shared" si="84"/>
        <v>1</v>
      </c>
      <c r="AZ439" s="32" t="b">
        <f t="shared" si="85"/>
        <v>1</v>
      </c>
      <c r="BL439" s="32" t="str">
        <f t="shared" si="91"/>
        <v>TEMPLATED01</v>
      </c>
      <c r="BM439" s="32" t="b">
        <f t="shared" si="86"/>
        <v>1</v>
      </c>
      <c r="BN439" s="32" t="b">
        <f t="shared" si="87"/>
        <v>1</v>
      </c>
      <c r="BO439" s="32" t="b">
        <f t="shared" si="88"/>
        <v>1</v>
      </c>
      <c r="BP439" s="32" t="b">
        <f t="shared" si="89"/>
        <v>1</v>
      </c>
      <c r="BQ439" s="46" t="s">
        <v>11499</v>
      </c>
      <c r="BR439" s="46" t="s">
        <v>3448</v>
      </c>
      <c r="BS439" s="46">
        <v>30</v>
      </c>
      <c r="BT439" s="46">
        <v>10</v>
      </c>
      <c r="BU439" s="46">
        <v>0.5</v>
      </c>
      <c r="BV439" s="46" t="s">
        <v>3449</v>
      </c>
      <c r="BW439" s="46" t="s">
        <v>9398</v>
      </c>
      <c r="BX439" s="61">
        <v>43165.319040821756</v>
      </c>
      <c r="BY439" s="46" t="s">
        <v>9398</v>
      </c>
      <c r="BZ439" s="61">
        <v>43165.319040821756</v>
      </c>
    </row>
    <row r="440" spans="48:78" x14ac:dyDescent="0.35">
      <c r="AV440" s="32" t="str">
        <f t="shared" si="90"/>
        <v/>
      </c>
      <c r="AW440" s="32" t="b">
        <f t="shared" si="82"/>
        <v>1</v>
      </c>
      <c r="AX440" s="32" t="b">
        <f t="shared" si="83"/>
        <v>1</v>
      </c>
      <c r="AY440" s="32" t="b">
        <f t="shared" si="84"/>
        <v>1</v>
      </c>
      <c r="AZ440" s="32" t="b">
        <f t="shared" si="85"/>
        <v>1</v>
      </c>
      <c r="BL440" s="32" t="str">
        <f t="shared" si="91"/>
        <v>TEMPLATED02</v>
      </c>
      <c r="BM440" s="32" t="b">
        <f t="shared" si="86"/>
        <v>1</v>
      </c>
      <c r="BN440" s="32" t="b">
        <f t="shared" si="87"/>
        <v>1</v>
      </c>
      <c r="BO440" s="32" t="b">
        <f t="shared" si="88"/>
        <v>1</v>
      </c>
      <c r="BP440" s="32" t="b">
        <f t="shared" si="89"/>
        <v>1</v>
      </c>
      <c r="BQ440" s="46" t="s">
        <v>11499</v>
      </c>
      <c r="BR440" s="46" t="s">
        <v>3450</v>
      </c>
      <c r="BS440" s="46">
        <v>30</v>
      </c>
      <c r="BT440" s="46">
        <v>10</v>
      </c>
      <c r="BU440" s="46">
        <v>1</v>
      </c>
      <c r="BV440" s="46" t="s">
        <v>3451</v>
      </c>
      <c r="BW440" s="46" t="s">
        <v>9398</v>
      </c>
      <c r="BX440" s="61">
        <v>43165.319041053241</v>
      </c>
      <c r="BY440" s="46" t="s">
        <v>9398</v>
      </c>
      <c r="BZ440" s="61">
        <v>43165.319041053241</v>
      </c>
    </row>
    <row r="441" spans="48:78" x14ac:dyDescent="0.35">
      <c r="AV441" s="32" t="str">
        <f t="shared" si="90"/>
        <v/>
      </c>
      <c r="AW441" s="32" t="b">
        <f t="shared" si="82"/>
        <v>1</v>
      </c>
      <c r="AX441" s="32" t="b">
        <f t="shared" si="83"/>
        <v>1</v>
      </c>
      <c r="AY441" s="32" t="b">
        <f t="shared" si="84"/>
        <v>1</v>
      </c>
      <c r="AZ441" s="32" t="b">
        <f t="shared" si="85"/>
        <v>1</v>
      </c>
      <c r="BL441" s="32" t="str">
        <f t="shared" si="91"/>
        <v>TEMPLATED03</v>
      </c>
      <c r="BM441" s="32" t="b">
        <f t="shared" si="86"/>
        <v>1</v>
      </c>
      <c r="BN441" s="32" t="b">
        <f t="shared" si="87"/>
        <v>1</v>
      </c>
      <c r="BO441" s="32" t="b">
        <f t="shared" si="88"/>
        <v>1</v>
      </c>
      <c r="BP441" s="32" t="b">
        <f t="shared" si="89"/>
        <v>1</v>
      </c>
      <c r="BQ441" s="46" t="s">
        <v>11499</v>
      </c>
      <c r="BR441" s="46" t="s">
        <v>3452</v>
      </c>
      <c r="BS441" s="46">
        <v>30</v>
      </c>
      <c r="BT441" s="46">
        <v>10</v>
      </c>
      <c r="BU441" s="46">
        <v>2</v>
      </c>
      <c r="BV441" s="46" t="s">
        <v>3453</v>
      </c>
      <c r="BW441" s="46" t="s">
        <v>9398</v>
      </c>
      <c r="BX441" s="61">
        <v>43165.3190412037</v>
      </c>
      <c r="BY441" s="46" t="s">
        <v>9398</v>
      </c>
      <c r="BZ441" s="61">
        <v>43165.3190412037</v>
      </c>
    </row>
    <row r="442" spans="48:78" x14ac:dyDescent="0.35">
      <c r="AV442" s="32" t="str">
        <f t="shared" si="90"/>
        <v/>
      </c>
      <c r="AW442" s="32" t="b">
        <f t="shared" si="82"/>
        <v>1</v>
      </c>
      <c r="AX442" s="32" t="b">
        <f t="shared" si="83"/>
        <v>1</v>
      </c>
      <c r="AY442" s="32" t="b">
        <f t="shared" si="84"/>
        <v>1</v>
      </c>
      <c r="AZ442" s="32" t="b">
        <f t="shared" si="85"/>
        <v>1</v>
      </c>
      <c r="BL442" s="32" t="str">
        <f t="shared" si="91"/>
        <v>TEMPLATED04</v>
      </c>
      <c r="BM442" s="32" t="b">
        <f t="shared" si="86"/>
        <v>1</v>
      </c>
      <c r="BN442" s="32" t="b">
        <f t="shared" si="87"/>
        <v>1</v>
      </c>
      <c r="BO442" s="32" t="b">
        <f t="shared" si="88"/>
        <v>1</v>
      </c>
      <c r="BP442" s="32" t="b">
        <f t="shared" si="89"/>
        <v>1</v>
      </c>
      <c r="BQ442" s="46" t="s">
        <v>11499</v>
      </c>
      <c r="BR442" s="46" t="s">
        <v>3454</v>
      </c>
      <c r="BS442" s="46">
        <v>30</v>
      </c>
      <c r="BT442" s="46">
        <v>15</v>
      </c>
      <c r="BU442" s="46">
        <v>2</v>
      </c>
      <c r="BV442" s="46" t="s">
        <v>3455</v>
      </c>
      <c r="BW442" s="46" t="s">
        <v>9398</v>
      </c>
      <c r="BX442" s="61">
        <v>43165.319041400464</v>
      </c>
      <c r="BY442" s="46" t="s">
        <v>9398</v>
      </c>
      <c r="BZ442" s="61">
        <v>43165.319041400464</v>
      </c>
    </row>
    <row r="443" spans="48:78" x14ac:dyDescent="0.35">
      <c r="AV443" s="32" t="str">
        <f t="shared" si="90"/>
        <v/>
      </c>
      <c r="AW443" s="32" t="b">
        <f t="shared" si="82"/>
        <v>1</v>
      </c>
      <c r="AX443" s="32" t="b">
        <f t="shared" si="83"/>
        <v>1</v>
      </c>
      <c r="AY443" s="32" t="b">
        <f t="shared" si="84"/>
        <v>1</v>
      </c>
      <c r="AZ443" s="32" t="b">
        <f t="shared" si="85"/>
        <v>1</v>
      </c>
      <c r="BL443" s="32" t="str">
        <f t="shared" si="91"/>
        <v>TEMPLATED05</v>
      </c>
      <c r="BM443" s="32" t="b">
        <f t="shared" si="86"/>
        <v>1</v>
      </c>
      <c r="BN443" s="32" t="b">
        <f t="shared" si="87"/>
        <v>1</v>
      </c>
      <c r="BO443" s="32" t="b">
        <f t="shared" si="88"/>
        <v>1</v>
      </c>
      <c r="BP443" s="32" t="b">
        <f t="shared" si="89"/>
        <v>1</v>
      </c>
      <c r="BQ443" s="46" t="s">
        <v>11499</v>
      </c>
      <c r="BR443" s="46" t="s">
        <v>3456</v>
      </c>
      <c r="BS443" s="46">
        <v>30</v>
      </c>
      <c r="BT443" s="46">
        <v>20</v>
      </c>
      <c r="BU443" s="46">
        <v>1</v>
      </c>
      <c r="BV443" s="46" t="s">
        <v>3457</v>
      </c>
      <c r="BW443" s="46" t="s">
        <v>9398</v>
      </c>
      <c r="BX443" s="61">
        <v>43165.319041550923</v>
      </c>
      <c r="BY443" s="46" t="s">
        <v>9398</v>
      </c>
      <c r="BZ443" s="61">
        <v>43165.319041550923</v>
      </c>
    </row>
    <row r="444" spans="48:78" x14ac:dyDescent="0.35">
      <c r="AV444" s="32" t="str">
        <f t="shared" si="90"/>
        <v/>
      </c>
      <c r="AW444" s="32" t="b">
        <f t="shared" si="82"/>
        <v>1</v>
      </c>
      <c r="AX444" s="32" t="b">
        <f t="shared" si="83"/>
        <v>1</v>
      </c>
      <c r="AY444" s="32" t="b">
        <f t="shared" si="84"/>
        <v>1</v>
      </c>
      <c r="AZ444" s="32" t="b">
        <f t="shared" si="85"/>
        <v>1</v>
      </c>
      <c r="BL444" s="32" t="str">
        <f t="shared" si="91"/>
        <v>TEMPLATED06</v>
      </c>
      <c r="BM444" s="32" t="b">
        <f t="shared" si="86"/>
        <v>1</v>
      </c>
      <c r="BN444" s="32" t="b">
        <f t="shared" si="87"/>
        <v>1</v>
      </c>
      <c r="BO444" s="32" t="b">
        <f t="shared" si="88"/>
        <v>1</v>
      </c>
      <c r="BP444" s="32" t="b">
        <f t="shared" si="89"/>
        <v>1</v>
      </c>
      <c r="BQ444" s="46" t="s">
        <v>11499</v>
      </c>
      <c r="BR444" s="46" t="s">
        <v>3458</v>
      </c>
      <c r="BS444" s="46">
        <v>42</v>
      </c>
      <c r="BT444" s="46">
        <v>20</v>
      </c>
      <c r="BU444" s="46">
        <v>1</v>
      </c>
      <c r="BV444" s="46" t="s">
        <v>3459</v>
      </c>
      <c r="BW444" s="46" t="s">
        <v>9398</v>
      </c>
      <c r="BX444" s="61">
        <v>43165.31904170139</v>
      </c>
      <c r="BY444" s="46" t="s">
        <v>9398</v>
      </c>
      <c r="BZ444" s="61">
        <v>43165.31904170139</v>
      </c>
    </row>
    <row r="445" spans="48:78" x14ac:dyDescent="0.35">
      <c r="AV445" s="32" t="str">
        <f t="shared" si="90"/>
        <v/>
      </c>
      <c r="AW445" s="32" t="b">
        <f t="shared" si="82"/>
        <v>1</v>
      </c>
      <c r="AX445" s="32" t="b">
        <f t="shared" si="83"/>
        <v>1</v>
      </c>
      <c r="AY445" s="32" t="b">
        <f t="shared" si="84"/>
        <v>1</v>
      </c>
      <c r="AZ445" s="32" t="b">
        <f t="shared" si="85"/>
        <v>1</v>
      </c>
      <c r="BL445" s="32" t="str">
        <f t="shared" si="91"/>
        <v>TEMPLATED07</v>
      </c>
      <c r="BM445" s="32" t="b">
        <f t="shared" si="86"/>
        <v>1</v>
      </c>
      <c r="BN445" s="32" t="b">
        <f t="shared" si="87"/>
        <v>1</v>
      </c>
      <c r="BO445" s="32" t="b">
        <f t="shared" si="88"/>
        <v>1</v>
      </c>
      <c r="BP445" s="32" t="b">
        <f t="shared" si="89"/>
        <v>1</v>
      </c>
      <c r="BQ445" s="46" t="s">
        <v>11499</v>
      </c>
      <c r="BR445" s="46" t="s">
        <v>3460</v>
      </c>
      <c r="BS445" s="46">
        <v>30</v>
      </c>
      <c r="BT445" s="46">
        <v>30</v>
      </c>
      <c r="BU445" s="46">
        <v>1</v>
      </c>
      <c r="BV445" s="46" t="s">
        <v>3461</v>
      </c>
      <c r="BW445" s="46" t="s">
        <v>9398</v>
      </c>
      <c r="BX445" s="61">
        <v>43165.319041898147</v>
      </c>
      <c r="BY445" s="46" t="s">
        <v>9398</v>
      </c>
      <c r="BZ445" s="61">
        <v>43165.319041898147</v>
      </c>
    </row>
    <row r="446" spans="48:78" x14ac:dyDescent="0.35">
      <c r="AV446" s="32" t="str">
        <f t="shared" si="90"/>
        <v/>
      </c>
      <c r="AW446" s="32" t="b">
        <f t="shared" si="82"/>
        <v>1</v>
      </c>
      <c r="AX446" s="32" t="b">
        <f t="shared" si="83"/>
        <v>1</v>
      </c>
      <c r="AY446" s="32" t="b">
        <f t="shared" si="84"/>
        <v>1</v>
      </c>
      <c r="AZ446" s="32" t="b">
        <f t="shared" si="85"/>
        <v>1</v>
      </c>
      <c r="BL446" s="32" t="str">
        <f t="shared" si="91"/>
        <v>TEMPLATED08</v>
      </c>
      <c r="BM446" s="32" t="b">
        <f t="shared" si="86"/>
        <v>1</v>
      </c>
      <c r="BN446" s="32" t="b">
        <f t="shared" si="87"/>
        <v>1</v>
      </c>
      <c r="BO446" s="32" t="b">
        <f t="shared" si="88"/>
        <v>1</v>
      </c>
      <c r="BP446" s="32" t="b">
        <f t="shared" si="89"/>
        <v>1</v>
      </c>
      <c r="BQ446" s="46" t="s">
        <v>11499</v>
      </c>
      <c r="BR446" s="46" t="s">
        <v>3462</v>
      </c>
      <c r="BS446" s="46">
        <v>0</v>
      </c>
      <c r="BT446" s="46">
        <v>0</v>
      </c>
      <c r="BU446" s="46">
        <v>2</v>
      </c>
      <c r="BV446" s="46" t="s">
        <v>3463</v>
      </c>
      <c r="BW446" s="46" t="s">
        <v>9398</v>
      </c>
      <c r="BX446" s="61">
        <v>43165.31904209491</v>
      </c>
      <c r="BY446" s="46" t="s">
        <v>9398</v>
      </c>
      <c r="BZ446" s="61">
        <v>43165.31904209491</v>
      </c>
    </row>
    <row r="447" spans="48:78" x14ac:dyDescent="0.35">
      <c r="AV447" s="32" t="str">
        <f t="shared" si="90"/>
        <v/>
      </c>
      <c r="AW447" s="32" t="b">
        <f t="shared" si="82"/>
        <v>1</v>
      </c>
      <c r="AX447" s="32" t="b">
        <f t="shared" si="83"/>
        <v>1</v>
      </c>
      <c r="AY447" s="32" t="b">
        <f t="shared" si="84"/>
        <v>1</v>
      </c>
      <c r="AZ447" s="32" t="b">
        <f t="shared" si="85"/>
        <v>1</v>
      </c>
      <c r="BL447" s="32" t="str">
        <f t="shared" si="91"/>
        <v>TEMPLATED09</v>
      </c>
      <c r="BM447" s="32" t="b">
        <f t="shared" si="86"/>
        <v>1</v>
      </c>
      <c r="BN447" s="32" t="b">
        <f t="shared" si="87"/>
        <v>1</v>
      </c>
      <c r="BO447" s="32" t="b">
        <f t="shared" si="88"/>
        <v>1</v>
      </c>
      <c r="BP447" s="32" t="b">
        <f t="shared" si="89"/>
        <v>1</v>
      </c>
      <c r="BQ447" s="46" t="s">
        <v>11499</v>
      </c>
      <c r="BR447" s="46" t="s">
        <v>3464</v>
      </c>
      <c r="BS447" s="46">
        <v>42</v>
      </c>
      <c r="BT447" s="46">
        <v>10</v>
      </c>
      <c r="BU447" s="46">
        <v>0.5</v>
      </c>
      <c r="BV447" s="46" t="s">
        <v>3465</v>
      </c>
      <c r="BW447" s="46" t="s">
        <v>9398</v>
      </c>
      <c r="BX447" s="61">
        <v>43165.319042280091</v>
      </c>
      <c r="BY447" s="46" t="s">
        <v>9398</v>
      </c>
      <c r="BZ447" s="61">
        <v>43165.319042280091</v>
      </c>
    </row>
    <row r="448" spans="48:78" x14ac:dyDescent="0.35">
      <c r="AV448" s="32" t="str">
        <f t="shared" si="90"/>
        <v/>
      </c>
      <c r="AW448" s="32" t="b">
        <f t="shared" si="82"/>
        <v>1</v>
      </c>
      <c r="AX448" s="32" t="b">
        <f t="shared" si="83"/>
        <v>1</v>
      </c>
      <c r="AY448" s="32" t="b">
        <f t="shared" si="84"/>
        <v>1</v>
      </c>
      <c r="AZ448" s="32" t="b">
        <f t="shared" si="85"/>
        <v>1</v>
      </c>
      <c r="BL448" s="32" t="str">
        <f t="shared" si="91"/>
        <v>TEMPLATED10</v>
      </c>
      <c r="BM448" s="32" t="b">
        <f t="shared" si="86"/>
        <v>1</v>
      </c>
      <c r="BN448" s="32" t="b">
        <f t="shared" si="87"/>
        <v>1</v>
      </c>
      <c r="BO448" s="32" t="b">
        <f t="shared" si="88"/>
        <v>1</v>
      </c>
      <c r="BP448" s="32" t="b">
        <f t="shared" si="89"/>
        <v>1</v>
      </c>
      <c r="BQ448" s="46" t="s">
        <v>11499</v>
      </c>
      <c r="BR448" s="46" t="s">
        <v>3466</v>
      </c>
      <c r="BS448" s="46">
        <v>30</v>
      </c>
      <c r="BT448" s="46">
        <v>20</v>
      </c>
      <c r="BU448" s="46">
        <v>2</v>
      </c>
      <c r="BV448" s="46" t="s">
        <v>3476</v>
      </c>
      <c r="BW448" s="46" t="s">
        <v>9398</v>
      </c>
      <c r="BX448" s="61">
        <v>43165.319042442126</v>
      </c>
      <c r="BY448" s="46" t="s">
        <v>9398</v>
      </c>
      <c r="BZ448" s="61">
        <v>43165.319042442126</v>
      </c>
    </row>
    <row r="449" spans="48:78" x14ac:dyDescent="0.35">
      <c r="AV449" s="32" t="str">
        <f t="shared" si="90"/>
        <v/>
      </c>
      <c r="AW449" s="32" t="b">
        <f t="shared" si="82"/>
        <v>1</v>
      </c>
      <c r="AX449" s="32" t="b">
        <f t="shared" si="83"/>
        <v>1</v>
      </c>
      <c r="AY449" s="32" t="b">
        <f t="shared" si="84"/>
        <v>1</v>
      </c>
      <c r="AZ449" s="32" t="b">
        <f t="shared" si="85"/>
        <v>1</v>
      </c>
      <c r="BL449" s="32" t="str">
        <f t="shared" si="91"/>
        <v>TEMPLATED11</v>
      </c>
      <c r="BM449" s="32" t="b">
        <f t="shared" si="86"/>
        <v>1</v>
      </c>
      <c r="BN449" s="32" t="b">
        <f t="shared" si="87"/>
        <v>1</v>
      </c>
      <c r="BO449" s="32" t="b">
        <f t="shared" si="88"/>
        <v>1</v>
      </c>
      <c r="BP449" s="32" t="b">
        <f t="shared" si="89"/>
        <v>1</v>
      </c>
      <c r="BQ449" s="46" t="s">
        <v>11499</v>
      </c>
      <c r="BR449" s="46" t="s">
        <v>3467</v>
      </c>
      <c r="BS449" s="46">
        <v>60</v>
      </c>
      <c r="BT449" s="46">
        <v>15</v>
      </c>
      <c r="BU449" s="46">
        <v>2</v>
      </c>
      <c r="BV449" s="46" t="s">
        <v>3468</v>
      </c>
      <c r="BW449" s="46" t="s">
        <v>9398</v>
      </c>
      <c r="BX449" s="61">
        <v>43165.319042592593</v>
      </c>
      <c r="BY449" s="46" t="s">
        <v>9398</v>
      </c>
      <c r="BZ449" s="61">
        <v>43165.319042592593</v>
      </c>
    </row>
    <row r="450" spans="48:78" x14ac:dyDescent="0.35">
      <c r="AV450" s="32" t="str">
        <f t="shared" si="90"/>
        <v/>
      </c>
      <c r="AW450" s="32" t="b">
        <f t="shared" si="82"/>
        <v>1</v>
      </c>
      <c r="AX450" s="32" t="b">
        <f t="shared" si="83"/>
        <v>1</v>
      </c>
      <c r="AY450" s="32" t="b">
        <f t="shared" si="84"/>
        <v>1</v>
      </c>
      <c r="AZ450" s="32" t="b">
        <f t="shared" si="85"/>
        <v>1</v>
      </c>
      <c r="BL450" s="32" t="str">
        <f t="shared" si="91"/>
        <v>TEMPLATED12</v>
      </c>
      <c r="BM450" s="32" t="b">
        <f t="shared" si="86"/>
        <v>1</v>
      </c>
      <c r="BN450" s="32" t="b">
        <f t="shared" si="87"/>
        <v>1</v>
      </c>
      <c r="BO450" s="32" t="b">
        <f t="shared" si="88"/>
        <v>1</v>
      </c>
      <c r="BP450" s="32" t="b">
        <f t="shared" si="89"/>
        <v>1</v>
      </c>
      <c r="BQ450" s="46" t="s">
        <v>11499</v>
      </c>
      <c r="BR450" s="46" t="s">
        <v>3469</v>
      </c>
      <c r="BS450" s="46">
        <v>15</v>
      </c>
      <c r="BT450" s="46">
        <v>10</v>
      </c>
      <c r="BU450" s="46">
        <v>2</v>
      </c>
      <c r="BV450" s="46" t="s">
        <v>3473</v>
      </c>
      <c r="BW450" s="46" t="s">
        <v>9398</v>
      </c>
      <c r="BX450" s="61">
        <v>43165.31904282407</v>
      </c>
      <c r="BY450" s="46" t="s">
        <v>9398</v>
      </c>
      <c r="BZ450" s="61">
        <v>43165.31904282407</v>
      </c>
    </row>
    <row r="451" spans="48:78" x14ac:dyDescent="0.35">
      <c r="AV451" s="32" t="str">
        <f t="shared" si="90"/>
        <v/>
      </c>
      <c r="AW451" s="32" t="b">
        <f t="shared" si="82"/>
        <v>1</v>
      </c>
      <c r="AX451" s="32" t="b">
        <f t="shared" si="83"/>
        <v>1</v>
      </c>
      <c r="AY451" s="32" t="b">
        <f t="shared" si="84"/>
        <v>1</v>
      </c>
      <c r="AZ451" s="32" t="b">
        <f t="shared" si="85"/>
        <v>1</v>
      </c>
      <c r="BL451" s="32" t="str">
        <f t="shared" si="91"/>
        <v>TEMPLATED13</v>
      </c>
      <c r="BM451" s="32" t="b">
        <f t="shared" si="86"/>
        <v>1</v>
      </c>
      <c r="BN451" s="32" t="b">
        <f t="shared" si="87"/>
        <v>1</v>
      </c>
      <c r="BO451" s="32" t="b">
        <f t="shared" si="88"/>
        <v>1</v>
      </c>
      <c r="BP451" s="32" t="b">
        <f t="shared" si="89"/>
        <v>1</v>
      </c>
      <c r="BQ451" s="46" t="s">
        <v>11499</v>
      </c>
      <c r="BR451" s="46" t="s">
        <v>3470</v>
      </c>
      <c r="BS451" s="46">
        <v>30</v>
      </c>
      <c r="BT451" s="46">
        <v>10</v>
      </c>
      <c r="BU451" s="46">
        <v>1.5</v>
      </c>
      <c r="BV451" s="46" t="s">
        <v>3471</v>
      </c>
      <c r="BW451" s="46" t="s">
        <v>9398</v>
      </c>
      <c r="BX451" s="61">
        <v>43165.319043020834</v>
      </c>
      <c r="BY451" s="46" t="s">
        <v>9398</v>
      </c>
      <c r="BZ451" s="61">
        <v>43165.319043020834</v>
      </c>
    </row>
    <row r="452" spans="48:78" x14ac:dyDescent="0.35">
      <c r="AV452" s="32" t="str">
        <f t="shared" si="90"/>
        <v/>
      </c>
      <c r="AW452" s="32" t="b">
        <f t="shared" si="82"/>
        <v>1</v>
      </c>
      <c r="AX452" s="32" t="b">
        <f t="shared" si="83"/>
        <v>1</v>
      </c>
      <c r="AY452" s="32" t="b">
        <f t="shared" si="84"/>
        <v>1</v>
      </c>
      <c r="AZ452" s="32" t="b">
        <f t="shared" si="85"/>
        <v>1</v>
      </c>
      <c r="BL452" s="32" t="str">
        <f t="shared" si="91"/>
        <v>TEMPLATED14</v>
      </c>
      <c r="BM452" s="32" t="b">
        <f t="shared" si="86"/>
        <v>1</v>
      </c>
      <c r="BN452" s="32" t="b">
        <f t="shared" si="87"/>
        <v>1</v>
      </c>
      <c r="BO452" s="32" t="b">
        <f t="shared" si="88"/>
        <v>1</v>
      </c>
      <c r="BP452" s="32" t="b">
        <f t="shared" si="89"/>
        <v>1</v>
      </c>
      <c r="BQ452" s="46" t="s">
        <v>11499</v>
      </c>
      <c r="BR452" s="46" t="s">
        <v>3472</v>
      </c>
      <c r="BS452" s="46">
        <v>45</v>
      </c>
      <c r="BT452" s="46">
        <v>15</v>
      </c>
      <c r="BU452" s="46">
        <v>2</v>
      </c>
      <c r="BV452" s="46" t="s">
        <v>9879</v>
      </c>
      <c r="BW452" s="46" t="s">
        <v>9398</v>
      </c>
      <c r="BX452" s="61">
        <v>43173.303010682874</v>
      </c>
      <c r="BY452" s="46" t="s">
        <v>9398</v>
      </c>
      <c r="BZ452" s="61">
        <v>43173.303010682874</v>
      </c>
    </row>
    <row r="453" spans="48:78" x14ac:dyDescent="0.35">
      <c r="AV453" s="32" t="str">
        <f t="shared" si="90"/>
        <v/>
      </c>
      <c r="AW453" s="32" t="b">
        <f t="shared" ref="AW453:AW461" si="92">IFERROR(VLOOKUP(BB453,$AE:$AF,2,0),"")=BF453</f>
        <v>1</v>
      </c>
      <c r="AX453" s="32" t="b">
        <f t="shared" ref="AX453:AX461" si="93">IFERROR(VLOOKUP(BB453,$AE:$AT,3,0),"")=BC453</f>
        <v>1</v>
      </c>
      <c r="AY453" s="32" t="b">
        <f t="shared" ref="AY453:AY461" si="94">IFERROR(VLOOKUP(BB453,$AE:$AT,8,0),"")=BD453</f>
        <v>1</v>
      </c>
      <c r="AZ453" s="32" t="b">
        <f t="shared" ref="AZ453:AZ461" si="95">IFERROR(VLOOKUP(BB453,$AE:$AT,12,0),"")=BE453</f>
        <v>1</v>
      </c>
      <c r="BL453" s="32" t="str">
        <f t="shared" si="91"/>
        <v>TEMPLATED15</v>
      </c>
      <c r="BM453" s="32" t="b">
        <f t="shared" ref="BM453:BM516" si="96">IFERROR(VLOOKUP(BR453,$AE:$AF,2,0),"")=BV453</f>
        <v>1</v>
      </c>
      <c r="BN453" s="32" t="b">
        <f t="shared" ref="BN453:BN516" si="97">IFERROR(VLOOKUP(BR453,$AE:$AT,3,0),"")=BS453</f>
        <v>1</v>
      </c>
      <c r="BO453" s="32" t="b">
        <f t="shared" ref="BO453:BO516" si="98">IFERROR(VLOOKUP(BR453,$AE:$AT,8,0),"")=BT453</f>
        <v>1</v>
      </c>
      <c r="BP453" s="32" t="b">
        <f t="shared" ref="BP453:BP516" si="99">IFERROR(VLOOKUP(BR453,$AE:$AT,12,0),"")=BU453</f>
        <v>1</v>
      </c>
      <c r="BQ453" s="46" t="s">
        <v>11499</v>
      </c>
      <c r="BR453" s="46" t="s">
        <v>3474</v>
      </c>
      <c r="BS453" s="46">
        <v>60</v>
      </c>
      <c r="BT453" s="46">
        <v>10</v>
      </c>
      <c r="BU453" s="46">
        <v>2</v>
      </c>
      <c r="BV453" s="46" t="s">
        <v>3475</v>
      </c>
      <c r="BW453" s="46" t="s">
        <v>9398</v>
      </c>
      <c r="BX453" s="61">
        <v>43165.319043206022</v>
      </c>
      <c r="BY453" s="46" t="s">
        <v>9398</v>
      </c>
      <c r="BZ453" s="61">
        <v>43165.319043206022</v>
      </c>
    </row>
    <row r="454" spans="48:78" x14ac:dyDescent="0.35">
      <c r="AV454" s="32" t="str">
        <f t="shared" si="90"/>
        <v/>
      </c>
      <c r="AW454" s="32" t="b">
        <f t="shared" si="92"/>
        <v>1</v>
      </c>
      <c r="AX454" s="32" t="b">
        <f t="shared" si="93"/>
        <v>1</v>
      </c>
      <c r="AY454" s="32" t="b">
        <f t="shared" si="94"/>
        <v>1</v>
      </c>
      <c r="AZ454" s="32" t="b">
        <f t="shared" si="95"/>
        <v>1</v>
      </c>
      <c r="BL454" s="32" t="str">
        <f t="shared" si="91"/>
        <v>TEMPLATED16</v>
      </c>
      <c r="BM454" s="32" t="b">
        <f t="shared" si="96"/>
        <v>1</v>
      </c>
      <c r="BN454" s="32" t="b">
        <f t="shared" si="97"/>
        <v>1</v>
      </c>
      <c r="BO454" s="32" t="b">
        <f t="shared" si="98"/>
        <v>1</v>
      </c>
      <c r="BP454" s="32" t="b">
        <f t="shared" si="99"/>
        <v>1</v>
      </c>
      <c r="BQ454" s="46" t="s">
        <v>11499</v>
      </c>
      <c r="BR454" s="46" t="s">
        <v>10290</v>
      </c>
      <c r="BS454" s="46">
        <v>55</v>
      </c>
      <c r="BT454" s="46">
        <v>15</v>
      </c>
      <c r="BU454" s="46">
        <v>2</v>
      </c>
      <c r="BV454" s="46" t="s">
        <v>10291</v>
      </c>
      <c r="BW454" s="46" t="s">
        <v>9398</v>
      </c>
      <c r="BX454" s="61">
        <v>43230.333532060184</v>
      </c>
      <c r="BY454" s="46" t="s">
        <v>9398</v>
      </c>
      <c r="BZ454" s="61">
        <v>43230.333718599541</v>
      </c>
    </row>
    <row r="455" spans="48:78" x14ac:dyDescent="0.35">
      <c r="AV455" s="32" t="str">
        <f t="shared" si="90"/>
        <v/>
      </c>
      <c r="AW455" s="32" t="b">
        <f t="shared" si="92"/>
        <v>1</v>
      </c>
      <c r="AX455" s="32" t="b">
        <f t="shared" si="93"/>
        <v>1</v>
      </c>
      <c r="AY455" s="32" t="b">
        <f t="shared" si="94"/>
        <v>1</v>
      </c>
      <c r="AZ455" s="32" t="b">
        <f t="shared" si="95"/>
        <v>1</v>
      </c>
      <c r="BL455" s="32" t="str">
        <f t="shared" si="91"/>
        <v>TEMPLATED17</v>
      </c>
      <c r="BM455" s="32" t="b">
        <f t="shared" si="96"/>
        <v>1</v>
      </c>
      <c r="BN455" s="32" t="b">
        <f t="shared" si="97"/>
        <v>1</v>
      </c>
      <c r="BO455" s="32" t="b">
        <f t="shared" si="98"/>
        <v>1</v>
      </c>
      <c r="BP455" s="32" t="b">
        <f t="shared" si="99"/>
        <v>1</v>
      </c>
      <c r="BQ455" s="46" t="s">
        <v>11499</v>
      </c>
      <c r="BR455" s="46" t="s">
        <v>11346</v>
      </c>
      <c r="BS455" s="46">
        <v>45</v>
      </c>
      <c r="BT455" s="46">
        <v>40</v>
      </c>
      <c r="BU455" s="46">
        <v>0.5</v>
      </c>
      <c r="BV455" s="46" t="s">
        <v>11347</v>
      </c>
      <c r="BW455" s="46" t="s">
        <v>9398</v>
      </c>
      <c r="BX455" s="61">
        <v>43403.471336030096</v>
      </c>
      <c r="BY455" s="46" t="s">
        <v>9398</v>
      </c>
      <c r="BZ455" s="61">
        <v>43403.471336030096</v>
      </c>
    </row>
    <row r="456" spans="48:78" x14ac:dyDescent="0.35">
      <c r="AV456" s="32" t="str">
        <f t="shared" ref="AV456:AV461" si="100">BA456&amp;BB456</f>
        <v/>
      </c>
      <c r="AW456" s="32" t="b">
        <f t="shared" si="92"/>
        <v>1</v>
      </c>
      <c r="AX456" s="32" t="b">
        <f t="shared" si="93"/>
        <v>1</v>
      </c>
      <c r="AY456" s="32" t="b">
        <f t="shared" si="94"/>
        <v>1</v>
      </c>
      <c r="AZ456" s="32" t="b">
        <f t="shared" si="95"/>
        <v>1</v>
      </c>
      <c r="BL456" s="32" t="str">
        <f t="shared" ref="BL456:BL461" si="101">BQ456&amp;BR456</f>
        <v>TEMPLATELOC</v>
      </c>
      <c r="BM456" s="32" t="b">
        <f t="shared" si="96"/>
        <v>1</v>
      </c>
      <c r="BN456" s="32" t="b">
        <f t="shared" si="97"/>
        <v>1</v>
      </c>
      <c r="BO456" s="32" t="b">
        <f t="shared" si="98"/>
        <v>1</v>
      </c>
      <c r="BP456" s="32" t="b">
        <f t="shared" si="99"/>
        <v>1</v>
      </c>
      <c r="BQ456" s="46" t="s">
        <v>11499</v>
      </c>
      <c r="BR456" s="46" t="s">
        <v>3510</v>
      </c>
      <c r="BS456" s="46">
        <v>0</v>
      </c>
      <c r="BT456" s="46">
        <v>0</v>
      </c>
      <c r="BU456" s="46">
        <v>0</v>
      </c>
      <c r="BV456" s="46" t="s">
        <v>3511</v>
      </c>
      <c r="BW456" s="46" t="s">
        <v>9398</v>
      </c>
      <c r="BX456" s="61">
        <v>43165.319043483796</v>
      </c>
      <c r="BY456" s="46" t="s">
        <v>9398</v>
      </c>
      <c r="BZ456" s="61">
        <v>43165.319043483796</v>
      </c>
    </row>
    <row r="457" spans="48:78" x14ac:dyDescent="0.35">
      <c r="AV457" s="32" t="str">
        <f t="shared" si="100"/>
        <v/>
      </c>
      <c r="AW457" s="32" t="b">
        <f t="shared" si="92"/>
        <v>1</v>
      </c>
      <c r="AX457" s="32" t="b">
        <f t="shared" si="93"/>
        <v>1</v>
      </c>
      <c r="AY457" s="32" t="b">
        <f t="shared" si="94"/>
        <v>1</v>
      </c>
      <c r="AZ457" s="32" t="b">
        <f t="shared" si="95"/>
        <v>1</v>
      </c>
      <c r="BL457" s="32" t="str">
        <f t="shared" si="101"/>
        <v>TEMPLATEN07</v>
      </c>
      <c r="BM457" s="32" t="b">
        <f t="shared" si="96"/>
        <v>1</v>
      </c>
      <c r="BN457" s="32" t="b">
        <f t="shared" si="97"/>
        <v>1</v>
      </c>
      <c r="BO457" s="32" t="b">
        <f t="shared" si="98"/>
        <v>1</v>
      </c>
      <c r="BP457" s="32" t="b">
        <f t="shared" si="99"/>
        <v>1</v>
      </c>
      <c r="BQ457" s="46" t="s">
        <v>11499</v>
      </c>
      <c r="BR457" s="46" t="s">
        <v>3477</v>
      </c>
      <c r="BS457" s="46">
        <v>7</v>
      </c>
      <c r="BT457" s="46">
        <v>0</v>
      </c>
      <c r="BU457" s="46">
        <v>0</v>
      </c>
      <c r="BV457" s="46" t="s">
        <v>3478</v>
      </c>
      <c r="BW457" s="46" t="s">
        <v>9398</v>
      </c>
      <c r="BX457" s="61">
        <v>43165.319043750002</v>
      </c>
      <c r="BY457" s="46" t="s">
        <v>9398</v>
      </c>
      <c r="BZ457" s="61">
        <v>43165.319043750002</v>
      </c>
    </row>
    <row r="458" spans="48:78" x14ac:dyDescent="0.35">
      <c r="AV458" s="32" t="str">
        <f t="shared" si="100"/>
        <v/>
      </c>
      <c r="AW458" s="32" t="b">
        <f t="shared" si="92"/>
        <v>1</v>
      </c>
      <c r="AX458" s="32" t="b">
        <f t="shared" si="93"/>
        <v>1</v>
      </c>
      <c r="AY458" s="32" t="b">
        <f t="shared" si="94"/>
        <v>1</v>
      </c>
      <c r="AZ458" s="32" t="b">
        <f t="shared" si="95"/>
        <v>1</v>
      </c>
      <c r="BL458" s="32" t="str">
        <f t="shared" si="101"/>
        <v>TEMPLATEN08</v>
      </c>
      <c r="BM458" s="32" t="b">
        <f t="shared" si="96"/>
        <v>1</v>
      </c>
      <c r="BN458" s="32" t="b">
        <f t="shared" si="97"/>
        <v>1</v>
      </c>
      <c r="BO458" s="32" t="b">
        <f t="shared" si="98"/>
        <v>1</v>
      </c>
      <c r="BP458" s="32" t="b">
        <f t="shared" si="99"/>
        <v>1</v>
      </c>
      <c r="BQ458" s="46" t="s">
        <v>11499</v>
      </c>
      <c r="BR458" s="46" t="s">
        <v>3479</v>
      </c>
      <c r="BS458" s="46">
        <v>8</v>
      </c>
      <c r="BT458" s="46">
        <v>0</v>
      </c>
      <c r="BU458" s="46">
        <v>0</v>
      </c>
      <c r="BV458" s="46" t="s">
        <v>3480</v>
      </c>
      <c r="BW458" s="46" t="s">
        <v>9398</v>
      </c>
      <c r="BX458" s="61">
        <v>43165.319044016207</v>
      </c>
      <c r="BY458" s="46" t="s">
        <v>9398</v>
      </c>
      <c r="BZ458" s="61">
        <v>43165.319044016207</v>
      </c>
    </row>
    <row r="459" spans="48:78" x14ac:dyDescent="0.35">
      <c r="AV459" s="32" t="str">
        <f t="shared" si="100"/>
        <v/>
      </c>
      <c r="AW459" s="32" t="b">
        <f t="shared" si="92"/>
        <v>1</v>
      </c>
      <c r="AX459" s="32" t="b">
        <f t="shared" si="93"/>
        <v>1</v>
      </c>
      <c r="AY459" s="32" t="b">
        <f t="shared" si="94"/>
        <v>1</v>
      </c>
      <c r="AZ459" s="32" t="b">
        <f t="shared" si="95"/>
        <v>1</v>
      </c>
      <c r="BL459" s="32" t="str">
        <f t="shared" si="101"/>
        <v>TEMPLATEN10</v>
      </c>
      <c r="BM459" s="32" t="b">
        <f t="shared" si="96"/>
        <v>1</v>
      </c>
      <c r="BN459" s="32" t="b">
        <f t="shared" si="97"/>
        <v>1</v>
      </c>
      <c r="BO459" s="32" t="b">
        <f t="shared" si="98"/>
        <v>1</v>
      </c>
      <c r="BP459" s="32" t="b">
        <f t="shared" si="99"/>
        <v>1</v>
      </c>
      <c r="BQ459" s="46" t="s">
        <v>11499</v>
      </c>
      <c r="BR459" s="46" t="s">
        <v>3481</v>
      </c>
      <c r="BS459" s="46">
        <v>10</v>
      </c>
      <c r="BT459" s="46">
        <v>0</v>
      </c>
      <c r="BU459" s="46">
        <v>0</v>
      </c>
      <c r="BV459" s="46" t="s">
        <v>3482</v>
      </c>
      <c r="BW459" s="46" t="s">
        <v>9398</v>
      </c>
      <c r="BX459" s="61">
        <v>43165.319044247684</v>
      </c>
      <c r="BY459" s="46" t="s">
        <v>9398</v>
      </c>
      <c r="BZ459" s="61">
        <v>43165.319044247684</v>
      </c>
    </row>
    <row r="460" spans="48:78" x14ac:dyDescent="0.35">
      <c r="AV460" s="32" t="str">
        <f t="shared" si="100"/>
        <v/>
      </c>
      <c r="AW460" s="32" t="b">
        <f t="shared" si="92"/>
        <v>1</v>
      </c>
      <c r="AX460" s="32" t="b">
        <f t="shared" si="93"/>
        <v>1</v>
      </c>
      <c r="AY460" s="32" t="b">
        <f t="shared" si="94"/>
        <v>1</v>
      </c>
      <c r="AZ460" s="32" t="b">
        <f t="shared" si="95"/>
        <v>1</v>
      </c>
      <c r="BL460" s="32" t="str">
        <f t="shared" si="101"/>
        <v>TEMPLATEN15</v>
      </c>
      <c r="BM460" s="32" t="b">
        <f t="shared" si="96"/>
        <v>1</v>
      </c>
      <c r="BN460" s="32" t="b">
        <f t="shared" si="97"/>
        <v>1</v>
      </c>
      <c r="BO460" s="32" t="b">
        <f t="shared" si="98"/>
        <v>1</v>
      </c>
      <c r="BP460" s="32" t="b">
        <f t="shared" si="99"/>
        <v>1</v>
      </c>
      <c r="BQ460" s="46" t="s">
        <v>11499</v>
      </c>
      <c r="BR460" s="46" t="s">
        <v>3483</v>
      </c>
      <c r="BS460" s="46">
        <v>15</v>
      </c>
      <c r="BT460" s="46">
        <v>0</v>
      </c>
      <c r="BU460" s="46">
        <v>0</v>
      </c>
      <c r="BV460" s="46" t="s">
        <v>3484</v>
      </c>
      <c r="BW460" s="46" t="s">
        <v>9398</v>
      </c>
      <c r="BX460" s="61">
        <v>43165.319044479169</v>
      </c>
      <c r="BY460" s="46" t="s">
        <v>9398</v>
      </c>
      <c r="BZ460" s="61">
        <v>43165.319044479169</v>
      </c>
    </row>
    <row r="461" spans="48:78" x14ac:dyDescent="0.35">
      <c r="AV461" s="32" t="str">
        <f t="shared" si="100"/>
        <v/>
      </c>
      <c r="AW461" s="32" t="b">
        <f t="shared" si="92"/>
        <v>1</v>
      </c>
      <c r="AX461" s="32" t="b">
        <f t="shared" si="93"/>
        <v>1</v>
      </c>
      <c r="AY461" s="32" t="b">
        <f t="shared" si="94"/>
        <v>1</v>
      </c>
      <c r="AZ461" s="32" t="b">
        <f t="shared" si="95"/>
        <v>1</v>
      </c>
      <c r="BL461" s="32" t="str">
        <f t="shared" si="101"/>
        <v>TEMPLATEN20</v>
      </c>
      <c r="BM461" s="32" t="b">
        <f t="shared" si="96"/>
        <v>1</v>
      </c>
      <c r="BN461" s="32" t="b">
        <f t="shared" si="97"/>
        <v>1</v>
      </c>
      <c r="BO461" s="32" t="b">
        <f t="shared" si="98"/>
        <v>1</v>
      </c>
      <c r="BP461" s="32" t="b">
        <f t="shared" si="99"/>
        <v>1</v>
      </c>
      <c r="BQ461" s="46" t="s">
        <v>11499</v>
      </c>
      <c r="BR461" s="46" t="s">
        <v>3485</v>
      </c>
      <c r="BS461" s="46">
        <v>20</v>
      </c>
      <c r="BT461" s="46">
        <v>0</v>
      </c>
      <c r="BU461" s="46">
        <v>0</v>
      </c>
      <c r="BV461" s="46" t="s">
        <v>3486</v>
      </c>
      <c r="BW461" s="46" t="s">
        <v>9398</v>
      </c>
      <c r="BX461" s="61">
        <v>43165.319044675925</v>
      </c>
      <c r="BY461" s="46" t="s">
        <v>9398</v>
      </c>
      <c r="BZ461" s="61">
        <v>43165.319044675925</v>
      </c>
    </row>
    <row r="462" spans="48:78" x14ac:dyDescent="0.35">
      <c r="BL462" s="32" t="str">
        <f t="shared" ref="BL462:BL477" si="102">BQ462&amp;BR462</f>
        <v>TEMPLATEN30</v>
      </c>
      <c r="BM462" s="32" t="b">
        <f t="shared" si="96"/>
        <v>1</v>
      </c>
      <c r="BN462" s="32" t="b">
        <f t="shared" si="97"/>
        <v>1</v>
      </c>
      <c r="BO462" s="32" t="b">
        <f t="shared" si="98"/>
        <v>1</v>
      </c>
      <c r="BP462" s="32" t="b">
        <f t="shared" si="99"/>
        <v>1</v>
      </c>
      <c r="BQ462" s="46" t="s">
        <v>11499</v>
      </c>
      <c r="BR462" s="46" t="s">
        <v>3487</v>
      </c>
      <c r="BS462" s="46">
        <v>30</v>
      </c>
      <c r="BT462" s="46">
        <v>0</v>
      </c>
      <c r="BU462" s="46">
        <v>0</v>
      </c>
      <c r="BV462" s="46" t="s">
        <v>3488</v>
      </c>
      <c r="BW462" s="46" t="s">
        <v>9398</v>
      </c>
      <c r="BX462" s="61">
        <v>43165.319044872682</v>
      </c>
      <c r="BY462" s="46" t="s">
        <v>9398</v>
      </c>
      <c r="BZ462" s="61">
        <v>43165.319044872682</v>
      </c>
    </row>
    <row r="463" spans="48:78" x14ac:dyDescent="0.35">
      <c r="BL463" s="32" t="str">
        <f t="shared" si="102"/>
        <v>TEMPLATEN40</v>
      </c>
      <c r="BM463" s="32" t="b">
        <f t="shared" si="96"/>
        <v>1</v>
      </c>
      <c r="BN463" s="32" t="b">
        <f t="shared" si="97"/>
        <v>1</v>
      </c>
      <c r="BO463" s="32" t="b">
        <f t="shared" si="98"/>
        <v>1</v>
      </c>
      <c r="BP463" s="32" t="b">
        <f t="shared" si="99"/>
        <v>1</v>
      </c>
      <c r="BQ463" s="46" t="s">
        <v>11499</v>
      </c>
      <c r="BR463" s="46" t="s">
        <v>3489</v>
      </c>
      <c r="BS463" s="46">
        <v>40</v>
      </c>
      <c r="BT463" s="46">
        <v>0</v>
      </c>
      <c r="BU463" s="46">
        <v>0</v>
      </c>
      <c r="BV463" s="46" t="s">
        <v>3490</v>
      </c>
      <c r="BW463" s="46" t="s">
        <v>9398</v>
      </c>
      <c r="BX463" s="61">
        <v>43165.31904505787</v>
      </c>
      <c r="BY463" s="46" t="s">
        <v>9398</v>
      </c>
      <c r="BZ463" s="61">
        <v>43165.31904505787</v>
      </c>
    </row>
    <row r="464" spans="48:78" x14ac:dyDescent="0.35">
      <c r="BL464" s="32" t="str">
        <f t="shared" si="102"/>
        <v>TEMPLATEN42</v>
      </c>
      <c r="BM464" s="32" t="b">
        <f t="shared" si="96"/>
        <v>1</v>
      </c>
      <c r="BN464" s="32" t="b">
        <f t="shared" si="97"/>
        <v>1</v>
      </c>
      <c r="BO464" s="32" t="b">
        <f t="shared" si="98"/>
        <v>1</v>
      </c>
      <c r="BP464" s="32" t="b">
        <f t="shared" si="99"/>
        <v>1</v>
      </c>
      <c r="BQ464" s="46" t="s">
        <v>11499</v>
      </c>
      <c r="BR464" s="46" t="s">
        <v>3491</v>
      </c>
      <c r="BS464" s="46">
        <v>42</v>
      </c>
      <c r="BT464" s="46">
        <v>0</v>
      </c>
      <c r="BU464" s="46">
        <v>0</v>
      </c>
      <c r="BV464" s="46" t="s">
        <v>3492</v>
      </c>
      <c r="BW464" s="46" t="s">
        <v>9398</v>
      </c>
      <c r="BX464" s="61">
        <v>43165.319045219905</v>
      </c>
      <c r="BY464" s="46" t="s">
        <v>9398</v>
      </c>
      <c r="BZ464" s="61">
        <v>43165.319045219905</v>
      </c>
    </row>
    <row r="465" spans="64:78" x14ac:dyDescent="0.35">
      <c r="BL465" s="32" t="str">
        <f t="shared" si="102"/>
        <v>TEMPLATEN45</v>
      </c>
      <c r="BM465" s="32" t="b">
        <f t="shared" si="96"/>
        <v>1</v>
      </c>
      <c r="BN465" s="32" t="b">
        <f t="shared" si="97"/>
        <v>1</v>
      </c>
      <c r="BO465" s="32" t="b">
        <f t="shared" si="98"/>
        <v>1</v>
      </c>
      <c r="BP465" s="32" t="b">
        <f t="shared" si="99"/>
        <v>1</v>
      </c>
      <c r="BQ465" s="46" t="s">
        <v>11499</v>
      </c>
      <c r="BR465" s="46" t="s">
        <v>3493</v>
      </c>
      <c r="BS465" s="46">
        <v>45</v>
      </c>
      <c r="BT465" s="46">
        <v>0</v>
      </c>
      <c r="BU465" s="46">
        <v>0</v>
      </c>
      <c r="BV465" s="46" t="s">
        <v>3494</v>
      </c>
      <c r="BW465" s="46" t="s">
        <v>9398</v>
      </c>
      <c r="BX465" s="61">
        <v>43165.319045405093</v>
      </c>
      <c r="BY465" s="46" t="s">
        <v>9398</v>
      </c>
      <c r="BZ465" s="61">
        <v>43165.319045405093</v>
      </c>
    </row>
    <row r="466" spans="64:78" x14ac:dyDescent="0.35">
      <c r="BL466" s="32" t="str">
        <f t="shared" si="102"/>
        <v>TEMPLATEN50</v>
      </c>
      <c r="BM466" s="32" t="b">
        <f t="shared" si="96"/>
        <v>1</v>
      </c>
      <c r="BN466" s="32" t="b">
        <f t="shared" si="97"/>
        <v>1</v>
      </c>
      <c r="BO466" s="32" t="b">
        <f t="shared" si="98"/>
        <v>1</v>
      </c>
      <c r="BP466" s="32" t="b">
        <f t="shared" si="99"/>
        <v>1</v>
      </c>
      <c r="BQ466" s="46" t="s">
        <v>11499</v>
      </c>
      <c r="BR466" s="46" t="s">
        <v>3495</v>
      </c>
      <c r="BS466" s="46">
        <v>50</v>
      </c>
      <c r="BT466" s="46">
        <v>0</v>
      </c>
      <c r="BU466" s="46">
        <v>0</v>
      </c>
      <c r="BV466" s="46" t="s">
        <v>3496</v>
      </c>
      <c r="BW466" s="46" t="s">
        <v>9398</v>
      </c>
      <c r="BX466" s="61">
        <v>43165.319045752316</v>
      </c>
      <c r="BY466" s="46" t="s">
        <v>9398</v>
      </c>
      <c r="BZ466" s="61">
        <v>43165.319045752316</v>
      </c>
    </row>
    <row r="467" spans="64:78" x14ac:dyDescent="0.35">
      <c r="BL467" s="32" t="str">
        <f t="shared" si="102"/>
        <v>TEMPLATEN52</v>
      </c>
      <c r="BM467" s="32" t="b">
        <f t="shared" si="96"/>
        <v>1</v>
      </c>
      <c r="BN467" s="32" t="b">
        <f t="shared" si="97"/>
        <v>1</v>
      </c>
      <c r="BO467" s="32" t="b">
        <f t="shared" si="98"/>
        <v>1</v>
      </c>
      <c r="BP467" s="32" t="b">
        <f t="shared" si="99"/>
        <v>1</v>
      </c>
      <c r="BQ467" s="46" t="s">
        <v>11499</v>
      </c>
      <c r="BR467" s="46" t="s">
        <v>3497</v>
      </c>
      <c r="BS467" s="46">
        <v>52</v>
      </c>
      <c r="BT467" s="46">
        <v>0</v>
      </c>
      <c r="BU467" s="46">
        <v>0</v>
      </c>
      <c r="BV467" s="46" t="s">
        <v>3498</v>
      </c>
      <c r="BW467" s="46" t="s">
        <v>9398</v>
      </c>
      <c r="BX467" s="61">
        <v>43165.319045983793</v>
      </c>
      <c r="BY467" s="46" t="s">
        <v>9398</v>
      </c>
      <c r="BZ467" s="61">
        <v>43165.319045983793</v>
      </c>
    </row>
    <row r="468" spans="64:78" x14ac:dyDescent="0.35">
      <c r="BL468" s="32" t="str">
        <f t="shared" si="102"/>
        <v>TEMPLATEN60</v>
      </c>
      <c r="BM468" s="32" t="b">
        <f t="shared" si="96"/>
        <v>1</v>
      </c>
      <c r="BN468" s="32" t="b">
        <f t="shared" si="97"/>
        <v>1</v>
      </c>
      <c r="BO468" s="32" t="b">
        <f t="shared" si="98"/>
        <v>1</v>
      </c>
      <c r="BP468" s="32" t="b">
        <f t="shared" si="99"/>
        <v>1</v>
      </c>
      <c r="BQ468" s="46" t="s">
        <v>11499</v>
      </c>
      <c r="BR468" s="46" t="s">
        <v>3499</v>
      </c>
      <c r="BS468" s="46">
        <v>60</v>
      </c>
      <c r="BT468" s="46">
        <v>0</v>
      </c>
      <c r="BU468" s="46">
        <v>0</v>
      </c>
      <c r="BV468" s="46" t="s">
        <v>3500</v>
      </c>
      <c r="BW468" s="46" t="s">
        <v>9398</v>
      </c>
      <c r="BX468" s="61">
        <v>43165.319046180557</v>
      </c>
      <c r="BY468" s="46" t="s">
        <v>9398</v>
      </c>
      <c r="BZ468" s="61">
        <v>43165.319046180557</v>
      </c>
    </row>
    <row r="469" spans="64:78" x14ac:dyDescent="0.35">
      <c r="BL469" s="32" t="str">
        <f t="shared" si="102"/>
        <v>TEMPLATEN75</v>
      </c>
      <c r="BM469" s="32" t="b">
        <f t="shared" si="96"/>
        <v>1</v>
      </c>
      <c r="BN469" s="32" t="b">
        <f t="shared" si="97"/>
        <v>1</v>
      </c>
      <c r="BO469" s="32" t="b">
        <f t="shared" si="98"/>
        <v>1</v>
      </c>
      <c r="BP469" s="32" t="b">
        <f t="shared" si="99"/>
        <v>1</v>
      </c>
      <c r="BQ469" s="46" t="s">
        <v>11499</v>
      </c>
      <c r="BR469" s="46" t="s">
        <v>3501</v>
      </c>
      <c r="BS469" s="46">
        <v>75</v>
      </c>
      <c r="BT469" s="46">
        <v>0</v>
      </c>
      <c r="BU469" s="46">
        <v>0</v>
      </c>
      <c r="BV469" s="46" t="s">
        <v>3502</v>
      </c>
      <c r="BW469" s="46" t="s">
        <v>9398</v>
      </c>
      <c r="BX469" s="61">
        <v>43165.319046377313</v>
      </c>
      <c r="BY469" s="46" t="s">
        <v>9398</v>
      </c>
      <c r="BZ469" s="61">
        <v>43165.319046377313</v>
      </c>
    </row>
    <row r="470" spans="64:78" x14ac:dyDescent="0.35">
      <c r="BL470" s="32" t="str">
        <f t="shared" si="102"/>
        <v>TEMPLATEN90</v>
      </c>
      <c r="BM470" s="32" t="b">
        <f t="shared" si="96"/>
        <v>1</v>
      </c>
      <c r="BN470" s="32" t="b">
        <f t="shared" si="97"/>
        <v>1</v>
      </c>
      <c r="BO470" s="32" t="b">
        <f t="shared" si="98"/>
        <v>1</v>
      </c>
      <c r="BP470" s="32" t="b">
        <f t="shared" si="99"/>
        <v>1</v>
      </c>
      <c r="BQ470" s="46" t="s">
        <v>11499</v>
      </c>
      <c r="BR470" s="46" t="s">
        <v>3503</v>
      </c>
      <c r="BS470" s="46">
        <v>90</v>
      </c>
      <c r="BT470" s="46">
        <v>0</v>
      </c>
      <c r="BU470" s="46">
        <v>0</v>
      </c>
      <c r="BV470" s="46" t="s">
        <v>3504</v>
      </c>
      <c r="BW470" s="46" t="s">
        <v>9398</v>
      </c>
      <c r="BX470" s="61">
        <v>43165.31904652778</v>
      </c>
      <c r="BY470" s="46" t="s">
        <v>9398</v>
      </c>
      <c r="BZ470" s="61">
        <v>43165.31904652778</v>
      </c>
    </row>
    <row r="471" spans="64:78" x14ac:dyDescent="0.35">
      <c r="BL471" s="32" t="str">
        <f t="shared" si="102"/>
        <v>TEMPLATEP01</v>
      </c>
      <c r="BM471" s="32" t="b">
        <f t="shared" si="96"/>
        <v>1</v>
      </c>
      <c r="BN471" s="32" t="b">
        <f t="shared" si="97"/>
        <v>1</v>
      </c>
      <c r="BO471" s="32" t="b">
        <f t="shared" si="98"/>
        <v>1</v>
      </c>
      <c r="BP471" s="32" t="b">
        <f t="shared" si="99"/>
        <v>1</v>
      </c>
      <c r="BQ471" s="46" t="s">
        <v>11499</v>
      </c>
      <c r="BR471" s="46" t="s">
        <v>11461</v>
      </c>
      <c r="BS471" s="46">
        <v>0</v>
      </c>
      <c r="BT471" s="46">
        <v>0</v>
      </c>
      <c r="BU471" s="46">
        <v>0</v>
      </c>
      <c r="BV471" s="46" t="s">
        <v>11462</v>
      </c>
      <c r="BW471" s="46" t="s">
        <v>9398</v>
      </c>
      <c r="BX471" s="61">
        <v>43403.471359525465</v>
      </c>
      <c r="BY471" s="46" t="s">
        <v>9398</v>
      </c>
      <c r="BZ471" s="61">
        <v>43403.471359525465</v>
      </c>
    </row>
    <row r="472" spans="64:78" x14ac:dyDescent="0.35">
      <c r="BL472" s="32" t="str">
        <f t="shared" si="102"/>
        <v>TEMPLATEP10</v>
      </c>
      <c r="BM472" s="32" t="b">
        <f t="shared" si="96"/>
        <v>1</v>
      </c>
      <c r="BN472" s="32" t="b">
        <f t="shared" si="97"/>
        <v>1</v>
      </c>
      <c r="BO472" s="32" t="b">
        <f t="shared" si="98"/>
        <v>1</v>
      </c>
      <c r="BP472" s="32" t="b">
        <f t="shared" si="99"/>
        <v>1</v>
      </c>
      <c r="BQ472" s="46" t="s">
        <v>11499</v>
      </c>
      <c r="BR472" s="46" t="s">
        <v>3505</v>
      </c>
      <c r="BS472" s="46">
        <v>0</v>
      </c>
      <c r="BT472" s="46">
        <v>0</v>
      </c>
      <c r="BU472" s="46">
        <v>0</v>
      </c>
      <c r="BV472" s="46" t="s">
        <v>3506</v>
      </c>
      <c r="BW472" s="46" t="s">
        <v>9398</v>
      </c>
      <c r="BX472" s="61">
        <v>43165.31904667824</v>
      </c>
      <c r="BY472" s="46" t="s">
        <v>9398</v>
      </c>
      <c r="BZ472" s="61">
        <v>43165.31904667824</v>
      </c>
    </row>
    <row r="473" spans="64:78" x14ac:dyDescent="0.35">
      <c r="BL473" s="32" t="str">
        <f t="shared" si="102"/>
        <v>TEMPLATEP22</v>
      </c>
      <c r="BM473" s="32" t="b">
        <f t="shared" si="96"/>
        <v>1</v>
      </c>
      <c r="BN473" s="32" t="b">
        <f t="shared" si="97"/>
        <v>1</v>
      </c>
      <c r="BO473" s="32" t="b">
        <f t="shared" si="98"/>
        <v>1</v>
      </c>
      <c r="BP473" s="32" t="b">
        <f t="shared" si="99"/>
        <v>1</v>
      </c>
      <c r="BQ473" s="46" t="s">
        <v>11499</v>
      </c>
      <c r="BR473" s="46" t="s">
        <v>10878</v>
      </c>
      <c r="BS473" s="46">
        <v>0</v>
      </c>
      <c r="BT473" s="46">
        <v>0</v>
      </c>
      <c r="BU473" s="46">
        <v>0</v>
      </c>
      <c r="BV473" s="46" t="s">
        <v>10879</v>
      </c>
      <c r="BW473" s="46" t="s">
        <v>9398</v>
      </c>
      <c r="BX473" s="61">
        <v>43403.471359722222</v>
      </c>
      <c r="BY473" s="46" t="s">
        <v>9398</v>
      </c>
      <c r="BZ473" s="61">
        <v>43403.471359722222</v>
      </c>
    </row>
    <row r="474" spans="64:78" x14ac:dyDescent="0.35">
      <c r="BL474" s="32" t="str">
        <f t="shared" si="102"/>
        <v>TEMPLATERCT</v>
      </c>
      <c r="BM474" s="32" t="b">
        <f t="shared" si="96"/>
        <v>1</v>
      </c>
      <c r="BN474" s="32" t="b">
        <f t="shared" si="97"/>
        <v>1</v>
      </c>
      <c r="BO474" s="32" t="b">
        <f t="shared" si="98"/>
        <v>1</v>
      </c>
      <c r="BP474" s="32" t="b">
        <f t="shared" si="99"/>
        <v>1</v>
      </c>
      <c r="BQ474" s="46" t="s">
        <v>11499</v>
      </c>
      <c r="BR474" s="46" t="s">
        <v>3507</v>
      </c>
      <c r="BS474" s="46">
        <v>0</v>
      </c>
      <c r="BT474" s="46">
        <v>0</v>
      </c>
      <c r="BU474" s="46">
        <v>0</v>
      </c>
      <c r="BV474" s="46" t="s">
        <v>3508</v>
      </c>
      <c r="BW474" s="46" t="s">
        <v>9398</v>
      </c>
      <c r="BX474" s="61">
        <v>43165.319046875004</v>
      </c>
      <c r="BY474" s="46" t="s">
        <v>9398</v>
      </c>
      <c r="BZ474" s="61">
        <v>43165.319046875004</v>
      </c>
    </row>
    <row r="475" spans="64:78" x14ac:dyDescent="0.35">
      <c r="BL475" s="32" t="str">
        <f t="shared" si="102"/>
        <v>TOK1120</v>
      </c>
      <c r="BM475" s="32" t="b">
        <f t="shared" si="96"/>
        <v>1</v>
      </c>
      <c r="BN475" s="32" t="b">
        <f t="shared" si="97"/>
        <v>1</v>
      </c>
      <c r="BO475" s="32" t="b">
        <f t="shared" si="98"/>
        <v>1</v>
      </c>
      <c r="BP475" s="32" t="b">
        <f t="shared" si="99"/>
        <v>1</v>
      </c>
      <c r="BQ475" s="46" t="s">
        <v>11500</v>
      </c>
      <c r="BR475" s="46">
        <v>120</v>
      </c>
      <c r="BS475" s="46">
        <v>120</v>
      </c>
      <c r="BT475" s="46">
        <v>0</v>
      </c>
      <c r="BU475" s="46">
        <v>0</v>
      </c>
      <c r="BV475" s="46" t="s">
        <v>3443</v>
      </c>
      <c r="BW475" s="46" t="s">
        <v>9398</v>
      </c>
      <c r="BX475" s="61">
        <v>43165.319009953702</v>
      </c>
      <c r="BY475" s="46" t="s">
        <v>9398</v>
      </c>
      <c r="BZ475" s="61">
        <v>43165.319009953702</v>
      </c>
    </row>
    <row r="476" spans="64:78" x14ac:dyDescent="0.35">
      <c r="BL476" s="32" t="str">
        <f t="shared" si="102"/>
        <v>TOK1CC</v>
      </c>
      <c r="BM476" s="32" t="b">
        <f t="shared" si="96"/>
        <v>1</v>
      </c>
      <c r="BN476" s="32" t="b">
        <f t="shared" si="97"/>
        <v>1</v>
      </c>
      <c r="BO476" s="32" t="b">
        <f t="shared" si="98"/>
        <v>1</v>
      </c>
      <c r="BP476" s="32" t="b">
        <f t="shared" si="99"/>
        <v>1</v>
      </c>
      <c r="BQ476" s="46" t="s">
        <v>11500</v>
      </c>
      <c r="BR476" s="46" t="s">
        <v>1539</v>
      </c>
      <c r="BS476" s="46">
        <v>0</v>
      </c>
      <c r="BT476" s="46">
        <v>0</v>
      </c>
      <c r="BU476" s="46">
        <v>0</v>
      </c>
      <c r="BV476" s="46" t="s">
        <v>3445</v>
      </c>
      <c r="BW476" s="46" t="s">
        <v>9398</v>
      </c>
      <c r="BX476" s="61">
        <v>43165.319040243055</v>
      </c>
      <c r="BY476" s="46" t="s">
        <v>9398</v>
      </c>
      <c r="BZ476" s="61">
        <v>43165.319040243055</v>
      </c>
    </row>
    <row r="477" spans="64:78" x14ac:dyDescent="0.35">
      <c r="BL477" s="32" t="str">
        <f t="shared" si="102"/>
        <v>TOK1CIA</v>
      </c>
      <c r="BM477" s="32" t="b">
        <f t="shared" si="96"/>
        <v>1</v>
      </c>
      <c r="BN477" s="32" t="b">
        <f t="shared" si="97"/>
        <v>1</v>
      </c>
      <c r="BO477" s="32" t="b">
        <f t="shared" si="98"/>
        <v>1</v>
      </c>
      <c r="BP477" s="32" t="b">
        <f t="shared" si="99"/>
        <v>1</v>
      </c>
      <c r="BQ477" s="46" t="s">
        <v>11500</v>
      </c>
      <c r="BR477" s="46" t="s">
        <v>3446</v>
      </c>
      <c r="BS477" s="46">
        <v>0</v>
      </c>
      <c r="BT477" s="46">
        <v>0</v>
      </c>
      <c r="BU477" s="46">
        <v>0</v>
      </c>
      <c r="BV477" s="46" t="s">
        <v>3447</v>
      </c>
      <c r="BW477" s="46" t="s">
        <v>9398</v>
      </c>
      <c r="BX477" s="61">
        <v>43165.319040428243</v>
      </c>
      <c r="BY477" s="46" t="s">
        <v>9398</v>
      </c>
      <c r="BZ477" s="61">
        <v>43165.319040428243</v>
      </c>
    </row>
    <row r="478" spans="64:78" x14ac:dyDescent="0.35">
      <c r="BL478" s="32" t="str">
        <f t="shared" ref="BL478:BL541" si="103">BQ478&amp;BR478</f>
        <v>TOK1D01</v>
      </c>
      <c r="BM478" s="32" t="b">
        <f t="shared" si="96"/>
        <v>1</v>
      </c>
      <c r="BN478" s="32" t="b">
        <f t="shared" si="97"/>
        <v>1</v>
      </c>
      <c r="BO478" s="32" t="b">
        <f t="shared" si="98"/>
        <v>1</v>
      </c>
      <c r="BP478" s="32" t="b">
        <f t="shared" si="99"/>
        <v>1</v>
      </c>
      <c r="BQ478" s="46" t="s">
        <v>11500</v>
      </c>
      <c r="BR478" s="46" t="s">
        <v>3448</v>
      </c>
      <c r="BS478" s="46">
        <v>30</v>
      </c>
      <c r="BT478" s="46">
        <v>10</v>
      </c>
      <c r="BU478" s="46">
        <v>0.5</v>
      </c>
      <c r="BV478" s="46" t="s">
        <v>3449</v>
      </c>
      <c r="BW478" s="46" t="s">
        <v>9398</v>
      </c>
      <c r="BX478" s="61">
        <v>43165.319040821756</v>
      </c>
      <c r="BY478" s="46" t="s">
        <v>9398</v>
      </c>
      <c r="BZ478" s="61">
        <v>43165.319040821756</v>
      </c>
    </row>
    <row r="479" spans="64:78" x14ac:dyDescent="0.35">
      <c r="BL479" s="32" t="str">
        <f t="shared" si="103"/>
        <v>TOK1D02</v>
      </c>
      <c r="BM479" s="32" t="b">
        <f t="shared" si="96"/>
        <v>1</v>
      </c>
      <c r="BN479" s="32" t="b">
        <f t="shared" si="97"/>
        <v>1</v>
      </c>
      <c r="BO479" s="32" t="b">
        <f t="shared" si="98"/>
        <v>1</v>
      </c>
      <c r="BP479" s="32" t="b">
        <f t="shared" si="99"/>
        <v>1</v>
      </c>
      <c r="BQ479" s="46" t="s">
        <v>11500</v>
      </c>
      <c r="BR479" s="46" t="s">
        <v>3450</v>
      </c>
      <c r="BS479" s="46">
        <v>30</v>
      </c>
      <c r="BT479" s="46">
        <v>10</v>
      </c>
      <c r="BU479" s="46">
        <v>1</v>
      </c>
      <c r="BV479" s="46" t="s">
        <v>3451</v>
      </c>
      <c r="BW479" s="46" t="s">
        <v>9398</v>
      </c>
      <c r="BX479" s="61">
        <v>43165.319041053241</v>
      </c>
      <c r="BY479" s="46" t="s">
        <v>9398</v>
      </c>
      <c r="BZ479" s="61">
        <v>43165.319041053241</v>
      </c>
    </row>
    <row r="480" spans="64:78" x14ac:dyDescent="0.35">
      <c r="BL480" s="32" t="str">
        <f t="shared" si="103"/>
        <v>TOK1D03</v>
      </c>
      <c r="BM480" s="32" t="b">
        <f t="shared" si="96"/>
        <v>1</v>
      </c>
      <c r="BN480" s="32" t="b">
        <f t="shared" si="97"/>
        <v>1</v>
      </c>
      <c r="BO480" s="32" t="b">
        <f t="shared" si="98"/>
        <v>1</v>
      </c>
      <c r="BP480" s="32" t="b">
        <f t="shared" si="99"/>
        <v>1</v>
      </c>
      <c r="BQ480" s="46" t="s">
        <v>11500</v>
      </c>
      <c r="BR480" s="46" t="s">
        <v>3452</v>
      </c>
      <c r="BS480" s="46">
        <v>30</v>
      </c>
      <c r="BT480" s="46">
        <v>10</v>
      </c>
      <c r="BU480" s="46">
        <v>2</v>
      </c>
      <c r="BV480" s="46" t="s">
        <v>3453</v>
      </c>
      <c r="BW480" s="46" t="s">
        <v>9398</v>
      </c>
      <c r="BX480" s="61">
        <v>43165.3190412037</v>
      </c>
      <c r="BY480" s="46" t="s">
        <v>9398</v>
      </c>
      <c r="BZ480" s="61">
        <v>43165.3190412037</v>
      </c>
    </row>
    <row r="481" spans="64:78" x14ac:dyDescent="0.35">
      <c r="BL481" s="32" t="str">
        <f t="shared" si="103"/>
        <v>TOK1D04</v>
      </c>
      <c r="BM481" s="32" t="b">
        <f t="shared" si="96"/>
        <v>1</v>
      </c>
      <c r="BN481" s="32" t="b">
        <f t="shared" si="97"/>
        <v>1</v>
      </c>
      <c r="BO481" s="32" t="b">
        <f t="shared" si="98"/>
        <v>1</v>
      </c>
      <c r="BP481" s="32" t="b">
        <f t="shared" si="99"/>
        <v>1</v>
      </c>
      <c r="BQ481" s="46" t="s">
        <v>11500</v>
      </c>
      <c r="BR481" s="46" t="s">
        <v>3454</v>
      </c>
      <c r="BS481" s="46">
        <v>30</v>
      </c>
      <c r="BT481" s="46">
        <v>15</v>
      </c>
      <c r="BU481" s="46">
        <v>2</v>
      </c>
      <c r="BV481" s="46" t="s">
        <v>3455</v>
      </c>
      <c r="BW481" s="46" t="s">
        <v>9398</v>
      </c>
      <c r="BX481" s="61">
        <v>43165.319041400464</v>
      </c>
      <c r="BY481" s="46" t="s">
        <v>9398</v>
      </c>
      <c r="BZ481" s="61">
        <v>43165.319041400464</v>
      </c>
    </row>
    <row r="482" spans="64:78" x14ac:dyDescent="0.35">
      <c r="BL482" s="32" t="str">
        <f t="shared" si="103"/>
        <v>TOK1D05</v>
      </c>
      <c r="BM482" s="32" t="b">
        <f t="shared" si="96"/>
        <v>1</v>
      </c>
      <c r="BN482" s="32" t="b">
        <f t="shared" si="97"/>
        <v>1</v>
      </c>
      <c r="BO482" s="32" t="b">
        <f t="shared" si="98"/>
        <v>1</v>
      </c>
      <c r="BP482" s="32" t="b">
        <f t="shared" si="99"/>
        <v>1</v>
      </c>
      <c r="BQ482" s="46" t="s">
        <v>11500</v>
      </c>
      <c r="BR482" s="46" t="s">
        <v>3456</v>
      </c>
      <c r="BS482" s="46">
        <v>30</v>
      </c>
      <c r="BT482" s="46">
        <v>20</v>
      </c>
      <c r="BU482" s="46">
        <v>1</v>
      </c>
      <c r="BV482" s="46" t="s">
        <v>3457</v>
      </c>
      <c r="BW482" s="46" t="s">
        <v>9398</v>
      </c>
      <c r="BX482" s="61">
        <v>43165.319041550923</v>
      </c>
      <c r="BY482" s="46" t="s">
        <v>9398</v>
      </c>
      <c r="BZ482" s="61">
        <v>43165.319041550923</v>
      </c>
    </row>
    <row r="483" spans="64:78" x14ac:dyDescent="0.35">
      <c r="BL483" s="32" t="str">
        <f t="shared" si="103"/>
        <v>TOK1D06</v>
      </c>
      <c r="BM483" s="32" t="b">
        <f t="shared" si="96"/>
        <v>1</v>
      </c>
      <c r="BN483" s="32" t="b">
        <f t="shared" si="97"/>
        <v>1</v>
      </c>
      <c r="BO483" s="32" t="b">
        <f t="shared" si="98"/>
        <v>1</v>
      </c>
      <c r="BP483" s="32" t="b">
        <f t="shared" si="99"/>
        <v>1</v>
      </c>
      <c r="BQ483" s="46" t="s">
        <v>11500</v>
      </c>
      <c r="BR483" s="46" t="s">
        <v>3458</v>
      </c>
      <c r="BS483" s="46">
        <v>42</v>
      </c>
      <c r="BT483" s="46">
        <v>20</v>
      </c>
      <c r="BU483" s="46">
        <v>1</v>
      </c>
      <c r="BV483" s="46" t="s">
        <v>3459</v>
      </c>
      <c r="BW483" s="46" t="s">
        <v>9398</v>
      </c>
      <c r="BX483" s="61">
        <v>43165.31904170139</v>
      </c>
      <c r="BY483" s="46" t="s">
        <v>9398</v>
      </c>
      <c r="BZ483" s="61">
        <v>43165.31904170139</v>
      </c>
    </row>
    <row r="484" spans="64:78" x14ac:dyDescent="0.35">
      <c r="BL484" s="32" t="str">
        <f t="shared" si="103"/>
        <v>TOK1D07</v>
      </c>
      <c r="BM484" s="32" t="b">
        <f t="shared" si="96"/>
        <v>1</v>
      </c>
      <c r="BN484" s="32" t="b">
        <f t="shared" si="97"/>
        <v>1</v>
      </c>
      <c r="BO484" s="32" t="b">
        <f t="shared" si="98"/>
        <v>1</v>
      </c>
      <c r="BP484" s="32" t="b">
        <f t="shared" si="99"/>
        <v>1</v>
      </c>
      <c r="BQ484" s="46" t="s">
        <v>11500</v>
      </c>
      <c r="BR484" s="46" t="s">
        <v>3460</v>
      </c>
      <c r="BS484" s="46">
        <v>30</v>
      </c>
      <c r="BT484" s="46">
        <v>30</v>
      </c>
      <c r="BU484" s="46">
        <v>1</v>
      </c>
      <c r="BV484" s="46" t="s">
        <v>3461</v>
      </c>
      <c r="BW484" s="46" t="s">
        <v>9398</v>
      </c>
      <c r="BX484" s="61">
        <v>43165.319041898147</v>
      </c>
      <c r="BY484" s="46" t="s">
        <v>9398</v>
      </c>
      <c r="BZ484" s="61">
        <v>43165.319041898147</v>
      </c>
    </row>
    <row r="485" spans="64:78" x14ac:dyDescent="0.35">
      <c r="BL485" s="32" t="str">
        <f t="shared" si="103"/>
        <v>TOK1D08</v>
      </c>
      <c r="BM485" s="32" t="b">
        <f t="shared" si="96"/>
        <v>1</v>
      </c>
      <c r="BN485" s="32" t="b">
        <f t="shared" si="97"/>
        <v>1</v>
      </c>
      <c r="BO485" s="32" t="b">
        <f t="shared" si="98"/>
        <v>1</v>
      </c>
      <c r="BP485" s="32" t="b">
        <f t="shared" si="99"/>
        <v>1</v>
      </c>
      <c r="BQ485" s="46" t="s">
        <v>11500</v>
      </c>
      <c r="BR485" s="46" t="s">
        <v>3462</v>
      </c>
      <c r="BS485" s="46">
        <v>0</v>
      </c>
      <c r="BT485" s="46">
        <v>0</v>
      </c>
      <c r="BU485" s="46">
        <v>2</v>
      </c>
      <c r="BV485" s="46" t="s">
        <v>3463</v>
      </c>
      <c r="BW485" s="46" t="s">
        <v>9398</v>
      </c>
      <c r="BX485" s="61">
        <v>43165.31904209491</v>
      </c>
      <c r="BY485" s="46" t="s">
        <v>9398</v>
      </c>
      <c r="BZ485" s="61">
        <v>43165.31904209491</v>
      </c>
    </row>
    <row r="486" spans="64:78" x14ac:dyDescent="0.35">
      <c r="BL486" s="32" t="str">
        <f t="shared" si="103"/>
        <v>TOK1D09</v>
      </c>
      <c r="BM486" s="32" t="b">
        <f t="shared" si="96"/>
        <v>1</v>
      </c>
      <c r="BN486" s="32" t="b">
        <f t="shared" si="97"/>
        <v>1</v>
      </c>
      <c r="BO486" s="32" t="b">
        <f t="shared" si="98"/>
        <v>1</v>
      </c>
      <c r="BP486" s="32" t="b">
        <f t="shared" si="99"/>
        <v>1</v>
      </c>
      <c r="BQ486" s="46" t="s">
        <v>11500</v>
      </c>
      <c r="BR486" s="46" t="s">
        <v>3464</v>
      </c>
      <c r="BS486" s="46">
        <v>42</v>
      </c>
      <c r="BT486" s="46">
        <v>10</v>
      </c>
      <c r="BU486" s="46">
        <v>0.5</v>
      </c>
      <c r="BV486" s="46" t="s">
        <v>3465</v>
      </c>
      <c r="BW486" s="46" t="s">
        <v>9398</v>
      </c>
      <c r="BX486" s="61">
        <v>43165.319042280091</v>
      </c>
      <c r="BY486" s="46" t="s">
        <v>9398</v>
      </c>
      <c r="BZ486" s="61">
        <v>43165.319042280091</v>
      </c>
    </row>
    <row r="487" spans="64:78" x14ac:dyDescent="0.35">
      <c r="BL487" s="32" t="str">
        <f t="shared" si="103"/>
        <v>TOK1D10</v>
      </c>
      <c r="BM487" s="32" t="b">
        <f t="shared" si="96"/>
        <v>1</v>
      </c>
      <c r="BN487" s="32" t="b">
        <f t="shared" si="97"/>
        <v>1</v>
      </c>
      <c r="BO487" s="32" t="b">
        <f t="shared" si="98"/>
        <v>1</v>
      </c>
      <c r="BP487" s="32" t="b">
        <f t="shared" si="99"/>
        <v>1</v>
      </c>
      <c r="BQ487" s="46" t="s">
        <v>11500</v>
      </c>
      <c r="BR487" s="46" t="s">
        <v>3466</v>
      </c>
      <c r="BS487" s="46">
        <v>30</v>
      </c>
      <c r="BT487" s="46">
        <v>20</v>
      </c>
      <c r="BU487" s="46">
        <v>2</v>
      </c>
      <c r="BV487" s="46" t="s">
        <v>3476</v>
      </c>
      <c r="BW487" s="46" t="s">
        <v>9398</v>
      </c>
      <c r="BX487" s="61">
        <v>43165.319042442126</v>
      </c>
      <c r="BY487" s="46" t="s">
        <v>9398</v>
      </c>
      <c r="BZ487" s="61">
        <v>43165.319042442126</v>
      </c>
    </row>
    <row r="488" spans="64:78" x14ac:dyDescent="0.35">
      <c r="BL488" s="32" t="str">
        <f t="shared" si="103"/>
        <v>TOK1D11</v>
      </c>
      <c r="BM488" s="32" t="b">
        <f t="shared" si="96"/>
        <v>1</v>
      </c>
      <c r="BN488" s="32" t="b">
        <f t="shared" si="97"/>
        <v>1</v>
      </c>
      <c r="BO488" s="32" t="b">
        <f t="shared" si="98"/>
        <v>1</v>
      </c>
      <c r="BP488" s="32" t="b">
        <f t="shared" si="99"/>
        <v>1</v>
      </c>
      <c r="BQ488" s="46" t="s">
        <v>11500</v>
      </c>
      <c r="BR488" s="46" t="s">
        <v>3467</v>
      </c>
      <c r="BS488" s="46">
        <v>60</v>
      </c>
      <c r="BT488" s="46">
        <v>15</v>
      </c>
      <c r="BU488" s="46">
        <v>2</v>
      </c>
      <c r="BV488" s="46" t="s">
        <v>3468</v>
      </c>
      <c r="BW488" s="46" t="s">
        <v>9398</v>
      </c>
      <c r="BX488" s="61">
        <v>43165.319042592593</v>
      </c>
      <c r="BY488" s="46" t="s">
        <v>9398</v>
      </c>
      <c r="BZ488" s="61">
        <v>43165.319042592593</v>
      </c>
    </row>
    <row r="489" spans="64:78" x14ac:dyDescent="0.35">
      <c r="BL489" s="32" t="str">
        <f t="shared" si="103"/>
        <v>TOK1D12</v>
      </c>
      <c r="BM489" s="32" t="b">
        <f t="shared" si="96"/>
        <v>1</v>
      </c>
      <c r="BN489" s="32" t="b">
        <f t="shared" si="97"/>
        <v>1</v>
      </c>
      <c r="BO489" s="32" t="b">
        <f t="shared" si="98"/>
        <v>1</v>
      </c>
      <c r="BP489" s="32" t="b">
        <f t="shared" si="99"/>
        <v>1</v>
      </c>
      <c r="BQ489" s="46" t="s">
        <v>11500</v>
      </c>
      <c r="BR489" s="46" t="s">
        <v>3469</v>
      </c>
      <c r="BS489" s="46">
        <v>15</v>
      </c>
      <c r="BT489" s="46">
        <v>10</v>
      </c>
      <c r="BU489" s="46">
        <v>2</v>
      </c>
      <c r="BV489" s="46" t="s">
        <v>3473</v>
      </c>
      <c r="BW489" s="46" t="s">
        <v>9398</v>
      </c>
      <c r="BX489" s="61">
        <v>43165.31904282407</v>
      </c>
      <c r="BY489" s="46" t="s">
        <v>9398</v>
      </c>
      <c r="BZ489" s="61">
        <v>43165.31904282407</v>
      </c>
    </row>
    <row r="490" spans="64:78" x14ac:dyDescent="0.35">
      <c r="BL490" s="32" t="str">
        <f t="shared" si="103"/>
        <v>TOK1D13</v>
      </c>
      <c r="BM490" s="32" t="b">
        <f t="shared" si="96"/>
        <v>1</v>
      </c>
      <c r="BN490" s="32" t="b">
        <f t="shared" si="97"/>
        <v>1</v>
      </c>
      <c r="BO490" s="32" t="b">
        <f t="shared" si="98"/>
        <v>1</v>
      </c>
      <c r="BP490" s="32" t="b">
        <f t="shared" si="99"/>
        <v>1</v>
      </c>
      <c r="BQ490" s="46" t="s">
        <v>11500</v>
      </c>
      <c r="BR490" s="46" t="s">
        <v>3470</v>
      </c>
      <c r="BS490" s="46">
        <v>30</v>
      </c>
      <c r="BT490" s="46">
        <v>10</v>
      </c>
      <c r="BU490" s="46">
        <v>1.5</v>
      </c>
      <c r="BV490" s="46" t="s">
        <v>3471</v>
      </c>
      <c r="BW490" s="46" t="s">
        <v>9398</v>
      </c>
      <c r="BX490" s="61">
        <v>43165.319043020834</v>
      </c>
      <c r="BY490" s="46" t="s">
        <v>9398</v>
      </c>
      <c r="BZ490" s="61">
        <v>43165.319043020834</v>
      </c>
    </row>
    <row r="491" spans="64:78" x14ac:dyDescent="0.35">
      <c r="BL491" s="32" t="str">
        <f t="shared" si="103"/>
        <v>TOK1D14</v>
      </c>
      <c r="BM491" s="32" t="b">
        <f t="shared" si="96"/>
        <v>1</v>
      </c>
      <c r="BN491" s="32" t="b">
        <f t="shared" si="97"/>
        <v>1</v>
      </c>
      <c r="BO491" s="32" t="b">
        <f t="shared" si="98"/>
        <v>1</v>
      </c>
      <c r="BP491" s="32" t="b">
        <f t="shared" si="99"/>
        <v>1</v>
      </c>
      <c r="BQ491" s="46" t="s">
        <v>11500</v>
      </c>
      <c r="BR491" s="46" t="s">
        <v>3472</v>
      </c>
      <c r="BS491" s="46">
        <v>45</v>
      </c>
      <c r="BT491" s="46">
        <v>15</v>
      </c>
      <c r="BU491" s="46">
        <v>2</v>
      </c>
      <c r="BV491" s="46" t="s">
        <v>9879</v>
      </c>
      <c r="BW491" s="46" t="s">
        <v>9398</v>
      </c>
      <c r="BX491" s="61">
        <v>43173.303010682874</v>
      </c>
      <c r="BY491" s="46" t="s">
        <v>9398</v>
      </c>
      <c r="BZ491" s="61">
        <v>43173.303010682874</v>
      </c>
    </row>
    <row r="492" spans="64:78" x14ac:dyDescent="0.35">
      <c r="BL492" s="32" t="str">
        <f t="shared" si="103"/>
        <v>TOK1D15</v>
      </c>
      <c r="BM492" s="32" t="b">
        <f t="shared" si="96"/>
        <v>1</v>
      </c>
      <c r="BN492" s="32" t="b">
        <f t="shared" si="97"/>
        <v>1</v>
      </c>
      <c r="BO492" s="32" t="b">
        <f t="shared" si="98"/>
        <v>1</v>
      </c>
      <c r="BP492" s="32" t="b">
        <f t="shared" si="99"/>
        <v>1</v>
      </c>
      <c r="BQ492" s="46" t="s">
        <v>11500</v>
      </c>
      <c r="BR492" s="46" t="s">
        <v>3474</v>
      </c>
      <c r="BS492" s="46">
        <v>60</v>
      </c>
      <c r="BT492" s="46">
        <v>10</v>
      </c>
      <c r="BU492" s="46">
        <v>2</v>
      </c>
      <c r="BV492" s="46" t="s">
        <v>3475</v>
      </c>
      <c r="BW492" s="46" t="s">
        <v>9398</v>
      </c>
      <c r="BX492" s="61">
        <v>43165.319043206022</v>
      </c>
      <c r="BY492" s="46" t="s">
        <v>9398</v>
      </c>
      <c r="BZ492" s="61">
        <v>43165.319043206022</v>
      </c>
    </row>
    <row r="493" spans="64:78" x14ac:dyDescent="0.35">
      <c r="BL493" s="32" t="str">
        <f t="shared" si="103"/>
        <v>TOK1D16</v>
      </c>
      <c r="BM493" s="32" t="b">
        <f t="shared" si="96"/>
        <v>1</v>
      </c>
      <c r="BN493" s="32" t="b">
        <f t="shared" si="97"/>
        <v>1</v>
      </c>
      <c r="BO493" s="32" t="b">
        <f t="shared" si="98"/>
        <v>1</v>
      </c>
      <c r="BP493" s="32" t="b">
        <f t="shared" si="99"/>
        <v>1</v>
      </c>
      <c r="BQ493" s="46" t="s">
        <v>11500</v>
      </c>
      <c r="BR493" s="46" t="s">
        <v>10290</v>
      </c>
      <c r="BS493" s="46">
        <v>55</v>
      </c>
      <c r="BT493" s="46">
        <v>15</v>
      </c>
      <c r="BU493" s="46">
        <v>2</v>
      </c>
      <c r="BV493" s="46" t="s">
        <v>10291</v>
      </c>
      <c r="BW493" s="46" t="s">
        <v>9398</v>
      </c>
      <c r="BX493" s="61">
        <v>43230.333532060184</v>
      </c>
      <c r="BY493" s="46" t="s">
        <v>9398</v>
      </c>
      <c r="BZ493" s="61">
        <v>43230.333718599541</v>
      </c>
    </row>
    <row r="494" spans="64:78" x14ac:dyDescent="0.35">
      <c r="BL494" s="32" t="str">
        <f t="shared" si="103"/>
        <v>TOK1D17</v>
      </c>
      <c r="BM494" s="32" t="b">
        <f t="shared" si="96"/>
        <v>1</v>
      </c>
      <c r="BN494" s="32" t="b">
        <f t="shared" si="97"/>
        <v>1</v>
      </c>
      <c r="BO494" s="32" t="b">
        <f t="shared" si="98"/>
        <v>1</v>
      </c>
      <c r="BP494" s="32" t="b">
        <f t="shared" si="99"/>
        <v>1</v>
      </c>
      <c r="BQ494" s="46" t="s">
        <v>11500</v>
      </c>
      <c r="BR494" s="46" t="s">
        <v>11346</v>
      </c>
      <c r="BS494" s="46">
        <v>45</v>
      </c>
      <c r="BT494" s="46">
        <v>40</v>
      </c>
      <c r="BU494" s="46">
        <v>0.5</v>
      </c>
      <c r="BV494" s="46" t="s">
        <v>11347</v>
      </c>
      <c r="BW494" s="46" t="s">
        <v>9398</v>
      </c>
      <c r="BX494" s="61">
        <v>43403.462817280095</v>
      </c>
      <c r="BY494" s="46" t="s">
        <v>9398</v>
      </c>
      <c r="BZ494" s="61">
        <v>43403.462817280095</v>
      </c>
    </row>
    <row r="495" spans="64:78" x14ac:dyDescent="0.35">
      <c r="BL495" s="32" t="str">
        <f t="shared" si="103"/>
        <v>TOK1LOC</v>
      </c>
      <c r="BM495" s="32" t="b">
        <f t="shared" si="96"/>
        <v>1</v>
      </c>
      <c r="BN495" s="32" t="b">
        <f t="shared" si="97"/>
        <v>1</v>
      </c>
      <c r="BO495" s="32" t="b">
        <f t="shared" si="98"/>
        <v>1</v>
      </c>
      <c r="BP495" s="32" t="b">
        <f t="shared" si="99"/>
        <v>1</v>
      </c>
      <c r="BQ495" s="46" t="s">
        <v>11500</v>
      </c>
      <c r="BR495" s="46" t="s">
        <v>3510</v>
      </c>
      <c r="BS495" s="46">
        <v>0</v>
      </c>
      <c r="BT495" s="46">
        <v>0</v>
      </c>
      <c r="BU495" s="46">
        <v>0</v>
      </c>
      <c r="BV495" s="46" t="s">
        <v>3511</v>
      </c>
      <c r="BW495" s="46" t="s">
        <v>9398</v>
      </c>
      <c r="BX495" s="61">
        <v>43165.319043483796</v>
      </c>
      <c r="BY495" s="46" t="s">
        <v>9398</v>
      </c>
      <c r="BZ495" s="61">
        <v>43165.319043483796</v>
      </c>
    </row>
    <row r="496" spans="64:78" x14ac:dyDescent="0.35">
      <c r="BL496" s="32" t="str">
        <f t="shared" si="103"/>
        <v>TOK1N07</v>
      </c>
      <c r="BM496" s="32" t="b">
        <f t="shared" si="96"/>
        <v>1</v>
      </c>
      <c r="BN496" s="32" t="b">
        <f t="shared" si="97"/>
        <v>1</v>
      </c>
      <c r="BO496" s="32" t="b">
        <f t="shared" si="98"/>
        <v>1</v>
      </c>
      <c r="BP496" s="32" t="b">
        <f t="shared" si="99"/>
        <v>1</v>
      </c>
      <c r="BQ496" s="46" t="s">
        <v>11500</v>
      </c>
      <c r="BR496" s="46" t="s">
        <v>3477</v>
      </c>
      <c r="BS496" s="46">
        <v>7</v>
      </c>
      <c r="BT496" s="46">
        <v>0</v>
      </c>
      <c r="BU496" s="46">
        <v>0</v>
      </c>
      <c r="BV496" s="46" t="s">
        <v>3478</v>
      </c>
      <c r="BW496" s="46" t="s">
        <v>9398</v>
      </c>
      <c r="BX496" s="61">
        <v>43165.319043750002</v>
      </c>
      <c r="BY496" s="46" t="s">
        <v>9398</v>
      </c>
      <c r="BZ496" s="61">
        <v>43165.319043750002</v>
      </c>
    </row>
    <row r="497" spans="64:78" x14ac:dyDescent="0.35">
      <c r="BL497" s="32" t="str">
        <f t="shared" si="103"/>
        <v>TOK1N08</v>
      </c>
      <c r="BM497" s="32" t="b">
        <f t="shared" si="96"/>
        <v>1</v>
      </c>
      <c r="BN497" s="32" t="b">
        <f t="shared" si="97"/>
        <v>1</v>
      </c>
      <c r="BO497" s="32" t="b">
        <f t="shared" si="98"/>
        <v>1</v>
      </c>
      <c r="BP497" s="32" t="b">
        <f t="shared" si="99"/>
        <v>1</v>
      </c>
      <c r="BQ497" s="46" t="s">
        <v>11500</v>
      </c>
      <c r="BR497" s="46" t="s">
        <v>3479</v>
      </c>
      <c r="BS497" s="46">
        <v>8</v>
      </c>
      <c r="BT497" s="46">
        <v>0</v>
      </c>
      <c r="BU497" s="46">
        <v>0</v>
      </c>
      <c r="BV497" s="46" t="s">
        <v>3480</v>
      </c>
      <c r="BW497" s="46" t="s">
        <v>9398</v>
      </c>
      <c r="BX497" s="61">
        <v>43165.319044016207</v>
      </c>
      <c r="BY497" s="46" t="s">
        <v>9398</v>
      </c>
      <c r="BZ497" s="61">
        <v>43165.319044016207</v>
      </c>
    </row>
    <row r="498" spans="64:78" x14ac:dyDescent="0.35">
      <c r="BL498" s="32" t="str">
        <f t="shared" si="103"/>
        <v>TOK1N10</v>
      </c>
      <c r="BM498" s="32" t="b">
        <f t="shared" si="96"/>
        <v>1</v>
      </c>
      <c r="BN498" s="32" t="b">
        <f t="shared" si="97"/>
        <v>1</v>
      </c>
      <c r="BO498" s="32" t="b">
        <f t="shared" si="98"/>
        <v>1</v>
      </c>
      <c r="BP498" s="32" t="b">
        <f t="shared" si="99"/>
        <v>1</v>
      </c>
      <c r="BQ498" s="46" t="s">
        <v>11500</v>
      </c>
      <c r="BR498" s="46" t="s">
        <v>3481</v>
      </c>
      <c r="BS498" s="46">
        <v>10</v>
      </c>
      <c r="BT498" s="46">
        <v>0</v>
      </c>
      <c r="BU498" s="46">
        <v>0</v>
      </c>
      <c r="BV498" s="46" t="s">
        <v>3482</v>
      </c>
      <c r="BW498" s="46" t="s">
        <v>9398</v>
      </c>
      <c r="BX498" s="61">
        <v>43165.319044247684</v>
      </c>
      <c r="BY498" s="46" t="s">
        <v>9398</v>
      </c>
      <c r="BZ498" s="61">
        <v>43165.319044247684</v>
      </c>
    </row>
    <row r="499" spans="64:78" x14ac:dyDescent="0.35">
      <c r="BL499" s="32" t="str">
        <f t="shared" si="103"/>
        <v>TOK1N15</v>
      </c>
      <c r="BM499" s="32" t="b">
        <f t="shared" si="96"/>
        <v>1</v>
      </c>
      <c r="BN499" s="32" t="b">
        <f t="shared" si="97"/>
        <v>1</v>
      </c>
      <c r="BO499" s="32" t="b">
        <f t="shared" si="98"/>
        <v>1</v>
      </c>
      <c r="BP499" s="32" t="b">
        <f t="shared" si="99"/>
        <v>1</v>
      </c>
      <c r="BQ499" s="46" t="s">
        <v>11500</v>
      </c>
      <c r="BR499" s="46" t="s">
        <v>3483</v>
      </c>
      <c r="BS499" s="46">
        <v>15</v>
      </c>
      <c r="BT499" s="46">
        <v>0</v>
      </c>
      <c r="BU499" s="46">
        <v>0</v>
      </c>
      <c r="BV499" s="46" t="s">
        <v>3484</v>
      </c>
      <c r="BW499" s="46" t="s">
        <v>9398</v>
      </c>
      <c r="BX499" s="61">
        <v>43165.319044479169</v>
      </c>
      <c r="BY499" s="46" t="s">
        <v>9398</v>
      </c>
      <c r="BZ499" s="61">
        <v>43165.319044479169</v>
      </c>
    </row>
    <row r="500" spans="64:78" x14ac:dyDescent="0.35">
      <c r="BL500" s="32" t="str">
        <f t="shared" si="103"/>
        <v>TOK1N20</v>
      </c>
      <c r="BM500" s="32" t="b">
        <f t="shared" si="96"/>
        <v>1</v>
      </c>
      <c r="BN500" s="32" t="b">
        <f t="shared" si="97"/>
        <v>1</v>
      </c>
      <c r="BO500" s="32" t="b">
        <f t="shared" si="98"/>
        <v>1</v>
      </c>
      <c r="BP500" s="32" t="b">
        <f t="shared" si="99"/>
        <v>1</v>
      </c>
      <c r="BQ500" s="46" t="s">
        <v>11500</v>
      </c>
      <c r="BR500" s="46" t="s">
        <v>3485</v>
      </c>
      <c r="BS500" s="46">
        <v>20</v>
      </c>
      <c r="BT500" s="46">
        <v>0</v>
      </c>
      <c r="BU500" s="46">
        <v>0</v>
      </c>
      <c r="BV500" s="46" t="s">
        <v>3486</v>
      </c>
      <c r="BW500" s="46" t="s">
        <v>9398</v>
      </c>
      <c r="BX500" s="61">
        <v>43165.319044675925</v>
      </c>
      <c r="BY500" s="46" t="s">
        <v>9398</v>
      </c>
      <c r="BZ500" s="61">
        <v>43165.319044675925</v>
      </c>
    </row>
    <row r="501" spans="64:78" x14ac:dyDescent="0.35">
      <c r="BL501" s="32" t="str">
        <f t="shared" si="103"/>
        <v>TOK1N30</v>
      </c>
      <c r="BM501" s="32" t="b">
        <f t="shared" si="96"/>
        <v>1</v>
      </c>
      <c r="BN501" s="32" t="b">
        <f t="shared" si="97"/>
        <v>1</v>
      </c>
      <c r="BO501" s="32" t="b">
        <f t="shared" si="98"/>
        <v>1</v>
      </c>
      <c r="BP501" s="32" t="b">
        <f t="shared" si="99"/>
        <v>1</v>
      </c>
      <c r="BQ501" s="46" t="s">
        <v>11500</v>
      </c>
      <c r="BR501" s="46" t="s">
        <v>3487</v>
      </c>
      <c r="BS501" s="46">
        <v>30</v>
      </c>
      <c r="BT501" s="46">
        <v>0</v>
      </c>
      <c r="BU501" s="46">
        <v>0</v>
      </c>
      <c r="BV501" s="46" t="s">
        <v>3488</v>
      </c>
      <c r="BW501" s="46" t="s">
        <v>9398</v>
      </c>
      <c r="BX501" s="61">
        <v>43165.319044872682</v>
      </c>
      <c r="BY501" s="46" t="s">
        <v>9398</v>
      </c>
      <c r="BZ501" s="61">
        <v>43165.319044872682</v>
      </c>
    </row>
    <row r="502" spans="64:78" x14ac:dyDescent="0.35">
      <c r="BL502" s="32" t="str">
        <f t="shared" si="103"/>
        <v>TOK1N40</v>
      </c>
      <c r="BM502" s="32" t="b">
        <f t="shared" si="96"/>
        <v>1</v>
      </c>
      <c r="BN502" s="32" t="b">
        <f t="shared" si="97"/>
        <v>1</v>
      </c>
      <c r="BO502" s="32" t="b">
        <f t="shared" si="98"/>
        <v>1</v>
      </c>
      <c r="BP502" s="32" t="b">
        <f t="shared" si="99"/>
        <v>1</v>
      </c>
      <c r="BQ502" s="46" t="s">
        <v>11500</v>
      </c>
      <c r="BR502" s="46" t="s">
        <v>3489</v>
      </c>
      <c r="BS502" s="46">
        <v>40</v>
      </c>
      <c r="BT502" s="46">
        <v>0</v>
      </c>
      <c r="BU502" s="46">
        <v>0</v>
      </c>
      <c r="BV502" s="46" t="s">
        <v>3490</v>
      </c>
      <c r="BW502" s="46" t="s">
        <v>9398</v>
      </c>
      <c r="BX502" s="61">
        <v>43165.31904505787</v>
      </c>
      <c r="BY502" s="46" t="s">
        <v>9398</v>
      </c>
      <c r="BZ502" s="61">
        <v>43165.31904505787</v>
      </c>
    </row>
    <row r="503" spans="64:78" x14ac:dyDescent="0.35">
      <c r="BL503" s="32" t="str">
        <f t="shared" si="103"/>
        <v>TOK1N42</v>
      </c>
      <c r="BM503" s="32" t="b">
        <f t="shared" si="96"/>
        <v>1</v>
      </c>
      <c r="BN503" s="32" t="b">
        <f t="shared" si="97"/>
        <v>1</v>
      </c>
      <c r="BO503" s="32" t="b">
        <f t="shared" si="98"/>
        <v>1</v>
      </c>
      <c r="BP503" s="32" t="b">
        <f t="shared" si="99"/>
        <v>1</v>
      </c>
      <c r="BQ503" s="46" t="s">
        <v>11500</v>
      </c>
      <c r="BR503" s="46" t="s">
        <v>3491</v>
      </c>
      <c r="BS503" s="46">
        <v>42</v>
      </c>
      <c r="BT503" s="46">
        <v>0</v>
      </c>
      <c r="BU503" s="46">
        <v>0</v>
      </c>
      <c r="BV503" s="46" t="s">
        <v>3492</v>
      </c>
      <c r="BW503" s="46" t="s">
        <v>9398</v>
      </c>
      <c r="BX503" s="61">
        <v>43165.319045219905</v>
      </c>
      <c r="BY503" s="46" t="s">
        <v>9398</v>
      </c>
      <c r="BZ503" s="61">
        <v>43165.319045219905</v>
      </c>
    </row>
    <row r="504" spans="64:78" x14ac:dyDescent="0.35">
      <c r="BL504" s="32" t="str">
        <f t="shared" si="103"/>
        <v>TOK1N45</v>
      </c>
      <c r="BM504" s="32" t="b">
        <f t="shared" si="96"/>
        <v>1</v>
      </c>
      <c r="BN504" s="32" t="b">
        <f t="shared" si="97"/>
        <v>1</v>
      </c>
      <c r="BO504" s="32" t="b">
        <f t="shared" si="98"/>
        <v>1</v>
      </c>
      <c r="BP504" s="32" t="b">
        <f t="shared" si="99"/>
        <v>1</v>
      </c>
      <c r="BQ504" s="46" t="s">
        <v>11500</v>
      </c>
      <c r="BR504" s="46" t="s">
        <v>3493</v>
      </c>
      <c r="BS504" s="46">
        <v>45</v>
      </c>
      <c r="BT504" s="46">
        <v>0</v>
      </c>
      <c r="BU504" s="46">
        <v>0</v>
      </c>
      <c r="BV504" s="46" t="s">
        <v>3494</v>
      </c>
      <c r="BW504" s="46" t="s">
        <v>9398</v>
      </c>
      <c r="BX504" s="61">
        <v>43165.319045405093</v>
      </c>
      <c r="BY504" s="46" t="s">
        <v>9398</v>
      </c>
      <c r="BZ504" s="61">
        <v>43165.319045405093</v>
      </c>
    </row>
    <row r="505" spans="64:78" x14ac:dyDescent="0.35">
      <c r="BL505" s="32" t="str">
        <f t="shared" si="103"/>
        <v>TOK1N50</v>
      </c>
      <c r="BM505" s="32" t="b">
        <f t="shared" si="96"/>
        <v>1</v>
      </c>
      <c r="BN505" s="32" t="b">
        <f t="shared" si="97"/>
        <v>1</v>
      </c>
      <c r="BO505" s="32" t="b">
        <f t="shared" si="98"/>
        <v>1</v>
      </c>
      <c r="BP505" s="32" t="b">
        <f t="shared" si="99"/>
        <v>1</v>
      </c>
      <c r="BQ505" s="46" t="s">
        <v>11500</v>
      </c>
      <c r="BR505" s="46" t="s">
        <v>3495</v>
      </c>
      <c r="BS505" s="46">
        <v>50</v>
      </c>
      <c r="BT505" s="46">
        <v>0</v>
      </c>
      <c r="BU505" s="46">
        <v>0</v>
      </c>
      <c r="BV505" s="46" t="s">
        <v>3496</v>
      </c>
      <c r="BW505" s="46" t="s">
        <v>9398</v>
      </c>
      <c r="BX505" s="61">
        <v>43165.319045752316</v>
      </c>
      <c r="BY505" s="46" t="s">
        <v>9398</v>
      </c>
      <c r="BZ505" s="61">
        <v>43165.319045752316</v>
      </c>
    </row>
    <row r="506" spans="64:78" x14ac:dyDescent="0.35">
      <c r="BL506" s="32" t="str">
        <f t="shared" si="103"/>
        <v>TOK1N52</v>
      </c>
      <c r="BM506" s="32" t="b">
        <f t="shared" si="96"/>
        <v>1</v>
      </c>
      <c r="BN506" s="32" t="b">
        <f t="shared" si="97"/>
        <v>1</v>
      </c>
      <c r="BO506" s="32" t="b">
        <f t="shared" si="98"/>
        <v>1</v>
      </c>
      <c r="BP506" s="32" t="b">
        <f t="shared" si="99"/>
        <v>1</v>
      </c>
      <c r="BQ506" s="46" t="s">
        <v>11500</v>
      </c>
      <c r="BR506" s="46" t="s">
        <v>3497</v>
      </c>
      <c r="BS506" s="46">
        <v>52</v>
      </c>
      <c r="BT506" s="46">
        <v>0</v>
      </c>
      <c r="BU506" s="46">
        <v>0</v>
      </c>
      <c r="BV506" s="46" t="s">
        <v>3498</v>
      </c>
      <c r="BW506" s="46" t="s">
        <v>9398</v>
      </c>
      <c r="BX506" s="61">
        <v>43165.319045983793</v>
      </c>
      <c r="BY506" s="46" t="s">
        <v>9398</v>
      </c>
      <c r="BZ506" s="61">
        <v>43165.319045983793</v>
      </c>
    </row>
    <row r="507" spans="64:78" x14ac:dyDescent="0.35">
      <c r="BL507" s="32" t="str">
        <f t="shared" si="103"/>
        <v>TOK1N60</v>
      </c>
      <c r="BM507" s="32" t="b">
        <f t="shared" si="96"/>
        <v>1</v>
      </c>
      <c r="BN507" s="32" t="b">
        <f t="shared" si="97"/>
        <v>1</v>
      </c>
      <c r="BO507" s="32" t="b">
        <f t="shared" si="98"/>
        <v>1</v>
      </c>
      <c r="BP507" s="32" t="b">
        <f t="shared" si="99"/>
        <v>1</v>
      </c>
      <c r="BQ507" s="46" t="s">
        <v>11500</v>
      </c>
      <c r="BR507" s="46" t="s">
        <v>3499</v>
      </c>
      <c r="BS507" s="46">
        <v>60</v>
      </c>
      <c r="BT507" s="46">
        <v>0</v>
      </c>
      <c r="BU507" s="46">
        <v>0</v>
      </c>
      <c r="BV507" s="46" t="s">
        <v>3500</v>
      </c>
      <c r="BW507" s="46" t="s">
        <v>9398</v>
      </c>
      <c r="BX507" s="61">
        <v>43165.319046180557</v>
      </c>
      <c r="BY507" s="46" t="s">
        <v>9398</v>
      </c>
      <c r="BZ507" s="61">
        <v>43165.319046180557</v>
      </c>
    </row>
    <row r="508" spans="64:78" x14ac:dyDescent="0.35">
      <c r="BL508" s="32" t="str">
        <f t="shared" si="103"/>
        <v>TOK1N75</v>
      </c>
      <c r="BM508" s="32" t="b">
        <f t="shared" si="96"/>
        <v>1</v>
      </c>
      <c r="BN508" s="32" t="b">
        <f t="shared" si="97"/>
        <v>1</v>
      </c>
      <c r="BO508" s="32" t="b">
        <f t="shared" si="98"/>
        <v>1</v>
      </c>
      <c r="BP508" s="32" t="b">
        <f t="shared" si="99"/>
        <v>1</v>
      </c>
      <c r="BQ508" s="46" t="s">
        <v>11500</v>
      </c>
      <c r="BR508" s="46" t="s">
        <v>3501</v>
      </c>
      <c r="BS508" s="46">
        <v>75</v>
      </c>
      <c r="BT508" s="46">
        <v>0</v>
      </c>
      <c r="BU508" s="46">
        <v>0</v>
      </c>
      <c r="BV508" s="46" t="s">
        <v>3502</v>
      </c>
      <c r="BW508" s="46" t="s">
        <v>9398</v>
      </c>
      <c r="BX508" s="61">
        <v>43165.319046377313</v>
      </c>
      <c r="BY508" s="46" t="s">
        <v>9398</v>
      </c>
      <c r="BZ508" s="61">
        <v>43165.319046377313</v>
      </c>
    </row>
    <row r="509" spans="64:78" x14ac:dyDescent="0.35">
      <c r="BL509" s="32" t="str">
        <f t="shared" si="103"/>
        <v>TOK1N90</v>
      </c>
      <c r="BM509" s="32" t="b">
        <f t="shared" si="96"/>
        <v>1</v>
      </c>
      <c r="BN509" s="32" t="b">
        <f t="shared" si="97"/>
        <v>1</v>
      </c>
      <c r="BO509" s="32" t="b">
        <f t="shared" si="98"/>
        <v>1</v>
      </c>
      <c r="BP509" s="32" t="b">
        <f t="shared" si="99"/>
        <v>1</v>
      </c>
      <c r="BQ509" s="46" t="s">
        <v>11500</v>
      </c>
      <c r="BR509" s="46" t="s">
        <v>3503</v>
      </c>
      <c r="BS509" s="46">
        <v>90</v>
      </c>
      <c r="BT509" s="46">
        <v>0</v>
      </c>
      <c r="BU509" s="46">
        <v>0</v>
      </c>
      <c r="BV509" s="46" t="s">
        <v>3504</v>
      </c>
      <c r="BW509" s="46" t="s">
        <v>9398</v>
      </c>
      <c r="BX509" s="61">
        <v>43165.31904652778</v>
      </c>
      <c r="BY509" s="46" t="s">
        <v>9398</v>
      </c>
      <c r="BZ509" s="61">
        <v>43165.31904652778</v>
      </c>
    </row>
    <row r="510" spans="64:78" x14ac:dyDescent="0.35">
      <c r="BL510" s="32" t="str">
        <f t="shared" si="103"/>
        <v>TOK1P01</v>
      </c>
      <c r="BM510" s="32" t="b">
        <f t="shared" si="96"/>
        <v>1</v>
      </c>
      <c r="BN510" s="32" t="b">
        <f t="shared" si="97"/>
        <v>1</v>
      </c>
      <c r="BO510" s="32" t="b">
        <f t="shared" si="98"/>
        <v>1</v>
      </c>
      <c r="BP510" s="32" t="b">
        <f t="shared" si="99"/>
        <v>1</v>
      </c>
      <c r="BQ510" s="46" t="s">
        <v>11500</v>
      </c>
      <c r="BR510" s="46" t="s">
        <v>11461</v>
      </c>
      <c r="BS510" s="46">
        <v>0</v>
      </c>
      <c r="BT510" s="46">
        <v>0</v>
      </c>
      <c r="BU510" s="46">
        <v>0</v>
      </c>
      <c r="BV510" s="46" t="s">
        <v>11462</v>
      </c>
      <c r="BW510" s="46" t="s">
        <v>9398</v>
      </c>
      <c r="BX510" s="61">
        <v>43403.462817673608</v>
      </c>
      <c r="BY510" s="46" t="s">
        <v>9398</v>
      </c>
      <c r="BZ510" s="61">
        <v>43403.462817673608</v>
      </c>
    </row>
    <row r="511" spans="64:78" x14ac:dyDescent="0.35">
      <c r="BL511" s="32" t="str">
        <f t="shared" si="103"/>
        <v>TOK1P10</v>
      </c>
      <c r="BM511" s="32" t="b">
        <f t="shared" si="96"/>
        <v>1</v>
      </c>
      <c r="BN511" s="32" t="b">
        <f t="shared" si="97"/>
        <v>1</v>
      </c>
      <c r="BO511" s="32" t="b">
        <f t="shared" si="98"/>
        <v>1</v>
      </c>
      <c r="BP511" s="32" t="b">
        <f t="shared" si="99"/>
        <v>1</v>
      </c>
      <c r="BQ511" s="46" t="s">
        <v>11500</v>
      </c>
      <c r="BR511" s="46" t="s">
        <v>3505</v>
      </c>
      <c r="BS511" s="46">
        <v>0</v>
      </c>
      <c r="BT511" s="46">
        <v>0</v>
      </c>
      <c r="BU511" s="46">
        <v>0</v>
      </c>
      <c r="BV511" s="46" t="s">
        <v>3506</v>
      </c>
      <c r="BW511" s="46" t="s">
        <v>9398</v>
      </c>
      <c r="BX511" s="61">
        <v>43165.31904667824</v>
      </c>
      <c r="BY511" s="46" t="s">
        <v>9398</v>
      </c>
      <c r="BZ511" s="61">
        <v>43165.31904667824</v>
      </c>
    </row>
    <row r="512" spans="64:78" x14ac:dyDescent="0.35">
      <c r="BL512" s="32" t="str">
        <f t="shared" si="103"/>
        <v>TOK1P22</v>
      </c>
      <c r="BM512" s="32" t="b">
        <f t="shared" si="96"/>
        <v>1</v>
      </c>
      <c r="BN512" s="32" t="b">
        <f t="shared" si="97"/>
        <v>1</v>
      </c>
      <c r="BO512" s="32" t="b">
        <f t="shared" si="98"/>
        <v>1</v>
      </c>
      <c r="BP512" s="32" t="b">
        <f t="shared" si="99"/>
        <v>1</v>
      </c>
      <c r="BQ512" s="46" t="s">
        <v>11500</v>
      </c>
      <c r="BR512" s="46" t="s">
        <v>10878</v>
      </c>
      <c r="BS512" s="46">
        <v>0</v>
      </c>
      <c r="BT512" s="46">
        <v>0</v>
      </c>
      <c r="BU512" s="46">
        <v>0</v>
      </c>
      <c r="BV512" s="46" t="s">
        <v>10879</v>
      </c>
      <c r="BW512" s="46" t="s">
        <v>9398</v>
      </c>
      <c r="BX512" s="61">
        <v>43403.462817824075</v>
      </c>
      <c r="BY512" s="46" t="s">
        <v>9398</v>
      </c>
      <c r="BZ512" s="61">
        <v>43403.462817824075</v>
      </c>
    </row>
    <row r="513" spans="64:78" x14ac:dyDescent="0.35">
      <c r="BL513" s="32" t="str">
        <f t="shared" si="103"/>
        <v>TOK1RCT</v>
      </c>
      <c r="BM513" s="32" t="b">
        <f t="shared" si="96"/>
        <v>1</v>
      </c>
      <c r="BN513" s="32" t="b">
        <f t="shared" si="97"/>
        <v>1</v>
      </c>
      <c r="BO513" s="32" t="b">
        <f t="shared" si="98"/>
        <v>1</v>
      </c>
      <c r="BP513" s="32" t="b">
        <f t="shared" si="99"/>
        <v>1</v>
      </c>
      <c r="BQ513" s="46" t="s">
        <v>11500</v>
      </c>
      <c r="BR513" s="46" t="s">
        <v>3507</v>
      </c>
      <c r="BS513" s="46">
        <v>0</v>
      </c>
      <c r="BT513" s="46">
        <v>0</v>
      </c>
      <c r="BU513" s="46">
        <v>0</v>
      </c>
      <c r="BV513" s="46" t="s">
        <v>3508</v>
      </c>
      <c r="BW513" s="46" t="s">
        <v>9398</v>
      </c>
      <c r="BX513" s="61">
        <v>43165.319046875004</v>
      </c>
      <c r="BY513" s="46" t="s">
        <v>9398</v>
      </c>
      <c r="BZ513" s="61">
        <v>43165.319046875004</v>
      </c>
    </row>
    <row r="514" spans="64:78" x14ac:dyDescent="0.35">
      <c r="BL514" s="32" t="str">
        <f t="shared" si="103"/>
        <v/>
      </c>
      <c r="BM514" s="32" t="b">
        <f t="shared" si="96"/>
        <v>1</v>
      </c>
      <c r="BN514" s="32" t="b">
        <f t="shared" si="97"/>
        <v>1</v>
      </c>
      <c r="BO514" s="32" t="b">
        <f t="shared" si="98"/>
        <v>1</v>
      </c>
      <c r="BP514" s="32" t="b">
        <f t="shared" si="99"/>
        <v>1</v>
      </c>
    </row>
    <row r="515" spans="64:78" x14ac:dyDescent="0.35">
      <c r="BL515" s="32" t="str">
        <f t="shared" si="103"/>
        <v/>
      </c>
      <c r="BM515" s="32" t="b">
        <f t="shared" si="96"/>
        <v>1</v>
      </c>
      <c r="BN515" s="32" t="b">
        <f t="shared" si="97"/>
        <v>1</v>
      </c>
      <c r="BO515" s="32" t="b">
        <f t="shared" si="98"/>
        <v>1</v>
      </c>
      <c r="BP515" s="32" t="b">
        <f t="shared" si="99"/>
        <v>1</v>
      </c>
    </row>
    <row r="516" spans="64:78" x14ac:dyDescent="0.35">
      <c r="BL516" s="32" t="str">
        <f t="shared" si="103"/>
        <v/>
      </c>
      <c r="BM516" s="32" t="b">
        <f t="shared" si="96"/>
        <v>1</v>
      </c>
      <c r="BN516" s="32" t="b">
        <f t="shared" si="97"/>
        <v>1</v>
      </c>
      <c r="BO516" s="32" t="b">
        <f t="shared" si="98"/>
        <v>1</v>
      </c>
      <c r="BP516" s="32" t="b">
        <f t="shared" si="99"/>
        <v>1</v>
      </c>
    </row>
    <row r="517" spans="64:78" x14ac:dyDescent="0.35">
      <c r="BL517" s="32" t="str">
        <f t="shared" si="103"/>
        <v/>
      </c>
      <c r="BM517" s="32" t="b">
        <f t="shared" ref="BM517:BM556" si="104">IFERROR(VLOOKUP(BR517,$AE:$AF,2,0),"")=BV517</f>
        <v>1</v>
      </c>
      <c r="BN517" s="32" t="b">
        <f t="shared" ref="BN517:BN556" si="105">IFERROR(VLOOKUP(BR517,$AE:$AT,3,0),"")=BS517</f>
        <v>1</v>
      </c>
      <c r="BO517" s="32" t="b">
        <f t="shared" ref="BO517:BO556" si="106">IFERROR(VLOOKUP(BR517,$AE:$AT,8,0),"")=BT517</f>
        <v>1</v>
      </c>
      <c r="BP517" s="32" t="b">
        <f t="shared" ref="BP517:BP556" si="107">IFERROR(VLOOKUP(BR517,$AE:$AT,12,0),"")=BU517</f>
        <v>1</v>
      </c>
    </row>
    <row r="518" spans="64:78" x14ac:dyDescent="0.35">
      <c r="BL518" s="32" t="str">
        <f t="shared" si="103"/>
        <v/>
      </c>
      <c r="BM518" s="32" t="b">
        <f t="shared" si="104"/>
        <v>1</v>
      </c>
      <c r="BN518" s="32" t="b">
        <f t="shared" si="105"/>
        <v>1</v>
      </c>
      <c r="BO518" s="32" t="b">
        <f t="shared" si="106"/>
        <v>1</v>
      </c>
      <c r="BP518" s="32" t="b">
        <f t="shared" si="107"/>
        <v>1</v>
      </c>
    </row>
    <row r="519" spans="64:78" x14ac:dyDescent="0.35">
      <c r="BL519" s="32" t="str">
        <f t="shared" si="103"/>
        <v/>
      </c>
      <c r="BM519" s="32" t="b">
        <f t="shared" si="104"/>
        <v>1</v>
      </c>
      <c r="BN519" s="32" t="b">
        <f t="shared" si="105"/>
        <v>1</v>
      </c>
      <c r="BO519" s="32" t="b">
        <f t="shared" si="106"/>
        <v>1</v>
      </c>
      <c r="BP519" s="32" t="b">
        <f t="shared" si="107"/>
        <v>1</v>
      </c>
    </row>
    <row r="520" spans="64:78" x14ac:dyDescent="0.35">
      <c r="BL520" s="32" t="str">
        <f t="shared" si="103"/>
        <v/>
      </c>
      <c r="BM520" s="32" t="b">
        <f t="shared" si="104"/>
        <v>1</v>
      </c>
      <c r="BN520" s="32" t="b">
        <f t="shared" si="105"/>
        <v>1</v>
      </c>
      <c r="BO520" s="32" t="b">
        <f t="shared" si="106"/>
        <v>1</v>
      </c>
      <c r="BP520" s="32" t="b">
        <f t="shared" si="107"/>
        <v>1</v>
      </c>
    </row>
    <row r="521" spans="64:78" x14ac:dyDescent="0.35">
      <c r="BL521" s="32" t="str">
        <f t="shared" si="103"/>
        <v/>
      </c>
      <c r="BM521" s="32" t="b">
        <f t="shared" si="104"/>
        <v>1</v>
      </c>
      <c r="BN521" s="32" t="b">
        <f t="shared" si="105"/>
        <v>1</v>
      </c>
      <c r="BO521" s="32" t="b">
        <f t="shared" si="106"/>
        <v>1</v>
      </c>
      <c r="BP521" s="32" t="b">
        <f t="shared" si="107"/>
        <v>1</v>
      </c>
    </row>
    <row r="522" spans="64:78" x14ac:dyDescent="0.35">
      <c r="BL522" s="32" t="str">
        <f t="shared" si="103"/>
        <v/>
      </c>
      <c r="BM522" s="32" t="b">
        <f t="shared" si="104"/>
        <v>1</v>
      </c>
      <c r="BN522" s="32" t="b">
        <f t="shared" si="105"/>
        <v>1</v>
      </c>
      <c r="BO522" s="32" t="b">
        <f t="shared" si="106"/>
        <v>1</v>
      </c>
      <c r="BP522" s="32" t="b">
        <f t="shared" si="107"/>
        <v>1</v>
      </c>
    </row>
    <row r="523" spans="64:78" x14ac:dyDescent="0.35">
      <c r="BL523" s="32" t="str">
        <f t="shared" si="103"/>
        <v/>
      </c>
      <c r="BM523" s="32" t="b">
        <f t="shared" si="104"/>
        <v>1</v>
      </c>
      <c r="BN523" s="32" t="b">
        <f t="shared" si="105"/>
        <v>1</v>
      </c>
      <c r="BO523" s="32" t="b">
        <f t="shared" si="106"/>
        <v>1</v>
      </c>
      <c r="BP523" s="32" t="b">
        <f t="shared" si="107"/>
        <v>1</v>
      </c>
    </row>
    <row r="524" spans="64:78" x14ac:dyDescent="0.35">
      <c r="BL524" s="32" t="str">
        <f t="shared" si="103"/>
        <v/>
      </c>
      <c r="BM524" s="32" t="b">
        <f t="shared" si="104"/>
        <v>1</v>
      </c>
      <c r="BN524" s="32" t="b">
        <f t="shared" si="105"/>
        <v>1</v>
      </c>
      <c r="BO524" s="32" t="b">
        <f t="shared" si="106"/>
        <v>1</v>
      </c>
      <c r="BP524" s="32" t="b">
        <f t="shared" si="107"/>
        <v>1</v>
      </c>
    </row>
    <row r="525" spans="64:78" x14ac:dyDescent="0.35">
      <c r="BL525" s="32" t="str">
        <f t="shared" si="103"/>
        <v/>
      </c>
      <c r="BM525" s="32" t="b">
        <f t="shared" si="104"/>
        <v>1</v>
      </c>
      <c r="BN525" s="32" t="b">
        <f t="shared" si="105"/>
        <v>1</v>
      </c>
      <c r="BO525" s="32" t="b">
        <f t="shared" si="106"/>
        <v>1</v>
      </c>
      <c r="BP525" s="32" t="b">
        <f t="shared" si="107"/>
        <v>1</v>
      </c>
    </row>
    <row r="526" spans="64:78" x14ac:dyDescent="0.35">
      <c r="BL526" s="32" t="str">
        <f t="shared" si="103"/>
        <v/>
      </c>
      <c r="BM526" s="32" t="b">
        <f t="shared" si="104"/>
        <v>1</v>
      </c>
      <c r="BN526" s="32" t="b">
        <f t="shared" si="105"/>
        <v>1</v>
      </c>
      <c r="BO526" s="32" t="b">
        <f t="shared" si="106"/>
        <v>1</v>
      </c>
      <c r="BP526" s="32" t="b">
        <f t="shared" si="107"/>
        <v>1</v>
      </c>
    </row>
    <row r="527" spans="64:78" x14ac:dyDescent="0.35">
      <c r="BL527" s="32" t="str">
        <f t="shared" si="103"/>
        <v/>
      </c>
      <c r="BM527" s="32" t="b">
        <f t="shared" si="104"/>
        <v>1</v>
      </c>
      <c r="BN527" s="32" t="b">
        <f t="shared" si="105"/>
        <v>1</v>
      </c>
      <c r="BO527" s="32" t="b">
        <f t="shared" si="106"/>
        <v>1</v>
      </c>
      <c r="BP527" s="32" t="b">
        <f t="shared" si="107"/>
        <v>1</v>
      </c>
    </row>
    <row r="528" spans="64:78" x14ac:dyDescent="0.35">
      <c r="BL528" s="32" t="str">
        <f t="shared" si="103"/>
        <v/>
      </c>
      <c r="BM528" s="32" t="b">
        <f t="shared" si="104"/>
        <v>1</v>
      </c>
      <c r="BN528" s="32" t="b">
        <f t="shared" si="105"/>
        <v>1</v>
      </c>
      <c r="BO528" s="32" t="b">
        <f t="shared" si="106"/>
        <v>1</v>
      </c>
      <c r="BP528" s="32" t="b">
        <f t="shared" si="107"/>
        <v>1</v>
      </c>
    </row>
    <row r="529" spans="64:68" x14ac:dyDescent="0.35">
      <c r="BL529" s="32" t="str">
        <f t="shared" si="103"/>
        <v/>
      </c>
      <c r="BM529" s="32" t="b">
        <f t="shared" si="104"/>
        <v>1</v>
      </c>
      <c r="BN529" s="32" t="b">
        <f t="shared" si="105"/>
        <v>1</v>
      </c>
      <c r="BO529" s="32" t="b">
        <f t="shared" si="106"/>
        <v>1</v>
      </c>
      <c r="BP529" s="32" t="b">
        <f t="shared" si="107"/>
        <v>1</v>
      </c>
    </row>
    <row r="530" spans="64:68" x14ac:dyDescent="0.35">
      <c r="BL530" s="32" t="str">
        <f t="shared" si="103"/>
        <v/>
      </c>
      <c r="BM530" s="32" t="b">
        <f t="shared" si="104"/>
        <v>1</v>
      </c>
      <c r="BN530" s="32" t="b">
        <f t="shared" si="105"/>
        <v>1</v>
      </c>
      <c r="BO530" s="32" t="b">
        <f t="shared" si="106"/>
        <v>1</v>
      </c>
      <c r="BP530" s="32" t="b">
        <f t="shared" si="107"/>
        <v>1</v>
      </c>
    </row>
    <row r="531" spans="64:68" x14ac:dyDescent="0.35">
      <c r="BL531" s="32" t="str">
        <f t="shared" si="103"/>
        <v/>
      </c>
      <c r="BM531" s="32" t="b">
        <f t="shared" si="104"/>
        <v>1</v>
      </c>
      <c r="BN531" s="32" t="b">
        <f t="shared" si="105"/>
        <v>1</v>
      </c>
      <c r="BO531" s="32" t="b">
        <f t="shared" si="106"/>
        <v>1</v>
      </c>
      <c r="BP531" s="32" t="b">
        <f t="shared" si="107"/>
        <v>1</v>
      </c>
    </row>
    <row r="532" spans="64:68" x14ac:dyDescent="0.35">
      <c r="BL532" s="32" t="str">
        <f t="shared" si="103"/>
        <v/>
      </c>
      <c r="BM532" s="32" t="b">
        <f t="shared" si="104"/>
        <v>1</v>
      </c>
      <c r="BN532" s="32" t="b">
        <f t="shared" si="105"/>
        <v>1</v>
      </c>
      <c r="BO532" s="32" t="b">
        <f t="shared" si="106"/>
        <v>1</v>
      </c>
      <c r="BP532" s="32" t="b">
        <f t="shared" si="107"/>
        <v>1</v>
      </c>
    </row>
    <row r="533" spans="64:68" x14ac:dyDescent="0.35">
      <c r="BL533" s="32" t="str">
        <f t="shared" si="103"/>
        <v/>
      </c>
      <c r="BM533" s="32" t="b">
        <f t="shared" si="104"/>
        <v>1</v>
      </c>
      <c r="BN533" s="32" t="b">
        <f t="shared" si="105"/>
        <v>1</v>
      </c>
      <c r="BO533" s="32" t="b">
        <f t="shared" si="106"/>
        <v>1</v>
      </c>
      <c r="BP533" s="32" t="b">
        <f t="shared" si="107"/>
        <v>1</v>
      </c>
    </row>
    <row r="534" spans="64:68" x14ac:dyDescent="0.35">
      <c r="BL534" s="32" t="str">
        <f t="shared" si="103"/>
        <v/>
      </c>
      <c r="BM534" s="32" t="b">
        <f t="shared" si="104"/>
        <v>1</v>
      </c>
      <c r="BN534" s="32" t="b">
        <f t="shared" si="105"/>
        <v>1</v>
      </c>
      <c r="BO534" s="32" t="b">
        <f t="shared" si="106"/>
        <v>1</v>
      </c>
      <c r="BP534" s="32" t="b">
        <f t="shared" si="107"/>
        <v>1</v>
      </c>
    </row>
    <row r="535" spans="64:68" x14ac:dyDescent="0.35">
      <c r="BL535" s="32" t="str">
        <f t="shared" si="103"/>
        <v/>
      </c>
      <c r="BM535" s="32" t="b">
        <f t="shared" si="104"/>
        <v>1</v>
      </c>
      <c r="BN535" s="32" t="b">
        <f t="shared" si="105"/>
        <v>1</v>
      </c>
      <c r="BO535" s="32" t="b">
        <f t="shared" si="106"/>
        <v>1</v>
      </c>
      <c r="BP535" s="32" t="b">
        <f t="shared" si="107"/>
        <v>1</v>
      </c>
    </row>
    <row r="536" spans="64:68" x14ac:dyDescent="0.35">
      <c r="BL536" s="32" t="str">
        <f t="shared" si="103"/>
        <v/>
      </c>
      <c r="BM536" s="32" t="b">
        <f t="shared" si="104"/>
        <v>1</v>
      </c>
      <c r="BN536" s="32" t="b">
        <f t="shared" si="105"/>
        <v>1</v>
      </c>
      <c r="BO536" s="32" t="b">
        <f t="shared" si="106"/>
        <v>1</v>
      </c>
      <c r="BP536" s="32" t="b">
        <f t="shared" si="107"/>
        <v>1</v>
      </c>
    </row>
    <row r="537" spans="64:68" x14ac:dyDescent="0.35">
      <c r="BL537" s="32" t="str">
        <f t="shared" si="103"/>
        <v/>
      </c>
      <c r="BM537" s="32" t="b">
        <f t="shared" si="104"/>
        <v>1</v>
      </c>
      <c r="BN537" s="32" t="b">
        <f t="shared" si="105"/>
        <v>1</v>
      </c>
      <c r="BO537" s="32" t="b">
        <f t="shared" si="106"/>
        <v>1</v>
      </c>
      <c r="BP537" s="32" t="b">
        <f t="shared" si="107"/>
        <v>1</v>
      </c>
    </row>
    <row r="538" spans="64:68" x14ac:dyDescent="0.35">
      <c r="BL538" s="32" t="str">
        <f t="shared" si="103"/>
        <v/>
      </c>
      <c r="BM538" s="32" t="b">
        <f t="shared" si="104"/>
        <v>1</v>
      </c>
      <c r="BN538" s="32" t="b">
        <f t="shared" si="105"/>
        <v>1</v>
      </c>
      <c r="BO538" s="32" t="b">
        <f t="shared" si="106"/>
        <v>1</v>
      </c>
      <c r="BP538" s="32" t="b">
        <f t="shared" si="107"/>
        <v>1</v>
      </c>
    </row>
    <row r="539" spans="64:68" x14ac:dyDescent="0.35">
      <c r="BL539" s="32" t="str">
        <f t="shared" si="103"/>
        <v/>
      </c>
      <c r="BM539" s="32" t="b">
        <f t="shared" si="104"/>
        <v>1</v>
      </c>
      <c r="BN539" s="32" t="b">
        <f t="shared" si="105"/>
        <v>1</v>
      </c>
      <c r="BO539" s="32" t="b">
        <f t="shared" si="106"/>
        <v>1</v>
      </c>
      <c r="BP539" s="32" t="b">
        <f t="shared" si="107"/>
        <v>1</v>
      </c>
    </row>
    <row r="540" spans="64:68" x14ac:dyDescent="0.35">
      <c r="BL540" s="32" t="str">
        <f t="shared" si="103"/>
        <v/>
      </c>
      <c r="BM540" s="32" t="b">
        <f t="shared" si="104"/>
        <v>1</v>
      </c>
      <c r="BN540" s="32" t="b">
        <f t="shared" si="105"/>
        <v>1</v>
      </c>
      <c r="BO540" s="32" t="b">
        <f t="shared" si="106"/>
        <v>1</v>
      </c>
      <c r="BP540" s="32" t="b">
        <f t="shared" si="107"/>
        <v>1</v>
      </c>
    </row>
    <row r="541" spans="64:68" x14ac:dyDescent="0.35">
      <c r="BL541" s="32" t="str">
        <f t="shared" si="103"/>
        <v/>
      </c>
      <c r="BM541" s="32" t="b">
        <f t="shared" si="104"/>
        <v>1</v>
      </c>
      <c r="BN541" s="32" t="b">
        <f t="shared" si="105"/>
        <v>1</v>
      </c>
      <c r="BO541" s="32" t="b">
        <f t="shared" si="106"/>
        <v>1</v>
      </c>
      <c r="BP541" s="32" t="b">
        <f t="shared" si="107"/>
        <v>1</v>
      </c>
    </row>
    <row r="542" spans="64:68" x14ac:dyDescent="0.35">
      <c r="BL542" s="32" t="str">
        <f t="shared" ref="BL542:BL556" si="108">BQ542&amp;BR542</f>
        <v/>
      </c>
      <c r="BM542" s="32" t="b">
        <f t="shared" si="104"/>
        <v>1</v>
      </c>
      <c r="BN542" s="32" t="b">
        <f t="shared" si="105"/>
        <v>1</v>
      </c>
      <c r="BO542" s="32" t="b">
        <f t="shared" si="106"/>
        <v>1</v>
      </c>
      <c r="BP542" s="32" t="b">
        <f t="shared" si="107"/>
        <v>1</v>
      </c>
    </row>
    <row r="543" spans="64:68" x14ac:dyDescent="0.35">
      <c r="BL543" s="32" t="str">
        <f t="shared" si="108"/>
        <v/>
      </c>
      <c r="BM543" s="32" t="b">
        <f t="shared" si="104"/>
        <v>1</v>
      </c>
      <c r="BN543" s="32" t="b">
        <f t="shared" si="105"/>
        <v>1</v>
      </c>
      <c r="BO543" s="32" t="b">
        <f t="shared" si="106"/>
        <v>1</v>
      </c>
      <c r="BP543" s="32" t="b">
        <f t="shared" si="107"/>
        <v>1</v>
      </c>
    </row>
    <row r="544" spans="64:68" x14ac:dyDescent="0.35">
      <c r="BL544" s="32" t="str">
        <f t="shared" si="108"/>
        <v/>
      </c>
      <c r="BM544" s="32" t="b">
        <f t="shared" si="104"/>
        <v>1</v>
      </c>
      <c r="BN544" s="32" t="b">
        <f t="shared" si="105"/>
        <v>1</v>
      </c>
      <c r="BO544" s="32" t="b">
        <f t="shared" si="106"/>
        <v>1</v>
      </c>
      <c r="BP544" s="32" t="b">
        <f t="shared" si="107"/>
        <v>1</v>
      </c>
    </row>
    <row r="545" spans="64:68" x14ac:dyDescent="0.35">
      <c r="BL545" s="32" t="str">
        <f t="shared" si="108"/>
        <v/>
      </c>
      <c r="BM545" s="32" t="b">
        <f t="shared" si="104"/>
        <v>1</v>
      </c>
      <c r="BN545" s="32" t="b">
        <f t="shared" si="105"/>
        <v>1</v>
      </c>
      <c r="BO545" s="32" t="b">
        <f t="shared" si="106"/>
        <v>1</v>
      </c>
      <c r="BP545" s="32" t="b">
        <f t="shared" si="107"/>
        <v>1</v>
      </c>
    </row>
    <row r="546" spans="64:68" x14ac:dyDescent="0.35">
      <c r="BL546" s="32" t="str">
        <f t="shared" si="108"/>
        <v/>
      </c>
      <c r="BM546" s="32" t="b">
        <f t="shared" si="104"/>
        <v>1</v>
      </c>
      <c r="BN546" s="32" t="b">
        <f t="shared" si="105"/>
        <v>1</v>
      </c>
      <c r="BO546" s="32" t="b">
        <f t="shared" si="106"/>
        <v>1</v>
      </c>
      <c r="BP546" s="32" t="b">
        <f t="shared" si="107"/>
        <v>1</v>
      </c>
    </row>
    <row r="547" spans="64:68" x14ac:dyDescent="0.35">
      <c r="BL547" s="32" t="str">
        <f t="shared" si="108"/>
        <v/>
      </c>
      <c r="BM547" s="32" t="b">
        <f t="shared" si="104"/>
        <v>1</v>
      </c>
      <c r="BN547" s="32" t="b">
        <f t="shared" si="105"/>
        <v>1</v>
      </c>
      <c r="BO547" s="32" t="b">
        <f t="shared" si="106"/>
        <v>1</v>
      </c>
      <c r="BP547" s="32" t="b">
        <f t="shared" si="107"/>
        <v>1</v>
      </c>
    </row>
    <row r="548" spans="64:68" x14ac:dyDescent="0.35">
      <c r="BL548" s="32" t="str">
        <f t="shared" si="108"/>
        <v/>
      </c>
      <c r="BM548" s="32" t="b">
        <f t="shared" si="104"/>
        <v>1</v>
      </c>
      <c r="BN548" s="32" t="b">
        <f t="shared" si="105"/>
        <v>1</v>
      </c>
      <c r="BO548" s="32" t="b">
        <f t="shared" si="106"/>
        <v>1</v>
      </c>
      <c r="BP548" s="32" t="b">
        <f t="shared" si="107"/>
        <v>1</v>
      </c>
    </row>
    <row r="549" spans="64:68" x14ac:dyDescent="0.35">
      <c r="BL549" s="32" t="str">
        <f t="shared" si="108"/>
        <v/>
      </c>
      <c r="BM549" s="32" t="b">
        <f t="shared" si="104"/>
        <v>1</v>
      </c>
      <c r="BN549" s="32" t="b">
        <f t="shared" si="105"/>
        <v>1</v>
      </c>
      <c r="BO549" s="32" t="b">
        <f t="shared" si="106"/>
        <v>1</v>
      </c>
      <c r="BP549" s="32" t="b">
        <f t="shared" si="107"/>
        <v>1</v>
      </c>
    </row>
    <row r="550" spans="64:68" x14ac:dyDescent="0.35">
      <c r="BL550" s="32" t="str">
        <f t="shared" si="108"/>
        <v/>
      </c>
      <c r="BM550" s="32" t="b">
        <f t="shared" si="104"/>
        <v>1</v>
      </c>
      <c r="BN550" s="32" t="b">
        <f t="shared" si="105"/>
        <v>1</v>
      </c>
      <c r="BO550" s="32" t="b">
        <f t="shared" si="106"/>
        <v>1</v>
      </c>
      <c r="BP550" s="32" t="b">
        <f t="shared" si="107"/>
        <v>1</v>
      </c>
    </row>
    <row r="551" spans="64:68" x14ac:dyDescent="0.35">
      <c r="BL551" s="32" t="str">
        <f t="shared" si="108"/>
        <v/>
      </c>
      <c r="BM551" s="32" t="b">
        <f t="shared" si="104"/>
        <v>1</v>
      </c>
      <c r="BN551" s="32" t="b">
        <f t="shared" si="105"/>
        <v>1</v>
      </c>
      <c r="BO551" s="32" t="b">
        <f t="shared" si="106"/>
        <v>1</v>
      </c>
      <c r="BP551" s="32" t="b">
        <f t="shared" si="107"/>
        <v>1</v>
      </c>
    </row>
    <row r="552" spans="64:68" x14ac:dyDescent="0.35">
      <c r="BL552" s="32" t="str">
        <f t="shared" si="108"/>
        <v/>
      </c>
      <c r="BM552" s="32" t="b">
        <f t="shared" si="104"/>
        <v>1</v>
      </c>
      <c r="BN552" s="32" t="b">
        <f t="shared" si="105"/>
        <v>1</v>
      </c>
      <c r="BO552" s="32" t="b">
        <f t="shared" si="106"/>
        <v>1</v>
      </c>
      <c r="BP552" s="32" t="b">
        <f t="shared" si="107"/>
        <v>1</v>
      </c>
    </row>
    <row r="553" spans="64:68" x14ac:dyDescent="0.35">
      <c r="BL553" s="32" t="str">
        <f t="shared" si="108"/>
        <v/>
      </c>
      <c r="BM553" s="32" t="b">
        <f t="shared" si="104"/>
        <v>1</v>
      </c>
      <c r="BN553" s="32" t="b">
        <f t="shared" si="105"/>
        <v>1</v>
      </c>
      <c r="BO553" s="32" t="b">
        <f t="shared" si="106"/>
        <v>1</v>
      </c>
      <c r="BP553" s="32" t="b">
        <f t="shared" si="107"/>
        <v>1</v>
      </c>
    </row>
    <row r="554" spans="64:68" x14ac:dyDescent="0.35">
      <c r="BL554" s="32" t="str">
        <f t="shared" si="108"/>
        <v/>
      </c>
      <c r="BM554" s="32" t="b">
        <f t="shared" si="104"/>
        <v>1</v>
      </c>
      <c r="BN554" s="32" t="b">
        <f t="shared" si="105"/>
        <v>1</v>
      </c>
      <c r="BO554" s="32" t="b">
        <f t="shared" si="106"/>
        <v>1</v>
      </c>
      <c r="BP554" s="32" t="b">
        <f t="shared" si="107"/>
        <v>1</v>
      </c>
    </row>
    <row r="555" spans="64:68" x14ac:dyDescent="0.35">
      <c r="BL555" s="32" t="str">
        <f t="shared" si="108"/>
        <v/>
      </c>
      <c r="BM555" s="32" t="b">
        <f t="shared" si="104"/>
        <v>1</v>
      </c>
      <c r="BN555" s="32" t="b">
        <f t="shared" si="105"/>
        <v>1</v>
      </c>
      <c r="BO555" s="32" t="b">
        <f t="shared" si="106"/>
        <v>1</v>
      </c>
      <c r="BP555" s="32" t="b">
        <f t="shared" si="107"/>
        <v>1</v>
      </c>
    </row>
    <row r="556" spans="64:68" x14ac:dyDescent="0.35">
      <c r="BL556" s="32" t="str">
        <f t="shared" si="108"/>
        <v/>
      </c>
      <c r="BM556" s="32" t="b">
        <f t="shared" si="104"/>
        <v>1</v>
      </c>
      <c r="BN556" s="32" t="b">
        <f t="shared" si="105"/>
        <v>1</v>
      </c>
      <c r="BO556" s="32" t="b">
        <f t="shared" si="106"/>
        <v>1</v>
      </c>
      <c r="BP556" s="32" t="b">
        <f t="shared" si="107"/>
        <v>1</v>
      </c>
    </row>
  </sheetData>
  <autoFilter ref="A4:AT50" xr:uid="{00000000-0009-0000-0000-000013000000}"/>
  <conditionalFormatting sqref="AF76:AF1048576 AF22:AF23 AF4 AF19 AF29:AF32 AF48:AF50 AF34 AF36:AF45 AF6:AF17">
    <cfRule type="duplicateValues" dxfId="90" priority="75"/>
  </conditionalFormatting>
  <conditionalFormatting sqref="AF21">
    <cfRule type="duplicateValues" dxfId="89" priority="74"/>
  </conditionalFormatting>
  <conditionalFormatting sqref="AF76:AF1048576 AF21:AF23 AF4 AF19 AF29:AF32 AF48:AF50 AF34 AF36:AF45 AF6:AF17">
    <cfRule type="duplicateValues" dxfId="88" priority="73"/>
  </conditionalFormatting>
  <conditionalFormatting sqref="AF18">
    <cfRule type="duplicateValues" dxfId="87" priority="68"/>
  </conditionalFormatting>
  <conditionalFormatting sqref="AF18">
    <cfRule type="duplicateValues" dxfId="86" priority="67"/>
  </conditionalFormatting>
  <conditionalFormatting sqref="AF48:AF1048576 AF29:AF32 AF4 AF21:AF23 AF34 AF36:AF45 AF6:AF19">
    <cfRule type="duplicateValues" dxfId="85" priority="66"/>
  </conditionalFormatting>
  <conditionalFormatting sqref="AF20">
    <cfRule type="duplicateValues" dxfId="84" priority="65"/>
  </conditionalFormatting>
  <conditionalFormatting sqref="AF20">
    <cfRule type="duplicateValues" dxfId="83" priority="64"/>
  </conditionalFormatting>
  <conditionalFormatting sqref="AF20">
    <cfRule type="duplicateValues" dxfId="82" priority="63"/>
  </conditionalFormatting>
  <conditionalFormatting sqref="AF24">
    <cfRule type="duplicateValues" dxfId="81" priority="62"/>
  </conditionalFormatting>
  <conditionalFormatting sqref="AF24">
    <cfRule type="duplicateValues" dxfId="80" priority="61"/>
  </conditionalFormatting>
  <conditionalFormatting sqref="AF24">
    <cfRule type="duplicateValues" dxfId="79" priority="60"/>
  </conditionalFormatting>
  <conditionalFormatting sqref="AF47">
    <cfRule type="duplicateValues" dxfId="78" priority="59"/>
  </conditionalFormatting>
  <conditionalFormatting sqref="AF47">
    <cfRule type="duplicateValues" dxfId="77" priority="58"/>
  </conditionalFormatting>
  <conditionalFormatting sqref="AF47">
    <cfRule type="duplicateValues" dxfId="76" priority="57"/>
  </conditionalFormatting>
  <conditionalFormatting sqref="AF25">
    <cfRule type="duplicateValues" dxfId="75" priority="56"/>
  </conditionalFormatting>
  <conditionalFormatting sqref="AF25">
    <cfRule type="duplicateValues" dxfId="74" priority="55"/>
  </conditionalFormatting>
  <conditionalFormatting sqref="AF25">
    <cfRule type="duplicateValues" dxfId="73" priority="54"/>
  </conditionalFormatting>
  <conditionalFormatting sqref="AW5:AZ26 AW29:AZ461">
    <cfRule type="containsText" dxfId="72" priority="50" operator="containsText" text="FALSE">
      <formula>NOT(ISERROR(SEARCH("FALSE",AW5)))</formula>
    </cfRule>
  </conditionalFormatting>
  <conditionalFormatting sqref="AW4">
    <cfRule type="containsText" dxfId="71" priority="53" operator="containsText" text="FALSE">
      <formula>NOT(ISERROR(SEARCH("FALSE",AW4)))</formula>
    </cfRule>
  </conditionalFormatting>
  <conditionalFormatting sqref="AW4">
    <cfRule type="containsText" dxfId="70" priority="52" operator="containsText" text="FALSE">
      <formula>NOT(ISERROR(SEARCH("FALSE",AW4)))</formula>
    </cfRule>
  </conditionalFormatting>
  <conditionalFormatting sqref="AW5:AZ26 AW29:AZ461">
    <cfRule type="containsText" dxfId="69" priority="51" operator="containsText" text="FALSE">
      <formula>NOT(ISERROR(SEARCH("FALSE",AW5)))</formula>
    </cfRule>
  </conditionalFormatting>
  <conditionalFormatting sqref="P2">
    <cfRule type="duplicateValues" dxfId="68" priority="49"/>
  </conditionalFormatting>
  <conditionalFormatting sqref="AF46">
    <cfRule type="duplicateValues" dxfId="67" priority="48"/>
  </conditionalFormatting>
  <conditionalFormatting sqref="AF46">
    <cfRule type="duplicateValues" dxfId="66" priority="47"/>
  </conditionalFormatting>
  <conditionalFormatting sqref="AF46">
    <cfRule type="duplicateValues" dxfId="65" priority="46"/>
  </conditionalFormatting>
  <conditionalFormatting sqref="BM4">
    <cfRule type="containsText" dxfId="64" priority="31" operator="containsText" text="FALSE">
      <formula>NOT(ISERROR(SEARCH("FALSE",BM4)))</formula>
    </cfRule>
  </conditionalFormatting>
  <conditionalFormatting sqref="AD2">
    <cfRule type="duplicateValues" dxfId="63" priority="33"/>
  </conditionalFormatting>
  <conditionalFormatting sqref="BM5:BP26 BM29:BP556">
    <cfRule type="containsText" dxfId="62" priority="27" operator="containsText" text="FALSE">
      <formula>NOT(ISERROR(SEARCH("FALSE",BM5)))</formula>
    </cfRule>
  </conditionalFormatting>
  <conditionalFormatting sqref="BM4">
    <cfRule type="containsText" dxfId="61" priority="32" operator="containsText" text="FALSE">
      <formula>NOT(ISERROR(SEARCH("FALSE",BM4)))</formula>
    </cfRule>
  </conditionalFormatting>
  <conditionalFormatting sqref="BM5:BP26 BM29:BP556">
    <cfRule type="containsText" dxfId="60" priority="28" operator="containsText" text="FALSE">
      <formula>NOT(ISERROR(SEARCH("FALSE",BM5)))</formula>
    </cfRule>
  </conditionalFormatting>
  <conditionalFormatting sqref="AF26">
    <cfRule type="duplicateValues" dxfId="59" priority="26"/>
  </conditionalFormatting>
  <conditionalFormatting sqref="AF26">
    <cfRule type="duplicateValues" dxfId="58" priority="25"/>
  </conditionalFormatting>
  <conditionalFormatting sqref="AF26">
    <cfRule type="duplicateValues" dxfId="57" priority="24"/>
  </conditionalFormatting>
  <conditionalFormatting sqref="AF33">
    <cfRule type="duplicateValues" dxfId="56" priority="23"/>
  </conditionalFormatting>
  <conditionalFormatting sqref="AF33">
    <cfRule type="duplicateValues" dxfId="55" priority="22"/>
  </conditionalFormatting>
  <conditionalFormatting sqref="AF33">
    <cfRule type="duplicateValues" dxfId="54" priority="21"/>
  </conditionalFormatting>
  <conditionalFormatting sqref="AF35">
    <cfRule type="duplicateValues" dxfId="53" priority="20"/>
  </conditionalFormatting>
  <conditionalFormatting sqref="AF35">
    <cfRule type="duplicateValues" dxfId="52" priority="19"/>
  </conditionalFormatting>
  <conditionalFormatting sqref="AF35">
    <cfRule type="duplicateValues" dxfId="51" priority="18"/>
  </conditionalFormatting>
  <conditionalFormatting sqref="AF5">
    <cfRule type="duplicateValues" dxfId="50" priority="17"/>
  </conditionalFormatting>
  <conditionalFormatting sqref="AF5">
    <cfRule type="duplicateValues" dxfId="49" priority="16"/>
  </conditionalFormatting>
  <conditionalFormatting sqref="AF5">
    <cfRule type="duplicateValues" dxfId="48" priority="15"/>
  </conditionalFormatting>
  <conditionalFormatting sqref="AF27">
    <cfRule type="duplicateValues" dxfId="47" priority="14"/>
  </conditionalFormatting>
  <conditionalFormatting sqref="AF27">
    <cfRule type="duplicateValues" dxfId="46" priority="13"/>
  </conditionalFormatting>
  <conditionalFormatting sqref="AF27">
    <cfRule type="duplicateValues" dxfId="45" priority="12"/>
  </conditionalFormatting>
  <conditionalFormatting sqref="AW27:AZ27">
    <cfRule type="containsText" dxfId="44" priority="10" operator="containsText" text="FALSE">
      <formula>NOT(ISERROR(SEARCH("FALSE",AW27)))</formula>
    </cfRule>
  </conditionalFormatting>
  <conditionalFormatting sqref="AW27:AZ27">
    <cfRule type="containsText" dxfId="43" priority="11" operator="containsText" text="FALSE">
      <formula>NOT(ISERROR(SEARCH("FALSE",AW27)))</formula>
    </cfRule>
  </conditionalFormatting>
  <conditionalFormatting sqref="BM27:BP27">
    <cfRule type="containsText" dxfId="42" priority="8" operator="containsText" text="FALSE">
      <formula>NOT(ISERROR(SEARCH("FALSE",BM27)))</formula>
    </cfRule>
  </conditionalFormatting>
  <conditionalFormatting sqref="BM27:BP27">
    <cfRule type="containsText" dxfId="41" priority="9" operator="containsText" text="FALSE">
      <formula>NOT(ISERROR(SEARCH("FALSE",BM27)))</formula>
    </cfRule>
  </conditionalFormatting>
  <conditionalFormatting sqref="AF28">
    <cfRule type="duplicateValues" dxfId="40" priority="7"/>
  </conditionalFormatting>
  <conditionalFormatting sqref="AF28">
    <cfRule type="duplicateValues" dxfId="39" priority="6"/>
  </conditionalFormatting>
  <conditionalFormatting sqref="AF28">
    <cfRule type="duplicateValues" dxfId="38" priority="5"/>
  </conditionalFormatting>
  <conditionalFormatting sqref="AW28:AZ28">
    <cfRule type="containsText" dxfId="37" priority="3" operator="containsText" text="FALSE">
      <formula>NOT(ISERROR(SEARCH("FALSE",AW28)))</formula>
    </cfRule>
  </conditionalFormatting>
  <conditionalFormatting sqref="AW28:AZ28">
    <cfRule type="containsText" dxfId="36" priority="4" operator="containsText" text="FALSE">
      <formula>NOT(ISERROR(SEARCH("FALSE",AW28)))</formula>
    </cfRule>
  </conditionalFormatting>
  <conditionalFormatting sqref="BM28:BP28">
    <cfRule type="containsText" dxfId="35" priority="1" operator="containsText" text="FALSE">
      <formula>NOT(ISERROR(SEARCH("FALSE",BM28)))</formula>
    </cfRule>
  </conditionalFormatting>
  <conditionalFormatting sqref="BM28:BP28">
    <cfRule type="containsText" dxfId="34" priority="2" operator="containsText" text="FALSE">
      <formula>NOT(ISERROR(SEARCH("FALSE",BM28)))</formula>
    </cfRule>
  </conditionalFormatting>
  <dataValidations count="1">
    <dataValidation type="list" allowBlank="1" showInputMessage="1" showErrorMessage="1" sqref="D3" xr:uid="{00000000-0002-0000-1300-000000000000}">
      <formula1>Sites</formula1>
    </dataValidation>
  </dataValidations>
  <hyperlinks>
    <hyperlink ref="B3" location="Index!A1" display="Go To Index" xr:uid="{00000000-0004-0000-13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  <ignoredErrors>
    <ignoredError sqref="P2" formula="1"/>
  </ignoredError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8"/>
  <dimension ref="A1:L250"/>
  <sheetViews>
    <sheetView workbookViewId="0">
      <pane ySplit="2" topLeftCell="A226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31.90625" bestFit="1" customWidth="1"/>
    <col min="6" max="6" width="17.6328125" bestFit="1" customWidth="1"/>
    <col min="7" max="7" width="31.36328125" bestFit="1" customWidth="1"/>
    <col min="8" max="8" width="10.36328125" bestFit="1" customWidth="1"/>
    <col min="9" max="9" width="13.6328125" bestFit="1" customWidth="1"/>
    <col min="10" max="10" width="25.453125" bestFit="1" customWidth="1"/>
    <col min="11" max="11" width="12.36328125" bestFit="1" customWidth="1"/>
    <col min="12" max="12" width="25.36328125" bestFit="1" customWidth="1"/>
  </cols>
  <sheetData>
    <row r="1" spans="1:12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1443</v>
      </c>
      <c r="F2" t="s">
        <v>1444</v>
      </c>
      <c r="G2" t="s">
        <v>1445</v>
      </c>
      <c r="H2" t="s">
        <v>1446</v>
      </c>
      <c r="I2" t="s">
        <v>1447</v>
      </c>
      <c r="J2" t="s">
        <v>1448</v>
      </c>
      <c r="K2" t="s">
        <v>1449</v>
      </c>
      <c r="L2" t="s">
        <v>1450</v>
      </c>
    </row>
    <row r="3" spans="1:12" x14ac:dyDescent="0.35">
      <c r="B3" s="5">
        <v>43165</v>
      </c>
      <c r="E3" t="s">
        <v>1451</v>
      </c>
      <c r="F3" t="s">
        <v>1452</v>
      </c>
      <c r="G3" t="s">
        <v>1451</v>
      </c>
      <c r="J3">
        <v>0</v>
      </c>
    </row>
    <row r="4" spans="1:12" x14ac:dyDescent="0.35">
      <c r="B4" s="47">
        <v>43165</v>
      </c>
      <c r="E4" t="s">
        <v>1453</v>
      </c>
      <c r="F4" t="s">
        <v>1454</v>
      </c>
      <c r="G4" t="s">
        <v>1455</v>
      </c>
    </row>
    <row r="5" spans="1:12" x14ac:dyDescent="0.35">
      <c r="B5" s="47">
        <v>43165</v>
      </c>
      <c r="E5" t="s">
        <v>1456</v>
      </c>
      <c r="F5" t="s">
        <v>1317</v>
      </c>
      <c r="G5" t="s">
        <v>1456</v>
      </c>
    </row>
    <row r="6" spans="1:12" x14ac:dyDescent="0.35">
      <c r="B6" s="47">
        <v>43165</v>
      </c>
      <c r="E6" t="s">
        <v>1457</v>
      </c>
      <c r="F6" t="s">
        <v>1458</v>
      </c>
      <c r="G6" t="s">
        <v>1457</v>
      </c>
    </row>
    <row r="7" spans="1:12" x14ac:dyDescent="0.35">
      <c r="B7" s="47">
        <v>43165</v>
      </c>
      <c r="E7" t="s">
        <v>1459</v>
      </c>
      <c r="F7" t="s">
        <v>1460</v>
      </c>
      <c r="G7" t="s">
        <v>1459</v>
      </c>
    </row>
    <row r="8" spans="1:12" x14ac:dyDescent="0.35">
      <c r="B8" s="47">
        <v>43165</v>
      </c>
      <c r="E8" t="s">
        <v>1461</v>
      </c>
      <c r="F8" t="s">
        <v>1462</v>
      </c>
      <c r="G8" t="s">
        <v>1461</v>
      </c>
    </row>
    <row r="9" spans="1:12" x14ac:dyDescent="0.35">
      <c r="B9" s="47">
        <v>43165</v>
      </c>
      <c r="E9" t="s">
        <v>1463</v>
      </c>
      <c r="F9" t="s">
        <v>1464</v>
      </c>
      <c r="G9" t="s">
        <v>1463</v>
      </c>
    </row>
    <row r="10" spans="1:12" x14ac:dyDescent="0.35">
      <c r="B10" s="47">
        <v>43165</v>
      </c>
      <c r="E10" t="s">
        <v>1465</v>
      </c>
      <c r="F10" t="s">
        <v>1466</v>
      </c>
      <c r="G10" t="s">
        <v>1465</v>
      </c>
    </row>
    <row r="11" spans="1:12" x14ac:dyDescent="0.35">
      <c r="B11" s="47">
        <v>43165</v>
      </c>
      <c r="E11" t="s">
        <v>1467</v>
      </c>
      <c r="F11" t="s">
        <v>1468</v>
      </c>
      <c r="G11" t="s">
        <v>1467</v>
      </c>
    </row>
    <row r="12" spans="1:12" x14ac:dyDescent="0.35">
      <c r="B12" s="47">
        <v>43165</v>
      </c>
      <c r="E12" t="s">
        <v>1469</v>
      </c>
      <c r="F12" t="s">
        <v>1470</v>
      </c>
      <c r="G12" t="s">
        <v>1469</v>
      </c>
    </row>
    <row r="13" spans="1:12" x14ac:dyDescent="0.35">
      <c r="B13" s="47">
        <v>43165</v>
      </c>
      <c r="E13" t="s">
        <v>1228</v>
      </c>
      <c r="F13" t="s">
        <v>112</v>
      </c>
      <c r="G13" t="s">
        <v>1228</v>
      </c>
    </row>
    <row r="14" spans="1:12" x14ac:dyDescent="0.35">
      <c r="B14" s="47">
        <v>43165</v>
      </c>
      <c r="E14" t="s">
        <v>1471</v>
      </c>
      <c r="F14" t="s">
        <v>371</v>
      </c>
      <c r="G14" t="s">
        <v>1471</v>
      </c>
    </row>
    <row r="15" spans="1:12" x14ac:dyDescent="0.35">
      <c r="A15" s="18">
        <v>43104</v>
      </c>
      <c r="B15" s="47">
        <v>43165</v>
      </c>
      <c r="C15" s="18"/>
      <c r="D15" s="4" t="s">
        <v>2627</v>
      </c>
      <c r="E15" t="s">
        <v>1472</v>
      </c>
      <c r="F15" t="s">
        <v>1473</v>
      </c>
      <c r="G15" t="s">
        <v>1472</v>
      </c>
    </row>
    <row r="16" spans="1:12" x14ac:dyDescent="0.35">
      <c r="B16" s="47">
        <v>43165</v>
      </c>
      <c r="E16" t="s">
        <v>1264</v>
      </c>
      <c r="F16" t="s">
        <v>1474</v>
      </c>
      <c r="G16" t="s">
        <v>1264</v>
      </c>
    </row>
    <row r="17" spans="2:7" x14ac:dyDescent="0.35">
      <c r="B17" s="47">
        <v>43165</v>
      </c>
      <c r="E17" t="s">
        <v>1475</v>
      </c>
      <c r="F17" t="s">
        <v>1476</v>
      </c>
      <c r="G17" t="s">
        <v>1475</v>
      </c>
    </row>
    <row r="18" spans="2:7" x14ac:dyDescent="0.35">
      <c r="B18" s="47">
        <v>43165</v>
      </c>
      <c r="E18" t="s">
        <v>1477</v>
      </c>
      <c r="F18" t="s">
        <v>1320</v>
      </c>
      <c r="G18" t="s">
        <v>1477</v>
      </c>
    </row>
    <row r="19" spans="2:7" x14ac:dyDescent="0.35">
      <c r="B19" s="47">
        <v>43165</v>
      </c>
      <c r="E19" t="s">
        <v>1478</v>
      </c>
      <c r="F19" t="s">
        <v>1479</v>
      </c>
      <c r="G19" t="s">
        <v>1478</v>
      </c>
    </row>
    <row r="20" spans="2:7" x14ac:dyDescent="0.35">
      <c r="B20" s="47">
        <v>43165</v>
      </c>
      <c r="E20" t="s">
        <v>1480</v>
      </c>
      <c r="F20" t="s">
        <v>1481</v>
      </c>
      <c r="G20" t="s">
        <v>1480</v>
      </c>
    </row>
    <row r="21" spans="2:7" x14ac:dyDescent="0.35">
      <c r="B21" s="47">
        <v>43165</v>
      </c>
      <c r="E21" t="s">
        <v>1482</v>
      </c>
      <c r="F21" t="s">
        <v>1483</v>
      </c>
      <c r="G21" t="s">
        <v>1482</v>
      </c>
    </row>
    <row r="22" spans="2:7" x14ac:dyDescent="0.35">
      <c r="B22" s="47">
        <v>43165</v>
      </c>
      <c r="E22" t="s">
        <v>1484</v>
      </c>
      <c r="F22" t="s">
        <v>1485</v>
      </c>
      <c r="G22" t="s">
        <v>1484</v>
      </c>
    </row>
    <row r="23" spans="2:7" x14ac:dyDescent="0.35">
      <c r="B23" s="47">
        <v>43165</v>
      </c>
      <c r="E23" t="s">
        <v>1486</v>
      </c>
      <c r="F23" t="s">
        <v>1487</v>
      </c>
      <c r="G23" t="s">
        <v>1486</v>
      </c>
    </row>
    <row r="24" spans="2:7" x14ac:dyDescent="0.35">
      <c r="B24" s="47">
        <v>43165</v>
      </c>
      <c r="E24" t="s">
        <v>1235</v>
      </c>
      <c r="F24" t="s">
        <v>1488</v>
      </c>
      <c r="G24" t="s">
        <v>1235</v>
      </c>
    </row>
    <row r="25" spans="2:7" x14ac:dyDescent="0.35">
      <c r="B25" s="47">
        <v>43165</v>
      </c>
      <c r="E25" t="s">
        <v>1489</v>
      </c>
      <c r="F25" t="s">
        <v>1490</v>
      </c>
      <c r="G25" t="s">
        <v>1489</v>
      </c>
    </row>
    <row r="26" spans="2:7" x14ac:dyDescent="0.35">
      <c r="B26" s="47">
        <v>43165</v>
      </c>
      <c r="E26" t="s">
        <v>1491</v>
      </c>
      <c r="F26" t="s">
        <v>1492</v>
      </c>
      <c r="G26" t="s">
        <v>1491</v>
      </c>
    </row>
    <row r="27" spans="2:7" x14ac:dyDescent="0.35">
      <c r="B27" s="47">
        <v>43165</v>
      </c>
      <c r="E27" t="s">
        <v>1493</v>
      </c>
      <c r="F27" t="s">
        <v>1494</v>
      </c>
      <c r="G27" t="s">
        <v>1493</v>
      </c>
    </row>
    <row r="28" spans="2:7" x14ac:dyDescent="0.35">
      <c r="B28" s="47">
        <v>43165</v>
      </c>
      <c r="E28" t="s">
        <v>1495</v>
      </c>
      <c r="F28" t="s">
        <v>1496</v>
      </c>
      <c r="G28" t="s">
        <v>1495</v>
      </c>
    </row>
    <row r="29" spans="2:7" x14ac:dyDescent="0.35">
      <c r="B29" s="47">
        <v>43165</v>
      </c>
      <c r="E29" t="s">
        <v>1497</v>
      </c>
      <c r="F29" t="s">
        <v>1498</v>
      </c>
      <c r="G29" t="s">
        <v>1497</v>
      </c>
    </row>
    <row r="30" spans="2:7" x14ac:dyDescent="0.35">
      <c r="B30" s="47">
        <v>43165</v>
      </c>
      <c r="E30" t="s">
        <v>1499</v>
      </c>
      <c r="F30" t="s">
        <v>1500</v>
      </c>
      <c r="G30" t="s">
        <v>1499</v>
      </c>
    </row>
    <row r="31" spans="2:7" x14ac:dyDescent="0.35">
      <c r="B31" s="47">
        <v>43165</v>
      </c>
      <c r="E31" t="s">
        <v>1501</v>
      </c>
      <c r="F31" t="s">
        <v>1502</v>
      </c>
      <c r="G31" t="s">
        <v>1501</v>
      </c>
    </row>
    <row r="32" spans="2:7" x14ac:dyDescent="0.35">
      <c r="B32" s="47">
        <v>43165</v>
      </c>
      <c r="E32" t="s">
        <v>1503</v>
      </c>
      <c r="F32" t="s">
        <v>1504</v>
      </c>
      <c r="G32" t="s">
        <v>1505</v>
      </c>
    </row>
    <row r="33" spans="2:7" x14ac:dyDescent="0.35">
      <c r="B33" s="47">
        <v>43165</v>
      </c>
      <c r="E33" t="s">
        <v>1226</v>
      </c>
      <c r="F33" t="s">
        <v>1506</v>
      </c>
      <c r="G33" t="s">
        <v>1226</v>
      </c>
    </row>
    <row r="34" spans="2:7" x14ac:dyDescent="0.35">
      <c r="B34" s="47">
        <v>43165</v>
      </c>
      <c r="E34" t="s">
        <v>1507</v>
      </c>
      <c r="F34" t="s">
        <v>1508</v>
      </c>
      <c r="G34" t="s">
        <v>1507</v>
      </c>
    </row>
    <row r="35" spans="2:7" x14ac:dyDescent="0.35">
      <c r="B35" s="47">
        <v>43165</v>
      </c>
      <c r="E35" t="s">
        <v>1509</v>
      </c>
      <c r="F35" t="s">
        <v>1510</v>
      </c>
      <c r="G35" t="s">
        <v>1509</v>
      </c>
    </row>
    <row r="36" spans="2:7" x14ac:dyDescent="0.35">
      <c r="B36" s="47">
        <v>43165</v>
      </c>
      <c r="E36" t="s">
        <v>1511</v>
      </c>
      <c r="F36" t="s">
        <v>1512</v>
      </c>
      <c r="G36" t="s">
        <v>1511</v>
      </c>
    </row>
    <row r="37" spans="2:7" x14ac:dyDescent="0.35">
      <c r="B37" s="47">
        <v>43165</v>
      </c>
      <c r="E37" t="s">
        <v>1513</v>
      </c>
      <c r="F37" t="s">
        <v>1514</v>
      </c>
      <c r="G37" t="s">
        <v>1513</v>
      </c>
    </row>
    <row r="38" spans="2:7" x14ac:dyDescent="0.35">
      <c r="B38" s="47">
        <v>43165</v>
      </c>
      <c r="E38" t="s">
        <v>1515</v>
      </c>
      <c r="F38" t="s">
        <v>1516</v>
      </c>
      <c r="G38" t="s">
        <v>1515</v>
      </c>
    </row>
    <row r="39" spans="2:7" x14ac:dyDescent="0.35">
      <c r="B39" s="47">
        <v>43165</v>
      </c>
      <c r="E39" t="s">
        <v>1517</v>
      </c>
      <c r="F39" t="s">
        <v>1518</v>
      </c>
      <c r="G39" t="s">
        <v>1519</v>
      </c>
    </row>
    <row r="40" spans="2:7" x14ac:dyDescent="0.35">
      <c r="B40" s="47">
        <v>43165</v>
      </c>
      <c r="E40" t="s">
        <v>1520</v>
      </c>
      <c r="F40" t="s">
        <v>1521</v>
      </c>
      <c r="G40" t="s">
        <v>1520</v>
      </c>
    </row>
    <row r="41" spans="2:7" x14ac:dyDescent="0.35">
      <c r="B41" s="47">
        <v>43165</v>
      </c>
      <c r="E41" t="s">
        <v>1522</v>
      </c>
      <c r="F41" t="s">
        <v>1523</v>
      </c>
      <c r="G41" t="s">
        <v>1522</v>
      </c>
    </row>
    <row r="42" spans="2:7" x14ac:dyDescent="0.35">
      <c r="B42" s="47">
        <v>43165</v>
      </c>
      <c r="E42" t="s">
        <v>1524</v>
      </c>
      <c r="F42" t="s">
        <v>1324</v>
      </c>
      <c r="G42" t="s">
        <v>1524</v>
      </c>
    </row>
    <row r="43" spans="2:7" x14ac:dyDescent="0.35">
      <c r="B43" s="47">
        <v>43165</v>
      </c>
      <c r="E43" t="s">
        <v>1525</v>
      </c>
      <c r="F43" t="s">
        <v>1349</v>
      </c>
      <c r="G43" t="s">
        <v>1526</v>
      </c>
    </row>
    <row r="44" spans="2:7" x14ac:dyDescent="0.35">
      <c r="B44" s="47">
        <v>43165</v>
      </c>
      <c r="E44" t="s">
        <v>1527</v>
      </c>
      <c r="F44" t="s">
        <v>1528</v>
      </c>
      <c r="G44" t="s">
        <v>1529</v>
      </c>
    </row>
    <row r="45" spans="2:7" x14ac:dyDescent="0.35">
      <c r="B45" s="47">
        <v>43165</v>
      </c>
      <c r="E45" t="s">
        <v>1530</v>
      </c>
      <c r="F45" t="s">
        <v>1531</v>
      </c>
      <c r="G45" t="s">
        <v>1530</v>
      </c>
    </row>
    <row r="46" spans="2:7" x14ac:dyDescent="0.35">
      <c r="B46" s="47">
        <v>43165</v>
      </c>
      <c r="E46" t="s">
        <v>1532</v>
      </c>
      <c r="F46" t="s">
        <v>1533</v>
      </c>
      <c r="G46" t="s">
        <v>1532</v>
      </c>
    </row>
    <row r="47" spans="2:7" x14ac:dyDescent="0.35">
      <c r="B47" s="47">
        <v>43165</v>
      </c>
      <c r="E47" t="s">
        <v>1534</v>
      </c>
      <c r="F47" t="s">
        <v>54</v>
      </c>
      <c r="G47" t="s">
        <v>1534</v>
      </c>
    </row>
    <row r="48" spans="2:7" x14ac:dyDescent="0.35">
      <c r="B48" s="47">
        <v>43165</v>
      </c>
      <c r="E48" t="s">
        <v>1535</v>
      </c>
      <c r="F48" t="s">
        <v>1536</v>
      </c>
      <c r="G48" t="s">
        <v>1537</v>
      </c>
    </row>
    <row r="49" spans="1:7" x14ac:dyDescent="0.35">
      <c r="B49" s="47">
        <v>43165</v>
      </c>
      <c r="E49" t="s">
        <v>1538</v>
      </c>
      <c r="F49" t="s">
        <v>1539</v>
      </c>
      <c r="G49" t="s">
        <v>1540</v>
      </c>
    </row>
    <row r="50" spans="1:7" x14ac:dyDescent="0.35">
      <c r="B50" s="47">
        <v>43165</v>
      </c>
      <c r="E50" t="s">
        <v>1541</v>
      </c>
      <c r="F50" t="s">
        <v>51</v>
      </c>
      <c r="G50" t="s">
        <v>1541</v>
      </c>
    </row>
    <row r="51" spans="1:7" x14ac:dyDescent="0.35">
      <c r="B51" s="47">
        <v>43165</v>
      </c>
      <c r="E51" t="s">
        <v>1542</v>
      </c>
      <c r="F51" t="s">
        <v>1543</v>
      </c>
      <c r="G51" t="s">
        <v>1542</v>
      </c>
    </row>
    <row r="52" spans="1:7" x14ac:dyDescent="0.35">
      <c r="B52" s="47">
        <v>43165</v>
      </c>
      <c r="E52" t="s">
        <v>1544</v>
      </c>
      <c r="F52" t="s">
        <v>1545</v>
      </c>
      <c r="G52" t="s">
        <v>1546</v>
      </c>
    </row>
    <row r="53" spans="1:7" x14ac:dyDescent="0.35">
      <c r="B53" s="47">
        <v>43165</v>
      </c>
      <c r="E53" t="s">
        <v>1547</v>
      </c>
      <c r="F53" t="s">
        <v>1548</v>
      </c>
      <c r="G53" t="s">
        <v>1549</v>
      </c>
    </row>
    <row r="54" spans="1:7" x14ac:dyDescent="0.35">
      <c r="B54" s="47">
        <v>43165</v>
      </c>
      <c r="E54" t="s">
        <v>1550</v>
      </c>
      <c r="F54" t="s">
        <v>1551</v>
      </c>
      <c r="G54" t="s">
        <v>1552</v>
      </c>
    </row>
    <row r="55" spans="1:7" x14ac:dyDescent="0.35">
      <c r="B55" s="47">
        <v>43165</v>
      </c>
      <c r="E55" t="s">
        <v>1553</v>
      </c>
      <c r="F55" t="s">
        <v>1554</v>
      </c>
      <c r="G55" t="s">
        <v>1553</v>
      </c>
    </row>
    <row r="56" spans="1:7" x14ac:dyDescent="0.35">
      <c r="B56" s="47">
        <v>43165</v>
      </c>
      <c r="E56" t="s">
        <v>1555</v>
      </c>
      <c r="F56" t="s">
        <v>1556</v>
      </c>
      <c r="G56" t="s">
        <v>1555</v>
      </c>
    </row>
    <row r="57" spans="1:7" x14ac:dyDescent="0.35">
      <c r="B57" s="47">
        <v>43165</v>
      </c>
      <c r="E57" t="s">
        <v>1557</v>
      </c>
      <c r="F57" t="s">
        <v>156</v>
      </c>
      <c r="G57" t="s">
        <v>1557</v>
      </c>
    </row>
    <row r="58" spans="1:7" x14ac:dyDescent="0.35">
      <c r="B58" s="47">
        <v>43165</v>
      </c>
      <c r="E58" t="s">
        <v>1558</v>
      </c>
      <c r="F58" t="s">
        <v>1559</v>
      </c>
      <c r="G58" t="s">
        <v>1558</v>
      </c>
    </row>
    <row r="59" spans="1:7" x14ac:dyDescent="0.35">
      <c r="A59" s="18">
        <v>43104</v>
      </c>
      <c r="B59" s="47">
        <v>43165</v>
      </c>
      <c r="C59" s="18"/>
      <c r="D59" s="4" t="s">
        <v>2627</v>
      </c>
      <c r="E59" t="s">
        <v>1560</v>
      </c>
      <c r="F59" t="s">
        <v>1561</v>
      </c>
      <c r="G59" t="s">
        <v>1560</v>
      </c>
    </row>
    <row r="60" spans="1:7" x14ac:dyDescent="0.35">
      <c r="B60" s="47">
        <v>43165</v>
      </c>
      <c r="E60" t="s">
        <v>1562</v>
      </c>
      <c r="F60" t="s">
        <v>1563</v>
      </c>
      <c r="G60" t="s">
        <v>1562</v>
      </c>
    </row>
    <row r="61" spans="1:7" x14ac:dyDescent="0.35">
      <c r="B61" s="47">
        <v>43165</v>
      </c>
      <c r="E61" t="s">
        <v>1564</v>
      </c>
      <c r="F61" t="s">
        <v>1565</v>
      </c>
      <c r="G61" t="s">
        <v>1255</v>
      </c>
    </row>
    <row r="62" spans="1:7" x14ac:dyDescent="0.35">
      <c r="B62" s="47">
        <v>43165</v>
      </c>
      <c r="E62" t="s">
        <v>1566</v>
      </c>
      <c r="F62" t="s">
        <v>1567</v>
      </c>
      <c r="G62" t="s">
        <v>1566</v>
      </c>
    </row>
    <row r="63" spans="1:7" x14ac:dyDescent="0.35">
      <c r="B63" s="47">
        <v>43165</v>
      </c>
      <c r="E63" t="s">
        <v>1568</v>
      </c>
      <c r="F63" t="s">
        <v>1569</v>
      </c>
      <c r="G63" t="s">
        <v>1568</v>
      </c>
    </row>
    <row r="64" spans="1:7" x14ac:dyDescent="0.35">
      <c r="B64" s="47">
        <v>43165</v>
      </c>
      <c r="E64" t="s">
        <v>1570</v>
      </c>
      <c r="F64" t="s">
        <v>1571</v>
      </c>
      <c r="G64" t="s">
        <v>1570</v>
      </c>
    </row>
    <row r="65" spans="2:10" x14ac:dyDescent="0.35">
      <c r="B65" s="47">
        <v>43165</v>
      </c>
      <c r="E65" t="s">
        <v>1572</v>
      </c>
      <c r="F65" t="s">
        <v>1573</v>
      </c>
      <c r="G65" t="s">
        <v>1574</v>
      </c>
    </row>
    <row r="66" spans="2:10" x14ac:dyDescent="0.35">
      <c r="B66" s="47">
        <v>43165</v>
      </c>
      <c r="E66" t="s">
        <v>1575</v>
      </c>
      <c r="F66" t="s">
        <v>1576</v>
      </c>
      <c r="G66" t="s">
        <v>1577</v>
      </c>
      <c r="J66">
        <v>0</v>
      </c>
    </row>
    <row r="67" spans="2:10" x14ac:dyDescent="0.35">
      <c r="B67" s="47">
        <v>43165</v>
      </c>
      <c r="E67" t="s">
        <v>1578</v>
      </c>
      <c r="F67" t="s">
        <v>1579</v>
      </c>
      <c r="G67" t="s">
        <v>1578</v>
      </c>
    </row>
    <row r="68" spans="2:10" x14ac:dyDescent="0.35">
      <c r="B68" s="47">
        <v>43165</v>
      </c>
      <c r="E68" t="s">
        <v>1580</v>
      </c>
      <c r="F68" t="s">
        <v>1581</v>
      </c>
      <c r="G68" t="s">
        <v>1580</v>
      </c>
    </row>
    <row r="69" spans="2:10" x14ac:dyDescent="0.35">
      <c r="B69" s="47">
        <v>43165</v>
      </c>
      <c r="E69" t="s">
        <v>1582</v>
      </c>
      <c r="F69" t="s">
        <v>1583</v>
      </c>
      <c r="G69" t="s">
        <v>1582</v>
      </c>
    </row>
    <row r="70" spans="2:10" x14ac:dyDescent="0.35">
      <c r="B70" s="47">
        <v>43165</v>
      </c>
      <c r="E70" t="s">
        <v>1584</v>
      </c>
      <c r="F70" t="s">
        <v>1585</v>
      </c>
      <c r="G70" t="s">
        <v>1584</v>
      </c>
    </row>
    <row r="71" spans="2:10" x14ac:dyDescent="0.35">
      <c r="B71" s="47">
        <v>43165</v>
      </c>
      <c r="E71" t="s">
        <v>1586</v>
      </c>
      <c r="F71" t="s">
        <v>1587</v>
      </c>
      <c r="G71" t="s">
        <v>1586</v>
      </c>
    </row>
    <row r="72" spans="2:10" x14ac:dyDescent="0.35">
      <c r="B72" s="47">
        <v>43165</v>
      </c>
      <c r="E72" t="s">
        <v>1588</v>
      </c>
      <c r="F72" t="s">
        <v>1589</v>
      </c>
      <c r="G72" t="s">
        <v>1588</v>
      </c>
    </row>
    <row r="73" spans="2:10" x14ac:dyDescent="0.35">
      <c r="B73" s="47">
        <v>43165</v>
      </c>
      <c r="E73" t="s">
        <v>1590</v>
      </c>
      <c r="F73" t="s">
        <v>1591</v>
      </c>
      <c r="G73" t="s">
        <v>1590</v>
      </c>
    </row>
    <row r="74" spans="2:10" x14ac:dyDescent="0.35">
      <c r="B74" s="47">
        <v>43165</v>
      </c>
      <c r="E74" t="s">
        <v>1592</v>
      </c>
      <c r="F74" t="s">
        <v>1593</v>
      </c>
      <c r="G74" t="s">
        <v>1594</v>
      </c>
    </row>
    <row r="75" spans="2:10" x14ac:dyDescent="0.35">
      <c r="B75" s="47">
        <v>43165</v>
      </c>
      <c r="E75" t="s">
        <v>1595</v>
      </c>
      <c r="F75" t="s">
        <v>1596</v>
      </c>
      <c r="G75" t="s">
        <v>1597</v>
      </c>
    </row>
    <row r="76" spans="2:10" x14ac:dyDescent="0.35">
      <c r="B76" s="47">
        <v>43165</v>
      </c>
      <c r="E76" t="s">
        <v>1598</v>
      </c>
      <c r="F76" t="s">
        <v>1599</v>
      </c>
      <c r="G76" t="s">
        <v>1598</v>
      </c>
    </row>
    <row r="77" spans="2:10" x14ac:dyDescent="0.35">
      <c r="B77" s="47">
        <v>43165</v>
      </c>
      <c r="E77" t="s">
        <v>1600</v>
      </c>
      <c r="F77" t="s">
        <v>1601</v>
      </c>
      <c r="G77" t="s">
        <v>1600</v>
      </c>
    </row>
    <row r="78" spans="2:10" x14ac:dyDescent="0.35">
      <c r="B78" s="47">
        <v>43165</v>
      </c>
      <c r="E78" t="s">
        <v>1252</v>
      </c>
      <c r="F78" t="s">
        <v>1602</v>
      </c>
      <c r="G78" t="s">
        <v>1252</v>
      </c>
    </row>
    <row r="79" spans="2:10" x14ac:dyDescent="0.35">
      <c r="B79" s="47">
        <v>43165</v>
      </c>
      <c r="E79" t="s">
        <v>1603</v>
      </c>
      <c r="F79" t="s">
        <v>1604</v>
      </c>
      <c r="G79" t="s">
        <v>1603</v>
      </c>
    </row>
    <row r="80" spans="2:10" x14ac:dyDescent="0.35">
      <c r="B80" s="47">
        <v>43165</v>
      </c>
      <c r="E80" t="s">
        <v>1605</v>
      </c>
      <c r="F80" t="s">
        <v>1606</v>
      </c>
      <c r="G80" t="s">
        <v>1605</v>
      </c>
    </row>
    <row r="81" spans="2:10" x14ac:dyDescent="0.35">
      <c r="B81" s="47">
        <v>43165</v>
      </c>
      <c r="E81" t="s">
        <v>1607</v>
      </c>
      <c r="F81" t="s">
        <v>1608</v>
      </c>
      <c r="G81" t="s">
        <v>1607</v>
      </c>
    </row>
    <row r="82" spans="2:10" x14ac:dyDescent="0.35">
      <c r="B82" s="47">
        <v>43165</v>
      </c>
      <c r="E82" t="s">
        <v>1609</v>
      </c>
      <c r="F82" t="s">
        <v>1335</v>
      </c>
      <c r="G82" t="s">
        <v>1609</v>
      </c>
    </row>
    <row r="83" spans="2:10" x14ac:dyDescent="0.35">
      <c r="B83" s="47">
        <v>43165</v>
      </c>
      <c r="E83" t="s">
        <v>1610</v>
      </c>
      <c r="F83" t="s">
        <v>1611</v>
      </c>
      <c r="G83" t="s">
        <v>1610</v>
      </c>
    </row>
    <row r="84" spans="2:10" x14ac:dyDescent="0.35">
      <c r="B84" s="47">
        <v>43165</v>
      </c>
      <c r="E84" t="s">
        <v>1336</v>
      </c>
      <c r="F84" t="s">
        <v>1612</v>
      </c>
      <c r="G84" t="s">
        <v>1336</v>
      </c>
    </row>
    <row r="85" spans="2:10" x14ac:dyDescent="0.35">
      <c r="B85" s="47">
        <v>43165</v>
      </c>
      <c r="E85" t="s">
        <v>1237</v>
      </c>
      <c r="F85" t="s">
        <v>1331</v>
      </c>
      <c r="G85" t="s">
        <v>1237</v>
      </c>
    </row>
    <row r="86" spans="2:10" x14ac:dyDescent="0.35">
      <c r="B86" s="47">
        <v>43165</v>
      </c>
      <c r="E86" t="s">
        <v>1613</v>
      </c>
      <c r="F86" t="s">
        <v>1614</v>
      </c>
      <c r="G86" t="s">
        <v>1613</v>
      </c>
    </row>
    <row r="87" spans="2:10" x14ac:dyDescent="0.35">
      <c r="B87" s="47">
        <v>43165</v>
      </c>
      <c r="E87" t="s">
        <v>1615</v>
      </c>
      <c r="F87" t="s">
        <v>1616</v>
      </c>
      <c r="G87" t="s">
        <v>1615</v>
      </c>
    </row>
    <row r="88" spans="2:10" x14ac:dyDescent="0.35">
      <c r="B88" s="47">
        <v>43165</v>
      </c>
      <c r="E88" t="s">
        <v>1617</v>
      </c>
      <c r="F88" t="s">
        <v>1618</v>
      </c>
      <c r="G88" t="s">
        <v>1617</v>
      </c>
    </row>
    <row r="89" spans="2:10" x14ac:dyDescent="0.35">
      <c r="B89" s="47">
        <v>43165</v>
      </c>
      <c r="E89" t="s">
        <v>1619</v>
      </c>
      <c r="F89" t="s">
        <v>110</v>
      </c>
      <c r="G89" t="s">
        <v>1619</v>
      </c>
    </row>
    <row r="90" spans="2:10" x14ac:dyDescent="0.35">
      <c r="B90" s="47">
        <v>43165</v>
      </c>
      <c r="E90" t="s">
        <v>1620</v>
      </c>
      <c r="F90" t="s">
        <v>1621</v>
      </c>
      <c r="G90" t="s">
        <v>1620</v>
      </c>
    </row>
    <row r="91" spans="2:10" x14ac:dyDescent="0.35">
      <c r="B91" s="47">
        <v>43165</v>
      </c>
      <c r="E91" t="s">
        <v>1622</v>
      </c>
      <c r="F91" t="s">
        <v>1623</v>
      </c>
      <c r="G91" t="s">
        <v>1622</v>
      </c>
    </row>
    <row r="92" spans="2:10" x14ac:dyDescent="0.35">
      <c r="B92" s="47">
        <v>43165</v>
      </c>
      <c r="E92" t="s">
        <v>1624</v>
      </c>
      <c r="F92" t="s">
        <v>1625</v>
      </c>
      <c r="G92" t="s">
        <v>1624</v>
      </c>
    </row>
    <row r="93" spans="2:10" x14ac:dyDescent="0.35">
      <c r="B93" s="47">
        <v>43165</v>
      </c>
      <c r="E93" t="s">
        <v>1626</v>
      </c>
      <c r="F93" t="s">
        <v>1627</v>
      </c>
      <c r="G93" t="s">
        <v>1626</v>
      </c>
    </row>
    <row r="94" spans="2:10" x14ac:dyDescent="0.35">
      <c r="B94" s="47">
        <v>43165</v>
      </c>
      <c r="E94" t="s">
        <v>1628</v>
      </c>
      <c r="F94" t="s">
        <v>1629</v>
      </c>
      <c r="G94" t="s">
        <v>1628</v>
      </c>
    </row>
    <row r="95" spans="2:10" x14ac:dyDescent="0.35">
      <c r="B95" s="47">
        <v>43165</v>
      </c>
      <c r="E95" t="s">
        <v>1630</v>
      </c>
      <c r="F95" t="s">
        <v>1631</v>
      </c>
      <c r="G95" t="s">
        <v>1632</v>
      </c>
      <c r="J95">
        <v>0</v>
      </c>
    </row>
    <row r="96" spans="2:10" x14ac:dyDescent="0.35">
      <c r="B96" s="47">
        <v>43165</v>
      </c>
      <c r="E96" t="s">
        <v>1633</v>
      </c>
      <c r="F96" t="s">
        <v>1634</v>
      </c>
      <c r="G96" t="s">
        <v>1633</v>
      </c>
    </row>
    <row r="97" spans="2:7" x14ac:dyDescent="0.35">
      <c r="B97" s="47">
        <v>43165</v>
      </c>
      <c r="E97" t="s">
        <v>1635</v>
      </c>
      <c r="F97" t="s">
        <v>1636</v>
      </c>
      <c r="G97" t="s">
        <v>1635</v>
      </c>
    </row>
    <row r="98" spans="2:7" x14ac:dyDescent="0.35">
      <c r="B98" s="47">
        <v>43165</v>
      </c>
      <c r="E98" t="s">
        <v>1637</v>
      </c>
      <c r="F98" t="s">
        <v>1638</v>
      </c>
      <c r="G98" t="s">
        <v>1637</v>
      </c>
    </row>
    <row r="99" spans="2:7" x14ac:dyDescent="0.35">
      <c r="B99" s="47">
        <v>43165</v>
      </c>
      <c r="E99" t="s">
        <v>1639</v>
      </c>
      <c r="F99" t="s">
        <v>1640</v>
      </c>
      <c r="G99" t="s">
        <v>1641</v>
      </c>
    </row>
    <row r="100" spans="2:7" x14ac:dyDescent="0.35">
      <c r="B100" s="47">
        <v>43165</v>
      </c>
      <c r="E100" t="s">
        <v>1642</v>
      </c>
      <c r="F100" t="s">
        <v>1643</v>
      </c>
      <c r="G100" t="s">
        <v>1642</v>
      </c>
    </row>
    <row r="101" spans="2:7" x14ac:dyDescent="0.35">
      <c r="B101" s="47">
        <v>43165</v>
      </c>
      <c r="E101" t="s">
        <v>1260</v>
      </c>
      <c r="F101" t="s">
        <v>1644</v>
      </c>
      <c r="G101" t="s">
        <v>1260</v>
      </c>
    </row>
    <row r="102" spans="2:7" x14ac:dyDescent="0.35">
      <c r="B102" s="47">
        <v>43165</v>
      </c>
      <c r="E102" t="s">
        <v>1645</v>
      </c>
      <c r="F102" t="s">
        <v>1646</v>
      </c>
      <c r="G102" t="s">
        <v>1645</v>
      </c>
    </row>
    <row r="103" spans="2:7" x14ac:dyDescent="0.35">
      <c r="B103" s="47">
        <v>43165</v>
      </c>
      <c r="E103" t="s">
        <v>1647</v>
      </c>
      <c r="F103" t="s">
        <v>1648</v>
      </c>
      <c r="G103" t="s">
        <v>1647</v>
      </c>
    </row>
    <row r="104" spans="2:7" x14ac:dyDescent="0.35">
      <c r="B104" s="47">
        <v>43165</v>
      </c>
      <c r="E104" t="s">
        <v>1263</v>
      </c>
      <c r="F104" t="s">
        <v>1345</v>
      </c>
      <c r="G104" t="s">
        <v>1263</v>
      </c>
    </row>
    <row r="105" spans="2:7" x14ac:dyDescent="0.35">
      <c r="B105" s="47">
        <v>43165</v>
      </c>
      <c r="E105" t="s">
        <v>1649</v>
      </c>
      <c r="F105" t="s">
        <v>1341</v>
      </c>
      <c r="G105" t="s">
        <v>1649</v>
      </c>
    </row>
    <row r="106" spans="2:7" x14ac:dyDescent="0.35">
      <c r="B106" s="47">
        <v>43165</v>
      </c>
      <c r="E106" t="s">
        <v>1650</v>
      </c>
      <c r="F106" t="s">
        <v>1651</v>
      </c>
      <c r="G106" t="s">
        <v>1652</v>
      </c>
    </row>
    <row r="107" spans="2:7" x14ac:dyDescent="0.35">
      <c r="B107" s="47">
        <v>43165</v>
      </c>
      <c r="E107" t="s">
        <v>1653</v>
      </c>
      <c r="F107" t="s">
        <v>1654</v>
      </c>
      <c r="G107" t="s">
        <v>1653</v>
      </c>
    </row>
    <row r="108" spans="2:7" x14ac:dyDescent="0.35">
      <c r="B108" s="47">
        <v>43165</v>
      </c>
      <c r="E108" t="s">
        <v>1655</v>
      </c>
      <c r="F108" t="s">
        <v>1656</v>
      </c>
      <c r="G108" t="s">
        <v>1655</v>
      </c>
    </row>
    <row r="109" spans="2:7" x14ac:dyDescent="0.35">
      <c r="B109" s="47">
        <v>43165</v>
      </c>
      <c r="E109" t="s">
        <v>1657</v>
      </c>
      <c r="F109" t="s">
        <v>1658</v>
      </c>
      <c r="G109" t="s">
        <v>1657</v>
      </c>
    </row>
    <row r="110" spans="2:7" x14ac:dyDescent="0.35">
      <c r="B110" s="47">
        <v>43165</v>
      </c>
      <c r="E110" t="s">
        <v>1659</v>
      </c>
      <c r="F110" t="s">
        <v>1343</v>
      </c>
      <c r="G110" t="s">
        <v>1659</v>
      </c>
    </row>
    <row r="111" spans="2:7" x14ac:dyDescent="0.35">
      <c r="B111" s="47">
        <v>43165</v>
      </c>
      <c r="E111" t="s">
        <v>1236</v>
      </c>
      <c r="F111" t="s">
        <v>27</v>
      </c>
      <c r="G111" t="s">
        <v>1236</v>
      </c>
    </row>
    <row r="112" spans="2:7" x14ac:dyDescent="0.35">
      <c r="B112" s="47">
        <v>43165</v>
      </c>
      <c r="E112" t="s">
        <v>1660</v>
      </c>
      <c r="F112" t="s">
        <v>1661</v>
      </c>
      <c r="G112" t="s">
        <v>1660</v>
      </c>
    </row>
    <row r="113" spans="2:10" x14ac:dyDescent="0.35">
      <c r="B113" s="47">
        <v>43165</v>
      </c>
      <c r="E113" t="s">
        <v>1261</v>
      </c>
      <c r="F113" t="s">
        <v>1662</v>
      </c>
      <c r="G113" t="s">
        <v>1261</v>
      </c>
    </row>
    <row r="114" spans="2:10" x14ac:dyDescent="0.35">
      <c r="B114" s="47">
        <v>43165</v>
      </c>
      <c r="E114" t="s">
        <v>1663</v>
      </c>
      <c r="F114" t="s">
        <v>1664</v>
      </c>
      <c r="G114" t="s">
        <v>1663</v>
      </c>
    </row>
    <row r="115" spans="2:10" x14ac:dyDescent="0.35">
      <c r="B115" s="47">
        <v>43165</v>
      </c>
      <c r="E115" t="s">
        <v>1665</v>
      </c>
      <c r="F115" t="s">
        <v>1666</v>
      </c>
      <c r="G115" t="s">
        <v>1665</v>
      </c>
    </row>
    <row r="116" spans="2:10" x14ac:dyDescent="0.35">
      <c r="B116" s="47">
        <v>43165</v>
      </c>
      <c r="E116" t="s">
        <v>1667</v>
      </c>
      <c r="F116" t="s">
        <v>1668</v>
      </c>
      <c r="G116" t="s">
        <v>1667</v>
      </c>
    </row>
    <row r="117" spans="2:10" x14ac:dyDescent="0.35">
      <c r="B117" s="47">
        <v>43165</v>
      </c>
      <c r="E117" t="s">
        <v>1669</v>
      </c>
      <c r="F117" t="s">
        <v>1670</v>
      </c>
      <c r="G117" t="s">
        <v>1669</v>
      </c>
    </row>
    <row r="118" spans="2:10" x14ac:dyDescent="0.35">
      <c r="B118" s="47">
        <v>43165</v>
      </c>
      <c r="E118" t="s">
        <v>1671</v>
      </c>
      <c r="F118" t="s">
        <v>1672</v>
      </c>
      <c r="G118" t="s">
        <v>1671</v>
      </c>
    </row>
    <row r="119" spans="2:10" x14ac:dyDescent="0.35">
      <c r="B119" s="47">
        <v>43165</v>
      </c>
      <c r="E119" t="s">
        <v>1673</v>
      </c>
      <c r="F119" t="s">
        <v>1674</v>
      </c>
      <c r="G119" t="s">
        <v>1675</v>
      </c>
      <c r="J119">
        <v>0</v>
      </c>
    </row>
    <row r="120" spans="2:10" x14ac:dyDescent="0.35">
      <c r="B120" s="47">
        <v>43165</v>
      </c>
      <c r="E120" t="s">
        <v>1676</v>
      </c>
      <c r="F120" t="s">
        <v>1677</v>
      </c>
      <c r="G120" t="s">
        <v>1676</v>
      </c>
    </row>
    <row r="121" spans="2:10" x14ac:dyDescent="0.35">
      <c r="B121" s="47">
        <v>43165</v>
      </c>
      <c r="E121" t="s">
        <v>1678</v>
      </c>
      <c r="F121" t="s">
        <v>1679</v>
      </c>
      <c r="G121" t="s">
        <v>1678</v>
      </c>
    </row>
    <row r="122" spans="2:10" x14ac:dyDescent="0.35">
      <c r="B122" s="47">
        <v>43165</v>
      </c>
      <c r="E122" t="s">
        <v>1680</v>
      </c>
      <c r="F122" t="s">
        <v>1351</v>
      </c>
      <c r="G122" t="s">
        <v>1681</v>
      </c>
      <c r="J122">
        <v>0</v>
      </c>
    </row>
    <row r="123" spans="2:10" x14ac:dyDescent="0.35">
      <c r="B123" s="47">
        <v>43165</v>
      </c>
      <c r="E123" t="s">
        <v>1682</v>
      </c>
      <c r="F123" t="s">
        <v>1683</v>
      </c>
      <c r="G123" t="s">
        <v>1682</v>
      </c>
    </row>
    <row r="124" spans="2:10" x14ac:dyDescent="0.35">
      <c r="B124" s="47">
        <v>43165</v>
      </c>
      <c r="E124" t="s">
        <v>1684</v>
      </c>
      <c r="F124" t="s">
        <v>1685</v>
      </c>
      <c r="G124" t="s">
        <v>1684</v>
      </c>
    </row>
    <row r="125" spans="2:10" x14ac:dyDescent="0.35">
      <c r="B125" s="47">
        <v>43165</v>
      </c>
      <c r="E125" t="s">
        <v>1686</v>
      </c>
      <c r="F125" t="s">
        <v>1687</v>
      </c>
      <c r="G125" t="s">
        <v>1686</v>
      </c>
    </row>
    <row r="126" spans="2:10" x14ac:dyDescent="0.35">
      <c r="B126" s="47">
        <v>43165</v>
      </c>
      <c r="E126" t="s">
        <v>1688</v>
      </c>
      <c r="F126" t="s">
        <v>1689</v>
      </c>
      <c r="G126" t="s">
        <v>1688</v>
      </c>
    </row>
    <row r="127" spans="2:10" x14ac:dyDescent="0.35">
      <c r="B127" s="47">
        <v>43165</v>
      </c>
      <c r="E127" t="s">
        <v>1690</v>
      </c>
      <c r="F127" t="s">
        <v>1691</v>
      </c>
      <c r="G127" t="s">
        <v>1690</v>
      </c>
    </row>
    <row r="128" spans="2:10" x14ac:dyDescent="0.35">
      <c r="B128" s="47">
        <v>43165</v>
      </c>
      <c r="E128" t="s">
        <v>1692</v>
      </c>
      <c r="F128" t="s">
        <v>1693</v>
      </c>
      <c r="G128" t="s">
        <v>1692</v>
      </c>
    </row>
    <row r="129" spans="2:10" x14ac:dyDescent="0.35">
      <c r="B129" s="47">
        <v>43165</v>
      </c>
      <c r="E129" t="s">
        <v>1694</v>
      </c>
      <c r="F129" t="s">
        <v>1695</v>
      </c>
      <c r="G129" t="s">
        <v>1694</v>
      </c>
    </row>
    <row r="130" spans="2:10" x14ac:dyDescent="0.35">
      <c r="B130" s="47">
        <v>43165</v>
      </c>
      <c r="E130" t="s">
        <v>1696</v>
      </c>
      <c r="F130" t="s">
        <v>1697</v>
      </c>
      <c r="G130" t="s">
        <v>1696</v>
      </c>
    </row>
    <row r="131" spans="2:10" x14ac:dyDescent="0.35">
      <c r="B131" s="47">
        <v>43165</v>
      </c>
      <c r="E131" t="s">
        <v>1698</v>
      </c>
      <c r="F131" t="s">
        <v>1365</v>
      </c>
      <c r="G131" t="s">
        <v>1698</v>
      </c>
    </row>
    <row r="132" spans="2:10" x14ac:dyDescent="0.35">
      <c r="B132" s="47">
        <v>43165</v>
      </c>
      <c r="E132" t="s">
        <v>1699</v>
      </c>
      <c r="F132" t="s">
        <v>1700</v>
      </c>
      <c r="G132" t="s">
        <v>1701</v>
      </c>
      <c r="J132">
        <v>0</v>
      </c>
    </row>
    <row r="133" spans="2:10" x14ac:dyDescent="0.35">
      <c r="B133" s="47">
        <v>43165</v>
      </c>
      <c r="E133" t="s">
        <v>1702</v>
      </c>
      <c r="F133" t="s">
        <v>1703</v>
      </c>
      <c r="G133" t="s">
        <v>1702</v>
      </c>
    </row>
    <row r="134" spans="2:10" x14ac:dyDescent="0.35">
      <c r="B134" s="47">
        <v>43165</v>
      </c>
      <c r="E134" t="s">
        <v>1704</v>
      </c>
      <c r="F134" t="s">
        <v>1705</v>
      </c>
      <c r="G134" t="s">
        <v>1704</v>
      </c>
    </row>
    <row r="135" spans="2:10" x14ac:dyDescent="0.35">
      <c r="B135" s="47">
        <v>43165</v>
      </c>
      <c r="E135" t="s">
        <v>1259</v>
      </c>
      <c r="F135" t="s">
        <v>1706</v>
      </c>
      <c r="G135" t="s">
        <v>1259</v>
      </c>
    </row>
    <row r="136" spans="2:10" x14ac:dyDescent="0.35">
      <c r="B136" s="47">
        <v>43165</v>
      </c>
      <c r="E136" t="s">
        <v>1707</v>
      </c>
      <c r="F136" t="s">
        <v>1708</v>
      </c>
      <c r="G136" t="s">
        <v>1707</v>
      </c>
    </row>
    <row r="137" spans="2:10" x14ac:dyDescent="0.35">
      <c r="B137" s="47">
        <v>43165</v>
      </c>
      <c r="E137" t="s">
        <v>1709</v>
      </c>
      <c r="F137" t="s">
        <v>1710</v>
      </c>
      <c r="G137" t="s">
        <v>1709</v>
      </c>
    </row>
    <row r="138" spans="2:10" x14ac:dyDescent="0.35">
      <c r="B138" s="47">
        <v>43165</v>
      </c>
      <c r="E138" t="s">
        <v>1711</v>
      </c>
      <c r="F138" t="s">
        <v>1369</v>
      </c>
      <c r="G138" t="s">
        <v>1711</v>
      </c>
    </row>
    <row r="139" spans="2:10" x14ac:dyDescent="0.35">
      <c r="B139" s="47">
        <v>43165</v>
      </c>
      <c r="E139" t="s">
        <v>1712</v>
      </c>
      <c r="F139" t="s">
        <v>1713</v>
      </c>
      <c r="G139" t="s">
        <v>1714</v>
      </c>
    </row>
    <row r="140" spans="2:10" x14ac:dyDescent="0.35">
      <c r="B140" s="47">
        <v>43165</v>
      </c>
      <c r="E140" t="s">
        <v>1715</v>
      </c>
      <c r="F140" t="s">
        <v>1716</v>
      </c>
      <c r="G140" t="s">
        <v>1715</v>
      </c>
    </row>
    <row r="141" spans="2:10" x14ac:dyDescent="0.35">
      <c r="B141" s="47">
        <v>43165</v>
      </c>
      <c r="E141" t="s">
        <v>1717</v>
      </c>
      <c r="F141" t="s">
        <v>1718</v>
      </c>
      <c r="G141" t="s">
        <v>1717</v>
      </c>
    </row>
    <row r="142" spans="2:10" x14ac:dyDescent="0.35">
      <c r="B142" s="47">
        <v>43165</v>
      </c>
      <c r="E142" t="s">
        <v>1719</v>
      </c>
      <c r="F142" t="s">
        <v>1720</v>
      </c>
      <c r="G142" t="s">
        <v>1719</v>
      </c>
    </row>
    <row r="143" spans="2:10" x14ac:dyDescent="0.35">
      <c r="B143" s="47">
        <v>43165</v>
      </c>
      <c r="E143" t="s">
        <v>1721</v>
      </c>
      <c r="F143" t="s">
        <v>1436</v>
      </c>
      <c r="G143" t="s">
        <v>1721</v>
      </c>
    </row>
    <row r="144" spans="2:10" x14ac:dyDescent="0.35">
      <c r="B144" s="47">
        <v>43165</v>
      </c>
      <c r="E144" t="s">
        <v>1722</v>
      </c>
      <c r="F144" t="s">
        <v>1723</v>
      </c>
      <c r="G144" t="s">
        <v>1722</v>
      </c>
    </row>
    <row r="145" spans="1:10" x14ac:dyDescent="0.35">
      <c r="B145" s="47">
        <v>43165</v>
      </c>
      <c r="E145" t="s">
        <v>1724</v>
      </c>
      <c r="F145" t="s">
        <v>1725</v>
      </c>
      <c r="G145" t="s">
        <v>1726</v>
      </c>
      <c r="J145">
        <v>0</v>
      </c>
    </row>
    <row r="146" spans="1:10" x14ac:dyDescent="0.35">
      <c r="B146" s="47">
        <v>43165</v>
      </c>
      <c r="E146" t="s">
        <v>1727</v>
      </c>
      <c r="F146" t="s">
        <v>1357</v>
      </c>
      <c r="G146" t="s">
        <v>1728</v>
      </c>
    </row>
    <row r="147" spans="1:10" x14ac:dyDescent="0.35">
      <c r="B147" s="47">
        <v>43165</v>
      </c>
      <c r="E147" t="s">
        <v>1729</v>
      </c>
      <c r="F147" t="s">
        <v>1730</v>
      </c>
      <c r="G147" t="s">
        <v>1729</v>
      </c>
    </row>
    <row r="148" spans="1:10" x14ac:dyDescent="0.35">
      <c r="B148" s="47">
        <v>43165</v>
      </c>
      <c r="E148" t="s">
        <v>1731</v>
      </c>
      <c r="F148" t="s">
        <v>1363</v>
      </c>
      <c r="G148" t="s">
        <v>1731</v>
      </c>
    </row>
    <row r="149" spans="1:10" x14ac:dyDescent="0.35">
      <c r="B149" s="47">
        <v>43165</v>
      </c>
      <c r="E149" t="s">
        <v>1732</v>
      </c>
      <c r="F149" t="s">
        <v>1359</v>
      </c>
      <c r="G149" t="s">
        <v>1732</v>
      </c>
    </row>
    <row r="150" spans="1:10" x14ac:dyDescent="0.35">
      <c r="B150" s="47">
        <v>43165</v>
      </c>
      <c r="E150" t="s">
        <v>1733</v>
      </c>
      <c r="F150" t="s">
        <v>1367</v>
      </c>
      <c r="G150" t="s">
        <v>1733</v>
      </c>
    </row>
    <row r="151" spans="1:10" x14ac:dyDescent="0.35">
      <c r="B151" s="47">
        <v>43165</v>
      </c>
      <c r="E151" t="s">
        <v>1734</v>
      </c>
      <c r="F151" t="s">
        <v>1353</v>
      </c>
      <c r="G151" t="s">
        <v>1734</v>
      </c>
    </row>
    <row r="152" spans="1:10" x14ac:dyDescent="0.35">
      <c r="B152" s="47">
        <v>43165</v>
      </c>
      <c r="E152" t="s">
        <v>1735</v>
      </c>
      <c r="F152" t="s">
        <v>1736</v>
      </c>
      <c r="G152" t="s">
        <v>1735</v>
      </c>
    </row>
    <row r="153" spans="1:10" x14ac:dyDescent="0.35">
      <c r="B153" s="47">
        <v>43165</v>
      </c>
      <c r="E153" t="s">
        <v>1737</v>
      </c>
      <c r="F153" t="s">
        <v>1738</v>
      </c>
      <c r="G153" t="s">
        <v>1737</v>
      </c>
    </row>
    <row r="154" spans="1:10" x14ac:dyDescent="0.35">
      <c r="B154" s="47">
        <v>43165</v>
      </c>
      <c r="E154" t="s">
        <v>1739</v>
      </c>
      <c r="F154" t="s">
        <v>1740</v>
      </c>
      <c r="G154" t="s">
        <v>1739</v>
      </c>
    </row>
    <row r="155" spans="1:10" x14ac:dyDescent="0.35">
      <c r="B155" s="47">
        <v>43165</v>
      </c>
      <c r="E155" t="s">
        <v>1741</v>
      </c>
      <c r="F155" t="s">
        <v>1742</v>
      </c>
      <c r="G155" t="s">
        <v>1741</v>
      </c>
    </row>
    <row r="156" spans="1:10" x14ac:dyDescent="0.35">
      <c r="B156" s="47">
        <v>43165</v>
      </c>
      <c r="E156" t="s">
        <v>1743</v>
      </c>
      <c r="F156" t="s">
        <v>1744</v>
      </c>
      <c r="G156" t="s">
        <v>1743</v>
      </c>
    </row>
    <row r="157" spans="1:10" x14ac:dyDescent="0.35">
      <c r="B157" s="47">
        <v>43165</v>
      </c>
      <c r="E157" t="s">
        <v>1745</v>
      </c>
      <c r="F157" t="s">
        <v>1383</v>
      </c>
      <c r="G157" t="s">
        <v>1745</v>
      </c>
    </row>
    <row r="158" spans="1:10" x14ac:dyDescent="0.35">
      <c r="A158" s="5">
        <v>43104</v>
      </c>
      <c r="B158" s="47">
        <v>43165</v>
      </c>
      <c r="D158" t="s">
        <v>2627</v>
      </c>
      <c r="E158" t="s">
        <v>1746</v>
      </c>
      <c r="F158" t="s">
        <v>1747</v>
      </c>
      <c r="G158" t="s">
        <v>1746</v>
      </c>
    </row>
    <row r="159" spans="1:10" x14ac:dyDescent="0.35">
      <c r="B159" s="47">
        <v>43165</v>
      </c>
      <c r="E159" t="s">
        <v>1748</v>
      </c>
      <c r="F159" t="s">
        <v>1373</v>
      </c>
      <c r="G159" t="s">
        <v>1748</v>
      </c>
    </row>
    <row r="160" spans="1:10" x14ac:dyDescent="0.35">
      <c r="B160" s="47">
        <v>43165</v>
      </c>
      <c r="E160" t="s">
        <v>1265</v>
      </c>
      <c r="F160" t="s">
        <v>1749</v>
      </c>
      <c r="G160" t="s">
        <v>1265</v>
      </c>
    </row>
    <row r="161" spans="2:7" x14ac:dyDescent="0.35">
      <c r="B161" s="47">
        <v>43165</v>
      </c>
      <c r="E161" t="s">
        <v>1750</v>
      </c>
      <c r="F161" t="s">
        <v>1751</v>
      </c>
      <c r="G161" t="s">
        <v>1750</v>
      </c>
    </row>
    <row r="162" spans="2:7" x14ac:dyDescent="0.35">
      <c r="B162" s="47">
        <v>43165</v>
      </c>
      <c r="E162" t="s">
        <v>1752</v>
      </c>
      <c r="F162" t="s">
        <v>1377</v>
      </c>
      <c r="G162" t="s">
        <v>1752</v>
      </c>
    </row>
    <row r="163" spans="2:7" x14ac:dyDescent="0.35">
      <c r="B163" s="47">
        <v>43165</v>
      </c>
      <c r="E163" t="s">
        <v>1753</v>
      </c>
      <c r="F163" t="s">
        <v>1754</v>
      </c>
      <c r="G163" t="s">
        <v>1753</v>
      </c>
    </row>
    <row r="164" spans="2:7" x14ac:dyDescent="0.35">
      <c r="B164" s="47">
        <v>43165</v>
      </c>
      <c r="E164" t="s">
        <v>1755</v>
      </c>
      <c r="F164" t="s">
        <v>1391</v>
      </c>
      <c r="G164" t="s">
        <v>1755</v>
      </c>
    </row>
    <row r="165" spans="2:7" x14ac:dyDescent="0.35">
      <c r="B165" s="47">
        <v>43165</v>
      </c>
      <c r="E165" t="s">
        <v>1756</v>
      </c>
      <c r="F165" t="s">
        <v>1757</v>
      </c>
      <c r="G165" t="s">
        <v>1758</v>
      </c>
    </row>
    <row r="166" spans="2:7" x14ac:dyDescent="0.35">
      <c r="B166" s="47">
        <v>43165</v>
      </c>
      <c r="E166" t="s">
        <v>1759</v>
      </c>
      <c r="F166" t="s">
        <v>1760</v>
      </c>
      <c r="G166" t="s">
        <v>1761</v>
      </c>
    </row>
    <row r="167" spans="2:7" x14ac:dyDescent="0.35">
      <c r="B167" s="47">
        <v>43165</v>
      </c>
      <c r="E167" t="s">
        <v>1762</v>
      </c>
      <c r="F167" t="s">
        <v>1763</v>
      </c>
      <c r="G167" t="s">
        <v>1762</v>
      </c>
    </row>
    <row r="168" spans="2:7" x14ac:dyDescent="0.35">
      <c r="B168" s="47">
        <v>43165</v>
      </c>
      <c r="E168" t="s">
        <v>1764</v>
      </c>
      <c r="F168" t="s">
        <v>1765</v>
      </c>
      <c r="G168" t="s">
        <v>1764</v>
      </c>
    </row>
    <row r="169" spans="2:7" x14ac:dyDescent="0.35">
      <c r="B169" s="47">
        <v>43165</v>
      </c>
      <c r="E169" t="s">
        <v>1766</v>
      </c>
      <c r="F169" t="s">
        <v>1767</v>
      </c>
      <c r="G169" t="s">
        <v>1766</v>
      </c>
    </row>
    <row r="170" spans="2:7" x14ac:dyDescent="0.35">
      <c r="B170" s="47">
        <v>43165</v>
      </c>
      <c r="E170" t="s">
        <v>1768</v>
      </c>
      <c r="F170" t="s">
        <v>1769</v>
      </c>
      <c r="G170" t="s">
        <v>1768</v>
      </c>
    </row>
    <row r="171" spans="2:7" x14ac:dyDescent="0.35">
      <c r="B171" s="47">
        <v>43165</v>
      </c>
      <c r="E171" t="s">
        <v>1770</v>
      </c>
      <c r="F171" t="s">
        <v>1771</v>
      </c>
      <c r="G171" t="s">
        <v>1772</v>
      </c>
    </row>
    <row r="172" spans="2:7" x14ac:dyDescent="0.35">
      <c r="B172" s="47">
        <v>43165</v>
      </c>
      <c r="E172" t="s">
        <v>1773</v>
      </c>
      <c r="F172" t="s">
        <v>1405</v>
      </c>
      <c r="G172" t="s">
        <v>1773</v>
      </c>
    </row>
    <row r="173" spans="2:7" x14ac:dyDescent="0.35">
      <c r="B173" s="47">
        <v>43165</v>
      </c>
      <c r="E173" t="s">
        <v>1774</v>
      </c>
      <c r="F173" t="s">
        <v>1775</v>
      </c>
      <c r="G173" t="s">
        <v>1774</v>
      </c>
    </row>
    <row r="174" spans="2:7" x14ac:dyDescent="0.35">
      <c r="B174" s="47">
        <v>43165</v>
      </c>
      <c r="E174" t="s">
        <v>1776</v>
      </c>
      <c r="F174" t="s">
        <v>1777</v>
      </c>
      <c r="G174" t="s">
        <v>1776</v>
      </c>
    </row>
    <row r="175" spans="2:7" x14ac:dyDescent="0.35">
      <c r="B175" s="47">
        <v>43165</v>
      </c>
      <c r="E175" t="s">
        <v>1778</v>
      </c>
      <c r="F175" t="s">
        <v>1407</v>
      </c>
      <c r="G175" t="s">
        <v>1778</v>
      </c>
    </row>
    <row r="176" spans="2:7" x14ac:dyDescent="0.35">
      <c r="B176" s="47">
        <v>43165</v>
      </c>
      <c r="E176" t="s">
        <v>1779</v>
      </c>
      <c r="F176" t="s">
        <v>1780</v>
      </c>
      <c r="G176" t="s">
        <v>1779</v>
      </c>
    </row>
    <row r="177" spans="2:10" x14ac:dyDescent="0.35">
      <c r="B177" s="47">
        <v>43165</v>
      </c>
      <c r="E177" t="s">
        <v>1781</v>
      </c>
      <c r="F177" t="s">
        <v>1782</v>
      </c>
      <c r="G177" t="s">
        <v>1781</v>
      </c>
    </row>
    <row r="178" spans="2:10" x14ac:dyDescent="0.35">
      <c r="B178" s="47">
        <v>43165</v>
      </c>
      <c r="E178" t="s">
        <v>1254</v>
      </c>
      <c r="F178" t="s">
        <v>1783</v>
      </c>
      <c r="G178" t="s">
        <v>1254</v>
      </c>
    </row>
    <row r="179" spans="2:10" x14ac:dyDescent="0.35">
      <c r="B179" s="47">
        <v>43165</v>
      </c>
      <c r="E179" t="s">
        <v>1784</v>
      </c>
      <c r="F179" t="s">
        <v>1785</v>
      </c>
      <c r="G179" t="s">
        <v>1784</v>
      </c>
    </row>
    <row r="180" spans="2:10" x14ac:dyDescent="0.35">
      <c r="B180" s="47">
        <v>43165</v>
      </c>
      <c r="E180" t="s">
        <v>1786</v>
      </c>
      <c r="F180" t="s">
        <v>1787</v>
      </c>
      <c r="G180" t="s">
        <v>1786</v>
      </c>
    </row>
    <row r="181" spans="2:10" x14ac:dyDescent="0.35">
      <c r="B181" s="47">
        <v>43165</v>
      </c>
      <c r="E181" t="s">
        <v>1788</v>
      </c>
      <c r="F181" t="s">
        <v>1789</v>
      </c>
      <c r="G181" t="s">
        <v>1788</v>
      </c>
    </row>
    <row r="182" spans="2:10" x14ac:dyDescent="0.35">
      <c r="B182" s="47">
        <v>43165</v>
      </c>
      <c r="E182" t="s">
        <v>1790</v>
      </c>
      <c r="F182" t="s">
        <v>1791</v>
      </c>
      <c r="G182" t="s">
        <v>1792</v>
      </c>
      <c r="J182">
        <v>0</v>
      </c>
    </row>
    <row r="183" spans="2:10" x14ac:dyDescent="0.35">
      <c r="B183" s="47">
        <v>43165</v>
      </c>
      <c r="E183" t="s">
        <v>1793</v>
      </c>
      <c r="F183" t="s">
        <v>1794</v>
      </c>
      <c r="G183" t="s">
        <v>1793</v>
      </c>
    </row>
    <row r="184" spans="2:10" x14ac:dyDescent="0.35">
      <c r="B184" s="47">
        <v>43165</v>
      </c>
      <c r="E184" t="s">
        <v>1795</v>
      </c>
      <c r="F184" t="s">
        <v>1796</v>
      </c>
      <c r="G184" t="s">
        <v>1795</v>
      </c>
    </row>
    <row r="185" spans="2:10" x14ac:dyDescent="0.35">
      <c r="B185" s="47">
        <v>43165</v>
      </c>
      <c r="E185" t="s">
        <v>1797</v>
      </c>
      <c r="F185" t="s">
        <v>1798</v>
      </c>
      <c r="G185" t="s">
        <v>1797</v>
      </c>
    </row>
    <row r="186" spans="2:10" x14ac:dyDescent="0.35">
      <c r="B186" s="47">
        <v>43165</v>
      </c>
      <c r="E186" t="s">
        <v>1799</v>
      </c>
      <c r="F186" t="s">
        <v>1800</v>
      </c>
      <c r="G186" t="s">
        <v>1799</v>
      </c>
    </row>
    <row r="187" spans="2:10" x14ac:dyDescent="0.35">
      <c r="B187" s="47">
        <v>43165</v>
      </c>
      <c r="E187" t="s">
        <v>1801</v>
      </c>
      <c r="F187" t="s">
        <v>1802</v>
      </c>
      <c r="G187" t="s">
        <v>1801</v>
      </c>
    </row>
    <row r="188" spans="2:10" x14ac:dyDescent="0.35">
      <c r="B188" s="47">
        <v>43165</v>
      </c>
      <c r="E188" t="s">
        <v>1803</v>
      </c>
      <c r="F188" t="s">
        <v>1804</v>
      </c>
      <c r="G188" t="s">
        <v>1803</v>
      </c>
    </row>
    <row r="189" spans="2:10" x14ac:dyDescent="0.35">
      <c r="B189" s="47">
        <v>43165</v>
      </c>
      <c r="E189" t="s">
        <v>1805</v>
      </c>
      <c r="F189" t="s">
        <v>1806</v>
      </c>
      <c r="G189" t="s">
        <v>1805</v>
      </c>
    </row>
    <row r="190" spans="2:10" x14ac:dyDescent="0.35">
      <c r="B190" s="47">
        <v>43165</v>
      </c>
      <c r="E190" t="s">
        <v>1807</v>
      </c>
      <c r="F190" t="s">
        <v>1808</v>
      </c>
      <c r="G190" t="s">
        <v>1807</v>
      </c>
    </row>
    <row r="191" spans="2:10" x14ac:dyDescent="0.35">
      <c r="B191" s="47">
        <v>43165</v>
      </c>
      <c r="E191" t="s">
        <v>1809</v>
      </c>
      <c r="F191" t="s">
        <v>1810</v>
      </c>
      <c r="G191" t="s">
        <v>1809</v>
      </c>
    </row>
    <row r="192" spans="2:10" x14ac:dyDescent="0.35">
      <c r="B192" s="47">
        <v>43165</v>
      </c>
      <c r="E192" t="s">
        <v>1811</v>
      </c>
      <c r="F192" t="s">
        <v>1412</v>
      </c>
      <c r="G192" t="s">
        <v>1811</v>
      </c>
    </row>
    <row r="193" spans="2:10" x14ac:dyDescent="0.35">
      <c r="B193" s="47">
        <v>43165</v>
      </c>
      <c r="E193" t="s">
        <v>1812</v>
      </c>
      <c r="F193" t="s">
        <v>1813</v>
      </c>
      <c r="G193" t="s">
        <v>1812</v>
      </c>
    </row>
    <row r="194" spans="2:10" x14ac:dyDescent="0.35">
      <c r="B194" s="47">
        <v>43165</v>
      </c>
      <c r="E194" t="s">
        <v>1258</v>
      </c>
      <c r="F194" t="s">
        <v>1814</v>
      </c>
      <c r="G194" t="s">
        <v>1258</v>
      </c>
    </row>
    <row r="195" spans="2:10" x14ac:dyDescent="0.35">
      <c r="B195" s="47">
        <v>43165</v>
      </c>
      <c r="E195" t="s">
        <v>1815</v>
      </c>
      <c r="F195" t="s">
        <v>1416</v>
      </c>
      <c r="G195" t="s">
        <v>1815</v>
      </c>
    </row>
    <row r="196" spans="2:10" x14ac:dyDescent="0.35">
      <c r="B196" s="47">
        <v>43165</v>
      </c>
      <c r="E196" t="s">
        <v>1816</v>
      </c>
      <c r="F196" t="s">
        <v>1817</v>
      </c>
      <c r="G196" t="s">
        <v>1816</v>
      </c>
    </row>
    <row r="197" spans="2:10" x14ac:dyDescent="0.35">
      <c r="B197" s="47">
        <v>43165</v>
      </c>
      <c r="E197" t="s">
        <v>1818</v>
      </c>
      <c r="F197" t="s">
        <v>1819</v>
      </c>
      <c r="G197" t="s">
        <v>1820</v>
      </c>
    </row>
    <row r="198" spans="2:10" x14ac:dyDescent="0.35">
      <c r="B198" s="47">
        <v>43165</v>
      </c>
      <c r="E198" t="s">
        <v>1821</v>
      </c>
      <c r="F198" t="s">
        <v>1822</v>
      </c>
      <c r="G198" t="s">
        <v>1821</v>
      </c>
    </row>
    <row r="199" spans="2:10" x14ac:dyDescent="0.35">
      <c r="B199" s="47">
        <v>43165</v>
      </c>
      <c r="E199" t="s">
        <v>1256</v>
      </c>
      <c r="F199" t="s">
        <v>1823</v>
      </c>
      <c r="G199" t="s">
        <v>1256</v>
      </c>
    </row>
    <row r="200" spans="2:10" x14ac:dyDescent="0.35">
      <c r="B200" s="47">
        <v>43165</v>
      </c>
      <c r="E200" t="s">
        <v>1824</v>
      </c>
      <c r="F200" t="s">
        <v>1825</v>
      </c>
      <c r="G200" t="s">
        <v>1826</v>
      </c>
      <c r="J200">
        <v>0</v>
      </c>
    </row>
    <row r="201" spans="2:10" x14ac:dyDescent="0.35">
      <c r="B201" s="47">
        <v>43165</v>
      </c>
      <c r="E201" t="s">
        <v>1827</v>
      </c>
      <c r="F201" t="s">
        <v>1828</v>
      </c>
      <c r="G201" t="s">
        <v>1827</v>
      </c>
    </row>
    <row r="202" spans="2:10" x14ac:dyDescent="0.35">
      <c r="B202" s="47">
        <v>43165</v>
      </c>
      <c r="E202" t="s">
        <v>1829</v>
      </c>
      <c r="F202" t="s">
        <v>1830</v>
      </c>
      <c r="G202" t="s">
        <v>1829</v>
      </c>
    </row>
    <row r="203" spans="2:10" x14ac:dyDescent="0.35">
      <c r="B203" s="47">
        <v>43165</v>
      </c>
      <c r="E203" t="s">
        <v>1238</v>
      </c>
      <c r="F203" t="s">
        <v>1831</v>
      </c>
      <c r="G203" t="s">
        <v>1238</v>
      </c>
    </row>
    <row r="204" spans="2:10" x14ac:dyDescent="0.35">
      <c r="B204" s="47">
        <v>43165</v>
      </c>
      <c r="E204" t="s">
        <v>1832</v>
      </c>
      <c r="F204" t="s">
        <v>1833</v>
      </c>
      <c r="G204" t="s">
        <v>1832</v>
      </c>
    </row>
    <row r="205" spans="2:10" x14ac:dyDescent="0.35">
      <c r="B205" s="47">
        <v>43165</v>
      </c>
      <c r="E205" t="s">
        <v>1834</v>
      </c>
      <c r="F205" t="s">
        <v>1835</v>
      </c>
      <c r="G205" t="s">
        <v>1836</v>
      </c>
      <c r="J205">
        <v>0</v>
      </c>
    </row>
    <row r="206" spans="2:10" x14ac:dyDescent="0.35">
      <c r="B206" s="47">
        <v>43165</v>
      </c>
      <c r="E206" t="s">
        <v>1837</v>
      </c>
      <c r="F206" t="s">
        <v>1838</v>
      </c>
      <c r="G206" t="s">
        <v>1839</v>
      </c>
      <c r="J206">
        <v>0</v>
      </c>
    </row>
    <row r="207" spans="2:10" x14ac:dyDescent="0.35">
      <c r="B207" s="47">
        <v>43165</v>
      </c>
      <c r="E207" t="s">
        <v>1840</v>
      </c>
      <c r="F207" t="s">
        <v>1841</v>
      </c>
      <c r="G207" t="s">
        <v>1842</v>
      </c>
    </row>
    <row r="208" spans="2:10" x14ac:dyDescent="0.35">
      <c r="B208" s="47">
        <v>43165</v>
      </c>
      <c r="E208" t="s">
        <v>1843</v>
      </c>
      <c r="F208" t="s">
        <v>1844</v>
      </c>
      <c r="G208" t="s">
        <v>1845</v>
      </c>
      <c r="J208">
        <v>0</v>
      </c>
    </row>
    <row r="209" spans="2:10" x14ac:dyDescent="0.35">
      <c r="B209" s="47">
        <v>43165</v>
      </c>
      <c r="E209" t="s">
        <v>1846</v>
      </c>
      <c r="F209" t="s">
        <v>1847</v>
      </c>
      <c r="G209" t="s">
        <v>1848</v>
      </c>
      <c r="J209">
        <v>0</v>
      </c>
    </row>
    <row r="210" spans="2:10" x14ac:dyDescent="0.35">
      <c r="B210" s="47">
        <v>43165</v>
      </c>
      <c r="E210" t="s">
        <v>1849</v>
      </c>
      <c r="F210" t="s">
        <v>1850</v>
      </c>
      <c r="G210" t="s">
        <v>1851</v>
      </c>
      <c r="J210">
        <v>0</v>
      </c>
    </row>
    <row r="211" spans="2:10" x14ac:dyDescent="0.35">
      <c r="B211" s="47">
        <v>43165</v>
      </c>
      <c r="E211" t="s">
        <v>1852</v>
      </c>
      <c r="F211" t="s">
        <v>1853</v>
      </c>
      <c r="G211" t="s">
        <v>1854</v>
      </c>
      <c r="J211">
        <v>0</v>
      </c>
    </row>
    <row r="212" spans="2:10" x14ac:dyDescent="0.35">
      <c r="B212" s="47">
        <v>43165</v>
      </c>
      <c r="E212" t="s">
        <v>1855</v>
      </c>
      <c r="F212" t="s">
        <v>1414</v>
      </c>
      <c r="G212" t="s">
        <v>1855</v>
      </c>
    </row>
    <row r="213" spans="2:10" x14ac:dyDescent="0.35">
      <c r="B213" s="47">
        <v>43165</v>
      </c>
      <c r="E213" t="s">
        <v>1856</v>
      </c>
      <c r="F213" t="s">
        <v>1857</v>
      </c>
      <c r="G213" t="s">
        <v>1856</v>
      </c>
    </row>
    <row r="214" spans="2:10" x14ac:dyDescent="0.35">
      <c r="B214" s="47">
        <v>43165</v>
      </c>
      <c r="E214" t="s">
        <v>1858</v>
      </c>
      <c r="F214" t="s">
        <v>1859</v>
      </c>
      <c r="G214" t="s">
        <v>1858</v>
      </c>
    </row>
    <row r="215" spans="2:10" x14ac:dyDescent="0.35">
      <c r="B215" s="47">
        <v>43165</v>
      </c>
      <c r="E215" t="s">
        <v>1860</v>
      </c>
      <c r="F215" t="s">
        <v>1861</v>
      </c>
      <c r="G215" t="s">
        <v>1860</v>
      </c>
    </row>
    <row r="216" spans="2:10" x14ac:dyDescent="0.35">
      <c r="B216" s="47">
        <v>43165</v>
      </c>
      <c r="E216" t="s">
        <v>1229</v>
      </c>
      <c r="F216" t="s">
        <v>1862</v>
      </c>
      <c r="G216" t="s">
        <v>1229</v>
      </c>
    </row>
    <row r="217" spans="2:10" x14ac:dyDescent="0.35">
      <c r="B217" s="47">
        <v>43165</v>
      </c>
      <c r="E217" t="s">
        <v>1863</v>
      </c>
      <c r="F217" t="s">
        <v>1864</v>
      </c>
      <c r="G217" t="s">
        <v>1863</v>
      </c>
    </row>
    <row r="218" spans="2:10" x14ac:dyDescent="0.35">
      <c r="B218" s="47">
        <v>43165</v>
      </c>
      <c r="E218" t="s">
        <v>1865</v>
      </c>
      <c r="F218" t="s">
        <v>1866</v>
      </c>
      <c r="G218" t="s">
        <v>1867</v>
      </c>
    </row>
    <row r="219" spans="2:10" x14ac:dyDescent="0.35">
      <c r="B219" s="47">
        <v>43165</v>
      </c>
      <c r="E219" t="s">
        <v>1868</v>
      </c>
      <c r="F219" t="s">
        <v>1869</v>
      </c>
      <c r="G219" t="s">
        <v>1870</v>
      </c>
    </row>
    <row r="220" spans="2:10" x14ac:dyDescent="0.35">
      <c r="B220" s="47">
        <v>43165</v>
      </c>
      <c r="E220" t="s">
        <v>1871</v>
      </c>
      <c r="F220" t="s">
        <v>1872</v>
      </c>
      <c r="G220" t="s">
        <v>1871</v>
      </c>
    </row>
    <row r="221" spans="2:10" x14ac:dyDescent="0.35">
      <c r="B221" s="47">
        <v>43165</v>
      </c>
      <c r="E221" t="s">
        <v>1873</v>
      </c>
      <c r="F221" t="s">
        <v>1874</v>
      </c>
      <c r="G221" t="s">
        <v>1875</v>
      </c>
      <c r="J221">
        <v>0</v>
      </c>
    </row>
    <row r="222" spans="2:10" x14ac:dyDescent="0.35">
      <c r="B222" s="47">
        <v>43165</v>
      </c>
      <c r="E222" t="s">
        <v>1262</v>
      </c>
      <c r="F222" t="s">
        <v>1876</v>
      </c>
      <c r="G222" t="s">
        <v>1262</v>
      </c>
    </row>
    <row r="223" spans="2:10" x14ac:dyDescent="0.35">
      <c r="B223" s="47">
        <v>43165</v>
      </c>
      <c r="E223" t="s">
        <v>1877</v>
      </c>
      <c r="F223" t="s">
        <v>1878</v>
      </c>
      <c r="G223" t="s">
        <v>1877</v>
      </c>
    </row>
    <row r="224" spans="2:10" x14ac:dyDescent="0.35">
      <c r="B224" s="47">
        <v>43165</v>
      </c>
      <c r="E224" t="s">
        <v>1879</v>
      </c>
      <c r="F224" t="s">
        <v>1880</v>
      </c>
      <c r="G224" t="s">
        <v>1879</v>
      </c>
    </row>
    <row r="225" spans="2:10" x14ac:dyDescent="0.35">
      <c r="B225" s="47">
        <v>43165</v>
      </c>
      <c r="E225" t="s">
        <v>1881</v>
      </c>
      <c r="F225" t="s">
        <v>1882</v>
      </c>
      <c r="G225" t="s">
        <v>1881</v>
      </c>
    </row>
    <row r="226" spans="2:10" x14ac:dyDescent="0.35">
      <c r="B226" s="47">
        <v>43165</v>
      </c>
      <c r="E226" t="s">
        <v>1883</v>
      </c>
      <c r="F226" t="s">
        <v>1884</v>
      </c>
      <c r="G226" t="s">
        <v>1883</v>
      </c>
    </row>
    <row r="227" spans="2:10" x14ac:dyDescent="0.35">
      <c r="B227" s="47">
        <v>43165</v>
      </c>
      <c r="E227" t="s">
        <v>1885</v>
      </c>
      <c r="F227" t="s">
        <v>1418</v>
      </c>
      <c r="G227" t="s">
        <v>1885</v>
      </c>
    </row>
    <row r="228" spans="2:10" x14ac:dyDescent="0.35">
      <c r="B228" s="47">
        <v>43165</v>
      </c>
      <c r="E228" t="s">
        <v>1886</v>
      </c>
      <c r="F228" t="s">
        <v>1887</v>
      </c>
      <c r="G228" t="s">
        <v>1886</v>
      </c>
    </row>
    <row r="229" spans="2:10" x14ac:dyDescent="0.35">
      <c r="B229" s="47">
        <v>43165</v>
      </c>
      <c r="E229" t="s">
        <v>1888</v>
      </c>
      <c r="F229" t="s">
        <v>1889</v>
      </c>
      <c r="G229" t="s">
        <v>1888</v>
      </c>
    </row>
    <row r="230" spans="2:10" x14ac:dyDescent="0.35">
      <c r="B230" s="47">
        <v>43165</v>
      </c>
      <c r="E230" t="s">
        <v>1890</v>
      </c>
      <c r="F230" t="s">
        <v>1891</v>
      </c>
      <c r="G230" t="s">
        <v>1892</v>
      </c>
    </row>
    <row r="231" spans="2:10" x14ac:dyDescent="0.35">
      <c r="B231" s="47">
        <v>43165</v>
      </c>
      <c r="E231" t="s">
        <v>1893</v>
      </c>
      <c r="F231" t="s">
        <v>1894</v>
      </c>
      <c r="G231" t="s">
        <v>1893</v>
      </c>
    </row>
    <row r="232" spans="2:10" x14ac:dyDescent="0.35">
      <c r="B232" s="47">
        <v>43165</v>
      </c>
      <c r="E232" t="s">
        <v>1895</v>
      </c>
      <c r="F232" t="s">
        <v>1896</v>
      </c>
      <c r="G232" t="s">
        <v>1895</v>
      </c>
    </row>
    <row r="233" spans="2:10" x14ac:dyDescent="0.35">
      <c r="B233" s="47">
        <v>43165</v>
      </c>
      <c r="E233" t="s">
        <v>1897</v>
      </c>
      <c r="F233" t="s">
        <v>1898</v>
      </c>
      <c r="G233" t="s">
        <v>1897</v>
      </c>
    </row>
    <row r="234" spans="2:10" x14ac:dyDescent="0.35">
      <c r="B234" s="47">
        <v>43165</v>
      </c>
      <c r="E234" t="s">
        <v>1899</v>
      </c>
      <c r="F234" t="s">
        <v>1900</v>
      </c>
      <c r="G234" t="s">
        <v>1899</v>
      </c>
    </row>
    <row r="235" spans="2:10" x14ac:dyDescent="0.35">
      <c r="B235" s="47">
        <v>43165</v>
      </c>
      <c r="E235" t="s">
        <v>1901</v>
      </c>
      <c r="F235" t="s">
        <v>1902</v>
      </c>
      <c r="G235" t="s">
        <v>1901</v>
      </c>
    </row>
    <row r="236" spans="2:10" x14ac:dyDescent="0.35">
      <c r="B236" s="47">
        <v>43165</v>
      </c>
      <c r="E236" t="s">
        <v>1903</v>
      </c>
      <c r="F236" t="s">
        <v>1904</v>
      </c>
      <c r="G236" t="s">
        <v>1903</v>
      </c>
    </row>
    <row r="237" spans="2:10" x14ac:dyDescent="0.35">
      <c r="B237" s="47">
        <v>43165</v>
      </c>
      <c r="E237" t="s">
        <v>1905</v>
      </c>
      <c r="F237" t="s">
        <v>1906</v>
      </c>
      <c r="G237" t="s">
        <v>1905</v>
      </c>
    </row>
    <row r="238" spans="2:10" x14ac:dyDescent="0.35">
      <c r="B238" s="47">
        <v>43165</v>
      </c>
      <c r="E238" t="s">
        <v>1907</v>
      </c>
      <c r="F238" t="s">
        <v>1908</v>
      </c>
      <c r="G238" t="s">
        <v>1909</v>
      </c>
      <c r="J238">
        <v>0</v>
      </c>
    </row>
    <row r="239" spans="2:10" x14ac:dyDescent="0.35">
      <c r="B239" s="47">
        <v>43165</v>
      </c>
      <c r="E239" t="s">
        <v>1910</v>
      </c>
      <c r="F239" t="s">
        <v>1911</v>
      </c>
      <c r="G239" t="s">
        <v>1910</v>
      </c>
    </row>
    <row r="240" spans="2:10" x14ac:dyDescent="0.35">
      <c r="B240" s="47">
        <v>43165</v>
      </c>
      <c r="E240" t="s">
        <v>1912</v>
      </c>
      <c r="F240" t="s">
        <v>1913</v>
      </c>
      <c r="G240" t="s">
        <v>1912</v>
      </c>
    </row>
    <row r="241" spans="2:10" x14ac:dyDescent="0.35">
      <c r="B241" s="47">
        <v>43165</v>
      </c>
      <c r="E241" t="s">
        <v>1914</v>
      </c>
      <c r="F241" t="s">
        <v>1424</v>
      </c>
      <c r="G241" t="s">
        <v>1915</v>
      </c>
    </row>
    <row r="242" spans="2:10" x14ac:dyDescent="0.35">
      <c r="B242" s="47">
        <v>43165</v>
      </c>
      <c r="E242" t="s">
        <v>1916</v>
      </c>
      <c r="F242" t="s">
        <v>1917</v>
      </c>
      <c r="G242" t="s">
        <v>1916</v>
      </c>
    </row>
    <row r="243" spans="2:10" x14ac:dyDescent="0.35">
      <c r="B243" s="47">
        <v>43165</v>
      </c>
      <c r="E243" t="s">
        <v>1918</v>
      </c>
      <c r="F243" t="s">
        <v>1919</v>
      </c>
      <c r="G243" t="s">
        <v>1918</v>
      </c>
    </row>
    <row r="244" spans="2:10" x14ac:dyDescent="0.35">
      <c r="B244" s="47">
        <v>43165</v>
      </c>
      <c r="E244" t="s">
        <v>1920</v>
      </c>
      <c r="F244" t="s">
        <v>1921</v>
      </c>
      <c r="G244" t="s">
        <v>1922</v>
      </c>
      <c r="J244">
        <v>0</v>
      </c>
    </row>
    <row r="245" spans="2:10" x14ac:dyDescent="0.35">
      <c r="B245" s="47">
        <v>43165</v>
      </c>
      <c r="E245" t="s">
        <v>1923</v>
      </c>
      <c r="F245" t="s">
        <v>1924</v>
      </c>
      <c r="G245" t="s">
        <v>1925</v>
      </c>
      <c r="J245">
        <v>0</v>
      </c>
    </row>
    <row r="246" spans="2:10" x14ac:dyDescent="0.35">
      <c r="B246" s="47">
        <v>43165</v>
      </c>
      <c r="E246" t="s">
        <v>1926</v>
      </c>
      <c r="F246" t="s">
        <v>1927</v>
      </c>
      <c r="G246" t="s">
        <v>1926</v>
      </c>
    </row>
    <row r="247" spans="2:10" x14ac:dyDescent="0.35">
      <c r="B247" s="47">
        <v>43165</v>
      </c>
      <c r="E247" t="s">
        <v>1928</v>
      </c>
      <c r="F247" t="s">
        <v>1929</v>
      </c>
      <c r="G247" t="s">
        <v>1928</v>
      </c>
    </row>
    <row r="248" spans="2:10" x14ac:dyDescent="0.35">
      <c r="B248" s="47">
        <v>43165</v>
      </c>
      <c r="E248" t="s">
        <v>1930</v>
      </c>
      <c r="F248" t="s">
        <v>1931</v>
      </c>
      <c r="G248" t="s">
        <v>1930</v>
      </c>
    </row>
    <row r="249" spans="2:10" x14ac:dyDescent="0.35">
      <c r="B249" s="47">
        <v>43165</v>
      </c>
      <c r="E249" t="s">
        <v>1932</v>
      </c>
      <c r="F249" t="s">
        <v>1933</v>
      </c>
      <c r="G249" t="s">
        <v>1932</v>
      </c>
    </row>
    <row r="250" spans="2:10" x14ac:dyDescent="0.35">
      <c r="B250" s="47">
        <v>43165</v>
      </c>
      <c r="E250" t="s">
        <v>1934</v>
      </c>
      <c r="F250" t="s">
        <v>1935</v>
      </c>
      <c r="G250" t="s">
        <v>1934</v>
      </c>
    </row>
  </sheetData>
  <autoFilter ref="A2:L250" xr:uid="{00000000-0009-0000-0000-000014000000}"/>
  <dataValidations count="1">
    <dataValidation type="list" allowBlank="1" showInputMessage="1" showErrorMessage="1" sqref="D1" xr:uid="{00000000-0002-0000-1400-000000000000}">
      <formula1>Sites</formula1>
    </dataValidation>
  </dataValidations>
  <hyperlinks>
    <hyperlink ref="B1" location="Index!A1" display="Go To Index" xr:uid="{00000000-0004-0000-1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9"/>
  <dimension ref="A1:H14"/>
  <sheetViews>
    <sheetView workbookViewId="0">
      <pane ySplit="2" topLeftCell="A3" activePane="bottomLeft" state="frozen"/>
      <selection pane="bottomLeft" activeCell="B1" sqref="B1"/>
    </sheetView>
  </sheetViews>
  <sheetFormatPr defaultColWidth="10.54296875"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5.36328125" bestFit="1" customWidth="1"/>
    <col min="6" max="6" width="31.36328125" bestFit="1" customWidth="1"/>
    <col min="7" max="7" width="20.36328125" bestFit="1" customWidth="1"/>
    <col min="8" max="8" width="26.453125" bestFit="1" customWidth="1"/>
  </cols>
  <sheetData>
    <row r="1" spans="1:8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8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146</v>
      </c>
      <c r="F2" t="s">
        <v>387</v>
      </c>
      <c r="G2" t="s">
        <v>3052</v>
      </c>
      <c r="H2" t="s">
        <v>3053</v>
      </c>
    </row>
    <row r="3" spans="1:8" x14ac:dyDescent="0.35">
      <c r="B3" s="5">
        <v>43165</v>
      </c>
      <c r="E3" t="s">
        <v>3054</v>
      </c>
      <c r="F3" t="s">
        <v>3055</v>
      </c>
      <c r="G3" t="s">
        <v>3054</v>
      </c>
      <c r="H3" t="s">
        <v>3056</v>
      </c>
    </row>
    <row r="4" spans="1:8" x14ac:dyDescent="0.35">
      <c r="B4" s="47">
        <v>43165</v>
      </c>
      <c r="E4" t="s">
        <v>3057</v>
      </c>
      <c r="F4" t="s">
        <v>3058</v>
      </c>
      <c r="G4" t="s">
        <v>3057</v>
      </c>
      <c r="H4" t="s">
        <v>3059</v>
      </c>
    </row>
    <row r="5" spans="1:8" x14ac:dyDescent="0.35">
      <c r="B5" s="47">
        <v>43165</v>
      </c>
      <c r="E5" t="s">
        <v>3060</v>
      </c>
      <c r="F5" t="s">
        <v>3061</v>
      </c>
      <c r="G5" t="s">
        <v>3060</v>
      </c>
      <c r="H5" t="s">
        <v>3062</v>
      </c>
    </row>
    <row r="6" spans="1:8" x14ac:dyDescent="0.35">
      <c r="B6" s="47">
        <v>43165</v>
      </c>
      <c r="E6" t="s">
        <v>3063</v>
      </c>
      <c r="F6" t="s">
        <v>3064</v>
      </c>
      <c r="G6" t="s">
        <v>3063</v>
      </c>
      <c r="H6" t="s">
        <v>3065</v>
      </c>
    </row>
    <row r="7" spans="1:8" x14ac:dyDescent="0.35">
      <c r="B7" s="47">
        <v>43165</v>
      </c>
      <c r="E7" t="s">
        <v>3066</v>
      </c>
      <c r="F7" t="s">
        <v>3067</v>
      </c>
      <c r="G7" t="s">
        <v>3066</v>
      </c>
      <c r="H7" t="s">
        <v>3068</v>
      </c>
    </row>
    <row r="8" spans="1:8" x14ac:dyDescent="0.35">
      <c r="B8" s="47">
        <v>43165</v>
      </c>
      <c r="E8" t="s">
        <v>3069</v>
      </c>
      <c r="F8" t="s">
        <v>3070</v>
      </c>
      <c r="G8" t="s">
        <v>3069</v>
      </c>
      <c r="H8" t="s">
        <v>3071</v>
      </c>
    </row>
    <row r="9" spans="1:8" x14ac:dyDescent="0.35">
      <c r="B9" s="47">
        <v>43165</v>
      </c>
      <c r="E9" t="s">
        <v>3072</v>
      </c>
      <c r="F9" t="s">
        <v>3073</v>
      </c>
      <c r="G9" t="s">
        <v>3072</v>
      </c>
      <c r="H9" t="s">
        <v>3074</v>
      </c>
    </row>
    <row r="10" spans="1:8" x14ac:dyDescent="0.35">
      <c r="B10" s="47">
        <v>43165</v>
      </c>
      <c r="E10" t="s">
        <v>3075</v>
      </c>
      <c r="F10" t="s">
        <v>3076</v>
      </c>
      <c r="G10" t="s">
        <v>3075</v>
      </c>
      <c r="H10" t="s">
        <v>3077</v>
      </c>
    </row>
    <row r="11" spans="1:8" x14ac:dyDescent="0.35">
      <c r="B11" s="47">
        <v>43165</v>
      </c>
      <c r="E11" t="s">
        <v>3078</v>
      </c>
      <c r="F11" t="s">
        <v>3079</v>
      </c>
      <c r="G11" t="s">
        <v>3078</v>
      </c>
      <c r="H11" t="s">
        <v>3080</v>
      </c>
    </row>
    <row r="12" spans="1:8" x14ac:dyDescent="0.35">
      <c r="B12" s="47">
        <v>43165</v>
      </c>
      <c r="E12" t="s">
        <v>3081</v>
      </c>
      <c r="F12" t="s">
        <v>3082</v>
      </c>
      <c r="G12" t="s">
        <v>3081</v>
      </c>
      <c r="H12" t="s">
        <v>3083</v>
      </c>
    </row>
    <row r="13" spans="1:8" x14ac:dyDescent="0.35">
      <c r="B13" s="47">
        <v>43165</v>
      </c>
      <c r="E13" t="s">
        <v>3084</v>
      </c>
      <c r="F13" t="s">
        <v>3085</v>
      </c>
      <c r="G13" t="s">
        <v>3086</v>
      </c>
      <c r="H13" t="s">
        <v>3087</v>
      </c>
    </row>
    <row r="14" spans="1:8" x14ac:dyDescent="0.35">
      <c r="B14" s="47">
        <v>43165</v>
      </c>
      <c r="E14" t="s">
        <v>3088</v>
      </c>
      <c r="F14" t="s">
        <v>3089</v>
      </c>
      <c r="G14" t="s">
        <v>3086</v>
      </c>
      <c r="H14" t="s">
        <v>3087</v>
      </c>
    </row>
  </sheetData>
  <autoFilter ref="A2:H2" xr:uid="{00000000-0009-0000-0000-000015000000}"/>
  <dataValidations count="1">
    <dataValidation type="list" allowBlank="1" showInputMessage="1" showErrorMessage="1" sqref="D1" xr:uid="{00000000-0002-0000-1500-000000000000}">
      <formula1>Sites</formula1>
    </dataValidation>
  </dataValidations>
  <hyperlinks>
    <hyperlink ref="B1" location="Index!A1" display="Go To Index" xr:uid="{00000000-0004-0000-1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30"/>
  <dimension ref="A1:N75"/>
  <sheetViews>
    <sheetView workbookViewId="0">
      <pane xSplit="6" ySplit="2" topLeftCell="G61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9.54296875" style="5" bestFit="1" customWidth="1"/>
    <col min="4" max="4" width="9.36328125" bestFit="1" customWidth="1"/>
    <col min="5" max="5" width="11.90625" bestFit="1" customWidth="1"/>
    <col min="6" max="6" width="29.90625" bestFit="1" customWidth="1"/>
    <col min="7" max="7" width="13.90625" bestFit="1" customWidth="1"/>
    <col min="8" max="8" width="17.453125" bestFit="1" customWidth="1"/>
    <col min="9" max="9" width="23.08984375" bestFit="1" customWidth="1"/>
    <col min="10" max="10" width="21" bestFit="1" customWidth="1"/>
    <col min="11" max="11" width="16.54296875" bestFit="1" customWidth="1"/>
    <col min="12" max="12" width="26.90625" bestFit="1" customWidth="1"/>
    <col min="13" max="13" width="25.453125" bestFit="1" customWidth="1"/>
    <col min="14" max="14" width="30.453125" bestFit="1" customWidth="1"/>
  </cols>
  <sheetData>
    <row r="1" spans="1:1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4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3090</v>
      </c>
      <c r="F2" t="s">
        <v>387</v>
      </c>
      <c r="G2" t="s">
        <v>1443</v>
      </c>
      <c r="H2" t="s">
        <v>3091</v>
      </c>
      <c r="I2" t="s">
        <v>3092</v>
      </c>
      <c r="J2" t="s">
        <v>3093</v>
      </c>
      <c r="K2" t="s">
        <v>3094</v>
      </c>
      <c r="L2" t="s">
        <v>3095</v>
      </c>
      <c r="M2" t="s">
        <v>3096</v>
      </c>
      <c r="N2" t="s">
        <v>3097</v>
      </c>
    </row>
    <row r="3" spans="1:14" x14ac:dyDescent="0.35">
      <c r="B3" s="5">
        <v>43165</v>
      </c>
      <c r="E3" t="s">
        <v>1311</v>
      </c>
      <c r="F3" t="s">
        <v>1312</v>
      </c>
      <c r="I3">
        <v>0</v>
      </c>
      <c r="J3">
        <v>0</v>
      </c>
    </row>
    <row r="4" spans="1:14" x14ac:dyDescent="0.35">
      <c r="B4" s="47">
        <v>43165</v>
      </c>
      <c r="E4" t="s">
        <v>1313</v>
      </c>
      <c r="F4" t="s">
        <v>1314</v>
      </c>
      <c r="G4" t="s">
        <v>1524</v>
      </c>
      <c r="I4">
        <v>0</v>
      </c>
      <c r="J4">
        <v>0</v>
      </c>
    </row>
    <row r="5" spans="1:14" x14ac:dyDescent="0.35">
      <c r="B5" s="47">
        <v>43165</v>
      </c>
      <c r="E5" t="s">
        <v>1315</v>
      </c>
      <c r="F5" t="s">
        <v>1316</v>
      </c>
      <c r="G5" t="s">
        <v>1903</v>
      </c>
      <c r="I5">
        <v>0</v>
      </c>
      <c r="J5">
        <v>0</v>
      </c>
    </row>
    <row r="6" spans="1:14" x14ac:dyDescent="0.35">
      <c r="B6" s="47">
        <v>43165</v>
      </c>
      <c r="E6" t="s">
        <v>1317</v>
      </c>
      <c r="F6" t="s">
        <v>1318</v>
      </c>
      <c r="G6" t="s">
        <v>1903</v>
      </c>
      <c r="I6">
        <v>0</v>
      </c>
      <c r="J6">
        <v>0</v>
      </c>
    </row>
    <row r="7" spans="1:14" x14ac:dyDescent="0.35">
      <c r="B7" s="47">
        <v>43165</v>
      </c>
      <c r="E7" t="s">
        <v>112</v>
      </c>
      <c r="F7" t="s">
        <v>1319</v>
      </c>
      <c r="G7" t="s">
        <v>1903</v>
      </c>
      <c r="I7">
        <v>0</v>
      </c>
      <c r="J7">
        <v>0</v>
      </c>
    </row>
    <row r="8" spans="1:14" x14ac:dyDescent="0.35">
      <c r="B8" s="47">
        <v>43165</v>
      </c>
      <c r="E8" t="s">
        <v>1320</v>
      </c>
      <c r="F8" t="s">
        <v>1321</v>
      </c>
      <c r="G8" t="s">
        <v>1903</v>
      </c>
      <c r="I8">
        <v>0</v>
      </c>
      <c r="J8">
        <v>0</v>
      </c>
    </row>
    <row r="9" spans="1:14" x14ac:dyDescent="0.35">
      <c r="B9" s="47">
        <v>43165</v>
      </c>
      <c r="E9" t="s">
        <v>1322</v>
      </c>
      <c r="F9" t="s">
        <v>1323</v>
      </c>
      <c r="G9" t="s">
        <v>1524</v>
      </c>
      <c r="I9">
        <v>0</v>
      </c>
      <c r="J9">
        <v>0</v>
      </c>
    </row>
    <row r="10" spans="1:14" x14ac:dyDescent="0.35">
      <c r="B10" s="47">
        <v>43165</v>
      </c>
      <c r="E10" t="s">
        <v>1324</v>
      </c>
      <c r="F10" t="s">
        <v>1325</v>
      </c>
      <c r="G10" t="s">
        <v>1903</v>
      </c>
      <c r="I10">
        <v>0</v>
      </c>
      <c r="J10">
        <v>0</v>
      </c>
      <c r="K10" t="s">
        <v>1324</v>
      </c>
      <c r="L10" t="s">
        <v>3098</v>
      </c>
    </row>
    <row r="11" spans="1:14" x14ac:dyDescent="0.35">
      <c r="B11" s="47">
        <v>43165</v>
      </c>
      <c r="E11" t="s">
        <v>51</v>
      </c>
      <c r="F11" t="s">
        <v>1326</v>
      </c>
      <c r="G11" t="s">
        <v>1903</v>
      </c>
      <c r="I11">
        <v>0</v>
      </c>
      <c r="J11">
        <v>0</v>
      </c>
    </row>
    <row r="12" spans="1:14" x14ac:dyDescent="0.35">
      <c r="B12" s="47">
        <v>43165</v>
      </c>
      <c r="E12" t="s">
        <v>1327</v>
      </c>
      <c r="F12" t="s">
        <v>1328</v>
      </c>
      <c r="G12" t="s">
        <v>1903</v>
      </c>
      <c r="I12">
        <v>0</v>
      </c>
      <c r="J12">
        <v>0</v>
      </c>
    </row>
    <row r="13" spans="1:14" x14ac:dyDescent="0.35">
      <c r="B13" s="47">
        <v>43165</v>
      </c>
      <c r="E13" t="s">
        <v>1329</v>
      </c>
      <c r="F13" t="s">
        <v>1330</v>
      </c>
      <c r="G13" t="s">
        <v>1903</v>
      </c>
      <c r="I13">
        <v>0</v>
      </c>
      <c r="J13">
        <v>0</v>
      </c>
    </row>
    <row r="14" spans="1:14" x14ac:dyDescent="0.35">
      <c r="B14" s="47">
        <v>43165</v>
      </c>
      <c r="E14" t="s">
        <v>1331</v>
      </c>
      <c r="F14" t="s">
        <v>1332</v>
      </c>
      <c r="G14" t="s">
        <v>1903</v>
      </c>
      <c r="I14">
        <v>0</v>
      </c>
      <c r="J14">
        <v>0</v>
      </c>
    </row>
    <row r="15" spans="1:14" x14ac:dyDescent="0.35">
      <c r="B15" s="47">
        <v>43165</v>
      </c>
      <c r="E15" t="s">
        <v>1333</v>
      </c>
      <c r="F15" t="s">
        <v>1334</v>
      </c>
      <c r="G15" t="s">
        <v>1903</v>
      </c>
      <c r="I15">
        <v>0</v>
      </c>
      <c r="J15">
        <v>0</v>
      </c>
    </row>
    <row r="16" spans="1:14" x14ac:dyDescent="0.35">
      <c r="B16" s="47">
        <v>43165</v>
      </c>
      <c r="E16" t="s">
        <v>1335</v>
      </c>
      <c r="F16" t="s">
        <v>1336</v>
      </c>
      <c r="G16" t="s">
        <v>1903</v>
      </c>
      <c r="I16">
        <v>0</v>
      </c>
      <c r="J16">
        <v>0</v>
      </c>
    </row>
    <row r="17" spans="2:10" x14ac:dyDescent="0.35">
      <c r="B17" s="47">
        <v>43165</v>
      </c>
      <c r="E17" t="s">
        <v>1337</v>
      </c>
      <c r="F17" t="s">
        <v>1338</v>
      </c>
      <c r="G17" t="s">
        <v>1903</v>
      </c>
      <c r="I17">
        <v>0</v>
      </c>
      <c r="J17">
        <v>0</v>
      </c>
    </row>
    <row r="18" spans="2:10" x14ac:dyDescent="0.35">
      <c r="B18" s="47">
        <v>43165</v>
      </c>
      <c r="E18" t="s">
        <v>1339</v>
      </c>
      <c r="F18" t="s">
        <v>1340</v>
      </c>
      <c r="G18" t="s">
        <v>1903</v>
      </c>
      <c r="I18">
        <v>0</v>
      </c>
      <c r="J18">
        <v>0</v>
      </c>
    </row>
    <row r="19" spans="2:10" x14ac:dyDescent="0.35">
      <c r="B19" s="47">
        <v>43165</v>
      </c>
      <c r="E19" t="s">
        <v>1341</v>
      </c>
      <c r="F19" t="s">
        <v>1342</v>
      </c>
      <c r="G19" t="s">
        <v>1903</v>
      </c>
      <c r="I19">
        <v>0</v>
      </c>
      <c r="J19">
        <v>0</v>
      </c>
    </row>
    <row r="20" spans="2:10" x14ac:dyDescent="0.35">
      <c r="B20" s="47">
        <v>43165</v>
      </c>
      <c r="E20" t="s">
        <v>1343</v>
      </c>
      <c r="F20" t="s">
        <v>1344</v>
      </c>
      <c r="G20" t="s">
        <v>1903</v>
      </c>
      <c r="I20">
        <v>0</v>
      </c>
      <c r="J20">
        <v>0</v>
      </c>
    </row>
    <row r="21" spans="2:10" x14ac:dyDescent="0.35">
      <c r="B21" s="47">
        <v>43165</v>
      </c>
      <c r="E21" t="s">
        <v>1345</v>
      </c>
      <c r="F21" t="s">
        <v>1346</v>
      </c>
      <c r="G21" t="s">
        <v>1903</v>
      </c>
      <c r="I21">
        <v>0</v>
      </c>
      <c r="J21">
        <v>0</v>
      </c>
    </row>
    <row r="22" spans="2:10" x14ac:dyDescent="0.35">
      <c r="B22" s="47">
        <v>43165</v>
      </c>
      <c r="E22" t="s">
        <v>1347</v>
      </c>
      <c r="F22" t="s">
        <v>1348</v>
      </c>
      <c r="G22" t="s">
        <v>1903</v>
      </c>
      <c r="I22">
        <v>0</v>
      </c>
      <c r="J22">
        <v>0</v>
      </c>
    </row>
    <row r="23" spans="2:10" x14ac:dyDescent="0.35">
      <c r="B23" s="47">
        <v>43165</v>
      </c>
      <c r="E23" t="s">
        <v>1349</v>
      </c>
      <c r="F23" t="s">
        <v>1350</v>
      </c>
      <c r="G23" t="s">
        <v>1903</v>
      </c>
      <c r="I23">
        <v>0</v>
      </c>
      <c r="J23">
        <v>0</v>
      </c>
    </row>
    <row r="24" spans="2:10" x14ac:dyDescent="0.35">
      <c r="B24" s="47">
        <v>43165</v>
      </c>
      <c r="E24" t="s">
        <v>1351</v>
      </c>
      <c r="F24" t="s">
        <v>1352</v>
      </c>
      <c r="G24" t="s">
        <v>1903</v>
      </c>
      <c r="I24">
        <v>0</v>
      </c>
      <c r="J24">
        <v>0</v>
      </c>
    </row>
    <row r="25" spans="2:10" x14ac:dyDescent="0.35">
      <c r="B25" s="47">
        <v>43165</v>
      </c>
      <c r="E25" t="s">
        <v>1353</v>
      </c>
      <c r="F25" t="s">
        <v>1354</v>
      </c>
      <c r="G25" t="s">
        <v>1903</v>
      </c>
      <c r="I25">
        <v>0</v>
      </c>
      <c r="J25">
        <v>0</v>
      </c>
    </row>
    <row r="26" spans="2:10" x14ac:dyDescent="0.35">
      <c r="B26" s="47">
        <v>43165</v>
      </c>
      <c r="E26" t="s">
        <v>1355</v>
      </c>
      <c r="F26" t="s">
        <v>1356</v>
      </c>
      <c r="G26" t="s">
        <v>1524</v>
      </c>
      <c r="I26">
        <v>0</v>
      </c>
      <c r="J26">
        <v>0</v>
      </c>
    </row>
    <row r="27" spans="2:10" x14ac:dyDescent="0.35">
      <c r="B27" s="47">
        <v>43165</v>
      </c>
      <c r="E27" t="s">
        <v>1357</v>
      </c>
      <c r="F27" t="s">
        <v>1358</v>
      </c>
      <c r="G27" t="s">
        <v>1903</v>
      </c>
      <c r="I27">
        <v>0</v>
      </c>
      <c r="J27">
        <v>0</v>
      </c>
    </row>
    <row r="28" spans="2:10" x14ac:dyDescent="0.35">
      <c r="B28" s="47">
        <v>43165</v>
      </c>
      <c r="E28" t="s">
        <v>1359</v>
      </c>
      <c r="F28" t="s">
        <v>1360</v>
      </c>
      <c r="G28" t="s">
        <v>1903</v>
      </c>
      <c r="I28">
        <v>0</v>
      </c>
      <c r="J28">
        <v>0</v>
      </c>
    </row>
    <row r="29" spans="2:10" x14ac:dyDescent="0.35">
      <c r="B29" s="47">
        <v>43165</v>
      </c>
      <c r="E29" t="s">
        <v>1361</v>
      </c>
      <c r="F29" t="s">
        <v>1362</v>
      </c>
      <c r="G29" t="s">
        <v>1903</v>
      </c>
      <c r="I29">
        <v>0</v>
      </c>
      <c r="J29">
        <v>0</v>
      </c>
    </row>
    <row r="30" spans="2:10" x14ac:dyDescent="0.35">
      <c r="B30" s="47">
        <v>43165</v>
      </c>
      <c r="E30" t="s">
        <v>1363</v>
      </c>
      <c r="F30" t="s">
        <v>1364</v>
      </c>
      <c r="G30" t="s">
        <v>1903</v>
      </c>
      <c r="I30">
        <v>0</v>
      </c>
      <c r="J30">
        <v>0</v>
      </c>
    </row>
    <row r="31" spans="2:10" x14ac:dyDescent="0.35">
      <c r="B31" s="47">
        <v>43165</v>
      </c>
      <c r="E31" t="s">
        <v>1365</v>
      </c>
      <c r="F31" t="s">
        <v>1366</v>
      </c>
      <c r="G31" t="s">
        <v>1903</v>
      </c>
      <c r="I31">
        <v>0</v>
      </c>
      <c r="J31">
        <v>0</v>
      </c>
    </row>
    <row r="32" spans="2:10" x14ac:dyDescent="0.35">
      <c r="B32" s="47">
        <v>43165</v>
      </c>
      <c r="E32" t="s">
        <v>1367</v>
      </c>
      <c r="F32" t="s">
        <v>1368</v>
      </c>
      <c r="G32" t="s">
        <v>1903</v>
      </c>
      <c r="I32">
        <v>0</v>
      </c>
      <c r="J32">
        <v>0</v>
      </c>
    </row>
    <row r="33" spans="2:10" x14ac:dyDescent="0.35">
      <c r="B33" s="47">
        <v>43165</v>
      </c>
      <c r="E33" t="s">
        <v>1369</v>
      </c>
      <c r="F33" t="s">
        <v>1370</v>
      </c>
      <c r="G33" t="s">
        <v>1903</v>
      </c>
      <c r="I33">
        <v>0</v>
      </c>
      <c r="J33">
        <v>0</v>
      </c>
    </row>
    <row r="34" spans="2:10" x14ac:dyDescent="0.35">
      <c r="B34" s="47">
        <v>43165</v>
      </c>
      <c r="E34" t="s">
        <v>1371</v>
      </c>
      <c r="F34" t="s">
        <v>1372</v>
      </c>
      <c r="G34" t="s">
        <v>1524</v>
      </c>
      <c r="I34">
        <v>0</v>
      </c>
      <c r="J34">
        <v>0</v>
      </c>
    </row>
    <row r="35" spans="2:10" x14ac:dyDescent="0.35">
      <c r="B35" s="47">
        <v>43165</v>
      </c>
      <c r="E35" t="s">
        <v>1373</v>
      </c>
      <c r="F35" t="s">
        <v>1374</v>
      </c>
      <c r="G35" t="s">
        <v>1903</v>
      </c>
      <c r="I35">
        <v>0</v>
      </c>
      <c r="J35">
        <v>0</v>
      </c>
    </row>
    <row r="36" spans="2:10" x14ac:dyDescent="0.35">
      <c r="B36" s="47">
        <v>43165</v>
      </c>
      <c r="E36" t="s">
        <v>1375</v>
      </c>
      <c r="F36" t="s">
        <v>1376</v>
      </c>
      <c r="G36" t="s">
        <v>1903</v>
      </c>
      <c r="I36">
        <v>0</v>
      </c>
      <c r="J36">
        <v>0</v>
      </c>
    </row>
    <row r="37" spans="2:10" x14ac:dyDescent="0.35">
      <c r="B37" s="47">
        <v>43165</v>
      </c>
      <c r="E37" t="s">
        <v>1377</v>
      </c>
      <c r="F37" t="s">
        <v>1378</v>
      </c>
      <c r="G37" t="s">
        <v>1903</v>
      </c>
      <c r="I37">
        <v>0</v>
      </c>
      <c r="J37">
        <v>0</v>
      </c>
    </row>
    <row r="38" spans="2:10" x14ac:dyDescent="0.35">
      <c r="B38" s="47">
        <v>43165</v>
      </c>
      <c r="E38" t="s">
        <v>1379</v>
      </c>
      <c r="F38" t="s">
        <v>1380</v>
      </c>
      <c r="G38" t="s">
        <v>1903</v>
      </c>
      <c r="I38">
        <v>0</v>
      </c>
      <c r="J38">
        <v>0</v>
      </c>
    </row>
    <row r="39" spans="2:10" x14ac:dyDescent="0.35">
      <c r="B39" s="47">
        <v>43165</v>
      </c>
      <c r="E39" t="s">
        <v>1381</v>
      </c>
      <c r="F39" t="s">
        <v>1382</v>
      </c>
      <c r="G39" t="s">
        <v>1903</v>
      </c>
      <c r="I39">
        <v>0</v>
      </c>
      <c r="J39">
        <v>0</v>
      </c>
    </row>
    <row r="40" spans="2:10" x14ac:dyDescent="0.35">
      <c r="B40" s="47">
        <v>43165</v>
      </c>
      <c r="E40" t="s">
        <v>1383</v>
      </c>
      <c r="F40" t="s">
        <v>1384</v>
      </c>
      <c r="G40" t="s">
        <v>1524</v>
      </c>
      <c r="I40">
        <v>0</v>
      </c>
      <c r="J40">
        <v>0</v>
      </c>
    </row>
    <row r="41" spans="2:10" x14ac:dyDescent="0.35">
      <c r="B41" s="47">
        <v>43165</v>
      </c>
      <c r="E41" t="s">
        <v>1385</v>
      </c>
      <c r="F41" t="s">
        <v>1386</v>
      </c>
      <c r="G41" t="s">
        <v>1903</v>
      </c>
      <c r="I41">
        <v>0</v>
      </c>
      <c r="J41">
        <v>0</v>
      </c>
    </row>
    <row r="42" spans="2:10" x14ac:dyDescent="0.35">
      <c r="B42" s="47">
        <v>43165</v>
      </c>
      <c r="E42" t="s">
        <v>1387</v>
      </c>
      <c r="F42" t="s">
        <v>1388</v>
      </c>
      <c r="G42" t="s">
        <v>1524</v>
      </c>
      <c r="I42">
        <v>0</v>
      </c>
      <c r="J42">
        <v>0</v>
      </c>
    </row>
    <row r="43" spans="2:10" x14ac:dyDescent="0.35">
      <c r="B43" s="47">
        <v>43165</v>
      </c>
      <c r="E43" t="s">
        <v>1389</v>
      </c>
      <c r="F43" t="s">
        <v>1390</v>
      </c>
      <c r="G43" t="s">
        <v>1524</v>
      </c>
      <c r="I43">
        <v>0</v>
      </c>
      <c r="J43">
        <v>0</v>
      </c>
    </row>
    <row r="44" spans="2:10" x14ac:dyDescent="0.35">
      <c r="B44" s="47">
        <v>43165</v>
      </c>
      <c r="E44" t="s">
        <v>1391</v>
      </c>
      <c r="F44" t="s">
        <v>1392</v>
      </c>
      <c r="G44" t="s">
        <v>1524</v>
      </c>
      <c r="I44">
        <v>0</v>
      </c>
      <c r="J44">
        <v>0</v>
      </c>
    </row>
    <row r="45" spans="2:10" x14ac:dyDescent="0.35">
      <c r="B45" s="47">
        <v>43165</v>
      </c>
      <c r="E45" t="s">
        <v>1393</v>
      </c>
      <c r="F45" t="s">
        <v>1394</v>
      </c>
      <c r="G45" t="s">
        <v>1903</v>
      </c>
      <c r="I45">
        <v>0</v>
      </c>
      <c r="J45">
        <v>0</v>
      </c>
    </row>
    <row r="46" spans="2:10" x14ac:dyDescent="0.35">
      <c r="B46" s="47">
        <v>43165</v>
      </c>
      <c r="E46" t="s">
        <v>1395</v>
      </c>
      <c r="F46" t="s">
        <v>1396</v>
      </c>
      <c r="G46" t="s">
        <v>1903</v>
      </c>
      <c r="I46">
        <v>0</v>
      </c>
      <c r="J46">
        <v>0</v>
      </c>
    </row>
    <row r="47" spans="2:10" x14ac:dyDescent="0.35">
      <c r="B47" s="47">
        <v>43165</v>
      </c>
      <c r="E47" t="s">
        <v>1397</v>
      </c>
      <c r="F47" t="s">
        <v>1398</v>
      </c>
      <c r="G47" t="s">
        <v>1903</v>
      </c>
      <c r="I47">
        <v>0</v>
      </c>
      <c r="J47">
        <v>0</v>
      </c>
    </row>
    <row r="48" spans="2:10" x14ac:dyDescent="0.35">
      <c r="B48" s="47">
        <v>43165</v>
      </c>
      <c r="E48" t="s">
        <v>1399</v>
      </c>
      <c r="F48" t="s">
        <v>1400</v>
      </c>
      <c r="G48" t="s">
        <v>1903</v>
      </c>
      <c r="I48">
        <v>0</v>
      </c>
      <c r="J48">
        <v>0</v>
      </c>
    </row>
    <row r="49" spans="2:10" x14ac:dyDescent="0.35">
      <c r="B49" s="47">
        <v>43165</v>
      </c>
      <c r="E49" t="s">
        <v>1401</v>
      </c>
      <c r="F49" t="s">
        <v>1402</v>
      </c>
      <c r="G49" t="s">
        <v>1524</v>
      </c>
      <c r="I49">
        <v>0</v>
      </c>
      <c r="J49">
        <v>0</v>
      </c>
    </row>
    <row r="50" spans="2:10" x14ac:dyDescent="0.35">
      <c r="B50" s="47">
        <v>43165</v>
      </c>
      <c r="E50" t="s">
        <v>1403</v>
      </c>
      <c r="F50" t="s">
        <v>1404</v>
      </c>
      <c r="G50" t="s">
        <v>1903</v>
      </c>
      <c r="I50">
        <v>0</v>
      </c>
      <c r="J50">
        <v>0</v>
      </c>
    </row>
    <row r="51" spans="2:10" x14ac:dyDescent="0.35">
      <c r="B51" s="47">
        <v>43165</v>
      </c>
      <c r="E51" t="s">
        <v>1405</v>
      </c>
      <c r="F51" t="s">
        <v>1406</v>
      </c>
      <c r="G51" t="s">
        <v>1903</v>
      </c>
      <c r="I51">
        <v>0</v>
      </c>
      <c r="J51">
        <v>0</v>
      </c>
    </row>
    <row r="52" spans="2:10" x14ac:dyDescent="0.35">
      <c r="B52" s="47">
        <v>43165</v>
      </c>
      <c r="E52" t="s">
        <v>1407</v>
      </c>
      <c r="F52" t="s">
        <v>1408</v>
      </c>
      <c r="G52" t="s">
        <v>1524</v>
      </c>
      <c r="I52">
        <v>0</v>
      </c>
      <c r="J52">
        <v>0</v>
      </c>
    </row>
    <row r="53" spans="2:10" x14ac:dyDescent="0.35">
      <c r="B53" s="47">
        <v>43165</v>
      </c>
      <c r="E53" t="s">
        <v>377</v>
      </c>
      <c r="F53" t="s">
        <v>1409</v>
      </c>
      <c r="G53" t="s">
        <v>1524</v>
      </c>
      <c r="I53">
        <v>0</v>
      </c>
      <c r="J53">
        <v>0</v>
      </c>
    </row>
    <row r="54" spans="2:10" x14ac:dyDescent="0.35">
      <c r="B54" s="47">
        <v>43165</v>
      </c>
      <c r="E54" t="s">
        <v>1410</v>
      </c>
      <c r="F54" t="s">
        <v>1411</v>
      </c>
      <c r="G54" t="s">
        <v>1903</v>
      </c>
      <c r="I54">
        <v>0</v>
      </c>
      <c r="J54">
        <v>0</v>
      </c>
    </row>
    <row r="55" spans="2:10" x14ac:dyDescent="0.35">
      <c r="B55" s="47">
        <v>43165</v>
      </c>
      <c r="E55" t="s">
        <v>1412</v>
      </c>
      <c r="F55" t="s">
        <v>1413</v>
      </c>
      <c r="G55" t="s">
        <v>1903</v>
      </c>
      <c r="I55">
        <v>0</v>
      </c>
      <c r="J55">
        <v>0</v>
      </c>
    </row>
    <row r="56" spans="2:10" x14ac:dyDescent="0.35">
      <c r="B56" s="47">
        <v>43165</v>
      </c>
      <c r="E56" t="s">
        <v>1414</v>
      </c>
      <c r="F56" t="s">
        <v>1415</v>
      </c>
      <c r="G56" t="s">
        <v>1903</v>
      </c>
      <c r="I56">
        <v>0</v>
      </c>
      <c r="J56">
        <v>0</v>
      </c>
    </row>
    <row r="57" spans="2:10" x14ac:dyDescent="0.35">
      <c r="B57" s="47">
        <v>43165</v>
      </c>
      <c r="E57" t="s">
        <v>1416</v>
      </c>
      <c r="F57" t="s">
        <v>1417</v>
      </c>
      <c r="G57" t="s">
        <v>1524</v>
      </c>
      <c r="I57">
        <v>0</v>
      </c>
      <c r="J57">
        <v>0</v>
      </c>
    </row>
    <row r="58" spans="2:10" x14ac:dyDescent="0.35">
      <c r="B58" s="47">
        <v>43165</v>
      </c>
      <c r="E58" t="s">
        <v>1418</v>
      </c>
      <c r="F58" t="s">
        <v>1419</v>
      </c>
      <c r="G58" t="s">
        <v>1903</v>
      </c>
      <c r="I58">
        <v>0</v>
      </c>
      <c r="J58">
        <v>0</v>
      </c>
    </row>
    <row r="59" spans="2:10" x14ac:dyDescent="0.35">
      <c r="B59" s="47">
        <v>43165</v>
      </c>
      <c r="E59" t="s">
        <v>1420</v>
      </c>
      <c r="F59" t="s">
        <v>1421</v>
      </c>
      <c r="G59" t="s">
        <v>1903</v>
      </c>
      <c r="I59">
        <v>0</v>
      </c>
      <c r="J59">
        <v>0</v>
      </c>
    </row>
    <row r="60" spans="2:10" x14ac:dyDescent="0.35">
      <c r="B60" s="47">
        <v>43165</v>
      </c>
      <c r="E60" t="s">
        <v>1422</v>
      </c>
      <c r="F60" t="s">
        <v>1423</v>
      </c>
      <c r="G60" t="s">
        <v>1903</v>
      </c>
      <c r="I60">
        <v>0</v>
      </c>
      <c r="J60">
        <v>0</v>
      </c>
    </row>
    <row r="61" spans="2:10" x14ac:dyDescent="0.35">
      <c r="B61" s="47">
        <v>43165</v>
      </c>
      <c r="E61" t="s">
        <v>1424</v>
      </c>
      <c r="F61" t="s">
        <v>1425</v>
      </c>
      <c r="G61" t="s">
        <v>1903</v>
      </c>
      <c r="I61">
        <v>0</v>
      </c>
      <c r="J61">
        <v>0</v>
      </c>
    </row>
    <row r="62" spans="2:10" x14ac:dyDescent="0.35">
      <c r="B62" s="47">
        <v>43165</v>
      </c>
      <c r="E62" t="s">
        <v>1426</v>
      </c>
      <c r="F62" t="s">
        <v>1427</v>
      </c>
      <c r="G62" t="s">
        <v>1903</v>
      </c>
      <c r="I62">
        <v>0</v>
      </c>
      <c r="J62">
        <v>0</v>
      </c>
    </row>
    <row r="63" spans="2:10" x14ac:dyDescent="0.35">
      <c r="B63" s="47">
        <v>43165</v>
      </c>
      <c r="E63" t="s">
        <v>1428</v>
      </c>
      <c r="F63" t="s">
        <v>1429</v>
      </c>
      <c r="G63" t="s">
        <v>1903</v>
      </c>
      <c r="I63">
        <v>0</v>
      </c>
      <c r="J63">
        <v>0</v>
      </c>
    </row>
    <row r="64" spans="2:10" x14ac:dyDescent="0.35">
      <c r="B64" s="47">
        <v>43165</v>
      </c>
      <c r="E64" t="s">
        <v>1430</v>
      </c>
      <c r="F64" t="s">
        <v>1431</v>
      </c>
      <c r="G64" t="s">
        <v>1903</v>
      </c>
      <c r="I64">
        <v>0</v>
      </c>
      <c r="J64">
        <v>0</v>
      </c>
    </row>
    <row r="65" spans="2:10" x14ac:dyDescent="0.35">
      <c r="B65" s="47">
        <v>43165</v>
      </c>
      <c r="E65" t="s">
        <v>1432</v>
      </c>
      <c r="F65" t="s">
        <v>1433</v>
      </c>
      <c r="G65" t="s">
        <v>1903</v>
      </c>
      <c r="I65">
        <v>0</v>
      </c>
      <c r="J65">
        <v>0</v>
      </c>
    </row>
    <row r="66" spans="2:10" x14ac:dyDescent="0.35">
      <c r="B66" s="47">
        <v>43165</v>
      </c>
      <c r="E66" t="s">
        <v>1434</v>
      </c>
      <c r="F66" t="s">
        <v>1435</v>
      </c>
      <c r="G66" t="s">
        <v>1903</v>
      </c>
      <c r="I66">
        <v>0</v>
      </c>
      <c r="J66">
        <v>0</v>
      </c>
    </row>
    <row r="67" spans="2:10" x14ac:dyDescent="0.35">
      <c r="B67" s="47">
        <v>43165</v>
      </c>
      <c r="E67" t="s">
        <v>1436</v>
      </c>
      <c r="F67" t="s">
        <v>1437</v>
      </c>
      <c r="G67" t="s">
        <v>1524</v>
      </c>
      <c r="I67">
        <v>0</v>
      </c>
      <c r="J67">
        <v>0</v>
      </c>
    </row>
    <row r="68" spans="2:10" x14ac:dyDescent="0.35">
      <c r="E68" t="s">
        <v>4393</v>
      </c>
      <c r="F68" t="s">
        <v>11509</v>
      </c>
      <c r="G68" t="s">
        <v>1264</v>
      </c>
    </row>
    <row r="69" spans="2:10" x14ac:dyDescent="0.35">
      <c r="C69" s="5">
        <v>43411</v>
      </c>
      <c r="E69" t="s">
        <v>11510</v>
      </c>
      <c r="F69" t="s">
        <v>11511</v>
      </c>
      <c r="G69" s="46" t="s">
        <v>1264</v>
      </c>
    </row>
    <row r="70" spans="2:10" x14ac:dyDescent="0.35">
      <c r="E70" t="s">
        <v>1389</v>
      </c>
      <c r="F70" t="s">
        <v>11512</v>
      </c>
      <c r="G70" s="46" t="s">
        <v>1264</v>
      </c>
    </row>
    <row r="71" spans="2:10" x14ac:dyDescent="0.35">
      <c r="E71" t="s">
        <v>11513</v>
      </c>
      <c r="F71" t="s">
        <v>11514</v>
      </c>
      <c r="G71" s="46" t="s">
        <v>1264</v>
      </c>
    </row>
    <row r="72" spans="2:10" x14ac:dyDescent="0.35">
      <c r="E72" t="s">
        <v>1806</v>
      </c>
      <c r="F72" t="s">
        <v>11515</v>
      </c>
      <c r="G72" s="46" t="s">
        <v>1264</v>
      </c>
    </row>
    <row r="73" spans="2:10" x14ac:dyDescent="0.35">
      <c r="E73" t="s">
        <v>11516</v>
      </c>
      <c r="F73" t="s">
        <v>11517</v>
      </c>
      <c r="G73" s="46" t="s">
        <v>1264</v>
      </c>
    </row>
    <row r="74" spans="2:10" x14ac:dyDescent="0.35">
      <c r="E74" t="s">
        <v>11518</v>
      </c>
      <c r="F74" t="s">
        <v>11519</v>
      </c>
      <c r="G74" s="46" t="s">
        <v>1264</v>
      </c>
    </row>
    <row r="75" spans="2:10" x14ac:dyDescent="0.35">
      <c r="E75" t="s">
        <v>1428</v>
      </c>
      <c r="F75" t="s">
        <v>11520</v>
      </c>
      <c r="G75" s="46" t="s">
        <v>1264</v>
      </c>
    </row>
  </sheetData>
  <autoFilter ref="A2:N2" xr:uid="{00000000-0009-0000-0000-000016000000}"/>
  <dataValidations count="1">
    <dataValidation type="list" allowBlank="1" showInputMessage="1" showErrorMessage="1" sqref="D1" xr:uid="{00000000-0002-0000-1600-000000000000}">
      <formula1>Sites</formula1>
    </dataValidation>
  </dataValidations>
  <hyperlinks>
    <hyperlink ref="B1" location="Index!A1" display="Go To Index" xr:uid="{00000000-0004-0000-16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31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700-000000000000}">
      <formula1>Sites</formula1>
    </dataValidation>
  </dataValidations>
  <hyperlinks>
    <hyperlink ref="B1" location="Index!A1" display="Go To Index" xr:uid="{00000000-0004-0000-1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32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800-000000000000}">
      <formula1>Sites</formula1>
    </dataValidation>
  </dataValidations>
  <hyperlinks>
    <hyperlink ref="B1" location="Index!A1" display="Go To Index" xr:uid="{00000000-0004-0000-1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33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900-000000000000}">
      <formula1>Sites</formula1>
    </dataValidation>
  </dataValidations>
  <hyperlinks>
    <hyperlink ref="B1" location="Index!A1" display="Go To Index" xr:uid="{00000000-0004-0000-1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34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A00-000000000000}">
      <formula1>Sites</formula1>
    </dataValidation>
  </dataValidations>
  <hyperlinks>
    <hyperlink ref="B1" location="Index!A1" display="Go To Index" xr:uid="{00000000-0004-0000-1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35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B00-000000000000}">
      <formula1>Sites</formula1>
    </dataValidation>
  </dataValidations>
  <hyperlinks>
    <hyperlink ref="B1" location="Index!A1" display="Go To Index" xr:uid="{00000000-0004-0000-1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6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C00-000000000000}">
      <formula1>Sites</formula1>
    </dataValidation>
  </dataValidations>
  <hyperlinks>
    <hyperlink ref="B1" location="Index!A1" display="Go To Index" xr:uid="{00000000-0004-0000-1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7"/>
  <dimension ref="A1:AQ1178"/>
  <sheetViews>
    <sheetView workbookViewId="0">
      <pane xSplit="19" ySplit="4" topLeftCell="T5" activePane="bottomRight" state="frozen"/>
      <selection pane="topRight" activeCell="G1" sqref="G1"/>
      <selection pane="bottomLeft" activeCell="A3" sqref="A3"/>
      <selection pane="bottomRight" activeCell="M5" sqref="M5"/>
    </sheetView>
  </sheetViews>
  <sheetFormatPr defaultRowHeight="14.5" outlineLevelCol="1" x14ac:dyDescent="0.35"/>
  <cols>
    <col min="1" max="2" width="10.6328125" style="5" bestFit="1" customWidth="1"/>
    <col min="3" max="3" width="9.453125" style="5" bestFit="1" customWidth="1"/>
    <col min="4" max="4" width="12.90625" customWidth="1"/>
    <col min="5" max="5" width="7" style="46" customWidth="1" outlineLevel="1"/>
    <col min="6" max="6" width="7.453125" style="46" customWidth="1" outlineLevel="1"/>
    <col min="7" max="7" width="7.6328125" style="138" customWidth="1" outlineLevel="1"/>
    <col min="8" max="8" width="7.6328125" style="46" customWidth="1" outlineLevel="1"/>
    <col min="9" max="9" width="7.90625" style="46" customWidth="1" outlineLevel="1"/>
    <col min="10" max="10" width="7.6328125" style="46" customWidth="1" outlineLevel="1"/>
    <col min="11" max="11" width="7.36328125" style="138" customWidth="1" outlineLevel="1"/>
    <col min="12" max="12" width="7.36328125" style="46" customWidth="1" outlineLevel="1"/>
    <col min="13" max="16" width="7.6328125" style="138" customWidth="1" outlineLevel="1"/>
    <col min="17" max="17" width="7.6328125" style="46" customWidth="1" outlineLevel="1"/>
    <col min="18" max="18" width="6.08984375" bestFit="1" customWidth="1"/>
    <col min="19" max="19" width="35.6328125" bestFit="1" customWidth="1"/>
    <col min="20" max="20" width="16.453125" bestFit="1" customWidth="1"/>
    <col min="21" max="21" width="11.36328125" bestFit="1" customWidth="1"/>
    <col min="22" max="22" width="5.90625" bestFit="1" customWidth="1"/>
    <col min="23" max="23" width="17.36328125" bestFit="1" customWidth="1"/>
    <col min="24" max="24" width="14.54296875" bestFit="1" customWidth="1"/>
    <col min="25" max="25" width="11.54296875" bestFit="1" customWidth="1"/>
    <col min="27" max="27" width="10.90625" bestFit="1" customWidth="1"/>
    <col min="28" max="28" width="12.6328125" bestFit="1" customWidth="1"/>
    <col min="29" max="29" width="7.36328125" bestFit="1" customWidth="1"/>
    <col min="30" max="30" width="9.36328125" bestFit="1" customWidth="1"/>
    <col min="31" max="31" width="36.08984375" bestFit="1" customWidth="1"/>
    <col min="32" max="32" width="9.453125" bestFit="1" customWidth="1"/>
    <col min="33" max="33" width="10.36328125" style="47" bestFit="1" customWidth="1"/>
    <col min="34" max="34" width="10" bestFit="1" customWidth="1"/>
    <col min="35" max="35" width="10.6328125" style="47" bestFit="1" customWidth="1"/>
  </cols>
  <sheetData>
    <row r="1" spans="1:43" s="46" customFormat="1" x14ac:dyDescent="0.35">
      <c r="A1" s="47"/>
      <c r="B1" s="47"/>
      <c r="C1" s="47"/>
      <c r="E1" s="23">
        <f t="shared" ref="E1:Q1" si="0">COUNTIF($AC:$AC,E$4)</f>
        <v>146</v>
      </c>
      <c r="F1" s="23">
        <f t="shared" si="0"/>
        <v>72</v>
      </c>
      <c r="G1" s="23">
        <f t="shared" si="0"/>
        <v>0</v>
      </c>
      <c r="H1" s="23">
        <f t="shared" si="0"/>
        <v>122</v>
      </c>
      <c r="I1" s="23">
        <f t="shared" si="0"/>
        <v>2</v>
      </c>
      <c r="J1" s="23">
        <f t="shared" si="0"/>
        <v>2</v>
      </c>
      <c r="K1" s="23">
        <f t="shared" si="0"/>
        <v>0</v>
      </c>
      <c r="L1" s="23">
        <f t="shared" si="0"/>
        <v>104</v>
      </c>
      <c r="M1" s="23">
        <f t="shared" si="0"/>
        <v>0</v>
      </c>
      <c r="N1" s="23">
        <f t="shared" si="0"/>
        <v>0</v>
      </c>
      <c r="O1" s="23">
        <f t="shared" si="0"/>
        <v>0</v>
      </c>
      <c r="P1" s="23">
        <f t="shared" si="0"/>
        <v>72</v>
      </c>
      <c r="Q1" s="23">
        <f t="shared" si="0"/>
        <v>0</v>
      </c>
      <c r="R1" s="23">
        <f>COUNTA(AC:AC)-1</f>
        <v>520</v>
      </c>
      <c r="S1" s="46" t="s">
        <v>60</v>
      </c>
      <c r="AG1" s="47"/>
      <c r="AI1" s="47"/>
    </row>
    <row r="2" spans="1:43" s="46" customFormat="1" x14ac:dyDescent="0.35">
      <c r="A2" s="47"/>
      <c r="B2" s="47"/>
      <c r="C2" s="47"/>
      <c r="E2" s="23">
        <f t="shared" ref="E2:Q2" si="1">COUNTIF(E5:E1048576,"X")</f>
        <v>146</v>
      </c>
      <c r="F2" s="23">
        <f t="shared" si="1"/>
        <v>72</v>
      </c>
      <c r="G2" s="23">
        <f t="shared" si="1"/>
        <v>0</v>
      </c>
      <c r="H2" s="23">
        <f t="shared" si="1"/>
        <v>122</v>
      </c>
      <c r="I2" s="23">
        <f t="shared" si="1"/>
        <v>2</v>
      </c>
      <c r="J2" s="23">
        <f t="shared" si="1"/>
        <v>2</v>
      </c>
      <c r="K2" s="23">
        <f t="shared" si="1"/>
        <v>0</v>
      </c>
      <c r="L2" s="23">
        <f t="shared" si="1"/>
        <v>104</v>
      </c>
      <c r="M2" s="23">
        <f t="shared" si="1"/>
        <v>0</v>
      </c>
      <c r="N2" s="23">
        <f t="shared" si="1"/>
        <v>0</v>
      </c>
      <c r="O2" s="23">
        <f t="shared" si="1"/>
        <v>0</v>
      </c>
      <c r="P2" s="23">
        <f t="shared" si="1"/>
        <v>72</v>
      </c>
      <c r="Q2" s="23">
        <f t="shared" si="1"/>
        <v>0</v>
      </c>
      <c r="R2" s="112">
        <f>SUM(E2:Q2)</f>
        <v>520</v>
      </c>
      <c r="S2" s="46" t="s">
        <v>1282</v>
      </c>
      <c r="AA2" s="47">
        <v>43529</v>
      </c>
      <c r="AB2" s="47"/>
      <c r="AG2" s="47"/>
      <c r="AI2" s="47"/>
    </row>
    <row r="3" spans="1:43" ht="15" thickBot="1" x14ac:dyDescent="0.4">
      <c r="A3" s="5" t="s">
        <v>348</v>
      </c>
      <c r="B3" s="26" t="s">
        <v>50</v>
      </c>
      <c r="C3" s="5" t="s">
        <v>350</v>
      </c>
      <c r="D3" s="6" t="s">
        <v>351</v>
      </c>
      <c r="E3" s="24">
        <f>+E1-E2</f>
        <v>0</v>
      </c>
      <c r="F3" s="24">
        <f t="shared" ref="F3:R3" si="2">+F1-F2</f>
        <v>0</v>
      </c>
      <c r="G3" s="24">
        <f>+G1-G2</f>
        <v>0</v>
      </c>
      <c r="H3" s="24">
        <f>+H1-H2</f>
        <v>0</v>
      </c>
      <c r="I3" s="24">
        <f t="shared" si="2"/>
        <v>0</v>
      </c>
      <c r="J3" s="24">
        <f t="shared" si="2"/>
        <v>0</v>
      </c>
      <c r="K3" s="24">
        <f t="shared" ref="K3" si="3">+K1-K2</f>
        <v>0</v>
      </c>
      <c r="L3" s="24">
        <f t="shared" si="2"/>
        <v>0</v>
      </c>
      <c r="M3" s="24">
        <f t="shared" ref="M3" si="4">+M1-M2</f>
        <v>0</v>
      </c>
      <c r="N3" s="24">
        <f t="shared" si="2"/>
        <v>0</v>
      </c>
      <c r="O3" s="24">
        <f t="shared" ref="O3:P3" si="5">+O1-O2</f>
        <v>0</v>
      </c>
      <c r="P3" s="24">
        <f t="shared" si="5"/>
        <v>0</v>
      </c>
      <c r="Q3" s="24">
        <f t="shared" si="2"/>
        <v>0</v>
      </c>
      <c r="R3" s="24">
        <f t="shared" si="2"/>
        <v>0</v>
      </c>
      <c r="S3" s="46" t="s">
        <v>1283</v>
      </c>
      <c r="AA3" s="46" t="s">
        <v>11114</v>
      </c>
      <c r="AB3" s="46"/>
    </row>
    <row r="4" spans="1:43" ht="15" thickTop="1" x14ac:dyDescent="0.35">
      <c r="A4" s="19" t="s">
        <v>365</v>
      </c>
      <c r="B4" s="20" t="s">
        <v>4</v>
      </c>
      <c r="C4" s="21" t="s">
        <v>366</v>
      </c>
      <c r="D4" t="s">
        <v>349</v>
      </c>
      <c r="E4" s="19" t="s">
        <v>10</v>
      </c>
      <c r="F4" s="19" t="s">
        <v>11</v>
      </c>
      <c r="G4" s="19" t="s">
        <v>11994</v>
      </c>
      <c r="H4" s="19" t="s">
        <v>9821</v>
      </c>
      <c r="I4" s="19" t="s">
        <v>12</v>
      </c>
      <c r="J4" s="19" t="s">
        <v>13</v>
      </c>
      <c r="K4" s="19" t="s">
        <v>12248</v>
      </c>
      <c r="L4" s="19" t="s">
        <v>14</v>
      </c>
      <c r="M4" s="19" t="s">
        <v>12254</v>
      </c>
      <c r="N4" s="19" t="s">
        <v>12256</v>
      </c>
      <c r="O4" s="19" t="s">
        <v>11498</v>
      </c>
      <c r="P4" s="19" t="s">
        <v>15</v>
      </c>
      <c r="Q4" s="19" t="s">
        <v>11972</v>
      </c>
      <c r="R4" t="s">
        <v>3099</v>
      </c>
      <c r="S4" t="s">
        <v>387</v>
      </c>
      <c r="T4" t="s">
        <v>3238</v>
      </c>
      <c r="U4" t="s">
        <v>3239</v>
      </c>
      <c r="V4" t="s">
        <v>3240</v>
      </c>
      <c r="W4" t="s">
        <v>3241</v>
      </c>
      <c r="X4" t="s">
        <v>3242</v>
      </c>
      <c r="Y4" t="s">
        <v>3243</v>
      </c>
      <c r="AA4" s="46" t="s">
        <v>11115</v>
      </c>
      <c r="AB4" s="46" t="s">
        <v>11281</v>
      </c>
      <c r="AC4" t="s">
        <v>5811</v>
      </c>
      <c r="AD4" t="s">
        <v>5806</v>
      </c>
      <c r="AE4" t="s">
        <v>11112</v>
      </c>
      <c r="AF4" t="s">
        <v>12270</v>
      </c>
      <c r="AG4" s="47" t="s">
        <v>9364</v>
      </c>
      <c r="AH4" t="s">
        <v>9365</v>
      </c>
      <c r="AI4" s="47" t="s">
        <v>5734</v>
      </c>
      <c r="AJ4" t="s">
        <v>5720</v>
      </c>
      <c r="AK4" t="s">
        <v>5743</v>
      </c>
      <c r="AL4" t="s">
        <v>5719</v>
      </c>
      <c r="AM4" t="s">
        <v>5754</v>
      </c>
      <c r="AN4" t="s">
        <v>12157</v>
      </c>
      <c r="AO4" t="s">
        <v>12271</v>
      </c>
      <c r="AP4" t="s">
        <v>12272</v>
      </c>
      <c r="AQ4" t="s">
        <v>12273</v>
      </c>
    </row>
    <row r="5" spans="1:43" x14ac:dyDescent="0.35">
      <c r="A5" s="5">
        <v>43112</v>
      </c>
      <c r="B5" s="47">
        <v>43208</v>
      </c>
      <c r="D5" t="s">
        <v>3426</v>
      </c>
      <c r="E5" s="22" t="str">
        <f t="shared" ref="E5:Q14" si="6">IF(ISERROR(VLOOKUP(E$4&amp;$R5,$AA:$AA,1,0)),"","X")</f>
        <v>X</v>
      </c>
      <c r="F5" s="22" t="str">
        <f t="shared" si="6"/>
        <v>X</v>
      </c>
      <c r="G5" s="22" t="str">
        <f t="shared" si="6"/>
        <v/>
      </c>
      <c r="H5" s="22" t="str">
        <f t="shared" si="6"/>
        <v>X</v>
      </c>
      <c r="I5" s="22" t="str">
        <f t="shared" si="6"/>
        <v/>
      </c>
      <c r="J5" s="22" t="str">
        <f t="shared" si="6"/>
        <v/>
      </c>
      <c r="K5" s="22" t="str">
        <f t="shared" si="6"/>
        <v/>
      </c>
      <c r="L5" s="22" t="str">
        <f t="shared" si="6"/>
        <v>X</v>
      </c>
      <c r="M5" s="22" t="str">
        <f t="shared" si="6"/>
        <v/>
      </c>
      <c r="N5" s="22" t="str">
        <f t="shared" si="6"/>
        <v/>
      </c>
      <c r="O5" s="22" t="str">
        <f t="shared" si="6"/>
        <v/>
      </c>
      <c r="P5" s="22" t="str">
        <f t="shared" si="6"/>
        <v>X</v>
      </c>
      <c r="Q5" s="22" t="str">
        <f t="shared" si="6"/>
        <v/>
      </c>
      <c r="R5" t="s">
        <v>3410</v>
      </c>
      <c r="S5" t="s">
        <v>3411</v>
      </c>
      <c r="X5">
        <v>0</v>
      </c>
      <c r="Y5">
        <v>0</v>
      </c>
      <c r="AA5" s="32" t="str">
        <f t="shared" ref="AA5:AA68" si="7">AC5&amp;AD5</f>
        <v>1JBTCBAF</v>
      </c>
      <c r="AB5" s="32" t="b">
        <f t="shared" ref="AB5:AB68" si="8">VLOOKUP(AD5,R:S,2,0)=AE5</f>
        <v>1</v>
      </c>
      <c r="AC5" t="s">
        <v>10</v>
      </c>
      <c r="AD5" t="s">
        <v>3410</v>
      </c>
      <c r="AE5" t="s">
        <v>3411</v>
      </c>
      <c r="AF5" t="s">
        <v>9383</v>
      </c>
      <c r="AG5" s="61">
        <v>0</v>
      </c>
      <c r="AH5" s="61">
        <v>43112.367640127311</v>
      </c>
      <c r="AI5" s="61" t="s">
        <v>12274</v>
      </c>
      <c r="AJ5" t="s">
        <v>9398</v>
      </c>
      <c r="AK5" t="s">
        <v>9398</v>
      </c>
      <c r="AL5" s="61">
        <v>43112.367640127311</v>
      </c>
      <c r="AM5">
        <v>0</v>
      </c>
      <c r="AN5" t="s">
        <v>9383</v>
      </c>
      <c r="AO5" t="s">
        <v>9383</v>
      </c>
      <c r="AP5">
        <v>0</v>
      </c>
      <c r="AQ5">
        <v>0</v>
      </c>
    </row>
    <row r="6" spans="1:43" x14ac:dyDescent="0.35">
      <c r="A6" s="5">
        <v>43112</v>
      </c>
      <c r="B6" s="47">
        <v>43208</v>
      </c>
      <c r="D6" s="4" t="s">
        <v>3426</v>
      </c>
      <c r="E6" s="22" t="str">
        <f t="shared" si="6"/>
        <v>X</v>
      </c>
      <c r="F6" s="22" t="str">
        <f t="shared" si="6"/>
        <v>X</v>
      </c>
      <c r="G6" s="22" t="str">
        <f t="shared" si="6"/>
        <v/>
      </c>
      <c r="H6" s="22" t="str">
        <f t="shared" si="6"/>
        <v>X</v>
      </c>
      <c r="I6" s="22" t="str">
        <f t="shared" si="6"/>
        <v/>
      </c>
      <c r="J6" s="22" t="str">
        <f t="shared" si="6"/>
        <v/>
      </c>
      <c r="K6" s="22" t="str">
        <f t="shared" si="6"/>
        <v/>
      </c>
      <c r="L6" s="22" t="str">
        <f t="shared" si="6"/>
        <v>X</v>
      </c>
      <c r="M6" s="22" t="str">
        <f t="shared" si="6"/>
        <v/>
      </c>
      <c r="N6" s="22" t="str">
        <f t="shared" si="6"/>
        <v/>
      </c>
      <c r="O6" s="22" t="str">
        <f t="shared" si="6"/>
        <v/>
      </c>
      <c r="P6" s="22" t="str">
        <f t="shared" si="6"/>
        <v>X</v>
      </c>
      <c r="Q6" s="22" t="str">
        <f t="shared" si="6"/>
        <v/>
      </c>
      <c r="R6" t="s">
        <v>3412</v>
      </c>
      <c r="S6" t="s">
        <v>3413</v>
      </c>
      <c r="X6">
        <v>0</v>
      </c>
      <c r="Y6">
        <v>0</v>
      </c>
      <c r="AA6" s="32" t="str">
        <f t="shared" si="7"/>
        <v>1JBTCBBF</v>
      </c>
      <c r="AB6" s="32" t="b">
        <f t="shared" si="8"/>
        <v>1</v>
      </c>
      <c r="AC6" t="s">
        <v>10</v>
      </c>
      <c r="AD6" t="s">
        <v>3412</v>
      </c>
      <c r="AE6" t="s">
        <v>3413</v>
      </c>
      <c r="AF6" t="s">
        <v>9383</v>
      </c>
      <c r="AG6" s="61">
        <v>0</v>
      </c>
      <c r="AH6" s="61">
        <v>43112.367640428238</v>
      </c>
      <c r="AI6" s="61" t="s">
        <v>12275</v>
      </c>
      <c r="AJ6" t="s">
        <v>9398</v>
      </c>
      <c r="AK6" t="s">
        <v>9398</v>
      </c>
      <c r="AL6" s="61">
        <v>43112.367640428238</v>
      </c>
      <c r="AM6">
        <v>0</v>
      </c>
      <c r="AN6" t="s">
        <v>9383</v>
      </c>
      <c r="AO6" t="s">
        <v>9383</v>
      </c>
      <c r="AP6">
        <v>0</v>
      </c>
      <c r="AQ6">
        <v>0</v>
      </c>
    </row>
    <row r="7" spans="1:43" x14ac:dyDescent="0.35">
      <c r="A7" s="47">
        <v>43126</v>
      </c>
      <c r="B7" s="47">
        <v>43208</v>
      </c>
      <c r="C7" s="18"/>
      <c r="D7" s="4"/>
      <c r="E7" s="22" t="str">
        <f t="shared" si="6"/>
        <v>X</v>
      </c>
      <c r="F7" s="22" t="str">
        <f t="shared" si="6"/>
        <v>X</v>
      </c>
      <c r="G7" s="22" t="str">
        <f t="shared" si="6"/>
        <v/>
      </c>
      <c r="H7" s="22" t="str">
        <f t="shared" si="6"/>
        <v>X</v>
      </c>
      <c r="I7" s="22" t="str">
        <f t="shared" si="6"/>
        <v/>
      </c>
      <c r="J7" s="22" t="str">
        <f t="shared" si="6"/>
        <v/>
      </c>
      <c r="K7" s="22" t="str">
        <f t="shared" si="6"/>
        <v/>
      </c>
      <c r="L7" s="22" t="str">
        <f t="shared" si="6"/>
        <v>X</v>
      </c>
      <c r="M7" s="22" t="str">
        <f t="shared" si="6"/>
        <v/>
      </c>
      <c r="N7" s="22" t="str">
        <f t="shared" si="6"/>
        <v/>
      </c>
      <c r="O7" s="22" t="str">
        <f t="shared" si="6"/>
        <v/>
      </c>
      <c r="P7" s="22" t="str">
        <f t="shared" si="6"/>
        <v>X</v>
      </c>
      <c r="Q7" s="22" t="str">
        <f t="shared" si="6"/>
        <v/>
      </c>
      <c r="R7" t="s">
        <v>3244</v>
      </c>
      <c r="S7" t="s">
        <v>3245</v>
      </c>
      <c r="X7">
        <v>0</v>
      </c>
      <c r="Y7">
        <v>0</v>
      </c>
      <c r="AA7" s="32" t="str">
        <f t="shared" si="7"/>
        <v>1JBTCBBJ</v>
      </c>
      <c r="AB7" s="32" t="b">
        <f t="shared" si="8"/>
        <v>1</v>
      </c>
      <c r="AC7" t="s">
        <v>10</v>
      </c>
      <c r="AD7" t="s">
        <v>3244</v>
      </c>
      <c r="AE7" t="s">
        <v>3245</v>
      </c>
      <c r="AF7" t="s">
        <v>9383</v>
      </c>
      <c r="AG7" s="61">
        <v>0</v>
      </c>
      <c r="AH7" s="61">
        <v>42915.71576712963</v>
      </c>
      <c r="AI7" s="61" t="s">
        <v>12276</v>
      </c>
      <c r="AJ7" t="s">
        <v>9398</v>
      </c>
      <c r="AK7" t="s">
        <v>9398</v>
      </c>
      <c r="AL7" s="61">
        <v>42915.71576712963</v>
      </c>
      <c r="AM7">
        <v>0</v>
      </c>
      <c r="AN7" t="s">
        <v>9383</v>
      </c>
      <c r="AO7" t="s">
        <v>9383</v>
      </c>
      <c r="AP7">
        <v>0</v>
      </c>
      <c r="AQ7">
        <v>0</v>
      </c>
    </row>
    <row r="8" spans="1:43" x14ac:dyDescent="0.35">
      <c r="B8" s="5">
        <v>43208</v>
      </c>
      <c r="D8" s="4"/>
      <c r="E8" s="22" t="str">
        <f t="shared" si="6"/>
        <v>X</v>
      </c>
      <c r="F8" s="22" t="str">
        <f t="shared" si="6"/>
        <v/>
      </c>
      <c r="G8" s="22" t="str">
        <f t="shared" si="6"/>
        <v/>
      </c>
      <c r="H8" s="22" t="str">
        <f t="shared" si="6"/>
        <v>X</v>
      </c>
      <c r="I8" s="22" t="str">
        <f t="shared" si="6"/>
        <v/>
      </c>
      <c r="J8" s="22" t="str">
        <f t="shared" si="6"/>
        <v/>
      </c>
      <c r="K8" s="22" t="str">
        <f t="shared" si="6"/>
        <v/>
      </c>
      <c r="L8" s="22" t="str">
        <f t="shared" si="6"/>
        <v/>
      </c>
      <c r="M8" s="22" t="str">
        <f t="shared" si="6"/>
        <v/>
      </c>
      <c r="N8" s="22" t="str">
        <f t="shared" si="6"/>
        <v/>
      </c>
      <c r="O8" s="22" t="str">
        <f t="shared" si="6"/>
        <v/>
      </c>
      <c r="P8" s="22" t="str">
        <f t="shared" si="6"/>
        <v/>
      </c>
      <c r="Q8" s="22" t="str">
        <f t="shared" si="6"/>
        <v/>
      </c>
      <c r="R8" t="s">
        <v>10146</v>
      </c>
      <c r="S8" t="s">
        <v>10147</v>
      </c>
      <c r="X8">
        <v>0</v>
      </c>
      <c r="Y8">
        <v>0</v>
      </c>
      <c r="AA8" s="32" t="str">
        <f t="shared" si="7"/>
        <v>1JBTCBBX</v>
      </c>
      <c r="AB8" s="32" t="b">
        <f t="shared" si="8"/>
        <v>1</v>
      </c>
      <c r="AC8" t="s">
        <v>10</v>
      </c>
      <c r="AD8" t="s">
        <v>10146</v>
      </c>
      <c r="AE8" t="s">
        <v>10147</v>
      </c>
      <c r="AF8" t="s">
        <v>9383</v>
      </c>
      <c r="AG8" s="61">
        <v>0</v>
      </c>
      <c r="AH8" s="61">
        <v>43301.481557638886</v>
      </c>
      <c r="AI8" s="61" t="s">
        <v>12277</v>
      </c>
      <c r="AJ8" t="s">
        <v>9398</v>
      </c>
      <c r="AK8" t="s">
        <v>9398</v>
      </c>
      <c r="AL8" s="61">
        <v>43301.481557638886</v>
      </c>
      <c r="AM8">
        <v>0</v>
      </c>
      <c r="AN8" t="s">
        <v>9383</v>
      </c>
      <c r="AO8" t="s">
        <v>9383</v>
      </c>
      <c r="AP8">
        <v>0</v>
      </c>
      <c r="AQ8">
        <v>0</v>
      </c>
    </row>
    <row r="9" spans="1:43" x14ac:dyDescent="0.35">
      <c r="A9" s="18">
        <v>43112</v>
      </c>
      <c r="B9" s="47">
        <v>43208</v>
      </c>
      <c r="C9" s="18"/>
      <c r="D9" s="4" t="s">
        <v>3426</v>
      </c>
      <c r="E9" s="22" t="str">
        <f t="shared" si="6"/>
        <v>X</v>
      </c>
      <c r="F9" s="22" t="str">
        <f t="shared" si="6"/>
        <v>X</v>
      </c>
      <c r="G9" s="22" t="str">
        <f t="shared" si="6"/>
        <v/>
      </c>
      <c r="H9" s="22" t="str">
        <f t="shared" si="6"/>
        <v>X</v>
      </c>
      <c r="I9" s="22" t="str">
        <f t="shared" si="6"/>
        <v/>
      </c>
      <c r="J9" s="22" t="str">
        <f t="shared" si="6"/>
        <v/>
      </c>
      <c r="K9" s="22" t="str">
        <f t="shared" si="6"/>
        <v/>
      </c>
      <c r="L9" s="22" t="str">
        <f t="shared" si="6"/>
        <v>X</v>
      </c>
      <c r="M9" s="22" t="str">
        <f t="shared" si="6"/>
        <v/>
      </c>
      <c r="N9" s="22" t="str">
        <f t="shared" si="6"/>
        <v/>
      </c>
      <c r="O9" s="22" t="str">
        <f t="shared" si="6"/>
        <v/>
      </c>
      <c r="P9" s="22" t="str">
        <f t="shared" si="6"/>
        <v>X</v>
      </c>
      <c r="Q9" s="22" t="str">
        <f t="shared" si="6"/>
        <v/>
      </c>
      <c r="R9" t="s">
        <v>3414</v>
      </c>
      <c r="S9" t="s">
        <v>3415</v>
      </c>
      <c r="X9">
        <v>0</v>
      </c>
      <c r="Y9">
        <v>0</v>
      </c>
      <c r="AA9" s="32" t="str">
        <f t="shared" si="7"/>
        <v>1JBTCBDF</v>
      </c>
      <c r="AB9" s="32" t="b">
        <f t="shared" si="8"/>
        <v>1</v>
      </c>
      <c r="AC9" t="s">
        <v>10</v>
      </c>
      <c r="AD9" t="s">
        <v>3414</v>
      </c>
      <c r="AE9" t="s">
        <v>3415</v>
      </c>
      <c r="AF9" t="s">
        <v>9383</v>
      </c>
      <c r="AG9" s="61">
        <v>0</v>
      </c>
      <c r="AH9" s="61">
        <v>43112.367640543984</v>
      </c>
      <c r="AI9" s="61" t="s">
        <v>12278</v>
      </c>
      <c r="AJ9" t="s">
        <v>9398</v>
      </c>
      <c r="AK9" t="s">
        <v>9398</v>
      </c>
      <c r="AL9" s="61">
        <v>43112.367640543984</v>
      </c>
      <c r="AM9">
        <v>0</v>
      </c>
      <c r="AN9" t="s">
        <v>9383</v>
      </c>
      <c r="AO9" t="s">
        <v>9383</v>
      </c>
      <c r="AP9">
        <v>0</v>
      </c>
      <c r="AQ9">
        <v>0</v>
      </c>
    </row>
    <row r="10" spans="1:43" x14ac:dyDescent="0.35">
      <c r="A10" s="5">
        <v>43112</v>
      </c>
      <c r="B10" s="47">
        <v>43208</v>
      </c>
      <c r="D10" s="4" t="s">
        <v>3426</v>
      </c>
      <c r="E10" s="22" t="str">
        <f t="shared" si="6"/>
        <v>X</v>
      </c>
      <c r="F10" s="22" t="str">
        <f t="shared" si="6"/>
        <v>X</v>
      </c>
      <c r="G10" s="22" t="str">
        <f t="shared" si="6"/>
        <v/>
      </c>
      <c r="H10" s="22" t="str">
        <f t="shared" si="6"/>
        <v>X</v>
      </c>
      <c r="I10" s="22" t="str">
        <f t="shared" si="6"/>
        <v/>
      </c>
      <c r="J10" s="22" t="str">
        <f t="shared" si="6"/>
        <v/>
      </c>
      <c r="K10" s="22" t="str">
        <f t="shared" si="6"/>
        <v/>
      </c>
      <c r="L10" s="22" t="str">
        <f t="shared" si="6"/>
        <v>X</v>
      </c>
      <c r="M10" s="22" t="str">
        <f t="shared" si="6"/>
        <v/>
      </c>
      <c r="N10" s="22" t="str">
        <f t="shared" si="6"/>
        <v/>
      </c>
      <c r="O10" s="22" t="str">
        <f t="shared" si="6"/>
        <v/>
      </c>
      <c r="P10" s="22" t="str">
        <f t="shared" si="6"/>
        <v>X</v>
      </c>
      <c r="Q10" s="22" t="str">
        <f t="shared" si="6"/>
        <v/>
      </c>
      <c r="R10" t="s">
        <v>3416</v>
      </c>
      <c r="S10" t="s">
        <v>3417</v>
      </c>
      <c r="X10">
        <v>0</v>
      </c>
      <c r="Y10">
        <v>0</v>
      </c>
      <c r="AA10" s="32" t="str">
        <f t="shared" si="7"/>
        <v>1JBTCBEF</v>
      </c>
      <c r="AB10" s="32" t="b">
        <f t="shared" si="8"/>
        <v>1</v>
      </c>
      <c r="AC10" t="s">
        <v>10</v>
      </c>
      <c r="AD10" t="s">
        <v>3416</v>
      </c>
      <c r="AE10" t="s">
        <v>3417</v>
      </c>
      <c r="AF10" t="s">
        <v>9383</v>
      </c>
      <c r="AG10" s="61">
        <v>0</v>
      </c>
      <c r="AH10" s="61">
        <v>43112.367640659722</v>
      </c>
      <c r="AI10" s="61" t="s">
        <v>12279</v>
      </c>
      <c r="AJ10" t="s">
        <v>9398</v>
      </c>
      <c r="AK10" t="s">
        <v>9398</v>
      </c>
      <c r="AL10" s="61">
        <v>43112.367640659722</v>
      </c>
      <c r="AM10">
        <v>0</v>
      </c>
      <c r="AN10" t="s">
        <v>9383</v>
      </c>
      <c r="AO10" t="s">
        <v>9383</v>
      </c>
      <c r="AP10">
        <v>0</v>
      </c>
      <c r="AQ10">
        <v>0</v>
      </c>
    </row>
    <row r="11" spans="1:43" x14ac:dyDescent="0.35">
      <c r="D11" s="4"/>
      <c r="E11" s="22" t="str">
        <f t="shared" si="6"/>
        <v>X</v>
      </c>
      <c r="F11" s="22" t="str">
        <f t="shared" si="6"/>
        <v>X</v>
      </c>
      <c r="G11" s="22" t="str">
        <f t="shared" si="6"/>
        <v/>
      </c>
      <c r="H11" s="22" t="str">
        <f t="shared" si="6"/>
        <v/>
      </c>
      <c r="I11" s="22" t="str">
        <f t="shared" si="6"/>
        <v/>
      </c>
      <c r="J11" s="22" t="str">
        <f t="shared" si="6"/>
        <v/>
      </c>
      <c r="K11" s="22" t="str">
        <f t="shared" si="6"/>
        <v/>
      </c>
      <c r="L11" s="22" t="str">
        <f t="shared" si="6"/>
        <v/>
      </c>
      <c r="M11" s="22" t="str">
        <f t="shared" si="6"/>
        <v/>
      </c>
      <c r="N11" s="22" t="str">
        <f t="shared" si="6"/>
        <v/>
      </c>
      <c r="O11" s="22" t="str">
        <f t="shared" si="6"/>
        <v/>
      </c>
      <c r="P11" s="22" t="str">
        <f t="shared" si="6"/>
        <v>X</v>
      </c>
      <c r="Q11" s="22" t="str">
        <f t="shared" si="6"/>
        <v/>
      </c>
      <c r="R11" t="s">
        <v>3246</v>
      </c>
      <c r="S11" t="s">
        <v>10133</v>
      </c>
      <c r="X11">
        <v>0</v>
      </c>
      <c r="Y11">
        <v>0</v>
      </c>
      <c r="AA11" s="32" t="str">
        <f t="shared" si="7"/>
        <v>1JBTCBFC</v>
      </c>
      <c r="AB11" s="32" t="b">
        <f t="shared" si="8"/>
        <v>1</v>
      </c>
      <c r="AC11" t="s">
        <v>10</v>
      </c>
      <c r="AD11" t="s">
        <v>3246</v>
      </c>
      <c r="AE11" t="s">
        <v>10133</v>
      </c>
      <c r="AF11" t="s">
        <v>9383</v>
      </c>
      <c r="AG11" s="61">
        <v>0</v>
      </c>
      <c r="AH11" s="61">
        <v>43208.46233052083</v>
      </c>
      <c r="AI11" s="61" t="s">
        <v>12280</v>
      </c>
      <c r="AJ11" t="s">
        <v>9398</v>
      </c>
      <c r="AK11" t="s">
        <v>9398</v>
      </c>
      <c r="AL11" s="61">
        <v>42915.715767361115</v>
      </c>
      <c r="AM11">
        <v>0</v>
      </c>
      <c r="AN11" t="s">
        <v>9383</v>
      </c>
      <c r="AO11" t="s">
        <v>9383</v>
      </c>
      <c r="AP11">
        <v>0</v>
      </c>
      <c r="AQ11">
        <v>0</v>
      </c>
    </row>
    <row r="12" spans="1:43" x14ac:dyDescent="0.35">
      <c r="A12" s="18"/>
      <c r="B12" s="18"/>
      <c r="C12" s="18"/>
      <c r="D12" s="4"/>
      <c r="E12" s="22" t="str">
        <f t="shared" si="6"/>
        <v>X</v>
      </c>
      <c r="F12" s="22" t="str">
        <f t="shared" si="6"/>
        <v>X</v>
      </c>
      <c r="G12" s="22" t="str">
        <f t="shared" si="6"/>
        <v/>
      </c>
      <c r="H12" s="22" t="str">
        <f t="shared" si="6"/>
        <v/>
      </c>
      <c r="I12" s="22" t="str">
        <f t="shared" si="6"/>
        <v/>
      </c>
      <c r="J12" s="22" t="str">
        <f t="shared" si="6"/>
        <v/>
      </c>
      <c r="K12" s="22" t="str">
        <f t="shared" si="6"/>
        <v/>
      </c>
      <c r="L12" s="22" t="str">
        <f t="shared" si="6"/>
        <v/>
      </c>
      <c r="M12" s="22" t="str">
        <f t="shared" si="6"/>
        <v/>
      </c>
      <c r="N12" s="22" t="str">
        <f t="shared" si="6"/>
        <v/>
      </c>
      <c r="O12" s="22" t="str">
        <f t="shared" si="6"/>
        <v/>
      </c>
      <c r="P12" s="22" t="str">
        <f t="shared" si="6"/>
        <v>X</v>
      </c>
      <c r="Q12" s="22" t="str">
        <f t="shared" si="6"/>
        <v/>
      </c>
      <c r="R12" t="s">
        <v>3247</v>
      </c>
      <c r="S12" t="s">
        <v>3248</v>
      </c>
      <c r="X12">
        <v>0</v>
      </c>
      <c r="Y12">
        <v>0</v>
      </c>
      <c r="AA12" s="32" t="str">
        <f t="shared" si="7"/>
        <v>1JBTCBFJ</v>
      </c>
      <c r="AB12" s="32" t="b">
        <f t="shared" si="8"/>
        <v>1</v>
      </c>
      <c r="AC12" t="s">
        <v>10</v>
      </c>
      <c r="AD12" t="s">
        <v>3247</v>
      </c>
      <c r="AE12" t="s">
        <v>3248</v>
      </c>
      <c r="AF12" t="s">
        <v>9383</v>
      </c>
      <c r="AG12" s="61">
        <v>0</v>
      </c>
      <c r="AH12" s="61">
        <v>42915.715767476853</v>
      </c>
      <c r="AI12" s="61" t="s">
        <v>12281</v>
      </c>
      <c r="AJ12" t="s">
        <v>9398</v>
      </c>
      <c r="AK12" t="s">
        <v>9398</v>
      </c>
      <c r="AL12" s="61">
        <v>42915.715767476853</v>
      </c>
      <c r="AM12">
        <v>0</v>
      </c>
      <c r="AN12" t="s">
        <v>9383</v>
      </c>
      <c r="AO12" t="s">
        <v>9383</v>
      </c>
      <c r="AP12">
        <v>0</v>
      </c>
      <c r="AQ12">
        <v>0</v>
      </c>
    </row>
    <row r="13" spans="1:43" x14ac:dyDescent="0.35">
      <c r="A13" s="5">
        <v>43112</v>
      </c>
      <c r="B13" s="47">
        <v>43208</v>
      </c>
      <c r="D13" s="4" t="s">
        <v>3426</v>
      </c>
      <c r="E13" s="22" t="str">
        <f t="shared" si="6"/>
        <v>X</v>
      </c>
      <c r="F13" s="22" t="str">
        <f t="shared" si="6"/>
        <v>X</v>
      </c>
      <c r="G13" s="22" t="str">
        <f t="shared" si="6"/>
        <v/>
      </c>
      <c r="H13" s="22" t="str">
        <f t="shared" si="6"/>
        <v>X</v>
      </c>
      <c r="I13" s="22" t="str">
        <f t="shared" si="6"/>
        <v/>
      </c>
      <c r="J13" s="22" t="str">
        <f t="shared" si="6"/>
        <v/>
      </c>
      <c r="K13" s="22" t="str">
        <f t="shared" si="6"/>
        <v/>
      </c>
      <c r="L13" s="22" t="str">
        <f t="shared" si="6"/>
        <v>X</v>
      </c>
      <c r="M13" s="22" t="str">
        <f t="shared" si="6"/>
        <v/>
      </c>
      <c r="N13" s="22" t="str">
        <f t="shared" si="6"/>
        <v/>
      </c>
      <c r="O13" s="22" t="str">
        <f t="shared" si="6"/>
        <v/>
      </c>
      <c r="P13" s="22" t="str">
        <f t="shared" si="6"/>
        <v>X</v>
      </c>
      <c r="Q13" s="22" t="str">
        <f t="shared" si="6"/>
        <v/>
      </c>
      <c r="R13" t="s">
        <v>3418</v>
      </c>
      <c r="S13" t="s">
        <v>3419</v>
      </c>
      <c r="X13">
        <v>0</v>
      </c>
      <c r="Y13">
        <v>0</v>
      </c>
      <c r="AA13" s="32" t="str">
        <f t="shared" si="7"/>
        <v>1JBTCBGF</v>
      </c>
      <c r="AB13" s="32" t="b">
        <f t="shared" si="8"/>
        <v>1</v>
      </c>
      <c r="AC13" t="s">
        <v>10</v>
      </c>
      <c r="AD13" t="s">
        <v>3418</v>
      </c>
      <c r="AE13" t="s">
        <v>3419</v>
      </c>
      <c r="AF13" t="s">
        <v>9383</v>
      </c>
      <c r="AG13" s="61">
        <v>0</v>
      </c>
      <c r="AH13" s="61">
        <v>43112.367640775461</v>
      </c>
      <c r="AI13" s="61" t="s">
        <v>12282</v>
      </c>
      <c r="AJ13" t="s">
        <v>9398</v>
      </c>
      <c r="AK13" t="s">
        <v>9398</v>
      </c>
      <c r="AL13" s="61">
        <v>43112.367640775461</v>
      </c>
      <c r="AM13">
        <v>0</v>
      </c>
      <c r="AN13" t="s">
        <v>9383</v>
      </c>
      <c r="AO13" t="s">
        <v>9383</v>
      </c>
      <c r="AP13">
        <v>0</v>
      </c>
      <c r="AQ13">
        <v>0</v>
      </c>
    </row>
    <row r="14" spans="1:43" x14ac:dyDescent="0.35">
      <c r="D14" s="4"/>
      <c r="E14" s="22" t="str">
        <f t="shared" si="6"/>
        <v>X</v>
      </c>
      <c r="F14" s="22" t="str">
        <f t="shared" si="6"/>
        <v>X</v>
      </c>
      <c r="G14" s="22" t="str">
        <f t="shared" si="6"/>
        <v/>
      </c>
      <c r="H14" s="22" t="str">
        <f t="shared" si="6"/>
        <v/>
      </c>
      <c r="I14" s="22" t="str">
        <f t="shared" si="6"/>
        <v/>
      </c>
      <c r="J14" s="22" t="str">
        <f t="shared" si="6"/>
        <v/>
      </c>
      <c r="K14" s="22" t="str">
        <f t="shared" si="6"/>
        <v/>
      </c>
      <c r="L14" s="22" t="str">
        <f t="shared" si="6"/>
        <v/>
      </c>
      <c r="M14" s="22" t="str">
        <f t="shared" si="6"/>
        <v/>
      </c>
      <c r="N14" s="22" t="str">
        <f t="shared" si="6"/>
        <v/>
      </c>
      <c r="O14" s="22" t="str">
        <f t="shared" si="6"/>
        <v/>
      </c>
      <c r="P14" s="22" t="str">
        <f t="shared" si="6"/>
        <v>X</v>
      </c>
      <c r="Q14" s="22" t="str">
        <f t="shared" si="6"/>
        <v/>
      </c>
      <c r="R14" t="s">
        <v>3249</v>
      </c>
      <c r="S14" t="s">
        <v>3250</v>
      </c>
      <c r="X14">
        <v>0</v>
      </c>
      <c r="Y14">
        <v>0</v>
      </c>
      <c r="AA14" s="32" t="str">
        <f t="shared" si="7"/>
        <v>1JBTCBGJ</v>
      </c>
      <c r="AB14" s="32" t="b">
        <f t="shared" si="8"/>
        <v>1</v>
      </c>
      <c r="AC14" t="s">
        <v>10</v>
      </c>
      <c r="AD14" t="s">
        <v>3249</v>
      </c>
      <c r="AE14" t="s">
        <v>3250</v>
      </c>
      <c r="AF14" t="s">
        <v>9383</v>
      </c>
      <c r="AG14" s="61">
        <v>0</v>
      </c>
      <c r="AH14" s="61">
        <v>42915.715767592592</v>
      </c>
      <c r="AI14" s="61" t="s">
        <v>12283</v>
      </c>
      <c r="AJ14" t="s">
        <v>9398</v>
      </c>
      <c r="AK14" t="s">
        <v>9398</v>
      </c>
      <c r="AL14" s="61">
        <v>42915.715767592592</v>
      </c>
      <c r="AM14">
        <v>0</v>
      </c>
      <c r="AN14" t="s">
        <v>9383</v>
      </c>
      <c r="AO14" t="s">
        <v>9383</v>
      </c>
      <c r="AP14">
        <v>0</v>
      </c>
      <c r="AQ14">
        <v>0</v>
      </c>
    </row>
    <row r="15" spans="1:43" x14ac:dyDescent="0.35">
      <c r="A15" s="5">
        <v>43126</v>
      </c>
      <c r="B15" s="5">
        <v>43208</v>
      </c>
      <c r="D15" s="4"/>
      <c r="E15" s="22" t="str">
        <f t="shared" ref="E15:Q24" si="9">IF(ISERROR(VLOOKUP(E$4&amp;$R15,$AA:$AA,1,0)),"","X")</f>
        <v>X</v>
      </c>
      <c r="F15" s="22" t="str">
        <f t="shared" si="9"/>
        <v>X</v>
      </c>
      <c r="G15" s="22" t="str">
        <f t="shared" si="9"/>
        <v/>
      </c>
      <c r="H15" s="22" t="str">
        <f t="shared" si="9"/>
        <v>X</v>
      </c>
      <c r="I15" s="22" t="str">
        <f t="shared" si="9"/>
        <v/>
      </c>
      <c r="J15" s="22" t="str">
        <f t="shared" si="9"/>
        <v/>
      </c>
      <c r="K15" s="22" t="str">
        <f t="shared" si="9"/>
        <v/>
      </c>
      <c r="L15" s="22" t="str">
        <f t="shared" si="9"/>
        <v>X</v>
      </c>
      <c r="M15" s="22" t="str">
        <f t="shared" si="9"/>
        <v/>
      </c>
      <c r="N15" s="22" t="str">
        <f t="shared" si="9"/>
        <v/>
      </c>
      <c r="O15" s="22" t="str">
        <f t="shared" si="9"/>
        <v/>
      </c>
      <c r="P15" s="22" t="str">
        <f t="shared" si="9"/>
        <v>X</v>
      </c>
      <c r="Q15" s="22" t="str">
        <f t="shared" si="9"/>
        <v/>
      </c>
      <c r="R15" t="s">
        <v>3251</v>
      </c>
      <c r="S15" t="s">
        <v>3252</v>
      </c>
      <c r="X15">
        <v>0</v>
      </c>
      <c r="Y15">
        <v>0</v>
      </c>
      <c r="AA15" s="32" t="str">
        <f t="shared" si="7"/>
        <v>1JBTCBHJ</v>
      </c>
      <c r="AB15" s="32" t="b">
        <f t="shared" si="8"/>
        <v>1</v>
      </c>
      <c r="AC15" t="s">
        <v>10</v>
      </c>
      <c r="AD15" t="s">
        <v>3251</v>
      </c>
      <c r="AE15" t="s">
        <v>3252</v>
      </c>
      <c r="AF15" t="s">
        <v>9383</v>
      </c>
      <c r="AG15" s="61">
        <v>0</v>
      </c>
      <c r="AH15" s="61">
        <v>42915.71576767361</v>
      </c>
      <c r="AI15" s="61" t="s">
        <v>12284</v>
      </c>
      <c r="AJ15" t="s">
        <v>9398</v>
      </c>
      <c r="AK15" t="s">
        <v>9398</v>
      </c>
      <c r="AL15" s="61">
        <v>42915.71576767361</v>
      </c>
      <c r="AM15">
        <v>0</v>
      </c>
      <c r="AN15" t="s">
        <v>9383</v>
      </c>
      <c r="AO15" t="s">
        <v>9383</v>
      </c>
      <c r="AP15">
        <v>0</v>
      </c>
      <c r="AQ15">
        <v>0</v>
      </c>
    </row>
    <row r="16" spans="1:43" x14ac:dyDescent="0.35">
      <c r="B16" s="5">
        <v>43208</v>
      </c>
      <c r="C16" s="5">
        <v>43180</v>
      </c>
      <c r="D16" s="4" t="s">
        <v>9900</v>
      </c>
      <c r="E16" s="22" t="str">
        <f t="shared" si="9"/>
        <v>X</v>
      </c>
      <c r="F16" s="22" t="str">
        <f t="shared" si="9"/>
        <v>X</v>
      </c>
      <c r="G16" s="22" t="str">
        <f t="shared" si="9"/>
        <v/>
      </c>
      <c r="H16" s="22" t="str">
        <f t="shared" si="9"/>
        <v>X</v>
      </c>
      <c r="I16" s="22" t="str">
        <f t="shared" si="9"/>
        <v/>
      </c>
      <c r="J16" s="22" t="str">
        <f t="shared" si="9"/>
        <v/>
      </c>
      <c r="K16" s="22" t="str">
        <f t="shared" si="9"/>
        <v/>
      </c>
      <c r="L16" s="22" t="str">
        <f t="shared" si="9"/>
        <v/>
      </c>
      <c r="M16" s="22" t="str">
        <f t="shared" si="9"/>
        <v/>
      </c>
      <c r="N16" s="22" t="str">
        <f t="shared" si="9"/>
        <v/>
      </c>
      <c r="O16" s="22" t="str">
        <f t="shared" si="9"/>
        <v/>
      </c>
      <c r="P16" s="22" t="str">
        <f t="shared" si="9"/>
        <v>X</v>
      </c>
      <c r="Q16" s="22" t="str">
        <f t="shared" si="9"/>
        <v/>
      </c>
      <c r="R16" t="s">
        <v>3253</v>
      </c>
      <c r="S16" t="s">
        <v>11282</v>
      </c>
      <c r="X16">
        <v>0</v>
      </c>
      <c r="Y16">
        <v>0</v>
      </c>
      <c r="AA16" s="32" t="str">
        <f t="shared" si="7"/>
        <v>1JBTCBKC</v>
      </c>
      <c r="AB16" s="32" t="b">
        <f t="shared" si="8"/>
        <v>1</v>
      </c>
      <c r="AC16" t="s">
        <v>10</v>
      </c>
      <c r="AD16" t="s">
        <v>3253</v>
      </c>
      <c r="AE16" t="s">
        <v>11282</v>
      </c>
      <c r="AF16" t="s">
        <v>9383</v>
      </c>
      <c r="AG16" s="61">
        <v>0</v>
      </c>
      <c r="AH16" s="61">
        <v>43208.465015312497</v>
      </c>
      <c r="AI16" s="142" t="s">
        <v>12285</v>
      </c>
      <c r="AJ16" t="s">
        <v>9398</v>
      </c>
      <c r="AK16" t="s">
        <v>9398</v>
      </c>
      <c r="AL16" s="61">
        <v>42915.715767789348</v>
      </c>
      <c r="AM16">
        <v>0</v>
      </c>
      <c r="AN16" t="s">
        <v>9383</v>
      </c>
      <c r="AO16" t="s">
        <v>9383</v>
      </c>
      <c r="AP16">
        <v>0</v>
      </c>
      <c r="AQ16">
        <v>0</v>
      </c>
    </row>
    <row r="17" spans="1:43" x14ac:dyDescent="0.35">
      <c r="A17" s="5">
        <v>43126</v>
      </c>
      <c r="B17" s="5">
        <v>43208</v>
      </c>
      <c r="D17" s="4" t="s">
        <v>9570</v>
      </c>
      <c r="E17" s="22" t="str">
        <f t="shared" si="9"/>
        <v>X</v>
      </c>
      <c r="F17" s="22" t="str">
        <f t="shared" si="9"/>
        <v>X</v>
      </c>
      <c r="G17" s="22" t="str">
        <f t="shared" si="9"/>
        <v/>
      </c>
      <c r="H17" s="22" t="str">
        <f t="shared" si="9"/>
        <v>X</v>
      </c>
      <c r="I17" s="22" t="str">
        <f t="shared" si="9"/>
        <v/>
      </c>
      <c r="J17" s="22" t="str">
        <f t="shared" si="9"/>
        <v/>
      </c>
      <c r="K17" s="22" t="str">
        <f t="shared" si="9"/>
        <v/>
      </c>
      <c r="L17" s="22" t="str">
        <f t="shared" si="9"/>
        <v>X</v>
      </c>
      <c r="M17" s="22" t="str">
        <f t="shared" si="9"/>
        <v/>
      </c>
      <c r="N17" s="22" t="str">
        <f t="shared" si="9"/>
        <v/>
      </c>
      <c r="O17" s="22" t="str">
        <f t="shared" si="9"/>
        <v/>
      </c>
      <c r="P17" s="22" t="str">
        <f t="shared" si="9"/>
        <v>X</v>
      </c>
      <c r="Q17" s="22" t="str">
        <f t="shared" si="9"/>
        <v/>
      </c>
      <c r="R17" t="s">
        <v>3254</v>
      </c>
      <c r="S17" t="s">
        <v>3255</v>
      </c>
      <c r="X17">
        <v>0</v>
      </c>
      <c r="Y17">
        <v>0</v>
      </c>
      <c r="AA17" s="32" t="str">
        <f t="shared" si="7"/>
        <v>1JBTCBKJ</v>
      </c>
      <c r="AB17" s="32" t="b">
        <f t="shared" si="8"/>
        <v>1</v>
      </c>
      <c r="AC17" t="s">
        <v>10</v>
      </c>
      <c r="AD17" t="s">
        <v>3254</v>
      </c>
      <c r="AE17" t="s">
        <v>3255</v>
      </c>
      <c r="AF17" t="s">
        <v>9383</v>
      </c>
      <c r="AG17" s="61">
        <v>0</v>
      </c>
      <c r="AH17" s="61">
        <v>42915.715767905094</v>
      </c>
      <c r="AI17" s="61" t="s">
        <v>12286</v>
      </c>
      <c r="AJ17" t="s">
        <v>9398</v>
      </c>
      <c r="AK17" t="s">
        <v>9398</v>
      </c>
      <c r="AL17" s="61">
        <v>42915.715767905094</v>
      </c>
      <c r="AM17">
        <v>0</v>
      </c>
      <c r="AN17" t="s">
        <v>9383</v>
      </c>
      <c r="AO17" t="s">
        <v>9383</v>
      </c>
      <c r="AP17">
        <v>0</v>
      </c>
      <c r="AQ17">
        <v>0</v>
      </c>
    </row>
    <row r="18" spans="1:43" x14ac:dyDescent="0.35">
      <c r="A18" s="5">
        <v>43112</v>
      </c>
      <c r="B18" s="47">
        <v>43208</v>
      </c>
      <c r="D18" s="4" t="s">
        <v>3426</v>
      </c>
      <c r="E18" s="22" t="str">
        <f t="shared" si="9"/>
        <v>X</v>
      </c>
      <c r="F18" s="22" t="str">
        <f t="shared" si="9"/>
        <v>X</v>
      </c>
      <c r="G18" s="22" t="str">
        <f t="shared" si="9"/>
        <v/>
      </c>
      <c r="H18" s="22" t="str">
        <f t="shared" si="9"/>
        <v>X</v>
      </c>
      <c r="I18" s="22" t="str">
        <f t="shared" si="9"/>
        <v/>
      </c>
      <c r="J18" s="22" t="str">
        <f t="shared" si="9"/>
        <v/>
      </c>
      <c r="K18" s="22" t="str">
        <f t="shared" si="9"/>
        <v/>
      </c>
      <c r="L18" s="22" t="str">
        <f t="shared" si="9"/>
        <v>X</v>
      </c>
      <c r="M18" s="22" t="str">
        <f t="shared" si="9"/>
        <v/>
      </c>
      <c r="N18" s="22" t="str">
        <f t="shared" si="9"/>
        <v/>
      </c>
      <c r="O18" s="22" t="str">
        <f t="shared" si="9"/>
        <v/>
      </c>
      <c r="P18" s="22" t="str">
        <f t="shared" si="9"/>
        <v>X</v>
      </c>
      <c r="Q18" s="22" t="str">
        <f t="shared" si="9"/>
        <v/>
      </c>
      <c r="R18" t="s">
        <v>3420</v>
      </c>
      <c r="S18" t="s">
        <v>3421</v>
      </c>
      <c r="X18">
        <v>0</v>
      </c>
      <c r="Y18">
        <v>0</v>
      </c>
      <c r="AA18" s="32" t="str">
        <f t="shared" si="7"/>
        <v>1JBTCBNF</v>
      </c>
      <c r="AB18" s="32" t="b">
        <f t="shared" si="8"/>
        <v>1</v>
      </c>
      <c r="AC18" t="s">
        <v>10</v>
      </c>
      <c r="AD18" t="s">
        <v>3420</v>
      </c>
      <c r="AE18" t="s">
        <v>3421</v>
      </c>
      <c r="AF18" t="s">
        <v>9383</v>
      </c>
      <c r="AG18" s="61">
        <v>0</v>
      </c>
      <c r="AH18" s="61">
        <v>43112.367640856479</v>
      </c>
      <c r="AI18" s="61" t="s">
        <v>12287</v>
      </c>
      <c r="AJ18" t="s">
        <v>9398</v>
      </c>
      <c r="AK18" t="s">
        <v>9398</v>
      </c>
      <c r="AL18" s="61">
        <v>43112.367640856479</v>
      </c>
      <c r="AM18">
        <v>0</v>
      </c>
      <c r="AN18" t="s">
        <v>9383</v>
      </c>
      <c r="AO18" t="s">
        <v>9383</v>
      </c>
      <c r="AP18">
        <v>0</v>
      </c>
      <c r="AQ18">
        <v>0</v>
      </c>
    </row>
    <row r="19" spans="1:43" x14ac:dyDescent="0.35">
      <c r="D19" s="4"/>
      <c r="E19" s="22" t="str">
        <f t="shared" si="9"/>
        <v>X</v>
      </c>
      <c r="F19" s="22" t="str">
        <f t="shared" si="9"/>
        <v>X</v>
      </c>
      <c r="G19" s="22" t="str">
        <f t="shared" si="9"/>
        <v/>
      </c>
      <c r="H19" s="22" t="str">
        <f t="shared" si="9"/>
        <v/>
      </c>
      <c r="I19" s="22" t="str">
        <f t="shared" si="9"/>
        <v/>
      </c>
      <c r="J19" s="22" t="str">
        <f t="shared" si="9"/>
        <v/>
      </c>
      <c r="K19" s="22" t="str">
        <f t="shared" si="9"/>
        <v/>
      </c>
      <c r="L19" s="22" t="str">
        <f t="shared" si="9"/>
        <v/>
      </c>
      <c r="M19" s="22" t="str">
        <f t="shared" si="9"/>
        <v/>
      </c>
      <c r="N19" s="22" t="str">
        <f t="shared" si="9"/>
        <v/>
      </c>
      <c r="O19" s="22" t="str">
        <f t="shared" si="9"/>
        <v/>
      </c>
      <c r="P19" s="22" t="str">
        <f t="shared" si="9"/>
        <v>X</v>
      </c>
      <c r="Q19" s="22" t="str">
        <f t="shared" si="9"/>
        <v/>
      </c>
      <c r="R19" t="s">
        <v>3256</v>
      </c>
      <c r="S19" t="s">
        <v>3257</v>
      </c>
      <c r="X19">
        <v>0</v>
      </c>
      <c r="Y19">
        <v>0</v>
      </c>
      <c r="AA19" s="32" t="str">
        <f t="shared" si="7"/>
        <v>1JBTCBNJ</v>
      </c>
      <c r="AB19" s="32" t="b">
        <f t="shared" si="8"/>
        <v>1</v>
      </c>
      <c r="AC19" t="s">
        <v>10</v>
      </c>
      <c r="AD19" t="s">
        <v>3256</v>
      </c>
      <c r="AE19" t="s">
        <v>3257</v>
      </c>
      <c r="AF19" t="s">
        <v>9383</v>
      </c>
      <c r="AG19" s="61">
        <v>0</v>
      </c>
      <c r="AH19" s="61">
        <v>42915.715767974536</v>
      </c>
      <c r="AI19" s="61" t="s">
        <v>12288</v>
      </c>
      <c r="AJ19" t="s">
        <v>9398</v>
      </c>
      <c r="AK19" t="s">
        <v>9398</v>
      </c>
      <c r="AL19" s="61">
        <v>42915.715767974536</v>
      </c>
      <c r="AM19">
        <v>0</v>
      </c>
      <c r="AN19" t="s">
        <v>9383</v>
      </c>
      <c r="AO19" t="s">
        <v>9383</v>
      </c>
      <c r="AP19">
        <v>0</v>
      </c>
      <c r="AQ19">
        <v>0</v>
      </c>
    </row>
    <row r="20" spans="1:43" x14ac:dyDescent="0.35">
      <c r="D20" s="4"/>
      <c r="E20" s="22" t="str">
        <f t="shared" si="9"/>
        <v>X</v>
      </c>
      <c r="F20" s="22" t="str">
        <f t="shared" si="9"/>
        <v>X</v>
      </c>
      <c r="G20" s="22" t="str">
        <f t="shared" si="9"/>
        <v/>
      </c>
      <c r="H20" s="22" t="str">
        <f t="shared" si="9"/>
        <v/>
      </c>
      <c r="I20" s="22" t="str">
        <f t="shared" si="9"/>
        <v/>
      </c>
      <c r="J20" s="22" t="str">
        <f t="shared" si="9"/>
        <v/>
      </c>
      <c r="K20" s="22" t="str">
        <f t="shared" si="9"/>
        <v/>
      </c>
      <c r="L20" s="22" t="str">
        <f t="shared" si="9"/>
        <v/>
      </c>
      <c r="M20" s="22" t="str">
        <f t="shared" si="9"/>
        <v/>
      </c>
      <c r="N20" s="22" t="str">
        <f t="shared" si="9"/>
        <v/>
      </c>
      <c r="O20" s="22" t="str">
        <f t="shared" si="9"/>
        <v/>
      </c>
      <c r="P20" s="22" t="str">
        <f t="shared" si="9"/>
        <v>X</v>
      </c>
      <c r="Q20" s="22" t="str">
        <f t="shared" si="9"/>
        <v/>
      </c>
      <c r="R20" t="s">
        <v>3258</v>
      </c>
      <c r="S20" t="s">
        <v>10134</v>
      </c>
      <c r="X20">
        <v>0</v>
      </c>
      <c r="Y20">
        <v>0</v>
      </c>
      <c r="AA20" s="32" t="str">
        <f t="shared" si="7"/>
        <v>1JBTCBOC</v>
      </c>
      <c r="AB20" s="32" t="b">
        <f t="shared" si="8"/>
        <v>1</v>
      </c>
      <c r="AC20" t="s">
        <v>10</v>
      </c>
      <c r="AD20" t="s">
        <v>3258</v>
      </c>
      <c r="AE20" t="s">
        <v>10134</v>
      </c>
      <c r="AF20" t="s">
        <v>9383</v>
      </c>
      <c r="AG20" s="61">
        <v>0</v>
      </c>
      <c r="AH20" s="61">
        <v>43208.462330868053</v>
      </c>
      <c r="AI20" s="61" t="s">
        <v>12289</v>
      </c>
      <c r="AJ20" t="s">
        <v>9398</v>
      </c>
      <c r="AK20" t="s">
        <v>9398</v>
      </c>
      <c r="AL20" s="61">
        <v>42915.715768090275</v>
      </c>
      <c r="AM20">
        <v>0</v>
      </c>
      <c r="AN20" t="s">
        <v>9383</v>
      </c>
      <c r="AO20" t="s">
        <v>9383</v>
      </c>
      <c r="AP20">
        <v>0</v>
      </c>
      <c r="AQ20">
        <v>0</v>
      </c>
    </row>
    <row r="21" spans="1:43" x14ac:dyDescent="0.35">
      <c r="B21" s="5">
        <v>43208</v>
      </c>
      <c r="D21" s="4"/>
      <c r="E21" s="22" t="str">
        <f t="shared" si="9"/>
        <v>X</v>
      </c>
      <c r="F21" s="22" t="str">
        <f t="shared" si="9"/>
        <v>X</v>
      </c>
      <c r="G21" s="22" t="str">
        <f t="shared" si="9"/>
        <v/>
      </c>
      <c r="H21" s="22" t="str">
        <f t="shared" si="9"/>
        <v>X</v>
      </c>
      <c r="I21" s="22" t="str">
        <f t="shared" si="9"/>
        <v/>
      </c>
      <c r="J21" s="22" t="str">
        <f t="shared" si="9"/>
        <v/>
      </c>
      <c r="K21" s="22" t="str">
        <f t="shared" si="9"/>
        <v/>
      </c>
      <c r="L21" s="22" t="str">
        <f t="shared" si="9"/>
        <v/>
      </c>
      <c r="M21" s="22" t="str">
        <f t="shared" si="9"/>
        <v/>
      </c>
      <c r="N21" s="22" t="str">
        <f t="shared" si="9"/>
        <v/>
      </c>
      <c r="O21" s="22" t="str">
        <f t="shared" si="9"/>
        <v/>
      </c>
      <c r="P21" s="22" t="str">
        <f t="shared" si="9"/>
        <v>X</v>
      </c>
      <c r="Q21" s="22" t="str">
        <f t="shared" si="9"/>
        <v/>
      </c>
      <c r="R21" t="s">
        <v>3259</v>
      </c>
      <c r="S21" t="s">
        <v>3260</v>
      </c>
      <c r="X21">
        <v>0</v>
      </c>
      <c r="Y21">
        <v>0</v>
      </c>
      <c r="AA21" s="32" t="str">
        <f t="shared" si="7"/>
        <v>1JBTCBOJ</v>
      </c>
      <c r="AB21" s="32" t="b">
        <f t="shared" si="8"/>
        <v>1</v>
      </c>
      <c r="AC21" t="s">
        <v>10</v>
      </c>
      <c r="AD21" t="s">
        <v>3259</v>
      </c>
      <c r="AE21" t="s">
        <v>3260</v>
      </c>
      <c r="AF21" t="s">
        <v>9383</v>
      </c>
      <c r="AG21" s="61">
        <v>0</v>
      </c>
      <c r="AH21" s="61">
        <v>42915.7157681713</v>
      </c>
      <c r="AI21" s="61" t="s">
        <v>12290</v>
      </c>
      <c r="AJ21" t="s">
        <v>9398</v>
      </c>
      <c r="AK21" t="s">
        <v>9398</v>
      </c>
      <c r="AL21" s="61">
        <v>42915.7157681713</v>
      </c>
      <c r="AM21">
        <v>0</v>
      </c>
      <c r="AN21" t="s">
        <v>9383</v>
      </c>
      <c r="AO21" t="s">
        <v>9383</v>
      </c>
      <c r="AP21">
        <v>0</v>
      </c>
      <c r="AQ21">
        <v>0</v>
      </c>
    </row>
    <row r="22" spans="1:43" x14ac:dyDescent="0.35">
      <c r="A22" s="5">
        <v>43112</v>
      </c>
      <c r="B22" s="47">
        <v>43208</v>
      </c>
      <c r="D22" s="4" t="s">
        <v>3426</v>
      </c>
      <c r="E22" s="22" t="str">
        <f t="shared" si="9"/>
        <v>X</v>
      </c>
      <c r="F22" s="22" t="str">
        <f t="shared" si="9"/>
        <v>X</v>
      </c>
      <c r="G22" s="22" t="str">
        <f t="shared" si="9"/>
        <v/>
      </c>
      <c r="H22" s="22" t="str">
        <f t="shared" si="9"/>
        <v>X</v>
      </c>
      <c r="I22" s="22" t="str">
        <f t="shared" si="9"/>
        <v/>
      </c>
      <c r="J22" s="22" t="str">
        <f t="shared" si="9"/>
        <v/>
      </c>
      <c r="K22" s="22" t="str">
        <f t="shared" si="9"/>
        <v/>
      </c>
      <c r="L22" s="22" t="str">
        <f t="shared" si="9"/>
        <v>X</v>
      </c>
      <c r="M22" s="22" t="str">
        <f t="shared" si="9"/>
        <v/>
      </c>
      <c r="N22" s="22" t="str">
        <f t="shared" si="9"/>
        <v/>
      </c>
      <c r="O22" s="22" t="str">
        <f t="shared" si="9"/>
        <v/>
      </c>
      <c r="P22" s="22" t="str">
        <f t="shared" si="9"/>
        <v>X</v>
      </c>
      <c r="Q22" s="22" t="str">
        <f t="shared" si="9"/>
        <v/>
      </c>
      <c r="R22" t="s">
        <v>3422</v>
      </c>
      <c r="S22" t="s">
        <v>3423</v>
      </c>
      <c r="X22">
        <v>0</v>
      </c>
      <c r="Y22">
        <v>0</v>
      </c>
      <c r="AA22" s="32" t="str">
        <f t="shared" si="7"/>
        <v>1JBTCBSF</v>
      </c>
      <c r="AB22" s="32" t="b">
        <f t="shared" si="8"/>
        <v>1</v>
      </c>
      <c r="AC22" t="s">
        <v>10</v>
      </c>
      <c r="AD22" t="s">
        <v>3422</v>
      </c>
      <c r="AE22" t="s">
        <v>3423</v>
      </c>
      <c r="AF22" t="s">
        <v>9383</v>
      </c>
      <c r="AG22" s="61">
        <v>0</v>
      </c>
      <c r="AH22" s="61">
        <v>43112.367640972225</v>
      </c>
      <c r="AI22" s="61" t="s">
        <v>12291</v>
      </c>
      <c r="AJ22" t="s">
        <v>9398</v>
      </c>
      <c r="AK22" t="s">
        <v>9398</v>
      </c>
      <c r="AL22" s="61">
        <v>43112.367640972225</v>
      </c>
      <c r="AM22">
        <v>0</v>
      </c>
      <c r="AN22" t="s">
        <v>9383</v>
      </c>
      <c r="AO22" t="s">
        <v>9383</v>
      </c>
      <c r="AP22">
        <v>0</v>
      </c>
      <c r="AQ22">
        <v>0</v>
      </c>
    </row>
    <row r="23" spans="1:43" x14ac:dyDescent="0.35">
      <c r="D23" s="4"/>
      <c r="E23" s="22" t="str">
        <f t="shared" si="9"/>
        <v>X</v>
      </c>
      <c r="F23" s="22" t="str">
        <f t="shared" si="9"/>
        <v>X</v>
      </c>
      <c r="G23" s="22" t="str">
        <f t="shared" si="9"/>
        <v/>
      </c>
      <c r="H23" s="22" t="str">
        <f t="shared" si="9"/>
        <v/>
      </c>
      <c r="I23" s="22" t="str">
        <f t="shared" si="9"/>
        <v/>
      </c>
      <c r="J23" s="22" t="str">
        <f t="shared" si="9"/>
        <v/>
      </c>
      <c r="K23" s="22" t="str">
        <f t="shared" si="9"/>
        <v/>
      </c>
      <c r="L23" s="22" t="str">
        <f t="shared" si="9"/>
        <v/>
      </c>
      <c r="M23" s="22" t="str">
        <f t="shared" si="9"/>
        <v/>
      </c>
      <c r="N23" s="22" t="str">
        <f t="shared" si="9"/>
        <v/>
      </c>
      <c r="O23" s="22" t="str">
        <f t="shared" si="9"/>
        <v/>
      </c>
      <c r="P23" s="22" t="str">
        <f t="shared" si="9"/>
        <v>X</v>
      </c>
      <c r="Q23" s="22" t="str">
        <f t="shared" si="9"/>
        <v/>
      </c>
      <c r="R23" t="s">
        <v>3261</v>
      </c>
      <c r="S23" t="s">
        <v>3262</v>
      </c>
      <c r="X23">
        <v>0</v>
      </c>
      <c r="Y23">
        <v>0</v>
      </c>
      <c r="AA23" s="32" t="str">
        <f t="shared" si="7"/>
        <v>1JBTCBSJ</v>
      </c>
      <c r="AB23" s="32" t="b">
        <f t="shared" si="8"/>
        <v>1</v>
      </c>
      <c r="AC23" t="s">
        <v>10</v>
      </c>
      <c r="AD23" t="s">
        <v>3261</v>
      </c>
      <c r="AE23" t="s">
        <v>3262</v>
      </c>
      <c r="AF23" t="s">
        <v>9383</v>
      </c>
      <c r="AG23" s="61">
        <v>0</v>
      </c>
      <c r="AH23" s="61">
        <v>42915.715768287038</v>
      </c>
      <c r="AI23" s="61" t="s">
        <v>12292</v>
      </c>
      <c r="AJ23" t="s">
        <v>9398</v>
      </c>
      <c r="AK23" t="s">
        <v>9398</v>
      </c>
      <c r="AL23" s="61">
        <v>42915.715768287038</v>
      </c>
      <c r="AM23">
        <v>0</v>
      </c>
      <c r="AN23" t="s">
        <v>9383</v>
      </c>
      <c r="AO23" t="s">
        <v>9383</v>
      </c>
      <c r="AP23">
        <v>0</v>
      </c>
      <c r="AQ23">
        <v>0</v>
      </c>
    </row>
    <row r="24" spans="1:43" x14ac:dyDescent="0.35">
      <c r="A24" s="5">
        <v>43112</v>
      </c>
      <c r="B24" s="47">
        <v>43208</v>
      </c>
      <c r="D24" s="4" t="s">
        <v>3426</v>
      </c>
      <c r="E24" s="22" t="str">
        <f t="shared" si="9"/>
        <v>X</v>
      </c>
      <c r="F24" s="22" t="str">
        <f t="shared" si="9"/>
        <v>X</v>
      </c>
      <c r="G24" s="22" t="str">
        <f t="shared" si="9"/>
        <v/>
      </c>
      <c r="H24" s="22" t="str">
        <f t="shared" si="9"/>
        <v>X</v>
      </c>
      <c r="I24" s="22" t="str">
        <f t="shared" si="9"/>
        <v/>
      </c>
      <c r="J24" s="22" t="str">
        <f t="shared" si="9"/>
        <v/>
      </c>
      <c r="K24" s="22" t="str">
        <f t="shared" si="9"/>
        <v/>
      </c>
      <c r="L24" s="22" t="str">
        <f t="shared" si="9"/>
        <v>X</v>
      </c>
      <c r="M24" s="22" t="str">
        <f t="shared" si="9"/>
        <v/>
      </c>
      <c r="N24" s="22" t="str">
        <f t="shared" si="9"/>
        <v/>
      </c>
      <c r="O24" s="22" t="str">
        <f t="shared" si="9"/>
        <v/>
      </c>
      <c r="P24" s="22" t="str">
        <f t="shared" si="9"/>
        <v>X</v>
      </c>
      <c r="Q24" s="22" t="str">
        <f t="shared" si="9"/>
        <v/>
      </c>
      <c r="R24" t="s">
        <v>3424</v>
      </c>
      <c r="S24" t="s">
        <v>3425</v>
      </c>
      <c r="X24">
        <v>0</v>
      </c>
      <c r="Y24">
        <v>0</v>
      </c>
      <c r="AA24" s="32" t="str">
        <f t="shared" si="7"/>
        <v>1JBTCBTF</v>
      </c>
      <c r="AB24" s="32" t="b">
        <f t="shared" si="8"/>
        <v>1</v>
      </c>
      <c r="AC24" t="s">
        <v>10</v>
      </c>
      <c r="AD24" t="s">
        <v>3424</v>
      </c>
      <c r="AE24" t="s">
        <v>3425</v>
      </c>
      <c r="AF24" t="s">
        <v>9383</v>
      </c>
      <c r="AG24" s="61">
        <v>0</v>
      </c>
      <c r="AH24" s="61">
        <v>43112.367641087963</v>
      </c>
      <c r="AI24" s="61" t="s">
        <v>12293</v>
      </c>
      <c r="AJ24" t="s">
        <v>9398</v>
      </c>
      <c r="AK24" t="s">
        <v>9398</v>
      </c>
      <c r="AL24" s="61">
        <v>43112.367641087963</v>
      </c>
      <c r="AM24">
        <v>0</v>
      </c>
      <c r="AN24" t="s">
        <v>9383</v>
      </c>
      <c r="AO24" t="s">
        <v>9383</v>
      </c>
      <c r="AP24">
        <v>0</v>
      </c>
      <c r="AQ24">
        <v>0</v>
      </c>
    </row>
    <row r="25" spans="1:43" x14ac:dyDescent="0.35">
      <c r="A25" s="5">
        <v>43126</v>
      </c>
      <c r="B25" s="5">
        <v>43208</v>
      </c>
      <c r="D25" s="4" t="s">
        <v>9570</v>
      </c>
      <c r="E25" s="22" t="str">
        <f t="shared" ref="E25:Q34" si="10">IF(ISERROR(VLOOKUP(E$4&amp;$R25,$AA:$AA,1,0)),"","X")</f>
        <v>X</v>
      </c>
      <c r="F25" s="22" t="str">
        <f t="shared" si="10"/>
        <v/>
      </c>
      <c r="G25" s="22" t="str">
        <f t="shared" si="10"/>
        <v/>
      </c>
      <c r="H25" s="22" t="str">
        <f t="shared" si="10"/>
        <v>X</v>
      </c>
      <c r="I25" s="22" t="str">
        <f t="shared" si="10"/>
        <v/>
      </c>
      <c r="J25" s="22" t="str">
        <f t="shared" si="10"/>
        <v/>
      </c>
      <c r="K25" s="22" t="str">
        <f t="shared" si="10"/>
        <v/>
      </c>
      <c r="L25" s="22" t="str">
        <f t="shared" si="10"/>
        <v>X</v>
      </c>
      <c r="M25" s="22" t="str">
        <f t="shared" si="10"/>
        <v/>
      </c>
      <c r="N25" s="22" t="str">
        <f t="shared" si="10"/>
        <v/>
      </c>
      <c r="O25" s="22" t="str">
        <f t="shared" si="10"/>
        <v/>
      </c>
      <c r="P25" s="22" t="str">
        <f t="shared" si="10"/>
        <v/>
      </c>
      <c r="Q25" s="22" t="str">
        <f t="shared" si="10"/>
        <v/>
      </c>
      <c r="R25" t="s">
        <v>9571</v>
      </c>
      <c r="S25" t="s">
        <v>9572</v>
      </c>
      <c r="X25">
        <v>0</v>
      </c>
      <c r="Y25">
        <v>0</v>
      </c>
      <c r="AA25" s="32" t="str">
        <f t="shared" si="7"/>
        <v>1JBTCD3C</v>
      </c>
      <c r="AB25" s="32" t="b">
        <f t="shared" si="8"/>
        <v>1</v>
      </c>
      <c r="AC25" t="s">
        <v>10</v>
      </c>
      <c r="AD25" t="s">
        <v>9571</v>
      </c>
      <c r="AE25" t="s">
        <v>9572</v>
      </c>
      <c r="AF25" t="s">
        <v>9383</v>
      </c>
      <c r="AG25" s="61">
        <v>0</v>
      </c>
      <c r="AH25" s="61">
        <v>43301.48155798611</v>
      </c>
      <c r="AI25" s="61" t="s">
        <v>12294</v>
      </c>
      <c r="AJ25" t="s">
        <v>9398</v>
      </c>
      <c r="AK25" t="s">
        <v>9398</v>
      </c>
      <c r="AL25" s="61">
        <v>43301.48155798611</v>
      </c>
      <c r="AM25">
        <v>0</v>
      </c>
      <c r="AN25" t="s">
        <v>9383</v>
      </c>
      <c r="AO25" t="s">
        <v>9383</v>
      </c>
      <c r="AP25">
        <v>0</v>
      </c>
      <c r="AQ25">
        <v>0</v>
      </c>
    </row>
    <row r="26" spans="1:43" x14ac:dyDescent="0.35">
      <c r="A26" s="5">
        <v>43126</v>
      </c>
      <c r="B26" s="5">
        <v>43208</v>
      </c>
      <c r="D26" s="4" t="s">
        <v>9570</v>
      </c>
      <c r="E26" s="22" t="str">
        <f t="shared" si="10"/>
        <v>X</v>
      </c>
      <c r="F26" s="22" t="str">
        <f t="shared" si="10"/>
        <v/>
      </c>
      <c r="G26" s="22" t="str">
        <f t="shared" si="10"/>
        <v/>
      </c>
      <c r="H26" s="22" t="str">
        <f t="shared" si="10"/>
        <v>X</v>
      </c>
      <c r="I26" s="22" t="str">
        <f t="shared" si="10"/>
        <v/>
      </c>
      <c r="J26" s="22" t="str">
        <f t="shared" si="10"/>
        <v/>
      </c>
      <c r="K26" s="22" t="str">
        <f t="shared" si="10"/>
        <v/>
      </c>
      <c r="L26" s="22" t="str">
        <f t="shared" si="10"/>
        <v>X</v>
      </c>
      <c r="M26" s="22" t="str">
        <f t="shared" si="10"/>
        <v/>
      </c>
      <c r="N26" s="22" t="str">
        <f t="shared" si="10"/>
        <v/>
      </c>
      <c r="O26" s="22" t="str">
        <f t="shared" si="10"/>
        <v/>
      </c>
      <c r="P26" s="22" t="str">
        <f t="shared" si="10"/>
        <v/>
      </c>
      <c r="Q26" s="22" t="str">
        <f t="shared" si="10"/>
        <v/>
      </c>
      <c r="R26" t="s">
        <v>9573</v>
      </c>
      <c r="S26" t="s">
        <v>9574</v>
      </c>
      <c r="X26">
        <v>0</v>
      </c>
      <c r="Y26">
        <v>0</v>
      </c>
      <c r="AA26" s="32" t="str">
        <f t="shared" si="7"/>
        <v>1JBTCD3J</v>
      </c>
      <c r="AB26" s="32" t="b">
        <f t="shared" si="8"/>
        <v>1</v>
      </c>
      <c r="AC26" t="s">
        <v>10</v>
      </c>
      <c r="AD26" t="s">
        <v>9573</v>
      </c>
      <c r="AE26" t="s">
        <v>9574</v>
      </c>
      <c r="AF26" t="s">
        <v>9383</v>
      </c>
      <c r="AG26" s="61">
        <v>0</v>
      </c>
      <c r="AH26" s="61">
        <v>43127.364115046294</v>
      </c>
      <c r="AI26" s="61" t="s">
        <v>12295</v>
      </c>
      <c r="AJ26" t="s">
        <v>9398</v>
      </c>
      <c r="AK26" t="s">
        <v>9398</v>
      </c>
      <c r="AL26" s="61">
        <v>43127.364115046294</v>
      </c>
      <c r="AM26">
        <v>0</v>
      </c>
      <c r="AN26" t="s">
        <v>9383</v>
      </c>
      <c r="AO26" t="s">
        <v>9383</v>
      </c>
      <c r="AP26">
        <v>0</v>
      </c>
      <c r="AQ26">
        <v>0</v>
      </c>
    </row>
    <row r="27" spans="1:43" x14ac:dyDescent="0.35">
      <c r="D27" s="4"/>
      <c r="E27" s="22" t="str">
        <f t="shared" si="10"/>
        <v>X</v>
      </c>
      <c r="F27" s="22" t="str">
        <f t="shared" si="10"/>
        <v>X</v>
      </c>
      <c r="G27" s="22" t="str">
        <f t="shared" si="10"/>
        <v/>
      </c>
      <c r="H27" s="22" t="str">
        <f t="shared" si="10"/>
        <v/>
      </c>
      <c r="I27" s="22" t="str">
        <f t="shared" si="10"/>
        <v/>
      </c>
      <c r="J27" s="22" t="str">
        <f t="shared" si="10"/>
        <v/>
      </c>
      <c r="K27" s="22" t="str">
        <f t="shared" si="10"/>
        <v/>
      </c>
      <c r="L27" s="22" t="str">
        <f t="shared" si="10"/>
        <v/>
      </c>
      <c r="M27" s="22" t="str">
        <f t="shared" si="10"/>
        <v/>
      </c>
      <c r="N27" s="22" t="str">
        <f t="shared" si="10"/>
        <v/>
      </c>
      <c r="O27" s="22" t="str">
        <f t="shared" si="10"/>
        <v/>
      </c>
      <c r="P27" s="22" t="str">
        <f t="shared" si="10"/>
        <v>X</v>
      </c>
      <c r="Q27" s="22" t="str">
        <f t="shared" si="10"/>
        <v/>
      </c>
      <c r="R27" t="s">
        <v>3263</v>
      </c>
      <c r="S27" t="s">
        <v>10135</v>
      </c>
      <c r="X27">
        <v>0</v>
      </c>
      <c r="Y27">
        <v>0</v>
      </c>
      <c r="AA27" s="32" t="str">
        <f t="shared" si="7"/>
        <v>1JBTCDGC</v>
      </c>
      <c r="AB27" s="32" t="b">
        <f t="shared" si="8"/>
        <v>1</v>
      </c>
      <c r="AC27" t="s">
        <v>10</v>
      </c>
      <c r="AD27" t="s">
        <v>3263</v>
      </c>
      <c r="AE27" t="s">
        <v>10135</v>
      </c>
      <c r="AF27" t="s">
        <v>9383</v>
      </c>
      <c r="AG27" s="61">
        <v>0</v>
      </c>
      <c r="AH27" s="61">
        <v>43208.46233101852</v>
      </c>
      <c r="AI27" s="61" t="s">
        <v>12296</v>
      </c>
      <c r="AJ27" t="s">
        <v>9398</v>
      </c>
      <c r="AK27" t="s">
        <v>9398</v>
      </c>
      <c r="AL27" s="61">
        <v>42915.715768402777</v>
      </c>
      <c r="AM27">
        <v>0</v>
      </c>
      <c r="AN27" t="s">
        <v>9383</v>
      </c>
      <c r="AO27" t="s">
        <v>9383</v>
      </c>
      <c r="AP27">
        <v>0</v>
      </c>
      <c r="AQ27">
        <v>0</v>
      </c>
    </row>
    <row r="28" spans="1:43" x14ac:dyDescent="0.35">
      <c r="D28" s="4"/>
      <c r="E28" s="22" t="str">
        <f t="shared" si="10"/>
        <v>X</v>
      </c>
      <c r="F28" s="22" t="str">
        <f t="shared" si="10"/>
        <v>X</v>
      </c>
      <c r="G28" s="22" t="str">
        <f t="shared" si="10"/>
        <v/>
      </c>
      <c r="H28" s="22" t="str">
        <f t="shared" si="10"/>
        <v/>
      </c>
      <c r="I28" s="22" t="str">
        <f t="shared" si="10"/>
        <v/>
      </c>
      <c r="J28" s="22" t="str">
        <f t="shared" si="10"/>
        <v/>
      </c>
      <c r="K28" s="22" t="str">
        <f t="shared" si="10"/>
        <v/>
      </c>
      <c r="L28" s="22" t="str">
        <f t="shared" si="10"/>
        <v/>
      </c>
      <c r="M28" s="22" t="str">
        <f t="shared" si="10"/>
        <v/>
      </c>
      <c r="N28" s="22" t="str">
        <f t="shared" si="10"/>
        <v/>
      </c>
      <c r="O28" s="22" t="str">
        <f t="shared" si="10"/>
        <v/>
      </c>
      <c r="P28" s="22" t="str">
        <f t="shared" si="10"/>
        <v>X</v>
      </c>
      <c r="Q28" s="22" t="str">
        <f t="shared" si="10"/>
        <v/>
      </c>
      <c r="R28" t="s">
        <v>3264</v>
      </c>
      <c r="S28" t="s">
        <v>3265</v>
      </c>
      <c r="X28">
        <v>0</v>
      </c>
      <c r="Y28">
        <v>0</v>
      </c>
      <c r="AA28" s="32" t="str">
        <f t="shared" si="7"/>
        <v>1JBTCDGJ</v>
      </c>
      <c r="AB28" s="32" t="b">
        <f t="shared" si="8"/>
        <v>1</v>
      </c>
      <c r="AC28" t="s">
        <v>10</v>
      </c>
      <c r="AD28" t="s">
        <v>3264</v>
      </c>
      <c r="AE28" t="s">
        <v>3265</v>
      </c>
      <c r="AF28" t="s">
        <v>9383</v>
      </c>
      <c r="AG28" s="61">
        <v>0</v>
      </c>
      <c r="AH28" s="61">
        <v>42915.715768483795</v>
      </c>
      <c r="AI28" s="61" t="s">
        <v>12297</v>
      </c>
      <c r="AJ28" t="s">
        <v>9398</v>
      </c>
      <c r="AK28" t="s">
        <v>9398</v>
      </c>
      <c r="AL28" s="61">
        <v>42915.715768483795</v>
      </c>
      <c r="AM28">
        <v>0</v>
      </c>
      <c r="AN28" t="s">
        <v>9383</v>
      </c>
      <c r="AO28" t="s">
        <v>9383</v>
      </c>
      <c r="AP28">
        <v>0</v>
      </c>
      <c r="AQ28">
        <v>0</v>
      </c>
    </row>
    <row r="29" spans="1:43" x14ac:dyDescent="0.35">
      <c r="A29" s="5">
        <v>43126</v>
      </c>
      <c r="B29" s="5">
        <v>43208</v>
      </c>
      <c r="D29" s="4" t="s">
        <v>9570</v>
      </c>
      <c r="E29" s="22" t="str">
        <f t="shared" si="10"/>
        <v>X</v>
      </c>
      <c r="F29" s="22" t="str">
        <f t="shared" si="10"/>
        <v/>
      </c>
      <c r="G29" s="22" t="str">
        <f t="shared" si="10"/>
        <v/>
      </c>
      <c r="H29" s="22" t="str">
        <f t="shared" si="10"/>
        <v>X</v>
      </c>
      <c r="I29" s="22" t="str">
        <f t="shared" si="10"/>
        <v/>
      </c>
      <c r="J29" s="22" t="str">
        <f t="shared" si="10"/>
        <v/>
      </c>
      <c r="K29" s="22" t="str">
        <f t="shared" si="10"/>
        <v/>
      </c>
      <c r="L29" s="22" t="str">
        <f t="shared" si="10"/>
        <v>X</v>
      </c>
      <c r="M29" s="22" t="str">
        <f t="shared" si="10"/>
        <v/>
      </c>
      <c r="N29" s="22" t="str">
        <f t="shared" si="10"/>
        <v/>
      </c>
      <c r="O29" s="22" t="str">
        <f t="shared" si="10"/>
        <v/>
      </c>
      <c r="P29" s="22" t="str">
        <f t="shared" si="10"/>
        <v/>
      </c>
      <c r="Q29" s="22" t="str">
        <f t="shared" si="10"/>
        <v/>
      </c>
      <c r="R29" t="s">
        <v>9575</v>
      </c>
      <c r="S29" t="s">
        <v>9576</v>
      </c>
      <c r="X29">
        <v>0</v>
      </c>
      <c r="Y29">
        <v>0</v>
      </c>
      <c r="AA29" s="32" t="str">
        <f t="shared" si="7"/>
        <v>1JBTCFAC</v>
      </c>
      <c r="AB29" s="32" t="b">
        <f t="shared" si="8"/>
        <v>1</v>
      </c>
      <c r="AC29" t="s">
        <v>10</v>
      </c>
      <c r="AD29" t="s">
        <v>9575</v>
      </c>
      <c r="AE29" t="s">
        <v>9576</v>
      </c>
      <c r="AF29" t="s">
        <v>9383</v>
      </c>
      <c r="AG29" s="61">
        <v>0</v>
      </c>
      <c r="AH29" s="61">
        <v>43301.481558101848</v>
      </c>
      <c r="AI29" s="61" t="s">
        <v>12298</v>
      </c>
      <c r="AJ29" t="s">
        <v>9398</v>
      </c>
      <c r="AK29" t="s">
        <v>9398</v>
      </c>
      <c r="AL29" s="61">
        <v>43301.481558101848</v>
      </c>
      <c r="AM29">
        <v>0</v>
      </c>
      <c r="AN29" t="s">
        <v>9383</v>
      </c>
      <c r="AO29" t="s">
        <v>9383</v>
      </c>
      <c r="AP29">
        <v>0</v>
      </c>
      <c r="AQ29">
        <v>0</v>
      </c>
    </row>
    <row r="30" spans="1:43" x14ac:dyDescent="0.35">
      <c r="A30" s="5">
        <v>43126</v>
      </c>
      <c r="B30" s="5">
        <v>43208</v>
      </c>
      <c r="D30" s="4" t="s">
        <v>9570</v>
      </c>
      <c r="E30" s="22" t="str">
        <f t="shared" si="10"/>
        <v>X</v>
      </c>
      <c r="F30" s="22" t="str">
        <f t="shared" si="10"/>
        <v/>
      </c>
      <c r="G30" s="22" t="str">
        <f t="shared" si="10"/>
        <v/>
      </c>
      <c r="H30" s="22" t="str">
        <f t="shared" si="10"/>
        <v>X</v>
      </c>
      <c r="I30" s="22" t="str">
        <f t="shared" si="10"/>
        <v/>
      </c>
      <c r="J30" s="22" t="str">
        <f t="shared" si="10"/>
        <v/>
      </c>
      <c r="K30" s="22" t="str">
        <f t="shared" si="10"/>
        <v/>
      </c>
      <c r="L30" s="22" t="str">
        <f t="shared" si="10"/>
        <v>X</v>
      </c>
      <c r="M30" s="22" t="str">
        <f t="shared" si="10"/>
        <v/>
      </c>
      <c r="N30" s="22" t="str">
        <f t="shared" si="10"/>
        <v/>
      </c>
      <c r="O30" s="22" t="str">
        <f t="shared" si="10"/>
        <v/>
      </c>
      <c r="P30" s="22" t="str">
        <f t="shared" si="10"/>
        <v/>
      </c>
      <c r="Q30" s="22" t="str">
        <f t="shared" si="10"/>
        <v/>
      </c>
      <c r="R30" t="s">
        <v>9577</v>
      </c>
      <c r="S30" t="s">
        <v>9578</v>
      </c>
      <c r="X30">
        <v>0</v>
      </c>
      <c r="Y30">
        <v>0</v>
      </c>
      <c r="AA30" s="32" t="str">
        <f t="shared" si="7"/>
        <v>1JBTCFAJ</v>
      </c>
      <c r="AB30" s="32" t="b">
        <f t="shared" si="8"/>
        <v>1</v>
      </c>
      <c r="AC30" t="s">
        <v>10</v>
      </c>
      <c r="AD30" t="s">
        <v>9577</v>
      </c>
      <c r="AE30" t="s">
        <v>9578</v>
      </c>
      <c r="AF30" t="s">
        <v>9383</v>
      </c>
      <c r="AG30" s="61">
        <v>0</v>
      </c>
      <c r="AH30" s="61">
        <v>43301.481558252315</v>
      </c>
      <c r="AI30" s="61" t="s">
        <v>12299</v>
      </c>
      <c r="AJ30" t="s">
        <v>9398</v>
      </c>
      <c r="AK30" t="s">
        <v>9398</v>
      </c>
      <c r="AL30" s="61">
        <v>43301.481558252315</v>
      </c>
      <c r="AM30">
        <v>0</v>
      </c>
      <c r="AN30" t="s">
        <v>9383</v>
      </c>
      <c r="AO30" t="s">
        <v>9383</v>
      </c>
      <c r="AP30">
        <v>0</v>
      </c>
      <c r="AQ30">
        <v>0</v>
      </c>
    </row>
    <row r="31" spans="1:43" x14ac:dyDescent="0.35">
      <c r="A31" s="5">
        <v>43126</v>
      </c>
      <c r="B31" s="5">
        <v>43208</v>
      </c>
      <c r="D31" s="4" t="s">
        <v>9570</v>
      </c>
      <c r="E31" s="22" t="str">
        <f t="shared" si="10"/>
        <v>X</v>
      </c>
      <c r="F31" s="22" t="str">
        <f t="shared" si="10"/>
        <v/>
      </c>
      <c r="G31" s="22" t="str">
        <f t="shared" si="10"/>
        <v/>
      </c>
      <c r="H31" s="22" t="str">
        <f t="shared" si="10"/>
        <v>X</v>
      </c>
      <c r="I31" s="22" t="str">
        <f t="shared" si="10"/>
        <v/>
      </c>
      <c r="J31" s="22" t="str">
        <f t="shared" si="10"/>
        <v/>
      </c>
      <c r="K31" s="22" t="str">
        <f t="shared" si="10"/>
        <v/>
      </c>
      <c r="L31" s="22" t="str">
        <f t="shared" si="10"/>
        <v>X</v>
      </c>
      <c r="M31" s="22" t="str">
        <f t="shared" si="10"/>
        <v/>
      </c>
      <c r="N31" s="22" t="str">
        <f t="shared" si="10"/>
        <v/>
      </c>
      <c r="O31" s="22" t="str">
        <f t="shared" si="10"/>
        <v/>
      </c>
      <c r="P31" s="22" t="str">
        <f t="shared" si="10"/>
        <v/>
      </c>
      <c r="Q31" s="22" t="str">
        <f t="shared" si="10"/>
        <v/>
      </c>
      <c r="R31" t="s">
        <v>9579</v>
      </c>
      <c r="S31" s="46" t="s">
        <v>11351</v>
      </c>
      <c r="X31">
        <v>0</v>
      </c>
      <c r="Y31">
        <v>0</v>
      </c>
      <c r="AA31" s="32" t="str">
        <f t="shared" si="7"/>
        <v>1JBTCFAO</v>
      </c>
      <c r="AB31" s="32" t="b">
        <f t="shared" si="8"/>
        <v>1</v>
      </c>
      <c r="AC31" t="s">
        <v>10</v>
      </c>
      <c r="AD31" t="s">
        <v>9579</v>
      </c>
      <c r="AE31" t="s">
        <v>11351</v>
      </c>
      <c r="AF31" t="s">
        <v>9383</v>
      </c>
      <c r="AG31" s="61">
        <v>0</v>
      </c>
      <c r="AH31" s="61">
        <v>43529.629266087963</v>
      </c>
      <c r="AI31" s="61" t="s">
        <v>12300</v>
      </c>
      <c r="AJ31" t="s">
        <v>9398</v>
      </c>
      <c r="AK31" t="s">
        <v>9398</v>
      </c>
      <c r="AL31" s="61">
        <v>43301.481558368054</v>
      </c>
      <c r="AM31">
        <v>0</v>
      </c>
      <c r="AN31" t="s">
        <v>9383</v>
      </c>
      <c r="AO31" t="s">
        <v>9383</v>
      </c>
      <c r="AP31">
        <v>0</v>
      </c>
      <c r="AQ31">
        <v>0</v>
      </c>
    </row>
    <row r="32" spans="1:43" x14ac:dyDescent="0.35">
      <c r="A32" s="5">
        <v>43126</v>
      </c>
      <c r="B32" s="5">
        <v>43208</v>
      </c>
      <c r="D32" s="4" t="s">
        <v>9570</v>
      </c>
      <c r="E32" s="22" t="str">
        <f t="shared" si="10"/>
        <v>X</v>
      </c>
      <c r="F32" s="22" t="str">
        <f t="shared" si="10"/>
        <v/>
      </c>
      <c r="G32" s="22" t="str">
        <f t="shared" si="10"/>
        <v/>
      </c>
      <c r="H32" s="22" t="str">
        <f t="shared" si="10"/>
        <v>X</v>
      </c>
      <c r="I32" s="22" t="str">
        <f t="shared" si="10"/>
        <v/>
      </c>
      <c r="J32" s="22" t="str">
        <f t="shared" si="10"/>
        <v/>
      </c>
      <c r="K32" s="22" t="str">
        <f t="shared" si="10"/>
        <v/>
      </c>
      <c r="L32" s="22" t="str">
        <f t="shared" si="10"/>
        <v>X</v>
      </c>
      <c r="M32" s="22" t="str">
        <f t="shared" si="10"/>
        <v/>
      </c>
      <c r="N32" s="22" t="str">
        <f t="shared" si="10"/>
        <v/>
      </c>
      <c r="O32" s="22" t="str">
        <f t="shared" si="10"/>
        <v/>
      </c>
      <c r="P32" s="22" t="str">
        <f t="shared" si="10"/>
        <v/>
      </c>
      <c r="Q32" s="22" t="str">
        <f t="shared" si="10"/>
        <v/>
      </c>
      <c r="R32" t="s">
        <v>9580</v>
      </c>
      <c r="S32" t="s">
        <v>9581</v>
      </c>
      <c r="X32">
        <v>0</v>
      </c>
      <c r="Y32">
        <v>0</v>
      </c>
      <c r="AA32" s="32" t="str">
        <f t="shared" si="7"/>
        <v>1JBTCFDJ</v>
      </c>
      <c r="AB32" s="32" t="b">
        <f t="shared" si="8"/>
        <v>1</v>
      </c>
      <c r="AC32" t="s">
        <v>10</v>
      </c>
      <c r="AD32" t="s">
        <v>9580</v>
      </c>
      <c r="AE32" t="s">
        <v>9581</v>
      </c>
      <c r="AF32" t="s">
        <v>9383</v>
      </c>
      <c r="AG32" s="61">
        <v>0</v>
      </c>
      <c r="AH32" s="61">
        <v>43301.4815584838</v>
      </c>
      <c r="AI32" s="61" t="s">
        <v>12301</v>
      </c>
      <c r="AJ32" t="s">
        <v>9398</v>
      </c>
      <c r="AK32" t="s">
        <v>9398</v>
      </c>
      <c r="AL32" s="61">
        <v>43301.4815584838</v>
      </c>
      <c r="AM32">
        <v>0</v>
      </c>
      <c r="AN32" t="s">
        <v>9383</v>
      </c>
      <c r="AO32" t="s">
        <v>9383</v>
      </c>
      <c r="AP32">
        <v>0</v>
      </c>
      <c r="AQ32">
        <v>0</v>
      </c>
    </row>
    <row r="33" spans="1:43" x14ac:dyDescent="0.35">
      <c r="A33" s="5">
        <v>43126</v>
      </c>
      <c r="B33" s="5">
        <v>43208</v>
      </c>
      <c r="D33" s="4" t="s">
        <v>9570</v>
      </c>
      <c r="E33" s="22" t="str">
        <f t="shared" si="10"/>
        <v>X</v>
      </c>
      <c r="F33" s="22" t="str">
        <f t="shared" si="10"/>
        <v/>
      </c>
      <c r="G33" s="22" t="str">
        <f t="shared" si="10"/>
        <v/>
      </c>
      <c r="H33" s="22" t="str">
        <f t="shared" si="10"/>
        <v>X</v>
      </c>
      <c r="I33" s="22" t="str">
        <f t="shared" si="10"/>
        <v/>
      </c>
      <c r="J33" s="22" t="str">
        <f t="shared" si="10"/>
        <v/>
      </c>
      <c r="K33" s="22" t="str">
        <f t="shared" si="10"/>
        <v/>
      </c>
      <c r="L33" s="22" t="str">
        <f t="shared" si="10"/>
        <v>X</v>
      </c>
      <c r="M33" s="22" t="str">
        <f t="shared" si="10"/>
        <v/>
      </c>
      <c r="N33" s="22" t="str">
        <f t="shared" si="10"/>
        <v/>
      </c>
      <c r="O33" s="22" t="str">
        <f t="shared" si="10"/>
        <v/>
      </c>
      <c r="P33" s="22" t="str">
        <f t="shared" si="10"/>
        <v/>
      </c>
      <c r="Q33" s="22" t="str">
        <f t="shared" si="10"/>
        <v/>
      </c>
      <c r="R33" t="s">
        <v>9582</v>
      </c>
      <c r="S33" t="s">
        <v>9583</v>
      </c>
      <c r="X33">
        <v>0</v>
      </c>
      <c r="Y33">
        <v>0</v>
      </c>
      <c r="AA33" s="32" t="str">
        <f t="shared" si="7"/>
        <v>1JBTCFEC</v>
      </c>
      <c r="AB33" s="32" t="b">
        <f t="shared" si="8"/>
        <v>1</v>
      </c>
      <c r="AC33" t="s">
        <v>10</v>
      </c>
      <c r="AD33" t="s">
        <v>9582</v>
      </c>
      <c r="AE33" t="s">
        <v>9583</v>
      </c>
      <c r="AF33" t="s">
        <v>9383</v>
      </c>
      <c r="AG33" s="61">
        <v>0</v>
      </c>
      <c r="AH33" s="61">
        <v>43301.481558645835</v>
      </c>
      <c r="AI33" s="61" t="s">
        <v>12302</v>
      </c>
      <c r="AJ33" t="s">
        <v>9398</v>
      </c>
      <c r="AK33" t="s">
        <v>9398</v>
      </c>
      <c r="AL33" s="61">
        <v>43301.481558645835</v>
      </c>
      <c r="AM33">
        <v>0</v>
      </c>
      <c r="AN33" t="s">
        <v>9383</v>
      </c>
      <c r="AO33" t="s">
        <v>9383</v>
      </c>
      <c r="AP33">
        <v>0</v>
      </c>
      <c r="AQ33">
        <v>0</v>
      </c>
    </row>
    <row r="34" spans="1:43" x14ac:dyDescent="0.35">
      <c r="A34" s="5">
        <v>43126</v>
      </c>
      <c r="B34" s="5">
        <v>43208</v>
      </c>
      <c r="D34" s="4" t="s">
        <v>9570</v>
      </c>
      <c r="E34" s="22" t="str">
        <f t="shared" si="10"/>
        <v>X</v>
      </c>
      <c r="F34" s="22" t="str">
        <f t="shared" si="10"/>
        <v/>
      </c>
      <c r="G34" s="22" t="str">
        <f t="shared" si="10"/>
        <v/>
      </c>
      <c r="H34" s="22" t="str">
        <f t="shared" si="10"/>
        <v>X</v>
      </c>
      <c r="I34" s="22" t="str">
        <f t="shared" si="10"/>
        <v/>
      </c>
      <c r="J34" s="22" t="str">
        <f t="shared" si="10"/>
        <v/>
      </c>
      <c r="K34" s="22" t="str">
        <f t="shared" si="10"/>
        <v/>
      </c>
      <c r="L34" s="22" t="str">
        <f t="shared" si="10"/>
        <v>X</v>
      </c>
      <c r="M34" s="22" t="str">
        <f t="shared" si="10"/>
        <v/>
      </c>
      <c r="N34" s="22" t="str">
        <f t="shared" si="10"/>
        <v/>
      </c>
      <c r="O34" s="22" t="str">
        <f t="shared" si="10"/>
        <v/>
      </c>
      <c r="P34" s="22" t="str">
        <f t="shared" si="10"/>
        <v/>
      </c>
      <c r="Q34" s="22" t="str">
        <f t="shared" si="10"/>
        <v/>
      </c>
      <c r="R34" t="s">
        <v>9584</v>
      </c>
      <c r="S34" t="s">
        <v>9585</v>
      </c>
      <c r="X34">
        <v>0</v>
      </c>
      <c r="Y34">
        <v>0</v>
      </c>
      <c r="AA34" s="32" t="str">
        <f t="shared" si="7"/>
        <v>1JBTCFEJ</v>
      </c>
      <c r="AB34" s="32" t="b">
        <f t="shared" si="8"/>
        <v>1</v>
      </c>
      <c r="AC34" t="s">
        <v>10</v>
      </c>
      <c r="AD34" t="s">
        <v>9584</v>
      </c>
      <c r="AE34" t="s">
        <v>9585</v>
      </c>
      <c r="AF34" t="s">
        <v>9383</v>
      </c>
      <c r="AG34" s="61">
        <v>0</v>
      </c>
      <c r="AH34" s="61">
        <v>43127.364115277778</v>
      </c>
      <c r="AI34" s="142" t="s">
        <v>12303</v>
      </c>
      <c r="AJ34" t="s">
        <v>9398</v>
      </c>
      <c r="AK34" t="s">
        <v>9398</v>
      </c>
      <c r="AL34" s="61">
        <v>43127.364115277778</v>
      </c>
      <c r="AM34">
        <v>0</v>
      </c>
      <c r="AN34" t="s">
        <v>9383</v>
      </c>
      <c r="AO34" t="s">
        <v>9383</v>
      </c>
      <c r="AP34">
        <v>0</v>
      </c>
      <c r="AQ34">
        <v>0</v>
      </c>
    </row>
    <row r="35" spans="1:43" x14ac:dyDescent="0.35">
      <c r="A35" s="5">
        <v>43126</v>
      </c>
      <c r="B35" s="5">
        <v>43208</v>
      </c>
      <c r="D35" s="4" t="s">
        <v>9570</v>
      </c>
      <c r="E35" s="22" t="str">
        <f t="shared" ref="E35:Q44" si="11">IF(ISERROR(VLOOKUP(E$4&amp;$R35,$AA:$AA,1,0)),"","X")</f>
        <v>X</v>
      </c>
      <c r="F35" s="22" t="str">
        <f t="shared" si="11"/>
        <v/>
      </c>
      <c r="G35" s="22" t="str">
        <f t="shared" si="11"/>
        <v/>
      </c>
      <c r="H35" s="22" t="str">
        <f t="shared" si="11"/>
        <v>X</v>
      </c>
      <c r="I35" s="22" t="str">
        <f t="shared" si="11"/>
        <v/>
      </c>
      <c r="J35" s="22" t="str">
        <f t="shared" si="11"/>
        <v/>
      </c>
      <c r="K35" s="22" t="str">
        <f t="shared" si="11"/>
        <v/>
      </c>
      <c r="L35" s="22" t="str">
        <f t="shared" si="11"/>
        <v>X</v>
      </c>
      <c r="M35" s="22" t="str">
        <f t="shared" si="11"/>
        <v/>
      </c>
      <c r="N35" s="22" t="str">
        <f t="shared" si="11"/>
        <v/>
      </c>
      <c r="O35" s="22" t="str">
        <f t="shared" si="11"/>
        <v/>
      </c>
      <c r="P35" s="22" t="str">
        <f t="shared" si="11"/>
        <v/>
      </c>
      <c r="Q35" s="22" t="str">
        <f t="shared" si="11"/>
        <v/>
      </c>
      <c r="R35" t="s">
        <v>9586</v>
      </c>
      <c r="S35" t="s">
        <v>9587</v>
      </c>
      <c r="X35">
        <v>0</v>
      </c>
      <c r="Y35">
        <v>0</v>
      </c>
      <c r="AA35" s="32" t="str">
        <f t="shared" si="7"/>
        <v>1JBTCFEO</v>
      </c>
      <c r="AB35" s="32" t="b">
        <f t="shared" si="8"/>
        <v>1</v>
      </c>
      <c r="AC35" t="s">
        <v>10</v>
      </c>
      <c r="AD35" t="s">
        <v>9586</v>
      </c>
      <c r="AE35" t="s">
        <v>9587</v>
      </c>
      <c r="AF35" t="s">
        <v>9383</v>
      </c>
      <c r="AG35" s="61">
        <v>0</v>
      </c>
      <c r="AH35" s="61">
        <v>43301.481558761574</v>
      </c>
      <c r="AI35" s="61" t="s">
        <v>12304</v>
      </c>
      <c r="AJ35" t="s">
        <v>9398</v>
      </c>
      <c r="AK35" t="s">
        <v>9398</v>
      </c>
      <c r="AL35" s="61">
        <v>43301.481558761574</v>
      </c>
      <c r="AM35">
        <v>0</v>
      </c>
      <c r="AN35" t="s">
        <v>9383</v>
      </c>
      <c r="AO35" t="s">
        <v>9383</v>
      </c>
      <c r="AP35">
        <v>0</v>
      </c>
      <c r="AQ35">
        <v>0</v>
      </c>
    </row>
    <row r="36" spans="1:43" x14ac:dyDescent="0.35">
      <c r="A36" s="5">
        <v>43126</v>
      </c>
      <c r="B36" s="5">
        <v>43208</v>
      </c>
      <c r="D36" s="4" t="s">
        <v>9570</v>
      </c>
      <c r="E36" s="22" t="str">
        <f t="shared" si="11"/>
        <v>X</v>
      </c>
      <c r="F36" s="22" t="str">
        <f t="shared" si="11"/>
        <v>X</v>
      </c>
      <c r="G36" s="22" t="str">
        <f t="shared" si="11"/>
        <v/>
      </c>
      <c r="H36" s="22" t="str">
        <f t="shared" si="11"/>
        <v>X</v>
      </c>
      <c r="I36" s="22" t="str">
        <f t="shared" si="11"/>
        <v/>
      </c>
      <c r="J36" s="22" t="str">
        <f t="shared" si="11"/>
        <v/>
      </c>
      <c r="K36" s="22" t="str">
        <f t="shared" si="11"/>
        <v/>
      </c>
      <c r="L36" s="22" t="str">
        <f t="shared" si="11"/>
        <v>X</v>
      </c>
      <c r="M36" s="22" t="str">
        <f t="shared" si="11"/>
        <v/>
      </c>
      <c r="N36" s="22" t="str">
        <f t="shared" si="11"/>
        <v/>
      </c>
      <c r="O36" s="22" t="str">
        <f t="shared" si="11"/>
        <v/>
      </c>
      <c r="P36" s="22" t="str">
        <f t="shared" si="11"/>
        <v>X</v>
      </c>
      <c r="Q36" s="22" t="str">
        <f t="shared" si="11"/>
        <v/>
      </c>
      <c r="R36" t="s">
        <v>3266</v>
      </c>
      <c r="S36" t="s">
        <v>9588</v>
      </c>
      <c r="X36">
        <v>0</v>
      </c>
      <c r="Y36">
        <v>0</v>
      </c>
      <c r="AA36" s="32" t="str">
        <f t="shared" si="7"/>
        <v>1JBTCFGC</v>
      </c>
      <c r="AB36" s="32" t="b">
        <f t="shared" si="8"/>
        <v>1</v>
      </c>
      <c r="AC36" t="s">
        <v>10</v>
      </c>
      <c r="AD36" t="s">
        <v>3266</v>
      </c>
      <c r="AE36" t="s">
        <v>9588</v>
      </c>
      <c r="AF36" t="s">
        <v>9383</v>
      </c>
      <c r="AG36" s="61">
        <v>0</v>
      </c>
      <c r="AH36" s="61">
        <v>43208.462331134258</v>
      </c>
      <c r="AI36" s="61" t="s">
        <v>12305</v>
      </c>
      <c r="AJ36" t="s">
        <v>9398</v>
      </c>
      <c r="AK36" t="s">
        <v>9398</v>
      </c>
      <c r="AL36" s="61">
        <v>42915.715768599533</v>
      </c>
      <c r="AM36">
        <v>0</v>
      </c>
      <c r="AN36" t="s">
        <v>9383</v>
      </c>
      <c r="AO36" t="s">
        <v>9383</v>
      </c>
      <c r="AP36">
        <v>0</v>
      </c>
      <c r="AQ36">
        <v>0</v>
      </c>
    </row>
    <row r="37" spans="1:43" x14ac:dyDescent="0.35">
      <c r="A37" s="5">
        <v>43126</v>
      </c>
      <c r="B37" s="47">
        <v>43208</v>
      </c>
      <c r="D37" s="4" t="s">
        <v>9570</v>
      </c>
      <c r="E37" s="22" t="str">
        <f t="shared" si="11"/>
        <v>X</v>
      </c>
      <c r="F37" s="22" t="str">
        <f t="shared" si="11"/>
        <v>X</v>
      </c>
      <c r="G37" s="22" t="str">
        <f t="shared" si="11"/>
        <v/>
      </c>
      <c r="H37" s="22" t="str">
        <f t="shared" si="11"/>
        <v>X</v>
      </c>
      <c r="I37" s="22" t="str">
        <f t="shared" si="11"/>
        <v/>
      </c>
      <c r="J37" s="22" t="str">
        <f t="shared" si="11"/>
        <v/>
      </c>
      <c r="K37" s="22" t="str">
        <f t="shared" si="11"/>
        <v/>
      </c>
      <c r="L37" s="22" t="str">
        <f t="shared" si="11"/>
        <v>X</v>
      </c>
      <c r="M37" s="22" t="str">
        <f t="shared" si="11"/>
        <v/>
      </c>
      <c r="N37" s="22" t="str">
        <f t="shared" si="11"/>
        <v/>
      </c>
      <c r="O37" s="22" t="str">
        <f t="shared" si="11"/>
        <v/>
      </c>
      <c r="P37" s="22" t="str">
        <f t="shared" si="11"/>
        <v>X</v>
      </c>
      <c r="Q37" s="22" t="str">
        <f t="shared" si="11"/>
        <v/>
      </c>
      <c r="R37" t="s">
        <v>3267</v>
      </c>
      <c r="S37" t="s">
        <v>3268</v>
      </c>
      <c r="X37">
        <v>0</v>
      </c>
      <c r="Y37">
        <v>0</v>
      </c>
      <c r="AA37" s="32" t="str">
        <f t="shared" si="7"/>
        <v>1JBTCFGJ</v>
      </c>
      <c r="AB37" s="32" t="b">
        <f t="shared" si="8"/>
        <v>1</v>
      </c>
      <c r="AC37" t="s">
        <v>10</v>
      </c>
      <c r="AD37" t="s">
        <v>3267</v>
      </c>
      <c r="AE37" t="s">
        <v>3268</v>
      </c>
      <c r="AF37" t="s">
        <v>9383</v>
      </c>
      <c r="AG37" s="61">
        <v>0</v>
      </c>
      <c r="AH37" s="61">
        <v>42915.715768668982</v>
      </c>
      <c r="AI37" s="61" t="s">
        <v>12306</v>
      </c>
      <c r="AJ37" t="s">
        <v>9398</v>
      </c>
      <c r="AK37" t="s">
        <v>9398</v>
      </c>
      <c r="AL37" s="61">
        <v>42915.715768668982</v>
      </c>
      <c r="AM37">
        <v>0</v>
      </c>
      <c r="AN37" t="s">
        <v>9383</v>
      </c>
      <c r="AO37" t="s">
        <v>9383</v>
      </c>
      <c r="AP37">
        <v>0</v>
      </c>
      <c r="AQ37">
        <v>0</v>
      </c>
    </row>
    <row r="38" spans="1:43" x14ac:dyDescent="0.35">
      <c r="A38" s="5">
        <v>43126</v>
      </c>
      <c r="B38" s="5">
        <v>43208</v>
      </c>
      <c r="D38" s="4" t="s">
        <v>9570</v>
      </c>
      <c r="E38" s="22" t="str">
        <f t="shared" si="11"/>
        <v>X</v>
      </c>
      <c r="F38" s="22" t="str">
        <f t="shared" si="11"/>
        <v/>
      </c>
      <c r="G38" s="22" t="str">
        <f t="shared" si="11"/>
        <v/>
      </c>
      <c r="H38" s="22" t="str">
        <f t="shared" si="11"/>
        <v>X</v>
      </c>
      <c r="I38" s="22" t="str">
        <f t="shared" si="11"/>
        <v/>
      </c>
      <c r="J38" s="22" t="str">
        <f t="shared" si="11"/>
        <v/>
      </c>
      <c r="K38" s="22" t="str">
        <f t="shared" si="11"/>
        <v/>
      </c>
      <c r="L38" s="22" t="str">
        <f t="shared" si="11"/>
        <v>X</v>
      </c>
      <c r="M38" s="22" t="str">
        <f t="shared" si="11"/>
        <v/>
      </c>
      <c r="N38" s="22" t="str">
        <f t="shared" si="11"/>
        <v/>
      </c>
      <c r="O38" s="22" t="str">
        <f t="shared" si="11"/>
        <v/>
      </c>
      <c r="P38" s="22" t="str">
        <f t="shared" si="11"/>
        <v/>
      </c>
      <c r="Q38" s="22" t="str">
        <f t="shared" si="11"/>
        <v/>
      </c>
      <c r="R38" t="s">
        <v>9589</v>
      </c>
      <c r="S38" t="s">
        <v>9590</v>
      </c>
      <c r="X38">
        <v>0</v>
      </c>
      <c r="Y38">
        <v>0</v>
      </c>
      <c r="AA38" s="32" t="str">
        <f t="shared" si="7"/>
        <v>1JBTCFGO</v>
      </c>
      <c r="AB38" s="32" t="b">
        <f t="shared" si="8"/>
        <v>1</v>
      </c>
      <c r="AC38" t="s">
        <v>10</v>
      </c>
      <c r="AD38" t="s">
        <v>9589</v>
      </c>
      <c r="AE38" t="s">
        <v>9590</v>
      </c>
      <c r="AF38" t="s">
        <v>9383</v>
      </c>
      <c r="AG38" s="61">
        <v>0</v>
      </c>
      <c r="AH38" s="61">
        <v>43301.481558877313</v>
      </c>
      <c r="AI38" s="61" t="s">
        <v>12307</v>
      </c>
      <c r="AJ38" t="s">
        <v>9398</v>
      </c>
      <c r="AK38" t="s">
        <v>9398</v>
      </c>
      <c r="AL38" s="61">
        <v>43301.481558877313</v>
      </c>
      <c r="AM38">
        <v>0</v>
      </c>
      <c r="AN38" t="s">
        <v>9383</v>
      </c>
      <c r="AO38" t="s">
        <v>9383</v>
      </c>
      <c r="AP38">
        <v>0</v>
      </c>
      <c r="AQ38">
        <v>0</v>
      </c>
    </row>
    <row r="39" spans="1:43" x14ac:dyDescent="0.35">
      <c r="B39" s="47"/>
      <c r="D39" s="4"/>
      <c r="E39" s="22" t="str">
        <f t="shared" si="11"/>
        <v>X</v>
      </c>
      <c r="F39" s="22" t="str">
        <f t="shared" si="11"/>
        <v>X</v>
      </c>
      <c r="G39" s="22" t="str">
        <f t="shared" si="11"/>
        <v/>
      </c>
      <c r="H39" s="22" t="str">
        <f t="shared" si="11"/>
        <v/>
      </c>
      <c r="I39" s="22" t="str">
        <f t="shared" si="11"/>
        <v/>
      </c>
      <c r="J39" s="22" t="str">
        <f t="shared" si="11"/>
        <v/>
      </c>
      <c r="K39" s="22" t="str">
        <f t="shared" si="11"/>
        <v/>
      </c>
      <c r="L39" s="22" t="str">
        <f t="shared" si="11"/>
        <v/>
      </c>
      <c r="M39" s="22" t="str">
        <f t="shared" si="11"/>
        <v/>
      </c>
      <c r="N39" s="22" t="str">
        <f t="shared" si="11"/>
        <v/>
      </c>
      <c r="O39" s="22" t="str">
        <f t="shared" si="11"/>
        <v/>
      </c>
      <c r="P39" s="22" t="str">
        <f t="shared" si="11"/>
        <v>X</v>
      </c>
      <c r="Q39" s="22" t="str">
        <f t="shared" si="11"/>
        <v/>
      </c>
      <c r="R39" t="s">
        <v>3269</v>
      </c>
      <c r="S39" t="s">
        <v>3270</v>
      </c>
      <c r="X39">
        <v>0</v>
      </c>
      <c r="Y39">
        <v>0</v>
      </c>
      <c r="AA39" s="32" t="str">
        <f t="shared" si="7"/>
        <v>1JBTCFKJ</v>
      </c>
      <c r="AB39" s="32" t="b">
        <f t="shared" si="8"/>
        <v>1</v>
      </c>
      <c r="AC39" t="s">
        <v>10</v>
      </c>
      <c r="AD39" t="s">
        <v>3269</v>
      </c>
      <c r="AE39" t="s">
        <v>3270</v>
      </c>
      <c r="AF39" t="s">
        <v>9383</v>
      </c>
      <c r="AG39" s="61">
        <v>0</v>
      </c>
      <c r="AH39" s="61">
        <v>42915.715772916665</v>
      </c>
      <c r="AI39" s="61" t="s">
        <v>12308</v>
      </c>
      <c r="AJ39" t="s">
        <v>9398</v>
      </c>
      <c r="AK39" t="s">
        <v>9398</v>
      </c>
      <c r="AL39" s="61">
        <v>42915.715772916665</v>
      </c>
      <c r="AM39">
        <v>0</v>
      </c>
      <c r="AN39" t="s">
        <v>9383</v>
      </c>
      <c r="AO39" t="s">
        <v>9383</v>
      </c>
      <c r="AP39">
        <v>0</v>
      </c>
      <c r="AQ39">
        <v>0</v>
      </c>
    </row>
    <row r="40" spans="1:43" x14ac:dyDescent="0.35">
      <c r="A40" s="5">
        <v>43529</v>
      </c>
      <c r="B40" s="47">
        <v>43208</v>
      </c>
      <c r="D40" s="4" t="s">
        <v>12798</v>
      </c>
      <c r="E40" s="22" t="str">
        <f t="shared" si="11"/>
        <v>X</v>
      </c>
      <c r="F40" s="22" t="str">
        <f t="shared" si="11"/>
        <v/>
      </c>
      <c r="G40" s="22" t="str">
        <f t="shared" si="11"/>
        <v/>
      </c>
      <c r="H40" s="22" t="str">
        <f t="shared" si="11"/>
        <v>X</v>
      </c>
      <c r="I40" s="22" t="str">
        <f t="shared" si="11"/>
        <v/>
      </c>
      <c r="J40" s="22" t="str">
        <f t="shared" si="11"/>
        <v/>
      </c>
      <c r="K40" s="22" t="str">
        <f t="shared" si="11"/>
        <v/>
      </c>
      <c r="L40" s="22" t="str">
        <f t="shared" si="11"/>
        <v>X</v>
      </c>
      <c r="M40" s="22" t="str">
        <f t="shared" si="11"/>
        <v/>
      </c>
      <c r="N40" s="22" t="str">
        <f t="shared" si="11"/>
        <v/>
      </c>
      <c r="O40" s="22" t="str">
        <f t="shared" si="11"/>
        <v/>
      </c>
      <c r="P40" s="22" t="str">
        <f t="shared" si="11"/>
        <v/>
      </c>
      <c r="Q40" s="22" t="str">
        <f t="shared" si="11"/>
        <v/>
      </c>
      <c r="R40" s="58" t="s">
        <v>9591</v>
      </c>
      <c r="S40" s="58" t="s">
        <v>12641</v>
      </c>
      <c r="X40">
        <v>0</v>
      </c>
      <c r="Y40">
        <v>0</v>
      </c>
      <c r="AA40" s="32" t="str">
        <f t="shared" si="7"/>
        <v>1JBTCFMC</v>
      </c>
      <c r="AB40" s="32" t="b">
        <f t="shared" si="8"/>
        <v>1</v>
      </c>
      <c r="AC40" t="s">
        <v>10</v>
      </c>
      <c r="AD40" t="s">
        <v>9591</v>
      </c>
      <c r="AE40" t="s">
        <v>12641</v>
      </c>
      <c r="AF40" t="s">
        <v>9383</v>
      </c>
      <c r="AG40" s="61">
        <v>0</v>
      </c>
      <c r="AH40" s="61">
        <v>43529.642492824074</v>
      </c>
      <c r="AI40" s="61" t="s">
        <v>12309</v>
      </c>
      <c r="AJ40" t="s">
        <v>9398</v>
      </c>
      <c r="AK40" t="s">
        <v>9398</v>
      </c>
      <c r="AL40" s="61">
        <v>43301.481558993059</v>
      </c>
      <c r="AM40">
        <v>0</v>
      </c>
      <c r="AN40" t="s">
        <v>9383</v>
      </c>
      <c r="AO40" t="s">
        <v>9383</v>
      </c>
      <c r="AP40">
        <v>0</v>
      </c>
      <c r="AQ40">
        <v>0</v>
      </c>
    </row>
    <row r="41" spans="1:43" x14ac:dyDescent="0.35">
      <c r="A41" s="5">
        <v>43126</v>
      </c>
      <c r="B41" s="5">
        <v>43208</v>
      </c>
      <c r="D41" s="4" t="s">
        <v>9570</v>
      </c>
      <c r="E41" s="22" t="str">
        <f t="shared" si="11"/>
        <v>X</v>
      </c>
      <c r="F41" s="22" t="str">
        <f t="shared" si="11"/>
        <v/>
      </c>
      <c r="G41" s="22" t="str">
        <f t="shared" si="11"/>
        <v/>
      </c>
      <c r="H41" s="22" t="str">
        <f t="shared" si="11"/>
        <v>X</v>
      </c>
      <c r="I41" s="22" t="str">
        <f t="shared" si="11"/>
        <v/>
      </c>
      <c r="J41" s="22" t="str">
        <f t="shared" si="11"/>
        <v/>
      </c>
      <c r="K41" s="22" t="str">
        <f t="shared" si="11"/>
        <v/>
      </c>
      <c r="L41" s="22" t="str">
        <f t="shared" si="11"/>
        <v>X</v>
      </c>
      <c r="M41" s="22" t="str">
        <f t="shared" si="11"/>
        <v/>
      </c>
      <c r="N41" s="22" t="str">
        <f t="shared" si="11"/>
        <v/>
      </c>
      <c r="O41" s="22" t="str">
        <f t="shared" si="11"/>
        <v/>
      </c>
      <c r="P41" s="22" t="str">
        <f t="shared" si="11"/>
        <v/>
      </c>
      <c r="Q41" s="22" t="str">
        <f t="shared" si="11"/>
        <v/>
      </c>
      <c r="R41" t="s">
        <v>9593</v>
      </c>
      <c r="S41" t="s">
        <v>9594</v>
      </c>
      <c r="X41">
        <v>0</v>
      </c>
      <c r="Y41">
        <v>0</v>
      </c>
      <c r="AA41" s="32" t="str">
        <f t="shared" si="7"/>
        <v>1JBTCFMJ</v>
      </c>
      <c r="AB41" s="32" t="b">
        <f t="shared" si="8"/>
        <v>1</v>
      </c>
      <c r="AC41" t="s">
        <v>10</v>
      </c>
      <c r="AD41" t="s">
        <v>9593</v>
      </c>
      <c r="AE41" t="s">
        <v>9594</v>
      </c>
      <c r="AF41" t="s">
        <v>9383</v>
      </c>
      <c r="AG41" s="61">
        <v>0</v>
      </c>
      <c r="AH41" s="61">
        <v>43301.481559224536</v>
      </c>
      <c r="AI41" s="61" t="s">
        <v>12310</v>
      </c>
      <c r="AJ41" t="s">
        <v>9398</v>
      </c>
      <c r="AK41" t="s">
        <v>9398</v>
      </c>
      <c r="AL41" s="61">
        <v>43301.481559224536</v>
      </c>
      <c r="AM41">
        <v>0</v>
      </c>
      <c r="AN41" t="s">
        <v>9383</v>
      </c>
      <c r="AO41" t="s">
        <v>9383</v>
      </c>
      <c r="AP41">
        <v>0</v>
      </c>
      <c r="AQ41">
        <v>0</v>
      </c>
    </row>
    <row r="42" spans="1:43" x14ac:dyDescent="0.35">
      <c r="A42" s="139">
        <v>43529</v>
      </c>
      <c r="B42" s="5">
        <v>43208</v>
      </c>
      <c r="D42" s="138" t="s">
        <v>12798</v>
      </c>
      <c r="E42" s="22" t="str">
        <f t="shared" si="11"/>
        <v>X</v>
      </c>
      <c r="F42" s="22" t="str">
        <f t="shared" si="11"/>
        <v/>
      </c>
      <c r="G42" s="22" t="str">
        <f t="shared" si="11"/>
        <v/>
      </c>
      <c r="H42" s="22" t="str">
        <f t="shared" si="11"/>
        <v>X</v>
      </c>
      <c r="I42" s="22" t="str">
        <f t="shared" si="11"/>
        <v/>
      </c>
      <c r="J42" s="22" t="str">
        <f t="shared" si="11"/>
        <v/>
      </c>
      <c r="K42" s="22" t="str">
        <f t="shared" si="11"/>
        <v/>
      </c>
      <c r="L42" s="22" t="str">
        <f t="shared" si="11"/>
        <v>X</v>
      </c>
      <c r="M42" s="22" t="str">
        <f t="shared" si="11"/>
        <v/>
      </c>
      <c r="N42" s="22" t="str">
        <f t="shared" si="11"/>
        <v/>
      </c>
      <c r="O42" s="22" t="str">
        <f t="shared" si="11"/>
        <v/>
      </c>
      <c r="P42" s="22" t="str">
        <f t="shared" si="11"/>
        <v/>
      </c>
      <c r="Q42" s="22" t="str">
        <f t="shared" si="11"/>
        <v/>
      </c>
      <c r="R42" s="58" t="s">
        <v>9595</v>
      </c>
      <c r="S42" s="58" t="s">
        <v>12644</v>
      </c>
      <c r="X42">
        <v>0</v>
      </c>
      <c r="Y42">
        <v>0</v>
      </c>
      <c r="AA42" s="32" t="str">
        <f t="shared" si="7"/>
        <v>1JBTCFMO</v>
      </c>
      <c r="AB42" s="32" t="b">
        <f t="shared" si="8"/>
        <v>1</v>
      </c>
      <c r="AC42" t="s">
        <v>10</v>
      </c>
      <c r="AD42" t="s">
        <v>9595</v>
      </c>
      <c r="AE42" t="s">
        <v>12644</v>
      </c>
      <c r="AF42" t="s">
        <v>9383</v>
      </c>
      <c r="AG42" s="61">
        <v>0</v>
      </c>
      <c r="AH42" s="61">
        <v>43529.64249302083</v>
      </c>
      <c r="AI42" s="61" t="s">
        <v>12311</v>
      </c>
      <c r="AJ42" t="s">
        <v>9398</v>
      </c>
      <c r="AK42" t="s">
        <v>9398</v>
      </c>
      <c r="AL42" s="61">
        <v>43301.481559340275</v>
      </c>
      <c r="AM42">
        <v>0</v>
      </c>
      <c r="AN42" t="s">
        <v>9383</v>
      </c>
      <c r="AO42" t="s">
        <v>9383</v>
      </c>
      <c r="AP42">
        <v>0</v>
      </c>
      <c r="AQ42">
        <v>0</v>
      </c>
    </row>
    <row r="43" spans="1:43" x14ac:dyDescent="0.35">
      <c r="A43" s="5">
        <v>43126</v>
      </c>
      <c r="B43" s="5">
        <v>43208</v>
      </c>
      <c r="D43" s="4" t="s">
        <v>9570</v>
      </c>
      <c r="E43" s="22" t="str">
        <f t="shared" si="11"/>
        <v>X</v>
      </c>
      <c r="F43" s="22" t="str">
        <f t="shared" si="11"/>
        <v>X</v>
      </c>
      <c r="G43" s="22" t="str">
        <f t="shared" si="11"/>
        <v/>
      </c>
      <c r="H43" s="22" t="str">
        <f t="shared" si="11"/>
        <v>X</v>
      </c>
      <c r="I43" s="22" t="str">
        <f t="shared" si="11"/>
        <v/>
      </c>
      <c r="J43" s="22" t="str">
        <f t="shared" si="11"/>
        <v/>
      </c>
      <c r="K43" s="22" t="str">
        <f t="shared" si="11"/>
        <v/>
      </c>
      <c r="L43" s="22" t="str">
        <f t="shared" si="11"/>
        <v>X</v>
      </c>
      <c r="M43" s="22" t="str">
        <f t="shared" si="11"/>
        <v/>
      </c>
      <c r="N43" s="22" t="str">
        <f t="shared" si="11"/>
        <v/>
      </c>
      <c r="O43" s="22" t="str">
        <f t="shared" si="11"/>
        <v/>
      </c>
      <c r="P43" s="22" t="str">
        <f t="shared" si="11"/>
        <v>X</v>
      </c>
      <c r="Q43" s="22" t="str">
        <f t="shared" si="11"/>
        <v/>
      </c>
      <c r="R43" t="s">
        <v>3271</v>
      </c>
      <c r="S43" t="s">
        <v>9597</v>
      </c>
      <c r="X43">
        <v>0</v>
      </c>
      <c r="Y43">
        <v>0</v>
      </c>
      <c r="AA43" s="32" t="str">
        <f t="shared" si="7"/>
        <v>1JBTCFNC</v>
      </c>
      <c r="AB43" s="32" t="b">
        <f t="shared" si="8"/>
        <v>1</v>
      </c>
      <c r="AC43" t="s">
        <v>10</v>
      </c>
      <c r="AD43" t="s">
        <v>3271</v>
      </c>
      <c r="AE43" t="s">
        <v>9597</v>
      </c>
      <c r="AF43" t="s">
        <v>9383</v>
      </c>
      <c r="AG43" s="61">
        <v>0</v>
      </c>
      <c r="AH43" s="61">
        <v>43208.462331215276</v>
      </c>
      <c r="AI43" s="61" t="s">
        <v>12312</v>
      </c>
      <c r="AJ43" t="s">
        <v>9398</v>
      </c>
      <c r="AK43" t="s">
        <v>9398</v>
      </c>
      <c r="AL43" s="61">
        <v>42915.715768784721</v>
      </c>
      <c r="AM43">
        <v>0</v>
      </c>
      <c r="AN43" t="s">
        <v>9383</v>
      </c>
      <c r="AO43" t="s">
        <v>9383</v>
      </c>
      <c r="AP43">
        <v>0</v>
      </c>
      <c r="AQ43">
        <v>0</v>
      </c>
    </row>
    <row r="44" spans="1:43" x14ac:dyDescent="0.35">
      <c r="A44" s="5">
        <v>43126</v>
      </c>
      <c r="B44" s="5">
        <v>43208</v>
      </c>
      <c r="D44" s="4" t="s">
        <v>9570</v>
      </c>
      <c r="E44" s="22" t="str">
        <f t="shared" si="11"/>
        <v>X</v>
      </c>
      <c r="F44" s="22" t="str">
        <f t="shared" si="11"/>
        <v>X</v>
      </c>
      <c r="G44" s="22" t="str">
        <f t="shared" si="11"/>
        <v/>
      </c>
      <c r="H44" s="22" t="str">
        <f t="shared" si="11"/>
        <v>X</v>
      </c>
      <c r="I44" s="22" t="str">
        <f t="shared" si="11"/>
        <v/>
      </c>
      <c r="J44" s="22" t="str">
        <f t="shared" si="11"/>
        <v/>
      </c>
      <c r="K44" s="22" t="str">
        <f t="shared" si="11"/>
        <v/>
      </c>
      <c r="L44" s="22" t="str">
        <f t="shared" si="11"/>
        <v>X</v>
      </c>
      <c r="M44" s="22" t="str">
        <f t="shared" si="11"/>
        <v/>
      </c>
      <c r="N44" s="22" t="str">
        <f t="shared" si="11"/>
        <v/>
      </c>
      <c r="O44" s="22" t="str">
        <f t="shared" si="11"/>
        <v/>
      </c>
      <c r="P44" s="22" t="str">
        <f t="shared" si="11"/>
        <v>X</v>
      </c>
      <c r="Q44" s="22" t="str">
        <f t="shared" si="11"/>
        <v/>
      </c>
      <c r="R44" t="s">
        <v>3272</v>
      </c>
      <c r="S44" t="s">
        <v>3273</v>
      </c>
      <c r="X44">
        <v>0</v>
      </c>
      <c r="Y44">
        <v>0</v>
      </c>
      <c r="AA44" s="32" t="str">
        <f t="shared" si="7"/>
        <v>1JBTCFNJ</v>
      </c>
      <c r="AB44" s="32" t="b">
        <f t="shared" si="8"/>
        <v>1</v>
      </c>
      <c r="AC44" t="s">
        <v>10</v>
      </c>
      <c r="AD44" t="s">
        <v>3272</v>
      </c>
      <c r="AE44" t="s">
        <v>3273</v>
      </c>
      <c r="AF44" t="s">
        <v>9383</v>
      </c>
      <c r="AG44" s="61">
        <v>0</v>
      </c>
      <c r="AH44" s="61">
        <v>42915.715768865739</v>
      </c>
      <c r="AI44" s="61" t="s">
        <v>12313</v>
      </c>
      <c r="AJ44" t="s">
        <v>9398</v>
      </c>
      <c r="AK44" t="s">
        <v>9398</v>
      </c>
      <c r="AL44" s="61">
        <v>42915.715768865739</v>
      </c>
      <c r="AM44">
        <v>0</v>
      </c>
      <c r="AN44" t="s">
        <v>9383</v>
      </c>
      <c r="AO44" t="s">
        <v>9383</v>
      </c>
      <c r="AP44">
        <v>0</v>
      </c>
      <c r="AQ44">
        <v>0</v>
      </c>
    </row>
    <row r="45" spans="1:43" x14ac:dyDescent="0.35">
      <c r="A45" s="5">
        <v>43126</v>
      </c>
      <c r="B45" s="5">
        <v>43208</v>
      </c>
      <c r="D45" s="4" t="s">
        <v>9570</v>
      </c>
      <c r="E45" s="22" t="str">
        <f t="shared" ref="E45:Q54" si="12">IF(ISERROR(VLOOKUP(E$4&amp;$R45,$AA:$AA,1,0)),"","X")</f>
        <v>X</v>
      </c>
      <c r="F45" s="22" t="str">
        <f t="shared" si="12"/>
        <v/>
      </c>
      <c r="G45" s="22" t="str">
        <f t="shared" si="12"/>
        <v/>
      </c>
      <c r="H45" s="22" t="str">
        <f t="shared" si="12"/>
        <v>X</v>
      </c>
      <c r="I45" s="22" t="str">
        <f t="shared" si="12"/>
        <v/>
      </c>
      <c r="J45" s="22" t="str">
        <f t="shared" si="12"/>
        <v/>
      </c>
      <c r="K45" s="22" t="str">
        <f t="shared" si="12"/>
        <v/>
      </c>
      <c r="L45" s="22" t="str">
        <f t="shared" si="12"/>
        <v>X</v>
      </c>
      <c r="M45" s="22" t="str">
        <f t="shared" si="12"/>
        <v/>
      </c>
      <c r="N45" s="22" t="str">
        <f t="shared" si="12"/>
        <v/>
      </c>
      <c r="O45" s="22" t="str">
        <f t="shared" si="12"/>
        <v/>
      </c>
      <c r="P45" s="22" t="str">
        <f t="shared" si="12"/>
        <v/>
      </c>
      <c r="Q45" s="22" t="str">
        <f t="shared" si="12"/>
        <v/>
      </c>
      <c r="R45" t="s">
        <v>9598</v>
      </c>
      <c r="S45" t="s">
        <v>9599</v>
      </c>
      <c r="X45">
        <v>0</v>
      </c>
      <c r="Y45">
        <v>0</v>
      </c>
      <c r="AA45" s="32" t="str">
        <f t="shared" si="7"/>
        <v>1JBTCFNO</v>
      </c>
      <c r="AB45" s="32" t="b">
        <f t="shared" si="8"/>
        <v>1</v>
      </c>
      <c r="AC45" t="s">
        <v>10</v>
      </c>
      <c r="AD45" t="s">
        <v>9598</v>
      </c>
      <c r="AE45" t="s">
        <v>9599</v>
      </c>
      <c r="AF45" t="s">
        <v>9383</v>
      </c>
      <c r="AG45" s="61">
        <v>0</v>
      </c>
      <c r="AH45" s="61">
        <v>43301.48155945602</v>
      </c>
      <c r="AI45" s="142" t="s">
        <v>12314</v>
      </c>
      <c r="AJ45" t="s">
        <v>9398</v>
      </c>
      <c r="AK45" t="s">
        <v>9398</v>
      </c>
      <c r="AL45" s="61">
        <v>43301.48155945602</v>
      </c>
      <c r="AM45">
        <v>0</v>
      </c>
      <c r="AN45" t="s">
        <v>9383</v>
      </c>
      <c r="AO45" t="s">
        <v>9383</v>
      </c>
      <c r="AP45">
        <v>0</v>
      </c>
      <c r="AQ45">
        <v>0</v>
      </c>
    </row>
    <row r="46" spans="1:43" x14ac:dyDescent="0.35">
      <c r="A46" s="5">
        <v>43126</v>
      </c>
      <c r="B46" s="5">
        <v>43208</v>
      </c>
      <c r="D46" s="4" t="s">
        <v>9570</v>
      </c>
      <c r="E46" s="22" t="str">
        <f t="shared" si="12"/>
        <v>X</v>
      </c>
      <c r="F46" s="22" t="str">
        <f t="shared" si="12"/>
        <v>X</v>
      </c>
      <c r="G46" s="22" t="str">
        <f t="shared" si="12"/>
        <v/>
      </c>
      <c r="H46" s="22" t="str">
        <f t="shared" si="12"/>
        <v>X</v>
      </c>
      <c r="I46" s="22" t="str">
        <f t="shared" si="12"/>
        <v/>
      </c>
      <c r="J46" s="22" t="str">
        <f t="shared" si="12"/>
        <v/>
      </c>
      <c r="K46" s="22" t="str">
        <f t="shared" si="12"/>
        <v/>
      </c>
      <c r="L46" s="22" t="str">
        <f t="shared" si="12"/>
        <v>X</v>
      </c>
      <c r="M46" s="22" t="str">
        <f t="shared" si="12"/>
        <v/>
      </c>
      <c r="N46" s="22" t="str">
        <f t="shared" si="12"/>
        <v/>
      </c>
      <c r="O46" s="22" t="str">
        <f t="shared" si="12"/>
        <v/>
      </c>
      <c r="P46" s="22" t="str">
        <f t="shared" si="12"/>
        <v>X</v>
      </c>
      <c r="Q46" s="22" t="str">
        <f t="shared" si="12"/>
        <v/>
      </c>
      <c r="R46" t="s">
        <v>3274</v>
      </c>
      <c r="S46" t="s">
        <v>3275</v>
      </c>
      <c r="X46">
        <v>0</v>
      </c>
      <c r="Y46">
        <v>0</v>
      </c>
      <c r="AA46" s="32" t="str">
        <f t="shared" si="7"/>
        <v>1JBTCFSJ</v>
      </c>
      <c r="AB46" s="32" t="b">
        <f t="shared" si="8"/>
        <v>1</v>
      </c>
      <c r="AC46" t="s">
        <v>10</v>
      </c>
      <c r="AD46" t="s">
        <v>3274</v>
      </c>
      <c r="AE46" t="s">
        <v>3275</v>
      </c>
      <c r="AF46" t="s">
        <v>9383</v>
      </c>
      <c r="AG46" s="61">
        <v>0</v>
      </c>
      <c r="AH46" s="61">
        <v>42915.715772800926</v>
      </c>
      <c r="AI46" s="61" t="s">
        <v>12315</v>
      </c>
      <c r="AJ46" t="s">
        <v>9398</v>
      </c>
      <c r="AK46" t="s">
        <v>9398</v>
      </c>
      <c r="AL46" s="61">
        <v>42915.715772800926</v>
      </c>
      <c r="AM46">
        <v>0</v>
      </c>
      <c r="AN46" t="s">
        <v>9383</v>
      </c>
      <c r="AO46" t="s">
        <v>9383</v>
      </c>
      <c r="AP46">
        <v>0</v>
      </c>
      <c r="AQ46">
        <v>0</v>
      </c>
    </row>
    <row r="47" spans="1:43" x14ac:dyDescent="0.35">
      <c r="A47" s="139">
        <v>43529</v>
      </c>
      <c r="B47" s="5">
        <v>43208</v>
      </c>
      <c r="D47" s="138" t="s">
        <v>12798</v>
      </c>
      <c r="E47" s="22" t="str">
        <f t="shared" si="12"/>
        <v>X</v>
      </c>
      <c r="F47" s="22" t="str">
        <f t="shared" si="12"/>
        <v/>
      </c>
      <c r="G47" s="22" t="str">
        <f t="shared" si="12"/>
        <v/>
      </c>
      <c r="H47" s="22" t="str">
        <f t="shared" si="12"/>
        <v>X</v>
      </c>
      <c r="I47" s="22" t="str">
        <f t="shared" si="12"/>
        <v/>
      </c>
      <c r="J47" s="22" t="str">
        <f t="shared" si="12"/>
        <v/>
      </c>
      <c r="K47" s="22" t="str">
        <f t="shared" si="12"/>
        <v/>
      </c>
      <c r="L47" s="22" t="str">
        <f t="shared" si="12"/>
        <v>X</v>
      </c>
      <c r="M47" s="22" t="str">
        <f t="shared" si="12"/>
        <v/>
      </c>
      <c r="N47" s="22" t="str">
        <f t="shared" si="12"/>
        <v/>
      </c>
      <c r="O47" s="22" t="str">
        <f t="shared" si="12"/>
        <v/>
      </c>
      <c r="P47" s="22" t="str">
        <f t="shared" si="12"/>
        <v/>
      </c>
      <c r="Q47" s="22" t="str">
        <f t="shared" si="12"/>
        <v/>
      </c>
      <c r="R47" s="58" t="s">
        <v>9600</v>
      </c>
      <c r="S47" s="58" t="s">
        <v>9592</v>
      </c>
      <c r="X47">
        <v>0</v>
      </c>
      <c r="Y47">
        <v>0</v>
      </c>
      <c r="AA47" s="32" t="str">
        <f t="shared" si="7"/>
        <v>1JBTCFTC</v>
      </c>
      <c r="AB47" s="32" t="b">
        <f t="shared" si="8"/>
        <v>1</v>
      </c>
      <c r="AC47" t="s">
        <v>10</v>
      </c>
      <c r="AD47" t="s">
        <v>9600</v>
      </c>
      <c r="AE47" t="s">
        <v>9592</v>
      </c>
      <c r="AF47" t="s">
        <v>9383</v>
      </c>
      <c r="AG47" s="61">
        <v>0</v>
      </c>
      <c r="AH47" s="61">
        <v>43529.642327893518</v>
      </c>
      <c r="AI47" s="61" t="s">
        <v>12316</v>
      </c>
      <c r="AJ47" t="s">
        <v>9398</v>
      </c>
      <c r="AK47" t="s">
        <v>9398</v>
      </c>
      <c r="AL47" s="61">
        <v>43301.481559571759</v>
      </c>
      <c r="AM47">
        <v>0</v>
      </c>
      <c r="AN47" t="s">
        <v>9383</v>
      </c>
      <c r="AO47" t="s">
        <v>9383</v>
      </c>
      <c r="AP47">
        <v>0</v>
      </c>
      <c r="AQ47">
        <v>0</v>
      </c>
    </row>
    <row r="48" spans="1:43" x14ac:dyDescent="0.35">
      <c r="A48" s="5">
        <v>43126</v>
      </c>
      <c r="B48" s="5">
        <v>43208</v>
      </c>
      <c r="D48" s="4" t="s">
        <v>9570</v>
      </c>
      <c r="E48" s="22" t="str">
        <f t="shared" si="12"/>
        <v>X</v>
      </c>
      <c r="F48" s="22" t="str">
        <f t="shared" si="12"/>
        <v/>
      </c>
      <c r="G48" s="22" t="str">
        <f t="shared" si="12"/>
        <v/>
      </c>
      <c r="H48" s="22" t="str">
        <f t="shared" si="12"/>
        <v>X</v>
      </c>
      <c r="I48" s="22" t="str">
        <f t="shared" si="12"/>
        <v/>
      </c>
      <c r="J48" s="22" t="str">
        <f t="shared" si="12"/>
        <v/>
      </c>
      <c r="K48" s="22" t="str">
        <f t="shared" si="12"/>
        <v/>
      </c>
      <c r="L48" s="22" t="str">
        <f t="shared" si="12"/>
        <v>X</v>
      </c>
      <c r="M48" s="22" t="str">
        <f t="shared" si="12"/>
        <v/>
      </c>
      <c r="N48" s="22" t="str">
        <f t="shared" si="12"/>
        <v/>
      </c>
      <c r="O48" s="22" t="str">
        <f t="shared" si="12"/>
        <v/>
      </c>
      <c r="P48" s="22" t="str">
        <f t="shared" si="12"/>
        <v/>
      </c>
      <c r="Q48" s="22" t="str">
        <f t="shared" si="12"/>
        <v/>
      </c>
      <c r="R48" t="s">
        <v>9601</v>
      </c>
      <c r="S48" t="s">
        <v>9602</v>
      </c>
      <c r="X48">
        <v>0</v>
      </c>
      <c r="Y48">
        <v>0</v>
      </c>
      <c r="AA48" s="32" t="str">
        <f t="shared" si="7"/>
        <v>1JBTCFTJ</v>
      </c>
      <c r="AB48" s="32" t="b">
        <f t="shared" si="8"/>
        <v>1</v>
      </c>
      <c r="AC48" t="s">
        <v>10</v>
      </c>
      <c r="AD48" t="s">
        <v>9601</v>
      </c>
      <c r="AE48" t="s">
        <v>9602</v>
      </c>
      <c r="AF48" t="s">
        <v>9383</v>
      </c>
      <c r="AG48" s="61">
        <v>0</v>
      </c>
      <c r="AH48" s="61">
        <v>43127.364115393517</v>
      </c>
      <c r="AI48" s="61" t="s">
        <v>12317</v>
      </c>
      <c r="AJ48" t="s">
        <v>9398</v>
      </c>
      <c r="AK48" t="s">
        <v>9398</v>
      </c>
      <c r="AL48" s="61">
        <v>43127.364115393517</v>
      </c>
      <c r="AM48">
        <v>0</v>
      </c>
      <c r="AN48" t="s">
        <v>9383</v>
      </c>
      <c r="AO48" t="s">
        <v>9383</v>
      </c>
      <c r="AP48">
        <v>0</v>
      </c>
      <c r="AQ48">
        <v>0</v>
      </c>
    </row>
    <row r="49" spans="1:43" x14ac:dyDescent="0.35">
      <c r="A49" s="139">
        <v>43529</v>
      </c>
      <c r="B49" s="5">
        <v>43208</v>
      </c>
      <c r="D49" s="138" t="s">
        <v>12798</v>
      </c>
      <c r="E49" s="22" t="str">
        <f t="shared" si="12"/>
        <v>X</v>
      </c>
      <c r="F49" s="22" t="str">
        <f t="shared" si="12"/>
        <v/>
      </c>
      <c r="G49" s="22" t="str">
        <f t="shared" si="12"/>
        <v/>
      </c>
      <c r="H49" s="22" t="str">
        <f t="shared" si="12"/>
        <v>X</v>
      </c>
      <c r="I49" s="22" t="str">
        <f t="shared" si="12"/>
        <v/>
      </c>
      <c r="J49" s="22" t="str">
        <f t="shared" si="12"/>
        <v/>
      </c>
      <c r="K49" s="22" t="str">
        <f t="shared" si="12"/>
        <v/>
      </c>
      <c r="L49" s="22" t="str">
        <f t="shared" si="12"/>
        <v>X</v>
      </c>
      <c r="M49" s="22" t="str">
        <f t="shared" si="12"/>
        <v/>
      </c>
      <c r="N49" s="22" t="str">
        <f t="shared" si="12"/>
        <v/>
      </c>
      <c r="O49" s="22" t="str">
        <f t="shared" si="12"/>
        <v/>
      </c>
      <c r="P49" s="22" t="str">
        <f t="shared" si="12"/>
        <v/>
      </c>
      <c r="Q49" s="22" t="str">
        <f t="shared" si="12"/>
        <v/>
      </c>
      <c r="R49" s="58" t="s">
        <v>9603</v>
      </c>
      <c r="S49" s="58" t="s">
        <v>9596</v>
      </c>
      <c r="X49">
        <v>0</v>
      </c>
      <c r="Y49">
        <v>0</v>
      </c>
      <c r="AA49" s="32" t="str">
        <f t="shared" si="7"/>
        <v>1JBTCFTO</v>
      </c>
      <c r="AB49" s="32" t="b">
        <f t="shared" si="8"/>
        <v>1</v>
      </c>
      <c r="AC49" t="s">
        <v>10</v>
      </c>
      <c r="AD49" t="s">
        <v>9603</v>
      </c>
      <c r="AE49" t="s">
        <v>9596</v>
      </c>
      <c r="AF49" t="s">
        <v>9383</v>
      </c>
      <c r="AG49" s="61">
        <v>0</v>
      </c>
      <c r="AH49" s="61">
        <v>43529.642328125003</v>
      </c>
      <c r="AI49" s="61" t="s">
        <v>12318</v>
      </c>
      <c r="AJ49" t="s">
        <v>9398</v>
      </c>
      <c r="AK49" t="s">
        <v>9398</v>
      </c>
      <c r="AL49" s="61">
        <v>43301.481559687498</v>
      </c>
      <c r="AM49">
        <v>0</v>
      </c>
      <c r="AN49" t="s">
        <v>9383</v>
      </c>
      <c r="AO49" t="s">
        <v>9383</v>
      </c>
      <c r="AP49">
        <v>0</v>
      </c>
      <c r="AQ49">
        <v>0</v>
      </c>
    </row>
    <row r="50" spans="1:43" x14ac:dyDescent="0.35">
      <c r="A50" s="5">
        <v>43126</v>
      </c>
      <c r="B50" s="5">
        <v>43208</v>
      </c>
      <c r="D50" s="4" t="s">
        <v>9570</v>
      </c>
      <c r="E50" s="22" t="str">
        <f t="shared" si="12"/>
        <v>X</v>
      </c>
      <c r="F50" s="22" t="str">
        <f t="shared" si="12"/>
        <v/>
      </c>
      <c r="G50" s="22" t="str">
        <f t="shared" si="12"/>
        <v/>
      </c>
      <c r="H50" s="22" t="str">
        <f t="shared" si="12"/>
        <v>X</v>
      </c>
      <c r="I50" s="22" t="str">
        <f t="shared" si="12"/>
        <v/>
      </c>
      <c r="J50" s="22" t="str">
        <f t="shared" si="12"/>
        <v/>
      </c>
      <c r="K50" s="22" t="str">
        <f t="shared" si="12"/>
        <v/>
      </c>
      <c r="L50" s="22" t="str">
        <f t="shared" si="12"/>
        <v>X</v>
      </c>
      <c r="M50" s="22" t="str">
        <f t="shared" si="12"/>
        <v/>
      </c>
      <c r="N50" s="22" t="str">
        <f t="shared" si="12"/>
        <v/>
      </c>
      <c r="O50" s="22" t="str">
        <f t="shared" si="12"/>
        <v/>
      </c>
      <c r="P50" s="22" t="str">
        <f t="shared" si="12"/>
        <v/>
      </c>
      <c r="Q50" s="22" t="str">
        <f t="shared" si="12"/>
        <v/>
      </c>
      <c r="R50" t="s">
        <v>9604</v>
      </c>
      <c r="S50" t="s">
        <v>9605</v>
      </c>
      <c r="X50">
        <v>0</v>
      </c>
      <c r="Y50">
        <v>0</v>
      </c>
      <c r="AA50" s="32" t="str">
        <f t="shared" si="7"/>
        <v>1JBTCFXJ</v>
      </c>
      <c r="AB50" s="32" t="b">
        <f t="shared" si="8"/>
        <v>1</v>
      </c>
      <c r="AC50" t="s">
        <v>10</v>
      </c>
      <c r="AD50" t="s">
        <v>9604</v>
      </c>
      <c r="AE50" t="s">
        <v>9605</v>
      </c>
      <c r="AF50" t="s">
        <v>9383</v>
      </c>
      <c r="AG50" s="61">
        <v>0</v>
      </c>
      <c r="AH50" s="61">
        <v>43301.481559803244</v>
      </c>
      <c r="AI50" s="61" t="s">
        <v>12319</v>
      </c>
      <c r="AJ50" t="s">
        <v>9398</v>
      </c>
      <c r="AK50" t="s">
        <v>9398</v>
      </c>
      <c r="AL50" s="61">
        <v>43301.481559803244</v>
      </c>
      <c r="AM50">
        <v>0</v>
      </c>
      <c r="AN50" t="s">
        <v>9383</v>
      </c>
      <c r="AO50" t="s">
        <v>9383</v>
      </c>
      <c r="AP50">
        <v>0</v>
      </c>
      <c r="AQ50">
        <v>0</v>
      </c>
    </row>
    <row r="51" spans="1:43" x14ac:dyDescent="0.35">
      <c r="A51" s="5">
        <v>43126</v>
      </c>
      <c r="B51" s="47">
        <v>43208</v>
      </c>
      <c r="D51" s="4" t="s">
        <v>9570</v>
      </c>
      <c r="E51" s="22" t="str">
        <f t="shared" si="12"/>
        <v>X</v>
      </c>
      <c r="F51" s="22" t="str">
        <f t="shared" si="12"/>
        <v/>
      </c>
      <c r="G51" s="22" t="str">
        <f t="shared" si="12"/>
        <v/>
      </c>
      <c r="H51" s="22" t="str">
        <f t="shared" si="12"/>
        <v>X</v>
      </c>
      <c r="I51" s="22" t="str">
        <f t="shared" si="12"/>
        <v/>
      </c>
      <c r="J51" s="22" t="str">
        <f t="shared" si="12"/>
        <v/>
      </c>
      <c r="K51" s="22" t="str">
        <f t="shared" si="12"/>
        <v/>
      </c>
      <c r="L51" s="22" t="str">
        <f t="shared" si="12"/>
        <v>X</v>
      </c>
      <c r="M51" s="22" t="str">
        <f t="shared" si="12"/>
        <v/>
      </c>
      <c r="N51" s="22" t="str">
        <f t="shared" si="12"/>
        <v/>
      </c>
      <c r="O51" s="22" t="str">
        <f t="shared" si="12"/>
        <v/>
      </c>
      <c r="P51" s="22" t="str">
        <f t="shared" si="12"/>
        <v/>
      </c>
      <c r="Q51" s="22" t="str">
        <f t="shared" si="12"/>
        <v/>
      </c>
      <c r="R51" t="s">
        <v>9606</v>
      </c>
      <c r="S51" t="s">
        <v>9607</v>
      </c>
      <c r="X51">
        <v>0</v>
      </c>
      <c r="Y51">
        <v>0</v>
      </c>
      <c r="AA51" s="32" t="str">
        <f t="shared" si="7"/>
        <v>1JBTCI3C</v>
      </c>
      <c r="AB51" s="32" t="b">
        <f t="shared" si="8"/>
        <v>1</v>
      </c>
      <c r="AC51" t="s">
        <v>10</v>
      </c>
      <c r="AD51" t="s">
        <v>9606</v>
      </c>
      <c r="AE51" t="s">
        <v>9607</v>
      </c>
      <c r="AF51" t="s">
        <v>9383</v>
      </c>
      <c r="AG51" s="61">
        <v>0</v>
      </c>
      <c r="AH51" s="61">
        <v>43301.481559918982</v>
      </c>
      <c r="AI51" s="61" t="s">
        <v>12320</v>
      </c>
      <c r="AJ51" t="s">
        <v>9398</v>
      </c>
      <c r="AK51" t="s">
        <v>9398</v>
      </c>
      <c r="AL51" s="61">
        <v>43301.481559918982</v>
      </c>
      <c r="AM51">
        <v>0</v>
      </c>
      <c r="AN51" t="s">
        <v>9383</v>
      </c>
      <c r="AO51" t="s">
        <v>9383</v>
      </c>
      <c r="AP51">
        <v>0</v>
      </c>
      <c r="AQ51">
        <v>0</v>
      </c>
    </row>
    <row r="52" spans="1:43" x14ac:dyDescent="0.35">
      <c r="A52" s="5">
        <v>43126</v>
      </c>
      <c r="B52" s="5">
        <v>43208</v>
      </c>
      <c r="D52" t="s">
        <v>9570</v>
      </c>
      <c r="E52" s="22" t="str">
        <f t="shared" si="12"/>
        <v>X</v>
      </c>
      <c r="F52" s="22" t="str">
        <f t="shared" si="12"/>
        <v/>
      </c>
      <c r="G52" s="22" t="str">
        <f t="shared" si="12"/>
        <v/>
      </c>
      <c r="H52" s="22" t="str">
        <f t="shared" si="12"/>
        <v>X</v>
      </c>
      <c r="I52" s="22" t="str">
        <f t="shared" si="12"/>
        <v/>
      </c>
      <c r="J52" s="22" t="str">
        <f t="shared" si="12"/>
        <v/>
      </c>
      <c r="K52" s="22" t="str">
        <f t="shared" si="12"/>
        <v/>
      </c>
      <c r="L52" s="22" t="str">
        <f t="shared" si="12"/>
        <v>X</v>
      </c>
      <c r="M52" s="22" t="str">
        <f t="shared" si="12"/>
        <v/>
      </c>
      <c r="N52" s="22" t="str">
        <f t="shared" si="12"/>
        <v/>
      </c>
      <c r="O52" s="22" t="str">
        <f t="shared" si="12"/>
        <v/>
      </c>
      <c r="P52" s="22" t="str">
        <f t="shared" si="12"/>
        <v/>
      </c>
      <c r="Q52" s="22" t="str">
        <f t="shared" si="12"/>
        <v/>
      </c>
      <c r="R52" t="s">
        <v>9608</v>
      </c>
      <c r="S52" t="s">
        <v>9609</v>
      </c>
      <c r="X52">
        <v>0</v>
      </c>
      <c r="Y52">
        <v>0</v>
      </c>
      <c r="AA52" s="32" t="str">
        <f t="shared" si="7"/>
        <v>1JBTCI3J</v>
      </c>
      <c r="AB52" s="32" t="b">
        <f t="shared" si="8"/>
        <v>1</v>
      </c>
      <c r="AC52" t="s">
        <v>10</v>
      </c>
      <c r="AD52" t="s">
        <v>9608</v>
      </c>
      <c r="AE52" t="s">
        <v>9609</v>
      </c>
      <c r="AF52" t="s">
        <v>9383</v>
      </c>
      <c r="AG52" s="61">
        <v>0</v>
      </c>
      <c r="AH52" s="61">
        <v>43127.364115509263</v>
      </c>
      <c r="AI52" s="61" t="s">
        <v>12321</v>
      </c>
      <c r="AJ52" t="s">
        <v>9398</v>
      </c>
      <c r="AK52" t="s">
        <v>9398</v>
      </c>
      <c r="AL52" s="61">
        <v>43127.364115509263</v>
      </c>
      <c r="AM52">
        <v>0</v>
      </c>
      <c r="AN52" t="s">
        <v>9383</v>
      </c>
      <c r="AO52" t="s">
        <v>9383</v>
      </c>
      <c r="AP52">
        <v>0</v>
      </c>
      <c r="AQ52">
        <v>0</v>
      </c>
    </row>
    <row r="53" spans="1:43" x14ac:dyDescent="0.35">
      <c r="A53" s="5">
        <v>43126</v>
      </c>
      <c r="B53" s="5">
        <v>43208</v>
      </c>
      <c r="D53" t="s">
        <v>9570</v>
      </c>
      <c r="E53" s="22" t="str">
        <f t="shared" si="12"/>
        <v>X</v>
      </c>
      <c r="F53" s="22" t="str">
        <f t="shared" si="12"/>
        <v/>
      </c>
      <c r="G53" s="22" t="str">
        <f t="shared" si="12"/>
        <v/>
      </c>
      <c r="H53" s="22" t="str">
        <f t="shared" si="12"/>
        <v>X</v>
      </c>
      <c r="I53" s="22" t="str">
        <f t="shared" si="12"/>
        <v/>
      </c>
      <c r="J53" s="22" t="str">
        <f t="shared" si="12"/>
        <v/>
      </c>
      <c r="K53" s="22" t="str">
        <f t="shared" si="12"/>
        <v/>
      </c>
      <c r="L53" s="22" t="str">
        <f t="shared" si="12"/>
        <v>X</v>
      </c>
      <c r="M53" s="22" t="str">
        <f t="shared" si="12"/>
        <v/>
      </c>
      <c r="N53" s="22" t="str">
        <f t="shared" si="12"/>
        <v/>
      </c>
      <c r="O53" s="22" t="str">
        <f t="shared" si="12"/>
        <v/>
      </c>
      <c r="P53" s="22" t="str">
        <f t="shared" si="12"/>
        <v/>
      </c>
      <c r="Q53" s="22" t="str">
        <f t="shared" si="12"/>
        <v/>
      </c>
      <c r="R53" t="s">
        <v>9610</v>
      </c>
      <c r="S53" t="s">
        <v>9611</v>
      </c>
      <c r="X53">
        <v>0</v>
      </c>
      <c r="Y53">
        <v>0</v>
      </c>
      <c r="AA53" s="32" t="str">
        <f t="shared" si="7"/>
        <v>1JBTCI3O</v>
      </c>
      <c r="AB53" s="32" t="b">
        <f t="shared" si="8"/>
        <v>1</v>
      </c>
      <c r="AC53" t="s">
        <v>10</v>
      </c>
      <c r="AD53" t="s">
        <v>9610</v>
      </c>
      <c r="AE53" t="s">
        <v>9611</v>
      </c>
      <c r="AF53" t="s">
        <v>9383</v>
      </c>
      <c r="AG53" s="61">
        <v>0</v>
      </c>
      <c r="AH53" s="61">
        <v>43301.481560034721</v>
      </c>
      <c r="AI53" s="61" t="s">
        <v>12322</v>
      </c>
      <c r="AJ53" t="s">
        <v>9398</v>
      </c>
      <c r="AK53" t="s">
        <v>9398</v>
      </c>
      <c r="AL53" s="61">
        <v>43301.481560034721</v>
      </c>
      <c r="AM53">
        <v>0</v>
      </c>
      <c r="AN53" t="s">
        <v>9383</v>
      </c>
      <c r="AO53" t="s">
        <v>9383</v>
      </c>
      <c r="AP53">
        <v>0</v>
      </c>
      <c r="AQ53">
        <v>0</v>
      </c>
    </row>
    <row r="54" spans="1:43" x14ac:dyDescent="0.35">
      <c r="A54" s="5">
        <v>43126</v>
      </c>
      <c r="B54" s="5">
        <v>43208</v>
      </c>
      <c r="D54" t="s">
        <v>9570</v>
      </c>
      <c r="E54" s="22" t="str">
        <f t="shared" si="12"/>
        <v>X</v>
      </c>
      <c r="F54" s="22" t="str">
        <f t="shared" si="12"/>
        <v/>
      </c>
      <c r="G54" s="22" t="str">
        <f t="shared" si="12"/>
        <v/>
      </c>
      <c r="H54" s="22" t="str">
        <f t="shared" si="12"/>
        <v>X</v>
      </c>
      <c r="I54" s="22" t="str">
        <f t="shared" si="12"/>
        <v/>
      </c>
      <c r="J54" s="22" t="str">
        <f t="shared" si="12"/>
        <v/>
      </c>
      <c r="K54" s="22" t="str">
        <f t="shared" si="12"/>
        <v/>
      </c>
      <c r="L54" s="22" t="str">
        <f t="shared" si="12"/>
        <v>X</v>
      </c>
      <c r="M54" s="22" t="str">
        <f t="shared" si="12"/>
        <v/>
      </c>
      <c r="N54" s="22" t="str">
        <f t="shared" si="12"/>
        <v/>
      </c>
      <c r="O54" s="22" t="str">
        <f t="shared" si="12"/>
        <v/>
      </c>
      <c r="P54" s="22" t="str">
        <f t="shared" si="12"/>
        <v/>
      </c>
      <c r="Q54" s="22" t="str">
        <f t="shared" si="12"/>
        <v/>
      </c>
      <c r="R54" t="s">
        <v>9612</v>
      </c>
      <c r="S54" t="s">
        <v>9613</v>
      </c>
      <c r="X54">
        <v>0</v>
      </c>
      <c r="Y54">
        <v>0</v>
      </c>
      <c r="AA54" s="32" t="str">
        <f t="shared" si="7"/>
        <v>1JBTCI5J</v>
      </c>
      <c r="AB54" s="32" t="b">
        <f t="shared" si="8"/>
        <v>1</v>
      </c>
      <c r="AC54" t="s">
        <v>10</v>
      </c>
      <c r="AD54" t="s">
        <v>9612</v>
      </c>
      <c r="AE54" t="s">
        <v>9613</v>
      </c>
      <c r="AF54" t="s">
        <v>9383</v>
      </c>
      <c r="AG54" s="61">
        <v>0</v>
      </c>
      <c r="AH54" s="61">
        <v>43301.481560185188</v>
      </c>
      <c r="AI54" s="61" t="s">
        <v>12323</v>
      </c>
      <c r="AJ54" t="s">
        <v>9398</v>
      </c>
      <c r="AK54" t="s">
        <v>9398</v>
      </c>
      <c r="AL54" s="61">
        <v>43301.481560185188</v>
      </c>
      <c r="AM54">
        <v>0</v>
      </c>
      <c r="AN54" t="s">
        <v>9383</v>
      </c>
      <c r="AO54" t="s">
        <v>9383</v>
      </c>
      <c r="AP54">
        <v>0</v>
      </c>
      <c r="AQ54">
        <v>0</v>
      </c>
    </row>
    <row r="55" spans="1:43" x14ac:dyDescent="0.35">
      <c r="A55" s="5">
        <v>43126</v>
      </c>
      <c r="B55" s="5">
        <v>43208</v>
      </c>
      <c r="D55" t="s">
        <v>9570</v>
      </c>
      <c r="E55" s="22" t="str">
        <f t="shared" ref="E55:Q64" si="13">IF(ISERROR(VLOOKUP(E$4&amp;$R55,$AA:$AA,1,0)),"","X")</f>
        <v>X</v>
      </c>
      <c r="F55" s="22" t="str">
        <f t="shared" si="13"/>
        <v/>
      </c>
      <c r="G55" s="22" t="str">
        <f t="shared" si="13"/>
        <v/>
      </c>
      <c r="H55" s="22" t="str">
        <f t="shared" si="13"/>
        <v>X</v>
      </c>
      <c r="I55" s="22" t="str">
        <f t="shared" si="13"/>
        <v/>
      </c>
      <c r="J55" s="22" t="str">
        <f t="shared" si="13"/>
        <v/>
      </c>
      <c r="K55" s="22" t="str">
        <f t="shared" si="13"/>
        <v/>
      </c>
      <c r="L55" s="22" t="str">
        <f t="shared" si="13"/>
        <v>X</v>
      </c>
      <c r="M55" s="22" t="str">
        <f t="shared" si="13"/>
        <v/>
      </c>
      <c r="N55" s="22" t="str">
        <f t="shared" si="13"/>
        <v/>
      </c>
      <c r="O55" s="22" t="str">
        <f t="shared" si="13"/>
        <v/>
      </c>
      <c r="P55" s="22" t="str">
        <f t="shared" si="13"/>
        <v/>
      </c>
      <c r="Q55" s="22" t="str">
        <f t="shared" si="13"/>
        <v/>
      </c>
      <c r="R55" t="s">
        <v>9614</v>
      </c>
      <c r="S55" t="s">
        <v>9615</v>
      </c>
      <c r="X55">
        <v>0</v>
      </c>
      <c r="Y55">
        <v>0</v>
      </c>
      <c r="AA55" s="32" t="str">
        <f t="shared" si="7"/>
        <v>1JBTCNPC</v>
      </c>
      <c r="AB55" s="32" t="b">
        <f t="shared" si="8"/>
        <v>1</v>
      </c>
      <c r="AC55" t="s">
        <v>10</v>
      </c>
      <c r="AD55" t="s">
        <v>9614</v>
      </c>
      <c r="AE55" t="s">
        <v>9615</v>
      </c>
      <c r="AF55" t="s">
        <v>9383</v>
      </c>
      <c r="AG55" s="61">
        <v>0</v>
      </c>
      <c r="AH55" s="61">
        <v>43301.481560300927</v>
      </c>
      <c r="AI55" s="61" t="s">
        <v>12324</v>
      </c>
      <c r="AJ55" t="s">
        <v>9398</v>
      </c>
      <c r="AK55" t="s">
        <v>9398</v>
      </c>
      <c r="AL55" s="61">
        <v>43301.481560300927</v>
      </c>
      <c r="AM55">
        <v>0</v>
      </c>
      <c r="AN55" t="s">
        <v>9383</v>
      </c>
      <c r="AO55" t="s">
        <v>9383</v>
      </c>
      <c r="AP55">
        <v>0</v>
      </c>
      <c r="AQ55">
        <v>0</v>
      </c>
    </row>
    <row r="56" spans="1:43" x14ac:dyDescent="0.35">
      <c r="A56" s="5">
        <v>43126</v>
      </c>
      <c r="B56" s="5">
        <v>43208</v>
      </c>
      <c r="D56" t="s">
        <v>9570</v>
      </c>
      <c r="E56" s="22" t="str">
        <f t="shared" si="13"/>
        <v>X</v>
      </c>
      <c r="F56" s="22" t="str">
        <f t="shared" si="13"/>
        <v>X</v>
      </c>
      <c r="G56" s="22" t="str">
        <f t="shared" si="13"/>
        <v/>
      </c>
      <c r="H56" s="22" t="str">
        <f t="shared" si="13"/>
        <v>X</v>
      </c>
      <c r="I56" s="22" t="str">
        <f t="shared" si="13"/>
        <v/>
      </c>
      <c r="J56" s="22" t="str">
        <f t="shared" si="13"/>
        <v/>
      </c>
      <c r="K56" s="22" t="str">
        <f t="shared" si="13"/>
        <v/>
      </c>
      <c r="L56" s="22" t="str">
        <f t="shared" si="13"/>
        <v>X</v>
      </c>
      <c r="M56" s="22" t="str">
        <f t="shared" si="13"/>
        <v/>
      </c>
      <c r="N56" s="22" t="str">
        <f t="shared" si="13"/>
        <v/>
      </c>
      <c r="O56" s="22" t="str">
        <f t="shared" si="13"/>
        <v/>
      </c>
      <c r="P56" s="22" t="str">
        <f t="shared" si="13"/>
        <v>X</v>
      </c>
      <c r="Q56" s="22" t="str">
        <f t="shared" si="13"/>
        <v/>
      </c>
      <c r="R56" t="s">
        <v>3276</v>
      </c>
      <c r="S56" t="s">
        <v>3277</v>
      </c>
      <c r="X56">
        <v>0</v>
      </c>
      <c r="Y56">
        <v>0</v>
      </c>
      <c r="AA56" s="32" t="str">
        <f t="shared" si="7"/>
        <v>1JBTCNPN</v>
      </c>
      <c r="AB56" s="32" t="b">
        <f t="shared" si="8"/>
        <v>1</v>
      </c>
      <c r="AC56" t="s">
        <v>10</v>
      </c>
      <c r="AD56" t="s">
        <v>3276</v>
      </c>
      <c r="AE56" t="s">
        <v>3277</v>
      </c>
      <c r="AF56" t="s">
        <v>9383</v>
      </c>
      <c r="AG56" s="61">
        <v>0</v>
      </c>
      <c r="AH56" s="61">
        <v>42915.715768981485</v>
      </c>
      <c r="AI56" s="61" t="s">
        <v>12325</v>
      </c>
      <c r="AJ56" t="s">
        <v>9398</v>
      </c>
      <c r="AK56" t="s">
        <v>9398</v>
      </c>
      <c r="AL56" s="61">
        <v>42915.715768981485</v>
      </c>
      <c r="AM56">
        <v>0</v>
      </c>
      <c r="AN56" t="s">
        <v>9383</v>
      </c>
      <c r="AO56" t="s">
        <v>9383</v>
      </c>
      <c r="AP56">
        <v>0</v>
      </c>
      <c r="AQ56">
        <v>0</v>
      </c>
    </row>
    <row r="57" spans="1:43" x14ac:dyDescent="0.35">
      <c r="A57" s="5">
        <v>43126</v>
      </c>
      <c r="B57" s="5">
        <v>43208</v>
      </c>
      <c r="C57" s="5">
        <v>43264</v>
      </c>
      <c r="D57" t="s">
        <v>10836</v>
      </c>
      <c r="E57" s="22" t="str">
        <f t="shared" si="13"/>
        <v>X</v>
      </c>
      <c r="F57" s="22" t="str">
        <f t="shared" si="13"/>
        <v/>
      </c>
      <c r="G57" s="22" t="str">
        <f t="shared" si="13"/>
        <v/>
      </c>
      <c r="H57" s="22" t="str">
        <f t="shared" si="13"/>
        <v>X</v>
      </c>
      <c r="I57" s="22" t="str">
        <f t="shared" si="13"/>
        <v>X</v>
      </c>
      <c r="J57" s="22" t="str">
        <f t="shared" si="13"/>
        <v>X</v>
      </c>
      <c r="K57" s="22" t="str">
        <f t="shared" si="13"/>
        <v/>
      </c>
      <c r="L57" s="22" t="str">
        <f t="shared" si="13"/>
        <v>X</v>
      </c>
      <c r="M57" s="22" t="str">
        <f t="shared" si="13"/>
        <v/>
      </c>
      <c r="N57" s="22" t="str">
        <f t="shared" si="13"/>
        <v/>
      </c>
      <c r="O57" s="22" t="str">
        <f t="shared" si="13"/>
        <v/>
      </c>
      <c r="P57" s="22" t="str">
        <f t="shared" si="13"/>
        <v/>
      </c>
      <c r="Q57" s="22" t="str">
        <f t="shared" si="13"/>
        <v/>
      </c>
      <c r="R57" t="s">
        <v>3360</v>
      </c>
      <c r="S57" t="s">
        <v>3361</v>
      </c>
      <c r="X57">
        <v>0</v>
      </c>
      <c r="Y57">
        <v>0</v>
      </c>
      <c r="AA57" s="32" t="str">
        <f t="shared" si="7"/>
        <v>1JBTCNZN</v>
      </c>
      <c r="AB57" s="32" t="b">
        <f t="shared" si="8"/>
        <v>1</v>
      </c>
      <c r="AC57" t="s">
        <v>10</v>
      </c>
      <c r="AD57" t="s">
        <v>3360</v>
      </c>
      <c r="AE57" t="s">
        <v>3361</v>
      </c>
      <c r="AF57" t="s">
        <v>9383</v>
      </c>
      <c r="AG57" s="61">
        <v>0</v>
      </c>
      <c r="AH57" s="61">
        <v>43127.364115590281</v>
      </c>
      <c r="AI57" s="61" t="s">
        <v>12326</v>
      </c>
      <c r="AJ57" t="s">
        <v>9398</v>
      </c>
      <c r="AK57" t="s">
        <v>9398</v>
      </c>
      <c r="AL57" s="61">
        <v>43127.364115590281</v>
      </c>
      <c r="AM57">
        <v>0</v>
      </c>
      <c r="AN57" t="s">
        <v>9383</v>
      </c>
      <c r="AO57" t="s">
        <v>9383</v>
      </c>
      <c r="AP57">
        <v>0</v>
      </c>
      <c r="AQ57">
        <v>0</v>
      </c>
    </row>
    <row r="58" spans="1:43" x14ac:dyDescent="0.35">
      <c r="E58" s="22" t="str">
        <f t="shared" si="13"/>
        <v>X</v>
      </c>
      <c r="F58" s="22" t="str">
        <f t="shared" si="13"/>
        <v>X</v>
      </c>
      <c r="G58" s="22" t="str">
        <f t="shared" si="13"/>
        <v/>
      </c>
      <c r="H58" s="22" t="str">
        <f t="shared" si="13"/>
        <v/>
      </c>
      <c r="I58" s="22" t="str">
        <f t="shared" si="13"/>
        <v/>
      </c>
      <c r="J58" s="22" t="str">
        <f t="shared" si="13"/>
        <v/>
      </c>
      <c r="K58" s="22" t="str">
        <f t="shared" si="13"/>
        <v/>
      </c>
      <c r="L58" s="22" t="str">
        <f t="shared" si="13"/>
        <v/>
      </c>
      <c r="M58" s="22" t="str">
        <f t="shared" si="13"/>
        <v/>
      </c>
      <c r="N58" s="22" t="str">
        <f t="shared" si="13"/>
        <v/>
      </c>
      <c r="O58" s="22" t="str">
        <f t="shared" si="13"/>
        <v/>
      </c>
      <c r="P58" s="22" t="str">
        <f t="shared" si="13"/>
        <v>X</v>
      </c>
      <c r="Q58" s="22" t="str">
        <f t="shared" si="13"/>
        <v/>
      </c>
      <c r="R58" t="s">
        <v>3278</v>
      </c>
      <c r="S58" t="s">
        <v>3279</v>
      </c>
      <c r="X58">
        <v>0</v>
      </c>
      <c r="Y58">
        <v>0</v>
      </c>
      <c r="AA58" s="32" t="str">
        <f t="shared" si="7"/>
        <v>1JBTCRCJ</v>
      </c>
      <c r="AB58" s="32" t="b">
        <f t="shared" si="8"/>
        <v>1</v>
      </c>
      <c r="AC58" t="s">
        <v>10</v>
      </c>
      <c r="AD58" t="s">
        <v>3278</v>
      </c>
      <c r="AE58" t="s">
        <v>3279</v>
      </c>
      <c r="AF58" t="s">
        <v>9383</v>
      </c>
      <c r="AG58" s="61">
        <v>0</v>
      </c>
      <c r="AH58" s="61">
        <v>42915.715769062503</v>
      </c>
      <c r="AI58" s="61" t="s">
        <v>12327</v>
      </c>
      <c r="AJ58" t="s">
        <v>9398</v>
      </c>
      <c r="AK58" t="s">
        <v>9398</v>
      </c>
      <c r="AL58" s="61">
        <v>42915.715769062503</v>
      </c>
      <c r="AM58">
        <v>0</v>
      </c>
      <c r="AN58" t="s">
        <v>9383</v>
      </c>
      <c r="AO58" t="s">
        <v>9383</v>
      </c>
      <c r="AP58">
        <v>0</v>
      </c>
      <c r="AQ58">
        <v>0</v>
      </c>
    </row>
    <row r="59" spans="1:43" x14ac:dyDescent="0.35">
      <c r="A59" s="5">
        <v>43126</v>
      </c>
      <c r="B59" s="47">
        <v>43208</v>
      </c>
      <c r="D59" t="s">
        <v>9570</v>
      </c>
      <c r="E59" s="22" t="str">
        <f t="shared" si="13"/>
        <v>X</v>
      </c>
      <c r="F59" s="22" t="str">
        <f t="shared" si="13"/>
        <v/>
      </c>
      <c r="G59" s="22" t="str">
        <f t="shared" si="13"/>
        <v/>
      </c>
      <c r="H59" s="22" t="str">
        <f t="shared" si="13"/>
        <v>X</v>
      </c>
      <c r="I59" s="22" t="str">
        <f t="shared" si="13"/>
        <v/>
      </c>
      <c r="J59" s="22" t="str">
        <f t="shared" si="13"/>
        <v/>
      </c>
      <c r="K59" s="22" t="str">
        <f t="shared" si="13"/>
        <v/>
      </c>
      <c r="L59" s="22" t="str">
        <f t="shared" si="13"/>
        <v>X</v>
      </c>
      <c r="M59" s="22" t="str">
        <f t="shared" si="13"/>
        <v/>
      </c>
      <c r="N59" s="22" t="str">
        <f t="shared" si="13"/>
        <v/>
      </c>
      <c r="O59" s="22" t="str">
        <f t="shared" si="13"/>
        <v/>
      </c>
      <c r="P59" s="22" t="str">
        <f t="shared" si="13"/>
        <v/>
      </c>
      <c r="Q59" s="22" t="str">
        <f t="shared" si="13"/>
        <v/>
      </c>
      <c r="R59" t="s">
        <v>9616</v>
      </c>
      <c r="S59" t="s">
        <v>9617</v>
      </c>
      <c r="X59">
        <v>0</v>
      </c>
      <c r="Y59">
        <v>0</v>
      </c>
      <c r="AA59" s="32" t="str">
        <f t="shared" si="7"/>
        <v>1JBTCRDC</v>
      </c>
      <c r="AB59" s="32" t="b">
        <f t="shared" si="8"/>
        <v>1</v>
      </c>
      <c r="AC59" t="s">
        <v>10</v>
      </c>
      <c r="AD59" t="s">
        <v>9616</v>
      </c>
      <c r="AE59" t="s">
        <v>9617</v>
      </c>
      <c r="AF59" t="s">
        <v>9383</v>
      </c>
      <c r="AG59" s="61">
        <v>0</v>
      </c>
      <c r="AH59" s="61">
        <v>43127.364115706019</v>
      </c>
      <c r="AI59" s="61" t="s">
        <v>12328</v>
      </c>
      <c r="AJ59" t="s">
        <v>9398</v>
      </c>
      <c r="AK59" t="s">
        <v>9398</v>
      </c>
      <c r="AL59" s="61">
        <v>43127.364115706019</v>
      </c>
      <c r="AM59">
        <v>0</v>
      </c>
      <c r="AN59" t="s">
        <v>9383</v>
      </c>
      <c r="AO59" t="s">
        <v>9383</v>
      </c>
      <c r="AP59">
        <v>0</v>
      </c>
      <c r="AQ59">
        <v>0</v>
      </c>
    </row>
    <row r="60" spans="1:43" x14ac:dyDescent="0.35">
      <c r="A60" s="47">
        <v>43126</v>
      </c>
      <c r="B60" s="47">
        <v>43208</v>
      </c>
      <c r="C60" s="47"/>
      <c r="D60" s="46" t="s">
        <v>9570</v>
      </c>
      <c r="E60" s="22" t="str">
        <f t="shared" si="13"/>
        <v>X</v>
      </c>
      <c r="F60" s="22" t="str">
        <f t="shared" si="13"/>
        <v/>
      </c>
      <c r="G60" s="22" t="str">
        <f t="shared" si="13"/>
        <v/>
      </c>
      <c r="H60" s="22" t="str">
        <f t="shared" si="13"/>
        <v>X</v>
      </c>
      <c r="I60" s="22" t="str">
        <f t="shared" si="13"/>
        <v/>
      </c>
      <c r="J60" s="22" t="str">
        <f t="shared" si="13"/>
        <v/>
      </c>
      <c r="K60" s="22" t="str">
        <f t="shared" si="13"/>
        <v/>
      </c>
      <c r="L60" s="22" t="str">
        <f t="shared" si="13"/>
        <v>X</v>
      </c>
      <c r="M60" s="22" t="str">
        <f t="shared" si="13"/>
        <v/>
      </c>
      <c r="N60" s="22" t="str">
        <f t="shared" si="13"/>
        <v/>
      </c>
      <c r="O60" s="22" t="str">
        <f t="shared" si="13"/>
        <v/>
      </c>
      <c r="P60" s="22" t="str">
        <f t="shared" si="13"/>
        <v/>
      </c>
      <c r="Q60" s="22" t="str">
        <f t="shared" si="13"/>
        <v/>
      </c>
      <c r="R60" t="s">
        <v>9618</v>
      </c>
      <c r="S60" t="s">
        <v>9619</v>
      </c>
      <c r="X60">
        <v>0</v>
      </c>
      <c r="Y60">
        <v>0</v>
      </c>
      <c r="AA60" s="32" t="str">
        <f t="shared" si="7"/>
        <v>1JBTCRDJ</v>
      </c>
      <c r="AB60" s="32" t="b">
        <f t="shared" si="8"/>
        <v>1</v>
      </c>
      <c r="AC60" t="s">
        <v>10</v>
      </c>
      <c r="AD60" t="s">
        <v>9618</v>
      </c>
      <c r="AE60" t="s">
        <v>9619</v>
      </c>
      <c r="AF60" t="s">
        <v>9383</v>
      </c>
      <c r="AG60" s="61">
        <v>0</v>
      </c>
      <c r="AH60" s="61">
        <v>43127.364115821758</v>
      </c>
      <c r="AI60" s="61" t="s">
        <v>12329</v>
      </c>
      <c r="AJ60" t="s">
        <v>9398</v>
      </c>
      <c r="AK60" t="s">
        <v>9398</v>
      </c>
      <c r="AL60" s="61">
        <v>43127.364115821758</v>
      </c>
      <c r="AM60">
        <v>0</v>
      </c>
      <c r="AN60" t="s">
        <v>9383</v>
      </c>
      <c r="AO60" t="s">
        <v>9383</v>
      </c>
      <c r="AP60">
        <v>0</v>
      </c>
      <c r="AQ60">
        <v>0</v>
      </c>
    </row>
    <row r="61" spans="1:43" x14ac:dyDescent="0.35">
      <c r="A61" s="47">
        <v>43126</v>
      </c>
      <c r="B61" s="47">
        <v>43208</v>
      </c>
      <c r="C61" s="47"/>
      <c r="D61" s="46" t="s">
        <v>9570</v>
      </c>
      <c r="E61" s="22" t="str">
        <f t="shared" si="13"/>
        <v>X</v>
      </c>
      <c r="F61" s="22" t="str">
        <f t="shared" si="13"/>
        <v/>
      </c>
      <c r="G61" s="22" t="str">
        <f t="shared" si="13"/>
        <v/>
      </c>
      <c r="H61" s="22" t="str">
        <f t="shared" si="13"/>
        <v>X</v>
      </c>
      <c r="I61" s="22" t="str">
        <f t="shared" si="13"/>
        <v/>
      </c>
      <c r="J61" s="22" t="str">
        <f t="shared" si="13"/>
        <v/>
      </c>
      <c r="K61" s="22" t="str">
        <f t="shared" si="13"/>
        <v/>
      </c>
      <c r="L61" s="22" t="str">
        <f t="shared" si="13"/>
        <v>X</v>
      </c>
      <c r="M61" s="22" t="str">
        <f t="shared" si="13"/>
        <v/>
      </c>
      <c r="N61" s="22" t="str">
        <f t="shared" si="13"/>
        <v/>
      </c>
      <c r="O61" s="22" t="str">
        <f t="shared" si="13"/>
        <v/>
      </c>
      <c r="P61" s="22" t="str">
        <f t="shared" si="13"/>
        <v/>
      </c>
      <c r="Q61" s="22" t="str">
        <f t="shared" si="13"/>
        <v/>
      </c>
      <c r="R61" t="s">
        <v>9620</v>
      </c>
      <c r="S61" t="s">
        <v>9621</v>
      </c>
      <c r="X61">
        <v>0</v>
      </c>
      <c r="Y61">
        <v>0</v>
      </c>
      <c r="AA61" s="32" t="str">
        <f t="shared" si="7"/>
        <v>1JBTCRDO</v>
      </c>
      <c r="AB61" s="32" t="b">
        <f t="shared" si="8"/>
        <v>1</v>
      </c>
      <c r="AC61" t="s">
        <v>10</v>
      </c>
      <c r="AD61" t="s">
        <v>9620</v>
      </c>
      <c r="AE61" t="s">
        <v>9621</v>
      </c>
      <c r="AF61" t="s">
        <v>9383</v>
      </c>
      <c r="AG61" s="61">
        <v>0</v>
      </c>
      <c r="AH61" s="61">
        <v>43301.481560416665</v>
      </c>
      <c r="AI61" s="61" t="s">
        <v>12330</v>
      </c>
      <c r="AJ61" t="s">
        <v>9398</v>
      </c>
      <c r="AK61" t="s">
        <v>9398</v>
      </c>
      <c r="AL61" s="61">
        <v>43301.481560416665</v>
      </c>
      <c r="AM61">
        <v>0</v>
      </c>
      <c r="AN61" t="s">
        <v>9383</v>
      </c>
      <c r="AO61" t="s">
        <v>9383</v>
      </c>
      <c r="AP61">
        <v>0</v>
      </c>
      <c r="AQ61">
        <v>0</v>
      </c>
    </row>
    <row r="62" spans="1:43" x14ac:dyDescent="0.35">
      <c r="A62" s="47">
        <v>43126</v>
      </c>
      <c r="B62" s="47">
        <v>43208</v>
      </c>
      <c r="C62" s="47"/>
      <c r="D62" s="46" t="s">
        <v>9570</v>
      </c>
      <c r="E62" s="22" t="str">
        <f t="shared" si="13"/>
        <v>X</v>
      </c>
      <c r="F62" s="22" t="str">
        <f t="shared" si="13"/>
        <v/>
      </c>
      <c r="G62" s="22" t="str">
        <f t="shared" si="13"/>
        <v/>
      </c>
      <c r="H62" s="22" t="str">
        <f t="shared" si="13"/>
        <v>X</v>
      </c>
      <c r="I62" s="22" t="str">
        <f t="shared" si="13"/>
        <v/>
      </c>
      <c r="J62" s="22" t="str">
        <f t="shared" si="13"/>
        <v/>
      </c>
      <c r="K62" s="22" t="str">
        <f t="shared" si="13"/>
        <v/>
      </c>
      <c r="L62" s="22" t="str">
        <f t="shared" si="13"/>
        <v>X</v>
      </c>
      <c r="M62" s="22" t="str">
        <f t="shared" si="13"/>
        <v/>
      </c>
      <c r="N62" s="22" t="str">
        <f t="shared" si="13"/>
        <v/>
      </c>
      <c r="O62" s="22" t="str">
        <f t="shared" si="13"/>
        <v/>
      </c>
      <c r="P62" s="22" t="str">
        <f t="shared" si="13"/>
        <v/>
      </c>
      <c r="Q62" s="22" t="str">
        <f t="shared" si="13"/>
        <v/>
      </c>
      <c r="R62" t="s">
        <v>9622</v>
      </c>
      <c r="S62" t="s">
        <v>9623</v>
      </c>
      <c r="X62">
        <v>0</v>
      </c>
      <c r="Y62">
        <v>0</v>
      </c>
      <c r="AA62" s="32" t="str">
        <f t="shared" si="7"/>
        <v>1JBTCREJ</v>
      </c>
      <c r="AB62" s="32" t="b">
        <f t="shared" si="8"/>
        <v>1</v>
      </c>
      <c r="AC62" t="s">
        <v>10</v>
      </c>
      <c r="AD62" t="s">
        <v>9622</v>
      </c>
      <c r="AE62" t="s">
        <v>9623</v>
      </c>
      <c r="AF62" t="s">
        <v>9383</v>
      </c>
      <c r="AG62" s="61">
        <v>0</v>
      </c>
      <c r="AH62" s="61">
        <v>43301.481560532404</v>
      </c>
      <c r="AI62" s="61" t="s">
        <v>12331</v>
      </c>
      <c r="AJ62" t="s">
        <v>9398</v>
      </c>
      <c r="AK62" t="s">
        <v>9398</v>
      </c>
      <c r="AL62" s="61">
        <v>43301.481560532404</v>
      </c>
      <c r="AM62">
        <v>0</v>
      </c>
      <c r="AN62" t="s">
        <v>9383</v>
      </c>
      <c r="AO62" t="s">
        <v>9383</v>
      </c>
      <c r="AP62">
        <v>0</v>
      </c>
      <c r="AQ62">
        <v>0</v>
      </c>
    </row>
    <row r="63" spans="1:43" x14ac:dyDescent="0.35">
      <c r="A63" s="139">
        <v>43529</v>
      </c>
      <c r="B63" s="47">
        <v>43208</v>
      </c>
      <c r="C63" s="47"/>
      <c r="D63" s="138" t="s">
        <v>12798</v>
      </c>
      <c r="E63" s="22" t="str">
        <f t="shared" si="13"/>
        <v>X</v>
      </c>
      <c r="F63" s="22" t="str">
        <f t="shared" si="13"/>
        <v/>
      </c>
      <c r="G63" s="22" t="str">
        <f t="shared" si="13"/>
        <v/>
      </c>
      <c r="H63" s="22" t="str">
        <f t="shared" si="13"/>
        <v>X</v>
      </c>
      <c r="I63" s="22" t="str">
        <f t="shared" si="13"/>
        <v/>
      </c>
      <c r="J63" s="22" t="str">
        <f t="shared" si="13"/>
        <v/>
      </c>
      <c r="K63" s="22" t="str">
        <f t="shared" si="13"/>
        <v/>
      </c>
      <c r="L63" s="22" t="str">
        <f t="shared" si="13"/>
        <v>X</v>
      </c>
      <c r="M63" s="22" t="str">
        <f t="shared" si="13"/>
        <v/>
      </c>
      <c r="N63" s="22" t="str">
        <f t="shared" si="13"/>
        <v/>
      </c>
      <c r="O63" s="22" t="str">
        <f t="shared" si="13"/>
        <v/>
      </c>
      <c r="P63" s="22" t="str">
        <f t="shared" si="13"/>
        <v/>
      </c>
      <c r="Q63" s="22" t="str">
        <f t="shared" si="13"/>
        <v/>
      </c>
      <c r="R63" s="58" t="s">
        <v>9624</v>
      </c>
      <c r="S63" s="58" t="s">
        <v>12665</v>
      </c>
      <c r="X63">
        <v>0</v>
      </c>
      <c r="Y63">
        <v>0</v>
      </c>
      <c r="AA63" s="32" t="str">
        <f t="shared" si="7"/>
        <v>1JBTCRMC</v>
      </c>
      <c r="AB63" s="32" t="b">
        <f t="shared" si="8"/>
        <v>1</v>
      </c>
      <c r="AC63" t="s">
        <v>10</v>
      </c>
      <c r="AD63" t="s">
        <v>9624</v>
      </c>
      <c r="AE63" t="s">
        <v>12665</v>
      </c>
      <c r="AF63" t="s">
        <v>9383</v>
      </c>
      <c r="AG63" s="61">
        <v>0</v>
      </c>
      <c r="AH63" s="61">
        <v>43529.642104016202</v>
      </c>
      <c r="AI63" s="61" t="s">
        <v>12332</v>
      </c>
      <c r="AJ63" t="s">
        <v>9398</v>
      </c>
      <c r="AK63" t="s">
        <v>9398</v>
      </c>
      <c r="AL63" s="61">
        <v>43301.48156064815</v>
      </c>
      <c r="AM63">
        <v>0</v>
      </c>
      <c r="AN63" t="s">
        <v>9383</v>
      </c>
      <c r="AO63" t="s">
        <v>9383</v>
      </c>
      <c r="AP63">
        <v>0</v>
      </c>
      <c r="AQ63">
        <v>0</v>
      </c>
    </row>
    <row r="64" spans="1:43" x14ac:dyDescent="0.35">
      <c r="A64" s="139">
        <v>43529</v>
      </c>
      <c r="B64" s="47">
        <v>43208</v>
      </c>
      <c r="C64" s="47"/>
      <c r="D64" s="138" t="s">
        <v>12798</v>
      </c>
      <c r="E64" s="22" t="str">
        <f t="shared" si="13"/>
        <v>X</v>
      </c>
      <c r="F64" s="22" t="str">
        <f t="shared" si="13"/>
        <v/>
      </c>
      <c r="G64" s="22" t="str">
        <f t="shared" si="13"/>
        <v/>
      </c>
      <c r="H64" s="22" t="str">
        <f t="shared" si="13"/>
        <v>X</v>
      </c>
      <c r="I64" s="22" t="str">
        <f t="shared" si="13"/>
        <v/>
      </c>
      <c r="J64" s="22" t="str">
        <f t="shared" si="13"/>
        <v/>
      </c>
      <c r="K64" s="22" t="str">
        <f t="shared" si="13"/>
        <v/>
      </c>
      <c r="L64" s="22" t="str">
        <f t="shared" si="13"/>
        <v>X</v>
      </c>
      <c r="M64" s="22" t="str">
        <f t="shared" si="13"/>
        <v/>
      </c>
      <c r="N64" s="22" t="str">
        <f t="shared" si="13"/>
        <v/>
      </c>
      <c r="O64" s="22" t="str">
        <f t="shared" si="13"/>
        <v/>
      </c>
      <c r="P64" s="22" t="str">
        <f t="shared" si="13"/>
        <v/>
      </c>
      <c r="Q64" s="22" t="str">
        <f t="shared" si="13"/>
        <v/>
      </c>
      <c r="R64" s="58" t="s">
        <v>9625</v>
      </c>
      <c r="S64" s="58" t="s">
        <v>12667</v>
      </c>
      <c r="X64">
        <v>0</v>
      </c>
      <c r="Y64">
        <v>0</v>
      </c>
      <c r="AA64" s="32" t="str">
        <f t="shared" si="7"/>
        <v>1JBTCRMO</v>
      </c>
      <c r="AB64" s="32" t="b">
        <f t="shared" si="8"/>
        <v>1</v>
      </c>
      <c r="AC64" t="s">
        <v>10</v>
      </c>
      <c r="AD64" t="s">
        <v>9625</v>
      </c>
      <c r="AE64" t="s">
        <v>12667</v>
      </c>
      <c r="AF64" t="s">
        <v>9383</v>
      </c>
      <c r="AG64" s="61">
        <v>0</v>
      </c>
      <c r="AH64" s="61">
        <v>43529.642104317129</v>
      </c>
      <c r="AI64" s="61" t="s">
        <v>12333</v>
      </c>
      <c r="AJ64" t="s">
        <v>9398</v>
      </c>
      <c r="AK64" t="s">
        <v>9398</v>
      </c>
      <c r="AL64" s="61">
        <v>43301.481560763888</v>
      </c>
      <c r="AM64">
        <v>0</v>
      </c>
      <c r="AN64" t="s">
        <v>9383</v>
      </c>
      <c r="AO64" t="s">
        <v>9383</v>
      </c>
      <c r="AP64">
        <v>0</v>
      </c>
      <c r="AQ64">
        <v>0</v>
      </c>
    </row>
    <row r="65" spans="1:43" x14ac:dyDescent="0.35">
      <c r="A65" s="47">
        <v>43126</v>
      </c>
      <c r="B65" s="47">
        <v>43208</v>
      </c>
      <c r="C65" s="47"/>
      <c r="D65" s="46" t="s">
        <v>9570</v>
      </c>
      <c r="E65" s="22" t="str">
        <f t="shared" ref="E65:Q74" si="14">IF(ISERROR(VLOOKUP(E$4&amp;$R65,$AA:$AA,1,0)),"","X")</f>
        <v>X</v>
      </c>
      <c r="F65" s="22" t="str">
        <f t="shared" si="14"/>
        <v/>
      </c>
      <c r="G65" s="22" t="str">
        <f t="shared" si="14"/>
        <v/>
      </c>
      <c r="H65" s="22" t="str">
        <f t="shared" si="14"/>
        <v>X</v>
      </c>
      <c r="I65" s="22" t="str">
        <f t="shared" si="14"/>
        <v/>
      </c>
      <c r="J65" s="22" t="str">
        <f t="shared" si="14"/>
        <v/>
      </c>
      <c r="K65" s="22" t="str">
        <f t="shared" si="14"/>
        <v/>
      </c>
      <c r="L65" s="22" t="str">
        <f t="shared" si="14"/>
        <v>X</v>
      </c>
      <c r="M65" s="22" t="str">
        <f t="shared" si="14"/>
        <v/>
      </c>
      <c r="N65" s="22" t="str">
        <f t="shared" si="14"/>
        <v/>
      </c>
      <c r="O65" s="22" t="str">
        <f t="shared" si="14"/>
        <v/>
      </c>
      <c r="P65" s="22" t="str">
        <f t="shared" si="14"/>
        <v/>
      </c>
      <c r="Q65" s="22" t="str">
        <f t="shared" si="14"/>
        <v/>
      </c>
      <c r="R65" t="s">
        <v>9626</v>
      </c>
      <c r="S65" t="s">
        <v>9627</v>
      </c>
      <c r="X65">
        <v>0</v>
      </c>
      <c r="Y65">
        <v>0</v>
      </c>
      <c r="AA65" s="32" t="str">
        <f t="shared" si="7"/>
        <v>1JBTCRNC</v>
      </c>
      <c r="AB65" s="32" t="b">
        <f t="shared" si="8"/>
        <v>1</v>
      </c>
      <c r="AC65" t="s">
        <v>10</v>
      </c>
      <c r="AD65" t="s">
        <v>9626</v>
      </c>
      <c r="AE65" t="s">
        <v>9627</v>
      </c>
      <c r="AF65" t="s">
        <v>9383</v>
      </c>
      <c r="AG65" s="61">
        <v>0</v>
      </c>
      <c r="AH65" s="61">
        <v>43301.481560844906</v>
      </c>
      <c r="AI65" s="61" t="s">
        <v>12334</v>
      </c>
      <c r="AJ65" t="s">
        <v>9398</v>
      </c>
      <c r="AK65" t="s">
        <v>9398</v>
      </c>
      <c r="AL65" s="61">
        <v>43301.481560844906</v>
      </c>
      <c r="AM65">
        <v>0</v>
      </c>
      <c r="AN65" t="s">
        <v>9383</v>
      </c>
      <c r="AO65" t="s">
        <v>9383</v>
      </c>
      <c r="AP65">
        <v>0</v>
      </c>
      <c r="AQ65">
        <v>0</v>
      </c>
    </row>
    <row r="66" spans="1:43" x14ac:dyDescent="0.35">
      <c r="A66" s="47">
        <v>43126</v>
      </c>
      <c r="B66" s="47">
        <v>43208</v>
      </c>
      <c r="C66" s="47"/>
      <c r="D66" s="46" t="s">
        <v>9570</v>
      </c>
      <c r="E66" s="22" t="str">
        <f t="shared" si="14"/>
        <v>X</v>
      </c>
      <c r="F66" s="22" t="str">
        <f t="shared" si="14"/>
        <v/>
      </c>
      <c r="G66" s="22" t="str">
        <f t="shared" si="14"/>
        <v/>
      </c>
      <c r="H66" s="22" t="str">
        <f t="shared" si="14"/>
        <v>X</v>
      </c>
      <c r="I66" s="22" t="str">
        <f t="shared" si="14"/>
        <v/>
      </c>
      <c r="J66" s="22" t="str">
        <f t="shared" si="14"/>
        <v/>
      </c>
      <c r="K66" s="22" t="str">
        <f t="shared" si="14"/>
        <v/>
      </c>
      <c r="L66" s="22" t="str">
        <f t="shared" si="14"/>
        <v>X</v>
      </c>
      <c r="M66" s="22" t="str">
        <f t="shared" si="14"/>
        <v/>
      </c>
      <c r="N66" s="22" t="str">
        <f t="shared" si="14"/>
        <v/>
      </c>
      <c r="O66" s="22" t="str">
        <f t="shared" si="14"/>
        <v/>
      </c>
      <c r="P66" s="22" t="str">
        <f t="shared" si="14"/>
        <v/>
      </c>
      <c r="Q66" s="22" t="str">
        <f t="shared" si="14"/>
        <v/>
      </c>
      <c r="R66" t="s">
        <v>3362</v>
      </c>
      <c r="S66" t="s">
        <v>3363</v>
      </c>
      <c r="X66">
        <v>0</v>
      </c>
      <c r="Y66">
        <v>0</v>
      </c>
      <c r="AA66" s="32" t="str">
        <f t="shared" si="7"/>
        <v>1JBTCRNJ</v>
      </c>
      <c r="AB66" s="32" t="b">
        <f t="shared" si="8"/>
        <v>1</v>
      </c>
      <c r="AC66" t="s">
        <v>10</v>
      </c>
      <c r="AD66" t="s">
        <v>3362</v>
      </c>
      <c r="AE66" t="s">
        <v>3363</v>
      </c>
      <c r="AF66" t="s">
        <v>9383</v>
      </c>
      <c r="AG66" s="61">
        <v>0</v>
      </c>
      <c r="AH66" s="61">
        <v>43127.364115937497</v>
      </c>
      <c r="AI66" s="61" t="s">
        <v>12335</v>
      </c>
      <c r="AJ66" t="s">
        <v>9398</v>
      </c>
      <c r="AK66" t="s">
        <v>9398</v>
      </c>
      <c r="AL66" s="61">
        <v>43127.364115937497</v>
      </c>
      <c r="AM66">
        <v>0</v>
      </c>
      <c r="AN66" t="s">
        <v>9383</v>
      </c>
      <c r="AO66" t="s">
        <v>9383</v>
      </c>
      <c r="AP66">
        <v>0</v>
      </c>
      <c r="AQ66">
        <v>0</v>
      </c>
    </row>
    <row r="67" spans="1:43" x14ac:dyDescent="0.35">
      <c r="A67" s="47">
        <v>43126</v>
      </c>
      <c r="B67" s="47">
        <v>43208</v>
      </c>
      <c r="C67" s="47"/>
      <c r="D67" s="46" t="s">
        <v>9570</v>
      </c>
      <c r="E67" s="22" t="str">
        <f t="shared" si="14"/>
        <v>X</v>
      </c>
      <c r="F67" s="22" t="str">
        <f t="shared" si="14"/>
        <v/>
      </c>
      <c r="G67" s="22" t="str">
        <f t="shared" si="14"/>
        <v/>
      </c>
      <c r="H67" s="22" t="str">
        <f t="shared" si="14"/>
        <v>X</v>
      </c>
      <c r="I67" s="22" t="str">
        <f t="shared" si="14"/>
        <v/>
      </c>
      <c r="J67" s="22" t="str">
        <f t="shared" si="14"/>
        <v/>
      </c>
      <c r="K67" s="22" t="str">
        <f t="shared" si="14"/>
        <v/>
      </c>
      <c r="L67" s="22" t="str">
        <f t="shared" si="14"/>
        <v>X</v>
      </c>
      <c r="M67" s="22" t="str">
        <f t="shared" si="14"/>
        <v/>
      </c>
      <c r="N67" s="22" t="str">
        <f t="shared" si="14"/>
        <v/>
      </c>
      <c r="O67" s="22" t="str">
        <f t="shared" si="14"/>
        <v/>
      </c>
      <c r="P67" s="22" t="str">
        <f t="shared" si="14"/>
        <v/>
      </c>
      <c r="Q67" s="22" t="str">
        <f t="shared" si="14"/>
        <v/>
      </c>
      <c r="R67" t="s">
        <v>9628</v>
      </c>
      <c r="S67" t="s">
        <v>9629</v>
      </c>
      <c r="X67">
        <v>0</v>
      </c>
      <c r="Y67">
        <v>0</v>
      </c>
      <c r="AA67" s="32" t="str">
        <f t="shared" si="7"/>
        <v>1JBTCRNO</v>
      </c>
      <c r="AB67" s="32" t="b">
        <f t="shared" si="8"/>
        <v>1</v>
      </c>
      <c r="AC67" t="s">
        <v>10</v>
      </c>
      <c r="AD67" t="s">
        <v>9628</v>
      </c>
      <c r="AE67" t="s">
        <v>9629</v>
      </c>
      <c r="AF67" t="s">
        <v>9383</v>
      </c>
      <c r="AG67" s="61">
        <v>0</v>
      </c>
      <c r="AH67" s="61">
        <v>43301.481560960645</v>
      </c>
      <c r="AI67" s="61" t="s">
        <v>12336</v>
      </c>
      <c r="AJ67" t="s">
        <v>9398</v>
      </c>
      <c r="AK67" t="s">
        <v>9398</v>
      </c>
      <c r="AL67" s="61">
        <v>43301.481560960645</v>
      </c>
      <c r="AM67">
        <v>0</v>
      </c>
      <c r="AN67" t="s">
        <v>9383</v>
      </c>
      <c r="AO67" t="s">
        <v>9383</v>
      </c>
      <c r="AP67">
        <v>0</v>
      </c>
      <c r="AQ67">
        <v>0</v>
      </c>
    </row>
    <row r="68" spans="1:43" x14ac:dyDescent="0.35">
      <c r="A68" s="47"/>
      <c r="B68" s="47"/>
      <c r="C68" s="47"/>
      <c r="D68" s="46"/>
      <c r="E68" s="22" t="str">
        <f t="shared" si="14"/>
        <v>X</v>
      </c>
      <c r="F68" s="22" t="str">
        <f t="shared" si="14"/>
        <v>X</v>
      </c>
      <c r="G68" s="22" t="str">
        <f t="shared" si="14"/>
        <v/>
      </c>
      <c r="H68" s="22" t="str">
        <f t="shared" si="14"/>
        <v/>
      </c>
      <c r="I68" s="22" t="str">
        <f t="shared" si="14"/>
        <v/>
      </c>
      <c r="J68" s="22" t="str">
        <f t="shared" si="14"/>
        <v/>
      </c>
      <c r="K68" s="22" t="str">
        <f t="shared" si="14"/>
        <v/>
      </c>
      <c r="L68" s="22" t="str">
        <f t="shared" si="14"/>
        <v/>
      </c>
      <c r="M68" s="22" t="str">
        <f t="shared" si="14"/>
        <v/>
      </c>
      <c r="N68" s="22" t="str">
        <f t="shared" si="14"/>
        <v/>
      </c>
      <c r="O68" s="22" t="str">
        <f t="shared" si="14"/>
        <v/>
      </c>
      <c r="P68" s="22" t="str">
        <f t="shared" si="14"/>
        <v>X</v>
      </c>
      <c r="Q68" s="22" t="str">
        <f t="shared" si="14"/>
        <v/>
      </c>
      <c r="R68" t="s">
        <v>3280</v>
      </c>
      <c r="S68" t="s">
        <v>10136</v>
      </c>
      <c r="X68">
        <v>0</v>
      </c>
      <c r="Y68">
        <v>0</v>
      </c>
      <c r="AA68" s="32" t="str">
        <f t="shared" si="7"/>
        <v>1JBTCRRC</v>
      </c>
      <c r="AB68" s="32" t="b">
        <f t="shared" si="8"/>
        <v>1</v>
      </c>
      <c r="AC68" t="s">
        <v>10</v>
      </c>
      <c r="AD68" t="s">
        <v>3280</v>
      </c>
      <c r="AE68" t="s">
        <v>10136</v>
      </c>
      <c r="AF68" t="s">
        <v>9383</v>
      </c>
      <c r="AG68" s="61">
        <v>0</v>
      </c>
      <c r="AH68" s="61">
        <v>43208.462331516203</v>
      </c>
      <c r="AI68" s="61" t="s">
        <v>12337</v>
      </c>
      <c r="AJ68" t="s">
        <v>9398</v>
      </c>
      <c r="AK68" t="s">
        <v>9398</v>
      </c>
      <c r="AL68" s="61">
        <v>42915.715769131944</v>
      </c>
      <c r="AM68">
        <v>0</v>
      </c>
      <c r="AN68" t="s">
        <v>9383</v>
      </c>
      <c r="AO68" t="s">
        <v>9383</v>
      </c>
      <c r="AP68">
        <v>0</v>
      </c>
      <c r="AQ68">
        <v>0</v>
      </c>
    </row>
    <row r="69" spans="1:43" x14ac:dyDescent="0.35">
      <c r="A69" s="47">
        <v>43126</v>
      </c>
      <c r="B69" s="47">
        <v>43208</v>
      </c>
      <c r="C69" s="47"/>
      <c r="D69" s="46" t="s">
        <v>9570</v>
      </c>
      <c r="E69" s="22" t="str">
        <f t="shared" si="14"/>
        <v>X</v>
      </c>
      <c r="F69" s="22" t="str">
        <f t="shared" si="14"/>
        <v/>
      </c>
      <c r="G69" s="22" t="str">
        <f t="shared" si="14"/>
        <v/>
      </c>
      <c r="H69" s="22" t="str">
        <f t="shared" si="14"/>
        <v>X</v>
      </c>
      <c r="I69" s="22" t="str">
        <f t="shared" si="14"/>
        <v/>
      </c>
      <c r="J69" s="22" t="str">
        <f t="shared" si="14"/>
        <v/>
      </c>
      <c r="K69" s="22" t="str">
        <f t="shared" si="14"/>
        <v/>
      </c>
      <c r="L69" s="22" t="str">
        <f t="shared" si="14"/>
        <v>X</v>
      </c>
      <c r="M69" s="22" t="str">
        <f t="shared" si="14"/>
        <v/>
      </c>
      <c r="N69" s="22" t="str">
        <f t="shared" si="14"/>
        <v/>
      </c>
      <c r="O69" s="22" t="str">
        <f t="shared" si="14"/>
        <v/>
      </c>
      <c r="P69" s="22" t="str">
        <f t="shared" si="14"/>
        <v/>
      </c>
      <c r="Q69" s="22" t="str">
        <f t="shared" si="14"/>
        <v/>
      </c>
      <c r="R69" t="s">
        <v>3364</v>
      </c>
      <c r="S69" t="s">
        <v>9630</v>
      </c>
      <c r="X69">
        <v>0</v>
      </c>
      <c r="Y69">
        <v>0</v>
      </c>
      <c r="AA69" s="32" t="str">
        <f t="shared" ref="AA69:AA132" si="15">AC69&amp;AD69</f>
        <v>1JBTCRTJ</v>
      </c>
      <c r="AB69" s="32" t="b">
        <f t="shared" ref="AB69:AB132" si="16">VLOOKUP(AD69,R:S,2,0)=AE69</f>
        <v>1</v>
      </c>
      <c r="AC69" t="s">
        <v>10</v>
      </c>
      <c r="AD69" t="s">
        <v>3364</v>
      </c>
      <c r="AE69" t="s">
        <v>9630</v>
      </c>
      <c r="AF69" t="s">
        <v>9383</v>
      </c>
      <c r="AG69" s="61">
        <v>0</v>
      </c>
      <c r="AH69" s="61">
        <v>43127.364116006946</v>
      </c>
      <c r="AI69" s="61" t="s">
        <v>12338</v>
      </c>
      <c r="AJ69" t="s">
        <v>9398</v>
      </c>
      <c r="AK69" t="s">
        <v>9398</v>
      </c>
      <c r="AL69" s="61">
        <v>43127.364116006946</v>
      </c>
      <c r="AM69">
        <v>0</v>
      </c>
      <c r="AN69" t="s">
        <v>9383</v>
      </c>
      <c r="AO69" t="s">
        <v>9383</v>
      </c>
      <c r="AP69">
        <v>0</v>
      </c>
      <c r="AQ69">
        <v>0</v>
      </c>
    </row>
    <row r="70" spans="1:43" x14ac:dyDescent="0.35">
      <c r="A70" s="47">
        <v>43126</v>
      </c>
      <c r="B70" s="47">
        <v>43208</v>
      </c>
      <c r="C70" s="47"/>
      <c r="D70" s="46" t="s">
        <v>9570</v>
      </c>
      <c r="E70" s="22" t="str">
        <f t="shared" si="14"/>
        <v>X</v>
      </c>
      <c r="F70" s="22" t="str">
        <f t="shared" si="14"/>
        <v/>
      </c>
      <c r="G70" s="22" t="str">
        <f t="shared" si="14"/>
        <v/>
      </c>
      <c r="H70" s="22" t="str">
        <f t="shared" si="14"/>
        <v>X</v>
      </c>
      <c r="I70" s="22" t="str">
        <f t="shared" si="14"/>
        <v/>
      </c>
      <c r="J70" s="22" t="str">
        <f t="shared" si="14"/>
        <v/>
      </c>
      <c r="K70" s="22" t="str">
        <f t="shared" si="14"/>
        <v/>
      </c>
      <c r="L70" s="22" t="str">
        <f t="shared" si="14"/>
        <v>X</v>
      </c>
      <c r="M70" s="22" t="str">
        <f t="shared" si="14"/>
        <v/>
      </c>
      <c r="N70" s="22" t="str">
        <f t="shared" si="14"/>
        <v/>
      </c>
      <c r="O70" s="22" t="str">
        <f t="shared" si="14"/>
        <v/>
      </c>
      <c r="P70" s="22" t="str">
        <f t="shared" si="14"/>
        <v/>
      </c>
      <c r="Q70" s="22" t="str">
        <f t="shared" si="14"/>
        <v/>
      </c>
      <c r="R70" t="s">
        <v>9631</v>
      </c>
      <c r="S70" t="s">
        <v>9632</v>
      </c>
      <c r="X70">
        <v>0</v>
      </c>
      <c r="Y70">
        <v>0</v>
      </c>
      <c r="AA70" s="32" t="str">
        <f t="shared" si="15"/>
        <v>1JBTCSKJ</v>
      </c>
      <c r="AB70" s="32" t="b">
        <f t="shared" si="16"/>
        <v>1</v>
      </c>
      <c r="AC70" t="s">
        <v>10</v>
      </c>
      <c r="AD70" t="s">
        <v>9631</v>
      </c>
      <c r="AE70" t="s">
        <v>9632</v>
      </c>
      <c r="AF70" t="s">
        <v>9383</v>
      </c>
      <c r="AG70" s="61">
        <v>0</v>
      </c>
      <c r="AH70" s="61">
        <v>43127.364116122684</v>
      </c>
      <c r="AI70" s="61" t="s">
        <v>12339</v>
      </c>
      <c r="AJ70" t="s">
        <v>9398</v>
      </c>
      <c r="AK70" t="s">
        <v>9398</v>
      </c>
      <c r="AL70" s="61">
        <v>43127.364116122684</v>
      </c>
      <c r="AM70">
        <v>0</v>
      </c>
      <c r="AN70" t="s">
        <v>9383</v>
      </c>
      <c r="AO70" t="s">
        <v>9383</v>
      </c>
      <c r="AP70">
        <v>0</v>
      </c>
      <c r="AQ70">
        <v>0</v>
      </c>
    </row>
    <row r="71" spans="1:43" x14ac:dyDescent="0.35">
      <c r="A71" s="47">
        <v>43126</v>
      </c>
      <c r="B71" s="47">
        <v>43208</v>
      </c>
      <c r="C71" s="47"/>
      <c r="D71" s="46" t="s">
        <v>9570</v>
      </c>
      <c r="E71" s="22" t="str">
        <f t="shared" si="14"/>
        <v>X</v>
      </c>
      <c r="F71" s="22" t="str">
        <f t="shared" si="14"/>
        <v/>
      </c>
      <c r="G71" s="22" t="str">
        <f t="shared" si="14"/>
        <v/>
      </c>
      <c r="H71" s="22" t="str">
        <f t="shared" si="14"/>
        <v>X</v>
      </c>
      <c r="I71" s="22" t="str">
        <f t="shared" si="14"/>
        <v/>
      </c>
      <c r="J71" s="22" t="str">
        <f t="shared" si="14"/>
        <v/>
      </c>
      <c r="K71" s="22" t="str">
        <f t="shared" si="14"/>
        <v/>
      </c>
      <c r="L71" s="22" t="str">
        <f t="shared" si="14"/>
        <v>X</v>
      </c>
      <c r="M71" s="22" t="str">
        <f t="shared" si="14"/>
        <v/>
      </c>
      <c r="N71" s="22" t="str">
        <f t="shared" si="14"/>
        <v/>
      </c>
      <c r="O71" s="22" t="str">
        <f t="shared" si="14"/>
        <v/>
      </c>
      <c r="P71" s="22" t="str">
        <f t="shared" si="14"/>
        <v/>
      </c>
      <c r="Q71" s="22" t="str">
        <f t="shared" si="14"/>
        <v/>
      </c>
      <c r="R71" t="s">
        <v>9633</v>
      </c>
      <c r="S71" t="s">
        <v>9634</v>
      </c>
      <c r="X71">
        <v>0</v>
      </c>
      <c r="Y71">
        <v>0</v>
      </c>
      <c r="AA71" s="32" t="str">
        <f t="shared" si="15"/>
        <v>1JBTCT3J</v>
      </c>
      <c r="AB71" s="32" t="b">
        <f t="shared" si="16"/>
        <v>1</v>
      </c>
      <c r="AC71" t="s">
        <v>10</v>
      </c>
      <c r="AD71" t="s">
        <v>9633</v>
      </c>
      <c r="AE71" t="s">
        <v>9634</v>
      </c>
      <c r="AF71" t="s">
        <v>9383</v>
      </c>
      <c r="AG71" s="61">
        <v>0</v>
      </c>
      <c r="AH71" s="61">
        <v>43301.481561076391</v>
      </c>
      <c r="AI71" s="61" t="s">
        <v>12340</v>
      </c>
      <c r="AJ71" t="s">
        <v>9398</v>
      </c>
      <c r="AK71" t="s">
        <v>9398</v>
      </c>
      <c r="AL71" s="61">
        <v>43301.481561076391</v>
      </c>
      <c r="AM71">
        <v>0</v>
      </c>
      <c r="AN71" t="s">
        <v>9383</v>
      </c>
      <c r="AO71" t="s">
        <v>9383</v>
      </c>
      <c r="AP71">
        <v>0</v>
      </c>
      <c r="AQ71">
        <v>0</v>
      </c>
    </row>
    <row r="72" spans="1:43" x14ac:dyDescent="0.35">
      <c r="A72" s="47">
        <v>43126</v>
      </c>
      <c r="B72" s="47">
        <v>43208</v>
      </c>
      <c r="C72" s="47"/>
      <c r="D72" s="46" t="s">
        <v>9570</v>
      </c>
      <c r="E72" s="22" t="str">
        <f t="shared" si="14"/>
        <v>X</v>
      </c>
      <c r="F72" s="22" t="str">
        <f t="shared" si="14"/>
        <v/>
      </c>
      <c r="G72" s="22" t="str">
        <f t="shared" si="14"/>
        <v/>
      </c>
      <c r="H72" s="22" t="str">
        <f t="shared" si="14"/>
        <v>X</v>
      </c>
      <c r="I72" s="22" t="str">
        <f t="shared" si="14"/>
        <v/>
      </c>
      <c r="J72" s="22" t="str">
        <f t="shared" si="14"/>
        <v/>
      </c>
      <c r="K72" s="22" t="str">
        <f t="shared" si="14"/>
        <v/>
      </c>
      <c r="L72" s="22" t="str">
        <f t="shared" si="14"/>
        <v>X</v>
      </c>
      <c r="M72" s="22" t="str">
        <f t="shared" si="14"/>
        <v/>
      </c>
      <c r="N72" s="22" t="str">
        <f t="shared" si="14"/>
        <v/>
      </c>
      <c r="O72" s="22" t="str">
        <f t="shared" si="14"/>
        <v/>
      </c>
      <c r="P72" s="22" t="str">
        <f t="shared" si="14"/>
        <v/>
      </c>
      <c r="Q72" s="22" t="str">
        <f t="shared" si="14"/>
        <v/>
      </c>
      <c r="R72" t="s">
        <v>9635</v>
      </c>
      <c r="S72" t="s">
        <v>9636</v>
      </c>
      <c r="X72">
        <v>0</v>
      </c>
      <c r="Y72">
        <v>0</v>
      </c>
      <c r="AA72" s="32" t="str">
        <f t="shared" si="15"/>
        <v>1JBTCT5J</v>
      </c>
      <c r="AB72" s="32" t="b">
        <f t="shared" si="16"/>
        <v>1</v>
      </c>
      <c r="AC72" t="s">
        <v>10</v>
      </c>
      <c r="AD72" t="s">
        <v>9635</v>
      </c>
      <c r="AE72" t="s">
        <v>9636</v>
      </c>
      <c r="AF72" t="s">
        <v>9383</v>
      </c>
      <c r="AG72" s="61">
        <v>0</v>
      </c>
      <c r="AH72" s="61">
        <v>43301.481561192129</v>
      </c>
      <c r="AI72" s="61" t="s">
        <v>12341</v>
      </c>
      <c r="AJ72" t="s">
        <v>9398</v>
      </c>
      <c r="AK72" t="s">
        <v>9398</v>
      </c>
      <c r="AL72" s="61">
        <v>43301.481561192129</v>
      </c>
      <c r="AM72">
        <v>0</v>
      </c>
      <c r="AN72" t="s">
        <v>9383</v>
      </c>
      <c r="AO72" t="s">
        <v>9383</v>
      </c>
      <c r="AP72">
        <v>0</v>
      </c>
      <c r="AQ72">
        <v>0</v>
      </c>
    </row>
    <row r="73" spans="1:43" x14ac:dyDescent="0.35">
      <c r="A73" s="47">
        <v>43126</v>
      </c>
      <c r="B73" s="47">
        <v>43208</v>
      </c>
      <c r="C73" s="47"/>
      <c r="D73" s="46" t="s">
        <v>9570</v>
      </c>
      <c r="E73" s="22" t="str">
        <f t="shared" si="14"/>
        <v>X</v>
      </c>
      <c r="F73" s="22" t="str">
        <f t="shared" si="14"/>
        <v>X</v>
      </c>
      <c r="G73" s="22" t="str">
        <f t="shared" si="14"/>
        <v/>
      </c>
      <c r="H73" s="22" t="str">
        <f t="shared" si="14"/>
        <v>X</v>
      </c>
      <c r="I73" s="22" t="str">
        <f t="shared" si="14"/>
        <v/>
      </c>
      <c r="J73" s="22" t="str">
        <f t="shared" si="14"/>
        <v/>
      </c>
      <c r="K73" s="22" t="str">
        <f t="shared" si="14"/>
        <v/>
      </c>
      <c r="L73" s="22" t="str">
        <f t="shared" si="14"/>
        <v>X</v>
      </c>
      <c r="M73" s="22" t="str">
        <f t="shared" si="14"/>
        <v/>
      </c>
      <c r="N73" s="22" t="str">
        <f t="shared" si="14"/>
        <v/>
      </c>
      <c r="O73" s="22" t="str">
        <f t="shared" si="14"/>
        <v/>
      </c>
      <c r="P73" s="22" t="str">
        <f t="shared" si="14"/>
        <v>X</v>
      </c>
      <c r="Q73" s="22" t="str">
        <f t="shared" si="14"/>
        <v/>
      </c>
      <c r="R73" t="s">
        <v>3281</v>
      </c>
      <c r="S73" t="s">
        <v>9637</v>
      </c>
      <c r="X73">
        <v>0</v>
      </c>
      <c r="Y73">
        <v>0</v>
      </c>
      <c r="AA73" s="32" t="str">
        <f t="shared" si="15"/>
        <v>1JBTCUAJ</v>
      </c>
      <c r="AB73" s="32" t="b">
        <f t="shared" si="16"/>
        <v>1</v>
      </c>
      <c r="AC73" t="s">
        <v>10</v>
      </c>
      <c r="AD73" t="s">
        <v>3281</v>
      </c>
      <c r="AE73" t="s">
        <v>9637</v>
      </c>
      <c r="AF73" t="s">
        <v>9383</v>
      </c>
      <c r="AG73" s="61">
        <v>0</v>
      </c>
      <c r="AH73" s="61">
        <v>43301.484424189817</v>
      </c>
      <c r="AI73" s="61" t="s">
        <v>12342</v>
      </c>
      <c r="AJ73" t="s">
        <v>9398</v>
      </c>
      <c r="AK73" t="s">
        <v>9398</v>
      </c>
      <c r="AL73" s="61">
        <v>42915.715772997683</v>
      </c>
      <c r="AM73">
        <v>0</v>
      </c>
      <c r="AN73" t="s">
        <v>9383</v>
      </c>
      <c r="AO73" t="s">
        <v>9383</v>
      </c>
      <c r="AP73">
        <v>0</v>
      </c>
      <c r="AQ73">
        <v>0</v>
      </c>
    </row>
    <row r="74" spans="1:43" x14ac:dyDescent="0.35">
      <c r="A74" s="47">
        <v>43126</v>
      </c>
      <c r="B74" s="47">
        <v>43208</v>
      </c>
      <c r="C74" s="47"/>
      <c r="D74" s="46" t="s">
        <v>9570</v>
      </c>
      <c r="E74" s="22" t="str">
        <f t="shared" si="14"/>
        <v>X</v>
      </c>
      <c r="F74" s="22" t="str">
        <f t="shared" si="14"/>
        <v/>
      </c>
      <c r="G74" s="22" t="str">
        <f t="shared" si="14"/>
        <v/>
      </c>
      <c r="H74" s="22" t="str">
        <f t="shared" si="14"/>
        <v>X</v>
      </c>
      <c r="I74" s="22" t="str">
        <f t="shared" si="14"/>
        <v/>
      </c>
      <c r="J74" s="22" t="str">
        <f t="shared" si="14"/>
        <v/>
      </c>
      <c r="K74" s="22" t="str">
        <f t="shared" si="14"/>
        <v/>
      </c>
      <c r="L74" s="22" t="str">
        <f t="shared" si="14"/>
        <v>X</v>
      </c>
      <c r="M74" s="22" t="str">
        <f t="shared" si="14"/>
        <v/>
      </c>
      <c r="N74" s="22" t="str">
        <f t="shared" si="14"/>
        <v/>
      </c>
      <c r="O74" s="22" t="str">
        <f t="shared" si="14"/>
        <v/>
      </c>
      <c r="P74" s="22" t="str">
        <f t="shared" si="14"/>
        <v/>
      </c>
      <c r="Q74" s="22" t="str">
        <f t="shared" si="14"/>
        <v/>
      </c>
      <c r="R74" t="s">
        <v>3282</v>
      </c>
      <c r="S74" t="s">
        <v>9638</v>
      </c>
      <c r="X74">
        <v>0</v>
      </c>
      <c r="Y74">
        <v>0</v>
      </c>
      <c r="AA74" s="32" t="str">
        <f t="shared" si="15"/>
        <v>1JBTCUDC</v>
      </c>
      <c r="AB74" s="32" t="b">
        <f t="shared" si="16"/>
        <v>1</v>
      </c>
      <c r="AC74" t="s">
        <v>10</v>
      </c>
      <c r="AD74" t="s">
        <v>3282</v>
      </c>
      <c r="AE74" t="s">
        <v>9638</v>
      </c>
      <c r="AF74" t="s">
        <v>9383</v>
      </c>
      <c r="AG74" s="61">
        <v>0</v>
      </c>
      <c r="AH74" s="61">
        <v>43301.481561307868</v>
      </c>
      <c r="AI74" s="61" t="s">
        <v>12343</v>
      </c>
      <c r="AJ74" t="s">
        <v>9398</v>
      </c>
      <c r="AK74" t="s">
        <v>9398</v>
      </c>
      <c r="AL74" s="61">
        <v>43301.481561307868</v>
      </c>
      <c r="AM74">
        <v>0</v>
      </c>
      <c r="AN74" t="s">
        <v>9383</v>
      </c>
      <c r="AO74" t="s">
        <v>9383</v>
      </c>
      <c r="AP74">
        <v>0</v>
      </c>
      <c r="AQ74">
        <v>0</v>
      </c>
    </row>
    <row r="75" spans="1:43" x14ac:dyDescent="0.35">
      <c r="A75" s="47">
        <v>43126</v>
      </c>
      <c r="B75" s="47">
        <v>43208</v>
      </c>
      <c r="C75" s="47"/>
      <c r="D75" s="46" t="s">
        <v>9570</v>
      </c>
      <c r="E75" s="22" t="str">
        <f t="shared" ref="E75:Q84" si="17">IF(ISERROR(VLOOKUP(E$4&amp;$R75,$AA:$AA,1,0)),"","X")</f>
        <v>X</v>
      </c>
      <c r="F75" s="22" t="str">
        <f t="shared" si="17"/>
        <v>X</v>
      </c>
      <c r="G75" s="22" t="str">
        <f t="shared" si="17"/>
        <v/>
      </c>
      <c r="H75" s="22" t="str">
        <f t="shared" si="17"/>
        <v>X</v>
      </c>
      <c r="I75" s="22" t="str">
        <f t="shared" si="17"/>
        <v/>
      </c>
      <c r="J75" s="22" t="str">
        <f t="shared" si="17"/>
        <v/>
      </c>
      <c r="K75" s="22" t="str">
        <f t="shared" si="17"/>
        <v/>
      </c>
      <c r="L75" s="22" t="str">
        <f t="shared" si="17"/>
        <v>X</v>
      </c>
      <c r="M75" s="22" t="str">
        <f t="shared" si="17"/>
        <v/>
      </c>
      <c r="N75" s="22" t="str">
        <f t="shared" si="17"/>
        <v/>
      </c>
      <c r="O75" s="22" t="str">
        <f t="shared" si="17"/>
        <v/>
      </c>
      <c r="P75" s="22" t="str">
        <f t="shared" si="17"/>
        <v>X</v>
      </c>
      <c r="Q75" s="22" t="str">
        <f t="shared" si="17"/>
        <v/>
      </c>
      <c r="R75" t="s">
        <v>3283</v>
      </c>
      <c r="S75" t="s">
        <v>9639</v>
      </c>
      <c r="X75">
        <v>0</v>
      </c>
      <c r="Y75">
        <v>0</v>
      </c>
      <c r="AA75" s="32" t="str">
        <f t="shared" si="15"/>
        <v>1JBTCUDJ</v>
      </c>
      <c r="AB75" s="32" t="b">
        <f t="shared" si="16"/>
        <v>1</v>
      </c>
      <c r="AC75" t="s">
        <v>10</v>
      </c>
      <c r="AD75" t="s">
        <v>3283</v>
      </c>
      <c r="AE75" t="s">
        <v>9639</v>
      </c>
      <c r="AF75" t="s">
        <v>9383</v>
      </c>
      <c r="AG75" s="61">
        <v>0</v>
      </c>
      <c r="AH75" s="61">
        <v>43301.484424421295</v>
      </c>
      <c r="AI75" s="61" t="s">
        <v>12344</v>
      </c>
      <c r="AJ75" t="s">
        <v>11132</v>
      </c>
      <c r="AK75" t="s">
        <v>9398</v>
      </c>
      <c r="AL75" s="61">
        <v>42930.349464814812</v>
      </c>
      <c r="AM75">
        <v>0</v>
      </c>
      <c r="AN75" t="s">
        <v>9383</v>
      </c>
      <c r="AO75" t="s">
        <v>9383</v>
      </c>
      <c r="AP75">
        <v>0</v>
      </c>
      <c r="AQ75">
        <v>0</v>
      </c>
    </row>
    <row r="76" spans="1:43" x14ac:dyDescent="0.35">
      <c r="A76" s="47">
        <v>43126</v>
      </c>
      <c r="B76" s="47">
        <v>43208</v>
      </c>
      <c r="C76" s="47"/>
      <c r="D76" s="46" t="s">
        <v>9570</v>
      </c>
      <c r="E76" s="22" t="str">
        <f t="shared" si="17"/>
        <v>X</v>
      </c>
      <c r="F76" s="22" t="str">
        <f t="shared" si="17"/>
        <v/>
      </c>
      <c r="G76" s="22" t="str">
        <f t="shared" si="17"/>
        <v/>
      </c>
      <c r="H76" s="22" t="str">
        <f t="shared" si="17"/>
        <v>X</v>
      </c>
      <c r="I76" s="22" t="str">
        <f t="shared" si="17"/>
        <v/>
      </c>
      <c r="J76" s="22" t="str">
        <f t="shared" si="17"/>
        <v/>
      </c>
      <c r="K76" s="22" t="str">
        <f t="shared" si="17"/>
        <v/>
      </c>
      <c r="L76" s="22" t="str">
        <f t="shared" si="17"/>
        <v>X</v>
      </c>
      <c r="M76" s="22" t="str">
        <f t="shared" si="17"/>
        <v/>
      </c>
      <c r="N76" s="22" t="str">
        <f t="shared" si="17"/>
        <v/>
      </c>
      <c r="O76" s="22" t="str">
        <f t="shared" si="17"/>
        <v/>
      </c>
      <c r="P76" s="22" t="str">
        <f t="shared" si="17"/>
        <v/>
      </c>
      <c r="Q76" s="22" t="str">
        <f t="shared" si="17"/>
        <v/>
      </c>
      <c r="R76" t="s">
        <v>3365</v>
      </c>
      <c r="S76" t="s">
        <v>9640</v>
      </c>
      <c r="X76">
        <v>0</v>
      </c>
      <c r="Y76">
        <v>0</v>
      </c>
      <c r="AA76" s="32" t="str">
        <f t="shared" si="15"/>
        <v>1JBTCUEC</v>
      </c>
      <c r="AB76" s="32" t="b">
        <f t="shared" si="16"/>
        <v>1</v>
      </c>
      <c r="AC76" t="s">
        <v>10</v>
      </c>
      <c r="AD76" t="s">
        <v>3365</v>
      </c>
      <c r="AE76" t="s">
        <v>9640</v>
      </c>
      <c r="AF76" t="s">
        <v>9383</v>
      </c>
      <c r="AG76" s="61">
        <v>0</v>
      </c>
      <c r="AH76" s="61">
        <v>43127.364116203702</v>
      </c>
      <c r="AI76" s="61" t="s">
        <v>12345</v>
      </c>
      <c r="AJ76" t="s">
        <v>9398</v>
      </c>
      <c r="AK76" t="s">
        <v>9398</v>
      </c>
      <c r="AL76" s="61">
        <v>43127.364116203702</v>
      </c>
      <c r="AM76">
        <v>0</v>
      </c>
      <c r="AN76" t="s">
        <v>9383</v>
      </c>
      <c r="AO76" t="s">
        <v>9383</v>
      </c>
      <c r="AP76">
        <v>0</v>
      </c>
      <c r="AQ76">
        <v>0</v>
      </c>
    </row>
    <row r="77" spans="1:43" x14ac:dyDescent="0.35">
      <c r="A77" s="47">
        <v>43126</v>
      </c>
      <c r="B77" s="47">
        <v>43208</v>
      </c>
      <c r="C77" s="47"/>
      <c r="D77" s="46" t="s">
        <v>9570</v>
      </c>
      <c r="E77" s="22" t="str">
        <f t="shared" si="17"/>
        <v>X</v>
      </c>
      <c r="F77" s="22" t="str">
        <f t="shared" si="17"/>
        <v>X</v>
      </c>
      <c r="G77" s="22" t="str">
        <f t="shared" si="17"/>
        <v/>
      </c>
      <c r="H77" s="22" t="str">
        <f t="shared" si="17"/>
        <v>X</v>
      </c>
      <c r="I77" s="22" t="str">
        <f t="shared" si="17"/>
        <v/>
      </c>
      <c r="J77" s="22" t="str">
        <f t="shared" si="17"/>
        <v/>
      </c>
      <c r="K77" s="22" t="str">
        <f t="shared" si="17"/>
        <v/>
      </c>
      <c r="L77" s="22" t="str">
        <f t="shared" si="17"/>
        <v>X</v>
      </c>
      <c r="M77" s="22" t="str">
        <f t="shared" si="17"/>
        <v/>
      </c>
      <c r="N77" s="22" t="str">
        <f t="shared" si="17"/>
        <v/>
      </c>
      <c r="O77" s="22" t="str">
        <f t="shared" si="17"/>
        <v/>
      </c>
      <c r="P77" s="22" t="str">
        <f t="shared" si="17"/>
        <v>X</v>
      </c>
      <c r="Q77" s="22" t="str">
        <f t="shared" si="17"/>
        <v/>
      </c>
      <c r="R77" t="s">
        <v>3284</v>
      </c>
      <c r="S77" t="s">
        <v>9641</v>
      </c>
      <c r="X77">
        <v>0</v>
      </c>
      <c r="Y77">
        <v>0</v>
      </c>
      <c r="AA77" s="32" t="str">
        <f t="shared" si="15"/>
        <v>1JBTCUEJ</v>
      </c>
      <c r="AB77" s="32" t="b">
        <f t="shared" si="16"/>
        <v>1</v>
      </c>
      <c r="AC77" t="s">
        <v>10</v>
      </c>
      <c r="AD77" t="s">
        <v>3284</v>
      </c>
      <c r="AE77" t="s">
        <v>9641</v>
      </c>
      <c r="AF77" t="s">
        <v>9383</v>
      </c>
      <c r="AG77" s="61">
        <v>0</v>
      </c>
      <c r="AH77" s="61">
        <v>43301.484424571761</v>
      </c>
      <c r="AI77" s="61" t="s">
        <v>12346</v>
      </c>
      <c r="AJ77" t="s">
        <v>9398</v>
      </c>
      <c r="AK77" t="s">
        <v>9398</v>
      </c>
      <c r="AL77" s="61">
        <v>42915.715769247683</v>
      </c>
      <c r="AM77">
        <v>0</v>
      </c>
      <c r="AN77" t="s">
        <v>9383</v>
      </c>
      <c r="AO77" t="s">
        <v>9383</v>
      </c>
      <c r="AP77">
        <v>0</v>
      </c>
      <c r="AQ77">
        <v>0</v>
      </c>
    </row>
    <row r="78" spans="1:43" x14ac:dyDescent="0.35">
      <c r="A78" s="47">
        <v>43126</v>
      </c>
      <c r="B78" s="47">
        <v>43208</v>
      </c>
      <c r="C78" s="47"/>
      <c r="D78" s="46" t="s">
        <v>9570</v>
      </c>
      <c r="E78" s="22" t="str">
        <f t="shared" si="17"/>
        <v>X</v>
      </c>
      <c r="F78" s="22" t="str">
        <f t="shared" si="17"/>
        <v/>
      </c>
      <c r="G78" s="22" t="str">
        <f t="shared" si="17"/>
        <v/>
      </c>
      <c r="H78" s="22" t="str">
        <f t="shared" si="17"/>
        <v>X</v>
      </c>
      <c r="I78" s="22" t="str">
        <f t="shared" si="17"/>
        <v/>
      </c>
      <c r="J78" s="22" t="str">
        <f t="shared" si="17"/>
        <v/>
      </c>
      <c r="K78" s="22" t="str">
        <f t="shared" si="17"/>
        <v/>
      </c>
      <c r="L78" s="22" t="str">
        <f t="shared" si="17"/>
        <v>X</v>
      </c>
      <c r="M78" s="22" t="str">
        <f t="shared" si="17"/>
        <v/>
      </c>
      <c r="N78" s="22" t="str">
        <f t="shared" si="17"/>
        <v/>
      </c>
      <c r="O78" s="22" t="str">
        <f t="shared" si="17"/>
        <v/>
      </c>
      <c r="P78" s="22" t="str">
        <f t="shared" si="17"/>
        <v/>
      </c>
      <c r="Q78" s="22" t="str">
        <f t="shared" si="17"/>
        <v/>
      </c>
      <c r="R78" t="s">
        <v>9642</v>
      </c>
      <c r="S78" t="s">
        <v>9643</v>
      </c>
      <c r="X78">
        <v>0</v>
      </c>
      <c r="Y78">
        <v>0</v>
      </c>
      <c r="AA78" s="32" t="str">
        <f t="shared" si="15"/>
        <v>1JBTCUEO</v>
      </c>
      <c r="AB78" s="32" t="b">
        <f t="shared" si="16"/>
        <v>1</v>
      </c>
      <c r="AC78" t="s">
        <v>10</v>
      </c>
      <c r="AD78" t="s">
        <v>9642</v>
      </c>
      <c r="AE78" t="s">
        <v>9643</v>
      </c>
      <c r="AF78" t="s">
        <v>9383</v>
      </c>
      <c r="AG78" s="61">
        <v>0</v>
      </c>
      <c r="AH78" s="61">
        <v>43127.364116319448</v>
      </c>
      <c r="AI78" s="61" t="s">
        <v>12347</v>
      </c>
      <c r="AJ78" t="s">
        <v>9398</v>
      </c>
      <c r="AK78" t="s">
        <v>9398</v>
      </c>
      <c r="AL78" s="61">
        <v>43127.364116319448</v>
      </c>
      <c r="AM78">
        <v>0</v>
      </c>
      <c r="AN78" t="s">
        <v>9383</v>
      </c>
      <c r="AO78" t="s">
        <v>9383</v>
      </c>
      <c r="AP78">
        <v>0</v>
      </c>
      <c r="AQ78">
        <v>0</v>
      </c>
    </row>
    <row r="79" spans="1:43" x14ac:dyDescent="0.35">
      <c r="A79" s="47">
        <v>43126</v>
      </c>
      <c r="B79" s="47">
        <v>43208</v>
      </c>
      <c r="C79" s="47"/>
      <c r="D79" s="46" t="s">
        <v>9570</v>
      </c>
      <c r="E79" s="22" t="str">
        <f t="shared" si="17"/>
        <v>X</v>
      </c>
      <c r="F79" s="22" t="str">
        <f t="shared" si="17"/>
        <v>X</v>
      </c>
      <c r="G79" s="22" t="str">
        <f t="shared" si="17"/>
        <v/>
      </c>
      <c r="H79" s="22" t="str">
        <f t="shared" si="17"/>
        <v>X</v>
      </c>
      <c r="I79" s="22" t="str">
        <f t="shared" si="17"/>
        <v/>
      </c>
      <c r="J79" s="22" t="str">
        <f t="shared" si="17"/>
        <v/>
      </c>
      <c r="K79" s="22" t="str">
        <f t="shared" si="17"/>
        <v/>
      </c>
      <c r="L79" s="22" t="str">
        <f t="shared" si="17"/>
        <v>X</v>
      </c>
      <c r="M79" s="22" t="str">
        <f t="shared" si="17"/>
        <v/>
      </c>
      <c r="N79" s="22" t="str">
        <f t="shared" si="17"/>
        <v/>
      </c>
      <c r="O79" s="22" t="str">
        <f t="shared" si="17"/>
        <v/>
      </c>
      <c r="P79" s="22" t="str">
        <f t="shared" si="17"/>
        <v>X</v>
      </c>
      <c r="Q79" s="22" t="str">
        <f t="shared" si="17"/>
        <v/>
      </c>
      <c r="R79" t="s">
        <v>3285</v>
      </c>
      <c r="S79" t="s">
        <v>9644</v>
      </c>
      <c r="X79">
        <v>0</v>
      </c>
      <c r="Y79">
        <v>0</v>
      </c>
      <c r="AA79" s="32" t="str">
        <f t="shared" si="15"/>
        <v>1JBTCUGC</v>
      </c>
      <c r="AB79" s="32" t="b">
        <f t="shared" si="16"/>
        <v>1</v>
      </c>
      <c r="AC79" t="s">
        <v>10</v>
      </c>
      <c r="AD79" t="s">
        <v>3285</v>
      </c>
      <c r="AE79" t="s">
        <v>9644</v>
      </c>
      <c r="AF79" t="s">
        <v>9383</v>
      </c>
      <c r="AG79" s="61">
        <v>0</v>
      </c>
      <c r="AH79" s="61">
        <v>43208.462331631941</v>
      </c>
      <c r="AI79" s="142" t="s">
        <v>12348</v>
      </c>
      <c r="AJ79" t="s">
        <v>9398</v>
      </c>
      <c r="AK79" t="s">
        <v>9398</v>
      </c>
      <c r="AL79" s="61">
        <v>42915.715769328701</v>
      </c>
      <c r="AM79">
        <v>0</v>
      </c>
      <c r="AN79" t="s">
        <v>9383</v>
      </c>
      <c r="AO79" t="s">
        <v>9383</v>
      </c>
      <c r="AP79">
        <v>0</v>
      </c>
      <c r="AQ79">
        <v>0</v>
      </c>
    </row>
    <row r="80" spans="1:43" x14ac:dyDescent="0.35">
      <c r="A80" s="47"/>
      <c r="B80" s="47"/>
      <c r="C80" s="47"/>
      <c r="D80" s="46"/>
      <c r="E80" s="22" t="str">
        <f t="shared" si="17"/>
        <v>X</v>
      </c>
      <c r="F80" s="22" t="str">
        <f t="shared" si="17"/>
        <v>X</v>
      </c>
      <c r="G80" s="22" t="str">
        <f t="shared" si="17"/>
        <v/>
      </c>
      <c r="H80" s="22" t="str">
        <f t="shared" si="17"/>
        <v/>
      </c>
      <c r="I80" s="22" t="str">
        <f t="shared" si="17"/>
        <v/>
      </c>
      <c r="J80" s="22" t="str">
        <f t="shared" si="17"/>
        <v/>
      </c>
      <c r="K80" s="22" t="str">
        <f t="shared" si="17"/>
        <v/>
      </c>
      <c r="L80" s="22" t="str">
        <f t="shared" si="17"/>
        <v/>
      </c>
      <c r="M80" s="22" t="str">
        <f t="shared" si="17"/>
        <v/>
      </c>
      <c r="N80" s="22" t="str">
        <f t="shared" si="17"/>
        <v/>
      </c>
      <c r="O80" s="22" t="str">
        <f t="shared" si="17"/>
        <v/>
      </c>
      <c r="P80" s="22" t="str">
        <f t="shared" si="17"/>
        <v>X</v>
      </c>
      <c r="Q80" s="22" t="str">
        <f t="shared" si="17"/>
        <v/>
      </c>
      <c r="R80" t="s">
        <v>3286</v>
      </c>
      <c r="S80" t="s">
        <v>3287</v>
      </c>
      <c r="X80">
        <v>0</v>
      </c>
      <c r="Y80">
        <v>0</v>
      </c>
      <c r="AA80" s="32" t="str">
        <f t="shared" si="15"/>
        <v>1JBTCUGD</v>
      </c>
      <c r="AB80" s="32" t="b">
        <f t="shared" si="16"/>
        <v>1</v>
      </c>
      <c r="AC80" t="s">
        <v>10</v>
      </c>
      <c r="AD80" t="s">
        <v>3286</v>
      </c>
      <c r="AE80" t="s">
        <v>3287</v>
      </c>
      <c r="AF80" t="s">
        <v>9383</v>
      </c>
      <c r="AG80" s="61">
        <v>0</v>
      </c>
      <c r="AH80" s="61">
        <v>42915.715769409719</v>
      </c>
      <c r="AI80" s="61" t="s">
        <v>12349</v>
      </c>
      <c r="AJ80" t="s">
        <v>9398</v>
      </c>
      <c r="AK80" t="s">
        <v>9398</v>
      </c>
      <c r="AL80" s="61">
        <v>42915.715769409719</v>
      </c>
      <c r="AM80">
        <v>0</v>
      </c>
      <c r="AN80" t="s">
        <v>9383</v>
      </c>
      <c r="AO80" t="s">
        <v>9383</v>
      </c>
      <c r="AP80">
        <v>0</v>
      </c>
      <c r="AQ80">
        <v>0</v>
      </c>
    </row>
    <row r="81" spans="1:43" x14ac:dyDescent="0.35">
      <c r="A81" s="47">
        <v>43126</v>
      </c>
      <c r="B81" s="47">
        <v>43208</v>
      </c>
      <c r="C81" s="47"/>
      <c r="D81" s="46" t="s">
        <v>9570</v>
      </c>
      <c r="E81" s="22" t="str">
        <f t="shared" si="17"/>
        <v>X</v>
      </c>
      <c r="F81" s="22" t="str">
        <f t="shared" si="17"/>
        <v>X</v>
      </c>
      <c r="G81" s="22" t="str">
        <f t="shared" si="17"/>
        <v/>
      </c>
      <c r="H81" s="22" t="str">
        <f t="shared" si="17"/>
        <v>X</v>
      </c>
      <c r="I81" s="22" t="str">
        <f t="shared" si="17"/>
        <v/>
      </c>
      <c r="J81" s="22" t="str">
        <f t="shared" si="17"/>
        <v/>
      </c>
      <c r="K81" s="22" t="str">
        <f t="shared" si="17"/>
        <v/>
      </c>
      <c r="L81" s="22" t="str">
        <f t="shared" si="17"/>
        <v>X</v>
      </c>
      <c r="M81" s="22" t="str">
        <f t="shared" si="17"/>
        <v/>
      </c>
      <c r="N81" s="22" t="str">
        <f t="shared" si="17"/>
        <v/>
      </c>
      <c r="O81" s="22" t="str">
        <f t="shared" si="17"/>
        <v/>
      </c>
      <c r="P81" s="22" t="str">
        <f t="shared" si="17"/>
        <v>X</v>
      </c>
      <c r="Q81" s="22" t="str">
        <f t="shared" si="17"/>
        <v/>
      </c>
      <c r="R81" t="s">
        <v>3288</v>
      </c>
      <c r="S81" t="s">
        <v>3289</v>
      </c>
      <c r="X81">
        <v>0</v>
      </c>
      <c r="Y81">
        <v>0</v>
      </c>
      <c r="AA81" s="32" t="str">
        <f t="shared" si="15"/>
        <v>1JBTCUGJ</v>
      </c>
      <c r="AB81" s="32" t="b">
        <f t="shared" si="16"/>
        <v>1</v>
      </c>
      <c r="AC81" t="s">
        <v>10</v>
      </c>
      <c r="AD81" t="s">
        <v>3288</v>
      </c>
      <c r="AE81" t="s">
        <v>3289</v>
      </c>
      <c r="AF81" t="s">
        <v>9383</v>
      </c>
      <c r="AG81" s="61">
        <v>0</v>
      </c>
      <c r="AH81" s="61">
        <v>42915.715769525465</v>
      </c>
      <c r="AI81" s="61" t="s">
        <v>12350</v>
      </c>
      <c r="AJ81" t="s">
        <v>9398</v>
      </c>
      <c r="AK81" t="s">
        <v>9398</v>
      </c>
      <c r="AL81" s="61">
        <v>42915.715769525465</v>
      </c>
      <c r="AM81">
        <v>0</v>
      </c>
      <c r="AN81" t="s">
        <v>9383</v>
      </c>
      <c r="AO81" t="s">
        <v>9383</v>
      </c>
      <c r="AP81">
        <v>0</v>
      </c>
      <c r="AQ81">
        <v>0</v>
      </c>
    </row>
    <row r="82" spans="1:43" x14ac:dyDescent="0.35">
      <c r="A82" s="47">
        <v>43126</v>
      </c>
      <c r="B82" s="47">
        <v>43208</v>
      </c>
      <c r="C82" s="47"/>
      <c r="D82" s="46" t="s">
        <v>9570</v>
      </c>
      <c r="E82" s="22" t="str">
        <f t="shared" si="17"/>
        <v>X</v>
      </c>
      <c r="F82" s="22" t="str">
        <f t="shared" si="17"/>
        <v/>
      </c>
      <c r="G82" s="22" t="str">
        <f t="shared" si="17"/>
        <v/>
      </c>
      <c r="H82" s="22" t="str">
        <f t="shared" si="17"/>
        <v>X</v>
      </c>
      <c r="I82" s="22" t="str">
        <f t="shared" si="17"/>
        <v/>
      </c>
      <c r="J82" s="22" t="str">
        <f t="shared" si="17"/>
        <v/>
      </c>
      <c r="K82" s="22" t="str">
        <f t="shared" si="17"/>
        <v/>
      </c>
      <c r="L82" s="22" t="str">
        <f t="shared" si="17"/>
        <v>X</v>
      </c>
      <c r="M82" s="22" t="str">
        <f t="shared" si="17"/>
        <v/>
      </c>
      <c r="N82" s="22" t="str">
        <f t="shared" si="17"/>
        <v/>
      </c>
      <c r="O82" s="22" t="str">
        <f t="shared" si="17"/>
        <v/>
      </c>
      <c r="P82" s="22" t="str">
        <f t="shared" si="17"/>
        <v/>
      </c>
      <c r="Q82" s="22" t="str">
        <f t="shared" si="17"/>
        <v/>
      </c>
      <c r="R82" t="s">
        <v>3366</v>
      </c>
      <c r="S82" t="s">
        <v>9645</v>
      </c>
      <c r="X82">
        <v>0</v>
      </c>
      <c r="Y82">
        <v>0</v>
      </c>
      <c r="AA82" s="32" t="str">
        <f t="shared" si="15"/>
        <v>1JBTCUGO</v>
      </c>
      <c r="AB82" s="32" t="b">
        <f t="shared" si="16"/>
        <v>1</v>
      </c>
      <c r="AC82" t="s">
        <v>10</v>
      </c>
      <c r="AD82" t="s">
        <v>3366</v>
      </c>
      <c r="AE82" t="s">
        <v>9645</v>
      </c>
      <c r="AF82" t="s">
        <v>9383</v>
      </c>
      <c r="AG82" s="61">
        <v>0</v>
      </c>
      <c r="AH82" s="61">
        <v>43127.364116400466</v>
      </c>
      <c r="AI82" s="61" t="s">
        <v>12351</v>
      </c>
      <c r="AJ82" t="s">
        <v>9398</v>
      </c>
      <c r="AK82" t="s">
        <v>9398</v>
      </c>
      <c r="AL82" s="61">
        <v>43127.364116400466</v>
      </c>
      <c r="AM82">
        <v>0</v>
      </c>
      <c r="AN82" t="s">
        <v>9383</v>
      </c>
      <c r="AO82" t="s">
        <v>9383</v>
      </c>
      <c r="AP82">
        <v>0</v>
      </c>
      <c r="AQ82">
        <v>0</v>
      </c>
    </row>
    <row r="83" spans="1:43" x14ac:dyDescent="0.35">
      <c r="A83" s="47">
        <v>43126</v>
      </c>
      <c r="B83" s="47">
        <v>43208</v>
      </c>
      <c r="C83" s="47"/>
      <c r="D83" s="46" t="s">
        <v>9570</v>
      </c>
      <c r="E83" s="22" t="str">
        <f t="shared" si="17"/>
        <v>X</v>
      </c>
      <c r="F83" s="22" t="str">
        <f t="shared" si="17"/>
        <v/>
      </c>
      <c r="G83" s="22" t="str">
        <f t="shared" si="17"/>
        <v/>
      </c>
      <c r="H83" s="22" t="str">
        <f t="shared" si="17"/>
        <v>X</v>
      </c>
      <c r="I83" s="22" t="str">
        <f t="shared" si="17"/>
        <v/>
      </c>
      <c r="J83" s="22" t="str">
        <f t="shared" si="17"/>
        <v/>
      </c>
      <c r="K83" s="22" t="str">
        <f t="shared" si="17"/>
        <v/>
      </c>
      <c r="L83" s="22" t="str">
        <f t="shared" si="17"/>
        <v>X</v>
      </c>
      <c r="M83" s="22" t="str">
        <f t="shared" si="17"/>
        <v/>
      </c>
      <c r="N83" s="22" t="str">
        <f t="shared" si="17"/>
        <v/>
      </c>
      <c r="O83" s="22" t="str">
        <f t="shared" si="17"/>
        <v/>
      </c>
      <c r="P83" s="22" t="str">
        <f t="shared" si="17"/>
        <v/>
      </c>
      <c r="Q83" s="22" t="str">
        <f t="shared" si="17"/>
        <v/>
      </c>
      <c r="R83" t="s">
        <v>9646</v>
      </c>
      <c r="S83" t="s">
        <v>9647</v>
      </c>
      <c r="X83">
        <v>0</v>
      </c>
      <c r="Y83">
        <v>0</v>
      </c>
      <c r="AA83" s="32" t="str">
        <f t="shared" si="15"/>
        <v>1JBTCUMC</v>
      </c>
      <c r="AB83" s="32" t="b">
        <f t="shared" si="16"/>
        <v>1</v>
      </c>
      <c r="AC83" t="s">
        <v>10</v>
      </c>
      <c r="AD83" t="s">
        <v>9646</v>
      </c>
      <c r="AE83" t="s">
        <v>9647</v>
      </c>
      <c r="AF83" t="s">
        <v>9383</v>
      </c>
      <c r="AG83" s="61">
        <v>0</v>
      </c>
      <c r="AH83" s="61">
        <v>43301.481561377317</v>
      </c>
      <c r="AI83" s="61" t="s">
        <v>12352</v>
      </c>
      <c r="AJ83" t="s">
        <v>9398</v>
      </c>
      <c r="AK83" t="s">
        <v>9398</v>
      </c>
      <c r="AL83" s="61">
        <v>43301.481561377317</v>
      </c>
      <c r="AM83">
        <v>0</v>
      </c>
      <c r="AN83" t="s">
        <v>9383</v>
      </c>
      <c r="AO83" t="s">
        <v>9383</v>
      </c>
      <c r="AP83">
        <v>0</v>
      </c>
      <c r="AQ83">
        <v>0</v>
      </c>
    </row>
    <row r="84" spans="1:43" x14ac:dyDescent="0.35">
      <c r="A84" s="47">
        <v>43126</v>
      </c>
      <c r="B84" s="47">
        <v>43208</v>
      </c>
      <c r="C84" s="47"/>
      <c r="D84" s="46" t="s">
        <v>9570</v>
      </c>
      <c r="E84" s="22" t="str">
        <f t="shared" si="17"/>
        <v>X</v>
      </c>
      <c r="F84" s="22" t="str">
        <f t="shared" si="17"/>
        <v/>
      </c>
      <c r="G84" s="22" t="str">
        <f t="shared" si="17"/>
        <v/>
      </c>
      <c r="H84" s="22" t="str">
        <f t="shared" si="17"/>
        <v>X</v>
      </c>
      <c r="I84" s="22" t="str">
        <f t="shared" si="17"/>
        <v/>
      </c>
      <c r="J84" s="22" t="str">
        <f t="shared" si="17"/>
        <v/>
      </c>
      <c r="K84" s="22" t="str">
        <f t="shared" si="17"/>
        <v/>
      </c>
      <c r="L84" s="22" t="str">
        <f t="shared" si="17"/>
        <v>X</v>
      </c>
      <c r="M84" s="22" t="str">
        <f t="shared" si="17"/>
        <v/>
      </c>
      <c r="N84" s="22" t="str">
        <f t="shared" si="17"/>
        <v/>
      </c>
      <c r="O84" s="22" t="str">
        <f t="shared" si="17"/>
        <v/>
      </c>
      <c r="P84" s="22" t="str">
        <f t="shared" si="17"/>
        <v/>
      </c>
      <c r="Q84" s="22" t="str">
        <f t="shared" si="17"/>
        <v/>
      </c>
      <c r="R84" t="s">
        <v>9648</v>
      </c>
      <c r="S84" t="s">
        <v>9649</v>
      </c>
      <c r="X84">
        <v>0</v>
      </c>
      <c r="Y84">
        <v>0</v>
      </c>
      <c r="AA84" s="32" t="str">
        <f t="shared" si="15"/>
        <v>1JBTCUMJ</v>
      </c>
      <c r="AB84" s="32" t="b">
        <f t="shared" si="16"/>
        <v>1</v>
      </c>
      <c r="AC84" t="s">
        <v>10</v>
      </c>
      <c r="AD84" t="s">
        <v>9648</v>
      </c>
      <c r="AE84" t="s">
        <v>9649</v>
      </c>
      <c r="AF84" t="s">
        <v>9383</v>
      </c>
      <c r="AG84" s="61">
        <v>0</v>
      </c>
      <c r="AH84" s="61">
        <v>43301.481561539353</v>
      </c>
      <c r="AI84" s="61" t="s">
        <v>12353</v>
      </c>
      <c r="AJ84" t="s">
        <v>9398</v>
      </c>
      <c r="AK84" t="s">
        <v>9398</v>
      </c>
      <c r="AL84" s="61">
        <v>43301.481561539353</v>
      </c>
      <c r="AM84">
        <v>0</v>
      </c>
      <c r="AN84" t="s">
        <v>9383</v>
      </c>
      <c r="AO84" t="s">
        <v>9383</v>
      </c>
      <c r="AP84">
        <v>0</v>
      </c>
      <c r="AQ84">
        <v>0</v>
      </c>
    </row>
    <row r="85" spans="1:43" x14ac:dyDescent="0.35">
      <c r="A85" s="47">
        <v>43126</v>
      </c>
      <c r="B85" s="47">
        <v>43208</v>
      </c>
      <c r="C85" s="47"/>
      <c r="D85" s="46" t="s">
        <v>9570</v>
      </c>
      <c r="E85" s="22" t="str">
        <f t="shared" ref="E85:Q94" si="18">IF(ISERROR(VLOOKUP(E$4&amp;$R85,$AA:$AA,1,0)),"","X")</f>
        <v>X</v>
      </c>
      <c r="F85" s="22" t="str">
        <f t="shared" si="18"/>
        <v>X</v>
      </c>
      <c r="G85" s="22" t="str">
        <f t="shared" si="18"/>
        <v/>
      </c>
      <c r="H85" s="22" t="str">
        <f t="shared" si="18"/>
        <v>X</v>
      </c>
      <c r="I85" s="22" t="str">
        <f t="shared" si="18"/>
        <v/>
      </c>
      <c r="J85" s="22" t="str">
        <f t="shared" si="18"/>
        <v/>
      </c>
      <c r="K85" s="22" t="str">
        <f t="shared" si="18"/>
        <v/>
      </c>
      <c r="L85" s="22" t="str">
        <f t="shared" si="18"/>
        <v>X</v>
      </c>
      <c r="M85" s="22" t="str">
        <f t="shared" si="18"/>
        <v/>
      </c>
      <c r="N85" s="22" t="str">
        <f t="shared" si="18"/>
        <v/>
      </c>
      <c r="O85" s="22" t="str">
        <f t="shared" si="18"/>
        <v/>
      </c>
      <c r="P85" s="22" t="str">
        <f t="shared" si="18"/>
        <v>X</v>
      </c>
      <c r="Q85" s="22" t="str">
        <f t="shared" si="18"/>
        <v/>
      </c>
      <c r="R85" t="s">
        <v>3290</v>
      </c>
      <c r="S85" t="s">
        <v>9650</v>
      </c>
      <c r="X85">
        <v>0</v>
      </c>
      <c r="Y85">
        <v>0</v>
      </c>
      <c r="AA85" s="32" t="str">
        <f t="shared" si="15"/>
        <v>1JBTCUNC</v>
      </c>
      <c r="AB85" s="32" t="b">
        <f t="shared" si="16"/>
        <v>1</v>
      </c>
      <c r="AC85" t="s">
        <v>10</v>
      </c>
      <c r="AD85" t="s">
        <v>3290</v>
      </c>
      <c r="AE85" t="s">
        <v>9650</v>
      </c>
      <c r="AF85" t="s">
        <v>9383</v>
      </c>
      <c r="AG85" s="61">
        <v>0</v>
      </c>
      <c r="AH85" s="61">
        <v>43208.462331712966</v>
      </c>
      <c r="AI85" s="61" t="s">
        <v>12354</v>
      </c>
      <c r="AJ85" t="s">
        <v>9398</v>
      </c>
      <c r="AK85" t="s">
        <v>9398</v>
      </c>
      <c r="AL85" s="61">
        <v>42915.715769594906</v>
      </c>
      <c r="AM85">
        <v>0</v>
      </c>
      <c r="AN85" t="s">
        <v>9383</v>
      </c>
      <c r="AO85" t="s">
        <v>9383</v>
      </c>
      <c r="AP85">
        <v>0</v>
      </c>
      <c r="AQ85">
        <v>0</v>
      </c>
    </row>
    <row r="86" spans="1:43" x14ac:dyDescent="0.35">
      <c r="A86" s="47">
        <v>43126</v>
      </c>
      <c r="B86" s="47">
        <v>43208</v>
      </c>
      <c r="C86" s="47"/>
      <c r="D86" s="46" t="s">
        <v>9570</v>
      </c>
      <c r="E86" s="22" t="str">
        <f t="shared" si="18"/>
        <v>X</v>
      </c>
      <c r="F86" s="22" t="str">
        <f t="shared" si="18"/>
        <v>X</v>
      </c>
      <c r="G86" s="22" t="str">
        <f t="shared" si="18"/>
        <v/>
      </c>
      <c r="H86" s="22" t="str">
        <f t="shared" si="18"/>
        <v>X</v>
      </c>
      <c r="I86" s="22" t="str">
        <f t="shared" si="18"/>
        <v/>
      </c>
      <c r="J86" s="22" t="str">
        <f t="shared" si="18"/>
        <v/>
      </c>
      <c r="K86" s="22" t="str">
        <f t="shared" si="18"/>
        <v/>
      </c>
      <c r="L86" s="22" t="str">
        <f t="shared" si="18"/>
        <v>X</v>
      </c>
      <c r="M86" s="22" t="str">
        <f t="shared" si="18"/>
        <v/>
      </c>
      <c r="N86" s="22" t="str">
        <f t="shared" si="18"/>
        <v/>
      </c>
      <c r="O86" s="22" t="str">
        <f t="shared" si="18"/>
        <v/>
      </c>
      <c r="P86" s="22" t="str">
        <f t="shared" si="18"/>
        <v>X</v>
      </c>
      <c r="Q86" s="22" t="str">
        <f t="shared" si="18"/>
        <v/>
      </c>
      <c r="R86" t="s">
        <v>3291</v>
      </c>
      <c r="S86" t="s">
        <v>3292</v>
      </c>
      <c r="X86">
        <v>0</v>
      </c>
      <c r="Y86">
        <v>0</v>
      </c>
      <c r="AA86" s="32" t="str">
        <f t="shared" si="15"/>
        <v>1JBTCUNJ</v>
      </c>
      <c r="AB86" s="32" t="b">
        <f t="shared" si="16"/>
        <v>1</v>
      </c>
      <c r="AC86" t="s">
        <v>10</v>
      </c>
      <c r="AD86" t="s">
        <v>3291</v>
      </c>
      <c r="AE86" t="s">
        <v>3292</v>
      </c>
      <c r="AF86" t="s">
        <v>9383</v>
      </c>
      <c r="AG86" s="61">
        <v>0</v>
      </c>
      <c r="AH86" s="61">
        <v>42915.715769675924</v>
      </c>
      <c r="AI86" s="61" t="s">
        <v>12355</v>
      </c>
      <c r="AJ86" t="s">
        <v>9398</v>
      </c>
      <c r="AK86" t="s">
        <v>9398</v>
      </c>
      <c r="AL86" s="61">
        <v>42915.715769675924</v>
      </c>
      <c r="AM86">
        <v>0</v>
      </c>
      <c r="AN86" t="s">
        <v>9383</v>
      </c>
      <c r="AO86" t="s">
        <v>9383</v>
      </c>
      <c r="AP86">
        <v>0</v>
      </c>
      <c r="AQ86">
        <v>0</v>
      </c>
    </row>
    <row r="87" spans="1:43" x14ac:dyDescent="0.35">
      <c r="A87" s="47">
        <v>43126</v>
      </c>
      <c r="B87" s="47">
        <v>43208</v>
      </c>
      <c r="C87" s="47"/>
      <c r="D87" s="46" t="s">
        <v>9570</v>
      </c>
      <c r="E87" s="22" t="str">
        <f t="shared" si="18"/>
        <v>X</v>
      </c>
      <c r="F87" s="22" t="str">
        <f t="shared" si="18"/>
        <v/>
      </c>
      <c r="G87" s="22" t="str">
        <f t="shared" si="18"/>
        <v/>
      </c>
      <c r="H87" s="22" t="str">
        <f t="shared" si="18"/>
        <v>X</v>
      </c>
      <c r="I87" s="22" t="str">
        <f t="shared" si="18"/>
        <v/>
      </c>
      <c r="J87" s="22" t="str">
        <f t="shared" si="18"/>
        <v/>
      </c>
      <c r="K87" s="22" t="str">
        <f t="shared" si="18"/>
        <v/>
      </c>
      <c r="L87" s="22" t="str">
        <f t="shared" si="18"/>
        <v>X</v>
      </c>
      <c r="M87" s="22" t="str">
        <f t="shared" si="18"/>
        <v/>
      </c>
      <c r="N87" s="22" t="str">
        <f t="shared" si="18"/>
        <v/>
      </c>
      <c r="O87" s="22" t="str">
        <f t="shared" si="18"/>
        <v/>
      </c>
      <c r="P87" s="22" t="str">
        <f t="shared" si="18"/>
        <v/>
      </c>
      <c r="Q87" s="22" t="str">
        <f t="shared" si="18"/>
        <v/>
      </c>
      <c r="R87" t="s">
        <v>9651</v>
      </c>
      <c r="S87" t="s">
        <v>9652</v>
      </c>
      <c r="X87">
        <v>0</v>
      </c>
      <c r="Y87">
        <v>0</v>
      </c>
      <c r="AA87" s="32" t="str">
        <f t="shared" si="15"/>
        <v>1JBTCUNO</v>
      </c>
      <c r="AB87" s="32" t="b">
        <f t="shared" si="16"/>
        <v>1</v>
      </c>
      <c r="AC87" t="s">
        <v>10</v>
      </c>
      <c r="AD87" t="s">
        <v>9651</v>
      </c>
      <c r="AE87" t="s">
        <v>9652</v>
      </c>
      <c r="AF87" t="s">
        <v>9383</v>
      </c>
      <c r="AG87" s="61">
        <v>0</v>
      </c>
      <c r="AH87" s="61">
        <v>43301.481561655091</v>
      </c>
      <c r="AI87" s="61" t="s">
        <v>12356</v>
      </c>
      <c r="AJ87" t="s">
        <v>9398</v>
      </c>
      <c r="AK87" t="s">
        <v>9398</v>
      </c>
      <c r="AL87" s="61">
        <v>43301.481561655091</v>
      </c>
      <c r="AM87">
        <v>0</v>
      </c>
      <c r="AN87" t="s">
        <v>9383</v>
      </c>
      <c r="AO87" t="s">
        <v>9383</v>
      </c>
      <c r="AP87">
        <v>0</v>
      </c>
      <c r="AQ87">
        <v>0</v>
      </c>
    </row>
    <row r="88" spans="1:43" x14ac:dyDescent="0.35">
      <c r="A88" s="47">
        <v>43126</v>
      </c>
      <c r="B88" s="47">
        <v>43208</v>
      </c>
      <c r="C88" s="47"/>
      <c r="D88" s="46" t="s">
        <v>9570</v>
      </c>
      <c r="E88" s="22" t="str">
        <f t="shared" si="18"/>
        <v>X</v>
      </c>
      <c r="F88" s="22" t="str">
        <f t="shared" si="18"/>
        <v/>
      </c>
      <c r="G88" s="22" t="str">
        <f t="shared" si="18"/>
        <v/>
      </c>
      <c r="H88" s="22" t="str">
        <f t="shared" si="18"/>
        <v>X</v>
      </c>
      <c r="I88" s="22" t="str">
        <f t="shared" si="18"/>
        <v/>
      </c>
      <c r="J88" s="22" t="str">
        <f t="shared" si="18"/>
        <v/>
      </c>
      <c r="K88" s="22" t="str">
        <f t="shared" si="18"/>
        <v/>
      </c>
      <c r="L88" s="22" t="str">
        <f t="shared" si="18"/>
        <v>X</v>
      </c>
      <c r="M88" s="22" t="str">
        <f t="shared" si="18"/>
        <v/>
      </c>
      <c r="N88" s="22" t="str">
        <f t="shared" si="18"/>
        <v/>
      </c>
      <c r="O88" s="22" t="str">
        <f t="shared" si="18"/>
        <v/>
      </c>
      <c r="P88" s="22" t="str">
        <f t="shared" si="18"/>
        <v/>
      </c>
      <c r="Q88" s="22" t="str">
        <f t="shared" si="18"/>
        <v/>
      </c>
      <c r="R88" t="s">
        <v>9653</v>
      </c>
      <c r="S88" t="s">
        <v>9654</v>
      </c>
      <c r="X88">
        <v>0</v>
      </c>
      <c r="Y88">
        <v>0</v>
      </c>
      <c r="AA88" s="32" t="str">
        <f t="shared" si="15"/>
        <v>1JBTCUSC</v>
      </c>
      <c r="AB88" s="32" t="b">
        <f t="shared" si="16"/>
        <v>1</v>
      </c>
      <c r="AC88" t="s">
        <v>10</v>
      </c>
      <c r="AD88" t="s">
        <v>9653</v>
      </c>
      <c r="AE88" t="s">
        <v>9654</v>
      </c>
      <c r="AF88" t="s">
        <v>9383</v>
      </c>
      <c r="AG88" s="61">
        <v>0</v>
      </c>
      <c r="AH88" s="61">
        <v>43301.48156177083</v>
      </c>
      <c r="AI88" s="61" t="s">
        <v>12357</v>
      </c>
      <c r="AJ88" t="s">
        <v>9398</v>
      </c>
      <c r="AK88" t="s">
        <v>9398</v>
      </c>
      <c r="AL88" s="61">
        <v>43301.48156177083</v>
      </c>
      <c r="AM88">
        <v>0</v>
      </c>
      <c r="AN88" t="s">
        <v>9383</v>
      </c>
      <c r="AO88" t="s">
        <v>9383</v>
      </c>
      <c r="AP88">
        <v>0</v>
      </c>
      <c r="AQ88">
        <v>0</v>
      </c>
    </row>
    <row r="89" spans="1:43" x14ac:dyDescent="0.35">
      <c r="A89" s="47">
        <v>43126</v>
      </c>
      <c r="B89" s="47">
        <v>43208</v>
      </c>
      <c r="C89" s="47"/>
      <c r="D89" s="46" t="s">
        <v>9570</v>
      </c>
      <c r="E89" s="22" t="str">
        <f t="shared" si="18"/>
        <v>X</v>
      </c>
      <c r="F89" s="22" t="str">
        <f t="shared" si="18"/>
        <v>X</v>
      </c>
      <c r="G89" s="22" t="str">
        <f t="shared" si="18"/>
        <v/>
      </c>
      <c r="H89" s="22" t="str">
        <f t="shared" si="18"/>
        <v>X</v>
      </c>
      <c r="I89" s="22" t="str">
        <f t="shared" si="18"/>
        <v/>
      </c>
      <c r="J89" s="22" t="str">
        <f t="shared" si="18"/>
        <v/>
      </c>
      <c r="K89" s="22" t="str">
        <f t="shared" si="18"/>
        <v/>
      </c>
      <c r="L89" s="22" t="str">
        <f t="shared" si="18"/>
        <v>X</v>
      </c>
      <c r="M89" s="22" t="str">
        <f t="shared" si="18"/>
        <v/>
      </c>
      <c r="N89" s="22" t="str">
        <f t="shared" si="18"/>
        <v/>
      </c>
      <c r="O89" s="22" t="str">
        <f t="shared" si="18"/>
        <v/>
      </c>
      <c r="P89" s="22" t="str">
        <f t="shared" si="18"/>
        <v>X</v>
      </c>
      <c r="Q89" s="22" t="str">
        <f t="shared" si="18"/>
        <v/>
      </c>
      <c r="R89" t="s">
        <v>3293</v>
      </c>
      <c r="S89" t="s">
        <v>3294</v>
      </c>
      <c r="X89">
        <v>0</v>
      </c>
      <c r="Y89">
        <v>0</v>
      </c>
      <c r="AA89" s="32" t="str">
        <f t="shared" si="15"/>
        <v>1JBTCUSJ</v>
      </c>
      <c r="AB89" s="32" t="b">
        <f t="shared" si="16"/>
        <v>1</v>
      </c>
      <c r="AC89" t="s">
        <v>10</v>
      </c>
      <c r="AD89" t="s">
        <v>3293</v>
      </c>
      <c r="AE89" t="s">
        <v>3294</v>
      </c>
      <c r="AF89" t="s">
        <v>9383</v>
      </c>
      <c r="AG89" s="61">
        <v>0</v>
      </c>
      <c r="AH89" s="61">
        <v>42915.71576979167</v>
      </c>
      <c r="AI89" s="61" t="s">
        <v>12358</v>
      </c>
      <c r="AJ89" t="s">
        <v>9398</v>
      </c>
      <c r="AK89" t="s">
        <v>9398</v>
      </c>
      <c r="AL89" s="61">
        <v>42915.71576979167</v>
      </c>
      <c r="AM89">
        <v>0</v>
      </c>
      <c r="AN89" t="s">
        <v>9383</v>
      </c>
      <c r="AO89" t="s">
        <v>9383</v>
      </c>
      <c r="AP89">
        <v>0</v>
      </c>
      <c r="AQ89">
        <v>0</v>
      </c>
    </row>
    <row r="90" spans="1:43" x14ac:dyDescent="0.35">
      <c r="A90" s="47">
        <v>43126</v>
      </c>
      <c r="B90" s="47">
        <v>43208</v>
      </c>
      <c r="C90" s="47"/>
      <c r="D90" s="46" t="s">
        <v>9570</v>
      </c>
      <c r="E90" s="22" t="str">
        <f t="shared" si="18"/>
        <v>X</v>
      </c>
      <c r="F90" s="22" t="str">
        <f t="shared" si="18"/>
        <v/>
      </c>
      <c r="G90" s="22" t="str">
        <f t="shared" si="18"/>
        <v/>
      </c>
      <c r="H90" s="22" t="str">
        <f t="shared" si="18"/>
        <v>X</v>
      </c>
      <c r="I90" s="22" t="str">
        <f t="shared" si="18"/>
        <v/>
      </c>
      <c r="J90" s="22" t="str">
        <f t="shared" si="18"/>
        <v/>
      </c>
      <c r="K90" s="22" t="str">
        <f t="shared" si="18"/>
        <v/>
      </c>
      <c r="L90" s="22" t="str">
        <f t="shared" si="18"/>
        <v>X</v>
      </c>
      <c r="M90" s="22" t="str">
        <f t="shared" si="18"/>
        <v/>
      </c>
      <c r="N90" s="22" t="str">
        <f t="shared" si="18"/>
        <v/>
      </c>
      <c r="O90" s="22" t="str">
        <f t="shared" si="18"/>
        <v/>
      </c>
      <c r="P90" s="22" t="str">
        <f t="shared" si="18"/>
        <v/>
      </c>
      <c r="Q90" s="22" t="str">
        <f t="shared" si="18"/>
        <v/>
      </c>
      <c r="R90" t="s">
        <v>9655</v>
      </c>
      <c r="S90" t="s">
        <v>9656</v>
      </c>
      <c r="X90">
        <v>0</v>
      </c>
      <c r="Y90">
        <v>0</v>
      </c>
      <c r="AA90" s="32" t="str">
        <f t="shared" si="15"/>
        <v>1JBTCUSO</v>
      </c>
      <c r="AB90" s="32" t="b">
        <f t="shared" si="16"/>
        <v>1</v>
      </c>
      <c r="AC90" t="s">
        <v>10</v>
      </c>
      <c r="AD90" t="s">
        <v>9655</v>
      </c>
      <c r="AE90" t="s">
        <v>9656</v>
      </c>
      <c r="AF90" t="s">
        <v>9383</v>
      </c>
      <c r="AG90" s="61">
        <v>0</v>
      </c>
      <c r="AH90" s="61">
        <v>43301.481561886576</v>
      </c>
      <c r="AI90" s="61" t="s">
        <v>12359</v>
      </c>
      <c r="AJ90" t="s">
        <v>9398</v>
      </c>
      <c r="AK90" t="s">
        <v>9398</v>
      </c>
      <c r="AL90" s="61">
        <v>43301.481561886576</v>
      </c>
      <c r="AM90">
        <v>0</v>
      </c>
      <c r="AN90" t="s">
        <v>9383</v>
      </c>
      <c r="AO90" t="s">
        <v>9383</v>
      </c>
      <c r="AP90">
        <v>0</v>
      </c>
      <c r="AQ90">
        <v>0</v>
      </c>
    </row>
    <row r="91" spans="1:43" x14ac:dyDescent="0.35">
      <c r="A91" s="47">
        <v>43126</v>
      </c>
      <c r="B91" s="47">
        <v>43208</v>
      </c>
      <c r="C91" s="47"/>
      <c r="D91" s="46" t="s">
        <v>9570</v>
      </c>
      <c r="E91" s="22" t="str">
        <f t="shared" si="18"/>
        <v>X</v>
      </c>
      <c r="F91" s="22" t="str">
        <f t="shared" si="18"/>
        <v/>
      </c>
      <c r="G91" s="22" t="str">
        <f t="shared" si="18"/>
        <v/>
      </c>
      <c r="H91" s="22" t="str">
        <f t="shared" si="18"/>
        <v>X</v>
      </c>
      <c r="I91" s="22" t="str">
        <f t="shared" si="18"/>
        <v/>
      </c>
      <c r="J91" s="22" t="str">
        <f t="shared" si="18"/>
        <v/>
      </c>
      <c r="K91" s="22" t="str">
        <f t="shared" si="18"/>
        <v/>
      </c>
      <c r="L91" s="22" t="str">
        <f t="shared" si="18"/>
        <v>X</v>
      </c>
      <c r="M91" s="22" t="str">
        <f t="shared" si="18"/>
        <v/>
      </c>
      <c r="N91" s="22" t="str">
        <f t="shared" si="18"/>
        <v/>
      </c>
      <c r="O91" s="22" t="str">
        <f t="shared" si="18"/>
        <v/>
      </c>
      <c r="P91" s="22" t="str">
        <f t="shared" si="18"/>
        <v/>
      </c>
      <c r="Q91" s="22" t="str">
        <f t="shared" si="18"/>
        <v/>
      </c>
      <c r="R91" t="s">
        <v>3295</v>
      </c>
      <c r="S91" t="s">
        <v>9657</v>
      </c>
      <c r="X91">
        <v>0</v>
      </c>
      <c r="Y91">
        <v>0</v>
      </c>
      <c r="AA91" s="32" t="str">
        <f t="shared" si="15"/>
        <v>1JBTCUTC</v>
      </c>
      <c r="AB91" s="32" t="b">
        <f t="shared" si="16"/>
        <v>1</v>
      </c>
      <c r="AC91" t="s">
        <v>10</v>
      </c>
      <c r="AD91" t="s">
        <v>3295</v>
      </c>
      <c r="AE91" t="s">
        <v>9657</v>
      </c>
      <c r="AF91" t="s">
        <v>9383</v>
      </c>
      <c r="AG91" s="61">
        <v>0</v>
      </c>
      <c r="AH91" s="61">
        <v>43301.481562002315</v>
      </c>
      <c r="AI91" s="61" t="s">
        <v>12360</v>
      </c>
      <c r="AJ91" t="s">
        <v>9398</v>
      </c>
      <c r="AK91" t="s">
        <v>9398</v>
      </c>
      <c r="AL91" s="61">
        <v>43301.481562002315</v>
      </c>
      <c r="AM91">
        <v>0</v>
      </c>
      <c r="AN91" t="s">
        <v>9383</v>
      </c>
      <c r="AO91" t="s">
        <v>9383</v>
      </c>
      <c r="AP91">
        <v>0</v>
      </c>
      <c r="AQ91">
        <v>0</v>
      </c>
    </row>
    <row r="92" spans="1:43" x14ac:dyDescent="0.35">
      <c r="A92" s="47">
        <v>43126</v>
      </c>
      <c r="B92" s="47">
        <v>43208</v>
      </c>
      <c r="C92" s="47"/>
      <c r="D92" s="46" t="s">
        <v>9570</v>
      </c>
      <c r="E92" s="22" t="str">
        <f t="shared" si="18"/>
        <v>X</v>
      </c>
      <c r="F92" s="22" t="str">
        <f t="shared" si="18"/>
        <v>X</v>
      </c>
      <c r="G92" s="22" t="str">
        <f t="shared" si="18"/>
        <v/>
      </c>
      <c r="H92" s="22" t="str">
        <f t="shared" si="18"/>
        <v>X</v>
      </c>
      <c r="I92" s="22" t="str">
        <f t="shared" si="18"/>
        <v/>
      </c>
      <c r="J92" s="22" t="str">
        <f t="shared" si="18"/>
        <v/>
      </c>
      <c r="K92" s="22" t="str">
        <f t="shared" si="18"/>
        <v/>
      </c>
      <c r="L92" s="22" t="str">
        <f t="shared" si="18"/>
        <v>X</v>
      </c>
      <c r="M92" s="22" t="str">
        <f t="shared" si="18"/>
        <v/>
      </c>
      <c r="N92" s="22" t="str">
        <f t="shared" si="18"/>
        <v/>
      </c>
      <c r="O92" s="22" t="str">
        <f t="shared" si="18"/>
        <v/>
      </c>
      <c r="P92" s="22" t="str">
        <f t="shared" si="18"/>
        <v>X</v>
      </c>
      <c r="Q92" s="22" t="str">
        <f t="shared" si="18"/>
        <v/>
      </c>
      <c r="R92" t="s">
        <v>3296</v>
      </c>
      <c r="S92" t="s">
        <v>9658</v>
      </c>
      <c r="X92">
        <v>0</v>
      </c>
      <c r="Y92">
        <v>0</v>
      </c>
      <c r="AA92" s="32" t="str">
        <f t="shared" si="15"/>
        <v>1JBTCUTJ</v>
      </c>
      <c r="AB92" s="32" t="b">
        <f t="shared" si="16"/>
        <v>1</v>
      </c>
      <c r="AC92" t="s">
        <v>10</v>
      </c>
      <c r="AD92" t="s">
        <v>3296</v>
      </c>
      <c r="AE92" t="s">
        <v>9658</v>
      </c>
      <c r="AF92" t="s">
        <v>9383</v>
      </c>
      <c r="AG92" s="61">
        <v>0</v>
      </c>
      <c r="AH92" s="61">
        <v>43301.484424733797</v>
      </c>
      <c r="AI92" s="61" t="s">
        <v>12361</v>
      </c>
      <c r="AJ92" t="s">
        <v>9398</v>
      </c>
      <c r="AK92" t="s">
        <v>9398</v>
      </c>
      <c r="AL92" s="61">
        <v>42915.715769872688</v>
      </c>
      <c r="AM92">
        <v>0</v>
      </c>
      <c r="AN92" t="s">
        <v>9383</v>
      </c>
      <c r="AO92" t="s">
        <v>9383</v>
      </c>
      <c r="AP92">
        <v>0</v>
      </c>
      <c r="AQ92">
        <v>0</v>
      </c>
    </row>
    <row r="93" spans="1:43" x14ac:dyDescent="0.35">
      <c r="A93" s="47">
        <v>43126</v>
      </c>
      <c r="B93" s="47">
        <v>43208</v>
      </c>
      <c r="C93" s="47"/>
      <c r="D93" s="46" t="s">
        <v>9570</v>
      </c>
      <c r="E93" s="22" t="str">
        <f t="shared" si="18"/>
        <v>X</v>
      </c>
      <c r="F93" s="22" t="str">
        <f t="shared" si="18"/>
        <v/>
      </c>
      <c r="G93" s="22" t="str">
        <f t="shared" si="18"/>
        <v/>
      </c>
      <c r="H93" s="22" t="str">
        <f t="shared" si="18"/>
        <v>X</v>
      </c>
      <c r="I93" s="22" t="str">
        <f t="shared" si="18"/>
        <v/>
      </c>
      <c r="J93" s="22" t="str">
        <f t="shared" si="18"/>
        <v/>
      </c>
      <c r="K93" s="22" t="str">
        <f t="shared" si="18"/>
        <v/>
      </c>
      <c r="L93" s="22" t="str">
        <f t="shared" si="18"/>
        <v>X</v>
      </c>
      <c r="M93" s="22" t="str">
        <f t="shared" si="18"/>
        <v/>
      </c>
      <c r="N93" s="22" t="str">
        <f t="shared" si="18"/>
        <v/>
      </c>
      <c r="O93" s="22" t="str">
        <f t="shared" si="18"/>
        <v/>
      </c>
      <c r="P93" s="22" t="str">
        <f t="shared" si="18"/>
        <v/>
      </c>
      <c r="Q93" s="22" t="str">
        <f t="shared" si="18"/>
        <v/>
      </c>
      <c r="R93" t="s">
        <v>9659</v>
      </c>
      <c r="S93" t="s">
        <v>9660</v>
      </c>
      <c r="X93">
        <v>0</v>
      </c>
      <c r="Y93">
        <v>0</v>
      </c>
      <c r="AA93" s="32" t="str">
        <f t="shared" si="15"/>
        <v>1JBTCUTO</v>
      </c>
      <c r="AB93" s="32" t="b">
        <f t="shared" si="16"/>
        <v>1</v>
      </c>
      <c r="AC93" t="s">
        <v>10</v>
      </c>
      <c r="AD93" t="s">
        <v>9659</v>
      </c>
      <c r="AE93" t="s">
        <v>9660</v>
      </c>
      <c r="AF93" t="s">
        <v>9383</v>
      </c>
      <c r="AG93" s="61">
        <v>0</v>
      </c>
      <c r="AH93" s="61">
        <v>43301.481562118053</v>
      </c>
      <c r="AI93" s="61" t="s">
        <v>12362</v>
      </c>
      <c r="AJ93" t="s">
        <v>9398</v>
      </c>
      <c r="AK93" t="s">
        <v>9398</v>
      </c>
      <c r="AL93" s="61">
        <v>43301.481562118053</v>
      </c>
      <c r="AM93">
        <v>0</v>
      </c>
      <c r="AN93" t="s">
        <v>9383</v>
      </c>
      <c r="AO93" t="s">
        <v>9383</v>
      </c>
      <c r="AP93">
        <v>0</v>
      </c>
      <c r="AQ93">
        <v>0</v>
      </c>
    </row>
    <row r="94" spans="1:43" x14ac:dyDescent="0.35">
      <c r="A94" s="47">
        <v>43126</v>
      </c>
      <c r="B94" s="47">
        <v>43208</v>
      </c>
      <c r="C94" s="47"/>
      <c r="D94" s="46" t="s">
        <v>9570</v>
      </c>
      <c r="E94" s="22" t="str">
        <f t="shared" si="18"/>
        <v>X</v>
      </c>
      <c r="F94" s="22" t="str">
        <f t="shared" si="18"/>
        <v/>
      </c>
      <c r="G94" s="22" t="str">
        <f t="shared" si="18"/>
        <v/>
      </c>
      <c r="H94" s="22" t="str">
        <f t="shared" si="18"/>
        <v>X</v>
      </c>
      <c r="I94" s="22" t="str">
        <f t="shared" si="18"/>
        <v/>
      </c>
      <c r="J94" s="22" t="str">
        <f t="shared" si="18"/>
        <v/>
      </c>
      <c r="K94" s="22" t="str">
        <f t="shared" si="18"/>
        <v/>
      </c>
      <c r="L94" s="22" t="str">
        <f t="shared" si="18"/>
        <v>X</v>
      </c>
      <c r="M94" s="22" t="str">
        <f t="shared" si="18"/>
        <v/>
      </c>
      <c r="N94" s="22" t="str">
        <f t="shared" si="18"/>
        <v/>
      </c>
      <c r="O94" s="22" t="str">
        <f t="shared" si="18"/>
        <v/>
      </c>
      <c r="P94" s="22" t="str">
        <f t="shared" si="18"/>
        <v/>
      </c>
      <c r="Q94" s="22" t="str">
        <f t="shared" si="18"/>
        <v/>
      </c>
      <c r="R94" t="s">
        <v>9661</v>
      </c>
      <c r="S94" t="s">
        <v>9662</v>
      </c>
      <c r="X94">
        <v>0</v>
      </c>
      <c r="Y94">
        <v>0</v>
      </c>
      <c r="AA94" s="32" t="str">
        <f t="shared" si="15"/>
        <v>1JBTCUXJ</v>
      </c>
      <c r="AB94" s="32" t="b">
        <f t="shared" si="16"/>
        <v>1</v>
      </c>
      <c r="AC94" t="s">
        <v>10</v>
      </c>
      <c r="AD94" t="s">
        <v>9661</v>
      </c>
      <c r="AE94" t="s">
        <v>9662</v>
      </c>
      <c r="AF94" t="s">
        <v>9383</v>
      </c>
      <c r="AG94" s="61">
        <v>0</v>
      </c>
      <c r="AH94" s="61">
        <v>43301.481562233799</v>
      </c>
      <c r="AI94" s="61" t="s">
        <v>12363</v>
      </c>
      <c r="AJ94" t="s">
        <v>9398</v>
      </c>
      <c r="AK94" t="s">
        <v>9398</v>
      </c>
      <c r="AL94" s="61">
        <v>43301.481562233799</v>
      </c>
      <c r="AM94">
        <v>0</v>
      </c>
      <c r="AN94" t="s">
        <v>9383</v>
      </c>
      <c r="AO94" t="s">
        <v>9383</v>
      </c>
      <c r="AP94">
        <v>0</v>
      </c>
      <c r="AQ94">
        <v>0</v>
      </c>
    </row>
    <row r="95" spans="1:43" x14ac:dyDescent="0.35">
      <c r="A95" s="47">
        <v>43126</v>
      </c>
      <c r="B95" s="47">
        <v>43208</v>
      </c>
      <c r="C95" s="47"/>
      <c r="D95" s="46" t="s">
        <v>9570</v>
      </c>
      <c r="E95" s="22" t="str">
        <f t="shared" ref="E95:Q104" si="19">IF(ISERROR(VLOOKUP(E$4&amp;$R95,$AA:$AA,1,0)),"","X")</f>
        <v>X</v>
      </c>
      <c r="F95" s="22" t="str">
        <f t="shared" si="19"/>
        <v/>
      </c>
      <c r="G95" s="22" t="str">
        <f t="shared" si="19"/>
        <v/>
      </c>
      <c r="H95" s="22" t="str">
        <f t="shared" si="19"/>
        <v>X</v>
      </c>
      <c r="I95" s="22" t="str">
        <f t="shared" si="19"/>
        <v/>
      </c>
      <c r="J95" s="22" t="str">
        <f t="shared" si="19"/>
        <v/>
      </c>
      <c r="K95" s="22" t="str">
        <f t="shared" si="19"/>
        <v/>
      </c>
      <c r="L95" s="22" t="str">
        <f t="shared" si="19"/>
        <v>X</v>
      </c>
      <c r="M95" s="22" t="str">
        <f t="shared" si="19"/>
        <v/>
      </c>
      <c r="N95" s="22" t="str">
        <f t="shared" si="19"/>
        <v/>
      </c>
      <c r="O95" s="22" t="str">
        <f t="shared" si="19"/>
        <v/>
      </c>
      <c r="P95" s="22" t="str">
        <f t="shared" si="19"/>
        <v/>
      </c>
      <c r="Q95" s="22" t="str">
        <f t="shared" si="19"/>
        <v/>
      </c>
      <c r="R95" t="s">
        <v>9663</v>
      </c>
      <c r="S95" t="s">
        <v>9664</v>
      </c>
      <c r="X95">
        <v>0</v>
      </c>
      <c r="Y95">
        <v>0</v>
      </c>
      <c r="AA95" s="32" t="str">
        <f t="shared" si="15"/>
        <v>1JBTCW1C</v>
      </c>
      <c r="AB95" s="32" t="b">
        <f t="shared" si="16"/>
        <v>1</v>
      </c>
      <c r="AC95" t="s">
        <v>10</v>
      </c>
      <c r="AD95" t="s">
        <v>9663</v>
      </c>
      <c r="AE95" t="s">
        <v>9664</v>
      </c>
      <c r="AF95" t="s">
        <v>9383</v>
      </c>
      <c r="AG95" s="61">
        <v>0</v>
      </c>
      <c r="AH95" s="61">
        <v>43301.481562349538</v>
      </c>
      <c r="AI95" s="61" t="s">
        <v>12364</v>
      </c>
      <c r="AJ95" t="s">
        <v>9398</v>
      </c>
      <c r="AK95" t="s">
        <v>9398</v>
      </c>
      <c r="AL95" s="61">
        <v>43301.481562349538</v>
      </c>
      <c r="AM95">
        <v>0</v>
      </c>
      <c r="AN95" t="s">
        <v>9383</v>
      </c>
      <c r="AO95" t="s">
        <v>9383</v>
      </c>
      <c r="AP95">
        <v>0</v>
      </c>
      <c r="AQ95">
        <v>0</v>
      </c>
    </row>
    <row r="96" spans="1:43" x14ac:dyDescent="0.35">
      <c r="A96" s="47">
        <v>43126</v>
      </c>
      <c r="B96" s="47">
        <v>43208</v>
      </c>
      <c r="C96" s="47"/>
      <c r="D96" s="46" t="s">
        <v>9570</v>
      </c>
      <c r="E96" s="22" t="str">
        <f t="shared" si="19"/>
        <v>X</v>
      </c>
      <c r="F96" s="22" t="str">
        <f t="shared" si="19"/>
        <v/>
      </c>
      <c r="G96" s="22" t="str">
        <f t="shared" si="19"/>
        <v/>
      </c>
      <c r="H96" s="22" t="str">
        <f t="shared" si="19"/>
        <v>X</v>
      </c>
      <c r="I96" s="22" t="str">
        <f t="shared" si="19"/>
        <v/>
      </c>
      <c r="J96" s="22" t="str">
        <f t="shared" si="19"/>
        <v/>
      </c>
      <c r="K96" s="22" t="str">
        <f t="shared" si="19"/>
        <v/>
      </c>
      <c r="L96" s="22" t="str">
        <f t="shared" si="19"/>
        <v>X</v>
      </c>
      <c r="M96" s="22" t="str">
        <f t="shared" si="19"/>
        <v/>
      </c>
      <c r="N96" s="22" t="str">
        <f t="shared" si="19"/>
        <v/>
      </c>
      <c r="O96" s="22" t="str">
        <f t="shared" si="19"/>
        <v/>
      </c>
      <c r="P96" s="22" t="str">
        <f t="shared" si="19"/>
        <v/>
      </c>
      <c r="Q96" s="22" t="str">
        <f t="shared" si="19"/>
        <v/>
      </c>
      <c r="R96" t="s">
        <v>9665</v>
      </c>
      <c r="S96" t="s">
        <v>9666</v>
      </c>
      <c r="X96">
        <v>0</v>
      </c>
      <c r="Y96">
        <v>0</v>
      </c>
      <c r="AA96" s="32" t="str">
        <f t="shared" si="15"/>
        <v>1JBTCW1J</v>
      </c>
      <c r="AB96" s="32" t="b">
        <f t="shared" si="16"/>
        <v>1</v>
      </c>
      <c r="AC96" t="s">
        <v>10</v>
      </c>
      <c r="AD96" t="s">
        <v>9665</v>
      </c>
      <c r="AE96" t="s">
        <v>9666</v>
      </c>
      <c r="AF96" t="s">
        <v>9383</v>
      </c>
      <c r="AG96" s="61">
        <v>0</v>
      </c>
      <c r="AH96" s="61">
        <v>43301.481562465277</v>
      </c>
      <c r="AI96" s="61" t="s">
        <v>12365</v>
      </c>
      <c r="AJ96" t="s">
        <v>9398</v>
      </c>
      <c r="AK96" t="s">
        <v>9398</v>
      </c>
      <c r="AL96" s="61">
        <v>43301.481562465277</v>
      </c>
      <c r="AM96">
        <v>0</v>
      </c>
      <c r="AN96" t="s">
        <v>9383</v>
      </c>
      <c r="AO96" t="s">
        <v>9383</v>
      </c>
      <c r="AP96">
        <v>0</v>
      </c>
      <c r="AQ96">
        <v>0</v>
      </c>
    </row>
    <row r="97" spans="1:43" x14ac:dyDescent="0.35">
      <c r="A97" s="47">
        <v>43126</v>
      </c>
      <c r="B97" s="47">
        <v>43208</v>
      </c>
      <c r="C97" s="47"/>
      <c r="D97" s="46" t="s">
        <v>9570</v>
      </c>
      <c r="E97" s="22" t="str">
        <f t="shared" si="19"/>
        <v>X</v>
      </c>
      <c r="F97" s="22" t="str">
        <f t="shared" si="19"/>
        <v/>
      </c>
      <c r="G97" s="22" t="str">
        <f t="shared" si="19"/>
        <v/>
      </c>
      <c r="H97" s="22" t="str">
        <f t="shared" si="19"/>
        <v>X</v>
      </c>
      <c r="I97" s="22" t="str">
        <f t="shared" si="19"/>
        <v/>
      </c>
      <c r="J97" s="22" t="str">
        <f t="shared" si="19"/>
        <v/>
      </c>
      <c r="K97" s="22" t="str">
        <f t="shared" si="19"/>
        <v/>
      </c>
      <c r="L97" s="22" t="str">
        <f t="shared" si="19"/>
        <v>X</v>
      </c>
      <c r="M97" s="22" t="str">
        <f t="shared" si="19"/>
        <v/>
      </c>
      <c r="N97" s="22" t="str">
        <f t="shared" si="19"/>
        <v/>
      </c>
      <c r="O97" s="22" t="str">
        <f t="shared" si="19"/>
        <v/>
      </c>
      <c r="P97" s="22" t="str">
        <f t="shared" si="19"/>
        <v/>
      </c>
      <c r="Q97" s="22" t="str">
        <f t="shared" si="19"/>
        <v/>
      </c>
      <c r="R97" t="s">
        <v>9667</v>
      </c>
      <c r="S97" t="s">
        <v>9668</v>
      </c>
      <c r="X97">
        <v>0</v>
      </c>
      <c r="Y97">
        <v>0</v>
      </c>
      <c r="AA97" s="32" t="str">
        <f t="shared" si="15"/>
        <v>1JBTCW1O</v>
      </c>
      <c r="AB97" s="32" t="b">
        <f t="shared" si="16"/>
        <v>1</v>
      </c>
      <c r="AC97" t="s">
        <v>10</v>
      </c>
      <c r="AD97" t="s">
        <v>9667</v>
      </c>
      <c r="AE97" t="s">
        <v>9668</v>
      </c>
      <c r="AF97" t="s">
        <v>9383</v>
      </c>
      <c r="AG97" s="61">
        <v>0</v>
      </c>
      <c r="AH97" s="61">
        <v>43301.481562581015</v>
      </c>
      <c r="AI97" s="61" t="s">
        <v>12366</v>
      </c>
      <c r="AJ97" t="s">
        <v>9398</v>
      </c>
      <c r="AK97" t="s">
        <v>9398</v>
      </c>
      <c r="AL97" s="61">
        <v>43301.481562581015</v>
      </c>
      <c r="AM97">
        <v>0</v>
      </c>
      <c r="AN97" t="s">
        <v>9383</v>
      </c>
      <c r="AO97" t="s">
        <v>9383</v>
      </c>
      <c r="AP97">
        <v>0</v>
      </c>
      <c r="AQ97">
        <v>0</v>
      </c>
    </row>
    <row r="98" spans="1:43" x14ac:dyDescent="0.35">
      <c r="A98" s="47">
        <v>43126</v>
      </c>
      <c r="B98" s="47">
        <v>43208</v>
      </c>
      <c r="C98" s="47"/>
      <c r="D98" s="46" t="s">
        <v>9570</v>
      </c>
      <c r="E98" s="22" t="str">
        <f t="shared" si="19"/>
        <v>X</v>
      </c>
      <c r="F98" s="22" t="str">
        <f t="shared" si="19"/>
        <v/>
      </c>
      <c r="G98" s="22" t="str">
        <f t="shared" si="19"/>
        <v/>
      </c>
      <c r="H98" s="22" t="str">
        <f t="shared" si="19"/>
        <v>X</v>
      </c>
      <c r="I98" s="22" t="str">
        <f t="shared" si="19"/>
        <v/>
      </c>
      <c r="J98" s="22" t="str">
        <f t="shared" si="19"/>
        <v/>
      </c>
      <c r="K98" s="22" t="str">
        <f t="shared" si="19"/>
        <v/>
      </c>
      <c r="L98" s="22" t="str">
        <f t="shared" si="19"/>
        <v>X</v>
      </c>
      <c r="M98" s="22" t="str">
        <f t="shared" si="19"/>
        <v/>
      </c>
      <c r="N98" s="22" t="str">
        <f t="shared" si="19"/>
        <v/>
      </c>
      <c r="O98" s="22" t="str">
        <f t="shared" si="19"/>
        <v/>
      </c>
      <c r="P98" s="22" t="str">
        <f t="shared" si="19"/>
        <v/>
      </c>
      <c r="Q98" s="22" t="str">
        <f t="shared" si="19"/>
        <v/>
      </c>
      <c r="R98" t="s">
        <v>9669</v>
      </c>
      <c r="S98" t="s">
        <v>9670</v>
      </c>
      <c r="X98">
        <v>0</v>
      </c>
      <c r="Y98">
        <v>0</v>
      </c>
      <c r="AA98" s="32" t="str">
        <f t="shared" si="15"/>
        <v>1JBTCW2J</v>
      </c>
      <c r="AB98" s="32" t="b">
        <f t="shared" si="16"/>
        <v>1</v>
      </c>
      <c r="AC98" t="s">
        <v>10</v>
      </c>
      <c r="AD98" t="s">
        <v>9669</v>
      </c>
      <c r="AE98" t="s">
        <v>9670</v>
      </c>
      <c r="AF98" t="s">
        <v>9383</v>
      </c>
      <c r="AG98" s="61">
        <v>0</v>
      </c>
      <c r="AH98" s="61">
        <v>43301.481562696761</v>
      </c>
      <c r="AI98" s="61" t="s">
        <v>12367</v>
      </c>
      <c r="AJ98" t="s">
        <v>9398</v>
      </c>
      <c r="AK98" t="s">
        <v>9398</v>
      </c>
      <c r="AL98" s="61">
        <v>43301.481562696761</v>
      </c>
      <c r="AM98">
        <v>0</v>
      </c>
      <c r="AN98" t="s">
        <v>9383</v>
      </c>
      <c r="AO98" t="s">
        <v>9383</v>
      </c>
      <c r="AP98">
        <v>0</v>
      </c>
      <c r="AQ98">
        <v>0</v>
      </c>
    </row>
    <row r="99" spans="1:43" x14ac:dyDescent="0.35">
      <c r="A99" s="47">
        <v>43126</v>
      </c>
      <c r="B99" s="47">
        <v>43208</v>
      </c>
      <c r="C99" s="47"/>
      <c r="D99" s="46" t="s">
        <v>9570</v>
      </c>
      <c r="E99" s="22" t="str">
        <f t="shared" si="19"/>
        <v>X</v>
      </c>
      <c r="F99" s="22" t="str">
        <f t="shared" si="19"/>
        <v/>
      </c>
      <c r="G99" s="22" t="str">
        <f t="shared" si="19"/>
        <v/>
      </c>
      <c r="H99" s="22" t="str">
        <f t="shared" si="19"/>
        <v>X</v>
      </c>
      <c r="I99" s="22" t="str">
        <f t="shared" si="19"/>
        <v/>
      </c>
      <c r="J99" s="22" t="str">
        <f t="shared" si="19"/>
        <v/>
      </c>
      <c r="K99" s="22" t="str">
        <f t="shared" si="19"/>
        <v/>
      </c>
      <c r="L99" s="22" t="str">
        <f t="shared" si="19"/>
        <v>X</v>
      </c>
      <c r="M99" s="22" t="str">
        <f t="shared" si="19"/>
        <v/>
      </c>
      <c r="N99" s="22" t="str">
        <f t="shared" si="19"/>
        <v/>
      </c>
      <c r="O99" s="22" t="str">
        <f t="shared" si="19"/>
        <v/>
      </c>
      <c r="P99" s="22" t="str">
        <f t="shared" si="19"/>
        <v/>
      </c>
      <c r="Q99" s="22" t="str">
        <f t="shared" si="19"/>
        <v/>
      </c>
      <c r="R99" t="s">
        <v>9671</v>
      </c>
      <c r="S99" t="s">
        <v>9672</v>
      </c>
      <c r="X99">
        <v>0</v>
      </c>
      <c r="Y99">
        <v>0</v>
      </c>
      <c r="AA99" s="32" t="str">
        <f t="shared" si="15"/>
        <v>1JBTCW3C</v>
      </c>
      <c r="AB99" s="32" t="b">
        <f t="shared" si="16"/>
        <v>1</v>
      </c>
      <c r="AC99" t="s">
        <v>10</v>
      </c>
      <c r="AD99" t="s">
        <v>9671</v>
      </c>
      <c r="AE99" t="s">
        <v>9672</v>
      </c>
      <c r="AF99" t="s">
        <v>9383</v>
      </c>
      <c r="AG99" s="61">
        <v>0</v>
      </c>
      <c r="AH99" s="61">
        <v>43301.4815628125</v>
      </c>
      <c r="AI99" s="61" t="s">
        <v>12368</v>
      </c>
      <c r="AJ99" t="s">
        <v>9398</v>
      </c>
      <c r="AK99" t="s">
        <v>9398</v>
      </c>
      <c r="AL99" s="61">
        <v>43301.4815628125</v>
      </c>
      <c r="AM99">
        <v>0</v>
      </c>
      <c r="AN99" t="s">
        <v>9383</v>
      </c>
      <c r="AO99" t="s">
        <v>9383</v>
      </c>
      <c r="AP99">
        <v>0</v>
      </c>
      <c r="AQ99">
        <v>0</v>
      </c>
    </row>
    <row r="100" spans="1:43" x14ac:dyDescent="0.35">
      <c r="A100" s="47">
        <v>43126</v>
      </c>
      <c r="B100" s="47">
        <v>43208</v>
      </c>
      <c r="C100" s="47"/>
      <c r="D100" s="46" t="s">
        <v>9570</v>
      </c>
      <c r="E100" s="22" t="str">
        <f t="shared" si="19"/>
        <v>X</v>
      </c>
      <c r="F100" s="22" t="str">
        <f t="shared" si="19"/>
        <v/>
      </c>
      <c r="G100" s="22" t="str">
        <f t="shared" si="19"/>
        <v/>
      </c>
      <c r="H100" s="22" t="str">
        <f t="shared" si="19"/>
        <v>X</v>
      </c>
      <c r="I100" s="22" t="str">
        <f t="shared" si="19"/>
        <v/>
      </c>
      <c r="J100" s="22" t="str">
        <f t="shared" si="19"/>
        <v/>
      </c>
      <c r="K100" s="22" t="str">
        <f t="shared" si="19"/>
        <v/>
      </c>
      <c r="L100" s="22" t="str">
        <f t="shared" si="19"/>
        <v>X</v>
      </c>
      <c r="M100" s="22" t="str">
        <f t="shared" si="19"/>
        <v/>
      </c>
      <c r="N100" s="22" t="str">
        <f t="shared" si="19"/>
        <v/>
      </c>
      <c r="O100" s="22" t="str">
        <f t="shared" si="19"/>
        <v/>
      </c>
      <c r="P100" s="22" t="str">
        <f t="shared" si="19"/>
        <v/>
      </c>
      <c r="Q100" s="22" t="str">
        <f t="shared" si="19"/>
        <v/>
      </c>
      <c r="R100" t="s">
        <v>9673</v>
      </c>
      <c r="S100" t="s">
        <v>9674</v>
      </c>
      <c r="X100">
        <v>0</v>
      </c>
      <c r="Y100">
        <v>0</v>
      </c>
      <c r="AA100" s="32" t="str">
        <f t="shared" si="15"/>
        <v>1JBTCW3J</v>
      </c>
      <c r="AB100" s="32" t="b">
        <f t="shared" si="16"/>
        <v>1</v>
      </c>
      <c r="AC100" t="s">
        <v>10</v>
      </c>
      <c r="AD100" t="s">
        <v>9673</v>
      </c>
      <c r="AE100" t="s">
        <v>9674</v>
      </c>
      <c r="AF100" t="s">
        <v>9383</v>
      </c>
      <c r="AG100" s="61">
        <v>0</v>
      </c>
      <c r="AH100" s="61">
        <v>43127.364116516204</v>
      </c>
      <c r="AI100" s="61" t="s">
        <v>12369</v>
      </c>
      <c r="AJ100" t="s">
        <v>9398</v>
      </c>
      <c r="AK100" t="s">
        <v>9398</v>
      </c>
      <c r="AL100" s="61">
        <v>43127.364116516204</v>
      </c>
      <c r="AM100">
        <v>0</v>
      </c>
      <c r="AN100" t="s">
        <v>9383</v>
      </c>
      <c r="AO100" t="s">
        <v>9383</v>
      </c>
      <c r="AP100">
        <v>0</v>
      </c>
      <c r="AQ100">
        <v>0</v>
      </c>
    </row>
    <row r="101" spans="1:43" x14ac:dyDescent="0.35">
      <c r="A101" s="47">
        <v>43126</v>
      </c>
      <c r="B101" s="47">
        <v>43208</v>
      </c>
      <c r="C101" s="47"/>
      <c r="D101" s="46" t="s">
        <v>9570</v>
      </c>
      <c r="E101" s="22" t="str">
        <f t="shared" si="19"/>
        <v>X</v>
      </c>
      <c r="F101" s="22" t="str">
        <f t="shared" si="19"/>
        <v/>
      </c>
      <c r="G101" s="22" t="str">
        <f t="shared" si="19"/>
        <v/>
      </c>
      <c r="H101" s="22" t="str">
        <f t="shared" si="19"/>
        <v>X</v>
      </c>
      <c r="I101" s="22" t="str">
        <f t="shared" si="19"/>
        <v/>
      </c>
      <c r="J101" s="22" t="str">
        <f t="shared" si="19"/>
        <v/>
      </c>
      <c r="K101" s="22" t="str">
        <f t="shared" si="19"/>
        <v/>
      </c>
      <c r="L101" s="22" t="str">
        <f t="shared" si="19"/>
        <v>X</v>
      </c>
      <c r="M101" s="22" t="str">
        <f t="shared" si="19"/>
        <v/>
      </c>
      <c r="N101" s="22" t="str">
        <f t="shared" si="19"/>
        <v/>
      </c>
      <c r="O101" s="22" t="str">
        <f t="shared" si="19"/>
        <v/>
      </c>
      <c r="P101" s="22" t="str">
        <f t="shared" si="19"/>
        <v/>
      </c>
      <c r="Q101" s="22" t="str">
        <f t="shared" si="19"/>
        <v/>
      </c>
      <c r="R101" t="s">
        <v>9675</v>
      </c>
      <c r="S101" t="s">
        <v>9676</v>
      </c>
      <c r="X101">
        <v>0</v>
      </c>
      <c r="Y101">
        <v>0</v>
      </c>
      <c r="AA101" s="32" t="str">
        <f t="shared" si="15"/>
        <v>1JBTCW5J</v>
      </c>
      <c r="AB101" s="32" t="b">
        <f t="shared" si="16"/>
        <v>1</v>
      </c>
      <c r="AC101" t="s">
        <v>10</v>
      </c>
      <c r="AD101" t="s">
        <v>9675</v>
      </c>
      <c r="AE101" t="s">
        <v>9676</v>
      </c>
      <c r="AF101" t="s">
        <v>9383</v>
      </c>
      <c r="AG101" s="61">
        <v>0</v>
      </c>
      <c r="AH101" s="61">
        <v>43127.364116631943</v>
      </c>
      <c r="AI101" s="61" t="s">
        <v>12370</v>
      </c>
      <c r="AJ101" t="s">
        <v>9398</v>
      </c>
      <c r="AK101" t="s">
        <v>9398</v>
      </c>
      <c r="AL101" s="61">
        <v>43127.364116631943</v>
      </c>
      <c r="AM101">
        <v>0</v>
      </c>
      <c r="AN101" t="s">
        <v>9383</v>
      </c>
      <c r="AO101" t="s">
        <v>9383</v>
      </c>
      <c r="AP101">
        <v>0</v>
      </c>
      <c r="AQ101">
        <v>0</v>
      </c>
    </row>
    <row r="102" spans="1:43" x14ac:dyDescent="0.35">
      <c r="A102" s="47">
        <v>43126</v>
      </c>
      <c r="B102" s="47">
        <v>43208</v>
      </c>
      <c r="C102" s="47"/>
      <c r="D102" s="46" t="s">
        <v>9570</v>
      </c>
      <c r="E102" s="22" t="str">
        <f t="shared" si="19"/>
        <v>X</v>
      </c>
      <c r="F102" s="22" t="str">
        <f t="shared" si="19"/>
        <v>X</v>
      </c>
      <c r="G102" s="22" t="str">
        <f t="shared" si="19"/>
        <v/>
      </c>
      <c r="H102" s="22" t="str">
        <f t="shared" si="19"/>
        <v>X</v>
      </c>
      <c r="I102" s="22" t="str">
        <f t="shared" si="19"/>
        <v/>
      </c>
      <c r="J102" s="22" t="str">
        <f t="shared" si="19"/>
        <v/>
      </c>
      <c r="K102" s="22" t="str">
        <f t="shared" si="19"/>
        <v/>
      </c>
      <c r="L102" s="22" t="str">
        <f t="shared" si="19"/>
        <v>X</v>
      </c>
      <c r="M102" s="22" t="str">
        <f t="shared" si="19"/>
        <v/>
      </c>
      <c r="N102" s="22" t="str">
        <f t="shared" si="19"/>
        <v/>
      </c>
      <c r="O102" s="22" t="str">
        <f t="shared" si="19"/>
        <v/>
      </c>
      <c r="P102" s="22" t="str">
        <f t="shared" si="19"/>
        <v>X</v>
      </c>
      <c r="Q102" s="22" t="str">
        <f t="shared" si="19"/>
        <v/>
      </c>
      <c r="R102" t="s">
        <v>3297</v>
      </c>
      <c r="S102" t="s">
        <v>3298</v>
      </c>
      <c r="X102">
        <v>0</v>
      </c>
      <c r="Y102">
        <v>0</v>
      </c>
      <c r="AA102" s="32" t="str">
        <f t="shared" si="15"/>
        <v>1JBTIBKJ</v>
      </c>
      <c r="AB102" s="32" t="b">
        <f t="shared" si="16"/>
        <v>1</v>
      </c>
      <c r="AC102" t="s">
        <v>10</v>
      </c>
      <c r="AD102" t="s">
        <v>3297</v>
      </c>
      <c r="AE102" t="s">
        <v>3298</v>
      </c>
      <c r="AF102" t="s">
        <v>9383</v>
      </c>
      <c r="AG102" s="61">
        <v>0</v>
      </c>
      <c r="AH102" s="61">
        <v>42915.71576994213</v>
      </c>
      <c r="AI102" s="61" t="s">
        <v>12371</v>
      </c>
      <c r="AJ102" t="s">
        <v>9398</v>
      </c>
      <c r="AK102" t="s">
        <v>9398</v>
      </c>
      <c r="AL102" s="61">
        <v>42915.71576994213</v>
      </c>
      <c r="AM102">
        <v>0</v>
      </c>
      <c r="AN102" t="s">
        <v>9383</v>
      </c>
      <c r="AO102" t="s">
        <v>9383</v>
      </c>
      <c r="AP102">
        <v>0</v>
      </c>
      <c r="AQ102">
        <v>0</v>
      </c>
    </row>
    <row r="103" spans="1:43" x14ac:dyDescent="0.35">
      <c r="A103" s="47"/>
      <c r="B103" s="47"/>
      <c r="C103" s="47"/>
      <c r="D103" s="46"/>
      <c r="E103" s="22" t="str">
        <f t="shared" si="19"/>
        <v>X</v>
      </c>
      <c r="F103" s="22" t="str">
        <f t="shared" si="19"/>
        <v>X</v>
      </c>
      <c r="G103" s="22" t="str">
        <f t="shared" si="19"/>
        <v/>
      </c>
      <c r="H103" s="22" t="str">
        <f t="shared" si="19"/>
        <v/>
      </c>
      <c r="I103" s="22" t="str">
        <f t="shared" si="19"/>
        <v/>
      </c>
      <c r="J103" s="22" t="str">
        <f t="shared" si="19"/>
        <v/>
      </c>
      <c r="K103" s="22" t="str">
        <f t="shared" si="19"/>
        <v/>
      </c>
      <c r="L103" s="22" t="str">
        <f t="shared" si="19"/>
        <v/>
      </c>
      <c r="M103" s="22" t="str">
        <f t="shared" si="19"/>
        <v/>
      </c>
      <c r="N103" s="22" t="str">
        <f t="shared" si="19"/>
        <v/>
      </c>
      <c r="O103" s="22" t="str">
        <f t="shared" si="19"/>
        <v/>
      </c>
      <c r="P103" s="22" t="str">
        <f t="shared" si="19"/>
        <v>X</v>
      </c>
      <c r="Q103" s="22" t="str">
        <f t="shared" si="19"/>
        <v/>
      </c>
      <c r="R103" t="s">
        <v>3299</v>
      </c>
      <c r="S103" t="s">
        <v>3300</v>
      </c>
      <c r="X103">
        <v>0</v>
      </c>
      <c r="Y103">
        <v>0</v>
      </c>
      <c r="AA103" s="32" t="str">
        <f t="shared" si="15"/>
        <v>1JBTVAKJ</v>
      </c>
      <c r="AB103" s="32" t="b">
        <f t="shared" si="16"/>
        <v>1</v>
      </c>
      <c r="AC103" t="s">
        <v>10</v>
      </c>
      <c r="AD103" t="s">
        <v>3299</v>
      </c>
      <c r="AE103" t="s">
        <v>3300</v>
      </c>
      <c r="AF103" t="s">
        <v>9383</v>
      </c>
      <c r="AG103" s="61">
        <v>0</v>
      </c>
      <c r="AH103" s="61">
        <v>42915.715770023147</v>
      </c>
      <c r="AI103" s="61" t="s">
        <v>12372</v>
      </c>
      <c r="AJ103" t="s">
        <v>9398</v>
      </c>
      <c r="AK103" t="s">
        <v>9398</v>
      </c>
      <c r="AL103" s="61">
        <v>42915.715770023147</v>
      </c>
      <c r="AM103">
        <v>0</v>
      </c>
      <c r="AN103" t="s">
        <v>9383</v>
      </c>
      <c r="AO103" t="s">
        <v>9383</v>
      </c>
      <c r="AP103">
        <v>0</v>
      </c>
      <c r="AQ103">
        <v>0</v>
      </c>
    </row>
    <row r="104" spans="1:43" x14ac:dyDescent="0.35">
      <c r="A104" s="47">
        <v>43320</v>
      </c>
      <c r="B104" s="47"/>
      <c r="C104" s="47"/>
      <c r="D104" s="46" t="s">
        <v>11360</v>
      </c>
      <c r="E104" s="22" t="str">
        <f t="shared" si="19"/>
        <v>X</v>
      </c>
      <c r="F104" s="22" t="str">
        <f t="shared" si="19"/>
        <v/>
      </c>
      <c r="G104" s="22" t="str">
        <f t="shared" si="19"/>
        <v/>
      </c>
      <c r="H104" s="22" t="str">
        <f t="shared" si="19"/>
        <v>X</v>
      </c>
      <c r="I104" s="22" t="str">
        <f t="shared" si="19"/>
        <v/>
      </c>
      <c r="J104" s="22" t="str">
        <f t="shared" si="19"/>
        <v/>
      </c>
      <c r="K104" s="22" t="str">
        <f t="shared" si="19"/>
        <v/>
      </c>
      <c r="L104" s="22" t="str">
        <f t="shared" si="19"/>
        <v/>
      </c>
      <c r="M104" s="22" t="str">
        <f t="shared" si="19"/>
        <v/>
      </c>
      <c r="N104" s="22" t="str">
        <f t="shared" si="19"/>
        <v/>
      </c>
      <c r="O104" s="22" t="str">
        <f t="shared" si="19"/>
        <v/>
      </c>
      <c r="P104" s="22" t="str">
        <f t="shared" si="19"/>
        <v/>
      </c>
      <c r="Q104" s="22" t="str">
        <f t="shared" si="19"/>
        <v/>
      </c>
      <c r="R104" t="s">
        <v>11354</v>
      </c>
      <c r="S104" t="s">
        <v>11355</v>
      </c>
      <c r="X104">
        <v>0</v>
      </c>
      <c r="Y104">
        <v>0</v>
      </c>
      <c r="AA104" s="32" t="str">
        <f t="shared" si="15"/>
        <v>1JBTVBBC</v>
      </c>
      <c r="AB104" s="32" t="b">
        <f t="shared" si="16"/>
        <v>1</v>
      </c>
      <c r="AC104" t="s">
        <v>10</v>
      </c>
      <c r="AD104" t="s">
        <v>11354</v>
      </c>
      <c r="AE104" t="s">
        <v>11355</v>
      </c>
      <c r="AF104" t="s">
        <v>9383</v>
      </c>
      <c r="AG104" s="61">
        <v>0</v>
      </c>
      <c r="AH104" s="61">
        <v>43320.60926484954</v>
      </c>
      <c r="AI104" s="61" t="s">
        <v>12373</v>
      </c>
      <c r="AJ104" t="s">
        <v>9398</v>
      </c>
      <c r="AK104" t="s">
        <v>9398</v>
      </c>
      <c r="AL104" s="61">
        <v>43320.60926484954</v>
      </c>
      <c r="AM104">
        <v>0</v>
      </c>
      <c r="AN104" t="s">
        <v>9383</v>
      </c>
      <c r="AO104" t="s">
        <v>9383</v>
      </c>
      <c r="AP104">
        <v>0</v>
      </c>
      <c r="AQ104">
        <v>0</v>
      </c>
    </row>
    <row r="105" spans="1:43" x14ac:dyDescent="0.35">
      <c r="A105" s="47">
        <v>43126</v>
      </c>
      <c r="B105" s="47">
        <v>43208</v>
      </c>
      <c r="C105" s="47"/>
      <c r="D105" s="46" t="s">
        <v>9570</v>
      </c>
      <c r="E105" s="22" t="str">
        <f t="shared" ref="E105:Q114" si="20">IF(ISERROR(VLOOKUP(E$4&amp;$R105,$AA:$AA,1,0)),"","X")</f>
        <v>X</v>
      </c>
      <c r="F105" s="22" t="str">
        <f t="shared" si="20"/>
        <v>X</v>
      </c>
      <c r="G105" s="22" t="str">
        <f t="shared" si="20"/>
        <v/>
      </c>
      <c r="H105" s="22" t="str">
        <f t="shared" si="20"/>
        <v>X</v>
      </c>
      <c r="I105" s="22" t="str">
        <f t="shared" si="20"/>
        <v/>
      </c>
      <c r="J105" s="22" t="str">
        <f t="shared" si="20"/>
        <v/>
      </c>
      <c r="K105" s="22" t="str">
        <f t="shared" si="20"/>
        <v/>
      </c>
      <c r="L105" s="22" t="str">
        <f t="shared" si="20"/>
        <v>X</v>
      </c>
      <c r="M105" s="22" t="str">
        <f t="shared" si="20"/>
        <v/>
      </c>
      <c r="N105" s="22" t="str">
        <f t="shared" si="20"/>
        <v/>
      </c>
      <c r="O105" s="22" t="str">
        <f t="shared" si="20"/>
        <v/>
      </c>
      <c r="P105" s="22" t="str">
        <f t="shared" si="20"/>
        <v>X</v>
      </c>
      <c r="Q105" s="22" t="str">
        <f t="shared" si="20"/>
        <v/>
      </c>
      <c r="R105" t="s">
        <v>3301</v>
      </c>
      <c r="S105" t="s">
        <v>3302</v>
      </c>
      <c r="X105">
        <v>0</v>
      </c>
      <c r="Y105">
        <v>0</v>
      </c>
      <c r="AA105" s="32" t="str">
        <f t="shared" si="15"/>
        <v>1JBTVBBJ</v>
      </c>
      <c r="AB105" s="32" t="b">
        <f t="shared" si="16"/>
        <v>1</v>
      </c>
      <c r="AC105" t="s">
        <v>10</v>
      </c>
      <c r="AD105" t="s">
        <v>3301</v>
      </c>
      <c r="AE105" t="s">
        <v>3302</v>
      </c>
      <c r="AF105" t="s">
        <v>9383</v>
      </c>
      <c r="AG105" s="61">
        <v>0</v>
      </c>
      <c r="AH105" s="61">
        <v>42915.715770138886</v>
      </c>
      <c r="AI105" s="61" t="s">
        <v>12374</v>
      </c>
      <c r="AJ105" t="s">
        <v>9398</v>
      </c>
      <c r="AK105" t="s">
        <v>9398</v>
      </c>
      <c r="AL105" s="61">
        <v>42915.715770138886</v>
      </c>
      <c r="AM105">
        <v>0</v>
      </c>
      <c r="AN105" t="s">
        <v>9383</v>
      </c>
      <c r="AO105" t="s">
        <v>9383</v>
      </c>
      <c r="AP105">
        <v>0</v>
      </c>
      <c r="AQ105">
        <v>0</v>
      </c>
    </row>
    <row r="106" spans="1:43" x14ac:dyDescent="0.35">
      <c r="A106" s="47">
        <v>43320</v>
      </c>
      <c r="B106" s="47"/>
      <c r="C106" s="47"/>
      <c r="D106" s="46" t="s">
        <v>11360</v>
      </c>
      <c r="E106" s="22" t="str">
        <f t="shared" si="20"/>
        <v>X</v>
      </c>
      <c r="F106" s="22" t="str">
        <f t="shared" si="20"/>
        <v/>
      </c>
      <c r="G106" s="22" t="str">
        <f t="shared" si="20"/>
        <v/>
      </c>
      <c r="H106" s="22" t="str">
        <f t="shared" si="20"/>
        <v>X</v>
      </c>
      <c r="I106" s="22" t="str">
        <f t="shared" si="20"/>
        <v/>
      </c>
      <c r="J106" s="22" t="str">
        <f t="shared" si="20"/>
        <v/>
      </c>
      <c r="K106" s="22" t="str">
        <f t="shared" si="20"/>
        <v/>
      </c>
      <c r="L106" s="22" t="str">
        <f t="shared" si="20"/>
        <v/>
      </c>
      <c r="M106" s="22" t="str">
        <f t="shared" si="20"/>
        <v/>
      </c>
      <c r="N106" s="22" t="str">
        <f t="shared" si="20"/>
        <v/>
      </c>
      <c r="O106" s="22" t="str">
        <f t="shared" si="20"/>
        <v/>
      </c>
      <c r="P106" s="22" t="str">
        <f t="shared" si="20"/>
        <v/>
      </c>
      <c r="Q106" s="22" t="str">
        <f t="shared" si="20"/>
        <v/>
      </c>
      <c r="R106" t="s">
        <v>11356</v>
      </c>
      <c r="S106" t="s">
        <v>11357</v>
      </c>
      <c r="X106">
        <v>0</v>
      </c>
      <c r="Y106">
        <v>0</v>
      </c>
      <c r="AA106" s="32" t="str">
        <f t="shared" si="15"/>
        <v>1JBTVBFC</v>
      </c>
      <c r="AB106" s="32" t="b">
        <f t="shared" si="16"/>
        <v>1</v>
      </c>
      <c r="AC106" t="s">
        <v>10</v>
      </c>
      <c r="AD106" t="s">
        <v>11356</v>
      </c>
      <c r="AE106" t="s">
        <v>11357</v>
      </c>
      <c r="AF106" t="s">
        <v>9383</v>
      </c>
      <c r="AG106" s="61">
        <v>0</v>
      </c>
      <c r="AH106" s="61">
        <v>43320.609265011575</v>
      </c>
      <c r="AI106" s="61" t="s">
        <v>12375</v>
      </c>
      <c r="AJ106" t="s">
        <v>9398</v>
      </c>
      <c r="AK106" t="s">
        <v>9398</v>
      </c>
      <c r="AL106" s="61">
        <v>43320.609265011575</v>
      </c>
      <c r="AM106">
        <v>0</v>
      </c>
      <c r="AN106" t="s">
        <v>9383</v>
      </c>
      <c r="AO106" t="s">
        <v>9383</v>
      </c>
      <c r="AP106">
        <v>0</v>
      </c>
      <c r="AQ106">
        <v>0</v>
      </c>
    </row>
    <row r="107" spans="1:43" x14ac:dyDescent="0.35">
      <c r="A107" s="47"/>
      <c r="B107" s="47">
        <v>43208</v>
      </c>
      <c r="C107" s="47"/>
      <c r="D107" s="46"/>
      <c r="E107" s="22" t="str">
        <f t="shared" si="20"/>
        <v>X</v>
      </c>
      <c r="F107" s="22" t="str">
        <f t="shared" si="20"/>
        <v>X</v>
      </c>
      <c r="G107" s="22" t="str">
        <f t="shared" si="20"/>
        <v/>
      </c>
      <c r="H107" s="22" t="str">
        <f t="shared" si="20"/>
        <v>X</v>
      </c>
      <c r="I107" s="22" t="str">
        <f t="shared" si="20"/>
        <v/>
      </c>
      <c r="J107" s="22" t="str">
        <f t="shared" si="20"/>
        <v/>
      </c>
      <c r="K107" s="22" t="str">
        <f t="shared" si="20"/>
        <v/>
      </c>
      <c r="L107" s="22" t="str">
        <f t="shared" si="20"/>
        <v/>
      </c>
      <c r="M107" s="22" t="str">
        <f t="shared" si="20"/>
        <v/>
      </c>
      <c r="N107" s="22" t="str">
        <f t="shared" si="20"/>
        <v/>
      </c>
      <c r="O107" s="22" t="str">
        <f t="shared" si="20"/>
        <v/>
      </c>
      <c r="P107" s="22" t="str">
        <f t="shared" si="20"/>
        <v>X</v>
      </c>
      <c r="Q107" s="22" t="str">
        <f t="shared" si="20"/>
        <v/>
      </c>
      <c r="R107" t="s">
        <v>3303</v>
      </c>
      <c r="S107" t="s">
        <v>3304</v>
      </c>
      <c r="X107">
        <v>0</v>
      </c>
      <c r="Y107">
        <v>0</v>
      </c>
      <c r="AA107" s="32" t="str">
        <f t="shared" si="15"/>
        <v>1JBTVBFJ</v>
      </c>
      <c r="AB107" s="32" t="b">
        <f t="shared" si="16"/>
        <v>1</v>
      </c>
      <c r="AC107" t="s">
        <v>10</v>
      </c>
      <c r="AD107" t="s">
        <v>3303</v>
      </c>
      <c r="AE107" t="s">
        <v>3304</v>
      </c>
      <c r="AF107" t="s">
        <v>9383</v>
      </c>
      <c r="AG107" s="61">
        <v>0</v>
      </c>
      <c r="AH107" s="61">
        <v>42915.715770219904</v>
      </c>
      <c r="AI107" s="61" t="s">
        <v>12376</v>
      </c>
      <c r="AJ107" t="s">
        <v>9398</v>
      </c>
      <c r="AK107" t="s">
        <v>9398</v>
      </c>
      <c r="AL107" s="61">
        <v>42915.715770219904</v>
      </c>
      <c r="AM107">
        <v>0</v>
      </c>
      <c r="AN107" t="s">
        <v>9383</v>
      </c>
      <c r="AO107" t="s">
        <v>9383</v>
      </c>
      <c r="AP107">
        <v>0</v>
      </c>
      <c r="AQ107">
        <v>0</v>
      </c>
    </row>
    <row r="108" spans="1:43" x14ac:dyDescent="0.35">
      <c r="A108" s="47">
        <v>43320</v>
      </c>
      <c r="B108" s="47"/>
      <c r="C108" s="47"/>
      <c r="D108" s="46" t="s">
        <v>11360</v>
      </c>
      <c r="E108" s="22" t="str">
        <f t="shared" si="20"/>
        <v>X</v>
      </c>
      <c r="F108" s="22" t="str">
        <f t="shared" si="20"/>
        <v/>
      </c>
      <c r="G108" s="22" t="str">
        <f t="shared" si="20"/>
        <v/>
      </c>
      <c r="H108" s="22" t="str">
        <f t="shared" si="20"/>
        <v>X</v>
      </c>
      <c r="I108" s="22" t="str">
        <f t="shared" si="20"/>
        <v/>
      </c>
      <c r="J108" s="22" t="str">
        <f t="shared" si="20"/>
        <v/>
      </c>
      <c r="K108" s="22" t="str">
        <f t="shared" si="20"/>
        <v/>
      </c>
      <c r="L108" s="22" t="str">
        <f t="shared" si="20"/>
        <v/>
      </c>
      <c r="M108" s="22" t="str">
        <f t="shared" si="20"/>
        <v/>
      </c>
      <c r="N108" s="22" t="str">
        <f t="shared" si="20"/>
        <v/>
      </c>
      <c r="O108" s="22" t="str">
        <f t="shared" si="20"/>
        <v/>
      </c>
      <c r="P108" s="22" t="str">
        <f t="shared" si="20"/>
        <v/>
      </c>
      <c r="Q108" s="22" t="str">
        <f t="shared" si="20"/>
        <v/>
      </c>
      <c r="R108" t="s">
        <v>11352</v>
      </c>
      <c r="S108" t="s">
        <v>11353</v>
      </c>
      <c r="X108">
        <v>0</v>
      </c>
      <c r="Y108">
        <v>0</v>
      </c>
      <c r="AA108" s="32" t="str">
        <f t="shared" si="15"/>
        <v>1JBTVBGC</v>
      </c>
      <c r="AB108" s="32" t="b">
        <f t="shared" si="16"/>
        <v>1</v>
      </c>
      <c r="AC108" t="s">
        <v>10</v>
      </c>
      <c r="AD108" t="s">
        <v>11352</v>
      </c>
      <c r="AE108" t="s">
        <v>11353</v>
      </c>
      <c r="AF108" t="s">
        <v>9383</v>
      </c>
      <c r="AG108" s="61">
        <v>0</v>
      </c>
      <c r="AH108" s="61">
        <v>43320.609264664352</v>
      </c>
      <c r="AI108" s="61" t="s">
        <v>12377</v>
      </c>
      <c r="AJ108" t="s">
        <v>9398</v>
      </c>
      <c r="AK108" t="s">
        <v>9398</v>
      </c>
      <c r="AL108" s="61">
        <v>43320.609264664352</v>
      </c>
      <c r="AM108">
        <v>0</v>
      </c>
      <c r="AN108" t="s">
        <v>9383</v>
      </c>
      <c r="AO108" t="s">
        <v>9383</v>
      </c>
      <c r="AP108">
        <v>0</v>
      </c>
      <c r="AQ108">
        <v>0</v>
      </c>
    </row>
    <row r="109" spans="1:43" x14ac:dyDescent="0.35">
      <c r="A109" s="47"/>
      <c r="B109" s="47"/>
      <c r="C109" s="47"/>
      <c r="D109" s="46"/>
      <c r="E109" s="22" t="str">
        <f t="shared" si="20"/>
        <v>X</v>
      </c>
      <c r="F109" s="22" t="str">
        <f t="shared" si="20"/>
        <v>X</v>
      </c>
      <c r="G109" s="22" t="str">
        <f t="shared" si="20"/>
        <v/>
      </c>
      <c r="H109" s="22" t="str">
        <f t="shared" si="20"/>
        <v/>
      </c>
      <c r="I109" s="22" t="str">
        <f t="shared" si="20"/>
        <v/>
      </c>
      <c r="J109" s="22" t="str">
        <f t="shared" si="20"/>
        <v/>
      </c>
      <c r="K109" s="22" t="str">
        <f t="shared" si="20"/>
        <v/>
      </c>
      <c r="L109" s="22" t="str">
        <f t="shared" si="20"/>
        <v/>
      </c>
      <c r="M109" s="22" t="str">
        <f t="shared" si="20"/>
        <v/>
      </c>
      <c r="N109" s="22" t="str">
        <f t="shared" si="20"/>
        <v/>
      </c>
      <c r="O109" s="22" t="str">
        <f t="shared" si="20"/>
        <v/>
      </c>
      <c r="P109" s="22" t="str">
        <f t="shared" si="20"/>
        <v>X</v>
      </c>
      <c r="Q109" s="22" t="str">
        <f t="shared" si="20"/>
        <v/>
      </c>
      <c r="R109" t="s">
        <v>3305</v>
      </c>
      <c r="S109" t="s">
        <v>3306</v>
      </c>
      <c r="X109">
        <v>0</v>
      </c>
      <c r="Y109">
        <v>0</v>
      </c>
      <c r="AA109" s="32" t="str">
        <f t="shared" si="15"/>
        <v>1JBTVBGJ</v>
      </c>
      <c r="AB109" s="32" t="b">
        <f t="shared" si="16"/>
        <v>1</v>
      </c>
      <c r="AC109" t="s">
        <v>10</v>
      </c>
      <c r="AD109" t="s">
        <v>3305</v>
      </c>
      <c r="AE109" t="s">
        <v>3306</v>
      </c>
      <c r="AF109" t="s">
        <v>9383</v>
      </c>
      <c r="AG109" s="61">
        <v>0</v>
      </c>
      <c r="AH109" s="61">
        <v>42915.715770289353</v>
      </c>
      <c r="AI109" s="61" t="s">
        <v>12378</v>
      </c>
      <c r="AJ109" t="s">
        <v>9398</v>
      </c>
      <c r="AK109" t="s">
        <v>9398</v>
      </c>
      <c r="AL109" s="61">
        <v>42915.715770289353</v>
      </c>
      <c r="AM109">
        <v>0</v>
      </c>
      <c r="AN109" t="s">
        <v>9383</v>
      </c>
      <c r="AO109" t="s">
        <v>9383</v>
      </c>
      <c r="AP109">
        <v>0</v>
      </c>
      <c r="AQ109">
        <v>0</v>
      </c>
    </row>
    <row r="110" spans="1:43" x14ac:dyDescent="0.35">
      <c r="A110" s="47"/>
      <c r="B110" s="47"/>
      <c r="C110" s="47"/>
      <c r="D110" s="46"/>
      <c r="E110" s="22" t="str">
        <f t="shared" si="20"/>
        <v>X</v>
      </c>
      <c r="F110" s="22" t="str">
        <f t="shared" si="20"/>
        <v>X</v>
      </c>
      <c r="G110" s="22" t="str">
        <f t="shared" si="20"/>
        <v/>
      </c>
      <c r="H110" s="22" t="str">
        <f t="shared" si="20"/>
        <v/>
      </c>
      <c r="I110" s="22" t="str">
        <f t="shared" si="20"/>
        <v/>
      </c>
      <c r="J110" s="22" t="str">
        <f t="shared" si="20"/>
        <v/>
      </c>
      <c r="K110" s="22" t="str">
        <f t="shared" si="20"/>
        <v/>
      </c>
      <c r="L110" s="22" t="str">
        <f t="shared" si="20"/>
        <v/>
      </c>
      <c r="M110" s="22" t="str">
        <f t="shared" si="20"/>
        <v/>
      </c>
      <c r="N110" s="22" t="str">
        <f t="shared" si="20"/>
        <v/>
      </c>
      <c r="O110" s="22" t="str">
        <f t="shared" si="20"/>
        <v/>
      </c>
      <c r="P110" s="22" t="str">
        <f t="shared" si="20"/>
        <v>X</v>
      </c>
      <c r="Q110" s="22" t="str">
        <f t="shared" si="20"/>
        <v/>
      </c>
      <c r="R110" t="s">
        <v>3307</v>
      </c>
      <c r="S110" t="s">
        <v>3308</v>
      </c>
      <c r="X110">
        <v>0</v>
      </c>
      <c r="Y110">
        <v>0</v>
      </c>
      <c r="AA110" s="32" t="str">
        <f t="shared" si="15"/>
        <v>1JBTVBHJ</v>
      </c>
      <c r="AB110" s="32" t="b">
        <f t="shared" si="16"/>
        <v>1</v>
      </c>
      <c r="AC110" t="s">
        <v>10</v>
      </c>
      <c r="AD110" t="s">
        <v>3307</v>
      </c>
      <c r="AE110" t="s">
        <v>3308</v>
      </c>
      <c r="AF110" t="s">
        <v>9383</v>
      </c>
      <c r="AG110" s="61">
        <v>0</v>
      </c>
      <c r="AH110" s="61">
        <v>42915.715770405091</v>
      </c>
      <c r="AI110" s="61" t="s">
        <v>12379</v>
      </c>
      <c r="AJ110" t="s">
        <v>9398</v>
      </c>
      <c r="AK110" t="s">
        <v>9398</v>
      </c>
      <c r="AL110" s="61">
        <v>42915.715770405091</v>
      </c>
      <c r="AM110">
        <v>0</v>
      </c>
      <c r="AN110" t="s">
        <v>9383</v>
      </c>
      <c r="AO110" t="s">
        <v>9383</v>
      </c>
      <c r="AP110">
        <v>0</v>
      </c>
      <c r="AQ110">
        <v>0</v>
      </c>
    </row>
    <row r="111" spans="1:43" x14ac:dyDescent="0.35">
      <c r="A111" s="47"/>
      <c r="B111" s="47">
        <v>43208</v>
      </c>
      <c r="C111" s="47"/>
      <c r="D111" s="46"/>
      <c r="E111" s="22" t="str">
        <f t="shared" si="20"/>
        <v>X</v>
      </c>
      <c r="F111" s="22" t="str">
        <f t="shared" si="20"/>
        <v>X</v>
      </c>
      <c r="G111" s="22" t="str">
        <f t="shared" si="20"/>
        <v/>
      </c>
      <c r="H111" s="22" t="str">
        <f t="shared" si="20"/>
        <v>X</v>
      </c>
      <c r="I111" s="22" t="str">
        <f t="shared" si="20"/>
        <v/>
      </c>
      <c r="J111" s="22" t="str">
        <f t="shared" si="20"/>
        <v/>
      </c>
      <c r="K111" s="22" t="str">
        <f t="shared" si="20"/>
        <v/>
      </c>
      <c r="L111" s="22" t="str">
        <f t="shared" si="20"/>
        <v/>
      </c>
      <c r="M111" s="22" t="str">
        <f t="shared" si="20"/>
        <v/>
      </c>
      <c r="N111" s="22" t="str">
        <f t="shared" si="20"/>
        <v/>
      </c>
      <c r="O111" s="22" t="str">
        <f t="shared" si="20"/>
        <v/>
      </c>
      <c r="P111" s="22" t="str">
        <f t="shared" si="20"/>
        <v>X</v>
      </c>
      <c r="Q111" s="22" t="str">
        <f t="shared" si="20"/>
        <v/>
      </c>
      <c r="R111" t="s">
        <v>3309</v>
      </c>
      <c r="S111" t="s">
        <v>3310</v>
      </c>
      <c r="X111">
        <v>0</v>
      </c>
      <c r="Y111">
        <v>0</v>
      </c>
      <c r="AA111" s="32" t="str">
        <f t="shared" si="15"/>
        <v>1JBTVBKJ</v>
      </c>
      <c r="AB111" s="32" t="b">
        <f t="shared" si="16"/>
        <v>1</v>
      </c>
      <c r="AC111" t="s">
        <v>10</v>
      </c>
      <c r="AD111" t="s">
        <v>3309</v>
      </c>
      <c r="AE111" t="s">
        <v>3310</v>
      </c>
      <c r="AF111" t="s">
        <v>9383</v>
      </c>
      <c r="AG111" s="61">
        <v>0</v>
      </c>
      <c r="AH111" s="61">
        <v>42915.715770486109</v>
      </c>
      <c r="AI111" s="61" t="s">
        <v>12380</v>
      </c>
      <c r="AJ111" t="s">
        <v>9398</v>
      </c>
      <c r="AK111" t="s">
        <v>9398</v>
      </c>
      <c r="AL111" s="61">
        <v>42915.715770486109</v>
      </c>
      <c r="AM111">
        <v>0</v>
      </c>
      <c r="AN111" t="s">
        <v>9383</v>
      </c>
      <c r="AO111" t="s">
        <v>9383</v>
      </c>
      <c r="AP111">
        <v>0</v>
      </c>
      <c r="AQ111">
        <v>0</v>
      </c>
    </row>
    <row r="112" spans="1:43" x14ac:dyDescent="0.35">
      <c r="A112" s="47"/>
      <c r="B112" s="47"/>
      <c r="C112" s="47"/>
      <c r="D112" s="46"/>
      <c r="E112" s="22" t="str">
        <f t="shared" si="20"/>
        <v>X</v>
      </c>
      <c r="F112" s="22" t="str">
        <f t="shared" si="20"/>
        <v>X</v>
      </c>
      <c r="G112" s="22" t="str">
        <f t="shared" si="20"/>
        <v/>
      </c>
      <c r="H112" s="22" t="str">
        <f t="shared" si="20"/>
        <v/>
      </c>
      <c r="I112" s="22" t="str">
        <f t="shared" si="20"/>
        <v/>
      </c>
      <c r="J112" s="22" t="str">
        <f t="shared" si="20"/>
        <v/>
      </c>
      <c r="K112" s="22" t="str">
        <f t="shared" si="20"/>
        <v/>
      </c>
      <c r="L112" s="22" t="str">
        <f t="shared" si="20"/>
        <v/>
      </c>
      <c r="M112" s="22" t="str">
        <f t="shared" si="20"/>
        <v/>
      </c>
      <c r="N112" s="22" t="str">
        <f t="shared" si="20"/>
        <v/>
      </c>
      <c r="O112" s="22" t="str">
        <f t="shared" si="20"/>
        <v/>
      </c>
      <c r="P112" s="22" t="str">
        <f t="shared" si="20"/>
        <v>X</v>
      </c>
      <c r="Q112" s="22" t="str">
        <f t="shared" si="20"/>
        <v/>
      </c>
      <c r="R112" t="s">
        <v>3311</v>
      </c>
      <c r="S112" t="s">
        <v>3312</v>
      </c>
      <c r="X112">
        <v>0</v>
      </c>
      <c r="Y112">
        <v>0</v>
      </c>
      <c r="AA112" s="32" t="str">
        <f t="shared" si="15"/>
        <v>1JBTVBKO</v>
      </c>
      <c r="AB112" s="32" t="b">
        <f t="shared" si="16"/>
        <v>1</v>
      </c>
      <c r="AC112" t="s">
        <v>10</v>
      </c>
      <c r="AD112" t="s">
        <v>3311</v>
      </c>
      <c r="AE112" t="s">
        <v>3312</v>
      </c>
      <c r="AF112" t="s">
        <v>9383</v>
      </c>
      <c r="AG112" s="61">
        <v>0</v>
      </c>
      <c r="AH112" s="61">
        <v>43011.450504398148</v>
      </c>
      <c r="AI112" s="61" t="s">
        <v>12381</v>
      </c>
      <c r="AJ112" t="s">
        <v>9398</v>
      </c>
      <c r="AK112" t="s">
        <v>9398</v>
      </c>
      <c r="AL112" s="61">
        <v>42915.715770601855</v>
      </c>
      <c r="AM112">
        <v>0</v>
      </c>
      <c r="AN112" t="s">
        <v>9383</v>
      </c>
      <c r="AO112" t="s">
        <v>9383</v>
      </c>
      <c r="AP112">
        <v>0</v>
      </c>
      <c r="AQ112">
        <v>0</v>
      </c>
    </row>
    <row r="113" spans="1:43" x14ac:dyDescent="0.35">
      <c r="A113" s="47"/>
      <c r="B113" s="47">
        <v>43208</v>
      </c>
      <c r="C113" s="47"/>
      <c r="D113" s="46"/>
      <c r="E113" s="22" t="str">
        <f t="shared" si="20"/>
        <v>X</v>
      </c>
      <c r="F113" s="22" t="str">
        <f t="shared" si="20"/>
        <v>X</v>
      </c>
      <c r="G113" s="22" t="str">
        <f t="shared" si="20"/>
        <v/>
      </c>
      <c r="H113" s="22" t="str">
        <f t="shared" si="20"/>
        <v>X</v>
      </c>
      <c r="I113" s="22" t="str">
        <f t="shared" si="20"/>
        <v/>
      </c>
      <c r="J113" s="22" t="str">
        <f t="shared" si="20"/>
        <v/>
      </c>
      <c r="K113" s="22" t="str">
        <f t="shared" si="20"/>
        <v/>
      </c>
      <c r="L113" s="22" t="str">
        <f t="shared" si="20"/>
        <v/>
      </c>
      <c r="M113" s="22" t="str">
        <f t="shared" si="20"/>
        <v/>
      </c>
      <c r="N113" s="22" t="str">
        <f t="shared" si="20"/>
        <v/>
      </c>
      <c r="O113" s="22" t="str">
        <f t="shared" si="20"/>
        <v/>
      </c>
      <c r="P113" s="22" t="str">
        <f t="shared" si="20"/>
        <v>X</v>
      </c>
      <c r="Q113" s="22" t="str">
        <f t="shared" si="20"/>
        <v/>
      </c>
      <c r="R113" t="s">
        <v>3313</v>
      </c>
      <c r="S113" t="s">
        <v>3314</v>
      </c>
      <c r="X113">
        <v>0</v>
      </c>
      <c r="Y113">
        <v>0</v>
      </c>
      <c r="AA113" s="32" t="str">
        <f t="shared" si="15"/>
        <v>1JBTVBOJ</v>
      </c>
      <c r="AB113" s="32" t="b">
        <f t="shared" si="16"/>
        <v>1</v>
      </c>
      <c r="AC113" t="s">
        <v>10</v>
      </c>
      <c r="AD113" t="s">
        <v>3313</v>
      </c>
      <c r="AE113" t="s">
        <v>3314</v>
      </c>
      <c r="AF113" t="s">
        <v>9383</v>
      </c>
      <c r="AG113" s="61">
        <v>0</v>
      </c>
      <c r="AH113" s="61">
        <v>42915.715770682873</v>
      </c>
      <c r="AI113" s="61" t="s">
        <v>12382</v>
      </c>
      <c r="AJ113" t="s">
        <v>9398</v>
      </c>
      <c r="AK113" t="s">
        <v>9398</v>
      </c>
      <c r="AL113" s="61">
        <v>42915.715770682873</v>
      </c>
      <c r="AM113">
        <v>0</v>
      </c>
      <c r="AN113" t="s">
        <v>9383</v>
      </c>
      <c r="AO113" t="s">
        <v>9383</v>
      </c>
      <c r="AP113">
        <v>0</v>
      </c>
      <c r="AQ113">
        <v>0</v>
      </c>
    </row>
    <row r="114" spans="1:43" x14ac:dyDescent="0.35">
      <c r="A114" s="47"/>
      <c r="B114" s="47">
        <v>43208</v>
      </c>
      <c r="C114" s="47"/>
      <c r="D114" s="46"/>
      <c r="E114" s="22" t="str">
        <f t="shared" si="20"/>
        <v>X</v>
      </c>
      <c r="F114" s="22" t="str">
        <f t="shared" si="20"/>
        <v>X</v>
      </c>
      <c r="G114" s="22" t="str">
        <f t="shared" si="20"/>
        <v/>
      </c>
      <c r="H114" s="22" t="str">
        <f t="shared" si="20"/>
        <v>X</v>
      </c>
      <c r="I114" s="22" t="str">
        <f t="shared" si="20"/>
        <v/>
      </c>
      <c r="J114" s="22" t="str">
        <f t="shared" si="20"/>
        <v/>
      </c>
      <c r="K114" s="22" t="str">
        <f t="shared" si="20"/>
        <v/>
      </c>
      <c r="L114" s="22" t="str">
        <f t="shared" si="20"/>
        <v/>
      </c>
      <c r="M114" s="22" t="str">
        <f t="shared" si="20"/>
        <v/>
      </c>
      <c r="N114" s="22" t="str">
        <f t="shared" si="20"/>
        <v/>
      </c>
      <c r="O114" s="22" t="str">
        <f t="shared" si="20"/>
        <v/>
      </c>
      <c r="P114" s="22" t="str">
        <f t="shared" si="20"/>
        <v>X</v>
      </c>
      <c r="Q114" s="22" t="str">
        <f t="shared" si="20"/>
        <v/>
      </c>
      <c r="R114" t="s">
        <v>3315</v>
      </c>
      <c r="S114" t="s">
        <v>3316</v>
      </c>
      <c r="X114">
        <v>0</v>
      </c>
      <c r="Y114">
        <v>0</v>
      </c>
      <c r="AA114" s="32" t="str">
        <f t="shared" si="15"/>
        <v>1JBTVDBJ</v>
      </c>
      <c r="AB114" s="32" t="b">
        <f t="shared" si="16"/>
        <v>1</v>
      </c>
      <c r="AC114" t="s">
        <v>10</v>
      </c>
      <c r="AD114" t="s">
        <v>3315</v>
      </c>
      <c r="AE114" t="s">
        <v>3316</v>
      </c>
      <c r="AF114" t="s">
        <v>9383</v>
      </c>
      <c r="AG114" s="61">
        <v>0</v>
      </c>
      <c r="AH114" s="61">
        <v>42915.715772337964</v>
      </c>
      <c r="AI114" s="61" t="s">
        <v>12383</v>
      </c>
      <c r="AJ114" t="s">
        <v>9398</v>
      </c>
      <c r="AK114" t="s">
        <v>9398</v>
      </c>
      <c r="AL114" s="61">
        <v>42915.715772337964</v>
      </c>
      <c r="AM114">
        <v>0</v>
      </c>
      <c r="AN114" t="s">
        <v>9383</v>
      </c>
      <c r="AO114" t="s">
        <v>9383</v>
      </c>
      <c r="AP114">
        <v>0</v>
      </c>
      <c r="AQ114">
        <v>0</v>
      </c>
    </row>
    <row r="115" spans="1:43" x14ac:dyDescent="0.35">
      <c r="A115" s="47">
        <v>43126</v>
      </c>
      <c r="B115" s="47">
        <v>43208</v>
      </c>
      <c r="C115" s="47"/>
      <c r="D115" s="46" t="s">
        <v>9570</v>
      </c>
      <c r="E115" s="22" t="str">
        <f t="shared" ref="E115:Q124" si="21">IF(ISERROR(VLOOKUP(E$4&amp;$R115,$AA:$AA,1,0)),"","X")</f>
        <v>X</v>
      </c>
      <c r="F115" s="22" t="str">
        <f t="shared" si="21"/>
        <v>X</v>
      </c>
      <c r="G115" s="22" t="str">
        <f t="shared" si="21"/>
        <v/>
      </c>
      <c r="H115" s="22" t="str">
        <f t="shared" si="21"/>
        <v>X</v>
      </c>
      <c r="I115" s="22" t="str">
        <f t="shared" si="21"/>
        <v/>
      </c>
      <c r="J115" s="22" t="str">
        <f t="shared" si="21"/>
        <v/>
      </c>
      <c r="K115" s="22" t="str">
        <f t="shared" si="21"/>
        <v/>
      </c>
      <c r="L115" s="22" t="str">
        <f t="shared" si="21"/>
        <v>X</v>
      </c>
      <c r="M115" s="22" t="str">
        <f t="shared" si="21"/>
        <v/>
      </c>
      <c r="N115" s="22" t="str">
        <f t="shared" si="21"/>
        <v/>
      </c>
      <c r="O115" s="22" t="str">
        <f t="shared" si="21"/>
        <v/>
      </c>
      <c r="P115" s="22" t="str">
        <f t="shared" si="21"/>
        <v>X</v>
      </c>
      <c r="Q115" s="22" t="str">
        <f t="shared" si="21"/>
        <v/>
      </c>
      <c r="R115" t="s">
        <v>3317</v>
      </c>
      <c r="S115" t="s">
        <v>3318</v>
      </c>
      <c r="X115">
        <v>0</v>
      </c>
      <c r="Y115">
        <v>0</v>
      </c>
      <c r="AA115" s="32" t="str">
        <f t="shared" si="15"/>
        <v>1JBTVDGJ</v>
      </c>
      <c r="AB115" s="32" t="b">
        <f t="shared" si="16"/>
        <v>1</v>
      </c>
      <c r="AC115" t="s">
        <v>10</v>
      </c>
      <c r="AD115" t="s">
        <v>3317</v>
      </c>
      <c r="AE115" t="s">
        <v>3318</v>
      </c>
      <c r="AF115" t="s">
        <v>9383</v>
      </c>
      <c r="AG115" s="61">
        <v>0</v>
      </c>
      <c r="AH115" s="61">
        <v>42915.715770752315</v>
      </c>
      <c r="AI115" s="61" t="s">
        <v>12384</v>
      </c>
      <c r="AJ115" t="s">
        <v>9398</v>
      </c>
      <c r="AK115" t="s">
        <v>9398</v>
      </c>
      <c r="AL115" s="61">
        <v>42915.715770752315</v>
      </c>
      <c r="AM115">
        <v>0</v>
      </c>
      <c r="AN115" t="s">
        <v>9383</v>
      </c>
      <c r="AO115" t="s">
        <v>9383</v>
      </c>
      <c r="AP115">
        <v>0</v>
      </c>
      <c r="AQ115">
        <v>0</v>
      </c>
    </row>
    <row r="116" spans="1:43" x14ac:dyDescent="0.35">
      <c r="A116" s="47"/>
      <c r="B116" s="47"/>
      <c r="C116" s="47"/>
      <c r="D116" s="46"/>
      <c r="E116" s="22" t="str">
        <f t="shared" si="21"/>
        <v>X</v>
      </c>
      <c r="F116" s="22" t="str">
        <f t="shared" si="21"/>
        <v>X</v>
      </c>
      <c r="G116" s="22" t="str">
        <f t="shared" si="21"/>
        <v/>
      </c>
      <c r="H116" s="22" t="str">
        <f t="shared" si="21"/>
        <v/>
      </c>
      <c r="I116" s="22" t="str">
        <f t="shared" si="21"/>
        <v/>
      </c>
      <c r="J116" s="22" t="str">
        <f t="shared" si="21"/>
        <v/>
      </c>
      <c r="K116" s="22" t="str">
        <f t="shared" si="21"/>
        <v/>
      </c>
      <c r="L116" s="22" t="str">
        <f t="shared" si="21"/>
        <v/>
      </c>
      <c r="M116" s="22" t="str">
        <f t="shared" si="21"/>
        <v/>
      </c>
      <c r="N116" s="22" t="str">
        <f t="shared" si="21"/>
        <v/>
      </c>
      <c r="O116" s="22" t="str">
        <f t="shared" si="21"/>
        <v/>
      </c>
      <c r="P116" s="22" t="str">
        <f t="shared" si="21"/>
        <v>X</v>
      </c>
      <c r="Q116" s="22" t="str">
        <f t="shared" si="21"/>
        <v/>
      </c>
      <c r="R116" t="s">
        <v>3319</v>
      </c>
      <c r="S116" t="s">
        <v>3320</v>
      </c>
      <c r="X116">
        <v>0</v>
      </c>
      <c r="Y116">
        <v>0</v>
      </c>
      <c r="AA116" s="32" t="str">
        <f t="shared" si="15"/>
        <v>1JBTVEWJ</v>
      </c>
      <c r="AB116" s="32" t="b">
        <f t="shared" si="16"/>
        <v>1</v>
      </c>
      <c r="AC116" t="s">
        <v>10</v>
      </c>
      <c r="AD116" t="s">
        <v>3319</v>
      </c>
      <c r="AE116" t="s">
        <v>3320</v>
      </c>
      <c r="AF116" t="s">
        <v>9383</v>
      </c>
      <c r="AG116" s="61">
        <v>0</v>
      </c>
      <c r="AH116" s="61">
        <v>42915.715770868053</v>
      </c>
      <c r="AI116" s="61" t="s">
        <v>12385</v>
      </c>
      <c r="AJ116" t="s">
        <v>9398</v>
      </c>
      <c r="AK116" t="s">
        <v>9398</v>
      </c>
      <c r="AL116" s="61">
        <v>42915.715770868053</v>
      </c>
      <c r="AM116">
        <v>0</v>
      </c>
      <c r="AN116" t="s">
        <v>9383</v>
      </c>
      <c r="AO116" t="s">
        <v>9383</v>
      </c>
      <c r="AP116">
        <v>0</v>
      </c>
      <c r="AQ116">
        <v>0</v>
      </c>
    </row>
    <row r="117" spans="1:43" x14ac:dyDescent="0.35">
      <c r="A117" s="47">
        <v>43126</v>
      </c>
      <c r="B117" s="47">
        <v>43208</v>
      </c>
      <c r="C117" s="47"/>
      <c r="D117" s="46" t="s">
        <v>9570</v>
      </c>
      <c r="E117" s="22" t="str">
        <f t="shared" si="21"/>
        <v>X</v>
      </c>
      <c r="F117" s="22" t="str">
        <f t="shared" si="21"/>
        <v/>
      </c>
      <c r="G117" s="22" t="str">
        <f t="shared" si="21"/>
        <v/>
      </c>
      <c r="H117" s="22" t="str">
        <f t="shared" si="21"/>
        <v>X</v>
      </c>
      <c r="I117" s="22" t="str">
        <f t="shared" si="21"/>
        <v/>
      </c>
      <c r="J117" s="22" t="str">
        <f t="shared" si="21"/>
        <v/>
      </c>
      <c r="K117" s="22" t="str">
        <f t="shared" si="21"/>
        <v/>
      </c>
      <c r="L117" s="22" t="str">
        <f t="shared" si="21"/>
        <v>X</v>
      </c>
      <c r="M117" s="22" t="str">
        <f t="shared" si="21"/>
        <v/>
      </c>
      <c r="N117" s="22" t="str">
        <f t="shared" si="21"/>
        <v/>
      </c>
      <c r="O117" s="22" t="str">
        <f t="shared" si="21"/>
        <v/>
      </c>
      <c r="P117" s="22" t="str">
        <f t="shared" si="21"/>
        <v/>
      </c>
      <c r="Q117" s="22" t="str">
        <f t="shared" si="21"/>
        <v/>
      </c>
      <c r="R117" t="s">
        <v>3369</v>
      </c>
      <c r="S117" t="s">
        <v>3370</v>
      </c>
      <c r="X117">
        <v>0</v>
      </c>
      <c r="Y117">
        <v>0</v>
      </c>
      <c r="AA117" s="32" t="str">
        <f t="shared" si="15"/>
        <v>1JBTVFCJ</v>
      </c>
      <c r="AB117" s="32" t="b">
        <f t="shared" si="16"/>
        <v>1</v>
      </c>
      <c r="AC117" t="s">
        <v>10</v>
      </c>
      <c r="AD117" t="s">
        <v>3369</v>
      </c>
      <c r="AE117" t="s">
        <v>3370</v>
      </c>
      <c r="AF117" t="s">
        <v>9383</v>
      </c>
      <c r="AG117" s="61">
        <v>0</v>
      </c>
      <c r="AH117" s="61">
        <v>43127.358931747687</v>
      </c>
      <c r="AI117" s="61" t="s">
        <v>12386</v>
      </c>
      <c r="AJ117" t="s">
        <v>9398</v>
      </c>
      <c r="AK117" t="s">
        <v>9398</v>
      </c>
      <c r="AL117" s="61">
        <v>43127.358931747687</v>
      </c>
      <c r="AM117">
        <v>0</v>
      </c>
      <c r="AN117" t="s">
        <v>9383</v>
      </c>
      <c r="AO117" t="s">
        <v>9383</v>
      </c>
      <c r="AP117">
        <v>0</v>
      </c>
      <c r="AQ117">
        <v>0</v>
      </c>
    </row>
    <row r="118" spans="1:43" x14ac:dyDescent="0.35">
      <c r="A118" s="47"/>
      <c r="B118" s="47">
        <v>43208</v>
      </c>
      <c r="C118" s="47"/>
      <c r="D118" s="46"/>
      <c r="E118" s="22" t="str">
        <f t="shared" si="21"/>
        <v>X</v>
      </c>
      <c r="F118" s="22" t="str">
        <f t="shared" si="21"/>
        <v/>
      </c>
      <c r="G118" s="22" t="str">
        <f t="shared" si="21"/>
        <v/>
      </c>
      <c r="H118" s="22" t="str">
        <f t="shared" si="21"/>
        <v>X</v>
      </c>
      <c r="I118" s="22" t="str">
        <f t="shared" si="21"/>
        <v/>
      </c>
      <c r="J118" s="22" t="str">
        <f t="shared" si="21"/>
        <v/>
      </c>
      <c r="K118" s="22" t="str">
        <f t="shared" si="21"/>
        <v/>
      </c>
      <c r="L118" s="22" t="str">
        <f t="shared" si="21"/>
        <v/>
      </c>
      <c r="M118" s="22" t="str">
        <f t="shared" si="21"/>
        <v/>
      </c>
      <c r="N118" s="22" t="str">
        <f t="shared" si="21"/>
        <v/>
      </c>
      <c r="O118" s="22" t="str">
        <f t="shared" si="21"/>
        <v/>
      </c>
      <c r="P118" s="22" t="str">
        <f t="shared" si="21"/>
        <v/>
      </c>
      <c r="Q118" s="22" t="str">
        <f t="shared" si="21"/>
        <v/>
      </c>
      <c r="R118" t="s">
        <v>10138</v>
      </c>
      <c r="S118" t="s">
        <v>10139</v>
      </c>
      <c r="X118">
        <v>0</v>
      </c>
      <c r="Y118">
        <v>0</v>
      </c>
      <c r="AA118" s="32" t="str">
        <f t="shared" si="15"/>
        <v>1JBTVFGC</v>
      </c>
      <c r="AB118" s="32" t="b">
        <f t="shared" si="16"/>
        <v>1</v>
      </c>
      <c r="AC118" t="s">
        <v>10</v>
      </c>
      <c r="AD118" t="s">
        <v>10138</v>
      </c>
      <c r="AE118" t="s">
        <v>10139</v>
      </c>
      <c r="AF118" t="s">
        <v>9383</v>
      </c>
      <c r="AG118" s="61">
        <v>0</v>
      </c>
      <c r="AH118" s="61">
        <v>43301.481562881941</v>
      </c>
      <c r="AI118" s="61" t="s">
        <v>12387</v>
      </c>
      <c r="AJ118" t="s">
        <v>9398</v>
      </c>
      <c r="AK118" t="s">
        <v>9398</v>
      </c>
      <c r="AL118" s="61">
        <v>43301.481562881941</v>
      </c>
      <c r="AM118">
        <v>0</v>
      </c>
      <c r="AN118" t="s">
        <v>9383</v>
      </c>
      <c r="AO118" t="s">
        <v>9383</v>
      </c>
      <c r="AP118">
        <v>0</v>
      </c>
      <c r="AQ118">
        <v>0</v>
      </c>
    </row>
    <row r="119" spans="1:43" x14ac:dyDescent="0.35">
      <c r="A119" s="47">
        <v>43126</v>
      </c>
      <c r="B119" s="47">
        <v>43208</v>
      </c>
      <c r="C119" s="47"/>
      <c r="D119" s="46" t="s">
        <v>9570</v>
      </c>
      <c r="E119" s="22" t="str">
        <f t="shared" si="21"/>
        <v>X</v>
      </c>
      <c r="F119" s="22" t="str">
        <f t="shared" si="21"/>
        <v>X</v>
      </c>
      <c r="G119" s="22" t="str">
        <f t="shared" si="21"/>
        <v/>
      </c>
      <c r="H119" s="22" t="str">
        <f t="shared" si="21"/>
        <v>X</v>
      </c>
      <c r="I119" s="22" t="str">
        <f t="shared" si="21"/>
        <v/>
      </c>
      <c r="J119" s="22" t="str">
        <f t="shared" si="21"/>
        <v/>
      </c>
      <c r="K119" s="22" t="str">
        <f t="shared" si="21"/>
        <v/>
      </c>
      <c r="L119" s="22" t="str">
        <f t="shared" si="21"/>
        <v>X</v>
      </c>
      <c r="M119" s="22" t="str">
        <f t="shared" si="21"/>
        <v/>
      </c>
      <c r="N119" s="22" t="str">
        <f t="shared" si="21"/>
        <v/>
      </c>
      <c r="O119" s="22" t="str">
        <f t="shared" si="21"/>
        <v/>
      </c>
      <c r="P119" s="22" t="str">
        <f t="shared" si="21"/>
        <v>X</v>
      </c>
      <c r="Q119" s="22" t="str">
        <f t="shared" si="21"/>
        <v/>
      </c>
      <c r="R119" t="s">
        <v>3321</v>
      </c>
      <c r="S119" t="s">
        <v>3322</v>
      </c>
      <c r="X119">
        <v>0</v>
      </c>
      <c r="Y119">
        <v>0</v>
      </c>
      <c r="AA119" s="32" t="str">
        <f t="shared" si="15"/>
        <v>1JBTVFGJ</v>
      </c>
      <c r="AB119" s="32" t="b">
        <f t="shared" si="16"/>
        <v>1</v>
      </c>
      <c r="AC119" t="s">
        <v>10</v>
      </c>
      <c r="AD119" t="s">
        <v>3321</v>
      </c>
      <c r="AE119" t="s">
        <v>3322</v>
      </c>
      <c r="AF119" t="s">
        <v>9383</v>
      </c>
      <c r="AG119" s="61">
        <v>0</v>
      </c>
      <c r="AH119" s="61">
        <v>42915.715770949071</v>
      </c>
      <c r="AI119" s="61" t="s">
        <v>12388</v>
      </c>
      <c r="AJ119" t="s">
        <v>9398</v>
      </c>
      <c r="AK119" t="s">
        <v>9398</v>
      </c>
      <c r="AL119" s="61">
        <v>42915.715770949071</v>
      </c>
      <c r="AM119">
        <v>0</v>
      </c>
      <c r="AN119" t="s">
        <v>9383</v>
      </c>
      <c r="AO119" t="s">
        <v>9383</v>
      </c>
      <c r="AP119">
        <v>0</v>
      </c>
      <c r="AQ119">
        <v>0</v>
      </c>
    </row>
    <row r="120" spans="1:43" x14ac:dyDescent="0.35">
      <c r="A120" s="47">
        <v>43126</v>
      </c>
      <c r="B120" s="47">
        <v>43208</v>
      </c>
      <c r="C120" s="47"/>
      <c r="D120" s="46" t="s">
        <v>9570</v>
      </c>
      <c r="E120" s="22" t="str">
        <f t="shared" si="21"/>
        <v>X</v>
      </c>
      <c r="F120" s="22" t="str">
        <f t="shared" si="21"/>
        <v>X</v>
      </c>
      <c r="G120" s="22" t="str">
        <f t="shared" si="21"/>
        <v/>
      </c>
      <c r="H120" s="22" t="str">
        <f t="shared" si="21"/>
        <v>X</v>
      </c>
      <c r="I120" s="22" t="str">
        <f t="shared" si="21"/>
        <v/>
      </c>
      <c r="J120" s="22" t="str">
        <f t="shared" si="21"/>
        <v/>
      </c>
      <c r="K120" s="22" t="str">
        <f t="shared" si="21"/>
        <v/>
      </c>
      <c r="L120" s="22" t="str">
        <f t="shared" si="21"/>
        <v>X</v>
      </c>
      <c r="M120" s="22" t="str">
        <f t="shared" si="21"/>
        <v/>
      </c>
      <c r="N120" s="22" t="str">
        <f t="shared" si="21"/>
        <v/>
      </c>
      <c r="O120" s="22" t="str">
        <f t="shared" si="21"/>
        <v/>
      </c>
      <c r="P120" s="22" t="str">
        <f t="shared" si="21"/>
        <v>X</v>
      </c>
      <c r="Q120" s="22" t="str">
        <f t="shared" si="21"/>
        <v/>
      </c>
      <c r="R120" t="s">
        <v>3323</v>
      </c>
      <c r="S120" t="s">
        <v>3324</v>
      </c>
      <c r="X120">
        <v>0</v>
      </c>
      <c r="Y120">
        <v>0</v>
      </c>
      <c r="AA120" s="32" t="str">
        <f t="shared" si="15"/>
        <v>1JBTVFKJ</v>
      </c>
      <c r="AB120" s="32" t="b">
        <f t="shared" si="16"/>
        <v>1</v>
      </c>
      <c r="AC120" t="s">
        <v>10</v>
      </c>
      <c r="AD120" t="s">
        <v>3323</v>
      </c>
      <c r="AE120" t="s">
        <v>3324</v>
      </c>
      <c r="AF120" t="s">
        <v>9383</v>
      </c>
      <c r="AG120" s="61">
        <v>0</v>
      </c>
      <c r="AH120" s="61">
        <v>42915.715771030096</v>
      </c>
      <c r="AI120" s="61" t="s">
        <v>12389</v>
      </c>
      <c r="AJ120" t="s">
        <v>9398</v>
      </c>
      <c r="AK120" t="s">
        <v>9398</v>
      </c>
      <c r="AL120" s="61">
        <v>42915.715771030096</v>
      </c>
      <c r="AM120">
        <v>0</v>
      </c>
      <c r="AN120" t="s">
        <v>9383</v>
      </c>
      <c r="AO120" t="s">
        <v>9383</v>
      </c>
      <c r="AP120">
        <v>0</v>
      </c>
      <c r="AQ120">
        <v>0</v>
      </c>
    </row>
    <row r="121" spans="1:43" x14ac:dyDescent="0.35">
      <c r="A121" s="47"/>
      <c r="B121" s="47">
        <v>43208</v>
      </c>
      <c r="C121" s="47"/>
      <c r="D121" s="46"/>
      <c r="E121" s="22" t="str">
        <f t="shared" si="21"/>
        <v>X</v>
      </c>
      <c r="F121" s="22" t="str">
        <f t="shared" si="21"/>
        <v/>
      </c>
      <c r="G121" s="22" t="str">
        <f t="shared" si="21"/>
        <v/>
      </c>
      <c r="H121" s="22" t="str">
        <f t="shared" si="21"/>
        <v>X</v>
      </c>
      <c r="I121" s="22" t="str">
        <f t="shared" si="21"/>
        <v/>
      </c>
      <c r="J121" s="22" t="str">
        <f t="shared" si="21"/>
        <v/>
      </c>
      <c r="K121" s="22" t="str">
        <f t="shared" si="21"/>
        <v/>
      </c>
      <c r="L121" s="22" t="str">
        <f t="shared" si="21"/>
        <v/>
      </c>
      <c r="M121" s="22" t="str">
        <f t="shared" si="21"/>
        <v/>
      </c>
      <c r="N121" s="22" t="str">
        <f t="shared" si="21"/>
        <v/>
      </c>
      <c r="O121" s="22" t="str">
        <f t="shared" si="21"/>
        <v/>
      </c>
      <c r="P121" s="22" t="str">
        <f t="shared" si="21"/>
        <v/>
      </c>
      <c r="Q121" s="22" t="str">
        <f t="shared" si="21"/>
        <v/>
      </c>
      <c r="R121" t="s">
        <v>10142</v>
      </c>
      <c r="S121" t="s">
        <v>10143</v>
      </c>
      <c r="X121">
        <v>0</v>
      </c>
      <c r="Y121">
        <v>0</v>
      </c>
      <c r="AA121" s="32" t="str">
        <f t="shared" si="15"/>
        <v>1JBTVFNC</v>
      </c>
      <c r="AB121" s="32" t="b">
        <f t="shared" si="16"/>
        <v>1</v>
      </c>
      <c r="AC121" t="s">
        <v>10</v>
      </c>
      <c r="AD121" t="s">
        <v>10142</v>
      </c>
      <c r="AE121" t="s">
        <v>10143</v>
      </c>
      <c r="AF121" t="s">
        <v>9383</v>
      </c>
      <c r="AG121" s="61">
        <v>0</v>
      </c>
      <c r="AH121" s="61">
        <v>43301.481562997687</v>
      </c>
      <c r="AI121" s="61" t="s">
        <v>12390</v>
      </c>
      <c r="AJ121" t="s">
        <v>9398</v>
      </c>
      <c r="AK121" t="s">
        <v>9398</v>
      </c>
      <c r="AL121" s="61">
        <v>43301.481562997687</v>
      </c>
      <c r="AM121">
        <v>0</v>
      </c>
      <c r="AN121" t="s">
        <v>9383</v>
      </c>
      <c r="AO121" t="s">
        <v>9383</v>
      </c>
      <c r="AP121">
        <v>0</v>
      </c>
      <c r="AQ121">
        <v>0</v>
      </c>
    </row>
    <row r="122" spans="1:43" x14ac:dyDescent="0.35">
      <c r="A122" s="47">
        <v>43126</v>
      </c>
      <c r="B122" s="47">
        <v>43208</v>
      </c>
      <c r="C122" s="47"/>
      <c r="D122" s="46" t="s">
        <v>9570</v>
      </c>
      <c r="E122" s="22" t="str">
        <f t="shared" si="21"/>
        <v>X</v>
      </c>
      <c r="F122" s="22" t="str">
        <f t="shared" si="21"/>
        <v/>
      </c>
      <c r="G122" s="22" t="str">
        <f t="shared" si="21"/>
        <v/>
      </c>
      <c r="H122" s="22" t="str">
        <f t="shared" si="21"/>
        <v>X</v>
      </c>
      <c r="I122" s="22" t="str">
        <f t="shared" si="21"/>
        <v/>
      </c>
      <c r="J122" s="22" t="str">
        <f t="shared" si="21"/>
        <v/>
      </c>
      <c r="K122" s="22" t="str">
        <f t="shared" si="21"/>
        <v/>
      </c>
      <c r="L122" s="22" t="str">
        <f t="shared" si="21"/>
        <v>X</v>
      </c>
      <c r="M122" s="22" t="str">
        <f t="shared" si="21"/>
        <v/>
      </c>
      <c r="N122" s="22" t="str">
        <f t="shared" si="21"/>
        <v/>
      </c>
      <c r="O122" s="22" t="str">
        <f t="shared" si="21"/>
        <v/>
      </c>
      <c r="P122" s="22" t="str">
        <f t="shared" si="21"/>
        <v/>
      </c>
      <c r="Q122" s="22" t="str">
        <f t="shared" si="21"/>
        <v/>
      </c>
      <c r="R122" t="s">
        <v>3371</v>
      </c>
      <c r="S122" t="s">
        <v>3372</v>
      </c>
      <c r="X122">
        <v>0</v>
      </c>
      <c r="Y122">
        <v>0</v>
      </c>
      <c r="AA122" s="32" t="str">
        <f t="shared" si="15"/>
        <v>1JBTVFNJ</v>
      </c>
      <c r="AB122" s="32" t="b">
        <f t="shared" si="16"/>
        <v>1</v>
      </c>
      <c r="AC122" t="s">
        <v>10</v>
      </c>
      <c r="AD122" t="s">
        <v>3371</v>
      </c>
      <c r="AE122" t="s">
        <v>3372</v>
      </c>
      <c r="AF122" t="s">
        <v>9383</v>
      </c>
      <c r="AG122" s="61">
        <v>0</v>
      </c>
      <c r="AH122" s="61">
        <v>43301.481563113426</v>
      </c>
      <c r="AI122" s="61" t="s">
        <v>12391</v>
      </c>
      <c r="AJ122" t="s">
        <v>9398</v>
      </c>
      <c r="AK122" t="s">
        <v>9398</v>
      </c>
      <c r="AL122" s="61">
        <v>43301.481563113426</v>
      </c>
      <c r="AM122">
        <v>0</v>
      </c>
      <c r="AN122" t="s">
        <v>9383</v>
      </c>
      <c r="AO122" t="s">
        <v>9383</v>
      </c>
      <c r="AP122">
        <v>0</v>
      </c>
      <c r="AQ122">
        <v>0</v>
      </c>
    </row>
    <row r="123" spans="1:43" x14ac:dyDescent="0.35">
      <c r="A123" s="47">
        <v>43320</v>
      </c>
      <c r="B123" s="47"/>
      <c r="C123" s="47"/>
      <c r="D123" s="46" t="s">
        <v>11360</v>
      </c>
      <c r="E123" s="22" t="str">
        <f t="shared" si="21"/>
        <v>X</v>
      </c>
      <c r="F123" s="22" t="str">
        <f t="shared" si="21"/>
        <v/>
      </c>
      <c r="G123" s="22" t="str">
        <f t="shared" si="21"/>
        <v/>
      </c>
      <c r="H123" s="22" t="str">
        <f t="shared" si="21"/>
        <v>X</v>
      </c>
      <c r="I123" s="22" t="str">
        <f t="shared" si="21"/>
        <v/>
      </c>
      <c r="J123" s="22" t="str">
        <f t="shared" si="21"/>
        <v/>
      </c>
      <c r="K123" s="22" t="str">
        <f t="shared" si="21"/>
        <v/>
      </c>
      <c r="L123" s="22" t="str">
        <f t="shared" si="21"/>
        <v/>
      </c>
      <c r="M123" s="22" t="str">
        <f t="shared" si="21"/>
        <v/>
      </c>
      <c r="N123" s="22" t="str">
        <f t="shared" si="21"/>
        <v/>
      </c>
      <c r="O123" s="22" t="str">
        <f t="shared" si="21"/>
        <v/>
      </c>
      <c r="P123" s="22" t="str">
        <f t="shared" si="21"/>
        <v/>
      </c>
      <c r="Q123" s="22" t="str">
        <f t="shared" si="21"/>
        <v/>
      </c>
      <c r="R123" t="s">
        <v>11358</v>
      </c>
      <c r="S123" t="s">
        <v>11359</v>
      </c>
      <c r="X123">
        <v>0</v>
      </c>
      <c r="Y123">
        <v>0</v>
      </c>
      <c r="AA123" s="32" t="str">
        <f t="shared" si="15"/>
        <v>1JBTVFOC</v>
      </c>
      <c r="AB123" s="32" t="b">
        <f t="shared" si="16"/>
        <v>1</v>
      </c>
      <c r="AC123" t="s">
        <v>10</v>
      </c>
      <c r="AD123" t="s">
        <v>11358</v>
      </c>
      <c r="AE123" t="s">
        <v>11359</v>
      </c>
      <c r="AF123" t="s">
        <v>9383</v>
      </c>
      <c r="AG123" s="61">
        <v>0</v>
      </c>
      <c r="AH123" s="61">
        <v>43320.609265127314</v>
      </c>
      <c r="AI123" s="61" t="s">
        <v>12392</v>
      </c>
      <c r="AJ123" t="s">
        <v>9398</v>
      </c>
      <c r="AK123" t="s">
        <v>9398</v>
      </c>
      <c r="AL123" s="61">
        <v>43320.609265127314</v>
      </c>
      <c r="AM123">
        <v>0</v>
      </c>
      <c r="AN123" t="s">
        <v>9383</v>
      </c>
      <c r="AO123" t="s">
        <v>9383</v>
      </c>
      <c r="AP123">
        <v>0</v>
      </c>
      <c r="AQ123">
        <v>0</v>
      </c>
    </row>
    <row r="124" spans="1:43" x14ac:dyDescent="0.35">
      <c r="A124" s="47">
        <v>43126</v>
      </c>
      <c r="B124" s="47">
        <v>43208</v>
      </c>
      <c r="C124" s="47"/>
      <c r="D124" s="46" t="s">
        <v>9570</v>
      </c>
      <c r="E124" s="22" t="str">
        <f t="shared" si="21"/>
        <v>X</v>
      </c>
      <c r="F124" s="22" t="str">
        <f t="shared" si="21"/>
        <v>X</v>
      </c>
      <c r="G124" s="22" t="str">
        <f t="shared" si="21"/>
        <v/>
      </c>
      <c r="H124" s="22" t="str">
        <f t="shared" si="21"/>
        <v>X</v>
      </c>
      <c r="I124" s="22" t="str">
        <f t="shared" si="21"/>
        <v/>
      </c>
      <c r="J124" s="22" t="str">
        <f t="shared" si="21"/>
        <v/>
      </c>
      <c r="K124" s="22" t="str">
        <f t="shared" si="21"/>
        <v/>
      </c>
      <c r="L124" s="22" t="str">
        <f t="shared" si="21"/>
        <v>X</v>
      </c>
      <c r="M124" s="22" t="str">
        <f t="shared" si="21"/>
        <v/>
      </c>
      <c r="N124" s="22" t="str">
        <f t="shared" si="21"/>
        <v/>
      </c>
      <c r="O124" s="22" t="str">
        <f t="shared" si="21"/>
        <v/>
      </c>
      <c r="P124" s="22" t="str">
        <f t="shared" si="21"/>
        <v>X</v>
      </c>
      <c r="Q124" s="22" t="str">
        <f t="shared" si="21"/>
        <v/>
      </c>
      <c r="R124" t="s">
        <v>3325</v>
      </c>
      <c r="S124" t="s">
        <v>3326</v>
      </c>
      <c r="X124">
        <v>0</v>
      </c>
      <c r="Y124">
        <v>0</v>
      </c>
      <c r="AA124" s="32" t="str">
        <f t="shared" si="15"/>
        <v>1JBTVFTJ</v>
      </c>
      <c r="AB124" s="32" t="b">
        <f t="shared" si="16"/>
        <v>1</v>
      </c>
      <c r="AC124" t="s">
        <v>10</v>
      </c>
      <c r="AD124" t="s">
        <v>3325</v>
      </c>
      <c r="AE124" t="s">
        <v>3326</v>
      </c>
      <c r="AF124" t="s">
        <v>9383</v>
      </c>
      <c r="AG124" s="61">
        <v>0</v>
      </c>
      <c r="AH124" s="61">
        <v>42915.715771145835</v>
      </c>
      <c r="AI124" s="61" t="s">
        <v>12393</v>
      </c>
      <c r="AJ124" t="s">
        <v>9398</v>
      </c>
      <c r="AK124" t="s">
        <v>9398</v>
      </c>
      <c r="AL124" s="61">
        <v>42915.715771145835</v>
      </c>
      <c r="AM124">
        <v>0</v>
      </c>
      <c r="AN124" t="s">
        <v>9383</v>
      </c>
      <c r="AO124" t="s">
        <v>9383</v>
      </c>
      <c r="AP124">
        <v>0</v>
      </c>
      <c r="AQ124">
        <v>0</v>
      </c>
    </row>
    <row r="125" spans="1:43" x14ac:dyDescent="0.35">
      <c r="A125" s="47"/>
      <c r="B125" s="47"/>
      <c r="C125" s="47"/>
      <c r="D125" s="46"/>
      <c r="E125" s="22" t="str">
        <f t="shared" ref="E125:Q134" si="22">IF(ISERROR(VLOOKUP(E$4&amp;$R125,$AA:$AA,1,0)),"","X")</f>
        <v>X</v>
      </c>
      <c r="F125" s="22" t="str">
        <f t="shared" si="22"/>
        <v>X</v>
      </c>
      <c r="G125" s="22" t="str">
        <f t="shared" si="22"/>
        <v/>
      </c>
      <c r="H125" s="22" t="str">
        <f t="shared" si="22"/>
        <v/>
      </c>
      <c r="I125" s="22" t="str">
        <f t="shared" si="22"/>
        <v/>
      </c>
      <c r="J125" s="22" t="str">
        <f t="shared" si="22"/>
        <v/>
      </c>
      <c r="K125" s="22" t="str">
        <f t="shared" si="22"/>
        <v/>
      </c>
      <c r="L125" s="22" t="str">
        <f t="shared" si="22"/>
        <v/>
      </c>
      <c r="M125" s="22" t="str">
        <f t="shared" si="22"/>
        <v/>
      </c>
      <c r="N125" s="22" t="str">
        <f t="shared" si="22"/>
        <v/>
      </c>
      <c r="O125" s="22" t="str">
        <f t="shared" si="22"/>
        <v/>
      </c>
      <c r="P125" s="22" t="str">
        <f t="shared" si="22"/>
        <v>X</v>
      </c>
      <c r="Q125" s="22" t="str">
        <f t="shared" si="22"/>
        <v/>
      </c>
      <c r="R125" t="s">
        <v>3327</v>
      </c>
      <c r="S125" t="s">
        <v>3328</v>
      </c>
      <c r="X125">
        <v>0</v>
      </c>
      <c r="Y125">
        <v>0</v>
      </c>
      <c r="AA125" s="32" t="str">
        <f t="shared" si="15"/>
        <v>1JBTVFWJ</v>
      </c>
      <c r="AB125" s="32" t="b">
        <f t="shared" si="16"/>
        <v>1</v>
      </c>
      <c r="AC125" t="s">
        <v>10</v>
      </c>
      <c r="AD125" t="s">
        <v>3327</v>
      </c>
      <c r="AE125" t="s">
        <v>3328</v>
      </c>
      <c r="AF125" t="s">
        <v>9383</v>
      </c>
      <c r="AG125" s="61">
        <v>0</v>
      </c>
      <c r="AH125" s="61">
        <v>42915.715771215277</v>
      </c>
      <c r="AI125" s="61" t="s">
        <v>12394</v>
      </c>
      <c r="AJ125" t="s">
        <v>9398</v>
      </c>
      <c r="AK125" t="s">
        <v>9398</v>
      </c>
      <c r="AL125" s="61">
        <v>42915.715771215277</v>
      </c>
      <c r="AM125">
        <v>0</v>
      </c>
      <c r="AN125" t="s">
        <v>9383</v>
      </c>
      <c r="AO125" t="s">
        <v>9383</v>
      </c>
      <c r="AP125">
        <v>0</v>
      </c>
      <c r="AQ125">
        <v>0</v>
      </c>
    </row>
    <row r="126" spans="1:43" x14ac:dyDescent="0.35">
      <c r="A126" s="47"/>
      <c r="B126" s="47"/>
      <c r="C126" s="47"/>
      <c r="D126" s="46"/>
      <c r="E126" s="22" t="str">
        <f t="shared" si="22"/>
        <v>X</v>
      </c>
      <c r="F126" s="22" t="str">
        <f t="shared" si="22"/>
        <v>X</v>
      </c>
      <c r="G126" s="22" t="str">
        <f t="shared" si="22"/>
        <v/>
      </c>
      <c r="H126" s="22" t="str">
        <f t="shared" si="22"/>
        <v/>
      </c>
      <c r="I126" s="22" t="str">
        <f t="shared" si="22"/>
        <v/>
      </c>
      <c r="J126" s="22" t="str">
        <f t="shared" si="22"/>
        <v/>
      </c>
      <c r="K126" s="22" t="str">
        <f t="shared" si="22"/>
        <v/>
      </c>
      <c r="L126" s="22" t="str">
        <f t="shared" si="22"/>
        <v/>
      </c>
      <c r="M126" s="22" t="str">
        <f t="shared" si="22"/>
        <v/>
      </c>
      <c r="N126" s="22" t="str">
        <f t="shared" si="22"/>
        <v/>
      </c>
      <c r="O126" s="22" t="str">
        <f t="shared" si="22"/>
        <v/>
      </c>
      <c r="P126" s="22" t="str">
        <f t="shared" si="22"/>
        <v>X</v>
      </c>
      <c r="Q126" s="22" t="str">
        <f t="shared" si="22"/>
        <v/>
      </c>
      <c r="R126" t="s">
        <v>3329</v>
      </c>
      <c r="S126" t="s">
        <v>3330</v>
      </c>
      <c r="X126">
        <v>0</v>
      </c>
      <c r="Y126">
        <v>0</v>
      </c>
      <c r="AA126" s="32" t="str">
        <f t="shared" si="15"/>
        <v>1JBTVJKJ</v>
      </c>
      <c r="AB126" s="32" t="b">
        <f t="shared" si="16"/>
        <v>1</v>
      </c>
      <c r="AC126" t="s">
        <v>10</v>
      </c>
      <c r="AD126" t="s">
        <v>3329</v>
      </c>
      <c r="AE126" t="s">
        <v>3330</v>
      </c>
      <c r="AF126" t="s">
        <v>9383</v>
      </c>
      <c r="AG126" s="61">
        <v>0</v>
      </c>
      <c r="AH126" s="61">
        <v>42915.715771296294</v>
      </c>
      <c r="AI126" s="61" t="s">
        <v>12395</v>
      </c>
      <c r="AJ126" t="s">
        <v>9398</v>
      </c>
      <c r="AK126" t="s">
        <v>9398</v>
      </c>
      <c r="AL126" s="61">
        <v>42915.715771296294</v>
      </c>
      <c r="AM126">
        <v>0</v>
      </c>
      <c r="AN126" t="s">
        <v>9383</v>
      </c>
      <c r="AO126" t="s">
        <v>9383</v>
      </c>
      <c r="AP126">
        <v>0</v>
      </c>
      <c r="AQ126">
        <v>0</v>
      </c>
    </row>
    <row r="127" spans="1:43" x14ac:dyDescent="0.35">
      <c r="A127" s="47">
        <v>43126</v>
      </c>
      <c r="B127" s="47">
        <v>43208</v>
      </c>
      <c r="C127" s="47"/>
      <c r="D127" s="46" t="s">
        <v>9570</v>
      </c>
      <c r="E127" s="22" t="str">
        <f t="shared" si="22"/>
        <v>X</v>
      </c>
      <c r="F127" s="22" t="str">
        <f t="shared" si="22"/>
        <v/>
      </c>
      <c r="G127" s="22" t="str">
        <f t="shared" si="22"/>
        <v/>
      </c>
      <c r="H127" s="22" t="str">
        <f t="shared" si="22"/>
        <v>X</v>
      </c>
      <c r="I127" s="22" t="str">
        <f t="shared" si="22"/>
        <v/>
      </c>
      <c r="J127" s="22" t="str">
        <f t="shared" si="22"/>
        <v/>
      </c>
      <c r="K127" s="22" t="str">
        <f t="shared" si="22"/>
        <v/>
      </c>
      <c r="L127" s="22" t="str">
        <f t="shared" si="22"/>
        <v>X</v>
      </c>
      <c r="M127" s="22" t="str">
        <f t="shared" si="22"/>
        <v/>
      </c>
      <c r="N127" s="22" t="str">
        <f t="shared" si="22"/>
        <v/>
      </c>
      <c r="O127" s="22" t="str">
        <f t="shared" si="22"/>
        <v/>
      </c>
      <c r="P127" s="22" t="str">
        <f t="shared" si="22"/>
        <v/>
      </c>
      <c r="Q127" s="22" t="str">
        <f t="shared" si="22"/>
        <v/>
      </c>
      <c r="R127" t="s">
        <v>3373</v>
      </c>
      <c r="S127" t="s">
        <v>3374</v>
      </c>
      <c r="X127">
        <v>0</v>
      </c>
      <c r="Y127">
        <v>0</v>
      </c>
      <c r="AA127" s="32" t="str">
        <f t="shared" si="15"/>
        <v>1JBTVMKJ</v>
      </c>
      <c r="AB127" s="32" t="b">
        <f t="shared" si="16"/>
        <v>1</v>
      </c>
      <c r="AC127" t="s">
        <v>10</v>
      </c>
      <c r="AD127" t="s">
        <v>3373</v>
      </c>
      <c r="AE127" t="s">
        <v>3374</v>
      </c>
      <c r="AF127" t="s">
        <v>9383</v>
      </c>
      <c r="AG127" s="61">
        <v>0</v>
      </c>
      <c r="AH127" s="61">
        <v>43127.358955868054</v>
      </c>
      <c r="AI127" s="61" t="s">
        <v>12396</v>
      </c>
      <c r="AJ127" t="s">
        <v>9398</v>
      </c>
      <c r="AK127" t="s">
        <v>9398</v>
      </c>
      <c r="AL127" s="61">
        <v>43127.358955868054</v>
      </c>
      <c r="AM127">
        <v>0</v>
      </c>
      <c r="AN127" t="s">
        <v>9383</v>
      </c>
      <c r="AO127" t="s">
        <v>9383</v>
      </c>
      <c r="AP127">
        <v>0</v>
      </c>
      <c r="AQ127">
        <v>0</v>
      </c>
    </row>
    <row r="128" spans="1:43" x14ac:dyDescent="0.35">
      <c r="A128" s="47"/>
      <c r="B128" s="47"/>
      <c r="C128" s="47"/>
      <c r="D128" s="46"/>
      <c r="E128" s="22" t="str">
        <f t="shared" si="22"/>
        <v>X</v>
      </c>
      <c r="F128" s="22" t="str">
        <f t="shared" si="22"/>
        <v>X</v>
      </c>
      <c r="G128" s="22" t="str">
        <f t="shared" si="22"/>
        <v/>
      </c>
      <c r="H128" s="22" t="str">
        <f t="shared" si="22"/>
        <v/>
      </c>
      <c r="I128" s="22" t="str">
        <f t="shared" si="22"/>
        <v/>
      </c>
      <c r="J128" s="22" t="str">
        <f t="shared" si="22"/>
        <v/>
      </c>
      <c r="K128" s="22" t="str">
        <f t="shared" si="22"/>
        <v/>
      </c>
      <c r="L128" s="22" t="str">
        <f t="shared" si="22"/>
        <v/>
      </c>
      <c r="M128" s="22" t="str">
        <f t="shared" si="22"/>
        <v/>
      </c>
      <c r="N128" s="22" t="str">
        <f t="shared" si="22"/>
        <v/>
      </c>
      <c r="O128" s="22" t="str">
        <f t="shared" si="22"/>
        <v/>
      </c>
      <c r="P128" s="22" t="str">
        <f t="shared" si="22"/>
        <v>X</v>
      </c>
      <c r="Q128" s="22" t="str">
        <f t="shared" si="22"/>
        <v/>
      </c>
      <c r="R128" t="s">
        <v>3331</v>
      </c>
      <c r="S128" t="s">
        <v>3332</v>
      </c>
      <c r="X128">
        <v>0</v>
      </c>
      <c r="Y128">
        <v>0</v>
      </c>
      <c r="AA128" s="32" t="str">
        <f t="shared" si="15"/>
        <v>1JBTVNNN</v>
      </c>
      <c r="AB128" s="32" t="b">
        <f t="shared" si="16"/>
        <v>1</v>
      </c>
      <c r="AC128" t="s">
        <v>10</v>
      </c>
      <c r="AD128" t="s">
        <v>3331</v>
      </c>
      <c r="AE128" t="s">
        <v>3332</v>
      </c>
      <c r="AF128" t="s">
        <v>9383</v>
      </c>
      <c r="AG128" s="61">
        <v>0</v>
      </c>
      <c r="AH128" s="61">
        <v>42915.715772534721</v>
      </c>
      <c r="AI128" s="61" t="s">
        <v>12397</v>
      </c>
      <c r="AJ128" t="s">
        <v>9398</v>
      </c>
      <c r="AK128" t="s">
        <v>9398</v>
      </c>
      <c r="AL128" s="61">
        <v>42915.715772534721</v>
      </c>
      <c r="AM128">
        <v>0</v>
      </c>
      <c r="AN128" t="s">
        <v>9383</v>
      </c>
      <c r="AO128" t="s">
        <v>9383</v>
      </c>
      <c r="AP128">
        <v>0</v>
      </c>
      <c r="AQ128">
        <v>0</v>
      </c>
    </row>
    <row r="129" spans="1:43" x14ac:dyDescent="0.35">
      <c r="A129" s="47">
        <v>43126</v>
      </c>
      <c r="B129" s="47">
        <v>43208</v>
      </c>
      <c r="C129" s="47"/>
      <c r="D129" s="46" t="s">
        <v>9570</v>
      </c>
      <c r="E129" s="22" t="str">
        <f t="shared" si="22"/>
        <v>X</v>
      </c>
      <c r="F129" s="22" t="str">
        <f t="shared" si="22"/>
        <v>X</v>
      </c>
      <c r="G129" s="22" t="str">
        <f t="shared" si="22"/>
        <v/>
      </c>
      <c r="H129" s="22" t="str">
        <f t="shared" si="22"/>
        <v>X</v>
      </c>
      <c r="I129" s="22" t="str">
        <f t="shared" si="22"/>
        <v/>
      </c>
      <c r="J129" s="22" t="str">
        <f t="shared" si="22"/>
        <v/>
      </c>
      <c r="K129" s="22" t="str">
        <f t="shared" si="22"/>
        <v/>
      </c>
      <c r="L129" s="22" t="str">
        <f t="shared" si="22"/>
        <v>X</v>
      </c>
      <c r="M129" s="22" t="str">
        <f t="shared" si="22"/>
        <v/>
      </c>
      <c r="N129" s="22" t="str">
        <f t="shared" si="22"/>
        <v/>
      </c>
      <c r="O129" s="22" t="str">
        <f t="shared" si="22"/>
        <v/>
      </c>
      <c r="P129" s="22" t="str">
        <f t="shared" si="22"/>
        <v>X</v>
      </c>
      <c r="Q129" s="22" t="str">
        <f t="shared" si="22"/>
        <v/>
      </c>
      <c r="R129" t="s">
        <v>3333</v>
      </c>
      <c r="S129" t="s">
        <v>3334</v>
      </c>
      <c r="X129">
        <v>0</v>
      </c>
      <c r="Y129">
        <v>0</v>
      </c>
      <c r="AA129" s="32" t="str">
        <f t="shared" si="15"/>
        <v>1JBTVNPN</v>
      </c>
      <c r="AB129" s="32" t="b">
        <f t="shared" si="16"/>
        <v>1</v>
      </c>
      <c r="AC129" t="s">
        <v>10</v>
      </c>
      <c r="AD129" t="s">
        <v>3333</v>
      </c>
      <c r="AE129" t="s">
        <v>3334</v>
      </c>
      <c r="AF129" t="s">
        <v>9383</v>
      </c>
      <c r="AG129" s="61">
        <v>0</v>
      </c>
      <c r="AH129" s="61">
        <v>42915.715772453703</v>
      </c>
      <c r="AI129" s="61" t="s">
        <v>12398</v>
      </c>
      <c r="AJ129" t="s">
        <v>9398</v>
      </c>
      <c r="AK129" t="s">
        <v>9398</v>
      </c>
      <c r="AL129" s="61">
        <v>42915.715772453703</v>
      </c>
      <c r="AM129">
        <v>0</v>
      </c>
      <c r="AN129" t="s">
        <v>9383</v>
      </c>
      <c r="AO129" t="s">
        <v>9383</v>
      </c>
      <c r="AP129">
        <v>0</v>
      </c>
      <c r="AQ129">
        <v>0</v>
      </c>
    </row>
    <row r="130" spans="1:43" x14ac:dyDescent="0.35">
      <c r="A130" s="47">
        <v>43126</v>
      </c>
      <c r="B130" s="47">
        <v>43208</v>
      </c>
      <c r="C130" s="47">
        <v>43264</v>
      </c>
      <c r="D130" s="46" t="s">
        <v>10836</v>
      </c>
      <c r="E130" s="22" t="str">
        <f t="shared" si="22"/>
        <v>X</v>
      </c>
      <c r="F130" s="22" t="str">
        <f t="shared" si="22"/>
        <v>X</v>
      </c>
      <c r="G130" s="22" t="str">
        <f t="shared" si="22"/>
        <v/>
      </c>
      <c r="H130" s="22" t="str">
        <f t="shared" si="22"/>
        <v>X</v>
      </c>
      <c r="I130" s="22" t="str">
        <f t="shared" si="22"/>
        <v>X</v>
      </c>
      <c r="J130" s="22" t="str">
        <f t="shared" si="22"/>
        <v>X</v>
      </c>
      <c r="K130" s="22" t="str">
        <f t="shared" si="22"/>
        <v/>
      </c>
      <c r="L130" s="22" t="str">
        <f t="shared" si="22"/>
        <v>X</v>
      </c>
      <c r="M130" s="22" t="str">
        <f t="shared" si="22"/>
        <v/>
      </c>
      <c r="N130" s="22" t="str">
        <f t="shared" si="22"/>
        <v/>
      </c>
      <c r="O130" s="22" t="str">
        <f t="shared" si="22"/>
        <v/>
      </c>
      <c r="P130" s="22" t="str">
        <f t="shared" si="22"/>
        <v>X</v>
      </c>
      <c r="Q130" s="22" t="str">
        <f t="shared" si="22"/>
        <v/>
      </c>
      <c r="R130" t="s">
        <v>3335</v>
      </c>
      <c r="S130" t="s">
        <v>3336</v>
      </c>
      <c r="X130">
        <v>0</v>
      </c>
      <c r="Y130">
        <v>0</v>
      </c>
      <c r="AA130" s="32" t="str">
        <f t="shared" si="15"/>
        <v>1JBTVNZN</v>
      </c>
      <c r="AB130" s="32" t="b">
        <f t="shared" si="16"/>
        <v>1</v>
      </c>
      <c r="AC130" t="s">
        <v>10</v>
      </c>
      <c r="AD130" t="s">
        <v>3335</v>
      </c>
      <c r="AE130" t="s">
        <v>3336</v>
      </c>
      <c r="AF130" t="s">
        <v>9383</v>
      </c>
      <c r="AG130" s="61">
        <v>0</v>
      </c>
      <c r="AH130" s="61">
        <v>42915.71577141204</v>
      </c>
      <c r="AI130" s="61" t="s">
        <v>12399</v>
      </c>
      <c r="AJ130" t="s">
        <v>9398</v>
      </c>
      <c r="AK130" t="s">
        <v>9398</v>
      </c>
      <c r="AL130" s="61">
        <v>42915.71577141204</v>
      </c>
      <c r="AM130">
        <v>0</v>
      </c>
      <c r="AN130" t="s">
        <v>9383</v>
      </c>
      <c r="AO130" t="s">
        <v>9383</v>
      </c>
      <c r="AP130">
        <v>0</v>
      </c>
      <c r="AQ130">
        <v>0</v>
      </c>
    </row>
    <row r="131" spans="1:43" x14ac:dyDescent="0.35">
      <c r="A131" s="47">
        <v>43126</v>
      </c>
      <c r="B131" s="47">
        <v>43208</v>
      </c>
      <c r="C131" s="47"/>
      <c r="D131" s="46" t="s">
        <v>9570</v>
      </c>
      <c r="E131" s="22" t="str">
        <f t="shared" si="22"/>
        <v>X</v>
      </c>
      <c r="F131" s="22" t="str">
        <f t="shared" si="22"/>
        <v/>
      </c>
      <c r="G131" s="22" t="str">
        <f t="shared" si="22"/>
        <v/>
      </c>
      <c r="H131" s="22" t="str">
        <f t="shared" si="22"/>
        <v>X</v>
      </c>
      <c r="I131" s="22" t="str">
        <f t="shared" si="22"/>
        <v/>
      </c>
      <c r="J131" s="22" t="str">
        <f t="shared" si="22"/>
        <v/>
      </c>
      <c r="K131" s="22" t="str">
        <f t="shared" si="22"/>
        <v/>
      </c>
      <c r="L131" s="22" t="str">
        <f t="shared" si="22"/>
        <v>X</v>
      </c>
      <c r="M131" s="22" t="str">
        <f t="shared" si="22"/>
        <v/>
      </c>
      <c r="N131" s="22" t="str">
        <f t="shared" si="22"/>
        <v/>
      </c>
      <c r="O131" s="22" t="str">
        <f t="shared" si="22"/>
        <v/>
      </c>
      <c r="P131" s="22" t="str">
        <f t="shared" si="22"/>
        <v/>
      </c>
      <c r="Q131" s="22" t="str">
        <f t="shared" si="22"/>
        <v/>
      </c>
      <c r="R131" t="s">
        <v>3375</v>
      </c>
      <c r="S131" t="s">
        <v>3376</v>
      </c>
      <c r="X131">
        <v>0</v>
      </c>
      <c r="Y131">
        <v>0</v>
      </c>
      <c r="AA131" s="32" t="str">
        <f t="shared" si="15"/>
        <v>1JBTVPGJ</v>
      </c>
      <c r="AB131" s="32" t="b">
        <f t="shared" si="16"/>
        <v>1</v>
      </c>
      <c r="AC131" t="s">
        <v>10</v>
      </c>
      <c r="AD131" t="s">
        <v>3375</v>
      </c>
      <c r="AE131" t="s">
        <v>3376</v>
      </c>
      <c r="AF131" t="s">
        <v>9383</v>
      </c>
      <c r="AG131" s="61">
        <v>0</v>
      </c>
      <c r="AH131" s="61">
        <v>43127.358955983793</v>
      </c>
      <c r="AI131" s="61" t="s">
        <v>12400</v>
      </c>
      <c r="AJ131" t="s">
        <v>9398</v>
      </c>
      <c r="AK131" t="s">
        <v>9398</v>
      </c>
      <c r="AL131" s="61">
        <v>43127.358955983793</v>
      </c>
      <c r="AM131">
        <v>0</v>
      </c>
      <c r="AN131" t="s">
        <v>9383</v>
      </c>
      <c r="AO131" t="s">
        <v>9383</v>
      </c>
      <c r="AP131">
        <v>0</v>
      </c>
      <c r="AQ131">
        <v>0</v>
      </c>
    </row>
    <row r="132" spans="1:43" x14ac:dyDescent="0.35">
      <c r="A132" s="47"/>
      <c r="B132" s="47"/>
      <c r="C132" s="47"/>
      <c r="D132" s="46"/>
      <c r="E132" s="22" t="str">
        <f t="shared" si="22"/>
        <v>X</v>
      </c>
      <c r="F132" s="22" t="str">
        <f t="shared" si="22"/>
        <v>X</v>
      </c>
      <c r="G132" s="22" t="str">
        <f t="shared" si="22"/>
        <v/>
      </c>
      <c r="H132" s="22" t="str">
        <f t="shared" si="22"/>
        <v/>
      </c>
      <c r="I132" s="22" t="str">
        <f t="shared" si="22"/>
        <v/>
      </c>
      <c r="J132" s="22" t="str">
        <f t="shared" si="22"/>
        <v/>
      </c>
      <c r="K132" s="22" t="str">
        <f t="shared" si="22"/>
        <v/>
      </c>
      <c r="L132" s="22" t="str">
        <f t="shared" si="22"/>
        <v/>
      </c>
      <c r="M132" s="22" t="str">
        <f t="shared" si="22"/>
        <v/>
      </c>
      <c r="N132" s="22" t="str">
        <f t="shared" si="22"/>
        <v/>
      </c>
      <c r="O132" s="22" t="str">
        <f t="shared" si="22"/>
        <v/>
      </c>
      <c r="P132" s="22" t="str">
        <f t="shared" si="22"/>
        <v>X</v>
      </c>
      <c r="Q132" s="22" t="str">
        <f t="shared" si="22"/>
        <v/>
      </c>
      <c r="R132" s="46" t="s">
        <v>3337</v>
      </c>
      <c r="S132" s="46" t="s">
        <v>3338</v>
      </c>
      <c r="T132" s="46"/>
      <c r="U132" s="46"/>
      <c r="V132" s="46"/>
      <c r="W132" s="46"/>
      <c r="X132" s="46">
        <v>0</v>
      </c>
      <c r="Y132" s="46">
        <v>0</v>
      </c>
      <c r="AA132" s="32" t="str">
        <f t="shared" si="15"/>
        <v>1JBTVPKJ</v>
      </c>
      <c r="AB132" s="32" t="b">
        <f t="shared" si="16"/>
        <v>1</v>
      </c>
      <c r="AC132" t="s">
        <v>10</v>
      </c>
      <c r="AD132" t="s">
        <v>3337</v>
      </c>
      <c r="AE132" t="s">
        <v>3338</v>
      </c>
      <c r="AF132" t="s">
        <v>9383</v>
      </c>
      <c r="AG132" s="61">
        <v>0</v>
      </c>
      <c r="AH132" s="61">
        <v>42915.715771493058</v>
      </c>
      <c r="AI132" s="61" t="s">
        <v>12401</v>
      </c>
      <c r="AJ132" t="s">
        <v>9398</v>
      </c>
      <c r="AK132" t="s">
        <v>9398</v>
      </c>
      <c r="AL132" s="61">
        <v>42915.715771493058</v>
      </c>
      <c r="AM132">
        <v>0</v>
      </c>
      <c r="AN132" t="s">
        <v>9383</v>
      </c>
      <c r="AO132" t="s">
        <v>9383</v>
      </c>
      <c r="AP132">
        <v>0</v>
      </c>
      <c r="AQ132">
        <v>0</v>
      </c>
    </row>
    <row r="133" spans="1:43" x14ac:dyDescent="0.35">
      <c r="A133" s="47">
        <v>43126</v>
      </c>
      <c r="B133" s="47">
        <v>43208</v>
      </c>
      <c r="C133" s="47"/>
      <c r="D133" s="46" t="s">
        <v>9570</v>
      </c>
      <c r="E133" s="22" t="str">
        <f t="shared" si="22"/>
        <v>X</v>
      </c>
      <c r="F133" s="22" t="str">
        <f t="shared" si="22"/>
        <v>X</v>
      </c>
      <c r="G133" s="22" t="str">
        <f t="shared" si="22"/>
        <v/>
      </c>
      <c r="H133" s="22" t="str">
        <f t="shared" si="22"/>
        <v>X</v>
      </c>
      <c r="I133" s="22" t="str">
        <f t="shared" si="22"/>
        <v/>
      </c>
      <c r="J133" s="22" t="str">
        <f t="shared" si="22"/>
        <v/>
      </c>
      <c r="K133" s="22" t="str">
        <f t="shared" si="22"/>
        <v/>
      </c>
      <c r="L133" s="22" t="str">
        <f t="shared" si="22"/>
        <v>X</v>
      </c>
      <c r="M133" s="22" t="str">
        <f t="shared" si="22"/>
        <v/>
      </c>
      <c r="N133" s="22" t="str">
        <f t="shared" si="22"/>
        <v/>
      </c>
      <c r="O133" s="22" t="str">
        <f t="shared" si="22"/>
        <v/>
      </c>
      <c r="P133" s="22" t="str">
        <f t="shared" si="22"/>
        <v>X</v>
      </c>
      <c r="Q133" s="22" t="str">
        <f t="shared" si="22"/>
        <v/>
      </c>
      <c r="R133" t="s">
        <v>3339</v>
      </c>
      <c r="S133" t="s">
        <v>3340</v>
      </c>
      <c r="X133">
        <v>0</v>
      </c>
      <c r="Y133">
        <v>0</v>
      </c>
      <c r="AA133" s="32" t="str">
        <f t="shared" ref="AA133:AA196" si="23">AC133&amp;AD133</f>
        <v>1JBTVRKJ</v>
      </c>
      <c r="AB133" s="32" t="b">
        <f t="shared" ref="AB133:AB196" si="24">VLOOKUP(AD133,R:S,2,0)=AE133</f>
        <v>1</v>
      </c>
      <c r="AC133" t="s">
        <v>10</v>
      </c>
      <c r="AD133" t="s">
        <v>3339</v>
      </c>
      <c r="AE133" t="s">
        <v>3340</v>
      </c>
      <c r="AF133" t="s">
        <v>9383</v>
      </c>
      <c r="AG133" s="61">
        <v>0</v>
      </c>
      <c r="AH133" s="61">
        <v>42915.7157715625</v>
      </c>
      <c r="AI133" s="61" t="s">
        <v>12402</v>
      </c>
      <c r="AJ133" t="s">
        <v>9398</v>
      </c>
      <c r="AK133" t="s">
        <v>9398</v>
      </c>
      <c r="AL133" s="61">
        <v>42915.7157715625</v>
      </c>
      <c r="AM133">
        <v>0</v>
      </c>
      <c r="AN133" t="s">
        <v>9383</v>
      </c>
      <c r="AO133" t="s">
        <v>9383</v>
      </c>
      <c r="AP133">
        <v>0</v>
      </c>
      <c r="AQ133">
        <v>0</v>
      </c>
    </row>
    <row r="134" spans="1:43" x14ac:dyDescent="0.35">
      <c r="A134" s="47"/>
      <c r="B134" s="47"/>
      <c r="C134" s="47"/>
      <c r="D134" s="46"/>
      <c r="E134" s="22" t="str">
        <f t="shared" si="22"/>
        <v>X</v>
      </c>
      <c r="F134" s="22" t="str">
        <f t="shared" si="22"/>
        <v>X</v>
      </c>
      <c r="G134" s="22" t="str">
        <f t="shared" si="22"/>
        <v/>
      </c>
      <c r="H134" s="22" t="str">
        <f t="shared" si="22"/>
        <v/>
      </c>
      <c r="I134" s="22" t="str">
        <f t="shared" si="22"/>
        <v/>
      </c>
      <c r="J134" s="22" t="str">
        <f t="shared" si="22"/>
        <v/>
      </c>
      <c r="K134" s="22" t="str">
        <f t="shared" si="22"/>
        <v/>
      </c>
      <c r="L134" s="22" t="str">
        <f t="shared" si="22"/>
        <v/>
      </c>
      <c r="M134" s="22" t="str">
        <f t="shared" si="22"/>
        <v/>
      </c>
      <c r="N134" s="22" t="str">
        <f t="shared" si="22"/>
        <v/>
      </c>
      <c r="O134" s="22" t="str">
        <f t="shared" si="22"/>
        <v/>
      </c>
      <c r="P134" s="22" t="str">
        <f t="shared" si="22"/>
        <v>X</v>
      </c>
      <c r="Q134" s="22" t="str">
        <f t="shared" si="22"/>
        <v/>
      </c>
      <c r="R134" t="s">
        <v>3341</v>
      </c>
      <c r="S134" t="s">
        <v>3342</v>
      </c>
      <c r="X134">
        <v>0</v>
      </c>
      <c r="Y134">
        <v>0</v>
      </c>
      <c r="AA134" s="32" t="str">
        <f t="shared" si="23"/>
        <v>1JBTVUEJ</v>
      </c>
      <c r="AB134" s="32" t="b">
        <f t="shared" si="24"/>
        <v>1</v>
      </c>
      <c r="AC134" t="s">
        <v>10</v>
      </c>
      <c r="AD134" t="s">
        <v>3341</v>
      </c>
      <c r="AE134" t="s">
        <v>3342</v>
      </c>
      <c r="AF134" t="s">
        <v>9383</v>
      </c>
      <c r="AG134" s="61">
        <v>0</v>
      </c>
      <c r="AH134" s="61">
        <v>42915.715772719908</v>
      </c>
      <c r="AI134" s="61" t="s">
        <v>12403</v>
      </c>
      <c r="AJ134" t="s">
        <v>9398</v>
      </c>
      <c r="AK134" t="s">
        <v>9398</v>
      </c>
      <c r="AL134" s="61">
        <v>42915.715772719908</v>
      </c>
      <c r="AM134">
        <v>0</v>
      </c>
      <c r="AN134" t="s">
        <v>9383</v>
      </c>
      <c r="AO134" t="s">
        <v>9383</v>
      </c>
      <c r="AP134">
        <v>0</v>
      </c>
      <c r="AQ134">
        <v>0</v>
      </c>
    </row>
    <row r="135" spans="1:43" x14ac:dyDescent="0.35">
      <c r="A135" s="47"/>
      <c r="B135" s="47">
        <v>43208</v>
      </c>
      <c r="C135" s="47"/>
      <c r="D135" s="46"/>
      <c r="E135" s="22" t="str">
        <f t="shared" ref="E135:Q144" si="25">IF(ISERROR(VLOOKUP(E$4&amp;$R135,$AA:$AA,1,0)),"","X")</f>
        <v>X</v>
      </c>
      <c r="F135" s="22" t="str">
        <f t="shared" si="25"/>
        <v>X</v>
      </c>
      <c r="G135" s="22" t="str">
        <f t="shared" si="25"/>
        <v/>
      </c>
      <c r="H135" s="22" t="str">
        <f t="shared" si="25"/>
        <v>X</v>
      </c>
      <c r="I135" s="22" t="str">
        <f t="shared" si="25"/>
        <v/>
      </c>
      <c r="J135" s="22" t="str">
        <f t="shared" si="25"/>
        <v/>
      </c>
      <c r="K135" s="22" t="str">
        <f t="shared" si="25"/>
        <v/>
      </c>
      <c r="L135" s="22" t="str">
        <f t="shared" si="25"/>
        <v/>
      </c>
      <c r="M135" s="22" t="str">
        <f t="shared" si="25"/>
        <v/>
      </c>
      <c r="N135" s="22" t="str">
        <f t="shared" si="25"/>
        <v/>
      </c>
      <c r="O135" s="22" t="str">
        <f t="shared" si="25"/>
        <v/>
      </c>
      <c r="P135" s="22" t="str">
        <f t="shared" si="25"/>
        <v>X</v>
      </c>
      <c r="Q135" s="22" t="str">
        <f t="shared" si="25"/>
        <v/>
      </c>
      <c r="R135" t="s">
        <v>3343</v>
      </c>
      <c r="S135" t="s">
        <v>10137</v>
      </c>
      <c r="X135">
        <v>0</v>
      </c>
      <c r="Y135">
        <v>0</v>
      </c>
      <c r="AA135" s="32" t="str">
        <f t="shared" si="23"/>
        <v>1JBTVUGC</v>
      </c>
      <c r="AB135" s="32" t="b">
        <f t="shared" si="24"/>
        <v>1</v>
      </c>
      <c r="AC135" t="s">
        <v>10</v>
      </c>
      <c r="AD135" t="s">
        <v>3343</v>
      </c>
      <c r="AE135" t="s">
        <v>10137</v>
      </c>
      <c r="AF135" t="s">
        <v>9383</v>
      </c>
      <c r="AG135" s="61">
        <v>0</v>
      </c>
      <c r="AH135" s="61">
        <v>43301.484424884256</v>
      </c>
      <c r="AI135" s="61" t="s">
        <v>12404</v>
      </c>
      <c r="AJ135" t="s">
        <v>9398</v>
      </c>
      <c r="AK135" t="s">
        <v>9398</v>
      </c>
      <c r="AL135" s="61">
        <v>42915.715771643518</v>
      </c>
      <c r="AM135">
        <v>0</v>
      </c>
      <c r="AN135" t="s">
        <v>9383</v>
      </c>
      <c r="AO135" t="s">
        <v>9383</v>
      </c>
      <c r="AP135">
        <v>0</v>
      </c>
      <c r="AQ135">
        <v>0</v>
      </c>
    </row>
    <row r="136" spans="1:43" x14ac:dyDescent="0.35">
      <c r="A136" s="47">
        <v>43126</v>
      </c>
      <c r="B136" s="47">
        <v>43208</v>
      </c>
      <c r="C136" s="47"/>
      <c r="D136" s="46" t="s">
        <v>9570</v>
      </c>
      <c r="E136" s="22" t="str">
        <f t="shared" si="25"/>
        <v>X</v>
      </c>
      <c r="F136" s="22" t="str">
        <f t="shared" si="25"/>
        <v>X</v>
      </c>
      <c r="G136" s="22" t="str">
        <f t="shared" si="25"/>
        <v/>
      </c>
      <c r="H136" s="22" t="str">
        <f t="shared" si="25"/>
        <v>X</v>
      </c>
      <c r="I136" s="22" t="str">
        <f t="shared" si="25"/>
        <v/>
      </c>
      <c r="J136" s="22" t="str">
        <f t="shared" si="25"/>
        <v/>
      </c>
      <c r="K136" s="22" t="str">
        <f t="shared" si="25"/>
        <v/>
      </c>
      <c r="L136" s="22" t="str">
        <f t="shared" si="25"/>
        <v>X</v>
      </c>
      <c r="M136" s="22" t="str">
        <f t="shared" si="25"/>
        <v/>
      </c>
      <c r="N136" s="22" t="str">
        <f t="shared" si="25"/>
        <v/>
      </c>
      <c r="O136" s="22" t="str">
        <f t="shared" si="25"/>
        <v/>
      </c>
      <c r="P136" s="22" t="str">
        <f t="shared" si="25"/>
        <v>X</v>
      </c>
      <c r="Q136" s="22" t="str">
        <f t="shared" si="25"/>
        <v/>
      </c>
      <c r="R136" t="s">
        <v>3344</v>
      </c>
      <c r="S136" t="s">
        <v>3345</v>
      </c>
      <c r="X136">
        <v>0</v>
      </c>
      <c r="Y136">
        <v>0</v>
      </c>
      <c r="AA136" s="32" t="str">
        <f t="shared" si="23"/>
        <v>1JBTVUGJ</v>
      </c>
      <c r="AB136" s="32" t="b">
        <f t="shared" si="24"/>
        <v>1</v>
      </c>
      <c r="AC136" t="s">
        <v>10</v>
      </c>
      <c r="AD136" t="s">
        <v>3344</v>
      </c>
      <c r="AE136" t="s">
        <v>3345</v>
      </c>
      <c r="AF136" t="s">
        <v>9383</v>
      </c>
      <c r="AG136" s="61">
        <v>0</v>
      </c>
      <c r="AH136" s="61">
        <v>42915.715771759256</v>
      </c>
      <c r="AI136" s="61" t="s">
        <v>12405</v>
      </c>
      <c r="AJ136" t="s">
        <v>9398</v>
      </c>
      <c r="AK136" t="s">
        <v>9398</v>
      </c>
      <c r="AL136" s="61">
        <v>42915.715771759256</v>
      </c>
      <c r="AM136">
        <v>0</v>
      </c>
      <c r="AN136" t="s">
        <v>9383</v>
      </c>
      <c r="AO136" t="s">
        <v>9383</v>
      </c>
      <c r="AP136">
        <v>0</v>
      </c>
      <c r="AQ136">
        <v>0</v>
      </c>
    </row>
    <row r="137" spans="1:43" x14ac:dyDescent="0.35">
      <c r="A137" s="47">
        <v>43368</v>
      </c>
      <c r="B137" s="47"/>
      <c r="C137" s="47"/>
      <c r="D137" s="46" t="s">
        <v>11428</v>
      </c>
      <c r="E137" s="22" t="str">
        <f t="shared" si="25"/>
        <v>X</v>
      </c>
      <c r="F137" s="22" t="str">
        <f t="shared" si="25"/>
        <v/>
      </c>
      <c r="G137" s="22" t="str">
        <f t="shared" si="25"/>
        <v/>
      </c>
      <c r="H137" s="22" t="str">
        <f t="shared" si="25"/>
        <v>X</v>
      </c>
      <c r="I137" s="22" t="str">
        <f t="shared" si="25"/>
        <v/>
      </c>
      <c r="J137" s="22" t="str">
        <f t="shared" si="25"/>
        <v/>
      </c>
      <c r="K137" s="22" t="str">
        <f t="shared" si="25"/>
        <v/>
      </c>
      <c r="L137" s="22" t="str">
        <f t="shared" si="25"/>
        <v/>
      </c>
      <c r="M137" s="22" t="str">
        <f t="shared" si="25"/>
        <v/>
      </c>
      <c r="N137" s="22" t="str">
        <f t="shared" si="25"/>
        <v/>
      </c>
      <c r="O137" s="22" t="str">
        <f t="shared" si="25"/>
        <v/>
      </c>
      <c r="P137" s="22" t="str">
        <f t="shared" si="25"/>
        <v/>
      </c>
      <c r="Q137" s="22" t="str">
        <f t="shared" si="25"/>
        <v/>
      </c>
      <c r="R137" t="s">
        <v>11429</v>
      </c>
      <c r="S137" t="s">
        <v>11430</v>
      </c>
      <c r="X137">
        <v>0</v>
      </c>
      <c r="Y137">
        <v>0</v>
      </c>
      <c r="AA137" s="32" t="str">
        <f t="shared" si="23"/>
        <v>1JBTVUGO</v>
      </c>
      <c r="AB137" s="32" t="b">
        <f t="shared" si="24"/>
        <v>1</v>
      </c>
      <c r="AC137" t="s">
        <v>10</v>
      </c>
      <c r="AD137" t="s">
        <v>11429</v>
      </c>
      <c r="AE137" t="s">
        <v>11430</v>
      </c>
      <c r="AF137" t="s">
        <v>9383</v>
      </c>
      <c r="AG137" s="61">
        <v>0</v>
      </c>
      <c r="AH137" s="61">
        <v>43367.807222453703</v>
      </c>
      <c r="AI137" s="61" t="s">
        <v>12406</v>
      </c>
      <c r="AJ137" t="s">
        <v>9398</v>
      </c>
      <c r="AK137" t="s">
        <v>9398</v>
      </c>
      <c r="AL137" s="61">
        <v>43367.807222453703</v>
      </c>
      <c r="AM137">
        <v>0</v>
      </c>
      <c r="AN137" t="s">
        <v>9383</v>
      </c>
      <c r="AO137" t="s">
        <v>9383</v>
      </c>
      <c r="AP137">
        <v>0</v>
      </c>
      <c r="AQ137">
        <v>0</v>
      </c>
    </row>
    <row r="138" spans="1:43" x14ac:dyDescent="0.35">
      <c r="A138" s="47">
        <v>43126</v>
      </c>
      <c r="B138" s="47">
        <v>43208</v>
      </c>
      <c r="C138" s="47"/>
      <c r="D138" s="46" t="s">
        <v>9570</v>
      </c>
      <c r="E138" s="22" t="str">
        <f t="shared" si="25"/>
        <v>X</v>
      </c>
      <c r="F138" s="22" t="str">
        <f t="shared" si="25"/>
        <v/>
      </c>
      <c r="G138" s="22" t="str">
        <f t="shared" si="25"/>
        <v/>
      </c>
      <c r="H138" s="22" t="str">
        <f t="shared" si="25"/>
        <v>X</v>
      </c>
      <c r="I138" s="22" t="str">
        <f t="shared" si="25"/>
        <v/>
      </c>
      <c r="J138" s="22" t="str">
        <f t="shared" si="25"/>
        <v/>
      </c>
      <c r="K138" s="22" t="str">
        <f t="shared" si="25"/>
        <v/>
      </c>
      <c r="L138" s="22" t="str">
        <f t="shared" si="25"/>
        <v>X</v>
      </c>
      <c r="M138" s="22" t="str">
        <f t="shared" si="25"/>
        <v/>
      </c>
      <c r="N138" s="22" t="str">
        <f t="shared" si="25"/>
        <v/>
      </c>
      <c r="O138" s="22" t="str">
        <f t="shared" si="25"/>
        <v/>
      </c>
      <c r="P138" s="22" t="str">
        <f t="shared" si="25"/>
        <v/>
      </c>
      <c r="Q138" s="22" t="str">
        <f t="shared" si="25"/>
        <v/>
      </c>
      <c r="R138" t="s">
        <v>3377</v>
      </c>
      <c r="S138" t="s">
        <v>3378</v>
      </c>
      <c r="X138">
        <v>0</v>
      </c>
      <c r="Y138">
        <v>0</v>
      </c>
      <c r="AA138" s="32" t="str">
        <f t="shared" si="23"/>
        <v>1JBTVUKJ</v>
      </c>
      <c r="AB138" s="32" t="b">
        <f t="shared" si="24"/>
        <v>1</v>
      </c>
      <c r="AC138" t="s">
        <v>10</v>
      </c>
      <c r="AD138" t="s">
        <v>3377</v>
      </c>
      <c r="AE138" t="s">
        <v>3378</v>
      </c>
      <c r="AF138" t="s">
        <v>9383</v>
      </c>
      <c r="AG138" s="61">
        <v>0</v>
      </c>
      <c r="AH138" s="61">
        <v>43127.358956099539</v>
      </c>
      <c r="AI138" s="61" t="s">
        <v>12407</v>
      </c>
      <c r="AJ138" t="s">
        <v>9398</v>
      </c>
      <c r="AK138" t="s">
        <v>9398</v>
      </c>
      <c r="AL138" s="61">
        <v>43127.358956099539</v>
      </c>
      <c r="AM138">
        <v>0</v>
      </c>
      <c r="AN138" t="s">
        <v>9383</v>
      </c>
      <c r="AO138" t="s">
        <v>9383</v>
      </c>
      <c r="AP138">
        <v>0</v>
      </c>
      <c r="AQ138">
        <v>0</v>
      </c>
    </row>
    <row r="139" spans="1:43" s="46" customFormat="1" x14ac:dyDescent="0.35">
      <c r="A139" s="47">
        <v>43126</v>
      </c>
      <c r="B139" s="47">
        <v>43208</v>
      </c>
      <c r="C139" s="47"/>
      <c r="D139" s="46" t="s">
        <v>9570</v>
      </c>
      <c r="E139" s="22" t="str">
        <f t="shared" si="25"/>
        <v>X</v>
      </c>
      <c r="F139" s="22" t="str">
        <f t="shared" si="25"/>
        <v/>
      </c>
      <c r="G139" s="22" t="str">
        <f t="shared" si="25"/>
        <v/>
      </c>
      <c r="H139" s="22" t="str">
        <f t="shared" si="25"/>
        <v>X</v>
      </c>
      <c r="I139" s="22" t="str">
        <f t="shared" si="25"/>
        <v/>
      </c>
      <c r="J139" s="22" t="str">
        <f t="shared" si="25"/>
        <v/>
      </c>
      <c r="K139" s="22" t="str">
        <f t="shared" si="25"/>
        <v/>
      </c>
      <c r="L139" s="22" t="str">
        <f t="shared" si="25"/>
        <v>X</v>
      </c>
      <c r="M139" s="22" t="str">
        <f t="shared" si="25"/>
        <v/>
      </c>
      <c r="N139" s="22" t="str">
        <f t="shared" si="25"/>
        <v/>
      </c>
      <c r="O139" s="22" t="str">
        <f t="shared" si="25"/>
        <v/>
      </c>
      <c r="P139" s="22" t="str">
        <f t="shared" si="25"/>
        <v/>
      </c>
      <c r="Q139" s="22" t="str">
        <f t="shared" si="25"/>
        <v/>
      </c>
      <c r="R139" t="s">
        <v>3379</v>
      </c>
      <c r="S139" t="s">
        <v>3380</v>
      </c>
      <c r="T139"/>
      <c r="U139"/>
      <c r="V139"/>
      <c r="W139"/>
      <c r="X139">
        <v>0</v>
      </c>
      <c r="Y139">
        <v>0</v>
      </c>
      <c r="AA139" s="32" t="str">
        <f t="shared" si="23"/>
        <v>1JBTVUKN</v>
      </c>
      <c r="AB139" s="32" t="b">
        <f t="shared" si="24"/>
        <v>1</v>
      </c>
      <c r="AC139" s="46" t="s">
        <v>10</v>
      </c>
      <c r="AD139" s="46" t="s">
        <v>3379</v>
      </c>
      <c r="AE139" s="46" t="s">
        <v>3380</v>
      </c>
      <c r="AF139" s="46" t="s">
        <v>9383</v>
      </c>
      <c r="AG139" s="61">
        <v>0</v>
      </c>
      <c r="AH139" s="61">
        <v>43127.358956249998</v>
      </c>
      <c r="AI139" s="61" t="s">
        <v>12408</v>
      </c>
      <c r="AJ139" s="46" t="s">
        <v>9398</v>
      </c>
      <c r="AK139" s="46" t="s">
        <v>9398</v>
      </c>
      <c r="AL139" s="61">
        <v>43127.358956249998</v>
      </c>
      <c r="AM139" s="46">
        <v>0</v>
      </c>
      <c r="AN139" s="46" t="s">
        <v>9383</v>
      </c>
      <c r="AO139" s="46" t="s">
        <v>9383</v>
      </c>
      <c r="AP139" s="46">
        <v>0</v>
      </c>
      <c r="AQ139" s="46">
        <v>0</v>
      </c>
    </row>
    <row r="140" spans="1:43" x14ac:dyDescent="0.35">
      <c r="A140" s="47">
        <v>43126</v>
      </c>
      <c r="B140" s="47">
        <v>43208</v>
      </c>
      <c r="C140" s="47"/>
      <c r="D140" s="46" t="s">
        <v>9570</v>
      </c>
      <c r="E140" s="22" t="str">
        <f t="shared" si="25"/>
        <v>X</v>
      </c>
      <c r="F140" s="22" t="str">
        <f t="shared" si="25"/>
        <v>X</v>
      </c>
      <c r="G140" s="22" t="str">
        <f t="shared" si="25"/>
        <v/>
      </c>
      <c r="H140" s="22" t="str">
        <f t="shared" si="25"/>
        <v>X</v>
      </c>
      <c r="I140" s="22" t="str">
        <f t="shared" si="25"/>
        <v/>
      </c>
      <c r="J140" s="22" t="str">
        <f t="shared" si="25"/>
        <v/>
      </c>
      <c r="K140" s="22" t="str">
        <f t="shared" si="25"/>
        <v/>
      </c>
      <c r="L140" s="22" t="str">
        <f t="shared" si="25"/>
        <v>X</v>
      </c>
      <c r="M140" s="22" t="str">
        <f t="shared" si="25"/>
        <v/>
      </c>
      <c r="N140" s="22" t="str">
        <f t="shared" si="25"/>
        <v/>
      </c>
      <c r="O140" s="22" t="str">
        <f t="shared" si="25"/>
        <v/>
      </c>
      <c r="P140" s="22" t="str">
        <f t="shared" si="25"/>
        <v>X</v>
      </c>
      <c r="Q140" s="22" t="str">
        <f t="shared" si="25"/>
        <v/>
      </c>
      <c r="R140" s="46" t="s">
        <v>3346</v>
      </c>
      <c r="S140" s="46" t="s">
        <v>3347</v>
      </c>
      <c r="T140" s="46"/>
      <c r="U140" s="46"/>
      <c r="V140" s="46"/>
      <c r="W140" s="46"/>
      <c r="X140" s="46">
        <v>0</v>
      </c>
      <c r="Y140" s="46">
        <v>0</v>
      </c>
      <c r="AA140" s="32" t="str">
        <f t="shared" si="23"/>
        <v>1JBTVUNJ</v>
      </c>
      <c r="AB140" s="32" t="b">
        <f t="shared" si="24"/>
        <v>1</v>
      </c>
      <c r="AC140" t="s">
        <v>10</v>
      </c>
      <c r="AD140" t="s">
        <v>3346</v>
      </c>
      <c r="AE140" t="s">
        <v>3347</v>
      </c>
      <c r="AF140" t="s">
        <v>9383</v>
      </c>
      <c r="AG140" s="61">
        <v>0</v>
      </c>
      <c r="AH140" s="61">
        <v>42915.715771840281</v>
      </c>
      <c r="AI140" s="61" t="s">
        <v>12409</v>
      </c>
      <c r="AJ140" t="s">
        <v>9398</v>
      </c>
      <c r="AK140" t="s">
        <v>9398</v>
      </c>
      <c r="AL140" s="61">
        <v>42915.715771840281</v>
      </c>
      <c r="AM140">
        <v>0</v>
      </c>
      <c r="AN140" t="s">
        <v>9383</v>
      </c>
      <c r="AO140" t="s">
        <v>9383</v>
      </c>
      <c r="AP140">
        <v>0</v>
      </c>
      <c r="AQ140">
        <v>0</v>
      </c>
    </row>
    <row r="141" spans="1:43" x14ac:dyDescent="0.35">
      <c r="A141" s="47">
        <v>43126</v>
      </c>
      <c r="B141" s="47">
        <v>43208</v>
      </c>
      <c r="C141" s="47"/>
      <c r="D141" s="46" t="s">
        <v>9570</v>
      </c>
      <c r="E141" s="22" t="str">
        <f t="shared" si="25"/>
        <v>X</v>
      </c>
      <c r="F141" s="22" t="str">
        <f t="shared" si="25"/>
        <v>X</v>
      </c>
      <c r="G141" s="22" t="str">
        <f t="shared" si="25"/>
        <v/>
      </c>
      <c r="H141" s="22" t="str">
        <f t="shared" si="25"/>
        <v>X</v>
      </c>
      <c r="I141" s="22" t="str">
        <f t="shared" si="25"/>
        <v/>
      </c>
      <c r="J141" s="22" t="str">
        <f t="shared" si="25"/>
        <v/>
      </c>
      <c r="K141" s="22" t="str">
        <f t="shared" si="25"/>
        <v/>
      </c>
      <c r="L141" s="22" t="str">
        <f t="shared" si="25"/>
        <v>X</v>
      </c>
      <c r="M141" s="22" t="str">
        <f t="shared" si="25"/>
        <v/>
      </c>
      <c r="N141" s="22" t="str">
        <f t="shared" si="25"/>
        <v/>
      </c>
      <c r="O141" s="22" t="str">
        <f t="shared" si="25"/>
        <v/>
      </c>
      <c r="P141" s="22" t="str">
        <f t="shared" si="25"/>
        <v>X</v>
      </c>
      <c r="Q141" s="22" t="str">
        <f t="shared" si="25"/>
        <v/>
      </c>
      <c r="R141" t="s">
        <v>3348</v>
      </c>
      <c r="S141" t="s">
        <v>3349</v>
      </c>
      <c r="X141">
        <v>0</v>
      </c>
      <c r="Y141">
        <v>0</v>
      </c>
      <c r="AA141" s="32" t="str">
        <f t="shared" si="23"/>
        <v>1JBTVUSJ</v>
      </c>
      <c r="AB141" s="32" t="b">
        <f t="shared" si="24"/>
        <v>1</v>
      </c>
      <c r="AC141" t="s">
        <v>10</v>
      </c>
      <c r="AD141" t="s">
        <v>3348</v>
      </c>
      <c r="AE141" t="s">
        <v>3349</v>
      </c>
      <c r="AF141" t="s">
        <v>9383</v>
      </c>
      <c r="AG141" s="61">
        <v>0</v>
      </c>
      <c r="AH141" s="61">
        <v>42915.715772650467</v>
      </c>
      <c r="AI141" s="61" t="s">
        <v>12410</v>
      </c>
      <c r="AJ141" t="s">
        <v>9398</v>
      </c>
      <c r="AK141" t="s">
        <v>9398</v>
      </c>
      <c r="AL141" s="61">
        <v>42915.715772650467</v>
      </c>
      <c r="AM141">
        <v>0</v>
      </c>
      <c r="AN141" t="s">
        <v>9383</v>
      </c>
      <c r="AO141" t="s">
        <v>9383</v>
      </c>
      <c r="AP141">
        <v>0</v>
      </c>
      <c r="AQ141">
        <v>0</v>
      </c>
    </row>
    <row r="142" spans="1:43" x14ac:dyDescent="0.35">
      <c r="A142" s="47"/>
      <c r="B142" s="47">
        <v>43208</v>
      </c>
      <c r="C142" s="47"/>
      <c r="D142" s="46"/>
      <c r="E142" s="22" t="str">
        <f t="shared" si="25"/>
        <v>X</v>
      </c>
      <c r="F142" s="22" t="str">
        <f t="shared" si="25"/>
        <v/>
      </c>
      <c r="G142" s="22" t="str">
        <f t="shared" si="25"/>
        <v/>
      </c>
      <c r="H142" s="22" t="str">
        <f t="shared" si="25"/>
        <v>X</v>
      </c>
      <c r="I142" s="22" t="str">
        <f t="shared" si="25"/>
        <v/>
      </c>
      <c r="J142" s="22" t="str">
        <f t="shared" si="25"/>
        <v/>
      </c>
      <c r="K142" s="22" t="str">
        <f t="shared" si="25"/>
        <v/>
      </c>
      <c r="L142" s="22" t="str">
        <f t="shared" si="25"/>
        <v/>
      </c>
      <c r="M142" s="22" t="str">
        <f t="shared" si="25"/>
        <v/>
      </c>
      <c r="N142" s="22" t="str">
        <f t="shared" si="25"/>
        <v/>
      </c>
      <c r="O142" s="22" t="str">
        <f t="shared" si="25"/>
        <v/>
      </c>
      <c r="P142" s="22" t="str">
        <f t="shared" si="25"/>
        <v/>
      </c>
      <c r="Q142" s="22" t="str">
        <f t="shared" si="25"/>
        <v/>
      </c>
      <c r="R142" t="s">
        <v>10140</v>
      </c>
      <c r="S142" t="s">
        <v>10141</v>
      </c>
      <c r="X142">
        <v>0</v>
      </c>
      <c r="Y142">
        <v>0</v>
      </c>
      <c r="Z142" s="46"/>
      <c r="AA142" s="32" t="str">
        <f t="shared" si="23"/>
        <v>1JBTVUTC</v>
      </c>
      <c r="AB142" s="32" t="b">
        <f t="shared" si="24"/>
        <v>1</v>
      </c>
      <c r="AC142" t="s">
        <v>10</v>
      </c>
      <c r="AD142" t="s">
        <v>10140</v>
      </c>
      <c r="AE142" t="s">
        <v>10141</v>
      </c>
      <c r="AF142" t="s">
        <v>9383</v>
      </c>
      <c r="AG142" s="61">
        <v>0</v>
      </c>
      <c r="AH142" s="61">
        <v>43301.481563229165</v>
      </c>
      <c r="AI142" s="61" t="s">
        <v>12411</v>
      </c>
      <c r="AJ142" t="s">
        <v>9398</v>
      </c>
      <c r="AK142" t="s">
        <v>9398</v>
      </c>
      <c r="AL142" s="61">
        <v>43301.481563229165</v>
      </c>
      <c r="AM142">
        <v>0</v>
      </c>
      <c r="AN142" t="s">
        <v>9383</v>
      </c>
      <c r="AO142" t="s">
        <v>9383</v>
      </c>
      <c r="AP142">
        <v>0</v>
      </c>
      <c r="AQ142">
        <v>0</v>
      </c>
    </row>
    <row r="143" spans="1:43" x14ac:dyDescent="0.35">
      <c r="A143" s="5">
        <v>43126</v>
      </c>
      <c r="B143" s="47">
        <v>43208</v>
      </c>
      <c r="D143" t="s">
        <v>9570</v>
      </c>
      <c r="E143" s="22" t="str">
        <f t="shared" si="25"/>
        <v>X</v>
      </c>
      <c r="F143" s="22" t="str">
        <f t="shared" si="25"/>
        <v>X</v>
      </c>
      <c r="G143" s="22" t="str">
        <f t="shared" si="25"/>
        <v/>
      </c>
      <c r="H143" s="22" t="str">
        <f t="shared" si="25"/>
        <v>X</v>
      </c>
      <c r="I143" s="22" t="str">
        <f t="shared" si="25"/>
        <v/>
      </c>
      <c r="J143" s="22" t="str">
        <f t="shared" si="25"/>
        <v/>
      </c>
      <c r="K143" s="22" t="str">
        <f t="shared" si="25"/>
        <v/>
      </c>
      <c r="L143" s="22" t="str">
        <f t="shared" si="25"/>
        <v>X</v>
      </c>
      <c r="M143" s="22" t="str">
        <f t="shared" si="25"/>
        <v/>
      </c>
      <c r="N143" s="22" t="str">
        <f t="shared" si="25"/>
        <v/>
      </c>
      <c r="O143" s="22" t="str">
        <f t="shared" si="25"/>
        <v/>
      </c>
      <c r="P143" s="22" t="str">
        <f t="shared" si="25"/>
        <v>X</v>
      </c>
      <c r="Q143" s="22" t="str">
        <f t="shared" si="25"/>
        <v/>
      </c>
      <c r="R143" t="s">
        <v>3350</v>
      </c>
      <c r="S143" t="s">
        <v>3351</v>
      </c>
      <c r="T143" s="46"/>
      <c r="U143" s="46"/>
      <c r="V143" s="46"/>
      <c r="W143" s="46"/>
      <c r="X143" s="46">
        <v>0</v>
      </c>
      <c r="Y143" s="46">
        <v>0</v>
      </c>
      <c r="Z143" s="46"/>
      <c r="AA143" s="32" t="str">
        <f t="shared" si="23"/>
        <v>1JBTVUTJ</v>
      </c>
      <c r="AB143" s="32" t="b">
        <f t="shared" si="24"/>
        <v>1</v>
      </c>
      <c r="AC143" t="s">
        <v>10</v>
      </c>
      <c r="AD143" t="s">
        <v>3350</v>
      </c>
      <c r="AE143" t="s">
        <v>3351</v>
      </c>
      <c r="AF143" t="s">
        <v>9383</v>
      </c>
      <c r="AG143" s="61">
        <v>0</v>
      </c>
      <c r="AH143" s="61">
        <v>42915.715771909723</v>
      </c>
      <c r="AI143" s="61" t="s">
        <v>12412</v>
      </c>
      <c r="AJ143" t="s">
        <v>9398</v>
      </c>
      <c r="AK143" t="s">
        <v>9398</v>
      </c>
      <c r="AL143" s="61">
        <v>42915.715771909723</v>
      </c>
      <c r="AM143">
        <v>0</v>
      </c>
      <c r="AN143" t="s">
        <v>9383</v>
      </c>
      <c r="AO143" t="s">
        <v>9383</v>
      </c>
      <c r="AP143">
        <v>0</v>
      </c>
      <c r="AQ143">
        <v>0</v>
      </c>
    </row>
    <row r="144" spans="1:43" x14ac:dyDescent="0.35">
      <c r="A144" s="5">
        <v>43312</v>
      </c>
      <c r="B144" s="47"/>
      <c r="D144" t="s">
        <v>11334</v>
      </c>
      <c r="E144" s="22" t="str">
        <f t="shared" si="25"/>
        <v>X</v>
      </c>
      <c r="F144" s="22" t="str">
        <f t="shared" si="25"/>
        <v/>
      </c>
      <c r="G144" s="22" t="str">
        <f t="shared" si="25"/>
        <v/>
      </c>
      <c r="H144" s="22" t="str">
        <f t="shared" si="25"/>
        <v>X</v>
      </c>
      <c r="I144" s="22" t="str">
        <f t="shared" si="25"/>
        <v/>
      </c>
      <c r="J144" s="22" t="str">
        <f t="shared" si="25"/>
        <v/>
      </c>
      <c r="K144" s="22" t="str">
        <f t="shared" si="25"/>
        <v/>
      </c>
      <c r="L144" s="22" t="str">
        <f t="shared" si="25"/>
        <v/>
      </c>
      <c r="M144" s="22" t="str">
        <f t="shared" si="25"/>
        <v/>
      </c>
      <c r="N144" s="22" t="str">
        <f t="shared" si="25"/>
        <v/>
      </c>
      <c r="O144" s="22" t="str">
        <f t="shared" si="25"/>
        <v/>
      </c>
      <c r="P144" s="22" t="str">
        <f t="shared" si="25"/>
        <v/>
      </c>
      <c r="Q144" s="22" t="str">
        <f t="shared" si="25"/>
        <v/>
      </c>
      <c r="R144" t="s">
        <v>11335</v>
      </c>
      <c r="S144" t="s">
        <v>11336</v>
      </c>
      <c r="T144" s="46"/>
      <c r="U144" s="46"/>
      <c r="V144" s="46"/>
      <c r="W144" s="46"/>
      <c r="X144" s="46">
        <v>0</v>
      </c>
      <c r="Y144" s="46">
        <v>0</v>
      </c>
      <c r="Z144" s="46"/>
      <c r="AA144" s="32" t="str">
        <f t="shared" si="23"/>
        <v>1JBTVVBF</v>
      </c>
      <c r="AB144" s="32" t="b">
        <f t="shared" si="24"/>
        <v>1</v>
      </c>
      <c r="AC144" t="s">
        <v>10</v>
      </c>
      <c r="AD144" t="s">
        <v>11335</v>
      </c>
      <c r="AE144" t="s">
        <v>11336</v>
      </c>
      <c r="AF144" t="s">
        <v>9383</v>
      </c>
      <c r="AG144" s="61">
        <v>0</v>
      </c>
      <c r="AH144" s="61">
        <v>43312.56122265046</v>
      </c>
      <c r="AI144" s="61" t="s">
        <v>12413</v>
      </c>
      <c r="AJ144" t="s">
        <v>9398</v>
      </c>
      <c r="AK144" t="s">
        <v>9398</v>
      </c>
      <c r="AL144" s="61">
        <v>43312.56122265046</v>
      </c>
      <c r="AM144">
        <v>0</v>
      </c>
      <c r="AN144" t="s">
        <v>9383</v>
      </c>
      <c r="AO144" t="s">
        <v>9383</v>
      </c>
      <c r="AP144">
        <v>0</v>
      </c>
      <c r="AQ144">
        <v>0</v>
      </c>
    </row>
    <row r="145" spans="1:43" x14ac:dyDescent="0.35">
      <c r="A145" s="5">
        <v>43126</v>
      </c>
      <c r="B145" s="47">
        <v>43208</v>
      </c>
      <c r="D145" t="s">
        <v>9570</v>
      </c>
      <c r="E145" s="22" t="str">
        <f t="shared" ref="E145:Q150" si="26">IF(ISERROR(VLOOKUP(E$4&amp;$R145,$AA:$AA,1,0)),"","X")</f>
        <v>X</v>
      </c>
      <c r="F145" s="22" t="str">
        <f t="shared" si="26"/>
        <v/>
      </c>
      <c r="G145" s="22" t="str">
        <f t="shared" si="26"/>
        <v/>
      </c>
      <c r="H145" s="22" t="str">
        <f t="shared" si="26"/>
        <v>X</v>
      </c>
      <c r="I145" s="22" t="str">
        <f t="shared" si="26"/>
        <v/>
      </c>
      <c r="J145" s="22" t="str">
        <f t="shared" si="26"/>
        <v/>
      </c>
      <c r="K145" s="22" t="str">
        <f t="shared" si="26"/>
        <v/>
      </c>
      <c r="L145" s="22" t="str">
        <f t="shared" si="26"/>
        <v>X</v>
      </c>
      <c r="M145" s="22" t="str">
        <f t="shared" si="26"/>
        <v/>
      </c>
      <c r="N145" s="22" t="str">
        <f t="shared" si="26"/>
        <v/>
      </c>
      <c r="O145" s="22" t="str">
        <f t="shared" si="26"/>
        <v/>
      </c>
      <c r="P145" s="22" t="str">
        <f t="shared" si="26"/>
        <v/>
      </c>
      <c r="Q145" s="22" t="str">
        <f t="shared" si="26"/>
        <v/>
      </c>
      <c r="R145" t="s">
        <v>3381</v>
      </c>
      <c r="S145" t="s">
        <v>3382</v>
      </c>
      <c r="T145" s="46"/>
      <c r="U145" s="46"/>
      <c r="V145" s="46"/>
      <c r="W145" s="46"/>
      <c r="X145" s="46">
        <v>0</v>
      </c>
      <c r="Y145" s="46">
        <v>0</v>
      </c>
      <c r="Z145" s="46"/>
      <c r="AA145" s="32" t="str">
        <f t="shared" si="23"/>
        <v>1JBTVVBJ</v>
      </c>
      <c r="AB145" s="32" t="b">
        <f t="shared" si="24"/>
        <v>1</v>
      </c>
      <c r="AC145" t="s">
        <v>10</v>
      </c>
      <c r="AD145" t="s">
        <v>3381</v>
      </c>
      <c r="AE145" t="s">
        <v>3382</v>
      </c>
      <c r="AF145" t="s">
        <v>9383</v>
      </c>
      <c r="AG145" s="61">
        <v>0</v>
      </c>
      <c r="AH145" s="61">
        <v>43127.358956365744</v>
      </c>
      <c r="AI145" s="61" t="s">
        <v>12414</v>
      </c>
      <c r="AJ145" t="s">
        <v>9398</v>
      </c>
      <c r="AK145" t="s">
        <v>9398</v>
      </c>
      <c r="AL145" s="61">
        <v>43127.358956365744</v>
      </c>
      <c r="AM145">
        <v>0</v>
      </c>
      <c r="AN145" t="s">
        <v>9383</v>
      </c>
      <c r="AO145" t="s">
        <v>9383</v>
      </c>
      <c r="AP145">
        <v>0</v>
      </c>
      <c r="AQ145">
        <v>0</v>
      </c>
    </row>
    <row r="146" spans="1:43" x14ac:dyDescent="0.35">
      <c r="E146" s="22" t="str">
        <f t="shared" si="26"/>
        <v>X</v>
      </c>
      <c r="F146" s="22" t="str">
        <f t="shared" si="26"/>
        <v>X</v>
      </c>
      <c r="G146" s="22" t="str">
        <f t="shared" si="26"/>
        <v/>
      </c>
      <c r="H146" s="22" t="str">
        <f t="shared" si="26"/>
        <v/>
      </c>
      <c r="I146" s="22" t="str">
        <f t="shared" si="26"/>
        <v/>
      </c>
      <c r="J146" s="22" t="str">
        <f t="shared" si="26"/>
        <v/>
      </c>
      <c r="K146" s="22" t="str">
        <f t="shared" si="26"/>
        <v/>
      </c>
      <c r="L146" s="22" t="str">
        <f t="shared" si="26"/>
        <v/>
      </c>
      <c r="M146" s="22" t="str">
        <f t="shared" si="26"/>
        <v/>
      </c>
      <c r="N146" s="22" t="str">
        <f t="shared" si="26"/>
        <v/>
      </c>
      <c r="O146" s="22" t="str">
        <f t="shared" si="26"/>
        <v/>
      </c>
      <c r="P146" s="22" t="str">
        <f t="shared" si="26"/>
        <v>X</v>
      </c>
      <c r="Q146" s="22" t="str">
        <f t="shared" si="26"/>
        <v/>
      </c>
      <c r="R146" t="s">
        <v>3352</v>
      </c>
      <c r="S146" t="s">
        <v>3353</v>
      </c>
      <c r="T146" s="46"/>
      <c r="U146" s="46"/>
      <c r="V146" s="46"/>
      <c r="W146" s="46"/>
      <c r="X146" s="46">
        <v>0</v>
      </c>
      <c r="Y146" s="46">
        <v>0</v>
      </c>
      <c r="AA146" s="32" t="str">
        <f t="shared" si="23"/>
        <v>1JBTVVKO</v>
      </c>
      <c r="AB146" s="32" t="b">
        <f t="shared" si="24"/>
        <v>1</v>
      </c>
      <c r="AC146" t="s">
        <v>10</v>
      </c>
      <c r="AD146" t="s">
        <v>3352</v>
      </c>
      <c r="AE146" t="s">
        <v>3353</v>
      </c>
      <c r="AF146" t="s">
        <v>9383</v>
      </c>
      <c r="AG146" s="61">
        <v>0</v>
      </c>
      <c r="AH146" s="61">
        <v>42915.715771990741</v>
      </c>
      <c r="AI146" s="61" t="s">
        <v>12415</v>
      </c>
      <c r="AJ146" t="s">
        <v>9398</v>
      </c>
      <c r="AK146" t="s">
        <v>9398</v>
      </c>
      <c r="AL146" s="61">
        <v>42915.715771990741</v>
      </c>
      <c r="AM146">
        <v>0</v>
      </c>
      <c r="AN146" t="s">
        <v>9383</v>
      </c>
      <c r="AO146" t="s">
        <v>9383</v>
      </c>
      <c r="AP146">
        <v>0</v>
      </c>
      <c r="AQ146">
        <v>0</v>
      </c>
    </row>
    <row r="147" spans="1:43" x14ac:dyDescent="0.35">
      <c r="A147" s="5">
        <v>43126</v>
      </c>
      <c r="B147" s="5">
        <v>43208</v>
      </c>
      <c r="D147" t="s">
        <v>9570</v>
      </c>
      <c r="E147" s="22" t="str">
        <f t="shared" si="26"/>
        <v>X</v>
      </c>
      <c r="F147" s="22" t="str">
        <f t="shared" si="26"/>
        <v>X</v>
      </c>
      <c r="G147" s="22" t="str">
        <f t="shared" si="26"/>
        <v/>
      </c>
      <c r="H147" s="22" t="str">
        <f t="shared" si="26"/>
        <v>X</v>
      </c>
      <c r="I147" s="22" t="str">
        <f t="shared" si="26"/>
        <v/>
      </c>
      <c r="J147" s="22" t="str">
        <f t="shared" si="26"/>
        <v/>
      </c>
      <c r="K147" s="22" t="str">
        <f t="shared" si="26"/>
        <v/>
      </c>
      <c r="L147" s="22" t="str">
        <f t="shared" si="26"/>
        <v>X</v>
      </c>
      <c r="M147" s="22" t="str">
        <f t="shared" si="26"/>
        <v/>
      </c>
      <c r="N147" s="22" t="str">
        <f t="shared" si="26"/>
        <v/>
      </c>
      <c r="O147" s="22" t="str">
        <f t="shared" si="26"/>
        <v/>
      </c>
      <c r="P147" s="22" t="str">
        <f t="shared" si="26"/>
        <v>X</v>
      </c>
      <c r="Q147" s="22" t="str">
        <f t="shared" si="26"/>
        <v/>
      </c>
      <c r="R147" t="s">
        <v>3354</v>
      </c>
      <c r="S147" t="s">
        <v>3355</v>
      </c>
      <c r="X147">
        <v>0</v>
      </c>
      <c r="Y147">
        <v>0</v>
      </c>
      <c r="AA147" s="32" t="str">
        <f t="shared" si="23"/>
        <v>1JBTVXKJ</v>
      </c>
      <c r="AB147" s="32" t="b">
        <f t="shared" si="24"/>
        <v>1</v>
      </c>
      <c r="AC147" t="s">
        <v>10</v>
      </c>
      <c r="AD147" t="s">
        <v>3354</v>
      </c>
      <c r="AE147" t="s">
        <v>3355</v>
      </c>
      <c r="AF147" t="s">
        <v>9383</v>
      </c>
      <c r="AG147" s="61">
        <v>0</v>
      </c>
      <c r="AH147" s="61">
        <v>42915.71577210648</v>
      </c>
      <c r="AI147" s="61" t="s">
        <v>12416</v>
      </c>
      <c r="AJ147" t="s">
        <v>9398</v>
      </c>
      <c r="AK147" t="s">
        <v>9398</v>
      </c>
      <c r="AL147" s="61">
        <v>42915.71577210648</v>
      </c>
      <c r="AM147">
        <v>0</v>
      </c>
      <c r="AN147" t="s">
        <v>9383</v>
      </c>
      <c r="AO147" t="s">
        <v>9383</v>
      </c>
      <c r="AP147">
        <v>0</v>
      </c>
      <c r="AQ147">
        <v>0</v>
      </c>
    </row>
    <row r="148" spans="1:43" x14ac:dyDescent="0.35">
      <c r="A148" s="47"/>
      <c r="B148" s="47"/>
      <c r="C148" s="47"/>
      <c r="D148" s="46"/>
      <c r="E148" s="22" t="str">
        <f t="shared" si="26"/>
        <v>X</v>
      </c>
      <c r="F148" s="22" t="str">
        <f t="shared" si="26"/>
        <v>X</v>
      </c>
      <c r="G148" s="22" t="str">
        <f t="shared" si="26"/>
        <v/>
      </c>
      <c r="H148" s="22" t="str">
        <f t="shared" si="26"/>
        <v/>
      </c>
      <c r="I148" s="22" t="str">
        <f t="shared" si="26"/>
        <v/>
      </c>
      <c r="J148" s="22" t="str">
        <f t="shared" si="26"/>
        <v/>
      </c>
      <c r="K148" s="22" t="str">
        <f t="shared" si="26"/>
        <v/>
      </c>
      <c r="L148" s="22" t="str">
        <f t="shared" si="26"/>
        <v/>
      </c>
      <c r="M148" s="22" t="str">
        <f t="shared" si="26"/>
        <v/>
      </c>
      <c r="N148" s="22" t="str">
        <f t="shared" si="26"/>
        <v/>
      </c>
      <c r="O148" s="22" t="str">
        <f t="shared" si="26"/>
        <v/>
      </c>
      <c r="P148" s="22" t="str">
        <f t="shared" si="26"/>
        <v>X</v>
      </c>
      <c r="Q148" s="22" t="str">
        <f t="shared" si="26"/>
        <v/>
      </c>
      <c r="R148" t="s">
        <v>3356</v>
      </c>
      <c r="S148" t="s">
        <v>3357</v>
      </c>
      <c r="X148">
        <v>0</v>
      </c>
      <c r="Y148">
        <v>0</v>
      </c>
      <c r="AA148" s="32" t="str">
        <f t="shared" si="23"/>
        <v>1JBTVXKO</v>
      </c>
      <c r="AB148" s="32" t="b">
        <f t="shared" si="24"/>
        <v>1</v>
      </c>
      <c r="AC148" t="s">
        <v>10</v>
      </c>
      <c r="AD148" t="s">
        <v>3356</v>
      </c>
      <c r="AE148" t="s">
        <v>3357</v>
      </c>
      <c r="AF148" t="s">
        <v>9383</v>
      </c>
      <c r="AG148" s="61">
        <v>0</v>
      </c>
      <c r="AH148" s="61">
        <v>42915.715772187497</v>
      </c>
      <c r="AI148" s="61" t="s">
        <v>12417</v>
      </c>
      <c r="AJ148" t="s">
        <v>9398</v>
      </c>
      <c r="AK148" t="s">
        <v>9398</v>
      </c>
      <c r="AL148" s="61">
        <v>42915.715772187497</v>
      </c>
      <c r="AM148">
        <v>0</v>
      </c>
      <c r="AN148" t="s">
        <v>9383</v>
      </c>
      <c r="AO148" t="s">
        <v>9383</v>
      </c>
      <c r="AP148">
        <v>0</v>
      </c>
      <c r="AQ148">
        <v>0</v>
      </c>
    </row>
    <row r="149" spans="1:43" x14ac:dyDescent="0.35">
      <c r="A149" s="47"/>
      <c r="B149" s="47">
        <v>43208</v>
      </c>
      <c r="C149" s="47"/>
      <c r="D149" s="46"/>
      <c r="E149" s="22" t="str">
        <f t="shared" si="26"/>
        <v>X</v>
      </c>
      <c r="F149" s="22" t="str">
        <f t="shared" si="26"/>
        <v/>
      </c>
      <c r="G149" s="22" t="str">
        <f t="shared" si="26"/>
        <v/>
      </c>
      <c r="H149" s="22" t="str">
        <f t="shared" si="26"/>
        <v>X</v>
      </c>
      <c r="I149" s="22" t="str">
        <f t="shared" si="26"/>
        <v/>
      </c>
      <c r="J149" s="22" t="str">
        <f t="shared" si="26"/>
        <v/>
      </c>
      <c r="K149" s="22" t="str">
        <f t="shared" si="26"/>
        <v/>
      </c>
      <c r="L149" s="22" t="str">
        <f t="shared" si="26"/>
        <v/>
      </c>
      <c r="M149" s="22" t="str">
        <f t="shared" si="26"/>
        <v/>
      </c>
      <c r="N149" s="22" t="str">
        <f t="shared" si="26"/>
        <v/>
      </c>
      <c r="O149" s="22" t="str">
        <f t="shared" si="26"/>
        <v/>
      </c>
      <c r="P149" s="22" t="str">
        <f t="shared" si="26"/>
        <v/>
      </c>
      <c r="Q149" s="22" t="str">
        <f t="shared" si="26"/>
        <v/>
      </c>
      <c r="R149" t="s">
        <v>10144</v>
      </c>
      <c r="S149" t="s">
        <v>10145</v>
      </c>
      <c r="X149">
        <v>0</v>
      </c>
      <c r="Y149">
        <v>0</v>
      </c>
      <c r="AA149" s="32" t="str">
        <f t="shared" si="23"/>
        <v>1JBTVYKC</v>
      </c>
      <c r="AB149" s="32" t="b">
        <f t="shared" si="24"/>
        <v>1</v>
      </c>
      <c r="AC149" t="s">
        <v>10</v>
      </c>
      <c r="AD149" t="s">
        <v>10144</v>
      </c>
      <c r="AE149" t="s">
        <v>10145</v>
      </c>
      <c r="AF149" t="s">
        <v>9383</v>
      </c>
      <c r="AG149" s="61">
        <v>0</v>
      </c>
      <c r="AH149" s="61">
        <v>43301.481563344911</v>
      </c>
      <c r="AI149" s="61" t="s">
        <v>12418</v>
      </c>
      <c r="AJ149" t="s">
        <v>9398</v>
      </c>
      <c r="AK149" t="s">
        <v>9398</v>
      </c>
      <c r="AL149" s="61">
        <v>43301.481563344911</v>
      </c>
      <c r="AM149">
        <v>0</v>
      </c>
      <c r="AN149" t="s">
        <v>9383</v>
      </c>
      <c r="AO149" t="s">
        <v>9383</v>
      </c>
      <c r="AP149">
        <v>0</v>
      </c>
      <c r="AQ149">
        <v>0</v>
      </c>
    </row>
    <row r="150" spans="1:43" x14ac:dyDescent="0.35">
      <c r="A150" s="47">
        <v>43126</v>
      </c>
      <c r="B150" s="47">
        <v>43208</v>
      </c>
      <c r="C150" s="47"/>
      <c r="D150" s="46" t="s">
        <v>9570</v>
      </c>
      <c r="E150" s="22" t="str">
        <f t="shared" si="26"/>
        <v>X</v>
      </c>
      <c r="F150" s="22" t="str">
        <f t="shared" si="26"/>
        <v>X</v>
      </c>
      <c r="G150" s="22" t="str">
        <f t="shared" si="26"/>
        <v/>
      </c>
      <c r="H150" s="22" t="str">
        <f t="shared" si="26"/>
        <v>X</v>
      </c>
      <c r="I150" s="22" t="str">
        <f t="shared" si="26"/>
        <v/>
      </c>
      <c r="J150" s="22" t="str">
        <f t="shared" si="26"/>
        <v/>
      </c>
      <c r="K150" s="22" t="str">
        <f t="shared" si="26"/>
        <v/>
      </c>
      <c r="L150" s="22" t="str">
        <f t="shared" si="26"/>
        <v>X</v>
      </c>
      <c r="M150" s="22" t="str">
        <f t="shared" si="26"/>
        <v/>
      </c>
      <c r="N150" s="22" t="str">
        <f t="shared" si="26"/>
        <v/>
      </c>
      <c r="O150" s="22" t="str">
        <f t="shared" si="26"/>
        <v/>
      </c>
      <c r="P150" s="22" t="str">
        <f t="shared" si="26"/>
        <v>X</v>
      </c>
      <c r="Q150" s="22" t="str">
        <f t="shared" si="26"/>
        <v/>
      </c>
      <c r="R150" t="s">
        <v>3358</v>
      </c>
      <c r="S150" t="s">
        <v>3359</v>
      </c>
      <c r="X150">
        <v>0</v>
      </c>
      <c r="Y150">
        <v>0</v>
      </c>
      <c r="AA150" s="32" t="str">
        <f t="shared" si="23"/>
        <v>1JBTVYKJ</v>
      </c>
      <c r="AB150" s="32" t="b">
        <f t="shared" si="24"/>
        <v>1</v>
      </c>
      <c r="AC150" t="s">
        <v>10</v>
      </c>
      <c r="AD150" t="s">
        <v>3358</v>
      </c>
      <c r="AE150" t="s">
        <v>3359</v>
      </c>
      <c r="AF150" t="s">
        <v>9383</v>
      </c>
      <c r="AG150" s="61">
        <v>0</v>
      </c>
      <c r="AH150" s="61">
        <v>42915.715772256946</v>
      </c>
      <c r="AI150" s="61" t="s">
        <v>12419</v>
      </c>
      <c r="AJ150" t="s">
        <v>9398</v>
      </c>
      <c r="AK150" t="s">
        <v>9398</v>
      </c>
      <c r="AL150" s="61">
        <v>42915.715772256946</v>
      </c>
      <c r="AM150">
        <v>0</v>
      </c>
      <c r="AN150" t="s">
        <v>9383</v>
      </c>
      <c r="AO150" t="s">
        <v>9383</v>
      </c>
      <c r="AP150">
        <v>0</v>
      </c>
      <c r="AQ150">
        <v>0</v>
      </c>
    </row>
    <row r="151" spans="1:43" x14ac:dyDescent="0.35">
      <c r="AA151" s="32" t="str">
        <f t="shared" si="23"/>
        <v>ALP1CBAF</v>
      </c>
      <c r="AB151" s="32" t="b">
        <f t="shared" si="24"/>
        <v>1</v>
      </c>
      <c r="AC151" t="s">
        <v>11</v>
      </c>
      <c r="AD151" t="s">
        <v>3410</v>
      </c>
      <c r="AE151" t="s">
        <v>3411</v>
      </c>
      <c r="AF151" t="s">
        <v>9383</v>
      </c>
      <c r="AG151" s="61">
        <v>0</v>
      </c>
      <c r="AH151" s="61">
        <v>43221.38337693287</v>
      </c>
      <c r="AI151" s="61" t="s">
        <v>12420</v>
      </c>
      <c r="AJ151" t="s">
        <v>9398</v>
      </c>
      <c r="AK151" t="s">
        <v>9398</v>
      </c>
      <c r="AL151" s="61">
        <v>43221.38337693287</v>
      </c>
      <c r="AM151">
        <v>0</v>
      </c>
      <c r="AN151" t="s">
        <v>9383</v>
      </c>
      <c r="AO151" t="s">
        <v>9383</v>
      </c>
      <c r="AP151">
        <v>0</v>
      </c>
      <c r="AQ151">
        <v>0</v>
      </c>
    </row>
    <row r="152" spans="1:43" x14ac:dyDescent="0.35">
      <c r="AA152" s="32" t="str">
        <f t="shared" si="23"/>
        <v>ALP1CBBF</v>
      </c>
      <c r="AB152" s="32" t="b">
        <f t="shared" si="24"/>
        <v>1</v>
      </c>
      <c r="AC152" t="s">
        <v>11</v>
      </c>
      <c r="AD152" t="s">
        <v>3412</v>
      </c>
      <c r="AE152" t="s">
        <v>3413</v>
      </c>
      <c r="AF152" t="s">
        <v>9383</v>
      </c>
      <c r="AG152" s="61">
        <v>0</v>
      </c>
      <c r="AH152" s="61">
        <v>43221.383377314814</v>
      </c>
      <c r="AI152" s="61" t="s">
        <v>12421</v>
      </c>
      <c r="AJ152" t="s">
        <v>9398</v>
      </c>
      <c r="AK152" t="s">
        <v>9398</v>
      </c>
      <c r="AL152" s="61">
        <v>43221.383377314814</v>
      </c>
      <c r="AM152">
        <v>0</v>
      </c>
      <c r="AN152" t="s">
        <v>9383</v>
      </c>
      <c r="AO152" t="s">
        <v>9383</v>
      </c>
      <c r="AP152">
        <v>0</v>
      </c>
      <c r="AQ152">
        <v>0</v>
      </c>
    </row>
    <row r="153" spans="1:43" x14ac:dyDescent="0.35">
      <c r="AA153" s="32" t="str">
        <f t="shared" si="23"/>
        <v>ALP1CBBJ</v>
      </c>
      <c r="AB153" s="32" t="b">
        <f t="shared" si="24"/>
        <v>1</v>
      </c>
      <c r="AC153" t="s">
        <v>11</v>
      </c>
      <c r="AD153" t="s">
        <v>3244</v>
      </c>
      <c r="AE153" t="s">
        <v>3245</v>
      </c>
      <c r="AF153" t="s">
        <v>9383</v>
      </c>
      <c r="AG153" s="61">
        <v>0</v>
      </c>
      <c r="AH153" s="61">
        <v>43221.383377430553</v>
      </c>
      <c r="AI153" s="61" t="s">
        <v>12422</v>
      </c>
      <c r="AJ153" t="s">
        <v>9398</v>
      </c>
      <c r="AK153" t="s">
        <v>9398</v>
      </c>
      <c r="AL153" s="61">
        <v>43221.383377430553</v>
      </c>
      <c r="AM153">
        <v>0</v>
      </c>
      <c r="AN153" t="s">
        <v>9383</v>
      </c>
      <c r="AO153" t="s">
        <v>9383</v>
      </c>
      <c r="AP153">
        <v>0</v>
      </c>
      <c r="AQ153">
        <v>0</v>
      </c>
    </row>
    <row r="154" spans="1:43" x14ac:dyDescent="0.35">
      <c r="AA154" s="32" t="str">
        <f t="shared" si="23"/>
        <v>ALP1CBDF</v>
      </c>
      <c r="AB154" s="32" t="b">
        <f t="shared" si="24"/>
        <v>1</v>
      </c>
      <c r="AC154" t="s">
        <v>11</v>
      </c>
      <c r="AD154" t="s">
        <v>3414</v>
      </c>
      <c r="AE154" t="s">
        <v>3415</v>
      </c>
      <c r="AF154" t="s">
        <v>9383</v>
      </c>
      <c r="AG154" s="61">
        <v>0</v>
      </c>
      <c r="AH154" s="61">
        <v>43221.383377546299</v>
      </c>
      <c r="AI154" s="61" t="s">
        <v>12423</v>
      </c>
      <c r="AJ154" t="s">
        <v>9398</v>
      </c>
      <c r="AK154" t="s">
        <v>9398</v>
      </c>
      <c r="AL154" s="61">
        <v>43221.383377546299</v>
      </c>
      <c r="AM154">
        <v>0</v>
      </c>
      <c r="AN154" t="s">
        <v>9383</v>
      </c>
      <c r="AO154" t="s">
        <v>9383</v>
      </c>
      <c r="AP154">
        <v>0</v>
      </c>
      <c r="AQ154">
        <v>0</v>
      </c>
    </row>
    <row r="155" spans="1:43" x14ac:dyDescent="0.35">
      <c r="AA155" s="32" t="str">
        <f t="shared" si="23"/>
        <v>ALP1CBEF</v>
      </c>
      <c r="AB155" s="32" t="b">
        <f t="shared" si="24"/>
        <v>1</v>
      </c>
      <c r="AC155" t="s">
        <v>11</v>
      </c>
      <c r="AD155" t="s">
        <v>3416</v>
      </c>
      <c r="AE155" t="s">
        <v>3417</v>
      </c>
      <c r="AF155" t="s">
        <v>9383</v>
      </c>
      <c r="AG155" s="61">
        <v>0</v>
      </c>
      <c r="AH155" s="61">
        <v>43221.383377662038</v>
      </c>
      <c r="AI155" s="61" t="s">
        <v>12424</v>
      </c>
      <c r="AJ155" t="s">
        <v>9398</v>
      </c>
      <c r="AK155" t="s">
        <v>9398</v>
      </c>
      <c r="AL155" s="61">
        <v>43221.383377662038</v>
      </c>
      <c r="AM155">
        <v>0</v>
      </c>
      <c r="AN155" t="s">
        <v>9383</v>
      </c>
      <c r="AO155" t="s">
        <v>9383</v>
      </c>
      <c r="AP155">
        <v>0</v>
      </c>
      <c r="AQ155">
        <v>0</v>
      </c>
    </row>
    <row r="156" spans="1:43" x14ac:dyDescent="0.35">
      <c r="AA156" s="32" t="str">
        <f t="shared" si="23"/>
        <v>ALP1CBFC</v>
      </c>
      <c r="AB156" s="32" t="b">
        <f t="shared" si="24"/>
        <v>1</v>
      </c>
      <c r="AC156" t="s">
        <v>11</v>
      </c>
      <c r="AD156" t="s">
        <v>3246</v>
      </c>
      <c r="AE156" t="s">
        <v>10133</v>
      </c>
      <c r="AF156" t="s">
        <v>9383</v>
      </c>
      <c r="AG156" s="61">
        <v>0</v>
      </c>
      <c r="AH156" s="61">
        <v>43221.383377777776</v>
      </c>
      <c r="AI156" s="61" t="s">
        <v>12425</v>
      </c>
      <c r="AJ156" t="s">
        <v>9398</v>
      </c>
      <c r="AK156" t="s">
        <v>9398</v>
      </c>
      <c r="AL156" s="61">
        <v>43221.383377777776</v>
      </c>
      <c r="AM156">
        <v>0</v>
      </c>
      <c r="AN156" t="s">
        <v>9383</v>
      </c>
      <c r="AO156" t="s">
        <v>9383</v>
      </c>
      <c r="AP156">
        <v>0</v>
      </c>
      <c r="AQ156">
        <v>0</v>
      </c>
    </row>
    <row r="157" spans="1:43" x14ac:dyDescent="0.35">
      <c r="AA157" s="32" t="str">
        <f t="shared" si="23"/>
        <v>ALP1CBFJ</v>
      </c>
      <c r="AB157" s="32" t="b">
        <f t="shared" si="24"/>
        <v>1</v>
      </c>
      <c r="AC157" t="s">
        <v>11</v>
      </c>
      <c r="AD157" t="s">
        <v>3247</v>
      </c>
      <c r="AE157" t="s">
        <v>3248</v>
      </c>
      <c r="AF157" t="s">
        <v>9383</v>
      </c>
      <c r="AG157" s="61">
        <v>0</v>
      </c>
      <c r="AH157" s="61">
        <v>43221.383377893515</v>
      </c>
      <c r="AI157" s="61" t="s">
        <v>12426</v>
      </c>
      <c r="AJ157" t="s">
        <v>9398</v>
      </c>
      <c r="AK157" t="s">
        <v>9398</v>
      </c>
      <c r="AL157" s="61">
        <v>43221.383377893515</v>
      </c>
      <c r="AM157">
        <v>0</v>
      </c>
      <c r="AN157" t="s">
        <v>9383</v>
      </c>
      <c r="AO157" t="s">
        <v>9383</v>
      </c>
      <c r="AP157">
        <v>0</v>
      </c>
      <c r="AQ157">
        <v>0</v>
      </c>
    </row>
    <row r="158" spans="1:43" x14ac:dyDescent="0.35">
      <c r="AA158" s="32" t="str">
        <f t="shared" si="23"/>
        <v>ALP1CBGF</v>
      </c>
      <c r="AB158" s="32" t="b">
        <f t="shared" si="24"/>
        <v>1</v>
      </c>
      <c r="AC158" t="s">
        <v>11</v>
      </c>
      <c r="AD158" t="s">
        <v>3418</v>
      </c>
      <c r="AE158" t="s">
        <v>3419</v>
      </c>
      <c r="AF158" t="s">
        <v>9383</v>
      </c>
      <c r="AG158" s="61">
        <v>0</v>
      </c>
      <c r="AH158" s="61">
        <v>43221.383378009261</v>
      </c>
      <c r="AI158" s="61" t="s">
        <v>12427</v>
      </c>
      <c r="AJ158" t="s">
        <v>9398</v>
      </c>
      <c r="AK158" t="s">
        <v>9398</v>
      </c>
      <c r="AL158" s="61">
        <v>43221.383378009261</v>
      </c>
      <c r="AM158">
        <v>0</v>
      </c>
      <c r="AN158" t="s">
        <v>9383</v>
      </c>
      <c r="AO158" t="s">
        <v>9383</v>
      </c>
      <c r="AP158">
        <v>0</v>
      </c>
      <c r="AQ158">
        <v>0</v>
      </c>
    </row>
    <row r="159" spans="1:43" x14ac:dyDescent="0.35">
      <c r="AA159" s="32" t="str">
        <f t="shared" si="23"/>
        <v>ALP1CBGJ</v>
      </c>
      <c r="AB159" s="32" t="b">
        <f t="shared" si="24"/>
        <v>1</v>
      </c>
      <c r="AC159" t="s">
        <v>11</v>
      </c>
      <c r="AD159" t="s">
        <v>3249</v>
      </c>
      <c r="AE159" t="s">
        <v>3250</v>
      </c>
      <c r="AF159" t="s">
        <v>9383</v>
      </c>
      <c r="AG159" s="61">
        <v>0</v>
      </c>
      <c r="AH159" s="61">
        <v>43221.383378125</v>
      </c>
      <c r="AI159" s="61" t="s">
        <v>12428</v>
      </c>
      <c r="AJ159" t="s">
        <v>9398</v>
      </c>
      <c r="AK159" t="s">
        <v>9398</v>
      </c>
      <c r="AL159" s="61">
        <v>43221.383378125</v>
      </c>
      <c r="AM159">
        <v>0</v>
      </c>
      <c r="AN159" t="s">
        <v>9383</v>
      </c>
      <c r="AO159" t="s">
        <v>9383</v>
      </c>
      <c r="AP159">
        <v>0</v>
      </c>
      <c r="AQ159">
        <v>0</v>
      </c>
    </row>
    <row r="160" spans="1:43" x14ac:dyDescent="0.35">
      <c r="AA160" s="32" t="str">
        <f t="shared" si="23"/>
        <v>ALP1CBHJ</v>
      </c>
      <c r="AB160" s="32" t="b">
        <f t="shared" si="24"/>
        <v>1</v>
      </c>
      <c r="AC160" t="s">
        <v>11</v>
      </c>
      <c r="AD160" t="s">
        <v>3251</v>
      </c>
      <c r="AE160" t="s">
        <v>3252</v>
      </c>
      <c r="AF160" t="s">
        <v>9383</v>
      </c>
      <c r="AG160" s="61">
        <v>0</v>
      </c>
      <c r="AH160" s="61">
        <v>43221.383378206017</v>
      </c>
      <c r="AI160" s="61" t="s">
        <v>12429</v>
      </c>
      <c r="AJ160" t="s">
        <v>9398</v>
      </c>
      <c r="AK160" t="s">
        <v>9398</v>
      </c>
      <c r="AL160" s="61">
        <v>43221.383378206017</v>
      </c>
      <c r="AM160">
        <v>0</v>
      </c>
      <c r="AN160" t="s">
        <v>9383</v>
      </c>
      <c r="AO160" t="s">
        <v>9383</v>
      </c>
      <c r="AP160">
        <v>0</v>
      </c>
      <c r="AQ160">
        <v>0</v>
      </c>
    </row>
    <row r="161" spans="27:43" x14ac:dyDescent="0.35">
      <c r="AA161" s="32" t="str">
        <f t="shared" si="23"/>
        <v>ALP1CBKC</v>
      </c>
      <c r="AB161" s="32" t="b">
        <f t="shared" si="24"/>
        <v>1</v>
      </c>
      <c r="AC161" t="s">
        <v>11</v>
      </c>
      <c r="AD161" t="s">
        <v>3253</v>
      </c>
      <c r="AE161" t="s">
        <v>11282</v>
      </c>
      <c r="AF161" t="s">
        <v>9383</v>
      </c>
      <c r="AG161" s="61">
        <v>0</v>
      </c>
      <c r="AH161" s="61">
        <v>43221.383378321756</v>
      </c>
      <c r="AI161" s="61" t="s">
        <v>12430</v>
      </c>
      <c r="AJ161" t="s">
        <v>9398</v>
      </c>
      <c r="AK161" t="s">
        <v>9398</v>
      </c>
      <c r="AL161" s="61">
        <v>43221.383378321756</v>
      </c>
      <c r="AM161">
        <v>0</v>
      </c>
      <c r="AN161" t="s">
        <v>9383</v>
      </c>
      <c r="AO161" t="s">
        <v>9383</v>
      </c>
      <c r="AP161">
        <v>0</v>
      </c>
      <c r="AQ161">
        <v>0</v>
      </c>
    </row>
    <row r="162" spans="27:43" x14ac:dyDescent="0.35">
      <c r="AA162" s="32" t="str">
        <f t="shared" si="23"/>
        <v>ALP1CBKJ</v>
      </c>
      <c r="AB162" s="32" t="b">
        <f t="shared" si="24"/>
        <v>1</v>
      </c>
      <c r="AC162" t="s">
        <v>11</v>
      </c>
      <c r="AD162" t="s">
        <v>3254</v>
      </c>
      <c r="AE162" t="s">
        <v>3255</v>
      </c>
      <c r="AF162" t="s">
        <v>9383</v>
      </c>
      <c r="AG162" s="61">
        <v>0</v>
      </c>
      <c r="AH162" s="61">
        <v>43221.383378391205</v>
      </c>
      <c r="AI162" s="61" t="s">
        <v>12431</v>
      </c>
      <c r="AJ162" t="s">
        <v>9398</v>
      </c>
      <c r="AK162" t="s">
        <v>9398</v>
      </c>
      <c r="AL162" s="61">
        <v>43221.383378391205</v>
      </c>
      <c r="AM162">
        <v>0</v>
      </c>
      <c r="AN162" t="s">
        <v>9383</v>
      </c>
      <c r="AO162" t="s">
        <v>9383</v>
      </c>
      <c r="AP162">
        <v>0</v>
      </c>
      <c r="AQ162">
        <v>0</v>
      </c>
    </row>
    <row r="163" spans="27:43" x14ac:dyDescent="0.35">
      <c r="AA163" s="32" t="str">
        <f t="shared" si="23"/>
        <v>ALP1CBNF</v>
      </c>
      <c r="AB163" s="32" t="b">
        <f t="shared" si="24"/>
        <v>1</v>
      </c>
      <c r="AC163" t="s">
        <v>11</v>
      </c>
      <c r="AD163" t="s">
        <v>3420</v>
      </c>
      <c r="AE163" t="s">
        <v>3421</v>
      </c>
      <c r="AF163" t="s">
        <v>9383</v>
      </c>
      <c r="AG163" s="61">
        <v>0</v>
      </c>
      <c r="AH163" s="61">
        <v>43221.383378506944</v>
      </c>
      <c r="AI163" s="61" t="s">
        <v>12432</v>
      </c>
      <c r="AJ163" t="s">
        <v>9398</v>
      </c>
      <c r="AK163" t="s">
        <v>9398</v>
      </c>
      <c r="AL163" s="61">
        <v>43221.383378506944</v>
      </c>
      <c r="AM163">
        <v>0</v>
      </c>
      <c r="AN163" t="s">
        <v>9383</v>
      </c>
      <c r="AO163" t="s">
        <v>9383</v>
      </c>
      <c r="AP163">
        <v>0</v>
      </c>
      <c r="AQ163">
        <v>0</v>
      </c>
    </row>
    <row r="164" spans="27:43" x14ac:dyDescent="0.35">
      <c r="AA164" s="32" t="str">
        <f t="shared" si="23"/>
        <v>ALP1CBNJ</v>
      </c>
      <c r="AB164" s="32" t="b">
        <f t="shared" si="24"/>
        <v>1</v>
      </c>
      <c r="AC164" t="s">
        <v>11</v>
      </c>
      <c r="AD164" t="s">
        <v>3256</v>
      </c>
      <c r="AE164" t="s">
        <v>3257</v>
      </c>
      <c r="AF164" t="s">
        <v>9383</v>
      </c>
      <c r="AG164" s="61">
        <v>0</v>
      </c>
      <c r="AH164" s="61">
        <v>43221.383378622682</v>
      </c>
      <c r="AI164" s="61" t="s">
        <v>12433</v>
      </c>
      <c r="AJ164" t="s">
        <v>9398</v>
      </c>
      <c r="AK164" t="s">
        <v>9398</v>
      </c>
      <c r="AL164" s="61">
        <v>43221.383378622682</v>
      </c>
      <c r="AM164">
        <v>0</v>
      </c>
      <c r="AN164" t="s">
        <v>9383</v>
      </c>
      <c r="AO164" t="s">
        <v>9383</v>
      </c>
      <c r="AP164">
        <v>0</v>
      </c>
      <c r="AQ164">
        <v>0</v>
      </c>
    </row>
    <row r="165" spans="27:43" x14ac:dyDescent="0.35">
      <c r="AA165" s="32" t="str">
        <f t="shared" si="23"/>
        <v>ALP1CBOC</v>
      </c>
      <c r="AB165" s="32" t="b">
        <f t="shared" si="24"/>
        <v>1</v>
      </c>
      <c r="AC165" t="s">
        <v>11</v>
      </c>
      <c r="AD165" t="s">
        <v>3258</v>
      </c>
      <c r="AE165" t="s">
        <v>10134</v>
      </c>
      <c r="AF165" t="s">
        <v>9383</v>
      </c>
      <c r="AG165" s="61">
        <v>0</v>
      </c>
      <c r="AH165" s="61">
        <v>43221.3833787037</v>
      </c>
      <c r="AI165" s="61" t="s">
        <v>12434</v>
      </c>
      <c r="AJ165" t="s">
        <v>9398</v>
      </c>
      <c r="AK165" t="s">
        <v>9398</v>
      </c>
      <c r="AL165" s="61">
        <v>43221.3833787037</v>
      </c>
      <c r="AM165">
        <v>0</v>
      </c>
      <c r="AN165" t="s">
        <v>9383</v>
      </c>
      <c r="AO165" t="s">
        <v>9383</v>
      </c>
      <c r="AP165">
        <v>0</v>
      </c>
      <c r="AQ165">
        <v>0</v>
      </c>
    </row>
    <row r="166" spans="27:43" x14ac:dyDescent="0.35">
      <c r="AA166" s="32" t="str">
        <f t="shared" si="23"/>
        <v>ALP1CBOJ</v>
      </c>
      <c r="AB166" s="32" t="b">
        <f t="shared" si="24"/>
        <v>1</v>
      </c>
      <c r="AC166" t="s">
        <v>11</v>
      </c>
      <c r="AD166" t="s">
        <v>3259</v>
      </c>
      <c r="AE166" t="s">
        <v>3260</v>
      </c>
      <c r="AF166" t="s">
        <v>9383</v>
      </c>
      <c r="AG166" s="61">
        <v>0</v>
      </c>
      <c r="AH166" s="61">
        <v>43221.383378819446</v>
      </c>
      <c r="AI166" s="61" t="s">
        <v>12435</v>
      </c>
      <c r="AJ166" t="s">
        <v>9398</v>
      </c>
      <c r="AK166" t="s">
        <v>9398</v>
      </c>
      <c r="AL166" s="61">
        <v>43221.383378819446</v>
      </c>
      <c r="AM166">
        <v>0</v>
      </c>
      <c r="AN166" t="s">
        <v>9383</v>
      </c>
      <c r="AO166" t="s">
        <v>9383</v>
      </c>
      <c r="AP166">
        <v>0</v>
      </c>
      <c r="AQ166">
        <v>0</v>
      </c>
    </row>
    <row r="167" spans="27:43" x14ac:dyDescent="0.35">
      <c r="AA167" s="32" t="str">
        <f t="shared" si="23"/>
        <v>ALP1CBSF</v>
      </c>
      <c r="AB167" s="32" t="b">
        <f t="shared" si="24"/>
        <v>1</v>
      </c>
      <c r="AC167" t="s">
        <v>11</v>
      </c>
      <c r="AD167" t="s">
        <v>3422</v>
      </c>
      <c r="AE167" t="s">
        <v>3423</v>
      </c>
      <c r="AF167" t="s">
        <v>9383</v>
      </c>
      <c r="AG167" s="61">
        <v>0</v>
      </c>
      <c r="AH167" s="61">
        <v>43221.383378935185</v>
      </c>
      <c r="AI167" s="61" t="s">
        <v>12436</v>
      </c>
      <c r="AJ167" t="s">
        <v>9398</v>
      </c>
      <c r="AK167" t="s">
        <v>9398</v>
      </c>
      <c r="AL167" s="61">
        <v>43221.383378935185</v>
      </c>
      <c r="AM167">
        <v>0</v>
      </c>
      <c r="AN167" t="s">
        <v>9383</v>
      </c>
      <c r="AO167" t="s">
        <v>9383</v>
      </c>
      <c r="AP167">
        <v>0</v>
      </c>
      <c r="AQ167">
        <v>0</v>
      </c>
    </row>
    <row r="168" spans="27:43" x14ac:dyDescent="0.35">
      <c r="AA168" s="32" t="str">
        <f t="shared" si="23"/>
        <v>ALP1CBSJ</v>
      </c>
      <c r="AB168" s="32" t="b">
        <f t="shared" si="24"/>
        <v>1</v>
      </c>
      <c r="AC168" t="s">
        <v>11</v>
      </c>
      <c r="AD168" t="s">
        <v>3261</v>
      </c>
      <c r="AE168" t="s">
        <v>3262</v>
      </c>
      <c r="AF168" t="s">
        <v>9383</v>
      </c>
      <c r="AG168" s="61">
        <v>0</v>
      </c>
      <c r="AH168" s="61">
        <v>43221.383379050923</v>
      </c>
      <c r="AI168" s="61" t="s">
        <v>12437</v>
      </c>
      <c r="AJ168" t="s">
        <v>9398</v>
      </c>
      <c r="AK168" t="s">
        <v>9398</v>
      </c>
      <c r="AL168" s="61">
        <v>43221.383379050923</v>
      </c>
      <c r="AM168">
        <v>0</v>
      </c>
      <c r="AN168" t="s">
        <v>9383</v>
      </c>
      <c r="AO168" t="s">
        <v>9383</v>
      </c>
      <c r="AP168">
        <v>0</v>
      </c>
      <c r="AQ168">
        <v>0</v>
      </c>
    </row>
    <row r="169" spans="27:43" x14ac:dyDescent="0.35">
      <c r="AA169" s="32" t="str">
        <f t="shared" si="23"/>
        <v>ALP1CBTF</v>
      </c>
      <c r="AB169" s="32" t="b">
        <f t="shared" si="24"/>
        <v>1</v>
      </c>
      <c r="AC169" t="s">
        <v>11</v>
      </c>
      <c r="AD169" t="s">
        <v>3424</v>
      </c>
      <c r="AE169" t="s">
        <v>3425</v>
      </c>
      <c r="AF169" t="s">
        <v>9383</v>
      </c>
      <c r="AG169" s="61">
        <v>0</v>
      </c>
      <c r="AH169" s="61">
        <v>43221.383379166669</v>
      </c>
      <c r="AI169" s="61" t="s">
        <v>12438</v>
      </c>
      <c r="AJ169" t="s">
        <v>9398</v>
      </c>
      <c r="AK169" t="s">
        <v>9398</v>
      </c>
      <c r="AL169" s="61">
        <v>43221.383379166669</v>
      </c>
      <c r="AM169">
        <v>0</v>
      </c>
      <c r="AN169" t="s">
        <v>9383</v>
      </c>
      <c r="AO169" t="s">
        <v>9383</v>
      </c>
      <c r="AP169">
        <v>0</v>
      </c>
      <c r="AQ169">
        <v>0</v>
      </c>
    </row>
    <row r="170" spans="27:43" x14ac:dyDescent="0.35">
      <c r="AA170" s="32" t="str">
        <f t="shared" si="23"/>
        <v>ALP1CDGC</v>
      </c>
      <c r="AB170" s="32" t="b">
        <f t="shared" si="24"/>
        <v>1</v>
      </c>
      <c r="AC170" t="s">
        <v>11</v>
      </c>
      <c r="AD170" t="s">
        <v>3263</v>
      </c>
      <c r="AE170" t="s">
        <v>10135</v>
      </c>
      <c r="AF170" t="s">
        <v>9383</v>
      </c>
      <c r="AG170" s="61">
        <v>0</v>
      </c>
      <c r="AH170" s="61">
        <v>43221.383379247687</v>
      </c>
      <c r="AI170" s="61" t="s">
        <v>12439</v>
      </c>
      <c r="AJ170" t="s">
        <v>9398</v>
      </c>
      <c r="AK170" t="s">
        <v>9398</v>
      </c>
      <c r="AL170" s="61">
        <v>43221.383379247687</v>
      </c>
      <c r="AM170">
        <v>0</v>
      </c>
      <c r="AN170" t="s">
        <v>9383</v>
      </c>
      <c r="AO170" t="s">
        <v>9383</v>
      </c>
      <c r="AP170">
        <v>0</v>
      </c>
      <c r="AQ170">
        <v>0</v>
      </c>
    </row>
    <row r="171" spans="27:43" x14ac:dyDescent="0.35">
      <c r="AA171" s="32" t="str">
        <f t="shared" si="23"/>
        <v>ALP1CDGJ</v>
      </c>
      <c r="AB171" s="32" t="b">
        <f t="shared" si="24"/>
        <v>1</v>
      </c>
      <c r="AC171" t="s">
        <v>11</v>
      </c>
      <c r="AD171" t="s">
        <v>3264</v>
      </c>
      <c r="AE171" t="s">
        <v>3265</v>
      </c>
      <c r="AF171" t="s">
        <v>9383</v>
      </c>
      <c r="AG171" s="61">
        <v>0</v>
      </c>
      <c r="AH171" s="61">
        <v>43221.383379363426</v>
      </c>
      <c r="AI171" s="61" t="s">
        <v>12440</v>
      </c>
      <c r="AJ171" t="s">
        <v>9398</v>
      </c>
      <c r="AK171" t="s">
        <v>9398</v>
      </c>
      <c r="AL171" s="61">
        <v>43221.383379363426</v>
      </c>
      <c r="AM171">
        <v>0</v>
      </c>
      <c r="AN171" t="s">
        <v>9383</v>
      </c>
      <c r="AO171" t="s">
        <v>9383</v>
      </c>
      <c r="AP171">
        <v>0</v>
      </c>
      <c r="AQ171">
        <v>0</v>
      </c>
    </row>
    <row r="172" spans="27:43" x14ac:dyDescent="0.35">
      <c r="AA172" s="32" t="str">
        <f t="shared" si="23"/>
        <v>ALP1CFGC</v>
      </c>
      <c r="AB172" s="32" t="b">
        <f t="shared" si="24"/>
        <v>1</v>
      </c>
      <c r="AC172" t="s">
        <v>11</v>
      </c>
      <c r="AD172" t="s">
        <v>3266</v>
      </c>
      <c r="AE172" t="s">
        <v>9588</v>
      </c>
      <c r="AF172" t="s">
        <v>9383</v>
      </c>
      <c r="AG172" s="61">
        <v>0</v>
      </c>
      <c r="AH172" s="61">
        <v>43221.383379479164</v>
      </c>
      <c r="AI172" s="61" t="s">
        <v>12441</v>
      </c>
      <c r="AJ172" t="s">
        <v>9398</v>
      </c>
      <c r="AK172" t="s">
        <v>9398</v>
      </c>
      <c r="AL172" s="61">
        <v>43221.383379479164</v>
      </c>
      <c r="AM172">
        <v>0</v>
      </c>
      <c r="AN172" t="s">
        <v>9383</v>
      </c>
      <c r="AO172" t="s">
        <v>9383</v>
      </c>
      <c r="AP172">
        <v>0</v>
      </c>
      <c r="AQ172">
        <v>0</v>
      </c>
    </row>
    <row r="173" spans="27:43" x14ac:dyDescent="0.35">
      <c r="AA173" s="32" t="str">
        <f t="shared" si="23"/>
        <v>ALP1CFGJ</v>
      </c>
      <c r="AB173" s="32" t="b">
        <f t="shared" si="24"/>
        <v>1</v>
      </c>
      <c r="AC173" t="s">
        <v>11</v>
      </c>
      <c r="AD173" t="s">
        <v>3267</v>
      </c>
      <c r="AE173" t="s">
        <v>3268</v>
      </c>
      <c r="AF173" t="s">
        <v>9383</v>
      </c>
      <c r="AG173" s="61">
        <v>0</v>
      </c>
      <c r="AH173" s="61">
        <v>43221.383379548613</v>
      </c>
      <c r="AI173" s="61" t="s">
        <v>12442</v>
      </c>
      <c r="AJ173" t="s">
        <v>9398</v>
      </c>
      <c r="AK173" t="s">
        <v>9398</v>
      </c>
      <c r="AL173" s="61">
        <v>43221.383379548613</v>
      </c>
      <c r="AM173">
        <v>0</v>
      </c>
      <c r="AN173" t="s">
        <v>9383</v>
      </c>
      <c r="AO173" t="s">
        <v>9383</v>
      </c>
      <c r="AP173">
        <v>0</v>
      </c>
      <c r="AQ173">
        <v>0</v>
      </c>
    </row>
    <row r="174" spans="27:43" x14ac:dyDescent="0.35">
      <c r="AA174" s="32" t="str">
        <f t="shared" si="23"/>
        <v>ALP1CFKJ</v>
      </c>
      <c r="AB174" s="32" t="b">
        <f t="shared" si="24"/>
        <v>1</v>
      </c>
      <c r="AC174" t="s">
        <v>11</v>
      </c>
      <c r="AD174" t="s">
        <v>3269</v>
      </c>
      <c r="AE174" t="s">
        <v>3270</v>
      </c>
      <c r="AF174" t="s">
        <v>9383</v>
      </c>
      <c r="AG174" s="61">
        <v>0</v>
      </c>
      <c r="AH174" s="61">
        <v>43221.383379664352</v>
      </c>
      <c r="AI174" s="142" t="s">
        <v>12443</v>
      </c>
      <c r="AJ174" t="s">
        <v>9398</v>
      </c>
      <c r="AK174" t="s">
        <v>9398</v>
      </c>
      <c r="AL174" s="61">
        <v>43221.383379664352</v>
      </c>
      <c r="AM174">
        <v>0</v>
      </c>
      <c r="AN174" t="s">
        <v>9383</v>
      </c>
      <c r="AO174" t="s">
        <v>9383</v>
      </c>
      <c r="AP174">
        <v>0</v>
      </c>
      <c r="AQ174">
        <v>0</v>
      </c>
    </row>
    <row r="175" spans="27:43" x14ac:dyDescent="0.35">
      <c r="AA175" s="32" t="str">
        <f t="shared" si="23"/>
        <v>ALP1CFNC</v>
      </c>
      <c r="AB175" s="32" t="b">
        <f t="shared" si="24"/>
        <v>1</v>
      </c>
      <c r="AC175" t="s">
        <v>11</v>
      </c>
      <c r="AD175" t="s">
        <v>3271</v>
      </c>
      <c r="AE175" t="s">
        <v>9597</v>
      </c>
      <c r="AF175" t="s">
        <v>9383</v>
      </c>
      <c r="AG175" s="61">
        <v>0</v>
      </c>
      <c r="AH175" s="61">
        <v>43221.383379780091</v>
      </c>
      <c r="AI175" s="61" t="s">
        <v>12444</v>
      </c>
      <c r="AJ175" t="s">
        <v>9398</v>
      </c>
      <c r="AK175" t="s">
        <v>9398</v>
      </c>
      <c r="AL175" s="61">
        <v>43221.383379780091</v>
      </c>
      <c r="AM175">
        <v>0</v>
      </c>
      <c r="AN175" t="s">
        <v>9383</v>
      </c>
      <c r="AO175" t="s">
        <v>9383</v>
      </c>
      <c r="AP175">
        <v>0</v>
      </c>
      <c r="AQ175">
        <v>0</v>
      </c>
    </row>
    <row r="176" spans="27:43" x14ac:dyDescent="0.35">
      <c r="AA176" s="32" t="str">
        <f t="shared" si="23"/>
        <v>ALP1CFNJ</v>
      </c>
      <c r="AB176" s="32" t="b">
        <f t="shared" si="24"/>
        <v>1</v>
      </c>
      <c r="AC176" t="s">
        <v>11</v>
      </c>
      <c r="AD176" t="s">
        <v>3272</v>
      </c>
      <c r="AE176" t="s">
        <v>3273</v>
      </c>
      <c r="AF176" t="s">
        <v>9383</v>
      </c>
      <c r="AG176" s="61">
        <v>0</v>
      </c>
      <c r="AH176" s="61">
        <v>43221.383379861109</v>
      </c>
      <c r="AI176" s="61" t="s">
        <v>12445</v>
      </c>
      <c r="AJ176" t="s">
        <v>9398</v>
      </c>
      <c r="AK176" t="s">
        <v>9398</v>
      </c>
      <c r="AL176" s="61">
        <v>43221.383379861109</v>
      </c>
      <c r="AM176">
        <v>0</v>
      </c>
      <c r="AN176" t="s">
        <v>9383</v>
      </c>
      <c r="AO176" t="s">
        <v>9383</v>
      </c>
      <c r="AP176">
        <v>0</v>
      </c>
      <c r="AQ176">
        <v>0</v>
      </c>
    </row>
    <row r="177" spans="27:43" x14ac:dyDescent="0.35">
      <c r="AA177" s="32" t="str">
        <f t="shared" si="23"/>
        <v>ALP1CFSJ</v>
      </c>
      <c r="AB177" s="32" t="b">
        <f t="shared" si="24"/>
        <v>1</v>
      </c>
      <c r="AC177" t="s">
        <v>11</v>
      </c>
      <c r="AD177" t="s">
        <v>3274</v>
      </c>
      <c r="AE177" t="s">
        <v>3275</v>
      </c>
      <c r="AF177" t="s">
        <v>9383</v>
      </c>
      <c r="AG177" s="61">
        <v>0</v>
      </c>
      <c r="AH177" s="61">
        <v>43221.383380011575</v>
      </c>
      <c r="AI177" s="61" t="s">
        <v>12446</v>
      </c>
      <c r="AJ177" t="s">
        <v>9398</v>
      </c>
      <c r="AK177" t="s">
        <v>9398</v>
      </c>
      <c r="AL177" s="61">
        <v>43221.383380011575</v>
      </c>
      <c r="AM177">
        <v>0</v>
      </c>
      <c r="AN177" t="s">
        <v>9383</v>
      </c>
      <c r="AO177" t="s">
        <v>9383</v>
      </c>
      <c r="AP177">
        <v>0</v>
      </c>
      <c r="AQ177">
        <v>0</v>
      </c>
    </row>
    <row r="178" spans="27:43" x14ac:dyDescent="0.35">
      <c r="AA178" s="32" t="str">
        <f t="shared" si="23"/>
        <v>ALP1CNPN</v>
      </c>
      <c r="AB178" s="32" t="b">
        <f t="shared" si="24"/>
        <v>1</v>
      </c>
      <c r="AC178" t="s">
        <v>11</v>
      </c>
      <c r="AD178" t="s">
        <v>3276</v>
      </c>
      <c r="AE178" t="s">
        <v>3277</v>
      </c>
      <c r="AF178" t="s">
        <v>9383</v>
      </c>
      <c r="AG178" s="61">
        <v>0</v>
      </c>
      <c r="AH178" s="61">
        <v>43221.383380092593</v>
      </c>
      <c r="AI178" s="61" t="s">
        <v>12447</v>
      </c>
      <c r="AJ178" t="s">
        <v>9398</v>
      </c>
      <c r="AK178" t="s">
        <v>9398</v>
      </c>
      <c r="AL178" s="61">
        <v>43221.383380092593</v>
      </c>
      <c r="AM178">
        <v>0</v>
      </c>
      <c r="AN178" t="s">
        <v>9383</v>
      </c>
      <c r="AO178" t="s">
        <v>9383</v>
      </c>
      <c r="AP178">
        <v>0</v>
      </c>
      <c r="AQ178">
        <v>0</v>
      </c>
    </row>
    <row r="179" spans="27:43" x14ac:dyDescent="0.35">
      <c r="AA179" s="32" t="str">
        <f t="shared" si="23"/>
        <v>ALP1CRCJ</v>
      </c>
      <c r="AB179" s="32" t="b">
        <f t="shared" si="24"/>
        <v>1</v>
      </c>
      <c r="AC179" t="s">
        <v>11</v>
      </c>
      <c r="AD179" t="s">
        <v>3278</v>
      </c>
      <c r="AE179" t="s">
        <v>3279</v>
      </c>
      <c r="AF179" t="s">
        <v>9383</v>
      </c>
      <c r="AG179" s="61">
        <v>0</v>
      </c>
      <c r="AH179" s="61">
        <v>43221.383380208332</v>
      </c>
      <c r="AI179" s="61" t="s">
        <v>12448</v>
      </c>
      <c r="AJ179" t="s">
        <v>9398</v>
      </c>
      <c r="AK179" t="s">
        <v>9398</v>
      </c>
      <c r="AL179" s="61">
        <v>43221.383380208332</v>
      </c>
      <c r="AM179">
        <v>0</v>
      </c>
      <c r="AN179" t="s">
        <v>9383</v>
      </c>
      <c r="AO179" t="s">
        <v>9383</v>
      </c>
      <c r="AP179">
        <v>0</v>
      </c>
      <c r="AQ179">
        <v>0</v>
      </c>
    </row>
    <row r="180" spans="27:43" x14ac:dyDescent="0.35">
      <c r="AA180" s="32" t="str">
        <f t="shared" si="23"/>
        <v>ALP1CRRC</v>
      </c>
      <c r="AB180" s="32" t="b">
        <f t="shared" si="24"/>
        <v>1</v>
      </c>
      <c r="AC180" t="s">
        <v>11</v>
      </c>
      <c r="AD180" t="s">
        <v>3280</v>
      </c>
      <c r="AE180" t="s">
        <v>10136</v>
      </c>
      <c r="AF180" t="s">
        <v>9383</v>
      </c>
      <c r="AG180" s="61">
        <v>0</v>
      </c>
      <c r="AH180" s="61">
        <v>43221.38338028935</v>
      </c>
      <c r="AI180" s="61" t="s">
        <v>12449</v>
      </c>
      <c r="AJ180" t="s">
        <v>9398</v>
      </c>
      <c r="AK180" t="s">
        <v>9398</v>
      </c>
      <c r="AL180" s="61">
        <v>43221.38338028935</v>
      </c>
      <c r="AM180">
        <v>0</v>
      </c>
      <c r="AN180" t="s">
        <v>9383</v>
      </c>
      <c r="AO180" t="s">
        <v>9383</v>
      </c>
      <c r="AP180">
        <v>0</v>
      </c>
      <c r="AQ180">
        <v>0</v>
      </c>
    </row>
    <row r="181" spans="27:43" x14ac:dyDescent="0.35">
      <c r="AA181" s="32" t="str">
        <f t="shared" si="23"/>
        <v>ALP1CUAJ</v>
      </c>
      <c r="AB181" s="32" t="b">
        <f t="shared" si="24"/>
        <v>1</v>
      </c>
      <c r="AC181" t="s">
        <v>11</v>
      </c>
      <c r="AD181" t="s">
        <v>3281</v>
      </c>
      <c r="AE181" t="s">
        <v>9637</v>
      </c>
      <c r="AF181" t="s">
        <v>9383</v>
      </c>
      <c r="AG181" s="61">
        <v>0</v>
      </c>
      <c r="AH181" s="61">
        <v>43221.383380405096</v>
      </c>
      <c r="AI181" s="61" t="s">
        <v>12450</v>
      </c>
      <c r="AJ181" t="s">
        <v>9398</v>
      </c>
      <c r="AK181" t="s">
        <v>9398</v>
      </c>
      <c r="AL181" s="61">
        <v>43221.383380405096</v>
      </c>
      <c r="AM181">
        <v>0</v>
      </c>
      <c r="AN181" t="s">
        <v>9383</v>
      </c>
      <c r="AO181" t="s">
        <v>9383</v>
      </c>
      <c r="AP181">
        <v>0</v>
      </c>
      <c r="AQ181">
        <v>0</v>
      </c>
    </row>
    <row r="182" spans="27:43" x14ac:dyDescent="0.35">
      <c r="AA182" s="32" t="str">
        <f t="shared" si="23"/>
        <v>ALP1CUDJ</v>
      </c>
      <c r="AB182" s="32" t="b">
        <f t="shared" si="24"/>
        <v>1</v>
      </c>
      <c r="AC182" t="s">
        <v>11</v>
      </c>
      <c r="AD182" t="s">
        <v>3283</v>
      </c>
      <c r="AE182" t="s">
        <v>9639</v>
      </c>
      <c r="AF182" t="s">
        <v>9383</v>
      </c>
      <c r="AG182" s="61">
        <v>0</v>
      </c>
      <c r="AH182" s="61">
        <v>43221.383380474537</v>
      </c>
      <c r="AI182" s="61" t="s">
        <v>12451</v>
      </c>
      <c r="AJ182" t="s">
        <v>9398</v>
      </c>
      <c r="AK182" t="s">
        <v>9398</v>
      </c>
      <c r="AL182" s="61">
        <v>43221.383380474537</v>
      </c>
      <c r="AM182">
        <v>0</v>
      </c>
      <c r="AN182" t="s">
        <v>9383</v>
      </c>
      <c r="AO182" t="s">
        <v>9383</v>
      </c>
      <c r="AP182">
        <v>0</v>
      </c>
      <c r="AQ182">
        <v>0</v>
      </c>
    </row>
    <row r="183" spans="27:43" x14ac:dyDescent="0.35">
      <c r="AA183" s="32" t="str">
        <f t="shared" si="23"/>
        <v>ALP1CUEJ</v>
      </c>
      <c r="AB183" s="32" t="b">
        <f t="shared" si="24"/>
        <v>1</v>
      </c>
      <c r="AC183" t="s">
        <v>11</v>
      </c>
      <c r="AD183" t="s">
        <v>3284</v>
      </c>
      <c r="AE183" t="s">
        <v>9641</v>
      </c>
      <c r="AF183" t="s">
        <v>9383</v>
      </c>
      <c r="AG183" s="61">
        <v>0</v>
      </c>
      <c r="AH183" s="61">
        <v>43221.383380590276</v>
      </c>
      <c r="AI183" s="61" t="s">
        <v>12452</v>
      </c>
      <c r="AJ183" t="s">
        <v>9398</v>
      </c>
      <c r="AK183" t="s">
        <v>9398</v>
      </c>
      <c r="AL183" s="61">
        <v>43221.383380590276</v>
      </c>
      <c r="AM183">
        <v>0</v>
      </c>
      <c r="AN183" t="s">
        <v>9383</v>
      </c>
      <c r="AO183" t="s">
        <v>9383</v>
      </c>
      <c r="AP183">
        <v>0</v>
      </c>
      <c r="AQ183">
        <v>0</v>
      </c>
    </row>
    <row r="184" spans="27:43" x14ac:dyDescent="0.35">
      <c r="AA184" s="32" t="str">
        <f t="shared" si="23"/>
        <v>ALP1CUGC</v>
      </c>
      <c r="AB184" s="32" t="b">
        <f t="shared" si="24"/>
        <v>1</v>
      </c>
      <c r="AC184" t="s">
        <v>11</v>
      </c>
      <c r="AD184" t="s">
        <v>3285</v>
      </c>
      <c r="AE184" t="s">
        <v>9644</v>
      </c>
      <c r="AF184" t="s">
        <v>9383</v>
      </c>
      <c r="AG184" s="61">
        <v>0</v>
      </c>
      <c r="AH184" s="61">
        <v>43221.383380671294</v>
      </c>
      <c r="AI184" s="61" t="s">
        <v>12453</v>
      </c>
      <c r="AJ184" t="s">
        <v>9398</v>
      </c>
      <c r="AK184" t="s">
        <v>9398</v>
      </c>
      <c r="AL184" s="61">
        <v>43221.383380671294</v>
      </c>
      <c r="AM184">
        <v>0</v>
      </c>
      <c r="AN184" t="s">
        <v>9383</v>
      </c>
      <c r="AO184" t="s">
        <v>9383</v>
      </c>
      <c r="AP184">
        <v>0</v>
      </c>
      <c r="AQ184">
        <v>0</v>
      </c>
    </row>
    <row r="185" spans="27:43" x14ac:dyDescent="0.35">
      <c r="AA185" s="32" t="str">
        <f t="shared" si="23"/>
        <v>ALP1CUGD</v>
      </c>
      <c r="AB185" s="32" t="b">
        <f t="shared" si="24"/>
        <v>1</v>
      </c>
      <c r="AC185" t="s">
        <v>11</v>
      </c>
      <c r="AD185" t="s">
        <v>3286</v>
      </c>
      <c r="AE185" t="s">
        <v>3287</v>
      </c>
      <c r="AF185" t="s">
        <v>9383</v>
      </c>
      <c r="AG185" s="61">
        <v>0</v>
      </c>
      <c r="AH185" s="61">
        <v>43221.38338078704</v>
      </c>
      <c r="AI185" s="61" t="s">
        <v>12454</v>
      </c>
      <c r="AJ185" t="s">
        <v>9398</v>
      </c>
      <c r="AK185" t="s">
        <v>9398</v>
      </c>
      <c r="AL185" s="61">
        <v>43221.38338078704</v>
      </c>
      <c r="AM185">
        <v>0</v>
      </c>
      <c r="AN185" t="s">
        <v>9383</v>
      </c>
      <c r="AO185" t="s">
        <v>9383</v>
      </c>
      <c r="AP185">
        <v>0</v>
      </c>
      <c r="AQ185">
        <v>0</v>
      </c>
    </row>
    <row r="186" spans="27:43" x14ac:dyDescent="0.35">
      <c r="AA186" s="32" t="str">
        <f t="shared" si="23"/>
        <v>ALP1CUGJ</v>
      </c>
      <c r="AB186" s="32" t="b">
        <f t="shared" si="24"/>
        <v>1</v>
      </c>
      <c r="AC186" t="s">
        <v>11</v>
      </c>
      <c r="AD186" t="s">
        <v>3288</v>
      </c>
      <c r="AE186" t="s">
        <v>3289</v>
      </c>
      <c r="AF186" t="s">
        <v>9383</v>
      </c>
      <c r="AG186" s="61">
        <v>0</v>
      </c>
      <c r="AH186" s="61">
        <v>43221.383380902778</v>
      </c>
      <c r="AI186" s="61" t="s">
        <v>12455</v>
      </c>
      <c r="AJ186" t="s">
        <v>9398</v>
      </c>
      <c r="AK186" t="s">
        <v>9398</v>
      </c>
      <c r="AL186" s="61">
        <v>43221.383380902778</v>
      </c>
      <c r="AM186">
        <v>0</v>
      </c>
      <c r="AN186" t="s">
        <v>9383</v>
      </c>
      <c r="AO186" t="s">
        <v>9383</v>
      </c>
      <c r="AP186">
        <v>0</v>
      </c>
      <c r="AQ186">
        <v>0</v>
      </c>
    </row>
    <row r="187" spans="27:43" x14ac:dyDescent="0.35">
      <c r="AA187" s="32" t="str">
        <f t="shared" si="23"/>
        <v>ALP1CUNC</v>
      </c>
      <c r="AB187" s="32" t="b">
        <f t="shared" si="24"/>
        <v>1</v>
      </c>
      <c r="AC187" t="s">
        <v>11</v>
      </c>
      <c r="AD187" t="s">
        <v>3290</v>
      </c>
      <c r="AE187" t="s">
        <v>9650</v>
      </c>
      <c r="AF187" t="s">
        <v>9383</v>
      </c>
      <c r="AG187" s="61">
        <v>0</v>
      </c>
      <c r="AH187" s="61">
        <v>43221.383380983796</v>
      </c>
      <c r="AI187" s="61" t="s">
        <v>12456</v>
      </c>
      <c r="AJ187" t="s">
        <v>9398</v>
      </c>
      <c r="AK187" t="s">
        <v>9398</v>
      </c>
      <c r="AL187" s="61">
        <v>43221.383380983796</v>
      </c>
      <c r="AM187">
        <v>0</v>
      </c>
      <c r="AN187" t="s">
        <v>9383</v>
      </c>
      <c r="AO187" t="s">
        <v>9383</v>
      </c>
      <c r="AP187">
        <v>0</v>
      </c>
      <c r="AQ187">
        <v>0</v>
      </c>
    </row>
    <row r="188" spans="27:43" x14ac:dyDescent="0.35">
      <c r="AA188" s="32" t="str">
        <f t="shared" si="23"/>
        <v>ALP1CUNJ</v>
      </c>
      <c r="AB188" s="32" t="b">
        <f t="shared" si="24"/>
        <v>1</v>
      </c>
      <c r="AC188" t="s">
        <v>11</v>
      </c>
      <c r="AD188" t="s">
        <v>3291</v>
      </c>
      <c r="AE188" t="s">
        <v>3292</v>
      </c>
      <c r="AF188" t="s">
        <v>9383</v>
      </c>
      <c r="AG188" s="61">
        <v>0</v>
      </c>
      <c r="AH188" s="61">
        <v>43221.383381099535</v>
      </c>
      <c r="AI188" s="142" t="s">
        <v>12457</v>
      </c>
      <c r="AJ188" t="s">
        <v>9398</v>
      </c>
      <c r="AK188" t="s">
        <v>9398</v>
      </c>
      <c r="AL188" s="61">
        <v>43221.383381099535</v>
      </c>
      <c r="AM188">
        <v>0</v>
      </c>
      <c r="AN188" t="s">
        <v>9383</v>
      </c>
      <c r="AO188" t="s">
        <v>9383</v>
      </c>
      <c r="AP188">
        <v>0</v>
      </c>
      <c r="AQ188">
        <v>0</v>
      </c>
    </row>
    <row r="189" spans="27:43" x14ac:dyDescent="0.35">
      <c r="AA189" s="32" t="str">
        <f t="shared" si="23"/>
        <v>ALP1CUSJ</v>
      </c>
      <c r="AB189" s="32" t="b">
        <f t="shared" si="24"/>
        <v>1</v>
      </c>
      <c r="AC189" t="s">
        <v>11</v>
      </c>
      <c r="AD189" t="s">
        <v>3293</v>
      </c>
      <c r="AE189" t="s">
        <v>3294</v>
      </c>
      <c r="AF189" t="s">
        <v>9383</v>
      </c>
      <c r="AG189" s="61">
        <v>0</v>
      </c>
      <c r="AH189" s="61">
        <v>43221.383381168984</v>
      </c>
      <c r="AI189" s="61" t="s">
        <v>12458</v>
      </c>
      <c r="AJ189" t="s">
        <v>9398</v>
      </c>
      <c r="AK189" t="s">
        <v>9398</v>
      </c>
      <c r="AL189" s="61">
        <v>43221.383381168984</v>
      </c>
      <c r="AM189">
        <v>0</v>
      </c>
      <c r="AN189" t="s">
        <v>9383</v>
      </c>
      <c r="AO189" t="s">
        <v>9383</v>
      </c>
      <c r="AP189">
        <v>0</v>
      </c>
      <c r="AQ189">
        <v>0</v>
      </c>
    </row>
    <row r="190" spans="27:43" x14ac:dyDescent="0.35">
      <c r="AA190" s="32" t="str">
        <f t="shared" si="23"/>
        <v>ALP1CUTJ</v>
      </c>
      <c r="AB190" s="32" t="b">
        <f t="shared" si="24"/>
        <v>1</v>
      </c>
      <c r="AC190" t="s">
        <v>11</v>
      </c>
      <c r="AD190" t="s">
        <v>3296</v>
      </c>
      <c r="AE190" t="s">
        <v>9658</v>
      </c>
      <c r="AF190" t="s">
        <v>9383</v>
      </c>
      <c r="AG190" s="61">
        <v>0</v>
      </c>
      <c r="AH190" s="61">
        <v>43221.383381284722</v>
      </c>
      <c r="AI190" s="61" t="s">
        <v>12459</v>
      </c>
      <c r="AJ190" t="s">
        <v>9398</v>
      </c>
      <c r="AK190" t="s">
        <v>9398</v>
      </c>
      <c r="AL190" s="61">
        <v>43221.383381284722</v>
      </c>
      <c r="AM190">
        <v>0</v>
      </c>
      <c r="AN190" t="s">
        <v>9383</v>
      </c>
      <c r="AO190" t="s">
        <v>9383</v>
      </c>
      <c r="AP190">
        <v>0</v>
      </c>
      <c r="AQ190">
        <v>0</v>
      </c>
    </row>
    <row r="191" spans="27:43" x14ac:dyDescent="0.35">
      <c r="AA191" s="32" t="str">
        <f t="shared" si="23"/>
        <v>ALP1IBKJ</v>
      </c>
      <c r="AB191" s="32" t="b">
        <f t="shared" si="24"/>
        <v>1</v>
      </c>
      <c r="AC191" t="s">
        <v>11</v>
      </c>
      <c r="AD191" t="s">
        <v>3297</v>
      </c>
      <c r="AE191" t="s">
        <v>3298</v>
      </c>
      <c r="AF191" t="s">
        <v>9383</v>
      </c>
      <c r="AG191" s="61">
        <v>0</v>
      </c>
      <c r="AH191" s="61">
        <v>43221.383381400461</v>
      </c>
      <c r="AI191" s="61" t="s">
        <v>12460</v>
      </c>
      <c r="AJ191" t="s">
        <v>9398</v>
      </c>
      <c r="AK191" t="s">
        <v>9398</v>
      </c>
      <c r="AL191" s="61">
        <v>43221.383381400461</v>
      </c>
      <c r="AM191">
        <v>0</v>
      </c>
      <c r="AN191" t="s">
        <v>9383</v>
      </c>
      <c r="AO191" t="s">
        <v>9383</v>
      </c>
      <c r="AP191">
        <v>0</v>
      </c>
      <c r="AQ191">
        <v>0</v>
      </c>
    </row>
    <row r="192" spans="27:43" x14ac:dyDescent="0.35">
      <c r="AA192" s="32" t="str">
        <f t="shared" si="23"/>
        <v>ALP1VAKJ</v>
      </c>
      <c r="AB192" s="32" t="b">
        <f t="shared" si="24"/>
        <v>1</v>
      </c>
      <c r="AC192" t="s">
        <v>11</v>
      </c>
      <c r="AD192" t="s">
        <v>3299</v>
      </c>
      <c r="AE192" t="s">
        <v>3300</v>
      </c>
      <c r="AF192" t="s">
        <v>9383</v>
      </c>
      <c r="AG192" s="61">
        <v>0</v>
      </c>
      <c r="AH192" s="61">
        <v>43221.383381481479</v>
      </c>
      <c r="AI192" s="61" t="s">
        <v>12461</v>
      </c>
      <c r="AJ192" t="s">
        <v>9398</v>
      </c>
      <c r="AK192" t="s">
        <v>9398</v>
      </c>
      <c r="AL192" s="61">
        <v>43221.383381481479</v>
      </c>
      <c r="AM192">
        <v>0</v>
      </c>
      <c r="AN192" t="s">
        <v>9383</v>
      </c>
      <c r="AO192" t="s">
        <v>9383</v>
      </c>
      <c r="AP192">
        <v>0</v>
      </c>
      <c r="AQ192">
        <v>0</v>
      </c>
    </row>
    <row r="193" spans="27:43" x14ac:dyDescent="0.35">
      <c r="AA193" s="32" t="str">
        <f t="shared" si="23"/>
        <v>ALP1VBBJ</v>
      </c>
      <c r="AB193" s="32" t="b">
        <f t="shared" si="24"/>
        <v>1</v>
      </c>
      <c r="AC193" t="s">
        <v>11</v>
      </c>
      <c r="AD193" t="s">
        <v>3301</v>
      </c>
      <c r="AE193" t="s">
        <v>3302</v>
      </c>
      <c r="AF193" t="s">
        <v>9383</v>
      </c>
      <c r="AG193" s="61">
        <v>0</v>
      </c>
      <c r="AH193" s="61">
        <v>43221.383381631946</v>
      </c>
      <c r="AI193" s="61" t="s">
        <v>12462</v>
      </c>
      <c r="AJ193" t="s">
        <v>9398</v>
      </c>
      <c r="AK193" t="s">
        <v>9398</v>
      </c>
      <c r="AL193" s="61">
        <v>43221.383381631946</v>
      </c>
      <c r="AM193">
        <v>0</v>
      </c>
      <c r="AN193" t="s">
        <v>9383</v>
      </c>
      <c r="AO193" t="s">
        <v>9383</v>
      </c>
      <c r="AP193">
        <v>0</v>
      </c>
      <c r="AQ193">
        <v>0</v>
      </c>
    </row>
    <row r="194" spans="27:43" x14ac:dyDescent="0.35">
      <c r="AA194" s="32" t="str">
        <f t="shared" si="23"/>
        <v>ALP1VBFJ</v>
      </c>
      <c r="AB194" s="32" t="b">
        <f t="shared" si="24"/>
        <v>1</v>
      </c>
      <c r="AC194" t="s">
        <v>11</v>
      </c>
      <c r="AD194" t="s">
        <v>3303</v>
      </c>
      <c r="AE194" t="s">
        <v>3304</v>
      </c>
      <c r="AF194" t="s">
        <v>9383</v>
      </c>
      <c r="AG194" s="61">
        <v>0</v>
      </c>
      <c r="AH194" s="61">
        <v>43221.383381747684</v>
      </c>
      <c r="AI194" s="61" t="s">
        <v>12463</v>
      </c>
      <c r="AJ194" t="s">
        <v>9398</v>
      </c>
      <c r="AK194" t="s">
        <v>9398</v>
      </c>
      <c r="AL194" s="61">
        <v>43221.383381747684</v>
      </c>
      <c r="AM194">
        <v>0</v>
      </c>
      <c r="AN194" t="s">
        <v>9383</v>
      </c>
      <c r="AO194" t="s">
        <v>9383</v>
      </c>
      <c r="AP194">
        <v>0</v>
      </c>
      <c r="AQ194">
        <v>0</v>
      </c>
    </row>
    <row r="195" spans="27:43" x14ac:dyDescent="0.35">
      <c r="AA195" s="32" t="str">
        <f t="shared" si="23"/>
        <v>ALP1VBGJ</v>
      </c>
      <c r="AB195" s="32" t="b">
        <f t="shared" si="24"/>
        <v>1</v>
      </c>
      <c r="AC195" t="s">
        <v>11</v>
      </c>
      <c r="AD195" t="s">
        <v>3305</v>
      </c>
      <c r="AE195" t="s">
        <v>3306</v>
      </c>
      <c r="AF195" t="s">
        <v>9383</v>
      </c>
      <c r="AG195" s="61">
        <v>0</v>
      </c>
      <c r="AH195" s="61">
        <v>43221.383381828702</v>
      </c>
      <c r="AI195" s="61" t="s">
        <v>12464</v>
      </c>
      <c r="AJ195" t="s">
        <v>9398</v>
      </c>
      <c r="AK195" t="s">
        <v>9398</v>
      </c>
      <c r="AL195" s="61">
        <v>43221.383381828702</v>
      </c>
      <c r="AM195">
        <v>0</v>
      </c>
      <c r="AN195" t="s">
        <v>9383</v>
      </c>
      <c r="AO195" t="s">
        <v>9383</v>
      </c>
      <c r="AP195">
        <v>0</v>
      </c>
      <c r="AQ195">
        <v>0</v>
      </c>
    </row>
    <row r="196" spans="27:43" x14ac:dyDescent="0.35">
      <c r="AA196" s="32" t="str">
        <f t="shared" si="23"/>
        <v>ALP1VBHJ</v>
      </c>
      <c r="AB196" s="32" t="b">
        <f t="shared" si="24"/>
        <v>1</v>
      </c>
      <c r="AC196" t="s">
        <v>11</v>
      </c>
      <c r="AD196" t="s">
        <v>3307</v>
      </c>
      <c r="AE196" t="s">
        <v>3308</v>
      </c>
      <c r="AF196" t="s">
        <v>9383</v>
      </c>
      <c r="AG196" s="61">
        <v>0</v>
      </c>
      <c r="AH196" s="61">
        <v>43221.383381944448</v>
      </c>
      <c r="AI196" s="61" t="s">
        <v>12465</v>
      </c>
      <c r="AJ196" t="s">
        <v>9398</v>
      </c>
      <c r="AK196" t="s">
        <v>9398</v>
      </c>
      <c r="AL196" s="61">
        <v>43221.383381944448</v>
      </c>
      <c r="AM196">
        <v>0</v>
      </c>
      <c r="AN196" t="s">
        <v>9383</v>
      </c>
      <c r="AO196" t="s">
        <v>9383</v>
      </c>
      <c r="AP196">
        <v>0</v>
      </c>
      <c r="AQ196">
        <v>0</v>
      </c>
    </row>
    <row r="197" spans="27:43" x14ac:dyDescent="0.35">
      <c r="AA197" s="32" t="str">
        <f t="shared" ref="AA197:AA260" si="27">AC197&amp;AD197</f>
        <v>ALP1VBKJ</v>
      </c>
      <c r="AB197" s="32" t="b">
        <f t="shared" ref="AB197:AB260" si="28">VLOOKUP(AD197,R:S,2,0)=AE197</f>
        <v>1</v>
      </c>
      <c r="AC197" t="s">
        <v>11</v>
      </c>
      <c r="AD197" t="s">
        <v>3309</v>
      </c>
      <c r="AE197" t="s">
        <v>3310</v>
      </c>
      <c r="AF197" t="s">
        <v>9383</v>
      </c>
      <c r="AG197" s="61">
        <v>0</v>
      </c>
      <c r="AH197" s="61">
        <v>43221.383382060187</v>
      </c>
      <c r="AI197" s="61" t="s">
        <v>12466</v>
      </c>
      <c r="AJ197" t="s">
        <v>9398</v>
      </c>
      <c r="AK197" t="s">
        <v>9398</v>
      </c>
      <c r="AL197" s="61">
        <v>43221.383382060187</v>
      </c>
      <c r="AM197">
        <v>0</v>
      </c>
      <c r="AN197" t="s">
        <v>9383</v>
      </c>
      <c r="AO197" t="s">
        <v>9383</v>
      </c>
      <c r="AP197">
        <v>0</v>
      </c>
      <c r="AQ197">
        <v>0</v>
      </c>
    </row>
    <row r="198" spans="27:43" x14ac:dyDescent="0.35">
      <c r="AA198" s="32" t="str">
        <f t="shared" si="27"/>
        <v>ALP1VBKO</v>
      </c>
      <c r="AB198" s="32" t="b">
        <f t="shared" si="28"/>
        <v>1</v>
      </c>
      <c r="AC198" t="s">
        <v>11</v>
      </c>
      <c r="AD198" t="s">
        <v>3311</v>
      </c>
      <c r="AE198" t="s">
        <v>3312</v>
      </c>
      <c r="AF198" t="s">
        <v>9383</v>
      </c>
      <c r="AG198" s="61">
        <v>0</v>
      </c>
      <c r="AH198" s="61">
        <v>43221.383382175925</v>
      </c>
      <c r="AI198" s="61" t="s">
        <v>12467</v>
      </c>
      <c r="AJ198" t="s">
        <v>9398</v>
      </c>
      <c r="AK198" t="s">
        <v>9398</v>
      </c>
      <c r="AL198" s="61">
        <v>43221.383382175925</v>
      </c>
      <c r="AM198">
        <v>0</v>
      </c>
      <c r="AN198" t="s">
        <v>9383</v>
      </c>
      <c r="AO198" t="s">
        <v>9383</v>
      </c>
      <c r="AP198">
        <v>0</v>
      </c>
      <c r="AQ198">
        <v>0</v>
      </c>
    </row>
    <row r="199" spans="27:43" x14ac:dyDescent="0.35">
      <c r="AA199" s="32" t="str">
        <f t="shared" si="27"/>
        <v>ALP1VBOJ</v>
      </c>
      <c r="AB199" s="32" t="b">
        <f t="shared" si="28"/>
        <v>1</v>
      </c>
      <c r="AC199" t="s">
        <v>11</v>
      </c>
      <c r="AD199" t="s">
        <v>3313</v>
      </c>
      <c r="AE199" t="s">
        <v>3314</v>
      </c>
      <c r="AF199" t="s">
        <v>9383</v>
      </c>
      <c r="AG199" s="61">
        <v>0</v>
      </c>
      <c r="AH199" s="61">
        <v>43221.383382256943</v>
      </c>
      <c r="AI199" s="61" t="s">
        <v>12468</v>
      </c>
      <c r="AJ199" t="s">
        <v>9398</v>
      </c>
      <c r="AK199" t="s">
        <v>9398</v>
      </c>
      <c r="AL199" s="61">
        <v>43221.383382256943</v>
      </c>
      <c r="AM199">
        <v>0</v>
      </c>
      <c r="AN199" t="s">
        <v>9383</v>
      </c>
      <c r="AO199" t="s">
        <v>9383</v>
      </c>
      <c r="AP199">
        <v>0</v>
      </c>
      <c r="AQ199">
        <v>0</v>
      </c>
    </row>
    <row r="200" spans="27:43" x14ac:dyDescent="0.35">
      <c r="AA200" s="32" t="str">
        <f t="shared" si="27"/>
        <v>ALP1VDBJ</v>
      </c>
      <c r="AB200" s="32" t="b">
        <f t="shared" si="28"/>
        <v>1</v>
      </c>
      <c r="AC200" t="s">
        <v>11</v>
      </c>
      <c r="AD200" t="s">
        <v>3315</v>
      </c>
      <c r="AE200" t="s">
        <v>3316</v>
      </c>
      <c r="AF200" t="s">
        <v>9383</v>
      </c>
      <c r="AG200" s="61">
        <v>0</v>
      </c>
      <c r="AH200" s="61">
        <v>43221.383382372682</v>
      </c>
      <c r="AI200" s="61" t="s">
        <v>12469</v>
      </c>
      <c r="AJ200" t="s">
        <v>9398</v>
      </c>
      <c r="AK200" t="s">
        <v>9398</v>
      </c>
      <c r="AL200" s="61">
        <v>43221.383382372682</v>
      </c>
      <c r="AM200">
        <v>0</v>
      </c>
      <c r="AN200" t="s">
        <v>9383</v>
      </c>
      <c r="AO200" t="s">
        <v>9383</v>
      </c>
      <c r="AP200">
        <v>0</v>
      </c>
      <c r="AQ200">
        <v>0</v>
      </c>
    </row>
    <row r="201" spans="27:43" x14ac:dyDescent="0.35">
      <c r="AA201" s="32" t="str">
        <f t="shared" si="27"/>
        <v>ALP1VDGJ</v>
      </c>
      <c r="AB201" s="32" t="b">
        <f t="shared" si="28"/>
        <v>1</v>
      </c>
      <c r="AC201" t="s">
        <v>11</v>
      </c>
      <c r="AD201" t="s">
        <v>3317</v>
      </c>
      <c r="AE201" t="s">
        <v>3318</v>
      </c>
      <c r="AF201" t="s">
        <v>9383</v>
      </c>
      <c r="AG201" s="61">
        <v>0</v>
      </c>
      <c r="AH201" s="61">
        <v>43221.383382442131</v>
      </c>
      <c r="AI201" s="61" t="s">
        <v>12470</v>
      </c>
      <c r="AJ201" t="s">
        <v>9398</v>
      </c>
      <c r="AK201" t="s">
        <v>9398</v>
      </c>
      <c r="AL201" s="61">
        <v>43221.383382442131</v>
      </c>
      <c r="AM201">
        <v>0</v>
      </c>
      <c r="AN201" t="s">
        <v>9383</v>
      </c>
      <c r="AO201" t="s">
        <v>9383</v>
      </c>
      <c r="AP201">
        <v>0</v>
      </c>
      <c r="AQ201">
        <v>0</v>
      </c>
    </row>
    <row r="202" spans="27:43" x14ac:dyDescent="0.35">
      <c r="AA202" s="32" t="str">
        <f t="shared" si="27"/>
        <v>ALP1VEWJ</v>
      </c>
      <c r="AB202" s="32" t="b">
        <f t="shared" si="28"/>
        <v>1</v>
      </c>
      <c r="AC202" t="s">
        <v>11</v>
      </c>
      <c r="AD202" t="s">
        <v>3319</v>
      </c>
      <c r="AE202" t="s">
        <v>3320</v>
      </c>
      <c r="AF202" t="s">
        <v>9383</v>
      </c>
      <c r="AG202" s="61">
        <v>0</v>
      </c>
      <c r="AH202" s="61">
        <v>43221.383382557869</v>
      </c>
      <c r="AI202" s="61" t="s">
        <v>12471</v>
      </c>
      <c r="AJ202" t="s">
        <v>9398</v>
      </c>
      <c r="AK202" t="s">
        <v>9398</v>
      </c>
      <c r="AL202" s="61">
        <v>43221.383382557869</v>
      </c>
      <c r="AM202">
        <v>0</v>
      </c>
      <c r="AN202" t="s">
        <v>9383</v>
      </c>
      <c r="AO202" t="s">
        <v>9383</v>
      </c>
      <c r="AP202">
        <v>0</v>
      </c>
      <c r="AQ202">
        <v>0</v>
      </c>
    </row>
    <row r="203" spans="27:43" x14ac:dyDescent="0.35">
      <c r="AA203" s="32" t="str">
        <f t="shared" si="27"/>
        <v>ALP1VFGJ</v>
      </c>
      <c r="AB203" s="32" t="b">
        <f t="shared" si="28"/>
        <v>1</v>
      </c>
      <c r="AC203" t="s">
        <v>11</v>
      </c>
      <c r="AD203" t="s">
        <v>3321</v>
      </c>
      <c r="AE203" t="s">
        <v>3322</v>
      </c>
      <c r="AF203" t="s">
        <v>9383</v>
      </c>
      <c r="AG203" s="61">
        <v>0</v>
      </c>
      <c r="AH203" s="61">
        <v>43221.383382673608</v>
      </c>
      <c r="AI203" s="61" t="s">
        <v>12472</v>
      </c>
      <c r="AJ203" t="s">
        <v>9398</v>
      </c>
      <c r="AK203" t="s">
        <v>9398</v>
      </c>
      <c r="AL203" s="61">
        <v>43221.383382673608</v>
      </c>
      <c r="AM203">
        <v>0</v>
      </c>
      <c r="AN203" t="s">
        <v>9383</v>
      </c>
      <c r="AO203" t="s">
        <v>9383</v>
      </c>
      <c r="AP203">
        <v>0</v>
      </c>
      <c r="AQ203">
        <v>0</v>
      </c>
    </row>
    <row r="204" spans="27:43" x14ac:dyDescent="0.35">
      <c r="AA204" s="32" t="str">
        <f t="shared" si="27"/>
        <v>ALP1VFKJ</v>
      </c>
      <c r="AB204" s="32" t="b">
        <f t="shared" si="28"/>
        <v>1</v>
      </c>
      <c r="AC204" t="s">
        <v>11</v>
      </c>
      <c r="AD204" t="s">
        <v>3323</v>
      </c>
      <c r="AE204" t="s">
        <v>3324</v>
      </c>
      <c r="AF204" t="s">
        <v>9383</v>
      </c>
      <c r="AG204" s="61">
        <v>0</v>
      </c>
      <c r="AH204" s="61">
        <v>43221.383382754633</v>
      </c>
      <c r="AI204" s="61" t="s">
        <v>12473</v>
      </c>
      <c r="AJ204" t="s">
        <v>9398</v>
      </c>
      <c r="AK204" t="s">
        <v>9398</v>
      </c>
      <c r="AL204" s="61">
        <v>43221.383382754633</v>
      </c>
      <c r="AM204">
        <v>0</v>
      </c>
      <c r="AN204" t="s">
        <v>9383</v>
      </c>
      <c r="AO204" t="s">
        <v>9383</v>
      </c>
      <c r="AP204">
        <v>0</v>
      </c>
      <c r="AQ204">
        <v>0</v>
      </c>
    </row>
    <row r="205" spans="27:43" x14ac:dyDescent="0.35">
      <c r="AA205" s="32" t="str">
        <f t="shared" si="27"/>
        <v>ALP1VFTJ</v>
      </c>
      <c r="AB205" s="32" t="b">
        <f t="shared" si="28"/>
        <v>1</v>
      </c>
      <c r="AC205" t="s">
        <v>11</v>
      </c>
      <c r="AD205" t="s">
        <v>3325</v>
      </c>
      <c r="AE205" t="s">
        <v>3326</v>
      </c>
      <c r="AF205" t="s">
        <v>9383</v>
      </c>
      <c r="AG205" s="61">
        <v>0</v>
      </c>
      <c r="AH205" s="61">
        <v>43221.383382905093</v>
      </c>
      <c r="AI205" s="61" t="s">
        <v>12474</v>
      </c>
      <c r="AJ205" t="s">
        <v>9398</v>
      </c>
      <c r="AK205" t="s">
        <v>9398</v>
      </c>
      <c r="AL205" s="61">
        <v>43221.383382905093</v>
      </c>
      <c r="AM205">
        <v>0</v>
      </c>
      <c r="AN205" t="s">
        <v>9383</v>
      </c>
      <c r="AO205" t="s">
        <v>9383</v>
      </c>
      <c r="AP205">
        <v>0</v>
      </c>
      <c r="AQ205">
        <v>0</v>
      </c>
    </row>
    <row r="206" spans="27:43" x14ac:dyDescent="0.35">
      <c r="AA206" s="32" t="str">
        <f t="shared" si="27"/>
        <v>ALP1VFWJ</v>
      </c>
      <c r="AB206" s="32" t="b">
        <f t="shared" si="28"/>
        <v>1</v>
      </c>
      <c r="AC206" t="s">
        <v>11</v>
      </c>
      <c r="AD206" t="s">
        <v>3327</v>
      </c>
      <c r="AE206" t="s">
        <v>3328</v>
      </c>
      <c r="AF206" t="s">
        <v>9383</v>
      </c>
      <c r="AG206" s="61">
        <v>0</v>
      </c>
      <c r="AH206" s="61">
        <v>43221.383383020831</v>
      </c>
      <c r="AI206" s="61" t="s">
        <v>12475</v>
      </c>
      <c r="AJ206" t="s">
        <v>9398</v>
      </c>
      <c r="AK206" t="s">
        <v>9398</v>
      </c>
      <c r="AL206" s="61">
        <v>43221.383383020831</v>
      </c>
      <c r="AM206">
        <v>0</v>
      </c>
      <c r="AN206" t="s">
        <v>9383</v>
      </c>
      <c r="AO206" t="s">
        <v>9383</v>
      </c>
      <c r="AP206">
        <v>0</v>
      </c>
      <c r="AQ206">
        <v>0</v>
      </c>
    </row>
    <row r="207" spans="27:43" x14ac:dyDescent="0.35">
      <c r="AA207" s="32" t="str">
        <f t="shared" si="27"/>
        <v>ALP1VJKJ</v>
      </c>
      <c r="AB207" s="32" t="b">
        <f t="shared" si="28"/>
        <v>1</v>
      </c>
      <c r="AC207" t="s">
        <v>11</v>
      </c>
      <c r="AD207" t="s">
        <v>3329</v>
      </c>
      <c r="AE207" t="s">
        <v>3330</v>
      </c>
      <c r="AF207" t="s">
        <v>9383</v>
      </c>
      <c r="AG207" s="61">
        <v>0</v>
      </c>
      <c r="AH207" s="61">
        <v>43221.383383101849</v>
      </c>
      <c r="AI207" s="61" t="s">
        <v>12476</v>
      </c>
      <c r="AJ207" t="s">
        <v>9398</v>
      </c>
      <c r="AK207" t="s">
        <v>9398</v>
      </c>
      <c r="AL207" s="61">
        <v>43221.383383101849</v>
      </c>
      <c r="AM207">
        <v>0</v>
      </c>
      <c r="AN207" t="s">
        <v>9383</v>
      </c>
      <c r="AO207" t="s">
        <v>9383</v>
      </c>
      <c r="AP207">
        <v>0</v>
      </c>
      <c r="AQ207">
        <v>0</v>
      </c>
    </row>
    <row r="208" spans="27:43" x14ac:dyDescent="0.35">
      <c r="AA208" s="32" t="str">
        <f t="shared" si="27"/>
        <v>ALP1VNNN</v>
      </c>
      <c r="AB208" s="32" t="b">
        <f t="shared" si="28"/>
        <v>1</v>
      </c>
      <c r="AC208" t="s">
        <v>11</v>
      </c>
      <c r="AD208" t="s">
        <v>3331</v>
      </c>
      <c r="AE208" t="s">
        <v>3332</v>
      </c>
      <c r="AF208" t="s">
        <v>9383</v>
      </c>
      <c r="AG208" s="61">
        <v>0</v>
      </c>
      <c r="AH208" s="61">
        <v>43221.383383217595</v>
      </c>
      <c r="AI208" s="61" t="s">
        <v>12477</v>
      </c>
      <c r="AJ208" t="s">
        <v>9398</v>
      </c>
      <c r="AK208" t="s">
        <v>9398</v>
      </c>
      <c r="AL208" s="61">
        <v>43221.383383217595</v>
      </c>
      <c r="AM208">
        <v>0</v>
      </c>
      <c r="AN208" t="s">
        <v>9383</v>
      </c>
      <c r="AO208" t="s">
        <v>9383</v>
      </c>
      <c r="AP208">
        <v>0</v>
      </c>
      <c r="AQ208">
        <v>0</v>
      </c>
    </row>
    <row r="209" spans="27:43" x14ac:dyDescent="0.35">
      <c r="AA209" s="32" t="str">
        <f t="shared" si="27"/>
        <v>ALP1VNPN</v>
      </c>
      <c r="AB209" s="32" t="b">
        <f t="shared" si="28"/>
        <v>1</v>
      </c>
      <c r="AC209" t="s">
        <v>11</v>
      </c>
      <c r="AD209" t="s">
        <v>3333</v>
      </c>
      <c r="AE209" t="s">
        <v>3334</v>
      </c>
      <c r="AF209" t="s">
        <v>9383</v>
      </c>
      <c r="AG209" s="61">
        <v>0</v>
      </c>
      <c r="AH209" s="61">
        <v>43221.383383333334</v>
      </c>
      <c r="AI209" s="61" t="s">
        <v>12478</v>
      </c>
      <c r="AJ209" t="s">
        <v>9398</v>
      </c>
      <c r="AK209" t="s">
        <v>9398</v>
      </c>
      <c r="AL209" s="61">
        <v>43221.383383333334</v>
      </c>
      <c r="AM209">
        <v>0</v>
      </c>
      <c r="AN209" t="s">
        <v>9383</v>
      </c>
      <c r="AO209" t="s">
        <v>9383</v>
      </c>
      <c r="AP209">
        <v>0</v>
      </c>
      <c r="AQ209">
        <v>0</v>
      </c>
    </row>
    <row r="210" spans="27:43" x14ac:dyDescent="0.35">
      <c r="AA210" s="32" t="str">
        <f t="shared" si="27"/>
        <v>ALP1VNZN</v>
      </c>
      <c r="AB210" s="32" t="b">
        <f t="shared" si="28"/>
        <v>1</v>
      </c>
      <c r="AC210" t="s">
        <v>11</v>
      </c>
      <c r="AD210" t="s">
        <v>3335</v>
      </c>
      <c r="AE210" t="s">
        <v>3336</v>
      </c>
      <c r="AF210" t="s">
        <v>9383</v>
      </c>
      <c r="AG210" s="61">
        <v>0</v>
      </c>
      <c r="AH210" s="61">
        <v>43221.383383414352</v>
      </c>
      <c r="AI210" s="61" t="s">
        <v>12479</v>
      </c>
      <c r="AJ210" t="s">
        <v>9398</v>
      </c>
      <c r="AK210" t="s">
        <v>9398</v>
      </c>
      <c r="AL210" s="61">
        <v>43221.383383414352</v>
      </c>
      <c r="AM210">
        <v>0</v>
      </c>
      <c r="AN210" t="s">
        <v>9383</v>
      </c>
      <c r="AO210" t="s">
        <v>9383</v>
      </c>
      <c r="AP210">
        <v>0</v>
      </c>
      <c r="AQ210">
        <v>0</v>
      </c>
    </row>
    <row r="211" spans="27:43" x14ac:dyDescent="0.35">
      <c r="AA211" s="32" t="str">
        <f t="shared" si="27"/>
        <v>ALP1VPKJ</v>
      </c>
      <c r="AB211" s="32" t="b">
        <f t="shared" si="28"/>
        <v>1</v>
      </c>
      <c r="AC211" t="s">
        <v>11</v>
      </c>
      <c r="AD211" t="s">
        <v>3337</v>
      </c>
      <c r="AE211" t="s">
        <v>3338</v>
      </c>
      <c r="AF211" t="s">
        <v>9383</v>
      </c>
      <c r="AG211" s="61">
        <v>0</v>
      </c>
      <c r="AH211" s="61">
        <v>43221.38338353009</v>
      </c>
      <c r="AI211" s="61" t="s">
        <v>12480</v>
      </c>
      <c r="AJ211" t="s">
        <v>9398</v>
      </c>
      <c r="AK211" t="s">
        <v>9398</v>
      </c>
      <c r="AL211" s="61">
        <v>43221.38338353009</v>
      </c>
      <c r="AM211">
        <v>0</v>
      </c>
      <c r="AN211" t="s">
        <v>9383</v>
      </c>
      <c r="AO211" t="s">
        <v>9383</v>
      </c>
      <c r="AP211">
        <v>0</v>
      </c>
      <c r="AQ211">
        <v>0</v>
      </c>
    </row>
    <row r="212" spans="27:43" x14ac:dyDescent="0.35">
      <c r="AA212" s="32" t="str">
        <f t="shared" si="27"/>
        <v>ALP1VRKJ</v>
      </c>
      <c r="AB212" s="32" t="b">
        <f t="shared" si="28"/>
        <v>1</v>
      </c>
      <c r="AC212" t="s">
        <v>11</v>
      </c>
      <c r="AD212" t="s">
        <v>3339</v>
      </c>
      <c r="AE212" t="s">
        <v>3340</v>
      </c>
      <c r="AF212" t="s">
        <v>9383</v>
      </c>
      <c r="AG212" s="61">
        <v>0</v>
      </c>
      <c r="AH212" s="61">
        <v>43221.383383599539</v>
      </c>
      <c r="AI212" s="61" t="s">
        <v>12481</v>
      </c>
      <c r="AJ212" t="s">
        <v>9398</v>
      </c>
      <c r="AK212" t="s">
        <v>9398</v>
      </c>
      <c r="AL212" s="61">
        <v>43221.383383599539</v>
      </c>
      <c r="AM212">
        <v>0</v>
      </c>
      <c r="AN212" t="s">
        <v>9383</v>
      </c>
      <c r="AO212" t="s">
        <v>9383</v>
      </c>
      <c r="AP212">
        <v>0</v>
      </c>
      <c r="AQ212">
        <v>0</v>
      </c>
    </row>
    <row r="213" spans="27:43" x14ac:dyDescent="0.35">
      <c r="AA213" s="32" t="str">
        <f t="shared" si="27"/>
        <v>ALP1VUEJ</v>
      </c>
      <c r="AB213" s="32" t="b">
        <f t="shared" si="28"/>
        <v>1</v>
      </c>
      <c r="AC213" t="s">
        <v>11</v>
      </c>
      <c r="AD213" t="s">
        <v>3341</v>
      </c>
      <c r="AE213" t="s">
        <v>3342</v>
      </c>
      <c r="AF213" t="s">
        <v>9383</v>
      </c>
      <c r="AG213" s="61">
        <v>0</v>
      </c>
      <c r="AH213" s="61">
        <v>43221.383383715278</v>
      </c>
      <c r="AI213" s="61" t="s">
        <v>12482</v>
      </c>
      <c r="AJ213" t="s">
        <v>9398</v>
      </c>
      <c r="AK213" t="s">
        <v>9398</v>
      </c>
      <c r="AL213" s="61">
        <v>43221.383383715278</v>
      </c>
      <c r="AM213">
        <v>0</v>
      </c>
      <c r="AN213" t="s">
        <v>9383</v>
      </c>
      <c r="AO213" t="s">
        <v>9383</v>
      </c>
      <c r="AP213">
        <v>0</v>
      </c>
      <c r="AQ213">
        <v>0</v>
      </c>
    </row>
    <row r="214" spans="27:43" x14ac:dyDescent="0.35">
      <c r="AA214" s="32" t="str">
        <f t="shared" si="27"/>
        <v>ALP1VUGC</v>
      </c>
      <c r="AB214" s="32" t="b">
        <f t="shared" si="28"/>
        <v>1</v>
      </c>
      <c r="AC214" t="s">
        <v>11</v>
      </c>
      <c r="AD214" t="s">
        <v>3343</v>
      </c>
      <c r="AE214" t="s">
        <v>10137</v>
      </c>
      <c r="AF214" t="s">
        <v>9383</v>
      </c>
      <c r="AG214" s="61">
        <v>0</v>
      </c>
      <c r="AH214" s="61">
        <v>43301.526991053244</v>
      </c>
      <c r="AI214" s="61" t="s">
        <v>12483</v>
      </c>
      <c r="AJ214" t="s">
        <v>9398</v>
      </c>
      <c r="AK214" t="s">
        <v>9398</v>
      </c>
      <c r="AL214" s="61">
        <v>43221.383383796296</v>
      </c>
      <c r="AM214">
        <v>0</v>
      </c>
      <c r="AN214" t="s">
        <v>9383</v>
      </c>
      <c r="AO214" t="s">
        <v>9383</v>
      </c>
      <c r="AP214">
        <v>0</v>
      </c>
      <c r="AQ214">
        <v>0</v>
      </c>
    </row>
    <row r="215" spans="27:43" x14ac:dyDescent="0.35">
      <c r="AA215" s="32" t="str">
        <f t="shared" si="27"/>
        <v>ALP1VUGJ</v>
      </c>
      <c r="AB215" s="32" t="b">
        <f t="shared" si="28"/>
        <v>1</v>
      </c>
      <c r="AC215" t="s">
        <v>11</v>
      </c>
      <c r="AD215" t="s">
        <v>3344</v>
      </c>
      <c r="AE215" t="s">
        <v>3345</v>
      </c>
      <c r="AF215" t="s">
        <v>9383</v>
      </c>
      <c r="AG215" s="61">
        <v>0</v>
      </c>
      <c r="AH215" s="61">
        <v>43221.383383912034</v>
      </c>
      <c r="AI215" s="61" t="s">
        <v>12484</v>
      </c>
      <c r="AJ215" t="s">
        <v>9398</v>
      </c>
      <c r="AK215" t="s">
        <v>9398</v>
      </c>
      <c r="AL215" s="61">
        <v>43221.383383912034</v>
      </c>
      <c r="AM215">
        <v>0</v>
      </c>
      <c r="AN215" t="s">
        <v>9383</v>
      </c>
      <c r="AO215" t="s">
        <v>9383</v>
      </c>
      <c r="AP215">
        <v>0</v>
      </c>
      <c r="AQ215">
        <v>0</v>
      </c>
    </row>
    <row r="216" spans="27:43" x14ac:dyDescent="0.35">
      <c r="AA216" s="32" t="str">
        <f t="shared" si="27"/>
        <v>ALP1VUNJ</v>
      </c>
      <c r="AB216" s="32" t="b">
        <f t="shared" si="28"/>
        <v>1</v>
      </c>
      <c r="AC216" t="s">
        <v>11</v>
      </c>
      <c r="AD216" t="s">
        <v>3346</v>
      </c>
      <c r="AE216" t="s">
        <v>3347</v>
      </c>
      <c r="AF216" t="s">
        <v>9383</v>
      </c>
      <c r="AG216" s="61">
        <v>0</v>
      </c>
      <c r="AH216" s="61">
        <v>43221.38338402778</v>
      </c>
      <c r="AI216" s="61" t="s">
        <v>12485</v>
      </c>
      <c r="AJ216" t="s">
        <v>9398</v>
      </c>
      <c r="AK216" t="s">
        <v>9398</v>
      </c>
      <c r="AL216" s="61">
        <v>43221.38338402778</v>
      </c>
      <c r="AM216">
        <v>0</v>
      </c>
      <c r="AN216" t="s">
        <v>9383</v>
      </c>
      <c r="AO216" t="s">
        <v>9383</v>
      </c>
      <c r="AP216">
        <v>0</v>
      </c>
      <c r="AQ216">
        <v>0</v>
      </c>
    </row>
    <row r="217" spans="27:43" x14ac:dyDescent="0.35">
      <c r="AA217" s="32" t="str">
        <f t="shared" si="27"/>
        <v>ALP1VUSJ</v>
      </c>
      <c r="AB217" s="32" t="b">
        <f t="shared" si="28"/>
        <v>1</v>
      </c>
      <c r="AC217" t="s">
        <v>11</v>
      </c>
      <c r="AD217" t="s">
        <v>3348</v>
      </c>
      <c r="AE217" t="s">
        <v>3349</v>
      </c>
      <c r="AF217" t="s">
        <v>9383</v>
      </c>
      <c r="AG217" s="61">
        <v>0</v>
      </c>
      <c r="AH217" s="61">
        <v>43221.383384108798</v>
      </c>
      <c r="AI217" s="61" t="s">
        <v>12486</v>
      </c>
      <c r="AJ217" t="s">
        <v>9398</v>
      </c>
      <c r="AK217" t="s">
        <v>9398</v>
      </c>
      <c r="AL217" s="61">
        <v>43221.383384108798</v>
      </c>
      <c r="AM217">
        <v>0</v>
      </c>
      <c r="AN217" t="s">
        <v>9383</v>
      </c>
      <c r="AO217" t="s">
        <v>9383</v>
      </c>
      <c r="AP217">
        <v>0</v>
      </c>
      <c r="AQ217">
        <v>0</v>
      </c>
    </row>
    <row r="218" spans="27:43" x14ac:dyDescent="0.35">
      <c r="AA218" s="32" t="str">
        <f t="shared" si="27"/>
        <v>ALP1VUTJ</v>
      </c>
      <c r="AB218" s="32" t="b">
        <f t="shared" si="28"/>
        <v>1</v>
      </c>
      <c r="AC218" t="s">
        <v>11</v>
      </c>
      <c r="AD218" t="s">
        <v>3350</v>
      </c>
      <c r="AE218" t="s">
        <v>3351</v>
      </c>
      <c r="AF218" t="s">
        <v>9383</v>
      </c>
      <c r="AG218" s="61">
        <v>0</v>
      </c>
      <c r="AH218" s="61">
        <v>43221.383384224537</v>
      </c>
      <c r="AI218" s="61" t="s">
        <v>12487</v>
      </c>
      <c r="AJ218" t="s">
        <v>9398</v>
      </c>
      <c r="AK218" t="s">
        <v>9398</v>
      </c>
      <c r="AL218" s="61">
        <v>43221.383384224537</v>
      </c>
      <c r="AM218">
        <v>0</v>
      </c>
      <c r="AN218" t="s">
        <v>9383</v>
      </c>
      <c r="AO218" t="s">
        <v>9383</v>
      </c>
      <c r="AP218">
        <v>0</v>
      </c>
      <c r="AQ218">
        <v>0</v>
      </c>
    </row>
    <row r="219" spans="27:43" x14ac:dyDescent="0.35">
      <c r="AA219" s="32" t="str">
        <f t="shared" si="27"/>
        <v>ALP1VVKO</v>
      </c>
      <c r="AB219" s="32" t="b">
        <f t="shared" si="28"/>
        <v>1</v>
      </c>
      <c r="AC219" t="s">
        <v>11</v>
      </c>
      <c r="AD219" t="s">
        <v>3352</v>
      </c>
      <c r="AE219" t="s">
        <v>3353</v>
      </c>
      <c r="AF219" t="s">
        <v>9383</v>
      </c>
      <c r="AG219" s="61">
        <v>0</v>
      </c>
      <c r="AH219" s="61">
        <v>43221.383384293978</v>
      </c>
      <c r="AI219" s="61" t="s">
        <v>12488</v>
      </c>
      <c r="AJ219" t="s">
        <v>9398</v>
      </c>
      <c r="AK219" t="s">
        <v>9398</v>
      </c>
      <c r="AL219" s="61">
        <v>43221.383384293978</v>
      </c>
      <c r="AM219">
        <v>0</v>
      </c>
      <c r="AN219" t="s">
        <v>9383</v>
      </c>
      <c r="AO219" t="s">
        <v>9383</v>
      </c>
      <c r="AP219">
        <v>0</v>
      </c>
      <c r="AQ219">
        <v>0</v>
      </c>
    </row>
    <row r="220" spans="27:43" x14ac:dyDescent="0.35">
      <c r="AA220" s="32" t="str">
        <f t="shared" si="27"/>
        <v>ALP1VXKJ</v>
      </c>
      <c r="AB220" s="32" t="b">
        <f t="shared" si="28"/>
        <v>1</v>
      </c>
      <c r="AC220" t="s">
        <v>11</v>
      </c>
      <c r="AD220" t="s">
        <v>3354</v>
      </c>
      <c r="AE220" t="s">
        <v>3355</v>
      </c>
      <c r="AF220" t="s">
        <v>9383</v>
      </c>
      <c r="AG220" s="61">
        <v>0</v>
      </c>
      <c r="AH220" s="61">
        <v>43221.383384409724</v>
      </c>
      <c r="AI220" s="61" t="s">
        <v>12489</v>
      </c>
      <c r="AJ220" t="s">
        <v>9398</v>
      </c>
      <c r="AK220" t="s">
        <v>9398</v>
      </c>
      <c r="AL220" s="61">
        <v>43221.383384409724</v>
      </c>
      <c r="AM220">
        <v>0</v>
      </c>
      <c r="AN220" t="s">
        <v>9383</v>
      </c>
      <c r="AO220" t="s">
        <v>9383</v>
      </c>
      <c r="AP220">
        <v>0</v>
      </c>
      <c r="AQ220">
        <v>0</v>
      </c>
    </row>
    <row r="221" spans="27:43" x14ac:dyDescent="0.35">
      <c r="AA221" s="32" t="str">
        <f t="shared" si="27"/>
        <v>ALP1VXKO</v>
      </c>
      <c r="AB221" s="32" t="b">
        <f t="shared" si="28"/>
        <v>1</v>
      </c>
      <c r="AC221" t="s">
        <v>11</v>
      </c>
      <c r="AD221" t="s">
        <v>3356</v>
      </c>
      <c r="AE221" t="s">
        <v>3357</v>
      </c>
      <c r="AF221" t="s">
        <v>9383</v>
      </c>
      <c r="AG221" s="61">
        <v>0</v>
      </c>
      <c r="AH221" s="61">
        <v>43221.383384490742</v>
      </c>
      <c r="AI221" s="61" t="s">
        <v>12490</v>
      </c>
      <c r="AJ221" t="s">
        <v>9398</v>
      </c>
      <c r="AK221" t="s">
        <v>9398</v>
      </c>
      <c r="AL221" s="61">
        <v>43221.383384490742</v>
      </c>
      <c r="AM221">
        <v>0</v>
      </c>
      <c r="AN221" t="s">
        <v>9383</v>
      </c>
      <c r="AO221" t="s">
        <v>9383</v>
      </c>
      <c r="AP221">
        <v>0</v>
      </c>
      <c r="AQ221">
        <v>0</v>
      </c>
    </row>
    <row r="222" spans="27:43" x14ac:dyDescent="0.35">
      <c r="AA222" s="32" t="str">
        <f t="shared" si="27"/>
        <v>ALP1VYKJ</v>
      </c>
      <c r="AB222" s="32" t="b">
        <f t="shared" si="28"/>
        <v>1</v>
      </c>
      <c r="AC222" t="s">
        <v>11</v>
      </c>
      <c r="AD222" t="s">
        <v>3358</v>
      </c>
      <c r="AE222" t="s">
        <v>3359</v>
      </c>
      <c r="AF222" t="s">
        <v>9383</v>
      </c>
      <c r="AG222" s="61">
        <v>0</v>
      </c>
      <c r="AH222" s="61">
        <v>43221.383384606481</v>
      </c>
      <c r="AI222" s="61" t="s">
        <v>12491</v>
      </c>
      <c r="AJ222" t="s">
        <v>9398</v>
      </c>
      <c r="AK222" t="s">
        <v>9398</v>
      </c>
      <c r="AL222" s="61">
        <v>43221.383384606481</v>
      </c>
      <c r="AM222">
        <v>0</v>
      </c>
      <c r="AN222" t="s">
        <v>9383</v>
      </c>
      <c r="AO222" t="s">
        <v>9383</v>
      </c>
      <c r="AP222">
        <v>0</v>
      </c>
      <c r="AQ222">
        <v>0</v>
      </c>
    </row>
    <row r="223" spans="27:43" x14ac:dyDescent="0.35">
      <c r="AA223" s="32" t="str">
        <f t="shared" si="27"/>
        <v>CHA1CBAF</v>
      </c>
      <c r="AB223" s="32" t="b">
        <f t="shared" si="28"/>
        <v>1</v>
      </c>
      <c r="AC223" t="s">
        <v>9821</v>
      </c>
      <c r="AD223" t="s">
        <v>3410</v>
      </c>
      <c r="AE223" t="s">
        <v>3411</v>
      </c>
      <c r="AF223" t="s">
        <v>9383</v>
      </c>
      <c r="AG223" s="61">
        <v>0</v>
      </c>
      <c r="AH223" s="61">
        <v>43208.510240081021</v>
      </c>
      <c r="AI223" s="61" t="s">
        <v>12492</v>
      </c>
      <c r="AJ223" t="s">
        <v>9398</v>
      </c>
      <c r="AK223" t="s">
        <v>9398</v>
      </c>
      <c r="AL223" s="61">
        <v>43208.510240081021</v>
      </c>
      <c r="AM223">
        <v>0</v>
      </c>
      <c r="AN223" t="s">
        <v>9383</v>
      </c>
      <c r="AO223" t="s">
        <v>9383</v>
      </c>
      <c r="AP223">
        <v>0</v>
      </c>
      <c r="AQ223">
        <v>0</v>
      </c>
    </row>
    <row r="224" spans="27:43" x14ac:dyDescent="0.35">
      <c r="AA224" s="32" t="str">
        <f t="shared" si="27"/>
        <v>CHA1CBBF</v>
      </c>
      <c r="AB224" s="32" t="b">
        <f t="shared" si="28"/>
        <v>1</v>
      </c>
      <c r="AC224" t="s">
        <v>9821</v>
      </c>
      <c r="AD224" t="s">
        <v>3412</v>
      </c>
      <c r="AE224" t="s">
        <v>3413</v>
      </c>
      <c r="AF224" t="s">
        <v>9383</v>
      </c>
      <c r="AG224" s="61">
        <v>0</v>
      </c>
      <c r="AH224" s="61">
        <v>43208.510275347224</v>
      </c>
      <c r="AI224" s="61" t="s">
        <v>12493</v>
      </c>
      <c r="AJ224" t="s">
        <v>9398</v>
      </c>
      <c r="AK224" t="s">
        <v>9398</v>
      </c>
      <c r="AL224" s="61">
        <v>43208.510275347224</v>
      </c>
      <c r="AM224">
        <v>0</v>
      </c>
      <c r="AN224" t="s">
        <v>9383</v>
      </c>
      <c r="AO224" t="s">
        <v>9383</v>
      </c>
      <c r="AP224">
        <v>0</v>
      </c>
      <c r="AQ224">
        <v>0</v>
      </c>
    </row>
    <row r="225" spans="27:43" x14ac:dyDescent="0.35">
      <c r="AA225" s="32" t="str">
        <f t="shared" si="27"/>
        <v>CHA1CBBJ</v>
      </c>
      <c r="AB225" s="32" t="b">
        <f t="shared" si="28"/>
        <v>1</v>
      </c>
      <c r="AC225" t="s">
        <v>9821</v>
      </c>
      <c r="AD225" t="s">
        <v>3244</v>
      </c>
      <c r="AE225" t="s">
        <v>3245</v>
      </c>
      <c r="AF225" t="s">
        <v>9383</v>
      </c>
      <c r="AG225" s="61">
        <v>0</v>
      </c>
      <c r="AH225" s="61">
        <v>43208.510275729168</v>
      </c>
      <c r="AI225" s="61" t="s">
        <v>12494</v>
      </c>
      <c r="AJ225" t="s">
        <v>9398</v>
      </c>
      <c r="AK225" t="s">
        <v>9398</v>
      </c>
      <c r="AL225" s="61">
        <v>43208.510275729168</v>
      </c>
      <c r="AM225">
        <v>0</v>
      </c>
      <c r="AN225" t="s">
        <v>9383</v>
      </c>
      <c r="AO225" t="s">
        <v>9383</v>
      </c>
      <c r="AP225">
        <v>0</v>
      </c>
      <c r="AQ225">
        <v>0</v>
      </c>
    </row>
    <row r="226" spans="27:43" x14ac:dyDescent="0.35">
      <c r="AA226" s="32" t="str">
        <f t="shared" si="27"/>
        <v>CHA1CBBX</v>
      </c>
      <c r="AB226" s="32" t="b">
        <f t="shared" si="28"/>
        <v>1</v>
      </c>
      <c r="AC226" t="s">
        <v>9821</v>
      </c>
      <c r="AD226" t="s">
        <v>10146</v>
      </c>
      <c r="AE226" t="s">
        <v>10147</v>
      </c>
      <c r="AF226" t="s">
        <v>9383</v>
      </c>
      <c r="AG226" s="61">
        <v>0</v>
      </c>
      <c r="AH226" s="61">
        <v>43208.510293402775</v>
      </c>
      <c r="AI226" s="61" t="s">
        <v>12495</v>
      </c>
      <c r="AJ226" t="s">
        <v>9398</v>
      </c>
      <c r="AK226" t="s">
        <v>9398</v>
      </c>
      <c r="AL226" s="61">
        <v>43208.510293402775</v>
      </c>
      <c r="AM226">
        <v>0</v>
      </c>
      <c r="AN226" t="s">
        <v>9383</v>
      </c>
      <c r="AO226" t="s">
        <v>9383</v>
      </c>
      <c r="AP226">
        <v>0</v>
      </c>
      <c r="AQ226">
        <v>0</v>
      </c>
    </row>
    <row r="227" spans="27:43" x14ac:dyDescent="0.35">
      <c r="AA227" s="32" t="str">
        <f t="shared" si="27"/>
        <v>CHA1CBDF</v>
      </c>
      <c r="AB227" s="32" t="b">
        <f t="shared" si="28"/>
        <v>1</v>
      </c>
      <c r="AC227" t="s">
        <v>9821</v>
      </c>
      <c r="AD227" t="s">
        <v>3414</v>
      </c>
      <c r="AE227" t="s">
        <v>3415</v>
      </c>
      <c r="AF227" t="s">
        <v>9383</v>
      </c>
      <c r="AG227" s="61">
        <v>0</v>
      </c>
      <c r="AH227" s="61">
        <v>43208.510276238427</v>
      </c>
      <c r="AI227" s="61" t="s">
        <v>12496</v>
      </c>
      <c r="AJ227" t="s">
        <v>9398</v>
      </c>
      <c r="AK227" t="s">
        <v>9398</v>
      </c>
      <c r="AL227" s="61">
        <v>43208.510276238427</v>
      </c>
      <c r="AM227">
        <v>0</v>
      </c>
      <c r="AN227" t="s">
        <v>9383</v>
      </c>
      <c r="AO227" t="s">
        <v>9383</v>
      </c>
      <c r="AP227">
        <v>0</v>
      </c>
      <c r="AQ227">
        <v>0</v>
      </c>
    </row>
    <row r="228" spans="27:43" x14ac:dyDescent="0.35">
      <c r="AA228" s="32" t="str">
        <f t="shared" si="27"/>
        <v>CHA1CBEF</v>
      </c>
      <c r="AB228" s="32" t="b">
        <f t="shared" si="28"/>
        <v>1</v>
      </c>
      <c r="AC228" t="s">
        <v>9821</v>
      </c>
      <c r="AD228" t="s">
        <v>3416</v>
      </c>
      <c r="AE228" t="s">
        <v>3417</v>
      </c>
      <c r="AF228" t="s">
        <v>9383</v>
      </c>
      <c r="AG228" s="61">
        <v>0</v>
      </c>
      <c r="AH228" s="61">
        <v>43208.510276539353</v>
      </c>
      <c r="AI228" s="61" t="s">
        <v>12497</v>
      </c>
      <c r="AJ228" t="s">
        <v>9398</v>
      </c>
      <c r="AK228" t="s">
        <v>9398</v>
      </c>
      <c r="AL228" s="61">
        <v>43208.510276539353</v>
      </c>
      <c r="AM228">
        <v>0</v>
      </c>
      <c r="AN228" t="s">
        <v>9383</v>
      </c>
      <c r="AO228" t="s">
        <v>9383</v>
      </c>
      <c r="AP228">
        <v>0</v>
      </c>
      <c r="AQ228">
        <v>0</v>
      </c>
    </row>
    <row r="229" spans="27:43" x14ac:dyDescent="0.35">
      <c r="AA229" s="32" t="str">
        <f t="shared" si="27"/>
        <v>CHA1CBGF</v>
      </c>
      <c r="AB229" s="32" t="b">
        <f t="shared" si="28"/>
        <v>1</v>
      </c>
      <c r="AC229" t="s">
        <v>9821</v>
      </c>
      <c r="AD229" t="s">
        <v>3418</v>
      </c>
      <c r="AE229" t="s">
        <v>3419</v>
      </c>
      <c r="AF229" t="s">
        <v>9383</v>
      </c>
      <c r="AG229" s="61">
        <v>0</v>
      </c>
      <c r="AH229" s="61">
        <v>43208.51027673611</v>
      </c>
      <c r="AI229" s="61" t="s">
        <v>12498</v>
      </c>
      <c r="AJ229" t="s">
        <v>9398</v>
      </c>
      <c r="AK229" t="s">
        <v>9398</v>
      </c>
      <c r="AL229" s="61">
        <v>43208.51027673611</v>
      </c>
      <c r="AM229">
        <v>0</v>
      </c>
      <c r="AN229" t="s">
        <v>9383</v>
      </c>
      <c r="AO229" t="s">
        <v>9383</v>
      </c>
      <c r="AP229">
        <v>0</v>
      </c>
      <c r="AQ229">
        <v>0</v>
      </c>
    </row>
    <row r="230" spans="27:43" x14ac:dyDescent="0.35">
      <c r="AA230" s="32" t="str">
        <f t="shared" si="27"/>
        <v>CHA1CBHJ</v>
      </c>
      <c r="AB230" s="32" t="b">
        <f t="shared" si="28"/>
        <v>1</v>
      </c>
      <c r="AC230" t="s">
        <v>9821</v>
      </c>
      <c r="AD230" t="s">
        <v>3251</v>
      </c>
      <c r="AE230" t="s">
        <v>3252</v>
      </c>
      <c r="AF230" t="s">
        <v>9383</v>
      </c>
      <c r="AG230" s="61">
        <v>0</v>
      </c>
      <c r="AH230" s="61">
        <v>43208.510276886576</v>
      </c>
      <c r="AI230" s="61" t="s">
        <v>12499</v>
      </c>
      <c r="AJ230" t="s">
        <v>9398</v>
      </c>
      <c r="AK230" t="s">
        <v>9398</v>
      </c>
      <c r="AL230" s="61">
        <v>43208.510276886576</v>
      </c>
      <c r="AM230">
        <v>0</v>
      </c>
      <c r="AN230" t="s">
        <v>9383</v>
      </c>
      <c r="AO230" t="s">
        <v>9383</v>
      </c>
      <c r="AP230">
        <v>0</v>
      </c>
      <c r="AQ230">
        <v>0</v>
      </c>
    </row>
    <row r="231" spans="27:43" x14ac:dyDescent="0.35">
      <c r="AA231" s="32" t="str">
        <f t="shared" si="27"/>
        <v>CHA1CBKC</v>
      </c>
      <c r="AB231" s="32" t="b">
        <f t="shared" si="28"/>
        <v>1</v>
      </c>
      <c r="AC231" t="s">
        <v>9821</v>
      </c>
      <c r="AD231" t="s">
        <v>3253</v>
      </c>
      <c r="AE231" t="s">
        <v>11282</v>
      </c>
      <c r="AF231" t="s">
        <v>9383</v>
      </c>
      <c r="AG231" s="61">
        <v>0</v>
      </c>
      <c r="AH231" s="61">
        <v>43301.5272133912</v>
      </c>
      <c r="AI231" s="61" t="s">
        <v>12500</v>
      </c>
      <c r="AJ231" t="s">
        <v>9398</v>
      </c>
      <c r="AK231" t="s">
        <v>9398</v>
      </c>
      <c r="AL231" s="61">
        <v>43208.510292673614</v>
      </c>
      <c r="AM231">
        <v>0</v>
      </c>
      <c r="AN231" t="s">
        <v>9383</v>
      </c>
      <c r="AO231" t="s">
        <v>9383</v>
      </c>
      <c r="AP231">
        <v>0</v>
      </c>
      <c r="AQ231">
        <v>0</v>
      </c>
    </row>
    <row r="232" spans="27:43" x14ac:dyDescent="0.35">
      <c r="AA232" s="32" t="str">
        <f t="shared" si="27"/>
        <v>CHA1CBKJ</v>
      </c>
      <c r="AB232" s="32" t="b">
        <f t="shared" si="28"/>
        <v>1</v>
      </c>
      <c r="AC232" t="s">
        <v>9821</v>
      </c>
      <c r="AD232" t="s">
        <v>3254</v>
      </c>
      <c r="AE232" t="s">
        <v>3255</v>
      </c>
      <c r="AF232" t="s">
        <v>9383</v>
      </c>
      <c r="AG232" s="61">
        <v>0</v>
      </c>
      <c r="AH232" s="61">
        <v>43208.510277083333</v>
      </c>
      <c r="AI232" s="61" t="s">
        <v>12501</v>
      </c>
      <c r="AJ232" t="s">
        <v>9398</v>
      </c>
      <c r="AK232" t="s">
        <v>9398</v>
      </c>
      <c r="AL232" s="61">
        <v>43208.510277083333</v>
      </c>
      <c r="AM232">
        <v>0</v>
      </c>
      <c r="AN232" t="s">
        <v>9383</v>
      </c>
      <c r="AO232" t="s">
        <v>9383</v>
      </c>
      <c r="AP232">
        <v>0</v>
      </c>
      <c r="AQ232">
        <v>0</v>
      </c>
    </row>
    <row r="233" spans="27:43" x14ac:dyDescent="0.35">
      <c r="AA233" s="32" t="str">
        <f t="shared" si="27"/>
        <v>CHA1CBNF</v>
      </c>
      <c r="AB233" s="32" t="b">
        <f t="shared" si="28"/>
        <v>1</v>
      </c>
      <c r="AC233" t="s">
        <v>9821</v>
      </c>
      <c r="AD233" t="s">
        <v>3420</v>
      </c>
      <c r="AE233" t="s">
        <v>3421</v>
      </c>
      <c r="AF233" t="s">
        <v>9383</v>
      </c>
      <c r="AG233" s="61">
        <v>0</v>
      </c>
      <c r="AH233" s="61">
        <v>43208.510277199071</v>
      </c>
      <c r="AI233" s="61" t="s">
        <v>12502</v>
      </c>
      <c r="AJ233" t="s">
        <v>9398</v>
      </c>
      <c r="AK233" t="s">
        <v>9398</v>
      </c>
      <c r="AL233" s="61">
        <v>43208.510277199071</v>
      </c>
      <c r="AM233">
        <v>0</v>
      </c>
      <c r="AN233" t="s">
        <v>9383</v>
      </c>
      <c r="AO233" t="s">
        <v>9383</v>
      </c>
      <c r="AP233">
        <v>0</v>
      </c>
      <c r="AQ233">
        <v>0</v>
      </c>
    </row>
    <row r="234" spans="27:43" x14ac:dyDescent="0.35">
      <c r="AA234" s="32" t="str">
        <f t="shared" si="27"/>
        <v>CHA1CBOJ</v>
      </c>
      <c r="AB234" s="32" t="b">
        <f t="shared" si="28"/>
        <v>1</v>
      </c>
      <c r="AC234" t="s">
        <v>9821</v>
      </c>
      <c r="AD234" t="s">
        <v>3259</v>
      </c>
      <c r="AE234" t="s">
        <v>3260</v>
      </c>
      <c r="AF234" t="s">
        <v>9383</v>
      </c>
      <c r="AG234" s="61">
        <v>0</v>
      </c>
      <c r="AH234" s="61">
        <v>43208.511845335648</v>
      </c>
      <c r="AI234" s="61" t="s">
        <v>12503</v>
      </c>
      <c r="AJ234" t="s">
        <v>9398</v>
      </c>
      <c r="AK234" t="s">
        <v>9398</v>
      </c>
      <c r="AL234" s="61">
        <v>43208.511845335648</v>
      </c>
      <c r="AM234">
        <v>0</v>
      </c>
      <c r="AN234" t="s">
        <v>9383</v>
      </c>
      <c r="AO234" t="s">
        <v>9383</v>
      </c>
      <c r="AP234">
        <v>0</v>
      </c>
      <c r="AQ234">
        <v>0</v>
      </c>
    </row>
    <row r="235" spans="27:43" x14ac:dyDescent="0.35">
      <c r="AA235" s="32" t="str">
        <f t="shared" si="27"/>
        <v>CHA1CBSF</v>
      </c>
      <c r="AB235" s="32" t="b">
        <f t="shared" si="28"/>
        <v>1</v>
      </c>
      <c r="AC235" t="s">
        <v>9821</v>
      </c>
      <c r="AD235" t="s">
        <v>3422</v>
      </c>
      <c r="AE235" t="s">
        <v>3423</v>
      </c>
      <c r="AF235" t="s">
        <v>9383</v>
      </c>
      <c r="AG235" s="61">
        <v>0</v>
      </c>
      <c r="AH235" s="61">
        <v>43208.510277395835</v>
      </c>
      <c r="AI235" s="61" t="s">
        <v>12504</v>
      </c>
      <c r="AJ235" t="s">
        <v>9398</v>
      </c>
      <c r="AK235" t="s">
        <v>9398</v>
      </c>
      <c r="AL235" s="61">
        <v>43208.510277395835</v>
      </c>
      <c r="AM235">
        <v>0</v>
      </c>
      <c r="AN235" t="s">
        <v>9383</v>
      </c>
      <c r="AO235" t="s">
        <v>9383</v>
      </c>
      <c r="AP235">
        <v>0</v>
      </c>
      <c r="AQ235">
        <v>0</v>
      </c>
    </row>
    <row r="236" spans="27:43" x14ac:dyDescent="0.35">
      <c r="AA236" s="32" t="str">
        <f t="shared" si="27"/>
        <v>CHA1CBTF</v>
      </c>
      <c r="AB236" s="32" t="b">
        <f t="shared" si="28"/>
        <v>1</v>
      </c>
      <c r="AC236" t="s">
        <v>9821</v>
      </c>
      <c r="AD236" t="s">
        <v>3424</v>
      </c>
      <c r="AE236" t="s">
        <v>3425</v>
      </c>
      <c r="AF236" t="s">
        <v>9383</v>
      </c>
      <c r="AG236" s="61">
        <v>0</v>
      </c>
      <c r="AH236" s="61">
        <v>43208.510277546295</v>
      </c>
      <c r="AI236" s="61" t="s">
        <v>12505</v>
      </c>
      <c r="AJ236" t="s">
        <v>9398</v>
      </c>
      <c r="AK236" t="s">
        <v>9398</v>
      </c>
      <c r="AL236" s="61">
        <v>43208.510277546295</v>
      </c>
      <c r="AM236">
        <v>0</v>
      </c>
      <c r="AN236" t="s">
        <v>9383</v>
      </c>
      <c r="AO236" t="s">
        <v>9383</v>
      </c>
      <c r="AP236">
        <v>0</v>
      </c>
      <c r="AQ236">
        <v>0</v>
      </c>
    </row>
    <row r="237" spans="27:43" x14ac:dyDescent="0.35">
      <c r="AA237" s="32" t="str">
        <f t="shared" si="27"/>
        <v>CHA1CD3C</v>
      </c>
      <c r="AB237" s="32" t="b">
        <f t="shared" si="28"/>
        <v>1</v>
      </c>
      <c r="AC237" t="s">
        <v>9821</v>
      </c>
      <c r="AD237" t="s">
        <v>9571</v>
      </c>
      <c r="AE237" t="s">
        <v>9572</v>
      </c>
      <c r="AF237" t="s">
        <v>9383</v>
      </c>
      <c r="AG237" s="61">
        <v>0</v>
      </c>
      <c r="AH237" s="61">
        <v>43208.510277743058</v>
      </c>
      <c r="AI237" s="61" t="s">
        <v>12506</v>
      </c>
      <c r="AJ237" t="s">
        <v>9398</v>
      </c>
      <c r="AK237" t="s">
        <v>9398</v>
      </c>
      <c r="AL237" s="61">
        <v>43208.510277743058</v>
      </c>
      <c r="AM237">
        <v>0</v>
      </c>
      <c r="AN237" t="s">
        <v>9383</v>
      </c>
      <c r="AO237" t="s">
        <v>9383</v>
      </c>
      <c r="AP237">
        <v>0</v>
      </c>
      <c r="AQ237">
        <v>0</v>
      </c>
    </row>
    <row r="238" spans="27:43" x14ac:dyDescent="0.35">
      <c r="AA238" s="32" t="str">
        <f t="shared" si="27"/>
        <v>CHA1CD3J</v>
      </c>
      <c r="AB238" s="32" t="b">
        <f t="shared" si="28"/>
        <v>1</v>
      </c>
      <c r="AC238" t="s">
        <v>9821</v>
      </c>
      <c r="AD238" t="s">
        <v>9573</v>
      </c>
      <c r="AE238" t="s">
        <v>9574</v>
      </c>
      <c r="AF238" t="s">
        <v>9383</v>
      </c>
      <c r="AG238" s="61">
        <v>0</v>
      </c>
      <c r="AH238" s="61">
        <v>43208.510277893518</v>
      </c>
      <c r="AI238" s="61" t="s">
        <v>12507</v>
      </c>
      <c r="AJ238" t="s">
        <v>9398</v>
      </c>
      <c r="AK238" t="s">
        <v>9398</v>
      </c>
      <c r="AL238" s="61">
        <v>43208.510277893518</v>
      </c>
      <c r="AM238">
        <v>0</v>
      </c>
      <c r="AN238" t="s">
        <v>9383</v>
      </c>
      <c r="AO238" t="s">
        <v>9383</v>
      </c>
      <c r="AP238">
        <v>0</v>
      </c>
      <c r="AQ238">
        <v>0</v>
      </c>
    </row>
    <row r="239" spans="27:43" x14ac:dyDescent="0.35">
      <c r="AA239" s="32" t="str">
        <f t="shared" si="27"/>
        <v>CHA1CFAC</v>
      </c>
      <c r="AB239" s="32" t="b">
        <f t="shared" si="28"/>
        <v>1</v>
      </c>
      <c r="AC239" t="s">
        <v>9821</v>
      </c>
      <c r="AD239" t="s">
        <v>9575</v>
      </c>
      <c r="AE239" t="s">
        <v>9576</v>
      </c>
      <c r="AF239" t="s">
        <v>9383</v>
      </c>
      <c r="AG239" s="61">
        <v>0</v>
      </c>
      <c r="AH239" s="61">
        <v>43208.510278125003</v>
      </c>
      <c r="AI239" s="61" t="s">
        <v>12508</v>
      </c>
      <c r="AJ239" t="s">
        <v>9398</v>
      </c>
      <c r="AK239" t="s">
        <v>9398</v>
      </c>
      <c r="AL239" s="61">
        <v>43208.510278125003</v>
      </c>
      <c r="AM239">
        <v>0</v>
      </c>
      <c r="AN239" t="s">
        <v>9383</v>
      </c>
      <c r="AO239" t="s">
        <v>9383</v>
      </c>
      <c r="AP239">
        <v>0</v>
      </c>
      <c r="AQ239">
        <v>0</v>
      </c>
    </row>
    <row r="240" spans="27:43" x14ac:dyDescent="0.35">
      <c r="AA240" s="32" t="str">
        <f t="shared" si="27"/>
        <v>CHA1CFAJ</v>
      </c>
      <c r="AB240" s="32" t="b">
        <f t="shared" si="28"/>
        <v>1</v>
      </c>
      <c r="AC240" t="s">
        <v>9821</v>
      </c>
      <c r="AD240" t="s">
        <v>9577</v>
      </c>
      <c r="AE240" t="s">
        <v>9578</v>
      </c>
      <c r="AF240" t="s">
        <v>9383</v>
      </c>
      <c r="AG240" s="61">
        <v>0</v>
      </c>
      <c r="AH240" s="61">
        <v>43208.510278275462</v>
      </c>
      <c r="AI240" s="61" t="s">
        <v>12509</v>
      </c>
      <c r="AJ240" t="s">
        <v>9398</v>
      </c>
      <c r="AK240" t="s">
        <v>9398</v>
      </c>
      <c r="AL240" s="61">
        <v>43208.510278275462</v>
      </c>
      <c r="AM240">
        <v>0</v>
      </c>
      <c r="AN240" t="s">
        <v>9383</v>
      </c>
      <c r="AO240" t="s">
        <v>9383</v>
      </c>
      <c r="AP240">
        <v>0</v>
      </c>
      <c r="AQ240">
        <v>0</v>
      </c>
    </row>
    <row r="241" spans="27:43" x14ac:dyDescent="0.35">
      <c r="AA241" s="32" t="str">
        <f t="shared" si="27"/>
        <v>CHA1CFAO</v>
      </c>
      <c r="AB241" s="32" t="b">
        <f t="shared" si="28"/>
        <v>1</v>
      </c>
      <c r="AC241" t="s">
        <v>9821</v>
      </c>
      <c r="AD241" t="s">
        <v>9579</v>
      </c>
      <c r="AE241" t="s">
        <v>11351</v>
      </c>
      <c r="AF241" t="s">
        <v>9383</v>
      </c>
      <c r="AG241" s="61">
        <v>0</v>
      </c>
      <c r="AH241" s="61">
        <v>43529.671203240738</v>
      </c>
      <c r="AI241" s="61" t="s">
        <v>12510</v>
      </c>
      <c r="AJ241" t="s">
        <v>9398</v>
      </c>
      <c r="AK241" t="s">
        <v>9398</v>
      </c>
      <c r="AL241" s="61">
        <v>43208.510278472226</v>
      </c>
      <c r="AM241">
        <v>0</v>
      </c>
      <c r="AN241" t="s">
        <v>9383</v>
      </c>
      <c r="AO241" t="s">
        <v>9383</v>
      </c>
      <c r="AP241">
        <v>0</v>
      </c>
      <c r="AQ241">
        <v>0</v>
      </c>
    </row>
    <row r="242" spans="27:43" x14ac:dyDescent="0.35">
      <c r="AA242" s="32" t="str">
        <f t="shared" si="27"/>
        <v>CHA1CFDJ</v>
      </c>
      <c r="AB242" s="32" t="b">
        <f t="shared" si="28"/>
        <v>1</v>
      </c>
      <c r="AC242" t="s">
        <v>9821</v>
      </c>
      <c r="AD242" t="s">
        <v>9580</v>
      </c>
      <c r="AE242" t="s">
        <v>9581</v>
      </c>
      <c r="AF242" t="s">
        <v>9383</v>
      </c>
      <c r="AG242" s="61">
        <v>0</v>
      </c>
      <c r="AH242" s="61">
        <v>43208.510278668982</v>
      </c>
      <c r="AI242" s="61" t="s">
        <v>12511</v>
      </c>
      <c r="AJ242" t="s">
        <v>9398</v>
      </c>
      <c r="AK242" t="s">
        <v>9398</v>
      </c>
      <c r="AL242" s="61">
        <v>43208.510278668982</v>
      </c>
      <c r="AM242">
        <v>0</v>
      </c>
      <c r="AN242" t="s">
        <v>9383</v>
      </c>
      <c r="AO242" t="s">
        <v>9383</v>
      </c>
      <c r="AP242">
        <v>0</v>
      </c>
      <c r="AQ242">
        <v>0</v>
      </c>
    </row>
    <row r="243" spans="27:43" x14ac:dyDescent="0.35">
      <c r="AA243" s="32" t="str">
        <f t="shared" si="27"/>
        <v>CHA1CFEC</v>
      </c>
      <c r="AB243" s="32" t="b">
        <f t="shared" si="28"/>
        <v>1</v>
      </c>
      <c r="AC243" t="s">
        <v>9821</v>
      </c>
      <c r="AD243" t="s">
        <v>9582</v>
      </c>
      <c r="AE243" t="s">
        <v>9583</v>
      </c>
      <c r="AF243" t="s">
        <v>9383</v>
      </c>
      <c r="AG243" s="61">
        <v>0</v>
      </c>
      <c r="AH243" s="61">
        <v>43208.510279050926</v>
      </c>
      <c r="AI243" s="61" t="s">
        <v>12512</v>
      </c>
      <c r="AJ243" t="s">
        <v>9398</v>
      </c>
      <c r="AK243" t="s">
        <v>9398</v>
      </c>
      <c r="AL243" s="61">
        <v>43208.510279050926</v>
      </c>
      <c r="AM243">
        <v>0</v>
      </c>
      <c r="AN243" t="s">
        <v>9383</v>
      </c>
      <c r="AO243" t="s">
        <v>9383</v>
      </c>
      <c r="AP243">
        <v>0</v>
      </c>
      <c r="AQ243">
        <v>0</v>
      </c>
    </row>
    <row r="244" spans="27:43" x14ac:dyDescent="0.35">
      <c r="AA244" s="32" t="str">
        <f t="shared" si="27"/>
        <v>CHA1CFEJ</v>
      </c>
      <c r="AB244" s="32" t="b">
        <f t="shared" si="28"/>
        <v>1</v>
      </c>
      <c r="AC244" t="s">
        <v>9821</v>
      </c>
      <c r="AD244" t="s">
        <v>9584</v>
      </c>
      <c r="AE244" t="s">
        <v>9585</v>
      </c>
      <c r="AF244" t="s">
        <v>9383</v>
      </c>
      <c r="AG244" s="61">
        <v>0</v>
      </c>
      <c r="AH244" s="61">
        <v>43208.510279317132</v>
      </c>
      <c r="AI244" s="61" t="s">
        <v>12513</v>
      </c>
      <c r="AJ244" t="s">
        <v>9398</v>
      </c>
      <c r="AK244" t="s">
        <v>9398</v>
      </c>
      <c r="AL244" s="61">
        <v>43208.510279317132</v>
      </c>
      <c r="AM244">
        <v>0</v>
      </c>
      <c r="AN244" t="s">
        <v>9383</v>
      </c>
      <c r="AO244" t="s">
        <v>9383</v>
      </c>
      <c r="AP244">
        <v>0</v>
      </c>
      <c r="AQ244">
        <v>0</v>
      </c>
    </row>
    <row r="245" spans="27:43" x14ac:dyDescent="0.35">
      <c r="AA245" s="32" t="str">
        <f t="shared" si="27"/>
        <v>CHA1CFEO</v>
      </c>
      <c r="AB245" s="32" t="b">
        <f t="shared" si="28"/>
        <v>1</v>
      </c>
      <c r="AC245" t="s">
        <v>9821</v>
      </c>
      <c r="AD245" t="s">
        <v>9586</v>
      </c>
      <c r="AE245" t="s">
        <v>9587</v>
      </c>
      <c r="AF245" t="s">
        <v>9383</v>
      </c>
      <c r="AG245" s="61">
        <v>0</v>
      </c>
      <c r="AH245" s="61">
        <v>43208.510279548609</v>
      </c>
      <c r="AI245" s="61" t="s">
        <v>12514</v>
      </c>
      <c r="AJ245" t="s">
        <v>9398</v>
      </c>
      <c r="AK245" t="s">
        <v>9398</v>
      </c>
      <c r="AL245" s="61">
        <v>43208.510279548609</v>
      </c>
      <c r="AM245">
        <v>0</v>
      </c>
      <c r="AN245" t="s">
        <v>9383</v>
      </c>
      <c r="AO245" t="s">
        <v>9383</v>
      </c>
      <c r="AP245">
        <v>0</v>
      </c>
      <c r="AQ245">
        <v>0</v>
      </c>
    </row>
    <row r="246" spans="27:43" x14ac:dyDescent="0.35">
      <c r="AA246" s="32" t="str">
        <f t="shared" si="27"/>
        <v>CHA1CFGC</v>
      </c>
      <c r="AB246" s="32" t="b">
        <f t="shared" si="28"/>
        <v>1</v>
      </c>
      <c r="AC246" t="s">
        <v>9821</v>
      </c>
      <c r="AD246" t="s">
        <v>3266</v>
      </c>
      <c r="AE246" t="s">
        <v>9588</v>
      </c>
      <c r="AF246" t="s">
        <v>9383</v>
      </c>
      <c r="AG246" s="61">
        <v>0</v>
      </c>
      <c r="AH246" s="61">
        <v>43208.510279780094</v>
      </c>
      <c r="AI246" s="61" t="s">
        <v>12515</v>
      </c>
      <c r="AJ246" t="s">
        <v>9398</v>
      </c>
      <c r="AK246" t="s">
        <v>9398</v>
      </c>
      <c r="AL246" s="61">
        <v>43208.510279780094</v>
      </c>
      <c r="AM246">
        <v>0</v>
      </c>
      <c r="AN246" t="s">
        <v>9383</v>
      </c>
      <c r="AO246" t="s">
        <v>9383</v>
      </c>
      <c r="AP246">
        <v>0</v>
      </c>
      <c r="AQ246">
        <v>0</v>
      </c>
    </row>
    <row r="247" spans="27:43" x14ac:dyDescent="0.35">
      <c r="AA247" s="32" t="str">
        <f t="shared" si="27"/>
        <v>CHA1CFGJ</v>
      </c>
      <c r="AB247" s="32" t="b">
        <f t="shared" si="28"/>
        <v>1</v>
      </c>
      <c r="AC247" t="s">
        <v>9821</v>
      </c>
      <c r="AD247" t="s">
        <v>3267</v>
      </c>
      <c r="AE247" t="s">
        <v>3268</v>
      </c>
      <c r="AF247" t="s">
        <v>9383</v>
      </c>
      <c r="AG247" s="61">
        <v>0</v>
      </c>
      <c r="AH247" s="61">
        <v>43208.51027997685</v>
      </c>
      <c r="AI247" s="61" t="s">
        <v>12516</v>
      </c>
      <c r="AJ247" t="s">
        <v>9398</v>
      </c>
      <c r="AK247" t="s">
        <v>9398</v>
      </c>
      <c r="AL247" s="61">
        <v>43208.51027997685</v>
      </c>
      <c r="AM247">
        <v>0</v>
      </c>
      <c r="AN247" t="s">
        <v>9383</v>
      </c>
      <c r="AO247" t="s">
        <v>9383</v>
      </c>
      <c r="AP247">
        <v>0</v>
      </c>
      <c r="AQ247">
        <v>0</v>
      </c>
    </row>
    <row r="248" spans="27:43" x14ac:dyDescent="0.35">
      <c r="AA248" s="32" t="str">
        <f t="shared" si="27"/>
        <v>CHA1CFGO</v>
      </c>
      <c r="AB248" s="32" t="b">
        <f t="shared" si="28"/>
        <v>1</v>
      </c>
      <c r="AC248" t="s">
        <v>9821</v>
      </c>
      <c r="AD248" t="s">
        <v>9589</v>
      </c>
      <c r="AE248" t="s">
        <v>9590</v>
      </c>
      <c r="AF248" t="s">
        <v>9383</v>
      </c>
      <c r="AG248" s="61">
        <v>0</v>
      </c>
      <c r="AH248" s="61">
        <v>43208.510280127317</v>
      </c>
      <c r="AI248" s="61" t="s">
        <v>12517</v>
      </c>
      <c r="AJ248" t="s">
        <v>9398</v>
      </c>
      <c r="AK248" t="s">
        <v>9398</v>
      </c>
      <c r="AL248" s="61">
        <v>43208.510280127317</v>
      </c>
      <c r="AM248">
        <v>0</v>
      </c>
      <c r="AN248" t="s">
        <v>9383</v>
      </c>
      <c r="AO248" t="s">
        <v>9383</v>
      </c>
      <c r="AP248">
        <v>0</v>
      </c>
      <c r="AQ248">
        <v>0</v>
      </c>
    </row>
    <row r="249" spans="27:43" x14ac:dyDescent="0.35">
      <c r="AA249" s="32" t="str">
        <f t="shared" si="27"/>
        <v>CHA1CFMC</v>
      </c>
      <c r="AB249" s="32" t="b">
        <f t="shared" si="28"/>
        <v>1</v>
      </c>
      <c r="AC249" t="s">
        <v>9821</v>
      </c>
      <c r="AD249" t="s">
        <v>9591</v>
      </c>
      <c r="AE249" t="s">
        <v>12641</v>
      </c>
      <c r="AF249" t="s">
        <v>9383</v>
      </c>
      <c r="AG249" s="61">
        <v>0</v>
      </c>
      <c r="AH249" s="61">
        <v>43529.682470636573</v>
      </c>
      <c r="AI249" s="61" t="s">
        <v>12518</v>
      </c>
      <c r="AJ249" t="s">
        <v>9398</v>
      </c>
      <c r="AK249" t="s">
        <v>9398</v>
      </c>
      <c r="AL249" s="61">
        <v>43208.510280289353</v>
      </c>
      <c r="AM249">
        <v>0</v>
      </c>
      <c r="AN249" t="s">
        <v>9383</v>
      </c>
      <c r="AO249" t="s">
        <v>9383</v>
      </c>
      <c r="AP249">
        <v>0</v>
      </c>
      <c r="AQ249">
        <v>0</v>
      </c>
    </row>
    <row r="250" spans="27:43" x14ac:dyDescent="0.35">
      <c r="AA250" s="32" t="str">
        <f t="shared" si="27"/>
        <v>CHA1CFMJ</v>
      </c>
      <c r="AB250" s="32" t="b">
        <f t="shared" si="28"/>
        <v>1</v>
      </c>
      <c r="AC250" t="s">
        <v>9821</v>
      </c>
      <c r="AD250" t="s">
        <v>9593</v>
      </c>
      <c r="AE250" t="s">
        <v>9594</v>
      </c>
      <c r="AF250" t="s">
        <v>9383</v>
      </c>
      <c r="AG250" s="61">
        <v>0</v>
      </c>
      <c r="AH250" s="61">
        <v>43208.510280405091</v>
      </c>
      <c r="AI250" s="61" t="s">
        <v>12519</v>
      </c>
      <c r="AJ250" t="s">
        <v>9398</v>
      </c>
      <c r="AK250" t="s">
        <v>9398</v>
      </c>
      <c r="AL250" s="61">
        <v>43208.510280405091</v>
      </c>
      <c r="AM250">
        <v>0</v>
      </c>
      <c r="AN250" t="s">
        <v>9383</v>
      </c>
      <c r="AO250" t="s">
        <v>9383</v>
      </c>
      <c r="AP250">
        <v>0</v>
      </c>
      <c r="AQ250">
        <v>0</v>
      </c>
    </row>
    <row r="251" spans="27:43" x14ac:dyDescent="0.35">
      <c r="AA251" s="32" t="str">
        <f t="shared" si="27"/>
        <v>CHA1CFMO</v>
      </c>
      <c r="AB251" s="32" t="b">
        <f t="shared" si="28"/>
        <v>1</v>
      </c>
      <c r="AC251" t="s">
        <v>9821</v>
      </c>
      <c r="AD251" t="s">
        <v>9595</v>
      </c>
      <c r="AE251" t="s">
        <v>12644</v>
      </c>
      <c r="AF251" t="s">
        <v>9383</v>
      </c>
      <c r="AG251" s="61">
        <v>0</v>
      </c>
      <c r="AH251" s="61">
        <v>43529.682470868058</v>
      </c>
      <c r="AI251" s="61" t="s">
        <v>12520</v>
      </c>
      <c r="AJ251" t="s">
        <v>9398</v>
      </c>
      <c r="AK251" t="s">
        <v>9398</v>
      </c>
      <c r="AL251" s="61">
        <v>43208.510280555558</v>
      </c>
      <c r="AM251">
        <v>0</v>
      </c>
      <c r="AN251" t="s">
        <v>9383</v>
      </c>
      <c r="AO251" t="s">
        <v>9383</v>
      </c>
      <c r="AP251">
        <v>0</v>
      </c>
      <c r="AQ251">
        <v>0</v>
      </c>
    </row>
    <row r="252" spans="27:43" x14ac:dyDescent="0.35">
      <c r="AA252" s="32" t="str">
        <f t="shared" si="27"/>
        <v>CHA1CFNC</v>
      </c>
      <c r="AB252" s="32" t="b">
        <f t="shared" si="28"/>
        <v>1</v>
      </c>
      <c r="AC252" t="s">
        <v>9821</v>
      </c>
      <c r="AD252" t="s">
        <v>3271</v>
      </c>
      <c r="AE252" t="s">
        <v>9597</v>
      </c>
      <c r="AF252" t="s">
        <v>9383</v>
      </c>
      <c r="AG252" s="61">
        <v>0</v>
      </c>
      <c r="AH252" s="61">
        <v>43208.510280706018</v>
      </c>
      <c r="AI252" s="61" t="s">
        <v>12521</v>
      </c>
      <c r="AJ252" t="s">
        <v>9398</v>
      </c>
      <c r="AK252" t="s">
        <v>9398</v>
      </c>
      <c r="AL252" s="61">
        <v>43208.510280706018</v>
      </c>
      <c r="AM252">
        <v>0</v>
      </c>
      <c r="AN252" t="s">
        <v>9383</v>
      </c>
      <c r="AO252" t="s">
        <v>9383</v>
      </c>
      <c r="AP252">
        <v>0</v>
      </c>
      <c r="AQ252">
        <v>0</v>
      </c>
    </row>
    <row r="253" spans="27:43" x14ac:dyDescent="0.35">
      <c r="AA253" s="32" t="str">
        <f t="shared" si="27"/>
        <v>CHA1CFNJ</v>
      </c>
      <c r="AB253" s="32" t="b">
        <f t="shared" si="28"/>
        <v>1</v>
      </c>
      <c r="AC253" t="s">
        <v>9821</v>
      </c>
      <c r="AD253" t="s">
        <v>3272</v>
      </c>
      <c r="AE253" t="s">
        <v>3273</v>
      </c>
      <c r="AF253" t="s">
        <v>9383</v>
      </c>
      <c r="AG253" s="61">
        <v>0</v>
      </c>
      <c r="AH253" s="61">
        <v>43208.510280868053</v>
      </c>
      <c r="AI253" s="61" t="s">
        <v>12522</v>
      </c>
      <c r="AJ253" t="s">
        <v>9398</v>
      </c>
      <c r="AK253" t="s">
        <v>9398</v>
      </c>
      <c r="AL253" s="61">
        <v>43208.510280868053</v>
      </c>
      <c r="AM253">
        <v>0</v>
      </c>
      <c r="AN253" t="s">
        <v>9383</v>
      </c>
      <c r="AO253" t="s">
        <v>9383</v>
      </c>
      <c r="AP253">
        <v>0</v>
      </c>
      <c r="AQ253">
        <v>0</v>
      </c>
    </row>
    <row r="254" spans="27:43" x14ac:dyDescent="0.35">
      <c r="AA254" s="32" t="str">
        <f t="shared" si="27"/>
        <v>CHA1CFNO</v>
      </c>
      <c r="AB254" s="32" t="b">
        <f t="shared" si="28"/>
        <v>1</v>
      </c>
      <c r="AC254" t="s">
        <v>9821</v>
      </c>
      <c r="AD254" t="s">
        <v>9598</v>
      </c>
      <c r="AE254" t="s">
        <v>9599</v>
      </c>
      <c r="AF254" t="s">
        <v>9383</v>
      </c>
      <c r="AG254" s="61">
        <v>0</v>
      </c>
      <c r="AH254" s="61">
        <v>43208.510281053241</v>
      </c>
      <c r="AI254" s="61" t="s">
        <v>12523</v>
      </c>
      <c r="AJ254" t="s">
        <v>9398</v>
      </c>
      <c r="AK254" t="s">
        <v>9398</v>
      </c>
      <c r="AL254" s="61">
        <v>43208.510281053241</v>
      </c>
      <c r="AM254">
        <v>0</v>
      </c>
      <c r="AN254" t="s">
        <v>9383</v>
      </c>
      <c r="AO254" t="s">
        <v>9383</v>
      </c>
      <c r="AP254">
        <v>0</v>
      </c>
      <c r="AQ254">
        <v>0</v>
      </c>
    </row>
    <row r="255" spans="27:43" x14ac:dyDescent="0.35">
      <c r="AA255" s="32" t="str">
        <f t="shared" si="27"/>
        <v>CHA1CFSJ</v>
      </c>
      <c r="AB255" s="32" t="b">
        <f t="shared" si="28"/>
        <v>1</v>
      </c>
      <c r="AC255" t="s">
        <v>9821</v>
      </c>
      <c r="AD255" t="s">
        <v>3274</v>
      </c>
      <c r="AE255" t="s">
        <v>3275</v>
      </c>
      <c r="AF255" t="s">
        <v>9383</v>
      </c>
      <c r="AG255" s="61">
        <v>0</v>
      </c>
      <c r="AH255" s="61">
        <v>43208.510281215276</v>
      </c>
      <c r="AI255" s="61" t="s">
        <v>12524</v>
      </c>
      <c r="AJ255" t="s">
        <v>9398</v>
      </c>
      <c r="AK255" t="s">
        <v>9398</v>
      </c>
      <c r="AL255" s="61">
        <v>43208.510281215276</v>
      </c>
      <c r="AM255">
        <v>0</v>
      </c>
      <c r="AN255" t="s">
        <v>9383</v>
      </c>
      <c r="AO255" t="s">
        <v>9383</v>
      </c>
      <c r="AP255">
        <v>0</v>
      </c>
      <c r="AQ255">
        <v>0</v>
      </c>
    </row>
    <row r="256" spans="27:43" x14ac:dyDescent="0.35">
      <c r="AA256" s="32" t="str">
        <f t="shared" si="27"/>
        <v>CHA1CFTC</v>
      </c>
      <c r="AB256" s="32" t="b">
        <f t="shared" si="28"/>
        <v>1</v>
      </c>
      <c r="AC256" t="s">
        <v>9821</v>
      </c>
      <c r="AD256" t="s">
        <v>9600</v>
      </c>
      <c r="AE256" t="s">
        <v>9592</v>
      </c>
      <c r="AF256" t="s">
        <v>9383</v>
      </c>
      <c r="AG256" s="61">
        <v>0</v>
      </c>
      <c r="AH256" s="61">
        <v>43529.682471030093</v>
      </c>
      <c r="AI256" s="61" t="s">
        <v>12525</v>
      </c>
      <c r="AJ256" t="s">
        <v>9398</v>
      </c>
      <c r="AK256" t="s">
        <v>9398</v>
      </c>
      <c r="AL256" s="61">
        <v>43208.510281365743</v>
      </c>
      <c r="AM256">
        <v>0</v>
      </c>
      <c r="AN256" t="s">
        <v>9383</v>
      </c>
      <c r="AO256" t="s">
        <v>9383</v>
      </c>
      <c r="AP256">
        <v>0</v>
      </c>
      <c r="AQ256">
        <v>0</v>
      </c>
    </row>
    <row r="257" spans="27:43" x14ac:dyDescent="0.35">
      <c r="AA257" s="32" t="str">
        <f t="shared" si="27"/>
        <v>CHA1CFTJ</v>
      </c>
      <c r="AB257" s="32" t="b">
        <f t="shared" si="28"/>
        <v>1</v>
      </c>
      <c r="AC257" t="s">
        <v>9821</v>
      </c>
      <c r="AD257" t="s">
        <v>9601</v>
      </c>
      <c r="AE257" t="s">
        <v>9602</v>
      </c>
      <c r="AF257" t="s">
        <v>9383</v>
      </c>
      <c r="AG257" s="61">
        <v>0</v>
      </c>
      <c r="AH257" s="61">
        <v>43208.510281516203</v>
      </c>
      <c r="AI257" s="61" t="s">
        <v>12526</v>
      </c>
      <c r="AJ257" t="s">
        <v>9398</v>
      </c>
      <c r="AK257" t="s">
        <v>9398</v>
      </c>
      <c r="AL257" s="61">
        <v>43208.510281516203</v>
      </c>
      <c r="AM257">
        <v>0</v>
      </c>
      <c r="AN257" t="s">
        <v>9383</v>
      </c>
      <c r="AO257" t="s">
        <v>9383</v>
      </c>
      <c r="AP257">
        <v>0</v>
      </c>
      <c r="AQ257">
        <v>0</v>
      </c>
    </row>
    <row r="258" spans="27:43" x14ac:dyDescent="0.35">
      <c r="AA258" s="32" t="str">
        <f t="shared" si="27"/>
        <v>CHA1CFTO</v>
      </c>
      <c r="AB258" s="32" t="b">
        <f t="shared" si="28"/>
        <v>1</v>
      </c>
      <c r="AC258" t="s">
        <v>9821</v>
      </c>
      <c r="AD258" t="s">
        <v>9603</v>
      </c>
      <c r="AE258" t="s">
        <v>9596</v>
      </c>
      <c r="AF258" t="s">
        <v>9383</v>
      </c>
      <c r="AG258" s="61">
        <v>0</v>
      </c>
      <c r="AH258" s="61">
        <v>43529.682471180553</v>
      </c>
      <c r="AI258" s="61" t="s">
        <v>12527</v>
      </c>
      <c r="AJ258" t="s">
        <v>9398</v>
      </c>
      <c r="AK258" t="s">
        <v>9398</v>
      </c>
      <c r="AL258" s="61">
        <v>43208.510281678238</v>
      </c>
      <c r="AM258">
        <v>0</v>
      </c>
      <c r="AN258" t="s">
        <v>9383</v>
      </c>
      <c r="AO258" t="s">
        <v>9383</v>
      </c>
      <c r="AP258">
        <v>0</v>
      </c>
      <c r="AQ258">
        <v>0</v>
      </c>
    </row>
    <row r="259" spans="27:43" x14ac:dyDescent="0.35">
      <c r="AA259" s="32" t="str">
        <f t="shared" si="27"/>
        <v>CHA1CFXJ</v>
      </c>
      <c r="AB259" s="32" t="b">
        <f t="shared" si="28"/>
        <v>1</v>
      </c>
      <c r="AC259" t="s">
        <v>9821</v>
      </c>
      <c r="AD259" t="s">
        <v>9604</v>
      </c>
      <c r="AE259" t="s">
        <v>9605</v>
      </c>
      <c r="AF259" t="s">
        <v>9383</v>
      </c>
      <c r="AG259" s="61">
        <v>0</v>
      </c>
      <c r="AH259" s="61">
        <v>43208.510281828705</v>
      </c>
      <c r="AI259" s="61" t="s">
        <v>12528</v>
      </c>
      <c r="AJ259" t="s">
        <v>9398</v>
      </c>
      <c r="AK259" t="s">
        <v>9398</v>
      </c>
      <c r="AL259" s="61">
        <v>43208.510281828705</v>
      </c>
      <c r="AM259">
        <v>0</v>
      </c>
      <c r="AN259" t="s">
        <v>9383</v>
      </c>
      <c r="AO259" t="s">
        <v>9383</v>
      </c>
      <c r="AP259">
        <v>0</v>
      </c>
      <c r="AQ259">
        <v>0</v>
      </c>
    </row>
    <row r="260" spans="27:43" x14ac:dyDescent="0.35">
      <c r="AA260" s="32" t="str">
        <f t="shared" si="27"/>
        <v>CHA1CI3C</v>
      </c>
      <c r="AB260" s="32" t="b">
        <f t="shared" si="28"/>
        <v>1</v>
      </c>
      <c r="AC260" t="s">
        <v>9821</v>
      </c>
      <c r="AD260" t="s">
        <v>9606</v>
      </c>
      <c r="AE260" t="s">
        <v>9607</v>
      </c>
      <c r="AF260" t="s">
        <v>9383</v>
      </c>
      <c r="AG260" s="61">
        <v>0</v>
      </c>
      <c r="AH260" s="61">
        <v>43208.510281944444</v>
      </c>
      <c r="AI260" s="61" t="s">
        <v>12529</v>
      </c>
      <c r="AJ260" t="s">
        <v>9398</v>
      </c>
      <c r="AK260" t="s">
        <v>9398</v>
      </c>
      <c r="AL260" s="61">
        <v>43208.510281944444</v>
      </c>
      <c r="AM260">
        <v>0</v>
      </c>
      <c r="AN260" t="s">
        <v>9383</v>
      </c>
      <c r="AO260" t="s">
        <v>9383</v>
      </c>
      <c r="AP260">
        <v>0</v>
      </c>
      <c r="AQ260">
        <v>0</v>
      </c>
    </row>
    <row r="261" spans="27:43" x14ac:dyDescent="0.35">
      <c r="AA261" s="32" t="str">
        <f t="shared" ref="AA261:AA324" si="29">AC261&amp;AD261</f>
        <v>CHA1CI3J</v>
      </c>
      <c r="AB261" s="32" t="b">
        <f t="shared" ref="AB261:AB324" si="30">VLOOKUP(AD261,R:S,2,0)=AE261</f>
        <v>1</v>
      </c>
      <c r="AC261" t="s">
        <v>9821</v>
      </c>
      <c r="AD261" t="s">
        <v>9608</v>
      </c>
      <c r="AE261" t="s">
        <v>9609</v>
      </c>
      <c r="AF261" t="s">
        <v>9383</v>
      </c>
      <c r="AG261" s="61">
        <v>0</v>
      </c>
      <c r="AH261" s="61">
        <v>43208.510282094911</v>
      </c>
      <c r="AI261" s="61" t="s">
        <v>12530</v>
      </c>
      <c r="AJ261" t="s">
        <v>9398</v>
      </c>
      <c r="AK261" t="s">
        <v>9398</v>
      </c>
      <c r="AL261" s="61">
        <v>43208.510282094911</v>
      </c>
      <c r="AM261">
        <v>0</v>
      </c>
      <c r="AN261" t="s">
        <v>9383</v>
      </c>
      <c r="AO261" t="s">
        <v>9383</v>
      </c>
      <c r="AP261">
        <v>0</v>
      </c>
      <c r="AQ261">
        <v>0</v>
      </c>
    </row>
    <row r="262" spans="27:43" x14ac:dyDescent="0.35">
      <c r="AA262" s="32" t="str">
        <f t="shared" si="29"/>
        <v>CHA1CI3O</v>
      </c>
      <c r="AB262" s="32" t="b">
        <f t="shared" si="30"/>
        <v>1</v>
      </c>
      <c r="AC262" t="s">
        <v>9821</v>
      </c>
      <c r="AD262" t="s">
        <v>9610</v>
      </c>
      <c r="AE262" t="s">
        <v>9611</v>
      </c>
      <c r="AF262" t="s">
        <v>9383</v>
      </c>
      <c r="AG262" s="61">
        <v>0</v>
      </c>
      <c r="AH262" s="61">
        <v>43208.510282256946</v>
      </c>
      <c r="AI262" s="61" t="s">
        <v>12531</v>
      </c>
      <c r="AJ262" t="s">
        <v>9398</v>
      </c>
      <c r="AK262" t="s">
        <v>9398</v>
      </c>
      <c r="AL262" s="61">
        <v>43208.510282256946</v>
      </c>
      <c r="AM262">
        <v>0</v>
      </c>
      <c r="AN262" t="s">
        <v>9383</v>
      </c>
      <c r="AO262" t="s">
        <v>9383</v>
      </c>
      <c r="AP262">
        <v>0</v>
      </c>
      <c r="AQ262">
        <v>0</v>
      </c>
    </row>
    <row r="263" spans="27:43" x14ac:dyDescent="0.35">
      <c r="AA263" s="32" t="str">
        <f t="shared" si="29"/>
        <v>CHA1CI5J</v>
      </c>
      <c r="AB263" s="32" t="b">
        <f t="shared" si="30"/>
        <v>1</v>
      </c>
      <c r="AC263" t="s">
        <v>9821</v>
      </c>
      <c r="AD263" t="s">
        <v>9612</v>
      </c>
      <c r="AE263" t="s">
        <v>9613</v>
      </c>
      <c r="AF263" t="s">
        <v>9383</v>
      </c>
      <c r="AG263" s="61">
        <v>0</v>
      </c>
      <c r="AH263" s="61">
        <v>43208.510282407406</v>
      </c>
      <c r="AI263" s="61" t="s">
        <v>12532</v>
      </c>
      <c r="AJ263" t="s">
        <v>9398</v>
      </c>
      <c r="AK263" t="s">
        <v>9398</v>
      </c>
      <c r="AL263" s="61">
        <v>43208.510282407406</v>
      </c>
      <c r="AM263">
        <v>0</v>
      </c>
      <c r="AN263" t="s">
        <v>9383</v>
      </c>
      <c r="AO263" t="s">
        <v>9383</v>
      </c>
      <c r="AP263">
        <v>0</v>
      </c>
      <c r="AQ263">
        <v>0</v>
      </c>
    </row>
    <row r="264" spans="27:43" x14ac:dyDescent="0.35">
      <c r="AA264" s="32" t="str">
        <f t="shared" si="29"/>
        <v>CHA1CNPC</v>
      </c>
      <c r="AB264" s="32" t="b">
        <f t="shared" si="30"/>
        <v>1</v>
      </c>
      <c r="AC264" t="s">
        <v>9821</v>
      </c>
      <c r="AD264" t="s">
        <v>9614</v>
      </c>
      <c r="AE264" t="s">
        <v>9615</v>
      </c>
      <c r="AF264" t="s">
        <v>9383</v>
      </c>
      <c r="AG264" s="61">
        <v>0</v>
      </c>
      <c r="AH264" s="61">
        <v>43208.510282557872</v>
      </c>
      <c r="AI264" s="61" t="s">
        <v>12533</v>
      </c>
      <c r="AJ264" t="s">
        <v>9398</v>
      </c>
      <c r="AK264" t="s">
        <v>9398</v>
      </c>
      <c r="AL264" s="61">
        <v>43208.510282557872</v>
      </c>
      <c r="AM264">
        <v>0</v>
      </c>
      <c r="AN264" t="s">
        <v>9383</v>
      </c>
      <c r="AO264" t="s">
        <v>9383</v>
      </c>
      <c r="AP264">
        <v>0</v>
      </c>
      <c r="AQ264">
        <v>0</v>
      </c>
    </row>
    <row r="265" spans="27:43" x14ac:dyDescent="0.35">
      <c r="AA265" s="32" t="str">
        <f t="shared" si="29"/>
        <v>CHA1CNPN</v>
      </c>
      <c r="AB265" s="32" t="b">
        <f t="shared" si="30"/>
        <v>1</v>
      </c>
      <c r="AC265" t="s">
        <v>9821</v>
      </c>
      <c r="AD265" t="s">
        <v>3276</v>
      </c>
      <c r="AE265" t="s">
        <v>3277</v>
      </c>
      <c r="AF265" t="s">
        <v>9383</v>
      </c>
      <c r="AG265" s="61">
        <v>0</v>
      </c>
      <c r="AH265" s="61">
        <v>43208.510282719908</v>
      </c>
      <c r="AI265" s="61" t="s">
        <v>12534</v>
      </c>
      <c r="AJ265" t="s">
        <v>9398</v>
      </c>
      <c r="AK265" t="s">
        <v>9398</v>
      </c>
      <c r="AL265" s="61">
        <v>43208.510282719908</v>
      </c>
      <c r="AM265">
        <v>0</v>
      </c>
      <c r="AN265" t="s">
        <v>9383</v>
      </c>
      <c r="AO265" t="s">
        <v>9383</v>
      </c>
      <c r="AP265">
        <v>0</v>
      </c>
      <c r="AQ265">
        <v>0</v>
      </c>
    </row>
    <row r="266" spans="27:43" x14ac:dyDescent="0.35">
      <c r="AA266" s="32" t="str">
        <f t="shared" si="29"/>
        <v>CHA1CNZN</v>
      </c>
      <c r="AB266" s="32" t="b">
        <f t="shared" si="30"/>
        <v>1</v>
      </c>
      <c r="AC266" t="s">
        <v>9821</v>
      </c>
      <c r="AD266" t="s">
        <v>3360</v>
      </c>
      <c r="AE266" t="s">
        <v>3361</v>
      </c>
      <c r="AF266" t="s">
        <v>9383</v>
      </c>
      <c r="AG266" s="61">
        <v>0</v>
      </c>
      <c r="AH266" s="61">
        <v>43208.510282905096</v>
      </c>
      <c r="AI266" s="61" t="s">
        <v>12535</v>
      </c>
      <c r="AJ266" t="s">
        <v>9398</v>
      </c>
      <c r="AK266" t="s">
        <v>9398</v>
      </c>
      <c r="AL266" s="61">
        <v>43208.510282905096</v>
      </c>
      <c r="AM266">
        <v>0</v>
      </c>
      <c r="AN266" t="s">
        <v>9383</v>
      </c>
      <c r="AO266" t="s">
        <v>9383</v>
      </c>
      <c r="AP266">
        <v>0</v>
      </c>
      <c r="AQ266">
        <v>0</v>
      </c>
    </row>
    <row r="267" spans="27:43" x14ac:dyDescent="0.35">
      <c r="AA267" s="32" t="str">
        <f t="shared" si="29"/>
        <v>CHA1CRDC</v>
      </c>
      <c r="AB267" s="32" t="b">
        <f t="shared" si="30"/>
        <v>1</v>
      </c>
      <c r="AC267" t="s">
        <v>9821</v>
      </c>
      <c r="AD267" t="s">
        <v>9616</v>
      </c>
      <c r="AE267" t="s">
        <v>9617</v>
      </c>
      <c r="AF267" t="s">
        <v>9383</v>
      </c>
      <c r="AG267" s="61">
        <v>0</v>
      </c>
      <c r="AH267" s="61">
        <v>43208.510283101852</v>
      </c>
      <c r="AI267" s="61" t="s">
        <v>12536</v>
      </c>
      <c r="AJ267" t="s">
        <v>9398</v>
      </c>
      <c r="AK267" t="s">
        <v>9398</v>
      </c>
      <c r="AL267" s="61">
        <v>43208.510283101852</v>
      </c>
      <c r="AM267">
        <v>0</v>
      </c>
      <c r="AN267" t="s">
        <v>9383</v>
      </c>
      <c r="AO267" t="s">
        <v>9383</v>
      </c>
      <c r="AP267">
        <v>0</v>
      </c>
      <c r="AQ267">
        <v>0</v>
      </c>
    </row>
    <row r="268" spans="27:43" x14ac:dyDescent="0.35">
      <c r="AA268" s="32" t="str">
        <f t="shared" si="29"/>
        <v>CHA1CRDJ</v>
      </c>
      <c r="AB268" s="32" t="b">
        <f t="shared" si="30"/>
        <v>1</v>
      </c>
      <c r="AC268" t="s">
        <v>9821</v>
      </c>
      <c r="AD268" t="s">
        <v>9618</v>
      </c>
      <c r="AE268" t="s">
        <v>9619</v>
      </c>
      <c r="AF268" t="s">
        <v>9383</v>
      </c>
      <c r="AG268" s="61">
        <v>0</v>
      </c>
      <c r="AH268" s="61">
        <v>43208.510283217591</v>
      </c>
      <c r="AI268" s="61" t="s">
        <v>12537</v>
      </c>
      <c r="AJ268" t="s">
        <v>9398</v>
      </c>
      <c r="AK268" t="s">
        <v>9398</v>
      </c>
      <c r="AL268" s="61">
        <v>43208.510283217591</v>
      </c>
      <c r="AM268">
        <v>0</v>
      </c>
      <c r="AN268" t="s">
        <v>9383</v>
      </c>
      <c r="AO268" t="s">
        <v>9383</v>
      </c>
      <c r="AP268">
        <v>0</v>
      </c>
      <c r="AQ268">
        <v>0</v>
      </c>
    </row>
    <row r="269" spans="27:43" x14ac:dyDescent="0.35">
      <c r="AA269" s="32" t="str">
        <f t="shared" si="29"/>
        <v>CHA1CRDO</v>
      </c>
      <c r="AB269" s="32" t="b">
        <f t="shared" si="30"/>
        <v>1</v>
      </c>
      <c r="AC269" t="s">
        <v>9821</v>
      </c>
      <c r="AD269" t="s">
        <v>9620</v>
      </c>
      <c r="AE269" t="s">
        <v>9621</v>
      </c>
      <c r="AF269" t="s">
        <v>9383</v>
      </c>
      <c r="AG269" s="61">
        <v>0</v>
      </c>
      <c r="AH269" s="61">
        <v>43208.510283414354</v>
      </c>
      <c r="AI269" s="61" t="s">
        <v>12538</v>
      </c>
      <c r="AJ269" t="s">
        <v>9398</v>
      </c>
      <c r="AK269" t="s">
        <v>9398</v>
      </c>
      <c r="AL269" s="61">
        <v>43208.510283414354</v>
      </c>
      <c r="AM269">
        <v>0</v>
      </c>
      <c r="AN269" t="s">
        <v>9383</v>
      </c>
      <c r="AO269" t="s">
        <v>9383</v>
      </c>
      <c r="AP269">
        <v>0</v>
      </c>
      <c r="AQ269">
        <v>0</v>
      </c>
    </row>
    <row r="270" spans="27:43" x14ac:dyDescent="0.35">
      <c r="AA270" s="32" t="str">
        <f t="shared" si="29"/>
        <v>CHA1CREJ</v>
      </c>
      <c r="AB270" s="32" t="b">
        <f t="shared" si="30"/>
        <v>1</v>
      </c>
      <c r="AC270" t="s">
        <v>9821</v>
      </c>
      <c r="AD270" t="s">
        <v>9622</v>
      </c>
      <c r="AE270" t="s">
        <v>9623</v>
      </c>
      <c r="AF270" t="s">
        <v>9383</v>
      </c>
      <c r="AG270" s="61">
        <v>0</v>
      </c>
      <c r="AH270" s="61">
        <v>43208.510283564814</v>
      </c>
      <c r="AI270" s="61" t="s">
        <v>12539</v>
      </c>
      <c r="AJ270" t="s">
        <v>9398</v>
      </c>
      <c r="AK270" t="s">
        <v>9398</v>
      </c>
      <c r="AL270" s="61">
        <v>43208.510283564814</v>
      </c>
      <c r="AM270">
        <v>0</v>
      </c>
      <c r="AN270" t="s">
        <v>9383</v>
      </c>
      <c r="AO270" t="s">
        <v>9383</v>
      </c>
      <c r="AP270">
        <v>0</v>
      </c>
      <c r="AQ270">
        <v>0</v>
      </c>
    </row>
    <row r="271" spans="27:43" x14ac:dyDescent="0.35">
      <c r="AA271" s="32" t="str">
        <f t="shared" si="29"/>
        <v>CHA1CRMC</v>
      </c>
      <c r="AB271" s="32" t="b">
        <f t="shared" si="30"/>
        <v>1</v>
      </c>
      <c r="AC271" t="s">
        <v>9821</v>
      </c>
      <c r="AD271" t="s">
        <v>9624</v>
      </c>
      <c r="AE271" t="s">
        <v>12665</v>
      </c>
      <c r="AF271" t="s">
        <v>9383</v>
      </c>
      <c r="AG271" s="61">
        <v>0</v>
      </c>
      <c r="AH271" s="61">
        <v>43529.68356153935</v>
      </c>
      <c r="AI271" s="61" t="s">
        <v>12540</v>
      </c>
      <c r="AJ271" t="s">
        <v>9398</v>
      </c>
      <c r="AK271" t="s">
        <v>9398</v>
      </c>
      <c r="AL271" s="61">
        <v>43208.510284062497</v>
      </c>
      <c r="AM271">
        <v>0</v>
      </c>
      <c r="AN271" t="s">
        <v>9383</v>
      </c>
      <c r="AO271" t="s">
        <v>9383</v>
      </c>
      <c r="AP271">
        <v>0</v>
      </c>
      <c r="AQ271">
        <v>0</v>
      </c>
    </row>
    <row r="272" spans="27:43" x14ac:dyDescent="0.35">
      <c r="AA272" s="32" t="str">
        <f t="shared" si="29"/>
        <v>CHA1CRMO</v>
      </c>
      <c r="AB272" s="32" t="b">
        <f t="shared" si="30"/>
        <v>1</v>
      </c>
      <c r="AC272" t="s">
        <v>9821</v>
      </c>
      <c r="AD272" t="s">
        <v>9625</v>
      </c>
      <c r="AE272" t="s">
        <v>12667</v>
      </c>
      <c r="AF272" t="s">
        <v>9383</v>
      </c>
      <c r="AG272" s="61">
        <v>0</v>
      </c>
      <c r="AH272" s="61">
        <v>43529.683561770835</v>
      </c>
      <c r="AI272" s="61" t="s">
        <v>12541</v>
      </c>
      <c r="AJ272" t="s">
        <v>9398</v>
      </c>
      <c r="AK272" t="s">
        <v>9398</v>
      </c>
      <c r="AL272" s="61">
        <v>43208.51028422454</v>
      </c>
      <c r="AM272">
        <v>0</v>
      </c>
      <c r="AN272" t="s">
        <v>9383</v>
      </c>
      <c r="AO272" t="s">
        <v>9383</v>
      </c>
      <c r="AP272">
        <v>0</v>
      </c>
      <c r="AQ272">
        <v>0</v>
      </c>
    </row>
    <row r="273" spans="27:43" x14ac:dyDescent="0.35">
      <c r="AA273" s="32" t="str">
        <f t="shared" si="29"/>
        <v>CHA1CRNC</v>
      </c>
      <c r="AB273" s="32" t="b">
        <f t="shared" si="30"/>
        <v>1</v>
      </c>
      <c r="AC273" t="s">
        <v>9821</v>
      </c>
      <c r="AD273" t="s">
        <v>9626</v>
      </c>
      <c r="AE273" t="s">
        <v>9627</v>
      </c>
      <c r="AF273" t="s">
        <v>9383</v>
      </c>
      <c r="AG273" s="61">
        <v>0</v>
      </c>
      <c r="AH273" s="61">
        <v>43208.510284374999</v>
      </c>
      <c r="AI273" s="61" t="s">
        <v>12542</v>
      </c>
      <c r="AJ273" t="s">
        <v>9398</v>
      </c>
      <c r="AK273" t="s">
        <v>9398</v>
      </c>
      <c r="AL273" s="61">
        <v>43208.510284374999</v>
      </c>
      <c r="AM273">
        <v>0</v>
      </c>
      <c r="AN273" t="s">
        <v>9383</v>
      </c>
      <c r="AO273" t="s">
        <v>9383</v>
      </c>
      <c r="AP273">
        <v>0</v>
      </c>
      <c r="AQ273">
        <v>0</v>
      </c>
    </row>
    <row r="274" spans="27:43" x14ac:dyDescent="0.35">
      <c r="AA274" s="32" t="str">
        <f t="shared" si="29"/>
        <v>CHA1CRNJ</v>
      </c>
      <c r="AB274" s="32" t="b">
        <f t="shared" si="30"/>
        <v>1</v>
      </c>
      <c r="AC274" t="s">
        <v>9821</v>
      </c>
      <c r="AD274" t="s">
        <v>3362</v>
      </c>
      <c r="AE274" t="s">
        <v>3363</v>
      </c>
      <c r="AF274" t="s">
        <v>9383</v>
      </c>
      <c r="AG274" s="61">
        <v>0</v>
      </c>
      <c r="AH274" s="61">
        <v>43208.510284525466</v>
      </c>
      <c r="AI274" s="61" t="s">
        <v>12543</v>
      </c>
      <c r="AJ274" t="s">
        <v>9398</v>
      </c>
      <c r="AK274" t="s">
        <v>9398</v>
      </c>
      <c r="AL274" s="61">
        <v>43208.510284525466</v>
      </c>
      <c r="AM274">
        <v>0</v>
      </c>
      <c r="AN274" t="s">
        <v>9383</v>
      </c>
      <c r="AO274" t="s">
        <v>9383</v>
      </c>
      <c r="AP274">
        <v>0</v>
      </c>
      <c r="AQ274">
        <v>0</v>
      </c>
    </row>
    <row r="275" spans="27:43" x14ac:dyDescent="0.35">
      <c r="AA275" s="32" t="str">
        <f t="shared" si="29"/>
        <v>CHA1CRNO</v>
      </c>
      <c r="AB275" s="32" t="b">
        <f t="shared" si="30"/>
        <v>1</v>
      </c>
      <c r="AC275" t="s">
        <v>9821</v>
      </c>
      <c r="AD275" t="s">
        <v>9628</v>
      </c>
      <c r="AE275" t="s">
        <v>9629</v>
      </c>
      <c r="AF275" t="s">
        <v>9383</v>
      </c>
      <c r="AG275" s="61">
        <v>0</v>
      </c>
      <c r="AH275" s="61">
        <v>43208.510284687502</v>
      </c>
      <c r="AI275" s="61" t="s">
        <v>12544</v>
      </c>
      <c r="AJ275" t="s">
        <v>9398</v>
      </c>
      <c r="AK275" t="s">
        <v>9398</v>
      </c>
      <c r="AL275" s="61">
        <v>43208.510284687502</v>
      </c>
      <c r="AM275">
        <v>0</v>
      </c>
      <c r="AN275" t="s">
        <v>9383</v>
      </c>
      <c r="AO275" t="s">
        <v>9383</v>
      </c>
      <c r="AP275">
        <v>0</v>
      </c>
      <c r="AQ275">
        <v>0</v>
      </c>
    </row>
    <row r="276" spans="27:43" x14ac:dyDescent="0.35">
      <c r="AA276" s="32" t="str">
        <f t="shared" si="29"/>
        <v>CHA1CRTJ</v>
      </c>
      <c r="AB276" s="32" t="b">
        <f t="shared" si="30"/>
        <v>1</v>
      </c>
      <c r="AC276" t="s">
        <v>9821</v>
      </c>
      <c r="AD276" t="s">
        <v>3364</v>
      </c>
      <c r="AE276" t="s">
        <v>9630</v>
      </c>
      <c r="AF276" t="s">
        <v>9383</v>
      </c>
      <c r="AG276" s="61">
        <v>0</v>
      </c>
      <c r="AH276" s="61">
        <v>43208.510284837961</v>
      </c>
      <c r="AI276" s="61" t="s">
        <v>12545</v>
      </c>
      <c r="AJ276" t="s">
        <v>9398</v>
      </c>
      <c r="AK276" t="s">
        <v>9398</v>
      </c>
      <c r="AL276" s="61">
        <v>43208.510284837961</v>
      </c>
      <c r="AM276">
        <v>0</v>
      </c>
      <c r="AN276" t="s">
        <v>9383</v>
      </c>
      <c r="AO276" t="s">
        <v>9383</v>
      </c>
      <c r="AP276">
        <v>0</v>
      </c>
      <c r="AQ276">
        <v>0</v>
      </c>
    </row>
    <row r="277" spans="27:43" x14ac:dyDescent="0.35">
      <c r="AA277" s="32" t="str">
        <f t="shared" si="29"/>
        <v>CHA1CSKJ</v>
      </c>
      <c r="AB277" s="32" t="b">
        <f t="shared" si="30"/>
        <v>1</v>
      </c>
      <c r="AC277" t="s">
        <v>9821</v>
      </c>
      <c r="AD277" t="s">
        <v>9631</v>
      </c>
      <c r="AE277" t="s">
        <v>9632</v>
      </c>
      <c r="AF277" t="s">
        <v>9383</v>
      </c>
      <c r="AG277" s="61">
        <v>0</v>
      </c>
      <c r="AH277" s="61">
        <v>43208.510284988428</v>
      </c>
      <c r="AI277" s="61" t="s">
        <v>12546</v>
      </c>
      <c r="AJ277" t="s">
        <v>9398</v>
      </c>
      <c r="AK277" t="s">
        <v>9398</v>
      </c>
      <c r="AL277" s="61">
        <v>43208.510284988428</v>
      </c>
      <c r="AM277">
        <v>0</v>
      </c>
      <c r="AN277" t="s">
        <v>9383</v>
      </c>
      <c r="AO277" t="s">
        <v>9383</v>
      </c>
      <c r="AP277">
        <v>0</v>
      </c>
      <c r="AQ277">
        <v>0</v>
      </c>
    </row>
    <row r="278" spans="27:43" x14ac:dyDescent="0.35">
      <c r="AA278" s="32" t="str">
        <f t="shared" si="29"/>
        <v>CHA1CT3J</v>
      </c>
      <c r="AB278" s="32" t="b">
        <f t="shared" si="30"/>
        <v>1</v>
      </c>
      <c r="AC278" t="s">
        <v>9821</v>
      </c>
      <c r="AD278" t="s">
        <v>9633</v>
      </c>
      <c r="AE278" t="s">
        <v>9634</v>
      </c>
      <c r="AF278" t="s">
        <v>9383</v>
      </c>
      <c r="AG278" s="61">
        <v>0</v>
      </c>
      <c r="AH278" s="61">
        <v>43208.510285104167</v>
      </c>
      <c r="AI278" s="61" t="s">
        <v>12547</v>
      </c>
      <c r="AJ278" t="s">
        <v>9398</v>
      </c>
      <c r="AK278" t="s">
        <v>9398</v>
      </c>
      <c r="AL278" s="61">
        <v>43208.510285104167</v>
      </c>
      <c r="AM278">
        <v>0</v>
      </c>
      <c r="AN278" t="s">
        <v>9383</v>
      </c>
      <c r="AO278" t="s">
        <v>9383</v>
      </c>
      <c r="AP278">
        <v>0</v>
      </c>
      <c r="AQ278">
        <v>0</v>
      </c>
    </row>
    <row r="279" spans="27:43" x14ac:dyDescent="0.35">
      <c r="AA279" s="32" t="str">
        <f t="shared" si="29"/>
        <v>CHA1CT5J</v>
      </c>
      <c r="AB279" s="32" t="b">
        <f t="shared" si="30"/>
        <v>1</v>
      </c>
      <c r="AC279" t="s">
        <v>9821</v>
      </c>
      <c r="AD279" t="s">
        <v>9635</v>
      </c>
      <c r="AE279" t="s">
        <v>9636</v>
      </c>
      <c r="AF279" t="s">
        <v>9383</v>
      </c>
      <c r="AG279" s="61">
        <v>0</v>
      </c>
      <c r="AH279" s="61">
        <v>43208.510285266202</v>
      </c>
      <c r="AI279" s="61" t="s">
        <v>12548</v>
      </c>
      <c r="AJ279" t="s">
        <v>9398</v>
      </c>
      <c r="AK279" t="s">
        <v>9398</v>
      </c>
      <c r="AL279" s="61">
        <v>43208.510285266202</v>
      </c>
      <c r="AM279">
        <v>0</v>
      </c>
      <c r="AN279" t="s">
        <v>9383</v>
      </c>
      <c r="AO279" t="s">
        <v>9383</v>
      </c>
      <c r="AP279">
        <v>0</v>
      </c>
      <c r="AQ279">
        <v>0</v>
      </c>
    </row>
    <row r="280" spans="27:43" x14ac:dyDescent="0.35">
      <c r="AA280" s="32" t="str">
        <f t="shared" si="29"/>
        <v>CHA1CUAJ</v>
      </c>
      <c r="AB280" s="32" t="b">
        <f t="shared" si="30"/>
        <v>1</v>
      </c>
      <c r="AC280" t="s">
        <v>9821</v>
      </c>
      <c r="AD280" t="s">
        <v>3281</v>
      </c>
      <c r="AE280" t="s">
        <v>9637</v>
      </c>
      <c r="AF280" t="s">
        <v>9383</v>
      </c>
      <c r="AG280" s="61">
        <v>0</v>
      </c>
      <c r="AH280" s="61">
        <v>43208.510285416669</v>
      </c>
      <c r="AI280" s="61" t="s">
        <v>12549</v>
      </c>
      <c r="AJ280" t="s">
        <v>9398</v>
      </c>
      <c r="AK280" t="s">
        <v>9398</v>
      </c>
      <c r="AL280" s="61">
        <v>43208.510285416669</v>
      </c>
      <c r="AM280">
        <v>0</v>
      </c>
      <c r="AN280" t="s">
        <v>9383</v>
      </c>
      <c r="AO280" t="s">
        <v>9383</v>
      </c>
      <c r="AP280">
        <v>0</v>
      </c>
      <c r="AQ280">
        <v>0</v>
      </c>
    </row>
    <row r="281" spans="27:43" x14ac:dyDescent="0.35">
      <c r="AA281" s="32" t="str">
        <f t="shared" si="29"/>
        <v>CHA1CUDC</v>
      </c>
      <c r="AB281" s="32" t="b">
        <f t="shared" si="30"/>
        <v>1</v>
      </c>
      <c r="AC281" t="s">
        <v>9821</v>
      </c>
      <c r="AD281" t="s">
        <v>3282</v>
      </c>
      <c r="AE281" t="s">
        <v>9638</v>
      </c>
      <c r="AF281" t="s">
        <v>9383</v>
      </c>
      <c r="AG281" s="61">
        <v>0</v>
      </c>
      <c r="AH281" s="61">
        <v>43208.510285532408</v>
      </c>
      <c r="AI281" s="61" t="s">
        <v>12550</v>
      </c>
      <c r="AJ281" t="s">
        <v>9398</v>
      </c>
      <c r="AK281" t="s">
        <v>9398</v>
      </c>
      <c r="AL281" s="61">
        <v>43208.510285532408</v>
      </c>
      <c r="AM281">
        <v>0</v>
      </c>
      <c r="AN281" t="s">
        <v>9383</v>
      </c>
      <c r="AO281" t="s">
        <v>9383</v>
      </c>
      <c r="AP281">
        <v>0</v>
      </c>
      <c r="AQ281">
        <v>0</v>
      </c>
    </row>
    <row r="282" spans="27:43" x14ac:dyDescent="0.35">
      <c r="AA282" s="32" t="str">
        <f t="shared" si="29"/>
        <v>CHA1CUDJ</v>
      </c>
      <c r="AB282" s="32" t="b">
        <f t="shared" si="30"/>
        <v>1</v>
      </c>
      <c r="AC282" t="s">
        <v>9821</v>
      </c>
      <c r="AD282" t="s">
        <v>3283</v>
      </c>
      <c r="AE282" t="s">
        <v>9639</v>
      </c>
      <c r="AF282" t="s">
        <v>9383</v>
      </c>
      <c r="AG282" s="61">
        <v>0</v>
      </c>
      <c r="AH282" s="61">
        <v>43208.510285682867</v>
      </c>
      <c r="AI282" s="61" t="s">
        <v>12551</v>
      </c>
      <c r="AJ282" t="s">
        <v>9398</v>
      </c>
      <c r="AK282" t="s">
        <v>9398</v>
      </c>
      <c r="AL282" s="61">
        <v>43208.510285682867</v>
      </c>
      <c r="AM282">
        <v>0</v>
      </c>
      <c r="AN282" t="s">
        <v>9383</v>
      </c>
      <c r="AO282" t="s">
        <v>9383</v>
      </c>
      <c r="AP282">
        <v>0</v>
      </c>
      <c r="AQ282">
        <v>0</v>
      </c>
    </row>
    <row r="283" spans="27:43" x14ac:dyDescent="0.35">
      <c r="AA283" s="32" t="str">
        <f t="shared" si="29"/>
        <v>CHA1CUEC</v>
      </c>
      <c r="AB283" s="32" t="b">
        <f t="shared" si="30"/>
        <v>1</v>
      </c>
      <c r="AC283" t="s">
        <v>9821</v>
      </c>
      <c r="AD283" t="s">
        <v>3365</v>
      </c>
      <c r="AE283" t="s">
        <v>9640</v>
      </c>
      <c r="AF283" t="s">
        <v>9383</v>
      </c>
      <c r="AG283" s="61">
        <v>0</v>
      </c>
      <c r="AH283" s="61">
        <v>43208.51028584491</v>
      </c>
      <c r="AI283" s="61" t="s">
        <v>12552</v>
      </c>
      <c r="AJ283" t="s">
        <v>9398</v>
      </c>
      <c r="AK283" t="s">
        <v>9398</v>
      </c>
      <c r="AL283" s="61">
        <v>43208.51028584491</v>
      </c>
      <c r="AM283">
        <v>0</v>
      </c>
      <c r="AN283" t="s">
        <v>9383</v>
      </c>
      <c r="AO283" t="s">
        <v>9383</v>
      </c>
      <c r="AP283">
        <v>0</v>
      </c>
      <c r="AQ283">
        <v>0</v>
      </c>
    </row>
    <row r="284" spans="27:43" x14ac:dyDescent="0.35">
      <c r="AA284" s="32" t="str">
        <f t="shared" si="29"/>
        <v>CHA1CUEJ</v>
      </c>
      <c r="AB284" s="32" t="b">
        <f t="shared" si="30"/>
        <v>1</v>
      </c>
      <c r="AC284" t="s">
        <v>9821</v>
      </c>
      <c r="AD284" t="s">
        <v>3284</v>
      </c>
      <c r="AE284" t="s">
        <v>9641</v>
      </c>
      <c r="AF284" t="s">
        <v>9383</v>
      </c>
      <c r="AG284" s="61">
        <v>0</v>
      </c>
      <c r="AH284" s="61">
        <v>43208.510285995369</v>
      </c>
      <c r="AI284" s="61" t="s">
        <v>12553</v>
      </c>
      <c r="AJ284" t="s">
        <v>9398</v>
      </c>
      <c r="AK284" t="s">
        <v>9398</v>
      </c>
      <c r="AL284" s="61">
        <v>43208.510285995369</v>
      </c>
      <c r="AM284">
        <v>0</v>
      </c>
      <c r="AN284" t="s">
        <v>9383</v>
      </c>
      <c r="AO284" t="s">
        <v>9383</v>
      </c>
      <c r="AP284">
        <v>0</v>
      </c>
      <c r="AQ284">
        <v>0</v>
      </c>
    </row>
    <row r="285" spans="27:43" x14ac:dyDescent="0.35">
      <c r="AA285" s="32" t="str">
        <f t="shared" si="29"/>
        <v>CHA1CUEO</v>
      </c>
      <c r="AB285" s="32" t="b">
        <f t="shared" si="30"/>
        <v>1</v>
      </c>
      <c r="AC285" t="s">
        <v>9821</v>
      </c>
      <c r="AD285" t="s">
        <v>9642</v>
      </c>
      <c r="AE285" t="s">
        <v>9643</v>
      </c>
      <c r="AF285" t="s">
        <v>9383</v>
      </c>
      <c r="AG285" s="61">
        <v>0</v>
      </c>
      <c r="AH285" s="61">
        <v>43208.510286145836</v>
      </c>
      <c r="AI285" s="61" t="s">
        <v>12554</v>
      </c>
      <c r="AJ285" t="s">
        <v>9398</v>
      </c>
      <c r="AK285" t="s">
        <v>9398</v>
      </c>
      <c r="AL285" s="61">
        <v>43208.510286145836</v>
      </c>
      <c r="AM285">
        <v>0</v>
      </c>
      <c r="AN285" t="s">
        <v>9383</v>
      </c>
      <c r="AO285" t="s">
        <v>9383</v>
      </c>
      <c r="AP285">
        <v>0</v>
      </c>
      <c r="AQ285">
        <v>0</v>
      </c>
    </row>
    <row r="286" spans="27:43" x14ac:dyDescent="0.35">
      <c r="AA286" s="32" t="str">
        <f t="shared" si="29"/>
        <v>CHA1CUGC</v>
      </c>
      <c r="AB286" s="32" t="b">
        <f t="shared" si="30"/>
        <v>1</v>
      </c>
      <c r="AC286" t="s">
        <v>9821</v>
      </c>
      <c r="AD286" t="s">
        <v>3285</v>
      </c>
      <c r="AE286" t="s">
        <v>9644</v>
      </c>
      <c r="AF286" t="s">
        <v>9383</v>
      </c>
      <c r="AG286" s="61">
        <v>0</v>
      </c>
      <c r="AH286" s="61">
        <v>43208.510286307872</v>
      </c>
      <c r="AI286" s="61" t="s">
        <v>12555</v>
      </c>
      <c r="AJ286" t="s">
        <v>9398</v>
      </c>
      <c r="AK286" t="s">
        <v>9398</v>
      </c>
      <c r="AL286" s="61">
        <v>43208.510286307872</v>
      </c>
      <c r="AM286">
        <v>0</v>
      </c>
      <c r="AN286" t="s">
        <v>9383</v>
      </c>
      <c r="AO286" t="s">
        <v>9383</v>
      </c>
      <c r="AP286">
        <v>0</v>
      </c>
      <c r="AQ286">
        <v>0</v>
      </c>
    </row>
    <row r="287" spans="27:43" x14ac:dyDescent="0.35">
      <c r="AA287" s="32" t="str">
        <f t="shared" si="29"/>
        <v>CHA1CUGJ</v>
      </c>
      <c r="AB287" s="32" t="b">
        <f t="shared" si="30"/>
        <v>1</v>
      </c>
      <c r="AC287" t="s">
        <v>9821</v>
      </c>
      <c r="AD287" t="s">
        <v>3288</v>
      </c>
      <c r="AE287" t="s">
        <v>3289</v>
      </c>
      <c r="AF287" t="s">
        <v>9383</v>
      </c>
      <c r="AG287" s="61">
        <v>0</v>
      </c>
      <c r="AH287" s="61">
        <v>43208.510286423611</v>
      </c>
      <c r="AI287" s="61" t="s">
        <v>12556</v>
      </c>
      <c r="AJ287" t="s">
        <v>9398</v>
      </c>
      <c r="AK287" t="s">
        <v>9398</v>
      </c>
      <c r="AL287" s="61">
        <v>43208.510286423611</v>
      </c>
      <c r="AM287">
        <v>0</v>
      </c>
      <c r="AN287" t="s">
        <v>9383</v>
      </c>
      <c r="AO287" t="s">
        <v>9383</v>
      </c>
      <c r="AP287">
        <v>0</v>
      </c>
      <c r="AQ287">
        <v>0</v>
      </c>
    </row>
    <row r="288" spans="27:43" x14ac:dyDescent="0.35">
      <c r="AA288" s="32" t="str">
        <f t="shared" si="29"/>
        <v>CHA1CUGO</v>
      </c>
      <c r="AB288" s="32" t="b">
        <f t="shared" si="30"/>
        <v>1</v>
      </c>
      <c r="AC288" t="s">
        <v>9821</v>
      </c>
      <c r="AD288" t="s">
        <v>3366</v>
      </c>
      <c r="AE288" t="s">
        <v>9645</v>
      </c>
      <c r="AF288" t="s">
        <v>9383</v>
      </c>
      <c r="AG288" s="61">
        <v>0</v>
      </c>
      <c r="AH288" s="61">
        <v>43208.510286574077</v>
      </c>
      <c r="AI288" s="61" t="s">
        <v>12557</v>
      </c>
      <c r="AJ288" t="s">
        <v>9398</v>
      </c>
      <c r="AK288" t="s">
        <v>9398</v>
      </c>
      <c r="AL288" s="61">
        <v>43208.510286574077</v>
      </c>
      <c r="AM288">
        <v>0</v>
      </c>
      <c r="AN288" t="s">
        <v>9383</v>
      </c>
      <c r="AO288" t="s">
        <v>9383</v>
      </c>
      <c r="AP288">
        <v>0</v>
      </c>
      <c r="AQ288">
        <v>0</v>
      </c>
    </row>
    <row r="289" spans="27:43" x14ac:dyDescent="0.35">
      <c r="AA289" s="32" t="str">
        <f t="shared" si="29"/>
        <v>CHA1CUMC</v>
      </c>
      <c r="AB289" s="32" t="b">
        <f t="shared" si="30"/>
        <v>1</v>
      </c>
      <c r="AC289" t="s">
        <v>9821</v>
      </c>
      <c r="AD289" t="s">
        <v>9646</v>
      </c>
      <c r="AE289" t="s">
        <v>9647</v>
      </c>
      <c r="AF289" t="s">
        <v>9383</v>
      </c>
      <c r="AG289" s="61">
        <v>0</v>
      </c>
      <c r="AH289" s="61">
        <v>43208.510286689816</v>
      </c>
      <c r="AI289" s="61" t="s">
        <v>12558</v>
      </c>
      <c r="AJ289" t="s">
        <v>9398</v>
      </c>
      <c r="AK289" t="s">
        <v>9398</v>
      </c>
      <c r="AL289" s="61">
        <v>43208.510286689816</v>
      </c>
      <c r="AM289">
        <v>0</v>
      </c>
      <c r="AN289" t="s">
        <v>9383</v>
      </c>
      <c r="AO289" t="s">
        <v>9383</v>
      </c>
      <c r="AP289">
        <v>0</v>
      </c>
      <c r="AQ289">
        <v>0</v>
      </c>
    </row>
    <row r="290" spans="27:43" x14ac:dyDescent="0.35">
      <c r="AA290" s="32" t="str">
        <f t="shared" si="29"/>
        <v>CHA1CUMJ</v>
      </c>
      <c r="AB290" s="32" t="b">
        <f t="shared" si="30"/>
        <v>1</v>
      </c>
      <c r="AC290" t="s">
        <v>9821</v>
      </c>
      <c r="AD290" t="s">
        <v>9648</v>
      </c>
      <c r="AE290" t="s">
        <v>9649</v>
      </c>
      <c r="AF290" t="s">
        <v>9383</v>
      </c>
      <c r="AG290" s="61">
        <v>0</v>
      </c>
      <c r="AH290" s="61">
        <v>43208.510286805555</v>
      </c>
      <c r="AI290" s="61" t="s">
        <v>12559</v>
      </c>
      <c r="AJ290" t="s">
        <v>9398</v>
      </c>
      <c r="AK290" t="s">
        <v>9398</v>
      </c>
      <c r="AL290" s="61">
        <v>43208.510286805555</v>
      </c>
      <c r="AM290">
        <v>0</v>
      </c>
      <c r="AN290" t="s">
        <v>9383</v>
      </c>
      <c r="AO290" t="s">
        <v>9383</v>
      </c>
      <c r="AP290">
        <v>0</v>
      </c>
      <c r="AQ290">
        <v>0</v>
      </c>
    </row>
    <row r="291" spans="27:43" x14ac:dyDescent="0.35">
      <c r="AA291" s="32" t="str">
        <f t="shared" si="29"/>
        <v>CHA1CUNC</v>
      </c>
      <c r="AB291" s="32" t="b">
        <f t="shared" si="30"/>
        <v>1</v>
      </c>
      <c r="AC291" t="s">
        <v>9821</v>
      </c>
      <c r="AD291" t="s">
        <v>3290</v>
      </c>
      <c r="AE291" t="s">
        <v>9650</v>
      </c>
      <c r="AF291" t="s">
        <v>9383</v>
      </c>
      <c r="AG291" s="61">
        <v>0</v>
      </c>
      <c r="AH291" s="61">
        <v>43208.510286921293</v>
      </c>
      <c r="AI291" s="61" t="s">
        <v>12560</v>
      </c>
      <c r="AJ291" t="s">
        <v>9398</v>
      </c>
      <c r="AK291" t="s">
        <v>9398</v>
      </c>
      <c r="AL291" s="61">
        <v>43208.510286921293</v>
      </c>
      <c r="AM291">
        <v>0</v>
      </c>
      <c r="AN291" t="s">
        <v>9383</v>
      </c>
      <c r="AO291" t="s">
        <v>9383</v>
      </c>
      <c r="AP291">
        <v>0</v>
      </c>
      <c r="AQ291">
        <v>0</v>
      </c>
    </row>
    <row r="292" spans="27:43" x14ac:dyDescent="0.35">
      <c r="AA292" s="32" t="str">
        <f t="shared" si="29"/>
        <v>CHA1CUNJ</v>
      </c>
      <c r="AB292" s="32" t="b">
        <f t="shared" si="30"/>
        <v>1</v>
      </c>
      <c r="AC292" t="s">
        <v>9821</v>
      </c>
      <c r="AD292" t="s">
        <v>3291</v>
      </c>
      <c r="AE292" t="s">
        <v>3292</v>
      </c>
      <c r="AF292" t="s">
        <v>9383</v>
      </c>
      <c r="AG292" s="61">
        <v>0</v>
      </c>
      <c r="AH292" s="61">
        <v>43208.51028707176</v>
      </c>
      <c r="AI292" s="61" t="s">
        <v>12561</v>
      </c>
      <c r="AJ292" t="s">
        <v>9398</v>
      </c>
      <c r="AK292" t="s">
        <v>9398</v>
      </c>
      <c r="AL292" s="61">
        <v>43208.51028707176</v>
      </c>
      <c r="AM292">
        <v>0</v>
      </c>
      <c r="AN292" t="s">
        <v>9383</v>
      </c>
      <c r="AO292" t="s">
        <v>9383</v>
      </c>
      <c r="AP292">
        <v>0</v>
      </c>
      <c r="AQ292">
        <v>0</v>
      </c>
    </row>
    <row r="293" spans="27:43" x14ac:dyDescent="0.35">
      <c r="AA293" s="32" t="str">
        <f t="shared" si="29"/>
        <v>CHA1CUNO</v>
      </c>
      <c r="AB293" s="32" t="b">
        <f t="shared" si="30"/>
        <v>1</v>
      </c>
      <c r="AC293" t="s">
        <v>9821</v>
      </c>
      <c r="AD293" t="s">
        <v>9651</v>
      </c>
      <c r="AE293" t="s">
        <v>9652</v>
      </c>
      <c r="AF293" t="s">
        <v>9383</v>
      </c>
      <c r="AG293" s="61">
        <v>0</v>
      </c>
      <c r="AH293" s="61">
        <v>43208.510287187499</v>
      </c>
      <c r="AI293" s="61" t="s">
        <v>12562</v>
      </c>
      <c r="AJ293" t="s">
        <v>9398</v>
      </c>
      <c r="AK293" t="s">
        <v>9398</v>
      </c>
      <c r="AL293" s="61">
        <v>43208.510287187499</v>
      </c>
      <c r="AM293">
        <v>0</v>
      </c>
      <c r="AN293" t="s">
        <v>9383</v>
      </c>
      <c r="AO293" t="s">
        <v>9383</v>
      </c>
      <c r="AP293">
        <v>0</v>
      </c>
      <c r="AQ293">
        <v>0</v>
      </c>
    </row>
    <row r="294" spans="27:43" x14ac:dyDescent="0.35">
      <c r="AA294" s="32" t="str">
        <f t="shared" si="29"/>
        <v>CHA1CUSC</v>
      </c>
      <c r="AB294" s="32" t="b">
        <f t="shared" si="30"/>
        <v>1</v>
      </c>
      <c r="AC294" t="s">
        <v>9821</v>
      </c>
      <c r="AD294" t="s">
        <v>9653</v>
      </c>
      <c r="AE294" t="s">
        <v>9654</v>
      </c>
      <c r="AF294" t="s">
        <v>9383</v>
      </c>
      <c r="AG294" s="61">
        <v>0</v>
      </c>
      <c r="AH294" s="61">
        <v>43208.510287349534</v>
      </c>
      <c r="AI294" s="61" t="s">
        <v>12563</v>
      </c>
      <c r="AJ294" t="s">
        <v>9398</v>
      </c>
      <c r="AK294" t="s">
        <v>9398</v>
      </c>
      <c r="AL294" s="61">
        <v>43208.510287349534</v>
      </c>
      <c r="AM294">
        <v>0</v>
      </c>
      <c r="AN294" t="s">
        <v>9383</v>
      </c>
      <c r="AO294" t="s">
        <v>9383</v>
      </c>
      <c r="AP294">
        <v>0</v>
      </c>
      <c r="AQ294">
        <v>0</v>
      </c>
    </row>
    <row r="295" spans="27:43" x14ac:dyDescent="0.35">
      <c r="AA295" s="32" t="str">
        <f t="shared" si="29"/>
        <v>CHA1CUSJ</v>
      </c>
      <c r="AB295" s="32" t="b">
        <f t="shared" si="30"/>
        <v>1</v>
      </c>
      <c r="AC295" t="s">
        <v>9821</v>
      </c>
      <c r="AD295" t="s">
        <v>3293</v>
      </c>
      <c r="AE295" t="s">
        <v>3294</v>
      </c>
      <c r="AF295" t="s">
        <v>9383</v>
      </c>
      <c r="AG295" s="61">
        <v>0</v>
      </c>
      <c r="AH295" s="61">
        <v>43208.510287500001</v>
      </c>
      <c r="AI295" s="61" t="s">
        <v>12564</v>
      </c>
      <c r="AJ295" t="s">
        <v>9398</v>
      </c>
      <c r="AK295" t="s">
        <v>9398</v>
      </c>
      <c r="AL295" s="61">
        <v>43208.510287500001</v>
      </c>
      <c r="AM295">
        <v>0</v>
      </c>
      <c r="AN295" t="s">
        <v>9383</v>
      </c>
      <c r="AO295" t="s">
        <v>9383</v>
      </c>
      <c r="AP295">
        <v>0</v>
      </c>
      <c r="AQ295">
        <v>0</v>
      </c>
    </row>
    <row r="296" spans="27:43" x14ac:dyDescent="0.35">
      <c r="AA296" s="32" t="str">
        <f t="shared" si="29"/>
        <v>CHA1CUSO</v>
      </c>
      <c r="AB296" s="32" t="b">
        <f t="shared" si="30"/>
        <v>1</v>
      </c>
      <c r="AC296" t="s">
        <v>9821</v>
      </c>
      <c r="AD296" t="s">
        <v>9655</v>
      </c>
      <c r="AE296" t="s">
        <v>9656</v>
      </c>
      <c r="AF296" t="s">
        <v>9383</v>
      </c>
      <c r="AG296" s="61">
        <v>0</v>
      </c>
      <c r="AH296" s="61">
        <v>43208.51028761574</v>
      </c>
      <c r="AI296" s="61" t="s">
        <v>12565</v>
      </c>
      <c r="AJ296" t="s">
        <v>9398</v>
      </c>
      <c r="AK296" t="s">
        <v>9398</v>
      </c>
      <c r="AL296" s="61">
        <v>43208.51028761574</v>
      </c>
      <c r="AM296">
        <v>0</v>
      </c>
      <c r="AN296" t="s">
        <v>9383</v>
      </c>
      <c r="AO296" t="s">
        <v>9383</v>
      </c>
      <c r="AP296">
        <v>0</v>
      </c>
      <c r="AQ296">
        <v>0</v>
      </c>
    </row>
    <row r="297" spans="27:43" x14ac:dyDescent="0.35">
      <c r="AA297" s="32" t="str">
        <f t="shared" si="29"/>
        <v>CHA1CUTC</v>
      </c>
      <c r="AB297" s="32" t="b">
        <f t="shared" si="30"/>
        <v>1</v>
      </c>
      <c r="AC297" t="s">
        <v>9821</v>
      </c>
      <c r="AD297" t="s">
        <v>3295</v>
      </c>
      <c r="AE297" t="s">
        <v>9657</v>
      </c>
      <c r="AF297" t="s">
        <v>9383</v>
      </c>
      <c r="AG297" s="61">
        <v>0</v>
      </c>
      <c r="AH297" s="61">
        <v>43208.510287812504</v>
      </c>
      <c r="AI297" s="61" t="s">
        <v>12566</v>
      </c>
      <c r="AJ297" t="s">
        <v>9398</v>
      </c>
      <c r="AK297" t="s">
        <v>9398</v>
      </c>
      <c r="AL297" s="61">
        <v>43208.510287812504</v>
      </c>
      <c r="AM297">
        <v>0</v>
      </c>
      <c r="AN297" t="s">
        <v>9383</v>
      </c>
      <c r="AO297" t="s">
        <v>9383</v>
      </c>
      <c r="AP297">
        <v>0</v>
      </c>
      <c r="AQ297">
        <v>0</v>
      </c>
    </row>
    <row r="298" spans="27:43" x14ac:dyDescent="0.35">
      <c r="AA298" s="32" t="str">
        <f t="shared" si="29"/>
        <v>CHA1CUTJ</v>
      </c>
      <c r="AB298" s="32" t="b">
        <f t="shared" si="30"/>
        <v>1</v>
      </c>
      <c r="AC298" t="s">
        <v>9821</v>
      </c>
      <c r="AD298" t="s">
        <v>3296</v>
      </c>
      <c r="AE298" t="s">
        <v>9658</v>
      </c>
      <c r="AF298" t="s">
        <v>9383</v>
      </c>
      <c r="AG298" s="61">
        <v>0</v>
      </c>
      <c r="AH298" s="61">
        <v>43208.510287962963</v>
      </c>
      <c r="AI298" s="61" t="s">
        <v>12567</v>
      </c>
      <c r="AJ298" t="s">
        <v>9398</v>
      </c>
      <c r="AK298" t="s">
        <v>9398</v>
      </c>
      <c r="AL298" s="61">
        <v>43208.510287962963</v>
      </c>
      <c r="AM298">
        <v>0</v>
      </c>
      <c r="AN298" t="s">
        <v>9383</v>
      </c>
      <c r="AO298" t="s">
        <v>9383</v>
      </c>
      <c r="AP298">
        <v>0</v>
      </c>
      <c r="AQ298">
        <v>0</v>
      </c>
    </row>
    <row r="299" spans="27:43" x14ac:dyDescent="0.35">
      <c r="AA299" s="32" t="str">
        <f t="shared" si="29"/>
        <v>CHA1CUTO</v>
      </c>
      <c r="AB299" s="32" t="b">
        <f t="shared" si="30"/>
        <v>1</v>
      </c>
      <c r="AC299" t="s">
        <v>9821</v>
      </c>
      <c r="AD299" t="s">
        <v>9659</v>
      </c>
      <c r="AE299" t="s">
        <v>9660</v>
      </c>
      <c r="AF299" t="s">
        <v>9383</v>
      </c>
      <c r="AG299" s="61">
        <v>0</v>
      </c>
      <c r="AH299" s="61">
        <v>43208.510288113423</v>
      </c>
      <c r="AI299" s="61" t="s">
        <v>12568</v>
      </c>
      <c r="AJ299" t="s">
        <v>9398</v>
      </c>
      <c r="AK299" t="s">
        <v>9398</v>
      </c>
      <c r="AL299" s="61">
        <v>43208.510288113423</v>
      </c>
      <c r="AM299">
        <v>0</v>
      </c>
      <c r="AN299" t="s">
        <v>9383</v>
      </c>
      <c r="AO299" t="s">
        <v>9383</v>
      </c>
      <c r="AP299">
        <v>0</v>
      </c>
      <c r="AQ299">
        <v>0</v>
      </c>
    </row>
    <row r="300" spans="27:43" x14ac:dyDescent="0.35">
      <c r="AA300" s="32" t="str">
        <f t="shared" si="29"/>
        <v>CHA1CUXJ</v>
      </c>
      <c r="AB300" s="32" t="b">
        <f t="shared" si="30"/>
        <v>1</v>
      </c>
      <c r="AC300" t="s">
        <v>9821</v>
      </c>
      <c r="AD300" t="s">
        <v>9661</v>
      </c>
      <c r="AE300" t="s">
        <v>9662</v>
      </c>
      <c r="AF300" t="s">
        <v>9383</v>
      </c>
      <c r="AG300" s="61">
        <v>0</v>
      </c>
      <c r="AH300" s="61">
        <v>43208.510288229169</v>
      </c>
      <c r="AI300" s="61" t="s">
        <v>12569</v>
      </c>
      <c r="AJ300" t="s">
        <v>9398</v>
      </c>
      <c r="AK300" t="s">
        <v>9398</v>
      </c>
      <c r="AL300" s="61">
        <v>43208.510288229169</v>
      </c>
      <c r="AM300">
        <v>0</v>
      </c>
      <c r="AN300" t="s">
        <v>9383</v>
      </c>
      <c r="AO300" t="s">
        <v>9383</v>
      </c>
      <c r="AP300">
        <v>0</v>
      </c>
      <c r="AQ300">
        <v>0</v>
      </c>
    </row>
    <row r="301" spans="27:43" x14ac:dyDescent="0.35">
      <c r="AA301" s="32" t="str">
        <f t="shared" si="29"/>
        <v>CHA1CW1C</v>
      </c>
      <c r="AB301" s="32" t="b">
        <f t="shared" si="30"/>
        <v>1</v>
      </c>
      <c r="AC301" t="s">
        <v>9821</v>
      </c>
      <c r="AD301" t="s">
        <v>9663</v>
      </c>
      <c r="AE301" t="s">
        <v>9664</v>
      </c>
      <c r="AF301" t="s">
        <v>9383</v>
      </c>
      <c r="AG301" s="61">
        <v>0</v>
      </c>
      <c r="AH301" s="61">
        <v>43208.510288391204</v>
      </c>
      <c r="AI301" s="61" t="s">
        <v>12570</v>
      </c>
      <c r="AJ301" t="s">
        <v>9398</v>
      </c>
      <c r="AK301" t="s">
        <v>9398</v>
      </c>
      <c r="AL301" s="61">
        <v>43208.510288391204</v>
      </c>
      <c r="AM301">
        <v>0</v>
      </c>
      <c r="AN301" t="s">
        <v>9383</v>
      </c>
      <c r="AO301" t="s">
        <v>9383</v>
      </c>
      <c r="AP301">
        <v>0</v>
      </c>
      <c r="AQ301">
        <v>0</v>
      </c>
    </row>
    <row r="302" spans="27:43" x14ac:dyDescent="0.35">
      <c r="AA302" s="32" t="str">
        <f t="shared" si="29"/>
        <v>CHA1CW1J</v>
      </c>
      <c r="AB302" s="32" t="b">
        <f t="shared" si="30"/>
        <v>1</v>
      </c>
      <c r="AC302" t="s">
        <v>9821</v>
      </c>
      <c r="AD302" t="s">
        <v>9665</v>
      </c>
      <c r="AE302" t="s">
        <v>9666</v>
      </c>
      <c r="AF302" t="s">
        <v>9383</v>
      </c>
      <c r="AG302" s="61">
        <v>0</v>
      </c>
      <c r="AH302" s="61">
        <v>43208.510288541664</v>
      </c>
      <c r="AI302" s="61" t="s">
        <v>12571</v>
      </c>
      <c r="AJ302" t="s">
        <v>9398</v>
      </c>
      <c r="AK302" t="s">
        <v>9398</v>
      </c>
      <c r="AL302" s="61">
        <v>43208.510288541664</v>
      </c>
      <c r="AM302">
        <v>0</v>
      </c>
      <c r="AN302" t="s">
        <v>9383</v>
      </c>
      <c r="AO302" t="s">
        <v>9383</v>
      </c>
      <c r="AP302">
        <v>0</v>
      </c>
      <c r="AQ302">
        <v>0</v>
      </c>
    </row>
    <row r="303" spans="27:43" x14ac:dyDescent="0.35">
      <c r="AA303" s="32" t="str">
        <f t="shared" si="29"/>
        <v>CHA1CW1O</v>
      </c>
      <c r="AB303" s="32" t="b">
        <f t="shared" si="30"/>
        <v>1</v>
      </c>
      <c r="AC303" t="s">
        <v>9821</v>
      </c>
      <c r="AD303" t="s">
        <v>9667</v>
      </c>
      <c r="AE303" t="s">
        <v>9668</v>
      </c>
      <c r="AF303" t="s">
        <v>9383</v>
      </c>
      <c r="AG303" s="61">
        <v>0</v>
      </c>
      <c r="AH303" s="61">
        <v>43208.51028869213</v>
      </c>
      <c r="AI303" s="61" t="s">
        <v>12572</v>
      </c>
      <c r="AJ303" t="s">
        <v>9398</v>
      </c>
      <c r="AK303" t="s">
        <v>9398</v>
      </c>
      <c r="AL303" s="61">
        <v>43208.51028869213</v>
      </c>
      <c r="AM303">
        <v>0</v>
      </c>
      <c r="AN303" t="s">
        <v>9383</v>
      </c>
      <c r="AO303" t="s">
        <v>9383</v>
      </c>
      <c r="AP303">
        <v>0</v>
      </c>
      <c r="AQ303">
        <v>0</v>
      </c>
    </row>
    <row r="304" spans="27:43" x14ac:dyDescent="0.35">
      <c r="AA304" s="32" t="str">
        <f t="shared" si="29"/>
        <v>CHA1CW2J</v>
      </c>
      <c r="AB304" s="32" t="b">
        <f t="shared" si="30"/>
        <v>1</v>
      </c>
      <c r="AC304" t="s">
        <v>9821</v>
      </c>
      <c r="AD304" t="s">
        <v>9669</v>
      </c>
      <c r="AE304" t="s">
        <v>9670</v>
      </c>
      <c r="AF304" t="s">
        <v>9383</v>
      </c>
      <c r="AG304" s="61">
        <v>0</v>
      </c>
      <c r="AH304" s="61">
        <v>43208.510288807869</v>
      </c>
      <c r="AI304" s="61" t="s">
        <v>12573</v>
      </c>
      <c r="AJ304" t="s">
        <v>9398</v>
      </c>
      <c r="AK304" t="s">
        <v>9398</v>
      </c>
      <c r="AL304" s="61">
        <v>43208.510288807869</v>
      </c>
      <c r="AM304">
        <v>0</v>
      </c>
      <c r="AN304" t="s">
        <v>9383</v>
      </c>
      <c r="AO304" t="s">
        <v>9383</v>
      </c>
      <c r="AP304">
        <v>0</v>
      </c>
      <c r="AQ304">
        <v>0</v>
      </c>
    </row>
    <row r="305" spans="27:43" x14ac:dyDescent="0.35">
      <c r="AA305" s="32" t="str">
        <f t="shared" si="29"/>
        <v>CHA1CW3C</v>
      </c>
      <c r="AB305" s="32" t="b">
        <f t="shared" si="30"/>
        <v>1</v>
      </c>
      <c r="AC305" t="s">
        <v>9821</v>
      </c>
      <c r="AD305" t="s">
        <v>9671</v>
      </c>
      <c r="AE305" t="s">
        <v>9672</v>
      </c>
      <c r="AF305" t="s">
        <v>9383</v>
      </c>
      <c r="AG305" s="61">
        <v>0</v>
      </c>
      <c r="AH305" s="61">
        <v>43208.510288969905</v>
      </c>
      <c r="AI305" s="61" t="s">
        <v>12574</v>
      </c>
      <c r="AJ305" t="s">
        <v>9398</v>
      </c>
      <c r="AK305" t="s">
        <v>9398</v>
      </c>
      <c r="AL305" s="61">
        <v>43208.510288969905</v>
      </c>
      <c r="AM305">
        <v>0</v>
      </c>
      <c r="AN305" t="s">
        <v>9383</v>
      </c>
      <c r="AO305" t="s">
        <v>9383</v>
      </c>
      <c r="AP305">
        <v>0</v>
      </c>
      <c r="AQ305">
        <v>0</v>
      </c>
    </row>
    <row r="306" spans="27:43" x14ac:dyDescent="0.35">
      <c r="AA306" s="32" t="str">
        <f t="shared" si="29"/>
        <v>CHA1CW3J</v>
      </c>
      <c r="AB306" s="32" t="b">
        <f t="shared" si="30"/>
        <v>1</v>
      </c>
      <c r="AC306" t="s">
        <v>9821</v>
      </c>
      <c r="AD306" t="s">
        <v>9673</v>
      </c>
      <c r="AE306" t="s">
        <v>9674</v>
      </c>
      <c r="AF306" t="s">
        <v>9383</v>
      </c>
      <c r="AG306" s="61">
        <v>0</v>
      </c>
      <c r="AH306" s="61">
        <v>43208.510289120371</v>
      </c>
      <c r="AI306" s="61" t="s">
        <v>12575</v>
      </c>
      <c r="AJ306" t="s">
        <v>9398</v>
      </c>
      <c r="AK306" t="s">
        <v>9398</v>
      </c>
      <c r="AL306" s="61">
        <v>43208.510289120371</v>
      </c>
      <c r="AM306">
        <v>0</v>
      </c>
      <c r="AN306" t="s">
        <v>9383</v>
      </c>
      <c r="AO306" t="s">
        <v>9383</v>
      </c>
      <c r="AP306">
        <v>0</v>
      </c>
      <c r="AQ306">
        <v>0</v>
      </c>
    </row>
    <row r="307" spans="27:43" x14ac:dyDescent="0.35">
      <c r="AA307" s="32" t="str">
        <f t="shared" si="29"/>
        <v>CHA1CW5J</v>
      </c>
      <c r="AB307" s="32" t="b">
        <f t="shared" si="30"/>
        <v>1</v>
      </c>
      <c r="AC307" t="s">
        <v>9821</v>
      </c>
      <c r="AD307" t="s">
        <v>9675</v>
      </c>
      <c r="AE307" t="s">
        <v>9676</v>
      </c>
      <c r="AF307" t="s">
        <v>9383</v>
      </c>
      <c r="AG307" s="61">
        <v>0</v>
      </c>
      <c r="AH307" s="61">
        <v>43208.510289270831</v>
      </c>
      <c r="AI307" s="61" t="s">
        <v>12576</v>
      </c>
      <c r="AJ307" t="s">
        <v>9398</v>
      </c>
      <c r="AK307" t="s">
        <v>9398</v>
      </c>
      <c r="AL307" s="61">
        <v>43208.510289270831</v>
      </c>
      <c r="AM307">
        <v>0</v>
      </c>
      <c r="AN307" t="s">
        <v>9383</v>
      </c>
      <c r="AO307" t="s">
        <v>9383</v>
      </c>
      <c r="AP307">
        <v>0</v>
      </c>
      <c r="AQ307">
        <v>0</v>
      </c>
    </row>
    <row r="308" spans="27:43" x14ac:dyDescent="0.35">
      <c r="AA308" s="32" t="str">
        <f t="shared" si="29"/>
        <v>CHA1IBKJ</v>
      </c>
      <c r="AB308" s="32" t="b">
        <f t="shared" si="30"/>
        <v>1</v>
      </c>
      <c r="AC308" t="s">
        <v>9821</v>
      </c>
      <c r="AD308" t="s">
        <v>3297</v>
      </c>
      <c r="AE308" t="s">
        <v>3298</v>
      </c>
      <c r="AF308" t="s">
        <v>9383</v>
      </c>
      <c r="AG308" s="61">
        <v>0</v>
      </c>
      <c r="AH308" s="61">
        <v>43208.510289432874</v>
      </c>
      <c r="AI308" s="61" t="s">
        <v>12577</v>
      </c>
      <c r="AJ308" t="s">
        <v>9398</v>
      </c>
      <c r="AK308" t="s">
        <v>9398</v>
      </c>
      <c r="AL308" s="61">
        <v>43208.510289432874</v>
      </c>
      <c r="AM308">
        <v>0</v>
      </c>
      <c r="AN308" t="s">
        <v>9383</v>
      </c>
      <c r="AO308" t="s">
        <v>9383</v>
      </c>
      <c r="AP308">
        <v>0</v>
      </c>
      <c r="AQ308">
        <v>0</v>
      </c>
    </row>
    <row r="309" spans="27:43" x14ac:dyDescent="0.35">
      <c r="AA309" s="32" t="str">
        <f t="shared" si="29"/>
        <v>CHA1VBBC</v>
      </c>
      <c r="AB309" s="32" t="b">
        <f t="shared" si="30"/>
        <v>1</v>
      </c>
      <c r="AC309" t="s">
        <v>9821</v>
      </c>
      <c r="AD309" t="s">
        <v>11354</v>
      </c>
      <c r="AE309" t="s">
        <v>11355</v>
      </c>
      <c r="AF309" t="s">
        <v>9383</v>
      </c>
      <c r="AG309" s="61">
        <v>0</v>
      </c>
      <c r="AH309" s="61">
        <v>43320.650827164354</v>
      </c>
      <c r="AI309" s="61" t="s">
        <v>12578</v>
      </c>
      <c r="AJ309" t="s">
        <v>9398</v>
      </c>
      <c r="AK309" t="s">
        <v>9398</v>
      </c>
      <c r="AL309" s="61">
        <v>43320.650827164354</v>
      </c>
      <c r="AM309">
        <v>0</v>
      </c>
      <c r="AN309" t="s">
        <v>9383</v>
      </c>
      <c r="AO309" t="s">
        <v>9383</v>
      </c>
      <c r="AP309">
        <v>0</v>
      </c>
      <c r="AQ309">
        <v>0</v>
      </c>
    </row>
    <row r="310" spans="27:43" x14ac:dyDescent="0.35">
      <c r="AA310" s="32" t="str">
        <f t="shared" si="29"/>
        <v>CHA1VBBJ</v>
      </c>
      <c r="AB310" s="32" t="b">
        <f t="shared" si="30"/>
        <v>1</v>
      </c>
      <c r="AC310" t="s">
        <v>9821</v>
      </c>
      <c r="AD310" t="s">
        <v>3301</v>
      </c>
      <c r="AE310" t="s">
        <v>3302</v>
      </c>
      <c r="AF310" t="s">
        <v>9383</v>
      </c>
      <c r="AG310" s="61">
        <v>0</v>
      </c>
      <c r="AH310" s="61">
        <v>43208.510289583333</v>
      </c>
      <c r="AI310" s="61" t="s">
        <v>12579</v>
      </c>
      <c r="AJ310" t="s">
        <v>9398</v>
      </c>
      <c r="AK310" t="s">
        <v>9398</v>
      </c>
      <c r="AL310" s="61">
        <v>43208.510289583333</v>
      </c>
      <c r="AM310">
        <v>0</v>
      </c>
      <c r="AN310" t="s">
        <v>9383</v>
      </c>
      <c r="AO310" t="s">
        <v>9383</v>
      </c>
      <c r="AP310">
        <v>0</v>
      </c>
      <c r="AQ310">
        <v>0</v>
      </c>
    </row>
    <row r="311" spans="27:43" x14ac:dyDescent="0.35">
      <c r="AA311" s="32" t="str">
        <f t="shared" si="29"/>
        <v>CHA1VBFC</v>
      </c>
      <c r="AB311" s="32" t="b">
        <f t="shared" si="30"/>
        <v>1</v>
      </c>
      <c r="AC311" t="s">
        <v>9821</v>
      </c>
      <c r="AD311" t="s">
        <v>11356</v>
      </c>
      <c r="AE311" t="s">
        <v>11357</v>
      </c>
      <c r="AF311" t="s">
        <v>9383</v>
      </c>
      <c r="AG311" s="61">
        <v>0</v>
      </c>
      <c r="AH311" s="61">
        <v>43320.650827280093</v>
      </c>
      <c r="AI311" s="61" t="s">
        <v>12580</v>
      </c>
      <c r="AJ311" t="s">
        <v>9398</v>
      </c>
      <c r="AK311" t="s">
        <v>9398</v>
      </c>
      <c r="AL311" s="61">
        <v>43320.650827280093</v>
      </c>
      <c r="AM311">
        <v>0</v>
      </c>
      <c r="AN311" t="s">
        <v>9383</v>
      </c>
      <c r="AO311" t="s">
        <v>9383</v>
      </c>
      <c r="AP311">
        <v>0</v>
      </c>
      <c r="AQ311">
        <v>0</v>
      </c>
    </row>
    <row r="312" spans="27:43" x14ac:dyDescent="0.35">
      <c r="AA312" s="32" t="str">
        <f t="shared" si="29"/>
        <v>CHA1VBFJ</v>
      </c>
      <c r="AB312" s="32" t="b">
        <f t="shared" si="30"/>
        <v>1</v>
      </c>
      <c r="AC312" t="s">
        <v>9821</v>
      </c>
      <c r="AD312" t="s">
        <v>3303</v>
      </c>
      <c r="AE312" t="s">
        <v>3304</v>
      </c>
      <c r="AF312" t="s">
        <v>9383</v>
      </c>
      <c r="AG312" s="61">
        <v>0</v>
      </c>
      <c r="AH312" s="61">
        <v>43208.514827511572</v>
      </c>
      <c r="AI312" s="142" t="s">
        <v>12581</v>
      </c>
      <c r="AJ312" t="s">
        <v>9398</v>
      </c>
      <c r="AK312" t="s">
        <v>9398</v>
      </c>
      <c r="AL312" s="61">
        <v>43208.514827511572</v>
      </c>
      <c r="AM312">
        <v>0</v>
      </c>
      <c r="AN312" t="s">
        <v>9383</v>
      </c>
      <c r="AO312" t="s">
        <v>9383</v>
      </c>
      <c r="AP312">
        <v>0</v>
      </c>
      <c r="AQ312">
        <v>0</v>
      </c>
    </row>
    <row r="313" spans="27:43" x14ac:dyDescent="0.35">
      <c r="AA313" s="32" t="str">
        <f t="shared" si="29"/>
        <v>CHA1VBGC</v>
      </c>
      <c r="AB313" s="32" t="b">
        <f t="shared" si="30"/>
        <v>1</v>
      </c>
      <c r="AC313" t="s">
        <v>9821</v>
      </c>
      <c r="AD313" t="s">
        <v>11352</v>
      </c>
      <c r="AE313" t="s">
        <v>11353</v>
      </c>
      <c r="AF313" t="s">
        <v>9383</v>
      </c>
      <c r="AG313" s="61">
        <v>0</v>
      </c>
      <c r="AH313" s="61">
        <v>43320.650826701392</v>
      </c>
      <c r="AI313" s="61" t="s">
        <v>12582</v>
      </c>
      <c r="AJ313" t="s">
        <v>9398</v>
      </c>
      <c r="AK313" t="s">
        <v>9398</v>
      </c>
      <c r="AL313" s="61">
        <v>43320.650826701392</v>
      </c>
      <c r="AM313">
        <v>0</v>
      </c>
      <c r="AN313" t="s">
        <v>9383</v>
      </c>
      <c r="AO313" t="s">
        <v>9383</v>
      </c>
      <c r="AP313">
        <v>0</v>
      </c>
      <c r="AQ313">
        <v>0</v>
      </c>
    </row>
    <row r="314" spans="27:43" x14ac:dyDescent="0.35">
      <c r="AA314" s="32" t="str">
        <f t="shared" si="29"/>
        <v>CHA1VBKJ</v>
      </c>
      <c r="AB314" s="32" t="b">
        <f t="shared" si="30"/>
        <v>1</v>
      </c>
      <c r="AC314" t="s">
        <v>9821</v>
      </c>
      <c r="AD314" t="s">
        <v>3309</v>
      </c>
      <c r="AE314" t="s">
        <v>3310</v>
      </c>
      <c r="AF314" t="s">
        <v>9383</v>
      </c>
      <c r="AG314" s="61">
        <v>0</v>
      </c>
      <c r="AH314" s="61">
        <v>43208.514827743056</v>
      </c>
      <c r="AI314" s="61" t="s">
        <v>12583</v>
      </c>
      <c r="AJ314" t="s">
        <v>9398</v>
      </c>
      <c r="AK314" t="s">
        <v>9398</v>
      </c>
      <c r="AL314" s="61">
        <v>43208.514827743056</v>
      </c>
      <c r="AM314">
        <v>0</v>
      </c>
      <c r="AN314" t="s">
        <v>9383</v>
      </c>
      <c r="AO314" t="s">
        <v>9383</v>
      </c>
      <c r="AP314">
        <v>0</v>
      </c>
      <c r="AQ314">
        <v>0</v>
      </c>
    </row>
    <row r="315" spans="27:43" x14ac:dyDescent="0.35">
      <c r="AA315" s="32" t="str">
        <f t="shared" si="29"/>
        <v>CHA1VBOJ</v>
      </c>
      <c r="AB315" s="32" t="b">
        <f t="shared" si="30"/>
        <v>1</v>
      </c>
      <c r="AC315" t="s">
        <v>9821</v>
      </c>
      <c r="AD315" t="s">
        <v>3313</v>
      </c>
      <c r="AE315" t="s">
        <v>3314</v>
      </c>
      <c r="AF315" t="s">
        <v>9383</v>
      </c>
      <c r="AG315" s="61">
        <v>0</v>
      </c>
      <c r="AH315" s="61">
        <v>43208.514827893516</v>
      </c>
      <c r="AI315" s="61" t="s">
        <v>12584</v>
      </c>
      <c r="AJ315" t="s">
        <v>9398</v>
      </c>
      <c r="AK315" t="s">
        <v>9398</v>
      </c>
      <c r="AL315" s="61">
        <v>43208.514827893516</v>
      </c>
      <c r="AM315">
        <v>0</v>
      </c>
      <c r="AN315" t="s">
        <v>9383</v>
      </c>
      <c r="AO315" t="s">
        <v>9383</v>
      </c>
      <c r="AP315">
        <v>0</v>
      </c>
      <c r="AQ315">
        <v>0</v>
      </c>
    </row>
    <row r="316" spans="27:43" x14ac:dyDescent="0.35">
      <c r="AA316" s="32" t="str">
        <f t="shared" si="29"/>
        <v>CHA1VDBJ</v>
      </c>
      <c r="AB316" s="32" t="b">
        <f t="shared" si="30"/>
        <v>1</v>
      </c>
      <c r="AC316" t="s">
        <v>9821</v>
      </c>
      <c r="AD316" t="s">
        <v>3315</v>
      </c>
      <c r="AE316" t="s">
        <v>3316</v>
      </c>
      <c r="AF316" t="s">
        <v>9383</v>
      </c>
      <c r="AG316" s="61">
        <v>0</v>
      </c>
      <c r="AH316" s="61">
        <v>43208.514828043983</v>
      </c>
      <c r="AI316" s="61" t="s">
        <v>12585</v>
      </c>
      <c r="AJ316" t="s">
        <v>9398</v>
      </c>
      <c r="AK316" t="s">
        <v>9398</v>
      </c>
      <c r="AL316" s="61">
        <v>43208.514828043983</v>
      </c>
      <c r="AM316">
        <v>0</v>
      </c>
      <c r="AN316" t="s">
        <v>9383</v>
      </c>
      <c r="AO316" t="s">
        <v>9383</v>
      </c>
      <c r="AP316">
        <v>0</v>
      </c>
      <c r="AQ316">
        <v>0</v>
      </c>
    </row>
    <row r="317" spans="27:43" x14ac:dyDescent="0.35">
      <c r="AA317" s="32" t="str">
        <f t="shared" si="29"/>
        <v>CHA1VDGJ</v>
      </c>
      <c r="AB317" s="32" t="b">
        <f t="shared" si="30"/>
        <v>1</v>
      </c>
      <c r="AC317" t="s">
        <v>9821</v>
      </c>
      <c r="AD317" t="s">
        <v>3317</v>
      </c>
      <c r="AE317" t="s">
        <v>3318</v>
      </c>
      <c r="AF317" t="s">
        <v>9383</v>
      </c>
      <c r="AG317" s="61">
        <v>0</v>
      </c>
      <c r="AH317" s="61">
        <v>43208.510289699072</v>
      </c>
      <c r="AI317" s="61" t="s">
        <v>12586</v>
      </c>
      <c r="AJ317" t="s">
        <v>9398</v>
      </c>
      <c r="AK317" t="s">
        <v>9398</v>
      </c>
      <c r="AL317" s="61">
        <v>43208.510289699072</v>
      </c>
      <c r="AM317">
        <v>0</v>
      </c>
      <c r="AN317" t="s">
        <v>9383</v>
      </c>
      <c r="AO317" t="s">
        <v>9383</v>
      </c>
      <c r="AP317">
        <v>0</v>
      </c>
      <c r="AQ317">
        <v>0</v>
      </c>
    </row>
    <row r="318" spans="27:43" x14ac:dyDescent="0.35">
      <c r="AA318" s="32" t="str">
        <f t="shared" si="29"/>
        <v>CHA1VFCJ</v>
      </c>
      <c r="AB318" s="32" t="b">
        <f t="shared" si="30"/>
        <v>1</v>
      </c>
      <c r="AC318" t="s">
        <v>9821</v>
      </c>
      <c r="AD318" t="s">
        <v>3369</v>
      </c>
      <c r="AE318" t="s">
        <v>3370</v>
      </c>
      <c r="AF318" t="s">
        <v>9383</v>
      </c>
      <c r="AG318" s="61">
        <v>0</v>
      </c>
      <c r="AH318" s="61">
        <v>43208.510289849539</v>
      </c>
      <c r="AI318" s="61" t="s">
        <v>12587</v>
      </c>
      <c r="AJ318" t="s">
        <v>9398</v>
      </c>
      <c r="AK318" t="s">
        <v>9398</v>
      </c>
      <c r="AL318" s="61">
        <v>43208.510289849539</v>
      </c>
      <c r="AM318">
        <v>0</v>
      </c>
      <c r="AN318" t="s">
        <v>9383</v>
      </c>
      <c r="AO318" t="s">
        <v>9383</v>
      </c>
      <c r="AP318">
        <v>0</v>
      </c>
      <c r="AQ318">
        <v>0</v>
      </c>
    </row>
    <row r="319" spans="27:43" x14ac:dyDescent="0.35">
      <c r="AA319" s="32" t="str">
        <f t="shared" si="29"/>
        <v>CHA1VFGC</v>
      </c>
      <c r="AB319" s="32" t="b">
        <f t="shared" si="30"/>
        <v>1</v>
      </c>
      <c r="AC319" t="s">
        <v>9821</v>
      </c>
      <c r="AD319" t="s">
        <v>10138</v>
      </c>
      <c r="AE319" t="s">
        <v>10139</v>
      </c>
      <c r="AF319" t="s">
        <v>9383</v>
      </c>
      <c r="AG319" s="61">
        <v>0</v>
      </c>
      <c r="AH319" s="61">
        <v>43208.510292824074</v>
      </c>
      <c r="AI319" s="61" t="s">
        <v>12588</v>
      </c>
      <c r="AJ319" t="s">
        <v>9398</v>
      </c>
      <c r="AK319" t="s">
        <v>9398</v>
      </c>
      <c r="AL319" s="61">
        <v>43208.510292824074</v>
      </c>
      <c r="AM319">
        <v>0</v>
      </c>
      <c r="AN319" t="s">
        <v>9383</v>
      </c>
      <c r="AO319" t="s">
        <v>9383</v>
      </c>
      <c r="AP319">
        <v>0</v>
      </c>
      <c r="AQ319">
        <v>0</v>
      </c>
    </row>
    <row r="320" spans="27:43" x14ac:dyDescent="0.35">
      <c r="AA320" s="32" t="str">
        <f t="shared" si="29"/>
        <v>CHA1VFGJ</v>
      </c>
      <c r="AB320" s="32" t="b">
        <f t="shared" si="30"/>
        <v>1</v>
      </c>
      <c r="AC320" t="s">
        <v>9821</v>
      </c>
      <c r="AD320" t="s">
        <v>3321</v>
      </c>
      <c r="AE320" t="s">
        <v>3322</v>
      </c>
      <c r="AF320" t="s">
        <v>9383</v>
      </c>
      <c r="AG320" s="61">
        <v>0</v>
      </c>
      <c r="AH320" s="61">
        <v>43208.510290011574</v>
      </c>
      <c r="AI320" s="61" t="s">
        <v>12589</v>
      </c>
      <c r="AJ320" t="s">
        <v>9398</v>
      </c>
      <c r="AK320" t="s">
        <v>9398</v>
      </c>
      <c r="AL320" s="61">
        <v>43208.510290011574</v>
      </c>
      <c r="AM320">
        <v>0</v>
      </c>
      <c r="AN320" t="s">
        <v>9383</v>
      </c>
      <c r="AO320" t="s">
        <v>9383</v>
      </c>
      <c r="AP320">
        <v>0</v>
      </c>
      <c r="AQ320">
        <v>0</v>
      </c>
    </row>
    <row r="321" spans="27:43" x14ac:dyDescent="0.35">
      <c r="AA321" s="32" t="str">
        <f t="shared" si="29"/>
        <v>CHA1VFKJ</v>
      </c>
      <c r="AB321" s="32" t="b">
        <f t="shared" si="30"/>
        <v>1</v>
      </c>
      <c r="AC321" t="s">
        <v>9821</v>
      </c>
      <c r="AD321" t="s">
        <v>3323</v>
      </c>
      <c r="AE321" t="s">
        <v>3324</v>
      </c>
      <c r="AF321" t="s">
        <v>9383</v>
      </c>
      <c r="AG321" s="61">
        <v>0</v>
      </c>
      <c r="AH321" s="61">
        <v>43208.510290162034</v>
      </c>
      <c r="AI321" s="61" t="s">
        <v>12590</v>
      </c>
      <c r="AJ321" t="s">
        <v>9398</v>
      </c>
      <c r="AK321" t="s">
        <v>9398</v>
      </c>
      <c r="AL321" s="61">
        <v>43208.510290162034</v>
      </c>
      <c r="AM321">
        <v>0</v>
      </c>
      <c r="AN321" t="s">
        <v>9383</v>
      </c>
      <c r="AO321" t="s">
        <v>9383</v>
      </c>
      <c r="AP321">
        <v>0</v>
      </c>
      <c r="AQ321">
        <v>0</v>
      </c>
    </row>
    <row r="322" spans="27:43" x14ac:dyDescent="0.35">
      <c r="AA322" s="32" t="str">
        <f t="shared" si="29"/>
        <v>CHA1VFNC</v>
      </c>
      <c r="AB322" s="32" t="b">
        <f t="shared" si="30"/>
        <v>1</v>
      </c>
      <c r="AC322" t="s">
        <v>9821</v>
      </c>
      <c r="AD322" t="s">
        <v>10142</v>
      </c>
      <c r="AE322" t="s">
        <v>10143</v>
      </c>
      <c r="AF322" t="s">
        <v>9383</v>
      </c>
      <c r="AG322" s="61">
        <v>0</v>
      </c>
      <c r="AH322" s="61">
        <v>43208.510293136576</v>
      </c>
      <c r="AI322" s="61" t="s">
        <v>12591</v>
      </c>
      <c r="AJ322" t="s">
        <v>9398</v>
      </c>
      <c r="AK322" t="s">
        <v>9398</v>
      </c>
      <c r="AL322" s="61">
        <v>43208.510293136576</v>
      </c>
      <c r="AM322">
        <v>0</v>
      </c>
      <c r="AN322" t="s">
        <v>9383</v>
      </c>
      <c r="AO322" t="s">
        <v>9383</v>
      </c>
      <c r="AP322">
        <v>0</v>
      </c>
      <c r="AQ322">
        <v>0</v>
      </c>
    </row>
    <row r="323" spans="27:43" x14ac:dyDescent="0.35">
      <c r="AA323" s="32" t="str">
        <f t="shared" si="29"/>
        <v>CHA1VFNJ</v>
      </c>
      <c r="AB323" s="32" t="b">
        <f t="shared" si="30"/>
        <v>1</v>
      </c>
      <c r="AC323" t="s">
        <v>9821</v>
      </c>
      <c r="AD323" t="s">
        <v>3371</v>
      </c>
      <c r="AE323" t="s">
        <v>3372</v>
      </c>
      <c r="AF323" t="s">
        <v>9383</v>
      </c>
      <c r="AG323" s="61">
        <v>0</v>
      </c>
      <c r="AH323" s="61">
        <v>43208.510290312501</v>
      </c>
      <c r="AI323" s="61" t="s">
        <v>12592</v>
      </c>
      <c r="AJ323" t="s">
        <v>9398</v>
      </c>
      <c r="AK323" t="s">
        <v>9398</v>
      </c>
      <c r="AL323" s="61">
        <v>43208.510290312501</v>
      </c>
      <c r="AM323">
        <v>0</v>
      </c>
      <c r="AN323" t="s">
        <v>9383</v>
      </c>
      <c r="AO323" t="s">
        <v>9383</v>
      </c>
      <c r="AP323">
        <v>0</v>
      </c>
      <c r="AQ323">
        <v>0</v>
      </c>
    </row>
    <row r="324" spans="27:43" x14ac:dyDescent="0.35">
      <c r="AA324" s="32" t="str">
        <f t="shared" si="29"/>
        <v>CHA1VFOC</v>
      </c>
      <c r="AB324" s="32" t="b">
        <f t="shared" si="30"/>
        <v>1</v>
      </c>
      <c r="AC324" t="s">
        <v>9821</v>
      </c>
      <c r="AD324" t="s">
        <v>11358</v>
      </c>
      <c r="AE324" t="s">
        <v>11359</v>
      </c>
      <c r="AF324" t="s">
        <v>9383</v>
      </c>
      <c r="AG324" s="61">
        <v>0</v>
      </c>
      <c r="AH324" s="61">
        <v>43320.650827465281</v>
      </c>
      <c r="AI324" s="61" t="s">
        <v>12593</v>
      </c>
      <c r="AJ324" t="s">
        <v>9398</v>
      </c>
      <c r="AK324" t="s">
        <v>9398</v>
      </c>
      <c r="AL324" s="61">
        <v>43320.650827465281</v>
      </c>
      <c r="AM324">
        <v>0</v>
      </c>
      <c r="AN324" t="s">
        <v>9383</v>
      </c>
      <c r="AO324" t="s">
        <v>9383</v>
      </c>
      <c r="AP324">
        <v>0</v>
      </c>
      <c r="AQ324">
        <v>0</v>
      </c>
    </row>
    <row r="325" spans="27:43" x14ac:dyDescent="0.35">
      <c r="AA325" s="32" t="str">
        <f t="shared" ref="AA325:AA388" si="31">AC325&amp;AD325</f>
        <v>CHA1VFTJ</v>
      </c>
      <c r="AB325" s="32" t="b">
        <f t="shared" ref="AB325:AB388" si="32">VLOOKUP(AD325,R:S,2,0)=AE325</f>
        <v>1</v>
      </c>
      <c r="AC325" t="s">
        <v>9821</v>
      </c>
      <c r="AD325" t="s">
        <v>3325</v>
      </c>
      <c r="AE325" t="s">
        <v>3326</v>
      </c>
      <c r="AF325" t="s">
        <v>9383</v>
      </c>
      <c r="AG325" s="61">
        <v>0</v>
      </c>
      <c r="AH325" s="61">
        <v>43208.510290474536</v>
      </c>
      <c r="AI325" s="142" t="s">
        <v>12594</v>
      </c>
      <c r="AJ325" t="s">
        <v>9398</v>
      </c>
      <c r="AK325" t="s">
        <v>9398</v>
      </c>
      <c r="AL325" s="61">
        <v>43208.510290474536</v>
      </c>
      <c r="AM325">
        <v>0</v>
      </c>
      <c r="AN325" t="s">
        <v>9383</v>
      </c>
      <c r="AO325" t="s">
        <v>9383</v>
      </c>
      <c r="AP325">
        <v>0</v>
      </c>
      <c r="AQ325">
        <v>0</v>
      </c>
    </row>
    <row r="326" spans="27:43" x14ac:dyDescent="0.35">
      <c r="AA326" s="32" t="str">
        <f t="shared" si="31"/>
        <v>CHA1VMKJ</v>
      </c>
      <c r="AB326" s="32" t="b">
        <f t="shared" si="32"/>
        <v>1</v>
      </c>
      <c r="AC326" t="s">
        <v>9821</v>
      </c>
      <c r="AD326" t="s">
        <v>3373</v>
      </c>
      <c r="AE326" t="s">
        <v>3374</v>
      </c>
      <c r="AF326" t="s">
        <v>9383</v>
      </c>
      <c r="AG326" s="61">
        <v>0</v>
      </c>
      <c r="AH326" s="61">
        <v>43208.510290625003</v>
      </c>
      <c r="AI326" s="61" t="s">
        <v>12595</v>
      </c>
      <c r="AJ326" t="s">
        <v>9398</v>
      </c>
      <c r="AK326" t="s">
        <v>9398</v>
      </c>
      <c r="AL326" s="61">
        <v>43208.510290625003</v>
      </c>
      <c r="AM326">
        <v>0</v>
      </c>
      <c r="AN326" t="s">
        <v>9383</v>
      </c>
      <c r="AO326" t="s">
        <v>9383</v>
      </c>
      <c r="AP326">
        <v>0</v>
      </c>
      <c r="AQ326">
        <v>0</v>
      </c>
    </row>
    <row r="327" spans="27:43" x14ac:dyDescent="0.35">
      <c r="AA327" s="32" t="str">
        <f t="shared" si="31"/>
        <v>CHA1VNPN</v>
      </c>
      <c r="AB327" s="32" t="b">
        <f t="shared" si="32"/>
        <v>1</v>
      </c>
      <c r="AC327" t="s">
        <v>9821</v>
      </c>
      <c r="AD327" t="s">
        <v>3333</v>
      </c>
      <c r="AE327" t="s">
        <v>3334</v>
      </c>
      <c r="AF327" t="s">
        <v>9383</v>
      </c>
      <c r="AG327" s="61">
        <v>0</v>
      </c>
      <c r="AH327" s="61">
        <v>43208.510290775463</v>
      </c>
      <c r="AI327" s="61" t="s">
        <v>12596</v>
      </c>
      <c r="AJ327" t="s">
        <v>9398</v>
      </c>
      <c r="AK327" t="s">
        <v>9398</v>
      </c>
      <c r="AL327" s="61">
        <v>43208.510290775463</v>
      </c>
      <c r="AM327">
        <v>0</v>
      </c>
      <c r="AN327" t="s">
        <v>9383</v>
      </c>
      <c r="AO327" t="s">
        <v>9383</v>
      </c>
      <c r="AP327">
        <v>0</v>
      </c>
      <c r="AQ327">
        <v>0</v>
      </c>
    </row>
    <row r="328" spans="27:43" x14ac:dyDescent="0.35">
      <c r="AA328" s="32" t="str">
        <f t="shared" si="31"/>
        <v>CHA1VNZN</v>
      </c>
      <c r="AB328" s="32" t="b">
        <f t="shared" si="32"/>
        <v>1</v>
      </c>
      <c r="AC328" t="s">
        <v>9821</v>
      </c>
      <c r="AD328" t="s">
        <v>3335</v>
      </c>
      <c r="AE328" t="s">
        <v>3336</v>
      </c>
      <c r="AF328" t="s">
        <v>9383</v>
      </c>
      <c r="AG328" s="61">
        <v>0</v>
      </c>
      <c r="AH328" s="61">
        <v>43208.510290937498</v>
      </c>
      <c r="AI328" s="61" t="s">
        <v>12597</v>
      </c>
      <c r="AJ328" t="s">
        <v>9398</v>
      </c>
      <c r="AK328" t="s">
        <v>9398</v>
      </c>
      <c r="AL328" s="61">
        <v>43208.510290937498</v>
      </c>
      <c r="AM328">
        <v>0</v>
      </c>
      <c r="AN328" t="s">
        <v>9383</v>
      </c>
      <c r="AO328" t="s">
        <v>9383</v>
      </c>
      <c r="AP328">
        <v>0</v>
      </c>
      <c r="AQ328">
        <v>0</v>
      </c>
    </row>
    <row r="329" spans="27:43" x14ac:dyDescent="0.35">
      <c r="AA329" s="32" t="str">
        <f t="shared" si="31"/>
        <v>CHA1VPGJ</v>
      </c>
      <c r="AB329" s="32" t="b">
        <f t="shared" si="32"/>
        <v>1</v>
      </c>
      <c r="AC329" t="s">
        <v>9821</v>
      </c>
      <c r="AD329" t="s">
        <v>3375</v>
      </c>
      <c r="AE329" t="s">
        <v>3376</v>
      </c>
      <c r="AF329" t="s">
        <v>9383</v>
      </c>
      <c r="AG329" s="61">
        <v>0</v>
      </c>
      <c r="AH329" s="61">
        <v>43208.510291087965</v>
      </c>
      <c r="AI329" s="61" t="s">
        <v>12598</v>
      </c>
      <c r="AJ329" t="s">
        <v>9398</v>
      </c>
      <c r="AK329" t="s">
        <v>9398</v>
      </c>
      <c r="AL329" s="61">
        <v>43208.510291087965</v>
      </c>
      <c r="AM329">
        <v>0</v>
      </c>
      <c r="AN329" t="s">
        <v>9383</v>
      </c>
      <c r="AO329" t="s">
        <v>9383</v>
      </c>
      <c r="AP329">
        <v>0</v>
      </c>
      <c r="AQ329">
        <v>0</v>
      </c>
    </row>
    <row r="330" spans="27:43" x14ac:dyDescent="0.35">
      <c r="AA330" s="32" t="str">
        <f t="shared" si="31"/>
        <v>CHA1VRKJ</v>
      </c>
      <c r="AB330" s="32" t="b">
        <f t="shared" si="32"/>
        <v>1</v>
      </c>
      <c r="AC330" t="s">
        <v>9821</v>
      </c>
      <c r="AD330" t="s">
        <v>3339</v>
      </c>
      <c r="AE330" t="s">
        <v>3340</v>
      </c>
      <c r="AF330" t="s">
        <v>9383</v>
      </c>
      <c r="AG330" s="61">
        <v>0</v>
      </c>
      <c r="AH330" s="61">
        <v>43208.510291203704</v>
      </c>
      <c r="AI330" s="61" t="s">
        <v>12599</v>
      </c>
      <c r="AJ330" t="s">
        <v>9398</v>
      </c>
      <c r="AK330" t="s">
        <v>9398</v>
      </c>
      <c r="AL330" s="61">
        <v>43208.510291203704</v>
      </c>
      <c r="AM330">
        <v>0</v>
      </c>
      <c r="AN330" t="s">
        <v>9383</v>
      </c>
      <c r="AO330" t="s">
        <v>9383</v>
      </c>
      <c r="AP330">
        <v>0</v>
      </c>
      <c r="AQ330">
        <v>0</v>
      </c>
    </row>
    <row r="331" spans="27:43" x14ac:dyDescent="0.35">
      <c r="AA331" s="32" t="str">
        <f t="shared" si="31"/>
        <v>CHA1VUGC</v>
      </c>
      <c r="AB331" s="32" t="b">
        <f t="shared" si="32"/>
        <v>1</v>
      </c>
      <c r="AC331" t="s">
        <v>9821</v>
      </c>
      <c r="AD331" t="s">
        <v>3343</v>
      </c>
      <c r="AE331" t="s">
        <v>10137</v>
      </c>
      <c r="AF331" t="s">
        <v>9383</v>
      </c>
      <c r="AG331" s="61">
        <v>0</v>
      </c>
      <c r="AH331" s="61">
        <v>43208.514828206018</v>
      </c>
      <c r="AI331" s="61" t="s">
        <v>12600</v>
      </c>
      <c r="AJ331" t="s">
        <v>9398</v>
      </c>
      <c r="AK331" t="s">
        <v>9398</v>
      </c>
      <c r="AL331" s="61">
        <v>43208.514828206018</v>
      </c>
      <c r="AM331">
        <v>0</v>
      </c>
      <c r="AN331" t="s">
        <v>9383</v>
      </c>
      <c r="AO331" t="s">
        <v>9383</v>
      </c>
      <c r="AP331">
        <v>0</v>
      </c>
      <c r="AQ331">
        <v>0</v>
      </c>
    </row>
    <row r="332" spans="27:43" x14ac:dyDescent="0.35">
      <c r="AA332" s="32" t="str">
        <f t="shared" si="31"/>
        <v>CHA1VUGJ</v>
      </c>
      <c r="AB332" s="32" t="b">
        <f t="shared" si="32"/>
        <v>1</v>
      </c>
      <c r="AC332" t="s">
        <v>9821</v>
      </c>
      <c r="AD332" t="s">
        <v>3344</v>
      </c>
      <c r="AE332" t="s">
        <v>3345</v>
      </c>
      <c r="AF332" t="s">
        <v>9383</v>
      </c>
      <c r="AG332" s="61">
        <v>0</v>
      </c>
      <c r="AH332" s="61">
        <v>43208.510291354163</v>
      </c>
      <c r="AI332" s="61" t="s">
        <v>12601</v>
      </c>
      <c r="AJ332" t="s">
        <v>9398</v>
      </c>
      <c r="AK332" t="s">
        <v>9398</v>
      </c>
      <c r="AL332" s="61">
        <v>43208.510291354163</v>
      </c>
      <c r="AM332">
        <v>0</v>
      </c>
      <c r="AN332" t="s">
        <v>9383</v>
      </c>
      <c r="AO332" t="s">
        <v>9383</v>
      </c>
      <c r="AP332">
        <v>0</v>
      </c>
      <c r="AQ332">
        <v>0</v>
      </c>
    </row>
    <row r="333" spans="27:43" x14ac:dyDescent="0.35">
      <c r="AA333" s="32" t="str">
        <f t="shared" si="31"/>
        <v>CHA1VUGO</v>
      </c>
      <c r="AB333" s="32" t="b">
        <f t="shared" si="32"/>
        <v>1</v>
      </c>
      <c r="AC333" t="s">
        <v>9821</v>
      </c>
      <c r="AD333" t="s">
        <v>11429</v>
      </c>
      <c r="AE333" t="s">
        <v>11430</v>
      </c>
      <c r="AF333" t="s">
        <v>9383</v>
      </c>
      <c r="AG333" s="61">
        <v>0</v>
      </c>
      <c r="AH333" s="61">
        <v>43367.848427893521</v>
      </c>
      <c r="AI333" s="61" t="s">
        <v>12602</v>
      </c>
      <c r="AJ333" t="s">
        <v>9398</v>
      </c>
      <c r="AK333" t="s">
        <v>9398</v>
      </c>
      <c r="AL333" s="61">
        <v>43367.848427893521</v>
      </c>
      <c r="AM333">
        <v>0</v>
      </c>
      <c r="AN333" t="s">
        <v>9383</v>
      </c>
      <c r="AO333" t="s">
        <v>9383</v>
      </c>
      <c r="AP333">
        <v>0</v>
      </c>
      <c r="AQ333">
        <v>0</v>
      </c>
    </row>
    <row r="334" spans="27:43" x14ac:dyDescent="0.35">
      <c r="AA334" s="32" t="str">
        <f t="shared" si="31"/>
        <v>CHA1VUKJ</v>
      </c>
      <c r="AB334" s="32" t="b">
        <f t="shared" si="32"/>
        <v>1</v>
      </c>
      <c r="AC334" t="s">
        <v>9821</v>
      </c>
      <c r="AD334" t="s">
        <v>3377</v>
      </c>
      <c r="AE334" t="s">
        <v>3378</v>
      </c>
      <c r="AF334" t="s">
        <v>9383</v>
      </c>
      <c r="AG334" s="61">
        <v>0</v>
      </c>
      <c r="AH334" s="61">
        <v>43208.510291516206</v>
      </c>
      <c r="AI334" s="61" t="s">
        <v>12603</v>
      </c>
      <c r="AJ334" t="s">
        <v>9398</v>
      </c>
      <c r="AK334" t="s">
        <v>9398</v>
      </c>
      <c r="AL334" s="61">
        <v>43208.510291516206</v>
      </c>
      <c r="AM334">
        <v>0</v>
      </c>
      <c r="AN334" t="s">
        <v>9383</v>
      </c>
      <c r="AO334" t="s">
        <v>9383</v>
      </c>
      <c r="AP334">
        <v>0</v>
      </c>
      <c r="AQ334">
        <v>0</v>
      </c>
    </row>
    <row r="335" spans="27:43" x14ac:dyDescent="0.35">
      <c r="AA335" s="32" t="str">
        <f t="shared" si="31"/>
        <v>CHA1VUKN</v>
      </c>
      <c r="AB335" s="32" t="b">
        <f t="shared" si="32"/>
        <v>1</v>
      </c>
      <c r="AC335" t="s">
        <v>9821</v>
      </c>
      <c r="AD335" t="s">
        <v>3379</v>
      </c>
      <c r="AE335" t="s">
        <v>3380</v>
      </c>
      <c r="AF335" t="s">
        <v>9383</v>
      </c>
      <c r="AG335" s="61">
        <v>0</v>
      </c>
      <c r="AH335" s="61">
        <v>43208.510291666666</v>
      </c>
      <c r="AI335" s="61" t="s">
        <v>12604</v>
      </c>
      <c r="AJ335" t="s">
        <v>9398</v>
      </c>
      <c r="AK335" t="s">
        <v>9398</v>
      </c>
      <c r="AL335" s="61">
        <v>43208.510291666666</v>
      </c>
      <c r="AM335">
        <v>0</v>
      </c>
      <c r="AN335" t="s">
        <v>9383</v>
      </c>
      <c r="AO335" t="s">
        <v>9383</v>
      </c>
      <c r="AP335">
        <v>0</v>
      </c>
      <c r="AQ335">
        <v>0</v>
      </c>
    </row>
    <row r="336" spans="27:43" x14ac:dyDescent="0.35">
      <c r="AA336" s="32" t="str">
        <f t="shared" si="31"/>
        <v>CHA1VUNJ</v>
      </c>
      <c r="AB336" s="32" t="b">
        <f t="shared" si="32"/>
        <v>1</v>
      </c>
      <c r="AC336" t="s">
        <v>9821</v>
      </c>
      <c r="AD336" t="s">
        <v>3346</v>
      </c>
      <c r="AE336" t="s">
        <v>3347</v>
      </c>
      <c r="AF336" t="s">
        <v>9383</v>
      </c>
      <c r="AG336" s="61">
        <v>0</v>
      </c>
      <c r="AH336" s="61">
        <v>43208.510291817132</v>
      </c>
      <c r="AI336" s="61" t="s">
        <v>12605</v>
      </c>
      <c r="AJ336" t="s">
        <v>9398</v>
      </c>
      <c r="AK336" t="s">
        <v>9398</v>
      </c>
      <c r="AL336" s="61">
        <v>43208.510291817132</v>
      </c>
      <c r="AM336">
        <v>0</v>
      </c>
      <c r="AN336" t="s">
        <v>9383</v>
      </c>
      <c r="AO336" t="s">
        <v>9383</v>
      </c>
      <c r="AP336">
        <v>0</v>
      </c>
      <c r="AQ336">
        <v>0</v>
      </c>
    </row>
    <row r="337" spans="27:43" x14ac:dyDescent="0.35">
      <c r="AA337" s="32" t="str">
        <f t="shared" si="31"/>
        <v>CHA1VUSJ</v>
      </c>
      <c r="AB337" s="32" t="b">
        <f t="shared" si="32"/>
        <v>1</v>
      </c>
      <c r="AC337" t="s">
        <v>9821</v>
      </c>
      <c r="AD337" t="s">
        <v>3348</v>
      </c>
      <c r="AE337" t="s">
        <v>3349</v>
      </c>
      <c r="AF337" t="s">
        <v>9383</v>
      </c>
      <c r="AG337" s="61">
        <v>0</v>
      </c>
      <c r="AH337" s="61">
        <v>43208.510291932871</v>
      </c>
      <c r="AI337" s="61" t="s">
        <v>12606</v>
      </c>
      <c r="AJ337" t="s">
        <v>9398</v>
      </c>
      <c r="AK337" t="s">
        <v>9398</v>
      </c>
      <c r="AL337" s="61">
        <v>43208.510291932871</v>
      </c>
      <c r="AM337">
        <v>0</v>
      </c>
      <c r="AN337" t="s">
        <v>9383</v>
      </c>
      <c r="AO337" t="s">
        <v>9383</v>
      </c>
      <c r="AP337">
        <v>0</v>
      </c>
      <c r="AQ337">
        <v>0</v>
      </c>
    </row>
    <row r="338" spans="27:43" x14ac:dyDescent="0.35">
      <c r="AA338" s="32" t="str">
        <f t="shared" si="31"/>
        <v>CHA1VUTC</v>
      </c>
      <c r="AB338" s="32" t="b">
        <f t="shared" si="32"/>
        <v>1</v>
      </c>
      <c r="AC338" t="s">
        <v>9821</v>
      </c>
      <c r="AD338" t="s">
        <v>10140</v>
      </c>
      <c r="AE338" t="s">
        <v>10141</v>
      </c>
      <c r="AF338" t="s">
        <v>9383</v>
      </c>
      <c r="AG338" s="61">
        <v>0</v>
      </c>
      <c r="AH338" s="61">
        <v>43208.510292974534</v>
      </c>
      <c r="AI338" s="61" t="s">
        <v>12607</v>
      </c>
      <c r="AJ338" t="s">
        <v>9398</v>
      </c>
      <c r="AK338" t="s">
        <v>9398</v>
      </c>
      <c r="AL338" s="61">
        <v>43208.510292974534</v>
      </c>
      <c r="AM338">
        <v>0</v>
      </c>
      <c r="AN338" t="s">
        <v>9383</v>
      </c>
      <c r="AO338" t="s">
        <v>9383</v>
      </c>
      <c r="AP338">
        <v>0</v>
      </c>
      <c r="AQ338">
        <v>0</v>
      </c>
    </row>
    <row r="339" spans="27:43" x14ac:dyDescent="0.35">
      <c r="AA339" s="32" t="str">
        <f t="shared" si="31"/>
        <v>CHA1VUTJ</v>
      </c>
      <c r="AB339" s="32" t="b">
        <f t="shared" si="32"/>
        <v>1</v>
      </c>
      <c r="AC339" t="s">
        <v>9821</v>
      </c>
      <c r="AD339" t="s">
        <v>3350</v>
      </c>
      <c r="AE339" t="s">
        <v>3351</v>
      </c>
      <c r="AF339" t="s">
        <v>9383</v>
      </c>
      <c r="AG339" s="61">
        <v>0</v>
      </c>
      <c r="AH339" s="61">
        <v>43208.510292094907</v>
      </c>
      <c r="AI339" s="61" t="s">
        <v>12608</v>
      </c>
      <c r="AJ339" t="s">
        <v>9398</v>
      </c>
      <c r="AK339" t="s">
        <v>9398</v>
      </c>
      <c r="AL339" s="61">
        <v>43208.510292094907</v>
      </c>
      <c r="AM339">
        <v>0</v>
      </c>
      <c r="AN339" t="s">
        <v>9383</v>
      </c>
      <c r="AO339" t="s">
        <v>9383</v>
      </c>
      <c r="AP339">
        <v>0</v>
      </c>
      <c r="AQ339">
        <v>0</v>
      </c>
    </row>
    <row r="340" spans="27:43" x14ac:dyDescent="0.35">
      <c r="AA340" s="32" t="str">
        <f t="shared" si="31"/>
        <v>CHA1VVBF</v>
      </c>
      <c r="AB340" s="32" t="b">
        <f t="shared" si="32"/>
        <v>1</v>
      </c>
      <c r="AC340" t="s">
        <v>9821</v>
      </c>
      <c r="AD340" t="s">
        <v>11335</v>
      </c>
      <c r="AE340" t="s">
        <v>11336</v>
      </c>
      <c r="AF340" t="s">
        <v>9383</v>
      </c>
      <c r="AG340" s="61">
        <v>0</v>
      </c>
      <c r="AH340" s="61">
        <v>43312.602385219907</v>
      </c>
      <c r="AI340" s="61" t="s">
        <v>12609</v>
      </c>
      <c r="AJ340" t="s">
        <v>9398</v>
      </c>
      <c r="AK340" t="s">
        <v>9398</v>
      </c>
      <c r="AL340" s="61">
        <v>43312.602385219907</v>
      </c>
      <c r="AM340">
        <v>0</v>
      </c>
      <c r="AN340" t="s">
        <v>9383</v>
      </c>
      <c r="AO340" t="s">
        <v>9383</v>
      </c>
      <c r="AP340">
        <v>0</v>
      </c>
      <c r="AQ340">
        <v>0</v>
      </c>
    </row>
    <row r="341" spans="27:43" x14ac:dyDescent="0.35">
      <c r="AA341" s="32" t="str">
        <f t="shared" si="31"/>
        <v>CHA1VVBJ</v>
      </c>
      <c r="AB341" s="32" t="b">
        <f t="shared" si="32"/>
        <v>1</v>
      </c>
      <c r="AC341" t="s">
        <v>9821</v>
      </c>
      <c r="AD341" t="s">
        <v>3381</v>
      </c>
      <c r="AE341" t="s">
        <v>3382</v>
      </c>
      <c r="AF341" t="s">
        <v>9383</v>
      </c>
      <c r="AG341" s="61">
        <v>0</v>
      </c>
      <c r="AH341" s="61">
        <v>43208.510292245373</v>
      </c>
      <c r="AI341" s="61" t="s">
        <v>12610</v>
      </c>
      <c r="AJ341" t="s">
        <v>9398</v>
      </c>
      <c r="AK341" t="s">
        <v>9398</v>
      </c>
      <c r="AL341" s="61">
        <v>43208.510292245373</v>
      </c>
      <c r="AM341">
        <v>0</v>
      </c>
      <c r="AN341" t="s">
        <v>9383</v>
      </c>
      <c r="AO341" t="s">
        <v>9383</v>
      </c>
      <c r="AP341">
        <v>0</v>
      </c>
      <c r="AQ341">
        <v>0</v>
      </c>
    </row>
    <row r="342" spans="27:43" x14ac:dyDescent="0.35">
      <c r="AA342" s="32" t="str">
        <f t="shared" si="31"/>
        <v>CHA1VXKJ</v>
      </c>
      <c r="AB342" s="32" t="b">
        <f t="shared" si="32"/>
        <v>1</v>
      </c>
      <c r="AC342" t="s">
        <v>9821</v>
      </c>
      <c r="AD342" t="s">
        <v>3354</v>
      </c>
      <c r="AE342" t="s">
        <v>3355</v>
      </c>
      <c r="AF342" t="s">
        <v>9383</v>
      </c>
      <c r="AG342" s="61">
        <v>0</v>
      </c>
      <c r="AH342" s="61">
        <v>43208.510292395833</v>
      </c>
      <c r="AI342" s="61" t="s">
        <v>12611</v>
      </c>
      <c r="AJ342" t="s">
        <v>9398</v>
      </c>
      <c r="AK342" t="s">
        <v>9398</v>
      </c>
      <c r="AL342" s="61">
        <v>43208.510292395833</v>
      </c>
      <c r="AM342">
        <v>0</v>
      </c>
      <c r="AN342" t="s">
        <v>9383</v>
      </c>
      <c r="AO342" t="s">
        <v>9383</v>
      </c>
      <c r="AP342">
        <v>0</v>
      </c>
      <c r="AQ342">
        <v>0</v>
      </c>
    </row>
    <row r="343" spans="27:43" x14ac:dyDescent="0.35">
      <c r="AA343" s="32" t="str">
        <f t="shared" si="31"/>
        <v>CHA1VYKC</v>
      </c>
      <c r="AB343" s="32" t="b">
        <f t="shared" si="32"/>
        <v>1</v>
      </c>
      <c r="AC343" t="s">
        <v>9821</v>
      </c>
      <c r="AD343" t="s">
        <v>10144</v>
      </c>
      <c r="AE343" t="s">
        <v>10145</v>
      </c>
      <c r="AF343" t="s">
        <v>9383</v>
      </c>
      <c r="AG343" s="61">
        <v>0</v>
      </c>
      <c r="AH343" s="61">
        <v>43208.510293287036</v>
      </c>
      <c r="AI343" s="61" t="s">
        <v>12612</v>
      </c>
      <c r="AJ343" t="s">
        <v>9398</v>
      </c>
      <c r="AK343" t="s">
        <v>9398</v>
      </c>
      <c r="AL343" s="61">
        <v>43208.510293287036</v>
      </c>
      <c r="AM343">
        <v>0</v>
      </c>
      <c r="AN343" t="s">
        <v>9383</v>
      </c>
      <c r="AO343" t="s">
        <v>9383</v>
      </c>
      <c r="AP343">
        <v>0</v>
      </c>
      <c r="AQ343">
        <v>0</v>
      </c>
    </row>
    <row r="344" spans="27:43" x14ac:dyDescent="0.35">
      <c r="AA344" s="32" t="str">
        <f t="shared" si="31"/>
        <v>CHA1VYKJ</v>
      </c>
      <c r="AB344" s="32" t="b">
        <f t="shared" si="32"/>
        <v>1</v>
      </c>
      <c r="AC344" t="s">
        <v>9821</v>
      </c>
      <c r="AD344" t="s">
        <v>3358</v>
      </c>
      <c r="AE344" t="s">
        <v>3359</v>
      </c>
      <c r="AF344" t="s">
        <v>9383</v>
      </c>
      <c r="AG344" s="61">
        <v>0</v>
      </c>
      <c r="AH344" s="61">
        <v>43208.510292557869</v>
      </c>
      <c r="AI344" s="61" t="s">
        <v>12613</v>
      </c>
      <c r="AJ344" t="s">
        <v>9398</v>
      </c>
      <c r="AK344" t="s">
        <v>9398</v>
      </c>
      <c r="AL344" s="61">
        <v>43208.510292557869</v>
      </c>
      <c r="AM344">
        <v>0</v>
      </c>
      <c r="AN344" t="s">
        <v>9383</v>
      </c>
      <c r="AO344" t="s">
        <v>9383</v>
      </c>
      <c r="AP344">
        <v>0</v>
      </c>
      <c r="AQ344">
        <v>0</v>
      </c>
    </row>
    <row r="345" spans="27:43" x14ac:dyDescent="0.35">
      <c r="AA345" s="32" t="str">
        <f t="shared" si="31"/>
        <v>CORPCNZN</v>
      </c>
      <c r="AB345" s="32" t="b">
        <f t="shared" si="32"/>
        <v>1</v>
      </c>
      <c r="AC345" t="s">
        <v>12</v>
      </c>
      <c r="AD345" t="s">
        <v>3360</v>
      </c>
      <c r="AE345" t="s">
        <v>3361</v>
      </c>
      <c r="AF345" t="s">
        <v>9383</v>
      </c>
      <c r="AG345" s="61">
        <v>0</v>
      </c>
      <c r="AH345" s="61">
        <v>43127.364183414349</v>
      </c>
      <c r="AI345" s="61" t="s">
        <v>12614</v>
      </c>
      <c r="AJ345" t="s">
        <v>9398</v>
      </c>
      <c r="AK345" t="s">
        <v>9398</v>
      </c>
      <c r="AL345" s="61">
        <v>43127.364183414349</v>
      </c>
      <c r="AM345">
        <v>0</v>
      </c>
      <c r="AN345" t="s">
        <v>9383</v>
      </c>
      <c r="AO345" t="s">
        <v>9383</v>
      </c>
      <c r="AP345">
        <v>0</v>
      </c>
      <c r="AQ345">
        <v>0</v>
      </c>
    </row>
    <row r="346" spans="27:43" x14ac:dyDescent="0.35">
      <c r="AA346" s="32" t="str">
        <f t="shared" si="31"/>
        <v>CORPVNZN</v>
      </c>
      <c r="AB346" s="32" t="b">
        <f t="shared" si="32"/>
        <v>1</v>
      </c>
      <c r="AC346" t="s">
        <v>12</v>
      </c>
      <c r="AD346" t="s">
        <v>3335</v>
      </c>
      <c r="AE346" t="s">
        <v>3336</v>
      </c>
      <c r="AF346" t="s">
        <v>9383</v>
      </c>
      <c r="AG346" s="61">
        <v>0</v>
      </c>
      <c r="AH346" s="61">
        <v>42917.470975659722</v>
      </c>
      <c r="AI346" s="61" t="s">
        <v>12615</v>
      </c>
      <c r="AJ346" t="s">
        <v>9398</v>
      </c>
      <c r="AK346" t="s">
        <v>9398</v>
      </c>
      <c r="AL346" s="61">
        <v>42917.470975659722</v>
      </c>
      <c r="AM346">
        <v>0</v>
      </c>
      <c r="AN346" t="s">
        <v>9383</v>
      </c>
      <c r="AO346" t="s">
        <v>9383</v>
      </c>
      <c r="AP346">
        <v>0</v>
      </c>
      <c r="AQ346">
        <v>0</v>
      </c>
    </row>
    <row r="347" spans="27:43" x14ac:dyDescent="0.35">
      <c r="AA347" s="32" t="str">
        <f t="shared" si="31"/>
        <v>FHQ1CNZN</v>
      </c>
      <c r="AB347" s="32" t="b">
        <f t="shared" si="32"/>
        <v>1</v>
      </c>
      <c r="AC347" t="s">
        <v>13</v>
      </c>
      <c r="AD347" t="s">
        <v>3360</v>
      </c>
      <c r="AE347" t="s">
        <v>3361</v>
      </c>
      <c r="AF347" t="s">
        <v>9383</v>
      </c>
      <c r="AG347" s="61">
        <v>0</v>
      </c>
      <c r="AH347" s="61">
        <v>43300.349923842594</v>
      </c>
      <c r="AI347" s="61" t="s">
        <v>12616</v>
      </c>
      <c r="AJ347" t="s">
        <v>9398</v>
      </c>
      <c r="AK347" t="s">
        <v>9398</v>
      </c>
      <c r="AL347" s="61">
        <v>43300.349923842594</v>
      </c>
      <c r="AM347">
        <v>0</v>
      </c>
      <c r="AN347" t="s">
        <v>9383</v>
      </c>
      <c r="AO347" t="s">
        <v>9383</v>
      </c>
      <c r="AP347">
        <v>0</v>
      </c>
      <c r="AQ347">
        <v>0</v>
      </c>
    </row>
    <row r="348" spans="27:43" x14ac:dyDescent="0.35">
      <c r="AA348" s="32" t="str">
        <f t="shared" si="31"/>
        <v>FHQ1VNZN</v>
      </c>
      <c r="AB348" s="32" t="b">
        <f t="shared" si="32"/>
        <v>1</v>
      </c>
      <c r="AC348" t="s">
        <v>13</v>
      </c>
      <c r="AD348" t="s">
        <v>3335</v>
      </c>
      <c r="AE348" t="s">
        <v>3336</v>
      </c>
      <c r="AF348" t="s">
        <v>9383</v>
      </c>
      <c r="AG348" s="61">
        <v>0</v>
      </c>
      <c r="AH348" s="61">
        <v>43300.349924270835</v>
      </c>
      <c r="AI348" s="61" t="s">
        <v>12617</v>
      </c>
      <c r="AJ348" t="s">
        <v>9398</v>
      </c>
      <c r="AK348" t="s">
        <v>9398</v>
      </c>
      <c r="AL348" s="61">
        <v>43300.349924270835</v>
      </c>
      <c r="AM348">
        <v>0</v>
      </c>
      <c r="AN348" t="s">
        <v>9383</v>
      </c>
      <c r="AO348" t="s">
        <v>9383</v>
      </c>
      <c r="AP348">
        <v>0</v>
      </c>
      <c r="AQ348">
        <v>0</v>
      </c>
    </row>
    <row r="349" spans="27:43" x14ac:dyDescent="0.35">
      <c r="AA349" s="32" t="str">
        <f t="shared" si="31"/>
        <v>KIN1CBAF</v>
      </c>
      <c r="AB349" s="32" t="b">
        <f t="shared" si="32"/>
        <v>1</v>
      </c>
      <c r="AC349" t="s">
        <v>14</v>
      </c>
      <c r="AD349" t="s">
        <v>3410</v>
      </c>
      <c r="AE349" t="s">
        <v>3411</v>
      </c>
      <c r="AF349" t="s">
        <v>9383</v>
      </c>
      <c r="AG349" s="61">
        <v>0</v>
      </c>
      <c r="AH349" s="61">
        <v>43126.42669753472</v>
      </c>
      <c r="AI349" s="61" t="s">
        <v>12618</v>
      </c>
      <c r="AJ349" t="s">
        <v>9398</v>
      </c>
      <c r="AK349" t="s">
        <v>9398</v>
      </c>
      <c r="AL349" s="61">
        <v>43126.42669753472</v>
      </c>
      <c r="AM349">
        <v>0</v>
      </c>
      <c r="AN349" t="s">
        <v>9383</v>
      </c>
      <c r="AO349" t="s">
        <v>9383</v>
      </c>
      <c r="AP349">
        <v>0</v>
      </c>
      <c r="AQ349">
        <v>0</v>
      </c>
    </row>
    <row r="350" spans="27:43" x14ac:dyDescent="0.35">
      <c r="AA350" s="32" t="str">
        <f t="shared" si="31"/>
        <v>KIN1CBBF</v>
      </c>
      <c r="AB350" s="32" t="b">
        <f t="shared" si="32"/>
        <v>1</v>
      </c>
      <c r="AC350" t="s">
        <v>14</v>
      </c>
      <c r="AD350" t="s">
        <v>3412</v>
      </c>
      <c r="AE350" t="s">
        <v>3413</v>
      </c>
      <c r="AF350" t="s">
        <v>9383</v>
      </c>
      <c r="AG350" s="61">
        <v>0</v>
      </c>
      <c r="AH350" s="61">
        <v>43126.426697604169</v>
      </c>
      <c r="AI350" s="61" t="s">
        <v>12619</v>
      </c>
      <c r="AJ350" t="s">
        <v>9398</v>
      </c>
      <c r="AK350" t="s">
        <v>9398</v>
      </c>
      <c r="AL350" s="61">
        <v>43126.426697604169</v>
      </c>
      <c r="AM350">
        <v>0</v>
      </c>
      <c r="AN350" t="s">
        <v>9383</v>
      </c>
      <c r="AO350" t="s">
        <v>9383</v>
      </c>
      <c r="AP350">
        <v>0</v>
      </c>
      <c r="AQ350">
        <v>0</v>
      </c>
    </row>
    <row r="351" spans="27:43" x14ac:dyDescent="0.35">
      <c r="AA351" s="32" t="str">
        <f t="shared" si="31"/>
        <v>KIN1CBBJ</v>
      </c>
      <c r="AB351" s="32" t="b">
        <f t="shared" si="32"/>
        <v>1</v>
      </c>
      <c r="AC351" t="s">
        <v>14</v>
      </c>
      <c r="AD351" t="s">
        <v>3244</v>
      </c>
      <c r="AE351" t="s">
        <v>3245</v>
      </c>
      <c r="AF351" t="s">
        <v>9383</v>
      </c>
      <c r="AG351" s="61">
        <v>0</v>
      </c>
      <c r="AH351" s="61">
        <v>43126.426694710652</v>
      </c>
      <c r="AI351" s="61" t="s">
        <v>12620</v>
      </c>
      <c r="AJ351" t="s">
        <v>9398</v>
      </c>
      <c r="AK351" t="s">
        <v>9398</v>
      </c>
      <c r="AL351" s="61">
        <v>43126.426694710652</v>
      </c>
      <c r="AM351">
        <v>0</v>
      </c>
      <c r="AN351" t="s">
        <v>9383</v>
      </c>
      <c r="AO351" t="s">
        <v>9383</v>
      </c>
      <c r="AP351">
        <v>0</v>
      </c>
      <c r="AQ351">
        <v>0</v>
      </c>
    </row>
    <row r="352" spans="27:43" x14ac:dyDescent="0.35">
      <c r="AA352" s="32" t="str">
        <f t="shared" si="31"/>
        <v>KIN1CBDF</v>
      </c>
      <c r="AB352" s="32" t="b">
        <f t="shared" si="32"/>
        <v>1</v>
      </c>
      <c r="AC352" t="s">
        <v>14</v>
      </c>
      <c r="AD352" t="s">
        <v>3414</v>
      </c>
      <c r="AE352" t="s">
        <v>3415</v>
      </c>
      <c r="AF352" t="s">
        <v>9383</v>
      </c>
      <c r="AG352" s="61">
        <v>0</v>
      </c>
      <c r="AH352" s="61">
        <v>43126.426697685187</v>
      </c>
      <c r="AI352" s="61" t="s">
        <v>12621</v>
      </c>
      <c r="AJ352" t="s">
        <v>9398</v>
      </c>
      <c r="AK352" t="s">
        <v>9398</v>
      </c>
      <c r="AL352" s="61">
        <v>43126.426697685187</v>
      </c>
      <c r="AM352">
        <v>0</v>
      </c>
      <c r="AN352" t="s">
        <v>9383</v>
      </c>
      <c r="AO352" t="s">
        <v>9383</v>
      </c>
      <c r="AP352">
        <v>0</v>
      </c>
      <c r="AQ352">
        <v>0</v>
      </c>
    </row>
    <row r="353" spans="27:43" x14ac:dyDescent="0.35">
      <c r="AA353" s="32" t="str">
        <f t="shared" si="31"/>
        <v>KIN1CBEF</v>
      </c>
      <c r="AB353" s="32" t="b">
        <f t="shared" si="32"/>
        <v>1</v>
      </c>
      <c r="AC353" t="s">
        <v>14</v>
      </c>
      <c r="AD353" t="s">
        <v>3416</v>
      </c>
      <c r="AE353" t="s">
        <v>3417</v>
      </c>
      <c r="AF353" t="s">
        <v>9383</v>
      </c>
      <c r="AG353" s="61">
        <v>0</v>
      </c>
      <c r="AH353" s="61">
        <v>43126.426697800925</v>
      </c>
      <c r="AI353" s="61" t="s">
        <v>12622</v>
      </c>
      <c r="AJ353" t="s">
        <v>9398</v>
      </c>
      <c r="AK353" t="s">
        <v>9398</v>
      </c>
      <c r="AL353" s="61">
        <v>43126.426697800925</v>
      </c>
      <c r="AM353">
        <v>0</v>
      </c>
      <c r="AN353" t="s">
        <v>9383</v>
      </c>
      <c r="AO353" t="s">
        <v>9383</v>
      </c>
      <c r="AP353">
        <v>0</v>
      </c>
      <c r="AQ353">
        <v>0</v>
      </c>
    </row>
    <row r="354" spans="27:43" x14ac:dyDescent="0.35">
      <c r="AA354" s="32" t="str">
        <f t="shared" si="31"/>
        <v>KIN1CBGF</v>
      </c>
      <c r="AB354" s="32" t="b">
        <f t="shared" si="32"/>
        <v>1</v>
      </c>
      <c r="AC354" t="s">
        <v>14</v>
      </c>
      <c r="AD354" t="s">
        <v>3418</v>
      </c>
      <c r="AE354" t="s">
        <v>3419</v>
      </c>
      <c r="AF354" t="s">
        <v>9383</v>
      </c>
      <c r="AG354" s="61">
        <v>0</v>
      </c>
      <c r="AH354" s="61">
        <v>43126.426697881943</v>
      </c>
      <c r="AI354" s="61" t="s">
        <v>12623</v>
      </c>
      <c r="AJ354" t="s">
        <v>9398</v>
      </c>
      <c r="AK354" t="s">
        <v>9398</v>
      </c>
      <c r="AL354" s="61">
        <v>43126.426697881943</v>
      </c>
      <c r="AM354">
        <v>0</v>
      </c>
      <c r="AN354" t="s">
        <v>9383</v>
      </c>
      <c r="AO354" t="s">
        <v>9383</v>
      </c>
      <c r="AP354">
        <v>0</v>
      </c>
      <c r="AQ354">
        <v>0</v>
      </c>
    </row>
    <row r="355" spans="27:43" x14ac:dyDescent="0.35">
      <c r="AA355" s="32" t="str">
        <f t="shared" si="31"/>
        <v>KIN1CBHJ</v>
      </c>
      <c r="AB355" s="32" t="b">
        <f t="shared" si="32"/>
        <v>1</v>
      </c>
      <c r="AC355" t="s">
        <v>14</v>
      </c>
      <c r="AD355" t="s">
        <v>3251</v>
      </c>
      <c r="AE355" t="s">
        <v>3252</v>
      </c>
      <c r="AF355" t="s">
        <v>9383</v>
      </c>
      <c r="AG355" s="61">
        <v>0</v>
      </c>
      <c r="AH355" s="61">
        <v>43126.426694641203</v>
      </c>
      <c r="AI355" s="61" t="s">
        <v>12624</v>
      </c>
      <c r="AJ355" t="s">
        <v>9398</v>
      </c>
      <c r="AK355" t="s">
        <v>9398</v>
      </c>
      <c r="AL355" s="61">
        <v>43126.426694641203</v>
      </c>
      <c r="AM355">
        <v>0</v>
      </c>
      <c r="AN355" t="s">
        <v>9383</v>
      </c>
      <c r="AO355" t="s">
        <v>9383</v>
      </c>
      <c r="AP355">
        <v>0</v>
      </c>
      <c r="AQ355">
        <v>0</v>
      </c>
    </row>
    <row r="356" spans="27:43" x14ac:dyDescent="0.35">
      <c r="AA356" s="32" t="str">
        <f t="shared" si="31"/>
        <v>KIN1CBKJ</v>
      </c>
      <c r="AB356" s="32" t="b">
        <f t="shared" si="32"/>
        <v>1</v>
      </c>
      <c r="AC356" t="s">
        <v>14</v>
      </c>
      <c r="AD356" t="s">
        <v>3254</v>
      </c>
      <c r="AE356" t="s">
        <v>3255</v>
      </c>
      <c r="AF356" t="s">
        <v>9383</v>
      </c>
      <c r="AG356" s="61">
        <v>0</v>
      </c>
      <c r="AH356" s="61">
        <v>43126.4266943287</v>
      </c>
      <c r="AI356" s="61" t="s">
        <v>12625</v>
      </c>
      <c r="AJ356" t="s">
        <v>9398</v>
      </c>
      <c r="AK356" t="s">
        <v>9398</v>
      </c>
      <c r="AL356" s="61">
        <v>43126.4266943287</v>
      </c>
      <c r="AM356">
        <v>0</v>
      </c>
      <c r="AN356" t="s">
        <v>9383</v>
      </c>
      <c r="AO356" t="s">
        <v>9383</v>
      </c>
      <c r="AP356">
        <v>0</v>
      </c>
      <c r="AQ356">
        <v>0</v>
      </c>
    </row>
    <row r="357" spans="27:43" x14ac:dyDescent="0.35">
      <c r="AA357" s="32" t="str">
        <f t="shared" si="31"/>
        <v>KIN1CBNF</v>
      </c>
      <c r="AB357" s="32" t="b">
        <f t="shared" si="32"/>
        <v>1</v>
      </c>
      <c r="AC357" t="s">
        <v>14</v>
      </c>
      <c r="AD357" t="s">
        <v>3420</v>
      </c>
      <c r="AE357" t="s">
        <v>3421</v>
      </c>
      <c r="AF357" t="s">
        <v>9383</v>
      </c>
      <c r="AG357" s="61">
        <v>0</v>
      </c>
      <c r="AH357" s="61">
        <v>43126.426697951392</v>
      </c>
      <c r="AI357" s="61" t="s">
        <v>12626</v>
      </c>
      <c r="AJ357" t="s">
        <v>9398</v>
      </c>
      <c r="AK357" t="s">
        <v>9398</v>
      </c>
      <c r="AL357" s="61">
        <v>43126.426697951392</v>
      </c>
      <c r="AM357">
        <v>0</v>
      </c>
      <c r="AN357" t="s">
        <v>9383</v>
      </c>
      <c r="AO357" t="s">
        <v>9383</v>
      </c>
      <c r="AP357">
        <v>0</v>
      </c>
      <c r="AQ357">
        <v>0</v>
      </c>
    </row>
    <row r="358" spans="27:43" x14ac:dyDescent="0.35">
      <c r="AA358" s="32" t="str">
        <f t="shared" si="31"/>
        <v>KIN1CBSF</v>
      </c>
      <c r="AB358" s="32" t="b">
        <f t="shared" si="32"/>
        <v>1</v>
      </c>
      <c r="AC358" t="s">
        <v>14</v>
      </c>
      <c r="AD358" t="s">
        <v>3422</v>
      </c>
      <c r="AE358" t="s">
        <v>3423</v>
      </c>
      <c r="AF358" t="s">
        <v>9383</v>
      </c>
      <c r="AG358" s="61">
        <v>0</v>
      </c>
      <c r="AH358" s="61">
        <v>43126.42669803241</v>
      </c>
      <c r="AI358" s="61" t="s">
        <v>12627</v>
      </c>
      <c r="AJ358" t="s">
        <v>9398</v>
      </c>
      <c r="AK358" t="s">
        <v>9398</v>
      </c>
      <c r="AL358" s="61">
        <v>43126.42669803241</v>
      </c>
      <c r="AM358">
        <v>0</v>
      </c>
      <c r="AN358" t="s">
        <v>9383</v>
      </c>
      <c r="AO358" t="s">
        <v>9383</v>
      </c>
      <c r="AP358">
        <v>0</v>
      </c>
      <c r="AQ358">
        <v>0</v>
      </c>
    </row>
    <row r="359" spans="27:43" x14ac:dyDescent="0.35">
      <c r="AA359" s="32" t="str">
        <f t="shared" si="31"/>
        <v>KIN1CBTF</v>
      </c>
      <c r="AB359" s="32" t="b">
        <f t="shared" si="32"/>
        <v>1</v>
      </c>
      <c r="AC359" t="s">
        <v>14</v>
      </c>
      <c r="AD359" t="s">
        <v>3424</v>
      </c>
      <c r="AE359" t="s">
        <v>3425</v>
      </c>
      <c r="AF359" t="s">
        <v>9383</v>
      </c>
      <c r="AG359" s="61">
        <v>0</v>
      </c>
      <c r="AH359" s="61">
        <v>43126.426698148149</v>
      </c>
      <c r="AI359" s="61" t="s">
        <v>12628</v>
      </c>
      <c r="AJ359" t="s">
        <v>9398</v>
      </c>
      <c r="AK359" t="s">
        <v>9398</v>
      </c>
      <c r="AL359" s="61">
        <v>43126.426698148149</v>
      </c>
      <c r="AM359">
        <v>0</v>
      </c>
      <c r="AN359" t="s">
        <v>9383</v>
      </c>
      <c r="AO359" t="s">
        <v>9383</v>
      </c>
      <c r="AP359">
        <v>0</v>
      </c>
      <c r="AQ359">
        <v>0</v>
      </c>
    </row>
    <row r="360" spans="27:43" x14ac:dyDescent="0.35">
      <c r="AA360" s="32" t="str">
        <f t="shared" si="31"/>
        <v>KIN1CD3C</v>
      </c>
      <c r="AB360" s="32" t="b">
        <f t="shared" si="32"/>
        <v>1</v>
      </c>
      <c r="AC360" t="s">
        <v>14</v>
      </c>
      <c r="AD360" t="s">
        <v>9571</v>
      </c>
      <c r="AE360" t="s">
        <v>9572</v>
      </c>
      <c r="AF360" t="s">
        <v>9383</v>
      </c>
      <c r="AG360" s="61">
        <v>0</v>
      </c>
      <c r="AH360" s="61">
        <v>43126.426700034724</v>
      </c>
      <c r="AI360" s="61" t="s">
        <v>12629</v>
      </c>
      <c r="AJ360" t="s">
        <v>9398</v>
      </c>
      <c r="AK360" t="s">
        <v>9398</v>
      </c>
      <c r="AL360" s="61">
        <v>43126.426700034724</v>
      </c>
      <c r="AM360">
        <v>0</v>
      </c>
      <c r="AN360" t="s">
        <v>9383</v>
      </c>
      <c r="AO360" t="s">
        <v>9383</v>
      </c>
      <c r="AP360">
        <v>0</v>
      </c>
      <c r="AQ360">
        <v>0</v>
      </c>
    </row>
    <row r="361" spans="27:43" x14ac:dyDescent="0.35">
      <c r="AA361" s="32" t="str">
        <f t="shared" si="31"/>
        <v>KIN1CD3J</v>
      </c>
      <c r="AB361" s="32" t="b">
        <f t="shared" si="32"/>
        <v>1</v>
      </c>
      <c r="AC361" t="s">
        <v>14</v>
      </c>
      <c r="AD361" t="s">
        <v>9573</v>
      </c>
      <c r="AE361" t="s">
        <v>9574</v>
      </c>
      <c r="AF361" t="s">
        <v>9383</v>
      </c>
      <c r="AG361" s="61">
        <v>0</v>
      </c>
      <c r="AH361" s="61">
        <v>43126.426694907408</v>
      </c>
      <c r="AI361" s="61" t="s">
        <v>12630</v>
      </c>
      <c r="AJ361" t="s">
        <v>9398</v>
      </c>
      <c r="AK361" t="s">
        <v>9398</v>
      </c>
      <c r="AL361" s="61">
        <v>43126.426694907408</v>
      </c>
      <c r="AM361">
        <v>0</v>
      </c>
      <c r="AN361" t="s">
        <v>9383</v>
      </c>
      <c r="AO361" t="s">
        <v>9383</v>
      </c>
      <c r="AP361">
        <v>0</v>
      </c>
      <c r="AQ361">
        <v>0</v>
      </c>
    </row>
    <row r="362" spans="27:43" x14ac:dyDescent="0.35">
      <c r="AA362" s="32" t="str">
        <f t="shared" si="31"/>
        <v>KIN1CFAC</v>
      </c>
      <c r="AB362" s="32" t="b">
        <f t="shared" si="32"/>
        <v>1</v>
      </c>
      <c r="AC362" t="s">
        <v>14</v>
      </c>
      <c r="AD362" t="s">
        <v>9575</v>
      </c>
      <c r="AE362" t="s">
        <v>9576</v>
      </c>
      <c r="AF362" t="s">
        <v>9383</v>
      </c>
      <c r="AG362" s="61">
        <v>0</v>
      </c>
      <c r="AH362" s="61">
        <v>43126.426698807867</v>
      </c>
      <c r="AI362" s="61" t="s">
        <v>12631</v>
      </c>
      <c r="AJ362" t="s">
        <v>9398</v>
      </c>
      <c r="AK362" t="s">
        <v>9398</v>
      </c>
      <c r="AL362" s="61">
        <v>43126.426698807867</v>
      </c>
      <c r="AM362">
        <v>0</v>
      </c>
      <c r="AN362" t="s">
        <v>9383</v>
      </c>
      <c r="AO362" t="s">
        <v>9383</v>
      </c>
      <c r="AP362">
        <v>0</v>
      </c>
      <c r="AQ362">
        <v>0</v>
      </c>
    </row>
    <row r="363" spans="27:43" x14ac:dyDescent="0.35">
      <c r="AA363" s="32" t="str">
        <f t="shared" si="31"/>
        <v>KIN1CFAJ</v>
      </c>
      <c r="AB363" s="32" t="b">
        <f t="shared" si="32"/>
        <v>1</v>
      </c>
      <c r="AC363" t="s">
        <v>14</v>
      </c>
      <c r="AD363" t="s">
        <v>9577</v>
      </c>
      <c r="AE363" t="s">
        <v>9578</v>
      </c>
      <c r="AF363" t="s">
        <v>9383</v>
      </c>
      <c r="AG363" s="61">
        <v>0</v>
      </c>
      <c r="AH363" s="61">
        <v>43126.426693368056</v>
      </c>
      <c r="AI363" s="61" t="s">
        <v>12632</v>
      </c>
      <c r="AJ363" t="s">
        <v>9398</v>
      </c>
      <c r="AK363" t="s">
        <v>9398</v>
      </c>
      <c r="AL363" s="61">
        <v>43126.426693368056</v>
      </c>
      <c r="AM363">
        <v>0</v>
      </c>
      <c r="AN363" t="s">
        <v>9383</v>
      </c>
      <c r="AO363" t="s">
        <v>9383</v>
      </c>
      <c r="AP363">
        <v>0</v>
      </c>
      <c r="AQ363">
        <v>0</v>
      </c>
    </row>
    <row r="364" spans="27:43" x14ac:dyDescent="0.35">
      <c r="AA364" s="32" t="str">
        <f t="shared" si="31"/>
        <v>KIN1CFAO</v>
      </c>
      <c r="AB364" s="32" t="b">
        <f t="shared" si="32"/>
        <v>1</v>
      </c>
      <c r="AC364" t="s">
        <v>14</v>
      </c>
      <c r="AD364" t="s">
        <v>9579</v>
      </c>
      <c r="AE364" t="s">
        <v>11351</v>
      </c>
      <c r="AF364" t="s">
        <v>9383</v>
      </c>
      <c r="AG364" s="61">
        <v>0</v>
      </c>
      <c r="AH364" s="61">
        <v>43529.678197685185</v>
      </c>
      <c r="AI364" s="61" t="s">
        <v>12633</v>
      </c>
      <c r="AJ364" t="s">
        <v>9398</v>
      </c>
      <c r="AK364" t="s">
        <v>9398</v>
      </c>
      <c r="AL364" s="61">
        <v>43126.426698877316</v>
      </c>
      <c r="AM364">
        <v>0</v>
      </c>
      <c r="AN364" t="s">
        <v>9383</v>
      </c>
      <c r="AO364" t="s">
        <v>9383</v>
      </c>
      <c r="AP364">
        <v>0</v>
      </c>
      <c r="AQ364">
        <v>0</v>
      </c>
    </row>
    <row r="365" spans="27:43" x14ac:dyDescent="0.35">
      <c r="AA365" s="32" t="str">
        <f t="shared" si="31"/>
        <v>KIN1CFDJ</v>
      </c>
      <c r="AB365" s="32" t="b">
        <f t="shared" si="32"/>
        <v>1</v>
      </c>
      <c r="AC365" t="s">
        <v>14</v>
      </c>
      <c r="AD365" t="s">
        <v>9580</v>
      </c>
      <c r="AE365" t="s">
        <v>9581</v>
      </c>
      <c r="AF365" t="s">
        <v>9383</v>
      </c>
      <c r="AG365" s="61">
        <v>0</v>
      </c>
      <c r="AH365" s="61">
        <v>43126.473267048612</v>
      </c>
      <c r="AI365" s="61" t="s">
        <v>12634</v>
      </c>
      <c r="AJ365" t="s">
        <v>9398</v>
      </c>
      <c r="AK365" t="s">
        <v>9398</v>
      </c>
      <c r="AL365" s="61">
        <v>43126.473267048612</v>
      </c>
      <c r="AM365">
        <v>0</v>
      </c>
      <c r="AN365" t="s">
        <v>9383</v>
      </c>
      <c r="AO365" t="s">
        <v>9383</v>
      </c>
      <c r="AP365">
        <v>0</v>
      </c>
      <c r="AQ365">
        <v>0</v>
      </c>
    </row>
    <row r="366" spans="27:43" x14ac:dyDescent="0.35">
      <c r="AA366" s="32" t="str">
        <f t="shared" si="31"/>
        <v>KIN1CFEC</v>
      </c>
      <c r="AB366" s="32" t="b">
        <f t="shared" si="32"/>
        <v>1</v>
      </c>
      <c r="AC366" t="s">
        <v>14</v>
      </c>
      <c r="AD366" t="s">
        <v>9582</v>
      </c>
      <c r="AE366" t="s">
        <v>9583</v>
      </c>
      <c r="AF366" t="s">
        <v>9383</v>
      </c>
      <c r="AG366" s="61">
        <v>0</v>
      </c>
      <c r="AH366" s="61">
        <v>43126.426698611111</v>
      </c>
      <c r="AI366" s="61" t="s">
        <v>12635</v>
      </c>
      <c r="AJ366" t="s">
        <v>9398</v>
      </c>
      <c r="AK366" t="s">
        <v>9398</v>
      </c>
      <c r="AL366" s="61">
        <v>43126.426698611111</v>
      </c>
      <c r="AM366">
        <v>0</v>
      </c>
      <c r="AN366" t="s">
        <v>9383</v>
      </c>
      <c r="AO366" t="s">
        <v>9383</v>
      </c>
      <c r="AP366">
        <v>0</v>
      </c>
      <c r="AQ366">
        <v>0</v>
      </c>
    </row>
    <row r="367" spans="27:43" x14ac:dyDescent="0.35">
      <c r="AA367" s="32" t="str">
        <f t="shared" si="31"/>
        <v>KIN1CFEJ</v>
      </c>
      <c r="AB367" s="32" t="b">
        <f t="shared" si="32"/>
        <v>1</v>
      </c>
      <c r="AC367" t="s">
        <v>14</v>
      </c>
      <c r="AD367" t="s">
        <v>9584</v>
      </c>
      <c r="AE367" t="s">
        <v>9585</v>
      </c>
      <c r="AF367" t="s">
        <v>9383</v>
      </c>
      <c r="AG367" s="61">
        <v>0</v>
      </c>
      <c r="AH367" s="61">
        <v>43126.426693287038</v>
      </c>
      <c r="AI367" s="61" t="s">
        <v>12636</v>
      </c>
      <c r="AJ367" t="s">
        <v>9398</v>
      </c>
      <c r="AK367" t="s">
        <v>9398</v>
      </c>
      <c r="AL367" s="61">
        <v>43126.426693287038</v>
      </c>
      <c r="AM367">
        <v>0</v>
      </c>
      <c r="AN367" t="s">
        <v>9383</v>
      </c>
      <c r="AO367" t="s">
        <v>9383</v>
      </c>
      <c r="AP367">
        <v>0</v>
      </c>
      <c r="AQ367">
        <v>0</v>
      </c>
    </row>
    <row r="368" spans="27:43" x14ac:dyDescent="0.35">
      <c r="AA368" s="32" t="str">
        <f t="shared" si="31"/>
        <v>KIN1CFEO</v>
      </c>
      <c r="AB368" s="32" t="b">
        <f t="shared" si="32"/>
        <v>1</v>
      </c>
      <c r="AC368" t="s">
        <v>14</v>
      </c>
      <c r="AD368" t="s">
        <v>9586</v>
      </c>
      <c r="AE368" t="s">
        <v>9587</v>
      </c>
      <c r="AF368" t="s">
        <v>9383</v>
      </c>
      <c r="AG368" s="61">
        <v>0</v>
      </c>
      <c r="AH368" s="61">
        <v>43126.426698726849</v>
      </c>
      <c r="AI368" s="61" t="s">
        <v>12637</v>
      </c>
      <c r="AJ368" t="s">
        <v>9398</v>
      </c>
      <c r="AK368" t="s">
        <v>9398</v>
      </c>
      <c r="AL368" s="61">
        <v>43126.426698726849</v>
      </c>
      <c r="AM368">
        <v>0</v>
      </c>
      <c r="AN368" t="s">
        <v>9383</v>
      </c>
      <c r="AO368" t="s">
        <v>9383</v>
      </c>
      <c r="AP368">
        <v>0</v>
      </c>
      <c r="AQ368">
        <v>0</v>
      </c>
    </row>
    <row r="369" spans="27:43" x14ac:dyDescent="0.35">
      <c r="AA369" s="32" t="str">
        <f t="shared" si="31"/>
        <v>KIN1CFGC</v>
      </c>
      <c r="AB369" s="32" t="b">
        <f t="shared" si="32"/>
        <v>1</v>
      </c>
      <c r="AC369" t="s">
        <v>14</v>
      </c>
      <c r="AD369" t="s">
        <v>3266</v>
      </c>
      <c r="AE369" t="s">
        <v>9588</v>
      </c>
      <c r="AF369" t="s">
        <v>9383</v>
      </c>
      <c r="AG369" s="61">
        <v>0</v>
      </c>
      <c r="AH369" s="61">
        <v>43126.426699340278</v>
      </c>
      <c r="AI369" s="61" t="s">
        <v>12638</v>
      </c>
      <c r="AJ369" t="s">
        <v>9398</v>
      </c>
      <c r="AK369" t="s">
        <v>9398</v>
      </c>
      <c r="AL369" s="61">
        <v>43126.426699340278</v>
      </c>
      <c r="AM369">
        <v>0</v>
      </c>
      <c r="AN369" t="s">
        <v>9383</v>
      </c>
      <c r="AO369" t="s">
        <v>9383</v>
      </c>
      <c r="AP369">
        <v>0</v>
      </c>
      <c r="AQ369">
        <v>0</v>
      </c>
    </row>
    <row r="370" spans="27:43" x14ac:dyDescent="0.35">
      <c r="AA370" s="32" t="str">
        <f t="shared" si="31"/>
        <v>KIN1CFGJ</v>
      </c>
      <c r="AB370" s="32" t="b">
        <f t="shared" si="32"/>
        <v>1</v>
      </c>
      <c r="AC370" t="s">
        <v>14</v>
      </c>
      <c r="AD370" t="s">
        <v>3267</v>
      </c>
      <c r="AE370" t="s">
        <v>3268</v>
      </c>
      <c r="AF370" t="s">
        <v>9383</v>
      </c>
      <c r="AG370" s="61">
        <v>0</v>
      </c>
      <c r="AH370" s="61">
        <v>43126.426693715279</v>
      </c>
      <c r="AI370" s="61" t="s">
        <v>12639</v>
      </c>
      <c r="AJ370" t="s">
        <v>9398</v>
      </c>
      <c r="AK370" t="s">
        <v>9398</v>
      </c>
      <c r="AL370" s="61">
        <v>43126.426693715279</v>
      </c>
      <c r="AM370">
        <v>0</v>
      </c>
      <c r="AN370" t="s">
        <v>9383</v>
      </c>
      <c r="AO370" t="s">
        <v>9383</v>
      </c>
      <c r="AP370">
        <v>0</v>
      </c>
      <c r="AQ370">
        <v>0</v>
      </c>
    </row>
    <row r="371" spans="27:43" x14ac:dyDescent="0.35">
      <c r="AA371" s="32" t="str">
        <f t="shared" si="31"/>
        <v>KIN1CFGO</v>
      </c>
      <c r="AB371" s="32" t="b">
        <f t="shared" si="32"/>
        <v>1</v>
      </c>
      <c r="AC371" t="s">
        <v>14</v>
      </c>
      <c r="AD371" t="s">
        <v>9589</v>
      </c>
      <c r="AE371" t="s">
        <v>9590</v>
      </c>
      <c r="AF371" t="s">
        <v>9383</v>
      </c>
      <c r="AG371" s="61">
        <v>0</v>
      </c>
      <c r="AH371" s="61">
        <v>43126.426699421296</v>
      </c>
      <c r="AI371" s="61" t="s">
        <v>12640</v>
      </c>
      <c r="AJ371" t="s">
        <v>9398</v>
      </c>
      <c r="AK371" t="s">
        <v>9398</v>
      </c>
      <c r="AL371" s="61">
        <v>43126.426699421296</v>
      </c>
      <c r="AM371">
        <v>0</v>
      </c>
      <c r="AN371" t="s">
        <v>9383</v>
      </c>
      <c r="AO371" t="s">
        <v>9383</v>
      </c>
      <c r="AP371">
        <v>0</v>
      </c>
      <c r="AQ371">
        <v>0</v>
      </c>
    </row>
    <row r="372" spans="27:43" x14ac:dyDescent="0.35">
      <c r="AA372" s="32" t="str">
        <f t="shared" si="31"/>
        <v>KIN1CFMC</v>
      </c>
      <c r="AB372" s="32" t="b">
        <f t="shared" si="32"/>
        <v>1</v>
      </c>
      <c r="AC372" t="s">
        <v>14</v>
      </c>
      <c r="AD372" t="s">
        <v>9591</v>
      </c>
      <c r="AE372" t="s">
        <v>12641</v>
      </c>
      <c r="AF372" t="s">
        <v>9383</v>
      </c>
      <c r="AG372" s="61">
        <v>0</v>
      </c>
      <c r="AH372" s="61">
        <v>43322.662941817129</v>
      </c>
      <c r="AI372" s="61" t="s">
        <v>12642</v>
      </c>
      <c r="AJ372" t="s">
        <v>9398</v>
      </c>
      <c r="AK372" t="s">
        <v>9398</v>
      </c>
      <c r="AL372" s="61">
        <v>43126.42669915509</v>
      </c>
      <c r="AM372">
        <v>0</v>
      </c>
      <c r="AN372" t="s">
        <v>9383</v>
      </c>
      <c r="AO372" t="s">
        <v>9383</v>
      </c>
      <c r="AP372">
        <v>0</v>
      </c>
      <c r="AQ372">
        <v>0</v>
      </c>
    </row>
    <row r="373" spans="27:43" x14ac:dyDescent="0.35">
      <c r="AA373" s="32" t="str">
        <f t="shared" si="31"/>
        <v>KIN1CFMJ</v>
      </c>
      <c r="AB373" s="32" t="b">
        <f t="shared" si="32"/>
        <v>1</v>
      </c>
      <c r="AC373" t="s">
        <v>14</v>
      </c>
      <c r="AD373" t="s">
        <v>9593</v>
      </c>
      <c r="AE373" t="s">
        <v>9594</v>
      </c>
      <c r="AF373" t="s">
        <v>9383</v>
      </c>
      <c r="AG373" s="61">
        <v>0</v>
      </c>
      <c r="AH373" s="61">
        <v>43126.426693483794</v>
      </c>
      <c r="AI373" s="61" t="s">
        <v>12643</v>
      </c>
      <c r="AJ373" t="s">
        <v>9398</v>
      </c>
      <c r="AK373" t="s">
        <v>9398</v>
      </c>
      <c r="AL373" s="61">
        <v>43126.426693483794</v>
      </c>
      <c r="AM373">
        <v>0</v>
      </c>
      <c r="AN373" t="s">
        <v>9383</v>
      </c>
      <c r="AO373" t="s">
        <v>9383</v>
      </c>
      <c r="AP373">
        <v>0</v>
      </c>
      <c r="AQ373">
        <v>0</v>
      </c>
    </row>
    <row r="374" spans="27:43" x14ac:dyDescent="0.35">
      <c r="AA374" s="32" t="str">
        <f t="shared" si="31"/>
        <v>KIN1CFMO</v>
      </c>
      <c r="AB374" s="32" t="b">
        <f t="shared" si="32"/>
        <v>1</v>
      </c>
      <c r="AC374" t="s">
        <v>14</v>
      </c>
      <c r="AD374" t="s">
        <v>9595</v>
      </c>
      <c r="AE374" t="s">
        <v>12644</v>
      </c>
      <c r="AF374" t="s">
        <v>9383</v>
      </c>
      <c r="AG374" s="61">
        <v>0</v>
      </c>
      <c r="AH374" s="61">
        <v>43322.663291400466</v>
      </c>
      <c r="AI374" s="61" t="s">
        <v>12645</v>
      </c>
      <c r="AJ374" t="s">
        <v>9398</v>
      </c>
      <c r="AK374" t="s">
        <v>9398</v>
      </c>
      <c r="AL374" s="61">
        <v>43126.426699224539</v>
      </c>
      <c r="AM374">
        <v>0</v>
      </c>
      <c r="AN374" t="s">
        <v>9383</v>
      </c>
      <c r="AO374" t="s">
        <v>9383</v>
      </c>
      <c r="AP374">
        <v>0</v>
      </c>
      <c r="AQ374">
        <v>0</v>
      </c>
    </row>
    <row r="375" spans="27:43" x14ac:dyDescent="0.35">
      <c r="AA375" s="32" t="str">
        <f t="shared" si="31"/>
        <v>KIN1CFNC</v>
      </c>
      <c r="AB375" s="32" t="b">
        <f t="shared" si="32"/>
        <v>1</v>
      </c>
      <c r="AC375" t="s">
        <v>14</v>
      </c>
      <c r="AD375" t="s">
        <v>3271</v>
      </c>
      <c r="AE375" t="s">
        <v>9597</v>
      </c>
      <c r="AF375" t="s">
        <v>9383</v>
      </c>
      <c r="AG375" s="61">
        <v>0</v>
      </c>
      <c r="AH375" s="61">
        <v>43126.426699502314</v>
      </c>
      <c r="AI375" s="61" t="s">
        <v>12646</v>
      </c>
      <c r="AJ375" t="s">
        <v>9398</v>
      </c>
      <c r="AK375" t="s">
        <v>9398</v>
      </c>
      <c r="AL375" s="61">
        <v>43126.426699502314</v>
      </c>
      <c r="AM375">
        <v>0</v>
      </c>
      <c r="AN375" t="s">
        <v>9383</v>
      </c>
      <c r="AO375" t="s">
        <v>9383</v>
      </c>
      <c r="AP375">
        <v>0</v>
      </c>
      <c r="AQ375">
        <v>0</v>
      </c>
    </row>
    <row r="376" spans="27:43" x14ac:dyDescent="0.35">
      <c r="AA376" s="32" t="str">
        <f t="shared" si="31"/>
        <v>KIN1CFNJ</v>
      </c>
      <c r="AB376" s="32" t="b">
        <f t="shared" si="32"/>
        <v>1</v>
      </c>
      <c r="AC376" t="s">
        <v>14</v>
      </c>
      <c r="AD376" t="s">
        <v>3272</v>
      </c>
      <c r="AE376" t="s">
        <v>3273</v>
      </c>
      <c r="AF376" t="s">
        <v>9383</v>
      </c>
      <c r="AG376" s="61">
        <v>0</v>
      </c>
      <c r="AH376" s="61">
        <v>43126.426693784721</v>
      </c>
      <c r="AI376" s="61" t="s">
        <v>12647</v>
      </c>
      <c r="AJ376" t="s">
        <v>9398</v>
      </c>
      <c r="AK376" t="s">
        <v>9398</v>
      </c>
      <c r="AL376" s="61">
        <v>43126.426693784721</v>
      </c>
      <c r="AM376">
        <v>0</v>
      </c>
      <c r="AN376" t="s">
        <v>9383</v>
      </c>
      <c r="AO376" t="s">
        <v>9383</v>
      </c>
      <c r="AP376">
        <v>0</v>
      </c>
      <c r="AQ376">
        <v>0</v>
      </c>
    </row>
    <row r="377" spans="27:43" x14ac:dyDescent="0.35">
      <c r="AA377" s="32" t="str">
        <f t="shared" si="31"/>
        <v>KIN1CFNO</v>
      </c>
      <c r="AB377" s="32" t="b">
        <f t="shared" si="32"/>
        <v>1</v>
      </c>
      <c r="AC377" t="s">
        <v>14</v>
      </c>
      <c r="AD377" t="s">
        <v>9598</v>
      </c>
      <c r="AE377" t="s">
        <v>9599</v>
      </c>
      <c r="AF377" t="s">
        <v>9383</v>
      </c>
      <c r="AG377" s="61">
        <v>0</v>
      </c>
      <c r="AH377" s="61">
        <v>43126.426699618052</v>
      </c>
      <c r="AI377" s="61" t="s">
        <v>12648</v>
      </c>
      <c r="AJ377" t="s">
        <v>9398</v>
      </c>
      <c r="AK377" t="s">
        <v>9398</v>
      </c>
      <c r="AL377" s="61">
        <v>43126.426699618052</v>
      </c>
      <c r="AM377">
        <v>0</v>
      </c>
      <c r="AN377" t="s">
        <v>9383</v>
      </c>
      <c r="AO377" t="s">
        <v>9383</v>
      </c>
      <c r="AP377">
        <v>0</v>
      </c>
      <c r="AQ377">
        <v>0</v>
      </c>
    </row>
    <row r="378" spans="27:43" x14ac:dyDescent="0.35">
      <c r="AA378" s="32" t="str">
        <f t="shared" si="31"/>
        <v>KIN1CFSJ</v>
      </c>
      <c r="AB378" s="32" t="b">
        <f t="shared" si="32"/>
        <v>1</v>
      </c>
      <c r="AC378" t="s">
        <v>14</v>
      </c>
      <c r="AD378" t="s">
        <v>3274</v>
      </c>
      <c r="AE378" t="s">
        <v>3275</v>
      </c>
      <c r="AF378" t="s">
        <v>9383</v>
      </c>
      <c r="AG378" s="61">
        <v>0</v>
      </c>
      <c r="AH378" s="61">
        <v>43126.473266817127</v>
      </c>
      <c r="AI378" s="61" t="s">
        <v>12649</v>
      </c>
      <c r="AJ378" t="s">
        <v>9398</v>
      </c>
      <c r="AK378" t="s">
        <v>9398</v>
      </c>
      <c r="AL378" s="61">
        <v>43126.473266817127</v>
      </c>
      <c r="AM378">
        <v>0</v>
      </c>
      <c r="AN378" t="s">
        <v>9383</v>
      </c>
      <c r="AO378" t="s">
        <v>9383</v>
      </c>
      <c r="AP378">
        <v>0</v>
      </c>
      <c r="AQ378">
        <v>0</v>
      </c>
    </row>
    <row r="379" spans="27:43" x14ac:dyDescent="0.35">
      <c r="AA379" s="32" t="str">
        <f t="shared" si="31"/>
        <v>KIN1CFTC</v>
      </c>
      <c r="AB379" s="32" t="b">
        <f t="shared" si="32"/>
        <v>1</v>
      </c>
      <c r="AC379" t="s">
        <v>14</v>
      </c>
      <c r="AD379" t="s">
        <v>9600</v>
      </c>
      <c r="AE379" t="s">
        <v>9592</v>
      </c>
      <c r="AF379" t="s">
        <v>9383</v>
      </c>
      <c r="AG379" s="61">
        <v>0</v>
      </c>
      <c r="AH379" s="61">
        <v>43322.662942013892</v>
      </c>
      <c r="AI379" s="61" t="s">
        <v>12650</v>
      </c>
      <c r="AJ379" t="s">
        <v>9398</v>
      </c>
      <c r="AK379" t="s">
        <v>9398</v>
      </c>
      <c r="AL379" s="61">
        <v>43126.426698958334</v>
      </c>
      <c r="AM379">
        <v>0</v>
      </c>
      <c r="AN379" t="s">
        <v>9383</v>
      </c>
      <c r="AO379" t="s">
        <v>9383</v>
      </c>
      <c r="AP379">
        <v>0</v>
      </c>
      <c r="AQ379">
        <v>0</v>
      </c>
    </row>
    <row r="380" spans="27:43" x14ac:dyDescent="0.35">
      <c r="AA380" s="32" t="str">
        <f t="shared" si="31"/>
        <v>KIN1CFTJ</v>
      </c>
      <c r="AB380" s="32" t="b">
        <f t="shared" si="32"/>
        <v>1</v>
      </c>
      <c r="AC380" t="s">
        <v>14</v>
      </c>
      <c r="AD380" t="s">
        <v>9601</v>
      </c>
      <c r="AE380" t="s">
        <v>9602</v>
      </c>
      <c r="AF380" t="s">
        <v>9383</v>
      </c>
      <c r="AG380" s="61">
        <v>0</v>
      </c>
      <c r="AH380" s="61">
        <v>43126.42669359954</v>
      </c>
      <c r="AI380" s="61" t="s">
        <v>12651</v>
      </c>
      <c r="AJ380" t="s">
        <v>9398</v>
      </c>
      <c r="AK380" t="s">
        <v>9398</v>
      </c>
      <c r="AL380" s="61">
        <v>43126.42669359954</v>
      </c>
      <c r="AM380">
        <v>0</v>
      </c>
      <c r="AN380" t="s">
        <v>9383</v>
      </c>
      <c r="AO380" t="s">
        <v>9383</v>
      </c>
      <c r="AP380">
        <v>0</v>
      </c>
      <c r="AQ380">
        <v>0</v>
      </c>
    </row>
    <row r="381" spans="27:43" x14ac:dyDescent="0.35">
      <c r="AA381" s="32" t="str">
        <f t="shared" si="31"/>
        <v>KIN1CFTO</v>
      </c>
      <c r="AB381" s="32" t="b">
        <f t="shared" si="32"/>
        <v>1</v>
      </c>
      <c r="AC381" t="s">
        <v>14</v>
      </c>
      <c r="AD381" t="s">
        <v>9603</v>
      </c>
      <c r="AE381" t="s">
        <v>9596</v>
      </c>
      <c r="AF381" t="s">
        <v>9383</v>
      </c>
      <c r="AG381" s="61">
        <v>0</v>
      </c>
      <c r="AH381" s="61">
        <v>43322.663291585646</v>
      </c>
      <c r="AI381" s="61" t="s">
        <v>12652</v>
      </c>
      <c r="AJ381" t="s">
        <v>9398</v>
      </c>
      <c r="AK381" t="s">
        <v>9398</v>
      </c>
      <c r="AL381" s="61">
        <v>43126.426699074073</v>
      </c>
      <c r="AM381">
        <v>0</v>
      </c>
      <c r="AN381" t="s">
        <v>9383</v>
      </c>
      <c r="AO381" t="s">
        <v>9383</v>
      </c>
      <c r="AP381">
        <v>0</v>
      </c>
      <c r="AQ381">
        <v>0</v>
      </c>
    </row>
    <row r="382" spans="27:43" x14ac:dyDescent="0.35">
      <c r="AA382" s="32" t="str">
        <f t="shared" si="31"/>
        <v>KIN1CFXJ</v>
      </c>
      <c r="AB382" s="32" t="b">
        <f t="shared" si="32"/>
        <v>1</v>
      </c>
      <c r="AC382" t="s">
        <v>14</v>
      </c>
      <c r="AD382" t="s">
        <v>9604</v>
      </c>
      <c r="AE382" t="s">
        <v>9605</v>
      </c>
      <c r="AF382" t="s">
        <v>9383</v>
      </c>
      <c r="AG382" s="61">
        <v>0</v>
      </c>
      <c r="AH382" s="61">
        <v>43126.473266550929</v>
      </c>
      <c r="AI382" s="61" t="s">
        <v>12653</v>
      </c>
      <c r="AJ382" t="s">
        <v>9398</v>
      </c>
      <c r="AK382" t="s">
        <v>9398</v>
      </c>
      <c r="AL382" s="61">
        <v>43126.473266550929</v>
      </c>
      <c r="AM382">
        <v>0</v>
      </c>
      <c r="AN382" t="s">
        <v>9383</v>
      </c>
      <c r="AO382" t="s">
        <v>9383</v>
      </c>
      <c r="AP382">
        <v>0</v>
      </c>
      <c r="AQ382">
        <v>0</v>
      </c>
    </row>
    <row r="383" spans="27:43" x14ac:dyDescent="0.35">
      <c r="AA383" s="32" t="str">
        <f t="shared" si="31"/>
        <v>KIN1CI3C</v>
      </c>
      <c r="AB383" s="32" t="b">
        <f t="shared" si="32"/>
        <v>1</v>
      </c>
      <c r="AC383" t="s">
        <v>14</v>
      </c>
      <c r="AD383" t="s">
        <v>9606</v>
      </c>
      <c r="AE383" t="s">
        <v>9607</v>
      </c>
      <c r="AF383" t="s">
        <v>9383</v>
      </c>
      <c r="AG383" s="61">
        <v>0</v>
      </c>
      <c r="AH383" s="61">
        <v>43126.426699687501</v>
      </c>
      <c r="AI383" s="61" t="s">
        <v>12654</v>
      </c>
      <c r="AJ383" t="s">
        <v>9398</v>
      </c>
      <c r="AK383" t="s">
        <v>9398</v>
      </c>
      <c r="AL383" s="61">
        <v>43126.426699687501</v>
      </c>
      <c r="AM383">
        <v>0</v>
      </c>
      <c r="AN383" t="s">
        <v>9383</v>
      </c>
      <c r="AO383" t="s">
        <v>9383</v>
      </c>
      <c r="AP383">
        <v>0</v>
      </c>
      <c r="AQ383">
        <v>0</v>
      </c>
    </row>
    <row r="384" spans="27:43" x14ac:dyDescent="0.35">
      <c r="AA384" s="32" t="str">
        <f t="shared" si="31"/>
        <v>KIN1CI3J</v>
      </c>
      <c r="AB384" s="32" t="b">
        <f t="shared" si="32"/>
        <v>1</v>
      </c>
      <c r="AC384" t="s">
        <v>14</v>
      </c>
      <c r="AD384" t="s">
        <v>9608</v>
      </c>
      <c r="AE384" t="s">
        <v>9609</v>
      </c>
      <c r="AF384" t="s">
        <v>9383</v>
      </c>
      <c r="AG384" s="61">
        <v>0</v>
      </c>
      <c r="AH384" s="61">
        <v>43126.426693900466</v>
      </c>
      <c r="AI384" s="61" t="s">
        <v>12655</v>
      </c>
      <c r="AJ384" t="s">
        <v>9398</v>
      </c>
      <c r="AK384" t="s">
        <v>9398</v>
      </c>
      <c r="AL384" s="61">
        <v>43126.426693900466</v>
      </c>
      <c r="AM384">
        <v>0</v>
      </c>
      <c r="AN384" t="s">
        <v>9383</v>
      </c>
      <c r="AO384" t="s">
        <v>9383</v>
      </c>
      <c r="AP384">
        <v>0</v>
      </c>
      <c r="AQ384">
        <v>0</v>
      </c>
    </row>
    <row r="385" spans="27:43" x14ac:dyDescent="0.35">
      <c r="AA385" s="32" t="str">
        <f t="shared" si="31"/>
        <v>KIN1CI3O</v>
      </c>
      <c r="AB385" s="32" t="b">
        <f t="shared" si="32"/>
        <v>1</v>
      </c>
      <c r="AC385" t="s">
        <v>14</v>
      </c>
      <c r="AD385" t="s">
        <v>9610</v>
      </c>
      <c r="AE385" t="s">
        <v>9611</v>
      </c>
      <c r="AF385" t="s">
        <v>9383</v>
      </c>
      <c r="AG385" s="61">
        <v>0</v>
      </c>
      <c r="AH385" s="61">
        <v>43126.426699768519</v>
      </c>
      <c r="AI385" s="61" t="s">
        <v>12656</v>
      </c>
      <c r="AJ385" t="s">
        <v>9398</v>
      </c>
      <c r="AK385" t="s">
        <v>9398</v>
      </c>
      <c r="AL385" s="61">
        <v>43126.426699768519</v>
      </c>
      <c r="AM385">
        <v>0</v>
      </c>
      <c r="AN385" t="s">
        <v>9383</v>
      </c>
      <c r="AO385" t="s">
        <v>9383</v>
      </c>
      <c r="AP385">
        <v>0</v>
      </c>
      <c r="AQ385">
        <v>0</v>
      </c>
    </row>
    <row r="386" spans="27:43" x14ac:dyDescent="0.35">
      <c r="AA386" s="32" t="str">
        <f t="shared" si="31"/>
        <v>KIN1CI5J</v>
      </c>
      <c r="AB386" s="32" t="b">
        <f t="shared" si="32"/>
        <v>1</v>
      </c>
      <c r="AC386" t="s">
        <v>14</v>
      </c>
      <c r="AD386" t="s">
        <v>9612</v>
      </c>
      <c r="AE386" t="s">
        <v>9613</v>
      </c>
      <c r="AF386" t="s">
        <v>9383</v>
      </c>
      <c r="AG386" s="61">
        <v>0</v>
      </c>
      <c r="AH386" s="61">
        <v>43126.473267280089</v>
      </c>
      <c r="AI386" s="61" t="s">
        <v>12657</v>
      </c>
      <c r="AJ386" t="s">
        <v>9398</v>
      </c>
      <c r="AK386" t="s">
        <v>9398</v>
      </c>
      <c r="AL386" s="61">
        <v>43126.473267280089</v>
      </c>
      <c r="AM386">
        <v>0</v>
      </c>
      <c r="AN386" t="s">
        <v>9383</v>
      </c>
      <c r="AO386" t="s">
        <v>9383</v>
      </c>
      <c r="AP386">
        <v>0</v>
      </c>
      <c r="AQ386">
        <v>0</v>
      </c>
    </row>
    <row r="387" spans="27:43" x14ac:dyDescent="0.35">
      <c r="AA387" s="32" t="str">
        <f t="shared" si="31"/>
        <v>KIN1CNPC</v>
      </c>
      <c r="AB387" s="32" t="b">
        <f t="shared" si="32"/>
        <v>1</v>
      </c>
      <c r="AC387" t="s">
        <v>14</v>
      </c>
      <c r="AD387" t="s">
        <v>9614</v>
      </c>
      <c r="AE387" t="s">
        <v>9615</v>
      </c>
      <c r="AF387" t="s">
        <v>9383</v>
      </c>
      <c r="AG387" s="61">
        <v>0</v>
      </c>
      <c r="AH387" s="61">
        <v>43126.426699965275</v>
      </c>
      <c r="AI387" s="61" t="s">
        <v>12658</v>
      </c>
      <c r="AJ387" t="s">
        <v>9398</v>
      </c>
      <c r="AK387" t="s">
        <v>9398</v>
      </c>
      <c r="AL387" s="61">
        <v>43126.426699965275</v>
      </c>
      <c r="AM387">
        <v>0</v>
      </c>
      <c r="AN387" t="s">
        <v>9383</v>
      </c>
      <c r="AO387" t="s">
        <v>9383</v>
      </c>
      <c r="AP387">
        <v>0</v>
      </c>
      <c r="AQ387">
        <v>0</v>
      </c>
    </row>
    <row r="388" spans="27:43" x14ac:dyDescent="0.35">
      <c r="AA388" s="32" t="str">
        <f t="shared" si="31"/>
        <v>KIN1CNPN</v>
      </c>
      <c r="AB388" s="32" t="b">
        <f t="shared" si="32"/>
        <v>1</v>
      </c>
      <c r="AC388" t="s">
        <v>14</v>
      </c>
      <c r="AD388" t="s">
        <v>3276</v>
      </c>
      <c r="AE388" t="s">
        <v>3277</v>
      </c>
      <c r="AF388" t="s">
        <v>9383</v>
      </c>
      <c r="AG388" s="61">
        <v>0</v>
      </c>
      <c r="AH388" s="61">
        <v>43126.426694791669</v>
      </c>
      <c r="AI388" s="61" t="s">
        <v>12659</v>
      </c>
      <c r="AJ388" t="s">
        <v>9398</v>
      </c>
      <c r="AK388" t="s">
        <v>9398</v>
      </c>
      <c r="AL388" s="61">
        <v>43126.426694791669</v>
      </c>
      <c r="AM388">
        <v>0</v>
      </c>
      <c r="AN388" t="s">
        <v>9383</v>
      </c>
      <c r="AO388" t="s">
        <v>9383</v>
      </c>
      <c r="AP388">
        <v>0</v>
      </c>
      <c r="AQ388">
        <v>0</v>
      </c>
    </row>
    <row r="389" spans="27:43" x14ac:dyDescent="0.35">
      <c r="AA389" s="32" t="str">
        <f t="shared" ref="AA389:AA452" si="33">AC389&amp;AD389</f>
        <v>KIN1CNZN</v>
      </c>
      <c r="AB389" s="32" t="b">
        <f t="shared" ref="AB389:AB452" si="34">VLOOKUP(AD389,R:S,2,0)=AE389</f>
        <v>1</v>
      </c>
      <c r="AC389" t="s">
        <v>14</v>
      </c>
      <c r="AD389" t="s">
        <v>3360</v>
      </c>
      <c r="AE389" t="s">
        <v>3361</v>
      </c>
      <c r="AF389" t="s">
        <v>9383</v>
      </c>
      <c r="AG389" s="61">
        <v>0</v>
      </c>
      <c r="AH389" s="61">
        <v>43126.426694560185</v>
      </c>
      <c r="AI389" s="61" t="s">
        <v>12660</v>
      </c>
      <c r="AJ389" t="s">
        <v>9398</v>
      </c>
      <c r="AK389" t="s">
        <v>9398</v>
      </c>
      <c r="AL389" s="61">
        <v>43126.426694560185</v>
      </c>
      <c r="AM389">
        <v>0</v>
      </c>
      <c r="AN389" t="s">
        <v>9383</v>
      </c>
      <c r="AO389" t="s">
        <v>9383</v>
      </c>
      <c r="AP389">
        <v>0</v>
      </c>
      <c r="AQ389">
        <v>0</v>
      </c>
    </row>
    <row r="390" spans="27:43" x14ac:dyDescent="0.35">
      <c r="AA390" s="32" t="str">
        <f t="shared" si="33"/>
        <v>KIN1CRDC</v>
      </c>
      <c r="AB390" s="32" t="b">
        <f t="shared" si="34"/>
        <v>1</v>
      </c>
      <c r="AC390" t="s">
        <v>14</v>
      </c>
      <c r="AD390" t="s">
        <v>9616</v>
      </c>
      <c r="AE390" t="s">
        <v>9617</v>
      </c>
      <c r="AF390" t="s">
        <v>9383</v>
      </c>
      <c r="AG390" s="61">
        <v>0</v>
      </c>
      <c r="AH390" s="61">
        <v>43126.4801834838</v>
      </c>
      <c r="AI390" s="61" t="s">
        <v>12661</v>
      </c>
      <c r="AJ390" t="s">
        <v>9398</v>
      </c>
      <c r="AK390" t="s">
        <v>9398</v>
      </c>
      <c r="AL390" s="61">
        <v>43126.4801834838</v>
      </c>
      <c r="AM390">
        <v>0</v>
      </c>
      <c r="AN390" t="s">
        <v>9383</v>
      </c>
      <c r="AO390" t="s">
        <v>9383</v>
      </c>
      <c r="AP390">
        <v>0</v>
      </c>
      <c r="AQ390">
        <v>0</v>
      </c>
    </row>
    <row r="391" spans="27:43" x14ac:dyDescent="0.35">
      <c r="AA391" s="32" t="str">
        <f t="shared" si="33"/>
        <v>KIN1CRDJ</v>
      </c>
      <c r="AB391" s="32" t="b">
        <f t="shared" si="34"/>
        <v>1</v>
      </c>
      <c r="AC391" t="s">
        <v>14</v>
      </c>
      <c r="AD391" t="s">
        <v>9618</v>
      </c>
      <c r="AE391" t="s">
        <v>9619</v>
      </c>
      <c r="AF391" t="s">
        <v>9383</v>
      </c>
      <c r="AG391" s="61">
        <v>0</v>
      </c>
      <c r="AH391" s="61">
        <v>43126.480183252315</v>
      </c>
      <c r="AI391" s="61" t="s">
        <v>12662</v>
      </c>
      <c r="AJ391" t="s">
        <v>9398</v>
      </c>
      <c r="AK391" t="s">
        <v>9398</v>
      </c>
      <c r="AL391" s="61">
        <v>43126.480183252315</v>
      </c>
      <c r="AM391">
        <v>0</v>
      </c>
      <c r="AN391" t="s">
        <v>9383</v>
      </c>
      <c r="AO391" t="s">
        <v>9383</v>
      </c>
      <c r="AP391">
        <v>0</v>
      </c>
      <c r="AQ391">
        <v>0</v>
      </c>
    </row>
    <row r="392" spans="27:43" x14ac:dyDescent="0.35">
      <c r="AA392" s="32" t="str">
        <f t="shared" si="33"/>
        <v>KIN1CRDO</v>
      </c>
      <c r="AB392" s="32" t="b">
        <f t="shared" si="34"/>
        <v>1</v>
      </c>
      <c r="AC392" t="s">
        <v>14</v>
      </c>
      <c r="AD392" t="s">
        <v>9620</v>
      </c>
      <c r="AE392" t="s">
        <v>9621</v>
      </c>
      <c r="AF392" t="s">
        <v>9383</v>
      </c>
      <c r="AG392" s="61">
        <v>0</v>
      </c>
      <c r="AH392" s="61">
        <v>43126.480183599539</v>
      </c>
      <c r="AI392" s="61" t="s">
        <v>12663</v>
      </c>
      <c r="AJ392" t="s">
        <v>9398</v>
      </c>
      <c r="AK392" t="s">
        <v>9398</v>
      </c>
      <c r="AL392" s="61">
        <v>43126.480183599539</v>
      </c>
      <c r="AM392">
        <v>0</v>
      </c>
      <c r="AN392" t="s">
        <v>9383</v>
      </c>
      <c r="AO392" t="s">
        <v>9383</v>
      </c>
      <c r="AP392">
        <v>0</v>
      </c>
      <c r="AQ392">
        <v>0</v>
      </c>
    </row>
    <row r="393" spans="27:43" x14ac:dyDescent="0.35">
      <c r="AA393" s="32" t="str">
        <f t="shared" si="33"/>
        <v>KIN1CREJ</v>
      </c>
      <c r="AB393" s="32" t="b">
        <f t="shared" si="34"/>
        <v>1</v>
      </c>
      <c r="AC393" t="s">
        <v>14</v>
      </c>
      <c r="AD393" t="s">
        <v>9622</v>
      </c>
      <c r="AE393" t="s">
        <v>9623</v>
      </c>
      <c r="AF393" t="s">
        <v>9383</v>
      </c>
      <c r="AG393" s="61">
        <v>0</v>
      </c>
      <c r="AH393" s="61">
        <v>43126.473267557871</v>
      </c>
      <c r="AI393" s="61" t="s">
        <v>12664</v>
      </c>
      <c r="AJ393" t="s">
        <v>9398</v>
      </c>
      <c r="AK393" t="s">
        <v>9398</v>
      </c>
      <c r="AL393" s="61">
        <v>43126.473267557871</v>
      </c>
      <c r="AM393">
        <v>0</v>
      </c>
      <c r="AN393" t="s">
        <v>9383</v>
      </c>
      <c r="AO393" t="s">
        <v>9383</v>
      </c>
      <c r="AP393">
        <v>0</v>
      </c>
      <c r="AQ393">
        <v>0</v>
      </c>
    </row>
    <row r="394" spans="27:43" x14ac:dyDescent="0.35">
      <c r="AA394" s="32" t="str">
        <f t="shared" si="33"/>
        <v>KIN1CRMC</v>
      </c>
      <c r="AB394" s="32" t="b">
        <f t="shared" si="34"/>
        <v>1</v>
      </c>
      <c r="AC394" t="s">
        <v>14</v>
      </c>
      <c r="AD394" t="s">
        <v>9624</v>
      </c>
      <c r="AE394" t="s">
        <v>12665</v>
      </c>
      <c r="AF394" t="s">
        <v>9383</v>
      </c>
      <c r="AG394" s="61">
        <v>0</v>
      </c>
      <c r="AH394" s="61">
        <v>43322.663901041669</v>
      </c>
      <c r="AI394" s="61" t="s">
        <v>12666</v>
      </c>
      <c r="AJ394" t="s">
        <v>9398</v>
      </c>
      <c r="AK394" t="s">
        <v>9398</v>
      </c>
      <c r="AL394" s="61">
        <v>43126.426698530093</v>
      </c>
      <c r="AM394">
        <v>0</v>
      </c>
      <c r="AN394" t="s">
        <v>9383</v>
      </c>
      <c r="AO394" t="s">
        <v>9383</v>
      </c>
      <c r="AP394">
        <v>0</v>
      </c>
      <c r="AQ394">
        <v>0</v>
      </c>
    </row>
    <row r="395" spans="27:43" x14ac:dyDescent="0.35">
      <c r="AA395" s="32" t="str">
        <f t="shared" si="33"/>
        <v>KIN1CRMO</v>
      </c>
      <c r="AB395" s="32" t="b">
        <f t="shared" si="34"/>
        <v>1</v>
      </c>
      <c r="AC395" t="s">
        <v>14</v>
      </c>
      <c r="AD395" t="s">
        <v>9625</v>
      </c>
      <c r="AE395" t="s">
        <v>12667</v>
      </c>
      <c r="AF395" t="s">
        <v>9383</v>
      </c>
      <c r="AG395" s="61">
        <v>0</v>
      </c>
      <c r="AH395" s="61">
        <v>43322.66374733796</v>
      </c>
      <c r="AI395" s="61" t="s">
        <v>12668</v>
      </c>
      <c r="AJ395" t="s">
        <v>9398</v>
      </c>
      <c r="AK395" t="s">
        <v>9398</v>
      </c>
      <c r="AL395" s="61">
        <v>43126.426698460651</v>
      </c>
      <c r="AM395">
        <v>0</v>
      </c>
      <c r="AN395" t="s">
        <v>9383</v>
      </c>
      <c r="AO395" t="s">
        <v>9383</v>
      </c>
      <c r="AP395">
        <v>0</v>
      </c>
      <c r="AQ395">
        <v>0</v>
      </c>
    </row>
    <row r="396" spans="27:43" x14ac:dyDescent="0.35">
      <c r="AA396" s="32" t="str">
        <f t="shared" si="33"/>
        <v>KIN1CRNC</v>
      </c>
      <c r="AB396" s="32" t="b">
        <f t="shared" si="34"/>
        <v>1</v>
      </c>
      <c r="AC396" t="s">
        <v>14</v>
      </c>
      <c r="AD396" t="s">
        <v>9626</v>
      </c>
      <c r="AE396" t="s">
        <v>9627</v>
      </c>
      <c r="AF396" t="s">
        <v>9383</v>
      </c>
      <c r="AG396" s="61">
        <v>0</v>
      </c>
      <c r="AH396" s="61">
        <v>43126.426698344905</v>
      </c>
      <c r="AI396" s="61" t="s">
        <v>12669</v>
      </c>
      <c r="AJ396" t="s">
        <v>9398</v>
      </c>
      <c r="AK396" t="s">
        <v>9398</v>
      </c>
      <c r="AL396" s="61">
        <v>43126.426698344905</v>
      </c>
      <c r="AM396">
        <v>0</v>
      </c>
      <c r="AN396" t="s">
        <v>9383</v>
      </c>
      <c r="AO396" t="s">
        <v>9383</v>
      </c>
      <c r="AP396">
        <v>0</v>
      </c>
      <c r="AQ396">
        <v>0</v>
      </c>
    </row>
    <row r="397" spans="27:43" x14ac:dyDescent="0.35">
      <c r="AA397" s="32" t="str">
        <f t="shared" si="33"/>
        <v>KIN1CRNJ</v>
      </c>
      <c r="AB397" s="32" t="b">
        <f t="shared" si="34"/>
        <v>1</v>
      </c>
      <c r="AC397" t="s">
        <v>14</v>
      </c>
      <c r="AD397" t="s">
        <v>3362</v>
      </c>
      <c r="AE397" t="s">
        <v>3363</v>
      </c>
      <c r="AF397" t="s">
        <v>9383</v>
      </c>
      <c r="AG397" s="61">
        <v>0</v>
      </c>
      <c r="AH397" s="61">
        <v>43126.426692858797</v>
      </c>
      <c r="AI397" s="61" t="s">
        <v>12670</v>
      </c>
      <c r="AJ397" t="s">
        <v>9398</v>
      </c>
      <c r="AK397" t="s">
        <v>9398</v>
      </c>
      <c r="AL397" s="61">
        <v>43126.426692858797</v>
      </c>
      <c r="AM397">
        <v>0</v>
      </c>
      <c r="AN397" t="s">
        <v>9383</v>
      </c>
      <c r="AO397" t="s">
        <v>9383</v>
      </c>
      <c r="AP397">
        <v>0</v>
      </c>
      <c r="AQ397">
        <v>0</v>
      </c>
    </row>
    <row r="398" spans="27:43" x14ac:dyDescent="0.35">
      <c r="AA398" s="32" t="str">
        <f t="shared" si="33"/>
        <v>KIN1CRNO</v>
      </c>
      <c r="AB398" s="32" t="b">
        <f t="shared" si="34"/>
        <v>1</v>
      </c>
      <c r="AC398" t="s">
        <v>14</v>
      </c>
      <c r="AD398" t="s">
        <v>9628</v>
      </c>
      <c r="AE398" t="s">
        <v>9629</v>
      </c>
      <c r="AF398" t="s">
        <v>9383</v>
      </c>
      <c r="AG398" s="61">
        <v>0</v>
      </c>
      <c r="AH398" s="61">
        <v>43126.426698263887</v>
      </c>
      <c r="AI398" s="61" t="s">
        <v>12671</v>
      </c>
      <c r="AJ398" t="s">
        <v>9398</v>
      </c>
      <c r="AK398" t="s">
        <v>9398</v>
      </c>
      <c r="AL398" s="61">
        <v>43126.426698263887</v>
      </c>
      <c r="AM398">
        <v>0</v>
      </c>
      <c r="AN398" t="s">
        <v>9383</v>
      </c>
      <c r="AO398" t="s">
        <v>9383</v>
      </c>
      <c r="AP398">
        <v>0</v>
      </c>
      <c r="AQ398">
        <v>0</v>
      </c>
    </row>
    <row r="399" spans="27:43" x14ac:dyDescent="0.35">
      <c r="AA399" s="32" t="str">
        <f t="shared" si="33"/>
        <v>KIN1CRTJ</v>
      </c>
      <c r="AB399" s="32" t="b">
        <f t="shared" si="34"/>
        <v>1</v>
      </c>
      <c r="AC399" t="s">
        <v>14</v>
      </c>
      <c r="AD399" t="s">
        <v>3364</v>
      </c>
      <c r="AE399" t="s">
        <v>9630</v>
      </c>
      <c r="AF399" t="s">
        <v>9383</v>
      </c>
      <c r="AG399" s="61">
        <v>0</v>
      </c>
      <c r="AH399" s="61">
        <v>43126.426693136571</v>
      </c>
      <c r="AI399" s="61" t="s">
        <v>12672</v>
      </c>
      <c r="AJ399" t="s">
        <v>9398</v>
      </c>
      <c r="AK399" t="s">
        <v>9398</v>
      </c>
      <c r="AL399" s="61">
        <v>43126.426693136571</v>
      </c>
      <c r="AM399">
        <v>0</v>
      </c>
      <c r="AN399" t="s">
        <v>9383</v>
      </c>
      <c r="AO399" t="s">
        <v>9383</v>
      </c>
      <c r="AP399">
        <v>0</v>
      </c>
      <c r="AQ399">
        <v>0</v>
      </c>
    </row>
    <row r="400" spans="27:43" x14ac:dyDescent="0.35">
      <c r="AA400" s="32" t="str">
        <f t="shared" si="33"/>
        <v>KIN1CSKJ</v>
      </c>
      <c r="AB400" s="32" t="b">
        <f t="shared" si="34"/>
        <v>1</v>
      </c>
      <c r="AC400" t="s">
        <v>14</v>
      </c>
      <c r="AD400" t="s">
        <v>9631</v>
      </c>
      <c r="AE400" t="s">
        <v>9632</v>
      </c>
      <c r="AF400" t="s">
        <v>9383</v>
      </c>
      <c r="AG400" s="61">
        <v>0</v>
      </c>
      <c r="AH400" s="61">
        <v>43126.426693981484</v>
      </c>
      <c r="AI400" s="61" t="s">
        <v>12673</v>
      </c>
      <c r="AJ400" t="s">
        <v>9398</v>
      </c>
      <c r="AK400" t="s">
        <v>9398</v>
      </c>
      <c r="AL400" s="61">
        <v>43126.426693981484</v>
      </c>
      <c r="AM400">
        <v>0</v>
      </c>
      <c r="AN400" t="s">
        <v>9383</v>
      </c>
      <c r="AO400" t="s">
        <v>9383</v>
      </c>
      <c r="AP400">
        <v>0</v>
      </c>
      <c r="AQ400">
        <v>0</v>
      </c>
    </row>
    <row r="401" spans="27:43" x14ac:dyDescent="0.35">
      <c r="AA401" s="32" t="str">
        <f t="shared" si="33"/>
        <v>KIN1CT3J</v>
      </c>
      <c r="AB401" s="32" t="b">
        <f t="shared" si="34"/>
        <v>1</v>
      </c>
      <c r="AC401" t="s">
        <v>14</v>
      </c>
      <c r="AD401" t="s">
        <v>9633</v>
      </c>
      <c r="AE401" t="s">
        <v>9634</v>
      </c>
      <c r="AF401" t="s">
        <v>9383</v>
      </c>
      <c r="AG401" s="61">
        <v>0</v>
      </c>
      <c r="AH401" s="61">
        <v>43126.484082870367</v>
      </c>
      <c r="AI401" s="61" t="s">
        <v>12674</v>
      </c>
      <c r="AJ401" t="s">
        <v>9398</v>
      </c>
      <c r="AK401" t="s">
        <v>9398</v>
      </c>
      <c r="AL401" s="61">
        <v>43126.484082870367</v>
      </c>
      <c r="AM401">
        <v>0</v>
      </c>
      <c r="AN401" t="s">
        <v>9383</v>
      </c>
      <c r="AO401" t="s">
        <v>9383</v>
      </c>
      <c r="AP401">
        <v>0</v>
      </c>
      <c r="AQ401">
        <v>0</v>
      </c>
    </row>
    <row r="402" spans="27:43" x14ac:dyDescent="0.35">
      <c r="AA402" s="32" t="str">
        <f t="shared" si="33"/>
        <v>KIN1CT5J</v>
      </c>
      <c r="AB402" s="32" t="b">
        <f t="shared" si="34"/>
        <v>1</v>
      </c>
      <c r="AC402" t="s">
        <v>14</v>
      </c>
      <c r="AD402" t="s">
        <v>9635</v>
      </c>
      <c r="AE402" t="s">
        <v>9636</v>
      </c>
      <c r="AF402" t="s">
        <v>9383</v>
      </c>
      <c r="AG402" s="61">
        <v>0</v>
      </c>
      <c r="AH402" s="61">
        <v>43126.48408318287</v>
      </c>
      <c r="AI402" s="61" t="s">
        <v>12675</v>
      </c>
      <c r="AJ402" t="s">
        <v>9398</v>
      </c>
      <c r="AK402" t="s">
        <v>9398</v>
      </c>
      <c r="AL402" s="61">
        <v>43126.48408318287</v>
      </c>
      <c r="AM402">
        <v>0</v>
      </c>
      <c r="AN402" t="s">
        <v>9383</v>
      </c>
      <c r="AO402" t="s">
        <v>9383</v>
      </c>
      <c r="AP402">
        <v>0</v>
      </c>
      <c r="AQ402">
        <v>0</v>
      </c>
    </row>
    <row r="403" spans="27:43" x14ac:dyDescent="0.35">
      <c r="AA403" s="32" t="str">
        <f t="shared" si="33"/>
        <v>KIN1CUAJ</v>
      </c>
      <c r="AB403" s="32" t="b">
        <f t="shared" si="34"/>
        <v>1</v>
      </c>
      <c r="AC403" t="s">
        <v>14</v>
      </c>
      <c r="AD403" t="s">
        <v>3281</v>
      </c>
      <c r="AE403" t="s">
        <v>9637</v>
      </c>
      <c r="AF403" t="s">
        <v>9383</v>
      </c>
      <c r="AG403" s="61">
        <v>0</v>
      </c>
      <c r="AH403" s="61">
        <v>43126.473266006942</v>
      </c>
      <c r="AI403" s="61" t="s">
        <v>12676</v>
      </c>
      <c r="AJ403" t="s">
        <v>9398</v>
      </c>
      <c r="AK403" t="s">
        <v>9398</v>
      </c>
      <c r="AL403" s="61">
        <v>43126.473266006942</v>
      </c>
      <c r="AM403">
        <v>0</v>
      </c>
      <c r="AN403" t="s">
        <v>9383</v>
      </c>
      <c r="AO403" t="s">
        <v>9383</v>
      </c>
      <c r="AP403">
        <v>0</v>
      </c>
      <c r="AQ403">
        <v>0</v>
      </c>
    </row>
    <row r="404" spans="27:43" x14ac:dyDescent="0.35">
      <c r="AA404" s="32" t="str">
        <f t="shared" si="33"/>
        <v>KIN1CUDC</v>
      </c>
      <c r="AB404" s="32" t="b">
        <f t="shared" si="34"/>
        <v>1</v>
      </c>
      <c r="AC404" t="s">
        <v>14</v>
      </c>
      <c r="AD404" t="s">
        <v>3282</v>
      </c>
      <c r="AE404" t="s">
        <v>9638</v>
      </c>
      <c r="AF404" t="s">
        <v>9383</v>
      </c>
      <c r="AG404" s="61">
        <v>0</v>
      </c>
      <c r="AH404" s="61">
        <v>43126.426697222225</v>
      </c>
      <c r="AI404" s="61" t="s">
        <v>12677</v>
      </c>
      <c r="AJ404" t="s">
        <v>9398</v>
      </c>
      <c r="AK404" t="s">
        <v>9398</v>
      </c>
      <c r="AL404" s="61">
        <v>43126.426697222225</v>
      </c>
      <c r="AM404">
        <v>0</v>
      </c>
      <c r="AN404" t="s">
        <v>9383</v>
      </c>
      <c r="AO404" t="s">
        <v>9383</v>
      </c>
      <c r="AP404">
        <v>0</v>
      </c>
      <c r="AQ404">
        <v>0</v>
      </c>
    </row>
    <row r="405" spans="27:43" x14ac:dyDescent="0.35">
      <c r="AA405" s="32" t="str">
        <f t="shared" si="33"/>
        <v>KIN1CUDJ</v>
      </c>
      <c r="AB405" s="32" t="b">
        <f t="shared" si="34"/>
        <v>1</v>
      </c>
      <c r="AC405" t="s">
        <v>14</v>
      </c>
      <c r="AD405" t="s">
        <v>3283</v>
      </c>
      <c r="AE405" t="s">
        <v>9639</v>
      </c>
      <c r="AF405" t="s">
        <v>9383</v>
      </c>
      <c r="AG405" s="61">
        <v>0</v>
      </c>
      <c r="AH405" s="61">
        <v>43126.426695567126</v>
      </c>
      <c r="AI405" s="61" t="s">
        <v>12678</v>
      </c>
      <c r="AJ405" t="s">
        <v>9398</v>
      </c>
      <c r="AK405" t="s">
        <v>9398</v>
      </c>
      <c r="AL405" s="61">
        <v>43126.426695567126</v>
      </c>
      <c r="AM405">
        <v>0</v>
      </c>
      <c r="AN405" t="s">
        <v>9383</v>
      </c>
      <c r="AO405" t="s">
        <v>9383</v>
      </c>
      <c r="AP405">
        <v>0</v>
      </c>
      <c r="AQ405">
        <v>0</v>
      </c>
    </row>
    <row r="406" spans="27:43" x14ac:dyDescent="0.35">
      <c r="AA406" s="32" t="str">
        <f t="shared" si="33"/>
        <v>KIN1CUEC</v>
      </c>
      <c r="AB406" s="32" t="b">
        <f t="shared" si="34"/>
        <v>1</v>
      </c>
      <c r="AC406" t="s">
        <v>14</v>
      </c>
      <c r="AD406" t="s">
        <v>3365</v>
      </c>
      <c r="AE406" t="s">
        <v>9640</v>
      </c>
      <c r="AF406" t="s">
        <v>9383</v>
      </c>
      <c r="AG406" s="61">
        <v>0</v>
      </c>
      <c r="AH406" s="61">
        <v>43126.426696793984</v>
      </c>
      <c r="AI406" s="61" t="s">
        <v>12679</v>
      </c>
      <c r="AJ406" t="s">
        <v>9398</v>
      </c>
      <c r="AK406" t="s">
        <v>9398</v>
      </c>
      <c r="AL406" s="61">
        <v>43126.426696793984</v>
      </c>
      <c r="AM406">
        <v>0</v>
      </c>
      <c r="AN406" t="s">
        <v>9383</v>
      </c>
      <c r="AO406" t="s">
        <v>9383</v>
      </c>
      <c r="AP406">
        <v>0</v>
      </c>
      <c r="AQ406">
        <v>0</v>
      </c>
    </row>
    <row r="407" spans="27:43" x14ac:dyDescent="0.35">
      <c r="AA407" s="32" t="str">
        <f t="shared" si="33"/>
        <v>KIN1CUEJ</v>
      </c>
      <c r="AB407" s="32" t="b">
        <f t="shared" si="34"/>
        <v>1</v>
      </c>
      <c r="AC407" t="s">
        <v>14</v>
      </c>
      <c r="AD407" t="s">
        <v>3284</v>
      </c>
      <c r="AE407" t="s">
        <v>9641</v>
      </c>
      <c r="AF407" t="s">
        <v>9383</v>
      </c>
      <c r="AG407" s="61">
        <v>0</v>
      </c>
      <c r="AH407" s="61">
        <v>43126.426695138885</v>
      </c>
      <c r="AI407" s="61" t="s">
        <v>12680</v>
      </c>
      <c r="AJ407" t="s">
        <v>9398</v>
      </c>
      <c r="AK407" t="s">
        <v>9398</v>
      </c>
      <c r="AL407" s="61">
        <v>43126.426695138885</v>
      </c>
      <c r="AM407">
        <v>0</v>
      </c>
      <c r="AN407" t="s">
        <v>9383</v>
      </c>
      <c r="AO407" t="s">
        <v>9383</v>
      </c>
      <c r="AP407">
        <v>0</v>
      </c>
      <c r="AQ407">
        <v>0</v>
      </c>
    </row>
    <row r="408" spans="27:43" x14ac:dyDescent="0.35">
      <c r="AA408" s="32" t="str">
        <f t="shared" si="33"/>
        <v>KIN1CUEO</v>
      </c>
      <c r="AB408" s="32" t="b">
        <f t="shared" si="34"/>
        <v>1</v>
      </c>
      <c r="AC408" t="s">
        <v>14</v>
      </c>
      <c r="AD408" t="s">
        <v>9642</v>
      </c>
      <c r="AE408" t="s">
        <v>9643</v>
      </c>
      <c r="AF408" t="s">
        <v>9383</v>
      </c>
      <c r="AG408" s="61">
        <v>0</v>
      </c>
      <c r="AH408" s="61">
        <v>43126.426696145834</v>
      </c>
      <c r="AI408" s="61" t="s">
        <v>12681</v>
      </c>
      <c r="AJ408" t="s">
        <v>9398</v>
      </c>
      <c r="AK408" t="s">
        <v>9398</v>
      </c>
      <c r="AL408" s="61">
        <v>43126.426696145834</v>
      </c>
      <c r="AM408">
        <v>0</v>
      </c>
      <c r="AN408" t="s">
        <v>9383</v>
      </c>
      <c r="AO408" t="s">
        <v>9383</v>
      </c>
      <c r="AP408">
        <v>0</v>
      </c>
      <c r="AQ408">
        <v>0</v>
      </c>
    </row>
    <row r="409" spans="27:43" x14ac:dyDescent="0.35">
      <c r="AA409" s="32" t="str">
        <f t="shared" si="33"/>
        <v>KIN1CUGC</v>
      </c>
      <c r="AB409" s="32" t="b">
        <f t="shared" si="34"/>
        <v>1</v>
      </c>
      <c r="AC409" t="s">
        <v>14</v>
      </c>
      <c r="AD409" t="s">
        <v>3285</v>
      </c>
      <c r="AE409" t="s">
        <v>9644</v>
      </c>
      <c r="AF409" t="s">
        <v>9383</v>
      </c>
      <c r="AG409" s="61">
        <v>0</v>
      </c>
      <c r="AH409" s="61">
        <v>43126.426696608796</v>
      </c>
      <c r="AI409" s="61" t="s">
        <v>12682</v>
      </c>
      <c r="AJ409" t="s">
        <v>9398</v>
      </c>
      <c r="AK409" t="s">
        <v>9398</v>
      </c>
      <c r="AL409" s="61">
        <v>43126.426696608796</v>
      </c>
      <c r="AM409">
        <v>0</v>
      </c>
      <c r="AN409" t="s">
        <v>9383</v>
      </c>
      <c r="AO409" t="s">
        <v>9383</v>
      </c>
      <c r="AP409">
        <v>0</v>
      </c>
      <c r="AQ409">
        <v>0</v>
      </c>
    </row>
    <row r="410" spans="27:43" x14ac:dyDescent="0.35">
      <c r="AA410" s="32" t="str">
        <f t="shared" si="33"/>
        <v>KIN1CUGJ</v>
      </c>
      <c r="AB410" s="32" t="b">
        <f t="shared" si="34"/>
        <v>1</v>
      </c>
      <c r="AC410" t="s">
        <v>14</v>
      </c>
      <c r="AD410" t="s">
        <v>3288</v>
      </c>
      <c r="AE410" t="s">
        <v>3289</v>
      </c>
      <c r="AF410" t="s">
        <v>9383</v>
      </c>
      <c r="AG410" s="61">
        <v>0</v>
      </c>
      <c r="AH410" s="61">
        <v>43126.426695682872</v>
      </c>
      <c r="AI410" s="61" t="s">
        <v>12683</v>
      </c>
      <c r="AJ410" t="s">
        <v>9398</v>
      </c>
      <c r="AK410" t="s">
        <v>9398</v>
      </c>
      <c r="AL410" s="61">
        <v>43126.426695682872</v>
      </c>
      <c r="AM410">
        <v>0</v>
      </c>
      <c r="AN410" t="s">
        <v>9383</v>
      </c>
      <c r="AO410" t="s">
        <v>9383</v>
      </c>
      <c r="AP410">
        <v>0</v>
      </c>
      <c r="AQ410">
        <v>0</v>
      </c>
    </row>
    <row r="411" spans="27:43" x14ac:dyDescent="0.35">
      <c r="AA411" s="32" t="str">
        <f t="shared" si="33"/>
        <v>KIN1CUGO</v>
      </c>
      <c r="AB411" s="32" t="b">
        <f t="shared" si="34"/>
        <v>1</v>
      </c>
      <c r="AC411" t="s">
        <v>14</v>
      </c>
      <c r="AD411" t="s">
        <v>3366</v>
      </c>
      <c r="AE411" t="s">
        <v>9645</v>
      </c>
      <c r="AF411" t="s">
        <v>9383</v>
      </c>
      <c r="AG411" s="61">
        <v>0</v>
      </c>
      <c r="AH411" s="61">
        <v>43126.426696527778</v>
      </c>
      <c r="AI411" s="61" t="s">
        <v>12684</v>
      </c>
      <c r="AJ411" t="s">
        <v>9398</v>
      </c>
      <c r="AK411" t="s">
        <v>9398</v>
      </c>
      <c r="AL411" s="61">
        <v>43126.426696527778</v>
      </c>
      <c r="AM411">
        <v>0</v>
      </c>
      <c r="AN411" t="s">
        <v>9383</v>
      </c>
      <c r="AO411" t="s">
        <v>9383</v>
      </c>
      <c r="AP411">
        <v>0</v>
      </c>
      <c r="AQ411">
        <v>0</v>
      </c>
    </row>
    <row r="412" spans="27:43" x14ac:dyDescent="0.35">
      <c r="AA412" s="32" t="str">
        <f t="shared" si="33"/>
        <v>KIN1CUMC</v>
      </c>
      <c r="AB412" s="32" t="b">
        <f t="shared" si="34"/>
        <v>1</v>
      </c>
      <c r="AC412" t="s">
        <v>14</v>
      </c>
      <c r="AD412" t="s">
        <v>9646</v>
      </c>
      <c r="AE412" t="s">
        <v>9647</v>
      </c>
      <c r="AF412" t="s">
        <v>9383</v>
      </c>
      <c r="AG412" s="61">
        <v>0</v>
      </c>
      <c r="AH412" s="61">
        <v>43126.426697071758</v>
      </c>
      <c r="AI412" s="61" t="s">
        <v>12685</v>
      </c>
      <c r="AJ412" t="s">
        <v>9398</v>
      </c>
      <c r="AK412" t="s">
        <v>9398</v>
      </c>
      <c r="AL412" s="61">
        <v>43126.426697071758</v>
      </c>
      <c r="AM412">
        <v>0</v>
      </c>
      <c r="AN412" t="s">
        <v>9383</v>
      </c>
      <c r="AO412" t="s">
        <v>9383</v>
      </c>
      <c r="AP412">
        <v>0</v>
      </c>
      <c r="AQ412">
        <v>0</v>
      </c>
    </row>
    <row r="413" spans="27:43" x14ac:dyDescent="0.35">
      <c r="AA413" s="32" t="str">
        <f t="shared" si="33"/>
        <v>KIN1CUMJ</v>
      </c>
      <c r="AB413" s="32" t="b">
        <f t="shared" si="34"/>
        <v>1</v>
      </c>
      <c r="AC413" t="s">
        <v>14</v>
      </c>
      <c r="AD413" t="s">
        <v>9648</v>
      </c>
      <c r="AE413" t="s">
        <v>9649</v>
      </c>
      <c r="AF413" t="s">
        <v>9383</v>
      </c>
      <c r="AG413" s="61">
        <v>0</v>
      </c>
      <c r="AH413" s="61">
        <v>43126.426695405091</v>
      </c>
      <c r="AI413" s="61" t="s">
        <v>12686</v>
      </c>
      <c r="AJ413" t="s">
        <v>9398</v>
      </c>
      <c r="AK413" t="s">
        <v>9398</v>
      </c>
      <c r="AL413" s="61">
        <v>43126.426695405091</v>
      </c>
      <c r="AM413">
        <v>0</v>
      </c>
      <c r="AN413" t="s">
        <v>9383</v>
      </c>
      <c r="AO413" t="s">
        <v>9383</v>
      </c>
      <c r="AP413">
        <v>0</v>
      </c>
      <c r="AQ413">
        <v>0</v>
      </c>
    </row>
    <row r="414" spans="27:43" x14ac:dyDescent="0.35">
      <c r="AA414" s="32" t="str">
        <f t="shared" si="33"/>
        <v>KIN1CUNC</v>
      </c>
      <c r="AB414" s="32" t="b">
        <f t="shared" si="34"/>
        <v>1</v>
      </c>
      <c r="AC414" t="s">
        <v>14</v>
      </c>
      <c r="AD414" t="s">
        <v>3290</v>
      </c>
      <c r="AE414" t="s">
        <v>9650</v>
      </c>
      <c r="AF414" t="s">
        <v>9383</v>
      </c>
      <c r="AG414" s="61">
        <v>0</v>
      </c>
      <c r="AH414" s="61">
        <v>43126.426696875002</v>
      </c>
      <c r="AI414" s="61" t="s">
        <v>12687</v>
      </c>
      <c r="AJ414" t="s">
        <v>9398</v>
      </c>
      <c r="AK414" t="s">
        <v>9398</v>
      </c>
      <c r="AL414" s="61">
        <v>43126.426696875002</v>
      </c>
      <c r="AM414">
        <v>0</v>
      </c>
      <c r="AN414" t="s">
        <v>9383</v>
      </c>
      <c r="AO414" t="s">
        <v>9383</v>
      </c>
      <c r="AP414">
        <v>0</v>
      </c>
      <c r="AQ414">
        <v>0</v>
      </c>
    </row>
    <row r="415" spans="27:43" x14ac:dyDescent="0.35">
      <c r="AA415" s="32" t="str">
        <f t="shared" si="33"/>
        <v>KIN1CUNJ</v>
      </c>
      <c r="AB415" s="32" t="b">
        <f t="shared" si="34"/>
        <v>1</v>
      </c>
      <c r="AC415" t="s">
        <v>14</v>
      </c>
      <c r="AD415" t="s">
        <v>3291</v>
      </c>
      <c r="AE415" t="s">
        <v>3292</v>
      </c>
      <c r="AF415" t="s">
        <v>9383</v>
      </c>
      <c r="AG415" s="61">
        <v>0</v>
      </c>
      <c r="AH415" s="61">
        <v>43126.42669521991</v>
      </c>
      <c r="AI415" s="61" t="s">
        <v>12688</v>
      </c>
      <c r="AJ415" t="s">
        <v>9398</v>
      </c>
      <c r="AK415" t="s">
        <v>9398</v>
      </c>
      <c r="AL415" s="61">
        <v>43126.42669521991</v>
      </c>
      <c r="AM415">
        <v>0</v>
      </c>
      <c r="AN415" t="s">
        <v>9383</v>
      </c>
      <c r="AO415" t="s">
        <v>9383</v>
      </c>
      <c r="AP415">
        <v>0</v>
      </c>
      <c r="AQ415">
        <v>0</v>
      </c>
    </row>
    <row r="416" spans="27:43" x14ac:dyDescent="0.35">
      <c r="AA416" s="32" t="str">
        <f t="shared" si="33"/>
        <v>KIN1CUNO</v>
      </c>
      <c r="AB416" s="32" t="b">
        <f t="shared" si="34"/>
        <v>1</v>
      </c>
      <c r="AC416" t="s">
        <v>14</v>
      </c>
      <c r="AD416" t="s">
        <v>9651</v>
      </c>
      <c r="AE416" t="s">
        <v>9652</v>
      </c>
      <c r="AF416" t="s">
        <v>9383</v>
      </c>
      <c r="AG416" s="61">
        <v>0</v>
      </c>
      <c r="AH416" s="61">
        <v>43126.426696215276</v>
      </c>
      <c r="AI416" s="142" t="s">
        <v>12689</v>
      </c>
      <c r="AJ416" t="s">
        <v>9398</v>
      </c>
      <c r="AK416" t="s">
        <v>9398</v>
      </c>
      <c r="AL416" s="61">
        <v>43126.426696215276</v>
      </c>
      <c r="AM416">
        <v>0</v>
      </c>
      <c r="AN416" t="s">
        <v>9383</v>
      </c>
      <c r="AO416" t="s">
        <v>9383</v>
      </c>
      <c r="AP416">
        <v>0</v>
      </c>
      <c r="AQ416">
        <v>0</v>
      </c>
    </row>
    <row r="417" spans="27:43" x14ac:dyDescent="0.35">
      <c r="AA417" s="32" t="str">
        <f t="shared" si="33"/>
        <v>KIN1CUSC</v>
      </c>
      <c r="AB417" s="32" t="b">
        <f t="shared" si="34"/>
        <v>1</v>
      </c>
      <c r="AC417" t="s">
        <v>14</v>
      </c>
      <c r="AD417" t="s">
        <v>9653</v>
      </c>
      <c r="AE417" t="s">
        <v>9654</v>
      </c>
      <c r="AF417" t="s">
        <v>9383</v>
      </c>
      <c r="AG417" s="61">
        <v>0</v>
      </c>
      <c r="AH417" s="61">
        <v>43126.42669699074</v>
      </c>
      <c r="AI417" s="61" t="s">
        <v>12690</v>
      </c>
      <c r="AJ417" t="s">
        <v>9398</v>
      </c>
      <c r="AK417" t="s">
        <v>9398</v>
      </c>
      <c r="AL417" s="61">
        <v>43126.42669699074</v>
      </c>
      <c r="AM417">
        <v>0</v>
      </c>
      <c r="AN417" t="s">
        <v>9383</v>
      </c>
      <c r="AO417" t="s">
        <v>9383</v>
      </c>
      <c r="AP417">
        <v>0</v>
      </c>
      <c r="AQ417">
        <v>0</v>
      </c>
    </row>
    <row r="418" spans="27:43" x14ac:dyDescent="0.35">
      <c r="AA418" s="32" t="str">
        <f t="shared" si="33"/>
        <v>KIN1CUSJ</v>
      </c>
      <c r="AB418" s="32" t="b">
        <f t="shared" si="34"/>
        <v>1</v>
      </c>
      <c r="AC418" t="s">
        <v>14</v>
      </c>
      <c r="AD418" t="s">
        <v>3293</v>
      </c>
      <c r="AE418" t="s">
        <v>3294</v>
      </c>
      <c r="AF418" t="s">
        <v>9383</v>
      </c>
      <c r="AG418" s="61">
        <v>0</v>
      </c>
      <c r="AH418" s="61">
        <v>43126.426695289352</v>
      </c>
      <c r="AI418" s="61" t="s">
        <v>12691</v>
      </c>
      <c r="AJ418" t="s">
        <v>9398</v>
      </c>
      <c r="AK418" t="s">
        <v>9398</v>
      </c>
      <c r="AL418" s="61">
        <v>43126.426695289352</v>
      </c>
      <c r="AM418">
        <v>0</v>
      </c>
      <c r="AN418" t="s">
        <v>9383</v>
      </c>
      <c r="AO418" t="s">
        <v>9383</v>
      </c>
      <c r="AP418">
        <v>0</v>
      </c>
      <c r="AQ418">
        <v>0</v>
      </c>
    </row>
    <row r="419" spans="27:43" x14ac:dyDescent="0.35">
      <c r="AA419" s="32" t="str">
        <f t="shared" si="33"/>
        <v>KIN1CUSO</v>
      </c>
      <c r="AB419" s="32" t="b">
        <f t="shared" si="34"/>
        <v>1</v>
      </c>
      <c r="AC419" t="s">
        <v>14</v>
      </c>
      <c r="AD419" t="s">
        <v>9655</v>
      </c>
      <c r="AE419" t="s">
        <v>9656</v>
      </c>
      <c r="AF419" t="s">
        <v>9383</v>
      </c>
      <c r="AG419" s="61">
        <v>0</v>
      </c>
      <c r="AH419" s="61">
        <v>43126.426696331022</v>
      </c>
      <c r="AI419" s="61" t="s">
        <v>12692</v>
      </c>
      <c r="AJ419" t="s">
        <v>9398</v>
      </c>
      <c r="AK419" t="s">
        <v>9398</v>
      </c>
      <c r="AL419" s="61">
        <v>43126.426696331022</v>
      </c>
      <c r="AM419">
        <v>0</v>
      </c>
      <c r="AN419" t="s">
        <v>9383</v>
      </c>
      <c r="AO419" t="s">
        <v>9383</v>
      </c>
      <c r="AP419">
        <v>0</v>
      </c>
      <c r="AQ419">
        <v>0</v>
      </c>
    </row>
    <row r="420" spans="27:43" x14ac:dyDescent="0.35">
      <c r="AA420" s="32" t="str">
        <f t="shared" si="33"/>
        <v>KIN1CUTC</v>
      </c>
      <c r="AB420" s="32" t="b">
        <f t="shared" si="34"/>
        <v>1</v>
      </c>
      <c r="AC420" t="s">
        <v>14</v>
      </c>
      <c r="AD420" t="s">
        <v>3295</v>
      </c>
      <c r="AE420" t="s">
        <v>9657</v>
      </c>
      <c r="AF420" t="s">
        <v>9383</v>
      </c>
      <c r="AG420" s="61">
        <v>0</v>
      </c>
      <c r="AH420" s="61">
        <v>43126.426697141207</v>
      </c>
      <c r="AI420" s="61" t="s">
        <v>12693</v>
      </c>
      <c r="AJ420" t="s">
        <v>9398</v>
      </c>
      <c r="AK420" t="s">
        <v>9398</v>
      </c>
      <c r="AL420" s="61">
        <v>43126.426697141207</v>
      </c>
      <c r="AM420">
        <v>0</v>
      </c>
      <c r="AN420" t="s">
        <v>9383</v>
      </c>
      <c r="AO420" t="s">
        <v>9383</v>
      </c>
      <c r="AP420">
        <v>0</v>
      </c>
      <c r="AQ420">
        <v>0</v>
      </c>
    </row>
    <row r="421" spans="27:43" x14ac:dyDescent="0.35">
      <c r="AA421" s="32" t="str">
        <f t="shared" si="33"/>
        <v>KIN1CUTJ</v>
      </c>
      <c r="AB421" s="32" t="b">
        <f t="shared" si="34"/>
        <v>1</v>
      </c>
      <c r="AC421" t="s">
        <v>14</v>
      </c>
      <c r="AD421" t="s">
        <v>3296</v>
      </c>
      <c r="AE421" t="s">
        <v>9658</v>
      </c>
      <c r="AF421" t="s">
        <v>9383</v>
      </c>
      <c r="AG421" s="61">
        <v>0</v>
      </c>
      <c r="AH421" s="61">
        <v>43126.426695486109</v>
      </c>
      <c r="AI421" s="61" t="s">
        <v>12694</v>
      </c>
      <c r="AJ421" t="s">
        <v>9398</v>
      </c>
      <c r="AK421" t="s">
        <v>9398</v>
      </c>
      <c r="AL421" s="61">
        <v>43126.426695486109</v>
      </c>
      <c r="AM421">
        <v>0</v>
      </c>
      <c r="AN421" t="s">
        <v>9383</v>
      </c>
      <c r="AO421" t="s">
        <v>9383</v>
      </c>
      <c r="AP421">
        <v>0</v>
      </c>
      <c r="AQ421">
        <v>0</v>
      </c>
    </row>
    <row r="422" spans="27:43" x14ac:dyDescent="0.35">
      <c r="AA422" s="32" t="str">
        <f t="shared" si="33"/>
        <v>KIN1CUTO</v>
      </c>
      <c r="AB422" s="32" t="b">
        <f t="shared" si="34"/>
        <v>1</v>
      </c>
      <c r="AC422" t="s">
        <v>14</v>
      </c>
      <c r="AD422" t="s">
        <v>9659</v>
      </c>
      <c r="AE422" t="s">
        <v>9660</v>
      </c>
      <c r="AF422" t="s">
        <v>9383</v>
      </c>
      <c r="AG422" s="61">
        <v>0</v>
      </c>
      <c r="AH422" s="61">
        <v>43126.42669641204</v>
      </c>
      <c r="AI422" s="61" t="s">
        <v>12695</v>
      </c>
      <c r="AJ422" t="s">
        <v>9398</v>
      </c>
      <c r="AK422" t="s">
        <v>9398</v>
      </c>
      <c r="AL422" s="61">
        <v>43126.42669641204</v>
      </c>
      <c r="AM422">
        <v>0</v>
      </c>
      <c r="AN422" t="s">
        <v>9383</v>
      </c>
      <c r="AO422" t="s">
        <v>9383</v>
      </c>
      <c r="AP422">
        <v>0</v>
      </c>
      <c r="AQ422">
        <v>0</v>
      </c>
    </row>
    <row r="423" spans="27:43" x14ac:dyDescent="0.35">
      <c r="AA423" s="32" t="str">
        <f t="shared" si="33"/>
        <v>KIN1CUXJ</v>
      </c>
      <c r="AB423" s="32" t="b">
        <f t="shared" si="34"/>
        <v>1</v>
      </c>
      <c r="AC423" t="s">
        <v>14</v>
      </c>
      <c r="AD423" t="s">
        <v>9661</v>
      </c>
      <c r="AE423" t="s">
        <v>9662</v>
      </c>
      <c r="AF423" t="s">
        <v>9383</v>
      </c>
      <c r="AG423" s="61">
        <v>0</v>
      </c>
      <c r="AH423" s="61">
        <v>43126.473266319445</v>
      </c>
      <c r="AI423" s="61" t="s">
        <v>12696</v>
      </c>
      <c r="AJ423" t="s">
        <v>9398</v>
      </c>
      <c r="AK423" t="s">
        <v>9398</v>
      </c>
      <c r="AL423" s="61">
        <v>43126.473266319445</v>
      </c>
      <c r="AM423">
        <v>0</v>
      </c>
      <c r="AN423" t="s">
        <v>9383</v>
      </c>
      <c r="AO423" t="s">
        <v>9383</v>
      </c>
      <c r="AP423">
        <v>0</v>
      </c>
      <c r="AQ423">
        <v>0</v>
      </c>
    </row>
    <row r="424" spans="27:43" x14ac:dyDescent="0.35">
      <c r="AA424" s="32" t="str">
        <f t="shared" si="33"/>
        <v>KIN1CW1C</v>
      </c>
      <c r="AB424" s="32" t="b">
        <f t="shared" si="34"/>
        <v>1</v>
      </c>
      <c r="AC424" t="s">
        <v>14</v>
      </c>
      <c r="AD424" t="s">
        <v>9663</v>
      </c>
      <c r="AE424" t="s">
        <v>9664</v>
      </c>
      <c r="AF424" t="s">
        <v>9383</v>
      </c>
      <c r="AG424" s="61">
        <v>0</v>
      </c>
      <c r="AH424" s="61">
        <v>43126.426697337964</v>
      </c>
      <c r="AI424" s="142" t="s">
        <v>12697</v>
      </c>
      <c r="AJ424" t="s">
        <v>9398</v>
      </c>
      <c r="AK424" t="s">
        <v>9398</v>
      </c>
      <c r="AL424" s="61">
        <v>43126.426697337964</v>
      </c>
      <c r="AM424">
        <v>0</v>
      </c>
      <c r="AN424" t="s">
        <v>9383</v>
      </c>
      <c r="AO424" t="s">
        <v>9383</v>
      </c>
      <c r="AP424">
        <v>0</v>
      </c>
      <c r="AQ424">
        <v>0</v>
      </c>
    </row>
    <row r="425" spans="27:43" x14ac:dyDescent="0.35">
      <c r="AA425" s="32" t="str">
        <f t="shared" si="33"/>
        <v>KIN1CW1J</v>
      </c>
      <c r="AB425" s="32" t="b">
        <f t="shared" si="34"/>
        <v>1</v>
      </c>
      <c r="AC425" t="s">
        <v>14</v>
      </c>
      <c r="AD425" t="s">
        <v>9665</v>
      </c>
      <c r="AE425" t="s">
        <v>9666</v>
      </c>
      <c r="AF425" t="s">
        <v>9383</v>
      </c>
      <c r="AG425" s="61">
        <v>0</v>
      </c>
      <c r="AH425" s="61">
        <v>43126.426695752314</v>
      </c>
      <c r="AI425" s="61" t="s">
        <v>12698</v>
      </c>
      <c r="AJ425" t="s">
        <v>9398</v>
      </c>
      <c r="AK425" t="s">
        <v>9398</v>
      </c>
      <c r="AL425" s="61">
        <v>43126.426695752314</v>
      </c>
      <c r="AM425">
        <v>0</v>
      </c>
      <c r="AN425" t="s">
        <v>9383</v>
      </c>
      <c r="AO425" t="s">
        <v>9383</v>
      </c>
      <c r="AP425">
        <v>0</v>
      </c>
      <c r="AQ425">
        <v>0</v>
      </c>
    </row>
    <row r="426" spans="27:43" x14ac:dyDescent="0.35">
      <c r="AA426" s="32" t="str">
        <f t="shared" si="33"/>
        <v>KIN1CW1O</v>
      </c>
      <c r="AB426" s="32" t="b">
        <f t="shared" si="34"/>
        <v>1</v>
      </c>
      <c r="AC426" t="s">
        <v>14</v>
      </c>
      <c r="AD426" t="s">
        <v>9667</v>
      </c>
      <c r="AE426" t="s">
        <v>9668</v>
      </c>
      <c r="AF426" t="s">
        <v>9383</v>
      </c>
      <c r="AG426" s="61">
        <v>0</v>
      </c>
      <c r="AH426" s="61">
        <v>43126.426696678238</v>
      </c>
      <c r="AI426" s="61" t="s">
        <v>12699</v>
      </c>
      <c r="AJ426" t="s">
        <v>9398</v>
      </c>
      <c r="AK426" t="s">
        <v>9398</v>
      </c>
      <c r="AL426" s="61">
        <v>43126.426696678238</v>
      </c>
      <c r="AM426">
        <v>0</v>
      </c>
      <c r="AN426" t="s">
        <v>9383</v>
      </c>
      <c r="AO426" t="s">
        <v>9383</v>
      </c>
      <c r="AP426">
        <v>0</v>
      </c>
      <c r="AQ426">
        <v>0</v>
      </c>
    </row>
    <row r="427" spans="27:43" x14ac:dyDescent="0.35">
      <c r="AA427" s="32" t="str">
        <f t="shared" si="33"/>
        <v>KIN1CW2J</v>
      </c>
      <c r="AB427" s="32" t="b">
        <f t="shared" si="34"/>
        <v>1</v>
      </c>
      <c r="AC427" t="s">
        <v>14</v>
      </c>
      <c r="AD427" t="s">
        <v>9669</v>
      </c>
      <c r="AE427" t="s">
        <v>9670</v>
      </c>
      <c r="AF427" t="s">
        <v>9383</v>
      </c>
      <c r="AG427" s="61">
        <v>0</v>
      </c>
      <c r="AH427" s="61">
        <v>43126.426695833332</v>
      </c>
      <c r="AI427" s="61" t="s">
        <v>12700</v>
      </c>
      <c r="AJ427" t="s">
        <v>9398</v>
      </c>
      <c r="AK427" t="s">
        <v>9398</v>
      </c>
      <c r="AL427" s="61">
        <v>43126.426695833332</v>
      </c>
      <c r="AM427">
        <v>0</v>
      </c>
      <c r="AN427" t="s">
        <v>9383</v>
      </c>
      <c r="AO427" t="s">
        <v>9383</v>
      </c>
      <c r="AP427">
        <v>0</v>
      </c>
      <c r="AQ427">
        <v>0</v>
      </c>
    </row>
    <row r="428" spans="27:43" x14ac:dyDescent="0.35">
      <c r="AA428" s="32" t="str">
        <f t="shared" si="33"/>
        <v>KIN1CW3C</v>
      </c>
      <c r="AB428" s="32" t="b">
        <f t="shared" si="34"/>
        <v>1</v>
      </c>
      <c r="AC428" t="s">
        <v>14</v>
      </c>
      <c r="AD428" t="s">
        <v>9671</v>
      </c>
      <c r="AE428" t="s">
        <v>9672</v>
      </c>
      <c r="AF428" t="s">
        <v>9383</v>
      </c>
      <c r="AG428" s="61">
        <v>0</v>
      </c>
      <c r="AH428" s="61">
        <v>43126.426697453702</v>
      </c>
      <c r="AI428" s="61" t="s">
        <v>12701</v>
      </c>
      <c r="AJ428" t="s">
        <v>9398</v>
      </c>
      <c r="AK428" t="s">
        <v>9398</v>
      </c>
      <c r="AL428" s="61">
        <v>43126.426697453702</v>
      </c>
      <c r="AM428">
        <v>0</v>
      </c>
      <c r="AN428" t="s">
        <v>9383</v>
      </c>
      <c r="AO428" t="s">
        <v>9383</v>
      </c>
      <c r="AP428">
        <v>0</v>
      </c>
      <c r="AQ428">
        <v>0</v>
      </c>
    </row>
    <row r="429" spans="27:43" x14ac:dyDescent="0.35">
      <c r="AA429" s="32" t="str">
        <f t="shared" si="33"/>
        <v>KIN1CW3J</v>
      </c>
      <c r="AB429" s="32" t="b">
        <f t="shared" si="34"/>
        <v>1</v>
      </c>
      <c r="AC429" t="s">
        <v>14</v>
      </c>
      <c r="AD429" t="s">
        <v>9673</v>
      </c>
      <c r="AE429" t="s">
        <v>9674</v>
      </c>
      <c r="AF429" t="s">
        <v>9383</v>
      </c>
      <c r="AG429" s="61">
        <v>0</v>
      </c>
      <c r="AH429" s="61">
        <v>43126.426695949071</v>
      </c>
      <c r="AI429" s="61" t="s">
        <v>12702</v>
      </c>
      <c r="AJ429" t="s">
        <v>9398</v>
      </c>
      <c r="AK429" t="s">
        <v>9398</v>
      </c>
      <c r="AL429" s="61">
        <v>43126.426695949071</v>
      </c>
      <c r="AM429">
        <v>0</v>
      </c>
      <c r="AN429" t="s">
        <v>9383</v>
      </c>
      <c r="AO429" t="s">
        <v>9383</v>
      </c>
      <c r="AP429">
        <v>0</v>
      </c>
      <c r="AQ429">
        <v>0</v>
      </c>
    </row>
    <row r="430" spans="27:43" x14ac:dyDescent="0.35">
      <c r="AA430" s="32" t="str">
        <f t="shared" si="33"/>
        <v>KIN1CW5J</v>
      </c>
      <c r="AB430" s="32" t="b">
        <f t="shared" si="34"/>
        <v>1</v>
      </c>
      <c r="AC430" t="s">
        <v>14</v>
      </c>
      <c r="AD430" t="s">
        <v>9675</v>
      </c>
      <c r="AE430" t="s">
        <v>9676</v>
      </c>
      <c r="AF430" t="s">
        <v>9383</v>
      </c>
      <c r="AG430" s="61">
        <v>0</v>
      </c>
      <c r="AH430" s="61">
        <v>43126.426696030096</v>
      </c>
      <c r="AI430" s="61" t="s">
        <v>12703</v>
      </c>
      <c r="AJ430" t="s">
        <v>9398</v>
      </c>
      <c r="AK430" t="s">
        <v>9398</v>
      </c>
      <c r="AL430" s="61">
        <v>43126.426696030096</v>
      </c>
      <c r="AM430">
        <v>0</v>
      </c>
      <c r="AN430" t="s">
        <v>9383</v>
      </c>
      <c r="AO430" t="s">
        <v>9383</v>
      </c>
      <c r="AP430">
        <v>0</v>
      </c>
      <c r="AQ430">
        <v>0</v>
      </c>
    </row>
    <row r="431" spans="27:43" x14ac:dyDescent="0.35">
      <c r="AA431" s="32" t="str">
        <f t="shared" si="33"/>
        <v>KIN1IBKJ</v>
      </c>
      <c r="AB431" s="32" t="b">
        <f t="shared" si="34"/>
        <v>1</v>
      </c>
      <c r="AC431" t="s">
        <v>14</v>
      </c>
      <c r="AD431" t="s">
        <v>3297</v>
      </c>
      <c r="AE431" t="s">
        <v>3298</v>
      </c>
      <c r="AF431" t="s">
        <v>9383</v>
      </c>
      <c r="AG431" s="61">
        <v>0</v>
      </c>
      <c r="AH431" s="61">
        <v>43127.39981072917</v>
      </c>
      <c r="AI431" s="61" t="s">
        <v>12704</v>
      </c>
      <c r="AJ431" t="s">
        <v>9398</v>
      </c>
      <c r="AK431" t="s">
        <v>9398</v>
      </c>
      <c r="AL431" s="61">
        <v>43127.39981072917</v>
      </c>
      <c r="AM431">
        <v>0</v>
      </c>
      <c r="AN431" t="s">
        <v>9383</v>
      </c>
      <c r="AO431" t="s">
        <v>9383</v>
      </c>
      <c r="AP431">
        <v>0</v>
      </c>
      <c r="AQ431">
        <v>0</v>
      </c>
    </row>
    <row r="432" spans="27:43" x14ac:dyDescent="0.35">
      <c r="AA432" s="32" t="str">
        <f t="shared" si="33"/>
        <v>KIN1VBBJ</v>
      </c>
      <c r="AB432" s="32" t="b">
        <f t="shared" si="34"/>
        <v>1</v>
      </c>
      <c r="AC432" t="s">
        <v>14</v>
      </c>
      <c r="AD432" t="s">
        <v>3301</v>
      </c>
      <c r="AE432" t="s">
        <v>3302</v>
      </c>
      <c r="AF432" t="s">
        <v>9383</v>
      </c>
      <c r="AG432" s="61">
        <v>0</v>
      </c>
      <c r="AH432" s="61">
        <v>43127.399835266202</v>
      </c>
      <c r="AI432" s="61" t="s">
        <v>12705</v>
      </c>
      <c r="AJ432" t="s">
        <v>9398</v>
      </c>
      <c r="AK432" t="s">
        <v>9398</v>
      </c>
      <c r="AL432" s="61">
        <v>43127.399835266202</v>
      </c>
      <c r="AM432">
        <v>0</v>
      </c>
      <c r="AN432" t="s">
        <v>9383</v>
      </c>
      <c r="AO432" t="s">
        <v>9383</v>
      </c>
      <c r="AP432">
        <v>0</v>
      </c>
      <c r="AQ432">
        <v>0</v>
      </c>
    </row>
    <row r="433" spans="27:43" x14ac:dyDescent="0.35">
      <c r="AA433" s="32" t="str">
        <f t="shared" si="33"/>
        <v>KIN1VDGJ</v>
      </c>
      <c r="AB433" s="32" t="b">
        <f t="shared" si="34"/>
        <v>1</v>
      </c>
      <c r="AC433" t="s">
        <v>14</v>
      </c>
      <c r="AD433" t="s">
        <v>3317</v>
      </c>
      <c r="AE433" t="s">
        <v>3318</v>
      </c>
      <c r="AF433" t="s">
        <v>9383</v>
      </c>
      <c r="AG433" s="61">
        <v>0</v>
      </c>
      <c r="AH433" s="61">
        <v>43127.399835416669</v>
      </c>
      <c r="AI433" s="61" t="s">
        <v>12706</v>
      </c>
      <c r="AJ433" t="s">
        <v>9398</v>
      </c>
      <c r="AK433" t="s">
        <v>9398</v>
      </c>
      <c r="AL433" s="61">
        <v>43127.399835416669</v>
      </c>
      <c r="AM433">
        <v>0</v>
      </c>
      <c r="AN433" t="s">
        <v>9383</v>
      </c>
      <c r="AO433" t="s">
        <v>9383</v>
      </c>
      <c r="AP433">
        <v>0</v>
      </c>
      <c r="AQ433">
        <v>0</v>
      </c>
    </row>
    <row r="434" spans="27:43" x14ac:dyDescent="0.35">
      <c r="AA434" s="32" t="str">
        <f t="shared" si="33"/>
        <v>KIN1VFCJ</v>
      </c>
      <c r="AB434" s="32" t="b">
        <f t="shared" si="34"/>
        <v>1</v>
      </c>
      <c r="AC434" t="s">
        <v>14</v>
      </c>
      <c r="AD434" t="s">
        <v>3369</v>
      </c>
      <c r="AE434" t="s">
        <v>3370</v>
      </c>
      <c r="AF434" t="s">
        <v>9383</v>
      </c>
      <c r="AG434" s="61">
        <v>0</v>
      </c>
      <c r="AH434" s="61">
        <v>43127.399835567128</v>
      </c>
      <c r="AI434" s="61" t="s">
        <v>12707</v>
      </c>
      <c r="AJ434" t="s">
        <v>9398</v>
      </c>
      <c r="AK434" t="s">
        <v>9398</v>
      </c>
      <c r="AL434" s="61">
        <v>43127.399835567128</v>
      </c>
      <c r="AM434">
        <v>0</v>
      </c>
      <c r="AN434" t="s">
        <v>9383</v>
      </c>
      <c r="AO434" t="s">
        <v>9383</v>
      </c>
      <c r="AP434">
        <v>0</v>
      </c>
      <c r="AQ434">
        <v>0</v>
      </c>
    </row>
    <row r="435" spans="27:43" x14ac:dyDescent="0.35">
      <c r="AA435" s="32" t="str">
        <f t="shared" si="33"/>
        <v>KIN1VFGJ</v>
      </c>
      <c r="AB435" s="32" t="b">
        <f t="shared" si="34"/>
        <v>1</v>
      </c>
      <c r="AC435" t="s">
        <v>14</v>
      </c>
      <c r="AD435" t="s">
        <v>3321</v>
      </c>
      <c r="AE435" t="s">
        <v>3322</v>
      </c>
      <c r="AF435" t="s">
        <v>9383</v>
      </c>
      <c r="AG435" s="61">
        <v>0</v>
      </c>
      <c r="AH435" s="61">
        <v>43127.399835729164</v>
      </c>
      <c r="AI435" s="61" t="s">
        <v>12708</v>
      </c>
      <c r="AJ435" t="s">
        <v>9398</v>
      </c>
      <c r="AK435" t="s">
        <v>9398</v>
      </c>
      <c r="AL435" s="61">
        <v>43127.399835729164</v>
      </c>
      <c r="AM435">
        <v>0</v>
      </c>
      <c r="AN435" t="s">
        <v>9383</v>
      </c>
      <c r="AO435" t="s">
        <v>9383</v>
      </c>
      <c r="AP435">
        <v>0</v>
      </c>
      <c r="AQ435">
        <v>0</v>
      </c>
    </row>
    <row r="436" spans="27:43" x14ac:dyDescent="0.35">
      <c r="AA436" s="32" t="str">
        <f t="shared" si="33"/>
        <v>KIN1VFKJ</v>
      </c>
      <c r="AB436" s="32" t="b">
        <f t="shared" si="34"/>
        <v>1</v>
      </c>
      <c r="AC436" t="s">
        <v>14</v>
      </c>
      <c r="AD436" t="s">
        <v>3323</v>
      </c>
      <c r="AE436" t="s">
        <v>3324</v>
      </c>
      <c r="AF436" t="s">
        <v>9383</v>
      </c>
      <c r="AG436" s="61">
        <v>0</v>
      </c>
      <c r="AH436" s="61">
        <v>43127.399835879631</v>
      </c>
      <c r="AI436" s="61" t="s">
        <v>12709</v>
      </c>
      <c r="AJ436" t="s">
        <v>9398</v>
      </c>
      <c r="AK436" t="s">
        <v>9398</v>
      </c>
      <c r="AL436" s="61">
        <v>43127.399835879631</v>
      </c>
      <c r="AM436">
        <v>0</v>
      </c>
      <c r="AN436" t="s">
        <v>9383</v>
      </c>
      <c r="AO436" t="s">
        <v>9383</v>
      </c>
      <c r="AP436">
        <v>0</v>
      </c>
      <c r="AQ436">
        <v>0</v>
      </c>
    </row>
    <row r="437" spans="27:43" x14ac:dyDescent="0.35">
      <c r="AA437" s="32" t="str">
        <f t="shared" si="33"/>
        <v>KIN1VFNJ</v>
      </c>
      <c r="AB437" s="32" t="b">
        <f t="shared" si="34"/>
        <v>1</v>
      </c>
      <c r="AC437" t="s">
        <v>14</v>
      </c>
      <c r="AD437" t="s">
        <v>3371</v>
      </c>
      <c r="AE437" t="s">
        <v>3372</v>
      </c>
      <c r="AF437" t="s">
        <v>9383</v>
      </c>
      <c r="AG437" s="61">
        <v>0</v>
      </c>
      <c r="AH437" s="61">
        <v>43127.399835995369</v>
      </c>
      <c r="AI437" s="61" t="s">
        <v>12710</v>
      </c>
      <c r="AJ437" t="s">
        <v>9398</v>
      </c>
      <c r="AK437" t="s">
        <v>9398</v>
      </c>
      <c r="AL437" s="61">
        <v>43127.399835995369</v>
      </c>
      <c r="AM437">
        <v>0</v>
      </c>
      <c r="AN437" t="s">
        <v>9383</v>
      </c>
      <c r="AO437" t="s">
        <v>9383</v>
      </c>
      <c r="AP437">
        <v>0</v>
      </c>
      <c r="AQ437">
        <v>0</v>
      </c>
    </row>
    <row r="438" spans="27:43" x14ac:dyDescent="0.35">
      <c r="AA438" s="32" t="str">
        <f t="shared" si="33"/>
        <v>KIN1VFTJ</v>
      </c>
      <c r="AB438" s="32" t="b">
        <f t="shared" si="34"/>
        <v>1</v>
      </c>
      <c r="AC438" t="s">
        <v>14</v>
      </c>
      <c r="AD438" t="s">
        <v>3325</v>
      </c>
      <c r="AE438" t="s">
        <v>3326</v>
      </c>
      <c r="AF438" t="s">
        <v>9383</v>
      </c>
      <c r="AG438" s="61">
        <v>0</v>
      </c>
      <c r="AH438" s="61">
        <v>43127.399836111108</v>
      </c>
      <c r="AI438" s="61" t="s">
        <v>12711</v>
      </c>
      <c r="AJ438" t="s">
        <v>9398</v>
      </c>
      <c r="AK438" t="s">
        <v>9398</v>
      </c>
      <c r="AL438" s="61">
        <v>43127.399836111108</v>
      </c>
      <c r="AM438">
        <v>0</v>
      </c>
      <c r="AN438" t="s">
        <v>9383</v>
      </c>
      <c r="AO438" t="s">
        <v>9383</v>
      </c>
      <c r="AP438">
        <v>0</v>
      </c>
      <c r="AQ438">
        <v>0</v>
      </c>
    </row>
    <row r="439" spans="27:43" x14ac:dyDescent="0.35">
      <c r="AA439" s="32" t="str">
        <f t="shared" si="33"/>
        <v>KIN1VMKJ</v>
      </c>
      <c r="AB439" s="32" t="b">
        <f t="shared" si="34"/>
        <v>1</v>
      </c>
      <c r="AC439" t="s">
        <v>14</v>
      </c>
      <c r="AD439" t="s">
        <v>3373</v>
      </c>
      <c r="AE439" t="s">
        <v>3374</v>
      </c>
      <c r="AF439" t="s">
        <v>9383</v>
      </c>
      <c r="AG439" s="61">
        <v>0</v>
      </c>
      <c r="AH439" s="61">
        <v>43127.399836261575</v>
      </c>
      <c r="AI439" s="61" t="s">
        <v>12712</v>
      </c>
      <c r="AJ439" t="s">
        <v>9398</v>
      </c>
      <c r="AK439" t="s">
        <v>9398</v>
      </c>
      <c r="AL439" s="61">
        <v>43127.399836261575</v>
      </c>
      <c r="AM439">
        <v>0</v>
      </c>
      <c r="AN439" t="s">
        <v>9383</v>
      </c>
      <c r="AO439" t="s">
        <v>9383</v>
      </c>
      <c r="AP439">
        <v>0</v>
      </c>
      <c r="AQ439">
        <v>0</v>
      </c>
    </row>
    <row r="440" spans="27:43" x14ac:dyDescent="0.35">
      <c r="AA440" s="32" t="str">
        <f t="shared" si="33"/>
        <v>KIN1VNPN</v>
      </c>
      <c r="AB440" s="32" t="b">
        <f t="shared" si="34"/>
        <v>1</v>
      </c>
      <c r="AC440" t="s">
        <v>14</v>
      </c>
      <c r="AD440" t="s">
        <v>3333</v>
      </c>
      <c r="AE440" t="s">
        <v>3334</v>
      </c>
      <c r="AF440" t="s">
        <v>9383</v>
      </c>
      <c r="AG440" s="61">
        <v>0</v>
      </c>
      <c r="AH440" s="61">
        <v>43127.399836377313</v>
      </c>
      <c r="AI440" s="61" t="s">
        <v>12713</v>
      </c>
      <c r="AJ440" t="s">
        <v>9398</v>
      </c>
      <c r="AK440" t="s">
        <v>9398</v>
      </c>
      <c r="AL440" s="61">
        <v>43127.399836377313</v>
      </c>
      <c r="AM440">
        <v>0</v>
      </c>
      <c r="AN440" t="s">
        <v>9383</v>
      </c>
      <c r="AO440" t="s">
        <v>9383</v>
      </c>
      <c r="AP440">
        <v>0</v>
      </c>
      <c r="AQ440">
        <v>0</v>
      </c>
    </row>
    <row r="441" spans="27:43" x14ac:dyDescent="0.35">
      <c r="AA441" s="32" t="str">
        <f t="shared" si="33"/>
        <v>KIN1VNZN</v>
      </c>
      <c r="AB441" s="32" t="b">
        <f t="shared" si="34"/>
        <v>1</v>
      </c>
      <c r="AC441" t="s">
        <v>14</v>
      </c>
      <c r="AD441" t="s">
        <v>3335</v>
      </c>
      <c r="AE441" t="s">
        <v>3336</v>
      </c>
      <c r="AF441" t="s">
        <v>9383</v>
      </c>
      <c r="AG441" s="61">
        <v>0</v>
      </c>
      <c r="AH441" s="61">
        <v>43127.399836539349</v>
      </c>
      <c r="AI441" s="61" t="s">
        <v>12714</v>
      </c>
      <c r="AJ441" t="s">
        <v>9398</v>
      </c>
      <c r="AK441" t="s">
        <v>9398</v>
      </c>
      <c r="AL441" s="61">
        <v>43127.399836539349</v>
      </c>
      <c r="AM441">
        <v>0</v>
      </c>
      <c r="AN441" t="s">
        <v>9383</v>
      </c>
      <c r="AO441" t="s">
        <v>9383</v>
      </c>
      <c r="AP441">
        <v>0</v>
      </c>
      <c r="AQ441">
        <v>0</v>
      </c>
    </row>
    <row r="442" spans="27:43" x14ac:dyDescent="0.35">
      <c r="AA442" s="32" t="str">
        <f t="shared" si="33"/>
        <v>KIN1VPGJ</v>
      </c>
      <c r="AB442" s="32" t="b">
        <f t="shared" si="34"/>
        <v>1</v>
      </c>
      <c r="AC442" t="s">
        <v>14</v>
      </c>
      <c r="AD442" t="s">
        <v>3375</v>
      </c>
      <c r="AE442" t="s">
        <v>3376</v>
      </c>
      <c r="AF442" t="s">
        <v>9383</v>
      </c>
      <c r="AG442" s="61">
        <v>0</v>
      </c>
      <c r="AH442" s="61">
        <v>43127.399836655095</v>
      </c>
      <c r="AI442" s="61" t="s">
        <v>12715</v>
      </c>
      <c r="AJ442" t="s">
        <v>9398</v>
      </c>
      <c r="AK442" t="s">
        <v>9398</v>
      </c>
      <c r="AL442" s="61">
        <v>43127.399836655095</v>
      </c>
      <c r="AM442">
        <v>0</v>
      </c>
      <c r="AN442" t="s">
        <v>9383</v>
      </c>
      <c r="AO442" t="s">
        <v>9383</v>
      </c>
      <c r="AP442">
        <v>0</v>
      </c>
      <c r="AQ442">
        <v>0</v>
      </c>
    </row>
    <row r="443" spans="27:43" x14ac:dyDescent="0.35">
      <c r="AA443" s="32" t="str">
        <f t="shared" si="33"/>
        <v>KIN1VRKJ</v>
      </c>
      <c r="AB443" s="32" t="b">
        <f t="shared" si="34"/>
        <v>1</v>
      </c>
      <c r="AC443" t="s">
        <v>14</v>
      </c>
      <c r="AD443" t="s">
        <v>3339</v>
      </c>
      <c r="AE443" t="s">
        <v>3340</v>
      </c>
      <c r="AF443" t="s">
        <v>9383</v>
      </c>
      <c r="AG443" s="61">
        <v>0</v>
      </c>
      <c r="AH443" s="61">
        <v>43127.399836805555</v>
      </c>
      <c r="AI443" s="61" t="s">
        <v>12716</v>
      </c>
      <c r="AJ443" t="s">
        <v>9398</v>
      </c>
      <c r="AK443" t="s">
        <v>9398</v>
      </c>
      <c r="AL443" s="61">
        <v>43127.399836805555</v>
      </c>
      <c r="AM443">
        <v>0</v>
      </c>
      <c r="AN443" t="s">
        <v>9383</v>
      </c>
      <c r="AO443" t="s">
        <v>9383</v>
      </c>
      <c r="AP443">
        <v>0</v>
      </c>
      <c r="AQ443">
        <v>0</v>
      </c>
    </row>
    <row r="444" spans="27:43" x14ac:dyDescent="0.35">
      <c r="AA444" s="32" t="str">
        <f t="shared" si="33"/>
        <v>KIN1VUGJ</v>
      </c>
      <c r="AB444" s="32" t="b">
        <f t="shared" si="34"/>
        <v>1</v>
      </c>
      <c r="AC444" t="s">
        <v>14</v>
      </c>
      <c r="AD444" t="s">
        <v>3344</v>
      </c>
      <c r="AE444" t="s">
        <v>3345</v>
      </c>
      <c r="AF444" t="s">
        <v>9383</v>
      </c>
      <c r="AG444" s="61">
        <v>0</v>
      </c>
      <c r="AH444" s="61">
        <v>43127.399836921293</v>
      </c>
      <c r="AI444" s="61" t="s">
        <v>12717</v>
      </c>
      <c r="AJ444" t="s">
        <v>9398</v>
      </c>
      <c r="AK444" t="s">
        <v>9398</v>
      </c>
      <c r="AL444" s="61">
        <v>43127.399836921293</v>
      </c>
      <c r="AM444">
        <v>0</v>
      </c>
      <c r="AN444" t="s">
        <v>9383</v>
      </c>
      <c r="AO444" t="s">
        <v>9383</v>
      </c>
      <c r="AP444">
        <v>0</v>
      </c>
      <c r="AQ444">
        <v>0</v>
      </c>
    </row>
    <row r="445" spans="27:43" x14ac:dyDescent="0.35">
      <c r="AA445" s="32" t="str">
        <f t="shared" si="33"/>
        <v>KIN1VUKJ</v>
      </c>
      <c r="AB445" s="32" t="b">
        <f t="shared" si="34"/>
        <v>1</v>
      </c>
      <c r="AC445" t="s">
        <v>14</v>
      </c>
      <c r="AD445" t="s">
        <v>3377</v>
      </c>
      <c r="AE445" t="s">
        <v>3378</v>
      </c>
      <c r="AF445" t="s">
        <v>9383</v>
      </c>
      <c r="AG445" s="61">
        <v>0</v>
      </c>
      <c r="AH445" s="61">
        <v>43127.399837037039</v>
      </c>
      <c r="AI445" s="61" t="s">
        <v>12718</v>
      </c>
      <c r="AJ445" t="s">
        <v>9398</v>
      </c>
      <c r="AK445" t="s">
        <v>9398</v>
      </c>
      <c r="AL445" s="61">
        <v>43127.399837037039</v>
      </c>
      <c r="AM445">
        <v>0</v>
      </c>
      <c r="AN445" t="s">
        <v>9383</v>
      </c>
      <c r="AO445" t="s">
        <v>9383</v>
      </c>
      <c r="AP445">
        <v>0</v>
      </c>
      <c r="AQ445">
        <v>0</v>
      </c>
    </row>
    <row r="446" spans="27:43" x14ac:dyDescent="0.35">
      <c r="AA446" s="32" t="str">
        <f t="shared" si="33"/>
        <v>KIN1VUKN</v>
      </c>
      <c r="AB446" s="32" t="b">
        <f t="shared" si="34"/>
        <v>1</v>
      </c>
      <c r="AC446" t="s">
        <v>14</v>
      </c>
      <c r="AD446" t="s">
        <v>3379</v>
      </c>
      <c r="AE446" t="s">
        <v>3380</v>
      </c>
      <c r="AF446" t="s">
        <v>9383</v>
      </c>
      <c r="AG446" s="61">
        <v>0</v>
      </c>
      <c r="AH446" s="61">
        <v>43127.399837152778</v>
      </c>
      <c r="AI446" s="61" t="s">
        <v>12719</v>
      </c>
      <c r="AJ446" t="s">
        <v>9398</v>
      </c>
      <c r="AK446" t="s">
        <v>9398</v>
      </c>
      <c r="AL446" s="61">
        <v>43127.399837152778</v>
      </c>
      <c r="AM446">
        <v>0</v>
      </c>
      <c r="AN446" t="s">
        <v>9383</v>
      </c>
      <c r="AO446" t="s">
        <v>9383</v>
      </c>
      <c r="AP446">
        <v>0</v>
      </c>
      <c r="AQ446">
        <v>0</v>
      </c>
    </row>
    <row r="447" spans="27:43" x14ac:dyDescent="0.35">
      <c r="AA447" s="32" t="str">
        <f t="shared" si="33"/>
        <v>KIN1VUNJ</v>
      </c>
      <c r="AB447" s="32" t="b">
        <f t="shared" si="34"/>
        <v>1</v>
      </c>
      <c r="AC447" t="s">
        <v>14</v>
      </c>
      <c r="AD447" t="s">
        <v>3346</v>
      </c>
      <c r="AE447" t="s">
        <v>3347</v>
      </c>
      <c r="AF447" t="s">
        <v>9383</v>
      </c>
      <c r="AG447" s="61">
        <v>0</v>
      </c>
      <c r="AH447" s="61">
        <v>43127.399837233796</v>
      </c>
      <c r="AI447" s="61" t="s">
        <v>12720</v>
      </c>
      <c r="AJ447" t="s">
        <v>9398</v>
      </c>
      <c r="AK447" t="s">
        <v>9398</v>
      </c>
      <c r="AL447" s="61">
        <v>43127.399837233796</v>
      </c>
      <c r="AM447">
        <v>0</v>
      </c>
      <c r="AN447" t="s">
        <v>9383</v>
      </c>
      <c r="AO447" t="s">
        <v>9383</v>
      </c>
      <c r="AP447">
        <v>0</v>
      </c>
      <c r="AQ447">
        <v>0</v>
      </c>
    </row>
    <row r="448" spans="27:43" x14ac:dyDescent="0.35">
      <c r="AA448" s="32" t="str">
        <f t="shared" si="33"/>
        <v>KIN1VUSJ</v>
      </c>
      <c r="AB448" s="32" t="b">
        <f t="shared" si="34"/>
        <v>1</v>
      </c>
      <c r="AC448" t="s">
        <v>14</v>
      </c>
      <c r="AD448" t="s">
        <v>3348</v>
      </c>
      <c r="AE448" t="s">
        <v>3349</v>
      </c>
      <c r="AF448" t="s">
        <v>9383</v>
      </c>
      <c r="AG448" s="61">
        <v>0</v>
      </c>
      <c r="AH448" s="61">
        <v>43127.399837349534</v>
      </c>
      <c r="AI448" s="61" t="s">
        <v>12721</v>
      </c>
      <c r="AJ448" t="s">
        <v>9398</v>
      </c>
      <c r="AK448" t="s">
        <v>9398</v>
      </c>
      <c r="AL448" s="61">
        <v>43127.399837349534</v>
      </c>
      <c r="AM448">
        <v>0</v>
      </c>
      <c r="AN448" t="s">
        <v>9383</v>
      </c>
      <c r="AO448" t="s">
        <v>9383</v>
      </c>
      <c r="AP448">
        <v>0</v>
      </c>
      <c r="AQ448">
        <v>0</v>
      </c>
    </row>
    <row r="449" spans="27:43" x14ac:dyDescent="0.35">
      <c r="AA449" s="32" t="str">
        <f t="shared" si="33"/>
        <v>KIN1VUTJ</v>
      </c>
      <c r="AB449" s="32" t="b">
        <f t="shared" si="34"/>
        <v>1</v>
      </c>
      <c r="AC449" t="s">
        <v>14</v>
      </c>
      <c r="AD449" t="s">
        <v>3350</v>
      </c>
      <c r="AE449" t="s">
        <v>3351</v>
      </c>
      <c r="AF449" t="s">
        <v>9383</v>
      </c>
      <c r="AG449" s="61">
        <v>0</v>
      </c>
      <c r="AH449" s="61">
        <v>43127.39983746528</v>
      </c>
      <c r="AI449" s="61" t="s">
        <v>12722</v>
      </c>
      <c r="AJ449" t="s">
        <v>9398</v>
      </c>
      <c r="AK449" t="s">
        <v>9398</v>
      </c>
      <c r="AL449" s="61">
        <v>43127.39983746528</v>
      </c>
      <c r="AM449">
        <v>0</v>
      </c>
      <c r="AN449" t="s">
        <v>9383</v>
      </c>
      <c r="AO449" t="s">
        <v>9383</v>
      </c>
      <c r="AP449">
        <v>0</v>
      </c>
      <c r="AQ449">
        <v>0</v>
      </c>
    </row>
    <row r="450" spans="27:43" x14ac:dyDescent="0.35">
      <c r="AA450" s="32" t="str">
        <f t="shared" si="33"/>
        <v>KIN1VVBJ</v>
      </c>
      <c r="AB450" s="32" t="b">
        <f t="shared" si="34"/>
        <v>1</v>
      </c>
      <c r="AC450" t="s">
        <v>14</v>
      </c>
      <c r="AD450" t="s">
        <v>3381</v>
      </c>
      <c r="AE450" t="s">
        <v>3382</v>
      </c>
      <c r="AF450" t="s">
        <v>9383</v>
      </c>
      <c r="AG450" s="61">
        <v>0</v>
      </c>
      <c r="AH450" s="61">
        <v>43127.399837534722</v>
      </c>
      <c r="AI450" s="61" t="s">
        <v>12723</v>
      </c>
      <c r="AJ450" t="s">
        <v>9398</v>
      </c>
      <c r="AK450" t="s">
        <v>9398</v>
      </c>
      <c r="AL450" s="61">
        <v>43127.399837534722</v>
      </c>
      <c r="AM450">
        <v>0</v>
      </c>
      <c r="AN450" t="s">
        <v>9383</v>
      </c>
      <c r="AO450" t="s">
        <v>9383</v>
      </c>
      <c r="AP450">
        <v>0</v>
      </c>
      <c r="AQ450">
        <v>0</v>
      </c>
    </row>
    <row r="451" spans="27:43" x14ac:dyDescent="0.35">
      <c r="AA451" s="32" t="str">
        <f t="shared" si="33"/>
        <v>KIN1VXKJ</v>
      </c>
      <c r="AB451" s="32" t="b">
        <f t="shared" si="34"/>
        <v>1</v>
      </c>
      <c r="AC451" t="s">
        <v>14</v>
      </c>
      <c r="AD451" t="s">
        <v>3354</v>
      </c>
      <c r="AE451" t="s">
        <v>3355</v>
      </c>
      <c r="AF451" t="s">
        <v>9383</v>
      </c>
      <c r="AG451" s="61">
        <v>0</v>
      </c>
      <c r="AH451" s="61">
        <v>43127.399837650461</v>
      </c>
      <c r="AI451" s="61" t="s">
        <v>12724</v>
      </c>
      <c r="AJ451" t="s">
        <v>9398</v>
      </c>
      <c r="AK451" t="s">
        <v>9398</v>
      </c>
      <c r="AL451" s="61">
        <v>43127.399837650461</v>
      </c>
      <c r="AM451">
        <v>0</v>
      </c>
      <c r="AN451" t="s">
        <v>9383</v>
      </c>
      <c r="AO451" t="s">
        <v>9383</v>
      </c>
      <c r="AP451">
        <v>0</v>
      </c>
      <c r="AQ451">
        <v>0</v>
      </c>
    </row>
    <row r="452" spans="27:43" x14ac:dyDescent="0.35">
      <c r="AA452" s="32" t="str">
        <f t="shared" si="33"/>
        <v>KIN1VYKJ</v>
      </c>
      <c r="AB452" s="32" t="b">
        <f t="shared" si="34"/>
        <v>1</v>
      </c>
      <c r="AC452" t="s">
        <v>14</v>
      </c>
      <c r="AD452" t="s">
        <v>3358</v>
      </c>
      <c r="AE452" t="s">
        <v>3359</v>
      </c>
      <c r="AF452" t="s">
        <v>9383</v>
      </c>
      <c r="AG452" s="61">
        <v>0</v>
      </c>
      <c r="AH452" s="61">
        <v>43127.399837812503</v>
      </c>
      <c r="AI452" s="61" t="s">
        <v>12725</v>
      </c>
      <c r="AJ452" t="s">
        <v>9398</v>
      </c>
      <c r="AK452" t="s">
        <v>9398</v>
      </c>
      <c r="AL452" s="61">
        <v>43127.399837812503</v>
      </c>
      <c r="AM452">
        <v>0</v>
      </c>
      <c r="AN452" t="s">
        <v>9383</v>
      </c>
      <c r="AO452" t="s">
        <v>9383</v>
      </c>
      <c r="AP452">
        <v>0</v>
      </c>
      <c r="AQ452">
        <v>0</v>
      </c>
    </row>
    <row r="453" spans="27:43" x14ac:dyDescent="0.35">
      <c r="AA453" s="32" t="str">
        <f t="shared" ref="AA453:AA516" si="35">AC453&amp;AD453</f>
        <v>SAN1CBAF</v>
      </c>
      <c r="AB453" s="32" t="b">
        <f t="shared" ref="AB453:AB516" si="36">VLOOKUP(AD453,R:S,2,0)=AE453</f>
        <v>1</v>
      </c>
      <c r="AC453" t="s">
        <v>15</v>
      </c>
      <c r="AD453" t="s">
        <v>3410</v>
      </c>
      <c r="AE453" t="s">
        <v>3411</v>
      </c>
      <c r="AF453" t="s">
        <v>9383</v>
      </c>
      <c r="AG453" s="61">
        <v>0</v>
      </c>
      <c r="AH453" s="61">
        <v>43112.408698576386</v>
      </c>
      <c r="AI453" s="61" t="s">
        <v>12726</v>
      </c>
      <c r="AJ453" t="s">
        <v>9398</v>
      </c>
      <c r="AK453" t="s">
        <v>9398</v>
      </c>
      <c r="AL453" s="61">
        <v>43112.408698576386</v>
      </c>
      <c r="AM453">
        <v>0</v>
      </c>
      <c r="AN453" t="s">
        <v>9383</v>
      </c>
      <c r="AO453" t="s">
        <v>9383</v>
      </c>
      <c r="AP453">
        <v>0</v>
      </c>
      <c r="AQ453">
        <v>0</v>
      </c>
    </row>
    <row r="454" spans="27:43" x14ac:dyDescent="0.35">
      <c r="AA454" s="32" t="str">
        <f t="shared" si="35"/>
        <v>SAN1CBBF</v>
      </c>
      <c r="AB454" s="32" t="b">
        <f t="shared" si="36"/>
        <v>1</v>
      </c>
      <c r="AC454" t="s">
        <v>15</v>
      </c>
      <c r="AD454" t="s">
        <v>3412</v>
      </c>
      <c r="AE454" t="s">
        <v>3413</v>
      </c>
      <c r="AF454" t="s">
        <v>9383</v>
      </c>
      <c r="AG454" s="61">
        <v>0</v>
      </c>
      <c r="AH454" s="61">
        <v>43112.408698842592</v>
      </c>
      <c r="AI454" s="61" t="s">
        <v>12727</v>
      </c>
      <c r="AJ454" t="s">
        <v>9398</v>
      </c>
      <c r="AK454" t="s">
        <v>9398</v>
      </c>
      <c r="AL454" s="61">
        <v>43112.408698842592</v>
      </c>
      <c r="AM454">
        <v>0</v>
      </c>
      <c r="AN454" t="s">
        <v>9383</v>
      </c>
      <c r="AO454" t="s">
        <v>9383</v>
      </c>
      <c r="AP454">
        <v>0</v>
      </c>
      <c r="AQ454">
        <v>0</v>
      </c>
    </row>
    <row r="455" spans="27:43" x14ac:dyDescent="0.35">
      <c r="AA455" s="32" t="str">
        <f t="shared" si="35"/>
        <v>SAN1CBBJ</v>
      </c>
      <c r="AB455" s="32" t="b">
        <f t="shared" si="36"/>
        <v>1</v>
      </c>
      <c r="AC455" t="s">
        <v>15</v>
      </c>
      <c r="AD455" t="s">
        <v>3244</v>
      </c>
      <c r="AE455" t="s">
        <v>3245</v>
      </c>
      <c r="AF455" t="s">
        <v>9383</v>
      </c>
      <c r="AG455" s="61">
        <v>0</v>
      </c>
      <c r="AH455" s="61">
        <v>42915.760619097222</v>
      </c>
      <c r="AI455" s="61" t="s">
        <v>12728</v>
      </c>
      <c r="AJ455" t="s">
        <v>9398</v>
      </c>
      <c r="AK455" t="s">
        <v>9398</v>
      </c>
      <c r="AL455" s="61">
        <v>42915.760619097222</v>
      </c>
      <c r="AM455">
        <v>0</v>
      </c>
      <c r="AN455" t="s">
        <v>9383</v>
      </c>
      <c r="AO455" t="s">
        <v>9383</v>
      </c>
      <c r="AP455">
        <v>0</v>
      </c>
      <c r="AQ455">
        <v>0</v>
      </c>
    </row>
    <row r="456" spans="27:43" x14ac:dyDescent="0.35">
      <c r="AA456" s="32" t="str">
        <f t="shared" si="35"/>
        <v>SAN1CBDF</v>
      </c>
      <c r="AB456" s="32" t="b">
        <f t="shared" si="36"/>
        <v>1</v>
      </c>
      <c r="AC456" t="s">
        <v>15</v>
      </c>
      <c r="AD456" t="s">
        <v>3414</v>
      </c>
      <c r="AE456" t="s">
        <v>3415</v>
      </c>
      <c r="AF456" t="s">
        <v>9383</v>
      </c>
      <c r="AG456" s="61">
        <v>0</v>
      </c>
      <c r="AH456" s="61">
        <v>43112.40869895833</v>
      </c>
      <c r="AI456" s="61" t="s">
        <v>12729</v>
      </c>
      <c r="AJ456" t="s">
        <v>9398</v>
      </c>
      <c r="AK456" t="s">
        <v>9398</v>
      </c>
      <c r="AL456" s="61">
        <v>43112.40869895833</v>
      </c>
      <c r="AM456">
        <v>0</v>
      </c>
      <c r="AN456" t="s">
        <v>9383</v>
      </c>
      <c r="AO456" t="s">
        <v>9383</v>
      </c>
      <c r="AP456">
        <v>0</v>
      </c>
      <c r="AQ456">
        <v>0</v>
      </c>
    </row>
    <row r="457" spans="27:43" x14ac:dyDescent="0.35">
      <c r="AA457" s="32" t="str">
        <f t="shared" si="35"/>
        <v>SAN1CBEF</v>
      </c>
      <c r="AB457" s="32" t="b">
        <f t="shared" si="36"/>
        <v>1</v>
      </c>
      <c r="AC457" t="s">
        <v>15</v>
      </c>
      <c r="AD457" t="s">
        <v>3416</v>
      </c>
      <c r="AE457" t="s">
        <v>3417</v>
      </c>
      <c r="AF457" t="s">
        <v>9383</v>
      </c>
      <c r="AG457" s="61">
        <v>0</v>
      </c>
      <c r="AH457" s="61">
        <v>43112.408699039355</v>
      </c>
      <c r="AI457" s="61" t="s">
        <v>12730</v>
      </c>
      <c r="AJ457" t="s">
        <v>9398</v>
      </c>
      <c r="AK457" t="s">
        <v>9398</v>
      </c>
      <c r="AL457" s="61">
        <v>43112.408699039355</v>
      </c>
      <c r="AM457">
        <v>0</v>
      </c>
      <c r="AN457" t="s">
        <v>9383</v>
      </c>
      <c r="AO457" t="s">
        <v>9383</v>
      </c>
      <c r="AP457">
        <v>0</v>
      </c>
      <c r="AQ457">
        <v>0</v>
      </c>
    </row>
    <row r="458" spans="27:43" x14ac:dyDescent="0.35">
      <c r="AA458" s="32" t="str">
        <f t="shared" si="35"/>
        <v>SAN1CBFC</v>
      </c>
      <c r="AB458" s="32" t="b">
        <f t="shared" si="36"/>
        <v>1</v>
      </c>
      <c r="AC458" t="s">
        <v>15</v>
      </c>
      <c r="AD458" t="s">
        <v>3246</v>
      </c>
      <c r="AE458" t="s">
        <v>10133</v>
      </c>
      <c r="AF458" t="s">
        <v>9383</v>
      </c>
      <c r="AG458" s="61">
        <v>0</v>
      </c>
      <c r="AH458" s="61">
        <v>43126.428246793985</v>
      </c>
      <c r="AI458" s="61" t="s">
        <v>12731</v>
      </c>
      <c r="AJ458" t="s">
        <v>9398</v>
      </c>
      <c r="AK458" t="s">
        <v>9398</v>
      </c>
      <c r="AL458" s="61">
        <v>42915.760619525463</v>
      </c>
      <c r="AM458">
        <v>0</v>
      </c>
      <c r="AN458" t="s">
        <v>9383</v>
      </c>
      <c r="AO458" t="s">
        <v>9383</v>
      </c>
      <c r="AP458">
        <v>0</v>
      </c>
      <c r="AQ458">
        <v>0</v>
      </c>
    </row>
    <row r="459" spans="27:43" x14ac:dyDescent="0.35">
      <c r="AA459" s="32" t="str">
        <f t="shared" si="35"/>
        <v>SAN1CBFJ</v>
      </c>
      <c r="AB459" s="32" t="b">
        <f t="shared" si="36"/>
        <v>1</v>
      </c>
      <c r="AC459" t="s">
        <v>15</v>
      </c>
      <c r="AD459" t="s">
        <v>3247</v>
      </c>
      <c r="AE459" t="s">
        <v>3248</v>
      </c>
      <c r="AF459" t="s">
        <v>9383</v>
      </c>
      <c r="AG459" s="61">
        <v>0</v>
      </c>
      <c r="AH459" s="61">
        <v>42915.760619641202</v>
      </c>
      <c r="AI459" s="61" t="s">
        <v>12732</v>
      </c>
      <c r="AJ459" t="s">
        <v>9398</v>
      </c>
      <c r="AK459" t="s">
        <v>9398</v>
      </c>
      <c r="AL459" s="61">
        <v>42915.760619641202</v>
      </c>
      <c r="AM459">
        <v>0</v>
      </c>
      <c r="AN459" t="s">
        <v>9383</v>
      </c>
      <c r="AO459" t="s">
        <v>9383</v>
      </c>
      <c r="AP459">
        <v>0</v>
      </c>
      <c r="AQ459">
        <v>0</v>
      </c>
    </row>
    <row r="460" spans="27:43" x14ac:dyDescent="0.35">
      <c r="AA460" s="32" t="str">
        <f t="shared" si="35"/>
        <v>SAN1CBGF</v>
      </c>
      <c r="AB460" s="32" t="b">
        <f t="shared" si="36"/>
        <v>1</v>
      </c>
      <c r="AC460" t="s">
        <v>15</v>
      </c>
      <c r="AD460" t="s">
        <v>3418</v>
      </c>
      <c r="AE460" t="s">
        <v>3419</v>
      </c>
      <c r="AF460" t="s">
        <v>9383</v>
      </c>
      <c r="AG460" s="61">
        <v>0</v>
      </c>
      <c r="AH460" s="61">
        <v>43112.408699155094</v>
      </c>
      <c r="AI460" s="61" t="s">
        <v>12733</v>
      </c>
      <c r="AJ460" t="s">
        <v>9398</v>
      </c>
      <c r="AK460" t="s">
        <v>9398</v>
      </c>
      <c r="AL460" s="61">
        <v>43112.408699155094</v>
      </c>
      <c r="AM460">
        <v>0</v>
      </c>
      <c r="AN460" t="s">
        <v>9383</v>
      </c>
      <c r="AO460" t="s">
        <v>9383</v>
      </c>
      <c r="AP460">
        <v>0</v>
      </c>
      <c r="AQ460">
        <v>0</v>
      </c>
    </row>
    <row r="461" spans="27:43" x14ac:dyDescent="0.35">
      <c r="AA461" s="32" t="str">
        <f t="shared" si="35"/>
        <v>SAN1CBGJ</v>
      </c>
      <c r="AB461" s="32" t="b">
        <f t="shared" si="36"/>
        <v>1</v>
      </c>
      <c r="AC461" t="s">
        <v>15</v>
      </c>
      <c r="AD461" t="s">
        <v>3249</v>
      </c>
      <c r="AE461" t="s">
        <v>3250</v>
      </c>
      <c r="AF461" t="s">
        <v>9383</v>
      </c>
      <c r="AG461" s="61">
        <v>0</v>
      </c>
      <c r="AH461" s="61">
        <v>42915.760619756948</v>
      </c>
      <c r="AI461" s="61" t="s">
        <v>12734</v>
      </c>
      <c r="AJ461" t="s">
        <v>9398</v>
      </c>
      <c r="AK461" t="s">
        <v>9398</v>
      </c>
      <c r="AL461" s="61">
        <v>42915.760619756948</v>
      </c>
      <c r="AM461">
        <v>0</v>
      </c>
      <c r="AN461" t="s">
        <v>9383</v>
      </c>
      <c r="AO461" t="s">
        <v>9383</v>
      </c>
      <c r="AP461">
        <v>0</v>
      </c>
      <c r="AQ461">
        <v>0</v>
      </c>
    </row>
    <row r="462" spans="27:43" x14ac:dyDescent="0.35">
      <c r="AA462" s="32" t="str">
        <f t="shared" si="35"/>
        <v>SAN1CBHJ</v>
      </c>
      <c r="AB462" s="32" t="b">
        <f t="shared" si="36"/>
        <v>1</v>
      </c>
      <c r="AC462" t="s">
        <v>15</v>
      </c>
      <c r="AD462" t="s">
        <v>3251</v>
      </c>
      <c r="AE462" t="s">
        <v>3252</v>
      </c>
      <c r="AF462" t="s">
        <v>9383</v>
      </c>
      <c r="AG462" s="61">
        <v>0</v>
      </c>
      <c r="AH462" s="61">
        <v>42915.760619872686</v>
      </c>
      <c r="AI462" s="61" t="s">
        <v>12735</v>
      </c>
      <c r="AJ462" t="s">
        <v>9398</v>
      </c>
      <c r="AK462" t="s">
        <v>9398</v>
      </c>
      <c r="AL462" s="61">
        <v>42915.760619872686</v>
      </c>
      <c r="AM462">
        <v>0</v>
      </c>
      <c r="AN462" t="s">
        <v>9383</v>
      </c>
      <c r="AO462" t="s">
        <v>9383</v>
      </c>
      <c r="AP462">
        <v>0</v>
      </c>
      <c r="AQ462">
        <v>0</v>
      </c>
    </row>
    <row r="463" spans="27:43" x14ac:dyDescent="0.35">
      <c r="AA463" s="32" t="str">
        <f t="shared" si="35"/>
        <v>SAN1CBKC</v>
      </c>
      <c r="AB463" s="32" t="b">
        <f t="shared" si="36"/>
        <v>1</v>
      </c>
      <c r="AC463" t="s">
        <v>15</v>
      </c>
      <c r="AD463" t="s">
        <v>3253</v>
      </c>
      <c r="AE463" t="s">
        <v>11282</v>
      </c>
      <c r="AF463" t="s">
        <v>9383</v>
      </c>
      <c r="AG463" s="61">
        <v>0</v>
      </c>
      <c r="AH463" s="61">
        <v>43126.428246990741</v>
      </c>
      <c r="AI463" s="61" t="s">
        <v>12736</v>
      </c>
      <c r="AJ463" t="s">
        <v>9398</v>
      </c>
      <c r="AK463" t="s">
        <v>9398</v>
      </c>
      <c r="AL463" s="61">
        <v>42915.760619988425</v>
      </c>
      <c r="AM463">
        <v>0</v>
      </c>
      <c r="AN463" t="s">
        <v>9383</v>
      </c>
      <c r="AO463" t="s">
        <v>9383</v>
      </c>
      <c r="AP463">
        <v>0</v>
      </c>
      <c r="AQ463">
        <v>0</v>
      </c>
    </row>
    <row r="464" spans="27:43" x14ac:dyDescent="0.35">
      <c r="AA464" s="32" t="str">
        <f t="shared" si="35"/>
        <v>SAN1CBKJ</v>
      </c>
      <c r="AB464" s="32" t="b">
        <f t="shared" si="36"/>
        <v>1</v>
      </c>
      <c r="AC464" t="s">
        <v>15</v>
      </c>
      <c r="AD464" t="s">
        <v>3254</v>
      </c>
      <c r="AE464" t="s">
        <v>3255</v>
      </c>
      <c r="AF464" t="s">
        <v>9383</v>
      </c>
      <c r="AG464" s="61">
        <v>0</v>
      </c>
      <c r="AH464" s="61">
        <v>42915.760620057874</v>
      </c>
      <c r="AI464" s="61" t="s">
        <v>12737</v>
      </c>
      <c r="AJ464" t="s">
        <v>9398</v>
      </c>
      <c r="AK464" t="s">
        <v>9398</v>
      </c>
      <c r="AL464" s="61">
        <v>42915.760620057874</v>
      </c>
      <c r="AM464">
        <v>0</v>
      </c>
      <c r="AN464" t="s">
        <v>9383</v>
      </c>
      <c r="AO464" t="s">
        <v>9383</v>
      </c>
      <c r="AP464">
        <v>0</v>
      </c>
      <c r="AQ464">
        <v>0</v>
      </c>
    </row>
    <row r="465" spans="27:43" x14ac:dyDescent="0.35">
      <c r="AA465" s="32" t="str">
        <f t="shared" si="35"/>
        <v>SAN1CBNF</v>
      </c>
      <c r="AB465" s="32" t="b">
        <f t="shared" si="36"/>
        <v>1</v>
      </c>
      <c r="AC465" t="s">
        <v>15</v>
      </c>
      <c r="AD465" t="s">
        <v>3420</v>
      </c>
      <c r="AE465" t="s">
        <v>3421</v>
      </c>
      <c r="AF465" t="s">
        <v>9383</v>
      </c>
      <c r="AG465" s="61">
        <v>0</v>
      </c>
      <c r="AH465" s="61">
        <v>43112.408699270833</v>
      </c>
      <c r="AI465" s="61" t="s">
        <v>12738</v>
      </c>
      <c r="AJ465" t="s">
        <v>9398</v>
      </c>
      <c r="AK465" t="s">
        <v>9398</v>
      </c>
      <c r="AL465" s="61">
        <v>43112.408699270833</v>
      </c>
      <c r="AM465">
        <v>0</v>
      </c>
      <c r="AN465" t="s">
        <v>9383</v>
      </c>
      <c r="AO465" t="s">
        <v>9383</v>
      </c>
      <c r="AP465">
        <v>0</v>
      </c>
      <c r="AQ465">
        <v>0</v>
      </c>
    </row>
    <row r="466" spans="27:43" x14ac:dyDescent="0.35">
      <c r="AA466" s="32" t="str">
        <f t="shared" si="35"/>
        <v>SAN1CBNJ</v>
      </c>
      <c r="AB466" s="32" t="b">
        <f t="shared" si="36"/>
        <v>1</v>
      </c>
      <c r="AC466" t="s">
        <v>15</v>
      </c>
      <c r="AD466" t="s">
        <v>3256</v>
      </c>
      <c r="AE466" t="s">
        <v>3257</v>
      </c>
      <c r="AF466" t="s">
        <v>9383</v>
      </c>
      <c r="AG466" s="61">
        <v>0</v>
      </c>
      <c r="AH466" s="61">
        <v>42915.760620173613</v>
      </c>
      <c r="AI466" s="61" t="s">
        <v>12739</v>
      </c>
      <c r="AJ466" t="s">
        <v>9398</v>
      </c>
      <c r="AK466" t="s">
        <v>9398</v>
      </c>
      <c r="AL466" s="61">
        <v>42915.760620173613</v>
      </c>
      <c r="AM466">
        <v>0</v>
      </c>
      <c r="AN466" t="s">
        <v>9383</v>
      </c>
      <c r="AO466" t="s">
        <v>9383</v>
      </c>
      <c r="AP466">
        <v>0</v>
      </c>
      <c r="AQ466">
        <v>0</v>
      </c>
    </row>
    <row r="467" spans="27:43" x14ac:dyDescent="0.35">
      <c r="AA467" s="32" t="str">
        <f t="shared" si="35"/>
        <v>SAN1CBOC</v>
      </c>
      <c r="AB467" s="32" t="b">
        <f t="shared" si="36"/>
        <v>1</v>
      </c>
      <c r="AC467" t="s">
        <v>15</v>
      </c>
      <c r="AD467" t="s">
        <v>3258</v>
      </c>
      <c r="AE467" t="s">
        <v>10134</v>
      </c>
      <c r="AF467" t="s">
        <v>9383</v>
      </c>
      <c r="AG467" s="61">
        <v>0</v>
      </c>
      <c r="AH467" s="61">
        <v>43126.428247071759</v>
      </c>
      <c r="AI467" s="61" t="s">
        <v>12740</v>
      </c>
      <c r="AJ467" t="s">
        <v>9398</v>
      </c>
      <c r="AK467" t="s">
        <v>9398</v>
      </c>
      <c r="AL467" s="61">
        <v>42915.760620289351</v>
      </c>
      <c r="AM467">
        <v>0</v>
      </c>
      <c r="AN467" t="s">
        <v>9383</v>
      </c>
      <c r="AO467" t="s">
        <v>9383</v>
      </c>
      <c r="AP467">
        <v>0</v>
      </c>
      <c r="AQ467">
        <v>0</v>
      </c>
    </row>
    <row r="468" spans="27:43" x14ac:dyDescent="0.35">
      <c r="AA468" s="32" t="str">
        <f t="shared" si="35"/>
        <v>SAN1CBOJ</v>
      </c>
      <c r="AB468" s="32" t="b">
        <f t="shared" si="36"/>
        <v>1</v>
      </c>
      <c r="AC468" t="s">
        <v>15</v>
      </c>
      <c r="AD468" t="s">
        <v>3259</v>
      </c>
      <c r="AE468" t="s">
        <v>3260</v>
      </c>
      <c r="AF468" t="s">
        <v>9383</v>
      </c>
      <c r="AG468" s="61">
        <v>0</v>
      </c>
      <c r="AH468" s="61">
        <v>42915.76062040509</v>
      </c>
      <c r="AI468" s="61" t="s">
        <v>12741</v>
      </c>
      <c r="AJ468" t="s">
        <v>9398</v>
      </c>
      <c r="AK468" t="s">
        <v>9398</v>
      </c>
      <c r="AL468" s="61">
        <v>42915.76062040509</v>
      </c>
      <c r="AM468">
        <v>0</v>
      </c>
      <c r="AN468" t="s">
        <v>9383</v>
      </c>
      <c r="AO468" t="s">
        <v>9383</v>
      </c>
      <c r="AP468">
        <v>0</v>
      </c>
      <c r="AQ468">
        <v>0</v>
      </c>
    </row>
    <row r="469" spans="27:43" x14ac:dyDescent="0.35">
      <c r="AA469" s="32" t="str">
        <f t="shared" si="35"/>
        <v>SAN1CBSF</v>
      </c>
      <c r="AB469" s="32" t="b">
        <f t="shared" si="36"/>
        <v>1</v>
      </c>
      <c r="AC469" t="s">
        <v>15</v>
      </c>
      <c r="AD469" t="s">
        <v>3422</v>
      </c>
      <c r="AE469" t="s">
        <v>3423</v>
      </c>
      <c r="AF469" t="s">
        <v>9383</v>
      </c>
      <c r="AG469" s="61">
        <v>0</v>
      </c>
      <c r="AH469" s="61">
        <v>43112.408699340274</v>
      </c>
      <c r="AI469" s="61" t="s">
        <v>12742</v>
      </c>
      <c r="AJ469" t="s">
        <v>9398</v>
      </c>
      <c r="AK469" t="s">
        <v>9398</v>
      </c>
      <c r="AL469" s="61">
        <v>43112.408699340274</v>
      </c>
      <c r="AM469">
        <v>0</v>
      </c>
      <c r="AN469" t="s">
        <v>9383</v>
      </c>
      <c r="AO469" t="s">
        <v>9383</v>
      </c>
      <c r="AP469">
        <v>0</v>
      </c>
      <c r="AQ469">
        <v>0</v>
      </c>
    </row>
    <row r="470" spans="27:43" x14ac:dyDescent="0.35">
      <c r="AA470" s="32" t="str">
        <f t="shared" si="35"/>
        <v>SAN1CBSJ</v>
      </c>
      <c r="AB470" s="32" t="b">
        <f t="shared" si="36"/>
        <v>1</v>
      </c>
      <c r="AC470" t="s">
        <v>15</v>
      </c>
      <c r="AD470" t="s">
        <v>3261</v>
      </c>
      <c r="AE470" t="s">
        <v>3262</v>
      </c>
      <c r="AF470" t="s">
        <v>9383</v>
      </c>
      <c r="AG470" s="61">
        <v>0</v>
      </c>
      <c r="AH470" s="61">
        <v>42915.760620520836</v>
      </c>
      <c r="AI470" s="61" t="s">
        <v>12743</v>
      </c>
      <c r="AJ470" t="s">
        <v>9398</v>
      </c>
      <c r="AK470" t="s">
        <v>9398</v>
      </c>
      <c r="AL470" s="61">
        <v>42915.760620520836</v>
      </c>
      <c r="AM470">
        <v>0</v>
      </c>
      <c r="AN470" t="s">
        <v>9383</v>
      </c>
      <c r="AO470" t="s">
        <v>9383</v>
      </c>
      <c r="AP470">
        <v>0</v>
      </c>
      <c r="AQ470">
        <v>0</v>
      </c>
    </row>
    <row r="471" spans="27:43" x14ac:dyDescent="0.35">
      <c r="AA471" s="32" t="str">
        <f t="shared" si="35"/>
        <v>SAN1CBTF</v>
      </c>
      <c r="AB471" s="32" t="b">
        <f t="shared" si="36"/>
        <v>1</v>
      </c>
      <c r="AC471" t="s">
        <v>15</v>
      </c>
      <c r="AD471" t="s">
        <v>3424</v>
      </c>
      <c r="AE471" t="s">
        <v>3425</v>
      </c>
      <c r="AF471" t="s">
        <v>9383</v>
      </c>
      <c r="AG471" s="61">
        <v>0</v>
      </c>
      <c r="AH471" s="61">
        <v>43112.408699421299</v>
      </c>
      <c r="AI471" s="61" t="s">
        <v>12744</v>
      </c>
      <c r="AJ471" t="s">
        <v>9398</v>
      </c>
      <c r="AK471" t="s">
        <v>9398</v>
      </c>
      <c r="AL471" s="61">
        <v>43112.408699421299</v>
      </c>
      <c r="AM471">
        <v>0</v>
      </c>
      <c r="AN471" t="s">
        <v>9383</v>
      </c>
      <c r="AO471" t="s">
        <v>9383</v>
      </c>
      <c r="AP471">
        <v>0</v>
      </c>
      <c r="AQ471">
        <v>0</v>
      </c>
    </row>
    <row r="472" spans="27:43" x14ac:dyDescent="0.35">
      <c r="AA472" s="32" t="str">
        <f t="shared" si="35"/>
        <v>SAN1CDGC</v>
      </c>
      <c r="AB472" s="32" t="b">
        <f t="shared" si="36"/>
        <v>1</v>
      </c>
      <c r="AC472" t="s">
        <v>15</v>
      </c>
      <c r="AD472" t="s">
        <v>3263</v>
      </c>
      <c r="AE472" t="s">
        <v>10135</v>
      </c>
      <c r="AF472" t="s">
        <v>9383</v>
      </c>
      <c r="AG472" s="61">
        <v>0</v>
      </c>
      <c r="AH472" s="61">
        <v>43126.428247222226</v>
      </c>
      <c r="AI472" s="61" t="s">
        <v>12745</v>
      </c>
      <c r="AJ472" t="s">
        <v>9398</v>
      </c>
      <c r="AK472" t="s">
        <v>9398</v>
      </c>
      <c r="AL472" s="61">
        <v>42915.760620601854</v>
      </c>
      <c r="AM472">
        <v>0</v>
      </c>
      <c r="AN472" t="s">
        <v>9383</v>
      </c>
      <c r="AO472" t="s">
        <v>9383</v>
      </c>
      <c r="AP472">
        <v>0</v>
      </c>
      <c r="AQ472">
        <v>0</v>
      </c>
    </row>
    <row r="473" spans="27:43" x14ac:dyDescent="0.35">
      <c r="AA473" s="32" t="str">
        <f t="shared" si="35"/>
        <v>SAN1CDGJ</v>
      </c>
      <c r="AB473" s="32" t="b">
        <f t="shared" si="36"/>
        <v>1</v>
      </c>
      <c r="AC473" t="s">
        <v>15</v>
      </c>
      <c r="AD473" t="s">
        <v>3264</v>
      </c>
      <c r="AE473" t="s">
        <v>3265</v>
      </c>
      <c r="AF473" t="s">
        <v>9383</v>
      </c>
      <c r="AG473" s="61">
        <v>0</v>
      </c>
      <c r="AH473" s="61">
        <v>42915.760620717592</v>
      </c>
      <c r="AI473" s="61" t="s">
        <v>12746</v>
      </c>
      <c r="AJ473" t="s">
        <v>9398</v>
      </c>
      <c r="AK473" t="s">
        <v>9398</v>
      </c>
      <c r="AL473" s="61">
        <v>42915.760620717592</v>
      </c>
      <c r="AM473">
        <v>0</v>
      </c>
      <c r="AN473" t="s">
        <v>9383</v>
      </c>
      <c r="AO473" t="s">
        <v>9383</v>
      </c>
      <c r="AP473">
        <v>0</v>
      </c>
      <c r="AQ473">
        <v>0</v>
      </c>
    </row>
    <row r="474" spans="27:43" x14ac:dyDescent="0.35">
      <c r="AA474" s="32" t="str">
        <f t="shared" si="35"/>
        <v>SAN1CFGC</v>
      </c>
      <c r="AB474" s="32" t="b">
        <f t="shared" si="36"/>
        <v>1</v>
      </c>
      <c r="AC474" t="s">
        <v>15</v>
      </c>
      <c r="AD474" t="s">
        <v>3266</v>
      </c>
      <c r="AE474" t="s">
        <v>9588</v>
      </c>
      <c r="AF474" t="s">
        <v>9383</v>
      </c>
      <c r="AG474" s="61">
        <v>0</v>
      </c>
      <c r="AH474" s="61">
        <v>43126.428247303244</v>
      </c>
      <c r="AI474" s="61" t="s">
        <v>12747</v>
      </c>
      <c r="AJ474" t="s">
        <v>9398</v>
      </c>
      <c r="AK474" t="s">
        <v>9398</v>
      </c>
      <c r="AL474" s="61">
        <v>42915.760620833331</v>
      </c>
      <c r="AM474">
        <v>0</v>
      </c>
      <c r="AN474" t="s">
        <v>9383</v>
      </c>
      <c r="AO474" t="s">
        <v>9383</v>
      </c>
      <c r="AP474">
        <v>0</v>
      </c>
      <c r="AQ474">
        <v>0</v>
      </c>
    </row>
    <row r="475" spans="27:43" x14ac:dyDescent="0.35">
      <c r="AA475" s="32" t="str">
        <f t="shared" si="35"/>
        <v>SAN1CFGJ</v>
      </c>
      <c r="AB475" s="32" t="b">
        <f t="shared" si="36"/>
        <v>1</v>
      </c>
      <c r="AC475" t="s">
        <v>15</v>
      </c>
      <c r="AD475" t="s">
        <v>3267</v>
      </c>
      <c r="AE475" t="s">
        <v>3268</v>
      </c>
      <c r="AF475" t="s">
        <v>9383</v>
      </c>
      <c r="AG475" s="61">
        <v>0</v>
      </c>
      <c r="AH475" s="61">
        <v>42915.760620949077</v>
      </c>
      <c r="AI475" s="61" t="s">
        <v>12748</v>
      </c>
      <c r="AJ475" t="s">
        <v>9398</v>
      </c>
      <c r="AK475" t="s">
        <v>9398</v>
      </c>
      <c r="AL475" s="61">
        <v>42915.760620949077</v>
      </c>
      <c r="AM475">
        <v>0</v>
      </c>
      <c r="AN475" t="s">
        <v>9383</v>
      </c>
      <c r="AO475" t="s">
        <v>9383</v>
      </c>
      <c r="AP475">
        <v>0</v>
      </c>
      <c r="AQ475">
        <v>0</v>
      </c>
    </row>
    <row r="476" spans="27:43" x14ac:dyDescent="0.35">
      <c r="AA476" s="32" t="str">
        <f t="shared" si="35"/>
        <v>SAN1CFKJ</v>
      </c>
      <c r="AB476" s="32" t="b">
        <f t="shared" si="36"/>
        <v>1</v>
      </c>
      <c r="AC476" t="s">
        <v>15</v>
      </c>
      <c r="AD476" t="s">
        <v>3269</v>
      </c>
      <c r="AE476" t="s">
        <v>3270</v>
      </c>
      <c r="AF476" t="s">
        <v>9383</v>
      </c>
      <c r="AG476" s="61">
        <v>0</v>
      </c>
      <c r="AH476" s="61">
        <v>42915.760621030095</v>
      </c>
      <c r="AI476" s="61" t="s">
        <v>12749</v>
      </c>
      <c r="AJ476" t="s">
        <v>9398</v>
      </c>
      <c r="AK476" t="s">
        <v>9398</v>
      </c>
      <c r="AL476" s="61">
        <v>42915.760621030095</v>
      </c>
      <c r="AM476">
        <v>0</v>
      </c>
      <c r="AN476" t="s">
        <v>9383</v>
      </c>
      <c r="AO476" t="s">
        <v>9383</v>
      </c>
      <c r="AP476">
        <v>0</v>
      </c>
      <c r="AQ476">
        <v>0</v>
      </c>
    </row>
    <row r="477" spans="27:43" x14ac:dyDescent="0.35">
      <c r="AA477" s="32" t="str">
        <f t="shared" si="35"/>
        <v>SAN1CFNC</v>
      </c>
      <c r="AB477" s="32" t="b">
        <f t="shared" si="36"/>
        <v>1</v>
      </c>
      <c r="AC477" t="s">
        <v>15</v>
      </c>
      <c r="AD477" t="s">
        <v>3271</v>
      </c>
      <c r="AE477" t="s">
        <v>9597</v>
      </c>
      <c r="AF477" t="s">
        <v>9383</v>
      </c>
      <c r="AG477" s="61">
        <v>0</v>
      </c>
      <c r="AH477" s="61">
        <v>43126.428247372685</v>
      </c>
      <c r="AI477" s="61" t="s">
        <v>12750</v>
      </c>
      <c r="AJ477" t="s">
        <v>9398</v>
      </c>
      <c r="AK477" t="s">
        <v>9398</v>
      </c>
      <c r="AL477" s="61">
        <v>42915.760621099536</v>
      </c>
      <c r="AM477">
        <v>0</v>
      </c>
      <c r="AN477" t="s">
        <v>9383</v>
      </c>
      <c r="AO477" t="s">
        <v>9383</v>
      </c>
      <c r="AP477">
        <v>0</v>
      </c>
      <c r="AQ477">
        <v>0</v>
      </c>
    </row>
    <row r="478" spans="27:43" x14ac:dyDescent="0.35">
      <c r="AA478" s="32" t="str">
        <f t="shared" si="35"/>
        <v>SAN1CFNJ</v>
      </c>
      <c r="AB478" s="32" t="b">
        <f t="shared" si="36"/>
        <v>1</v>
      </c>
      <c r="AC478" t="s">
        <v>15</v>
      </c>
      <c r="AD478" t="s">
        <v>3272</v>
      </c>
      <c r="AE478" t="s">
        <v>3273</v>
      </c>
      <c r="AF478" t="s">
        <v>9383</v>
      </c>
      <c r="AG478" s="61">
        <v>0</v>
      </c>
      <c r="AH478" s="61">
        <v>42915.760621215275</v>
      </c>
      <c r="AI478" s="61" t="s">
        <v>12751</v>
      </c>
      <c r="AJ478" t="s">
        <v>9398</v>
      </c>
      <c r="AK478" t="s">
        <v>9398</v>
      </c>
      <c r="AL478" s="61">
        <v>42915.760621215275</v>
      </c>
      <c r="AM478">
        <v>0</v>
      </c>
      <c r="AN478" t="s">
        <v>9383</v>
      </c>
      <c r="AO478" t="s">
        <v>9383</v>
      </c>
      <c r="AP478">
        <v>0</v>
      </c>
      <c r="AQ478">
        <v>0</v>
      </c>
    </row>
    <row r="479" spans="27:43" x14ac:dyDescent="0.35">
      <c r="AA479" s="32" t="str">
        <f t="shared" si="35"/>
        <v>SAN1CFSJ</v>
      </c>
      <c r="AB479" s="32" t="b">
        <f t="shared" si="36"/>
        <v>1</v>
      </c>
      <c r="AC479" t="s">
        <v>15</v>
      </c>
      <c r="AD479" t="s">
        <v>3274</v>
      </c>
      <c r="AE479" t="s">
        <v>3275</v>
      </c>
      <c r="AF479" t="s">
        <v>9383</v>
      </c>
      <c r="AG479" s="61">
        <v>0</v>
      </c>
      <c r="AH479" s="61">
        <v>42915.760621296293</v>
      </c>
      <c r="AI479" s="142" t="s">
        <v>12752</v>
      </c>
      <c r="AJ479" t="s">
        <v>9398</v>
      </c>
      <c r="AK479" t="s">
        <v>9398</v>
      </c>
      <c r="AL479" s="61">
        <v>42915.760621296293</v>
      </c>
      <c r="AM479">
        <v>0</v>
      </c>
      <c r="AN479" t="s">
        <v>9383</v>
      </c>
      <c r="AO479" t="s">
        <v>9383</v>
      </c>
      <c r="AP479">
        <v>0</v>
      </c>
      <c r="AQ479">
        <v>0</v>
      </c>
    </row>
    <row r="480" spans="27:43" x14ac:dyDescent="0.35">
      <c r="AA480" s="32" t="str">
        <f t="shared" si="35"/>
        <v>SAN1CNPN</v>
      </c>
      <c r="AB480" s="32" t="b">
        <f t="shared" si="36"/>
        <v>1</v>
      </c>
      <c r="AC480" t="s">
        <v>15</v>
      </c>
      <c r="AD480" t="s">
        <v>3276</v>
      </c>
      <c r="AE480" t="s">
        <v>3277</v>
      </c>
      <c r="AF480" t="s">
        <v>9383</v>
      </c>
      <c r="AG480" s="61">
        <v>0</v>
      </c>
      <c r="AH480" s="61">
        <v>42915.760621412039</v>
      </c>
      <c r="AI480" s="61" t="s">
        <v>12753</v>
      </c>
      <c r="AJ480" t="s">
        <v>9398</v>
      </c>
      <c r="AK480" t="s">
        <v>9398</v>
      </c>
      <c r="AL480" s="61">
        <v>42915.760621412039</v>
      </c>
      <c r="AM480">
        <v>0</v>
      </c>
      <c r="AN480" t="s">
        <v>9383</v>
      </c>
      <c r="AO480" t="s">
        <v>9383</v>
      </c>
      <c r="AP480">
        <v>0</v>
      </c>
      <c r="AQ480">
        <v>0</v>
      </c>
    </row>
    <row r="481" spans="27:43" x14ac:dyDescent="0.35">
      <c r="AA481" s="32" t="str">
        <f t="shared" si="35"/>
        <v>SAN1CRCJ</v>
      </c>
      <c r="AB481" s="32" t="b">
        <f t="shared" si="36"/>
        <v>1</v>
      </c>
      <c r="AC481" t="s">
        <v>15</v>
      </c>
      <c r="AD481" t="s">
        <v>3278</v>
      </c>
      <c r="AE481" t="s">
        <v>3279</v>
      </c>
      <c r="AF481" t="s">
        <v>9383</v>
      </c>
      <c r="AG481" s="61">
        <v>0</v>
      </c>
      <c r="AH481" s="61">
        <v>42915.760621527777</v>
      </c>
      <c r="AI481" s="61" t="s">
        <v>12754</v>
      </c>
      <c r="AJ481" t="s">
        <v>9398</v>
      </c>
      <c r="AK481" t="s">
        <v>9398</v>
      </c>
      <c r="AL481" s="61">
        <v>42915.760621527777</v>
      </c>
      <c r="AM481">
        <v>0</v>
      </c>
      <c r="AN481" t="s">
        <v>9383</v>
      </c>
      <c r="AO481" t="s">
        <v>9383</v>
      </c>
      <c r="AP481">
        <v>0</v>
      </c>
      <c r="AQ481">
        <v>0</v>
      </c>
    </row>
    <row r="482" spans="27:43" x14ac:dyDescent="0.35">
      <c r="AA482" s="32" t="str">
        <f t="shared" si="35"/>
        <v>SAN1CRRC</v>
      </c>
      <c r="AB482" s="32" t="b">
        <f t="shared" si="36"/>
        <v>1</v>
      </c>
      <c r="AC482" t="s">
        <v>15</v>
      </c>
      <c r="AD482" t="s">
        <v>3280</v>
      </c>
      <c r="AE482" t="s">
        <v>10136</v>
      </c>
      <c r="AF482" t="s">
        <v>9383</v>
      </c>
      <c r="AG482" s="61">
        <v>0</v>
      </c>
      <c r="AH482" s="61">
        <v>43126.428247488424</v>
      </c>
      <c r="AI482" s="61" t="s">
        <v>12755</v>
      </c>
      <c r="AJ482" t="s">
        <v>9398</v>
      </c>
      <c r="AK482" t="s">
        <v>9398</v>
      </c>
      <c r="AL482" s="61">
        <v>42915.760621608795</v>
      </c>
      <c r="AM482">
        <v>0</v>
      </c>
      <c r="AN482" t="s">
        <v>9383</v>
      </c>
      <c r="AO482" t="s">
        <v>9383</v>
      </c>
      <c r="AP482">
        <v>0</v>
      </c>
      <c r="AQ482">
        <v>0</v>
      </c>
    </row>
    <row r="483" spans="27:43" x14ac:dyDescent="0.35">
      <c r="AA483" s="32" t="str">
        <f t="shared" si="35"/>
        <v>SAN1CUAJ</v>
      </c>
      <c r="AB483" s="32" t="b">
        <f t="shared" si="36"/>
        <v>1</v>
      </c>
      <c r="AC483" t="s">
        <v>15</v>
      </c>
      <c r="AD483" t="s">
        <v>3281</v>
      </c>
      <c r="AE483" t="s">
        <v>9637</v>
      </c>
      <c r="AF483" t="s">
        <v>9383</v>
      </c>
      <c r="AG483" s="61">
        <v>0</v>
      </c>
      <c r="AH483" s="61">
        <v>43126.430238113426</v>
      </c>
      <c r="AI483" s="61" t="s">
        <v>12756</v>
      </c>
      <c r="AJ483" t="s">
        <v>9398</v>
      </c>
      <c r="AK483" t="s">
        <v>9398</v>
      </c>
      <c r="AL483" s="61">
        <v>42915.760621724534</v>
      </c>
      <c r="AM483">
        <v>0</v>
      </c>
      <c r="AN483" t="s">
        <v>9383</v>
      </c>
      <c r="AO483" t="s">
        <v>9383</v>
      </c>
      <c r="AP483">
        <v>0</v>
      </c>
      <c r="AQ483">
        <v>0</v>
      </c>
    </row>
    <row r="484" spans="27:43" x14ac:dyDescent="0.35">
      <c r="AA484" s="32" t="str">
        <f t="shared" si="35"/>
        <v>SAN1CUDJ</v>
      </c>
      <c r="AB484" s="32" t="b">
        <f t="shared" si="36"/>
        <v>1</v>
      </c>
      <c r="AC484" t="s">
        <v>15</v>
      </c>
      <c r="AD484" t="s">
        <v>3283</v>
      </c>
      <c r="AE484" t="s">
        <v>9639</v>
      </c>
      <c r="AF484" t="s">
        <v>9383</v>
      </c>
      <c r="AG484" s="61">
        <v>0</v>
      </c>
      <c r="AH484" s="61">
        <v>43126.428783761578</v>
      </c>
      <c r="AI484" s="61" t="s">
        <v>12757</v>
      </c>
      <c r="AJ484" t="s">
        <v>11132</v>
      </c>
      <c r="AK484" t="s">
        <v>9398</v>
      </c>
      <c r="AL484" s="61">
        <v>42930.392478703703</v>
      </c>
      <c r="AM484">
        <v>0</v>
      </c>
      <c r="AN484" t="s">
        <v>9383</v>
      </c>
      <c r="AO484" t="s">
        <v>9383</v>
      </c>
      <c r="AP484">
        <v>0</v>
      </c>
      <c r="AQ484">
        <v>0</v>
      </c>
    </row>
    <row r="485" spans="27:43" x14ac:dyDescent="0.35">
      <c r="AA485" s="32" t="str">
        <f t="shared" si="35"/>
        <v>SAN1CUEJ</v>
      </c>
      <c r="AB485" s="32" t="b">
        <f t="shared" si="36"/>
        <v>1</v>
      </c>
      <c r="AC485" t="s">
        <v>15</v>
      </c>
      <c r="AD485" t="s">
        <v>3284</v>
      </c>
      <c r="AE485" t="s">
        <v>9641</v>
      </c>
      <c r="AF485" t="s">
        <v>9383</v>
      </c>
      <c r="AG485" s="61">
        <v>0</v>
      </c>
      <c r="AH485" s="61">
        <v>43126.42903078704</v>
      </c>
      <c r="AI485" s="61" t="s">
        <v>12758</v>
      </c>
      <c r="AJ485" t="s">
        <v>9398</v>
      </c>
      <c r="AK485" t="s">
        <v>9398</v>
      </c>
      <c r="AL485" s="61">
        <v>42915.760621793983</v>
      </c>
      <c r="AM485">
        <v>0</v>
      </c>
      <c r="AN485" t="s">
        <v>9383</v>
      </c>
      <c r="AO485" t="s">
        <v>9383</v>
      </c>
      <c r="AP485">
        <v>0</v>
      </c>
      <c r="AQ485">
        <v>0</v>
      </c>
    </row>
    <row r="486" spans="27:43" x14ac:dyDescent="0.35">
      <c r="AA486" s="32" t="str">
        <f t="shared" si="35"/>
        <v>SAN1CUGC</v>
      </c>
      <c r="AB486" s="32" t="b">
        <f t="shared" si="36"/>
        <v>1</v>
      </c>
      <c r="AC486" t="s">
        <v>15</v>
      </c>
      <c r="AD486" t="s">
        <v>3285</v>
      </c>
      <c r="AE486" t="s">
        <v>9644</v>
      </c>
      <c r="AF486" t="s">
        <v>9383</v>
      </c>
      <c r="AG486" s="61">
        <v>0</v>
      </c>
      <c r="AH486" s="61">
        <v>43126.42824760417</v>
      </c>
      <c r="AI486" s="61" t="s">
        <v>12759</v>
      </c>
      <c r="AJ486" t="s">
        <v>9398</v>
      </c>
      <c r="AK486" t="s">
        <v>9398</v>
      </c>
      <c r="AL486" s="61">
        <v>42915.760621909722</v>
      </c>
      <c r="AM486">
        <v>0</v>
      </c>
      <c r="AN486" t="s">
        <v>9383</v>
      </c>
      <c r="AO486" t="s">
        <v>9383</v>
      </c>
      <c r="AP486">
        <v>0</v>
      </c>
      <c r="AQ486">
        <v>0</v>
      </c>
    </row>
    <row r="487" spans="27:43" x14ac:dyDescent="0.35">
      <c r="AA487" s="32" t="str">
        <f t="shared" si="35"/>
        <v>SAN1CUGD</v>
      </c>
      <c r="AB487" s="32" t="b">
        <f t="shared" si="36"/>
        <v>1</v>
      </c>
      <c r="AC487" t="s">
        <v>15</v>
      </c>
      <c r="AD487" t="s">
        <v>3286</v>
      </c>
      <c r="AE487" t="s">
        <v>3287</v>
      </c>
      <c r="AF487" t="s">
        <v>9383</v>
      </c>
      <c r="AG487" s="61">
        <v>0</v>
      </c>
      <c r="AH487" s="61">
        <v>42915.76062202546</v>
      </c>
      <c r="AI487" s="61" t="s">
        <v>12760</v>
      </c>
      <c r="AJ487" t="s">
        <v>9398</v>
      </c>
      <c r="AK487" t="s">
        <v>9398</v>
      </c>
      <c r="AL487" s="61">
        <v>42915.76062202546</v>
      </c>
      <c r="AM487">
        <v>0</v>
      </c>
      <c r="AN487" t="s">
        <v>9383</v>
      </c>
      <c r="AO487" t="s">
        <v>9383</v>
      </c>
      <c r="AP487">
        <v>0</v>
      </c>
      <c r="AQ487">
        <v>0</v>
      </c>
    </row>
    <row r="488" spans="27:43" x14ac:dyDescent="0.35">
      <c r="AA488" s="32" t="str">
        <f t="shared" si="35"/>
        <v>SAN1CUGJ</v>
      </c>
      <c r="AB488" s="32" t="b">
        <f t="shared" si="36"/>
        <v>1</v>
      </c>
      <c r="AC488" t="s">
        <v>15</v>
      </c>
      <c r="AD488" t="s">
        <v>3288</v>
      </c>
      <c r="AE488" t="s">
        <v>3289</v>
      </c>
      <c r="AF488" t="s">
        <v>9383</v>
      </c>
      <c r="AG488" s="61">
        <v>0</v>
      </c>
      <c r="AH488" s="61">
        <v>42915.760622141206</v>
      </c>
      <c r="AI488" s="61" t="s">
        <v>12761</v>
      </c>
      <c r="AJ488" t="s">
        <v>9398</v>
      </c>
      <c r="AK488" t="s">
        <v>9398</v>
      </c>
      <c r="AL488" s="61">
        <v>42915.760622141206</v>
      </c>
      <c r="AM488">
        <v>0</v>
      </c>
      <c r="AN488" t="s">
        <v>9383</v>
      </c>
      <c r="AO488" t="s">
        <v>9383</v>
      </c>
      <c r="AP488">
        <v>0</v>
      </c>
      <c r="AQ488">
        <v>0</v>
      </c>
    </row>
    <row r="489" spans="27:43" x14ac:dyDescent="0.35">
      <c r="AA489" s="32" t="str">
        <f t="shared" si="35"/>
        <v>SAN1CUNC</v>
      </c>
      <c r="AB489" s="32" t="b">
        <f t="shared" si="36"/>
        <v>1</v>
      </c>
      <c r="AC489" t="s">
        <v>15</v>
      </c>
      <c r="AD489" t="s">
        <v>3290</v>
      </c>
      <c r="AE489" t="s">
        <v>9650</v>
      </c>
      <c r="AF489" t="s">
        <v>9383</v>
      </c>
      <c r="AG489" s="61">
        <v>0</v>
      </c>
      <c r="AH489" s="61">
        <v>43126.428247685188</v>
      </c>
      <c r="AI489" s="61" t="s">
        <v>12762</v>
      </c>
      <c r="AJ489" t="s">
        <v>9398</v>
      </c>
      <c r="AK489" t="s">
        <v>9398</v>
      </c>
      <c r="AL489" s="61">
        <v>42915.760622222224</v>
      </c>
      <c r="AM489">
        <v>0</v>
      </c>
      <c r="AN489" t="s">
        <v>9383</v>
      </c>
      <c r="AO489" t="s">
        <v>9383</v>
      </c>
      <c r="AP489">
        <v>0</v>
      </c>
      <c r="AQ489">
        <v>0</v>
      </c>
    </row>
    <row r="490" spans="27:43" x14ac:dyDescent="0.35">
      <c r="AA490" s="32" t="str">
        <f t="shared" si="35"/>
        <v>SAN1CUNJ</v>
      </c>
      <c r="AB490" s="32" t="b">
        <f t="shared" si="36"/>
        <v>1</v>
      </c>
      <c r="AC490" t="s">
        <v>15</v>
      </c>
      <c r="AD490" t="s">
        <v>3291</v>
      </c>
      <c r="AE490" t="s">
        <v>3292</v>
      </c>
      <c r="AF490" t="s">
        <v>9383</v>
      </c>
      <c r="AG490" s="61">
        <v>0</v>
      </c>
      <c r="AH490" s="61">
        <v>42915.760622337963</v>
      </c>
      <c r="AI490" s="61" t="s">
        <v>12763</v>
      </c>
      <c r="AJ490" t="s">
        <v>9398</v>
      </c>
      <c r="AK490" t="s">
        <v>9398</v>
      </c>
      <c r="AL490" s="61">
        <v>42915.760622337963</v>
      </c>
      <c r="AM490">
        <v>0</v>
      </c>
      <c r="AN490" t="s">
        <v>9383</v>
      </c>
      <c r="AO490" t="s">
        <v>9383</v>
      </c>
      <c r="AP490">
        <v>0</v>
      </c>
      <c r="AQ490">
        <v>0</v>
      </c>
    </row>
    <row r="491" spans="27:43" x14ac:dyDescent="0.35">
      <c r="AA491" s="32" t="str">
        <f t="shared" si="35"/>
        <v>SAN1CUSJ</v>
      </c>
      <c r="AB491" s="32" t="b">
        <f t="shared" si="36"/>
        <v>1</v>
      </c>
      <c r="AC491" t="s">
        <v>15</v>
      </c>
      <c r="AD491" t="s">
        <v>3293</v>
      </c>
      <c r="AE491" t="s">
        <v>3294</v>
      </c>
      <c r="AF491" t="s">
        <v>9383</v>
      </c>
      <c r="AG491" s="61">
        <v>0</v>
      </c>
      <c r="AH491" s="61">
        <v>42915.760622453701</v>
      </c>
      <c r="AI491" s="61" t="s">
        <v>12764</v>
      </c>
      <c r="AJ491" t="s">
        <v>9398</v>
      </c>
      <c r="AK491" t="s">
        <v>9398</v>
      </c>
      <c r="AL491" s="61">
        <v>42915.760622453701</v>
      </c>
      <c r="AM491">
        <v>0</v>
      </c>
      <c r="AN491" t="s">
        <v>9383</v>
      </c>
      <c r="AO491" t="s">
        <v>9383</v>
      </c>
      <c r="AP491">
        <v>0</v>
      </c>
      <c r="AQ491">
        <v>0</v>
      </c>
    </row>
    <row r="492" spans="27:43" x14ac:dyDescent="0.35">
      <c r="AA492" s="32" t="str">
        <f t="shared" si="35"/>
        <v>SAN1CUTJ</v>
      </c>
      <c r="AB492" s="32" t="b">
        <f t="shared" si="36"/>
        <v>1</v>
      </c>
      <c r="AC492" t="s">
        <v>15</v>
      </c>
      <c r="AD492" t="s">
        <v>3296</v>
      </c>
      <c r="AE492" t="s">
        <v>9658</v>
      </c>
      <c r="AF492" t="s">
        <v>9383</v>
      </c>
      <c r="AG492" s="61">
        <v>0</v>
      </c>
      <c r="AH492" s="61">
        <v>43126.429360798611</v>
      </c>
      <c r="AI492" s="61" t="s">
        <v>12765</v>
      </c>
      <c r="AJ492" t="s">
        <v>9398</v>
      </c>
      <c r="AK492" t="s">
        <v>9398</v>
      </c>
      <c r="AL492" s="61">
        <v>42915.760622534719</v>
      </c>
      <c r="AM492">
        <v>0</v>
      </c>
      <c r="AN492" t="s">
        <v>9383</v>
      </c>
      <c r="AO492" t="s">
        <v>9383</v>
      </c>
      <c r="AP492">
        <v>0</v>
      </c>
      <c r="AQ492">
        <v>0</v>
      </c>
    </row>
    <row r="493" spans="27:43" x14ac:dyDescent="0.35">
      <c r="AA493" s="32" t="str">
        <f t="shared" si="35"/>
        <v>SAN1IBKJ</v>
      </c>
      <c r="AB493" s="32" t="b">
        <f t="shared" si="36"/>
        <v>1</v>
      </c>
      <c r="AC493" t="s">
        <v>15</v>
      </c>
      <c r="AD493" t="s">
        <v>3297</v>
      </c>
      <c r="AE493" t="s">
        <v>3298</v>
      </c>
      <c r="AF493" t="s">
        <v>9383</v>
      </c>
      <c r="AG493" s="61">
        <v>0</v>
      </c>
      <c r="AH493" s="61">
        <v>42915.760622604168</v>
      </c>
      <c r="AI493" s="61" t="s">
        <v>12766</v>
      </c>
      <c r="AJ493" t="s">
        <v>9398</v>
      </c>
      <c r="AK493" t="s">
        <v>9398</v>
      </c>
      <c r="AL493" s="61">
        <v>42915.760622604168</v>
      </c>
      <c r="AM493">
        <v>0</v>
      </c>
      <c r="AN493" t="s">
        <v>9383</v>
      </c>
      <c r="AO493" t="s">
        <v>9383</v>
      </c>
      <c r="AP493">
        <v>0</v>
      </c>
      <c r="AQ493">
        <v>0</v>
      </c>
    </row>
    <row r="494" spans="27:43" x14ac:dyDescent="0.35">
      <c r="AA494" s="32" t="str">
        <f t="shared" si="35"/>
        <v>SAN1VAKJ</v>
      </c>
      <c r="AB494" s="32" t="b">
        <f t="shared" si="36"/>
        <v>1</v>
      </c>
      <c r="AC494" t="s">
        <v>15</v>
      </c>
      <c r="AD494" t="s">
        <v>3299</v>
      </c>
      <c r="AE494" t="s">
        <v>3300</v>
      </c>
      <c r="AF494" t="s">
        <v>9383</v>
      </c>
      <c r="AG494" s="61">
        <v>0</v>
      </c>
      <c r="AH494" s="61">
        <v>42915.760622719907</v>
      </c>
      <c r="AI494" s="61" t="s">
        <v>12767</v>
      </c>
      <c r="AJ494" t="s">
        <v>9398</v>
      </c>
      <c r="AK494" t="s">
        <v>9398</v>
      </c>
      <c r="AL494" s="61">
        <v>42915.760622719907</v>
      </c>
      <c r="AM494">
        <v>0</v>
      </c>
      <c r="AN494" t="s">
        <v>9383</v>
      </c>
      <c r="AO494" t="s">
        <v>9383</v>
      </c>
      <c r="AP494">
        <v>0</v>
      </c>
      <c r="AQ494">
        <v>0</v>
      </c>
    </row>
    <row r="495" spans="27:43" x14ac:dyDescent="0.35">
      <c r="AA495" s="32" t="str">
        <f t="shared" si="35"/>
        <v>SAN1VBBJ</v>
      </c>
      <c r="AB495" s="32" t="b">
        <f t="shared" si="36"/>
        <v>1</v>
      </c>
      <c r="AC495" t="s">
        <v>15</v>
      </c>
      <c r="AD495" t="s">
        <v>3301</v>
      </c>
      <c r="AE495" t="s">
        <v>3302</v>
      </c>
      <c r="AF495" t="s">
        <v>9383</v>
      </c>
      <c r="AG495" s="61">
        <v>0</v>
      </c>
      <c r="AH495" s="61">
        <v>42915.760622800924</v>
      </c>
      <c r="AI495" s="61" t="s">
        <v>12768</v>
      </c>
      <c r="AJ495" t="s">
        <v>9398</v>
      </c>
      <c r="AK495" t="s">
        <v>9398</v>
      </c>
      <c r="AL495" s="61">
        <v>42915.760622800924</v>
      </c>
      <c r="AM495">
        <v>0</v>
      </c>
      <c r="AN495" t="s">
        <v>9383</v>
      </c>
      <c r="AO495" t="s">
        <v>9383</v>
      </c>
      <c r="AP495">
        <v>0</v>
      </c>
      <c r="AQ495">
        <v>0</v>
      </c>
    </row>
    <row r="496" spans="27:43" x14ac:dyDescent="0.35">
      <c r="AA496" s="32" t="str">
        <f t="shared" si="35"/>
        <v>SAN1VBFJ</v>
      </c>
      <c r="AB496" s="32" t="b">
        <f t="shared" si="36"/>
        <v>1</v>
      </c>
      <c r="AC496" t="s">
        <v>15</v>
      </c>
      <c r="AD496" t="s">
        <v>3303</v>
      </c>
      <c r="AE496" t="s">
        <v>3304</v>
      </c>
      <c r="AF496" t="s">
        <v>9383</v>
      </c>
      <c r="AG496" s="61">
        <v>0</v>
      </c>
      <c r="AH496" s="61">
        <v>42915.760622916663</v>
      </c>
      <c r="AI496" s="61" t="s">
        <v>12769</v>
      </c>
      <c r="AJ496" t="s">
        <v>9398</v>
      </c>
      <c r="AK496" t="s">
        <v>9398</v>
      </c>
      <c r="AL496" s="61">
        <v>42915.760622916663</v>
      </c>
      <c r="AM496">
        <v>0</v>
      </c>
      <c r="AN496" t="s">
        <v>9383</v>
      </c>
      <c r="AO496" t="s">
        <v>9383</v>
      </c>
      <c r="AP496">
        <v>0</v>
      </c>
      <c r="AQ496">
        <v>0</v>
      </c>
    </row>
    <row r="497" spans="27:43" x14ac:dyDescent="0.35">
      <c r="AA497" s="32" t="str">
        <f t="shared" si="35"/>
        <v>SAN1VBGJ</v>
      </c>
      <c r="AB497" s="32" t="b">
        <f t="shared" si="36"/>
        <v>1</v>
      </c>
      <c r="AC497" t="s">
        <v>15</v>
      </c>
      <c r="AD497" t="s">
        <v>3305</v>
      </c>
      <c r="AE497" t="s">
        <v>3306</v>
      </c>
      <c r="AF497" t="s">
        <v>9383</v>
      </c>
      <c r="AG497" s="61">
        <v>0</v>
      </c>
      <c r="AH497" s="61">
        <v>42915.760622997688</v>
      </c>
      <c r="AI497" s="61" t="s">
        <v>12770</v>
      </c>
      <c r="AJ497" t="s">
        <v>9398</v>
      </c>
      <c r="AK497" t="s">
        <v>9398</v>
      </c>
      <c r="AL497" s="61">
        <v>42915.760622997688</v>
      </c>
      <c r="AM497">
        <v>0</v>
      </c>
      <c r="AN497" t="s">
        <v>9383</v>
      </c>
      <c r="AO497" t="s">
        <v>9383</v>
      </c>
      <c r="AP497">
        <v>0</v>
      </c>
      <c r="AQ497">
        <v>0</v>
      </c>
    </row>
    <row r="498" spans="27:43" x14ac:dyDescent="0.35">
      <c r="AA498" s="32" t="str">
        <f t="shared" si="35"/>
        <v>SAN1VBHJ</v>
      </c>
      <c r="AB498" s="32" t="b">
        <f t="shared" si="36"/>
        <v>1</v>
      </c>
      <c r="AC498" t="s">
        <v>15</v>
      </c>
      <c r="AD498" t="s">
        <v>3307</v>
      </c>
      <c r="AE498" t="s">
        <v>3308</v>
      </c>
      <c r="AF498" t="s">
        <v>9383</v>
      </c>
      <c r="AG498" s="61">
        <v>0</v>
      </c>
      <c r="AH498" s="61">
        <v>42915.760623113427</v>
      </c>
      <c r="AI498" s="61" t="s">
        <v>12771</v>
      </c>
      <c r="AJ498" t="s">
        <v>9398</v>
      </c>
      <c r="AK498" t="s">
        <v>9398</v>
      </c>
      <c r="AL498" s="61">
        <v>42915.760623113427</v>
      </c>
      <c r="AM498">
        <v>0</v>
      </c>
      <c r="AN498" t="s">
        <v>9383</v>
      </c>
      <c r="AO498" t="s">
        <v>9383</v>
      </c>
      <c r="AP498">
        <v>0</v>
      </c>
      <c r="AQ498">
        <v>0</v>
      </c>
    </row>
    <row r="499" spans="27:43" x14ac:dyDescent="0.35">
      <c r="AA499" s="32" t="str">
        <f t="shared" si="35"/>
        <v>SAN1VBKJ</v>
      </c>
      <c r="AB499" s="32" t="b">
        <f t="shared" si="36"/>
        <v>1</v>
      </c>
      <c r="AC499" t="s">
        <v>15</v>
      </c>
      <c r="AD499" t="s">
        <v>3309</v>
      </c>
      <c r="AE499" t="s">
        <v>3310</v>
      </c>
      <c r="AF499" t="s">
        <v>9383</v>
      </c>
      <c r="AG499" s="61">
        <v>0</v>
      </c>
      <c r="AH499" s="61">
        <v>42915.760623182869</v>
      </c>
      <c r="AI499" s="61" t="s">
        <v>12772</v>
      </c>
      <c r="AJ499" t="s">
        <v>9398</v>
      </c>
      <c r="AK499" t="s">
        <v>9398</v>
      </c>
      <c r="AL499" s="61">
        <v>42915.760623182869</v>
      </c>
      <c r="AM499">
        <v>0</v>
      </c>
      <c r="AN499" t="s">
        <v>9383</v>
      </c>
      <c r="AO499" t="s">
        <v>9383</v>
      </c>
      <c r="AP499">
        <v>0</v>
      </c>
      <c r="AQ499">
        <v>0</v>
      </c>
    </row>
    <row r="500" spans="27:43" x14ac:dyDescent="0.35">
      <c r="AA500" s="32" t="str">
        <f t="shared" si="35"/>
        <v>SAN1VBKO</v>
      </c>
      <c r="AB500" s="32" t="b">
        <f t="shared" si="36"/>
        <v>1</v>
      </c>
      <c r="AC500" t="s">
        <v>15</v>
      </c>
      <c r="AD500" t="s">
        <v>3311</v>
      </c>
      <c r="AE500" t="s">
        <v>3312</v>
      </c>
      <c r="AF500" t="s">
        <v>9383</v>
      </c>
      <c r="AG500" s="61">
        <v>0</v>
      </c>
      <c r="AH500" s="61">
        <v>43011.490337881944</v>
      </c>
      <c r="AI500" s="61" t="s">
        <v>12773</v>
      </c>
      <c r="AJ500" t="s">
        <v>9398</v>
      </c>
      <c r="AK500" t="s">
        <v>9398</v>
      </c>
      <c r="AL500" s="61">
        <v>42915.760623263886</v>
      </c>
      <c r="AM500">
        <v>0</v>
      </c>
      <c r="AN500" t="s">
        <v>9383</v>
      </c>
      <c r="AO500" t="s">
        <v>9383</v>
      </c>
      <c r="AP500">
        <v>0</v>
      </c>
      <c r="AQ500">
        <v>0</v>
      </c>
    </row>
    <row r="501" spans="27:43" x14ac:dyDescent="0.35">
      <c r="AA501" s="32" t="str">
        <f t="shared" si="35"/>
        <v>SAN1VBOJ</v>
      </c>
      <c r="AB501" s="32" t="b">
        <f t="shared" si="36"/>
        <v>1</v>
      </c>
      <c r="AC501" t="s">
        <v>15</v>
      </c>
      <c r="AD501" t="s">
        <v>3313</v>
      </c>
      <c r="AE501" t="s">
        <v>3314</v>
      </c>
      <c r="AF501" t="s">
        <v>9383</v>
      </c>
      <c r="AG501" s="61">
        <v>0</v>
      </c>
      <c r="AH501" s="61">
        <v>42915.760623379632</v>
      </c>
      <c r="AI501" s="61" t="s">
        <v>12774</v>
      </c>
      <c r="AJ501" t="s">
        <v>9398</v>
      </c>
      <c r="AK501" t="s">
        <v>9398</v>
      </c>
      <c r="AL501" s="61">
        <v>42915.760623379632</v>
      </c>
      <c r="AM501">
        <v>0</v>
      </c>
      <c r="AN501" t="s">
        <v>9383</v>
      </c>
      <c r="AO501" t="s">
        <v>9383</v>
      </c>
      <c r="AP501">
        <v>0</v>
      </c>
      <c r="AQ501">
        <v>0</v>
      </c>
    </row>
    <row r="502" spans="27:43" x14ac:dyDescent="0.35">
      <c r="AA502" s="32" t="str">
        <f t="shared" si="35"/>
        <v>SAN1VDBJ</v>
      </c>
      <c r="AB502" s="32" t="b">
        <f t="shared" si="36"/>
        <v>1</v>
      </c>
      <c r="AC502" t="s">
        <v>15</v>
      </c>
      <c r="AD502" t="s">
        <v>3315</v>
      </c>
      <c r="AE502" t="s">
        <v>3316</v>
      </c>
      <c r="AF502" t="s">
        <v>9383</v>
      </c>
      <c r="AG502" s="61">
        <v>0</v>
      </c>
      <c r="AH502" s="61">
        <v>42915.760623495371</v>
      </c>
      <c r="AI502" s="61" t="s">
        <v>12775</v>
      </c>
      <c r="AJ502" t="s">
        <v>9398</v>
      </c>
      <c r="AK502" t="s">
        <v>9398</v>
      </c>
      <c r="AL502" s="61">
        <v>42915.760623495371</v>
      </c>
      <c r="AM502">
        <v>0</v>
      </c>
      <c r="AN502" t="s">
        <v>9383</v>
      </c>
      <c r="AO502" t="s">
        <v>9383</v>
      </c>
      <c r="AP502">
        <v>0</v>
      </c>
      <c r="AQ502">
        <v>0</v>
      </c>
    </row>
    <row r="503" spans="27:43" x14ac:dyDescent="0.35">
      <c r="AA503" s="32" t="str">
        <f t="shared" si="35"/>
        <v>SAN1VDGJ</v>
      </c>
      <c r="AB503" s="32" t="b">
        <f t="shared" si="36"/>
        <v>1</v>
      </c>
      <c r="AC503" t="s">
        <v>15</v>
      </c>
      <c r="AD503" t="s">
        <v>3317</v>
      </c>
      <c r="AE503" t="s">
        <v>3318</v>
      </c>
      <c r="AF503" t="s">
        <v>9383</v>
      </c>
      <c r="AG503" s="61">
        <v>0</v>
      </c>
      <c r="AH503" s="61">
        <v>42915.760623576389</v>
      </c>
      <c r="AI503" s="61" t="s">
        <v>12776</v>
      </c>
      <c r="AJ503" t="s">
        <v>9398</v>
      </c>
      <c r="AK503" t="s">
        <v>9398</v>
      </c>
      <c r="AL503" s="61">
        <v>42915.760623576389</v>
      </c>
      <c r="AM503">
        <v>0</v>
      </c>
      <c r="AN503" t="s">
        <v>9383</v>
      </c>
      <c r="AO503" t="s">
        <v>9383</v>
      </c>
      <c r="AP503">
        <v>0</v>
      </c>
      <c r="AQ503">
        <v>0</v>
      </c>
    </row>
    <row r="504" spans="27:43" x14ac:dyDescent="0.35">
      <c r="AA504" s="32" t="str">
        <f t="shared" si="35"/>
        <v>SAN1VEWJ</v>
      </c>
      <c r="AB504" s="32" t="b">
        <f t="shared" si="36"/>
        <v>1</v>
      </c>
      <c r="AC504" t="s">
        <v>15</v>
      </c>
      <c r="AD504" t="s">
        <v>3319</v>
      </c>
      <c r="AE504" t="s">
        <v>3320</v>
      </c>
      <c r="AF504" t="s">
        <v>9383</v>
      </c>
      <c r="AG504" s="61">
        <v>0</v>
      </c>
      <c r="AH504" s="61">
        <v>42915.76062364583</v>
      </c>
      <c r="AI504" s="142" t="s">
        <v>12777</v>
      </c>
      <c r="AJ504" t="s">
        <v>9398</v>
      </c>
      <c r="AK504" t="s">
        <v>9398</v>
      </c>
      <c r="AL504" s="61">
        <v>42915.76062364583</v>
      </c>
      <c r="AM504">
        <v>0</v>
      </c>
      <c r="AN504" t="s">
        <v>9383</v>
      </c>
      <c r="AO504" t="s">
        <v>9383</v>
      </c>
      <c r="AP504">
        <v>0</v>
      </c>
      <c r="AQ504">
        <v>0</v>
      </c>
    </row>
    <row r="505" spans="27:43" x14ac:dyDescent="0.35">
      <c r="AA505" s="32" t="str">
        <f t="shared" si="35"/>
        <v>SAN1VFGJ</v>
      </c>
      <c r="AB505" s="32" t="b">
        <f t="shared" si="36"/>
        <v>1</v>
      </c>
      <c r="AC505" t="s">
        <v>15</v>
      </c>
      <c r="AD505" t="s">
        <v>3321</v>
      </c>
      <c r="AE505" t="s">
        <v>3322</v>
      </c>
      <c r="AF505" t="s">
        <v>9383</v>
      </c>
      <c r="AG505" s="61">
        <v>0</v>
      </c>
      <c r="AH505" s="61">
        <v>42915.760623726848</v>
      </c>
      <c r="AI505" s="61" t="s">
        <v>12778</v>
      </c>
      <c r="AJ505" t="s">
        <v>9398</v>
      </c>
      <c r="AK505" t="s">
        <v>9398</v>
      </c>
      <c r="AL505" s="61">
        <v>42915.760623726848</v>
      </c>
      <c r="AM505">
        <v>0</v>
      </c>
      <c r="AN505" t="s">
        <v>9383</v>
      </c>
      <c r="AO505" t="s">
        <v>9383</v>
      </c>
      <c r="AP505">
        <v>0</v>
      </c>
      <c r="AQ505">
        <v>0</v>
      </c>
    </row>
    <row r="506" spans="27:43" x14ac:dyDescent="0.35">
      <c r="AA506" s="32" t="str">
        <f t="shared" si="35"/>
        <v>SAN1VFKJ</v>
      </c>
      <c r="AB506" s="32" t="b">
        <f t="shared" si="36"/>
        <v>1</v>
      </c>
      <c r="AC506" t="s">
        <v>15</v>
      </c>
      <c r="AD506" t="s">
        <v>3323</v>
      </c>
      <c r="AE506" t="s">
        <v>3324</v>
      </c>
      <c r="AF506" t="s">
        <v>9383</v>
      </c>
      <c r="AG506" s="61">
        <v>0</v>
      </c>
      <c r="AH506" s="61">
        <v>42915.760623842594</v>
      </c>
      <c r="AI506" s="61" t="s">
        <v>12779</v>
      </c>
      <c r="AJ506" t="s">
        <v>9398</v>
      </c>
      <c r="AK506" t="s">
        <v>9398</v>
      </c>
      <c r="AL506" s="61">
        <v>42915.760623842594</v>
      </c>
      <c r="AM506">
        <v>0</v>
      </c>
      <c r="AN506" t="s">
        <v>9383</v>
      </c>
      <c r="AO506" t="s">
        <v>9383</v>
      </c>
      <c r="AP506">
        <v>0</v>
      </c>
      <c r="AQ506">
        <v>0</v>
      </c>
    </row>
    <row r="507" spans="27:43" x14ac:dyDescent="0.35">
      <c r="AA507" s="32" t="str">
        <f t="shared" si="35"/>
        <v>SAN1VFTJ</v>
      </c>
      <c r="AB507" s="32" t="b">
        <f t="shared" si="36"/>
        <v>1</v>
      </c>
      <c r="AC507" t="s">
        <v>15</v>
      </c>
      <c r="AD507" t="s">
        <v>3325</v>
      </c>
      <c r="AE507" t="s">
        <v>3326</v>
      </c>
      <c r="AF507" t="s">
        <v>9383</v>
      </c>
      <c r="AG507" s="61">
        <v>0</v>
      </c>
      <c r="AH507" s="61">
        <v>42915.760623923612</v>
      </c>
      <c r="AI507" s="61" t="s">
        <v>12780</v>
      </c>
      <c r="AJ507" t="s">
        <v>9398</v>
      </c>
      <c r="AK507" t="s">
        <v>9398</v>
      </c>
      <c r="AL507" s="61">
        <v>42915.760623923612</v>
      </c>
      <c r="AM507">
        <v>0</v>
      </c>
      <c r="AN507" t="s">
        <v>9383</v>
      </c>
      <c r="AO507" t="s">
        <v>9383</v>
      </c>
      <c r="AP507">
        <v>0</v>
      </c>
      <c r="AQ507">
        <v>0</v>
      </c>
    </row>
    <row r="508" spans="27:43" x14ac:dyDescent="0.35">
      <c r="AA508" s="32" t="str">
        <f t="shared" si="35"/>
        <v>SAN1VFWJ</v>
      </c>
      <c r="AB508" s="32" t="b">
        <f t="shared" si="36"/>
        <v>1</v>
      </c>
      <c r="AC508" t="s">
        <v>15</v>
      </c>
      <c r="AD508" t="s">
        <v>3327</v>
      </c>
      <c r="AE508" t="s">
        <v>3328</v>
      </c>
      <c r="AF508" t="s">
        <v>9383</v>
      </c>
      <c r="AG508" s="61">
        <v>0</v>
      </c>
      <c r="AH508" s="61">
        <v>42915.760624039351</v>
      </c>
      <c r="AI508" s="61" t="s">
        <v>12781</v>
      </c>
      <c r="AJ508" t="s">
        <v>9398</v>
      </c>
      <c r="AK508" t="s">
        <v>9398</v>
      </c>
      <c r="AL508" s="61">
        <v>42915.760624039351</v>
      </c>
      <c r="AM508">
        <v>0</v>
      </c>
      <c r="AN508" t="s">
        <v>9383</v>
      </c>
      <c r="AO508" t="s">
        <v>9383</v>
      </c>
      <c r="AP508">
        <v>0</v>
      </c>
      <c r="AQ508">
        <v>0</v>
      </c>
    </row>
    <row r="509" spans="27:43" x14ac:dyDescent="0.35">
      <c r="AA509" s="32" t="str">
        <f t="shared" si="35"/>
        <v>SAN1VJKJ</v>
      </c>
      <c r="AB509" s="32" t="b">
        <f t="shared" si="36"/>
        <v>1</v>
      </c>
      <c r="AC509" t="s">
        <v>15</v>
      </c>
      <c r="AD509" t="s">
        <v>3329</v>
      </c>
      <c r="AE509" t="s">
        <v>3330</v>
      </c>
      <c r="AF509" t="s">
        <v>9383</v>
      </c>
      <c r="AG509" s="61">
        <v>0</v>
      </c>
      <c r="AH509" s="61">
        <v>42915.7606241088</v>
      </c>
      <c r="AI509" s="61" t="s">
        <v>12782</v>
      </c>
      <c r="AJ509" t="s">
        <v>9398</v>
      </c>
      <c r="AK509" t="s">
        <v>9398</v>
      </c>
      <c r="AL509" s="61">
        <v>42915.7606241088</v>
      </c>
      <c r="AM509">
        <v>0</v>
      </c>
      <c r="AN509" t="s">
        <v>9383</v>
      </c>
      <c r="AO509" t="s">
        <v>9383</v>
      </c>
      <c r="AP509">
        <v>0</v>
      </c>
      <c r="AQ509">
        <v>0</v>
      </c>
    </row>
    <row r="510" spans="27:43" x14ac:dyDescent="0.35">
      <c r="AA510" s="32" t="str">
        <f t="shared" si="35"/>
        <v>SAN1VNNN</v>
      </c>
      <c r="AB510" s="32" t="b">
        <f t="shared" si="36"/>
        <v>1</v>
      </c>
      <c r="AC510" t="s">
        <v>15</v>
      </c>
      <c r="AD510" t="s">
        <v>3331</v>
      </c>
      <c r="AE510" t="s">
        <v>3332</v>
      </c>
      <c r="AF510" t="s">
        <v>9383</v>
      </c>
      <c r="AG510" s="61">
        <v>0</v>
      </c>
      <c r="AH510" s="61">
        <v>42915.760624189817</v>
      </c>
      <c r="AI510" s="61" t="s">
        <v>12783</v>
      </c>
      <c r="AJ510" t="s">
        <v>9398</v>
      </c>
      <c r="AK510" t="s">
        <v>9398</v>
      </c>
      <c r="AL510" s="61">
        <v>42915.760624189817</v>
      </c>
      <c r="AM510">
        <v>0</v>
      </c>
      <c r="AN510" t="s">
        <v>9383</v>
      </c>
      <c r="AO510" t="s">
        <v>9383</v>
      </c>
      <c r="AP510">
        <v>0</v>
      </c>
      <c r="AQ510">
        <v>0</v>
      </c>
    </row>
    <row r="511" spans="27:43" x14ac:dyDescent="0.35">
      <c r="AA511" s="32" t="str">
        <f t="shared" si="35"/>
        <v>SAN1VNPN</v>
      </c>
      <c r="AB511" s="32" t="b">
        <f t="shared" si="36"/>
        <v>1</v>
      </c>
      <c r="AC511" t="s">
        <v>15</v>
      </c>
      <c r="AD511" t="s">
        <v>3333</v>
      </c>
      <c r="AE511" t="s">
        <v>3334</v>
      </c>
      <c r="AF511" t="s">
        <v>9383</v>
      </c>
      <c r="AG511" s="61">
        <v>0</v>
      </c>
      <c r="AH511" s="61">
        <v>42915.760624305556</v>
      </c>
      <c r="AI511" s="61" t="s">
        <v>12784</v>
      </c>
      <c r="AJ511" t="s">
        <v>9398</v>
      </c>
      <c r="AK511" t="s">
        <v>9398</v>
      </c>
      <c r="AL511" s="61">
        <v>42915.760624305556</v>
      </c>
      <c r="AM511">
        <v>0</v>
      </c>
      <c r="AN511" t="s">
        <v>9383</v>
      </c>
      <c r="AO511" t="s">
        <v>9383</v>
      </c>
      <c r="AP511">
        <v>0</v>
      </c>
      <c r="AQ511">
        <v>0</v>
      </c>
    </row>
    <row r="512" spans="27:43" x14ac:dyDescent="0.35">
      <c r="AA512" s="32" t="str">
        <f t="shared" si="35"/>
        <v>SAN1VNZN</v>
      </c>
      <c r="AB512" s="32" t="b">
        <f t="shared" si="36"/>
        <v>1</v>
      </c>
      <c r="AC512" t="s">
        <v>15</v>
      </c>
      <c r="AD512" t="s">
        <v>3335</v>
      </c>
      <c r="AE512" t="s">
        <v>3336</v>
      </c>
      <c r="AF512" t="s">
        <v>9383</v>
      </c>
      <c r="AG512" s="61">
        <v>0</v>
      </c>
      <c r="AH512" s="61">
        <v>42915.760624386574</v>
      </c>
      <c r="AI512" s="61" t="s">
        <v>12785</v>
      </c>
      <c r="AJ512" t="s">
        <v>9398</v>
      </c>
      <c r="AK512" t="s">
        <v>9398</v>
      </c>
      <c r="AL512" s="61">
        <v>42915.760624386574</v>
      </c>
      <c r="AM512">
        <v>0</v>
      </c>
      <c r="AN512" t="s">
        <v>9383</v>
      </c>
      <c r="AO512" t="s">
        <v>9383</v>
      </c>
      <c r="AP512">
        <v>0</v>
      </c>
      <c r="AQ512">
        <v>0</v>
      </c>
    </row>
    <row r="513" spans="27:43" x14ac:dyDescent="0.35">
      <c r="AA513" s="32" t="str">
        <f t="shared" si="35"/>
        <v>SAN1VPKJ</v>
      </c>
      <c r="AB513" s="32" t="b">
        <f t="shared" si="36"/>
        <v>1</v>
      </c>
      <c r="AC513" t="s">
        <v>15</v>
      </c>
      <c r="AD513" t="s">
        <v>3337</v>
      </c>
      <c r="AE513" t="s">
        <v>3338</v>
      </c>
      <c r="AF513" t="s">
        <v>9383</v>
      </c>
      <c r="AG513" s="61">
        <v>0</v>
      </c>
      <c r="AH513" s="61">
        <v>42915.760624502313</v>
      </c>
      <c r="AI513" s="61" t="s">
        <v>12786</v>
      </c>
      <c r="AJ513" t="s">
        <v>9398</v>
      </c>
      <c r="AK513" t="s">
        <v>9398</v>
      </c>
      <c r="AL513" s="61">
        <v>42915.760624502313</v>
      </c>
      <c r="AM513">
        <v>0</v>
      </c>
      <c r="AN513" t="s">
        <v>9383</v>
      </c>
      <c r="AO513" t="s">
        <v>9383</v>
      </c>
      <c r="AP513">
        <v>0</v>
      </c>
      <c r="AQ513">
        <v>0</v>
      </c>
    </row>
    <row r="514" spans="27:43" x14ac:dyDescent="0.35">
      <c r="AA514" s="32" t="str">
        <f t="shared" si="35"/>
        <v>SAN1VRKJ</v>
      </c>
      <c r="AB514" s="32" t="b">
        <f t="shared" si="36"/>
        <v>1</v>
      </c>
      <c r="AC514" t="s">
        <v>15</v>
      </c>
      <c r="AD514" t="s">
        <v>3339</v>
      </c>
      <c r="AE514" t="s">
        <v>3340</v>
      </c>
      <c r="AF514" t="s">
        <v>9383</v>
      </c>
      <c r="AG514" s="47">
        <v>0</v>
      </c>
      <c r="AH514" s="61">
        <v>42915.760624571762</v>
      </c>
      <c r="AI514" s="47" t="s">
        <v>12787</v>
      </c>
      <c r="AJ514" t="s">
        <v>9398</v>
      </c>
      <c r="AK514" t="s">
        <v>9398</v>
      </c>
      <c r="AL514" s="61">
        <v>42915.760624571762</v>
      </c>
      <c r="AM514">
        <v>0</v>
      </c>
      <c r="AN514" t="s">
        <v>9383</v>
      </c>
      <c r="AO514" t="s">
        <v>9383</v>
      </c>
      <c r="AP514">
        <v>0</v>
      </c>
      <c r="AQ514">
        <v>0</v>
      </c>
    </row>
    <row r="515" spans="27:43" x14ac:dyDescent="0.35">
      <c r="AA515" s="32" t="str">
        <f t="shared" si="35"/>
        <v>SAN1VUEJ</v>
      </c>
      <c r="AB515" s="32" t="b">
        <f t="shared" si="36"/>
        <v>1</v>
      </c>
      <c r="AC515" t="s">
        <v>15</v>
      </c>
      <c r="AD515" t="s">
        <v>3341</v>
      </c>
      <c r="AE515" t="s">
        <v>3342</v>
      </c>
      <c r="AF515" t="s">
        <v>9383</v>
      </c>
      <c r="AG515" s="47">
        <v>0</v>
      </c>
      <c r="AH515" s="61">
        <v>42915.760624652779</v>
      </c>
      <c r="AI515" s="47" t="s">
        <v>12788</v>
      </c>
      <c r="AJ515" t="s">
        <v>9398</v>
      </c>
      <c r="AK515" t="s">
        <v>9398</v>
      </c>
      <c r="AL515" s="61">
        <v>42915.760624652779</v>
      </c>
      <c r="AM515">
        <v>0</v>
      </c>
      <c r="AN515" t="s">
        <v>9383</v>
      </c>
      <c r="AO515" t="s">
        <v>9383</v>
      </c>
      <c r="AP515">
        <v>0</v>
      </c>
      <c r="AQ515">
        <v>0</v>
      </c>
    </row>
    <row r="516" spans="27:43" x14ac:dyDescent="0.35">
      <c r="AA516" s="32" t="str">
        <f t="shared" si="35"/>
        <v>SAN1VUGC</v>
      </c>
      <c r="AB516" s="32" t="b">
        <f t="shared" si="36"/>
        <v>1</v>
      </c>
      <c r="AC516" t="s">
        <v>15</v>
      </c>
      <c r="AD516" t="s">
        <v>3343</v>
      </c>
      <c r="AE516" t="s">
        <v>10137</v>
      </c>
      <c r="AF516" t="s">
        <v>9383</v>
      </c>
      <c r="AG516" s="47">
        <v>0</v>
      </c>
      <c r="AH516" s="61">
        <v>43301.527948182869</v>
      </c>
      <c r="AI516" s="47" t="s">
        <v>12789</v>
      </c>
      <c r="AJ516" t="s">
        <v>9398</v>
      </c>
      <c r="AK516" t="s">
        <v>9398</v>
      </c>
      <c r="AL516" s="61">
        <v>42915.760624768518</v>
      </c>
      <c r="AM516">
        <v>0</v>
      </c>
      <c r="AN516" t="s">
        <v>9383</v>
      </c>
      <c r="AO516" t="s">
        <v>9383</v>
      </c>
      <c r="AP516">
        <v>0</v>
      </c>
      <c r="AQ516">
        <v>0</v>
      </c>
    </row>
    <row r="517" spans="27:43" x14ac:dyDescent="0.35">
      <c r="AA517" s="32" t="str">
        <f t="shared" ref="AA517:AA580" si="37">AC517&amp;AD517</f>
        <v>SAN1VUGJ</v>
      </c>
      <c r="AB517" s="32" t="b">
        <f t="shared" ref="AB517:AB580" si="38">VLOOKUP(AD517,R:S,2,0)=AE517</f>
        <v>1</v>
      </c>
      <c r="AC517" t="s">
        <v>15</v>
      </c>
      <c r="AD517" t="s">
        <v>3344</v>
      </c>
      <c r="AE517" t="s">
        <v>3345</v>
      </c>
      <c r="AF517" t="s">
        <v>9383</v>
      </c>
      <c r="AG517" s="47">
        <v>0</v>
      </c>
      <c r="AH517" s="61">
        <v>42915.760624849536</v>
      </c>
      <c r="AI517" s="47" t="s">
        <v>12790</v>
      </c>
      <c r="AJ517" t="s">
        <v>9398</v>
      </c>
      <c r="AK517" t="s">
        <v>9398</v>
      </c>
      <c r="AL517" s="61">
        <v>42915.760624849536</v>
      </c>
      <c r="AM517">
        <v>0</v>
      </c>
      <c r="AN517" t="s">
        <v>9383</v>
      </c>
      <c r="AO517" t="s">
        <v>9383</v>
      </c>
      <c r="AP517">
        <v>0</v>
      </c>
      <c r="AQ517">
        <v>0</v>
      </c>
    </row>
    <row r="518" spans="27:43" x14ac:dyDescent="0.35">
      <c r="AA518" s="32" t="str">
        <f t="shared" si="37"/>
        <v>SAN1VUNJ</v>
      </c>
      <c r="AB518" s="32" t="b">
        <f t="shared" si="38"/>
        <v>1</v>
      </c>
      <c r="AC518" t="s">
        <v>15</v>
      </c>
      <c r="AD518" t="s">
        <v>3346</v>
      </c>
      <c r="AE518" t="s">
        <v>3347</v>
      </c>
      <c r="AF518" t="s">
        <v>9383</v>
      </c>
      <c r="AG518" s="47">
        <v>0</v>
      </c>
      <c r="AH518" s="61">
        <v>42915.760624965274</v>
      </c>
      <c r="AI518" s="47" t="s">
        <v>12791</v>
      </c>
      <c r="AJ518" t="s">
        <v>9398</v>
      </c>
      <c r="AK518" t="s">
        <v>9398</v>
      </c>
      <c r="AL518" s="61">
        <v>42915.760624965274</v>
      </c>
      <c r="AM518">
        <v>0</v>
      </c>
      <c r="AN518" t="s">
        <v>9383</v>
      </c>
      <c r="AO518" t="s">
        <v>9383</v>
      </c>
      <c r="AP518">
        <v>0</v>
      </c>
      <c r="AQ518">
        <v>0</v>
      </c>
    </row>
    <row r="519" spans="27:43" x14ac:dyDescent="0.35">
      <c r="AA519" s="32" t="str">
        <f t="shared" si="37"/>
        <v>SAN1VUSJ</v>
      </c>
      <c r="AB519" s="32" t="b">
        <f t="shared" si="38"/>
        <v>1</v>
      </c>
      <c r="AC519" t="s">
        <v>15</v>
      </c>
      <c r="AD519" t="s">
        <v>3348</v>
      </c>
      <c r="AE519" t="s">
        <v>3349</v>
      </c>
      <c r="AF519" t="s">
        <v>9383</v>
      </c>
      <c r="AG519" s="47">
        <v>0</v>
      </c>
      <c r="AH519" s="61">
        <v>42915.760625034723</v>
      </c>
      <c r="AI519" s="47" t="s">
        <v>12792</v>
      </c>
      <c r="AJ519" t="s">
        <v>9398</v>
      </c>
      <c r="AK519" t="s">
        <v>9398</v>
      </c>
      <c r="AL519" s="61">
        <v>42915.760625034723</v>
      </c>
      <c r="AM519">
        <v>0</v>
      </c>
      <c r="AN519" t="s">
        <v>9383</v>
      </c>
      <c r="AO519" t="s">
        <v>9383</v>
      </c>
      <c r="AP519">
        <v>0</v>
      </c>
      <c r="AQ519">
        <v>0</v>
      </c>
    </row>
    <row r="520" spans="27:43" x14ac:dyDescent="0.35">
      <c r="AA520" s="32" t="str">
        <f t="shared" si="37"/>
        <v>SAN1VUTJ</v>
      </c>
      <c r="AB520" s="32" t="b">
        <f t="shared" si="38"/>
        <v>1</v>
      </c>
      <c r="AC520" t="s">
        <v>15</v>
      </c>
      <c r="AD520" t="s">
        <v>3350</v>
      </c>
      <c r="AE520" t="s">
        <v>3351</v>
      </c>
      <c r="AF520" t="s">
        <v>9383</v>
      </c>
      <c r="AG520" s="47">
        <v>0</v>
      </c>
      <c r="AH520" s="61">
        <v>42915.760625115741</v>
      </c>
      <c r="AI520" s="47" t="s">
        <v>12793</v>
      </c>
      <c r="AJ520" t="s">
        <v>9398</v>
      </c>
      <c r="AK520" t="s">
        <v>9398</v>
      </c>
      <c r="AL520" s="61">
        <v>42915.760625115741</v>
      </c>
      <c r="AM520">
        <v>0</v>
      </c>
      <c r="AN520" t="s">
        <v>9383</v>
      </c>
      <c r="AO520" t="s">
        <v>9383</v>
      </c>
      <c r="AP520">
        <v>0</v>
      </c>
      <c r="AQ520">
        <v>0</v>
      </c>
    </row>
    <row r="521" spans="27:43" x14ac:dyDescent="0.35">
      <c r="AA521" s="32" t="str">
        <f t="shared" si="37"/>
        <v>SAN1VVKO</v>
      </c>
      <c r="AB521" s="32" t="b">
        <f t="shared" si="38"/>
        <v>1</v>
      </c>
      <c r="AC521" t="s">
        <v>15</v>
      </c>
      <c r="AD521" t="s">
        <v>3352</v>
      </c>
      <c r="AE521" t="s">
        <v>3353</v>
      </c>
      <c r="AF521" t="s">
        <v>9383</v>
      </c>
      <c r="AG521" s="47">
        <v>0</v>
      </c>
      <c r="AH521" s="61">
        <v>42915.76062523148</v>
      </c>
      <c r="AI521" s="47" t="s">
        <v>12794</v>
      </c>
      <c r="AJ521" t="s">
        <v>9398</v>
      </c>
      <c r="AK521" t="s">
        <v>9398</v>
      </c>
      <c r="AL521" s="61">
        <v>42915.76062523148</v>
      </c>
      <c r="AM521">
        <v>0</v>
      </c>
      <c r="AN521" t="s">
        <v>9383</v>
      </c>
      <c r="AO521" t="s">
        <v>9383</v>
      </c>
      <c r="AP521">
        <v>0</v>
      </c>
      <c r="AQ521">
        <v>0</v>
      </c>
    </row>
    <row r="522" spans="27:43" x14ac:dyDescent="0.35">
      <c r="AA522" s="32" t="str">
        <f t="shared" si="37"/>
        <v>SAN1VXKJ</v>
      </c>
      <c r="AB522" s="32" t="b">
        <f t="shared" si="38"/>
        <v>1</v>
      </c>
      <c r="AC522" t="s">
        <v>15</v>
      </c>
      <c r="AD522" t="s">
        <v>3354</v>
      </c>
      <c r="AE522" t="s">
        <v>3355</v>
      </c>
      <c r="AF522" t="s">
        <v>9383</v>
      </c>
      <c r="AG522" s="47">
        <v>0</v>
      </c>
      <c r="AH522" s="61">
        <v>42915.760625312498</v>
      </c>
      <c r="AI522" s="47" t="s">
        <v>12795</v>
      </c>
      <c r="AJ522" t="s">
        <v>9398</v>
      </c>
      <c r="AK522" t="s">
        <v>9398</v>
      </c>
      <c r="AL522" s="61">
        <v>42915.760625312498</v>
      </c>
      <c r="AM522">
        <v>0</v>
      </c>
      <c r="AN522" t="s">
        <v>9383</v>
      </c>
      <c r="AO522" t="s">
        <v>9383</v>
      </c>
      <c r="AP522">
        <v>0</v>
      </c>
      <c r="AQ522">
        <v>0</v>
      </c>
    </row>
    <row r="523" spans="27:43" x14ac:dyDescent="0.35">
      <c r="AA523" s="32" t="str">
        <f t="shared" si="37"/>
        <v>SAN1VXKO</v>
      </c>
      <c r="AB523" s="32" t="b">
        <f t="shared" si="38"/>
        <v>1</v>
      </c>
      <c r="AC523" t="s">
        <v>15</v>
      </c>
      <c r="AD523" t="s">
        <v>3356</v>
      </c>
      <c r="AE523" t="s">
        <v>3357</v>
      </c>
      <c r="AF523" t="s">
        <v>9383</v>
      </c>
      <c r="AG523" s="47">
        <v>0</v>
      </c>
      <c r="AH523" s="61">
        <v>42915.760625428244</v>
      </c>
      <c r="AI523" s="47" t="s">
        <v>12796</v>
      </c>
      <c r="AJ523" t="s">
        <v>9398</v>
      </c>
      <c r="AK523" t="s">
        <v>9398</v>
      </c>
      <c r="AL523" s="61">
        <v>42915.760625428244</v>
      </c>
      <c r="AM523">
        <v>0</v>
      </c>
      <c r="AN523" t="s">
        <v>9383</v>
      </c>
      <c r="AO523" t="s">
        <v>9383</v>
      </c>
      <c r="AP523">
        <v>0</v>
      </c>
      <c r="AQ523">
        <v>0</v>
      </c>
    </row>
    <row r="524" spans="27:43" x14ac:dyDescent="0.35">
      <c r="AA524" s="32" t="str">
        <f t="shared" si="37"/>
        <v>SAN1VYKJ</v>
      </c>
      <c r="AB524" s="32" t="b">
        <f t="shared" si="38"/>
        <v>1</v>
      </c>
      <c r="AC524" t="s">
        <v>15</v>
      </c>
      <c r="AD524" t="s">
        <v>3358</v>
      </c>
      <c r="AE524" t="s">
        <v>3359</v>
      </c>
      <c r="AF524" t="s">
        <v>9383</v>
      </c>
      <c r="AG524" s="47">
        <v>0</v>
      </c>
      <c r="AH524" s="61">
        <v>42915.760625497685</v>
      </c>
      <c r="AI524" s="47" t="s">
        <v>12797</v>
      </c>
      <c r="AJ524" t="s">
        <v>9398</v>
      </c>
      <c r="AK524" t="s">
        <v>9398</v>
      </c>
      <c r="AL524" s="61">
        <v>42915.760625497685</v>
      </c>
      <c r="AM524">
        <v>0</v>
      </c>
      <c r="AN524" t="s">
        <v>9383</v>
      </c>
      <c r="AO524" t="s">
        <v>9383</v>
      </c>
      <c r="AP524">
        <v>0</v>
      </c>
      <c r="AQ524">
        <v>0</v>
      </c>
    </row>
    <row r="525" spans="27:43" x14ac:dyDescent="0.35">
      <c r="AA525" s="32" t="str">
        <f t="shared" si="37"/>
        <v/>
      </c>
      <c r="AB525" s="32" t="b">
        <f t="shared" si="38"/>
        <v>0</v>
      </c>
    </row>
    <row r="526" spans="27:43" x14ac:dyDescent="0.35">
      <c r="AA526" s="32" t="str">
        <f t="shared" si="37"/>
        <v/>
      </c>
      <c r="AB526" s="32" t="b">
        <f t="shared" si="38"/>
        <v>0</v>
      </c>
    </row>
    <row r="527" spans="27:43" x14ac:dyDescent="0.35">
      <c r="AA527" s="32" t="str">
        <f t="shared" si="37"/>
        <v/>
      </c>
      <c r="AB527" s="32" t="b">
        <f t="shared" si="38"/>
        <v>0</v>
      </c>
    </row>
    <row r="528" spans="27:43" x14ac:dyDescent="0.35">
      <c r="AA528" s="32" t="str">
        <f t="shared" si="37"/>
        <v/>
      </c>
      <c r="AB528" s="32" t="b">
        <f t="shared" si="38"/>
        <v>0</v>
      </c>
    </row>
    <row r="529" spans="27:28" x14ac:dyDescent="0.35">
      <c r="AA529" s="32" t="str">
        <f t="shared" si="37"/>
        <v/>
      </c>
      <c r="AB529" s="32" t="b">
        <f t="shared" si="38"/>
        <v>0</v>
      </c>
    </row>
    <row r="530" spans="27:28" x14ac:dyDescent="0.35">
      <c r="AA530" s="32" t="str">
        <f t="shared" si="37"/>
        <v/>
      </c>
      <c r="AB530" s="32" t="b">
        <f t="shared" si="38"/>
        <v>0</v>
      </c>
    </row>
    <row r="531" spans="27:28" x14ac:dyDescent="0.35">
      <c r="AA531" s="32" t="str">
        <f t="shared" si="37"/>
        <v/>
      </c>
      <c r="AB531" s="32" t="b">
        <f t="shared" si="38"/>
        <v>0</v>
      </c>
    </row>
    <row r="532" spans="27:28" x14ac:dyDescent="0.35">
      <c r="AA532" s="32" t="str">
        <f t="shared" si="37"/>
        <v/>
      </c>
      <c r="AB532" s="32" t="b">
        <f t="shared" si="38"/>
        <v>0</v>
      </c>
    </row>
    <row r="533" spans="27:28" x14ac:dyDescent="0.35">
      <c r="AA533" s="32" t="str">
        <f t="shared" si="37"/>
        <v/>
      </c>
      <c r="AB533" s="32" t="b">
        <f t="shared" si="38"/>
        <v>0</v>
      </c>
    </row>
    <row r="534" spans="27:28" x14ac:dyDescent="0.35">
      <c r="AA534" s="32" t="str">
        <f t="shared" si="37"/>
        <v/>
      </c>
      <c r="AB534" s="32" t="b">
        <f t="shared" si="38"/>
        <v>0</v>
      </c>
    </row>
    <row r="535" spans="27:28" x14ac:dyDescent="0.35">
      <c r="AA535" s="32" t="str">
        <f t="shared" si="37"/>
        <v/>
      </c>
      <c r="AB535" s="32" t="b">
        <f t="shared" si="38"/>
        <v>0</v>
      </c>
    </row>
    <row r="536" spans="27:28" x14ac:dyDescent="0.35">
      <c r="AA536" s="32" t="str">
        <f t="shared" si="37"/>
        <v/>
      </c>
      <c r="AB536" s="32" t="b">
        <f t="shared" si="38"/>
        <v>0</v>
      </c>
    </row>
    <row r="537" spans="27:28" x14ac:dyDescent="0.35">
      <c r="AA537" s="32" t="str">
        <f t="shared" si="37"/>
        <v/>
      </c>
      <c r="AB537" s="32" t="b">
        <f t="shared" si="38"/>
        <v>0</v>
      </c>
    </row>
    <row r="538" spans="27:28" x14ac:dyDescent="0.35">
      <c r="AA538" s="32" t="str">
        <f t="shared" si="37"/>
        <v/>
      </c>
      <c r="AB538" s="32" t="b">
        <f t="shared" si="38"/>
        <v>0</v>
      </c>
    </row>
    <row r="539" spans="27:28" x14ac:dyDescent="0.35">
      <c r="AA539" s="32" t="str">
        <f t="shared" si="37"/>
        <v/>
      </c>
      <c r="AB539" s="32" t="b">
        <f t="shared" si="38"/>
        <v>0</v>
      </c>
    </row>
    <row r="540" spans="27:28" x14ac:dyDescent="0.35">
      <c r="AA540" s="32" t="str">
        <f t="shared" si="37"/>
        <v/>
      </c>
      <c r="AB540" s="32" t="b">
        <f t="shared" si="38"/>
        <v>0</v>
      </c>
    </row>
    <row r="541" spans="27:28" x14ac:dyDescent="0.35">
      <c r="AA541" s="32" t="str">
        <f t="shared" si="37"/>
        <v/>
      </c>
      <c r="AB541" s="32" t="b">
        <f t="shared" si="38"/>
        <v>0</v>
      </c>
    </row>
    <row r="542" spans="27:28" x14ac:dyDescent="0.35">
      <c r="AA542" s="32" t="str">
        <f t="shared" si="37"/>
        <v/>
      </c>
      <c r="AB542" s="32" t="b">
        <f t="shared" si="38"/>
        <v>0</v>
      </c>
    </row>
    <row r="543" spans="27:28" x14ac:dyDescent="0.35">
      <c r="AA543" s="32" t="str">
        <f t="shared" si="37"/>
        <v/>
      </c>
      <c r="AB543" s="32" t="b">
        <f t="shared" si="38"/>
        <v>0</v>
      </c>
    </row>
    <row r="544" spans="27:28" x14ac:dyDescent="0.35">
      <c r="AA544" s="32" t="str">
        <f t="shared" si="37"/>
        <v/>
      </c>
      <c r="AB544" s="32" t="b">
        <f t="shared" si="38"/>
        <v>0</v>
      </c>
    </row>
    <row r="545" spans="27:28" x14ac:dyDescent="0.35">
      <c r="AA545" s="32" t="str">
        <f t="shared" si="37"/>
        <v/>
      </c>
      <c r="AB545" s="32" t="b">
        <f t="shared" si="38"/>
        <v>0</v>
      </c>
    </row>
    <row r="546" spans="27:28" x14ac:dyDescent="0.35">
      <c r="AA546" s="32" t="str">
        <f t="shared" si="37"/>
        <v/>
      </c>
      <c r="AB546" s="32" t="b">
        <f t="shared" si="38"/>
        <v>0</v>
      </c>
    </row>
    <row r="547" spans="27:28" x14ac:dyDescent="0.35">
      <c r="AA547" s="32" t="str">
        <f t="shared" si="37"/>
        <v/>
      </c>
      <c r="AB547" s="32" t="b">
        <f t="shared" si="38"/>
        <v>0</v>
      </c>
    </row>
    <row r="548" spans="27:28" x14ac:dyDescent="0.35">
      <c r="AA548" s="32" t="str">
        <f t="shared" si="37"/>
        <v/>
      </c>
      <c r="AB548" s="32" t="b">
        <f t="shared" si="38"/>
        <v>0</v>
      </c>
    </row>
    <row r="549" spans="27:28" x14ac:dyDescent="0.35">
      <c r="AA549" s="32" t="str">
        <f t="shared" si="37"/>
        <v/>
      </c>
      <c r="AB549" s="32" t="b">
        <f t="shared" si="38"/>
        <v>0</v>
      </c>
    </row>
    <row r="550" spans="27:28" x14ac:dyDescent="0.35">
      <c r="AA550" s="32" t="str">
        <f t="shared" si="37"/>
        <v/>
      </c>
      <c r="AB550" s="32" t="b">
        <f t="shared" si="38"/>
        <v>0</v>
      </c>
    </row>
    <row r="551" spans="27:28" x14ac:dyDescent="0.35">
      <c r="AA551" s="32" t="str">
        <f t="shared" si="37"/>
        <v/>
      </c>
      <c r="AB551" s="32" t="b">
        <f t="shared" si="38"/>
        <v>0</v>
      </c>
    </row>
    <row r="552" spans="27:28" x14ac:dyDescent="0.35">
      <c r="AA552" s="32" t="str">
        <f t="shared" si="37"/>
        <v/>
      </c>
      <c r="AB552" s="32" t="b">
        <f t="shared" si="38"/>
        <v>0</v>
      </c>
    </row>
    <row r="553" spans="27:28" x14ac:dyDescent="0.35">
      <c r="AA553" s="32" t="str">
        <f t="shared" si="37"/>
        <v/>
      </c>
      <c r="AB553" s="32" t="b">
        <f t="shared" si="38"/>
        <v>0</v>
      </c>
    </row>
    <row r="554" spans="27:28" x14ac:dyDescent="0.35">
      <c r="AA554" s="32" t="str">
        <f t="shared" si="37"/>
        <v/>
      </c>
      <c r="AB554" s="32" t="b">
        <f t="shared" si="38"/>
        <v>0</v>
      </c>
    </row>
    <row r="555" spans="27:28" x14ac:dyDescent="0.35">
      <c r="AA555" s="32" t="str">
        <f t="shared" si="37"/>
        <v/>
      </c>
      <c r="AB555" s="32" t="b">
        <f t="shared" si="38"/>
        <v>0</v>
      </c>
    </row>
    <row r="556" spans="27:28" x14ac:dyDescent="0.35">
      <c r="AA556" s="32" t="str">
        <f t="shared" si="37"/>
        <v/>
      </c>
      <c r="AB556" s="32" t="b">
        <f t="shared" si="38"/>
        <v>0</v>
      </c>
    </row>
    <row r="557" spans="27:28" x14ac:dyDescent="0.35">
      <c r="AA557" s="32" t="str">
        <f t="shared" si="37"/>
        <v/>
      </c>
      <c r="AB557" s="32" t="b">
        <f t="shared" si="38"/>
        <v>0</v>
      </c>
    </row>
    <row r="558" spans="27:28" x14ac:dyDescent="0.35">
      <c r="AA558" s="32" t="str">
        <f t="shared" si="37"/>
        <v/>
      </c>
      <c r="AB558" s="32" t="b">
        <f t="shared" si="38"/>
        <v>0</v>
      </c>
    </row>
    <row r="559" spans="27:28" x14ac:dyDescent="0.35">
      <c r="AA559" s="32" t="str">
        <f t="shared" si="37"/>
        <v/>
      </c>
      <c r="AB559" s="32" t="b">
        <f t="shared" si="38"/>
        <v>0</v>
      </c>
    </row>
    <row r="560" spans="27:28" x14ac:dyDescent="0.35">
      <c r="AA560" s="32" t="str">
        <f t="shared" si="37"/>
        <v/>
      </c>
      <c r="AB560" s="32" t="b">
        <f t="shared" si="38"/>
        <v>0</v>
      </c>
    </row>
    <row r="561" spans="27:28" x14ac:dyDescent="0.35">
      <c r="AA561" s="32" t="str">
        <f t="shared" si="37"/>
        <v/>
      </c>
      <c r="AB561" s="32" t="b">
        <f t="shared" si="38"/>
        <v>0</v>
      </c>
    </row>
    <row r="562" spans="27:28" x14ac:dyDescent="0.35">
      <c r="AA562" s="32" t="str">
        <f t="shared" si="37"/>
        <v/>
      </c>
      <c r="AB562" s="32" t="b">
        <f t="shared" si="38"/>
        <v>0</v>
      </c>
    </row>
    <row r="563" spans="27:28" x14ac:dyDescent="0.35">
      <c r="AA563" s="32" t="str">
        <f t="shared" si="37"/>
        <v/>
      </c>
      <c r="AB563" s="32" t="b">
        <f t="shared" si="38"/>
        <v>0</v>
      </c>
    </row>
    <row r="564" spans="27:28" x14ac:dyDescent="0.35">
      <c r="AA564" s="32" t="str">
        <f t="shared" si="37"/>
        <v/>
      </c>
      <c r="AB564" s="32" t="b">
        <f t="shared" si="38"/>
        <v>0</v>
      </c>
    </row>
    <row r="565" spans="27:28" x14ac:dyDescent="0.35">
      <c r="AA565" s="32" t="str">
        <f t="shared" si="37"/>
        <v/>
      </c>
      <c r="AB565" s="32" t="b">
        <f t="shared" si="38"/>
        <v>0</v>
      </c>
    </row>
    <row r="566" spans="27:28" x14ac:dyDescent="0.35">
      <c r="AA566" s="32" t="str">
        <f t="shared" si="37"/>
        <v/>
      </c>
      <c r="AB566" s="32" t="b">
        <f t="shared" si="38"/>
        <v>0</v>
      </c>
    </row>
    <row r="567" spans="27:28" x14ac:dyDescent="0.35">
      <c r="AA567" s="32" t="str">
        <f t="shared" si="37"/>
        <v/>
      </c>
      <c r="AB567" s="32" t="b">
        <f t="shared" si="38"/>
        <v>0</v>
      </c>
    </row>
    <row r="568" spans="27:28" x14ac:dyDescent="0.35">
      <c r="AA568" s="32" t="str">
        <f t="shared" si="37"/>
        <v/>
      </c>
      <c r="AB568" s="32" t="b">
        <f t="shared" si="38"/>
        <v>0</v>
      </c>
    </row>
    <row r="569" spans="27:28" x14ac:dyDescent="0.35">
      <c r="AA569" s="32" t="str">
        <f t="shared" si="37"/>
        <v/>
      </c>
      <c r="AB569" s="32" t="b">
        <f t="shared" si="38"/>
        <v>0</v>
      </c>
    </row>
    <row r="570" spans="27:28" x14ac:dyDescent="0.35">
      <c r="AA570" s="32" t="str">
        <f t="shared" si="37"/>
        <v/>
      </c>
      <c r="AB570" s="32" t="b">
        <f t="shared" si="38"/>
        <v>0</v>
      </c>
    </row>
    <row r="571" spans="27:28" x14ac:dyDescent="0.35">
      <c r="AA571" s="32" t="str">
        <f t="shared" si="37"/>
        <v/>
      </c>
      <c r="AB571" s="32" t="b">
        <f t="shared" si="38"/>
        <v>0</v>
      </c>
    </row>
    <row r="572" spans="27:28" x14ac:dyDescent="0.35">
      <c r="AA572" s="32" t="str">
        <f t="shared" si="37"/>
        <v/>
      </c>
      <c r="AB572" s="32" t="b">
        <f t="shared" si="38"/>
        <v>0</v>
      </c>
    </row>
    <row r="573" spans="27:28" x14ac:dyDescent="0.35">
      <c r="AA573" s="32" t="str">
        <f t="shared" si="37"/>
        <v/>
      </c>
      <c r="AB573" s="32" t="b">
        <f t="shared" si="38"/>
        <v>0</v>
      </c>
    </row>
    <row r="574" spans="27:28" x14ac:dyDescent="0.35">
      <c r="AA574" s="32" t="str">
        <f t="shared" si="37"/>
        <v/>
      </c>
      <c r="AB574" s="32" t="b">
        <f t="shared" si="38"/>
        <v>0</v>
      </c>
    </row>
    <row r="575" spans="27:28" x14ac:dyDescent="0.35">
      <c r="AA575" s="32" t="str">
        <f t="shared" si="37"/>
        <v/>
      </c>
      <c r="AB575" s="32" t="b">
        <f t="shared" si="38"/>
        <v>0</v>
      </c>
    </row>
    <row r="576" spans="27:28" x14ac:dyDescent="0.35">
      <c r="AA576" s="32" t="str">
        <f t="shared" si="37"/>
        <v/>
      </c>
      <c r="AB576" s="32" t="b">
        <f t="shared" si="38"/>
        <v>0</v>
      </c>
    </row>
    <row r="577" spans="27:28" x14ac:dyDescent="0.35">
      <c r="AA577" s="32" t="str">
        <f t="shared" si="37"/>
        <v/>
      </c>
      <c r="AB577" s="32" t="b">
        <f t="shared" si="38"/>
        <v>0</v>
      </c>
    </row>
    <row r="578" spans="27:28" x14ac:dyDescent="0.35">
      <c r="AA578" s="32" t="str">
        <f t="shared" si="37"/>
        <v/>
      </c>
      <c r="AB578" s="32" t="b">
        <f t="shared" si="38"/>
        <v>0</v>
      </c>
    </row>
    <row r="579" spans="27:28" x14ac:dyDescent="0.35">
      <c r="AA579" s="32" t="str">
        <f t="shared" si="37"/>
        <v/>
      </c>
      <c r="AB579" s="32" t="b">
        <f t="shared" si="38"/>
        <v>0</v>
      </c>
    </row>
    <row r="580" spans="27:28" x14ac:dyDescent="0.35">
      <c r="AA580" s="32" t="str">
        <f t="shared" si="37"/>
        <v/>
      </c>
      <c r="AB580" s="32" t="b">
        <f t="shared" si="38"/>
        <v>0</v>
      </c>
    </row>
    <row r="581" spans="27:28" x14ac:dyDescent="0.35">
      <c r="AA581" s="32" t="str">
        <f t="shared" ref="AA581:AA644" si="39">AC581&amp;AD581</f>
        <v/>
      </c>
      <c r="AB581" s="32" t="b">
        <f t="shared" ref="AB581:AB644" si="40">VLOOKUP(AD581,R:S,2,0)=AE581</f>
        <v>0</v>
      </c>
    </row>
    <row r="582" spans="27:28" x14ac:dyDescent="0.35">
      <c r="AA582" s="32" t="str">
        <f t="shared" si="39"/>
        <v/>
      </c>
      <c r="AB582" s="32" t="b">
        <f t="shared" si="40"/>
        <v>0</v>
      </c>
    </row>
    <row r="583" spans="27:28" x14ac:dyDescent="0.35">
      <c r="AA583" s="32" t="str">
        <f t="shared" si="39"/>
        <v/>
      </c>
      <c r="AB583" s="32" t="b">
        <f t="shared" si="40"/>
        <v>0</v>
      </c>
    </row>
    <row r="584" spans="27:28" x14ac:dyDescent="0.35">
      <c r="AA584" s="32" t="str">
        <f t="shared" si="39"/>
        <v/>
      </c>
      <c r="AB584" s="32" t="b">
        <f t="shared" si="40"/>
        <v>0</v>
      </c>
    </row>
    <row r="585" spans="27:28" x14ac:dyDescent="0.35">
      <c r="AA585" s="32" t="str">
        <f t="shared" si="39"/>
        <v/>
      </c>
      <c r="AB585" s="32" t="b">
        <f t="shared" si="40"/>
        <v>0</v>
      </c>
    </row>
    <row r="586" spans="27:28" x14ac:dyDescent="0.35">
      <c r="AA586" s="32" t="str">
        <f t="shared" si="39"/>
        <v/>
      </c>
      <c r="AB586" s="32" t="b">
        <f t="shared" si="40"/>
        <v>0</v>
      </c>
    </row>
    <row r="587" spans="27:28" x14ac:dyDescent="0.35">
      <c r="AA587" s="32" t="str">
        <f t="shared" si="39"/>
        <v/>
      </c>
      <c r="AB587" s="32" t="b">
        <f t="shared" si="40"/>
        <v>0</v>
      </c>
    </row>
    <row r="588" spans="27:28" x14ac:dyDescent="0.35">
      <c r="AA588" s="32" t="str">
        <f t="shared" si="39"/>
        <v/>
      </c>
      <c r="AB588" s="32" t="b">
        <f t="shared" si="40"/>
        <v>0</v>
      </c>
    </row>
    <row r="589" spans="27:28" x14ac:dyDescent="0.35">
      <c r="AA589" s="32" t="str">
        <f t="shared" si="39"/>
        <v/>
      </c>
      <c r="AB589" s="32" t="b">
        <f t="shared" si="40"/>
        <v>0</v>
      </c>
    </row>
    <row r="590" spans="27:28" x14ac:dyDescent="0.35">
      <c r="AA590" s="32" t="str">
        <f t="shared" si="39"/>
        <v/>
      </c>
      <c r="AB590" s="32" t="b">
        <f t="shared" si="40"/>
        <v>0</v>
      </c>
    </row>
    <row r="591" spans="27:28" x14ac:dyDescent="0.35">
      <c r="AA591" s="32" t="str">
        <f t="shared" si="39"/>
        <v/>
      </c>
      <c r="AB591" s="32" t="b">
        <f t="shared" si="40"/>
        <v>0</v>
      </c>
    </row>
    <row r="592" spans="27:28" x14ac:dyDescent="0.35">
      <c r="AA592" s="32" t="str">
        <f t="shared" si="39"/>
        <v/>
      </c>
      <c r="AB592" s="32" t="b">
        <f t="shared" si="40"/>
        <v>0</v>
      </c>
    </row>
    <row r="593" spans="27:28" x14ac:dyDescent="0.35">
      <c r="AA593" s="32" t="str">
        <f t="shared" si="39"/>
        <v/>
      </c>
      <c r="AB593" s="32" t="b">
        <f t="shared" si="40"/>
        <v>0</v>
      </c>
    </row>
    <row r="594" spans="27:28" x14ac:dyDescent="0.35">
      <c r="AA594" s="32" t="str">
        <f t="shared" si="39"/>
        <v/>
      </c>
      <c r="AB594" s="32" t="b">
        <f t="shared" si="40"/>
        <v>0</v>
      </c>
    </row>
    <row r="595" spans="27:28" x14ac:dyDescent="0.35">
      <c r="AA595" s="32" t="str">
        <f t="shared" si="39"/>
        <v/>
      </c>
      <c r="AB595" s="32" t="b">
        <f t="shared" si="40"/>
        <v>0</v>
      </c>
    </row>
    <row r="596" spans="27:28" x14ac:dyDescent="0.35">
      <c r="AA596" s="32" t="str">
        <f t="shared" si="39"/>
        <v/>
      </c>
      <c r="AB596" s="32" t="b">
        <f t="shared" si="40"/>
        <v>0</v>
      </c>
    </row>
    <row r="597" spans="27:28" x14ac:dyDescent="0.35">
      <c r="AA597" s="32" t="str">
        <f t="shared" si="39"/>
        <v/>
      </c>
      <c r="AB597" s="32" t="b">
        <f t="shared" si="40"/>
        <v>0</v>
      </c>
    </row>
    <row r="598" spans="27:28" x14ac:dyDescent="0.35">
      <c r="AA598" s="32" t="str">
        <f t="shared" si="39"/>
        <v/>
      </c>
      <c r="AB598" s="32" t="b">
        <f t="shared" si="40"/>
        <v>0</v>
      </c>
    </row>
    <row r="599" spans="27:28" x14ac:dyDescent="0.35">
      <c r="AA599" s="32" t="str">
        <f t="shared" si="39"/>
        <v/>
      </c>
      <c r="AB599" s="32" t="b">
        <f t="shared" si="40"/>
        <v>0</v>
      </c>
    </row>
    <row r="600" spans="27:28" x14ac:dyDescent="0.35">
      <c r="AA600" s="32" t="str">
        <f t="shared" si="39"/>
        <v/>
      </c>
      <c r="AB600" s="32" t="b">
        <f t="shared" si="40"/>
        <v>0</v>
      </c>
    </row>
    <row r="601" spans="27:28" x14ac:dyDescent="0.35">
      <c r="AA601" s="32" t="str">
        <f t="shared" si="39"/>
        <v/>
      </c>
      <c r="AB601" s="32" t="b">
        <f t="shared" si="40"/>
        <v>0</v>
      </c>
    </row>
    <row r="602" spans="27:28" x14ac:dyDescent="0.35">
      <c r="AA602" s="32" t="str">
        <f t="shared" si="39"/>
        <v/>
      </c>
      <c r="AB602" s="32" t="b">
        <f t="shared" si="40"/>
        <v>0</v>
      </c>
    </row>
    <row r="603" spans="27:28" x14ac:dyDescent="0.35">
      <c r="AA603" s="32" t="str">
        <f t="shared" si="39"/>
        <v/>
      </c>
      <c r="AB603" s="32" t="b">
        <f t="shared" si="40"/>
        <v>0</v>
      </c>
    </row>
    <row r="604" spans="27:28" x14ac:dyDescent="0.35">
      <c r="AA604" s="32" t="str">
        <f t="shared" si="39"/>
        <v/>
      </c>
      <c r="AB604" s="32" t="b">
        <f t="shared" si="40"/>
        <v>0</v>
      </c>
    </row>
    <row r="605" spans="27:28" x14ac:dyDescent="0.35">
      <c r="AA605" s="32" t="str">
        <f t="shared" si="39"/>
        <v/>
      </c>
      <c r="AB605" s="32" t="b">
        <f t="shared" si="40"/>
        <v>0</v>
      </c>
    </row>
    <row r="606" spans="27:28" x14ac:dyDescent="0.35">
      <c r="AA606" s="32" t="str">
        <f t="shared" si="39"/>
        <v/>
      </c>
      <c r="AB606" s="32" t="b">
        <f t="shared" si="40"/>
        <v>0</v>
      </c>
    </row>
    <row r="607" spans="27:28" x14ac:dyDescent="0.35">
      <c r="AA607" s="32" t="str">
        <f t="shared" si="39"/>
        <v/>
      </c>
      <c r="AB607" s="32" t="b">
        <f t="shared" si="40"/>
        <v>0</v>
      </c>
    </row>
    <row r="608" spans="27:28" x14ac:dyDescent="0.35">
      <c r="AA608" s="32" t="str">
        <f t="shared" si="39"/>
        <v/>
      </c>
      <c r="AB608" s="32" t="b">
        <f t="shared" si="40"/>
        <v>0</v>
      </c>
    </row>
    <row r="609" spans="27:28" x14ac:dyDescent="0.35">
      <c r="AA609" s="32" t="str">
        <f t="shared" si="39"/>
        <v/>
      </c>
      <c r="AB609" s="32" t="b">
        <f t="shared" si="40"/>
        <v>0</v>
      </c>
    </row>
    <row r="610" spans="27:28" x14ac:dyDescent="0.35">
      <c r="AA610" s="32" t="str">
        <f t="shared" si="39"/>
        <v/>
      </c>
      <c r="AB610" s="32" t="b">
        <f t="shared" si="40"/>
        <v>0</v>
      </c>
    </row>
    <row r="611" spans="27:28" x14ac:dyDescent="0.35">
      <c r="AA611" s="32" t="str">
        <f t="shared" si="39"/>
        <v/>
      </c>
      <c r="AB611" s="32" t="b">
        <f t="shared" si="40"/>
        <v>0</v>
      </c>
    </row>
    <row r="612" spans="27:28" x14ac:dyDescent="0.35">
      <c r="AA612" s="32" t="str">
        <f t="shared" si="39"/>
        <v/>
      </c>
      <c r="AB612" s="32" t="b">
        <f t="shared" si="40"/>
        <v>0</v>
      </c>
    </row>
    <row r="613" spans="27:28" x14ac:dyDescent="0.35">
      <c r="AA613" s="32" t="str">
        <f t="shared" si="39"/>
        <v/>
      </c>
      <c r="AB613" s="32" t="b">
        <f t="shared" si="40"/>
        <v>0</v>
      </c>
    </row>
    <row r="614" spans="27:28" x14ac:dyDescent="0.35">
      <c r="AA614" s="32" t="str">
        <f t="shared" si="39"/>
        <v/>
      </c>
      <c r="AB614" s="32" t="b">
        <f t="shared" si="40"/>
        <v>0</v>
      </c>
    </row>
    <row r="615" spans="27:28" x14ac:dyDescent="0.35">
      <c r="AA615" s="32" t="str">
        <f t="shared" si="39"/>
        <v/>
      </c>
      <c r="AB615" s="32" t="b">
        <f t="shared" si="40"/>
        <v>0</v>
      </c>
    </row>
    <row r="616" spans="27:28" x14ac:dyDescent="0.35">
      <c r="AA616" s="32" t="str">
        <f t="shared" si="39"/>
        <v/>
      </c>
      <c r="AB616" s="32" t="b">
        <f t="shared" si="40"/>
        <v>0</v>
      </c>
    </row>
    <row r="617" spans="27:28" x14ac:dyDescent="0.35">
      <c r="AA617" s="32" t="str">
        <f t="shared" si="39"/>
        <v/>
      </c>
      <c r="AB617" s="32" t="b">
        <f t="shared" si="40"/>
        <v>0</v>
      </c>
    </row>
    <row r="618" spans="27:28" x14ac:dyDescent="0.35">
      <c r="AA618" s="32" t="str">
        <f t="shared" si="39"/>
        <v/>
      </c>
      <c r="AB618" s="32" t="b">
        <f t="shared" si="40"/>
        <v>0</v>
      </c>
    </row>
    <row r="619" spans="27:28" x14ac:dyDescent="0.35">
      <c r="AA619" s="32" t="str">
        <f t="shared" si="39"/>
        <v/>
      </c>
      <c r="AB619" s="32" t="b">
        <f t="shared" si="40"/>
        <v>0</v>
      </c>
    </row>
    <row r="620" spans="27:28" x14ac:dyDescent="0.35">
      <c r="AA620" s="32" t="str">
        <f t="shared" si="39"/>
        <v/>
      </c>
      <c r="AB620" s="32" t="b">
        <f t="shared" si="40"/>
        <v>0</v>
      </c>
    </row>
    <row r="621" spans="27:28" x14ac:dyDescent="0.35">
      <c r="AA621" s="32" t="str">
        <f t="shared" si="39"/>
        <v/>
      </c>
      <c r="AB621" s="32" t="b">
        <f t="shared" si="40"/>
        <v>0</v>
      </c>
    </row>
    <row r="622" spans="27:28" x14ac:dyDescent="0.35">
      <c r="AA622" s="32" t="str">
        <f t="shared" si="39"/>
        <v/>
      </c>
      <c r="AB622" s="32" t="b">
        <f t="shared" si="40"/>
        <v>0</v>
      </c>
    </row>
    <row r="623" spans="27:28" x14ac:dyDescent="0.35">
      <c r="AA623" s="32" t="str">
        <f t="shared" si="39"/>
        <v/>
      </c>
      <c r="AB623" s="32" t="b">
        <f t="shared" si="40"/>
        <v>0</v>
      </c>
    </row>
    <row r="624" spans="27:28" x14ac:dyDescent="0.35">
      <c r="AA624" s="32" t="str">
        <f t="shared" si="39"/>
        <v/>
      </c>
      <c r="AB624" s="32" t="b">
        <f t="shared" si="40"/>
        <v>0</v>
      </c>
    </row>
    <row r="625" spans="27:28" x14ac:dyDescent="0.35">
      <c r="AA625" s="32" t="str">
        <f t="shared" si="39"/>
        <v/>
      </c>
      <c r="AB625" s="32" t="b">
        <f t="shared" si="40"/>
        <v>0</v>
      </c>
    </row>
    <row r="626" spans="27:28" x14ac:dyDescent="0.35">
      <c r="AA626" s="32" t="str">
        <f t="shared" si="39"/>
        <v/>
      </c>
      <c r="AB626" s="32" t="b">
        <f t="shared" si="40"/>
        <v>0</v>
      </c>
    </row>
    <row r="627" spans="27:28" x14ac:dyDescent="0.35">
      <c r="AA627" s="32" t="str">
        <f t="shared" si="39"/>
        <v/>
      </c>
      <c r="AB627" s="32" t="b">
        <f t="shared" si="40"/>
        <v>0</v>
      </c>
    </row>
    <row r="628" spans="27:28" x14ac:dyDescent="0.35">
      <c r="AA628" s="32" t="str">
        <f t="shared" si="39"/>
        <v/>
      </c>
      <c r="AB628" s="32" t="b">
        <f t="shared" si="40"/>
        <v>0</v>
      </c>
    </row>
    <row r="629" spans="27:28" x14ac:dyDescent="0.35">
      <c r="AA629" s="32" t="str">
        <f t="shared" si="39"/>
        <v/>
      </c>
      <c r="AB629" s="32" t="b">
        <f t="shared" si="40"/>
        <v>0</v>
      </c>
    </row>
    <row r="630" spans="27:28" x14ac:dyDescent="0.35">
      <c r="AA630" s="32" t="str">
        <f t="shared" si="39"/>
        <v/>
      </c>
      <c r="AB630" s="32" t="b">
        <f t="shared" si="40"/>
        <v>0</v>
      </c>
    </row>
    <row r="631" spans="27:28" x14ac:dyDescent="0.35">
      <c r="AA631" s="32" t="str">
        <f t="shared" si="39"/>
        <v/>
      </c>
      <c r="AB631" s="32" t="b">
        <f t="shared" si="40"/>
        <v>0</v>
      </c>
    </row>
    <row r="632" spans="27:28" x14ac:dyDescent="0.35">
      <c r="AA632" s="32" t="str">
        <f t="shared" si="39"/>
        <v/>
      </c>
      <c r="AB632" s="32" t="b">
        <f t="shared" si="40"/>
        <v>0</v>
      </c>
    </row>
    <row r="633" spans="27:28" x14ac:dyDescent="0.35">
      <c r="AA633" s="32" t="str">
        <f t="shared" si="39"/>
        <v/>
      </c>
      <c r="AB633" s="32" t="b">
        <f t="shared" si="40"/>
        <v>0</v>
      </c>
    </row>
    <row r="634" spans="27:28" x14ac:dyDescent="0.35">
      <c r="AA634" s="32" t="str">
        <f t="shared" si="39"/>
        <v/>
      </c>
      <c r="AB634" s="32" t="b">
        <f t="shared" si="40"/>
        <v>0</v>
      </c>
    </row>
    <row r="635" spans="27:28" x14ac:dyDescent="0.35">
      <c r="AA635" s="32" t="str">
        <f t="shared" si="39"/>
        <v/>
      </c>
      <c r="AB635" s="32" t="b">
        <f t="shared" si="40"/>
        <v>0</v>
      </c>
    </row>
    <row r="636" spans="27:28" x14ac:dyDescent="0.35">
      <c r="AA636" s="32" t="str">
        <f t="shared" si="39"/>
        <v/>
      </c>
      <c r="AB636" s="32" t="b">
        <f t="shared" si="40"/>
        <v>0</v>
      </c>
    </row>
    <row r="637" spans="27:28" x14ac:dyDescent="0.35">
      <c r="AA637" s="32" t="str">
        <f t="shared" si="39"/>
        <v/>
      </c>
      <c r="AB637" s="32" t="b">
        <f t="shared" si="40"/>
        <v>0</v>
      </c>
    </row>
    <row r="638" spans="27:28" x14ac:dyDescent="0.35">
      <c r="AA638" s="32" t="str">
        <f t="shared" si="39"/>
        <v/>
      </c>
      <c r="AB638" s="32" t="b">
        <f t="shared" si="40"/>
        <v>0</v>
      </c>
    </row>
    <row r="639" spans="27:28" x14ac:dyDescent="0.35">
      <c r="AA639" s="32" t="str">
        <f t="shared" si="39"/>
        <v/>
      </c>
      <c r="AB639" s="32" t="b">
        <f t="shared" si="40"/>
        <v>0</v>
      </c>
    </row>
    <row r="640" spans="27:28" x14ac:dyDescent="0.35">
      <c r="AA640" s="32" t="str">
        <f t="shared" si="39"/>
        <v/>
      </c>
      <c r="AB640" s="32" t="b">
        <f t="shared" si="40"/>
        <v>0</v>
      </c>
    </row>
    <row r="641" spans="27:28" x14ac:dyDescent="0.35">
      <c r="AA641" s="32" t="str">
        <f t="shared" si="39"/>
        <v/>
      </c>
      <c r="AB641" s="32" t="b">
        <f t="shared" si="40"/>
        <v>0</v>
      </c>
    </row>
    <row r="642" spans="27:28" x14ac:dyDescent="0.35">
      <c r="AA642" s="32" t="str">
        <f t="shared" si="39"/>
        <v/>
      </c>
      <c r="AB642" s="32" t="b">
        <f t="shared" si="40"/>
        <v>0</v>
      </c>
    </row>
    <row r="643" spans="27:28" x14ac:dyDescent="0.35">
      <c r="AA643" s="32" t="str">
        <f t="shared" si="39"/>
        <v/>
      </c>
      <c r="AB643" s="32" t="b">
        <f t="shared" si="40"/>
        <v>0</v>
      </c>
    </row>
    <row r="644" spans="27:28" x14ac:dyDescent="0.35">
      <c r="AA644" s="32" t="str">
        <f t="shared" si="39"/>
        <v/>
      </c>
      <c r="AB644" s="32" t="b">
        <f t="shared" si="40"/>
        <v>0</v>
      </c>
    </row>
    <row r="645" spans="27:28" x14ac:dyDescent="0.35">
      <c r="AA645" s="32" t="str">
        <f t="shared" ref="AA645:AA708" si="41">AC645&amp;AD645</f>
        <v/>
      </c>
      <c r="AB645" s="32" t="b">
        <f t="shared" ref="AB645:AB708" si="42">VLOOKUP(AD645,R:S,2,0)=AE645</f>
        <v>0</v>
      </c>
    </row>
    <row r="646" spans="27:28" x14ac:dyDescent="0.35">
      <c r="AA646" s="32" t="str">
        <f t="shared" si="41"/>
        <v/>
      </c>
      <c r="AB646" s="32" t="b">
        <f t="shared" si="42"/>
        <v>0</v>
      </c>
    </row>
    <row r="647" spans="27:28" x14ac:dyDescent="0.35">
      <c r="AA647" s="32" t="str">
        <f t="shared" si="41"/>
        <v/>
      </c>
      <c r="AB647" s="32" t="b">
        <f t="shared" si="42"/>
        <v>0</v>
      </c>
    </row>
    <row r="648" spans="27:28" x14ac:dyDescent="0.35">
      <c r="AA648" s="32" t="str">
        <f t="shared" si="41"/>
        <v/>
      </c>
      <c r="AB648" s="32" t="b">
        <f t="shared" si="42"/>
        <v>0</v>
      </c>
    </row>
    <row r="649" spans="27:28" x14ac:dyDescent="0.35">
      <c r="AA649" s="32" t="str">
        <f t="shared" si="41"/>
        <v/>
      </c>
      <c r="AB649" s="32" t="b">
        <f t="shared" si="42"/>
        <v>0</v>
      </c>
    </row>
    <row r="650" spans="27:28" x14ac:dyDescent="0.35">
      <c r="AA650" s="32" t="str">
        <f t="shared" si="41"/>
        <v/>
      </c>
      <c r="AB650" s="32" t="b">
        <f t="shared" si="42"/>
        <v>0</v>
      </c>
    </row>
    <row r="651" spans="27:28" x14ac:dyDescent="0.35">
      <c r="AA651" s="32" t="str">
        <f t="shared" si="41"/>
        <v/>
      </c>
      <c r="AB651" s="32" t="b">
        <f t="shared" si="42"/>
        <v>0</v>
      </c>
    </row>
    <row r="652" spans="27:28" x14ac:dyDescent="0.35">
      <c r="AA652" s="32" t="str">
        <f t="shared" si="41"/>
        <v/>
      </c>
      <c r="AB652" s="32" t="b">
        <f t="shared" si="42"/>
        <v>0</v>
      </c>
    </row>
    <row r="653" spans="27:28" x14ac:dyDescent="0.35">
      <c r="AA653" s="32" t="str">
        <f t="shared" si="41"/>
        <v/>
      </c>
      <c r="AB653" s="32" t="b">
        <f t="shared" si="42"/>
        <v>0</v>
      </c>
    </row>
    <row r="654" spans="27:28" x14ac:dyDescent="0.35">
      <c r="AA654" s="32" t="str">
        <f t="shared" si="41"/>
        <v/>
      </c>
      <c r="AB654" s="32" t="b">
        <f t="shared" si="42"/>
        <v>0</v>
      </c>
    </row>
    <row r="655" spans="27:28" x14ac:dyDescent="0.35">
      <c r="AA655" s="32" t="str">
        <f t="shared" si="41"/>
        <v/>
      </c>
      <c r="AB655" s="32" t="b">
        <f t="shared" si="42"/>
        <v>0</v>
      </c>
    </row>
    <row r="656" spans="27:28" x14ac:dyDescent="0.35">
      <c r="AA656" s="32" t="str">
        <f t="shared" si="41"/>
        <v/>
      </c>
      <c r="AB656" s="32" t="b">
        <f t="shared" si="42"/>
        <v>0</v>
      </c>
    </row>
    <row r="657" spans="27:28" x14ac:dyDescent="0.35">
      <c r="AA657" s="32" t="str">
        <f t="shared" si="41"/>
        <v/>
      </c>
      <c r="AB657" s="32" t="b">
        <f t="shared" si="42"/>
        <v>0</v>
      </c>
    </row>
    <row r="658" spans="27:28" x14ac:dyDescent="0.35">
      <c r="AA658" s="32" t="str">
        <f t="shared" si="41"/>
        <v/>
      </c>
      <c r="AB658" s="32" t="b">
        <f t="shared" si="42"/>
        <v>0</v>
      </c>
    </row>
    <row r="659" spans="27:28" x14ac:dyDescent="0.35">
      <c r="AA659" s="32" t="str">
        <f t="shared" si="41"/>
        <v/>
      </c>
      <c r="AB659" s="32" t="b">
        <f t="shared" si="42"/>
        <v>0</v>
      </c>
    </row>
    <row r="660" spans="27:28" x14ac:dyDescent="0.35">
      <c r="AA660" s="32" t="str">
        <f t="shared" si="41"/>
        <v/>
      </c>
      <c r="AB660" s="32" t="b">
        <f t="shared" si="42"/>
        <v>0</v>
      </c>
    </row>
    <row r="661" spans="27:28" x14ac:dyDescent="0.35">
      <c r="AA661" s="32" t="str">
        <f t="shared" si="41"/>
        <v/>
      </c>
      <c r="AB661" s="32" t="b">
        <f t="shared" si="42"/>
        <v>0</v>
      </c>
    </row>
    <row r="662" spans="27:28" x14ac:dyDescent="0.35">
      <c r="AA662" s="32" t="str">
        <f t="shared" si="41"/>
        <v/>
      </c>
      <c r="AB662" s="32" t="b">
        <f t="shared" si="42"/>
        <v>0</v>
      </c>
    </row>
    <row r="663" spans="27:28" x14ac:dyDescent="0.35">
      <c r="AA663" s="32" t="str">
        <f t="shared" si="41"/>
        <v/>
      </c>
      <c r="AB663" s="32" t="b">
        <f t="shared" si="42"/>
        <v>0</v>
      </c>
    </row>
    <row r="664" spans="27:28" x14ac:dyDescent="0.35">
      <c r="AA664" s="32" t="str">
        <f t="shared" si="41"/>
        <v/>
      </c>
      <c r="AB664" s="32" t="b">
        <f t="shared" si="42"/>
        <v>0</v>
      </c>
    </row>
    <row r="665" spans="27:28" x14ac:dyDescent="0.35">
      <c r="AA665" s="32" t="str">
        <f t="shared" si="41"/>
        <v/>
      </c>
      <c r="AB665" s="32" t="b">
        <f t="shared" si="42"/>
        <v>0</v>
      </c>
    </row>
    <row r="666" spans="27:28" x14ac:dyDescent="0.35">
      <c r="AA666" s="32" t="str">
        <f t="shared" si="41"/>
        <v/>
      </c>
      <c r="AB666" s="32" t="b">
        <f t="shared" si="42"/>
        <v>0</v>
      </c>
    </row>
    <row r="667" spans="27:28" x14ac:dyDescent="0.35">
      <c r="AA667" s="32" t="str">
        <f t="shared" si="41"/>
        <v/>
      </c>
      <c r="AB667" s="32" t="b">
        <f t="shared" si="42"/>
        <v>0</v>
      </c>
    </row>
    <row r="668" spans="27:28" x14ac:dyDescent="0.35">
      <c r="AA668" s="32" t="str">
        <f t="shared" si="41"/>
        <v/>
      </c>
      <c r="AB668" s="32" t="b">
        <f t="shared" si="42"/>
        <v>0</v>
      </c>
    </row>
    <row r="669" spans="27:28" x14ac:dyDescent="0.35">
      <c r="AA669" s="32" t="str">
        <f t="shared" si="41"/>
        <v/>
      </c>
      <c r="AB669" s="32" t="b">
        <f t="shared" si="42"/>
        <v>0</v>
      </c>
    </row>
    <row r="670" spans="27:28" x14ac:dyDescent="0.35">
      <c r="AA670" s="32" t="str">
        <f t="shared" si="41"/>
        <v/>
      </c>
      <c r="AB670" s="32" t="b">
        <f t="shared" si="42"/>
        <v>0</v>
      </c>
    </row>
    <row r="671" spans="27:28" x14ac:dyDescent="0.35">
      <c r="AA671" s="32" t="str">
        <f t="shared" si="41"/>
        <v/>
      </c>
      <c r="AB671" s="32" t="b">
        <f t="shared" si="42"/>
        <v>0</v>
      </c>
    </row>
    <row r="672" spans="27:28" x14ac:dyDescent="0.35">
      <c r="AA672" s="32" t="str">
        <f t="shared" si="41"/>
        <v/>
      </c>
      <c r="AB672" s="32" t="b">
        <f t="shared" si="42"/>
        <v>0</v>
      </c>
    </row>
    <row r="673" spans="27:28" x14ac:dyDescent="0.35">
      <c r="AA673" s="32" t="str">
        <f t="shared" si="41"/>
        <v/>
      </c>
      <c r="AB673" s="32" t="b">
        <f t="shared" si="42"/>
        <v>0</v>
      </c>
    </row>
    <row r="674" spans="27:28" x14ac:dyDescent="0.35">
      <c r="AA674" s="32" t="str">
        <f t="shared" si="41"/>
        <v/>
      </c>
      <c r="AB674" s="32" t="b">
        <f t="shared" si="42"/>
        <v>0</v>
      </c>
    </row>
    <row r="675" spans="27:28" x14ac:dyDescent="0.35">
      <c r="AA675" s="32" t="str">
        <f t="shared" si="41"/>
        <v/>
      </c>
      <c r="AB675" s="32" t="b">
        <f t="shared" si="42"/>
        <v>0</v>
      </c>
    </row>
    <row r="676" spans="27:28" x14ac:dyDescent="0.35">
      <c r="AA676" s="32" t="str">
        <f t="shared" si="41"/>
        <v/>
      </c>
      <c r="AB676" s="32" t="b">
        <f t="shared" si="42"/>
        <v>0</v>
      </c>
    </row>
    <row r="677" spans="27:28" x14ac:dyDescent="0.35">
      <c r="AA677" s="32" t="str">
        <f t="shared" si="41"/>
        <v/>
      </c>
      <c r="AB677" s="32" t="b">
        <f t="shared" si="42"/>
        <v>0</v>
      </c>
    </row>
    <row r="678" spans="27:28" x14ac:dyDescent="0.35">
      <c r="AA678" s="32" t="str">
        <f t="shared" si="41"/>
        <v/>
      </c>
      <c r="AB678" s="32" t="b">
        <f t="shared" si="42"/>
        <v>0</v>
      </c>
    </row>
    <row r="679" spans="27:28" x14ac:dyDescent="0.35">
      <c r="AA679" s="32" t="str">
        <f t="shared" si="41"/>
        <v/>
      </c>
      <c r="AB679" s="32" t="b">
        <f t="shared" si="42"/>
        <v>0</v>
      </c>
    </row>
    <row r="680" spans="27:28" x14ac:dyDescent="0.35">
      <c r="AA680" s="32" t="str">
        <f t="shared" si="41"/>
        <v/>
      </c>
      <c r="AB680" s="32" t="b">
        <f t="shared" si="42"/>
        <v>0</v>
      </c>
    </row>
    <row r="681" spans="27:28" x14ac:dyDescent="0.35">
      <c r="AA681" s="32" t="str">
        <f t="shared" si="41"/>
        <v/>
      </c>
      <c r="AB681" s="32" t="b">
        <f t="shared" si="42"/>
        <v>0</v>
      </c>
    </row>
    <row r="682" spans="27:28" x14ac:dyDescent="0.35">
      <c r="AA682" s="32" t="str">
        <f t="shared" si="41"/>
        <v/>
      </c>
      <c r="AB682" s="32" t="b">
        <f t="shared" si="42"/>
        <v>0</v>
      </c>
    </row>
    <row r="683" spans="27:28" x14ac:dyDescent="0.35">
      <c r="AA683" s="32" t="str">
        <f t="shared" si="41"/>
        <v/>
      </c>
      <c r="AB683" s="32" t="b">
        <f t="shared" si="42"/>
        <v>0</v>
      </c>
    </row>
    <row r="684" spans="27:28" x14ac:dyDescent="0.35">
      <c r="AA684" s="32" t="str">
        <f t="shared" si="41"/>
        <v/>
      </c>
      <c r="AB684" s="32" t="b">
        <f t="shared" si="42"/>
        <v>0</v>
      </c>
    </row>
    <row r="685" spans="27:28" x14ac:dyDescent="0.35">
      <c r="AA685" s="32" t="str">
        <f t="shared" si="41"/>
        <v/>
      </c>
      <c r="AB685" s="32" t="b">
        <f t="shared" si="42"/>
        <v>0</v>
      </c>
    </row>
    <row r="686" spans="27:28" x14ac:dyDescent="0.35">
      <c r="AA686" s="32" t="str">
        <f t="shared" si="41"/>
        <v/>
      </c>
      <c r="AB686" s="32" t="b">
        <f t="shared" si="42"/>
        <v>0</v>
      </c>
    </row>
    <row r="687" spans="27:28" x14ac:dyDescent="0.35">
      <c r="AA687" s="32" t="str">
        <f t="shared" si="41"/>
        <v/>
      </c>
      <c r="AB687" s="32" t="b">
        <f t="shared" si="42"/>
        <v>0</v>
      </c>
    </row>
    <row r="688" spans="27:28" x14ac:dyDescent="0.35">
      <c r="AA688" s="32" t="str">
        <f t="shared" si="41"/>
        <v/>
      </c>
      <c r="AB688" s="32" t="b">
        <f t="shared" si="42"/>
        <v>0</v>
      </c>
    </row>
    <row r="689" spans="27:28" x14ac:dyDescent="0.35">
      <c r="AA689" s="32" t="str">
        <f t="shared" si="41"/>
        <v/>
      </c>
      <c r="AB689" s="32" t="b">
        <f t="shared" si="42"/>
        <v>0</v>
      </c>
    </row>
    <row r="690" spans="27:28" x14ac:dyDescent="0.35">
      <c r="AA690" s="32" t="str">
        <f t="shared" si="41"/>
        <v/>
      </c>
      <c r="AB690" s="32" t="b">
        <f t="shared" si="42"/>
        <v>0</v>
      </c>
    </row>
    <row r="691" spans="27:28" x14ac:dyDescent="0.35">
      <c r="AA691" s="32" t="str">
        <f t="shared" si="41"/>
        <v/>
      </c>
      <c r="AB691" s="32" t="b">
        <f t="shared" si="42"/>
        <v>0</v>
      </c>
    </row>
    <row r="692" spans="27:28" x14ac:dyDescent="0.35">
      <c r="AA692" s="32" t="str">
        <f t="shared" si="41"/>
        <v/>
      </c>
      <c r="AB692" s="32" t="b">
        <f t="shared" si="42"/>
        <v>0</v>
      </c>
    </row>
    <row r="693" spans="27:28" x14ac:dyDescent="0.35">
      <c r="AA693" s="32" t="str">
        <f t="shared" si="41"/>
        <v/>
      </c>
      <c r="AB693" s="32" t="b">
        <f t="shared" si="42"/>
        <v>0</v>
      </c>
    </row>
    <row r="694" spans="27:28" x14ac:dyDescent="0.35">
      <c r="AA694" s="32" t="str">
        <f t="shared" si="41"/>
        <v/>
      </c>
      <c r="AB694" s="32" t="b">
        <f t="shared" si="42"/>
        <v>0</v>
      </c>
    </row>
    <row r="695" spans="27:28" x14ac:dyDescent="0.35">
      <c r="AA695" s="32" t="str">
        <f t="shared" si="41"/>
        <v/>
      </c>
      <c r="AB695" s="32" t="b">
        <f t="shared" si="42"/>
        <v>0</v>
      </c>
    </row>
    <row r="696" spans="27:28" x14ac:dyDescent="0.35">
      <c r="AA696" s="32" t="str">
        <f t="shared" si="41"/>
        <v/>
      </c>
      <c r="AB696" s="32" t="b">
        <f t="shared" si="42"/>
        <v>0</v>
      </c>
    </row>
    <row r="697" spans="27:28" x14ac:dyDescent="0.35">
      <c r="AA697" s="32" t="str">
        <f t="shared" si="41"/>
        <v/>
      </c>
      <c r="AB697" s="32" t="b">
        <f t="shared" si="42"/>
        <v>0</v>
      </c>
    </row>
    <row r="698" spans="27:28" x14ac:dyDescent="0.35">
      <c r="AA698" s="32" t="str">
        <f t="shared" si="41"/>
        <v/>
      </c>
      <c r="AB698" s="32" t="b">
        <f t="shared" si="42"/>
        <v>0</v>
      </c>
    </row>
    <row r="699" spans="27:28" x14ac:dyDescent="0.35">
      <c r="AA699" s="32" t="str">
        <f t="shared" si="41"/>
        <v/>
      </c>
      <c r="AB699" s="32" t="b">
        <f t="shared" si="42"/>
        <v>0</v>
      </c>
    </row>
    <row r="700" spans="27:28" x14ac:dyDescent="0.35">
      <c r="AA700" s="32" t="str">
        <f t="shared" si="41"/>
        <v/>
      </c>
      <c r="AB700" s="32" t="b">
        <f t="shared" si="42"/>
        <v>0</v>
      </c>
    </row>
    <row r="701" spans="27:28" x14ac:dyDescent="0.35">
      <c r="AA701" s="32" t="str">
        <f t="shared" si="41"/>
        <v/>
      </c>
      <c r="AB701" s="32" t="b">
        <f t="shared" si="42"/>
        <v>0</v>
      </c>
    </row>
    <row r="702" spans="27:28" x14ac:dyDescent="0.35">
      <c r="AA702" s="32" t="str">
        <f t="shared" si="41"/>
        <v/>
      </c>
      <c r="AB702" s="32" t="b">
        <f t="shared" si="42"/>
        <v>0</v>
      </c>
    </row>
    <row r="703" spans="27:28" x14ac:dyDescent="0.35">
      <c r="AA703" s="32" t="str">
        <f t="shared" si="41"/>
        <v/>
      </c>
      <c r="AB703" s="32" t="b">
        <f t="shared" si="42"/>
        <v>0</v>
      </c>
    </row>
    <row r="704" spans="27:28" x14ac:dyDescent="0.35">
      <c r="AA704" s="32" t="str">
        <f t="shared" si="41"/>
        <v/>
      </c>
      <c r="AB704" s="32" t="b">
        <f t="shared" si="42"/>
        <v>0</v>
      </c>
    </row>
    <row r="705" spans="27:28" x14ac:dyDescent="0.35">
      <c r="AA705" s="32" t="str">
        <f t="shared" si="41"/>
        <v/>
      </c>
      <c r="AB705" s="32" t="b">
        <f t="shared" si="42"/>
        <v>0</v>
      </c>
    </row>
    <row r="706" spans="27:28" x14ac:dyDescent="0.35">
      <c r="AA706" s="32" t="str">
        <f t="shared" si="41"/>
        <v/>
      </c>
      <c r="AB706" s="32" t="b">
        <f t="shared" si="42"/>
        <v>0</v>
      </c>
    </row>
    <row r="707" spans="27:28" x14ac:dyDescent="0.35">
      <c r="AA707" s="32" t="str">
        <f t="shared" si="41"/>
        <v/>
      </c>
      <c r="AB707" s="32" t="b">
        <f t="shared" si="42"/>
        <v>0</v>
      </c>
    </row>
    <row r="708" spans="27:28" x14ac:dyDescent="0.35">
      <c r="AA708" s="32" t="str">
        <f t="shared" si="41"/>
        <v/>
      </c>
      <c r="AB708" s="32" t="b">
        <f t="shared" si="42"/>
        <v>0</v>
      </c>
    </row>
    <row r="709" spans="27:28" x14ac:dyDescent="0.35">
      <c r="AA709" s="32" t="str">
        <f t="shared" ref="AA709:AA772" si="43">AC709&amp;AD709</f>
        <v/>
      </c>
      <c r="AB709" s="32" t="b">
        <f t="shared" ref="AB709:AB772" si="44">VLOOKUP(AD709,R:S,2,0)=AE709</f>
        <v>0</v>
      </c>
    </row>
    <row r="710" spans="27:28" x14ac:dyDescent="0.35">
      <c r="AA710" s="32" t="str">
        <f t="shared" si="43"/>
        <v/>
      </c>
      <c r="AB710" s="32" t="b">
        <f t="shared" si="44"/>
        <v>0</v>
      </c>
    </row>
    <row r="711" spans="27:28" x14ac:dyDescent="0.35">
      <c r="AA711" s="32" t="str">
        <f t="shared" si="43"/>
        <v/>
      </c>
      <c r="AB711" s="32" t="b">
        <f t="shared" si="44"/>
        <v>0</v>
      </c>
    </row>
    <row r="712" spans="27:28" x14ac:dyDescent="0.35">
      <c r="AA712" s="32" t="str">
        <f t="shared" si="43"/>
        <v/>
      </c>
      <c r="AB712" s="32" t="b">
        <f t="shared" si="44"/>
        <v>0</v>
      </c>
    </row>
    <row r="713" spans="27:28" x14ac:dyDescent="0.35">
      <c r="AA713" s="32" t="str">
        <f t="shared" si="43"/>
        <v/>
      </c>
      <c r="AB713" s="32" t="b">
        <f t="shared" si="44"/>
        <v>0</v>
      </c>
    </row>
    <row r="714" spans="27:28" x14ac:dyDescent="0.35">
      <c r="AA714" s="32" t="str">
        <f t="shared" si="43"/>
        <v/>
      </c>
      <c r="AB714" s="32" t="b">
        <f t="shared" si="44"/>
        <v>0</v>
      </c>
    </row>
    <row r="715" spans="27:28" x14ac:dyDescent="0.35">
      <c r="AA715" s="32" t="str">
        <f t="shared" si="43"/>
        <v/>
      </c>
      <c r="AB715" s="32" t="b">
        <f t="shared" si="44"/>
        <v>0</v>
      </c>
    </row>
    <row r="716" spans="27:28" x14ac:dyDescent="0.35">
      <c r="AA716" s="32" t="str">
        <f t="shared" si="43"/>
        <v/>
      </c>
      <c r="AB716" s="32" t="b">
        <f t="shared" si="44"/>
        <v>0</v>
      </c>
    </row>
    <row r="717" spans="27:28" x14ac:dyDescent="0.35">
      <c r="AA717" s="32" t="str">
        <f t="shared" si="43"/>
        <v/>
      </c>
      <c r="AB717" s="32" t="b">
        <f t="shared" si="44"/>
        <v>0</v>
      </c>
    </row>
    <row r="718" spans="27:28" x14ac:dyDescent="0.35">
      <c r="AA718" s="32" t="str">
        <f t="shared" si="43"/>
        <v/>
      </c>
      <c r="AB718" s="32" t="b">
        <f t="shared" si="44"/>
        <v>0</v>
      </c>
    </row>
    <row r="719" spans="27:28" x14ac:dyDescent="0.35">
      <c r="AA719" s="32" t="str">
        <f t="shared" si="43"/>
        <v/>
      </c>
      <c r="AB719" s="32" t="b">
        <f t="shared" si="44"/>
        <v>0</v>
      </c>
    </row>
    <row r="720" spans="27:28" x14ac:dyDescent="0.35">
      <c r="AA720" s="32" t="str">
        <f t="shared" si="43"/>
        <v/>
      </c>
      <c r="AB720" s="32" t="b">
        <f t="shared" si="44"/>
        <v>0</v>
      </c>
    </row>
    <row r="721" spans="27:28" x14ac:dyDescent="0.35">
      <c r="AA721" s="32" t="str">
        <f t="shared" si="43"/>
        <v/>
      </c>
      <c r="AB721" s="32" t="b">
        <f t="shared" si="44"/>
        <v>0</v>
      </c>
    </row>
    <row r="722" spans="27:28" x14ac:dyDescent="0.35">
      <c r="AA722" s="32" t="str">
        <f t="shared" si="43"/>
        <v/>
      </c>
      <c r="AB722" s="32" t="b">
        <f t="shared" si="44"/>
        <v>0</v>
      </c>
    </row>
    <row r="723" spans="27:28" x14ac:dyDescent="0.35">
      <c r="AA723" s="32" t="str">
        <f t="shared" si="43"/>
        <v/>
      </c>
      <c r="AB723" s="32" t="b">
        <f t="shared" si="44"/>
        <v>0</v>
      </c>
    </row>
    <row r="724" spans="27:28" x14ac:dyDescent="0.35">
      <c r="AA724" s="32" t="str">
        <f t="shared" si="43"/>
        <v/>
      </c>
      <c r="AB724" s="32" t="b">
        <f t="shared" si="44"/>
        <v>0</v>
      </c>
    </row>
    <row r="725" spans="27:28" x14ac:dyDescent="0.35">
      <c r="AA725" s="32" t="str">
        <f t="shared" si="43"/>
        <v/>
      </c>
      <c r="AB725" s="32" t="b">
        <f t="shared" si="44"/>
        <v>0</v>
      </c>
    </row>
    <row r="726" spans="27:28" x14ac:dyDescent="0.35">
      <c r="AA726" s="32" t="str">
        <f t="shared" si="43"/>
        <v/>
      </c>
      <c r="AB726" s="32" t="b">
        <f t="shared" si="44"/>
        <v>0</v>
      </c>
    </row>
    <row r="727" spans="27:28" x14ac:dyDescent="0.35">
      <c r="AA727" s="32" t="str">
        <f t="shared" si="43"/>
        <v/>
      </c>
      <c r="AB727" s="32" t="b">
        <f t="shared" si="44"/>
        <v>0</v>
      </c>
    </row>
    <row r="728" spans="27:28" x14ac:dyDescent="0.35">
      <c r="AA728" s="32" t="str">
        <f t="shared" si="43"/>
        <v/>
      </c>
      <c r="AB728" s="32" t="b">
        <f t="shared" si="44"/>
        <v>0</v>
      </c>
    </row>
    <row r="729" spans="27:28" x14ac:dyDescent="0.35">
      <c r="AA729" s="32" t="str">
        <f t="shared" si="43"/>
        <v/>
      </c>
      <c r="AB729" s="32" t="b">
        <f t="shared" si="44"/>
        <v>0</v>
      </c>
    </row>
    <row r="730" spans="27:28" x14ac:dyDescent="0.35">
      <c r="AA730" s="32" t="str">
        <f t="shared" si="43"/>
        <v/>
      </c>
      <c r="AB730" s="32" t="b">
        <f t="shared" si="44"/>
        <v>0</v>
      </c>
    </row>
    <row r="731" spans="27:28" x14ac:dyDescent="0.35">
      <c r="AA731" s="32" t="str">
        <f t="shared" si="43"/>
        <v/>
      </c>
      <c r="AB731" s="32" t="b">
        <f t="shared" si="44"/>
        <v>0</v>
      </c>
    </row>
    <row r="732" spans="27:28" x14ac:dyDescent="0.35">
      <c r="AA732" s="32" t="str">
        <f t="shared" si="43"/>
        <v/>
      </c>
      <c r="AB732" s="32" t="b">
        <f t="shared" si="44"/>
        <v>0</v>
      </c>
    </row>
    <row r="733" spans="27:28" x14ac:dyDescent="0.35">
      <c r="AA733" s="32" t="str">
        <f t="shared" si="43"/>
        <v/>
      </c>
      <c r="AB733" s="32" t="b">
        <f t="shared" si="44"/>
        <v>0</v>
      </c>
    </row>
    <row r="734" spans="27:28" x14ac:dyDescent="0.35">
      <c r="AA734" s="32" t="str">
        <f t="shared" si="43"/>
        <v/>
      </c>
      <c r="AB734" s="32" t="b">
        <f t="shared" si="44"/>
        <v>0</v>
      </c>
    </row>
    <row r="735" spans="27:28" x14ac:dyDescent="0.35">
      <c r="AA735" s="32" t="str">
        <f t="shared" si="43"/>
        <v/>
      </c>
      <c r="AB735" s="32" t="b">
        <f t="shared" si="44"/>
        <v>0</v>
      </c>
    </row>
    <row r="736" spans="27:28" x14ac:dyDescent="0.35">
      <c r="AA736" s="32" t="str">
        <f t="shared" si="43"/>
        <v/>
      </c>
      <c r="AB736" s="32" t="b">
        <f t="shared" si="44"/>
        <v>0</v>
      </c>
    </row>
    <row r="737" spans="27:28" x14ac:dyDescent="0.35">
      <c r="AA737" s="32" t="str">
        <f t="shared" si="43"/>
        <v/>
      </c>
      <c r="AB737" s="32" t="b">
        <f t="shared" si="44"/>
        <v>0</v>
      </c>
    </row>
    <row r="738" spans="27:28" x14ac:dyDescent="0.35">
      <c r="AA738" s="32" t="str">
        <f t="shared" si="43"/>
        <v/>
      </c>
      <c r="AB738" s="32" t="b">
        <f t="shared" si="44"/>
        <v>0</v>
      </c>
    </row>
    <row r="739" spans="27:28" x14ac:dyDescent="0.35">
      <c r="AA739" s="32" t="str">
        <f t="shared" si="43"/>
        <v/>
      </c>
      <c r="AB739" s="32" t="b">
        <f t="shared" si="44"/>
        <v>0</v>
      </c>
    </row>
    <row r="740" spans="27:28" x14ac:dyDescent="0.35">
      <c r="AA740" s="32" t="str">
        <f t="shared" si="43"/>
        <v/>
      </c>
      <c r="AB740" s="32" t="b">
        <f t="shared" si="44"/>
        <v>0</v>
      </c>
    </row>
    <row r="741" spans="27:28" x14ac:dyDescent="0.35">
      <c r="AA741" s="32" t="str">
        <f t="shared" si="43"/>
        <v/>
      </c>
      <c r="AB741" s="32" t="b">
        <f t="shared" si="44"/>
        <v>0</v>
      </c>
    </row>
    <row r="742" spans="27:28" x14ac:dyDescent="0.35">
      <c r="AA742" s="32" t="str">
        <f t="shared" si="43"/>
        <v/>
      </c>
      <c r="AB742" s="32" t="b">
        <f t="shared" si="44"/>
        <v>0</v>
      </c>
    </row>
    <row r="743" spans="27:28" x14ac:dyDescent="0.35">
      <c r="AA743" s="32" t="str">
        <f t="shared" si="43"/>
        <v/>
      </c>
      <c r="AB743" s="32" t="b">
        <f t="shared" si="44"/>
        <v>0</v>
      </c>
    </row>
    <row r="744" spans="27:28" x14ac:dyDescent="0.35">
      <c r="AA744" s="32" t="str">
        <f t="shared" si="43"/>
        <v/>
      </c>
      <c r="AB744" s="32" t="b">
        <f t="shared" si="44"/>
        <v>0</v>
      </c>
    </row>
    <row r="745" spans="27:28" x14ac:dyDescent="0.35">
      <c r="AA745" s="32" t="str">
        <f t="shared" si="43"/>
        <v/>
      </c>
      <c r="AB745" s="32" t="b">
        <f t="shared" si="44"/>
        <v>0</v>
      </c>
    </row>
    <row r="746" spans="27:28" x14ac:dyDescent="0.35">
      <c r="AA746" s="32" t="str">
        <f t="shared" si="43"/>
        <v/>
      </c>
      <c r="AB746" s="32" t="b">
        <f t="shared" si="44"/>
        <v>0</v>
      </c>
    </row>
    <row r="747" spans="27:28" x14ac:dyDescent="0.35">
      <c r="AA747" s="32" t="str">
        <f t="shared" si="43"/>
        <v/>
      </c>
      <c r="AB747" s="32" t="b">
        <f t="shared" si="44"/>
        <v>0</v>
      </c>
    </row>
    <row r="748" spans="27:28" x14ac:dyDescent="0.35">
      <c r="AA748" s="32" t="str">
        <f t="shared" si="43"/>
        <v/>
      </c>
      <c r="AB748" s="32" t="b">
        <f t="shared" si="44"/>
        <v>0</v>
      </c>
    </row>
    <row r="749" spans="27:28" x14ac:dyDescent="0.35">
      <c r="AA749" s="32" t="str">
        <f t="shared" si="43"/>
        <v/>
      </c>
      <c r="AB749" s="32" t="b">
        <f t="shared" si="44"/>
        <v>0</v>
      </c>
    </row>
    <row r="750" spans="27:28" x14ac:dyDescent="0.35">
      <c r="AA750" s="32" t="str">
        <f t="shared" si="43"/>
        <v/>
      </c>
      <c r="AB750" s="32" t="b">
        <f t="shared" si="44"/>
        <v>0</v>
      </c>
    </row>
    <row r="751" spans="27:28" x14ac:dyDescent="0.35">
      <c r="AA751" s="32" t="str">
        <f t="shared" si="43"/>
        <v/>
      </c>
      <c r="AB751" s="32" t="b">
        <f t="shared" si="44"/>
        <v>0</v>
      </c>
    </row>
    <row r="752" spans="27:28" x14ac:dyDescent="0.35">
      <c r="AA752" s="32" t="str">
        <f t="shared" si="43"/>
        <v/>
      </c>
      <c r="AB752" s="32" t="b">
        <f t="shared" si="44"/>
        <v>0</v>
      </c>
    </row>
    <row r="753" spans="27:28" x14ac:dyDescent="0.35">
      <c r="AA753" s="32" t="str">
        <f t="shared" si="43"/>
        <v/>
      </c>
      <c r="AB753" s="32" t="b">
        <f t="shared" si="44"/>
        <v>0</v>
      </c>
    </row>
    <row r="754" spans="27:28" x14ac:dyDescent="0.35">
      <c r="AA754" s="32" t="str">
        <f t="shared" si="43"/>
        <v/>
      </c>
      <c r="AB754" s="32" t="b">
        <f t="shared" si="44"/>
        <v>0</v>
      </c>
    </row>
    <row r="755" spans="27:28" x14ac:dyDescent="0.35">
      <c r="AA755" s="32" t="str">
        <f t="shared" si="43"/>
        <v/>
      </c>
      <c r="AB755" s="32" t="b">
        <f t="shared" si="44"/>
        <v>0</v>
      </c>
    </row>
    <row r="756" spans="27:28" x14ac:dyDescent="0.35">
      <c r="AA756" s="32" t="str">
        <f t="shared" si="43"/>
        <v/>
      </c>
      <c r="AB756" s="32" t="b">
        <f t="shared" si="44"/>
        <v>0</v>
      </c>
    </row>
    <row r="757" spans="27:28" x14ac:dyDescent="0.35">
      <c r="AA757" s="32" t="str">
        <f t="shared" si="43"/>
        <v/>
      </c>
      <c r="AB757" s="32" t="b">
        <f t="shared" si="44"/>
        <v>0</v>
      </c>
    </row>
    <row r="758" spans="27:28" x14ac:dyDescent="0.35">
      <c r="AA758" s="32" t="str">
        <f t="shared" si="43"/>
        <v/>
      </c>
      <c r="AB758" s="32" t="b">
        <f t="shared" si="44"/>
        <v>0</v>
      </c>
    </row>
    <row r="759" spans="27:28" x14ac:dyDescent="0.35">
      <c r="AA759" s="32" t="str">
        <f t="shared" si="43"/>
        <v/>
      </c>
      <c r="AB759" s="32" t="b">
        <f t="shared" si="44"/>
        <v>0</v>
      </c>
    </row>
    <row r="760" spans="27:28" x14ac:dyDescent="0.35">
      <c r="AA760" s="32" t="str">
        <f t="shared" si="43"/>
        <v/>
      </c>
      <c r="AB760" s="32" t="b">
        <f t="shared" si="44"/>
        <v>0</v>
      </c>
    </row>
    <row r="761" spans="27:28" x14ac:dyDescent="0.35">
      <c r="AA761" s="32" t="str">
        <f t="shared" si="43"/>
        <v/>
      </c>
      <c r="AB761" s="32" t="b">
        <f t="shared" si="44"/>
        <v>0</v>
      </c>
    </row>
    <row r="762" spans="27:28" x14ac:dyDescent="0.35">
      <c r="AA762" s="32" t="str">
        <f t="shared" si="43"/>
        <v/>
      </c>
      <c r="AB762" s="32" t="b">
        <f t="shared" si="44"/>
        <v>0</v>
      </c>
    </row>
    <row r="763" spans="27:28" x14ac:dyDescent="0.35">
      <c r="AA763" s="32" t="str">
        <f t="shared" si="43"/>
        <v/>
      </c>
      <c r="AB763" s="32" t="b">
        <f t="shared" si="44"/>
        <v>0</v>
      </c>
    </row>
    <row r="764" spans="27:28" x14ac:dyDescent="0.35">
      <c r="AA764" s="32" t="str">
        <f t="shared" si="43"/>
        <v/>
      </c>
      <c r="AB764" s="32" t="b">
        <f t="shared" si="44"/>
        <v>0</v>
      </c>
    </row>
    <row r="765" spans="27:28" x14ac:dyDescent="0.35">
      <c r="AA765" s="32" t="str">
        <f t="shared" si="43"/>
        <v/>
      </c>
      <c r="AB765" s="32" t="b">
        <f t="shared" si="44"/>
        <v>0</v>
      </c>
    </row>
    <row r="766" spans="27:28" x14ac:dyDescent="0.35">
      <c r="AA766" s="32" t="str">
        <f t="shared" si="43"/>
        <v/>
      </c>
      <c r="AB766" s="32" t="b">
        <f t="shared" si="44"/>
        <v>0</v>
      </c>
    </row>
    <row r="767" spans="27:28" x14ac:dyDescent="0.35">
      <c r="AA767" s="32" t="str">
        <f t="shared" si="43"/>
        <v/>
      </c>
      <c r="AB767" s="32" t="b">
        <f t="shared" si="44"/>
        <v>0</v>
      </c>
    </row>
    <row r="768" spans="27:28" x14ac:dyDescent="0.35">
      <c r="AA768" s="32" t="str">
        <f t="shared" si="43"/>
        <v/>
      </c>
      <c r="AB768" s="32" t="b">
        <f t="shared" si="44"/>
        <v>0</v>
      </c>
    </row>
    <row r="769" spans="27:28" x14ac:dyDescent="0.35">
      <c r="AA769" s="32" t="str">
        <f t="shared" si="43"/>
        <v/>
      </c>
      <c r="AB769" s="32" t="b">
        <f t="shared" si="44"/>
        <v>0</v>
      </c>
    </row>
    <row r="770" spans="27:28" x14ac:dyDescent="0.35">
      <c r="AA770" s="32" t="str">
        <f t="shared" si="43"/>
        <v/>
      </c>
      <c r="AB770" s="32" t="b">
        <f t="shared" si="44"/>
        <v>0</v>
      </c>
    </row>
    <row r="771" spans="27:28" x14ac:dyDescent="0.35">
      <c r="AA771" s="32" t="str">
        <f t="shared" si="43"/>
        <v/>
      </c>
      <c r="AB771" s="32" t="b">
        <f t="shared" si="44"/>
        <v>0</v>
      </c>
    </row>
    <row r="772" spans="27:28" x14ac:dyDescent="0.35">
      <c r="AA772" s="32" t="str">
        <f t="shared" si="43"/>
        <v/>
      </c>
      <c r="AB772" s="32" t="b">
        <f t="shared" si="44"/>
        <v>0</v>
      </c>
    </row>
    <row r="773" spans="27:28" x14ac:dyDescent="0.35">
      <c r="AA773" s="32" t="str">
        <f t="shared" ref="AA773:AA836" si="45">AC773&amp;AD773</f>
        <v/>
      </c>
      <c r="AB773" s="32" t="b">
        <f t="shared" ref="AB773:AB836" si="46">VLOOKUP(AD773,R:S,2,0)=AE773</f>
        <v>0</v>
      </c>
    </row>
    <row r="774" spans="27:28" x14ac:dyDescent="0.35">
      <c r="AA774" s="32" t="str">
        <f t="shared" si="45"/>
        <v/>
      </c>
      <c r="AB774" s="32" t="b">
        <f t="shared" si="46"/>
        <v>0</v>
      </c>
    </row>
    <row r="775" spans="27:28" x14ac:dyDescent="0.35">
      <c r="AA775" s="32" t="str">
        <f t="shared" si="45"/>
        <v/>
      </c>
      <c r="AB775" s="32" t="b">
        <f t="shared" si="46"/>
        <v>0</v>
      </c>
    </row>
    <row r="776" spans="27:28" x14ac:dyDescent="0.35">
      <c r="AA776" s="32" t="str">
        <f t="shared" si="45"/>
        <v/>
      </c>
      <c r="AB776" s="32" t="b">
        <f t="shared" si="46"/>
        <v>0</v>
      </c>
    </row>
    <row r="777" spans="27:28" x14ac:dyDescent="0.35">
      <c r="AA777" s="32" t="str">
        <f t="shared" si="45"/>
        <v/>
      </c>
      <c r="AB777" s="32" t="b">
        <f t="shared" si="46"/>
        <v>0</v>
      </c>
    </row>
    <row r="778" spans="27:28" x14ac:dyDescent="0.35">
      <c r="AA778" s="32" t="str">
        <f t="shared" si="45"/>
        <v/>
      </c>
      <c r="AB778" s="32" t="b">
        <f t="shared" si="46"/>
        <v>0</v>
      </c>
    </row>
    <row r="779" spans="27:28" x14ac:dyDescent="0.35">
      <c r="AA779" s="32" t="str">
        <f t="shared" si="45"/>
        <v/>
      </c>
      <c r="AB779" s="32" t="b">
        <f t="shared" si="46"/>
        <v>0</v>
      </c>
    </row>
    <row r="780" spans="27:28" x14ac:dyDescent="0.35">
      <c r="AA780" s="32" t="str">
        <f t="shared" si="45"/>
        <v/>
      </c>
      <c r="AB780" s="32" t="b">
        <f t="shared" si="46"/>
        <v>0</v>
      </c>
    </row>
    <row r="781" spans="27:28" x14ac:dyDescent="0.35">
      <c r="AA781" s="32" t="str">
        <f t="shared" si="45"/>
        <v/>
      </c>
      <c r="AB781" s="32" t="b">
        <f t="shared" si="46"/>
        <v>0</v>
      </c>
    </row>
    <row r="782" spans="27:28" x14ac:dyDescent="0.35">
      <c r="AA782" s="32" t="str">
        <f t="shared" si="45"/>
        <v/>
      </c>
      <c r="AB782" s="32" t="b">
        <f t="shared" si="46"/>
        <v>0</v>
      </c>
    </row>
    <row r="783" spans="27:28" x14ac:dyDescent="0.35">
      <c r="AA783" s="32" t="str">
        <f t="shared" si="45"/>
        <v/>
      </c>
      <c r="AB783" s="32" t="b">
        <f t="shared" si="46"/>
        <v>0</v>
      </c>
    </row>
    <row r="784" spans="27:28" x14ac:dyDescent="0.35">
      <c r="AA784" s="32" t="str">
        <f t="shared" si="45"/>
        <v/>
      </c>
      <c r="AB784" s="32" t="b">
        <f t="shared" si="46"/>
        <v>0</v>
      </c>
    </row>
    <row r="785" spans="27:28" x14ac:dyDescent="0.35">
      <c r="AA785" s="32" t="str">
        <f t="shared" si="45"/>
        <v/>
      </c>
      <c r="AB785" s="32" t="b">
        <f t="shared" si="46"/>
        <v>0</v>
      </c>
    </row>
    <row r="786" spans="27:28" x14ac:dyDescent="0.35">
      <c r="AA786" s="32" t="str">
        <f t="shared" si="45"/>
        <v/>
      </c>
      <c r="AB786" s="32" t="b">
        <f t="shared" si="46"/>
        <v>0</v>
      </c>
    </row>
    <row r="787" spans="27:28" x14ac:dyDescent="0.35">
      <c r="AA787" s="32" t="str">
        <f t="shared" si="45"/>
        <v/>
      </c>
      <c r="AB787" s="32" t="b">
        <f t="shared" si="46"/>
        <v>0</v>
      </c>
    </row>
    <row r="788" spans="27:28" x14ac:dyDescent="0.35">
      <c r="AA788" s="32" t="str">
        <f t="shared" si="45"/>
        <v/>
      </c>
      <c r="AB788" s="32" t="b">
        <f t="shared" si="46"/>
        <v>0</v>
      </c>
    </row>
    <row r="789" spans="27:28" x14ac:dyDescent="0.35">
      <c r="AA789" s="32" t="str">
        <f t="shared" si="45"/>
        <v/>
      </c>
      <c r="AB789" s="32" t="b">
        <f t="shared" si="46"/>
        <v>0</v>
      </c>
    </row>
    <row r="790" spans="27:28" x14ac:dyDescent="0.35">
      <c r="AA790" s="32" t="str">
        <f t="shared" si="45"/>
        <v/>
      </c>
      <c r="AB790" s="32" t="b">
        <f t="shared" si="46"/>
        <v>0</v>
      </c>
    </row>
    <row r="791" spans="27:28" x14ac:dyDescent="0.35">
      <c r="AA791" s="32" t="str">
        <f t="shared" si="45"/>
        <v/>
      </c>
      <c r="AB791" s="32" t="b">
        <f t="shared" si="46"/>
        <v>0</v>
      </c>
    </row>
    <row r="792" spans="27:28" x14ac:dyDescent="0.35">
      <c r="AA792" s="32" t="str">
        <f t="shared" si="45"/>
        <v/>
      </c>
      <c r="AB792" s="32" t="b">
        <f t="shared" si="46"/>
        <v>0</v>
      </c>
    </row>
    <row r="793" spans="27:28" x14ac:dyDescent="0.35">
      <c r="AA793" s="32" t="str">
        <f t="shared" si="45"/>
        <v/>
      </c>
      <c r="AB793" s="32" t="b">
        <f t="shared" si="46"/>
        <v>0</v>
      </c>
    </row>
    <row r="794" spans="27:28" x14ac:dyDescent="0.35">
      <c r="AA794" s="32" t="str">
        <f t="shared" si="45"/>
        <v/>
      </c>
      <c r="AB794" s="32" t="b">
        <f t="shared" si="46"/>
        <v>0</v>
      </c>
    </row>
    <row r="795" spans="27:28" x14ac:dyDescent="0.35">
      <c r="AA795" s="32" t="str">
        <f t="shared" si="45"/>
        <v/>
      </c>
      <c r="AB795" s="32" t="b">
        <f t="shared" si="46"/>
        <v>0</v>
      </c>
    </row>
    <row r="796" spans="27:28" x14ac:dyDescent="0.35">
      <c r="AA796" s="32" t="str">
        <f t="shared" si="45"/>
        <v/>
      </c>
      <c r="AB796" s="32" t="b">
        <f t="shared" si="46"/>
        <v>0</v>
      </c>
    </row>
    <row r="797" spans="27:28" x14ac:dyDescent="0.35">
      <c r="AA797" s="32" t="str">
        <f t="shared" si="45"/>
        <v/>
      </c>
      <c r="AB797" s="32" t="b">
        <f t="shared" si="46"/>
        <v>0</v>
      </c>
    </row>
    <row r="798" spans="27:28" x14ac:dyDescent="0.35">
      <c r="AA798" s="32" t="str">
        <f t="shared" si="45"/>
        <v/>
      </c>
      <c r="AB798" s="32" t="b">
        <f t="shared" si="46"/>
        <v>0</v>
      </c>
    </row>
    <row r="799" spans="27:28" x14ac:dyDescent="0.35">
      <c r="AA799" s="32" t="str">
        <f t="shared" si="45"/>
        <v/>
      </c>
      <c r="AB799" s="32" t="b">
        <f t="shared" si="46"/>
        <v>0</v>
      </c>
    </row>
    <row r="800" spans="27:28" x14ac:dyDescent="0.35">
      <c r="AA800" s="32" t="str">
        <f t="shared" si="45"/>
        <v/>
      </c>
      <c r="AB800" s="32" t="b">
        <f t="shared" si="46"/>
        <v>0</v>
      </c>
    </row>
    <row r="801" spans="27:28" x14ac:dyDescent="0.35">
      <c r="AA801" s="32" t="str">
        <f t="shared" si="45"/>
        <v/>
      </c>
      <c r="AB801" s="32" t="b">
        <f t="shared" si="46"/>
        <v>0</v>
      </c>
    </row>
    <row r="802" spans="27:28" x14ac:dyDescent="0.35">
      <c r="AA802" s="32" t="str">
        <f t="shared" si="45"/>
        <v/>
      </c>
      <c r="AB802" s="32" t="b">
        <f t="shared" si="46"/>
        <v>0</v>
      </c>
    </row>
    <row r="803" spans="27:28" x14ac:dyDescent="0.35">
      <c r="AA803" s="32" t="str">
        <f t="shared" si="45"/>
        <v/>
      </c>
      <c r="AB803" s="32" t="b">
        <f t="shared" si="46"/>
        <v>0</v>
      </c>
    </row>
    <row r="804" spans="27:28" x14ac:dyDescent="0.35">
      <c r="AA804" s="32" t="str">
        <f t="shared" si="45"/>
        <v/>
      </c>
      <c r="AB804" s="32" t="b">
        <f t="shared" si="46"/>
        <v>0</v>
      </c>
    </row>
    <row r="805" spans="27:28" x14ac:dyDescent="0.35">
      <c r="AA805" s="32" t="str">
        <f t="shared" si="45"/>
        <v/>
      </c>
      <c r="AB805" s="32" t="b">
        <f t="shared" si="46"/>
        <v>0</v>
      </c>
    </row>
    <row r="806" spans="27:28" x14ac:dyDescent="0.35">
      <c r="AA806" s="32" t="str">
        <f t="shared" si="45"/>
        <v/>
      </c>
      <c r="AB806" s="32" t="b">
        <f t="shared" si="46"/>
        <v>0</v>
      </c>
    </row>
    <row r="807" spans="27:28" x14ac:dyDescent="0.35">
      <c r="AA807" s="32" t="str">
        <f t="shared" si="45"/>
        <v/>
      </c>
      <c r="AB807" s="32" t="b">
        <f t="shared" si="46"/>
        <v>0</v>
      </c>
    </row>
    <row r="808" spans="27:28" x14ac:dyDescent="0.35">
      <c r="AA808" s="32" t="str">
        <f t="shared" si="45"/>
        <v/>
      </c>
      <c r="AB808" s="32" t="b">
        <f t="shared" si="46"/>
        <v>0</v>
      </c>
    </row>
    <row r="809" spans="27:28" x14ac:dyDescent="0.35">
      <c r="AA809" s="32" t="str">
        <f t="shared" si="45"/>
        <v/>
      </c>
      <c r="AB809" s="32" t="b">
        <f t="shared" si="46"/>
        <v>0</v>
      </c>
    </row>
    <row r="810" spans="27:28" x14ac:dyDescent="0.35">
      <c r="AA810" s="32" t="str">
        <f t="shared" si="45"/>
        <v/>
      </c>
      <c r="AB810" s="32" t="b">
        <f t="shared" si="46"/>
        <v>0</v>
      </c>
    </row>
    <row r="811" spans="27:28" x14ac:dyDescent="0.35">
      <c r="AA811" s="32" t="str">
        <f t="shared" si="45"/>
        <v/>
      </c>
      <c r="AB811" s="32" t="b">
        <f t="shared" si="46"/>
        <v>0</v>
      </c>
    </row>
    <row r="812" spans="27:28" x14ac:dyDescent="0.35">
      <c r="AA812" s="32" t="str">
        <f t="shared" si="45"/>
        <v/>
      </c>
      <c r="AB812" s="32" t="b">
        <f t="shared" si="46"/>
        <v>0</v>
      </c>
    </row>
    <row r="813" spans="27:28" x14ac:dyDescent="0.35">
      <c r="AA813" s="32" t="str">
        <f t="shared" si="45"/>
        <v/>
      </c>
      <c r="AB813" s="32" t="b">
        <f t="shared" si="46"/>
        <v>0</v>
      </c>
    </row>
    <row r="814" spans="27:28" x14ac:dyDescent="0.35">
      <c r="AA814" s="32" t="str">
        <f t="shared" si="45"/>
        <v/>
      </c>
      <c r="AB814" s="32" t="b">
        <f t="shared" si="46"/>
        <v>0</v>
      </c>
    </row>
    <row r="815" spans="27:28" x14ac:dyDescent="0.35">
      <c r="AA815" s="32" t="str">
        <f t="shared" si="45"/>
        <v/>
      </c>
      <c r="AB815" s="32" t="b">
        <f t="shared" si="46"/>
        <v>0</v>
      </c>
    </row>
    <row r="816" spans="27:28" x14ac:dyDescent="0.35">
      <c r="AA816" s="32" t="str">
        <f t="shared" si="45"/>
        <v/>
      </c>
      <c r="AB816" s="32" t="b">
        <f t="shared" si="46"/>
        <v>0</v>
      </c>
    </row>
    <row r="817" spans="27:28" x14ac:dyDescent="0.35">
      <c r="AA817" s="32" t="str">
        <f t="shared" si="45"/>
        <v/>
      </c>
      <c r="AB817" s="32" t="b">
        <f t="shared" si="46"/>
        <v>0</v>
      </c>
    </row>
    <row r="818" spans="27:28" x14ac:dyDescent="0.35">
      <c r="AA818" s="32" t="str">
        <f t="shared" si="45"/>
        <v/>
      </c>
      <c r="AB818" s="32" t="b">
        <f t="shared" si="46"/>
        <v>0</v>
      </c>
    </row>
    <row r="819" spans="27:28" x14ac:dyDescent="0.35">
      <c r="AA819" s="32" t="str">
        <f t="shared" si="45"/>
        <v/>
      </c>
      <c r="AB819" s="32" t="b">
        <f t="shared" si="46"/>
        <v>0</v>
      </c>
    </row>
    <row r="820" spans="27:28" x14ac:dyDescent="0.35">
      <c r="AA820" s="32" t="str">
        <f t="shared" si="45"/>
        <v/>
      </c>
      <c r="AB820" s="32" t="b">
        <f t="shared" si="46"/>
        <v>0</v>
      </c>
    </row>
    <row r="821" spans="27:28" x14ac:dyDescent="0.35">
      <c r="AA821" s="32" t="str">
        <f t="shared" si="45"/>
        <v/>
      </c>
      <c r="AB821" s="32" t="b">
        <f t="shared" si="46"/>
        <v>0</v>
      </c>
    </row>
    <row r="822" spans="27:28" x14ac:dyDescent="0.35">
      <c r="AA822" s="32" t="str">
        <f t="shared" si="45"/>
        <v/>
      </c>
      <c r="AB822" s="32" t="b">
        <f t="shared" si="46"/>
        <v>0</v>
      </c>
    </row>
    <row r="823" spans="27:28" x14ac:dyDescent="0.35">
      <c r="AA823" s="32" t="str">
        <f t="shared" si="45"/>
        <v/>
      </c>
      <c r="AB823" s="32" t="b">
        <f t="shared" si="46"/>
        <v>0</v>
      </c>
    </row>
    <row r="824" spans="27:28" x14ac:dyDescent="0.35">
      <c r="AA824" s="32" t="str">
        <f t="shared" si="45"/>
        <v/>
      </c>
      <c r="AB824" s="32" t="b">
        <f t="shared" si="46"/>
        <v>0</v>
      </c>
    </row>
    <row r="825" spans="27:28" x14ac:dyDescent="0.35">
      <c r="AA825" s="32" t="str">
        <f t="shared" si="45"/>
        <v/>
      </c>
      <c r="AB825" s="32" t="b">
        <f t="shared" si="46"/>
        <v>0</v>
      </c>
    </row>
    <row r="826" spans="27:28" x14ac:dyDescent="0.35">
      <c r="AA826" s="32" t="str">
        <f t="shared" si="45"/>
        <v/>
      </c>
      <c r="AB826" s="32" t="b">
        <f t="shared" si="46"/>
        <v>0</v>
      </c>
    </row>
    <row r="827" spans="27:28" x14ac:dyDescent="0.35">
      <c r="AA827" s="32" t="str">
        <f t="shared" si="45"/>
        <v/>
      </c>
      <c r="AB827" s="32" t="b">
        <f t="shared" si="46"/>
        <v>0</v>
      </c>
    </row>
    <row r="828" spans="27:28" x14ac:dyDescent="0.35">
      <c r="AA828" s="32" t="str">
        <f t="shared" si="45"/>
        <v/>
      </c>
      <c r="AB828" s="32" t="b">
        <f t="shared" si="46"/>
        <v>0</v>
      </c>
    </row>
    <row r="829" spans="27:28" x14ac:dyDescent="0.35">
      <c r="AA829" s="32" t="str">
        <f t="shared" si="45"/>
        <v/>
      </c>
      <c r="AB829" s="32" t="b">
        <f t="shared" si="46"/>
        <v>0</v>
      </c>
    </row>
    <row r="830" spans="27:28" x14ac:dyDescent="0.35">
      <c r="AA830" s="32" t="str">
        <f t="shared" si="45"/>
        <v/>
      </c>
      <c r="AB830" s="32" t="b">
        <f t="shared" si="46"/>
        <v>0</v>
      </c>
    </row>
    <row r="831" spans="27:28" x14ac:dyDescent="0.35">
      <c r="AA831" s="32" t="str">
        <f t="shared" si="45"/>
        <v/>
      </c>
      <c r="AB831" s="32" t="b">
        <f t="shared" si="46"/>
        <v>0</v>
      </c>
    </row>
    <row r="832" spans="27:28" x14ac:dyDescent="0.35">
      <c r="AA832" s="32" t="str">
        <f t="shared" si="45"/>
        <v/>
      </c>
      <c r="AB832" s="32" t="b">
        <f t="shared" si="46"/>
        <v>0</v>
      </c>
    </row>
    <row r="833" spans="27:28" x14ac:dyDescent="0.35">
      <c r="AA833" s="32" t="str">
        <f t="shared" si="45"/>
        <v/>
      </c>
      <c r="AB833" s="32" t="b">
        <f t="shared" si="46"/>
        <v>0</v>
      </c>
    </row>
    <row r="834" spans="27:28" x14ac:dyDescent="0.35">
      <c r="AA834" s="32" t="str">
        <f t="shared" si="45"/>
        <v/>
      </c>
      <c r="AB834" s="32" t="b">
        <f t="shared" si="46"/>
        <v>0</v>
      </c>
    </row>
    <row r="835" spans="27:28" x14ac:dyDescent="0.35">
      <c r="AA835" s="32" t="str">
        <f t="shared" si="45"/>
        <v/>
      </c>
      <c r="AB835" s="32" t="b">
        <f t="shared" si="46"/>
        <v>0</v>
      </c>
    </row>
    <row r="836" spans="27:28" x14ac:dyDescent="0.35">
      <c r="AA836" s="32" t="str">
        <f t="shared" si="45"/>
        <v/>
      </c>
      <c r="AB836" s="32" t="b">
        <f t="shared" si="46"/>
        <v>0</v>
      </c>
    </row>
    <row r="837" spans="27:28" x14ac:dyDescent="0.35">
      <c r="AA837" s="32" t="str">
        <f t="shared" ref="AA837:AA900" si="47">AC837&amp;AD837</f>
        <v/>
      </c>
      <c r="AB837" s="32" t="b">
        <f t="shared" ref="AB837:AB900" si="48">VLOOKUP(AD837,R:S,2,0)=AE837</f>
        <v>0</v>
      </c>
    </row>
    <row r="838" spans="27:28" x14ac:dyDescent="0.35">
      <c r="AA838" s="32" t="str">
        <f t="shared" si="47"/>
        <v/>
      </c>
      <c r="AB838" s="32" t="b">
        <f t="shared" si="48"/>
        <v>0</v>
      </c>
    </row>
    <row r="839" spans="27:28" x14ac:dyDescent="0.35">
      <c r="AA839" s="32" t="str">
        <f t="shared" si="47"/>
        <v/>
      </c>
      <c r="AB839" s="32" t="b">
        <f t="shared" si="48"/>
        <v>0</v>
      </c>
    </row>
    <row r="840" spans="27:28" x14ac:dyDescent="0.35">
      <c r="AA840" s="32" t="str">
        <f t="shared" si="47"/>
        <v/>
      </c>
      <c r="AB840" s="32" t="b">
        <f t="shared" si="48"/>
        <v>0</v>
      </c>
    </row>
    <row r="841" spans="27:28" x14ac:dyDescent="0.35">
      <c r="AA841" s="32" t="str">
        <f t="shared" si="47"/>
        <v/>
      </c>
      <c r="AB841" s="32" t="b">
        <f t="shared" si="48"/>
        <v>0</v>
      </c>
    </row>
    <row r="842" spans="27:28" x14ac:dyDescent="0.35">
      <c r="AA842" s="32" t="str">
        <f t="shared" si="47"/>
        <v/>
      </c>
      <c r="AB842" s="32" t="b">
        <f t="shared" si="48"/>
        <v>0</v>
      </c>
    </row>
    <row r="843" spans="27:28" x14ac:dyDescent="0.35">
      <c r="AA843" s="32" t="str">
        <f t="shared" si="47"/>
        <v/>
      </c>
      <c r="AB843" s="32" t="b">
        <f t="shared" si="48"/>
        <v>0</v>
      </c>
    </row>
    <row r="844" spans="27:28" x14ac:dyDescent="0.35">
      <c r="AA844" s="32" t="str">
        <f t="shared" si="47"/>
        <v/>
      </c>
      <c r="AB844" s="32" t="b">
        <f t="shared" si="48"/>
        <v>0</v>
      </c>
    </row>
    <row r="845" spans="27:28" x14ac:dyDescent="0.35">
      <c r="AA845" s="32" t="str">
        <f t="shared" si="47"/>
        <v/>
      </c>
      <c r="AB845" s="32" t="b">
        <f t="shared" si="48"/>
        <v>0</v>
      </c>
    </row>
    <row r="846" spans="27:28" x14ac:dyDescent="0.35">
      <c r="AA846" s="32" t="str">
        <f t="shared" si="47"/>
        <v/>
      </c>
      <c r="AB846" s="32" t="b">
        <f t="shared" si="48"/>
        <v>0</v>
      </c>
    </row>
    <row r="847" spans="27:28" x14ac:dyDescent="0.35">
      <c r="AA847" s="32" t="str">
        <f t="shared" si="47"/>
        <v/>
      </c>
      <c r="AB847" s="32" t="b">
        <f t="shared" si="48"/>
        <v>0</v>
      </c>
    </row>
    <row r="848" spans="27:28" x14ac:dyDescent="0.35">
      <c r="AA848" s="32" t="str">
        <f t="shared" si="47"/>
        <v/>
      </c>
      <c r="AB848" s="32" t="b">
        <f t="shared" si="48"/>
        <v>0</v>
      </c>
    </row>
    <row r="849" spans="27:28" x14ac:dyDescent="0.35">
      <c r="AA849" s="32" t="str">
        <f t="shared" si="47"/>
        <v/>
      </c>
      <c r="AB849" s="32" t="b">
        <f t="shared" si="48"/>
        <v>0</v>
      </c>
    </row>
    <row r="850" spans="27:28" x14ac:dyDescent="0.35">
      <c r="AA850" s="32" t="str">
        <f t="shared" si="47"/>
        <v/>
      </c>
      <c r="AB850" s="32" t="b">
        <f t="shared" si="48"/>
        <v>0</v>
      </c>
    </row>
    <row r="851" spans="27:28" x14ac:dyDescent="0.35">
      <c r="AA851" s="32" t="str">
        <f t="shared" si="47"/>
        <v/>
      </c>
      <c r="AB851" s="32" t="b">
        <f t="shared" si="48"/>
        <v>0</v>
      </c>
    </row>
    <row r="852" spans="27:28" x14ac:dyDescent="0.35">
      <c r="AA852" s="32" t="str">
        <f t="shared" si="47"/>
        <v/>
      </c>
      <c r="AB852" s="32" t="b">
        <f t="shared" si="48"/>
        <v>0</v>
      </c>
    </row>
    <row r="853" spans="27:28" x14ac:dyDescent="0.35">
      <c r="AA853" s="32" t="str">
        <f t="shared" si="47"/>
        <v/>
      </c>
      <c r="AB853" s="32" t="b">
        <f t="shared" si="48"/>
        <v>0</v>
      </c>
    </row>
    <row r="854" spans="27:28" x14ac:dyDescent="0.35">
      <c r="AA854" s="32" t="str">
        <f t="shared" si="47"/>
        <v/>
      </c>
      <c r="AB854" s="32" t="b">
        <f t="shared" si="48"/>
        <v>0</v>
      </c>
    </row>
    <row r="855" spans="27:28" x14ac:dyDescent="0.35">
      <c r="AA855" s="32" t="str">
        <f t="shared" si="47"/>
        <v/>
      </c>
      <c r="AB855" s="32" t="b">
        <f t="shared" si="48"/>
        <v>0</v>
      </c>
    </row>
    <row r="856" spans="27:28" x14ac:dyDescent="0.35">
      <c r="AA856" s="32" t="str">
        <f t="shared" si="47"/>
        <v/>
      </c>
      <c r="AB856" s="32" t="b">
        <f t="shared" si="48"/>
        <v>0</v>
      </c>
    </row>
    <row r="857" spans="27:28" x14ac:dyDescent="0.35">
      <c r="AA857" s="32" t="str">
        <f t="shared" si="47"/>
        <v/>
      </c>
      <c r="AB857" s="32" t="b">
        <f t="shared" si="48"/>
        <v>0</v>
      </c>
    </row>
    <row r="858" spans="27:28" x14ac:dyDescent="0.35">
      <c r="AA858" s="32" t="str">
        <f t="shared" si="47"/>
        <v/>
      </c>
      <c r="AB858" s="32" t="b">
        <f t="shared" si="48"/>
        <v>0</v>
      </c>
    </row>
    <row r="859" spans="27:28" x14ac:dyDescent="0.35">
      <c r="AA859" s="32" t="str">
        <f t="shared" si="47"/>
        <v/>
      </c>
      <c r="AB859" s="32" t="b">
        <f t="shared" si="48"/>
        <v>0</v>
      </c>
    </row>
    <row r="860" spans="27:28" x14ac:dyDescent="0.35">
      <c r="AA860" s="32" t="str">
        <f t="shared" si="47"/>
        <v/>
      </c>
      <c r="AB860" s="32" t="b">
        <f t="shared" si="48"/>
        <v>0</v>
      </c>
    </row>
    <row r="861" spans="27:28" x14ac:dyDescent="0.35">
      <c r="AA861" s="32" t="str">
        <f t="shared" si="47"/>
        <v/>
      </c>
      <c r="AB861" s="32" t="b">
        <f t="shared" si="48"/>
        <v>0</v>
      </c>
    </row>
    <row r="862" spans="27:28" x14ac:dyDescent="0.35">
      <c r="AA862" s="32" t="str">
        <f t="shared" si="47"/>
        <v/>
      </c>
      <c r="AB862" s="32" t="b">
        <f t="shared" si="48"/>
        <v>0</v>
      </c>
    </row>
    <row r="863" spans="27:28" x14ac:dyDescent="0.35">
      <c r="AA863" s="32" t="str">
        <f t="shared" si="47"/>
        <v/>
      </c>
      <c r="AB863" s="32" t="b">
        <f t="shared" si="48"/>
        <v>0</v>
      </c>
    </row>
    <row r="864" spans="27:28" x14ac:dyDescent="0.35">
      <c r="AA864" s="32" t="str">
        <f t="shared" si="47"/>
        <v/>
      </c>
      <c r="AB864" s="32" t="b">
        <f t="shared" si="48"/>
        <v>0</v>
      </c>
    </row>
    <row r="865" spans="27:28" x14ac:dyDescent="0.35">
      <c r="AA865" s="32" t="str">
        <f t="shared" si="47"/>
        <v/>
      </c>
      <c r="AB865" s="32" t="b">
        <f t="shared" si="48"/>
        <v>0</v>
      </c>
    </row>
    <row r="866" spans="27:28" x14ac:dyDescent="0.35">
      <c r="AA866" s="32" t="str">
        <f t="shared" si="47"/>
        <v/>
      </c>
      <c r="AB866" s="32" t="b">
        <f t="shared" si="48"/>
        <v>0</v>
      </c>
    </row>
    <row r="867" spans="27:28" x14ac:dyDescent="0.35">
      <c r="AA867" s="32" t="str">
        <f t="shared" si="47"/>
        <v/>
      </c>
      <c r="AB867" s="32" t="b">
        <f t="shared" si="48"/>
        <v>0</v>
      </c>
    </row>
    <row r="868" spans="27:28" x14ac:dyDescent="0.35">
      <c r="AA868" s="32" t="str">
        <f t="shared" si="47"/>
        <v/>
      </c>
      <c r="AB868" s="32" t="b">
        <f t="shared" si="48"/>
        <v>0</v>
      </c>
    </row>
    <row r="869" spans="27:28" x14ac:dyDescent="0.35">
      <c r="AA869" s="32" t="str">
        <f t="shared" si="47"/>
        <v/>
      </c>
      <c r="AB869" s="32" t="b">
        <f t="shared" si="48"/>
        <v>0</v>
      </c>
    </row>
    <row r="870" spans="27:28" x14ac:dyDescent="0.35">
      <c r="AA870" s="32" t="str">
        <f t="shared" si="47"/>
        <v/>
      </c>
      <c r="AB870" s="32" t="b">
        <f t="shared" si="48"/>
        <v>0</v>
      </c>
    </row>
    <row r="871" spans="27:28" x14ac:dyDescent="0.35">
      <c r="AA871" s="32" t="str">
        <f t="shared" si="47"/>
        <v/>
      </c>
      <c r="AB871" s="32" t="b">
        <f t="shared" si="48"/>
        <v>0</v>
      </c>
    </row>
    <row r="872" spans="27:28" x14ac:dyDescent="0.35">
      <c r="AA872" s="32" t="str">
        <f t="shared" si="47"/>
        <v/>
      </c>
      <c r="AB872" s="32" t="b">
        <f t="shared" si="48"/>
        <v>0</v>
      </c>
    </row>
    <row r="873" spans="27:28" x14ac:dyDescent="0.35">
      <c r="AA873" s="32" t="str">
        <f t="shared" si="47"/>
        <v/>
      </c>
      <c r="AB873" s="32" t="b">
        <f t="shared" si="48"/>
        <v>0</v>
      </c>
    </row>
    <row r="874" spans="27:28" x14ac:dyDescent="0.35">
      <c r="AA874" s="32" t="str">
        <f t="shared" si="47"/>
        <v/>
      </c>
      <c r="AB874" s="32" t="b">
        <f t="shared" si="48"/>
        <v>0</v>
      </c>
    </row>
    <row r="875" spans="27:28" x14ac:dyDescent="0.35">
      <c r="AA875" s="32" t="str">
        <f t="shared" si="47"/>
        <v/>
      </c>
      <c r="AB875" s="32" t="b">
        <f t="shared" si="48"/>
        <v>0</v>
      </c>
    </row>
    <row r="876" spans="27:28" x14ac:dyDescent="0.35">
      <c r="AA876" s="32" t="str">
        <f t="shared" si="47"/>
        <v/>
      </c>
      <c r="AB876" s="32" t="b">
        <f t="shared" si="48"/>
        <v>0</v>
      </c>
    </row>
    <row r="877" spans="27:28" x14ac:dyDescent="0.35">
      <c r="AA877" s="32" t="str">
        <f t="shared" si="47"/>
        <v/>
      </c>
      <c r="AB877" s="32" t="b">
        <f t="shared" si="48"/>
        <v>0</v>
      </c>
    </row>
    <row r="878" spans="27:28" x14ac:dyDescent="0.35">
      <c r="AA878" s="32" t="str">
        <f t="shared" si="47"/>
        <v/>
      </c>
      <c r="AB878" s="32" t="b">
        <f t="shared" si="48"/>
        <v>0</v>
      </c>
    </row>
    <row r="879" spans="27:28" x14ac:dyDescent="0.35">
      <c r="AA879" s="32" t="str">
        <f t="shared" si="47"/>
        <v/>
      </c>
      <c r="AB879" s="32" t="b">
        <f t="shared" si="48"/>
        <v>0</v>
      </c>
    </row>
    <row r="880" spans="27:28" x14ac:dyDescent="0.35">
      <c r="AA880" s="32" t="str">
        <f t="shared" si="47"/>
        <v/>
      </c>
      <c r="AB880" s="32" t="b">
        <f t="shared" si="48"/>
        <v>0</v>
      </c>
    </row>
    <row r="881" spans="27:28" x14ac:dyDescent="0.35">
      <c r="AA881" s="32" t="str">
        <f t="shared" si="47"/>
        <v/>
      </c>
      <c r="AB881" s="32" t="b">
        <f t="shared" si="48"/>
        <v>0</v>
      </c>
    </row>
    <row r="882" spans="27:28" x14ac:dyDescent="0.35">
      <c r="AA882" s="32" t="str">
        <f t="shared" si="47"/>
        <v/>
      </c>
      <c r="AB882" s="32" t="b">
        <f t="shared" si="48"/>
        <v>0</v>
      </c>
    </row>
    <row r="883" spans="27:28" x14ac:dyDescent="0.35">
      <c r="AA883" s="32" t="str">
        <f t="shared" si="47"/>
        <v/>
      </c>
      <c r="AB883" s="32" t="b">
        <f t="shared" si="48"/>
        <v>0</v>
      </c>
    </row>
    <row r="884" spans="27:28" x14ac:dyDescent="0.35">
      <c r="AA884" s="32" t="str">
        <f t="shared" si="47"/>
        <v/>
      </c>
      <c r="AB884" s="32" t="b">
        <f t="shared" si="48"/>
        <v>0</v>
      </c>
    </row>
    <row r="885" spans="27:28" x14ac:dyDescent="0.35">
      <c r="AA885" s="32" t="str">
        <f t="shared" si="47"/>
        <v/>
      </c>
      <c r="AB885" s="32" t="b">
        <f t="shared" si="48"/>
        <v>0</v>
      </c>
    </row>
    <row r="886" spans="27:28" x14ac:dyDescent="0.35">
      <c r="AA886" s="32" t="str">
        <f t="shared" si="47"/>
        <v/>
      </c>
      <c r="AB886" s="32" t="b">
        <f t="shared" si="48"/>
        <v>0</v>
      </c>
    </row>
    <row r="887" spans="27:28" x14ac:dyDescent="0.35">
      <c r="AA887" s="32" t="str">
        <f t="shared" si="47"/>
        <v/>
      </c>
      <c r="AB887" s="32" t="b">
        <f t="shared" si="48"/>
        <v>0</v>
      </c>
    </row>
    <row r="888" spans="27:28" x14ac:dyDescent="0.35">
      <c r="AA888" s="32" t="str">
        <f t="shared" si="47"/>
        <v/>
      </c>
      <c r="AB888" s="32" t="b">
        <f t="shared" si="48"/>
        <v>0</v>
      </c>
    </row>
    <row r="889" spans="27:28" x14ac:dyDescent="0.35">
      <c r="AA889" s="32" t="str">
        <f t="shared" si="47"/>
        <v/>
      </c>
      <c r="AB889" s="32" t="b">
        <f t="shared" si="48"/>
        <v>0</v>
      </c>
    </row>
    <row r="890" spans="27:28" x14ac:dyDescent="0.35">
      <c r="AA890" s="32" t="str">
        <f t="shared" si="47"/>
        <v/>
      </c>
      <c r="AB890" s="32" t="b">
        <f t="shared" si="48"/>
        <v>0</v>
      </c>
    </row>
    <row r="891" spans="27:28" x14ac:dyDescent="0.35">
      <c r="AA891" s="32" t="str">
        <f t="shared" si="47"/>
        <v/>
      </c>
      <c r="AB891" s="32" t="b">
        <f t="shared" si="48"/>
        <v>0</v>
      </c>
    </row>
    <row r="892" spans="27:28" x14ac:dyDescent="0.35">
      <c r="AA892" s="32" t="str">
        <f t="shared" si="47"/>
        <v/>
      </c>
      <c r="AB892" s="32" t="b">
        <f t="shared" si="48"/>
        <v>0</v>
      </c>
    </row>
    <row r="893" spans="27:28" x14ac:dyDescent="0.35">
      <c r="AA893" s="32" t="str">
        <f t="shared" si="47"/>
        <v/>
      </c>
      <c r="AB893" s="32" t="b">
        <f t="shared" si="48"/>
        <v>0</v>
      </c>
    </row>
    <row r="894" spans="27:28" x14ac:dyDescent="0.35">
      <c r="AA894" s="32" t="str">
        <f t="shared" si="47"/>
        <v/>
      </c>
      <c r="AB894" s="32" t="b">
        <f t="shared" si="48"/>
        <v>0</v>
      </c>
    </row>
    <row r="895" spans="27:28" x14ac:dyDescent="0.35">
      <c r="AA895" s="32" t="str">
        <f t="shared" si="47"/>
        <v/>
      </c>
      <c r="AB895" s="32" t="b">
        <f t="shared" si="48"/>
        <v>0</v>
      </c>
    </row>
    <row r="896" spans="27:28" x14ac:dyDescent="0.35">
      <c r="AA896" s="32" t="str">
        <f t="shared" si="47"/>
        <v/>
      </c>
      <c r="AB896" s="32" t="b">
        <f t="shared" si="48"/>
        <v>0</v>
      </c>
    </row>
    <row r="897" spans="27:28" x14ac:dyDescent="0.35">
      <c r="AA897" s="32" t="str">
        <f t="shared" si="47"/>
        <v/>
      </c>
      <c r="AB897" s="32" t="b">
        <f t="shared" si="48"/>
        <v>0</v>
      </c>
    </row>
    <row r="898" spans="27:28" x14ac:dyDescent="0.35">
      <c r="AA898" s="32" t="str">
        <f t="shared" si="47"/>
        <v/>
      </c>
      <c r="AB898" s="32" t="b">
        <f t="shared" si="48"/>
        <v>0</v>
      </c>
    </row>
    <row r="899" spans="27:28" x14ac:dyDescent="0.35">
      <c r="AA899" s="32" t="str">
        <f t="shared" si="47"/>
        <v/>
      </c>
      <c r="AB899" s="32" t="b">
        <f t="shared" si="48"/>
        <v>0</v>
      </c>
    </row>
    <row r="900" spans="27:28" x14ac:dyDescent="0.35">
      <c r="AA900" s="32" t="str">
        <f t="shared" si="47"/>
        <v/>
      </c>
      <c r="AB900" s="32" t="b">
        <f t="shared" si="48"/>
        <v>0</v>
      </c>
    </row>
    <row r="901" spans="27:28" x14ac:dyDescent="0.35">
      <c r="AA901" s="32" t="str">
        <f t="shared" ref="AA901:AA964" si="49">AC901&amp;AD901</f>
        <v/>
      </c>
      <c r="AB901" s="32" t="b">
        <f t="shared" ref="AB901:AB964" si="50">VLOOKUP(AD901,R:S,2,0)=AE901</f>
        <v>0</v>
      </c>
    </row>
    <row r="902" spans="27:28" x14ac:dyDescent="0.35">
      <c r="AA902" s="32" t="str">
        <f t="shared" si="49"/>
        <v/>
      </c>
      <c r="AB902" s="32" t="b">
        <f t="shared" si="50"/>
        <v>0</v>
      </c>
    </row>
    <row r="903" spans="27:28" x14ac:dyDescent="0.35">
      <c r="AA903" s="32" t="str">
        <f t="shared" si="49"/>
        <v/>
      </c>
      <c r="AB903" s="32" t="b">
        <f t="shared" si="50"/>
        <v>0</v>
      </c>
    </row>
    <row r="904" spans="27:28" x14ac:dyDescent="0.35">
      <c r="AA904" s="32" t="str">
        <f t="shared" si="49"/>
        <v/>
      </c>
      <c r="AB904" s="32" t="b">
        <f t="shared" si="50"/>
        <v>0</v>
      </c>
    </row>
    <row r="905" spans="27:28" x14ac:dyDescent="0.35">
      <c r="AA905" s="32" t="str">
        <f t="shared" si="49"/>
        <v/>
      </c>
      <c r="AB905" s="32" t="b">
        <f t="shared" si="50"/>
        <v>0</v>
      </c>
    </row>
    <row r="906" spans="27:28" x14ac:dyDescent="0.35">
      <c r="AA906" s="32" t="str">
        <f t="shared" si="49"/>
        <v/>
      </c>
      <c r="AB906" s="32" t="b">
        <f t="shared" si="50"/>
        <v>0</v>
      </c>
    </row>
    <row r="907" spans="27:28" x14ac:dyDescent="0.35">
      <c r="AA907" s="32" t="str">
        <f t="shared" si="49"/>
        <v/>
      </c>
      <c r="AB907" s="32" t="b">
        <f t="shared" si="50"/>
        <v>0</v>
      </c>
    </row>
    <row r="908" spans="27:28" x14ac:dyDescent="0.35">
      <c r="AA908" s="32" t="str">
        <f t="shared" si="49"/>
        <v/>
      </c>
      <c r="AB908" s="32" t="b">
        <f t="shared" si="50"/>
        <v>0</v>
      </c>
    </row>
    <row r="909" spans="27:28" x14ac:dyDescent="0.35">
      <c r="AA909" s="32" t="str">
        <f t="shared" si="49"/>
        <v/>
      </c>
      <c r="AB909" s="32" t="b">
        <f t="shared" si="50"/>
        <v>0</v>
      </c>
    </row>
    <row r="910" spans="27:28" x14ac:dyDescent="0.35">
      <c r="AA910" s="32" t="str">
        <f t="shared" si="49"/>
        <v/>
      </c>
      <c r="AB910" s="32" t="b">
        <f t="shared" si="50"/>
        <v>0</v>
      </c>
    </row>
    <row r="911" spans="27:28" x14ac:dyDescent="0.35">
      <c r="AA911" s="32" t="str">
        <f t="shared" si="49"/>
        <v/>
      </c>
      <c r="AB911" s="32" t="b">
        <f t="shared" si="50"/>
        <v>0</v>
      </c>
    </row>
    <row r="912" spans="27:28" x14ac:dyDescent="0.35">
      <c r="AA912" s="32" t="str">
        <f t="shared" si="49"/>
        <v/>
      </c>
      <c r="AB912" s="32" t="b">
        <f t="shared" si="50"/>
        <v>0</v>
      </c>
    </row>
    <row r="913" spans="27:28" x14ac:dyDescent="0.35">
      <c r="AA913" s="32" t="str">
        <f t="shared" si="49"/>
        <v/>
      </c>
      <c r="AB913" s="32" t="b">
        <f t="shared" si="50"/>
        <v>0</v>
      </c>
    </row>
    <row r="914" spans="27:28" x14ac:dyDescent="0.35">
      <c r="AA914" s="32" t="str">
        <f t="shared" si="49"/>
        <v/>
      </c>
      <c r="AB914" s="32" t="b">
        <f t="shared" si="50"/>
        <v>0</v>
      </c>
    </row>
    <row r="915" spans="27:28" x14ac:dyDescent="0.35">
      <c r="AA915" s="32" t="str">
        <f t="shared" si="49"/>
        <v/>
      </c>
      <c r="AB915" s="32" t="b">
        <f t="shared" si="50"/>
        <v>0</v>
      </c>
    </row>
    <row r="916" spans="27:28" x14ac:dyDescent="0.35">
      <c r="AA916" s="32" t="str">
        <f t="shared" si="49"/>
        <v/>
      </c>
      <c r="AB916" s="32" t="b">
        <f t="shared" si="50"/>
        <v>0</v>
      </c>
    </row>
    <row r="917" spans="27:28" x14ac:dyDescent="0.35">
      <c r="AA917" s="32" t="str">
        <f t="shared" si="49"/>
        <v/>
      </c>
      <c r="AB917" s="32" t="b">
        <f t="shared" si="50"/>
        <v>0</v>
      </c>
    </row>
    <row r="918" spans="27:28" x14ac:dyDescent="0.35">
      <c r="AA918" s="32" t="str">
        <f t="shared" si="49"/>
        <v/>
      </c>
      <c r="AB918" s="32" t="b">
        <f t="shared" si="50"/>
        <v>0</v>
      </c>
    </row>
    <row r="919" spans="27:28" x14ac:dyDescent="0.35">
      <c r="AA919" s="32" t="str">
        <f t="shared" si="49"/>
        <v/>
      </c>
      <c r="AB919" s="32" t="b">
        <f t="shared" si="50"/>
        <v>0</v>
      </c>
    </row>
    <row r="920" spans="27:28" x14ac:dyDescent="0.35">
      <c r="AA920" s="32" t="str">
        <f t="shared" si="49"/>
        <v/>
      </c>
      <c r="AB920" s="32" t="b">
        <f t="shared" si="50"/>
        <v>0</v>
      </c>
    </row>
    <row r="921" spans="27:28" x14ac:dyDescent="0.35">
      <c r="AA921" s="32" t="str">
        <f t="shared" si="49"/>
        <v/>
      </c>
      <c r="AB921" s="32" t="b">
        <f t="shared" si="50"/>
        <v>0</v>
      </c>
    </row>
    <row r="922" spans="27:28" x14ac:dyDescent="0.35">
      <c r="AA922" s="32" t="str">
        <f t="shared" si="49"/>
        <v/>
      </c>
      <c r="AB922" s="32" t="b">
        <f t="shared" si="50"/>
        <v>0</v>
      </c>
    </row>
    <row r="923" spans="27:28" x14ac:dyDescent="0.35">
      <c r="AA923" s="32" t="str">
        <f t="shared" si="49"/>
        <v/>
      </c>
      <c r="AB923" s="32" t="b">
        <f t="shared" si="50"/>
        <v>0</v>
      </c>
    </row>
    <row r="924" spans="27:28" x14ac:dyDescent="0.35">
      <c r="AA924" s="32" t="str">
        <f t="shared" si="49"/>
        <v/>
      </c>
      <c r="AB924" s="32" t="b">
        <f t="shared" si="50"/>
        <v>0</v>
      </c>
    </row>
    <row r="925" spans="27:28" x14ac:dyDescent="0.35">
      <c r="AA925" s="32" t="str">
        <f t="shared" si="49"/>
        <v/>
      </c>
      <c r="AB925" s="32" t="b">
        <f t="shared" si="50"/>
        <v>0</v>
      </c>
    </row>
    <row r="926" spans="27:28" x14ac:dyDescent="0.35">
      <c r="AA926" s="32" t="str">
        <f t="shared" si="49"/>
        <v/>
      </c>
      <c r="AB926" s="32" t="b">
        <f t="shared" si="50"/>
        <v>0</v>
      </c>
    </row>
    <row r="927" spans="27:28" x14ac:dyDescent="0.35">
      <c r="AA927" s="32" t="str">
        <f t="shared" si="49"/>
        <v/>
      </c>
      <c r="AB927" s="32" t="b">
        <f t="shared" si="50"/>
        <v>0</v>
      </c>
    </row>
    <row r="928" spans="27:28" x14ac:dyDescent="0.35">
      <c r="AA928" s="32" t="str">
        <f t="shared" si="49"/>
        <v/>
      </c>
      <c r="AB928" s="32" t="b">
        <f t="shared" si="50"/>
        <v>0</v>
      </c>
    </row>
    <row r="929" spans="27:28" x14ac:dyDescent="0.35">
      <c r="AA929" s="32" t="str">
        <f t="shared" si="49"/>
        <v/>
      </c>
      <c r="AB929" s="32" t="b">
        <f t="shared" si="50"/>
        <v>0</v>
      </c>
    </row>
    <row r="930" spans="27:28" x14ac:dyDescent="0.35">
      <c r="AA930" s="32" t="str">
        <f t="shared" si="49"/>
        <v/>
      </c>
      <c r="AB930" s="32" t="b">
        <f t="shared" si="50"/>
        <v>0</v>
      </c>
    </row>
    <row r="931" spans="27:28" x14ac:dyDescent="0.35">
      <c r="AA931" s="32" t="str">
        <f t="shared" si="49"/>
        <v/>
      </c>
      <c r="AB931" s="32" t="b">
        <f t="shared" si="50"/>
        <v>0</v>
      </c>
    </row>
    <row r="932" spans="27:28" x14ac:dyDescent="0.35">
      <c r="AA932" s="32" t="str">
        <f t="shared" si="49"/>
        <v/>
      </c>
      <c r="AB932" s="32" t="b">
        <f t="shared" si="50"/>
        <v>0</v>
      </c>
    </row>
    <row r="933" spans="27:28" x14ac:dyDescent="0.35">
      <c r="AA933" s="32" t="str">
        <f t="shared" si="49"/>
        <v/>
      </c>
      <c r="AB933" s="32" t="b">
        <f t="shared" si="50"/>
        <v>0</v>
      </c>
    </row>
    <row r="934" spans="27:28" x14ac:dyDescent="0.35">
      <c r="AA934" s="32" t="str">
        <f t="shared" si="49"/>
        <v/>
      </c>
      <c r="AB934" s="32" t="b">
        <f t="shared" si="50"/>
        <v>0</v>
      </c>
    </row>
    <row r="935" spans="27:28" x14ac:dyDescent="0.35">
      <c r="AA935" s="32" t="str">
        <f t="shared" si="49"/>
        <v/>
      </c>
      <c r="AB935" s="32" t="b">
        <f t="shared" si="50"/>
        <v>0</v>
      </c>
    </row>
    <row r="936" spans="27:28" x14ac:dyDescent="0.35">
      <c r="AA936" s="32" t="str">
        <f t="shared" si="49"/>
        <v/>
      </c>
      <c r="AB936" s="32" t="b">
        <f t="shared" si="50"/>
        <v>0</v>
      </c>
    </row>
    <row r="937" spans="27:28" x14ac:dyDescent="0.35">
      <c r="AA937" s="32" t="str">
        <f t="shared" si="49"/>
        <v/>
      </c>
      <c r="AB937" s="32" t="b">
        <f t="shared" si="50"/>
        <v>0</v>
      </c>
    </row>
    <row r="938" spans="27:28" x14ac:dyDescent="0.35">
      <c r="AA938" s="32" t="str">
        <f t="shared" si="49"/>
        <v/>
      </c>
      <c r="AB938" s="32" t="b">
        <f t="shared" si="50"/>
        <v>0</v>
      </c>
    </row>
    <row r="939" spans="27:28" x14ac:dyDescent="0.35">
      <c r="AA939" s="32" t="str">
        <f t="shared" si="49"/>
        <v/>
      </c>
      <c r="AB939" s="32" t="b">
        <f t="shared" si="50"/>
        <v>0</v>
      </c>
    </row>
    <row r="940" spans="27:28" x14ac:dyDescent="0.35">
      <c r="AA940" s="32" t="str">
        <f t="shared" si="49"/>
        <v/>
      </c>
      <c r="AB940" s="32" t="b">
        <f t="shared" si="50"/>
        <v>0</v>
      </c>
    </row>
    <row r="941" spans="27:28" x14ac:dyDescent="0.35">
      <c r="AA941" s="32" t="str">
        <f t="shared" si="49"/>
        <v/>
      </c>
      <c r="AB941" s="32" t="b">
        <f t="shared" si="50"/>
        <v>0</v>
      </c>
    </row>
    <row r="942" spans="27:28" x14ac:dyDescent="0.35">
      <c r="AA942" s="32" t="str">
        <f t="shared" si="49"/>
        <v/>
      </c>
      <c r="AB942" s="32" t="b">
        <f t="shared" si="50"/>
        <v>0</v>
      </c>
    </row>
    <row r="943" spans="27:28" x14ac:dyDescent="0.35">
      <c r="AA943" s="32" t="str">
        <f t="shared" si="49"/>
        <v/>
      </c>
      <c r="AB943" s="32" t="b">
        <f t="shared" si="50"/>
        <v>0</v>
      </c>
    </row>
    <row r="944" spans="27:28" x14ac:dyDescent="0.35">
      <c r="AA944" s="32" t="str">
        <f t="shared" si="49"/>
        <v/>
      </c>
      <c r="AB944" s="32" t="b">
        <f t="shared" si="50"/>
        <v>0</v>
      </c>
    </row>
    <row r="945" spans="27:28" x14ac:dyDescent="0.35">
      <c r="AA945" s="32" t="str">
        <f t="shared" si="49"/>
        <v/>
      </c>
      <c r="AB945" s="32" t="b">
        <f t="shared" si="50"/>
        <v>0</v>
      </c>
    </row>
    <row r="946" spans="27:28" x14ac:dyDescent="0.35">
      <c r="AA946" s="32" t="str">
        <f t="shared" si="49"/>
        <v/>
      </c>
      <c r="AB946" s="32" t="b">
        <f t="shared" si="50"/>
        <v>0</v>
      </c>
    </row>
    <row r="947" spans="27:28" x14ac:dyDescent="0.35">
      <c r="AA947" s="32" t="str">
        <f t="shared" si="49"/>
        <v/>
      </c>
      <c r="AB947" s="32" t="b">
        <f t="shared" si="50"/>
        <v>0</v>
      </c>
    </row>
    <row r="948" spans="27:28" x14ac:dyDescent="0.35">
      <c r="AA948" s="32" t="str">
        <f t="shared" si="49"/>
        <v/>
      </c>
      <c r="AB948" s="32" t="b">
        <f t="shared" si="50"/>
        <v>0</v>
      </c>
    </row>
    <row r="949" spans="27:28" x14ac:dyDescent="0.35">
      <c r="AA949" s="32" t="str">
        <f t="shared" si="49"/>
        <v/>
      </c>
      <c r="AB949" s="32" t="b">
        <f t="shared" si="50"/>
        <v>0</v>
      </c>
    </row>
    <row r="950" spans="27:28" x14ac:dyDescent="0.35">
      <c r="AA950" s="32" t="str">
        <f t="shared" si="49"/>
        <v/>
      </c>
      <c r="AB950" s="32" t="b">
        <f t="shared" si="50"/>
        <v>0</v>
      </c>
    </row>
    <row r="951" spans="27:28" x14ac:dyDescent="0.35">
      <c r="AA951" s="32" t="str">
        <f t="shared" si="49"/>
        <v/>
      </c>
      <c r="AB951" s="32" t="b">
        <f t="shared" si="50"/>
        <v>0</v>
      </c>
    </row>
    <row r="952" spans="27:28" x14ac:dyDescent="0.35">
      <c r="AA952" s="32" t="str">
        <f t="shared" si="49"/>
        <v/>
      </c>
      <c r="AB952" s="32" t="b">
        <f t="shared" si="50"/>
        <v>0</v>
      </c>
    </row>
    <row r="953" spans="27:28" x14ac:dyDescent="0.35">
      <c r="AA953" s="32" t="str">
        <f t="shared" si="49"/>
        <v/>
      </c>
      <c r="AB953" s="32" t="b">
        <f t="shared" si="50"/>
        <v>0</v>
      </c>
    </row>
    <row r="954" spans="27:28" x14ac:dyDescent="0.35">
      <c r="AA954" s="32" t="str">
        <f t="shared" si="49"/>
        <v/>
      </c>
      <c r="AB954" s="32" t="b">
        <f t="shared" si="50"/>
        <v>0</v>
      </c>
    </row>
    <row r="955" spans="27:28" x14ac:dyDescent="0.35">
      <c r="AA955" s="32" t="str">
        <f t="shared" si="49"/>
        <v/>
      </c>
      <c r="AB955" s="32" t="b">
        <f t="shared" si="50"/>
        <v>0</v>
      </c>
    </row>
    <row r="956" spans="27:28" x14ac:dyDescent="0.35">
      <c r="AA956" s="32" t="str">
        <f t="shared" si="49"/>
        <v/>
      </c>
      <c r="AB956" s="32" t="b">
        <f t="shared" si="50"/>
        <v>0</v>
      </c>
    </row>
    <row r="957" spans="27:28" x14ac:dyDescent="0.35">
      <c r="AA957" s="32" t="str">
        <f t="shared" si="49"/>
        <v/>
      </c>
      <c r="AB957" s="32" t="b">
        <f t="shared" si="50"/>
        <v>0</v>
      </c>
    </row>
    <row r="958" spans="27:28" x14ac:dyDescent="0.35">
      <c r="AA958" s="32" t="str">
        <f t="shared" si="49"/>
        <v/>
      </c>
      <c r="AB958" s="32" t="b">
        <f t="shared" si="50"/>
        <v>0</v>
      </c>
    </row>
    <row r="959" spans="27:28" x14ac:dyDescent="0.35">
      <c r="AA959" s="32" t="str">
        <f t="shared" si="49"/>
        <v/>
      </c>
      <c r="AB959" s="32" t="b">
        <f t="shared" si="50"/>
        <v>0</v>
      </c>
    </row>
    <row r="960" spans="27:28" x14ac:dyDescent="0.35">
      <c r="AA960" s="32" t="str">
        <f t="shared" si="49"/>
        <v/>
      </c>
      <c r="AB960" s="32" t="b">
        <f t="shared" si="50"/>
        <v>0</v>
      </c>
    </row>
    <row r="961" spans="27:28" x14ac:dyDescent="0.35">
      <c r="AA961" s="32" t="str">
        <f t="shared" si="49"/>
        <v/>
      </c>
      <c r="AB961" s="32" t="b">
        <f t="shared" si="50"/>
        <v>0</v>
      </c>
    </row>
    <row r="962" spans="27:28" x14ac:dyDescent="0.35">
      <c r="AA962" s="32" t="str">
        <f t="shared" si="49"/>
        <v/>
      </c>
      <c r="AB962" s="32" t="b">
        <f t="shared" si="50"/>
        <v>0</v>
      </c>
    </row>
    <row r="963" spans="27:28" x14ac:dyDescent="0.35">
      <c r="AA963" s="32" t="str">
        <f t="shared" si="49"/>
        <v/>
      </c>
      <c r="AB963" s="32" t="b">
        <f t="shared" si="50"/>
        <v>0</v>
      </c>
    </row>
    <row r="964" spans="27:28" x14ac:dyDescent="0.35">
      <c r="AA964" s="32" t="str">
        <f t="shared" si="49"/>
        <v/>
      </c>
      <c r="AB964" s="32" t="b">
        <f t="shared" si="50"/>
        <v>0</v>
      </c>
    </row>
    <row r="965" spans="27:28" x14ac:dyDescent="0.35">
      <c r="AA965" s="32" t="str">
        <f t="shared" ref="AA965:AA1028" si="51">AC965&amp;AD965</f>
        <v/>
      </c>
      <c r="AB965" s="32" t="b">
        <f t="shared" ref="AB965:AB1028" si="52">VLOOKUP(AD965,R:S,2,0)=AE965</f>
        <v>0</v>
      </c>
    </row>
    <row r="966" spans="27:28" x14ac:dyDescent="0.35">
      <c r="AA966" s="32" t="str">
        <f t="shared" si="51"/>
        <v/>
      </c>
      <c r="AB966" s="32" t="b">
        <f t="shared" si="52"/>
        <v>0</v>
      </c>
    </row>
    <row r="967" spans="27:28" x14ac:dyDescent="0.35">
      <c r="AA967" s="32" t="str">
        <f t="shared" si="51"/>
        <v/>
      </c>
      <c r="AB967" s="32" t="b">
        <f t="shared" si="52"/>
        <v>0</v>
      </c>
    </row>
    <row r="968" spans="27:28" x14ac:dyDescent="0.35">
      <c r="AA968" s="32" t="str">
        <f t="shared" si="51"/>
        <v/>
      </c>
      <c r="AB968" s="32" t="b">
        <f t="shared" si="52"/>
        <v>0</v>
      </c>
    </row>
    <row r="969" spans="27:28" x14ac:dyDescent="0.35">
      <c r="AA969" s="32" t="str">
        <f t="shared" si="51"/>
        <v/>
      </c>
      <c r="AB969" s="32" t="b">
        <f t="shared" si="52"/>
        <v>0</v>
      </c>
    </row>
    <row r="970" spans="27:28" x14ac:dyDescent="0.35">
      <c r="AA970" s="32" t="str">
        <f t="shared" si="51"/>
        <v/>
      </c>
      <c r="AB970" s="32" t="b">
        <f t="shared" si="52"/>
        <v>0</v>
      </c>
    </row>
    <row r="971" spans="27:28" x14ac:dyDescent="0.35">
      <c r="AA971" s="32" t="str">
        <f t="shared" si="51"/>
        <v/>
      </c>
      <c r="AB971" s="32" t="b">
        <f t="shared" si="52"/>
        <v>0</v>
      </c>
    </row>
    <row r="972" spans="27:28" x14ac:dyDescent="0.35">
      <c r="AA972" s="32" t="str">
        <f t="shared" si="51"/>
        <v/>
      </c>
      <c r="AB972" s="32" t="b">
        <f t="shared" si="52"/>
        <v>0</v>
      </c>
    </row>
    <row r="973" spans="27:28" x14ac:dyDescent="0.35">
      <c r="AA973" s="32" t="str">
        <f t="shared" si="51"/>
        <v/>
      </c>
      <c r="AB973" s="32" t="b">
        <f t="shared" si="52"/>
        <v>0</v>
      </c>
    </row>
    <row r="974" spans="27:28" x14ac:dyDescent="0.35">
      <c r="AA974" s="32" t="str">
        <f t="shared" si="51"/>
        <v/>
      </c>
      <c r="AB974" s="32" t="b">
        <f t="shared" si="52"/>
        <v>0</v>
      </c>
    </row>
    <row r="975" spans="27:28" x14ac:dyDescent="0.35">
      <c r="AA975" s="32" t="str">
        <f t="shared" si="51"/>
        <v/>
      </c>
      <c r="AB975" s="32" t="b">
        <f t="shared" si="52"/>
        <v>0</v>
      </c>
    </row>
    <row r="976" spans="27:28" x14ac:dyDescent="0.35">
      <c r="AA976" s="32" t="str">
        <f t="shared" si="51"/>
        <v/>
      </c>
      <c r="AB976" s="32" t="b">
        <f t="shared" si="52"/>
        <v>0</v>
      </c>
    </row>
    <row r="977" spans="27:28" x14ac:dyDescent="0.35">
      <c r="AA977" s="32" t="str">
        <f t="shared" si="51"/>
        <v/>
      </c>
      <c r="AB977" s="32" t="b">
        <f t="shared" si="52"/>
        <v>0</v>
      </c>
    </row>
    <row r="978" spans="27:28" x14ac:dyDescent="0.35">
      <c r="AA978" s="32" t="str">
        <f t="shared" si="51"/>
        <v/>
      </c>
      <c r="AB978" s="32" t="b">
        <f t="shared" si="52"/>
        <v>0</v>
      </c>
    </row>
    <row r="979" spans="27:28" x14ac:dyDescent="0.35">
      <c r="AA979" s="32" t="str">
        <f t="shared" si="51"/>
        <v/>
      </c>
      <c r="AB979" s="32" t="b">
        <f t="shared" si="52"/>
        <v>0</v>
      </c>
    </row>
    <row r="980" spans="27:28" x14ac:dyDescent="0.35">
      <c r="AA980" s="32" t="str">
        <f t="shared" si="51"/>
        <v/>
      </c>
      <c r="AB980" s="32" t="b">
        <f t="shared" si="52"/>
        <v>0</v>
      </c>
    </row>
    <row r="981" spans="27:28" x14ac:dyDescent="0.35">
      <c r="AA981" s="32" t="str">
        <f t="shared" si="51"/>
        <v/>
      </c>
      <c r="AB981" s="32" t="b">
        <f t="shared" si="52"/>
        <v>0</v>
      </c>
    </row>
    <row r="982" spans="27:28" x14ac:dyDescent="0.35">
      <c r="AA982" s="32" t="str">
        <f t="shared" si="51"/>
        <v/>
      </c>
      <c r="AB982" s="32" t="b">
        <f t="shared" si="52"/>
        <v>0</v>
      </c>
    </row>
    <row r="983" spans="27:28" x14ac:dyDescent="0.35">
      <c r="AA983" s="32" t="str">
        <f t="shared" si="51"/>
        <v/>
      </c>
      <c r="AB983" s="32" t="b">
        <f t="shared" si="52"/>
        <v>0</v>
      </c>
    </row>
    <row r="984" spans="27:28" x14ac:dyDescent="0.35">
      <c r="AA984" s="32" t="str">
        <f t="shared" si="51"/>
        <v/>
      </c>
      <c r="AB984" s="32" t="b">
        <f t="shared" si="52"/>
        <v>0</v>
      </c>
    </row>
    <row r="985" spans="27:28" x14ac:dyDescent="0.35">
      <c r="AA985" s="32" t="str">
        <f t="shared" si="51"/>
        <v/>
      </c>
      <c r="AB985" s="32" t="b">
        <f t="shared" si="52"/>
        <v>0</v>
      </c>
    </row>
    <row r="986" spans="27:28" x14ac:dyDescent="0.35">
      <c r="AA986" s="32" t="str">
        <f t="shared" si="51"/>
        <v/>
      </c>
      <c r="AB986" s="32" t="b">
        <f t="shared" si="52"/>
        <v>0</v>
      </c>
    </row>
    <row r="987" spans="27:28" x14ac:dyDescent="0.35">
      <c r="AA987" s="32" t="str">
        <f t="shared" si="51"/>
        <v/>
      </c>
      <c r="AB987" s="32" t="b">
        <f t="shared" si="52"/>
        <v>0</v>
      </c>
    </row>
    <row r="988" spans="27:28" x14ac:dyDescent="0.35">
      <c r="AA988" s="32" t="str">
        <f t="shared" si="51"/>
        <v/>
      </c>
      <c r="AB988" s="32" t="b">
        <f t="shared" si="52"/>
        <v>0</v>
      </c>
    </row>
    <row r="989" spans="27:28" x14ac:dyDescent="0.35">
      <c r="AA989" s="32" t="str">
        <f t="shared" si="51"/>
        <v/>
      </c>
      <c r="AB989" s="32" t="b">
        <f t="shared" si="52"/>
        <v>0</v>
      </c>
    </row>
    <row r="990" spans="27:28" x14ac:dyDescent="0.35">
      <c r="AA990" s="32" t="str">
        <f t="shared" si="51"/>
        <v/>
      </c>
      <c r="AB990" s="32" t="b">
        <f t="shared" si="52"/>
        <v>0</v>
      </c>
    </row>
    <row r="991" spans="27:28" x14ac:dyDescent="0.35">
      <c r="AA991" s="32" t="str">
        <f t="shared" si="51"/>
        <v/>
      </c>
      <c r="AB991" s="32" t="b">
        <f t="shared" si="52"/>
        <v>0</v>
      </c>
    </row>
    <row r="992" spans="27:28" x14ac:dyDescent="0.35">
      <c r="AA992" s="32" t="str">
        <f t="shared" si="51"/>
        <v/>
      </c>
      <c r="AB992" s="32" t="b">
        <f t="shared" si="52"/>
        <v>0</v>
      </c>
    </row>
    <row r="993" spans="27:28" x14ac:dyDescent="0.35">
      <c r="AA993" s="32" t="str">
        <f t="shared" si="51"/>
        <v/>
      </c>
      <c r="AB993" s="32" t="b">
        <f t="shared" si="52"/>
        <v>0</v>
      </c>
    </row>
    <row r="994" spans="27:28" x14ac:dyDescent="0.35">
      <c r="AA994" s="32" t="str">
        <f t="shared" si="51"/>
        <v/>
      </c>
      <c r="AB994" s="32" t="b">
        <f t="shared" si="52"/>
        <v>0</v>
      </c>
    </row>
    <row r="995" spans="27:28" x14ac:dyDescent="0.35">
      <c r="AA995" s="32" t="str">
        <f t="shared" si="51"/>
        <v/>
      </c>
      <c r="AB995" s="32" t="b">
        <f t="shared" si="52"/>
        <v>0</v>
      </c>
    </row>
    <row r="996" spans="27:28" x14ac:dyDescent="0.35">
      <c r="AA996" s="32" t="str">
        <f t="shared" si="51"/>
        <v/>
      </c>
      <c r="AB996" s="32" t="b">
        <f t="shared" si="52"/>
        <v>0</v>
      </c>
    </row>
    <row r="997" spans="27:28" x14ac:dyDescent="0.35">
      <c r="AA997" s="32" t="str">
        <f t="shared" si="51"/>
        <v/>
      </c>
      <c r="AB997" s="32" t="b">
        <f t="shared" si="52"/>
        <v>0</v>
      </c>
    </row>
    <row r="998" spans="27:28" x14ac:dyDescent="0.35">
      <c r="AA998" s="32" t="str">
        <f t="shared" si="51"/>
        <v/>
      </c>
      <c r="AB998" s="32" t="b">
        <f t="shared" si="52"/>
        <v>0</v>
      </c>
    </row>
    <row r="999" spans="27:28" x14ac:dyDescent="0.35">
      <c r="AA999" s="32" t="str">
        <f t="shared" si="51"/>
        <v/>
      </c>
      <c r="AB999" s="32" t="b">
        <f t="shared" si="52"/>
        <v>0</v>
      </c>
    </row>
    <row r="1000" spans="27:28" x14ac:dyDescent="0.35">
      <c r="AA1000" s="32" t="str">
        <f t="shared" si="51"/>
        <v/>
      </c>
      <c r="AB1000" s="32" t="b">
        <f t="shared" si="52"/>
        <v>0</v>
      </c>
    </row>
    <row r="1001" spans="27:28" x14ac:dyDescent="0.35">
      <c r="AA1001" s="32" t="str">
        <f t="shared" si="51"/>
        <v/>
      </c>
      <c r="AB1001" s="32" t="b">
        <f t="shared" si="52"/>
        <v>0</v>
      </c>
    </row>
    <row r="1002" spans="27:28" x14ac:dyDescent="0.35">
      <c r="AA1002" s="32" t="str">
        <f t="shared" si="51"/>
        <v/>
      </c>
      <c r="AB1002" s="32" t="b">
        <f t="shared" si="52"/>
        <v>0</v>
      </c>
    </row>
    <row r="1003" spans="27:28" x14ac:dyDescent="0.35">
      <c r="AA1003" s="32" t="str">
        <f t="shared" si="51"/>
        <v/>
      </c>
      <c r="AB1003" s="32" t="b">
        <f t="shared" si="52"/>
        <v>0</v>
      </c>
    </row>
    <row r="1004" spans="27:28" x14ac:dyDescent="0.35">
      <c r="AA1004" s="32" t="str">
        <f t="shared" si="51"/>
        <v/>
      </c>
      <c r="AB1004" s="32" t="b">
        <f t="shared" si="52"/>
        <v>0</v>
      </c>
    </row>
    <row r="1005" spans="27:28" x14ac:dyDescent="0.35">
      <c r="AA1005" s="32" t="str">
        <f t="shared" si="51"/>
        <v/>
      </c>
      <c r="AB1005" s="32" t="b">
        <f t="shared" si="52"/>
        <v>0</v>
      </c>
    </row>
    <row r="1006" spans="27:28" x14ac:dyDescent="0.35">
      <c r="AA1006" s="32" t="str">
        <f t="shared" si="51"/>
        <v/>
      </c>
      <c r="AB1006" s="32" t="b">
        <f t="shared" si="52"/>
        <v>0</v>
      </c>
    </row>
    <row r="1007" spans="27:28" x14ac:dyDescent="0.35">
      <c r="AA1007" s="32" t="str">
        <f t="shared" si="51"/>
        <v/>
      </c>
      <c r="AB1007" s="32" t="b">
        <f t="shared" si="52"/>
        <v>0</v>
      </c>
    </row>
    <row r="1008" spans="27:28" x14ac:dyDescent="0.35">
      <c r="AA1008" s="32" t="str">
        <f t="shared" si="51"/>
        <v/>
      </c>
      <c r="AB1008" s="32" t="b">
        <f t="shared" si="52"/>
        <v>0</v>
      </c>
    </row>
    <row r="1009" spans="27:28" x14ac:dyDescent="0.35">
      <c r="AA1009" s="32" t="str">
        <f t="shared" si="51"/>
        <v/>
      </c>
      <c r="AB1009" s="32" t="b">
        <f t="shared" si="52"/>
        <v>0</v>
      </c>
    </row>
    <row r="1010" spans="27:28" x14ac:dyDescent="0.35">
      <c r="AA1010" s="32" t="str">
        <f t="shared" si="51"/>
        <v/>
      </c>
      <c r="AB1010" s="32" t="b">
        <f t="shared" si="52"/>
        <v>0</v>
      </c>
    </row>
    <row r="1011" spans="27:28" x14ac:dyDescent="0.35">
      <c r="AA1011" s="32" t="str">
        <f t="shared" si="51"/>
        <v/>
      </c>
      <c r="AB1011" s="32" t="b">
        <f t="shared" si="52"/>
        <v>0</v>
      </c>
    </row>
    <row r="1012" spans="27:28" x14ac:dyDescent="0.35">
      <c r="AA1012" s="32" t="str">
        <f t="shared" si="51"/>
        <v/>
      </c>
      <c r="AB1012" s="32" t="b">
        <f t="shared" si="52"/>
        <v>0</v>
      </c>
    </row>
    <row r="1013" spans="27:28" x14ac:dyDescent="0.35">
      <c r="AA1013" s="32" t="str">
        <f t="shared" si="51"/>
        <v/>
      </c>
      <c r="AB1013" s="32" t="b">
        <f t="shared" si="52"/>
        <v>0</v>
      </c>
    </row>
    <row r="1014" spans="27:28" x14ac:dyDescent="0.35">
      <c r="AA1014" s="32" t="str">
        <f t="shared" si="51"/>
        <v/>
      </c>
      <c r="AB1014" s="32" t="b">
        <f t="shared" si="52"/>
        <v>0</v>
      </c>
    </row>
    <row r="1015" spans="27:28" x14ac:dyDescent="0.35">
      <c r="AA1015" s="32" t="str">
        <f t="shared" si="51"/>
        <v/>
      </c>
      <c r="AB1015" s="32" t="b">
        <f t="shared" si="52"/>
        <v>0</v>
      </c>
    </row>
    <row r="1016" spans="27:28" x14ac:dyDescent="0.35">
      <c r="AA1016" s="32" t="str">
        <f t="shared" si="51"/>
        <v/>
      </c>
      <c r="AB1016" s="32" t="b">
        <f t="shared" si="52"/>
        <v>0</v>
      </c>
    </row>
    <row r="1017" spans="27:28" x14ac:dyDescent="0.35">
      <c r="AA1017" s="32" t="str">
        <f t="shared" si="51"/>
        <v/>
      </c>
      <c r="AB1017" s="32" t="b">
        <f t="shared" si="52"/>
        <v>0</v>
      </c>
    </row>
    <row r="1018" spans="27:28" x14ac:dyDescent="0.35">
      <c r="AA1018" s="32" t="str">
        <f t="shared" si="51"/>
        <v/>
      </c>
      <c r="AB1018" s="32" t="b">
        <f t="shared" si="52"/>
        <v>0</v>
      </c>
    </row>
    <row r="1019" spans="27:28" x14ac:dyDescent="0.35">
      <c r="AA1019" s="32" t="str">
        <f t="shared" si="51"/>
        <v/>
      </c>
      <c r="AB1019" s="32" t="b">
        <f t="shared" si="52"/>
        <v>0</v>
      </c>
    </row>
    <row r="1020" spans="27:28" x14ac:dyDescent="0.35">
      <c r="AA1020" s="32" t="str">
        <f t="shared" si="51"/>
        <v/>
      </c>
      <c r="AB1020" s="32" t="b">
        <f t="shared" si="52"/>
        <v>0</v>
      </c>
    </row>
    <row r="1021" spans="27:28" x14ac:dyDescent="0.35">
      <c r="AA1021" s="32" t="str">
        <f t="shared" si="51"/>
        <v/>
      </c>
      <c r="AB1021" s="32" t="b">
        <f t="shared" si="52"/>
        <v>0</v>
      </c>
    </row>
    <row r="1022" spans="27:28" x14ac:dyDescent="0.35">
      <c r="AA1022" s="32" t="str">
        <f t="shared" si="51"/>
        <v/>
      </c>
      <c r="AB1022" s="32" t="b">
        <f t="shared" si="52"/>
        <v>0</v>
      </c>
    </row>
    <row r="1023" spans="27:28" x14ac:dyDescent="0.35">
      <c r="AA1023" s="32" t="str">
        <f t="shared" si="51"/>
        <v/>
      </c>
      <c r="AB1023" s="32" t="b">
        <f t="shared" si="52"/>
        <v>0</v>
      </c>
    </row>
    <row r="1024" spans="27:28" x14ac:dyDescent="0.35">
      <c r="AA1024" s="32" t="str">
        <f t="shared" si="51"/>
        <v/>
      </c>
      <c r="AB1024" s="32" t="b">
        <f t="shared" si="52"/>
        <v>0</v>
      </c>
    </row>
    <row r="1025" spans="27:28" x14ac:dyDescent="0.35">
      <c r="AA1025" s="32" t="str">
        <f t="shared" si="51"/>
        <v/>
      </c>
      <c r="AB1025" s="32" t="b">
        <f t="shared" si="52"/>
        <v>0</v>
      </c>
    </row>
    <row r="1026" spans="27:28" x14ac:dyDescent="0.35">
      <c r="AA1026" s="32" t="str">
        <f t="shared" si="51"/>
        <v/>
      </c>
      <c r="AB1026" s="32" t="b">
        <f t="shared" si="52"/>
        <v>0</v>
      </c>
    </row>
    <row r="1027" spans="27:28" x14ac:dyDescent="0.35">
      <c r="AA1027" s="32" t="str">
        <f t="shared" si="51"/>
        <v/>
      </c>
      <c r="AB1027" s="32" t="b">
        <f t="shared" si="52"/>
        <v>0</v>
      </c>
    </row>
    <row r="1028" spans="27:28" x14ac:dyDescent="0.35">
      <c r="AA1028" s="32" t="str">
        <f t="shared" si="51"/>
        <v/>
      </c>
      <c r="AB1028" s="32" t="b">
        <f t="shared" si="52"/>
        <v>0</v>
      </c>
    </row>
    <row r="1029" spans="27:28" x14ac:dyDescent="0.35">
      <c r="AA1029" s="32" t="str">
        <f t="shared" ref="AA1029:AA1092" si="53">AC1029&amp;AD1029</f>
        <v/>
      </c>
      <c r="AB1029" s="32" t="b">
        <f t="shared" ref="AB1029:AB1092" si="54">VLOOKUP(AD1029,R:S,2,0)=AE1029</f>
        <v>0</v>
      </c>
    </row>
    <row r="1030" spans="27:28" x14ac:dyDescent="0.35">
      <c r="AA1030" s="32" t="str">
        <f t="shared" si="53"/>
        <v/>
      </c>
      <c r="AB1030" s="32" t="b">
        <f t="shared" si="54"/>
        <v>0</v>
      </c>
    </row>
    <row r="1031" spans="27:28" x14ac:dyDescent="0.35">
      <c r="AA1031" s="32" t="str">
        <f t="shared" si="53"/>
        <v/>
      </c>
      <c r="AB1031" s="32" t="b">
        <f t="shared" si="54"/>
        <v>0</v>
      </c>
    </row>
    <row r="1032" spans="27:28" x14ac:dyDescent="0.35">
      <c r="AA1032" s="32" t="str">
        <f t="shared" si="53"/>
        <v/>
      </c>
      <c r="AB1032" s="32" t="b">
        <f t="shared" si="54"/>
        <v>0</v>
      </c>
    </row>
    <row r="1033" spans="27:28" x14ac:dyDescent="0.35">
      <c r="AA1033" s="32" t="str">
        <f t="shared" si="53"/>
        <v/>
      </c>
      <c r="AB1033" s="32" t="b">
        <f t="shared" si="54"/>
        <v>0</v>
      </c>
    </row>
    <row r="1034" spans="27:28" x14ac:dyDescent="0.35">
      <c r="AA1034" s="32" t="str">
        <f t="shared" si="53"/>
        <v/>
      </c>
      <c r="AB1034" s="32" t="b">
        <f t="shared" si="54"/>
        <v>0</v>
      </c>
    </row>
    <row r="1035" spans="27:28" x14ac:dyDescent="0.35">
      <c r="AA1035" s="32" t="str">
        <f t="shared" si="53"/>
        <v/>
      </c>
      <c r="AB1035" s="32" t="b">
        <f t="shared" si="54"/>
        <v>0</v>
      </c>
    </row>
    <row r="1036" spans="27:28" x14ac:dyDescent="0.35">
      <c r="AA1036" s="32" t="str">
        <f t="shared" si="53"/>
        <v/>
      </c>
      <c r="AB1036" s="32" t="b">
        <f t="shared" si="54"/>
        <v>0</v>
      </c>
    </row>
    <row r="1037" spans="27:28" x14ac:dyDescent="0.35">
      <c r="AA1037" s="32" t="str">
        <f t="shared" si="53"/>
        <v/>
      </c>
      <c r="AB1037" s="32" t="b">
        <f t="shared" si="54"/>
        <v>0</v>
      </c>
    </row>
    <row r="1038" spans="27:28" x14ac:dyDescent="0.35">
      <c r="AA1038" s="32" t="str">
        <f t="shared" si="53"/>
        <v/>
      </c>
      <c r="AB1038" s="32" t="b">
        <f t="shared" si="54"/>
        <v>0</v>
      </c>
    </row>
    <row r="1039" spans="27:28" x14ac:dyDescent="0.35">
      <c r="AA1039" s="32" t="str">
        <f t="shared" si="53"/>
        <v/>
      </c>
      <c r="AB1039" s="32" t="b">
        <f t="shared" si="54"/>
        <v>0</v>
      </c>
    </row>
    <row r="1040" spans="27:28" x14ac:dyDescent="0.35">
      <c r="AA1040" s="32" t="str">
        <f t="shared" si="53"/>
        <v/>
      </c>
      <c r="AB1040" s="32" t="b">
        <f t="shared" si="54"/>
        <v>0</v>
      </c>
    </row>
    <row r="1041" spans="27:28" x14ac:dyDescent="0.35">
      <c r="AA1041" s="32" t="str">
        <f t="shared" si="53"/>
        <v/>
      </c>
      <c r="AB1041" s="32" t="b">
        <f t="shared" si="54"/>
        <v>0</v>
      </c>
    </row>
    <row r="1042" spans="27:28" x14ac:dyDescent="0.35">
      <c r="AA1042" s="32" t="str">
        <f t="shared" si="53"/>
        <v/>
      </c>
      <c r="AB1042" s="32" t="b">
        <f t="shared" si="54"/>
        <v>0</v>
      </c>
    </row>
    <row r="1043" spans="27:28" x14ac:dyDescent="0.35">
      <c r="AA1043" s="32" t="str">
        <f t="shared" si="53"/>
        <v/>
      </c>
      <c r="AB1043" s="32" t="b">
        <f t="shared" si="54"/>
        <v>0</v>
      </c>
    </row>
    <row r="1044" spans="27:28" x14ac:dyDescent="0.35">
      <c r="AA1044" s="32" t="str">
        <f t="shared" si="53"/>
        <v/>
      </c>
      <c r="AB1044" s="32" t="b">
        <f t="shared" si="54"/>
        <v>0</v>
      </c>
    </row>
    <row r="1045" spans="27:28" x14ac:dyDescent="0.35">
      <c r="AA1045" s="32" t="str">
        <f t="shared" si="53"/>
        <v/>
      </c>
      <c r="AB1045" s="32" t="b">
        <f t="shared" si="54"/>
        <v>0</v>
      </c>
    </row>
    <row r="1046" spans="27:28" x14ac:dyDescent="0.35">
      <c r="AA1046" s="32" t="str">
        <f t="shared" si="53"/>
        <v/>
      </c>
      <c r="AB1046" s="32" t="b">
        <f t="shared" si="54"/>
        <v>0</v>
      </c>
    </row>
    <row r="1047" spans="27:28" x14ac:dyDescent="0.35">
      <c r="AA1047" s="32" t="str">
        <f t="shared" si="53"/>
        <v/>
      </c>
      <c r="AB1047" s="32" t="b">
        <f t="shared" si="54"/>
        <v>0</v>
      </c>
    </row>
    <row r="1048" spans="27:28" x14ac:dyDescent="0.35">
      <c r="AA1048" s="32" t="str">
        <f t="shared" si="53"/>
        <v/>
      </c>
      <c r="AB1048" s="32" t="b">
        <f t="shared" si="54"/>
        <v>0</v>
      </c>
    </row>
    <row r="1049" spans="27:28" x14ac:dyDescent="0.35">
      <c r="AA1049" s="32" t="str">
        <f t="shared" si="53"/>
        <v/>
      </c>
      <c r="AB1049" s="32" t="b">
        <f t="shared" si="54"/>
        <v>0</v>
      </c>
    </row>
    <row r="1050" spans="27:28" x14ac:dyDescent="0.35">
      <c r="AA1050" s="32" t="str">
        <f t="shared" si="53"/>
        <v/>
      </c>
      <c r="AB1050" s="32" t="b">
        <f t="shared" si="54"/>
        <v>0</v>
      </c>
    </row>
    <row r="1051" spans="27:28" x14ac:dyDescent="0.35">
      <c r="AA1051" s="32" t="str">
        <f t="shared" si="53"/>
        <v/>
      </c>
      <c r="AB1051" s="32" t="b">
        <f t="shared" si="54"/>
        <v>0</v>
      </c>
    </row>
    <row r="1052" spans="27:28" x14ac:dyDescent="0.35">
      <c r="AA1052" s="32" t="str">
        <f t="shared" si="53"/>
        <v/>
      </c>
      <c r="AB1052" s="32" t="b">
        <f t="shared" si="54"/>
        <v>0</v>
      </c>
    </row>
    <row r="1053" spans="27:28" x14ac:dyDescent="0.35">
      <c r="AA1053" s="32" t="str">
        <f t="shared" si="53"/>
        <v/>
      </c>
      <c r="AB1053" s="32" t="b">
        <f t="shared" si="54"/>
        <v>0</v>
      </c>
    </row>
    <row r="1054" spans="27:28" x14ac:dyDescent="0.35">
      <c r="AA1054" s="32" t="str">
        <f t="shared" si="53"/>
        <v/>
      </c>
      <c r="AB1054" s="32" t="b">
        <f t="shared" si="54"/>
        <v>0</v>
      </c>
    </row>
    <row r="1055" spans="27:28" x14ac:dyDescent="0.35">
      <c r="AA1055" s="32" t="str">
        <f t="shared" si="53"/>
        <v/>
      </c>
      <c r="AB1055" s="32" t="b">
        <f t="shared" si="54"/>
        <v>0</v>
      </c>
    </row>
    <row r="1056" spans="27:28" x14ac:dyDescent="0.35">
      <c r="AA1056" s="32" t="str">
        <f t="shared" si="53"/>
        <v/>
      </c>
      <c r="AB1056" s="32" t="b">
        <f t="shared" si="54"/>
        <v>0</v>
      </c>
    </row>
    <row r="1057" spans="27:28" x14ac:dyDescent="0.35">
      <c r="AA1057" s="32" t="str">
        <f t="shared" si="53"/>
        <v/>
      </c>
      <c r="AB1057" s="32" t="b">
        <f t="shared" si="54"/>
        <v>0</v>
      </c>
    </row>
    <row r="1058" spans="27:28" x14ac:dyDescent="0.35">
      <c r="AA1058" s="32" t="str">
        <f t="shared" si="53"/>
        <v/>
      </c>
      <c r="AB1058" s="32" t="b">
        <f t="shared" si="54"/>
        <v>0</v>
      </c>
    </row>
    <row r="1059" spans="27:28" x14ac:dyDescent="0.35">
      <c r="AA1059" s="32" t="str">
        <f t="shared" si="53"/>
        <v/>
      </c>
      <c r="AB1059" s="32" t="b">
        <f t="shared" si="54"/>
        <v>0</v>
      </c>
    </row>
    <row r="1060" spans="27:28" x14ac:dyDescent="0.35">
      <c r="AA1060" s="32" t="str">
        <f t="shared" si="53"/>
        <v/>
      </c>
      <c r="AB1060" s="32" t="b">
        <f t="shared" si="54"/>
        <v>0</v>
      </c>
    </row>
    <row r="1061" spans="27:28" x14ac:dyDescent="0.35">
      <c r="AA1061" s="32" t="str">
        <f t="shared" si="53"/>
        <v/>
      </c>
      <c r="AB1061" s="32" t="b">
        <f t="shared" si="54"/>
        <v>0</v>
      </c>
    </row>
    <row r="1062" spans="27:28" x14ac:dyDescent="0.35">
      <c r="AA1062" s="32" t="str">
        <f t="shared" si="53"/>
        <v/>
      </c>
      <c r="AB1062" s="32" t="b">
        <f t="shared" si="54"/>
        <v>0</v>
      </c>
    </row>
    <row r="1063" spans="27:28" x14ac:dyDescent="0.35">
      <c r="AA1063" s="32" t="str">
        <f t="shared" si="53"/>
        <v/>
      </c>
      <c r="AB1063" s="32" t="b">
        <f t="shared" si="54"/>
        <v>0</v>
      </c>
    </row>
    <row r="1064" spans="27:28" x14ac:dyDescent="0.35">
      <c r="AA1064" s="32" t="str">
        <f t="shared" si="53"/>
        <v/>
      </c>
      <c r="AB1064" s="32" t="b">
        <f t="shared" si="54"/>
        <v>0</v>
      </c>
    </row>
    <row r="1065" spans="27:28" x14ac:dyDescent="0.35">
      <c r="AA1065" s="32" t="str">
        <f t="shared" si="53"/>
        <v/>
      </c>
      <c r="AB1065" s="32" t="b">
        <f t="shared" si="54"/>
        <v>0</v>
      </c>
    </row>
    <row r="1066" spans="27:28" x14ac:dyDescent="0.35">
      <c r="AA1066" s="32" t="str">
        <f t="shared" si="53"/>
        <v/>
      </c>
      <c r="AB1066" s="32" t="b">
        <f t="shared" si="54"/>
        <v>0</v>
      </c>
    </row>
    <row r="1067" spans="27:28" x14ac:dyDescent="0.35">
      <c r="AA1067" s="32" t="str">
        <f t="shared" si="53"/>
        <v/>
      </c>
      <c r="AB1067" s="32" t="b">
        <f t="shared" si="54"/>
        <v>0</v>
      </c>
    </row>
    <row r="1068" spans="27:28" x14ac:dyDescent="0.35">
      <c r="AA1068" s="32" t="str">
        <f t="shared" si="53"/>
        <v/>
      </c>
      <c r="AB1068" s="32" t="b">
        <f t="shared" si="54"/>
        <v>0</v>
      </c>
    </row>
    <row r="1069" spans="27:28" x14ac:dyDescent="0.35">
      <c r="AA1069" s="32" t="str">
        <f t="shared" si="53"/>
        <v/>
      </c>
      <c r="AB1069" s="32" t="b">
        <f t="shared" si="54"/>
        <v>0</v>
      </c>
    </row>
    <row r="1070" spans="27:28" x14ac:dyDescent="0.35">
      <c r="AA1070" s="32" t="str">
        <f t="shared" si="53"/>
        <v/>
      </c>
      <c r="AB1070" s="32" t="b">
        <f t="shared" si="54"/>
        <v>0</v>
      </c>
    </row>
    <row r="1071" spans="27:28" x14ac:dyDescent="0.35">
      <c r="AA1071" s="32" t="str">
        <f t="shared" si="53"/>
        <v/>
      </c>
      <c r="AB1071" s="32" t="b">
        <f t="shared" si="54"/>
        <v>0</v>
      </c>
    </row>
    <row r="1072" spans="27:28" x14ac:dyDescent="0.35">
      <c r="AA1072" s="32" t="str">
        <f t="shared" si="53"/>
        <v/>
      </c>
      <c r="AB1072" s="32" t="b">
        <f t="shared" si="54"/>
        <v>0</v>
      </c>
    </row>
    <row r="1073" spans="27:28" x14ac:dyDescent="0.35">
      <c r="AA1073" s="32" t="str">
        <f t="shared" si="53"/>
        <v/>
      </c>
      <c r="AB1073" s="32" t="b">
        <f t="shared" si="54"/>
        <v>0</v>
      </c>
    </row>
    <row r="1074" spans="27:28" x14ac:dyDescent="0.35">
      <c r="AA1074" s="32" t="str">
        <f t="shared" si="53"/>
        <v/>
      </c>
      <c r="AB1074" s="32" t="b">
        <f t="shared" si="54"/>
        <v>0</v>
      </c>
    </row>
    <row r="1075" spans="27:28" x14ac:dyDescent="0.35">
      <c r="AA1075" s="32" t="str">
        <f t="shared" si="53"/>
        <v/>
      </c>
      <c r="AB1075" s="32" t="b">
        <f t="shared" si="54"/>
        <v>0</v>
      </c>
    </row>
    <row r="1076" spans="27:28" x14ac:dyDescent="0.35">
      <c r="AA1076" s="32" t="str">
        <f t="shared" si="53"/>
        <v/>
      </c>
      <c r="AB1076" s="32" t="b">
        <f t="shared" si="54"/>
        <v>0</v>
      </c>
    </row>
    <row r="1077" spans="27:28" x14ac:dyDescent="0.35">
      <c r="AA1077" s="32" t="str">
        <f t="shared" si="53"/>
        <v/>
      </c>
      <c r="AB1077" s="32" t="b">
        <f t="shared" si="54"/>
        <v>0</v>
      </c>
    </row>
    <row r="1078" spans="27:28" x14ac:dyDescent="0.35">
      <c r="AA1078" s="32" t="str">
        <f t="shared" si="53"/>
        <v/>
      </c>
      <c r="AB1078" s="32" t="b">
        <f t="shared" si="54"/>
        <v>0</v>
      </c>
    </row>
    <row r="1079" spans="27:28" x14ac:dyDescent="0.35">
      <c r="AA1079" s="32" t="str">
        <f t="shared" si="53"/>
        <v/>
      </c>
      <c r="AB1079" s="32" t="b">
        <f t="shared" si="54"/>
        <v>0</v>
      </c>
    </row>
    <row r="1080" spans="27:28" x14ac:dyDescent="0.35">
      <c r="AA1080" s="32" t="str">
        <f t="shared" si="53"/>
        <v/>
      </c>
      <c r="AB1080" s="32" t="b">
        <f t="shared" si="54"/>
        <v>0</v>
      </c>
    </row>
    <row r="1081" spans="27:28" x14ac:dyDescent="0.35">
      <c r="AA1081" s="32" t="str">
        <f t="shared" si="53"/>
        <v/>
      </c>
      <c r="AB1081" s="32" t="b">
        <f t="shared" si="54"/>
        <v>0</v>
      </c>
    </row>
    <row r="1082" spans="27:28" x14ac:dyDescent="0.35">
      <c r="AA1082" s="32" t="str">
        <f t="shared" si="53"/>
        <v/>
      </c>
      <c r="AB1082" s="32" t="b">
        <f t="shared" si="54"/>
        <v>0</v>
      </c>
    </row>
    <row r="1083" spans="27:28" x14ac:dyDescent="0.35">
      <c r="AA1083" s="32" t="str">
        <f t="shared" si="53"/>
        <v/>
      </c>
      <c r="AB1083" s="32" t="b">
        <f t="shared" si="54"/>
        <v>0</v>
      </c>
    </row>
    <row r="1084" spans="27:28" x14ac:dyDescent="0.35">
      <c r="AA1084" s="32" t="str">
        <f t="shared" si="53"/>
        <v/>
      </c>
      <c r="AB1084" s="32" t="b">
        <f t="shared" si="54"/>
        <v>0</v>
      </c>
    </row>
    <row r="1085" spans="27:28" x14ac:dyDescent="0.35">
      <c r="AA1085" s="32" t="str">
        <f t="shared" si="53"/>
        <v/>
      </c>
      <c r="AB1085" s="32" t="b">
        <f t="shared" si="54"/>
        <v>0</v>
      </c>
    </row>
    <row r="1086" spans="27:28" x14ac:dyDescent="0.35">
      <c r="AA1086" s="32" t="str">
        <f t="shared" si="53"/>
        <v/>
      </c>
      <c r="AB1086" s="32" t="b">
        <f t="shared" si="54"/>
        <v>0</v>
      </c>
    </row>
    <row r="1087" spans="27:28" x14ac:dyDescent="0.35">
      <c r="AA1087" s="32" t="str">
        <f t="shared" si="53"/>
        <v/>
      </c>
      <c r="AB1087" s="32" t="b">
        <f t="shared" si="54"/>
        <v>0</v>
      </c>
    </row>
    <row r="1088" spans="27:28" x14ac:dyDescent="0.35">
      <c r="AA1088" s="32" t="str">
        <f t="shared" si="53"/>
        <v/>
      </c>
      <c r="AB1088" s="32" t="b">
        <f t="shared" si="54"/>
        <v>0</v>
      </c>
    </row>
    <row r="1089" spans="27:28" x14ac:dyDescent="0.35">
      <c r="AA1089" s="32" t="str">
        <f t="shared" si="53"/>
        <v/>
      </c>
      <c r="AB1089" s="32" t="b">
        <f t="shared" si="54"/>
        <v>0</v>
      </c>
    </row>
    <row r="1090" spans="27:28" x14ac:dyDescent="0.35">
      <c r="AA1090" s="32" t="str">
        <f t="shared" si="53"/>
        <v/>
      </c>
      <c r="AB1090" s="32" t="b">
        <f t="shared" si="54"/>
        <v>0</v>
      </c>
    </row>
    <row r="1091" spans="27:28" x14ac:dyDescent="0.35">
      <c r="AA1091" s="32" t="str">
        <f t="shared" si="53"/>
        <v/>
      </c>
      <c r="AB1091" s="32" t="b">
        <f t="shared" si="54"/>
        <v>0</v>
      </c>
    </row>
    <row r="1092" spans="27:28" x14ac:dyDescent="0.35">
      <c r="AA1092" s="32" t="str">
        <f t="shared" si="53"/>
        <v/>
      </c>
      <c r="AB1092" s="32" t="b">
        <f t="shared" si="54"/>
        <v>0</v>
      </c>
    </row>
    <row r="1093" spans="27:28" x14ac:dyDescent="0.35">
      <c r="AA1093" s="32" t="str">
        <f t="shared" ref="AA1093:AA1156" si="55">AC1093&amp;AD1093</f>
        <v/>
      </c>
      <c r="AB1093" s="32" t="b">
        <f t="shared" ref="AB1093:AB1156" si="56">VLOOKUP(AD1093,R:S,2,0)=AE1093</f>
        <v>0</v>
      </c>
    </row>
    <row r="1094" spans="27:28" x14ac:dyDescent="0.35">
      <c r="AA1094" s="32" t="str">
        <f t="shared" si="55"/>
        <v/>
      </c>
      <c r="AB1094" s="32" t="b">
        <f t="shared" si="56"/>
        <v>0</v>
      </c>
    </row>
    <row r="1095" spans="27:28" x14ac:dyDescent="0.35">
      <c r="AA1095" s="32" t="str">
        <f t="shared" si="55"/>
        <v/>
      </c>
      <c r="AB1095" s="32" t="b">
        <f t="shared" si="56"/>
        <v>0</v>
      </c>
    </row>
    <row r="1096" spans="27:28" x14ac:dyDescent="0.35">
      <c r="AA1096" s="32" t="str">
        <f t="shared" si="55"/>
        <v/>
      </c>
      <c r="AB1096" s="32" t="b">
        <f t="shared" si="56"/>
        <v>0</v>
      </c>
    </row>
    <row r="1097" spans="27:28" x14ac:dyDescent="0.35">
      <c r="AA1097" s="32" t="str">
        <f t="shared" si="55"/>
        <v/>
      </c>
      <c r="AB1097" s="32" t="b">
        <f t="shared" si="56"/>
        <v>0</v>
      </c>
    </row>
    <row r="1098" spans="27:28" x14ac:dyDescent="0.35">
      <c r="AA1098" s="32" t="str">
        <f t="shared" si="55"/>
        <v/>
      </c>
      <c r="AB1098" s="32" t="b">
        <f t="shared" si="56"/>
        <v>0</v>
      </c>
    </row>
    <row r="1099" spans="27:28" x14ac:dyDescent="0.35">
      <c r="AA1099" s="32" t="str">
        <f t="shared" si="55"/>
        <v/>
      </c>
      <c r="AB1099" s="32" t="b">
        <f t="shared" si="56"/>
        <v>0</v>
      </c>
    </row>
    <row r="1100" spans="27:28" x14ac:dyDescent="0.35">
      <c r="AA1100" s="32" t="str">
        <f t="shared" si="55"/>
        <v/>
      </c>
      <c r="AB1100" s="32" t="b">
        <f t="shared" si="56"/>
        <v>0</v>
      </c>
    </row>
    <row r="1101" spans="27:28" x14ac:dyDescent="0.35">
      <c r="AA1101" s="32" t="str">
        <f t="shared" si="55"/>
        <v/>
      </c>
      <c r="AB1101" s="32" t="b">
        <f t="shared" si="56"/>
        <v>0</v>
      </c>
    </row>
    <row r="1102" spans="27:28" x14ac:dyDescent="0.35">
      <c r="AA1102" s="32" t="str">
        <f t="shared" si="55"/>
        <v/>
      </c>
      <c r="AB1102" s="32" t="b">
        <f t="shared" si="56"/>
        <v>0</v>
      </c>
    </row>
    <row r="1103" spans="27:28" x14ac:dyDescent="0.35">
      <c r="AA1103" s="32" t="str">
        <f t="shared" si="55"/>
        <v/>
      </c>
      <c r="AB1103" s="32" t="b">
        <f t="shared" si="56"/>
        <v>0</v>
      </c>
    </row>
    <row r="1104" spans="27:28" x14ac:dyDescent="0.35">
      <c r="AA1104" s="32" t="str">
        <f t="shared" si="55"/>
        <v/>
      </c>
      <c r="AB1104" s="32" t="b">
        <f t="shared" si="56"/>
        <v>0</v>
      </c>
    </row>
    <row r="1105" spans="27:28" x14ac:dyDescent="0.35">
      <c r="AA1105" s="32" t="str">
        <f t="shared" si="55"/>
        <v/>
      </c>
      <c r="AB1105" s="32" t="b">
        <f t="shared" si="56"/>
        <v>0</v>
      </c>
    </row>
    <row r="1106" spans="27:28" x14ac:dyDescent="0.35">
      <c r="AA1106" s="32" t="str">
        <f t="shared" si="55"/>
        <v/>
      </c>
      <c r="AB1106" s="32" t="b">
        <f t="shared" si="56"/>
        <v>0</v>
      </c>
    </row>
    <row r="1107" spans="27:28" x14ac:dyDescent="0.35">
      <c r="AA1107" s="32" t="str">
        <f t="shared" si="55"/>
        <v/>
      </c>
      <c r="AB1107" s="32" t="b">
        <f t="shared" si="56"/>
        <v>0</v>
      </c>
    </row>
    <row r="1108" spans="27:28" x14ac:dyDescent="0.35">
      <c r="AA1108" s="32" t="str">
        <f t="shared" si="55"/>
        <v/>
      </c>
      <c r="AB1108" s="32" t="b">
        <f t="shared" si="56"/>
        <v>0</v>
      </c>
    </row>
    <row r="1109" spans="27:28" x14ac:dyDescent="0.35">
      <c r="AA1109" s="32" t="str">
        <f t="shared" si="55"/>
        <v/>
      </c>
      <c r="AB1109" s="32" t="b">
        <f t="shared" si="56"/>
        <v>0</v>
      </c>
    </row>
    <row r="1110" spans="27:28" x14ac:dyDescent="0.35">
      <c r="AA1110" s="32" t="str">
        <f t="shared" si="55"/>
        <v/>
      </c>
      <c r="AB1110" s="32" t="b">
        <f t="shared" si="56"/>
        <v>0</v>
      </c>
    </row>
    <row r="1111" spans="27:28" x14ac:dyDescent="0.35">
      <c r="AA1111" s="32" t="str">
        <f t="shared" si="55"/>
        <v/>
      </c>
      <c r="AB1111" s="32" t="b">
        <f t="shared" si="56"/>
        <v>0</v>
      </c>
    </row>
    <row r="1112" spans="27:28" x14ac:dyDescent="0.35">
      <c r="AA1112" s="32" t="str">
        <f t="shared" si="55"/>
        <v/>
      </c>
      <c r="AB1112" s="32" t="b">
        <f t="shared" si="56"/>
        <v>0</v>
      </c>
    </row>
    <row r="1113" spans="27:28" x14ac:dyDescent="0.35">
      <c r="AA1113" s="32" t="str">
        <f t="shared" si="55"/>
        <v/>
      </c>
      <c r="AB1113" s="32" t="b">
        <f t="shared" si="56"/>
        <v>0</v>
      </c>
    </row>
    <row r="1114" spans="27:28" x14ac:dyDescent="0.35">
      <c r="AA1114" s="32" t="str">
        <f t="shared" si="55"/>
        <v/>
      </c>
      <c r="AB1114" s="32" t="b">
        <f t="shared" si="56"/>
        <v>0</v>
      </c>
    </row>
    <row r="1115" spans="27:28" x14ac:dyDescent="0.35">
      <c r="AA1115" s="32" t="str">
        <f t="shared" si="55"/>
        <v/>
      </c>
      <c r="AB1115" s="32" t="b">
        <f t="shared" si="56"/>
        <v>0</v>
      </c>
    </row>
    <row r="1116" spans="27:28" x14ac:dyDescent="0.35">
      <c r="AA1116" s="32" t="str">
        <f t="shared" si="55"/>
        <v/>
      </c>
      <c r="AB1116" s="32" t="b">
        <f t="shared" si="56"/>
        <v>0</v>
      </c>
    </row>
    <row r="1117" spans="27:28" x14ac:dyDescent="0.35">
      <c r="AA1117" s="32" t="str">
        <f t="shared" si="55"/>
        <v/>
      </c>
      <c r="AB1117" s="32" t="b">
        <f t="shared" si="56"/>
        <v>0</v>
      </c>
    </row>
    <row r="1118" spans="27:28" x14ac:dyDescent="0.35">
      <c r="AA1118" s="32" t="str">
        <f t="shared" si="55"/>
        <v/>
      </c>
      <c r="AB1118" s="32" t="b">
        <f t="shared" si="56"/>
        <v>0</v>
      </c>
    </row>
    <row r="1119" spans="27:28" x14ac:dyDescent="0.35">
      <c r="AA1119" s="32" t="str">
        <f t="shared" si="55"/>
        <v/>
      </c>
      <c r="AB1119" s="32" t="b">
        <f t="shared" si="56"/>
        <v>0</v>
      </c>
    </row>
    <row r="1120" spans="27:28" x14ac:dyDescent="0.35">
      <c r="AA1120" s="32" t="str">
        <f t="shared" si="55"/>
        <v/>
      </c>
      <c r="AB1120" s="32" t="b">
        <f t="shared" si="56"/>
        <v>0</v>
      </c>
    </row>
    <row r="1121" spans="27:28" x14ac:dyDescent="0.35">
      <c r="AA1121" s="32" t="str">
        <f t="shared" si="55"/>
        <v/>
      </c>
      <c r="AB1121" s="32" t="b">
        <f t="shared" si="56"/>
        <v>0</v>
      </c>
    </row>
    <row r="1122" spans="27:28" x14ac:dyDescent="0.35">
      <c r="AA1122" s="32" t="str">
        <f t="shared" si="55"/>
        <v/>
      </c>
      <c r="AB1122" s="32" t="b">
        <f t="shared" si="56"/>
        <v>0</v>
      </c>
    </row>
    <row r="1123" spans="27:28" x14ac:dyDescent="0.35">
      <c r="AA1123" s="32" t="str">
        <f t="shared" si="55"/>
        <v/>
      </c>
      <c r="AB1123" s="32" t="b">
        <f t="shared" si="56"/>
        <v>0</v>
      </c>
    </row>
    <row r="1124" spans="27:28" x14ac:dyDescent="0.35">
      <c r="AA1124" s="32" t="str">
        <f t="shared" si="55"/>
        <v/>
      </c>
      <c r="AB1124" s="32" t="b">
        <f t="shared" si="56"/>
        <v>0</v>
      </c>
    </row>
    <row r="1125" spans="27:28" x14ac:dyDescent="0.35">
      <c r="AA1125" s="32" t="str">
        <f t="shared" si="55"/>
        <v/>
      </c>
      <c r="AB1125" s="32" t="b">
        <f t="shared" si="56"/>
        <v>0</v>
      </c>
    </row>
    <row r="1126" spans="27:28" x14ac:dyDescent="0.35">
      <c r="AA1126" s="32" t="str">
        <f t="shared" si="55"/>
        <v/>
      </c>
      <c r="AB1126" s="32" t="b">
        <f t="shared" si="56"/>
        <v>0</v>
      </c>
    </row>
    <row r="1127" spans="27:28" x14ac:dyDescent="0.35">
      <c r="AA1127" s="32" t="str">
        <f t="shared" si="55"/>
        <v/>
      </c>
      <c r="AB1127" s="32" t="b">
        <f t="shared" si="56"/>
        <v>0</v>
      </c>
    </row>
    <row r="1128" spans="27:28" x14ac:dyDescent="0.35">
      <c r="AA1128" s="32" t="str">
        <f t="shared" si="55"/>
        <v/>
      </c>
      <c r="AB1128" s="32" t="b">
        <f t="shared" si="56"/>
        <v>0</v>
      </c>
    </row>
    <row r="1129" spans="27:28" x14ac:dyDescent="0.35">
      <c r="AA1129" s="32" t="str">
        <f t="shared" si="55"/>
        <v/>
      </c>
      <c r="AB1129" s="32" t="b">
        <f t="shared" si="56"/>
        <v>0</v>
      </c>
    </row>
    <row r="1130" spans="27:28" x14ac:dyDescent="0.35">
      <c r="AA1130" s="32" t="str">
        <f t="shared" si="55"/>
        <v/>
      </c>
      <c r="AB1130" s="32" t="b">
        <f t="shared" si="56"/>
        <v>0</v>
      </c>
    </row>
    <row r="1131" spans="27:28" x14ac:dyDescent="0.35">
      <c r="AA1131" s="32" t="str">
        <f t="shared" si="55"/>
        <v/>
      </c>
      <c r="AB1131" s="32" t="b">
        <f t="shared" si="56"/>
        <v>0</v>
      </c>
    </row>
    <row r="1132" spans="27:28" x14ac:dyDescent="0.35">
      <c r="AA1132" s="32" t="str">
        <f t="shared" si="55"/>
        <v/>
      </c>
      <c r="AB1132" s="32" t="b">
        <f t="shared" si="56"/>
        <v>0</v>
      </c>
    </row>
    <row r="1133" spans="27:28" x14ac:dyDescent="0.35">
      <c r="AA1133" s="32" t="str">
        <f t="shared" si="55"/>
        <v/>
      </c>
      <c r="AB1133" s="32" t="b">
        <f t="shared" si="56"/>
        <v>0</v>
      </c>
    </row>
    <row r="1134" spans="27:28" x14ac:dyDescent="0.35">
      <c r="AA1134" s="32" t="str">
        <f t="shared" si="55"/>
        <v/>
      </c>
      <c r="AB1134" s="32" t="b">
        <f t="shared" si="56"/>
        <v>0</v>
      </c>
    </row>
    <row r="1135" spans="27:28" x14ac:dyDescent="0.35">
      <c r="AA1135" s="32" t="str">
        <f t="shared" si="55"/>
        <v/>
      </c>
      <c r="AB1135" s="32" t="b">
        <f t="shared" si="56"/>
        <v>0</v>
      </c>
    </row>
    <row r="1136" spans="27:28" x14ac:dyDescent="0.35">
      <c r="AA1136" s="32" t="str">
        <f t="shared" si="55"/>
        <v/>
      </c>
      <c r="AB1136" s="32" t="b">
        <f t="shared" si="56"/>
        <v>0</v>
      </c>
    </row>
    <row r="1137" spans="27:28" x14ac:dyDescent="0.35">
      <c r="AA1137" s="32" t="str">
        <f t="shared" si="55"/>
        <v/>
      </c>
      <c r="AB1137" s="32" t="b">
        <f t="shared" si="56"/>
        <v>0</v>
      </c>
    </row>
    <row r="1138" spans="27:28" x14ac:dyDescent="0.35">
      <c r="AA1138" s="32" t="str">
        <f t="shared" si="55"/>
        <v/>
      </c>
      <c r="AB1138" s="32" t="b">
        <f t="shared" si="56"/>
        <v>0</v>
      </c>
    </row>
    <row r="1139" spans="27:28" x14ac:dyDescent="0.35">
      <c r="AA1139" s="32" t="str">
        <f t="shared" si="55"/>
        <v/>
      </c>
      <c r="AB1139" s="32" t="b">
        <f t="shared" si="56"/>
        <v>0</v>
      </c>
    </row>
    <row r="1140" spans="27:28" x14ac:dyDescent="0.35">
      <c r="AA1140" s="32" t="str">
        <f t="shared" si="55"/>
        <v/>
      </c>
      <c r="AB1140" s="32" t="b">
        <f t="shared" si="56"/>
        <v>0</v>
      </c>
    </row>
    <row r="1141" spans="27:28" x14ac:dyDescent="0.35">
      <c r="AA1141" s="32" t="str">
        <f t="shared" si="55"/>
        <v/>
      </c>
      <c r="AB1141" s="32" t="b">
        <f t="shared" si="56"/>
        <v>0</v>
      </c>
    </row>
    <row r="1142" spans="27:28" x14ac:dyDescent="0.35">
      <c r="AA1142" s="32" t="str">
        <f t="shared" si="55"/>
        <v/>
      </c>
      <c r="AB1142" s="32" t="b">
        <f t="shared" si="56"/>
        <v>0</v>
      </c>
    </row>
    <row r="1143" spans="27:28" x14ac:dyDescent="0.35">
      <c r="AA1143" s="32" t="str">
        <f t="shared" si="55"/>
        <v/>
      </c>
      <c r="AB1143" s="32" t="b">
        <f t="shared" si="56"/>
        <v>0</v>
      </c>
    </row>
    <row r="1144" spans="27:28" x14ac:dyDescent="0.35">
      <c r="AA1144" s="32" t="str">
        <f t="shared" si="55"/>
        <v/>
      </c>
      <c r="AB1144" s="32" t="b">
        <f t="shared" si="56"/>
        <v>0</v>
      </c>
    </row>
    <row r="1145" spans="27:28" x14ac:dyDescent="0.35">
      <c r="AA1145" s="32" t="str">
        <f t="shared" si="55"/>
        <v/>
      </c>
      <c r="AB1145" s="32" t="b">
        <f t="shared" si="56"/>
        <v>0</v>
      </c>
    </row>
    <row r="1146" spans="27:28" x14ac:dyDescent="0.35">
      <c r="AA1146" s="32" t="str">
        <f t="shared" si="55"/>
        <v/>
      </c>
      <c r="AB1146" s="32" t="b">
        <f t="shared" si="56"/>
        <v>0</v>
      </c>
    </row>
    <row r="1147" spans="27:28" x14ac:dyDescent="0.35">
      <c r="AA1147" s="32" t="str">
        <f t="shared" si="55"/>
        <v/>
      </c>
      <c r="AB1147" s="32" t="b">
        <f t="shared" si="56"/>
        <v>0</v>
      </c>
    </row>
    <row r="1148" spans="27:28" x14ac:dyDescent="0.35">
      <c r="AA1148" s="32" t="str">
        <f t="shared" si="55"/>
        <v/>
      </c>
      <c r="AB1148" s="32" t="b">
        <f t="shared" si="56"/>
        <v>0</v>
      </c>
    </row>
    <row r="1149" spans="27:28" x14ac:dyDescent="0.35">
      <c r="AA1149" s="32" t="str">
        <f t="shared" si="55"/>
        <v/>
      </c>
      <c r="AB1149" s="32" t="b">
        <f t="shared" si="56"/>
        <v>0</v>
      </c>
    </row>
    <row r="1150" spans="27:28" x14ac:dyDescent="0.35">
      <c r="AA1150" s="32" t="str">
        <f t="shared" si="55"/>
        <v/>
      </c>
      <c r="AB1150" s="32" t="b">
        <f t="shared" si="56"/>
        <v>0</v>
      </c>
    </row>
    <row r="1151" spans="27:28" x14ac:dyDescent="0.35">
      <c r="AA1151" s="32" t="str">
        <f t="shared" si="55"/>
        <v/>
      </c>
      <c r="AB1151" s="32" t="b">
        <f t="shared" si="56"/>
        <v>0</v>
      </c>
    </row>
    <row r="1152" spans="27:28" x14ac:dyDescent="0.35">
      <c r="AA1152" s="32" t="str">
        <f t="shared" si="55"/>
        <v/>
      </c>
      <c r="AB1152" s="32" t="b">
        <f t="shared" si="56"/>
        <v>0</v>
      </c>
    </row>
    <row r="1153" spans="27:28" x14ac:dyDescent="0.35">
      <c r="AA1153" s="32" t="str">
        <f t="shared" si="55"/>
        <v/>
      </c>
      <c r="AB1153" s="32" t="b">
        <f t="shared" si="56"/>
        <v>0</v>
      </c>
    </row>
    <row r="1154" spans="27:28" x14ac:dyDescent="0.35">
      <c r="AA1154" s="32" t="str">
        <f t="shared" si="55"/>
        <v/>
      </c>
      <c r="AB1154" s="32" t="b">
        <f t="shared" si="56"/>
        <v>0</v>
      </c>
    </row>
    <row r="1155" spans="27:28" x14ac:dyDescent="0.35">
      <c r="AA1155" s="32" t="str">
        <f t="shared" si="55"/>
        <v/>
      </c>
      <c r="AB1155" s="32" t="b">
        <f t="shared" si="56"/>
        <v>0</v>
      </c>
    </row>
    <row r="1156" spans="27:28" x14ac:dyDescent="0.35">
      <c r="AA1156" s="32" t="str">
        <f t="shared" si="55"/>
        <v/>
      </c>
      <c r="AB1156" s="32" t="b">
        <f t="shared" si="56"/>
        <v>0</v>
      </c>
    </row>
    <row r="1157" spans="27:28" x14ac:dyDescent="0.35">
      <c r="AA1157" s="32" t="str">
        <f t="shared" ref="AA1157:AA1172" si="57">AC1157&amp;AD1157</f>
        <v/>
      </c>
      <c r="AB1157" s="32" t="b">
        <f t="shared" ref="AB1157:AB1172" si="58">VLOOKUP(AD1157,R:S,2,0)=AE1157</f>
        <v>0</v>
      </c>
    </row>
    <row r="1158" spans="27:28" x14ac:dyDescent="0.35">
      <c r="AA1158" s="32" t="str">
        <f t="shared" si="57"/>
        <v/>
      </c>
      <c r="AB1158" s="32" t="b">
        <f t="shared" si="58"/>
        <v>0</v>
      </c>
    </row>
    <row r="1159" spans="27:28" x14ac:dyDescent="0.35">
      <c r="AA1159" s="32" t="str">
        <f t="shared" si="57"/>
        <v/>
      </c>
      <c r="AB1159" s="32" t="b">
        <f t="shared" si="58"/>
        <v>0</v>
      </c>
    </row>
    <row r="1160" spans="27:28" x14ac:dyDescent="0.35">
      <c r="AA1160" s="32" t="str">
        <f t="shared" si="57"/>
        <v/>
      </c>
      <c r="AB1160" s="32" t="b">
        <f t="shared" si="58"/>
        <v>0</v>
      </c>
    </row>
    <row r="1161" spans="27:28" x14ac:dyDescent="0.35">
      <c r="AA1161" s="32" t="str">
        <f t="shared" si="57"/>
        <v/>
      </c>
      <c r="AB1161" s="32" t="b">
        <f t="shared" si="58"/>
        <v>0</v>
      </c>
    </row>
    <row r="1162" spans="27:28" x14ac:dyDescent="0.35">
      <c r="AA1162" s="32" t="str">
        <f t="shared" si="57"/>
        <v/>
      </c>
      <c r="AB1162" s="32" t="b">
        <f t="shared" si="58"/>
        <v>0</v>
      </c>
    </row>
    <row r="1163" spans="27:28" x14ac:dyDescent="0.35">
      <c r="AA1163" s="32" t="str">
        <f t="shared" si="57"/>
        <v/>
      </c>
      <c r="AB1163" s="32" t="b">
        <f t="shared" si="58"/>
        <v>0</v>
      </c>
    </row>
    <row r="1164" spans="27:28" x14ac:dyDescent="0.35">
      <c r="AA1164" s="32" t="str">
        <f t="shared" si="57"/>
        <v/>
      </c>
      <c r="AB1164" s="32" t="b">
        <f t="shared" si="58"/>
        <v>0</v>
      </c>
    </row>
    <row r="1165" spans="27:28" x14ac:dyDescent="0.35">
      <c r="AA1165" s="32" t="str">
        <f t="shared" si="57"/>
        <v/>
      </c>
      <c r="AB1165" s="32" t="b">
        <f t="shared" si="58"/>
        <v>0</v>
      </c>
    </row>
    <row r="1166" spans="27:28" x14ac:dyDescent="0.35">
      <c r="AA1166" s="32" t="str">
        <f t="shared" si="57"/>
        <v/>
      </c>
      <c r="AB1166" s="32" t="b">
        <f t="shared" si="58"/>
        <v>0</v>
      </c>
    </row>
    <row r="1167" spans="27:28" x14ac:dyDescent="0.35">
      <c r="AA1167" s="32" t="str">
        <f t="shared" si="57"/>
        <v/>
      </c>
      <c r="AB1167" s="32" t="b">
        <f t="shared" si="58"/>
        <v>0</v>
      </c>
    </row>
    <row r="1168" spans="27:28" x14ac:dyDescent="0.35">
      <c r="AA1168" s="32" t="str">
        <f t="shared" si="57"/>
        <v/>
      </c>
      <c r="AB1168" s="32" t="b">
        <f t="shared" si="58"/>
        <v>0</v>
      </c>
    </row>
    <row r="1169" spans="19:28" x14ac:dyDescent="0.35">
      <c r="AA1169" s="32" t="str">
        <f t="shared" si="57"/>
        <v/>
      </c>
      <c r="AB1169" s="32" t="b">
        <f t="shared" si="58"/>
        <v>0</v>
      </c>
    </row>
    <row r="1170" spans="19:28" x14ac:dyDescent="0.35">
      <c r="AA1170" s="32" t="str">
        <f t="shared" si="57"/>
        <v/>
      </c>
      <c r="AB1170" s="32" t="b">
        <f t="shared" si="58"/>
        <v>0</v>
      </c>
    </row>
    <row r="1171" spans="19:28" x14ac:dyDescent="0.35">
      <c r="AA1171" s="32" t="str">
        <f t="shared" si="57"/>
        <v/>
      </c>
      <c r="AB1171" s="32" t="b">
        <f t="shared" si="58"/>
        <v>0</v>
      </c>
    </row>
    <row r="1172" spans="19:28" x14ac:dyDescent="0.35">
      <c r="AA1172" s="32" t="str">
        <f t="shared" si="57"/>
        <v/>
      </c>
      <c r="AB1172" s="32" t="b">
        <f t="shared" si="58"/>
        <v>0</v>
      </c>
    </row>
    <row r="1177" spans="19:28" x14ac:dyDescent="0.35">
      <c r="S1177" s="138"/>
    </row>
    <row r="1178" spans="19:28" x14ac:dyDescent="0.35">
      <c r="S1178" s="138"/>
    </row>
  </sheetData>
  <autoFilter ref="A4:AQ1172" xr:uid="{AC67EC33-F4EB-4D95-9FD0-ABC34CF84DF2}">
    <sortState ref="A5:AQ1172">
      <sortCondition ref="R4:R1172"/>
    </sortState>
  </autoFilter>
  <conditionalFormatting sqref="AB1:AB138 AB140:AB1172">
    <cfRule type="containsText" dxfId="33" priority="6" operator="containsText" text="FALSE">
      <formula>NOT(ISERROR(SEARCH("FALSE",AB1)))</formula>
    </cfRule>
  </conditionalFormatting>
  <conditionalFormatting sqref="R4:S30 R31 R133:S139 R32:S131 R141:S1048576">
    <cfRule type="duplicateValues" dxfId="32" priority="5"/>
  </conditionalFormatting>
  <conditionalFormatting sqref="AB139">
    <cfRule type="containsText" dxfId="31" priority="4" operator="containsText" text="FALSE">
      <formula>NOT(ISERROR(SEARCH("FALSE",AB139)))</formula>
    </cfRule>
  </conditionalFormatting>
  <conditionalFormatting sqref="R140:S140">
    <cfRule type="duplicateValues" dxfId="30" priority="3"/>
  </conditionalFormatting>
  <conditionalFormatting sqref="S31">
    <cfRule type="duplicateValues" dxfId="29" priority="2"/>
  </conditionalFormatting>
  <conditionalFormatting sqref="R132:S132">
    <cfRule type="duplicateValues" dxfId="28" priority="1"/>
  </conditionalFormatting>
  <dataValidations disablePrompts="1" count="1">
    <dataValidation type="list" allowBlank="1" showInputMessage="1" showErrorMessage="1" sqref="D3" xr:uid="{00000000-0002-0000-1D00-000000000000}">
      <formula1>Sites</formula1>
    </dataValidation>
  </dataValidations>
  <hyperlinks>
    <hyperlink ref="B3" location="Index!A1" display="Go To Index" xr:uid="{00000000-0004-0000-1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F7007-3A5E-4BD0-918F-6B3534B85146}">
  <sheetPr>
    <tabColor theme="6" tint="0.59999389629810485"/>
  </sheetPr>
  <dimension ref="A1:S28"/>
  <sheetViews>
    <sheetView workbookViewId="0">
      <pane xSplit="13" ySplit="2" topLeftCell="N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ColWidth="8.90625" defaultRowHeight="14.5" x14ac:dyDescent="0.35"/>
  <cols>
    <col min="1" max="2" width="10.6328125" style="139" bestFit="1" customWidth="1"/>
    <col min="3" max="3" width="9.453125" style="139" bestFit="1" customWidth="1"/>
    <col min="4" max="4" width="12.90625" style="138" customWidth="1"/>
    <col min="5" max="5" width="7.6328125" style="138" customWidth="1"/>
    <col min="6" max="6" width="7" style="138" customWidth="1"/>
    <col min="7" max="7" width="7.453125" style="138" customWidth="1"/>
    <col min="8" max="8" width="7.6328125" style="138" customWidth="1"/>
    <col min="9" max="9" width="7.90625" style="138" customWidth="1"/>
    <col min="10" max="10" width="7.6328125" style="138" customWidth="1"/>
    <col min="11" max="11" width="7.36328125" style="138" customWidth="1"/>
    <col min="12" max="12" width="6.08984375" style="138" bestFit="1" customWidth="1"/>
    <col min="13" max="13" width="35.6328125" style="138" bestFit="1" customWidth="1"/>
    <col min="14" max="14" width="16.453125" style="138" bestFit="1" customWidth="1"/>
    <col min="15" max="15" width="11.36328125" style="138" bestFit="1" customWidth="1"/>
    <col min="16" max="16" width="5.90625" style="138" bestFit="1" customWidth="1"/>
    <col min="17" max="17" width="17.36328125" style="138" bestFit="1" customWidth="1"/>
    <col min="18" max="18" width="14.54296875" style="138" bestFit="1" customWidth="1"/>
    <col min="19" max="19" width="11.54296875" style="138" bestFit="1" customWidth="1"/>
    <col min="20" max="16384" width="8.90625" style="138"/>
  </cols>
  <sheetData>
    <row r="1" spans="1:19" x14ac:dyDescent="0.35">
      <c r="A1" s="139" t="s">
        <v>348</v>
      </c>
      <c r="B1" s="26" t="s">
        <v>50</v>
      </c>
      <c r="C1" s="139" t="s">
        <v>350</v>
      </c>
      <c r="D1" s="6" t="s">
        <v>351</v>
      </c>
    </row>
    <row r="2" spans="1:19" x14ac:dyDescent="0.35">
      <c r="A2" s="19" t="s">
        <v>365</v>
      </c>
      <c r="B2" s="20" t="s">
        <v>4</v>
      </c>
      <c r="C2" s="21" t="s">
        <v>366</v>
      </c>
      <c r="D2" s="138" t="s">
        <v>349</v>
      </c>
      <c r="E2" s="20" t="s">
        <v>12799</v>
      </c>
      <c r="F2" s="20" t="s">
        <v>12266</v>
      </c>
      <c r="G2" s="20" t="s">
        <v>12800</v>
      </c>
      <c r="H2" s="20" t="s">
        <v>12801</v>
      </c>
      <c r="I2" s="20" t="s">
        <v>12802</v>
      </c>
      <c r="J2" s="20" t="s">
        <v>12803</v>
      </c>
      <c r="K2" s="20" t="s">
        <v>12804</v>
      </c>
      <c r="L2" s="138" t="s">
        <v>3099</v>
      </c>
      <c r="M2" s="138" t="s">
        <v>387</v>
      </c>
      <c r="N2" s="138" t="s">
        <v>3238</v>
      </c>
      <c r="O2" s="138" t="s">
        <v>3239</v>
      </c>
      <c r="P2" s="138" t="s">
        <v>3240</v>
      </c>
      <c r="Q2" s="138" t="s">
        <v>3241</v>
      </c>
      <c r="R2" s="138" t="s">
        <v>3242</v>
      </c>
      <c r="S2" s="138" t="s">
        <v>3243</v>
      </c>
    </row>
    <row r="3" spans="1:19" x14ac:dyDescent="0.35">
      <c r="B3" s="139">
        <v>43529</v>
      </c>
      <c r="F3" s="22" t="s">
        <v>1441</v>
      </c>
      <c r="L3" s="138" t="s">
        <v>12819</v>
      </c>
      <c r="M3" s="138" t="s">
        <v>12820</v>
      </c>
      <c r="R3" s="138">
        <v>0</v>
      </c>
      <c r="S3" s="138">
        <v>0</v>
      </c>
    </row>
    <row r="4" spans="1:19" x14ac:dyDescent="0.35">
      <c r="B4" s="139">
        <v>43529</v>
      </c>
      <c r="E4" s="22"/>
      <c r="F4" s="22" t="s">
        <v>1441</v>
      </c>
      <c r="G4" s="22"/>
      <c r="H4" s="22"/>
      <c r="I4" s="22"/>
      <c r="J4" s="22"/>
      <c r="K4" s="22"/>
      <c r="L4" s="138" t="s">
        <v>10146</v>
      </c>
      <c r="M4" s="138" t="s">
        <v>10147</v>
      </c>
      <c r="R4" s="138">
        <v>0</v>
      </c>
      <c r="S4" s="138">
        <v>0</v>
      </c>
    </row>
    <row r="5" spans="1:19" x14ac:dyDescent="0.35">
      <c r="B5" s="139">
        <v>43529</v>
      </c>
      <c r="F5" s="22" t="s">
        <v>1441</v>
      </c>
      <c r="L5" s="138" t="s">
        <v>12823</v>
      </c>
      <c r="M5" s="138" t="s">
        <v>12824</v>
      </c>
      <c r="R5" s="138">
        <v>0</v>
      </c>
      <c r="S5" s="138">
        <v>0</v>
      </c>
    </row>
    <row r="6" spans="1:19" x14ac:dyDescent="0.35">
      <c r="B6" s="139">
        <v>43529</v>
      </c>
      <c r="E6" s="22"/>
      <c r="F6" s="22" t="s">
        <v>1441</v>
      </c>
      <c r="G6" s="22"/>
      <c r="H6" s="22"/>
      <c r="I6" s="22"/>
      <c r="J6" s="22"/>
      <c r="K6" s="22"/>
      <c r="L6" s="138" t="s">
        <v>3418</v>
      </c>
      <c r="M6" s="138" t="s">
        <v>3419</v>
      </c>
      <c r="R6" s="138">
        <v>0</v>
      </c>
      <c r="S6" s="138">
        <v>0</v>
      </c>
    </row>
    <row r="7" spans="1:19" x14ac:dyDescent="0.35">
      <c r="B7" s="139">
        <v>43529</v>
      </c>
      <c r="F7" s="22" t="s">
        <v>1441</v>
      </c>
      <c r="L7" s="138" t="s">
        <v>12821</v>
      </c>
      <c r="M7" s="138" t="s">
        <v>12822</v>
      </c>
      <c r="R7" s="138">
        <v>0</v>
      </c>
      <c r="S7" s="138">
        <v>0</v>
      </c>
    </row>
    <row r="8" spans="1:19" x14ac:dyDescent="0.35">
      <c r="B8" s="139">
        <v>43529</v>
      </c>
      <c r="E8" s="22"/>
      <c r="F8" s="22" t="s">
        <v>1441</v>
      </c>
      <c r="G8" s="22"/>
      <c r="H8" s="22"/>
      <c r="I8" s="22"/>
      <c r="J8" s="22"/>
      <c r="K8" s="22"/>
      <c r="L8" s="138" t="s">
        <v>9571</v>
      </c>
      <c r="M8" s="138" t="s">
        <v>9572</v>
      </c>
      <c r="R8" s="138">
        <v>0</v>
      </c>
      <c r="S8" s="138">
        <v>0</v>
      </c>
    </row>
    <row r="9" spans="1:19" x14ac:dyDescent="0.35">
      <c r="B9" s="139">
        <v>43529</v>
      </c>
      <c r="F9" s="22" t="s">
        <v>1441</v>
      </c>
      <c r="L9" s="138" t="s">
        <v>12805</v>
      </c>
      <c r="M9" s="138" t="s">
        <v>12806</v>
      </c>
      <c r="R9" s="138">
        <v>0</v>
      </c>
      <c r="S9" s="138">
        <v>0</v>
      </c>
    </row>
    <row r="10" spans="1:19" x14ac:dyDescent="0.35">
      <c r="B10" s="139">
        <v>43529</v>
      </c>
      <c r="E10" s="22"/>
      <c r="F10" s="22" t="s">
        <v>1441</v>
      </c>
      <c r="G10" s="22"/>
      <c r="H10" s="22"/>
      <c r="I10" s="22"/>
      <c r="J10" s="22"/>
      <c r="K10" s="22"/>
      <c r="L10" s="138" t="s">
        <v>9606</v>
      </c>
      <c r="M10" s="138" t="s">
        <v>9607</v>
      </c>
      <c r="R10" s="138">
        <v>0</v>
      </c>
      <c r="S10" s="138">
        <v>0</v>
      </c>
    </row>
    <row r="11" spans="1:19" x14ac:dyDescent="0.35">
      <c r="B11" s="139">
        <v>43529</v>
      </c>
      <c r="F11" s="22" t="s">
        <v>1441</v>
      </c>
      <c r="L11" s="138" t="s">
        <v>12811</v>
      </c>
      <c r="M11" s="138" t="s">
        <v>12812</v>
      </c>
      <c r="R11" s="138">
        <v>0</v>
      </c>
      <c r="S11" s="138">
        <v>0</v>
      </c>
    </row>
    <row r="12" spans="1:19" x14ac:dyDescent="0.35">
      <c r="B12" s="139">
        <v>43529</v>
      </c>
      <c r="F12" s="22" t="s">
        <v>1441</v>
      </c>
      <c r="L12" s="138" t="s">
        <v>12815</v>
      </c>
      <c r="M12" s="138" t="s">
        <v>12816</v>
      </c>
      <c r="R12" s="138">
        <v>0</v>
      </c>
      <c r="S12" s="138">
        <v>0</v>
      </c>
    </row>
    <row r="13" spans="1:19" x14ac:dyDescent="0.35">
      <c r="B13" s="139">
        <v>43529</v>
      </c>
      <c r="F13" s="22" t="s">
        <v>1441</v>
      </c>
      <c r="L13" s="138" t="s">
        <v>12813</v>
      </c>
      <c r="M13" s="138" t="s">
        <v>12814</v>
      </c>
      <c r="R13" s="138">
        <v>0</v>
      </c>
      <c r="S13" s="138">
        <v>0</v>
      </c>
    </row>
    <row r="14" spans="1:19" x14ac:dyDescent="0.35">
      <c r="B14" s="139">
        <v>43529</v>
      </c>
      <c r="E14" s="22"/>
      <c r="F14" s="22" t="s">
        <v>1441</v>
      </c>
      <c r="G14" s="22"/>
      <c r="H14" s="22"/>
      <c r="I14" s="22"/>
      <c r="J14" s="22"/>
      <c r="K14" s="22"/>
      <c r="L14" s="138" t="s">
        <v>3276</v>
      </c>
      <c r="M14" s="138" t="s">
        <v>3277</v>
      </c>
      <c r="R14" s="138">
        <v>0</v>
      </c>
      <c r="S14" s="138">
        <v>0</v>
      </c>
    </row>
    <row r="15" spans="1:19" x14ac:dyDescent="0.35">
      <c r="B15" s="139">
        <v>43529</v>
      </c>
      <c r="E15" s="22" t="s">
        <v>1441</v>
      </c>
      <c r="F15" s="22" t="s">
        <v>1441</v>
      </c>
      <c r="G15" s="22" t="s">
        <v>1441</v>
      </c>
      <c r="H15" s="22" t="s">
        <v>1441</v>
      </c>
      <c r="I15" s="22" t="s">
        <v>1441</v>
      </c>
      <c r="J15" s="22" t="s">
        <v>1441</v>
      </c>
      <c r="K15" s="22" t="s">
        <v>1441</v>
      </c>
      <c r="L15" s="138" t="s">
        <v>3360</v>
      </c>
      <c r="M15" s="138" t="s">
        <v>3361</v>
      </c>
      <c r="R15" s="138">
        <v>0</v>
      </c>
      <c r="S15" s="138">
        <v>0</v>
      </c>
    </row>
    <row r="16" spans="1:19" x14ac:dyDescent="0.35">
      <c r="B16" s="139">
        <v>43529</v>
      </c>
      <c r="F16" s="22" t="s">
        <v>1441</v>
      </c>
      <c r="L16" s="138" t="s">
        <v>12807</v>
      </c>
      <c r="M16" s="138" t="s">
        <v>12808</v>
      </c>
      <c r="R16" s="138">
        <v>0</v>
      </c>
      <c r="S16" s="138">
        <v>0</v>
      </c>
    </row>
    <row r="17" spans="2:19" x14ac:dyDescent="0.35">
      <c r="B17" s="139">
        <v>43529</v>
      </c>
      <c r="F17" s="22" t="s">
        <v>1441</v>
      </c>
      <c r="L17" s="138" t="s">
        <v>12809</v>
      </c>
      <c r="M17" s="138" t="s">
        <v>12810</v>
      </c>
      <c r="R17" s="138">
        <v>0</v>
      </c>
      <c r="S17" s="138">
        <v>0</v>
      </c>
    </row>
    <row r="18" spans="2:19" x14ac:dyDescent="0.35">
      <c r="B18" s="139">
        <v>43529</v>
      </c>
      <c r="E18" s="22"/>
      <c r="F18" s="22" t="s">
        <v>1441</v>
      </c>
      <c r="G18" s="22"/>
      <c r="H18" s="22"/>
      <c r="I18" s="22"/>
      <c r="J18" s="22"/>
      <c r="K18" s="22"/>
      <c r="L18" s="138" t="s">
        <v>3290</v>
      </c>
      <c r="M18" s="138" t="s">
        <v>9650</v>
      </c>
      <c r="R18" s="138">
        <v>0</v>
      </c>
      <c r="S18" s="138">
        <v>0</v>
      </c>
    </row>
    <row r="19" spans="2:19" x14ac:dyDescent="0.35">
      <c r="B19" s="139">
        <v>43529</v>
      </c>
      <c r="F19" s="22" t="s">
        <v>1441</v>
      </c>
      <c r="L19" s="138" t="s">
        <v>12817</v>
      </c>
      <c r="M19" s="138" t="s">
        <v>12818</v>
      </c>
      <c r="R19" s="138">
        <v>0</v>
      </c>
      <c r="S19" s="138">
        <v>0</v>
      </c>
    </row>
    <row r="20" spans="2:19" x14ac:dyDescent="0.35">
      <c r="B20" s="139">
        <v>43529</v>
      </c>
      <c r="F20" s="22" t="s">
        <v>1441</v>
      </c>
      <c r="G20" s="22"/>
      <c r="H20" s="22"/>
      <c r="I20" s="22"/>
      <c r="J20" s="22"/>
      <c r="K20" s="22"/>
      <c r="L20" s="138" t="s">
        <v>11352</v>
      </c>
      <c r="M20" s="138" t="s">
        <v>11353</v>
      </c>
      <c r="R20" s="138">
        <v>0</v>
      </c>
      <c r="S20" s="138">
        <v>0</v>
      </c>
    </row>
    <row r="21" spans="2:19" x14ac:dyDescent="0.35">
      <c r="B21" s="139">
        <v>43529</v>
      </c>
      <c r="F21" s="22" t="s">
        <v>1441</v>
      </c>
      <c r="L21" s="138" t="s">
        <v>12831</v>
      </c>
      <c r="M21" s="138" t="s">
        <v>12832</v>
      </c>
      <c r="R21" s="138">
        <v>0</v>
      </c>
      <c r="S21" s="138">
        <v>0</v>
      </c>
    </row>
    <row r="22" spans="2:19" x14ac:dyDescent="0.35">
      <c r="B22" s="139">
        <v>43529</v>
      </c>
      <c r="F22" s="22" t="s">
        <v>1441</v>
      </c>
      <c r="L22" s="138" t="s">
        <v>12833</v>
      </c>
      <c r="M22" s="138" t="s">
        <v>12834</v>
      </c>
      <c r="R22" s="138">
        <v>0</v>
      </c>
      <c r="S22" s="138">
        <v>0</v>
      </c>
    </row>
    <row r="23" spans="2:19" x14ac:dyDescent="0.35">
      <c r="B23" s="139">
        <v>43529</v>
      </c>
      <c r="F23" s="22" t="s">
        <v>1441</v>
      </c>
      <c r="L23" s="138" t="s">
        <v>12829</v>
      </c>
      <c r="M23" s="138" t="s">
        <v>12830</v>
      </c>
      <c r="R23" s="138">
        <v>0</v>
      </c>
      <c r="S23" s="138">
        <v>0</v>
      </c>
    </row>
    <row r="24" spans="2:19" x14ac:dyDescent="0.35">
      <c r="B24" s="139">
        <v>43529</v>
      </c>
      <c r="E24" s="22"/>
      <c r="F24" s="22" t="s">
        <v>1441</v>
      </c>
      <c r="G24" s="22"/>
      <c r="H24" s="22"/>
      <c r="I24" s="22"/>
      <c r="J24" s="22"/>
      <c r="K24" s="22"/>
      <c r="L24" s="138" t="s">
        <v>3315</v>
      </c>
      <c r="M24" s="138" t="s">
        <v>3316</v>
      </c>
      <c r="R24" s="138">
        <v>0</v>
      </c>
      <c r="S24" s="138">
        <v>0</v>
      </c>
    </row>
    <row r="25" spans="2:19" x14ac:dyDescent="0.35">
      <c r="B25" s="139">
        <v>43529</v>
      </c>
      <c r="F25" s="22" t="s">
        <v>1441</v>
      </c>
      <c r="L25" s="138" t="s">
        <v>12827</v>
      </c>
      <c r="M25" s="138" t="s">
        <v>12828</v>
      </c>
      <c r="R25" s="138">
        <v>0</v>
      </c>
      <c r="S25" s="138">
        <v>0</v>
      </c>
    </row>
    <row r="26" spans="2:19" x14ac:dyDescent="0.35">
      <c r="B26" s="139">
        <v>43529</v>
      </c>
      <c r="F26" s="22" t="s">
        <v>1441</v>
      </c>
      <c r="L26" s="138" t="s">
        <v>12825</v>
      </c>
      <c r="M26" s="138" t="s">
        <v>12826</v>
      </c>
      <c r="R26" s="138">
        <v>0</v>
      </c>
      <c r="S26" s="138">
        <v>0</v>
      </c>
    </row>
    <row r="27" spans="2:19" x14ac:dyDescent="0.35">
      <c r="B27" s="139">
        <v>43529</v>
      </c>
      <c r="E27" s="22"/>
      <c r="F27" s="22" t="s">
        <v>1441</v>
      </c>
      <c r="G27" s="22"/>
      <c r="H27" s="22"/>
      <c r="I27" s="22"/>
      <c r="J27" s="22"/>
      <c r="K27" s="22"/>
      <c r="L27" s="138" t="s">
        <v>3333</v>
      </c>
      <c r="M27" s="138" t="s">
        <v>3334</v>
      </c>
      <c r="R27" s="138">
        <v>0</v>
      </c>
      <c r="S27" s="138">
        <v>0</v>
      </c>
    </row>
    <row r="28" spans="2:19" x14ac:dyDescent="0.35">
      <c r="B28" s="139">
        <v>43529</v>
      </c>
      <c r="E28" s="22" t="s">
        <v>1441</v>
      </c>
      <c r="F28" s="22" t="s">
        <v>1441</v>
      </c>
      <c r="G28" s="22" t="s">
        <v>1441</v>
      </c>
      <c r="H28" s="22" t="s">
        <v>1441</v>
      </c>
      <c r="I28" s="22" t="s">
        <v>1441</v>
      </c>
      <c r="J28" s="22" t="s">
        <v>1441</v>
      </c>
      <c r="K28" s="22" t="s">
        <v>1441</v>
      </c>
      <c r="L28" s="138" t="s">
        <v>3335</v>
      </c>
      <c r="M28" s="138" t="s">
        <v>3336</v>
      </c>
      <c r="R28" s="138">
        <v>0</v>
      </c>
      <c r="S28" s="138">
        <v>0</v>
      </c>
    </row>
  </sheetData>
  <autoFilter ref="A2:S28" xr:uid="{A3341C32-35E9-4FB3-8B50-40CF7494EE67}">
    <sortState ref="A3:S28">
      <sortCondition ref="L2:L28"/>
    </sortState>
  </autoFilter>
  <conditionalFormatting sqref="L2:M1048576">
    <cfRule type="duplicateValues" dxfId="27" priority="66"/>
  </conditionalFormatting>
  <dataValidations count="1">
    <dataValidation type="list" allowBlank="1" showInputMessage="1" showErrorMessage="1" sqref="D1" xr:uid="{CDDBE75B-16E9-484A-AFBE-05F8592246B2}">
      <formula1>Sites</formula1>
    </dataValidation>
  </dataValidations>
  <hyperlinks>
    <hyperlink ref="B1" location="Index!A1" display="Go To Index" xr:uid="{98557E77-16C2-4F7D-9977-B2A23724B8E7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8"/>
  <dimension ref="A1:I14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9.453125" style="5" bestFit="1" customWidth="1"/>
    <col min="4" max="4" width="7.90625" customWidth="1"/>
    <col min="5" max="5" width="6.90625" bestFit="1" customWidth="1"/>
    <col min="6" max="6" width="17.54296875" bestFit="1" customWidth="1"/>
    <col min="7" max="7" width="18.36328125" bestFit="1" customWidth="1"/>
    <col min="8" max="8" width="10.36328125" bestFit="1" customWidth="1"/>
    <col min="9" max="9" width="20.36328125" bestFit="1" customWidth="1"/>
  </cols>
  <sheetData>
    <row r="1" spans="1:9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9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2161</v>
      </c>
      <c r="F2" t="s">
        <v>387</v>
      </c>
      <c r="G2" t="s">
        <v>3514</v>
      </c>
      <c r="H2" t="s">
        <v>3515</v>
      </c>
      <c r="I2" t="s">
        <v>3516</v>
      </c>
    </row>
    <row r="3" spans="1:9" x14ac:dyDescent="0.35">
      <c r="D3" t="s">
        <v>3544</v>
      </c>
      <c r="E3" t="s">
        <v>1322</v>
      </c>
      <c r="F3" t="s">
        <v>3517</v>
      </c>
      <c r="G3">
        <v>3</v>
      </c>
      <c r="H3" t="s">
        <v>1322</v>
      </c>
      <c r="I3" t="s">
        <v>3518</v>
      </c>
    </row>
    <row r="4" spans="1:9" x14ac:dyDescent="0.35">
      <c r="B4" s="47">
        <v>43165</v>
      </c>
      <c r="E4" t="s">
        <v>3519</v>
      </c>
      <c r="F4" t="s">
        <v>3520</v>
      </c>
      <c r="G4">
        <v>3</v>
      </c>
      <c r="H4" t="s">
        <v>3519</v>
      </c>
      <c r="I4" t="s">
        <v>3521</v>
      </c>
    </row>
    <row r="5" spans="1:9" x14ac:dyDescent="0.35">
      <c r="B5" s="47">
        <v>43165</v>
      </c>
      <c r="E5" t="s">
        <v>3522</v>
      </c>
      <c r="F5" t="s">
        <v>3523</v>
      </c>
      <c r="G5">
        <v>3</v>
      </c>
      <c r="H5" t="s">
        <v>3522</v>
      </c>
      <c r="I5" t="s">
        <v>3524</v>
      </c>
    </row>
    <row r="6" spans="1:9" x14ac:dyDescent="0.35">
      <c r="B6" s="47">
        <v>43165</v>
      </c>
      <c r="E6" t="s">
        <v>53</v>
      </c>
      <c r="F6" t="s">
        <v>3525</v>
      </c>
      <c r="G6">
        <v>3</v>
      </c>
      <c r="H6" t="s">
        <v>53</v>
      </c>
      <c r="I6" t="s">
        <v>3526</v>
      </c>
    </row>
    <row r="7" spans="1:9" x14ac:dyDescent="0.35">
      <c r="B7" s="47">
        <v>43165</v>
      </c>
      <c r="E7" t="s">
        <v>1335</v>
      </c>
      <c r="F7" t="s">
        <v>3527</v>
      </c>
      <c r="G7">
        <v>3</v>
      </c>
      <c r="H7" t="s">
        <v>1335</v>
      </c>
      <c r="I7" t="s">
        <v>3528</v>
      </c>
    </row>
    <row r="8" spans="1:9" x14ac:dyDescent="0.35">
      <c r="B8" s="47">
        <v>43165</v>
      </c>
      <c r="E8" t="s">
        <v>1345</v>
      </c>
      <c r="F8" t="s">
        <v>3529</v>
      </c>
      <c r="G8">
        <v>3</v>
      </c>
      <c r="H8" t="s">
        <v>1345</v>
      </c>
      <c r="I8" t="s">
        <v>3530</v>
      </c>
    </row>
    <row r="9" spans="1:9" x14ac:dyDescent="0.35">
      <c r="B9" s="47">
        <v>43165</v>
      </c>
      <c r="E9" t="s">
        <v>1685</v>
      </c>
      <c r="F9" t="s">
        <v>3531</v>
      </c>
      <c r="G9">
        <v>3</v>
      </c>
      <c r="H9" t="s">
        <v>1685</v>
      </c>
      <c r="I9" t="s">
        <v>3532</v>
      </c>
    </row>
    <row r="10" spans="1:9" x14ac:dyDescent="0.35">
      <c r="B10" s="47">
        <v>43165</v>
      </c>
      <c r="E10" t="s">
        <v>3533</v>
      </c>
      <c r="F10" t="s">
        <v>3534</v>
      </c>
      <c r="G10">
        <v>3</v>
      </c>
      <c r="H10" t="s">
        <v>1718</v>
      </c>
      <c r="I10" t="s">
        <v>3535</v>
      </c>
    </row>
    <row r="11" spans="1:9" x14ac:dyDescent="0.35">
      <c r="A11" s="5">
        <v>43243</v>
      </c>
      <c r="B11" s="47">
        <v>43165</v>
      </c>
      <c r="D11" t="s">
        <v>10588</v>
      </c>
      <c r="E11" t="s">
        <v>2218</v>
      </c>
      <c r="F11" t="s">
        <v>3536</v>
      </c>
      <c r="G11">
        <v>3</v>
      </c>
      <c r="H11" t="s">
        <v>2218</v>
      </c>
      <c r="I11" t="s">
        <v>3537</v>
      </c>
    </row>
    <row r="12" spans="1:9" x14ac:dyDescent="0.35">
      <c r="B12" s="47">
        <v>43165</v>
      </c>
      <c r="E12" t="s">
        <v>3538</v>
      </c>
      <c r="F12" t="s">
        <v>3539</v>
      </c>
      <c r="G12">
        <v>3</v>
      </c>
      <c r="H12" t="s">
        <v>3538</v>
      </c>
      <c r="I12" t="s">
        <v>3540</v>
      </c>
    </row>
    <row r="13" spans="1:9" x14ac:dyDescent="0.35">
      <c r="B13" s="47">
        <v>43165</v>
      </c>
      <c r="E13" t="s">
        <v>3541</v>
      </c>
      <c r="F13" t="s">
        <v>3542</v>
      </c>
      <c r="G13">
        <v>3</v>
      </c>
      <c r="H13" t="s">
        <v>3541</v>
      </c>
      <c r="I13" t="s">
        <v>3543</v>
      </c>
    </row>
    <row r="14" spans="1:9" x14ac:dyDescent="0.35">
      <c r="A14" s="5">
        <v>43115</v>
      </c>
      <c r="B14" s="5">
        <v>43165</v>
      </c>
      <c r="D14" t="s">
        <v>3547</v>
      </c>
      <c r="E14" t="s">
        <v>1804</v>
      </c>
      <c r="F14" t="s">
        <v>3545</v>
      </c>
      <c r="G14">
        <v>2</v>
      </c>
      <c r="H14" t="s">
        <v>1804</v>
      </c>
      <c r="I14" t="s">
        <v>3546</v>
      </c>
    </row>
  </sheetData>
  <autoFilter ref="A2:I2" xr:uid="{00000000-0009-0000-0000-00001E000000}"/>
  <dataValidations count="1">
    <dataValidation type="list" allowBlank="1" showInputMessage="1" showErrorMessage="1" sqref="D1" xr:uid="{00000000-0002-0000-1E00-000000000000}">
      <formula1>Sites</formula1>
    </dataValidation>
  </dataValidations>
  <hyperlinks>
    <hyperlink ref="B1" location="Index!A1" display="Go To Index" xr:uid="{00000000-0004-0000-1E00-000000000000}"/>
  </hyperlinks>
  <pageMargins left="0.7" right="0.7" top="0.75" bottom="0.75" header="0.3" footer="0.3"/>
  <customProperties>
    <customPr name="QAA_DRILLPATH_NODE_ID" r:id="rId1"/>
  </customPropertie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9"/>
  <dimension ref="A1:F8"/>
  <sheetViews>
    <sheetView workbookViewId="0">
      <pane ySplit="2" topLeftCell="A3" activePane="bottomLeft" state="frozen"/>
      <selection pane="bottomLeft" activeCell="B1" sqref="B1"/>
    </sheetView>
  </sheetViews>
  <sheetFormatPr defaultColWidth="8.6328125"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453125" bestFit="1" customWidth="1"/>
    <col min="6" max="6" width="37.5429687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</row>
    <row r="3" spans="1:6" x14ac:dyDescent="0.35">
      <c r="B3" s="5">
        <v>43165</v>
      </c>
      <c r="E3" t="s">
        <v>3100</v>
      </c>
      <c r="F3" t="s">
        <v>3101</v>
      </c>
    </row>
    <row r="4" spans="1:6" x14ac:dyDescent="0.35">
      <c r="B4" s="47">
        <v>43165</v>
      </c>
      <c r="E4" t="s">
        <v>3102</v>
      </c>
      <c r="F4" t="s">
        <v>3103</v>
      </c>
    </row>
    <row r="5" spans="1:6" x14ac:dyDescent="0.35">
      <c r="B5" s="47">
        <v>43165</v>
      </c>
      <c r="E5" t="s">
        <v>3104</v>
      </c>
      <c r="F5" t="s">
        <v>3105</v>
      </c>
    </row>
    <row r="6" spans="1:6" x14ac:dyDescent="0.35">
      <c r="B6" s="47">
        <v>43165</v>
      </c>
      <c r="E6" t="s">
        <v>3106</v>
      </c>
      <c r="F6" t="s">
        <v>3107</v>
      </c>
    </row>
    <row r="7" spans="1:6" x14ac:dyDescent="0.35">
      <c r="B7" s="47">
        <v>43165</v>
      </c>
      <c r="E7" t="s">
        <v>3108</v>
      </c>
      <c r="F7" t="s">
        <v>3109</v>
      </c>
    </row>
    <row r="8" spans="1:6" x14ac:dyDescent="0.35">
      <c r="B8" s="47">
        <v>43165</v>
      </c>
      <c r="E8" t="s">
        <v>3110</v>
      </c>
      <c r="F8" t="s">
        <v>3111</v>
      </c>
    </row>
  </sheetData>
  <autoFilter ref="A2:F2" xr:uid="{00000000-0009-0000-0000-00001F000000}"/>
  <dataValidations count="1">
    <dataValidation type="list" allowBlank="1" showInputMessage="1" showErrorMessage="1" sqref="D1" xr:uid="{00000000-0002-0000-1F00-000000000000}">
      <formula1>Sites</formula1>
    </dataValidation>
  </dataValidations>
  <hyperlinks>
    <hyperlink ref="B1" location="Index!A1" display="Go To Index" xr:uid="{00000000-0004-0000-1F00-000000000000}"/>
  </hyperlinks>
  <pageMargins left="0.7" right="0.7" top="0.75" bottom="0.75" header="0.3" footer="0.3"/>
  <customProperties>
    <customPr name="QAA_DRILLPATH_NODE_ID" r:id="rId1"/>
  </customPropertie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246"/>
  <dimension ref="A1:H3"/>
  <sheetViews>
    <sheetView workbookViewId="0">
      <pane ySplit="2" topLeftCell="A3" activePane="bottomLeft" state="frozen"/>
      <selection pane="bottomLef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9.453125" style="47" bestFit="1" customWidth="1"/>
    <col min="4" max="4" width="13" style="46" bestFit="1" customWidth="1"/>
    <col min="5" max="5" width="12.08984375" style="46" bestFit="1" customWidth="1"/>
    <col min="6" max="6" width="41.453125" style="46" bestFit="1" customWidth="1"/>
    <col min="7" max="7" width="9.6328125" style="46" bestFit="1" customWidth="1"/>
    <col min="8" max="8" width="14.08984375" style="46" bestFit="1" customWidth="1"/>
    <col min="9" max="16384" width="8.90625" style="46"/>
  </cols>
  <sheetData>
    <row r="1" spans="1:8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8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8721</v>
      </c>
      <c r="F2" s="46" t="s">
        <v>8722</v>
      </c>
      <c r="G2" s="46" t="s">
        <v>8723</v>
      </c>
      <c r="H2" s="46" t="s">
        <v>8724</v>
      </c>
    </row>
    <row r="3" spans="1:8" x14ac:dyDescent="0.35">
      <c r="A3" s="47">
        <v>43166</v>
      </c>
      <c r="C3" s="47">
        <v>43250</v>
      </c>
      <c r="D3" s="46" t="s">
        <v>9773</v>
      </c>
      <c r="E3" s="46" t="s">
        <v>8725</v>
      </c>
      <c r="F3" s="57" t="s">
        <v>8726</v>
      </c>
    </row>
  </sheetData>
  <autoFilter ref="A2:H2" xr:uid="{00000000-0009-0000-0000-000020000000}"/>
  <dataValidations count="1">
    <dataValidation type="list" allowBlank="1" showInputMessage="1" showErrorMessage="1" sqref="D1" xr:uid="{00000000-0002-0000-2000-000000000000}">
      <formula1>Sites</formula1>
    </dataValidation>
  </dataValidations>
  <hyperlinks>
    <hyperlink ref="B1" location="Index!A1" display="Go To Index" xr:uid="{00000000-0004-0000-2000-000000000000}"/>
    <hyperlink ref="F3" r:id="rId1" xr:uid="{00000000-0004-0000-2000-000001000000}"/>
  </hyperlinks>
  <pageMargins left="0.7" right="0.7" top="0.75" bottom="0.75" header="0.3" footer="0.3"/>
  <customProperties>
    <customPr name="QAA_DRILLPATH_NODE_ID" r:id="rId2"/>
  </customPropertie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247"/>
  <dimension ref="A1:R21"/>
  <sheetViews>
    <sheetView workbookViewId="0">
      <pane ySplit="2" topLeftCell="A3" activePane="bottomLeft" state="frozen"/>
      <selection pane="bottomLef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10.54296875" style="47" bestFit="1" customWidth="1"/>
    <col min="4" max="4" width="9.36328125" style="46" bestFit="1" customWidth="1"/>
    <col min="5" max="5" width="12.08984375" style="46" bestFit="1" customWidth="1"/>
    <col min="6" max="6" width="11.90625" style="46" bestFit="1" customWidth="1"/>
    <col min="7" max="7" width="12.36328125" style="46" bestFit="1" customWidth="1"/>
    <col min="8" max="8" width="14" style="46" bestFit="1" customWidth="1"/>
    <col min="9" max="9" width="14.6328125" style="46" bestFit="1" customWidth="1"/>
    <col min="10" max="10" width="14.453125" style="46" bestFit="1" customWidth="1"/>
    <col min="11" max="11" width="13.08984375" style="46" bestFit="1" customWidth="1"/>
    <col min="12" max="12" width="10.54296875" style="46" bestFit="1" customWidth="1"/>
    <col min="13" max="16" width="12.6328125" style="46" bestFit="1" customWidth="1"/>
    <col min="17" max="17" width="20.08984375" style="46" bestFit="1" customWidth="1"/>
    <col min="18" max="18" width="23.6328125" style="46" bestFit="1" customWidth="1"/>
    <col min="19" max="16384" width="8.90625" style="46"/>
  </cols>
  <sheetData>
    <row r="1" spans="1:18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8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8721</v>
      </c>
      <c r="F2" s="46" t="s">
        <v>3548</v>
      </c>
      <c r="G2" s="46" t="s">
        <v>8727</v>
      </c>
      <c r="H2" s="46" t="s">
        <v>8728</v>
      </c>
      <c r="I2" s="46" t="s">
        <v>8729</v>
      </c>
      <c r="J2" s="46" t="s">
        <v>8730</v>
      </c>
      <c r="K2" s="46" t="s">
        <v>8731</v>
      </c>
      <c r="L2" s="46" t="s">
        <v>8732</v>
      </c>
      <c r="M2" s="46" t="s">
        <v>61</v>
      </c>
      <c r="N2" s="46" t="s">
        <v>62</v>
      </c>
      <c r="O2" s="46" t="s">
        <v>63</v>
      </c>
      <c r="P2" s="46" t="s">
        <v>64</v>
      </c>
      <c r="Q2" s="46" t="s">
        <v>8733</v>
      </c>
      <c r="R2" s="46" t="s">
        <v>8734</v>
      </c>
    </row>
    <row r="3" spans="1:18" x14ac:dyDescent="0.35">
      <c r="A3" s="47">
        <v>43166</v>
      </c>
      <c r="C3" s="47">
        <v>43250</v>
      </c>
      <c r="D3" s="46" t="s">
        <v>9773</v>
      </c>
      <c r="E3" s="46" t="s">
        <v>8725</v>
      </c>
      <c r="F3" s="46" t="s">
        <v>3569</v>
      </c>
      <c r="I3" s="46" t="s">
        <v>8735</v>
      </c>
      <c r="K3" s="46">
        <v>0</v>
      </c>
      <c r="Q3" s="46">
        <v>0</v>
      </c>
    </row>
    <row r="4" spans="1:18" x14ac:dyDescent="0.35">
      <c r="C4" s="47">
        <v>43418</v>
      </c>
      <c r="E4" s="46" t="s">
        <v>11685</v>
      </c>
      <c r="F4" s="46" t="s">
        <v>11593</v>
      </c>
      <c r="I4" s="46" t="s">
        <v>8735</v>
      </c>
      <c r="K4" s="46">
        <v>0</v>
      </c>
      <c r="Q4" s="46">
        <v>0</v>
      </c>
    </row>
    <row r="5" spans="1:18" x14ac:dyDescent="0.35">
      <c r="C5" s="47">
        <v>43418</v>
      </c>
      <c r="E5" s="46" t="s">
        <v>11685</v>
      </c>
      <c r="F5" s="46" t="s">
        <v>11589</v>
      </c>
      <c r="I5" s="46" t="s">
        <v>8735</v>
      </c>
      <c r="K5" s="46">
        <v>0</v>
      </c>
      <c r="Q5" s="46">
        <v>0</v>
      </c>
    </row>
    <row r="6" spans="1:18" x14ac:dyDescent="0.35">
      <c r="C6" s="47">
        <v>43418</v>
      </c>
      <c r="E6" s="46" t="s">
        <v>11685</v>
      </c>
      <c r="F6" s="46" t="s">
        <v>11592</v>
      </c>
      <c r="I6" s="46" t="s">
        <v>8735</v>
      </c>
      <c r="K6" s="46">
        <v>0</v>
      </c>
      <c r="Q6" s="46">
        <v>0</v>
      </c>
    </row>
    <row r="7" spans="1:18" x14ac:dyDescent="0.35">
      <c r="C7" s="47">
        <v>43418</v>
      </c>
      <c r="E7" s="46" t="s">
        <v>11685</v>
      </c>
      <c r="F7" s="46" t="s">
        <v>11596</v>
      </c>
      <c r="I7" s="46" t="s">
        <v>8735</v>
      </c>
      <c r="K7" s="46">
        <v>0</v>
      </c>
      <c r="Q7" s="46">
        <v>0</v>
      </c>
    </row>
    <row r="8" spans="1:18" x14ac:dyDescent="0.35">
      <c r="C8" s="47">
        <v>43418</v>
      </c>
      <c r="E8" s="46" t="s">
        <v>11685</v>
      </c>
      <c r="F8" s="46" t="s">
        <v>11597</v>
      </c>
      <c r="I8" s="46" t="s">
        <v>8735</v>
      </c>
      <c r="K8" s="46">
        <v>0</v>
      </c>
      <c r="Q8" s="46">
        <v>0</v>
      </c>
    </row>
    <row r="9" spans="1:18" x14ac:dyDescent="0.35">
      <c r="C9" s="47">
        <v>43418</v>
      </c>
      <c r="E9" s="46" t="s">
        <v>11685</v>
      </c>
      <c r="F9" s="46" t="s">
        <v>11598</v>
      </c>
      <c r="I9" s="46" t="s">
        <v>8735</v>
      </c>
      <c r="K9" s="46">
        <v>0</v>
      </c>
      <c r="Q9" s="46">
        <v>0</v>
      </c>
    </row>
    <row r="10" spans="1:18" x14ac:dyDescent="0.35">
      <c r="C10" s="47">
        <v>43418</v>
      </c>
      <c r="E10" s="46" t="s">
        <v>11685</v>
      </c>
      <c r="F10" s="46" t="s">
        <v>11591</v>
      </c>
      <c r="I10" s="46" t="s">
        <v>8735</v>
      </c>
      <c r="K10" s="46">
        <v>0</v>
      </c>
      <c r="Q10" s="46">
        <v>0</v>
      </c>
    </row>
    <row r="11" spans="1:18" x14ac:dyDescent="0.35">
      <c r="C11" s="47">
        <v>43418</v>
      </c>
      <c r="E11" s="46" t="s">
        <v>11685</v>
      </c>
      <c r="F11" s="46" t="s">
        <v>11594</v>
      </c>
      <c r="I11" s="46" t="s">
        <v>8735</v>
      </c>
      <c r="K11" s="46">
        <v>0</v>
      </c>
      <c r="Q11" s="46">
        <v>0</v>
      </c>
    </row>
    <row r="12" spans="1:18" x14ac:dyDescent="0.35">
      <c r="C12" s="47">
        <v>43418</v>
      </c>
      <c r="E12" s="46" t="s">
        <v>11685</v>
      </c>
      <c r="F12" s="46" t="s">
        <v>11595</v>
      </c>
      <c r="I12" s="46" t="s">
        <v>8735</v>
      </c>
      <c r="K12" s="46">
        <v>0</v>
      </c>
      <c r="Q12" s="46">
        <v>0</v>
      </c>
    </row>
    <row r="13" spans="1:18" x14ac:dyDescent="0.35">
      <c r="C13" s="47">
        <v>43418</v>
      </c>
      <c r="E13" s="46" t="s">
        <v>11685</v>
      </c>
      <c r="F13" s="46" t="s">
        <v>11584</v>
      </c>
      <c r="I13" s="46" t="s">
        <v>8735</v>
      </c>
      <c r="K13" s="46">
        <v>0</v>
      </c>
      <c r="Q13" s="46">
        <v>0</v>
      </c>
    </row>
    <row r="14" spans="1:18" x14ac:dyDescent="0.35">
      <c r="C14" s="47">
        <v>43418</v>
      </c>
      <c r="E14" s="46" t="s">
        <v>11685</v>
      </c>
      <c r="F14" s="46" t="s">
        <v>11585</v>
      </c>
      <c r="I14" s="46" t="s">
        <v>8735</v>
      </c>
      <c r="K14" s="46">
        <v>0</v>
      </c>
      <c r="Q14" s="46">
        <v>0</v>
      </c>
    </row>
    <row r="15" spans="1:18" x14ac:dyDescent="0.35">
      <c r="C15" s="47">
        <v>43418</v>
      </c>
      <c r="E15" s="46" t="s">
        <v>11685</v>
      </c>
      <c r="F15" s="46" t="s">
        <v>11586</v>
      </c>
      <c r="I15" s="46" t="s">
        <v>8735</v>
      </c>
      <c r="K15" s="46">
        <v>0</v>
      </c>
      <c r="Q15" s="46">
        <v>0</v>
      </c>
    </row>
    <row r="16" spans="1:18" x14ac:dyDescent="0.35">
      <c r="C16" s="47">
        <v>43418</v>
      </c>
      <c r="E16" s="46" t="s">
        <v>11685</v>
      </c>
      <c r="F16" s="46" t="s">
        <v>11587</v>
      </c>
      <c r="I16" s="46" t="s">
        <v>8735</v>
      </c>
      <c r="K16" s="46">
        <v>0</v>
      </c>
      <c r="Q16" s="46">
        <v>0</v>
      </c>
    </row>
    <row r="17" spans="3:17" x14ac:dyDescent="0.35">
      <c r="C17" s="47">
        <v>43418</v>
      </c>
      <c r="E17" s="46" t="s">
        <v>11685</v>
      </c>
      <c r="F17" s="46" t="s">
        <v>11588</v>
      </c>
      <c r="I17" s="46" t="s">
        <v>8735</v>
      </c>
      <c r="K17" s="46">
        <v>0</v>
      </c>
      <c r="Q17" s="46">
        <v>0</v>
      </c>
    </row>
    <row r="18" spans="3:17" x14ac:dyDescent="0.35">
      <c r="C18" s="47">
        <v>43418</v>
      </c>
      <c r="E18" s="46" t="s">
        <v>11685</v>
      </c>
      <c r="F18" s="46" t="s">
        <v>11599</v>
      </c>
      <c r="I18" s="46" t="s">
        <v>8735</v>
      </c>
      <c r="K18" s="46">
        <v>0</v>
      </c>
      <c r="Q18" s="46">
        <v>0</v>
      </c>
    </row>
    <row r="19" spans="3:17" x14ac:dyDescent="0.35">
      <c r="C19" s="47">
        <v>43418</v>
      </c>
      <c r="E19" s="46" t="s">
        <v>11685</v>
      </c>
      <c r="F19" s="46" t="s">
        <v>11600</v>
      </c>
      <c r="I19" s="46" t="s">
        <v>8735</v>
      </c>
      <c r="K19" s="46">
        <v>0</v>
      </c>
      <c r="Q19" s="46">
        <v>0</v>
      </c>
    </row>
    <row r="20" spans="3:17" x14ac:dyDescent="0.35">
      <c r="C20" s="47">
        <v>43418</v>
      </c>
      <c r="E20" s="46" t="s">
        <v>11685</v>
      </c>
      <c r="F20" s="46" t="s">
        <v>11601</v>
      </c>
      <c r="I20" s="46" t="s">
        <v>8735</v>
      </c>
      <c r="K20" s="46">
        <v>0</v>
      </c>
      <c r="Q20" s="46">
        <v>0</v>
      </c>
    </row>
    <row r="21" spans="3:17" x14ac:dyDescent="0.35">
      <c r="C21" s="47">
        <v>43418</v>
      </c>
      <c r="E21" s="46" t="s">
        <v>11685</v>
      </c>
      <c r="F21" s="46" t="s">
        <v>11602</v>
      </c>
      <c r="I21" s="46" t="s">
        <v>8735</v>
      </c>
      <c r="K21" s="46">
        <v>0</v>
      </c>
      <c r="Q21" s="46">
        <v>0</v>
      </c>
    </row>
  </sheetData>
  <autoFilter ref="A2:R2" xr:uid="{00000000-0009-0000-0000-000021000000}"/>
  <dataValidations count="1">
    <dataValidation type="list" allowBlank="1" showInputMessage="1" showErrorMessage="1" sqref="D1" xr:uid="{00000000-0002-0000-2100-000000000000}">
      <formula1>Sites</formula1>
    </dataValidation>
  </dataValidations>
  <hyperlinks>
    <hyperlink ref="B1" location="Index!A1" display="Go To Index" xr:uid="{00000000-0004-0000-2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40"/>
  <dimension ref="A1:Z34"/>
  <sheetViews>
    <sheetView workbookViewId="0">
      <pane xSplit="7" ySplit="2" topLeftCell="R12" activePane="bottomRight" state="frozen"/>
      <selection pane="topRight" activeCell="H1" sqref="H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9.453125" style="5" bestFit="1" customWidth="1"/>
    <col min="4" max="4" width="14.36328125" bestFit="1" customWidth="1"/>
    <col min="5" max="5" width="9.6328125" bestFit="1" customWidth="1"/>
    <col min="6" max="6" width="14" bestFit="1" customWidth="1"/>
    <col min="7" max="7" width="53.453125" bestFit="1" customWidth="1"/>
    <col min="8" max="8" width="18.90625" bestFit="1" customWidth="1"/>
    <col min="9" max="9" width="12" bestFit="1" customWidth="1"/>
    <col min="10" max="10" width="30.36328125" bestFit="1" customWidth="1"/>
    <col min="11" max="13" width="17" bestFit="1" customWidth="1"/>
    <col min="14" max="14" width="19.90625" bestFit="1" customWidth="1"/>
    <col min="15" max="15" width="8.36328125" bestFit="1" customWidth="1"/>
    <col min="16" max="16" width="18.08984375" bestFit="1" customWidth="1"/>
    <col min="17" max="17" width="18.36328125" bestFit="1" customWidth="1"/>
    <col min="18" max="18" width="10.90625" bestFit="1" customWidth="1"/>
    <col min="19" max="19" width="24" bestFit="1" customWidth="1"/>
    <col min="20" max="20" width="14.90625" bestFit="1" customWidth="1"/>
    <col min="21" max="21" width="15.6328125" style="43" bestFit="1" customWidth="1"/>
    <col min="22" max="22" width="11.90625" style="43" bestFit="1" customWidth="1"/>
    <col min="23" max="23" width="9" style="43" bestFit="1" customWidth="1"/>
    <col min="24" max="24" width="18.54296875" bestFit="1" customWidth="1"/>
  </cols>
  <sheetData>
    <row r="1" spans="1:24" x14ac:dyDescent="0.35">
      <c r="A1" s="5" t="s">
        <v>348</v>
      </c>
      <c r="B1" s="26" t="s">
        <v>50</v>
      </c>
      <c r="C1" s="5" t="s">
        <v>350</v>
      </c>
      <c r="D1" s="6" t="s">
        <v>351</v>
      </c>
      <c r="R1" t="s">
        <v>11561</v>
      </c>
    </row>
    <row r="2" spans="1:24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3548</v>
      </c>
      <c r="F2" t="s">
        <v>3549</v>
      </c>
      <c r="G2" t="s">
        <v>3550</v>
      </c>
      <c r="H2" t="s">
        <v>3551</v>
      </c>
      <c r="I2" t="s">
        <v>3552</v>
      </c>
      <c r="J2" t="s">
        <v>3553</v>
      </c>
      <c r="K2" t="s">
        <v>3554</v>
      </c>
      <c r="L2" t="s">
        <v>3555</v>
      </c>
      <c r="M2" t="s">
        <v>3556</v>
      </c>
      <c r="N2" t="s">
        <v>387</v>
      </c>
      <c r="O2" t="s">
        <v>1936</v>
      </c>
      <c r="P2" t="s">
        <v>3557</v>
      </c>
      <c r="Q2" t="s">
        <v>3558</v>
      </c>
      <c r="R2" t="s">
        <v>3559</v>
      </c>
      <c r="S2" t="s">
        <v>3560</v>
      </c>
      <c r="T2" t="s">
        <v>3561</v>
      </c>
      <c r="U2" s="43" t="s">
        <v>3562</v>
      </c>
      <c r="V2" s="43" t="s">
        <v>3563</v>
      </c>
      <c r="W2" s="43" t="s">
        <v>3564</v>
      </c>
      <c r="X2" t="s">
        <v>3565</v>
      </c>
    </row>
    <row r="3" spans="1:24" x14ac:dyDescent="0.35">
      <c r="E3" t="s">
        <v>3566</v>
      </c>
      <c r="F3">
        <v>0</v>
      </c>
      <c r="G3" t="s">
        <v>3567</v>
      </c>
      <c r="H3">
        <v>1028907397</v>
      </c>
      <c r="I3">
        <v>110303</v>
      </c>
      <c r="M3" t="s">
        <v>52</v>
      </c>
      <c r="N3" s="46" t="str">
        <f>VLOOKUP($I3,'ALL-Chart of Accounts'!$E:$F,2,0)</f>
        <v>SAN USD - PNC AR ZBA</v>
      </c>
      <c r="O3" t="s">
        <v>2126</v>
      </c>
      <c r="P3" t="s">
        <v>2127</v>
      </c>
      <c r="Q3">
        <v>43000096</v>
      </c>
      <c r="S3" t="s">
        <v>3568</v>
      </c>
      <c r="U3" s="43">
        <v>0</v>
      </c>
      <c r="V3" s="43">
        <v>0</v>
      </c>
      <c r="W3" s="43">
        <v>0</v>
      </c>
    </row>
    <row r="4" spans="1:24" x14ac:dyDescent="0.35">
      <c r="E4" t="s">
        <v>3573</v>
      </c>
      <c r="F4">
        <v>0</v>
      </c>
      <c r="G4" t="s">
        <v>3574</v>
      </c>
      <c r="H4">
        <v>1029008932</v>
      </c>
      <c r="I4">
        <v>110305</v>
      </c>
      <c r="M4" t="s">
        <v>52</v>
      </c>
      <c r="N4" s="46" t="str">
        <f>VLOOKUP($I4,'ALL-Chart of Accounts'!$E:$F,2,0)</f>
        <v>KIN USD - PNC AR ZBA</v>
      </c>
      <c r="O4" t="s">
        <v>2126</v>
      </c>
      <c r="P4" t="s">
        <v>2127</v>
      </c>
      <c r="Q4">
        <v>43000096</v>
      </c>
      <c r="S4" t="s">
        <v>3568</v>
      </c>
      <c r="U4" s="43">
        <v>0</v>
      </c>
      <c r="V4" s="43">
        <v>0</v>
      </c>
      <c r="W4" s="43">
        <v>0</v>
      </c>
    </row>
    <row r="5" spans="1:24" x14ac:dyDescent="0.35">
      <c r="A5" s="47">
        <v>43301</v>
      </c>
      <c r="B5" s="5">
        <v>43172</v>
      </c>
      <c r="C5" s="5">
        <v>43250</v>
      </c>
      <c r="D5" t="s">
        <v>9824</v>
      </c>
      <c r="E5" t="s">
        <v>3569</v>
      </c>
      <c r="F5">
        <v>0</v>
      </c>
      <c r="G5" t="s">
        <v>3570</v>
      </c>
      <c r="H5">
        <v>9675451729</v>
      </c>
      <c r="I5">
        <v>110302</v>
      </c>
      <c r="M5" t="s">
        <v>51</v>
      </c>
      <c r="N5" s="46" t="str">
        <f>VLOOKUP($I5,'ALL-Chart of Accounts'!$E:$F,2,0)</f>
        <v>CORP USD  - WF AP ZBA</v>
      </c>
      <c r="O5" t="s">
        <v>2126</v>
      </c>
      <c r="P5" t="s">
        <v>2127</v>
      </c>
      <c r="Q5" s="46">
        <v>41203824</v>
      </c>
      <c r="S5" t="s">
        <v>3568</v>
      </c>
      <c r="T5">
        <v>7911650317</v>
      </c>
      <c r="U5" s="43">
        <v>0</v>
      </c>
      <c r="V5" s="43">
        <v>0</v>
      </c>
      <c r="W5" s="43">
        <v>0</v>
      </c>
    </row>
    <row r="6" spans="1:24" x14ac:dyDescent="0.35">
      <c r="A6" s="47">
        <v>43301</v>
      </c>
      <c r="B6" s="5">
        <v>43172</v>
      </c>
      <c r="D6" t="s">
        <v>9824</v>
      </c>
      <c r="E6" t="s">
        <v>3571</v>
      </c>
      <c r="F6">
        <v>0</v>
      </c>
      <c r="G6" t="s">
        <v>3572</v>
      </c>
      <c r="H6">
        <v>1029162251</v>
      </c>
      <c r="I6">
        <v>110301</v>
      </c>
      <c r="M6" t="s">
        <v>51</v>
      </c>
      <c r="N6" s="46" t="str">
        <f>VLOOKUP($I6,'ALL-Chart of Accounts'!$E:$F,2,0)</f>
        <v>CORP USD - PNC AR ZBA</v>
      </c>
      <c r="O6" t="s">
        <v>2126</v>
      </c>
      <c r="P6" t="s">
        <v>2127</v>
      </c>
      <c r="Q6">
        <v>43000096</v>
      </c>
      <c r="S6" t="s">
        <v>3568</v>
      </c>
      <c r="U6" s="43">
        <v>0</v>
      </c>
      <c r="V6" s="43">
        <v>0</v>
      </c>
      <c r="W6" s="43">
        <v>0</v>
      </c>
    </row>
    <row r="7" spans="1:24" x14ac:dyDescent="0.35">
      <c r="A7" s="5">
        <v>43301</v>
      </c>
      <c r="B7" s="5">
        <v>43208</v>
      </c>
      <c r="E7" s="46" t="s">
        <v>9880</v>
      </c>
      <c r="F7" s="46">
        <v>0</v>
      </c>
      <c r="G7" s="46" t="s">
        <v>9887</v>
      </c>
      <c r="H7" s="46">
        <v>1028907442</v>
      </c>
      <c r="I7" s="46">
        <v>110307</v>
      </c>
      <c r="J7" s="46"/>
      <c r="K7" s="46"/>
      <c r="L7" s="46"/>
      <c r="M7" s="46" t="s">
        <v>1470</v>
      </c>
      <c r="N7" s="46" t="str">
        <f>VLOOKUP($I7,'ALL-Chart of Accounts'!$E:$F,2,0)</f>
        <v>CHA USD - PNC AR ZBA</v>
      </c>
      <c r="O7" s="46" t="s">
        <v>2126</v>
      </c>
      <c r="P7" s="46" t="s">
        <v>2127</v>
      </c>
      <c r="Q7" s="46">
        <v>43000096</v>
      </c>
      <c r="R7" s="46"/>
      <c r="S7" s="46" t="s">
        <v>3568</v>
      </c>
      <c r="T7" s="46"/>
      <c r="U7" s="43">
        <v>0</v>
      </c>
      <c r="V7" s="43">
        <v>0</v>
      </c>
      <c r="W7" s="43">
        <v>0</v>
      </c>
      <c r="X7" s="46"/>
    </row>
    <row r="8" spans="1:24" s="46" customFormat="1" x14ac:dyDescent="0.35">
      <c r="A8" s="47"/>
      <c r="B8" s="47"/>
      <c r="C8" s="47"/>
      <c r="D8" s="44" t="s">
        <v>11110</v>
      </c>
      <c r="U8" s="43"/>
      <c r="V8" s="43"/>
      <c r="W8" s="43"/>
    </row>
    <row r="9" spans="1:24" x14ac:dyDescent="0.35">
      <c r="C9" s="5">
        <v>43290</v>
      </c>
      <c r="D9" t="s">
        <v>11040</v>
      </c>
      <c r="E9" t="s">
        <v>10883</v>
      </c>
      <c r="F9">
        <v>0</v>
      </c>
      <c r="G9" t="s">
        <v>10884</v>
      </c>
      <c r="H9" t="s">
        <v>10885</v>
      </c>
      <c r="I9">
        <f>'ALL-Chart of Accounts'!E30</f>
        <v>112012</v>
      </c>
      <c r="M9" t="s">
        <v>52</v>
      </c>
      <c r="N9" t="str">
        <f>VLOOKUP($I9,'ALL-Chart of Accounts'!$E:$F,2,0)</f>
        <v>CORP USD - WF Tax Accounting</v>
      </c>
      <c r="O9" t="s">
        <v>2026</v>
      </c>
      <c r="U9" s="43">
        <v>0</v>
      </c>
      <c r="V9" s="43">
        <v>0</v>
      </c>
      <c r="W9" s="43">
        <v>0</v>
      </c>
    </row>
    <row r="10" spans="1:24" x14ac:dyDescent="0.35">
      <c r="C10" s="47">
        <v>43290</v>
      </c>
      <c r="D10" s="46" t="s">
        <v>11040</v>
      </c>
      <c r="E10" t="s">
        <v>11030</v>
      </c>
      <c r="F10">
        <v>0</v>
      </c>
      <c r="G10" t="s">
        <v>11031</v>
      </c>
      <c r="H10">
        <v>16942</v>
      </c>
      <c r="I10" s="46">
        <f>'ALL-Chart of Accounts'!E31</f>
        <v>112013</v>
      </c>
      <c r="J10" s="46"/>
      <c r="K10" s="46"/>
      <c r="L10" s="46"/>
      <c r="M10" s="46" t="s">
        <v>52</v>
      </c>
      <c r="N10" s="46" t="str">
        <f>VLOOKUP($I10,'ALL-Chart of Accounts'!$E:$F,2,0)</f>
        <v>CORP EUR - JPMC DUTCH VAT</v>
      </c>
      <c r="O10" s="46" t="s">
        <v>2126</v>
      </c>
      <c r="P10" s="46" t="s">
        <v>2127</v>
      </c>
      <c r="Q10" s="46"/>
      <c r="R10" s="46"/>
      <c r="S10" s="46"/>
      <c r="T10" s="46"/>
      <c r="U10" s="43">
        <v>0</v>
      </c>
      <c r="V10" s="43">
        <v>0</v>
      </c>
      <c r="W10" s="43">
        <v>0</v>
      </c>
      <c r="X10" s="46"/>
    </row>
    <row r="11" spans="1:24" x14ac:dyDescent="0.35">
      <c r="C11" s="47">
        <v>43290</v>
      </c>
      <c r="D11" s="46" t="s">
        <v>11040</v>
      </c>
      <c r="E11" t="s">
        <v>11032</v>
      </c>
      <c r="F11">
        <v>0</v>
      </c>
      <c r="G11" t="s">
        <v>11035</v>
      </c>
      <c r="I11" s="46">
        <f>'ALL-Chart of Accounts'!E32</f>
        <v>112050</v>
      </c>
      <c r="J11" s="46"/>
      <c r="K11" s="46"/>
      <c r="L11" s="46"/>
      <c r="M11" s="46" t="s">
        <v>52</v>
      </c>
      <c r="N11" s="46" t="str">
        <f>VLOOKUP($I11,'ALL-Chart of Accounts'!$E:$F,2,0)</f>
        <v>BAN THB - JPMC TH</v>
      </c>
      <c r="O11" s="46" t="s">
        <v>2043</v>
      </c>
      <c r="P11" s="46"/>
      <c r="Q11" s="46"/>
      <c r="R11" s="46"/>
      <c r="S11" s="46"/>
      <c r="T11" s="46"/>
      <c r="U11" s="43">
        <v>0</v>
      </c>
      <c r="V11" s="43">
        <v>0</v>
      </c>
      <c r="W11" s="43">
        <v>0</v>
      </c>
      <c r="X11" s="46"/>
    </row>
    <row r="12" spans="1:24" x14ac:dyDescent="0.35">
      <c r="C12" s="47">
        <v>43290</v>
      </c>
      <c r="D12" s="46" t="s">
        <v>11040</v>
      </c>
      <c r="E12" t="s">
        <v>11037</v>
      </c>
      <c r="F12">
        <v>0</v>
      </c>
      <c r="G12" t="s">
        <v>11036</v>
      </c>
      <c r="I12" s="46">
        <f>'ALL-Chart of Accounts'!E33</f>
        <v>112051</v>
      </c>
      <c r="J12" s="46"/>
      <c r="K12" s="46"/>
      <c r="L12" s="46"/>
      <c r="M12" s="46" t="s">
        <v>52</v>
      </c>
      <c r="N12" s="46" t="str">
        <f>VLOOKUP($I12,'ALL-Chart of Accounts'!$E:$F,2,0)</f>
        <v>BAN USD - JPMC TH</v>
      </c>
      <c r="O12" s="46" t="s">
        <v>2046</v>
      </c>
      <c r="P12" s="46"/>
      <c r="Q12" s="46"/>
      <c r="R12" s="46"/>
      <c r="S12" s="46"/>
      <c r="T12" s="46"/>
      <c r="U12" s="43">
        <v>0</v>
      </c>
      <c r="V12" s="43">
        <v>0</v>
      </c>
      <c r="W12" s="43">
        <v>0</v>
      </c>
      <c r="X12" s="46"/>
    </row>
    <row r="13" spans="1:24" x14ac:dyDescent="0.35">
      <c r="C13" s="47">
        <v>43290</v>
      </c>
      <c r="D13" s="46" t="s">
        <v>11040</v>
      </c>
      <c r="E13" t="s">
        <v>11033</v>
      </c>
      <c r="F13">
        <v>0</v>
      </c>
      <c r="G13" t="s">
        <v>11038</v>
      </c>
      <c r="I13" s="46">
        <f>'ALL-Chart of Accounts'!E34</f>
        <v>112052</v>
      </c>
      <c r="J13" s="46"/>
      <c r="K13" s="46"/>
      <c r="L13" s="46"/>
      <c r="M13" s="46" t="s">
        <v>52</v>
      </c>
      <c r="N13" s="46" t="str">
        <f>VLOOKUP($I13,'ALL-Chart of Accounts'!$E:$F,2,0)</f>
        <v>BAN EUR - JPMC TH</v>
      </c>
      <c r="O13" s="46" t="s">
        <v>2013</v>
      </c>
      <c r="P13" s="46"/>
      <c r="Q13" s="46"/>
      <c r="R13" s="46"/>
      <c r="S13" s="46"/>
      <c r="T13" s="46"/>
      <c r="U13" s="43">
        <v>0</v>
      </c>
      <c r="V13" s="43">
        <v>0</v>
      </c>
      <c r="W13" s="43">
        <v>0</v>
      </c>
      <c r="X13" s="46"/>
    </row>
    <row r="14" spans="1:24" x14ac:dyDescent="0.35">
      <c r="C14" s="47">
        <v>43290</v>
      </c>
      <c r="D14" s="46" t="s">
        <v>11040</v>
      </c>
      <c r="E14" t="s">
        <v>11034</v>
      </c>
      <c r="F14">
        <v>0</v>
      </c>
      <c r="G14" t="s">
        <v>11039</v>
      </c>
      <c r="I14" s="46">
        <f>'ALL-Chart of Accounts'!E35</f>
        <v>112053</v>
      </c>
      <c r="J14" s="46"/>
      <c r="K14" s="46"/>
      <c r="L14" s="46"/>
      <c r="M14" s="46" t="s">
        <v>52</v>
      </c>
      <c r="N14" s="46" t="str">
        <f>VLOOKUP($I14,'ALL-Chart of Accounts'!$E:$F,2,0)</f>
        <v>Thailand Int'l THB - JPMC TH</v>
      </c>
      <c r="O14" s="46" t="s">
        <v>2084</v>
      </c>
      <c r="P14" s="46"/>
      <c r="Q14" s="46"/>
      <c r="R14" s="46"/>
      <c r="S14" s="46"/>
      <c r="T14" s="46"/>
      <c r="U14" s="43">
        <v>0</v>
      </c>
      <c r="V14" s="43">
        <v>0</v>
      </c>
      <c r="W14" s="43">
        <v>0</v>
      </c>
      <c r="X14" s="46"/>
    </row>
    <row r="15" spans="1:24" x14ac:dyDescent="0.35">
      <c r="D15" s="44" t="s">
        <v>11684</v>
      </c>
      <c r="E15" s="46"/>
      <c r="F15" s="46"/>
      <c r="G15" s="46"/>
      <c r="H15" s="46" t="s">
        <v>3551</v>
      </c>
    </row>
    <row r="16" spans="1:24" s="46" customFormat="1" x14ac:dyDescent="0.35">
      <c r="A16" s="47"/>
      <c r="B16" s="47">
        <v>43468</v>
      </c>
      <c r="C16" s="47"/>
      <c r="E16" s="46" t="s">
        <v>11599</v>
      </c>
      <c r="F16" s="46">
        <v>0</v>
      </c>
      <c r="G16" s="46" t="s">
        <v>11917</v>
      </c>
      <c r="H16" s="45" t="s">
        <v>11612</v>
      </c>
      <c r="I16" s="46">
        <v>112050</v>
      </c>
      <c r="M16" s="46" t="s">
        <v>52</v>
      </c>
      <c r="N16" s="46" t="str">
        <f>VLOOKUP($I16,'ALL-Chart of Accounts'!$E:$F,2,0)</f>
        <v>BAN THB - JPMC TH</v>
      </c>
      <c r="O16" s="46" t="s">
        <v>2112</v>
      </c>
      <c r="P16" s="46" t="str">
        <f>VLOOKUP(O16,'ALL-Currency Codes'!E:F,2,0)</f>
        <v>Baht</v>
      </c>
      <c r="Q16" s="45"/>
      <c r="R16" s="46" t="s">
        <v>11616</v>
      </c>
      <c r="U16" s="43">
        <v>0</v>
      </c>
      <c r="V16" s="43">
        <v>0</v>
      </c>
      <c r="W16" s="43">
        <v>0</v>
      </c>
    </row>
    <row r="17" spans="1:26" s="46" customFormat="1" x14ac:dyDescent="0.35">
      <c r="A17" s="47"/>
      <c r="B17" s="47">
        <v>43468</v>
      </c>
      <c r="C17" s="47"/>
      <c r="E17" s="46" t="s">
        <v>11600</v>
      </c>
      <c r="F17" s="46">
        <v>0</v>
      </c>
      <c r="G17" s="46" t="s">
        <v>11918</v>
      </c>
      <c r="H17" s="45" t="s">
        <v>11613</v>
      </c>
      <c r="I17" s="46">
        <v>112051</v>
      </c>
      <c r="M17" s="46" t="s">
        <v>52</v>
      </c>
      <c r="N17" s="46" t="str">
        <f>VLOOKUP($I17,'ALL-Chart of Accounts'!$E:$F,2,0)</f>
        <v>BAN USD - JPMC TH</v>
      </c>
      <c r="O17" s="46" t="s">
        <v>2126</v>
      </c>
      <c r="P17" s="46" t="str">
        <f>VLOOKUP(O17,'ALL-Currency Codes'!E:F,2,0)</f>
        <v>US Dollar</v>
      </c>
      <c r="R17" s="46" t="s">
        <v>11616</v>
      </c>
      <c r="U17" s="43">
        <v>0</v>
      </c>
      <c r="V17" s="43">
        <v>0</v>
      </c>
      <c r="W17" s="43">
        <v>0</v>
      </c>
    </row>
    <row r="18" spans="1:26" s="46" customFormat="1" x14ac:dyDescent="0.35">
      <c r="A18" s="47"/>
      <c r="B18" s="47">
        <v>43468</v>
      </c>
      <c r="C18" s="47"/>
      <c r="E18" s="46" t="s">
        <v>11601</v>
      </c>
      <c r="F18" s="46">
        <v>0</v>
      </c>
      <c r="G18" s="46" t="s">
        <v>11919</v>
      </c>
      <c r="H18" s="45" t="s">
        <v>11614</v>
      </c>
      <c r="I18" s="46">
        <v>112052</v>
      </c>
      <c r="M18" s="46" t="s">
        <v>52</v>
      </c>
      <c r="N18" s="46" t="str">
        <f>VLOOKUP($I18,'ALL-Chart of Accounts'!$E:$F,2,0)</f>
        <v>BAN EUR - JPMC TH</v>
      </c>
      <c r="O18" s="46" t="s">
        <v>2043</v>
      </c>
      <c r="P18" s="46" t="str">
        <f>VLOOKUP(O18,'ALL-Currency Codes'!E:F,2,0)</f>
        <v>Euro</v>
      </c>
      <c r="R18" s="46" t="s">
        <v>11616</v>
      </c>
      <c r="U18" s="43">
        <v>0</v>
      </c>
      <c r="V18" s="43">
        <v>0</v>
      </c>
      <c r="W18" s="43">
        <v>0</v>
      </c>
    </row>
    <row r="19" spans="1:26" s="46" customFormat="1" x14ac:dyDescent="0.35">
      <c r="A19" s="47"/>
      <c r="B19" s="47">
        <v>43468</v>
      </c>
      <c r="C19" s="47"/>
      <c r="E19" s="46" t="s">
        <v>11602</v>
      </c>
      <c r="F19" s="46">
        <v>0</v>
      </c>
      <c r="G19" s="46" t="s">
        <v>11920</v>
      </c>
      <c r="H19" s="45" t="s">
        <v>11615</v>
      </c>
      <c r="I19" s="46">
        <v>112053</v>
      </c>
      <c r="M19" s="46" t="s">
        <v>52</v>
      </c>
      <c r="N19" s="46" t="str">
        <f>VLOOKUP($I19,'ALL-Chart of Accounts'!$E:$F,2,0)</f>
        <v>Thailand Int'l THB - JPMC TH</v>
      </c>
      <c r="O19" s="46" t="s">
        <v>2112</v>
      </c>
      <c r="P19" s="46" t="str">
        <f>VLOOKUP(O19,'ALL-Currency Codes'!E:F,2,0)</f>
        <v>Baht</v>
      </c>
      <c r="R19" s="46" t="s">
        <v>11616</v>
      </c>
      <c r="U19" s="43">
        <v>0</v>
      </c>
      <c r="V19" s="43">
        <v>0</v>
      </c>
      <c r="W19" s="43">
        <v>0</v>
      </c>
    </row>
    <row r="20" spans="1:26" s="46" customFormat="1" x14ac:dyDescent="0.35">
      <c r="A20" s="47"/>
      <c r="B20" s="47">
        <v>43468</v>
      </c>
      <c r="C20" s="47"/>
      <c r="E20" s="46" t="s">
        <v>11584</v>
      </c>
      <c r="F20" s="46">
        <v>0</v>
      </c>
      <c r="G20" s="46" t="s">
        <v>11553</v>
      </c>
      <c r="H20" s="45" t="s">
        <v>11572</v>
      </c>
      <c r="I20" s="46">
        <v>112060</v>
      </c>
      <c r="M20" s="46" t="s">
        <v>52</v>
      </c>
      <c r="N20" s="46" t="str">
        <f>VLOOKUP($I20,'ALL-Chart of Accounts'!$E:$F,2,0)</f>
        <v>SIN SGD - JPMC SG</v>
      </c>
      <c r="O20" s="46" t="s">
        <v>2110</v>
      </c>
      <c r="P20" s="46" t="str">
        <f>VLOOKUP(O20,'ALL-Currency Codes'!E:F,2,0)</f>
        <v>Singapore Dollar</v>
      </c>
      <c r="R20" s="46" t="s">
        <v>11566</v>
      </c>
      <c r="S20" s="46" t="s">
        <v>3568</v>
      </c>
      <c r="U20" s="43">
        <v>0</v>
      </c>
      <c r="V20" s="43">
        <v>0</v>
      </c>
      <c r="W20" s="43">
        <v>0</v>
      </c>
    </row>
    <row r="21" spans="1:26" s="46" customFormat="1" x14ac:dyDescent="0.35">
      <c r="A21" s="47"/>
      <c r="B21" s="47">
        <v>43468</v>
      </c>
      <c r="C21" s="47"/>
      <c r="E21" s="46" t="s">
        <v>11585</v>
      </c>
      <c r="F21" s="46">
        <v>0</v>
      </c>
      <c r="G21" s="46" t="s">
        <v>11551</v>
      </c>
      <c r="H21" s="45" t="s">
        <v>11570</v>
      </c>
      <c r="I21" s="46">
        <v>112061</v>
      </c>
      <c r="M21" s="46" t="s">
        <v>52</v>
      </c>
      <c r="N21" s="46" t="str">
        <f>VLOOKUP($I21,'ALL-Chart of Accounts'!$E:$F,2,0)</f>
        <v>SIN USD - JPMC US</v>
      </c>
      <c r="O21" s="46" t="s">
        <v>2126</v>
      </c>
      <c r="P21" s="46" t="str">
        <f>VLOOKUP(O21,'ALL-Currency Codes'!E:F,2,0)</f>
        <v>US Dollar</v>
      </c>
      <c r="Q21" s="45" t="s">
        <v>11560</v>
      </c>
      <c r="R21" s="46" t="s">
        <v>11562</v>
      </c>
      <c r="S21" s="46" t="s">
        <v>3568</v>
      </c>
      <c r="U21" s="43">
        <v>0</v>
      </c>
      <c r="V21" s="43">
        <v>0</v>
      </c>
      <c r="W21" s="43">
        <v>0</v>
      </c>
    </row>
    <row r="22" spans="1:26" s="46" customFormat="1" x14ac:dyDescent="0.35">
      <c r="A22" s="47"/>
      <c r="B22" s="47">
        <v>43468</v>
      </c>
      <c r="C22" s="47"/>
      <c r="E22" s="46" t="s">
        <v>11586</v>
      </c>
      <c r="F22" s="46">
        <v>0</v>
      </c>
      <c r="G22" s="46" t="s">
        <v>11552</v>
      </c>
      <c r="H22" s="45" t="s">
        <v>11571</v>
      </c>
      <c r="I22" s="46">
        <v>112062</v>
      </c>
      <c r="M22" s="46" t="s">
        <v>52</v>
      </c>
      <c r="N22" s="46" t="str">
        <f>VLOOKUP($I22,'ALL-Chart of Accounts'!$E:$F,2,0)</f>
        <v>SIN EUR - JPMC UK</v>
      </c>
      <c r="O22" s="46" t="s">
        <v>2043</v>
      </c>
      <c r="P22" s="46" t="str">
        <f>VLOOKUP(O22,'ALL-Currency Codes'!E:F,2,0)</f>
        <v>Euro</v>
      </c>
      <c r="R22" s="46" t="s">
        <v>11563</v>
      </c>
      <c r="S22" s="46" t="s">
        <v>11564</v>
      </c>
      <c r="T22" s="46" t="s">
        <v>11565</v>
      </c>
      <c r="U22" s="43">
        <v>0</v>
      </c>
      <c r="V22" s="43">
        <v>0</v>
      </c>
      <c r="W22" s="43">
        <v>0</v>
      </c>
    </row>
    <row r="23" spans="1:26" s="46" customFormat="1" x14ac:dyDescent="0.35">
      <c r="A23" s="47"/>
      <c r="B23" s="47">
        <v>43468</v>
      </c>
      <c r="C23" s="47"/>
      <c r="E23" s="46" t="s">
        <v>11587</v>
      </c>
      <c r="F23" s="46">
        <v>0</v>
      </c>
      <c r="G23" s="46" t="s">
        <v>11554</v>
      </c>
      <c r="H23" s="45" t="s">
        <v>11569</v>
      </c>
      <c r="I23" s="46">
        <v>112063</v>
      </c>
      <c r="M23" s="46" t="s">
        <v>52</v>
      </c>
      <c r="N23" s="46" t="str">
        <f>VLOOKUP($I23,'ALL-Chart of Accounts'!$E:$F,2,0)</f>
        <v>SIN PHP - JPMC PH</v>
      </c>
      <c r="O23" s="46" t="s">
        <v>2089</v>
      </c>
      <c r="P23" s="46" t="str">
        <f>VLOOKUP(O23,'ALL-Currency Codes'!E:F,2,0)</f>
        <v>Philippine Peso</v>
      </c>
      <c r="R23" s="46" t="s">
        <v>11567</v>
      </c>
      <c r="S23" s="46" t="s">
        <v>3568</v>
      </c>
      <c r="U23" s="43">
        <v>0</v>
      </c>
      <c r="V23" s="43">
        <v>0</v>
      </c>
      <c r="W23" s="43">
        <v>0</v>
      </c>
    </row>
    <row r="24" spans="1:26" s="46" customFormat="1" x14ac:dyDescent="0.35">
      <c r="A24" s="47"/>
      <c r="B24" s="47">
        <v>43468</v>
      </c>
      <c r="C24" s="47"/>
      <c r="E24" s="46" t="s">
        <v>11588</v>
      </c>
      <c r="F24" s="46">
        <v>0</v>
      </c>
      <c r="G24" s="46" t="s">
        <v>11606</v>
      </c>
      <c r="H24" s="45" t="s">
        <v>11568</v>
      </c>
      <c r="I24" s="46">
        <v>112064</v>
      </c>
      <c r="M24" s="46" t="s">
        <v>52</v>
      </c>
      <c r="N24" s="46" t="str">
        <f>VLOOKUP($I24,'ALL-Chart of Accounts'!$E:$F,2,0)</f>
        <v>SIN KRW - Korea Exchange Bank</v>
      </c>
      <c r="O24" s="46" t="s">
        <v>2064</v>
      </c>
      <c r="P24" s="46" t="str">
        <f>VLOOKUP(O24,'ALL-Currency Codes'!E:F,2,0)</f>
        <v>Won</v>
      </c>
      <c r="R24" s="46" t="s">
        <v>11573</v>
      </c>
      <c r="S24" s="46" t="s">
        <v>3568</v>
      </c>
      <c r="U24" s="43">
        <v>0</v>
      </c>
      <c r="V24" s="43">
        <v>0</v>
      </c>
      <c r="W24" s="43">
        <v>0</v>
      </c>
    </row>
    <row r="25" spans="1:26" s="46" customFormat="1" x14ac:dyDescent="0.35">
      <c r="A25" s="47"/>
      <c r="B25" s="47">
        <v>43468</v>
      </c>
      <c r="C25" s="47"/>
      <c r="E25" s="46" t="s">
        <v>11593</v>
      </c>
      <c r="F25" s="46">
        <v>0</v>
      </c>
      <c r="G25" s="46" t="s">
        <v>11557</v>
      </c>
      <c r="H25" s="45" t="s">
        <v>11576</v>
      </c>
      <c r="I25" s="46">
        <v>112070</v>
      </c>
      <c r="M25" s="46" t="s">
        <v>52</v>
      </c>
      <c r="N25" s="46" t="str">
        <f>VLOOKUP($I25,'ALL-Chart of Accounts'!$E:$F,2,0)</f>
        <v>HON HKD - JPMC HK</v>
      </c>
      <c r="O25" s="46" t="s">
        <v>2048</v>
      </c>
      <c r="P25" s="46" t="str">
        <f>VLOOKUP(O25,'ALL-Currency Codes'!E:F,2,0)</f>
        <v>Hong Kong Dollar</v>
      </c>
      <c r="S25" s="46" t="s">
        <v>3568</v>
      </c>
      <c r="U25" s="43">
        <v>0</v>
      </c>
      <c r="V25" s="43">
        <v>0</v>
      </c>
      <c r="W25" s="43">
        <v>0</v>
      </c>
    </row>
    <row r="26" spans="1:26" s="46" customFormat="1" x14ac:dyDescent="0.35">
      <c r="A26" s="47"/>
      <c r="B26" s="47">
        <v>43468</v>
      </c>
      <c r="C26" s="47"/>
      <c r="E26" s="46" t="s">
        <v>11589</v>
      </c>
      <c r="F26" s="46">
        <v>0</v>
      </c>
      <c r="G26" s="46" t="s">
        <v>11558</v>
      </c>
      <c r="H26" s="45" t="s">
        <v>11577</v>
      </c>
      <c r="I26" s="46">
        <v>112071</v>
      </c>
      <c r="M26" s="46" t="s">
        <v>52</v>
      </c>
      <c r="N26" s="46" t="str">
        <f>VLOOKUP($I26,'ALL-Chart of Accounts'!$E:$F,2,0)</f>
        <v>HON USD - JPMC HK</v>
      </c>
      <c r="O26" s="46" t="s">
        <v>2126</v>
      </c>
      <c r="P26" s="46" t="str">
        <f>VLOOKUP(O26,'ALL-Currency Codes'!E:F,2,0)</f>
        <v>US Dollar</v>
      </c>
      <c r="S26" s="46" t="s">
        <v>3568</v>
      </c>
      <c r="U26" s="43">
        <v>0</v>
      </c>
      <c r="V26" s="43">
        <v>0</v>
      </c>
      <c r="W26" s="43">
        <v>0</v>
      </c>
    </row>
    <row r="27" spans="1:26" s="46" customFormat="1" x14ac:dyDescent="0.35">
      <c r="A27" s="47"/>
      <c r="B27" s="47">
        <v>43468</v>
      </c>
      <c r="C27" s="47"/>
      <c r="E27" s="46" t="s">
        <v>11590</v>
      </c>
      <c r="F27" s="46">
        <v>0</v>
      </c>
      <c r="G27" s="46" t="s">
        <v>11559</v>
      </c>
      <c r="H27" s="45" t="s">
        <v>11578</v>
      </c>
      <c r="I27" s="46">
        <v>112072</v>
      </c>
      <c r="M27" s="46" t="s">
        <v>52</v>
      </c>
      <c r="N27" s="46" t="str">
        <f>VLOOKUP($I27,'ALL-Chart of Accounts'!$E:$F,2,0)</f>
        <v>HON USD - JPMC US</v>
      </c>
      <c r="O27" s="46" t="s">
        <v>2126</v>
      </c>
      <c r="P27" s="46" t="str">
        <f>VLOOKUP(O27,'ALL-Currency Codes'!E:F,2,0)</f>
        <v>US Dollar</v>
      </c>
      <c r="S27" s="46" t="s">
        <v>3568</v>
      </c>
      <c r="U27" s="43">
        <v>0</v>
      </c>
      <c r="V27" s="43">
        <v>0</v>
      </c>
      <c r="W27" s="43">
        <v>0</v>
      </c>
    </row>
    <row r="28" spans="1:26" x14ac:dyDescent="0.35">
      <c r="B28" s="47">
        <v>43468</v>
      </c>
      <c r="E28" s="46" t="s">
        <v>11592</v>
      </c>
      <c r="F28" s="46">
        <v>0</v>
      </c>
      <c r="G28" s="46" t="s">
        <v>11921</v>
      </c>
      <c r="H28" s="45" t="s">
        <v>11579</v>
      </c>
      <c r="I28" s="46">
        <v>112073</v>
      </c>
      <c r="J28" s="46"/>
      <c r="M28" s="46" t="s">
        <v>52</v>
      </c>
      <c r="N28" s="46" t="str">
        <f>VLOOKUP($I28,'ALL-Chart of Accounts'!$E:$F,2,0)</f>
        <v>HON VND - CitiBank VN</v>
      </c>
      <c r="O28" s="46" t="s">
        <v>2131</v>
      </c>
      <c r="P28" s="46" t="str">
        <f>VLOOKUP(O28,'ALL-Currency Codes'!E:F,2,0)</f>
        <v>Dong</v>
      </c>
      <c r="Q28" s="46"/>
      <c r="R28" s="46"/>
      <c r="S28" s="46" t="s">
        <v>3568</v>
      </c>
      <c r="T28" s="46"/>
      <c r="U28" s="43">
        <v>0</v>
      </c>
      <c r="V28" s="43">
        <v>0</v>
      </c>
      <c r="W28" s="43">
        <v>0</v>
      </c>
      <c r="X28" s="46"/>
      <c r="Y28" s="46"/>
      <c r="Z28" s="46"/>
    </row>
    <row r="29" spans="1:26" x14ac:dyDescent="0.35">
      <c r="B29" s="47">
        <v>43468</v>
      </c>
      <c r="E29" s="46" t="s">
        <v>11596</v>
      </c>
      <c r="F29" s="46">
        <v>0</v>
      </c>
      <c r="G29" s="46" t="s">
        <v>11922</v>
      </c>
      <c r="H29" s="45" t="s">
        <v>11580</v>
      </c>
      <c r="I29" s="46">
        <v>112074</v>
      </c>
      <c r="J29" s="46"/>
      <c r="M29" s="46" t="s">
        <v>52</v>
      </c>
      <c r="N29" s="46" t="str">
        <f>VLOOKUP($I29,'ALL-Chart of Accounts'!$E:$F,2,0)</f>
        <v>HON USD - CitiBank VN</v>
      </c>
      <c r="O29" s="46" t="s">
        <v>2126</v>
      </c>
      <c r="P29" s="46" t="str">
        <f>VLOOKUP(O29,'ALL-Currency Codes'!E:F,2,0)</f>
        <v>US Dollar</v>
      </c>
      <c r="Q29" s="46"/>
      <c r="R29" s="46"/>
      <c r="S29" s="46" t="s">
        <v>3568</v>
      </c>
      <c r="T29" s="46"/>
      <c r="U29" s="43">
        <v>0</v>
      </c>
      <c r="V29" s="43">
        <v>0</v>
      </c>
      <c r="W29" s="43">
        <v>0</v>
      </c>
      <c r="X29" s="46"/>
      <c r="Y29" s="46"/>
      <c r="Z29" s="46"/>
    </row>
    <row r="30" spans="1:26" x14ac:dyDescent="0.35">
      <c r="B30" s="47">
        <v>43468</v>
      </c>
      <c r="E30" s="46" t="s">
        <v>11597</v>
      </c>
      <c r="F30" s="46">
        <v>0</v>
      </c>
      <c r="G30" s="46" t="s">
        <v>11610</v>
      </c>
      <c r="H30" s="45" t="s">
        <v>11582</v>
      </c>
      <c r="I30" s="46">
        <v>112076</v>
      </c>
      <c r="J30" s="46"/>
      <c r="M30" s="46" t="s">
        <v>1825</v>
      </c>
      <c r="N30" s="46" t="str">
        <f>VLOOKUP($I30,'ALL-Chart of Accounts'!$E:$F,2,0)</f>
        <v>Kunshan Holdings USD - JPMC HK</v>
      </c>
      <c r="O30" s="46" t="s">
        <v>2126</v>
      </c>
      <c r="P30" s="46" t="str">
        <f>VLOOKUP(O30,'ALL-Currency Codes'!E:F,2,0)</f>
        <v>US Dollar</v>
      </c>
      <c r="Q30" s="46"/>
      <c r="R30" s="46"/>
      <c r="S30" s="46" t="s">
        <v>3568</v>
      </c>
      <c r="T30" s="46"/>
      <c r="U30" s="43">
        <v>0</v>
      </c>
      <c r="V30" s="43">
        <v>0</v>
      </c>
      <c r="W30" s="43">
        <v>0</v>
      </c>
      <c r="X30" s="46"/>
      <c r="Y30" s="46"/>
      <c r="Z30" s="46"/>
    </row>
    <row r="31" spans="1:26" x14ac:dyDescent="0.35">
      <c r="B31" s="47">
        <v>43468</v>
      </c>
      <c r="E31" s="46" t="s">
        <v>11598</v>
      </c>
      <c r="F31" s="46">
        <v>0</v>
      </c>
      <c r="G31" s="46" t="s">
        <v>11611</v>
      </c>
      <c r="H31" s="45" t="s">
        <v>11583</v>
      </c>
      <c r="I31" s="46">
        <v>112077</v>
      </c>
      <c r="J31" s="46"/>
      <c r="M31" s="46" t="s">
        <v>10854</v>
      </c>
      <c r="N31" s="46" t="str">
        <f>VLOOKUP($I31,'ALL-Chart of Accounts'!$E:$F,2,0)</f>
        <v>Ningbo Holdings USD - JPMC HK</v>
      </c>
      <c r="O31" s="46" t="s">
        <v>2126</v>
      </c>
      <c r="P31" s="46" t="str">
        <f>VLOOKUP(O31,'ALL-Currency Codes'!E:F,2,0)</f>
        <v>US Dollar</v>
      </c>
      <c r="Q31" s="46"/>
      <c r="R31" s="46"/>
      <c r="S31" s="46" t="s">
        <v>3568</v>
      </c>
      <c r="T31" s="46"/>
      <c r="U31" s="43">
        <v>0</v>
      </c>
      <c r="V31" s="43">
        <v>0</v>
      </c>
      <c r="W31" s="43">
        <v>0</v>
      </c>
      <c r="X31" s="46"/>
      <c r="Y31" s="46"/>
      <c r="Z31" s="46"/>
    </row>
    <row r="32" spans="1:26" x14ac:dyDescent="0.35">
      <c r="B32" s="47">
        <v>43468</v>
      </c>
      <c r="E32" s="46" t="s">
        <v>11591</v>
      </c>
      <c r="F32" s="46">
        <v>0</v>
      </c>
      <c r="G32" s="46" t="s">
        <v>11609</v>
      </c>
      <c r="H32" s="45" t="s">
        <v>11581</v>
      </c>
      <c r="I32" s="46">
        <v>112075</v>
      </c>
      <c r="J32" s="46"/>
      <c r="M32" s="46" t="s">
        <v>9728</v>
      </c>
      <c r="N32" s="46" t="str">
        <f>VLOOKUP($I32,'ALL-Chart of Accounts'!$E:$F,2,0)</f>
        <v>Shenzen Holdings USD - JPMC HK</v>
      </c>
      <c r="O32" s="46" t="s">
        <v>2126</v>
      </c>
      <c r="P32" s="46" t="str">
        <f>VLOOKUP(O32,'ALL-Currency Codes'!E:F,2,0)</f>
        <v>US Dollar</v>
      </c>
      <c r="Q32" s="46"/>
      <c r="R32" s="46"/>
      <c r="S32" s="46" t="s">
        <v>3568</v>
      </c>
      <c r="T32" s="46"/>
      <c r="U32" s="43">
        <v>0</v>
      </c>
      <c r="V32" s="43">
        <v>0</v>
      </c>
      <c r="W32" s="43">
        <v>0</v>
      </c>
      <c r="X32" s="46"/>
      <c r="Y32" s="46"/>
      <c r="Z32" s="46"/>
    </row>
    <row r="33" spans="1:23" s="46" customFormat="1" x14ac:dyDescent="0.35">
      <c r="A33" s="47"/>
      <c r="B33" s="47">
        <v>43468</v>
      </c>
      <c r="C33" s="47"/>
      <c r="E33" s="46" t="s">
        <v>11594</v>
      </c>
      <c r="F33" s="46">
        <v>0</v>
      </c>
      <c r="G33" s="46" t="s">
        <v>11555</v>
      </c>
      <c r="H33" s="45" t="s">
        <v>11574</v>
      </c>
      <c r="I33" s="46">
        <v>112080</v>
      </c>
      <c r="M33" s="46" t="s">
        <v>52</v>
      </c>
      <c r="N33" s="46" t="str">
        <f>VLOOKUP($I33,'ALL-Chart of Accounts'!$E:$F,2,0)</f>
        <v>KLU MYR - JPMC MY</v>
      </c>
      <c r="O33" s="46" t="s">
        <v>2076</v>
      </c>
      <c r="P33" s="46" t="str">
        <f>VLOOKUP(O33,'ALL-Currency Codes'!E:F,2,0)</f>
        <v>Malaysian Ringgit</v>
      </c>
      <c r="S33" s="46" t="s">
        <v>3568</v>
      </c>
      <c r="U33" s="43">
        <v>0</v>
      </c>
      <c r="V33" s="43">
        <v>0</v>
      </c>
      <c r="W33" s="43">
        <v>0</v>
      </c>
    </row>
    <row r="34" spans="1:23" s="46" customFormat="1" x14ac:dyDescent="0.35">
      <c r="A34" s="47"/>
      <c r="B34" s="47">
        <v>43468</v>
      </c>
      <c r="C34" s="47"/>
      <c r="E34" s="46" t="s">
        <v>11595</v>
      </c>
      <c r="F34" s="46">
        <v>0</v>
      </c>
      <c r="G34" s="46" t="s">
        <v>11556</v>
      </c>
      <c r="H34" s="45" t="s">
        <v>11575</v>
      </c>
      <c r="I34" s="46">
        <v>112081</v>
      </c>
      <c r="M34" s="46" t="s">
        <v>52</v>
      </c>
      <c r="N34" s="46" t="str">
        <f>VLOOKUP($I34,'ALL-Chart of Accounts'!$E:$F,2,0)</f>
        <v>KLU USD - JPMC MY</v>
      </c>
      <c r="O34" s="46" t="s">
        <v>2126</v>
      </c>
      <c r="P34" s="46" t="str">
        <f>VLOOKUP(O34,'ALL-Currency Codes'!E:F,2,0)</f>
        <v>US Dollar</v>
      </c>
      <c r="S34" s="46" t="s">
        <v>3568</v>
      </c>
      <c r="U34" s="43">
        <v>0</v>
      </c>
      <c r="V34" s="43">
        <v>0</v>
      </c>
      <c r="W34" s="43">
        <v>0</v>
      </c>
    </row>
  </sheetData>
  <autoFilter ref="A2:X2" xr:uid="{EB15A232-A9E6-4C58-8AA7-35CC040A1AC9}"/>
  <dataValidations count="1">
    <dataValidation type="list" allowBlank="1" showInputMessage="1" showErrorMessage="1" sqref="D1" xr:uid="{00000000-0002-0000-2200-000000000000}">
      <formula1>Sites</formula1>
    </dataValidation>
  </dataValidations>
  <hyperlinks>
    <hyperlink ref="B1" location="Index!A1" display="Go To Index" xr:uid="{00000000-0004-0000-2200-000000000000}"/>
  </hyperlinks>
  <pageMargins left="0.7" right="0.7" top="0.75" bottom="0.75" header="0.3" footer="0.3"/>
  <customProperties>
    <customPr name="QAA_DRILLPATH_NODE_ID" r:id="rId1"/>
  </customPropertie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41"/>
  <dimension ref="A1:F7"/>
  <sheetViews>
    <sheetView workbookViewId="0">
      <pane ySplit="2" topLeftCell="A3" activePane="bottomLeft" state="frozen"/>
      <selection pane="bottomLeft" activeCell="B1" sqref="B1"/>
    </sheetView>
  </sheetViews>
  <sheetFormatPr defaultColWidth="8.6328125"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453125" bestFit="1" customWidth="1"/>
    <col min="6" max="6" width="32.6328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</row>
    <row r="3" spans="1:6" x14ac:dyDescent="0.35">
      <c r="B3" s="5">
        <v>43165</v>
      </c>
      <c r="E3" t="s">
        <v>3112</v>
      </c>
      <c r="F3" t="s">
        <v>3113</v>
      </c>
    </row>
    <row r="4" spans="1:6" x14ac:dyDescent="0.35">
      <c r="B4" s="47">
        <v>43165</v>
      </c>
      <c r="E4" t="s">
        <v>3114</v>
      </c>
      <c r="F4" t="s">
        <v>3115</v>
      </c>
    </row>
    <row r="5" spans="1:6" x14ac:dyDescent="0.35">
      <c r="B5" s="47">
        <v>43165</v>
      </c>
      <c r="E5" t="s">
        <v>3116</v>
      </c>
      <c r="F5" t="s">
        <v>3117</v>
      </c>
    </row>
    <row r="6" spans="1:6" x14ac:dyDescent="0.35">
      <c r="B6" s="47">
        <v>43165</v>
      </c>
      <c r="E6" t="s">
        <v>3118</v>
      </c>
      <c r="F6" t="s">
        <v>3119</v>
      </c>
    </row>
    <row r="7" spans="1:6" x14ac:dyDescent="0.35">
      <c r="B7" s="47">
        <v>43165</v>
      </c>
      <c r="E7" t="s">
        <v>3120</v>
      </c>
      <c r="F7" t="s">
        <v>3121</v>
      </c>
    </row>
  </sheetData>
  <autoFilter ref="A2:F2" xr:uid="{00000000-0009-0000-0000-000023000000}"/>
  <dataValidations count="1">
    <dataValidation type="list" allowBlank="1" showInputMessage="1" showErrorMessage="1" sqref="D1" xr:uid="{00000000-0002-0000-2300-000000000000}">
      <formula1>Sites</formula1>
    </dataValidation>
  </dataValidations>
  <hyperlinks>
    <hyperlink ref="B1" location="Index!A1" display="Go To Index" xr:uid="{00000000-0004-0000-2300-000000000000}"/>
  </hyperlinks>
  <pageMargins left="0.7" right="0.7" top="0.75" bottom="0.75" header="0.3" footer="0.3"/>
  <customProperties>
    <customPr name="QAA_DRILLPATH_NODE_ID" r:id="rId1"/>
  </customPropertie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42"/>
  <dimension ref="A1:BS56"/>
  <sheetViews>
    <sheetView workbookViewId="0">
      <pane xSplit="6" ySplit="2" topLeftCell="BP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ColWidth="8.6328125"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0.453125" bestFit="1" customWidth="1"/>
    <col min="6" max="6" width="23.36328125" bestFit="1" customWidth="1"/>
    <col min="7" max="7" width="13.6328125" bestFit="1" customWidth="1"/>
    <col min="8" max="8" width="23.6328125" bestFit="1" customWidth="1"/>
    <col min="9" max="9" width="16.90625" bestFit="1" customWidth="1"/>
    <col min="10" max="10" width="21.453125" bestFit="1" customWidth="1"/>
    <col min="11" max="11" width="16.08984375" bestFit="1" customWidth="1"/>
    <col min="12" max="12" width="20.90625" bestFit="1" customWidth="1"/>
    <col min="13" max="13" width="18.08984375" bestFit="1" customWidth="1"/>
    <col min="14" max="14" width="14.6328125" bestFit="1" customWidth="1"/>
    <col min="15" max="15" width="19.54296875" bestFit="1" customWidth="1"/>
    <col min="16" max="16" width="13" bestFit="1" customWidth="1"/>
    <col min="17" max="17" width="21" bestFit="1" customWidth="1"/>
    <col min="18" max="20" width="26" bestFit="1" customWidth="1"/>
    <col min="21" max="21" width="26.6328125" style="32" bestFit="1" customWidth="1"/>
    <col min="22" max="22" width="28.90625" bestFit="1" customWidth="1"/>
    <col min="23" max="23" width="21.08984375" bestFit="1" customWidth="1"/>
    <col min="24" max="27" width="26.08984375" bestFit="1" customWidth="1"/>
    <col min="28" max="28" width="29" bestFit="1" customWidth="1"/>
    <col min="29" max="29" width="14.08984375" bestFit="1" customWidth="1"/>
    <col min="30" max="33" width="19.08984375" bestFit="1" customWidth="1"/>
    <col min="34" max="34" width="32.6328125" bestFit="1" customWidth="1"/>
    <col min="35" max="35" width="14" bestFit="1" customWidth="1"/>
    <col min="36" max="39" width="19" bestFit="1" customWidth="1"/>
    <col min="40" max="40" width="32.6328125" bestFit="1" customWidth="1"/>
    <col min="41" max="41" width="10" bestFit="1" customWidth="1"/>
    <col min="42" max="45" width="14.90625" bestFit="1" customWidth="1"/>
    <col min="46" max="46" width="34.90625" bestFit="1" customWidth="1"/>
    <col min="47" max="47" width="14.453125" bestFit="1" customWidth="1"/>
    <col min="48" max="51" width="19.54296875" bestFit="1" customWidth="1"/>
    <col min="52" max="52" width="32.6328125" bestFit="1" customWidth="1"/>
    <col min="53" max="53" width="16.08984375" bestFit="1" customWidth="1"/>
    <col min="54" max="57" width="21.08984375" bestFit="1" customWidth="1"/>
    <col min="58" max="58" width="33.36328125" bestFit="1" customWidth="1"/>
    <col min="59" max="59" width="16" bestFit="1" customWidth="1"/>
    <col min="60" max="63" width="21" bestFit="1" customWidth="1"/>
    <col min="64" max="64" width="33.36328125" bestFit="1" customWidth="1"/>
    <col min="65" max="65" width="21" bestFit="1" customWidth="1"/>
    <col min="66" max="69" width="26" bestFit="1" customWidth="1"/>
    <col min="70" max="70" width="38.36328125" bestFit="1" customWidth="1"/>
    <col min="71" max="71" width="25.36328125" bestFit="1" customWidth="1"/>
  </cols>
  <sheetData>
    <row r="1" spans="1:71" x14ac:dyDescent="0.35">
      <c r="A1" s="5" t="s">
        <v>348</v>
      </c>
      <c r="B1" s="26" t="s">
        <v>50</v>
      </c>
      <c r="C1" s="5" t="s">
        <v>350</v>
      </c>
      <c r="D1" s="6" t="s">
        <v>11490</v>
      </c>
      <c r="U1" s="4"/>
    </row>
    <row r="2" spans="1:71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1936</v>
      </c>
      <c r="F2" t="s">
        <v>387</v>
      </c>
      <c r="G2" t="s">
        <v>1937</v>
      </c>
      <c r="H2" t="s">
        <v>1938</v>
      </c>
      <c r="I2" t="s">
        <v>1939</v>
      </c>
      <c r="J2" t="s">
        <v>1443</v>
      </c>
      <c r="K2" t="s">
        <v>1940</v>
      </c>
      <c r="L2" t="s">
        <v>1941</v>
      </c>
      <c r="M2" t="s">
        <v>1942</v>
      </c>
      <c r="N2" t="s">
        <v>1943</v>
      </c>
      <c r="O2" t="s">
        <v>1944</v>
      </c>
      <c r="P2" t="s">
        <v>1945</v>
      </c>
      <c r="Q2" t="s">
        <v>1946</v>
      </c>
      <c r="R2" t="s">
        <v>1947</v>
      </c>
      <c r="S2" t="s">
        <v>1948</v>
      </c>
      <c r="T2" t="s">
        <v>1949</v>
      </c>
      <c r="U2" s="4" t="s">
        <v>1950</v>
      </c>
      <c r="V2" t="s">
        <v>1951</v>
      </c>
      <c r="W2" t="s">
        <v>1952</v>
      </c>
      <c r="X2" t="s">
        <v>1953</v>
      </c>
      <c r="Y2" t="s">
        <v>1954</v>
      </c>
      <c r="Z2" t="s">
        <v>1955</v>
      </c>
      <c r="AA2" t="s">
        <v>1956</v>
      </c>
      <c r="AB2" t="s">
        <v>1957</v>
      </c>
      <c r="AC2" t="s">
        <v>1958</v>
      </c>
      <c r="AD2" t="s">
        <v>1959</v>
      </c>
      <c r="AE2" t="s">
        <v>1960</v>
      </c>
      <c r="AF2" t="s">
        <v>1961</v>
      </c>
      <c r="AG2" t="s">
        <v>1962</v>
      </c>
      <c r="AH2" t="s">
        <v>1963</v>
      </c>
      <c r="AI2" t="s">
        <v>1964</v>
      </c>
      <c r="AJ2" t="s">
        <v>1965</v>
      </c>
      <c r="AK2" t="s">
        <v>1966</v>
      </c>
      <c r="AL2" t="s">
        <v>1967</v>
      </c>
      <c r="AM2" t="s">
        <v>1968</v>
      </c>
      <c r="AN2" t="s">
        <v>1969</v>
      </c>
      <c r="AO2" t="s">
        <v>1970</v>
      </c>
      <c r="AP2" t="s">
        <v>1971</v>
      </c>
      <c r="AQ2" t="s">
        <v>1972</v>
      </c>
      <c r="AR2" t="s">
        <v>1973</v>
      </c>
      <c r="AS2" t="s">
        <v>1974</v>
      </c>
      <c r="AT2" t="s">
        <v>1975</v>
      </c>
      <c r="AU2" t="s">
        <v>1976</v>
      </c>
      <c r="AV2" t="s">
        <v>1977</v>
      </c>
      <c r="AW2" t="s">
        <v>1978</v>
      </c>
      <c r="AX2" t="s">
        <v>1979</v>
      </c>
      <c r="AY2" t="s">
        <v>1980</v>
      </c>
      <c r="AZ2" t="s">
        <v>1981</v>
      </c>
      <c r="BA2" t="s">
        <v>1982</v>
      </c>
      <c r="BB2" t="s">
        <v>1983</v>
      </c>
      <c r="BC2" t="s">
        <v>1984</v>
      </c>
      <c r="BD2" t="s">
        <v>1985</v>
      </c>
      <c r="BE2" t="s">
        <v>1986</v>
      </c>
      <c r="BF2" t="s">
        <v>1987</v>
      </c>
      <c r="BG2" t="s">
        <v>1988</v>
      </c>
      <c r="BH2" t="s">
        <v>1989</v>
      </c>
      <c r="BI2" t="s">
        <v>1990</v>
      </c>
      <c r="BJ2" t="s">
        <v>1991</v>
      </c>
      <c r="BK2" t="s">
        <v>1992</v>
      </c>
      <c r="BL2" t="s">
        <v>1993</v>
      </c>
      <c r="BM2" t="s">
        <v>1994</v>
      </c>
      <c r="BN2" t="s">
        <v>1995</v>
      </c>
      <c r="BO2" t="s">
        <v>1996</v>
      </c>
      <c r="BP2" t="s">
        <v>1997</v>
      </c>
      <c r="BQ2" t="s">
        <v>1998</v>
      </c>
      <c r="BR2" t="s">
        <v>1999</v>
      </c>
      <c r="BS2" t="s">
        <v>2000</v>
      </c>
    </row>
    <row r="3" spans="1:71" x14ac:dyDescent="0.35">
      <c r="B3" s="5">
        <v>43165</v>
      </c>
      <c r="E3" t="s">
        <v>2001</v>
      </c>
      <c r="F3" t="s">
        <v>2002</v>
      </c>
      <c r="G3" t="s">
        <v>2001</v>
      </c>
      <c r="H3" t="s">
        <v>2002</v>
      </c>
      <c r="I3" t="s">
        <v>2003</v>
      </c>
      <c r="J3" t="s">
        <v>1899</v>
      </c>
      <c r="K3" t="s">
        <v>2004</v>
      </c>
      <c r="L3" t="s">
        <v>2005</v>
      </c>
      <c r="M3" t="s">
        <v>2006</v>
      </c>
      <c r="N3">
        <v>0</v>
      </c>
      <c r="O3">
        <v>0</v>
      </c>
      <c r="P3">
        <v>0</v>
      </c>
      <c r="Q3" s="37">
        <v>261000</v>
      </c>
      <c r="U3" s="32" t="str">
        <f>VLOOKUP($D$1,Sites!$A:$C,2,0)</f>
        <v>CO</v>
      </c>
      <c r="V3" s="32" t="str">
        <f>VLOOKUP(Q3,'ALL-Chart of Accounts'!$E:$F,2,0)</f>
        <v>Accounts Payable - System</v>
      </c>
      <c r="W3" s="37">
        <v>112400</v>
      </c>
      <c r="AA3" s="32" t="str">
        <f>VLOOKUP($D$1,Sites!$A:$C,2,0)</f>
        <v>CO</v>
      </c>
      <c r="AB3" s="32" t="str">
        <f>VLOOKUP(W3,'ALL-Chart of Accounts'!$E:$F,2,0)</f>
        <v>Accounts Receivable - System</v>
      </c>
      <c r="AC3" s="37">
        <v>493000</v>
      </c>
      <c r="AG3" s="32" t="str">
        <f>VLOOKUP($D$1,Sites!$A:$C,2,0)</f>
        <v>CO</v>
      </c>
      <c r="AH3" s="32" t="str">
        <f>VLOOKUP(AC3,'ALL-Chart of Accounts'!$E:$F,2,0)</f>
        <v>Monetary Asset Restatement (80RST)</v>
      </c>
      <c r="AI3" s="37">
        <v>493000</v>
      </c>
      <c r="AM3" s="32" t="str">
        <f>VLOOKUP($D$1,Sites!$A:$C,2,0)</f>
        <v>CO</v>
      </c>
      <c r="AN3" s="32" t="str">
        <f>VLOOKUP(AI3,'ALL-Chart of Accounts'!$E:$F,2,0)</f>
        <v>Monetary Asset Restatement (80RST)</v>
      </c>
      <c r="AO3" s="37">
        <v>593000</v>
      </c>
      <c r="AS3" s="32" t="str">
        <f>VLOOKUP($D$1,Sites!$A:$C,2,0)</f>
        <v>CO</v>
      </c>
      <c r="AT3" s="32" t="str">
        <f>VLOOKUP(AO3,'ALL-Chart of Accounts'!$E:$F,2,0)</f>
        <v>Monetary Liability Restatement (83RST)</v>
      </c>
      <c r="AU3" s="37">
        <v>493000</v>
      </c>
      <c r="AY3" s="32" t="str">
        <f>VLOOKUP($D$1,Sites!$A:$C,2,0)</f>
        <v>CO</v>
      </c>
      <c r="AZ3" s="32" t="str">
        <f>VLOOKUP(AU3,'ALL-Chart of Accounts'!$E:$F,2,0)</f>
        <v>Monetary Asset Restatement (80RST)</v>
      </c>
      <c r="BA3" s="37">
        <v>493000</v>
      </c>
      <c r="BE3" s="32" t="str">
        <f>VLOOKUP($D$1,Sites!$A:$C,2,0)</f>
        <v>CO</v>
      </c>
      <c r="BF3" s="32" t="str">
        <f>VLOOKUP(BA3,'ALL-Chart of Accounts'!$E:$F,2,0)</f>
        <v>Monetary Asset Restatement (80RST)</v>
      </c>
      <c r="BG3" s="37">
        <v>493000</v>
      </c>
      <c r="BK3" s="32" t="str">
        <f>VLOOKUP($D$1,Sites!$A:$C,2,0)</f>
        <v>CO</v>
      </c>
      <c r="BL3" s="32" t="str">
        <f>VLOOKUP(BG3,'ALL-Chart of Accounts'!$E:$F,2,0)</f>
        <v>Monetary Asset Restatement (80RST)</v>
      </c>
      <c r="BM3" s="37">
        <v>261300</v>
      </c>
      <c r="BQ3" s="32" t="str">
        <f>VLOOKUP($D$1,Sites!$A:$C,2,0)</f>
        <v>CO</v>
      </c>
      <c r="BR3" s="32" t="str">
        <f>VLOOKUP(BM3,'ALL-Chart of Accounts'!$E:$F,2,0)</f>
        <v>Uninvoiced Receipts - System</v>
      </c>
      <c r="BS3">
        <v>0</v>
      </c>
    </row>
    <row r="4" spans="1:71" x14ac:dyDescent="0.35">
      <c r="B4" s="47">
        <v>43165</v>
      </c>
      <c r="E4" t="s">
        <v>2007</v>
      </c>
      <c r="F4" t="s">
        <v>2008</v>
      </c>
      <c r="G4" t="s">
        <v>2007</v>
      </c>
      <c r="H4" t="s">
        <v>2008</v>
      </c>
      <c r="I4" t="s">
        <v>2009</v>
      </c>
      <c r="J4" t="s">
        <v>1463</v>
      </c>
      <c r="K4" t="s">
        <v>2004</v>
      </c>
      <c r="L4" t="s">
        <v>2005</v>
      </c>
      <c r="M4" t="s">
        <v>2006</v>
      </c>
      <c r="N4">
        <v>0</v>
      </c>
      <c r="O4">
        <v>0</v>
      </c>
      <c r="P4">
        <v>0</v>
      </c>
      <c r="Q4" s="37">
        <v>261000</v>
      </c>
      <c r="U4" s="32" t="str">
        <f>VLOOKUP($D$1,Sites!$A:$C,2,0)</f>
        <v>CO</v>
      </c>
      <c r="V4" s="32" t="str">
        <f>VLOOKUP(Q4,'ALL-Chart of Accounts'!$E:$F,2,0)</f>
        <v>Accounts Payable - System</v>
      </c>
      <c r="W4" s="37">
        <v>112400</v>
      </c>
      <c r="AA4" s="32" t="str">
        <f>VLOOKUP($D$1,Sites!$A:$C,2,0)</f>
        <v>CO</v>
      </c>
      <c r="AB4" s="32" t="str">
        <f>VLOOKUP(W4,'ALL-Chart of Accounts'!$E:$F,2,0)</f>
        <v>Accounts Receivable - System</v>
      </c>
      <c r="AC4" s="37">
        <v>493000</v>
      </c>
      <c r="AG4" s="32" t="str">
        <f>VLOOKUP($D$1,Sites!$A:$C,2,0)</f>
        <v>CO</v>
      </c>
      <c r="AH4" s="32" t="str">
        <f>VLOOKUP(AC4,'ALL-Chart of Accounts'!$E:$F,2,0)</f>
        <v>Monetary Asset Restatement (80RST)</v>
      </c>
      <c r="AI4" s="37">
        <v>493000</v>
      </c>
      <c r="AM4" s="32" t="str">
        <f>VLOOKUP($D$1,Sites!$A:$C,2,0)</f>
        <v>CO</v>
      </c>
      <c r="AN4" s="32" t="str">
        <f>VLOOKUP(AI4,'ALL-Chart of Accounts'!$E:$F,2,0)</f>
        <v>Monetary Asset Restatement (80RST)</v>
      </c>
      <c r="AO4" s="37">
        <v>593000</v>
      </c>
      <c r="AS4" s="32" t="str">
        <f>VLOOKUP($D$1,Sites!$A:$C,2,0)</f>
        <v>CO</v>
      </c>
      <c r="AT4" s="32" t="str">
        <f>VLOOKUP(AO4,'ALL-Chart of Accounts'!$E:$F,2,0)</f>
        <v>Monetary Liability Restatement (83RST)</v>
      </c>
      <c r="AU4" s="37">
        <v>493000</v>
      </c>
      <c r="AY4" s="32" t="str">
        <f>VLOOKUP($D$1,Sites!$A:$C,2,0)</f>
        <v>CO</v>
      </c>
      <c r="AZ4" s="32" t="str">
        <f>VLOOKUP(AU4,'ALL-Chart of Accounts'!$E:$F,2,0)</f>
        <v>Monetary Asset Restatement (80RST)</v>
      </c>
      <c r="BA4" s="37">
        <v>493000</v>
      </c>
      <c r="BE4" s="32" t="str">
        <f>VLOOKUP($D$1,Sites!$A:$C,2,0)</f>
        <v>CO</v>
      </c>
      <c r="BF4" s="32" t="str">
        <f>VLOOKUP(BA4,'ALL-Chart of Accounts'!$E:$F,2,0)</f>
        <v>Monetary Asset Restatement (80RST)</v>
      </c>
      <c r="BG4" s="37">
        <v>493000</v>
      </c>
      <c r="BK4" s="32" t="str">
        <f>VLOOKUP($D$1,Sites!$A:$C,2,0)</f>
        <v>CO</v>
      </c>
      <c r="BL4" s="32" t="str">
        <f>VLOOKUP(BG4,'ALL-Chart of Accounts'!$E:$F,2,0)</f>
        <v>Monetary Asset Restatement (80RST)</v>
      </c>
      <c r="BM4" s="37">
        <v>261300</v>
      </c>
      <c r="BQ4" s="32" t="str">
        <f>VLOOKUP($D$1,Sites!$A:$C,2,0)</f>
        <v>CO</v>
      </c>
      <c r="BR4" s="32" t="str">
        <f>VLOOKUP(BM4,'ALL-Chart of Accounts'!$E:$F,2,0)</f>
        <v>Uninvoiced Receipts - System</v>
      </c>
      <c r="BS4">
        <v>0</v>
      </c>
    </row>
    <row r="5" spans="1:71" x14ac:dyDescent="0.35">
      <c r="B5" s="47">
        <v>43165</v>
      </c>
      <c r="E5" t="s">
        <v>2010</v>
      </c>
      <c r="F5" t="s">
        <v>2011</v>
      </c>
      <c r="G5" t="s">
        <v>2010</v>
      </c>
      <c r="H5" t="s">
        <v>2011</v>
      </c>
      <c r="I5" t="s">
        <v>2012</v>
      </c>
      <c r="J5" t="s">
        <v>1228</v>
      </c>
      <c r="K5" t="s">
        <v>2004</v>
      </c>
      <c r="L5" t="s">
        <v>2005</v>
      </c>
      <c r="M5" t="s">
        <v>2006</v>
      </c>
      <c r="N5">
        <v>0</v>
      </c>
      <c r="O5">
        <v>0</v>
      </c>
      <c r="P5">
        <v>0</v>
      </c>
      <c r="Q5" s="37">
        <v>261000</v>
      </c>
      <c r="U5" s="32" t="str">
        <f>VLOOKUP($D$1,Sites!$A:$C,2,0)</f>
        <v>CO</v>
      </c>
      <c r="V5" s="32" t="str">
        <f>VLOOKUP(Q5,'ALL-Chart of Accounts'!$E:$F,2,0)</f>
        <v>Accounts Payable - System</v>
      </c>
      <c r="W5" s="37">
        <v>112400</v>
      </c>
      <c r="AA5" s="32" t="str">
        <f>VLOOKUP($D$1,Sites!$A:$C,2,0)</f>
        <v>CO</v>
      </c>
      <c r="AB5" s="32" t="str">
        <f>VLOOKUP(W5,'ALL-Chart of Accounts'!$E:$F,2,0)</f>
        <v>Accounts Receivable - System</v>
      </c>
      <c r="AC5" s="37">
        <v>493000</v>
      </c>
      <c r="AG5" s="32" t="str">
        <f>VLOOKUP($D$1,Sites!$A:$C,2,0)</f>
        <v>CO</v>
      </c>
      <c r="AH5" s="32" t="str">
        <f>VLOOKUP(AC5,'ALL-Chart of Accounts'!$E:$F,2,0)</f>
        <v>Monetary Asset Restatement (80RST)</v>
      </c>
      <c r="AI5" s="37">
        <v>493000</v>
      </c>
      <c r="AM5" s="32" t="str">
        <f>VLOOKUP($D$1,Sites!$A:$C,2,0)</f>
        <v>CO</v>
      </c>
      <c r="AN5" s="32" t="str">
        <f>VLOOKUP(AI5,'ALL-Chart of Accounts'!$E:$F,2,0)</f>
        <v>Monetary Asset Restatement (80RST)</v>
      </c>
      <c r="AO5" s="37">
        <v>593000</v>
      </c>
      <c r="AS5" s="32" t="str">
        <f>VLOOKUP($D$1,Sites!$A:$C,2,0)</f>
        <v>CO</v>
      </c>
      <c r="AT5" s="32" t="str">
        <f>VLOOKUP(AO5,'ALL-Chart of Accounts'!$E:$F,2,0)</f>
        <v>Monetary Liability Restatement (83RST)</v>
      </c>
      <c r="AU5" s="37">
        <v>493000</v>
      </c>
      <c r="AY5" s="32" t="str">
        <f>VLOOKUP($D$1,Sites!$A:$C,2,0)</f>
        <v>CO</v>
      </c>
      <c r="AZ5" s="32" t="str">
        <f>VLOOKUP(AU5,'ALL-Chart of Accounts'!$E:$F,2,0)</f>
        <v>Monetary Asset Restatement (80RST)</v>
      </c>
      <c r="BA5" s="37">
        <v>493000</v>
      </c>
      <c r="BE5" s="32" t="str">
        <f>VLOOKUP($D$1,Sites!$A:$C,2,0)</f>
        <v>CO</v>
      </c>
      <c r="BF5" s="32" t="str">
        <f>VLOOKUP(BA5,'ALL-Chart of Accounts'!$E:$F,2,0)</f>
        <v>Monetary Asset Restatement (80RST)</v>
      </c>
      <c r="BG5" s="37">
        <v>493000</v>
      </c>
      <c r="BK5" s="32" t="str">
        <f>VLOOKUP($D$1,Sites!$A:$C,2,0)</f>
        <v>CO</v>
      </c>
      <c r="BL5" s="32" t="str">
        <f>VLOOKUP(BG5,'ALL-Chart of Accounts'!$E:$F,2,0)</f>
        <v>Monetary Asset Restatement (80RST)</v>
      </c>
      <c r="BM5" s="37">
        <v>261300</v>
      </c>
      <c r="BQ5" s="32" t="str">
        <f>VLOOKUP($D$1,Sites!$A:$C,2,0)</f>
        <v>CO</v>
      </c>
      <c r="BR5" s="32" t="str">
        <f>VLOOKUP(BM5,'ALL-Chart of Accounts'!$E:$F,2,0)</f>
        <v>Uninvoiced Receipts - System</v>
      </c>
      <c r="BS5">
        <v>0</v>
      </c>
    </row>
    <row r="6" spans="1:71" x14ac:dyDescent="0.35">
      <c r="B6" s="47">
        <v>43165</v>
      </c>
      <c r="E6" t="s">
        <v>2013</v>
      </c>
      <c r="F6" t="s">
        <v>2014</v>
      </c>
      <c r="G6" t="s">
        <v>2013</v>
      </c>
      <c r="H6" t="s">
        <v>2014</v>
      </c>
      <c r="I6" t="s">
        <v>2012</v>
      </c>
      <c r="J6" t="s">
        <v>1264</v>
      </c>
      <c r="K6" t="s">
        <v>2004</v>
      </c>
      <c r="L6" t="s">
        <v>2005</v>
      </c>
      <c r="M6" t="s">
        <v>2006</v>
      </c>
      <c r="N6">
        <v>0</v>
      </c>
      <c r="O6">
        <v>0</v>
      </c>
      <c r="P6">
        <v>0</v>
      </c>
      <c r="Q6" s="37">
        <v>261000</v>
      </c>
      <c r="U6" s="32" t="str">
        <f>VLOOKUP($D$1,Sites!$A:$C,2,0)</f>
        <v>CO</v>
      </c>
      <c r="V6" s="32" t="str">
        <f>VLOOKUP(Q6,'ALL-Chart of Accounts'!$E:$F,2,0)</f>
        <v>Accounts Payable - System</v>
      </c>
      <c r="W6" s="37">
        <v>112400</v>
      </c>
      <c r="AA6" s="32" t="str">
        <f>VLOOKUP($D$1,Sites!$A:$C,2,0)</f>
        <v>CO</v>
      </c>
      <c r="AB6" s="32" t="str">
        <f>VLOOKUP(W6,'ALL-Chart of Accounts'!$E:$F,2,0)</f>
        <v>Accounts Receivable - System</v>
      </c>
      <c r="AC6" s="37">
        <v>493000</v>
      </c>
      <c r="AG6" s="32" t="str">
        <f>VLOOKUP($D$1,Sites!$A:$C,2,0)</f>
        <v>CO</v>
      </c>
      <c r="AH6" s="32" t="str">
        <f>VLOOKUP(AC6,'ALL-Chart of Accounts'!$E:$F,2,0)</f>
        <v>Monetary Asset Restatement (80RST)</v>
      </c>
      <c r="AI6" s="37">
        <v>493000</v>
      </c>
      <c r="AM6" s="32" t="str">
        <f>VLOOKUP($D$1,Sites!$A:$C,2,0)</f>
        <v>CO</v>
      </c>
      <c r="AN6" s="32" t="str">
        <f>VLOOKUP(AI6,'ALL-Chart of Accounts'!$E:$F,2,0)</f>
        <v>Monetary Asset Restatement (80RST)</v>
      </c>
      <c r="AO6" s="37">
        <v>593000</v>
      </c>
      <c r="AS6" s="32" t="str">
        <f>VLOOKUP($D$1,Sites!$A:$C,2,0)</f>
        <v>CO</v>
      </c>
      <c r="AT6" s="32" t="str">
        <f>VLOOKUP(AO6,'ALL-Chart of Accounts'!$E:$F,2,0)</f>
        <v>Monetary Liability Restatement (83RST)</v>
      </c>
      <c r="AU6" s="37">
        <v>493000</v>
      </c>
      <c r="AY6" s="32" t="str">
        <f>VLOOKUP($D$1,Sites!$A:$C,2,0)</f>
        <v>CO</v>
      </c>
      <c r="AZ6" s="32" t="str">
        <f>VLOOKUP(AU6,'ALL-Chart of Accounts'!$E:$F,2,0)</f>
        <v>Monetary Asset Restatement (80RST)</v>
      </c>
      <c r="BA6" s="37">
        <v>493000</v>
      </c>
      <c r="BE6" s="32" t="str">
        <f>VLOOKUP($D$1,Sites!$A:$C,2,0)</f>
        <v>CO</v>
      </c>
      <c r="BF6" s="32" t="str">
        <f>VLOOKUP(BA6,'ALL-Chart of Accounts'!$E:$F,2,0)</f>
        <v>Monetary Asset Restatement (80RST)</v>
      </c>
      <c r="BG6" s="37">
        <v>493000</v>
      </c>
      <c r="BK6" s="32" t="str">
        <f>VLOOKUP($D$1,Sites!$A:$C,2,0)</f>
        <v>CO</v>
      </c>
      <c r="BL6" s="32" t="str">
        <f>VLOOKUP(BG6,'ALL-Chart of Accounts'!$E:$F,2,0)</f>
        <v>Monetary Asset Restatement (80RST)</v>
      </c>
      <c r="BM6" s="37">
        <v>261300</v>
      </c>
      <c r="BQ6" s="32" t="str">
        <f>VLOOKUP($D$1,Sites!$A:$C,2,0)</f>
        <v>CO</v>
      </c>
      <c r="BR6" s="32" t="str">
        <f>VLOOKUP(BM6,'ALL-Chart of Accounts'!$E:$F,2,0)</f>
        <v>Uninvoiced Receipts - System</v>
      </c>
      <c r="BS6">
        <v>0</v>
      </c>
    </row>
    <row r="7" spans="1:71" x14ac:dyDescent="0.35">
      <c r="B7" s="47">
        <v>43165</v>
      </c>
      <c r="E7" t="s">
        <v>2015</v>
      </c>
      <c r="F7" t="s">
        <v>2016</v>
      </c>
      <c r="G7" t="s">
        <v>2015</v>
      </c>
      <c r="H7" t="s">
        <v>2016</v>
      </c>
      <c r="I7" t="s">
        <v>1483</v>
      </c>
      <c r="J7" t="s">
        <v>1480</v>
      </c>
      <c r="K7" t="s">
        <v>2004</v>
      </c>
      <c r="L7" t="s">
        <v>2005</v>
      </c>
      <c r="M7" t="s">
        <v>2006</v>
      </c>
      <c r="N7">
        <v>0</v>
      </c>
      <c r="O7">
        <v>0</v>
      </c>
      <c r="P7">
        <v>0</v>
      </c>
      <c r="Q7" s="37">
        <v>261000</v>
      </c>
      <c r="U7" s="32" t="str">
        <f>VLOOKUP($D$1,Sites!$A:$C,2,0)</f>
        <v>CO</v>
      </c>
      <c r="V7" s="32" t="str">
        <f>VLOOKUP(Q7,'ALL-Chart of Accounts'!$E:$F,2,0)</f>
        <v>Accounts Payable - System</v>
      </c>
      <c r="W7" s="37">
        <v>112400</v>
      </c>
      <c r="AA7" s="32" t="str">
        <f>VLOOKUP($D$1,Sites!$A:$C,2,0)</f>
        <v>CO</v>
      </c>
      <c r="AB7" s="32" t="str">
        <f>VLOOKUP(W7,'ALL-Chart of Accounts'!$E:$F,2,0)</f>
        <v>Accounts Receivable - System</v>
      </c>
      <c r="AC7" s="37">
        <v>493000</v>
      </c>
      <c r="AG7" s="32" t="str">
        <f>VLOOKUP($D$1,Sites!$A:$C,2,0)</f>
        <v>CO</v>
      </c>
      <c r="AH7" s="32" t="str">
        <f>VLOOKUP(AC7,'ALL-Chart of Accounts'!$E:$F,2,0)</f>
        <v>Monetary Asset Restatement (80RST)</v>
      </c>
      <c r="AI7" s="37">
        <v>493000</v>
      </c>
      <c r="AM7" s="32" t="str">
        <f>VLOOKUP($D$1,Sites!$A:$C,2,0)</f>
        <v>CO</v>
      </c>
      <c r="AN7" s="32" t="str">
        <f>VLOOKUP(AI7,'ALL-Chart of Accounts'!$E:$F,2,0)</f>
        <v>Monetary Asset Restatement (80RST)</v>
      </c>
      <c r="AO7" s="37">
        <v>593000</v>
      </c>
      <c r="AS7" s="32" t="str">
        <f>VLOOKUP($D$1,Sites!$A:$C,2,0)</f>
        <v>CO</v>
      </c>
      <c r="AT7" s="32" t="str">
        <f>VLOOKUP(AO7,'ALL-Chart of Accounts'!$E:$F,2,0)</f>
        <v>Monetary Liability Restatement (83RST)</v>
      </c>
      <c r="AU7" s="37">
        <v>493000</v>
      </c>
      <c r="AY7" s="32" t="str">
        <f>VLOOKUP($D$1,Sites!$A:$C,2,0)</f>
        <v>CO</v>
      </c>
      <c r="AZ7" s="32" t="str">
        <f>VLOOKUP(AU7,'ALL-Chart of Accounts'!$E:$F,2,0)</f>
        <v>Monetary Asset Restatement (80RST)</v>
      </c>
      <c r="BA7" s="37">
        <v>493000</v>
      </c>
      <c r="BE7" s="32" t="str">
        <f>VLOOKUP($D$1,Sites!$A:$C,2,0)</f>
        <v>CO</v>
      </c>
      <c r="BF7" s="32" t="str">
        <f>VLOOKUP(BA7,'ALL-Chart of Accounts'!$E:$F,2,0)</f>
        <v>Monetary Asset Restatement (80RST)</v>
      </c>
      <c r="BG7" s="37">
        <v>493000</v>
      </c>
      <c r="BK7" s="32" t="str">
        <f>VLOOKUP($D$1,Sites!$A:$C,2,0)</f>
        <v>CO</v>
      </c>
      <c r="BL7" s="32" t="str">
        <f>VLOOKUP(BG7,'ALL-Chart of Accounts'!$E:$F,2,0)</f>
        <v>Monetary Asset Restatement (80RST)</v>
      </c>
      <c r="BM7" s="37">
        <v>261300</v>
      </c>
      <c r="BQ7" s="32" t="str">
        <f>VLOOKUP($D$1,Sites!$A:$C,2,0)</f>
        <v>CO</v>
      </c>
      <c r="BR7" s="32" t="str">
        <f>VLOOKUP(BM7,'ALL-Chart of Accounts'!$E:$F,2,0)</f>
        <v>Uninvoiced Receipts - System</v>
      </c>
      <c r="BS7">
        <v>0</v>
      </c>
    </row>
    <row r="8" spans="1:71" x14ac:dyDescent="0.35">
      <c r="B8" s="47">
        <v>43165</v>
      </c>
      <c r="E8" t="s">
        <v>2017</v>
      </c>
      <c r="F8" t="s">
        <v>2018</v>
      </c>
      <c r="G8" t="s">
        <v>2017</v>
      </c>
      <c r="H8" t="s">
        <v>2018</v>
      </c>
      <c r="I8" t="s">
        <v>2019</v>
      </c>
      <c r="J8" t="s">
        <v>1226</v>
      </c>
      <c r="K8" t="s">
        <v>2004</v>
      </c>
      <c r="L8" t="s">
        <v>2005</v>
      </c>
      <c r="M8" t="s">
        <v>2006</v>
      </c>
      <c r="N8">
        <v>0</v>
      </c>
      <c r="O8">
        <v>0</v>
      </c>
      <c r="P8">
        <v>0</v>
      </c>
      <c r="Q8" s="37">
        <v>261000</v>
      </c>
      <c r="U8" s="32" t="str">
        <f>VLOOKUP($D$1,Sites!$A:$C,2,0)</f>
        <v>CO</v>
      </c>
      <c r="V8" s="32" t="str">
        <f>VLOOKUP(Q8,'ALL-Chart of Accounts'!$E:$F,2,0)</f>
        <v>Accounts Payable - System</v>
      </c>
      <c r="W8" s="37">
        <v>112400</v>
      </c>
      <c r="AA8" s="32" t="str">
        <f>VLOOKUP($D$1,Sites!$A:$C,2,0)</f>
        <v>CO</v>
      </c>
      <c r="AB8" s="32" t="str">
        <f>VLOOKUP(W8,'ALL-Chart of Accounts'!$E:$F,2,0)</f>
        <v>Accounts Receivable - System</v>
      </c>
      <c r="AC8" s="37">
        <v>493000</v>
      </c>
      <c r="AG8" s="32" t="str">
        <f>VLOOKUP($D$1,Sites!$A:$C,2,0)</f>
        <v>CO</v>
      </c>
      <c r="AH8" s="32" t="str">
        <f>VLOOKUP(AC8,'ALL-Chart of Accounts'!$E:$F,2,0)</f>
        <v>Monetary Asset Restatement (80RST)</v>
      </c>
      <c r="AI8" s="37">
        <v>493000</v>
      </c>
      <c r="AM8" s="32" t="str">
        <f>VLOOKUP($D$1,Sites!$A:$C,2,0)</f>
        <v>CO</v>
      </c>
      <c r="AN8" s="32" t="str">
        <f>VLOOKUP(AI8,'ALL-Chart of Accounts'!$E:$F,2,0)</f>
        <v>Monetary Asset Restatement (80RST)</v>
      </c>
      <c r="AO8" s="37">
        <v>593000</v>
      </c>
      <c r="AS8" s="32" t="str">
        <f>VLOOKUP($D$1,Sites!$A:$C,2,0)</f>
        <v>CO</v>
      </c>
      <c r="AT8" s="32" t="str">
        <f>VLOOKUP(AO8,'ALL-Chart of Accounts'!$E:$F,2,0)</f>
        <v>Monetary Liability Restatement (83RST)</v>
      </c>
      <c r="AU8" s="37">
        <v>493000</v>
      </c>
      <c r="AY8" s="32" t="str">
        <f>VLOOKUP($D$1,Sites!$A:$C,2,0)</f>
        <v>CO</v>
      </c>
      <c r="AZ8" s="32" t="str">
        <f>VLOOKUP(AU8,'ALL-Chart of Accounts'!$E:$F,2,0)</f>
        <v>Monetary Asset Restatement (80RST)</v>
      </c>
      <c r="BA8" s="37">
        <v>493000</v>
      </c>
      <c r="BE8" s="32" t="str">
        <f>VLOOKUP($D$1,Sites!$A:$C,2,0)</f>
        <v>CO</v>
      </c>
      <c r="BF8" s="32" t="str">
        <f>VLOOKUP(BA8,'ALL-Chart of Accounts'!$E:$F,2,0)</f>
        <v>Monetary Asset Restatement (80RST)</v>
      </c>
      <c r="BG8" s="37">
        <v>493000</v>
      </c>
      <c r="BK8" s="32" t="str">
        <f>VLOOKUP($D$1,Sites!$A:$C,2,0)</f>
        <v>CO</v>
      </c>
      <c r="BL8" s="32" t="str">
        <f>VLOOKUP(BG8,'ALL-Chart of Accounts'!$E:$F,2,0)</f>
        <v>Monetary Asset Restatement (80RST)</v>
      </c>
      <c r="BM8" s="37">
        <v>261300</v>
      </c>
      <c r="BQ8" s="32" t="str">
        <f>VLOOKUP($D$1,Sites!$A:$C,2,0)</f>
        <v>CO</v>
      </c>
      <c r="BR8" s="32" t="str">
        <f>VLOOKUP(BM8,'ALL-Chart of Accounts'!$E:$F,2,0)</f>
        <v>Uninvoiced Receipts - System</v>
      </c>
      <c r="BS8">
        <v>0</v>
      </c>
    </row>
    <row r="9" spans="1:71" x14ac:dyDescent="0.35">
      <c r="B9" s="47">
        <v>43165</v>
      </c>
      <c r="E9" t="s">
        <v>2020</v>
      </c>
      <c r="F9" t="s">
        <v>2021</v>
      </c>
      <c r="G9" t="s">
        <v>2020</v>
      </c>
      <c r="H9" t="s">
        <v>2021</v>
      </c>
      <c r="I9" t="s">
        <v>2012</v>
      </c>
      <c r="J9" t="s">
        <v>1524</v>
      </c>
      <c r="K9" t="s">
        <v>2004</v>
      </c>
      <c r="L9" t="s">
        <v>2005</v>
      </c>
      <c r="M9" t="s">
        <v>2006</v>
      </c>
      <c r="N9">
        <v>0</v>
      </c>
      <c r="O9">
        <v>0</v>
      </c>
      <c r="P9">
        <v>0</v>
      </c>
      <c r="Q9" s="37">
        <v>261000</v>
      </c>
      <c r="U9" s="32" t="str">
        <f>VLOOKUP($D$1,Sites!$A:$C,2,0)</f>
        <v>CO</v>
      </c>
      <c r="V9" s="32" t="str">
        <f>VLOOKUP(Q9,'ALL-Chart of Accounts'!$E:$F,2,0)</f>
        <v>Accounts Payable - System</v>
      </c>
      <c r="W9" s="37">
        <v>112400</v>
      </c>
      <c r="AA9" s="32" t="str">
        <f>VLOOKUP($D$1,Sites!$A:$C,2,0)</f>
        <v>CO</v>
      </c>
      <c r="AB9" s="32" t="str">
        <f>VLOOKUP(W9,'ALL-Chart of Accounts'!$E:$F,2,0)</f>
        <v>Accounts Receivable - System</v>
      </c>
      <c r="AC9" s="37">
        <v>493000</v>
      </c>
      <c r="AG9" s="32" t="str">
        <f>VLOOKUP($D$1,Sites!$A:$C,2,0)</f>
        <v>CO</v>
      </c>
      <c r="AH9" s="32" t="str">
        <f>VLOOKUP(AC9,'ALL-Chart of Accounts'!$E:$F,2,0)</f>
        <v>Monetary Asset Restatement (80RST)</v>
      </c>
      <c r="AI9" s="37">
        <v>493000</v>
      </c>
      <c r="AM9" s="32" t="str">
        <f>VLOOKUP($D$1,Sites!$A:$C,2,0)</f>
        <v>CO</v>
      </c>
      <c r="AN9" s="32" t="str">
        <f>VLOOKUP(AI9,'ALL-Chart of Accounts'!$E:$F,2,0)</f>
        <v>Monetary Asset Restatement (80RST)</v>
      </c>
      <c r="AO9" s="37">
        <v>593000</v>
      </c>
      <c r="AS9" s="32" t="str">
        <f>VLOOKUP($D$1,Sites!$A:$C,2,0)</f>
        <v>CO</v>
      </c>
      <c r="AT9" s="32" t="str">
        <f>VLOOKUP(AO9,'ALL-Chart of Accounts'!$E:$F,2,0)</f>
        <v>Monetary Liability Restatement (83RST)</v>
      </c>
      <c r="AU9" s="37">
        <v>493000</v>
      </c>
      <c r="AY9" s="32" t="str">
        <f>VLOOKUP($D$1,Sites!$A:$C,2,0)</f>
        <v>CO</v>
      </c>
      <c r="AZ9" s="32" t="str">
        <f>VLOOKUP(AU9,'ALL-Chart of Accounts'!$E:$F,2,0)</f>
        <v>Monetary Asset Restatement (80RST)</v>
      </c>
      <c r="BA9" s="37">
        <v>493000</v>
      </c>
      <c r="BE9" s="32" t="str">
        <f>VLOOKUP($D$1,Sites!$A:$C,2,0)</f>
        <v>CO</v>
      </c>
      <c r="BF9" s="32" t="str">
        <f>VLOOKUP(BA9,'ALL-Chart of Accounts'!$E:$F,2,0)</f>
        <v>Monetary Asset Restatement (80RST)</v>
      </c>
      <c r="BG9" s="37">
        <v>493000</v>
      </c>
      <c r="BK9" s="32" t="str">
        <f>VLOOKUP($D$1,Sites!$A:$C,2,0)</f>
        <v>CO</v>
      </c>
      <c r="BL9" s="32" t="str">
        <f>VLOOKUP(BG9,'ALL-Chart of Accounts'!$E:$F,2,0)</f>
        <v>Monetary Asset Restatement (80RST)</v>
      </c>
      <c r="BM9" s="37">
        <v>261300</v>
      </c>
      <c r="BQ9" s="32" t="str">
        <f>VLOOKUP($D$1,Sites!$A:$C,2,0)</f>
        <v>CO</v>
      </c>
      <c r="BR9" s="32" t="str">
        <f>VLOOKUP(BM9,'ALL-Chart of Accounts'!$E:$F,2,0)</f>
        <v>Uninvoiced Receipts - System</v>
      </c>
      <c r="BS9">
        <v>0</v>
      </c>
    </row>
    <row r="10" spans="1:71" x14ac:dyDescent="0.35">
      <c r="B10" s="47">
        <v>43165</v>
      </c>
      <c r="E10" t="s">
        <v>2022</v>
      </c>
      <c r="F10" t="s">
        <v>2023</v>
      </c>
      <c r="G10" t="s">
        <v>2022</v>
      </c>
      <c r="H10" t="s">
        <v>2023</v>
      </c>
      <c r="I10" t="s">
        <v>2022</v>
      </c>
      <c r="J10" t="s">
        <v>1863</v>
      </c>
      <c r="K10" t="s">
        <v>2004</v>
      </c>
      <c r="L10" t="s">
        <v>2005</v>
      </c>
      <c r="M10" t="s">
        <v>2006</v>
      </c>
      <c r="N10">
        <v>0</v>
      </c>
      <c r="O10">
        <v>0</v>
      </c>
      <c r="P10">
        <v>0</v>
      </c>
      <c r="Q10" s="37">
        <v>261000</v>
      </c>
      <c r="U10" s="32" t="str">
        <f>VLOOKUP($D$1,Sites!$A:$C,2,0)</f>
        <v>CO</v>
      </c>
      <c r="V10" s="32" t="str">
        <f>VLOOKUP(Q10,'ALL-Chart of Accounts'!$E:$F,2,0)</f>
        <v>Accounts Payable - System</v>
      </c>
      <c r="W10" s="37">
        <v>112400</v>
      </c>
      <c r="AA10" s="32" t="str">
        <f>VLOOKUP($D$1,Sites!$A:$C,2,0)</f>
        <v>CO</v>
      </c>
      <c r="AB10" s="32" t="str">
        <f>VLOOKUP(W10,'ALL-Chart of Accounts'!$E:$F,2,0)</f>
        <v>Accounts Receivable - System</v>
      </c>
      <c r="AC10" s="37">
        <v>493000</v>
      </c>
      <c r="AG10" s="32" t="str">
        <f>VLOOKUP($D$1,Sites!$A:$C,2,0)</f>
        <v>CO</v>
      </c>
      <c r="AH10" s="32" t="str">
        <f>VLOOKUP(AC10,'ALL-Chart of Accounts'!$E:$F,2,0)</f>
        <v>Monetary Asset Restatement (80RST)</v>
      </c>
      <c r="AI10" s="37">
        <v>493000</v>
      </c>
      <c r="AM10" s="32" t="str">
        <f>VLOOKUP($D$1,Sites!$A:$C,2,0)</f>
        <v>CO</v>
      </c>
      <c r="AN10" s="32" t="str">
        <f>VLOOKUP(AI10,'ALL-Chart of Accounts'!$E:$F,2,0)</f>
        <v>Monetary Asset Restatement (80RST)</v>
      </c>
      <c r="AO10" s="37">
        <v>593000</v>
      </c>
      <c r="AS10" s="32" t="str">
        <f>VLOOKUP($D$1,Sites!$A:$C,2,0)</f>
        <v>CO</v>
      </c>
      <c r="AT10" s="32" t="str">
        <f>VLOOKUP(AO10,'ALL-Chart of Accounts'!$E:$F,2,0)</f>
        <v>Monetary Liability Restatement (83RST)</v>
      </c>
      <c r="AU10" s="37">
        <v>493000</v>
      </c>
      <c r="AY10" s="32" t="str">
        <f>VLOOKUP($D$1,Sites!$A:$C,2,0)</f>
        <v>CO</v>
      </c>
      <c r="AZ10" s="32" t="str">
        <f>VLOOKUP(AU10,'ALL-Chart of Accounts'!$E:$F,2,0)</f>
        <v>Monetary Asset Restatement (80RST)</v>
      </c>
      <c r="BA10" s="37">
        <v>493000</v>
      </c>
      <c r="BE10" s="32" t="str">
        <f>VLOOKUP($D$1,Sites!$A:$C,2,0)</f>
        <v>CO</v>
      </c>
      <c r="BF10" s="32" t="str">
        <f>VLOOKUP(BA10,'ALL-Chart of Accounts'!$E:$F,2,0)</f>
        <v>Monetary Asset Restatement (80RST)</v>
      </c>
      <c r="BG10" s="37">
        <v>493000</v>
      </c>
      <c r="BK10" s="32" t="str">
        <f>VLOOKUP($D$1,Sites!$A:$C,2,0)</f>
        <v>CO</v>
      </c>
      <c r="BL10" s="32" t="str">
        <f>VLOOKUP(BG10,'ALL-Chart of Accounts'!$E:$F,2,0)</f>
        <v>Monetary Asset Restatement (80RST)</v>
      </c>
      <c r="BM10" s="37">
        <v>261300</v>
      </c>
      <c r="BQ10" s="32" t="str">
        <f>VLOOKUP($D$1,Sites!$A:$C,2,0)</f>
        <v>CO</v>
      </c>
      <c r="BR10" s="32" t="str">
        <f>VLOOKUP(BM10,'ALL-Chart of Accounts'!$E:$F,2,0)</f>
        <v>Uninvoiced Receipts - System</v>
      </c>
      <c r="BS10">
        <v>0</v>
      </c>
    </row>
    <row r="11" spans="1:71" x14ac:dyDescent="0.35">
      <c r="B11" s="47">
        <v>43165</v>
      </c>
      <c r="E11" t="s">
        <v>2024</v>
      </c>
      <c r="F11" t="s">
        <v>2025</v>
      </c>
      <c r="G11" t="s">
        <v>2024</v>
      </c>
      <c r="H11" t="s">
        <v>2025</v>
      </c>
      <c r="I11" t="s">
        <v>2012</v>
      </c>
      <c r="J11" t="s">
        <v>1532</v>
      </c>
      <c r="K11" t="s">
        <v>2004</v>
      </c>
      <c r="L11" t="s">
        <v>2005</v>
      </c>
      <c r="M11" t="s">
        <v>2006</v>
      </c>
      <c r="N11">
        <v>0</v>
      </c>
      <c r="O11">
        <v>0</v>
      </c>
      <c r="P11">
        <v>0</v>
      </c>
      <c r="Q11" s="37">
        <v>261000</v>
      </c>
      <c r="U11" s="32" t="str">
        <f>VLOOKUP($D$1,Sites!$A:$C,2,0)</f>
        <v>CO</v>
      </c>
      <c r="V11" s="32" t="str">
        <f>VLOOKUP(Q11,'ALL-Chart of Accounts'!$E:$F,2,0)</f>
        <v>Accounts Payable - System</v>
      </c>
      <c r="W11" s="37">
        <v>112400</v>
      </c>
      <c r="AA11" s="32" t="str">
        <f>VLOOKUP($D$1,Sites!$A:$C,2,0)</f>
        <v>CO</v>
      </c>
      <c r="AB11" s="32" t="str">
        <f>VLOOKUP(W11,'ALL-Chart of Accounts'!$E:$F,2,0)</f>
        <v>Accounts Receivable - System</v>
      </c>
      <c r="AC11" s="37">
        <v>493000</v>
      </c>
      <c r="AG11" s="32" t="str">
        <f>VLOOKUP($D$1,Sites!$A:$C,2,0)</f>
        <v>CO</v>
      </c>
      <c r="AH11" s="32" t="str">
        <f>VLOOKUP(AC11,'ALL-Chart of Accounts'!$E:$F,2,0)</f>
        <v>Monetary Asset Restatement (80RST)</v>
      </c>
      <c r="AI11" s="37">
        <v>493000</v>
      </c>
      <c r="AM11" s="32" t="str">
        <f>VLOOKUP($D$1,Sites!$A:$C,2,0)</f>
        <v>CO</v>
      </c>
      <c r="AN11" s="32" t="str">
        <f>VLOOKUP(AI11,'ALL-Chart of Accounts'!$E:$F,2,0)</f>
        <v>Monetary Asset Restatement (80RST)</v>
      </c>
      <c r="AO11" s="37">
        <v>593000</v>
      </c>
      <c r="AS11" s="32" t="str">
        <f>VLOOKUP($D$1,Sites!$A:$C,2,0)</f>
        <v>CO</v>
      </c>
      <c r="AT11" s="32" t="str">
        <f>VLOOKUP(AO11,'ALL-Chart of Accounts'!$E:$F,2,0)</f>
        <v>Monetary Liability Restatement (83RST)</v>
      </c>
      <c r="AU11" s="37">
        <v>493000</v>
      </c>
      <c r="AY11" s="32" t="str">
        <f>VLOOKUP($D$1,Sites!$A:$C,2,0)</f>
        <v>CO</v>
      </c>
      <c r="AZ11" s="32" t="str">
        <f>VLOOKUP(AU11,'ALL-Chart of Accounts'!$E:$F,2,0)</f>
        <v>Monetary Asset Restatement (80RST)</v>
      </c>
      <c r="BA11" s="37">
        <v>493000</v>
      </c>
      <c r="BE11" s="32" t="str">
        <f>VLOOKUP($D$1,Sites!$A:$C,2,0)</f>
        <v>CO</v>
      </c>
      <c r="BF11" s="32" t="str">
        <f>VLOOKUP(BA11,'ALL-Chart of Accounts'!$E:$F,2,0)</f>
        <v>Monetary Asset Restatement (80RST)</v>
      </c>
      <c r="BG11" s="37">
        <v>493000</v>
      </c>
      <c r="BK11" s="32" t="str">
        <f>VLOOKUP($D$1,Sites!$A:$C,2,0)</f>
        <v>CO</v>
      </c>
      <c r="BL11" s="32" t="str">
        <f>VLOOKUP(BG11,'ALL-Chart of Accounts'!$E:$F,2,0)</f>
        <v>Monetary Asset Restatement (80RST)</v>
      </c>
      <c r="BM11" s="37">
        <v>261300</v>
      </c>
      <c r="BQ11" s="32" t="str">
        <f>VLOOKUP($D$1,Sites!$A:$C,2,0)</f>
        <v>CO</v>
      </c>
      <c r="BR11" s="32" t="str">
        <f>VLOOKUP(BM11,'ALL-Chart of Accounts'!$E:$F,2,0)</f>
        <v>Uninvoiced Receipts - System</v>
      </c>
      <c r="BS11">
        <v>0</v>
      </c>
    </row>
    <row r="12" spans="1:71" x14ac:dyDescent="0.35">
      <c r="B12" s="47">
        <v>43165</v>
      </c>
      <c r="E12" t="s">
        <v>2026</v>
      </c>
      <c r="F12" t="s">
        <v>2027</v>
      </c>
      <c r="G12" t="s">
        <v>2026</v>
      </c>
      <c r="H12" t="s">
        <v>2027</v>
      </c>
      <c r="I12" t="s">
        <v>2028</v>
      </c>
      <c r="J12" t="s">
        <v>1534</v>
      </c>
      <c r="K12" t="s">
        <v>2004</v>
      </c>
      <c r="L12" t="s">
        <v>2005</v>
      </c>
      <c r="M12" t="s">
        <v>2006</v>
      </c>
      <c r="N12">
        <v>0</v>
      </c>
      <c r="O12">
        <v>0</v>
      </c>
      <c r="P12">
        <v>0</v>
      </c>
      <c r="Q12" s="37">
        <v>261000</v>
      </c>
      <c r="U12" s="32" t="str">
        <f>VLOOKUP($D$1,Sites!$A:$C,2,0)</f>
        <v>CO</v>
      </c>
      <c r="V12" s="32" t="str">
        <f>VLOOKUP(Q12,'ALL-Chart of Accounts'!$E:$F,2,0)</f>
        <v>Accounts Payable - System</v>
      </c>
      <c r="W12" s="37">
        <v>112400</v>
      </c>
      <c r="AA12" s="32" t="str">
        <f>VLOOKUP($D$1,Sites!$A:$C,2,0)</f>
        <v>CO</v>
      </c>
      <c r="AB12" s="32" t="str">
        <f>VLOOKUP(W12,'ALL-Chart of Accounts'!$E:$F,2,0)</f>
        <v>Accounts Receivable - System</v>
      </c>
      <c r="AC12" s="37">
        <v>493000</v>
      </c>
      <c r="AG12" s="32" t="str">
        <f>VLOOKUP($D$1,Sites!$A:$C,2,0)</f>
        <v>CO</v>
      </c>
      <c r="AH12" s="32" t="str">
        <f>VLOOKUP(AC12,'ALL-Chart of Accounts'!$E:$F,2,0)</f>
        <v>Monetary Asset Restatement (80RST)</v>
      </c>
      <c r="AI12" s="37">
        <v>493000</v>
      </c>
      <c r="AM12" s="32" t="str">
        <f>VLOOKUP($D$1,Sites!$A:$C,2,0)</f>
        <v>CO</v>
      </c>
      <c r="AN12" s="32" t="str">
        <f>VLOOKUP(AI12,'ALL-Chart of Accounts'!$E:$F,2,0)</f>
        <v>Monetary Asset Restatement (80RST)</v>
      </c>
      <c r="AO12" s="37">
        <v>593000</v>
      </c>
      <c r="AS12" s="32" t="str">
        <f>VLOOKUP($D$1,Sites!$A:$C,2,0)</f>
        <v>CO</v>
      </c>
      <c r="AT12" s="32" t="str">
        <f>VLOOKUP(AO12,'ALL-Chart of Accounts'!$E:$F,2,0)</f>
        <v>Monetary Liability Restatement (83RST)</v>
      </c>
      <c r="AU12" s="37">
        <v>493000</v>
      </c>
      <c r="AY12" s="32" t="str">
        <f>VLOOKUP($D$1,Sites!$A:$C,2,0)</f>
        <v>CO</v>
      </c>
      <c r="AZ12" s="32" t="str">
        <f>VLOOKUP(AU12,'ALL-Chart of Accounts'!$E:$F,2,0)</f>
        <v>Monetary Asset Restatement (80RST)</v>
      </c>
      <c r="BA12" s="37">
        <v>493000</v>
      </c>
      <c r="BE12" s="32" t="str">
        <f>VLOOKUP($D$1,Sites!$A:$C,2,0)</f>
        <v>CO</v>
      </c>
      <c r="BF12" s="32" t="str">
        <f>VLOOKUP(BA12,'ALL-Chart of Accounts'!$E:$F,2,0)</f>
        <v>Monetary Asset Restatement (80RST)</v>
      </c>
      <c r="BG12" s="37">
        <v>493000</v>
      </c>
      <c r="BK12" s="32" t="str">
        <f>VLOOKUP($D$1,Sites!$A:$C,2,0)</f>
        <v>CO</v>
      </c>
      <c r="BL12" s="32" t="str">
        <f>VLOOKUP(BG12,'ALL-Chart of Accounts'!$E:$F,2,0)</f>
        <v>Monetary Asset Restatement (80RST)</v>
      </c>
      <c r="BM12" s="37">
        <v>261300</v>
      </c>
      <c r="BQ12" s="32" t="str">
        <f>VLOOKUP($D$1,Sites!$A:$C,2,0)</f>
        <v>CO</v>
      </c>
      <c r="BR12" s="32" t="str">
        <f>VLOOKUP(BM12,'ALL-Chart of Accounts'!$E:$F,2,0)</f>
        <v>Uninvoiced Receipts - System</v>
      </c>
      <c r="BS12">
        <v>0</v>
      </c>
    </row>
    <row r="13" spans="1:71" x14ac:dyDescent="0.35">
      <c r="B13" s="47">
        <v>43165</v>
      </c>
      <c r="E13" t="s">
        <v>2029</v>
      </c>
      <c r="F13" t="s">
        <v>2030</v>
      </c>
      <c r="G13" t="s">
        <v>2029</v>
      </c>
      <c r="H13" t="s">
        <v>2030</v>
      </c>
      <c r="I13" t="s">
        <v>2012</v>
      </c>
      <c r="J13" t="s">
        <v>1541</v>
      </c>
      <c r="K13" t="s">
        <v>2004</v>
      </c>
      <c r="L13" t="s">
        <v>2005</v>
      </c>
      <c r="M13" t="s">
        <v>2006</v>
      </c>
      <c r="N13">
        <v>0</v>
      </c>
      <c r="O13">
        <v>0</v>
      </c>
      <c r="P13">
        <v>0</v>
      </c>
      <c r="Q13" s="37">
        <v>261000</v>
      </c>
      <c r="U13" s="32" t="str">
        <f>VLOOKUP($D$1,Sites!$A:$C,2,0)</f>
        <v>CO</v>
      </c>
      <c r="V13" s="32" t="str">
        <f>VLOOKUP(Q13,'ALL-Chart of Accounts'!$E:$F,2,0)</f>
        <v>Accounts Payable - System</v>
      </c>
      <c r="W13" s="37">
        <v>112400</v>
      </c>
      <c r="AA13" s="32" t="str">
        <f>VLOOKUP($D$1,Sites!$A:$C,2,0)</f>
        <v>CO</v>
      </c>
      <c r="AB13" s="32" t="str">
        <f>VLOOKUP(W13,'ALL-Chart of Accounts'!$E:$F,2,0)</f>
        <v>Accounts Receivable - System</v>
      </c>
      <c r="AC13" s="37">
        <v>493000</v>
      </c>
      <c r="AG13" s="32" t="str">
        <f>VLOOKUP($D$1,Sites!$A:$C,2,0)</f>
        <v>CO</v>
      </c>
      <c r="AH13" s="32" t="str">
        <f>VLOOKUP(AC13,'ALL-Chart of Accounts'!$E:$F,2,0)</f>
        <v>Monetary Asset Restatement (80RST)</v>
      </c>
      <c r="AI13" s="37">
        <v>493000</v>
      </c>
      <c r="AM13" s="32" t="str">
        <f>VLOOKUP($D$1,Sites!$A:$C,2,0)</f>
        <v>CO</v>
      </c>
      <c r="AN13" s="32" t="str">
        <f>VLOOKUP(AI13,'ALL-Chart of Accounts'!$E:$F,2,0)</f>
        <v>Monetary Asset Restatement (80RST)</v>
      </c>
      <c r="AO13" s="37">
        <v>593000</v>
      </c>
      <c r="AS13" s="32" t="str">
        <f>VLOOKUP($D$1,Sites!$A:$C,2,0)</f>
        <v>CO</v>
      </c>
      <c r="AT13" s="32" t="str">
        <f>VLOOKUP(AO13,'ALL-Chart of Accounts'!$E:$F,2,0)</f>
        <v>Monetary Liability Restatement (83RST)</v>
      </c>
      <c r="AU13" s="37">
        <v>493000</v>
      </c>
      <c r="AY13" s="32" t="str">
        <f>VLOOKUP($D$1,Sites!$A:$C,2,0)</f>
        <v>CO</v>
      </c>
      <c r="AZ13" s="32" t="str">
        <f>VLOOKUP(AU13,'ALL-Chart of Accounts'!$E:$F,2,0)</f>
        <v>Monetary Asset Restatement (80RST)</v>
      </c>
      <c r="BA13" s="37">
        <v>493000</v>
      </c>
      <c r="BE13" s="32" t="str">
        <f>VLOOKUP($D$1,Sites!$A:$C,2,0)</f>
        <v>CO</v>
      </c>
      <c r="BF13" s="32" t="str">
        <f>VLOOKUP(BA13,'ALL-Chart of Accounts'!$E:$F,2,0)</f>
        <v>Monetary Asset Restatement (80RST)</v>
      </c>
      <c r="BG13" s="37">
        <v>493000</v>
      </c>
      <c r="BK13" s="32" t="str">
        <f>VLOOKUP($D$1,Sites!$A:$C,2,0)</f>
        <v>CO</v>
      </c>
      <c r="BL13" s="32" t="str">
        <f>VLOOKUP(BG13,'ALL-Chart of Accounts'!$E:$F,2,0)</f>
        <v>Monetary Asset Restatement (80RST)</v>
      </c>
      <c r="BM13" s="37">
        <v>261300</v>
      </c>
      <c r="BQ13" s="32" t="str">
        <f>VLOOKUP($D$1,Sites!$A:$C,2,0)</f>
        <v>CO</v>
      </c>
      <c r="BR13" s="32" t="str">
        <f>VLOOKUP(BM13,'ALL-Chart of Accounts'!$E:$F,2,0)</f>
        <v>Uninvoiced Receipts - System</v>
      </c>
      <c r="BS13">
        <v>0</v>
      </c>
    </row>
    <row r="14" spans="1:71" x14ac:dyDescent="0.35">
      <c r="B14" s="47">
        <v>43165</v>
      </c>
      <c r="E14" t="s">
        <v>2031</v>
      </c>
      <c r="F14" t="s">
        <v>2032</v>
      </c>
      <c r="G14" t="s">
        <v>2031</v>
      </c>
      <c r="H14" t="s">
        <v>2032</v>
      </c>
      <c r="I14" t="s">
        <v>2033</v>
      </c>
      <c r="J14" t="s">
        <v>1564</v>
      </c>
      <c r="K14" t="s">
        <v>2004</v>
      </c>
      <c r="L14" t="s">
        <v>2005</v>
      </c>
      <c r="M14" t="s">
        <v>2006</v>
      </c>
      <c r="N14">
        <v>0</v>
      </c>
      <c r="O14">
        <v>0</v>
      </c>
      <c r="P14">
        <v>0</v>
      </c>
      <c r="Q14" s="37">
        <v>261000</v>
      </c>
      <c r="U14" s="32" t="str">
        <f>VLOOKUP($D$1,Sites!$A:$C,2,0)</f>
        <v>CO</v>
      </c>
      <c r="V14" s="32" t="str">
        <f>VLOOKUP(Q14,'ALL-Chart of Accounts'!$E:$F,2,0)</f>
        <v>Accounts Payable - System</v>
      </c>
      <c r="W14" s="37">
        <v>112400</v>
      </c>
      <c r="AA14" s="32" t="str">
        <f>VLOOKUP($D$1,Sites!$A:$C,2,0)</f>
        <v>CO</v>
      </c>
      <c r="AB14" s="32" t="str">
        <f>VLOOKUP(W14,'ALL-Chart of Accounts'!$E:$F,2,0)</f>
        <v>Accounts Receivable - System</v>
      </c>
      <c r="AC14" s="37">
        <v>493000</v>
      </c>
      <c r="AG14" s="32" t="str">
        <f>VLOOKUP($D$1,Sites!$A:$C,2,0)</f>
        <v>CO</v>
      </c>
      <c r="AH14" s="32" t="str">
        <f>VLOOKUP(AC14,'ALL-Chart of Accounts'!$E:$F,2,0)</f>
        <v>Monetary Asset Restatement (80RST)</v>
      </c>
      <c r="AI14" s="37">
        <v>493000</v>
      </c>
      <c r="AM14" s="32" t="str">
        <f>VLOOKUP($D$1,Sites!$A:$C,2,0)</f>
        <v>CO</v>
      </c>
      <c r="AN14" s="32" t="str">
        <f>VLOOKUP(AI14,'ALL-Chart of Accounts'!$E:$F,2,0)</f>
        <v>Monetary Asset Restatement (80RST)</v>
      </c>
      <c r="AO14" s="37">
        <v>593000</v>
      </c>
      <c r="AS14" s="32" t="str">
        <f>VLOOKUP($D$1,Sites!$A:$C,2,0)</f>
        <v>CO</v>
      </c>
      <c r="AT14" s="32" t="str">
        <f>VLOOKUP(AO14,'ALL-Chart of Accounts'!$E:$F,2,0)</f>
        <v>Monetary Liability Restatement (83RST)</v>
      </c>
      <c r="AU14" s="37">
        <v>493000</v>
      </c>
      <c r="AY14" s="32" t="str">
        <f>VLOOKUP($D$1,Sites!$A:$C,2,0)</f>
        <v>CO</v>
      </c>
      <c r="AZ14" s="32" t="str">
        <f>VLOOKUP(AU14,'ALL-Chart of Accounts'!$E:$F,2,0)</f>
        <v>Monetary Asset Restatement (80RST)</v>
      </c>
      <c r="BA14" s="37">
        <v>493000</v>
      </c>
      <c r="BE14" s="32" t="str">
        <f>VLOOKUP($D$1,Sites!$A:$C,2,0)</f>
        <v>CO</v>
      </c>
      <c r="BF14" s="32" t="str">
        <f>VLOOKUP(BA14,'ALL-Chart of Accounts'!$E:$F,2,0)</f>
        <v>Monetary Asset Restatement (80RST)</v>
      </c>
      <c r="BG14" s="37">
        <v>493000</v>
      </c>
      <c r="BK14" s="32" t="str">
        <f>VLOOKUP($D$1,Sites!$A:$C,2,0)</f>
        <v>CO</v>
      </c>
      <c r="BL14" s="32" t="str">
        <f>VLOOKUP(BG14,'ALL-Chart of Accounts'!$E:$F,2,0)</f>
        <v>Monetary Asset Restatement (80RST)</v>
      </c>
      <c r="BM14" s="37">
        <v>261300</v>
      </c>
      <c r="BQ14" s="32" t="str">
        <f>VLOOKUP($D$1,Sites!$A:$C,2,0)</f>
        <v>CO</v>
      </c>
      <c r="BR14" s="32" t="str">
        <f>VLOOKUP(BM14,'ALL-Chart of Accounts'!$E:$F,2,0)</f>
        <v>Uninvoiced Receipts - System</v>
      </c>
      <c r="BS14">
        <v>0</v>
      </c>
    </row>
    <row r="15" spans="1:71" x14ac:dyDescent="0.35">
      <c r="B15" s="47">
        <v>43165</v>
      </c>
      <c r="E15" t="s">
        <v>2034</v>
      </c>
      <c r="F15" t="s">
        <v>2035</v>
      </c>
      <c r="G15" t="s">
        <v>2034</v>
      </c>
      <c r="H15" t="s">
        <v>2035</v>
      </c>
      <c r="I15" t="s">
        <v>2036</v>
      </c>
      <c r="J15" t="s">
        <v>1566</v>
      </c>
      <c r="K15" t="s">
        <v>2004</v>
      </c>
      <c r="L15" t="s">
        <v>2005</v>
      </c>
      <c r="M15" t="s">
        <v>2006</v>
      </c>
      <c r="N15">
        <v>0</v>
      </c>
      <c r="O15">
        <v>0</v>
      </c>
      <c r="P15">
        <v>0</v>
      </c>
      <c r="Q15" s="37">
        <v>261000</v>
      </c>
      <c r="U15" s="32" t="str">
        <f>VLOOKUP($D$1,Sites!$A:$C,2,0)</f>
        <v>CO</v>
      </c>
      <c r="V15" s="32" t="str">
        <f>VLOOKUP(Q15,'ALL-Chart of Accounts'!$E:$F,2,0)</f>
        <v>Accounts Payable - System</v>
      </c>
      <c r="W15" s="37">
        <v>112400</v>
      </c>
      <c r="AA15" s="32" t="str">
        <f>VLOOKUP($D$1,Sites!$A:$C,2,0)</f>
        <v>CO</v>
      </c>
      <c r="AB15" s="32" t="str">
        <f>VLOOKUP(W15,'ALL-Chart of Accounts'!$E:$F,2,0)</f>
        <v>Accounts Receivable - System</v>
      </c>
      <c r="AC15" s="37">
        <v>493000</v>
      </c>
      <c r="AG15" s="32" t="str">
        <f>VLOOKUP($D$1,Sites!$A:$C,2,0)</f>
        <v>CO</v>
      </c>
      <c r="AH15" s="32" t="str">
        <f>VLOOKUP(AC15,'ALL-Chart of Accounts'!$E:$F,2,0)</f>
        <v>Monetary Asset Restatement (80RST)</v>
      </c>
      <c r="AI15" s="37">
        <v>493000</v>
      </c>
      <c r="AM15" s="32" t="str">
        <f>VLOOKUP($D$1,Sites!$A:$C,2,0)</f>
        <v>CO</v>
      </c>
      <c r="AN15" s="32" t="str">
        <f>VLOOKUP(AI15,'ALL-Chart of Accounts'!$E:$F,2,0)</f>
        <v>Monetary Asset Restatement (80RST)</v>
      </c>
      <c r="AO15" s="37">
        <v>593000</v>
      </c>
      <c r="AS15" s="32" t="str">
        <f>VLOOKUP($D$1,Sites!$A:$C,2,0)</f>
        <v>CO</v>
      </c>
      <c r="AT15" s="32" t="str">
        <f>VLOOKUP(AO15,'ALL-Chart of Accounts'!$E:$F,2,0)</f>
        <v>Monetary Liability Restatement (83RST)</v>
      </c>
      <c r="AU15" s="37">
        <v>493000</v>
      </c>
      <c r="AY15" s="32" t="str">
        <f>VLOOKUP($D$1,Sites!$A:$C,2,0)</f>
        <v>CO</v>
      </c>
      <c r="AZ15" s="32" t="str">
        <f>VLOOKUP(AU15,'ALL-Chart of Accounts'!$E:$F,2,0)</f>
        <v>Monetary Asset Restatement (80RST)</v>
      </c>
      <c r="BA15" s="37">
        <v>493000</v>
      </c>
      <c r="BE15" s="32" t="str">
        <f>VLOOKUP($D$1,Sites!$A:$C,2,0)</f>
        <v>CO</v>
      </c>
      <c r="BF15" s="32" t="str">
        <f>VLOOKUP(BA15,'ALL-Chart of Accounts'!$E:$F,2,0)</f>
        <v>Monetary Asset Restatement (80RST)</v>
      </c>
      <c r="BG15" s="37">
        <v>493000</v>
      </c>
      <c r="BK15" s="32" t="str">
        <f>VLOOKUP($D$1,Sites!$A:$C,2,0)</f>
        <v>CO</v>
      </c>
      <c r="BL15" s="32" t="str">
        <f>VLOOKUP(BG15,'ALL-Chart of Accounts'!$E:$F,2,0)</f>
        <v>Monetary Asset Restatement (80RST)</v>
      </c>
      <c r="BM15" s="37">
        <v>261300</v>
      </c>
      <c r="BQ15" s="32" t="str">
        <f>VLOOKUP($D$1,Sites!$A:$C,2,0)</f>
        <v>CO</v>
      </c>
      <c r="BR15" s="32" t="str">
        <f>VLOOKUP(BM15,'ALL-Chart of Accounts'!$E:$F,2,0)</f>
        <v>Uninvoiced Receipts - System</v>
      </c>
      <c r="BS15">
        <v>0</v>
      </c>
    </row>
    <row r="16" spans="1:71" x14ac:dyDescent="0.35">
      <c r="B16" s="47">
        <v>43165</v>
      </c>
      <c r="E16" t="s">
        <v>2037</v>
      </c>
      <c r="F16" t="s">
        <v>2038</v>
      </c>
      <c r="G16" t="s">
        <v>2037</v>
      </c>
      <c r="H16" t="s">
        <v>2038</v>
      </c>
      <c r="I16" t="s">
        <v>2039</v>
      </c>
      <c r="J16" t="s">
        <v>1457</v>
      </c>
      <c r="K16" t="s">
        <v>2004</v>
      </c>
      <c r="L16" t="s">
        <v>2005</v>
      </c>
      <c r="M16" t="s">
        <v>2006</v>
      </c>
      <c r="N16">
        <v>0</v>
      </c>
      <c r="O16">
        <v>0</v>
      </c>
      <c r="P16">
        <v>0</v>
      </c>
      <c r="Q16" s="37">
        <v>261000</v>
      </c>
      <c r="U16" s="32" t="str">
        <f>VLOOKUP($D$1,Sites!$A:$C,2,0)</f>
        <v>CO</v>
      </c>
      <c r="V16" s="32" t="str">
        <f>VLOOKUP(Q16,'ALL-Chart of Accounts'!$E:$F,2,0)</f>
        <v>Accounts Payable - System</v>
      </c>
      <c r="W16" s="37">
        <v>112400</v>
      </c>
      <c r="AA16" s="32" t="str">
        <f>VLOOKUP($D$1,Sites!$A:$C,2,0)</f>
        <v>CO</v>
      </c>
      <c r="AB16" s="32" t="str">
        <f>VLOOKUP(W16,'ALL-Chart of Accounts'!$E:$F,2,0)</f>
        <v>Accounts Receivable - System</v>
      </c>
      <c r="AC16" s="37">
        <v>493000</v>
      </c>
      <c r="AG16" s="32" t="str">
        <f>VLOOKUP($D$1,Sites!$A:$C,2,0)</f>
        <v>CO</v>
      </c>
      <c r="AH16" s="32" t="str">
        <f>VLOOKUP(AC16,'ALL-Chart of Accounts'!$E:$F,2,0)</f>
        <v>Monetary Asset Restatement (80RST)</v>
      </c>
      <c r="AI16" s="37">
        <v>493000</v>
      </c>
      <c r="AM16" s="32" t="str">
        <f>VLOOKUP($D$1,Sites!$A:$C,2,0)</f>
        <v>CO</v>
      </c>
      <c r="AN16" s="32" t="str">
        <f>VLOOKUP(AI16,'ALL-Chart of Accounts'!$E:$F,2,0)</f>
        <v>Monetary Asset Restatement (80RST)</v>
      </c>
      <c r="AO16" s="37">
        <v>593000</v>
      </c>
      <c r="AS16" s="32" t="str">
        <f>VLOOKUP($D$1,Sites!$A:$C,2,0)</f>
        <v>CO</v>
      </c>
      <c r="AT16" s="32" t="str">
        <f>VLOOKUP(AO16,'ALL-Chart of Accounts'!$E:$F,2,0)</f>
        <v>Monetary Liability Restatement (83RST)</v>
      </c>
      <c r="AU16" s="37">
        <v>493000</v>
      </c>
      <c r="AY16" s="32" t="str">
        <f>VLOOKUP($D$1,Sites!$A:$C,2,0)</f>
        <v>CO</v>
      </c>
      <c r="AZ16" s="32" t="str">
        <f>VLOOKUP(AU16,'ALL-Chart of Accounts'!$E:$F,2,0)</f>
        <v>Monetary Asset Restatement (80RST)</v>
      </c>
      <c r="BA16" s="37">
        <v>493000</v>
      </c>
      <c r="BE16" s="32" t="str">
        <f>VLOOKUP($D$1,Sites!$A:$C,2,0)</f>
        <v>CO</v>
      </c>
      <c r="BF16" s="32" t="str">
        <f>VLOOKUP(BA16,'ALL-Chart of Accounts'!$E:$F,2,0)</f>
        <v>Monetary Asset Restatement (80RST)</v>
      </c>
      <c r="BG16" s="37">
        <v>493000</v>
      </c>
      <c r="BK16" s="32" t="str">
        <f>VLOOKUP($D$1,Sites!$A:$C,2,0)</f>
        <v>CO</v>
      </c>
      <c r="BL16" s="32" t="str">
        <f>VLOOKUP(BG16,'ALL-Chart of Accounts'!$E:$F,2,0)</f>
        <v>Monetary Asset Restatement (80RST)</v>
      </c>
      <c r="BM16" s="37">
        <v>261300</v>
      </c>
      <c r="BQ16" s="32" t="str">
        <f>VLOOKUP($D$1,Sites!$A:$C,2,0)</f>
        <v>CO</v>
      </c>
      <c r="BR16" s="32" t="str">
        <f>VLOOKUP(BM16,'ALL-Chart of Accounts'!$E:$F,2,0)</f>
        <v>Uninvoiced Receipts - System</v>
      </c>
      <c r="BS16">
        <v>0</v>
      </c>
    </row>
    <row r="17" spans="1:71" x14ac:dyDescent="0.35">
      <c r="B17" s="47">
        <v>43165</v>
      </c>
      <c r="E17" t="s">
        <v>2040</v>
      </c>
      <c r="F17" t="s">
        <v>2041</v>
      </c>
      <c r="G17" t="s">
        <v>2040</v>
      </c>
      <c r="H17" t="s">
        <v>2041</v>
      </c>
      <c r="I17" t="s">
        <v>2042</v>
      </c>
      <c r="J17" t="s">
        <v>1580</v>
      </c>
      <c r="K17" t="s">
        <v>2004</v>
      </c>
      <c r="L17" t="s">
        <v>2005</v>
      </c>
      <c r="M17" t="s">
        <v>2006</v>
      </c>
      <c r="N17">
        <v>0</v>
      </c>
      <c r="O17">
        <v>0</v>
      </c>
      <c r="P17">
        <v>0</v>
      </c>
      <c r="Q17" s="37">
        <v>261000</v>
      </c>
      <c r="U17" s="32" t="str">
        <f>VLOOKUP($D$1,Sites!$A:$C,2,0)</f>
        <v>CO</v>
      </c>
      <c r="V17" s="32" t="str">
        <f>VLOOKUP(Q17,'ALL-Chart of Accounts'!$E:$F,2,0)</f>
        <v>Accounts Payable - System</v>
      </c>
      <c r="W17" s="37">
        <v>112400</v>
      </c>
      <c r="AA17" s="32" t="str">
        <f>VLOOKUP($D$1,Sites!$A:$C,2,0)</f>
        <v>CO</v>
      </c>
      <c r="AB17" s="32" t="str">
        <f>VLOOKUP(W17,'ALL-Chart of Accounts'!$E:$F,2,0)</f>
        <v>Accounts Receivable - System</v>
      </c>
      <c r="AC17" s="37">
        <v>493000</v>
      </c>
      <c r="AG17" s="32" t="str">
        <f>VLOOKUP($D$1,Sites!$A:$C,2,0)</f>
        <v>CO</v>
      </c>
      <c r="AH17" s="32" t="str">
        <f>VLOOKUP(AC17,'ALL-Chart of Accounts'!$E:$F,2,0)</f>
        <v>Monetary Asset Restatement (80RST)</v>
      </c>
      <c r="AI17" s="37">
        <v>493000</v>
      </c>
      <c r="AM17" s="32" t="str">
        <f>VLOOKUP($D$1,Sites!$A:$C,2,0)</f>
        <v>CO</v>
      </c>
      <c r="AN17" s="32" t="str">
        <f>VLOOKUP(AI17,'ALL-Chart of Accounts'!$E:$F,2,0)</f>
        <v>Monetary Asset Restatement (80RST)</v>
      </c>
      <c r="AO17" s="37">
        <v>593000</v>
      </c>
      <c r="AS17" s="32" t="str">
        <f>VLOOKUP($D$1,Sites!$A:$C,2,0)</f>
        <v>CO</v>
      </c>
      <c r="AT17" s="32" t="str">
        <f>VLOOKUP(AO17,'ALL-Chart of Accounts'!$E:$F,2,0)</f>
        <v>Monetary Liability Restatement (83RST)</v>
      </c>
      <c r="AU17" s="37">
        <v>493000</v>
      </c>
      <c r="AY17" s="32" t="str">
        <f>VLOOKUP($D$1,Sites!$A:$C,2,0)</f>
        <v>CO</v>
      </c>
      <c r="AZ17" s="32" t="str">
        <f>VLOOKUP(AU17,'ALL-Chart of Accounts'!$E:$F,2,0)</f>
        <v>Monetary Asset Restatement (80RST)</v>
      </c>
      <c r="BA17" s="37">
        <v>493000</v>
      </c>
      <c r="BE17" s="32" t="str">
        <f>VLOOKUP($D$1,Sites!$A:$C,2,0)</f>
        <v>CO</v>
      </c>
      <c r="BF17" s="32" t="str">
        <f>VLOOKUP(BA17,'ALL-Chart of Accounts'!$E:$F,2,0)</f>
        <v>Monetary Asset Restatement (80RST)</v>
      </c>
      <c r="BG17" s="37">
        <v>493000</v>
      </c>
      <c r="BK17" s="32" t="str">
        <f>VLOOKUP($D$1,Sites!$A:$C,2,0)</f>
        <v>CO</v>
      </c>
      <c r="BL17" s="32" t="str">
        <f>VLOOKUP(BG17,'ALL-Chart of Accounts'!$E:$F,2,0)</f>
        <v>Monetary Asset Restatement (80RST)</v>
      </c>
      <c r="BM17" s="37">
        <v>261300</v>
      </c>
      <c r="BQ17" s="32" t="str">
        <f>VLOOKUP($D$1,Sites!$A:$C,2,0)</f>
        <v>CO</v>
      </c>
      <c r="BR17" s="32" t="str">
        <f>VLOOKUP(BM17,'ALL-Chart of Accounts'!$E:$F,2,0)</f>
        <v>Uninvoiced Receipts - System</v>
      </c>
      <c r="BS17">
        <v>0</v>
      </c>
    </row>
    <row r="18" spans="1:71" x14ac:dyDescent="0.35">
      <c r="B18" s="47">
        <v>43165</v>
      </c>
      <c r="E18" t="s">
        <v>2043</v>
      </c>
      <c r="F18" t="s">
        <v>2044</v>
      </c>
      <c r="G18" t="s">
        <v>2043</v>
      </c>
      <c r="H18" t="s">
        <v>2044</v>
      </c>
      <c r="I18" t="s">
        <v>2045</v>
      </c>
      <c r="K18" t="s">
        <v>2004</v>
      </c>
      <c r="L18" t="s">
        <v>2005</v>
      </c>
      <c r="M18" t="s">
        <v>2006</v>
      </c>
      <c r="N18">
        <v>0</v>
      </c>
      <c r="O18">
        <v>0</v>
      </c>
      <c r="P18">
        <v>0</v>
      </c>
      <c r="Q18" s="37">
        <v>261000</v>
      </c>
      <c r="U18" s="32" t="str">
        <f>VLOOKUP($D$1,Sites!$A:$C,2,0)</f>
        <v>CO</v>
      </c>
      <c r="V18" s="32" t="str">
        <f>VLOOKUP(Q18,'ALL-Chart of Accounts'!$E:$F,2,0)</f>
        <v>Accounts Payable - System</v>
      </c>
      <c r="W18" s="37">
        <v>112400</v>
      </c>
      <c r="AA18" s="32" t="str">
        <f>VLOOKUP($D$1,Sites!$A:$C,2,0)</f>
        <v>CO</v>
      </c>
      <c r="AB18" s="32" t="str">
        <f>VLOOKUP(W18,'ALL-Chart of Accounts'!$E:$F,2,0)</f>
        <v>Accounts Receivable - System</v>
      </c>
      <c r="AC18" s="37">
        <v>493000</v>
      </c>
      <c r="AG18" s="32" t="str">
        <f>VLOOKUP($D$1,Sites!$A:$C,2,0)</f>
        <v>CO</v>
      </c>
      <c r="AH18" s="32" t="str">
        <f>VLOOKUP(AC18,'ALL-Chart of Accounts'!$E:$F,2,0)</f>
        <v>Monetary Asset Restatement (80RST)</v>
      </c>
      <c r="AI18" s="37">
        <v>493000</v>
      </c>
      <c r="AM18" s="32" t="str">
        <f>VLOOKUP($D$1,Sites!$A:$C,2,0)</f>
        <v>CO</v>
      </c>
      <c r="AN18" s="32" t="str">
        <f>VLOOKUP(AI18,'ALL-Chart of Accounts'!$E:$F,2,0)</f>
        <v>Monetary Asset Restatement (80RST)</v>
      </c>
      <c r="AO18" s="37">
        <v>593000</v>
      </c>
      <c r="AS18" s="32" t="str">
        <f>VLOOKUP($D$1,Sites!$A:$C,2,0)</f>
        <v>CO</v>
      </c>
      <c r="AT18" s="32" t="str">
        <f>VLOOKUP(AO18,'ALL-Chart of Accounts'!$E:$F,2,0)</f>
        <v>Monetary Liability Restatement (83RST)</v>
      </c>
      <c r="AU18" s="37">
        <v>493000</v>
      </c>
      <c r="AY18" s="32" t="str">
        <f>VLOOKUP($D$1,Sites!$A:$C,2,0)</f>
        <v>CO</v>
      </c>
      <c r="AZ18" s="32" t="str">
        <f>VLOOKUP(AU18,'ALL-Chart of Accounts'!$E:$F,2,0)</f>
        <v>Monetary Asset Restatement (80RST)</v>
      </c>
      <c r="BA18" s="37">
        <v>493000</v>
      </c>
      <c r="BE18" s="32" t="str">
        <f>VLOOKUP($D$1,Sites!$A:$C,2,0)</f>
        <v>CO</v>
      </c>
      <c r="BF18" s="32" t="str">
        <f>VLOOKUP(BA18,'ALL-Chart of Accounts'!$E:$F,2,0)</f>
        <v>Monetary Asset Restatement (80RST)</v>
      </c>
      <c r="BG18" s="37">
        <v>493000</v>
      </c>
      <c r="BK18" s="32" t="str">
        <f>VLOOKUP($D$1,Sites!$A:$C,2,0)</f>
        <v>CO</v>
      </c>
      <c r="BL18" s="32" t="str">
        <f>VLOOKUP(BG18,'ALL-Chart of Accounts'!$E:$F,2,0)</f>
        <v>Monetary Asset Restatement (80RST)</v>
      </c>
      <c r="BM18" s="37">
        <v>261300</v>
      </c>
      <c r="BQ18" s="32" t="str">
        <f>VLOOKUP($D$1,Sites!$A:$C,2,0)</f>
        <v>CO</v>
      </c>
      <c r="BR18" s="32" t="str">
        <f>VLOOKUP(BM18,'ALL-Chart of Accounts'!$E:$F,2,0)</f>
        <v>Uninvoiced Receipts - System</v>
      </c>
      <c r="BS18">
        <v>0</v>
      </c>
    </row>
    <row r="19" spans="1:71" x14ac:dyDescent="0.35">
      <c r="B19" s="47">
        <v>43165</v>
      </c>
      <c r="E19" t="s">
        <v>2046</v>
      </c>
      <c r="F19" t="s">
        <v>2047</v>
      </c>
      <c r="G19" t="s">
        <v>2046</v>
      </c>
      <c r="H19" t="s">
        <v>2047</v>
      </c>
      <c r="I19" t="s">
        <v>2042</v>
      </c>
      <c r="J19" t="s">
        <v>1901</v>
      </c>
      <c r="K19" t="s">
        <v>2004</v>
      </c>
      <c r="L19" t="s">
        <v>2005</v>
      </c>
      <c r="M19" t="s">
        <v>2006</v>
      </c>
      <c r="N19">
        <v>0</v>
      </c>
      <c r="O19">
        <v>0</v>
      </c>
      <c r="P19">
        <v>0</v>
      </c>
      <c r="Q19" s="37">
        <v>261000</v>
      </c>
      <c r="U19" s="32" t="str">
        <f>VLOOKUP($D$1,Sites!$A:$C,2,0)</f>
        <v>CO</v>
      </c>
      <c r="V19" s="32" t="str">
        <f>VLOOKUP(Q19,'ALL-Chart of Accounts'!$E:$F,2,0)</f>
        <v>Accounts Payable - System</v>
      </c>
      <c r="W19" s="37">
        <v>112400</v>
      </c>
      <c r="AA19" s="32" t="str">
        <f>VLOOKUP($D$1,Sites!$A:$C,2,0)</f>
        <v>CO</v>
      </c>
      <c r="AB19" s="32" t="str">
        <f>VLOOKUP(W19,'ALL-Chart of Accounts'!$E:$F,2,0)</f>
        <v>Accounts Receivable - System</v>
      </c>
      <c r="AC19" s="37">
        <v>493000</v>
      </c>
      <c r="AG19" s="32" t="str">
        <f>VLOOKUP($D$1,Sites!$A:$C,2,0)</f>
        <v>CO</v>
      </c>
      <c r="AH19" s="32" t="str">
        <f>VLOOKUP(AC19,'ALL-Chart of Accounts'!$E:$F,2,0)</f>
        <v>Monetary Asset Restatement (80RST)</v>
      </c>
      <c r="AI19" s="37">
        <v>493000</v>
      </c>
      <c r="AM19" s="32" t="str">
        <f>VLOOKUP($D$1,Sites!$A:$C,2,0)</f>
        <v>CO</v>
      </c>
      <c r="AN19" s="32" t="str">
        <f>VLOOKUP(AI19,'ALL-Chart of Accounts'!$E:$F,2,0)</f>
        <v>Monetary Asset Restatement (80RST)</v>
      </c>
      <c r="AO19" s="37">
        <v>593000</v>
      </c>
      <c r="AS19" s="32" t="str">
        <f>VLOOKUP($D$1,Sites!$A:$C,2,0)</f>
        <v>CO</v>
      </c>
      <c r="AT19" s="32" t="str">
        <f>VLOOKUP(AO19,'ALL-Chart of Accounts'!$E:$F,2,0)</f>
        <v>Monetary Liability Restatement (83RST)</v>
      </c>
      <c r="AU19" s="37">
        <v>493000</v>
      </c>
      <c r="AY19" s="32" t="str">
        <f>VLOOKUP($D$1,Sites!$A:$C,2,0)</f>
        <v>CO</v>
      </c>
      <c r="AZ19" s="32" t="str">
        <f>VLOOKUP(AU19,'ALL-Chart of Accounts'!$E:$F,2,0)</f>
        <v>Monetary Asset Restatement (80RST)</v>
      </c>
      <c r="BA19" s="37">
        <v>493000</v>
      </c>
      <c r="BE19" s="32" t="str">
        <f>VLOOKUP($D$1,Sites!$A:$C,2,0)</f>
        <v>CO</v>
      </c>
      <c r="BF19" s="32" t="str">
        <f>VLOOKUP(BA19,'ALL-Chart of Accounts'!$E:$F,2,0)</f>
        <v>Monetary Asset Restatement (80RST)</v>
      </c>
      <c r="BG19" s="37">
        <v>493000</v>
      </c>
      <c r="BK19" s="32" t="str">
        <f>VLOOKUP($D$1,Sites!$A:$C,2,0)</f>
        <v>CO</v>
      </c>
      <c r="BL19" s="32" t="str">
        <f>VLOOKUP(BG19,'ALL-Chart of Accounts'!$E:$F,2,0)</f>
        <v>Monetary Asset Restatement (80RST)</v>
      </c>
      <c r="BM19" s="37">
        <v>261300</v>
      </c>
      <c r="BQ19" s="32" t="str">
        <f>VLOOKUP($D$1,Sites!$A:$C,2,0)</f>
        <v>CO</v>
      </c>
      <c r="BR19" s="32" t="str">
        <f>VLOOKUP(BM19,'ALL-Chart of Accounts'!$E:$F,2,0)</f>
        <v>Uninvoiced Receipts - System</v>
      </c>
      <c r="BS19">
        <v>0</v>
      </c>
    </row>
    <row r="20" spans="1:71" x14ac:dyDescent="0.35">
      <c r="B20" s="47">
        <v>43165</v>
      </c>
      <c r="E20" t="s">
        <v>2048</v>
      </c>
      <c r="F20" t="s">
        <v>2049</v>
      </c>
      <c r="G20" t="s">
        <v>2048</v>
      </c>
      <c r="H20" t="s">
        <v>2049</v>
      </c>
      <c r="I20" t="s">
        <v>2012</v>
      </c>
      <c r="J20" t="s">
        <v>1260</v>
      </c>
      <c r="K20" t="s">
        <v>2004</v>
      </c>
      <c r="L20" t="s">
        <v>2005</v>
      </c>
      <c r="M20" t="s">
        <v>2006</v>
      </c>
      <c r="N20">
        <v>0</v>
      </c>
      <c r="O20">
        <v>0</v>
      </c>
      <c r="P20">
        <v>0</v>
      </c>
      <c r="Q20" s="37">
        <v>261000</v>
      </c>
      <c r="U20" s="32" t="str">
        <f>VLOOKUP($D$1,Sites!$A:$C,2,0)</f>
        <v>CO</v>
      </c>
      <c r="V20" s="32" t="str">
        <f>VLOOKUP(Q20,'ALL-Chart of Accounts'!$E:$F,2,0)</f>
        <v>Accounts Payable - System</v>
      </c>
      <c r="W20" s="37">
        <v>112400</v>
      </c>
      <c r="AA20" s="32" t="str">
        <f>VLOOKUP($D$1,Sites!$A:$C,2,0)</f>
        <v>CO</v>
      </c>
      <c r="AB20" s="32" t="str">
        <f>VLOOKUP(W20,'ALL-Chart of Accounts'!$E:$F,2,0)</f>
        <v>Accounts Receivable - System</v>
      </c>
      <c r="AC20" s="37">
        <v>493000</v>
      </c>
      <c r="AG20" s="32" t="str">
        <f>VLOOKUP($D$1,Sites!$A:$C,2,0)</f>
        <v>CO</v>
      </c>
      <c r="AH20" s="32" t="str">
        <f>VLOOKUP(AC20,'ALL-Chart of Accounts'!$E:$F,2,0)</f>
        <v>Monetary Asset Restatement (80RST)</v>
      </c>
      <c r="AI20" s="37">
        <v>493000</v>
      </c>
      <c r="AM20" s="32" t="str">
        <f>VLOOKUP($D$1,Sites!$A:$C,2,0)</f>
        <v>CO</v>
      </c>
      <c r="AN20" s="32" t="str">
        <f>VLOOKUP(AI20,'ALL-Chart of Accounts'!$E:$F,2,0)</f>
        <v>Monetary Asset Restatement (80RST)</v>
      </c>
      <c r="AO20" s="37">
        <v>593000</v>
      </c>
      <c r="AS20" s="32" t="str">
        <f>VLOOKUP($D$1,Sites!$A:$C,2,0)</f>
        <v>CO</v>
      </c>
      <c r="AT20" s="32" t="str">
        <f>VLOOKUP(AO20,'ALL-Chart of Accounts'!$E:$F,2,0)</f>
        <v>Monetary Liability Restatement (83RST)</v>
      </c>
      <c r="AU20" s="37">
        <v>493000</v>
      </c>
      <c r="AY20" s="32" t="str">
        <f>VLOOKUP($D$1,Sites!$A:$C,2,0)</f>
        <v>CO</v>
      </c>
      <c r="AZ20" s="32" t="str">
        <f>VLOOKUP(AU20,'ALL-Chart of Accounts'!$E:$F,2,0)</f>
        <v>Monetary Asset Restatement (80RST)</v>
      </c>
      <c r="BA20" s="37">
        <v>493000</v>
      </c>
      <c r="BE20" s="32" t="str">
        <f>VLOOKUP($D$1,Sites!$A:$C,2,0)</f>
        <v>CO</v>
      </c>
      <c r="BF20" s="32" t="str">
        <f>VLOOKUP(BA20,'ALL-Chart of Accounts'!$E:$F,2,0)</f>
        <v>Monetary Asset Restatement (80RST)</v>
      </c>
      <c r="BG20" s="37">
        <v>493000</v>
      </c>
      <c r="BK20" s="32" t="str">
        <f>VLOOKUP($D$1,Sites!$A:$C,2,0)</f>
        <v>CO</v>
      </c>
      <c r="BL20" s="32" t="str">
        <f>VLOOKUP(BG20,'ALL-Chart of Accounts'!$E:$F,2,0)</f>
        <v>Monetary Asset Restatement (80RST)</v>
      </c>
      <c r="BM20" s="37">
        <v>261300</v>
      </c>
      <c r="BQ20" s="32" t="str">
        <f>VLOOKUP($D$1,Sites!$A:$C,2,0)</f>
        <v>CO</v>
      </c>
      <c r="BR20" s="32" t="str">
        <f>VLOOKUP(BM20,'ALL-Chart of Accounts'!$E:$F,2,0)</f>
        <v>Uninvoiced Receipts - System</v>
      </c>
      <c r="BS20">
        <v>0</v>
      </c>
    </row>
    <row r="21" spans="1:71" x14ac:dyDescent="0.35">
      <c r="B21" s="47">
        <v>43165</v>
      </c>
      <c r="E21" t="s">
        <v>2050</v>
      </c>
      <c r="F21" t="s">
        <v>2051</v>
      </c>
      <c r="G21" t="s">
        <v>2050</v>
      </c>
      <c r="H21" t="s">
        <v>2051</v>
      </c>
      <c r="I21" t="s">
        <v>2052</v>
      </c>
      <c r="J21" t="s">
        <v>1645</v>
      </c>
      <c r="K21" t="s">
        <v>2004</v>
      </c>
      <c r="L21" t="s">
        <v>2005</v>
      </c>
      <c r="M21" t="s">
        <v>2006</v>
      </c>
      <c r="N21">
        <v>0</v>
      </c>
      <c r="O21">
        <v>0</v>
      </c>
      <c r="P21">
        <v>0</v>
      </c>
      <c r="Q21" s="37">
        <v>261000</v>
      </c>
      <c r="U21" s="32" t="str">
        <f>VLOOKUP($D$1,Sites!$A:$C,2,0)</f>
        <v>CO</v>
      </c>
      <c r="V21" s="32" t="str">
        <f>VLOOKUP(Q21,'ALL-Chart of Accounts'!$E:$F,2,0)</f>
        <v>Accounts Payable - System</v>
      </c>
      <c r="W21" s="37">
        <v>112400</v>
      </c>
      <c r="AA21" s="32" t="str">
        <f>VLOOKUP($D$1,Sites!$A:$C,2,0)</f>
        <v>CO</v>
      </c>
      <c r="AB21" s="32" t="str">
        <f>VLOOKUP(W21,'ALL-Chart of Accounts'!$E:$F,2,0)</f>
        <v>Accounts Receivable - System</v>
      </c>
      <c r="AC21" s="37">
        <v>493000</v>
      </c>
      <c r="AG21" s="32" t="str">
        <f>VLOOKUP($D$1,Sites!$A:$C,2,0)</f>
        <v>CO</v>
      </c>
      <c r="AH21" s="32" t="str">
        <f>VLOOKUP(AC21,'ALL-Chart of Accounts'!$E:$F,2,0)</f>
        <v>Monetary Asset Restatement (80RST)</v>
      </c>
      <c r="AI21" s="37">
        <v>493000</v>
      </c>
      <c r="AM21" s="32" t="str">
        <f>VLOOKUP($D$1,Sites!$A:$C,2,0)</f>
        <v>CO</v>
      </c>
      <c r="AN21" s="32" t="str">
        <f>VLOOKUP(AI21,'ALL-Chart of Accounts'!$E:$F,2,0)</f>
        <v>Monetary Asset Restatement (80RST)</v>
      </c>
      <c r="AO21" s="37">
        <v>593000</v>
      </c>
      <c r="AS21" s="32" t="str">
        <f>VLOOKUP($D$1,Sites!$A:$C,2,0)</f>
        <v>CO</v>
      </c>
      <c r="AT21" s="32" t="str">
        <f>VLOOKUP(AO21,'ALL-Chart of Accounts'!$E:$F,2,0)</f>
        <v>Monetary Liability Restatement (83RST)</v>
      </c>
      <c r="AU21" s="37">
        <v>493000</v>
      </c>
      <c r="AY21" s="32" t="str">
        <f>VLOOKUP($D$1,Sites!$A:$C,2,0)</f>
        <v>CO</v>
      </c>
      <c r="AZ21" s="32" t="str">
        <f>VLOOKUP(AU21,'ALL-Chart of Accounts'!$E:$F,2,0)</f>
        <v>Monetary Asset Restatement (80RST)</v>
      </c>
      <c r="BA21" s="37">
        <v>493000</v>
      </c>
      <c r="BE21" s="32" t="str">
        <f>VLOOKUP($D$1,Sites!$A:$C,2,0)</f>
        <v>CO</v>
      </c>
      <c r="BF21" s="32" t="str">
        <f>VLOOKUP(BA21,'ALL-Chart of Accounts'!$E:$F,2,0)</f>
        <v>Monetary Asset Restatement (80RST)</v>
      </c>
      <c r="BG21" s="37">
        <v>493000</v>
      </c>
      <c r="BK21" s="32" t="str">
        <f>VLOOKUP($D$1,Sites!$A:$C,2,0)</f>
        <v>CO</v>
      </c>
      <c r="BL21" s="32" t="str">
        <f>VLOOKUP(BG21,'ALL-Chart of Accounts'!$E:$F,2,0)</f>
        <v>Monetary Asset Restatement (80RST)</v>
      </c>
      <c r="BM21" s="37">
        <v>261300</v>
      </c>
      <c r="BQ21" s="32" t="str">
        <f>VLOOKUP($D$1,Sites!$A:$C,2,0)</f>
        <v>CO</v>
      </c>
      <c r="BR21" s="32" t="str">
        <f>VLOOKUP(BM21,'ALL-Chart of Accounts'!$E:$F,2,0)</f>
        <v>Uninvoiced Receipts - System</v>
      </c>
      <c r="BS21">
        <v>0</v>
      </c>
    </row>
    <row r="22" spans="1:71" x14ac:dyDescent="0.35">
      <c r="B22" s="47">
        <v>43165</v>
      </c>
      <c r="E22" t="s">
        <v>2053</v>
      </c>
      <c r="F22" t="s">
        <v>2054</v>
      </c>
      <c r="G22" t="s">
        <v>2053</v>
      </c>
      <c r="H22" t="s">
        <v>2054</v>
      </c>
      <c r="I22" t="s">
        <v>2055</v>
      </c>
      <c r="J22" t="s">
        <v>1649</v>
      </c>
      <c r="K22" t="s">
        <v>2004</v>
      </c>
      <c r="L22" t="s">
        <v>2005</v>
      </c>
      <c r="M22" t="s">
        <v>2006</v>
      </c>
      <c r="N22">
        <v>0</v>
      </c>
      <c r="O22">
        <v>0</v>
      </c>
      <c r="P22">
        <v>0</v>
      </c>
      <c r="Q22" s="37">
        <v>261000</v>
      </c>
      <c r="U22" s="32" t="str">
        <f>VLOOKUP($D$1,Sites!$A:$C,2,0)</f>
        <v>CO</v>
      </c>
      <c r="V22" s="32" t="str">
        <f>VLOOKUP(Q22,'ALL-Chart of Accounts'!$E:$F,2,0)</f>
        <v>Accounts Payable - System</v>
      </c>
      <c r="W22" s="37">
        <v>112400</v>
      </c>
      <c r="AA22" s="32" t="str">
        <f>VLOOKUP($D$1,Sites!$A:$C,2,0)</f>
        <v>CO</v>
      </c>
      <c r="AB22" s="32" t="str">
        <f>VLOOKUP(W22,'ALL-Chart of Accounts'!$E:$F,2,0)</f>
        <v>Accounts Receivable - System</v>
      </c>
      <c r="AC22" s="37">
        <v>493000</v>
      </c>
      <c r="AG22" s="32" t="str">
        <f>VLOOKUP($D$1,Sites!$A:$C,2,0)</f>
        <v>CO</v>
      </c>
      <c r="AH22" s="32" t="str">
        <f>VLOOKUP(AC22,'ALL-Chart of Accounts'!$E:$F,2,0)</f>
        <v>Monetary Asset Restatement (80RST)</v>
      </c>
      <c r="AI22" s="37">
        <v>493000</v>
      </c>
      <c r="AM22" s="32" t="str">
        <f>VLOOKUP($D$1,Sites!$A:$C,2,0)</f>
        <v>CO</v>
      </c>
      <c r="AN22" s="32" t="str">
        <f>VLOOKUP(AI22,'ALL-Chart of Accounts'!$E:$F,2,0)</f>
        <v>Monetary Asset Restatement (80RST)</v>
      </c>
      <c r="AO22" s="37">
        <v>593000</v>
      </c>
      <c r="AS22" s="32" t="str">
        <f>VLOOKUP($D$1,Sites!$A:$C,2,0)</f>
        <v>CO</v>
      </c>
      <c r="AT22" s="32" t="str">
        <f>VLOOKUP(AO22,'ALL-Chart of Accounts'!$E:$F,2,0)</f>
        <v>Monetary Liability Restatement (83RST)</v>
      </c>
      <c r="AU22" s="37">
        <v>493000</v>
      </c>
      <c r="AY22" s="32" t="str">
        <f>VLOOKUP($D$1,Sites!$A:$C,2,0)</f>
        <v>CO</v>
      </c>
      <c r="AZ22" s="32" t="str">
        <f>VLOOKUP(AU22,'ALL-Chart of Accounts'!$E:$F,2,0)</f>
        <v>Monetary Asset Restatement (80RST)</v>
      </c>
      <c r="BA22" s="37">
        <v>493000</v>
      </c>
      <c r="BE22" s="32" t="str">
        <f>VLOOKUP($D$1,Sites!$A:$C,2,0)</f>
        <v>CO</v>
      </c>
      <c r="BF22" s="32" t="str">
        <f>VLOOKUP(BA22,'ALL-Chart of Accounts'!$E:$F,2,0)</f>
        <v>Monetary Asset Restatement (80RST)</v>
      </c>
      <c r="BG22" s="37">
        <v>493000</v>
      </c>
      <c r="BK22" s="32" t="str">
        <f>VLOOKUP($D$1,Sites!$A:$C,2,0)</f>
        <v>CO</v>
      </c>
      <c r="BL22" s="32" t="str">
        <f>VLOOKUP(BG22,'ALL-Chart of Accounts'!$E:$F,2,0)</f>
        <v>Monetary Asset Restatement (80RST)</v>
      </c>
      <c r="BM22" s="37">
        <v>261300</v>
      </c>
      <c r="BQ22" s="32" t="str">
        <f>VLOOKUP($D$1,Sites!$A:$C,2,0)</f>
        <v>CO</v>
      </c>
      <c r="BR22" s="32" t="str">
        <f>VLOOKUP(BM22,'ALL-Chart of Accounts'!$E:$F,2,0)</f>
        <v>Uninvoiced Receipts - System</v>
      </c>
      <c r="BS22">
        <v>0</v>
      </c>
    </row>
    <row r="23" spans="1:71" x14ac:dyDescent="0.35">
      <c r="B23" s="47">
        <v>43165</v>
      </c>
      <c r="E23" t="s">
        <v>2056</v>
      </c>
      <c r="F23" t="s">
        <v>2057</v>
      </c>
      <c r="G23" t="s">
        <v>2056</v>
      </c>
      <c r="H23" t="s">
        <v>2057</v>
      </c>
      <c r="I23" t="s">
        <v>2058</v>
      </c>
      <c r="J23" t="s">
        <v>1659</v>
      </c>
      <c r="K23" t="s">
        <v>2004</v>
      </c>
      <c r="L23" t="s">
        <v>2005</v>
      </c>
      <c r="M23" t="s">
        <v>2006</v>
      </c>
      <c r="N23">
        <v>0</v>
      </c>
      <c r="O23">
        <v>0</v>
      </c>
      <c r="P23">
        <v>0</v>
      </c>
      <c r="Q23" s="37">
        <v>261000</v>
      </c>
      <c r="U23" s="32" t="str">
        <f>VLOOKUP($D$1,Sites!$A:$C,2,0)</f>
        <v>CO</v>
      </c>
      <c r="V23" s="32" t="str">
        <f>VLOOKUP(Q23,'ALL-Chart of Accounts'!$E:$F,2,0)</f>
        <v>Accounts Payable - System</v>
      </c>
      <c r="W23" s="37">
        <v>112400</v>
      </c>
      <c r="AA23" s="32" t="str">
        <f>VLOOKUP($D$1,Sites!$A:$C,2,0)</f>
        <v>CO</v>
      </c>
      <c r="AB23" s="32" t="str">
        <f>VLOOKUP(W23,'ALL-Chart of Accounts'!$E:$F,2,0)</f>
        <v>Accounts Receivable - System</v>
      </c>
      <c r="AC23" s="37">
        <v>493000</v>
      </c>
      <c r="AG23" s="32" t="str">
        <f>VLOOKUP($D$1,Sites!$A:$C,2,0)</f>
        <v>CO</v>
      </c>
      <c r="AH23" s="32" t="str">
        <f>VLOOKUP(AC23,'ALL-Chart of Accounts'!$E:$F,2,0)</f>
        <v>Monetary Asset Restatement (80RST)</v>
      </c>
      <c r="AI23" s="37">
        <v>493000</v>
      </c>
      <c r="AM23" s="32" t="str">
        <f>VLOOKUP($D$1,Sites!$A:$C,2,0)</f>
        <v>CO</v>
      </c>
      <c r="AN23" s="32" t="str">
        <f>VLOOKUP(AI23,'ALL-Chart of Accounts'!$E:$F,2,0)</f>
        <v>Monetary Asset Restatement (80RST)</v>
      </c>
      <c r="AO23" s="37">
        <v>593000</v>
      </c>
      <c r="AS23" s="32" t="str">
        <f>VLOOKUP($D$1,Sites!$A:$C,2,0)</f>
        <v>CO</v>
      </c>
      <c r="AT23" s="32" t="str">
        <f>VLOOKUP(AO23,'ALL-Chart of Accounts'!$E:$F,2,0)</f>
        <v>Monetary Liability Restatement (83RST)</v>
      </c>
      <c r="AU23" s="37">
        <v>493000</v>
      </c>
      <c r="AY23" s="32" t="str">
        <f>VLOOKUP($D$1,Sites!$A:$C,2,0)</f>
        <v>CO</v>
      </c>
      <c r="AZ23" s="32" t="str">
        <f>VLOOKUP(AU23,'ALL-Chart of Accounts'!$E:$F,2,0)</f>
        <v>Monetary Asset Restatement (80RST)</v>
      </c>
      <c r="BA23" s="37">
        <v>493000</v>
      </c>
      <c r="BE23" s="32" t="str">
        <f>VLOOKUP($D$1,Sites!$A:$C,2,0)</f>
        <v>CO</v>
      </c>
      <c r="BF23" s="32" t="str">
        <f>VLOOKUP(BA23,'ALL-Chart of Accounts'!$E:$F,2,0)</f>
        <v>Monetary Asset Restatement (80RST)</v>
      </c>
      <c r="BG23" s="37">
        <v>493000</v>
      </c>
      <c r="BK23" s="32" t="str">
        <f>VLOOKUP($D$1,Sites!$A:$C,2,0)</f>
        <v>CO</v>
      </c>
      <c r="BL23" s="32" t="str">
        <f>VLOOKUP(BG23,'ALL-Chart of Accounts'!$E:$F,2,0)</f>
        <v>Monetary Asset Restatement (80RST)</v>
      </c>
      <c r="BM23" s="37">
        <v>261300</v>
      </c>
      <c r="BQ23" s="32" t="str">
        <f>VLOOKUP($D$1,Sites!$A:$C,2,0)</f>
        <v>CO</v>
      </c>
      <c r="BR23" s="32" t="str">
        <f>VLOOKUP(BM23,'ALL-Chart of Accounts'!$E:$F,2,0)</f>
        <v>Uninvoiced Receipts - System</v>
      </c>
      <c r="BS23">
        <v>0</v>
      </c>
    </row>
    <row r="24" spans="1:71" s="46" customFormat="1" x14ac:dyDescent="0.35">
      <c r="A24" s="47"/>
      <c r="B24" s="47">
        <v>43165</v>
      </c>
      <c r="C24" s="47"/>
      <c r="E24" s="46" t="s">
        <v>2059</v>
      </c>
      <c r="F24" s="46" t="s">
        <v>2060</v>
      </c>
      <c r="G24" s="46" t="s">
        <v>2059</v>
      </c>
      <c r="H24" s="46" t="s">
        <v>2060</v>
      </c>
      <c r="I24" s="46" t="s">
        <v>2061</v>
      </c>
      <c r="J24" s="46" t="s">
        <v>1263</v>
      </c>
      <c r="K24" s="46" t="s">
        <v>2004</v>
      </c>
      <c r="L24" s="46" t="s">
        <v>2005</v>
      </c>
      <c r="M24" s="46" t="s">
        <v>2006</v>
      </c>
      <c r="N24" s="46">
        <v>0</v>
      </c>
      <c r="O24" s="46">
        <v>0</v>
      </c>
      <c r="P24" s="46">
        <v>0</v>
      </c>
      <c r="Q24" s="37">
        <v>261000</v>
      </c>
      <c r="U24" s="32" t="str">
        <f>VLOOKUP($D$1,Sites!$A:$C,2,0)</f>
        <v>CO</v>
      </c>
      <c r="V24" s="32" t="str">
        <f>VLOOKUP(Q24,'ALL-Chart of Accounts'!$E:$F,2,0)</f>
        <v>Accounts Payable - System</v>
      </c>
      <c r="W24" s="37">
        <v>112400</v>
      </c>
      <c r="AA24" s="32" t="str">
        <f>VLOOKUP($D$1,Sites!$A:$C,2,0)</f>
        <v>CO</v>
      </c>
      <c r="AB24" s="32" t="str">
        <f>VLOOKUP(W24,'ALL-Chart of Accounts'!$E:$F,2,0)</f>
        <v>Accounts Receivable - System</v>
      </c>
      <c r="AC24" s="37">
        <v>493000</v>
      </c>
      <c r="AG24" s="32" t="str">
        <f>VLOOKUP($D$1,Sites!$A:$C,2,0)</f>
        <v>CO</v>
      </c>
      <c r="AH24" s="32" t="str">
        <f>VLOOKUP(AC24,'ALL-Chart of Accounts'!$E:$F,2,0)</f>
        <v>Monetary Asset Restatement (80RST)</v>
      </c>
      <c r="AI24" s="37">
        <v>493000</v>
      </c>
      <c r="AM24" s="32" t="str">
        <f>VLOOKUP($D$1,Sites!$A:$C,2,0)</f>
        <v>CO</v>
      </c>
      <c r="AN24" s="32" t="str">
        <f>VLOOKUP(AI24,'ALL-Chart of Accounts'!$E:$F,2,0)</f>
        <v>Monetary Asset Restatement (80RST)</v>
      </c>
      <c r="AO24" s="37">
        <v>593000</v>
      </c>
      <c r="AS24" s="32" t="str">
        <f>VLOOKUP($D$1,Sites!$A:$C,2,0)</f>
        <v>CO</v>
      </c>
      <c r="AT24" s="32" t="str">
        <f>VLOOKUP(AO24,'ALL-Chart of Accounts'!$E:$F,2,0)</f>
        <v>Monetary Liability Restatement (83RST)</v>
      </c>
      <c r="AU24" s="37">
        <v>493000</v>
      </c>
      <c r="AY24" s="32" t="str">
        <f>VLOOKUP($D$1,Sites!$A:$C,2,0)</f>
        <v>CO</v>
      </c>
      <c r="AZ24" s="32" t="str">
        <f>VLOOKUP(AU24,'ALL-Chart of Accounts'!$E:$F,2,0)</f>
        <v>Monetary Asset Restatement (80RST)</v>
      </c>
      <c r="BA24" s="37">
        <v>493000</v>
      </c>
      <c r="BE24" s="32" t="str">
        <f>VLOOKUP($D$1,Sites!$A:$C,2,0)</f>
        <v>CO</v>
      </c>
      <c r="BF24" s="32" t="str">
        <f>VLOOKUP(BA24,'ALL-Chart of Accounts'!$E:$F,2,0)</f>
        <v>Monetary Asset Restatement (80RST)</v>
      </c>
      <c r="BG24" s="37">
        <v>493000</v>
      </c>
      <c r="BK24" s="32" t="str">
        <f>VLOOKUP($D$1,Sites!$A:$C,2,0)</f>
        <v>CO</v>
      </c>
      <c r="BL24" s="32" t="str">
        <f>VLOOKUP(BG24,'ALL-Chart of Accounts'!$E:$F,2,0)</f>
        <v>Monetary Asset Restatement (80RST)</v>
      </c>
      <c r="BM24" s="37">
        <v>261300</v>
      </c>
      <c r="BQ24" s="32" t="str">
        <f>VLOOKUP($D$1,Sites!$A:$C,2,0)</f>
        <v>CO</v>
      </c>
      <c r="BR24" s="32" t="str">
        <f>VLOOKUP(BM24,'ALL-Chart of Accounts'!$E:$F,2,0)</f>
        <v>Uninvoiced Receipts - System</v>
      </c>
      <c r="BS24" s="46">
        <v>0</v>
      </c>
    </row>
    <row r="25" spans="1:71" x14ac:dyDescent="0.35">
      <c r="A25" s="5">
        <v>43160</v>
      </c>
      <c r="B25" s="47">
        <v>43165</v>
      </c>
      <c r="D25" t="s">
        <v>9733</v>
      </c>
      <c r="E25" t="s">
        <v>9731</v>
      </c>
      <c r="F25" t="s">
        <v>9732</v>
      </c>
      <c r="G25" s="46" t="s">
        <v>9731</v>
      </c>
      <c r="H25" s="46" t="s">
        <v>9732</v>
      </c>
      <c r="I25" t="s">
        <v>2012</v>
      </c>
      <c r="J25" t="s">
        <v>1660</v>
      </c>
      <c r="K25" t="s">
        <v>2004</v>
      </c>
      <c r="L25" t="s">
        <v>2005</v>
      </c>
      <c r="M25" t="s">
        <v>2006</v>
      </c>
      <c r="N25">
        <v>0</v>
      </c>
      <c r="O25">
        <v>0</v>
      </c>
      <c r="P25">
        <v>0</v>
      </c>
      <c r="Q25" s="37">
        <v>261000</v>
      </c>
      <c r="U25" s="32" t="str">
        <f>VLOOKUP($D$1,Sites!$A:$C,2,0)</f>
        <v>CO</v>
      </c>
      <c r="V25" s="32" t="str">
        <f>VLOOKUP(Q25,'ALL-Chart of Accounts'!$E:$F,2,0)</f>
        <v>Accounts Payable - System</v>
      </c>
      <c r="W25" s="37">
        <v>112400</v>
      </c>
      <c r="AA25" s="32" t="str">
        <f>VLOOKUP($D$1,Sites!$A:$C,2,0)</f>
        <v>CO</v>
      </c>
      <c r="AB25" s="32" t="str">
        <f>VLOOKUP(W25,'ALL-Chart of Accounts'!$E:$F,2,0)</f>
        <v>Accounts Receivable - System</v>
      </c>
      <c r="AC25" s="37">
        <v>493000</v>
      </c>
      <c r="AG25" s="32" t="str">
        <f>VLOOKUP($D$1,Sites!$A:$C,2,0)</f>
        <v>CO</v>
      </c>
      <c r="AH25" s="32" t="str">
        <f>VLOOKUP(AC25,'ALL-Chart of Accounts'!$E:$F,2,0)</f>
        <v>Monetary Asset Restatement (80RST)</v>
      </c>
      <c r="AI25" s="37">
        <v>493000</v>
      </c>
      <c r="AM25" s="32" t="str">
        <f>VLOOKUP($D$1,Sites!$A:$C,2,0)</f>
        <v>CO</v>
      </c>
      <c r="AN25" s="32" t="str">
        <f>VLOOKUP(AI25,'ALL-Chart of Accounts'!$E:$F,2,0)</f>
        <v>Monetary Asset Restatement (80RST)</v>
      </c>
      <c r="AO25" s="37">
        <v>593000</v>
      </c>
      <c r="AS25" s="32" t="str">
        <f>VLOOKUP($D$1,Sites!$A:$C,2,0)</f>
        <v>CO</v>
      </c>
      <c r="AT25" s="32" t="str">
        <f>VLOOKUP(AO25,'ALL-Chart of Accounts'!$E:$F,2,0)</f>
        <v>Monetary Liability Restatement (83RST)</v>
      </c>
      <c r="AU25" s="37">
        <v>493000</v>
      </c>
      <c r="AY25" s="32" t="str">
        <f>VLOOKUP($D$1,Sites!$A:$C,2,0)</f>
        <v>CO</v>
      </c>
      <c r="AZ25" s="32" t="str">
        <f>VLOOKUP(AU25,'ALL-Chart of Accounts'!$E:$F,2,0)</f>
        <v>Monetary Asset Restatement (80RST)</v>
      </c>
      <c r="BA25" s="37">
        <v>493000</v>
      </c>
      <c r="BE25" s="32" t="str">
        <f>VLOOKUP($D$1,Sites!$A:$C,2,0)</f>
        <v>CO</v>
      </c>
      <c r="BF25" s="32" t="str">
        <f>VLOOKUP(BA25,'ALL-Chart of Accounts'!$E:$F,2,0)</f>
        <v>Monetary Asset Restatement (80RST)</v>
      </c>
      <c r="BG25" s="37">
        <v>493000</v>
      </c>
      <c r="BK25" s="32" t="str">
        <f>VLOOKUP($D$1,Sites!$A:$C,2,0)</f>
        <v>CO</v>
      </c>
      <c r="BL25" s="32" t="str">
        <f>VLOOKUP(BG25,'ALL-Chart of Accounts'!$E:$F,2,0)</f>
        <v>Monetary Asset Restatement (80RST)</v>
      </c>
      <c r="BM25" s="37">
        <v>261300</v>
      </c>
      <c r="BQ25" s="32" t="str">
        <f>VLOOKUP($D$1,Sites!$A:$C,2,0)</f>
        <v>CO</v>
      </c>
      <c r="BR25" s="32" t="str">
        <f>VLOOKUP(BM25,'ALL-Chart of Accounts'!$E:$F,2,0)</f>
        <v>Uninvoiced Receipts - System</v>
      </c>
      <c r="BS25">
        <v>0</v>
      </c>
    </row>
    <row r="26" spans="1:71" x14ac:dyDescent="0.35">
      <c r="B26" s="47">
        <v>43165</v>
      </c>
      <c r="E26" t="s">
        <v>2062</v>
      </c>
      <c r="F26" t="s">
        <v>2063</v>
      </c>
      <c r="G26" t="s">
        <v>2062</v>
      </c>
      <c r="H26" t="s">
        <v>2063</v>
      </c>
      <c r="I26" t="s">
        <v>2028</v>
      </c>
      <c r="J26" t="s">
        <v>1261</v>
      </c>
      <c r="K26" t="s">
        <v>2004</v>
      </c>
      <c r="L26" t="s">
        <v>2005</v>
      </c>
      <c r="M26" t="s">
        <v>2006</v>
      </c>
      <c r="N26">
        <v>0</v>
      </c>
      <c r="O26">
        <v>0</v>
      </c>
      <c r="P26">
        <v>0</v>
      </c>
      <c r="Q26" s="37">
        <v>261000</v>
      </c>
      <c r="U26" s="32" t="str">
        <f>VLOOKUP($D$1,Sites!$A:$C,2,0)</f>
        <v>CO</v>
      </c>
      <c r="V26" s="32" t="str">
        <f>VLOOKUP(Q26,'ALL-Chart of Accounts'!$E:$F,2,0)</f>
        <v>Accounts Payable - System</v>
      </c>
      <c r="W26" s="37">
        <v>112400</v>
      </c>
      <c r="AA26" s="32" t="str">
        <f>VLOOKUP($D$1,Sites!$A:$C,2,0)</f>
        <v>CO</v>
      </c>
      <c r="AB26" s="32" t="str">
        <f>VLOOKUP(W26,'ALL-Chart of Accounts'!$E:$F,2,0)</f>
        <v>Accounts Receivable - System</v>
      </c>
      <c r="AC26" s="37">
        <v>493000</v>
      </c>
      <c r="AG26" s="32" t="str">
        <f>VLOOKUP($D$1,Sites!$A:$C,2,0)</f>
        <v>CO</v>
      </c>
      <c r="AH26" s="32" t="str">
        <f>VLOOKUP(AC26,'ALL-Chart of Accounts'!$E:$F,2,0)</f>
        <v>Monetary Asset Restatement (80RST)</v>
      </c>
      <c r="AI26" s="37">
        <v>493000</v>
      </c>
      <c r="AM26" s="32" t="str">
        <f>VLOOKUP($D$1,Sites!$A:$C,2,0)</f>
        <v>CO</v>
      </c>
      <c r="AN26" s="32" t="str">
        <f>VLOOKUP(AI26,'ALL-Chart of Accounts'!$E:$F,2,0)</f>
        <v>Monetary Asset Restatement (80RST)</v>
      </c>
      <c r="AO26" s="37">
        <v>593000</v>
      </c>
      <c r="AS26" s="32" t="str">
        <f>VLOOKUP($D$1,Sites!$A:$C,2,0)</f>
        <v>CO</v>
      </c>
      <c r="AT26" s="32" t="str">
        <f>VLOOKUP(AO26,'ALL-Chart of Accounts'!$E:$F,2,0)</f>
        <v>Monetary Liability Restatement (83RST)</v>
      </c>
      <c r="AU26" s="37">
        <v>493000</v>
      </c>
      <c r="AY26" s="32" t="str">
        <f>VLOOKUP($D$1,Sites!$A:$C,2,0)</f>
        <v>CO</v>
      </c>
      <c r="AZ26" s="32" t="str">
        <f>VLOOKUP(AU26,'ALL-Chart of Accounts'!$E:$F,2,0)</f>
        <v>Monetary Asset Restatement (80RST)</v>
      </c>
      <c r="BA26" s="37">
        <v>493000</v>
      </c>
      <c r="BE26" s="32" t="str">
        <f>VLOOKUP($D$1,Sites!$A:$C,2,0)</f>
        <v>CO</v>
      </c>
      <c r="BF26" s="32" t="str">
        <f>VLOOKUP(BA26,'ALL-Chart of Accounts'!$E:$F,2,0)</f>
        <v>Monetary Asset Restatement (80RST)</v>
      </c>
      <c r="BG26" s="37">
        <v>493000</v>
      </c>
      <c r="BK26" s="32" t="str">
        <f>VLOOKUP($D$1,Sites!$A:$C,2,0)</f>
        <v>CO</v>
      </c>
      <c r="BL26" s="32" t="str">
        <f>VLOOKUP(BG26,'ALL-Chart of Accounts'!$E:$F,2,0)</f>
        <v>Monetary Asset Restatement (80RST)</v>
      </c>
      <c r="BM26" s="37">
        <v>261300</v>
      </c>
      <c r="BQ26" s="32" t="str">
        <f>VLOOKUP($D$1,Sites!$A:$C,2,0)</f>
        <v>CO</v>
      </c>
      <c r="BR26" s="32" t="str">
        <f>VLOOKUP(BM26,'ALL-Chart of Accounts'!$E:$F,2,0)</f>
        <v>Uninvoiced Receipts - System</v>
      </c>
      <c r="BS26">
        <v>0</v>
      </c>
    </row>
    <row r="27" spans="1:71" x14ac:dyDescent="0.35">
      <c r="B27" s="47">
        <v>43165</v>
      </c>
      <c r="E27" t="s">
        <v>2064</v>
      </c>
      <c r="F27" t="s">
        <v>2065</v>
      </c>
      <c r="G27" t="s">
        <v>2064</v>
      </c>
      <c r="H27" t="s">
        <v>2065</v>
      </c>
      <c r="I27" t="s">
        <v>2066</v>
      </c>
      <c r="J27" t="s">
        <v>1827</v>
      </c>
      <c r="K27" t="s">
        <v>2004</v>
      </c>
      <c r="L27" t="s">
        <v>2005</v>
      </c>
      <c r="M27" t="s">
        <v>2006</v>
      </c>
      <c r="N27">
        <v>0</v>
      </c>
      <c r="O27">
        <v>0</v>
      </c>
      <c r="P27">
        <v>0</v>
      </c>
      <c r="Q27" s="37">
        <v>261000</v>
      </c>
      <c r="U27" s="32" t="str">
        <f>VLOOKUP($D$1,Sites!$A:$C,2,0)</f>
        <v>CO</v>
      </c>
      <c r="V27" s="32" t="str">
        <f>VLOOKUP(Q27,'ALL-Chart of Accounts'!$E:$F,2,0)</f>
        <v>Accounts Payable - System</v>
      </c>
      <c r="W27" s="37">
        <v>112400</v>
      </c>
      <c r="AA27" s="32" t="str">
        <f>VLOOKUP($D$1,Sites!$A:$C,2,0)</f>
        <v>CO</v>
      </c>
      <c r="AB27" s="32" t="str">
        <f>VLOOKUP(W27,'ALL-Chart of Accounts'!$E:$F,2,0)</f>
        <v>Accounts Receivable - System</v>
      </c>
      <c r="AC27" s="37">
        <v>493000</v>
      </c>
      <c r="AG27" s="32" t="str">
        <f>VLOOKUP($D$1,Sites!$A:$C,2,0)</f>
        <v>CO</v>
      </c>
      <c r="AH27" s="32" t="str">
        <f>VLOOKUP(AC27,'ALL-Chart of Accounts'!$E:$F,2,0)</f>
        <v>Monetary Asset Restatement (80RST)</v>
      </c>
      <c r="AI27" s="37">
        <v>493000</v>
      </c>
      <c r="AM27" s="32" t="str">
        <f>VLOOKUP($D$1,Sites!$A:$C,2,0)</f>
        <v>CO</v>
      </c>
      <c r="AN27" s="32" t="str">
        <f>VLOOKUP(AI27,'ALL-Chart of Accounts'!$E:$F,2,0)</f>
        <v>Monetary Asset Restatement (80RST)</v>
      </c>
      <c r="AO27" s="37">
        <v>593000</v>
      </c>
      <c r="AS27" s="32" t="str">
        <f>VLOOKUP($D$1,Sites!$A:$C,2,0)</f>
        <v>CO</v>
      </c>
      <c r="AT27" s="32" t="str">
        <f>VLOOKUP(AO27,'ALL-Chart of Accounts'!$E:$F,2,0)</f>
        <v>Monetary Liability Restatement (83RST)</v>
      </c>
      <c r="AU27" s="37">
        <v>493000</v>
      </c>
      <c r="AY27" s="32" t="str">
        <f>VLOOKUP($D$1,Sites!$A:$C,2,0)</f>
        <v>CO</v>
      </c>
      <c r="AZ27" s="32" t="str">
        <f>VLOOKUP(AU27,'ALL-Chart of Accounts'!$E:$F,2,0)</f>
        <v>Monetary Asset Restatement (80RST)</v>
      </c>
      <c r="BA27" s="37">
        <v>493000</v>
      </c>
      <c r="BE27" s="32" t="str">
        <f>VLOOKUP($D$1,Sites!$A:$C,2,0)</f>
        <v>CO</v>
      </c>
      <c r="BF27" s="32" t="str">
        <f>VLOOKUP(BA27,'ALL-Chart of Accounts'!$E:$F,2,0)</f>
        <v>Monetary Asset Restatement (80RST)</v>
      </c>
      <c r="BG27" s="37">
        <v>493000</v>
      </c>
      <c r="BK27" s="32" t="str">
        <f>VLOOKUP($D$1,Sites!$A:$C,2,0)</f>
        <v>CO</v>
      </c>
      <c r="BL27" s="32" t="str">
        <f>VLOOKUP(BG27,'ALL-Chart of Accounts'!$E:$F,2,0)</f>
        <v>Monetary Asset Restatement (80RST)</v>
      </c>
      <c r="BM27" s="37">
        <v>261300</v>
      </c>
      <c r="BQ27" s="32" t="str">
        <f>VLOOKUP($D$1,Sites!$A:$C,2,0)</f>
        <v>CO</v>
      </c>
      <c r="BR27" s="32" t="str">
        <f>VLOOKUP(BM27,'ALL-Chart of Accounts'!$E:$F,2,0)</f>
        <v>Uninvoiced Receipts - System</v>
      </c>
      <c r="BS27">
        <v>0</v>
      </c>
    </row>
    <row r="28" spans="1:71" x14ac:dyDescent="0.35">
      <c r="B28" s="47">
        <v>43165</v>
      </c>
      <c r="E28" t="s">
        <v>2067</v>
      </c>
      <c r="F28" t="s">
        <v>2068</v>
      </c>
      <c r="G28" t="s">
        <v>2067</v>
      </c>
      <c r="H28" t="s">
        <v>2068</v>
      </c>
      <c r="I28" t="s">
        <v>2067</v>
      </c>
      <c r="J28" t="s">
        <v>1676</v>
      </c>
      <c r="K28" t="s">
        <v>2004</v>
      </c>
      <c r="L28" t="s">
        <v>2005</v>
      </c>
      <c r="M28" t="s">
        <v>2006</v>
      </c>
      <c r="N28">
        <v>0</v>
      </c>
      <c r="O28">
        <v>0</v>
      </c>
      <c r="P28">
        <v>0</v>
      </c>
      <c r="Q28" s="37">
        <v>261000</v>
      </c>
      <c r="U28" s="32" t="str">
        <f>VLOOKUP($D$1,Sites!$A:$C,2,0)</f>
        <v>CO</v>
      </c>
      <c r="V28" s="32" t="str">
        <f>VLOOKUP(Q28,'ALL-Chart of Accounts'!$E:$F,2,0)</f>
        <v>Accounts Payable - System</v>
      </c>
      <c r="W28" s="37">
        <v>112400</v>
      </c>
      <c r="AA28" s="32" t="str">
        <f>VLOOKUP($D$1,Sites!$A:$C,2,0)</f>
        <v>CO</v>
      </c>
      <c r="AB28" s="32" t="str">
        <f>VLOOKUP(W28,'ALL-Chart of Accounts'!$E:$F,2,0)</f>
        <v>Accounts Receivable - System</v>
      </c>
      <c r="AC28" s="37">
        <v>493000</v>
      </c>
      <c r="AG28" s="32" t="str">
        <f>VLOOKUP($D$1,Sites!$A:$C,2,0)</f>
        <v>CO</v>
      </c>
      <c r="AH28" s="32" t="str">
        <f>VLOOKUP(AC28,'ALL-Chart of Accounts'!$E:$F,2,0)</f>
        <v>Monetary Asset Restatement (80RST)</v>
      </c>
      <c r="AI28" s="37">
        <v>493000</v>
      </c>
      <c r="AM28" s="32" t="str">
        <f>VLOOKUP($D$1,Sites!$A:$C,2,0)</f>
        <v>CO</v>
      </c>
      <c r="AN28" s="32" t="str">
        <f>VLOOKUP(AI28,'ALL-Chart of Accounts'!$E:$F,2,0)</f>
        <v>Monetary Asset Restatement (80RST)</v>
      </c>
      <c r="AO28" s="37">
        <v>593000</v>
      </c>
      <c r="AS28" s="32" t="str">
        <f>VLOOKUP($D$1,Sites!$A:$C,2,0)</f>
        <v>CO</v>
      </c>
      <c r="AT28" s="32" t="str">
        <f>VLOOKUP(AO28,'ALL-Chart of Accounts'!$E:$F,2,0)</f>
        <v>Monetary Liability Restatement (83RST)</v>
      </c>
      <c r="AU28" s="37">
        <v>493000</v>
      </c>
      <c r="AY28" s="32" t="str">
        <f>VLOOKUP($D$1,Sites!$A:$C,2,0)</f>
        <v>CO</v>
      </c>
      <c r="AZ28" s="32" t="str">
        <f>VLOOKUP(AU28,'ALL-Chart of Accounts'!$E:$F,2,0)</f>
        <v>Monetary Asset Restatement (80RST)</v>
      </c>
      <c r="BA28" s="37">
        <v>493000</v>
      </c>
      <c r="BE28" s="32" t="str">
        <f>VLOOKUP($D$1,Sites!$A:$C,2,0)</f>
        <v>CO</v>
      </c>
      <c r="BF28" s="32" t="str">
        <f>VLOOKUP(BA28,'ALL-Chart of Accounts'!$E:$F,2,0)</f>
        <v>Monetary Asset Restatement (80RST)</v>
      </c>
      <c r="BG28" s="37">
        <v>493000</v>
      </c>
      <c r="BK28" s="32" t="str">
        <f>VLOOKUP($D$1,Sites!$A:$C,2,0)</f>
        <v>CO</v>
      </c>
      <c r="BL28" s="32" t="str">
        <f>VLOOKUP(BG28,'ALL-Chart of Accounts'!$E:$F,2,0)</f>
        <v>Monetary Asset Restatement (80RST)</v>
      </c>
      <c r="BM28" s="37">
        <v>261300</v>
      </c>
      <c r="BQ28" s="32" t="str">
        <f>VLOOKUP($D$1,Sites!$A:$C,2,0)</f>
        <v>CO</v>
      </c>
      <c r="BR28" s="32" t="str">
        <f>VLOOKUP(BM28,'ALL-Chart of Accounts'!$E:$F,2,0)</f>
        <v>Uninvoiced Receipts - System</v>
      </c>
      <c r="BS28">
        <v>0</v>
      </c>
    </row>
    <row r="29" spans="1:71" x14ac:dyDescent="0.35">
      <c r="B29" s="47">
        <v>43165</v>
      </c>
      <c r="E29" t="s">
        <v>2069</v>
      </c>
      <c r="F29" t="s">
        <v>2070</v>
      </c>
      <c r="G29" t="s">
        <v>2069</v>
      </c>
      <c r="H29" t="s">
        <v>2070</v>
      </c>
      <c r="I29" t="s">
        <v>2071</v>
      </c>
      <c r="J29" t="s">
        <v>1667</v>
      </c>
      <c r="K29" t="s">
        <v>2004</v>
      </c>
      <c r="L29" t="s">
        <v>2005</v>
      </c>
      <c r="M29" t="s">
        <v>2006</v>
      </c>
      <c r="N29">
        <v>0</v>
      </c>
      <c r="O29">
        <v>0</v>
      </c>
      <c r="P29">
        <v>0</v>
      </c>
      <c r="Q29" s="37">
        <v>261000</v>
      </c>
      <c r="U29" s="32" t="str">
        <f>VLOOKUP($D$1,Sites!$A:$C,2,0)</f>
        <v>CO</v>
      </c>
      <c r="V29" s="32" t="str">
        <f>VLOOKUP(Q29,'ALL-Chart of Accounts'!$E:$F,2,0)</f>
        <v>Accounts Payable - System</v>
      </c>
      <c r="W29" s="37">
        <v>112400</v>
      </c>
      <c r="AA29" s="32" t="str">
        <f>VLOOKUP($D$1,Sites!$A:$C,2,0)</f>
        <v>CO</v>
      </c>
      <c r="AB29" s="32" t="str">
        <f>VLOOKUP(W29,'ALL-Chart of Accounts'!$E:$F,2,0)</f>
        <v>Accounts Receivable - System</v>
      </c>
      <c r="AC29" s="37">
        <v>493000</v>
      </c>
      <c r="AG29" s="32" t="str">
        <f>VLOOKUP($D$1,Sites!$A:$C,2,0)</f>
        <v>CO</v>
      </c>
      <c r="AH29" s="32" t="str">
        <f>VLOOKUP(AC29,'ALL-Chart of Accounts'!$E:$F,2,0)</f>
        <v>Monetary Asset Restatement (80RST)</v>
      </c>
      <c r="AI29" s="37">
        <v>493000</v>
      </c>
      <c r="AM29" s="32" t="str">
        <f>VLOOKUP($D$1,Sites!$A:$C,2,0)</f>
        <v>CO</v>
      </c>
      <c r="AN29" s="32" t="str">
        <f>VLOOKUP(AI29,'ALL-Chart of Accounts'!$E:$F,2,0)</f>
        <v>Monetary Asset Restatement (80RST)</v>
      </c>
      <c r="AO29" s="37">
        <v>593000</v>
      </c>
      <c r="AS29" s="32" t="str">
        <f>VLOOKUP($D$1,Sites!$A:$C,2,0)</f>
        <v>CO</v>
      </c>
      <c r="AT29" s="32" t="str">
        <f>VLOOKUP(AO29,'ALL-Chart of Accounts'!$E:$F,2,0)</f>
        <v>Monetary Liability Restatement (83RST)</v>
      </c>
      <c r="AU29" s="37">
        <v>493000</v>
      </c>
      <c r="AY29" s="32" t="str">
        <f>VLOOKUP($D$1,Sites!$A:$C,2,0)</f>
        <v>CO</v>
      </c>
      <c r="AZ29" s="32" t="str">
        <f>VLOOKUP(AU29,'ALL-Chart of Accounts'!$E:$F,2,0)</f>
        <v>Monetary Asset Restatement (80RST)</v>
      </c>
      <c r="BA29" s="37">
        <v>493000</v>
      </c>
      <c r="BE29" s="32" t="str">
        <f>VLOOKUP($D$1,Sites!$A:$C,2,0)</f>
        <v>CO</v>
      </c>
      <c r="BF29" s="32" t="str">
        <f>VLOOKUP(BA29,'ALL-Chart of Accounts'!$E:$F,2,0)</f>
        <v>Monetary Asset Restatement (80RST)</v>
      </c>
      <c r="BG29" s="37">
        <v>493000</v>
      </c>
      <c r="BK29" s="32" t="str">
        <f>VLOOKUP($D$1,Sites!$A:$C,2,0)</f>
        <v>CO</v>
      </c>
      <c r="BL29" s="32" t="str">
        <f>VLOOKUP(BG29,'ALL-Chart of Accounts'!$E:$F,2,0)</f>
        <v>Monetary Asset Restatement (80RST)</v>
      </c>
      <c r="BM29" s="37">
        <v>261300</v>
      </c>
      <c r="BQ29" s="32" t="str">
        <f>VLOOKUP($D$1,Sites!$A:$C,2,0)</f>
        <v>CO</v>
      </c>
      <c r="BR29" s="32" t="str">
        <f>VLOOKUP(BM29,'ALL-Chart of Accounts'!$E:$F,2,0)</f>
        <v>Uninvoiced Receipts - System</v>
      </c>
      <c r="BS29">
        <v>0</v>
      </c>
    </row>
    <row r="30" spans="1:71" s="138" customFormat="1" x14ac:dyDescent="0.35">
      <c r="A30" s="139">
        <v>43525</v>
      </c>
      <c r="B30" s="139">
        <v>43528</v>
      </c>
      <c r="C30" s="139"/>
      <c r="D30" s="138" t="s">
        <v>12233</v>
      </c>
      <c r="E30" s="138" t="s">
        <v>12234</v>
      </c>
      <c r="F30" s="138" t="s">
        <v>12236</v>
      </c>
      <c r="G30" s="138" t="s">
        <v>12234</v>
      </c>
      <c r="H30" s="138" t="s">
        <v>12236</v>
      </c>
      <c r="I30" s="138" t="s">
        <v>12235</v>
      </c>
      <c r="J30" s="138" t="s">
        <v>1734</v>
      </c>
      <c r="K30" s="138" t="s">
        <v>2004</v>
      </c>
      <c r="L30" s="138" t="s">
        <v>2005</v>
      </c>
      <c r="M30" s="138" t="s">
        <v>2006</v>
      </c>
      <c r="N30" s="138">
        <v>0</v>
      </c>
      <c r="O30" s="138">
        <v>0</v>
      </c>
      <c r="P30" s="138">
        <v>0</v>
      </c>
      <c r="Q30" s="37">
        <v>261000</v>
      </c>
      <c r="U30" s="32" t="str">
        <f>VLOOKUP($D$1,Sites!$A:$C,2,0)</f>
        <v>CO</v>
      </c>
      <c r="V30" s="32" t="str">
        <f>VLOOKUP(Q30,'ALL-Chart of Accounts'!$E:$F,2,0)</f>
        <v>Accounts Payable - System</v>
      </c>
      <c r="W30" s="37">
        <v>112400</v>
      </c>
      <c r="AA30" s="32" t="str">
        <f>VLOOKUP($D$1,Sites!$A:$C,2,0)</f>
        <v>CO</v>
      </c>
      <c r="AB30" s="32" t="str">
        <f>VLOOKUP(W30,'ALL-Chart of Accounts'!$E:$F,2,0)</f>
        <v>Accounts Receivable - System</v>
      </c>
      <c r="AC30" s="37">
        <v>493000</v>
      </c>
      <c r="AG30" s="32" t="str">
        <f>VLOOKUP($D$1,Sites!$A:$C,2,0)</f>
        <v>CO</v>
      </c>
      <c r="AH30" s="32" t="str">
        <f>VLOOKUP(AC30,'ALL-Chart of Accounts'!$E:$F,2,0)</f>
        <v>Monetary Asset Restatement (80RST)</v>
      </c>
      <c r="AI30" s="37">
        <v>493000</v>
      </c>
      <c r="AM30" s="32" t="str">
        <f>VLOOKUP($D$1,Sites!$A:$C,2,0)</f>
        <v>CO</v>
      </c>
      <c r="AN30" s="32" t="str">
        <f>VLOOKUP(AI30,'ALL-Chart of Accounts'!$E:$F,2,0)</f>
        <v>Monetary Asset Restatement (80RST)</v>
      </c>
      <c r="AO30" s="37">
        <v>593000</v>
      </c>
      <c r="AS30" s="32" t="str">
        <f>VLOOKUP($D$1,Sites!$A:$C,2,0)</f>
        <v>CO</v>
      </c>
      <c r="AT30" s="32" t="str">
        <f>VLOOKUP(AO30,'ALL-Chart of Accounts'!$E:$F,2,0)</f>
        <v>Monetary Liability Restatement (83RST)</v>
      </c>
      <c r="AU30" s="37">
        <v>493000</v>
      </c>
      <c r="AY30" s="32" t="str">
        <f>VLOOKUP($D$1,Sites!$A:$C,2,0)</f>
        <v>CO</v>
      </c>
      <c r="AZ30" s="32" t="str">
        <f>VLOOKUP(AU30,'ALL-Chart of Accounts'!$E:$F,2,0)</f>
        <v>Monetary Asset Restatement (80RST)</v>
      </c>
      <c r="BA30" s="37">
        <v>493000</v>
      </c>
      <c r="BE30" s="32" t="str">
        <f>VLOOKUP($D$1,Sites!$A:$C,2,0)</f>
        <v>CO</v>
      </c>
      <c r="BF30" s="32" t="str">
        <f>VLOOKUP(BA30,'ALL-Chart of Accounts'!$E:$F,2,0)</f>
        <v>Monetary Asset Restatement (80RST)</v>
      </c>
      <c r="BG30" s="37">
        <v>493000</v>
      </c>
      <c r="BK30" s="32" t="str">
        <f>VLOOKUP($D$1,Sites!$A:$C,2,0)</f>
        <v>CO</v>
      </c>
      <c r="BL30" s="32" t="str">
        <f>VLOOKUP(BG30,'ALL-Chart of Accounts'!$E:$F,2,0)</f>
        <v>Monetary Asset Restatement (80RST)</v>
      </c>
      <c r="BM30" s="37">
        <v>261300</v>
      </c>
      <c r="BQ30" s="32" t="str">
        <f>VLOOKUP($D$1,Sites!$A:$C,2,0)</f>
        <v>CO</v>
      </c>
      <c r="BR30" s="32" t="str">
        <f>VLOOKUP(BM30,'ALL-Chart of Accounts'!$E:$F,2,0)</f>
        <v>Uninvoiced Receipts - System</v>
      </c>
      <c r="BS30" s="138">
        <v>0</v>
      </c>
    </row>
    <row r="31" spans="1:71" x14ac:dyDescent="0.35">
      <c r="B31" s="47">
        <v>43165</v>
      </c>
      <c r="E31" t="s">
        <v>2072</v>
      </c>
      <c r="F31" t="s">
        <v>2073</v>
      </c>
      <c r="G31" t="s">
        <v>2072</v>
      </c>
      <c r="H31" t="s">
        <v>2073</v>
      </c>
      <c r="I31" t="s">
        <v>1908</v>
      </c>
      <c r="J31" t="s">
        <v>1717</v>
      </c>
      <c r="K31" t="s">
        <v>2004</v>
      </c>
      <c r="L31" t="s">
        <v>2005</v>
      </c>
      <c r="M31" t="s">
        <v>2006</v>
      </c>
      <c r="N31">
        <v>0</v>
      </c>
      <c r="O31">
        <v>0</v>
      </c>
      <c r="P31">
        <v>0</v>
      </c>
      <c r="Q31" s="37">
        <v>261000</v>
      </c>
      <c r="U31" s="32" t="str">
        <f>VLOOKUP($D$1,Sites!$A:$C,2,0)</f>
        <v>CO</v>
      </c>
      <c r="V31" s="32" t="str">
        <f>VLOOKUP(Q31,'ALL-Chart of Accounts'!$E:$F,2,0)</f>
        <v>Accounts Payable - System</v>
      </c>
      <c r="W31" s="37">
        <v>112400</v>
      </c>
      <c r="AA31" s="32" t="str">
        <f>VLOOKUP($D$1,Sites!$A:$C,2,0)</f>
        <v>CO</v>
      </c>
      <c r="AB31" s="32" t="str">
        <f>VLOOKUP(W31,'ALL-Chart of Accounts'!$E:$F,2,0)</f>
        <v>Accounts Receivable - System</v>
      </c>
      <c r="AC31" s="37">
        <v>493000</v>
      </c>
      <c r="AG31" s="32" t="str">
        <f>VLOOKUP($D$1,Sites!$A:$C,2,0)</f>
        <v>CO</v>
      </c>
      <c r="AH31" s="32" t="str">
        <f>VLOOKUP(AC31,'ALL-Chart of Accounts'!$E:$F,2,0)</f>
        <v>Monetary Asset Restatement (80RST)</v>
      </c>
      <c r="AI31" s="37">
        <v>493000</v>
      </c>
      <c r="AM31" s="32" t="str">
        <f>VLOOKUP($D$1,Sites!$A:$C,2,0)</f>
        <v>CO</v>
      </c>
      <c r="AN31" s="32" t="str">
        <f>VLOOKUP(AI31,'ALL-Chart of Accounts'!$E:$F,2,0)</f>
        <v>Monetary Asset Restatement (80RST)</v>
      </c>
      <c r="AO31" s="37">
        <v>593000</v>
      </c>
      <c r="AS31" s="32" t="str">
        <f>VLOOKUP($D$1,Sites!$A:$C,2,0)</f>
        <v>CO</v>
      </c>
      <c r="AT31" s="32" t="str">
        <f>VLOOKUP(AO31,'ALL-Chart of Accounts'!$E:$F,2,0)</f>
        <v>Monetary Liability Restatement (83RST)</v>
      </c>
      <c r="AU31" s="37">
        <v>493000</v>
      </c>
      <c r="AY31" s="32" t="str">
        <f>VLOOKUP($D$1,Sites!$A:$C,2,0)</f>
        <v>CO</v>
      </c>
      <c r="AZ31" s="32" t="str">
        <f>VLOOKUP(AU31,'ALL-Chart of Accounts'!$E:$F,2,0)</f>
        <v>Monetary Asset Restatement (80RST)</v>
      </c>
      <c r="BA31" s="37">
        <v>493000</v>
      </c>
      <c r="BE31" s="32" t="str">
        <f>VLOOKUP($D$1,Sites!$A:$C,2,0)</f>
        <v>CO</v>
      </c>
      <c r="BF31" s="32" t="str">
        <f>VLOOKUP(BA31,'ALL-Chart of Accounts'!$E:$F,2,0)</f>
        <v>Monetary Asset Restatement (80RST)</v>
      </c>
      <c r="BG31" s="37">
        <v>493000</v>
      </c>
      <c r="BK31" s="32" t="str">
        <f>VLOOKUP($D$1,Sites!$A:$C,2,0)</f>
        <v>CO</v>
      </c>
      <c r="BL31" s="32" t="str">
        <f>VLOOKUP(BG31,'ALL-Chart of Accounts'!$E:$F,2,0)</f>
        <v>Monetary Asset Restatement (80RST)</v>
      </c>
      <c r="BM31" s="37">
        <v>261300</v>
      </c>
      <c r="BQ31" s="32" t="str">
        <f>VLOOKUP($D$1,Sites!$A:$C,2,0)</f>
        <v>CO</v>
      </c>
      <c r="BR31" s="32" t="str">
        <f>VLOOKUP(BM31,'ALL-Chart of Accounts'!$E:$F,2,0)</f>
        <v>Uninvoiced Receipts - System</v>
      </c>
      <c r="BS31">
        <v>0</v>
      </c>
    </row>
    <row r="32" spans="1:71" x14ac:dyDescent="0.35">
      <c r="B32" s="47">
        <v>43165</v>
      </c>
      <c r="E32" t="s">
        <v>2074</v>
      </c>
      <c r="F32" t="s">
        <v>2075</v>
      </c>
      <c r="G32" t="s">
        <v>2074</v>
      </c>
      <c r="H32" t="s">
        <v>2075</v>
      </c>
      <c r="I32" t="s">
        <v>2012</v>
      </c>
      <c r="J32" t="s">
        <v>1722</v>
      </c>
      <c r="K32" t="s">
        <v>2004</v>
      </c>
      <c r="L32" t="s">
        <v>2005</v>
      </c>
      <c r="M32" t="s">
        <v>2006</v>
      </c>
      <c r="N32">
        <v>0</v>
      </c>
      <c r="O32">
        <v>0</v>
      </c>
      <c r="P32">
        <v>0</v>
      </c>
      <c r="Q32" s="37">
        <v>261000</v>
      </c>
      <c r="U32" s="32" t="str">
        <f>VLOOKUP($D$1,Sites!$A:$C,2,0)</f>
        <v>CO</v>
      </c>
      <c r="V32" s="32" t="str">
        <f>VLOOKUP(Q32,'ALL-Chart of Accounts'!$E:$F,2,0)</f>
        <v>Accounts Payable - System</v>
      </c>
      <c r="W32" s="37">
        <v>112400</v>
      </c>
      <c r="AA32" s="32" t="str">
        <f>VLOOKUP($D$1,Sites!$A:$C,2,0)</f>
        <v>CO</v>
      </c>
      <c r="AB32" s="32" t="str">
        <f>VLOOKUP(W32,'ALL-Chart of Accounts'!$E:$F,2,0)</f>
        <v>Accounts Receivable - System</v>
      </c>
      <c r="AC32" s="37">
        <v>493000</v>
      </c>
      <c r="AG32" s="32" t="str">
        <f>VLOOKUP($D$1,Sites!$A:$C,2,0)</f>
        <v>CO</v>
      </c>
      <c r="AH32" s="32" t="str">
        <f>VLOOKUP(AC32,'ALL-Chart of Accounts'!$E:$F,2,0)</f>
        <v>Monetary Asset Restatement (80RST)</v>
      </c>
      <c r="AI32" s="37">
        <v>493000</v>
      </c>
      <c r="AM32" s="32" t="str">
        <f>VLOOKUP($D$1,Sites!$A:$C,2,0)</f>
        <v>CO</v>
      </c>
      <c r="AN32" s="32" t="str">
        <f>VLOOKUP(AI32,'ALL-Chart of Accounts'!$E:$F,2,0)</f>
        <v>Monetary Asset Restatement (80RST)</v>
      </c>
      <c r="AO32" s="37">
        <v>593000</v>
      </c>
      <c r="AS32" s="32" t="str">
        <f>VLOOKUP($D$1,Sites!$A:$C,2,0)</f>
        <v>CO</v>
      </c>
      <c r="AT32" s="32" t="str">
        <f>VLOOKUP(AO32,'ALL-Chart of Accounts'!$E:$F,2,0)</f>
        <v>Monetary Liability Restatement (83RST)</v>
      </c>
      <c r="AU32" s="37">
        <v>493000</v>
      </c>
      <c r="AY32" s="32" t="str">
        <f>VLOOKUP($D$1,Sites!$A:$C,2,0)</f>
        <v>CO</v>
      </c>
      <c r="AZ32" s="32" t="str">
        <f>VLOOKUP(AU32,'ALL-Chart of Accounts'!$E:$F,2,0)</f>
        <v>Monetary Asset Restatement (80RST)</v>
      </c>
      <c r="BA32" s="37">
        <v>493000</v>
      </c>
      <c r="BE32" s="32" t="str">
        <f>VLOOKUP($D$1,Sites!$A:$C,2,0)</f>
        <v>CO</v>
      </c>
      <c r="BF32" s="32" t="str">
        <f>VLOOKUP(BA32,'ALL-Chart of Accounts'!$E:$F,2,0)</f>
        <v>Monetary Asset Restatement (80RST)</v>
      </c>
      <c r="BG32" s="37">
        <v>493000</v>
      </c>
      <c r="BK32" s="32" t="str">
        <f>VLOOKUP($D$1,Sites!$A:$C,2,0)</f>
        <v>CO</v>
      </c>
      <c r="BL32" s="32" t="str">
        <f>VLOOKUP(BG32,'ALL-Chart of Accounts'!$E:$F,2,0)</f>
        <v>Monetary Asset Restatement (80RST)</v>
      </c>
      <c r="BM32" s="37">
        <v>261300</v>
      </c>
      <c r="BQ32" s="32" t="str">
        <f>VLOOKUP($D$1,Sites!$A:$C,2,0)</f>
        <v>CO</v>
      </c>
      <c r="BR32" s="32" t="str">
        <f>VLOOKUP(BM32,'ALL-Chart of Accounts'!$E:$F,2,0)</f>
        <v>Uninvoiced Receipts - System</v>
      </c>
      <c r="BS32">
        <v>0</v>
      </c>
    </row>
    <row r="33" spans="2:71" x14ac:dyDescent="0.35">
      <c r="B33" s="47">
        <v>43165</v>
      </c>
      <c r="E33" t="s">
        <v>2076</v>
      </c>
      <c r="F33" t="s">
        <v>2077</v>
      </c>
      <c r="G33" t="s">
        <v>2076</v>
      </c>
      <c r="H33" t="s">
        <v>2077</v>
      </c>
      <c r="I33" t="s">
        <v>2078</v>
      </c>
      <c r="J33" t="s">
        <v>1259</v>
      </c>
      <c r="K33" t="s">
        <v>2004</v>
      </c>
      <c r="L33" t="s">
        <v>2005</v>
      </c>
      <c r="M33" t="s">
        <v>2006</v>
      </c>
      <c r="N33">
        <v>0</v>
      </c>
      <c r="O33">
        <v>0</v>
      </c>
      <c r="P33">
        <v>0</v>
      </c>
      <c r="Q33" s="37">
        <v>261000</v>
      </c>
      <c r="U33" s="32" t="str">
        <f>VLOOKUP($D$1,Sites!$A:$C,2,0)</f>
        <v>CO</v>
      </c>
      <c r="V33" s="32" t="str">
        <f>VLOOKUP(Q33,'ALL-Chart of Accounts'!$E:$F,2,0)</f>
        <v>Accounts Payable - System</v>
      </c>
      <c r="W33" s="37">
        <v>112400</v>
      </c>
      <c r="AA33" s="32" t="str">
        <f>VLOOKUP($D$1,Sites!$A:$C,2,0)</f>
        <v>CO</v>
      </c>
      <c r="AB33" s="32" t="str">
        <f>VLOOKUP(W33,'ALL-Chart of Accounts'!$E:$F,2,0)</f>
        <v>Accounts Receivable - System</v>
      </c>
      <c r="AC33" s="37">
        <v>493000</v>
      </c>
      <c r="AG33" s="32" t="str">
        <f>VLOOKUP($D$1,Sites!$A:$C,2,0)</f>
        <v>CO</v>
      </c>
      <c r="AH33" s="32" t="str">
        <f>VLOOKUP(AC33,'ALL-Chart of Accounts'!$E:$F,2,0)</f>
        <v>Monetary Asset Restatement (80RST)</v>
      </c>
      <c r="AI33" s="37">
        <v>493000</v>
      </c>
      <c r="AM33" s="32" t="str">
        <f>VLOOKUP($D$1,Sites!$A:$C,2,0)</f>
        <v>CO</v>
      </c>
      <c r="AN33" s="32" t="str">
        <f>VLOOKUP(AI33,'ALL-Chart of Accounts'!$E:$F,2,0)</f>
        <v>Monetary Asset Restatement (80RST)</v>
      </c>
      <c r="AO33" s="37">
        <v>593000</v>
      </c>
      <c r="AS33" s="32" t="str">
        <f>VLOOKUP($D$1,Sites!$A:$C,2,0)</f>
        <v>CO</v>
      </c>
      <c r="AT33" s="32" t="str">
        <f>VLOOKUP(AO33,'ALL-Chart of Accounts'!$E:$F,2,0)</f>
        <v>Monetary Liability Restatement (83RST)</v>
      </c>
      <c r="AU33" s="37">
        <v>493000</v>
      </c>
      <c r="AY33" s="32" t="str">
        <f>VLOOKUP($D$1,Sites!$A:$C,2,0)</f>
        <v>CO</v>
      </c>
      <c r="AZ33" s="32" t="str">
        <f>VLOOKUP(AU33,'ALL-Chart of Accounts'!$E:$F,2,0)</f>
        <v>Monetary Asset Restatement (80RST)</v>
      </c>
      <c r="BA33" s="37">
        <v>493000</v>
      </c>
      <c r="BE33" s="32" t="str">
        <f>VLOOKUP($D$1,Sites!$A:$C,2,0)</f>
        <v>CO</v>
      </c>
      <c r="BF33" s="32" t="str">
        <f>VLOOKUP(BA33,'ALL-Chart of Accounts'!$E:$F,2,0)</f>
        <v>Monetary Asset Restatement (80RST)</v>
      </c>
      <c r="BG33" s="37">
        <v>493000</v>
      </c>
      <c r="BK33" s="32" t="str">
        <f>VLOOKUP($D$1,Sites!$A:$C,2,0)</f>
        <v>CO</v>
      </c>
      <c r="BL33" s="32" t="str">
        <f>VLOOKUP(BG33,'ALL-Chart of Accounts'!$E:$F,2,0)</f>
        <v>Monetary Asset Restatement (80RST)</v>
      </c>
      <c r="BM33" s="37">
        <v>261300</v>
      </c>
      <c r="BQ33" s="32" t="str">
        <f>VLOOKUP($D$1,Sites!$A:$C,2,0)</f>
        <v>CO</v>
      </c>
      <c r="BR33" s="32" t="str">
        <f>VLOOKUP(BM33,'ALL-Chart of Accounts'!$E:$F,2,0)</f>
        <v>Uninvoiced Receipts - System</v>
      </c>
      <c r="BS33">
        <v>0</v>
      </c>
    </row>
    <row r="34" spans="2:71" x14ac:dyDescent="0.35">
      <c r="B34" s="47">
        <v>43165</v>
      </c>
      <c r="E34" t="s">
        <v>2079</v>
      </c>
      <c r="F34" t="s">
        <v>2080</v>
      </c>
      <c r="G34" t="s">
        <v>2079</v>
      </c>
      <c r="H34" t="s">
        <v>2080</v>
      </c>
      <c r="I34" t="s">
        <v>2081</v>
      </c>
      <c r="J34" t="s">
        <v>1753</v>
      </c>
      <c r="K34" t="s">
        <v>2004</v>
      </c>
      <c r="L34" t="s">
        <v>2005</v>
      </c>
      <c r="M34" t="s">
        <v>2006</v>
      </c>
      <c r="N34">
        <v>0</v>
      </c>
      <c r="O34">
        <v>0</v>
      </c>
      <c r="P34">
        <v>0</v>
      </c>
      <c r="Q34" s="37">
        <v>261000</v>
      </c>
      <c r="U34" s="32" t="str">
        <f>VLOOKUP($D$1,Sites!$A:$C,2,0)</f>
        <v>CO</v>
      </c>
      <c r="V34" s="32" t="str">
        <f>VLOOKUP(Q34,'ALL-Chart of Accounts'!$E:$F,2,0)</f>
        <v>Accounts Payable - System</v>
      </c>
      <c r="W34" s="37">
        <v>112400</v>
      </c>
      <c r="AA34" s="32" t="str">
        <f>VLOOKUP($D$1,Sites!$A:$C,2,0)</f>
        <v>CO</v>
      </c>
      <c r="AB34" s="32" t="str">
        <f>VLOOKUP(W34,'ALL-Chart of Accounts'!$E:$F,2,0)</f>
        <v>Accounts Receivable - System</v>
      </c>
      <c r="AC34" s="37">
        <v>493000</v>
      </c>
      <c r="AG34" s="32" t="str">
        <f>VLOOKUP($D$1,Sites!$A:$C,2,0)</f>
        <v>CO</v>
      </c>
      <c r="AH34" s="32" t="str">
        <f>VLOOKUP(AC34,'ALL-Chart of Accounts'!$E:$F,2,0)</f>
        <v>Monetary Asset Restatement (80RST)</v>
      </c>
      <c r="AI34" s="37">
        <v>493000</v>
      </c>
      <c r="AM34" s="32" t="str">
        <f>VLOOKUP($D$1,Sites!$A:$C,2,0)</f>
        <v>CO</v>
      </c>
      <c r="AN34" s="32" t="str">
        <f>VLOOKUP(AI34,'ALL-Chart of Accounts'!$E:$F,2,0)</f>
        <v>Monetary Asset Restatement (80RST)</v>
      </c>
      <c r="AO34" s="37">
        <v>593000</v>
      </c>
      <c r="AS34" s="32" t="str">
        <f>VLOOKUP($D$1,Sites!$A:$C,2,0)</f>
        <v>CO</v>
      </c>
      <c r="AT34" s="32" t="str">
        <f>VLOOKUP(AO34,'ALL-Chart of Accounts'!$E:$F,2,0)</f>
        <v>Monetary Liability Restatement (83RST)</v>
      </c>
      <c r="AU34" s="37">
        <v>493000</v>
      </c>
      <c r="AY34" s="32" t="str">
        <f>VLOOKUP($D$1,Sites!$A:$C,2,0)</f>
        <v>CO</v>
      </c>
      <c r="AZ34" s="32" t="str">
        <f>VLOOKUP(AU34,'ALL-Chart of Accounts'!$E:$F,2,0)</f>
        <v>Monetary Asset Restatement (80RST)</v>
      </c>
      <c r="BA34" s="37">
        <v>493000</v>
      </c>
      <c r="BE34" s="32" t="str">
        <f>VLOOKUP($D$1,Sites!$A:$C,2,0)</f>
        <v>CO</v>
      </c>
      <c r="BF34" s="32" t="str">
        <f>VLOOKUP(BA34,'ALL-Chart of Accounts'!$E:$F,2,0)</f>
        <v>Monetary Asset Restatement (80RST)</v>
      </c>
      <c r="BG34" s="37">
        <v>493000</v>
      </c>
      <c r="BK34" s="32" t="str">
        <f>VLOOKUP($D$1,Sites!$A:$C,2,0)</f>
        <v>CO</v>
      </c>
      <c r="BL34" s="32" t="str">
        <f>VLOOKUP(BG34,'ALL-Chart of Accounts'!$E:$F,2,0)</f>
        <v>Monetary Asset Restatement (80RST)</v>
      </c>
      <c r="BM34" s="37">
        <v>261300</v>
      </c>
      <c r="BQ34" s="32" t="str">
        <f>VLOOKUP($D$1,Sites!$A:$C,2,0)</f>
        <v>CO</v>
      </c>
      <c r="BR34" s="32" t="str">
        <f>VLOOKUP(BM34,'ALL-Chart of Accounts'!$E:$F,2,0)</f>
        <v>Uninvoiced Receipts - System</v>
      </c>
      <c r="BS34">
        <v>0</v>
      </c>
    </row>
    <row r="35" spans="2:71" x14ac:dyDescent="0.35">
      <c r="B35" s="47">
        <v>43165</v>
      </c>
      <c r="E35" t="s">
        <v>2082</v>
      </c>
      <c r="F35" t="s">
        <v>2083</v>
      </c>
      <c r="G35" t="s">
        <v>2082</v>
      </c>
      <c r="H35" t="s">
        <v>2083</v>
      </c>
      <c r="I35" t="s">
        <v>2036</v>
      </c>
      <c r="J35" t="s">
        <v>1762</v>
      </c>
      <c r="K35" t="s">
        <v>2004</v>
      </c>
      <c r="L35" t="s">
        <v>2005</v>
      </c>
      <c r="M35" t="s">
        <v>2006</v>
      </c>
      <c r="N35">
        <v>0</v>
      </c>
      <c r="O35">
        <v>0</v>
      </c>
      <c r="P35">
        <v>0</v>
      </c>
      <c r="Q35" s="37">
        <v>261000</v>
      </c>
      <c r="U35" s="32" t="str">
        <f>VLOOKUP($D$1,Sites!$A:$C,2,0)</f>
        <v>CO</v>
      </c>
      <c r="V35" s="32" t="str">
        <f>VLOOKUP(Q35,'ALL-Chart of Accounts'!$E:$F,2,0)</f>
        <v>Accounts Payable - System</v>
      </c>
      <c r="W35" s="37">
        <v>112400</v>
      </c>
      <c r="AA35" s="32" t="str">
        <f>VLOOKUP($D$1,Sites!$A:$C,2,0)</f>
        <v>CO</v>
      </c>
      <c r="AB35" s="32" t="str">
        <f>VLOOKUP(W35,'ALL-Chart of Accounts'!$E:$F,2,0)</f>
        <v>Accounts Receivable - System</v>
      </c>
      <c r="AC35" s="37">
        <v>493000</v>
      </c>
      <c r="AG35" s="32" t="str">
        <f>VLOOKUP($D$1,Sites!$A:$C,2,0)</f>
        <v>CO</v>
      </c>
      <c r="AH35" s="32" t="str">
        <f>VLOOKUP(AC35,'ALL-Chart of Accounts'!$E:$F,2,0)</f>
        <v>Monetary Asset Restatement (80RST)</v>
      </c>
      <c r="AI35" s="37">
        <v>493000</v>
      </c>
      <c r="AM35" s="32" t="str">
        <f>VLOOKUP($D$1,Sites!$A:$C,2,0)</f>
        <v>CO</v>
      </c>
      <c r="AN35" s="32" t="str">
        <f>VLOOKUP(AI35,'ALL-Chart of Accounts'!$E:$F,2,0)</f>
        <v>Monetary Asset Restatement (80RST)</v>
      </c>
      <c r="AO35" s="37">
        <v>593000</v>
      </c>
      <c r="AS35" s="32" t="str">
        <f>VLOOKUP($D$1,Sites!$A:$C,2,0)</f>
        <v>CO</v>
      </c>
      <c r="AT35" s="32" t="str">
        <f>VLOOKUP(AO35,'ALL-Chart of Accounts'!$E:$F,2,0)</f>
        <v>Monetary Liability Restatement (83RST)</v>
      </c>
      <c r="AU35" s="37">
        <v>493000</v>
      </c>
      <c r="AY35" s="32" t="str">
        <f>VLOOKUP($D$1,Sites!$A:$C,2,0)</f>
        <v>CO</v>
      </c>
      <c r="AZ35" s="32" t="str">
        <f>VLOOKUP(AU35,'ALL-Chart of Accounts'!$E:$F,2,0)</f>
        <v>Monetary Asset Restatement (80RST)</v>
      </c>
      <c r="BA35" s="37">
        <v>493000</v>
      </c>
      <c r="BE35" s="32" t="str">
        <f>VLOOKUP($D$1,Sites!$A:$C,2,0)</f>
        <v>CO</v>
      </c>
      <c r="BF35" s="32" t="str">
        <f>VLOOKUP(BA35,'ALL-Chart of Accounts'!$E:$F,2,0)</f>
        <v>Monetary Asset Restatement (80RST)</v>
      </c>
      <c r="BG35" s="37">
        <v>493000</v>
      </c>
      <c r="BK35" s="32" t="str">
        <f>VLOOKUP($D$1,Sites!$A:$C,2,0)</f>
        <v>CO</v>
      </c>
      <c r="BL35" s="32" t="str">
        <f>VLOOKUP(BG35,'ALL-Chart of Accounts'!$E:$F,2,0)</f>
        <v>Monetary Asset Restatement (80RST)</v>
      </c>
      <c r="BM35" s="37">
        <v>261300</v>
      </c>
      <c r="BQ35" s="32" t="str">
        <f>VLOOKUP($D$1,Sites!$A:$C,2,0)</f>
        <v>CO</v>
      </c>
      <c r="BR35" s="32" t="str">
        <f>VLOOKUP(BM35,'ALL-Chart of Accounts'!$E:$F,2,0)</f>
        <v>Uninvoiced Receipts - System</v>
      </c>
      <c r="BS35">
        <v>0</v>
      </c>
    </row>
    <row r="36" spans="2:71" x14ac:dyDescent="0.35">
      <c r="B36" s="47">
        <v>43165</v>
      </c>
      <c r="E36" t="s">
        <v>2084</v>
      </c>
      <c r="F36" t="s">
        <v>2085</v>
      </c>
      <c r="G36" t="s">
        <v>2084</v>
      </c>
      <c r="H36" t="s">
        <v>2085</v>
      </c>
      <c r="I36" t="s">
        <v>2012</v>
      </c>
      <c r="J36" t="s">
        <v>1265</v>
      </c>
      <c r="K36" t="s">
        <v>2004</v>
      </c>
      <c r="L36" t="s">
        <v>2005</v>
      </c>
      <c r="M36" t="s">
        <v>2006</v>
      </c>
      <c r="N36">
        <v>0</v>
      </c>
      <c r="O36">
        <v>0</v>
      </c>
      <c r="P36">
        <v>0</v>
      </c>
      <c r="Q36" s="37">
        <v>261000</v>
      </c>
      <c r="U36" s="32" t="str">
        <f>VLOOKUP($D$1,Sites!$A:$C,2,0)</f>
        <v>CO</v>
      </c>
      <c r="V36" s="32" t="str">
        <f>VLOOKUP(Q36,'ALL-Chart of Accounts'!$E:$F,2,0)</f>
        <v>Accounts Payable - System</v>
      </c>
      <c r="W36" s="37">
        <v>112400</v>
      </c>
      <c r="AA36" s="32" t="str">
        <f>VLOOKUP($D$1,Sites!$A:$C,2,0)</f>
        <v>CO</v>
      </c>
      <c r="AB36" s="32" t="str">
        <f>VLOOKUP(W36,'ALL-Chart of Accounts'!$E:$F,2,0)</f>
        <v>Accounts Receivable - System</v>
      </c>
      <c r="AC36" s="37">
        <v>493000</v>
      </c>
      <c r="AG36" s="32" t="str">
        <f>VLOOKUP($D$1,Sites!$A:$C,2,0)</f>
        <v>CO</v>
      </c>
      <c r="AH36" s="32" t="str">
        <f>VLOOKUP(AC36,'ALL-Chart of Accounts'!$E:$F,2,0)</f>
        <v>Monetary Asset Restatement (80RST)</v>
      </c>
      <c r="AI36" s="37">
        <v>493000</v>
      </c>
      <c r="AM36" s="32" t="str">
        <f>VLOOKUP($D$1,Sites!$A:$C,2,0)</f>
        <v>CO</v>
      </c>
      <c r="AN36" s="32" t="str">
        <f>VLOOKUP(AI36,'ALL-Chart of Accounts'!$E:$F,2,0)</f>
        <v>Monetary Asset Restatement (80RST)</v>
      </c>
      <c r="AO36" s="37">
        <v>593000</v>
      </c>
      <c r="AS36" s="32" t="str">
        <f>VLOOKUP($D$1,Sites!$A:$C,2,0)</f>
        <v>CO</v>
      </c>
      <c r="AT36" s="32" t="str">
        <f>VLOOKUP(AO36,'ALL-Chart of Accounts'!$E:$F,2,0)</f>
        <v>Monetary Liability Restatement (83RST)</v>
      </c>
      <c r="AU36" s="37">
        <v>493000</v>
      </c>
      <c r="AY36" s="32" t="str">
        <f>VLOOKUP($D$1,Sites!$A:$C,2,0)</f>
        <v>CO</v>
      </c>
      <c r="AZ36" s="32" t="str">
        <f>VLOOKUP(AU36,'ALL-Chart of Accounts'!$E:$F,2,0)</f>
        <v>Monetary Asset Restatement (80RST)</v>
      </c>
      <c r="BA36" s="37">
        <v>493000</v>
      </c>
      <c r="BE36" s="32" t="str">
        <f>VLOOKUP($D$1,Sites!$A:$C,2,0)</f>
        <v>CO</v>
      </c>
      <c r="BF36" s="32" t="str">
        <f>VLOOKUP(BA36,'ALL-Chart of Accounts'!$E:$F,2,0)</f>
        <v>Monetary Asset Restatement (80RST)</v>
      </c>
      <c r="BG36" s="37">
        <v>493000</v>
      </c>
      <c r="BK36" s="32" t="str">
        <f>VLOOKUP($D$1,Sites!$A:$C,2,0)</f>
        <v>CO</v>
      </c>
      <c r="BL36" s="32" t="str">
        <f>VLOOKUP(BG36,'ALL-Chart of Accounts'!$E:$F,2,0)</f>
        <v>Monetary Asset Restatement (80RST)</v>
      </c>
      <c r="BM36" s="37">
        <v>261300</v>
      </c>
      <c r="BQ36" s="32" t="str">
        <f>VLOOKUP($D$1,Sites!$A:$C,2,0)</f>
        <v>CO</v>
      </c>
      <c r="BR36" s="32" t="str">
        <f>VLOOKUP(BM36,'ALL-Chart of Accounts'!$E:$F,2,0)</f>
        <v>Uninvoiced Receipts - System</v>
      </c>
      <c r="BS36">
        <v>0</v>
      </c>
    </row>
    <row r="37" spans="2:71" x14ac:dyDescent="0.35">
      <c r="B37" s="47">
        <v>43165</v>
      </c>
      <c r="E37" t="s">
        <v>2086</v>
      </c>
      <c r="F37" t="s">
        <v>2087</v>
      </c>
      <c r="G37" t="s">
        <v>2086</v>
      </c>
      <c r="H37" t="s">
        <v>2087</v>
      </c>
      <c r="I37" t="s">
        <v>2088</v>
      </c>
      <c r="J37" t="s">
        <v>1764</v>
      </c>
      <c r="K37" t="s">
        <v>2004</v>
      </c>
      <c r="L37" t="s">
        <v>2005</v>
      </c>
      <c r="M37" t="s">
        <v>2006</v>
      </c>
      <c r="N37">
        <v>0</v>
      </c>
      <c r="O37">
        <v>0</v>
      </c>
      <c r="P37">
        <v>0</v>
      </c>
      <c r="Q37" s="37">
        <v>261000</v>
      </c>
      <c r="U37" s="32" t="str">
        <f>VLOOKUP($D$1,Sites!$A:$C,2,0)</f>
        <v>CO</v>
      </c>
      <c r="V37" s="32" t="str">
        <f>VLOOKUP(Q37,'ALL-Chart of Accounts'!$E:$F,2,0)</f>
        <v>Accounts Payable - System</v>
      </c>
      <c r="W37" s="37">
        <v>112400</v>
      </c>
      <c r="AA37" s="32" t="str">
        <f>VLOOKUP($D$1,Sites!$A:$C,2,0)</f>
        <v>CO</v>
      </c>
      <c r="AB37" s="32" t="str">
        <f>VLOOKUP(W37,'ALL-Chart of Accounts'!$E:$F,2,0)</f>
        <v>Accounts Receivable - System</v>
      </c>
      <c r="AC37" s="37">
        <v>493000</v>
      </c>
      <c r="AG37" s="32" t="str">
        <f>VLOOKUP($D$1,Sites!$A:$C,2,0)</f>
        <v>CO</v>
      </c>
      <c r="AH37" s="32" t="str">
        <f>VLOOKUP(AC37,'ALL-Chart of Accounts'!$E:$F,2,0)</f>
        <v>Monetary Asset Restatement (80RST)</v>
      </c>
      <c r="AI37" s="37">
        <v>493000</v>
      </c>
      <c r="AM37" s="32" t="str">
        <f>VLOOKUP($D$1,Sites!$A:$C,2,0)</f>
        <v>CO</v>
      </c>
      <c r="AN37" s="32" t="str">
        <f>VLOOKUP(AI37,'ALL-Chart of Accounts'!$E:$F,2,0)</f>
        <v>Monetary Asset Restatement (80RST)</v>
      </c>
      <c r="AO37" s="37">
        <v>593000</v>
      </c>
      <c r="AS37" s="32" t="str">
        <f>VLOOKUP($D$1,Sites!$A:$C,2,0)</f>
        <v>CO</v>
      </c>
      <c r="AT37" s="32" t="str">
        <f>VLOOKUP(AO37,'ALL-Chart of Accounts'!$E:$F,2,0)</f>
        <v>Monetary Liability Restatement (83RST)</v>
      </c>
      <c r="AU37" s="37">
        <v>493000</v>
      </c>
      <c r="AY37" s="32" t="str">
        <f>VLOOKUP($D$1,Sites!$A:$C,2,0)</f>
        <v>CO</v>
      </c>
      <c r="AZ37" s="32" t="str">
        <f>VLOOKUP(AU37,'ALL-Chart of Accounts'!$E:$F,2,0)</f>
        <v>Monetary Asset Restatement (80RST)</v>
      </c>
      <c r="BA37" s="37">
        <v>493000</v>
      </c>
      <c r="BE37" s="32" t="str">
        <f>VLOOKUP($D$1,Sites!$A:$C,2,0)</f>
        <v>CO</v>
      </c>
      <c r="BF37" s="32" t="str">
        <f>VLOOKUP(BA37,'ALL-Chart of Accounts'!$E:$F,2,0)</f>
        <v>Monetary Asset Restatement (80RST)</v>
      </c>
      <c r="BG37" s="37">
        <v>493000</v>
      </c>
      <c r="BK37" s="32" t="str">
        <f>VLOOKUP($D$1,Sites!$A:$C,2,0)</f>
        <v>CO</v>
      </c>
      <c r="BL37" s="32" t="str">
        <f>VLOOKUP(BG37,'ALL-Chart of Accounts'!$E:$F,2,0)</f>
        <v>Monetary Asset Restatement (80RST)</v>
      </c>
      <c r="BM37" s="37">
        <v>261300</v>
      </c>
      <c r="BQ37" s="32" t="str">
        <f>VLOOKUP($D$1,Sites!$A:$C,2,0)</f>
        <v>CO</v>
      </c>
      <c r="BR37" s="32" t="str">
        <f>VLOOKUP(BM37,'ALL-Chart of Accounts'!$E:$F,2,0)</f>
        <v>Uninvoiced Receipts - System</v>
      </c>
      <c r="BS37">
        <v>0</v>
      </c>
    </row>
    <row r="38" spans="2:71" x14ac:dyDescent="0.35">
      <c r="B38" s="47">
        <v>43165</v>
      </c>
      <c r="E38" t="s">
        <v>2089</v>
      </c>
      <c r="F38" t="s">
        <v>2090</v>
      </c>
      <c r="G38" t="s">
        <v>2089</v>
      </c>
      <c r="H38" t="s">
        <v>2090</v>
      </c>
      <c r="I38" t="s">
        <v>2091</v>
      </c>
      <c r="J38" t="s">
        <v>1779</v>
      </c>
      <c r="K38" t="s">
        <v>2004</v>
      </c>
      <c r="L38" t="s">
        <v>2005</v>
      </c>
      <c r="M38" t="s">
        <v>2006</v>
      </c>
      <c r="N38">
        <v>0</v>
      </c>
      <c r="O38">
        <v>0</v>
      </c>
      <c r="P38">
        <v>0</v>
      </c>
      <c r="Q38" s="37">
        <v>261000</v>
      </c>
      <c r="U38" s="32" t="str">
        <f>VLOOKUP($D$1,Sites!$A:$C,2,0)</f>
        <v>CO</v>
      </c>
      <c r="V38" s="32" t="str">
        <f>VLOOKUP(Q38,'ALL-Chart of Accounts'!$E:$F,2,0)</f>
        <v>Accounts Payable - System</v>
      </c>
      <c r="W38" s="37">
        <v>112400</v>
      </c>
      <c r="AA38" s="32" t="str">
        <f>VLOOKUP($D$1,Sites!$A:$C,2,0)</f>
        <v>CO</v>
      </c>
      <c r="AB38" s="32" t="str">
        <f>VLOOKUP(W38,'ALL-Chart of Accounts'!$E:$F,2,0)</f>
        <v>Accounts Receivable - System</v>
      </c>
      <c r="AC38" s="37">
        <v>493000</v>
      </c>
      <c r="AG38" s="32" t="str">
        <f>VLOOKUP($D$1,Sites!$A:$C,2,0)</f>
        <v>CO</v>
      </c>
      <c r="AH38" s="32" t="str">
        <f>VLOOKUP(AC38,'ALL-Chart of Accounts'!$E:$F,2,0)</f>
        <v>Monetary Asset Restatement (80RST)</v>
      </c>
      <c r="AI38" s="37">
        <v>493000</v>
      </c>
      <c r="AM38" s="32" t="str">
        <f>VLOOKUP($D$1,Sites!$A:$C,2,0)</f>
        <v>CO</v>
      </c>
      <c r="AN38" s="32" t="str">
        <f>VLOOKUP(AI38,'ALL-Chart of Accounts'!$E:$F,2,0)</f>
        <v>Monetary Asset Restatement (80RST)</v>
      </c>
      <c r="AO38" s="37">
        <v>593000</v>
      </c>
      <c r="AS38" s="32" t="str">
        <f>VLOOKUP($D$1,Sites!$A:$C,2,0)</f>
        <v>CO</v>
      </c>
      <c r="AT38" s="32" t="str">
        <f>VLOOKUP(AO38,'ALL-Chart of Accounts'!$E:$F,2,0)</f>
        <v>Monetary Liability Restatement (83RST)</v>
      </c>
      <c r="AU38" s="37">
        <v>493000</v>
      </c>
      <c r="AY38" s="32" t="str">
        <f>VLOOKUP($D$1,Sites!$A:$C,2,0)</f>
        <v>CO</v>
      </c>
      <c r="AZ38" s="32" t="str">
        <f>VLOOKUP(AU38,'ALL-Chart of Accounts'!$E:$F,2,0)</f>
        <v>Monetary Asset Restatement (80RST)</v>
      </c>
      <c r="BA38" s="37">
        <v>493000</v>
      </c>
      <c r="BE38" s="32" t="str">
        <f>VLOOKUP($D$1,Sites!$A:$C,2,0)</f>
        <v>CO</v>
      </c>
      <c r="BF38" s="32" t="str">
        <f>VLOOKUP(BA38,'ALL-Chart of Accounts'!$E:$F,2,0)</f>
        <v>Monetary Asset Restatement (80RST)</v>
      </c>
      <c r="BG38" s="37">
        <v>493000</v>
      </c>
      <c r="BK38" s="32" t="str">
        <f>VLOOKUP($D$1,Sites!$A:$C,2,0)</f>
        <v>CO</v>
      </c>
      <c r="BL38" s="32" t="str">
        <f>VLOOKUP(BG38,'ALL-Chart of Accounts'!$E:$F,2,0)</f>
        <v>Monetary Asset Restatement (80RST)</v>
      </c>
      <c r="BM38" s="37">
        <v>261300</v>
      </c>
      <c r="BQ38" s="32" t="str">
        <f>VLOOKUP($D$1,Sites!$A:$C,2,0)</f>
        <v>CO</v>
      </c>
      <c r="BR38" s="32" t="str">
        <f>VLOOKUP(BM38,'ALL-Chart of Accounts'!$E:$F,2,0)</f>
        <v>Uninvoiced Receipts - System</v>
      </c>
      <c r="BS38">
        <v>0</v>
      </c>
    </row>
    <row r="39" spans="2:71" x14ac:dyDescent="0.35">
      <c r="B39" s="47">
        <v>43165</v>
      </c>
      <c r="E39" t="s">
        <v>2092</v>
      </c>
      <c r="F39" t="s">
        <v>2093</v>
      </c>
      <c r="G39" t="s">
        <v>2092</v>
      </c>
      <c r="H39" t="s">
        <v>2093</v>
      </c>
      <c r="I39" t="s">
        <v>2094</v>
      </c>
      <c r="J39" t="s">
        <v>1766</v>
      </c>
      <c r="K39" t="s">
        <v>2004</v>
      </c>
      <c r="L39" t="s">
        <v>2005</v>
      </c>
      <c r="M39" t="s">
        <v>2006</v>
      </c>
      <c r="N39">
        <v>0</v>
      </c>
      <c r="O39">
        <v>0</v>
      </c>
      <c r="P39">
        <v>0</v>
      </c>
      <c r="Q39" s="37">
        <v>261000</v>
      </c>
      <c r="U39" s="32" t="str">
        <f>VLOOKUP($D$1,Sites!$A:$C,2,0)</f>
        <v>CO</v>
      </c>
      <c r="V39" s="32" t="str">
        <f>VLOOKUP(Q39,'ALL-Chart of Accounts'!$E:$F,2,0)</f>
        <v>Accounts Payable - System</v>
      </c>
      <c r="W39" s="37">
        <v>112400</v>
      </c>
      <c r="AA39" s="32" t="str">
        <f>VLOOKUP($D$1,Sites!$A:$C,2,0)</f>
        <v>CO</v>
      </c>
      <c r="AB39" s="32" t="str">
        <f>VLOOKUP(W39,'ALL-Chart of Accounts'!$E:$F,2,0)</f>
        <v>Accounts Receivable - System</v>
      </c>
      <c r="AC39" s="37">
        <v>493000</v>
      </c>
      <c r="AG39" s="32" t="str">
        <f>VLOOKUP($D$1,Sites!$A:$C,2,0)</f>
        <v>CO</v>
      </c>
      <c r="AH39" s="32" t="str">
        <f>VLOOKUP(AC39,'ALL-Chart of Accounts'!$E:$F,2,0)</f>
        <v>Monetary Asset Restatement (80RST)</v>
      </c>
      <c r="AI39" s="37">
        <v>493000</v>
      </c>
      <c r="AM39" s="32" t="str">
        <f>VLOOKUP($D$1,Sites!$A:$C,2,0)</f>
        <v>CO</v>
      </c>
      <c r="AN39" s="32" t="str">
        <f>VLOOKUP(AI39,'ALL-Chart of Accounts'!$E:$F,2,0)</f>
        <v>Monetary Asset Restatement (80RST)</v>
      </c>
      <c r="AO39" s="37">
        <v>593000</v>
      </c>
      <c r="AS39" s="32" t="str">
        <f>VLOOKUP($D$1,Sites!$A:$C,2,0)</f>
        <v>CO</v>
      </c>
      <c r="AT39" s="32" t="str">
        <f>VLOOKUP(AO39,'ALL-Chart of Accounts'!$E:$F,2,0)</f>
        <v>Monetary Liability Restatement (83RST)</v>
      </c>
      <c r="AU39" s="37">
        <v>493000</v>
      </c>
      <c r="AY39" s="32" t="str">
        <f>VLOOKUP($D$1,Sites!$A:$C,2,0)</f>
        <v>CO</v>
      </c>
      <c r="AZ39" s="32" t="str">
        <f>VLOOKUP(AU39,'ALL-Chart of Accounts'!$E:$F,2,0)</f>
        <v>Monetary Asset Restatement (80RST)</v>
      </c>
      <c r="BA39" s="37">
        <v>493000</v>
      </c>
      <c r="BE39" s="32" t="str">
        <f>VLOOKUP($D$1,Sites!$A:$C,2,0)</f>
        <v>CO</v>
      </c>
      <c r="BF39" s="32" t="str">
        <f>VLOOKUP(BA39,'ALL-Chart of Accounts'!$E:$F,2,0)</f>
        <v>Monetary Asset Restatement (80RST)</v>
      </c>
      <c r="BG39" s="37">
        <v>493000</v>
      </c>
      <c r="BK39" s="32" t="str">
        <f>VLOOKUP($D$1,Sites!$A:$C,2,0)</f>
        <v>CO</v>
      </c>
      <c r="BL39" s="32" t="str">
        <f>VLOOKUP(BG39,'ALL-Chart of Accounts'!$E:$F,2,0)</f>
        <v>Monetary Asset Restatement (80RST)</v>
      </c>
      <c r="BM39" s="37">
        <v>261300</v>
      </c>
      <c r="BQ39" s="32" t="str">
        <f>VLOOKUP($D$1,Sites!$A:$C,2,0)</f>
        <v>CO</v>
      </c>
      <c r="BR39" s="32" t="str">
        <f>VLOOKUP(BM39,'ALL-Chart of Accounts'!$E:$F,2,0)</f>
        <v>Uninvoiced Receipts - System</v>
      </c>
      <c r="BS39">
        <v>0</v>
      </c>
    </row>
    <row r="40" spans="2:71" x14ac:dyDescent="0.35">
      <c r="B40" s="47">
        <v>43165</v>
      </c>
      <c r="E40" t="s">
        <v>2095</v>
      </c>
      <c r="F40" t="s">
        <v>2096</v>
      </c>
      <c r="G40" t="s">
        <v>2095</v>
      </c>
      <c r="H40" t="s">
        <v>2096</v>
      </c>
      <c r="I40" t="s">
        <v>2097</v>
      </c>
      <c r="J40" t="s">
        <v>1254</v>
      </c>
      <c r="K40" t="s">
        <v>2004</v>
      </c>
      <c r="L40" t="s">
        <v>2005</v>
      </c>
      <c r="M40" t="s">
        <v>2006</v>
      </c>
      <c r="N40">
        <v>0</v>
      </c>
      <c r="O40">
        <v>0</v>
      </c>
      <c r="P40">
        <v>0</v>
      </c>
      <c r="Q40" s="37">
        <v>261000</v>
      </c>
      <c r="U40" s="32" t="str">
        <f>VLOOKUP($D$1,Sites!$A:$C,2,0)</f>
        <v>CO</v>
      </c>
      <c r="V40" s="32" t="str">
        <f>VLOOKUP(Q40,'ALL-Chart of Accounts'!$E:$F,2,0)</f>
        <v>Accounts Payable - System</v>
      </c>
      <c r="W40" s="37">
        <v>112400</v>
      </c>
      <c r="AA40" s="32" t="str">
        <f>VLOOKUP($D$1,Sites!$A:$C,2,0)</f>
        <v>CO</v>
      </c>
      <c r="AB40" s="32" t="str">
        <f>VLOOKUP(W40,'ALL-Chart of Accounts'!$E:$F,2,0)</f>
        <v>Accounts Receivable - System</v>
      </c>
      <c r="AC40" s="37">
        <v>493000</v>
      </c>
      <c r="AG40" s="32" t="str">
        <f>VLOOKUP($D$1,Sites!$A:$C,2,0)</f>
        <v>CO</v>
      </c>
      <c r="AH40" s="32" t="str">
        <f>VLOOKUP(AC40,'ALL-Chart of Accounts'!$E:$F,2,0)</f>
        <v>Monetary Asset Restatement (80RST)</v>
      </c>
      <c r="AI40" s="37">
        <v>493000</v>
      </c>
      <c r="AM40" s="32" t="str">
        <f>VLOOKUP($D$1,Sites!$A:$C,2,0)</f>
        <v>CO</v>
      </c>
      <c r="AN40" s="32" t="str">
        <f>VLOOKUP(AI40,'ALL-Chart of Accounts'!$E:$F,2,0)</f>
        <v>Monetary Asset Restatement (80RST)</v>
      </c>
      <c r="AO40" s="37">
        <v>593000</v>
      </c>
      <c r="AS40" s="32" t="str">
        <f>VLOOKUP($D$1,Sites!$A:$C,2,0)</f>
        <v>CO</v>
      </c>
      <c r="AT40" s="32" t="str">
        <f>VLOOKUP(AO40,'ALL-Chart of Accounts'!$E:$F,2,0)</f>
        <v>Monetary Liability Restatement (83RST)</v>
      </c>
      <c r="AU40" s="37">
        <v>493000</v>
      </c>
      <c r="AY40" s="32" t="str">
        <f>VLOOKUP($D$1,Sites!$A:$C,2,0)</f>
        <v>CO</v>
      </c>
      <c r="AZ40" s="32" t="str">
        <f>VLOOKUP(AU40,'ALL-Chart of Accounts'!$E:$F,2,0)</f>
        <v>Monetary Asset Restatement (80RST)</v>
      </c>
      <c r="BA40" s="37">
        <v>493000</v>
      </c>
      <c r="BE40" s="32" t="str">
        <f>VLOOKUP($D$1,Sites!$A:$C,2,0)</f>
        <v>CO</v>
      </c>
      <c r="BF40" s="32" t="str">
        <f>VLOOKUP(BA40,'ALL-Chart of Accounts'!$E:$F,2,0)</f>
        <v>Monetary Asset Restatement (80RST)</v>
      </c>
      <c r="BG40" s="37">
        <v>493000</v>
      </c>
      <c r="BK40" s="32" t="str">
        <f>VLOOKUP($D$1,Sites!$A:$C,2,0)</f>
        <v>CO</v>
      </c>
      <c r="BL40" s="32" t="str">
        <f>VLOOKUP(BG40,'ALL-Chart of Accounts'!$E:$F,2,0)</f>
        <v>Monetary Asset Restatement (80RST)</v>
      </c>
      <c r="BM40" s="37">
        <v>261300</v>
      </c>
      <c r="BQ40" s="32" t="str">
        <f>VLOOKUP($D$1,Sites!$A:$C,2,0)</f>
        <v>CO</v>
      </c>
      <c r="BR40" s="32" t="str">
        <f>VLOOKUP(BM40,'ALL-Chart of Accounts'!$E:$F,2,0)</f>
        <v>Uninvoiced Receipts - System</v>
      </c>
      <c r="BS40">
        <v>0</v>
      </c>
    </row>
    <row r="41" spans="2:71" x14ac:dyDescent="0.35">
      <c r="B41" s="47">
        <v>43165</v>
      </c>
      <c r="E41" t="s">
        <v>2098</v>
      </c>
      <c r="F41" t="s">
        <v>2099</v>
      </c>
      <c r="G41" t="s">
        <v>2098</v>
      </c>
      <c r="H41" t="s">
        <v>2099</v>
      </c>
      <c r="I41" t="s">
        <v>2088</v>
      </c>
      <c r="J41" t="s">
        <v>1788</v>
      </c>
      <c r="K41" t="s">
        <v>2004</v>
      </c>
      <c r="L41" t="s">
        <v>2005</v>
      </c>
      <c r="M41" t="s">
        <v>2006</v>
      </c>
      <c r="N41">
        <v>0</v>
      </c>
      <c r="O41">
        <v>0</v>
      </c>
      <c r="P41">
        <v>0</v>
      </c>
      <c r="Q41" s="37">
        <v>261000</v>
      </c>
      <c r="U41" s="32" t="str">
        <f>VLOOKUP($D$1,Sites!$A:$C,2,0)</f>
        <v>CO</v>
      </c>
      <c r="V41" s="32" t="str">
        <f>VLOOKUP(Q41,'ALL-Chart of Accounts'!$E:$F,2,0)</f>
        <v>Accounts Payable - System</v>
      </c>
      <c r="W41" s="37">
        <v>112400</v>
      </c>
      <c r="AA41" s="32" t="str">
        <f>VLOOKUP($D$1,Sites!$A:$C,2,0)</f>
        <v>CO</v>
      </c>
      <c r="AB41" s="32" t="str">
        <f>VLOOKUP(W41,'ALL-Chart of Accounts'!$E:$F,2,0)</f>
        <v>Accounts Receivable - System</v>
      </c>
      <c r="AC41" s="37">
        <v>493000</v>
      </c>
      <c r="AG41" s="32" t="str">
        <f>VLOOKUP($D$1,Sites!$A:$C,2,0)</f>
        <v>CO</v>
      </c>
      <c r="AH41" s="32" t="str">
        <f>VLOOKUP(AC41,'ALL-Chart of Accounts'!$E:$F,2,0)</f>
        <v>Monetary Asset Restatement (80RST)</v>
      </c>
      <c r="AI41" s="37">
        <v>493000</v>
      </c>
      <c r="AM41" s="32" t="str">
        <f>VLOOKUP($D$1,Sites!$A:$C,2,0)</f>
        <v>CO</v>
      </c>
      <c r="AN41" s="32" t="str">
        <f>VLOOKUP(AI41,'ALL-Chart of Accounts'!$E:$F,2,0)</f>
        <v>Monetary Asset Restatement (80RST)</v>
      </c>
      <c r="AO41" s="37">
        <v>593000</v>
      </c>
      <c r="AS41" s="32" t="str">
        <f>VLOOKUP($D$1,Sites!$A:$C,2,0)</f>
        <v>CO</v>
      </c>
      <c r="AT41" s="32" t="str">
        <f>VLOOKUP(AO41,'ALL-Chart of Accounts'!$E:$F,2,0)</f>
        <v>Monetary Liability Restatement (83RST)</v>
      </c>
      <c r="AU41" s="37">
        <v>493000</v>
      </c>
      <c r="AY41" s="32" t="str">
        <f>VLOOKUP($D$1,Sites!$A:$C,2,0)</f>
        <v>CO</v>
      </c>
      <c r="AZ41" s="32" t="str">
        <f>VLOOKUP(AU41,'ALL-Chart of Accounts'!$E:$F,2,0)</f>
        <v>Monetary Asset Restatement (80RST)</v>
      </c>
      <c r="BA41" s="37">
        <v>493000</v>
      </c>
      <c r="BE41" s="32" t="str">
        <f>VLOOKUP($D$1,Sites!$A:$C,2,0)</f>
        <v>CO</v>
      </c>
      <c r="BF41" s="32" t="str">
        <f>VLOOKUP(BA41,'ALL-Chart of Accounts'!$E:$F,2,0)</f>
        <v>Monetary Asset Restatement (80RST)</v>
      </c>
      <c r="BG41" s="37">
        <v>493000</v>
      </c>
      <c r="BK41" s="32" t="str">
        <f>VLOOKUP($D$1,Sites!$A:$C,2,0)</f>
        <v>CO</v>
      </c>
      <c r="BL41" s="32" t="str">
        <f>VLOOKUP(BG41,'ALL-Chart of Accounts'!$E:$F,2,0)</f>
        <v>Monetary Asset Restatement (80RST)</v>
      </c>
      <c r="BM41" s="37">
        <v>261300</v>
      </c>
      <c r="BQ41" s="32" t="str">
        <f>VLOOKUP($D$1,Sites!$A:$C,2,0)</f>
        <v>CO</v>
      </c>
      <c r="BR41" s="32" t="str">
        <f>VLOOKUP(BM41,'ALL-Chart of Accounts'!$E:$F,2,0)</f>
        <v>Uninvoiced Receipts - System</v>
      </c>
      <c r="BS41">
        <v>0</v>
      </c>
    </row>
    <row r="42" spans="2:71" x14ac:dyDescent="0.35">
      <c r="B42" s="47">
        <v>43165</v>
      </c>
      <c r="E42" t="s">
        <v>2100</v>
      </c>
      <c r="F42" t="s">
        <v>2101</v>
      </c>
      <c r="G42" t="s">
        <v>2100</v>
      </c>
      <c r="H42" t="s">
        <v>2101</v>
      </c>
      <c r="I42" t="s">
        <v>2102</v>
      </c>
      <c r="J42" t="s">
        <v>1793</v>
      </c>
      <c r="K42" t="s">
        <v>2004</v>
      </c>
      <c r="L42" t="s">
        <v>2005</v>
      </c>
      <c r="M42" t="s">
        <v>2006</v>
      </c>
      <c r="N42">
        <v>0</v>
      </c>
      <c r="O42">
        <v>0</v>
      </c>
      <c r="P42">
        <v>0</v>
      </c>
      <c r="Q42" s="37">
        <v>261000</v>
      </c>
      <c r="U42" s="32" t="str">
        <f>VLOOKUP($D$1,Sites!$A:$C,2,0)</f>
        <v>CO</v>
      </c>
      <c r="V42" s="32" t="str">
        <f>VLOOKUP(Q42,'ALL-Chart of Accounts'!$E:$F,2,0)</f>
        <v>Accounts Payable - System</v>
      </c>
      <c r="W42" s="37">
        <v>112400</v>
      </c>
      <c r="AA42" s="32" t="str">
        <f>VLOOKUP($D$1,Sites!$A:$C,2,0)</f>
        <v>CO</v>
      </c>
      <c r="AB42" s="32" t="str">
        <f>VLOOKUP(W42,'ALL-Chart of Accounts'!$E:$F,2,0)</f>
        <v>Accounts Receivable - System</v>
      </c>
      <c r="AC42" s="37">
        <v>493000</v>
      </c>
      <c r="AG42" s="32" t="str">
        <f>VLOOKUP($D$1,Sites!$A:$C,2,0)</f>
        <v>CO</v>
      </c>
      <c r="AH42" s="32" t="str">
        <f>VLOOKUP(AC42,'ALL-Chart of Accounts'!$E:$F,2,0)</f>
        <v>Monetary Asset Restatement (80RST)</v>
      </c>
      <c r="AI42" s="37">
        <v>493000</v>
      </c>
      <c r="AM42" s="32" t="str">
        <f>VLOOKUP($D$1,Sites!$A:$C,2,0)</f>
        <v>CO</v>
      </c>
      <c r="AN42" s="32" t="str">
        <f>VLOOKUP(AI42,'ALL-Chart of Accounts'!$E:$F,2,0)</f>
        <v>Monetary Asset Restatement (80RST)</v>
      </c>
      <c r="AO42" s="37">
        <v>593000</v>
      </c>
      <c r="AS42" s="32" t="str">
        <f>VLOOKUP($D$1,Sites!$A:$C,2,0)</f>
        <v>CO</v>
      </c>
      <c r="AT42" s="32" t="str">
        <f>VLOOKUP(AO42,'ALL-Chart of Accounts'!$E:$F,2,0)</f>
        <v>Monetary Liability Restatement (83RST)</v>
      </c>
      <c r="AU42" s="37">
        <v>493000</v>
      </c>
      <c r="AY42" s="32" t="str">
        <f>VLOOKUP($D$1,Sites!$A:$C,2,0)</f>
        <v>CO</v>
      </c>
      <c r="AZ42" s="32" t="str">
        <f>VLOOKUP(AU42,'ALL-Chart of Accounts'!$E:$F,2,0)</f>
        <v>Monetary Asset Restatement (80RST)</v>
      </c>
      <c r="BA42" s="37">
        <v>493000</v>
      </c>
      <c r="BE42" s="32" t="str">
        <f>VLOOKUP($D$1,Sites!$A:$C,2,0)</f>
        <v>CO</v>
      </c>
      <c r="BF42" s="32" t="str">
        <f>VLOOKUP(BA42,'ALL-Chart of Accounts'!$E:$F,2,0)</f>
        <v>Monetary Asset Restatement (80RST)</v>
      </c>
      <c r="BG42" s="37">
        <v>493000</v>
      </c>
      <c r="BK42" s="32" t="str">
        <f>VLOOKUP($D$1,Sites!$A:$C,2,0)</f>
        <v>CO</v>
      </c>
      <c r="BL42" s="32" t="str">
        <f>VLOOKUP(BG42,'ALL-Chart of Accounts'!$E:$F,2,0)</f>
        <v>Monetary Asset Restatement (80RST)</v>
      </c>
      <c r="BM42" s="37">
        <v>261300</v>
      </c>
      <c r="BQ42" s="32" t="str">
        <f>VLOOKUP($D$1,Sites!$A:$C,2,0)</f>
        <v>CO</v>
      </c>
      <c r="BR42" s="32" t="str">
        <f>VLOOKUP(BM42,'ALL-Chart of Accounts'!$E:$F,2,0)</f>
        <v>Uninvoiced Receipts - System</v>
      </c>
      <c r="BS42">
        <v>0</v>
      </c>
    </row>
    <row r="43" spans="2:71" x14ac:dyDescent="0.35">
      <c r="B43" s="47">
        <v>43165</v>
      </c>
      <c r="E43" t="s">
        <v>2103</v>
      </c>
      <c r="F43" t="s">
        <v>2104</v>
      </c>
      <c r="G43" t="s">
        <v>2103</v>
      </c>
      <c r="H43" t="s">
        <v>2104</v>
      </c>
      <c r="I43" t="s">
        <v>2105</v>
      </c>
      <c r="J43" t="s">
        <v>1795</v>
      </c>
      <c r="K43" t="s">
        <v>2004</v>
      </c>
      <c r="L43" t="s">
        <v>2005</v>
      </c>
      <c r="M43" t="s">
        <v>2006</v>
      </c>
      <c r="N43">
        <v>0</v>
      </c>
      <c r="O43">
        <v>0</v>
      </c>
      <c r="P43">
        <v>0</v>
      </c>
      <c r="Q43" s="37">
        <v>261000</v>
      </c>
      <c r="U43" s="32" t="str">
        <f>VLOOKUP($D$1,Sites!$A:$C,2,0)</f>
        <v>CO</v>
      </c>
      <c r="V43" s="32" t="str">
        <f>VLOOKUP(Q43,'ALL-Chart of Accounts'!$E:$F,2,0)</f>
        <v>Accounts Payable - System</v>
      </c>
      <c r="W43" s="37">
        <v>112400</v>
      </c>
      <c r="AA43" s="32" t="str">
        <f>VLOOKUP($D$1,Sites!$A:$C,2,0)</f>
        <v>CO</v>
      </c>
      <c r="AB43" s="32" t="str">
        <f>VLOOKUP(W43,'ALL-Chart of Accounts'!$E:$F,2,0)</f>
        <v>Accounts Receivable - System</v>
      </c>
      <c r="AC43" s="37">
        <v>493000</v>
      </c>
      <c r="AG43" s="32" t="str">
        <f>VLOOKUP($D$1,Sites!$A:$C,2,0)</f>
        <v>CO</v>
      </c>
      <c r="AH43" s="32" t="str">
        <f>VLOOKUP(AC43,'ALL-Chart of Accounts'!$E:$F,2,0)</f>
        <v>Monetary Asset Restatement (80RST)</v>
      </c>
      <c r="AI43" s="37">
        <v>493000</v>
      </c>
      <c r="AM43" s="32" t="str">
        <f>VLOOKUP($D$1,Sites!$A:$C,2,0)</f>
        <v>CO</v>
      </c>
      <c r="AN43" s="32" t="str">
        <f>VLOOKUP(AI43,'ALL-Chart of Accounts'!$E:$F,2,0)</f>
        <v>Monetary Asset Restatement (80RST)</v>
      </c>
      <c r="AO43" s="37">
        <v>593000</v>
      </c>
      <c r="AS43" s="32" t="str">
        <f>VLOOKUP($D$1,Sites!$A:$C,2,0)</f>
        <v>CO</v>
      </c>
      <c r="AT43" s="32" t="str">
        <f>VLOOKUP(AO43,'ALL-Chart of Accounts'!$E:$F,2,0)</f>
        <v>Monetary Liability Restatement (83RST)</v>
      </c>
      <c r="AU43" s="37">
        <v>493000</v>
      </c>
      <c r="AY43" s="32" t="str">
        <f>VLOOKUP($D$1,Sites!$A:$C,2,0)</f>
        <v>CO</v>
      </c>
      <c r="AZ43" s="32" t="str">
        <f>VLOOKUP(AU43,'ALL-Chart of Accounts'!$E:$F,2,0)</f>
        <v>Monetary Asset Restatement (80RST)</v>
      </c>
      <c r="BA43" s="37">
        <v>493000</v>
      </c>
      <c r="BE43" s="32" t="str">
        <f>VLOOKUP($D$1,Sites!$A:$C,2,0)</f>
        <v>CO</v>
      </c>
      <c r="BF43" s="32" t="str">
        <f>VLOOKUP(BA43,'ALL-Chart of Accounts'!$E:$F,2,0)</f>
        <v>Monetary Asset Restatement (80RST)</v>
      </c>
      <c r="BG43" s="37">
        <v>493000</v>
      </c>
      <c r="BK43" s="32" t="str">
        <f>VLOOKUP($D$1,Sites!$A:$C,2,0)</f>
        <v>CO</v>
      </c>
      <c r="BL43" s="32" t="str">
        <f>VLOOKUP(BG43,'ALL-Chart of Accounts'!$E:$F,2,0)</f>
        <v>Monetary Asset Restatement (80RST)</v>
      </c>
      <c r="BM43" s="37">
        <v>261300</v>
      </c>
      <c r="BQ43" s="32" t="str">
        <f>VLOOKUP($D$1,Sites!$A:$C,2,0)</f>
        <v>CO</v>
      </c>
      <c r="BR43" s="32" t="str">
        <f>VLOOKUP(BM43,'ALL-Chart of Accounts'!$E:$F,2,0)</f>
        <v>Uninvoiced Receipts - System</v>
      </c>
      <c r="BS43">
        <v>0</v>
      </c>
    </row>
    <row r="44" spans="2:71" x14ac:dyDescent="0.35">
      <c r="B44" s="47">
        <v>43165</v>
      </c>
      <c r="E44" t="s">
        <v>2106</v>
      </c>
      <c r="F44" t="s">
        <v>2107</v>
      </c>
      <c r="G44" t="s">
        <v>2106</v>
      </c>
      <c r="H44" t="s">
        <v>2107</v>
      </c>
      <c r="I44" t="s">
        <v>2088</v>
      </c>
      <c r="J44" t="s">
        <v>1805</v>
      </c>
      <c r="K44" t="s">
        <v>2004</v>
      </c>
      <c r="L44" t="s">
        <v>2005</v>
      </c>
      <c r="M44" t="s">
        <v>2006</v>
      </c>
      <c r="N44">
        <v>0</v>
      </c>
      <c r="O44">
        <v>0</v>
      </c>
      <c r="P44">
        <v>0</v>
      </c>
      <c r="Q44" s="37">
        <v>261000</v>
      </c>
      <c r="U44" s="32" t="str">
        <f>VLOOKUP($D$1,Sites!$A:$C,2,0)</f>
        <v>CO</v>
      </c>
      <c r="V44" s="32" t="str">
        <f>VLOOKUP(Q44,'ALL-Chart of Accounts'!$E:$F,2,0)</f>
        <v>Accounts Payable - System</v>
      </c>
      <c r="W44" s="37">
        <v>112400</v>
      </c>
      <c r="AA44" s="32" t="str">
        <f>VLOOKUP($D$1,Sites!$A:$C,2,0)</f>
        <v>CO</v>
      </c>
      <c r="AB44" s="32" t="str">
        <f>VLOOKUP(W44,'ALL-Chart of Accounts'!$E:$F,2,0)</f>
        <v>Accounts Receivable - System</v>
      </c>
      <c r="AC44" s="37">
        <v>493000</v>
      </c>
      <c r="AG44" s="32" t="str">
        <f>VLOOKUP($D$1,Sites!$A:$C,2,0)</f>
        <v>CO</v>
      </c>
      <c r="AH44" s="32" t="str">
        <f>VLOOKUP(AC44,'ALL-Chart of Accounts'!$E:$F,2,0)</f>
        <v>Monetary Asset Restatement (80RST)</v>
      </c>
      <c r="AI44" s="37">
        <v>493000</v>
      </c>
      <c r="AM44" s="32" t="str">
        <f>VLOOKUP($D$1,Sites!$A:$C,2,0)</f>
        <v>CO</v>
      </c>
      <c r="AN44" s="32" t="str">
        <f>VLOOKUP(AI44,'ALL-Chart of Accounts'!$E:$F,2,0)</f>
        <v>Monetary Asset Restatement (80RST)</v>
      </c>
      <c r="AO44" s="37">
        <v>593000</v>
      </c>
      <c r="AS44" s="32" t="str">
        <f>VLOOKUP($D$1,Sites!$A:$C,2,0)</f>
        <v>CO</v>
      </c>
      <c r="AT44" s="32" t="str">
        <f>VLOOKUP(AO44,'ALL-Chart of Accounts'!$E:$F,2,0)</f>
        <v>Monetary Liability Restatement (83RST)</v>
      </c>
      <c r="AU44" s="37">
        <v>493000</v>
      </c>
      <c r="AY44" s="32" t="str">
        <f>VLOOKUP($D$1,Sites!$A:$C,2,0)</f>
        <v>CO</v>
      </c>
      <c r="AZ44" s="32" t="str">
        <f>VLOOKUP(AU44,'ALL-Chart of Accounts'!$E:$F,2,0)</f>
        <v>Monetary Asset Restatement (80RST)</v>
      </c>
      <c r="BA44" s="37">
        <v>493000</v>
      </c>
      <c r="BE44" s="32" t="str">
        <f>VLOOKUP($D$1,Sites!$A:$C,2,0)</f>
        <v>CO</v>
      </c>
      <c r="BF44" s="32" t="str">
        <f>VLOOKUP(BA44,'ALL-Chart of Accounts'!$E:$F,2,0)</f>
        <v>Monetary Asset Restatement (80RST)</v>
      </c>
      <c r="BG44" s="37">
        <v>493000</v>
      </c>
      <c r="BK44" s="32" t="str">
        <f>VLOOKUP($D$1,Sites!$A:$C,2,0)</f>
        <v>CO</v>
      </c>
      <c r="BL44" s="32" t="str">
        <f>VLOOKUP(BG44,'ALL-Chart of Accounts'!$E:$F,2,0)</f>
        <v>Monetary Asset Restatement (80RST)</v>
      </c>
      <c r="BM44" s="37">
        <v>261300</v>
      </c>
      <c r="BQ44" s="32" t="str">
        <f>VLOOKUP($D$1,Sites!$A:$C,2,0)</f>
        <v>CO</v>
      </c>
      <c r="BR44" s="32" t="str">
        <f>VLOOKUP(BM44,'ALL-Chart of Accounts'!$E:$F,2,0)</f>
        <v>Uninvoiced Receipts - System</v>
      </c>
      <c r="BS44">
        <v>0</v>
      </c>
    </row>
    <row r="45" spans="2:71" x14ac:dyDescent="0.35">
      <c r="B45" s="47">
        <v>43165</v>
      </c>
      <c r="E45" t="s">
        <v>2108</v>
      </c>
      <c r="F45" t="s">
        <v>2109</v>
      </c>
      <c r="G45" t="s">
        <v>2108</v>
      </c>
      <c r="H45" t="s">
        <v>2109</v>
      </c>
      <c r="I45" t="s">
        <v>2036</v>
      </c>
      <c r="J45" t="s">
        <v>1229</v>
      </c>
      <c r="K45" t="s">
        <v>2004</v>
      </c>
      <c r="L45" t="s">
        <v>2005</v>
      </c>
      <c r="M45" t="s">
        <v>2006</v>
      </c>
      <c r="N45">
        <v>0</v>
      </c>
      <c r="O45">
        <v>0</v>
      </c>
      <c r="P45">
        <v>0</v>
      </c>
      <c r="Q45" s="37">
        <v>261000</v>
      </c>
      <c r="U45" s="32" t="str">
        <f>VLOOKUP($D$1,Sites!$A:$C,2,0)</f>
        <v>CO</v>
      </c>
      <c r="V45" s="32" t="str">
        <f>VLOOKUP(Q45,'ALL-Chart of Accounts'!$E:$F,2,0)</f>
        <v>Accounts Payable - System</v>
      </c>
      <c r="W45" s="37">
        <v>112400</v>
      </c>
      <c r="AA45" s="32" t="str">
        <f>VLOOKUP($D$1,Sites!$A:$C,2,0)</f>
        <v>CO</v>
      </c>
      <c r="AB45" s="32" t="str">
        <f>VLOOKUP(W45,'ALL-Chart of Accounts'!$E:$F,2,0)</f>
        <v>Accounts Receivable - System</v>
      </c>
      <c r="AC45" s="37">
        <v>493000</v>
      </c>
      <c r="AG45" s="32" t="str">
        <f>VLOOKUP($D$1,Sites!$A:$C,2,0)</f>
        <v>CO</v>
      </c>
      <c r="AH45" s="32" t="str">
        <f>VLOOKUP(AC45,'ALL-Chart of Accounts'!$E:$F,2,0)</f>
        <v>Monetary Asset Restatement (80RST)</v>
      </c>
      <c r="AI45" s="37">
        <v>493000</v>
      </c>
      <c r="AM45" s="32" t="str">
        <f>VLOOKUP($D$1,Sites!$A:$C,2,0)</f>
        <v>CO</v>
      </c>
      <c r="AN45" s="32" t="str">
        <f>VLOOKUP(AI45,'ALL-Chart of Accounts'!$E:$F,2,0)</f>
        <v>Monetary Asset Restatement (80RST)</v>
      </c>
      <c r="AO45" s="37">
        <v>593000</v>
      </c>
      <c r="AS45" s="32" t="str">
        <f>VLOOKUP($D$1,Sites!$A:$C,2,0)</f>
        <v>CO</v>
      </c>
      <c r="AT45" s="32" t="str">
        <f>VLOOKUP(AO45,'ALL-Chart of Accounts'!$E:$F,2,0)</f>
        <v>Monetary Liability Restatement (83RST)</v>
      </c>
      <c r="AU45" s="37">
        <v>493000</v>
      </c>
      <c r="AY45" s="32" t="str">
        <f>VLOOKUP($D$1,Sites!$A:$C,2,0)</f>
        <v>CO</v>
      </c>
      <c r="AZ45" s="32" t="str">
        <f>VLOOKUP(AU45,'ALL-Chart of Accounts'!$E:$F,2,0)</f>
        <v>Monetary Asset Restatement (80RST)</v>
      </c>
      <c r="BA45" s="37">
        <v>493000</v>
      </c>
      <c r="BE45" s="32" t="str">
        <f>VLOOKUP($D$1,Sites!$A:$C,2,0)</f>
        <v>CO</v>
      </c>
      <c r="BF45" s="32" t="str">
        <f>VLOOKUP(BA45,'ALL-Chart of Accounts'!$E:$F,2,0)</f>
        <v>Monetary Asset Restatement (80RST)</v>
      </c>
      <c r="BG45" s="37">
        <v>493000</v>
      </c>
      <c r="BK45" s="32" t="str">
        <f>VLOOKUP($D$1,Sites!$A:$C,2,0)</f>
        <v>CO</v>
      </c>
      <c r="BL45" s="32" t="str">
        <f>VLOOKUP(BG45,'ALL-Chart of Accounts'!$E:$F,2,0)</f>
        <v>Monetary Asset Restatement (80RST)</v>
      </c>
      <c r="BM45" s="37">
        <v>261300</v>
      </c>
      <c r="BQ45" s="32" t="str">
        <f>VLOOKUP($D$1,Sites!$A:$C,2,0)</f>
        <v>CO</v>
      </c>
      <c r="BR45" s="32" t="str">
        <f>VLOOKUP(BM45,'ALL-Chart of Accounts'!$E:$F,2,0)</f>
        <v>Uninvoiced Receipts - System</v>
      </c>
      <c r="BS45">
        <v>0</v>
      </c>
    </row>
    <row r="46" spans="2:71" x14ac:dyDescent="0.35">
      <c r="B46" s="47">
        <v>43165</v>
      </c>
      <c r="E46" t="s">
        <v>2110</v>
      </c>
      <c r="F46" t="s">
        <v>2111</v>
      </c>
      <c r="G46" t="s">
        <v>2110</v>
      </c>
      <c r="H46" t="s">
        <v>2111</v>
      </c>
      <c r="I46" t="s">
        <v>2012</v>
      </c>
      <c r="J46" t="s">
        <v>1258</v>
      </c>
      <c r="K46" t="s">
        <v>2004</v>
      </c>
      <c r="L46" t="s">
        <v>2005</v>
      </c>
      <c r="M46" t="s">
        <v>2006</v>
      </c>
      <c r="N46">
        <v>0</v>
      </c>
      <c r="O46">
        <v>0</v>
      </c>
      <c r="P46">
        <v>0</v>
      </c>
      <c r="Q46" s="37">
        <v>261000</v>
      </c>
      <c r="U46" s="32" t="str">
        <f>VLOOKUP($D$1,Sites!$A:$C,2,0)</f>
        <v>CO</v>
      </c>
      <c r="V46" s="32" t="str">
        <f>VLOOKUP(Q46,'ALL-Chart of Accounts'!$E:$F,2,0)</f>
        <v>Accounts Payable - System</v>
      </c>
      <c r="W46" s="37">
        <v>112400</v>
      </c>
      <c r="AA46" s="32" t="str">
        <f>VLOOKUP($D$1,Sites!$A:$C,2,0)</f>
        <v>CO</v>
      </c>
      <c r="AB46" s="32" t="str">
        <f>VLOOKUP(W46,'ALL-Chart of Accounts'!$E:$F,2,0)</f>
        <v>Accounts Receivable - System</v>
      </c>
      <c r="AC46" s="37">
        <v>493000</v>
      </c>
      <c r="AG46" s="32" t="str">
        <f>VLOOKUP($D$1,Sites!$A:$C,2,0)</f>
        <v>CO</v>
      </c>
      <c r="AH46" s="32" t="str">
        <f>VLOOKUP(AC46,'ALL-Chart of Accounts'!$E:$F,2,0)</f>
        <v>Monetary Asset Restatement (80RST)</v>
      </c>
      <c r="AI46" s="37">
        <v>493000</v>
      </c>
      <c r="AM46" s="32" t="str">
        <f>VLOOKUP($D$1,Sites!$A:$C,2,0)</f>
        <v>CO</v>
      </c>
      <c r="AN46" s="32" t="str">
        <f>VLOOKUP(AI46,'ALL-Chart of Accounts'!$E:$F,2,0)</f>
        <v>Monetary Asset Restatement (80RST)</v>
      </c>
      <c r="AO46" s="37">
        <v>593000</v>
      </c>
      <c r="AS46" s="32" t="str">
        <f>VLOOKUP($D$1,Sites!$A:$C,2,0)</f>
        <v>CO</v>
      </c>
      <c r="AT46" s="32" t="str">
        <f>VLOOKUP(AO46,'ALL-Chart of Accounts'!$E:$F,2,0)</f>
        <v>Monetary Liability Restatement (83RST)</v>
      </c>
      <c r="AU46" s="37">
        <v>493000</v>
      </c>
      <c r="AY46" s="32" t="str">
        <f>VLOOKUP($D$1,Sites!$A:$C,2,0)</f>
        <v>CO</v>
      </c>
      <c r="AZ46" s="32" t="str">
        <f>VLOOKUP(AU46,'ALL-Chart of Accounts'!$E:$F,2,0)</f>
        <v>Monetary Asset Restatement (80RST)</v>
      </c>
      <c r="BA46" s="37">
        <v>493000</v>
      </c>
      <c r="BE46" s="32" t="str">
        <f>VLOOKUP($D$1,Sites!$A:$C,2,0)</f>
        <v>CO</v>
      </c>
      <c r="BF46" s="32" t="str">
        <f>VLOOKUP(BA46,'ALL-Chart of Accounts'!$E:$F,2,0)</f>
        <v>Monetary Asset Restatement (80RST)</v>
      </c>
      <c r="BG46" s="37">
        <v>493000</v>
      </c>
      <c r="BK46" s="32" t="str">
        <f>VLOOKUP($D$1,Sites!$A:$C,2,0)</f>
        <v>CO</v>
      </c>
      <c r="BL46" s="32" t="str">
        <f>VLOOKUP(BG46,'ALL-Chart of Accounts'!$E:$F,2,0)</f>
        <v>Monetary Asset Restatement (80RST)</v>
      </c>
      <c r="BM46" s="37">
        <v>261300</v>
      </c>
      <c r="BQ46" s="32" t="str">
        <f>VLOOKUP($D$1,Sites!$A:$C,2,0)</f>
        <v>CO</v>
      </c>
      <c r="BR46" s="32" t="str">
        <f>VLOOKUP(BM46,'ALL-Chart of Accounts'!$E:$F,2,0)</f>
        <v>Uninvoiced Receipts - System</v>
      </c>
      <c r="BS46">
        <v>0</v>
      </c>
    </row>
    <row r="47" spans="2:71" x14ac:dyDescent="0.35">
      <c r="B47" s="47">
        <v>43165</v>
      </c>
      <c r="E47" t="s">
        <v>2112</v>
      </c>
      <c r="F47" t="s">
        <v>2113</v>
      </c>
      <c r="G47" t="s">
        <v>2112</v>
      </c>
      <c r="H47" t="s">
        <v>2113</v>
      </c>
      <c r="I47" t="s">
        <v>2114</v>
      </c>
      <c r="J47" t="s">
        <v>1262</v>
      </c>
      <c r="K47" t="s">
        <v>2004</v>
      </c>
      <c r="L47" t="s">
        <v>2005</v>
      </c>
      <c r="M47" t="s">
        <v>2006</v>
      </c>
      <c r="N47">
        <v>0</v>
      </c>
      <c r="O47">
        <v>0</v>
      </c>
      <c r="P47">
        <v>0</v>
      </c>
      <c r="Q47" s="37">
        <v>261000</v>
      </c>
      <c r="U47" s="32" t="str">
        <f>VLOOKUP($D$1,Sites!$A:$C,2,0)</f>
        <v>CO</v>
      </c>
      <c r="V47" s="32" t="str">
        <f>VLOOKUP(Q47,'ALL-Chart of Accounts'!$E:$F,2,0)</f>
        <v>Accounts Payable - System</v>
      </c>
      <c r="W47" s="37">
        <v>112400</v>
      </c>
      <c r="AA47" s="32" t="str">
        <f>VLOOKUP($D$1,Sites!$A:$C,2,0)</f>
        <v>CO</v>
      </c>
      <c r="AB47" s="32" t="str">
        <f>VLOOKUP(W47,'ALL-Chart of Accounts'!$E:$F,2,0)</f>
        <v>Accounts Receivable - System</v>
      </c>
      <c r="AC47" s="37">
        <v>493000</v>
      </c>
      <c r="AG47" s="32" t="str">
        <f>VLOOKUP($D$1,Sites!$A:$C,2,0)</f>
        <v>CO</v>
      </c>
      <c r="AH47" s="32" t="str">
        <f>VLOOKUP(AC47,'ALL-Chart of Accounts'!$E:$F,2,0)</f>
        <v>Monetary Asset Restatement (80RST)</v>
      </c>
      <c r="AI47" s="37">
        <v>493000</v>
      </c>
      <c r="AM47" s="32" t="str">
        <f>VLOOKUP($D$1,Sites!$A:$C,2,0)</f>
        <v>CO</v>
      </c>
      <c r="AN47" s="32" t="str">
        <f>VLOOKUP(AI47,'ALL-Chart of Accounts'!$E:$F,2,0)</f>
        <v>Monetary Asset Restatement (80RST)</v>
      </c>
      <c r="AO47" s="37">
        <v>593000</v>
      </c>
      <c r="AS47" s="32" t="str">
        <f>VLOOKUP($D$1,Sites!$A:$C,2,0)</f>
        <v>CO</v>
      </c>
      <c r="AT47" s="32" t="str">
        <f>VLOOKUP(AO47,'ALL-Chart of Accounts'!$E:$F,2,0)</f>
        <v>Monetary Liability Restatement (83RST)</v>
      </c>
      <c r="AU47" s="37">
        <v>493000</v>
      </c>
      <c r="AY47" s="32" t="str">
        <f>VLOOKUP($D$1,Sites!$A:$C,2,0)</f>
        <v>CO</v>
      </c>
      <c r="AZ47" s="32" t="str">
        <f>VLOOKUP(AU47,'ALL-Chart of Accounts'!$E:$F,2,0)</f>
        <v>Monetary Asset Restatement (80RST)</v>
      </c>
      <c r="BA47" s="37">
        <v>493000</v>
      </c>
      <c r="BE47" s="32" t="str">
        <f>VLOOKUP($D$1,Sites!$A:$C,2,0)</f>
        <v>CO</v>
      </c>
      <c r="BF47" s="32" t="str">
        <f>VLOOKUP(BA47,'ALL-Chart of Accounts'!$E:$F,2,0)</f>
        <v>Monetary Asset Restatement (80RST)</v>
      </c>
      <c r="BG47" s="37">
        <v>493000</v>
      </c>
      <c r="BK47" s="32" t="str">
        <f>VLOOKUP($D$1,Sites!$A:$C,2,0)</f>
        <v>CO</v>
      </c>
      <c r="BL47" s="32" t="str">
        <f>VLOOKUP(BG47,'ALL-Chart of Accounts'!$E:$F,2,0)</f>
        <v>Monetary Asset Restatement (80RST)</v>
      </c>
      <c r="BM47" s="37">
        <v>261300</v>
      </c>
      <c r="BQ47" s="32" t="str">
        <f>VLOOKUP($D$1,Sites!$A:$C,2,0)</f>
        <v>CO</v>
      </c>
      <c r="BR47" s="32" t="str">
        <f>VLOOKUP(BM47,'ALL-Chart of Accounts'!$E:$F,2,0)</f>
        <v>Uninvoiced Receipts - System</v>
      </c>
      <c r="BS47">
        <v>0</v>
      </c>
    </row>
    <row r="48" spans="2:71" x14ac:dyDescent="0.35">
      <c r="B48" s="47">
        <v>43165</v>
      </c>
      <c r="E48" t="s">
        <v>2115</v>
      </c>
      <c r="F48" t="s">
        <v>2116</v>
      </c>
      <c r="G48" t="s">
        <v>2115</v>
      </c>
      <c r="H48" t="s">
        <v>2116</v>
      </c>
      <c r="I48" t="s">
        <v>2012</v>
      </c>
      <c r="J48" t="s">
        <v>1885</v>
      </c>
      <c r="K48" t="s">
        <v>2004</v>
      </c>
      <c r="L48" t="s">
        <v>2005</v>
      </c>
      <c r="M48" t="s">
        <v>2006</v>
      </c>
      <c r="N48">
        <v>0</v>
      </c>
      <c r="O48">
        <v>0</v>
      </c>
      <c r="P48">
        <v>0</v>
      </c>
      <c r="Q48" s="37">
        <v>261000</v>
      </c>
      <c r="U48" s="32" t="str">
        <f>VLOOKUP($D$1,Sites!$A:$C,2,0)</f>
        <v>CO</v>
      </c>
      <c r="V48" s="32" t="str">
        <f>VLOOKUP(Q48,'ALL-Chart of Accounts'!$E:$F,2,0)</f>
        <v>Accounts Payable - System</v>
      </c>
      <c r="W48" s="37">
        <v>112400</v>
      </c>
      <c r="AA48" s="32" t="str">
        <f>VLOOKUP($D$1,Sites!$A:$C,2,0)</f>
        <v>CO</v>
      </c>
      <c r="AB48" s="32" t="str">
        <f>VLOOKUP(W48,'ALL-Chart of Accounts'!$E:$F,2,0)</f>
        <v>Accounts Receivable - System</v>
      </c>
      <c r="AC48" s="37">
        <v>493000</v>
      </c>
      <c r="AG48" s="32" t="str">
        <f>VLOOKUP($D$1,Sites!$A:$C,2,0)</f>
        <v>CO</v>
      </c>
      <c r="AH48" s="32" t="str">
        <f>VLOOKUP(AC48,'ALL-Chart of Accounts'!$E:$F,2,0)</f>
        <v>Monetary Asset Restatement (80RST)</v>
      </c>
      <c r="AI48" s="37">
        <v>493000</v>
      </c>
      <c r="AM48" s="32" t="str">
        <f>VLOOKUP($D$1,Sites!$A:$C,2,0)</f>
        <v>CO</v>
      </c>
      <c r="AN48" s="32" t="str">
        <f>VLOOKUP(AI48,'ALL-Chart of Accounts'!$E:$F,2,0)</f>
        <v>Monetary Asset Restatement (80RST)</v>
      </c>
      <c r="AO48" s="37">
        <v>593000</v>
      </c>
      <c r="AS48" s="32" t="str">
        <f>VLOOKUP($D$1,Sites!$A:$C,2,0)</f>
        <v>CO</v>
      </c>
      <c r="AT48" s="32" t="str">
        <f>VLOOKUP(AO48,'ALL-Chart of Accounts'!$E:$F,2,0)</f>
        <v>Monetary Liability Restatement (83RST)</v>
      </c>
      <c r="AU48" s="37">
        <v>493000</v>
      </c>
      <c r="AY48" s="32" t="str">
        <f>VLOOKUP($D$1,Sites!$A:$C,2,0)</f>
        <v>CO</v>
      </c>
      <c r="AZ48" s="32" t="str">
        <f>VLOOKUP(AU48,'ALL-Chart of Accounts'!$E:$F,2,0)</f>
        <v>Monetary Asset Restatement (80RST)</v>
      </c>
      <c r="BA48" s="37">
        <v>493000</v>
      </c>
      <c r="BE48" s="32" t="str">
        <f>VLOOKUP($D$1,Sites!$A:$C,2,0)</f>
        <v>CO</v>
      </c>
      <c r="BF48" s="32" t="str">
        <f>VLOOKUP(BA48,'ALL-Chart of Accounts'!$E:$F,2,0)</f>
        <v>Monetary Asset Restatement (80RST)</v>
      </c>
      <c r="BG48" s="37">
        <v>493000</v>
      </c>
      <c r="BK48" s="32" t="str">
        <f>VLOOKUP($D$1,Sites!$A:$C,2,0)</f>
        <v>CO</v>
      </c>
      <c r="BL48" s="32" t="str">
        <f>VLOOKUP(BG48,'ALL-Chart of Accounts'!$E:$F,2,0)</f>
        <v>Monetary Asset Restatement (80RST)</v>
      </c>
      <c r="BM48" s="37">
        <v>261300</v>
      </c>
      <c r="BQ48" s="32" t="str">
        <f>VLOOKUP($D$1,Sites!$A:$C,2,0)</f>
        <v>CO</v>
      </c>
      <c r="BR48" s="32" t="str">
        <f>VLOOKUP(BM48,'ALL-Chart of Accounts'!$E:$F,2,0)</f>
        <v>Uninvoiced Receipts - System</v>
      </c>
      <c r="BS48">
        <v>0</v>
      </c>
    </row>
    <row r="49" spans="2:71" x14ac:dyDescent="0.35">
      <c r="B49" s="47">
        <v>43165</v>
      </c>
      <c r="E49" t="s">
        <v>2117</v>
      </c>
      <c r="F49" t="s">
        <v>2118</v>
      </c>
      <c r="G49" t="s">
        <v>2117</v>
      </c>
      <c r="H49" t="s">
        <v>2118</v>
      </c>
      <c r="I49" t="s">
        <v>2119</v>
      </c>
      <c r="J49" t="s">
        <v>1886</v>
      </c>
      <c r="K49" t="s">
        <v>2004</v>
      </c>
      <c r="L49" t="s">
        <v>2005</v>
      </c>
      <c r="M49" t="s">
        <v>2006</v>
      </c>
      <c r="N49">
        <v>0</v>
      </c>
      <c r="O49">
        <v>0</v>
      </c>
      <c r="P49">
        <v>0</v>
      </c>
      <c r="Q49" s="37">
        <v>261000</v>
      </c>
      <c r="U49" s="32" t="str">
        <f>VLOOKUP($D$1,Sites!$A:$C,2,0)</f>
        <v>CO</v>
      </c>
      <c r="V49" s="32" t="str">
        <f>VLOOKUP(Q49,'ALL-Chart of Accounts'!$E:$F,2,0)</f>
        <v>Accounts Payable - System</v>
      </c>
      <c r="W49" s="37">
        <v>112400</v>
      </c>
      <c r="AA49" s="32" t="str">
        <f>VLOOKUP($D$1,Sites!$A:$C,2,0)</f>
        <v>CO</v>
      </c>
      <c r="AB49" s="32" t="str">
        <f>VLOOKUP(W49,'ALL-Chart of Accounts'!$E:$F,2,0)</f>
        <v>Accounts Receivable - System</v>
      </c>
      <c r="AC49" s="37">
        <v>493000</v>
      </c>
      <c r="AG49" s="32" t="str">
        <f>VLOOKUP($D$1,Sites!$A:$C,2,0)</f>
        <v>CO</v>
      </c>
      <c r="AH49" s="32" t="str">
        <f>VLOOKUP(AC49,'ALL-Chart of Accounts'!$E:$F,2,0)</f>
        <v>Monetary Asset Restatement (80RST)</v>
      </c>
      <c r="AI49" s="37">
        <v>493000</v>
      </c>
      <c r="AM49" s="32" t="str">
        <f>VLOOKUP($D$1,Sites!$A:$C,2,0)</f>
        <v>CO</v>
      </c>
      <c r="AN49" s="32" t="str">
        <f>VLOOKUP(AI49,'ALL-Chart of Accounts'!$E:$F,2,0)</f>
        <v>Monetary Asset Restatement (80RST)</v>
      </c>
      <c r="AO49" s="37">
        <v>593000</v>
      </c>
      <c r="AS49" s="32" t="str">
        <f>VLOOKUP($D$1,Sites!$A:$C,2,0)</f>
        <v>CO</v>
      </c>
      <c r="AT49" s="32" t="str">
        <f>VLOOKUP(AO49,'ALL-Chart of Accounts'!$E:$F,2,0)</f>
        <v>Monetary Liability Restatement (83RST)</v>
      </c>
      <c r="AU49" s="37">
        <v>493000</v>
      </c>
      <c r="AY49" s="32" t="str">
        <f>VLOOKUP($D$1,Sites!$A:$C,2,0)</f>
        <v>CO</v>
      </c>
      <c r="AZ49" s="32" t="str">
        <f>VLOOKUP(AU49,'ALL-Chart of Accounts'!$E:$F,2,0)</f>
        <v>Monetary Asset Restatement (80RST)</v>
      </c>
      <c r="BA49" s="37">
        <v>493000</v>
      </c>
      <c r="BE49" s="32" t="str">
        <f>VLOOKUP($D$1,Sites!$A:$C,2,0)</f>
        <v>CO</v>
      </c>
      <c r="BF49" s="32" t="str">
        <f>VLOOKUP(BA49,'ALL-Chart of Accounts'!$E:$F,2,0)</f>
        <v>Monetary Asset Restatement (80RST)</v>
      </c>
      <c r="BG49" s="37">
        <v>493000</v>
      </c>
      <c r="BK49" s="32" t="str">
        <f>VLOOKUP($D$1,Sites!$A:$C,2,0)</f>
        <v>CO</v>
      </c>
      <c r="BL49" s="32" t="str">
        <f>VLOOKUP(BG49,'ALL-Chart of Accounts'!$E:$F,2,0)</f>
        <v>Monetary Asset Restatement (80RST)</v>
      </c>
      <c r="BM49" s="37">
        <v>261300</v>
      </c>
      <c r="BQ49" s="32" t="str">
        <f>VLOOKUP($D$1,Sites!$A:$C,2,0)</f>
        <v>CO</v>
      </c>
      <c r="BR49" s="32" t="str">
        <f>VLOOKUP(BM49,'ALL-Chart of Accounts'!$E:$F,2,0)</f>
        <v>Uninvoiced Receipts - System</v>
      </c>
      <c r="BS49">
        <v>0</v>
      </c>
    </row>
    <row r="50" spans="2:71" x14ac:dyDescent="0.35">
      <c r="B50" s="47">
        <v>43165</v>
      </c>
      <c r="E50" t="s">
        <v>2120</v>
      </c>
      <c r="F50" t="s">
        <v>2121</v>
      </c>
      <c r="G50" t="s">
        <v>2120</v>
      </c>
      <c r="H50" t="s">
        <v>2121</v>
      </c>
      <c r="I50" t="s">
        <v>2122</v>
      </c>
      <c r="J50" t="s">
        <v>1883</v>
      </c>
      <c r="K50" t="s">
        <v>2004</v>
      </c>
      <c r="L50" t="s">
        <v>2005</v>
      </c>
      <c r="M50" t="s">
        <v>2006</v>
      </c>
      <c r="N50">
        <v>0</v>
      </c>
      <c r="O50">
        <v>0</v>
      </c>
      <c r="P50">
        <v>0</v>
      </c>
      <c r="Q50" s="37">
        <v>261000</v>
      </c>
      <c r="U50" s="32" t="str">
        <f>VLOOKUP($D$1,Sites!$A:$C,2,0)</f>
        <v>CO</v>
      </c>
      <c r="V50" s="32" t="str">
        <f>VLOOKUP(Q50,'ALL-Chart of Accounts'!$E:$F,2,0)</f>
        <v>Accounts Payable - System</v>
      </c>
      <c r="W50" s="37">
        <v>112400</v>
      </c>
      <c r="AA50" s="32" t="str">
        <f>VLOOKUP($D$1,Sites!$A:$C,2,0)</f>
        <v>CO</v>
      </c>
      <c r="AB50" s="32" t="str">
        <f>VLOOKUP(W50,'ALL-Chart of Accounts'!$E:$F,2,0)</f>
        <v>Accounts Receivable - System</v>
      </c>
      <c r="AC50" s="37">
        <v>493000</v>
      </c>
      <c r="AG50" s="32" t="str">
        <f>VLOOKUP($D$1,Sites!$A:$C,2,0)</f>
        <v>CO</v>
      </c>
      <c r="AH50" s="32" t="str">
        <f>VLOOKUP(AC50,'ALL-Chart of Accounts'!$E:$F,2,0)</f>
        <v>Monetary Asset Restatement (80RST)</v>
      </c>
      <c r="AI50" s="37">
        <v>493000</v>
      </c>
      <c r="AM50" s="32" t="str">
        <f>VLOOKUP($D$1,Sites!$A:$C,2,0)</f>
        <v>CO</v>
      </c>
      <c r="AN50" s="32" t="str">
        <f>VLOOKUP(AI50,'ALL-Chart of Accounts'!$E:$F,2,0)</f>
        <v>Monetary Asset Restatement (80RST)</v>
      </c>
      <c r="AO50" s="37">
        <v>593000</v>
      </c>
      <c r="AS50" s="32" t="str">
        <f>VLOOKUP($D$1,Sites!$A:$C,2,0)</f>
        <v>CO</v>
      </c>
      <c r="AT50" s="32" t="str">
        <f>VLOOKUP(AO50,'ALL-Chart of Accounts'!$E:$F,2,0)</f>
        <v>Monetary Liability Restatement (83RST)</v>
      </c>
      <c r="AU50" s="37">
        <v>493000</v>
      </c>
      <c r="AY50" s="32" t="str">
        <f>VLOOKUP($D$1,Sites!$A:$C,2,0)</f>
        <v>CO</v>
      </c>
      <c r="AZ50" s="32" t="str">
        <f>VLOOKUP(AU50,'ALL-Chart of Accounts'!$E:$F,2,0)</f>
        <v>Monetary Asset Restatement (80RST)</v>
      </c>
      <c r="BA50" s="37">
        <v>493000</v>
      </c>
      <c r="BE50" s="32" t="str">
        <f>VLOOKUP($D$1,Sites!$A:$C,2,0)</f>
        <v>CO</v>
      </c>
      <c r="BF50" s="32" t="str">
        <f>VLOOKUP(BA50,'ALL-Chart of Accounts'!$E:$F,2,0)</f>
        <v>Monetary Asset Restatement (80RST)</v>
      </c>
      <c r="BG50" s="37">
        <v>493000</v>
      </c>
      <c r="BK50" s="32" t="str">
        <f>VLOOKUP($D$1,Sites!$A:$C,2,0)</f>
        <v>CO</v>
      </c>
      <c r="BL50" s="32" t="str">
        <f>VLOOKUP(BG50,'ALL-Chart of Accounts'!$E:$F,2,0)</f>
        <v>Monetary Asset Restatement (80RST)</v>
      </c>
      <c r="BM50" s="37">
        <v>261300</v>
      </c>
      <c r="BQ50" s="32" t="str">
        <f>VLOOKUP($D$1,Sites!$A:$C,2,0)</f>
        <v>CO</v>
      </c>
      <c r="BR50" s="32" t="str">
        <f>VLOOKUP(BM50,'ALL-Chart of Accounts'!$E:$F,2,0)</f>
        <v>Uninvoiced Receipts - System</v>
      </c>
      <c r="BS50">
        <v>0</v>
      </c>
    </row>
    <row r="51" spans="2:71" x14ac:dyDescent="0.35">
      <c r="B51" s="47">
        <v>43165</v>
      </c>
      <c r="E51" t="s">
        <v>2123</v>
      </c>
      <c r="F51" t="s">
        <v>2124</v>
      </c>
      <c r="G51" t="s">
        <v>2123</v>
      </c>
      <c r="H51" t="s">
        <v>2124</v>
      </c>
      <c r="I51" t="s">
        <v>2125</v>
      </c>
      <c r="J51" t="s">
        <v>1868</v>
      </c>
      <c r="K51" t="s">
        <v>2004</v>
      </c>
      <c r="L51" t="s">
        <v>2005</v>
      </c>
      <c r="M51" t="s">
        <v>2006</v>
      </c>
      <c r="N51">
        <v>0</v>
      </c>
      <c r="O51">
        <v>0</v>
      </c>
      <c r="P51">
        <v>0</v>
      </c>
      <c r="Q51" s="37">
        <v>261000</v>
      </c>
      <c r="U51" s="32" t="str">
        <f>VLOOKUP($D$1,Sites!$A:$C,2,0)</f>
        <v>CO</v>
      </c>
      <c r="V51" s="32" t="str">
        <f>VLOOKUP(Q51,'ALL-Chart of Accounts'!$E:$F,2,0)</f>
        <v>Accounts Payable - System</v>
      </c>
      <c r="W51" s="37">
        <v>112400</v>
      </c>
      <c r="AA51" s="32" t="str">
        <f>VLOOKUP($D$1,Sites!$A:$C,2,0)</f>
        <v>CO</v>
      </c>
      <c r="AB51" s="32" t="str">
        <f>VLOOKUP(W51,'ALL-Chart of Accounts'!$E:$F,2,0)</f>
        <v>Accounts Receivable - System</v>
      </c>
      <c r="AC51" s="37">
        <v>493000</v>
      </c>
      <c r="AG51" s="32" t="str">
        <f>VLOOKUP($D$1,Sites!$A:$C,2,0)</f>
        <v>CO</v>
      </c>
      <c r="AH51" s="32" t="str">
        <f>VLOOKUP(AC51,'ALL-Chart of Accounts'!$E:$F,2,0)</f>
        <v>Monetary Asset Restatement (80RST)</v>
      </c>
      <c r="AI51" s="37">
        <v>493000</v>
      </c>
      <c r="AM51" s="32" t="str">
        <f>VLOOKUP($D$1,Sites!$A:$C,2,0)</f>
        <v>CO</v>
      </c>
      <c r="AN51" s="32" t="str">
        <f>VLOOKUP(AI51,'ALL-Chart of Accounts'!$E:$F,2,0)</f>
        <v>Monetary Asset Restatement (80RST)</v>
      </c>
      <c r="AO51" s="37">
        <v>593000</v>
      </c>
      <c r="AS51" s="32" t="str">
        <f>VLOOKUP($D$1,Sites!$A:$C,2,0)</f>
        <v>CO</v>
      </c>
      <c r="AT51" s="32" t="str">
        <f>VLOOKUP(AO51,'ALL-Chart of Accounts'!$E:$F,2,0)</f>
        <v>Monetary Liability Restatement (83RST)</v>
      </c>
      <c r="AU51" s="37">
        <v>493000</v>
      </c>
      <c r="AY51" s="32" t="str">
        <f>VLOOKUP($D$1,Sites!$A:$C,2,0)</f>
        <v>CO</v>
      </c>
      <c r="AZ51" s="32" t="str">
        <f>VLOOKUP(AU51,'ALL-Chart of Accounts'!$E:$F,2,0)</f>
        <v>Monetary Asset Restatement (80RST)</v>
      </c>
      <c r="BA51" s="37">
        <v>493000</v>
      </c>
      <c r="BE51" s="32" t="str">
        <f>VLOOKUP($D$1,Sites!$A:$C,2,0)</f>
        <v>CO</v>
      </c>
      <c r="BF51" s="32" t="str">
        <f>VLOOKUP(BA51,'ALL-Chart of Accounts'!$E:$F,2,0)</f>
        <v>Monetary Asset Restatement (80RST)</v>
      </c>
      <c r="BG51" s="37">
        <v>493000</v>
      </c>
      <c r="BK51" s="32" t="str">
        <f>VLOOKUP($D$1,Sites!$A:$C,2,0)</f>
        <v>CO</v>
      </c>
      <c r="BL51" s="32" t="str">
        <f>VLOOKUP(BG51,'ALL-Chart of Accounts'!$E:$F,2,0)</f>
        <v>Monetary Asset Restatement (80RST)</v>
      </c>
      <c r="BM51" s="37">
        <v>261300</v>
      </c>
      <c r="BQ51" s="32" t="str">
        <f>VLOOKUP($D$1,Sites!$A:$C,2,0)</f>
        <v>CO</v>
      </c>
      <c r="BR51" s="32" t="str">
        <f>VLOOKUP(BM51,'ALL-Chart of Accounts'!$E:$F,2,0)</f>
        <v>Uninvoiced Receipts - System</v>
      </c>
      <c r="BS51">
        <v>0</v>
      </c>
    </row>
    <row r="52" spans="2:71" x14ac:dyDescent="0.35">
      <c r="B52" s="47">
        <v>43165</v>
      </c>
      <c r="E52" t="s">
        <v>2126</v>
      </c>
      <c r="F52" t="s">
        <v>2127</v>
      </c>
      <c r="G52" t="s">
        <v>2126</v>
      </c>
      <c r="H52" t="s">
        <v>2127</v>
      </c>
      <c r="I52" t="s">
        <v>2012</v>
      </c>
      <c r="J52" t="s">
        <v>1903</v>
      </c>
      <c r="K52" t="s">
        <v>2004</v>
      </c>
      <c r="L52" t="s">
        <v>2005</v>
      </c>
      <c r="M52" t="s">
        <v>2006</v>
      </c>
      <c r="N52">
        <v>0</v>
      </c>
      <c r="O52">
        <v>0</v>
      </c>
      <c r="P52">
        <v>0</v>
      </c>
      <c r="Q52" s="37">
        <v>261000</v>
      </c>
      <c r="U52" s="32" t="str">
        <f>VLOOKUP($D$1,Sites!$A:$C,2,0)</f>
        <v>CO</v>
      </c>
      <c r="V52" s="32" t="str">
        <f>VLOOKUP(Q52,'ALL-Chart of Accounts'!$E:$F,2,0)</f>
        <v>Accounts Payable - System</v>
      </c>
      <c r="W52" s="37">
        <v>112400</v>
      </c>
      <c r="AA52" s="32" t="str">
        <f>VLOOKUP($D$1,Sites!$A:$C,2,0)</f>
        <v>CO</v>
      </c>
      <c r="AB52" s="32" t="str">
        <f>VLOOKUP(W52,'ALL-Chart of Accounts'!$E:$F,2,0)</f>
        <v>Accounts Receivable - System</v>
      </c>
      <c r="AC52" s="37">
        <v>493000</v>
      </c>
      <c r="AG52" s="32" t="str">
        <f>VLOOKUP($D$1,Sites!$A:$C,2,0)</f>
        <v>CO</v>
      </c>
      <c r="AH52" s="32" t="str">
        <f>VLOOKUP(AC52,'ALL-Chart of Accounts'!$E:$F,2,0)</f>
        <v>Monetary Asset Restatement (80RST)</v>
      </c>
      <c r="AI52" s="37">
        <v>493000</v>
      </c>
      <c r="AM52" s="32" t="str">
        <f>VLOOKUP($D$1,Sites!$A:$C,2,0)</f>
        <v>CO</v>
      </c>
      <c r="AN52" s="32" t="str">
        <f>VLOOKUP(AI52,'ALL-Chart of Accounts'!$E:$F,2,0)</f>
        <v>Monetary Asset Restatement (80RST)</v>
      </c>
      <c r="AO52" s="37">
        <v>593000</v>
      </c>
      <c r="AS52" s="32" t="str">
        <f>VLOOKUP($D$1,Sites!$A:$C,2,0)</f>
        <v>CO</v>
      </c>
      <c r="AT52" s="32" t="str">
        <f>VLOOKUP(AO52,'ALL-Chart of Accounts'!$E:$F,2,0)</f>
        <v>Monetary Liability Restatement (83RST)</v>
      </c>
      <c r="AU52" s="37">
        <v>493000</v>
      </c>
      <c r="AY52" s="32" t="str">
        <f>VLOOKUP($D$1,Sites!$A:$C,2,0)</f>
        <v>CO</v>
      </c>
      <c r="AZ52" s="32" t="str">
        <f>VLOOKUP(AU52,'ALL-Chart of Accounts'!$E:$F,2,0)</f>
        <v>Monetary Asset Restatement (80RST)</v>
      </c>
      <c r="BA52" s="37">
        <v>493000</v>
      </c>
      <c r="BE52" s="32" t="str">
        <f>VLOOKUP($D$1,Sites!$A:$C,2,0)</f>
        <v>CO</v>
      </c>
      <c r="BF52" s="32" t="str">
        <f>VLOOKUP(BA52,'ALL-Chart of Accounts'!$E:$F,2,0)</f>
        <v>Monetary Asset Restatement (80RST)</v>
      </c>
      <c r="BG52" s="37">
        <v>493000</v>
      </c>
      <c r="BK52" s="32" t="str">
        <f>VLOOKUP($D$1,Sites!$A:$C,2,0)</f>
        <v>CO</v>
      </c>
      <c r="BL52" s="32" t="str">
        <f>VLOOKUP(BG52,'ALL-Chart of Accounts'!$E:$F,2,0)</f>
        <v>Monetary Asset Restatement (80RST)</v>
      </c>
      <c r="BM52" s="37">
        <v>261300</v>
      </c>
      <c r="BQ52" s="32" t="str">
        <f>VLOOKUP($D$1,Sites!$A:$C,2,0)</f>
        <v>CO</v>
      </c>
      <c r="BR52" s="32" t="str">
        <f>VLOOKUP(BM52,'ALL-Chart of Accounts'!$E:$F,2,0)</f>
        <v>Uninvoiced Receipts - System</v>
      </c>
      <c r="BS52">
        <v>0</v>
      </c>
    </row>
    <row r="53" spans="2:71" x14ac:dyDescent="0.35">
      <c r="B53" s="47">
        <v>43165</v>
      </c>
      <c r="E53" t="s">
        <v>2128</v>
      </c>
      <c r="F53" t="s">
        <v>2129</v>
      </c>
      <c r="G53" t="s">
        <v>2128</v>
      </c>
      <c r="H53" t="s">
        <v>2129</v>
      </c>
      <c r="I53" t="s">
        <v>2130</v>
      </c>
      <c r="J53" t="s">
        <v>1916</v>
      </c>
      <c r="K53" t="s">
        <v>2004</v>
      </c>
      <c r="L53" t="s">
        <v>2005</v>
      </c>
      <c r="M53" t="s">
        <v>2006</v>
      </c>
      <c r="N53">
        <v>0</v>
      </c>
      <c r="O53">
        <v>0</v>
      </c>
      <c r="P53">
        <v>0</v>
      </c>
      <c r="Q53" s="37">
        <v>261000</v>
      </c>
      <c r="U53" s="32" t="str">
        <f>VLOOKUP($D$1,Sites!$A:$C,2,0)</f>
        <v>CO</v>
      </c>
      <c r="V53" s="32" t="str">
        <f>VLOOKUP(Q53,'ALL-Chart of Accounts'!$E:$F,2,0)</f>
        <v>Accounts Payable - System</v>
      </c>
      <c r="W53" s="37">
        <v>112400</v>
      </c>
      <c r="AA53" s="32" t="str">
        <f>VLOOKUP($D$1,Sites!$A:$C,2,0)</f>
        <v>CO</v>
      </c>
      <c r="AB53" s="32" t="str">
        <f>VLOOKUP(W53,'ALL-Chart of Accounts'!$E:$F,2,0)</f>
        <v>Accounts Receivable - System</v>
      </c>
      <c r="AC53" s="37">
        <v>493000</v>
      </c>
      <c r="AG53" s="32" t="str">
        <f>VLOOKUP($D$1,Sites!$A:$C,2,0)</f>
        <v>CO</v>
      </c>
      <c r="AH53" s="32" t="str">
        <f>VLOOKUP(AC53,'ALL-Chart of Accounts'!$E:$F,2,0)</f>
        <v>Monetary Asset Restatement (80RST)</v>
      </c>
      <c r="AI53" s="37">
        <v>493000</v>
      </c>
      <c r="AM53" s="32" t="str">
        <f>VLOOKUP($D$1,Sites!$A:$C,2,0)</f>
        <v>CO</v>
      </c>
      <c r="AN53" s="32" t="str">
        <f>VLOOKUP(AI53,'ALL-Chart of Accounts'!$E:$F,2,0)</f>
        <v>Monetary Asset Restatement (80RST)</v>
      </c>
      <c r="AO53" s="37">
        <v>593000</v>
      </c>
      <c r="AS53" s="32" t="str">
        <f>VLOOKUP($D$1,Sites!$A:$C,2,0)</f>
        <v>CO</v>
      </c>
      <c r="AT53" s="32" t="str">
        <f>VLOOKUP(AO53,'ALL-Chart of Accounts'!$E:$F,2,0)</f>
        <v>Monetary Liability Restatement (83RST)</v>
      </c>
      <c r="AU53" s="37">
        <v>493000</v>
      </c>
      <c r="AY53" s="32" t="str">
        <f>VLOOKUP($D$1,Sites!$A:$C,2,0)</f>
        <v>CO</v>
      </c>
      <c r="AZ53" s="32" t="str">
        <f>VLOOKUP(AU53,'ALL-Chart of Accounts'!$E:$F,2,0)</f>
        <v>Monetary Asset Restatement (80RST)</v>
      </c>
      <c r="BA53" s="37">
        <v>493000</v>
      </c>
      <c r="BE53" s="32" t="str">
        <f>VLOOKUP($D$1,Sites!$A:$C,2,0)</f>
        <v>CO</v>
      </c>
      <c r="BF53" s="32" t="str">
        <f>VLOOKUP(BA53,'ALL-Chart of Accounts'!$E:$F,2,0)</f>
        <v>Monetary Asset Restatement (80RST)</v>
      </c>
      <c r="BG53" s="37">
        <v>493000</v>
      </c>
      <c r="BK53" s="32" t="str">
        <f>VLOOKUP($D$1,Sites!$A:$C,2,0)</f>
        <v>CO</v>
      </c>
      <c r="BL53" s="32" t="str">
        <f>VLOOKUP(BG53,'ALL-Chart of Accounts'!$E:$F,2,0)</f>
        <v>Monetary Asset Restatement (80RST)</v>
      </c>
      <c r="BM53" s="37">
        <v>261300</v>
      </c>
      <c r="BQ53" s="32" t="str">
        <f>VLOOKUP($D$1,Sites!$A:$C,2,0)</f>
        <v>CO</v>
      </c>
      <c r="BR53" s="32" t="str">
        <f>VLOOKUP(BM53,'ALL-Chart of Accounts'!$E:$F,2,0)</f>
        <v>Uninvoiced Receipts - System</v>
      </c>
      <c r="BS53">
        <v>0</v>
      </c>
    </row>
    <row r="54" spans="2:71" x14ac:dyDescent="0.35">
      <c r="B54" s="47">
        <v>43165</v>
      </c>
      <c r="E54" t="s">
        <v>2131</v>
      </c>
      <c r="F54" t="s">
        <v>2132</v>
      </c>
      <c r="G54" t="s">
        <v>2131</v>
      </c>
      <c r="H54" t="s">
        <v>2132</v>
      </c>
      <c r="I54" t="s">
        <v>2133</v>
      </c>
      <c r="J54" t="s">
        <v>1918</v>
      </c>
      <c r="K54" t="s">
        <v>2004</v>
      </c>
      <c r="L54" t="s">
        <v>2005</v>
      </c>
      <c r="M54" t="s">
        <v>2006</v>
      </c>
      <c r="N54">
        <v>0</v>
      </c>
      <c r="O54">
        <v>0</v>
      </c>
      <c r="P54">
        <v>0</v>
      </c>
      <c r="Q54" s="37">
        <v>261000</v>
      </c>
      <c r="U54" s="32" t="str">
        <f>VLOOKUP($D$1,Sites!$A:$C,2,0)</f>
        <v>CO</v>
      </c>
      <c r="V54" s="32" t="str">
        <f>VLOOKUP(Q54,'ALL-Chart of Accounts'!$E:$F,2,0)</f>
        <v>Accounts Payable - System</v>
      </c>
      <c r="W54" s="37">
        <v>112400</v>
      </c>
      <c r="AA54" s="32" t="str">
        <f>VLOOKUP($D$1,Sites!$A:$C,2,0)</f>
        <v>CO</v>
      </c>
      <c r="AB54" s="32" t="str">
        <f>VLOOKUP(W54,'ALL-Chart of Accounts'!$E:$F,2,0)</f>
        <v>Accounts Receivable - System</v>
      </c>
      <c r="AC54" s="37">
        <v>493000</v>
      </c>
      <c r="AG54" s="32" t="str">
        <f>VLOOKUP($D$1,Sites!$A:$C,2,0)</f>
        <v>CO</v>
      </c>
      <c r="AH54" s="32" t="str">
        <f>VLOOKUP(AC54,'ALL-Chart of Accounts'!$E:$F,2,0)</f>
        <v>Monetary Asset Restatement (80RST)</v>
      </c>
      <c r="AI54" s="37">
        <v>493000</v>
      </c>
      <c r="AM54" s="32" t="str">
        <f>VLOOKUP($D$1,Sites!$A:$C,2,0)</f>
        <v>CO</v>
      </c>
      <c r="AN54" s="32" t="str">
        <f>VLOOKUP(AI54,'ALL-Chart of Accounts'!$E:$F,2,0)</f>
        <v>Monetary Asset Restatement (80RST)</v>
      </c>
      <c r="AO54" s="37">
        <v>593000</v>
      </c>
      <c r="AS54" s="32" t="str">
        <f>VLOOKUP($D$1,Sites!$A:$C,2,0)</f>
        <v>CO</v>
      </c>
      <c r="AT54" s="32" t="str">
        <f>VLOOKUP(AO54,'ALL-Chart of Accounts'!$E:$F,2,0)</f>
        <v>Monetary Liability Restatement (83RST)</v>
      </c>
      <c r="AU54" s="37">
        <v>493000</v>
      </c>
      <c r="AY54" s="32" t="str">
        <f>VLOOKUP($D$1,Sites!$A:$C,2,0)</f>
        <v>CO</v>
      </c>
      <c r="AZ54" s="32" t="str">
        <f>VLOOKUP(AU54,'ALL-Chart of Accounts'!$E:$F,2,0)</f>
        <v>Monetary Asset Restatement (80RST)</v>
      </c>
      <c r="BA54" s="37">
        <v>493000</v>
      </c>
      <c r="BE54" s="32" t="str">
        <f>VLOOKUP($D$1,Sites!$A:$C,2,0)</f>
        <v>CO</v>
      </c>
      <c r="BF54" s="32" t="str">
        <f>VLOOKUP(BA54,'ALL-Chart of Accounts'!$E:$F,2,0)</f>
        <v>Monetary Asset Restatement (80RST)</v>
      </c>
      <c r="BG54" s="37">
        <v>493000</v>
      </c>
      <c r="BK54" s="32" t="str">
        <f>VLOOKUP($D$1,Sites!$A:$C,2,0)</f>
        <v>CO</v>
      </c>
      <c r="BL54" s="32" t="str">
        <f>VLOOKUP(BG54,'ALL-Chart of Accounts'!$E:$F,2,0)</f>
        <v>Monetary Asset Restatement (80RST)</v>
      </c>
      <c r="BM54" s="37">
        <v>261300</v>
      </c>
      <c r="BQ54" s="32" t="str">
        <f>VLOOKUP($D$1,Sites!$A:$C,2,0)</f>
        <v>CO</v>
      </c>
      <c r="BR54" s="32" t="str">
        <f>VLOOKUP(BM54,'ALL-Chart of Accounts'!$E:$F,2,0)</f>
        <v>Uninvoiced Receipts - System</v>
      </c>
      <c r="BS54">
        <v>0</v>
      </c>
    </row>
    <row r="55" spans="2:71" x14ac:dyDescent="0.35">
      <c r="B55" s="47">
        <v>43165</v>
      </c>
      <c r="E55" t="s">
        <v>2134</v>
      </c>
      <c r="F55" t="s">
        <v>2135</v>
      </c>
      <c r="G55" t="s">
        <v>2134</v>
      </c>
      <c r="H55" t="s">
        <v>2135</v>
      </c>
      <c r="I55" t="s">
        <v>2134</v>
      </c>
      <c r="J55" t="s">
        <v>1527</v>
      </c>
      <c r="K55" t="s">
        <v>2004</v>
      </c>
      <c r="L55" t="s">
        <v>2005</v>
      </c>
      <c r="M55" t="s">
        <v>2006</v>
      </c>
      <c r="N55">
        <v>0</v>
      </c>
      <c r="O55">
        <v>0</v>
      </c>
      <c r="P55">
        <v>0</v>
      </c>
      <c r="Q55" s="37">
        <v>261000</v>
      </c>
      <c r="U55" s="32" t="str">
        <f>VLOOKUP($D$1,Sites!$A:$C,2,0)</f>
        <v>CO</v>
      </c>
      <c r="V55" s="32" t="str">
        <f>VLOOKUP(Q55,'ALL-Chart of Accounts'!$E:$F,2,0)</f>
        <v>Accounts Payable - System</v>
      </c>
      <c r="W55" s="37">
        <v>112400</v>
      </c>
      <c r="AA55" s="32" t="str">
        <f>VLOOKUP($D$1,Sites!$A:$C,2,0)</f>
        <v>CO</v>
      </c>
      <c r="AB55" s="32" t="str">
        <f>VLOOKUP(W55,'ALL-Chart of Accounts'!$E:$F,2,0)</f>
        <v>Accounts Receivable - System</v>
      </c>
      <c r="AC55" s="37">
        <v>493000</v>
      </c>
      <c r="AG55" s="32" t="str">
        <f>VLOOKUP($D$1,Sites!$A:$C,2,0)</f>
        <v>CO</v>
      </c>
      <c r="AH55" s="32" t="str">
        <f>VLOOKUP(AC55,'ALL-Chart of Accounts'!$E:$F,2,0)</f>
        <v>Monetary Asset Restatement (80RST)</v>
      </c>
      <c r="AI55" s="37">
        <v>493000</v>
      </c>
      <c r="AM55" s="32" t="str">
        <f>VLOOKUP($D$1,Sites!$A:$C,2,0)</f>
        <v>CO</v>
      </c>
      <c r="AN55" s="32" t="str">
        <f>VLOOKUP(AI55,'ALL-Chart of Accounts'!$E:$F,2,0)</f>
        <v>Monetary Asset Restatement (80RST)</v>
      </c>
      <c r="AO55" s="37">
        <v>593000</v>
      </c>
      <c r="AS55" s="32" t="str">
        <f>VLOOKUP($D$1,Sites!$A:$C,2,0)</f>
        <v>CO</v>
      </c>
      <c r="AT55" s="32" t="str">
        <f>VLOOKUP(AO55,'ALL-Chart of Accounts'!$E:$F,2,0)</f>
        <v>Monetary Liability Restatement (83RST)</v>
      </c>
      <c r="AU55" s="37">
        <v>493000</v>
      </c>
      <c r="AY55" s="32" t="str">
        <f>VLOOKUP($D$1,Sites!$A:$C,2,0)</f>
        <v>CO</v>
      </c>
      <c r="AZ55" s="32" t="str">
        <f>VLOOKUP(AU55,'ALL-Chart of Accounts'!$E:$F,2,0)</f>
        <v>Monetary Asset Restatement (80RST)</v>
      </c>
      <c r="BA55" s="37">
        <v>493000</v>
      </c>
      <c r="BE55" s="32" t="str">
        <f>VLOOKUP($D$1,Sites!$A:$C,2,0)</f>
        <v>CO</v>
      </c>
      <c r="BF55" s="32" t="str">
        <f>VLOOKUP(BA55,'ALL-Chart of Accounts'!$E:$F,2,0)</f>
        <v>Monetary Asset Restatement (80RST)</v>
      </c>
      <c r="BG55" s="37">
        <v>493000</v>
      </c>
      <c r="BK55" s="32" t="str">
        <f>VLOOKUP($D$1,Sites!$A:$C,2,0)</f>
        <v>CO</v>
      </c>
      <c r="BL55" s="32" t="str">
        <f>VLOOKUP(BG55,'ALL-Chart of Accounts'!$E:$F,2,0)</f>
        <v>Monetary Asset Restatement (80RST)</v>
      </c>
      <c r="BM55" s="37">
        <v>261300</v>
      </c>
      <c r="BQ55" s="32" t="str">
        <f>VLOOKUP($D$1,Sites!$A:$C,2,0)</f>
        <v>CO</v>
      </c>
      <c r="BR55" s="32" t="str">
        <f>VLOOKUP(BM55,'ALL-Chart of Accounts'!$E:$F,2,0)</f>
        <v>Uninvoiced Receipts - System</v>
      </c>
      <c r="BS55">
        <v>0</v>
      </c>
    </row>
    <row r="56" spans="2:71" x14ac:dyDescent="0.35">
      <c r="B56" s="47">
        <v>43165</v>
      </c>
      <c r="E56" t="s">
        <v>2136</v>
      </c>
      <c r="F56" t="s">
        <v>2137</v>
      </c>
      <c r="G56" t="s">
        <v>2136</v>
      </c>
      <c r="H56" t="s">
        <v>2137</v>
      </c>
      <c r="I56" t="s">
        <v>2138</v>
      </c>
      <c r="J56" t="s">
        <v>1256</v>
      </c>
      <c r="K56" t="s">
        <v>2004</v>
      </c>
      <c r="L56" t="s">
        <v>2005</v>
      </c>
      <c r="M56" t="s">
        <v>2006</v>
      </c>
      <c r="N56">
        <v>0</v>
      </c>
      <c r="O56">
        <v>0</v>
      </c>
      <c r="P56">
        <v>0</v>
      </c>
      <c r="Q56" s="37">
        <v>261000</v>
      </c>
      <c r="U56" s="32" t="str">
        <f>VLOOKUP($D$1,Sites!$A:$C,2,0)</f>
        <v>CO</v>
      </c>
      <c r="V56" s="32" t="str">
        <f>VLOOKUP(Q56,'ALL-Chart of Accounts'!$E:$F,2,0)</f>
        <v>Accounts Payable - System</v>
      </c>
      <c r="W56" s="37">
        <v>112400</v>
      </c>
      <c r="AA56" s="32" t="str">
        <f>VLOOKUP($D$1,Sites!$A:$C,2,0)</f>
        <v>CO</v>
      </c>
      <c r="AB56" s="32" t="str">
        <f>VLOOKUP(W56,'ALL-Chart of Accounts'!$E:$F,2,0)</f>
        <v>Accounts Receivable - System</v>
      </c>
      <c r="AC56" s="37">
        <v>493000</v>
      </c>
      <c r="AG56" s="32" t="str">
        <f>VLOOKUP($D$1,Sites!$A:$C,2,0)</f>
        <v>CO</v>
      </c>
      <c r="AH56" s="32" t="str">
        <f>VLOOKUP(AC56,'ALL-Chart of Accounts'!$E:$F,2,0)</f>
        <v>Monetary Asset Restatement (80RST)</v>
      </c>
      <c r="AI56" s="37">
        <v>493000</v>
      </c>
      <c r="AM56" s="32" t="str">
        <f>VLOOKUP($D$1,Sites!$A:$C,2,0)</f>
        <v>CO</v>
      </c>
      <c r="AN56" s="32" t="str">
        <f>VLOOKUP(AI56,'ALL-Chart of Accounts'!$E:$F,2,0)</f>
        <v>Monetary Asset Restatement (80RST)</v>
      </c>
      <c r="AO56" s="37">
        <v>593000</v>
      </c>
      <c r="AS56" s="32" t="str">
        <f>VLOOKUP($D$1,Sites!$A:$C,2,0)</f>
        <v>CO</v>
      </c>
      <c r="AT56" s="32" t="str">
        <f>VLOOKUP(AO56,'ALL-Chart of Accounts'!$E:$F,2,0)</f>
        <v>Monetary Liability Restatement (83RST)</v>
      </c>
      <c r="AU56" s="37">
        <v>493000</v>
      </c>
      <c r="AY56" s="32" t="str">
        <f>VLOOKUP($D$1,Sites!$A:$C,2,0)</f>
        <v>CO</v>
      </c>
      <c r="AZ56" s="32" t="str">
        <f>VLOOKUP(AU56,'ALL-Chart of Accounts'!$E:$F,2,0)</f>
        <v>Monetary Asset Restatement (80RST)</v>
      </c>
      <c r="BA56" s="37">
        <v>493000</v>
      </c>
      <c r="BE56" s="32" t="str">
        <f>VLOOKUP($D$1,Sites!$A:$C,2,0)</f>
        <v>CO</v>
      </c>
      <c r="BF56" s="32" t="str">
        <f>VLOOKUP(BA56,'ALL-Chart of Accounts'!$E:$F,2,0)</f>
        <v>Monetary Asset Restatement (80RST)</v>
      </c>
      <c r="BG56" s="37">
        <v>493000</v>
      </c>
      <c r="BK56" s="32" t="str">
        <f>VLOOKUP($D$1,Sites!$A:$C,2,0)</f>
        <v>CO</v>
      </c>
      <c r="BL56" s="32" t="str">
        <f>VLOOKUP(BG56,'ALL-Chart of Accounts'!$E:$F,2,0)</f>
        <v>Monetary Asset Restatement (80RST)</v>
      </c>
      <c r="BM56" s="37">
        <v>261300</v>
      </c>
      <c r="BQ56" s="32" t="str">
        <f>VLOOKUP($D$1,Sites!$A:$C,2,0)</f>
        <v>CO</v>
      </c>
      <c r="BR56" s="32" t="str">
        <f>VLOOKUP(BM56,'ALL-Chart of Accounts'!$E:$F,2,0)</f>
        <v>Uninvoiced Receipts - System</v>
      </c>
      <c r="BS56">
        <v>0</v>
      </c>
    </row>
  </sheetData>
  <autoFilter ref="A2:BS56" xr:uid="{00000000-0009-0000-0000-000024000000}"/>
  <dataValidations count="1">
    <dataValidation type="list" allowBlank="1" showInputMessage="1" showErrorMessage="1" sqref="D1" xr:uid="{00000000-0002-0000-2400-000000000000}">
      <formula1>Sites</formula1>
    </dataValidation>
  </dataValidations>
  <hyperlinks>
    <hyperlink ref="B1" location="Index!A1" display="Go To Index" xr:uid="{00000000-0004-0000-2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43"/>
  <dimension ref="A1:J55"/>
  <sheetViews>
    <sheetView workbookViewId="0">
      <pane ySplit="2" topLeftCell="A9" activePane="bottomLeft" state="frozen"/>
      <selection pane="bottomLeft" activeCell="E30" sqref="E30:J30"/>
    </sheetView>
  </sheetViews>
  <sheetFormatPr defaultRowHeight="14.5" x14ac:dyDescent="0.35"/>
  <cols>
    <col min="1" max="2" width="10.6328125" style="5" bestFit="1" customWidth="1"/>
    <col min="3" max="3" width="4.54296875" style="5" bestFit="1" customWidth="1"/>
    <col min="4" max="4" width="7" bestFit="1" customWidth="1"/>
    <col min="5" max="5" width="10.6328125" bestFit="1" customWidth="1"/>
    <col min="6" max="6" width="12.90625" bestFit="1" customWidth="1"/>
    <col min="7" max="7" width="12.54296875" style="18" bestFit="1" customWidth="1"/>
    <col min="8" max="8" width="18.90625" bestFit="1" customWidth="1"/>
    <col min="9" max="9" width="18.6328125" bestFit="1" customWidth="1"/>
    <col min="10" max="10" width="10.54296875" bestFit="1" customWidth="1"/>
  </cols>
  <sheetData>
    <row r="1" spans="1:10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0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2139</v>
      </c>
      <c r="F2" t="s">
        <v>2140</v>
      </c>
      <c r="G2" s="18" t="s">
        <v>390</v>
      </c>
      <c r="H2" t="s">
        <v>2141</v>
      </c>
      <c r="I2" t="s">
        <v>2142</v>
      </c>
      <c r="J2" t="s">
        <v>2143</v>
      </c>
    </row>
    <row r="3" spans="1:10" x14ac:dyDescent="0.35">
      <c r="B3" s="5">
        <v>43165</v>
      </c>
      <c r="E3" t="s">
        <v>2126</v>
      </c>
      <c r="F3" t="s">
        <v>2001</v>
      </c>
      <c r="G3" s="18">
        <v>42370</v>
      </c>
      <c r="H3">
        <v>1</v>
      </c>
      <c r="I3">
        <v>1</v>
      </c>
    </row>
    <row r="4" spans="1:10" x14ac:dyDescent="0.35">
      <c r="B4" s="47">
        <v>43165</v>
      </c>
      <c r="E4" t="s">
        <v>2126</v>
      </c>
      <c r="F4" t="s">
        <v>2007</v>
      </c>
      <c r="G4" s="18">
        <v>42370</v>
      </c>
      <c r="H4">
        <v>1</v>
      </c>
      <c r="I4">
        <v>1</v>
      </c>
    </row>
    <row r="5" spans="1:10" x14ac:dyDescent="0.35">
      <c r="B5" s="47">
        <v>43165</v>
      </c>
      <c r="E5" t="s">
        <v>2126</v>
      </c>
      <c r="F5" t="s">
        <v>2010</v>
      </c>
      <c r="G5" s="18">
        <v>42370</v>
      </c>
      <c r="H5">
        <v>1</v>
      </c>
      <c r="I5">
        <v>1</v>
      </c>
    </row>
    <row r="6" spans="1:10" x14ac:dyDescent="0.35">
      <c r="B6" s="47">
        <v>43165</v>
      </c>
      <c r="E6" t="s">
        <v>2126</v>
      </c>
      <c r="F6" t="s">
        <v>2013</v>
      </c>
      <c r="G6" s="18">
        <v>42370</v>
      </c>
      <c r="H6">
        <v>1</v>
      </c>
      <c r="I6">
        <v>1</v>
      </c>
    </row>
    <row r="7" spans="1:10" x14ac:dyDescent="0.35">
      <c r="B7" s="47">
        <v>43165</v>
      </c>
      <c r="E7" t="s">
        <v>2126</v>
      </c>
      <c r="F7" t="s">
        <v>2015</v>
      </c>
      <c r="G7" s="18">
        <v>42370</v>
      </c>
      <c r="H7">
        <v>1</v>
      </c>
      <c r="I7">
        <v>1</v>
      </c>
    </row>
    <row r="8" spans="1:10" x14ac:dyDescent="0.35">
      <c r="B8" s="47">
        <v>43165</v>
      </c>
      <c r="E8" t="s">
        <v>2126</v>
      </c>
      <c r="F8" t="s">
        <v>2017</v>
      </c>
      <c r="G8" s="18">
        <v>42370</v>
      </c>
      <c r="H8">
        <v>1</v>
      </c>
      <c r="I8">
        <v>1</v>
      </c>
    </row>
    <row r="9" spans="1:10" x14ac:dyDescent="0.35">
      <c r="B9" s="47">
        <v>43165</v>
      </c>
      <c r="E9" t="s">
        <v>2126</v>
      </c>
      <c r="F9" t="s">
        <v>2020</v>
      </c>
      <c r="G9" s="18">
        <v>42370</v>
      </c>
      <c r="H9">
        <v>1</v>
      </c>
      <c r="I9">
        <v>1</v>
      </c>
    </row>
    <row r="10" spans="1:10" x14ac:dyDescent="0.35">
      <c r="B10" s="47">
        <v>43165</v>
      </c>
      <c r="E10" t="s">
        <v>2126</v>
      </c>
      <c r="F10" t="s">
        <v>2022</v>
      </c>
      <c r="G10" s="18">
        <v>42370</v>
      </c>
      <c r="H10">
        <v>1</v>
      </c>
      <c r="I10">
        <v>1</v>
      </c>
    </row>
    <row r="11" spans="1:10" x14ac:dyDescent="0.35">
      <c r="B11" s="47">
        <v>43165</v>
      </c>
      <c r="E11" t="s">
        <v>2126</v>
      </c>
      <c r="F11" t="s">
        <v>2024</v>
      </c>
      <c r="G11" s="18">
        <v>42370</v>
      </c>
      <c r="H11">
        <v>1</v>
      </c>
      <c r="I11">
        <v>1</v>
      </c>
    </row>
    <row r="12" spans="1:10" x14ac:dyDescent="0.35">
      <c r="B12" s="47">
        <v>43165</v>
      </c>
      <c r="E12" t="s">
        <v>2126</v>
      </c>
      <c r="F12" t="s">
        <v>2026</v>
      </c>
      <c r="G12" s="18">
        <v>42370</v>
      </c>
      <c r="H12">
        <v>1</v>
      </c>
      <c r="I12">
        <v>1</v>
      </c>
    </row>
    <row r="13" spans="1:10" x14ac:dyDescent="0.35">
      <c r="B13" s="47">
        <v>43165</v>
      </c>
      <c r="E13" t="s">
        <v>2126</v>
      </c>
      <c r="F13" t="s">
        <v>2029</v>
      </c>
      <c r="G13" s="18">
        <v>42370</v>
      </c>
      <c r="H13">
        <v>1</v>
      </c>
      <c r="I13">
        <v>1</v>
      </c>
    </row>
    <row r="14" spans="1:10" x14ac:dyDescent="0.35">
      <c r="B14" s="47">
        <v>43165</v>
      </c>
      <c r="E14" t="s">
        <v>2126</v>
      </c>
      <c r="F14" t="s">
        <v>2031</v>
      </c>
      <c r="G14" s="18">
        <v>42370</v>
      </c>
      <c r="H14">
        <v>1</v>
      </c>
      <c r="I14">
        <v>1</v>
      </c>
    </row>
    <row r="15" spans="1:10" x14ac:dyDescent="0.35">
      <c r="B15" s="47">
        <v>43165</v>
      </c>
      <c r="E15" t="s">
        <v>2126</v>
      </c>
      <c r="F15" t="s">
        <v>2034</v>
      </c>
      <c r="G15" s="18">
        <v>42370</v>
      </c>
      <c r="H15">
        <v>1</v>
      </c>
      <c r="I15">
        <v>1</v>
      </c>
    </row>
    <row r="16" spans="1:10" x14ac:dyDescent="0.35">
      <c r="B16" s="47">
        <v>43165</v>
      </c>
      <c r="E16" t="s">
        <v>2126</v>
      </c>
      <c r="F16" t="s">
        <v>2037</v>
      </c>
      <c r="G16" s="18">
        <v>42370</v>
      </c>
      <c r="H16">
        <v>1</v>
      </c>
      <c r="I16">
        <v>1</v>
      </c>
    </row>
    <row r="17" spans="1:9" x14ac:dyDescent="0.35">
      <c r="B17" s="47">
        <v>43165</v>
      </c>
      <c r="E17" t="s">
        <v>2126</v>
      </c>
      <c r="F17" t="s">
        <v>2040</v>
      </c>
      <c r="G17" s="18">
        <v>42370</v>
      </c>
      <c r="H17">
        <v>1</v>
      </c>
      <c r="I17">
        <v>1</v>
      </c>
    </row>
    <row r="18" spans="1:9" x14ac:dyDescent="0.35">
      <c r="B18" s="47">
        <v>43165</v>
      </c>
      <c r="E18" t="s">
        <v>2126</v>
      </c>
      <c r="F18" t="s">
        <v>2043</v>
      </c>
      <c r="G18" s="18">
        <v>42370</v>
      </c>
      <c r="H18">
        <v>1</v>
      </c>
      <c r="I18">
        <v>1</v>
      </c>
    </row>
    <row r="19" spans="1:9" x14ac:dyDescent="0.35">
      <c r="B19" s="47">
        <v>43165</v>
      </c>
      <c r="E19" t="s">
        <v>2126</v>
      </c>
      <c r="F19" t="s">
        <v>2046</v>
      </c>
      <c r="G19" s="18">
        <v>42370</v>
      </c>
      <c r="H19">
        <v>1</v>
      </c>
      <c r="I19">
        <v>1</v>
      </c>
    </row>
    <row r="20" spans="1:9" x14ac:dyDescent="0.35">
      <c r="B20" s="47">
        <v>43165</v>
      </c>
      <c r="E20" t="s">
        <v>2126</v>
      </c>
      <c r="F20" t="s">
        <v>2048</v>
      </c>
      <c r="G20" s="18">
        <v>42370</v>
      </c>
      <c r="H20">
        <v>1</v>
      </c>
      <c r="I20">
        <v>1</v>
      </c>
    </row>
    <row r="21" spans="1:9" x14ac:dyDescent="0.35">
      <c r="B21" s="47">
        <v>43165</v>
      </c>
      <c r="E21" t="s">
        <v>2126</v>
      </c>
      <c r="F21" t="s">
        <v>2050</v>
      </c>
      <c r="G21" s="18">
        <v>42370</v>
      </c>
      <c r="H21">
        <v>1</v>
      </c>
      <c r="I21">
        <v>1</v>
      </c>
    </row>
    <row r="22" spans="1:9" x14ac:dyDescent="0.35">
      <c r="B22" s="47">
        <v>43165</v>
      </c>
      <c r="E22" t="s">
        <v>2126</v>
      </c>
      <c r="F22" t="s">
        <v>2053</v>
      </c>
      <c r="G22" s="18">
        <v>42370</v>
      </c>
      <c r="H22">
        <v>1</v>
      </c>
      <c r="I22">
        <v>1</v>
      </c>
    </row>
    <row r="23" spans="1:9" x14ac:dyDescent="0.35">
      <c r="B23" s="47">
        <v>43165</v>
      </c>
      <c r="E23" t="s">
        <v>2126</v>
      </c>
      <c r="F23" t="s">
        <v>2056</v>
      </c>
      <c r="G23" s="18">
        <v>42370</v>
      </c>
      <c r="H23">
        <v>1</v>
      </c>
      <c r="I23">
        <v>1</v>
      </c>
    </row>
    <row r="24" spans="1:9" x14ac:dyDescent="0.35">
      <c r="B24" s="47">
        <v>43165</v>
      </c>
      <c r="E24" t="s">
        <v>2126</v>
      </c>
      <c r="F24" t="s">
        <v>2059</v>
      </c>
      <c r="G24" s="18">
        <v>42370</v>
      </c>
      <c r="H24">
        <v>1</v>
      </c>
      <c r="I24">
        <v>1</v>
      </c>
    </row>
    <row r="25" spans="1:9" s="46" customFormat="1" x14ac:dyDescent="0.35">
      <c r="A25" s="47"/>
      <c r="B25" s="47">
        <v>43165</v>
      </c>
      <c r="C25" s="47"/>
      <c r="E25" s="46" t="s">
        <v>2126</v>
      </c>
      <c r="F25" s="46" t="s">
        <v>9731</v>
      </c>
      <c r="G25" s="47">
        <v>42370</v>
      </c>
      <c r="H25" s="46">
        <v>1</v>
      </c>
      <c r="I25" s="46">
        <v>1</v>
      </c>
    </row>
    <row r="26" spans="1:9" x14ac:dyDescent="0.35">
      <c r="B26" s="47">
        <v>43165</v>
      </c>
      <c r="E26" t="s">
        <v>2126</v>
      </c>
      <c r="F26" t="s">
        <v>2062</v>
      </c>
      <c r="G26" s="18">
        <v>42370</v>
      </c>
      <c r="H26">
        <v>1</v>
      </c>
      <c r="I26">
        <v>1</v>
      </c>
    </row>
    <row r="27" spans="1:9" x14ac:dyDescent="0.35">
      <c r="B27" s="47">
        <v>43165</v>
      </c>
      <c r="E27" t="s">
        <v>2126</v>
      </c>
      <c r="F27" t="s">
        <v>2064</v>
      </c>
      <c r="G27" s="18">
        <v>42370</v>
      </c>
      <c r="H27">
        <v>1</v>
      </c>
      <c r="I27">
        <v>1</v>
      </c>
    </row>
    <row r="28" spans="1:9" x14ac:dyDescent="0.35">
      <c r="B28" s="47">
        <v>43165</v>
      </c>
      <c r="E28" t="s">
        <v>2126</v>
      </c>
      <c r="F28" t="s">
        <v>2067</v>
      </c>
      <c r="G28" s="18">
        <v>42370</v>
      </c>
      <c r="H28">
        <v>1</v>
      </c>
      <c r="I28">
        <v>1</v>
      </c>
    </row>
    <row r="29" spans="1:9" x14ac:dyDescent="0.35">
      <c r="B29" s="47">
        <v>43165</v>
      </c>
      <c r="E29" t="s">
        <v>2126</v>
      </c>
      <c r="F29" t="s">
        <v>2069</v>
      </c>
      <c r="G29" s="18">
        <v>42370</v>
      </c>
      <c r="H29">
        <v>1</v>
      </c>
      <c r="I29">
        <v>1</v>
      </c>
    </row>
    <row r="30" spans="1:9" s="138" customFormat="1" x14ac:dyDescent="0.35">
      <c r="A30" s="139">
        <v>43525</v>
      </c>
      <c r="B30" s="139"/>
      <c r="C30" s="139"/>
      <c r="D30" s="138" t="s">
        <v>12233</v>
      </c>
      <c r="E30" s="138" t="s">
        <v>2126</v>
      </c>
      <c r="F30" s="138" t="s">
        <v>12234</v>
      </c>
      <c r="G30" s="139">
        <v>43497</v>
      </c>
      <c r="H30" s="138">
        <v>1</v>
      </c>
      <c r="I30" s="138">
        <v>1</v>
      </c>
    </row>
    <row r="31" spans="1:9" x14ac:dyDescent="0.35">
      <c r="B31" s="47">
        <v>43165</v>
      </c>
      <c r="E31" t="s">
        <v>2126</v>
      </c>
      <c r="F31" t="s">
        <v>2072</v>
      </c>
      <c r="G31" s="18">
        <v>42370</v>
      </c>
      <c r="H31">
        <v>1</v>
      </c>
      <c r="I31">
        <v>1</v>
      </c>
    </row>
    <row r="32" spans="1:9" x14ac:dyDescent="0.35">
      <c r="B32" s="47">
        <v>43165</v>
      </c>
      <c r="E32" t="s">
        <v>2126</v>
      </c>
      <c r="F32" t="s">
        <v>2074</v>
      </c>
      <c r="G32" s="18">
        <v>42370</v>
      </c>
      <c r="H32">
        <v>1</v>
      </c>
      <c r="I32">
        <v>1</v>
      </c>
    </row>
    <row r="33" spans="2:9" x14ac:dyDescent="0.35">
      <c r="B33" s="47">
        <v>43165</v>
      </c>
      <c r="E33" t="s">
        <v>2126</v>
      </c>
      <c r="F33" t="s">
        <v>2076</v>
      </c>
      <c r="G33" s="18">
        <v>42370</v>
      </c>
      <c r="H33">
        <v>1</v>
      </c>
      <c r="I33">
        <v>1</v>
      </c>
    </row>
    <row r="34" spans="2:9" x14ac:dyDescent="0.35">
      <c r="B34" s="47">
        <v>43165</v>
      </c>
      <c r="E34" t="s">
        <v>2126</v>
      </c>
      <c r="F34" t="s">
        <v>2079</v>
      </c>
      <c r="G34" s="18">
        <v>42370</v>
      </c>
      <c r="H34">
        <v>1</v>
      </c>
      <c r="I34">
        <v>1</v>
      </c>
    </row>
    <row r="35" spans="2:9" x14ac:dyDescent="0.35">
      <c r="B35" s="47">
        <v>43165</v>
      </c>
      <c r="E35" t="s">
        <v>2126</v>
      </c>
      <c r="F35" t="s">
        <v>2082</v>
      </c>
      <c r="G35" s="18">
        <v>42370</v>
      </c>
      <c r="H35">
        <v>1</v>
      </c>
      <c r="I35">
        <v>1</v>
      </c>
    </row>
    <row r="36" spans="2:9" x14ac:dyDescent="0.35">
      <c r="B36" s="47">
        <v>43165</v>
      </c>
      <c r="E36" t="s">
        <v>2126</v>
      </c>
      <c r="F36" t="s">
        <v>2084</v>
      </c>
      <c r="G36" s="18">
        <v>42370</v>
      </c>
      <c r="H36">
        <v>1</v>
      </c>
      <c r="I36">
        <v>1</v>
      </c>
    </row>
    <row r="37" spans="2:9" x14ac:dyDescent="0.35">
      <c r="B37" s="47">
        <v>43165</v>
      </c>
      <c r="E37" t="s">
        <v>2126</v>
      </c>
      <c r="F37" t="s">
        <v>2086</v>
      </c>
      <c r="G37" s="18">
        <v>42370</v>
      </c>
      <c r="H37">
        <v>1</v>
      </c>
      <c r="I37">
        <v>1</v>
      </c>
    </row>
    <row r="38" spans="2:9" x14ac:dyDescent="0.35">
      <c r="B38" s="47">
        <v>43165</v>
      </c>
      <c r="E38" t="s">
        <v>2126</v>
      </c>
      <c r="F38" t="s">
        <v>2089</v>
      </c>
      <c r="G38" s="18">
        <v>42370</v>
      </c>
      <c r="H38">
        <v>1</v>
      </c>
      <c r="I38">
        <v>1</v>
      </c>
    </row>
    <row r="39" spans="2:9" x14ac:dyDescent="0.35">
      <c r="B39" s="47">
        <v>43165</v>
      </c>
      <c r="E39" t="s">
        <v>2126</v>
      </c>
      <c r="F39" t="s">
        <v>2092</v>
      </c>
      <c r="G39" s="18">
        <v>42370</v>
      </c>
      <c r="H39">
        <v>1</v>
      </c>
      <c r="I39">
        <v>1</v>
      </c>
    </row>
    <row r="40" spans="2:9" x14ac:dyDescent="0.35">
      <c r="B40" s="47">
        <v>43165</v>
      </c>
      <c r="E40" t="s">
        <v>2126</v>
      </c>
      <c r="F40" t="s">
        <v>2095</v>
      </c>
      <c r="G40" s="18">
        <v>42370</v>
      </c>
      <c r="H40">
        <v>1</v>
      </c>
      <c r="I40">
        <v>1</v>
      </c>
    </row>
    <row r="41" spans="2:9" x14ac:dyDescent="0.35">
      <c r="B41" s="47">
        <v>43165</v>
      </c>
      <c r="E41" t="s">
        <v>2126</v>
      </c>
      <c r="F41" t="s">
        <v>2098</v>
      </c>
      <c r="G41" s="18">
        <v>42370</v>
      </c>
      <c r="H41">
        <v>1</v>
      </c>
      <c r="I41">
        <v>1</v>
      </c>
    </row>
    <row r="42" spans="2:9" x14ac:dyDescent="0.35">
      <c r="B42" s="47">
        <v>43165</v>
      </c>
      <c r="E42" t="s">
        <v>2126</v>
      </c>
      <c r="F42" t="s">
        <v>2100</v>
      </c>
      <c r="G42" s="18">
        <v>42370</v>
      </c>
      <c r="H42">
        <v>1</v>
      </c>
      <c r="I42">
        <v>1</v>
      </c>
    </row>
    <row r="43" spans="2:9" x14ac:dyDescent="0.35">
      <c r="B43" s="47">
        <v>43165</v>
      </c>
      <c r="E43" t="s">
        <v>2126</v>
      </c>
      <c r="F43" t="s">
        <v>2103</v>
      </c>
      <c r="G43" s="18">
        <v>42370</v>
      </c>
      <c r="H43">
        <v>1</v>
      </c>
      <c r="I43">
        <v>1</v>
      </c>
    </row>
    <row r="44" spans="2:9" x14ac:dyDescent="0.35">
      <c r="B44" s="47">
        <v>43165</v>
      </c>
      <c r="E44" t="s">
        <v>2126</v>
      </c>
      <c r="F44" t="s">
        <v>2106</v>
      </c>
      <c r="G44" s="18">
        <v>42370</v>
      </c>
      <c r="H44">
        <v>1</v>
      </c>
      <c r="I44">
        <v>1</v>
      </c>
    </row>
    <row r="45" spans="2:9" x14ac:dyDescent="0.35">
      <c r="B45" s="47">
        <v>43165</v>
      </c>
      <c r="E45" t="s">
        <v>2126</v>
      </c>
      <c r="F45" t="s">
        <v>2108</v>
      </c>
      <c r="G45" s="18">
        <v>42370</v>
      </c>
      <c r="H45">
        <v>1</v>
      </c>
      <c r="I45">
        <v>1</v>
      </c>
    </row>
    <row r="46" spans="2:9" x14ac:dyDescent="0.35">
      <c r="B46" s="47">
        <v>43165</v>
      </c>
      <c r="E46" t="s">
        <v>2126</v>
      </c>
      <c r="F46" t="s">
        <v>2110</v>
      </c>
      <c r="G46" s="18">
        <v>42370</v>
      </c>
      <c r="H46">
        <v>1</v>
      </c>
      <c r="I46">
        <v>1</v>
      </c>
    </row>
    <row r="47" spans="2:9" x14ac:dyDescent="0.35">
      <c r="B47" s="47">
        <v>43165</v>
      </c>
      <c r="E47" t="s">
        <v>2126</v>
      </c>
      <c r="F47" t="s">
        <v>2112</v>
      </c>
      <c r="G47" s="18">
        <v>42370</v>
      </c>
      <c r="H47">
        <v>1</v>
      </c>
      <c r="I47">
        <v>1</v>
      </c>
    </row>
    <row r="48" spans="2:9" x14ac:dyDescent="0.35">
      <c r="B48" s="47">
        <v>43165</v>
      </c>
      <c r="E48" t="s">
        <v>2126</v>
      </c>
      <c r="F48" t="s">
        <v>2115</v>
      </c>
      <c r="G48" s="18">
        <v>42370</v>
      </c>
      <c r="H48">
        <v>1</v>
      </c>
      <c r="I48">
        <v>1</v>
      </c>
    </row>
    <row r="49" spans="2:9" x14ac:dyDescent="0.35">
      <c r="B49" s="47">
        <v>43165</v>
      </c>
      <c r="E49" t="s">
        <v>2126</v>
      </c>
      <c r="F49" t="s">
        <v>2117</v>
      </c>
      <c r="G49" s="18">
        <v>42370</v>
      </c>
      <c r="H49">
        <v>1</v>
      </c>
      <c r="I49">
        <v>1</v>
      </c>
    </row>
    <row r="50" spans="2:9" x14ac:dyDescent="0.35">
      <c r="B50" s="47">
        <v>43165</v>
      </c>
      <c r="E50" t="s">
        <v>2126</v>
      </c>
      <c r="F50" t="s">
        <v>2120</v>
      </c>
      <c r="G50" s="18">
        <v>42370</v>
      </c>
      <c r="H50">
        <v>1</v>
      </c>
      <c r="I50">
        <v>1</v>
      </c>
    </row>
    <row r="51" spans="2:9" x14ac:dyDescent="0.35">
      <c r="B51" s="47">
        <v>43165</v>
      </c>
      <c r="E51" t="s">
        <v>2126</v>
      </c>
      <c r="F51" t="s">
        <v>2123</v>
      </c>
      <c r="G51" s="18">
        <v>42370</v>
      </c>
      <c r="H51">
        <v>1</v>
      </c>
      <c r="I51">
        <v>1</v>
      </c>
    </row>
    <row r="52" spans="2:9" x14ac:dyDescent="0.35">
      <c r="B52" s="47">
        <v>43165</v>
      </c>
      <c r="E52" t="s">
        <v>2126</v>
      </c>
      <c r="F52" t="s">
        <v>2128</v>
      </c>
      <c r="G52" s="18">
        <v>42370</v>
      </c>
      <c r="H52">
        <v>1</v>
      </c>
      <c r="I52">
        <v>1</v>
      </c>
    </row>
    <row r="53" spans="2:9" x14ac:dyDescent="0.35">
      <c r="B53" s="47">
        <v>43165</v>
      </c>
      <c r="E53" t="s">
        <v>2126</v>
      </c>
      <c r="F53" t="s">
        <v>2131</v>
      </c>
      <c r="G53" s="18">
        <v>42370</v>
      </c>
      <c r="H53">
        <v>1</v>
      </c>
      <c r="I53">
        <v>1</v>
      </c>
    </row>
    <row r="54" spans="2:9" x14ac:dyDescent="0.35">
      <c r="B54" s="47">
        <v>43165</v>
      </c>
      <c r="E54" t="s">
        <v>2126</v>
      </c>
      <c r="F54" t="s">
        <v>2134</v>
      </c>
      <c r="G54" s="18">
        <v>42370</v>
      </c>
      <c r="H54">
        <v>1</v>
      </c>
      <c r="I54">
        <v>1</v>
      </c>
    </row>
    <row r="55" spans="2:9" x14ac:dyDescent="0.35">
      <c r="B55" s="47">
        <v>43165</v>
      </c>
      <c r="E55" t="s">
        <v>2126</v>
      </c>
      <c r="F55" t="s">
        <v>2136</v>
      </c>
      <c r="G55" s="18">
        <v>42370</v>
      </c>
      <c r="H55">
        <v>1</v>
      </c>
      <c r="I55">
        <v>1</v>
      </c>
    </row>
  </sheetData>
  <dataValidations count="1">
    <dataValidation type="list" allowBlank="1" showInputMessage="1" showErrorMessage="1" sqref="D1" xr:uid="{00000000-0002-0000-2500-000000000000}">
      <formula1>Sites</formula1>
    </dataValidation>
  </dataValidations>
  <hyperlinks>
    <hyperlink ref="B1" location="Index!A1" display="Go To Index" xr:uid="{00000000-0004-0000-2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44"/>
  <dimension ref="A1:F5"/>
  <sheetViews>
    <sheetView workbookViewId="0">
      <pane ySplit="2" topLeftCell="A3" activePane="bottomLeft" state="frozen"/>
      <selection pane="bottomLeft" activeCell="E5" sqref="E5:F5"/>
    </sheetView>
  </sheetViews>
  <sheetFormatPr defaultColWidth="8.6328125"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7" bestFit="1" customWidth="1"/>
    <col min="6" max="6" width="16.906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3575</v>
      </c>
      <c r="F2" t="s">
        <v>387</v>
      </c>
    </row>
    <row r="3" spans="1:6" x14ac:dyDescent="0.35">
      <c r="E3" t="s">
        <v>3576</v>
      </c>
      <c r="F3" t="s">
        <v>3577</v>
      </c>
    </row>
    <row r="4" spans="1:6" x14ac:dyDescent="0.35">
      <c r="E4" t="s">
        <v>3578</v>
      </c>
      <c r="F4" t="s">
        <v>3579</v>
      </c>
    </row>
    <row r="5" spans="1:6" x14ac:dyDescent="0.35">
      <c r="B5" s="5">
        <v>43165</v>
      </c>
      <c r="E5" t="s">
        <v>3580</v>
      </c>
      <c r="F5" t="s">
        <v>3580</v>
      </c>
    </row>
  </sheetData>
  <autoFilter ref="A2:F2" xr:uid="{00000000-0009-0000-0000-000026000000}"/>
  <dataValidations count="1">
    <dataValidation type="list" allowBlank="1" showInputMessage="1" showErrorMessage="1" sqref="D1" xr:uid="{00000000-0002-0000-2600-000000000000}">
      <formula1>Sites</formula1>
    </dataValidation>
  </dataValidations>
  <hyperlinks>
    <hyperlink ref="B1" location="Index!A1" display="Go To Index" xr:uid="{00000000-0004-0000-2600-000000000000}"/>
  </hyperlinks>
  <pageMargins left="0.7" right="0.7" top="0.75" bottom="0.75" header="0.3" footer="0.3"/>
  <customProperties>
    <customPr name="QAA_DRILLPATH_NODE_ID" r:id="rId1"/>
  </customPropertie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5"/>
  <dimension ref="A1:Q38"/>
  <sheetViews>
    <sheetView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10.54296875" style="5" bestFit="1" customWidth="1"/>
    <col min="4" max="4" width="7" bestFit="1" customWidth="1"/>
    <col min="5" max="5" width="7" style="46" customWidth="1"/>
    <col min="6" max="6" width="11.6328125" bestFit="1" customWidth="1"/>
    <col min="7" max="7" width="6.453125" bestFit="1" customWidth="1"/>
    <col min="8" max="8" width="9.36328125" bestFit="1" customWidth="1"/>
    <col min="9" max="9" width="8.36328125" bestFit="1" customWidth="1"/>
    <col min="10" max="10" width="6" bestFit="1" customWidth="1"/>
    <col min="11" max="11" width="14.453125" bestFit="1" customWidth="1"/>
    <col min="12" max="12" width="10.36328125" bestFit="1" customWidth="1"/>
    <col min="13" max="13" width="13.54296875" bestFit="1" customWidth="1"/>
    <col min="14" max="14" width="10.36328125" bestFit="1" customWidth="1"/>
    <col min="15" max="15" width="13.90625" bestFit="1" customWidth="1"/>
    <col min="16" max="16" width="17" customWidth="1"/>
    <col min="17" max="17" width="10.6328125" bestFit="1" customWidth="1"/>
  </cols>
  <sheetData>
    <row r="1" spans="1:1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7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47</v>
      </c>
      <c r="F2" t="s">
        <v>2162</v>
      </c>
      <c r="G2" t="s">
        <v>320</v>
      </c>
      <c r="H2" t="s">
        <v>3581</v>
      </c>
      <c r="I2" t="s">
        <v>3582</v>
      </c>
      <c r="J2" t="s">
        <v>3583</v>
      </c>
      <c r="K2" t="s">
        <v>3584</v>
      </c>
      <c r="L2" t="s">
        <v>387</v>
      </c>
      <c r="M2" t="s">
        <v>91</v>
      </c>
      <c r="N2" t="s">
        <v>387</v>
      </c>
      <c r="O2" t="s">
        <v>3585</v>
      </c>
      <c r="P2" t="s">
        <v>3586</v>
      </c>
      <c r="Q2" t="s">
        <v>3587</v>
      </c>
    </row>
    <row r="3" spans="1:17" x14ac:dyDescent="0.35">
      <c r="E3" s="46" t="s">
        <v>351</v>
      </c>
      <c r="F3" t="s">
        <v>3588</v>
      </c>
      <c r="G3">
        <v>1</v>
      </c>
      <c r="J3">
        <v>1</v>
      </c>
      <c r="K3" t="s">
        <v>3578</v>
      </c>
      <c r="L3" t="s">
        <v>3579</v>
      </c>
      <c r="O3" t="s">
        <v>3589</v>
      </c>
      <c r="P3" t="s">
        <v>3590</v>
      </c>
    </row>
    <row r="4" spans="1:17" x14ac:dyDescent="0.35">
      <c r="E4" s="46" t="s">
        <v>351</v>
      </c>
      <c r="F4" t="s">
        <v>3591</v>
      </c>
      <c r="G4">
        <v>1</v>
      </c>
      <c r="J4">
        <v>1</v>
      </c>
      <c r="K4" t="s">
        <v>3578</v>
      </c>
      <c r="L4" t="s">
        <v>3579</v>
      </c>
      <c r="O4" t="s">
        <v>3592</v>
      </c>
      <c r="P4" t="s">
        <v>3593</v>
      </c>
    </row>
    <row r="5" spans="1:17" x14ac:dyDescent="0.35">
      <c r="E5" s="46" t="s">
        <v>351</v>
      </c>
      <c r="F5" t="s">
        <v>3594</v>
      </c>
      <c r="G5">
        <v>1</v>
      </c>
      <c r="J5">
        <v>1</v>
      </c>
      <c r="K5" t="s">
        <v>3578</v>
      </c>
      <c r="L5" t="s">
        <v>3579</v>
      </c>
      <c r="O5">
        <v>1</v>
      </c>
      <c r="P5" s="45" t="s">
        <v>3601</v>
      </c>
    </row>
    <row r="6" spans="1:17" x14ac:dyDescent="0.35">
      <c r="E6" s="46" t="s">
        <v>15</v>
      </c>
      <c r="F6" t="s">
        <v>3588</v>
      </c>
      <c r="G6">
        <v>0</v>
      </c>
      <c r="H6" s="47">
        <v>42370</v>
      </c>
      <c r="J6">
        <v>1</v>
      </c>
      <c r="K6" t="s">
        <v>3580</v>
      </c>
      <c r="L6" t="s">
        <v>3580</v>
      </c>
      <c r="O6" t="s">
        <v>3602</v>
      </c>
      <c r="P6" t="s">
        <v>3603</v>
      </c>
    </row>
    <row r="7" spans="1:17" x14ac:dyDescent="0.35">
      <c r="E7" s="46" t="s">
        <v>15</v>
      </c>
      <c r="F7" t="s">
        <v>3591</v>
      </c>
      <c r="G7">
        <v>0</v>
      </c>
      <c r="H7" s="47">
        <v>42370</v>
      </c>
      <c r="J7">
        <v>1</v>
      </c>
      <c r="K7" t="s">
        <v>3580</v>
      </c>
      <c r="L7" t="s">
        <v>3580</v>
      </c>
      <c r="O7" t="s">
        <v>3604</v>
      </c>
      <c r="P7" t="s">
        <v>3605</v>
      </c>
    </row>
    <row r="8" spans="1:17" x14ac:dyDescent="0.35">
      <c r="E8" s="46" t="s">
        <v>15</v>
      </c>
      <c r="F8" t="s">
        <v>3594</v>
      </c>
      <c r="G8">
        <v>0</v>
      </c>
      <c r="H8" s="47">
        <v>42370</v>
      </c>
      <c r="J8">
        <v>1</v>
      </c>
      <c r="K8" t="s">
        <v>3580</v>
      </c>
      <c r="L8" t="s">
        <v>3580</v>
      </c>
      <c r="O8" t="s">
        <v>3606</v>
      </c>
      <c r="P8" t="s">
        <v>3607</v>
      </c>
    </row>
    <row r="9" spans="1:17" x14ac:dyDescent="0.35">
      <c r="E9" s="46" t="s">
        <v>11</v>
      </c>
      <c r="F9" t="s">
        <v>3588</v>
      </c>
      <c r="G9">
        <v>0</v>
      </c>
      <c r="H9" s="47">
        <v>42370</v>
      </c>
      <c r="J9">
        <v>1</v>
      </c>
      <c r="K9" t="s">
        <v>3580</v>
      </c>
      <c r="L9" t="s">
        <v>3580</v>
      </c>
      <c r="O9" t="s">
        <v>3614</v>
      </c>
      <c r="P9" t="s">
        <v>3615</v>
      </c>
    </row>
    <row r="10" spans="1:17" x14ac:dyDescent="0.35">
      <c r="E10" s="46" t="s">
        <v>11</v>
      </c>
      <c r="F10" t="s">
        <v>3591</v>
      </c>
      <c r="G10">
        <v>0</v>
      </c>
      <c r="H10" s="47">
        <v>42370</v>
      </c>
      <c r="J10">
        <v>1</v>
      </c>
      <c r="K10" t="s">
        <v>3580</v>
      </c>
      <c r="L10" t="s">
        <v>3580</v>
      </c>
      <c r="O10" t="s">
        <v>3616</v>
      </c>
      <c r="P10" t="s">
        <v>3617</v>
      </c>
    </row>
    <row r="11" spans="1:17" x14ac:dyDescent="0.35">
      <c r="E11" s="46" t="s">
        <v>11</v>
      </c>
      <c r="F11" t="s">
        <v>3594</v>
      </c>
      <c r="G11">
        <v>0</v>
      </c>
      <c r="H11" s="47">
        <v>42370</v>
      </c>
      <c r="J11">
        <v>1</v>
      </c>
      <c r="K11" t="s">
        <v>3580</v>
      </c>
      <c r="L11" t="s">
        <v>3580</v>
      </c>
      <c r="O11" t="s">
        <v>3618</v>
      </c>
      <c r="P11" t="s">
        <v>3619</v>
      </c>
    </row>
    <row r="12" spans="1:17" x14ac:dyDescent="0.35">
      <c r="E12" s="46" t="s">
        <v>14</v>
      </c>
      <c r="F12" t="s">
        <v>3588</v>
      </c>
      <c r="G12">
        <v>0</v>
      </c>
      <c r="H12" s="47">
        <v>42370</v>
      </c>
      <c r="J12">
        <v>1</v>
      </c>
      <c r="K12" t="s">
        <v>3580</v>
      </c>
      <c r="L12" t="s">
        <v>3580</v>
      </c>
      <c r="O12" t="s">
        <v>3620</v>
      </c>
      <c r="P12" t="s">
        <v>3621</v>
      </c>
    </row>
    <row r="13" spans="1:17" x14ac:dyDescent="0.35">
      <c r="E13" s="46" t="s">
        <v>14</v>
      </c>
      <c r="F13" t="s">
        <v>3591</v>
      </c>
      <c r="G13">
        <v>0</v>
      </c>
      <c r="H13" s="47">
        <v>42370</v>
      </c>
      <c r="J13">
        <v>1</v>
      </c>
      <c r="K13" t="s">
        <v>3580</v>
      </c>
      <c r="L13" t="s">
        <v>3580</v>
      </c>
      <c r="O13" t="s">
        <v>3622</v>
      </c>
      <c r="P13" t="s">
        <v>3623</v>
      </c>
    </row>
    <row r="14" spans="1:17" x14ac:dyDescent="0.35">
      <c r="E14" s="46" t="s">
        <v>14</v>
      </c>
      <c r="F14" t="s">
        <v>3594</v>
      </c>
      <c r="G14">
        <v>0</v>
      </c>
      <c r="H14" s="47">
        <v>42370</v>
      </c>
      <c r="J14">
        <v>1</v>
      </c>
      <c r="K14" t="s">
        <v>3580</v>
      </c>
      <c r="L14" t="s">
        <v>3580</v>
      </c>
      <c r="O14" t="s">
        <v>3624</v>
      </c>
      <c r="P14" t="s">
        <v>3625</v>
      </c>
    </row>
    <row r="15" spans="1:17" x14ac:dyDescent="0.35">
      <c r="B15" s="5">
        <v>43174</v>
      </c>
      <c r="E15" s="46" t="s">
        <v>9821</v>
      </c>
      <c r="F15" s="46" t="s">
        <v>3588</v>
      </c>
      <c r="G15" s="46">
        <v>0</v>
      </c>
      <c r="H15" s="47">
        <v>42370</v>
      </c>
      <c r="I15" s="46"/>
      <c r="J15" s="46">
        <v>1</v>
      </c>
      <c r="K15" s="46" t="s">
        <v>3580</v>
      </c>
      <c r="L15" s="46" t="s">
        <v>3580</v>
      </c>
      <c r="M15" s="46"/>
      <c r="N15" s="46"/>
      <c r="O15" s="46" t="s">
        <v>9881</v>
      </c>
      <c r="P15" s="46" t="s">
        <v>9882</v>
      </c>
      <c r="Q15" s="46"/>
    </row>
    <row r="16" spans="1:17" x14ac:dyDescent="0.35">
      <c r="B16" s="5">
        <v>43174</v>
      </c>
      <c r="E16" s="46" t="s">
        <v>9821</v>
      </c>
      <c r="F16" s="46" t="s">
        <v>3591</v>
      </c>
      <c r="G16" s="46">
        <v>0</v>
      </c>
      <c r="H16" s="47">
        <v>42370</v>
      </c>
      <c r="I16" s="46"/>
      <c r="J16" s="46">
        <v>1</v>
      </c>
      <c r="K16" s="46" t="s">
        <v>3580</v>
      </c>
      <c r="L16" s="46" t="s">
        <v>3580</v>
      </c>
      <c r="M16" s="46"/>
      <c r="N16" s="46"/>
      <c r="O16" s="46" t="s">
        <v>9883</v>
      </c>
      <c r="P16" s="46" t="s">
        <v>9884</v>
      </c>
      <c r="Q16" s="46"/>
    </row>
    <row r="17" spans="1:17" x14ac:dyDescent="0.35">
      <c r="B17" s="5">
        <v>43174</v>
      </c>
      <c r="E17" s="46" t="s">
        <v>9821</v>
      </c>
      <c r="F17" s="46" t="s">
        <v>3594</v>
      </c>
      <c r="G17" s="46">
        <v>0</v>
      </c>
      <c r="H17" s="47">
        <v>42370</v>
      </c>
      <c r="I17" s="46"/>
      <c r="J17" s="46">
        <v>1</v>
      </c>
      <c r="K17" s="46" t="s">
        <v>3580</v>
      </c>
      <c r="L17" s="46" t="s">
        <v>3580</v>
      </c>
      <c r="M17" s="46"/>
      <c r="N17" s="46"/>
      <c r="O17" s="46" t="s">
        <v>9885</v>
      </c>
      <c r="P17" s="46" t="s">
        <v>9886</v>
      </c>
      <c r="Q17" s="46"/>
    </row>
    <row r="18" spans="1:17" s="46" customFormat="1" x14ac:dyDescent="0.35">
      <c r="A18" s="47"/>
      <c r="B18" s="47"/>
      <c r="C18" s="47">
        <v>43485</v>
      </c>
      <c r="E18" s="46" t="s">
        <v>11994</v>
      </c>
      <c r="F18" s="46" t="s">
        <v>3588</v>
      </c>
      <c r="G18" s="46">
        <v>0</v>
      </c>
      <c r="H18" s="47">
        <v>42370</v>
      </c>
      <c r="J18" s="46">
        <v>1</v>
      </c>
      <c r="K18" s="46" t="s">
        <v>3580</v>
      </c>
      <c r="L18" s="46" t="s">
        <v>3580</v>
      </c>
      <c r="O18" s="46" t="str">
        <f>"C"&amp;LEFT(E18,3)&amp;VALUE(MID(O15,5,9)+1000000)</f>
        <v>CBKK15001000</v>
      </c>
      <c r="P18" s="46" t="str">
        <f>"C"&amp;LEFT(E18,3)&amp;VALUE(MID(P15,5,9)+1000000)</f>
        <v>CBKK15999999</v>
      </c>
    </row>
    <row r="19" spans="1:17" s="46" customFormat="1" x14ac:dyDescent="0.35">
      <c r="A19" s="47"/>
      <c r="B19" s="47"/>
      <c r="C19" s="47">
        <v>43485</v>
      </c>
      <c r="E19" s="46" t="s">
        <v>11994</v>
      </c>
      <c r="F19" s="46" t="s">
        <v>3591</v>
      </c>
      <c r="G19" s="46">
        <v>0</v>
      </c>
      <c r="H19" s="47">
        <v>42370</v>
      </c>
      <c r="J19" s="46">
        <v>1</v>
      </c>
      <c r="K19" s="46" t="s">
        <v>3580</v>
      </c>
      <c r="L19" s="46" t="s">
        <v>3580</v>
      </c>
      <c r="O19" s="46" t="str">
        <f>"D"&amp;LEFT(E19,3)&amp;VALUE(MID(O16,5,9)+1000000)</f>
        <v>DBKK15001000</v>
      </c>
      <c r="P19" s="46" t="str">
        <f>"D"&amp;LEFT(E19,3)&amp;VALUE(MID(P16,5,9)+1000000)</f>
        <v>DBKK15999999</v>
      </c>
    </row>
    <row r="20" spans="1:17" s="46" customFormat="1" x14ac:dyDescent="0.35">
      <c r="A20" s="47"/>
      <c r="B20" s="47"/>
      <c r="C20" s="47">
        <v>43485</v>
      </c>
      <c r="E20" s="46" t="s">
        <v>11994</v>
      </c>
      <c r="F20" s="46" t="s">
        <v>3594</v>
      </c>
      <c r="G20" s="46">
        <v>0</v>
      </c>
      <c r="H20" s="47">
        <v>42370</v>
      </c>
      <c r="J20" s="46">
        <v>1</v>
      </c>
      <c r="K20" s="46" t="s">
        <v>3580</v>
      </c>
      <c r="L20" s="46" t="s">
        <v>3580</v>
      </c>
      <c r="O20" s="46" t="str">
        <f>"I"&amp;LEFT(E20,3)&amp;VALUE(MID(O17,5,9)+1000000)</f>
        <v>IBKK15001000</v>
      </c>
      <c r="P20" s="46" t="str">
        <f>"I"&amp;LEFT(E20,3)&amp;VALUE(MID(P17,5,9)+1000000)</f>
        <v>IBKK15999999</v>
      </c>
    </row>
    <row r="21" spans="1:17" x14ac:dyDescent="0.35">
      <c r="C21" s="47">
        <v>43485</v>
      </c>
      <c r="D21" s="46"/>
      <c r="E21" s="46" t="s">
        <v>11972</v>
      </c>
      <c r="F21" s="46" t="s">
        <v>3588</v>
      </c>
      <c r="G21" s="46">
        <v>0</v>
      </c>
      <c r="H21" s="47">
        <v>42370</v>
      </c>
      <c r="I21" s="46"/>
      <c r="J21" s="46">
        <v>1</v>
      </c>
      <c r="K21" s="46" t="s">
        <v>3580</v>
      </c>
      <c r="L21" s="46" t="s">
        <v>3580</v>
      </c>
      <c r="M21" s="46"/>
      <c r="N21" s="46"/>
      <c r="O21" s="46" t="str">
        <f>"C"&amp;LEFT(E21,3)&amp;VALUE(MID(O18,5,9)+1000000)</f>
        <v>CTHQ16001000</v>
      </c>
      <c r="P21" s="46" t="str">
        <f>"C"&amp;LEFT(E21,3)&amp;VALUE(MID(P18,5,9)+1000000)</f>
        <v>CTHQ16999999</v>
      </c>
    </row>
    <row r="22" spans="1:17" x14ac:dyDescent="0.35">
      <c r="C22" s="47">
        <v>43485</v>
      </c>
      <c r="D22" s="46"/>
      <c r="E22" s="46" t="s">
        <v>11972</v>
      </c>
      <c r="F22" s="46" t="s">
        <v>3591</v>
      </c>
      <c r="G22" s="46">
        <v>0</v>
      </c>
      <c r="H22" s="47">
        <v>42370</v>
      </c>
      <c r="I22" s="46"/>
      <c r="J22" s="46">
        <v>1</v>
      </c>
      <c r="K22" s="46" t="s">
        <v>3580</v>
      </c>
      <c r="L22" s="46" t="s">
        <v>3580</v>
      </c>
      <c r="M22" s="46"/>
      <c r="N22" s="46"/>
      <c r="O22" s="46" t="str">
        <f>"D"&amp;LEFT(E22,3)&amp;VALUE(MID(O19,5,9)+1000000)</f>
        <v>DTHQ16001000</v>
      </c>
      <c r="P22" s="46" t="str">
        <f>"D"&amp;LEFT(E22,3)&amp;VALUE(MID(P19,5,9)+1000000)</f>
        <v>DTHQ16999999</v>
      </c>
    </row>
    <row r="23" spans="1:17" x14ac:dyDescent="0.35">
      <c r="C23" s="47">
        <v>43485</v>
      </c>
      <c r="D23" s="46"/>
      <c r="E23" s="46" t="s">
        <v>11972</v>
      </c>
      <c r="F23" s="46" t="s">
        <v>3594</v>
      </c>
      <c r="G23" s="46">
        <v>0</v>
      </c>
      <c r="H23" s="47">
        <v>42370</v>
      </c>
      <c r="I23" s="46"/>
      <c r="J23" s="46">
        <v>1</v>
      </c>
      <c r="K23" s="46" t="s">
        <v>3580</v>
      </c>
      <c r="L23" s="46" t="s">
        <v>3580</v>
      </c>
      <c r="M23" s="46"/>
      <c r="N23" s="46"/>
      <c r="O23" s="46" t="str">
        <f>"I"&amp;LEFT(E23,3)&amp;VALUE(MID(O20,5,9)+1000000)</f>
        <v>ITHQ16001000</v>
      </c>
      <c r="P23" s="46" t="str">
        <f>"I"&amp;LEFT(E23,3)&amp;VALUE(MID(P20,5,9)+1000000)</f>
        <v>ITHQ16999999</v>
      </c>
    </row>
    <row r="24" spans="1:17" x14ac:dyDescent="0.35">
      <c r="C24" s="47">
        <v>43485</v>
      </c>
      <c r="D24" s="46"/>
      <c r="E24" s="46" t="s">
        <v>11498</v>
      </c>
      <c r="F24" s="46" t="s">
        <v>3588</v>
      </c>
      <c r="G24" s="46">
        <v>0</v>
      </c>
      <c r="H24" s="47">
        <v>42370</v>
      </c>
      <c r="I24" s="46"/>
      <c r="J24" s="46">
        <v>1</v>
      </c>
      <c r="K24" s="46" t="s">
        <v>3580</v>
      </c>
      <c r="L24" s="46" t="s">
        <v>3580</v>
      </c>
      <c r="M24" s="46"/>
      <c r="N24" s="46"/>
      <c r="O24" s="46" t="str">
        <f>"C"&amp;LEFT(E24,3)&amp;VALUE(MID(O21,5,9)+1000000)</f>
        <v>CSIN17001000</v>
      </c>
      <c r="P24" s="46" t="str">
        <f>"C"&amp;LEFT(E24,3)&amp;VALUE(MID(P21,5,9)+1000000)</f>
        <v>CSIN17999999</v>
      </c>
    </row>
    <row r="25" spans="1:17" x14ac:dyDescent="0.35">
      <c r="C25" s="47">
        <v>43485</v>
      </c>
      <c r="D25" s="46"/>
      <c r="E25" s="46" t="s">
        <v>11498</v>
      </c>
      <c r="F25" s="46" t="s">
        <v>3591</v>
      </c>
      <c r="G25" s="46">
        <v>0</v>
      </c>
      <c r="H25" s="47">
        <v>42370</v>
      </c>
      <c r="I25" s="46"/>
      <c r="J25" s="46">
        <v>1</v>
      </c>
      <c r="K25" s="46" t="s">
        <v>3580</v>
      </c>
      <c r="L25" s="46" t="s">
        <v>3580</v>
      </c>
      <c r="M25" s="46"/>
      <c r="N25" s="46"/>
      <c r="O25" s="46" t="str">
        <f>"D"&amp;LEFT(E25,3)&amp;VALUE(MID(O22,5,9)+1000000)</f>
        <v>DSIN17001000</v>
      </c>
      <c r="P25" s="46" t="str">
        <f>"D"&amp;LEFT(E25,3)&amp;VALUE(MID(P22,5,9)+1000000)</f>
        <v>DSIN17999999</v>
      </c>
    </row>
    <row r="26" spans="1:17" x14ac:dyDescent="0.35">
      <c r="C26" s="47">
        <v>43485</v>
      </c>
      <c r="D26" s="46"/>
      <c r="E26" s="46" t="s">
        <v>11498</v>
      </c>
      <c r="F26" s="46" t="s">
        <v>3594</v>
      </c>
      <c r="G26" s="46">
        <v>0</v>
      </c>
      <c r="H26" s="47">
        <v>42370</v>
      </c>
      <c r="I26" s="46"/>
      <c r="J26" s="46">
        <v>1</v>
      </c>
      <c r="K26" s="46" t="s">
        <v>3580</v>
      </c>
      <c r="L26" s="46" t="s">
        <v>3580</v>
      </c>
      <c r="M26" s="46"/>
      <c r="N26" s="46"/>
      <c r="O26" s="46" t="str">
        <f>"I"&amp;LEFT(E26,3)&amp;VALUE(MID(O23,5,9)+1000000)</f>
        <v>ISIN17001000</v>
      </c>
      <c r="P26" s="46" t="str">
        <f>"I"&amp;LEFT(E26,3)&amp;VALUE(MID(P23,5,9)+1000000)</f>
        <v>ISIN17999999</v>
      </c>
    </row>
    <row r="27" spans="1:17" x14ac:dyDescent="0.35">
      <c r="E27" s="46" t="s">
        <v>12</v>
      </c>
      <c r="F27" t="s">
        <v>3588</v>
      </c>
      <c r="G27">
        <v>0</v>
      </c>
      <c r="H27" s="47">
        <v>42370</v>
      </c>
      <c r="J27">
        <v>1</v>
      </c>
      <c r="K27" t="s">
        <v>3580</v>
      </c>
      <c r="L27" t="s">
        <v>3580</v>
      </c>
      <c r="O27" t="s">
        <v>3595</v>
      </c>
      <c r="P27" t="s">
        <v>3596</v>
      </c>
    </row>
    <row r="28" spans="1:17" x14ac:dyDescent="0.35">
      <c r="E28" s="46" t="s">
        <v>12</v>
      </c>
      <c r="F28" t="s">
        <v>3591</v>
      </c>
      <c r="G28">
        <v>0</v>
      </c>
      <c r="H28" s="47">
        <v>42370</v>
      </c>
      <c r="J28">
        <v>1</v>
      </c>
      <c r="K28" t="s">
        <v>3580</v>
      </c>
      <c r="L28" t="s">
        <v>3580</v>
      </c>
      <c r="O28" t="s">
        <v>3597</v>
      </c>
      <c r="P28" t="s">
        <v>3598</v>
      </c>
    </row>
    <row r="29" spans="1:17" x14ac:dyDescent="0.35">
      <c r="E29" s="46" t="s">
        <v>12</v>
      </c>
      <c r="F29" t="s">
        <v>3594</v>
      </c>
      <c r="G29">
        <v>0</v>
      </c>
      <c r="H29" s="47">
        <v>42370</v>
      </c>
      <c r="J29">
        <v>1</v>
      </c>
      <c r="K29" t="s">
        <v>3580</v>
      </c>
      <c r="L29" t="s">
        <v>3580</v>
      </c>
      <c r="O29" t="s">
        <v>3599</v>
      </c>
      <c r="P29" t="s">
        <v>3600</v>
      </c>
    </row>
    <row r="30" spans="1:17" x14ac:dyDescent="0.35">
      <c r="E30" s="46" t="s">
        <v>13</v>
      </c>
      <c r="F30" t="s">
        <v>3588</v>
      </c>
      <c r="G30">
        <v>0</v>
      </c>
      <c r="H30" s="47">
        <v>42370</v>
      </c>
      <c r="J30">
        <v>1</v>
      </c>
      <c r="K30" t="s">
        <v>3580</v>
      </c>
      <c r="L30" t="s">
        <v>3580</v>
      </c>
      <c r="O30" t="s">
        <v>3608</v>
      </c>
      <c r="P30" t="s">
        <v>3609</v>
      </c>
    </row>
    <row r="31" spans="1:17" x14ac:dyDescent="0.35">
      <c r="E31" s="46" t="s">
        <v>13</v>
      </c>
      <c r="F31" t="s">
        <v>3591</v>
      </c>
      <c r="G31">
        <v>0</v>
      </c>
      <c r="H31" s="47">
        <v>42370</v>
      </c>
      <c r="J31">
        <v>1</v>
      </c>
      <c r="K31" t="s">
        <v>3580</v>
      </c>
      <c r="L31" t="s">
        <v>3580</v>
      </c>
      <c r="O31" t="s">
        <v>3610</v>
      </c>
      <c r="P31" t="s">
        <v>3611</v>
      </c>
    </row>
    <row r="32" spans="1:17" x14ac:dyDescent="0.35">
      <c r="E32" s="46" t="s">
        <v>13</v>
      </c>
      <c r="F32" t="s">
        <v>3594</v>
      </c>
      <c r="G32">
        <v>0</v>
      </c>
      <c r="H32" s="47">
        <v>42370</v>
      </c>
      <c r="J32">
        <v>1</v>
      </c>
      <c r="K32" t="s">
        <v>3580</v>
      </c>
      <c r="L32" t="s">
        <v>3580</v>
      </c>
      <c r="O32" t="s">
        <v>3612</v>
      </c>
      <c r="P32" t="s">
        <v>3613</v>
      </c>
    </row>
    <row r="33" spans="3:16" x14ac:dyDescent="0.35">
      <c r="C33" s="47">
        <v>43418</v>
      </c>
      <c r="D33" s="46"/>
      <c r="E33" s="46" t="s">
        <v>11491</v>
      </c>
      <c r="F33" s="46" t="s">
        <v>3588</v>
      </c>
      <c r="G33" s="46">
        <v>0</v>
      </c>
      <c r="H33" s="47">
        <v>42370</v>
      </c>
      <c r="I33" s="46"/>
      <c r="J33" s="46">
        <v>1</v>
      </c>
      <c r="K33" s="46" t="s">
        <v>3580</v>
      </c>
      <c r="L33" s="46" t="s">
        <v>3580</v>
      </c>
      <c r="M33" s="46"/>
      <c r="N33" s="46"/>
      <c r="O33" s="46" t="str">
        <f>"C"&amp;LEFT(E33,3)&amp;VALUE(MID(O30,5,9)+1000000)</f>
        <v>CHON20001000</v>
      </c>
      <c r="P33" s="46" t="str">
        <f>"C"&amp;LEFT(E33,3)&amp;VALUE(MID(P30,5,9)+1000000)</f>
        <v>CHON20999999</v>
      </c>
    </row>
    <row r="34" spans="3:16" x14ac:dyDescent="0.35">
      <c r="C34" s="47">
        <v>43418</v>
      </c>
      <c r="D34" s="46"/>
      <c r="E34" s="46" t="s">
        <v>11491</v>
      </c>
      <c r="F34" s="46" t="s">
        <v>3591</v>
      </c>
      <c r="G34" s="46">
        <v>0</v>
      </c>
      <c r="H34" s="47">
        <v>42370</v>
      </c>
      <c r="I34" s="46"/>
      <c r="J34" s="46">
        <v>1</v>
      </c>
      <c r="K34" s="46" t="s">
        <v>3580</v>
      </c>
      <c r="L34" s="46" t="s">
        <v>3580</v>
      </c>
      <c r="M34" s="46"/>
      <c r="N34" s="46"/>
      <c r="O34" s="46" t="str">
        <f>"D"&amp;LEFT(E34,3)&amp;VALUE(MID(O31,5,9)+1000000)</f>
        <v>DHON20001000</v>
      </c>
      <c r="P34" s="46" t="str">
        <f>"D"&amp;LEFT(E34,3)&amp;VALUE(MID(P31,5,9)+1000000)</f>
        <v>DHON20999999</v>
      </c>
    </row>
    <row r="35" spans="3:16" x14ac:dyDescent="0.35">
      <c r="C35" s="47">
        <v>43418</v>
      </c>
      <c r="D35" s="46"/>
      <c r="E35" s="46" t="s">
        <v>11491</v>
      </c>
      <c r="F35" s="46" t="s">
        <v>3594</v>
      </c>
      <c r="G35" s="46">
        <v>0</v>
      </c>
      <c r="H35" s="47">
        <v>42370</v>
      </c>
      <c r="I35" s="46"/>
      <c r="J35" s="46">
        <v>1</v>
      </c>
      <c r="K35" s="46" t="s">
        <v>3580</v>
      </c>
      <c r="L35" s="46" t="s">
        <v>3580</v>
      </c>
      <c r="M35" s="46"/>
      <c r="N35" s="46"/>
      <c r="O35" s="46" t="str">
        <f>"I"&amp;LEFT(E35,3)&amp;VALUE(MID(O32,5,9)+1000000)</f>
        <v>IHON20001000</v>
      </c>
      <c r="P35" s="46" t="str">
        <f>"I"&amp;LEFT(E35,3)&amp;VALUE(MID(P32,5,9)+1000000)</f>
        <v>IHON20999999</v>
      </c>
    </row>
    <row r="36" spans="3:16" x14ac:dyDescent="0.35">
      <c r="C36" s="47">
        <v>43418</v>
      </c>
      <c r="D36" s="46"/>
      <c r="E36" s="46" t="s">
        <v>11497</v>
      </c>
      <c r="F36" s="46" t="s">
        <v>3588</v>
      </c>
      <c r="G36" s="46">
        <v>0</v>
      </c>
      <c r="H36" s="47">
        <v>42370</v>
      </c>
      <c r="I36" s="46"/>
      <c r="J36" s="46">
        <v>1</v>
      </c>
      <c r="K36" s="46" t="s">
        <v>3580</v>
      </c>
      <c r="L36" s="46" t="s">
        <v>3580</v>
      </c>
      <c r="M36" s="46"/>
      <c r="N36" s="46"/>
      <c r="O36" s="46" t="str">
        <f>"C"&amp;LEFT(E36,3)&amp;VALUE(MID(O33,5,9)+1000000)</f>
        <v>CKLU21001000</v>
      </c>
      <c r="P36" s="46" t="str">
        <f>"C"&amp;LEFT(E36,3)&amp;VALUE(MID(P33,5,9)+1000000)</f>
        <v>CKLU21999999</v>
      </c>
    </row>
    <row r="37" spans="3:16" x14ac:dyDescent="0.35">
      <c r="C37" s="47">
        <v>43418</v>
      </c>
      <c r="D37" s="46"/>
      <c r="E37" s="46" t="s">
        <v>11497</v>
      </c>
      <c r="F37" s="46" t="s">
        <v>3591</v>
      </c>
      <c r="G37" s="46">
        <v>0</v>
      </c>
      <c r="H37" s="47">
        <v>42370</v>
      </c>
      <c r="I37" s="46"/>
      <c r="J37" s="46">
        <v>1</v>
      </c>
      <c r="K37" s="46" t="s">
        <v>3580</v>
      </c>
      <c r="L37" s="46" t="s">
        <v>3580</v>
      </c>
      <c r="M37" s="46"/>
      <c r="N37" s="46"/>
      <c r="O37" s="46" t="str">
        <f>"D"&amp;LEFT(E37,3)&amp;VALUE(MID(O34,5,9)+1000000)</f>
        <v>DKLU21001000</v>
      </c>
      <c r="P37" s="46" t="str">
        <f>"D"&amp;LEFT(E37,3)&amp;VALUE(MID(P34,5,9)+1000000)</f>
        <v>DKLU21999999</v>
      </c>
    </row>
    <row r="38" spans="3:16" x14ac:dyDescent="0.35">
      <c r="C38" s="47">
        <v>43418</v>
      </c>
      <c r="D38" s="46"/>
      <c r="E38" s="46" t="s">
        <v>11497</v>
      </c>
      <c r="F38" s="46" t="s">
        <v>3594</v>
      </c>
      <c r="G38" s="46">
        <v>0</v>
      </c>
      <c r="H38" s="47">
        <v>42370</v>
      </c>
      <c r="I38" s="46"/>
      <c r="J38" s="46">
        <v>1</v>
      </c>
      <c r="K38" s="46" t="s">
        <v>3580</v>
      </c>
      <c r="L38" s="46" t="s">
        <v>3580</v>
      </c>
      <c r="M38" s="46"/>
      <c r="N38" s="46"/>
      <c r="O38" s="46" t="str">
        <f>"I"&amp;LEFT(E38,3)&amp;VALUE(MID(O35,5,9)+1000000)</f>
        <v>IKLU21001000</v>
      </c>
      <c r="P38" s="46" t="str">
        <f>"I"&amp;LEFT(E38,3)&amp;VALUE(MID(P35,5,9)+1000000)</f>
        <v>IKLU21999999</v>
      </c>
    </row>
  </sheetData>
  <dataValidations count="1">
    <dataValidation type="list" allowBlank="1" showInputMessage="1" showErrorMessage="1" sqref="D1" xr:uid="{00000000-0002-0000-2700-000000000000}">
      <formula1>Sites</formula1>
    </dataValidation>
  </dataValidations>
  <hyperlinks>
    <hyperlink ref="B1" location="Index!A1" display="Go To Index" xr:uid="{00000000-0004-0000-2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46"/>
  <dimension ref="A1:J20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1" bestFit="1" customWidth="1"/>
    <col min="6" max="6" width="33.36328125" bestFit="1" customWidth="1"/>
    <col min="7" max="7" width="18.90625" bestFit="1" customWidth="1"/>
    <col min="8" max="8" width="7.08984375" bestFit="1" customWidth="1"/>
    <col min="9" max="9" width="20.6328125" bestFit="1" customWidth="1"/>
    <col min="10" max="10" width="17.36328125" bestFit="1" customWidth="1"/>
  </cols>
  <sheetData>
    <row r="1" spans="1:10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0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3626</v>
      </c>
      <c r="F2" t="s">
        <v>387</v>
      </c>
      <c r="G2" t="s">
        <v>3627</v>
      </c>
      <c r="H2" t="s">
        <v>2162</v>
      </c>
      <c r="I2" t="s">
        <v>3628</v>
      </c>
      <c r="J2" t="s">
        <v>3629</v>
      </c>
    </row>
    <row r="3" spans="1:10" x14ac:dyDescent="0.35">
      <c r="B3" s="5">
        <v>43165</v>
      </c>
      <c r="E3" t="s">
        <v>3630</v>
      </c>
      <c r="F3" t="s">
        <v>3631</v>
      </c>
      <c r="G3" t="s">
        <v>1782</v>
      </c>
      <c r="H3" t="s">
        <v>3632</v>
      </c>
      <c r="I3" t="s">
        <v>3633</v>
      </c>
      <c r="J3">
        <v>0</v>
      </c>
    </row>
    <row r="4" spans="1:10" x14ac:dyDescent="0.35">
      <c r="B4" s="47">
        <v>43165</v>
      </c>
      <c r="E4" t="s">
        <v>3634</v>
      </c>
      <c r="F4" t="s">
        <v>3635</v>
      </c>
      <c r="G4" t="s">
        <v>1771</v>
      </c>
      <c r="H4" t="s">
        <v>3632</v>
      </c>
      <c r="I4" t="s">
        <v>3633</v>
      </c>
      <c r="J4">
        <v>0</v>
      </c>
    </row>
    <row r="5" spans="1:10" x14ac:dyDescent="0.35">
      <c r="B5" s="47">
        <v>43165</v>
      </c>
      <c r="E5" t="s">
        <v>3636</v>
      </c>
      <c r="F5" t="s">
        <v>3637</v>
      </c>
      <c r="G5" t="s">
        <v>3638</v>
      </c>
      <c r="H5" t="s">
        <v>3632</v>
      </c>
      <c r="I5" t="s">
        <v>3633</v>
      </c>
      <c r="J5">
        <v>0</v>
      </c>
    </row>
    <row r="6" spans="1:10" x14ac:dyDescent="0.35">
      <c r="B6" s="47">
        <v>43165</v>
      </c>
      <c r="E6" t="s">
        <v>3639</v>
      </c>
      <c r="F6" t="s">
        <v>3640</v>
      </c>
      <c r="G6" t="s">
        <v>1810</v>
      </c>
      <c r="H6" t="s">
        <v>3632</v>
      </c>
      <c r="I6" t="s">
        <v>3633</v>
      </c>
      <c r="J6">
        <v>0</v>
      </c>
    </row>
    <row r="7" spans="1:10" x14ac:dyDescent="0.35">
      <c r="B7" s="47">
        <v>43165</v>
      </c>
      <c r="E7" t="s">
        <v>3641</v>
      </c>
      <c r="F7" t="s">
        <v>3642</v>
      </c>
      <c r="G7" t="s">
        <v>54</v>
      </c>
      <c r="H7" t="s">
        <v>3632</v>
      </c>
      <c r="I7" t="s">
        <v>3633</v>
      </c>
      <c r="J7">
        <v>0</v>
      </c>
    </row>
    <row r="8" spans="1:10" x14ac:dyDescent="0.35">
      <c r="B8" s="47">
        <v>43165</v>
      </c>
      <c r="E8" t="s">
        <v>3643</v>
      </c>
      <c r="F8" t="s">
        <v>3644</v>
      </c>
      <c r="G8" t="s">
        <v>3645</v>
      </c>
      <c r="H8" t="s">
        <v>3632</v>
      </c>
      <c r="I8" t="s">
        <v>3633</v>
      </c>
      <c r="J8">
        <v>1</v>
      </c>
    </row>
    <row r="9" spans="1:10" x14ac:dyDescent="0.35">
      <c r="B9" s="47">
        <v>43165</v>
      </c>
      <c r="E9" t="s">
        <v>3646</v>
      </c>
      <c r="F9" t="s">
        <v>3647</v>
      </c>
      <c r="G9" t="s">
        <v>1554</v>
      </c>
      <c r="H9" t="s">
        <v>3632</v>
      </c>
      <c r="I9" t="s">
        <v>3633</v>
      </c>
      <c r="J9">
        <v>0</v>
      </c>
    </row>
    <row r="10" spans="1:10" x14ac:dyDescent="0.35">
      <c r="B10" s="47">
        <v>43165</v>
      </c>
      <c r="E10" t="s">
        <v>3648</v>
      </c>
      <c r="F10" t="s">
        <v>3649</v>
      </c>
      <c r="G10" t="s">
        <v>1747</v>
      </c>
      <c r="H10" t="s">
        <v>3632</v>
      </c>
      <c r="I10" t="s">
        <v>3633</v>
      </c>
      <c r="J10">
        <v>0</v>
      </c>
    </row>
    <row r="11" spans="1:10" x14ac:dyDescent="0.35">
      <c r="B11" s="47">
        <v>43165</v>
      </c>
      <c r="E11" t="s">
        <v>3650</v>
      </c>
      <c r="F11" t="s">
        <v>3651</v>
      </c>
      <c r="G11" t="s">
        <v>1460</v>
      </c>
      <c r="H11" t="s">
        <v>3632</v>
      </c>
      <c r="I11" t="s">
        <v>3633</v>
      </c>
      <c r="J11">
        <v>0</v>
      </c>
    </row>
    <row r="12" spans="1:10" x14ac:dyDescent="0.35">
      <c r="B12" s="47">
        <v>43165</v>
      </c>
      <c r="E12" t="s">
        <v>3652</v>
      </c>
      <c r="F12" t="s">
        <v>3653</v>
      </c>
      <c r="G12" t="s">
        <v>1629</v>
      </c>
      <c r="H12" t="s">
        <v>3632</v>
      </c>
      <c r="I12" t="s">
        <v>3633</v>
      </c>
      <c r="J12">
        <v>0</v>
      </c>
    </row>
    <row r="13" spans="1:10" x14ac:dyDescent="0.35">
      <c r="B13" s="47">
        <v>43165</v>
      </c>
      <c r="E13" t="s">
        <v>3654</v>
      </c>
      <c r="F13" t="s">
        <v>3655</v>
      </c>
      <c r="G13" t="s">
        <v>1618</v>
      </c>
      <c r="H13" t="s">
        <v>3632</v>
      </c>
      <c r="I13" t="s">
        <v>3633</v>
      </c>
      <c r="J13">
        <v>1</v>
      </c>
    </row>
    <row r="14" spans="1:10" x14ac:dyDescent="0.35">
      <c r="B14" s="47">
        <v>43165</v>
      </c>
      <c r="E14" t="s">
        <v>3656</v>
      </c>
      <c r="F14" t="s">
        <v>3657</v>
      </c>
      <c r="G14" t="s">
        <v>1825</v>
      </c>
      <c r="H14" t="s">
        <v>3632</v>
      </c>
      <c r="I14" t="s">
        <v>3633</v>
      </c>
      <c r="J14">
        <v>0</v>
      </c>
    </row>
    <row r="15" spans="1:10" x14ac:dyDescent="0.35">
      <c r="B15" s="47">
        <v>43165</v>
      </c>
      <c r="E15" t="s">
        <v>3658</v>
      </c>
      <c r="F15" t="s">
        <v>3659</v>
      </c>
      <c r="G15" t="s">
        <v>1345</v>
      </c>
      <c r="H15" t="s">
        <v>3632</v>
      </c>
      <c r="I15" t="s">
        <v>3633</v>
      </c>
      <c r="J15">
        <v>0</v>
      </c>
    </row>
    <row r="16" spans="1:10" x14ac:dyDescent="0.35">
      <c r="B16" s="47">
        <v>43165</v>
      </c>
      <c r="E16" t="s">
        <v>3660</v>
      </c>
      <c r="F16" t="s">
        <v>3661</v>
      </c>
      <c r="G16" t="s">
        <v>1648</v>
      </c>
      <c r="H16" t="s">
        <v>3632</v>
      </c>
      <c r="I16" t="s">
        <v>3633</v>
      </c>
      <c r="J16">
        <v>0</v>
      </c>
    </row>
    <row r="17" spans="2:10" x14ac:dyDescent="0.35">
      <c r="B17" s="47">
        <v>43165</v>
      </c>
      <c r="E17" t="s">
        <v>3662</v>
      </c>
      <c r="F17" t="s">
        <v>3663</v>
      </c>
      <c r="G17" t="s">
        <v>3664</v>
      </c>
      <c r="H17" t="s">
        <v>3632</v>
      </c>
      <c r="I17" t="s">
        <v>3633</v>
      </c>
      <c r="J17">
        <v>0</v>
      </c>
    </row>
    <row r="18" spans="2:10" x14ac:dyDescent="0.35">
      <c r="B18" s="47">
        <v>43165</v>
      </c>
      <c r="E18" t="s">
        <v>3665</v>
      </c>
      <c r="F18" t="s">
        <v>3666</v>
      </c>
      <c r="G18" t="s">
        <v>1831</v>
      </c>
      <c r="H18" t="s">
        <v>3632</v>
      </c>
      <c r="I18" t="s">
        <v>3633</v>
      </c>
      <c r="J18">
        <v>0</v>
      </c>
    </row>
    <row r="19" spans="2:10" x14ac:dyDescent="0.35">
      <c r="B19" s="47">
        <v>43165</v>
      </c>
      <c r="E19" t="s">
        <v>3667</v>
      </c>
      <c r="F19" t="s">
        <v>3668</v>
      </c>
      <c r="G19" t="s">
        <v>1418</v>
      </c>
      <c r="H19" t="s">
        <v>3632</v>
      </c>
      <c r="I19" t="s">
        <v>3633</v>
      </c>
      <c r="J19">
        <v>0</v>
      </c>
    </row>
    <row r="20" spans="2:10" x14ac:dyDescent="0.35">
      <c r="B20" s="47">
        <v>43165</v>
      </c>
      <c r="E20" t="s">
        <v>3669</v>
      </c>
      <c r="F20" t="s">
        <v>3670</v>
      </c>
      <c r="G20" t="s">
        <v>3671</v>
      </c>
      <c r="H20" t="s">
        <v>3632</v>
      </c>
      <c r="I20" t="s">
        <v>3633</v>
      </c>
      <c r="J20">
        <v>0</v>
      </c>
    </row>
  </sheetData>
  <autoFilter ref="A2:J2" xr:uid="{00000000-0009-0000-0000-000028000000}"/>
  <dataValidations count="1">
    <dataValidation type="list" allowBlank="1" showInputMessage="1" showErrorMessage="1" sqref="D1" xr:uid="{00000000-0002-0000-2800-000000000000}">
      <formula1>Sites</formula1>
    </dataValidation>
  </dataValidations>
  <hyperlinks>
    <hyperlink ref="B1" location="Index!A1" display="Go To Index" xr:uid="{00000000-0004-0000-2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47"/>
  <dimension ref="A1:F7"/>
  <sheetViews>
    <sheetView workbookViewId="0">
      <pane ySplit="2" topLeftCell="A3" activePane="bottomLeft" state="frozen"/>
      <selection pane="bottomLeft" activeCell="B1" sqref="B1"/>
    </sheetView>
  </sheetViews>
  <sheetFormatPr defaultColWidth="9"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453125" bestFit="1" customWidth="1"/>
    <col min="6" max="6" width="24.36328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</row>
    <row r="3" spans="1:6" x14ac:dyDescent="0.35">
      <c r="B3" s="5">
        <v>43165</v>
      </c>
      <c r="E3" t="s">
        <v>3122</v>
      </c>
      <c r="F3" t="s">
        <v>3123</v>
      </c>
    </row>
    <row r="4" spans="1:6" x14ac:dyDescent="0.35">
      <c r="B4" s="47">
        <v>43165</v>
      </c>
      <c r="E4" t="s">
        <v>3124</v>
      </c>
      <c r="F4" t="s">
        <v>3125</v>
      </c>
    </row>
    <row r="5" spans="1:6" x14ac:dyDescent="0.35">
      <c r="B5" s="47">
        <v>43165</v>
      </c>
      <c r="E5" t="s">
        <v>3126</v>
      </c>
      <c r="F5" t="s">
        <v>3127</v>
      </c>
    </row>
    <row r="6" spans="1:6" x14ac:dyDescent="0.35">
      <c r="A6" s="5">
        <v>43447</v>
      </c>
      <c r="B6" s="5">
        <v>43447</v>
      </c>
      <c r="D6" t="s">
        <v>11837</v>
      </c>
      <c r="E6" t="s">
        <v>370</v>
      </c>
      <c r="F6" t="s">
        <v>11836</v>
      </c>
    </row>
    <row r="7" spans="1:6" x14ac:dyDescent="0.35">
      <c r="A7" s="5">
        <v>43448</v>
      </c>
      <c r="B7" s="5">
        <v>43448</v>
      </c>
      <c r="D7" t="s">
        <v>11837</v>
      </c>
      <c r="E7" t="s">
        <v>3118</v>
      </c>
      <c r="F7" t="s">
        <v>11915</v>
      </c>
    </row>
  </sheetData>
  <autoFilter ref="A2:F2" xr:uid="{00000000-0009-0000-0000-000029000000}"/>
  <dataValidations count="1">
    <dataValidation type="list" allowBlank="1" showInputMessage="1" showErrorMessage="1" sqref="D1" xr:uid="{00000000-0002-0000-2900-000000000000}">
      <formula1>Sites</formula1>
    </dataValidation>
  </dataValidations>
  <hyperlinks>
    <hyperlink ref="B1" location="Index!A1" display="Go To Index" xr:uid="{00000000-0004-0000-2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8"/>
  <dimension ref="A1:BP54"/>
  <sheetViews>
    <sheetView workbookViewId="0">
      <pane xSplit="7" ySplit="2" topLeftCell="H27" activePane="bottomRight" state="frozen"/>
      <selection pane="topRight" activeCell="H1" sqref="H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10.54296875" style="5" bestFit="1" customWidth="1"/>
    <col min="4" max="4" width="7" bestFit="1" customWidth="1"/>
    <col min="5" max="5" width="10.08984375" bestFit="1" customWidth="1"/>
    <col min="6" max="6" width="9" bestFit="1" customWidth="1"/>
    <col min="7" max="7" width="14.6328125" bestFit="1" customWidth="1"/>
    <col min="8" max="8" width="12.90625" bestFit="1" customWidth="1"/>
    <col min="9" max="9" width="13.54296875" bestFit="1" customWidth="1"/>
    <col min="10" max="10" width="23.453125" bestFit="1" customWidth="1"/>
    <col min="11" max="11" width="8.08984375" bestFit="1" customWidth="1"/>
    <col min="12" max="12" width="17.6328125" bestFit="1" customWidth="1"/>
    <col min="13" max="13" width="22.90625" bestFit="1" customWidth="1"/>
    <col min="14" max="14" width="19.54296875" hidden="1" customWidth="1"/>
    <col min="15" max="15" width="15.08984375" hidden="1" customWidth="1"/>
    <col min="16" max="16" width="11.453125" bestFit="1" customWidth="1"/>
    <col min="17" max="17" width="11.36328125" bestFit="1" customWidth="1"/>
    <col min="18" max="18" width="14.54296875" bestFit="1" customWidth="1"/>
    <col min="19" max="19" width="17.36328125" bestFit="1" customWidth="1"/>
    <col min="20" max="20" width="9.6328125" bestFit="1" customWidth="1"/>
    <col min="21" max="21" width="12.90625" bestFit="1" customWidth="1"/>
    <col min="22" max="22" width="11.08984375" bestFit="1" customWidth="1"/>
    <col min="23" max="23" width="15.6328125" bestFit="1" customWidth="1"/>
    <col min="24" max="24" width="15.36328125" bestFit="1" customWidth="1"/>
    <col min="25" max="25" width="17.90625" bestFit="1" customWidth="1"/>
    <col min="26" max="26" width="11.6328125" bestFit="1" customWidth="1"/>
    <col min="27" max="27" width="15.453125" bestFit="1" customWidth="1"/>
    <col min="28" max="28" width="14.6328125" bestFit="1" customWidth="1"/>
    <col min="29" max="29" width="23.90625" bestFit="1" customWidth="1"/>
    <col min="30" max="30" width="11.36328125" bestFit="1" customWidth="1"/>
    <col min="31" max="34" width="16.36328125" bestFit="1" customWidth="1"/>
    <col min="35" max="35" width="29.36328125" bestFit="1" customWidth="1"/>
    <col min="36" max="36" width="20.36328125" bestFit="1" customWidth="1"/>
    <col min="37" max="40" width="30.08984375" bestFit="1" customWidth="1"/>
    <col min="41" max="41" width="30.36328125" bestFit="1" customWidth="1"/>
    <col min="42" max="42" width="11.36328125" bestFit="1" customWidth="1"/>
    <col min="43" max="43" width="29.36328125" bestFit="1" customWidth="1"/>
    <col min="44" max="47" width="16.36328125" bestFit="1" customWidth="1"/>
    <col min="48" max="48" width="9.453125" bestFit="1" customWidth="1"/>
    <col min="49" max="49" width="13.6328125" bestFit="1" customWidth="1"/>
    <col min="50" max="50" width="8.6328125" bestFit="1" customWidth="1"/>
    <col min="51" max="51" width="19.6328125" bestFit="1" customWidth="1"/>
    <col min="52" max="55" width="24.6328125" bestFit="1" customWidth="1"/>
    <col min="56" max="56" width="29.6328125" bestFit="1" customWidth="1"/>
    <col min="57" max="57" width="15.54296875" bestFit="1" customWidth="1"/>
    <col min="58" max="61" width="20.54296875" bestFit="1" customWidth="1"/>
    <col min="62" max="62" width="25.54296875" bestFit="1" customWidth="1"/>
    <col min="63" max="63" width="17.6328125" bestFit="1" customWidth="1"/>
    <col min="64" max="67" width="22.6328125" bestFit="1" customWidth="1"/>
    <col min="68" max="68" width="27.6328125" bestFit="1" customWidth="1"/>
  </cols>
  <sheetData>
    <row r="1" spans="1:68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8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3672</v>
      </c>
      <c r="F2" t="s">
        <v>2162</v>
      </c>
      <c r="G2" t="s">
        <v>3673</v>
      </c>
      <c r="H2" t="s">
        <v>3674</v>
      </c>
      <c r="I2" t="s">
        <v>91</v>
      </c>
      <c r="J2" t="s">
        <v>3675</v>
      </c>
      <c r="K2" t="s">
        <v>3676</v>
      </c>
      <c r="L2" t="s">
        <v>3677</v>
      </c>
      <c r="M2" t="s">
        <v>3678</v>
      </c>
      <c r="N2" t="s">
        <v>3679</v>
      </c>
      <c r="O2" t="s">
        <v>3680</v>
      </c>
      <c r="P2" t="s">
        <v>3681</v>
      </c>
      <c r="Q2" t="s">
        <v>3682</v>
      </c>
      <c r="R2" t="s">
        <v>3683</v>
      </c>
      <c r="S2" t="s">
        <v>3684</v>
      </c>
      <c r="T2" t="s">
        <v>3685</v>
      </c>
      <c r="U2" t="s">
        <v>3686</v>
      </c>
      <c r="V2" t="s">
        <v>3687</v>
      </c>
      <c r="W2" t="s">
        <v>3688</v>
      </c>
      <c r="X2" t="s">
        <v>3689</v>
      </c>
      <c r="Y2" t="s">
        <v>3690</v>
      </c>
      <c r="Z2" t="s">
        <v>3691</v>
      </c>
      <c r="AA2" t="s">
        <v>3692</v>
      </c>
      <c r="AB2" t="s">
        <v>3693</v>
      </c>
      <c r="AC2" t="s">
        <v>3694</v>
      </c>
      <c r="AD2" t="s">
        <v>3695</v>
      </c>
      <c r="AE2" t="s">
        <v>3696</v>
      </c>
      <c r="AF2" t="s">
        <v>3697</v>
      </c>
      <c r="AG2" t="s">
        <v>3698</v>
      </c>
      <c r="AH2" t="s">
        <v>3699</v>
      </c>
      <c r="AI2" t="s">
        <v>3700</v>
      </c>
      <c r="AJ2" t="s">
        <v>3701</v>
      </c>
      <c r="AK2" t="s">
        <v>3702</v>
      </c>
      <c r="AL2" t="s">
        <v>3703</v>
      </c>
      <c r="AM2" t="s">
        <v>3704</v>
      </c>
      <c r="AN2" t="s">
        <v>3705</v>
      </c>
      <c r="AO2" t="s">
        <v>3706</v>
      </c>
      <c r="AP2" t="s">
        <v>3707</v>
      </c>
      <c r="AQ2" t="s">
        <v>3708</v>
      </c>
      <c r="AR2" t="s">
        <v>3709</v>
      </c>
      <c r="AS2" t="s">
        <v>3710</v>
      </c>
      <c r="AT2" t="s">
        <v>3711</v>
      </c>
      <c r="AU2" t="s">
        <v>3712</v>
      </c>
      <c r="AV2" t="s">
        <v>3713</v>
      </c>
      <c r="AW2" t="s">
        <v>3714</v>
      </c>
      <c r="AX2" t="s">
        <v>3715</v>
      </c>
      <c r="AY2" t="s">
        <v>3716</v>
      </c>
      <c r="AZ2" t="s">
        <v>3717</v>
      </c>
      <c r="BA2" t="s">
        <v>3718</v>
      </c>
      <c r="BB2" t="s">
        <v>3719</v>
      </c>
      <c r="BC2" t="s">
        <v>3720</v>
      </c>
      <c r="BD2" t="s">
        <v>3721</v>
      </c>
      <c r="BE2" t="s">
        <v>3722</v>
      </c>
      <c r="BF2" t="s">
        <v>3723</v>
      </c>
      <c r="BG2" t="s">
        <v>3724</v>
      </c>
      <c r="BH2" t="s">
        <v>3725</v>
      </c>
      <c r="BI2" t="s">
        <v>3726</v>
      </c>
      <c r="BJ2" t="s">
        <v>3727</v>
      </c>
      <c r="BK2" t="s">
        <v>3728</v>
      </c>
      <c r="BL2" t="s">
        <v>3729</v>
      </c>
      <c r="BM2" t="s">
        <v>3730</v>
      </c>
      <c r="BN2" t="s">
        <v>3731</v>
      </c>
      <c r="BO2" t="s">
        <v>3732</v>
      </c>
      <c r="BP2" t="s">
        <v>3733</v>
      </c>
    </row>
    <row r="3" spans="1:68" x14ac:dyDescent="0.35">
      <c r="A3" s="5">
        <v>43301</v>
      </c>
      <c r="E3">
        <v>1</v>
      </c>
      <c r="F3" t="s">
        <v>1389</v>
      </c>
      <c r="G3" t="s">
        <v>3734</v>
      </c>
      <c r="H3" t="s">
        <v>2881</v>
      </c>
      <c r="I3" t="s">
        <v>1904</v>
      </c>
      <c r="J3" t="s">
        <v>1904</v>
      </c>
      <c r="K3">
        <v>0</v>
      </c>
      <c r="N3" t="s">
        <v>2273</v>
      </c>
      <c r="P3">
        <v>0</v>
      </c>
      <c r="Q3">
        <v>1</v>
      </c>
      <c r="R3">
        <v>0</v>
      </c>
      <c r="S3">
        <v>0</v>
      </c>
      <c r="T3">
        <v>1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</row>
    <row r="4" spans="1:68" x14ac:dyDescent="0.35">
      <c r="A4" s="5">
        <v>43301</v>
      </c>
      <c r="E4">
        <v>1</v>
      </c>
      <c r="F4" t="s">
        <v>3180</v>
      </c>
      <c r="G4" t="s">
        <v>3181</v>
      </c>
      <c r="H4" t="s">
        <v>2881</v>
      </c>
      <c r="I4" t="s">
        <v>1904</v>
      </c>
      <c r="J4" t="s">
        <v>1904</v>
      </c>
      <c r="K4">
        <v>1</v>
      </c>
      <c r="N4" t="s">
        <v>2273</v>
      </c>
      <c r="P4">
        <v>0</v>
      </c>
      <c r="Q4">
        <v>0</v>
      </c>
      <c r="R4">
        <v>0</v>
      </c>
      <c r="S4">
        <v>0</v>
      </c>
      <c r="T4">
        <v>1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262400</v>
      </c>
      <c r="AH4" t="s">
        <v>52</v>
      </c>
      <c r="AI4" t="s">
        <v>676</v>
      </c>
      <c r="AJ4">
        <v>262800</v>
      </c>
      <c r="AN4" t="s">
        <v>52</v>
      </c>
      <c r="AO4" t="s">
        <v>677</v>
      </c>
      <c r="AP4">
        <v>262400</v>
      </c>
      <c r="AQ4" t="s">
        <v>676</v>
      </c>
      <c r="AU4" t="s">
        <v>52</v>
      </c>
    </row>
    <row r="5" spans="1:68" x14ac:dyDescent="0.35">
      <c r="E5" s="68" t="s">
        <v>9876</v>
      </c>
    </row>
    <row r="6" spans="1:68" x14ac:dyDescent="0.35">
      <c r="E6" t="s">
        <v>3672</v>
      </c>
      <c r="F6" t="s">
        <v>3175</v>
      </c>
      <c r="G6" t="s">
        <v>3673</v>
      </c>
      <c r="H6" t="s">
        <v>3674</v>
      </c>
      <c r="I6" t="s">
        <v>91</v>
      </c>
      <c r="J6" t="s">
        <v>3675</v>
      </c>
      <c r="K6" t="s">
        <v>3676</v>
      </c>
      <c r="L6" t="s">
        <v>3677</v>
      </c>
      <c r="M6" t="s">
        <v>3678</v>
      </c>
      <c r="N6" t="s">
        <v>3681</v>
      </c>
      <c r="O6" t="s">
        <v>3682</v>
      </c>
      <c r="P6" t="s">
        <v>3683</v>
      </c>
      <c r="Q6" t="s">
        <v>3684</v>
      </c>
      <c r="R6" t="s">
        <v>3685</v>
      </c>
      <c r="S6" t="s">
        <v>3686</v>
      </c>
      <c r="T6" t="s">
        <v>3687</v>
      </c>
      <c r="U6" t="s">
        <v>3688</v>
      </c>
      <c r="V6" t="s">
        <v>3689</v>
      </c>
      <c r="W6" t="s">
        <v>3690</v>
      </c>
      <c r="X6" t="s">
        <v>3691</v>
      </c>
      <c r="Y6" t="s">
        <v>3692</v>
      </c>
      <c r="Z6" t="s">
        <v>3693</v>
      </c>
      <c r="AA6" t="s">
        <v>3694</v>
      </c>
      <c r="AB6" t="s">
        <v>3695</v>
      </c>
      <c r="AC6" t="s">
        <v>3696</v>
      </c>
      <c r="AD6" t="s">
        <v>3697</v>
      </c>
      <c r="AE6" t="s">
        <v>3698</v>
      </c>
      <c r="AF6" t="s">
        <v>3699</v>
      </c>
      <c r="AG6" t="s">
        <v>3700</v>
      </c>
      <c r="AH6" t="s">
        <v>3701</v>
      </c>
      <c r="AI6" t="s">
        <v>3702</v>
      </c>
      <c r="AJ6" t="s">
        <v>3703</v>
      </c>
      <c r="AK6" t="s">
        <v>3704</v>
      </c>
      <c r="AL6" t="s">
        <v>3705</v>
      </c>
      <c r="AM6" t="s">
        <v>3706</v>
      </c>
      <c r="AN6" t="s">
        <v>3707</v>
      </c>
      <c r="AO6" t="s">
        <v>3708</v>
      </c>
      <c r="AP6" t="s">
        <v>3709</v>
      </c>
      <c r="AQ6" t="s">
        <v>3710</v>
      </c>
      <c r="AR6" t="s">
        <v>3711</v>
      </c>
      <c r="AS6" t="s">
        <v>3712</v>
      </c>
      <c r="AT6" t="s">
        <v>3713</v>
      </c>
      <c r="AU6" t="s">
        <v>3714</v>
      </c>
      <c r="AV6" t="s">
        <v>3715</v>
      </c>
      <c r="AW6" t="s">
        <v>3716</v>
      </c>
      <c r="AX6" t="s">
        <v>3717</v>
      </c>
      <c r="AY6" t="s">
        <v>3718</v>
      </c>
      <c r="AZ6" t="s">
        <v>3719</v>
      </c>
      <c r="BA6" t="s">
        <v>3720</v>
      </c>
      <c r="BB6" t="s">
        <v>3721</v>
      </c>
      <c r="BC6" t="s">
        <v>3722</v>
      </c>
      <c r="BD6" t="s">
        <v>3723</v>
      </c>
      <c r="BE6" t="s">
        <v>3724</v>
      </c>
      <c r="BF6" t="s">
        <v>3725</v>
      </c>
      <c r="BG6" t="s">
        <v>3726</v>
      </c>
      <c r="BH6" t="s">
        <v>3727</v>
      </c>
      <c r="BI6" t="s">
        <v>3728</v>
      </c>
      <c r="BJ6" t="s">
        <v>3729</v>
      </c>
      <c r="BK6" t="s">
        <v>3730</v>
      </c>
      <c r="BL6" t="s">
        <v>3731</v>
      </c>
      <c r="BM6" t="s">
        <v>3732</v>
      </c>
      <c r="BN6" t="s">
        <v>3733</v>
      </c>
    </row>
    <row r="7" spans="1:68" x14ac:dyDescent="0.35">
      <c r="B7" s="5">
        <v>43172</v>
      </c>
      <c r="E7" s="46">
        <v>1</v>
      </c>
      <c r="F7" s="46" t="s">
        <v>1389</v>
      </c>
      <c r="G7" s="46" t="s">
        <v>3734</v>
      </c>
      <c r="H7" s="46" t="s">
        <v>2881</v>
      </c>
      <c r="I7" s="46" t="s">
        <v>1904</v>
      </c>
      <c r="J7" s="46" t="s">
        <v>1904</v>
      </c>
      <c r="K7" s="46">
        <v>0</v>
      </c>
      <c r="L7" s="46"/>
      <c r="M7" s="46"/>
      <c r="N7" s="46">
        <v>0</v>
      </c>
      <c r="O7" s="46">
        <v>1</v>
      </c>
      <c r="P7" s="46">
        <v>0</v>
      </c>
      <c r="Q7" s="46">
        <v>0</v>
      </c>
      <c r="R7" s="46">
        <v>1</v>
      </c>
      <c r="S7" s="46">
        <v>0</v>
      </c>
      <c r="T7" s="46">
        <v>0</v>
      </c>
      <c r="U7" s="46">
        <v>0</v>
      </c>
      <c r="V7" s="46">
        <v>0</v>
      </c>
      <c r="W7" s="46">
        <v>0</v>
      </c>
      <c r="X7" s="46">
        <v>0</v>
      </c>
      <c r="Y7" s="46">
        <v>0</v>
      </c>
      <c r="Z7" s="46">
        <v>0</v>
      </c>
      <c r="AA7" s="46">
        <v>0</v>
      </c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</row>
    <row r="8" spans="1:68" x14ac:dyDescent="0.35">
      <c r="B8" s="47">
        <v>43172</v>
      </c>
      <c r="E8" s="46">
        <v>1</v>
      </c>
      <c r="F8" s="46" t="s">
        <v>3180</v>
      </c>
      <c r="G8" s="46" t="s">
        <v>3181</v>
      </c>
      <c r="H8" s="46" t="s">
        <v>2881</v>
      </c>
      <c r="I8" s="46" t="s">
        <v>1904</v>
      </c>
      <c r="J8" s="46" t="s">
        <v>1904</v>
      </c>
      <c r="K8" s="46">
        <v>1</v>
      </c>
      <c r="L8" s="46"/>
      <c r="M8" s="46"/>
      <c r="N8" s="46">
        <v>0</v>
      </c>
      <c r="O8" s="46">
        <v>0</v>
      </c>
      <c r="P8" s="46">
        <v>0</v>
      </c>
      <c r="Q8" s="46">
        <v>0</v>
      </c>
      <c r="R8" s="46">
        <v>1</v>
      </c>
      <c r="S8" s="46">
        <v>0</v>
      </c>
      <c r="T8" s="46">
        <v>0</v>
      </c>
      <c r="U8" s="46">
        <v>0</v>
      </c>
      <c r="V8" s="46">
        <v>0</v>
      </c>
      <c r="W8" s="46">
        <v>0</v>
      </c>
      <c r="X8" s="46">
        <v>0</v>
      </c>
      <c r="Y8" s="46">
        <v>0</v>
      </c>
      <c r="Z8" s="46">
        <v>0</v>
      </c>
      <c r="AA8" s="46">
        <v>0</v>
      </c>
      <c r="AB8" s="46">
        <v>262400</v>
      </c>
      <c r="AC8" s="46"/>
      <c r="AD8" s="46"/>
      <c r="AE8" s="46"/>
      <c r="AF8" s="46" t="s">
        <v>52</v>
      </c>
      <c r="AG8" s="46" t="s">
        <v>676</v>
      </c>
      <c r="AH8" s="46">
        <v>262800</v>
      </c>
      <c r="AI8" s="46"/>
      <c r="AJ8" s="46"/>
      <c r="AK8" s="46"/>
      <c r="AL8" s="46" t="s">
        <v>52</v>
      </c>
      <c r="AM8" s="46" t="s">
        <v>677</v>
      </c>
      <c r="AN8" s="46">
        <v>262400</v>
      </c>
      <c r="AO8" s="46" t="s">
        <v>676</v>
      </c>
      <c r="AP8" s="46"/>
      <c r="AQ8" s="46"/>
      <c r="AR8" s="46"/>
      <c r="AS8" s="46" t="s">
        <v>52</v>
      </c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</row>
    <row r="10" spans="1:68" x14ac:dyDescent="0.35">
      <c r="C10" s="5" t="s">
        <v>11110</v>
      </c>
      <c r="E10" t="s">
        <v>3672</v>
      </c>
      <c r="F10" t="s">
        <v>2162</v>
      </c>
      <c r="G10" t="s">
        <v>3673</v>
      </c>
      <c r="H10" t="s">
        <v>3674</v>
      </c>
      <c r="I10" t="s">
        <v>91</v>
      </c>
      <c r="J10" t="s">
        <v>3675</v>
      </c>
      <c r="K10" t="s">
        <v>3676</v>
      </c>
      <c r="L10" t="s">
        <v>3677</v>
      </c>
      <c r="M10" t="s">
        <v>3678</v>
      </c>
      <c r="N10" t="s">
        <v>3679</v>
      </c>
      <c r="O10" t="s">
        <v>3680</v>
      </c>
      <c r="P10" t="s">
        <v>3681</v>
      </c>
      <c r="Q10" t="s">
        <v>3682</v>
      </c>
      <c r="R10" t="s">
        <v>3683</v>
      </c>
      <c r="S10" t="s">
        <v>3684</v>
      </c>
      <c r="T10" t="s">
        <v>3685</v>
      </c>
      <c r="U10" t="s">
        <v>3686</v>
      </c>
      <c r="V10" t="s">
        <v>3687</v>
      </c>
      <c r="W10" t="s">
        <v>3688</v>
      </c>
      <c r="X10" t="s">
        <v>3689</v>
      </c>
      <c r="Y10" t="s">
        <v>3690</v>
      </c>
      <c r="Z10" t="s">
        <v>3691</v>
      </c>
      <c r="AA10" t="s">
        <v>3692</v>
      </c>
      <c r="AB10" t="s">
        <v>3693</v>
      </c>
      <c r="AC10" t="s">
        <v>3694</v>
      </c>
      <c r="AD10" t="s">
        <v>3695</v>
      </c>
      <c r="AE10" t="s">
        <v>3696</v>
      </c>
      <c r="AF10" t="s">
        <v>3697</v>
      </c>
      <c r="AG10" t="s">
        <v>3698</v>
      </c>
      <c r="AH10" t="s">
        <v>3699</v>
      </c>
      <c r="AI10" t="s">
        <v>3700</v>
      </c>
      <c r="AJ10" t="s">
        <v>3701</v>
      </c>
      <c r="AK10" t="s">
        <v>3702</v>
      </c>
      <c r="AL10" t="s">
        <v>3703</v>
      </c>
      <c r="AM10" t="s">
        <v>3704</v>
      </c>
      <c r="AN10" t="s">
        <v>3705</v>
      </c>
      <c r="AO10" t="s">
        <v>3706</v>
      </c>
      <c r="AP10" t="s">
        <v>3707</v>
      </c>
      <c r="AQ10" t="s">
        <v>3708</v>
      </c>
      <c r="AR10" t="s">
        <v>3709</v>
      </c>
      <c r="AS10" t="s">
        <v>3710</v>
      </c>
      <c r="AT10" t="s">
        <v>3711</v>
      </c>
      <c r="AU10" t="s">
        <v>3712</v>
      </c>
      <c r="AV10" t="s">
        <v>3713</v>
      </c>
      <c r="AW10" t="s">
        <v>3714</v>
      </c>
      <c r="AX10" t="s">
        <v>3715</v>
      </c>
      <c r="AY10" t="s">
        <v>3716</v>
      </c>
      <c r="AZ10" t="s">
        <v>3717</v>
      </c>
      <c r="BA10" t="s">
        <v>3718</v>
      </c>
      <c r="BB10" t="s">
        <v>3719</v>
      </c>
      <c r="BC10" t="s">
        <v>3720</v>
      </c>
      <c r="BD10" t="s">
        <v>3721</v>
      </c>
      <c r="BE10" t="s">
        <v>3722</v>
      </c>
      <c r="BF10" t="s">
        <v>3723</v>
      </c>
      <c r="BG10" t="s">
        <v>3724</v>
      </c>
      <c r="BH10" t="s">
        <v>3725</v>
      </c>
      <c r="BI10" t="s">
        <v>3726</v>
      </c>
      <c r="BJ10" t="s">
        <v>3727</v>
      </c>
      <c r="BK10" t="s">
        <v>3728</v>
      </c>
      <c r="BL10" t="s">
        <v>3729</v>
      </c>
      <c r="BM10" t="s">
        <v>3730</v>
      </c>
      <c r="BN10" t="s">
        <v>3731</v>
      </c>
      <c r="BO10" t="s">
        <v>3732</v>
      </c>
      <c r="BP10" t="s">
        <v>3733</v>
      </c>
    </row>
    <row r="11" spans="1:68" x14ac:dyDescent="0.35">
      <c r="C11" s="5">
        <v>43313</v>
      </c>
      <c r="E11">
        <v>1</v>
      </c>
      <c r="F11" t="s">
        <v>1389</v>
      </c>
      <c r="G11" t="s">
        <v>3734</v>
      </c>
      <c r="H11" t="s">
        <v>2881</v>
      </c>
      <c r="I11" t="s">
        <v>1904</v>
      </c>
      <c r="J11" t="s">
        <v>1904</v>
      </c>
      <c r="K11">
        <v>0</v>
      </c>
      <c r="P11">
        <v>0</v>
      </c>
      <c r="Q11">
        <v>1</v>
      </c>
      <c r="R11">
        <v>0</v>
      </c>
      <c r="S11">
        <v>0</v>
      </c>
      <c r="T11">
        <v>1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</row>
    <row r="12" spans="1:68" x14ac:dyDescent="0.35">
      <c r="C12" s="5">
        <v>43313</v>
      </c>
      <c r="E12">
        <v>2</v>
      </c>
      <c r="F12" t="s">
        <v>11337</v>
      </c>
      <c r="G12" t="s">
        <v>11338</v>
      </c>
      <c r="H12" t="s">
        <v>2881</v>
      </c>
      <c r="I12" t="s">
        <v>1904</v>
      </c>
      <c r="J12" t="s">
        <v>1904</v>
      </c>
      <c r="K12">
        <v>16</v>
      </c>
      <c r="N12" t="s">
        <v>2273</v>
      </c>
      <c r="P12">
        <v>0</v>
      </c>
      <c r="Q12">
        <v>1</v>
      </c>
      <c r="R12">
        <v>0</v>
      </c>
      <c r="S12">
        <v>0</v>
      </c>
      <c r="T12">
        <v>1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266220</v>
      </c>
      <c r="AH12" t="s">
        <v>52</v>
      </c>
      <c r="AI12" t="s">
        <v>696</v>
      </c>
      <c r="AJ12">
        <v>266220</v>
      </c>
      <c r="AN12" t="s">
        <v>52</v>
      </c>
      <c r="AO12" t="s">
        <v>696</v>
      </c>
      <c r="AP12">
        <v>266220</v>
      </c>
      <c r="AQ12" t="s">
        <v>696</v>
      </c>
      <c r="AU12" t="s">
        <v>52</v>
      </c>
    </row>
    <row r="13" spans="1:68" x14ac:dyDescent="0.35">
      <c r="C13" s="5">
        <v>43313</v>
      </c>
      <c r="E13">
        <v>2</v>
      </c>
      <c r="F13" t="s">
        <v>11339</v>
      </c>
      <c r="G13" t="s">
        <v>11340</v>
      </c>
      <c r="H13" t="s">
        <v>2881</v>
      </c>
      <c r="I13" t="s">
        <v>1904</v>
      </c>
      <c r="J13" t="s">
        <v>1904</v>
      </c>
      <c r="K13">
        <v>17</v>
      </c>
      <c r="N13" t="s">
        <v>2273</v>
      </c>
      <c r="P13">
        <v>0</v>
      </c>
      <c r="Q13">
        <v>1</v>
      </c>
      <c r="R13">
        <v>0</v>
      </c>
      <c r="S13">
        <v>0</v>
      </c>
      <c r="T13">
        <v>1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266220</v>
      </c>
      <c r="AH13" t="s">
        <v>52</v>
      </c>
      <c r="AI13" t="s">
        <v>696</v>
      </c>
      <c r="AJ13">
        <v>266220</v>
      </c>
      <c r="AN13" t="s">
        <v>52</v>
      </c>
      <c r="AO13" t="s">
        <v>696</v>
      </c>
      <c r="AP13">
        <v>266220</v>
      </c>
      <c r="AQ13" t="s">
        <v>696</v>
      </c>
      <c r="AU13" t="s">
        <v>52</v>
      </c>
    </row>
    <row r="16" spans="1:68" s="46" customFormat="1" x14ac:dyDescent="0.35">
      <c r="A16" s="47"/>
      <c r="B16" s="47"/>
      <c r="C16" s="47"/>
      <c r="E16" s="138" t="s">
        <v>3672</v>
      </c>
      <c r="F16" s="138" t="s">
        <v>3175</v>
      </c>
      <c r="G16" s="138" t="s">
        <v>3673</v>
      </c>
      <c r="H16" s="138" t="s">
        <v>3674</v>
      </c>
      <c r="I16" s="138" t="s">
        <v>91</v>
      </c>
      <c r="J16" s="138" t="s">
        <v>3675</v>
      </c>
      <c r="K16" s="138" t="s">
        <v>3676</v>
      </c>
      <c r="L16" s="138" t="s">
        <v>3677</v>
      </c>
      <c r="M16" s="138" t="s">
        <v>3678</v>
      </c>
      <c r="N16" s="138" t="s">
        <v>3679</v>
      </c>
      <c r="O16" s="138" t="s">
        <v>3680</v>
      </c>
      <c r="P16" s="138" t="s">
        <v>3681</v>
      </c>
      <c r="Q16" s="138" t="s">
        <v>3682</v>
      </c>
      <c r="R16" s="138" t="s">
        <v>3683</v>
      </c>
      <c r="S16" s="138" t="s">
        <v>3684</v>
      </c>
      <c r="T16" s="138" t="s">
        <v>3685</v>
      </c>
      <c r="U16" s="138" t="s">
        <v>3686</v>
      </c>
      <c r="V16" s="138" t="s">
        <v>3687</v>
      </c>
      <c r="W16" s="138" t="s">
        <v>3688</v>
      </c>
      <c r="X16" s="138" t="s">
        <v>3689</v>
      </c>
      <c r="Y16" s="138" t="s">
        <v>3690</v>
      </c>
      <c r="Z16" s="138" t="s">
        <v>3691</v>
      </c>
      <c r="AA16" s="138" t="s">
        <v>3692</v>
      </c>
      <c r="AB16" s="138" t="s">
        <v>3693</v>
      </c>
      <c r="AC16" s="138" t="s">
        <v>3694</v>
      </c>
      <c r="AD16" s="138" t="s">
        <v>3695</v>
      </c>
      <c r="AE16" s="138" t="s">
        <v>3696</v>
      </c>
      <c r="AF16" s="138" t="s">
        <v>3697</v>
      </c>
      <c r="AG16" s="138" t="s">
        <v>3698</v>
      </c>
      <c r="AH16" s="138" t="s">
        <v>3699</v>
      </c>
      <c r="AI16" s="138" t="s">
        <v>3700</v>
      </c>
      <c r="AJ16" s="138" t="s">
        <v>3701</v>
      </c>
      <c r="AK16" s="138" t="s">
        <v>3702</v>
      </c>
      <c r="AL16" s="138" t="s">
        <v>3703</v>
      </c>
      <c r="AM16" s="138" t="s">
        <v>3704</v>
      </c>
      <c r="AN16" s="138" t="s">
        <v>3705</v>
      </c>
      <c r="AO16" s="138" t="s">
        <v>3706</v>
      </c>
      <c r="AP16" s="138" t="s">
        <v>3707</v>
      </c>
      <c r="AQ16" s="138" t="s">
        <v>3708</v>
      </c>
      <c r="AR16" s="138" t="s">
        <v>3709</v>
      </c>
      <c r="AS16" s="138" t="s">
        <v>3710</v>
      </c>
      <c r="AT16" s="138" t="s">
        <v>3711</v>
      </c>
      <c r="AU16" s="138" t="s">
        <v>3712</v>
      </c>
      <c r="AV16" s="138" t="s">
        <v>3713</v>
      </c>
      <c r="AW16" s="138" t="s">
        <v>3714</v>
      </c>
      <c r="AX16" s="138" t="s">
        <v>3715</v>
      </c>
      <c r="AY16" s="138" t="s">
        <v>3716</v>
      </c>
      <c r="AZ16" s="138" t="s">
        <v>3717</v>
      </c>
      <c r="BA16" s="138" t="s">
        <v>3718</v>
      </c>
      <c r="BB16" s="138" t="s">
        <v>3719</v>
      </c>
      <c r="BC16" s="138" t="s">
        <v>3720</v>
      </c>
      <c r="BD16" s="138" t="s">
        <v>3721</v>
      </c>
      <c r="BE16" s="138" t="s">
        <v>3722</v>
      </c>
      <c r="BF16" s="138" t="s">
        <v>3723</v>
      </c>
      <c r="BG16" s="138" t="s">
        <v>3724</v>
      </c>
      <c r="BH16" s="138" t="s">
        <v>3725</v>
      </c>
      <c r="BI16" s="138" t="s">
        <v>3726</v>
      </c>
      <c r="BJ16" s="138" t="s">
        <v>3727</v>
      </c>
      <c r="BK16" s="138" t="s">
        <v>3728</v>
      </c>
      <c r="BL16" s="138" t="s">
        <v>3729</v>
      </c>
      <c r="BM16" s="138" t="s">
        <v>3730</v>
      </c>
      <c r="BN16" s="138" t="s">
        <v>3731</v>
      </c>
      <c r="BO16" s="138" t="s">
        <v>3732</v>
      </c>
      <c r="BP16" s="138" t="s">
        <v>3733</v>
      </c>
    </row>
    <row r="17" spans="1:68" s="46" customFormat="1" x14ac:dyDescent="0.35">
      <c r="A17" s="47"/>
      <c r="B17" s="47"/>
      <c r="C17" s="47">
        <v>43503</v>
      </c>
      <c r="D17" s="46" t="s">
        <v>11994</v>
      </c>
      <c r="E17" s="138">
        <v>1</v>
      </c>
      <c r="F17" s="138" t="s">
        <v>12110</v>
      </c>
      <c r="G17" s="138" t="s">
        <v>12111</v>
      </c>
      <c r="H17" s="138" t="s">
        <v>2881</v>
      </c>
      <c r="I17" s="138"/>
      <c r="J17" s="138"/>
      <c r="K17" s="138">
        <v>-1</v>
      </c>
      <c r="L17" s="138"/>
      <c r="M17" s="138"/>
      <c r="N17" s="138"/>
      <c r="O17" s="138"/>
      <c r="P17" s="138">
        <v>0</v>
      </c>
      <c r="Q17" s="138">
        <v>1</v>
      </c>
      <c r="R17" s="138">
        <v>0</v>
      </c>
      <c r="S17" s="138">
        <v>0</v>
      </c>
      <c r="T17" s="138">
        <v>1</v>
      </c>
      <c r="U17" s="138">
        <v>0</v>
      </c>
      <c r="V17" s="138">
        <v>0</v>
      </c>
      <c r="W17" s="138">
        <v>0</v>
      </c>
      <c r="X17" s="138">
        <v>0</v>
      </c>
      <c r="Y17" s="138">
        <v>0</v>
      </c>
      <c r="Z17" s="138">
        <v>0</v>
      </c>
      <c r="AA17" s="138">
        <v>0</v>
      </c>
      <c r="AB17" s="138">
        <v>0</v>
      </c>
      <c r="AC17" s="138">
        <v>0</v>
      </c>
      <c r="AD17" s="138">
        <v>262300</v>
      </c>
      <c r="AE17" s="138"/>
      <c r="AF17" s="138"/>
      <c r="AG17" s="138" t="s">
        <v>12132</v>
      </c>
      <c r="AH17" s="138" t="s">
        <v>52</v>
      </c>
      <c r="AI17" s="138" t="s">
        <v>675</v>
      </c>
      <c r="AJ17" s="138">
        <v>262300</v>
      </c>
      <c r="AK17" s="138"/>
      <c r="AL17" s="138"/>
      <c r="AM17" s="138" t="s">
        <v>12132</v>
      </c>
      <c r="AN17" s="138" t="s">
        <v>52</v>
      </c>
      <c r="AO17" s="138" t="s">
        <v>675</v>
      </c>
      <c r="AP17" s="138">
        <v>262300</v>
      </c>
      <c r="AQ17" s="138" t="s">
        <v>675</v>
      </c>
      <c r="AR17" s="138"/>
      <c r="AS17" s="138"/>
      <c r="AT17" s="138" t="s">
        <v>12132</v>
      </c>
      <c r="AU17" s="138" t="s">
        <v>52</v>
      </c>
      <c r="AV17" s="138"/>
      <c r="AW17" s="138"/>
      <c r="AX17" s="138"/>
      <c r="AY17" s="138"/>
      <c r="AZ17" s="138"/>
      <c r="BA17" s="138"/>
      <c r="BB17" s="138"/>
      <c r="BC17" s="138"/>
      <c r="BD17" s="138"/>
      <c r="BE17" s="138"/>
      <c r="BF17" s="138"/>
      <c r="BG17" s="138"/>
      <c r="BH17" s="138"/>
      <c r="BI17" s="138"/>
      <c r="BJ17" s="138"/>
      <c r="BK17" s="138"/>
      <c r="BL17" s="138"/>
      <c r="BM17" s="138"/>
      <c r="BN17" s="138"/>
      <c r="BO17" s="138"/>
      <c r="BP17" s="138"/>
    </row>
    <row r="18" spans="1:68" s="46" customFormat="1" x14ac:dyDescent="0.35">
      <c r="A18" s="47"/>
      <c r="B18" s="47"/>
      <c r="C18" s="139">
        <v>43503</v>
      </c>
      <c r="D18" s="138" t="s">
        <v>11994</v>
      </c>
      <c r="E18" s="138">
        <v>1</v>
      </c>
      <c r="F18" s="138" t="s">
        <v>12115</v>
      </c>
      <c r="G18" s="138" t="s">
        <v>12113</v>
      </c>
      <c r="H18" s="138" t="s">
        <v>2881</v>
      </c>
      <c r="I18" s="138"/>
      <c r="J18" s="138"/>
      <c r="K18" s="138">
        <v>-5</v>
      </c>
      <c r="L18" s="138"/>
      <c r="M18" s="138"/>
      <c r="N18" s="138"/>
      <c r="O18" s="138"/>
      <c r="P18" s="138">
        <v>0</v>
      </c>
      <c r="Q18" s="138">
        <v>1</v>
      </c>
      <c r="R18" s="138">
        <v>0</v>
      </c>
      <c r="S18" s="138">
        <v>0</v>
      </c>
      <c r="T18" s="138">
        <v>1</v>
      </c>
      <c r="U18" s="138">
        <v>0</v>
      </c>
      <c r="V18" s="138">
        <v>0</v>
      </c>
      <c r="W18" s="138">
        <v>0</v>
      </c>
      <c r="X18" s="138">
        <v>0</v>
      </c>
      <c r="Y18" s="138">
        <v>0</v>
      </c>
      <c r="Z18" s="138">
        <v>0</v>
      </c>
      <c r="AA18" s="138">
        <v>0</v>
      </c>
      <c r="AB18" s="138">
        <v>0</v>
      </c>
      <c r="AC18" s="138">
        <v>0</v>
      </c>
      <c r="AD18" s="138">
        <v>262300</v>
      </c>
      <c r="AE18" s="138"/>
      <c r="AF18" s="138"/>
      <c r="AG18" s="138" t="s">
        <v>12132</v>
      </c>
      <c r="AH18" s="138" t="s">
        <v>52</v>
      </c>
      <c r="AI18" s="138" t="s">
        <v>675</v>
      </c>
      <c r="AJ18" s="138">
        <v>262300</v>
      </c>
      <c r="AK18" s="138"/>
      <c r="AL18" s="138"/>
      <c r="AM18" s="138" t="s">
        <v>12132</v>
      </c>
      <c r="AN18" s="138" t="s">
        <v>52</v>
      </c>
      <c r="AO18" s="138" t="s">
        <v>675</v>
      </c>
      <c r="AP18" s="138">
        <v>262300</v>
      </c>
      <c r="AQ18" s="138" t="s">
        <v>675</v>
      </c>
      <c r="AR18" s="138"/>
      <c r="AS18" s="138"/>
      <c r="AT18" s="138" t="s">
        <v>12132</v>
      </c>
      <c r="AU18" s="138" t="s">
        <v>52</v>
      </c>
      <c r="AV18" s="138"/>
      <c r="AW18" s="138"/>
      <c r="AX18" s="138"/>
      <c r="AY18" s="138"/>
      <c r="AZ18" s="138"/>
      <c r="BA18" s="138"/>
      <c r="BB18" s="138"/>
      <c r="BC18" s="138"/>
      <c r="BD18" s="138"/>
      <c r="BE18" s="138"/>
      <c r="BF18" s="138"/>
      <c r="BG18" s="138"/>
      <c r="BH18" s="138"/>
      <c r="BI18" s="138"/>
      <c r="BJ18" s="138"/>
      <c r="BK18" s="138"/>
      <c r="BL18" s="138"/>
      <c r="BM18" s="138"/>
      <c r="BN18" s="138"/>
      <c r="BO18" s="138"/>
      <c r="BP18" s="138"/>
    </row>
    <row r="19" spans="1:68" x14ac:dyDescent="0.35">
      <c r="C19" s="139">
        <v>43503</v>
      </c>
      <c r="D19" s="138" t="s">
        <v>11994</v>
      </c>
      <c r="E19" s="138">
        <v>1</v>
      </c>
      <c r="F19" s="138" t="s">
        <v>12118</v>
      </c>
      <c r="G19" s="138" t="s">
        <v>12121</v>
      </c>
      <c r="H19" s="138" t="s">
        <v>2881</v>
      </c>
      <c r="I19" s="138"/>
      <c r="J19" s="138"/>
      <c r="K19" s="138">
        <v>-5</v>
      </c>
      <c r="L19" s="138"/>
      <c r="M19" s="138"/>
      <c r="N19" s="138"/>
      <c r="O19" s="138"/>
      <c r="P19" s="138">
        <v>0</v>
      </c>
      <c r="Q19" s="138">
        <v>1</v>
      </c>
      <c r="R19" s="138">
        <v>0</v>
      </c>
      <c r="S19" s="138">
        <v>0</v>
      </c>
      <c r="T19" s="138">
        <v>1</v>
      </c>
      <c r="U19" s="138">
        <v>0</v>
      </c>
      <c r="V19" s="138">
        <v>0</v>
      </c>
      <c r="W19" s="138">
        <v>0</v>
      </c>
      <c r="X19" s="138">
        <v>0</v>
      </c>
      <c r="Y19" s="138">
        <v>0</v>
      </c>
      <c r="Z19" s="138">
        <v>0</v>
      </c>
      <c r="AA19" s="138">
        <v>0</v>
      </c>
      <c r="AB19" s="138">
        <v>0</v>
      </c>
      <c r="AC19" s="138">
        <v>0</v>
      </c>
      <c r="AD19" s="138">
        <v>262300</v>
      </c>
      <c r="AE19" s="138"/>
      <c r="AF19" s="138"/>
      <c r="AG19" s="138" t="s">
        <v>12133</v>
      </c>
      <c r="AH19" s="138" t="s">
        <v>52</v>
      </c>
      <c r="AI19" s="138" t="s">
        <v>675</v>
      </c>
      <c r="AJ19" s="138">
        <v>262300</v>
      </c>
      <c r="AK19" s="138"/>
      <c r="AL19" s="138"/>
      <c r="AM19" s="138" t="s">
        <v>12133</v>
      </c>
      <c r="AN19" s="138" t="s">
        <v>52</v>
      </c>
      <c r="AO19" s="138" t="s">
        <v>675</v>
      </c>
      <c r="AP19" s="138">
        <v>262300</v>
      </c>
      <c r="AQ19" s="138" t="s">
        <v>675</v>
      </c>
      <c r="AR19" s="138"/>
      <c r="AS19" s="138"/>
      <c r="AT19" s="138" t="s">
        <v>12133</v>
      </c>
      <c r="AU19" s="138" t="s">
        <v>52</v>
      </c>
      <c r="AV19" s="138"/>
      <c r="AW19" s="138"/>
      <c r="AX19" s="138"/>
      <c r="AY19" s="138"/>
      <c r="AZ19" s="138"/>
      <c r="BA19" s="138"/>
      <c r="BB19" s="138"/>
      <c r="BC19" s="138"/>
      <c r="BD19" s="138"/>
      <c r="BE19" s="138"/>
      <c r="BF19" s="138"/>
      <c r="BG19" s="138"/>
      <c r="BH19" s="138"/>
      <c r="BI19" s="138"/>
      <c r="BJ19" s="138"/>
      <c r="BK19" s="138"/>
      <c r="BL19" s="138"/>
      <c r="BM19" s="138"/>
      <c r="BN19" s="138"/>
      <c r="BO19" s="138"/>
      <c r="BP19" s="138"/>
    </row>
    <row r="20" spans="1:68" s="46" customFormat="1" x14ac:dyDescent="0.35">
      <c r="A20" s="47"/>
      <c r="B20" s="47"/>
      <c r="C20" s="139">
        <v>43503</v>
      </c>
      <c r="D20" s="138" t="s">
        <v>11994</v>
      </c>
      <c r="E20" s="138">
        <v>1</v>
      </c>
      <c r="F20" s="138" t="s">
        <v>12116</v>
      </c>
      <c r="G20" s="138" t="s">
        <v>12119</v>
      </c>
      <c r="H20" s="138" t="s">
        <v>2881</v>
      </c>
      <c r="I20" s="138"/>
      <c r="J20" s="138"/>
      <c r="K20" s="138">
        <v>-1</v>
      </c>
      <c r="L20" s="138"/>
      <c r="M20" s="138"/>
      <c r="N20" s="138"/>
      <c r="O20" s="138"/>
      <c r="P20" s="138">
        <v>0</v>
      </c>
      <c r="Q20" s="138">
        <v>1</v>
      </c>
      <c r="R20" s="138">
        <v>0</v>
      </c>
      <c r="S20" s="138">
        <v>0</v>
      </c>
      <c r="T20" s="138">
        <v>1</v>
      </c>
      <c r="U20" s="138">
        <v>0</v>
      </c>
      <c r="V20" s="138">
        <v>0</v>
      </c>
      <c r="W20" s="138">
        <v>0</v>
      </c>
      <c r="X20" s="138">
        <v>0</v>
      </c>
      <c r="Y20" s="138">
        <v>0</v>
      </c>
      <c r="Z20" s="138">
        <v>0</v>
      </c>
      <c r="AA20" s="138">
        <v>0</v>
      </c>
      <c r="AB20" s="138">
        <v>0</v>
      </c>
      <c r="AC20" s="138">
        <v>0</v>
      </c>
      <c r="AD20" s="138">
        <v>262300</v>
      </c>
      <c r="AE20" s="138"/>
      <c r="AF20" s="138"/>
      <c r="AG20" s="138" t="s">
        <v>12133</v>
      </c>
      <c r="AH20" s="138" t="s">
        <v>52</v>
      </c>
      <c r="AI20" s="138" t="s">
        <v>675</v>
      </c>
      <c r="AJ20" s="138">
        <v>262300</v>
      </c>
      <c r="AK20" s="138"/>
      <c r="AL20" s="138"/>
      <c r="AM20" s="138" t="s">
        <v>12133</v>
      </c>
      <c r="AN20" s="138" t="s">
        <v>52</v>
      </c>
      <c r="AO20" s="138" t="s">
        <v>675</v>
      </c>
      <c r="AP20" s="138">
        <v>262300</v>
      </c>
      <c r="AQ20" s="138" t="s">
        <v>675</v>
      </c>
      <c r="AR20" s="138"/>
      <c r="AS20" s="138"/>
      <c r="AT20" s="138" t="s">
        <v>12133</v>
      </c>
      <c r="AU20" s="138" t="s">
        <v>52</v>
      </c>
      <c r="AV20" s="138"/>
      <c r="AW20" s="138"/>
      <c r="AX20" s="138"/>
      <c r="AY20" s="138"/>
      <c r="AZ20" s="138"/>
      <c r="BA20" s="138"/>
      <c r="BB20" s="138"/>
      <c r="BC20" s="138"/>
      <c r="BD20" s="138"/>
      <c r="BE20" s="138"/>
      <c r="BF20" s="138"/>
      <c r="BG20" s="138"/>
      <c r="BH20" s="138"/>
      <c r="BI20" s="138"/>
      <c r="BJ20" s="138"/>
      <c r="BK20" s="138"/>
      <c r="BL20" s="138"/>
      <c r="BM20" s="138"/>
      <c r="BN20" s="138"/>
      <c r="BO20" s="138"/>
      <c r="BP20" s="138"/>
    </row>
    <row r="21" spans="1:68" s="46" customFormat="1" x14ac:dyDescent="0.35">
      <c r="A21" s="47"/>
      <c r="B21" s="47"/>
      <c r="C21" s="139">
        <v>43503</v>
      </c>
      <c r="D21" s="138" t="s">
        <v>11994</v>
      </c>
      <c r="E21" s="138">
        <v>1</v>
      </c>
      <c r="F21" s="138" t="s">
        <v>11540</v>
      </c>
      <c r="G21" s="138" t="s">
        <v>11541</v>
      </c>
      <c r="H21" s="138" t="s">
        <v>2881</v>
      </c>
      <c r="I21" s="138"/>
      <c r="J21" s="138"/>
      <c r="K21" s="138">
        <v>7</v>
      </c>
      <c r="L21" s="138"/>
      <c r="M21" s="138"/>
      <c r="N21" s="138"/>
      <c r="O21" s="138"/>
      <c r="P21" s="138">
        <v>0</v>
      </c>
      <c r="Q21" s="138">
        <v>1</v>
      </c>
      <c r="R21" s="138">
        <v>1</v>
      </c>
      <c r="S21" s="138">
        <v>1</v>
      </c>
      <c r="T21" s="138">
        <v>1</v>
      </c>
      <c r="U21" s="138">
        <v>1</v>
      </c>
      <c r="V21" s="138">
        <v>0</v>
      </c>
      <c r="W21" s="138">
        <v>0</v>
      </c>
      <c r="X21" s="138">
        <v>0</v>
      </c>
      <c r="Y21" s="138">
        <v>0</v>
      </c>
      <c r="Z21" s="138">
        <v>0</v>
      </c>
      <c r="AA21" s="138">
        <v>0</v>
      </c>
      <c r="AB21" s="138">
        <v>0</v>
      </c>
      <c r="AC21" s="138">
        <v>0</v>
      </c>
      <c r="AD21" s="138">
        <v>266220</v>
      </c>
      <c r="AE21" s="138"/>
      <c r="AF21" s="138"/>
      <c r="AG21" s="138" t="s">
        <v>12131</v>
      </c>
      <c r="AH21" s="138" t="s">
        <v>52</v>
      </c>
      <c r="AI21" s="138" t="s">
        <v>12135</v>
      </c>
      <c r="AJ21" s="138">
        <v>266220</v>
      </c>
      <c r="AK21" s="138"/>
      <c r="AL21" s="138"/>
      <c r="AM21" s="138" t="s">
        <v>12131</v>
      </c>
      <c r="AN21" s="138" t="s">
        <v>52</v>
      </c>
      <c r="AO21" s="138" t="s">
        <v>12135</v>
      </c>
      <c r="AP21" s="138">
        <v>119400</v>
      </c>
      <c r="AQ21" s="138" t="s">
        <v>436</v>
      </c>
      <c r="AR21" s="138"/>
      <c r="AS21" s="138"/>
      <c r="AT21" s="138" t="s">
        <v>12131</v>
      </c>
      <c r="AU21" s="138" t="s">
        <v>52</v>
      </c>
      <c r="AV21" s="138"/>
      <c r="AW21" s="138"/>
      <c r="AX21" s="138"/>
      <c r="AY21" s="138"/>
      <c r="AZ21" s="138"/>
      <c r="BA21" s="138"/>
      <c r="BB21" s="138"/>
      <c r="BC21" s="138"/>
      <c r="BD21" s="138"/>
      <c r="BE21" s="138"/>
      <c r="BF21" s="138"/>
      <c r="BG21" s="138"/>
      <c r="BH21" s="138"/>
      <c r="BI21" s="138"/>
      <c r="BJ21" s="138"/>
      <c r="BK21" s="138"/>
      <c r="BL21" s="138"/>
      <c r="BM21" s="138"/>
      <c r="BN21" s="138"/>
      <c r="BO21" s="138"/>
      <c r="BP21" s="138"/>
    </row>
    <row r="22" spans="1:68" s="46" customFormat="1" x14ac:dyDescent="0.35">
      <c r="A22" s="47"/>
      <c r="B22" s="47"/>
      <c r="C22" s="139">
        <v>43503</v>
      </c>
      <c r="D22" s="138" t="s">
        <v>11994</v>
      </c>
      <c r="E22" s="138">
        <v>1</v>
      </c>
      <c r="F22" s="138" t="s">
        <v>12136</v>
      </c>
      <c r="G22" s="138" t="s">
        <v>12129</v>
      </c>
      <c r="H22" s="138" t="s">
        <v>2881</v>
      </c>
      <c r="I22" s="138"/>
      <c r="J22" s="138"/>
      <c r="K22" s="138">
        <v>7</v>
      </c>
      <c r="L22" s="138"/>
      <c r="M22" s="138"/>
      <c r="N22" s="138"/>
      <c r="O22" s="138"/>
      <c r="P22" s="138">
        <v>0</v>
      </c>
      <c r="Q22" s="138">
        <v>1</v>
      </c>
      <c r="R22" s="138">
        <v>1</v>
      </c>
      <c r="S22" s="138">
        <v>1</v>
      </c>
      <c r="T22" s="138">
        <v>1</v>
      </c>
      <c r="U22" s="138">
        <v>1</v>
      </c>
      <c r="V22" s="138">
        <v>0</v>
      </c>
      <c r="W22" s="138">
        <v>0</v>
      </c>
      <c r="X22" s="138">
        <v>0</v>
      </c>
      <c r="Y22" s="138">
        <v>0</v>
      </c>
      <c r="Z22" s="138">
        <v>0</v>
      </c>
      <c r="AA22" s="138">
        <v>0</v>
      </c>
      <c r="AB22" s="138">
        <v>0</v>
      </c>
      <c r="AC22" s="138">
        <v>0</v>
      </c>
      <c r="AD22" s="138">
        <v>266220</v>
      </c>
      <c r="AE22" s="138"/>
      <c r="AF22" s="138"/>
      <c r="AG22" s="138" t="s">
        <v>12128</v>
      </c>
      <c r="AH22" s="138" t="s">
        <v>52</v>
      </c>
      <c r="AI22" s="138" t="s">
        <v>12135</v>
      </c>
      <c r="AJ22" s="138">
        <v>266220</v>
      </c>
      <c r="AK22" s="138"/>
      <c r="AL22" s="138"/>
      <c r="AM22" s="138" t="s">
        <v>12128</v>
      </c>
      <c r="AN22" s="138" t="s">
        <v>52</v>
      </c>
      <c r="AO22" s="138" t="s">
        <v>12135</v>
      </c>
      <c r="AP22" s="138">
        <v>119400</v>
      </c>
      <c r="AQ22" s="138" t="s">
        <v>436</v>
      </c>
      <c r="AR22" s="138"/>
      <c r="AS22" s="138"/>
      <c r="AT22" s="138" t="s">
        <v>12128</v>
      </c>
      <c r="AU22" s="138" t="s">
        <v>52</v>
      </c>
      <c r="AV22" s="138"/>
      <c r="AW22" s="138"/>
      <c r="AX22" s="138"/>
      <c r="AY22" s="138"/>
      <c r="AZ22" s="138"/>
      <c r="BA22" s="138"/>
      <c r="BB22" s="138"/>
      <c r="BC22" s="138"/>
      <c r="BD22" s="138"/>
      <c r="BE22" s="138"/>
      <c r="BF22" s="138"/>
      <c r="BG22" s="138"/>
      <c r="BH22" s="138"/>
      <c r="BI22" s="138"/>
      <c r="BJ22" s="138"/>
      <c r="BK22" s="138"/>
      <c r="BL22" s="138"/>
      <c r="BM22" s="138"/>
      <c r="BN22" s="138"/>
      <c r="BO22" s="138"/>
      <c r="BP22" s="138"/>
    </row>
    <row r="23" spans="1:68" s="46" customFormat="1" x14ac:dyDescent="0.35">
      <c r="A23" s="47"/>
      <c r="B23" s="47"/>
      <c r="C23" s="139">
        <v>43503</v>
      </c>
      <c r="D23" s="138" t="s">
        <v>11994</v>
      </c>
      <c r="E23" s="138">
        <v>1</v>
      </c>
      <c r="F23" s="138" t="s">
        <v>12117</v>
      </c>
      <c r="G23" s="138" t="s">
        <v>12120</v>
      </c>
      <c r="H23" s="138" t="s">
        <v>2881</v>
      </c>
      <c r="I23" s="138"/>
      <c r="J23" s="138"/>
      <c r="K23" s="138">
        <v>-3</v>
      </c>
      <c r="L23" s="138"/>
      <c r="M23" s="138"/>
      <c r="N23" s="138"/>
      <c r="O23" s="138"/>
      <c r="P23" s="138">
        <v>0</v>
      </c>
      <c r="Q23" s="138">
        <v>1</v>
      </c>
      <c r="R23" s="138">
        <v>0</v>
      </c>
      <c r="S23" s="138">
        <v>0</v>
      </c>
      <c r="T23" s="138">
        <v>1</v>
      </c>
      <c r="U23" s="138">
        <v>0</v>
      </c>
      <c r="V23" s="138">
        <v>0</v>
      </c>
      <c r="W23" s="138">
        <v>0</v>
      </c>
      <c r="X23" s="138">
        <v>0</v>
      </c>
      <c r="Y23" s="138">
        <v>0</v>
      </c>
      <c r="Z23" s="138">
        <v>0</v>
      </c>
      <c r="AA23" s="138">
        <v>0</v>
      </c>
      <c r="AB23" s="138">
        <v>0</v>
      </c>
      <c r="AC23" s="138">
        <v>0</v>
      </c>
      <c r="AD23" s="138">
        <v>262300</v>
      </c>
      <c r="AE23" s="138"/>
      <c r="AF23" s="138"/>
      <c r="AG23" s="138" t="s">
        <v>12133</v>
      </c>
      <c r="AH23" s="138" t="s">
        <v>52</v>
      </c>
      <c r="AI23" s="138" t="s">
        <v>675</v>
      </c>
      <c r="AJ23" s="138">
        <v>262300</v>
      </c>
      <c r="AK23" s="138"/>
      <c r="AL23" s="138"/>
      <c r="AM23" s="138" t="s">
        <v>12133</v>
      </c>
      <c r="AN23" s="138" t="s">
        <v>52</v>
      </c>
      <c r="AO23" s="138" t="s">
        <v>675</v>
      </c>
      <c r="AP23" s="138">
        <v>262300</v>
      </c>
      <c r="AQ23" s="138" t="s">
        <v>675</v>
      </c>
      <c r="AR23" s="138"/>
      <c r="AS23" s="138"/>
      <c r="AT23" s="138" t="s">
        <v>12133</v>
      </c>
      <c r="AU23" s="138" t="s">
        <v>52</v>
      </c>
      <c r="AV23" s="138"/>
      <c r="AW23" s="138"/>
      <c r="AX23" s="138"/>
      <c r="AY23" s="138"/>
      <c r="AZ23" s="138"/>
      <c r="BA23" s="138"/>
      <c r="BB23" s="138"/>
      <c r="BC23" s="138"/>
      <c r="BD23" s="138"/>
      <c r="BE23" s="138"/>
      <c r="BF23" s="138"/>
      <c r="BG23" s="138"/>
      <c r="BH23" s="138"/>
      <c r="BI23" s="138"/>
      <c r="BJ23" s="138"/>
      <c r="BK23" s="138"/>
      <c r="BL23" s="138"/>
      <c r="BM23" s="138"/>
      <c r="BN23" s="138"/>
      <c r="BO23" s="138"/>
      <c r="BP23" s="138"/>
    </row>
    <row r="24" spans="1:68" s="46" customFormat="1" x14ac:dyDescent="0.35">
      <c r="A24" s="47"/>
      <c r="B24" s="47"/>
      <c r="C24" s="139">
        <v>43503</v>
      </c>
      <c r="D24" s="138" t="s">
        <v>11994</v>
      </c>
      <c r="E24" s="138">
        <v>1</v>
      </c>
      <c r="F24" s="138" t="s">
        <v>12114</v>
      </c>
      <c r="G24" s="138" t="s">
        <v>12112</v>
      </c>
      <c r="H24" s="138" t="s">
        <v>2881</v>
      </c>
      <c r="I24" s="138"/>
      <c r="J24" s="138"/>
      <c r="K24" s="138">
        <v>-3</v>
      </c>
      <c r="L24" s="138"/>
      <c r="M24" s="138"/>
      <c r="N24" s="138"/>
      <c r="O24" s="138"/>
      <c r="P24" s="138">
        <v>0</v>
      </c>
      <c r="Q24" s="138">
        <v>1</v>
      </c>
      <c r="R24" s="138">
        <v>0</v>
      </c>
      <c r="S24" s="138">
        <v>0</v>
      </c>
      <c r="T24" s="138">
        <v>1</v>
      </c>
      <c r="U24" s="138">
        <v>0</v>
      </c>
      <c r="V24" s="138">
        <v>0</v>
      </c>
      <c r="W24" s="138">
        <v>0</v>
      </c>
      <c r="X24" s="138">
        <v>0</v>
      </c>
      <c r="Y24" s="138">
        <v>0</v>
      </c>
      <c r="Z24" s="138">
        <v>0</v>
      </c>
      <c r="AA24" s="138">
        <v>0</v>
      </c>
      <c r="AB24" s="138">
        <v>0</v>
      </c>
      <c r="AC24" s="138">
        <v>0</v>
      </c>
      <c r="AD24" s="138">
        <v>262300</v>
      </c>
      <c r="AE24" s="138"/>
      <c r="AF24" s="138"/>
      <c r="AG24" s="138" t="s">
        <v>12132</v>
      </c>
      <c r="AH24" s="138" t="s">
        <v>52</v>
      </c>
      <c r="AI24" s="138" t="s">
        <v>675</v>
      </c>
      <c r="AJ24" s="138">
        <v>262300</v>
      </c>
      <c r="AK24" s="138"/>
      <c r="AL24" s="138"/>
      <c r="AM24" s="138" t="s">
        <v>12132</v>
      </c>
      <c r="AN24" s="138" t="s">
        <v>52</v>
      </c>
      <c r="AO24" s="138" t="s">
        <v>675</v>
      </c>
      <c r="AP24" s="138">
        <v>262300</v>
      </c>
      <c r="AQ24" s="138" t="s">
        <v>675</v>
      </c>
      <c r="AR24" s="138"/>
      <c r="AS24" s="138"/>
      <c r="AT24" s="138" t="s">
        <v>12132</v>
      </c>
      <c r="AU24" s="138" t="s">
        <v>52</v>
      </c>
      <c r="AV24" s="138"/>
      <c r="AW24" s="138"/>
      <c r="AX24" s="138"/>
      <c r="AY24" s="138"/>
      <c r="AZ24" s="138"/>
      <c r="BA24" s="138"/>
      <c r="BB24" s="138"/>
      <c r="BC24" s="138"/>
      <c r="BD24" s="138"/>
      <c r="BE24" s="138"/>
      <c r="BF24" s="138"/>
      <c r="BG24" s="138"/>
      <c r="BH24" s="138"/>
      <c r="BI24" s="138"/>
      <c r="BJ24" s="138"/>
      <c r="BK24" s="138"/>
      <c r="BL24" s="138"/>
      <c r="BM24" s="138"/>
      <c r="BN24" s="138"/>
      <c r="BO24" s="138"/>
      <c r="BP24" s="138"/>
    </row>
    <row r="25" spans="1:68" s="138" customFormat="1" x14ac:dyDescent="0.35">
      <c r="A25" s="139"/>
      <c r="B25" s="139"/>
      <c r="C25" s="139">
        <v>43503</v>
      </c>
      <c r="D25" s="138" t="s">
        <v>11994</v>
      </c>
      <c r="E25" s="138">
        <v>1</v>
      </c>
      <c r="F25" s="138" t="s">
        <v>11694</v>
      </c>
      <c r="G25" s="138" t="s">
        <v>11698</v>
      </c>
      <c r="H25" s="138" t="s">
        <v>2881</v>
      </c>
      <c r="K25" s="138">
        <v>0</v>
      </c>
      <c r="P25" s="138">
        <v>0</v>
      </c>
      <c r="Q25" s="138">
        <v>1</v>
      </c>
      <c r="R25" s="138">
        <v>1</v>
      </c>
      <c r="S25" s="138">
        <v>1</v>
      </c>
      <c r="T25" s="138">
        <v>1</v>
      </c>
      <c r="U25" s="138">
        <v>1</v>
      </c>
      <c r="V25" s="138">
        <v>0</v>
      </c>
      <c r="W25" s="138">
        <v>0</v>
      </c>
      <c r="X25" s="138">
        <v>0</v>
      </c>
      <c r="Y25" s="138">
        <v>0</v>
      </c>
      <c r="Z25" s="138">
        <v>0</v>
      </c>
      <c r="AA25" s="138">
        <v>0</v>
      </c>
      <c r="AB25" s="138">
        <v>0</v>
      </c>
      <c r="AC25" s="138">
        <v>0</v>
      </c>
      <c r="AD25" s="138">
        <v>266220</v>
      </c>
      <c r="AG25" s="138" t="s">
        <v>12130</v>
      </c>
      <c r="AH25" s="138" t="s">
        <v>52</v>
      </c>
      <c r="AI25" s="138" t="s">
        <v>12135</v>
      </c>
      <c r="AJ25" s="138">
        <v>266220</v>
      </c>
      <c r="AM25" s="138" t="s">
        <v>12130</v>
      </c>
      <c r="AN25" s="138" t="s">
        <v>52</v>
      </c>
      <c r="AO25" s="138" t="s">
        <v>12135</v>
      </c>
      <c r="AP25" s="138">
        <v>119400</v>
      </c>
      <c r="AQ25" s="138" t="s">
        <v>436</v>
      </c>
      <c r="AT25" s="138" t="s">
        <v>12130</v>
      </c>
      <c r="AU25" s="138" t="s">
        <v>52</v>
      </c>
    </row>
    <row r="26" spans="1:68" s="46" customFormat="1" x14ac:dyDescent="0.35">
      <c r="A26" s="47"/>
      <c r="B26" s="47"/>
      <c r="C26" s="139">
        <v>43503</v>
      </c>
      <c r="D26" s="138" t="s">
        <v>11994</v>
      </c>
      <c r="E26" s="138">
        <v>1</v>
      </c>
      <c r="F26" s="138" t="s">
        <v>11696</v>
      </c>
      <c r="G26" s="138" t="s">
        <v>11697</v>
      </c>
      <c r="H26" s="138" t="s">
        <v>2881</v>
      </c>
      <c r="I26" s="138"/>
      <c r="J26" s="138"/>
      <c r="K26" s="138">
        <v>0</v>
      </c>
      <c r="L26" s="138"/>
      <c r="M26" s="138"/>
      <c r="N26" s="138"/>
      <c r="O26" s="138"/>
      <c r="P26" s="138">
        <v>0</v>
      </c>
      <c r="Q26" s="138">
        <v>1</v>
      </c>
      <c r="R26" s="138">
        <v>1</v>
      </c>
      <c r="S26" s="138">
        <v>1</v>
      </c>
      <c r="T26" s="138">
        <v>1</v>
      </c>
      <c r="U26" s="138">
        <v>1</v>
      </c>
      <c r="V26" s="138">
        <v>0</v>
      </c>
      <c r="W26" s="138">
        <v>0</v>
      </c>
      <c r="X26" s="138">
        <v>0</v>
      </c>
      <c r="Y26" s="138">
        <v>0</v>
      </c>
      <c r="Z26" s="138">
        <v>0</v>
      </c>
      <c r="AA26" s="138">
        <v>0</v>
      </c>
      <c r="AB26" s="138">
        <v>0</v>
      </c>
      <c r="AC26" s="138">
        <v>0</v>
      </c>
      <c r="AD26" s="138">
        <v>266220</v>
      </c>
      <c r="AE26" s="138"/>
      <c r="AF26" s="138"/>
      <c r="AG26" s="138" t="s">
        <v>12126</v>
      </c>
      <c r="AH26" s="138" t="s">
        <v>52</v>
      </c>
      <c r="AI26" s="138" t="s">
        <v>12135</v>
      </c>
      <c r="AJ26" s="138">
        <v>266220</v>
      </c>
      <c r="AK26" s="138"/>
      <c r="AL26" s="138"/>
      <c r="AM26" s="138" t="s">
        <v>12126</v>
      </c>
      <c r="AN26" s="138" t="s">
        <v>52</v>
      </c>
      <c r="AO26" s="138" t="s">
        <v>12135</v>
      </c>
      <c r="AP26" s="138">
        <v>119400</v>
      </c>
      <c r="AQ26" s="138" t="s">
        <v>436</v>
      </c>
      <c r="AR26" s="138"/>
      <c r="AS26" s="138"/>
      <c r="AT26" s="138" t="s">
        <v>12126</v>
      </c>
      <c r="AU26" s="138" t="s">
        <v>52</v>
      </c>
      <c r="AV26" s="138"/>
      <c r="AW26" s="138"/>
      <c r="AX26" s="138"/>
      <c r="AY26" s="138"/>
      <c r="AZ26" s="138"/>
      <c r="BA26" s="138"/>
      <c r="BB26" s="138"/>
      <c r="BC26" s="138"/>
      <c r="BD26" s="138"/>
      <c r="BE26" s="138"/>
      <c r="BF26" s="138"/>
      <c r="BG26" s="138"/>
      <c r="BH26" s="138"/>
      <c r="BI26" s="138"/>
      <c r="BJ26" s="138"/>
      <c r="BK26" s="138"/>
      <c r="BL26" s="138"/>
      <c r="BM26" s="138"/>
      <c r="BN26" s="138"/>
      <c r="BO26" s="138"/>
      <c r="BP26" s="138"/>
    </row>
    <row r="27" spans="1:68" s="46" customFormat="1" x14ac:dyDescent="0.35">
      <c r="A27" s="47"/>
      <c r="B27" s="47"/>
      <c r="C27" s="47">
        <v>43479</v>
      </c>
      <c r="D27" s="46" t="s">
        <v>11492</v>
      </c>
      <c r="E27" s="138">
        <v>1</v>
      </c>
      <c r="F27" s="138" t="s">
        <v>12110</v>
      </c>
      <c r="G27" s="138" t="s">
        <v>12111</v>
      </c>
      <c r="H27" s="138" t="s">
        <v>2881</v>
      </c>
      <c r="I27" s="138"/>
      <c r="J27" s="138"/>
      <c r="K27" s="138">
        <v>-1</v>
      </c>
      <c r="L27" s="138"/>
      <c r="M27" s="138"/>
      <c r="N27" s="138"/>
      <c r="O27" s="138"/>
      <c r="P27" s="138">
        <v>0</v>
      </c>
      <c r="Q27" s="138">
        <v>1</v>
      </c>
      <c r="R27" s="138">
        <v>0</v>
      </c>
      <c r="S27" s="138">
        <v>0</v>
      </c>
      <c r="T27" s="138">
        <v>1</v>
      </c>
      <c r="U27" s="138">
        <v>0</v>
      </c>
      <c r="V27" s="138">
        <v>0</v>
      </c>
      <c r="W27" s="138">
        <v>0</v>
      </c>
      <c r="X27" s="138">
        <v>0</v>
      </c>
      <c r="Y27" s="138">
        <v>0</v>
      </c>
      <c r="Z27" s="138">
        <v>0</v>
      </c>
      <c r="AA27" s="138">
        <v>0</v>
      </c>
      <c r="AB27" s="138">
        <v>0</v>
      </c>
      <c r="AC27" s="138">
        <v>0</v>
      </c>
      <c r="AD27" s="138">
        <v>262300</v>
      </c>
      <c r="AE27" s="138"/>
      <c r="AF27" s="138"/>
      <c r="AG27" s="138" t="s">
        <v>12132</v>
      </c>
      <c r="AH27" s="138" t="s">
        <v>52</v>
      </c>
      <c r="AI27" s="138" t="s">
        <v>675</v>
      </c>
      <c r="AJ27" s="138">
        <v>262300</v>
      </c>
      <c r="AK27" s="138"/>
      <c r="AL27" s="138"/>
      <c r="AM27" s="138" t="s">
        <v>12132</v>
      </c>
      <c r="AN27" s="138" t="s">
        <v>52</v>
      </c>
      <c r="AO27" s="138" t="s">
        <v>675</v>
      </c>
      <c r="AP27" s="138">
        <v>262300</v>
      </c>
      <c r="AQ27" s="138" t="s">
        <v>675</v>
      </c>
      <c r="AR27" s="138"/>
      <c r="AS27" s="138"/>
      <c r="AT27" s="138" t="s">
        <v>12132</v>
      </c>
      <c r="AU27" s="138" t="s">
        <v>52</v>
      </c>
      <c r="AV27" s="138"/>
      <c r="AW27" s="138"/>
      <c r="AX27" s="138"/>
      <c r="AY27" s="138"/>
      <c r="AZ27" s="138"/>
      <c r="BA27" s="138"/>
      <c r="BB27" s="138"/>
      <c r="BC27" s="138"/>
      <c r="BD27" s="138"/>
      <c r="BE27" s="138"/>
      <c r="BF27" s="138"/>
      <c r="BG27" s="138"/>
      <c r="BH27" s="138"/>
      <c r="BI27" s="138"/>
      <c r="BJ27" s="138"/>
      <c r="BK27" s="138"/>
      <c r="BL27" s="138"/>
      <c r="BM27" s="138"/>
      <c r="BN27" s="138"/>
      <c r="BO27" s="138"/>
      <c r="BP27" s="138"/>
    </row>
    <row r="28" spans="1:68" s="46" customFormat="1" x14ac:dyDescent="0.35">
      <c r="A28" s="47"/>
      <c r="B28" s="47"/>
      <c r="C28" s="47">
        <v>43479</v>
      </c>
      <c r="D28" s="46" t="s">
        <v>11492</v>
      </c>
      <c r="E28" s="138">
        <v>1</v>
      </c>
      <c r="F28" s="138" t="s">
        <v>12115</v>
      </c>
      <c r="G28" s="138" t="s">
        <v>12113</v>
      </c>
      <c r="H28" s="138" t="s">
        <v>2881</v>
      </c>
      <c r="I28" s="138"/>
      <c r="J28" s="138"/>
      <c r="K28" s="138">
        <v>-5</v>
      </c>
      <c r="L28" s="138"/>
      <c r="M28" s="138"/>
      <c r="N28" s="138"/>
      <c r="O28" s="138"/>
      <c r="P28" s="138">
        <v>0</v>
      </c>
      <c r="Q28" s="138">
        <v>1</v>
      </c>
      <c r="R28" s="138">
        <v>0</v>
      </c>
      <c r="S28" s="138">
        <v>0</v>
      </c>
      <c r="T28" s="138">
        <v>1</v>
      </c>
      <c r="U28" s="138">
        <v>0</v>
      </c>
      <c r="V28" s="138">
        <v>0</v>
      </c>
      <c r="W28" s="138">
        <v>0</v>
      </c>
      <c r="X28" s="138">
        <v>0</v>
      </c>
      <c r="Y28" s="138">
        <v>0</v>
      </c>
      <c r="Z28" s="138">
        <v>0</v>
      </c>
      <c r="AA28" s="138">
        <v>0</v>
      </c>
      <c r="AB28" s="138">
        <v>0</v>
      </c>
      <c r="AC28" s="138">
        <v>0</v>
      </c>
      <c r="AD28" s="138">
        <v>262300</v>
      </c>
      <c r="AE28" s="138"/>
      <c r="AF28" s="138"/>
      <c r="AG28" s="138" t="s">
        <v>12132</v>
      </c>
      <c r="AH28" s="138" t="s">
        <v>52</v>
      </c>
      <c r="AI28" s="138" t="s">
        <v>675</v>
      </c>
      <c r="AJ28" s="138">
        <v>262300</v>
      </c>
      <c r="AK28" s="138"/>
      <c r="AL28" s="138"/>
      <c r="AM28" s="138" t="s">
        <v>12132</v>
      </c>
      <c r="AN28" s="138" t="s">
        <v>52</v>
      </c>
      <c r="AO28" s="138" t="s">
        <v>675</v>
      </c>
      <c r="AP28" s="138">
        <v>262300</v>
      </c>
      <c r="AQ28" s="138" t="s">
        <v>675</v>
      </c>
      <c r="AR28" s="138"/>
      <c r="AS28" s="138"/>
      <c r="AT28" s="138" t="s">
        <v>12132</v>
      </c>
      <c r="AU28" s="138" t="s">
        <v>52</v>
      </c>
      <c r="AV28" s="138"/>
      <c r="AW28" s="138"/>
      <c r="AX28" s="138"/>
      <c r="AY28" s="138"/>
      <c r="AZ28" s="138"/>
      <c r="BA28" s="138"/>
      <c r="BB28" s="138"/>
      <c r="BC28" s="138"/>
      <c r="BD28" s="138"/>
      <c r="BE28" s="138"/>
      <c r="BF28" s="138"/>
      <c r="BG28" s="138"/>
      <c r="BH28" s="138"/>
      <c r="BI28" s="138"/>
      <c r="BJ28" s="138"/>
      <c r="BK28" s="138"/>
      <c r="BL28" s="138"/>
      <c r="BM28" s="138"/>
      <c r="BN28" s="138"/>
      <c r="BO28" s="138"/>
      <c r="BP28" s="138"/>
    </row>
    <row r="29" spans="1:68" s="46" customFormat="1" x14ac:dyDescent="0.35">
      <c r="A29" s="47"/>
      <c r="B29" s="47"/>
      <c r="C29" s="47">
        <v>43479</v>
      </c>
      <c r="D29" s="46" t="s">
        <v>11492</v>
      </c>
      <c r="E29" s="138">
        <v>1</v>
      </c>
      <c r="F29" s="138" t="s">
        <v>12118</v>
      </c>
      <c r="G29" s="138" t="s">
        <v>12121</v>
      </c>
      <c r="H29" s="138" t="s">
        <v>2881</v>
      </c>
      <c r="I29" s="138"/>
      <c r="J29" s="138"/>
      <c r="K29" s="138">
        <v>-5</v>
      </c>
      <c r="L29" s="138"/>
      <c r="M29" s="138"/>
      <c r="N29" s="138"/>
      <c r="O29" s="138"/>
      <c r="P29" s="138">
        <v>0</v>
      </c>
      <c r="Q29" s="138">
        <v>1</v>
      </c>
      <c r="R29" s="138">
        <v>0</v>
      </c>
      <c r="S29" s="138">
        <v>0</v>
      </c>
      <c r="T29" s="138">
        <v>1</v>
      </c>
      <c r="U29" s="138">
        <v>0</v>
      </c>
      <c r="V29" s="138">
        <v>0</v>
      </c>
      <c r="W29" s="138">
        <v>0</v>
      </c>
      <c r="X29" s="138">
        <v>0</v>
      </c>
      <c r="Y29" s="138">
        <v>0</v>
      </c>
      <c r="Z29" s="138">
        <v>0</v>
      </c>
      <c r="AA29" s="138">
        <v>0</v>
      </c>
      <c r="AB29" s="138">
        <v>0</v>
      </c>
      <c r="AC29" s="138">
        <v>0</v>
      </c>
      <c r="AD29" s="138">
        <v>262300</v>
      </c>
      <c r="AE29" s="138"/>
      <c r="AF29" s="138"/>
      <c r="AG29" s="138" t="s">
        <v>12133</v>
      </c>
      <c r="AH29" s="138" t="s">
        <v>52</v>
      </c>
      <c r="AI29" s="138" t="s">
        <v>675</v>
      </c>
      <c r="AJ29" s="138">
        <v>262300</v>
      </c>
      <c r="AK29" s="138"/>
      <c r="AL29" s="138"/>
      <c r="AM29" s="138" t="s">
        <v>12133</v>
      </c>
      <c r="AN29" s="138" t="s">
        <v>52</v>
      </c>
      <c r="AO29" s="138" t="s">
        <v>675</v>
      </c>
      <c r="AP29" s="138">
        <v>262300</v>
      </c>
      <c r="AQ29" s="138" t="s">
        <v>675</v>
      </c>
      <c r="AR29" s="138"/>
      <c r="AS29" s="138"/>
      <c r="AT29" s="138" t="s">
        <v>12133</v>
      </c>
      <c r="AU29" s="138" t="s">
        <v>52</v>
      </c>
      <c r="AV29" s="138"/>
      <c r="AW29" s="138"/>
      <c r="AX29" s="138"/>
      <c r="AY29" s="138"/>
      <c r="AZ29" s="138"/>
      <c r="BA29" s="138"/>
      <c r="BB29" s="138"/>
      <c r="BC29" s="138"/>
      <c r="BD29" s="138"/>
      <c r="BE29" s="138"/>
      <c r="BF29" s="138"/>
      <c r="BG29" s="138"/>
      <c r="BH29" s="138"/>
      <c r="BI29" s="138"/>
      <c r="BJ29" s="138"/>
      <c r="BK29" s="138"/>
      <c r="BL29" s="138"/>
      <c r="BM29" s="138"/>
      <c r="BN29" s="138"/>
      <c r="BO29" s="138"/>
      <c r="BP29" s="138"/>
    </row>
    <row r="30" spans="1:68" s="138" customFormat="1" x14ac:dyDescent="0.35">
      <c r="A30" s="139"/>
      <c r="B30" s="139"/>
      <c r="C30" s="139">
        <v>43479</v>
      </c>
      <c r="D30" s="138" t="s">
        <v>11492</v>
      </c>
      <c r="E30" s="138">
        <v>1</v>
      </c>
      <c r="F30" s="138" t="s">
        <v>12116</v>
      </c>
      <c r="G30" s="138" t="s">
        <v>12119</v>
      </c>
      <c r="H30" s="138" t="s">
        <v>2881</v>
      </c>
      <c r="K30" s="138">
        <v>-1</v>
      </c>
      <c r="P30" s="138">
        <v>0</v>
      </c>
      <c r="Q30" s="138">
        <v>1</v>
      </c>
      <c r="R30" s="138">
        <v>0</v>
      </c>
      <c r="S30" s="138">
        <v>0</v>
      </c>
      <c r="T30" s="138">
        <v>1</v>
      </c>
      <c r="U30" s="138">
        <v>0</v>
      </c>
      <c r="V30" s="138">
        <v>0</v>
      </c>
      <c r="W30" s="138">
        <v>0</v>
      </c>
      <c r="X30" s="138">
        <v>0</v>
      </c>
      <c r="Y30" s="138">
        <v>0</v>
      </c>
      <c r="Z30" s="138">
        <v>0</v>
      </c>
      <c r="AA30" s="138">
        <v>0</v>
      </c>
      <c r="AB30" s="138">
        <v>0</v>
      </c>
      <c r="AC30" s="138">
        <v>0</v>
      </c>
      <c r="AD30" s="138">
        <v>262300</v>
      </c>
      <c r="AG30" s="138" t="s">
        <v>12133</v>
      </c>
      <c r="AH30" s="138" t="s">
        <v>52</v>
      </c>
      <c r="AI30" s="138" t="s">
        <v>675</v>
      </c>
      <c r="AJ30" s="138">
        <v>262300</v>
      </c>
      <c r="AM30" s="138" t="s">
        <v>12133</v>
      </c>
      <c r="AN30" s="138" t="s">
        <v>52</v>
      </c>
      <c r="AO30" s="138" t="s">
        <v>675</v>
      </c>
      <c r="AP30" s="138">
        <v>262300</v>
      </c>
      <c r="AQ30" s="138" t="s">
        <v>675</v>
      </c>
      <c r="AT30" s="138" t="s">
        <v>12133</v>
      </c>
      <c r="AU30" s="138" t="s">
        <v>52</v>
      </c>
    </row>
    <row r="31" spans="1:68" s="138" customFormat="1" x14ac:dyDescent="0.35">
      <c r="A31" s="139"/>
      <c r="B31" s="139"/>
      <c r="C31" s="139">
        <v>43479</v>
      </c>
      <c r="D31" s="138" t="s">
        <v>11492</v>
      </c>
      <c r="E31" s="138">
        <v>1</v>
      </c>
      <c r="F31" s="138" t="s">
        <v>11540</v>
      </c>
      <c r="G31" s="138" t="s">
        <v>11541</v>
      </c>
      <c r="H31" s="138" t="s">
        <v>2881</v>
      </c>
      <c r="K31" s="138">
        <v>7</v>
      </c>
      <c r="P31" s="138">
        <v>0</v>
      </c>
      <c r="Q31" s="138">
        <v>1</v>
      </c>
      <c r="R31" s="138">
        <v>1</v>
      </c>
      <c r="S31" s="138">
        <v>1</v>
      </c>
      <c r="T31" s="138">
        <v>1</v>
      </c>
      <c r="U31" s="138">
        <v>1</v>
      </c>
      <c r="V31" s="138">
        <v>0</v>
      </c>
      <c r="W31" s="138">
        <v>0</v>
      </c>
      <c r="X31" s="138">
        <v>0</v>
      </c>
      <c r="Y31" s="138">
        <v>0</v>
      </c>
      <c r="Z31" s="138">
        <v>0</v>
      </c>
      <c r="AA31" s="138">
        <v>0</v>
      </c>
      <c r="AB31" s="138">
        <v>0</v>
      </c>
      <c r="AC31" s="138">
        <v>0</v>
      </c>
      <c r="AD31" s="138">
        <v>266220</v>
      </c>
      <c r="AG31" s="138" t="s">
        <v>12131</v>
      </c>
      <c r="AH31" s="138" t="s">
        <v>52</v>
      </c>
      <c r="AI31" s="138" t="s">
        <v>12135</v>
      </c>
      <c r="AJ31" s="138">
        <v>266220</v>
      </c>
      <c r="AM31" s="138" t="s">
        <v>12131</v>
      </c>
      <c r="AN31" s="138" t="s">
        <v>52</v>
      </c>
      <c r="AO31" s="138" t="s">
        <v>12135</v>
      </c>
      <c r="AP31" s="138">
        <v>119400</v>
      </c>
      <c r="AQ31" s="138" t="s">
        <v>436</v>
      </c>
      <c r="AT31" s="138" t="s">
        <v>12131</v>
      </c>
      <c r="AU31" s="138" t="s">
        <v>52</v>
      </c>
    </row>
    <row r="32" spans="1:68" s="138" customFormat="1" x14ac:dyDescent="0.35">
      <c r="A32" s="139"/>
      <c r="B32" s="139"/>
      <c r="C32" s="139">
        <v>43479</v>
      </c>
      <c r="D32" s="138" t="s">
        <v>11492</v>
      </c>
      <c r="E32" s="138">
        <v>1</v>
      </c>
      <c r="F32" s="138" t="s">
        <v>12136</v>
      </c>
      <c r="G32" s="138" t="s">
        <v>12129</v>
      </c>
      <c r="H32" s="138" t="s">
        <v>2881</v>
      </c>
      <c r="K32" s="138">
        <v>7</v>
      </c>
      <c r="P32" s="138">
        <v>0</v>
      </c>
      <c r="Q32" s="138">
        <v>1</v>
      </c>
      <c r="R32" s="138">
        <v>1</v>
      </c>
      <c r="S32" s="138">
        <v>1</v>
      </c>
      <c r="T32" s="138">
        <v>1</v>
      </c>
      <c r="U32" s="138">
        <v>1</v>
      </c>
      <c r="V32" s="138">
        <v>0</v>
      </c>
      <c r="W32" s="138">
        <v>0</v>
      </c>
      <c r="X32" s="138">
        <v>0</v>
      </c>
      <c r="Y32" s="138">
        <v>0</v>
      </c>
      <c r="Z32" s="138">
        <v>0</v>
      </c>
      <c r="AA32" s="138">
        <v>0</v>
      </c>
      <c r="AB32" s="138">
        <v>0</v>
      </c>
      <c r="AC32" s="138">
        <v>0</v>
      </c>
      <c r="AD32" s="138">
        <v>266220</v>
      </c>
      <c r="AG32" s="138" t="s">
        <v>12128</v>
      </c>
      <c r="AH32" s="138" t="s">
        <v>52</v>
      </c>
      <c r="AI32" s="138" t="s">
        <v>12135</v>
      </c>
      <c r="AJ32" s="138">
        <v>266220</v>
      </c>
      <c r="AM32" s="138" t="s">
        <v>12128</v>
      </c>
      <c r="AN32" s="138" t="s">
        <v>52</v>
      </c>
      <c r="AO32" s="138" t="s">
        <v>12135</v>
      </c>
      <c r="AP32" s="138">
        <v>119400</v>
      </c>
      <c r="AQ32" s="138" t="s">
        <v>436</v>
      </c>
      <c r="AT32" s="138" t="s">
        <v>12128</v>
      </c>
      <c r="AU32" s="138" t="s">
        <v>52</v>
      </c>
    </row>
    <row r="33" spans="1:47" s="138" customFormat="1" x14ac:dyDescent="0.35">
      <c r="A33" s="139"/>
      <c r="B33" s="139"/>
      <c r="C33" s="139">
        <v>43479</v>
      </c>
      <c r="D33" s="138" t="s">
        <v>11492</v>
      </c>
      <c r="E33" s="138">
        <v>1</v>
      </c>
      <c r="F33" s="138" t="s">
        <v>12117</v>
      </c>
      <c r="G33" s="138" t="s">
        <v>12120</v>
      </c>
      <c r="H33" s="138" t="s">
        <v>2881</v>
      </c>
      <c r="K33" s="138">
        <v>-3</v>
      </c>
      <c r="P33" s="138">
        <v>0</v>
      </c>
      <c r="Q33" s="138">
        <v>1</v>
      </c>
      <c r="R33" s="138">
        <v>0</v>
      </c>
      <c r="S33" s="138">
        <v>0</v>
      </c>
      <c r="T33" s="138">
        <v>1</v>
      </c>
      <c r="U33" s="138">
        <v>0</v>
      </c>
      <c r="V33" s="138">
        <v>0</v>
      </c>
      <c r="W33" s="138">
        <v>0</v>
      </c>
      <c r="X33" s="138">
        <v>0</v>
      </c>
      <c r="Y33" s="138">
        <v>0</v>
      </c>
      <c r="Z33" s="138">
        <v>0</v>
      </c>
      <c r="AA33" s="138">
        <v>0</v>
      </c>
      <c r="AB33" s="138">
        <v>0</v>
      </c>
      <c r="AC33" s="138">
        <v>0</v>
      </c>
      <c r="AD33" s="138">
        <v>262300</v>
      </c>
      <c r="AG33" s="138" t="s">
        <v>12133</v>
      </c>
      <c r="AH33" s="138" t="s">
        <v>52</v>
      </c>
      <c r="AI33" s="138" t="s">
        <v>675</v>
      </c>
      <c r="AJ33" s="138">
        <v>262300</v>
      </c>
      <c r="AM33" s="138" t="s">
        <v>12133</v>
      </c>
      <c r="AN33" s="138" t="s">
        <v>52</v>
      </c>
      <c r="AO33" s="138" t="s">
        <v>675</v>
      </c>
      <c r="AP33" s="138">
        <v>262300</v>
      </c>
      <c r="AQ33" s="138" t="s">
        <v>675</v>
      </c>
      <c r="AT33" s="138" t="s">
        <v>12133</v>
      </c>
      <c r="AU33" s="138" t="s">
        <v>52</v>
      </c>
    </row>
    <row r="34" spans="1:47" s="138" customFormat="1" x14ac:dyDescent="0.35">
      <c r="A34" s="139"/>
      <c r="B34" s="139"/>
      <c r="C34" s="139">
        <v>43479</v>
      </c>
      <c r="D34" s="138" t="s">
        <v>11492</v>
      </c>
      <c r="E34" s="138">
        <v>1</v>
      </c>
      <c r="F34" s="138" t="s">
        <v>12114</v>
      </c>
      <c r="G34" s="138" t="s">
        <v>12112</v>
      </c>
      <c r="H34" s="138" t="s">
        <v>2881</v>
      </c>
      <c r="K34" s="138">
        <v>-3</v>
      </c>
      <c r="P34" s="138">
        <v>0</v>
      </c>
      <c r="Q34" s="138">
        <v>1</v>
      </c>
      <c r="R34" s="138">
        <v>0</v>
      </c>
      <c r="S34" s="138">
        <v>0</v>
      </c>
      <c r="T34" s="138">
        <v>1</v>
      </c>
      <c r="U34" s="138">
        <v>0</v>
      </c>
      <c r="V34" s="138">
        <v>0</v>
      </c>
      <c r="W34" s="138">
        <v>0</v>
      </c>
      <c r="X34" s="138">
        <v>0</v>
      </c>
      <c r="Y34" s="138">
        <v>0</v>
      </c>
      <c r="Z34" s="138">
        <v>0</v>
      </c>
      <c r="AA34" s="138">
        <v>0</v>
      </c>
      <c r="AB34" s="138">
        <v>0</v>
      </c>
      <c r="AC34" s="138">
        <v>0</v>
      </c>
      <c r="AD34" s="138">
        <v>262300</v>
      </c>
      <c r="AG34" s="138" t="s">
        <v>12132</v>
      </c>
      <c r="AH34" s="138" t="s">
        <v>52</v>
      </c>
      <c r="AI34" s="138" t="s">
        <v>675</v>
      </c>
      <c r="AJ34" s="138">
        <v>262300</v>
      </c>
      <c r="AM34" s="138" t="s">
        <v>12132</v>
      </c>
      <c r="AN34" s="138" t="s">
        <v>52</v>
      </c>
      <c r="AO34" s="138" t="s">
        <v>675</v>
      </c>
      <c r="AP34" s="138">
        <v>262300</v>
      </c>
      <c r="AQ34" s="138" t="s">
        <v>675</v>
      </c>
      <c r="AT34" s="138" t="s">
        <v>12132</v>
      </c>
      <c r="AU34" s="138" t="s">
        <v>52</v>
      </c>
    </row>
    <row r="35" spans="1:47" s="138" customFormat="1" x14ac:dyDescent="0.35">
      <c r="A35" s="139"/>
      <c r="B35" s="139"/>
      <c r="C35" s="139">
        <v>43479</v>
      </c>
      <c r="D35" s="138" t="s">
        <v>11492</v>
      </c>
      <c r="E35" s="138">
        <v>1</v>
      </c>
      <c r="F35" s="138" t="s">
        <v>11694</v>
      </c>
      <c r="G35" s="138" t="s">
        <v>11698</v>
      </c>
      <c r="H35" s="138" t="s">
        <v>2881</v>
      </c>
      <c r="K35" s="138">
        <v>0</v>
      </c>
      <c r="P35" s="138">
        <v>0</v>
      </c>
      <c r="Q35" s="138">
        <v>1</v>
      </c>
      <c r="R35" s="138">
        <v>1</v>
      </c>
      <c r="S35" s="138">
        <v>1</v>
      </c>
      <c r="T35" s="138">
        <v>1</v>
      </c>
      <c r="U35" s="138">
        <v>1</v>
      </c>
      <c r="V35" s="138">
        <v>0</v>
      </c>
      <c r="W35" s="138">
        <v>0</v>
      </c>
      <c r="X35" s="138">
        <v>0</v>
      </c>
      <c r="Y35" s="138">
        <v>0</v>
      </c>
      <c r="Z35" s="138">
        <v>0</v>
      </c>
      <c r="AA35" s="138">
        <v>0</v>
      </c>
      <c r="AB35" s="138">
        <v>0</v>
      </c>
      <c r="AC35" s="138">
        <v>0</v>
      </c>
      <c r="AD35" s="138">
        <v>266220</v>
      </c>
      <c r="AG35" s="138" t="s">
        <v>12130</v>
      </c>
      <c r="AH35" s="138" t="s">
        <v>52</v>
      </c>
      <c r="AI35" s="138" t="s">
        <v>12135</v>
      </c>
      <c r="AJ35" s="138">
        <v>266220</v>
      </c>
      <c r="AM35" s="138" t="s">
        <v>12130</v>
      </c>
      <c r="AN35" s="138" t="s">
        <v>52</v>
      </c>
      <c r="AO35" s="138" t="s">
        <v>12135</v>
      </c>
      <c r="AP35" s="138">
        <v>119400</v>
      </c>
      <c r="AQ35" s="138" t="s">
        <v>436</v>
      </c>
      <c r="AT35" s="138" t="s">
        <v>12130</v>
      </c>
      <c r="AU35" s="138" t="s">
        <v>52</v>
      </c>
    </row>
    <row r="36" spans="1:47" s="138" customFormat="1" x14ac:dyDescent="0.35">
      <c r="A36" s="139"/>
      <c r="B36" s="139"/>
      <c r="C36" s="139">
        <v>43479</v>
      </c>
      <c r="D36" s="138" t="s">
        <v>11492</v>
      </c>
      <c r="E36" s="138">
        <v>1</v>
      </c>
      <c r="F36" s="138" t="s">
        <v>11696</v>
      </c>
      <c r="G36" s="138" t="s">
        <v>11697</v>
      </c>
      <c r="H36" s="138" t="s">
        <v>2881</v>
      </c>
      <c r="K36" s="138">
        <v>0</v>
      </c>
      <c r="P36" s="138">
        <v>0</v>
      </c>
      <c r="Q36" s="138">
        <v>1</v>
      </c>
      <c r="R36" s="138">
        <v>1</v>
      </c>
      <c r="S36" s="138">
        <v>1</v>
      </c>
      <c r="T36" s="138">
        <v>1</v>
      </c>
      <c r="U36" s="138">
        <v>1</v>
      </c>
      <c r="V36" s="138">
        <v>0</v>
      </c>
      <c r="W36" s="138">
        <v>0</v>
      </c>
      <c r="X36" s="138">
        <v>0</v>
      </c>
      <c r="Y36" s="138">
        <v>0</v>
      </c>
      <c r="Z36" s="138">
        <v>0</v>
      </c>
      <c r="AA36" s="138">
        <v>0</v>
      </c>
      <c r="AB36" s="138">
        <v>0</v>
      </c>
      <c r="AC36" s="138">
        <v>0</v>
      </c>
      <c r="AD36" s="138">
        <v>266220</v>
      </c>
      <c r="AG36" s="138" t="s">
        <v>12126</v>
      </c>
      <c r="AH36" s="138" t="s">
        <v>52</v>
      </c>
      <c r="AI36" s="138" t="s">
        <v>12135</v>
      </c>
      <c r="AJ36" s="138">
        <v>266220</v>
      </c>
      <c r="AM36" s="138" t="s">
        <v>12126</v>
      </c>
      <c r="AN36" s="138" t="s">
        <v>52</v>
      </c>
      <c r="AO36" s="138" t="s">
        <v>12135</v>
      </c>
      <c r="AP36" s="138">
        <v>119400</v>
      </c>
      <c r="AQ36" s="138" t="s">
        <v>436</v>
      </c>
      <c r="AT36" s="138" t="s">
        <v>12126</v>
      </c>
      <c r="AU36" s="138" t="s">
        <v>52</v>
      </c>
    </row>
    <row r="37" spans="1:47" x14ac:dyDescent="0.35">
      <c r="C37" s="47">
        <v>43479</v>
      </c>
      <c r="D37" t="s">
        <v>11498</v>
      </c>
      <c r="E37">
        <v>1</v>
      </c>
      <c r="F37" t="s">
        <v>11686</v>
      </c>
      <c r="G37" t="s">
        <v>11687</v>
      </c>
      <c r="H37" t="s">
        <v>2881</v>
      </c>
      <c r="K37">
        <v>7</v>
      </c>
      <c r="P37">
        <v>0</v>
      </c>
      <c r="Q37">
        <v>1</v>
      </c>
      <c r="R37">
        <v>1</v>
      </c>
      <c r="S37">
        <v>1</v>
      </c>
      <c r="T37">
        <v>0</v>
      </c>
      <c r="U37">
        <v>1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266220</v>
      </c>
      <c r="AH37" t="s">
        <v>52</v>
      </c>
      <c r="AI37" t="s">
        <v>696</v>
      </c>
      <c r="AJ37">
        <v>266220</v>
      </c>
      <c r="AN37" t="s">
        <v>52</v>
      </c>
      <c r="AO37" t="s">
        <v>696</v>
      </c>
      <c r="AP37">
        <v>119400</v>
      </c>
      <c r="AQ37" t="s">
        <v>436</v>
      </c>
      <c r="AU37" t="s">
        <v>52</v>
      </c>
    </row>
    <row r="38" spans="1:47" x14ac:dyDescent="0.35">
      <c r="C38" s="47">
        <v>43479</v>
      </c>
      <c r="D38" s="46" t="s">
        <v>11498</v>
      </c>
      <c r="E38">
        <v>1</v>
      </c>
      <c r="F38" t="s">
        <v>11688</v>
      </c>
      <c r="G38" t="s">
        <v>11689</v>
      </c>
      <c r="H38" t="s">
        <v>2881</v>
      </c>
      <c r="K38">
        <v>0</v>
      </c>
      <c r="P38">
        <v>0</v>
      </c>
      <c r="Q38">
        <v>1</v>
      </c>
      <c r="R38">
        <v>1</v>
      </c>
      <c r="S38">
        <v>1</v>
      </c>
      <c r="T38">
        <v>1</v>
      </c>
      <c r="U38">
        <v>1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266220</v>
      </c>
      <c r="AH38" t="s">
        <v>52</v>
      </c>
      <c r="AI38" t="s">
        <v>696</v>
      </c>
      <c r="AJ38">
        <v>266220</v>
      </c>
      <c r="AN38" t="s">
        <v>52</v>
      </c>
      <c r="AO38" t="s">
        <v>696</v>
      </c>
      <c r="AP38">
        <v>119400</v>
      </c>
      <c r="AQ38" t="s">
        <v>436</v>
      </c>
      <c r="AU38" t="s">
        <v>52</v>
      </c>
    </row>
    <row r="39" spans="1:47" x14ac:dyDescent="0.35">
      <c r="C39" s="47">
        <v>43479</v>
      </c>
      <c r="D39" s="46" t="s">
        <v>11498</v>
      </c>
      <c r="E39">
        <v>1</v>
      </c>
      <c r="F39" t="s">
        <v>11690</v>
      </c>
      <c r="G39" t="s">
        <v>11691</v>
      </c>
      <c r="H39" s="46" t="s">
        <v>2881</v>
      </c>
      <c r="K39">
        <v>0</v>
      </c>
      <c r="P39">
        <v>0</v>
      </c>
      <c r="Q39">
        <v>0</v>
      </c>
      <c r="R39">
        <v>0</v>
      </c>
      <c r="S39">
        <v>0</v>
      </c>
      <c r="T39">
        <v>1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</row>
    <row r="40" spans="1:47" x14ac:dyDescent="0.35">
      <c r="C40" s="47"/>
      <c r="D40" s="46" t="s">
        <v>12254</v>
      </c>
      <c r="E40">
        <v>1</v>
      </c>
      <c r="F40" t="s">
        <v>11692</v>
      </c>
      <c r="G40" t="s">
        <v>11693</v>
      </c>
      <c r="H40" t="s">
        <v>2881</v>
      </c>
      <c r="K40">
        <v>10</v>
      </c>
      <c r="P40">
        <v>0</v>
      </c>
      <c r="Q40">
        <v>1</v>
      </c>
      <c r="R40">
        <v>1</v>
      </c>
      <c r="S40">
        <v>1</v>
      </c>
      <c r="T40">
        <v>1</v>
      </c>
      <c r="U40">
        <v>1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266220</v>
      </c>
      <c r="AH40" t="s">
        <v>52</v>
      </c>
      <c r="AI40" t="s">
        <v>696</v>
      </c>
      <c r="AJ40">
        <v>266220</v>
      </c>
      <c r="AN40" t="s">
        <v>52</v>
      </c>
      <c r="AO40" t="s">
        <v>696</v>
      </c>
      <c r="AP40">
        <v>119400</v>
      </c>
      <c r="AQ40" t="s">
        <v>436</v>
      </c>
      <c r="AU40" t="s">
        <v>52</v>
      </c>
    </row>
    <row r="41" spans="1:47" x14ac:dyDescent="0.35">
      <c r="C41" s="47"/>
      <c r="D41" s="46" t="s">
        <v>12254</v>
      </c>
      <c r="E41">
        <v>1</v>
      </c>
      <c r="F41" t="s">
        <v>11694</v>
      </c>
      <c r="G41" t="s">
        <v>11695</v>
      </c>
      <c r="H41" s="46" t="s">
        <v>2881</v>
      </c>
      <c r="K41">
        <v>0</v>
      </c>
      <c r="P41">
        <v>0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</row>
    <row r="42" spans="1:47" s="138" customFormat="1" x14ac:dyDescent="0.35">
      <c r="A42" s="139"/>
      <c r="B42" s="139"/>
      <c r="C42" s="139"/>
      <c r="D42" s="138" t="s">
        <v>12256</v>
      </c>
      <c r="E42" s="138">
        <v>1</v>
      </c>
      <c r="F42" s="138" t="s">
        <v>12260</v>
      </c>
      <c r="G42" s="138" t="s">
        <v>12261</v>
      </c>
      <c r="H42" s="138" t="s">
        <v>2881</v>
      </c>
      <c r="K42" s="138">
        <v>12</v>
      </c>
      <c r="P42" s="138">
        <v>0</v>
      </c>
      <c r="Q42" s="138">
        <v>1</v>
      </c>
      <c r="R42" s="138">
        <v>1</v>
      </c>
      <c r="S42" s="138">
        <v>1</v>
      </c>
      <c r="T42" s="138">
        <v>0</v>
      </c>
      <c r="U42" s="138">
        <v>1</v>
      </c>
      <c r="V42" s="138">
        <v>0</v>
      </c>
      <c r="W42" s="138">
        <v>0</v>
      </c>
      <c r="X42" s="138">
        <v>0</v>
      </c>
      <c r="Y42" s="138">
        <v>0</v>
      </c>
      <c r="Z42" s="138">
        <v>0</v>
      </c>
      <c r="AA42" s="138">
        <v>0</v>
      </c>
      <c r="AB42" s="138">
        <v>0</v>
      </c>
      <c r="AC42" s="138">
        <v>0</v>
      </c>
      <c r="AD42" s="138">
        <v>266220</v>
      </c>
      <c r="AH42" s="138" t="s">
        <v>52</v>
      </c>
      <c r="AI42" s="138" t="s">
        <v>696</v>
      </c>
      <c r="AJ42" s="138">
        <v>266220</v>
      </c>
      <c r="AN42" s="138" t="s">
        <v>52</v>
      </c>
      <c r="AO42" s="138" t="s">
        <v>696</v>
      </c>
      <c r="AP42" s="138">
        <v>119400</v>
      </c>
      <c r="AQ42" s="138" t="s">
        <v>436</v>
      </c>
      <c r="AU42" s="138" t="s">
        <v>52</v>
      </c>
    </row>
    <row r="43" spans="1:47" s="138" customFormat="1" x14ac:dyDescent="0.35">
      <c r="A43" s="139"/>
      <c r="B43" s="139"/>
      <c r="C43" s="139"/>
      <c r="D43" s="138" t="s">
        <v>12256</v>
      </c>
      <c r="E43" s="138">
        <v>1</v>
      </c>
      <c r="F43" s="138" t="s">
        <v>11696</v>
      </c>
      <c r="G43" s="138" t="s">
        <v>11697</v>
      </c>
      <c r="H43" s="138" t="s">
        <v>2881</v>
      </c>
      <c r="K43" s="138">
        <v>0</v>
      </c>
      <c r="P43" s="138">
        <v>0</v>
      </c>
      <c r="Q43" s="138">
        <v>1</v>
      </c>
      <c r="R43" s="138">
        <v>1</v>
      </c>
      <c r="S43" s="138">
        <v>1</v>
      </c>
      <c r="T43" s="138">
        <v>1</v>
      </c>
      <c r="U43" s="138">
        <v>1</v>
      </c>
      <c r="V43" s="138">
        <v>0</v>
      </c>
      <c r="W43" s="138">
        <v>0</v>
      </c>
      <c r="X43" s="138">
        <v>0</v>
      </c>
      <c r="Y43" s="138">
        <v>0</v>
      </c>
      <c r="Z43" s="138">
        <v>0</v>
      </c>
      <c r="AA43" s="138">
        <v>0</v>
      </c>
      <c r="AB43" s="138">
        <v>0</v>
      </c>
      <c r="AC43" s="138">
        <v>0</v>
      </c>
      <c r="AD43" s="138">
        <v>266220</v>
      </c>
      <c r="AH43" s="138" t="s">
        <v>52</v>
      </c>
      <c r="AI43" s="138" t="s">
        <v>696</v>
      </c>
      <c r="AJ43" s="138">
        <v>266220</v>
      </c>
      <c r="AN43" s="138" t="s">
        <v>52</v>
      </c>
      <c r="AO43" s="138" t="s">
        <v>696</v>
      </c>
      <c r="AP43" s="138">
        <v>119400</v>
      </c>
      <c r="AQ43" s="138" t="s">
        <v>436</v>
      </c>
      <c r="AU43" s="138" t="s">
        <v>52</v>
      </c>
    </row>
    <row r="44" spans="1:47" s="138" customFormat="1" x14ac:dyDescent="0.35">
      <c r="A44" s="139"/>
      <c r="B44" s="139"/>
      <c r="C44" s="139"/>
      <c r="D44" s="138" t="s">
        <v>12256</v>
      </c>
      <c r="E44" s="138">
        <v>1</v>
      </c>
      <c r="F44" s="138" t="s">
        <v>11694</v>
      </c>
      <c r="G44" s="138" t="s">
        <v>11698</v>
      </c>
      <c r="H44" s="138" t="s">
        <v>2881</v>
      </c>
      <c r="K44" s="138">
        <v>0</v>
      </c>
      <c r="P44" s="138">
        <v>0</v>
      </c>
      <c r="Q44" s="138">
        <v>0</v>
      </c>
      <c r="R44" s="138">
        <v>0</v>
      </c>
      <c r="S44" s="138">
        <v>0</v>
      </c>
      <c r="T44" s="138">
        <v>1</v>
      </c>
      <c r="U44" s="138">
        <v>0</v>
      </c>
      <c r="V44" s="138">
        <v>0</v>
      </c>
      <c r="W44" s="138">
        <v>0</v>
      </c>
      <c r="X44" s="138">
        <v>0</v>
      </c>
      <c r="Y44" s="138">
        <v>0</v>
      </c>
      <c r="Z44" s="138">
        <v>0</v>
      </c>
      <c r="AA44" s="138">
        <v>0</v>
      </c>
      <c r="AB44" s="138">
        <v>0</v>
      </c>
      <c r="AC44" s="138">
        <v>0</v>
      </c>
    </row>
    <row r="45" spans="1:47" s="138" customFormat="1" x14ac:dyDescent="0.35">
      <c r="A45" s="139"/>
      <c r="B45" s="139"/>
      <c r="C45" s="139"/>
      <c r="D45" s="138" t="s">
        <v>12248</v>
      </c>
      <c r="E45" s="138">
        <v>1</v>
      </c>
      <c r="F45" s="138" t="s">
        <v>11692</v>
      </c>
      <c r="G45" s="138" t="s">
        <v>11693</v>
      </c>
      <c r="H45" s="138" t="s">
        <v>2881</v>
      </c>
      <c r="K45" s="138">
        <v>10</v>
      </c>
      <c r="P45" s="138">
        <v>0</v>
      </c>
      <c r="Q45" s="138">
        <v>1</v>
      </c>
      <c r="R45" s="138">
        <v>1</v>
      </c>
      <c r="S45" s="138">
        <v>1</v>
      </c>
      <c r="T45" s="138">
        <v>0</v>
      </c>
      <c r="U45" s="138">
        <v>1</v>
      </c>
      <c r="V45" s="138">
        <v>0</v>
      </c>
      <c r="W45" s="138">
        <v>0</v>
      </c>
      <c r="X45" s="138">
        <v>0</v>
      </c>
      <c r="Y45" s="138">
        <v>0</v>
      </c>
      <c r="Z45" s="138">
        <v>0</v>
      </c>
      <c r="AA45" s="138">
        <v>0</v>
      </c>
      <c r="AB45" s="138">
        <v>0</v>
      </c>
      <c r="AC45" s="138">
        <v>0</v>
      </c>
      <c r="AD45" s="138">
        <v>266220</v>
      </c>
      <c r="AH45" s="138" t="s">
        <v>52</v>
      </c>
      <c r="AI45" s="138" t="s">
        <v>696</v>
      </c>
      <c r="AJ45" s="138">
        <v>266220</v>
      </c>
      <c r="AN45" s="138" t="s">
        <v>52</v>
      </c>
      <c r="AO45" s="138" t="s">
        <v>696</v>
      </c>
      <c r="AP45" s="138">
        <v>119400</v>
      </c>
      <c r="AQ45" s="138" t="s">
        <v>436</v>
      </c>
      <c r="AU45" s="138" t="s">
        <v>52</v>
      </c>
    </row>
    <row r="46" spans="1:47" s="138" customFormat="1" x14ac:dyDescent="0.35">
      <c r="A46" s="139"/>
      <c r="B46" s="139"/>
      <c r="C46" s="139"/>
      <c r="D46" s="138" t="s">
        <v>12248</v>
      </c>
      <c r="E46" s="138">
        <v>1</v>
      </c>
      <c r="F46" s="138" t="s">
        <v>11696</v>
      </c>
      <c r="G46" s="138" t="s">
        <v>11697</v>
      </c>
      <c r="H46" s="138" t="s">
        <v>2881</v>
      </c>
      <c r="K46" s="138">
        <v>0</v>
      </c>
      <c r="P46" s="138">
        <v>0</v>
      </c>
      <c r="Q46" s="138">
        <v>1</v>
      </c>
      <c r="R46" s="138">
        <v>1</v>
      </c>
      <c r="S46" s="138">
        <v>1</v>
      </c>
      <c r="T46" s="138">
        <v>1</v>
      </c>
      <c r="U46" s="138">
        <v>1</v>
      </c>
      <c r="V46" s="138">
        <v>0</v>
      </c>
      <c r="W46" s="138">
        <v>0</v>
      </c>
      <c r="X46" s="138">
        <v>0</v>
      </c>
      <c r="Y46" s="138">
        <v>0</v>
      </c>
      <c r="Z46" s="138">
        <v>0</v>
      </c>
      <c r="AA46" s="138">
        <v>0</v>
      </c>
      <c r="AB46" s="138">
        <v>0</v>
      </c>
      <c r="AC46" s="138">
        <v>0</v>
      </c>
      <c r="AD46" s="138">
        <v>266220</v>
      </c>
      <c r="AH46" s="138" t="s">
        <v>52</v>
      </c>
      <c r="AI46" s="138" t="s">
        <v>696</v>
      </c>
      <c r="AJ46" s="138">
        <v>266220</v>
      </c>
      <c r="AN46" s="138" t="s">
        <v>52</v>
      </c>
      <c r="AO46" s="138" t="s">
        <v>696</v>
      </c>
      <c r="AP46" s="138">
        <v>119400</v>
      </c>
      <c r="AQ46" s="138" t="s">
        <v>436</v>
      </c>
      <c r="AU46" s="138" t="s">
        <v>52</v>
      </c>
    </row>
    <row r="47" spans="1:47" s="138" customFormat="1" x14ac:dyDescent="0.35">
      <c r="A47" s="139"/>
      <c r="B47" s="139"/>
      <c r="C47" s="139"/>
      <c r="D47" s="138" t="s">
        <v>12248</v>
      </c>
      <c r="E47" s="138">
        <v>1</v>
      </c>
      <c r="F47" s="138" t="s">
        <v>11694</v>
      </c>
      <c r="G47" s="138" t="s">
        <v>11698</v>
      </c>
      <c r="H47" s="138" t="s">
        <v>2881</v>
      </c>
      <c r="K47" s="138">
        <v>0</v>
      </c>
      <c r="P47" s="138">
        <v>0</v>
      </c>
      <c r="Q47" s="138">
        <v>0</v>
      </c>
      <c r="R47" s="138">
        <v>0</v>
      </c>
      <c r="S47" s="138">
        <v>0</v>
      </c>
      <c r="T47" s="138">
        <v>1</v>
      </c>
      <c r="U47" s="138">
        <v>0</v>
      </c>
      <c r="V47" s="138">
        <v>0</v>
      </c>
      <c r="W47" s="138">
        <v>0</v>
      </c>
      <c r="X47" s="138">
        <v>0</v>
      </c>
      <c r="Y47" s="138">
        <v>0</v>
      </c>
      <c r="Z47" s="138">
        <v>0</v>
      </c>
      <c r="AA47" s="138">
        <v>0</v>
      </c>
      <c r="AB47" s="138">
        <v>0</v>
      </c>
      <c r="AC47" s="138">
        <v>0</v>
      </c>
    </row>
    <row r="48" spans="1:47" s="63" customFormat="1" x14ac:dyDescent="0.35">
      <c r="A48" s="134"/>
      <c r="B48" s="134"/>
      <c r="C48" s="134"/>
      <c r="D48" s="63" t="s">
        <v>11491</v>
      </c>
      <c r="E48" s="63">
        <v>1</v>
      </c>
      <c r="F48" s="63" t="s">
        <v>1389</v>
      </c>
      <c r="G48" s="63" t="s">
        <v>3734</v>
      </c>
      <c r="H48" s="63" t="s">
        <v>2881</v>
      </c>
      <c r="K48" s="63">
        <v>0</v>
      </c>
      <c r="P48" s="63">
        <v>0</v>
      </c>
      <c r="Q48" s="63">
        <v>1</v>
      </c>
      <c r="R48" s="63">
        <v>1</v>
      </c>
      <c r="S48" s="63">
        <v>1</v>
      </c>
      <c r="T48" s="63">
        <v>1</v>
      </c>
      <c r="U48" s="63">
        <v>1</v>
      </c>
      <c r="V48" s="63">
        <v>0</v>
      </c>
      <c r="W48" s="63">
        <v>0</v>
      </c>
      <c r="X48" s="63">
        <v>0</v>
      </c>
      <c r="Y48" s="63">
        <v>0</v>
      </c>
      <c r="Z48" s="63">
        <v>0</v>
      </c>
      <c r="AA48" s="63">
        <v>0</v>
      </c>
      <c r="AB48" s="63">
        <v>0</v>
      </c>
      <c r="AC48" s="63">
        <v>0</v>
      </c>
    </row>
    <row r="49" spans="1:41" s="63" customFormat="1" x14ac:dyDescent="0.35">
      <c r="A49" s="134"/>
      <c r="B49" s="134"/>
      <c r="C49" s="134"/>
      <c r="D49" s="63" t="s">
        <v>11496</v>
      </c>
      <c r="E49" s="63">
        <v>1</v>
      </c>
      <c r="F49" s="63" t="s">
        <v>1389</v>
      </c>
      <c r="G49" s="63" t="s">
        <v>3734</v>
      </c>
      <c r="H49" s="63" t="s">
        <v>2881</v>
      </c>
      <c r="K49" s="63">
        <v>0</v>
      </c>
      <c r="P49" s="63">
        <v>0</v>
      </c>
      <c r="Q49" s="63">
        <v>1</v>
      </c>
      <c r="R49" s="63">
        <v>1</v>
      </c>
      <c r="S49" s="63">
        <v>1</v>
      </c>
      <c r="T49" s="63">
        <v>1</v>
      </c>
      <c r="U49" s="63">
        <v>1</v>
      </c>
      <c r="V49" s="63">
        <v>0</v>
      </c>
      <c r="W49" s="63">
        <v>0</v>
      </c>
      <c r="X49" s="63">
        <v>0</v>
      </c>
      <c r="Y49" s="63">
        <v>0</v>
      </c>
      <c r="Z49" s="63">
        <v>0</v>
      </c>
      <c r="AA49" s="63">
        <v>0</v>
      </c>
      <c r="AB49" s="63">
        <v>0</v>
      </c>
      <c r="AC49" s="63">
        <v>0</v>
      </c>
    </row>
    <row r="50" spans="1:41" s="63" customFormat="1" x14ac:dyDescent="0.35">
      <c r="A50" s="134"/>
      <c r="B50" s="134"/>
      <c r="C50" s="134"/>
      <c r="D50" s="63" t="s">
        <v>11494</v>
      </c>
      <c r="E50" s="63">
        <v>1</v>
      </c>
      <c r="F50" s="63" t="s">
        <v>1389</v>
      </c>
      <c r="G50" s="63" t="s">
        <v>3734</v>
      </c>
      <c r="H50" s="63" t="s">
        <v>2881</v>
      </c>
      <c r="K50" s="63">
        <v>0</v>
      </c>
      <c r="P50" s="63">
        <v>0</v>
      </c>
      <c r="Q50" s="63">
        <v>1</v>
      </c>
      <c r="R50" s="63">
        <v>1</v>
      </c>
      <c r="S50" s="63">
        <v>1</v>
      </c>
      <c r="T50" s="63">
        <v>1</v>
      </c>
      <c r="U50" s="63">
        <v>1</v>
      </c>
      <c r="V50" s="63">
        <v>0</v>
      </c>
      <c r="W50" s="63">
        <v>0</v>
      </c>
      <c r="X50" s="63">
        <v>0</v>
      </c>
      <c r="Y50" s="63">
        <v>0</v>
      </c>
      <c r="Z50" s="63">
        <v>0</v>
      </c>
      <c r="AA50" s="63">
        <v>0</v>
      </c>
      <c r="AB50" s="63">
        <v>0</v>
      </c>
      <c r="AC50" s="63">
        <v>0</v>
      </c>
    </row>
    <row r="51" spans="1:41" s="63" customFormat="1" x14ac:dyDescent="0.35">
      <c r="A51" s="134"/>
      <c r="B51" s="134"/>
      <c r="C51" s="134"/>
      <c r="D51" s="63" t="s">
        <v>11495</v>
      </c>
      <c r="E51" s="63">
        <v>1</v>
      </c>
      <c r="F51" s="63" t="s">
        <v>1389</v>
      </c>
      <c r="G51" s="63" t="s">
        <v>3734</v>
      </c>
      <c r="H51" s="63" t="s">
        <v>2881</v>
      </c>
      <c r="K51" s="63">
        <v>0</v>
      </c>
      <c r="P51" s="63">
        <v>0</v>
      </c>
      <c r="Q51" s="63">
        <v>1</v>
      </c>
      <c r="R51" s="63">
        <v>1</v>
      </c>
      <c r="S51" s="63">
        <v>1</v>
      </c>
      <c r="T51" s="63">
        <v>1</v>
      </c>
      <c r="U51" s="63">
        <v>1</v>
      </c>
      <c r="V51" s="63">
        <v>0</v>
      </c>
      <c r="W51" s="63">
        <v>0</v>
      </c>
      <c r="X51" s="63">
        <v>0</v>
      </c>
      <c r="Y51" s="63">
        <v>0</v>
      </c>
      <c r="Z51" s="63">
        <v>0</v>
      </c>
      <c r="AA51" s="63">
        <v>0</v>
      </c>
      <c r="AB51" s="63">
        <v>0</v>
      </c>
      <c r="AC51" s="63">
        <v>0</v>
      </c>
    </row>
    <row r="52" spans="1:41" s="63" customFormat="1" x14ac:dyDescent="0.35">
      <c r="A52" s="134"/>
      <c r="B52" s="134"/>
      <c r="C52" s="134"/>
      <c r="D52" s="63" t="s">
        <v>11493</v>
      </c>
      <c r="E52" s="63">
        <v>1</v>
      </c>
      <c r="F52" s="63" t="s">
        <v>1389</v>
      </c>
      <c r="G52" s="63" t="s">
        <v>3734</v>
      </c>
      <c r="H52" s="63" t="s">
        <v>2881</v>
      </c>
      <c r="K52" s="63">
        <v>0</v>
      </c>
      <c r="P52" s="63">
        <v>0</v>
      </c>
      <c r="Q52" s="63">
        <v>1</v>
      </c>
      <c r="R52" s="63">
        <v>1</v>
      </c>
      <c r="S52" s="63">
        <v>1</v>
      </c>
      <c r="T52" s="63">
        <v>1</v>
      </c>
      <c r="U52" s="63">
        <v>1</v>
      </c>
      <c r="V52" s="63">
        <v>0</v>
      </c>
      <c r="W52" s="63">
        <v>0</v>
      </c>
      <c r="X52" s="63">
        <v>0</v>
      </c>
      <c r="Y52" s="63">
        <v>0</v>
      </c>
      <c r="Z52" s="63">
        <v>0</v>
      </c>
      <c r="AA52" s="63">
        <v>0</v>
      </c>
      <c r="AB52" s="63">
        <v>0</v>
      </c>
      <c r="AC52" s="63">
        <v>0</v>
      </c>
    </row>
    <row r="53" spans="1:41" s="63" customFormat="1" x14ac:dyDescent="0.35">
      <c r="A53" s="134"/>
      <c r="B53" s="134"/>
      <c r="C53" s="134"/>
      <c r="D53" s="63" t="s">
        <v>11497</v>
      </c>
      <c r="E53" s="63">
        <v>1</v>
      </c>
      <c r="F53" s="63" t="s">
        <v>11699</v>
      </c>
      <c r="G53" s="63" t="s">
        <v>11700</v>
      </c>
      <c r="H53" s="63" t="s">
        <v>2881</v>
      </c>
      <c r="K53" s="63">
        <v>6</v>
      </c>
      <c r="P53" s="63">
        <v>0</v>
      </c>
      <c r="Q53" s="63">
        <v>1</v>
      </c>
      <c r="R53" s="63">
        <v>1</v>
      </c>
      <c r="S53" s="63">
        <v>1</v>
      </c>
      <c r="T53" s="63">
        <v>1</v>
      </c>
      <c r="U53" s="63">
        <v>1</v>
      </c>
      <c r="V53" s="63">
        <v>0</v>
      </c>
      <c r="W53" s="63">
        <v>0</v>
      </c>
      <c r="X53" s="63">
        <v>0</v>
      </c>
      <c r="Y53" s="63">
        <v>0</v>
      </c>
      <c r="Z53" s="63">
        <v>0</v>
      </c>
      <c r="AA53" s="63">
        <v>0</v>
      </c>
      <c r="AB53" s="63">
        <v>0</v>
      </c>
      <c r="AC53" s="63">
        <v>0</v>
      </c>
      <c r="AD53" s="63">
        <v>266220</v>
      </c>
      <c r="AH53" s="63" t="s">
        <v>52</v>
      </c>
      <c r="AI53" s="63" t="s">
        <v>696</v>
      </c>
      <c r="AJ53" s="63">
        <v>266220</v>
      </c>
      <c r="AN53" s="63" t="s">
        <v>52</v>
      </c>
      <c r="AO53" s="63" t="s">
        <v>696</v>
      </c>
    </row>
    <row r="54" spans="1:41" s="63" customFormat="1" x14ac:dyDescent="0.35">
      <c r="A54" s="134"/>
      <c r="B54" s="134"/>
      <c r="C54" s="134"/>
      <c r="D54" s="63" t="s">
        <v>11497</v>
      </c>
      <c r="E54" s="63">
        <v>1</v>
      </c>
      <c r="F54" s="63" t="s">
        <v>11701</v>
      </c>
      <c r="G54" s="63" t="s">
        <v>11702</v>
      </c>
      <c r="H54" s="63" t="s">
        <v>2881</v>
      </c>
      <c r="K54" s="63">
        <v>0</v>
      </c>
      <c r="P54" s="63">
        <v>0</v>
      </c>
      <c r="Q54" s="63">
        <v>1</v>
      </c>
      <c r="R54" s="63">
        <v>1</v>
      </c>
      <c r="S54" s="63">
        <v>1</v>
      </c>
      <c r="T54" s="63">
        <v>1</v>
      </c>
      <c r="U54" s="63">
        <v>1</v>
      </c>
      <c r="V54" s="63">
        <v>0</v>
      </c>
      <c r="W54" s="63">
        <v>0</v>
      </c>
      <c r="X54" s="63">
        <v>0</v>
      </c>
      <c r="Y54" s="63">
        <v>0</v>
      </c>
      <c r="Z54" s="63">
        <v>0</v>
      </c>
      <c r="AA54" s="63">
        <v>0</v>
      </c>
      <c r="AB54" s="63">
        <v>0</v>
      </c>
      <c r="AC54" s="63">
        <v>0</v>
      </c>
    </row>
  </sheetData>
  <autoFilter ref="A2:BP54" xr:uid="{7BACE748-A686-4409-8CA0-A203940702F5}"/>
  <dataValidations count="1">
    <dataValidation type="list" allowBlank="1" showInputMessage="1" showErrorMessage="1" sqref="D1" xr:uid="{00000000-0002-0000-2A00-000000000000}">
      <formula1>Sites</formula1>
    </dataValidation>
  </dataValidations>
  <hyperlinks>
    <hyperlink ref="B1" location="Index!A1" display="Go To Index" xr:uid="{00000000-0004-0000-2A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9"/>
  <dimension ref="A1:L4"/>
  <sheetViews>
    <sheetView workbookViewId="0">
      <pane ySplit="2" topLeftCell="A3" activePane="bottomLeft" state="frozen"/>
      <selection pane="bottomLeft" activeCell="B1" sqref="B1"/>
    </sheetView>
  </sheetViews>
  <sheetFormatPr defaultColWidth="8.6328125" defaultRowHeight="14.5" x14ac:dyDescent="0.35"/>
  <cols>
    <col min="1" max="2" width="10.6328125" style="5" bestFit="1" customWidth="1"/>
    <col min="3" max="3" width="8.453125" style="5" bestFit="1" customWidth="1"/>
    <col min="4" max="4" width="9.36328125" bestFit="1" customWidth="1"/>
    <col min="5" max="5" width="12.36328125" bestFit="1" customWidth="1"/>
    <col min="6" max="6" width="22.36328125" bestFit="1" customWidth="1"/>
    <col min="7" max="7" width="15.6328125" bestFit="1" customWidth="1"/>
    <col min="8" max="8" width="25.6328125" bestFit="1" customWidth="1"/>
    <col min="9" max="9" width="10.36328125" bestFit="1" customWidth="1"/>
    <col min="10" max="10" width="8.36328125" bestFit="1" customWidth="1"/>
    <col min="11" max="11" width="11.08984375" bestFit="1" customWidth="1"/>
    <col min="12" max="12" width="14.36328125" bestFit="1" customWidth="1"/>
  </cols>
  <sheetData>
    <row r="1" spans="1:12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3672</v>
      </c>
      <c r="F2" t="s">
        <v>3735</v>
      </c>
      <c r="G2" t="s">
        <v>91</v>
      </c>
      <c r="H2" t="s">
        <v>3675</v>
      </c>
      <c r="I2" t="s">
        <v>1446</v>
      </c>
      <c r="J2" t="s">
        <v>3736</v>
      </c>
      <c r="K2" t="s">
        <v>3737</v>
      </c>
      <c r="L2" t="s">
        <v>3738</v>
      </c>
    </row>
    <row r="3" spans="1:12" x14ac:dyDescent="0.35">
      <c r="B3" s="5">
        <v>43172</v>
      </c>
      <c r="E3">
        <v>1</v>
      </c>
      <c r="F3" t="s">
        <v>11341</v>
      </c>
      <c r="G3" t="s">
        <v>1904</v>
      </c>
      <c r="H3" t="s">
        <v>1904</v>
      </c>
    </row>
    <row r="4" spans="1:12" x14ac:dyDescent="0.35">
      <c r="C4" s="5">
        <v>43313</v>
      </c>
      <c r="D4" t="s">
        <v>11110</v>
      </c>
      <c r="E4">
        <v>2</v>
      </c>
      <c r="F4" t="s">
        <v>11341</v>
      </c>
      <c r="G4" t="s">
        <v>1904</v>
      </c>
      <c r="H4" t="s">
        <v>1904</v>
      </c>
    </row>
  </sheetData>
  <autoFilter ref="A2:L2" xr:uid="{00000000-0009-0000-0000-00002B000000}"/>
  <dataValidations count="1">
    <dataValidation type="list" allowBlank="1" showInputMessage="1" showErrorMessage="1" sqref="D1" xr:uid="{00000000-0002-0000-2B00-000000000000}">
      <formula1>Sites</formula1>
    </dataValidation>
  </dataValidations>
  <hyperlinks>
    <hyperlink ref="B1" location="Index!A1" display="Go To Index" xr:uid="{00000000-0004-0000-2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248"/>
  <dimension ref="A1:AY452"/>
  <sheetViews>
    <sheetView workbookViewId="0">
      <pane xSplit="12" ySplit="4" topLeftCell="AL20" activePane="bottomRight" state="frozen"/>
      <selection pane="topRight" activeCell="G1" sqref="G1"/>
      <selection pane="bottomLeft" activeCell="A3" sqref="A3"/>
      <selection pane="bottomRight"/>
    </sheetView>
  </sheetViews>
  <sheetFormatPr defaultColWidth="10.54296875" defaultRowHeight="14.5" outlineLevelCol="1" x14ac:dyDescent="0.35"/>
  <cols>
    <col min="1" max="2" width="10.6328125" style="18" bestFit="1" customWidth="1"/>
    <col min="3" max="3" width="6.6328125" style="18" bestFit="1" customWidth="1"/>
    <col min="4" max="4" width="13.08984375" style="4" customWidth="1"/>
    <col min="5" max="5" width="7.08984375" style="4" customWidth="1" outlineLevel="1"/>
    <col min="6" max="9" width="7.08984375" style="46" customWidth="1" outlineLevel="1"/>
    <col min="10" max="10" width="7.54296875" style="4" customWidth="1" outlineLevel="1"/>
    <col min="11" max="11" width="13" style="4" bestFit="1" customWidth="1"/>
    <col min="12" max="12" width="35.54296875" style="4" bestFit="1" customWidth="1"/>
    <col min="13" max="13" width="9.54296875" style="4" bestFit="1" customWidth="1"/>
    <col min="14" max="14" width="14.90625" style="4" bestFit="1" customWidth="1"/>
    <col min="15" max="15" width="8.36328125" style="4" bestFit="1" customWidth="1"/>
    <col min="16" max="16" width="10.453125" style="4" bestFit="1" customWidth="1"/>
    <col min="17" max="17" width="15.90625" style="4" bestFit="1" customWidth="1"/>
    <col min="18" max="18" width="12.6328125" style="4" bestFit="1" customWidth="1"/>
    <col min="19" max="19" width="36.36328125" style="4" bestFit="1" customWidth="1"/>
    <col min="20" max="20" width="17.54296875" style="43" bestFit="1" customWidth="1"/>
    <col min="21" max="21" width="16.08984375" style="43" bestFit="1" customWidth="1"/>
    <col min="22" max="22" width="24" style="4" bestFit="1" customWidth="1"/>
    <col min="23" max="26" width="26.453125" style="4" bestFit="1" customWidth="1"/>
    <col min="27" max="27" width="27.36328125" style="4" bestFit="1" customWidth="1"/>
    <col min="28" max="28" width="22.6328125" style="4" bestFit="1" customWidth="1"/>
    <col min="29" max="32" width="27.90625" style="4" bestFit="1" customWidth="1"/>
    <col min="33" max="33" width="26.08984375" style="4" bestFit="1" customWidth="1"/>
    <col min="34" max="34" width="21.36328125" style="4" bestFit="1" customWidth="1"/>
    <col min="35" max="38" width="26.36328125" style="4" bestFit="1" customWidth="1"/>
    <col min="39" max="39" width="27.08984375" style="4" bestFit="1" customWidth="1"/>
    <col min="40" max="40" width="10.54296875" style="4"/>
    <col min="41" max="41" width="9.6328125" style="4" bestFit="1" customWidth="1"/>
    <col min="42" max="42" width="9.6328125" style="46" customWidth="1"/>
    <col min="43" max="43" width="7.36328125" style="4" bestFit="1" customWidth="1"/>
    <col min="44" max="44" width="5" style="4" bestFit="1" customWidth="1"/>
    <col min="45" max="45" width="39" style="4" bestFit="1" customWidth="1"/>
    <col min="46" max="46" width="12" style="43" bestFit="1" customWidth="1"/>
    <col min="47" max="47" width="11.36328125" style="43" bestFit="1" customWidth="1"/>
    <col min="48" max="48" width="9.453125" style="47" bestFit="1" customWidth="1"/>
    <col min="49" max="49" width="10.36328125" style="47" bestFit="1" customWidth="1"/>
    <col min="50" max="50" width="10" style="47" bestFit="1" customWidth="1"/>
    <col min="51" max="51" width="10.6328125" style="47" bestFit="1" customWidth="1"/>
    <col min="52" max="16384" width="10.54296875" style="4"/>
  </cols>
  <sheetData>
    <row r="1" spans="1:51" x14ac:dyDescent="0.35">
      <c r="E1" s="23">
        <f t="shared" ref="E1:J1" si="0">COUNTIF($AQ:$AQ,E4)</f>
        <v>43</v>
      </c>
      <c r="F1" s="23">
        <f t="shared" si="0"/>
        <v>24</v>
      </c>
      <c r="G1" s="23">
        <f t="shared" si="0"/>
        <v>20</v>
      </c>
      <c r="H1" s="23">
        <f t="shared" si="0"/>
        <v>1</v>
      </c>
      <c r="I1" s="23">
        <f t="shared" si="0"/>
        <v>25</v>
      </c>
      <c r="J1" s="23">
        <f t="shared" si="0"/>
        <v>41</v>
      </c>
      <c r="K1" s="113">
        <f>COUNTA(AQ:AQ)-1</f>
        <v>154</v>
      </c>
      <c r="L1" s="46" t="s">
        <v>60</v>
      </c>
    </row>
    <row r="2" spans="1:51" x14ac:dyDescent="0.35">
      <c r="E2" s="23">
        <f t="shared" ref="E2:J2" si="1">COUNTIF(E5:E1048576,"X")</f>
        <v>41</v>
      </c>
      <c r="F2" s="23">
        <f t="shared" si="1"/>
        <v>24</v>
      </c>
      <c r="G2" s="23">
        <f t="shared" si="1"/>
        <v>19</v>
      </c>
      <c r="H2" s="23">
        <f t="shared" si="1"/>
        <v>1</v>
      </c>
      <c r="I2" s="23">
        <f t="shared" si="1"/>
        <v>25</v>
      </c>
      <c r="J2" s="23">
        <f t="shared" si="1"/>
        <v>41</v>
      </c>
      <c r="K2" s="113">
        <f>SUM(E2:J2)</f>
        <v>151</v>
      </c>
      <c r="L2" s="46" t="s">
        <v>1282</v>
      </c>
      <c r="AO2" s="47">
        <v>43306</v>
      </c>
      <c r="AP2" s="47"/>
    </row>
    <row r="3" spans="1:51" ht="15" thickBot="1" x14ac:dyDescent="0.4">
      <c r="A3" s="18" t="s">
        <v>348</v>
      </c>
      <c r="B3" s="26" t="s">
        <v>50</v>
      </c>
      <c r="C3" s="18" t="s">
        <v>350</v>
      </c>
      <c r="D3" s="6" t="s">
        <v>9821</v>
      </c>
      <c r="E3" s="24">
        <f t="shared" ref="E3:K3" si="2">+E1-E2</f>
        <v>2</v>
      </c>
      <c r="F3" s="24">
        <f t="shared" si="2"/>
        <v>0</v>
      </c>
      <c r="G3" s="24">
        <f t="shared" si="2"/>
        <v>1</v>
      </c>
      <c r="H3" s="24">
        <f t="shared" si="2"/>
        <v>0</v>
      </c>
      <c r="I3" s="24">
        <f t="shared" si="2"/>
        <v>0</v>
      </c>
      <c r="J3" s="24">
        <f t="shared" si="2"/>
        <v>0</v>
      </c>
      <c r="K3" s="24">
        <f t="shared" si="2"/>
        <v>3</v>
      </c>
      <c r="L3" s="46" t="s">
        <v>1283</v>
      </c>
      <c r="AO3" s="4" t="s">
        <v>11114</v>
      </c>
    </row>
    <row r="4" spans="1:51" ht="15" thickTop="1" x14ac:dyDescent="0.35">
      <c r="A4" s="19" t="s">
        <v>365</v>
      </c>
      <c r="B4" s="20" t="s">
        <v>4</v>
      </c>
      <c r="C4" s="21" t="s">
        <v>366</v>
      </c>
      <c r="D4" s="4" t="s">
        <v>349</v>
      </c>
      <c r="E4" s="77" t="s">
        <v>11</v>
      </c>
      <c r="F4" s="77" t="s">
        <v>9821</v>
      </c>
      <c r="G4" s="77" t="s">
        <v>12</v>
      </c>
      <c r="H4" s="77" t="s">
        <v>13</v>
      </c>
      <c r="I4" s="77" t="s">
        <v>14</v>
      </c>
      <c r="J4" s="77" t="s">
        <v>15</v>
      </c>
      <c r="K4" s="4" t="s">
        <v>2599</v>
      </c>
      <c r="L4" s="4" t="s">
        <v>2600</v>
      </c>
      <c r="M4" s="4" t="s">
        <v>2601</v>
      </c>
      <c r="N4" s="4" t="s">
        <v>2602</v>
      </c>
      <c r="O4" s="4" t="s">
        <v>2603</v>
      </c>
      <c r="P4" s="4" t="s">
        <v>2604</v>
      </c>
      <c r="Q4" s="4" t="s">
        <v>2605</v>
      </c>
      <c r="R4" s="4" t="s">
        <v>61</v>
      </c>
      <c r="S4" s="4" t="s">
        <v>2606</v>
      </c>
      <c r="T4" s="43" t="s">
        <v>2607</v>
      </c>
      <c r="U4" s="43" t="s">
        <v>2608</v>
      </c>
      <c r="V4" s="4" t="s">
        <v>2609</v>
      </c>
      <c r="W4" s="4" t="s">
        <v>2610</v>
      </c>
      <c r="X4" s="4" t="s">
        <v>2611</v>
      </c>
      <c r="Y4" s="4" t="s">
        <v>2612</v>
      </c>
      <c r="Z4" s="4" t="s">
        <v>2613</v>
      </c>
      <c r="AA4" s="4" t="s">
        <v>2614</v>
      </c>
      <c r="AB4" s="4" t="s">
        <v>2615</v>
      </c>
      <c r="AC4" s="4" t="s">
        <v>2616</v>
      </c>
      <c r="AD4" s="4" t="s">
        <v>2617</v>
      </c>
      <c r="AE4" s="4" t="s">
        <v>2618</v>
      </c>
      <c r="AF4" s="4" t="s">
        <v>2619</v>
      </c>
      <c r="AG4" s="4" t="s">
        <v>2620</v>
      </c>
      <c r="AH4" s="4" t="s">
        <v>2621</v>
      </c>
      <c r="AI4" s="4" t="s">
        <v>2622</v>
      </c>
      <c r="AJ4" s="4" t="s">
        <v>2623</v>
      </c>
      <c r="AK4" s="4" t="s">
        <v>2624</v>
      </c>
      <c r="AL4" s="4" t="s">
        <v>2625</v>
      </c>
      <c r="AM4" s="4" t="s">
        <v>2626</v>
      </c>
      <c r="AO4" s="46" t="s">
        <v>11115</v>
      </c>
      <c r="AP4" s="46" t="s">
        <v>11281</v>
      </c>
      <c r="AQ4" s="4" t="s">
        <v>5811</v>
      </c>
      <c r="AR4" s="4" t="s">
        <v>11111</v>
      </c>
      <c r="AS4" s="4" t="s">
        <v>11112</v>
      </c>
      <c r="AT4" s="43" t="s">
        <v>11310</v>
      </c>
      <c r="AU4" s="43" t="s">
        <v>11311</v>
      </c>
      <c r="AV4" s="4" t="s">
        <v>5720</v>
      </c>
      <c r="AW4" s="47" t="s">
        <v>5719</v>
      </c>
      <c r="AX4" s="4" t="s">
        <v>5743</v>
      </c>
      <c r="AY4" s="47" t="s">
        <v>9365</v>
      </c>
    </row>
    <row r="5" spans="1:51" x14ac:dyDescent="0.35">
      <c r="E5" s="22" t="str">
        <f t="shared" ref="E5:J14" si="3">IF(ISERROR(VLOOKUP(E$4&amp;$K5,$AO:$AO,1,0)),"","X")</f>
        <v>X</v>
      </c>
      <c r="F5" s="22" t="str">
        <f t="shared" si="3"/>
        <v/>
      </c>
      <c r="G5" s="22" t="str">
        <f t="shared" si="3"/>
        <v/>
      </c>
      <c r="H5" s="22" t="str">
        <f t="shared" si="3"/>
        <v/>
      </c>
      <c r="I5" s="22" t="str">
        <f t="shared" si="3"/>
        <v/>
      </c>
      <c r="J5" s="22" t="str">
        <f t="shared" si="3"/>
        <v>X</v>
      </c>
      <c r="K5" s="4">
        <v>1000</v>
      </c>
      <c r="L5" s="32" t="str">
        <f>VLOOKUP(K5,'ALL-Unit Code 1'!$U:$V,2,0)</f>
        <v>VARIANCE ALLOCATIONS</v>
      </c>
      <c r="R5" s="32">
        <f t="shared" ref="R5:R49" si="4">$K5</f>
        <v>1000</v>
      </c>
      <c r="S5" s="32" t="str">
        <f>VLOOKUP($R5,'ALL-Unit Code 1'!$U:$V,2,0)</f>
        <v>VARIANCE ALLOCATIONS</v>
      </c>
      <c r="T5" s="43">
        <f t="shared" ref="T5:T42" si="5">IFERROR(VLOOKUP($D$3&amp;$K5,$AO:$AU,7,0),0)</f>
        <v>0</v>
      </c>
      <c r="U5" s="43">
        <f t="shared" ref="U5:U42" si="6">IFERROR(VLOOKUP($D$3&amp;$K5,$AO:$AU,6,0),0)</f>
        <v>0</v>
      </c>
      <c r="V5" s="4">
        <v>990600</v>
      </c>
      <c r="W5" s="32">
        <f t="shared" ref="W5:W49" si="7">$R5</f>
        <v>1000</v>
      </c>
      <c r="Z5" s="32" t="str">
        <f>VLOOKUP($D$3,Sites!$A:$C,2,0)</f>
        <v>AG</v>
      </c>
      <c r="AA5" s="32" t="str">
        <f>VLOOKUP(V5,'ALL-Chart of Accounts'!$E:$F,2,0)</f>
        <v>Labor Applied</v>
      </c>
      <c r="AB5" s="4">
        <v>990820</v>
      </c>
      <c r="AC5" s="32">
        <f t="shared" ref="AC5:AC49" si="8">$R5</f>
        <v>1000</v>
      </c>
      <c r="AF5" s="32" t="str">
        <f>VLOOKUP($D$3,Sites!$A:$C,2,0)</f>
        <v>AG</v>
      </c>
      <c r="AG5" s="32" t="str">
        <f>VLOOKUP(AB5,'ALL-Chart of Accounts'!$E:$F,2,0)</f>
        <v>Overhead Applied</v>
      </c>
      <c r="AH5" s="4">
        <v>990810</v>
      </c>
      <c r="AI5" s="32">
        <f t="shared" ref="AI5:AI49" si="9">$R5</f>
        <v>1000</v>
      </c>
      <c r="AL5" s="32" t="str">
        <f>VLOOKUP($D$3,Sites!$A:$C,2,0)</f>
        <v>AG</v>
      </c>
      <c r="AM5" s="32" t="str">
        <f>VLOOKUP(AH5,'ALL-Chart of Accounts'!$E:$F,2,0)</f>
        <v>Variable Overhead Applied</v>
      </c>
      <c r="AO5" s="32" t="str">
        <f>AQ5&amp;AR5</f>
        <v>ALP11000</v>
      </c>
      <c r="AP5" s="32" t="b">
        <f t="shared" ref="AP5:AP42" si="10">VLOOKUP(AR5,K:L,2,0)=AS5</f>
        <v>1</v>
      </c>
      <c r="AQ5" s="4" t="s">
        <v>11</v>
      </c>
      <c r="AR5" s="4">
        <v>1000</v>
      </c>
      <c r="AS5" s="4" t="s">
        <v>1165</v>
      </c>
      <c r="AT5" s="43">
        <v>0</v>
      </c>
      <c r="AU5" s="43">
        <v>0</v>
      </c>
      <c r="AV5" s="4" t="s">
        <v>9398</v>
      </c>
      <c r="AW5" s="47">
        <v>42810.40426909722</v>
      </c>
      <c r="AX5" s="4" t="s">
        <v>9398</v>
      </c>
      <c r="AY5" s="47">
        <v>42894.494612847222</v>
      </c>
    </row>
    <row r="6" spans="1:51" x14ac:dyDescent="0.35">
      <c r="E6" s="22" t="str">
        <f t="shared" si="3"/>
        <v/>
      </c>
      <c r="F6" s="22" t="str">
        <f t="shared" si="3"/>
        <v>X</v>
      </c>
      <c r="G6" s="22" t="str">
        <f t="shared" si="3"/>
        <v/>
      </c>
      <c r="H6" s="22" t="str">
        <f t="shared" si="3"/>
        <v/>
      </c>
      <c r="I6" s="22" t="str">
        <f t="shared" si="3"/>
        <v>X</v>
      </c>
      <c r="J6" s="22" t="str">
        <f t="shared" si="3"/>
        <v/>
      </c>
      <c r="K6" s="4">
        <v>1005</v>
      </c>
      <c r="L6" s="32" t="str">
        <f>VLOOKUP(K6,'ALL-Unit Code 1'!$U:$V,2,0)</f>
        <v>ASSEMBLY DIRECT</v>
      </c>
      <c r="R6" s="32">
        <f t="shared" si="4"/>
        <v>1005</v>
      </c>
      <c r="S6" s="32" t="str">
        <f>VLOOKUP($R6,'ALL-Unit Code 1'!$U:$V,2,0)</f>
        <v>ASSEMBLY DIRECT</v>
      </c>
      <c r="T6" s="43">
        <f t="shared" si="5"/>
        <v>18</v>
      </c>
      <c r="U6" s="43">
        <f t="shared" si="6"/>
        <v>0</v>
      </c>
      <c r="V6" s="4">
        <v>990600</v>
      </c>
      <c r="W6" s="32">
        <f t="shared" si="7"/>
        <v>1005</v>
      </c>
      <c r="Z6" s="32" t="str">
        <f>VLOOKUP($D$3,Sites!$A:$C,2,0)</f>
        <v>AG</v>
      </c>
      <c r="AA6" s="32" t="str">
        <f>VLOOKUP(V6,'ALL-Chart of Accounts'!$E:$F,2,0)</f>
        <v>Labor Applied</v>
      </c>
      <c r="AB6" s="4">
        <v>990820</v>
      </c>
      <c r="AC6" s="32">
        <f t="shared" si="8"/>
        <v>1005</v>
      </c>
      <c r="AF6" s="32" t="str">
        <f>VLOOKUP($D$3,Sites!$A:$C,2,0)</f>
        <v>AG</v>
      </c>
      <c r="AG6" s="32" t="str">
        <f>VLOOKUP(AB6,'ALL-Chart of Accounts'!$E:$F,2,0)</f>
        <v>Overhead Applied</v>
      </c>
      <c r="AH6" s="4">
        <v>990810</v>
      </c>
      <c r="AI6" s="32">
        <f t="shared" si="9"/>
        <v>1005</v>
      </c>
      <c r="AL6" s="32" t="str">
        <f>VLOOKUP($D$3,Sites!$A:$C,2,0)</f>
        <v>AG</v>
      </c>
      <c r="AM6" s="32" t="str">
        <f>VLOOKUP(AH6,'ALL-Chart of Accounts'!$E:$F,2,0)</f>
        <v>Variable Overhead Applied</v>
      </c>
      <c r="AO6" s="32" t="str">
        <f t="shared" ref="AO6:AO71" si="11">AQ6&amp;AR6</f>
        <v>ALP11010</v>
      </c>
      <c r="AP6" s="32" t="b">
        <f t="shared" si="10"/>
        <v>1</v>
      </c>
      <c r="AQ6" s="4" t="s">
        <v>11</v>
      </c>
      <c r="AR6" s="4">
        <v>1010</v>
      </c>
      <c r="AS6" s="4" t="s">
        <v>1166</v>
      </c>
      <c r="AT6" s="43">
        <v>0</v>
      </c>
      <c r="AU6" s="43">
        <v>11</v>
      </c>
      <c r="AV6" s="4" t="s">
        <v>9398</v>
      </c>
      <c r="AW6" s="47">
        <v>42810.404270833336</v>
      </c>
      <c r="AX6" s="4" t="s">
        <v>9398</v>
      </c>
      <c r="AY6" s="47">
        <v>42894.494613541669</v>
      </c>
    </row>
    <row r="7" spans="1:51" x14ac:dyDescent="0.35">
      <c r="E7" s="22" t="str">
        <f t="shared" si="3"/>
        <v>X</v>
      </c>
      <c r="F7" s="22" t="str">
        <f t="shared" si="3"/>
        <v/>
      </c>
      <c r="G7" s="22" t="str">
        <f t="shared" si="3"/>
        <v/>
      </c>
      <c r="H7" s="22" t="str">
        <f t="shared" si="3"/>
        <v/>
      </c>
      <c r="I7" s="22" t="str">
        <f t="shared" si="3"/>
        <v>X</v>
      </c>
      <c r="J7" s="22" t="str">
        <f t="shared" si="3"/>
        <v>X</v>
      </c>
      <c r="K7" s="4">
        <v>1010</v>
      </c>
      <c r="L7" s="32" t="str">
        <f>VLOOKUP(K7,'ALL-Unit Code 1'!$U:$V,2,0)</f>
        <v>MANUFACTURING DIRECT</v>
      </c>
      <c r="R7" s="32">
        <f t="shared" si="4"/>
        <v>1010</v>
      </c>
      <c r="S7" s="32" t="str">
        <f>VLOOKUP($R7,'ALL-Unit Code 1'!$U:$V,2,0)</f>
        <v>MANUFACTURING DIRECT</v>
      </c>
      <c r="T7" s="43">
        <f t="shared" si="5"/>
        <v>0</v>
      </c>
      <c r="U7" s="43">
        <f t="shared" si="6"/>
        <v>0</v>
      </c>
      <c r="V7" s="4">
        <v>990600</v>
      </c>
      <c r="W7" s="32">
        <f t="shared" si="7"/>
        <v>1010</v>
      </c>
      <c r="Z7" s="32" t="str">
        <f>VLOOKUP($D$3,Sites!$A:$C,2,0)</f>
        <v>AG</v>
      </c>
      <c r="AA7" s="32" t="str">
        <f>VLOOKUP(V7,'ALL-Chart of Accounts'!$E:$F,2,0)</f>
        <v>Labor Applied</v>
      </c>
      <c r="AB7" s="4">
        <v>990820</v>
      </c>
      <c r="AC7" s="32">
        <f t="shared" si="8"/>
        <v>1010</v>
      </c>
      <c r="AF7" s="32" t="str">
        <f>VLOOKUP($D$3,Sites!$A:$C,2,0)</f>
        <v>AG</v>
      </c>
      <c r="AG7" s="32" t="str">
        <f>VLOOKUP(AB7,'ALL-Chart of Accounts'!$E:$F,2,0)</f>
        <v>Overhead Applied</v>
      </c>
      <c r="AH7" s="4">
        <v>990810</v>
      </c>
      <c r="AI7" s="32">
        <f t="shared" si="9"/>
        <v>1010</v>
      </c>
      <c r="AL7" s="32" t="str">
        <f>VLOOKUP($D$3,Sites!$A:$C,2,0)</f>
        <v>AG</v>
      </c>
      <c r="AM7" s="32" t="str">
        <f>VLOOKUP(AH7,'ALL-Chart of Accounts'!$E:$F,2,0)</f>
        <v>Variable Overhead Applied</v>
      </c>
      <c r="AO7" s="32" t="str">
        <f t="shared" si="11"/>
        <v>ALP11020</v>
      </c>
      <c r="AP7" s="32" t="b">
        <f t="shared" si="10"/>
        <v>1</v>
      </c>
      <c r="AQ7" s="4" t="s">
        <v>11</v>
      </c>
      <c r="AR7" s="4">
        <v>1020</v>
      </c>
      <c r="AS7" s="4" t="s">
        <v>1167</v>
      </c>
      <c r="AT7" s="43">
        <v>0</v>
      </c>
      <c r="AU7" s="43">
        <v>0</v>
      </c>
      <c r="AV7" s="4" t="s">
        <v>9398</v>
      </c>
      <c r="AW7" s="47">
        <v>42810.404271990737</v>
      </c>
      <c r="AX7" s="4" t="s">
        <v>9398</v>
      </c>
      <c r="AY7" s="47">
        <v>42894.49461400463</v>
      </c>
    </row>
    <row r="8" spans="1:51" s="46" customFormat="1" x14ac:dyDescent="0.35">
      <c r="A8" s="47"/>
      <c r="B8" s="47"/>
      <c r="C8" s="47"/>
      <c r="E8" s="22" t="str">
        <f t="shared" si="3"/>
        <v/>
      </c>
      <c r="F8" s="22" t="str">
        <f t="shared" si="3"/>
        <v>X</v>
      </c>
      <c r="G8" s="22" t="str">
        <f t="shared" si="3"/>
        <v/>
      </c>
      <c r="H8" s="22" t="str">
        <f t="shared" si="3"/>
        <v/>
      </c>
      <c r="I8" s="22" t="str">
        <f t="shared" si="3"/>
        <v/>
      </c>
      <c r="J8" s="22" t="str">
        <f t="shared" si="3"/>
        <v/>
      </c>
      <c r="K8" s="46">
        <v>1015</v>
      </c>
      <c r="L8" s="32" t="str">
        <f>VLOOKUP(K8,'ALL-Unit Code 1'!$U:$V,2,0)</f>
        <v>QUAILTY DIRECT</v>
      </c>
      <c r="R8" s="32">
        <f t="shared" si="4"/>
        <v>1015</v>
      </c>
      <c r="S8" s="32" t="str">
        <f>VLOOKUP($R8,'ALL-Unit Code 1'!$U:$V,2,0)</f>
        <v>QUAILTY DIRECT</v>
      </c>
      <c r="T8" s="43">
        <f t="shared" si="5"/>
        <v>12</v>
      </c>
      <c r="U8" s="43">
        <f t="shared" si="6"/>
        <v>0</v>
      </c>
      <c r="V8" s="46">
        <v>990600</v>
      </c>
      <c r="W8" s="32">
        <f t="shared" si="7"/>
        <v>1015</v>
      </c>
      <c r="Z8" s="32" t="str">
        <f>VLOOKUP($D$3,Sites!$A:$C,2,0)</f>
        <v>AG</v>
      </c>
      <c r="AA8" s="32" t="str">
        <f>VLOOKUP(V8,'ALL-Chart of Accounts'!$E:$F,2,0)</f>
        <v>Labor Applied</v>
      </c>
      <c r="AB8" s="46">
        <v>990820</v>
      </c>
      <c r="AC8" s="32">
        <f t="shared" si="8"/>
        <v>1015</v>
      </c>
      <c r="AF8" s="32" t="str">
        <f>VLOOKUP($D$3,Sites!$A:$C,2,0)</f>
        <v>AG</v>
      </c>
      <c r="AG8" s="32" t="str">
        <f>VLOOKUP(AB8,'ALL-Chart of Accounts'!$E:$F,2,0)</f>
        <v>Overhead Applied</v>
      </c>
      <c r="AH8" s="46">
        <v>990810</v>
      </c>
      <c r="AI8" s="32">
        <f t="shared" si="9"/>
        <v>1015</v>
      </c>
      <c r="AL8" s="32" t="str">
        <f>VLOOKUP($D$3,Sites!$A:$C,2,0)</f>
        <v>AG</v>
      </c>
      <c r="AM8" s="32" t="str">
        <f>VLOOKUP(AH8,'ALL-Chart of Accounts'!$E:$F,2,0)</f>
        <v>Variable Overhead Applied</v>
      </c>
      <c r="AO8" s="32" t="str">
        <f t="shared" si="11"/>
        <v>ALP11030</v>
      </c>
      <c r="AP8" s="32" t="b">
        <f t="shared" si="10"/>
        <v>1</v>
      </c>
      <c r="AQ8" s="46" t="s">
        <v>11</v>
      </c>
      <c r="AR8" s="46">
        <v>1030</v>
      </c>
      <c r="AS8" s="46" t="s">
        <v>1168</v>
      </c>
      <c r="AT8" s="43">
        <v>0</v>
      </c>
      <c r="AU8" s="43">
        <v>11</v>
      </c>
      <c r="AV8" s="46" t="s">
        <v>9398</v>
      </c>
      <c r="AW8" s="47">
        <v>42810.404273113425</v>
      </c>
      <c r="AX8" s="46" t="s">
        <v>9398</v>
      </c>
      <c r="AY8" s="47">
        <v>42894.494614120369</v>
      </c>
    </row>
    <row r="9" spans="1:51" x14ac:dyDescent="0.35">
      <c r="E9" s="22" t="str">
        <f t="shared" si="3"/>
        <v>X</v>
      </c>
      <c r="F9" s="22" t="str">
        <f t="shared" si="3"/>
        <v/>
      </c>
      <c r="G9" s="22" t="str">
        <f t="shared" si="3"/>
        <v/>
      </c>
      <c r="H9" s="22" t="str">
        <f t="shared" si="3"/>
        <v/>
      </c>
      <c r="I9" s="22" t="str">
        <f t="shared" si="3"/>
        <v>X</v>
      </c>
      <c r="J9" s="22" t="str">
        <f t="shared" si="3"/>
        <v>X</v>
      </c>
      <c r="K9" s="4">
        <v>1020</v>
      </c>
      <c r="L9" s="32" t="str">
        <f>VLOOKUP(K9,'ALL-Unit Code 1'!$U:$V,2,0)</f>
        <v>MANUFACTURING SUPPORT</v>
      </c>
      <c r="R9" s="32">
        <f t="shared" si="4"/>
        <v>1020</v>
      </c>
      <c r="S9" s="32" t="str">
        <f>VLOOKUP($R9,'ALL-Unit Code 1'!$U:$V,2,0)</f>
        <v>MANUFACTURING SUPPORT</v>
      </c>
      <c r="T9" s="43">
        <f t="shared" si="5"/>
        <v>0</v>
      </c>
      <c r="U9" s="43">
        <f t="shared" si="6"/>
        <v>0</v>
      </c>
      <c r="V9" s="4">
        <v>990600</v>
      </c>
      <c r="W9" s="32">
        <f t="shared" si="7"/>
        <v>1020</v>
      </c>
      <c r="Z9" s="32" t="str">
        <f>VLOOKUP($D$3,Sites!$A:$C,2,0)</f>
        <v>AG</v>
      </c>
      <c r="AA9" s="32" t="str">
        <f>VLOOKUP(V9,'ALL-Chart of Accounts'!$E:$F,2,0)</f>
        <v>Labor Applied</v>
      </c>
      <c r="AB9" s="4">
        <v>990820</v>
      </c>
      <c r="AC9" s="32">
        <f t="shared" si="8"/>
        <v>1020</v>
      </c>
      <c r="AF9" s="32" t="str">
        <f>VLOOKUP($D$3,Sites!$A:$C,2,0)</f>
        <v>AG</v>
      </c>
      <c r="AG9" s="32" t="str">
        <f>VLOOKUP(AB9,'ALL-Chart of Accounts'!$E:$F,2,0)</f>
        <v>Overhead Applied</v>
      </c>
      <c r="AH9" s="4">
        <v>990810</v>
      </c>
      <c r="AI9" s="32">
        <f t="shared" si="9"/>
        <v>1020</v>
      </c>
      <c r="AL9" s="32" t="str">
        <f>VLOOKUP($D$3,Sites!$A:$C,2,0)</f>
        <v>AG</v>
      </c>
      <c r="AM9" s="32" t="str">
        <f>VLOOKUP(AH9,'ALL-Chart of Accounts'!$E:$F,2,0)</f>
        <v>Variable Overhead Applied</v>
      </c>
      <c r="AO9" s="32" t="str">
        <f t="shared" si="11"/>
        <v>ALP11040</v>
      </c>
      <c r="AP9" s="32" t="b">
        <f t="shared" si="10"/>
        <v>1</v>
      </c>
      <c r="AQ9" s="4" t="s">
        <v>11</v>
      </c>
      <c r="AR9" s="4">
        <v>1040</v>
      </c>
      <c r="AS9" s="4" t="s">
        <v>1169</v>
      </c>
      <c r="AT9" s="43">
        <v>0</v>
      </c>
      <c r="AU9" s="43">
        <v>0</v>
      </c>
      <c r="AV9" s="4" t="s">
        <v>9398</v>
      </c>
      <c r="AW9" s="47">
        <v>42810.404274305554</v>
      </c>
      <c r="AX9" s="4" t="s">
        <v>9398</v>
      </c>
      <c r="AY9" s="47">
        <v>42894.494614583331</v>
      </c>
    </row>
    <row r="10" spans="1:51" x14ac:dyDescent="0.35">
      <c r="E10" s="22" t="str">
        <f t="shared" si="3"/>
        <v>X</v>
      </c>
      <c r="F10" s="22" t="str">
        <f t="shared" si="3"/>
        <v/>
      </c>
      <c r="G10" s="22" t="str">
        <f t="shared" si="3"/>
        <v/>
      </c>
      <c r="H10" s="22" t="str">
        <f t="shared" si="3"/>
        <v/>
      </c>
      <c r="I10" s="22" t="str">
        <f t="shared" si="3"/>
        <v/>
      </c>
      <c r="J10" s="22" t="str">
        <f t="shared" si="3"/>
        <v>X</v>
      </c>
      <c r="K10" s="4">
        <v>1030</v>
      </c>
      <c r="L10" s="32" t="str">
        <f>VLOOKUP(K10,'ALL-Unit Code 1'!$U:$V,2,0)</f>
        <v>OPERATIONS MANAGEMENT</v>
      </c>
      <c r="R10" s="32">
        <f t="shared" si="4"/>
        <v>1030</v>
      </c>
      <c r="S10" s="32" t="str">
        <f>VLOOKUP($R10,'ALL-Unit Code 1'!$U:$V,2,0)</f>
        <v>OPERATIONS MANAGEMENT</v>
      </c>
      <c r="T10" s="43">
        <f t="shared" si="5"/>
        <v>0</v>
      </c>
      <c r="U10" s="43">
        <f t="shared" si="6"/>
        <v>0</v>
      </c>
      <c r="V10" s="4">
        <v>990600</v>
      </c>
      <c r="W10" s="32">
        <f t="shared" si="7"/>
        <v>1030</v>
      </c>
      <c r="Z10" s="32" t="str">
        <f>VLOOKUP($D$3,Sites!$A:$C,2,0)</f>
        <v>AG</v>
      </c>
      <c r="AA10" s="32" t="str">
        <f>VLOOKUP(V10,'ALL-Chart of Accounts'!$E:$F,2,0)</f>
        <v>Labor Applied</v>
      </c>
      <c r="AB10" s="4">
        <v>990820</v>
      </c>
      <c r="AC10" s="32">
        <f t="shared" si="8"/>
        <v>1030</v>
      </c>
      <c r="AF10" s="32" t="str">
        <f>VLOOKUP($D$3,Sites!$A:$C,2,0)</f>
        <v>AG</v>
      </c>
      <c r="AG10" s="32" t="str">
        <f>VLOOKUP(AB10,'ALL-Chart of Accounts'!$E:$F,2,0)</f>
        <v>Overhead Applied</v>
      </c>
      <c r="AH10" s="4">
        <v>990810</v>
      </c>
      <c r="AI10" s="32">
        <f t="shared" si="9"/>
        <v>1030</v>
      </c>
      <c r="AL10" s="32" t="str">
        <f>VLOOKUP($D$3,Sites!$A:$C,2,0)</f>
        <v>AG</v>
      </c>
      <c r="AM10" s="32" t="str">
        <f>VLOOKUP(AH10,'ALL-Chart of Accounts'!$E:$F,2,0)</f>
        <v>Variable Overhead Applied</v>
      </c>
      <c r="AO10" s="32" t="str">
        <f t="shared" si="11"/>
        <v>ALP11050</v>
      </c>
      <c r="AP10" s="32" t="b">
        <f t="shared" si="10"/>
        <v>0</v>
      </c>
      <c r="AQ10" s="4" t="s">
        <v>11</v>
      </c>
      <c r="AR10" s="4">
        <v>1050</v>
      </c>
      <c r="AS10" s="4" t="s">
        <v>9742</v>
      </c>
      <c r="AT10" s="43">
        <v>0</v>
      </c>
      <c r="AU10" s="43">
        <v>0</v>
      </c>
      <c r="AV10" s="4" t="s">
        <v>9398</v>
      </c>
      <c r="AW10" s="47">
        <v>42810.404275462963</v>
      </c>
      <c r="AX10" s="4" t="s">
        <v>9398</v>
      </c>
      <c r="AY10" s="47">
        <v>42894.494614664349</v>
      </c>
    </row>
    <row r="11" spans="1:51" x14ac:dyDescent="0.35">
      <c r="E11" s="22" t="str">
        <f t="shared" si="3"/>
        <v>X</v>
      </c>
      <c r="F11" s="22" t="str">
        <f t="shared" si="3"/>
        <v/>
      </c>
      <c r="G11" s="22" t="str">
        <f t="shared" si="3"/>
        <v/>
      </c>
      <c r="H11" s="22" t="str">
        <f t="shared" si="3"/>
        <v/>
      </c>
      <c r="I11" s="22" t="str">
        <f t="shared" si="3"/>
        <v>X</v>
      </c>
      <c r="J11" s="22" t="str">
        <f t="shared" si="3"/>
        <v>X</v>
      </c>
      <c r="K11" s="4">
        <v>1040</v>
      </c>
      <c r="L11" s="32" t="str">
        <f>VLOOKUP(K11,'ALL-Unit Code 1'!$U:$V,2,0)</f>
        <v>MANUFACTURING ENGINEERING</v>
      </c>
      <c r="R11" s="32">
        <f t="shared" si="4"/>
        <v>1040</v>
      </c>
      <c r="S11" s="32" t="str">
        <f>VLOOKUP($R11,'ALL-Unit Code 1'!$U:$V,2,0)</f>
        <v>MANUFACTURING ENGINEERING</v>
      </c>
      <c r="T11" s="43">
        <f t="shared" si="5"/>
        <v>0</v>
      </c>
      <c r="U11" s="43">
        <f t="shared" si="6"/>
        <v>0</v>
      </c>
      <c r="V11" s="4">
        <v>990600</v>
      </c>
      <c r="W11" s="32">
        <f t="shared" si="7"/>
        <v>1040</v>
      </c>
      <c r="Z11" s="32" t="str">
        <f>VLOOKUP($D$3,Sites!$A:$C,2,0)</f>
        <v>AG</v>
      </c>
      <c r="AA11" s="32" t="str">
        <f>VLOOKUP(V11,'ALL-Chart of Accounts'!$E:$F,2,0)</f>
        <v>Labor Applied</v>
      </c>
      <c r="AB11" s="4">
        <v>990820</v>
      </c>
      <c r="AC11" s="32">
        <f t="shared" si="8"/>
        <v>1040</v>
      </c>
      <c r="AF11" s="32" t="str">
        <f>VLOOKUP($D$3,Sites!$A:$C,2,0)</f>
        <v>AG</v>
      </c>
      <c r="AG11" s="32" t="str">
        <f>VLOOKUP(AB11,'ALL-Chart of Accounts'!$E:$F,2,0)</f>
        <v>Overhead Applied</v>
      </c>
      <c r="AH11" s="4">
        <v>990810</v>
      </c>
      <c r="AI11" s="32">
        <f t="shared" si="9"/>
        <v>1040</v>
      </c>
      <c r="AL11" s="32" t="str">
        <f>VLOOKUP($D$3,Sites!$A:$C,2,0)</f>
        <v>AG</v>
      </c>
      <c r="AM11" s="32" t="str">
        <f>VLOOKUP(AH11,'ALL-Chart of Accounts'!$E:$F,2,0)</f>
        <v>Variable Overhead Applied</v>
      </c>
      <c r="AO11" s="32" t="str">
        <f t="shared" si="11"/>
        <v>ALP11110</v>
      </c>
      <c r="AP11" s="32" t="b">
        <f t="shared" si="10"/>
        <v>1</v>
      </c>
      <c r="AQ11" s="4" t="s">
        <v>11</v>
      </c>
      <c r="AR11" s="4">
        <v>1110</v>
      </c>
      <c r="AS11" s="4" t="s">
        <v>1170</v>
      </c>
      <c r="AT11" s="43">
        <v>0</v>
      </c>
      <c r="AU11" s="43">
        <v>0</v>
      </c>
      <c r="AV11" s="4" t="s">
        <v>9398</v>
      </c>
      <c r="AW11" s="47">
        <v>42810.404276655092</v>
      </c>
      <c r="AX11" s="4" t="s">
        <v>9398</v>
      </c>
      <c r="AY11" s="47">
        <v>42894.494614733798</v>
      </c>
    </row>
    <row r="12" spans="1:51" x14ac:dyDescent="0.35">
      <c r="E12" s="22" t="str">
        <f t="shared" si="3"/>
        <v>X</v>
      </c>
      <c r="F12" s="22" t="str">
        <f t="shared" si="3"/>
        <v/>
      </c>
      <c r="G12" s="22" t="str">
        <f t="shared" si="3"/>
        <v/>
      </c>
      <c r="H12" s="22" t="str">
        <f t="shared" si="3"/>
        <v/>
      </c>
      <c r="I12" s="22" t="str">
        <f t="shared" si="3"/>
        <v/>
      </c>
      <c r="J12" s="22" t="str">
        <f t="shared" si="3"/>
        <v>X</v>
      </c>
      <c r="K12" s="4">
        <v>1050</v>
      </c>
      <c r="L12" s="32" t="str">
        <f>VLOOKUP(K12,'ALL-Unit Code 1'!$U:$V,2,0)</f>
        <v>OPERATIONS MANAGEMENT - DSI</v>
      </c>
      <c r="R12" s="32">
        <f t="shared" si="4"/>
        <v>1050</v>
      </c>
      <c r="S12" s="32" t="str">
        <f>VLOOKUP($R12,'ALL-Unit Code 1'!$U:$V,2,0)</f>
        <v>OPERATIONS MANAGEMENT - DSI</v>
      </c>
      <c r="T12" s="43">
        <f t="shared" si="5"/>
        <v>0</v>
      </c>
      <c r="U12" s="43">
        <f t="shared" si="6"/>
        <v>0</v>
      </c>
      <c r="V12" s="4">
        <v>990600</v>
      </c>
      <c r="W12" s="32">
        <f t="shared" si="7"/>
        <v>1050</v>
      </c>
      <c r="Z12" s="32" t="str">
        <f>VLOOKUP($D$3,Sites!$A:$C,2,0)</f>
        <v>AG</v>
      </c>
      <c r="AA12" s="32" t="str">
        <f>VLOOKUP(V12,'ALL-Chart of Accounts'!$E:$F,2,0)</f>
        <v>Labor Applied</v>
      </c>
      <c r="AB12" s="4">
        <v>990820</v>
      </c>
      <c r="AC12" s="32">
        <f t="shared" si="8"/>
        <v>1050</v>
      </c>
      <c r="AF12" s="32" t="str">
        <f>VLOOKUP($D$3,Sites!$A:$C,2,0)</f>
        <v>AG</v>
      </c>
      <c r="AG12" s="32" t="str">
        <f>VLOOKUP(AB12,'ALL-Chart of Accounts'!$E:$F,2,0)</f>
        <v>Overhead Applied</v>
      </c>
      <c r="AH12" s="4">
        <v>990810</v>
      </c>
      <c r="AI12" s="32">
        <f t="shared" si="9"/>
        <v>1050</v>
      </c>
      <c r="AL12" s="32" t="str">
        <f>VLOOKUP($D$3,Sites!$A:$C,2,0)</f>
        <v>AG</v>
      </c>
      <c r="AM12" s="32" t="str">
        <f>VLOOKUP(AH12,'ALL-Chart of Accounts'!$E:$F,2,0)</f>
        <v>Variable Overhead Applied</v>
      </c>
      <c r="AO12" s="32" t="str">
        <f t="shared" si="11"/>
        <v>ALP11120</v>
      </c>
      <c r="AP12" s="32" t="b">
        <f t="shared" si="10"/>
        <v>1</v>
      </c>
      <c r="AQ12" s="4" t="s">
        <v>11</v>
      </c>
      <c r="AR12" s="4">
        <v>1120</v>
      </c>
      <c r="AS12" s="4" t="s">
        <v>1171</v>
      </c>
      <c r="AT12" s="43">
        <v>0</v>
      </c>
      <c r="AU12" s="43">
        <v>0</v>
      </c>
      <c r="AV12" s="4" t="s">
        <v>9398</v>
      </c>
      <c r="AW12" s="47">
        <v>42810.404277893518</v>
      </c>
      <c r="AX12" s="4" t="s">
        <v>9398</v>
      </c>
      <c r="AY12" s="47">
        <v>42894.494614814816</v>
      </c>
    </row>
    <row r="13" spans="1:51" x14ac:dyDescent="0.35">
      <c r="E13" s="22" t="str">
        <f t="shared" si="3"/>
        <v>X</v>
      </c>
      <c r="F13" s="22" t="str">
        <f t="shared" si="3"/>
        <v>X</v>
      </c>
      <c r="G13" s="22" t="str">
        <f t="shared" si="3"/>
        <v/>
      </c>
      <c r="H13" s="22" t="str">
        <f t="shared" si="3"/>
        <v/>
      </c>
      <c r="I13" s="22" t="str">
        <f t="shared" si="3"/>
        <v/>
      </c>
      <c r="J13" s="22" t="str">
        <f t="shared" si="3"/>
        <v>X</v>
      </c>
      <c r="K13" s="4">
        <v>1110</v>
      </c>
      <c r="L13" s="32" t="str">
        <f>VLOOKUP(K13,'ALL-Unit Code 1'!$U:$V,2,0)</f>
        <v>MATERIAL OVERHEAD</v>
      </c>
      <c r="R13" s="32">
        <f t="shared" si="4"/>
        <v>1110</v>
      </c>
      <c r="S13" s="32" t="str">
        <f>VLOOKUP($R13,'ALL-Unit Code 1'!$U:$V,2,0)</f>
        <v>MATERIAL OVERHEAD</v>
      </c>
      <c r="T13" s="43">
        <f t="shared" si="5"/>
        <v>0</v>
      </c>
      <c r="U13" s="43">
        <f t="shared" si="6"/>
        <v>0</v>
      </c>
      <c r="V13" s="4">
        <v>990600</v>
      </c>
      <c r="W13" s="32">
        <f t="shared" si="7"/>
        <v>1110</v>
      </c>
      <c r="Z13" s="32" t="str">
        <f>VLOOKUP($D$3,Sites!$A:$C,2,0)</f>
        <v>AG</v>
      </c>
      <c r="AA13" s="32" t="str">
        <f>VLOOKUP(V13,'ALL-Chart of Accounts'!$E:$F,2,0)</f>
        <v>Labor Applied</v>
      </c>
      <c r="AB13" s="4">
        <v>990820</v>
      </c>
      <c r="AC13" s="32">
        <f t="shared" si="8"/>
        <v>1110</v>
      </c>
      <c r="AF13" s="32" t="str">
        <f>VLOOKUP($D$3,Sites!$A:$C,2,0)</f>
        <v>AG</v>
      </c>
      <c r="AG13" s="32" t="str">
        <f>VLOOKUP(AB13,'ALL-Chart of Accounts'!$E:$F,2,0)</f>
        <v>Overhead Applied</v>
      </c>
      <c r="AH13" s="4">
        <v>990810</v>
      </c>
      <c r="AI13" s="32">
        <f t="shared" si="9"/>
        <v>1110</v>
      </c>
      <c r="AL13" s="32" t="str">
        <f>VLOOKUP($D$3,Sites!$A:$C,2,0)</f>
        <v>AG</v>
      </c>
      <c r="AM13" s="32" t="str">
        <f>VLOOKUP(AH13,'ALL-Chart of Accounts'!$E:$F,2,0)</f>
        <v>Variable Overhead Applied</v>
      </c>
      <c r="AO13" s="32" t="str">
        <f t="shared" si="11"/>
        <v>ALP11130</v>
      </c>
      <c r="AP13" s="32" t="b">
        <f t="shared" si="10"/>
        <v>1</v>
      </c>
      <c r="AQ13" s="4" t="s">
        <v>11</v>
      </c>
      <c r="AR13" s="4">
        <v>1130</v>
      </c>
      <c r="AS13" s="4" t="s">
        <v>1172</v>
      </c>
      <c r="AT13" s="43">
        <v>0</v>
      </c>
      <c r="AU13" s="43">
        <v>0</v>
      </c>
      <c r="AV13" s="4" t="s">
        <v>9398</v>
      </c>
      <c r="AW13" s="47">
        <v>42810.404279131944</v>
      </c>
      <c r="AX13" s="4" t="s">
        <v>9398</v>
      </c>
      <c r="AY13" s="47">
        <v>42894.494614849536</v>
      </c>
    </row>
    <row r="14" spans="1:51" x14ac:dyDescent="0.35">
      <c r="E14" s="22" t="str">
        <f t="shared" si="3"/>
        <v/>
      </c>
      <c r="F14" s="22" t="str">
        <f t="shared" si="3"/>
        <v/>
      </c>
      <c r="G14" s="22" t="str">
        <f t="shared" si="3"/>
        <v/>
      </c>
      <c r="H14" s="22" t="str">
        <f t="shared" si="3"/>
        <v/>
      </c>
      <c r="I14" s="22" t="str">
        <f t="shared" si="3"/>
        <v>X</v>
      </c>
      <c r="J14" s="22" t="str">
        <f t="shared" si="3"/>
        <v/>
      </c>
      <c r="K14" s="4">
        <v>1111</v>
      </c>
      <c r="L14" s="32" t="str">
        <f>VLOOKUP(K14,'ALL-Unit Code 1'!$U:$V,2,0)</f>
        <v>PURCHASING</v>
      </c>
      <c r="R14" s="32">
        <f t="shared" si="4"/>
        <v>1111</v>
      </c>
      <c r="S14" s="32" t="str">
        <f>VLOOKUP($R14,'ALL-Unit Code 1'!$U:$V,2,0)</f>
        <v>PURCHASING</v>
      </c>
      <c r="T14" s="43">
        <f t="shared" si="5"/>
        <v>0</v>
      </c>
      <c r="U14" s="43">
        <f t="shared" si="6"/>
        <v>0</v>
      </c>
      <c r="V14" s="4">
        <v>990600</v>
      </c>
      <c r="W14" s="32">
        <f t="shared" si="7"/>
        <v>1111</v>
      </c>
      <c r="Z14" s="32" t="str">
        <f>VLOOKUP($D$3,Sites!$A:$C,2,0)</f>
        <v>AG</v>
      </c>
      <c r="AA14" s="32" t="str">
        <f>VLOOKUP(V14,'ALL-Chart of Accounts'!$E:$F,2,0)</f>
        <v>Labor Applied</v>
      </c>
      <c r="AB14" s="4">
        <v>990820</v>
      </c>
      <c r="AC14" s="32">
        <f t="shared" si="8"/>
        <v>1111</v>
      </c>
      <c r="AF14" s="32" t="str">
        <f>VLOOKUP($D$3,Sites!$A:$C,2,0)</f>
        <v>AG</v>
      </c>
      <c r="AG14" s="32" t="str">
        <f>VLOOKUP(AB14,'ALL-Chart of Accounts'!$E:$F,2,0)</f>
        <v>Overhead Applied</v>
      </c>
      <c r="AH14" s="4">
        <v>990810</v>
      </c>
      <c r="AI14" s="32">
        <f t="shared" si="9"/>
        <v>1111</v>
      </c>
      <c r="AL14" s="32" t="str">
        <f>VLOOKUP($D$3,Sites!$A:$C,2,0)</f>
        <v>AG</v>
      </c>
      <c r="AM14" s="32" t="str">
        <f>VLOOKUP(AH14,'ALL-Chart of Accounts'!$E:$F,2,0)</f>
        <v>Variable Overhead Applied</v>
      </c>
      <c r="AO14" s="32" t="str">
        <f t="shared" si="11"/>
        <v>ALP12010</v>
      </c>
      <c r="AP14" s="32" t="b">
        <f t="shared" si="10"/>
        <v>0</v>
      </c>
      <c r="AQ14" s="4" t="s">
        <v>11</v>
      </c>
      <c r="AR14" s="4">
        <v>2010</v>
      </c>
      <c r="AS14" s="4" t="s">
        <v>9743</v>
      </c>
      <c r="AT14" s="43">
        <v>0</v>
      </c>
      <c r="AU14" s="43">
        <v>0</v>
      </c>
      <c r="AV14" s="4" t="s">
        <v>9398</v>
      </c>
      <c r="AW14" s="47">
        <v>42810.404280324074</v>
      </c>
      <c r="AX14" s="4" t="s">
        <v>9398</v>
      </c>
      <c r="AY14" s="47">
        <v>42894.494614930554</v>
      </c>
    </row>
    <row r="15" spans="1:51" x14ac:dyDescent="0.35">
      <c r="E15" s="22" t="str">
        <f t="shared" ref="E15:J24" si="12">IF(ISERROR(VLOOKUP(E$4&amp;$K15,$AO:$AO,1,0)),"","X")</f>
        <v/>
      </c>
      <c r="F15" s="22" t="str">
        <f t="shared" si="12"/>
        <v/>
      </c>
      <c r="G15" s="22" t="str">
        <f t="shared" si="12"/>
        <v/>
      </c>
      <c r="H15" s="22" t="str">
        <f t="shared" si="12"/>
        <v/>
      </c>
      <c r="I15" s="22" t="str">
        <f t="shared" si="12"/>
        <v>X</v>
      </c>
      <c r="J15" s="22" t="str">
        <f t="shared" si="12"/>
        <v/>
      </c>
      <c r="K15" s="4">
        <v>1112</v>
      </c>
      <c r="L15" s="32" t="str">
        <f>VLOOKUP(K15,'ALL-Unit Code 1'!$U:$V,2,0)</f>
        <v>MATERIAL HANDLING</v>
      </c>
      <c r="R15" s="32">
        <f t="shared" si="4"/>
        <v>1112</v>
      </c>
      <c r="S15" s="32" t="str">
        <f>VLOOKUP($R15,'ALL-Unit Code 1'!$U:$V,2,0)</f>
        <v>MATERIAL HANDLING</v>
      </c>
      <c r="T15" s="43">
        <f t="shared" si="5"/>
        <v>0</v>
      </c>
      <c r="U15" s="43">
        <f t="shared" si="6"/>
        <v>0</v>
      </c>
      <c r="V15" s="4">
        <v>990600</v>
      </c>
      <c r="W15" s="32">
        <f t="shared" si="7"/>
        <v>1112</v>
      </c>
      <c r="Z15" s="32" t="str">
        <f>VLOOKUP($D$3,Sites!$A:$C,2,0)</f>
        <v>AG</v>
      </c>
      <c r="AA15" s="32" t="str">
        <f>VLOOKUP(V15,'ALL-Chart of Accounts'!$E:$F,2,0)</f>
        <v>Labor Applied</v>
      </c>
      <c r="AB15" s="4">
        <v>990820</v>
      </c>
      <c r="AC15" s="32">
        <f t="shared" si="8"/>
        <v>1112</v>
      </c>
      <c r="AF15" s="32" t="str">
        <f>VLOOKUP($D$3,Sites!$A:$C,2,0)</f>
        <v>AG</v>
      </c>
      <c r="AG15" s="32" t="str">
        <f>VLOOKUP(AB15,'ALL-Chart of Accounts'!$E:$F,2,0)</f>
        <v>Overhead Applied</v>
      </c>
      <c r="AH15" s="4">
        <v>990810</v>
      </c>
      <c r="AI15" s="32">
        <f t="shared" si="9"/>
        <v>1112</v>
      </c>
      <c r="AL15" s="32" t="str">
        <f>VLOOKUP($D$3,Sites!$A:$C,2,0)</f>
        <v>AG</v>
      </c>
      <c r="AM15" s="32" t="str">
        <f>VLOOKUP(AH15,'ALL-Chart of Accounts'!$E:$F,2,0)</f>
        <v>Variable Overhead Applied</v>
      </c>
      <c r="AO15" s="32" t="str">
        <f t="shared" si="11"/>
        <v>ALP12011</v>
      </c>
      <c r="AP15" s="32" t="b">
        <f t="shared" si="10"/>
        <v>0</v>
      </c>
      <c r="AQ15" s="4" t="s">
        <v>11</v>
      </c>
      <c r="AR15" s="4">
        <v>2011</v>
      </c>
      <c r="AS15" s="4" t="s">
        <v>9744</v>
      </c>
      <c r="AT15" s="43">
        <v>0</v>
      </c>
      <c r="AU15" s="43">
        <v>0</v>
      </c>
      <c r="AV15" s="4" t="s">
        <v>9398</v>
      </c>
      <c r="AW15" s="47">
        <v>42810.404281481482</v>
      </c>
      <c r="AX15" s="4" t="s">
        <v>9398</v>
      </c>
      <c r="AY15" s="47">
        <v>42894.494615011572</v>
      </c>
    </row>
    <row r="16" spans="1:51" x14ac:dyDescent="0.35">
      <c r="E16" s="22" t="str">
        <f t="shared" si="12"/>
        <v>X</v>
      </c>
      <c r="F16" s="22" t="str">
        <f t="shared" si="12"/>
        <v>X</v>
      </c>
      <c r="G16" s="22" t="str">
        <f t="shared" si="12"/>
        <v/>
      </c>
      <c r="H16" s="22" t="str">
        <f t="shared" si="12"/>
        <v/>
      </c>
      <c r="I16" s="22" t="str">
        <f t="shared" si="12"/>
        <v>X</v>
      </c>
      <c r="J16" s="22" t="str">
        <f t="shared" si="12"/>
        <v>X</v>
      </c>
      <c r="K16" s="4">
        <v>1120</v>
      </c>
      <c r="L16" s="32" t="str">
        <f>VLOOKUP(K16,'ALL-Unit Code 1'!$U:$V,2,0)</f>
        <v>OCCUPANCY</v>
      </c>
      <c r="R16" s="32">
        <f t="shared" si="4"/>
        <v>1120</v>
      </c>
      <c r="S16" s="32" t="str">
        <f>VLOOKUP($R16,'ALL-Unit Code 1'!$U:$V,2,0)</f>
        <v>OCCUPANCY</v>
      </c>
      <c r="T16" s="43">
        <f t="shared" si="5"/>
        <v>0</v>
      </c>
      <c r="U16" s="43">
        <f t="shared" si="6"/>
        <v>0</v>
      </c>
      <c r="V16" s="4">
        <v>990600</v>
      </c>
      <c r="W16" s="32">
        <f t="shared" si="7"/>
        <v>1120</v>
      </c>
      <c r="Z16" s="32" t="str">
        <f>VLOOKUP($D$3,Sites!$A:$C,2,0)</f>
        <v>AG</v>
      </c>
      <c r="AA16" s="32" t="str">
        <f>VLOOKUP(V16,'ALL-Chart of Accounts'!$E:$F,2,0)</f>
        <v>Labor Applied</v>
      </c>
      <c r="AB16" s="4">
        <v>990820</v>
      </c>
      <c r="AC16" s="32">
        <f t="shared" si="8"/>
        <v>1120</v>
      </c>
      <c r="AF16" s="32" t="str">
        <f>VLOOKUP($D$3,Sites!$A:$C,2,0)</f>
        <v>AG</v>
      </c>
      <c r="AG16" s="32" t="str">
        <f>VLOOKUP(AB16,'ALL-Chart of Accounts'!$E:$F,2,0)</f>
        <v>Overhead Applied</v>
      </c>
      <c r="AH16" s="4">
        <v>990810</v>
      </c>
      <c r="AI16" s="32">
        <f t="shared" si="9"/>
        <v>1120</v>
      </c>
      <c r="AL16" s="32" t="str">
        <f>VLOOKUP($D$3,Sites!$A:$C,2,0)</f>
        <v>AG</v>
      </c>
      <c r="AM16" s="32" t="str">
        <f>VLOOKUP(AH16,'ALL-Chart of Accounts'!$E:$F,2,0)</f>
        <v>Variable Overhead Applied</v>
      </c>
      <c r="AO16" s="32" t="str">
        <f t="shared" si="11"/>
        <v>ALP12012</v>
      </c>
      <c r="AP16" s="32" t="b">
        <f t="shared" si="10"/>
        <v>0</v>
      </c>
      <c r="AQ16" s="4" t="s">
        <v>11</v>
      </c>
      <c r="AR16" s="4">
        <v>2012</v>
      </c>
      <c r="AS16" s="4" t="s">
        <v>9745</v>
      </c>
      <c r="AT16" s="43">
        <v>0</v>
      </c>
      <c r="AU16" s="43">
        <v>0</v>
      </c>
      <c r="AV16" s="4" t="s">
        <v>9398</v>
      </c>
      <c r="AW16" s="47">
        <v>42810.40428263889</v>
      </c>
      <c r="AX16" s="4" t="s">
        <v>9398</v>
      </c>
      <c r="AY16" s="47">
        <v>42894.494615081021</v>
      </c>
    </row>
    <row r="17" spans="1:51" x14ac:dyDescent="0.35">
      <c r="E17" s="22" t="str">
        <f t="shared" si="12"/>
        <v>X</v>
      </c>
      <c r="F17" s="22" t="str">
        <f t="shared" si="12"/>
        <v>X</v>
      </c>
      <c r="G17" s="22" t="str">
        <f t="shared" si="12"/>
        <v/>
      </c>
      <c r="H17" s="22" t="str">
        <f t="shared" si="12"/>
        <v/>
      </c>
      <c r="I17" s="22" t="str">
        <f t="shared" si="12"/>
        <v/>
      </c>
      <c r="J17" s="22" t="str">
        <f t="shared" si="12"/>
        <v>X</v>
      </c>
      <c r="K17" s="4">
        <v>1130</v>
      </c>
      <c r="L17" s="32" t="str">
        <f>VLOOKUP(K17,'ALL-Unit Code 1'!$U:$V,2,0)</f>
        <v>QUALITY</v>
      </c>
      <c r="R17" s="32">
        <f t="shared" si="4"/>
        <v>1130</v>
      </c>
      <c r="S17" s="32" t="str">
        <f>VLOOKUP($R17,'ALL-Unit Code 1'!$U:$V,2,0)</f>
        <v>QUALITY</v>
      </c>
      <c r="T17" s="43">
        <f t="shared" si="5"/>
        <v>0</v>
      </c>
      <c r="U17" s="43">
        <f t="shared" si="6"/>
        <v>0</v>
      </c>
      <c r="V17" s="4">
        <v>990600</v>
      </c>
      <c r="W17" s="32">
        <f t="shared" si="7"/>
        <v>1130</v>
      </c>
      <c r="Z17" s="32" t="str">
        <f>VLOOKUP($D$3,Sites!$A:$C,2,0)</f>
        <v>AG</v>
      </c>
      <c r="AA17" s="32" t="str">
        <f>VLOOKUP(V17,'ALL-Chart of Accounts'!$E:$F,2,0)</f>
        <v>Labor Applied</v>
      </c>
      <c r="AB17" s="4">
        <v>990820</v>
      </c>
      <c r="AC17" s="32">
        <f t="shared" si="8"/>
        <v>1130</v>
      </c>
      <c r="AF17" s="32" t="str">
        <f>VLOOKUP($D$3,Sites!$A:$C,2,0)</f>
        <v>AG</v>
      </c>
      <c r="AG17" s="32" t="str">
        <f>VLOOKUP(AB17,'ALL-Chart of Accounts'!$E:$F,2,0)</f>
        <v>Overhead Applied</v>
      </c>
      <c r="AH17" s="4">
        <v>990810</v>
      </c>
      <c r="AI17" s="32">
        <f t="shared" si="9"/>
        <v>1130</v>
      </c>
      <c r="AL17" s="32" t="str">
        <f>VLOOKUP($D$3,Sites!$A:$C,2,0)</f>
        <v>AG</v>
      </c>
      <c r="AM17" s="32" t="str">
        <f>VLOOKUP(AH17,'ALL-Chart of Accounts'!$E:$F,2,0)</f>
        <v>Variable Overhead Applied</v>
      </c>
      <c r="AO17" s="32" t="str">
        <f t="shared" si="11"/>
        <v>ALP12013</v>
      </c>
      <c r="AP17" s="32" t="b">
        <f t="shared" si="10"/>
        <v>0</v>
      </c>
      <c r="AQ17" s="4" t="s">
        <v>11</v>
      </c>
      <c r="AR17" s="4">
        <v>2013</v>
      </c>
      <c r="AS17" s="4" t="s">
        <v>9746</v>
      </c>
      <c r="AT17" s="43">
        <v>0</v>
      </c>
      <c r="AU17" s="43">
        <v>0</v>
      </c>
      <c r="AV17" s="4" t="s">
        <v>9398</v>
      </c>
      <c r="AW17" s="47">
        <v>42810.40428383102</v>
      </c>
      <c r="AX17" s="4" t="s">
        <v>9398</v>
      </c>
      <c r="AY17" s="47">
        <v>42894.494615162039</v>
      </c>
    </row>
    <row r="18" spans="1:51" x14ac:dyDescent="0.35">
      <c r="E18" s="22" t="str">
        <f t="shared" si="12"/>
        <v>X</v>
      </c>
      <c r="F18" s="22" t="str">
        <f t="shared" si="12"/>
        <v/>
      </c>
      <c r="G18" s="22" t="str">
        <f t="shared" si="12"/>
        <v/>
      </c>
      <c r="H18" s="22" t="str">
        <f t="shared" si="12"/>
        <v/>
      </c>
      <c r="I18" s="22" t="str">
        <f t="shared" si="12"/>
        <v/>
      </c>
      <c r="J18" s="22" t="str">
        <f t="shared" si="12"/>
        <v>X</v>
      </c>
      <c r="K18" s="4">
        <v>2010</v>
      </c>
      <c r="L18" s="32" t="str">
        <f>VLOOKUP(K18,'ALL-Unit Code 1'!$U:$V,2,0)</f>
        <v>ENGINEERING - DSI</v>
      </c>
      <c r="R18" s="32">
        <f t="shared" si="4"/>
        <v>2010</v>
      </c>
      <c r="S18" s="32" t="str">
        <f>VLOOKUP($R18,'ALL-Unit Code 1'!$U:$V,2,0)</f>
        <v>ENGINEERING - DSI</v>
      </c>
      <c r="T18" s="43">
        <f t="shared" si="5"/>
        <v>0</v>
      </c>
      <c r="U18" s="43">
        <f t="shared" si="6"/>
        <v>0</v>
      </c>
      <c r="V18" s="4">
        <v>990600</v>
      </c>
      <c r="W18" s="32">
        <f t="shared" si="7"/>
        <v>2010</v>
      </c>
      <c r="Z18" s="32" t="str">
        <f>VLOOKUP($D$3,Sites!$A:$C,2,0)</f>
        <v>AG</v>
      </c>
      <c r="AA18" s="32" t="str">
        <f>VLOOKUP(V18,'ALL-Chart of Accounts'!$E:$F,2,0)</f>
        <v>Labor Applied</v>
      </c>
      <c r="AB18" s="4">
        <v>990820</v>
      </c>
      <c r="AC18" s="32">
        <f t="shared" si="8"/>
        <v>2010</v>
      </c>
      <c r="AF18" s="32" t="str">
        <f>VLOOKUP($D$3,Sites!$A:$C,2,0)</f>
        <v>AG</v>
      </c>
      <c r="AG18" s="32" t="str">
        <f>VLOOKUP(AB18,'ALL-Chart of Accounts'!$E:$F,2,0)</f>
        <v>Overhead Applied</v>
      </c>
      <c r="AH18" s="4">
        <v>990810</v>
      </c>
      <c r="AI18" s="32">
        <f t="shared" si="9"/>
        <v>2010</v>
      </c>
      <c r="AL18" s="32" t="str">
        <f>VLOOKUP($D$3,Sites!$A:$C,2,0)</f>
        <v>AG</v>
      </c>
      <c r="AM18" s="32" t="str">
        <f>VLOOKUP(AH18,'ALL-Chart of Accounts'!$E:$F,2,0)</f>
        <v>Variable Overhead Applied</v>
      </c>
      <c r="AO18" s="32" t="str">
        <f t="shared" si="11"/>
        <v>ALP12014</v>
      </c>
      <c r="AP18" s="32" t="b">
        <f t="shared" si="10"/>
        <v>0</v>
      </c>
      <c r="AQ18" s="4" t="s">
        <v>11</v>
      </c>
      <c r="AR18" s="4">
        <v>2014</v>
      </c>
      <c r="AS18" s="4" t="s">
        <v>1173</v>
      </c>
      <c r="AT18" s="43">
        <v>0</v>
      </c>
      <c r="AU18" s="43">
        <v>0</v>
      </c>
      <c r="AV18" s="4" t="s">
        <v>9398</v>
      </c>
      <c r="AW18" s="47">
        <v>42810.404284953707</v>
      </c>
      <c r="AX18" s="4" t="s">
        <v>9398</v>
      </c>
      <c r="AY18" s="47">
        <v>42894.494615243057</v>
      </c>
    </row>
    <row r="19" spans="1:51" x14ac:dyDescent="0.35">
      <c r="E19" s="22" t="str">
        <f t="shared" si="12"/>
        <v>X</v>
      </c>
      <c r="F19" s="22" t="str">
        <f t="shared" si="12"/>
        <v/>
      </c>
      <c r="G19" s="22" t="str">
        <f t="shared" si="12"/>
        <v/>
      </c>
      <c r="H19" s="22" t="str">
        <f t="shared" si="12"/>
        <v/>
      </c>
      <c r="I19" s="22" t="str">
        <f t="shared" si="12"/>
        <v/>
      </c>
      <c r="J19" s="22" t="str">
        <f t="shared" si="12"/>
        <v>X</v>
      </c>
      <c r="K19" s="4">
        <v>2011</v>
      </c>
      <c r="L19" s="32" t="str">
        <f>VLOOKUP(K19,'ALL-Unit Code 1'!$U:$V,2,0)</f>
        <v>ENGINEERING MANAGEMENT - DSI</v>
      </c>
      <c r="R19" s="32">
        <f t="shared" si="4"/>
        <v>2011</v>
      </c>
      <c r="S19" s="32" t="str">
        <f>VLOOKUP($R19,'ALL-Unit Code 1'!$U:$V,2,0)</f>
        <v>ENGINEERING MANAGEMENT - DSI</v>
      </c>
      <c r="T19" s="43">
        <f t="shared" si="5"/>
        <v>0</v>
      </c>
      <c r="U19" s="43">
        <f t="shared" si="6"/>
        <v>0</v>
      </c>
      <c r="V19" s="4">
        <v>990600</v>
      </c>
      <c r="W19" s="32">
        <f t="shared" si="7"/>
        <v>2011</v>
      </c>
      <c r="Z19" s="32" t="str">
        <f>VLOOKUP($D$3,Sites!$A:$C,2,0)</f>
        <v>AG</v>
      </c>
      <c r="AA19" s="32" t="str">
        <f>VLOOKUP(V19,'ALL-Chart of Accounts'!$E:$F,2,0)</f>
        <v>Labor Applied</v>
      </c>
      <c r="AB19" s="4">
        <v>990820</v>
      </c>
      <c r="AC19" s="32">
        <f t="shared" si="8"/>
        <v>2011</v>
      </c>
      <c r="AF19" s="32" t="str">
        <f>VLOOKUP($D$3,Sites!$A:$C,2,0)</f>
        <v>AG</v>
      </c>
      <c r="AG19" s="32" t="str">
        <f>VLOOKUP(AB19,'ALL-Chart of Accounts'!$E:$F,2,0)</f>
        <v>Overhead Applied</v>
      </c>
      <c r="AH19" s="4">
        <v>990810</v>
      </c>
      <c r="AI19" s="32">
        <f t="shared" si="9"/>
        <v>2011</v>
      </c>
      <c r="AL19" s="32" t="str">
        <f>VLOOKUP($D$3,Sites!$A:$C,2,0)</f>
        <v>AG</v>
      </c>
      <c r="AM19" s="32" t="str">
        <f>VLOOKUP(AH19,'ALL-Chart of Accounts'!$E:$F,2,0)</f>
        <v>Variable Overhead Applied</v>
      </c>
      <c r="AO19" s="32" t="str">
        <f t="shared" si="11"/>
        <v>ALP12015</v>
      </c>
      <c r="AP19" s="32" t="b">
        <f t="shared" si="10"/>
        <v>0</v>
      </c>
      <c r="AQ19" s="4" t="s">
        <v>11</v>
      </c>
      <c r="AR19" s="4">
        <v>2015</v>
      </c>
      <c r="AS19" s="4" t="s">
        <v>9747</v>
      </c>
      <c r="AT19" s="43">
        <v>0</v>
      </c>
      <c r="AU19" s="43">
        <v>0</v>
      </c>
      <c r="AV19" s="4" t="s">
        <v>9398</v>
      </c>
      <c r="AW19" s="47">
        <v>42916.678188622682</v>
      </c>
      <c r="AX19" s="4" t="s">
        <v>9398</v>
      </c>
      <c r="AY19" s="47">
        <v>42916.678188622682</v>
      </c>
    </row>
    <row r="20" spans="1:51" x14ac:dyDescent="0.35">
      <c r="E20" s="22" t="str">
        <f t="shared" si="12"/>
        <v>X</v>
      </c>
      <c r="F20" s="22" t="str">
        <f t="shared" si="12"/>
        <v/>
      </c>
      <c r="G20" s="22" t="str">
        <f t="shared" si="12"/>
        <v/>
      </c>
      <c r="H20" s="22" t="str">
        <f t="shared" si="12"/>
        <v/>
      </c>
      <c r="I20" s="22" t="str">
        <f t="shared" si="12"/>
        <v/>
      </c>
      <c r="J20" s="22" t="str">
        <f t="shared" si="12"/>
        <v>X</v>
      </c>
      <c r="K20" s="4">
        <v>2012</v>
      </c>
      <c r="L20" s="32" t="str">
        <f>VLOOKUP(K20,'ALL-Unit Code 1'!$U:$V,2,0)</f>
        <v>ELECTRICAL ENGINEERING - SANDUSKY</v>
      </c>
      <c r="R20" s="32">
        <f t="shared" si="4"/>
        <v>2012</v>
      </c>
      <c r="S20" s="32" t="str">
        <f>VLOOKUP($R20,'ALL-Unit Code 1'!$U:$V,2,0)</f>
        <v>ELECTRICAL ENGINEERING - SANDUSKY</v>
      </c>
      <c r="T20" s="43">
        <f t="shared" si="5"/>
        <v>0</v>
      </c>
      <c r="U20" s="43">
        <f t="shared" si="6"/>
        <v>0</v>
      </c>
      <c r="V20" s="4">
        <v>990600</v>
      </c>
      <c r="W20" s="32">
        <f t="shared" si="7"/>
        <v>2012</v>
      </c>
      <c r="Z20" s="32" t="str">
        <f>VLOOKUP($D$3,Sites!$A:$C,2,0)</f>
        <v>AG</v>
      </c>
      <c r="AA20" s="32" t="str">
        <f>VLOOKUP(V20,'ALL-Chart of Accounts'!$E:$F,2,0)</f>
        <v>Labor Applied</v>
      </c>
      <c r="AB20" s="4">
        <v>990820</v>
      </c>
      <c r="AC20" s="32">
        <f t="shared" si="8"/>
        <v>2012</v>
      </c>
      <c r="AF20" s="32" t="str">
        <f>VLOOKUP($D$3,Sites!$A:$C,2,0)</f>
        <v>AG</v>
      </c>
      <c r="AG20" s="32" t="str">
        <f>VLOOKUP(AB20,'ALL-Chart of Accounts'!$E:$F,2,0)</f>
        <v>Overhead Applied</v>
      </c>
      <c r="AH20" s="4">
        <v>990810</v>
      </c>
      <c r="AI20" s="32">
        <f t="shared" si="9"/>
        <v>2012</v>
      </c>
      <c r="AL20" s="32" t="str">
        <f>VLOOKUP($D$3,Sites!$A:$C,2,0)</f>
        <v>AG</v>
      </c>
      <c r="AM20" s="32" t="str">
        <f>VLOOKUP(AH20,'ALL-Chart of Accounts'!$E:$F,2,0)</f>
        <v>Variable Overhead Applied</v>
      </c>
      <c r="AO20" s="32" t="str">
        <f t="shared" si="11"/>
        <v>ALP13010</v>
      </c>
      <c r="AP20" s="32" t="b">
        <f t="shared" si="10"/>
        <v>0</v>
      </c>
      <c r="AQ20" s="4" t="s">
        <v>11</v>
      </c>
      <c r="AR20" s="4">
        <v>3010</v>
      </c>
      <c r="AS20" s="4" t="s">
        <v>1174</v>
      </c>
      <c r="AT20" s="43">
        <v>0</v>
      </c>
      <c r="AU20" s="43">
        <v>0</v>
      </c>
      <c r="AV20" s="4" t="s">
        <v>9398</v>
      </c>
      <c r="AW20" s="47">
        <v>42810.404286076388</v>
      </c>
      <c r="AX20" s="4" t="s">
        <v>9398</v>
      </c>
      <c r="AY20" s="47">
        <v>42894.494615312498</v>
      </c>
    </row>
    <row r="21" spans="1:51" x14ac:dyDescent="0.35">
      <c r="E21" s="22" t="str">
        <f t="shared" si="12"/>
        <v>X</v>
      </c>
      <c r="F21" s="22" t="str">
        <f t="shared" si="12"/>
        <v/>
      </c>
      <c r="G21" s="22" t="str">
        <f t="shared" si="12"/>
        <v/>
      </c>
      <c r="H21" s="22" t="str">
        <f t="shared" si="12"/>
        <v/>
      </c>
      <c r="I21" s="22" t="str">
        <f t="shared" si="12"/>
        <v/>
      </c>
      <c r="J21" s="22" t="str">
        <f t="shared" si="12"/>
        <v>X</v>
      </c>
      <c r="K21" s="4">
        <v>2013</v>
      </c>
      <c r="L21" s="32" t="str">
        <f>VLOOKUP(K21,'ALL-Unit Code 1'!$U:$V,2,0)</f>
        <v>MECHANICAL ENGINEERING - SANDUSKY</v>
      </c>
      <c r="R21" s="32">
        <f t="shared" si="4"/>
        <v>2013</v>
      </c>
      <c r="S21" s="32" t="str">
        <f>VLOOKUP($R21,'ALL-Unit Code 1'!$U:$V,2,0)</f>
        <v>MECHANICAL ENGINEERING - SANDUSKY</v>
      </c>
      <c r="T21" s="43">
        <f t="shared" si="5"/>
        <v>0</v>
      </c>
      <c r="U21" s="43">
        <f t="shared" si="6"/>
        <v>0</v>
      </c>
      <c r="V21" s="4">
        <v>990600</v>
      </c>
      <c r="W21" s="32">
        <f t="shared" si="7"/>
        <v>2013</v>
      </c>
      <c r="Z21" s="32" t="str">
        <f>VLOOKUP($D$3,Sites!$A:$C,2,0)</f>
        <v>AG</v>
      </c>
      <c r="AA21" s="32" t="str">
        <f>VLOOKUP(V21,'ALL-Chart of Accounts'!$E:$F,2,0)</f>
        <v>Labor Applied</v>
      </c>
      <c r="AB21" s="4">
        <v>990820</v>
      </c>
      <c r="AC21" s="32">
        <f t="shared" si="8"/>
        <v>2013</v>
      </c>
      <c r="AF21" s="32" t="str">
        <f>VLOOKUP($D$3,Sites!$A:$C,2,0)</f>
        <v>AG</v>
      </c>
      <c r="AG21" s="32" t="str">
        <f>VLOOKUP(AB21,'ALL-Chart of Accounts'!$E:$F,2,0)</f>
        <v>Overhead Applied</v>
      </c>
      <c r="AH21" s="4">
        <v>990810</v>
      </c>
      <c r="AI21" s="32">
        <f t="shared" si="9"/>
        <v>2013</v>
      </c>
      <c r="AL21" s="32" t="str">
        <f>VLOOKUP($D$3,Sites!$A:$C,2,0)</f>
        <v>AG</v>
      </c>
      <c r="AM21" s="32" t="str">
        <f>VLOOKUP(AH21,'ALL-Chart of Accounts'!$E:$F,2,0)</f>
        <v>Variable Overhead Applied</v>
      </c>
      <c r="AO21" s="32" t="str">
        <f t="shared" si="11"/>
        <v>ALP13011</v>
      </c>
      <c r="AP21" s="32" t="b">
        <f t="shared" si="10"/>
        <v>0</v>
      </c>
      <c r="AQ21" s="4" t="s">
        <v>11</v>
      </c>
      <c r="AR21" s="4">
        <v>3011</v>
      </c>
      <c r="AS21" s="4" t="s">
        <v>9748</v>
      </c>
      <c r="AT21" s="43">
        <v>0</v>
      </c>
      <c r="AU21" s="43">
        <v>0</v>
      </c>
      <c r="AV21" s="4" t="s">
        <v>9398</v>
      </c>
      <c r="AW21" s="47">
        <v>42810.404287233796</v>
      </c>
      <c r="AX21" s="4" t="s">
        <v>9398</v>
      </c>
      <c r="AY21" s="47">
        <v>42894.494615393516</v>
      </c>
    </row>
    <row r="22" spans="1:51" x14ac:dyDescent="0.35">
      <c r="E22" s="22" t="str">
        <f t="shared" si="12"/>
        <v>X</v>
      </c>
      <c r="F22" s="22" t="str">
        <f t="shared" si="12"/>
        <v/>
      </c>
      <c r="G22" s="22" t="str">
        <f t="shared" si="12"/>
        <v/>
      </c>
      <c r="H22" s="22" t="str">
        <f t="shared" si="12"/>
        <v/>
      </c>
      <c r="I22" s="22" t="str">
        <f t="shared" si="12"/>
        <v/>
      </c>
      <c r="J22" s="22" t="str">
        <f t="shared" si="12"/>
        <v>X</v>
      </c>
      <c r="K22" s="4">
        <v>2014</v>
      </c>
      <c r="L22" s="32" t="str">
        <f>VLOOKUP(K22,'ALL-Unit Code 1'!$U:$V,2,0)</f>
        <v>ENGINEERING MANAGEMENT - SANDUSKY</v>
      </c>
      <c r="R22" s="32">
        <f t="shared" si="4"/>
        <v>2014</v>
      </c>
      <c r="S22" s="32" t="str">
        <f>VLOOKUP($R22,'ALL-Unit Code 1'!$U:$V,2,0)</f>
        <v>ENGINEERING MANAGEMENT - SANDUSKY</v>
      </c>
      <c r="T22" s="43">
        <f t="shared" si="5"/>
        <v>0</v>
      </c>
      <c r="U22" s="43">
        <f t="shared" si="6"/>
        <v>0</v>
      </c>
      <c r="V22" s="4">
        <v>990600</v>
      </c>
      <c r="W22" s="32">
        <f t="shared" si="7"/>
        <v>2014</v>
      </c>
      <c r="Z22" s="32" t="str">
        <f>VLOOKUP($D$3,Sites!$A:$C,2,0)</f>
        <v>AG</v>
      </c>
      <c r="AA22" s="32" t="str">
        <f>VLOOKUP(V22,'ALL-Chart of Accounts'!$E:$F,2,0)</f>
        <v>Labor Applied</v>
      </c>
      <c r="AB22" s="4">
        <v>990820</v>
      </c>
      <c r="AC22" s="32">
        <f t="shared" si="8"/>
        <v>2014</v>
      </c>
      <c r="AF22" s="32" t="str">
        <f>VLOOKUP($D$3,Sites!$A:$C,2,0)</f>
        <v>AG</v>
      </c>
      <c r="AG22" s="32" t="str">
        <f>VLOOKUP(AB22,'ALL-Chart of Accounts'!$E:$F,2,0)</f>
        <v>Overhead Applied</v>
      </c>
      <c r="AH22" s="4">
        <v>990810</v>
      </c>
      <c r="AI22" s="32">
        <f t="shared" si="9"/>
        <v>2014</v>
      </c>
      <c r="AL22" s="32" t="str">
        <f>VLOOKUP($D$3,Sites!$A:$C,2,0)</f>
        <v>AG</v>
      </c>
      <c r="AM22" s="32" t="str">
        <f>VLOOKUP(AH22,'ALL-Chart of Accounts'!$E:$F,2,0)</f>
        <v>Variable Overhead Applied</v>
      </c>
      <c r="AO22" s="32" t="str">
        <f t="shared" si="11"/>
        <v>ALP13012</v>
      </c>
      <c r="AP22" s="32" t="b">
        <f t="shared" si="10"/>
        <v>0</v>
      </c>
      <c r="AQ22" s="4" t="s">
        <v>11</v>
      </c>
      <c r="AR22" s="4">
        <v>3012</v>
      </c>
      <c r="AS22" s="4" t="s">
        <v>9749</v>
      </c>
      <c r="AT22" s="43">
        <v>0</v>
      </c>
      <c r="AU22" s="43">
        <v>0</v>
      </c>
      <c r="AV22" s="4" t="s">
        <v>9398</v>
      </c>
      <c r="AW22" s="47">
        <v>42810.404288541664</v>
      </c>
      <c r="AX22" s="4" t="s">
        <v>9398</v>
      </c>
      <c r="AY22" s="47">
        <v>42894.494615474534</v>
      </c>
    </row>
    <row r="23" spans="1:51" x14ac:dyDescent="0.35">
      <c r="E23" s="22" t="str">
        <f t="shared" si="12"/>
        <v>X</v>
      </c>
      <c r="F23" s="22" t="str">
        <f t="shared" si="12"/>
        <v/>
      </c>
      <c r="G23" s="22" t="str">
        <f t="shared" si="12"/>
        <v/>
      </c>
      <c r="H23" s="22" t="str">
        <f t="shared" si="12"/>
        <v/>
      </c>
      <c r="I23" s="22" t="str">
        <f t="shared" si="12"/>
        <v/>
      </c>
      <c r="J23" s="22" t="str">
        <f t="shared" si="12"/>
        <v>X</v>
      </c>
      <c r="K23" s="4">
        <v>2015</v>
      </c>
      <c r="L23" s="32" t="str">
        <f>VLOOKUP(K23,'ALL-Unit Code 1'!$U:$V,2,0)</f>
        <v>DEVELOPMENT ENGINEERING - SANDUSKY</v>
      </c>
      <c r="R23" s="32">
        <f t="shared" si="4"/>
        <v>2015</v>
      </c>
      <c r="S23" s="32" t="str">
        <f>VLOOKUP($R23,'ALL-Unit Code 1'!$U:$V,2,0)</f>
        <v>DEVELOPMENT ENGINEERING - SANDUSKY</v>
      </c>
      <c r="T23" s="43">
        <f t="shared" si="5"/>
        <v>0</v>
      </c>
      <c r="U23" s="43">
        <f t="shared" si="6"/>
        <v>0</v>
      </c>
      <c r="V23" s="4">
        <v>990600</v>
      </c>
      <c r="W23" s="32">
        <f t="shared" si="7"/>
        <v>2015</v>
      </c>
      <c r="Z23" s="32" t="str">
        <f>VLOOKUP($D$3,Sites!$A:$C,2,0)</f>
        <v>AG</v>
      </c>
      <c r="AA23" s="32" t="str">
        <f>VLOOKUP(V23,'ALL-Chart of Accounts'!$E:$F,2,0)</f>
        <v>Labor Applied</v>
      </c>
      <c r="AB23" s="4">
        <v>990820</v>
      </c>
      <c r="AC23" s="32">
        <f t="shared" si="8"/>
        <v>2015</v>
      </c>
      <c r="AF23" s="32" t="str">
        <f>VLOOKUP($D$3,Sites!$A:$C,2,0)</f>
        <v>AG</v>
      </c>
      <c r="AG23" s="32" t="str">
        <f>VLOOKUP(AB23,'ALL-Chart of Accounts'!$E:$F,2,0)</f>
        <v>Overhead Applied</v>
      </c>
      <c r="AH23" s="4">
        <v>990810</v>
      </c>
      <c r="AI23" s="32">
        <f t="shared" si="9"/>
        <v>2015</v>
      </c>
      <c r="AL23" s="32" t="str">
        <f>VLOOKUP($D$3,Sites!$A:$C,2,0)</f>
        <v>AG</v>
      </c>
      <c r="AM23" s="32" t="str">
        <f>VLOOKUP(AH23,'ALL-Chart of Accounts'!$E:$F,2,0)</f>
        <v>Variable Overhead Applied</v>
      </c>
      <c r="AO23" s="32" t="str">
        <f t="shared" si="11"/>
        <v>ALP13013</v>
      </c>
      <c r="AP23" s="32" t="b">
        <f t="shared" si="10"/>
        <v>0</v>
      </c>
      <c r="AQ23" s="4" t="s">
        <v>11</v>
      </c>
      <c r="AR23" s="4">
        <v>3013</v>
      </c>
      <c r="AS23" s="4" t="s">
        <v>9750</v>
      </c>
      <c r="AT23" s="43">
        <v>0</v>
      </c>
      <c r="AU23" s="43">
        <v>0</v>
      </c>
      <c r="AV23" s="4" t="s">
        <v>9398</v>
      </c>
      <c r="AW23" s="47">
        <v>42810.404289699072</v>
      </c>
      <c r="AX23" s="4" t="s">
        <v>9398</v>
      </c>
      <c r="AY23" s="47">
        <v>42894.494615509262</v>
      </c>
    </row>
    <row r="24" spans="1:51" x14ac:dyDescent="0.35">
      <c r="E24" s="22" t="str">
        <f t="shared" si="12"/>
        <v/>
      </c>
      <c r="F24" s="22" t="str">
        <f t="shared" si="12"/>
        <v/>
      </c>
      <c r="G24" s="22" t="str">
        <f t="shared" si="12"/>
        <v/>
      </c>
      <c r="H24" s="22" t="str">
        <f t="shared" si="12"/>
        <v/>
      </c>
      <c r="I24" s="22" t="str">
        <f t="shared" si="12"/>
        <v>X</v>
      </c>
      <c r="J24" s="22" t="str">
        <f t="shared" si="12"/>
        <v/>
      </c>
      <c r="K24" s="4">
        <v>2020</v>
      </c>
      <c r="L24" s="32" t="str">
        <f>VLOOKUP(K24,'ALL-Unit Code 1'!$U:$V,2,0)</f>
        <v>ENGINEERING - WOLFTEC</v>
      </c>
      <c r="R24" s="32">
        <f t="shared" si="4"/>
        <v>2020</v>
      </c>
      <c r="S24" s="32" t="str">
        <f>VLOOKUP($R24,'ALL-Unit Code 1'!$U:$V,2,0)</f>
        <v>ENGINEERING - WOLFTEC</v>
      </c>
      <c r="T24" s="43">
        <f t="shared" si="5"/>
        <v>0</v>
      </c>
      <c r="U24" s="43">
        <f t="shared" si="6"/>
        <v>0</v>
      </c>
      <c r="V24" s="4">
        <v>990600</v>
      </c>
      <c r="W24" s="32">
        <f t="shared" si="7"/>
        <v>2020</v>
      </c>
      <c r="Z24" s="32" t="str">
        <f>VLOOKUP($D$3,Sites!$A:$C,2,0)</f>
        <v>AG</v>
      </c>
      <c r="AA24" s="32" t="str">
        <f>VLOOKUP(V24,'ALL-Chart of Accounts'!$E:$F,2,0)</f>
        <v>Labor Applied</v>
      </c>
      <c r="AB24" s="4">
        <v>990820</v>
      </c>
      <c r="AC24" s="32">
        <f t="shared" si="8"/>
        <v>2020</v>
      </c>
      <c r="AF24" s="32" t="str">
        <f>VLOOKUP($D$3,Sites!$A:$C,2,0)</f>
        <v>AG</v>
      </c>
      <c r="AG24" s="32" t="str">
        <f>VLOOKUP(AB24,'ALL-Chart of Accounts'!$E:$F,2,0)</f>
        <v>Overhead Applied</v>
      </c>
      <c r="AH24" s="4">
        <v>990810</v>
      </c>
      <c r="AI24" s="32">
        <f t="shared" si="9"/>
        <v>2020</v>
      </c>
      <c r="AL24" s="32" t="str">
        <f>VLOOKUP($D$3,Sites!$A:$C,2,0)</f>
        <v>AG</v>
      </c>
      <c r="AM24" s="32" t="str">
        <f>VLOOKUP(AH24,'ALL-Chart of Accounts'!$E:$F,2,0)</f>
        <v>Variable Overhead Applied</v>
      </c>
      <c r="AO24" s="32" t="str">
        <f t="shared" si="11"/>
        <v>ALP13014</v>
      </c>
      <c r="AP24" s="32" t="b">
        <f t="shared" si="10"/>
        <v>0</v>
      </c>
      <c r="AQ24" s="4" t="s">
        <v>11</v>
      </c>
      <c r="AR24" s="4">
        <v>3014</v>
      </c>
      <c r="AS24" s="4" t="s">
        <v>9751</v>
      </c>
      <c r="AT24" s="43">
        <v>0</v>
      </c>
      <c r="AU24" s="43">
        <v>0</v>
      </c>
      <c r="AV24" s="4" t="s">
        <v>9398</v>
      </c>
      <c r="AW24" s="47">
        <v>42810.404290625003</v>
      </c>
      <c r="AX24" s="4" t="s">
        <v>9398</v>
      </c>
      <c r="AY24" s="47">
        <v>42894.494615625001</v>
      </c>
    </row>
    <row r="25" spans="1:51" x14ac:dyDescent="0.35">
      <c r="E25" s="22" t="str">
        <f t="shared" ref="E25:J34" si="13">IF(ISERROR(VLOOKUP(E$4&amp;$K25,$AO:$AO,1,0)),"","X")</f>
        <v/>
      </c>
      <c r="F25" s="22" t="str">
        <f t="shared" si="13"/>
        <v/>
      </c>
      <c r="G25" s="22" t="str">
        <f t="shared" si="13"/>
        <v/>
      </c>
      <c r="H25" s="22" t="str">
        <f t="shared" si="13"/>
        <v/>
      </c>
      <c r="I25" s="22" t="str">
        <f t="shared" si="13"/>
        <v>X</v>
      </c>
      <c r="J25" s="22" t="str">
        <f t="shared" si="13"/>
        <v/>
      </c>
      <c r="K25" s="4">
        <v>2021</v>
      </c>
      <c r="L25" s="32" t="str">
        <f>VLOOKUP(K25,'ALL-Unit Code 1'!$U:$V,2,0)</f>
        <v>ENGINEERING - XVISION</v>
      </c>
      <c r="R25" s="32">
        <f t="shared" si="4"/>
        <v>2021</v>
      </c>
      <c r="S25" s="32" t="str">
        <f>VLOOKUP($R25,'ALL-Unit Code 1'!$U:$V,2,0)</f>
        <v>ENGINEERING - XVISION</v>
      </c>
      <c r="T25" s="43">
        <f t="shared" si="5"/>
        <v>0</v>
      </c>
      <c r="U25" s="43">
        <f t="shared" si="6"/>
        <v>0</v>
      </c>
      <c r="V25" s="4">
        <v>990600</v>
      </c>
      <c r="W25" s="32">
        <f t="shared" si="7"/>
        <v>2021</v>
      </c>
      <c r="Z25" s="32" t="str">
        <f>VLOOKUP($D$3,Sites!$A:$C,2,0)</f>
        <v>AG</v>
      </c>
      <c r="AA25" s="32" t="str">
        <f>VLOOKUP(V25,'ALL-Chart of Accounts'!$E:$F,2,0)</f>
        <v>Labor Applied</v>
      </c>
      <c r="AB25" s="4">
        <v>990820</v>
      </c>
      <c r="AC25" s="32">
        <f t="shared" si="8"/>
        <v>2021</v>
      </c>
      <c r="AF25" s="32" t="str">
        <f>VLOOKUP($D$3,Sites!$A:$C,2,0)</f>
        <v>AG</v>
      </c>
      <c r="AG25" s="32" t="str">
        <f>VLOOKUP(AB25,'ALL-Chart of Accounts'!$E:$F,2,0)</f>
        <v>Overhead Applied</v>
      </c>
      <c r="AH25" s="4">
        <v>990810</v>
      </c>
      <c r="AI25" s="32">
        <f t="shared" si="9"/>
        <v>2021</v>
      </c>
      <c r="AL25" s="32" t="str">
        <f>VLOOKUP($D$3,Sites!$A:$C,2,0)</f>
        <v>AG</v>
      </c>
      <c r="AM25" s="32" t="str">
        <f>VLOOKUP(AH25,'ALL-Chart of Accounts'!$E:$F,2,0)</f>
        <v>Variable Overhead Applied</v>
      </c>
      <c r="AO25" s="32" t="str">
        <f t="shared" si="11"/>
        <v>ALP14000</v>
      </c>
      <c r="AP25" s="32" t="b">
        <f t="shared" si="10"/>
        <v>1</v>
      </c>
      <c r="AQ25" s="4" t="s">
        <v>11</v>
      </c>
      <c r="AR25" s="4">
        <v>4000</v>
      </c>
      <c r="AS25" s="4" t="s">
        <v>1175</v>
      </c>
      <c r="AT25" s="43">
        <v>0</v>
      </c>
      <c r="AU25" s="43">
        <v>0</v>
      </c>
      <c r="AV25" s="4" t="s">
        <v>9398</v>
      </c>
      <c r="AW25" s="47">
        <v>42810.404291284722</v>
      </c>
      <c r="AX25" s="4" t="s">
        <v>9398</v>
      </c>
      <c r="AY25" s="47">
        <v>42894.494615659722</v>
      </c>
    </row>
    <row r="26" spans="1:51" s="46" customFormat="1" x14ac:dyDescent="0.35">
      <c r="A26" s="47"/>
      <c r="B26" s="47">
        <v>43238</v>
      </c>
      <c r="C26" s="47"/>
      <c r="D26" s="46" t="s">
        <v>10497</v>
      </c>
      <c r="E26" s="22" t="str">
        <f t="shared" si="13"/>
        <v/>
      </c>
      <c r="F26" s="22" t="str">
        <f t="shared" si="13"/>
        <v>X</v>
      </c>
      <c r="G26" s="22" t="str">
        <f t="shared" si="13"/>
        <v/>
      </c>
      <c r="H26" s="22" t="str">
        <f t="shared" si="13"/>
        <v/>
      </c>
      <c r="I26" s="22" t="str">
        <f t="shared" si="13"/>
        <v/>
      </c>
      <c r="J26" s="22" t="str">
        <f t="shared" si="13"/>
        <v/>
      </c>
      <c r="K26" s="46">
        <v>2030</v>
      </c>
      <c r="L26" s="32" t="str">
        <f>VLOOKUP(K26,'ALL-Unit Code 1'!$U:$V,2,0)</f>
        <v>ENGINEERING MANAGEMENT - AGV</v>
      </c>
      <c r="R26" s="32">
        <f t="shared" si="4"/>
        <v>2030</v>
      </c>
      <c r="S26" s="32" t="str">
        <f>VLOOKUP($R26,'ALL-Unit Code 1'!$U:$V,2,0)</f>
        <v>ENGINEERING MANAGEMENT - AGV</v>
      </c>
      <c r="T26" s="43">
        <f t="shared" si="5"/>
        <v>0</v>
      </c>
      <c r="U26" s="43">
        <f t="shared" si="6"/>
        <v>0</v>
      </c>
      <c r="V26" s="46">
        <v>990600</v>
      </c>
      <c r="W26" s="32">
        <f t="shared" si="7"/>
        <v>2030</v>
      </c>
      <c r="Z26" s="32" t="str">
        <f>VLOOKUP($D$3,Sites!$A:$C,2,0)</f>
        <v>AG</v>
      </c>
      <c r="AA26" s="32" t="str">
        <f>VLOOKUP(V26,'ALL-Chart of Accounts'!$E:$F,2,0)</f>
        <v>Labor Applied</v>
      </c>
      <c r="AB26" s="46">
        <v>990820</v>
      </c>
      <c r="AC26" s="32">
        <f t="shared" si="8"/>
        <v>2030</v>
      </c>
      <c r="AF26" s="32" t="str">
        <f>VLOOKUP($D$3,Sites!$A:$C,2,0)</f>
        <v>AG</v>
      </c>
      <c r="AG26" s="32" t="str">
        <f>VLOOKUP(AB26,'ALL-Chart of Accounts'!$E:$F,2,0)</f>
        <v>Overhead Applied</v>
      </c>
      <c r="AH26" s="46">
        <v>990810</v>
      </c>
      <c r="AI26" s="32">
        <f t="shared" si="9"/>
        <v>2030</v>
      </c>
      <c r="AL26" s="32" t="str">
        <f>VLOOKUP($D$3,Sites!$A:$C,2,0)</f>
        <v>AG</v>
      </c>
      <c r="AM26" s="32" t="str">
        <f>VLOOKUP(AH26,'ALL-Chart of Accounts'!$E:$F,2,0)</f>
        <v>Variable Overhead Applied</v>
      </c>
      <c r="AO26" s="32" t="str">
        <f t="shared" si="11"/>
        <v>ALP17000</v>
      </c>
      <c r="AP26" s="32" t="b">
        <f t="shared" si="10"/>
        <v>1</v>
      </c>
      <c r="AQ26" s="46" t="s">
        <v>11</v>
      </c>
      <c r="AR26" s="46">
        <v>7000</v>
      </c>
      <c r="AS26" s="46" t="s">
        <v>1176</v>
      </c>
      <c r="AT26" s="43">
        <v>0</v>
      </c>
      <c r="AU26" s="43">
        <v>0</v>
      </c>
      <c r="AV26" s="46" t="s">
        <v>9398</v>
      </c>
      <c r="AW26" s="47">
        <v>42810.40429189815</v>
      </c>
      <c r="AX26" s="46" t="s">
        <v>9398</v>
      </c>
      <c r="AY26" s="47">
        <v>42894.494615740739</v>
      </c>
    </row>
    <row r="27" spans="1:51" s="46" customFormat="1" x14ac:dyDescent="0.35">
      <c r="A27" s="47"/>
      <c r="B27" s="47">
        <v>43238</v>
      </c>
      <c r="C27" s="47"/>
      <c r="D27" s="46" t="s">
        <v>10497</v>
      </c>
      <c r="E27" s="22" t="str">
        <f t="shared" si="13"/>
        <v/>
      </c>
      <c r="F27" s="22" t="str">
        <f t="shared" si="13"/>
        <v>X</v>
      </c>
      <c r="G27" s="22" t="str">
        <f t="shared" si="13"/>
        <v/>
      </c>
      <c r="H27" s="22" t="str">
        <f t="shared" si="13"/>
        <v/>
      </c>
      <c r="I27" s="22" t="str">
        <f t="shared" si="13"/>
        <v/>
      </c>
      <c r="J27" s="22" t="str">
        <f t="shared" si="13"/>
        <v/>
      </c>
      <c r="K27" s="46">
        <v>2031</v>
      </c>
      <c r="L27" s="32" t="str">
        <f>VLOOKUP(K27,'ALL-Unit Code 1'!$U:$V,2,0)</f>
        <v>MECHANICAL ENGINEERING - AGV</v>
      </c>
      <c r="R27" s="32">
        <f t="shared" si="4"/>
        <v>2031</v>
      </c>
      <c r="S27" s="32" t="str">
        <f>VLOOKUP($R27,'ALL-Unit Code 1'!$U:$V,2,0)</f>
        <v>MECHANICAL ENGINEERING - AGV</v>
      </c>
      <c r="T27" s="43">
        <f t="shared" si="5"/>
        <v>0</v>
      </c>
      <c r="U27" s="43">
        <f t="shared" si="6"/>
        <v>0</v>
      </c>
      <c r="V27" s="46">
        <v>990600</v>
      </c>
      <c r="W27" s="32">
        <f t="shared" si="7"/>
        <v>2031</v>
      </c>
      <c r="Z27" s="32" t="str">
        <f>VLOOKUP($D$3,Sites!$A:$C,2,0)</f>
        <v>AG</v>
      </c>
      <c r="AA27" s="32" t="str">
        <f>VLOOKUP(V27,'ALL-Chart of Accounts'!$E:$F,2,0)</f>
        <v>Labor Applied</v>
      </c>
      <c r="AB27" s="46">
        <v>990820</v>
      </c>
      <c r="AC27" s="32">
        <f t="shared" si="8"/>
        <v>2031</v>
      </c>
      <c r="AF27" s="32" t="str">
        <f>VLOOKUP($D$3,Sites!$A:$C,2,0)</f>
        <v>AG</v>
      </c>
      <c r="AG27" s="32" t="str">
        <f>VLOOKUP(AB27,'ALL-Chart of Accounts'!$E:$F,2,0)</f>
        <v>Overhead Applied</v>
      </c>
      <c r="AH27" s="46">
        <v>990810</v>
      </c>
      <c r="AI27" s="32">
        <f t="shared" si="9"/>
        <v>2031</v>
      </c>
      <c r="AL27" s="32" t="str">
        <f>VLOOKUP($D$3,Sites!$A:$C,2,0)</f>
        <v>AG</v>
      </c>
      <c r="AM27" s="32" t="str">
        <f>VLOOKUP(AH27,'ALL-Chart of Accounts'!$E:$F,2,0)</f>
        <v>Variable Overhead Applied</v>
      </c>
      <c r="AO27" s="32" t="str">
        <f t="shared" si="11"/>
        <v>ALP17010</v>
      </c>
      <c r="AP27" s="32" t="b">
        <f t="shared" si="10"/>
        <v>1</v>
      </c>
      <c r="AQ27" s="46" t="s">
        <v>11</v>
      </c>
      <c r="AR27" s="46">
        <v>7010</v>
      </c>
      <c r="AS27" s="46" t="s">
        <v>1177</v>
      </c>
      <c r="AT27" s="43">
        <v>0</v>
      </c>
      <c r="AU27" s="43">
        <v>0</v>
      </c>
      <c r="AV27" s="46" t="s">
        <v>9398</v>
      </c>
      <c r="AW27" s="47">
        <v>42810.40429259259</v>
      </c>
      <c r="AX27" s="46" t="s">
        <v>9398</v>
      </c>
      <c r="AY27" s="47">
        <v>42894.494615821757</v>
      </c>
    </row>
    <row r="28" spans="1:51" s="46" customFormat="1" x14ac:dyDescent="0.35">
      <c r="A28" s="47"/>
      <c r="B28" s="47">
        <v>43238</v>
      </c>
      <c r="C28" s="47"/>
      <c r="D28" s="46" t="s">
        <v>10497</v>
      </c>
      <c r="E28" s="22" t="str">
        <f t="shared" si="13"/>
        <v/>
      </c>
      <c r="F28" s="22" t="str">
        <f t="shared" si="13"/>
        <v>X</v>
      </c>
      <c r="G28" s="22" t="str">
        <f t="shared" si="13"/>
        <v/>
      </c>
      <c r="H28" s="22" t="str">
        <f t="shared" si="13"/>
        <v/>
      </c>
      <c r="I28" s="22" t="str">
        <f t="shared" si="13"/>
        <v/>
      </c>
      <c r="J28" s="22" t="str">
        <f t="shared" si="13"/>
        <v/>
      </c>
      <c r="K28" s="46">
        <v>2032</v>
      </c>
      <c r="L28" s="32" t="str">
        <f>VLOOKUP(K28,'ALL-Unit Code 1'!$U:$V,2,0)</f>
        <v>ENGINEERING SUPPORT - AGV</v>
      </c>
      <c r="R28" s="32">
        <f t="shared" si="4"/>
        <v>2032</v>
      </c>
      <c r="S28" s="32" t="str">
        <f>VLOOKUP($R28,'ALL-Unit Code 1'!$U:$V,2,0)</f>
        <v>ENGINEERING SUPPORT - AGV</v>
      </c>
      <c r="T28" s="43">
        <f t="shared" si="5"/>
        <v>0</v>
      </c>
      <c r="U28" s="43">
        <f t="shared" si="6"/>
        <v>0</v>
      </c>
      <c r="V28" s="46">
        <v>990600</v>
      </c>
      <c r="W28" s="32">
        <f t="shared" si="7"/>
        <v>2032</v>
      </c>
      <c r="Z28" s="32" t="str">
        <f>VLOOKUP($D$3,Sites!$A:$C,2,0)</f>
        <v>AG</v>
      </c>
      <c r="AA28" s="32" t="str">
        <f>VLOOKUP(V28,'ALL-Chart of Accounts'!$E:$F,2,0)</f>
        <v>Labor Applied</v>
      </c>
      <c r="AB28" s="46">
        <v>990820</v>
      </c>
      <c r="AC28" s="32">
        <f t="shared" si="8"/>
        <v>2032</v>
      </c>
      <c r="AF28" s="32" t="str">
        <f>VLOOKUP($D$3,Sites!$A:$C,2,0)</f>
        <v>AG</v>
      </c>
      <c r="AG28" s="32" t="str">
        <f>VLOOKUP(AB28,'ALL-Chart of Accounts'!$E:$F,2,0)</f>
        <v>Overhead Applied</v>
      </c>
      <c r="AH28" s="46">
        <v>990810</v>
      </c>
      <c r="AI28" s="32">
        <f t="shared" si="9"/>
        <v>2032</v>
      </c>
      <c r="AL28" s="32" t="str">
        <f>VLOOKUP($D$3,Sites!$A:$C,2,0)</f>
        <v>AG</v>
      </c>
      <c r="AM28" s="32" t="str">
        <f>VLOOKUP(AH28,'ALL-Chart of Accounts'!$E:$F,2,0)</f>
        <v>Variable Overhead Applied</v>
      </c>
      <c r="AO28" s="32" t="str">
        <f t="shared" si="11"/>
        <v>ALP17020</v>
      </c>
      <c r="AP28" s="32" t="b">
        <f t="shared" si="10"/>
        <v>1</v>
      </c>
      <c r="AQ28" s="46" t="s">
        <v>11</v>
      </c>
      <c r="AR28" s="46">
        <v>7020</v>
      </c>
      <c r="AS28" s="46" t="s">
        <v>1178</v>
      </c>
      <c r="AT28" s="43">
        <v>0</v>
      </c>
      <c r="AU28" s="43">
        <v>0</v>
      </c>
      <c r="AV28" s="46" t="s">
        <v>9398</v>
      </c>
      <c r="AW28" s="47">
        <v>42810.404293171297</v>
      </c>
      <c r="AX28" s="46" t="s">
        <v>9398</v>
      </c>
      <c r="AY28" s="47">
        <v>42894.494615856478</v>
      </c>
    </row>
    <row r="29" spans="1:51" s="46" customFormat="1" x14ac:dyDescent="0.35">
      <c r="A29" s="47"/>
      <c r="B29" s="47">
        <v>43238</v>
      </c>
      <c r="C29" s="47"/>
      <c r="D29" s="46" t="s">
        <v>10497</v>
      </c>
      <c r="E29" s="22" t="str">
        <f t="shared" si="13"/>
        <v/>
      </c>
      <c r="F29" s="22" t="str">
        <f t="shared" si="13"/>
        <v>X</v>
      </c>
      <c r="G29" s="22" t="str">
        <f t="shared" si="13"/>
        <v/>
      </c>
      <c r="H29" s="22" t="str">
        <f t="shared" si="13"/>
        <v/>
      </c>
      <c r="I29" s="22" t="str">
        <f t="shared" si="13"/>
        <v/>
      </c>
      <c r="J29" s="22" t="str">
        <f t="shared" si="13"/>
        <v/>
      </c>
      <c r="K29" s="46">
        <v>2033</v>
      </c>
      <c r="L29" s="32" t="str">
        <f>VLOOKUP(K29,'ALL-Unit Code 1'!$U:$V,2,0)</f>
        <v>ELECTRICAL ENGINEERING - AGV</v>
      </c>
      <c r="R29" s="32">
        <f t="shared" si="4"/>
        <v>2033</v>
      </c>
      <c r="S29" s="32" t="str">
        <f>VLOOKUP($R29,'ALL-Unit Code 1'!$U:$V,2,0)</f>
        <v>ELECTRICAL ENGINEERING - AGV</v>
      </c>
      <c r="T29" s="43">
        <f t="shared" si="5"/>
        <v>0</v>
      </c>
      <c r="U29" s="43">
        <f t="shared" si="6"/>
        <v>0</v>
      </c>
      <c r="V29" s="46">
        <v>990600</v>
      </c>
      <c r="W29" s="32">
        <f t="shared" si="7"/>
        <v>2033</v>
      </c>
      <c r="Z29" s="32" t="str">
        <f>VLOOKUP($D$3,Sites!$A:$C,2,0)</f>
        <v>AG</v>
      </c>
      <c r="AA29" s="32" t="str">
        <f>VLOOKUP(V29,'ALL-Chart of Accounts'!$E:$F,2,0)</f>
        <v>Labor Applied</v>
      </c>
      <c r="AB29" s="46">
        <v>990820</v>
      </c>
      <c r="AC29" s="32">
        <f t="shared" si="8"/>
        <v>2033</v>
      </c>
      <c r="AF29" s="32" t="str">
        <f>VLOOKUP($D$3,Sites!$A:$C,2,0)</f>
        <v>AG</v>
      </c>
      <c r="AG29" s="32" t="str">
        <f>VLOOKUP(AB29,'ALL-Chart of Accounts'!$E:$F,2,0)</f>
        <v>Overhead Applied</v>
      </c>
      <c r="AH29" s="46">
        <v>990810</v>
      </c>
      <c r="AI29" s="32">
        <f t="shared" si="9"/>
        <v>2033</v>
      </c>
      <c r="AL29" s="32" t="str">
        <f>VLOOKUP($D$3,Sites!$A:$C,2,0)</f>
        <v>AG</v>
      </c>
      <c r="AM29" s="32" t="str">
        <f>VLOOKUP(AH29,'ALL-Chart of Accounts'!$E:$F,2,0)</f>
        <v>Variable Overhead Applied</v>
      </c>
      <c r="AO29" s="32" t="str">
        <f t="shared" si="11"/>
        <v>ALP17030</v>
      </c>
      <c r="AP29" s="32" t="b">
        <f t="shared" si="10"/>
        <v>0</v>
      </c>
      <c r="AQ29" s="46" t="s">
        <v>11</v>
      </c>
      <c r="AR29" s="46">
        <v>7030</v>
      </c>
      <c r="AS29" s="46" t="s">
        <v>9752</v>
      </c>
      <c r="AT29" s="43">
        <v>0</v>
      </c>
      <c r="AU29" s="43">
        <v>0</v>
      </c>
      <c r="AV29" s="46" t="s">
        <v>9398</v>
      </c>
      <c r="AW29" s="47">
        <v>42810.404294131942</v>
      </c>
      <c r="AX29" s="46" t="s">
        <v>9398</v>
      </c>
      <c r="AY29" s="47">
        <v>42894.494615972224</v>
      </c>
    </row>
    <row r="30" spans="1:51" s="46" customFormat="1" x14ac:dyDescent="0.35">
      <c r="A30" s="47"/>
      <c r="B30" s="47">
        <v>43238</v>
      </c>
      <c r="C30" s="47"/>
      <c r="D30" s="46" t="s">
        <v>10496</v>
      </c>
      <c r="E30" s="22" t="str">
        <f t="shared" si="13"/>
        <v/>
      </c>
      <c r="F30" s="22" t="str">
        <f t="shared" si="13"/>
        <v>X</v>
      </c>
      <c r="G30" s="22" t="str">
        <f t="shared" si="13"/>
        <v/>
      </c>
      <c r="H30" s="22" t="str">
        <f t="shared" si="13"/>
        <v/>
      </c>
      <c r="I30" s="22" t="str">
        <f t="shared" si="13"/>
        <v/>
      </c>
      <c r="J30" s="22" t="str">
        <f t="shared" si="13"/>
        <v/>
      </c>
      <c r="K30" s="46">
        <v>2034</v>
      </c>
      <c r="L30" s="32" t="str">
        <f>VLOOKUP(K30,'ALL-Unit Code 1'!$U:$V,2,0)</f>
        <v>DEVELOPMENT ENGINEERING - AGV</v>
      </c>
      <c r="R30" s="32">
        <f t="shared" si="4"/>
        <v>2034</v>
      </c>
      <c r="S30" s="32" t="str">
        <f>VLOOKUP($R30,'ALL-Unit Code 1'!$U:$V,2,0)</f>
        <v>DEVELOPMENT ENGINEERING - AGV</v>
      </c>
      <c r="T30" s="43">
        <f t="shared" si="5"/>
        <v>0</v>
      </c>
      <c r="U30" s="43">
        <f t="shared" si="6"/>
        <v>0</v>
      </c>
      <c r="V30" s="46">
        <v>990600</v>
      </c>
      <c r="W30" s="32">
        <f t="shared" si="7"/>
        <v>2034</v>
      </c>
      <c r="Z30" s="32" t="str">
        <f>VLOOKUP($D$3,Sites!$A:$C,2,0)</f>
        <v>AG</v>
      </c>
      <c r="AA30" s="32" t="str">
        <f>VLOOKUP(V30,'ALL-Chart of Accounts'!$E:$F,2,0)</f>
        <v>Labor Applied</v>
      </c>
      <c r="AB30" s="46">
        <v>990820</v>
      </c>
      <c r="AC30" s="32">
        <f t="shared" si="8"/>
        <v>2034</v>
      </c>
      <c r="AF30" s="32" t="str">
        <f>VLOOKUP($D$3,Sites!$A:$C,2,0)</f>
        <v>AG</v>
      </c>
      <c r="AG30" s="32" t="str">
        <f>VLOOKUP(AB30,'ALL-Chart of Accounts'!$E:$F,2,0)</f>
        <v>Overhead Applied</v>
      </c>
      <c r="AH30" s="46">
        <v>990810</v>
      </c>
      <c r="AI30" s="32">
        <f t="shared" si="9"/>
        <v>2034</v>
      </c>
      <c r="AL30" s="32" t="str">
        <f>VLOOKUP($D$3,Sites!$A:$C,2,0)</f>
        <v>AG</v>
      </c>
      <c r="AM30" s="32" t="str">
        <f>VLOOKUP(AH30,'ALL-Chart of Accounts'!$E:$F,2,0)</f>
        <v>Variable Overhead Applied</v>
      </c>
      <c r="AO30" s="32" t="str">
        <f t="shared" si="11"/>
        <v>ALP17040</v>
      </c>
      <c r="AP30" s="32" t="b">
        <f t="shared" si="10"/>
        <v>1</v>
      </c>
      <c r="AQ30" s="46" t="s">
        <v>11</v>
      </c>
      <c r="AR30" s="46">
        <v>7040</v>
      </c>
      <c r="AS30" s="46" t="s">
        <v>1179</v>
      </c>
      <c r="AT30" s="43">
        <v>0</v>
      </c>
      <c r="AU30" s="43">
        <v>0</v>
      </c>
      <c r="AV30" s="46" t="s">
        <v>9398</v>
      </c>
      <c r="AW30" s="47">
        <v>42810.404295451386</v>
      </c>
      <c r="AX30" s="46" t="s">
        <v>9398</v>
      </c>
      <c r="AY30" s="47">
        <v>42894.494616006945</v>
      </c>
    </row>
    <row r="31" spans="1:51" s="46" customFormat="1" x14ac:dyDescent="0.35">
      <c r="A31" s="47"/>
      <c r="B31" s="47">
        <v>43238</v>
      </c>
      <c r="C31" s="47"/>
      <c r="D31" s="46" t="s">
        <v>10497</v>
      </c>
      <c r="E31" s="22" t="str">
        <f t="shared" si="13"/>
        <v/>
      </c>
      <c r="F31" s="22" t="str">
        <f t="shared" si="13"/>
        <v>X</v>
      </c>
      <c r="G31" s="22" t="str">
        <f t="shared" si="13"/>
        <v/>
      </c>
      <c r="H31" s="22" t="str">
        <f t="shared" si="13"/>
        <v/>
      </c>
      <c r="I31" s="22" t="str">
        <f t="shared" si="13"/>
        <v/>
      </c>
      <c r="J31" s="22" t="str">
        <f t="shared" si="13"/>
        <v/>
      </c>
      <c r="K31" s="46">
        <v>2035</v>
      </c>
      <c r="L31" s="32" t="str">
        <f>VLOOKUP(K31,'ALL-Unit Code 1'!$U:$V,2,0)</f>
        <v>ENGINEERING PROJECT MANAGEMENT - AGV</v>
      </c>
      <c r="R31" s="32">
        <f t="shared" si="4"/>
        <v>2035</v>
      </c>
      <c r="S31" s="32" t="str">
        <f>VLOOKUP($R31,'ALL-Unit Code 1'!$U:$V,2,0)</f>
        <v>ENGINEERING PROJECT MANAGEMENT - AGV</v>
      </c>
      <c r="T31" s="43">
        <f t="shared" si="5"/>
        <v>0</v>
      </c>
      <c r="U31" s="43">
        <f t="shared" si="6"/>
        <v>0</v>
      </c>
      <c r="V31" s="46">
        <v>990600</v>
      </c>
      <c r="W31" s="32">
        <f t="shared" si="7"/>
        <v>2035</v>
      </c>
      <c r="Z31" s="32" t="str">
        <f>VLOOKUP($D$3,Sites!$A:$C,2,0)</f>
        <v>AG</v>
      </c>
      <c r="AA31" s="32" t="str">
        <f>VLOOKUP(V31,'ALL-Chart of Accounts'!$E:$F,2,0)</f>
        <v>Labor Applied</v>
      </c>
      <c r="AB31" s="46">
        <v>990820</v>
      </c>
      <c r="AC31" s="32">
        <f t="shared" si="8"/>
        <v>2035</v>
      </c>
      <c r="AF31" s="32" t="str">
        <f>VLOOKUP($D$3,Sites!$A:$C,2,0)</f>
        <v>AG</v>
      </c>
      <c r="AG31" s="32" t="str">
        <f>VLOOKUP(AB31,'ALL-Chart of Accounts'!$E:$F,2,0)</f>
        <v>Overhead Applied</v>
      </c>
      <c r="AH31" s="46">
        <v>990810</v>
      </c>
      <c r="AI31" s="32">
        <f t="shared" si="9"/>
        <v>2035</v>
      </c>
      <c r="AL31" s="32" t="str">
        <f>VLOOKUP($D$3,Sites!$A:$C,2,0)</f>
        <v>AG</v>
      </c>
      <c r="AM31" s="32" t="str">
        <f>VLOOKUP(AH31,'ALL-Chart of Accounts'!$E:$F,2,0)</f>
        <v>Variable Overhead Applied</v>
      </c>
      <c r="AO31" s="32" t="str">
        <f t="shared" si="11"/>
        <v>ALP17050</v>
      </c>
      <c r="AP31" s="32" t="b">
        <f t="shared" si="10"/>
        <v>0</v>
      </c>
      <c r="AQ31" s="46" t="s">
        <v>11</v>
      </c>
      <c r="AR31" s="46">
        <v>7050</v>
      </c>
      <c r="AS31" s="46" t="s">
        <v>9753</v>
      </c>
      <c r="AT31" s="43">
        <v>0</v>
      </c>
      <c r="AU31" s="43">
        <v>0</v>
      </c>
      <c r="AV31" s="46" t="s">
        <v>9398</v>
      </c>
      <c r="AW31" s="47">
        <v>42810.404297685185</v>
      </c>
      <c r="AX31" s="46" t="s">
        <v>9398</v>
      </c>
      <c r="AY31" s="47">
        <v>42894.494616087963</v>
      </c>
    </row>
    <row r="32" spans="1:51" s="46" customFormat="1" x14ac:dyDescent="0.35">
      <c r="A32" s="47"/>
      <c r="B32" s="47">
        <v>43287</v>
      </c>
      <c r="C32" s="47"/>
      <c r="D32" s="46" t="s">
        <v>10877</v>
      </c>
      <c r="E32" s="22" t="str">
        <f t="shared" si="13"/>
        <v/>
      </c>
      <c r="F32" s="22" t="str">
        <f t="shared" si="13"/>
        <v>X</v>
      </c>
      <c r="G32" s="22" t="str">
        <f t="shared" si="13"/>
        <v/>
      </c>
      <c r="H32" s="22" t="str">
        <f t="shared" si="13"/>
        <v/>
      </c>
      <c r="I32" s="22" t="str">
        <f t="shared" si="13"/>
        <v/>
      </c>
      <c r="J32" s="22" t="str">
        <f t="shared" si="13"/>
        <v/>
      </c>
      <c r="K32" s="46">
        <v>2036</v>
      </c>
      <c r="L32" s="32" t="str">
        <f>VLOOKUP(K32,'ALL-Unit Code 1'!$U:$V,2,0)</f>
        <v>SOFTWARE ENGINEERING - AGV</v>
      </c>
      <c r="R32" s="32">
        <f t="shared" si="4"/>
        <v>2036</v>
      </c>
      <c r="S32" s="32" t="str">
        <f>VLOOKUP($R32,'ALL-Unit Code 1'!$U:$V,2,0)</f>
        <v>SOFTWARE ENGINEERING - AGV</v>
      </c>
      <c r="T32" s="43">
        <f t="shared" si="5"/>
        <v>0</v>
      </c>
      <c r="U32" s="43">
        <f t="shared" si="6"/>
        <v>0</v>
      </c>
      <c r="V32" s="46">
        <v>990600</v>
      </c>
      <c r="W32" s="32">
        <f t="shared" si="7"/>
        <v>2036</v>
      </c>
      <c r="Z32" s="32" t="str">
        <f>VLOOKUP($D$3,Sites!$A:$C,2,0)</f>
        <v>AG</v>
      </c>
      <c r="AA32" s="32" t="str">
        <f>VLOOKUP(V32,'ALL-Chart of Accounts'!$E:$F,2,0)</f>
        <v>Labor Applied</v>
      </c>
      <c r="AB32" s="46">
        <v>990820</v>
      </c>
      <c r="AC32" s="32">
        <f t="shared" si="8"/>
        <v>2036</v>
      </c>
      <c r="AF32" s="32" t="str">
        <f>VLOOKUP($D$3,Sites!$A:$C,2,0)</f>
        <v>AG</v>
      </c>
      <c r="AG32" s="32" t="str">
        <f>VLOOKUP(AB32,'ALL-Chart of Accounts'!$E:$F,2,0)</f>
        <v>Overhead Applied</v>
      </c>
      <c r="AH32" s="46">
        <v>990810</v>
      </c>
      <c r="AI32" s="32">
        <f t="shared" si="9"/>
        <v>2036</v>
      </c>
      <c r="AL32" s="32" t="str">
        <f>VLOOKUP($D$3,Sites!$A:$C,2,0)</f>
        <v>AG</v>
      </c>
      <c r="AM32" s="32" t="str">
        <f>VLOOKUP(AH32,'ALL-Chart of Accounts'!$E:$F,2,0)</f>
        <v>Variable Overhead Applied</v>
      </c>
      <c r="AO32" s="32" t="str">
        <f t="shared" si="11"/>
        <v>ALP17060</v>
      </c>
      <c r="AP32" s="32" t="b">
        <f t="shared" si="10"/>
        <v>1</v>
      </c>
      <c r="AQ32" s="46" t="s">
        <v>11</v>
      </c>
      <c r="AR32" s="46">
        <v>7060</v>
      </c>
      <c r="AS32" s="46" t="s">
        <v>1180</v>
      </c>
      <c r="AT32" s="43">
        <v>0</v>
      </c>
      <c r="AU32" s="43">
        <v>0</v>
      </c>
      <c r="AV32" s="46" t="s">
        <v>9398</v>
      </c>
      <c r="AW32" s="47">
        <v>42810.404298229165</v>
      </c>
      <c r="AX32" s="46" t="s">
        <v>9398</v>
      </c>
      <c r="AY32" s="47">
        <v>42894.49461616898</v>
      </c>
    </row>
    <row r="33" spans="1:51" s="46" customFormat="1" x14ac:dyDescent="0.35">
      <c r="A33" s="47"/>
      <c r="B33" s="47">
        <v>43287</v>
      </c>
      <c r="C33" s="47"/>
      <c r="D33" s="46" t="s">
        <v>10877</v>
      </c>
      <c r="E33" s="22" t="str">
        <f t="shared" si="13"/>
        <v/>
      </c>
      <c r="F33" s="22" t="str">
        <f t="shared" si="13"/>
        <v>X</v>
      </c>
      <c r="G33" s="22" t="str">
        <f t="shared" si="13"/>
        <v/>
      </c>
      <c r="H33" s="22" t="str">
        <f t="shared" si="13"/>
        <v/>
      </c>
      <c r="I33" s="22" t="str">
        <f t="shared" si="13"/>
        <v/>
      </c>
      <c r="J33" s="22" t="str">
        <f t="shared" si="13"/>
        <v/>
      </c>
      <c r="K33" s="46">
        <v>2037</v>
      </c>
      <c r="L33" s="32" t="str">
        <f>VLOOKUP(K33,'ALL-Unit Code 1'!$U:$V,2,0)</f>
        <v>APPLICATIONS  ENGINEERING - AGV</v>
      </c>
      <c r="R33" s="32">
        <f>$K33</f>
        <v>2037</v>
      </c>
      <c r="S33" s="32" t="str">
        <f>VLOOKUP($R33,'ALL-Unit Code 1'!$U:$V,2,0)</f>
        <v>APPLICATIONS  ENGINEERING - AGV</v>
      </c>
      <c r="T33" s="43">
        <f t="shared" si="5"/>
        <v>0</v>
      </c>
      <c r="U33" s="43">
        <f t="shared" si="6"/>
        <v>0</v>
      </c>
      <c r="V33" s="46">
        <v>990600</v>
      </c>
      <c r="W33" s="32">
        <f>$R33</f>
        <v>2037</v>
      </c>
      <c r="Z33" s="32" t="str">
        <f>VLOOKUP($D$3,Sites!$A:$C,2,0)</f>
        <v>AG</v>
      </c>
      <c r="AA33" s="32" t="str">
        <f>VLOOKUP(V33,'ALL-Chart of Accounts'!$E:$F,2,0)</f>
        <v>Labor Applied</v>
      </c>
      <c r="AB33" s="46">
        <v>990820</v>
      </c>
      <c r="AC33" s="32">
        <f>$R33</f>
        <v>2037</v>
      </c>
      <c r="AF33" s="32" t="str">
        <f>VLOOKUP($D$3,Sites!$A:$C,2,0)</f>
        <v>AG</v>
      </c>
      <c r="AG33" s="32" t="str">
        <f>VLOOKUP(AB33,'ALL-Chart of Accounts'!$E:$F,2,0)</f>
        <v>Overhead Applied</v>
      </c>
      <c r="AH33" s="46">
        <v>990810</v>
      </c>
      <c r="AI33" s="32">
        <f>$R33</f>
        <v>2037</v>
      </c>
      <c r="AL33" s="32" t="str">
        <f>VLOOKUP($D$3,Sites!$A:$C,2,0)</f>
        <v>AG</v>
      </c>
      <c r="AM33" s="32" t="str">
        <f>VLOOKUP(AH33,'ALL-Chart of Accounts'!$E:$F,2,0)</f>
        <v>Variable Overhead Applied</v>
      </c>
      <c r="AO33" s="32" t="str">
        <f t="shared" si="11"/>
        <v>ALP17070</v>
      </c>
      <c r="AP33" s="32" t="b">
        <f t="shared" si="10"/>
        <v>1</v>
      </c>
      <c r="AQ33" s="46" t="s">
        <v>11</v>
      </c>
      <c r="AR33" s="46">
        <v>7070</v>
      </c>
      <c r="AS33" s="46" t="s">
        <v>1181</v>
      </c>
      <c r="AT33" s="43">
        <v>0</v>
      </c>
      <c r="AU33" s="43">
        <v>0</v>
      </c>
      <c r="AV33" s="46" t="s">
        <v>9398</v>
      </c>
      <c r="AW33" s="47">
        <v>42810.404298958332</v>
      </c>
      <c r="AX33" s="46" t="s">
        <v>9398</v>
      </c>
      <c r="AY33" s="47">
        <v>42894.494616203701</v>
      </c>
    </row>
    <row r="34" spans="1:51" x14ac:dyDescent="0.35">
      <c r="E34" s="22" t="str">
        <f t="shared" si="13"/>
        <v>X</v>
      </c>
      <c r="F34" s="22" t="str">
        <f t="shared" si="13"/>
        <v/>
      </c>
      <c r="G34" s="22" t="str">
        <f t="shared" si="13"/>
        <v/>
      </c>
      <c r="H34" s="22" t="str">
        <f t="shared" si="13"/>
        <v/>
      </c>
      <c r="I34" s="22" t="str">
        <f t="shared" si="13"/>
        <v/>
      </c>
      <c r="J34" s="22" t="str">
        <f t="shared" si="13"/>
        <v>X</v>
      </c>
      <c r="K34" s="4">
        <v>3010</v>
      </c>
      <c r="L34" s="32" t="str">
        <f>VLOOKUP(K34,'ALL-Unit Code 1'!$U:$V,2,0)</f>
        <v>FIELD SERVICE - COOKING</v>
      </c>
      <c r="R34" s="32">
        <f t="shared" si="4"/>
        <v>3010</v>
      </c>
      <c r="S34" s="32" t="str">
        <f>VLOOKUP($R34,'ALL-Unit Code 1'!$U:$V,2,0)</f>
        <v>FIELD SERVICE - COOKING</v>
      </c>
      <c r="T34" s="43">
        <f t="shared" si="5"/>
        <v>0</v>
      </c>
      <c r="U34" s="43">
        <f t="shared" si="6"/>
        <v>0</v>
      </c>
      <c r="V34" s="4">
        <v>990600</v>
      </c>
      <c r="W34" s="32">
        <f t="shared" si="7"/>
        <v>3010</v>
      </c>
      <c r="Z34" s="32" t="str">
        <f>VLOOKUP($D$3,Sites!$A:$C,2,0)</f>
        <v>AG</v>
      </c>
      <c r="AA34" s="32" t="str">
        <f>VLOOKUP(V34,'ALL-Chart of Accounts'!$E:$F,2,0)</f>
        <v>Labor Applied</v>
      </c>
      <c r="AB34" s="4">
        <v>990820</v>
      </c>
      <c r="AC34" s="32">
        <f t="shared" si="8"/>
        <v>3010</v>
      </c>
      <c r="AF34" s="32" t="str">
        <f>VLOOKUP($D$3,Sites!$A:$C,2,0)</f>
        <v>AG</v>
      </c>
      <c r="AG34" s="32" t="str">
        <f>VLOOKUP(AB34,'ALL-Chart of Accounts'!$E:$F,2,0)</f>
        <v>Overhead Applied</v>
      </c>
      <c r="AH34" s="4">
        <v>990810</v>
      </c>
      <c r="AI34" s="32">
        <f t="shared" si="9"/>
        <v>3010</v>
      </c>
      <c r="AL34" s="32" t="str">
        <f>VLOOKUP($D$3,Sites!$A:$C,2,0)</f>
        <v>AG</v>
      </c>
      <c r="AM34" s="32" t="str">
        <f>VLOOKUP(AH34,'ALL-Chart of Accounts'!$E:$F,2,0)</f>
        <v>Variable Overhead Applied</v>
      </c>
      <c r="AO34" s="32" t="str">
        <f t="shared" si="11"/>
        <v>ALP17080</v>
      </c>
      <c r="AP34" s="32" t="b">
        <f t="shared" si="10"/>
        <v>0</v>
      </c>
      <c r="AQ34" s="4" t="s">
        <v>11</v>
      </c>
      <c r="AR34" s="4">
        <v>7080</v>
      </c>
      <c r="AS34" s="4" t="s">
        <v>9754</v>
      </c>
      <c r="AT34" s="43">
        <v>0</v>
      </c>
      <c r="AU34" s="43">
        <v>0</v>
      </c>
      <c r="AV34" s="4" t="s">
        <v>9398</v>
      </c>
      <c r="AW34" s="47">
        <v>42810.404296608795</v>
      </c>
      <c r="AX34" s="4" t="s">
        <v>9398</v>
      </c>
      <c r="AY34" s="47">
        <v>42894.494616284719</v>
      </c>
    </row>
    <row r="35" spans="1:51" x14ac:dyDescent="0.35">
      <c r="E35" s="22" t="str">
        <f t="shared" ref="E35:J42" si="14">IF(ISERROR(VLOOKUP(E$4&amp;$K35,$AO:$AO,1,0)),"","X")</f>
        <v>X</v>
      </c>
      <c r="F35" s="22" t="str">
        <f t="shared" si="14"/>
        <v/>
      </c>
      <c r="G35" s="22" t="str">
        <f t="shared" si="14"/>
        <v/>
      </c>
      <c r="H35" s="22" t="str">
        <f t="shared" si="14"/>
        <v/>
      </c>
      <c r="I35" s="22" t="str">
        <f t="shared" si="14"/>
        <v/>
      </c>
      <c r="J35" s="22" t="str">
        <f t="shared" si="14"/>
        <v>X</v>
      </c>
      <c r="K35" s="4">
        <v>3011</v>
      </c>
      <c r="L35" s="32" t="str">
        <f>VLOOKUP(K35,'ALL-Unit Code 1'!$U:$V,2,0)</f>
        <v>FIELD SERVICE - DSI</v>
      </c>
      <c r="R35" s="32">
        <f t="shared" si="4"/>
        <v>3011</v>
      </c>
      <c r="S35" s="32" t="str">
        <f>VLOOKUP($R35,'ALL-Unit Code 1'!$U:$V,2,0)</f>
        <v>FIELD SERVICE - DSI</v>
      </c>
      <c r="T35" s="43">
        <f t="shared" si="5"/>
        <v>0</v>
      </c>
      <c r="U35" s="43">
        <f t="shared" si="6"/>
        <v>0</v>
      </c>
      <c r="V35" s="4">
        <v>990600</v>
      </c>
      <c r="W35" s="32">
        <f t="shared" si="7"/>
        <v>3011</v>
      </c>
      <c r="Z35" s="32" t="str">
        <f>VLOOKUP($D$3,Sites!$A:$C,2,0)</f>
        <v>AG</v>
      </c>
      <c r="AA35" s="32" t="str">
        <f>VLOOKUP(V35,'ALL-Chart of Accounts'!$E:$F,2,0)</f>
        <v>Labor Applied</v>
      </c>
      <c r="AB35" s="4">
        <v>990820</v>
      </c>
      <c r="AC35" s="32">
        <f t="shared" si="8"/>
        <v>3011</v>
      </c>
      <c r="AF35" s="32" t="str">
        <f>VLOOKUP($D$3,Sites!$A:$C,2,0)</f>
        <v>AG</v>
      </c>
      <c r="AG35" s="32" t="str">
        <f>VLOOKUP(AB35,'ALL-Chart of Accounts'!$E:$F,2,0)</f>
        <v>Overhead Applied</v>
      </c>
      <c r="AH35" s="4">
        <v>990810</v>
      </c>
      <c r="AI35" s="32">
        <f t="shared" si="9"/>
        <v>3011</v>
      </c>
      <c r="AL35" s="32" t="str">
        <f>VLOOKUP($D$3,Sites!$A:$C,2,0)</f>
        <v>AG</v>
      </c>
      <c r="AM35" s="32" t="str">
        <f>VLOOKUP(AH35,'ALL-Chart of Accounts'!$E:$F,2,0)</f>
        <v>Variable Overhead Applied</v>
      </c>
      <c r="AO35" s="32" t="str">
        <f t="shared" si="11"/>
        <v>ALP17090</v>
      </c>
      <c r="AP35" s="32" t="b">
        <f t="shared" si="10"/>
        <v>0</v>
      </c>
      <c r="AQ35" s="4" t="s">
        <v>11</v>
      </c>
      <c r="AR35" s="4">
        <v>7090</v>
      </c>
      <c r="AS35" s="4" t="s">
        <v>9755</v>
      </c>
      <c r="AT35" s="43">
        <v>0</v>
      </c>
      <c r="AU35" s="43">
        <v>0</v>
      </c>
      <c r="AV35" s="4" t="s">
        <v>9398</v>
      </c>
      <c r="AW35" s="47">
        <v>42810.404300000002</v>
      </c>
      <c r="AX35" s="4" t="s">
        <v>9398</v>
      </c>
      <c r="AY35" s="47">
        <v>42894.494616354168</v>
      </c>
    </row>
    <row r="36" spans="1:51" x14ac:dyDescent="0.35">
      <c r="E36" s="22" t="str">
        <f t="shared" si="14"/>
        <v>X</v>
      </c>
      <c r="F36" s="22" t="str">
        <f t="shared" si="14"/>
        <v/>
      </c>
      <c r="G36" s="22" t="str">
        <f t="shared" si="14"/>
        <v/>
      </c>
      <c r="H36" s="22" t="str">
        <f t="shared" si="14"/>
        <v/>
      </c>
      <c r="I36" s="22" t="str">
        <f t="shared" si="14"/>
        <v/>
      </c>
      <c r="J36" s="22" t="str">
        <f t="shared" si="14"/>
        <v>X</v>
      </c>
      <c r="K36" s="4">
        <v>3012</v>
      </c>
      <c r="L36" s="32" t="str">
        <f>VLOOKUP(K36,'ALL-Unit Code 1'!$U:$V,2,0)</f>
        <v>FIELD SERVICE - FREEZING</v>
      </c>
      <c r="R36" s="32">
        <f t="shared" si="4"/>
        <v>3012</v>
      </c>
      <c r="S36" s="32" t="str">
        <f>VLOOKUP($R36,'ALL-Unit Code 1'!$U:$V,2,0)</f>
        <v>FIELD SERVICE - FREEZING</v>
      </c>
      <c r="T36" s="43">
        <f t="shared" si="5"/>
        <v>0</v>
      </c>
      <c r="U36" s="43">
        <f t="shared" si="6"/>
        <v>0</v>
      </c>
      <c r="V36" s="4">
        <v>990600</v>
      </c>
      <c r="W36" s="32">
        <f t="shared" si="7"/>
        <v>3012</v>
      </c>
      <c r="Z36" s="32" t="str">
        <f>VLOOKUP($D$3,Sites!$A:$C,2,0)</f>
        <v>AG</v>
      </c>
      <c r="AA36" s="32" t="str">
        <f>VLOOKUP(V36,'ALL-Chart of Accounts'!$E:$F,2,0)</f>
        <v>Labor Applied</v>
      </c>
      <c r="AB36" s="4">
        <v>990820</v>
      </c>
      <c r="AC36" s="32">
        <f t="shared" si="8"/>
        <v>3012</v>
      </c>
      <c r="AF36" s="32" t="str">
        <f>VLOOKUP($D$3,Sites!$A:$C,2,0)</f>
        <v>AG</v>
      </c>
      <c r="AG36" s="32" t="str">
        <f>VLOOKUP(AB36,'ALL-Chart of Accounts'!$E:$F,2,0)</f>
        <v>Overhead Applied</v>
      </c>
      <c r="AH36" s="4">
        <v>990810</v>
      </c>
      <c r="AI36" s="32">
        <f t="shared" si="9"/>
        <v>3012</v>
      </c>
      <c r="AL36" s="32" t="str">
        <f>VLOOKUP($D$3,Sites!$A:$C,2,0)</f>
        <v>AG</v>
      </c>
      <c r="AM36" s="32" t="str">
        <f>VLOOKUP(AH36,'ALL-Chart of Accounts'!$E:$F,2,0)</f>
        <v>Variable Overhead Applied</v>
      </c>
      <c r="AO36" s="32" t="str">
        <f t="shared" si="11"/>
        <v>ALP17095</v>
      </c>
      <c r="AP36" s="32" t="b">
        <f t="shared" si="10"/>
        <v>1</v>
      </c>
      <c r="AQ36" s="4" t="s">
        <v>11</v>
      </c>
      <c r="AR36" s="4">
        <v>7095</v>
      </c>
      <c r="AS36" s="4" t="s">
        <v>1182</v>
      </c>
      <c r="AT36" s="43">
        <v>0</v>
      </c>
      <c r="AU36" s="43">
        <v>0</v>
      </c>
      <c r="AV36" s="4" t="s">
        <v>9398</v>
      </c>
      <c r="AW36" s="47">
        <v>42908.308260219907</v>
      </c>
      <c r="AX36" s="4" t="s">
        <v>9398</v>
      </c>
      <c r="AY36" s="47">
        <v>42908.308260219907</v>
      </c>
    </row>
    <row r="37" spans="1:51" x14ac:dyDescent="0.35">
      <c r="E37" s="22" t="str">
        <f t="shared" si="14"/>
        <v>X</v>
      </c>
      <c r="F37" s="22" t="str">
        <f t="shared" si="14"/>
        <v/>
      </c>
      <c r="G37" s="22" t="str">
        <f t="shared" si="14"/>
        <v/>
      </c>
      <c r="H37" s="22" t="str">
        <f t="shared" si="14"/>
        <v/>
      </c>
      <c r="I37" s="22" t="str">
        <f t="shared" si="14"/>
        <v/>
      </c>
      <c r="J37" s="22" t="str">
        <f t="shared" si="14"/>
        <v>X</v>
      </c>
      <c r="K37" s="4">
        <v>3013</v>
      </c>
      <c r="L37" s="32" t="str">
        <f>VLOOKUP(K37,'ALL-Unit Code 1'!$U:$V,2,0)</f>
        <v>FIELD SERVICE - TECH SUPPORT</v>
      </c>
      <c r="R37" s="32">
        <f t="shared" si="4"/>
        <v>3013</v>
      </c>
      <c r="S37" s="32" t="str">
        <f>VLOOKUP($R37,'ALL-Unit Code 1'!$U:$V,2,0)</f>
        <v>FIELD SERVICE - TECH SUPPORT</v>
      </c>
      <c r="T37" s="43">
        <f t="shared" si="5"/>
        <v>0</v>
      </c>
      <c r="U37" s="43">
        <f t="shared" si="6"/>
        <v>0</v>
      </c>
      <c r="V37" s="4">
        <v>990600</v>
      </c>
      <c r="W37" s="32">
        <f t="shared" si="7"/>
        <v>3013</v>
      </c>
      <c r="Z37" s="32" t="str">
        <f>VLOOKUP($D$3,Sites!$A:$C,2,0)</f>
        <v>AG</v>
      </c>
      <c r="AA37" s="32" t="str">
        <f>VLOOKUP(V37,'ALL-Chart of Accounts'!$E:$F,2,0)</f>
        <v>Labor Applied</v>
      </c>
      <c r="AB37" s="4">
        <v>990820</v>
      </c>
      <c r="AC37" s="32">
        <f t="shared" si="8"/>
        <v>3013</v>
      </c>
      <c r="AF37" s="32" t="str">
        <f>VLOOKUP($D$3,Sites!$A:$C,2,0)</f>
        <v>AG</v>
      </c>
      <c r="AG37" s="32" t="str">
        <f>VLOOKUP(AB37,'ALL-Chart of Accounts'!$E:$F,2,0)</f>
        <v>Overhead Applied</v>
      </c>
      <c r="AH37" s="4">
        <v>990810</v>
      </c>
      <c r="AI37" s="32">
        <f t="shared" si="9"/>
        <v>3013</v>
      </c>
      <c r="AL37" s="32" t="str">
        <f>VLOOKUP($D$3,Sites!$A:$C,2,0)</f>
        <v>AG</v>
      </c>
      <c r="AM37" s="32" t="str">
        <f>VLOOKUP(AH37,'ALL-Chart of Accounts'!$E:$F,2,0)</f>
        <v>Variable Overhead Applied</v>
      </c>
      <c r="AO37" s="32" t="str">
        <f t="shared" si="11"/>
        <v>ALP18100</v>
      </c>
      <c r="AP37" s="32" t="b">
        <f t="shared" si="10"/>
        <v>1</v>
      </c>
      <c r="AQ37" s="4" t="s">
        <v>11</v>
      </c>
      <c r="AR37" s="4">
        <v>8100</v>
      </c>
      <c r="AS37" s="4" t="s">
        <v>1183</v>
      </c>
      <c r="AT37" s="43">
        <v>0</v>
      </c>
      <c r="AU37" s="43">
        <v>0</v>
      </c>
      <c r="AV37" s="4" t="s">
        <v>9398</v>
      </c>
      <c r="AW37" s="47">
        <v>42810.40430115741</v>
      </c>
      <c r="AX37" s="4" t="s">
        <v>9398</v>
      </c>
      <c r="AY37" s="47">
        <v>42894.494616435186</v>
      </c>
    </row>
    <row r="38" spans="1:51" x14ac:dyDescent="0.35">
      <c r="E38" s="22" t="str">
        <f t="shared" si="14"/>
        <v>X</v>
      </c>
      <c r="F38" s="22" t="str">
        <f t="shared" si="14"/>
        <v/>
      </c>
      <c r="G38" s="22" t="str">
        <f t="shared" si="14"/>
        <v/>
      </c>
      <c r="H38" s="22" t="str">
        <f t="shared" si="14"/>
        <v/>
      </c>
      <c r="I38" s="22" t="str">
        <f t="shared" si="14"/>
        <v/>
      </c>
      <c r="J38" s="22" t="str">
        <f t="shared" si="14"/>
        <v>X</v>
      </c>
      <c r="K38" s="4">
        <v>3014</v>
      </c>
      <c r="L38" s="32" t="str">
        <f>VLOOKUP(K38,'ALL-Unit Code 1'!$U:$V,2,0)</f>
        <v>FIELD SERVICE - MANAGEMENT</v>
      </c>
      <c r="R38" s="32">
        <f t="shared" si="4"/>
        <v>3014</v>
      </c>
      <c r="S38" s="32" t="str">
        <f>VLOOKUP($R38,'ALL-Unit Code 1'!$U:$V,2,0)</f>
        <v>FIELD SERVICE - MANAGEMENT</v>
      </c>
      <c r="T38" s="43">
        <f t="shared" si="5"/>
        <v>0</v>
      </c>
      <c r="U38" s="43">
        <f t="shared" si="6"/>
        <v>0</v>
      </c>
      <c r="V38" s="4">
        <v>990600</v>
      </c>
      <c r="W38" s="32">
        <f t="shared" si="7"/>
        <v>3014</v>
      </c>
      <c r="Z38" s="32" t="str">
        <f>VLOOKUP($D$3,Sites!$A:$C,2,0)</f>
        <v>AG</v>
      </c>
      <c r="AA38" s="32" t="str">
        <f>VLOOKUP(V38,'ALL-Chart of Accounts'!$E:$F,2,0)</f>
        <v>Labor Applied</v>
      </c>
      <c r="AB38" s="4">
        <v>990820</v>
      </c>
      <c r="AC38" s="32">
        <f t="shared" si="8"/>
        <v>3014</v>
      </c>
      <c r="AF38" s="32" t="str">
        <f>VLOOKUP($D$3,Sites!$A:$C,2,0)</f>
        <v>AG</v>
      </c>
      <c r="AG38" s="32" t="str">
        <f>VLOOKUP(AB38,'ALL-Chart of Accounts'!$E:$F,2,0)</f>
        <v>Overhead Applied</v>
      </c>
      <c r="AH38" s="4">
        <v>990810</v>
      </c>
      <c r="AI38" s="32">
        <f t="shared" si="9"/>
        <v>3014</v>
      </c>
      <c r="AL38" s="32" t="str">
        <f>VLOOKUP($D$3,Sites!$A:$C,2,0)</f>
        <v>AG</v>
      </c>
      <c r="AM38" s="32" t="str">
        <f>VLOOKUP(AH38,'ALL-Chart of Accounts'!$E:$F,2,0)</f>
        <v>Variable Overhead Applied</v>
      </c>
      <c r="AO38" s="32" t="str">
        <f t="shared" si="11"/>
        <v>ALP18101</v>
      </c>
      <c r="AP38" s="32" t="b">
        <f t="shared" si="10"/>
        <v>1</v>
      </c>
      <c r="AQ38" s="4" t="s">
        <v>11</v>
      </c>
      <c r="AR38" s="4">
        <v>8101</v>
      </c>
      <c r="AS38" s="4" t="s">
        <v>1184</v>
      </c>
      <c r="AT38" s="43">
        <v>0</v>
      </c>
      <c r="AU38" s="43">
        <v>0</v>
      </c>
      <c r="AV38" s="4" t="s">
        <v>9398</v>
      </c>
      <c r="AW38" s="47">
        <v>42810.404302280091</v>
      </c>
      <c r="AX38" s="4" t="s">
        <v>9398</v>
      </c>
      <c r="AY38" s="47">
        <v>42894.494616516204</v>
      </c>
    </row>
    <row r="39" spans="1:51" x14ac:dyDescent="0.35">
      <c r="E39" s="22" t="str">
        <f t="shared" si="14"/>
        <v/>
      </c>
      <c r="F39" s="22" t="str">
        <f t="shared" si="14"/>
        <v/>
      </c>
      <c r="G39" s="22" t="str">
        <f t="shared" si="14"/>
        <v/>
      </c>
      <c r="H39" s="22" t="str">
        <f t="shared" si="14"/>
        <v/>
      </c>
      <c r="I39" s="22" t="str">
        <f t="shared" si="14"/>
        <v>X</v>
      </c>
      <c r="J39" s="22" t="str">
        <f t="shared" si="14"/>
        <v/>
      </c>
      <c r="K39" s="4">
        <v>3020</v>
      </c>
      <c r="L39" s="32" t="str">
        <f>VLOOKUP(K39,'ALL-Unit Code 1'!$U:$V,2,0)</f>
        <v>FIELD SERVICE - WOLFTEC</v>
      </c>
      <c r="R39" s="32">
        <f t="shared" si="4"/>
        <v>3020</v>
      </c>
      <c r="S39" s="32" t="str">
        <f>VLOOKUP($R39,'ALL-Unit Code 1'!$U:$V,2,0)</f>
        <v>FIELD SERVICE - WOLFTEC</v>
      </c>
      <c r="T39" s="43">
        <f t="shared" si="5"/>
        <v>0</v>
      </c>
      <c r="U39" s="43">
        <f t="shared" si="6"/>
        <v>0</v>
      </c>
      <c r="V39" s="4">
        <v>990600</v>
      </c>
      <c r="W39" s="32">
        <f t="shared" si="7"/>
        <v>3020</v>
      </c>
      <c r="Z39" s="32" t="str">
        <f>VLOOKUP($D$3,Sites!$A:$C,2,0)</f>
        <v>AG</v>
      </c>
      <c r="AA39" s="32" t="str">
        <f>VLOOKUP(V39,'ALL-Chart of Accounts'!$E:$F,2,0)</f>
        <v>Labor Applied</v>
      </c>
      <c r="AB39" s="4">
        <v>990820</v>
      </c>
      <c r="AC39" s="32">
        <f t="shared" si="8"/>
        <v>3020</v>
      </c>
      <c r="AF39" s="32" t="str">
        <f>VLOOKUP($D$3,Sites!$A:$C,2,0)</f>
        <v>AG</v>
      </c>
      <c r="AG39" s="32" t="str">
        <f>VLOOKUP(AB39,'ALL-Chart of Accounts'!$E:$F,2,0)</f>
        <v>Overhead Applied</v>
      </c>
      <c r="AH39" s="4">
        <v>990810</v>
      </c>
      <c r="AI39" s="32">
        <f t="shared" si="9"/>
        <v>3020</v>
      </c>
      <c r="AL39" s="32" t="str">
        <f>VLOOKUP($D$3,Sites!$A:$C,2,0)</f>
        <v>AG</v>
      </c>
      <c r="AM39" s="32" t="str">
        <f>VLOOKUP(AH39,'ALL-Chart of Accounts'!$E:$F,2,0)</f>
        <v>Variable Overhead Applied</v>
      </c>
      <c r="AO39" s="32" t="str">
        <f t="shared" si="11"/>
        <v>ALP18102</v>
      </c>
      <c r="AP39" s="32" t="b">
        <f t="shared" si="10"/>
        <v>1</v>
      </c>
      <c r="AQ39" s="4" t="s">
        <v>11</v>
      </c>
      <c r="AR39" s="4">
        <v>8102</v>
      </c>
      <c r="AS39" s="4" t="s">
        <v>1185</v>
      </c>
      <c r="AT39" s="43">
        <v>0</v>
      </c>
      <c r="AU39" s="43">
        <v>0</v>
      </c>
      <c r="AV39" s="4" t="s">
        <v>9398</v>
      </c>
      <c r="AW39" s="47">
        <v>42810.404303437499</v>
      </c>
      <c r="AX39" s="4" t="s">
        <v>9398</v>
      </c>
      <c r="AY39" s="47">
        <v>42894.494616550925</v>
      </c>
    </row>
    <row r="40" spans="1:51" x14ac:dyDescent="0.35">
      <c r="E40" s="22" t="str">
        <f t="shared" si="14"/>
        <v/>
      </c>
      <c r="F40" s="22" t="str">
        <f t="shared" si="14"/>
        <v/>
      </c>
      <c r="G40" s="22" t="str">
        <f t="shared" si="14"/>
        <v/>
      </c>
      <c r="H40" s="22" t="str">
        <f t="shared" si="14"/>
        <v/>
      </c>
      <c r="I40" s="22" t="str">
        <f t="shared" si="14"/>
        <v>X</v>
      </c>
      <c r="J40" s="22" t="str">
        <f t="shared" si="14"/>
        <v/>
      </c>
      <c r="K40" s="4">
        <v>3021</v>
      </c>
      <c r="L40" s="32" t="str">
        <f>VLOOKUP(K40,'ALL-Unit Code 1'!$U:$V,2,0)</f>
        <v>FIELD SERVICE - XVISION</v>
      </c>
      <c r="R40" s="32">
        <f t="shared" si="4"/>
        <v>3021</v>
      </c>
      <c r="S40" s="32" t="str">
        <f>VLOOKUP($R40,'ALL-Unit Code 1'!$U:$V,2,0)</f>
        <v>FIELD SERVICE - XVISION</v>
      </c>
      <c r="T40" s="43">
        <f t="shared" si="5"/>
        <v>0</v>
      </c>
      <c r="U40" s="43">
        <f t="shared" si="6"/>
        <v>0</v>
      </c>
      <c r="V40" s="4">
        <v>990600</v>
      </c>
      <c r="W40" s="32">
        <f t="shared" si="7"/>
        <v>3021</v>
      </c>
      <c r="Z40" s="32" t="str">
        <f>VLOOKUP($D$3,Sites!$A:$C,2,0)</f>
        <v>AG</v>
      </c>
      <c r="AA40" s="32" t="str">
        <f>VLOOKUP(V40,'ALL-Chart of Accounts'!$E:$F,2,0)</f>
        <v>Labor Applied</v>
      </c>
      <c r="AB40" s="4">
        <v>990820</v>
      </c>
      <c r="AC40" s="32">
        <f t="shared" si="8"/>
        <v>3021</v>
      </c>
      <c r="AF40" s="32" t="str">
        <f>VLOOKUP($D$3,Sites!$A:$C,2,0)</f>
        <v>AG</v>
      </c>
      <c r="AG40" s="32" t="str">
        <f>VLOOKUP(AB40,'ALL-Chart of Accounts'!$E:$F,2,0)</f>
        <v>Overhead Applied</v>
      </c>
      <c r="AH40" s="4">
        <v>990810</v>
      </c>
      <c r="AI40" s="32">
        <f t="shared" si="9"/>
        <v>3021</v>
      </c>
      <c r="AL40" s="32" t="str">
        <f>VLOOKUP($D$3,Sites!$A:$C,2,0)</f>
        <v>AG</v>
      </c>
      <c r="AM40" s="32" t="str">
        <f>VLOOKUP(AH40,'ALL-Chart of Accounts'!$E:$F,2,0)</f>
        <v>Variable Overhead Applied</v>
      </c>
      <c r="AO40" s="32" t="str">
        <f t="shared" si="11"/>
        <v>ALP18103</v>
      </c>
      <c r="AP40" s="32" t="b">
        <f t="shared" si="10"/>
        <v>0</v>
      </c>
      <c r="AQ40" s="4" t="s">
        <v>11</v>
      </c>
      <c r="AR40" s="4">
        <v>8103</v>
      </c>
      <c r="AS40" s="4" t="s">
        <v>27</v>
      </c>
      <c r="AT40" s="43">
        <v>0</v>
      </c>
      <c r="AU40" s="43">
        <v>0</v>
      </c>
      <c r="AV40" s="4" t="s">
        <v>9398</v>
      </c>
      <c r="AW40" s="47">
        <v>42810.404304594907</v>
      </c>
      <c r="AX40" s="4" t="s">
        <v>9398</v>
      </c>
      <c r="AY40" s="47">
        <v>42894.494616631942</v>
      </c>
    </row>
    <row r="41" spans="1:51" s="46" customFormat="1" x14ac:dyDescent="0.35">
      <c r="A41" s="47"/>
      <c r="B41" s="47"/>
      <c r="C41" s="47"/>
      <c r="E41" s="22" t="str">
        <f t="shared" si="14"/>
        <v/>
      </c>
      <c r="F41" s="22" t="str">
        <f t="shared" si="14"/>
        <v>X</v>
      </c>
      <c r="G41" s="22" t="str">
        <f t="shared" si="14"/>
        <v/>
      </c>
      <c r="H41" s="22" t="str">
        <f t="shared" si="14"/>
        <v/>
      </c>
      <c r="I41" s="22" t="str">
        <f t="shared" si="14"/>
        <v/>
      </c>
      <c r="J41" s="22" t="str">
        <f t="shared" si="14"/>
        <v/>
      </c>
      <c r="K41" s="46">
        <v>3030</v>
      </c>
      <c r="L41" s="32" t="str">
        <f>VLOOKUP(K41,'ALL-Unit Code 1'!$U:$V,2,0)</f>
        <v>FIELD SERVICE - IN HOUSE</v>
      </c>
      <c r="R41" s="32">
        <f t="shared" si="4"/>
        <v>3030</v>
      </c>
      <c r="S41" s="32" t="str">
        <f>VLOOKUP($R41,'ALL-Unit Code 1'!$U:$V,2,0)</f>
        <v>FIELD SERVICE - IN HOUSE</v>
      </c>
      <c r="T41" s="43">
        <f t="shared" si="5"/>
        <v>0</v>
      </c>
      <c r="U41" s="43">
        <f t="shared" si="6"/>
        <v>0</v>
      </c>
      <c r="V41" s="46">
        <v>990600</v>
      </c>
      <c r="W41" s="32">
        <f t="shared" si="7"/>
        <v>3030</v>
      </c>
      <c r="Z41" s="32" t="str">
        <f>VLOOKUP($D$3,Sites!$A:$C,2,0)</f>
        <v>AG</v>
      </c>
      <c r="AA41" s="32" t="str">
        <f>VLOOKUP(V41,'ALL-Chart of Accounts'!$E:$F,2,0)</f>
        <v>Labor Applied</v>
      </c>
      <c r="AB41" s="46">
        <v>990820</v>
      </c>
      <c r="AC41" s="32">
        <f t="shared" si="8"/>
        <v>3030</v>
      </c>
      <c r="AF41" s="32" t="str">
        <f>VLOOKUP($D$3,Sites!$A:$C,2,0)</f>
        <v>AG</v>
      </c>
      <c r="AG41" s="32" t="str">
        <f>VLOOKUP(AB41,'ALL-Chart of Accounts'!$E:$F,2,0)</f>
        <v>Overhead Applied</v>
      </c>
      <c r="AH41" s="46">
        <v>990810</v>
      </c>
      <c r="AI41" s="32">
        <f t="shared" si="9"/>
        <v>3030</v>
      </c>
      <c r="AL41" s="32" t="str">
        <f>VLOOKUP($D$3,Sites!$A:$C,2,0)</f>
        <v>AG</v>
      </c>
      <c r="AM41" s="32" t="str">
        <f>VLOOKUP(AH41,'ALL-Chart of Accounts'!$E:$F,2,0)</f>
        <v>Variable Overhead Applied</v>
      </c>
      <c r="AO41" s="32" t="str">
        <f t="shared" si="11"/>
        <v>ALP18104</v>
      </c>
      <c r="AP41" s="32" t="b">
        <f t="shared" si="10"/>
        <v>1</v>
      </c>
      <c r="AQ41" s="46" t="s">
        <v>11</v>
      </c>
      <c r="AR41" s="46">
        <v>8104</v>
      </c>
      <c r="AS41" s="46" t="s">
        <v>1186</v>
      </c>
      <c r="AT41" s="43">
        <v>0</v>
      </c>
      <c r="AU41" s="43">
        <v>0</v>
      </c>
      <c r="AV41" s="46" t="s">
        <v>9398</v>
      </c>
      <c r="AW41" s="47">
        <v>42810.404305706019</v>
      </c>
      <c r="AX41" s="46" t="s">
        <v>9398</v>
      </c>
      <c r="AY41" s="47">
        <v>42894.494616701391</v>
      </c>
    </row>
    <row r="42" spans="1:51" x14ac:dyDescent="0.35">
      <c r="A42" s="47"/>
      <c r="B42" s="47"/>
      <c r="C42" s="47"/>
      <c r="D42" s="46"/>
      <c r="E42" s="22" t="str">
        <f t="shared" si="14"/>
        <v/>
      </c>
      <c r="F42" s="22" t="str">
        <f t="shared" si="14"/>
        <v>X</v>
      </c>
      <c r="G42" s="22" t="str">
        <f t="shared" si="14"/>
        <v/>
      </c>
      <c r="H42" s="22" t="str">
        <f t="shared" si="14"/>
        <v/>
      </c>
      <c r="I42" s="22" t="str">
        <f t="shared" si="14"/>
        <v/>
      </c>
      <c r="J42" s="22" t="str">
        <f t="shared" si="14"/>
        <v/>
      </c>
      <c r="K42" s="46">
        <v>3031</v>
      </c>
      <c r="L42" s="32" t="str">
        <f>VLOOKUP(K42,'ALL-Unit Code 1'!$U:$V,2,0)</f>
        <v>FIELD SERVICE - ENGINEERING</v>
      </c>
      <c r="M42" s="46"/>
      <c r="N42" s="46"/>
      <c r="O42" s="46"/>
      <c r="P42" s="46"/>
      <c r="Q42" s="46"/>
      <c r="R42" s="32">
        <f>$K42</f>
        <v>3031</v>
      </c>
      <c r="S42" s="32" t="str">
        <f>VLOOKUP($R42,'ALL-Unit Code 1'!$U:$V,2,0)</f>
        <v>FIELD SERVICE - ENGINEERING</v>
      </c>
      <c r="T42" s="43">
        <f t="shared" si="5"/>
        <v>0</v>
      </c>
      <c r="U42" s="43">
        <f t="shared" si="6"/>
        <v>0</v>
      </c>
      <c r="V42" s="46">
        <v>990600</v>
      </c>
      <c r="W42" s="32">
        <f>$R42</f>
        <v>3031</v>
      </c>
      <c r="X42" s="46"/>
      <c r="Y42" s="46"/>
      <c r="Z42" s="32" t="str">
        <f>VLOOKUP($D$3,Sites!$A:$C,2,0)</f>
        <v>AG</v>
      </c>
      <c r="AA42" s="32" t="str">
        <f>VLOOKUP(V42,'ALL-Chart of Accounts'!$E:$F,2,0)</f>
        <v>Labor Applied</v>
      </c>
      <c r="AB42" s="46">
        <v>990820</v>
      </c>
      <c r="AC42" s="32">
        <f>$R42</f>
        <v>3031</v>
      </c>
      <c r="AD42" s="46"/>
      <c r="AE42" s="46"/>
      <c r="AF42" s="32" t="str">
        <f>VLOOKUP($D$3,Sites!$A:$C,2,0)</f>
        <v>AG</v>
      </c>
      <c r="AG42" s="32" t="str">
        <f>VLOOKUP(AB42,'ALL-Chart of Accounts'!$E:$F,2,0)</f>
        <v>Overhead Applied</v>
      </c>
      <c r="AH42" s="46">
        <v>990810</v>
      </c>
      <c r="AI42" s="32">
        <f>$R42</f>
        <v>3031</v>
      </c>
      <c r="AJ42" s="46"/>
      <c r="AK42" s="46"/>
      <c r="AL42" s="32" t="str">
        <f>VLOOKUP($D$3,Sites!$A:$C,2,0)</f>
        <v>AG</v>
      </c>
      <c r="AM42" s="32" t="str">
        <f>VLOOKUP(AH42,'ALL-Chart of Accounts'!$E:$F,2,0)</f>
        <v>Variable Overhead Applied</v>
      </c>
      <c r="AN42" s="46"/>
      <c r="AO42" s="32" t="str">
        <f t="shared" si="11"/>
        <v>ALP18105</v>
      </c>
      <c r="AP42" s="32" t="b">
        <f t="shared" si="10"/>
        <v>1</v>
      </c>
      <c r="AQ42" s="4" t="s">
        <v>11</v>
      </c>
      <c r="AR42" s="4">
        <v>8105</v>
      </c>
      <c r="AS42" s="4" t="s">
        <v>1187</v>
      </c>
      <c r="AT42" s="43">
        <v>0</v>
      </c>
      <c r="AU42" s="43">
        <v>0</v>
      </c>
      <c r="AV42" s="4" t="s">
        <v>9398</v>
      </c>
      <c r="AW42" s="47">
        <v>42810.404306863427</v>
      </c>
      <c r="AX42" s="4" t="s">
        <v>9398</v>
      </c>
      <c r="AY42" s="47">
        <v>42894.494616782409</v>
      </c>
    </row>
    <row r="43" spans="1:51" s="46" customFormat="1" x14ac:dyDescent="0.35">
      <c r="A43" s="47">
        <v>43446</v>
      </c>
      <c r="B43" s="47"/>
      <c r="C43" s="47"/>
      <c r="D43" s="46" t="s">
        <v>11801</v>
      </c>
      <c r="E43" s="22" t="str">
        <f t="shared" ref="E43:J44" si="15">IF(ISERROR(VLOOKUP(E$4&amp;$K43,$AO:$AO,1,0)),"","X")</f>
        <v/>
      </c>
      <c r="F43" s="22" t="str">
        <f t="shared" si="15"/>
        <v/>
      </c>
      <c r="G43" s="22" t="str">
        <f t="shared" si="15"/>
        <v/>
      </c>
      <c r="H43" s="22" t="str">
        <f t="shared" si="15"/>
        <v/>
      </c>
      <c r="I43" s="22" t="str">
        <f t="shared" si="15"/>
        <v/>
      </c>
      <c r="J43" s="22" t="str">
        <f t="shared" si="15"/>
        <v/>
      </c>
      <c r="K43" s="46">
        <v>3032</v>
      </c>
      <c r="L43" s="32" t="str">
        <f>VLOOKUP(K43,'ALL-Unit Code 1'!$U:$V,2,0)</f>
        <v>FIELD SERVICE - AM TECHNICAL SUPPORT</v>
      </c>
      <c r="R43" s="32">
        <f>$K43</f>
        <v>3032</v>
      </c>
      <c r="S43" s="32" t="str">
        <f>VLOOKUP($R43,'ALL-Unit Code 1'!$U:$V,2,0)</f>
        <v>FIELD SERVICE - AM TECHNICAL SUPPORT</v>
      </c>
      <c r="T43" s="43">
        <f>IFERROR(VLOOKUP($D$3&amp;$K43,$AO:$AU,7,0),0)</f>
        <v>0</v>
      </c>
      <c r="U43" s="43">
        <f>IFERROR(VLOOKUP($D$3&amp;$K43,$AO:$AU,6,0),0)</f>
        <v>0</v>
      </c>
      <c r="V43" s="46">
        <v>990600</v>
      </c>
      <c r="W43" s="32">
        <f>$R43</f>
        <v>3032</v>
      </c>
      <c r="Z43" s="32" t="str">
        <f>VLOOKUP($D$3,Sites!$A:$C,2,0)</f>
        <v>AG</v>
      </c>
      <c r="AA43" s="32" t="str">
        <f>VLOOKUP(V43,'ALL-Chart of Accounts'!$E:$F,2,0)</f>
        <v>Labor Applied</v>
      </c>
      <c r="AB43" s="46">
        <v>990820</v>
      </c>
      <c r="AC43" s="32">
        <f>$R43</f>
        <v>3032</v>
      </c>
      <c r="AF43" s="32" t="str">
        <f>VLOOKUP($D$3,Sites!$A:$C,2,0)</f>
        <v>AG</v>
      </c>
      <c r="AG43" s="32" t="str">
        <f>VLOOKUP(AB43,'ALL-Chart of Accounts'!$E:$F,2,0)</f>
        <v>Overhead Applied</v>
      </c>
      <c r="AH43" s="46">
        <v>990810</v>
      </c>
      <c r="AI43" s="32">
        <f>$R43</f>
        <v>3032</v>
      </c>
      <c r="AL43" s="32" t="str">
        <f>VLOOKUP($D$3,Sites!$A:$C,2,0)</f>
        <v>AG</v>
      </c>
      <c r="AM43" s="32" t="str">
        <f>VLOOKUP(AH43,'ALL-Chart of Accounts'!$E:$F,2,0)</f>
        <v>Variable Overhead Applied</v>
      </c>
      <c r="AO43" s="32" t="str">
        <f>AQ43&amp;AR43</f>
        <v>ALP18105</v>
      </c>
      <c r="AP43" s="32" t="b">
        <f>VLOOKUP(AR43,K:L,2,0)=AS43</f>
        <v>1</v>
      </c>
      <c r="AQ43" s="46" t="s">
        <v>11</v>
      </c>
      <c r="AR43" s="46">
        <v>8105</v>
      </c>
      <c r="AS43" s="46" t="s">
        <v>1187</v>
      </c>
      <c r="AT43" s="43">
        <v>0</v>
      </c>
      <c r="AU43" s="43">
        <v>0</v>
      </c>
      <c r="AV43" s="46" t="s">
        <v>9398</v>
      </c>
      <c r="AW43" s="47">
        <v>42810.404306863427</v>
      </c>
      <c r="AX43" s="46" t="s">
        <v>9398</v>
      </c>
      <c r="AY43" s="47">
        <v>42894.494616782409</v>
      </c>
    </row>
    <row r="44" spans="1:51" s="46" customFormat="1" x14ac:dyDescent="0.35">
      <c r="A44" s="47">
        <v>43446</v>
      </c>
      <c r="B44" s="47"/>
      <c r="C44" s="47"/>
      <c r="D44" s="46" t="s">
        <v>11801</v>
      </c>
      <c r="E44" s="22" t="str">
        <f t="shared" si="15"/>
        <v/>
      </c>
      <c r="F44" s="22" t="str">
        <f t="shared" si="15"/>
        <v/>
      </c>
      <c r="G44" s="22" t="str">
        <f t="shared" si="15"/>
        <v/>
      </c>
      <c r="H44" s="22" t="str">
        <f t="shared" si="15"/>
        <v/>
      </c>
      <c r="I44" s="22" t="str">
        <f t="shared" si="15"/>
        <v/>
      </c>
      <c r="J44" s="22" t="str">
        <f t="shared" si="15"/>
        <v/>
      </c>
      <c r="K44" s="46">
        <v>3033</v>
      </c>
      <c r="L44" s="32" t="str">
        <f>VLOOKUP(K44,'ALL-Unit Code 1'!$U:$V,2,0)</f>
        <v>HOST SOFTWARE - AM TECHNICAL SUPPORT</v>
      </c>
      <c r="R44" s="32">
        <f>$K44</f>
        <v>3033</v>
      </c>
      <c r="S44" s="32" t="str">
        <f>VLOOKUP($R44,'ALL-Unit Code 1'!$U:$V,2,0)</f>
        <v>HOST SOFTWARE - AM TECHNICAL SUPPORT</v>
      </c>
      <c r="T44" s="43">
        <f>IFERROR(VLOOKUP($D$3&amp;$K44,$AO:$AU,7,0),0)</f>
        <v>0</v>
      </c>
      <c r="U44" s="43">
        <f>IFERROR(VLOOKUP($D$3&amp;$K44,$AO:$AU,6,0),0)</f>
        <v>0</v>
      </c>
      <c r="V44" s="46">
        <v>990600</v>
      </c>
      <c r="W44" s="32">
        <f>$R44</f>
        <v>3033</v>
      </c>
      <c r="Z44" s="32" t="str">
        <f>VLOOKUP($D$3,Sites!$A:$C,2,0)</f>
        <v>AG</v>
      </c>
      <c r="AA44" s="32" t="str">
        <f>VLOOKUP(V44,'ALL-Chart of Accounts'!$E:$F,2,0)</f>
        <v>Labor Applied</v>
      </c>
      <c r="AB44" s="46">
        <v>990820</v>
      </c>
      <c r="AC44" s="32">
        <f>$R44</f>
        <v>3033</v>
      </c>
      <c r="AF44" s="32" t="str">
        <f>VLOOKUP($D$3,Sites!$A:$C,2,0)</f>
        <v>AG</v>
      </c>
      <c r="AG44" s="32" t="str">
        <f>VLOOKUP(AB44,'ALL-Chart of Accounts'!$E:$F,2,0)</f>
        <v>Overhead Applied</v>
      </c>
      <c r="AH44" s="46">
        <v>990810</v>
      </c>
      <c r="AI44" s="32">
        <f>$R44</f>
        <v>3033</v>
      </c>
      <c r="AL44" s="32" t="str">
        <f>VLOOKUP($D$3,Sites!$A:$C,2,0)</f>
        <v>AG</v>
      </c>
      <c r="AM44" s="32" t="str">
        <f>VLOOKUP(AH44,'ALL-Chart of Accounts'!$E:$F,2,0)</f>
        <v>Variable Overhead Applied</v>
      </c>
      <c r="AO44" s="32" t="str">
        <f>AQ44&amp;AR44</f>
        <v>ALP18105</v>
      </c>
      <c r="AP44" s="32" t="b">
        <f>VLOOKUP(AR44,K:L,2,0)=AS44</f>
        <v>1</v>
      </c>
      <c r="AQ44" s="46" t="s">
        <v>11</v>
      </c>
      <c r="AR44" s="46">
        <v>8105</v>
      </c>
      <c r="AS44" s="46" t="s">
        <v>1187</v>
      </c>
      <c r="AT44" s="43">
        <v>0</v>
      </c>
      <c r="AU44" s="43">
        <v>0</v>
      </c>
      <c r="AV44" s="46" t="s">
        <v>9398</v>
      </c>
      <c r="AW44" s="47">
        <v>42810.404306863427</v>
      </c>
      <c r="AX44" s="46" t="s">
        <v>9398</v>
      </c>
      <c r="AY44" s="47">
        <v>42894.494616782409</v>
      </c>
    </row>
    <row r="45" spans="1:51" x14ac:dyDescent="0.35">
      <c r="E45" s="22" t="str">
        <f t="shared" ref="E45:J54" si="16">IF(ISERROR(VLOOKUP(E$4&amp;$K45,$AO:$AO,1,0)),"","X")</f>
        <v>X</v>
      </c>
      <c r="F45" s="22" t="str">
        <f t="shared" si="16"/>
        <v/>
      </c>
      <c r="G45" s="22" t="str">
        <f t="shared" si="16"/>
        <v/>
      </c>
      <c r="H45" s="22" t="str">
        <f t="shared" si="16"/>
        <v/>
      </c>
      <c r="I45" s="22" t="str">
        <f t="shared" si="16"/>
        <v/>
      </c>
      <c r="J45" s="22" t="str">
        <f t="shared" si="16"/>
        <v>X</v>
      </c>
      <c r="K45" s="4">
        <v>4000</v>
      </c>
      <c r="L45" s="32" t="str">
        <f>VLOOKUP(K45,'ALL-Unit Code 1'!$U:$V,2,0)</f>
        <v>PERIOD COST ALLOCATIONS</v>
      </c>
      <c r="R45" s="32">
        <f>$K45</f>
        <v>4000</v>
      </c>
      <c r="S45" s="32" t="str">
        <f>VLOOKUP($R45,'ALL-Unit Code 1'!$U:$V,2,0)</f>
        <v>PERIOD COST ALLOCATIONS</v>
      </c>
      <c r="T45" s="43">
        <f t="shared" ref="T45:T89" si="17">IFERROR(VLOOKUP($D$3&amp;$K45,$AO:$AU,7,0),0)</f>
        <v>0</v>
      </c>
      <c r="U45" s="43">
        <f t="shared" ref="U45:U89" si="18">IFERROR(VLOOKUP($D$3&amp;$K45,$AO:$AU,6,0),0)</f>
        <v>0</v>
      </c>
      <c r="V45" s="4">
        <v>990600</v>
      </c>
      <c r="W45" s="32">
        <f>$R45</f>
        <v>4000</v>
      </c>
      <c r="Z45" s="32" t="str">
        <f>VLOOKUP($D$3,Sites!$A:$C,2,0)</f>
        <v>AG</v>
      </c>
      <c r="AA45" s="32" t="str">
        <f>VLOOKUP(V45,'ALL-Chart of Accounts'!$E:$F,2,0)</f>
        <v>Labor Applied</v>
      </c>
      <c r="AB45" s="4">
        <v>990820</v>
      </c>
      <c r="AC45" s="32">
        <f>$R45</f>
        <v>4000</v>
      </c>
      <c r="AF45" s="32" t="str">
        <f>VLOOKUP($D$3,Sites!$A:$C,2,0)</f>
        <v>AG</v>
      </c>
      <c r="AG45" s="32" t="str">
        <f>VLOOKUP(AB45,'ALL-Chart of Accounts'!$E:$F,2,0)</f>
        <v>Overhead Applied</v>
      </c>
      <c r="AH45" s="4">
        <v>990810</v>
      </c>
      <c r="AI45" s="32">
        <f>$R45</f>
        <v>4000</v>
      </c>
      <c r="AL45" s="32" t="str">
        <f>VLOOKUP($D$3,Sites!$A:$C,2,0)</f>
        <v>AG</v>
      </c>
      <c r="AM45" s="32" t="str">
        <f>VLOOKUP(AH45,'ALL-Chart of Accounts'!$E:$F,2,0)</f>
        <v>Variable Overhead Applied</v>
      </c>
      <c r="AO45" s="32" t="str">
        <f t="shared" si="11"/>
        <v>ALP18106</v>
      </c>
      <c r="AP45" s="32" t="b">
        <f t="shared" ref="AP45:AP108" si="19">VLOOKUP(AR45,K:L,2,0)=AS45</f>
        <v>1</v>
      </c>
      <c r="AQ45" s="4" t="s">
        <v>11</v>
      </c>
      <c r="AR45" s="4">
        <v>8106</v>
      </c>
      <c r="AS45" s="4" t="s">
        <v>1188</v>
      </c>
      <c r="AT45" s="43">
        <v>0</v>
      </c>
      <c r="AU45" s="43">
        <v>0</v>
      </c>
      <c r="AV45" s="4" t="s">
        <v>9398</v>
      </c>
      <c r="AW45" s="47">
        <v>42810.404307986108</v>
      </c>
      <c r="AX45" s="4" t="s">
        <v>9398</v>
      </c>
      <c r="AY45" s="47">
        <v>42894.494616863427</v>
      </c>
    </row>
    <row r="46" spans="1:51" x14ac:dyDescent="0.35">
      <c r="E46" s="22" t="str">
        <f t="shared" si="16"/>
        <v>X</v>
      </c>
      <c r="F46" s="22" t="str">
        <f t="shared" si="16"/>
        <v/>
      </c>
      <c r="G46" s="22" t="str">
        <f t="shared" si="16"/>
        <v/>
      </c>
      <c r="H46" s="22" t="str">
        <f t="shared" si="16"/>
        <v/>
      </c>
      <c r="I46" s="22" t="str">
        <f t="shared" si="16"/>
        <v/>
      </c>
      <c r="J46" s="22" t="str">
        <f t="shared" si="16"/>
        <v>X</v>
      </c>
      <c r="K46" s="4">
        <v>7000</v>
      </c>
      <c r="L46" s="32" t="str">
        <f>VLOOKUP(K46,'ALL-Unit Code 1'!$U:$V,2,0)</f>
        <v>S&amp;A ALLOCATIONS</v>
      </c>
      <c r="R46" s="32">
        <f t="shared" si="4"/>
        <v>7000</v>
      </c>
      <c r="S46" s="32" t="str">
        <f>VLOOKUP($R46,'ALL-Unit Code 1'!$U:$V,2,0)</f>
        <v>S&amp;A ALLOCATIONS</v>
      </c>
      <c r="T46" s="43">
        <f t="shared" si="17"/>
        <v>0</v>
      </c>
      <c r="U46" s="43">
        <f t="shared" si="18"/>
        <v>0</v>
      </c>
      <c r="V46" s="4">
        <v>990600</v>
      </c>
      <c r="W46" s="32">
        <f t="shared" si="7"/>
        <v>7000</v>
      </c>
      <c r="Z46" s="32" t="str">
        <f>VLOOKUP($D$3,Sites!$A:$C,2,0)</f>
        <v>AG</v>
      </c>
      <c r="AA46" s="32" t="str">
        <f>VLOOKUP(V46,'ALL-Chart of Accounts'!$E:$F,2,0)</f>
        <v>Labor Applied</v>
      </c>
      <c r="AB46" s="4">
        <v>990820</v>
      </c>
      <c r="AC46" s="32">
        <f t="shared" si="8"/>
        <v>7000</v>
      </c>
      <c r="AF46" s="32" t="str">
        <f>VLOOKUP($D$3,Sites!$A:$C,2,0)</f>
        <v>AG</v>
      </c>
      <c r="AG46" s="32" t="str">
        <f>VLOOKUP(AB46,'ALL-Chart of Accounts'!$E:$F,2,0)</f>
        <v>Overhead Applied</v>
      </c>
      <c r="AH46" s="4">
        <v>990810</v>
      </c>
      <c r="AI46" s="32">
        <f t="shared" si="9"/>
        <v>7000</v>
      </c>
      <c r="AL46" s="32" t="str">
        <f>VLOOKUP($D$3,Sites!$A:$C,2,0)</f>
        <v>AG</v>
      </c>
      <c r="AM46" s="32" t="str">
        <f>VLOOKUP(AH46,'ALL-Chart of Accounts'!$E:$F,2,0)</f>
        <v>Variable Overhead Applied</v>
      </c>
      <c r="AO46" s="32" t="str">
        <f t="shared" si="11"/>
        <v>ALP18107</v>
      </c>
      <c r="AP46" s="32" t="b">
        <f t="shared" si="19"/>
        <v>0</v>
      </c>
      <c r="AQ46" s="4" t="s">
        <v>11</v>
      </c>
      <c r="AR46" s="4">
        <v>8107</v>
      </c>
      <c r="AS46" s="4" t="s">
        <v>1189</v>
      </c>
      <c r="AT46" s="43">
        <v>0</v>
      </c>
      <c r="AU46" s="43">
        <v>0</v>
      </c>
      <c r="AV46" s="4" t="s">
        <v>9398</v>
      </c>
      <c r="AW46" s="47">
        <v>42810.404309409721</v>
      </c>
      <c r="AX46" s="4" t="s">
        <v>9398</v>
      </c>
      <c r="AY46" s="47">
        <v>42894.494616898148</v>
      </c>
    </row>
    <row r="47" spans="1:51" x14ac:dyDescent="0.35">
      <c r="E47" s="22" t="str">
        <f t="shared" si="16"/>
        <v>X</v>
      </c>
      <c r="F47" s="22" t="str">
        <f t="shared" si="16"/>
        <v>X</v>
      </c>
      <c r="G47" s="22" t="str">
        <f t="shared" si="16"/>
        <v/>
      </c>
      <c r="H47" s="22" t="str">
        <f t="shared" si="16"/>
        <v/>
      </c>
      <c r="I47" s="22" t="str">
        <f t="shared" si="16"/>
        <v>X</v>
      </c>
      <c r="J47" s="22" t="str">
        <f t="shared" si="16"/>
        <v>X</v>
      </c>
      <c r="K47" s="4">
        <v>7010</v>
      </c>
      <c r="L47" s="32" t="str">
        <f>VLOOKUP(K47,'ALL-Unit Code 1'!$U:$V,2,0)</f>
        <v>SALES</v>
      </c>
      <c r="R47" s="32">
        <f t="shared" si="4"/>
        <v>7010</v>
      </c>
      <c r="S47" s="32" t="str">
        <f>VLOOKUP($R47,'ALL-Unit Code 1'!$U:$V,2,0)</f>
        <v>SALES</v>
      </c>
      <c r="T47" s="43">
        <f t="shared" si="17"/>
        <v>0</v>
      </c>
      <c r="U47" s="43">
        <f t="shared" si="18"/>
        <v>0</v>
      </c>
      <c r="V47" s="4">
        <v>990600</v>
      </c>
      <c r="W47" s="32">
        <f t="shared" si="7"/>
        <v>7010</v>
      </c>
      <c r="Z47" s="32" t="str">
        <f>VLOOKUP($D$3,Sites!$A:$C,2,0)</f>
        <v>AG</v>
      </c>
      <c r="AA47" s="32" t="str">
        <f>VLOOKUP(V47,'ALL-Chart of Accounts'!$E:$F,2,0)</f>
        <v>Labor Applied</v>
      </c>
      <c r="AB47" s="4">
        <v>990820</v>
      </c>
      <c r="AC47" s="32">
        <f t="shared" si="8"/>
        <v>7010</v>
      </c>
      <c r="AF47" s="32" t="str">
        <f>VLOOKUP($D$3,Sites!$A:$C,2,0)</f>
        <v>AG</v>
      </c>
      <c r="AG47" s="32" t="str">
        <f>VLOOKUP(AB47,'ALL-Chart of Accounts'!$E:$F,2,0)</f>
        <v>Overhead Applied</v>
      </c>
      <c r="AH47" s="4">
        <v>990810</v>
      </c>
      <c r="AI47" s="32">
        <f t="shared" si="9"/>
        <v>7010</v>
      </c>
      <c r="AL47" s="32" t="str">
        <f>VLOOKUP($D$3,Sites!$A:$C,2,0)</f>
        <v>AG</v>
      </c>
      <c r="AM47" s="32" t="str">
        <f>VLOOKUP(AH47,'ALL-Chart of Accounts'!$E:$F,2,0)</f>
        <v>Variable Overhead Applied</v>
      </c>
      <c r="AO47" s="32" t="str">
        <f t="shared" si="11"/>
        <v>ALP18400</v>
      </c>
      <c r="AP47" s="32" t="b">
        <f t="shared" si="19"/>
        <v>0</v>
      </c>
      <c r="AQ47" s="4" t="s">
        <v>11</v>
      </c>
      <c r="AR47" s="4">
        <v>8400</v>
      </c>
      <c r="AS47" s="4" t="s">
        <v>9756</v>
      </c>
      <c r="AT47" s="43">
        <v>0</v>
      </c>
      <c r="AU47" s="43">
        <v>0</v>
      </c>
      <c r="AV47" s="4" t="s">
        <v>9398</v>
      </c>
      <c r="AW47" s="47">
        <v>42810.404310729165</v>
      </c>
      <c r="AX47" s="4" t="s">
        <v>9398</v>
      </c>
      <c r="AY47" s="47">
        <v>42894.494616979166</v>
      </c>
    </row>
    <row r="48" spans="1:51" x14ac:dyDescent="0.35">
      <c r="E48" s="22" t="str">
        <f t="shared" si="16"/>
        <v>X</v>
      </c>
      <c r="F48" s="22" t="str">
        <f t="shared" si="16"/>
        <v>X</v>
      </c>
      <c r="G48" s="22" t="str">
        <f t="shared" si="16"/>
        <v/>
      </c>
      <c r="H48" s="22" t="str">
        <f t="shared" si="16"/>
        <v/>
      </c>
      <c r="I48" s="22" t="str">
        <f t="shared" si="16"/>
        <v/>
      </c>
      <c r="J48" s="22" t="str">
        <f t="shared" si="16"/>
        <v>X</v>
      </c>
      <c r="K48" s="4">
        <v>7020</v>
      </c>
      <c r="L48" s="32" t="str">
        <f>VLOOKUP(K48,'ALL-Unit Code 1'!$U:$V,2,0)</f>
        <v>AFTERMARKET SALES</v>
      </c>
      <c r="R48" s="32">
        <f t="shared" si="4"/>
        <v>7020</v>
      </c>
      <c r="S48" s="32" t="str">
        <f>VLOOKUP($R48,'ALL-Unit Code 1'!$U:$V,2,0)</f>
        <v>AFTERMARKET SALES</v>
      </c>
      <c r="T48" s="43">
        <f t="shared" si="17"/>
        <v>0</v>
      </c>
      <c r="U48" s="43">
        <f t="shared" si="18"/>
        <v>0</v>
      </c>
      <c r="V48" s="4">
        <v>990600</v>
      </c>
      <c r="W48" s="32">
        <f t="shared" si="7"/>
        <v>7020</v>
      </c>
      <c r="Z48" s="32" t="str">
        <f>VLOOKUP($D$3,Sites!$A:$C,2,0)</f>
        <v>AG</v>
      </c>
      <c r="AA48" s="32" t="str">
        <f>VLOOKUP(V48,'ALL-Chart of Accounts'!$E:$F,2,0)</f>
        <v>Labor Applied</v>
      </c>
      <c r="AB48" s="4">
        <v>990820</v>
      </c>
      <c r="AC48" s="32">
        <f t="shared" si="8"/>
        <v>7020</v>
      </c>
      <c r="AF48" s="32" t="str">
        <f>VLOOKUP($D$3,Sites!$A:$C,2,0)</f>
        <v>AG</v>
      </c>
      <c r="AG48" s="32" t="str">
        <f>VLOOKUP(AB48,'ALL-Chart of Accounts'!$E:$F,2,0)</f>
        <v>Overhead Applied</v>
      </c>
      <c r="AH48" s="4">
        <v>990810</v>
      </c>
      <c r="AI48" s="32">
        <f t="shared" si="9"/>
        <v>7020</v>
      </c>
      <c r="AL48" s="32" t="str">
        <f>VLOOKUP($D$3,Sites!$A:$C,2,0)</f>
        <v>AG</v>
      </c>
      <c r="AM48" s="32" t="str">
        <f>VLOOKUP(AH48,'ALL-Chart of Accounts'!$E:$F,2,0)</f>
        <v>Variable Overhead Applied</v>
      </c>
      <c r="AO48" s="32" t="str">
        <f t="shared" si="11"/>
        <v>CHA11005</v>
      </c>
      <c r="AP48" s="32" t="b">
        <f t="shared" si="19"/>
        <v>1</v>
      </c>
      <c r="AQ48" s="4" t="s">
        <v>9821</v>
      </c>
      <c r="AR48" s="4">
        <v>1005</v>
      </c>
      <c r="AS48" s="4" t="s">
        <v>3383</v>
      </c>
      <c r="AT48" s="43">
        <v>0</v>
      </c>
      <c r="AU48" s="43">
        <v>18</v>
      </c>
      <c r="AV48" s="4" t="s">
        <v>9398</v>
      </c>
      <c r="AW48" s="47">
        <v>43208.560275231481</v>
      </c>
      <c r="AX48" s="4" t="s">
        <v>9398</v>
      </c>
      <c r="AY48" s="47">
        <v>43306.720029282405</v>
      </c>
    </row>
    <row r="49" spans="1:51" s="46" customFormat="1" x14ac:dyDescent="0.35">
      <c r="A49" s="18"/>
      <c r="B49" s="18"/>
      <c r="C49" s="18"/>
      <c r="D49" s="4"/>
      <c r="E49" s="22" t="str">
        <f t="shared" si="16"/>
        <v/>
      </c>
      <c r="F49" s="22" t="str">
        <f t="shared" si="16"/>
        <v/>
      </c>
      <c r="G49" s="22" t="str">
        <f t="shared" si="16"/>
        <v/>
      </c>
      <c r="H49" s="22" t="str">
        <f t="shared" si="16"/>
        <v/>
      </c>
      <c r="I49" s="22" t="str">
        <f t="shared" si="16"/>
        <v>X</v>
      </c>
      <c r="J49" s="22" t="str">
        <f t="shared" si="16"/>
        <v/>
      </c>
      <c r="K49" s="4">
        <v>7021</v>
      </c>
      <c r="L49" s="32" t="str">
        <f>VLOOKUP(K49,'ALL-Unit Code 1'!$U:$V,2,0)</f>
        <v>CUSTOMER SERVICE</v>
      </c>
      <c r="M49" s="4"/>
      <c r="N49" s="4"/>
      <c r="O49" s="4"/>
      <c r="P49" s="4"/>
      <c r="Q49" s="4"/>
      <c r="R49" s="32">
        <f t="shared" si="4"/>
        <v>7021</v>
      </c>
      <c r="S49" s="32" t="str">
        <f>VLOOKUP($R49,'ALL-Unit Code 1'!$U:$V,2,0)</f>
        <v>CUSTOMER SERVICE</v>
      </c>
      <c r="T49" s="43">
        <f t="shared" si="17"/>
        <v>0</v>
      </c>
      <c r="U49" s="43">
        <f t="shared" si="18"/>
        <v>0</v>
      </c>
      <c r="V49" s="4">
        <v>990600</v>
      </c>
      <c r="W49" s="32">
        <f t="shared" si="7"/>
        <v>7021</v>
      </c>
      <c r="X49" s="4"/>
      <c r="Y49" s="4"/>
      <c r="Z49" s="32" t="str">
        <f>VLOOKUP($D$3,Sites!$A:$C,2,0)</f>
        <v>AG</v>
      </c>
      <c r="AA49" s="32" t="str">
        <f>VLOOKUP(V49,'ALL-Chart of Accounts'!$E:$F,2,0)</f>
        <v>Labor Applied</v>
      </c>
      <c r="AB49" s="4">
        <v>990820</v>
      </c>
      <c r="AC49" s="32">
        <f t="shared" si="8"/>
        <v>7021</v>
      </c>
      <c r="AD49" s="4"/>
      <c r="AE49" s="4"/>
      <c r="AF49" s="32" t="str">
        <f>VLOOKUP($D$3,Sites!$A:$C,2,0)</f>
        <v>AG</v>
      </c>
      <c r="AG49" s="32" t="str">
        <f>VLOOKUP(AB49,'ALL-Chart of Accounts'!$E:$F,2,0)</f>
        <v>Overhead Applied</v>
      </c>
      <c r="AH49" s="4">
        <v>990810</v>
      </c>
      <c r="AI49" s="32">
        <f t="shared" si="9"/>
        <v>7021</v>
      </c>
      <c r="AJ49" s="4"/>
      <c r="AK49" s="4"/>
      <c r="AL49" s="32" t="str">
        <f>VLOOKUP($D$3,Sites!$A:$C,2,0)</f>
        <v>AG</v>
      </c>
      <c r="AM49" s="32" t="str">
        <f>VLOOKUP(AH49,'ALL-Chart of Accounts'!$E:$F,2,0)</f>
        <v>Variable Overhead Applied</v>
      </c>
      <c r="AN49" s="4"/>
      <c r="AO49" s="32" t="str">
        <f t="shared" si="11"/>
        <v>CHA11015</v>
      </c>
      <c r="AP49" s="32" t="b">
        <f t="shared" si="19"/>
        <v>1</v>
      </c>
      <c r="AQ49" s="46" t="s">
        <v>9821</v>
      </c>
      <c r="AR49" s="46">
        <v>1015</v>
      </c>
      <c r="AS49" s="46" t="s">
        <v>10097</v>
      </c>
      <c r="AT49" s="43">
        <v>0</v>
      </c>
      <c r="AU49" s="43">
        <v>12</v>
      </c>
      <c r="AV49" s="46" t="s">
        <v>9398</v>
      </c>
      <c r="AW49" s="47">
        <v>43208.560276620374</v>
      </c>
      <c r="AX49" s="46" t="s">
        <v>9398</v>
      </c>
      <c r="AY49" s="47">
        <v>43306.720029895834</v>
      </c>
    </row>
    <row r="50" spans="1:51" x14ac:dyDescent="0.35">
      <c r="A50" s="47"/>
      <c r="B50" s="47"/>
      <c r="C50" s="47"/>
      <c r="D50" s="46"/>
      <c r="E50" s="22" t="str">
        <f t="shared" si="16"/>
        <v>X</v>
      </c>
      <c r="F50" s="22" t="str">
        <f t="shared" si="16"/>
        <v/>
      </c>
      <c r="G50" s="22" t="str">
        <f t="shared" si="16"/>
        <v/>
      </c>
      <c r="H50" s="22" t="str">
        <f t="shared" si="16"/>
        <v/>
      </c>
      <c r="I50" s="22" t="str">
        <f t="shared" si="16"/>
        <v/>
      </c>
      <c r="J50" s="22" t="str">
        <f t="shared" si="16"/>
        <v>X</v>
      </c>
      <c r="K50" s="46">
        <v>7030</v>
      </c>
      <c r="L50" s="32" t="str">
        <f>VLOOKUP(K50,'ALL-Unit Code 1'!$U:$V,2,0)</f>
        <v>APPLICATIONS - DSI</v>
      </c>
      <c r="M50" s="46"/>
      <c r="N50" s="46"/>
      <c r="O50" s="46"/>
      <c r="P50" s="46"/>
      <c r="Q50" s="46"/>
      <c r="R50" s="32">
        <f t="shared" ref="R50:R89" si="20">$K50</f>
        <v>7030</v>
      </c>
      <c r="S50" s="32" t="str">
        <f>VLOOKUP($R50,'ALL-Unit Code 1'!$U:$V,2,0)</f>
        <v>APPLICATIONS - DSI</v>
      </c>
      <c r="T50" s="43">
        <f t="shared" si="17"/>
        <v>0</v>
      </c>
      <c r="U50" s="43">
        <f t="shared" si="18"/>
        <v>0</v>
      </c>
      <c r="V50" s="46">
        <v>990600</v>
      </c>
      <c r="W50" s="32">
        <f t="shared" ref="W50:W89" si="21">$R50</f>
        <v>7030</v>
      </c>
      <c r="X50" s="46"/>
      <c r="Y50" s="46"/>
      <c r="Z50" s="32" t="str">
        <f>VLOOKUP($D$3,Sites!$A:$C,2,0)</f>
        <v>AG</v>
      </c>
      <c r="AA50" s="32" t="str">
        <f>VLOOKUP(V50,'ALL-Chart of Accounts'!$E:$F,2,0)</f>
        <v>Labor Applied</v>
      </c>
      <c r="AB50" s="46">
        <v>990820</v>
      </c>
      <c r="AC50" s="32">
        <f t="shared" ref="AC50:AC89" si="22">$R50</f>
        <v>7030</v>
      </c>
      <c r="AD50" s="46"/>
      <c r="AE50" s="46"/>
      <c r="AF50" s="32" t="str">
        <f>VLOOKUP($D$3,Sites!$A:$C,2,0)</f>
        <v>AG</v>
      </c>
      <c r="AG50" s="32" t="str">
        <f>VLOOKUP(AB50,'ALL-Chart of Accounts'!$E:$F,2,0)</f>
        <v>Overhead Applied</v>
      </c>
      <c r="AH50" s="46">
        <v>990810</v>
      </c>
      <c r="AI50" s="32">
        <f t="shared" ref="AI50:AI89" si="23">$R50</f>
        <v>7030</v>
      </c>
      <c r="AJ50" s="46"/>
      <c r="AK50" s="46"/>
      <c r="AL50" s="32" t="str">
        <f>VLOOKUP($D$3,Sites!$A:$C,2,0)</f>
        <v>AG</v>
      </c>
      <c r="AM50" s="32" t="str">
        <f>VLOOKUP(AH50,'ALL-Chart of Accounts'!$E:$F,2,0)</f>
        <v>Variable Overhead Applied</v>
      </c>
      <c r="AN50" s="46"/>
      <c r="AO50" s="32" t="str">
        <f t="shared" si="11"/>
        <v>CHA11110</v>
      </c>
      <c r="AP50" s="32" t="b">
        <f t="shared" si="19"/>
        <v>1</v>
      </c>
      <c r="AQ50" s="4" t="s">
        <v>9821</v>
      </c>
      <c r="AR50" s="4">
        <v>1110</v>
      </c>
      <c r="AS50" s="4" t="s">
        <v>1170</v>
      </c>
      <c r="AT50" s="43">
        <v>0</v>
      </c>
      <c r="AU50" s="43">
        <v>0</v>
      </c>
      <c r="AV50" s="4" t="s">
        <v>9398</v>
      </c>
      <c r="AW50" s="47">
        <v>43208.560277349534</v>
      </c>
      <c r="AX50" s="4" t="s">
        <v>9398</v>
      </c>
      <c r="AY50" s="47">
        <v>43208.560277349534</v>
      </c>
    </row>
    <row r="51" spans="1:51" x14ac:dyDescent="0.35">
      <c r="E51" s="22" t="str">
        <f t="shared" si="16"/>
        <v>X</v>
      </c>
      <c r="F51" s="22" t="str">
        <f t="shared" si="16"/>
        <v/>
      </c>
      <c r="G51" s="22" t="str">
        <f t="shared" si="16"/>
        <v/>
      </c>
      <c r="H51" s="22" t="str">
        <f t="shared" si="16"/>
        <v/>
      </c>
      <c r="I51" s="22" t="str">
        <f t="shared" si="16"/>
        <v>X</v>
      </c>
      <c r="J51" s="22" t="str">
        <f t="shared" si="16"/>
        <v>X</v>
      </c>
      <c r="K51" s="4">
        <v>7040</v>
      </c>
      <c r="L51" s="32" t="str">
        <f>VLOOKUP(K51,'ALL-Unit Code 1'!$U:$V,2,0)</f>
        <v>SALES SUPPORT</v>
      </c>
      <c r="R51" s="32">
        <f t="shared" si="20"/>
        <v>7040</v>
      </c>
      <c r="S51" s="32" t="str">
        <f>VLOOKUP($R51,'ALL-Unit Code 1'!$U:$V,2,0)</f>
        <v>SALES SUPPORT</v>
      </c>
      <c r="T51" s="43">
        <f t="shared" si="17"/>
        <v>0</v>
      </c>
      <c r="U51" s="43">
        <f t="shared" si="18"/>
        <v>0</v>
      </c>
      <c r="V51" s="4">
        <v>990600</v>
      </c>
      <c r="W51" s="32">
        <f t="shared" si="21"/>
        <v>7040</v>
      </c>
      <c r="Z51" s="32" t="str">
        <f>VLOOKUP($D$3,Sites!$A:$C,2,0)</f>
        <v>AG</v>
      </c>
      <c r="AA51" s="32" t="str">
        <f>VLOOKUP(V51,'ALL-Chart of Accounts'!$E:$F,2,0)</f>
        <v>Labor Applied</v>
      </c>
      <c r="AB51" s="4">
        <v>990820</v>
      </c>
      <c r="AC51" s="32">
        <f t="shared" si="22"/>
        <v>7040</v>
      </c>
      <c r="AF51" s="32" t="str">
        <f>VLOOKUP($D$3,Sites!$A:$C,2,0)</f>
        <v>AG</v>
      </c>
      <c r="AG51" s="32" t="str">
        <f>VLOOKUP(AB51,'ALL-Chart of Accounts'!$E:$F,2,0)</f>
        <v>Overhead Applied</v>
      </c>
      <c r="AH51" s="4">
        <v>990810</v>
      </c>
      <c r="AI51" s="32">
        <f t="shared" si="23"/>
        <v>7040</v>
      </c>
      <c r="AL51" s="32" t="str">
        <f>VLOOKUP($D$3,Sites!$A:$C,2,0)</f>
        <v>AG</v>
      </c>
      <c r="AM51" s="32" t="str">
        <f>VLOOKUP(AH51,'ALL-Chart of Accounts'!$E:$F,2,0)</f>
        <v>Variable Overhead Applied</v>
      </c>
      <c r="AO51" s="32" t="str">
        <f t="shared" si="11"/>
        <v>CHA11120</v>
      </c>
      <c r="AP51" s="32" t="b">
        <f t="shared" si="19"/>
        <v>1</v>
      </c>
      <c r="AQ51" s="4" t="s">
        <v>9821</v>
      </c>
      <c r="AR51" s="4">
        <v>1120</v>
      </c>
      <c r="AS51" s="4" t="s">
        <v>1171</v>
      </c>
      <c r="AT51" s="43">
        <v>0</v>
      </c>
      <c r="AU51" s="43">
        <v>0</v>
      </c>
      <c r="AV51" s="4" t="s">
        <v>9398</v>
      </c>
      <c r="AW51" s="47">
        <v>43208.560277893521</v>
      </c>
      <c r="AX51" s="4" t="s">
        <v>9398</v>
      </c>
      <c r="AY51" s="47">
        <v>43208.560277893521</v>
      </c>
    </row>
    <row r="52" spans="1:51" x14ac:dyDescent="0.35">
      <c r="E52" s="22" t="str">
        <f t="shared" si="16"/>
        <v>X</v>
      </c>
      <c r="F52" s="22" t="str">
        <f t="shared" si="16"/>
        <v/>
      </c>
      <c r="G52" s="22" t="str">
        <f t="shared" si="16"/>
        <v/>
      </c>
      <c r="H52" s="22" t="str">
        <f t="shared" si="16"/>
        <v/>
      </c>
      <c r="I52" s="22" t="str">
        <f t="shared" si="16"/>
        <v/>
      </c>
      <c r="J52" s="22" t="str">
        <f t="shared" si="16"/>
        <v>X</v>
      </c>
      <c r="K52" s="4">
        <v>7050</v>
      </c>
      <c r="L52" s="32" t="str">
        <f>VLOOKUP(K52,'ALL-Unit Code 1'!$U:$V,2,0)</f>
        <v>APPLICATIONS - SANDUSKY</v>
      </c>
      <c r="R52" s="32">
        <f t="shared" si="20"/>
        <v>7050</v>
      </c>
      <c r="S52" s="32" t="str">
        <f>VLOOKUP($R52,'ALL-Unit Code 1'!$U:$V,2,0)</f>
        <v>APPLICATIONS - SANDUSKY</v>
      </c>
      <c r="T52" s="43">
        <f t="shared" si="17"/>
        <v>0</v>
      </c>
      <c r="U52" s="43">
        <f t="shared" si="18"/>
        <v>0</v>
      </c>
      <c r="V52" s="4">
        <v>990600</v>
      </c>
      <c r="W52" s="32">
        <f t="shared" si="21"/>
        <v>7050</v>
      </c>
      <c r="Z52" s="32" t="str">
        <f>VLOOKUP($D$3,Sites!$A:$C,2,0)</f>
        <v>AG</v>
      </c>
      <c r="AA52" s="32" t="str">
        <f>VLOOKUP(V52,'ALL-Chart of Accounts'!$E:$F,2,0)</f>
        <v>Labor Applied</v>
      </c>
      <c r="AB52" s="4">
        <v>990820</v>
      </c>
      <c r="AC52" s="32">
        <f t="shared" si="22"/>
        <v>7050</v>
      </c>
      <c r="AF52" s="32" t="str">
        <f>VLOOKUP($D$3,Sites!$A:$C,2,0)</f>
        <v>AG</v>
      </c>
      <c r="AG52" s="32" t="str">
        <f>VLOOKUP(AB52,'ALL-Chart of Accounts'!$E:$F,2,0)</f>
        <v>Overhead Applied</v>
      </c>
      <c r="AH52" s="4">
        <v>990810</v>
      </c>
      <c r="AI52" s="32">
        <f t="shared" si="23"/>
        <v>7050</v>
      </c>
      <c r="AL52" s="32" t="str">
        <f>VLOOKUP($D$3,Sites!$A:$C,2,0)</f>
        <v>AG</v>
      </c>
      <c r="AM52" s="32" t="str">
        <f>VLOOKUP(AH52,'ALL-Chart of Accounts'!$E:$F,2,0)</f>
        <v>Variable Overhead Applied</v>
      </c>
      <c r="AO52" s="32" t="str">
        <f t="shared" si="11"/>
        <v>CHA11130</v>
      </c>
      <c r="AP52" s="32" t="b">
        <f t="shared" si="19"/>
        <v>1</v>
      </c>
      <c r="AQ52" s="4" t="s">
        <v>9821</v>
      </c>
      <c r="AR52" s="4">
        <v>1130</v>
      </c>
      <c r="AS52" s="4" t="s">
        <v>1172</v>
      </c>
      <c r="AT52" s="43">
        <v>0</v>
      </c>
      <c r="AU52" s="43">
        <v>0</v>
      </c>
      <c r="AV52" s="4" t="s">
        <v>9398</v>
      </c>
      <c r="AW52" s="47">
        <v>43208.560278472221</v>
      </c>
      <c r="AX52" s="4" t="s">
        <v>9398</v>
      </c>
      <c r="AY52" s="47">
        <v>43208.560278472221</v>
      </c>
    </row>
    <row r="53" spans="1:51" x14ac:dyDescent="0.35">
      <c r="E53" s="22" t="str">
        <f t="shared" si="16"/>
        <v>X</v>
      </c>
      <c r="F53" s="22" t="str">
        <f t="shared" si="16"/>
        <v/>
      </c>
      <c r="G53" s="22" t="str">
        <f t="shared" si="16"/>
        <v/>
      </c>
      <c r="H53" s="22" t="str">
        <f t="shared" si="16"/>
        <v/>
      </c>
      <c r="I53" s="22" t="str">
        <f t="shared" si="16"/>
        <v/>
      </c>
      <c r="J53" s="22" t="str">
        <f t="shared" si="16"/>
        <v>X</v>
      </c>
      <c r="K53" s="4">
        <v>7060</v>
      </c>
      <c r="L53" s="32" t="str">
        <f>VLOOKUP(K53,'ALL-Unit Code 1'!$U:$V,2,0)</f>
        <v>FOOD TECH CENTER</v>
      </c>
      <c r="R53" s="32">
        <f t="shared" si="20"/>
        <v>7060</v>
      </c>
      <c r="S53" s="32" t="str">
        <f>VLOOKUP($R53,'ALL-Unit Code 1'!$U:$V,2,0)</f>
        <v>FOOD TECH CENTER</v>
      </c>
      <c r="T53" s="43">
        <f t="shared" si="17"/>
        <v>0</v>
      </c>
      <c r="U53" s="43">
        <f t="shared" si="18"/>
        <v>0</v>
      </c>
      <c r="V53" s="4">
        <v>990600</v>
      </c>
      <c r="W53" s="32">
        <f t="shared" si="21"/>
        <v>7060</v>
      </c>
      <c r="Z53" s="32" t="str">
        <f>VLOOKUP($D$3,Sites!$A:$C,2,0)</f>
        <v>AG</v>
      </c>
      <c r="AA53" s="32" t="str">
        <f>VLOOKUP(V53,'ALL-Chart of Accounts'!$E:$F,2,0)</f>
        <v>Labor Applied</v>
      </c>
      <c r="AB53" s="4">
        <v>990820</v>
      </c>
      <c r="AC53" s="32">
        <f t="shared" si="22"/>
        <v>7060</v>
      </c>
      <c r="AF53" s="32" t="str">
        <f>VLOOKUP($D$3,Sites!$A:$C,2,0)</f>
        <v>AG</v>
      </c>
      <c r="AG53" s="32" t="str">
        <f>VLOOKUP(AB53,'ALL-Chart of Accounts'!$E:$F,2,0)</f>
        <v>Overhead Applied</v>
      </c>
      <c r="AH53" s="4">
        <v>990810</v>
      </c>
      <c r="AI53" s="32">
        <f t="shared" si="23"/>
        <v>7060</v>
      </c>
      <c r="AL53" s="32" t="str">
        <f>VLOOKUP($D$3,Sites!$A:$C,2,0)</f>
        <v>AG</v>
      </c>
      <c r="AM53" s="32" t="str">
        <f>VLOOKUP(AH53,'ALL-Chart of Accounts'!$E:$F,2,0)</f>
        <v>Variable Overhead Applied</v>
      </c>
      <c r="AO53" s="32" t="str">
        <f t="shared" si="11"/>
        <v>CHA12030</v>
      </c>
      <c r="AP53" s="32" t="b">
        <f t="shared" si="19"/>
        <v>1</v>
      </c>
      <c r="AQ53" s="4" t="s">
        <v>9821</v>
      </c>
      <c r="AR53" s="4">
        <v>2030</v>
      </c>
      <c r="AS53" s="4" t="s">
        <v>10098</v>
      </c>
      <c r="AT53" s="43">
        <v>0</v>
      </c>
      <c r="AU53" s="43">
        <v>0</v>
      </c>
      <c r="AV53" s="4" t="s">
        <v>9398</v>
      </c>
      <c r="AW53" s="47">
        <v>43208.560279050929</v>
      </c>
      <c r="AX53" s="4" t="s">
        <v>9398</v>
      </c>
      <c r="AY53" s="47">
        <v>43208.560279050929</v>
      </c>
    </row>
    <row r="54" spans="1:51" x14ac:dyDescent="0.35">
      <c r="E54" s="22" t="str">
        <f t="shared" si="16"/>
        <v/>
      </c>
      <c r="F54" s="22" t="str">
        <f t="shared" si="16"/>
        <v/>
      </c>
      <c r="G54" s="22" t="str">
        <f t="shared" si="16"/>
        <v/>
      </c>
      <c r="H54" s="22" t="str">
        <f t="shared" si="16"/>
        <v/>
      </c>
      <c r="I54" s="22" t="str">
        <f t="shared" si="16"/>
        <v>X</v>
      </c>
      <c r="J54" s="22" t="str">
        <f t="shared" si="16"/>
        <v/>
      </c>
      <c r="K54" s="4">
        <v>7061</v>
      </c>
      <c r="L54" s="32" t="str">
        <f>VLOOKUP(K54,'ALL-Unit Code 1'!$U:$V,2,0)</f>
        <v>APPLICATIONS - WOLFTEC</v>
      </c>
      <c r="R54" s="32">
        <f t="shared" si="20"/>
        <v>7061</v>
      </c>
      <c r="S54" s="32" t="str">
        <f>VLOOKUP($R54,'ALL-Unit Code 1'!$U:$V,2,0)</f>
        <v>APPLICATIONS - WOLFTEC</v>
      </c>
      <c r="T54" s="43">
        <f t="shared" si="17"/>
        <v>0</v>
      </c>
      <c r="U54" s="43">
        <f t="shared" si="18"/>
        <v>0</v>
      </c>
      <c r="V54" s="4">
        <v>990600</v>
      </c>
      <c r="W54" s="32">
        <f t="shared" si="21"/>
        <v>7061</v>
      </c>
      <c r="Z54" s="32" t="str">
        <f>VLOOKUP($D$3,Sites!$A:$C,2,0)</f>
        <v>AG</v>
      </c>
      <c r="AA54" s="32" t="str">
        <f>VLOOKUP(V54,'ALL-Chart of Accounts'!$E:$F,2,0)</f>
        <v>Labor Applied</v>
      </c>
      <c r="AB54" s="4">
        <v>990820</v>
      </c>
      <c r="AC54" s="32">
        <f t="shared" si="22"/>
        <v>7061</v>
      </c>
      <c r="AF54" s="32" t="str">
        <f>VLOOKUP($D$3,Sites!$A:$C,2,0)</f>
        <v>AG</v>
      </c>
      <c r="AG54" s="32" t="str">
        <f>VLOOKUP(AB54,'ALL-Chart of Accounts'!$E:$F,2,0)</f>
        <v>Overhead Applied</v>
      </c>
      <c r="AH54" s="4">
        <v>990810</v>
      </c>
      <c r="AI54" s="32">
        <f t="shared" si="23"/>
        <v>7061</v>
      </c>
      <c r="AL54" s="32" t="str">
        <f>VLOOKUP($D$3,Sites!$A:$C,2,0)</f>
        <v>AG</v>
      </c>
      <c r="AM54" s="32" t="str">
        <f>VLOOKUP(AH54,'ALL-Chart of Accounts'!$E:$F,2,0)</f>
        <v>Variable Overhead Applied</v>
      </c>
      <c r="AO54" s="32" t="str">
        <f t="shared" si="11"/>
        <v>CHA12031</v>
      </c>
      <c r="AP54" s="32" t="b">
        <f t="shared" si="19"/>
        <v>1</v>
      </c>
      <c r="AQ54" s="4" t="s">
        <v>9821</v>
      </c>
      <c r="AR54" s="4">
        <v>2031</v>
      </c>
      <c r="AS54" s="4" t="s">
        <v>10100</v>
      </c>
      <c r="AT54" s="43">
        <v>0</v>
      </c>
      <c r="AU54" s="43">
        <v>0</v>
      </c>
      <c r="AV54" s="4" t="s">
        <v>9398</v>
      </c>
      <c r="AW54" s="47">
        <v>43208.560279594909</v>
      </c>
      <c r="AX54" s="4" t="s">
        <v>9398</v>
      </c>
      <c r="AY54" s="47">
        <v>43238.655951736109</v>
      </c>
    </row>
    <row r="55" spans="1:51" x14ac:dyDescent="0.35">
      <c r="E55" s="22" t="str">
        <f t="shared" ref="E55:J64" si="24">IF(ISERROR(VLOOKUP(E$4&amp;$K55,$AO:$AO,1,0)),"","X")</f>
        <v>X</v>
      </c>
      <c r="F55" s="22" t="str">
        <f t="shared" si="24"/>
        <v>X</v>
      </c>
      <c r="G55" s="22" t="str">
        <f t="shared" si="24"/>
        <v/>
      </c>
      <c r="H55" s="22" t="str">
        <f t="shared" si="24"/>
        <v/>
      </c>
      <c r="I55" s="22" t="str">
        <f t="shared" si="24"/>
        <v>X</v>
      </c>
      <c r="J55" s="22" t="str">
        <f t="shared" si="24"/>
        <v>X</v>
      </c>
      <c r="K55" s="4">
        <v>7070</v>
      </c>
      <c r="L55" s="32" t="str">
        <f>VLOOKUP(K55,'ALL-Unit Code 1'!$U:$V,2,0)</f>
        <v>MARKETING</v>
      </c>
      <c r="R55" s="32">
        <f t="shared" si="20"/>
        <v>7070</v>
      </c>
      <c r="S55" s="32" t="str">
        <f>VLOOKUP($R55,'ALL-Unit Code 1'!$U:$V,2,0)</f>
        <v>MARKETING</v>
      </c>
      <c r="T55" s="43">
        <f t="shared" si="17"/>
        <v>0</v>
      </c>
      <c r="U55" s="43">
        <f t="shared" si="18"/>
        <v>0</v>
      </c>
      <c r="V55" s="4">
        <v>990600</v>
      </c>
      <c r="W55" s="32">
        <f t="shared" si="21"/>
        <v>7070</v>
      </c>
      <c r="Z55" s="32" t="str">
        <f>VLOOKUP($D$3,Sites!$A:$C,2,0)</f>
        <v>AG</v>
      </c>
      <c r="AA55" s="32" t="str">
        <f>VLOOKUP(V55,'ALL-Chart of Accounts'!$E:$F,2,0)</f>
        <v>Labor Applied</v>
      </c>
      <c r="AB55" s="4">
        <v>990820</v>
      </c>
      <c r="AC55" s="32">
        <f t="shared" si="22"/>
        <v>7070</v>
      </c>
      <c r="AF55" s="32" t="str">
        <f>VLOOKUP($D$3,Sites!$A:$C,2,0)</f>
        <v>AG</v>
      </c>
      <c r="AG55" s="32" t="str">
        <f>VLOOKUP(AB55,'ALL-Chart of Accounts'!$E:$F,2,0)</f>
        <v>Overhead Applied</v>
      </c>
      <c r="AH55" s="4">
        <v>990810</v>
      </c>
      <c r="AI55" s="32">
        <f t="shared" si="23"/>
        <v>7070</v>
      </c>
      <c r="AL55" s="32" t="str">
        <f>VLOOKUP($D$3,Sites!$A:$C,2,0)</f>
        <v>AG</v>
      </c>
      <c r="AM55" s="32" t="str">
        <f>VLOOKUP(AH55,'ALL-Chart of Accounts'!$E:$F,2,0)</f>
        <v>Variable Overhead Applied</v>
      </c>
      <c r="AO55" s="32" t="str">
        <f t="shared" si="11"/>
        <v>CHA12032</v>
      </c>
      <c r="AP55" s="32" t="b">
        <f t="shared" si="19"/>
        <v>1</v>
      </c>
      <c r="AQ55" s="4" t="s">
        <v>9821</v>
      </c>
      <c r="AR55" s="4">
        <v>2032</v>
      </c>
      <c r="AS55" s="4" t="s">
        <v>10099</v>
      </c>
      <c r="AT55" s="43">
        <v>0</v>
      </c>
      <c r="AU55" s="43">
        <v>0</v>
      </c>
      <c r="AV55" s="4" t="s">
        <v>9398</v>
      </c>
      <c r="AW55" s="47">
        <v>43208.560280127313</v>
      </c>
      <c r="AX55" s="4" t="s">
        <v>9398</v>
      </c>
      <c r="AY55" s="47">
        <v>43238.655977465278</v>
      </c>
    </row>
    <row r="56" spans="1:51" x14ac:dyDescent="0.35">
      <c r="E56" s="22" t="str">
        <f t="shared" si="24"/>
        <v>X</v>
      </c>
      <c r="F56" s="22" t="str">
        <f t="shared" si="24"/>
        <v/>
      </c>
      <c r="G56" s="22" t="str">
        <f t="shared" si="24"/>
        <v/>
      </c>
      <c r="H56" s="22" t="str">
        <f t="shared" si="24"/>
        <v/>
      </c>
      <c r="I56" s="22" t="str">
        <f t="shared" si="24"/>
        <v/>
      </c>
      <c r="J56" s="22" t="str">
        <f t="shared" si="24"/>
        <v>X</v>
      </c>
      <c r="K56" s="4">
        <v>7080</v>
      </c>
      <c r="L56" s="32" t="str">
        <f>VLOOKUP(K56,'ALL-Unit Code 1'!$U:$V,2,0)</f>
        <v>SALES SUPPORT - DSI</v>
      </c>
      <c r="R56" s="32">
        <f t="shared" si="20"/>
        <v>7080</v>
      </c>
      <c r="S56" s="32" t="str">
        <f>VLOOKUP($R56,'ALL-Unit Code 1'!$U:$V,2,0)</f>
        <v>SALES SUPPORT - DSI</v>
      </c>
      <c r="T56" s="43">
        <f t="shared" si="17"/>
        <v>0</v>
      </c>
      <c r="U56" s="43">
        <f t="shared" si="18"/>
        <v>0</v>
      </c>
      <c r="V56" s="4">
        <v>990600</v>
      </c>
      <c r="W56" s="32">
        <f t="shared" si="21"/>
        <v>7080</v>
      </c>
      <c r="Z56" s="32" t="str">
        <f>VLOOKUP($D$3,Sites!$A:$C,2,0)</f>
        <v>AG</v>
      </c>
      <c r="AA56" s="32" t="str">
        <f>VLOOKUP(V56,'ALL-Chart of Accounts'!$E:$F,2,0)</f>
        <v>Labor Applied</v>
      </c>
      <c r="AB56" s="4">
        <v>990820</v>
      </c>
      <c r="AC56" s="32">
        <f t="shared" si="22"/>
        <v>7080</v>
      </c>
      <c r="AF56" s="32" t="str">
        <f>VLOOKUP($D$3,Sites!$A:$C,2,0)</f>
        <v>AG</v>
      </c>
      <c r="AG56" s="32" t="str">
        <f>VLOOKUP(AB56,'ALL-Chart of Accounts'!$E:$F,2,0)</f>
        <v>Overhead Applied</v>
      </c>
      <c r="AH56" s="4">
        <v>990810</v>
      </c>
      <c r="AI56" s="32">
        <f t="shared" si="23"/>
        <v>7080</v>
      </c>
      <c r="AL56" s="32" t="str">
        <f>VLOOKUP($D$3,Sites!$A:$C,2,0)</f>
        <v>AG</v>
      </c>
      <c r="AM56" s="32" t="str">
        <f>VLOOKUP(AH56,'ALL-Chart of Accounts'!$E:$F,2,0)</f>
        <v>Variable Overhead Applied</v>
      </c>
      <c r="AO56" s="32" t="str">
        <f t="shared" si="11"/>
        <v>CHA12033</v>
      </c>
      <c r="AP56" s="32" t="b">
        <f t="shared" si="19"/>
        <v>1</v>
      </c>
      <c r="AQ56" s="4" t="s">
        <v>9821</v>
      </c>
      <c r="AR56" s="4">
        <v>2033</v>
      </c>
      <c r="AS56" s="4" t="s">
        <v>10101</v>
      </c>
      <c r="AT56" s="43">
        <v>0</v>
      </c>
      <c r="AU56" s="43">
        <v>0</v>
      </c>
      <c r="AV56" s="4" t="s">
        <v>9398</v>
      </c>
      <c r="AW56" s="47">
        <v>43208.5602806713</v>
      </c>
      <c r="AX56" s="4" t="s">
        <v>9398</v>
      </c>
      <c r="AY56" s="47">
        <v>43208.5602806713</v>
      </c>
    </row>
    <row r="57" spans="1:51" x14ac:dyDescent="0.35">
      <c r="E57" s="22" t="str">
        <f t="shared" si="24"/>
        <v>X</v>
      </c>
      <c r="F57" s="22" t="str">
        <f t="shared" si="24"/>
        <v/>
      </c>
      <c r="G57" s="22" t="str">
        <f t="shared" si="24"/>
        <v/>
      </c>
      <c r="H57" s="22" t="str">
        <f t="shared" si="24"/>
        <v/>
      </c>
      <c r="I57" s="22" t="str">
        <f t="shared" si="24"/>
        <v/>
      </c>
      <c r="J57" s="22" t="str">
        <f t="shared" si="24"/>
        <v>X</v>
      </c>
      <c r="K57" s="4">
        <v>7090</v>
      </c>
      <c r="L57" s="32" t="str">
        <f>VLOOKUP(K57,'ALL-Unit Code 1'!$U:$V,2,0)</f>
        <v>SALES SUPPORT - MCCA</v>
      </c>
      <c r="R57" s="32">
        <f t="shared" si="20"/>
        <v>7090</v>
      </c>
      <c r="S57" s="32" t="str">
        <f>VLOOKUP($R57,'ALL-Unit Code 1'!$U:$V,2,0)</f>
        <v>SALES SUPPORT - MCCA</v>
      </c>
      <c r="T57" s="43">
        <f t="shared" si="17"/>
        <v>0</v>
      </c>
      <c r="U57" s="43">
        <f t="shared" si="18"/>
        <v>0</v>
      </c>
      <c r="V57" s="4">
        <v>990600</v>
      </c>
      <c r="W57" s="32">
        <f t="shared" si="21"/>
        <v>7090</v>
      </c>
      <c r="Z57" s="32" t="str">
        <f>VLOOKUP($D$3,Sites!$A:$C,2,0)</f>
        <v>AG</v>
      </c>
      <c r="AA57" s="32" t="str">
        <f>VLOOKUP(V57,'ALL-Chart of Accounts'!$E:$F,2,0)</f>
        <v>Labor Applied</v>
      </c>
      <c r="AB57" s="4">
        <v>990820</v>
      </c>
      <c r="AC57" s="32">
        <f t="shared" si="22"/>
        <v>7090</v>
      </c>
      <c r="AF57" s="32" t="str">
        <f>VLOOKUP($D$3,Sites!$A:$C,2,0)</f>
        <v>AG</v>
      </c>
      <c r="AG57" s="32" t="str">
        <f>VLOOKUP(AB57,'ALL-Chart of Accounts'!$E:$F,2,0)</f>
        <v>Overhead Applied</v>
      </c>
      <c r="AH57" s="4">
        <v>990810</v>
      </c>
      <c r="AI57" s="32">
        <f t="shared" si="23"/>
        <v>7090</v>
      </c>
      <c r="AL57" s="32" t="str">
        <f>VLOOKUP($D$3,Sites!$A:$C,2,0)</f>
        <v>AG</v>
      </c>
      <c r="AM57" s="32" t="str">
        <f>VLOOKUP(AH57,'ALL-Chart of Accounts'!$E:$F,2,0)</f>
        <v>Variable Overhead Applied</v>
      </c>
      <c r="AO57" s="32" t="str">
        <f t="shared" si="11"/>
        <v>CHA12034</v>
      </c>
      <c r="AP57" s="32" t="b">
        <f t="shared" si="19"/>
        <v>1</v>
      </c>
      <c r="AQ57" s="4" t="s">
        <v>9821</v>
      </c>
      <c r="AR57" s="4">
        <v>2034</v>
      </c>
      <c r="AS57" s="4" t="s">
        <v>10102</v>
      </c>
      <c r="AT57" s="43">
        <v>0</v>
      </c>
      <c r="AU57" s="43">
        <v>0</v>
      </c>
      <c r="AV57" s="4" t="s">
        <v>9398</v>
      </c>
      <c r="AW57" s="47">
        <v>43208.560281215279</v>
      </c>
      <c r="AX57" s="4" t="s">
        <v>9398</v>
      </c>
      <c r="AY57" s="47">
        <v>43208.560281215279</v>
      </c>
    </row>
    <row r="58" spans="1:51" x14ac:dyDescent="0.35">
      <c r="E58" s="22" t="str">
        <f t="shared" si="24"/>
        <v>X</v>
      </c>
      <c r="F58" s="22" t="str">
        <f t="shared" si="24"/>
        <v/>
      </c>
      <c r="G58" s="22" t="str">
        <f t="shared" si="24"/>
        <v/>
      </c>
      <c r="H58" s="22" t="str">
        <f t="shared" si="24"/>
        <v/>
      </c>
      <c r="I58" s="22" t="str">
        <f t="shared" si="24"/>
        <v/>
      </c>
      <c r="J58" s="22" t="str">
        <f t="shared" si="24"/>
        <v>X</v>
      </c>
      <c r="K58" s="4">
        <v>7095</v>
      </c>
      <c r="L58" s="32" t="str">
        <f>VLOOKUP(K58,'ALL-Unit Code 1'!$U:$V,2,0)</f>
        <v>DIVISION PRODUCT MANAGEMENT</v>
      </c>
      <c r="R58" s="32">
        <f t="shared" si="20"/>
        <v>7095</v>
      </c>
      <c r="S58" s="32" t="str">
        <f>VLOOKUP($R58,'ALL-Unit Code 1'!$U:$V,2,0)</f>
        <v>DIVISION PRODUCT MANAGEMENT</v>
      </c>
      <c r="T58" s="43">
        <f t="shared" si="17"/>
        <v>0</v>
      </c>
      <c r="U58" s="43">
        <f t="shared" si="18"/>
        <v>0</v>
      </c>
      <c r="V58" s="4">
        <v>990600</v>
      </c>
      <c r="W58" s="32">
        <f t="shared" si="21"/>
        <v>7095</v>
      </c>
      <c r="Z58" s="32" t="str">
        <f>VLOOKUP($D$3,Sites!$A:$C,2,0)</f>
        <v>AG</v>
      </c>
      <c r="AA58" s="32" t="str">
        <f>VLOOKUP(V58,'ALL-Chart of Accounts'!$E:$F,2,0)</f>
        <v>Labor Applied</v>
      </c>
      <c r="AB58" s="4">
        <v>990820</v>
      </c>
      <c r="AC58" s="32">
        <f t="shared" si="22"/>
        <v>7095</v>
      </c>
      <c r="AF58" s="32" t="str">
        <f>VLOOKUP($D$3,Sites!$A:$C,2,0)</f>
        <v>AG</v>
      </c>
      <c r="AG58" s="32" t="str">
        <f>VLOOKUP(AB58,'ALL-Chart of Accounts'!$E:$F,2,0)</f>
        <v>Overhead Applied</v>
      </c>
      <c r="AH58" s="4">
        <v>990810</v>
      </c>
      <c r="AI58" s="32">
        <f t="shared" si="23"/>
        <v>7095</v>
      </c>
      <c r="AL58" s="32" t="str">
        <f>VLOOKUP($D$3,Sites!$A:$C,2,0)</f>
        <v>AG</v>
      </c>
      <c r="AM58" s="32" t="str">
        <f>VLOOKUP(AH58,'ALL-Chart of Accounts'!$E:$F,2,0)</f>
        <v>Variable Overhead Applied</v>
      </c>
      <c r="AO58" s="32" t="str">
        <f t="shared" si="11"/>
        <v>CHA12035</v>
      </c>
      <c r="AP58" s="32" t="b">
        <f t="shared" si="19"/>
        <v>1</v>
      </c>
      <c r="AQ58" s="4" t="s">
        <v>9821</v>
      </c>
      <c r="AR58" s="4">
        <v>2035</v>
      </c>
      <c r="AS58" s="4" t="s">
        <v>10495</v>
      </c>
      <c r="AT58" s="43">
        <v>0</v>
      </c>
      <c r="AU58" s="43">
        <v>0</v>
      </c>
      <c r="AV58" s="4" t="s">
        <v>9398</v>
      </c>
      <c r="AW58" s="47">
        <v>43208.560281747683</v>
      </c>
      <c r="AX58" s="4" t="s">
        <v>9398</v>
      </c>
      <c r="AY58" s="47">
        <v>43238.655978043978</v>
      </c>
    </row>
    <row r="59" spans="1:51" x14ac:dyDescent="0.35">
      <c r="E59" s="22" t="str">
        <f t="shared" si="24"/>
        <v/>
      </c>
      <c r="F59" s="22" t="str">
        <f t="shared" si="24"/>
        <v/>
      </c>
      <c r="G59" s="22" t="str">
        <f t="shared" si="24"/>
        <v/>
      </c>
      <c r="H59" s="22" t="str">
        <f t="shared" si="24"/>
        <v/>
      </c>
      <c r="I59" s="22" t="str">
        <f t="shared" si="24"/>
        <v>X</v>
      </c>
      <c r="J59" s="22" t="str">
        <f t="shared" si="24"/>
        <v/>
      </c>
      <c r="K59" s="4">
        <v>7101</v>
      </c>
      <c r="L59" s="32" t="str">
        <f>VLOOKUP(K59,'ALL-Unit Code 1'!$U:$V,2,0)</f>
        <v>PRODUCT MANAGEMENT - WOLFTEC</v>
      </c>
      <c r="R59" s="32">
        <f t="shared" si="20"/>
        <v>7101</v>
      </c>
      <c r="S59" s="32" t="str">
        <f>VLOOKUP($R59,'ALL-Unit Code 1'!$U:$V,2,0)</f>
        <v>PRODUCT MANAGEMENT - WOLFTEC</v>
      </c>
      <c r="T59" s="43">
        <f t="shared" si="17"/>
        <v>0</v>
      </c>
      <c r="U59" s="43">
        <f t="shared" si="18"/>
        <v>0</v>
      </c>
      <c r="V59" s="4">
        <v>990600</v>
      </c>
      <c r="W59" s="32">
        <f t="shared" si="21"/>
        <v>7101</v>
      </c>
      <c r="Z59" s="32" t="str">
        <f>VLOOKUP($D$3,Sites!$A:$C,2,0)</f>
        <v>AG</v>
      </c>
      <c r="AA59" s="32" t="str">
        <f>VLOOKUP(V59,'ALL-Chart of Accounts'!$E:$F,2,0)</f>
        <v>Labor Applied</v>
      </c>
      <c r="AB59" s="4">
        <v>990820</v>
      </c>
      <c r="AC59" s="32">
        <f t="shared" si="22"/>
        <v>7101</v>
      </c>
      <c r="AF59" s="32" t="str">
        <f>VLOOKUP($D$3,Sites!$A:$C,2,0)</f>
        <v>AG</v>
      </c>
      <c r="AG59" s="32" t="str">
        <f>VLOOKUP(AB59,'ALL-Chart of Accounts'!$E:$F,2,0)</f>
        <v>Overhead Applied</v>
      </c>
      <c r="AH59" s="4">
        <v>990810</v>
      </c>
      <c r="AI59" s="32">
        <f t="shared" si="23"/>
        <v>7101</v>
      </c>
      <c r="AL59" s="32" t="str">
        <f>VLOOKUP($D$3,Sites!$A:$C,2,0)</f>
        <v>AG</v>
      </c>
      <c r="AM59" s="32" t="str">
        <f>VLOOKUP(AH59,'ALL-Chart of Accounts'!$E:$F,2,0)</f>
        <v>Variable Overhead Applied</v>
      </c>
      <c r="AO59" s="32" t="str">
        <f t="shared" si="11"/>
        <v>CHA12036</v>
      </c>
      <c r="AP59" s="32" t="b">
        <f t="shared" si="19"/>
        <v>1</v>
      </c>
      <c r="AQ59" s="4" t="s">
        <v>9821</v>
      </c>
      <c r="AR59" s="4">
        <v>2036</v>
      </c>
      <c r="AS59" s="4" t="s">
        <v>10103</v>
      </c>
      <c r="AT59" s="43">
        <v>0</v>
      </c>
      <c r="AU59" s="43">
        <v>0</v>
      </c>
      <c r="AV59" s="4" t="s">
        <v>9398</v>
      </c>
      <c r="AW59" s="47">
        <v>43238.658240972225</v>
      </c>
      <c r="AX59" s="4" t="s">
        <v>9398</v>
      </c>
      <c r="AY59" s="47">
        <v>43238.658240972225</v>
      </c>
    </row>
    <row r="60" spans="1:51" x14ac:dyDescent="0.35">
      <c r="E60" s="22" t="str">
        <f t="shared" si="24"/>
        <v/>
      </c>
      <c r="F60" s="22" t="str">
        <f t="shared" si="24"/>
        <v/>
      </c>
      <c r="G60" s="22" t="str">
        <f t="shared" si="24"/>
        <v/>
      </c>
      <c r="H60" s="22" t="str">
        <f t="shared" si="24"/>
        <v/>
      </c>
      <c r="I60" s="22" t="str">
        <f t="shared" si="24"/>
        <v>X</v>
      </c>
      <c r="J60" s="22" t="str">
        <f t="shared" si="24"/>
        <v/>
      </c>
      <c r="K60" s="4">
        <v>7102</v>
      </c>
      <c r="L60" s="32" t="str">
        <f>VLOOKUP(K60,'ALL-Unit Code 1'!$U:$V,2,0)</f>
        <v>PRODUCT MANAGEMENT - XVISION</v>
      </c>
      <c r="R60" s="32">
        <f t="shared" si="20"/>
        <v>7102</v>
      </c>
      <c r="S60" s="32" t="str">
        <f>VLOOKUP($R60,'ALL-Unit Code 1'!$U:$V,2,0)</f>
        <v>PRODUCT MANAGEMENT - XVISION</v>
      </c>
      <c r="T60" s="43">
        <f t="shared" si="17"/>
        <v>0</v>
      </c>
      <c r="U60" s="43">
        <f t="shared" si="18"/>
        <v>0</v>
      </c>
      <c r="V60" s="4">
        <v>990600</v>
      </c>
      <c r="W60" s="32">
        <f t="shared" si="21"/>
        <v>7102</v>
      </c>
      <c r="Z60" s="32" t="str">
        <f>VLOOKUP($D$3,Sites!$A:$C,2,0)</f>
        <v>AG</v>
      </c>
      <c r="AA60" s="32" t="str">
        <f>VLOOKUP(V60,'ALL-Chart of Accounts'!$E:$F,2,0)</f>
        <v>Labor Applied</v>
      </c>
      <c r="AB60" s="4">
        <v>990820</v>
      </c>
      <c r="AC60" s="32">
        <f t="shared" si="22"/>
        <v>7102</v>
      </c>
      <c r="AF60" s="32" t="str">
        <f>VLOOKUP($D$3,Sites!$A:$C,2,0)</f>
        <v>AG</v>
      </c>
      <c r="AG60" s="32" t="str">
        <f>VLOOKUP(AB60,'ALL-Chart of Accounts'!$E:$F,2,0)</f>
        <v>Overhead Applied</v>
      </c>
      <c r="AH60" s="4">
        <v>990810</v>
      </c>
      <c r="AI60" s="32">
        <f t="shared" si="23"/>
        <v>7102</v>
      </c>
      <c r="AL60" s="32" t="str">
        <f>VLOOKUP($D$3,Sites!$A:$C,2,0)</f>
        <v>AG</v>
      </c>
      <c r="AM60" s="32" t="str">
        <f>VLOOKUP(AH60,'ALL-Chart of Accounts'!$E:$F,2,0)</f>
        <v>Variable Overhead Applied</v>
      </c>
      <c r="AO60" s="32" t="str">
        <f t="shared" si="11"/>
        <v>CHA12037</v>
      </c>
      <c r="AP60" s="32" t="b">
        <f t="shared" si="19"/>
        <v>1</v>
      </c>
      <c r="AQ60" s="4" t="s">
        <v>9821</v>
      </c>
      <c r="AR60" s="4">
        <v>2037</v>
      </c>
      <c r="AS60" s="4" t="s">
        <v>10876</v>
      </c>
      <c r="AT60" s="43">
        <v>0</v>
      </c>
      <c r="AU60" s="43">
        <v>0</v>
      </c>
      <c r="AV60" s="4" t="s">
        <v>9398</v>
      </c>
      <c r="AW60" s="47">
        <v>43287.601021145834</v>
      </c>
      <c r="AX60" s="4" t="s">
        <v>9398</v>
      </c>
      <c r="AY60" s="47">
        <v>43287.601021145834</v>
      </c>
    </row>
    <row r="61" spans="1:51" x14ac:dyDescent="0.35">
      <c r="E61" s="22" t="str">
        <f t="shared" si="24"/>
        <v>X</v>
      </c>
      <c r="F61" s="22" t="str">
        <f t="shared" si="24"/>
        <v/>
      </c>
      <c r="G61" s="22" t="str">
        <f t="shared" si="24"/>
        <v/>
      </c>
      <c r="H61" s="22" t="str">
        <f t="shared" si="24"/>
        <v/>
      </c>
      <c r="I61" s="22" t="str">
        <f t="shared" si="24"/>
        <v/>
      </c>
      <c r="J61" s="22" t="str">
        <f t="shared" si="24"/>
        <v>X</v>
      </c>
      <c r="K61" s="4">
        <v>8100</v>
      </c>
      <c r="L61" s="32" t="str">
        <f>VLOOKUP(K61,'ALL-Unit Code 1'!$U:$V,2,0)</f>
        <v>G&amp;A ALLOCATIONS</v>
      </c>
      <c r="R61" s="32">
        <f t="shared" si="20"/>
        <v>8100</v>
      </c>
      <c r="S61" s="32" t="str">
        <f>VLOOKUP($R61,'ALL-Unit Code 1'!$U:$V,2,0)</f>
        <v>G&amp;A ALLOCATIONS</v>
      </c>
      <c r="T61" s="43">
        <f t="shared" si="17"/>
        <v>0</v>
      </c>
      <c r="U61" s="43">
        <f t="shared" si="18"/>
        <v>0</v>
      </c>
      <c r="V61" s="4">
        <v>990600</v>
      </c>
      <c r="W61" s="32">
        <f t="shared" si="21"/>
        <v>8100</v>
      </c>
      <c r="Z61" s="32" t="str">
        <f>VLOOKUP($D$3,Sites!$A:$C,2,0)</f>
        <v>AG</v>
      </c>
      <c r="AA61" s="32" t="str">
        <f>VLOOKUP(V61,'ALL-Chart of Accounts'!$E:$F,2,0)</f>
        <v>Labor Applied</v>
      </c>
      <c r="AB61" s="4">
        <v>990820</v>
      </c>
      <c r="AC61" s="32">
        <f t="shared" si="22"/>
        <v>8100</v>
      </c>
      <c r="AF61" s="32" t="str">
        <f>VLOOKUP($D$3,Sites!$A:$C,2,0)</f>
        <v>AG</v>
      </c>
      <c r="AG61" s="32" t="str">
        <f>VLOOKUP(AB61,'ALL-Chart of Accounts'!$E:$F,2,0)</f>
        <v>Overhead Applied</v>
      </c>
      <c r="AH61" s="4">
        <v>990810</v>
      </c>
      <c r="AI61" s="32">
        <f t="shared" si="23"/>
        <v>8100</v>
      </c>
      <c r="AL61" s="32" t="str">
        <f>VLOOKUP($D$3,Sites!$A:$C,2,0)</f>
        <v>AG</v>
      </c>
      <c r="AM61" s="32" t="str">
        <f>VLOOKUP(AH61,'ALL-Chart of Accounts'!$E:$F,2,0)</f>
        <v>Variable Overhead Applied</v>
      </c>
      <c r="AO61" s="32" t="str">
        <f t="shared" si="11"/>
        <v>CHA13030</v>
      </c>
      <c r="AP61" s="32" t="b">
        <f t="shared" si="19"/>
        <v>1</v>
      </c>
      <c r="AQ61" s="4" t="s">
        <v>9821</v>
      </c>
      <c r="AR61" s="4">
        <v>3030</v>
      </c>
      <c r="AS61" s="4" t="s">
        <v>10666</v>
      </c>
      <c r="AT61" s="43">
        <v>0</v>
      </c>
      <c r="AU61" s="43">
        <v>0</v>
      </c>
      <c r="AV61" s="4" t="s">
        <v>9398</v>
      </c>
      <c r="AW61" s="47">
        <v>43208.560282326391</v>
      </c>
      <c r="AX61" s="4" t="s">
        <v>9398</v>
      </c>
      <c r="AY61" s="47">
        <v>43238.677706562499</v>
      </c>
    </row>
    <row r="62" spans="1:51" x14ac:dyDescent="0.35">
      <c r="E62" s="22" t="str">
        <f t="shared" si="24"/>
        <v>X</v>
      </c>
      <c r="F62" s="22" t="str">
        <f t="shared" si="24"/>
        <v>X</v>
      </c>
      <c r="G62" s="22" t="str">
        <f t="shared" si="24"/>
        <v/>
      </c>
      <c r="H62" s="22" t="str">
        <f t="shared" si="24"/>
        <v/>
      </c>
      <c r="I62" s="22" t="str">
        <f t="shared" si="24"/>
        <v>X</v>
      </c>
      <c r="J62" s="22" t="str">
        <f t="shared" si="24"/>
        <v>X</v>
      </c>
      <c r="K62" s="4">
        <v>8101</v>
      </c>
      <c r="L62" s="32" t="str">
        <f>VLOOKUP(K62,'ALL-Unit Code 1'!$U:$V,2,0)</f>
        <v>GENERAL MANAGEMENT</v>
      </c>
      <c r="R62" s="32">
        <f t="shared" si="20"/>
        <v>8101</v>
      </c>
      <c r="S62" s="32" t="str">
        <f>VLOOKUP($R62,'ALL-Unit Code 1'!$U:$V,2,0)</f>
        <v>GENERAL MANAGEMENT</v>
      </c>
      <c r="T62" s="43">
        <f t="shared" si="17"/>
        <v>0</v>
      </c>
      <c r="U62" s="43">
        <f t="shared" si="18"/>
        <v>0</v>
      </c>
      <c r="V62" s="4">
        <v>990600</v>
      </c>
      <c r="W62" s="32">
        <f t="shared" si="21"/>
        <v>8101</v>
      </c>
      <c r="Z62" s="32" t="str">
        <f>VLOOKUP($D$3,Sites!$A:$C,2,0)</f>
        <v>AG</v>
      </c>
      <c r="AA62" s="32" t="str">
        <f>VLOOKUP(V62,'ALL-Chart of Accounts'!$E:$F,2,0)</f>
        <v>Labor Applied</v>
      </c>
      <c r="AB62" s="4">
        <v>990820</v>
      </c>
      <c r="AC62" s="32">
        <f t="shared" si="22"/>
        <v>8101</v>
      </c>
      <c r="AF62" s="32" t="str">
        <f>VLOOKUP($D$3,Sites!$A:$C,2,0)</f>
        <v>AG</v>
      </c>
      <c r="AG62" s="32" t="str">
        <f>VLOOKUP(AB62,'ALL-Chart of Accounts'!$E:$F,2,0)</f>
        <v>Overhead Applied</v>
      </c>
      <c r="AH62" s="4">
        <v>990810</v>
      </c>
      <c r="AI62" s="32">
        <f t="shared" si="23"/>
        <v>8101</v>
      </c>
      <c r="AL62" s="32" t="str">
        <f>VLOOKUP($D$3,Sites!$A:$C,2,0)</f>
        <v>AG</v>
      </c>
      <c r="AM62" s="32" t="str">
        <f>VLOOKUP(AH62,'ALL-Chart of Accounts'!$E:$F,2,0)</f>
        <v>Variable Overhead Applied</v>
      </c>
      <c r="AO62" s="32" t="str">
        <f t="shared" si="11"/>
        <v>CHA13031</v>
      </c>
      <c r="AP62" s="32" t="b">
        <f t="shared" si="19"/>
        <v>1</v>
      </c>
      <c r="AQ62" s="4" t="s">
        <v>9821</v>
      </c>
      <c r="AR62" s="4">
        <v>3031</v>
      </c>
      <c r="AS62" s="4" t="s">
        <v>10104</v>
      </c>
      <c r="AT62" s="43">
        <v>0</v>
      </c>
      <c r="AU62" s="43">
        <v>0</v>
      </c>
      <c r="AV62" s="4" t="s">
        <v>9398</v>
      </c>
      <c r="AW62" s="47">
        <v>43238.678034872682</v>
      </c>
      <c r="AX62" s="4" t="s">
        <v>9398</v>
      </c>
      <c r="AY62" s="47">
        <v>43238.678034872682</v>
      </c>
    </row>
    <row r="63" spans="1:51" x14ac:dyDescent="0.35">
      <c r="E63" s="22" t="str">
        <f t="shared" si="24"/>
        <v>X</v>
      </c>
      <c r="F63" s="22" t="str">
        <f t="shared" si="24"/>
        <v>X</v>
      </c>
      <c r="G63" s="22" t="str">
        <f t="shared" si="24"/>
        <v>X</v>
      </c>
      <c r="H63" s="22" t="str">
        <f t="shared" si="24"/>
        <v/>
      </c>
      <c r="I63" s="22" t="str">
        <f t="shared" si="24"/>
        <v>X</v>
      </c>
      <c r="J63" s="22" t="str">
        <f t="shared" si="24"/>
        <v>X</v>
      </c>
      <c r="K63" s="4">
        <v>8102</v>
      </c>
      <c r="L63" s="32" t="str">
        <f>VLOOKUP(K63,'ALL-Unit Code 1'!$U:$V,2,0)</f>
        <v>HUMAN RESOURCES</v>
      </c>
      <c r="R63" s="32">
        <f t="shared" si="20"/>
        <v>8102</v>
      </c>
      <c r="S63" s="32" t="str">
        <f>VLOOKUP($R63,'ALL-Unit Code 1'!$U:$V,2,0)</f>
        <v>HUMAN RESOURCES</v>
      </c>
      <c r="T63" s="43">
        <f t="shared" si="17"/>
        <v>0</v>
      </c>
      <c r="U63" s="43">
        <f t="shared" si="18"/>
        <v>0</v>
      </c>
      <c r="V63" s="4">
        <v>990600</v>
      </c>
      <c r="W63" s="32">
        <f t="shared" si="21"/>
        <v>8102</v>
      </c>
      <c r="Z63" s="32" t="str">
        <f>VLOOKUP($D$3,Sites!$A:$C,2,0)</f>
        <v>AG</v>
      </c>
      <c r="AA63" s="32" t="str">
        <f>VLOOKUP(V63,'ALL-Chart of Accounts'!$E:$F,2,0)</f>
        <v>Labor Applied</v>
      </c>
      <c r="AB63" s="4">
        <v>990820</v>
      </c>
      <c r="AC63" s="32">
        <f t="shared" si="22"/>
        <v>8102</v>
      </c>
      <c r="AF63" s="32" t="str">
        <f>VLOOKUP($D$3,Sites!$A:$C,2,0)</f>
        <v>AG</v>
      </c>
      <c r="AG63" s="32" t="str">
        <f>VLOOKUP(AB63,'ALL-Chart of Accounts'!$E:$F,2,0)</f>
        <v>Overhead Applied</v>
      </c>
      <c r="AH63" s="4">
        <v>990810</v>
      </c>
      <c r="AI63" s="32">
        <f t="shared" si="23"/>
        <v>8102</v>
      </c>
      <c r="AL63" s="32" t="str">
        <f>VLOOKUP($D$3,Sites!$A:$C,2,0)</f>
        <v>AG</v>
      </c>
      <c r="AM63" s="32" t="str">
        <f>VLOOKUP(AH63,'ALL-Chart of Accounts'!$E:$F,2,0)</f>
        <v>Variable Overhead Applied</v>
      </c>
      <c r="AO63" s="32" t="str">
        <f t="shared" si="11"/>
        <v>CHA17010</v>
      </c>
      <c r="AP63" s="32" t="b">
        <f t="shared" si="19"/>
        <v>1</v>
      </c>
      <c r="AQ63" s="4" t="s">
        <v>9821</v>
      </c>
      <c r="AR63" s="4">
        <v>7010</v>
      </c>
      <c r="AS63" s="4" t="s">
        <v>1177</v>
      </c>
      <c r="AT63" s="43">
        <v>0</v>
      </c>
      <c r="AU63" s="43">
        <v>0</v>
      </c>
      <c r="AV63" s="4" t="s">
        <v>9398</v>
      </c>
      <c r="AW63" s="47">
        <v>43208.56028287037</v>
      </c>
      <c r="AX63" s="4" t="s">
        <v>9398</v>
      </c>
      <c r="AY63" s="47">
        <v>43208.56028287037</v>
      </c>
    </row>
    <row r="64" spans="1:51" x14ac:dyDescent="0.35">
      <c r="E64" s="22" t="str">
        <f t="shared" si="24"/>
        <v>X</v>
      </c>
      <c r="F64" s="22" t="str">
        <f t="shared" si="24"/>
        <v>X</v>
      </c>
      <c r="G64" s="22" t="str">
        <f t="shared" si="24"/>
        <v/>
      </c>
      <c r="H64" s="22" t="str">
        <f t="shared" si="24"/>
        <v/>
      </c>
      <c r="I64" s="22" t="str">
        <f t="shared" si="24"/>
        <v>X</v>
      </c>
      <c r="J64" s="22" t="str">
        <f t="shared" si="24"/>
        <v>X</v>
      </c>
      <c r="K64" s="4">
        <v>8103</v>
      </c>
      <c r="L64" s="32" t="str">
        <f>VLOOKUP(K64,'ALL-Unit Code 1'!$U:$V,2,0)</f>
        <v>INFORMATION TECHNOLOGIES</v>
      </c>
      <c r="R64" s="32">
        <f t="shared" si="20"/>
        <v>8103</v>
      </c>
      <c r="S64" s="32" t="str">
        <f>VLOOKUP($R64,'ALL-Unit Code 1'!$U:$V,2,0)</f>
        <v>INFORMATION TECHNOLOGIES</v>
      </c>
      <c r="T64" s="43">
        <f t="shared" si="17"/>
        <v>0</v>
      </c>
      <c r="U64" s="43">
        <f t="shared" si="18"/>
        <v>0</v>
      </c>
      <c r="V64" s="4">
        <v>990600</v>
      </c>
      <c r="W64" s="32">
        <f t="shared" si="21"/>
        <v>8103</v>
      </c>
      <c r="Z64" s="32" t="str">
        <f>VLOOKUP($D$3,Sites!$A:$C,2,0)</f>
        <v>AG</v>
      </c>
      <c r="AA64" s="32" t="str">
        <f>VLOOKUP(V64,'ALL-Chart of Accounts'!$E:$F,2,0)</f>
        <v>Labor Applied</v>
      </c>
      <c r="AB64" s="4">
        <v>990820</v>
      </c>
      <c r="AC64" s="32">
        <f t="shared" si="22"/>
        <v>8103</v>
      </c>
      <c r="AF64" s="32" t="str">
        <f>VLOOKUP($D$3,Sites!$A:$C,2,0)</f>
        <v>AG</v>
      </c>
      <c r="AG64" s="32" t="str">
        <f>VLOOKUP(AB64,'ALL-Chart of Accounts'!$E:$F,2,0)</f>
        <v>Overhead Applied</v>
      </c>
      <c r="AH64" s="4">
        <v>990810</v>
      </c>
      <c r="AI64" s="32">
        <f t="shared" si="23"/>
        <v>8103</v>
      </c>
      <c r="AL64" s="32" t="str">
        <f>VLOOKUP($D$3,Sites!$A:$C,2,0)</f>
        <v>AG</v>
      </c>
      <c r="AM64" s="32" t="str">
        <f>VLOOKUP(AH64,'ALL-Chart of Accounts'!$E:$F,2,0)</f>
        <v>Variable Overhead Applied</v>
      </c>
      <c r="AO64" s="32" t="str">
        <f t="shared" si="11"/>
        <v>CHA17020</v>
      </c>
      <c r="AP64" s="32" t="b">
        <f t="shared" si="19"/>
        <v>1</v>
      </c>
      <c r="AQ64" s="4" t="s">
        <v>9821</v>
      </c>
      <c r="AR64" s="4">
        <v>7020</v>
      </c>
      <c r="AS64" s="4" t="s">
        <v>1178</v>
      </c>
      <c r="AT64" s="43">
        <v>0</v>
      </c>
      <c r="AU64" s="43">
        <v>0</v>
      </c>
      <c r="AV64" s="4" t="s">
        <v>9398</v>
      </c>
      <c r="AW64" s="47">
        <v>43208.56028341435</v>
      </c>
      <c r="AX64" s="4" t="s">
        <v>9398</v>
      </c>
      <c r="AY64" s="47">
        <v>43208.56028341435</v>
      </c>
    </row>
    <row r="65" spans="1:51" x14ac:dyDescent="0.35">
      <c r="E65" s="22" t="str">
        <f t="shared" ref="E65:J74" si="25">IF(ISERROR(VLOOKUP(E$4&amp;$K65,$AO:$AO,1,0)),"","X")</f>
        <v>X</v>
      </c>
      <c r="F65" s="22" t="str">
        <f t="shared" si="25"/>
        <v/>
      </c>
      <c r="G65" s="22" t="str">
        <f t="shared" si="25"/>
        <v>X</v>
      </c>
      <c r="H65" s="22" t="str">
        <f t="shared" si="25"/>
        <v/>
      </c>
      <c r="I65" s="22" t="str">
        <f t="shared" si="25"/>
        <v/>
      </c>
      <c r="J65" s="22" t="str">
        <f t="shared" si="25"/>
        <v>X</v>
      </c>
      <c r="K65" s="4">
        <v>8104</v>
      </c>
      <c r="L65" s="32" t="str">
        <f>VLOOKUP(K65,'ALL-Unit Code 1'!$U:$V,2,0)</f>
        <v>LEGAL</v>
      </c>
      <c r="R65" s="32">
        <f t="shared" si="20"/>
        <v>8104</v>
      </c>
      <c r="S65" s="32" t="str">
        <f>VLOOKUP($R65,'ALL-Unit Code 1'!$U:$V,2,0)</f>
        <v>LEGAL</v>
      </c>
      <c r="T65" s="43">
        <f t="shared" si="17"/>
        <v>0</v>
      </c>
      <c r="U65" s="43">
        <f t="shared" si="18"/>
        <v>0</v>
      </c>
      <c r="V65" s="4">
        <v>990600</v>
      </c>
      <c r="W65" s="32">
        <f t="shared" si="21"/>
        <v>8104</v>
      </c>
      <c r="Z65" s="32" t="str">
        <f>VLOOKUP($D$3,Sites!$A:$C,2,0)</f>
        <v>AG</v>
      </c>
      <c r="AA65" s="32" t="str">
        <f>VLOOKUP(V65,'ALL-Chart of Accounts'!$E:$F,2,0)</f>
        <v>Labor Applied</v>
      </c>
      <c r="AB65" s="4">
        <v>990820</v>
      </c>
      <c r="AC65" s="32">
        <f t="shared" si="22"/>
        <v>8104</v>
      </c>
      <c r="AF65" s="32" t="str">
        <f>VLOOKUP($D$3,Sites!$A:$C,2,0)</f>
        <v>AG</v>
      </c>
      <c r="AG65" s="32" t="str">
        <f>VLOOKUP(AB65,'ALL-Chart of Accounts'!$E:$F,2,0)</f>
        <v>Overhead Applied</v>
      </c>
      <c r="AH65" s="4">
        <v>990810</v>
      </c>
      <c r="AI65" s="32">
        <f t="shared" si="23"/>
        <v>8104</v>
      </c>
      <c r="AL65" s="32" t="str">
        <f>VLOOKUP($D$3,Sites!$A:$C,2,0)</f>
        <v>AG</v>
      </c>
      <c r="AM65" s="32" t="str">
        <f>VLOOKUP(AH65,'ALL-Chart of Accounts'!$E:$F,2,0)</f>
        <v>Variable Overhead Applied</v>
      </c>
      <c r="AO65" s="32" t="str">
        <f t="shared" si="11"/>
        <v>CHA17070</v>
      </c>
      <c r="AP65" s="32" t="b">
        <f t="shared" si="19"/>
        <v>1</v>
      </c>
      <c r="AQ65" s="4" t="s">
        <v>9821</v>
      </c>
      <c r="AR65" s="4">
        <v>7070</v>
      </c>
      <c r="AS65" s="4" t="s">
        <v>1181</v>
      </c>
      <c r="AT65" s="43">
        <v>0</v>
      </c>
      <c r="AU65" s="43">
        <v>0</v>
      </c>
      <c r="AV65" s="4" t="s">
        <v>9398</v>
      </c>
      <c r="AW65" s="47">
        <v>43208.560284525462</v>
      </c>
      <c r="AX65" s="4" t="s">
        <v>9398</v>
      </c>
      <c r="AY65" s="47">
        <v>43208.560284525462</v>
      </c>
    </row>
    <row r="66" spans="1:51" x14ac:dyDescent="0.35">
      <c r="E66" s="22" t="str">
        <f t="shared" si="25"/>
        <v>X</v>
      </c>
      <c r="F66" s="22" t="str">
        <f t="shared" si="25"/>
        <v>X</v>
      </c>
      <c r="G66" s="22" t="str">
        <f t="shared" si="25"/>
        <v/>
      </c>
      <c r="H66" s="22" t="str">
        <f t="shared" si="25"/>
        <v/>
      </c>
      <c r="I66" s="22" t="str">
        <f t="shared" si="25"/>
        <v>X</v>
      </c>
      <c r="J66" s="22" t="str">
        <f t="shared" si="25"/>
        <v>X</v>
      </c>
      <c r="K66" s="4">
        <v>8105</v>
      </c>
      <c r="L66" s="32" t="str">
        <f>VLOOKUP(K66,'ALL-Unit Code 1'!$U:$V,2,0)</f>
        <v>FINANCE</v>
      </c>
      <c r="R66" s="32">
        <f t="shared" si="20"/>
        <v>8105</v>
      </c>
      <c r="S66" s="32" t="str">
        <f>VLOOKUP($R66,'ALL-Unit Code 1'!$U:$V,2,0)</f>
        <v>FINANCE</v>
      </c>
      <c r="T66" s="43">
        <f t="shared" si="17"/>
        <v>0</v>
      </c>
      <c r="U66" s="43">
        <f t="shared" si="18"/>
        <v>0</v>
      </c>
      <c r="V66" s="4">
        <v>990600</v>
      </c>
      <c r="W66" s="32">
        <f t="shared" si="21"/>
        <v>8105</v>
      </c>
      <c r="Z66" s="32" t="str">
        <f>VLOOKUP($D$3,Sites!$A:$C,2,0)</f>
        <v>AG</v>
      </c>
      <c r="AA66" s="32" t="str">
        <f>VLOOKUP(V66,'ALL-Chart of Accounts'!$E:$F,2,0)</f>
        <v>Labor Applied</v>
      </c>
      <c r="AB66" s="4">
        <v>990820</v>
      </c>
      <c r="AC66" s="32">
        <f t="shared" si="22"/>
        <v>8105</v>
      </c>
      <c r="AF66" s="32" t="str">
        <f>VLOOKUP($D$3,Sites!$A:$C,2,0)</f>
        <v>AG</v>
      </c>
      <c r="AG66" s="32" t="str">
        <f>VLOOKUP(AB66,'ALL-Chart of Accounts'!$E:$F,2,0)</f>
        <v>Overhead Applied</v>
      </c>
      <c r="AH66" s="4">
        <v>990810</v>
      </c>
      <c r="AI66" s="32">
        <f t="shared" si="23"/>
        <v>8105</v>
      </c>
      <c r="AL66" s="32" t="str">
        <f>VLOOKUP($D$3,Sites!$A:$C,2,0)</f>
        <v>AG</v>
      </c>
      <c r="AM66" s="32" t="str">
        <f>VLOOKUP(AH66,'ALL-Chart of Accounts'!$E:$F,2,0)</f>
        <v>Variable Overhead Applied</v>
      </c>
      <c r="AO66" s="32" t="str">
        <f t="shared" si="11"/>
        <v>CHA18101</v>
      </c>
      <c r="AP66" s="32" t="b">
        <f t="shared" si="19"/>
        <v>1</v>
      </c>
      <c r="AQ66" s="4" t="s">
        <v>9821</v>
      </c>
      <c r="AR66" s="4">
        <v>8101</v>
      </c>
      <c r="AS66" s="4" t="s">
        <v>1184</v>
      </c>
      <c r="AT66" s="43">
        <v>0</v>
      </c>
      <c r="AU66" s="43">
        <v>0</v>
      </c>
      <c r="AV66" s="4" t="s">
        <v>9398</v>
      </c>
      <c r="AW66" s="47">
        <v>43208.560285069441</v>
      </c>
      <c r="AX66" s="4" t="s">
        <v>9398</v>
      </c>
      <c r="AY66" s="47">
        <v>43208.560285069441</v>
      </c>
    </row>
    <row r="67" spans="1:51" x14ac:dyDescent="0.35">
      <c r="E67" s="22" t="str">
        <f t="shared" si="25"/>
        <v>X</v>
      </c>
      <c r="F67" s="22" t="str">
        <f t="shared" si="25"/>
        <v>X</v>
      </c>
      <c r="G67" s="22" t="str">
        <f t="shared" si="25"/>
        <v/>
      </c>
      <c r="H67" s="22" t="str">
        <f t="shared" si="25"/>
        <v/>
      </c>
      <c r="I67" s="22" t="str">
        <f t="shared" si="25"/>
        <v>X</v>
      </c>
      <c r="J67" s="22" t="str">
        <f t="shared" si="25"/>
        <v>X</v>
      </c>
      <c r="K67" s="4">
        <v>8106</v>
      </c>
      <c r="L67" s="32" t="str">
        <f>VLOOKUP(K67,'ALL-Unit Code 1'!$U:$V,2,0)</f>
        <v>PROJECT MANAGEMENT</v>
      </c>
      <c r="R67" s="32">
        <f t="shared" si="20"/>
        <v>8106</v>
      </c>
      <c r="S67" s="32" t="str">
        <f>VLOOKUP($R67,'ALL-Unit Code 1'!$U:$V,2,0)</f>
        <v>PROJECT MANAGEMENT</v>
      </c>
      <c r="T67" s="43">
        <f t="shared" si="17"/>
        <v>0</v>
      </c>
      <c r="U67" s="43">
        <f t="shared" si="18"/>
        <v>0</v>
      </c>
      <c r="V67" s="4">
        <v>990600</v>
      </c>
      <c r="W67" s="32">
        <f t="shared" si="21"/>
        <v>8106</v>
      </c>
      <c r="Z67" s="32" t="str">
        <f>VLOOKUP($D$3,Sites!$A:$C,2,0)</f>
        <v>AG</v>
      </c>
      <c r="AA67" s="32" t="str">
        <f>VLOOKUP(V67,'ALL-Chart of Accounts'!$E:$F,2,0)</f>
        <v>Labor Applied</v>
      </c>
      <c r="AB67" s="4">
        <v>990820</v>
      </c>
      <c r="AC67" s="32">
        <f t="shared" si="22"/>
        <v>8106</v>
      </c>
      <c r="AF67" s="32" t="str">
        <f>VLOOKUP($D$3,Sites!$A:$C,2,0)</f>
        <v>AG</v>
      </c>
      <c r="AG67" s="32" t="str">
        <f>VLOOKUP(AB67,'ALL-Chart of Accounts'!$E:$F,2,0)</f>
        <v>Overhead Applied</v>
      </c>
      <c r="AH67" s="4">
        <v>990810</v>
      </c>
      <c r="AI67" s="32">
        <f t="shared" si="23"/>
        <v>8106</v>
      </c>
      <c r="AL67" s="32" t="str">
        <f>VLOOKUP($D$3,Sites!$A:$C,2,0)</f>
        <v>AG</v>
      </c>
      <c r="AM67" s="32" t="str">
        <f>VLOOKUP(AH67,'ALL-Chart of Accounts'!$E:$F,2,0)</f>
        <v>Variable Overhead Applied</v>
      </c>
      <c r="AO67" s="32" t="str">
        <f t="shared" si="11"/>
        <v>CHA18102</v>
      </c>
      <c r="AP67" s="32" t="b">
        <f t="shared" si="19"/>
        <v>1</v>
      </c>
      <c r="AQ67" s="4" t="s">
        <v>9821</v>
      </c>
      <c r="AR67" s="4">
        <v>8102</v>
      </c>
      <c r="AS67" s="4" t="s">
        <v>1185</v>
      </c>
      <c r="AT67" s="43">
        <v>0</v>
      </c>
      <c r="AU67" s="43">
        <v>0</v>
      </c>
      <c r="AV67" s="4" t="s">
        <v>9398</v>
      </c>
      <c r="AW67" s="47">
        <v>43208.560285613428</v>
      </c>
      <c r="AX67" s="4" t="s">
        <v>9398</v>
      </c>
      <c r="AY67" s="47">
        <v>43208.560285613428</v>
      </c>
    </row>
    <row r="68" spans="1:51" x14ac:dyDescent="0.35">
      <c r="E68" s="22" t="str">
        <f t="shared" si="25"/>
        <v>X</v>
      </c>
      <c r="F68" s="22" t="str">
        <f t="shared" si="25"/>
        <v/>
      </c>
      <c r="G68" s="22" t="str">
        <f t="shared" si="25"/>
        <v/>
      </c>
      <c r="H68" s="22" t="str">
        <f t="shared" si="25"/>
        <v/>
      </c>
      <c r="I68" s="22" t="str">
        <f t="shared" si="25"/>
        <v/>
      </c>
      <c r="J68" s="22" t="str">
        <f t="shared" si="25"/>
        <v>X</v>
      </c>
      <c r="K68" s="4">
        <v>8107</v>
      </c>
      <c r="L68" s="32" t="str">
        <f>VLOOKUP(K68,'ALL-Unit Code 1'!$U:$V,2,0)</f>
        <v>AFTERMARKET PROJECT MANAGEMENT</v>
      </c>
      <c r="R68" s="32">
        <f t="shared" si="20"/>
        <v>8107</v>
      </c>
      <c r="S68" s="32" t="str">
        <f>VLOOKUP($R68,'ALL-Unit Code 1'!$U:$V,2,0)</f>
        <v>AFTERMARKET PROJECT MANAGEMENT</v>
      </c>
      <c r="T68" s="43">
        <f t="shared" si="17"/>
        <v>0</v>
      </c>
      <c r="U68" s="43">
        <f t="shared" si="18"/>
        <v>0</v>
      </c>
      <c r="V68" s="4">
        <v>990600</v>
      </c>
      <c r="W68" s="32">
        <f t="shared" si="21"/>
        <v>8107</v>
      </c>
      <c r="Z68" s="32" t="str">
        <f>VLOOKUP($D$3,Sites!$A:$C,2,0)</f>
        <v>AG</v>
      </c>
      <c r="AA68" s="32" t="str">
        <f>VLOOKUP(V68,'ALL-Chart of Accounts'!$E:$F,2,0)</f>
        <v>Labor Applied</v>
      </c>
      <c r="AB68" s="4">
        <v>990820</v>
      </c>
      <c r="AC68" s="32">
        <f t="shared" si="22"/>
        <v>8107</v>
      </c>
      <c r="AF68" s="32" t="str">
        <f>VLOOKUP($D$3,Sites!$A:$C,2,0)</f>
        <v>AG</v>
      </c>
      <c r="AG68" s="32" t="str">
        <f>VLOOKUP(AB68,'ALL-Chart of Accounts'!$E:$F,2,0)</f>
        <v>Overhead Applied</v>
      </c>
      <c r="AH68" s="4">
        <v>990810</v>
      </c>
      <c r="AI68" s="32">
        <f t="shared" si="23"/>
        <v>8107</v>
      </c>
      <c r="AL68" s="32" t="str">
        <f>VLOOKUP($D$3,Sites!$A:$C,2,0)</f>
        <v>AG</v>
      </c>
      <c r="AM68" s="32" t="str">
        <f>VLOOKUP(AH68,'ALL-Chart of Accounts'!$E:$F,2,0)</f>
        <v>Variable Overhead Applied</v>
      </c>
      <c r="AO68" s="32" t="str">
        <f t="shared" si="11"/>
        <v>CHA18103</v>
      </c>
      <c r="AP68" s="32" t="b">
        <f t="shared" si="19"/>
        <v>1</v>
      </c>
      <c r="AQ68" s="4" t="s">
        <v>9821</v>
      </c>
      <c r="AR68" s="4">
        <v>8103</v>
      </c>
      <c r="AS68" s="4" t="s">
        <v>3404</v>
      </c>
      <c r="AT68" s="43">
        <v>0</v>
      </c>
      <c r="AU68" s="43">
        <v>0</v>
      </c>
      <c r="AV68" s="4" t="s">
        <v>9398</v>
      </c>
      <c r="AW68" s="47">
        <v>43208.56028622685</v>
      </c>
      <c r="AX68" s="4" t="s">
        <v>9398</v>
      </c>
      <c r="AY68" s="47">
        <v>43208.56028622685</v>
      </c>
    </row>
    <row r="69" spans="1:51" s="46" customFormat="1" x14ac:dyDescent="0.35">
      <c r="A69" s="47"/>
      <c r="B69" s="47"/>
      <c r="C69" s="47"/>
      <c r="E69" s="22" t="str">
        <f t="shared" si="25"/>
        <v/>
      </c>
      <c r="F69" s="22" t="str">
        <f t="shared" si="25"/>
        <v/>
      </c>
      <c r="G69" s="22" t="str">
        <f t="shared" si="25"/>
        <v>X</v>
      </c>
      <c r="H69" s="22" t="str">
        <f t="shared" si="25"/>
        <v/>
      </c>
      <c r="I69" s="22" t="str">
        <f t="shared" si="25"/>
        <v/>
      </c>
      <c r="J69" s="22" t="str">
        <f t="shared" si="25"/>
        <v/>
      </c>
      <c r="K69" s="46">
        <v>8200</v>
      </c>
      <c r="L69" s="32" t="str">
        <f>VLOOKUP(K69,'ALL-Unit Code 1'!$U:$V,2,0)</f>
        <v>EXECUTIVE MANAGEMENT</v>
      </c>
      <c r="R69" s="32">
        <f t="shared" si="20"/>
        <v>8200</v>
      </c>
      <c r="S69" s="32" t="str">
        <f>VLOOKUP($R69,'ALL-Unit Code 1'!$U:$V,2,0)</f>
        <v>EXECUTIVE MANAGEMENT</v>
      </c>
      <c r="T69" s="43">
        <f t="shared" si="17"/>
        <v>0</v>
      </c>
      <c r="U69" s="43">
        <f t="shared" si="18"/>
        <v>0</v>
      </c>
      <c r="V69" s="46">
        <v>990600</v>
      </c>
      <c r="W69" s="32">
        <f t="shared" si="21"/>
        <v>8200</v>
      </c>
      <c r="Z69" s="32" t="str">
        <f>VLOOKUP($D$3,Sites!$A:$C,2,0)</f>
        <v>AG</v>
      </c>
      <c r="AA69" s="32" t="str">
        <f>VLOOKUP(V69,'ALL-Chart of Accounts'!$E:$F,2,0)</f>
        <v>Labor Applied</v>
      </c>
      <c r="AB69" s="46">
        <v>990820</v>
      </c>
      <c r="AC69" s="32">
        <f t="shared" si="22"/>
        <v>8200</v>
      </c>
      <c r="AF69" s="32" t="str">
        <f>VLOOKUP($D$3,Sites!$A:$C,2,0)</f>
        <v>AG</v>
      </c>
      <c r="AG69" s="32" t="str">
        <f>VLOOKUP(AB69,'ALL-Chart of Accounts'!$E:$F,2,0)</f>
        <v>Overhead Applied</v>
      </c>
      <c r="AH69" s="46">
        <v>990810</v>
      </c>
      <c r="AI69" s="32">
        <f t="shared" si="23"/>
        <v>8200</v>
      </c>
      <c r="AL69" s="32" t="str">
        <f>VLOOKUP($D$3,Sites!$A:$C,2,0)</f>
        <v>AG</v>
      </c>
      <c r="AM69" s="32" t="str">
        <f>VLOOKUP(AH69,'ALL-Chart of Accounts'!$E:$F,2,0)</f>
        <v>Variable Overhead Applied</v>
      </c>
      <c r="AO69" s="32" t="str">
        <f t="shared" si="11"/>
        <v>CHA18105</v>
      </c>
      <c r="AP69" s="32" t="b">
        <f t="shared" si="19"/>
        <v>1</v>
      </c>
      <c r="AQ69" s="46" t="s">
        <v>9821</v>
      </c>
      <c r="AR69" s="46">
        <v>8105</v>
      </c>
      <c r="AS69" s="46" t="s">
        <v>1187</v>
      </c>
      <c r="AT69" s="43">
        <v>0</v>
      </c>
      <c r="AU69" s="43">
        <v>0</v>
      </c>
      <c r="AV69" s="46" t="s">
        <v>9398</v>
      </c>
      <c r="AW69" s="47">
        <v>43208.56028672454</v>
      </c>
      <c r="AX69" s="46" t="s">
        <v>9398</v>
      </c>
      <c r="AY69" s="47">
        <v>43208.56028672454</v>
      </c>
    </row>
    <row r="70" spans="1:51" s="46" customFormat="1" x14ac:dyDescent="0.35">
      <c r="A70" s="47"/>
      <c r="B70" s="47"/>
      <c r="C70" s="47"/>
      <c r="E70" s="22" t="str">
        <f t="shared" si="25"/>
        <v/>
      </c>
      <c r="F70" s="22" t="str">
        <f t="shared" si="25"/>
        <v/>
      </c>
      <c r="G70" s="22" t="str">
        <f t="shared" si="25"/>
        <v>X</v>
      </c>
      <c r="H70" s="22" t="str">
        <f t="shared" si="25"/>
        <v/>
      </c>
      <c r="I70" s="22" t="str">
        <f t="shared" si="25"/>
        <v/>
      </c>
      <c r="J70" s="22" t="str">
        <f t="shared" si="25"/>
        <v/>
      </c>
      <c r="K70" s="46">
        <v>8201</v>
      </c>
      <c r="L70" s="32" t="str">
        <f>VLOOKUP(K70,'ALL-Unit Code 1'!$U:$V,2,0)</f>
        <v>BUSINESS DEVELOPMENT</v>
      </c>
      <c r="R70" s="32">
        <f t="shared" si="20"/>
        <v>8201</v>
      </c>
      <c r="S70" s="32" t="str">
        <f>VLOOKUP($R70,'ALL-Unit Code 1'!$U:$V,2,0)</f>
        <v>BUSINESS DEVELOPMENT</v>
      </c>
      <c r="T70" s="43">
        <f t="shared" si="17"/>
        <v>0</v>
      </c>
      <c r="U70" s="43">
        <f t="shared" si="18"/>
        <v>0</v>
      </c>
      <c r="V70" s="46">
        <v>990600</v>
      </c>
      <c r="W70" s="32">
        <f t="shared" si="21"/>
        <v>8201</v>
      </c>
      <c r="Z70" s="32" t="str">
        <f>VLOOKUP($D$3,Sites!$A:$C,2,0)</f>
        <v>AG</v>
      </c>
      <c r="AA70" s="32" t="str">
        <f>VLOOKUP(V70,'ALL-Chart of Accounts'!$E:$F,2,0)</f>
        <v>Labor Applied</v>
      </c>
      <c r="AB70" s="46">
        <v>990820</v>
      </c>
      <c r="AC70" s="32">
        <f t="shared" si="22"/>
        <v>8201</v>
      </c>
      <c r="AF70" s="32" t="str">
        <f>VLOOKUP($D$3,Sites!$A:$C,2,0)</f>
        <v>AG</v>
      </c>
      <c r="AG70" s="32" t="str">
        <f>VLOOKUP(AB70,'ALL-Chart of Accounts'!$E:$F,2,0)</f>
        <v>Overhead Applied</v>
      </c>
      <c r="AH70" s="46">
        <v>990810</v>
      </c>
      <c r="AI70" s="32">
        <f t="shared" si="23"/>
        <v>8201</v>
      </c>
      <c r="AL70" s="32" t="str">
        <f>VLOOKUP($D$3,Sites!$A:$C,2,0)</f>
        <v>AG</v>
      </c>
      <c r="AM70" s="32" t="str">
        <f>VLOOKUP(AH70,'ALL-Chart of Accounts'!$E:$F,2,0)</f>
        <v>Variable Overhead Applied</v>
      </c>
      <c r="AO70" s="32" t="str">
        <f t="shared" si="11"/>
        <v>CHA18106</v>
      </c>
      <c r="AP70" s="32" t="b">
        <f t="shared" si="19"/>
        <v>1</v>
      </c>
      <c r="AQ70" s="46" t="s">
        <v>9821</v>
      </c>
      <c r="AR70" s="46">
        <v>8106</v>
      </c>
      <c r="AS70" s="46" t="s">
        <v>1188</v>
      </c>
      <c r="AT70" s="43">
        <v>0</v>
      </c>
      <c r="AU70" s="43">
        <v>0</v>
      </c>
      <c r="AV70" s="46" t="s">
        <v>9398</v>
      </c>
      <c r="AW70" s="47">
        <v>43208.560287268519</v>
      </c>
      <c r="AX70" s="46" t="s">
        <v>9398</v>
      </c>
      <c r="AY70" s="47">
        <v>43208.560287268519</v>
      </c>
    </row>
    <row r="71" spans="1:51" s="46" customFormat="1" x14ac:dyDescent="0.35">
      <c r="A71" s="47"/>
      <c r="B71" s="47"/>
      <c r="C71" s="47"/>
      <c r="E71" s="22" t="str">
        <f t="shared" si="25"/>
        <v/>
      </c>
      <c r="F71" s="22" t="str">
        <f t="shared" si="25"/>
        <v/>
      </c>
      <c r="G71" s="22" t="str">
        <f t="shared" si="25"/>
        <v>X</v>
      </c>
      <c r="H71" s="22" t="str">
        <f t="shared" si="25"/>
        <v/>
      </c>
      <c r="I71" s="22" t="str">
        <f t="shared" si="25"/>
        <v/>
      </c>
      <c r="J71" s="22" t="str">
        <f t="shared" si="25"/>
        <v/>
      </c>
      <c r="K71" s="46">
        <v>8202</v>
      </c>
      <c r="L71" s="32" t="str">
        <f>VLOOKUP(K71,'ALL-Unit Code 1'!$U:$V,2,0)</f>
        <v>INVESTOR RELATIONS/COMMUNICATIONS</v>
      </c>
      <c r="R71" s="32">
        <f t="shared" si="20"/>
        <v>8202</v>
      </c>
      <c r="S71" s="32" t="str">
        <f>VLOOKUP($R71,'ALL-Unit Code 1'!$U:$V,2,0)</f>
        <v>INVESTOR RELATIONS/COMMUNICATIONS</v>
      </c>
      <c r="T71" s="43">
        <f t="shared" si="17"/>
        <v>0</v>
      </c>
      <c r="U71" s="43">
        <f t="shared" si="18"/>
        <v>0</v>
      </c>
      <c r="V71" s="46">
        <v>990600</v>
      </c>
      <c r="W71" s="32">
        <f t="shared" si="21"/>
        <v>8202</v>
      </c>
      <c r="Z71" s="32" t="str">
        <f>VLOOKUP($D$3,Sites!$A:$C,2,0)</f>
        <v>AG</v>
      </c>
      <c r="AA71" s="32" t="str">
        <f>VLOOKUP(V71,'ALL-Chart of Accounts'!$E:$F,2,0)</f>
        <v>Labor Applied</v>
      </c>
      <c r="AB71" s="46">
        <v>990820</v>
      </c>
      <c r="AC71" s="32">
        <f t="shared" si="22"/>
        <v>8202</v>
      </c>
      <c r="AF71" s="32" t="str">
        <f>VLOOKUP($D$3,Sites!$A:$C,2,0)</f>
        <v>AG</v>
      </c>
      <c r="AG71" s="32" t="str">
        <f>VLOOKUP(AB71,'ALL-Chart of Accounts'!$E:$F,2,0)</f>
        <v>Overhead Applied</v>
      </c>
      <c r="AH71" s="46">
        <v>990810</v>
      </c>
      <c r="AI71" s="32">
        <f t="shared" si="23"/>
        <v>8202</v>
      </c>
      <c r="AL71" s="32" t="str">
        <f>VLOOKUP($D$3,Sites!$A:$C,2,0)</f>
        <v>AG</v>
      </c>
      <c r="AM71" s="32" t="str">
        <f>VLOOKUP(AH71,'ALL-Chart of Accounts'!$E:$F,2,0)</f>
        <v>Variable Overhead Applied</v>
      </c>
      <c r="AO71" s="32" t="str">
        <f t="shared" si="11"/>
        <v>CHA18400</v>
      </c>
      <c r="AP71" s="32" t="b">
        <f t="shared" si="19"/>
        <v>1</v>
      </c>
      <c r="AQ71" s="46" t="s">
        <v>9821</v>
      </c>
      <c r="AR71" s="46">
        <v>8400</v>
      </c>
      <c r="AS71" s="46" t="s">
        <v>3406</v>
      </c>
      <c r="AT71" s="43">
        <v>0</v>
      </c>
      <c r="AU71" s="43">
        <v>0</v>
      </c>
      <c r="AV71" s="46" t="s">
        <v>9398</v>
      </c>
      <c r="AW71" s="47">
        <v>43208.560287812499</v>
      </c>
      <c r="AX71" s="46" t="s">
        <v>9398</v>
      </c>
      <c r="AY71" s="47">
        <v>43208.560287812499</v>
      </c>
    </row>
    <row r="72" spans="1:51" s="46" customFormat="1" x14ac:dyDescent="0.35">
      <c r="A72" s="47"/>
      <c r="B72" s="47"/>
      <c r="C72" s="47"/>
      <c r="E72" s="22" t="str">
        <f t="shared" si="25"/>
        <v/>
      </c>
      <c r="F72" s="22" t="str">
        <f t="shared" si="25"/>
        <v/>
      </c>
      <c r="G72" s="22" t="str">
        <f t="shared" si="25"/>
        <v>X</v>
      </c>
      <c r="H72" s="22" t="str">
        <f t="shared" si="25"/>
        <v/>
      </c>
      <c r="I72" s="22" t="str">
        <f t="shared" si="25"/>
        <v/>
      </c>
      <c r="J72" s="22" t="str">
        <f t="shared" si="25"/>
        <v/>
      </c>
      <c r="K72" s="46">
        <v>8203</v>
      </c>
      <c r="L72" s="32" t="str">
        <f>VLOOKUP(K72,'ALL-Unit Code 1'!$U:$V,2,0)</f>
        <v>CORPORATE ACCOUNTING</v>
      </c>
      <c r="R72" s="32">
        <f t="shared" si="20"/>
        <v>8203</v>
      </c>
      <c r="S72" s="32" t="str">
        <f>VLOOKUP($R72,'ALL-Unit Code 1'!$U:$V,2,0)</f>
        <v>CORPORATE ACCOUNTING</v>
      </c>
      <c r="T72" s="43">
        <f t="shared" si="17"/>
        <v>0</v>
      </c>
      <c r="U72" s="43">
        <f t="shared" si="18"/>
        <v>0</v>
      </c>
      <c r="V72" s="46">
        <v>990600</v>
      </c>
      <c r="W72" s="32">
        <f t="shared" si="21"/>
        <v>8203</v>
      </c>
      <c r="Z72" s="32" t="str">
        <f>VLOOKUP($D$3,Sites!$A:$C,2,0)</f>
        <v>AG</v>
      </c>
      <c r="AA72" s="32" t="str">
        <f>VLOOKUP(V72,'ALL-Chart of Accounts'!$E:$F,2,0)</f>
        <v>Labor Applied</v>
      </c>
      <c r="AB72" s="46">
        <v>990820</v>
      </c>
      <c r="AC72" s="32">
        <f t="shared" si="22"/>
        <v>8203</v>
      </c>
      <c r="AF72" s="32" t="str">
        <f>VLOOKUP($D$3,Sites!$A:$C,2,0)</f>
        <v>AG</v>
      </c>
      <c r="AG72" s="32" t="str">
        <f>VLOOKUP(AB72,'ALL-Chart of Accounts'!$E:$F,2,0)</f>
        <v>Overhead Applied</v>
      </c>
      <c r="AH72" s="46">
        <v>990810</v>
      </c>
      <c r="AI72" s="32">
        <f t="shared" si="23"/>
        <v>8203</v>
      </c>
      <c r="AL72" s="32" t="str">
        <f>VLOOKUP($D$3,Sites!$A:$C,2,0)</f>
        <v>AG</v>
      </c>
      <c r="AM72" s="32" t="str">
        <f>VLOOKUP(AH72,'ALL-Chart of Accounts'!$E:$F,2,0)</f>
        <v>Variable Overhead Applied</v>
      </c>
      <c r="AO72" s="32" t="str">
        <f t="shared" ref="AO72:AO136" si="26">AQ72&amp;AR72</f>
        <v>CORP8102</v>
      </c>
      <c r="AP72" s="32" t="b">
        <f t="shared" si="19"/>
        <v>1</v>
      </c>
      <c r="AQ72" s="46" t="s">
        <v>12</v>
      </c>
      <c r="AR72" s="46">
        <v>8102</v>
      </c>
      <c r="AS72" s="46" t="s">
        <v>1185</v>
      </c>
      <c r="AT72" s="43">
        <v>0</v>
      </c>
      <c r="AU72" s="43">
        <v>0</v>
      </c>
      <c r="AV72" s="46" t="s">
        <v>9398</v>
      </c>
      <c r="AW72" s="47">
        <v>43242.414453969905</v>
      </c>
      <c r="AX72" s="46" t="s">
        <v>9398</v>
      </c>
      <c r="AY72" s="47">
        <v>43242.414453969905</v>
      </c>
    </row>
    <row r="73" spans="1:51" s="46" customFormat="1" x14ac:dyDescent="0.35">
      <c r="A73" s="47"/>
      <c r="B73" s="47"/>
      <c r="C73" s="47"/>
      <c r="E73" s="22" t="str">
        <f t="shared" si="25"/>
        <v/>
      </c>
      <c r="F73" s="22" t="str">
        <f t="shared" si="25"/>
        <v/>
      </c>
      <c r="G73" s="22" t="str">
        <f t="shared" si="25"/>
        <v>X</v>
      </c>
      <c r="H73" s="22" t="str">
        <f t="shared" si="25"/>
        <v/>
      </c>
      <c r="I73" s="22" t="str">
        <f t="shared" si="25"/>
        <v/>
      </c>
      <c r="J73" s="22" t="str">
        <f t="shared" si="25"/>
        <v/>
      </c>
      <c r="K73" s="46">
        <v>8204</v>
      </c>
      <c r="L73" s="32" t="str">
        <f>VLOOKUP(K73,'ALL-Unit Code 1'!$U:$V,2,0)</f>
        <v>FINANCIAL PLANNING &amp; ANALYSIS</v>
      </c>
      <c r="R73" s="32">
        <f t="shared" si="20"/>
        <v>8204</v>
      </c>
      <c r="S73" s="32" t="str">
        <f>VLOOKUP($R73,'ALL-Unit Code 1'!$U:$V,2,0)</f>
        <v>FINANCIAL PLANNING &amp; ANALYSIS</v>
      </c>
      <c r="T73" s="43">
        <f t="shared" si="17"/>
        <v>0</v>
      </c>
      <c r="U73" s="43">
        <f t="shared" si="18"/>
        <v>0</v>
      </c>
      <c r="V73" s="46">
        <v>990600</v>
      </c>
      <c r="W73" s="32">
        <f t="shared" si="21"/>
        <v>8204</v>
      </c>
      <c r="Z73" s="32" t="str">
        <f>VLOOKUP($D$3,Sites!$A:$C,2,0)</f>
        <v>AG</v>
      </c>
      <c r="AA73" s="32" t="str">
        <f>VLOOKUP(V73,'ALL-Chart of Accounts'!$E:$F,2,0)</f>
        <v>Labor Applied</v>
      </c>
      <c r="AB73" s="46">
        <v>990820</v>
      </c>
      <c r="AC73" s="32">
        <f t="shared" si="22"/>
        <v>8204</v>
      </c>
      <c r="AF73" s="32" t="str">
        <f>VLOOKUP($D$3,Sites!$A:$C,2,0)</f>
        <v>AG</v>
      </c>
      <c r="AG73" s="32" t="str">
        <f>VLOOKUP(AB73,'ALL-Chart of Accounts'!$E:$F,2,0)</f>
        <v>Overhead Applied</v>
      </c>
      <c r="AH73" s="46">
        <v>990810</v>
      </c>
      <c r="AI73" s="32">
        <f t="shared" si="23"/>
        <v>8204</v>
      </c>
      <c r="AL73" s="32" t="str">
        <f>VLOOKUP($D$3,Sites!$A:$C,2,0)</f>
        <v>AG</v>
      </c>
      <c r="AM73" s="32" t="str">
        <f>VLOOKUP(AH73,'ALL-Chart of Accounts'!$E:$F,2,0)</f>
        <v>Variable Overhead Applied</v>
      </c>
      <c r="AO73" s="32" t="str">
        <f t="shared" si="26"/>
        <v>CORP8104</v>
      </c>
      <c r="AP73" s="32" t="b">
        <f t="shared" si="19"/>
        <v>1</v>
      </c>
      <c r="AQ73" s="46" t="s">
        <v>12</v>
      </c>
      <c r="AR73" s="46">
        <v>8104</v>
      </c>
      <c r="AS73" s="46" t="s">
        <v>1186</v>
      </c>
      <c r="AT73" s="43">
        <v>0</v>
      </c>
      <c r="AU73" s="43">
        <v>0</v>
      </c>
      <c r="AV73" s="46" t="s">
        <v>9398</v>
      </c>
      <c r="AW73" s="47">
        <v>43242.414454745369</v>
      </c>
      <c r="AX73" s="46" t="s">
        <v>9398</v>
      </c>
      <c r="AY73" s="47">
        <v>43242.414454745369</v>
      </c>
    </row>
    <row r="74" spans="1:51" s="46" customFormat="1" x14ac:dyDescent="0.35">
      <c r="A74" s="47"/>
      <c r="B74" s="47"/>
      <c r="C74" s="47"/>
      <c r="E74" s="22" t="str">
        <f t="shared" si="25"/>
        <v/>
      </c>
      <c r="F74" s="22" t="str">
        <f t="shared" si="25"/>
        <v/>
      </c>
      <c r="G74" s="22" t="str">
        <f t="shared" si="25"/>
        <v>X</v>
      </c>
      <c r="H74" s="22" t="str">
        <f t="shared" si="25"/>
        <v/>
      </c>
      <c r="I74" s="22" t="str">
        <f t="shared" si="25"/>
        <v/>
      </c>
      <c r="J74" s="22" t="str">
        <f t="shared" si="25"/>
        <v/>
      </c>
      <c r="K74" s="46">
        <v>8205</v>
      </c>
      <c r="L74" s="32" t="str">
        <f>VLOOKUP(K74,'ALL-Unit Code 1'!$U:$V,2,0)</f>
        <v>INTERNAL AUDIT</v>
      </c>
      <c r="R74" s="32">
        <f t="shared" si="20"/>
        <v>8205</v>
      </c>
      <c r="S74" s="32" t="str">
        <f>VLOOKUP($R74,'ALL-Unit Code 1'!$U:$V,2,0)</f>
        <v>INTERNAL AUDIT</v>
      </c>
      <c r="T74" s="43">
        <f t="shared" si="17"/>
        <v>0</v>
      </c>
      <c r="U74" s="43">
        <f t="shared" si="18"/>
        <v>0</v>
      </c>
      <c r="V74" s="46">
        <v>990600</v>
      </c>
      <c r="W74" s="32">
        <f t="shared" si="21"/>
        <v>8205</v>
      </c>
      <c r="Z74" s="32" t="str">
        <f>VLOOKUP($D$3,Sites!$A:$C,2,0)</f>
        <v>AG</v>
      </c>
      <c r="AA74" s="32" t="str">
        <f>VLOOKUP(V74,'ALL-Chart of Accounts'!$E:$F,2,0)</f>
        <v>Labor Applied</v>
      </c>
      <c r="AB74" s="46">
        <v>990820</v>
      </c>
      <c r="AC74" s="32">
        <f t="shared" si="22"/>
        <v>8205</v>
      </c>
      <c r="AF74" s="32" t="str">
        <f>VLOOKUP($D$3,Sites!$A:$C,2,0)</f>
        <v>AG</v>
      </c>
      <c r="AG74" s="32" t="str">
        <f>VLOOKUP(AB74,'ALL-Chart of Accounts'!$E:$F,2,0)</f>
        <v>Overhead Applied</v>
      </c>
      <c r="AH74" s="46">
        <v>990810</v>
      </c>
      <c r="AI74" s="32">
        <f t="shared" si="23"/>
        <v>8205</v>
      </c>
      <c r="AL74" s="32" t="str">
        <f>VLOOKUP($D$3,Sites!$A:$C,2,0)</f>
        <v>AG</v>
      </c>
      <c r="AM74" s="32" t="str">
        <f>VLOOKUP(AH74,'ALL-Chart of Accounts'!$E:$F,2,0)</f>
        <v>Variable Overhead Applied</v>
      </c>
      <c r="AO74" s="32" t="str">
        <f t="shared" si="26"/>
        <v>CORP8200</v>
      </c>
      <c r="AP74" s="32" t="b">
        <f t="shared" si="19"/>
        <v>1</v>
      </c>
      <c r="AQ74" s="46" t="s">
        <v>12</v>
      </c>
      <c r="AR74" s="46">
        <v>8200</v>
      </c>
      <c r="AS74" s="46" t="s">
        <v>10516</v>
      </c>
      <c r="AT74" s="43">
        <v>0</v>
      </c>
      <c r="AU74" s="43">
        <v>0</v>
      </c>
      <c r="AV74" s="46" t="s">
        <v>9398</v>
      </c>
      <c r="AW74" s="47">
        <v>43242.414455324077</v>
      </c>
      <c r="AX74" s="46" t="s">
        <v>9398</v>
      </c>
      <c r="AY74" s="47">
        <v>43242.414455324077</v>
      </c>
    </row>
    <row r="75" spans="1:51" s="46" customFormat="1" x14ac:dyDescent="0.35">
      <c r="A75" s="47"/>
      <c r="B75" s="47"/>
      <c r="C75" s="47"/>
      <c r="E75" s="22" t="str">
        <f t="shared" ref="E75:J89" si="27">IF(ISERROR(VLOOKUP(E$4&amp;$K75,$AO:$AO,1,0)),"","X")</f>
        <v/>
      </c>
      <c r="F75" s="22" t="str">
        <f t="shared" si="27"/>
        <v/>
      </c>
      <c r="G75" s="22" t="str">
        <f t="shared" si="27"/>
        <v>X</v>
      </c>
      <c r="H75" s="22" t="str">
        <f t="shared" si="27"/>
        <v/>
      </c>
      <c r="I75" s="22" t="str">
        <f t="shared" si="27"/>
        <v/>
      </c>
      <c r="J75" s="22" t="str">
        <f t="shared" si="27"/>
        <v/>
      </c>
      <c r="K75" s="46">
        <v>8206</v>
      </c>
      <c r="L75" s="32" t="str">
        <f>VLOOKUP(K75,'ALL-Unit Code 1'!$U:$V,2,0)</f>
        <v>TREASURY</v>
      </c>
      <c r="R75" s="32">
        <f t="shared" si="20"/>
        <v>8206</v>
      </c>
      <c r="S75" s="32" t="str">
        <f>VLOOKUP($R75,'ALL-Unit Code 1'!$U:$V,2,0)</f>
        <v>TREASURY</v>
      </c>
      <c r="T75" s="43">
        <f t="shared" si="17"/>
        <v>0</v>
      </c>
      <c r="U75" s="43">
        <f t="shared" si="18"/>
        <v>0</v>
      </c>
      <c r="V75" s="46">
        <v>990600</v>
      </c>
      <c r="W75" s="32">
        <f t="shared" si="21"/>
        <v>8206</v>
      </c>
      <c r="Z75" s="32" t="str">
        <f>VLOOKUP($D$3,Sites!$A:$C,2,0)</f>
        <v>AG</v>
      </c>
      <c r="AA75" s="32" t="str">
        <f>VLOOKUP(V75,'ALL-Chart of Accounts'!$E:$F,2,0)</f>
        <v>Labor Applied</v>
      </c>
      <c r="AB75" s="46">
        <v>990820</v>
      </c>
      <c r="AC75" s="32">
        <f t="shared" si="22"/>
        <v>8206</v>
      </c>
      <c r="AF75" s="32" t="str">
        <f>VLOOKUP($D$3,Sites!$A:$C,2,0)</f>
        <v>AG</v>
      </c>
      <c r="AG75" s="32" t="str">
        <f>VLOOKUP(AB75,'ALL-Chart of Accounts'!$E:$F,2,0)</f>
        <v>Overhead Applied</v>
      </c>
      <c r="AH75" s="46">
        <v>990810</v>
      </c>
      <c r="AI75" s="32">
        <f t="shared" si="23"/>
        <v>8206</v>
      </c>
      <c r="AL75" s="32" t="str">
        <f>VLOOKUP($D$3,Sites!$A:$C,2,0)</f>
        <v>AG</v>
      </c>
      <c r="AM75" s="32" t="str">
        <f>VLOOKUP(AH75,'ALL-Chart of Accounts'!$E:$F,2,0)</f>
        <v>Variable Overhead Applied</v>
      </c>
      <c r="AO75" s="32" t="str">
        <f t="shared" si="26"/>
        <v>CORP8201</v>
      </c>
      <c r="AP75" s="32" t="b">
        <f t="shared" si="19"/>
        <v>1</v>
      </c>
      <c r="AQ75" s="46" t="s">
        <v>12</v>
      </c>
      <c r="AR75" s="46">
        <v>8201</v>
      </c>
      <c r="AS75" s="46" t="s">
        <v>10517</v>
      </c>
      <c r="AT75" s="43">
        <v>0</v>
      </c>
      <c r="AU75" s="43">
        <v>0</v>
      </c>
      <c r="AV75" s="46" t="s">
        <v>9398</v>
      </c>
      <c r="AW75" s="47">
        <v>43242.414455706021</v>
      </c>
      <c r="AX75" s="46" t="s">
        <v>9398</v>
      </c>
      <c r="AY75" s="47">
        <v>43242.414455706021</v>
      </c>
    </row>
    <row r="76" spans="1:51" s="46" customFormat="1" x14ac:dyDescent="0.35">
      <c r="A76" s="47"/>
      <c r="B76" s="47"/>
      <c r="C76" s="47"/>
      <c r="E76" s="22" t="str">
        <f t="shared" si="27"/>
        <v/>
      </c>
      <c r="F76" s="22" t="str">
        <f t="shared" si="27"/>
        <v/>
      </c>
      <c r="G76" s="22" t="str">
        <f t="shared" si="27"/>
        <v>X</v>
      </c>
      <c r="H76" s="22" t="str">
        <f t="shared" si="27"/>
        <v/>
      </c>
      <c r="I76" s="22" t="str">
        <f t="shared" si="27"/>
        <v/>
      </c>
      <c r="J76" s="22" t="str">
        <f t="shared" si="27"/>
        <v/>
      </c>
      <c r="K76" s="46">
        <v>8207</v>
      </c>
      <c r="L76" s="32" t="str">
        <f>VLOOKUP(K76,'ALL-Unit Code 1'!$U:$V,2,0)</f>
        <v>TAX</v>
      </c>
      <c r="R76" s="32">
        <f t="shared" si="20"/>
        <v>8207</v>
      </c>
      <c r="S76" s="32" t="str">
        <f>VLOOKUP($R76,'ALL-Unit Code 1'!$U:$V,2,0)</f>
        <v>TAX</v>
      </c>
      <c r="T76" s="43">
        <f t="shared" si="17"/>
        <v>0</v>
      </c>
      <c r="U76" s="43">
        <f t="shared" si="18"/>
        <v>0</v>
      </c>
      <c r="V76" s="46">
        <v>990600</v>
      </c>
      <c r="W76" s="32">
        <f t="shared" si="21"/>
        <v>8207</v>
      </c>
      <c r="Z76" s="32" t="str">
        <f>VLOOKUP($D$3,Sites!$A:$C,2,0)</f>
        <v>AG</v>
      </c>
      <c r="AA76" s="32" t="str">
        <f>VLOOKUP(V76,'ALL-Chart of Accounts'!$E:$F,2,0)</f>
        <v>Labor Applied</v>
      </c>
      <c r="AB76" s="46">
        <v>990820</v>
      </c>
      <c r="AC76" s="32">
        <f t="shared" si="22"/>
        <v>8207</v>
      </c>
      <c r="AF76" s="32" t="str">
        <f>VLOOKUP($D$3,Sites!$A:$C,2,0)</f>
        <v>AG</v>
      </c>
      <c r="AG76" s="32" t="str">
        <f>VLOOKUP(AB76,'ALL-Chart of Accounts'!$E:$F,2,0)</f>
        <v>Overhead Applied</v>
      </c>
      <c r="AH76" s="46">
        <v>990810</v>
      </c>
      <c r="AI76" s="32">
        <f t="shared" si="23"/>
        <v>8207</v>
      </c>
      <c r="AL76" s="32" t="str">
        <f>VLOOKUP($D$3,Sites!$A:$C,2,0)</f>
        <v>AG</v>
      </c>
      <c r="AM76" s="32" t="str">
        <f>VLOOKUP(AH76,'ALL-Chart of Accounts'!$E:$F,2,0)</f>
        <v>Variable Overhead Applied</v>
      </c>
      <c r="AO76" s="32" t="str">
        <f t="shared" si="26"/>
        <v>CORP8202</v>
      </c>
      <c r="AP76" s="32" t="b">
        <f t="shared" si="19"/>
        <v>1</v>
      </c>
      <c r="AQ76" s="46" t="s">
        <v>12</v>
      </c>
      <c r="AR76" s="46">
        <v>8202</v>
      </c>
      <c r="AS76" s="46" t="s">
        <v>10518</v>
      </c>
      <c r="AT76" s="43">
        <v>0</v>
      </c>
      <c r="AU76" s="43">
        <v>0</v>
      </c>
      <c r="AV76" s="46" t="s">
        <v>9398</v>
      </c>
      <c r="AW76" s="47">
        <v>43242.414456099534</v>
      </c>
      <c r="AX76" s="46" t="s">
        <v>9398</v>
      </c>
      <c r="AY76" s="47">
        <v>43242.414456099534</v>
      </c>
    </row>
    <row r="77" spans="1:51" s="46" customFormat="1" x14ac:dyDescent="0.35">
      <c r="A77" s="47"/>
      <c r="B77" s="47"/>
      <c r="C77" s="47"/>
      <c r="E77" s="22" t="str">
        <f t="shared" si="27"/>
        <v/>
      </c>
      <c r="F77" s="22" t="str">
        <f t="shared" si="27"/>
        <v/>
      </c>
      <c r="G77" s="22" t="str">
        <f t="shared" si="27"/>
        <v>X</v>
      </c>
      <c r="H77" s="22" t="str">
        <f t="shared" si="27"/>
        <v/>
      </c>
      <c r="I77" s="22" t="str">
        <f t="shared" si="27"/>
        <v/>
      </c>
      <c r="J77" s="22" t="str">
        <f t="shared" si="27"/>
        <v/>
      </c>
      <c r="K77" s="46">
        <v>8208</v>
      </c>
      <c r="L77" s="32" t="str">
        <f>VLOOKUP(K77,'ALL-Unit Code 1'!$U:$V,2,0)</f>
        <v>SHARED SERVICES</v>
      </c>
      <c r="R77" s="32">
        <f t="shared" si="20"/>
        <v>8208</v>
      </c>
      <c r="S77" s="32" t="str">
        <f>VLOOKUP($R77,'ALL-Unit Code 1'!$U:$V,2,0)</f>
        <v>SHARED SERVICES</v>
      </c>
      <c r="T77" s="43">
        <f t="shared" si="17"/>
        <v>0</v>
      </c>
      <c r="U77" s="43">
        <f t="shared" si="18"/>
        <v>0</v>
      </c>
      <c r="V77" s="46">
        <v>990600</v>
      </c>
      <c r="W77" s="32">
        <f t="shared" si="21"/>
        <v>8208</v>
      </c>
      <c r="Z77" s="32" t="str">
        <f>VLOOKUP($D$3,Sites!$A:$C,2,0)</f>
        <v>AG</v>
      </c>
      <c r="AA77" s="32" t="str">
        <f>VLOOKUP(V77,'ALL-Chart of Accounts'!$E:$F,2,0)</f>
        <v>Labor Applied</v>
      </c>
      <c r="AB77" s="46">
        <v>990820</v>
      </c>
      <c r="AC77" s="32">
        <f t="shared" si="22"/>
        <v>8208</v>
      </c>
      <c r="AF77" s="32" t="str">
        <f>VLOOKUP($D$3,Sites!$A:$C,2,0)</f>
        <v>AG</v>
      </c>
      <c r="AG77" s="32" t="str">
        <f>VLOOKUP(AB77,'ALL-Chart of Accounts'!$E:$F,2,0)</f>
        <v>Overhead Applied</v>
      </c>
      <c r="AH77" s="46">
        <v>990810</v>
      </c>
      <c r="AI77" s="32">
        <f t="shared" si="23"/>
        <v>8208</v>
      </c>
      <c r="AL77" s="32" t="str">
        <f>VLOOKUP($D$3,Sites!$A:$C,2,0)</f>
        <v>AG</v>
      </c>
      <c r="AM77" s="32" t="str">
        <f>VLOOKUP(AH77,'ALL-Chart of Accounts'!$E:$F,2,0)</f>
        <v>Variable Overhead Applied</v>
      </c>
      <c r="AO77" s="32" t="str">
        <f t="shared" si="26"/>
        <v>CORP8203</v>
      </c>
      <c r="AP77" s="32" t="b">
        <f t="shared" si="19"/>
        <v>1</v>
      </c>
      <c r="AQ77" s="46" t="s">
        <v>12</v>
      </c>
      <c r="AR77" s="46">
        <v>8203</v>
      </c>
      <c r="AS77" s="46" t="s">
        <v>10519</v>
      </c>
      <c r="AT77" s="43">
        <v>0</v>
      </c>
      <c r="AU77" s="43">
        <v>0</v>
      </c>
      <c r="AV77" s="46" t="s">
        <v>9398</v>
      </c>
      <c r="AW77" s="47">
        <v>43242.414456481485</v>
      </c>
      <c r="AX77" s="46" t="s">
        <v>9398</v>
      </c>
      <c r="AY77" s="47">
        <v>43242.414456481485</v>
      </c>
    </row>
    <row r="78" spans="1:51" s="46" customFormat="1" x14ac:dyDescent="0.35">
      <c r="A78" s="47"/>
      <c r="B78" s="47"/>
      <c r="C78" s="47"/>
      <c r="E78" s="22" t="str">
        <f t="shared" si="27"/>
        <v/>
      </c>
      <c r="F78" s="22" t="str">
        <f t="shared" si="27"/>
        <v/>
      </c>
      <c r="G78" s="22" t="str">
        <f t="shared" si="27"/>
        <v>X</v>
      </c>
      <c r="H78" s="22" t="str">
        <f t="shared" si="27"/>
        <v/>
      </c>
      <c r="I78" s="22" t="str">
        <f t="shared" si="27"/>
        <v/>
      </c>
      <c r="J78" s="22" t="str">
        <f t="shared" si="27"/>
        <v/>
      </c>
      <c r="K78" s="46">
        <v>8209</v>
      </c>
      <c r="L78" s="32" t="str">
        <f>VLOOKUP(K78,'ALL-Unit Code 1'!$U:$V,2,0)</f>
        <v>IT ERP APPLICATIONS</v>
      </c>
      <c r="R78" s="32">
        <f t="shared" si="20"/>
        <v>8209</v>
      </c>
      <c r="S78" s="32" t="str">
        <f>VLOOKUP($R78,'ALL-Unit Code 1'!$U:$V,2,0)</f>
        <v>IT ERP APPLICATIONS</v>
      </c>
      <c r="T78" s="43">
        <f t="shared" si="17"/>
        <v>0</v>
      </c>
      <c r="U78" s="43">
        <f t="shared" si="18"/>
        <v>0</v>
      </c>
      <c r="V78" s="46">
        <v>990600</v>
      </c>
      <c r="W78" s="32">
        <f t="shared" si="21"/>
        <v>8209</v>
      </c>
      <c r="Z78" s="32" t="str">
        <f>VLOOKUP($D$3,Sites!$A:$C,2,0)</f>
        <v>AG</v>
      </c>
      <c r="AA78" s="32" t="str">
        <f>VLOOKUP(V78,'ALL-Chart of Accounts'!$E:$F,2,0)</f>
        <v>Labor Applied</v>
      </c>
      <c r="AB78" s="46">
        <v>990820</v>
      </c>
      <c r="AC78" s="32">
        <f t="shared" si="22"/>
        <v>8209</v>
      </c>
      <c r="AF78" s="32" t="str">
        <f>VLOOKUP($D$3,Sites!$A:$C,2,0)</f>
        <v>AG</v>
      </c>
      <c r="AG78" s="32" t="str">
        <f>VLOOKUP(AB78,'ALL-Chart of Accounts'!$E:$F,2,0)</f>
        <v>Overhead Applied</v>
      </c>
      <c r="AH78" s="46">
        <v>990810</v>
      </c>
      <c r="AI78" s="32">
        <f t="shared" si="23"/>
        <v>8209</v>
      </c>
      <c r="AL78" s="32" t="str">
        <f>VLOOKUP($D$3,Sites!$A:$C,2,0)</f>
        <v>AG</v>
      </c>
      <c r="AM78" s="32" t="str">
        <f>VLOOKUP(AH78,'ALL-Chart of Accounts'!$E:$F,2,0)</f>
        <v>Variable Overhead Applied</v>
      </c>
      <c r="AO78" s="32" t="str">
        <f t="shared" si="26"/>
        <v>CORP8204</v>
      </c>
      <c r="AP78" s="32" t="b">
        <f t="shared" si="19"/>
        <v>1</v>
      </c>
      <c r="AQ78" s="46" t="s">
        <v>12</v>
      </c>
      <c r="AR78" s="46">
        <v>8204</v>
      </c>
      <c r="AS78" s="46" t="s">
        <v>10520</v>
      </c>
      <c r="AT78" s="43">
        <v>0</v>
      </c>
      <c r="AU78" s="43">
        <v>0</v>
      </c>
      <c r="AV78" s="46" t="s">
        <v>9398</v>
      </c>
      <c r="AW78" s="47">
        <v>43242.414456909719</v>
      </c>
      <c r="AX78" s="46" t="s">
        <v>9398</v>
      </c>
      <c r="AY78" s="47">
        <v>43242.414456909719</v>
      </c>
    </row>
    <row r="79" spans="1:51" s="46" customFormat="1" x14ac:dyDescent="0.35">
      <c r="A79" s="47"/>
      <c r="B79" s="47"/>
      <c r="C79" s="47"/>
      <c r="E79" s="22" t="str">
        <f t="shared" si="27"/>
        <v/>
      </c>
      <c r="F79" s="22" t="str">
        <f t="shared" si="27"/>
        <v/>
      </c>
      <c r="G79" s="22" t="str">
        <f t="shared" si="27"/>
        <v>X</v>
      </c>
      <c r="H79" s="22" t="str">
        <f t="shared" si="27"/>
        <v/>
      </c>
      <c r="I79" s="22" t="str">
        <f t="shared" si="27"/>
        <v/>
      </c>
      <c r="J79" s="22" t="str">
        <f t="shared" si="27"/>
        <v/>
      </c>
      <c r="K79" s="46">
        <v>8210</v>
      </c>
      <c r="L79" s="32" t="str">
        <f>VLOOKUP(K79,'ALL-Unit Code 1'!$U:$V,2,0)</f>
        <v>IT NON-ERP APPLICATIONS</v>
      </c>
      <c r="R79" s="32">
        <f t="shared" si="20"/>
        <v>8210</v>
      </c>
      <c r="S79" s="32" t="str">
        <f>VLOOKUP($R79,'ALL-Unit Code 1'!$U:$V,2,0)</f>
        <v>IT NON-ERP APPLICATIONS</v>
      </c>
      <c r="T79" s="43">
        <f t="shared" si="17"/>
        <v>0</v>
      </c>
      <c r="U79" s="43">
        <f t="shared" si="18"/>
        <v>0</v>
      </c>
      <c r="V79" s="46">
        <v>990600</v>
      </c>
      <c r="W79" s="32">
        <f t="shared" si="21"/>
        <v>8210</v>
      </c>
      <c r="Z79" s="32" t="str">
        <f>VLOOKUP($D$3,Sites!$A:$C,2,0)</f>
        <v>AG</v>
      </c>
      <c r="AA79" s="32" t="str">
        <f>VLOOKUP(V79,'ALL-Chart of Accounts'!$E:$F,2,0)</f>
        <v>Labor Applied</v>
      </c>
      <c r="AB79" s="46">
        <v>990820</v>
      </c>
      <c r="AC79" s="32">
        <f t="shared" si="22"/>
        <v>8210</v>
      </c>
      <c r="AF79" s="32" t="str">
        <f>VLOOKUP($D$3,Sites!$A:$C,2,0)</f>
        <v>AG</v>
      </c>
      <c r="AG79" s="32" t="str">
        <f>VLOOKUP(AB79,'ALL-Chart of Accounts'!$E:$F,2,0)</f>
        <v>Overhead Applied</v>
      </c>
      <c r="AH79" s="46">
        <v>990810</v>
      </c>
      <c r="AI79" s="32">
        <f t="shared" si="23"/>
        <v>8210</v>
      </c>
      <c r="AL79" s="32" t="str">
        <f>VLOOKUP($D$3,Sites!$A:$C,2,0)</f>
        <v>AG</v>
      </c>
      <c r="AM79" s="32" t="str">
        <f>VLOOKUP(AH79,'ALL-Chart of Accounts'!$E:$F,2,0)</f>
        <v>Variable Overhead Applied</v>
      </c>
      <c r="AO79" s="32" t="str">
        <f t="shared" si="26"/>
        <v>CORP8205</v>
      </c>
      <c r="AP79" s="32" t="b">
        <f t="shared" si="19"/>
        <v>1</v>
      </c>
      <c r="AQ79" s="46" t="s">
        <v>12</v>
      </c>
      <c r="AR79" s="46">
        <v>8205</v>
      </c>
      <c r="AS79" s="46" t="s">
        <v>10521</v>
      </c>
      <c r="AT79" s="43">
        <v>0</v>
      </c>
      <c r="AU79" s="43">
        <v>0</v>
      </c>
      <c r="AV79" s="46" t="s">
        <v>9398</v>
      </c>
      <c r="AW79" s="47">
        <v>43242.41445729167</v>
      </c>
      <c r="AX79" s="46" t="s">
        <v>9398</v>
      </c>
      <c r="AY79" s="47">
        <v>43242.41445729167</v>
      </c>
    </row>
    <row r="80" spans="1:51" s="46" customFormat="1" x14ac:dyDescent="0.35">
      <c r="A80" s="47"/>
      <c r="B80" s="47"/>
      <c r="C80" s="47"/>
      <c r="E80" s="22" t="str">
        <f t="shared" si="27"/>
        <v/>
      </c>
      <c r="F80" s="22" t="str">
        <f t="shared" si="27"/>
        <v/>
      </c>
      <c r="G80" s="22" t="str">
        <f t="shared" si="27"/>
        <v>X</v>
      </c>
      <c r="H80" s="22" t="str">
        <f t="shared" si="27"/>
        <v/>
      </c>
      <c r="I80" s="22" t="str">
        <f t="shared" si="27"/>
        <v/>
      </c>
      <c r="J80" s="22" t="str">
        <f t="shared" si="27"/>
        <v/>
      </c>
      <c r="K80" s="46">
        <v>8211</v>
      </c>
      <c r="L80" s="32" t="str">
        <f>VLOOKUP(K80,'ALL-Unit Code 1'!$U:$V,2,0)</f>
        <v>IT INFRASTRUCTURE</v>
      </c>
      <c r="R80" s="32">
        <f t="shared" si="20"/>
        <v>8211</v>
      </c>
      <c r="S80" s="32" t="str">
        <f>VLOOKUP($R80,'ALL-Unit Code 1'!$U:$V,2,0)</f>
        <v>IT INFRASTRUCTURE</v>
      </c>
      <c r="T80" s="43">
        <f t="shared" si="17"/>
        <v>0</v>
      </c>
      <c r="U80" s="43">
        <f t="shared" si="18"/>
        <v>0</v>
      </c>
      <c r="V80" s="46">
        <v>990600</v>
      </c>
      <c r="W80" s="32">
        <f t="shared" si="21"/>
        <v>8211</v>
      </c>
      <c r="Z80" s="32" t="str">
        <f>VLOOKUP($D$3,Sites!$A:$C,2,0)</f>
        <v>AG</v>
      </c>
      <c r="AA80" s="32" t="str">
        <f>VLOOKUP(V80,'ALL-Chart of Accounts'!$E:$F,2,0)</f>
        <v>Labor Applied</v>
      </c>
      <c r="AB80" s="46">
        <v>990820</v>
      </c>
      <c r="AC80" s="32">
        <f t="shared" si="22"/>
        <v>8211</v>
      </c>
      <c r="AF80" s="32" t="str">
        <f>VLOOKUP($D$3,Sites!$A:$C,2,0)</f>
        <v>AG</v>
      </c>
      <c r="AG80" s="32" t="str">
        <f>VLOOKUP(AB80,'ALL-Chart of Accounts'!$E:$F,2,0)</f>
        <v>Overhead Applied</v>
      </c>
      <c r="AH80" s="46">
        <v>990810</v>
      </c>
      <c r="AI80" s="32">
        <f t="shared" si="23"/>
        <v>8211</v>
      </c>
      <c r="AL80" s="32" t="str">
        <f>VLOOKUP($D$3,Sites!$A:$C,2,0)</f>
        <v>AG</v>
      </c>
      <c r="AM80" s="32" t="str">
        <f>VLOOKUP(AH80,'ALL-Chart of Accounts'!$E:$F,2,0)</f>
        <v>Variable Overhead Applied</v>
      </c>
      <c r="AO80" s="32" t="str">
        <f t="shared" si="26"/>
        <v>CORP8206</v>
      </c>
      <c r="AP80" s="32" t="b">
        <f t="shared" si="19"/>
        <v>1</v>
      </c>
      <c r="AQ80" s="46" t="s">
        <v>12</v>
      </c>
      <c r="AR80" s="46">
        <v>8206</v>
      </c>
      <c r="AS80" s="46" t="s">
        <v>10522</v>
      </c>
      <c r="AT80" s="43">
        <v>0</v>
      </c>
      <c r="AU80" s="43">
        <v>0</v>
      </c>
      <c r="AV80" s="46" t="s">
        <v>9398</v>
      </c>
      <c r="AW80" s="47">
        <v>43242.414457719904</v>
      </c>
      <c r="AX80" s="46" t="s">
        <v>9398</v>
      </c>
      <c r="AY80" s="47">
        <v>43242.414457719904</v>
      </c>
    </row>
    <row r="81" spans="1:51" s="46" customFormat="1" x14ac:dyDescent="0.35">
      <c r="A81" s="47"/>
      <c r="B81" s="47"/>
      <c r="C81" s="47"/>
      <c r="E81" s="22" t="str">
        <f t="shared" si="27"/>
        <v/>
      </c>
      <c r="F81" s="22" t="str">
        <f t="shared" si="27"/>
        <v/>
      </c>
      <c r="G81" s="22" t="str">
        <f t="shared" si="27"/>
        <v>X</v>
      </c>
      <c r="H81" s="22" t="str">
        <f t="shared" si="27"/>
        <v/>
      </c>
      <c r="I81" s="22" t="str">
        <f t="shared" si="27"/>
        <v/>
      </c>
      <c r="J81" s="22" t="str">
        <f t="shared" si="27"/>
        <v/>
      </c>
      <c r="K81" s="46">
        <v>8212</v>
      </c>
      <c r="L81" s="32" t="str">
        <f>VLOOKUP(K81,'ALL-Unit Code 1'!$U:$V,2,0)</f>
        <v>RELENTLESS CONTINUOUS IMPROVEMENT</v>
      </c>
      <c r="R81" s="32">
        <f t="shared" si="20"/>
        <v>8212</v>
      </c>
      <c r="S81" s="32" t="str">
        <f>VLOOKUP($R81,'ALL-Unit Code 1'!$U:$V,2,0)</f>
        <v>RELENTLESS CONTINUOUS IMPROVEMENT</v>
      </c>
      <c r="T81" s="43">
        <f t="shared" si="17"/>
        <v>0</v>
      </c>
      <c r="U81" s="43">
        <f t="shared" si="18"/>
        <v>0</v>
      </c>
      <c r="V81" s="46">
        <v>990600</v>
      </c>
      <c r="W81" s="32">
        <f t="shared" si="21"/>
        <v>8212</v>
      </c>
      <c r="Z81" s="32" t="str">
        <f>VLOOKUP($D$3,Sites!$A:$C,2,0)</f>
        <v>AG</v>
      </c>
      <c r="AA81" s="32" t="str">
        <f>VLOOKUP(V81,'ALL-Chart of Accounts'!$E:$F,2,0)</f>
        <v>Labor Applied</v>
      </c>
      <c r="AB81" s="46">
        <v>990820</v>
      </c>
      <c r="AC81" s="32">
        <f t="shared" si="22"/>
        <v>8212</v>
      </c>
      <c r="AF81" s="32" t="str">
        <f>VLOOKUP($D$3,Sites!$A:$C,2,0)</f>
        <v>AG</v>
      </c>
      <c r="AG81" s="32" t="str">
        <f>VLOOKUP(AB81,'ALL-Chart of Accounts'!$E:$F,2,0)</f>
        <v>Overhead Applied</v>
      </c>
      <c r="AH81" s="46">
        <v>990810</v>
      </c>
      <c r="AI81" s="32">
        <f t="shared" si="23"/>
        <v>8212</v>
      </c>
      <c r="AL81" s="32" t="str">
        <f>VLOOKUP($D$3,Sites!$A:$C,2,0)</f>
        <v>AG</v>
      </c>
      <c r="AM81" s="32" t="str">
        <f>VLOOKUP(AH81,'ALL-Chart of Accounts'!$E:$F,2,0)</f>
        <v>Variable Overhead Applied</v>
      </c>
      <c r="AO81" s="32" t="str">
        <f t="shared" si="26"/>
        <v>CORP8207</v>
      </c>
      <c r="AP81" s="32" t="b">
        <f t="shared" si="19"/>
        <v>1</v>
      </c>
      <c r="AQ81" s="46" t="s">
        <v>12</v>
      </c>
      <c r="AR81" s="46">
        <v>8207</v>
      </c>
      <c r="AS81" s="46" t="s">
        <v>10523</v>
      </c>
      <c r="AT81" s="43">
        <v>0</v>
      </c>
      <c r="AU81" s="43">
        <v>0</v>
      </c>
      <c r="AV81" s="46" t="s">
        <v>9398</v>
      </c>
      <c r="AW81" s="47">
        <v>43242.414458101855</v>
      </c>
      <c r="AX81" s="46" t="s">
        <v>9398</v>
      </c>
      <c r="AY81" s="47">
        <v>43242.414458101855</v>
      </c>
    </row>
    <row r="82" spans="1:51" s="46" customFormat="1" x14ac:dyDescent="0.35">
      <c r="A82" s="47"/>
      <c r="B82" s="47"/>
      <c r="C82" s="47"/>
      <c r="E82" s="22" t="str">
        <f t="shared" si="27"/>
        <v/>
      </c>
      <c r="F82" s="22" t="str">
        <f t="shared" si="27"/>
        <v/>
      </c>
      <c r="G82" s="22" t="str">
        <f t="shared" si="27"/>
        <v>X</v>
      </c>
      <c r="H82" s="22" t="str">
        <f t="shared" si="27"/>
        <v/>
      </c>
      <c r="I82" s="22" t="str">
        <f t="shared" si="27"/>
        <v/>
      </c>
      <c r="J82" s="22" t="str">
        <f t="shared" si="27"/>
        <v/>
      </c>
      <c r="K82" s="46">
        <v>8213</v>
      </c>
      <c r="L82" s="32" t="str">
        <f>VLOOKUP(K82,'ALL-Unit Code 1'!$U:$V,2,0)</f>
        <v>IOPS</v>
      </c>
      <c r="R82" s="32">
        <f t="shared" si="20"/>
        <v>8213</v>
      </c>
      <c r="S82" s="32" t="str">
        <f>VLOOKUP($R82,'ALL-Unit Code 1'!$U:$V,2,0)</f>
        <v>IOPS</v>
      </c>
      <c r="T82" s="43">
        <f t="shared" si="17"/>
        <v>0</v>
      </c>
      <c r="U82" s="43">
        <f t="shared" si="18"/>
        <v>0</v>
      </c>
      <c r="V82" s="46">
        <v>990600</v>
      </c>
      <c r="W82" s="32">
        <f t="shared" si="21"/>
        <v>8213</v>
      </c>
      <c r="Z82" s="32" t="str">
        <f>VLOOKUP($D$3,Sites!$A:$C,2,0)</f>
        <v>AG</v>
      </c>
      <c r="AA82" s="32" t="str">
        <f>VLOOKUP(V82,'ALL-Chart of Accounts'!$E:$F,2,0)</f>
        <v>Labor Applied</v>
      </c>
      <c r="AB82" s="46">
        <v>990820</v>
      </c>
      <c r="AC82" s="32">
        <f t="shared" si="22"/>
        <v>8213</v>
      </c>
      <c r="AF82" s="32" t="str">
        <f>VLOOKUP($D$3,Sites!$A:$C,2,0)</f>
        <v>AG</v>
      </c>
      <c r="AG82" s="32" t="str">
        <f>VLOOKUP(AB82,'ALL-Chart of Accounts'!$E:$F,2,0)</f>
        <v>Overhead Applied</v>
      </c>
      <c r="AH82" s="46">
        <v>990810</v>
      </c>
      <c r="AI82" s="32">
        <f t="shared" si="23"/>
        <v>8213</v>
      </c>
      <c r="AL82" s="32" t="str">
        <f>VLOOKUP($D$3,Sites!$A:$C,2,0)</f>
        <v>AG</v>
      </c>
      <c r="AM82" s="32" t="str">
        <f>VLOOKUP(AH82,'ALL-Chart of Accounts'!$E:$F,2,0)</f>
        <v>Variable Overhead Applied</v>
      </c>
      <c r="AO82" s="32" t="str">
        <f t="shared" si="26"/>
        <v>CORP8208</v>
      </c>
      <c r="AP82" s="32" t="b">
        <f t="shared" si="19"/>
        <v>1</v>
      </c>
      <c r="AQ82" s="46" t="s">
        <v>12</v>
      </c>
      <c r="AR82" s="46">
        <v>8208</v>
      </c>
      <c r="AS82" s="46" t="s">
        <v>10524</v>
      </c>
      <c r="AT82" s="43">
        <v>0</v>
      </c>
      <c r="AU82" s="43">
        <v>0</v>
      </c>
      <c r="AV82" s="46" t="s">
        <v>9398</v>
      </c>
      <c r="AW82" s="47">
        <v>43242.414458449071</v>
      </c>
      <c r="AX82" s="46" t="s">
        <v>9398</v>
      </c>
      <c r="AY82" s="47">
        <v>43242.414458449071</v>
      </c>
    </row>
    <row r="83" spans="1:51" s="46" customFormat="1" x14ac:dyDescent="0.35">
      <c r="A83" s="47"/>
      <c r="B83" s="47"/>
      <c r="C83" s="47"/>
      <c r="E83" s="22" t="str">
        <f t="shared" si="27"/>
        <v/>
      </c>
      <c r="F83" s="22" t="str">
        <f t="shared" si="27"/>
        <v/>
      </c>
      <c r="G83" s="22" t="str">
        <f t="shared" si="27"/>
        <v>X</v>
      </c>
      <c r="H83" s="22" t="str">
        <f t="shared" si="27"/>
        <v>X</v>
      </c>
      <c r="I83" s="22" t="str">
        <f t="shared" si="27"/>
        <v/>
      </c>
      <c r="J83" s="22" t="str">
        <f t="shared" si="27"/>
        <v/>
      </c>
      <c r="K83" s="46">
        <v>8214</v>
      </c>
      <c r="L83" s="32" t="str">
        <f>VLOOKUP(K83,'ALL-Unit Code 1'!$U:$V,2,0)</f>
        <v>OFFICE ADMINISTRATION</v>
      </c>
      <c r="R83" s="32">
        <f t="shared" si="20"/>
        <v>8214</v>
      </c>
      <c r="S83" s="32" t="str">
        <f>VLOOKUP($R83,'ALL-Unit Code 1'!$U:$V,2,0)</f>
        <v>OFFICE ADMINISTRATION</v>
      </c>
      <c r="T83" s="43">
        <f t="shared" si="17"/>
        <v>0</v>
      </c>
      <c r="U83" s="43">
        <f t="shared" si="18"/>
        <v>0</v>
      </c>
      <c r="V83" s="46">
        <v>990600</v>
      </c>
      <c r="W83" s="32">
        <f t="shared" si="21"/>
        <v>8214</v>
      </c>
      <c r="Z83" s="32" t="str">
        <f>VLOOKUP($D$3,Sites!$A:$C,2,0)</f>
        <v>AG</v>
      </c>
      <c r="AA83" s="32" t="str">
        <f>VLOOKUP(V83,'ALL-Chart of Accounts'!$E:$F,2,0)</f>
        <v>Labor Applied</v>
      </c>
      <c r="AB83" s="46">
        <v>990820</v>
      </c>
      <c r="AC83" s="32">
        <f t="shared" si="22"/>
        <v>8214</v>
      </c>
      <c r="AF83" s="32" t="str">
        <f>VLOOKUP($D$3,Sites!$A:$C,2,0)</f>
        <v>AG</v>
      </c>
      <c r="AG83" s="32" t="str">
        <f>VLOOKUP(AB83,'ALL-Chart of Accounts'!$E:$F,2,0)</f>
        <v>Overhead Applied</v>
      </c>
      <c r="AH83" s="46">
        <v>990810</v>
      </c>
      <c r="AI83" s="32">
        <f t="shared" si="23"/>
        <v>8214</v>
      </c>
      <c r="AL83" s="32" t="str">
        <f>VLOOKUP($D$3,Sites!$A:$C,2,0)</f>
        <v>AG</v>
      </c>
      <c r="AM83" s="32" t="str">
        <f>VLOOKUP(AH83,'ALL-Chart of Accounts'!$E:$F,2,0)</f>
        <v>Variable Overhead Applied</v>
      </c>
      <c r="AO83" s="32" t="str">
        <f t="shared" si="26"/>
        <v>CORP8209</v>
      </c>
      <c r="AP83" s="32" t="b">
        <f t="shared" si="19"/>
        <v>1</v>
      </c>
      <c r="AQ83" s="46" t="s">
        <v>12</v>
      </c>
      <c r="AR83" s="46">
        <v>8209</v>
      </c>
      <c r="AS83" s="46" t="s">
        <v>10525</v>
      </c>
      <c r="AT83" s="43">
        <v>0</v>
      </c>
      <c r="AU83" s="43">
        <v>0</v>
      </c>
      <c r="AV83" s="46" t="s">
        <v>9398</v>
      </c>
      <c r="AW83" s="47">
        <v>43242.414458831016</v>
      </c>
      <c r="AX83" s="46" t="s">
        <v>9398</v>
      </c>
      <c r="AY83" s="47">
        <v>43242.414458831016</v>
      </c>
    </row>
    <row r="84" spans="1:51" s="46" customFormat="1" x14ac:dyDescent="0.35">
      <c r="A84" s="47"/>
      <c r="B84" s="47"/>
      <c r="C84" s="47"/>
      <c r="E84" s="22" t="str">
        <f t="shared" si="27"/>
        <v/>
      </c>
      <c r="F84" s="22" t="str">
        <f t="shared" si="27"/>
        <v/>
      </c>
      <c r="G84" s="22" t="str">
        <f t="shared" si="27"/>
        <v>X</v>
      </c>
      <c r="H84" s="22" t="str">
        <f t="shared" si="27"/>
        <v/>
      </c>
      <c r="I84" s="22" t="str">
        <f t="shared" si="27"/>
        <v/>
      </c>
      <c r="J84" s="22" t="str">
        <f t="shared" si="27"/>
        <v/>
      </c>
      <c r="K84" s="46">
        <v>8215</v>
      </c>
      <c r="L84" s="32" t="str">
        <f>VLOOKUP(K84,'ALL-Unit Code 1'!$U:$V,2,0)</f>
        <v>HSE &amp; SECURITY</v>
      </c>
      <c r="R84" s="32">
        <f t="shared" si="20"/>
        <v>8215</v>
      </c>
      <c r="S84" s="32" t="str">
        <f>VLOOKUP($R84,'ALL-Unit Code 1'!$U:$V,2,0)</f>
        <v>HSE &amp; SECURITY</v>
      </c>
      <c r="T84" s="43">
        <f t="shared" si="17"/>
        <v>0</v>
      </c>
      <c r="U84" s="43">
        <f t="shared" si="18"/>
        <v>0</v>
      </c>
      <c r="V84" s="46">
        <v>990600</v>
      </c>
      <c r="W84" s="32">
        <f t="shared" si="21"/>
        <v>8215</v>
      </c>
      <c r="Z84" s="32" t="str">
        <f>VLOOKUP($D$3,Sites!$A:$C,2,0)</f>
        <v>AG</v>
      </c>
      <c r="AA84" s="32" t="str">
        <f>VLOOKUP(V84,'ALL-Chart of Accounts'!$E:$F,2,0)</f>
        <v>Labor Applied</v>
      </c>
      <c r="AB84" s="46">
        <v>990820</v>
      </c>
      <c r="AC84" s="32">
        <f t="shared" si="22"/>
        <v>8215</v>
      </c>
      <c r="AF84" s="32" t="str">
        <f>VLOOKUP($D$3,Sites!$A:$C,2,0)</f>
        <v>AG</v>
      </c>
      <c r="AG84" s="32" t="str">
        <f>VLOOKUP(AB84,'ALL-Chart of Accounts'!$E:$F,2,0)</f>
        <v>Overhead Applied</v>
      </c>
      <c r="AH84" s="46">
        <v>990810</v>
      </c>
      <c r="AI84" s="32">
        <f t="shared" si="23"/>
        <v>8215</v>
      </c>
      <c r="AL84" s="32" t="str">
        <f>VLOOKUP($D$3,Sites!$A:$C,2,0)</f>
        <v>AG</v>
      </c>
      <c r="AM84" s="32" t="str">
        <f>VLOOKUP(AH84,'ALL-Chart of Accounts'!$E:$F,2,0)</f>
        <v>Variable Overhead Applied</v>
      </c>
      <c r="AO84" s="32" t="str">
        <f t="shared" si="26"/>
        <v>CORP8210</v>
      </c>
      <c r="AP84" s="32" t="b">
        <f t="shared" si="19"/>
        <v>1</v>
      </c>
      <c r="AQ84" s="46" t="s">
        <v>12</v>
      </c>
      <c r="AR84" s="46">
        <v>8210</v>
      </c>
      <c r="AS84" s="46" t="s">
        <v>10526</v>
      </c>
      <c r="AT84" s="43">
        <v>0</v>
      </c>
      <c r="AU84" s="43">
        <v>0</v>
      </c>
      <c r="AV84" s="46" t="s">
        <v>9398</v>
      </c>
      <c r="AW84" s="47">
        <v>43242.414459259257</v>
      </c>
      <c r="AX84" s="46" t="s">
        <v>9398</v>
      </c>
      <c r="AY84" s="47">
        <v>43242.414459259257</v>
      </c>
    </row>
    <row r="85" spans="1:51" s="46" customFormat="1" x14ac:dyDescent="0.35">
      <c r="A85" s="47"/>
      <c r="B85" s="47"/>
      <c r="C85" s="47"/>
      <c r="E85" s="22" t="str">
        <f t="shared" si="27"/>
        <v/>
      </c>
      <c r="F85" s="22" t="str">
        <f t="shared" si="27"/>
        <v/>
      </c>
      <c r="G85" s="22" t="str">
        <f t="shared" si="27"/>
        <v>X</v>
      </c>
      <c r="H85" s="22" t="str">
        <f t="shared" si="27"/>
        <v/>
      </c>
      <c r="I85" s="22" t="str">
        <f t="shared" si="27"/>
        <v/>
      </c>
      <c r="J85" s="22" t="str">
        <f t="shared" si="27"/>
        <v/>
      </c>
      <c r="K85" s="46">
        <v>8216</v>
      </c>
      <c r="L85" s="32" t="str">
        <f>VLOOKUP(K85,'ALL-Unit Code 1'!$U:$V,2,0)</f>
        <v>SOURCING</v>
      </c>
      <c r="R85" s="32">
        <f t="shared" si="20"/>
        <v>8216</v>
      </c>
      <c r="S85" s="32" t="str">
        <f>VLOOKUP($R85,'ALL-Unit Code 1'!$U:$V,2,0)</f>
        <v>SOURCING</v>
      </c>
      <c r="T85" s="43">
        <f t="shared" si="17"/>
        <v>0</v>
      </c>
      <c r="U85" s="43">
        <f t="shared" si="18"/>
        <v>0</v>
      </c>
      <c r="V85" s="46">
        <v>990600</v>
      </c>
      <c r="W85" s="32">
        <f t="shared" si="21"/>
        <v>8216</v>
      </c>
      <c r="Z85" s="32" t="str">
        <f>VLOOKUP($D$3,Sites!$A:$C,2,0)</f>
        <v>AG</v>
      </c>
      <c r="AA85" s="32" t="str">
        <f>VLOOKUP(V85,'ALL-Chart of Accounts'!$E:$F,2,0)</f>
        <v>Labor Applied</v>
      </c>
      <c r="AB85" s="46">
        <v>990820</v>
      </c>
      <c r="AC85" s="32">
        <f t="shared" si="22"/>
        <v>8216</v>
      </c>
      <c r="AF85" s="32" t="str">
        <f>VLOOKUP($D$3,Sites!$A:$C,2,0)</f>
        <v>AG</v>
      </c>
      <c r="AG85" s="32" t="str">
        <f>VLOOKUP(AB85,'ALL-Chart of Accounts'!$E:$F,2,0)</f>
        <v>Overhead Applied</v>
      </c>
      <c r="AH85" s="46">
        <v>990810</v>
      </c>
      <c r="AI85" s="32">
        <f t="shared" si="23"/>
        <v>8216</v>
      </c>
      <c r="AL85" s="32" t="str">
        <f>VLOOKUP($D$3,Sites!$A:$C,2,0)</f>
        <v>AG</v>
      </c>
      <c r="AM85" s="32" t="str">
        <f>VLOOKUP(AH85,'ALL-Chart of Accounts'!$E:$F,2,0)</f>
        <v>Variable Overhead Applied</v>
      </c>
      <c r="AO85" s="32" t="str">
        <f>AQ85&amp;AR85</f>
        <v>CORP8211</v>
      </c>
      <c r="AP85" s="32" t="b">
        <f t="shared" si="19"/>
        <v>1</v>
      </c>
      <c r="AQ85" s="46" t="s">
        <v>12</v>
      </c>
      <c r="AR85" s="46">
        <v>8211</v>
      </c>
      <c r="AS85" s="46" t="s">
        <v>10527</v>
      </c>
      <c r="AT85" s="43">
        <v>0</v>
      </c>
      <c r="AU85" s="43">
        <v>0</v>
      </c>
      <c r="AV85" s="46" t="s">
        <v>9398</v>
      </c>
      <c r="AW85" s="47">
        <v>43242.41445960648</v>
      </c>
      <c r="AX85" s="46" t="s">
        <v>9398</v>
      </c>
      <c r="AY85" s="47">
        <v>43242.41445960648</v>
      </c>
    </row>
    <row r="86" spans="1:51" s="46" customFormat="1" x14ac:dyDescent="0.35">
      <c r="A86" s="47">
        <v>43402</v>
      </c>
      <c r="B86" s="47"/>
      <c r="C86" s="47"/>
      <c r="D86" s="46" t="s">
        <v>11460</v>
      </c>
      <c r="E86" s="22" t="str">
        <f t="shared" si="27"/>
        <v/>
      </c>
      <c r="F86" s="22" t="str">
        <f t="shared" si="27"/>
        <v/>
      </c>
      <c r="G86" s="22" t="str">
        <f t="shared" si="27"/>
        <v/>
      </c>
      <c r="H86" s="22" t="str">
        <f t="shared" si="27"/>
        <v/>
      </c>
      <c r="I86" s="22" t="str">
        <f t="shared" si="27"/>
        <v/>
      </c>
      <c r="J86" s="22" t="str">
        <f t="shared" si="27"/>
        <v/>
      </c>
      <c r="K86" s="46">
        <v>8217</v>
      </c>
      <c r="L86" s="32" t="str">
        <f>VLOOKUP(K86,'ALL-Unit Code 1'!$U:$V,2,0)</f>
        <v>INDIRECT TAX</v>
      </c>
      <c r="R86" s="32">
        <f t="shared" si="20"/>
        <v>8217</v>
      </c>
      <c r="S86" s="32" t="str">
        <f>VLOOKUP($R86,'ALL-Unit Code 1'!$U:$V,2,0)</f>
        <v>INDIRECT TAX</v>
      </c>
      <c r="T86" s="43">
        <f t="shared" si="17"/>
        <v>0</v>
      </c>
      <c r="U86" s="43">
        <f t="shared" si="18"/>
        <v>0</v>
      </c>
      <c r="V86" s="46">
        <v>990600</v>
      </c>
      <c r="W86" s="32">
        <f t="shared" si="21"/>
        <v>8217</v>
      </c>
      <c r="Z86" s="32" t="str">
        <f>VLOOKUP($D$3,Sites!$A:$C,2,0)</f>
        <v>AG</v>
      </c>
      <c r="AA86" s="32" t="str">
        <f>VLOOKUP(V86,'ALL-Chart of Accounts'!$E:$F,2,0)</f>
        <v>Labor Applied</v>
      </c>
      <c r="AB86" s="46">
        <v>990820</v>
      </c>
      <c r="AC86" s="32">
        <f t="shared" si="22"/>
        <v>8217</v>
      </c>
      <c r="AF86" s="32" t="str">
        <f>VLOOKUP($D$3,Sites!$A:$C,2,0)</f>
        <v>AG</v>
      </c>
      <c r="AG86" s="32" t="str">
        <f>VLOOKUP(AB86,'ALL-Chart of Accounts'!$E:$F,2,0)</f>
        <v>Overhead Applied</v>
      </c>
      <c r="AH86" s="46">
        <v>990810</v>
      </c>
      <c r="AI86" s="32">
        <f t="shared" si="23"/>
        <v>8217</v>
      </c>
      <c r="AL86" s="32" t="str">
        <f>VLOOKUP($D$3,Sites!$A:$C,2,0)</f>
        <v>AG</v>
      </c>
      <c r="AM86" s="32" t="str">
        <f>VLOOKUP(AH86,'ALL-Chart of Accounts'!$E:$F,2,0)</f>
        <v>Variable Overhead Applied</v>
      </c>
      <c r="AO86" s="32" t="str">
        <f t="shared" si="26"/>
        <v>CORP8211</v>
      </c>
      <c r="AP86" s="32" t="b">
        <f t="shared" si="19"/>
        <v>1</v>
      </c>
      <c r="AQ86" s="46" t="s">
        <v>12</v>
      </c>
      <c r="AR86" s="46">
        <v>8211</v>
      </c>
      <c r="AS86" s="46" t="s">
        <v>10527</v>
      </c>
      <c r="AT86" s="43">
        <v>0</v>
      </c>
      <c r="AU86" s="43">
        <v>0</v>
      </c>
      <c r="AV86" s="46" t="s">
        <v>9398</v>
      </c>
      <c r="AW86" s="47">
        <v>43242.41445960648</v>
      </c>
      <c r="AX86" s="46" t="s">
        <v>9398</v>
      </c>
      <c r="AY86" s="47">
        <v>43242.41445960648</v>
      </c>
    </row>
    <row r="87" spans="1:51" s="46" customFormat="1" x14ac:dyDescent="0.35">
      <c r="A87" s="47"/>
      <c r="B87" s="47"/>
      <c r="C87" s="47"/>
      <c r="E87" s="22" t="str">
        <f t="shared" si="27"/>
        <v>X</v>
      </c>
      <c r="F87" s="22" t="str">
        <f t="shared" si="27"/>
        <v>X</v>
      </c>
      <c r="G87" s="22" t="str">
        <f t="shared" si="27"/>
        <v/>
      </c>
      <c r="H87" s="22" t="str">
        <f t="shared" si="27"/>
        <v/>
      </c>
      <c r="I87" s="22" t="str">
        <f t="shared" si="27"/>
        <v>X</v>
      </c>
      <c r="J87" s="22" t="str">
        <f t="shared" si="27"/>
        <v>X</v>
      </c>
      <c r="K87" s="46">
        <v>8400</v>
      </c>
      <c r="L87" s="32" t="str">
        <f>VLOOKUP(K87,'ALL-Unit Code 1'!$U:$V,2,0)</f>
        <v>RESEARCH &amp; DEVELOPMENT</v>
      </c>
      <c r="R87" s="32">
        <f t="shared" si="20"/>
        <v>8400</v>
      </c>
      <c r="S87" s="32" t="str">
        <f>VLOOKUP($R87,'ALL-Unit Code 1'!$U:$V,2,0)</f>
        <v>RESEARCH &amp; DEVELOPMENT</v>
      </c>
      <c r="T87" s="43">
        <f t="shared" si="17"/>
        <v>0</v>
      </c>
      <c r="U87" s="43">
        <f t="shared" si="18"/>
        <v>0</v>
      </c>
      <c r="V87" s="46">
        <v>990600</v>
      </c>
      <c r="W87" s="32">
        <f t="shared" si="21"/>
        <v>8400</v>
      </c>
      <c r="Z87" s="32" t="str">
        <f>VLOOKUP($D$3,Sites!$A:$C,2,0)</f>
        <v>AG</v>
      </c>
      <c r="AA87" s="32" t="str">
        <f>VLOOKUP(V87,'ALL-Chart of Accounts'!$E:$F,2,0)</f>
        <v>Labor Applied</v>
      </c>
      <c r="AB87" s="46">
        <v>990820</v>
      </c>
      <c r="AC87" s="32">
        <f t="shared" si="22"/>
        <v>8400</v>
      </c>
      <c r="AF87" s="32" t="str">
        <f>VLOOKUP($D$3,Sites!$A:$C,2,0)</f>
        <v>AG</v>
      </c>
      <c r="AG87" s="32" t="str">
        <f>VLOOKUP(AB87,'ALL-Chart of Accounts'!$E:$F,2,0)</f>
        <v>Overhead Applied</v>
      </c>
      <c r="AH87" s="46">
        <v>990810</v>
      </c>
      <c r="AI87" s="32">
        <f t="shared" si="23"/>
        <v>8400</v>
      </c>
      <c r="AL87" s="32" t="str">
        <f>VLOOKUP($D$3,Sites!$A:$C,2,0)</f>
        <v>AG</v>
      </c>
      <c r="AM87" s="32" t="str">
        <f>VLOOKUP(AH87,'ALL-Chart of Accounts'!$E:$F,2,0)</f>
        <v>Variable Overhead Applied</v>
      </c>
      <c r="AO87" s="32" t="str">
        <f t="shared" si="26"/>
        <v>CORP8212</v>
      </c>
      <c r="AP87" s="32" t="b">
        <f t="shared" si="19"/>
        <v>1</v>
      </c>
      <c r="AQ87" s="46" t="s">
        <v>12</v>
      </c>
      <c r="AR87" s="46">
        <v>8212</v>
      </c>
      <c r="AS87" s="46" t="s">
        <v>10528</v>
      </c>
      <c r="AT87" s="43">
        <v>0</v>
      </c>
      <c r="AU87" s="43">
        <v>0</v>
      </c>
      <c r="AV87" s="46" t="s">
        <v>9398</v>
      </c>
      <c r="AW87" s="47">
        <v>43242.414459988424</v>
      </c>
      <c r="AX87" s="46" t="s">
        <v>9398</v>
      </c>
      <c r="AY87" s="47">
        <v>43242.414459988424</v>
      </c>
    </row>
    <row r="88" spans="1:51" s="46" customFormat="1" x14ac:dyDescent="0.35">
      <c r="A88" s="47"/>
      <c r="B88" s="47"/>
      <c r="C88" s="47"/>
      <c r="E88" s="22" t="str">
        <f t="shared" si="27"/>
        <v/>
      </c>
      <c r="F88" s="22" t="str">
        <f t="shared" si="27"/>
        <v/>
      </c>
      <c r="G88" s="22" t="str">
        <f t="shared" si="27"/>
        <v/>
      </c>
      <c r="H88" s="22" t="str">
        <f t="shared" si="27"/>
        <v/>
      </c>
      <c r="I88" s="22" t="str">
        <f t="shared" si="27"/>
        <v/>
      </c>
      <c r="J88" s="22" t="str">
        <f t="shared" si="27"/>
        <v/>
      </c>
      <c r="K88" s="46">
        <v>8401</v>
      </c>
      <c r="L88" s="32" t="str">
        <f>VLOOKUP(K88,'ALL-Unit Code 1'!$U:$V,2,0)</f>
        <v>RESEARCH &amp; DEVELOPMENT ALLOCATIONS</v>
      </c>
      <c r="R88" s="32">
        <f t="shared" si="20"/>
        <v>8401</v>
      </c>
      <c r="S88" s="32" t="str">
        <f>VLOOKUP($R88,'ALL-Unit Code 1'!$U:$V,2,0)</f>
        <v>RESEARCH &amp; DEVELOPMENT ALLOCATIONS</v>
      </c>
      <c r="T88" s="43">
        <f t="shared" si="17"/>
        <v>0</v>
      </c>
      <c r="U88" s="43">
        <f t="shared" si="18"/>
        <v>0</v>
      </c>
      <c r="V88" s="46">
        <v>990600</v>
      </c>
      <c r="W88" s="32">
        <f t="shared" si="21"/>
        <v>8401</v>
      </c>
      <c r="Z88" s="32" t="str">
        <f>VLOOKUP($D$3,Sites!$A:$C,2,0)</f>
        <v>AG</v>
      </c>
      <c r="AA88" s="32" t="str">
        <f>VLOOKUP(V88,'ALL-Chart of Accounts'!$E:$F,2,0)</f>
        <v>Labor Applied</v>
      </c>
      <c r="AB88" s="46">
        <v>990820</v>
      </c>
      <c r="AC88" s="32">
        <f t="shared" si="22"/>
        <v>8401</v>
      </c>
      <c r="AF88" s="32" t="str">
        <f>VLOOKUP($D$3,Sites!$A:$C,2,0)</f>
        <v>AG</v>
      </c>
      <c r="AG88" s="32" t="str">
        <f>VLOOKUP(AB88,'ALL-Chart of Accounts'!$E:$F,2,0)</f>
        <v>Overhead Applied</v>
      </c>
      <c r="AH88" s="46">
        <v>990810</v>
      </c>
      <c r="AI88" s="32">
        <f t="shared" si="23"/>
        <v>8401</v>
      </c>
      <c r="AL88" s="32" t="str">
        <f>VLOOKUP($D$3,Sites!$A:$C,2,0)</f>
        <v>AG</v>
      </c>
      <c r="AM88" s="32" t="str">
        <f>VLOOKUP(AH88,'ALL-Chart of Accounts'!$E:$F,2,0)</f>
        <v>Variable Overhead Applied</v>
      </c>
      <c r="AO88" s="32" t="str">
        <f t="shared" si="26"/>
        <v>CORP8213</v>
      </c>
      <c r="AP88" s="32" t="b">
        <f t="shared" si="19"/>
        <v>1</v>
      </c>
      <c r="AQ88" s="46" t="s">
        <v>12</v>
      </c>
      <c r="AR88" s="46">
        <v>8213</v>
      </c>
      <c r="AS88" s="46" t="s">
        <v>10541</v>
      </c>
      <c r="AT88" s="43">
        <v>0</v>
      </c>
      <c r="AU88" s="43">
        <v>0</v>
      </c>
      <c r="AV88" s="46" t="s">
        <v>9398</v>
      </c>
      <c r="AW88" s="47">
        <v>43242.414460416665</v>
      </c>
      <c r="AX88" s="46" t="s">
        <v>9398</v>
      </c>
      <c r="AY88" s="47">
        <v>43242.414460416665</v>
      </c>
    </row>
    <row r="89" spans="1:51" x14ac:dyDescent="0.35">
      <c r="E89" s="22" t="str">
        <f t="shared" si="27"/>
        <v/>
      </c>
      <c r="F89" s="22" t="str">
        <f t="shared" si="27"/>
        <v/>
      </c>
      <c r="G89" s="22" t="str">
        <f t="shared" si="27"/>
        <v/>
      </c>
      <c r="H89" s="22" t="str">
        <f t="shared" si="27"/>
        <v/>
      </c>
      <c r="I89" s="22" t="str">
        <f t="shared" si="27"/>
        <v>X</v>
      </c>
      <c r="J89" s="22" t="str">
        <f t="shared" si="27"/>
        <v/>
      </c>
      <c r="K89" s="4">
        <v>8402</v>
      </c>
      <c r="L89" s="32" t="str">
        <f>VLOOKUP(K89,'ALL-Unit Code 1'!$U:$V,2,0)</f>
        <v>RESEARCH &amp; DEVELOPMENT - XVISION</v>
      </c>
      <c r="R89" s="32">
        <f t="shared" si="20"/>
        <v>8402</v>
      </c>
      <c r="S89" s="32" t="str">
        <f>VLOOKUP($R89,'ALL-Unit Code 1'!$U:$V,2,0)</f>
        <v>RESEARCH &amp; DEVELOPMENT - XVISION</v>
      </c>
      <c r="T89" s="43">
        <f t="shared" si="17"/>
        <v>0</v>
      </c>
      <c r="U89" s="43">
        <f t="shared" si="18"/>
        <v>0</v>
      </c>
      <c r="V89" s="4">
        <v>990600</v>
      </c>
      <c r="W89" s="32">
        <f t="shared" si="21"/>
        <v>8402</v>
      </c>
      <c r="Z89" s="32" t="str">
        <f>VLOOKUP($D$3,Sites!$A:$C,2,0)</f>
        <v>AG</v>
      </c>
      <c r="AA89" s="32" t="str">
        <f>VLOOKUP(V89,'ALL-Chart of Accounts'!$E:$F,2,0)</f>
        <v>Labor Applied</v>
      </c>
      <c r="AB89" s="4">
        <v>990820</v>
      </c>
      <c r="AC89" s="32">
        <f t="shared" si="22"/>
        <v>8402</v>
      </c>
      <c r="AF89" s="32" t="str">
        <f>VLOOKUP($D$3,Sites!$A:$C,2,0)</f>
        <v>AG</v>
      </c>
      <c r="AG89" s="32" t="str">
        <f>VLOOKUP(AB89,'ALL-Chart of Accounts'!$E:$F,2,0)</f>
        <v>Overhead Applied</v>
      </c>
      <c r="AH89" s="4">
        <v>990810</v>
      </c>
      <c r="AI89" s="32">
        <f t="shared" si="23"/>
        <v>8402</v>
      </c>
      <c r="AL89" s="32" t="str">
        <f>VLOOKUP($D$3,Sites!$A:$C,2,0)</f>
        <v>AG</v>
      </c>
      <c r="AM89" s="32" t="str">
        <f>VLOOKUP(AH89,'ALL-Chart of Accounts'!$E:$F,2,0)</f>
        <v>Variable Overhead Applied</v>
      </c>
      <c r="AO89" s="32" t="str">
        <f t="shared" si="26"/>
        <v>CORP8214</v>
      </c>
      <c r="AP89" s="32" t="b">
        <f t="shared" si="19"/>
        <v>1</v>
      </c>
      <c r="AQ89" s="4" t="s">
        <v>12</v>
      </c>
      <c r="AR89" s="4">
        <v>8214</v>
      </c>
      <c r="AS89" s="4" t="s">
        <v>10529</v>
      </c>
      <c r="AT89" s="43">
        <v>0</v>
      </c>
      <c r="AU89" s="43">
        <v>0</v>
      </c>
      <c r="AV89" s="4" t="s">
        <v>9398</v>
      </c>
      <c r="AW89" s="47">
        <v>43242.414460844906</v>
      </c>
      <c r="AX89" s="4" t="s">
        <v>9398</v>
      </c>
      <c r="AY89" s="47">
        <v>43242.414460844906</v>
      </c>
    </row>
    <row r="90" spans="1:51" x14ac:dyDescent="0.35">
      <c r="AO90" s="32" t="str">
        <f t="shared" si="26"/>
        <v>CORP8215</v>
      </c>
      <c r="AP90" s="32" t="b">
        <f t="shared" si="19"/>
        <v>1</v>
      </c>
      <c r="AQ90" s="4" t="s">
        <v>12</v>
      </c>
      <c r="AR90" s="4">
        <v>8215</v>
      </c>
      <c r="AS90" s="4" t="s">
        <v>10530</v>
      </c>
      <c r="AT90" s="43">
        <v>0</v>
      </c>
      <c r="AU90" s="43">
        <v>0</v>
      </c>
      <c r="AV90" s="4" t="s">
        <v>9398</v>
      </c>
      <c r="AW90" s="47">
        <v>43242.41446122685</v>
      </c>
      <c r="AX90" s="4" t="s">
        <v>9398</v>
      </c>
      <c r="AY90" s="47">
        <v>43242.41446122685</v>
      </c>
    </row>
    <row r="91" spans="1:51" x14ac:dyDescent="0.35">
      <c r="AO91" s="32" t="str">
        <f t="shared" si="26"/>
        <v>CORP8216</v>
      </c>
      <c r="AP91" s="32" t="b">
        <f t="shared" si="19"/>
        <v>1</v>
      </c>
      <c r="AQ91" s="4" t="s">
        <v>12</v>
      </c>
      <c r="AR91" s="4">
        <v>8216</v>
      </c>
      <c r="AS91" s="4" t="s">
        <v>10531</v>
      </c>
      <c r="AT91" s="43">
        <v>0</v>
      </c>
      <c r="AU91" s="43">
        <v>0</v>
      </c>
      <c r="AV91" s="4" t="s">
        <v>9398</v>
      </c>
      <c r="AW91" s="47">
        <v>43242.414461608794</v>
      </c>
      <c r="AX91" s="4" t="s">
        <v>9398</v>
      </c>
      <c r="AY91" s="47">
        <v>43242.414461608794</v>
      </c>
    </row>
    <row r="92" spans="1:51" x14ac:dyDescent="0.35">
      <c r="AO92" s="32" t="str">
        <f t="shared" si="26"/>
        <v>FHQ18214</v>
      </c>
      <c r="AP92" s="32" t="b">
        <f t="shared" si="19"/>
        <v>1</v>
      </c>
      <c r="AQ92" s="4" t="s">
        <v>13</v>
      </c>
      <c r="AR92" s="4">
        <v>8214</v>
      </c>
      <c r="AS92" s="4" t="s">
        <v>10529</v>
      </c>
      <c r="AT92" s="43">
        <v>0</v>
      </c>
      <c r="AU92" s="43">
        <v>0</v>
      </c>
      <c r="AV92" s="4" t="s">
        <v>9398</v>
      </c>
      <c r="AW92" s="47">
        <v>43300.369682141201</v>
      </c>
      <c r="AX92" s="4" t="s">
        <v>9398</v>
      </c>
      <c r="AY92" s="47">
        <v>43300.369682141201</v>
      </c>
    </row>
    <row r="93" spans="1:51" x14ac:dyDescent="0.35">
      <c r="AO93" s="32" t="str">
        <f t="shared" si="26"/>
        <v>KIN11005</v>
      </c>
      <c r="AP93" s="32" t="b">
        <f t="shared" si="19"/>
        <v>1</v>
      </c>
      <c r="AQ93" s="4" t="s">
        <v>14</v>
      </c>
      <c r="AR93" s="4">
        <v>1005</v>
      </c>
      <c r="AS93" s="4" t="s">
        <v>3383</v>
      </c>
      <c r="AT93" s="43">
        <v>0</v>
      </c>
      <c r="AU93" s="43">
        <v>11.3</v>
      </c>
      <c r="AV93" s="4" t="s">
        <v>11113</v>
      </c>
      <c r="AW93" s="47">
        <v>42944.364837650464</v>
      </c>
      <c r="AX93" s="4" t="s">
        <v>9398</v>
      </c>
      <c r="AY93" s="47">
        <v>43161.752614155092</v>
      </c>
    </row>
    <row r="94" spans="1:51" x14ac:dyDescent="0.35">
      <c r="AO94" s="32" t="str">
        <f t="shared" si="26"/>
        <v>KIN11010</v>
      </c>
      <c r="AP94" s="32" t="b">
        <f t="shared" si="19"/>
        <v>1</v>
      </c>
      <c r="AQ94" s="4" t="s">
        <v>14</v>
      </c>
      <c r="AR94" s="4">
        <v>1010</v>
      </c>
      <c r="AS94" s="4" t="s">
        <v>1166</v>
      </c>
      <c r="AT94" s="43">
        <v>0</v>
      </c>
      <c r="AU94" s="43">
        <v>23.5</v>
      </c>
      <c r="AV94" s="4" t="s">
        <v>11113</v>
      </c>
      <c r="AW94" s="47">
        <v>42944.364839270835</v>
      </c>
      <c r="AX94" s="4" t="s">
        <v>9398</v>
      </c>
      <c r="AY94" s="47">
        <v>43161.75263865741</v>
      </c>
    </row>
    <row r="95" spans="1:51" x14ac:dyDescent="0.35">
      <c r="AO95" s="32" t="str">
        <f t="shared" si="26"/>
        <v>KIN11020</v>
      </c>
      <c r="AP95" s="32" t="b">
        <f t="shared" si="19"/>
        <v>1</v>
      </c>
      <c r="AQ95" s="4" t="s">
        <v>14</v>
      </c>
      <c r="AR95" s="4">
        <v>1020</v>
      </c>
      <c r="AS95" s="4" t="s">
        <v>1167</v>
      </c>
      <c r="AT95" s="43">
        <v>0</v>
      </c>
      <c r="AU95" s="43">
        <v>0</v>
      </c>
      <c r="AV95" s="4" t="s">
        <v>9398</v>
      </c>
      <c r="AW95" s="47">
        <v>43105.597727118053</v>
      </c>
      <c r="AX95" s="4" t="s">
        <v>9398</v>
      </c>
      <c r="AY95" s="47">
        <v>43161.752639039354</v>
      </c>
    </row>
    <row r="96" spans="1:51" x14ac:dyDescent="0.35">
      <c r="AO96" s="32" t="str">
        <f t="shared" si="26"/>
        <v>KIN11040</v>
      </c>
      <c r="AP96" s="32" t="b">
        <f t="shared" si="19"/>
        <v>1</v>
      </c>
      <c r="AQ96" s="4" t="s">
        <v>14</v>
      </c>
      <c r="AR96" s="4">
        <v>1040</v>
      </c>
      <c r="AS96" s="4" t="s">
        <v>1169</v>
      </c>
      <c r="AT96" s="43">
        <v>0</v>
      </c>
      <c r="AU96" s="43">
        <v>0</v>
      </c>
      <c r="AV96" s="4" t="s">
        <v>11113</v>
      </c>
      <c r="AW96" s="47">
        <v>42944.364840543982</v>
      </c>
      <c r="AX96" s="4" t="s">
        <v>9398</v>
      </c>
      <c r="AY96" s="47">
        <v>43161.752639432867</v>
      </c>
    </row>
    <row r="97" spans="41:51" x14ac:dyDescent="0.35">
      <c r="AO97" s="32" t="str">
        <f t="shared" si="26"/>
        <v>KIN11111</v>
      </c>
      <c r="AP97" s="32" t="b">
        <f t="shared" si="19"/>
        <v>1</v>
      </c>
      <c r="AQ97" s="4" t="s">
        <v>14</v>
      </c>
      <c r="AR97" s="4">
        <v>1111</v>
      </c>
      <c r="AS97" s="4" t="s">
        <v>1277</v>
      </c>
      <c r="AT97" s="43">
        <v>0</v>
      </c>
      <c r="AU97" s="43">
        <v>0</v>
      </c>
      <c r="AV97" s="4" t="s">
        <v>11113</v>
      </c>
      <c r="AW97" s="47">
        <v>42944.364841122682</v>
      </c>
      <c r="AX97" s="4" t="s">
        <v>9398</v>
      </c>
      <c r="AY97" s="47">
        <v>43161.752639814818</v>
      </c>
    </row>
    <row r="98" spans="41:51" x14ac:dyDescent="0.35">
      <c r="AO98" s="32" t="str">
        <f t="shared" si="26"/>
        <v>KIN11112</v>
      </c>
      <c r="AP98" s="32" t="b">
        <f t="shared" si="19"/>
        <v>1</v>
      </c>
      <c r="AQ98" s="4" t="s">
        <v>14</v>
      </c>
      <c r="AR98" s="4">
        <v>1112</v>
      </c>
      <c r="AS98" s="4" t="s">
        <v>1278</v>
      </c>
      <c r="AT98" s="43">
        <v>0</v>
      </c>
      <c r="AU98" s="43">
        <v>0</v>
      </c>
      <c r="AV98" s="4" t="s">
        <v>11113</v>
      </c>
      <c r="AW98" s="47">
        <v>42944.364841782408</v>
      </c>
      <c r="AX98" s="4" t="s">
        <v>9398</v>
      </c>
      <c r="AY98" s="47">
        <v>43161.752640196763</v>
      </c>
    </row>
    <row r="99" spans="41:51" x14ac:dyDescent="0.35">
      <c r="AO99" s="32" t="str">
        <f t="shared" si="26"/>
        <v>KIN11120</v>
      </c>
      <c r="AP99" s="32" t="b">
        <f t="shared" si="19"/>
        <v>1</v>
      </c>
      <c r="AQ99" s="4" t="s">
        <v>14</v>
      </c>
      <c r="AR99" s="4">
        <v>1120</v>
      </c>
      <c r="AS99" s="4" t="s">
        <v>1171</v>
      </c>
      <c r="AT99" s="43">
        <v>0</v>
      </c>
      <c r="AU99" s="43">
        <v>0</v>
      </c>
      <c r="AV99" s="4" t="s">
        <v>11113</v>
      </c>
      <c r="AW99" s="47">
        <v>42944.364842442126</v>
      </c>
      <c r="AX99" s="4" t="s">
        <v>9398</v>
      </c>
      <c r="AY99" s="47">
        <v>43161.752640625004</v>
      </c>
    </row>
    <row r="100" spans="41:51" x14ac:dyDescent="0.35">
      <c r="AO100" s="32" t="str">
        <f t="shared" si="26"/>
        <v>KIN12020</v>
      </c>
      <c r="AP100" s="32" t="b">
        <f t="shared" si="19"/>
        <v>1</v>
      </c>
      <c r="AQ100" s="4" t="s">
        <v>14</v>
      </c>
      <c r="AR100" s="4">
        <v>2020</v>
      </c>
      <c r="AS100" s="4" t="s">
        <v>3391</v>
      </c>
      <c r="AT100" s="43">
        <v>0</v>
      </c>
      <c r="AU100" s="43">
        <v>0</v>
      </c>
      <c r="AV100" s="4" t="s">
        <v>11113</v>
      </c>
      <c r="AW100" s="47">
        <v>42944.364843055555</v>
      </c>
      <c r="AX100" s="4" t="s">
        <v>9398</v>
      </c>
      <c r="AY100" s="47">
        <v>43161.752641006948</v>
      </c>
    </row>
    <row r="101" spans="41:51" x14ac:dyDescent="0.35">
      <c r="AO101" s="32" t="str">
        <f t="shared" si="26"/>
        <v>KIN12021</v>
      </c>
      <c r="AP101" s="32" t="b">
        <f t="shared" si="19"/>
        <v>1</v>
      </c>
      <c r="AQ101" s="4" t="s">
        <v>14</v>
      </c>
      <c r="AR101" s="4">
        <v>2021</v>
      </c>
      <c r="AS101" s="4" t="s">
        <v>9740</v>
      </c>
      <c r="AT101" s="43">
        <v>0</v>
      </c>
      <c r="AU101" s="43">
        <v>0</v>
      </c>
      <c r="AV101" s="4" t="s">
        <v>11113</v>
      </c>
      <c r="AW101" s="47">
        <v>42944.364843634263</v>
      </c>
      <c r="AX101" s="4" t="s">
        <v>9398</v>
      </c>
      <c r="AY101" s="47">
        <v>43161.75264146991</v>
      </c>
    </row>
    <row r="102" spans="41:51" x14ac:dyDescent="0.35">
      <c r="AO102" s="32" t="str">
        <f t="shared" si="26"/>
        <v>KIN13020</v>
      </c>
      <c r="AP102" s="32" t="b">
        <f t="shared" si="19"/>
        <v>1</v>
      </c>
      <c r="AQ102" s="4" t="s">
        <v>14</v>
      </c>
      <c r="AR102" s="4">
        <v>3020</v>
      </c>
      <c r="AS102" s="4" t="s">
        <v>3397</v>
      </c>
      <c r="AT102" s="43">
        <v>0</v>
      </c>
      <c r="AU102" s="43">
        <v>0</v>
      </c>
      <c r="AV102" s="4" t="s">
        <v>11113</v>
      </c>
      <c r="AW102" s="47">
        <v>42944.364844212963</v>
      </c>
      <c r="AX102" s="4" t="s">
        <v>9398</v>
      </c>
      <c r="AY102" s="47">
        <v>43161.752641932871</v>
      </c>
    </row>
    <row r="103" spans="41:51" x14ac:dyDescent="0.35">
      <c r="AO103" s="32" t="str">
        <f t="shared" si="26"/>
        <v>KIN13021</v>
      </c>
      <c r="AP103" s="32" t="b">
        <f t="shared" si="19"/>
        <v>1</v>
      </c>
      <c r="AQ103" s="4" t="s">
        <v>14</v>
      </c>
      <c r="AR103" s="4">
        <v>3021</v>
      </c>
      <c r="AS103" s="4" t="s">
        <v>9739</v>
      </c>
      <c r="AT103" s="43">
        <v>0</v>
      </c>
      <c r="AU103" s="43">
        <v>0</v>
      </c>
      <c r="AV103" s="4" t="s">
        <v>11113</v>
      </c>
      <c r="AW103" s="47">
        <v>42944.364844826392</v>
      </c>
      <c r="AX103" s="4" t="s">
        <v>9398</v>
      </c>
      <c r="AY103" s="47">
        <v>43161.752642395833</v>
      </c>
    </row>
    <row r="104" spans="41:51" x14ac:dyDescent="0.35">
      <c r="AO104" s="32" t="str">
        <f t="shared" si="26"/>
        <v>KIN17010</v>
      </c>
      <c r="AP104" s="32" t="b">
        <f t="shared" si="19"/>
        <v>1</v>
      </c>
      <c r="AQ104" s="4" t="s">
        <v>14</v>
      </c>
      <c r="AR104" s="4">
        <v>7010</v>
      </c>
      <c r="AS104" s="4" t="s">
        <v>1177</v>
      </c>
      <c r="AT104" s="43">
        <v>0</v>
      </c>
      <c r="AU104" s="43">
        <v>0</v>
      </c>
      <c r="AV104" s="4" t="s">
        <v>11113</v>
      </c>
      <c r="AW104" s="47">
        <v>42944.364845405093</v>
      </c>
      <c r="AX104" s="4" t="s">
        <v>9398</v>
      </c>
      <c r="AY104" s="47">
        <v>43161.752642789354</v>
      </c>
    </row>
    <row r="105" spans="41:51" x14ac:dyDescent="0.35">
      <c r="AO105" s="32" t="str">
        <f t="shared" si="26"/>
        <v>KIN17021</v>
      </c>
      <c r="AP105" s="32" t="b">
        <f t="shared" si="19"/>
        <v>1</v>
      </c>
      <c r="AQ105" s="4" t="s">
        <v>14</v>
      </c>
      <c r="AR105" s="4">
        <v>7021</v>
      </c>
      <c r="AS105" s="4" t="s">
        <v>1280</v>
      </c>
      <c r="AT105" s="43">
        <v>0</v>
      </c>
      <c r="AU105" s="43">
        <v>0</v>
      </c>
      <c r="AV105" s="4" t="s">
        <v>11113</v>
      </c>
      <c r="AW105" s="47">
        <v>42944.36484603009</v>
      </c>
      <c r="AX105" s="4" t="s">
        <v>9398</v>
      </c>
      <c r="AY105" s="47">
        <v>43161.752643171298</v>
      </c>
    </row>
    <row r="106" spans="41:51" x14ac:dyDescent="0.35">
      <c r="AO106" s="32" t="str">
        <f t="shared" si="26"/>
        <v>KIN17040</v>
      </c>
      <c r="AP106" s="32" t="b">
        <f t="shared" si="19"/>
        <v>1</v>
      </c>
      <c r="AQ106" s="4" t="s">
        <v>14</v>
      </c>
      <c r="AR106" s="4">
        <v>7040</v>
      </c>
      <c r="AS106" s="4" t="s">
        <v>1179</v>
      </c>
      <c r="AT106" s="43">
        <v>0</v>
      </c>
      <c r="AU106" s="43">
        <v>0</v>
      </c>
      <c r="AV106" s="4" t="s">
        <v>11113</v>
      </c>
      <c r="AW106" s="47">
        <v>42944.364846608798</v>
      </c>
      <c r="AX106" s="4" t="s">
        <v>9398</v>
      </c>
      <c r="AY106" s="47">
        <v>43161.752643553242</v>
      </c>
    </row>
    <row r="107" spans="41:51" x14ac:dyDescent="0.35">
      <c r="AO107" s="32" t="str">
        <f t="shared" si="26"/>
        <v>KIN17061</v>
      </c>
      <c r="AP107" s="32" t="b">
        <f t="shared" si="19"/>
        <v>1</v>
      </c>
      <c r="AQ107" s="4" t="s">
        <v>14</v>
      </c>
      <c r="AR107" s="4">
        <v>7061</v>
      </c>
      <c r="AS107" s="4" t="s">
        <v>3400</v>
      </c>
      <c r="AT107" s="43">
        <v>0</v>
      </c>
      <c r="AU107" s="43">
        <v>0</v>
      </c>
      <c r="AV107" s="4" t="s">
        <v>11113</v>
      </c>
      <c r="AW107" s="47">
        <v>42944.364847187499</v>
      </c>
      <c r="AX107" s="4" t="s">
        <v>9398</v>
      </c>
      <c r="AY107" s="47">
        <v>43161.752643946762</v>
      </c>
    </row>
    <row r="108" spans="41:51" x14ac:dyDescent="0.35">
      <c r="AO108" s="32" t="str">
        <f t="shared" si="26"/>
        <v>KIN17070</v>
      </c>
      <c r="AP108" s="32" t="b">
        <f t="shared" si="19"/>
        <v>1</v>
      </c>
      <c r="AQ108" s="4" t="s">
        <v>14</v>
      </c>
      <c r="AR108" s="4">
        <v>7070</v>
      </c>
      <c r="AS108" s="4" t="s">
        <v>1181</v>
      </c>
      <c r="AT108" s="43">
        <v>0</v>
      </c>
      <c r="AU108" s="43">
        <v>0</v>
      </c>
      <c r="AV108" s="4" t="s">
        <v>9398</v>
      </c>
      <c r="AW108" s="47">
        <v>43105.598447025463</v>
      </c>
      <c r="AX108" s="4" t="s">
        <v>9398</v>
      </c>
      <c r="AY108" s="47">
        <v>43161.752644444445</v>
      </c>
    </row>
    <row r="109" spans="41:51" x14ac:dyDescent="0.35">
      <c r="AO109" s="32" t="str">
        <f t="shared" si="26"/>
        <v>KIN17101</v>
      </c>
      <c r="AP109" s="32" t="b">
        <f t="shared" ref="AP109:AP172" si="28">VLOOKUP(AR109,K:L,2,0)=AS109</f>
        <v>1</v>
      </c>
      <c r="AQ109" s="4" t="s">
        <v>14</v>
      </c>
      <c r="AR109" s="4">
        <v>7101</v>
      </c>
      <c r="AS109" s="4" t="s">
        <v>3403</v>
      </c>
      <c r="AT109" s="43">
        <v>0</v>
      </c>
      <c r="AU109" s="43">
        <v>0</v>
      </c>
      <c r="AV109" s="4" t="s">
        <v>11113</v>
      </c>
      <c r="AW109" s="47">
        <v>42944.364848263889</v>
      </c>
      <c r="AX109" s="4" t="s">
        <v>9398</v>
      </c>
      <c r="AY109" s="47">
        <v>43161.752645405089</v>
      </c>
    </row>
    <row r="110" spans="41:51" x14ac:dyDescent="0.35">
      <c r="AO110" s="32" t="str">
        <f t="shared" si="26"/>
        <v>KIN17102</v>
      </c>
      <c r="AP110" s="32" t="b">
        <f t="shared" si="28"/>
        <v>1</v>
      </c>
      <c r="AQ110" s="4" t="s">
        <v>14</v>
      </c>
      <c r="AR110" s="4">
        <v>7102</v>
      </c>
      <c r="AS110" s="4" t="s">
        <v>9738</v>
      </c>
      <c r="AT110" s="43">
        <v>0</v>
      </c>
      <c r="AU110" s="43">
        <v>0</v>
      </c>
      <c r="AV110" s="4" t="s">
        <v>11113</v>
      </c>
      <c r="AW110" s="47">
        <v>42944.364848958336</v>
      </c>
      <c r="AX110" s="4" t="s">
        <v>9398</v>
      </c>
      <c r="AY110" s="47">
        <v>43161.75264579861</v>
      </c>
    </row>
    <row r="111" spans="41:51" x14ac:dyDescent="0.35">
      <c r="AO111" s="32" t="str">
        <f t="shared" si="26"/>
        <v>KIN18101</v>
      </c>
      <c r="AP111" s="32" t="b">
        <f t="shared" si="28"/>
        <v>1</v>
      </c>
      <c r="AQ111" s="4" t="s">
        <v>14</v>
      </c>
      <c r="AR111" s="4">
        <v>8101</v>
      </c>
      <c r="AS111" s="4" t="s">
        <v>1184</v>
      </c>
      <c r="AT111" s="43">
        <v>0</v>
      </c>
      <c r="AU111" s="43">
        <v>0</v>
      </c>
      <c r="AV111" s="4" t="s">
        <v>11113</v>
      </c>
      <c r="AW111" s="47">
        <v>42944.364849502315</v>
      </c>
      <c r="AX111" s="4" t="s">
        <v>9398</v>
      </c>
      <c r="AY111" s="47">
        <v>43161.752646180554</v>
      </c>
    </row>
    <row r="112" spans="41:51" x14ac:dyDescent="0.35">
      <c r="AO112" s="32" t="str">
        <f t="shared" si="26"/>
        <v>KIN18102</v>
      </c>
      <c r="AP112" s="32" t="b">
        <f t="shared" si="28"/>
        <v>1</v>
      </c>
      <c r="AQ112" s="4" t="s">
        <v>14</v>
      </c>
      <c r="AR112" s="4">
        <v>8102</v>
      </c>
      <c r="AS112" s="4" t="s">
        <v>1185</v>
      </c>
      <c r="AT112" s="43">
        <v>0</v>
      </c>
      <c r="AU112" s="43">
        <v>0</v>
      </c>
      <c r="AV112" s="4" t="s">
        <v>11113</v>
      </c>
      <c r="AW112" s="47">
        <v>42944.364850081016</v>
      </c>
      <c r="AX112" s="4" t="s">
        <v>9398</v>
      </c>
      <c r="AY112" s="47">
        <v>43161.752646562498</v>
      </c>
    </row>
    <row r="113" spans="41:51" x14ac:dyDescent="0.35">
      <c r="AO113" s="32" t="str">
        <f t="shared" si="26"/>
        <v>KIN18103</v>
      </c>
      <c r="AP113" s="32" t="b">
        <f t="shared" si="28"/>
        <v>1</v>
      </c>
      <c r="AQ113" s="4" t="s">
        <v>14</v>
      </c>
      <c r="AR113" s="4">
        <v>8103</v>
      </c>
      <c r="AS113" s="4" t="s">
        <v>3404</v>
      </c>
      <c r="AT113" s="43">
        <v>0</v>
      </c>
      <c r="AU113" s="43">
        <v>0</v>
      </c>
      <c r="AV113" s="4" t="s">
        <v>11113</v>
      </c>
      <c r="AW113" s="47">
        <v>42944.364850659724</v>
      </c>
      <c r="AX113" s="4" t="s">
        <v>9398</v>
      </c>
      <c r="AY113" s="47">
        <v>43161.752646956018</v>
      </c>
    </row>
    <row r="114" spans="41:51" x14ac:dyDescent="0.35">
      <c r="AO114" s="32" t="str">
        <f t="shared" si="26"/>
        <v>KIN18105</v>
      </c>
      <c r="AP114" s="32" t="b">
        <f t="shared" si="28"/>
        <v>1</v>
      </c>
      <c r="AQ114" s="4" t="s">
        <v>14</v>
      </c>
      <c r="AR114" s="4">
        <v>8105</v>
      </c>
      <c r="AS114" s="4" t="s">
        <v>1187</v>
      </c>
      <c r="AT114" s="43">
        <v>0</v>
      </c>
      <c r="AU114" s="43">
        <v>0</v>
      </c>
      <c r="AV114" s="4" t="s">
        <v>11113</v>
      </c>
      <c r="AW114" s="47">
        <v>42944.364851273145</v>
      </c>
      <c r="AX114" s="4" t="s">
        <v>9398</v>
      </c>
      <c r="AY114" s="47">
        <v>43161.752647337962</v>
      </c>
    </row>
    <row r="115" spans="41:51" x14ac:dyDescent="0.35">
      <c r="AO115" s="32" t="str">
        <f t="shared" si="26"/>
        <v>KIN18106</v>
      </c>
      <c r="AP115" s="32" t="b">
        <f t="shared" si="28"/>
        <v>1</v>
      </c>
      <c r="AQ115" s="4" t="s">
        <v>14</v>
      </c>
      <c r="AR115" s="4">
        <v>8106</v>
      </c>
      <c r="AS115" s="4" t="s">
        <v>1188</v>
      </c>
      <c r="AT115" s="43">
        <v>0</v>
      </c>
      <c r="AU115" s="43">
        <v>0</v>
      </c>
      <c r="AV115" s="4" t="s">
        <v>11113</v>
      </c>
      <c r="AW115" s="47">
        <v>42944.364851851853</v>
      </c>
      <c r="AX115" s="4" t="s">
        <v>9398</v>
      </c>
      <c r="AY115" s="47">
        <v>43161.752647719906</v>
      </c>
    </row>
    <row r="116" spans="41:51" x14ac:dyDescent="0.35">
      <c r="AO116" s="32" t="str">
        <f t="shared" si="26"/>
        <v>KIN18400</v>
      </c>
      <c r="AP116" s="32" t="b">
        <f t="shared" si="28"/>
        <v>1</v>
      </c>
      <c r="AQ116" s="4" t="s">
        <v>14</v>
      </c>
      <c r="AR116" s="4">
        <v>8400</v>
      </c>
      <c r="AS116" s="4" t="s">
        <v>3406</v>
      </c>
      <c r="AT116" s="43">
        <v>0</v>
      </c>
      <c r="AU116" s="43">
        <v>0</v>
      </c>
      <c r="AV116" s="4" t="s">
        <v>11113</v>
      </c>
      <c r="AW116" s="47">
        <v>42944.364852430554</v>
      </c>
      <c r="AX116" s="4" t="s">
        <v>9398</v>
      </c>
      <c r="AY116" s="47">
        <v>43161.752648113426</v>
      </c>
    </row>
    <row r="117" spans="41:51" x14ac:dyDescent="0.35">
      <c r="AO117" s="32" t="str">
        <f t="shared" si="26"/>
        <v>KIN18402</v>
      </c>
      <c r="AP117" s="32" t="b">
        <f t="shared" si="28"/>
        <v>1</v>
      </c>
      <c r="AQ117" s="4" t="s">
        <v>14</v>
      </c>
      <c r="AR117" s="4">
        <v>8402</v>
      </c>
      <c r="AS117" s="4" t="s">
        <v>9737</v>
      </c>
      <c r="AT117" s="43">
        <v>0</v>
      </c>
      <c r="AU117" s="43">
        <v>0</v>
      </c>
      <c r="AV117" s="4" t="s">
        <v>9398</v>
      </c>
      <c r="AW117" s="47">
        <v>43161.455584062503</v>
      </c>
      <c r="AX117" s="4" t="s">
        <v>9398</v>
      </c>
      <c r="AY117" s="47">
        <v>43161.752648495371</v>
      </c>
    </row>
    <row r="118" spans="41:51" x14ac:dyDescent="0.35">
      <c r="AO118" s="32" t="str">
        <f t="shared" si="26"/>
        <v>SAN11000</v>
      </c>
      <c r="AP118" s="32" t="b">
        <f t="shared" si="28"/>
        <v>1</v>
      </c>
      <c r="AQ118" s="4" t="s">
        <v>15</v>
      </c>
      <c r="AR118" s="4">
        <v>1000</v>
      </c>
      <c r="AS118" s="4" t="s">
        <v>1165</v>
      </c>
      <c r="AT118" s="43">
        <v>0</v>
      </c>
      <c r="AU118" s="43">
        <v>0</v>
      </c>
      <c r="AV118" s="4" t="s">
        <v>9398</v>
      </c>
      <c r="AW118" s="47">
        <v>42810.511309803238</v>
      </c>
      <c r="AX118" s="4" t="s">
        <v>9398</v>
      </c>
      <c r="AY118" s="47">
        <v>43161.757644131947</v>
      </c>
    </row>
    <row r="119" spans="41:51" x14ac:dyDescent="0.35">
      <c r="AO119" s="32" t="str">
        <f t="shared" si="26"/>
        <v>SAN11010</v>
      </c>
      <c r="AP119" s="32" t="b">
        <f t="shared" si="28"/>
        <v>1</v>
      </c>
      <c r="AQ119" s="4" t="s">
        <v>15</v>
      </c>
      <c r="AR119" s="4">
        <v>1010</v>
      </c>
      <c r="AS119" s="4" t="s">
        <v>1166</v>
      </c>
      <c r="AT119" s="43">
        <v>0</v>
      </c>
      <c r="AU119" s="43">
        <v>16</v>
      </c>
      <c r="AV119" s="4" t="s">
        <v>9398</v>
      </c>
      <c r="AW119" s="47">
        <v>42810.511310960646</v>
      </c>
      <c r="AX119" s="4" t="s">
        <v>9398</v>
      </c>
      <c r="AY119" s="47">
        <v>43161.757668784725</v>
      </c>
    </row>
    <row r="120" spans="41:51" x14ac:dyDescent="0.35">
      <c r="AO120" s="32" t="str">
        <f t="shared" si="26"/>
        <v>SAN11020</v>
      </c>
      <c r="AP120" s="32" t="b">
        <f t="shared" si="28"/>
        <v>1</v>
      </c>
      <c r="AQ120" s="4" t="s">
        <v>15</v>
      </c>
      <c r="AR120" s="4">
        <v>1020</v>
      </c>
      <c r="AS120" s="4" t="s">
        <v>1167</v>
      </c>
      <c r="AT120" s="43">
        <v>0</v>
      </c>
      <c r="AU120" s="43">
        <v>0</v>
      </c>
      <c r="AV120" s="4" t="s">
        <v>9398</v>
      </c>
      <c r="AW120" s="47">
        <v>42810.511311886577</v>
      </c>
      <c r="AX120" s="4" t="s">
        <v>9398</v>
      </c>
      <c r="AY120" s="47">
        <v>43161.757669212966</v>
      </c>
    </row>
    <row r="121" spans="41:51" x14ac:dyDescent="0.35">
      <c r="AO121" s="32" t="str">
        <f t="shared" si="26"/>
        <v>SAN11030</v>
      </c>
      <c r="AP121" s="32" t="b">
        <f t="shared" si="28"/>
        <v>1</v>
      </c>
      <c r="AQ121" s="4" t="s">
        <v>15</v>
      </c>
      <c r="AR121" s="4">
        <v>1030</v>
      </c>
      <c r="AS121" s="4" t="s">
        <v>1168</v>
      </c>
      <c r="AT121" s="43">
        <v>0</v>
      </c>
      <c r="AU121" s="43">
        <v>16</v>
      </c>
      <c r="AV121" s="4" t="s">
        <v>9398</v>
      </c>
      <c r="AW121" s="47">
        <v>42810.511312465278</v>
      </c>
      <c r="AX121" s="4" t="s">
        <v>9398</v>
      </c>
      <c r="AY121" s="47">
        <v>43161.757669560182</v>
      </c>
    </row>
    <row r="122" spans="41:51" x14ac:dyDescent="0.35">
      <c r="AO122" s="32" t="str">
        <f t="shared" si="26"/>
        <v>SAN11040</v>
      </c>
      <c r="AP122" s="32" t="b">
        <f t="shared" si="28"/>
        <v>1</v>
      </c>
      <c r="AQ122" s="4" t="s">
        <v>15</v>
      </c>
      <c r="AR122" s="4">
        <v>1040</v>
      </c>
      <c r="AS122" s="4" t="s">
        <v>1169</v>
      </c>
      <c r="AT122" s="43">
        <v>0</v>
      </c>
      <c r="AU122" s="43">
        <v>0</v>
      </c>
      <c r="AV122" s="4" t="s">
        <v>9398</v>
      </c>
      <c r="AW122" s="47">
        <v>42810.511312997682</v>
      </c>
      <c r="AX122" s="4" t="s">
        <v>9398</v>
      </c>
      <c r="AY122" s="47">
        <v>43161.757669942126</v>
      </c>
    </row>
    <row r="123" spans="41:51" x14ac:dyDescent="0.35">
      <c r="AO123" s="32" t="str">
        <f t="shared" si="26"/>
        <v>SAN11050</v>
      </c>
      <c r="AP123" s="32" t="b">
        <f t="shared" si="28"/>
        <v>1</v>
      </c>
      <c r="AQ123" s="4" t="s">
        <v>15</v>
      </c>
      <c r="AR123" s="4">
        <v>1050</v>
      </c>
      <c r="AS123" s="4" t="s">
        <v>3384</v>
      </c>
      <c r="AT123" s="43">
        <v>0</v>
      </c>
      <c r="AU123" s="43">
        <v>0</v>
      </c>
      <c r="AV123" s="4" t="s">
        <v>9398</v>
      </c>
      <c r="AW123" s="47">
        <v>42810.51131357639</v>
      </c>
      <c r="AX123" s="4" t="s">
        <v>9398</v>
      </c>
      <c r="AY123" s="47">
        <v>43161.757670335646</v>
      </c>
    </row>
    <row r="124" spans="41:51" x14ac:dyDescent="0.35">
      <c r="AO124" s="32" t="str">
        <f t="shared" si="26"/>
        <v>SAN11110</v>
      </c>
      <c r="AP124" s="32" t="b">
        <f t="shared" si="28"/>
        <v>1</v>
      </c>
      <c r="AQ124" s="4" t="s">
        <v>15</v>
      </c>
      <c r="AR124" s="4">
        <v>1110</v>
      </c>
      <c r="AS124" s="4" t="s">
        <v>1170</v>
      </c>
      <c r="AT124" s="43">
        <v>0</v>
      </c>
      <c r="AU124" s="43">
        <v>0</v>
      </c>
      <c r="AV124" s="4" t="s">
        <v>9398</v>
      </c>
      <c r="AW124" s="47">
        <v>42810.511314502313</v>
      </c>
      <c r="AX124" s="4" t="s">
        <v>9398</v>
      </c>
      <c r="AY124" s="47">
        <v>43161.75767071759</v>
      </c>
    </row>
    <row r="125" spans="41:51" x14ac:dyDescent="0.35">
      <c r="AO125" s="32" t="str">
        <f t="shared" si="26"/>
        <v>SAN11120</v>
      </c>
      <c r="AP125" s="32" t="b">
        <f t="shared" si="28"/>
        <v>1</v>
      </c>
      <c r="AQ125" s="4" t="s">
        <v>15</v>
      </c>
      <c r="AR125" s="4">
        <v>1120</v>
      </c>
      <c r="AS125" s="4" t="s">
        <v>1171</v>
      </c>
      <c r="AT125" s="43">
        <v>0</v>
      </c>
      <c r="AU125" s="43">
        <v>0</v>
      </c>
      <c r="AV125" s="4" t="s">
        <v>9398</v>
      </c>
      <c r="AW125" s="47">
        <v>42810.511315474534</v>
      </c>
      <c r="AX125" s="4" t="s">
        <v>9398</v>
      </c>
      <c r="AY125" s="47">
        <v>43161.757671099534</v>
      </c>
    </row>
    <row r="126" spans="41:51" x14ac:dyDescent="0.35">
      <c r="AO126" s="32" t="str">
        <f t="shared" si="26"/>
        <v>SAN11130</v>
      </c>
      <c r="AP126" s="32" t="b">
        <f t="shared" si="28"/>
        <v>1</v>
      </c>
      <c r="AQ126" s="4" t="s">
        <v>15</v>
      </c>
      <c r="AR126" s="4">
        <v>1130</v>
      </c>
      <c r="AS126" s="4" t="s">
        <v>1172</v>
      </c>
      <c r="AT126" s="43">
        <v>0</v>
      </c>
      <c r="AU126" s="43">
        <v>0</v>
      </c>
      <c r="AV126" s="4" t="s">
        <v>9398</v>
      </c>
      <c r="AW126" s="47">
        <v>42810.511316284719</v>
      </c>
      <c r="AX126" s="4" t="s">
        <v>9398</v>
      </c>
      <c r="AY126" s="47">
        <v>43161.757671527776</v>
      </c>
    </row>
    <row r="127" spans="41:51" x14ac:dyDescent="0.35">
      <c r="AO127" s="32" t="str">
        <f t="shared" si="26"/>
        <v>SAN12010</v>
      </c>
      <c r="AP127" s="32" t="b">
        <f t="shared" si="28"/>
        <v>1</v>
      </c>
      <c r="AQ127" s="4" t="s">
        <v>15</v>
      </c>
      <c r="AR127" s="4">
        <v>2010</v>
      </c>
      <c r="AS127" s="4" t="s">
        <v>3385</v>
      </c>
      <c r="AT127" s="43">
        <v>0</v>
      </c>
      <c r="AU127" s="43">
        <v>0</v>
      </c>
      <c r="AV127" s="4" t="s">
        <v>9398</v>
      </c>
      <c r="AW127" s="47">
        <v>42810.511316782409</v>
      </c>
      <c r="AX127" s="4" t="s">
        <v>9398</v>
      </c>
      <c r="AY127" s="47">
        <v>43161.757672025466</v>
      </c>
    </row>
    <row r="128" spans="41:51" x14ac:dyDescent="0.35">
      <c r="AO128" s="32" t="str">
        <f t="shared" si="26"/>
        <v>SAN12011</v>
      </c>
      <c r="AP128" s="32" t="b">
        <f t="shared" si="28"/>
        <v>1</v>
      </c>
      <c r="AQ128" s="4" t="s">
        <v>15</v>
      </c>
      <c r="AR128" s="4">
        <v>2011</v>
      </c>
      <c r="AS128" s="4" t="s">
        <v>3386</v>
      </c>
      <c r="AT128" s="43">
        <v>0</v>
      </c>
      <c r="AU128" s="43">
        <v>0</v>
      </c>
      <c r="AV128" s="4" t="s">
        <v>9398</v>
      </c>
      <c r="AW128" s="47">
        <v>42810.511317280092</v>
      </c>
      <c r="AX128" s="4" t="s">
        <v>9398</v>
      </c>
      <c r="AY128" s="47">
        <v>43161.757672418978</v>
      </c>
    </row>
    <row r="129" spans="41:51" x14ac:dyDescent="0.35">
      <c r="AO129" s="32" t="str">
        <f t="shared" si="26"/>
        <v>SAN12012</v>
      </c>
      <c r="AP129" s="32" t="b">
        <f t="shared" si="28"/>
        <v>1</v>
      </c>
      <c r="AQ129" s="4" t="s">
        <v>15</v>
      </c>
      <c r="AR129" s="4">
        <v>2012</v>
      </c>
      <c r="AS129" s="4" t="s">
        <v>3387</v>
      </c>
      <c r="AT129" s="43">
        <v>0</v>
      </c>
      <c r="AU129" s="43">
        <v>0</v>
      </c>
      <c r="AV129" s="4" t="s">
        <v>9398</v>
      </c>
      <c r="AW129" s="47">
        <v>42810.511317824072</v>
      </c>
      <c r="AX129" s="4" t="s">
        <v>9398</v>
      </c>
      <c r="AY129" s="47">
        <v>43161.757672835651</v>
      </c>
    </row>
    <row r="130" spans="41:51" x14ac:dyDescent="0.35">
      <c r="AO130" s="32" t="str">
        <f t="shared" si="26"/>
        <v>SAN12013</v>
      </c>
      <c r="AP130" s="32" t="b">
        <f t="shared" si="28"/>
        <v>1</v>
      </c>
      <c r="AQ130" s="4" t="s">
        <v>15</v>
      </c>
      <c r="AR130" s="4">
        <v>2013</v>
      </c>
      <c r="AS130" s="4" t="s">
        <v>3388</v>
      </c>
      <c r="AT130" s="43">
        <v>0</v>
      </c>
      <c r="AU130" s="43">
        <v>0</v>
      </c>
      <c r="AV130" s="4" t="s">
        <v>9398</v>
      </c>
      <c r="AW130" s="47">
        <v>42810.51131840278</v>
      </c>
      <c r="AX130" s="4" t="s">
        <v>9398</v>
      </c>
      <c r="AY130" s="47">
        <v>43161.75767334491</v>
      </c>
    </row>
    <row r="131" spans="41:51" x14ac:dyDescent="0.35">
      <c r="AO131" s="32" t="str">
        <f t="shared" si="26"/>
        <v>SAN12014</v>
      </c>
      <c r="AP131" s="32" t="b">
        <f t="shared" si="28"/>
        <v>1</v>
      </c>
      <c r="AQ131" s="4" t="s">
        <v>15</v>
      </c>
      <c r="AR131" s="4">
        <v>2014</v>
      </c>
      <c r="AS131" s="4" t="s">
        <v>3389</v>
      </c>
      <c r="AT131" s="43">
        <v>0</v>
      </c>
      <c r="AU131" s="43">
        <v>0</v>
      </c>
      <c r="AV131" s="4" t="s">
        <v>9398</v>
      </c>
      <c r="AW131" s="47">
        <v>42810.51131898148</v>
      </c>
      <c r="AX131" s="4" t="s">
        <v>9398</v>
      </c>
      <c r="AY131" s="47">
        <v>43161.757673726854</v>
      </c>
    </row>
    <row r="132" spans="41:51" x14ac:dyDescent="0.35">
      <c r="AO132" s="32" t="str">
        <f t="shared" si="26"/>
        <v>SAN12015</v>
      </c>
      <c r="AP132" s="32" t="b">
        <f t="shared" si="28"/>
        <v>1</v>
      </c>
      <c r="AQ132" s="4" t="s">
        <v>15</v>
      </c>
      <c r="AR132" s="4">
        <v>2015</v>
      </c>
      <c r="AS132" s="4" t="s">
        <v>3390</v>
      </c>
      <c r="AT132" s="43">
        <v>0</v>
      </c>
      <c r="AU132" s="43">
        <v>0</v>
      </c>
      <c r="AV132" s="4" t="s">
        <v>9398</v>
      </c>
      <c r="AW132" s="47">
        <v>42916.762247997685</v>
      </c>
      <c r="AX132" s="4" t="s">
        <v>9398</v>
      </c>
      <c r="AY132" s="47">
        <v>43161.757674155095</v>
      </c>
    </row>
    <row r="133" spans="41:51" x14ac:dyDescent="0.35">
      <c r="AO133" s="32" t="str">
        <f t="shared" si="26"/>
        <v>SAN13010</v>
      </c>
      <c r="AP133" s="32" t="b">
        <f t="shared" si="28"/>
        <v>1</v>
      </c>
      <c r="AQ133" s="4" t="s">
        <v>15</v>
      </c>
      <c r="AR133" s="4">
        <v>3010</v>
      </c>
      <c r="AS133" s="4" t="s">
        <v>3392</v>
      </c>
      <c r="AT133" s="43">
        <v>0</v>
      </c>
      <c r="AU133" s="43">
        <v>0</v>
      </c>
      <c r="AV133" s="4" t="s">
        <v>9398</v>
      </c>
      <c r="AW133" s="47">
        <v>42810.511319560188</v>
      </c>
      <c r="AX133" s="4" t="s">
        <v>9398</v>
      </c>
      <c r="AY133" s="47">
        <v>43161.757674537039</v>
      </c>
    </row>
    <row r="134" spans="41:51" x14ac:dyDescent="0.35">
      <c r="AO134" s="32" t="str">
        <f t="shared" si="26"/>
        <v>SAN13011</v>
      </c>
      <c r="AP134" s="32" t="b">
        <f t="shared" si="28"/>
        <v>1</v>
      </c>
      <c r="AQ134" s="4" t="s">
        <v>15</v>
      </c>
      <c r="AR134" s="4">
        <v>3011</v>
      </c>
      <c r="AS134" s="4" t="s">
        <v>3393</v>
      </c>
      <c r="AT134" s="43">
        <v>0</v>
      </c>
      <c r="AU134" s="43">
        <v>0</v>
      </c>
      <c r="AV134" s="4" t="s">
        <v>9398</v>
      </c>
      <c r="AW134" s="47">
        <v>42810.511320138889</v>
      </c>
      <c r="AX134" s="4" t="s">
        <v>9398</v>
      </c>
      <c r="AY134" s="47">
        <v>43161.757674918983</v>
      </c>
    </row>
    <row r="135" spans="41:51" x14ac:dyDescent="0.35">
      <c r="AO135" s="32" t="str">
        <f t="shared" si="26"/>
        <v>SAN13012</v>
      </c>
      <c r="AP135" s="32" t="b">
        <f t="shared" si="28"/>
        <v>1</v>
      </c>
      <c r="AQ135" s="4" t="s">
        <v>15</v>
      </c>
      <c r="AR135" s="4">
        <v>3012</v>
      </c>
      <c r="AS135" s="4" t="s">
        <v>3394</v>
      </c>
      <c r="AT135" s="43">
        <v>0</v>
      </c>
      <c r="AU135" s="43">
        <v>0</v>
      </c>
      <c r="AV135" s="4" t="s">
        <v>9398</v>
      </c>
      <c r="AW135" s="47">
        <v>42810.511320717589</v>
      </c>
      <c r="AX135" s="4" t="s">
        <v>9398</v>
      </c>
      <c r="AY135" s="47">
        <v>43161.75767619213</v>
      </c>
    </row>
    <row r="136" spans="41:51" x14ac:dyDescent="0.35">
      <c r="AO136" s="32" t="str">
        <f t="shared" si="26"/>
        <v>SAN13013</v>
      </c>
      <c r="AP136" s="32" t="b">
        <f t="shared" si="28"/>
        <v>1</v>
      </c>
      <c r="AQ136" s="4" t="s">
        <v>15</v>
      </c>
      <c r="AR136" s="4">
        <v>3013</v>
      </c>
      <c r="AS136" s="4" t="s">
        <v>3395</v>
      </c>
      <c r="AT136" s="43">
        <v>0</v>
      </c>
      <c r="AU136" s="43">
        <v>0</v>
      </c>
      <c r="AV136" s="4" t="s">
        <v>9398</v>
      </c>
      <c r="AW136" s="47">
        <v>42810.511321296297</v>
      </c>
      <c r="AX136" s="4" t="s">
        <v>9398</v>
      </c>
      <c r="AY136" s="47">
        <v>43161.75767658565</v>
      </c>
    </row>
    <row r="137" spans="41:51" x14ac:dyDescent="0.35">
      <c r="AO137" s="32" t="str">
        <f t="shared" ref="AO137:AO158" si="29">AQ137&amp;AR137</f>
        <v>SAN13014</v>
      </c>
      <c r="AP137" s="32" t="b">
        <f t="shared" si="28"/>
        <v>1</v>
      </c>
      <c r="AQ137" s="4" t="s">
        <v>15</v>
      </c>
      <c r="AR137" s="4">
        <v>3014</v>
      </c>
      <c r="AS137" s="4" t="s">
        <v>3396</v>
      </c>
      <c r="AT137" s="43">
        <v>0</v>
      </c>
      <c r="AU137" s="43">
        <v>0</v>
      </c>
      <c r="AV137" s="4" t="s">
        <v>9398</v>
      </c>
      <c r="AW137" s="47">
        <v>42810.511321909726</v>
      </c>
      <c r="AX137" s="4" t="s">
        <v>9398</v>
      </c>
      <c r="AY137" s="47">
        <v>43161.757676967594</v>
      </c>
    </row>
    <row r="138" spans="41:51" x14ac:dyDescent="0.35">
      <c r="AO138" s="32" t="str">
        <f t="shared" si="29"/>
        <v>SAN14000</v>
      </c>
      <c r="AP138" s="32" t="b">
        <f t="shared" si="28"/>
        <v>1</v>
      </c>
      <c r="AQ138" s="4" t="s">
        <v>15</v>
      </c>
      <c r="AR138" s="4">
        <v>4000</v>
      </c>
      <c r="AS138" s="4" t="s">
        <v>1175</v>
      </c>
      <c r="AT138" s="43">
        <v>0</v>
      </c>
      <c r="AU138" s="43">
        <v>0</v>
      </c>
      <c r="AV138" s="4" t="s">
        <v>9398</v>
      </c>
      <c r="AW138" s="47">
        <v>42810.511322488426</v>
      </c>
      <c r="AX138" s="4" t="s">
        <v>9398</v>
      </c>
      <c r="AY138" s="47">
        <v>43161.757679363429</v>
      </c>
    </row>
    <row r="139" spans="41:51" x14ac:dyDescent="0.35">
      <c r="AO139" s="32" t="str">
        <f t="shared" si="29"/>
        <v>SAN17000</v>
      </c>
      <c r="AP139" s="32" t="b">
        <f t="shared" si="28"/>
        <v>1</v>
      </c>
      <c r="AQ139" s="4" t="s">
        <v>15</v>
      </c>
      <c r="AR139" s="4">
        <v>7000</v>
      </c>
      <c r="AS139" s="4" t="s">
        <v>1176</v>
      </c>
      <c r="AT139" s="43">
        <v>0</v>
      </c>
      <c r="AU139" s="43">
        <v>0</v>
      </c>
      <c r="AV139" s="4" t="s">
        <v>9398</v>
      </c>
      <c r="AW139" s="47">
        <v>42810.511323113424</v>
      </c>
      <c r="AX139" s="4" t="s">
        <v>9398</v>
      </c>
      <c r="AY139" s="47">
        <v>43161.757679745373</v>
      </c>
    </row>
    <row r="140" spans="41:51" x14ac:dyDescent="0.35">
      <c r="AO140" s="32" t="str">
        <f t="shared" si="29"/>
        <v>SAN17010</v>
      </c>
      <c r="AP140" s="32" t="b">
        <f t="shared" si="28"/>
        <v>1</v>
      </c>
      <c r="AQ140" s="4" t="s">
        <v>15</v>
      </c>
      <c r="AR140" s="4">
        <v>7010</v>
      </c>
      <c r="AS140" s="4" t="s">
        <v>1177</v>
      </c>
      <c r="AT140" s="43">
        <v>0</v>
      </c>
      <c r="AU140" s="43">
        <v>0</v>
      </c>
      <c r="AV140" s="4" t="s">
        <v>9398</v>
      </c>
      <c r="AW140" s="47">
        <v>42810.511323692132</v>
      </c>
      <c r="AX140" s="4" t="s">
        <v>9398</v>
      </c>
      <c r="AY140" s="47">
        <v>43161.757680173614</v>
      </c>
    </row>
    <row r="141" spans="41:51" x14ac:dyDescent="0.35">
      <c r="AO141" s="32" t="str">
        <f t="shared" si="29"/>
        <v>SAN17020</v>
      </c>
      <c r="AP141" s="32" t="b">
        <f t="shared" si="28"/>
        <v>1</v>
      </c>
      <c r="AQ141" s="4" t="s">
        <v>15</v>
      </c>
      <c r="AR141" s="4">
        <v>7020</v>
      </c>
      <c r="AS141" s="4" t="s">
        <v>1178</v>
      </c>
      <c r="AT141" s="43">
        <v>0</v>
      </c>
      <c r="AU141" s="43">
        <v>0</v>
      </c>
      <c r="AV141" s="4" t="s">
        <v>9398</v>
      </c>
      <c r="AW141" s="47">
        <v>42810.511324270832</v>
      </c>
      <c r="AX141" s="4" t="s">
        <v>9398</v>
      </c>
      <c r="AY141" s="47">
        <v>43161.757680555558</v>
      </c>
    </row>
    <row r="142" spans="41:51" x14ac:dyDescent="0.35">
      <c r="AO142" s="32" t="str">
        <f t="shared" si="29"/>
        <v>SAN17030</v>
      </c>
      <c r="AP142" s="32" t="b">
        <f t="shared" si="28"/>
        <v>1</v>
      </c>
      <c r="AQ142" s="4" t="s">
        <v>15</v>
      </c>
      <c r="AR142" s="4">
        <v>7030</v>
      </c>
      <c r="AS142" s="4" t="s">
        <v>3398</v>
      </c>
      <c r="AT142" s="43">
        <v>0</v>
      </c>
      <c r="AU142" s="43">
        <v>0</v>
      </c>
      <c r="AV142" s="4" t="s">
        <v>9398</v>
      </c>
      <c r="AW142" s="47">
        <v>42810.511324884261</v>
      </c>
      <c r="AX142" s="4" t="s">
        <v>9398</v>
      </c>
      <c r="AY142" s="47">
        <v>43161.757680937502</v>
      </c>
    </row>
    <row r="143" spans="41:51" x14ac:dyDescent="0.35">
      <c r="AO143" s="32" t="str">
        <f t="shared" si="29"/>
        <v>SAN17040</v>
      </c>
      <c r="AP143" s="32" t="b">
        <f t="shared" si="28"/>
        <v>1</v>
      </c>
      <c r="AQ143" s="4" t="s">
        <v>15</v>
      </c>
      <c r="AR143" s="4">
        <v>7040</v>
      </c>
      <c r="AS143" s="4" t="s">
        <v>1179</v>
      </c>
      <c r="AT143" s="43">
        <v>0</v>
      </c>
      <c r="AU143" s="43">
        <v>0</v>
      </c>
      <c r="AV143" s="4" t="s">
        <v>9398</v>
      </c>
      <c r="AW143" s="47">
        <v>42810.511325497682</v>
      </c>
      <c r="AX143" s="4" t="s">
        <v>9398</v>
      </c>
      <c r="AY143" s="47">
        <v>43161.757681331015</v>
      </c>
    </row>
    <row r="144" spans="41:51" x14ac:dyDescent="0.35">
      <c r="AO144" s="32" t="str">
        <f t="shared" si="29"/>
        <v>SAN17050</v>
      </c>
      <c r="AP144" s="32" t="b">
        <f t="shared" si="28"/>
        <v>1</v>
      </c>
      <c r="AQ144" s="4" t="s">
        <v>15</v>
      </c>
      <c r="AR144" s="4">
        <v>7050</v>
      </c>
      <c r="AS144" s="4" t="s">
        <v>3399</v>
      </c>
      <c r="AT144" s="43">
        <v>0</v>
      </c>
      <c r="AU144" s="43">
        <v>0</v>
      </c>
      <c r="AV144" s="4" t="s">
        <v>9398</v>
      </c>
      <c r="AW144" s="47">
        <v>42810.511326736108</v>
      </c>
      <c r="AX144" s="4" t="s">
        <v>9398</v>
      </c>
      <c r="AY144" s="47">
        <v>43161.757681712967</v>
      </c>
    </row>
    <row r="145" spans="41:51" x14ac:dyDescent="0.35">
      <c r="AO145" s="32" t="str">
        <f t="shared" si="29"/>
        <v>SAN17060</v>
      </c>
      <c r="AP145" s="32" t="b">
        <f t="shared" si="28"/>
        <v>1</v>
      </c>
      <c r="AQ145" s="4" t="s">
        <v>15</v>
      </c>
      <c r="AR145" s="4">
        <v>7060</v>
      </c>
      <c r="AS145" s="4" t="s">
        <v>1180</v>
      </c>
      <c r="AT145" s="43">
        <v>0</v>
      </c>
      <c r="AU145" s="43">
        <v>0</v>
      </c>
      <c r="AV145" s="4" t="s">
        <v>9398</v>
      </c>
      <c r="AW145" s="47">
        <v>42810.511327349537</v>
      </c>
      <c r="AX145" s="4" t="s">
        <v>9398</v>
      </c>
      <c r="AY145" s="47">
        <v>43161.757682094911</v>
      </c>
    </row>
    <row r="146" spans="41:51" x14ac:dyDescent="0.35">
      <c r="AO146" s="32" t="str">
        <f t="shared" si="29"/>
        <v>SAN17070</v>
      </c>
      <c r="AP146" s="32" t="b">
        <f t="shared" si="28"/>
        <v>1</v>
      </c>
      <c r="AQ146" s="4" t="s">
        <v>15</v>
      </c>
      <c r="AR146" s="4">
        <v>7070</v>
      </c>
      <c r="AS146" s="4" t="s">
        <v>1181</v>
      </c>
      <c r="AT146" s="43">
        <v>0</v>
      </c>
      <c r="AU146" s="43">
        <v>0</v>
      </c>
      <c r="AV146" s="4" t="s">
        <v>9398</v>
      </c>
      <c r="AW146" s="47">
        <v>42810.511327974535</v>
      </c>
      <c r="AX146" s="4" t="s">
        <v>9398</v>
      </c>
      <c r="AY146" s="47">
        <v>43161.757682523152</v>
      </c>
    </row>
    <row r="147" spans="41:51" x14ac:dyDescent="0.35">
      <c r="AO147" s="32" t="str">
        <f t="shared" si="29"/>
        <v>SAN17080</v>
      </c>
      <c r="AP147" s="32" t="b">
        <f t="shared" si="28"/>
        <v>1</v>
      </c>
      <c r="AQ147" s="4" t="s">
        <v>15</v>
      </c>
      <c r="AR147" s="4">
        <v>7080</v>
      </c>
      <c r="AS147" s="4" t="s">
        <v>3401</v>
      </c>
      <c r="AT147" s="43">
        <v>0</v>
      </c>
      <c r="AU147" s="43">
        <v>0</v>
      </c>
      <c r="AV147" s="4" t="s">
        <v>9398</v>
      </c>
      <c r="AW147" s="47">
        <v>42810.51132607639</v>
      </c>
      <c r="AX147" s="4" t="s">
        <v>9398</v>
      </c>
      <c r="AY147" s="47">
        <v>43161.757682905096</v>
      </c>
    </row>
    <row r="148" spans="41:51" x14ac:dyDescent="0.35">
      <c r="AO148" s="32" t="str">
        <f t="shared" si="29"/>
        <v>SAN17090</v>
      </c>
      <c r="AP148" s="32" t="b">
        <f t="shared" si="28"/>
        <v>1</v>
      </c>
      <c r="AQ148" s="4" t="s">
        <v>15</v>
      </c>
      <c r="AR148" s="4">
        <v>7090</v>
      </c>
      <c r="AS148" s="4" t="s">
        <v>3402</v>
      </c>
      <c r="AT148" s="43">
        <v>0</v>
      </c>
      <c r="AU148" s="43">
        <v>0</v>
      </c>
      <c r="AV148" s="4" t="s">
        <v>9398</v>
      </c>
      <c r="AW148" s="47">
        <v>42810.511328854169</v>
      </c>
      <c r="AX148" s="4" t="s">
        <v>9398</v>
      </c>
      <c r="AY148" s="47">
        <v>43161.757683645832</v>
      </c>
    </row>
    <row r="149" spans="41:51" x14ac:dyDescent="0.35">
      <c r="AO149" s="32" t="str">
        <f t="shared" si="29"/>
        <v>SAN17095</v>
      </c>
      <c r="AP149" s="32" t="b">
        <f t="shared" si="28"/>
        <v>1</v>
      </c>
      <c r="AQ149" s="4" t="s">
        <v>15</v>
      </c>
      <c r="AR149" s="4">
        <v>7095</v>
      </c>
      <c r="AS149" s="4" t="s">
        <v>1182</v>
      </c>
      <c r="AT149" s="43">
        <v>0</v>
      </c>
      <c r="AU149" s="43">
        <v>0</v>
      </c>
      <c r="AV149" s="4" t="s">
        <v>9398</v>
      </c>
      <c r="AW149" s="47">
        <v>42908.390047604167</v>
      </c>
      <c r="AX149" s="4" t="s">
        <v>9398</v>
      </c>
      <c r="AY149" s="47">
        <v>43161.757684027776</v>
      </c>
    </row>
    <row r="150" spans="41:51" x14ac:dyDescent="0.35">
      <c r="AO150" s="32" t="str">
        <f t="shared" si="29"/>
        <v>SAN18100</v>
      </c>
      <c r="AP150" s="32" t="b">
        <f t="shared" si="28"/>
        <v>1</v>
      </c>
      <c r="AQ150" s="4" t="s">
        <v>15</v>
      </c>
      <c r="AR150" s="4">
        <v>8100</v>
      </c>
      <c r="AS150" s="4" t="s">
        <v>1183</v>
      </c>
      <c r="AT150" s="43">
        <v>0</v>
      </c>
      <c r="AU150" s="43">
        <v>0</v>
      </c>
      <c r="AV150" s="4" t="s">
        <v>9398</v>
      </c>
      <c r="AW150" s="47">
        <v>42810.511329780093</v>
      </c>
      <c r="AX150" s="4" t="s">
        <v>9398</v>
      </c>
      <c r="AY150" s="47">
        <v>43161.757684374999</v>
      </c>
    </row>
    <row r="151" spans="41:51" x14ac:dyDescent="0.35">
      <c r="AO151" s="32" t="str">
        <f t="shared" si="29"/>
        <v>SAN18101</v>
      </c>
      <c r="AP151" s="32" t="b">
        <f t="shared" si="28"/>
        <v>1</v>
      </c>
      <c r="AQ151" s="4" t="s">
        <v>15</v>
      </c>
      <c r="AR151" s="4">
        <v>8101</v>
      </c>
      <c r="AS151" s="4" t="s">
        <v>1184</v>
      </c>
      <c r="AT151" s="43">
        <v>0</v>
      </c>
      <c r="AU151" s="43">
        <v>0</v>
      </c>
      <c r="AV151" s="4" t="s">
        <v>9398</v>
      </c>
      <c r="AW151" s="47">
        <v>42810.511330787034</v>
      </c>
      <c r="AX151" s="4" t="s">
        <v>9398</v>
      </c>
      <c r="AY151" s="47">
        <v>43161.757684756943</v>
      </c>
    </row>
    <row r="152" spans="41:51" x14ac:dyDescent="0.35">
      <c r="AO152" s="32" t="str">
        <f t="shared" si="29"/>
        <v>SAN18102</v>
      </c>
      <c r="AP152" s="32" t="b">
        <f t="shared" si="28"/>
        <v>1</v>
      </c>
      <c r="AQ152" s="4" t="s">
        <v>15</v>
      </c>
      <c r="AR152" s="4">
        <v>8102</v>
      </c>
      <c r="AS152" s="4" t="s">
        <v>1185</v>
      </c>
      <c r="AT152" s="43">
        <v>0</v>
      </c>
      <c r="AU152" s="43">
        <v>0</v>
      </c>
      <c r="AV152" s="4" t="s">
        <v>9398</v>
      </c>
      <c r="AW152" s="47">
        <v>42810.511331944443</v>
      </c>
      <c r="AX152" s="4" t="s">
        <v>9398</v>
      </c>
      <c r="AY152" s="47">
        <v>43161.757685150464</v>
      </c>
    </row>
    <row r="153" spans="41:51" x14ac:dyDescent="0.35">
      <c r="AO153" s="32" t="str">
        <f t="shared" si="29"/>
        <v>SAN18103</v>
      </c>
      <c r="AP153" s="32" t="b">
        <f t="shared" si="28"/>
        <v>1</v>
      </c>
      <c r="AQ153" s="4" t="s">
        <v>15</v>
      </c>
      <c r="AR153" s="4">
        <v>8103</v>
      </c>
      <c r="AS153" s="4" t="s">
        <v>3404</v>
      </c>
      <c r="AT153" s="43">
        <v>0</v>
      </c>
      <c r="AU153" s="43">
        <v>0</v>
      </c>
      <c r="AV153" s="4" t="s">
        <v>9398</v>
      </c>
      <c r="AW153" s="47">
        <v>42810.511333333336</v>
      </c>
      <c r="AX153" s="4" t="s">
        <v>9398</v>
      </c>
      <c r="AY153" s="47">
        <v>43161.757685532408</v>
      </c>
    </row>
    <row r="154" spans="41:51" x14ac:dyDescent="0.35">
      <c r="AO154" s="32" t="str">
        <f t="shared" si="29"/>
        <v>SAN18104</v>
      </c>
      <c r="AP154" s="32" t="b">
        <f t="shared" si="28"/>
        <v>1</v>
      </c>
      <c r="AQ154" s="4" t="s">
        <v>15</v>
      </c>
      <c r="AR154" s="4">
        <v>8104</v>
      </c>
      <c r="AS154" s="4" t="s">
        <v>1186</v>
      </c>
      <c r="AT154" s="43">
        <v>0</v>
      </c>
      <c r="AU154" s="43">
        <v>0</v>
      </c>
      <c r="AV154" s="4" t="s">
        <v>9398</v>
      </c>
      <c r="AW154" s="47">
        <v>42810.511334525465</v>
      </c>
      <c r="AX154" s="4" t="s">
        <v>9398</v>
      </c>
      <c r="AY154" s="47">
        <v>43161.757685914352</v>
      </c>
    </row>
    <row r="155" spans="41:51" x14ac:dyDescent="0.35">
      <c r="AO155" s="32" t="str">
        <f t="shared" si="29"/>
        <v>SAN18105</v>
      </c>
      <c r="AP155" s="32" t="b">
        <f t="shared" si="28"/>
        <v>1</v>
      </c>
      <c r="AQ155" s="4" t="s">
        <v>15</v>
      </c>
      <c r="AR155" s="4">
        <v>8105</v>
      </c>
      <c r="AS155" s="4" t="s">
        <v>1187</v>
      </c>
      <c r="AT155" s="43">
        <v>0</v>
      </c>
      <c r="AU155" s="43">
        <v>0</v>
      </c>
      <c r="AV155" s="4" t="s">
        <v>9398</v>
      </c>
      <c r="AW155" s="47">
        <v>42810.511335266201</v>
      </c>
      <c r="AX155" s="4" t="s">
        <v>9398</v>
      </c>
      <c r="AY155" s="47">
        <v>43161.757686307872</v>
      </c>
    </row>
    <row r="156" spans="41:51" x14ac:dyDescent="0.35">
      <c r="AO156" s="32" t="str">
        <f t="shared" si="29"/>
        <v>SAN18106</v>
      </c>
      <c r="AP156" s="32" t="b">
        <f t="shared" si="28"/>
        <v>1</v>
      </c>
      <c r="AQ156" s="4" t="s">
        <v>15</v>
      </c>
      <c r="AR156" s="4">
        <v>8106</v>
      </c>
      <c r="AS156" s="4" t="s">
        <v>1188</v>
      </c>
      <c r="AT156" s="43">
        <v>0</v>
      </c>
      <c r="AU156" s="43">
        <v>0</v>
      </c>
      <c r="AV156" s="4" t="s">
        <v>9398</v>
      </c>
      <c r="AW156" s="47">
        <v>42810.511335844909</v>
      </c>
      <c r="AX156" s="4" t="s">
        <v>9398</v>
      </c>
      <c r="AY156" s="47">
        <v>43161.757686689816</v>
      </c>
    </row>
    <row r="157" spans="41:51" x14ac:dyDescent="0.35">
      <c r="AO157" s="32" t="str">
        <f t="shared" si="29"/>
        <v>SAN18107</v>
      </c>
      <c r="AP157" s="32" t="b">
        <f t="shared" si="28"/>
        <v>1</v>
      </c>
      <c r="AQ157" s="4" t="s">
        <v>15</v>
      </c>
      <c r="AR157" s="4">
        <v>8107</v>
      </c>
      <c r="AS157" s="4" t="s">
        <v>3405</v>
      </c>
      <c r="AT157" s="43">
        <v>0</v>
      </c>
      <c r="AU157" s="43">
        <v>0</v>
      </c>
      <c r="AV157" s="4" t="s">
        <v>9398</v>
      </c>
      <c r="AW157" s="47">
        <v>42810.511336423609</v>
      </c>
      <c r="AX157" s="4" t="s">
        <v>9398</v>
      </c>
      <c r="AY157" s="47">
        <v>43161.757687037039</v>
      </c>
    </row>
    <row r="158" spans="41:51" x14ac:dyDescent="0.35">
      <c r="AO158" s="32" t="str">
        <f t="shared" si="29"/>
        <v>SAN18400</v>
      </c>
      <c r="AP158" s="32" t="b">
        <f t="shared" si="28"/>
        <v>1</v>
      </c>
      <c r="AQ158" s="4" t="s">
        <v>15</v>
      </c>
      <c r="AR158" s="4">
        <v>8400</v>
      </c>
      <c r="AS158" s="4" t="s">
        <v>3406</v>
      </c>
      <c r="AT158" s="43">
        <v>0</v>
      </c>
      <c r="AU158" s="43">
        <v>0</v>
      </c>
      <c r="AV158" s="4" t="s">
        <v>9398</v>
      </c>
      <c r="AW158" s="47">
        <v>42810.51133695602</v>
      </c>
      <c r="AX158" s="4" t="s">
        <v>9398</v>
      </c>
      <c r="AY158" s="47">
        <v>43161.757687418984</v>
      </c>
    </row>
    <row r="159" spans="41:51" x14ac:dyDescent="0.35">
      <c r="AO159" s="32" t="str">
        <f t="shared" ref="AO159:AO222" si="30">AQ159&amp;AR159</f>
        <v/>
      </c>
      <c r="AP159" s="32" t="e">
        <f t="shared" si="28"/>
        <v>#N/A</v>
      </c>
    </row>
    <row r="160" spans="41:51" x14ac:dyDescent="0.35">
      <c r="AO160" s="32" t="str">
        <f t="shared" si="30"/>
        <v/>
      </c>
      <c r="AP160" s="32" t="e">
        <f t="shared" si="28"/>
        <v>#N/A</v>
      </c>
    </row>
    <row r="161" spans="41:42" x14ac:dyDescent="0.35">
      <c r="AO161" s="32" t="str">
        <f t="shared" si="30"/>
        <v/>
      </c>
      <c r="AP161" s="32" t="e">
        <f t="shared" si="28"/>
        <v>#N/A</v>
      </c>
    </row>
    <row r="162" spans="41:42" x14ac:dyDescent="0.35">
      <c r="AO162" s="32" t="str">
        <f t="shared" si="30"/>
        <v/>
      </c>
      <c r="AP162" s="32" t="e">
        <f t="shared" si="28"/>
        <v>#N/A</v>
      </c>
    </row>
    <row r="163" spans="41:42" x14ac:dyDescent="0.35">
      <c r="AO163" s="32" t="str">
        <f t="shared" si="30"/>
        <v/>
      </c>
      <c r="AP163" s="32" t="e">
        <f t="shared" si="28"/>
        <v>#N/A</v>
      </c>
    </row>
    <row r="164" spans="41:42" x14ac:dyDescent="0.35">
      <c r="AO164" s="32" t="str">
        <f t="shared" si="30"/>
        <v/>
      </c>
      <c r="AP164" s="32" t="e">
        <f t="shared" si="28"/>
        <v>#N/A</v>
      </c>
    </row>
    <row r="165" spans="41:42" x14ac:dyDescent="0.35">
      <c r="AO165" s="32" t="str">
        <f t="shared" si="30"/>
        <v/>
      </c>
      <c r="AP165" s="32" t="e">
        <f t="shared" si="28"/>
        <v>#N/A</v>
      </c>
    </row>
    <row r="166" spans="41:42" x14ac:dyDescent="0.35">
      <c r="AO166" s="32" t="str">
        <f t="shared" si="30"/>
        <v/>
      </c>
      <c r="AP166" s="32" t="e">
        <f t="shared" si="28"/>
        <v>#N/A</v>
      </c>
    </row>
    <row r="167" spans="41:42" x14ac:dyDescent="0.35">
      <c r="AO167" s="32" t="str">
        <f t="shared" si="30"/>
        <v/>
      </c>
      <c r="AP167" s="32" t="e">
        <f t="shared" si="28"/>
        <v>#N/A</v>
      </c>
    </row>
    <row r="168" spans="41:42" x14ac:dyDescent="0.35">
      <c r="AO168" s="32" t="str">
        <f t="shared" si="30"/>
        <v/>
      </c>
      <c r="AP168" s="32" t="e">
        <f t="shared" si="28"/>
        <v>#N/A</v>
      </c>
    </row>
    <row r="169" spans="41:42" x14ac:dyDescent="0.35">
      <c r="AO169" s="32" t="str">
        <f t="shared" si="30"/>
        <v/>
      </c>
      <c r="AP169" s="32" t="e">
        <f t="shared" si="28"/>
        <v>#N/A</v>
      </c>
    </row>
    <row r="170" spans="41:42" x14ac:dyDescent="0.35">
      <c r="AO170" s="32" t="str">
        <f t="shared" si="30"/>
        <v/>
      </c>
      <c r="AP170" s="32" t="e">
        <f t="shared" si="28"/>
        <v>#N/A</v>
      </c>
    </row>
    <row r="171" spans="41:42" x14ac:dyDescent="0.35">
      <c r="AO171" s="32" t="str">
        <f t="shared" si="30"/>
        <v/>
      </c>
      <c r="AP171" s="32" t="e">
        <f t="shared" si="28"/>
        <v>#N/A</v>
      </c>
    </row>
    <row r="172" spans="41:42" x14ac:dyDescent="0.35">
      <c r="AO172" s="32" t="str">
        <f t="shared" si="30"/>
        <v/>
      </c>
      <c r="AP172" s="32" t="e">
        <f t="shared" si="28"/>
        <v>#N/A</v>
      </c>
    </row>
    <row r="173" spans="41:42" x14ac:dyDescent="0.35">
      <c r="AO173" s="32" t="str">
        <f t="shared" si="30"/>
        <v/>
      </c>
      <c r="AP173" s="32" t="e">
        <f t="shared" ref="AP173:AP236" si="31">VLOOKUP(AR173,K:L,2,0)=AS173</f>
        <v>#N/A</v>
      </c>
    </row>
    <row r="174" spans="41:42" x14ac:dyDescent="0.35">
      <c r="AO174" s="32" t="str">
        <f t="shared" si="30"/>
        <v/>
      </c>
      <c r="AP174" s="32" t="e">
        <f t="shared" si="31"/>
        <v>#N/A</v>
      </c>
    </row>
    <row r="175" spans="41:42" x14ac:dyDescent="0.35">
      <c r="AO175" s="32" t="str">
        <f t="shared" si="30"/>
        <v/>
      </c>
      <c r="AP175" s="32" t="e">
        <f t="shared" si="31"/>
        <v>#N/A</v>
      </c>
    </row>
    <row r="176" spans="41:42" x14ac:dyDescent="0.35">
      <c r="AO176" s="32" t="str">
        <f t="shared" si="30"/>
        <v/>
      </c>
      <c r="AP176" s="32" t="e">
        <f t="shared" si="31"/>
        <v>#N/A</v>
      </c>
    </row>
    <row r="177" spans="41:42" x14ac:dyDescent="0.35">
      <c r="AO177" s="32" t="str">
        <f t="shared" si="30"/>
        <v/>
      </c>
      <c r="AP177" s="32" t="e">
        <f t="shared" si="31"/>
        <v>#N/A</v>
      </c>
    </row>
    <row r="178" spans="41:42" x14ac:dyDescent="0.35">
      <c r="AO178" s="32" t="str">
        <f t="shared" si="30"/>
        <v/>
      </c>
      <c r="AP178" s="32" t="e">
        <f t="shared" si="31"/>
        <v>#N/A</v>
      </c>
    </row>
    <row r="179" spans="41:42" x14ac:dyDescent="0.35">
      <c r="AO179" s="32" t="str">
        <f t="shared" si="30"/>
        <v/>
      </c>
      <c r="AP179" s="32" t="e">
        <f t="shared" si="31"/>
        <v>#N/A</v>
      </c>
    </row>
    <row r="180" spans="41:42" x14ac:dyDescent="0.35">
      <c r="AO180" s="32" t="str">
        <f t="shared" si="30"/>
        <v/>
      </c>
      <c r="AP180" s="32" t="e">
        <f t="shared" si="31"/>
        <v>#N/A</v>
      </c>
    </row>
    <row r="181" spans="41:42" x14ac:dyDescent="0.35">
      <c r="AO181" s="32" t="str">
        <f t="shared" si="30"/>
        <v/>
      </c>
      <c r="AP181" s="32" t="e">
        <f t="shared" si="31"/>
        <v>#N/A</v>
      </c>
    </row>
    <row r="182" spans="41:42" x14ac:dyDescent="0.35">
      <c r="AO182" s="32" t="str">
        <f t="shared" si="30"/>
        <v/>
      </c>
      <c r="AP182" s="32" t="e">
        <f t="shared" si="31"/>
        <v>#N/A</v>
      </c>
    </row>
    <row r="183" spans="41:42" x14ac:dyDescent="0.35">
      <c r="AO183" s="32" t="str">
        <f t="shared" si="30"/>
        <v/>
      </c>
      <c r="AP183" s="32" t="e">
        <f t="shared" si="31"/>
        <v>#N/A</v>
      </c>
    </row>
    <row r="184" spans="41:42" x14ac:dyDescent="0.35">
      <c r="AO184" s="32" t="str">
        <f t="shared" si="30"/>
        <v/>
      </c>
      <c r="AP184" s="32" t="e">
        <f t="shared" si="31"/>
        <v>#N/A</v>
      </c>
    </row>
    <row r="185" spans="41:42" x14ac:dyDescent="0.35">
      <c r="AO185" s="32" t="str">
        <f t="shared" si="30"/>
        <v/>
      </c>
      <c r="AP185" s="32" t="e">
        <f t="shared" si="31"/>
        <v>#N/A</v>
      </c>
    </row>
    <row r="186" spans="41:42" x14ac:dyDescent="0.35">
      <c r="AO186" s="32" t="str">
        <f t="shared" si="30"/>
        <v/>
      </c>
      <c r="AP186" s="32" t="e">
        <f t="shared" si="31"/>
        <v>#N/A</v>
      </c>
    </row>
    <row r="187" spans="41:42" x14ac:dyDescent="0.35">
      <c r="AO187" s="32" t="str">
        <f t="shared" si="30"/>
        <v/>
      </c>
      <c r="AP187" s="32" t="e">
        <f t="shared" si="31"/>
        <v>#N/A</v>
      </c>
    </row>
    <row r="188" spans="41:42" x14ac:dyDescent="0.35">
      <c r="AO188" s="32" t="str">
        <f t="shared" si="30"/>
        <v/>
      </c>
      <c r="AP188" s="32" t="e">
        <f t="shared" si="31"/>
        <v>#N/A</v>
      </c>
    </row>
    <row r="189" spans="41:42" x14ac:dyDescent="0.35">
      <c r="AO189" s="32" t="str">
        <f t="shared" si="30"/>
        <v/>
      </c>
      <c r="AP189" s="32" t="e">
        <f t="shared" si="31"/>
        <v>#N/A</v>
      </c>
    </row>
    <row r="190" spans="41:42" x14ac:dyDescent="0.35">
      <c r="AO190" s="32" t="str">
        <f t="shared" si="30"/>
        <v/>
      </c>
      <c r="AP190" s="32" t="e">
        <f t="shared" si="31"/>
        <v>#N/A</v>
      </c>
    </row>
    <row r="191" spans="41:42" x14ac:dyDescent="0.35">
      <c r="AO191" s="32" t="str">
        <f t="shared" si="30"/>
        <v/>
      </c>
      <c r="AP191" s="32" t="e">
        <f t="shared" si="31"/>
        <v>#N/A</v>
      </c>
    </row>
    <row r="192" spans="41:42" x14ac:dyDescent="0.35">
      <c r="AO192" s="32" t="str">
        <f t="shared" si="30"/>
        <v/>
      </c>
      <c r="AP192" s="32" t="e">
        <f t="shared" si="31"/>
        <v>#N/A</v>
      </c>
    </row>
    <row r="193" spans="41:42" x14ac:dyDescent="0.35">
      <c r="AO193" s="32" t="str">
        <f t="shared" si="30"/>
        <v/>
      </c>
      <c r="AP193" s="32" t="e">
        <f t="shared" si="31"/>
        <v>#N/A</v>
      </c>
    </row>
    <row r="194" spans="41:42" x14ac:dyDescent="0.35">
      <c r="AO194" s="32" t="str">
        <f t="shared" si="30"/>
        <v/>
      </c>
      <c r="AP194" s="32" t="e">
        <f t="shared" si="31"/>
        <v>#N/A</v>
      </c>
    </row>
    <row r="195" spans="41:42" x14ac:dyDescent="0.35">
      <c r="AO195" s="32" t="str">
        <f t="shared" si="30"/>
        <v/>
      </c>
      <c r="AP195" s="32" t="e">
        <f t="shared" si="31"/>
        <v>#N/A</v>
      </c>
    </row>
    <row r="196" spans="41:42" x14ac:dyDescent="0.35">
      <c r="AO196" s="32" t="str">
        <f t="shared" si="30"/>
        <v/>
      </c>
      <c r="AP196" s="32" t="e">
        <f t="shared" si="31"/>
        <v>#N/A</v>
      </c>
    </row>
    <row r="197" spans="41:42" x14ac:dyDescent="0.35">
      <c r="AO197" s="32" t="str">
        <f t="shared" si="30"/>
        <v/>
      </c>
      <c r="AP197" s="32" t="e">
        <f t="shared" si="31"/>
        <v>#N/A</v>
      </c>
    </row>
    <row r="198" spans="41:42" x14ac:dyDescent="0.35">
      <c r="AO198" s="32" t="str">
        <f t="shared" si="30"/>
        <v/>
      </c>
      <c r="AP198" s="32" t="e">
        <f t="shared" si="31"/>
        <v>#N/A</v>
      </c>
    </row>
    <row r="199" spans="41:42" x14ac:dyDescent="0.35">
      <c r="AO199" s="32" t="str">
        <f t="shared" si="30"/>
        <v/>
      </c>
      <c r="AP199" s="32" t="e">
        <f t="shared" si="31"/>
        <v>#N/A</v>
      </c>
    </row>
    <row r="200" spans="41:42" x14ac:dyDescent="0.35">
      <c r="AO200" s="32" t="str">
        <f t="shared" si="30"/>
        <v/>
      </c>
      <c r="AP200" s="32" t="e">
        <f t="shared" si="31"/>
        <v>#N/A</v>
      </c>
    </row>
    <row r="201" spans="41:42" x14ac:dyDescent="0.35">
      <c r="AO201" s="32" t="str">
        <f t="shared" si="30"/>
        <v/>
      </c>
      <c r="AP201" s="32" t="e">
        <f t="shared" si="31"/>
        <v>#N/A</v>
      </c>
    </row>
    <row r="202" spans="41:42" x14ac:dyDescent="0.35">
      <c r="AO202" s="32" t="str">
        <f t="shared" si="30"/>
        <v/>
      </c>
      <c r="AP202" s="32" t="e">
        <f t="shared" si="31"/>
        <v>#N/A</v>
      </c>
    </row>
    <row r="203" spans="41:42" x14ac:dyDescent="0.35">
      <c r="AO203" s="32" t="str">
        <f t="shared" si="30"/>
        <v/>
      </c>
      <c r="AP203" s="32" t="e">
        <f t="shared" si="31"/>
        <v>#N/A</v>
      </c>
    </row>
    <row r="204" spans="41:42" x14ac:dyDescent="0.35">
      <c r="AO204" s="32" t="str">
        <f t="shared" si="30"/>
        <v/>
      </c>
      <c r="AP204" s="32" t="e">
        <f t="shared" si="31"/>
        <v>#N/A</v>
      </c>
    </row>
    <row r="205" spans="41:42" x14ac:dyDescent="0.35">
      <c r="AO205" s="32" t="str">
        <f t="shared" si="30"/>
        <v/>
      </c>
      <c r="AP205" s="32" t="e">
        <f t="shared" si="31"/>
        <v>#N/A</v>
      </c>
    </row>
    <row r="206" spans="41:42" x14ac:dyDescent="0.35">
      <c r="AO206" s="32" t="str">
        <f t="shared" si="30"/>
        <v/>
      </c>
      <c r="AP206" s="32" t="e">
        <f t="shared" si="31"/>
        <v>#N/A</v>
      </c>
    </row>
    <row r="207" spans="41:42" x14ac:dyDescent="0.35">
      <c r="AO207" s="32" t="str">
        <f t="shared" si="30"/>
        <v/>
      </c>
      <c r="AP207" s="32" t="e">
        <f t="shared" si="31"/>
        <v>#N/A</v>
      </c>
    </row>
    <row r="208" spans="41:42" x14ac:dyDescent="0.35">
      <c r="AO208" s="32" t="str">
        <f t="shared" si="30"/>
        <v/>
      </c>
      <c r="AP208" s="32" t="e">
        <f t="shared" si="31"/>
        <v>#N/A</v>
      </c>
    </row>
    <row r="209" spans="41:42" x14ac:dyDescent="0.35">
      <c r="AO209" s="32" t="str">
        <f t="shared" si="30"/>
        <v/>
      </c>
      <c r="AP209" s="32" t="e">
        <f t="shared" si="31"/>
        <v>#N/A</v>
      </c>
    </row>
    <row r="210" spans="41:42" x14ac:dyDescent="0.35">
      <c r="AO210" s="32" t="str">
        <f t="shared" si="30"/>
        <v/>
      </c>
      <c r="AP210" s="32" t="e">
        <f t="shared" si="31"/>
        <v>#N/A</v>
      </c>
    </row>
    <row r="211" spans="41:42" x14ac:dyDescent="0.35">
      <c r="AO211" s="32" t="str">
        <f t="shared" si="30"/>
        <v/>
      </c>
      <c r="AP211" s="32" t="e">
        <f t="shared" si="31"/>
        <v>#N/A</v>
      </c>
    </row>
    <row r="212" spans="41:42" x14ac:dyDescent="0.35">
      <c r="AO212" s="32" t="str">
        <f t="shared" si="30"/>
        <v/>
      </c>
      <c r="AP212" s="32" t="e">
        <f t="shared" si="31"/>
        <v>#N/A</v>
      </c>
    </row>
    <row r="213" spans="41:42" x14ac:dyDescent="0.35">
      <c r="AO213" s="32" t="str">
        <f t="shared" si="30"/>
        <v/>
      </c>
      <c r="AP213" s="32" t="e">
        <f t="shared" si="31"/>
        <v>#N/A</v>
      </c>
    </row>
    <row r="214" spans="41:42" x14ac:dyDescent="0.35">
      <c r="AO214" s="32" t="str">
        <f t="shared" si="30"/>
        <v/>
      </c>
      <c r="AP214" s="32" t="e">
        <f t="shared" si="31"/>
        <v>#N/A</v>
      </c>
    </row>
    <row r="215" spans="41:42" x14ac:dyDescent="0.35">
      <c r="AO215" s="32" t="str">
        <f t="shared" si="30"/>
        <v/>
      </c>
      <c r="AP215" s="32" t="e">
        <f t="shared" si="31"/>
        <v>#N/A</v>
      </c>
    </row>
    <row r="216" spans="41:42" x14ac:dyDescent="0.35">
      <c r="AO216" s="32" t="str">
        <f t="shared" si="30"/>
        <v/>
      </c>
      <c r="AP216" s="32" t="e">
        <f t="shared" si="31"/>
        <v>#N/A</v>
      </c>
    </row>
    <row r="217" spans="41:42" x14ac:dyDescent="0.35">
      <c r="AO217" s="32" t="str">
        <f t="shared" si="30"/>
        <v/>
      </c>
      <c r="AP217" s="32" t="e">
        <f t="shared" si="31"/>
        <v>#N/A</v>
      </c>
    </row>
    <row r="218" spans="41:42" x14ac:dyDescent="0.35">
      <c r="AO218" s="32" t="str">
        <f t="shared" si="30"/>
        <v/>
      </c>
      <c r="AP218" s="32" t="e">
        <f t="shared" si="31"/>
        <v>#N/A</v>
      </c>
    </row>
    <row r="219" spans="41:42" x14ac:dyDescent="0.35">
      <c r="AO219" s="32" t="str">
        <f t="shared" si="30"/>
        <v/>
      </c>
      <c r="AP219" s="32" t="e">
        <f t="shared" si="31"/>
        <v>#N/A</v>
      </c>
    </row>
    <row r="220" spans="41:42" x14ac:dyDescent="0.35">
      <c r="AO220" s="32" t="str">
        <f t="shared" si="30"/>
        <v/>
      </c>
      <c r="AP220" s="32" t="e">
        <f t="shared" si="31"/>
        <v>#N/A</v>
      </c>
    </row>
    <row r="221" spans="41:42" x14ac:dyDescent="0.35">
      <c r="AO221" s="32" t="str">
        <f t="shared" si="30"/>
        <v/>
      </c>
      <c r="AP221" s="32" t="e">
        <f t="shared" si="31"/>
        <v>#N/A</v>
      </c>
    </row>
    <row r="222" spans="41:42" x14ac:dyDescent="0.35">
      <c r="AO222" s="32" t="str">
        <f t="shared" si="30"/>
        <v/>
      </c>
      <c r="AP222" s="32" t="e">
        <f t="shared" si="31"/>
        <v>#N/A</v>
      </c>
    </row>
    <row r="223" spans="41:42" x14ac:dyDescent="0.35">
      <c r="AO223" s="32" t="str">
        <f t="shared" ref="AO223:AO286" si="32">AQ223&amp;AR223</f>
        <v/>
      </c>
      <c r="AP223" s="32" t="e">
        <f t="shared" si="31"/>
        <v>#N/A</v>
      </c>
    </row>
    <row r="224" spans="41:42" x14ac:dyDescent="0.35">
      <c r="AO224" s="32" t="str">
        <f t="shared" si="32"/>
        <v/>
      </c>
      <c r="AP224" s="32" t="e">
        <f t="shared" si="31"/>
        <v>#N/A</v>
      </c>
    </row>
    <row r="225" spans="41:42" x14ac:dyDescent="0.35">
      <c r="AO225" s="32" t="str">
        <f t="shared" si="32"/>
        <v/>
      </c>
      <c r="AP225" s="32" t="e">
        <f t="shared" si="31"/>
        <v>#N/A</v>
      </c>
    </row>
    <row r="226" spans="41:42" x14ac:dyDescent="0.35">
      <c r="AO226" s="32" t="str">
        <f t="shared" si="32"/>
        <v/>
      </c>
      <c r="AP226" s="32" t="e">
        <f t="shared" si="31"/>
        <v>#N/A</v>
      </c>
    </row>
    <row r="227" spans="41:42" x14ac:dyDescent="0.35">
      <c r="AO227" s="32" t="str">
        <f t="shared" si="32"/>
        <v/>
      </c>
      <c r="AP227" s="32" t="e">
        <f t="shared" si="31"/>
        <v>#N/A</v>
      </c>
    </row>
    <row r="228" spans="41:42" x14ac:dyDescent="0.35">
      <c r="AO228" s="32" t="str">
        <f t="shared" si="32"/>
        <v/>
      </c>
      <c r="AP228" s="32" t="e">
        <f t="shared" si="31"/>
        <v>#N/A</v>
      </c>
    </row>
    <row r="229" spans="41:42" x14ac:dyDescent="0.35">
      <c r="AO229" s="32" t="str">
        <f t="shared" si="32"/>
        <v/>
      </c>
      <c r="AP229" s="32" t="e">
        <f t="shared" si="31"/>
        <v>#N/A</v>
      </c>
    </row>
    <row r="230" spans="41:42" x14ac:dyDescent="0.35">
      <c r="AO230" s="32" t="str">
        <f t="shared" si="32"/>
        <v/>
      </c>
      <c r="AP230" s="32" t="e">
        <f t="shared" si="31"/>
        <v>#N/A</v>
      </c>
    </row>
    <row r="231" spans="41:42" x14ac:dyDescent="0.35">
      <c r="AO231" s="32" t="str">
        <f t="shared" si="32"/>
        <v/>
      </c>
      <c r="AP231" s="32" t="e">
        <f t="shared" si="31"/>
        <v>#N/A</v>
      </c>
    </row>
    <row r="232" spans="41:42" x14ac:dyDescent="0.35">
      <c r="AO232" s="32" t="str">
        <f t="shared" si="32"/>
        <v/>
      </c>
      <c r="AP232" s="32" t="e">
        <f t="shared" si="31"/>
        <v>#N/A</v>
      </c>
    </row>
    <row r="233" spans="41:42" x14ac:dyDescent="0.35">
      <c r="AO233" s="32" t="str">
        <f t="shared" si="32"/>
        <v/>
      </c>
      <c r="AP233" s="32" t="e">
        <f t="shared" si="31"/>
        <v>#N/A</v>
      </c>
    </row>
    <row r="234" spans="41:42" x14ac:dyDescent="0.35">
      <c r="AO234" s="32" t="str">
        <f t="shared" si="32"/>
        <v/>
      </c>
      <c r="AP234" s="32" t="e">
        <f t="shared" si="31"/>
        <v>#N/A</v>
      </c>
    </row>
    <row r="235" spans="41:42" x14ac:dyDescent="0.35">
      <c r="AO235" s="32" t="str">
        <f t="shared" si="32"/>
        <v/>
      </c>
      <c r="AP235" s="32" t="e">
        <f t="shared" si="31"/>
        <v>#N/A</v>
      </c>
    </row>
    <row r="236" spans="41:42" x14ac:dyDescent="0.35">
      <c r="AO236" s="32" t="str">
        <f t="shared" si="32"/>
        <v/>
      </c>
      <c r="AP236" s="32" t="e">
        <f t="shared" si="31"/>
        <v>#N/A</v>
      </c>
    </row>
    <row r="237" spans="41:42" x14ac:dyDescent="0.35">
      <c r="AO237" s="32" t="str">
        <f t="shared" si="32"/>
        <v/>
      </c>
      <c r="AP237" s="32" t="e">
        <f t="shared" ref="AP237:AP300" si="33">VLOOKUP(AR237,K:L,2,0)=AS237</f>
        <v>#N/A</v>
      </c>
    </row>
    <row r="238" spans="41:42" x14ac:dyDescent="0.35">
      <c r="AO238" s="32" t="str">
        <f t="shared" si="32"/>
        <v/>
      </c>
      <c r="AP238" s="32" t="e">
        <f t="shared" si="33"/>
        <v>#N/A</v>
      </c>
    </row>
    <row r="239" spans="41:42" x14ac:dyDescent="0.35">
      <c r="AO239" s="32" t="str">
        <f t="shared" si="32"/>
        <v/>
      </c>
      <c r="AP239" s="32" t="e">
        <f t="shared" si="33"/>
        <v>#N/A</v>
      </c>
    </row>
    <row r="240" spans="41:42" x14ac:dyDescent="0.35">
      <c r="AO240" s="32" t="str">
        <f t="shared" si="32"/>
        <v/>
      </c>
      <c r="AP240" s="32" t="e">
        <f t="shared" si="33"/>
        <v>#N/A</v>
      </c>
    </row>
    <row r="241" spans="41:42" x14ac:dyDescent="0.35">
      <c r="AO241" s="32" t="str">
        <f t="shared" si="32"/>
        <v/>
      </c>
      <c r="AP241" s="32" t="e">
        <f t="shared" si="33"/>
        <v>#N/A</v>
      </c>
    </row>
    <row r="242" spans="41:42" x14ac:dyDescent="0.35">
      <c r="AO242" s="32" t="str">
        <f t="shared" si="32"/>
        <v/>
      </c>
      <c r="AP242" s="32" t="e">
        <f t="shared" si="33"/>
        <v>#N/A</v>
      </c>
    </row>
    <row r="243" spans="41:42" x14ac:dyDescent="0.35">
      <c r="AO243" s="32" t="str">
        <f t="shared" si="32"/>
        <v/>
      </c>
      <c r="AP243" s="32" t="e">
        <f t="shared" si="33"/>
        <v>#N/A</v>
      </c>
    </row>
    <row r="244" spans="41:42" x14ac:dyDescent="0.35">
      <c r="AO244" s="32" t="str">
        <f t="shared" si="32"/>
        <v/>
      </c>
      <c r="AP244" s="32" t="e">
        <f t="shared" si="33"/>
        <v>#N/A</v>
      </c>
    </row>
    <row r="245" spans="41:42" x14ac:dyDescent="0.35">
      <c r="AO245" s="32" t="str">
        <f t="shared" si="32"/>
        <v/>
      </c>
      <c r="AP245" s="32" t="e">
        <f t="shared" si="33"/>
        <v>#N/A</v>
      </c>
    </row>
    <row r="246" spans="41:42" x14ac:dyDescent="0.35">
      <c r="AO246" s="32" t="str">
        <f t="shared" si="32"/>
        <v/>
      </c>
      <c r="AP246" s="32" t="e">
        <f t="shared" si="33"/>
        <v>#N/A</v>
      </c>
    </row>
    <row r="247" spans="41:42" x14ac:dyDescent="0.35">
      <c r="AO247" s="32" t="str">
        <f t="shared" si="32"/>
        <v/>
      </c>
      <c r="AP247" s="32" t="e">
        <f t="shared" si="33"/>
        <v>#N/A</v>
      </c>
    </row>
    <row r="248" spans="41:42" x14ac:dyDescent="0.35">
      <c r="AO248" s="32" t="str">
        <f t="shared" si="32"/>
        <v/>
      </c>
      <c r="AP248" s="32" t="e">
        <f t="shared" si="33"/>
        <v>#N/A</v>
      </c>
    </row>
    <row r="249" spans="41:42" x14ac:dyDescent="0.35">
      <c r="AO249" s="32" t="str">
        <f t="shared" si="32"/>
        <v/>
      </c>
      <c r="AP249" s="32" t="e">
        <f t="shared" si="33"/>
        <v>#N/A</v>
      </c>
    </row>
    <row r="250" spans="41:42" x14ac:dyDescent="0.35">
      <c r="AO250" s="32" t="str">
        <f t="shared" si="32"/>
        <v/>
      </c>
      <c r="AP250" s="32" t="e">
        <f t="shared" si="33"/>
        <v>#N/A</v>
      </c>
    </row>
    <row r="251" spans="41:42" x14ac:dyDescent="0.35">
      <c r="AO251" s="32" t="str">
        <f t="shared" si="32"/>
        <v/>
      </c>
      <c r="AP251" s="32" t="e">
        <f t="shared" si="33"/>
        <v>#N/A</v>
      </c>
    </row>
    <row r="252" spans="41:42" x14ac:dyDescent="0.35">
      <c r="AO252" s="32" t="str">
        <f t="shared" si="32"/>
        <v/>
      </c>
      <c r="AP252" s="32" t="e">
        <f t="shared" si="33"/>
        <v>#N/A</v>
      </c>
    </row>
    <row r="253" spans="41:42" x14ac:dyDescent="0.35">
      <c r="AO253" s="32" t="str">
        <f t="shared" si="32"/>
        <v/>
      </c>
      <c r="AP253" s="32" t="e">
        <f t="shared" si="33"/>
        <v>#N/A</v>
      </c>
    </row>
    <row r="254" spans="41:42" x14ac:dyDescent="0.35">
      <c r="AO254" s="32" t="str">
        <f t="shared" si="32"/>
        <v/>
      </c>
      <c r="AP254" s="32" t="e">
        <f t="shared" si="33"/>
        <v>#N/A</v>
      </c>
    </row>
    <row r="255" spans="41:42" x14ac:dyDescent="0.35">
      <c r="AO255" s="32" t="str">
        <f t="shared" si="32"/>
        <v/>
      </c>
      <c r="AP255" s="32" t="e">
        <f t="shared" si="33"/>
        <v>#N/A</v>
      </c>
    </row>
    <row r="256" spans="41:42" x14ac:dyDescent="0.35">
      <c r="AO256" s="32" t="str">
        <f t="shared" si="32"/>
        <v/>
      </c>
      <c r="AP256" s="32" t="e">
        <f t="shared" si="33"/>
        <v>#N/A</v>
      </c>
    </row>
    <row r="257" spans="41:42" x14ac:dyDescent="0.35">
      <c r="AO257" s="32" t="str">
        <f t="shared" si="32"/>
        <v/>
      </c>
      <c r="AP257" s="32" t="e">
        <f t="shared" si="33"/>
        <v>#N/A</v>
      </c>
    </row>
    <row r="258" spans="41:42" x14ac:dyDescent="0.35">
      <c r="AO258" s="32" t="str">
        <f t="shared" si="32"/>
        <v/>
      </c>
      <c r="AP258" s="32" t="e">
        <f t="shared" si="33"/>
        <v>#N/A</v>
      </c>
    </row>
    <row r="259" spans="41:42" x14ac:dyDescent="0.35">
      <c r="AO259" s="32" t="str">
        <f t="shared" si="32"/>
        <v/>
      </c>
      <c r="AP259" s="32" t="e">
        <f t="shared" si="33"/>
        <v>#N/A</v>
      </c>
    </row>
    <row r="260" spans="41:42" x14ac:dyDescent="0.35">
      <c r="AO260" s="32" t="str">
        <f t="shared" si="32"/>
        <v/>
      </c>
      <c r="AP260" s="32" t="e">
        <f t="shared" si="33"/>
        <v>#N/A</v>
      </c>
    </row>
    <row r="261" spans="41:42" x14ac:dyDescent="0.35">
      <c r="AO261" s="32" t="str">
        <f t="shared" si="32"/>
        <v/>
      </c>
      <c r="AP261" s="32" t="e">
        <f t="shared" si="33"/>
        <v>#N/A</v>
      </c>
    </row>
    <row r="262" spans="41:42" x14ac:dyDescent="0.35">
      <c r="AO262" s="32" t="str">
        <f t="shared" si="32"/>
        <v/>
      </c>
      <c r="AP262" s="32" t="e">
        <f t="shared" si="33"/>
        <v>#N/A</v>
      </c>
    </row>
    <row r="263" spans="41:42" x14ac:dyDescent="0.35">
      <c r="AO263" s="32" t="str">
        <f t="shared" si="32"/>
        <v/>
      </c>
      <c r="AP263" s="32" t="e">
        <f t="shared" si="33"/>
        <v>#N/A</v>
      </c>
    </row>
    <row r="264" spans="41:42" x14ac:dyDescent="0.35">
      <c r="AO264" s="32" t="str">
        <f t="shared" si="32"/>
        <v/>
      </c>
      <c r="AP264" s="32" t="e">
        <f t="shared" si="33"/>
        <v>#N/A</v>
      </c>
    </row>
    <row r="265" spans="41:42" x14ac:dyDescent="0.35">
      <c r="AO265" s="32" t="str">
        <f t="shared" si="32"/>
        <v/>
      </c>
      <c r="AP265" s="32" t="e">
        <f t="shared" si="33"/>
        <v>#N/A</v>
      </c>
    </row>
    <row r="266" spans="41:42" x14ac:dyDescent="0.35">
      <c r="AO266" s="32" t="str">
        <f t="shared" si="32"/>
        <v/>
      </c>
      <c r="AP266" s="32" t="e">
        <f t="shared" si="33"/>
        <v>#N/A</v>
      </c>
    </row>
    <row r="267" spans="41:42" x14ac:dyDescent="0.35">
      <c r="AO267" s="32" t="str">
        <f t="shared" si="32"/>
        <v/>
      </c>
      <c r="AP267" s="32" t="e">
        <f t="shared" si="33"/>
        <v>#N/A</v>
      </c>
    </row>
    <row r="268" spans="41:42" x14ac:dyDescent="0.35">
      <c r="AO268" s="32" t="str">
        <f t="shared" si="32"/>
        <v/>
      </c>
      <c r="AP268" s="32" t="e">
        <f t="shared" si="33"/>
        <v>#N/A</v>
      </c>
    </row>
    <row r="269" spans="41:42" x14ac:dyDescent="0.35">
      <c r="AO269" s="32" t="str">
        <f t="shared" si="32"/>
        <v/>
      </c>
      <c r="AP269" s="32" t="e">
        <f t="shared" si="33"/>
        <v>#N/A</v>
      </c>
    </row>
    <row r="270" spans="41:42" x14ac:dyDescent="0.35">
      <c r="AO270" s="32" t="str">
        <f t="shared" si="32"/>
        <v/>
      </c>
      <c r="AP270" s="32" t="e">
        <f t="shared" si="33"/>
        <v>#N/A</v>
      </c>
    </row>
    <row r="271" spans="41:42" x14ac:dyDescent="0.35">
      <c r="AO271" s="32" t="str">
        <f t="shared" si="32"/>
        <v/>
      </c>
      <c r="AP271" s="32" t="e">
        <f t="shared" si="33"/>
        <v>#N/A</v>
      </c>
    </row>
    <row r="272" spans="41:42" x14ac:dyDescent="0.35">
      <c r="AO272" s="32" t="str">
        <f t="shared" si="32"/>
        <v/>
      </c>
      <c r="AP272" s="32" t="e">
        <f t="shared" si="33"/>
        <v>#N/A</v>
      </c>
    </row>
    <row r="273" spans="41:42" x14ac:dyDescent="0.35">
      <c r="AO273" s="32" t="str">
        <f t="shared" si="32"/>
        <v/>
      </c>
      <c r="AP273" s="32" t="e">
        <f t="shared" si="33"/>
        <v>#N/A</v>
      </c>
    </row>
    <row r="274" spans="41:42" x14ac:dyDescent="0.35">
      <c r="AO274" s="32" t="str">
        <f t="shared" si="32"/>
        <v/>
      </c>
      <c r="AP274" s="32" t="e">
        <f t="shared" si="33"/>
        <v>#N/A</v>
      </c>
    </row>
    <row r="275" spans="41:42" x14ac:dyDescent="0.35">
      <c r="AO275" s="32" t="str">
        <f t="shared" si="32"/>
        <v/>
      </c>
      <c r="AP275" s="32" t="e">
        <f t="shared" si="33"/>
        <v>#N/A</v>
      </c>
    </row>
    <row r="276" spans="41:42" x14ac:dyDescent="0.35">
      <c r="AO276" s="32" t="str">
        <f t="shared" si="32"/>
        <v/>
      </c>
      <c r="AP276" s="32" t="e">
        <f t="shared" si="33"/>
        <v>#N/A</v>
      </c>
    </row>
    <row r="277" spans="41:42" x14ac:dyDescent="0.35">
      <c r="AO277" s="32" t="str">
        <f t="shared" si="32"/>
        <v/>
      </c>
      <c r="AP277" s="32" t="e">
        <f t="shared" si="33"/>
        <v>#N/A</v>
      </c>
    </row>
    <row r="278" spans="41:42" x14ac:dyDescent="0.35">
      <c r="AO278" s="32" t="str">
        <f t="shared" si="32"/>
        <v/>
      </c>
      <c r="AP278" s="32" t="e">
        <f t="shared" si="33"/>
        <v>#N/A</v>
      </c>
    </row>
    <row r="279" spans="41:42" x14ac:dyDescent="0.35">
      <c r="AO279" s="32" t="str">
        <f t="shared" si="32"/>
        <v/>
      </c>
      <c r="AP279" s="32" t="e">
        <f t="shared" si="33"/>
        <v>#N/A</v>
      </c>
    </row>
    <row r="280" spans="41:42" x14ac:dyDescent="0.35">
      <c r="AO280" s="32" t="str">
        <f t="shared" si="32"/>
        <v/>
      </c>
      <c r="AP280" s="32" t="e">
        <f t="shared" si="33"/>
        <v>#N/A</v>
      </c>
    </row>
    <row r="281" spans="41:42" x14ac:dyDescent="0.35">
      <c r="AO281" s="32" t="str">
        <f t="shared" si="32"/>
        <v/>
      </c>
      <c r="AP281" s="32" t="e">
        <f t="shared" si="33"/>
        <v>#N/A</v>
      </c>
    </row>
    <row r="282" spans="41:42" x14ac:dyDescent="0.35">
      <c r="AO282" s="32" t="str">
        <f t="shared" si="32"/>
        <v/>
      </c>
      <c r="AP282" s="32" t="e">
        <f t="shared" si="33"/>
        <v>#N/A</v>
      </c>
    </row>
    <row r="283" spans="41:42" x14ac:dyDescent="0.35">
      <c r="AO283" s="32" t="str">
        <f t="shared" si="32"/>
        <v/>
      </c>
      <c r="AP283" s="32" t="e">
        <f t="shared" si="33"/>
        <v>#N/A</v>
      </c>
    </row>
    <row r="284" spans="41:42" x14ac:dyDescent="0.35">
      <c r="AO284" s="32" t="str">
        <f t="shared" si="32"/>
        <v/>
      </c>
      <c r="AP284" s="32" t="e">
        <f t="shared" si="33"/>
        <v>#N/A</v>
      </c>
    </row>
    <row r="285" spans="41:42" x14ac:dyDescent="0.35">
      <c r="AO285" s="32" t="str">
        <f t="shared" si="32"/>
        <v/>
      </c>
      <c r="AP285" s="32" t="e">
        <f t="shared" si="33"/>
        <v>#N/A</v>
      </c>
    </row>
    <row r="286" spans="41:42" x14ac:dyDescent="0.35">
      <c r="AO286" s="32" t="str">
        <f t="shared" si="32"/>
        <v/>
      </c>
      <c r="AP286" s="32" t="e">
        <f t="shared" si="33"/>
        <v>#N/A</v>
      </c>
    </row>
    <row r="287" spans="41:42" x14ac:dyDescent="0.35">
      <c r="AO287" s="32" t="str">
        <f t="shared" ref="AO287:AO350" si="34">AQ287&amp;AR287</f>
        <v/>
      </c>
      <c r="AP287" s="32" t="e">
        <f t="shared" si="33"/>
        <v>#N/A</v>
      </c>
    </row>
    <row r="288" spans="41:42" x14ac:dyDescent="0.35">
      <c r="AO288" s="32" t="str">
        <f t="shared" si="34"/>
        <v/>
      </c>
      <c r="AP288" s="32" t="e">
        <f t="shared" si="33"/>
        <v>#N/A</v>
      </c>
    </row>
    <row r="289" spans="41:42" x14ac:dyDescent="0.35">
      <c r="AO289" s="32" t="str">
        <f t="shared" si="34"/>
        <v/>
      </c>
      <c r="AP289" s="32" t="e">
        <f t="shared" si="33"/>
        <v>#N/A</v>
      </c>
    </row>
    <row r="290" spans="41:42" x14ac:dyDescent="0.35">
      <c r="AO290" s="32" t="str">
        <f t="shared" si="34"/>
        <v/>
      </c>
      <c r="AP290" s="32" t="e">
        <f t="shared" si="33"/>
        <v>#N/A</v>
      </c>
    </row>
    <row r="291" spans="41:42" x14ac:dyDescent="0.35">
      <c r="AO291" s="32" t="str">
        <f t="shared" si="34"/>
        <v/>
      </c>
      <c r="AP291" s="32" t="e">
        <f t="shared" si="33"/>
        <v>#N/A</v>
      </c>
    </row>
    <row r="292" spans="41:42" x14ac:dyDescent="0.35">
      <c r="AO292" s="32" t="str">
        <f t="shared" si="34"/>
        <v/>
      </c>
      <c r="AP292" s="32" t="e">
        <f t="shared" si="33"/>
        <v>#N/A</v>
      </c>
    </row>
    <row r="293" spans="41:42" x14ac:dyDescent="0.35">
      <c r="AO293" s="32" t="str">
        <f t="shared" si="34"/>
        <v/>
      </c>
      <c r="AP293" s="32" t="e">
        <f t="shared" si="33"/>
        <v>#N/A</v>
      </c>
    </row>
    <row r="294" spans="41:42" x14ac:dyDescent="0.35">
      <c r="AO294" s="32" t="str">
        <f t="shared" si="34"/>
        <v/>
      </c>
      <c r="AP294" s="32" t="e">
        <f t="shared" si="33"/>
        <v>#N/A</v>
      </c>
    </row>
    <row r="295" spans="41:42" x14ac:dyDescent="0.35">
      <c r="AO295" s="32" t="str">
        <f t="shared" si="34"/>
        <v/>
      </c>
      <c r="AP295" s="32" t="e">
        <f t="shared" si="33"/>
        <v>#N/A</v>
      </c>
    </row>
    <row r="296" spans="41:42" x14ac:dyDescent="0.35">
      <c r="AO296" s="32" t="str">
        <f t="shared" si="34"/>
        <v/>
      </c>
      <c r="AP296" s="32" t="e">
        <f t="shared" si="33"/>
        <v>#N/A</v>
      </c>
    </row>
    <row r="297" spans="41:42" x14ac:dyDescent="0.35">
      <c r="AO297" s="32" t="str">
        <f t="shared" si="34"/>
        <v/>
      </c>
      <c r="AP297" s="32" t="e">
        <f t="shared" si="33"/>
        <v>#N/A</v>
      </c>
    </row>
    <row r="298" spans="41:42" x14ac:dyDescent="0.35">
      <c r="AO298" s="32" t="str">
        <f t="shared" si="34"/>
        <v/>
      </c>
      <c r="AP298" s="32" t="e">
        <f t="shared" si="33"/>
        <v>#N/A</v>
      </c>
    </row>
    <row r="299" spans="41:42" x14ac:dyDescent="0.35">
      <c r="AO299" s="32" t="str">
        <f t="shared" si="34"/>
        <v/>
      </c>
      <c r="AP299" s="32" t="e">
        <f t="shared" si="33"/>
        <v>#N/A</v>
      </c>
    </row>
    <row r="300" spans="41:42" x14ac:dyDescent="0.35">
      <c r="AO300" s="32" t="str">
        <f t="shared" si="34"/>
        <v/>
      </c>
      <c r="AP300" s="32" t="e">
        <f t="shared" si="33"/>
        <v>#N/A</v>
      </c>
    </row>
    <row r="301" spans="41:42" x14ac:dyDescent="0.35">
      <c r="AO301" s="32" t="str">
        <f t="shared" si="34"/>
        <v/>
      </c>
      <c r="AP301" s="32" t="e">
        <f t="shared" ref="AP301:AP364" si="35">VLOOKUP(AR301,K:L,2,0)=AS301</f>
        <v>#N/A</v>
      </c>
    </row>
    <row r="302" spans="41:42" x14ac:dyDescent="0.35">
      <c r="AO302" s="32" t="str">
        <f t="shared" si="34"/>
        <v/>
      </c>
      <c r="AP302" s="32" t="e">
        <f t="shared" si="35"/>
        <v>#N/A</v>
      </c>
    </row>
    <row r="303" spans="41:42" x14ac:dyDescent="0.35">
      <c r="AO303" s="32" t="str">
        <f t="shared" si="34"/>
        <v/>
      </c>
      <c r="AP303" s="32" t="e">
        <f t="shared" si="35"/>
        <v>#N/A</v>
      </c>
    </row>
    <row r="304" spans="41:42" x14ac:dyDescent="0.35">
      <c r="AO304" s="32" t="str">
        <f t="shared" si="34"/>
        <v/>
      </c>
      <c r="AP304" s="32" t="e">
        <f t="shared" si="35"/>
        <v>#N/A</v>
      </c>
    </row>
    <row r="305" spans="41:42" x14ac:dyDescent="0.35">
      <c r="AO305" s="32" t="str">
        <f t="shared" si="34"/>
        <v/>
      </c>
      <c r="AP305" s="32" t="e">
        <f t="shared" si="35"/>
        <v>#N/A</v>
      </c>
    </row>
    <row r="306" spans="41:42" x14ac:dyDescent="0.35">
      <c r="AO306" s="32" t="str">
        <f t="shared" si="34"/>
        <v/>
      </c>
      <c r="AP306" s="32" t="e">
        <f t="shared" si="35"/>
        <v>#N/A</v>
      </c>
    </row>
    <row r="307" spans="41:42" x14ac:dyDescent="0.35">
      <c r="AO307" s="32" t="str">
        <f t="shared" si="34"/>
        <v/>
      </c>
      <c r="AP307" s="32" t="e">
        <f t="shared" si="35"/>
        <v>#N/A</v>
      </c>
    </row>
    <row r="308" spans="41:42" x14ac:dyDescent="0.35">
      <c r="AO308" s="32" t="str">
        <f t="shared" si="34"/>
        <v/>
      </c>
      <c r="AP308" s="32" t="e">
        <f t="shared" si="35"/>
        <v>#N/A</v>
      </c>
    </row>
    <row r="309" spans="41:42" x14ac:dyDescent="0.35">
      <c r="AO309" s="32" t="str">
        <f t="shared" si="34"/>
        <v/>
      </c>
      <c r="AP309" s="32" t="e">
        <f t="shared" si="35"/>
        <v>#N/A</v>
      </c>
    </row>
    <row r="310" spans="41:42" x14ac:dyDescent="0.35">
      <c r="AO310" s="32" t="str">
        <f t="shared" si="34"/>
        <v/>
      </c>
      <c r="AP310" s="32" t="e">
        <f t="shared" si="35"/>
        <v>#N/A</v>
      </c>
    </row>
    <row r="311" spans="41:42" x14ac:dyDescent="0.35">
      <c r="AO311" s="32" t="str">
        <f t="shared" si="34"/>
        <v/>
      </c>
      <c r="AP311" s="32" t="e">
        <f t="shared" si="35"/>
        <v>#N/A</v>
      </c>
    </row>
    <row r="312" spans="41:42" x14ac:dyDescent="0.35">
      <c r="AO312" s="32" t="str">
        <f t="shared" si="34"/>
        <v/>
      </c>
      <c r="AP312" s="32" t="e">
        <f t="shared" si="35"/>
        <v>#N/A</v>
      </c>
    </row>
    <row r="313" spans="41:42" x14ac:dyDescent="0.35">
      <c r="AO313" s="32" t="str">
        <f t="shared" si="34"/>
        <v/>
      </c>
      <c r="AP313" s="32" t="e">
        <f t="shared" si="35"/>
        <v>#N/A</v>
      </c>
    </row>
    <row r="314" spans="41:42" x14ac:dyDescent="0.35">
      <c r="AO314" s="32" t="str">
        <f t="shared" si="34"/>
        <v/>
      </c>
      <c r="AP314" s="32" t="e">
        <f t="shared" si="35"/>
        <v>#N/A</v>
      </c>
    </row>
    <row r="315" spans="41:42" x14ac:dyDescent="0.35">
      <c r="AO315" s="32" t="str">
        <f t="shared" si="34"/>
        <v/>
      </c>
      <c r="AP315" s="32" t="e">
        <f t="shared" si="35"/>
        <v>#N/A</v>
      </c>
    </row>
    <row r="316" spans="41:42" x14ac:dyDescent="0.35">
      <c r="AO316" s="32" t="str">
        <f t="shared" si="34"/>
        <v/>
      </c>
      <c r="AP316" s="32" t="e">
        <f t="shared" si="35"/>
        <v>#N/A</v>
      </c>
    </row>
    <row r="317" spans="41:42" x14ac:dyDescent="0.35">
      <c r="AO317" s="32" t="str">
        <f t="shared" si="34"/>
        <v/>
      </c>
      <c r="AP317" s="32" t="e">
        <f t="shared" si="35"/>
        <v>#N/A</v>
      </c>
    </row>
    <row r="318" spans="41:42" x14ac:dyDescent="0.35">
      <c r="AO318" s="32" t="str">
        <f t="shared" si="34"/>
        <v/>
      </c>
      <c r="AP318" s="32" t="e">
        <f t="shared" si="35"/>
        <v>#N/A</v>
      </c>
    </row>
    <row r="319" spans="41:42" x14ac:dyDescent="0.35">
      <c r="AO319" s="32" t="str">
        <f t="shared" si="34"/>
        <v/>
      </c>
      <c r="AP319" s="32" t="e">
        <f t="shared" si="35"/>
        <v>#N/A</v>
      </c>
    </row>
    <row r="320" spans="41:42" x14ac:dyDescent="0.35">
      <c r="AO320" s="32" t="str">
        <f t="shared" si="34"/>
        <v/>
      </c>
      <c r="AP320" s="32" t="e">
        <f t="shared" si="35"/>
        <v>#N/A</v>
      </c>
    </row>
    <row r="321" spans="41:42" x14ac:dyDescent="0.35">
      <c r="AO321" s="32" t="str">
        <f t="shared" si="34"/>
        <v/>
      </c>
      <c r="AP321" s="32" t="e">
        <f t="shared" si="35"/>
        <v>#N/A</v>
      </c>
    </row>
    <row r="322" spans="41:42" x14ac:dyDescent="0.35">
      <c r="AO322" s="32" t="str">
        <f t="shared" si="34"/>
        <v/>
      </c>
      <c r="AP322" s="32" t="e">
        <f t="shared" si="35"/>
        <v>#N/A</v>
      </c>
    </row>
    <row r="323" spans="41:42" x14ac:dyDescent="0.35">
      <c r="AO323" s="32" t="str">
        <f t="shared" si="34"/>
        <v/>
      </c>
      <c r="AP323" s="32" t="e">
        <f t="shared" si="35"/>
        <v>#N/A</v>
      </c>
    </row>
    <row r="324" spans="41:42" x14ac:dyDescent="0.35">
      <c r="AO324" s="32" t="str">
        <f t="shared" si="34"/>
        <v/>
      </c>
      <c r="AP324" s="32" t="e">
        <f t="shared" si="35"/>
        <v>#N/A</v>
      </c>
    </row>
    <row r="325" spans="41:42" x14ac:dyDescent="0.35">
      <c r="AO325" s="32" t="str">
        <f t="shared" si="34"/>
        <v/>
      </c>
      <c r="AP325" s="32" t="e">
        <f t="shared" si="35"/>
        <v>#N/A</v>
      </c>
    </row>
    <row r="326" spans="41:42" x14ac:dyDescent="0.35">
      <c r="AO326" s="32" t="str">
        <f t="shared" si="34"/>
        <v/>
      </c>
      <c r="AP326" s="32" t="e">
        <f t="shared" si="35"/>
        <v>#N/A</v>
      </c>
    </row>
    <row r="327" spans="41:42" x14ac:dyDescent="0.35">
      <c r="AO327" s="32" t="str">
        <f t="shared" si="34"/>
        <v/>
      </c>
      <c r="AP327" s="32" t="e">
        <f t="shared" si="35"/>
        <v>#N/A</v>
      </c>
    </row>
    <row r="328" spans="41:42" x14ac:dyDescent="0.35">
      <c r="AO328" s="32" t="str">
        <f t="shared" si="34"/>
        <v/>
      </c>
      <c r="AP328" s="32" t="e">
        <f t="shared" si="35"/>
        <v>#N/A</v>
      </c>
    </row>
    <row r="329" spans="41:42" x14ac:dyDescent="0.35">
      <c r="AO329" s="32" t="str">
        <f t="shared" si="34"/>
        <v/>
      </c>
      <c r="AP329" s="32" t="e">
        <f t="shared" si="35"/>
        <v>#N/A</v>
      </c>
    </row>
    <row r="330" spans="41:42" x14ac:dyDescent="0.35">
      <c r="AO330" s="32" t="str">
        <f t="shared" si="34"/>
        <v/>
      </c>
      <c r="AP330" s="32" t="e">
        <f t="shared" si="35"/>
        <v>#N/A</v>
      </c>
    </row>
    <row r="331" spans="41:42" x14ac:dyDescent="0.35">
      <c r="AO331" s="32" t="str">
        <f t="shared" si="34"/>
        <v/>
      </c>
      <c r="AP331" s="32" t="e">
        <f t="shared" si="35"/>
        <v>#N/A</v>
      </c>
    </row>
    <row r="332" spans="41:42" x14ac:dyDescent="0.35">
      <c r="AO332" s="32" t="str">
        <f t="shared" si="34"/>
        <v/>
      </c>
      <c r="AP332" s="32" t="e">
        <f t="shared" si="35"/>
        <v>#N/A</v>
      </c>
    </row>
    <row r="333" spans="41:42" x14ac:dyDescent="0.35">
      <c r="AO333" s="32" t="str">
        <f t="shared" si="34"/>
        <v/>
      </c>
      <c r="AP333" s="32" t="e">
        <f t="shared" si="35"/>
        <v>#N/A</v>
      </c>
    </row>
    <row r="334" spans="41:42" x14ac:dyDescent="0.35">
      <c r="AO334" s="32" t="str">
        <f t="shared" si="34"/>
        <v/>
      </c>
      <c r="AP334" s="32" t="e">
        <f t="shared" si="35"/>
        <v>#N/A</v>
      </c>
    </row>
    <row r="335" spans="41:42" x14ac:dyDescent="0.35">
      <c r="AO335" s="32" t="str">
        <f t="shared" si="34"/>
        <v/>
      </c>
      <c r="AP335" s="32" t="e">
        <f t="shared" si="35"/>
        <v>#N/A</v>
      </c>
    </row>
    <row r="336" spans="41:42" x14ac:dyDescent="0.35">
      <c r="AO336" s="32" t="str">
        <f t="shared" si="34"/>
        <v/>
      </c>
      <c r="AP336" s="32" t="e">
        <f t="shared" si="35"/>
        <v>#N/A</v>
      </c>
    </row>
    <row r="337" spans="41:42" x14ac:dyDescent="0.35">
      <c r="AO337" s="32" t="str">
        <f t="shared" si="34"/>
        <v/>
      </c>
      <c r="AP337" s="32" t="e">
        <f t="shared" si="35"/>
        <v>#N/A</v>
      </c>
    </row>
    <row r="338" spans="41:42" x14ac:dyDescent="0.35">
      <c r="AO338" s="32" t="str">
        <f t="shared" si="34"/>
        <v/>
      </c>
      <c r="AP338" s="32" t="e">
        <f t="shared" si="35"/>
        <v>#N/A</v>
      </c>
    </row>
    <row r="339" spans="41:42" x14ac:dyDescent="0.35">
      <c r="AO339" s="32" t="str">
        <f t="shared" si="34"/>
        <v/>
      </c>
      <c r="AP339" s="32" t="e">
        <f t="shared" si="35"/>
        <v>#N/A</v>
      </c>
    </row>
    <row r="340" spans="41:42" x14ac:dyDescent="0.35">
      <c r="AO340" s="32" t="str">
        <f t="shared" si="34"/>
        <v/>
      </c>
      <c r="AP340" s="32" t="e">
        <f t="shared" si="35"/>
        <v>#N/A</v>
      </c>
    </row>
    <row r="341" spans="41:42" x14ac:dyDescent="0.35">
      <c r="AO341" s="32" t="str">
        <f t="shared" si="34"/>
        <v/>
      </c>
      <c r="AP341" s="32" t="e">
        <f t="shared" si="35"/>
        <v>#N/A</v>
      </c>
    </row>
    <row r="342" spans="41:42" x14ac:dyDescent="0.35">
      <c r="AO342" s="32" t="str">
        <f t="shared" si="34"/>
        <v/>
      </c>
      <c r="AP342" s="32" t="e">
        <f t="shared" si="35"/>
        <v>#N/A</v>
      </c>
    </row>
    <row r="343" spans="41:42" x14ac:dyDescent="0.35">
      <c r="AO343" s="32" t="str">
        <f t="shared" si="34"/>
        <v/>
      </c>
      <c r="AP343" s="32" t="e">
        <f t="shared" si="35"/>
        <v>#N/A</v>
      </c>
    </row>
    <row r="344" spans="41:42" x14ac:dyDescent="0.35">
      <c r="AO344" s="32" t="str">
        <f t="shared" si="34"/>
        <v/>
      </c>
      <c r="AP344" s="32" t="e">
        <f t="shared" si="35"/>
        <v>#N/A</v>
      </c>
    </row>
    <row r="345" spans="41:42" x14ac:dyDescent="0.35">
      <c r="AO345" s="32" t="str">
        <f t="shared" si="34"/>
        <v/>
      </c>
      <c r="AP345" s="32" t="e">
        <f t="shared" si="35"/>
        <v>#N/A</v>
      </c>
    </row>
    <row r="346" spans="41:42" x14ac:dyDescent="0.35">
      <c r="AO346" s="32" t="str">
        <f t="shared" si="34"/>
        <v/>
      </c>
      <c r="AP346" s="32" t="e">
        <f t="shared" si="35"/>
        <v>#N/A</v>
      </c>
    </row>
    <row r="347" spans="41:42" x14ac:dyDescent="0.35">
      <c r="AO347" s="32" t="str">
        <f t="shared" si="34"/>
        <v/>
      </c>
      <c r="AP347" s="32" t="e">
        <f t="shared" si="35"/>
        <v>#N/A</v>
      </c>
    </row>
    <row r="348" spans="41:42" x14ac:dyDescent="0.35">
      <c r="AO348" s="32" t="str">
        <f t="shared" si="34"/>
        <v/>
      </c>
      <c r="AP348" s="32" t="e">
        <f t="shared" si="35"/>
        <v>#N/A</v>
      </c>
    </row>
    <row r="349" spans="41:42" x14ac:dyDescent="0.35">
      <c r="AO349" s="32" t="str">
        <f t="shared" si="34"/>
        <v/>
      </c>
      <c r="AP349" s="32" t="e">
        <f t="shared" si="35"/>
        <v>#N/A</v>
      </c>
    </row>
    <row r="350" spans="41:42" x14ac:dyDescent="0.35">
      <c r="AO350" s="32" t="str">
        <f t="shared" si="34"/>
        <v/>
      </c>
      <c r="AP350" s="32" t="e">
        <f t="shared" si="35"/>
        <v>#N/A</v>
      </c>
    </row>
    <row r="351" spans="41:42" x14ac:dyDescent="0.35">
      <c r="AO351" s="32" t="str">
        <f t="shared" ref="AO351:AO414" si="36">AQ351&amp;AR351</f>
        <v/>
      </c>
      <c r="AP351" s="32" t="e">
        <f t="shared" si="35"/>
        <v>#N/A</v>
      </c>
    </row>
    <row r="352" spans="41:42" x14ac:dyDescent="0.35">
      <c r="AO352" s="32" t="str">
        <f t="shared" si="36"/>
        <v/>
      </c>
      <c r="AP352" s="32" t="e">
        <f t="shared" si="35"/>
        <v>#N/A</v>
      </c>
    </row>
    <row r="353" spans="41:42" x14ac:dyDescent="0.35">
      <c r="AO353" s="32" t="str">
        <f t="shared" si="36"/>
        <v/>
      </c>
      <c r="AP353" s="32" t="e">
        <f t="shared" si="35"/>
        <v>#N/A</v>
      </c>
    </row>
    <row r="354" spans="41:42" x14ac:dyDescent="0.35">
      <c r="AO354" s="32" t="str">
        <f t="shared" si="36"/>
        <v/>
      </c>
      <c r="AP354" s="32" t="e">
        <f t="shared" si="35"/>
        <v>#N/A</v>
      </c>
    </row>
    <row r="355" spans="41:42" x14ac:dyDescent="0.35">
      <c r="AO355" s="32" t="str">
        <f t="shared" si="36"/>
        <v/>
      </c>
      <c r="AP355" s="32" t="e">
        <f t="shared" si="35"/>
        <v>#N/A</v>
      </c>
    </row>
    <row r="356" spans="41:42" x14ac:dyDescent="0.35">
      <c r="AO356" s="32" t="str">
        <f t="shared" si="36"/>
        <v/>
      </c>
      <c r="AP356" s="32" t="e">
        <f t="shared" si="35"/>
        <v>#N/A</v>
      </c>
    </row>
    <row r="357" spans="41:42" x14ac:dyDescent="0.35">
      <c r="AO357" s="32" t="str">
        <f t="shared" si="36"/>
        <v/>
      </c>
      <c r="AP357" s="32" t="e">
        <f t="shared" si="35"/>
        <v>#N/A</v>
      </c>
    </row>
    <row r="358" spans="41:42" x14ac:dyDescent="0.35">
      <c r="AO358" s="32" t="str">
        <f t="shared" si="36"/>
        <v/>
      </c>
      <c r="AP358" s="32" t="e">
        <f t="shared" si="35"/>
        <v>#N/A</v>
      </c>
    </row>
    <row r="359" spans="41:42" x14ac:dyDescent="0.35">
      <c r="AO359" s="32" t="str">
        <f t="shared" si="36"/>
        <v/>
      </c>
      <c r="AP359" s="32" t="e">
        <f t="shared" si="35"/>
        <v>#N/A</v>
      </c>
    </row>
    <row r="360" spans="41:42" x14ac:dyDescent="0.35">
      <c r="AO360" s="32" t="str">
        <f t="shared" si="36"/>
        <v/>
      </c>
      <c r="AP360" s="32" t="e">
        <f t="shared" si="35"/>
        <v>#N/A</v>
      </c>
    </row>
    <row r="361" spans="41:42" x14ac:dyDescent="0.35">
      <c r="AO361" s="32" t="str">
        <f t="shared" si="36"/>
        <v/>
      </c>
      <c r="AP361" s="32" t="e">
        <f t="shared" si="35"/>
        <v>#N/A</v>
      </c>
    </row>
    <row r="362" spans="41:42" x14ac:dyDescent="0.35">
      <c r="AO362" s="32" t="str">
        <f t="shared" si="36"/>
        <v/>
      </c>
      <c r="AP362" s="32" t="e">
        <f t="shared" si="35"/>
        <v>#N/A</v>
      </c>
    </row>
    <row r="363" spans="41:42" x14ac:dyDescent="0.35">
      <c r="AO363" s="32" t="str">
        <f t="shared" si="36"/>
        <v/>
      </c>
      <c r="AP363" s="32" t="e">
        <f t="shared" si="35"/>
        <v>#N/A</v>
      </c>
    </row>
    <row r="364" spans="41:42" x14ac:dyDescent="0.35">
      <c r="AO364" s="32" t="str">
        <f t="shared" si="36"/>
        <v/>
      </c>
      <c r="AP364" s="32" t="e">
        <f t="shared" si="35"/>
        <v>#N/A</v>
      </c>
    </row>
    <row r="365" spans="41:42" x14ac:dyDescent="0.35">
      <c r="AO365" s="32" t="str">
        <f t="shared" si="36"/>
        <v/>
      </c>
      <c r="AP365" s="32" t="e">
        <f t="shared" ref="AP365:AP428" si="37">VLOOKUP(AR365,K:L,2,0)=AS365</f>
        <v>#N/A</v>
      </c>
    </row>
    <row r="366" spans="41:42" x14ac:dyDescent="0.35">
      <c r="AO366" s="32" t="str">
        <f t="shared" si="36"/>
        <v/>
      </c>
      <c r="AP366" s="32" t="e">
        <f t="shared" si="37"/>
        <v>#N/A</v>
      </c>
    </row>
    <row r="367" spans="41:42" x14ac:dyDescent="0.35">
      <c r="AO367" s="32" t="str">
        <f t="shared" si="36"/>
        <v/>
      </c>
      <c r="AP367" s="32" t="e">
        <f t="shared" si="37"/>
        <v>#N/A</v>
      </c>
    </row>
    <row r="368" spans="41:42" x14ac:dyDescent="0.35">
      <c r="AO368" s="32" t="str">
        <f t="shared" si="36"/>
        <v/>
      </c>
      <c r="AP368" s="32" t="e">
        <f t="shared" si="37"/>
        <v>#N/A</v>
      </c>
    </row>
    <row r="369" spans="41:42" x14ac:dyDescent="0.35">
      <c r="AO369" s="32" t="str">
        <f t="shared" si="36"/>
        <v/>
      </c>
      <c r="AP369" s="32" t="e">
        <f t="shared" si="37"/>
        <v>#N/A</v>
      </c>
    </row>
    <row r="370" spans="41:42" x14ac:dyDescent="0.35">
      <c r="AO370" s="32" t="str">
        <f t="shared" si="36"/>
        <v/>
      </c>
      <c r="AP370" s="32" t="e">
        <f t="shared" si="37"/>
        <v>#N/A</v>
      </c>
    </row>
    <row r="371" spans="41:42" x14ac:dyDescent="0.35">
      <c r="AO371" s="32" t="str">
        <f t="shared" si="36"/>
        <v/>
      </c>
      <c r="AP371" s="32" t="e">
        <f t="shared" si="37"/>
        <v>#N/A</v>
      </c>
    </row>
    <row r="372" spans="41:42" x14ac:dyDescent="0.35">
      <c r="AO372" s="32" t="str">
        <f t="shared" si="36"/>
        <v/>
      </c>
      <c r="AP372" s="32" t="e">
        <f t="shared" si="37"/>
        <v>#N/A</v>
      </c>
    </row>
    <row r="373" spans="41:42" x14ac:dyDescent="0.35">
      <c r="AO373" s="32" t="str">
        <f t="shared" si="36"/>
        <v/>
      </c>
      <c r="AP373" s="32" t="e">
        <f t="shared" si="37"/>
        <v>#N/A</v>
      </c>
    </row>
    <row r="374" spans="41:42" x14ac:dyDescent="0.35">
      <c r="AO374" s="32" t="str">
        <f t="shared" si="36"/>
        <v/>
      </c>
      <c r="AP374" s="32" t="e">
        <f t="shared" si="37"/>
        <v>#N/A</v>
      </c>
    </row>
    <row r="375" spans="41:42" x14ac:dyDescent="0.35">
      <c r="AO375" s="32" t="str">
        <f t="shared" si="36"/>
        <v/>
      </c>
      <c r="AP375" s="32" t="e">
        <f t="shared" si="37"/>
        <v>#N/A</v>
      </c>
    </row>
    <row r="376" spans="41:42" x14ac:dyDescent="0.35">
      <c r="AO376" s="32" t="str">
        <f t="shared" si="36"/>
        <v/>
      </c>
      <c r="AP376" s="32" t="e">
        <f t="shared" si="37"/>
        <v>#N/A</v>
      </c>
    </row>
    <row r="377" spans="41:42" x14ac:dyDescent="0.35">
      <c r="AO377" s="32" t="str">
        <f t="shared" si="36"/>
        <v/>
      </c>
      <c r="AP377" s="32" t="e">
        <f t="shared" si="37"/>
        <v>#N/A</v>
      </c>
    </row>
    <row r="378" spans="41:42" x14ac:dyDescent="0.35">
      <c r="AO378" s="32" t="str">
        <f t="shared" si="36"/>
        <v/>
      </c>
      <c r="AP378" s="32" t="e">
        <f t="shared" si="37"/>
        <v>#N/A</v>
      </c>
    </row>
    <row r="379" spans="41:42" x14ac:dyDescent="0.35">
      <c r="AO379" s="32" t="str">
        <f t="shared" si="36"/>
        <v/>
      </c>
      <c r="AP379" s="32" t="e">
        <f t="shared" si="37"/>
        <v>#N/A</v>
      </c>
    </row>
    <row r="380" spans="41:42" x14ac:dyDescent="0.35">
      <c r="AO380" s="32" t="str">
        <f t="shared" si="36"/>
        <v/>
      </c>
      <c r="AP380" s="32" t="e">
        <f t="shared" si="37"/>
        <v>#N/A</v>
      </c>
    </row>
    <row r="381" spans="41:42" x14ac:dyDescent="0.35">
      <c r="AO381" s="32" t="str">
        <f t="shared" si="36"/>
        <v/>
      </c>
      <c r="AP381" s="32" t="e">
        <f t="shared" si="37"/>
        <v>#N/A</v>
      </c>
    </row>
    <row r="382" spans="41:42" x14ac:dyDescent="0.35">
      <c r="AO382" s="32" t="str">
        <f t="shared" si="36"/>
        <v/>
      </c>
      <c r="AP382" s="32" t="e">
        <f t="shared" si="37"/>
        <v>#N/A</v>
      </c>
    </row>
    <row r="383" spans="41:42" x14ac:dyDescent="0.35">
      <c r="AO383" s="32" t="str">
        <f t="shared" si="36"/>
        <v/>
      </c>
      <c r="AP383" s="32" t="e">
        <f t="shared" si="37"/>
        <v>#N/A</v>
      </c>
    </row>
    <row r="384" spans="41:42" x14ac:dyDescent="0.35">
      <c r="AO384" s="32" t="str">
        <f t="shared" si="36"/>
        <v/>
      </c>
      <c r="AP384" s="32" t="e">
        <f t="shared" si="37"/>
        <v>#N/A</v>
      </c>
    </row>
    <row r="385" spans="41:42" x14ac:dyDescent="0.35">
      <c r="AO385" s="32" t="str">
        <f t="shared" si="36"/>
        <v/>
      </c>
      <c r="AP385" s="32" t="e">
        <f t="shared" si="37"/>
        <v>#N/A</v>
      </c>
    </row>
    <row r="386" spans="41:42" x14ac:dyDescent="0.35">
      <c r="AO386" s="32" t="str">
        <f t="shared" si="36"/>
        <v/>
      </c>
      <c r="AP386" s="32" t="e">
        <f t="shared" si="37"/>
        <v>#N/A</v>
      </c>
    </row>
    <row r="387" spans="41:42" x14ac:dyDescent="0.35">
      <c r="AO387" s="32" t="str">
        <f t="shared" si="36"/>
        <v/>
      </c>
      <c r="AP387" s="32" t="e">
        <f t="shared" si="37"/>
        <v>#N/A</v>
      </c>
    </row>
    <row r="388" spans="41:42" x14ac:dyDescent="0.35">
      <c r="AO388" s="32" t="str">
        <f t="shared" si="36"/>
        <v/>
      </c>
      <c r="AP388" s="32" t="e">
        <f t="shared" si="37"/>
        <v>#N/A</v>
      </c>
    </row>
    <row r="389" spans="41:42" x14ac:dyDescent="0.35">
      <c r="AO389" s="32" t="str">
        <f t="shared" si="36"/>
        <v/>
      </c>
      <c r="AP389" s="32" t="e">
        <f t="shared" si="37"/>
        <v>#N/A</v>
      </c>
    </row>
    <row r="390" spans="41:42" x14ac:dyDescent="0.35">
      <c r="AO390" s="32" t="str">
        <f t="shared" si="36"/>
        <v/>
      </c>
      <c r="AP390" s="32" t="e">
        <f t="shared" si="37"/>
        <v>#N/A</v>
      </c>
    </row>
    <row r="391" spans="41:42" x14ac:dyDescent="0.35">
      <c r="AO391" s="32" t="str">
        <f t="shared" si="36"/>
        <v/>
      </c>
      <c r="AP391" s="32" t="e">
        <f t="shared" si="37"/>
        <v>#N/A</v>
      </c>
    </row>
    <row r="392" spans="41:42" x14ac:dyDescent="0.35">
      <c r="AO392" s="32" t="str">
        <f t="shared" si="36"/>
        <v/>
      </c>
      <c r="AP392" s="32" t="e">
        <f t="shared" si="37"/>
        <v>#N/A</v>
      </c>
    </row>
    <row r="393" spans="41:42" x14ac:dyDescent="0.35">
      <c r="AO393" s="32" t="str">
        <f t="shared" si="36"/>
        <v/>
      </c>
      <c r="AP393" s="32" t="e">
        <f t="shared" si="37"/>
        <v>#N/A</v>
      </c>
    </row>
    <row r="394" spans="41:42" x14ac:dyDescent="0.35">
      <c r="AO394" s="32" t="str">
        <f t="shared" si="36"/>
        <v/>
      </c>
      <c r="AP394" s="32" t="e">
        <f t="shared" si="37"/>
        <v>#N/A</v>
      </c>
    </row>
    <row r="395" spans="41:42" x14ac:dyDescent="0.35">
      <c r="AO395" s="32" t="str">
        <f t="shared" si="36"/>
        <v/>
      </c>
      <c r="AP395" s="32" t="e">
        <f t="shared" si="37"/>
        <v>#N/A</v>
      </c>
    </row>
    <row r="396" spans="41:42" x14ac:dyDescent="0.35">
      <c r="AO396" s="32" t="str">
        <f t="shared" si="36"/>
        <v/>
      </c>
      <c r="AP396" s="32" t="e">
        <f t="shared" si="37"/>
        <v>#N/A</v>
      </c>
    </row>
    <row r="397" spans="41:42" x14ac:dyDescent="0.35">
      <c r="AO397" s="32" t="str">
        <f t="shared" si="36"/>
        <v/>
      </c>
      <c r="AP397" s="32" t="e">
        <f t="shared" si="37"/>
        <v>#N/A</v>
      </c>
    </row>
    <row r="398" spans="41:42" x14ac:dyDescent="0.35">
      <c r="AO398" s="32" t="str">
        <f t="shared" si="36"/>
        <v/>
      </c>
      <c r="AP398" s="32" t="e">
        <f t="shared" si="37"/>
        <v>#N/A</v>
      </c>
    </row>
    <row r="399" spans="41:42" x14ac:dyDescent="0.35">
      <c r="AO399" s="32" t="str">
        <f t="shared" si="36"/>
        <v/>
      </c>
      <c r="AP399" s="32" t="e">
        <f t="shared" si="37"/>
        <v>#N/A</v>
      </c>
    </row>
    <row r="400" spans="41:42" x14ac:dyDescent="0.35">
      <c r="AO400" s="32" t="str">
        <f t="shared" si="36"/>
        <v/>
      </c>
      <c r="AP400" s="32" t="e">
        <f t="shared" si="37"/>
        <v>#N/A</v>
      </c>
    </row>
    <row r="401" spans="41:42" x14ac:dyDescent="0.35">
      <c r="AO401" s="32" t="str">
        <f t="shared" si="36"/>
        <v/>
      </c>
      <c r="AP401" s="32" t="e">
        <f t="shared" si="37"/>
        <v>#N/A</v>
      </c>
    </row>
    <row r="402" spans="41:42" x14ac:dyDescent="0.35">
      <c r="AO402" s="32" t="str">
        <f t="shared" si="36"/>
        <v/>
      </c>
      <c r="AP402" s="32" t="e">
        <f t="shared" si="37"/>
        <v>#N/A</v>
      </c>
    </row>
    <row r="403" spans="41:42" x14ac:dyDescent="0.35">
      <c r="AO403" s="32" t="str">
        <f t="shared" si="36"/>
        <v/>
      </c>
      <c r="AP403" s="32" t="e">
        <f t="shared" si="37"/>
        <v>#N/A</v>
      </c>
    </row>
    <row r="404" spans="41:42" x14ac:dyDescent="0.35">
      <c r="AO404" s="32" t="str">
        <f t="shared" si="36"/>
        <v/>
      </c>
      <c r="AP404" s="32" t="e">
        <f t="shared" si="37"/>
        <v>#N/A</v>
      </c>
    </row>
    <row r="405" spans="41:42" x14ac:dyDescent="0.35">
      <c r="AO405" s="32" t="str">
        <f t="shared" si="36"/>
        <v/>
      </c>
      <c r="AP405" s="32" t="e">
        <f t="shared" si="37"/>
        <v>#N/A</v>
      </c>
    </row>
    <row r="406" spans="41:42" x14ac:dyDescent="0.35">
      <c r="AO406" s="32" t="str">
        <f t="shared" si="36"/>
        <v/>
      </c>
      <c r="AP406" s="32" t="e">
        <f t="shared" si="37"/>
        <v>#N/A</v>
      </c>
    </row>
    <row r="407" spans="41:42" x14ac:dyDescent="0.35">
      <c r="AO407" s="32" t="str">
        <f t="shared" si="36"/>
        <v/>
      </c>
      <c r="AP407" s="32" t="e">
        <f t="shared" si="37"/>
        <v>#N/A</v>
      </c>
    </row>
    <row r="408" spans="41:42" x14ac:dyDescent="0.35">
      <c r="AO408" s="32" t="str">
        <f t="shared" si="36"/>
        <v/>
      </c>
      <c r="AP408" s="32" t="e">
        <f t="shared" si="37"/>
        <v>#N/A</v>
      </c>
    </row>
    <row r="409" spans="41:42" x14ac:dyDescent="0.35">
      <c r="AO409" s="32" t="str">
        <f t="shared" si="36"/>
        <v/>
      </c>
      <c r="AP409" s="32" t="e">
        <f t="shared" si="37"/>
        <v>#N/A</v>
      </c>
    </row>
    <row r="410" spans="41:42" x14ac:dyDescent="0.35">
      <c r="AO410" s="32" t="str">
        <f t="shared" si="36"/>
        <v/>
      </c>
      <c r="AP410" s="32" t="e">
        <f t="shared" si="37"/>
        <v>#N/A</v>
      </c>
    </row>
    <row r="411" spans="41:42" x14ac:dyDescent="0.35">
      <c r="AO411" s="32" t="str">
        <f t="shared" si="36"/>
        <v/>
      </c>
      <c r="AP411" s="32" t="e">
        <f t="shared" si="37"/>
        <v>#N/A</v>
      </c>
    </row>
    <row r="412" spans="41:42" x14ac:dyDescent="0.35">
      <c r="AO412" s="32" t="str">
        <f t="shared" si="36"/>
        <v/>
      </c>
      <c r="AP412" s="32" t="e">
        <f t="shared" si="37"/>
        <v>#N/A</v>
      </c>
    </row>
    <row r="413" spans="41:42" x14ac:dyDescent="0.35">
      <c r="AO413" s="32" t="str">
        <f t="shared" si="36"/>
        <v/>
      </c>
      <c r="AP413" s="32" t="e">
        <f t="shared" si="37"/>
        <v>#N/A</v>
      </c>
    </row>
    <row r="414" spans="41:42" x14ac:dyDescent="0.35">
      <c r="AO414" s="32" t="str">
        <f t="shared" si="36"/>
        <v/>
      </c>
      <c r="AP414" s="32" t="e">
        <f t="shared" si="37"/>
        <v>#N/A</v>
      </c>
    </row>
    <row r="415" spans="41:42" x14ac:dyDescent="0.35">
      <c r="AO415" s="32" t="str">
        <f t="shared" ref="AO415:AO452" si="38">AQ415&amp;AR415</f>
        <v/>
      </c>
      <c r="AP415" s="32" t="e">
        <f t="shared" si="37"/>
        <v>#N/A</v>
      </c>
    </row>
    <row r="416" spans="41:42" x14ac:dyDescent="0.35">
      <c r="AO416" s="32" t="str">
        <f t="shared" si="38"/>
        <v/>
      </c>
      <c r="AP416" s="32" t="e">
        <f t="shared" si="37"/>
        <v>#N/A</v>
      </c>
    </row>
    <row r="417" spans="41:42" x14ac:dyDescent="0.35">
      <c r="AO417" s="32" t="str">
        <f t="shared" si="38"/>
        <v/>
      </c>
      <c r="AP417" s="32" t="e">
        <f t="shared" si="37"/>
        <v>#N/A</v>
      </c>
    </row>
    <row r="418" spans="41:42" x14ac:dyDescent="0.35">
      <c r="AO418" s="32" t="str">
        <f t="shared" si="38"/>
        <v/>
      </c>
      <c r="AP418" s="32" t="e">
        <f t="shared" si="37"/>
        <v>#N/A</v>
      </c>
    </row>
    <row r="419" spans="41:42" x14ac:dyDescent="0.35">
      <c r="AO419" s="32" t="str">
        <f t="shared" si="38"/>
        <v/>
      </c>
      <c r="AP419" s="32" t="e">
        <f t="shared" si="37"/>
        <v>#N/A</v>
      </c>
    </row>
    <row r="420" spans="41:42" x14ac:dyDescent="0.35">
      <c r="AO420" s="32" t="str">
        <f t="shared" si="38"/>
        <v/>
      </c>
      <c r="AP420" s="32" t="e">
        <f t="shared" si="37"/>
        <v>#N/A</v>
      </c>
    </row>
    <row r="421" spans="41:42" x14ac:dyDescent="0.35">
      <c r="AO421" s="32" t="str">
        <f t="shared" si="38"/>
        <v/>
      </c>
      <c r="AP421" s="32" t="e">
        <f t="shared" si="37"/>
        <v>#N/A</v>
      </c>
    </row>
    <row r="422" spans="41:42" x14ac:dyDescent="0.35">
      <c r="AO422" s="32" t="str">
        <f t="shared" si="38"/>
        <v/>
      </c>
      <c r="AP422" s="32" t="e">
        <f t="shared" si="37"/>
        <v>#N/A</v>
      </c>
    </row>
    <row r="423" spans="41:42" x14ac:dyDescent="0.35">
      <c r="AO423" s="32" t="str">
        <f t="shared" si="38"/>
        <v/>
      </c>
      <c r="AP423" s="32" t="e">
        <f t="shared" si="37"/>
        <v>#N/A</v>
      </c>
    </row>
    <row r="424" spans="41:42" x14ac:dyDescent="0.35">
      <c r="AO424" s="32" t="str">
        <f t="shared" si="38"/>
        <v/>
      </c>
      <c r="AP424" s="32" t="e">
        <f t="shared" si="37"/>
        <v>#N/A</v>
      </c>
    </row>
    <row r="425" spans="41:42" x14ac:dyDescent="0.35">
      <c r="AO425" s="32" t="str">
        <f t="shared" si="38"/>
        <v/>
      </c>
      <c r="AP425" s="32" t="e">
        <f t="shared" si="37"/>
        <v>#N/A</v>
      </c>
    </row>
    <row r="426" spans="41:42" x14ac:dyDescent="0.35">
      <c r="AO426" s="32" t="str">
        <f t="shared" si="38"/>
        <v/>
      </c>
      <c r="AP426" s="32" t="e">
        <f t="shared" si="37"/>
        <v>#N/A</v>
      </c>
    </row>
    <row r="427" spans="41:42" x14ac:dyDescent="0.35">
      <c r="AO427" s="32" t="str">
        <f t="shared" si="38"/>
        <v/>
      </c>
      <c r="AP427" s="32" t="e">
        <f t="shared" si="37"/>
        <v>#N/A</v>
      </c>
    </row>
    <row r="428" spans="41:42" x14ac:dyDescent="0.35">
      <c r="AO428" s="32" t="str">
        <f t="shared" si="38"/>
        <v/>
      </c>
      <c r="AP428" s="32" t="e">
        <f t="shared" si="37"/>
        <v>#N/A</v>
      </c>
    </row>
    <row r="429" spans="41:42" x14ac:dyDescent="0.35">
      <c r="AO429" s="32" t="str">
        <f t="shared" si="38"/>
        <v/>
      </c>
      <c r="AP429" s="32" t="e">
        <f t="shared" ref="AP429:AP452" si="39">VLOOKUP(AR429,K:L,2,0)=AS429</f>
        <v>#N/A</v>
      </c>
    </row>
    <row r="430" spans="41:42" x14ac:dyDescent="0.35">
      <c r="AO430" s="32" t="str">
        <f t="shared" si="38"/>
        <v/>
      </c>
      <c r="AP430" s="32" t="e">
        <f t="shared" si="39"/>
        <v>#N/A</v>
      </c>
    </row>
    <row r="431" spans="41:42" x14ac:dyDescent="0.35">
      <c r="AO431" s="32" t="str">
        <f t="shared" si="38"/>
        <v/>
      </c>
      <c r="AP431" s="32" t="e">
        <f t="shared" si="39"/>
        <v>#N/A</v>
      </c>
    </row>
    <row r="432" spans="41:42" x14ac:dyDescent="0.35">
      <c r="AO432" s="32" t="str">
        <f t="shared" si="38"/>
        <v/>
      </c>
      <c r="AP432" s="32" t="e">
        <f t="shared" si="39"/>
        <v>#N/A</v>
      </c>
    </row>
    <row r="433" spans="41:42" x14ac:dyDescent="0.35">
      <c r="AO433" s="32" t="str">
        <f t="shared" si="38"/>
        <v/>
      </c>
      <c r="AP433" s="32" t="e">
        <f t="shared" si="39"/>
        <v>#N/A</v>
      </c>
    </row>
    <row r="434" spans="41:42" x14ac:dyDescent="0.35">
      <c r="AO434" s="32" t="str">
        <f t="shared" si="38"/>
        <v/>
      </c>
      <c r="AP434" s="32" t="e">
        <f t="shared" si="39"/>
        <v>#N/A</v>
      </c>
    </row>
    <row r="435" spans="41:42" x14ac:dyDescent="0.35">
      <c r="AO435" s="32" t="str">
        <f t="shared" si="38"/>
        <v/>
      </c>
      <c r="AP435" s="32" t="e">
        <f t="shared" si="39"/>
        <v>#N/A</v>
      </c>
    </row>
    <row r="436" spans="41:42" x14ac:dyDescent="0.35">
      <c r="AO436" s="32" t="str">
        <f t="shared" si="38"/>
        <v/>
      </c>
      <c r="AP436" s="32" t="e">
        <f t="shared" si="39"/>
        <v>#N/A</v>
      </c>
    </row>
    <row r="437" spans="41:42" x14ac:dyDescent="0.35">
      <c r="AO437" s="32" t="str">
        <f t="shared" si="38"/>
        <v/>
      </c>
      <c r="AP437" s="32" t="e">
        <f t="shared" si="39"/>
        <v>#N/A</v>
      </c>
    </row>
    <row r="438" spans="41:42" x14ac:dyDescent="0.35">
      <c r="AO438" s="32" t="str">
        <f t="shared" si="38"/>
        <v/>
      </c>
      <c r="AP438" s="32" t="e">
        <f t="shared" si="39"/>
        <v>#N/A</v>
      </c>
    </row>
    <row r="439" spans="41:42" x14ac:dyDescent="0.35">
      <c r="AO439" s="32" t="str">
        <f t="shared" si="38"/>
        <v/>
      </c>
      <c r="AP439" s="32" t="e">
        <f t="shared" si="39"/>
        <v>#N/A</v>
      </c>
    </row>
    <row r="440" spans="41:42" x14ac:dyDescent="0.35">
      <c r="AO440" s="32" t="str">
        <f t="shared" si="38"/>
        <v/>
      </c>
      <c r="AP440" s="32" t="e">
        <f t="shared" si="39"/>
        <v>#N/A</v>
      </c>
    </row>
    <row r="441" spans="41:42" x14ac:dyDescent="0.35">
      <c r="AO441" s="32" t="str">
        <f t="shared" si="38"/>
        <v/>
      </c>
      <c r="AP441" s="32" t="e">
        <f t="shared" si="39"/>
        <v>#N/A</v>
      </c>
    </row>
    <row r="442" spans="41:42" x14ac:dyDescent="0.35">
      <c r="AO442" s="32" t="str">
        <f t="shared" si="38"/>
        <v/>
      </c>
      <c r="AP442" s="32" t="e">
        <f t="shared" si="39"/>
        <v>#N/A</v>
      </c>
    </row>
    <row r="443" spans="41:42" x14ac:dyDescent="0.35">
      <c r="AO443" s="32" t="str">
        <f t="shared" si="38"/>
        <v/>
      </c>
      <c r="AP443" s="32" t="e">
        <f t="shared" si="39"/>
        <v>#N/A</v>
      </c>
    </row>
    <row r="444" spans="41:42" x14ac:dyDescent="0.35">
      <c r="AO444" s="32" t="str">
        <f t="shared" si="38"/>
        <v/>
      </c>
      <c r="AP444" s="32" t="e">
        <f t="shared" si="39"/>
        <v>#N/A</v>
      </c>
    </row>
    <row r="445" spans="41:42" x14ac:dyDescent="0.35">
      <c r="AO445" s="32" t="str">
        <f t="shared" si="38"/>
        <v/>
      </c>
      <c r="AP445" s="32" t="e">
        <f t="shared" si="39"/>
        <v>#N/A</v>
      </c>
    </row>
    <row r="446" spans="41:42" x14ac:dyDescent="0.35">
      <c r="AO446" s="32" t="str">
        <f t="shared" si="38"/>
        <v/>
      </c>
      <c r="AP446" s="32" t="e">
        <f t="shared" si="39"/>
        <v>#N/A</v>
      </c>
    </row>
    <row r="447" spans="41:42" x14ac:dyDescent="0.35">
      <c r="AO447" s="32" t="str">
        <f t="shared" si="38"/>
        <v/>
      </c>
      <c r="AP447" s="32" t="e">
        <f t="shared" si="39"/>
        <v>#N/A</v>
      </c>
    </row>
    <row r="448" spans="41:42" x14ac:dyDescent="0.35">
      <c r="AO448" s="32" t="str">
        <f t="shared" si="38"/>
        <v/>
      </c>
      <c r="AP448" s="32" t="e">
        <f t="shared" si="39"/>
        <v>#N/A</v>
      </c>
    </row>
    <row r="449" spans="41:42" x14ac:dyDescent="0.35">
      <c r="AO449" s="32" t="str">
        <f t="shared" si="38"/>
        <v/>
      </c>
      <c r="AP449" s="32" t="e">
        <f t="shared" si="39"/>
        <v>#N/A</v>
      </c>
    </row>
    <row r="450" spans="41:42" x14ac:dyDescent="0.35">
      <c r="AO450" s="32" t="str">
        <f t="shared" si="38"/>
        <v/>
      </c>
      <c r="AP450" s="32" t="e">
        <f t="shared" si="39"/>
        <v>#N/A</v>
      </c>
    </row>
    <row r="451" spans="41:42" x14ac:dyDescent="0.35">
      <c r="AO451" s="32" t="str">
        <f t="shared" si="38"/>
        <v/>
      </c>
      <c r="AP451" s="32" t="e">
        <f t="shared" si="39"/>
        <v>#N/A</v>
      </c>
    </row>
    <row r="452" spans="41:42" x14ac:dyDescent="0.35">
      <c r="AO452" s="32" t="str">
        <f t="shared" si="38"/>
        <v/>
      </c>
      <c r="AP452" s="32" t="e">
        <f t="shared" si="39"/>
        <v>#N/A</v>
      </c>
    </row>
  </sheetData>
  <autoFilter ref="A4:AM89" xr:uid="{00000000-0009-0000-0000-00002C000000}"/>
  <conditionalFormatting sqref="L1:L3">
    <cfRule type="duplicateValues" dxfId="26" priority="4"/>
  </conditionalFormatting>
  <conditionalFormatting sqref="AP4:AP42 AP86:AP452 AP45:AP84">
    <cfRule type="containsText" dxfId="25" priority="3" operator="containsText" text="FALSE">
      <formula>NOT(ISERROR(SEARCH("FALSE",AP4)))</formula>
    </cfRule>
  </conditionalFormatting>
  <conditionalFormatting sqref="AP85">
    <cfRule type="containsText" dxfId="24" priority="2" operator="containsText" text="FALSE">
      <formula>NOT(ISERROR(SEARCH("FALSE",AP85)))</formula>
    </cfRule>
  </conditionalFormatting>
  <conditionalFormatting sqref="AP43:AP44">
    <cfRule type="containsText" dxfId="23" priority="1" operator="containsText" text="FALSE">
      <formula>NOT(ISERROR(SEARCH("FALSE",AP43)))</formula>
    </cfRule>
  </conditionalFormatting>
  <dataValidations count="1">
    <dataValidation type="list" allowBlank="1" showInputMessage="1" showErrorMessage="1" sqref="D3" xr:uid="{00000000-0002-0000-2C00-000000000000}">
      <formula1>Sites</formula1>
    </dataValidation>
  </dataValidations>
  <hyperlinks>
    <hyperlink ref="B3" location="Index!A1" display="Go To Index" xr:uid="{00000000-0004-0000-2C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6" tint="0.59999389629810485"/>
  </sheetPr>
  <dimension ref="A1:AG14"/>
  <sheetViews>
    <sheetView workbookViewId="0">
      <pane xSplit="6" ySplit="2" topLeftCell="AF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ColWidth="10.63281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13" style="46" bestFit="1" customWidth="1"/>
    <col min="6" max="6" width="35.54296875" style="46" bestFit="1" customWidth="1"/>
    <col min="7" max="7" width="9.54296875" style="46" bestFit="1" customWidth="1"/>
    <col min="8" max="8" width="14.90625" style="46" bestFit="1" customWidth="1"/>
    <col min="9" max="9" width="8.36328125" style="46" bestFit="1" customWidth="1"/>
    <col min="10" max="10" width="10.453125" style="46" bestFit="1" customWidth="1"/>
    <col min="11" max="11" width="15.90625" style="46" bestFit="1" customWidth="1"/>
    <col min="12" max="12" width="12.6328125" style="46" bestFit="1" customWidth="1"/>
    <col min="13" max="13" width="36.36328125" style="46" bestFit="1" customWidth="1"/>
    <col min="14" max="14" width="17.54296875" style="43" bestFit="1" customWidth="1"/>
    <col min="15" max="15" width="16.08984375" style="43" bestFit="1" customWidth="1"/>
    <col min="16" max="16" width="24" style="46" bestFit="1" customWidth="1"/>
    <col min="17" max="20" width="26.453125" style="46" bestFit="1" customWidth="1"/>
    <col min="21" max="21" width="27.36328125" style="46" bestFit="1" customWidth="1"/>
    <col min="22" max="22" width="22.6328125" style="46" bestFit="1" customWidth="1"/>
    <col min="23" max="26" width="27.90625" style="46" bestFit="1" customWidth="1"/>
    <col min="27" max="27" width="26.08984375" style="46" bestFit="1" customWidth="1"/>
    <col min="28" max="28" width="21.36328125" style="46" bestFit="1" customWidth="1"/>
    <col min="29" max="32" width="26.36328125" style="46" bestFit="1" customWidth="1"/>
    <col min="33" max="33" width="27.08984375" style="46" bestFit="1" customWidth="1"/>
    <col min="34" max="16384" width="10.6328125" style="46"/>
  </cols>
  <sheetData>
    <row r="1" spans="1:33" x14ac:dyDescent="0.35">
      <c r="A1" s="47" t="s">
        <v>348</v>
      </c>
      <c r="B1" s="26" t="s">
        <v>50</v>
      </c>
      <c r="C1" s="47" t="s">
        <v>350</v>
      </c>
      <c r="D1" s="6" t="s">
        <v>15</v>
      </c>
    </row>
    <row r="2" spans="1:33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2599</v>
      </c>
      <c r="F2" s="46" t="s">
        <v>2600</v>
      </c>
      <c r="G2" s="46" t="s">
        <v>2601</v>
      </c>
      <c r="H2" s="46" t="s">
        <v>2602</v>
      </c>
      <c r="I2" s="46" t="s">
        <v>2603</v>
      </c>
      <c r="J2" s="46" t="s">
        <v>2604</v>
      </c>
      <c r="K2" s="46" t="s">
        <v>2605</v>
      </c>
      <c r="L2" s="46" t="s">
        <v>61</v>
      </c>
      <c r="M2" s="46" t="s">
        <v>2606</v>
      </c>
      <c r="N2" s="43" t="s">
        <v>2607</v>
      </c>
      <c r="O2" s="43" t="s">
        <v>2608</v>
      </c>
      <c r="P2" s="46" t="s">
        <v>2609</v>
      </c>
      <c r="Q2" s="46" t="s">
        <v>2610</v>
      </c>
      <c r="R2" s="46" t="s">
        <v>2611</v>
      </c>
      <c r="S2" s="46" t="s">
        <v>2612</v>
      </c>
      <c r="T2" s="46" t="s">
        <v>2613</v>
      </c>
      <c r="U2" s="46" t="s">
        <v>2614</v>
      </c>
      <c r="V2" s="46" t="s">
        <v>2615</v>
      </c>
      <c r="W2" s="46" t="s">
        <v>2616</v>
      </c>
      <c r="X2" s="46" t="s">
        <v>2617</v>
      </c>
      <c r="Y2" s="46" t="s">
        <v>2618</v>
      </c>
      <c r="Z2" s="46" t="s">
        <v>2619</v>
      </c>
      <c r="AA2" s="46" t="s">
        <v>2620</v>
      </c>
      <c r="AB2" s="46" t="s">
        <v>2621</v>
      </c>
      <c r="AC2" s="46" t="s">
        <v>2622</v>
      </c>
      <c r="AD2" s="46" t="s">
        <v>2623</v>
      </c>
      <c r="AE2" s="46" t="s">
        <v>2624</v>
      </c>
      <c r="AF2" s="46" t="s">
        <v>2625</v>
      </c>
      <c r="AG2" s="46" t="s">
        <v>2626</v>
      </c>
    </row>
    <row r="3" spans="1:33" x14ac:dyDescent="0.35">
      <c r="C3" s="47">
        <v>43293</v>
      </c>
      <c r="E3" s="46">
        <v>1010</v>
      </c>
      <c r="F3" s="32" t="str">
        <f>VLOOKUP(E3,'ALL-Unit Code 1'!$U:$V,2,0)</f>
        <v>MANUFACTURING DIRECT</v>
      </c>
      <c r="L3" s="32">
        <f>$E3</f>
        <v>1010</v>
      </c>
      <c r="M3" s="32" t="str">
        <f>VLOOKUP($L3,'ALL-Unit Code 1'!$U:$V,2,0)</f>
        <v>MANUFACTURING DIRECT</v>
      </c>
      <c r="N3" s="43">
        <v>32</v>
      </c>
      <c r="O3" s="43">
        <v>0</v>
      </c>
      <c r="P3" s="46">
        <v>990600</v>
      </c>
      <c r="Q3" s="32">
        <f>$L3</f>
        <v>1010</v>
      </c>
      <c r="T3" s="32" t="str">
        <f>VLOOKUP($D$1,Sites!$A:$C,2,0)</f>
        <v>FC</v>
      </c>
      <c r="U3" s="32" t="str">
        <f>VLOOKUP(P3,'ALL-Chart of Accounts'!$E:$F,2,0)</f>
        <v>Labor Applied</v>
      </c>
      <c r="V3" s="46">
        <v>990820</v>
      </c>
      <c r="W3" s="32">
        <f>$L3</f>
        <v>1010</v>
      </c>
      <c r="Z3" s="32" t="str">
        <f>VLOOKUP($D$1,Sites!$A:$C,2,0)</f>
        <v>FC</v>
      </c>
      <c r="AA3" s="32" t="str">
        <f>VLOOKUP(V3,'ALL-Chart of Accounts'!$E:$F,2,0)</f>
        <v>Overhead Applied</v>
      </c>
      <c r="AB3" s="46">
        <v>990810</v>
      </c>
      <c r="AC3" s="32">
        <f>$L3</f>
        <v>1010</v>
      </c>
      <c r="AF3" s="32" t="str">
        <f>VLOOKUP($D$1,Sites!$A:$C,2,0)</f>
        <v>FC</v>
      </c>
      <c r="AG3" s="32" t="str">
        <f>VLOOKUP(AB3,'ALL-Chart of Accounts'!$E:$F,2,0)</f>
        <v>Variable Overhead Applied</v>
      </c>
    </row>
    <row r="4" spans="1:33" x14ac:dyDescent="0.35">
      <c r="C4" s="47">
        <v>43293</v>
      </c>
      <c r="E4" s="46">
        <v>1040</v>
      </c>
      <c r="F4" s="32" t="str">
        <f>VLOOKUP(E4,'ALL-Unit Code 1'!$U:$V,2,0)</f>
        <v>MANUFACTURING ENGINEERING</v>
      </c>
      <c r="L4" s="32">
        <f t="shared" ref="L4:L14" si="0">$E4</f>
        <v>1040</v>
      </c>
      <c r="M4" s="32" t="str">
        <f>VLOOKUP($L4,'ALL-Unit Code 1'!$U:$V,2,0)</f>
        <v>MANUFACTURING ENGINEERING</v>
      </c>
      <c r="N4" s="43">
        <v>32</v>
      </c>
      <c r="O4" s="43">
        <v>0</v>
      </c>
      <c r="P4" s="46">
        <v>990600</v>
      </c>
      <c r="Q4" s="32">
        <f t="shared" ref="Q4:Q14" si="1">$L4</f>
        <v>1040</v>
      </c>
      <c r="T4" s="32" t="str">
        <f>VLOOKUP($D$1,Sites!$A:$C,2,0)</f>
        <v>FC</v>
      </c>
      <c r="U4" s="32" t="str">
        <f>VLOOKUP(P4,'ALL-Chart of Accounts'!$E:$F,2,0)</f>
        <v>Labor Applied</v>
      </c>
      <c r="V4" s="46">
        <v>990820</v>
      </c>
      <c r="W4" s="32">
        <f t="shared" ref="W4:W14" si="2">$L4</f>
        <v>1040</v>
      </c>
      <c r="Z4" s="32" t="str">
        <f>VLOOKUP($D$1,Sites!$A:$C,2,0)</f>
        <v>FC</v>
      </c>
      <c r="AA4" s="32" t="str">
        <f>VLOOKUP(V4,'ALL-Chart of Accounts'!$E:$F,2,0)</f>
        <v>Overhead Applied</v>
      </c>
      <c r="AB4" s="46">
        <v>990810</v>
      </c>
      <c r="AC4" s="32">
        <f t="shared" ref="AC4:AC14" si="3">$L4</f>
        <v>1040</v>
      </c>
      <c r="AF4" s="32" t="str">
        <f>VLOOKUP($D$1,Sites!$A:$C,2,0)</f>
        <v>FC</v>
      </c>
      <c r="AG4" s="32" t="str">
        <f>VLOOKUP(AB4,'ALL-Chart of Accounts'!$E:$F,2,0)</f>
        <v>Variable Overhead Applied</v>
      </c>
    </row>
    <row r="5" spans="1:33" x14ac:dyDescent="0.35">
      <c r="C5" s="47">
        <v>43293</v>
      </c>
      <c r="E5" s="46">
        <v>1110</v>
      </c>
      <c r="F5" s="32" t="str">
        <f>VLOOKUP(E5,'ALL-Unit Code 1'!$U:$V,2,0)</f>
        <v>MATERIAL OVERHEAD</v>
      </c>
      <c r="L5" s="32">
        <f t="shared" si="0"/>
        <v>1110</v>
      </c>
      <c r="M5" s="32" t="str">
        <f>VLOOKUP($L5,'ALL-Unit Code 1'!$U:$V,2,0)</f>
        <v>MATERIAL OVERHEAD</v>
      </c>
      <c r="N5" s="43">
        <v>0</v>
      </c>
      <c r="O5" s="43">
        <v>0</v>
      </c>
      <c r="P5" s="46">
        <v>990600</v>
      </c>
      <c r="Q5" s="32">
        <f t="shared" si="1"/>
        <v>1110</v>
      </c>
      <c r="T5" s="32" t="str">
        <f>VLOOKUP($D$1,Sites!$A:$C,2,0)</f>
        <v>FC</v>
      </c>
      <c r="U5" s="32" t="str">
        <f>VLOOKUP(P5,'ALL-Chart of Accounts'!$E:$F,2,0)</f>
        <v>Labor Applied</v>
      </c>
      <c r="V5" s="46">
        <v>990820</v>
      </c>
      <c r="W5" s="32">
        <f t="shared" si="2"/>
        <v>1110</v>
      </c>
      <c r="Z5" s="32" t="str">
        <f>VLOOKUP($D$1,Sites!$A:$C,2,0)</f>
        <v>FC</v>
      </c>
      <c r="AA5" s="32" t="str">
        <f>VLOOKUP(V5,'ALL-Chart of Accounts'!$E:$F,2,0)</f>
        <v>Overhead Applied</v>
      </c>
      <c r="AB5" s="46">
        <v>990810</v>
      </c>
      <c r="AC5" s="32">
        <f t="shared" si="3"/>
        <v>1110</v>
      </c>
      <c r="AF5" s="32" t="str">
        <f>VLOOKUP($D$1,Sites!$A:$C,2,0)</f>
        <v>FC</v>
      </c>
      <c r="AG5" s="32" t="str">
        <f>VLOOKUP(AB5,'ALL-Chart of Accounts'!$E:$F,2,0)</f>
        <v>Variable Overhead Applied</v>
      </c>
    </row>
    <row r="6" spans="1:33" x14ac:dyDescent="0.35">
      <c r="C6" s="47">
        <v>43293</v>
      </c>
      <c r="E6" s="46">
        <v>7010</v>
      </c>
      <c r="F6" s="32" t="str">
        <f>VLOOKUP(E6,'ALL-Unit Code 1'!$U:$V,2,0)</f>
        <v>SALES</v>
      </c>
      <c r="L6" s="32">
        <f t="shared" si="0"/>
        <v>7010</v>
      </c>
      <c r="M6" s="32" t="str">
        <f>VLOOKUP($L6,'ALL-Unit Code 1'!$U:$V,2,0)</f>
        <v>SALES</v>
      </c>
      <c r="N6" s="43">
        <v>0</v>
      </c>
      <c r="O6" s="43">
        <v>0</v>
      </c>
      <c r="P6" s="46">
        <v>990600</v>
      </c>
      <c r="Q6" s="32">
        <f t="shared" si="1"/>
        <v>7010</v>
      </c>
      <c r="T6" s="32" t="str">
        <f>VLOOKUP($D$1,Sites!$A:$C,2,0)</f>
        <v>FC</v>
      </c>
      <c r="U6" s="32" t="str">
        <f>VLOOKUP(P6,'ALL-Chart of Accounts'!$E:$F,2,0)</f>
        <v>Labor Applied</v>
      </c>
      <c r="V6" s="46">
        <v>990820</v>
      </c>
      <c r="W6" s="32">
        <f t="shared" si="2"/>
        <v>7010</v>
      </c>
      <c r="Z6" s="32" t="str">
        <f>VLOOKUP($D$1,Sites!$A:$C,2,0)</f>
        <v>FC</v>
      </c>
      <c r="AA6" s="32" t="str">
        <f>VLOOKUP(V6,'ALL-Chart of Accounts'!$E:$F,2,0)</f>
        <v>Overhead Applied</v>
      </c>
      <c r="AB6" s="46">
        <v>990810</v>
      </c>
      <c r="AC6" s="32">
        <f t="shared" si="3"/>
        <v>7010</v>
      </c>
      <c r="AF6" s="32" t="str">
        <f>VLOOKUP($D$1,Sites!$A:$C,2,0)</f>
        <v>FC</v>
      </c>
      <c r="AG6" s="32" t="str">
        <f>VLOOKUP(AB6,'ALL-Chart of Accounts'!$E:$F,2,0)</f>
        <v>Variable Overhead Applied</v>
      </c>
    </row>
    <row r="7" spans="1:33" x14ac:dyDescent="0.35">
      <c r="C7" s="47">
        <v>43293</v>
      </c>
      <c r="E7" s="46">
        <v>7011</v>
      </c>
      <c r="F7" s="32" t="str">
        <f>VLOOKUP(E7,'ALL-Unit Code 1'!$U:$V,2,0)</f>
        <v>SALES - AEROTECH</v>
      </c>
      <c r="L7" s="32">
        <f t="shared" si="0"/>
        <v>7011</v>
      </c>
      <c r="M7" s="32" t="str">
        <f>VLOOKUP($L7,'ALL-Unit Code 1'!$U:$V,2,0)</f>
        <v>SALES - AEROTECH</v>
      </c>
      <c r="N7" s="43">
        <v>0</v>
      </c>
      <c r="O7" s="43">
        <v>0</v>
      </c>
      <c r="P7" s="46">
        <v>990600</v>
      </c>
      <c r="Q7" s="32">
        <f t="shared" si="1"/>
        <v>7011</v>
      </c>
      <c r="T7" s="32" t="str">
        <f>VLOOKUP($D$1,Sites!$A:$C,2,0)</f>
        <v>FC</v>
      </c>
      <c r="U7" s="32" t="str">
        <f>VLOOKUP(P7,'ALL-Chart of Accounts'!$E:$F,2,0)</f>
        <v>Labor Applied</v>
      </c>
      <c r="V7" s="46">
        <v>990820</v>
      </c>
      <c r="W7" s="32">
        <f t="shared" si="2"/>
        <v>7011</v>
      </c>
      <c r="Z7" s="32" t="str">
        <f>VLOOKUP($D$1,Sites!$A:$C,2,0)</f>
        <v>FC</v>
      </c>
      <c r="AA7" s="32" t="str">
        <f>VLOOKUP(V7,'ALL-Chart of Accounts'!$E:$F,2,0)</f>
        <v>Overhead Applied</v>
      </c>
      <c r="AB7" s="46">
        <v>990810</v>
      </c>
      <c r="AC7" s="32">
        <f t="shared" si="3"/>
        <v>7011</v>
      </c>
      <c r="AF7" s="32" t="str">
        <f>VLOOKUP($D$1,Sites!$A:$C,2,0)</f>
        <v>FC</v>
      </c>
      <c r="AG7" s="32" t="str">
        <f>VLOOKUP(AB7,'ALL-Chart of Accounts'!$E:$F,2,0)</f>
        <v>Variable Overhead Applied</v>
      </c>
    </row>
    <row r="8" spans="1:33" x14ac:dyDescent="0.35">
      <c r="C8" s="47">
        <v>43293</v>
      </c>
      <c r="E8" s="46">
        <v>7020</v>
      </c>
      <c r="F8" s="32" t="str">
        <f>VLOOKUP(E8,'ALL-Unit Code 1'!$U:$V,2,0)</f>
        <v>AFTERMARKET SALES</v>
      </c>
      <c r="L8" s="32">
        <f t="shared" si="0"/>
        <v>7020</v>
      </c>
      <c r="M8" s="32" t="str">
        <f>VLOOKUP($L8,'ALL-Unit Code 1'!$U:$V,2,0)</f>
        <v>AFTERMARKET SALES</v>
      </c>
      <c r="N8" s="43">
        <v>0</v>
      </c>
      <c r="O8" s="43">
        <v>0</v>
      </c>
      <c r="P8" s="46">
        <v>990600</v>
      </c>
      <c r="Q8" s="32">
        <f t="shared" si="1"/>
        <v>7020</v>
      </c>
      <c r="T8" s="32" t="str">
        <f>VLOOKUP($D$1,Sites!$A:$C,2,0)</f>
        <v>FC</v>
      </c>
      <c r="U8" s="32" t="str">
        <f>VLOOKUP(P8,'ALL-Chart of Accounts'!$E:$F,2,0)</f>
        <v>Labor Applied</v>
      </c>
      <c r="V8" s="46">
        <v>990820</v>
      </c>
      <c r="W8" s="32">
        <f t="shared" si="2"/>
        <v>7020</v>
      </c>
      <c r="Z8" s="32" t="str">
        <f>VLOOKUP($D$1,Sites!$A:$C,2,0)</f>
        <v>FC</v>
      </c>
      <c r="AA8" s="32" t="str">
        <f>VLOOKUP(V8,'ALL-Chart of Accounts'!$E:$F,2,0)</f>
        <v>Overhead Applied</v>
      </c>
      <c r="AB8" s="46">
        <v>990810</v>
      </c>
      <c r="AC8" s="32">
        <f t="shared" si="3"/>
        <v>7020</v>
      </c>
      <c r="AF8" s="32" t="str">
        <f>VLOOKUP($D$1,Sites!$A:$C,2,0)</f>
        <v>FC</v>
      </c>
      <c r="AG8" s="32" t="str">
        <f>VLOOKUP(AB8,'ALL-Chart of Accounts'!$E:$F,2,0)</f>
        <v>Variable Overhead Applied</v>
      </c>
    </row>
    <row r="9" spans="1:33" x14ac:dyDescent="0.35">
      <c r="C9" s="47">
        <v>43293</v>
      </c>
      <c r="E9" s="46">
        <v>7022</v>
      </c>
      <c r="F9" s="32" t="str">
        <f>VLOOKUP(E9,'ALL-Unit Code 1'!$U:$V,2,0)</f>
        <v>AFTERMARKET SALES - AEROTECH</v>
      </c>
      <c r="L9" s="32">
        <f t="shared" si="0"/>
        <v>7022</v>
      </c>
      <c r="M9" s="32" t="str">
        <f>VLOOKUP($L9,'ALL-Unit Code 1'!$U:$V,2,0)</f>
        <v>AFTERMARKET SALES - AEROTECH</v>
      </c>
      <c r="N9" s="43">
        <v>0</v>
      </c>
      <c r="O9" s="43">
        <v>0</v>
      </c>
      <c r="P9" s="46">
        <v>990600</v>
      </c>
      <c r="Q9" s="32">
        <f t="shared" si="1"/>
        <v>7022</v>
      </c>
      <c r="T9" s="32" t="str">
        <f>VLOOKUP($D$1,Sites!$A:$C,2,0)</f>
        <v>FC</v>
      </c>
      <c r="U9" s="32" t="str">
        <f>VLOOKUP(P9,'ALL-Chart of Accounts'!$E:$F,2,0)</f>
        <v>Labor Applied</v>
      </c>
      <c r="V9" s="46">
        <v>990820</v>
      </c>
      <c r="W9" s="32">
        <f t="shared" si="2"/>
        <v>7022</v>
      </c>
      <c r="Z9" s="32" t="str">
        <f>VLOOKUP($D$1,Sites!$A:$C,2,0)</f>
        <v>FC</v>
      </c>
      <c r="AA9" s="32" t="str">
        <f>VLOOKUP(V9,'ALL-Chart of Accounts'!$E:$F,2,0)</f>
        <v>Overhead Applied</v>
      </c>
      <c r="AB9" s="46">
        <v>990810</v>
      </c>
      <c r="AC9" s="32">
        <f t="shared" si="3"/>
        <v>7022</v>
      </c>
      <c r="AF9" s="32" t="str">
        <f>VLOOKUP($D$1,Sites!$A:$C,2,0)</f>
        <v>FC</v>
      </c>
      <c r="AG9" s="32" t="str">
        <f>VLOOKUP(AB9,'ALL-Chart of Accounts'!$E:$F,2,0)</f>
        <v>Variable Overhead Applied</v>
      </c>
    </row>
    <row r="10" spans="1:33" x14ac:dyDescent="0.35">
      <c r="C10" s="47">
        <v>43293</v>
      </c>
      <c r="E10" s="46">
        <v>7060</v>
      </c>
      <c r="F10" s="32" t="str">
        <f>VLOOKUP(E10,'ALL-Unit Code 1'!$U:$V,2,0)</f>
        <v>FOOD TECH CENTER</v>
      </c>
      <c r="L10" s="32">
        <f t="shared" si="0"/>
        <v>7060</v>
      </c>
      <c r="M10" s="32" t="str">
        <f>VLOOKUP($L10,'ALL-Unit Code 1'!$U:$V,2,0)</f>
        <v>FOOD TECH CENTER</v>
      </c>
      <c r="N10" s="43">
        <v>0</v>
      </c>
      <c r="O10" s="43">
        <v>0</v>
      </c>
      <c r="P10" s="46">
        <v>990600</v>
      </c>
      <c r="Q10" s="32">
        <f t="shared" si="1"/>
        <v>7060</v>
      </c>
      <c r="T10" s="32" t="str">
        <f>VLOOKUP($D$1,Sites!$A:$C,2,0)</f>
        <v>FC</v>
      </c>
      <c r="U10" s="32" t="str">
        <f>VLOOKUP(P10,'ALL-Chart of Accounts'!$E:$F,2,0)</f>
        <v>Labor Applied</v>
      </c>
      <c r="V10" s="46">
        <v>990820</v>
      </c>
      <c r="W10" s="32">
        <f t="shared" si="2"/>
        <v>7060</v>
      </c>
      <c r="Z10" s="32" t="str">
        <f>VLOOKUP($D$1,Sites!$A:$C,2,0)</f>
        <v>FC</v>
      </c>
      <c r="AA10" s="32" t="str">
        <f>VLOOKUP(V10,'ALL-Chart of Accounts'!$E:$F,2,0)</f>
        <v>Overhead Applied</v>
      </c>
      <c r="AB10" s="46">
        <v>990810</v>
      </c>
      <c r="AC10" s="32">
        <f t="shared" si="3"/>
        <v>7060</v>
      </c>
      <c r="AF10" s="32" t="str">
        <f>VLOOKUP($D$1,Sites!$A:$C,2,0)</f>
        <v>FC</v>
      </c>
      <c r="AG10" s="32" t="str">
        <f>VLOOKUP(AB10,'ALL-Chart of Accounts'!$E:$F,2,0)</f>
        <v>Variable Overhead Applied</v>
      </c>
    </row>
    <row r="11" spans="1:33" x14ac:dyDescent="0.35">
      <c r="C11" s="47">
        <v>43293</v>
      </c>
      <c r="E11" s="46">
        <v>8101</v>
      </c>
      <c r="F11" s="32" t="str">
        <f>VLOOKUP(E11,'ALL-Unit Code 1'!$U:$V,2,0)</f>
        <v>GENERAL MANAGEMENT</v>
      </c>
      <c r="L11" s="32">
        <f t="shared" si="0"/>
        <v>8101</v>
      </c>
      <c r="M11" s="32" t="str">
        <f>VLOOKUP($L11,'ALL-Unit Code 1'!$U:$V,2,0)</f>
        <v>GENERAL MANAGEMENT</v>
      </c>
      <c r="N11" s="43">
        <v>0</v>
      </c>
      <c r="O11" s="43">
        <v>0</v>
      </c>
      <c r="P11" s="46">
        <v>990600</v>
      </c>
      <c r="Q11" s="32">
        <f t="shared" si="1"/>
        <v>8101</v>
      </c>
      <c r="T11" s="32" t="str">
        <f>VLOOKUP($D$1,Sites!$A:$C,2,0)</f>
        <v>FC</v>
      </c>
      <c r="U11" s="32" t="str">
        <f>VLOOKUP(P11,'ALL-Chart of Accounts'!$E:$F,2,0)</f>
        <v>Labor Applied</v>
      </c>
      <c r="V11" s="46">
        <v>990820</v>
      </c>
      <c r="W11" s="32">
        <f t="shared" si="2"/>
        <v>8101</v>
      </c>
      <c r="Z11" s="32" t="str">
        <f>VLOOKUP($D$1,Sites!$A:$C,2,0)</f>
        <v>FC</v>
      </c>
      <c r="AA11" s="32" t="str">
        <f>VLOOKUP(V11,'ALL-Chart of Accounts'!$E:$F,2,0)</f>
        <v>Overhead Applied</v>
      </c>
      <c r="AB11" s="46">
        <v>990810</v>
      </c>
      <c r="AC11" s="32">
        <f t="shared" si="3"/>
        <v>8101</v>
      </c>
      <c r="AF11" s="32" t="str">
        <f>VLOOKUP($D$1,Sites!$A:$C,2,0)</f>
        <v>FC</v>
      </c>
      <c r="AG11" s="32" t="str">
        <f>VLOOKUP(AB11,'ALL-Chart of Accounts'!$E:$F,2,0)</f>
        <v>Variable Overhead Applied</v>
      </c>
    </row>
    <row r="12" spans="1:33" x14ac:dyDescent="0.35">
      <c r="C12" s="47">
        <v>43293</v>
      </c>
      <c r="E12" s="46">
        <v>8103</v>
      </c>
      <c r="F12" s="32" t="str">
        <f>VLOOKUP(E12,'ALL-Unit Code 1'!$U:$V,2,0)</f>
        <v>INFORMATION TECHNOLOGIES</v>
      </c>
      <c r="L12" s="32">
        <f t="shared" si="0"/>
        <v>8103</v>
      </c>
      <c r="M12" s="32" t="str">
        <f>VLOOKUP($L12,'ALL-Unit Code 1'!$U:$V,2,0)</f>
        <v>INFORMATION TECHNOLOGIES</v>
      </c>
      <c r="N12" s="43">
        <v>0</v>
      </c>
      <c r="O12" s="43">
        <v>0</v>
      </c>
      <c r="P12" s="46">
        <v>990600</v>
      </c>
      <c r="Q12" s="32">
        <f t="shared" si="1"/>
        <v>8103</v>
      </c>
      <c r="T12" s="32" t="str">
        <f>VLOOKUP($D$1,Sites!$A:$C,2,0)</f>
        <v>FC</v>
      </c>
      <c r="U12" s="32" t="str">
        <f>VLOOKUP(P12,'ALL-Chart of Accounts'!$E:$F,2,0)</f>
        <v>Labor Applied</v>
      </c>
      <c r="V12" s="46">
        <v>990820</v>
      </c>
      <c r="W12" s="32">
        <f t="shared" si="2"/>
        <v>8103</v>
      </c>
      <c r="Z12" s="32" t="str">
        <f>VLOOKUP($D$1,Sites!$A:$C,2,0)</f>
        <v>FC</v>
      </c>
      <c r="AA12" s="32" t="str">
        <f>VLOOKUP(V12,'ALL-Chart of Accounts'!$E:$F,2,0)</f>
        <v>Overhead Applied</v>
      </c>
      <c r="AB12" s="46">
        <v>990810</v>
      </c>
      <c r="AC12" s="32">
        <f t="shared" si="3"/>
        <v>8103</v>
      </c>
      <c r="AF12" s="32" t="str">
        <f>VLOOKUP($D$1,Sites!$A:$C,2,0)</f>
        <v>FC</v>
      </c>
      <c r="AG12" s="32" t="str">
        <f>VLOOKUP(AB12,'ALL-Chart of Accounts'!$E:$F,2,0)</f>
        <v>Variable Overhead Applied</v>
      </c>
    </row>
    <row r="13" spans="1:33" x14ac:dyDescent="0.35">
      <c r="C13" s="47">
        <v>43293</v>
      </c>
      <c r="E13" s="46">
        <v>8105</v>
      </c>
      <c r="F13" s="32" t="str">
        <f>VLOOKUP(E13,'ALL-Unit Code 1'!$U:$V,2,0)</f>
        <v>FINANCE</v>
      </c>
      <c r="L13" s="32">
        <f t="shared" si="0"/>
        <v>8105</v>
      </c>
      <c r="M13" s="32" t="str">
        <f>VLOOKUP($L13,'ALL-Unit Code 1'!$U:$V,2,0)</f>
        <v>FINANCE</v>
      </c>
      <c r="N13" s="43">
        <v>0</v>
      </c>
      <c r="O13" s="43">
        <v>0</v>
      </c>
      <c r="P13" s="46">
        <v>990600</v>
      </c>
      <c r="Q13" s="32">
        <f t="shared" si="1"/>
        <v>8105</v>
      </c>
      <c r="T13" s="32" t="str">
        <f>VLOOKUP($D$1,Sites!$A:$C,2,0)</f>
        <v>FC</v>
      </c>
      <c r="U13" s="32" t="str">
        <f>VLOOKUP(P13,'ALL-Chart of Accounts'!$E:$F,2,0)</f>
        <v>Labor Applied</v>
      </c>
      <c r="V13" s="46">
        <v>990820</v>
      </c>
      <c r="W13" s="32">
        <f t="shared" si="2"/>
        <v>8105</v>
      </c>
      <c r="Z13" s="32" t="str">
        <f>VLOOKUP($D$1,Sites!$A:$C,2,0)</f>
        <v>FC</v>
      </c>
      <c r="AA13" s="32" t="str">
        <f>VLOOKUP(V13,'ALL-Chart of Accounts'!$E:$F,2,0)</f>
        <v>Overhead Applied</v>
      </c>
      <c r="AB13" s="46">
        <v>990810</v>
      </c>
      <c r="AC13" s="32">
        <f t="shared" si="3"/>
        <v>8105</v>
      </c>
      <c r="AF13" s="32" t="str">
        <f>VLOOKUP($D$1,Sites!$A:$C,2,0)</f>
        <v>FC</v>
      </c>
      <c r="AG13" s="32" t="str">
        <f>VLOOKUP(AB13,'ALL-Chart of Accounts'!$E:$F,2,0)</f>
        <v>Variable Overhead Applied</v>
      </c>
    </row>
    <row r="14" spans="1:33" x14ac:dyDescent="0.35">
      <c r="C14" s="47">
        <v>43293</v>
      </c>
      <c r="E14" s="46">
        <v>8106</v>
      </c>
      <c r="F14" s="32" t="str">
        <f>VLOOKUP(E14,'ALL-Unit Code 1'!$U:$V,2,0)</f>
        <v>PROJECT MANAGEMENT</v>
      </c>
      <c r="L14" s="32">
        <f t="shared" si="0"/>
        <v>8106</v>
      </c>
      <c r="M14" s="32" t="str">
        <f>VLOOKUP($L14,'ALL-Unit Code 1'!$U:$V,2,0)</f>
        <v>PROJECT MANAGEMENT</v>
      </c>
      <c r="N14" s="43">
        <v>0</v>
      </c>
      <c r="O14" s="43">
        <v>0</v>
      </c>
      <c r="P14" s="46">
        <v>990600</v>
      </c>
      <c r="Q14" s="32">
        <f t="shared" si="1"/>
        <v>8106</v>
      </c>
      <c r="T14" s="32" t="str">
        <f>VLOOKUP($D$1,Sites!$A:$C,2,0)</f>
        <v>FC</v>
      </c>
      <c r="U14" s="32" t="str">
        <f>VLOOKUP(P14,'ALL-Chart of Accounts'!$E:$F,2,0)</f>
        <v>Labor Applied</v>
      </c>
      <c r="V14" s="46">
        <v>990820</v>
      </c>
      <c r="W14" s="32">
        <f t="shared" si="2"/>
        <v>8106</v>
      </c>
      <c r="Z14" s="32" t="str">
        <f>VLOOKUP($D$1,Sites!$A:$C,2,0)</f>
        <v>FC</v>
      </c>
      <c r="AA14" s="32" t="str">
        <f>VLOOKUP(V14,'ALL-Chart of Accounts'!$E:$F,2,0)</f>
        <v>Overhead Applied</v>
      </c>
      <c r="AB14" s="46">
        <v>990810</v>
      </c>
      <c r="AC14" s="32">
        <f t="shared" si="3"/>
        <v>8106</v>
      </c>
      <c r="AF14" s="32" t="str">
        <f>VLOOKUP($D$1,Sites!$A:$C,2,0)</f>
        <v>FC</v>
      </c>
      <c r="AG14" s="32" t="str">
        <f>VLOOKUP(AB14,'ALL-Chart of Accounts'!$E:$F,2,0)</f>
        <v>Variable Overhead Applied</v>
      </c>
    </row>
  </sheetData>
  <autoFilter ref="A2:AG2" xr:uid="{00000000-0009-0000-0000-00002D000000}"/>
  <dataValidations count="1">
    <dataValidation type="list" allowBlank="1" showInputMessage="1" showErrorMessage="1" sqref="D1" xr:uid="{00000000-0002-0000-2D00-000000000000}">
      <formula1>Sites</formula1>
    </dataValidation>
  </dataValidations>
  <hyperlinks>
    <hyperlink ref="B1" location="Index!A1" display="Go To Index" xr:uid="{00000000-0004-0000-2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AFB4B-44A9-4AA1-9CB6-A7E458880867}">
  <sheetPr>
    <tabColor theme="6" tint="0.59999389629810485"/>
  </sheetPr>
  <dimension ref="A1:AG14"/>
  <sheetViews>
    <sheetView workbookViewId="0">
      <pane xSplit="6" ySplit="2" topLeftCell="AD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ColWidth="10.6328125" defaultRowHeight="14.5" x14ac:dyDescent="0.35"/>
  <cols>
    <col min="1" max="2" width="10.6328125" style="47" bestFit="1" customWidth="1"/>
    <col min="3" max="3" width="10.54296875" style="47" bestFit="1" customWidth="1"/>
    <col min="4" max="4" width="9.36328125" style="46" bestFit="1" customWidth="1"/>
    <col min="5" max="5" width="13" style="46" bestFit="1" customWidth="1"/>
    <col min="6" max="6" width="35.54296875" style="46" bestFit="1" customWidth="1"/>
    <col min="7" max="7" width="9.54296875" style="46" bestFit="1" customWidth="1"/>
    <col min="8" max="8" width="14.90625" style="46" bestFit="1" customWidth="1"/>
    <col min="9" max="9" width="8.36328125" style="46" bestFit="1" customWidth="1"/>
    <col min="10" max="10" width="10.453125" style="46" bestFit="1" customWidth="1"/>
    <col min="11" max="11" width="15.90625" style="46" bestFit="1" customWidth="1"/>
    <col min="12" max="12" width="12.6328125" style="46" bestFit="1" customWidth="1"/>
    <col min="13" max="13" width="36.36328125" style="46" bestFit="1" customWidth="1"/>
    <col min="14" max="14" width="17.54296875" style="43" bestFit="1" customWidth="1"/>
    <col min="15" max="15" width="16.08984375" style="43" bestFit="1" customWidth="1"/>
    <col min="16" max="16" width="24" style="46" bestFit="1" customWidth="1"/>
    <col min="17" max="20" width="26.453125" style="46" bestFit="1" customWidth="1"/>
    <col min="21" max="21" width="27.36328125" style="46" bestFit="1" customWidth="1"/>
    <col min="22" max="22" width="22.6328125" style="46" bestFit="1" customWidth="1"/>
    <col min="23" max="26" width="27.90625" style="46" bestFit="1" customWidth="1"/>
    <col min="27" max="27" width="26.08984375" style="46" bestFit="1" customWidth="1"/>
    <col min="28" max="28" width="21.36328125" style="46" bestFit="1" customWidth="1"/>
    <col min="29" max="32" width="26.36328125" style="46" bestFit="1" customWidth="1"/>
    <col min="33" max="33" width="27.08984375" style="46" bestFit="1" customWidth="1"/>
    <col min="34" max="16384" width="10.6328125" style="46"/>
  </cols>
  <sheetData>
    <row r="1" spans="1:33" x14ac:dyDescent="0.35">
      <c r="A1" s="47" t="s">
        <v>348</v>
      </c>
      <c r="B1" s="26" t="s">
        <v>50</v>
      </c>
      <c r="C1" s="47" t="s">
        <v>350</v>
      </c>
      <c r="D1" s="6" t="s">
        <v>11498</v>
      </c>
    </row>
    <row r="2" spans="1:33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2599</v>
      </c>
      <c r="F2" s="46" t="s">
        <v>2600</v>
      </c>
      <c r="G2" s="46" t="s">
        <v>2601</v>
      </c>
      <c r="H2" s="46" t="s">
        <v>2602</v>
      </c>
      <c r="I2" s="46" t="s">
        <v>2603</v>
      </c>
      <c r="J2" s="46" t="s">
        <v>2604</v>
      </c>
      <c r="K2" s="46" t="s">
        <v>2605</v>
      </c>
      <c r="L2" s="46" t="s">
        <v>61</v>
      </c>
      <c r="M2" s="46" t="s">
        <v>2606</v>
      </c>
      <c r="N2" s="43" t="s">
        <v>2607</v>
      </c>
      <c r="O2" s="43" t="s">
        <v>2608</v>
      </c>
      <c r="P2" s="46" t="s">
        <v>2609</v>
      </c>
      <c r="Q2" s="46" t="s">
        <v>2610</v>
      </c>
      <c r="R2" s="46" t="s">
        <v>2611</v>
      </c>
      <c r="S2" s="46" t="s">
        <v>2612</v>
      </c>
      <c r="T2" s="46" t="s">
        <v>2613</v>
      </c>
      <c r="U2" s="46" t="s">
        <v>2614</v>
      </c>
      <c r="V2" s="46" t="s">
        <v>2615</v>
      </c>
      <c r="W2" s="46" t="s">
        <v>2616</v>
      </c>
      <c r="X2" s="46" t="s">
        <v>2617</v>
      </c>
      <c r="Y2" s="46" t="s">
        <v>2618</v>
      </c>
      <c r="Z2" s="46" t="s">
        <v>2619</v>
      </c>
      <c r="AA2" s="46" t="s">
        <v>2620</v>
      </c>
      <c r="AB2" s="46" t="s">
        <v>2621</v>
      </c>
      <c r="AC2" s="46" t="s">
        <v>2622</v>
      </c>
      <c r="AD2" s="46" t="s">
        <v>2623</v>
      </c>
      <c r="AE2" s="46" t="s">
        <v>2624</v>
      </c>
      <c r="AF2" s="46" t="s">
        <v>2625</v>
      </c>
      <c r="AG2" s="46" t="s">
        <v>2626</v>
      </c>
    </row>
    <row r="3" spans="1:33" x14ac:dyDescent="0.35">
      <c r="B3" s="47">
        <v>43468</v>
      </c>
      <c r="C3" s="47">
        <v>43420</v>
      </c>
      <c r="E3" s="46">
        <v>3040</v>
      </c>
      <c r="F3" s="32" t="str">
        <f>VLOOKUP(E3,'SEA-UC1'!$E:$F,2,0)</f>
        <v>FIELD SERVICE - PROTEIN</v>
      </c>
      <c r="L3" s="32">
        <f>$E3</f>
        <v>3040</v>
      </c>
      <c r="M3" s="32" t="str">
        <f>VLOOKUP($L3,'SEA-UC1'!$E:$F,2,0)</f>
        <v>FIELD SERVICE - PROTEIN</v>
      </c>
      <c r="N3" s="43">
        <v>0</v>
      </c>
      <c r="O3" s="43">
        <v>0</v>
      </c>
      <c r="P3" s="46">
        <v>990600</v>
      </c>
      <c r="Q3" s="32">
        <f>$L3</f>
        <v>3040</v>
      </c>
      <c r="T3" s="32" t="str">
        <f>VLOOKUP($D$1,Sites!$A:$C,2,0)</f>
        <v>FC</v>
      </c>
      <c r="U3" s="32" t="str">
        <f>VLOOKUP(P3,'ALL-Chart of Accounts'!$E:$F,2,0)</f>
        <v>Labor Applied</v>
      </c>
      <c r="V3" s="46">
        <v>990820</v>
      </c>
      <c r="W3" s="32">
        <f>$L3</f>
        <v>3040</v>
      </c>
      <c r="Z3" s="32" t="str">
        <f>VLOOKUP($D$1,Sites!$A:$C,2,0)</f>
        <v>FC</v>
      </c>
      <c r="AA3" s="32" t="str">
        <f>VLOOKUP(V3,'ALL-Chart of Accounts'!$E:$F,2,0)</f>
        <v>Overhead Applied</v>
      </c>
      <c r="AB3" s="46">
        <v>990810</v>
      </c>
      <c r="AC3" s="32">
        <f>$L3</f>
        <v>3040</v>
      </c>
      <c r="AF3" s="32" t="str">
        <f>VLOOKUP($D$1,Sites!$A:$C,2,0)</f>
        <v>FC</v>
      </c>
      <c r="AG3" s="32" t="str">
        <f>VLOOKUP(AB3,'ALL-Chart of Accounts'!$E:$F,2,0)</f>
        <v>Variable Overhead Applied</v>
      </c>
    </row>
    <row r="4" spans="1:33" x14ac:dyDescent="0.35">
      <c r="B4" s="47">
        <v>43468</v>
      </c>
      <c r="C4" s="47">
        <v>43420</v>
      </c>
      <c r="E4" s="46">
        <v>3041</v>
      </c>
      <c r="F4" s="32" t="str">
        <f>VLOOKUP(E4,'SEA-UC1'!$E:$F,2,0)</f>
        <v>FIELD SERVICE - LIQUID FOOD</v>
      </c>
      <c r="L4" s="32">
        <f t="shared" ref="L4:L14" si="0">$E4</f>
        <v>3041</v>
      </c>
      <c r="M4" s="32" t="str">
        <f>VLOOKUP($L4,'SEA-UC1'!$E:$F,2,0)</f>
        <v>FIELD SERVICE - LIQUID FOOD</v>
      </c>
      <c r="N4" s="43">
        <v>0</v>
      </c>
      <c r="O4" s="43">
        <v>0</v>
      </c>
      <c r="P4" s="46">
        <v>990600</v>
      </c>
      <c r="Q4" s="32">
        <f t="shared" ref="Q4:Q14" si="1">$L4</f>
        <v>3041</v>
      </c>
      <c r="T4" s="32" t="str">
        <f>VLOOKUP($D$1,Sites!$A:$C,2,0)</f>
        <v>FC</v>
      </c>
      <c r="U4" s="32" t="str">
        <f>VLOOKUP(P4,'ALL-Chart of Accounts'!$E:$F,2,0)</f>
        <v>Labor Applied</v>
      </c>
      <c r="V4" s="46">
        <v>990820</v>
      </c>
      <c r="W4" s="32">
        <f t="shared" ref="W4:W14" si="2">$L4</f>
        <v>3041</v>
      </c>
      <c r="Z4" s="32" t="str">
        <f>VLOOKUP($D$1,Sites!$A:$C,2,0)</f>
        <v>FC</v>
      </c>
      <c r="AA4" s="32" t="str">
        <f>VLOOKUP(V4,'ALL-Chart of Accounts'!$E:$F,2,0)</f>
        <v>Overhead Applied</v>
      </c>
      <c r="AB4" s="46">
        <v>990810</v>
      </c>
      <c r="AC4" s="32">
        <f t="shared" ref="AC4:AC14" si="3">$L4</f>
        <v>3041</v>
      </c>
      <c r="AF4" s="32" t="str">
        <f>VLOOKUP($D$1,Sites!$A:$C,2,0)</f>
        <v>FC</v>
      </c>
      <c r="AG4" s="32" t="str">
        <f>VLOOKUP(AB4,'ALL-Chart of Accounts'!$E:$F,2,0)</f>
        <v>Variable Overhead Applied</v>
      </c>
    </row>
    <row r="5" spans="1:33" x14ac:dyDescent="0.35">
      <c r="B5" s="47">
        <v>43468</v>
      </c>
      <c r="C5" s="47">
        <v>43434</v>
      </c>
      <c r="E5" s="46">
        <v>3042</v>
      </c>
      <c r="F5" s="32" t="str">
        <f>VLOOKUP(E5,'SEA-UC1'!$E:$F,2,0)</f>
        <v>FIELD SERVICE - THERMAL PROCESSING</v>
      </c>
      <c r="L5" s="32">
        <f t="shared" si="0"/>
        <v>3042</v>
      </c>
      <c r="M5" s="32" t="str">
        <f>VLOOKUP($L5,'SEA-UC1'!$E:$F,2,0)</f>
        <v>FIELD SERVICE - THERMAL PROCESSING</v>
      </c>
      <c r="N5" s="43">
        <v>0</v>
      </c>
      <c r="O5" s="43">
        <v>0</v>
      </c>
      <c r="P5" s="46">
        <v>990600</v>
      </c>
      <c r="Q5" s="32">
        <f t="shared" si="1"/>
        <v>3042</v>
      </c>
      <c r="T5" s="32" t="str">
        <f>VLOOKUP($D$1,Sites!$A:$C,2,0)</f>
        <v>FC</v>
      </c>
      <c r="U5" s="32" t="str">
        <f>VLOOKUP(P5,'ALL-Chart of Accounts'!$E:$F,2,0)</f>
        <v>Labor Applied</v>
      </c>
      <c r="V5" s="46">
        <v>990820</v>
      </c>
      <c r="W5" s="32">
        <f t="shared" si="2"/>
        <v>3042</v>
      </c>
      <c r="Z5" s="32" t="str">
        <f>VLOOKUP($D$1,Sites!$A:$C,2,0)</f>
        <v>FC</v>
      </c>
      <c r="AA5" s="32" t="str">
        <f>VLOOKUP(V5,'ALL-Chart of Accounts'!$E:$F,2,0)</f>
        <v>Overhead Applied</v>
      </c>
      <c r="AB5" s="46">
        <v>990810</v>
      </c>
      <c r="AC5" s="32">
        <f t="shared" si="3"/>
        <v>3042</v>
      </c>
      <c r="AF5" s="32" t="str">
        <f>VLOOKUP($D$1,Sites!$A:$C,2,0)</f>
        <v>FC</v>
      </c>
      <c r="AG5" s="32" t="str">
        <f>VLOOKUP(AB5,'ALL-Chart of Accounts'!$E:$F,2,0)</f>
        <v>Variable Overhead Applied</v>
      </c>
    </row>
    <row r="6" spans="1:33" x14ac:dyDescent="0.35">
      <c r="B6" s="47">
        <v>43468</v>
      </c>
      <c r="C6" s="47">
        <v>43420</v>
      </c>
      <c r="E6" s="46">
        <v>7010</v>
      </c>
      <c r="F6" s="32" t="str">
        <f>VLOOKUP(E6,'SEA-UC1'!$E:$F,2,0)</f>
        <v>SALES</v>
      </c>
      <c r="L6" s="32">
        <f t="shared" si="0"/>
        <v>7010</v>
      </c>
      <c r="M6" s="32" t="str">
        <f>VLOOKUP($L6,'SEA-UC1'!$E:$F,2,0)</f>
        <v>SALES</v>
      </c>
      <c r="N6" s="43">
        <v>0</v>
      </c>
      <c r="O6" s="43">
        <v>0</v>
      </c>
      <c r="P6" s="46">
        <v>990600</v>
      </c>
      <c r="Q6" s="32">
        <f t="shared" si="1"/>
        <v>7010</v>
      </c>
      <c r="T6" s="32" t="str">
        <f>VLOOKUP($D$1,Sites!$A:$C,2,0)</f>
        <v>FC</v>
      </c>
      <c r="U6" s="32" t="str">
        <f>VLOOKUP(P6,'ALL-Chart of Accounts'!$E:$F,2,0)</f>
        <v>Labor Applied</v>
      </c>
      <c r="V6" s="46">
        <v>990820</v>
      </c>
      <c r="W6" s="32">
        <f t="shared" si="2"/>
        <v>7010</v>
      </c>
      <c r="Z6" s="32" t="str">
        <f>VLOOKUP($D$1,Sites!$A:$C,2,0)</f>
        <v>FC</v>
      </c>
      <c r="AA6" s="32" t="str">
        <f>VLOOKUP(V6,'ALL-Chart of Accounts'!$E:$F,2,0)</f>
        <v>Overhead Applied</v>
      </c>
      <c r="AB6" s="46">
        <v>990810</v>
      </c>
      <c r="AC6" s="32">
        <f t="shared" si="3"/>
        <v>7010</v>
      </c>
      <c r="AF6" s="32" t="str">
        <f>VLOOKUP($D$1,Sites!$A:$C,2,0)</f>
        <v>FC</v>
      </c>
      <c r="AG6" s="32" t="str">
        <f>VLOOKUP(AB6,'ALL-Chart of Accounts'!$E:$F,2,0)</f>
        <v>Variable Overhead Applied</v>
      </c>
    </row>
    <row r="7" spans="1:33" x14ac:dyDescent="0.35">
      <c r="B7" s="47">
        <v>43468</v>
      </c>
      <c r="C7" s="47">
        <v>43420</v>
      </c>
      <c r="E7" s="46">
        <v>7021</v>
      </c>
      <c r="F7" s="32" t="str">
        <f>VLOOKUP(E7,'SEA-UC1'!$E:$F,2,0)</f>
        <v>CUSTOMER SERVICE</v>
      </c>
      <c r="L7" s="32">
        <f t="shared" si="0"/>
        <v>7021</v>
      </c>
      <c r="M7" s="32" t="str">
        <f>VLOOKUP($L7,'SEA-UC1'!$E:$F,2,0)</f>
        <v>CUSTOMER SERVICE</v>
      </c>
      <c r="N7" s="43">
        <v>0</v>
      </c>
      <c r="O7" s="43">
        <v>0</v>
      </c>
      <c r="P7" s="46">
        <v>990600</v>
      </c>
      <c r="Q7" s="32">
        <f t="shared" si="1"/>
        <v>7021</v>
      </c>
      <c r="T7" s="32" t="str">
        <f>VLOOKUP($D$1,Sites!$A:$C,2,0)</f>
        <v>FC</v>
      </c>
      <c r="U7" s="32" t="str">
        <f>VLOOKUP(P7,'ALL-Chart of Accounts'!$E:$F,2,0)</f>
        <v>Labor Applied</v>
      </c>
      <c r="V7" s="46">
        <v>990820</v>
      </c>
      <c r="W7" s="32">
        <f t="shared" si="2"/>
        <v>7021</v>
      </c>
      <c r="Z7" s="32" t="str">
        <f>VLOOKUP($D$1,Sites!$A:$C,2,0)</f>
        <v>FC</v>
      </c>
      <c r="AA7" s="32" t="str">
        <f>VLOOKUP(V7,'ALL-Chart of Accounts'!$E:$F,2,0)</f>
        <v>Overhead Applied</v>
      </c>
      <c r="AB7" s="46">
        <v>990810</v>
      </c>
      <c r="AC7" s="32">
        <f t="shared" si="3"/>
        <v>7021</v>
      </c>
      <c r="AF7" s="32" t="str">
        <f>VLOOKUP($D$1,Sites!$A:$C,2,0)</f>
        <v>FC</v>
      </c>
      <c r="AG7" s="32" t="str">
        <f>VLOOKUP(AB7,'ALL-Chart of Accounts'!$E:$F,2,0)</f>
        <v>Variable Overhead Applied</v>
      </c>
    </row>
    <row r="8" spans="1:33" x14ac:dyDescent="0.35">
      <c r="B8" s="47">
        <v>43468</v>
      </c>
      <c r="C8" s="47">
        <v>43420</v>
      </c>
      <c r="E8" s="46">
        <v>7031</v>
      </c>
      <c r="F8" s="32" t="str">
        <f>VLOOKUP(E8,'SEA-UC1'!$E:$F,2,0)</f>
        <v>APPLICATIONS</v>
      </c>
      <c r="L8" s="32">
        <f t="shared" si="0"/>
        <v>7031</v>
      </c>
      <c r="M8" s="32" t="str">
        <f>VLOOKUP($L8,'SEA-UC1'!$E:$F,2,0)</f>
        <v>APPLICATIONS</v>
      </c>
      <c r="N8" s="43">
        <v>0</v>
      </c>
      <c r="O8" s="43">
        <v>0</v>
      </c>
      <c r="P8" s="46">
        <v>990600</v>
      </c>
      <c r="Q8" s="32">
        <f t="shared" si="1"/>
        <v>7031</v>
      </c>
      <c r="T8" s="32" t="str">
        <f>VLOOKUP($D$1,Sites!$A:$C,2,0)</f>
        <v>FC</v>
      </c>
      <c r="U8" s="32" t="str">
        <f>VLOOKUP(P8,'ALL-Chart of Accounts'!$E:$F,2,0)</f>
        <v>Labor Applied</v>
      </c>
      <c r="V8" s="46">
        <v>990820</v>
      </c>
      <c r="W8" s="32">
        <f t="shared" si="2"/>
        <v>7031</v>
      </c>
      <c r="Z8" s="32" t="str">
        <f>VLOOKUP($D$1,Sites!$A:$C,2,0)</f>
        <v>FC</v>
      </c>
      <c r="AA8" s="32" t="str">
        <f>VLOOKUP(V8,'ALL-Chart of Accounts'!$E:$F,2,0)</f>
        <v>Overhead Applied</v>
      </c>
      <c r="AB8" s="46">
        <v>990810</v>
      </c>
      <c r="AC8" s="32">
        <f t="shared" si="3"/>
        <v>7031</v>
      </c>
      <c r="AF8" s="32" t="str">
        <f>VLOOKUP($D$1,Sites!$A:$C,2,0)</f>
        <v>FC</v>
      </c>
      <c r="AG8" s="32" t="str">
        <f>VLOOKUP(AB8,'ALL-Chart of Accounts'!$E:$F,2,0)</f>
        <v>Variable Overhead Applied</v>
      </c>
    </row>
    <row r="9" spans="1:33" x14ac:dyDescent="0.35">
      <c r="B9" s="47">
        <v>43468</v>
      </c>
      <c r="C9" s="47">
        <v>43420</v>
      </c>
      <c r="E9" s="46">
        <v>7070</v>
      </c>
      <c r="F9" s="32" t="str">
        <f>VLOOKUP(E9,'SEA-UC1'!$E:$F,2,0)</f>
        <v>MARKETING</v>
      </c>
      <c r="L9" s="32">
        <f t="shared" si="0"/>
        <v>7070</v>
      </c>
      <c r="M9" s="32" t="str">
        <f>VLOOKUP($L9,'SEA-UC1'!$E:$F,2,0)</f>
        <v>MARKETING</v>
      </c>
      <c r="N9" s="43">
        <v>0</v>
      </c>
      <c r="O9" s="43">
        <v>0</v>
      </c>
      <c r="P9" s="46">
        <v>990600</v>
      </c>
      <c r="Q9" s="32">
        <f t="shared" si="1"/>
        <v>7070</v>
      </c>
      <c r="T9" s="32" t="str">
        <f>VLOOKUP($D$1,Sites!$A:$C,2,0)</f>
        <v>FC</v>
      </c>
      <c r="U9" s="32" t="str">
        <f>VLOOKUP(P9,'ALL-Chart of Accounts'!$E:$F,2,0)</f>
        <v>Labor Applied</v>
      </c>
      <c r="V9" s="46">
        <v>990820</v>
      </c>
      <c r="W9" s="32">
        <f t="shared" si="2"/>
        <v>7070</v>
      </c>
      <c r="Z9" s="32" t="str">
        <f>VLOOKUP($D$1,Sites!$A:$C,2,0)</f>
        <v>FC</v>
      </c>
      <c r="AA9" s="32" t="str">
        <f>VLOOKUP(V9,'ALL-Chart of Accounts'!$E:$F,2,0)</f>
        <v>Overhead Applied</v>
      </c>
      <c r="AB9" s="46">
        <v>990810</v>
      </c>
      <c r="AC9" s="32">
        <f t="shared" si="3"/>
        <v>7070</v>
      </c>
      <c r="AF9" s="32" t="str">
        <f>VLOOKUP($D$1,Sites!$A:$C,2,0)</f>
        <v>FC</v>
      </c>
      <c r="AG9" s="32" t="str">
        <f>VLOOKUP(AB9,'ALL-Chart of Accounts'!$E:$F,2,0)</f>
        <v>Variable Overhead Applied</v>
      </c>
    </row>
    <row r="10" spans="1:33" x14ac:dyDescent="0.35">
      <c r="B10" s="47">
        <v>43468</v>
      </c>
      <c r="C10" s="47">
        <v>43420</v>
      </c>
      <c r="E10" s="46">
        <v>8101</v>
      </c>
      <c r="F10" s="32" t="str">
        <f>VLOOKUP(E10,'SEA-UC1'!$E:$F,2,0)</f>
        <v>GENERAL MANAGEMENT</v>
      </c>
      <c r="L10" s="32">
        <f t="shared" si="0"/>
        <v>8101</v>
      </c>
      <c r="M10" s="32" t="str">
        <f>VLOOKUP($L10,'SEA-UC1'!$E:$F,2,0)</f>
        <v>GENERAL MANAGEMENT</v>
      </c>
      <c r="N10" s="43">
        <v>0</v>
      </c>
      <c r="O10" s="43">
        <v>0</v>
      </c>
      <c r="P10" s="46">
        <v>990600</v>
      </c>
      <c r="Q10" s="32">
        <f t="shared" si="1"/>
        <v>8101</v>
      </c>
      <c r="T10" s="32" t="str">
        <f>VLOOKUP($D$1,Sites!$A:$C,2,0)</f>
        <v>FC</v>
      </c>
      <c r="U10" s="32" t="str">
        <f>VLOOKUP(P10,'ALL-Chart of Accounts'!$E:$F,2,0)</f>
        <v>Labor Applied</v>
      </c>
      <c r="V10" s="46">
        <v>990820</v>
      </c>
      <c r="W10" s="32">
        <f t="shared" si="2"/>
        <v>8101</v>
      </c>
      <c r="Z10" s="32" t="str">
        <f>VLOOKUP($D$1,Sites!$A:$C,2,0)</f>
        <v>FC</v>
      </c>
      <c r="AA10" s="32" t="str">
        <f>VLOOKUP(V10,'ALL-Chart of Accounts'!$E:$F,2,0)</f>
        <v>Overhead Applied</v>
      </c>
      <c r="AB10" s="46">
        <v>990810</v>
      </c>
      <c r="AC10" s="32">
        <f t="shared" si="3"/>
        <v>8101</v>
      </c>
      <c r="AF10" s="32" t="str">
        <f>VLOOKUP($D$1,Sites!$A:$C,2,0)</f>
        <v>FC</v>
      </c>
      <c r="AG10" s="32" t="str">
        <f>VLOOKUP(AB10,'ALL-Chart of Accounts'!$E:$F,2,0)</f>
        <v>Variable Overhead Applied</v>
      </c>
    </row>
    <row r="11" spans="1:33" x14ac:dyDescent="0.35">
      <c r="B11" s="47">
        <v>43468</v>
      </c>
      <c r="C11" s="47">
        <v>43420</v>
      </c>
      <c r="E11" s="46">
        <v>8102</v>
      </c>
      <c r="F11" s="32" t="str">
        <f>VLOOKUP(E11,'SEA-UC1'!$E:$F,2,0)</f>
        <v>HUMAN RESOURCES</v>
      </c>
      <c r="L11" s="32">
        <f t="shared" si="0"/>
        <v>8102</v>
      </c>
      <c r="M11" s="32" t="str">
        <f>VLOOKUP($L11,'SEA-UC1'!$E:$F,2,0)</f>
        <v>HUMAN RESOURCES</v>
      </c>
      <c r="N11" s="43">
        <v>0</v>
      </c>
      <c r="O11" s="43">
        <v>0</v>
      </c>
      <c r="P11" s="46">
        <v>990600</v>
      </c>
      <c r="Q11" s="32">
        <f t="shared" si="1"/>
        <v>8102</v>
      </c>
      <c r="T11" s="32" t="str">
        <f>VLOOKUP($D$1,Sites!$A:$C,2,0)</f>
        <v>FC</v>
      </c>
      <c r="U11" s="32" t="str">
        <f>VLOOKUP(P11,'ALL-Chart of Accounts'!$E:$F,2,0)</f>
        <v>Labor Applied</v>
      </c>
      <c r="V11" s="46">
        <v>990820</v>
      </c>
      <c r="W11" s="32">
        <f t="shared" si="2"/>
        <v>8102</v>
      </c>
      <c r="Z11" s="32" t="str">
        <f>VLOOKUP($D$1,Sites!$A:$C,2,0)</f>
        <v>FC</v>
      </c>
      <c r="AA11" s="32" t="str">
        <f>VLOOKUP(V11,'ALL-Chart of Accounts'!$E:$F,2,0)</f>
        <v>Overhead Applied</v>
      </c>
      <c r="AB11" s="46">
        <v>990810</v>
      </c>
      <c r="AC11" s="32">
        <f t="shared" si="3"/>
        <v>8102</v>
      </c>
      <c r="AF11" s="32" t="str">
        <f>VLOOKUP($D$1,Sites!$A:$C,2,0)</f>
        <v>FC</v>
      </c>
      <c r="AG11" s="32" t="str">
        <f>VLOOKUP(AB11,'ALL-Chart of Accounts'!$E:$F,2,0)</f>
        <v>Variable Overhead Applied</v>
      </c>
    </row>
    <row r="12" spans="1:33" x14ac:dyDescent="0.35">
      <c r="B12" s="47">
        <v>43468</v>
      </c>
      <c r="C12" s="47">
        <v>43420</v>
      </c>
      <c r="E12" s="46">
        <v>8103</v>
      </c>
      <c r="F12" s="32" t="str">
        <f>VLOOKUP(E12,'SEA-UC1'!$E:$F,2,0)</f>
        <v>INFORMATION TECHNOLOGIES</v>
      </c>
      <c r="L12" s="32">
        <f t="shared" si="0"/>
        <v>8103</v>
      </c>
      <c r="M12" s="32" t="str">
        <f>VLOOKUP($L12,'SEA-UC1'!$E:$F,2,0)</f>
        <v>INFORMATION TECHNOLOGIES</v>
      </c>
      <c r="N12" s="43">
        <v>0</v>
      </c>
      <c r="O12" s="43">
        <v>0</v>
      </c>
      <c r="P12" s="46">
        <v>990600</v>
      </c>
      <c r="Q12" s="32">
        <f t="shared" si="1"/>
        <v>8103</v>
      </c>
      <c r="T12" s="32" t="str">
        <f>VLOOKUP($D$1,Sites!$A:$C,2,0)</f>
        <v>FC</v>
      </c>
      <c r="U12" s="32" t="str">
        <f>VLOOKUP(P12,'ALL-Chart of Accounts'!$E:$F,2,0)</f>
        <v>Labor Applied</v>
      </c>
      <c r="V12" s="46">
        <v>990820</v>
      </c>
      <c r="W12" s="32">
        <f t="shared" si="2"/>
        <v>8103</v>
      </c>
      <c r="Z12" s="32" t="str">
        <f>VLOOKUP($D$1,Sites!$A:$C,2,0)</f>
        <v>FC</v>
      </c>
      <c r="AA12" s="32" t="str">
        <f>VLOOKUP(V12,'ALL-Chart of Accounts'!$E:$F,2,0)</f>
        <v>Overhead Applied</v>
      </c>
      <c r="AB12" s="46">
        <v>990810</v>
      </c>
      <c r="AC12" s="32">
        <f t="shared" si="3"/>
        <v>8103</v>
      </c>
      <c r="AF12" s="32" t="str">
        <f>VLOOKUP($D$1,Sites!$A:$C,2,0)</f>
        <v>FC</v>
      </c>
      <c r="AG12" s="32" t="str">
        <f>VLOOKUP(AB12,'ALL-Chart of Accounts'!$E:$F,2,0)</f>
        <v>Variable Overhead Applied</v>
      </c>
    </row>
    <row r="13" spans="1:33" x14ac:dyDescent="0.35">
      <c r="B13" s="47">
        <v>43468</v>
      </c>
      <c r="C13" s="47">
        <v>43420</v>
      </c>
      <c r="E13" s="46">
        <v>8105</v>
      </c>
      <c r="F13" s="32" t="str">
        <f>VLOOKUP(E13,'SEA-UC1'!$E:$F,2,0)</f>
        <v>FINANCE</v>
      </c>
      <c r="L13" s="32">
        <f t="shared" si="0"/>
        <v>8105</v>
      </c>
      <c r="M13" s="32" t="str">
        <f>VLOOKUP($L13,'SEA-UC1'!$E:$F,2,0)</f>
        <v>FINANCE</v>
      </c>
      <c r="N13" s="43">
        <v>0</v>
      </c>
      <c r="O13" s="43">
        <v>0</v>
      </c>
      <c r="P13" s="46">
        <v>990600</v>
      </c>
      <c r="Q13" s="32">
        <f t="shared" si="1"/>
        <v>8105</v>
      </c>
      <c r="T13" s="32" t="str">
        <f>VLOOKUP($D$1,Sites!$A:$C,2,0)</f>
        <v>FC</v>
      </c>
      <c r="U13" s="32" t="str">
        <f>VLOOKUP(P13,'ALL-Chart of Accounts'!$E:$F,2,0)</f>
        <v>Labor Applied</v>
      </c>
      <c r="V13" s="46">
        <v>990820</v>
      </c>
      <c r="W13" s="32">
        <f t="shared" si="2"/>
        <v>8105</v>
      </c>
      <c r="Z13" s="32" t="str">
        <f>VLOOKUP($D$1,Sites!$A:$C,2,0)</f>
        <v>FC</v>
      </c>
      <c r="AA13" s="32" t="str">
        <f>VLOOKUP(V13,'ALL-Chart of Accounts'!$E:$F,2,0)</f>
        <v>Overhead Applied</v>
      </c>
      <c r="AB13" s="46">
        <v>990810</v>
      </c>
      <c r="AC13" s="32">
        <f t="shared" si="3"/>
        <v>8105</v>
      </c>
      <c r="AF13" s="32" t="str">
        <f>VLOOKUP($D$1,Sites!$A:$C,2,0)</f>
        <v>FC</v>
      </c>
      <c r="AG13" s="32" t="str">
        <f>VLOOKUP(AB13,'ALL-Chart of Accounts'!$E:$F,2,0)</f>
        <v>Variable Overhead Applied</v>
      </c>
    </row>
    <row r="14" spans="1:33" x14ac:dyDescent="0.35">
      <c r="B14" s="47">
        <v>43468</v>
      </c>
      <c r="C14" s="47">
        <v>43420</v>
      </c>
      <c r="E14" s="46">
        <v>8106</v>
      </c>
      <c r="F14" s="32" t="str">
        <f>VLOOKUP(E14,'SEA-UC1'!$E:$F,2,0)</f>
        <v>PROJECT MANAGEMENT</v>
      </c>
      <c r="L14" s="32">
        <f t="shared" si="0"/>
        <v>8106</v>
      </c>
      <c r="M14" s="32" t="str">
        <f>VLOOKUP($L14,'SEA-UC1'!$E:$F,2,0)</f>
        <v>PROJECT MANAGEMENT</v>
      </c>
      <c r="N14" s="43">
        <v>0</v>
      </c>
      <c r="O14" s="43">
        <v>0</v>
      </c>
      <c r="P14" s="46">
        <v>990600</v>
      </c>
      <c r="Q14" s="32">
        <f t="shared" si="1"/>
        <v>8106</v>
      </c>
      <c r="T14" s="32" t="str">
        <f>VLOOKUP($D$1,Sites!$A:$C,2,0)</f>
        <v>FC</v>
      </c>
      <c r="U14" s="32" t="str">
        <f>VLOOKUP(P14,'ALL-Chart of Accounts'!$E:$F,2,0)</f>
        <v>Labor Applied</v>
      </c>
      <c r="V14" s="46">
        <v>990820</v>
      </c>
      <c r="W14" s="32">
        <f t="shared" si="2"/>
        <v>8106</v>
      </c>
      <c r="Z14" s="32" t="str">
        <f>VLOOKUP($D$1,Sites!$A:$C,2,0)</f>
        <v>FC</v>
      </c>
      <c r="AA14" s="32" t="str">
        <f>VLOOKUP(V14,'ALL-Chart of Accounts'!$E:$F,2,0)</f>
        <v>Overhead Applied</v>
      </c>
      <c r="AB14" s="46">
        <v>990810</v>
      </c>
      <c r="AC14" s="32">
        <f t="shared" si="3"/>
        <v>8106</v>
      </c>
      <c r="AF14" s="32" t="str">
        <f>VLOOKUP($D$1,Sites!$A:$C,2,0)</f>
        <v>FC</v>
      </c>
      <c r="AG14" s="32" t="str">
        <f>VLOOKUP(AB14,'ALL-Chart of Accounts'!$E:$F,2,0)</f>
        <v>Variable Overhead Applied</v>
      </c>
    </row>
  </sheetData>
  <autoFilter ref="A2:AG14" xr:uid="{00000000-0009-0000-0000-00002D000000}"/>
  <dataValidations count="1">
    <dataValidation type="list" allowBlank="1" showInputMessage="1" showErrorMessage="1" sqref="D1" xr:uid="{EE6E4628-689B-4E08-A8E7-4EA7C019E44D}">
      <formula1>Sites</formula1>
    </dataValidation>
  </dataValidations>
  <hyperlinks>
    <hyperlink ref="B1" location="Index!A1" display="Go To Index" xr:uid="{63AC50E6-C28D-4B70-99D3-340EF2521060}"/>
  </hyperlinks>
  <pageMargins left="0.7" right="0.7" top="0.75" bottom="0.75" header="0.3" footer="0.3"/>
  <customProperties>
    <customPr name="QAA_DRILLPATH_NODE_ID" r:id="rId1"/>
  </customPropertie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251"/>
  <dimension ref="A1:IZ347"/>
  <sheetViews>
    <sheetView zoomScaleNormal="100" workbookViewId="0">
      <pane xSplit="15" ySplit="4" topLeftCell="Y5" activePane="bottomRight" state="frozen"/>
      <selection pane="topRight" activeCell="G1" sqref="G1"/>
      <selection pane="bottomLeft" activeCell="A3" sqref="A3"/>
      <selection pane="bottomRight"/>
    </sheetView>
  </sheetViews>
  <sheetFormatPr defaultColWidth="10.6328125" defaultRowHeight="14.5" outlineLevelCol="1" x14ac:dyDescent="0.35"/>
  <cols>
    <col min="1" max="2" width="10.6328125" style="18" bestFit="1" customWidth="1"/>
    <col min="3" max="3" width="9.453125" style="18" bestFit="1" customWidth="1"/>
    <col min="4" max="4" width="9.36328125" style="4" bestFit="1" customWidth="1"/>
    <col min="5" max="6" width="9.36328125" style="46" hidden="1" customWidth="1" outlineLevel="1"/>
    <col min="7" max="7" width="7" style="46" hidden="1" customWidth="1" outlineLevel="1"/>
    <col min="8" max="8" width="7.36328125" style="4" hidden="1" customWidth="1" outlineLevel="1"/>
    <col min="9" max="11" width="7.36328125" style="46" hidden="1" customWidth="1" outlineLevel="1"/>
    <col min="12" max="12" width="7.08984375" style="4" hidden="1" customWidth="1" outlineLevel="1"/>
    <col min="13" max="13" width="7.36328125" style="4" hidden="1" customWidth="1" outlineLevel="1"/>
    <col min="14" max="14" width="14.36328125" style="4" bestFit="1" customWidth="1" collapsed="1"/>
    <col min="15" max="15" width="43" style="4" bestFit="1" customWidth="1"/>
    <col min="16" max="16" width="9.453125" style="4" bestFit="1" customWidth="1"/>
    <col min="17" max="17" width="11.90625" style="4" bestFit="1" customWidth="1"/>
    <col min="18" max="18" width="21.6328125" style="4" bestFit="1" customWidth="1"/>
    <col min="19" max="19" width="12.6328125" style="4" bestFit="1" customWidth="1"/>
    <col min="20" max="20" width="44.453125" style="4" bestFit="1" customWidth="1"/>
    <col min="21" max="21" width="14.453125" style="4" bestFit="1" customWidth="1"/>
    <col min="22" max="22" width="36.36328125" style="4" bestFit="1" customWidth="1"/>
    <col min="23" max="23" width="16.6328125" style="4" bestFit="1" customWidth="1"/>
    <col min="24" max="24" width="16.90625" style="4" bestFit="1" customWidth="1"/>
    <col min="25" max="25" width="16.36328125" style="4" bestFit="1" customWidth="1"/>
    <col min="26" max="26" width="20.453125" style="4" bestFit="1" customWidth="1"/>
    <col min="27" max="27" width="20.90625" style="4" bestFit="1" customWidth="1"/>
    <col min="28" max="28" width="7.54296875" style="4" bestFit="1" customWidth="1"/>
    <col min="29" max="29" width="9" style="4" bestFit="1" customWidth="1"/>
    <col min="30" max="30" width="8" style="4" bestFit="1" customWidth="1"/>
    <col min="31" max="31" width="9.453125" style="4" bestFit="1" customWidth="1"/>
    <col min="32" max="32" width="13.90625" style="4" bestFit="1" customWidth="1"/>
    <col min="33" max="36" width="23.54296875" style="4" bestFit="1" customWidth="1"/>
    <col min="37" max="37" width="23.90625" style="4" bestFit="1" customWidth="1"/>
    <col min="38" max="38" width="11.6328125" style="4" bestFit="1" customWidth="1"/>
    <col min="39" max="42" width="20.6328125" style="4" bestFit="1" customWidth="1"/>
    <col min="43" max="43" width="21.54296875" style="4" bestFit="1" customWidth="1"/>
    <col min="44" max="44" width="11.90625" style="4" bestFit="1" customWidth="1"/>
    <col min="45" max="48" width="21.453125" style="4" bestFit="1" customWidth="1"/>
    <col min="49" max="49" width="22.36328125" style="4" bestFit="1" customWidth="1"/>
    <col min="50" max="50" width="12.08984375" style="4" bestFit="1" customWidth="1"/>
    <col min="51" max="54" width="21.6328125" style="4" bestFit="1" customWidth="1"/>
    <col min="55" max="55" width="24.90625" style="4" bestFit="1" customWidth="1"/>
    <col min="56" max="56" width="13.36328125" style="4" bestFit="1" customWidth="1"/>
    <col min="57" max="60" width="22.36328125" style="4" bestFit="1" customWidth="1"/>
    <col min="61" max="61" width="23.08984375" style="4" bestFit="1" customWidth="1"/>
    <col min="62" max="62" width="13" style="4" bestFit="1" customWidth="1"/>
    <col min="63" max="66" width="22.08984375" style="4" bestFit="1" customWidth="1"/>
    <col min="67" max="67" width="22.90625" style="4" bestFit="1" customWidth="1"/>
    <col min="68" max="68" width="20.90625" style="4" bestFit="1" customWidth="1"/>
    <col min="69" max="72" width="30.453125" style="4" bestFit="1" customWidth="1"/>
    <col min="73" max="73" width="30.6328125" style="4" bestFit="1" customWidth="1"/>
    <col min="74" max="74" width="25.6328125" style="4" bestFit="1" customWidth="1"/>
    <col min="75" max="78" width="35.36328125" style="4" bestFit="1" customWidth="1"/>
    <col min="79" max="79" width="35.6328125" style="4" bestFit="1" customWidth="1"/>
    <col min="80" max="80" width="24.6328125" style="4" bestFit="1" customWidth="1"/>
    <col min="81" max="84" width="34.36328125" style="4" bestFit="1" customWidth="1"/>
    <col min="85" max="85" width="34.6328125" style="4" bestFit="1" customWidth="1"/>
    <col min="86" max="86" width="17.36328125" style="4" bestFit="1" customWidth="1"/>
    <col min="87" max="90" width="26.36328125" style="4" bestFit="1" customWidth="1"/>
    <col min="91" max="91" width="30" style="4" bestFit="1" customWidth="1"/>
    <col min="92" max="92" width="18.90625" style="4" bestFit="1" customWidth="1"/>
    <col min="93" max="96" width="28.54296875" style="4" bestFit="1" customWidth="1"/>
    <col min="97" max="97" width="28.90625" style="4" bestFit="1" customWidth="1"/>
    <col min="98" max="98" width="14.6328125" style="4" bestFit="1" customWidth="1"/>
    <col min="99" max="102" width="23.90625" style="4" bestFit="1" customWidth="1"/>
    <col min="103" max="103" width="24.6328125" style="4" bestFit="1" customWidth="1"/>
    <col min="104" max="104" width="15.6328125" style="4" bestFit="1" customWidth="1"/>
    <col min="105" max="108" width="24.6328125" style="4" bestFit="1" customWidth="1"/>
    <col min="109" max="109" width="25.54296875" style="4" bestFit="1" customWidth="1"/>
    <col min="110" max="110" width="9.453125" style="4" bestFit="1" customWidth="1"/>
    <col min="111" max="114" width="18.453125" style="4" bestFit="1" customWidth="1"/>
    <col min="115" max="115" width="19.36328125" style="4" bestFit="1" customWidth="1"/>
    <col min="116" max="116" width="12.90625" style="4" bestFit="1" customWidth="1"/>
    <col min="117" max="120" width="22" style="4" bestFit="1" customWidth="1"/>
    <col min="121" max="121" width="22.6328125" style="4" bestFit="1" customWidth="1"/>
    <col min="122" max="122" width="11.08984375" style="4" bestFit="1" customWidth="1"/>
    <col min="123" max="126" width="20.36328125" style="4" bestFit="1" customWidth="1"/>
    <col min="127" max="127" width="21" style="4" bestFit="1" customWidth="1"/>
    <col min="128" max="128" width="15.6328125" style="4" bestFit="1" customWidth="1"/>
    <col min="129" max="132" width="24.90625" style="4" bestFit="1" customWidth="1"/>
    <col min="133" max="133" width="25.6328125" style="4" bestFit="1" customWidth="1"/>
    <col min="134" max="134" width="15.36328125" style="4" bestFit="1" customWidth="1"/>
    <col min="135" max="138" width="24.453125" style="4" bestFit="1" customWidth="1"/>
    <col min="139" max="139" width="25.36328125" style="4" bestFit="1" customWidth="1"/>
    <col min="140" max="140" width="17.6328125" style="4" bestFit="1" customWidth="1"/>
    <col min="141" max="144" width="26.90625" style="4" bestFit="1" customWidth="1"/>
    <col min="145" max="145" width="27.6328125" style="4" bestFit="1" customWidth="1"/>
    <col min="146" max="146" width="18.6328125" style="4" bestFit="1" customWidth="1"/>
    <col min="147" max="150" width="28.453125" style="4" bestFit="1" customWidth="1"/>
    <col min="151" max="151" width="28.6328125" style="4" bestFit="1" customWidth="1"/>
    <col min="152" max="152" width="19" style="4" bestFit="1" customWidth="1"/>
    <col min="153" max="156" width="28.6328125" style="4" bestFit="1" customWidth="1"/>
    <col min="157" max="157" width="29" style="4" bestFit="1" customWidth="1"/>
    <col min="158" max="158" width="17.90625" style="4" bestFit="1" customWidth="1"/>
    <col min="159" max="162" width="27.453125" style="4" bestFit="1" customWidth="1"/>
    <col min="163" max="163" width="27.90625" style="4" bestFit="1" customWidth="1"/>
    <col min="164" max="164" width="18.08984375" style="4" bestFit="1" customWidth="1"/>
    <col min="165" max="168" width="27.6328125" style="4" bestFit="1" customWidth="1"/>
    <col min="169" max="169" width="28.08984375" style="4" bestFit="1" customWidth="1"/>
    <col min="170" max="170" width="17.6328125" style="4" bestFit="1" customWidth="1"/>
    <col min="171" max="174" width="27.36328125" style="4" bestFit="1" customWidth="1"/>
    <col min="175" max="175" width="27.6328125" style="4" bestFit="1" customWidth="1"/>
    <col min="176" max="176" width="17.90625" style="4" bestFit="1" customWidth="1"/>
    <col min="177" max="180" width="27.453125" style="4" bestFit="1" customWidth="1"/>
    <col min="181" max="181" width="27.90625" style="4" bestFit="1" customWidth="1"/>
    <col min="182" max="182" width="11.54296875" style="4" bestFit="1" customWidth="1"/>
    <col min="183" max="183" width="21.453125" style="4" bestFit="1" customWidth="1"/>
    <col min="184" max="184" width="16.453125" style="4" bestFit="1" customWidth="1"/>
    <col min="185" max="188" width="25.54296875" style="4" bestFit="1" customWidth="1"/>
    <col min="189" max="189" width="26.36328125" style="4" bestFit="1" customWidth="1"/>
    <col min="190" max="190" width="14.08984375" style="4" bestFit="1" customWidth="1"/>
    <col min="191" max="194" width="23.36328125" style="4" bestFit="1" customWidth="1"/>
    <col min="195" max="195" width="24.08984375" style="4" bestFit="1" customWidth="1"/>
    <col min="196" max="196" width="14.08984375" style="4" bestFit="1" customWidth="1"/>
    <col min="197" max="200" width="23.36328125" style="4" bestFit="1" customWidth="1"/>
    <col min="201" max="201" width="24.08984375" style="4" bestFit="1" customWidth="1"/>
    <col min="202" max="202" width="17.453125" style="4" bestFit="1" customWidth="1"/>
    <col min="203" max="206" width="26.54296875" style="4" bestFit="1" customWidth="1"/>
    <col min="207" max="207" width="28.08984375" style="4" bestFit="1" customWidth="1"/>
    <col min="208" max="208" width="14" style="4" bestFit="1" customWidth="1"/>
    <col min="209" max="212" width="22.6328125" style="4" bestFit="1" customWidth="1"/>
    <col min="213" max="213" width="23.6328125" style="4" bestFit="1" customWidth="1"/>
    <col min="214" max="214" width="18.90625" style="4" bestFit="1" customWidth="1"/>
    <col min="215" max="218" width="28.54296875" style="4" bestFit="1" customWidth="1"/>
    <col min="219" max="219" width="28.90625" style="4" bestFit="1" customWidth="1"/>
    <col min="220" max="220" width="19.08984375" style="4" bestFit="1" customWidth="1"/>
    <col min="221" max="224" width="28.6328125" style="4" bestFit="1" customWidth="1"/>
    <col min="225" max="225" width="29.08984375" style="4" bestFit="1" customWidth="1"/>
    <col min="226" max="226" width="12.08984375" style="4" bestFit="1" customWidth="1"/>
    <col min="227" max="230" width="21.36328125" style="4" bestFit="1" customWidth="1"/>
    <col min="231" max="231" width="22" style="4" bestFit="1" customWidth="1"/>
    <col min="232" max="232" width="13.36328125" style="4" bestFit="1" customWidth="1"/>
    <col min="233" max="236" width="22.453125" style="4" bestFit="1" customWidth="1"/>
    <col min="237" max="237" width="23.36328125" style="4" bestFit="1" customWidth="1"/>
    <col min="238" max="238" width="15.453125" style="4" bestFit="1" customWidth="1"/>
    <col min="239" max="239" width="12.453125" style="4" bestFit="1" customWidth="1"/>
    <col min="240" max="240" width="23.08984375" style="4" bestFit="1" customWidth="1"/>
    <col min="241" max="244" width="28.90625" style="4" bestFit="1" customWidth="1"/>
    <col min="245" max="245" width="31.08984375" style="4" bestFit="1" customWidth="1"/>
    <col min="246" max="246" width="24.36328125" style="4" bestFit="1" customWidth="1"/>
    <col min="247" max="250" width="30" style="4" bestFit="1" customWidth="1"/>
    <col min="251" max="251" width="30.08984375" style="4" bestFit="1" customWidth="1"/>
    <col min="252" max="252" width="10.6328125" style="4"/>
    <col min="253" max="253" width="9.6328125" style="4" bestFit="1" customWidth="1"/>
    <col min="254" max="254" width="7.36328125" style="4" bestFit="1" customWidth="1"/>
    <col min="255" max="255" width="12.36328125" style="4" bestFit="1" customWidth="1"/>
    <col min="256" max="256" width="43" style="4" bestFit="1" customWidth="1"/>
    <col min="257" max="257" width="9.453125" style="4" bestFit="1" customWidth="1"/>
    <col min="258" max="258" width="10.54296875" style="47" bestFit="1" customWidth="1"/>
    <col min="259" max="259" width="10" style="4" bestFit="1" customWidth="1"/>
    <col min="260" max="260" width="10.6328125" style="47"/>
    <col min="261" max="16384" width="10.6328125" style="4"/>
  </cols>
  <sheetData>
    <row r="1" spans="1:260" x14ac:dyDescent="0.35">
      <c r="G1" s="23">
        <f t="shared" ref="G1:M1" si="0">COUNTIF($IT:$IT,G4)</f>
        <v>35</v>
      </c>
      <c r="H1" s="23">
        <f t="shared" si="0"/>
        <v>17</v>
      </c>
      <c r="I1" s="23">
        <f t="shared" si="0"/>
        <v>9</v>
      </c>
      <c r="J1" s="23">
        <f t="shared" si="0"/>
        <v>1</v>
      </c>
      <c r="K1" s="23">
        <f t="shared" si="0"/>
        <v>1</v>
      </c>
      <c r="L1" s="23">
        <f t="shared" si="0"/>
        <v>20</v>
      </c>
      <c r="M1" s="23">
        <f t="shared" si="0"/>
        <v>17</v>
      </c>
      <c r="N1" s="113">
        <f>COUNTA(IT:IT)-1</f>
        <v>100</v>
      </c>
      <c r="O1" s="46" t="s">
        <v>60</v>
      </c>
    </row>
    <row r="2" spans="1:260" x14ac:dyDescent="0.35">
      <c r="G2" s="23">
        <f t="shared" ref="G2:M2" si="1">COUNTIF(G5:G1048576,"X")</f>
        <v>35</v>
      </c>
      <c r="H2" s="23">
        <f t="shared" si="1"/>
        <v>17</v>
      </c>
      <c r="I2" s="23">
        <f t="shared" si="1"/>
        <v>9</v>
      </c>
      <c r="J2" s="23">
        <f t="shared" si="1"/>
        <v>1</v>
      </c>
      <c r="K2" s="23">
        <f t="shared" si="1"/>
        <v>1</v>
      </c>
      <c r="L2" s="23">
        <f t="shared" si="1"/>
        <v>20</v>
      </c>
      <c r="M2" s="23">
        <f t="shared" si="1"/>
        <v>17</v>
      </c>
      <c r="N2" s="113">
        <f>SUM(E2:M2)</f>
        <v>100</v>
      </c>
      <c r="O2" s="46" t="s">
        <v>1282</v>
      </c>
      <c r="IS2" s="47">
        <v>43301</v>
      </c>
    </row>
    <row r="3" spans="1:260" ht="15" thickBot="1" x14ac:dyDescent="0.4">
      <c r="A3" s="18" t="s">
        <v>348</v>
      </c>
      <c r="B3" s="26" t="s">
        <v>50</v>
      </c>
      <c r="C3" s="18" t="s">
        <v>350</v>
      </c>
      <c r="D3" s="6" t="s">
        <v>10</v>
      </c>
      <c r="G3" s="24">
        <f t="shared" ref="G3:N3" si="2">+G1-G2</f>
        <v>0</v>
      </c>
      <c r="H3" s="24">
        <f t="shared" si="2"/>
        <v>0</v>
      </c>
      <c r="I3" s="24">
        <f t="shared" si="2"/>
        <v>0</v>
      </c>
      <c r="J3" s="24">
        <f t="shared" si="2"/>
        <v>0</v>
      </c>
      <c r="K3" s="24">
        <f t="shared" si="2"/>
        <v>0</v>
      </c>
      <c r="L3" s="24">
        <f t="shared" si="2"/>
        <v>0</v>
      </c>
      <c r="M3" s="24">
        <f t="shared" si="2"/>
        <v>0</v>
      </c>
      <c r="N3" s="24">
        <f t="shared" si="2"/>
        <v>0</v>
      </c>
      <c r="O3" s="46" t="s">
        <v>1283</v>
      </c>
      <c r="IS3" s="46" t="s">
        <v>11114</v>
      </c>
    </row>
    <row r="4" spans="1:260" ht="15" thickTop="1" x14ac:dyDescent="0.35">
      <c r="A4" s="19" t="s">
        <v>365</v>
      </c>
      <c r="B4" s="20" t="s">
        <v>4</v>
      </c>
      <c r="C4" s="21" t="s">
        <v>366</v>
      </c>
      <c r="D4" s="4" t="s">
        <v>349</v>
      </c>
      <c r="E4" s="111" t="s">
        <v>9761</v>
      </c>
      <c r="F4" s="111" t="s">
        <v>10872</v>
      </c>
      <c r="G4" s="114" t="s">
        <v>10</v>
      </c>
      <c r="H4" s="114" t="s">
        <v>11</v>
      </c>
      <c r="I4" s="114" t="s">
        <v>9821</v>
      </c>
      <c r="J4" s="114" t="s">
        <v>12</v>
      </c>
      <c r="K4" s="116" t="s">
        <v>13</v>
      </c>
      <c r="L4" s="114" t="s">
        <v>14</v>
      </c>
      <c r="M4" s="114" t="s">
        <v>15</v>
      </c>
      <c r="N4" s="4" t="s">
        <v>2147</v>
      </c>
      <c r="O4" s="4" t="s">
        <v>387</v>
      </c>
      <c r="P4" s="4" t="s">
        <v>2643</v>
      </c>
      <c r="Q4" s="4" t="s">
        <v>2644</v>
      </c>
      <c r="R4" s="4" t="s">
        <v>2645</v>
      </c>
      <c r="S4" s="4" t="s">
        <v>62</v>
      </c>
      <c r="T4" s="4" t="s">
        <v>2646</v>
      </c>
      <c r="U4" s="4" t="s">
        <v>2647</v>
      </c>
      <c r="V4" s="4" t="s">
        <v>2648</v>
      </c>
      <c r="W4" s="4" t="s">
        <v>2649</v>
      </c>
      <c r="X4" s="4" t="s">
        <v>2650</v>
      </c>
      <c r="Y4" s="4" t="s">
        <v>2651</v>
      </c>
      <c r="Z4" s="4" t="s">
        <v>2652</v>
      </c>
      <c r="AA4" s="4" t="s">
        <v>2653</v>
      </c>
      <c r="AB4" s="4" t="s">
        <v>2654</v>
      </c>
      <c r="AC4" s="4" t="s">
        <v>2655</v>
      </c>
      <c r="AD4" s="4" t="s">
        <v>2656</v>
      </c>
      <c r="AE4" s="4" t="s">
        <v>2657</v>
      </c>
      <c r="AF4" s="4" t="s">
        <v>2658</v>
      </c>
      <c r="AG4" s="4" t="s">
        <v>2659</v>
      </c>
      <c r="AH4" s="4" t="s">
        <v>2660</v>
      </c>
      <c r="AI4" s="4" t="s">
        <v>2661</v>
      </c>
      <c r="AJ4" s="4" t="s">
        <v>2662</v>
      </c>
      <c r="AK4" s="4" t="s">
        <v>2663</v>
      </c>
      <c r="AL4" s="4" t="s">
        <v>2664</v>
      </c>
      <c r="AM4" s="4" t="s">
        <v>2665</v>
      </c>
      <c r="AN4" s="4" t="s">
        <v>2666</v>
      </c>
      <c r="AO4" s="4" t="s">
        <v>2667</v>
      </c>
      <c r="AP4" s="4" t="s">
        <v>2668</v>
      </c>
      <c r="AQ4" s="4" t="s">
        <v>2669</v>
      </c>
      <c r="AR4" s="4" t="s">
        <v>2670</v>
      </c>
      <c r="AS4" s="4" t="s">
        <v>2671</v>
      </c>
      <c r="AT4" s="4" t="s">
        <v>2672</v>
      </c>
      <c r="AU4" s="4" t="s">
        <v>2673</v>
      </c>
      <c r="AV4" s="4" t="s">
        <v>2674</v>
      </c>
      <c r="AW4" s="4" t="s">
        <v>2675</v>
      </c>
      <c r="AX4" s="4" t="s">
        <v>2676</v>
      </c>
      <c r="AY4" s="4" t="s">
        <v>2677</v>
      </c>
      <c r="AZ4" s="4" t="s">
        <v>2678</v>
      </c>
      <c r="BA4" s="4" t="s">
        <v>2679</v>
      </c>
      <c r="BB4" s="4" t="s">
        <v>2680</v>
      </c>
      <c r="BC4" s="4" t="s">
        <v>2681</v>
      </c>
      <c r="BD4" s="4" t="s">
        <v>2682</v>
      </c>
      <c r="BE4" s="4" t="s">
        <v>2683</v>
      </c>
      <c r="BF4" s="4" t="s">
        <v>2684</v>
      </c>
      <c r="BG4" s="4" t="s">
        <v>2685</v>
      </c>
      <c r="BH4" s="4" t="s">
        <v>2686</v>
      </c>
      <c r="BI4" s="4" t="s">
        <v>2687</v>
      </c>
      <c r="BJ4" s="4" t="s">
        <v>2688</v>
      </c>
      <c r="BK4" s="4" t="s">
        <v>2689</v>
      </c>
      <c r="BL4" s="4" t="s">
        <v>2690</v>
      </c>
      <c r="BM4" s="4" t="s">
        <v>2691</v>
      </c>
      <c r="BN4" s="4" t="s">
        <v>2692</v>
      </c>
      <c r="BO4" s="4" t="s">
        <v>2693</v>
      </c>
      <c r="BP4" s="4" t="s">
        <v>2694</v>
      </c>
      <c r="BQ4" s="4" t="s">
        <v>2695</v>
      </c>
      <c r="BR4" s="4" t="s">
        <v>2696</v>
      </c>
      <c r="BS4" s="4" t="s">
        <v>2697</v>
      </c>
      <c r="BT4" s="4" t="s">
        <v>2698</v>
      </c>
      <c r="BU4" s="4" t="s">
        <v>2699</v>
      </c>
      <c r="BV4" s="4" t="s">
        <v>2700</v>
      </c>
      <c r="BW4" s="4" t="s">
        <v>2701</v>
      </c>
      <c r="BX4" s="4" t="s">
        <v>2702</v>
      </c>
      <c r="BY4" s="4" t="s">
        <v>2703</v>
      </c>
      <c r="BZ4" s="4" t="s">
        <v>2704</v>
      </c>
      <c r="CA4" s="4" t="s">
        <v>2705</v>
      </c>
      <c r="CB4" s="4" t="s">
        <v>2706</v>
      </c>
      <c r="CC4" s="4" t="s">
        <v>2707</v>
      </c>
      <c r="CD4" s="4" t="s">
        <v>2708</v>
      </c>
      <c r="CE4" s="4" t="s">
        <v>2709</v>
      </c>
      <c r="CF4" s="4" t="s">
        <v>2710</v>
      </c>
      <c r="CG4" s="4" t="s">
        <v>2711</v>
      </c>
      <c r="CH4" s="4" t="s">
        <v>2712</v>
      </c>
      <c r="CI4" s="4" t="s">
        <v>2713</v>
      </c>
      <c r="CJ4" s="4" t="s">
        <v>2714</v>
      </c>
      <c r="CK4" s="4" t="s">
        <v>2715</v>
      </c>
      <c r="CL4" s="4" t="s">
        <v>2716</v>
      </c>
      <c r="CM4" s="4" t="s">
        <v>2717</v>
      </c>
      <c r="CN4" s="4" t="s">
        <v>2718</v>
      </c>
      <c r="CO4" s="4" t="s">
        <v>2719</v>
      </c>
      <c r="CP4" s="4" t="s">
        <v>2720</v>
      </c>
      <c r="CQ4" s="4" t="s">
        <v>2721</v>
      </c>
      <c r="CR4" s="4" t="s">
        <v>2722</v>
      </c>
      <c r="CS4" s="4" t="s">
        <v>2723</v>
      </c>
      <c r="CT4" s="4" t="s">
        <v>2724</v>
      </c>
      <c r="CU4" s="4" t="s">
        <v>2725</v>
      </c>
      <c r="CV4" s="4" t="s">
        <v>2726</v>
      </c>
      <c r="CW4" s="4" t="s">
        <v>2727</v>
      </c>
      <c r="CX4" s="4" t="s">
        <v>2728</v>
      </c>
      <c r="CY4" s="4" t="s">
        <v>2729</v>
      </c>
      <c r="CZ4" s="4" t="s">
        <v>2730</v>
      </c>
      <c r="DA4" s="4" t="s">
        <v>2731</v>
      </c>
      <c r="DB4" s="4" t="s">
        <v>2732</v>
      </c>
      <c r="DC4" s="4" t="s">
        <v>2733</v>
      </c>
      <c r="DD4" s="4" t="s">
        <v>2734</v>
      </c>
      <c r="DE4" s="4" t="s">
        <v>2735</v>
      </c>
      <c r="DF4" s="4" t="s">
        <v>2736</v>
      </c>
      <c r="DG4" s="4" t="s">
        <v>2737</v>
      </c>
      <c r="DH4" s="4" t="s">
        <v>2738</v>
      </c>
      <c r="DI4" s="4" t="s">
        <v>2739</v>
      </c>
      <c r="DJ4" s="4" t="s">
        <v>2740</v>
      </c>
      <c r="DK4" s="4" t="s">
        <v>2741</v>
      </c>
      <c r="DL4" s="4" t="s">
        <v>2742</v>
      </c>
      <c r="DM4" s="4" t="s">
        <v>2743</v>
      </c>
      <c r="DN4" s="4" t="s">
        <v>2744</v>
      </c>
      <c r="DO4" s="4" t="s">
        <v>2745</v>
      </c>
      <c r="DP4" s="4" t="s">
        <v>2746</v>
      </c>
      <c r="DQ4" s="4" t="s">
        <v>2747</v>
      </c>
      <c r="DR4" s="4" t="s">
        <v>2748</v>
      </c>
      <c r="DS4" s="4" t="s">
        <v>2749</v>
      </c>
      <c r="DT4" s="4" t="s">
        <v>2750</v>
      </c>
      <c r="DU4" s="4" t="s">
        <v>2751</v>
      </c>
      <c r="DV4" s="4" t="s">
        <v>2752</v>
      </c>
      <c r="DW4" s="4" t="s">
        <v>2753</v>
      </c>
      <c r="DX4" s="4" t="s">
        <v>2754</v>
      </c>
      <c r="DY4" s="4" t="s">
        <v>2755</v>
      </c>
      <c r="DZ4" s="4" t="s">
        <v>2756</v>
      </c>
      <c r="EA4" s="4" t="s">
        <v>2757</v>
      </c>
      <c r="EB4" s="4" t="s">
        <v>2758</v>
      </c>
      <c r="EC4" s="4" t="s">
        <v>2759</v>
      </c>
      <c r="ED4" s="4" t="s">
        <v>2760</v>
      </c>
      <c r="EE4" s="4" t="s">
        <v>2761</v>
      </c>
      <c r="EF4" s="4" t="s">
        <v>2762</v>
      </c>
      <c r="EG4" s="4" t="s">
        <v>2763</v>
      </c>
      <c r="EH4" s="4" t="s">
        <v>2764</v>
      </c>
      <c r="EI4" s="4" t="s">
        <v>2765</v>
      </c>
      <c r="EJ4" s="4" t="s">
        <v>2766</v>
      </c>
      <c r="EK4" s="4" t="s">
        <v>2767</v>
      </c>
      <c r="EL4" s="4" t="s">
        <v>2768</v>
      </c>
      <c r="EM4" s="4" t="s">
        <v>2769</v>
      </c>
      <c r="EN4" s="4" t="s">
        <v>2770</v>
      </c>
      <c r="EO4" s="4" t="s">
        <v>2771</v>
      </c>
      <c r="EP4" s="4" t="s">
        <v>2772</v>
      </c>
      <c r="EQ4" s="4" t="s">
        <v>2773</v>
      </c>
      <c r="ER4" s="4" t="s">
        <v>2774</v>
      </c>
      <c r="ES4" s="4" t="s">
        <v>2775</v>
      </c>
      <c r="ET4" s="4" t="s">
        <v>2776</v>
      </c>
      <c r="EU4" s="4" t="s">
        <v>2777</v>
      </c>
      <c r="EV4" s="4" t="s">
        <v>2778</v>
      </c>
      <c r="EW4" s="4" t="s">
        <v>2779</v>
      </c>
      <c r="EX4" s="4" t="s">
        <v>2780</v>
      </c>
      <c r="EY4" s="4" t="s">
        <v>2781</v>
      </c>
      <c r="EZ4" s="4" t="s">
        <v>2782</v>
      </c>
      <c r="FA4" s="4" t="s">
        <v>2783</v>
      </c>
      <c r="FB4" s="4" t="s">
        <v>2784</v>
      </c>
      <c r="FC4" s="4" t="s">
        <v>2785</v>
      </c>
      <c r="FD4" s="4" t="s">
        <v>2786</v>
      </c>
      <c r="FE4" s="4" t="s">
        <v>2787</v>
      </c>
      <c r="FF4" s="4" t="s">
        <v>2788</v>
      </c>
      <c r="FG4" s="4" t="s">
        <v>2789</v>
      </c>
      <c r="FH4" s="4" t="s">
        <v>2790</v>
      </c>
      <c r="FI4" s="4" t="s">
        <v>2791</v>
      </c>
      <c r="FJ4" s="4" t="s">
        <v>2792</v>
      </c>
      <c r="FK4" s="4" t="s">
        <v>2793</v>
      </c>
      <c r="FL4" s="4" t="s">
        <v>2794</v>
      </c>
      <c r="FM4" s="4" t="s">
        <v>2795</v>
      </c>
      <c r="FN4" s="4" t="s">
        <v>2796</v>
      </c>
      <c r="FO4" s="4" t="s">
        <v>2797</v>
      </c>
      <c r="FP4" s="4" t="s">
        <v>2798</v>
      </c>
      <c r="FQ4" s="4" t="s">
        <v>2799</v>
      </c>
      <c r="FR4" s="4" t="s">
        <v>2800</v>
      </c>
      <c r="FS4" s="4" t="s">
        <v>2801</v>
      </c>
      <c r="FT4" s="4" t="s">
        <v>2802</v>
      </c>
      <c r="FU4" s="4" t="s">
        <v>2803</v>
      </c>
      <c r="FV4" s="4" t="s">
        <v>2804</v>
      </c>
      <c r="FW4" s="4" t="s">
        <v>2805</v>
      </c>
      <c r="FX4" s="4" t="s">
        <v>2806</v>
      </c>
      <c r="FY4" s="4" t="s">
        <v>2807</v>
      </c>
      <c r="FZ4" s="4" t="s">
        <v>2808</v>
      </c>
      <c r="GA4" s="4" t="s">
        <v>2809</v>
      </c>
      <c r="GB4" s="4" t="s">
        <v>2810</v>
      </c>
      <c r="GC4" s="4" t="s">
        <v>2811</v>
      </c>
      <c r="GD4" s="4" t="s">
        <v>2812</v>
      </c>
      <c r="GE4" s="4" t="s">
        <v>2813</v>
      </c>
      <c r="GF4" s="4" t="s">
        <v>2814</v>
      </c>
      <c r="GG4" s="4" t="s">
        <v>2815</v>
      </c>
      <c r="GH4" s="4" t="s">
        <v>2816</v>
      </c>
      <c r="GI4" s="4" t="s">
        <v>2817</v>
      </c>
      <c r="GJ4" s="4" t="s">
        <v>2818</v>
      </c>
      <c r="GK4" s="4" t="s">
        <v>2819</v>
      </c>
      <c r="GL4" s="4" t="s">
        <v>2820</v>
      </c>
      <c r="GM4" s="4" t="s">
        <v>2821</v>
      </c>
      <c r="GN4" s="4" t="s">
        <v>2822</v>
      </c>
      <c r="GO4" s="4" t="s">
        <v>2823</v>
      </c>
      <c r="GP4" s="4" t="s">
        <v>2824</v>
      </c>
      <c r="GQ4" s="4" t="s">
        <v>2825</v>
      </c>
      <c r="GR4" s="4" t="s">
        <v>2826</v>
      </c>
      <c r="GS4" s="4" t="s">
        <v>2827</v>
      </c>
      <c r="GT4" s="4" t="s">
        <v>2828</v>
      </c>
      <c r="GU4" s="4" t="s">
        <v>2829</v>
      </c>
      <c r="GV4" s="4" t="s">
        <v>2830</v>
      </c>
      <c r="GW4" s="4" t="s">
        <v>2831</v>
      </c>
      <c r="GX4" s="4" t="s">
        <v>2832</v>
      </c>
      <c r="GY4" s="4" t="s">
        <v>2833</v>
      </c>
      <c r="GZ4" s="4" t="s">
        <v>2834</v>
      </c>
      <c r="HA4" s="4" t="s">
        <v>2835</v>
      </c>
      <c r="HB4" s="4" t="s">
        <v>2836</v>
      </c>
      <c r="HC4" s="4" t="s">
        <v>2837</v>
      </c>
      <c r="HD4" s="4" t="s">
        <v>2838</v>
      </c>
      <c r="HE4" s="4" t="s">
        <v>2839</v>
      </c>
      <c r="HF4" s="4" t="s">
        <v>2840</v>
      </c>
      <c r="HG4" s="4" t="s">
        <v>2841</v>
      </c>
      <c r="HH4" s="4" t="s">
        <v>2842</v>
      </c>
      <c r="HI4" s="4" t="s">
        <v>2843</v>
      </c>
      <c r="HJ4" s="4" t="s">
        <v>2844</v>
      </c>
      <c r="HK4" s="4" t="s">
        <v>2845</v>
      </c>
      <c r="HL4" s="4" t="s">
        <v>2846</v>
      </c>
      <c r="HM4" s="4" t="s">
        <v>2847</v>
      </c>
      <c r="HN4" s="4" t="s">
        <v>2848</v>
      </c>
      <c r="HO4" s="4" t="s">
        <v>2849</v>
      </c>
      <c r="HP4" s="4" t="s">
        <v>2850</v>
      </c>
      <c r="HQ4" s="4" t="s">
        <v>2851</v>
      </c>
      <c r="HR4" s="4" t="s">
        <v>2852</v>
      </c>
      <c r="HS4" s="4" t="s">
        <v>2853</v>
      </c>
      <c r="HT4" s="4" t="s">
        <v>2854</v>
      </c>
      <c r="HU4" s="4" t="s">
        <v>2855</v>
      </c>
      <c r="HV4" s="4" t="s">
        <v>2856</v>
      </c>
      <c r="HW4" s="4" t="s">
        <v>2857</v>
      </c>
      <c r="HX4" s="4" t="s">
        <v>2858</v>
      </c>
      <c r="HY4" s="4" t="s">
        <v>2859</v>
      </c>
      <c r="HZ4" s="4" t="s">
        <v>2860</v>
      </c>
      <c r="IA4" s="4" t="s">
        <v>2861</v>
      </c>
      <c r="IB4" s="4" t="s">
        <v>2862</v>
      </c>
      <c r="IC4" s="4" t="s">
        <v>2863</v>
      </c>
      <c r="ID4" s="4" t="s">
        <v>2864</v>
      </c>
      <c r="IE4" s="4" t="s">
        <v>2865</v>
      </c>
      <c r="IF4" s="4" t="s">
        <v>2866</v>
      </c>
      <c r="IG4" s="4" t="s">
        <v>2867</v>
      </c>
      <c r="IH4" s="4" t="s">
        <v>2868</v>
      </c>
      <c r="II4" s="4" t="s">
        <v>2869</v>
      </c>
      <c r="IJ4" s="4" t="s">
        <v>2870</v>
      </c>
      <c r="IK4" s="4" t="s">
        <v>2871</v>
      </c>
      <c r="IL4" s="4" t="s">
        <v>2872</v>
      </c>
      <c r="IM4" s="4" t="s">
        <v>2873</v>
      </c>
      <c r="IN4" s="4" t="s">
        <v>2874</v>
      </c>
      <c r="IO4" s="4" t="s">
        <v>2875</v>
      </c>
      <c r="IP4" s="4" t="s">
        <v>2876</v>
      </c>
      <c r="IQ4" s="4" t="s">
        <v>2877</v>
      </c>
      <c r="IS4" s="46" t="s">
        <v>11115</v>
      </c>
      <c r="IT4" s="4" t="s">
        <v>5811</v>
      </c>
      <c r="IU4" s="4" t="s">
        <v>11125</v>
      </c>
      <c r="IV4" s="4" t="s">
        <v>11112</v>
      </c>
      <c r="IW4" s="4" t="s">
        <v>5720</v>
      </c>
      <c r="IX4" s="47" t="s">
        <v>5719</v>
      </c>
      <c r="IY4" s="4" t="s">
        <v>5743</v>
      </c>
      <c r="IZ4" s="47" t="s">
        <v>9365</v>
      </c>
    </row>
    <row r="5" spans="1:260" x14ac:dyDescent="0.35">
      <c r="F5" s="22" t="s">
        <v>1441</v>
      </c>
      <c r="G5" s="22" t="str">
        <f t="shared" ref="G5:M14" si="3">IF(ISERROR(VLOOKUP(G$4&amp;$N5,$IS:$IS,1,0)),"","X")</f>
        <v>X</v>
      </c>
      <c r="H5" s="22" t="str">
        <f t="shared" si="3"/>
        <v>X</v>
      </c>
      <c r="I5" s="22" t="str">
        <f t="shared" si="3"/>
        <v>X</v>
      </c>
      <c r="J5" s="22" t="str">
        <f t="shared" si="3"/>
        <v/>
      </c>
      <c r="K5" s="22" t="str">
        <f t="shared" si="3"/>
        <v/>
      </c>
      <c r="L5" s="22" t="str">
        <f t="shared" si="3"/>
        <v>X</v>
      </c>
      <c r="M5" s="22" t="str">
        <f t="shared" si="3"/>
        <v>X</v>
      </c>
      <c r="N5" s="4">
        <v>1000</v>
      </c>
      <c r="O5" s="32" t="str">
        <f>VLOOKUP(N5,'ALL-Unit Code 2'!$V:$W,2,0)</f>
        <v>EXPENSED MATERIAL</v>
      </c>
      <c r="P5" s="4">
        <v>1</v>
      </c>
      <c r="S5" s="32">
        <f>N5</f>
        <v>1000</v>
      </c>
      <c r="T5" s="32" t="str">
        <f>VLOOKUP(S5,'ALL-Unit Code 2'!$V:$W,2,0)</f>
        <v>EXPENSED MATERIAL</v>
      </c>
      <c r="U5" s="4">
        <v>0</v>
      </c>
      <c r="W5" s="4">
        <v>0</v>
      </c>
      <c r="X5" s="4">
        <v>0</v>
      </c>
      <c r="Y5" s="4">
        <v>0</v>
      </c>
      <c r="Z5" s="4" t="s">
        <v>2878</v>
      </c>
      <c r="AA5" s="4" t="s">
        <v>2878</v>
      </c>
      <c r="AB5" s="4" t="s">
        <v>2878</v>
      </c>
      <c r="AC5" s="4" t="s">
        <v>2878</v>
      </c>
      <c r="AD5" s="4" t="s">
        <v>2878</v>
      </c>
      <c r="AE5" s="4" t="s">
        <v>2878</v>
      </c>
      <c r="AF5" s="4">
        <v>120011</v>
      </c>
      <c r="AJ5" s="32" t="str">
        <f>VLOOKUP($D$3,Sites!$A:$C,2,0)</f>
        <v>CO</v>
      </c>
      <c r="AK5" s="32" t="str">
        <f>VLOOKUP(AF5,'ALL-Chart of Accounts'!$E:$F,2,0)</f>
        <v>WIP Jobs Material</v>
      </c>
      <c r="AL5" s="4">
        <v>120012</v>
      </c>
      <c r="AP5" s="32" t="str">
        <f>VLOOKUP($D$3,Sites!$A:$C,2,0)</f>
        <v>CO</v>
      </c>
      <c r="AQ5" s="32" t="str">
        <f>VLOOKUP(AL5,'ALL-Chart of Accounts'!$E:$F,2,0)</f>
        <v>WIP Jobs Labor</v>
      </c>
      <c r="AR5" s="4">
        <v>120013</v>
      </c>
      <c r="AV5" s="32" t="str">
        <f>VLOOKUP($D$3,Sites!$A:$C,2,0)</f>
        <v>CO</v>
      </c>
      <c r="AW5" s="32" t="str">
        <f>VLOOKUP(AR5,'ALL-Chart of Accounts'!$E:$F,2,0)</f>
        <v>WIP Jobs Fixed Overhead</v>
      </c>
      <c r="AX5" s="4">
        <v>120014</v>
      </c>
      <c r="BB5" s="32" t="str">
        <f>VLOOKUP($D$3,Sites!$A:$C,2,0)</f>
        <v>CO</v>
      </c>
      <c r="BC5" s="32" t="str">
        <f>VLOOKUP(AX5,'ALL-Chart of Accounts'!$E:$F,2,0)</f>
        <v>WIP Jobs Variable Overhead</v>
      </c>
      <c r="BD5" s="4">
        <v>120015</v>
      </c>
      <c r="BH5" s="32" t="str">
        <f>VLOOKUP($D$3,Sites!$A:$C,2,0)</f>
        <v>CO</v>
      </c>
      <c r="BI5" s="32" t="str">
        <f>VLOOKUP(BD5,'ALL-Chart of Accounts'!$E:$F,2,0)</f>
        <v>WIP Jobs Outside</v>
      </c>
      <c r="BP5" s="4">
        <v>120800</v>
      </c>
      <c r="BT5" s="32" t="str">
        <f>VLOOKUP($D$3,Sites!$A:$C,2,0)</f>
        <v>CO</v>
      </c>
      <c r="BU5" s="32" t="str">
        <f>VLOOKUP(BP5,'ALL-Chart of Accounts'!$E:$F,2,0)</f>
        <v>Reserve for Inventory Adjustment</v>
      </c>
      <c r="BV5" s="4">
        <v>120800</v>
      </c>
      <c r="BZ5" s="32" t="str">
        <f>VLOOKUP($D$3,Sites!$A:$C,2,0)</f>
        <v>CO</v>
      </c>
      <c r="CA5" s="32" t="str">
        <f>VLOOKUP(BV5,'ALL-Chart of Accounts'!$E:$F,2,0)</f>
        <v>Reserve for Inventory Adjustment</v>
      </c>
      <c r="CB5" s="4">
        <v>120800</v>
      </c>
      <c r="CF5" s="32" t="str">
        <f>VLOOKUP($D$3,Sites!$A:$C,2,0)</f>
        <v>CO</v>
      </c>
      <c r="CG5" s="32" t="str">
        <f>VLOOKUP(CB5,'ALL-Chart of Accounts'!$E:$F,2,0)</f>
        <v>Reserve for Inventory Adjustment</v>
      </c>
      <c r="CH5" s="4">
        <v>120800</v>
      </c>
      <c r="CL5" s="32" t="str">
        <f>VLOOKUP($D$3,Sites!$A:$C,2,0)</f>
        <v>CO</v>
      </c>
      <c r="CM5" s="32" t="str">
        <f>VLOOKUP(CH5,'ALL-Chart of Accounts'!$E:$F,2,0)</f>
        <v>Reserve for Inventory Adjustment</v>
      </c>
      <c r="FZ5" s="4" t="s">
        <v>2879</v>
      </c>
      <c r="GA5" s="4" t="s">
        <v>2880</v>
      </c>
      <c r="GB5" s="4">
        <v>120031</v>
      </c>
      <c r="GF5" s="32" t="str">
        <f>VLOOKUP($D$3,Sites!$A:$C,2,0)</f>
        <v>CO</v>
      </c>
      <c r="GG5" s="32" t="str">
        <f>VLOOKUP(GB5,'ALL-Chart of Accounts'!$E:$F,2,0)</f>
        <v>WIP Projects Material</v>
      </c>
      <c r="GH5" s="4">
        <v>120032</v>
      </c>
      <c r="GL5" s="32" t="str">
        <f>VLOOKUP($D$3,Sites!$A:$C,2,0)</f>
        <v>CO</v>
      </c>
      <c r="GM5" s="32" t="str">
        <f>VLOOKUP(GH5,'ALL-Chart of Accounts'!$E:$F,2,0)</f>
        <v>WIP Projects Labor</v>
      </c>
      <c r="GN5" s="4">
        <v>120033</v>
      </c>
      <c r="GR5" s="32" t="str">
        <f>VLOOKUP($D$3,Sites!$A:$C,2,0)</f>
        <v>CO</v>
      </c>
      <c r="GS5" s="32" t="str">
        <f>VLOOKUP(GN5,'ALL-Chart of Accounts'!$E:$F,2,0)</f>
        <v>WIP Projects Other</v>
      </c>
      <c r="GT5" s="4">
        <v>120034</v>
      </c>
      <c r="GX5" s="32" t="str">
        <f>VLOOKUP($D$3,Sites!$A:$C,2,0)</f>
        <v>CO</v>
      </c>
      <c r="GY5" s="32" t="str">
        <f>VLOOKUP(GT5,'ALL-Chart of Accounts'!$E:$F,2,0)</f>
        <v>WIP Projects Variable Overhead</v>
      </c>
      <c r="GZ5" s="4">
        <v>120035</v>
      </c>
      <c r="HD5" s="32" t="str">
        <f>VLOOKUP($D$3,Sites!$A:$C,2,0)</f>
        <v>CO</v>
      </c>
      <c r="HE5" s="32" t="str">
        <f>VLOOKUP(GZ5,'ALL-Chart of Accounts'!$E:$F,2,0)</f>
        <v>WIP Projects G&amp;A</v>
      </c>
      <c r="ID5" s="4">
        <v>0.05</v>
      </c>
      <c r="IE5" s="4" t="s">
        <v>2881</v>
      </c>
      <c r="IF5" s="4">
        <v>560010</v>
      </c>
      <c r="IJ5" s="32" t="str">
        <f>VLOOKUP($D$3,Sites!$A:$C,2,0)</f>
        <v>CO</v>
      </c>
      <c r="IK5" s="32" t="str">
        <f>VLOOKUP(IF5,'ALL-Chart of Accounts'!$E:$F,2,0)</f>
        <v>Variance Purchasing - Misc Charges</v>
      </c>
      <c r="IL5" s="4">
        <v>560012</v>
      </c>
      <c r="IP5" s="32" t="str">
        <f>VLOOKUP($D$3,Sites!$A:$C,2,0)</f>
        <v>CO</v>
      </c>
      <c r="IQ5" s="32" t="str">
        <f>VLOOKUP(IL5,'ALL-Chart of Accounts'!$E:$F,2,0)</f>
        <v>Expense Floor Stock</v>
      </c>
      <c r="IS5" s="32" t="str">
        <f>IT5&amp;IU5</f>
        <v>1JBT1000</v>
      </c>
      <c r="IT5" s="4" t="s">
        <v>10</v>
      </c>
      <c r="IU5" s="4">
        <v>1000</v>
      </c>
      <c r="IV5" s="4" t="s">
        <v>1284</v>
      </c>
      <c r="IW5" s="4" t="s">
        <v>9398</v>
      </c>
      <c r="IX5" s="61">
        <v>42614.416467708332</v>
      </c>
      <c r="IY5" s="4" t="s">
        <v>9398</v>
      </c>
      <c r="IZ5" s="61">
        <v>43105.612525613426</v>
      </c>
    </row>
    <row r="6" spans="1:260" x14ac:dyDescent="0.35">
      <c r="F6" s="22" t="s">
        <v>1441</v>
      </c>
      <c r="G6" s="22" t="str">
        <f t="shared" si="3"/>
        <v>X</v>
      </c>
      <c r="H6" s="22" t="str">
        <f t="shared" si="3"/>
        <v>X</v>
      </c>
      <c r="I6" s="22" t="str">
        <f t="shared" si="3"/>
        <v>X</v>
      </c>
      <c r="J6" s="22" t="str">
        <f t="shared" si="3"/>
        <v/>
      </c>
      <c r="K6" s="22" t="str">
        <f t="shared" si="3"/>
        <v/>
      </c>
      <c r="L6" s="22" t="str">
        <f t="shared" si="3"/>
        <v>X</v>
      </c>
      <c r="M6" s="22" t="str">
        <f t="shared" si="3"/>
        <v>X</v>
      </c>
      <c r="N6" s="4">
        <v>1001</v>
      </c>
      <c r="O6" s="32" t="str">
        <f>VLOOKUP(N6,'ALL-Unit Code 2'!$V:$W,2,0)</f>
        <v>RAW MATERIAL</v>
      </c>
      <c r="P6" s="4">
        <v>1</v>
      </c>
      <c r="S6" s="32">
        <f t="shared" ref="S6:S34" si="4">N6</f>
        <v>1001</v>
      </c>
      <c r="T6" s="32" t="str">
        <f>VLOOKUP(S6,'ALL-Unit Code 2'!$V:$W,2,0)</f>
        <v>RAW MATERIAL</v>
      </c>
      <c r="U6" s="4">
        <v>0</v>
      </c>
      <c r="W6" s="4">
        <v>0</v>
      </c>
      <c r="X6" s="4">
        <v>0</v>
      </c>
      <c r="Y6" s="4">
        <v>0</v>
      </c>
      <c r="Z6" s="4" t="s">
        <v>2878</v>
      </c>
      <c r="AA6" s="4" t="s">
        <v>2878</v>
      </c>
      <c r="AB6" s="4" t="s">
        <v>2878</v>
      </c>
      <c r="AC6" s="4" t="s">
        <v>2878</v>
      </c>
      <c r="AD6" s="4" t="s">
        <v>2878</v>
      </c>
      <c r="AE6" s="4" t="s">
        <v>2878</v>
      </c>
      <c r="AF6" s="4">
        <v>120011</v>
      </c>
      <c r="AJ6" s="32" t="str">
        <f>VLOOKUP($D$3,Sites!$A:$C,2,0)</f>
        <v>CO</v>
      </c>
      <c r="AK6" s="32" t="str">
        <f>VLOOKUP(AF6,'ALL-Chart of Accounts'!$E:$F,2,0)</f>
        <v>WIP Jobs Material</v>
      </c>
      <c r="AL6" s="4">
        <v>120012</v>
      </c>
      <c r="AP6" s="32" t="str">
        <f>VLOOKUP($D$3,Sites!$A:$C,2,0)</f>
        <v>CO</v>
      </c>
      <c r="AQ6" s="32" t="str">
        <f>VLOOKUP(AL6,'ALL-Chart of Accounts'!$E:$F,2,0)</f>
        <v>WIP Jobs Labor</v>
      </c>
      <c r="AR6" s="4">
        <v>120013</v>
      </c>
      <c r="AV6" s="32" t="str">
        <f>VLOOKUP($D$3,Sites!$A:$C,2,0)</f>
        <v>CO</v>
      </c>
      <c r="AW6" s="32" t="str">
        <f>VLOOKUP(AR6,'ALL-Chart of Accounts'!$E:$F,2,0)</f>
        <v>WIP Jobs Fixed Overhead</v>
      </c>
      <c r="AX6" s="4">
        <v>120014</v>
      </c>
      <c r="BB6" s="32" t="str">
        <f>VLOOKUP($D$3,Sites!$A:$C,2,0)</f>
        <v>CO</v>
      </c>
      <c r="BC6" s="32" t="str">
        <f>VLOOKUP(AX6,'ALL-Chart of Accounts'!$E:$F,2,0)</f>
        <v>WIP Jobs Variable Overhead</v>
      </c>
      <c r="BD6" s="4">
        <v>120015</v>
      </c>
      <c r="BH6" s="32" t="str">
        <f>VLOOKUP($D$3,Sites!$A:$C,2,0)</f>
        <v>CO</v>
      </c>
      <c r="BI6" s="32" t="str">
        <f>VLOOKUP(BD6,'ALL-Chart of Accounts'!$E:$F,2,0)</f>
        <v>WIP Jobs Outside</v>
      </c>
      <c r="BP6" s="4">
        <v>120800</v>
      </c>
      <c r="BT6" s="32" t="str">
        <f>VLOOKUP($D$3,Sites!$A:$C,2,0)</f>
        <v>CO</v>
      </c>
      <c r="BU6" s="32" t="str">
        <f>VLOOKUP(BP6,'ALL-Chart of Accounts'!$E:$F,2,0)</f>
        <v>Reserve for Inventory Adjustment</v>
      </c>
      <c r="BV6" s="4">
        <v>120800</v>
      </c>
      <c r="BZ6" s="32" t="str">
        <f>VLOOKUP($D$3,Sites!$A:$C,2,0)</f>
        <v>CO</v>
      </c>
      <c r="CA6" s="32" t="str">
        <f>VLOOKUP(BV6,'ALL-Chart of Accounts'!$E:$F,2,0)</f>
        <v>Reserve for Inventory Adjustment</v>
      </c>
      <c r="CB6" s="4">
        <v>120800</v>
      </c>
      <c r="CF6" s="32" t="str">
        <f>VLOOKUP($D$3,Sites!$A:$C,2,0)</f>
        <v>CO</v>
      </c>
      <c r="CG6" s="32" t="str">
        <f>VLOOKUP(CB6,'ALL-Chart of Accounts'!$E:$F,2,0)</f>
        <v>Reserve for Inventory Adjustment</v>
      </c>
      <c r="CH6" s="4">
        <v>120800</v>
      </c>
      <c r="CL6" s="32" t="str">
        <f>VLOOKUP($D$3,Sites!$A:$C,2,0)</f>
        <v>CO</v>
      </c>
      <c r="CM6" s="32" t="str">
        <f>VLOOKUP(CH6,'ALL-Chart of Accounts'!$E:$F,2,0)</f>
        <v>Reserve for Inventory Adjustment</v>
      </c>
      <c r="FZ6" s="4" t="s">
        <v>2879</v>
      </c>
      <c r="GA6" s="4" t="s">
        <v>2880</v>
      </c>
      <c r="GB6" s="4">
        <v>120031</v>
      </c>
      <c r="GF6" s="32" t="str">
        <f>VLOOKUP($D$3,Sites!$A:$C,2,0)</f>
        <v>CO</v>
      </c>
      <c r="GG6" s="32" t="str">
        <f>VLOOKUP(GB6,'ALL-Chart of Accounts'!$E:$F,2,0)</f>
        <v>WIP Projects Material</v>
      </c>
      <c r="GH6" s="4">
        <v>120032</v>
      </c>
      <c r="GL6" s="32" t="str">
        <f>VLOOKUP($D$3,Sites!$A:$C,2,0)</f>
        <v>CO</v>
      </c>
      <c r="GM6" s="32" t="str">
        <f>VLOOKUP(GH6,'ALL-Chart of Accounts'!$E:$F,2,0)</f>
        <v>WIP Projects Labor</v>
      </c>
      <c r="GN6" s="4">
        <v>120033</v>
      </c>
      <c r="GR6" s="32" t="str">
        <f>VLOOKUP($D$3,Sites!$A:$C,2,0)</f>
        <v>CO</v>
      </c>
      <c r="GS6" s="32" t="str">
        <f>VLOOKUP(GN6,'ALL-Chart of Accounts'!$E:$F,2,0)</f>
        <v>WIP Projects Other</v>
      </c>
      <c r="GT6" s="4">
        <v>120034</v>
      </c>
      <c r="GX6" s="32" t="str">
        <f>VLOOKUP($D$3,Sites!$A:$C,2,0)</f>
        <v>CO</v>
      </c>
      <c r="GY6" s="32" t="str">
        <f>VLOOKUP(GT6,'ALL-Chart of Accounts'!$E:$F,2,0)</f>
        <v>WIP Projects Variable Overhead</v>
      </c>
      <c r="GZ6" s="4">
        <v>120035</v>
      </c>
      <c r="HD6" s="32" t="str">
        <f>VLOOKUP($D$3,Sites!$A:$C,2,0)</f>
        <v>CO</v>
      </c>
      <c r="HE6" s="32" t="str">
        <f>VLOOKUP(GZ6,'ALL-Chart of Accounts'!$E:$F,2,0)</f>
        <v>WIP Projects G&amp;A</v>
      </c>
      <c r="ID6" s="4">
        <v>0.05</v>
      </c>
      <c r="IE6" s="4" t="s">
        <v>2881</v>
      </c>
      <c r="IF6" s="4">
        <v>560010</v>
      </c>
      <c r="IJ6" s="32" t="str">
        <f>VLOOKUP($D$3,Sites!$A:$C,2,0)</f>
        <v>CO</v>
      </c>
      <c r="IK6" s="32" t="str">
        <f>VLOOKUP(IF6,'ALL-Chart of Accounts'!$E:$F,2,0)</f>
        <v>Variance Purchasing - Misc Charges</v>
      </c>
      <c r="IL6" s="4">
        <v>560012</v>
      </c>
      <c r="IP6" s="32" t="str">
        <f>VLOOKUP($D$3,Sites!$A:$C,2,0)</f>
        <v>CO</v>
      </c>
      <c r="IQ6" s="32" t="str">
        <f>VLOOKUP(IL6,'ALL-Chart of Accounts'!$E:$F,2,0)</f>
        <v>Expense Floor Stock</v>
      </c>
      <c r="IS6" s="32" t="str">
        <f t="shared" ref="IS6:IS69" si="5">IT6&amp;IU6</f>
        <v>1JBT1001</v>
      </c>
      <c r="IT6" s="4" t="s">
        <v>10</v>
      </c>
      <c r="IU6" s="4">
        <v>1001</v>
      </c>
      <c r="IV6" s="4" t="s">
        <v>1298</v>
      </c>
      <c r="IW6" s="4" t="s">
        <v>9398</v>
      </c>
      <c r="IX6" s="61">
        <v>42846.489672141201</v>
      </c>
      <c r="IY6" s="4" t="s">
        <v>9398</v>
      </c>
      <c r="IZ6" s="61">
        <v>43105.612531828701</v>
      </c>
    </row>
    <row r="7" spans="1:260" x14ac:dyDescent="0.35">
      <c r="F7" s="22" t="s">
        <v>1441</v>
      </c>
      <c r="G7" s="22" t="str">
        <f t="shared" si="3"/>
        <v>X</v>
      </c>
      <c r="H7" s="22" t="str">
        <f t="shared" si="3"/>
        <v>X</v>
      </c>
      <c r="I7" s="22" t="str">
        <f t="shared" si="3"/>
        <v>X</v>
      </c>
      <c r="J7" s="22" t="str">
        <f t="shared" si="3"/>
        <v/>
      </c>
      <c r="K7" s="22" t="str">
        <f t="shared" si="3"/>
        <v/>
      </c>
      <c r="L7" s="22" t="str">
        <f t="shared" si="3"/>
        <v>X</v>
      </c>
      <c r="M7" s="22" t="str">
        <f t="shared" si="3"/>
        <v>X</v>
      </c>
      <c r="N7" s="4">
        <v>1002</v>
      </c>
      <c r="O7" s="32" t="str">
        <f>VLOOKUP(N7,'ALL-Unit Code 2'!$V:$W,2,0)</f>
        <v>GENERAL CONSUMABLES</v>
      </c>
      <c r="P7" s="4">
        <v>1</v>
      </c>
      <c r="S7" s="32">
        <f t="shared" si="4"/>
        <v>1002</v>
      </c>
      <c r="T7" s="32" t="str">
        <f>VLOOKUP(S7,'ALL-Unit Code 2'!$V:$W,2,0)</f>
        <v>GENERAL CONSUMABLES</v>
      </c>
      <c r="U7" s="4">
        <v>0</v>
      </c>
      <c r="W7" s="4">
        <v>0</v>
      </c>
      <c r="X7" s="4">
        <v>0</v>
      </c>
      <c r="Y7" s="4">
        <v>0</v>
      </c>
      <c r="Z7" s="4" t="s">
        <v>2878</v>
      </c>
      <c r="AA7" s="4" t="s">
        <v>2878</v>
      </c>
      <c r="AB7" s="4" t="s">
        <v>2878</v>
      </c>
      <c r="AC7" s="4" t="s">
        <v>2878</v>
      </c>
      <c r="AD7" s="4" t="s">
        <v>2878</v>
      </c>
      <c r="AE7" s="4" t="s">
        <v>2878</v>
      </c>
      <c r="AF7" s="4">
        <v>120011</v>
      </c>
      <c r="AJ7" s="32" t="str">
        <f>VLOOKUP($D$3,Sites!$A:$C,2,0)</f>
        <v>CO</v>
      </c>
      <c r="AK7" s="32" t="str">
        <f>VLOOKUP(AF7,'ALL-Chart of Accounts'!$E:$F,2,0)</f>
        <v>WIP Jobs Material</v>
      </c>
      <c r="AL7" s="4">
        <v>120012</v>
      </c>
      <c r="AP7" s="32" t="str">
        <f>VLOOKUP($D$3,Sites!$A:$C,2,0)</f>
        <v>CO</v>
      </c>
      <c r="AQ7" s="32" t="str">
        <f>VLOOKUP(AL7,'ALL-Chart of Accounts'!$E:$F,2,0)</f>
        <v>WIP Jobs Labor</v>
      </c>
      <c r="AR7" s="4">
        <v>120013</v>
      </c>
      <c r="AV7" s="32" t="str">
        <f>VLOOKUP($D$3,Sites!$A:$C,2,0)</f>
        <v>CO</v>
      </c>
      <c r="AW7" s="32" t="str">
        <f>VLOOKUP(AR7,'ALL-Chart of Accounts'!$E:$F,2,0)</f>
        <v>WIP Jobs Fixed Overhead</v>
      </c>
      <c r="AX7" s="4">
        <v>120014</v>
      </c>
      <c r="BB7" s="32" t="str">
        <f>VLOOKUP($D$3,Sites!$A:$C,2,0)</f>
        <v>CO</v>
      </c>
      <c r="BC7" s="32" t="str">
        <f>VLOOKUP(AX7,'ALL-Chart of Accounts'!$E:$F,2,0)</f>
        <v>WIP Jobs Variable Overhead</v>
      </c>
      <c r="BD7" s="4">
        <v>120015</v>
      </c>
      <c r="BH7" s="32" t="str">
        <f>VLOOKUP($D$3,Sites!$A:$C,2,0)</f>
        <v>CO</v>
      </c>
      <c r="BI7" s="32" t="str">
        <f>VLOOKUP(BD7,'ALL-Chart of Accounts'!$E:$F,2,0)</f>
        <v>WIP Jobs Outside</v>
      </c>
      <c r="BP7" s="4">
        <v>120800</v>
      </c>
      <c r="BT7" s="32" t="str">
        <f>VLOOKUP($D$3,Sites!$A:$C,2,0)</f>
        <v>CO</v>
      </c>
      <c r="BU7" s="32" t="str">
        <f>VLOOKUP(BP7,'ALL-Chart of Accounts'!$E:$F,2,0)</f>
        <v>Reserve for Inventory Adjustment</v>
      </c>
      <c r="BV7" s="4">
        <v>120800</v>
      </c>
      <c r="BZ7" s="32" t="str">
        <f>VLOOKUP($D$3,Sites!$A:$C,2,0)</f>
        <v>CO</v>
      </c>
      <c r="CA7" s="32" t="str">
        <f>VLOOKUP(BV7,'ALL-Chart of Accounts'!$E:$F,2,0)</f>
        <v>Reserve for Inventory Adjustment</v>
      </c>
      <c r="CB7" s="4">
        <v>120800</v>
      </c>
      <c r="CF7" s="32" t="str">
        <f>VLOOKUP($D$3,Sites!$A:$C,2,0)</f>
        <v>CO</v>
      </c>
      <c r="CG7" s="32" t="str">
        <f>VLOOKUP(CB7,'ALL-Chart of Accounts'!$E:$F,2,0)</f>
        <v>Reserve for Inventory Adjustment</v>
      </c>
      <c r="CH7" s="4">
        <v>120800</v>
      </c>
      <c r="CL7" s="32" t="str">
        <f>VLOOKUP($D$3,Sites!$A:$C,2,0)</f>
        <v>CO</v>
      </c>
      <c r="CM7" s="32" t="str">
        <f>VLOOKUP(CH7,'ALL-Chart of Accounts'!$E:$F,2,0)</f>
        <v>Reserve for Inventory Adjustment</v>
      </c>
      <c r="FZ7" s="4" t="s">
        <v>2879</v>
      </c>
      <c r="GA7" s="4" t="s">
        <v>2880</v>
      </c>
      <c r="GB7" s="4">
        <v>120031</v>
      </c>
      <c r="GF7" s="32" t="str">
        <f>VLOOKUP($D$3,Sites!$A:$C,2,0)</f>
        <v>CO</v>
      </c>
      <c r="GG7" s="32" t="str">
        <f>VLOOKUP(GB7,'ALL-Chart of Accounts'!$E:$F,2,0)</f>
        <v>WIP Projects Material</v>
      </c>
      <c r="GH7" s="4">
        <v>120032</v>
      </c>
      <c r="GL7" s="32" t="str">
        <f>VLOOKUP($D$3,Sites!$A:$C,2,0)</f>
        <v>CO</v>
      </c>
      <c r="GM7" s="32" t="str">
        <f>VLOOKUP(GH7,'ALL-Chart of Accounts'!$E:$F,2,0)</f>
        <v>WIP Projects Labor</v>
      </c>
      <c r="GN7" s="4">
        <v>120033</v>
      </c>
      <c r="GR7" s="32" t="str">
        <f>VLOOKUP($D$3,Sites!$A:$C,2,0)</f>
        <v>CO</v>
      </c>
      <c r="GS7" s="32" t="str">
        <f>VLOOKUP(GN7,'ALL-Chart of Accounts'!$E:$F,2,0)</f>
        <v>WIP Projects Other</v>
      </c>
      <c r="GT7" s="4">
        <v>120034</v>
      </c>
      <c r="GX7" s="32" t="str">
        <f>VLOOKUP($D$3,Sites!$A:$C,2,0)</f>
        <v>CO</v>
      </c>
      <c r="GY7" s="32" t="str">
        <f>VLOOKUP(GT7,'ALL-Chart of Accounts'!$E:$F,2,0)</f>
        <v>WIP Projects Variable Overhead</v>
      </c>
      <c r="GZ7" s="4">
        <v>120035</v>
      </c>
      <c r="HD7" s="32" t="str">
        <f>VLOOKUP($D$3,Sites!$A:$C,2,0)</f>
        <v>CO</v>
      </c>
      <c r="HE7" s="32" t="str">
        <f>VLOOKUP(GZ7,'ALL-Chart of Accounts'!$E:$F,2,0)</f>
        <v>WIP Projects G&amp;A</v>
      </c>
      <c r="ID7" s="4">
        <v>0.05</v>
      </c>
      <c r="IE7" s="4" t="s">
        <v>2881</v>
      </c>
      <c r="IF7" s="4">
        <v>560010</v>
      </c>
      <c r="IJ7" s="32" t="str">
        <f>VLOOKUP($D$3,Sites!$A:$C,2,0)</f>
        <v>CO</v>
      </c>
      <c r="IK7" s="32" t="str">
        <f>VLOOKUP(IF7,'ALL-Chart of Accounts'!$E:$F,2,0)</f>
        <v>Variance Purchasing - Misc Charges</v>
      </c>
      <c r="IL7" s="4">
        <v>560012</v>
      </c>
      <c r="IP7" s="32" t="str">
        <f>VLOOKUP($D$3,Sites!$A:$C,2,0)</f>
        <v>CO</v>
      </c>
      <c r="IQ7" s="32" t="str">
        <f>VLOOKUP(IL7,'ALL-Chart of Accounts'!$E:$F,2,0)</f>
        <v>Expense Floor Stock</v>
      </c>
      <c r="IS7" s="32" t="str">
        <f t="shared" si="5"/>
        <v>1JBT1002</v>
      </c>
      <c r="IT7" s="4" t="s">
        <v>10</v>
      </c>
      <c r="IU7" s="4">
        <v>1002</v>
      </c>
      <c r="IV7" s="4" t="s">
        <v>1285</v>
      </c>
      <c r="IW7" s="4" t="s">
        <v>9398</v>
      </c>
      <c r="IX7" s="61">
        <v>42846.489684375003</v>
      </c>
      <c r="IY7" s="4" t="s">
        <v>9398</v>
      </c>
      <c r="IZ7" s="61">
        <v>42846.489684375003</v>
      </c>
    </row>
    <row r="8" spans="1:260" x14ac:dyDescent="0.35">
      <c r="G8" s="22" t="str">
        <f t="shared" si="3"/>
        <v>X</v>
      </c>
      <c r="H8" s="22" t="str">
        <f t="shared" si="3"/>
        <v>X</v>
      </c>
      <c r="I8" s="22" t="str">
        <f t="shared" si="3"/>
        <v/>
      </c>
      <c r="J8" s="22" t="str">
        <f t="shared" si="3"/>
        <v/>
      </c>
      <c r="K8" s="22" t="str">
        <f t="shared" si="3"/>
        <v/>
      </c>
      <c r="L8" s="22" t="str">
        <f t="shared" si="3"/>
        <v/>
      </c>
      <c r="M8" s="22" t="str">
        <f t="shared" si="3"/>
        <v>X</v>
      </c>
      <c r="N8" s="4">
        <v>1100</v>
      </c>
      <c r="O8" s="32" t="str">
        <f>VLOOKUP(N8,'ALL-Unit Code 2'!$V:$W,2,0)</f>
        <v>FREEZING-FRIGO GCM SERIES FREEZERS</v>
      </c>
      <c r="P8" s="4">
        <v>1</v>
      </c>
      <c r="S8" s="32">
        <f t="shared" si="4"/>
        <v>1100</v>
      </c>
      <c r="T8" s="32" t="str">
        <f>VLOOKUP(S8,'ALL-Unit Code 2'!$V:$W,2,0)</f>
        <v>FREEZING-FRIGO GCM SERIES FREEZERS</v>
      </c>
      <c r="U8" s="4">
        <v>0</v>
      </c>
      <c r="W8" s="4">
        <v>0</v>
      </c>
      <c r="X8" s="4">
        <v>0</v>
      </c>
      <c r="Y8" s="4">
        <v>0</v>
      </c>
      <c r="Z8" s="4" t="s">
        <v>2878</v>
      </c>
      <c r="AA8" s="4" t="s">
        <v>2878</v>
      </c>
      <c r="AB8" s="4" t="s">
        <v>2878</v>
      </c>
      <c r="AC8" s="4" t="s">
        <v>2878</v>
      </c>
      <c r="AD8" s="4" t="s">
        <v>2878</v>
      </c>
      <c r="AE8" s="4" t="s">
        <v>2878</v>
      </c>
      <c r="AF8" s="4">
        <v>120011</v>
      </c>
      <c r="AJ8" s="32" t="str">
        <f>VLOOKUP($D$3,Sites!$A:$C,2,0)</f>
        <v>CO</v>
      </c>
      <c r="AK8" s="32" t="str">
        <f>VLOOKUP(AF8,'ALL-Chart of Accounts'!$E:$F,2,0)</f>
        <v>WIP Jobs Material</v>
      </c>
      <c r="AL8" s="4">
        <v>120012</v>
      </c>
      <c r="AP8" s="32" t="str">
        <f>VLOOKUP($D$3,Sites!$A:$C,2,0)</f>
        <v>CO</v>
      </c>
      <c r="AQ8" s="32" t="str">
        <f>VLOOKUP(AL8,'ALL-Chart of Accounts'!$E:$F,2,0)</f>
        <v>WIP Jobs Labor</v>
      </c>
      <c r="AR8" s="4">
        <v>120013</v>
      </c>
      <c r="AV8" s="32" t="str">
        <f>VLOOKUP($D$3,Sites!$A:$C,2,0)</f>
        <v>CO</v>
      </c>
      <c r="AW8" s="32" t="str">
        <f>VLOOKUP(AR8,'ALL-Chart of Accounts'!$E:$F,2,0)</f>
        <v>WIP Jobs Fixed Overhead</v>
      </c>
      <c r="AX8" s="4">
        <v>120014</v>
      </c>
      <c r="BB8" s="32" t="str">
        <f>VLOOKUP($D$3,Sites!$A:$C,2,0)</f>
        <v>CO</v>
      </c>
      <c r="BC8" s="32" t="str">
        <f>VLOOKUP(AX8,'ALL-Chart of Accounts'!$E:$F,2,0)</f>
        <v>WIP Jobs Variable Overhead</v>
      </c>
      <c r="BD8" s="4">
        <v>120015</v>
      </c>
      <c r="BH8" s="32" t="str">
        <f>VLOOKUP($D$3,Sites!$A:$C,2,0)</f>
        <v>CO</v>
      </c>
      <c r="BI8" s="32" t="str">
        <f>VLOOKUP(BD8,'ALL-Chart of Accounts'!$E:$F,2,0)</f>
        <v>WIP Jobs Outside</v>
      </c>
      <c r="BP8" s="4">
        <v>120800</v>
      </c>
      <c r="BT8" s="32" t="str">
        <f>VLOOKUP($D$3,Sites!$A:$C,2,0)</f>
        <v>CO</v>
      </c>
      <c r="BU8" s="32" t="str">
        <f>VLOOKUP(BP8,'ALL-Chart of Accounts'!$E:$F,2,0)</f>
        <v>Reserve for Inventory Adjustment</v>
      </c>
      <c r="BV8" s="4">
        <v>120800</v>
      </c>
      <c r="BZ8" s="32" t="str">
        <f>VLOOKUP($D$3,Sites!$A:$C,2,0)</f>
        <v>CO</v>
      </c>
      <c r="CA8" s="32" t="str">
        <f>VLOOKUP(BV8,'ALL-Chart of Accounts'!$E:$F,2,0)</f>
        <v>Reserve for Inventory Adjustment</v>
      </c>
      <c r="CB8" s="4">
        <v>120800</v>
      </c>
      <c r="CF8" s="32" t="str">
        <f>VLOOKUP($D$3,Sites!$A:$C,2,0)</f>
        <v>CO</v>
      </c>
      <c r="CG8" s="32" t="str">
        <f>VLOOKUP(CB8,'ALL-Chart of Accounts'!$E:$F,2,0)</f>
        <v>Reserve for Inventory Adjustment</v>
      </c>
      <c r="CH8" s="4">
        <v>120800</v>
      </c>
      <c r="CL8" s="32" t="str">
        <f>VLOOKUP($D$3,Sites!$A:$C,2,0)</f>
        <v>CO</v>
      </c>
      <c r="CM8" s="32" t="str">
        <f>VLOOKUP(CH8,'ALL-Chart of Accounts'!$E:$F,2,0)</f>
        <v>Reserve for Inventory Adjustment</v>
      </c>
      <c r="FZ8" s="4" t="s">
        <v>2879</v>
      </c>
      <c r="GA8" s="4" t="s">
        <v>2880</v>
      </c>
      <c r="GB8" s="4">
        <v>120031</v>
      </c>
      <c r="GF8" s="32" t="str">
        <f>VLOOKUP($D$3,Sites!$A:$C,2,0)</f>
        <v>CO</v>
      </c>
      <c r="GG8" s="32" t="str">
        <f>VLOOKUP(GB8,'ALL-Chart of Accounts'!$E:$F,2,0)</f>
        <v>WIP Projects Material</v>
      </c>
      <c r="GH8" s="4">
        <v>120032</v>
      </c>
      <c r="GL8" s="32" t="str">
        <f>VLOOKUP($D$3,Sites!$A:$C,2,0)</f>
        <v>CO</v>
      </c>
      <c r="GM8" s="32" t="str">
        <f>VLOOKUP(GH8,'ALL-Chart of Accounts'!$E:$F,2,0)</f>
        <v>WIP Projects Labor</v>
      </c>
      <c r="GN8" s="4">
        <v>120033</v>
      </c>
      <c r="GR8" s="32" t="str">
        <f>VLOOKUP($D$3,Sites!$A:$C,2,0)</f>
        <v>CO</v>
      </c>
      <c r="GS8" s="32" t="str">
        <f>VLOOKUP(GN8,'ALL-Chart of Accounts'!$E:$F,2,0)</f>
        <v>WIP Projects Other</v>
      </c>
      <c r="GT8" s="4">
        <v>120034</v>
      </c>
      <c r="GX8" s="32" t="str">
        <f>VLOOKUP($D$3,Sites!$A:$C,2,0)</f>
        <v>CO</v>
      </c>
      <c r="GY8" s="32" t="str">
        <f>VLOOKUP(GT8,'ALL-Chart of Accounts'!$E:$F,2,0)</f>
        <v>WIP Projects Variable Overhead</v>
      </c>
      <c r="GZ8" s="4">
        <v>120035</v>
      </c>
      <c r="HD8" s="32" t="str">
        <f>VLOOKUP($D$3,Sites!$A:$C,2,0)</f>
        <v>CO</v>
      </c>
      <c r="HE8" s="32" t="str">
        <f>VLOOKUP(GZ8,'ALL-Chart of Accounts'!$E:$F,2,0)</f>
        <v>WIP Projects G&amp;A</v>
      </c>
      <c r="ID8" s="4">
        <v>0.05</v>
      </c>
      <c r="IE8" s="4" t="s">
        <v>2881</v>
      </c>
      <c r="IF8" s="4">
        <v>560010</v>
      </c>
      <c r="IJ8" s="32" t="str">
        <f>VLOOKUP($D$3,Sites!$A:$C,2,0)</f>
        <v>CO</v>
      </c>
      <c r="IK8" s="32" t="str">
        <f>VLOOKUP(IF8,'ALL-Chart of Accounts'!$E:$F,2,0)</f>
        <v>Variance Purchasing - Misc Charges</v>
      </c>
      <c r="IL8" s="4">
        <v>560012</v>
      </c>
      <c r="IP8" s="32" t="str">
        <f>VLOOKUP($D$3,Sites!$A:$C,2,0)</f>
        <v>CO</v>
      </c>
      <c r="IQ8" s="32" t="str">
        <f>VLOOKUP(IL8,'ALL-Chart of Accounts'!$E:$F,2,0)</f>
        <v>Expense Floor Stock</v>
      </c>
      <c r="IS8" s="32" t="str">
        <f t="shared" si="5"/>
        <v>1JBT1100</v>
      </c>
      <c r="IT8" s="4" t="s">
        <v>10</v>
      </c>
      <c r="IU8" s="4">
        <v>1100</v>
      </c>
      <c r="IV8" s="4" t="s">
        <v>1286</v>
      </c>
      <c r="IW8" s="4" t="s">
        <v>9398</v>
      </c>
      <c r="IX8" s="61">
        <v>42846.489692708332</v>
      </c>
      <c r="IY8" s="4" t="s">
        <v>9398</v>
      </c>
      <c r="IZ8" s="61">
        <v>42846.489692708332</v>
      </c>
    </row>
    <row r="9" spans="1:260" x14ac:dyDescent="0.35">
      <c r="G9" s="22" t="str">
        <f t="shared" si="3"/>
        <v>X</v>
      </c>
      <c r="H9" s="22" t="str">
        <f t="shared" si="3"/>
        <v>X</v>
      </c>
      <c r="I9" s="22" t="str">
        <f t="shared" si="3"/>
        <v/>
      </c>
      <c r="J9" s="22" t="str">
        <f t="shared" si="3"/>
        <v/>
      </c>
      <c r="K9" s="22" t="str">
        <f t="shared" si="3"/>
        <v/>
      </c>
      <c r="L9" s="22" t="str">
        <f t="shared" si="3"/>
        <v>X</v>
      </c>
      <c r="M9" s="22" t="str">
        <f t="shared" si="3"/>
        <v>X</v>
      </c>
      <c r="N9" s="4">
        <v>1105</v>
      </c>
      <c r="O9" s="32" t="str">
        <f>VLOOKUP(N9,'ALL-Unit Code 2'!$V:$W,2,0)</f>
        <v>FREEZING-NF FREEZERS (LST &amp; SUPERTRAK)</v>
      </c>
      <c r="P9" s="4">
        <v>1</v>
      </c>
      <c r="S9" s="32">
        <f t="shared" si="4"/>
        <v>1105</v>
      </c>
      <c r="T9" s="32" t="str">
        <f>VLOOKUP(S9,'ALL-Unit Code 2'!$V:$W,2,0)</f>
        <v>FREEZING-NF FREEZERS (LST &amp; SUPERTRAK)</v>
      </c>
      <c r="U9" s="4">
        <v>0</v>
      </c>
      <c r="W9" s="4">
        <v>0</v>
      </c>
      <c r="X9" s="4">
        <v>0</v>
      </c>
      <c r="Y9" s="4">
        <v>0</v>
      </c>
      <c r="Z9" s="4" t="s">
        <v>2878</v>
      </c>
      <c r="AA9" s="4" t="s">
        <v>2878</v>
      </c>
      <c r="AB9" s="4" t="s">
        <v>2878</v>
      </c>
      <c r="AC9" s="4" t="s">
        <v>2878</v>
      </c>
      <c r="AD9" s="4" t="s">
        <v>2878</v>
      </c>
      <c r="AE9" s="4" t="s">
        <v>2878</v>
      </c>
      <c r="AF9" s="4">
        <v>120011</v>
      </c>
      <c r="AJ9" s="32" t="str">
        <f>VLOOKUP($D$3,Sites!$A:$C,2,0)</f>
        <v>CO</v>
      </c>
      <c r="AK9" s="32" t="str">
        <f>VLOOKUP(AF9,'ALL-Chart of Accounts'!$E:$F,2,0)</f>
        <v>WIP Jobs Material</v>
      </c>
      <c r="AL9" s="4">
        <v>120012</v>
      </c>
      <c r="AP9" s="32" t="str">
        <f>VLOOKUP($D$3,Sites!$A:$C,2,0)</f>
        <v>CO</v>
      </c>
      <c r="AQ9" s="32" t="str">
        <f>VLOOKUP(AL9,'ALL-Chart of Accounts'!$E:$F,2,0)</f>
        <v>WIP Jobs Labor</v>
      </c>
      <c r="AR9" s="4">
        <v>120013</v>
      </c>
      <c r="AV9" s="32" t="str">
        <f>VLOOKUP($D$3,Sites!$A:$C,2,0)</f>
        <v>CO</v>
      </c>
      <c r="AW9" s="32" t="str">
        <f>VLOOKUP(AR9,'ALL-Chart of Accounts'!$E:$F,2,0)</f>
        <v>WIP Jobs Fixed Overhead</v>
      </c>
      <c r="AX9" s="4">
        <v>120014</v>
      </c>
      <c r="BB9" s="32" t="str">
        <f>VLOOKUP($D$3,Sites!$A:$C,2,0)</f>
        <v>CO</v>
      </c>
      <c r="BC9" s="32" t="str">
        <f>VLOOKUP(AX9,'ALL-Chart of Accounts'!$E:$F,2,0)</f>
        <v>WIP Jobs Variable Overhead</v>
      </c>
      <c r="BD9" s="4">
        <v>120015</v>
      </c>
      <c r="BH9" s="32" t="str">
        <f>VLOOKUP($D$3,Sites!$A:$C,2,0)</f>
        <v>CO</v>
      </c>
      <c r="BI9" s="32" t="str">
        <f>VLOOKUP(BD9,'ALL-Chart of Accounts'!$E:$F,2,0)</f>
        <v>WIP Jobs Outside</v>
      </c>
      <c r="BP9" s="4">
        <v>120800</v>
      </c>
      <c r="BT9" s="32" t="str">
        <f>VLOOKUP($D$3,Sites!$A:$C,2,0)</f>
        <v>CO</v>
      </c>
      <c r="BU9" s="32" t="str">
        <f>VLOOKUP(BP9,'ALL-Chart of Accounts'!$E:$F,2,0)</f>
        <v>Reserve for Inventory Adjustment</v>
      </c>
      <c r="BV9" s="4">
        <v>120800</v>
      </c>
      <c r="BZ9" s="32" t="str">
        <f>VLOOKUP($D$3,Sites!$A:$C,2,0)</f>
        <v>CO</v>
      </c>
      <c r="CA9" s="32" t="str">
        <f>VLOOKUP(BV9,'ALL-Chart of Accounts'!$E:$F,2,0)</f>
        <v>Reserve for Inventory Adjustment</v>
      </c>
      <c r="CB9" s="4">
        <v>120800</v>
      </c>
      <c r="CF9" s="32" t="str">
        <f>VLOOKUP($D$3,Sites!$A:$C,2,0)</f>
        <v>CO</v>
      </c>
      <c r="CG9" s="32" t="str">
        <f>VLOOKUP(CB9,'ALL-Chart of Accounts'!$E:$F,2,0)</f>
        <v>Reserve for Inventory Adjustment</v>
      </c>
      <c r="CH9" s="4">
        <v>120800</v>
      </c>
      <c r="CL9" s="32" t="str">
        <f>VLOOKUP($D$3,Sites!$A:$C,2,0)</f>
        <v>CO</v>
      </c>
      <c r="CM9" s="32" t="str">
        <f>VLOOKUP(CH9,'ALL-Chart of Accounts'!$E:$F,2,0)</f>
        <v>Reserve for Inventory Adjustment</v>
      </c>
      <c r="FZ9" s="4" t="s">
        <v>2879</v>
      </c>
      <c r="GA9" s="4" t="s">
        <v>2880</v>
      </c>
      <c r="GB9" s="4">
        <v>120031</v>
      </c>
      <c r="GF9" s="32" t="str">
        <f>VLOOKUP($D$3,Sites!$A:$C,2,0)</f>
        <v>CO</v>
      </c>
      <c r="GG9" s="32" t="str">
        <f>VLOOKUP(GB9,'ALL-Chart of Accounts'!$E:$F,2,0)</f>
        <v>WIP Projects Material</v>
      </c>
      <c r="GH9" s="4">
        <v>120032</v>
      </c>
      <c r="GL9" s="32" t="str">
        <f>VLOOKUP($D$3,Sites!$A:$C,2,0)</f>
        <v>CO</v>
      </c>
      <c r="GM9" s="32" t="str">
        <f>VLOOKUP(GH9,'ALL-Chart of Accounts'!$E:$F,2,0)</f>
        <v>WIP Projects Labor</v>
      </c>
      <c r="GN9" s="4">
        <v>120033</v>
      </c>
      <c r="GR9" s="32" t="str">
        <f>VLOOKUP($D$3,Sites!$A:$C,2,0)</f>
        <v>CO</v>
      </c>
      <c r="GS9" s="32" t="str">
        <f>VLOOKUP(GN9,'ALL-Chart of Accounts'!$E:$F,2,0)</f>
        <v>WIP Projects Other</v>
      </c>
      <c r="GT9" s="4">
        <v>120034</v>
      </c>
      <c r="GX9" s="32" t="str">
        <f>VLOOKUP($D$3,Sites!$A:$C,2,0)</f>
        <v>CO</v>
      </c>
      <c r="GY9" s="32" t="str">
        <f>VLOOKUP(GT9,'ALL-Chart of Accounts'!$E:$F,2,0)</f>
        <v>WIP Projects Variable Overhead</v>
      </c>
      <c r="GZ9" s="4">
        <v>120035</v>
      </c>
      <c r="HD9" s="32" t="str">
        <f>VLOOKUP($D$3,Sites!$A:$C,2,0)</f>
        <v>CO</v>
      </c>
      <c r="HE9" s="32" t="str">
        <f>VLOOKUP(GZ9,'ALL-Chart of Accounts'!$E:$F,2,0)</f>
        <v>WIP Projects G&amp;A</v>
      </c>
      <c r="ID9" s="4">
        <v>0.05</v>
      </c>
      <c r="IE9" s="4" t="s">
        <v>2881</v>
      </c>
      <c r="IF9" s="4">
        <v>560010</v>
      </c>
      <c r="IJ9" s="32" t="str">
        <f>VLOOKUP($D$3,Sites!$A:$C,2,0)</f>
        <v>CO</v>
      </c>
      <c r="IK9" s="32" t="str">
        <f>VLOOKUP(IF9,'ALL-Chart of Accounts'!$E:$F,2,0)</f>
        <v>Variance Purchasing - Misc Charges</v>
      </c>
      <c r="IL9" s="4">
        <v>560012</v>
      </c>
      <c r="IP9" s="32" t="str">
        <f>VLOOKUP($D$3,Sites!$A:$C,2,0)</f>
        <v>CO</v>
      </c>
      <c r="IQ9" s="32" t="str">
        <f>VLOOKUP(IL9,'ALL-Chart of Accounts'!$E:$F,2,0)</f>
        <v>Expense Floor Stock</v>
      </c>
      <c r="IS9" s="32" t="str">
        <f t="shared" si="5"/>
        <v>1JBT1105</v>
      </c>
      <c r="IT9" s="4" t="s">
        <v>10</v>
      </c>
      <c r="IU9" s="4">
        <v>1105</v>
      </c>
      <c r="IV9" s="4" t="s">
        <v>1287</v>
      </c>
      <c r="IW9" s="4" t="s">
        <v>9398</v>
      </c>
      <c r="IX9" s="61">
        <v>42846.489702858795</v>
      </c>
      <c r="IY9" s="4" t="s">
        <v>9398</v>
      </c>
      <c r="IZ9" s="61">
        <v>42846.489702858795</v>
      </c>
    </row>
    <row r="10" spans="1:260" x14ac:dyDescent="0.35">
      <c r="G10" s="22" t="str">
        <f t="shared" si="3"/>
        <v>X</v>
      </c>
      <c r="H10" s="22" t="str">
        <f t="shared" si="3"/>
        <v>X</v>
      </c>
      <c r="I10" s="22" t="str">
        <f t="shared" si="3"/>
        <v/>
      </c>
      <c r="J10" s="22" t="str">
        <f t="shared" si="3"/>
        <v/>
      </c>
      <c r="K10" s="22" t="str">
        <f t="shared" si="3"/>
        <v/>
      </c>
      <c r="L10" s="22" t="str">
        <f t="shared" si="3"/>
        <v/>
      </c>
      <c r="M10" s="22" t="str">
        <f t="shared" si="3"/>
        <v>X</v>
      </c>
      <c r="N10" s="4">
        <v>1110</v>
      </c>
      <c r="O10" s="32" t="str">
        <f>VLOOKUP(N10,'ALL-Unit Code 2'!$V:$W,2,0)</f>
        <v>FREEZING-FRIGO OTH (ADVANTEC)</v>
      </c>
      <c r="P10" s="4">
        <v>1</v>
      </c>
      <c r="S10" s="32">
        <f t="shared" si="4"/>
        <v>1110</v>
      </c>
      <c r="T10" s="32" t="str">
        <f>VLOOKUP(S10,'ALL-Unit Code 2'!$V:$W,2,0)</f>
        <v>FREEZING-FRIGO OTH (ADVANTEC)</v>
      </c>
      <c r="U10" s="4">
        <v>0</v>
      </c>
      <c r="W10" s="4">
        <v>0</v>
      </c>
      <c r="X10" s="4">
        <v>0</v>
      </c>
      <c r="Y10" s="4">
        <v>0</v>
      </c>
      <c r="Z10" s="4" t="s">
        <v>2878</v>
      </c>
      <c r="AA10" s="4" t="s">
        <v>2878</v>
      </c>
      <c r="AB10" s="4" t="s">
        <v>2878</v>
      </c>
      <c r="AC10" s="4" t="s">
        <v>2878</v>
      </c>
      <c r="AD10" s="4" t="s">
        <v>2878</v>
      </c>
      <c r="AE10" s="4" t="s">
        <v>2878</v>
      </c>
      <c r="AF10" s="4">
        <v>120011</v>
      </c>
      <c r="AJ10" s="32" t="str">
        <f>VLOOKUP($D$3,Sites!$A:$C,2,0)</f>
        <v>CO</v>
      </c>
      <c r="AK10" s="32" t="str">
        <f>VLOOKUP(AF10,'ALL-Chart of Accounts'!$E:$F,2,0)</f>
        <v>WIP Jobs Material</v>
      </c>
      <c r="AL10" s="4">
        <v>120012</v>
      </c>
      <c r="AP10" s="32" t="str">
        <f>VLOOKUP($D$3,Sites!$A:$C,2,0)</f>
        <v>CO</v>
      </c>
      <c r="AQ10" s="32" t="str">
        <f>VLOOKUP(AL10,'ALL-Chart of Accounts'!$E:$F,2,0)</f>
        <v>WIP Jobs Labor</v>
      </c>
      <c r="AR10" s="4">
        <v>120013</v>
      </c>
      <c r="AV10" s="32" t="str">
        <f>VLOOKUP($D$3,Sites!$A:$C,2,0)</f>
        <v>CO</v>
      </c>
      <c r="AW10" s="32" t="str">
        <f>VLOOKUP(AR10,'ALL-Chart of Accounts'!$E:$F,2,0)</f>
        <v>WIP Jobs Fixed Overhead</v>
      </c>
      <c r="AX10" s="4">
        <v>120014</v>
      </c>
      <c r="BB10" s="32" t="str">
        <f>VLOOKUP($D$3,Sites!$A:$C,2,0)</f>
        <v>CO</v>
      </c>
      <c r="BC10" s="32" t="str">
        <f>VLOOKUP(AX10,'ALL-Chart of Accounts'!$E:$F,2,0)</f>
        <v>WIP Jobs Variable Overhead</v>
      </c>
      <c r="BD10" s="4">
        <v>120015</v>
      </c>
      <c r="BH10" s="32" t="str">
        <f>VLOOKUP($D$3,Sites!$A:$C,2,0)</f>
        <v>CO</v>
      </c>
      <c r="BI10" s="32" t="str">
        <f>VLOOKUP(BD10,'ALL-Chart of Accounts'!$E:$F,2,0)</f>
        <v>WIP Jobs Outside</v>
      </c>
      <c r="BP10" s="4">
        <v>120800</v>
      </c>
      <c r="BT10" s="32" t="str">
        <f>VLOOKUP($D$3,Sites!$A:$C,2,0)</f>
        <v>CO</v>
      </c>
      <c r="BU10" s="32" t="str">
        <f>VLOOKUP(BP10,'ALL-Chart of Accounts'!$E:$F,2,0)</f>
        <v>Reserve for Inventory Adjustment</v>
      </c>
      <c r="BV10" s="4">
        <v>120800</v>
      </c>
      <c r="BZ10" s="32" t="str">
        <f>VLOOKUP($D$3,Sites!$A:$C,2,0)</f>
        <v>CO</v>
      </c>
      <c r="CA10" s="32" t="str">
        <f>VLOOKUP(BV10,'ALL-Chart of Accounts'!$E:$F,2,0)</f>
        <v>Reserve for Inventory Adjustment</v>
      </c>
      <c r="CB10" s="4">
        <v>120800</v>
      </c>
      <c r="CF10" s="32" t="str">
        <f>VLOOKUP($D$3,Sites!$A:$C,2,0)</f>
        <v>CO</v>
      </c>
      <c r="CG10" s="32" t="str">
        <f>VLOOKUP(CB10,'ALL-Chart of Accounts'!$E:$F,2,0)</f>
        <v>Reserve for Inventory Adjustment</v>
      </c>
      <c r="CH10" s="4">
        <v>120800</v>
      </c>
      <c r="CL10" s="32" t="str">
        <f>VLOOKUP($D$3,Sites!$A:$C,2,0)</f>
        <v>CO</v>
      </c>
      <c r="CM10" s="32" t="str">
        <f>VLOOKUP(CH10,'ALL-Chart of Accounts'!$E:$F,2,0)</f>
        <v>Reserve for Inventory Adjustment</v>
      </c>
      <c r="FZ10" s="4" t="s">
        <v>2879</v>
      </c>
      <c r="GA10" s="4" t="s">
        <v>2880</v>
      </c>
      <c r="GB10" s="4">
        <v>120031</v>
      </c>
      <c r="GF10" s="32" t="str">
        <f>VLOOKUP($D$3,Sites!$A:$C,2,0)</f>
        <v>CO</v>
      </c>
      <c r="GG10" s="32" t="str">
        <f>VLOOKUP(GB10,'ALL-Chart of Accounts'!$E:$F,2,0)</f>
        <v>WIP Projects Material</v>
      </c>
      <c r="GH10" s="4">
        <v>120032</v>
      </c>
      <c r="GL10" s="32" t="str">
        <f>VLOOKUP($D$3,Sites!$A:$C,2,0)</f>
        <v>CO</v>
      </c>
      <c r="GM10" s="32" t="str">
        <f>VLOOKUP(GH10,'ALL-Chart of Accounts'!$E:$F,2,0)</f>
        <v>WIP Projects Labor</v>
      </c>
      <c r="GN10" s="4">
        <v>120033</v>
      </c>
      <c r="GR10" s="32" t="str">
        <f>VLOOKUP($D$3,Sites!$A:$C,2,0)</f>
        <v>CO</v>
      </c>
      <c r="GS10" s="32" t="str">
        <f>VLOOKUP(GN10,'ALL-Chart of Accounts'!$E:$F,2,0)</f>
        <v>WIP Projects Other</v>
      </c>
      <c r="GT10" s="4">
        <v>120034</v>
      </c>
      <c r="GX10" s="32" t="str">
        <f>VLOOKUP($D$3,Sites!$A:$C,2,0)</f>
        <v>CO</v>
      </c>
      <c r="GY10" s="32" t="str">
        <f>VLOOKUP(GT10,'ALL-Chart of Accounts'!$E:$F,2,0)</f>
        <v>WIP Projects Variable Overhead</v>
      </c>
      <c r="GZ10" s="4">
        <v>120035</v>
      </c>
      <c r="HD10" s="32" t="str">
        <f>VLOOKUP($D$3,Sites!$A:$C,2,0)</f>
        <v>CO</v>
      </c>
      <c r="HE10" s="32" t="str">
        <f>VLOOKUP(GZ10,'ALL-Chart of Accounts'!$E:$F,2,0)</f>
        <v>WIP Projects G&amp;A</v>
      </c>
      <c r="ID10" s="4">
        <v>0.05</v>
      </c>
      <c r="IE10" s="4" t="s">
        <v>2881</v>
      </c>
      <c r="IF10" s="4">
        <v>560010</v>
      </c>
      <c r="IJ10" s="32" t="str">
        <f>VLOOKUP($D$3,Sites!$A:$C,2,0)</f>
        <v>CO</v>
      </c>
      <c r="IK10" s="32" t="str">
        <f>VLOOKUP(IF10,'ALL-Chart of Accounts'!$E:$F,2,0)</f>
        <v>Variance Purchasing - Misc Charges</v>
      </c>
      <c r="IL10" s="4">
        <v>560012</v>
      </c>
      <c r="IP10" s="32" t="str">
        <f>VLOOKUP($D$3,Sites!$A:$C,2,0)</f>
        <v>CO</v>
      </c>
      <c r="IQ10" s="32" t="str">
        <f>VLOOKUP(IL10,'ALL-Chart of Accounts'!$E:$F,2,0)</f>
        <v>Expense Floor Stock</v>
      </c>
      <c r="IS10" s="32" t="str">
        <f t="shared" si="5"/>
        <v>1JBT1110</v>
      </c>
      <c r="IT10" s="4" t="s">
        <v>10</v>
      </c>
      <c r="IU10" s="4">
        <v>1110</v>
      </c>
      <c r="IV10" s="4" t="s">
        <v>1288</v>
      </c>
      <c r="IW10" s="4" t="s">
        <v>9398</v>
      </c>
      <c r="IX10" s="61">
        <v>42846.489712187496</v>
      </c>
      <c r="IY10" s="4" t="s">
        <v>9398</v>
      </c>
      <c r="IZ10" s="61">
        <v>42846.489712187496</v>
      </c>
    </row>
    <row r="11" spans="1:260" x14ac:dyDescent="0.35">
      <c r="G11" s="22" t="str">
        <f t="shared" si="3"/>
        <v>X</v>
      </c>
      <c r="H11" s="22" t="str">
        <f t="shared" si="3"/>
        <v>X</v>
      </c>
      <c r="I11" s="22" t="str">
        <f t="shared" si="3"/>
        <v/>
      </c>
      <c r="J11" s="22" t="str">
        <f t="shared" si="3"/>
        <v/>
      </c>
      <c r="K11" s="22" t="str">
        <f t="shared" si="3"/>
        <v/>
      </c>
      <c r="L11" s="22" t="str">
        <f t="shared" si="3"/>
        <v/>
      </c>
      <c r="M11" s="22" t="str">
        <f t="shared" si="3"/>
        <v>X</v>
      </c>
      <c r="N11" s="4">
        <v>1115</v>
      </c>
      <c r="O11" s="32" t="str">
        <f>VLOOKUP(N11,'ALL-Unit Code 2'!$V:$W,2,0)</f>
        <v>FREEZING-REFRIGERATION (FRIGOPAK, LVS)</v>
      </c>
      <c r="P11" s="4">
        <v>1</v>
      </c>
      <c r="S11" s="32">
        <f t="shared" si="4"/>
        <v>1115</v>
      </c>
      <c r="T11" s="32" t="str">
        <f>VLOOKUP(S11,'ALL-Unit Code 2'!$V:$W,2,0)</f>
        <v>FREEZING-REFRIGERATION (FRIGOPAK, LVS)</v>
      </c>
      <c r="U11" s="4">
        <v>0</v>
      </c>
      <c r="W11" s="4">
        <v>0</v>
      </c>
      <c r="X11" s="4">
        <v>0</v>
      </c>
      <c r="Y11" s="4">
        <v>0</v>
      </c>
      <c r="Z11" s="4" t="s">
        <v>2878</v>
      </c>
      <c r="AA11" s="4" t="s">
        <v>2878</v>
      </c>
      <c r="AB11" s="4" t="s">
        <v>2878</v>
      </c>
      <c r="AC11" s="4" t="s">
        <v>2878</v>
      </c>
      <c r="AD11" s="4" t="s">
        <v>2878</v>
      </c>
      <c r="AE11" s="4" t="s">
        <v>2878</v>
      </c>
      <c r="AF11" s="4">
        <v>120011</v>
      </c>
      <c r="AJ11" s="32" t="str">
        <f>VLOOKUP($D$3,Sites!$A:$C,2,0)</f>
        <v>CO</v>
      </c>
      <c r="AK11" s="32" t="str">
        <f>VLOOKUP(AF11,'ALL-Chart of Accounts'!$E:$F,2,0)</f>
        <v>WIP Jobs Material</v>
      </c>
      <c r="AL11" s="4">
        <v>120012</v>
      </c>
      <c r="AP11" s="32" t="str">
        <f>VLOOKUP($D$3,Sites!$A:$C,2,0)</f>
        <v>CO</v>
      </c>
      <c r="AQ11" s="32" t="str">
        <f>VLOOKUP(AL11,'ALL-Chart of Accounts'!$E:$F,2,0)</f>
        <v>WIP Jobs Labor</v>
      </c>
      <c r="AR11" s="4">
        <v>120013</v>
      </c>
      <c r="AV11" s="32" t="str">
        <f>VLOOKUP($D$3,Sites!$A:$C,2,0)</f>
        <v>CO</v>
      </c>
      <c r="AW11" s="32" t="str">
        <f>VLOOKUP(AR11,'ALL-Chart of Accounts'!$E:$F,2,0)</f>
        <v>WIP Jobs Fixed Overhead</v>
      </c>
      <c r="AX11" s="4">
        <v>120014</v>
      </c>
      <c r="BB11" s="32" t="str">
        <f>VLOOKUP($D$3,Sites!$A:$C,2,0)</f>
        <v>CO</v>
      </c>
      <c r="BC11" s="32" t="str">
        <f>VLOOKUP(AX11,'ALL-Chart of Accounts'!$E:$F,2,0)</f>
        <v>WIP Jobs Variable Overhead</v>
      </c>
      <c r="BD11" s="4">
        <v>120015</v>
      </c>
      <c r="BH11" s="32" t="str">
        <f>VLOOKUP($D$3,Sites!$A:$C,2,0)</f>
        <v>CO</v>
      </c>
      <c r="BI11" s="32" t="str">
        <f>VLOOKUP(BD11,'ALL-Chart of Accounts'!$E:$F,2,0)</f>
        <v>WIP Jobs Outside</v>
      </c>
      <c r="BP11" s="4">
        <v>120800</v>
      </c>
      <c r="BT11" s="32" t="str">
        <f>VLOOKUP($D$3,Sites!$A:$C,2,0)</f>
        <v>CO</v>
      </c>
      <c r="BU11" s="32" t="str">
        <f>VLOOKUP(BP11,'ALL-Chart of Accounts'!$E:$F,2,0)</f>
        <v>Reserve for Inventory Adjustment</v>
      </c>
      <c r="BV11" s="4">
        <v>120800</v>
      </c>
      <c r="BZ11" s="32" t="str">
        <f>VLOOKUP($D$3,Sites!$A:$C,2,0)</f>
        <v>CO</v>
      </c>
      <c r="CA11" s="32" t="str">
        <f>VLOOKUP(BV11,'ALL-Chart of Accounts'!$E:$F,2,0)</f>
        <v>Reserve for Inventory Adjustment</v>
      </c>
      <c r="CB11" s="4">
        <v>120800</v>
      </c>
      <c r="CF11" s="32" t="str">
        <f>VLOOKUP($D$3,Sites!$A:$C,2,0)</f>
        <v>CO</v>
      </c>
      <c r="CG11" s="32" t="str">
        <f>VLOOKUP(CB11,'ALL-Chart of Accounts'!$E:$F,2,0)</f>
        <v>Reserve for Inventory Adjustment</v>
      </c>
      <c r="CH11" s="4">
        <v>120800</v>
      </c>
      <c r="CL11" s="32" t="str">
        <f>VLOOKUP($D$3,Sites!$A:$C,2,0)</f>
        <v>CO</v>
      </c>
      <c r="CM11" s="32" t="str">
        <f>VLOOKUP(CH11,'ALL-Chart of Accounts'!$E:$F,2,0)</f>
        <v>Reserve for Inventory Adjustment</v>
      </c>
      <c r="FZ11" s="4" t="s">
        <v>2879</v>
      </c>
      <c r="GA11" s="4" t="s">
        <v>2880</v>
      </c>
      <c r="GB11" s="4">
        <v>120031</v>
      </c>
      <c r="GF11" s="32" t="str">
        <f>VLOOKUP($D$3,Sites!$A:$C,2,0)</f>
        <v>CO</v>
      </c>
      <c r="GG11" s="32" t="str">
        <f>VLOOKUP(GB11,'ALL-Chart of Accounts'!$E:$F,2,0)</f>
        <v>WIP Projects Material</v>
      </c>
      <c r="GH11" s="4">
        <v>120032</v>
      </c>
      <c r="GL11" s="32" t="str">
        <f>VLOOKUP($D$3,Sites!$A:$C,2,0)</f>
        <v>CO</v>
      </c>
      <c r="GM11" s="32" t="str">
        <f>VLOOKUP(GH11,'ALL-Chart of Accounts'!$E:$F,2,0)</f>
        <v>WIP Projects Labor</v>
      </c>
      <c r="GN11" s="4">
        <v>120033</v>
      </c>
      <c r="GR11" s="32" t="str">
        <f>VLOOKUP($D$3,Sites!$A:$C,2,0)</f>
        <v>CO</v>
      </c>
      <c r="GS11" s="32" t="str">
        <f>VLOOKUP(GN11,'ALL-Chart of Accounts'!$E:$F,2,0)</f>
        <v>WIP Projects Other</v>
      </c>
      <c r="GT11" s="4">
        <v>120034</v>
      </c>
      <c r="GX11" s="32" t="str">
        <f>VLOOKUP($D$3,Sites!$A:$C,2,0)</f>
        <v>CO</v>
      </c>
      <c r="GY11" s="32" t="str">
        <f>VLOOKUP(GT11,'ALL-Chart of Accounts'!$E:$F,2,0)</f>
        <v>WIP Projects Variable Overhead</v>
      </c>
      <c r="GZ11" s="4">
        <v>120035</v>
      </c>
      <c r="HD11" s="32" t="str">
        <f>VLOOKUP($D$3,Sites!$A:$C,2,0)</f>
        <v>CO</v>
      </c>
      <c r="HE11" s="32" t="str">
        <f>VLOOKUP(GZ11,'ALL-Chart of Accounts'!$E:$F,2,0)</f>
        <v>WIP Projects G&amp;A</v>
      </c>
      <c r="ID11" s="4">
        <v>0.05</v>
      </c>
      <c r="IE11" s="4" t="s">
        <v>2881</v>
      </c>
      <c r="IF11" s="4">
        <v>560010</v>
      </c>
      <c r="IJ11" s="32" t="str">
        <f>VLOOKUP($D$3,Sites!$A:$C,2,0)</f>
        <v>CO</v>
      </c>
      <c r="IK11" s="32" t="str">
        <f>VLOOKUP(IF11,'ALL-Chart of Accounts'!$E:$F,2,0)</f>
        <v>Variance Purchasing - Misc Charges</v>
      </c>
      <c r="IL11" s="4">
        <v>560012</v>
      </c>
      <c r="IP11" s="32" t="str">
        <f>VLOOKUP($D$3,Sites!$A:$C,2,0)</f>
        <v>CO</v>
      </c>
      <c r="IQ11" s="32" t="str">
        <f>VLOOKUP(IL11,'ALL-Chart of Accounts'!$E:$F,2,0)</f>
        <v>Expense Floor Stock</v>
      </c>
      <c r="IS11" s="32" t="str">
        <f t="shared" si="5"/>
        <v>1JBT1115</v>
      </c>
      <c r="IT11" s="4" t="s">
        <v>10</v>
      </c>
      <c r="IU11" s="4">
        <v>1115</v>
      </c>
      <c r="IV11" s="4" t="s">
        <v>1289</v>
      </c>
      <c r="IW11" s="4" t="s">
        <v>9398</v>
      </c>
      <c r="IX11" s="61">
        <v>42846.489722719911</v>
      </c>
      <c r="IY11" s="4" t="s">
        <v>9398</v>
      </c>
      <c r="IZ11" s="61">
        <v>42846.489722719911</v>
      </c>
    </row>
    <row r="12" spans="1:260" s="46" customFormat="1" x14ac:dyDescent="0.35">
      <c r="A12" s="47"/>
      <c r="B12" s="47"/>
      <c r="C12" s="47"/>
      <c r="G12" s="22" t="str">
        <f t="shared" si="3"/>
        <v>X</v>
      </c>
      <c r="H12" s="22" t="str">
        <f t="shared" si="3"/>
        <v>X</v>
      </c>
      <c r="I12" s="22" t="str">
        <f t="shared" si="3"/>
        <v/>
      </c>
      <c r="J12" s="22" t="str">
        <f t="shared" si="3"/>
        <v/>
      </c>
      <c r="K12" s="22" t="str">
        <f t="shared" si="3"/>
        <v/>
      </c>
      <c r="L12" s="22" t="str">
        <f t="shared" si="3"/>
        <v/>
      </c>
      <c r="M12" s="22" t="str">
        <f t="shared" si="3"/>
        <v>X</v>
      </c>
      <c r="N12" s="46">
        <v>1120</v>
      </c>
      <c r="O12" s="32" t="str">
        <f>VLOOKUP(N12,'ALL-Unit Code 2'!$V:$W,2,0)</f>
        <v>FREEZING-VIBRATORY</v>
      </c>
      <c r="P12" s="46">
        <v>1</v>
      </c>
      <c r="S12" s="32">
        <f>N12</f>
        <v>1120</v>
      </c>
      <c r="T12" s="32" t="str">
        <f>VLOOKUP(S12,'ALL-Unit Code 2'!$V:$W,2,0)</f>
        <v>FREEZING-VIBRATORY</v>
      </c>
      <c r="U12" s="46">
        <v>0</v>
      </c>
      <c r="W12" s="46">
        <v>0</v>
      </c>
      <c r="X12" s="46">
        <v>0</v>
      </c>
      <c r="Y12" s="46">
        <v>0</v>
      </c>
      <c r="Z12" s="46" t="s">
        <v>2878</v>
      </c>
      <c r="AA12" s="46" t="s">
        <v>2878</v>
      </c>
      <c r="AB12" s="46" t="s">
        <v>2878</v>
      </c>
      <c r="AC12" s="46" t="s">
        <v>2878</v>
      </c>
      <c r="AD12" s="46" t="s">
        <v>2878</v>
      </c>
      <c r="AE12" s="46" t="s">
        <v>2878</v>
      </c>
      <c r="AF12" s="46">
        <v>120011</v>
      </c>
      <c r="AJ12" s="32" t="str">
        <f>VLOOKUP($D$3,Sites!$A:$C,2,0)</f>
        <v>CO</v>
      </c>
      <c r="AK12" s="32" t="str">
        <f>VLOOKUP(AF12,'ALL-Chart of Accounts'!$E:$F,2,0)</f>
        <v>WIP Jobs Material</v>
      </c>
      <c r="AL12" s="46">
        <v>120012</v>
      </c>
      <c r="AP12" s="32" t="str">
        <f>VLOOKUP($D$3,Sites!$A:$C,2,0)</f>
        <v>CO</v>
      </c>
      <c r="AQ12" s="32" t="str">
        <f>VLOOKUP(AL12,'ALL-Chart of Accounts'!$E:$F,2,0)</f>
        <v>WIP Jobs Labor</v>
      </c>
      <c r="AR12" s="46">
        <v>120013</v>
      </c>
      <c r="AV12" s="32" t="str">
        <f>VLOOKUP($D$3,Sites!$A:$C,2,0)</f>
        <v>CO</v>
      </c>
      <c r="AW12" s="32" t="str">
        <f>VLOOKUP(AR12,'ALL-Chart of Accounts'!$E:$F,2,0)</f>
        <v>WIP Jobs Fixed Overhead</v>
      </c>
      <c r="AX12" s="46">
        <v>120014</v>
      </c>
      <c r="BB12" s="32" t="str">
        <f>VLOOKUP($D$3,Sites!$A:$C,2,0)</f>
        <v>CO</v>
      </c>
      <c r="BC12" s="32" t="str">
        <f>VLOOKUP(AX12,'ALL-Chart of Accounts'!$E:$F,2,0)</f>
        <v>WIP Jobs Variable Overhead</v>
      </c>
      <c r="BD12" s="46">
        <v>120015</v>
      </c>
      <c r="BH12" s="32" t="str">
        <f>VLOOKUP($D$3,Sites!$A:$C,2,0)</f>
        <v>CO</v>
      </c>
      <c r="BI12" s="32" t="str">
        <f>VLOOKUP(BD12,'ALL-Chart of Accounts'!$E:$F,2,0)</f>
        <v>WIP Jobs Outside</v>
      </c>
      <c r="BP12" s="46">
        <v>120800</v>
      </c>
      <c r="BT12" s="32" t="str">
        <f>VLOOKUP($D$3,Sites!$A:$C,2,0)</f>
        <v>CO</v>
      </c>
      <c r="BU12" s="32" t="str">
        <f>VLOOKUP(BP12,'ALL-Chart of Accounts'!$E:$F,2,0)</f>
        <v>Reserve for Inventory Adjustment</v>
      </c>
      <c r="BV12" s="46">
        <v>120800</v>
      </c>
      <c r="BZ12" s="32" t="str">
        <f>VLOOKUP($D$3,Sites!$A:$C,2,0)</f>
        <v>CO</v>
      </c>
      <c r="CA12" s="32" t="str">
        <f>VLOOKUP(BV12,'ALL-Chart of Accounts'!$E:$F,2,0)</f>
        <v>Reserve for Inventory Adjustment</v>
      </c>
      <c r="CB12" s="46">
        <v>120800</v>
      </c>
      <c r="CF12" s="32" t="str">
        <f>VLOOKUP($D$3,Sites!$A:$C,2,0)</f>
        <v>CO</v>
      </c>
      <c r="CG12" s="32" t="str">
        <f>VLOOKUP(CB12,'ALL-Chart of Accounts'!$E:$F,2,0)</f>
        <v>Reserve for Inventory Adjustment</v>
      </c>
      <c r="CH12" s="46">
        <v>120800</v>
      </c>
      <c r="CL12" s="32" t="str">
        <f>VLOOKUP($D$3,Sites!$A:$C,2,0)</f>
        <v>CO</v>
      </c>
      <c r="CM12" s="32" t="str">
        <f>VLOOKUP(CH12,'ALL-Chart of Accounts'!$E:$F,2,0)</f>
        <v>Reserve for Inventory Adjustment</v>
      </c>
      <c r="FZ12" s="46" t="s">
        <v>2879</v>
      </c>
      <c r="GA12" s="46" t="s">
        <v>2880</v>
      </c>
      <c r="GB12" s="46">
        <v>120031</v>
      </c>
      <c r="GF12" s="32" t="str">
        <f>VLOOKUP($D$3,Sites!$A:$C,2,0)</f>
        <v>CO</v>
      </c>
      <c r="GG12" s="32" t="str">
        <f>VLOOKUP(GB12,'ALL-Chart of Accounts'!$E:$F,2,0)</f>
        <v>WIP Projects Material</v>
      </c>
      <c r="GH12" s="46">
        <v>120032</v>
      </c>
      <c r="GL12" s="32" t="str">
        <f>VLOOKUP($D$3,Sites!$A:$C,2,0)</f>
        <v>CO</v>
      </c>
      <c r="GM12" s="32" t="str">
        <f>VLOOKUP(GH12,'ALL-Chart of Accounts'!$E:$F,2,0)</f>
        <v>WIP Projects Labor</v>
      </c>
      <c r="GN12" s="46">
        <v>120033</v>
      </c>
      <c r="GR12" s="32" t="str">
        <f>VLOOKUP($D$3,Sites!$A:$C,2,0)</f>
        <v>CO</v>
      </c>
      <c r="GS12" s="32" t="str">
        <f>VLOOKUP(GN12,'ALL-Chart of Accounts'!$E:$F,2,0)</f>
        <v>WIP Projects Other</v>
      </c>
      <c r="GT12" s="46">
        <v>120034</v>
      </c>
      <c r="GX12" s="32" t="str">
        <f>VLOOKUP($D$3,Sites!$A:$C,2,0)</f>
        <v>CO</v>
      </c>
      <c r="GY12" s="32" t="str">
        <f>VLOOKUP(GT12,'ALL-Chart of Accounts'!$E:$F,2,0)</f>
        <v>WIP Projects Variable Overhead</v>
      </c>
      <c r="GZ12" s="46">
        <v>120035</v>
      </c>
      <c r="HD12" s="32" t="str">
        <f>VLOOKUP($D$3,Sites!$A:$C,2,0)</f>
        <v>CO</v>
      </c>
      <c r="HE12" s="32" t="str">
        <f>VLOOKUP(GZ12,'ALL-Chart of Accounts'!$E:$F,2,0)</f>
        <v>WIP Projects G&amp;A</v>
      </c>
      <c r="ID12" s="46">
        <v>0.05</v>
      </c>
      <c r="IE12" s="46" t="s">
        <v>2881</v>
      </c>
      <c r="IF12" s="46">
        <v>560010</v>
      </c>
      <c r="IJ12" s="32" t="str">
        <f>VLOOKUP($D$3,Sites!$A:$C,2,0)</f>
        <v>CO</v>
      </c>
      <c r="IK12" s="32" t="str">
        <f>VLOOKUP(IF12,'ALL-Chart of Accounts'!$E:$F,2,0)</f>
        <v>Variance Purchasing - Misc Charges</v>
      </c>
      <c r="IL12" s="46">
        <v>560012</v>
      </c>
      <c r="IP12" s="32" t="str">
        <f>VLOOKUP($D$3,Sites!$A:$C,2,0)</f>
        <v>CO</v>
      </c>
      <c r="IQ12" s="32" t="str">
        <f>VLOOKUP(IL12,'ALL-Chart of Accounts'!$E:$F,2,0)</f>
        <v>Expense Floor Stock</v>
      </c>
      <c r="IS12" s="32" t="str">
        <f t="shared" si="5"/>
        <v>1JBT1120</v>
      </c>
      <c r="IT12" s="46" t="s">
        <v>10</v>
      </c>
      <c r="IU12" s="46">
        <v>1120</v>
      </c>
      <c r="IV12" s="46" t="s">
        <v>3409</v>
      </c>
      <c r="IW12" s="46" t="s">
        <v>9398</v>
      </c>
      <c r="IX12" s="61">
        <v>43112.403353819442</v>
      </c>
      <c r="IY12" s="46" t="s">
        <v>9398</v>
      </c>
      <c r="IZ12" s="61">
        <v>43301.558641400465</v>
      </c>
    </row>
    <row r="13" spans="1:260" x14ac:dyDescent="0.35">
      <c r="G13" s="22" t="str">
        <f t="shared" si="3"/>
        <v>X</v>
      </c>
      <c r="H13" s="22" t="str">
        <f t="shared" si="3"/>
        <v>X</v>
      </c>
      <c r="I13" s="22" t="str">
        <f t="shared" si="3"/>
        <v/>
      </c>
      <c r="J13" s="22" t="str">
        <f t="shared" si="3"/>
        <v/>
      </c>
      <c r="K13" s="22" t="str">
        <f t="shared" si="3"/>
        <v/>
      </c>
      <c r="L13" s="22" t="str">
        <f t="shared" si="3"/>
        <v/>
      </c>
      <c r="M13" s="22" t="str">
        <f t="shared" si="3"/>
        <v>X</v>
      </c>
      <c r="N13" s="4">
        <v>1200</v>
      </c>
      <c r="O13" s="32" t="str">
        <f>VLOOKUP(N13,'ALL-Unit Code 2'!$V:$W,2,0)</f>
        <v>COOKING-LINEAR OVENS (JSO, CHARMARKER)</v>
      </c>
      <c r="P13" s="4">
        <v>1</v>
      </c>
      <c r="S13" s="32">
        <f t="shared" si="4"/>
        <v>1200</v>
      </c>
      <c r="T13" s="32" t="str">
        <f>VLOOKUP(S13,'ALL-Unit Code 2'!$V:$W,2,0)</f>
        <v>COOKING-LINEAR OVENS (JSO, CHARMARKER)</v>
      </c>
      <c r="U13" s="4">
        <v>0</v>
      </c>
      <c r="W13" s="4">
        <v>0</v>
      </c>
      <c r="X13" s="4">
        <v>0</v>
      </c>
      <c r="Y13" s="4">
        <v>0</v>
      </c>
      <c r="Z13" s="4" t="s">
        <v>2878</v>
      </c>
      <c r="AA13" s="4" t="s">
        <v>2878</v>
      </c>
      <c r="AB13" s="4" t="s">
        <v>2878</v>
      </c>
      <c r="AC13" s="4" t="s">
        <v>2878</v>
      </c>
      <c r="AD13" s="4" t="s">
        <v>2878</v>
      </c>
      <c r="AE13" s="4" t="s">
        <v>2878</v>
      </c>
      <c r="AF13" s="4">
        <v>120011</v>
      </c>
      <c r="AJ13" s="32" t="str">
        <f>VLOOKUP($D$3,Sites!$A:$C,2,0)</f>
        <v>CO</v>
      </c>
      <c r="AK13" s="32" t="str">
        <f>VLOOKUP(AF13,'ALL-Chart of Accounts'!$E:$F,2,0)</f>
        <v>WIP Jobs Material</v>
      </c>
      <c r="AL13" s="4">
        <v>120012</v>
      </c>
      <c r="AP13" s="32" t="str">
        <f>VLOOKUP($D$3,Sites!$A:$C,2,0)</f>
        <v>CO</v>
      </c>
      <c r="AQ13" s="32" t="str">
        <f>VLOOKUP(AL13,'ALL-Chart of Accounts'!$E:$F,2,0)</f>
        <v>WIP Jobs Labor</v>
      </c>
      <c r="AR13" s="4">
        <v>120013</v>
      </c>
      <c r="AV13" s="32" t="str">
        <f>VLOOKUP($D$3,Sites!$A:$C,2,0)</f>
        <v>CO</v>
      </c>
      <c r="AW13" s="32" t="str">
        <f>VLOOKUP(AR13,'ALL-Chart of Accounts'!$E:$F,2,0)</f>
        <v>WIP Jobs Fixed Overhead</v>
      </c>
      <c r="AX13" s="4">
        <v>120014</v>
      </c>
      <c r="BB13" s="32" t="str">
        <f>VLOOKUP($D$3,Sites!$A:$C,2,0)</f>
        <v>CO</v>
      </c>
      <c r="BC13" s="32" t="str">
        <f>VLOOKUP(AX13,'ALL-Chart of Accounts'!$E:$F,2,0)</f>
        <v>WIP Jobs Variable Overhead</v>
      </c>
      <c r="BD13" s="4">
        <v>120015</v>
      </c>
      <c r="BH13" s="32" t="str">
        <f>VLOOKUP($D$3,Sites!$A:$C,2,0)</f>
        <v>CO</v>
      </c>
      <c r="BI13" s="32" t="str">
        <f>VLOOKUP(BD13,'ALL-Chart of Accounts'!$E:$F,2,0)</f>
        <v>WIP Jobs Outside</v>
      </c>
      <c r="BP13" s="4">
        <v>120800</v>
      </c>
      <c r="BT13" s="32" t="str">
        <f>VLOOKUP($D$3,Sites!$A:$C,2,0)</f>
        <v>CO</v>
      </c>
      <c r="BU13" s="32" t="str">
        <f>VLOOKUP(BP13,'ALL-Chart of Accounts'!$E:$F,2,0)</f>
        <v>Reserve for Inventory Adjustment</v>
      </c>
      <c r="BV13" s="4">
        <v>120800</v>
      </c>
      <c r="BZ13" s="32" t="str">
        <f>VLOOKUP($D$3,Sites!$A:$C,2,0)</f>
        <v>CO</v>
      </c>
      <c r="CA13" s="32" t="str">
        <f>VLOOKUP(BV13,'ALL-Chart of Accounts'!$E:$F,2,0)</f>
        <v>Reserve for Inventory Adjustment</v>
      </c>
      <c r="CB13" s="4">
        <v>120800</v>
      </c>
      <c r="CF13" s="32" t="str">
        <f>VLOOKUP($D$3,Sites!$A:$C,2,0)</f>
        <v>CO</v>
      </c>
      <c r="CG13" s="32" t="str">
        <f>VLOOKUP(CB13,'ALL-Chart of Accounts'!$E:$F,2,0)</f>
        <v>Reserve for Inventory Adjustment</v>
      </c>
      <c r="CH13" s="4">
        <v>120800</v>
      </c>
      <c r="CL13" s="32" t="str">
        <f>VLOOKUP($D$3,Sites!$A:$C,2,0)</f>
        <v>CO</v>
      </c>
      <c r="CM13" s="32" t="str">
        <f>VLOOKUP(CH13,'ALL-Chart of Accounts'!$E:$F,2,0)</f>
        <v>Reserve for Inventory Adjustment</v>
      </c>
      <c r="FZ13" s="4" t="s">
        <v>2879</v>
      </c>
      <c r="GA13" s="4" t="s">
        <v>2880</v>
      </c>
      <c r="GB13" s="4">
        <v>120031</v>
      </c>
      <c r="GF13" s="32" t="str">
        <f>VLOOKUP($D$3,Sites!$A:$C,2,0)</f>
        <v>CO</v>
      </c>
      <c r="GG13" s="32" t="str">
        <f>VLOOKUP(GB13,'ALL-Chart of Accounts'!$E:$F,2,0)</f>
        <v>WIP Projects Material</v>
      </c>
      <c r="GH13" s="4">
        <v>120032</v>
      </c>
      <c r="GL13" s="32" t="str">
        <f>VLOOKUP($D$3,Sites!$A:$C,2,0)</f>
        <v>CO</v>
      </c>
      <c r="GM13" s="32" t="str">
        <f>VLOOKUP(GH13,'ALL-Chart of Accounts'!$E:$F,2,0)</f>
        <v>WIP Projects Labor</v>
      </c>
      <c r="GN13" s="4">
        <v>120033</v>
      </c>
      <c r="GR13" s="32" t="str">
        <f>VLOOKUP($D$3,Sites!$A:$C,2,0)</f>
        <v>CO</v>
      </c>
      <c r="GS13" s="32" t="str">
        <f>VLOOKUP(GN13,'ALL-Chart of Accounts'!$E:$F,2,0)</f>
        <v>WIP Projects Other</v>
      </c>
      <c r="GT13" s="4">
        <v>120034</v>
      </c>
      <c r="GX13" s="32" t="str">
        <f>VLOOKUP($D$3,Sites!$A:$C,2,0)</f>
        <v>CO</v>
      </c>
      <c r="GY13" s="32" t="str">
        <f>VLOOKUP(GT13,'ALL-Chart of Accounts'!$E:$F,2,0)</f>
        <v>WIP Projects Variable Overhead</v>
      </c>
      <c r="GZ13" s="4">
        <v>120035</v>
      </c>
      <c r="HD13" s="32" t="str">
        <f>VLOOKUP($D$3,Sites!$A:$C,2,0)</f>
        <v>CO</v>
      </c>
      <c r="HE13" s="32" t="str">
        <f>VLOOKUP(GZ13,'ALL-Chart of Accounts'!$E:$F,2,0)</f>
        <v>WIP Projects G&amp;A</v>
      </c>
      <c r="ID13" s="4">
        <v>0.05</v>
      </c>
      <c r="IE13" s="4" t="s">
        <v>2881</v>
      </c>
      <c r="IF13" s="4">
        <v>560010</v>
      </c>
      <c r="IJ13" s="32" t="str">
        <f>VLOOKUP($D$3,Sites!$A:$C,2,0)</f>
        <v>CO</v>
      </c>
      <c r="IK13" s="32" t="str">
        <f>VLOOKUP(IF13,'ALL-Chart of Accounts'!$E:$F,2,0)</f>
        <v>Variance Purchasing - Misc Charges</v>
      </c>
      <c r="IL13" s="4">
        <v>560012</v>
      </c>
      <c r="IP13" s="32" t="str">
        <f>VLOOKUP($D$3,Sites!$A:$C,2,0)</f>
        <v>CO</v>
      </c>
      <c r="IQ13" s="32" t="str">
        <f>VLOOKUP(IL13,'ALL-Chart of Accounts'!$E:$F,2,0)</f>
        <v>Expense Floor Stock</v>
      </c>
      <c r="IS13" s="32" t="str">
        <f t="shared" si="5"/>
        <v>1JBT1200</v>
      </c>
      <c r="IT13" s="4" t="s">
        <v>10</v>
      </c>
      <c r="IU13" s="4">
        <v>1200</v>
      </c>
      <c r="IV13" s="4" t="s">
        <v>1290</v>
      </c>
      <c r="IW13" s="4" t="s">
        <v>9398</v>
      </c>
      <c r="IX13" s="61">
        <v>42846.489734490744</v>
      </c>
      <c r="IY13" s="4" t="s">
        <v>9398</v>
      </c>
      <c r="IZ13" s="61">
        <v>42846.489734490744</v>
      </c>
    </row>
    <row r="14" spans="1:260" x14ac:dyDescent="0.35">
      <c r="G14" s="22" t="str">
        <f t="shared" si="3"/>
        <v>X</v>
      </c>
      <c r="H14" s="22" t="str">
        <f t="shared" si="3"/>
        <v>X</v>
      </c>
      <c r="I14" s="22" t="str">
        <f t="shared" si="3"/>
        <v/>
      </c>
      <c r="J14" s="22" t="str">
        <f t="shared" si="3"/>
        <v/>
      </c>
      <c r="K14" s="22" t="str">
        <f t="shared" si="3"/>
        <v/>
      </c>
      <c r="L14" s="22" t="str">
        <f t="shared" si="3"/>
        <v/>
      </c>
      <c r="M14" s="22" t="str">
        <f t="shared" si="3"/>
        <v>X</v>
      </c>
      <c r="N14" s="4">
        <v>1205</v>
      </c>
      <c r="O14" s="32" t="str">
        <f>VLOOKUP(N14,'ALL-Unit Code 2'!$V:$W,2,0)</f>
        <v>COOKING-SPIRAL OVENS (GCO)</v>
      </c>
      <c r="P14" s="4">
        <v>1</v>
      </c>
      <c r="S14" s="32">
        <f t="shared" si="4"/>
        <v>1205</v>
      </c>
      <c r="T14" s="32" t="str">
        <f>VLOOKUP(S14,'ALL-Unit Code 2'!$V:$W,2,0)</f>
        <v>COOKING-SPIRAL OVENS (GCO)</v>
      </c>
      <c r="U14" s="4">
        <v>0</v>
      </c>
      <c r="W14" s="4">
        <v>0</v>
      </c>
      <c r="X14" s="4">
        <v>0</v>
      </c>
      <c r="Y14" s="4">
        <v>0</v>
      </c>
      <c r="Z14" s="4" t="s">
        <v>2878</v>
      </c>
      <c r="AA14" s="4" t="s">
        <v>2878</v>
      </c>
      <c r="AB14" s="4" t="s">
        <v>2878</v>
      </c>
      <c r="AC14" s="4" t="s">
        <v>2878</v>
      </c>
      <c r="AD14" s="4" t="s">
        <v>2878</v>
      </c>
      <c r="AE14" s="4" t="s">
        <v>2878</v>
      </c>
      <c r="AF14" s="4">
        <v>120011</v>
      </c>
      <c r="AJ14" s="32" t="str">
        <f>VLOOKUP($D$3,Sites!$A:$C,2,0)</f>
        <v>CO</v>
      </c>
      <c r="AK14" s="32" t="str">
        <f>VLOOKUP(AF14,'ALL-Chart of Accounts'!$E:$F,2,0)</f>
        <v>WIP Jobs Material</v>
      </c>
      <c r="AL14" s="4">
        <v>120012</v>
      </c>
      <c r="AP14" s="32" t="str">
        <f>VLOOKUP($D$3,Sites!$A:$C,2,0)</f>
        <v>CO</v>
      </c>
      <c r="AQ14" s="32" t="str">
        <f>VLOOKUP(AL14,'ALL-Chart of Accounts'!$E:$F,2,0)</f>
        <v>WIP Jobs Labor</v>
      </c>
      <c r="AR14" s="4">
        <v>120013</v>
      </c>
      <c r="AV14" s="32" t="str">
        <f>VLOOKUP($D$3,Sites!$A:$C,2,0)</f>
        <v>CO</v>
      </c>
      <c r="AW14" s="32" t="str">
        <f>VLOOKUP(AR14,'ALL-Chart of Accounts'!$E:$F,2,0)</f>
        <v>WIP Jobs Fixed Overhead</v>
      </c>
      <c r="AX14" s="4">
        <v>120014</v>
      </c>
      <c r="BB14" s="32" t="str">
        <f>VLOOKUP($D$3,Sites!$A:$C,2,0)</f>
        <v>CO</v>
      </c>
      <c r="BC14" s="32" t="str">
        <f>VLOOKUP(AX14,'ALL-Chart of Accounts'!$E:$F,2,0)</f>
        <v>WIP Jobs Variable Overhead</v>
      </c>
      <c r="BD14" s="4">
        <v>120015</v>
      </c>
      <c r="BH14" s="32" t="str">
        <f>VLOOKUP($D$3,Sites!$A:$C,2,0)</f>
        <v>CO</v>
      </c>
      <c r="BI14" s="32" t="str">
        <f>VLOOKUP(BD14,'ALL-Chart of Accounts'!$E:$F,2,0)</f>
        <v>WIP Jobs Outside</v>
      </c>
      <c r="BP14" s="4">
        <v>120800</v>
      </c>
      <c r="BT14" s="32" t="str">
        <f>VLOOKUP($D$3,Sites!$A:$C,2,0)</f>
        <v>CO</v>
      </c>
      <c r="BU14" s="32" t="str">
        <f>VLOOKUP(BP14,'ALL-Chart of Accounts'!$E:$F,2,0)</f>
        <v>Reserve for Inventory Adjustment</v>
      </c>
      <c r="BV14" s="4">
        <v>120800</v>
      </c>
      <c r="BZ14" s="32" t="str">
        <f>VLOOKUP($D$3,Sites!$A:$C,2,0)</f>
        <v>CO</v>
      </c>
      <c r="CA14" s="32" t="str">
        <f>VLOOKUP(BV14,'ALL-Chart of Accounts'!$E:$F,2,0)</f>
        <v>Reserve for Inventory Adjustment</v>
      </c>
      <c r="CB14" s="4">
        <v>120800</v>
      </c>
      <c r="CF14" s="32" t="str">
        <f>VLOOKUP($D$3,Sites!$A:$C,2,0)</f>
        <v>CO</v>
      </c>
      <c r="CG14" s="32" t="str">
        <f>VLOOKUP(CB14,'ALL-Chart of Accounts'!$E:$F,2,0)</f>
        <v>Reserve for Inventory Adjustment</v>
      </c>
      <c r="CH14" s="4">
        <v>120800</v>
      </c>
      <c r="CL14" s="32" t="str">
        <f>VLOOKUP($D$3,Sites!$A:$C,2,0)</f>
        <v>CO</v>
      </c>
      <c r="CM14" s="32" t="str">
        <f>VLOOKUP(CH14,'ALL-Chart of Accounts'!$E:$F,2,0)</f>
        <v>Reserve for Inventory Adjustment</v>
      </c>
      <c r="FZ14" s="4" t="s">
        <v>2879</v>
      </c>
      <c r="GA14" s="4" t="s">
        <v>2880</v>
      </c>
      <c r="GB14" s="4">
        <v>120031</v>
      </c>
      <c r="GF14" s="32" t="str">
        <f>VLOOKUP($D$3,Sites!$A:$C,2,0)</f>
        <v>CO</v>
      </c>
      <c r="GG14" s="32" t="str">
        <f>VLOOKUP(GB14,'ALL-Chart of Accounts'!$E:$F,2,0)</f>
        <v>WIP Projects Material</v>
      </c>
      <c r="GH14" s="4">
        <v>120032</v>
      </c>
      <c r="GL14" s="32" t="str">
        <f>VLOOKUP($D$3,Sites!$A:$C,2,0)</f>
        <v>CO</v>
      </c>
      <c r="GM14" s="32" t="str">
        <f>VLOOKUP(GH14,'ALL-Chart of Accounts'!$E:$F,2,0)</f>
        <v>WIP Projects Labor</v>
      </c>
      <c r="GN14" s="4">
        <v>120033</v>
      </c>
      <c r="GR14" s="32" t="str">
        <f>VLOOKUP($D$3,Sites!$A:$C,2,0)</f>
        <v>CO</v>
      </c>
      <c r="GS14" s="32" t="str">
        <f>VLOOKUP(GN14,'ALL-Chart of Accounts'!$E:$F,2,0)</f>
        <v>WIP Projects Other</v>
      </c>
      <c r="GT14" s="4">
        <v>120034</v>
      </c>
      <c r="GX14" s="32" t="str">
        <f>VLOOKUP($D$3,Sites!$A:$C,2,0)</f>
        <v>CO</v>
      </c>
      <c r="GY14" s="32" t="str">
        <f>VLOOKUP(GT14,'ALL-Chart of Accounts'!$E:$F,2,0)</f>
        <v>WIP Projects Variable Overhead</v>
      </c>
      <c r="GZ14" s="4">
        <v>120035</v>
      </c>
      <c r="HD14" s="32" t="str">
        <f>VLOOKUP($D$3,Sites!$A:$C,2,0)</f>
        <v>CO</v>
      </c>
      <c r="HE14" s="32" t="str">
        <f>VLOOKUP(GZ14,'ALL-Chart of Accounts'!$E:$F,2,0)</f>
        <v>WIP Projects G&amp;A</v>
      </c>
      <c r="ID14" s="4">
        <v>0.05</v>
      </c>
      <c r="IE14" s="4" t="s">
        <v>2881</v>
      </c>
      <c r="IF14" s="4">
        <v>560010</v>
      </c>
      <c r="IJ14" s="32" t="str">
        <f>VLOOKUP($D$3,Sites!$A:$C,2,0)</f>
        <v>CO</v>
      </c>
      <c r="IK14" s="32" t="str">
        <f>VLOOKUP(IF14,'ALL-Chart of Accounts'!$E:$F,2,0)</f>
        <v>Variance Purchasing - Misc Charges</v>
      </c>
      <c r="IL14" s="4">
        <v>560012</v>
      </c>
      <c r="IP14" s="32" t="str">
        <f>VLOOKUP($D$3,Sites!$A:$C,2,0)</f>
        <v>CO</v>
      </c>
      <c r="IQ14" s="32" t="str">
        <f>VLOOKUP(IL14,'ALL-Chart of Accounts'!$E:$F,2,0)</f>
        <v>Expense Floor Stock</v>
      </c>
      <c r="IS14" s="32" t="str">
        <f t="shared" si="5"/>
        <v>1JBT1205</v>
      </c>
      <c r="IT14" s="4" t="s">
        <v>10</v>
      </c>
      <c r="IU14" s="4">
        <v>1205</v>
      </c>
      <c r="IV14" s="4" t="s">
        <v>1291</v>
      </c>
      <c r="IW14" s="4" t="s">
        <v>9398</v>
      </c>
      <c r="IX14" s="61">
        <v>42846.489744212966</v>
      </c>
      <c r="IY14" s="4" t="s">
        <v>9398</v>
      </c>
      <c r="IZ14" s="61">
        <v>42846.489744212966</v>
      </c>
    </row>
    <row r="15" spans="1:260" x14ac:dyDescent="0.35">
      <c r="G15" s="22" t="str">
        <f t="shared" ref="G15:M24" si="6">IF(ISERROR(VLOOKUP(G$4&amp;$N15,$IS:$IS,1,0)),"","X")</f>
        <v>X</v>
      </c>
      <c r="H15" s="22" t="str">
        <f t="shared" si="6"/>
        <v>X</v>
      </c>
      <c r="I15" s="22" t="str">
        <f t="shared" si="6"/>
        <v/>
      </c>
      <c r="J15" s="22" t="str">
        <f t="shared" si="6"/>
        <v/>
      </c>
      <c r="K15" s="22" t="str">
        <f t="shared" si="6"/>
        <v/>
      </c>
      <c r="L15" s="22" t="str">
        <f t="shared" si="6"/>
        <v/>
      </c>
      <c r="M15" s="22" t="str">
        <f t="shared" si="6"/>
        <v>X</v>
      </c>
      <c r="N15" s="4">
        <v>1210</v>
      </c>
      <c r="O15" s="32" t="str">
        <f>VLOOKUP(N15,'ALL-Unit Code 2'!$V:$W,2,0)</f>
        <v>COOKING-OTHER (PROGRILL &amp; DOUBLE D)</v>
      </c>
      <c r="P15" s="4">
        <v>1</v>
      </c>
      <c r="S15" s="32">
        <f t="shared" si="4"/>
        <v>1210</v>
      </c>
      <c r="T15" s="32" t="str">
        <f>VLOOKUP(S15,'ALL-Unit Code 2'!$V:$W,2,0)</f>
        <v>COOKING-OTHER (PROGRILL &amp; DOUBLE D)</v>
      </c>
      <c r="U15" s="4">
        <v>0</v>
      </c>
      <c r="W15" s="4">
        <v>0</v>
      </c>
      <c r="X15" s="4">
        <v>0</v>
      </c>
      <c r="Y15" s="4">
        <v>0</v>
      </c>
      <c r="Z15" s="4" t="s">
        <v>2878</v>
      </c>
      <c r="AA15" s="4" t="s">
        <v>2878</v>
      </c>
      <c r="AB15" s="4" t="s">
        <v>2878</v>
      </c>
      <c r="AC15" s="4" t="s">
        <v>2878</v>
      </c>
      <c r="AD15" s="4" t="s">
        <v>2878</v>
      </c>
      <c r="AE15" s="4" t="s">
        <v>2878</v>
      </c>
      <c r="AF15" s="4">
        <v>120011</v>
      </c>
      <c r="AJ15" s="32" t="str">
        <f>VLOOKUP($D$3,Sites!$A:$C,2,0)</f>
        <v>CO</v>
      </c>
      <c r="AK15" s="32" t="str">
        <f>VLOOKUP(AF15,'ALL-Chart of Accounts'!$E:$F,2,0)</f>
        <v>WIP Jobs Material</v>
      </c>
      <c r="AL15" s="4">
        <v>120012</v>
      </c>
      <c r="AP15" s="32" t="str">
        <f>VLOOKUP($D$3,Sites!$A:$C,2,0)</f>
        <v>CO</v>
      </c>
      <c r="AQ15" s="32" t="str">
        <f>VLOOKUP(AL15,'ALL-Chart of Accounts'!$E:$F,2,0)</f>
        <v>WIP Jobs Labor</v>
      </c>
      <c r="AR15" s="4">
        <v>120013</v>
      </c>
      <c r="AV15" s="32" t="str">
        <f>VLOOKUP($D$3,Sites!$A:$C,2,0)</f>
        <v>CO</v>
      </c>
      <c r="AW15" s="32" t="str">
        <f>VLOOKUP(AR15,'ALL-Chart of Accounts'!$E:$F,2,0)</f>
        <v>WIP Jobs Fixed Overhead</v>
      </c>
      <c r="AX15" s="4">
        <v>120014</v>
      </c>
      <c r="BB15" s="32" t="str">
        <f>VLOOKUP($D$3,Sites!$A:$C,2,0)</f>
        <v>CO</v>
      </c>
      <c r="BC15" s="32" t="str">
        <f>VLOOKUP(AX15,'ALL-Chart of Accounts'!$E:$F,2,0)</f>
        <v>WIP Jobs Variable Overhead</v>
      </c>
      <c r="BD15" s="4">
        <v>120015</v>
      </c>
      <c r="BH15" s="32" t="str">
        <f>VLOOKUP($D$3,Sites!$A:$C,2,0)</f>
        <v>CO</v>
      </c>
      <c r="BI15" s="32" t="str">
        <f>VLOOKUP(BD15,'ALL-Chart of Accounts'!$E:$F,2,0)</f>
        <v>WIP Jobs Outside</v>
      </c>
      <c r="BP15" s="4">
        <v>120800</v>
      </c>
      <c r="BT15" s="32" t="str">
        <f>VLOOKUP($D$3,Sites!$A:$C,2,0)</f>
        <v>CO</v>
      </c>
      <c r="BU15" s="32" t="str">
        <f>VLOOKUP(BP15,'ALL-Chart of Accounts'!$E:$F,2,0)</f>
        <v>Reserve for Inventory Adjustment</v>
      </c>
      <c r="BV15" s="4">
        <v>120800</v>
      </c>
      <c r="BZ15" s="32" t="str">
        <f>VLOOKUP($D$3,Sites!$A:$C,2,0)</f>
        <v>CO</v>
      </c>
      <c r="CA15" s="32" t="str">
        <f>VLOOKUP(BV15,'ALL-Chart of Accounts'!$E:$F,2,0)</f>
        <v>Reserve for Inventory Adjustment</v>
      </c>
      <c r="CB15" s="4">
        <v>120800</v>
      </c>
      <c r="CF15" s="32" t="str">
        <f>VLOOKUP($D$3,Sites!$A:$C,2,0)</f>
        <v>CO</v>
      </c>
      <c r="CG15" s="32" t="str">
        <f>VLOOKUP(CB15,'ALL-Chart of Accounts'!$E:$F,2,0)</f>
        <v>Reserve for Inventory Adjustment</v>
      </c>
      <c r="CH15" s="4">
        <v>120800</v>
      </c>
      <c r="CL15" s="32" t="str">
        <f>VLOOKUP($D$3,Sites!$A:$C,2,0)</f>
        <v>CO</v>
      </c>
      <c r="CM15" s="32" t="str">
        <f>VLOOKUP(CH15,'ALL-Chart of Accounts'!$E:$F,2,0)</f>
        <v>Reserve for Inventory Adjustment</v>
      </c>
      <c r="FZ15" s="4" t="s">
        <v>2879</v>
      </c>
      <c r="GA15" s="4" t="s">
        <v>2880</v>
      </c>
      <c r="GB15" s="4">
        <v>120031</v>
      </c>
      <c r="GF15" s="32" t="str">
        <f>VLOOKUP($D$3,Sites!$A:$C,2,0)</f>
        <v>CO</v>
      </c>
      <c r="GG15" s="32" t="str">
        <f>VLOOKUP(GB15,'ALL-Chart of Accounts'!$E:$F,2,0)</f>
        <v>WIP Projects Material</v>
      </c>
      <c r="GH15" s="4">
        <v>120032</v>
      </c>
      <c r="GL15" s="32" t="str">
        <f>VLOOKUP($D$3,Sites!$A:$C,2,0)</f>
        <v>CO</v>
      </c>
      <c r="GM15" s="32" t="str">
        <f>VLOOKUP(GH15,'ALL-Chart of Accounts'!$E:$F,2,0)</f>
        <v>WIP Projects Labor</v>
      </c>
      <c r="GN15" s="4">
        <v>120033</v>
      </c>
      <c r="GR15" s="32" t="str">
        <f>VLOOKUP($D$3,Sites!$A:$C,2,0)</f>
        <v>CO</v>
      </c>
      <c r="GS15" s="32" t="str">
        <f>VLOOKUP(GN15,'ALL-Chart of Accounts'!$E:$F,2,0)</f>
        <v>WIP Projects Other</v>
      </c>
      <c r="GT15" s="4">
        <v>120034</v>
      </c>
      <c r="GX15" s="32" t="str">
        <f>VLOOKUP($D$3,Sites!$A:$C,2,0)</f>
        <v>CO</v>
      </c>
      <c r="GY15" s="32" t="str">
        <f>VLOOKUP(GT15,'ALL-Chart of Accounts'!$E:$F,2,0)</f>
        <v>WIP Projects Variable Overhead</v>
      </c>
      <c r="GZ15" s="4">
        <v>120035</v>
      </c>
      <c r="HD15" s="32" t="str">
        <f>VLOOKUP($D$3,Sites!$A:$C,2,0)</f>
        <v>CO</v>
      </c>
      <c r="HE15" s="32" t="str">
        <f>VLOOKUP(GZ15,'ALL-Chart of Accounts'!$E:$F,2,0)</f>
        <v>WIP Projects G&amp;A</v>
      </c>
      <c r="ID15" s="4">
        <v>0.05</v>
      </c>
      <c r="IE15" s="4" t="s">
        <v>2881</v>
      </c>
      <c r="IF15" s="4">
        <v>560010</v>
      </c>
      <c r="IJ15" s="32" t="str">
        <f>VLOOKUP($D$3,Sites!$A:$C,2,0)</f>
        <v>CO</v>
      </c>
      <c r="IK15" s="32" t="str">
        <f>VLOOKUP(IF15,'ALL-Chart of Accounts'!$E:$F,2,0)</f>
        <v>Variance Purchasing - Misc Charges</v>
      </c>
      <c r="IL15" s="4">
        <v>560012</v>
      </c>
      <c r="IP15" s="32" t="str">
        <f>VLOOKUP($D$3,Sites!$A:$C,2,0)</f>
        <v>CO</v>
      </c>
      <c r="IQ15" s="32" t="str">
        <f>VLOOKUP(IL15,'ALL-Chart of Accounts'!$E:$F,2,0)</f>
        <v>Expense Floor Stock</v>
      </c>
      <c r="IS15" s="32" t="str">
        <f t="shared" si="5"/>
        <v>1JBT1210</v>
      </c>
      <c r="IT15" s="4" t="s">
        <v>10</v>
      </c>
      <c r="IU15" s="4">
        <v>1210</v>
      </c>
      <c r="IV15" s="4" t="s">
        <v>1292</v>
      </c>
      <c r="IW15" s="4" t="s">
        <v>9398</v>
      </c>
      <c r="IX15" s="61">
        <v>42846.489754942129</v>
      </c>
      <c r="IY15" s="4" t="s">
        <v>9398</v>
      </c>
      <c r="IZ15" s="61">
        <v>42846.489754942129</v>
      </c>
    </row>
    <row r="16" spans="1:260" x14ac:dyDescent="0.35">
      <c r="G16" s="22" t="str">
        <f t="shared" si="6"/>
        <v>X</v>
      </c>
      <c r="H16" s="22" t="str">
        <f t="shared" si="6"/>
        <v>X</v>
      </c>
      <c r="I16" s="22" t="str">
        <f t="shared" si="6"/>
        <v/>
      </c>
      <c r="J16" s="22" t="str">
        <f t="shared" si="6"/>
        <v/>
      </c>
      <c r="K16" s="22" t="str">
        <f t="shared" si="6"/>
        <v/>
      </c>
      <c r="L16" s="22" t="str">
        <f t="shared" si="6"/>
        <v/>
      </c>
      <c r="M16" s="22" t="str">
        <f t="shared" si="6"/>
        <v>X</v>
      </c>
      <c r="N16" s="4">
        <v>1215</v>
      </c>
      <c r="O16" s="32" t="str">
        <f>VLOOKUP(N16,'ALL-Unit Code 2'!$V:$W,2,0)</f>
        <v>FRYING-FRYERS (TFF-IV, TFF-V)</v>
      </c>
      <c r="P16" s="4">
        <v>1</v>
      </c>
      <c r="S16" s="32">
        <f t="shared" si="4"/>
        <v>1215</v>
      </c>
      <c r="T16" s="32" t="str">
        <f>VLOOKUP(S16,'ALL-Unit Code 2'!$V:$W,2,0)</f>
        <v>FRYING-FRYERS (TFF-IV, TFF-V)</v>
      </c>
      <c r="U16" s="4">
        <v>0</v>
      </c>
      <c r="W16" s="4">
        <v>0</v>
      </c>
      <c r="X16" s="4">
        <v>0</v>
      </c>
      <c r="Y16" s="4">
        <v>0</v>
      </c>
      <c r="Z16" s="4" t="s">
        <v>2878</v>
      </c>
      <c r="AA16" s="4" t="s">
        <v>2878</v>
      </c>
      <c r="AB16" s="4" t="s">
        <v>2878</v>
      </c>
      <c r="AC16" s="4" t="s">
        <v>2878</v>
      </c>
      <c r="AD16" s="4" t="s">
        <v>2878</v>
      </c>
      <c r="AE16" s="4" t="s">
        <v>2878</v>
      </c>
      <c r="AF16" s="4">
        <v>120011</v>
      </c>
      <c r="AJ16" s="32" t="str">
        <f>VLOOKUP($D$3,Sites!$A:$C,2,0)</f>
        <v>CO</v>
      </c>
      <c r="AK16" s="32" t="str">
        <f>VLOOKUP(AF16,'ALL-Chart of Accounts'!$E:$F,2,0)</f>
        <v>WIP Jobs Material</v>
      </c>
      <c r="AL16" s="4">
        <v>120012</v>
      </c>
      <c r="AP16" s="32" t="str">
        <f>VLOOKUP($D$3,Sites!$A:$C,2,0)</f>
        <v>CO</v>
      </c>
      <c r="AQ16" s="32" t="str">
        <f>VLOOKUP(AL16,'ALL-Chart of Accounts'!$E:$F,2,0)</f>
        <v>WIP Jobs Labor</v>
      </c>
      <c r="AR16" s="4">
        <v>120013</v>
      </c>
      <c r="AV16" s="32" t="str">
        <f>VLOOKUP($D$3,Sites!$A:$C,2,0)</f>
        <v>CO</v>
      </c>
      <c r="AW16" s="32" t="str">
        <f>VLOOKUP(AR16,'ALL-Chart of Accounts'!$E:$F,2,0)</f>
        <v>WIP Jobs Fixed Overhead</v>
      </c>
      <c r="AX16" s="4">
        <v>120014</v>
      </c>
      <c r="BB16" s="32" t="str">
        <f>VLOOKUP($D$3,Sites!$A:$C,2,0)</f>
        <v>CO</v>
      </c>
      <c r="BC16" s="32" t="str">
        <f>VLOOKUP(AX16,'ALL-Chart of Accounts'!$E:$F,2,0)</f>
        <v>WIP Jobs Variable Overhead</v>
      </c>
      <c r="BD16" s="4">
        <v>120015</v>
      </c>
      <c r="BH16" s="32" t="str">
        <f>VLOOKUP($D$3,Sites!$A:$C,2,0)</f>
        <v>CO</v>
      </c>
      <c r="BI16" s="32" t="str">
        <f>VLOOKUP(BD16,'ALL-Chart of Accounts'!$E:$F,2,0)</f>
        <v>WIP Jobs Outside</v>
      </c>
      <c r="BP16" s="4">
        <v>120800</v>
      </c>
      <c r="BT16" s="32" t="str">
        <f>VLOOKUP($D$3,Sites!$A:$C,2,0)</f>
        <v>CO</v>
      </c>
      <c r="BU16" s="32" t="str">
        <f>VLOOKUP(BP16,'ALL-Chart of Accounts'!$E:$F,2,0)</f>
        <v>Reserve for Inventory Adjustment</v>
      </c>
      <c r="BV16" s="4">
        <v>120800</v>
      </c>
      <c r="BZ16" s="32" t="str">
        <f>VLOOKUP($D$3,Sites!$A:$C,2,0)</f>
        <v>CO</v>
      </c>
      <c r="CA16" s="32" t="str">
        <f>VLOOKUP(BV16,'ALL-Chart of Accounts'!$E:$F,2,0)</f>
        <v>Reserve for Inventory Adjustment</v>
      </c>
      <c r="CB16" s="4">
        <v>120800</v>
      </c>
      <c r="CF16" s="32" t="str">
        <f>VLOOKUP($D$3,Sites!$A:$C,2,0)</f>
        <v>CO</v>
      </c>
      <c r="CG16" s="32" t="str">
        <f>VLOOKUP(CB16,'ALL-Chart of Accounts'!$E:$F,2,0)</f>
        <v>Reserve for Inventory Adjustment</v>
      </c>
      <c r="CH16" s="4">
        <v>120800</v>
      </c>
      <c r="CL16" s="32" t="str">
        <f>VLOOKUP($D$3,Sites!$A:$C,2,0)</f>
        <v>CO</v>
      </c>
      <c r="CM16" s="32" t="str">
        <f>VLOOKUP(CH16,'ALL-Chart of Accounts'!$E:$F,2,0)</f>
        <v>Reserve for Inventory Adjustment</v>
      </c>
      <c r="FZ16" s="4" t="s">
        <v>2879</v>
      </c>
      <c r="GA16" s="4" t="s">
        <v>2880</v>
      </c>
      <c r="GB16" s="4">
        <v>120031</v>
      </c>
      <c r="GF16" s="32" t="str">
        <f>VLOOKUP($D$3,Sites!$A:$C,2,0)</f>
        <v>CO</v>
      </c>
      <c r="GG16" s="32" t="str">
        <f>VLOOKUP(GB16,'ALL-Chart of Accounts'!$E:$F,2,0)</f>
        <v>WIP Projects Material</v>
      </c>
      <c r="GH16" s="4">
        <v>120032</v>
      </c>
      <c r="GL16" s="32" t="str">
        <f>VLOOKUP($D$3,Sites!$A:$C,2,0)</f>
        <v>CO</v>
      </c>
      <c r="GM16" s="32" t="str">
        <f>VLOOKUP(GH16,'ALL-Chart of Accounts'!$E:$F,2,0)</f>
        <v>WIP Projects Labor</v>
      </c>
      <c r="GN16" s="4">
        <v>120033</v>
      </c>
      <c r="GR16" s="32" t="str">
        <f>VLOOKUP($D$3,Sites!$A:$C,2,0)</f>
        <v>CO</v>
      </c>
      <c r="GS16" s="32" t="str">
        <f>VLOOKUP(GN16,'ALL-Chart of Accounts'!$E:$F,2,0)</f>
        <v>WIP Projects Other</v>
      </c>
      <c r="GT16" s="4">
        <v>120034</v>
      </c>
      <c r="GX16" s="32" t="str">
        <f>VLOOKUP($D$3,Sites!$A:$C,2,0)</f>
        <v>CO</v>
      </c>
      <c r="GY16" s="32" t="str">
        <f>VLOOKUP(GT16,'ALL-Chart of Accounts'!$E:$F,2,0)</f>
        <v>WIP Projects Variable Overhead</v>
      </c>
      <c r="GZ16" s="4">
        <v>120035</v>
      </c>
      <c r="HD16" s="32" t="str">
        <f>VLOOKUP($D$3,Sites!$A:$C,2,0)</f>
        <v>CO</v>
      </c>
      <c r="HE16" s="32" t="str">
        <f>VLOOKUP(GZ16,'ALL-Chart of Accounts'!$E:$F,2,0)</f>
        <v>WIP Projects G&amp;A</v>
      </c>
      <c r="ID16" s="4">
        <v>0.05</v>
      </c>
      <c r="IE16" s="4" t="s">
        <v>2881</v>
      </c>
      <c r="IF16" s="4">
        <v>560010</v>
      </c>
      <c r="IJ16" s="32" t="str">
        <f>VLOOKUP($D$3,Sites!$A:$C,2,0)</f>
        <v>CO</v>
      </c>
      <c r="IK16" s="32" t="str">
        <f>VLOOKUP(IF16,'ALL-Chart of Accounts'!$E:$F,2,0)</f>
        <v>Variance Purchasing - Misc Charges</v>
      </c>
      <c r="IL16" s="4">
        <v>560012</v>
      </c>
      <c r="IP16" s="32" t="str">
        <f>VLOOKUP($D$3,Sites!$A:$C,2,0)</f>
        <v>CO</v>
      </c>
      <c r="IQ16" s="32" t="str">
        <f>VLOOKUP(IL16,'ALL-Chart of Accounts'!$E:$F,2,0)</f>
        <v>Expense Floor Stock</v>
      </c>
      <c r="IS16" s="32" t="str">
        <f t="shared" si="5"/>
        <v>1JBT1215</v>
      </c>
      <c r="IT16" s="4" t="s">
        <v>10</v>
      </c>
      <c r="IU16" s="4">
        <v>1215</v>
      </c>
      <c r="IV16" s="4" t="s">
        <v>1293</v>
      </c>
      <c r="IW16" s="4" t="s">
        <v>9398</v>
      </c>
      <c r="IX16" s="61">
        <v>42846.489768136576</v>
      </c>
      <c r="IY16" s="4" t="s">
        <v>9398</v>
      </c>
      <c r="IZ16" s="61">
        <v>42846.489768136576</v>
      </c>
    </row>
    <row r="17" spans="7:260" x14ac:dyDescent="0.35">
      <c r="G17" s="22" t="str">
        <f t="shared" si="6"/>
        <v>X</v>
      </c>
      <c r="H17" s="22" t="str">
        <f t="shared" si="6"/>
        <v>X</v>
      </c>
      <c r="I17" s="22" t="str">
        <f t="shared" si="6"/>
        <v/>
      </c>
      <c r="J17" s="22" t="str">
        <f t="shared" si="6"/>
        <v/>
      </c>
      <c r="K17" s="22" t="str">
        <f t="shared" si="6"/>
        <v/>
      </c>
      <c r="L17" s="22" t="str">
        <f t="shared" si="6"/>
        <v/>
      </c>
      <c r="M17" s="22" t="str">
        <f t="shared" si="6"/>
        <v>X</v>
      </c>
      <c r="N17" s="4">
        <v>1220</v>
      </c>
      <c r="O17" s="32" t="str">
        <f>VLOOKUP(N17,'ALL-Unit Code 2'!$V:$W,2,0)</f>
        <v>FRYING-BATTER, BREAD, MIXING</v>
      </c>
      <c r="P17" s="4">
        <v>1</v>
      </c>
      <c r="S17" s="32">
        <f t="shared" si="4"/>
        <v>1220</v>
      </c>
      <c r="T17" s="32" t="str">
        <f>VLOOKUP(S17,'ALL-Unit Code 2'!$V:$W,2,0)</f>
        <v>FRYING-BATTER, BREAD, MIXING</v>
      </c>
      <c r="U17" s="4">
        <v>0</v>
      </c>
      <c r="W17" s="4">
        <v>0</v>
      </c>
      <c r="X17" s="4">
        <v>0</v>
      </c>
      <c r="Y17" s="4">
        <v>0</v>
      </c>
      <c r="Z17" s="4" t="s">
        <v>2878</v>
      </c>
      <c r="AA17" s="4" t="s">
        <v>2878</v>
      </c>
      <c r="AB17" s="4" t="s">
        <v>2878</v>
      </c>
      <c r="AC17" s="4" t="s">
        <v>2878</v>
      </c>
      <c r="AD17" s="4" t="s">
        <v>2878</v>
      </c>
      <c r="AE17" s="4" t="s">
        <v>2878</v>
      </c>
      <c r="AF17" s="4">
        <v>120011</v>
      </c>
      <c r="AJ17" s="32" t="str">
        <f>VLOOKUP($D$3,Sites!$A:$C,2,0)</f>
        <v>CO</v>
      </c>
      <c r="AK17" s="32" t="str">
        <f>VLOOKUP(AF17,'ALL-Chart of Accounts'!$E:$F,2,0)</f>
        <v>WIP Jobs Material</v>
      </c>
      <c r="AL17" s="4">
        <v>120012</v>
      </c>
      <c r="AP17" s="32" t="str">
        <f>VLOOKUP($D$3,Sites!$A:$C,2,0)</f>
        <v>CO</v>
      </c>
      <c r="AQ17" s="32" t="str">
        <f>VLOOKUP(AL17,'ALL-Chart of Accounts'!$E:$F,2,0)</f>
        <v>WIP Jobs Labor</v>
      </c>
      <c r="AR17" s="4">
        <v>120013</v>
      </c>
      <c r="AV17" s="32" t="str">
        <f>VLOOKUP($D$3,Sites!$A:$C,2,0)</f>
        <v>CO</v>
      </c>
      <c r="AW17" s="32" t="str">
        <f>VLOOKUP(AR17,'ALL-Chart of Accounts'!$E:$F,2,0)</f>
        <v>WIP Jobs Fixed Overhead</v>
      </c>
      <c r="AX17" s="4">
        <v>120014</v>
      </c>
      <c r="BB17" s="32" t="str">
        <f>VLOOKUP($D$3,Sites!$A:$C,2,0)</f>
        <v>CO</v>
      </c>
      <c r="BC17" s="32" t="str">
        <f>VLOOKUP(AX17,'ALL-Chart of Accounts'!$E:$F,2,0)</f>
        <v>WIP Jobs Variable Overhead</v>
      </c>
      <c r="BD17" s="4">
        <v>120015</v>
      </c>
      <c r="BH17" s="32" t="str">
        <f>VLOOKUP($D$3,Sites!$A:$C,2,0)</f>
        <v>CO</v>
      </c>
      <c r="BI17" s="32" t="str">
        <f>VLOOKUP(BD17,'ALL-Chart of Accounts'!$E:$F,2,0)</f>
        <v>WIP Jobs Outside</v>
      </c>
      <c r="BP17" s="4">
        <v>120800</v>
      </c>
      <c r="BT17" s="32" t="str">
        <f>VLOOKUP($D$3,Sites!$A:$C,2,0)</f>
        <v>CO</v>
      </c>
      <c r="BU17" s="32" t="str">
        <f>VLOOKUP(BP17,'ALL-Chart of Accounts'!$E:$F,2,0)</f>
        <v>Reserve for Inventory Adjustment</v>
      </c>
      <c r="BV17" s="4">
        <v>120800</v>
      </c>
      <c r="BZ17" s="32" t="str">
        <f>VLOOKUP($D$3,Sites!$A:$C,2,0)</f>
        <v>CO</v>
      </c>
      <c r="CA17" s="32" t="str">
        <f>VLOOKUP(BV17,'ALL-Chart of Accounts'!$E:$F,2,0)</f>
        <v>Reserve for Inventory Adjustment</v>
      </c>
      <c r="CB17" s="4">
        <v>120800</v>
      </c>
      <c r="CF17" s="32" t="str">
        <f>VLOOKUP($D$3,Sites!$A:$C,2,0)</f>
        <v>CO</v>
      </c>
      <c r="CG17" s="32" t="str">
        <f>VLOOKUP(CB17,'ALL-Chart of Accounts'!$E:$F,2,0)</f>
        <v>Reserve for Inventory Adjustment</v>
      </c>
      <c r="CH17" s="4">
        <v>120800</v>
      </c>
      <c r="CL17" s="32" t="str">
        <f>VLOOKUP($D$3,Sites!$A:$C,2,0)</f>
        <v>CO</v>
      </c>
      <c r="CM17" s="32" t="str">
        <f>VLOOKUP(CH17,'ALL-Chart of Accounts'!$E:$F,2,0)</f>
        <v>Reserve for Inventory Adjustment</v>
      </c>
      <c r="FZ17" s="4" t="s">
        <v>2879</v>
      </c>
      <c r="GA17" s="4" t="s">
        <v>2880</v>
      </c>
      <c r="GB17" s="4">
        <v>120031</v>
      </c>
      <c r="GF17" s="32" t="str">
        <f>VLOOKUP($D$3,Sites!$A:$C,2,0)</f>
        <v>CO</v>
      </c>
      <c r="GG17" s="32" t="str">
        <f>VLOOKUP(GB17,'ALL-Chart of Accounts'!$E:$F,2,0)</f>
        <v>WIP Projects Material</v>
      </c>
      <c r="GH17" s="4">
        <v>120032</v>
      </c>
      <c r="GL17" s="32" t="str">
        <f>VLOOKUP($D$3,Sites!$A:$C,2,0)</f>
        <v>CO</v>
      </c>
      <c r="GM17" s="32" t="str">
        <f>VLOOKUP(GH17,'ALL-Chart of Accounts'!$E:$F,2,0)</f>
        <v>WIP Projects Labor</v>
      </c>
      <c r="GN17" s="4">
        <v>120033</v>
      </c>
      <c r="GR17" s="32" t="str">
        <f>VLOOKUP($D$3,Sites!$A:$C,2,0)</f>
        <v>CO</v>
      </c>
      <c r="GS17" s="32" t="str">
        <f>VLOOKUP(GN17,'ALL-Chart of Accounts'!$E:$F,2,0)</f>
        <v>WIP Projects Other</v>
      </c>
      <c r="GT17" s="4">
        <v>120034</v>
      </c>
      <c r="GX17" s="32" t="str">
        <f>VLOOKUP($D$3,Sites!$A:$C,2,0)</f>
        <v>CO</v>
      </c>
      <c r="GY17" s="32" t="str">
        <f>VLOOKUP(GT17,'ALL-Chart of Accounts'!$E:$F,2,0)</f>
        <v>WIP Projects Variable Overhead</v>
      </c>
      <c r="GZ17" s="4">
        <v>120035</v>
      </c>
      <c r="HD17" s="32" t="str">
        <f>VLOOKUP($D$3,Sites!$A:$C,2,0)</f>
        <v>CO</v>
      </c>
      <c r="HE17" s="32" t="str">
        <f>VLOOKUP(GZ17,'ALL-Chart of Accounts'!$E:$F,2,0)</f>
        <v>WIP Projects G&amp;A</v>
      </c>
      <c r="ID17" s="4">
        <v>0.05</v>
      </c>
      <c r="IE17" s="4" t="s">
        <v>2881</v>
      </c>
      <c r="IF17" s="4">
        <v>560010</v>
      </c>
      <c r="IJ17" s="32" t="str">
        <f>VLOOKUP($D$3,Sites!$A:$C,2,0)</f>
        <v>CO</v>
      </c>
      <c r="IK17" s="32" t="str">
        <f>VLOOKUP(IF17,'ALL-Chart of Accounts'!$E:$F,2,0)</f>
        <v>Variance Purchasing - Misc Charges</v>
      </c>
      <c r="IL17" s="4">
        <v>560012</v>
      </c>
      <c r="IP17" s="32" t="str">
        <f>VLOOKUP($D$3,Sites!$A:$C,2,0)</f>
        <v>CO</v>
      </c>
      <c r="IQ17" s="32" t="str">
        <f>VLOOKUP(IL17,'ALL-Chart of Accounts'!$E:$F,2,0)</f>
        <v>Expense Floor Stock</v>
      </c>
      <c r="IS17" s="32" t="str">
        <f t="shared" si="5"/>
        <v>1JBT1220</v>
      </c>
      <c r="IT17" s="4" t="s">
        <v>10</v>
      </c>
      <c r="IU17" s="4">
        <v>1220</v>
      </c>
      <c r="IV17" s="4" t="s">
        <v>3408</v>
      </c>
      <c r="IW17" s="4" t="s">
        <v>9398</v>
      </c>
      <c r="IX17" s="61">
        <v>42846.489779942131</v>
      </c>
      <c r="IY17" s="4" t="s">
        <v>9398</v>
      </c>
      <c r="IZ17" s="61">
        <v>43112.403347685184</v>
      </c>
    </row>
    <row r="18" spans="7:260" x14ac:dyDescent="0.35">
      <c r="G18" s="22" t="str">
        <f t="shared" si="6"/>
        <v>X</v>
      </c>
      <c r="H18" s="22" t="str">
        <f t="shared" si="6"/>
        <v>X</v>
      </c>
      <c r="I18" s="22" t="str">
        <f t="shared" si="6"/>
        <v/>
      </c>
      <c r="J18" s="22" t="str">
        <f t="shared" si="6"/>
        <v/>
      </c>
      <c r="K18" s="22" t="str">
        <f t="shared" si="6"/>
        <v/>
      </c>
      <c r="L18" s="22" t="str">
        <f t="shared" si="6"/>
        <v/>
      </c>
      <c r="M18" s="22" t="str">
        <f t="shared" si="6"/>
        <v>X</v>
      </c>
      <c r="N18" s="4">
        <v>1225</v>
      </c>
      <c r="O18" s="32" t="str">
        <f>VLOOKUP(N18,'ALL-Unit Code 2'!$V:$W,2,0)</f>
        <v>FRYING-FILTERS (MX SERIES)</v>
      </c>
      <c r="P18" s="4">
        <v>1</v>
      </c>
      <c r="S18" s="32">
        <f t="shared" si="4"/>
        <v>1225</v>
      </c>
      <c r="T18" s="32" t="str">
        <f>VLOOKUP(S18,'ALL-Unit Code 2'!$V:$W,2,0)</f>
        <v>FRYING-FILTERS (MX SERIES)</v>
      </c>
      <c r="U18" s="4">
        <v>0</v>
      </c>
      <c r="W18" s="4">
        <v>0</v>
      </c>
      <c r="X18" s="4">
        <v>0</v>
      </c>
      <c r="Y18" s="4">
        <v>0</v>
      </c>
      <c r="Z18" s="4" t="s">
        <v>2878</v>
      </c>
      <c r="AA18" s="4" t="s">
        <v>2878</v>
      </c>
      <c r="AB18" s="4" t="s">
        <v>2878</v>
      </c>
      <c r="AC18" s="4" t="s">
        <v>2878</v>
      </c>
      <c r="AD18" s="4" t="s">
        <v>2878</v>
      </c>
      <c r="AE18" s="4" t="s">
        <v>2878</v>
      </c>
      <c r="AF18" s="4">
        <v>120011</v>
      </c>
      <c r="AJ18" s="32" t="str">
        <f>VLOOKUP($D$3,Sites!$A:$C,2,0)</f>
        <v>CO</v>
      </c>
      <c r="AK18" s="32" t="str">
        <f>VLOOKUP(AF18,'ALL-Chart of Accounts'!$E:$F,2,0)</f>
        <v>WIP Jobs Material</v>
      </c>
      <c r="AL18" s="4">
        <v>120012</v>
      </c>
      <c r="AP18" s="32" t="str">
        <f>VLOOKUP($D$3,Sites!$A:$C,2,0)</f>
        <v>CO</v>
      </c>
      <c r="AQ18" s="32" t="str">
        <f>VLOOKUP(AL18,'ALL-Chart of Accounts'!$E:$F,2,0)</f>
        <v>WIP Jobs Labor</v>
      </c>
      <c r="AR18" s="4">
        <v>120013</v>
      </c>
      <c r="AV18" s="32" t="str">
        <f>VLOOKUP($D$3,Sites!$A:$C,2,0)</f>
        <v>CO</v>
      </c>
      <c r="AW18" s="32" t="str">
        <f>VLOOKUP(AR18,'ALL-Chart of Accounts'!$E:$F,2,0)</f>
        <v>WIP Jobs Fixed Overhead</v>
      </c>
      <c r="AX18" s="4">
        <v>120014</v>
      </c>
      <c r="BB18" s="32" t="str">
        <f>VLOOKUP($D$3,Sites!$A:$C,2,0)</f>
        <v>CO</v>
      </c>
      <c r="BC18" s="32" t="str">
        <f>VLOOKUP(AX18,'ALL-Chart of Accounts'!$E:$F,2,0)</f>
        <v>WIP Jobs Variable Overhead</v>
      </c>
      <c r="BD18" s="4">
        <v>120015</v>
      </c>
      <c r="BH18" s="32" t="str">
        <f>VLOOKUP($D$3,Sites!$A:$C,2,0)</f>
        <v>CO</v>
      </c>
      <c r="BI18" s="32" t="str">
        <f>VLOOKUP(BD18,'ALL-Chart of Accounts'!$E:$F,2,0)</f>
        <v>WIP Jobs Outside</v>
      </c>
      <c r="BP18" s="4">
        <v>120800</v>
      </c>
      <c r="BT18" s="32" t="str">
        <f>VLOOKUP($D$3,Sites!$A:$C,2,0)</f>
        <v>CO</v>
      </c>
      <c r="BU18" s="32" t="str">
        <f>VLOOKUP(BP18,'ALL-Chart of Accounts'!$E:$F,2,0)</f>
        <v>Reserve for Inventory Adjustment</v>
      </c>
      <c r="BV18" s="4">
        <v>120800</v>
      </c>
      <c r="BZ18" s="32" t="str">
        <f>VLOOKUP($D$3,Sites!$A:$C,2,0)</f>
        <v>CO</v>
      </c>
      <c r="CA18" s="32" t="str">
        <f>VLOOKUP(BV18,'ALL-Chart of Accounts'!$E:$F,2,0)</f>
        <v>Reserve for Inventory Adjustment</v>
      </c>
      <c r="CB18" s="4">
        <v>120800</v>
      </c>
      <c r="CF18" s="32" t="str">
        <f>VLOOKUP($D$3,Sites!$A:$C,2,0)</f>
        <v>CO</v>
      </c>
      <c r="CG18" s="32" t="str">
        <f>VLOOKUP(CB18,'ALL-Chart of Accounts'!$E:$F,2,0)</f>
        <v>Reserve for Inventory Adjustment</v>
      </c>
      <c r="CH18" s="4">
        <v>120800</v>
      </c>
      <c r="CL18" s="32" t="str">
        <f>VLOOKUP($D$3,Sites!$A:$C,2,0)</f>
        <v>CO</v>
      </c>
      <c r="CM18" s="32" t="str">
        <f>VLOOKUP(CH18,'ALL-Chart of Accounts'!$E:$F,2,0)</f>
        <v>Reserve for Inventory Adjustment</v>
      </c>
      <c r="FZ18" s="4" t="s">
        <v>2879</v>
      </c>
      <c r="GA18" s="4" t="s">
        <v>2880</v>
      </c>
      <c r="GB18" s="4">
        <v>120031</v>
      </c>
      <c r="GF18" s="32" t="str">
        <f>VLOOKUP($D$3,Sites!$A:$C,2,0)</f>
        <v>CO</v>
      </c>
      <c r="GG18" s="32" t="str">
        <f>VLOOKUP(GB18,'ALL-Chart of Accounts'!$E:$F,2,0)</f>
        <v>WIP Projects Material</v>
      </c>
      <c r="GH18" s="4">
        <v>120032</v>
      </c>
      <c r="GL18" s="32" t="str">
        <f>VLOOKUP($D$3,Sites!$A:$C,2,0)</f>
        <v>CO</v>
      </c>
      <c r="GM18" s="32" t="str">
        <f>VLOOKUP(GH18,'ALL-Chart of Accounts'!$E:$F,2,0)</f>
        <v>WIP Projects Labor</v>
      </c>
      <c r="GN18" s="4">
        <v>120033</v>
      </c>
      <c r="GR18" s="32" t="str">
        <f>VLOOKUP($D$3,Sites!$A:$C,2,0)</f>
        <v>CO</v>
      </c>
      <c r="GS18" s="32" t="str">
        <f>VLOOKUP(GN18,'ALL-Chart of Accounts'!$E:$F,2,0)</f>
        <v>WIP Projects Other</v>
      </c>
      <c r="GT18" s="4">
        <v>120034</v>
      </c>
      <c r="GX18" s="32" t="str">
        <f>VLOOKUP($D$3,Sites!$A:$C,2,0)</f>
        <v>CO</v>
      </c>
      <c r="GY18" s="32" t="str">
        <f>VLOOKUP(GT18,'ALL-Chart of Accounts'!$E:$F,2,0)</f>
        <v>WIP Projects Variable Overhead</v>
      </c>
      <c r="GZ18" s="4">
        <v>120035</v>
      </c>
      <c r="HD18" s="32" t="str">
        <f>VLOOKUP($D$3,Sites!$A:$C,2,0)</f>
        <v>CO</v>
      </c>
      <c r="HE18" s="32" t="str">
        <f>VLOOKUP(GZ18,'ALL-Chart of Accounts'!$E:$F,2,0)</f>
        <v>WIP Projects G&amp;A</v>
      </c>
      <c r="ID18" s="4">
        <v>0.05</v>
      </c>
      <c r="IE18" s="4" t="s">
        <v>2881</v>
      </c>
      <c r="IF18" s="4">
        <v>560010</v>
      </c>
      <c r="IJ18" s="32" t="str">
        <f>VLOOKUP($D$3,Sites!$A:$C,2,0)</f>
        <v>CO</v>
      </c>
      <c r="IK18" s="32" t="str">
        <f>VLOOKUP(IF18,'ALL-Chart of Accounts'!$E:$F,2,0)</f>
        <v>Variance Purchasing - Misc Charges</v>
      </c>
      <c r="IL18" s="4">
        <v>560012</v>
      </c>
      <c r="IP18" s="32" t="str">
        <f>VLOOKUP($D$3,Sites!$A:$C,2,0)</f>
        <v>CO</v>
      </c>
      <c r="IQ18" s="32" t="str">
        <f>VLOOKUP(IL18,'ALL-Chart of Accounts'!$E:$F,2,0)</f>
        <v>Expense Floor Stock</v>
      </c>
      <c r="IS18" s="32" t="str">
        <f t="shared" si="5"/>
        <v>1JBT1225</v>
      </c>
      <c r="IT18" s="4" t="s">
        <v>10</v>
      </c>
      <c r="IU18" s="4">
        <v>1225</v>
      </c>
      <c r="IV18" s="4" t="s">
        <v>1294</v>
      </c>
      <c r="IW18" s="4" t="s">
        <v>9398</v>
      </c>
      <c r="IX18" s="61">
        <v>42846.489792361113</v>
      </c>
      <c r="IY18" s="4" t="s">
        <v>9398</v>
      </c>
      <c r="IZ18" s="61">
        <v>42846.489792361113</v>
      </c>
    </row>
    <row r="19" spans="7:260" x14ac:dyDescent="0.35">
      <c r="G19" s="22" t="str">
        <f t="shared" si="6"/>
        <v>X</v>
      </c>
      <c r="H19" s="22" t="str">
        <f t="shared" si="6"/>
        <v>X</v>
      </c>
      <c r="I19" s="22" t="str">
        <f t="shared" si="6"/>
        <v/>
      </c>
      <c r="J19" s="22" t="str">
        <f t="shared" si="6"/>
        <v/>
      </c>
      <c r="K19" s="22" t="str">
        <f t="shared" si="6"/>
        <v/>
      </c>
      <c r="L19" s="22" t="str">
        <f t="shared" si="6"/>
        <v>X</v>
      </c>
      <c r="M19" s="22" t="str">
        <f t="shared" si="6"/>
        <v>X</v>
      </c>
      <c r="N19" s="4">
        <v>1300</v>
      </c>
      <c r="O19" s="32" t="str">
        <f>VLOOKUP(N19,'ALL-Unit Code 2'!$V:$W,2,0)</f>
        <v>PORTIONING-DSI WATERJET SERIES</v>
      </c>
      <c r="P19" s="4">
        <v>1</v>
      </c>
      <c r="S19" s="32">
        <f t="shared" si="4"/>
        <v>1300</v>
      </c>
      <c r="T19" s="32" t="str">
        <f>VLOOKUP(S19,'ALL-Unit Code 2'!$V:$W,2,0)</f>
        <v>PORTIONING-DSI WATERJET SERIES</v>
      </c>
      <c r="U19" s="4">
        <v>0</v>
      </c>
      <c r="W19" s="4">
        <v>0</v>
      </c>
      <c r="X19" s="4">
        <v>0</v>
      </c>
      <c r="Y19" s="4">
        <v>0</v>
      </c>
      <c r="Z19" s="4" t="s">
        <v>2878</v>
      </c>
      <c r="AA19" s="4" t="s">
        <v>2878</v>
      </c>
      <c r="AB19" s="4" t="s">
        <v>2878</v>
      </c>
      <c r="AC19" s="4" t="s">
        <v>2878</v>
      </c>
      <c r="AD19" s="4" t="s">
        <v>2878</v>
      </c>
      <c r="AE19" s="4" t="s">
        <v>2878</v>
      </c>
      <c r="AF19" s="4">
        <v>120011</v>
      </c>
      <c r="AJ19" s="32" t="str">
        <f>VLOOKUP($D$3,Sites!$A:$C,2,0)</f>
        <v>CO</v>
      </c>
      <c r="AK19" s="32" t="str">
        <f>VLOOKUP(AF19,'ALL-Chart of Accounts'!$E:$F,2,0)</f>
        <v>WIP Jobs Material</v>
      </c>
      <c r="AL19" s="4">
        <v>120012</v>
      </c>
      <c r="AP19" s="32" t="str">
        <f>VLOOKUP($D$3,Sites!$A:$C,2,0)</f>
        <v>CO</v>
      </c>
      <c r="AQ19" s="32" t="str">
        <f>VLOOKUP(AL19,'ALL-Chart of Accounts'!$E:$F,2,0)</f>
        <v>WIP Jobs Labor</v>
      </c>
      <c r="AR19" s="4">
        <v>120013</v>
      </c>
      <c r="AV19" s="32" t="str">
        <f>VLOOKUP($D$3,Sites!$A:$C,2,0)</f>
        <v>CO</v>
      </c>
      <c r="AW19" s="32" t="str">
        <f>VLOOKUP(AR19,'ALL-Chart of Accounts'!$E:$F,2,0)</f>
        <v>WIP Jobs Fixed Overhead</v>
      </c>
      <c r="AX19" s="4">
        <v>120014</v>
      </c>
      <c r="BB19" s="32" t="str">
        <f>VLOOKUP($D$3,Sites!$A:$C,2,0)</f>
        <v>CO</v>
      </c>
      <c r="BC19" s="32" t="str">
        <f>VLOOKUP(AX19,'ALL-Chart of Accounts'!$E:$F,2,0)</f>
        <v>WIP Jobs Variable Overhead</v>
      </c>
      <c r="BD19" s="4">
        <v>120015</v>
      </c>
      <c r="BH19" s="32" t="str">
        <f>VLOOKUP($D$3,Sites!$A:$C,2,0)</f>
        <v>CO</v>
      </c>
      <c r="BI19" s="32" t="str">
        <f>VLOOKUP(BD19,'ALL-Chart of Accounts'!$E:$F,2,0)</f>
        <v>WIP Jobs Outside</v>
      </c>
      <c r="BP19" s="4">
        <v>120800</v>
      </c>
      <c r="BT19" s="32" t="str">
        <f>VLOOKUP($D$3,Sites!$A:$C,2,0)</f>
        <v>CO</v>
      </c>
      <c r="BU19" s="32" t="str">
        <f>VLOOKUP(BP19,'ALL-Chart of Accounts'!$E:$F,2,0)</f>
        <v>Reserve for Inventory Adjustment</v>
      </c>
      <c r="BV19" s="4">
        <v>120800</v>
      </c>
      <c r="BZ19" s="32" t="str">
        <f>VLOOKUP($D$3,Sites!$A:$C,2,0)</f>
        <v>CO</v>
      </c>
      <c r="CA19" s="32" t="str">
        <f>VLOOKUP(BV19,'ALL-Chart of Accounts'!$E:$F,2,0)</f>
        <v>Reserve for Inventory Adjustment</v>
      </c>
      <c r="CB19" s="4">
        <v>120800</v>
      </c>
      <c r="CF19" s="32" t="str">
        <f>VLOOKUP($D$3,Sites!$A:$C,2,0)</f>
        <v>CO</v>
      </c>
      <c r="CG19" s="32" t="str">
        <f>VLOOKUP(CB19,'ALL-Chart of Accounts'!$E:$F,2,0)</f>
        <v>Reserve for Inventory Adjustment</v>
      </c>
      <c r="CH19" s="4">
        <v>120800</v>
      </c>
      <c r="CL19" s="32" t="str">
        <f>VLOOKUP($D$3,Sites!$A:$C,2,0)</f>
        <v>CO</v>
      </c>
      <c r="CM19" s="32" t="str">
        <f>VLOOKUP(CH19,'ALL-Chart of Accounts'!$E:$F,2,0)</f>
        <v>Reserve for Inventory Adjustment</v>
      </c>
      <c r="FZ19" s="4" t="s">
        <v>2879</v>
      </c>
      <c r="GA19" s="4" t="s">
        <v>2880</v>
      </c>
      <c r="GB19" s="4">
        <v>120031</v>
      </c>
      <c r="GF19" s="32" t="str">
        <f>VLOOKUP($D$3,Sites!$A:$C,2,0)</f>
        <v>CO</v>
      </c>
      <c r="GG19" s="32" t="str">
        <f>VLOOKUP(GB19,'ALL-Chart of Accounts'!$E:$F,2,0)</f>
        <v>WIP Projects Material</v>
      </c>
      <c r="GH19" s="4">
        <v>120032</v>
      </c>
      <c r="GL19" s="32" t="str">
        <f>VLOOKUP($D$3,Sites!$A:$C,2,0)</f>
        <v>CO</v>
      </c>
      <c r="GM19" s="32" t="str">
        <f>VLOOKUP(GH19,'ALL-Chart of Accounts'!$E:$F,2,0)</f>
        <v>WIP Projects Labor</v>
      </c>
      <c r="GN19" s="4">
        <v>120033</v>
      </c>
      <c r="GR19" s="32" t="str">
        <f>VLOOKUP($D$3,Sites!$A:$C,2,0)</f>
        <v>CO</v>
      </c>
      <c r="GS19" s="32" t="str">
        <f>VLOOKUP(GN19,'ALL-Chart of Accounts'!$E:$F,2,0)</f>
        <v>WIP Projects Other</v>
      </c>
      <c r="GT19" s="4">
        <v>120034</v>
      </c>
      <c r="GX19" s="32" t="str">
        <f>VLOOKUP($D$3,Sites!$A:$C,2,0)</f>
        <v>CO</v>
      </c>
      <c r="GY19" s="32" t="str">
        <f>VLOOKUP(GT19,'ALL-Chart of Accounts'!$E:$F,2,0)</f>
        <v>WIP Projects Variable Overhead</v>
      </c>
      <c r="GZ19" s="4">
        <v>120035</v>
      </c>
      <c r="HD19" s="32" t="str">
        <f>VLOOKUP($D$3,Sites!$A:$C,2,0)</f>
        <v>CO</v>
      </c>
      <c r="HE19" s="32" t="str">
        <f>VLOOKUP(GZ19,'ALL-Chart of Accounts'!$E:$F,2,0)</f>
        <v>WIP Projects G&amp;A</v>
      </c>
      <c r="ID19" s="4">
        <v>0.05</v>
      </c>
      <c r="IE19" s="4" t="s">
        <v>2881</v>
      </c>
      <c r="IF19" s="4">
        <v>560010</v>
      </c>
      <c r="IJ19" s="32" t="str">
        <f>VLOOKUP($D$3,Sites!$A:$C,2,0)</f>
        <v>CO</v>
      </c>
      <c r="IK19" s="32" t="str">
        <f>VLOOKUP(IF19,'ALL-Chart of Accounts'!$E:$F,2,0)</f>
        <v>Variance Purchasing - Misc Charges</v>
      </c>
      <c r="IL19" s="4">
        <v>560012</v>
      </c>
      <c r="IP19" s="32" t="str">
        <f>VLOOKUP($D$3,Sites!$A:$C,2,0)</f>
        <v>CO</v>
      </c>
      <c r="IQ19" s="32" t="str">
        <f>VLOOKUP(IL19,'ALL-Chart of Accounts'!$E:$F,2,0)</f>
        <v>Expense Floor Stock</v>
      </c>
      <c r="IS19" s="32" t="str">
        <f t="shared" si="5"/>
        <v>1JBT1300</v>
      </c>
      <c r="IT19" s="4" t="s">
        <v>10</v>
      </c>
      <c r="IU19" s="4">
        <v>1300</v>
      </c>
      <c r="IV19" s="4" t="s">
        <v>1295</v>
      </c>
      <c r="IW19" s="4" t="s">
        <v>9398</v>
      </c>
      <c r="IX19" s="61">
        <v>42846.489805289355</v>
      </c>
      <c r="IY19" s="4" t="s">
        <v>9398</v>
      </c>
      <c r="IZ19" s="61">
        <v>42846.489805289355</v>
      </c>
    </row>
    <row r="20" spans="7:260" x14ac:dyDescent="0.35">
      <c r="G20" s="22" t="str">
        <f t="shared" si="6"/>
        <v>X</v>
      </c>
      <c r="H20" s="22" t="str">
        <f t="shared" si="6"/>
        <v>X</v>
      </c>
      <c r="I20" s="22" t="str">
        <f t="shared" si="6"/>
        <v/>
      </c>
      <c r="J20" s="22" t="str">
        <f t="shared" si="6"/>
        <v/>
      </c>
      <c r="K20" s="22" t="str">
        <f t="shared" si="6"/>
        <v/>
      </c>
      <c r="L20" s="22" t="str">
        <f t="shared" si="6"/>
        <v>X</v>
      </c>
      <c r="M20" s="22" t="str">
        <f t="shared" si="6"/>
        <v>X</v>
      </c>
      <c r="N20" s="4">
        <v>1305</v>
      </c>
      <c r="O20" s="32" t="str">
        <f>VLOOKUP(N20,'ALL-Unit Code 2'!$V:$W,2,0)</f>
        <v>PORTIONING-BLADE SLICING (CT-S, DB-20)</v>
      </c>
      <c r="P20" s="4">
        <v>1</v>
      </c>
      <c r="S20" s="32">
        <f t="shared" si="4"/>
        <v>1305</v>
      </c>
      <c r="T20" s="32" t="str">
        <f>VLOOKUP(S20,'ALL-Unit Code 2'!$V:$W,2,0)</f>
        <v>PORTIONING-BLADE SLICING (CT-S, DB-20)</v>
      </c>
      <c r="U20" s="4">
        <v>0</v>
      </c>
      <c r="W20" s="4">
        <v>0</v>
      </c>
      <c r="X20" s="4">
        <v>0</v>
      </c>
      <c r="Y20" s="4">
        <v>0</v>
      </c>
      <c r="Z20" s="4" t="s">
        <v>2878</v>
      </c>
      <c r="AA20" s="4" t="s">
        <v>2878</v>
      </c>
      <c r="AB20" s="4" t="s">
        <v>2878</v>
      </c>
      <c r="AC20" s="4" t="s">
        <v>2878</v>
      </c>
      <c r="AD20" s="4" t="s">
        <v>2878</v>
      </c>
      <c r="AE20" s="4" t="s">
        <v>2878</v>
      </c>
      <c r="AF20" s="4">
        <v>120011</v>
      </c>
      <c r="AJ20" s="32" t="str">
        <f>VLOOKUP($D$3,Sites!$A:$C,2,0)</f>
        <v>CO</v>
      </c>
      <c r="AK20" s="32" t="str">
        <f>VLOOKUP(AF20,'ALL-Chart of Accounts'!$E:$F,2,0)</f>
        <v>WIP Jobs Material</v>
      </c>
      <c r="AL20" s="4">
        <v>120012</v>
      </c>
      <c r="AP20" s="32" t="str">
        <f>VLOOKUP($D$3,Sites!$A:$C,2,0)</f>
        <v>CO</v>
      </c>
      <c r="AQ20" s="32" t="str">
        <f>VLOOKUP(AL20,'ALL-Chart of Accounts'!$E:$F,2,0)</f>
        <v>WIP Jobs Labor</v>
      </c>
      <c r="AR20" s="4">
        <v>120013</v>
      </c>
      <c r="AV20" s="32" t="str">
        <f>VLOOKUP($D$3,Sites!$A:$C,2,0)</f>
        <v>CO</v>
      </c>
      <c r="AW20" s="32" t="str">
        <f>VLOOKUP(AR20,'ALL-Chart of Accounts'!$E:$F,2,0)</f>
        <v>WIP Jobs Fixed Overhead</v>
      </c>
      <c r="AX20" s="4">
        <v>120014</v>
      </c>
      <c r="BB20" s="32" t="str">
        <f>VLOOKUP($D$3,Sites!$A:$C,2,0)</f>
        <v>CO</v>
      </c>
      <c r="BC20" s="32" t="str">
        <f>VLOOKUP(AX20,'ALL-Chart of Accounts'!$E:$F,2,0)</f>
        <v>WIP Jobs Variable Overhead</v>
      </c>
      <c r="BD20" s="4">
        <v>120015</v>
      </c>
      <c r="BH20" s="32" t="str">
        <f>VLOOKUP($D$3,Sites!$A:$C,2,0)</f>
        <v>CO</v>
      </c>
      <c r="BI20" s="32" t="str">
        <f>VLOOKUP(BD20,'ALL-Chart of Accounts'!$E:$F,2,0)</f>
        <v>WIP Jobs Outside</v>
      </c>
      <c r="BP20" s="4">
        <v>120800</v>
      </c>
      <c r="BT20" s="32" t="str">
        <f>VLOOKUP($D$3,Sites!$A:$C,2,0)</f>
        <v>CO</v>
      </c>
      <c r="BU20" s="32" t="str">
        <f>VLOOKUP(BP20,'ALL-Chart of Accounts'!$E:$F,2,0)</f>
        <v>Reserve for Inventory Adjustment</v>
      </c>
      <c r="BV20" s="4">
        <v>120800</v>
      </c>
      <c r="BZ20" s="32" t="str">
        <f>VLOOKUP($D$3,Sites!$A:$C,2,0)</f>
        <v>CO</v>
      </c>
      <c r="CA20" s="32" t="str">
        <f>VLOOKUP(BV20,'ALL-Chart of Accounts'!$E:$F,2,0)</f>
        <v>Reserve for Inventory Adjustment</v>
      </c>
      <c r="CB20" s="4">
        <v>120800</v>
      </c>
      <c r="CF20" s="32" t="str">
        <f>VLOOKUP($D$3,Sites!$A:$C,2,0)</f>
        <v>CO</v>
      </c>
      <c r="CG20" s="32" t="str">
        <f>VLOOKUP(CB20,'ALL-Chart of Accounts'!$E:$F,2,0)</f>
        <v>Reserve for Inventory Adjustment</v>
      </c>
      <c r="CH20" s="4">
        <v>120800</v>
      </c>
      <c r="CL20" s="32" t="str">
        <f>VLOOKUP($D$3,Sites!$A:$C,2,0)</f>
        <v>CO</v>
      </c>
      <c r="CM20" s="32" t="str">
        <f>VLOOKUP(CH20,'ALL-Chart of Accounts'!$E:$F,2,0)</f>
        <v>Reserve for Inventory Adjustment</v>
      </c>
      <c r="FZ20" s="4" t="s">
        <v>2879</v>
      </c>
      <c r="GA20" s="4" t="s">
        <v>2880</v>
      </c>
      <c r="GB20" s="4">
        <v>120031</v>
      </c>
      <c r="GF20" s="32" t="str">
        <f>VLOOKUP($D$3,Sites!$A:$C,2,0)</f>
        <v>CO</v>
      </c>
      <c r="GG20" s="32" t="str">
        <f>VLOOKUP(GB20,'ALL-Chart of Accounts'!$E:$F,2,0)</f>
        <v>WIP Projects Material</v>
      </c>
      <c r="GH20" s="4">
        <v>120032</v>
      </c>
      <c r="GL20" s="32" t="str">
        <f>VLOOKUP($D$3,Sites!$A:$C,2,0)</f>
        <v>CO</v>
      </c>
      <c r="GM20" s="32" t="str">
        <f>VLOOKUP(GH20,'ALL-Chart of Accounts'!$E:$F,2,0)</f>
        <v>WIP Projects Labor</v>
      </c>
      <c r="GN20" s="4">
        <v>120033</v>
      </c>
      <c r="GR20" s="32" t="str">
        <f>VLOOKUP($D$3,Sites!$A:$C,2,0)</f>
        <v>CO</v>
      </c>
      <c r="GS20" s="32" t="str">
        <f>VLOOKUP(GN20,'ALL-Chart of Accounts'!$E:$F,2,0)</f>
        <v>WIP Projects Other</v>
      </c>
      <c r="GT20" s="4">
        <v>120034</v>
      </c>
      <c r="GX20" s="32" t="str">
        <f>VLOOKUP($D$3,Sites!$A:$C,2,0)</f>
        <v>CO</v>
      </c>
      <c r="GY20" s="32" t="str">
        <f>VLOOKUP(GT20,'ALL-Chart of Accounts'!$E:$F,2,0)</f>
        <v>WIP Projects Variable Overhead</v>
      </c>
      <c r="GZ20" s="4">
        <v>120035</v>
      </c>
      <c r="HD20" s="32" t="str">
        <f>VLOOKUP($D$3,Sites!$A:$C,2,0)</f>
        <v>CO</v>
      </c>
      <c r="HE20" s="32" t="str">
        <f>VLOOKUP(GZ20,'ALL-Chart of Accounts'!$E:$F,2,0)</f>
        <v>WIP Projects G&amp;A</v>
      </c>
      <c r="ID20" s="4">
        <v>0.05</v>
      </c>
      <c r="IE20" s="4" t="s">
        <v>2881</v>
      </c>
      <c r="IF20" s="4">
        <v>560010</v>
      </c>
      <c r="IJ20" s="32" t="str">
        <f>VLOOKUP($D$3,Sites!$A:$C,2,0)</f>
        <v>CO</v>
      </c>
      <c r="IK20" s="32" t="str">
        <f>VLOOKUP(IF20,'ALL-Chart of Accounts'!$E:$F,2,0)</f>
        <v>Variance Purchasing - Misc Charges</v>
      </c>
      <c r="IL20" s="4">
        <v>560012</v>
      </c>
      <c r="IP20" s="32" t="str">
        <f>VLOOKUP($D$3,Sites!$A:$C,2,0)</f>
        <v>CO</v>
      </c>
      <c r="IQ20" s="32" t="str">
        <f>VLOOKUP(IL20,'ALL-Chart of Accounts'!$E:$F,2,0)</f>
        <v>Expense Floor Stock</v>
      </c>
      <c r="IS20" s="32" t="str">
        <f t="shared" si="5"/>
        <v>1JBT1305</v>
      </c>
      <c r="IT20" s="4" t="s">
        <v>10</v>
      </c>
      <c r="IU20" s="4">
        <v>1305</v>
      </c>
      <c r="IV20" s="4" t="s">
        <v>1296</v>
      </c>
      <c r="IW20" s="4" t="s">
        <v>9398</v>
      </c>
      <c r="IX20" s="61">
        <v>42846.489815856483</v>
      </c>
      <c r="IY20" s="4" t="s">
        <v>9398</v>
      </c>
      <c r="IZ20" s="61">
        <v>42846.489815856483</v>
      </c>
    </row>
    <row r="21" spans="7:260" x14ac:dyDescent="0.35">
      <c r="G21" s="22" t="str">
        <f t="shared" si="6"/>
        <v>X</v>
      </c>
      <c r="H21" s="22" t="str">
        <f t="shared" si="6"/>
        <v/>
      </c>
      <c r="I21" s="22" t="str">
        <f t="shared" si="6"/>
        <v/>
      </c>
      <c r="J21" s="22" t="str">
        <f t="shared" si="6"/>
        <v/>
      </c>
      <c r="K21" s="22" t="str">
        <f t="shared" si="6"/>
        <v/>
      </c>
      <c r="L21" s="22" t="str">
        <f t="shared" si="6"/>
        <v>X</v>
      </c>
      <c r="M21" s="22" t="str">
        <f t="shared" si="6"/>
        <v/>
      </c>
      <c r="N21" s="4">
        <v>1400</v>
      </c>
      <c r="O21" s="32" t="str">
        <f>VLOOKUP(N21,'ALL-Unit Code 2'!$V:$W,2,0)</f>
        <v>MARINATING-BRINE (WOLFTEC)</v>
      </c>
      <c r="P21" s="4">
        <v>1</v>
      </c>
      <c r="S21" s="32">
        <f t="shared" si="4"/>
        <v>1400</v>
      </c>
      <c r="T21" s="32" t="str">
        <f>VLOOKUP(S21,'ALL-Unit Code 2'!$V:$W,2,0)</f>
        <v>MARINATING-BRINE (WOLFTEC)</v>
      </c>
      <c r="U21" s="4">
        <v>0</v>
      </c>
      <c r="W21" s="4">
        <v>0</v>
      </c>
      <c r="X21" s="4">
        <v>0</v>
      </c>
      <c r="Y21" s="4">
        <v>0</v>
      </c>
      <c r="Z21" s="4" t="s">
        <v>2878</v>
      </c>
      <c r="AA21" s="4" t="s">
        <v>2878</v>
      </c>
      <c r="AB21" s="4" t="s">
        <v>2878</v>
      </c>
      <c r="AC21" s="4" t="s">
        <v>2878</v>
      </c>
      <c r="AD21" s="4" t="s">
        <v>2878</v>
      </c>
      <c r="AE21" s="4" t="s">
        <v>2878</v>
      </c>
      <c r="AF21" s="4">
        <v>120011</v>
      </c>
      <c r="AJ21" s="32" t="str">
        <f>VLOOKUP($D$3,Sites!$A:$C,2,0)</f>
        <v>CO</v>
      </c>
      <c r="AK21" s="32" t="str">
        <f>VLOOKUP(AF21,'ALL-Chart of Accounts'!$E:$F,2,0)</f>
        <v>WIP Jobs Material</v>
      </c>
      <c r="AL21" s="4">
        <v>120012</v>
      </c>
      <c r="AP21" s="32" t="str">
        <f>VLOOKUP($D$3,Sites!$A:$C,2,0)</f>
        <v>CO</v>
      </c>
      <c r="AQ21" s="32" t="str">
        <f>VLOOKUP(AL21,'ALL-Chart of Accounts'!$E:$F,2,0)</f>
        <v>WIP Jobs Labor</v>
      </c>
      <c r="AR21" s="4">
        <v>120013</v>
      </c>
      <c r="AV21" s="32" t="str">
        <f>VLOOKUP($D$3,Sites!$A:$C,2,0)</f>
        <v>CO</v>
      </c>
      <c r="AW21" s="32" t="str">
        <f>VLOOKUP(AR21,'ALL-Chart of Accounts'!$E:$F,2,0)</f>
        <v>WIP Jobs Fixed Overhead</v>
      </c>
      <c r="AX21" s="4">
        <v>120014</v>
      </c>
      <c r="BB21" s="32" t="str">
        <f>VLOOKUP($D$3,Sites!$A:$C,2,0)</f>
        <v>CO</v>
      </c>
      <c r="BC21" s="32" t="str">
        <f>VLOOKUP(AX21,'ALL-Chart of Accounts'!$E:$F,2,0)</f>
        <v>WIP Jobs Variable Overhead</v>
      </c>
      <c r="BD21" s="4">
        <v>120015</v>
      </c>
      <c r="BH21" s="32" t="str">
        <f>VLOOKUP($D$3,Sites!$A:$C,2,0)</f>
        <v>CO</v>
      </c>
      <c r="BI21" s="32" t="str">
        <f>VLOOKUP(BD21,'ALL-Chart of Accounts'!$E:$F,2,0)</f>
        <v>WIP Jobs Outside</v>
      </c>
      <c r="BP21" s="4">
        <v>120800</v>
      </c>
      <c r="BT21" s="32" t="str">
        <f>VLOOKUP($D$3,Sites!$A:$C,2,0)</f>
        <v>CO</v>
      </c>
      <c r="BU21" s="32" t="str">
        <f>VLOOKUP(BP21,'ALL-Chart of Accounts'!$E:$F,2,0)</f>
        <v>Reserve for Inventory Adjustment</v>
      </c>
      <c r="BV21" s="4">
        <v>120800</v>
      </c>
      <c r="BZ21" s="32" t="str">
        <f>VLOOKUP($D$3,Sites!$A:$C,2,0)</f>
        <v>CO</v>
      </c>
      <c r="CA21" s="32" t="str">
        <f>VLOOKUP(BV21,'ALL-Chart of Accounts'!$E:$F,2,0)</f>
        <v>Reserve for Inventory Adjustment</v>
      </c>
      <c r="CB21" s="4">
        <v>120800</v>
      </c>
      <c r="CF21" s="32" t="str">
        <f>VLOOKUP($D$3,Sites!$A:$C,2,0)</f>
        <v>CO</v>
      </c>
      <c r="CG21" s="32" t="str">
        <f>VLOOKUP(CB21,'ALL-Chart of Accounts'!$E:$F,2,0)</f>
        <v>Reserve for Inventory Adjustment</v>
      </c>
      <c r="CH21" s="4">
        <v>120800</v>
      </c>
      <c r="CL21" s="32" t="str">
        <f>VLOOKUP($D$3,Sites!$A:$C,2,0)</f>
        <v>CO</v>
      </c>
      <c r="CM21" s="32" t="str">
        <f>VLOOKUP(CH21,'ALL-Chart of Accounts'!$E:$F,2,0)</f>
        <v>Reserve for Inventory Adjustment</v>
      </c>
      <c r="FZ21" s="4" t="s">
        <v>2879</v>
      </c>
      <c r="GA21" s="4" t="s">
        <v>2880</v>
      </c>
      <c r="GB21" s="4">
        <v>120031</v>
      </c>
      <c r="GF21" s="32" t="str">
        <f>VLOOKUP($D$3,Sites!$A:$C,2,0)</f>
        <v>CO</v>
      </c>
      <c r="GG21" s="32" t="str">
        <f>VLOOKUP(GB21,'ALL-Chart of Accounts'!$E:$F,2,0)</f>
        <v>WIP Projects Material</v>
      </c>
      <c r="GH21" s="4">
        <v>120032</v>
      </c>
      <c r="GL21" s="32" t="str">
        <f>VLOOKUP($D$3,Sites!$A:$C,2,0)</f>
        <v>CO</v>
      </c>
      <c r="GM21" s="32" t="str">
        <f>VLOOKUP(GH21,'ALL-Chart of Accounts'!$E:$F,2,0)</f>
        <v>WIP Projects Labor</v>
      </c>
      <c r="GN21" s="4">
        <v>120033</v>
      </c>
      <c r="GR21" s="32" t="str">
        <f>VLOOKUP($D$3,Sites!$A:$C,2,0)</f>
        <v>CO</v>
      </c>
      <c r="GS21" s="32" t="str">
        <f>VLOOKUP(GN21,'ALL-Chart of Accounts'!$E:$F,2,0)</f>
        <v>WIP Projects Other</v>
      </c>
      <c r="GT21" s="4">
        <v>120034</v>
      </c>
      <c r="GX21" s="32" t="str">
        <f>VLOOKUP($D$3,Sites!$A:$C,2,0)</f>
        <v>CO</v>
      </c>
      <c r="GY21" s="32" t="str">
        <f>VLOOKUP(GT21,'ALL-Chart of Accounts'!$E:$F,2,0)</f>
        <v>WIP Projects Variable Overhead</v>
      </c>
      <c r="GZ21" s="4">
        <v>120035</v>
      </c>
      <c r="HD21" s="32" t="str">
        <f>VLOOKUP($D$3,Sites!$A:$C,2,0)</f>
        <v>CO</v>
      </c>
      <c r="HE21" s="32" t="str">
        <f>VLOOKUP(GZ21,'ALL-Chart of Accounts'!$E:$F,2,0)</f>
        <v>WIP Projects G&amp;A</v>
      </c>
      <c r="ID21" s="4">
        <v>0.05</v>
      </c>
      <c r="IE21" s="4" t="s">
        <v>2881</v>
      </c>
      <c r="IF21" s="4">
        <v>560010</v>
      </c>
      <c r="IJ21" s="32" t="str">
        <f>VLOOKUP($D$3,Sites!$A:$C,2,0)</f>
        <v>CO</v>
      </c>
      <c r="IK21" s="32" t="str">
        <f>VLOOKUP(IF21,'ALL-Chart of Accounts'!$E:$F,2,0)</f>
        <v>Variance Purchasing - Misc Charges</v>
      </c>
      <c r="IL21" s="4">
        <v>560012</v>
      </c>
      <c r="IP21" s="32" t="str">
        <f>VLOOKUP($D$3,Sites!$A:$C,2,0)</f>
        <v>CO</v>
      </c>
      <c r="IQ21" s="32" t="str">
        <f>VLOOKUP(IL21,'ALL-Chart of Accounts'!$E:$F,2,0)</f>
        <v>Expense Floor Stock</v>
      </c>
      <c r="IS21" s="32" t="str">
        <f t="shared" si="5"/>
        <v>1JBT1400</v>
      </c>
      <c r="IT21" s="4" t="s">
        <v>10</v>
      </c>
      <c r="IU21" s="4">
        <v>1400</v>
      </c>
      <c r="IV21" s="4" t="s">
        <v>1299</v>
      </c>
      <c r="IW21" s="4" t="s">
        <v>9398</v>
      </c>
      <c r="IX21" s="61">
        <v>43118.301123993057</v>
      </c>
      <c r="IY21" s="4" t="s">
        <v>9398</v>
      </c>
      <c r="IZ21" s="61">
        <v>43118.301123993057</v>
      </c>
    </row>
    <row r="22" spans="7:260" x14ac:dyDescent="0.35">
      <c r="G22" s="22" t="str">
        <f t="shared" si="6"/>
        <v>X</v>
      </c>
      <c r="H22" s="22" t="str">
        <f t="shared" si="6"/>
        <v/>
      </c>
      <c r="I22" s="22" t="str">
        <f t="shared" si="6"/>
        <v/>
      </c>
      <c r="J22" s="22" t="str">
        <f t="shared" si="6"/>
        <v/>
      </c>
      <c r="K22" s="22" t="str">
        <f t="shared" si="6"/>
        <v/>
      </c>
      <c r="L22" s="22" t="str">
        <f t="shared" si="6"/>
        <v>X</v>
      </c>
      <c r="M22" s="22" t="str">
        <f t="shared" si="6"/>
        <v/>
      </c>
      <c r="N22" s="4">
        <v>1405</v>
      </c>
      <c r="O22" s="32" t="str">
        <f>VLOOKUP(N22,'ALL-Unit Code 2'!$V:$W,2,0)</f>
        <v>MARINATING-BRINE (SOURCED)</v>
      </c>
      <c r="P22" s="4">
        <v>1</v>
      </c>
      <c r="S22" s="32">
        <f t="shared" si="4"/>
        <v>1405</v>
      </c>
      <c r="T22" s="32" t="str">
        <f>VLOOKUP(S22,'ALL-Unit Code 2'!$V:$W,2,0)</f>
        <v>MARINATING-BRINE (SOURCED)</v>
      </c>
      <c r="U22" s="4">
        <v>0</v>
      </c>
      <c r="W22" s="4">
        <v>0</v>
      </c>
      <c r="X22" s="4">
        <v>0</v>
      </c>
      <c r="Y22" s="4">
        <v>0</v>
      </c>
      <c r="Z22" s="4" t="s">
        <v>2878</v>
      </c>
      <c r="AA22" s="4" t="s">
        <v>2878</v>
      </c>
      <c r="AB22" s="4" t="s">
        <v>2878</v>
      </c>
      <c r="AC22" s="4" t="s">
        <v>2878</v>
      </c>
      <c r="AD22" s="4" t="s">
        <v>2878</v>
      </c>
      <c r="AE22" s="4" t="s">
        <v>2878</v>
      </c>
      <c r="AF22" s="4">
        <v>120011</v>
      </c>
      <c r="AJ22" s="32" t="str">
        <f>VLOOKUP($D$3,Sites!$A:$C,2,0)</f>
        <v>CO</v>
      </c>
      <c r="AK22" s="32" t="str">
        <f>VLOOKUP(AF22,'ALL-Chart of Accounts'!$E:$F,2,0)</f>
        <v>WIP Jobs Material</v>
      </c>
      <c r="AL22" s="4">
        <v>120012</v>
      </c>
      <c r="AP22" s="32" t="str">
        <f>VLOOKUP($D$3,Sites!$A:$C,2,0)</f>
        <v>CO</v>
      </c>
      <c r="AQ22" s="32" t="str">
        <f>VLOOKUP(AL22,'ALL-Chart of Accounts'!$E:$F,2,0)</f>
        <v>WIP Jobs Labor</v>
      </c>
      <c r="AR22" s="4">
        <v>120013</v>
      </c>
      <c r="AV22" s="32" t="str">
        <f>VLOOKUP($D$3,Sites!$A:$C,2,0)</f>
        <v>CO</v>
      </c>
      <c r="AW22" s="32" t="str">
        <f>VLOOKUP(AR22,'ALL-Chart of Accounts'!$E:$F,2,0)</f>
        <v>WIP Jobs Fixed Overhead</v>
      </c>
      <c r="AX22" s="4">
        <v>120014</v>
      </c>
      <c r="BB22" s="32" t="str">
        <f>VLOOKUP($D$3,Sites!$A:$C,2,0)</f>
        <v>CO</v>
      </c>
      <c r="BC22" s="32" t="str">
        <f>VLOOKUP(AX22,'ALL-Chart of Accounts'!$E:$F,2,0)</f>
        <v>WIP Jobs Variable Overhead</v>
      </c>
      <c r="BD22" s="4">
        <v>120015</v>
      </c>
      <c r="BH22" s="32" t="str">
        <f>VLOOKUP($D$3,Sites!$A:$C,2,0)</f>
        <v>CO</v>
      </c>
      <c r="BI22" s="32" t="str">
        <f>VLOOKUP(BD22,'ALL-Chart of Accounts'!$E:$F,2,0)</f>
        <v>WIP Jobs Outside</v>
      </c>
      <c r="BP22" s="4">
        <v>120800</v>
      </c>
      <c r="BT22" s="32" t="str">
        <f>VLOOKUP($D$3,Sites!$A:$C,2,0)</f>
        <v>CO</v>
      </c>
      <c r="BU22" s="32" t="str">
        <f>VLOOKUP(BP22,'ALL-Chart of Accounts'!$E:$F,2,0)</f>
        <v>Reserve for Inventory Adjustment</v>
      </c>
      <c r="BV22" s="4">
        <v>120800</v>
      </c>
      <c r="BZ22" s="32" t="str">
        <f>VLOOKUP($D$3,Sites!$A:$C,2,0)</f>
        <v>CO</v>
      </c>
      <c r="CA22" s="32" t="str">
        <f>VLOOKUP(BV22,'ALL-Chart of Accounts'!$E:$F,2,0)</f>
        <v>Reserve for Inventory Adjustment</v>
      </c>
      <c r="CB22" s="4">
        <v>120800</v>
      </c>
      <c r="CF22" s="32" t="str">
        <f>VLOOKUP($D$3,Sites!$A:$C,2,0)</f>
        <v>CO</v>
      </c>
      <c r="CG22" s="32" t="str">
        <f>VLOOKUP(CB22,'ALL-Chart of Accounts'!$E:$F,2,0)</f>
        <v>Reserve for Inventory Adjustment</v>
      </c>
      <c r="CH22" s="4">
        <v>120800</v>
      </c>
      <c r="CL22" s="32" t="str">
        <f>VLOOKUP($D$3,Sites!$A:$C,2,0)</f>
        <v>CO</v>
      </c>
      <c r="CM22" s="32" t="str">
        <f>VLOOKUP(CH22,'ALL-Chart of Accounts'!$E:$F,2,0)</f>
        <v>Reserve for Inventory Adjustment</v>
      </c>
      <c r="FZ22" s="4" t="s">
        <v>2879</v>
      </c>
      <c r="GA22" s="4" t="s">
        <v>2880</v>
      </c>
      <c r="GB22" s="4">
        <v>120031</v>
      </c>
      <c r="GF22" s="32" t="str">
        <f>VLOOKUP($D$3,Sites!$A:$C,2,0)</f>
        <v>CO</v>
      </c>
      <c r="GG22" s="32" t="str">
        <f>VLOOKUP(GB22,'ALL-Chart of Accounts'!$E:$F,2,0)</f>
        <v>WIP Projects Material</v>
      </c>
      <c r="GH22" s="4">
        <v>120032</v>
      </c>
      <c r="GL22" s="32" t="str">
        <f>VLOOKUP($D$3,Sites!$A:$C,2,0)</f>
        <v>CO</v>
      </c>
      <c r="GM22" s="32" t="str">
        <f>VLOOKUP(GH22,'ALL-Chart of Accounts'!$E:$F,2,0)</f>
        <v>WIP Projects Labor</v>
      </c>
      <c r="GN22" s="4">
        <v>120033</v>
      </c>
      <c r="GR22" s="32" t="str">
        <f>VLOOKUP($D$3,Sites!$A:$C,2,0)</f>
        <v>CO</v>
      </c>
      <c r="GS22" s="32" t="str">
        <f>VLOOKUP(GN22,'ALL-Chart of Accounts'!$E:$F,2,0)</f>
        <v>WIP Projects Other</v>
      </c>
      <c r="GT22" s="4">
        <v>120034</v>
      </c>
      <c r="GX22" s="32" t="str">
        <f>VLOOKUP($D$3,Sites!$A:$C,2,0)</f>
        <v>CO</v>
      </c>
      <c r="GY22" s="32" t="str">
        <f>VLOOKUP(GT22,'ALL-Chart of Accounts'!$E:$F,2,0)</f>
        <v>WIP Projects Variable Overhead</v>
      </c>
      <c r="GZ22" s="4">
        <v>120035</v>
      </c>
      <c r="HD22" s="32" t="str">
        <f>VLOOKUP($D$3,Sites!$A:$C,2,0)</f>
        <v>CO</v>
      </c>
      <c r="HE22" s="32" t="str">
        <f>VLOOKUP(GZ22,'ALL-Chart of Accounts'!$E:$F,2,0)</f>
        <v>WIP Projects G&amp;A</v>
      </c>
      <c r="ID22" s="4">
        <v>0.05</v>
      </c>
      <c r="IE22" s="4" t="s">
        <v>2881</v>
      </c>
      <c r="IF22" s="4">
        <v>560010</v>
      </c>
      <c r="IJ22" s="32" t="str">
        <f>VLOOKUP($D$3,Sites!$A:$C,2,0)</f>
        <v>CO</v>
      </c>
      <c r="IK22" s="32" t="str">
        <f>VLOOKUP(IF22,'ALL-Chart of Accounts'!$E:$F,2,0)</f>
        <v>Variance Purchasing - Misc Charges</v>
      </c>
      <c r="IL22" s="4">
        <v>560012</v>
      </c>
      <c r="IP22" s="32" t="str">
        <f>VLOOKUP($D$3,Sites!$A:$C,2,0)</f>
        <v>CO</v>
      </c>
      <c r="IQ22" s="32" t="str">
        <f>VLOOKUP(IL22,'ALL-Chart of Accounts'!$E:$F,2,0)</f>
        <v>Expense Floor Stock</v>
      </c>
      <c r="IS22" s="32" t="str">
        <f t="shared" si="5"/>
        <v>1JBT1405</v>
      </c>
      <c r="IT22" s="4" t="s">
        <v>10</v>
      </c>
      <c r="IU22" s="4">
        <v>1405</v>
      </c>
      <c r="IV22" s="4" t="s">
        <v>1300</v>
      </c>
      <c r="IW22" s="4" t="s">
        <v>9398</v>
      </c>
      <c r="IX22" s="61">
        <v>43118.301144872683</v>
      </c>
      <c r="IY22" s="4" t="s">
        <v>9398</v>
      </c>
      <c r="IZ22" s="61">
        <v>43118.301144872683</v>
      </c>
    </row>
    <row r="23" spans="7:260" x14ac:dyDescent="0.35">
      <c r="G23" s="22" t="str">
        <f t="shared" si="6"/>
        <v>X</v>
      </c>
      <c r="H23" s="22" t="str">
        <f t="shared" si="6"/>
        <v/>
      </c>
      <c r="I23" s="22" t="str">
        <f t="shared" si="6"/>
        <v/>
      </c>
      <c r="J23" s="22" t="str">
        <f t="shared" si="6"/>
        <v/>
      </c>
      <c r="K23" s="22" t="str">
        <f t="shared" si="6"/>
        <v/>
      </c>
      <c r="L23" s="22" t="str">
        <f t="shared" si="6"/>
        <v>X</v>
      </c>
      <c r="M23" s="22" t="str">
        <f t="shared" si="6"/>
        <v/>
      </c>
      <c r="N23" s="4">
        <v>1410</v>
      </c>
      <c r="O23" s="32" t="str">
        <f>VLOOKUP(N23,'ALL-Unit Code 2'!$V:$W,2,0)</f>
        <v>MARINATING-MACERATION (WOLFTEC)</v>
      </c>
      <c r="P23" s="4">
        <v>1</v>
      </c>
      <c r="S23" s="32">
        <f t="shared" si="4"/>
        <v>1410</v>
      </c>
      <c r="T23" s="32" t="str">
        <f>VLOOKUP(S23,'ALL-Unit Code 2'!$V:$W,2,0)</f>
        <v>MARINATING-MACERATION (WOLFTEC)</v>
      </c>
      <c r="U23" s="4">
        <v>0</v>
      </c>
      <c r="W23" s="4">
        <v>0</v>
      </c>
      <c r="X23" s="4">
        <v>0</v>
      </c>
      <c r="Y23" s="4">
        <v>0</v>
      </c>
      <c r="Z23" s="4" t="s">
        <v>2878</v>
      </c>
      <c r="AA23" s="4" t="s">
        <v>2878</v>
      </c>
      <c r="AB23" s="4" t="s">
        <v>2878</v>
      </c>
      <c r="AC23" s="4" t="s">
        <v>2878</v>
      </c>
      <c r="AD23" s="4" t="s">
        <v>2878</v>
      </c>
      <c r="AE23" s="4" t="s">
        <v>2878</v>
      </c>
      <c r="AF23" s="4">
        <v>120011</v>
      </c>
      <c r="AJ23" s="32" t="str">
        <f>VLOOKUP($D$3,Sites!$A:$C,2,0)</f>
        <v>CO</v>
      </c>
      <c r="AK23" s="32" t="str">
        <f>VLOOKUP(AF23,'ALL-Chart of Accounts'!$E:$F,2,0)</f>
        <v>WIP Jobs Material</v>
      </c>
      <c r="AL23" s="4">
        <v>120012</v>
      </c>
      <c r="AP23" s="32" t="str">
        <f>VLOOKUP($D$3,Sites!$A:$C,2,0)</f>
        <v>CO</v>
      </c>
      <c r="AQ23" s="32" t="str">
        <f>VLOOKUP(AL23,'ALL-Chart of Accounts'!$E:$F,2,0)</f>
        <v>WIP Jobs Labor</v>
      </c>
      <c r="AR23" s="4">
        <v>120013</v>
      </c>
      <c r="AV23" s="32" t="str">
        <f>VLOOKUP($D$3,Sites!$A:$C,2,0)</f>
        <v>CO</v>
      </c>
      <c r="AW23" s="32" t="str">
        <f>VLOOKUP(AR23,'ALL-Chart of Accounts'!$E:$F,2,0)</f>
        <v>WIP Jobs Fixed Overhead</v>
      </c>
      <c r="AX23" s="4">
        <v>120014</v>
      </c>
      <c r="BB23" s="32" t="str">
        <f>VLOOKUP($D$3,Sites!$A:$C,2,0)</f>
        <v>CO</v>
      </c>
      <c r="BC23" s="32" t="str">
        <f>VLOOKUP(AX23,'ALL-Chart of Accounts'!$E:$F,2,0)</f>
        <v>WIP Jobs Variable Overhead</v>
      </c>
      <c r="BD23" s="4">
        <v>120015</v>
      </c>
      <c r="BH23" s="32" t="str">
        <f>VLOOKUP($D$3,Sites!$A:$C,2,0)</f>
        <v>CO</v>
      </c>
      <c r="BI23" s="32" t="str">
        <f>VLOOKUP(BD23,'ALL-Chart of Accounts'!$E:$F,2,0)</f>
        <v>WIP Jobs Outside</v>
      </c>
      <c r="BP23" s="4">
        <v>120800</v>
      </c>
      <c r="BT23" s="32" t="str">
        <f>VLOOKUP($D$3,Sites!$A:$C,2,0)</f>
        <v>CO</v>
      </c>
      <c r="BU23" s="32" t="str">
        <f>VLOOKUP(BP23,'ALL-Chart of Accounts'!$E:$F,2,0)</f>
        <v>Reserve for Inventory Adjustment</v>
      </c>
      <c r="BV23" s="4">
        <v>120800</v>
      </c>
      <c r="BZ23" s="32" t="str">
        <f>VLOOKUP($D$3,Sites!$A:$C,2,0)</f>
        <v>CO</v>
      </c>
      <c r="CA23" s="32" t="str">
        <f>VLOOKUP(BV23,'ALL-Chart of Accounts'!$E:$F,2,0)</f>
        <v>Reserve for Inventory Adjustment</v>
      </c>
      <c r="CB23" s="4">
        <v>120800</v>
      </c>
      <c r="CF23" s="32" t="str">
        <f>VLOOKUP($D$3,Sites!$A:$C,2,0)</f>
        <v>CO</v>
      </c>
      <c r="CG23" s="32" t="str">
        <f>VLOOKUP(CB23,'ALL-Chart of Accounts'!$E:$F,2,0)</f>
        <v>Reserve for Inventory Adjustment</v>
      </c>
      <c r="CH23" s="4">
        <v>120800</v>
      </c>
      <c r="CL23" s="32" t="str">
        <f>VLOOKUP($D$3,Sites!$A:$C,2,0)</f>
        <v>CO</v>
      </c>
      <c r="CM23" s="32" t="str">
        <f>VLOOKUP(CH23,'ALL-Chart of Accounts'!$E:$F,2,0)</f>
        <v>Reserve for Inventory Adjustment</v>
      </c>
      <c r="FZ23" s="4" t="s">
        <v>2879</v>
      </c>
      <c r="GA23" s="4" t="s">
        <v>2880</v>
      </c>
      <c r="GB23" s="4">
        <v>120031</v>
      </c>
      <c r="GF23" s="32" t="str">
        <f>VLOOKUP($D$3,Sites!$A:$C,2,0)</f>
        <v>CO</v>
      </c>
      <c r="GG23" s="32" t="str">
        <f>VLOOKUP(GB23,'ALL-Chart of Accounts'!$E:$F,2,0)</f>
        <v>WIP Projects Material</v>
      </c>
      <c r="GH23" s="4">
        <v>120032</v>
      </c>
      <c r="GL23" s="32" t="str">
        <f>VLOOKUP($D$3,Sites!$A:$C,2,0)</f>
        <v>CO</v>
      </c>
      <c r="GM23" s="32" t="str">
        <f>VLOOKUP(GH23,'ALL-Chart of Accounts'!$E:$F,2,0)</f>
        <v>WIP Projects Labor</v>
      </c>
      <c r="GN23" s="4">
        <v>120033</v>
      </c>
      <c r="GR23" s="32" t="str">
        <f>VLOOKUP($D$3,Sites!$A:$C,2,0)</f>
        <v>CO</v>
      </c>
      <c r="GS23" s="32" t="str">
        <f>VLOOKUP(GN23,'ALL-Chart of Accounts'!$E:$F,2,0)</f>
        <v>WIP Projects Other</v>
      </c>
      <c r="GT23" s="4">
        <v>120034</v>
      </c>
      <c r="GX23" s="32" t="str">
        <f>VLOOKUP($D$3,Sites!$A:$C,2,0)</f>
        <v>CO</v>
      </c>
      <c r="GY23" s="32" t="str">
        <f>VLOOKUP(GT23,'ALL-Chart of Accounts'!$E:$F,2,0)</f>
        <v>WIP Projects Variable Overhead</v>
      </c>
      <c r="GZ23" s="4">
        <v>120035</v>
      </c>
      <c r="HD23" s="32" t="str">
        <f>VLOOKUP($D$3,Sites!$A:$C,2,0)</f>
        <v>CO</v>
      </c>
      <c r="HE23" s="32" t="str">
        <f>VLOOKUP(GZ23,'ALL-Chart of Accounts'!$E:$F,2,0)</f>
        <v>WIP Projects G&amp;A</v>
      </c>
      <c r="ID23" s="4">
        <v>0.05</v>
      </c>
      <c r="IE23" s="4" t="s">
        <v>2881</v>
      </c>
      <c r="IF23" s="4">
        <v>560010</v>
      </c>
      <c r="IJ23" s="32" t="str">
        <f>VLOOKUP($D$3,Sites!$A:$C,2,0)</f>
        <v>CO</v>
      </c>
      <c r="IK23" s="32" t="str">
        <f>VLOOKUP(IF23,'ALL-Chart of Accounts'!$E:$F,2,0)</f>
        <v>Variance Purchasing - Misc Charges</v>
      </c>
      <c r="IL23" s="4">
        <v>560012</v>
      </c>
      <c r="IP23" s="32" t="str">
        <f>VLOOKUP($D$3,Sites!$A:$C,2,0)</f>
        <v>CO</v>
      </c>
      <c r="IQ23" s="32" t="str">
        <f>VLOOKUP(IL23,'ALL-Chart of Accounts'!$E:$F,2,0)</f>
        <v>Expense Floor Stock</v>
      </c>
      <c r="IS23" s="32" t="str">
        <f t="shared" si="5"/>
        <v>1JBT1410</v>
      </c>
      <c r="IT23" s="4" t="s">
        <v>10</v>
      </c>
      <c r="IU23" s="4">
        <v>1410</v>
      </c>
      <c r="IV23" s="4" t="s">
        <v>1301</v>
      </c>
      <c r="IW23" s="4" t="s">
        <v>9398</v>
      </c>
      <c r="IX23" s="61">
        <v>43118.301154826389</v>
      </c>
      <c r="IY23" s="4" t="s">
        <v>9398</v>
      </c>
      <c r="IZ23" s="61">
        <v>43118.301154826389</v>
      </c>
    </row>
    <row r="24" spans="7:260" x14ac:dyDescent="0.35">
      <c r="G24" s="22" t="str">
        <f t="shared" si="6"/>
        <v>X</v>
      </c>
      <c r="H24" s="22" t="str">
        <f t="shared" si="6"/>
        <v/>
      </c>
      <c r="I24" s="22" t="str">
        <f t="shared" si="6"/>
        <v/>
      </c>
      <c r="J24" s="22" t="str">
        <f t="shared" si="6"/>
        <v/>
      </c>
      <c r="K24" s="22" t="str">
        <f t="shared" si="6"/>
        <v/>
      </c>
      <c r="L24" s="22" t="str">
        <f t="shared" si="6"/>
        <v>X</v>
      </c>
      <c r="M24" s="22" t="str">
        <f t="shared" si="6"/>
        <v/>
      </c>
      <c r="N24" s="4">
        <v>1415</v>
      </c>
      <c r="O24" s="32" t="str">
        <f>VLOOKUP(N24,'ALL-Unit Code 2'!$V:$W,2,0)</f>
        <v>MARINATING-MACERATION (SOURCED)</v>
      </c>
      <c r="P24" s="4">
        <v>1</v>
      </c>
      <c r="S24" s="32">
        <f t="shared" si="4"/>
        <v>1415</v>
      </c>
      <c r="T24" s="32" t="str">
        <f>VLOOKUP(S24,'ALL-Unit Code 2'!$V:$W,2,0)</f>
        <v>MARINATING-MACERATION (SOURCED)</v>
      </c>
      <c r="U24" s="4">
        <v>0</v>
      </c>
      <c r="W24" s="4">
        <v>0</v>
      </c>
      <c r="X24" s="4">
        <v>0</v>
      </c>
      <c r="Y24" s="4">
        <v>0</v>
      </c>
      <c r="Z24" s="4" t="s">
        <v>2878</v>
      </c>
      <c r="AA24" s="4" t="s">
        <v>2878</v>
      </c>
      <c r="AB24" s="4" t="s">
        <v>2878</v>
      </c>
      <c r="AC24" s="4" t="s">
        <v>2878</v>
      </c>
      <c r="AD24" s="4" t="s">
        <v>2878</v>
      </c>
      <c r="AE24" s="4" t="s">
        <v>2878</v>
      </c>
      <c r="AF24" s="4">
        <v>120011</v>
      </c>
      <c r="AJ24" s="32" t="str">
        <f>VLOOKUP($D$3,Sites!$A:$C,2,0)</f>
        <v>CO</v>
      </c>
      <c r="AK24" s="32" t="str">
        <f>VLOOKUP(AF24,'ALL-Chart of Accounts'!$E:$F,2,0)</f>
        <v>WIP Jobs Material</v>
      </c>
      <c r="AL24" s="4">
        <v>120012</v>
      </c>
      <c r="AP24" s="32" t="str">
        <f>VLOOKUP($D$3,Sites!$A:$C,2,0)</f>
        <v>CO</v>
      </c>
      <c r="AQ24" s="32" t="str">
        <f>VLOOKUP(AL24,'ALL-Chart of Accounts'!$E:$F,2,0)</f>
        <v>WIP Jobs Labor</v>
      </c>
      <c r="AR24" s="4">
        <v>120013</v>
      </c>
      <c r="AV24" s="32" t="str">
        <f>VLOOKUP($D$3,Sites!$A:$C,2,0)</f>
        <v>CO</v>
      </c>
      <c r="AW24" s="32" t="str">
        <f>VLOOKUP(AR24,'ALL-Chart of Accounts'!$E:$F,2,0)</f>
        <v>WIP Jobs Fixed Overhead</v>
      </c>
      <c r="AX24" s="4">
        <v>120014</v>
      </c>
      <c r="BB24" s="32" t="str">
        <f>VLOOKUP($D$3,Sites!$A:$C,2,0)</f>
        <v>CO</v>
      </c>
      <c r="BC24" s="32" t="str">
        <f>VLOOKUP(AX24,'ALL-Chart of Accounts'!$E:$F,2,0)</f>
        <v>WIP Jobs Variable Overhead</v>
      </c>
      <c r="BD24" s="4">
        <v>120015</v>
      </c>
      <c r="BH24" s="32" t="str">
        <f>VLOOKUP($D$3,Sites!$A:$C,2,0)</f>
        <v>CO</v>
      </c>
      <c r="BI24" s="32" t="str">
        <f>VLOOKUP(BD24,'ALL-Chart of Accounts'!$E:$F,2,0)</f>
        <v>WIP Jobs Outside</v>
      </c>
      <c r="BP24" s="4">
        <v>120800</v>
      </c>
      <c r="BT24" s="32" t="str">
        <f>VLOOKUP($D$3,Sites!$A:$C,2,0)</f>
        <v>CO</v>
      </c>
      <c r="BU24" s="32" t="str">
        <f>VLOOKUP(BP24,'ALL-Chart of Accounts'!$E:$F,2,0)</f>
        <v>Reserve for Inventory Adjustment</v>
      </c>
      <c r="BV24" s="4">
        <v>120800</v>
      </c>
      <c r="BZ24" s="32" t="str">
        <f>VLOOKUP($D$3,Sites!$A:$C,2,0)</f>
        <v>CO</v>
      </c>
      <c r="CA24" s="32" t="str">
        <f>VLOOKUP(BV24,'ALL-Chart of Accounts'!$E:$F,2,0)</f>
        <v>Reserve for Inventory Adjustment</v>
      </c>
      <c r="CB24" s="4">
        <v>120800</v>
      </c>
      <c r="CF24" s="32" t="str">
        <f>VLOOKUP($D$3,Sites!$A:$C,2,0)</f>
        <v>CO</v>
      </c>
      <c r="CG24" s="32" t="str">
        <f>VLOOKUP(CB24,'ALL-Chart of Accounts'!$E:$F,2,0)</f>
        <v>Reserve for Inventory Adjustment</v>
      </c>
      <c r="CH24" s="4">
        <v>120800</v>
      </c>
      <c r="CL24" s="32" t="str">
        <f>VLOOKUP($D$3,Sites!$A:$C,2,0)</f>
        <v>CO</v>
      </c>
      <c r="CM24" s="32" t="str">
        <f>VLOOKUP(CH24,'ALL-Chart of Accounts'!$E:$F,2,0)</f>
        <v>Reserve for Inventory Adjustment</v>
      </c>
      <c r="FZ24" s="4" t="s">
        <v>2879</v>
      </c>
      <c r="GA24" s="4" t="s">
        <v>2880</v>
      </c>
      <c r="GB24" s="4">
        <v>120031</v>
      </c>
      <c r="GF24" s="32" t="str">
        <f>VLOOKUP($D$3,Sites!$A:$C,2,0)</f>
        <v>CO</v>
      </c>
      <c r="GG24" s="32" t="str">
        <f>VLOOKUP(GB24,'ALL-Chart of Accounts'!$E:$F,2,0)</f>
        <v>WIP Projects Material</v>
      </c>
      <c r="GH24" s="4">
        <v>120032</v>
      </c>
      <c r="GL24" s="32" t="str">
        <f>VLOOKUP($D$3,Sites!$A:$C,2,0)</f>
        <v>CO</v>
      </c>
      <c r="GM24" s="32" t="str">
        <f>VLOOKUP(GH24,'ALL-Chart of Accounts'!$E:$F,2,0)</f>
        <v>WIP Projects Labor</v>
      </c>
      <c r="GN24" s="4">
        <v>120033</v>
      </c>
      <c r="GR24" s="32" t="str">
        <f>VLOOKUP($D$3,Sites!$A:$C,2,0)</f>
        <v>CO</v>
      </c>
      <c r="GS24" s="32" t="str">
        <f>VLOOKUP(GN24,'ALL-Chart of Accounts'!$E:$F,2,0)</f>
        <v>WIP Projects Other</v>
      </c>
      <c r="GT24" s="4">
        <v>120034</v>
      </c>
      <c r="GX24" s="32" t="str">
        <f>VLOOKUP($D$3,Sites!$A:$C,2,0)</f>
        <v>CO</v>
      </c>
      <c r="GY24" s="32" t="str">
        <f>VLOOKUP(GT24,'ALL-Chart of Accounts'!$E:$F,2,0)</f>
        <v>WIP Projects Variable Overhead</v>
      </c>
      <c r="GZ24" s="4">
        <v>120035</v>
      </c>
      <c r="HD24" s="32" t="str">
        <f>VLOOKUP($D$3,Sites!$A:$C,2,0)</f>
        <v>CO</v>
      </c>
      <c r="HE24" s="32" t="str">
        <f>VLOOKUP(GZ24,'ALL-Chart of Accounts'!$E:$F,2,0)</f>
        <v>WIP Projects G&amp;A</v>
      </c>
      <c r="ID24" s="4">
        <v>0.05</v>
      </c>
      <c r="IE24" s="4" t="s">
        <v>2881</v>
      </c>
      <c r="IF24" s="4">
        <v>560010</v>
      </c>
      <c r="IJ24" s="32" t="str">
        <f>VLOOKUP($D$3,Sites!$A:$C,2,0)</f>
        <v>CO</v>
      </c>
      <c r="IK24" s="32" t="str">
        <f>VLOOKUP(IF24,'ALL-Chart of Accounts'!$E:$F,2,0)</f>
        <v>Variance Purchasing - Misc Charges</v>
      </c>
      <c r="IL24" s="4">
        <v>560012</v>
      </c>
      <c r="IP24" s="32" t="str">
        <f>VLOOKUP($D$3,Sites!$A:$C,2,0)</f>
        <v>CO</v>
      </c>
      <c r="IQ24" s="32" t="str">
        <f>VLOOKUP(IL24,'ALL-Chart of Accounts'!$E:$F,2,0)</f>
        <v>Expense Floor Stock</v>
      </c>
      <c r="IS24" s="32" t="str">
        <f t="shared" si="5"/>
        <v>1JBT1415</v>
      </c>
      <c r="IT24" s="4" t="s">
        <v>10</v>
      </c>
      <c r="IU24" s="4">
        <v>1415</v>
      </c>
      <c r="IV24" s="4" t="s">
        <v>1302</v>
      </c>
      <c r="IW24" s="4" t="s">
        <v>9398</v>
      </c>
      <c r="IX24" s="61">
        <v>43118.301164039352</v>
      </c>
      <c r="IY24" s="4" t="s">
        <v>9398</v>
      </c>
      <c r="IZ24" s="61">
        <v>43118.301164039352</v>
      </c>
    </row>
    <row r="25" spans="7:260" x14ac:dyDescent="0.35">
      <c r="G25" s="22" t="str">
        <f t="shared" ref="G25:M34" si="7">IF(ISERROR(VLOOKUP(G$4&amp;$N25,$IS:$IS,1,0)),"","X")</f>
        <v>X</v>
      </c>
      <c r="H25" s="22" t="str">
        <f t="shared" si="7"/>
        <v/>
      </c>
      <c r="I25" s="22" t="str">
        <f t="shared" si="7"/>
        <v/>
      </c>
      <c r="J25" s="22" t="str">
        <f t="shared" si="7"/>
        <v/>
      </c>
      <c r="K25" s="22" t="str">
        <f t="shared" si="7"/>
        <v/>
      </c>
      <c r="L25" s="22" t="str">
        <f t="shared" si="7"/>
        <v>X</v>
      </c>
      <c r="M25" s="22" t="str">
        <f t="shared" si="7"/>
        <v/>
      </c>
      <c r="N25" s="4">
        <v>1420</v>
      </c>
      <c r="O25" s="32" t="str">
        <f>VLOOKUP(N25,'ALL-Unit Code 2'!$V:$W,2,0)</f>
        <v>MARINATING-MASSAGING/TUMBLING (WOLFTEC)</v>
      </c>
      <c r="P25" s="4">
        <v>1</v>
      </c>
      <c r="S25" s="32">
        <f t="shared" si="4"/>
        <v>1420</v>
      </c>
      <c r="T25" s="32" t="str">
        <f>VLOOKUP(S25,'ALL-Unit Code 2'!$V:$W,2,0)</f>
        <v>MARINATING-MASSAGING/TUMBLING (WOLFTEC)</v>
      </c>
      <c r="U25" s="4">
        <v>0</v>
      </c>
      <c r="W25" s="4">
        <v>0</v>
      </c>
      <c r="X25" s="4">
        <v>0</v>
      </c>
      <c r="Y25" s="4">
        <v>0</v>
      </c>
      <c r="Z25" s="4" t="s">
        <v>2878</v>
      </c>
      <c r="AA25" s="4" t="s">
        <v>2878</v>
      </c>
      <c r="AB25" s="4" t="s">
        <v>2878</v>
      </c>
      <c r="AC25" s="4" t="s">
        <v>2878</v>
      </c>
      <c r="AD25" s="4" t="s">
        <v>2878</v>
      </c>
      <c r="AE25" s="4" t="s">
        <v>2878</v>
      </c>
      <c r="AF25" s="4">
        <v>120011</v>
      </c>
      <c r="AJ25" s="32" t="str">
        <f>VLOOKUP($D$3,Sites!$A:$C,2,0)</f>
        <v>CO</v>
      </c>
      <c r="AK25" s="32" t="str">
        <f>VLOOKUP(AF25,'ALL-Chart of Accounts'!$E:$F,2,0)</f>
        <v>WIP Jobs Material</v>
      </c>
      <c r="AL25" s="4">
        <v>120012</v>
      </c>
      <c r="AP25" s="32" t="str">
        <f>VLOOKUP($D$3,Sites!$A:$C,2,0)</f>
        <v>CO</v>
      </c>
      <c r="AQ25" s="32" t="str">
        <f>VLOOKUP(AL25,'ALL-Chart of Accounts'!$E:$F,2,0)</f>
        <v>WIP Jobs Labor</v>
      </c>
      <c r="AR25" s="4">
        <v>120013</v>
      </c>
      <c r="AV25" s="32" t="str">
        <f>VLOOKUP($D$3,Sites!$A:$C,2,0)</f>
        <v>CO</v>
      </c>
      <c r="AW25" s="32" t="str">
        <f>VLOOKUP(AR25,'ALL-Chart of Accounts'!$E:$F,2,0)</f>
        <v>WIP Jobs Fixed Overhead</v>
      </c>
      <c r="AX25" s="4">
        <v>120014</v>
      </c>
      <c r="BB25" s="32" t="str">
        <f>VLOOKUP($D$3,Sites!$A:$C,2,0)</f>
        <v>CO</v>
      </c>
      <c r="BC25" s="32" t="str">
        <f>VLOOKUP(AX25,'ALL-Chart of Accounts'!$E:$F,2,0)</f>
        <v>WIP Jobs Variable Overhead</v>
      </c>
      <c r="BD25" s="4">
        <v>120015</v>
      </c>
      <c r="BH25" s="32" t="str">
        <f>VLOOKUP($D$3,Sites!$A:$C,2,0)</f>
        <v>CO</v>
      </c>
      <c r="BI25" s="32" t="str">
        <f>VLOOKUP(BD25,'ALL-Chart of Accounts'!$E:$F,2,0)</f>
        <v>WIP Jobs Outside</v>
      </c>
      <c r="BP25" s="4">
        <v>120800</v>
      </c>
      <c r="BT25" s="32" t="str">
        <f>VLOOKUP($D$3,Sites!$A:$C,2,0)</f>
        <v>CO</v>
      </c>
      <c r="BU25" s="32" t="str">
        <f>VLOOKUP(BP25,'ALL-Chart of Accounts'!$E:$F,2,0)</f>
        <v>Reserve for Inventory Adjustment</v>
      </c>
      <c r="BV25" s="4">
        <v>120800</v>
      </c>
      <c r="BZ25" s="32" t="str">
        <f>VLOOKUP($D$3,Sites!$A:$C,2,0)</f>
        <v>CO</v>
      </c>
      <c r="CA25" s="32" t="str">
        <f>VLOOKUP(BV25,'ALL-Chart of Accounts'!$E:$F,2,0)</f>
        <v>Reserve for Inventory Adjustment</v>
      </c>
      <c r="CB25" s="4">
        <v>120800</v>
      </c>
      <c r="CF25" s="32" t="str">
        <f>VLOOKUP($D$3,Sites!$A:$C,2,0)</f>
        <v>CO</v>
      </c>
      <c r="CG25" s="32" t="str">
        <f>VLOOKUP(CB25,'ALL-Chart of Accounts'!$E:$F,2,0)</f>
        <v>Reserve for Inventory Adjustment</v>
      </c>
      <c r="CH25" s="4">
        <v>120800</v>
      </c>
      <c r="CL25" s="32" t="str">
        <f>VLOOKUP($D$3,Sites!$A:$C,2,0)</f>
        <v>CO</v>
      </c>
      <c r="CM25" s="32" t="str">
        <f>VLOOKUP(CH25,'ALL-Chart of Accounts'!$E:$F,2,0)</f>
        <v>Reserve for Inventory Adjustment</v>
      </c>
      <c r="FZ25" s="4" t="s">
        <v>2879</v>
      </c>
      <c r="GA25" s="4" t="s">
        <v>2880</v>
      </c>
      <c r="GB25" s="4">
        <v>120031</v>
      </c>
      <c r="GF25" s="32" t="str">
        <f>VLOOKUP($D$3,Sites!$A:$C,2,0)</f>
        <v>CO</v>
      </c>
      <c r="GG25" s="32" t="str">
        <f>VLOOKUP(GB25,'ALL-Chart of Accounts'!$E:$F,2,0)</f>
        <v>WIP Projects Material</v>
      </c>
      <c r="GH25" s="4">
        <v>120032</v>
      </c>
      <c r="GL25" s="32" t="str">
        <f>VLOOKUP($D$3,Sites!$A:$C,2,0)</f>
        <v>CO</v>
      </c>
      <c r="GM25" s="32" t="str">
        <f>VLOOKUP(GH25,'ALL-Chart of Accounts'!$E:$F,2,0)</f>
        <v>WIP Projects Labor</v>
      </c>
      <c r="GN25" s="4">
        <v>120033</v>
      </c>
      <c r="GR25" s="32" t="str">
        <f>VLOOKUP($D$3,Sites!$A:$C,2,0)</f>
        <v>CO</v>
      </c>
      <c r="GS25" s="32" t="str">
        <f>VLOOKUP(GN25,'ALL-Chart of Accounts'!$E:$F,2,0)</f>
        <v>WIP Projects Other</v>
      </c>
      <c r="GT25" s="4">
        <v>120034</v>
      </c>
      <c r="GX25" s="32" t="str">
        <f>VLOOKUP($D$3,Sites!$A:$C,2,0)</f>
        <v>CO</v>
      </c>
      <c r="GY25" s="32" t="str">
        <f>VLOOKUP(GT25,'ALL-Chart of Accounts'!$E:$F,2,0)</f>
        <v>WIP Projects Variable Overhead</v>
      </c>
      <c r="GZ25" s="4">
        <v>120035</v>
      </c>
      <c r="HD25" s="32" t="str">
        <f>VLOOKUP($D$3,Sites!$A:$C,2,0)</f>
        <v>CO</v>
      </c>
      <c r="HE25" s="32" t="str">
        <f>VLOOKUP(GZ25,'ALL-Chart of Accounts'!$E:$F,2,0)</f>
        <v>WIP Projects G&amp;A</v>
      </c>
      <c r="ID25" s="4">
        <v>0.05</v>
      </c>
      <c r="IE25" s="4" t="s">
        <v>2881</v>
      </c>
      <c r="IF25" s="4">
        <v>560010</v>
      </c>
      <c r="IJ25" s="32" t="str">
        <f>VLOOKUP($D$3,Sites!$A:$C,2,0)</f>
        <v>CO</v>
      </c>
      <c r="IK25" s="32" t="str">
        <f>VLOOKUP(IF25,'ALL-Chart of Accounts'!$E:$F,2,0)</f>
        <v>Variance Purchasing - Misc Charges</v>
      </c>
      <c r="IL25" s="4">
        <v>560012</v>
      </c>
      <c r="IP25" s="32" t="str">
        <f>VLOOKUP($D$3,Sites!$A:$C,2,0)</f>
        <v>CO</v>
      </c>
      <c r="IQ25" s="32" t="str">
        <f>VLOOKUP(IL25,'ALL-Chart of Accounts'!$E:$F,2,0)</f>
        <v>Expense Floor Stock</v>
      </c>
      <c r="IS25" s="32" t="str">
        <f t="shared" si="5"/>
        <v>1JBT1420</v>
      </c>
      <c r="IT25" s="4" t="s">
        <v>10</v>
      </c>
      <c r="IU25" s="4">
        <v>1420</v>
      </c>
      <c r="IV25" s="4" t="s">
        <v>1303</v>
      </c>
      <c r="IW25" s="4" t="s">
        <v>9398</v>
      </c>
      <c r="IX25" s="61">
        <v>43118.301173229163</v>
      </c>
      <c r="IY25" s="4" t="s">
        <v>9398</v>
      </c>
      <c r="IZ25" s="61">
        <v>43118.301173229163</v>
      </c>
    </row>
    <row r="26" spans="7:260" x14ac:dyDescent="0.35">
      <c r="G26" s="22" t="str">
        <f t="shared" si="7"/>
        <v>X</v>
      </c>
      <c r="H26" s="22" t="str">
        <f t="shared" si="7"/>
        <v/>
      </c>
      <c r="I26" s="22" t="str">
        <f t="shared" si="7"/>
        <v/>
      </c>
      <c r="J26" s="22" t="str">
        <f t="shared" si="7"/>
        <v/>
      </c>
      <c r="K26" s="22" t="str">
        <f t="shared" si="7"/>
        <v/>
      </c>
      <c r="L26" s="22" t="str">
        <f t="shared" si="7"/>
        <v>X</v>
      </c>
      <c r="M26" s="22" t="str">
        <f t="shared" si="7"/>
        <v/>
      </c>
      <c r="N26" s="4">
        <v>1425</v>
      </c>
      <c r="O26" s="32" t="str">
        <f>VLOOKUP(N26,'ALL-Unit Code 2'!$V:$W,2,0)</f>
        <v>MARINATING-MASSAGING/TUMBLING (SOURCED)</v>
      </c>
      <c r="P26" s="4">
        <v>1</v>
      </c>
      <c r="S26" s="32">
        <f t="shared" si="4"/>
        <v>1425</v>
      </c>
      <c r="T26" s="32" t="str">
        <f>VLOOKUP(S26,'ALL-Unit Code 2'!$V:$W,2,0)</f>
        <v>MARINATING-MASSAGING/TUMBLING (SOURCED)</v>
      </c>
      <c r="U26" s="4">
        <v>0</v>
      </c>
      <c r="W26" s="4">
        <v>0</v>
      </c>
      <c r="X26" s="4">
        <v>0</v>
      </c>
      <c r="Y26" s="4">
        <v>0</v>
      </c>
      <c r="Z26" s="4" t="s">
        <v>2878</v>
      </c>
      <c r="AA26" s="4" t="s">
        <v>2878</v>
      </c>
      <c r="AB26" s="4" t="s">
        <v>2878</v>
      </c>
      <c r="AC26" s="4" t="s">
        <v>2878</v>
      </c>
      <c r="AD26" s="4" t="s">
        <v>2878</v>
      </c>
      <c r="AE26" s="4" t="s">
        <v>2878</v>
      </c>
      <c r="AF26" s="4">
        <v>120011</v>
      </c>
      <c r="AJ26" s="32" t="str">
        <f>VLOOKUP($D$3,Sites!$A:$C,2,0)</f>
        <v>CO</v>
      </c>
      <c r="AK26" s="32" t="str">
        <f>VLOOKUP(AF26,'ALL-Chart of Accounts'!$E:$F,2,0)</f>
        <v>WIP Jobs Material</v>
      </c>
      <c r="AL26" s="4">
        <v>120012</v>
      </c>
      <c r="AP26" s="32" t="str">
        <f>VLOOKUP($D$3,Sites!$A:$C,2,0)</f>
        <v>CO</v>
      </c>
      <c r="AQ26" s="32" t="str">
        <f>VLOOKUP(AL26,'ALL-Chart of Accounts'!$E:$F,2,0)</f>
        <v>WIP Jobs Labor</v>
      </c>
      <c r="AR26" s="4">
        <v>120013</v>
      </c>
      <c r="AV26" s="32" t="str">
        <f>VLOOKUP($D$3,Sites!$A:$C,2,0)</f>
        <v>CO</v>
      </c>
      <c r="AW26" s="32" t="str">
        <f>VLOOKUP(AR26,'ALL-Chart of Accounts'!$E:$F,2,0)</f>
        <v>WIP Jobs Fixed Overhead</v>
      </c>
      <c r="AX26" s="4">
        <v>120014</v>
      </c>
      <c r="BB26" s="32" t="str">
        <f>VLOOKUP($D$3,Sites!$A:$C,2,0)</f>
        <v>CO</v>
      </c>
      <c r="BC26" s="32" t="str">
        <f>VLOOKUP(AX26,'ALL-Chart of Accounts'!$E:$F,2,0)</f>
        <v>WIP Jobs Variable Overhead</v>
      </c>
      <c r="BD26" s="4">
        <v>120015</v>
      </c>
      <c r="BH26" s="32" t="str">
        <f>VLOOKUP($D$3,Sites!$A:$C,2,0)</f>
        <v>CO</v>
      </c>
      <c r="BI26" s="32" t="str">
        <f>VLOOKUP(BD26,'ALL-Chart of Accounts'!$E:$F,2,0)</f>
        <v>WIP Jobs Outside</v>
      </c>
      <c r="BP26" s="4">
        <v>120800</v>
      </c>
      <c r="BT26" s="32" t="str">
        <f>VLOOKUP($D$3,Sites!$A:$C,2,0)</f>
        <v>CO</v>
      </c>
      <c r="BU26" s="32" t="str">
        <f>VLOOKUP(BP26,'ALL-Chart of Accounts'!$E:$F,2,0)</f>
        <v>Reserve for Inventory Adjustment</v>
      </c>
      <c r="BV26" s="4">
        <v>120800</v>
      </c>
      <c r="BZ26" s="32" t="str">
        <f>VLOOKUP($D$3,Sites!$A:$C,2,0)</f>
        <v>CO</v>
      </c>
      <c r="CA26" s="32" t="str">
        <f>VLOOKUP(BV26,'ALL-Chart of Accounts'!$E:$F,2,0)</f>
        <v>Reserve for Inventory Adjustment</v>
      </c>
      <c r="CB26" s="4">
        <v>120800</v>
      </c>
      <c r="CF26" s="32" t="str">
        <f>VLOOKUP($D$3,Sites!$A:$C,2,0)</f>
        <v>CO</v>
      </c>
      <c r="CG26" s="32" t="str">
        <f>VLOOKUP(CB26,'ALL-Chart of Accounts'!$E:$F,2,0)</f>
        <v>Reserve for Inventory Adjustment</v>
      </c>
      <c r="CH26" s="4">
        <v>120800</v>
      </c>
      <c r="CL26" s="32" t="str">
        <f>VLOOKUP($D$3,Sites!$A:$C,2,0)</f>
        <v>CO</v>
      </c>
      <c r="CM26" s="32" t="str">
        <f>VLOOKUP(CH26,'ALL-Chart of Accounts'!$E:$F,2,0)</f>
        <v>Reserve for Inventory Adjustment</v>
      </c>
      <c r="FZ26" s="4" t="s">
        <v>2879</v>
      </c>
      <c r="GA26" s="4" t="s">
        <v>2880</v>
      </c>
      <c r="GB26" s="4">
        <v>120031</v>
      </c>
      <c r="GF26" s="32" t="str">
        <f>VLOOKUP($D$3,Sites!$A:$C,2,0)</f>
        <v>CO</v>
      </c>
      <c r="GG26" s="32" t="str">
        <f>VLOOKUP(GB26,'ALL-Chart of Accounts'!$E:$F,2,0)</f>
        <v>WIP Projects Material</v>
      </c>
      <c r="GH26" s="4">
        <v>120032</v>
      </c>
      <c r="GL26" s="32" t="str">
        <f>VLOOKUP($D$3,Sites!$A:$C,2,0)</f>
        <v>CO</v>
      </c>
      <c r="GM26" s="32" t="str">
        <f>VLOOKUP(GH26,'ALL-Chart of Accounts'!$E:$F,2,0)</f>
        <v>WIP Projects Labor</v>
      </c>
      <c r="GN26" s="4">
        <v>120033</v>
      </c>
      <c r="GR26" s="32" t="str">
        <f>VLOOKUP($D$3,Sites!$A:$C,2,0)</f>
        <v>CO</v>
      </c>
      <c r="GS26" s="32" t="str">
        <f>VLOOKUP(GN26,'ALL-Chart of Accounts'!$E:$F,2,0)</f>
        <v>WIP Projects Other</v>
      </c>
      <c r="GT26" s="4">
        <v>120034</v>
      </c>
      <c r="GX26" s="32" t="str">
        <f>VLOOKUP($D$3,Sites!$A:$C,2,0)</f>
        <v>CO</v>
      </c>
      <c r="GY26" s="32" t="str">
        <f>VLOOKUP(GT26,'ALL-Chart of Accounts'!$E:$F,2,0)</f>
        <v>WIP Projects Variable Overhead</v>
      </c>
      <c r="GZ26" s="4">
        <v>120035</v>
      </c>
      <c r="HD26" s="32" t="str">
        <f>VLOOKUP($D$3,Sites!$A:$C,2,0)</f>
        <v>CO</v>
      </c>
      <c r="HE26" s="32" t="str">
        <f>VLOOKUP(GZ26,'ALL-Chart of Accounts'!$E:$F,2,0)</f>
        <v>WIP Projects G&amp;A</v>
      </c>
      <c r="ID26" s="4">
        <v>0.05</v>
      </c>
      <c r="IE26" s="4" t="s">
        <v>2881</v>
      </c>
      <c r="IF26" s="4">
        <v>560010</v>
      </c>
      <c r="IJ26" s="32" t="str">
        <f>VLOOKUP($D$3,Sites!$A:$C,2,0)</f>
        <v>CO</v>
      </c>
      <c r="IK26" s="32" t="str">
        <f>VLOOKUP(IF26,'ALL-Chart of Accounts'!$E:$F,2,0)</f>
        <v>Variance Purchasing - Misc Charges</v>
      </c>
      <c r="IL26" s="4">
        <v>560012</v>
      </c>
      <c r="IP26" s="32" t="str">
        <f>VLOOKUP($D$3,Sites!$A:$C,2,0)</f>
        <v>CO</v>
      </c>
      <c r="IQ26" s="32" t="str">
        <f>VLOOKUP(IL26,'ALL-Chart of Accounts'!$E:$F,2,0)</f>
        <v>Expense Floor Stock</v>
      </c>
      <c r="IS26" s="32" t="str">
        <f t="shared" si="5"/>
        <v>1JBT1425</v>
      </c>
      <c r="IT26" s="4" t="s">
        <v>10</v>
      </c>
      <c r="IU26" s="4">
        <v>1425</v>
      </c>
      <c r="IV26" s="4" t="s">
        <v>1304</v>
      </c>
      <c r="IW26" s="4" t="s">
        <v>9398</v>
      </c>
      <c r="IX26" s="61">
        <v>43118.301182719908</v>
      </c>
      <c r="IY26" s="4" t="s">
        <v>9398</v>
      </c>
      <c r="IZ26" s="61">
        <v>43118.301182719908</v>
      </c>
    </row>
    <row r="27" spans="7:260" x14ac:dyDescent="0.35">
      <c r="G27" s="22" t="str">
        <f t="shared" si="7"/>
        <v>X</v>
      </c>
      <c r="H27" s="22" t="str">
        <f t="shared" si="7"/>
        <v/>
      </c>
      <c r="I27" s="22" t="str">
        <f t="shared" si="7"/>
        <v/>
      </c>
      <c r="J27" s="22" t="str">
        <f t="shared" si="7"/>
        <v/>
      </c>
      <c r="K27" s="22" t="str">
        <f t="shared" si="7"/>
        <v/>
      </c>
      <c r="L27" s="22" t="str">
        <f t="shared" si="7"/>
        <v>X</v>
      </c>
      <c r="M27" s="22" t="str">
        <f t="shared" si="7"/>
        <v/>
      </c>
      <c r="N27" s="4">
        <v>1500</v>
      </c>
      <c r="O27" s="32" t="str">
        <f>VLOOKUP(N27,'ALL-Unit Code 2'!$V:$W,2,0)</f>
        <v>INJECTING-INJECTOR (WOLFTEC)</v>
      </c>
      <c r="P27" s="4">
        <v>1</v>
      </c>
      <c r="S27" s="32">
        <f t="shared" si="4"/>
        <v>1500</v>
      </c>
      <c r="T27" s="32" t="str">
        <f>VLOOKUP(S27,'ALL-Unit Code 2'!$V:$W,2,0)</f>
        <v>INJECTING-INJECTOR (WOLFTEC)</v>
      </c>
      <c r="U27" s="4">
        <v>0</v>
      </c>
      <c r="W27" s="4">
        <v>0</v>
      </c>
      <c r="X27" s="4">
        <v>0</v>
      </c>
      <c r="Y27" s="4">
        <v>0</v>
      </c>
      <c r="Z27" s="4" t="s">
        <v>2878</v>
      </c>
      <c r="AA27" s="4" t="s">
        <v>2878</v>
      </c>
      <c r="AB27" s="4" t="s">
        <v>2878</v>
      </c>
      <c r="AC27" s="4" t="s">
        <v>2878</v>
      </c>
      <c r="AD27" s="4" t="s">
        <v>2878</v>
      </c>
      <c r="AE27" s="4" t="s">
        <v>2878</v>
      </c>
      <c r="AF27" s="4">
        <v>120011</v>
      </c>
      <c r="AJ27" s="32" t="str">
        <f>VLOOKUP($D$3,Sites!$A:$C,2,0)</f>
        <v>CO</v>
      </c>
      <c r="AK27" s="32" t="str">
        <f>VLOOKUP(AF27,'ALL-Chart of Accounts'!$E:$F,2,0)</f>
        <v>WIP Jobs Material</v>
      </c>
      <c r="AL27" s="4">
        <v>120012</v>
      </c>
      <c r="AP27" s="32" t="str">
        <f>VLOOKUP($D$3,Sites!$A:$C,2,0)</f>
        <v>CO</v>
      </c>
      <c r="AQ27" s="32" t="str">
        <f>VLOOKUP(AL27,'ALL-Chart of Accounts'!$E:$F,2,0)</f>
        <v>WIP Jobs Labor</v>
      </c>
      <c r="AR27" s="4">
        <v>120013</v>
      </c>
      <c r="AV27" s="32" t="str">
        <f>VLOOKUP($D$3,Sites!$A:$C,2,0)</f>
        <v>CO</v>
      </c>
      <c r="AW27" s="32" t="str">
        <f>VLOOKUP(AR27,'ALL-Chart of Accounts'!$E:$F,2,0)</f>
        <v>WIP Jobs Fixed Overhead</v>
      </c>
      <c r="AX27" s="4">
        <v>120014</v>
      </c>
      <c r="BB27" s="32" t="str">
        <f>VLOOKUP($D$3,Sites!$A:$C,2,0)</f>
        <v>CO</v>
      </c>
      <c r="BC27" s="32" t="str">
        <f>VLOOKUP(AX27,'ALL-Chart of Accounts'!$E:$F,2,0)</f>
        <v>WIP Jobs Variable Overhead</v>
      </c>
      <c r="BD27" s="4">
        <v>120015</v>
      </c>
      <c r="BH27" s="32" t="str">
        <f>VLOOKUP($D$3,Sites!$A:$C,2,0)</f>
        <v>CO</v>
      </c>
      <c r="BI27" s="32" t="str">
        <f>VLOOKUP(BD27,'ALL-Chart of Accounts'!$E:$F,2,0)</f>
        <v>WIP Jobs Outside</v>
      </c>
      <c r="BP27" s="4">
        <v>120800</v>
      </c>
      <c r="BT27" s="32" t="str">
        <f>VLOOKUP($D$3,Sites!$A:$C,2,0)</f>
        <v>CO</v>
      </c>
      <c r="BU27" s="32" t="str">
        <f>VLOOKUP(BP27,'ALL-Chart of Accounts'!$E:$F,2,0)</f>
        <v>Reserve for Inventory Adjustment</v>
      </c>
      <c r="BV27" s="4">
        <v>120800</v>
      </c>
      <c r="BZ27" s="32" t="str">
        <f>VLOOKUP($D$3,Sites!$A:$C,2,0)</f>
        <v>CO</v>
      </c>
      <c r="CA27" s="32" t="str">
        <f>VLOOKUP(BV27,'ALL-Chart of Accounts'!$E:$F,2,0)</f>
        <v>Reserve for Inventory Adjustment</v>
      </c>
      <c r="CB27" s="4">
        <v>120800</v>
      </c>
      <c r="CF27" s="32" t="str">
        <f>VLOOKUP($D$3,Sites!$A:$C,2,0)</f>
        <v>CO</v>
      </c>
      <c r="CG27" s="32" t="str">
        <f>VLOOKUP(CB27,'ALL-Chart of Accounts'!$E:$F,2,0)</f>
        <v>Reserve for Inventory Adjustment</v>
      </c>
      <c r="CH27" s="4">
        <v>120800</v>
      </c>
      <c r="CL27" s="32" t="str">
        <f>VLOOKUP($D$3,Sites!$A:$C,2,0)</f>
        <v>CO</v>
      </c>
      <c r="CM27" s="32" t="str">
        <f>VLOOKUP(CH27,'ALL-Chart of Accounts'!$E:$F,2,0)</f>
        <v>Reserve for Inventory Adjustment</v>
      </c>
      <c r="FZ27" s="4" t="s">
        <v>2879</v>
      </c>
      <c r="GA27" s="4" t="s">
        <v>2880</v>
      </c>
      <c r="GB27" s="4">
        <v>120031</v>
      </c>
      <c r="GF27" s="32" t="str">
        <f>VLOOKUP($D$3,Sites!$A:$C,2,0)</f>
        <v>CO</v>
      </c>
      <c r="GG27" s="32" t="str">
        <f>VLOOKUP(GB27,'ALL-Chart of Accounts'!$E:$F,2,0)</f>
        <v>WIP Projects Material</v>
      </c>
      <c r="GH27" s="4">
        <v>120032</v>
      </c>
      <c r="GL27" s="32" t="str">
        <f>VLOOKUP($D$3,Sites!$A:$C,2,0)</f>
        <v>CO</v>
      </c>
      <c r="GM27" s="32" t="str">
        <f>VLOOKUP(GH27,'ALL-Chart of Accounts'!$E:$F,2,0)</f>
        <v>WIP Projects Labor</v>
      </c>
      <c r="GN27" s="4">
        <v>120033</v>
      </c>
      <c r="GR27" s="32" t="str">
        <f>VLOOKUP($D$3,Sites!$A:$C,2,0)</f>
        <v>CO</v>
      </c>
      <c r="GS27" s="32" t="str">
        <f>VLOOKUP(GN27,'ALL-Chart of Accounts'!$E:$F,2,0)</f>
        <v>WIP Projects Other</v>
      </c>
      <c r="GT27" s="4">
        <v>120034</v>
      </c>
      <c r="GX27" s="32" t="str">
        <f>VLOOKUP($D$3,Sites!$A:$C,2,0)</f>
        <v>CO</v>
      </c>
      <c r="GY27" s="32" t="str">
        <f>VLOOKUP(GT27,'ALL-Chart of Accounts'!$E:$F,2,0)</f>
        <v>WIP Projects Variable Overhead</v>
      </c>
      <c r="GZ27" s="4">
        <v>120035</v>
      </c>
      <c r="HD27" s="32" t="str">
        <f>VLOOKUP($D$3,Sites!$A:$C,2,0)</f>
        <v>CO</v>
      </c>
      <c r="HE27" s="32" t="str">
        <f>VLOOKUP(GZ27,'ALL-Chart of Accounts'!$E:$F,2,0)</f>
        <v>WIP Projects G&amp;A</v>
      </c>
      <c r="ID27" s="4">
        <v>0.05</v>
      </c>
      <c r="IE27" s="4" t="s">
        <v>2881</v>
      </c>
      <c r="IF27" s="4">
        <v>560010</v>
      </c>
      <c r="IJ27" s="32" t="str">
        <f>VLOOKUP($D$3,Sites!$A:$C,2,0)</f>
        <v>CO</v>
      </c>
      <c r="IK27" s="32" t="str">
        <f>VLOOKUP(IF27,'ALL-Chart of Accounts'!$E:$F,2,0)</f>
        <v>Variance Purchasing - Misc Charges</v>
      </c>
      <c r="IL27" s="4">
        <v>560012</v>
      </c>
      <c r="IP27" s="32" t="str">
        <f>VLOOKUP($D$3,Sites!$A:$C,2,0)</f>
        <v>CO</v>
      </c>
      <c r="IQ27" s="32" t="str">
        <f>VLOOKUP(IL27,'ALL-Chart of Accounts'!$E:$F,2,0)</f>
        <v>Expense Floor Stock</v>
      </c>
      <c r="IS27" s="32" t="str">
        <f t="shared" si="5"/>
        <v>1JBT1500</v>
      </c>
      <c r="IT27" s="4" t="s">
        <v>10</v>
      </c>
      <c r="IU27" s="4">
        <v>1500</v>
      </c>
      <c r="IV27" s="4" t="s">
        <v>1305</v>
      </c>
      <c r="IW27" s="4" t="s">
        <v>9398</v>
      </c>
      <c r="IX27" s="61">
        <v>43118.301191354163</v>
      </c>
      <c r="IY27" s="4" t="s">
        <v>9398</v>
      </c>
      <c r="IZ27" s="61">
        <v>43118.301191354163</v>
      </c>
    </row>
    <row r="28" spans="7:260" x14ac:dyDescent="0.35">
      <c r="G28" s="22" t="str">
        <f t="shared" si="7"/>
        <v>X</v>
      </c>
      <c r="H28" s="22" t="str">
        <f t="shared" si="7"/>
        <v/>
      </c>
      <c r="I28" s="22" t="str">
        <f t="shared" si="7"/>
        <v/>
      </c>
      <c r="J28" s="22" t="str">
        <f t="shared" si="7"/>
        <v/>
      </c>
      <c r="K28" s="22" t="str">
        <f t="shared" si="7"/>
        <v/>
      </c>
      <c r="L28" s="22" t="str">
        <f t="shared" si="7"/>
        <v>X</v>
      </c>
      <c r="M28" s="22" t="str">
        <f t="shared" si="7"/>
        <v/>
      </c>
      <c r="N28" s="4">
        <v>1505</v>
      </c>
      <c r="O28" s="32" t="str">
        <f>VLOOKUP(N28,'ALL-Unit Code 2'!$V:$W,2,0)</f>
        <v>INJECTING-INJECTOR (SCHROEDER)</v>
      </c>
      <c r="P28" s="4">
        <v>1</v>
      </c>
      <c r="S28" s="32">
        <f t="shared" si="4"/>
        <v>1505</v>
      </c>
      <c r="T28" s="32" t="str">
        <f>VLOOKUP(S28,'ALL-Unit Code 2'!$V:$W,2,0)</f>
        <v>INJECTING-INJECTOR (SCHROEDER)</v>
      </c>
      <c r="U28" s="4">
        <v>0</v>
      </c>
      <c r="W28" s="4">
        <v>0</v>
      </c>
      <c r="X28" s="4">
        <v>0</v>
      </c>
      <c r="Y28" s="4">
        <v>0</v>
      </c>
      <c r="Z28" s="4" t="s">
        <v>2878</v>
      </c>
      <c r="AA28" s="4" t="s">
        <v>2878</v>
      </c>
      <c r="AB28" s="4" t="s">
        <v>2878</v>
      </c>
      <c r="AC28" s="4" t="s">
        <v>2878</v>
      </c>
      <c r="AD28" s="4" t="s">
        <v>2878</v>
      </c>
      <c r="AE28" s="4" t="s">
        <v>2878</v>
      </c>
      <c r="AF28" s="4">
        <v>120011</v>
      </c>
      <c r="AJ28" s="32" t="str">
        <f>VLOOKUP($D$3,Sites!$A:$C,2,0)</f>
        <v>CO</v>
      </c>
      <c r="AK28" s="32" t="str">
        <f>VLOOKUP(AF28,'ALL-Chart of Accounts'!$E:$F,2,0)</f>
        <v>WIP Jobs Material</v>
      </c>
      <c r="AL28" s="4">
        <v>120012</v>
      </c>
      <c r="AP28" s="32" t="str">
        <f>VLOOKUP($D$3,Sites!$A:$C,2,0)</f>
        <v>CO</v>
      </c>
      <c r="AQ28" s="32" t="str">
        <f>VLOOKUP(AL28,'ALL-Chart of Accounts'!$E:$F,2,0)</f>
        <v>WIP Jobs Labor</v>
      </c>
      <c r="AR28" s="4">
        <v>120013</v>
      </c>
      <c r="AV28" s="32" t="str">
        <f>VLOOKUP($D$3,Sites!$A:$C,2,0)</f>
        <v>CO</v>
      </c>
      <c r="AW28" s="32" t="str">
        <f>VLOOKUP(AR28,'ALL-Chart of Accounts'!$E:$F,2,0)</f>
        <v>WIP Jobs Fixed Overhead</v>
      </c>
      <c r="AX28" s="4">
        <v>120014</v>
      </c>
      <c r="BB28" s="32" t="str">
        <f>VLOOKUP($D$3,Sites!$A:$C,2,0)</f>
        <v>CO</v>
      </c>
      <c r="BC28" s="32" t="str">
        <f>VLOOKUP(AX28,'ALL-Chart of Accounts'!$E:$F,2,0)</f>
        <v>WIP Jobs Variable Overhead</v>
      </c>
      <c r="BD28" s="4">
        <v>120015</v>
      </c>
      <c r="BH28" s="32" t="str">
        <f>VLOOKUP($D$3,Sites!$A:$C,2,0)</f>
        <v>CO</v>
      </c>
      <c r="BI28" s="32" t="str">
        <f>VLOOKUP(BD28,'ALL-Chart of Accounts'!$E:$F,2,0)</f>
        <v>WIP Jobs Outside</v>
      </c>
      <c r="BP28" s="4">
        <v>120800</v>
      </c>
      <c r="BT28" s="32" t="str">
        <f>VLOOKUP($D$3,Sites!$A:$C,2,0)</f>
        <v>CO</v>
      </c>
      <c r="BU28" s="32" t="str">
        <f>VLOOKUP(BP28,'ALL-Chart of Accounts'!$E:$F,2,0)</f>
        <v>Reserve for Inventory Adjustment</v>
      </c>
      <c r="BV28" s="4">
        <v>120800</v>
      </c>
      <c r="BZ28" s="32" t="str">
        <f>VLOOKUP($D$3,Sites!$A:$C,2,0)</f>
        <v>CO</v>
      </c>
      <c r="CA28" s="32" t="str">
        <f>VLOOKUP(BV28,'ALL-Chart of Accounts'!$E:$F,2,0)</f>
        <v>Reserve for Inventory Adjustment</v>
      </c>
      <c r="CB28" s="4">
        <v>120800</v>
      </c>
      <c r="CF28" s="32" t="str">
        <f>VLOOKUP($D$3,Sites!$A:$C,2,0)</f>
        <v>CO</v>
      </c>
      <c r="CG28" s="32" t="str">
        <f>VLOOKUP(CB28,'ALL-Chart of Accounts'!$E:$F,2,0)</f>
        <v>Reserve for Inventory Adjustment</v>
      </c>
      <c r="CH28" s="4">
        <v>120800</v>
      </c>
      <c r="CL28" s="32" t="str">
        <f>VLOOKUP($D$3,Sites!$A:$C,2,0)</f>
        <v>CO</v>
      </c>
      <c r="CM28" s="32" t="str">
        <f>VLOOKUP(CH28,'ALL-Chart of Accounts'!$E:$F,2,0)</f>
        <v>Reserve for Inventory Adjustment</v>
      </c>
      <c r="FZ28" s="4" t="s">
        <v>2879</v>
      </c>
      <c r="GA28" s="4" t="s">
        <v>2880</v>
      </c>
      <c r="GB28" s="4">
        <v>120031</v>
      </c>
      <c r="GF28" s="32" t="str">
        <f>VLOOKUP($D$3,Sites!$A:$C,2,0)</f>
        <v>CO</v>
      </c>
      <c r="GG28" s="32" t="str">
        <f>VLOOKUP(GB28,'ALL-Chart of Accounts'!$E:$F,2,0)</f>
        <v>WIP Projects Material</v>
      </c>
      <c r="GH28" s="4">
        <v>120032</v>
      </c>
      <c r="GL28" s="32" t="str">
        <f>VLOOKUP($D$3,Sites!$A:$C,2,0)</f>
        <v>CO</v>
      </c>
      <c r="GM28" s="32" t="str">
        <f>VLOOKUP(GH28,'ALL-Chart of Accounts'!$E:$F,2,0)</f>
        <v>WIP Projects Labor</v>
      </c>
      <c r="GN28" s="4">
        <v>120033</v>
      </c>
      <c r="GR28" s="32" t="str">
        <f>VLOOKUP($D$3,Sites!$A:$C,2,0)</f>
        <v>CO</v>
      </c>
      <c r="GS28" s="32" t="str">
        <f>VLOOKUP(GN28,'ALL-Chart of Accounts'!$E:$F,2,0)</f>
        <v>WIP Projects Other</v>
      </c>
      <c r="GT28" s="4">
        <v>120034</v>
      </c>
      <c r="GX28" s="32" t="str">
        <f>VLOOKUP($D$3,Sites!$A:$C,2,0)</f>
        <v>CO</v>
      </c>
      <c r="GY28" s="32" t="str">
        <f>VLOOKUP(GT28,'ALL-Chart of Accounts'!$E:$F,2,0)</f>
        <v>WIP Projects Variable Overhead</v>
      </c>
      <c r="GZ28" s="4">
        <v>120035</v>
      </c>
      <c r="HD28" s="32" t="str">
        <f>VLOOKUP($D$3,Sites!$A:$C,2,0)</f>
        <v>CO</v>
      </c>
      <c r="HE28" s="32" t="str">
        <f>VLOOKUP(GZ28,'ALL-Chart of Accounts'!$E:$F,2,0)</f>
        <v>WIP Projects G&amp;A</v>
      </c>
      <c r="ID28" s="4">
        <v>0.05</v>
      </c>
      <c r="IE28" s="4" t="s">
        <v>2881</v>
      </c>
      <c r="IF28" s="4">
        <v>560010</v>
      </c>
      <c r="IJ28" s="32" t="str">
        <f>VLOOKUP($D$3,Sites!$A:$C,2,0)</f>
        <v>CO</v>
      </c>
      <c r="IK28" s="32" t="str">
        <f>VLOOKUP(IF28,'ALL-Chart of Accounts'!$E:$F,2,0)</f>
        <v>Variance Purchasing - Misc Charges</v>
      </c>
      <c r="IL28" s="4">
        <v>560012</v>
      </c>
      <c r="IP28" s="32" t="str">
        <f>VLOOKUP($D$3,Sites!$A:$C,2,0)</f>
        <v>CO</v>
      </c>
      <c r="IQ28" s="32" t="str">
        <f>VLOOKUP(IL28,'ALL-Chart of Accounts'!$E:$F,2,0)</f>
        <v>Expense Floor Stock</v>
      </c>
      <c r="IS28" s="32" t="str">
        <f t="shared" si="5"/>
        <v>1JBT1505</v>
      </c>
      <c r="IT28" s="4" t="s">
        <v>10</v>
      </c>
      <c r="IU28" s="4">
        <v>1505</v>
      </c>
      <c r="IV28" s="4" t="s">
        <v>9562</v>
      </c>
      <c r="IW28" s="4" t="s">
        <v>9398</v>
      </c>
      <c r="IX28" s="61">
        <v>43118.301200231479</v>
      </c>
      <c r="IY28" s="4" t="s">
        <v>9398</v>
      </c>
      <c r="IZ28" s="61">
        <v>43125.447327430556</v>
      </c>
    </row>
    <row r="29" spans="7:260" x14ac:dyDescent="0.35">
      <c r="G29" s="22" t="str">
        <f t="shared" si="7"/>
        <v>X</v>
      </c>
      <c r="H29" s="22" t="str">
        <f t="shared" si="7"/>
        <v/>
      </c>
      <c r="I29" s="22" t="str">
        <f t="shared" si="7"/>
        <v/>
      </c>
      <c r="J29" s="22" t="str">
        <f t="shared" si="7"/>
        <v/>
      </c>
      <c r="K29" s="22" t="str">
        <f t="shared" si="7"/>
        <v/>
      </c>
      <c r="L29" s="22" t="str">
        <f t="shared" si="7"/>
        <v>X</v>
      </c>
      <c r="M29" s="22" t="str">
        <f t="shared" si="7"/>
        <v/>
      </c>
      <c r="N29" s="4">
        <v>1510</v>
      </c>
      <c r="O29" s="32" t="str">
        <f>VLOOKUP(N29,'ALL-Unit Code 2'!$V:$W,2,0)</f>
        <v>INJECTING-OTHER (WOLFTEC)</v>
      </c>
      <c r="P29" s="4">
        <v>1</v>
      </c>
      <c r="S29" s="32">
        <f t="shared" si="4"/>
        <v>1510</v>
      </c>
      <c r="T29" s="32" t="str">
        <f>VLOOKUP(S29,'ALL-Unit Code 2'!$V:$W,2,0)</f>
        <v>INJECTING-OTHER (WOLFTEC)</v>
      </c>
      <c r="U29" s="4">
        <v>0</v>
      </c>
      <c r="W29" s="4">
        <v>0</v>
      </c>
      <c r="X29" s="4">
        <v>0</v>
      </c>
      <c r="Y29" s="4">
        <v>0</v>
      </c>
      <c r="Z29" s="4" t="s">
        <v>2878</v>
      </c>
      <c r="AA29" s="4" t="s">
        <v>2878</v>
      </c>
      <c r="AB29" s="4" t="s">
        <v>2878</v>
      </c>
      <c r="AC29" s="4" t="s">
        <v>2878</v>
      </c>
      <c r="AD29" s="4" t="s">
        <v>2878</v>
      </c>
      <c r="AE29" s="4" t="s">
        <v>2878</v>
      </c>
      <c r="AF29" s="4">
        <v>120011</v>
      </c>
      <c r="AJ29" s="32" t="str">
        <f>VLOOKUP($D$3,Sites!$A:$C,2,0)</f>
        <v>CO</v>
      </c>
      <c r="AK29" s="32" t="str">
        <f>VLOOKUP(AF29,'ALL-Chart of Accounts'!$E:$F,2,0)</f>
        <v>WIP Jobs Material</v>
      </c>
      <c r="AL29" s="4">
        <v>120012</v>
      </c>
      <c r="AP29" s="32" t="str">
        <f>VLOOKUP($D$3,Sites!$A:$C,2,0)</f>
        <v>CO</v>
      </c>
      <c r="AQ29" s="32" t="str">
        <f>VLOOKUP(AL29,'ALL-Chart of Accounts'!$E:$F,2,0)</f>
        <v>WIP Jobs Labor</v>
      </c>
      <c r="AR29" s="4">
        <v>120013</v>
      </c>
      <c r="AV29" s="32" t="str">
        <f>VLOOKUP($D$3,Sites!$A:$C,2,0)</f>
        <v>CO</v>
      </c>
      <c r="AW29" s="32" t="str">
        <f>VLOOKUP(AR29,'ALL-Chart of Accounts'!$E:$F,2,0)</f>
        <v>WIP Jobs Fixed Overhead</v>
      </c>
      <c r="AX29" s="4">
        <v>120014</v>
      </c>
      <c r="BB29" s="32" t="str">
        <f>VLOOKUP($D$3,Sites!$A:$C,2,0)</f>
        <v>CO</v>
      </c>
      <c r="BC29" s="32" t="str">
        <f>VLOOKUP(AX29,'ALL-Chart of Accounts'!$E:$F,2,0)</f>
        <v>WIP Jobs Variable Overhead</v>
      </c>
      <c r="BD29" s="4">
        <v>120015</v>
      </c>
      <c r="BH29" s="32" t="str">
        <f>VLOOKUP($D$3,Sites!$A:$C,2,0)</f>
        <v>CO</v>
      </c>
      <c r="BI29" s="32" t="str">
        <f>VLOOKUP(BD29,'ALL-Chart of Accounts'!$E:$F,2,0)</f>
        <v>WIP Jobs Outside</v>
      </c>
      <c r="BP29" s="4">
        <v>120800</v>
      </c>
      <c r="BT29" s="32" t="str">
        <f>VLOOKUP($D$3,Sites!$A:$C,2,0)</f>
        <v>CO</v>
      </c>
      <c r="BU29" s="32" t="str">
        <f>VLOOKUP(BP29,'ALL-Chart of Accounts'!$E:$F,2,0)</f>
        <v>Reserve for Inventory Adjustment</v>
      </c>
      <c r="BV29" s="4">
        <v>120800</v>
      </c>
      <c r="BZ29" s="32" t="str">
        <f>VLOOKUP($D$3,Sites!$A:$C,2,0)</f>
        <v>CO</v>
      </c>
      <c r="CA29" s="32" t="str">
        <f>VLOOKUP(BV29,'ALL-Chart of Accounts'!$E:$F,2,0)</f>
        <v>Reserve for Inventory Adjustment</v>
      </c>
      <c r="CB29" s="4">
        <v>120800</v>
      </c>
      <c r="CF29" s="32" t="str">
        <f>VLOOKUP($D$3,Sites!$A:$C,2,0)</f>
        <v>CO</v>
      </c>
      <c r="CG29" s="32" t="str">
        <f>VLOOKUP(CB29,'ALL-Chart of Accounts'!$E:$F,2,0)</f>
        <v>Reserve for Inventory Adjustment</v>
      </c>
      <c r="CH29" s="4">
        <v>120800</v>
      </c>
      <c r="CL29" s="32" t="str">
        <f>VLOOKUP($D$3,Sites!$A:$C,2,0)</f>
        <v>CO</v>
      </c>
      <c r="CM29" s="32" t="str">
        <f>VLOOKUP(CH29,'ALL-Chart of Accounts'!$E:$F,2,0)</f>
        <v>Reserve for Inventory Adjustment</v>
      </c>
      <c r="FZ29" s="4" t="s">
        <v>2879</v>
      </c>
      <c r="GA29" s="4" t="s">
        <v>2880</v>
      </c>
      <c r="GB29" s="4">
        <v>120031</v>
      </c>
      <c r="GF29" s="32" t="str">
        <f>VLOOKUP($D$3,Sites!$A:$C,2,0)</f>
        <v>CO</v>
      </c>
      <c r="GG29" s="32" t="str">
        <f>VLOOKUP(GB29,'ALL-Chart of Accounts'!$E:$F,2,0)</f>
        <v>WIP Projects Material</v>
      </c>
      <c r="GH29" s="4">
        <v>120032</v>
      </c>
      <c r="GL29" s="32" t="str">
        <f>VLOOKUP($D$3,Sites!$A:$C,2,0)</f>
        <v>CO</v>
      </c>
      <c r="GM29" s="32" t="str">
        <f>VLOOKUP(GH29,'ALL-Chart of Accounts'!$E:$F,2,0)</f>
        <v>WIP Projects Labor</v>
      </c>
      <c r="GN29" s="4">
        <v>120033</v>
      </c>
      <c r="GR29" s="32" t="str">
        <f>VLOOKUP($D$3,Sites!$A:$C,2,0)</f>
        <v>CO</v>
      </c>
      <c r="GS29" s="32" t="str">
        <f>VLOOKUP(GN29,'ALL-Chart of Accounts'!$E:$F,2,0)</f>
        <v>WIP Projects Other</v>
      </c>
      <c r="GT29" s="4">
        <v>120034</v>
      </c>
      <c r="GX29" s="32" t="str">
        <f>VLOOKUP($D$3,Sites!$A:$C,2,0)</f>
        <v>CO</v>
      </c>
      <c r="GY29" s="32" t="str">
        <f>VLOOKUP(GT29,'ALL-Chart of Accounts'!$E:$F,2,0)</f>
        <v>WIP Projects Variable Overhead</v>
      </c>
      <c r="GZ29" s="4">
        <v>120035</v>
      </c>
      <c r="HD29" s="32" t="str">
        <f>VLOOKUP($D$3,Sites!$A:$C,2,0)</f>
        <v>CO</v>
      </c>
      <c r="HE29" s="32" t="str">
        <f>VLOOKUP(GZ29,'ALL-Chart of Accounts'!$E:$F,2,0)</f>
        <v>WIP Projects G&amp;A</v>
      </c>
      <c r="ID29" s="4">
        <v>0.05</v>
      </c>
      <c r="IE29" s="4" t="s">
        <v>2881</v>
      </c>
      <c r="IF29" s="4">
        <v>560010</v>
      </c>
      <c r="IJ29" s="32" t="str">
        <f>VLOOKUP($D$3,Sites!$A:$C,2,0)</f>
        <v>CO</v>
      </c>
      <c r="IK29" s="32" t="str">
        <f>VLOOKUP(IF29,'ALL-Chart of Accounts'!$E:$F,2,0)</f>
        <v>Variance Purchasing - Misc Charges</v>
      </c>
      <c r="IL29" s="4">
        <v>560012</v>
      </c>
      <c r="IP29" s="32" t="str">
        <f>VLOOKUP($D$3,Sites!$A:$C,2,0)</f>
        <v>CO</v>
      </c>
      <c r="IQ29" s="32" t="str">
        <f>VLOOKUP(IL29,'ALL-Chart of Accounts'!$E:$F,2,0)</f>
        <v>Expense Floor Stock</v>
      </c>
      <c r="IS29" s="32" t="str">
        <f t="shared" si="5"/>
        <v>1JBT1510</v>
      </c>
      <c r="IT29" s="4" t="s">
        <v>10</v>
      </c>
      <c r="IU29" s="4">
        <v>1510</v>
      </c>
      <c r="IV29" s="4" t="s">
        <v>1306</v>
      </c>
      <c r="IW29" s="4" t="s">
        <v>9398</v>
      </c>
      <c r="IX29" s="61">
        <v>43118.301209490739</v>
      </c>
      <c r="IY29" s="4" t="s">
        <v>9398</v>
      </c>
      <c r="IZ29" s="61">
        <v>43118.301209490739</v>
      </c>
    </row>
    <row r="30" spans="7:260" x14ac:dyDescent="0.35">
      <c r="G30" s="22" t="str">
        <f t="shared" si="7"/>
        <v>X</v>
      </c>
      <c r="H30" s="22" t="str">
        <f t="shared" si="7"/>
        <v/>
      </c>
      <c r="I30" s="22" t="str">
        <f t="shared" si="7"/>
        <v/>
      </c>
      <c r="J30" s="22" t="str">
        <f t="shared" si="7"/>
        <v/>
      </c>
      <c r="K30" s="22" t="str">
        <f t="shared" si="7"/>
        <v/>
      </c>
      <c r="L30" s="22" t="str">
        <f t="shared" si="7"/>
        <v>X</v>
      </c>
      <c r="M30" s="22" t="str">
        <f t="shared" si="7"/>
        <v/>
      </c>
      <c r="N30" s="4">
        <v>1515</v>
      </c>
      <c r="O30" s="32" t="str">
        <f>VLOOKUP(N30,'ALL-Unit Code 2'!$V:$W,2,0)</f>
        <v>INJECTING-OTHER (SOURCED)</v>
      </c>
      <c r="P30" s="4">
        <v>1</v>
      </c>
      <c r="S30" s="32">
        <f t="shared" si="4"/>
        <v>1515</v>
      </c>
      <c r="T30" s="32" t="str">
        <f>VLOOKUP(S30,'ALL-Unit Code 2'!$V:$W,2,0)</f>
        <v>INJECTING-OTHER (SOURCED)</v>
      </c>
      <c r="U30" s="4">
        <v>0</v>
      </c>
      <c r="W30" s="4">
        <v>0</v>
      </c>
      <c r="X30" s="4">
        <v>0</v>
      </c>
      <c r="Y30" s="4">
        <v>0</v>
      </c>
      <c r="Z30" s="4" t="s">
        <v>2878</v>
      </c>
      <c r="AA30" s="4" t="s">
        <v>2878</v>
      </c>
      <c r="AB30" s="4" t="s">
        <v>2878</v>
      </c>
      <c r="AC30" s="4" t="s">
        <v>2878</v>
      </c>
      <c r="AD30" s="4" t="s">
        <v>2878</v>
      </c>
      <c r="AE30" s="4" t="s">
        <v>2878</v>
      </c>
      <c r="AF30" s="4">
        <v>120011</v>
      </c>
      <c r="AJ30" s="32" t="str">
        <f>VLOOKUP($D$3,Sites!$A:$C,2,0)</f>
        <v>CO</v>
      </c>
      <c r="AK30" s="32" t="str">
        <f>VLOOKUP(AF30,'ALL-Chart of Accounts'!$E:$F,2,0)</f>
        <v>WIP Jobs Material</v>
      </c>
      <c r="AL30" s="4">
        <v>120012</v>
      </c>
      <c r="AP30" s="32" t="str">
        <f>VLOOKUP($D$3,Sites!$A:$C,2,0)</f>
        <v>CO</v>
      </c>
      <c r="AQ30" s="32" t="str">
        <f>VLOOKUP(AL30,'ALL-Chart of Accounts'!$E:$F,2,0)</f>
        <v>WIP Jobs Labor</v>
      </c>
      <c r="AR30" s="4">
        <v>120013</v>
      </c>
      <c r="AV30" s="32" t="str">
        <f>VLOOKUP($D$3,Sites!$A:$C,2,0)</f>
        <v>CO</v>
      </c>
      <c r="AW30" s="32" t="str">
        <f>VLOOKUP(AR30,'ALL-Chart of Accounts'!$E:$F,2,0)</f>
        <v>WIP Jobs Fixed Overhead</v>
      </c>
      <c r="AX30" s="4">
        <v>120014</v>
      </c>
      <c r="BB30" s="32" t="str">
        <f>VLOOKUP($D$3,Sites!$A:$C,2,0)</f>
        <v>CO</v>
      </c>
      <c r="BC30" s="32" t="str">
        <f>VLOOKUP(AX30,'ALL-Chart of Accounts'!$E:$F,2,0)</f>
        <v>WIP Jobs Variable Overhead</v>
      </c>
      <c r="BD30" s="4">
        <v>120015</v>
      </c>
      <c r="BH30" s="32" t="str">
        <f>VLOOKUP($D$3,Sites!$A:$C,2,0)</f>
        <v>CO</v>
      </c>
      <c r="BI30" s="32" t="str">
        <f>VLOOKUP(BD30,'ALL-Chart of Accounts'!$E:$F,2,0)</f>
        <v>WIP Jobs Outside</v>
      </c>
      <c r="BP30" s="4">
        <v>120800</v>
      </c>
      <c r="BT30" s="32" t="str">
        <f>VLOOKUP($D$3,Sites!$A:$C,2,0)</f>
        <v>CO</v>
      </c>
      <c r="BU30" s="32" t="str">
        <f>VLOOKUP(BP30,'ALL-Chart of Accounts'!$E:$F,2,0)</f>
        <v>Reserve for Inventory Adjustment</v>
      </c>
      <c r="BV30" s="4">
        <v>120800</v>
      </c>
      <c r="BZ30" s="32" t="str">
        <f>VLOOKUP($D$3,Sites!$A:$C,2,0)</f>
        <v>CO</v>
      </c>
      <c r="CA30" s="32" t="str">
        <f>VLOOKUP(BV30,'ALL-Chart of Accounts'!$E:$F,2,0)</f>
        <v>Reserve for Inventory Adjustment</v>
      </c>
      <c r="CB30" s="4">
        <v>120800</v>
      </c>
      <c r="CF30" s="32" t="str">
        <f>VLOOKUP($D$3,Sites!$A:$C,2,0)</f>
        <v>CO</v>
      </c>
      <c r="CG30" s="32" t="str">
        <f>VLOOKUP(CB30,'ALL-Chart of Accounts'!$E:$F,2,0)</f>
        <v>Reserve for Inventory Adjustment</v>
      </c>
      <c r="CH30" s="4">
        <v>120800</v>
      </c>
      <c r="CL30" s="32" t="str">
        <f>VLOOKUP($D$3,Sites!$A:$C,2,0)</f>
        <v>CO</v>
      </c>
      <c r="CM30" s="32" t="str">
        <f>VLOOKUP(CH30,'ALL-Chart of Accounts'!$E:$F,2,0)</f>
        <v>Reserve for Inventory Adjustment</v>
      </c>
      <c r="FZ30" s="4" t="s">
        <v>2879</v>
      </c>
      <c r="GA30" s="4" t="s">
        <v>2880</v>
      </c>
      <c r="GB30" s="4">
        <v>120031</v>
      </c>
      <c r="GF30" s="32" t="str">
        <f>VLOOKUP($D$3,Sites!$A:$C,2,0)</f>
        <v>CO</v>
      </c>
      <c r="GG30" s="32" t="str">
        <f>VLOOKUP(GB30,'ALL-Chart of Accounts'!$E:$F,2,0)</f>
        <v>WIP Projects Material</v>
      </c>
      <c r="GH30" s="4">
        <v>120032</v>
      </c>
      <c r="GL30" s="32" t="str">
        <f>VLOOKUP($D$3,Sites!$A:$C,2,0)</f>
        <v>CO</v>
      </c>
      <c r="GM30" s="32" t="str">
        <f>VLOOKUP(GH30,'ALL-Chart of Accounts'!$E:$F,2,0)</f>
        <v>WIP Projects Labor</v>
      </c>
      <c r="GN30" s="4">
        <v>120033</v>
      </c>
      <c r="GR30" s="32" t="str">
        <f>VLOOKUP($D$3,Sites!$A:$C,2,0)</f>
        <v>CO</v>
      </c>
      <c r="GS30" s="32" t="str">
        <f>VLOOKUP(GN30,'ALL-Chart of Accounts'!$E:$F,2,0)</f>
        <v>WIP Projects Other</v>
      </c>
      <c r="GT30" s="4">
        <v>120034</v>
      </c>
      <c r="GX30" s="32" t="str">
        <f>VLOOKUP($D$3,Sites!$A:$C,2,0)</f>
        <v>CO</v>
      </c>
      <c r="GY30" s="32" t="str">
        <f>VLOOKUP(GT30,'ALL-Chart of Accounts'!$E:$F,2,0)</f>
        <v>WIP Projects Variable Overhead</v>
      </c>
      <c r="GZ30" s="4">
        <v>120035</v>
      </c>
      <c r="HD30" s="32" t="str">
        <f>VLOOKUP($D$3,Sites!$A:$C,2,0)</f>
        <v>CO</v>
      </c>
      <c r="HE30" s="32" t="str">
        <f>VLOOKUP(GZ30,'ALL-Chart of Accounts'!$E:$F,2,0)</f>
        <v>WIP Projects G&amp;A</v>
      </c>
      <c r="ID30" s="4">
        <v>0.05</v>
      </c>
      <c r="IE30" s="4" t="s">
        <v>2881</v>
      </c>
      <c r="IF30" s="4">
        <v>560010</v>
      </c>
      <c r="IJ30" s="32" t="str">
        <f>VLOOKUP($D$3,Sites!$A:$C,2,0)</f>
        <v>CO</v>
      </c>
      <c r="IK30" s="32" t="str">
        <f>VLOOKUP(IF30,'ALL-Chart of Accounts'!$E:$F,2,0)</f>
        <v>Variance Purchasing - Misc Charges</v>
      </c>
      <c r="IL30" s="4">
        <v>560012</v>
      </c>
      <c r="IP30" s="32" t="str">
        <f>VLOOKUP($D$3,Sites!$A:$C,2,0)</f>
        <v>CO</v>
      </c>
      <c r="IQ30" s="32" t="str">
        <f>VLOOKUP(IL30,'ALL-Chart of Accounts'!$E:$F,2,0)</f>
        <v>Expense Floor Stock</v>
      </c>
      <c r="IS30" s="32" t="str">
        <f t="shared" si="5"/>
        <v>1JBT1515</v>
      </c>
      <c r="IT30" s="4" t="s">
        <v>10</v>
      </c>
      <c r="IU30" s="4">
        <v>1515</v>
      </c>
      <c r="IV30" s="4" t="s">
        <v>1307</v>
      </c>
      <c r="IW30" s="4" t="s">
        <v>9398</v>
      </c>
      <c r="IX30" s="61">
        <v>43118.301217708336</v>
      </c>
      <c r="IY30" s="4" t="s">
        <v>9398</v>
      </c>
      <c r="IZ30" s="61">
        <v>43118.301217708336</v>
      </c>
    </row>
    <row r="31" spans="7:260" x14ac:dyDescent="0.35">
      <c r="G31" s="22" t="str">
        <f t="shared" si="7"/>
        <v>X</v>
      </c>
      <c r="H31" s="22" t="str">
        <f t="shared" si="7"/>
        <v/>
      </c>
      <c r="I31" s="22" t="str">
        <f t="shared" si="7"/>
        <v/>
      </c>
      <c r="J31" s="22" t="str">
        <f t="shared" si="7"/>
        <v/>
      </c>
      <c r="K31" s="22" t="str">
        <f t="shared" si="7"/>
        <v/>
      </c>
      <c r="L31" s="22" t="str">
        <f t="shared" si="7"/>
        <v>X</v>
      </c>
      <c r="M31" s="22" t="str">
        <f t="shared" si="7"/>
        <v/>
      </c>
      <c r="N31" s="4">
        <v>1600</v>
      </c>
      <c r="O31" s="32" t="str">
        <f>VLOOKUP(N31,'ALL-Unit Code 2'!$V:$W,2,0)</f>
        <v>INSPECTION-XRAY (NOVUS)</v>
      </c>
      <c r="P31" s="4">
        <v>1</v>
      </c>
      <c r="S31" s="32">
        <f t="shared" si="4"/>
        <v>1600</v>
      </c>
      <c r="T31" s="32" t="str">
        <f>VLOOKUP(S31,'ALL-Unit Code 2'!$V:$W,2,0)</f>
        <v>INSPECTION-XRAY (NOVUS)</v>
      </c>
      <c r="U31" s="4">
        <v>0</v>
      </c>
      <c r="W31" s="4">
        <v>0</v>
      </c>
      <c r="X31" s="4">
        <v>0</v>
      </c>
      <c r="Y31" s="4">
        <v>0</v>
      </c>
      <c r="Z31" s="4" t="s">
        <v>2878</v>
      </c>
      <c r="AA31" s="4" t="s">
        <v>2878</v>
      </c>
      <c r="AB31" s="4" t="s">
        <v>2878</v>
      </c>
      <c r="AC31" s="4" t="s">
        <v>2878</v>
      </c>
      <c r="AD31" s="4" t="s">
        <v>2878</v>
      </c>
      <c r="AE31" s="4" t="s">
        <v>2878</v>
      </c>
      <c r="AF31" s="4">
        <v>120011</v>
      </c>
      <c r="AJ31" s="32" t="str">
        <f>VLOOKUP($D$3,Sites!$A:$C,2,0)</f>
        <v>CO</v>
      </c>
      <c r="AK31" s="32" t="str">
        <f>VLOOKUP(AF31,'ALL-Chart of Accounts'!$E:$F,2,0)</f>
        <v>WIP Jobs Material</v>
      </c>
      <c r="AL31" s="4">
        <v>120012</v>
      </c>
      <c r="AP31" s="32" t="str">
        <f>VLOOKUP($D$3,Sites!$A:$C,2,0)</f>
        <v>CO</v>
      </c>
      <c r="AQ31" s="32" t="str">
        <f>VLOOKUP(AL31,'ALL-Chart of Accounts'!$E:$F,2,0)</f>
        <v>WIP Jobs Labor</v>
      </c>
      <c r="AR31" s="4">
        <v>120013</v>
      </c>
      <c r="AV31" s="32" t="str">
        <f>VLOOKUP($D$3,Sites!$A:$C,2,0)</f>
        <v>CO</v>
      </c>
      <c r="AW31" s="32" t="str">
        <f>VLOOKUP(AR31,'ALL-Chart of Accounts'!$E:$F,2,0)</f>
        <v>WIP Jobs Fixed Overhead</v>
      </c>
      <c r="AX31" s="4">
        <v>120014</v>
      </c>
      <c r="BB31" s="32" t="str">
        <f>VLOOKUP($D$3,Sites!$A:$C,2,0)</f>
        <v>CO</v>
      </c>
      <c r="BC31" s="32" t="str">
        <f>VLOOKUP(AX31,'ALL-Chart of Accounts'!$E:$F,2,0)</f>
        <v>WIP Jobs Variable Overhead</v>
      </c>
      <c r="BD31" s="4">
        <v>120015</v>
      </c>
      <c r="BH31" s="32" t="str">
        <f>VLOOKUP($D$3,Sites!$A:$C,2,0)</f>
        <v>CO</v>
      </c>
      <c r="BI31" s="32" t="str">
        <f>VLOOKUP(BD31,'ALL-Chart of Accounts'!$E:$F,2,0)</f>
        <v>WIP Jobs Outside</v>
      </c>
      <c r="BP31" s="4">
        <v>120800</v>
      </c>
      <c r="BT31" s="32" t="str">
        <f>VLOOKUP($D$3,Sites!$A:$C,2,0)</f>
        <v>CO</v>
      </c>
      <c r="BU31" s="32" t="str">
        <f>VLOOKUP(BP31,'ALL-Chart of Accounts'!$E:$F,2,0)</f>
        <v>Reserve for Inventory Adjustment</v>
      </c>
      <c r="BV31" s="4">
        <v>120800</v>
      </c>
      <c r="BZ31" s="32" t="str">
        <f>VLOOKUP($D$3,Sites!$A:$C,2,0)</f>
        <v>CO</v>
      </c>
      <c r="CA31" s="32" t="str">
        <f>VLOOKUP(BV31,'ALL-Chart of Accounts'!$E:$F,2,0)</f>
        <v>Reserve for Inventory Adjustment</v>
      </c>
      <c r="CB31" s="4">
        <v>120800</v>
      </c>
      <c r="CF31" s="32" t="str">
        <f>VLOOKUP($D$3,Sites!$A:$C,2,0)</f>
        <v>CO</v>
      </c>
      <c r="CG31" s="32" t="str">
        <f>VLOOKUP(CB31,'ALL-Chart of Accounts'!$E:$F,2,0)</f>
        <v>Reserve for Inventory Adjustment</v>
      </c>
      <c r="CH31" s="4">
        <v>120800</v>
      </c>
      <c r="CL31" s="32" t="str">
        <f>VLOOKUP($D$3,Sites!$A:$C,2,0)</f>
        <v>CO</v>
      </c>
      <c r="CM31" s="32" t="str">
        <f>VLOOKUP(CH31,'ALL-Chart of Accounts'!$E:$F,2,0)</f>
        <v>Reserve for Inventory Adjustment</v>
      </c>
      <c r="FZ31" s="4" t="s">
        <v>2879</v>
      </c>
      <c r="GA31" s="4" t="s">
        <v>2880</v>
      </c>
      <c r="GB31" s="4">
        <v>120031</v>
      </c>
      <c r="GF31" s="32" t="str">
        <f>VLOOKUP($D$3,Sites!$A:$C,2,0)</f>
        <v>CO</v>
      </c>
      <c r="GG31" s="32" t="str">
        <f>VLOOKUP(GB31,'ALL-Chart of Accounts'!$E:$F,2,0)</f>
        <v>WIP Projects Material</v>
      </c>
      <c r="GH31" s="4">
        <v>120032</v>
      </c>
      <c r="GL31" s="32" t="str">
        <f>VLOOKUP($D$3,Sites!$A:$C,2,0)</f>
        <v>CO</v>
      </c>
      <c r="GM31" s="32" t="str">
        <f>VLOOKUP(GH31,'ALL-Chart of Accounts'!$E:$F,2,0)</f>
        <v>WIP Projects Labor</v>
      </c>
      <c r="GN31" s="4">
        <v>120033</v>
      </c>
      <c r="GR31" s="32" t="str">
        <f>VLOOKUP($D$3,Sites!$A:$C,2,0)</f>
        <v>CO</v>
      </c>
      <c r="GS31" s="32" t="str">
        <f>VLOOKUP(GN31,'ALL-Chart of Accounts'!$E:$F,2,0)</f>
        <v>WIP Projects Other</v>
      </c>
      <c r="GT31" s="4">
        <v>120034</v>
      </c>
      <c r="GX31" s="32" t="str">
        <f>VLOOKUP($D$3,Sites!$A:$C,2,0)</f>
        <v>CO</v>
      </c>
      <c r="GY31" s="32" t="str">
        <f>VLOOKUP(GT31,'ALL-Chart of Accounts'!$E:$F,2,0)</f>
        <v>WIP Projects Variable Overhead</v>
      </c>
      <c r="GZ31" s="4">
        <v>120035</v>
      </c>
      <c r="HD31" s="32" t="str">
        <f>VLOOKUP($D$3,Sites!$A:$C,2,0)</f>
        <v>CO</v>
      </c>
      <c r="HE31" s="32" t="str">
        <f>VLOOKUP(GZ31,'ALL-Chart of Accounts'!$E:$F,2,0)</f>
        <v>WIP Projects G&amp;A</v>
      </c>
      <c r="ID31" s="4">
        <v>0.05</v>
      </c>
      <c r="IE31" s="4" t="s">
        <v>2881</v>
      </c>
      <c r="IF31" s="4">
        <v>560010</v>
      </c>
      <c r="IJ31" s="32" t="str">
        <f>VLOOKUP($D$3,Sites!$A:$C,2,0)</f>
        <v>CO</v>
      </c>
      <c r="IK31" s="32" t="str">
        <f>VLOOKUP(IF31,'ALL-Chart of Accounts'!$E:$F,2,0)</f>
        <v>Variance Purchasing - Misc Charges</v>
      </c>
      <c r="IL31" s="4">
        <v>560012</v>
      </c>
      <c r="IP31" s="32" t="str">
        <f>VLOOKUP($D$3,Sites!$A:$C,2,0)</f>
        <v>CO</v>
      </c>
      <c r="IQ31" s="32" t="str">
        <f>VLOOKUP(IL31,'ALL-Chart of Accounts'!$E:$F,2,0)</f>
        <v>Expense Floor Stock</v>
      </c>
      <c r="IS31" s="32" t="str">
        <f t="shared" si="5"/>
        <v>1JBT1600</v>
      </c>
      <c r="IT31" s="4" t="s">
        <v>10</v>
      </c>
      <c r="IU31" s="4">
        <v>1600</v>
      </c>
      <c r="IV31" s="4" t="s">
        <v>1308</v>
      </c>
      <c r="IW31" s="4" t="s">
        <v>9398</v>
      </c>
      <c r="IX31" s="61">
        <v>43118.301225462965</v>
      </c>
      <c r="IY31" s="4" t="s">
        <v>9398</v>
      </c>
      <c r="IZ31" s="61">
        <v>43118.301225462965</v>
      </c>
    </row>
    <row r="32" spans="7:260" x14ac:dyDescent="0.35">
      <c r="G32" s="22" t="str">
        <f t="shared" si="7"/>
        <v>X</v>
      </c>
      <c r="H32" s="22" t="str">
        <f t="shared" si="7"/>
        <v/>
      </c>
      <c r="I32" s="22" t="str">
        <f t="shared" si="7"/>
        <v/>
      </c>
      <c r="J32" s="22" t="str">
        <f t="shared" si="7"/>
        <v/>
      </c>
      <c r="K32" s="22" t="str">
        <f t="shared" si="7"/>
        <v/>
      </c>
      <c r="L32" s="22" t="str">
        <f t="shared" si="7"/>
        <v>X</v>
      </c>
      <c r="M32" s="22" t="str">
        <f t="shared" si="7"/>
        <v/>
      </c>
      <c r="N32" s="4">
        <v>1700</v>
      </c>
      <c r="O32" s="32" t="str">
        <f>VLOOKUP(N32,'ALL-Unit Code 2'!$V:$W,2,0)</f>
        <v>SLICING-SLICER/LOADING (SOURCED)</v>
      </c>
      <c r="P32" s="4">
        <v>1</v>
      </c>
      <c r="S32" s="32">
        <f t="shared" si="4"/>
        <v>1700</v>
      </c>
      <c r="T32" s="32" t="str">
        <f>VLOOKUP(S32,'ALL-Unit Code 2'!$V:$W,2,0)</f>
        <v>SLICING-SLICER/LOADING (SOURCED)</v>
      </c>
      <c r="U32" s="4">
        <v>0</v>
      </c>
      <c r="W32" s="4">
        <v>0</v>
      </c>
      <c r="X32" s="4">
        <v>0</v>
      </c>
      <c r="Y32" s="4">
        <v>0</v>
      </c>
      <c r="Z32" s="4" t="s">
        <v>2878</v>
      </c>
      <c r="AA32" s="4" t="s">
        <v>2878</v>
      </c>
      <c r="AB32" s="4" t="s">
        <v>2878</v>
      </c>
      <c r="AC32" s="4" t="s">
        <v>2878</v>
      </c>
      <c r="AD32" s="4" t="s">
        <v>2878</v>
      </c>
      <c r="AE32" s="4" t="s">
        <v>2878</v>
      </c>
      <c r="AF32" s="4">
        <v>120011</v>
      </c>
      <c r="AJ32" s="32" t="str">
        <f>VLOOKUP($D$3,Sites!$A:$C,2,0)</f>
        <v>CO</v>
      </c>
      <c r="AK32" s="32" t="str">
        <f>VLOOKUP(AF32,'ALL-Chart of Accounts'!$E:$F,2,0)</f>
        <v>WIP Jobs Material</v>
      </c>
      <c r="AL32" s="4">
        <v>120012</v>
      </c>
      <c r="AP32" s="32" t="str">
        <f>VLOOKUP($D$3,Sites!$A:$C,2,0)</f>
        <v>CO</v>
      </c>
      <c r="AQ32" s="32" t="str">
        <f>VLOOKUP(AL32,'ALL-Chart of Accounts'!$E:$F,2,0)</f>
        <v>WIP Jobs Labor</v>
      </c>
      <c r="AR32" s="4">
        <v>120013</v>
      </c>
      <c r="AV32" s="32" t="str">
        <f>VLOOKUP($D$3,Sites!$A:$C,2,0)</f>
        <v>CO</v>
      </c>
      <c r="AW32" s="32" t="str">
        <f>VLOOKUP(AR32,'ALL-Chart of Accounts'!$E:$F,2,0)</f>
        <v>WIP Jobs Fixed Overhead</v>
      </c>
      <c r="AX32" s="4">
        <v>120014</v>
      </c>
      <c r="BB32" s="32" t="str">
        <f>VLOOKUP($D$3,Sites!$A:$C,2,0)</f>
        <v>CO</v>
      </c>
      <c r="BC32" s="32" t="str">
        <f>VLOOKUP(AX32,'ALL-Chart of Accounts'!$E:$F,2,0)</f>
        <v>WIP Jobs Variable Overhead</v>
      </c>
      <c r="BD32" s="4">
        <v>120015</v>
      </c>
      <c r="BH32" s="32" t="str">
        <f>VLOOKUP($D$3,Sites!$A:$C,2,0)</f>
        <v>CO</v>
      </c>
      <c r="BI32" s="32" t="str">
        <f>VLOOKUP(BD32,'ALL-Chart of Accounts'!$E:$F,2,0)</f>
        <v>WIP Jobs Outside</v>
      </c>
      <c r="BP32" s="4">
        <v>120800</v>
      </c>
      <c r="BT32" s="32" t="str">
        <f>VLOOKUP($D$3,Sites!$A:$C,2,0)</f>
        <v>CO</v>
      </c>
      <c r="BU32" s="32" t="str">
        <f>VLOOKUP(BP32,'ALL-Chart of Accounts'!$E:$F,2,0)</f>
        <v>Reserve for Inventory Adjustment</v>
      </c>
      <c r="BV32" s="4">
        <v>120800</v>
      </c>
      <c r="BZ32" s="32" t="str">
        <f>VLOOKUP($D$3,Sites!$A:$C,2,0)</f>
        <v>CO</v>
      </c>
      <c r="CA32" s="32" t="str">
        <f>VLOOKUP(BV32,'ALL-Chart of Accounts'!$E:$F,2,0)</f>
        <v>Reserve for Inventory Adjustment</v>
      </c>
      <c r="CB32" s="4">
        <v>120800</v>
      </c>
      <c r="CF32" s="32" t="str">
        <f>VLOOKUP($D$3,Sites!$A:$C,2,0)</f>
        <v>CO</v>
      </c>
      <c r="CG32" s="32" t="str">
        <f>VLOOKUP(CB32,'ALL-Chart of Accounts'!$E:$F,2,0)</f>
        <v>Reserve for Inventory Adjustment</v>
      </c>
      <c r="CH32" s="4">
        <v>120800</v>
      </c>
      <c r="CL32" s="32" t="str">
        <f>VLOOKUP($D$3,Sites!$A:$C,2,0)</f>
        <v>CO</v>
      </c>
      <c r="CM32" s="32" t="str">
        <f>VLOOKUP(CH32,'ALL-Chart of Accounts'!$E:$F,2,0)</f>
        <v>Reserve for Inventory Adjustment</v>
      </c>
      <c r="FZ32" s="4" t="s">
        <v>2879</v>
      </c>
      <c r="GA32" s="4" t="s">
        <v>2880</v>
      </c>
      <c r="GB32" s="4">
        <v>120031</v>
      </c>
      <c r="GF32" s="32" t="str">
        <f>VLOOKUP($D$3,Sites!$A:$C,2,0)</f>
        <v>CO</v>
      </c>
      <c r="GG32" s="32" t="str">
        <f>VLOOKUP(GB32,'ALL-Chart of Accounts'!$E:$F,2,0)</f>
        <v>WIP Projects Material</v>
      </c>
      <c r="GH32" s="4">
        <v>120032</v>
      </c>
      <c r="GL32" s="32" t="str">
        <f>VLOOKUP($D$3,Sites!$A:$C,2,0)</f>
        <v>CO</v>
      </c>
      <c r="GM32" s="32" t="str">
        <f>VLOOKUP(GH32,'ALL-Chart of Accounts'!$E:$F,2,0)</f>
        <v>WIP Projects Labor</v>
      </c>
      <c r="GN32" s="4">
        <v>120033</v>
      </c>
      <c r="GR32" s="32" t="str">
        <f>VLOOKUP($D$3,Sites!$A:$C,2,0)</f>
        <v>CO</v>
      </c>
      <c r="GS32" s="32" t="str">
        <f>VLOOKUP(GN32,'ALL-Chart of Accounts'!$E:$F,2,0)</f>
        <v>WIP Projects Other</v>
      </c>
      <c r="GT32" s="4">
        <v>120034</v>
      </c>
      <c r="GX32" s="32" t="str">
        <f>VLOOKUP($D$3,Sites!$A:$C,2,0)</f>
        <v>CO</v>
      </c>
      <c r="GY32" s="32" t="str">
        <f>VLOOKUP(GT32,'ALL-Chart of Accounts'!$E:$F,2,0)</f>
        <v>WIP Projects Variable Overhead</v>
      </c>
      <c r="GZ32" s="4">
        <v>120035</v>
      </c>
      <c r="HD32" s="32" t="str">
        <f>VLOOKUP($D$3,Sites!$A:$C,2,0)</f>
        <v>CO</v>
      </c>
      <c r="HE32" s="32" t="str">
        <f>VLOOKUP(GZ32,'ALL-Chart of Accounts'!$E:$F,2,0)</f>
        <v>WIP Projects G&amp;A</v>
      </c>
      <c r="ID32" s="4">
        <v>0.05</v>
      </c>
      <c r="IE32" s="4" t="s">
        <v>2881</v>
      </c>
      <c r="IF32" s="4">
        <v>560010</v>
      </c>
      <c r="IJ32" s="32" t="str">
        <f>VLOOKUP($D$3,Sites!$A:$C,2,0)</f>
        <v>CO</v>
      </c>
      <c r="IK32" s="32" t="str">
        <f>VLOOKUP(IF32,'ALL-Chart of Accounts'!$E:$F,2,0)</f>
        <v>Variance Purchasing - Misc Charges</v>
      </c>
      <c r="IL32" s="4">
        <v>560012</v>
      </c>
      <c r="IP32" s="32" t="str">
        <f>VLOOKUP($D$3,Sites!$A:$C,2,0)</f>
        <v>CO</v>
      </c>
      <c r="IQ32" s="32" t="str">
        <f>VLOOKUP(IL32,'ALL-Chart of Accounts'!$E:$F,2,0)</f>
        <v>Expense Floor Stock</v>
      </c>
      <c r="IS32" s="32" t="str">
        <f t="shared" si="5"/>
        <v>1JBT1700</v>
      </c>
      <c r="IT32" s="4" t="s">
        <v>10</v>
      </c>
      <c r="IU32" s="4">
        <v>1700</v>
      </c>
      <c r="IV32" s="4" t="s">
        <v>1309</v>
      </c>
      <c r="IW32" s="4" t="s">
        <v>9398</v>
      </c>
      <c r="IX32" s="61">
        <v>43118.301233449078</v>
      </c>
      <c r="IY32" s="4" t="s">
        <v>9398</v>
      </c>
      <c r="IZ32" s="61">
        <v>43118.301233449078</v>
      </c>
    </row>
    <row r="33" spans="1:260" s="46" customFormat="1" x14ac:dyDescent="0.35">
      <c r="A33" s="47">
        <v>43131</v>
      </c>
      <c r="B33" s="47"/>
      <c r="C33" s="47"/>
      <c r="D33" s="46" t="s">
        <v>9709</v>
      </c>
      <c r="G33" s="22" t="str">
        <f t="shared" si="7"/>
        <v>X</v>
      </c>
      <c r="H33" s="22" t="str">
        <f t="shared" si="7"/>
        <v/>
      </c>
      <c r="I33" s="22" t="str">
        <f t="shared" si="7"/>
        <v/>
      </c>
      <c r="J33" s="22" t="str">
        <f t="shared" si="7"/>
        <v/>
      </c>
      <c r="K33" s="22" t="str">
        <f t="shared" si="7"/>
        <v/>
      </c>
      <c r="L33" s="22" t="str">
        <f t="shared" si="7"/>
        <v>X</v>
      </c>
      <c r="M33" s="22" t="str">
        <f t="shared" si="7"/>
        <v/>
      </c>
      <c r="N33" s="46">
        <v>1800</v>
      </c>
      <c r="O33" s="32" t="str">
        <f>VLOOKUP(N33,'ALL-Unit Code 2'!$V:$W,2,0)</f>
        <v>THAWING-RADIO FREQ THAWING (POLARFLEX)</v>
      </c>
      <c r="P33" s="46">
        <v>1</v>
      </c>
      <c r="S33" s="32">
        <f>N33</f>
        <v>1800</v>
      </c>
      <c r="T33" s="32" t="str">
        <f>VLOOKUP(S33,'ALL-Unit Code 2'!$V:$W,2,0)</f>
        <v>THAWING-RADIO FREQ THAWING (POLARFLEX)</v>
      </c>
      <c r="U33" s="46">
        <v>0</v>
      </c>
      <c r="W33" s="46">
        <v>0</v>
      </c>
      <c r="X33" s="46">
        <v>0</v>
      </c>
      <c r="Y33" s="46">
        <v>0</v>
      </c>
      <c r="Z33" s="46" t="s">
        <v>2878</v>
      </c>
      <c r="AA33" s="46" t="s">
        <v>2878</v>
      </c>
      <c r="AB33" s="46" t="s">
        <v>2878</v>
      </c>
      <c r="AC33" s="46" t="s">
        <v>2878</v>
      </c>
      <c r="AD33" s="46" t="s">
        <v>2878</v>
      </c>
      <c r="AE33" s="46" t="s">
        <v>2878</v>
      </c>
      <c r="AF33" s="46">
        <v>120011</v>
      </c>
      <c r="AJ33" s="32" t="str">
        <f>VLOOKUP($D$3,Sites!$A:$C,2,0)</f>
        <v>CO</v>
      </c>
      <c r="AK33" s="32" t="str">
        <f>VLOOKUP(AF33,'ALL-Chart of Accounts'!$E:$F,2,0)</f>
        <v>WIP Jobs Material</v>
      </c>
      <c r="AL33" s="46">
        <v>120012</v>
      </c>
      <c r="AP33" s="32" t="str">
        <f>VLOOKUP($D$3,Sites!$A:$C,2,0)</f>
        <v>CO</v>
      </c>
      <c r="AQ33" s="32" t="str">
        <f>VLOOKUP(AL33,'ALL-Chart of Accounts'!$E:$F,2,0)</f>
        <v>WIP Jobs Labor</v>
      </c>
      <c r="AR33" s="46">
        <v>120013</v>
      </c>
      <c r="AV33" s="32" t="str">
        <f>VLOOKUP($D$3,Sites!$A:$C,2,0)</f>
        <v>CO</v>
      </c>
      <c r="AW33" s="32" t="str">
        <f>VLOOKUP(AR33,'ALL-Chart of Accounts'!$E:$F,2,0)</f>
        <v>WIP Jobs Fixed Overhead</v>
      </c>
      <c r="AX33" s="46">
        <v>120014</v>
      </c>
      <c r="BB33" s="32" t="str">
        <f>VLOOKUP($D$3,Sites!$A:$C,2,0)</f>
        <v>CO</v>
      </c>
      <c r="BC33" s="32" t="str">
        <f>VLOOKUP(AX33,'ALL-Chart of Accounts'!$E:$F,2,0)</f>
        <v>WIP Jobs Variable Overhead</v>
      </c>
      <c r="BD33" s="46">
        <v>120015</v>
      </c>
      <c r="BH33" s="32" t="str">
        <f>VLOOKUP($D$3,Sites!$A:$C,2,0)</f>
        <v>CO</v>
      </c>
      <c r="BI33" s="32" t="str">
        <f>VLOOKUP(BD33,'ALL-Chart of Accounts'!$E:$F,2,0)</f>
        <v>WIP Jobs Outside</v>
      </c>
      <c r="BP33" s="46">
        <v>120800</v>
      </c>
      <c r="BT33" s="32" t="str">
        <f>VLOOKUP($D$3,Sites!$A:$C,2,0)</f>
        <v>CO</v>
      </c>
      <c r="BU33" s="32" t="str">
        <f>VLOOKUP(BP33,'ALL-Chart of Accounts'!$E:$F,2,0)</f>
        <v>Reserve for Inventory Adjustment</v>
      </c>
      <c r="BV33" s="46">
        <v>120800</v>
      </c>
      <c r="BZ33" s="32" t="str">
        <f>VLOOKUP($D$3,Sites!$A:$C,2,0)</f>
        <v>CO</v>
      </c>
      <c r="CA33" s="32" t="str">
        <f>VLOOKUP(BV33,'ALL-Chart of Accounts'!$E:$F,2,0)</f>
        <v>Reserve for Inventory Adjustment</v>
      </c>
      <c r="CB33" s="46">
        <v>120800</v>
      </c>
      <c r="CF33" s="32" t="str">
        <f>VLOOKUP($D$3,Sites!$A:$C,2,0)</f>
        <v>CO</v>
      </c>
      <c r="CG33" s="32" t="str">
        <f>VLOOKUP(CB33,'ALL-Chart of Accounts'!$E:$F,2,0)</f>
        <v>Reserve for Inventory Adjustment</v>
      </c>
      <c r="CH33" s="46">
        <v>120800</v>
      </c>
      <c r="CL33" s="32" t="str">
        <f>VLOOKUP($D$3,Sites!$A:$C,2,0)</f>
        <v>CO</v>
      </c>
      <c r="CM33" s="32" t="str">
        <f>VLOOKUP(CH33,'ALL-Chart of Accounts'!$E:$F,2,0)</f>
        <v>Reserve for Inventory Adjustment</v>
      </c>
      <c r="FZ33" s="46" t="s">
        <v>2879</v>
      </c>
      <c r="GA33" s="46" t="s">
        <v>2880</v>
      </c>
      <c r="GB33" s="46">
        <v>120031</v>
      </c>
      <c r="GF33" s="32" t="str">
        <f>VLOOKUP($D$3,Sites!$A:$C,2,0)</f>
        <v>CO</v>
      </c>
      <c r="GG33" s="32" t="str">
        <f>VLOOKUP(GB33,'ALL-Chart of Accounts'!$E:$F,2,0)</f>
        <v>WIP Projects Material</v>
      </c>
      <c r="GH33" s="46">
        <v>120032</v>
      </c>
      <c r="GL33" s="32" t="str">
        <f>VLOOKUP($D$3,Sites!$A:$C,2,0)</f>
        <v>CO</v>
      </c>
      <c r="GM33" s="32" t="str">
        <f>VLOOKUP(GH33,'ALL-Chart of Accounts'!$E:$F,2,0)</f>
        <v>WIP Projects Labor</v>
      </c>
      <c r="GN33" s="46">
        <v>120033</v>
      </c>
      <c r="GR33" s="32" t="str">
        <f>VLOOKUP($D$3,Sites!$A:$C,2,0)</f>
        <v>CO</v>
      </c>
      <c r="GS33" s="32" t="str">
        <f>VLOOKUP(GN33,'ALL-Chart of Accounts'!$E:$F,2,0)</f>
        <v>WIP Projects Other</v>
      </c>
      <c r="GT33" s="46">
        <v>120034</v>
      </c>
      <c r="GX33" s="32" t="str">
        <f>VLOOKUP($D$3,Sites!$A:$C,2,0)</f>
        <v>CO</v>
      </c>
      <c r="GY33" s="32" t="str">
        <f>VLOOKUP(GT33,'ALL-Chart of Accounts'!$E:$F,2,0)</f>
        <v>WIP Projects Variable Overhead</v>
      </c>
      <c r="GZ33" s="46">
        <v>120035</v>
      </c>
      <c r="HD33" s="32" t="str">
        <f>VLOOKUP($D$3,Sites!$A:$C,2,0)</f>
        <v>CO</v>
      </c>
      <c r="HE33" s="32" t="str">
        <f>VLOOKUP(GZ33,'ALL-Chart of Accounts'!$E:$F,2,0)</f>
        <v>WIP Projects G&amp;A</v>
      </c>
      <c r="ID33" s="46">
        <v>0.05</v>
      </c>
      <c r="IE33" s="46" t="s">
        <v>2881</v>
      </c>
      <c r="IF33" s="46">
        <v>560010</v>
      </c>
      <c r="IJ33" s="32" t="str">
        <f>VLOOKUP($D$3,Sites!$A:$C,2,0)</f>
        <v>CO</v>
      </c>
      <c r="IK33" s="32" t="str">
        <f>VLOOKUP(IF33,'ALL-Chart of Accounts'!$E:$F,2,0)</f>
        <v>Variance Purchasing - Misc Charges</v>
      </c>
      <c r="IL33" s="46">
        <v>560012</v>
      </c>
      <c r="IP33" s="32" t="str">
        <f>VLOOKUP($D$3,Sites!$A:$C,2,0)</f>
        <v>CO</v>
      </c>
      <c r="IQ33" s="32" t="str">
        <f>VLOOKUP(IL33,'ALL-Chart of Accounts'!$E:$F,2,0)</f>
        <v>Expense Floor Stock</v>
      </c>
      <c r="IS33" s="32" t="str">
        <f t="shared" si="5"/>
        <v>1JBT1800</v>
      </c>
      <c r="IT33" s="46" t="s">
        <v>10</v>
      </c>
      <c r="IU33" s="46">
        <v>1800</v>
      </c>
      <c r="IV33" s="46" t="s">
        <v>9708</v>
      </c>
      <c r="IW33" s="46" t="s">
        <v>9398</v>
      </c>
      <c r="IX33" s="61">
        <v>43131.369250312498</v>
      </c>
      <c r="IY33" s="46" t="s">
        <v>9398</v>
      </c>
      <c r="IZ33" s="61">
        <v>43131.369250312498</v>
      </c>
    </row>
    <row r="34" spans="1:260" x14ac:dyDescent="0.35">
      <c r="A34" s="18">
        <v>43300</v>
      </c>
      <c r="B34" s="18">
        <v>43165</v>
      </c>
      <c r="C34" s="18">
        <v>43264</v>
      </c>
      <c r="D34" s="4" t="s">
        <v>11131</v>
      </c>
      <c r="E34" s="46" t="s">
        <v>1441</v>
      </c>
      <c r="F34" s="22" t="s">
        <v>1441</v>
      </c>
      <c r="G34" s="22" t="str">
        <f t="shared" si="7"/>
        <v>X</v>
      </c>
      <c r="H34" s="22" t="str">
        <f t="shared" si="7"/>
        <v>X</v>
      </c>
      <c r="I34" s="22" t="str">
        <f t="shared" si="7"/>
        <v>X</v>
      </c>
      <c r="J34" s="22" t="str">
        <f t="shared" si="7"/>
        <v>X</v>
      </c>
      <c r="K34" s="22" t="str">
        <f t="shared" si="7"/>
        <v>X</v>
      </c>
      <c r="L34" s="22" t="str">
        <f t="shared" si="7"/>
        <v>X</v>
      </c>
      <c r="M34" s="22" t="str">
        <f t="shared" si="7"/>
        <v>X</v>
      </c>
      <c r="N34" s="4">
        <v>9999</v>
      </c>
      <c r="O34" s="32" t="str">
        <f>VLOOKUP(N34,'ALL-Unit Code 2'!$V:$W,2,0)</f>
        <v>MISCELLANEOUS</v>
      </c>
      <c r="P34" s="4">
        <v>1</v>
      </c>
      <c r="S34" s="32">
        <f t="shared" si="4"/>
        <v>9999</v>
      </c>
      <c r="T34" s="32" t="str">
        <f>VLOOKUP(S34,'ALL-Unit Code 2'!$V:$W,2,0)</f>
        <v>MISCELLANEOUS</v>
      </c>
      <c r="U34" s="4">
        <v>0</v>
      </c>
      <c r="W34" s="4">
        <v>0</v>
      </c>
      <c r="X34" s="4">
        <v>0</v>
      </c>
      <c r="Y34" s="4">
        <v>0</v>
      </c>
      <c r="Z34" s="4" t="s">
        <v>2878</v>
      </c>
      <c r="AA34" s="4" t="s">
        <v>2878</v>
      </c>
      <c r="AB34" s="4" t="s">
        <v>2878</v>
      </c>
      <c r="AC34" s="4" t="s">
        <v>2878</v>
      </c>
      <c r="AD34" s="4" t="s">
        <v>2878</v>
      </c>
      <c r="AE34" s="4" t="s">
        <v>2878</v>
      </c>
      <c r="AF34" s="4">
        <v>120011</v>
      </c>
      <c r="AJ34" s="32" t="str">
        <f>VLOOKUP($D$3,Sites!$A:$C,2,0)</f>
        <v>CO</v>
      </c>
      <c r="AK34" s="32" t="str">
        <f>VLOOKUP(AF34,'ALL-Chart of Accounts'!$E:$F,2,0)</f>
        <v>WIP Jobs Material</v>
      </c>
      <c r="AL34" s="4">
        <v>120012</v>
      </c>
      <c r="AP34" s="32" t="str">
        <f>VLOOKUP($D$3,Sites!$A:$C,2,0)</f>
        <v>CO</v>
      </c>
      <c r="AQ34" s="32" t="str">
        <f>VLOOKUP(AL34,'ALL-Chart of Accounts'!$E:$F,2,0)</f>
        <v>WIP Jobs Labor</v>
      </c>
      <c r="AR34" s="4">
        <v>120013</v>
      </c>
      <c r="AV34" s="32" t="str">
        <f>VLOOKUP($D$3,Sites!$A:$C,2,0)</f>
        <v>CO</v>
      </c>
      <c r="AW34" s="32" t="str">
        <f>VLOOKUP(AR34,'ALL-Chart of Accounts'!$E:$F,2,0)</f>
        <v>WIP Jobs Fixed Overhead</v>
      </c>
      <c r="AX34" s="4">
        <v>120014</v>
      </c>
      <c r="BB34" s="32" t="str">
        <f>VLOOKUP($D$3,Sites!$A:$C,2,0)</f>
        <v>CO</v>
      </c>
      <c r="BC34" s="32" t="str">
        <f>VLOOKUP(AX34,'ALL-Chart of Accounts'!$E:$F,2,0)</f>
        <v>WIP Jobs Variable Overhead</v>
      </c>
      <c r="BD34" s="4">
        <v>120015</v>
      </c>
      <c r="BH34" s="32" t="str">
        <f>VLOOKUP($D$3,Sites!$A:$C,2,0)</f>
        <v>CO</v>
      </c>
      <c r="BI34" s="32" t="str">
        <f>VLOOKUP(BD34,'ALL-Chart of Accounts'!$E:$F,2,0)</f>
        <v>WIP Jobs Outside</v>
      </c>
      <c r="BP34" s="4">
        <v>120800</v>
      </c>
      <c r="BT34" s="32" t="str">
        <f>VLOOKUP($D$3,Sites!$A:$C,2,0)</f>
        <v>CO</v>
      </c>
      <c r="BU34" s="32" t="str">
        <f>VLOOKUP(BP34,'ALL-Chart of Accounts'!$E:$F,2,0)</f>
        <v>Reserve for Inventory Adjustment</v>
      </c>
      <c r="BV34" s="4">
        <v>120800</v>
      </c>
      <c r="BZ34" s="32" t="str">
        <f>VLOOKUP($D$3,Sites!$A:$C,2,0)</f>
        <v>CO</v>
      </c>
      <c r="CA34" s="32" t="str">
        <f>VLOOKUP(BV34,'ALL-Chart of Accounts'!$E:$F,2,0)</f>
        <v>Reserve for Inventory Adjustment</v>
      </c>
      <c r="CB34" s="4">
        <v>120800</v>
      </c>
      <c r="CF34" s="32" t="str">
        <f>VLOOKUP($D$3,Sites!$A:$C,2,0)</f>
        <v>CO</v>
      </c>
      <c r="CG34" s="32" t="str">
        <f>VLOOKUP(CB34,'ALL-Chart of Accounts'!$E:$F,2,0)</f>
        <v>Reserve for Inventory Adjustment</v>
      </c>
      <c r="CH34" s="4">
        <v>120800</v>
      </c>
      <c r="CL34" s="32" t="str">
        <f>VLOOKUP($D$3,Sites!$A:$C,2,0)</f>
        <v>CO</v>
      </c>
      <c r="CM34" s="32" t="str">
        <f>VLOOKUP(CH34,'ALL-Chart of Accounts'!$E:$F,2,0)</f>
        <v>Reserve for Inventory Adjustment</v>
      </c>
      <c r="FZ34" s="4" t="s">
        <v>2879</v>
      </c>
      <c r="GA34" s="4" t="s">
        <v>2880</v>
      </c>
      <c r="GB34" s="4">
        <v>120031</v>
      </c>
      <c r="GF34" s="32" t="str">
        <f>VLOOKUP($D$3,Sites!$A:$C,2,0)</f>
        <v>CO</v>
      </c>
      <c r="GG34" s="32" t="str">
        <f>VLOOKUP(GB34,'ALL-Chart of Accounts'!$E:$F,2,0)</f>
        <v>WIP Projects Material</v>
      </c>
      <c r="GH34" s="4">
        <v>120032</v>
      </c>
      <c r="GL34" s="32" t="str">
        <f>VLOOKUP($D$3,Sites!$A:$C,2,0)</f>
        <v>CO</v>
      </c>
      <c r="GM34" s="32" t="str">
        <f>VLOOKUP(GH34,'ALL-Chart of Accounts'!$E:$F,2,0)</f>
        <v>WIP Projects Labor</v>
      </c>
      <c r="GN34" s="4">
        <v>120033</v>
      </c>
      <c r="GR34" s="32" t="str">
        <f>VLOOKUP($D$3,Sites!$A:$C,2,0)</f>
        <v>CO</v>
      </c>
      <c r="GS34" s="32" t="str">
        <f>VLOOKUP(GN34,'ALL-Chart of Accounts'!$E:$F,2,0)</f>
        <v>WIP Projects Other</v>
      </c>
      <c r="GT34" s="4">
        <v>120034</v>
      </c>
      <c r="GX34" s="32" t="str">
        <f>VLOOKUP($D$3,Sites!$A:$C,2,0)</f>
        <v>CO</v>
      </c>
      <c r="GY34" s="32" t="str">
        <f>VLOOKUP(GT34,'ALL-Chart of Accounts'!$E:$F,2,0)</f>
        <v>WIP Projects Variable Overhead</v>
      </c>
      <c r="GZ34" s="4">
        <v>120035</v>
      </c>
      <c r="HD34" s="32" t="str">
        <f>VLOOKUP($D$3,Sites!$A:$C,2,0)</f>
        <v>CO</v>
      </c>
      <c r="HE34" s="32" t="str">
        <f>VLOOKUP(GZ34,'ALL-Chart of Accounts'!$E:$F,2,0)</f>
        <v>WIP Projects G&amp;A</v>
      </c>
      <c r="ID34" s="4">
        <v>0.05</v>
      </c>
      <c r="IE34" s="4" t="s">
        <v>2881</v>
      </c>
      <c r="IF34" s="4">
        <v>560010</v>
      </c>
      <c r="IJ34" s="32" t="str">
        <f>VLOOKUP($D$3,Sites!$A:$C,2,0)</f>
        <v>CO</v>
      </c>
      <c r="IK34" s="32" t="str">
        <f>VLOOKUP(IF34,'ALL-Chart of Accounts'!$E:$F,2,0)</f>
        <v>Variance Purchasing - Misc Charges</v>
      </c>
      <c r="IL34" s="4">
        <v>560012</v>
      </c>
      <c r="IP34" s="32" t="str">
        <f>VLOOKUP($D$3,Sites!$A:$C,2,0)</f>
        <v>CO</v>
      </c>
      <c r="IQ34" s="32" t="str">
        <f>VLOOKUP(IL34,'ALL-Chart of Accounts'!$E:$F,2,0)</f>
        <v>Expense Floor Stock</v>
      </c>
      <c r="IS34" s="32" t="str">
        <f t="shared" si="5"/>
        <v>1JBT2100</v>
      </c>
      <c r="IT34" s="4" t="s">
        <v>10</v>
      </c>
      <c r="IU34" s="4">
        <v>2100</v>
      </c>
      <c r="IV34" s="4" t="s">
        <v>10193</v>
      </c>
      <c r="IW34" s="4" t="s">
        <v>9398</v>
      </c>
      <c r="IX34" s="61">
        <v>43301.559064849534</v>
      </c>
      <c r="IY34" s="4" t="s">
        <v>9398</v>
      </c>
      <c r="IZ34" s="61">
        <v>43301.559064849534</v>
      </c>
    </row>
    <row r="35" spans="1:260" s="46" customFormat="1" x14ac:dyDescent="0.35">
      <c r="A35" s="47"/>
      <c r="B35" s="47"/>
      <c r="C35" s="47">
        <v>43250</v>
      </c>
      <c r="G35" s="22" t="str">
        <f t="shared" ref="G35:M49" si="8">IF(ISERROR(VLOOKUP(G$4&amp;$N35,$IS:$IS,1,0)),"","X")</f>
        <v>X</v>
      </c>
      <c r="H35" s="22" t="str">
        <f t="shared" si="8"/>
        <v/>
      </c>
      <c r="I35" s="22" t="str">
        <f t="shared" si="8"/>
        <v>X</v>
      </c>
      <c r="J35" s="22" t="str">
        <f t="shared" si="8"/>
        <v/>
      </c>
      <c r="K35" s="22" t="str">
        <f t="shared" si="8"/>
        <v/>
      </c>
      <c r="L35" s="22" t="str">
        <f t="shared" si="8"/>
        <v/>
      </c>
      <c r="M35" s="22" t="str">
        <f t="shared" si="8"/>
        <v/>
      </c>
      <c r="N35" s="46">
        <v>2100</v>
      </c>
      <c r="O35" s="32" t="str">
        <f>VLOOKUP(N35,'ALL-Unit Code 2'!$V:$W,2,0)</f>
        <v>MATERIAL HANDLING - AGV (CLAMP)</v>
      </c>
      <c r="P35" s="46">
        <v>1</v>
      </c>
      <c r="S35" s="32">
        <f>N35</f>
        <v>2100</v>
      </c>
      <c r="T35" s="32" t="str">
        <f>VLOOKUP(S35,'ALL-Unit Code 2'!$V:$W,2,0)</f>
        <v>MATERIAL HANDLING - AGV (CLAMP)</v>
      </c>
      <c r="U35" s="46">
        <v>0</v>
      </c>
      <c r="W35" s="46">
        <v>0</v>
      </c>
      <c r="X35" s="46">
        <v>0</v>
      </c>
      <c r="Y35" s="46">
        <v>0</v>
      </c>
      <c r="Z35" s="46" t="s">
        <v>2878</v>
      </c>
      <c r="AA35" s="46" t="s">
        <v>2878</v>
      </c>
      <c r="AB35" s="46" t="s">
        <v>2878</v>
      </c>
      <c r="AC35" s="46" t="s">
        <v>2878</v>
      </c>
      <c r="AD35" s="46" t="s">
        <v>2878</v>
      </c>
      <c r="AE35" s="46" t="s">
        <v>2878</v>
      </c>
      <c r="AF35" s="46">
        <v>120011</v>
      </c>
      <c r="AJ35" s="32" t="str">
        <f>VLOOKUP($D$3,Sites!$A:$C,2,0)</f>
        <v>CO</v>
      </c>
      <c r="AK35" s="32" t="str">
        <f>VLOOKUP(AF35,'ALL-Chart of Accounts'!$E:$F,2,0)</f>
        <v>WIP Jobs Material</v>
      </c>
      <c r="AL35" s="46">
        <v>120012</v>
      </c>
      <c r="AP35" s="32" t="str">
        <f>VLOOKUP($D$3,Sites!$A:$C,2,0)</f>
        <v>CO</v>
      </c>
      <c r="AQ35" s="32" t="str">
        <f>VLOOKUP(AL35,'ALL-Chart of Accounts'!$E:$F,2,0)</f>
        <v>WIP Jobs Labor</v>
      </c>
      <c r="AR35" s="46">
        <v>120013</v>
      </c>
      <c r="AV35" s="32" t="str">
        <f>VLOOKUP($D$3,Sites!$A:$C,2,0)</f>
        <v>CO</v>
      </c>
      <c r="AW35" s="32" t="str">
        <f>VLOOKUP(AR35,'ALL-Chart of Accounts'!$E:$F,2,0)</f>
        <v>WIP Jobs Fixed Overhead</v>
      </c>
      <c r="AX35" s="46">
        <v>120014</v>
      </c>
      <c r="BB35" s="32" t="str">
        <f>VLOOKUP($D$3,Sites!$A:$C,2,0)</f>
        <v>CO</v>
      </c>
      <c r="BC35" s="32" t="str">
        <f>VLOOKUP(AX35,'ALL-Chart of Accounts'!$E:$F,2,0)</f>
        <v>WIP Jobs Variable Overhead</v>
      </c>
      <c r="BD35" s="46">
        <v>120015</v>
      </c>
      <c r="BH35" s="32" t="str">
        <f>VLOOKUP($D$3,Sites!$A:$C,2,0)</f>
        <v>CO</v>
      </c>
      <c r="BI35" s="32" t="str">
        <f>VLOOKUP(BD35,'ALL-Chart of Accounts'!$E:$F,2,0)</f>
        <v>WIP Jobs Outside</v>
      </c>
      <c r="BP35" s="46">
        <v>120800</v>
      </c>
      <c r="BT35" s="32" t="str">
        <f>VLOOKUP($D$3,Sites!$A:$C,2,0)</f>
        <v>CO</v>
      </c>
      <c r="BU35" s="32" t="str">
        <f>VLOOKUP(BP35,'ALL-Chart of Accounts'!$E:$F,2,0)</f>
        <v>Reserve for Inventory Adjustment</v>
      </c>
      <c r="BV35" s="46">
        <v>120800</v>
      </c>
      <c r="BZ35" s="32" t="str">
        <f>VLOOKUP($D$3,Sites!$A:$C,2,0)</f>
        <v>CO</v>
      </c>
      <c r="CA35" s="32" t="str">
        <f>VLOOKUP(BV35,'ALL-Chart of Accounts'!$E:$F,2,0)</f>
        <v>Reserve for Inventory Adjustment</v>
      </c>
      <c r="CB35" s="46">
        <v>120800</v>
      </c>
      <c r="CF35" s="32" t="str">
        <f>VLOOKUP($D$3,Sites!$A:$C,2,0)</f>
        <v>CO</v>
      </c>
      <c r="CG35" s="32" t="str">
        <f>VLOOKUP(CB35,'ALL-Chart of Accounts'!$E:$F,2,0)</f>
        <v>Reserve for Inventory Adjustment</v>
      </c>
      <c r="CH35" s="46">
        <v>120800</v>
      </c>
      <c r="CL35" s="32" t="str">
        <f>VLOOKUP($D$3,Sites!$A:$C,2,0)</f>
        <v>CO</v>
      </c>
      <c r="CM35" s="32" t="str">
        <f>VLOOKUP(CH35,'ALL-Chart of Accounts'!$E:$F,2,0)</f>
        <v>Reserve for Inventory Adjustment</v>
      </c>
      <c r="FZ35" s="46" t="s">
        <v>2879</v>
      </c>
      <c r="GA35" s="46" t="s">
        <v>2880</v>
      </c>
      <c r="GB35" s="46">
        <v>120031</v>
      </c>
      <c r="GF35" s="32" t="str">
        <f>VLOOKUP($D$3,Sites!$A:$C,2,0)</f>
        <v>CO</v>
      </c>
      <c r="GG35" s="32" t="str">
        <f>VLOOKUP(GB35,'ALL-Chart of Accounts'!$E:$F,2,0)</f>
        <v>WIP Projects Material</v>
      </c>
      <c r="GH35" s="46">
        <v>120032</v>
      </c>
      <c r="GL35" s="32" t="str">
        <f>VLOOKUP($D$3,Sites!$A:$C,2,0)</f>
        <v>CO</v>
      </c>
      <c r="GM35" s="32" t="str">
        <f>VLOOKUP(GH35,'ALL-Chart of Accounts'!$E:$F,2,0)</f>
        <v>WIP Projects Labor</v>
      </c>
      <c r="GN35" s="46">
        <v>120033</v>
      </c>
      <c r="GR35" s="32" t="str">
        <f>VLOOKUP($D$3,Sites!$A:$C,2,0)</f>
        <v>CO</v>
      </c>
      <c r="GS35" s="32" t="str">
        <f>VLOOKUP(GN35,'ALL-Chart of Accounts'!$E:$F,2,0)</f>
        <v>WIP Projects Other</v>
      </c>
      <c r="GT35" s="46">
        <v>120034</v>
      </c>
      <c r="GX35" s="32" t="str">
        <f>VLOOKUP($D$3,Sites!$A:$C,2,0)</f>
        <v>CO</v>
      </c>
      <c r="GY35" s="32" t="str">
        <f>VLOOKUP(GT35,'ALL-Chart of Accounts'!$E:$F,2,0)</f>
        <v>WIP Projects Variable Overhead</v>
      </c>
      <c r="GZ35" s="46">
        <v>120035</v>
      </c>
      <c r="HD35" s="32" t="str">
        <f>VLOOKUP($D$3,Sites!$A:$C,2,0)</f>
        <v>CO</v>
      </c>
      <c r="HE35" s="32" t="str">
        <f>VLOOKUP(GZ35,'ALL-Chart of Accounts'!$E:$F,2,0)</f>
        <v>WIP Projects G&amp;A</v>
      </c>
      <c r="ID35" s="46">
        <v>0.05</v>
      </c>
      <c r="IE35" s="46" t="s">
        <v>2881</v>
      </c>
      <c r="IF35" s="46">
        <v>560010</v>
      </c>
      <c r="IJ35" s="32" t="str">
        <f>VLOOKUP($D$3,Sites!$A:$C,2,0)</f>
        <v>CO</v>
      </c>
      <c r="IK35" s="32" t="str">
        <f>VLOOKUP(IF35,'ALL-Chart of Accounts'!$E:$F,2,0)</f>
        <v>Variance Purchasing - Misc Charges</v>
      </c>
      <c r="IL35" s="46">
        <v>560012</v>
      </c>
      <c r="IP35" s="32" t="str">
        <f>VLOOKUP($D$3,Sites!$A:$C,2,0)</f>
        <v>CO</v>
      </c>
      <c r="IQ35" s="32" t="str">
        <f>VLOOKUP(IL35,'ALL-Chart of Accounts'!$E:$F,2,0)</f>
        <v>Expense Floor Stock</v>
      </c>
      <c r="IS35" s="32" t="str">
        <f t="shared" si="5"/>
        <v>1JBT2105</v>
      </c>
      <c r="IT35" s="46" t="s">
        <v>10</v>
      </c>
      <c r="IU35" s="46">
        <v>2105</v>
      </c>
      <c r="IV35" s="46" t="s">
        <v>10194</v>
      </c>
      <c r="IW35" s="46" t="s">
        <v>9398</v>
      </c>
      <c r="IX35" s="61">
        <v>43301.559079363426</v>
      </c>
      <c r="IY35" s="46" t="s">
        <v>9398</v>
      </c>
      <c r="IZ35" s="61">
        <v>43301.559079363426</v>
      </c>
    </row>
    <row r="36" spans="1:260" s="46" customFormat="1" x14ac:dyDescent="0.35">
      <c r="A36" s="47"/>
      <c r="B36" s="47"/>
      <c r="C36" s="47">
        <v>43250</v>
      </c>
      <c r="G36" s="22" t="str">
        <f t="shared" si="8"/>
        <v>X</v>
      </c>
      <c r="H36" s="22" t="str">
        <f t="shared" si="8"/>
        <v/>
      </c>
      <c r="I36" s="22" t="str">
        <f t="shared" si="8"/>
        <v>X</v>
      </c>
      <c r="J36" s="22" t="str">
        <f t="shared" si="8"/>
        <v/>
      </c>
      <c r="K36" s="22" t="str">
        <f t="shared" si="8"/>
        <v/>
      </c>
      <c r="L36" s="22" t="str">
        <f t="shared" si="8"/>
        <v/>
      </c>
      <c r="M36" s="22" t="str">
        <f t="shared" si="8"/>
        <v/>
      </c>
      <c r="N36" s="46">
        <v>2105</v>
      </c>
      <c r="O36" s="32" t="str">
        <f>VLOOKUP(N36,'ALL-Unit Code 2'!$V:$W,2,0)</f>
        <v>MATERIAL HANDLING - AGV (FORK)</v>
      </c>
      <c r="P36" s="46">
        <v>1</v>
      </c>
      <c r="S36" s="32">
        <f>N36</f>
        <v>2105</v>
      </c>
      <c r="T36" s="32" t="str">
        <f>VLOOKUP(S36,'ALL-Unit Code 2'!$V:$W,2,0)</f>
        <v>MATERIAL HANDLING - AGV (FORK)</v>
      </c>
      <c r="U36" s="46">
        <v>0</v>
      </c>
      <c r="W36" s="46">
        <v>0</v>
      </c>
      <c r="X36" s="46">
        <v>0</v>
      </c>
      <c r="Y36" s="46">
        <v>0</v>
      </c>
      <c r="Z36" s="46" t="s">
        <v>2878</v>
      </c>
      <c r="AA36" s="46" t="s">
        <v>2878</v>
      </c>
      <c r="AB36" s="46" t="s">
        <v>2878</v>
      </c>
      <c r="AC36" s="46" t="s">
        <v>2878</v>
      </c>
      <c r="AD36" s="46" t="s">
        <v>2878</v>
      </c>
      <c r="AE36" s="46" t="s">
        <v>2878</v>
      </c>
      <c r="AF36" s="46">
        <v>120011</v>
      </c>
      <c r="AJ36" s="32" t="str">
        <f>VLOOKUP($D$3,Sites!$A:$C,2,0)</f>
        <v>CO</v>
      </c>
      <c r="AK36" s="32" t="str">
        <f>VLOOKUP(AF36,'ALL-Chart of Accounts'!$E:$F,2,0)</f>
        <v>WIP Jobs Material</v>
      </c>
      <c r="AL36" s="46">
        <v>120012</v>
      </c>
      <c r="AP36" s="32" t="str">
        <f>VLOOKUP($D$3,Sites!$A:$C,2,0)</f>
        <v>CO</v>
      </c>
      <c r="AQ36" s="32" t="str">
        <f>VLOOKUP(AL36,'ALL-Chart of Accounts'!$E:$F,2,0)</f>
        <v>WIP Jobs Labor</v>
      </c>
      <c r="AR36" s="46">
        <v>120013</v>
      </c>
      <c r="AV36" s="32" t="str">
        <f>VLOOKUP($D$3,Sites!$A:$C,2,0)</f>
        <v>CO</v>
      </c>
      <c r="AW36" s="32" t="str">
        <f>VLOOKUP(AR36,'ALL-Chart of Accounts'!$E:$F,2,0)</f>
        <v>WIP Jobs Fixed Overhead</v>
      </c>
      <c r="AX36" s="46">
        <v>120014</v>
      </c>
      <c r="BB36" s="32" t="str">
        <f>VLOOKUP($D$3,Sites!$A:$C,2,0)</f>
        <v>CO</v>
      </c>
      <c r="BC36" s="32" t="str">
        <f>VLOOKUP(AX36,'ALL-Chart of Accounts'!$E:$F,2,0)</f>
        <v>WIP Jobs Variable Overhead</v>
      </c>
      <c r="BD36" s="46">
        <v>120015</v>
      </c>
      <c r="BH36" s="32" t="str">
        <f>VLOOKUP($D$3,Sites!$A:$C,2,0)</f>
        <v>CO</v>
      </c>
      <c r="BI36" s="32" t="str">
        <f>VLOOKUP(BD36,'ALL-Chart of Accounts'!$E:$F,2,0)</f>
        <v>WIP Jobs Outside</v>
      </c>
      <c r="BP36" s="46">
        <v>120800</v>
      </c>
      <c r="BT36" s="32" t="str">
        <f>VLOOKUP($D$3,Sites!$A:$C,2,0)</f>
        <v>CO</v>
      </c>
      <c r="BU36" s="32" t="str">
        <f>VLOOKUP(BP36,'ALL-Chart of Accounts'!$E:$F,2,0)</f>
        <v>Reserve for Inventory Adjustment</v>
      </c>
      <c r="BV36" s="46">
        <v>120800</v>
      </c>
      <c r="BZ36" s="32" t="str">
        <f>VLOOKUP($D$3,Sites!$A:$C,2,0)</f>
        <v>CO</v>
      </c>
      <c r="CA36" s="32" t="str">
        <f>VLOOKUP(BV36,'ALL-Chart of Accounts'!$E:$F,2,0)</f>
        <v>Reserve for Inventory Adjustment</v>
      </c>
      <c r="CB36" s="46">
        <v>120800</v>
      </c>
      <c r="CF36" s="32" t="str">
        <f>VLOOKUP($D$3,Sites!$A:$C,2,0)</f>
        <v>CO</v>
      </c>
      <c r="CG36" s="32" t="str">
        <f>VLOOKUP(CB36,'ALL-Chart of Accounts'!$E:$F,2,0)</f>
        <v>Reserve for Inventory Adjustment</v>
      </c>
      <c r="CH36" s="46">
        <v>120800</v>
      </c>
      <c r="CL36" s="32" t="str">
        <f>VLOOKUP($D$3,Sites!$A:$C,2,0)</f>
        <v>CO</v>
      </c>
      <c r="CM36" s="32" t="str">
        <f>VLOOKUP(CH36,'ALL-Chart of Accounts'!$E:$F,2,0)</f>
        <v>Reserve for Inventory Adjustment</v>
      </c>
      <c r="FZ36" s="46" t="s">
        <v>2879</v>
      </c>
      <c r="GA36" s="46" t="s">
        <v>2880</v>
      </c>
      <c r="GB36" s="46">
        <v>120031</v>
      </c>
      <c r="GF36" s="32" t="str">
        <f>VLOOKUP($D$3,Sites!$A:$C,2,0)</f>
        <v>CO</v>
      </c>
      <c r="GG36" s="32" t="str">
        <f>VLOOKUP(GB36,'ALL-Chart of Accounts'!$E:$F,2,0)</f>
        <v>WIP Projects Material</v>
      </c>
      <c r="GH36" s="46">
        <v>120032</v>
      </c>
      <c r="GL36" s="32" t="str">
        <f>VLOOKUP($D$3,Sites!$A:$C,2,0)</f>
        <v>CO</v>
      </c>
      <c r="GM36" s="32" t="str">
        <f>VLOOKUP(GH36,'ALL-Chart of Accounts'!$E:$F,2,0)</f>
        <v>WIP Projects Labor</v>
      </c>
      <c r="GN36" s="46">
        <v>120033</v>
      </c>
      <c r="GR36" s="32" t="str">
        <f>VLOOKUP($D$3,Sites!$A:$C,2,0)</f>
        <v>CO</v>
      </c>
      <c r="GS36" s="32" t="str">
        <f>VLOOKUP(GN36,'ALL-Chart of Accounts'!$E:$F,2,0)</f>
        <v>WIP Projects Other</v>
      </c>
      <c r="GT36" s="46">
        <v>120034</v>
      </c>
      <c r="GX36" s="32" t="str">
        <f>VLOOKUP($D$3,Sites!$A:$C,2,0)</f>
        <v>CO</v>
      </c>
      <c r="GY36" s="32" t="str">
        <f>VLOOKUP(GT36,'ALL-Chart of Accounts'!$E:$F,2,0)</f>
        <v>WIP Projects Variable Overhead</v>
      </c>
      <c r="GZ36" s="46">
        <v>120035</v>
      </c>
      <c r="HD36" s="32" t="str">
        <f>VLOOKUP($D$3,Sites!$A:$C,2,0)</f>
        <v>CO</v>
      </c>
      <c r="HE36" s="32" t="str">
        <f>VLOOKUP(GZ36,'ALL-Chart of Accounts'!$E:$F,2,0)</f>
        <v>WIP Projects G&amp;A</v>
      </c>
      <c r="ID36" s="46">
        <v>0.05</v>
      </c>
      <c r="IE36" s="46" t="s">
        <v>2881</v>
      </c>
      <c r="IF36" s="46">
        <v>560010</v>
      </c>
      <c r="IJ36" s="32" t="str">
        <f>VLOOKUP($D$3,Sites!$A:$C,2,0)</f>
        <v>CO</v>
      </c>
      <c r="IK36" s="32" t="str">
        <f>VLOOKUP(IF36,'ALL-Chart of Accounts'!$E:$F,2,0)</f>
        <v>Variance Purchasing - Misc Charges</v>
      </c>
      <c r="IL36" s="46">
        <v>560012</v>
      </c>
      <c r="IP36" s="32" t="str">
        <f>VLOOKUP($D$3,Sites!$A:$C,2,0)</f>
        <v>CO</v>
      </c>
      <c r="IQ36" s="32" t="str">
        <f>VLOOKUP(IL36,'ALL-Chart of Accounts'!$E:$F,2,0)</f>
        <v>Expense Floor Stock</v>
      </c>
      <c r="IS36" s="32" t="str">
        <f t="shared" si="5"/>
        <v>1JBT2110</v>
      </c>
      <c r="IT36" s="46" t="s">
        <v>10</v>
      </c>
      <c r="IU36" s="46">
        <v>2110</v>
      </c>
      <c r="IV36" s="46" t="s">
        <v>10195</v>
      </c>
      <c r="IW36" s="46" t="s">
        <v>9398</v>
      </c>
      <c r="IX36" s="61">
        <v>43301.559085879628</v>
      </c>
      <c r="IY36" s="46" t="s">
        <v>9398</v>
      </c>
      <c r="IZ36" s="61">
        <v>43301.559085879628</v>
      </c>
    </row>
    <row r="37" spans="1:260" s="46" customFormat="1" x14ac:dyDescent="0.35">
      <c r="A37" s="47"/>
      <c r="B37" s="47"/>
      <c r="C37" s="47">
        <v>43250</v>
      </c>
      <c r="G37" s="22" t="str">
        <f t="shared" si="8"/>
        <v>X</v>
      </c>
      <c r="H37" s="22" t="str">
        <f t="shared" si="8"/>
        <v/>
      </c>
      <c r="I37" s="22" t="str">
        <f t="shared" si="8"/>
        <v>X</v>
      </c>
      <c r="J37" s="22" t="str">
        <f t="shared" si="8"/>
        <v/>
      </c>
      <c r="K37" s="22" t="str">
        <f t="shared" si="8"/>
        <v/>
      </c>
      <c r="L37" s="22" t="str">
        <f t="shared" si="8"/>
        <v/>
      </c>
      <c r="M37" s="22" t="str">
        <f t="shared" si="8"/>
        <v/>
      </c>
      <c r="N37" s="46">
        <v>2110</v>
      </c>
      <c r="O37" s="32" t="str">
        <f>VLOOKUP(N37,'ALL-Unit Code 2'!$V:$W,2,0)</f>
        <v>MATERIAL HANDLING - AGV (TUGGER)</v>
      </c>
      <c r="P37" s="46">
        <v>1</v>
      </c>
      <c r="S37" s="32">
        <f>N37</f>
        <v>2110</v>
      </c>
      <c r="T37" s="32" t="str">
        <f>VLOOKUP(S37,'ALL-Unit Code 2'!$V:$W,2,0)</f>
        <v>MATERIAL HANDLING - AGV (TUGGER)</v>
      </c>
      <c r="U37" s="46">
        <v>0</v>
      </c>
      <c r="W37" s="46">
        <v>0</v>
      </c>
      <c r="X37" s="46">
        <v>0</v>
      </c>
      <c r="Y37" s="46">
        <v>0</v>
      </c>
      <c r="Z37" s="46" t="s">
        <v>2878</v>
      </c>
      <c r="AA37" s="46" t="s">
        <v>2878</v>
      </c>
      <c r="AB37" s="46" t="s">
        <v>2878</v>
      </c>
      <c r="AC37" s="46" t="s">
        <v>2878</v>
      </c>
      <c r="AD37" s="46" t="s">
        <v>2878</v>
      </c>
      <c r="AE37" s="46" t="s">
        <v>2878</v>
      </c>
      <c r="AF37" s="46">
        <v>120011</v>
      </c>
      <c r="AJ37" s="32" t="str">
        <f>VLOOKUP($D$3,Sites!$A:$C,2,0)</f>
        <v>CO</v>
      </c>
      <c r="AK37" s="32" t="str">
        <f>VLOOKUP(AF37,'ALL-Chart of Accounts'!$E:$F,2,0)</f>
        <v>WIP Jobs Material</v>
      </c>
      <c r="AL37" s="46">
        <v>120012</v>
      </c>
      <c r="AP37" s="32" t="str">
        <f>VLOOKUP($D$3,Sites!$A:$C,2,0)</f>
        <v>CO</v>
      </c>
      <c r="AQ37" s="32" t="str">
        <f>VLOOKUP(AL37,'ALL-Chart of Accounts'!$E:$F,2,0)</f>
        <v>WIP Jobs Labor</v>
      </c>
      <c r="AR37" s="46">
        <v>120013</v>
      </c>
      <c r="AV37" s="32" t="str">
        <f>VLOOKUP($D$3,Sites!$A:$C,2,0)</f>
        <v>CO</v>
      </c>
      <c r="AW37" s="32" t="str">
        <f>VLOOKUP(AR37,'ALL-Chart of Accounts'!$E:$F,2,0)</f>
        <v>WIP Jobs Fixed Overhead</v>
      </c>
      <c r="AX37" s="46">
        <v>120014</v>
      </c>
      <c r="BB37" s="32" t="str">
        <f>VLOOKUP($D$3,Sites!$A:$C,2,0)</f>
        <v>CO</v>
      </c>
      <c r="BC37" s="32" t="str">
        <f>VLOOKUP(AX37,'ALL-Chart of Accounts'!$E:$F,2,0)</f>
        <v>WIP Jobs Variable Overhead</v>
      </c>
      <c r="BD37" s="46">
        <v>120015</v>
      </c>
      <c r="BH37" s="32" t="str">
        <f>VLOOKUP($D$3,Sites!$A:$C,2,0)</f>
        <v>CO</v>
      </c>
      <c r="BI37" s="32" t="str">
        <f>VLOOKUP(BD37,'ALL-Chart of Accounts'!$E:$F,2,0)</f>
        <v>WIP Jobs Outside</v>
      </c>
      <c r="BP37" s="46">
        <v>120800</v>
      </c>
      <c r="BT37" s="32" t="str">
        <f>VLOOKUP($D$3,Sites!$A:$C,2,0)</f>
        <v>CO</v>
      </c>
      <c r="BU37" s="32" t="str">
        <f>VLOOKUP(BP37,'ALL-Chart of Accounts'!$E:$F,2,0)</f>
        <v>Reserve for Inventory Adjustment</v>
      </c>
      <c r="BV37" s="46">
        <v>120800</v>
      </c>
      <c r="BZ37" s="32" t="str">
        <f>VLOOKUP($D$3,Sites!$A:$C,2,0)</f>
        <v>CO</v>
      </c>
      <c r="CA37" s="32" t="str">
        <f>VLOOKUP(BV37,'ALL-Chart of Accounts'!$E:$F,2,0)</f>
        <v>Reserve for Inventory Adjustment</v>
      </c>
      <c r="CB37" s="46">
        <v>120800</v>
      </c>
      <c r="CF37" s="32" t="str">
        <f>VLOOKUP($D$3,Sites!$A:$C,2,0)</f>
        <v>CO</v>
      </c>
      <c r="CG37" s="32" t="str">
        <f>VLOOKUP(CB37,'ALL-Chart of Accounts'!$E:$F,2,0)</f>
        <v>Reserve for Inventory Adjustment</v>
      </c>
      <c r="CH37" s="46">
        <v>120800</v>
      </c>
      <c r="CL37" s="32" t="str">
        <f>VLOOKUP($D$3,Sites!$A:$C,2,0)</f>
        <v>CO</v>
      </c>
      <c r="CM37" s="32" t="str">
        <f>VLOOKUP(CH37,'ALL-Chart of Accounts'!$E:$F,2,0)</f>
        <v>Reserve for Inventory Adjustment</v>
      </c>
      <c r="FZ37" s="46" t="s">
        <v>2879</v>
      </c>
      <c r="GA37" s="46" t="s">
        <v>2880</v>
      </c>
      <c r="GB37" s="46">
        <v>120031</v>
      </c>
      <c r="GF37" s="32" t="str">
        <f>VLOOKUP($D$3,Sites!$A:$C,2,0)</f>
        <v>CO</v>
      </c>
      <c r="GG37" s="32" t="str">
        <f>VLOOKUP(GB37,'ALL-Chart of Accounts'!$E:$F,2,0)</f>
        <v>WIP Projects Material</v>
      </c>
      <c r="GH37" s="46">
        <v>120032</v>
      </c>
      <c r="GL37" s="32" t="str">
        <f>VLOOKUP($D$3,Sites!$A:$C,2,0)</f>
        <v>CO</v>
      </c>
      <c r="GM37" s="32" t="str">
        <f>VLOOKUP(GH37,'ALL-Chart of Accounts'!$E:$F,2,0)</f>
        <v>WIP Projects Labor</v>
      </c>
      <c r="GN37" s="46">
        <v>120033</v>
      </c>
      <c r="GR37" s="32" t="str">
        <f>VLOOKUP($D$3,Sites!$A:$C,2,0)</f>
        <v>CO</v>
      </c>
      <c r="GS37" s="32" t="str">
        <f>VLOOKUP(GN37,'ALL-Chart of Accounts'!$E:$F,2,0)</f>
        <v>WIP Projects Other</v>
      </c>
      <c r="GT37" s="46">
        <v>120034</v>
      </c>
      <c r="GX37" s="32" t="str">
        <f>VLOOKUP($D$3,Sites!$A:$C,2,0)</f>
        <v>CO</v>
      </c>
      <c r="GY37" s="32" t="str">
        <f>VLOOKUP(GT37,'ALL-Chart of Accounts'!$E:$F,2,0)</f>
        <v>WIP Projects Variable Overhead</v>
      </c>
      <c r="GZ37" s="46">
        <v>120035</v>
      </c>
      <c r="HD37" s="32" t="str">
        <f>VLOOKUP($D$3,Sites!$A:$C,2,0)</f>
        <v>CO</v>
      </c>
      <c r="HE37" s="32" t="str">
        <f>VLOOKUP(GZ37,'ALL-Chart of Accounts'!$E:$F,2,0)</f>
        <v>WIP Projects G&amp;A</v>
      </c>
      <c r="ID37" s="46">
        <v>0.05</v>
      </c>
      <c r="IE37" s="46" t="s">
        <v>2881</v>
      </c>
      <c r="IF37" s="46">
        <v>560010</v>
      </c>
      <c r="IJ37" s="32" t="str">
        <f>VLOOKUP($D$3,Sites!$A:$C,2,0)</f>
        <v>CO</v>
      </c>
      <c r="IK37" s="32" t="str">
        <f>VLOOKUP(IF37,'ALL-Chart of Accounts'!$E:$F,2,0)</f>
        <v>Variance Purchasing - Misc Charges</v>
      </c>
      <c r="IL37" s="46">
        <v>560012</v>
      </c>
      <c r="IP37" s="32" t="str">
        <f>VLOOKUP($D$3,Sites!$A:$C,2,0)</f>
        <v>CO</v>
      </c>
      <c r="IQ37" s="32" t="str">
        <f>VLOOKUP(IL37,'ALL-Chart of Accounts'!$E:$F,2,0)</f>
        <v>Expense Floor Stock</v>
      </c>
      <c r="IS37" s="32" t="str">
        <f t="shared" si="5"/>
        <v>1JBT2115</v>
      </c>
      <c r="IT37" s="46" t="s">
        <v>10</v>
      </c>
      <c r="IU37" s="46">
        <v>2115</v>
      </c>
      <c r="IV37" s="46" t="s">
        <v>10196</v>
      </c>
      <c r="IW37" s="46" t="s">
        <v>9398</v>
      </c>
      <c r="IX37" s="61">
        <v>43301.559092476855</v>
      </c>
      <c r="IY37" s="46" t="s">
        <v>9398</v>
      </c>
      <c r="IZ37" s="61">
        <v>43301.559092476855</v>
      </c>
    </row>
    <row r="38" spans="1:260" s="46" customFormat="1" x14ac:dyDescent="0.35">
      <c r="A38" s="47"/>
      <c r="B38" s="47"/>
      <c r="C38" s="47">
        <v>43250</v>
      </c>
      <c r="G38" s="22" t="str">
        <f t="shared" si="8"/>
        <v>X</v>
      </c>
      <c r="H38" s="22" t="str">
        <f t="shared" si="8"/>
        <v/>
      </c>
      <c r="I38" s="22" t="str">
        <f t="shared" si="8"/>
        <v>X</v>
      </c>
      <c r="J38" s="22" t="str">
        <f t="shared" si="8"/>
        <v/>
      </c>
      <c r="K38" s="22" t="str">
        <f t="shared" si="8"/>
        <v/>
      </c>
      <c r="L38" s="22" t="str">
        <f t="shared" si="8"/>
        <v/>
      </c>
      <c r="M38" s="22" t="str">
        <f t="shared" si="8"/>
        <v/>
      </c>
      <c r="N38" s="46">
        <v>2115</v>
      </c>
      <c r="O38" s="32" t="str">
        <f>VLOOKUP(N38,'ALL-Unit Code 2'!$V:$W,2,0)</f>
        <v>MATERIAL HANDLING - AGV (UNIT LOADING)</v>
      </c>
      <c r="P38" s="46">
        <v>1</v>
      </c>
      <c r="S38" s="32">
        <f>N38</f>
        <v>2115</v>
      </c>
      <c r="T38" s="32" t="str">
        <f>VLOOKUP(S38,'ALL-Unit Code 2'!$V:$W,2,0)</f>
        <v>MATERIAL HANDLING - AGV (UNIT LOADING)</v>
      </c>
      <c r="U38" s="46">
        <v>0</v>
      </c>
      <c r="W38" s="46">
        <v>0</v>
      </c>
      <c r="X38" s="46">
        <v>0</v>
      </c>
      <c r="Y38" s="46">
        <v>0</v>
      </c>
      <c r="Z38" s="46" t="s">
        <v>2878</v>
      </c>
      <c r="AA38" s="46" t="s">
        <v>2878</v>
      </c>
      <c r="AB38" s="46" t="s">
        <v>2878</v>
      </c>
      <c r="AC38" s="46" t="s">
        <v>2878</v>
      </c>
      <c r="AD38" s="46" t="s">
        <v>2878</v>
      </c>
      <c r="AE38" s="46" t="s">
        <v>2878</v>
      </c>
      <c r="AF38" s="46">
        <v>120011</v>
      </c>
      <c r="AJ38" s="32" t="str">
        <f>VLOOKUP($D$3,Sites!$A:$C,2,0)</f>
        <v>CO</v>
      </c>
      <c r="AK38" s="32" t="str">
        <f>VLOOKUP(AF38,'ALL-Chart of Accounts'!$E:$F,2,0)</f>
        <v>WIP Jobs Material</v>
      </c>
      <c r="AL38" s="46">
        <v>120012</v>
      </c>
      <c r="AP38" s="32" t="str">
        <f>VLOOKUP($D$3,Sites!$A:$C,2,0)</f>
        <v>CO</v>
      </c>
      <c r="AQ38" s="32" t="str">
        <f>VLOOKUP(AL38,'ALL-Chart of Accounts'!$E:$F,2,0)</f>
        <v>WIP Jobs Labor</v>
      </c>
      <c r="AR38" s="46">
        <v>120013</v>
      </c>
      <c r="AV38" s="32" t="str">
        <f>VLOOKUP($D$3,Sites!$A:$C,2,0)</f>
        <v>CO</v>
      </c>
      <c r="AW38" s="32" t="str">
        <f>VLOOKUP(AR38,'ALL-Chart of Accounts'!$E:$F,2,0)</f>
        <v>WIP Jobs Fixed Overhead</v>
      </c>
      <c r="AX38" s="46">
        <v>120014</v>
      </c>
      <c r="BB38" s="32" t="str">
        <f>VLOOKUP($D$3,Sites!$A:$C,2,0)</f>
        <v>CO</v>
      </c>
      <c r="BC38" s="32" t="str">
        <f>VLOOKUP(AX38,'ALL-Chart of Accounts'!$E:$F,2,0)</f>
        <v>WIP Jobs Variable Overhead</v>
      </c>
      <c r="BD38" s="46">
        <v>120015</v>
      </c>
      <c r="BH38" s="32" t="str">
        <f>VLOOKUP($D$3,Sites!$A:$C,2,0)</f>
        <v>CO</v>
      </c>
      <c r="BI38" s="32" t="str">
        <f>VLOOKUP(BD38,'ALL-Chart of Accounts'!$E:$F,2,0)</f>
        <v>WIP Jobs Outside</v>
      </c>
      <c r="BP38" s="46">
        <v>120800</v>
      </c>
      <c r="BT38" s="32" t="str">
        <f>VLOOKUP($D$3,Sites!$A:$C,2,0)</f>
        <v>CO</v>
      </c>
      <c r="BU38" s="32" t="str">
        <f>VLOOKUP(BP38,'ALL-Chart of Accounts'!$E:$F,2,0)</f>
        <v>Reserve for Inventory Adjustment</v>
      </c>
      <c r="BV38" s="46">
        <v>120800</v>
      </c>
      <c r="BZ38" s="32" t="str">
        <f>VLOOKUP($D$3,Sites!$A:$C,2,0)</f>
        <v>CO</v>
      </c>
      <c r="CA38" s="32" t="str">
        <f>VLOOKUP(BV38,'ALL-Chart of Accounts'!$E:$F,2,0)</f>
        <v>Reserve for Inventory Adjustment</v>
      </c>
      <c r="CB38" s="46">
        <v>120800</v>
      </c>
      <c r="CF38" s="32" t="str">
        <f>VLOOKUP($D$3,Sites!$A:$C,2,0)</f>
        <v>CO</v>
      </c>
      <c r="CG38" s="32" t="str">
        <f>VLOOKUP(CB38,'ALL-Chart of Accounts'!$E:$F,2,0)</f>
        <v>Reserve for Inventory Adjustment</v>
      </c>
      <c r="CH38" s="46">
        <v>120800</v>
      </c>
      <c r="CL38" s="32" t="str">
        <f>VLOOKUP($D$3,Sites!$A:$C,2,0)</f>
        <v>CO</v>
      </c>
      <c r="CM38" s="32" t="str">
        <f>VLOOKUP(CH38,'ALL-Chart of Accounts'!$E:$F,2,0)</f>
        <v>Reserve for Inventory Adjustment</v>
      </c>
      <c r="FZ38" s="46" t="s">
        <v>2879</v>
      </c>
      <c r="GA38" s="46" t="s">
        <v>2880</v>
      </c>
      <c r="GB38" s="46">
        <v>120031</v>
      </c>
      <c r="GF38" s="32" t="str">
        <f>VLOOKUP($D$3,Sites!$A:$C,2,0)</f>
        <v>CO</v>
      </c>
      <c r="GG38" s="32" t="str">
        <f>VLOOKUP(GB38,'ALL-Chart of Accounts'!$E:$F,2,0)</f>
        <v>WIP Projects Material</v>
      </c>
      <c r="GH38" s="46">
        <v>120032</v>
      </c>
      <c r="GL38" s="32" t="str">
        <f>VLOOKUP($D$3,Sites!$A:$C,2,0)</f>
        <v>CO</v>
      </c>
      <c r="GM38" s="32" t="str">
        <f>VLOOKUP(GH38,'ALL-Chart of Accounts'!$E:$F,2,0)</f>
        <v>WIP Projects Labor</v>
      </c>
      <c r="GN38" s="46">
        <v>120033</v>
      </c>
      <c r="GR38" s="32" t="str">
        <f>VLOOKUP($D$3,Sites!$A:$C,2,0)</f>
        <v>CO</v>
      </c>
      <c r="GS38" s="32" t="str">
        <f>VLOOKUP(GN38,'ALL-Chart of Accounts'!$E:$F,2,0)</f>
        <v>WIP Projects Other</v>
      </c>
      <c r="GT38" s="46">
        <v>120034</v>
      </c>
      <c r="GX38" s="32" t="str">
        <f>VLOOKUP($D$3,Sites!$A:$C,2,0)</f>
        <v>CO</v>
      </c>
      <c r="GY38" s="32" t="str">
        <f>VLOOKUP(GT38,'ALL-Chart of Accounts'!$E:$F,2,0)</f>
        <v>WIP Projects Variable Overhead</v>
      </c>
      <c r="GZ38" s="46">
        <v>120035</v>
      </c>
      <c r="HD38" s="32" t="str">
        <f>VLOOKUP($D$3,Sites!$A:$C,2,0)</f>
        <v>CO</v>
      </c>
      <c r="HE38" s="32" t="str">
        <f>VLOOKUP(GZ38,'ALL-Chart of Accounts'!$E:$F,2,0)</f>
        <v>WIP Projects G&amp;A</v>
      </c>
      <c r="ID38" s="46">
        <v>0.05</v>
      </c>
      <c r="IE38" s="46" t="s">
        <v>2881</v>
      </c>
      <c r="IF38" s="46">
        <v>560010</v>
      </c>
      <c r="IJ38" s="32" t="str">
        <f>VLOOKUP($D$3,Sites!$A:$C,2,0)</f>
        <v>CO</v>
      </c>
      <c r="IK38" s="32" t="str">
        <f>VLOOKUP(IF38,'ALL-Chart of Accounts'!$E:$F,2,0)</f>
        <v>Variance Purchasing - Misc Charges</v>
      </c>
      <c r="IL38" s="46">
        <v>560012</v>
      </c>
      <c r="IP38" s="32" t="str">
        <f>VLOOKUP($D$3,Sites!$A:$C,2,0)</f>
        <v>CO</v>
      </c>
      <c r="IQ38" s="32" t="str">
        <f>VLOOKUP(IL38,'ALL-Chart of Accounts'!$E:$F,2,0)</f>
        <v>Expense Floor Stock</v>
      </c>
      <c r="IS38" s="32" t="str">
        <f t="shared" si="5"/>
        <v>1JBT2120</v>
      </c>
      <c r="IT38" s="46" t="s">
        <v>10</v>
      </c>
      <c r="IU38" s="46">
        <v>2120</v>
      </c>
      <c r="IV38" s="46" t="s">
        <v>10197</v>
      </c>
      <c r="IW38" s="46" t="s">
        <v>9398</v>
      </c>
      <c r="IX38" s="61">
        <v>43301.559098993057</v>
      </c>
      <c r="IY38" s="46" t="s">
        <v>9398</v>
      </c>
      <c r="IZ38" s="61">
        <v>43301.559098993057</v>
      </c>
    </row>
    <row r="39" spans="1:260" s="46" customFormat="1" x14ac:dyDescent="0.35">
      <c r="A39" s="47"/>
      <c r="B39" s="47"/>
      <c r="C39" s="47">
        <v>43250</v>
      </c>
      <c r="G39" s="22" t="str">
        <f t="shared" si="8"/>
        <v>X</v>
      </c>
      <c r="H39" s="22" t="str">
        <f t="shared" si="8"/>
        <v/>
      </c>
      <c r="I39" s="22" t="str">
        <f t="shared" si="8"/>
        <v>X</v>
      </c>
      <c r="J39" s="22" t="str">
        <f t="shared" si="8"/>
        <v/>
      </c>
      <c r="K39" s="22" t="str">
        <f t="shared" si="8"/>
        <v/>
      </c>
      <c r="L39" s="22" t="str">
        <f t="shared" si="8"/>
        <v/>
      </c>
      <c r="M39" s="22" t="str">
        <f t="shared" si="8"/>
        <v/>
      </c>
      <c r="N39" s="46">
        <v>2120</v>
      </c>
      <c r="O39" s="32" t="str">
        <f>VLOOKUP(N39,'ALL-Unit Code 2'!$V:$W,2,0)</f>
        <v>MATERIAL HANDLING - AGV (UNIT HANDLING)</v>
      </c>
      <c r="P39" s="46">
        <v>1</v>
      </c>
      <c r="S39" s="32">
        <f>N39</f>
        <v>2120</v>
      </c>
      <c r="T39" s="32" t="str">
        <f>VLOOKUP(S39,'ALL-Unit Code 2'!$V:$W,2,0)</f>
        <v>MATERIAL HANDLING - AGV (UNIT HANDLING)</v>
      </c>
      <c r="U39" s="46">
        <v>0</v>
      </c>
      <c r="W39" s="46">
        <v>0</v>
      </c>
      <c r="X39" s="46">
        <v>0</v>
      </c>
      <c r="Y39" s="46">
        <v>0</v>
      </c>
      <c r="Z39" s="46" t="s">
        <v>2878</v>
      </c>
      <c r="AA39" s="46" t="s">
        <v>2878</v>
      </c>
      <c r="AB39" s="46" t="s">
        <v>2878</v>
      </c>
      <c r="AC39" s="46" t="s">
        <v>2878</v>
      </c>
      <c r="AD39" s="46" t="s">
        <v>2878</v>
      </c>
      <c r="AE39" s="46" t="s">
        <v>2878</v>
      </c>
      <c r="AF39" s="46">
        <v>120011</v>
      </c>
      <c r="AJ39" s="32" t="str">
        <f>VLOOKUP($D$3,Sites!$A:$C,2,0)</f>
        <v>CO</v>
      </c>
      <c r="AK39" s="32" t="str">
        <f>VLOOKUP(AF39,'ALL-Chart of Accounts'!$E:$F,2,0)</f>
        <v>WIP Jobs Material</v>
      </c>
      <c r="AL39" s="46">
        <v>120012</v>
      </c>
      <c r="AP39" s="32" t="str">
        <f>VLOOKUP($D$3,Sites!$A:$C,2,0)</f>
        <v>CO</v>
      </c>
      <c r="AQ39" s="32" t="str">
        <f>VLOOKUP(AL39,'ALL-Chart of Accounts'!$E:$F,2,0)</f>
        <v>WIP Jobs Labor</v>
      </c>
      <c r="AR39" s="46">
        <v>120013</v>
      </c>
      <c r="AV39" s="32" t="str">
        <f>VLOOKUP($D$3,Sites!$A:$C,2,0)</f>
        <v>CO</v>
      </c>
      <c r="AW39" s="32" t="str">
        <f>VLOOKUP(AR39,'ALL-Chart of Accounts'!$E:$F,2,0)</f>
        <v>WIP Jobs Fixed Overhead</v>
      </c>
      <c r="AX39" s="46">
        <v>120014</v>
      </c>
      <c r="BB39" s="32" t="str">
        <f>VLOOKUP($D$3,Sites!$A:$C,2,0)</f>
        <v>CO</v>
      </c>
      <c r="BC39" s="32" t="str">
        <f>VLOOKUP(AX39,'ALL-Chart of Accounts'!$E:$F,2,0)</f>
        <v>WIP Jobs Variable Overhead</v>
      </c>
      <c r="BD39" s="46">
        <v>120015</v>
      </c>
      <c r="BH39" s="32" t="str">
        <f>VLOOKUP($D$3,Sites!$A:$C,2,0)</f>
        <v>CO</v>
      </c>
      <c r="BI39" s="32" t="str">
        <f>VLOOKUP(BD39,'ALL-Chart of Accounts'!$E:$F,2,0)</f>
        <v>WIP Jobs Outside</v>
      </c>
      <c r="BP39" s="46">
        <v>120800</v>
      </c>
      <c r="BT39" s="32" t="str">
        <f>VLOOKUP($D$3,Sites!$A:$C,2,0)</f>
        <v>CO</v>
      </c>
      <c r="BU39" s="32" t="str">
        <f>VLOOKUP(BP39,'ALL-Chart of Accounts'!$E:$F,2,0)</f>
        <v>Reserve for Inventory Adjustment</v>
      </c>
      <c r="BV39" s="46">
        <v>120800</v>
      </c>
      <c r="BZ39" s="32" t="str">
        <f>VLOOKUP($D$3,Sites!$A:$C,2,0)</f>
        <v>CO</v>
      </c>
      <c r="CA39" s="32" t="str">
        <f>VLOOKUP(BV39,'ALL-Chart of Accounts'!$E:$F,2,0)</f>
        <v>Reserve for Inventory Adjustment</v>
      </c>
      <c r="CB39" s="46">
        <v>120800</v>
      </c>
      <c r="CF39" s="32" t="str">
        <f>VLOOKUP($D$3,Sites!$A:$C,2,0)</f>
        <v>CO</v>
      </c>
      <c r="CG39" s="32" t="str">
        <f>VLOOKUP(CB39,'ALL-Chart of Accounts'!$E:$F,2,0)</f>
        <v>Reserve for Inventory Adjustment</v>
      </c>
      <c r="CH39" s="46">
        <v>120800</v>
      </c>
      <c r="CL39" s="32" t="str">
        <f>VLOOKUP($D$3,Sites!$A:$C,2,0)</f>
        <v>CO</v>
      </c>
      <c r="CM39" s="32" t="str">
        <f>VLOOKUP(CH39,'ALL-Chart of Accounts'!$E:$F,2,0)</f>
        <v>Reserve for Inventory Adjustment</v>
      </c>
      <c r="FZ39" s="46" t="s">
        <v>2879</v>
      </c>
      <c r="GA39" s="46" t="s">
        <v>2880</v>
      </c>
      <c r="GB39" s="46">
        <v>120031</v>
      </c>
      <c r="GF39" s="32" t="str">
        <f>VLOOKUP($D$3,Sites!$A:$C,2,0)</f>
        <v>CO</v>
      </c>
      <c r="GG39" s="32" t="str">
        <f>VLOOKUP(GB39,'ALL-Chart of Accounts'!$E:$F,2,0)</f>
        <v>WIP Projects Material</v>
      </c>
      <c r="GH39" s="46">
        <v>120032</v>
      </c>
      <c r="GL39" s="32" t="str">
        <f>VLOOKUP($D$3,Sites!$A:$C,2,0)</f>
        <v>CO</v>
      </c>
      <c r="GM39" s="32" t="str">
        <f>VLOOKUP(GH39,'ALL-Chart of Accounts'!$E:$F,2,0)</f>
        <v>WIP Projects Labor</v>
      </c>
      <c r="GN39" s="46">
        <v>120033</v>
      </c>
      <c r="GR39" s="32" t="str">
        <f>VLOOKUP($D$3,Sites!$A:$C,2,0)</f>
        <v>CO</v>
      </c>
      <c r="GS39" s="32" t="str">
        <f>VLOOKUP(GN39,'ALL-Chart of Accounts'!$E:$F,2,0)</f>
        <v>WIP Projects Other</v>
      </c>
      <c r="GT39" s="46">
        <v>120034</v>
      </c>
      <c r="GX39" s="32" t="str">
        <f>VLOOKUP($D$3,Sites!$A:$C,2,0)</f>
        <v>CO</v>
      </c>
      <c r="GY39" s="32" t="str">
        <f>VLOOKUP(GT39,'ALL-Chart of Accounts'!$E:$F,2,0)</f>
        <v>WIP Projects Variable Overhead</v>
      </c>
      <c r="GZ39" s="46">
        <v>120035</v>
      </c>
      <c r="HD39" s="32" t="str">
        <f>VLOOKUP($D$3,Sites!$A:$C,2,0)</f>
        <v>CO</v>
      </c>
      <c r="HE39" s="32" t="str">
        <f>VLOOKUP(GZ39,'ALL-Chart of Accounts'!$E:$F,2,0)</f>
        <v>WIP Projects G&amp;A</v>
      </c>
      <c r="ID39" s="46">
        <v>0.05</v>
      </c>
      <c r="IE39" s="46" t="s">
        <v>2881</v>
      </c>
      <c r="IF39" s="46">
        <v>560010</v>
      </c>
      <c r="IJ39" s="32" t="str">
        <f>VLOOKUP($D$3,Sites!$A:$C,2,0)</f>
        <v>CO</v>
      </c>
      <c r="IK39" s="32" t="str">
        <f>VLOOKUP(IF39,'ALL-Chart of Accounts'!$E:$F,2,0)</f>
        <v>Variance Purchasing - Misc Charges</v>
      </c>
      <c r="IL39" s="46">
        <v>560012</v>
      </c>
      <c r="IP39" s="32" t="str">
        <f>VLOOKUP($D$3,Sites!$A:$C,2,0)</f>
        <v>CO</v>
      </c>
      <c r="IQ39" s="32" t="str">
        <f>VLOOKUP(IL39,'ALL-Chart of Accounts'!$E:$F,2,0)</f>
        <v>Expense Floor Stock</v>
      </c>
      <c r="IS39" s="32" t="str">
        <f t="shared" si="5"/>
        <v>1JBT9999</v>
      </c>
      <c r="IT39" s="46" t="s">
        <v>10</v>
      </c>
      <c r="IU39" s="46">
        <v>9999</v>
      </c>
      <c r="IV39" s="46" t="s">
        <v>1297</v>
      </c>
      <c r="IW39" s="46" t="s">
        <v>9398</v>
      </c>
      <c r="IX39" s="61">
        <v>42846.489826770834</v>
      </c>
      <c r="IY39" s="46" t="s">
        <v>9398</v>
      </c>
      <c r="IZ39" s="61">
        <v>42846.489826770834</v>
      </c>
    </row>
    <row r="40" spans="1:260" s="46" customFormat="1" x14ac:dyDescent="0.35">
      <c r="A40" s="47"/>
      <c r="B40" s="47"/>
      <c r="C40" s="47">
        <v>43292</v>
      </c>
      <c r="D40" s="46" t="s">
        <v>11110</v>
      </c>
      <c r="F40" s="22" t="s">
        <v>1441</v>
      </c>
      <c r="G40" s="22" t="str">
        <f t="shared" si="8"/>
        <v/>
      </c>
      <c r="H40" s="22" t="str">
        <f t="shared" si="8"/>
        <v/>
      </c>
      <c r="I40" s="22" t="str">
        <f t="shared" si="8"/>
        <v/>
      </c>
      <c r="J40" s="22" t="str">
        <f t="shared" si="8"/>
        <v/>
      </c>
      <c r="K40" s="22" t="str">
        <f t="shared" si="8"/>
        <v/>
      </c>
      <c r="L40" s="22" t="str">
        <f t="shared" si="8"/>
        <v/>
      </c>
      <c r="M40" s="22" t="str">
        <f t="shared" si="8"/>
        <v/>
      </c>
      <c r="N40" s="46">
        <v>5000</v>
      </c>
      <c r="O40" s="32" t="e">
        <f>VLOOKUP(N40,'ALL-Unit Code 2'!$V:$W,2,0)</f>
        <v>#N/A</v>
      </c>
      <c r="P40" s="46">
        <v>1</v>
      </c>
      <c r="S40" s="32">
        <f t="shared" ref="S40:S48" si="9">N40</f>
        <v>5000</v>
      </c>
      <c r="T40" s="32" t="e">
        <f>VLOOKUP(S40,'ALL-Unit Code 2'!$V:$W,2,0)</f>
        <v>#N/A</v>
      </c>
      <c r="U40" s="46">
        <v>0</v>
      </c>
      <c r="W40" s="46">
        <v>0</v>
      </c>
      <c r="X40" s="46">
        <v>0</v>
      </c>
      <c r="Y40" s="46">
        <v>0</v>
      </c>
      <c r="Z40" s="46" t="s">
        <v>2878</v>
      </c>
      <c r="AA40" s="46" t="s">
        <v>2878</v>
      </c>
      <c r="AB40" s="46" t="s">
        <v>2878</v>
      </c>
      <c r="AC40" s="46" t="s">
        <v>2878</v>
      </c>
      <c r="AD40" s="46" t="s">
        <v>2878</v>
      </c>
      <c r="AE40" s="46" t="s">
        <v>2878</v>
      </c>
      <c r="AF40" s="46">
        <v>120011</v>
      </c>
      <c r="AJ40" s="37" t="s">
        <v>1825</v>
      </c>
      <c r="AK40" s="32" t="str">
        <f>VLOOKUP(AF40,'ALL-Chart of Accounts'!$E:$F,2,0)</f>
        <v>WIP Jobs Material</v>
      </c>
      <c r="AL40" s="46">
        <v>120012</v>
      </c>
      <c r="AP40" s="32" t="str">
        <f>AJ40</f>
        <v>GS</v>
      </c>
      <c r="AQ40" s="32" t="str">
        <f>VLOOKUP(AL40,'ALL-Chart of Accounts'!$E:$F,2,0)</f>
        <v>WIP Jobs Labor</v>
      </c>
      <c r="AR40" s="46">
        <v>120013</v>
      </c>
      <c r="AV40" s="32" t="str">
        <f>AP40</f>
        <v>GS</v>
      </c>
      <c r="AW40" s="32" t="str">
        <f>VLOOKUP(AR40,'ALL-Chart of Accounts'!$E:$F,2,0)</f>
        <v>WIP Jobs Fixed Overhead</v>
      </c>
      <c r="AX40" s="46">
        <v>120014</v>
      </c>
      <c r="BB40" s="32" t="str">
        <f>AV40</f>
        <v>GS</v>
      </c>
      <c r="BC40" s="32" t="str">
        <f>VLOOKUP(AX40,'ALL-Chart of Accounts'!$E:$F,2,0)</f>
        <v>WIP Jobs Variable Overhead</v>
      </c>
      <c r="BD40" s="46">
        <v>120015</v>
      </c>
      <c r="BH40" s="32" t="str">
        <f>BB40</f>
        <v>GS</v>
      </c>
      <c r="BI40" s="32" t="str">
        <f>VLOOKUP(BD40,'ALL-Chart of Accounts'!$E:$F,2,0)</f>
        <v>WIP Jobs Outside</v>
      </c>
      <c r="BP40" s="46">
        <v>120800</v>
      </c>
      <c r="BT40" s="32" t="s">
        <v>1825</v>
      </c>
      <c r="BU40" s="32" t="str">
        <f>VLOOKUP(BP40,'ALL-Chart of Accounts'!$E:$F,2,0)</f>
        <v>Reserve for Inventory Adjustment</v>
      </c>
      <c r="BV40" s="46">
        <v>120800</v>
      </c>
      <c r="BZ40" s="32" t="str">
        <f>BT40</f>
        <v>GS</v>
      </c>
      <c r="CA40" s="32" t="str">
        <f>VLOOKUP(BV40,'ALL-Chart of Accounts'!$E:$F,2,0)</f>
        <v>Reserve for Inventory Adjustment</v>
      </c>
      <c r="CB40" s="46">
        <v>120800</v>
      </c>
      <c r="CF40" s="32" t="str">
        <f>BZ40</f>
        <v>GS</v>
      </c>
      <c r="CG40" s="32" t="str">
        <f>VLOOKUP(CB40,'ALL-Chart of Accounts'!$E:$F,2,0)</f>
        <v>Reserve for Inventory Adjustment</v>
      </c>
      <c r="CH40" s="46">
        <v>120800</v>
      </c>
      <c r="CL40" s="32" t="str">
        <f>CF40</f>
        <v>GS</v>
      </c>
      <c r="CM40" s="32" t="str">
        <f>VLOOKUP(CH40,'ALL-Chart of Accounts'!$E:$F,2,0)</f>
        <v>Reserve for Inventory Adjustment</v>
      </c>
      <c r="FZ40" s="46" t="s">
        <v>2879</v>
      </c>
      <c r="GA40" s="46" t="s">
        <v>2880</v>
      </c>
      <c r="GB40" s="46">
        <v>120031</v>
      </c>
      <c r="GF40" s="32" t="s">
        <v>1825</v>
      </c>
      <c r="GG40" s="32" t="str">
        <f>VLOOKUP(GB40,'ALL-Chart of Accounts'!$E:$F,2,0)</f>
        <v>WIP Projects Material</v>
      </c>
      <c r="GH40" s="46">
        <v>120032</v>
      </c>
      <c r="GL40" s="32" t="str">
        <f>GF40</f>
        <v>GS</v>
      </c>
      <c r="GM40" s="32" t="str">
        <f>VLOOKUP(GH40,'ALL-Chart of Accounts'!$E:$F,2,0)</f>
        <v>WIP Projects Labor</v>
      </c>
      <c r="GN40" s="46">
        <v>120033</v>
      </c>
      <c r="GR40" s="32" t="str">
        <f>GL40</f>
        <v>GS</v>
      </c>
      <c r="GS40" s="32" t="str">
        <f>VLOOKUP(GN40,'ALL-Chart of Accounts'!$E:$F,2,0)</f>
        <v>WIP Projects Other</v>
      </c>
      <c r="GT40" s="46">
        <v>120034</v>
      </c>
      <c r="GX40" s="32" t="str">
        <f>GR40</f>
        <v>GS</v>
      </c>
      <c r="GY40" s="32" t="str">
        <f>VLOOKUP(GT40,'ALL-Chart of Accounts'!$E:$F,2,0)</f>
        <v>WIP Projects Variable Overhead</v>
      </c>
      <c r="GZ40" s="46">
        <v>120035</v>
      </c>
      <c r="HD40" s="32" t="str">
        <f>GX40</f>
        <v>GS</v>
      </c>
      <c r="HE40" s="32" t="str">
        <f>VLOOKUP(GZ40,'ALL-Chart of Accounts'!$E:$F,2,0)</f>
        <v>WIP Projects G&amp;A</v>
      </c>
      <c r="ID40" s="46">
        <v>0.05</v>
      </c>
      <c r="IE40" s="46" t="s">
        <v>2881</v>
      </c>
      <c r="IF40" s="46">
        <v>560010</v>
      </c>
      <c r="IJ40" s="32" t="s">
        <v>1825</v>
      </c>
      <c r="IK40" s="32" t="str">
        <f>VLOOKUP(IF40,'ALL-Chart of Accounts'!$E:$F,2,0)</f>
        <v>Variance Purchasing - Misc Charges</v>
      </c>
      <c r="IL40" s="46">
        <v>560012</v>
      </c>
      <c r="IP40" s="32" t="str">
        <f>IJ40</f>
        <v>GS</v>
      </c>
      <c r="IQ40" s="32" t="str">
        <f>VLOOKUP(IL40,'ALL-Chart of Accounts'!$E:$F,2,0)</f>
        <v>Expense Floor Stock</v>
      </c>
      <c r="IS40" s="32" t="str">
        <f t="shared" si="5"/>
        <v>ALP11000</v>
      </c>
      <c r="IT40" s="46" t="s">
        <v>11</v>
      </c>
      <c r="IU40" s="46">
        <v>1000</v>
      </c>
      <c r="IV40" s="46" t="s">
        <v>1284</v>
      </c>
      <c r="IW40" s="46" t="s">
        <v>9398</v>
      </c>
      <c r="IX40" s="61">
        <v>42614.38718568287</v>
      </c>
      <c r="IY40" s="46" t="s">
        <v>9398</v>
      </c>
      <c r="IZ40" s="61">
        <v>43230.402506597224</v>
      </c>
    </row>
    <row r="41" spans="1:260" s="46" customFormat="1" x14ac:dyDescent="0.35">
      <c r="A41" s="47"/>
      <c r="B41" s="47"/>
      <c r="C41" s="47">
        <v>43292</v>
      </c>
      <c r="D41" s="46" t="s">
        <v>11110</v>
      </c>
      <c r="F41" s="22" t="s">
        <v>1441</v>
      </c>
      <c r="G41" s="22" t="str">
        <f t="shared" si="8"/>
        <v/>
      </c>
      <c r="H41" s="22" t="str">
        <f t="shared" si="8"/>
        <v/>
      </c>
      <c r="I41" s="22" t="str">
        <f t="shared" si="8"/>
        <v/>
      </c>
      <c r="J41" s="22" t="str">
        <f t="shared" si="8"/>
        <v/>
      </c>
      <c r="K41" s="22" t="str">
        <f t="shared" si="8"/>
        <v/>
      </c>
      <c r="L41" s="22" t="str">
        <f t="shared" si="8"/>
        <v/>
      </c>
      <c r="M41" s="22" t="str">
        <f t="shared" si="8"/>
        <v/>
      </c>
      <c r="N41" s="46">
        <v>5005</v>
      </c>
      <c r="O41" s="32" t="e">
        <f>VLOOKUP(N41,'ALL-Unit Code 2'!$V:$W,2,0)</f>
        <v>#N/A</v>
      </c>
      <c r="P41" s="46">
        <v>1</v>
      </c>
      <c r="S41" s="32">
        <f t="shared" si="9"/>
        <v>5005</v>
      </c>
      <c r="T41" s="32" t="e">
        <f>VLOOKUP(S41,'ALL-Unit Code 2'!$V:$W,2,0)</f>
        <v>#N/A</v>
      </c>
      <c r="U41" s="46">
        <v>0</v>
      </c>
      <c r="W41" s="46">
        <v>0</v>
      </c>
      <c r="X41" s="46">
        <v>0</v>
      </c>
      <c r="Y41" s="46">
        <v>0</v>
      </c>
      <c r="Z41" s="46" t="s">
        <v>2878</v>
      </c>
      <c r="AA41" s="46" t="s">
        <v>2878</v>
      </c>
      <c r="AB41" s="46" t="s">
        <v>2878</v>
      </c>
      <c r="AC41" s="46" t="s">
        <v>2878</v>
      </c>
      <c r="AD41" s="46" t="s">
        <v>2878</v>
      </c>
      <c r="AE41" s="46" t="s">
        <v>2878</v>
      </c>
      <c r="AF41" s="46">
        <v>120011</v>
      </c>
      <c r="AJ41" s="37" t="s">
        <v>1825</v>
      </c>
      <c r="AK41" s="32" t="str">
        <f>VLOOKUP(AF41,'ALL-Chart of Accounts'!$E:$F,2,0)</f>
        <v>WIP Jobs Material</v>
      </c>
      <c r="AL41" s="46">
        <v>120012</v>
      </c>
      <c r="AP41" s="32" t="str">
        <f t="shared" ref="AP41:AP49" si="10">AJ41</f>
        <v>GS</v>
      </c>
      <c r="AQ41" s="32" t="str">
        <f>VLOOKUP(AL41,'ALL-Chart of Accounts'!$E:$F,2,0)</f>
        <v>WIP Jobs Labor</v>
      </c>
      <c r="AR41" s="46">
        <v>120013</v>
      </c>
      <c r="AV41" s="32" t="str">
        <f t="shared" ref="AV41:AV49" si="11">AP41</f>
        <v>GS</v>
      </c>
      <c r="AW41" s="32" t="str">
        <f>VLOOKUP(AR41,'ALL-Chart of Accounts'!$E:$F,2,0)</f>
        <v>WIP Jobs Fixed Overhead</v>
      </c>
      <c r="AX41" s="46">
        <v>120014</v>
      </c>
      <c r="BB41" s="32" t="str">
        <f t="shared" ref="BB41:BB49" si="12">AV41</f>
        <v>GS</v>
      </c>
      <c r="BC41" s="32" t="str">
        <f>VLOOKUP(AX41,'ALL-Chart of Accounts'!$E:$F,2,0)</f>
        <v>WIP Jobs Variable Overhead</v>
      </c>
      <c r="BD41" s="46">
        <v>120015</v>
      </c>
      <c r="BH41" s="32" t="str">
        <f t="shared" ref="BH41:BH49" si="13">BB41</f>
        <v>GS</v>
      </c>
      <c r="BI41" s="32" t="str">
        <f>VLOOKUP(BD41,'ALL-Chart of Accounts'!$E:$F,2,0)</f>
        <v>WIP Jobs Outside</v>
      </c>
      <c r="BP41" s="46">
        <v>120800</v>
      </c>
      <c r="BT41" s="32" t="s">
        <v>1825</v>
      </c>
      <c r="BU41" s="32" t="str">
        <f>VLOOKUP(BP41,'ALL-Chart of Accounts'!$E:$F,2,0)</f>
        <v>Reserve for Inventory Adjustment</v>
      </c>
      <c r="BV41" s="46">
        <v>120800</v>
      </c>
      <c r="BZ41" s="32" t="str">
        <f t="shared" ref="BZ41:BZ49" si="14">BT41</f>
        <v>GS</v>
      </c>
      <c r="CA41" s="32" t="str">
        <f>VLOOKUP(BV41,'ALL-Chart of Accounts'!$E:$F,2,0)</f>
        <v>Reserve for Inventory Adjustment</v>
      </c>
      <c r="CB41" s="46">
        <v>120800</v>
      </c>
      <c r="CF41" s="32" t="str">
        <f t="shared" ref="CF41:CF49" si="15">BZ41</f>
        <v>GS</v>
      </c>
      <c r="CG41" s="32" t="str">
        <f>VLOOKUP(CB41,'ALL-Chart of Accounts'!$E:$F,2,0)</f>
        <v>Reserve for Inventory Adjustment</v>
      </c>
      <c r="CH41" s="46">
        <v>120800</v>
      </c>
      <c r="CL41" s="32" t="str">
        <f t="shared" ref="CL41:CL49" si="16">CF41</f>
        <v>GS</v>
      </c>
      <c r="CM41" s="32" t="str">
        <f>VLOOKUP(CH41,'ALL-Chart of Accounts'!$E:$F,2,0)</f>
        <v>Reserve for Inventory Adjustment</v>
      </c>
      <c r="FZ41" s="46" t="s">
        <v>2879</v>
      </c>
      <c r="GA41" s="46" t="s">
        <v>2880</v>
      </c>
      <c r="GB41" s="46">
        <v>120031</v>
      </c>
      <c r="GF41" s="32" t="s">
        <v>1825</v>
      </c>
      <c r="GG41" s="32" t="str">
        <f>VLOOKUP(GB41,'ALL-Chart of Accounts'!$E:$F,2,0)</f>
        <v>WIP Projects Material</v>
      </c>
      <c r="GH41" s="46">
        <v>120032</v>
      </c>
      <c r="GL41" s="32" t="str">
        <f t="shared" ref="GL41:GL49" si="17">GF41</f>
        <v>GS</v>
      </c>
      <c r="GM41" s="32" t="str">
        <f>VLOOKUP(GH41,'ALL-Chart of Accounts'!$E:$F,2,0)</f>
        <v>WIP Projects Labor</v>
      </c>
      <c r="GN41" s="46">
        <v>120033</v>
      </c>
      <c r="GR41" s="32" t="str">
        <f t="shared" ref="GR41:GR49" si="18">GL41</f>
        <v>GS</v>
      </c>
      <c r="GS41" s="32" t="str">
        <f>VLOOKUP(GN41,'ALL-Chart of Accounts'!$E:$F,2,0)</f>
        <v>WIP Projects Other</v>
      </c>
      <c r="GT41" s="46">
        <v>120034</v>
      </c>
      <c r="GX41" s="32" t="str">
        <f t="shared" ref="GX41:GX49" si="19">GR41</f>
        <v>GS</v>
      </c>
      <c r="GY41" s="32" t="str">
        <f>VLOOKUP(GT41,'ALL-Chart of Accounts'!$E:$F,2,0)</f>
        <v>WIP Projects Variable Overhead</v>
      </c>
      <c r="GZ41" s="46">
        <v>120035</v>
      </c>
      <c r="HD41" s="32" t="str">
        <f t="shared" ref="HD41:HD49" si="20">GX41</f>
        <v>GS</v>
      </c>
      <c r="HE41" s="32" t="str">
        <f>VLOOKUP(GZ41,'ALL-Chart of Accounts'!$E:$F,2,0)</f>
        <v>WIP Projects G&amp;A</v>
      </c>
      <c r="ID41" s="46">
        <v>0.05</v>
      </c>
      <c r="IE41" s="46" t="s">
        <v>2881</v>
      </c>
      <c r="IF41" s="46">
        <v>560010</v>
      </c>
      <c r="IJ41" s="32" t="s">
        <v>1825</v>
      </c>
      <c r="IK41" s="32" t="str">
        <f>VLOOKUP(IF41,'ALL-Chart of Accounts'!$E:$F,2,0)</f>
        <v>Variance Purchasing - Misc Charges</v>
      </c>
      <c r="IL41" s="46">
        <v>560012</v>
      </c>
      <c r="IP41" s="32" t="str">
        <f t="shared" ref="IP41:IP49" si="21">IJ41</f>
        <v>GS</v>
      </c>
      <c r="IQ41" s="32" t="str">
        <f>VLOOKUP(IL41,'ALL-Chart of Accounts'!$E:$F,2,0)</f>
        <v>Expense Floor Stock</v>
      </c>
      <c r="IS41" s="32" t="str">
        <f t="shared" si="5"/>
        <v>ALP11001</v>
      </c>
      <c r="IT41" s="46" t="s">
        <v>11</v>
      </c>
      <c r="IU41" s="46">
        <v>1001</v>
      </c>
      <c r="IV41" s="46" t="s">
        <v>11126</v>
      </c>
      <c r="IW41" s="46" t="s">
        <v>9398</v>
      </c>
      <c r="IX41" s="61">
        <v>42810.37270162037</v>
      </c>
      <c r="IY41" s="46" t="s">
        <v>9398</v>
      </c>
      <c r="IZ41" s="61">
        <v>43230.402520138887</v>
      </c>
    </row>
    <row r="42" spans="1:260" s="46" customFormat="1" x14ac:dyDescent="0.35">
      <c r="A42" s="47"/>
      <c r="B42" s="47"/>
      <c r="C42" s="47">
        <v>43292</v>
      </c>
      <c r="D42" s="46" t="s">
        <v>11110</v>
      </c>
      <c r="F42" s="22" t="s">
        <v>1441</v>
      </c>
      <c r="G42" s="22" t="str">
        <f t="shared" si="8"/>
        <v/>
      </c>
      <c r="H42" s="22" t="str">
        <f t="shared" si="8"/>
        <v/>
      </c>
      <c r="I42" s="22" t="str">
        <f t="shared" si="8"/>
        <v/>
      </c>
      <c r="J42" s="22" t="str">
        <f t="shared" si="8"/>
        <v/>
      </c>
      <c r="K42" s="22" t="str">
        <f t="shared" si="8"/>
        <v/>
      </c>
      <c r="L42" s="22" t="str">
        <f t="shared" si="8"/>
        <v/>
      </c>
      <c r="M42" s="22" t="str">
        <f t="shared" si="8"/>
        <v/>
      </c>
      <c r="N42" s="46">
        <v>5010</v>
      </c>
      <c r="O42" s="32" t="e">
        <f>VLOOKUP(N42,'ALL-Unit Code 2'!$V:$W,2,0)</f>
        <v>#N/A</v>
      </c>
      <c r="P42" s="46">
        <v>1</v>
      </c>
      <c r="S42" s="32">
        <f t="shared" si="9"/>
        <v>5010</v>
      </c>
      <c r="T42" s="32" t="e">
        <f>VLOOKUP(S42,'ALL-Unit Code 2'!$V:$W,2,0)</f>
        <v>#N/A</v>
      </c>
      <c r="U42" s="46">
        <v>0</v>
      </c>
      <c r="W42" s="46">
        <v>0</v>
      </c>
      <c r="X42" s="46">
        <v>0</v>
      </c>
      <c r="Y42" s="46">
        <v>0</v>
      </c>
      <c r="Z42" s="46" t="s">
        <v>2878</v>
      </c>
      <c r="AA42" s="46" t="s">
        <v>2878</v>
      </c>
      <c r="AB42" s="46" t="s">
        <v>2878</v>
      </c>
      <c r="AC42" s="46" t="s">
        <v>2878</v>
      </c>
      <c r="AD42" s="46" t="s">
        <v>2878</v>
      </c>
      <c r="AE42" s="46" t="s">
        <v>2878</v>
      </c>
      <c r="AF42" s="46">
        <v>120011</v>
      </c>
      <c r="AJ42" s="37" t="s">
        <v>1825</v>
      </c>
      <c r="AK42" s="32" t="str">
        <f>VLOOKUP(AF42,'ALL-Chart of Accounts'!$E:$F,2,0)</f>
        <v>WIP Jobs Material</v>
      </c>
      <c r="AL42" s="46">
        <v>120012</v>
      </c>
      <c r="AP42" s="32" t="str">
        <f t="shared" si="10"/>
        <v>GS</v>
      </c>
      <c r="AQ42" s="32" t="str">
        <f>VLOOKUP(AL42,'ALL-Chart of Accounts'!$E:$F,2,0)</f>
        <v>WIP Jobs Labor</v>
      </c>
      <c r="AR42" s="46">
        <v>120013</v>
      </c>
      <c r="AV42" s="32" t="str">
        <f t="shared" si="11"/>
        <v>GS</v>
      </c>
      <c r="AW42" s="32" t="str">
        <f>VLOOKUP(AR42,'ALL-Chart of Accounts'!$E:$F,2,0)</f>
        <v>WIP Jobs Fixed Overhead</v>
      </c>
      <c r="AX42" s="46">
        <v>120014</v>
      </c>
      <c r="BB42" s="32" t="str">
        <f t="shared" si="12"/>
        <v>GS</v>
      </c>
      <c r="BC42" s="32" t="str">
        <f>VLOOKUP(AX42,'ALL-Chart of Accounts'!$E:$F,2,0)</f>
        <v>WIP Jobs Variable Overhead</v>
      </c>
      <c r="BD42" s="46">
        <v>120015</v>
      </c>
      <c r="BH42" s="32" t="str">
        <f t="shared" si="13"/>
        <v>GS</v>
      </c>
      <c r="BI42" s="32" t="str">
        <f>VLOOKUP(BD42,'ALL-Chart of Accounts'!$E:$F,2,0)</f>
        <v>WIP Jobs Outside</v>
      </c>
      <c r="BP42" s="46">
        <v>120800</v>
      </c>
      <c r="BT42" s="32" t="s">
        <v>1825</v>
      </c>
      <c r="BU42" s="32" t="str">
        <f>VLOOKUP(BP42,'ALL-Chart of Accounts'!$E:$F,2,0)</f>
        <v>Reserve for Inventory Adjustment</v>
      </c>
      <c r="BV42" s="46">
        <v>120800</v>
      </c>
      <c r="BZ42" s="32" t="str">
        <f t="shared" si="14"/>
        <v>GS</v>
      </c>
      <c r="CA42" s="32" t="str">
        <f>VLOOKUP(BV42,'ALL-Chart of Accounts'!$E:$F,2,0)</f>
        <v>Reserve for Inventory Adjustment</v>
      </c>
      <c r="CB42" s="46">
        <v>120800</v>
      </c>
      <c r="CF42" s="32" t="str">
        <f t="shared" si="15"/>
        <v>GS</v>
      </c>
      <c r="CG42" s="32" t="str">
        <f>VLOOKUP(CB42,'ALL-Chart of Accounts'!$E:$F,2,0)</f>
        <v>Reserve for Inventory Adjustment</v>
      </c>
      <c r="CH42" s="46">
        <v>120800</v>
      </c>
      <c r="CL42" s="32" t="str">
        <f t="shared" si="16"/>
        <v>GS</v>
      </c>
      <c r="CM42" s="32" t="str">
        <f>VLOOKUP(CH42,'ALL-Chart of Accounts'!$E:$F,2,0)</f>
        <v>Reserve for Inventory Adjustment</v>
      </c>
      <c r="FZ42" s="46" t="s">
        <v>2879</v>
      </c>
      <c r="GA42" s="46" t="s">
        <v>2880</v>
      </c>
      <c r="GB42" s="46">
        <v>120031</v>
      </c>
      <c r="GF42" s="32" t="s">
        <v>1825</v>
      </c>
      <c r="GG42" s="32" t="str">
        <f>VLOOKUP(GB42,'ALL-Chart of Accounts'!$E:$F,2,0)</f>
        <v>WIP Projects Material</v>
      </c>
      <c r="GH42" s="46">
        <v>120032</v>
      </c>
      <c r="GL42" s="32" t="str">
        <f t="shared" si="17"/>
        <v>GS</v>
      </c>
      <c r="GM42" s="32" t="str">
        <f>VLOOKUP(GH42,'ALL-Chart of Accounts'!$E:$F,2,0)</f>
        <v>WIP Projects Labor</v>
      </c>
      <c r="GN42" s="46">
        <v>120033</v>
      </c>
      <c r="GR42" s="32" t="str">
        <f t="shared" si="18"/>
        <v>GS</v>
      </c>
      <c r="GS42" s="32" t="str">
        <f>VLOOKUP(GN42,'ALL-Chart of Accounts'!$E:$F,2,0)</f>
        <v>WIP Projects Other</v>
      </c>
      <c r="GT42" s="46">
        <v>120034</v>
      </c>
      <c r="GX42" s="32" t="str">
        <f t="shared" si="19"/>
        <v>GS</v>
      </c>
      <c r="GY42" s="32" t="str">
        <f>VLOOKUP(GT42,'ALL-Chart of Accounts'!$E:$F,2,0)</f>
        <v>WIP Projects Variable Overhead</v>
      </c>
      <c r="GZ42" s="46">
        <v>120035</v>
      </c>
      <c r="HD42" s="32" t="str">
        <f t="shared" si="20"/>
        <v>GS</v>
      </c>
      <c r="HE42" s="32" t="str">
        <f>VLOOKUP(GZ42,'ALL-Chart of Accounts'!$E:$F,2,0)</f>
        <v>WIP Projects G&amp;A</v>
      </c>
      <c r="ID42" s="46">
        <v>0.05</v>
      </c>
      <c r="IE42" s="46" t="s">
        <v>2881</v>
      </c>
      <c r="IF42" s="46">
        <v>560010</v>
      </c>
      <c r="IJ42" s="32" t="s">
        <v>1825</v>
      </c>
      <c r="IK42" s="32" t="str">
        <f>VLOOKUP(IF42,'ALL-Chart of Accounts'!$E:$F,2,0)</f>
        <v>Variance Purchasing - Misc Charges</v>
      </c>
      <c r="IL42" s="46">
        <v>560012</v>
      </c>
      <c r="IP42" s="32" t="str">
        <f t="shared" si="21"/>
        <v>GS</v>
      </c>
      <c r="IQ42" s="32" t="str">
        <f>VLOOKUP(IL42,'ALL-Chart of Accounts'!$E:$F,2,0)</f>
        <v>Expense Floor Stock</v>
      </c>
      <c r="IS42" s="32" t="str">
        <f t="shared" si="5"/>
        <v>ALP11002</v>
      </c>
      <c r="IT42" s="46" t="s">
        <v>11</v>
      </c>
      <c r="IU42" s="46">
        <v>1002</v>
      </c>
      <c r="IV42" s="46" t="s">
        <v>1285</v>
      </c>
      <c r="IW42" s="46" t="s">
        <v>9398</v>
      </c>
      <c r="IX42" s="61">
        <v>42810.37272496528</v>
      </c>
      <c r="IY42" s="46" t="s">
        <v>9398</v>
      </c>
      <c r="IZ42" s="61">
        <v>43230.402525266203</v>
      </c>
    </row>
    <row r="43" spans="1:260" s="46" customFormat="1" x14ac:dyDescent="0.35">
      <c r="A43" s="47"/>
      <c r="B43" s="47"/>
      <c r="C43" s="47">
        <v>43292</v>
      </c>
      <c r="D43" s="46" t="s">
        <v>11110</v>
      </c>
      <c r="F43" s="22" t="s">
        <v>1441</v>
      </c>
      <c r="G43" s="22" t="str">
        <f t="shared" si="8"/>
        <v/>
      </c>
      <c r="H43" s="22" t="str">
        <f t="shared" si="8"/>
        <v/>
      </c>
      <c r="I43" s="22" t="str">
        <f t="shared" si="8"/>
        <v/>
      </c>
      <c r="J43" s="22" t="str">
        <f t="shared" si="8"/>
        <v/>
      </c>
      <c r="K43" s="22" t="str">
        <f t="shared" si="8"/>
        <v/>
      </c>
      <c r="L43" s="22" t="str">
        <f t="shared" si="8"/>
        <v/>
      </c>
      <c r="M43" s="22" t="str">
        <f t="shared" si="8"/>
        <v/>
      </c>
      <c r="N43" s="46">
        <v>5020</v>
      </c>
      <c r="O43" s="32" t="e">
        <f>VLOOKUP(N43,'ALL-Unit Code 2'!$V:$W,2,0)</f>
        <v>#N/A</v>
      </c>
      <c r="P43" s="46">
        <v>1</v>
      </c>
      <c r="S43" s="32">
        <f t="shared" si="9"/>
        <v>5020</v>
      </c>
      <c r="T43" s="32" t="e">
        <f>VLOOKUP(S43,'ALL-Unit Code 2'!$V:$W,2,0)</f>
        <v>#N/A</v>
      </c>
      <c r="U43" s="46">
        <v>0</v>
      </c>
      <c r="W43" s="46">
        <v>0</v>
      </c>
      <c r="X43" s="46">
        <v>0</v>
      </c>
      <c r="Y43" s="46">
        <v>0</v>
      </c>
      <c r="Z43" s="46" t="s">
        <v>2878</v>
      </c>
      <c r="AA43" s="46" t="s">
        <v>2878</v>
      </c>
      <c r="AB43" s="46" t="s">
        <v>2878</v>
      </c>
      <c r="AC43" s="46" t="s">
        <v>2878</v>
      </c>
      <c r="AD43" s="46" t="s">
        <v>2878</v>
      </c>
      <c r="AE43" s="46" t="s">
        <v>2878</v>
      </c>
      <c r="AF43" s="46">
        <v>120011</v>
      </c>
      <c r="AJ43" s="37" t="s">
        <v>1825</v>
      </c>
      <c r="AK43" s="32" t="str">
        <f>VLOOKUP(AF43,'ALL-Chart of Accounts'!$E:$F,2,0)</f>
        <v>WIP Jobs Material</v>
      </c>
      <c r="AL43" s="46">
        <v>120012</v>
      </c>
      <c r="AP43" s="32" t="str">
        <f t="shared" si="10"/>
        <v>GS</v>
      </c>
      <c r="AQ43" s="32" t="str">
        <f>VLOOKUP(AL43,'ALL-Chart of Accounts'!$E:$F,2,0)</f>
        <v>WIP Jobs Labor</v>
      </c>
      <c r="AR43" s="46">
        <v>120013</v>
      </c>
      <c r="AV43" s="32" t="str">
        <f t="shared" si="11"/>
        <v>GS</v>
      </c>
      <c r="AW43" s="32" t="str">
        <f>VLOOKUP(AR43,'ALL-Chart of Accounts'!$E:$F,2,0)</f>
        <v>WIP Jobs Fixed Overhead</v>
      </c>
      <c r="AX43" s="46">
        <v>120014</v>
      </c>
      <c r="BB43" s="32" t="str">
        <f t="shared" si="12"/>
        <v>GS</v>
      </c>
      <c r="BC43" s="32" t="str">
        <f>VLOOKUP(AX43,'ALL-Chart of Accounts'!$E:$F,2,0)</f>
        <v>WIP Jobs Variable Overhead</v>
      </c>
      <c r="BD43" s="46">
        <v>120015</v>
      </c>
      <c r="BH43" s="32" t="str">
        <f t="shared" si="13"/>
        <v>GS</v>
      </c>
      <c r="BI43" s="32" t="str">
        <f>VLOOKUP(BD43,'ALL-Chart of Accounts'!$E:$F,2,0)</f>
        <v>WIP Jobs Outside</v>
      </c>
      <c r="BP43" s="46">
        <v>120800</v>
      </c>
      <c r="BT43" s="32" t="s">
        <v>1825</v>
      </c>
      <c r="BU43" s="32" t="str">
        <f>VLOOKUP(BP43,'ALL-Chart of Accounts'!$E:$F,2,0)</f>
        <v>Reserve for Inventory Adjustment</v>
      </c>
      <c r="BV43" s="46">
        <v>120800</v>
      </c>
      <c r="BZ43" s="32" t="str">
        <f t="shared" si="14"/>
        <v>GS</v>
      </c>
      <c r="CA43" s="32" t="str">
        <f>VLOOKUP(BV43,'ALL-Chart of Accounts'!$E:$F,2,0)</f>
        <v>Reserve for Inventory Adjustment</v>
      </c>
      <c r="CB43" s="46">
        <v>120800</v>
      </c>
      <c r="CF43" s="32" t="str">
        <f t="shared" si="15"/>
        <v>GS</v>
      </c>
      <c r="CG43" s="32" t="str">
        <f>VLOOKUP(CB43,'ALL-Chart of Accounts'!$E:$F,2,0)</f>
        <v>Reserve for Inventory Adjustment</v>
      </c>
      <c r="CH43" s="46">
        <v>120800</v>
      </c>
      <c r="CL43" s="32" t="str">
        <f t="shared" si="16"/>
        <v>GS</v>
      </c>
      <c r="CM43" s="32" t="str">
        <f>VLOOKUP(CH43,'ALL-Chart of Accounts'!$E:$F,2,0)</f>
        <v>Reserve for Inventory Adjustment</v>
      </c>
      <c r="FZ43" s="46" t="s">
        <v>2879</v>
      </c>
      <c r="GA43" s="46" t="s">
        <v>2880</v>
      </c>
      <c r="GB43" s="46">
        <v>120031</v>
      </c>
      <c r="GF43" s="32" t="s">
        <v>1825</v>
      </c>
      <c r="GG43" s="32" t="str">
        <f>VLOOKUP(GB43,'ALL-Chart of Accounts'!$E:$F,2,0)</f>
        <v>WIP Projects Material</v>
      </c>
      <c r="GH43" s="46">
        <v>120032</v>
      </c>
      <c r="GL43" s="32" t="str">
        <f t="shared" si="17"/>
        <v>GS</v>
      </c>
      <c r="GM43" s="32" t="str">
        <f>VLOOKUP(GH43,'ALL-Chart of Accounts'!$E:$F,2,0)</f>
        <v>WIP Projects Labor</v>
      </c>
      <c r="GN43" s="46">
        <v>120033</v>
      </c>
      <c r="GR43" s="32" t="str">
        <f t="shared" si="18"/>
        <v>GS</v>
      </c>
      <c r="GS43" s="32" t="str">
        <f>VLOOKUP(GN43,'ALL-Chart of Accounts'!$E:$F,2,0)</f>
        <v>WIP Projects Other</v>
      </c>
      <c r="GT43" s="46">
        <v>120034</v>
      </c>
      <c r="GX43" s="32" t="str">
        <f t="shared" si="19"/>
        <v>GS</v>
      </c>
      <c r="GY43" s="32" t="str">
        <f>VLOOKUP(GT43,'ALL-Chart of Accounts'!$E:$F,2,0)</f>
        <v>WIP Projects Variable Overhead</v>
      </c>
      <c r="GZ43" s="46">
        <v>120035</v>
      </c>
      <c r="HD43" s="32" t="str">
        <f t="shared" si="20"/>
        <v>GS</v>
      </c>
      <c r="HE43" s="32" t="str">
        <f>VLOOKUP(GZ43,'ALL-Chart of Accounts'!$E:$F,2,0)</f>
        <v>WIP Projects G&amp;A</v>
      </c>
      <c r="ID43" s="46">
        <v>0.05</v>
      </c>
      <c r="IE43" s="46" t="s">
        <v>2881</v>
      </c>
      <c r="IF43" s="46">
        <v>560010</v>
      </c>
      <c r="IJ43" s="32" t="s">
        <v>1825</v>
      </c>
      <c r="IK43" s="32" t="str">
        <f>VLOOKUP(IF43,'ALL-Chart of Accounts'!$E:$F,2,0)</f>
        <v>Variance Purchasing - Misc Charges</v>
      </c>
      <c r="IL43" s="46">
        <v>560012</v>
      </c>
      <c r="IP43" s="32" t="str">
        <f t="shared" si="21"/>
        <v>GS</v>
      </c>
      <c r="IQ43" s="32" t="str">
        <f>VLOOKUP(IL43,'ALL-Chart of Accounts'!$E:$F,2,0)</f>
        <v>Expense Floor Stock</v>
      </c>
      <c r="IS43" s="32" t="str">
        <f t="shared" si="5"/>
        <v>ALP11100</v>
      </c>
      <c r="IT43" s="46" t="s">
        <v>11</v>
      </c>
      <c r="IU43" s="46">
        <v>1100</v>
      </c>
      <c r="IV43" s="46" t="s">
        <v>1286</v>
      </c>
      <c r="IW43" s="46" t="s">
        <v>9398</v>
      </c>
      <c r="IX43" s="61">
        <v>42810.372737766207</v>
      </c>
      <c r="IY43" s="46" t="s">
        <v>9398</v>
      </c>
      <c r="IZ43" s="61">
        <v>43230.402530520834</v>
      </c>
    </row>
    <row r="44" spans="1:260" s="46" customFormat="1" x14ac:dyDescent="0.35">
      <c r="A44" s="47"/>
      <c r="B44" s="47"/>
      <c r="C44" s="47">
        <v>43292</v>
      </c>
      <c r="D44" s="46" t="s">
        <v>11110</v>
      </c>
      <c r="F44" s="22" t="s">
        <v>1441</v>
      </c>
      <c r="G44" s="22" t="str">
        <f t="shared" si="8"/>
        <v/>
      </c>
      <c r="H44" s="22" t="str">
        <f t="shared" si="8"/>
        <v/>
      </c>
      <c r="I44" s="22" t="str">
        <f t="shared" si="8"/>
        <v/>
      </c>
      <c r="J44" s="22" t="str">
        <f t="shared" si="8"/>
        <v/>
      </c>
      <c r="K44" s="22" t="str">
        <f t="shared" si="8"/>
        <v/>
      </c>
      <c r="L44" s="22" t="str">
        <f t="shared" si="8"/>
        <v/>
      </c>
      <c r="M44" s="22" t="str">
        <f t="shared" si="8"/>
        <v/>
      </c>
      <c r="N44" s="46">
        <v>3000</v>
      </c>
      <c r="O44" s="32" t="str">
        <f>VLOOKUP(N44,'ALL-Unit Code 2'!$V:$W,2,0)</f>
        <v>MATERIAL HANDING-ESS</v>
      </c>
      <c r="P44" s="46">
        <v>1</v>
      </c>
      <c r="S44" s="32">
        <f t="shared" si="9"/>
        <v>3000</v>
      </c>
      <c r="T44" s="32" t="str">
        <f>VLOOKUP(S44,'ALL-Unit Code 2'!$V:$W,2,0)</f>
        <v>MATERIAL HANDING-ESS</v>
      </c>
      <c r="U44" s="46">
        <v>0</v>
      </c>
      <c r="W44" s="46">
        <v>0</v>
      </c>
      <c r="X44" s="46">
        <v>0</v>
      </c>
      <c r="Y44" s="46">
        <v>0</v>
      </c>
      <c r="Z44" s="46" t="s">
        <v>2878</v>
      </c>
      <c r="AA44" s="46" t="s">
        <v>2878</v>
      </c>
      <c r="AB44" s="46" t="s">
        <v>2878</v>
      </c>
      <c r="AC44" s="46" t="s">
        <v>2878</v>
      </c>
      <c r="AD44" s="46" t="s">
        <v>2878</v>
      </c>
      <c r="AE44" s="46" t="s">
        <v>2878</v>
      </c>
      <c r="AF44" s="46">
        <v>120011</v>
      </c>
      <c r="AJ44" s="37" t="s">
        <v>1884</v>
      </c>
      <c r="AK44" s="32" t="str">
        <f>VLOOKUP(AF44,'ALL-Chart of Accounts'!$E:$F,2,0)</f>
        <v>WIP Jobs Material</v>
      </c>
      <c r="AL44" s="46">
        <v>120012</v>
      </c>
      <c r="AP44" s="32" t="str">
        <f t="shared" si="10"/>
        <v>TT</v>
      </c>
      <c r="AQ44" s="32" t="str">
        <f>VLOOKUP(AL44,'ALL-Chart of Accounts'!$E:$F,2,0)</f>
        <v>WIP Jobs Labor</v>
      </c>
      <c r="AR44" s="46">
        <v>120013</v>
      </c>
      <c r="AV44" s="32" t="str">
        <f t="shared" si="11"/>
        <v>TT</v>
      </c>
      <c r="AW44" s="32" t="str">
        <f>VLOOKUP(AR44,'ALL-Chart of Accounts'!$E:$F,2,0)</f>
        <v>WIP Jobs Fixed Overhead</v>
      </c>
      <c r="AX44" s="46">
        <v>120014</v>
      </c>
      <c r="BB44" s="32" t="str">
        <f t="shared" si="12"/>
        <v>TT</v>
      </c>
      <c r="BC44" s="32" t="str">
        <f>VLOOKUP(AX44,'ALL-Chart of Accounts'!$E:$F,2,0)</f>
        <v>WIP Jobs Variable Overhead</v>
      </c>
      <c r="BD44" s="46">
        <v>120015</v>
      </c>
      <c r="BH44" s="32" t="str">
        <f t="shared" si="13"/>
        <v>TT</v>
      </c>
      <c r="BI44" s="32" t="str">
        <f>VLOOKUP(BD44,'ALL-Chart of Accounts'!$E:$F,2,0)</f>
        <v>WIP Jobs Outside</v>
      </c>
      <c r="BP44" s="46">
        <v>120800</v>
      </c>
      <c r="BT44" s="32" t="s">
        <v>1884</v>
      </c>
      <c r="BU44" s="32" t="str">
        <f>VLOOKUP(BP44,'ALL-Chart of Accounts'!$E:$F,2,0)</f>
        <v>Reserve for Inventory Adjustment</v>
      </c>
      <c r="BV44" s="46">
        <v>120800</v>
      </c>
      <c r="BZ44" s="32" t="str">
        <f t="shared" si="14"/>
        <v>TT</v>
      </c>
      <c r="CA44" s="32" t="str">
        <f>VLOOKUP(BV44,'ALL-Chart of Accounts'!$E:$F,2,0)</f>
        <v>Reserve for Inventory Adjustment</v>
      </c>
      <c r="CB44" s="46">
        <v>120800</v>
      </c>
      <c r="CF44" s="32" t="str">
        <f t="shared" si="15"/>
        <v>TT</v>
      </c>
      <c r="CG44" s="32" t="str">
        <f>VLOOKUP(CB44,'ALL-Chart of Accounts'!$E:$F,2,0)</f>
        <v>Reserve for Inventory Adjustment</v>
      </c>
      <c r="CH44" s="46">
        <v>120800</v>
      </c>
      <c r="CL44" s="32" t="str">
        <f t="shared" si="16"/>
        <v>TT</v>
      </c>
      <c r="CM44" s="32" t="str">
        <f>VLOOKUP(CH44,'ALL-Chart of Accounts'!$E:$F,2,0)</f>
        <v>Reserve for Inventory Adjustment</v>
      </c>
      <c r="FZ44" s="46" t="s">
        <v>2879</v>
      </c>
      <c r="GA44" s="46" t="s">
        <v>2880</v>
      </c>
      <c r="GB44" s="46">
        <v>120031</v>
      </c>
      <c r="GF44" s="32" t="s">
        <v>1884</v>
      </c>
      <c r="GG44" s="32" t="str">
        <f>VLOOKUP(GB44,'ALL-Chart of Accounts'!$E:$F,2,0)</f>
        <v>WIP Projects Material</v>
      </c>
      <c r="GH44" s="46">
        <v>120032</v>
      </c>
      <c r="GL44" s="32" t="str">
        <f t="shared" si="17"/>
        <v>TT</v>
      </c>
      <c r="GM44" s="32" t="str">
        <f>VLOOKUP(GH44,'ALL-Chart of Accounts'!$E:$F,2,0)</f>
        <v>WIP Projects Labor</v>
      </c>
      <c r="GN44" s="46">
        <v>120033</v>
      </c>
      <c r="GR44" s="32" t="str">
        <f t="shared" si="18"/>
        <v>TT</v>
      </c>
      <c r="GS44" s="32" t="str">
        <f>VLOOKUP(GN44,'ALL-Chart of Accounts'!$E:$F,2,0)</f>
        <v>WIP Projects Other</v>
      </c>
      <c r="GT44" s="46">
        <v>120034</v>
      </c>
      <c r="GX44" s="32" t="str">
        <f t="shared" si="19"/>
        <v>TT</v>
      </c>
      <c r="GY44" s="32" t="str">
        <f>VLOOKUP(GT44,'ALL-Chart of Accounts'!$E:$F,2,0)</f>
        <v>WIP Projects Variable Overhead</v>
      </c>
      <c r="GZ44" s="46">
        <v>120035</v>
      </c>
      <c r="HD44" s="32" t="str">
        <f t="shared" si="20"/>
        <v>TT</v>
      </c>
      <c r="HE44" s="32" t="str">
        <f>VLOOKUP(GZ44,'ALL-Chart of Accounts'!$E:$F,2,0)</f>
        <v>WIP Projects G&amp;A</v>
      </c>
      <c r="ID44" s="46">
        <v>0.05</v>
      </c>
      <c r="IE44" s="46" t="s">
        <v>2881</v>
      </c>
      <c r="IF44" s="46">
        <v>560010</v>
      </c>
      <c r="IJ44" s="32" t="s">
        <v>1884</v>
      </c>
      <c r="IK44" s="32" t="str">
        <f>VLOOKUP(IF44,'ALL-Chart of Accounts'!$E:$F,2,0)</f>
        <v>Variance Purchasing - Misc Charges</v>
      </c>
      <c r="IL44" s="46">
        <v>560012</v>
      </c>
      <c r="IP44" s="32" t="str">
        <f t="shared" si="21"/>
        <v>TT</v>
      </c>
      <c r="IQ44" s="32" t="str">
        <f>VLOOKUP(IL44,'ALL-Chart of Accounts'!$E:$F,2,0)</f>
        <v>Expense Floor Stock</v>
      </c>
      <c r="IS44" s="32" t="str">
        <f t="shared" si="5"/>
        <v>ALP11105</v>
      </c>
      <c r="IT44" s="46" t="s">
        <v>11</v>
      </c>
      <c r="IU44" s="46">
        <v>1105</v>
      </c>
      <c r="IV44" s="46" t="s">
        <v>1287</v>
      </c>
      <c r="IW44" s="46" t="s">
        <v>9398</v>
      </c>
      <c r="IX44" s="61">
        <v>42810.372748958333</v>
      </c>
      <c r="IY44" s="46" t="s">
        <v>9398</v>
      </c>
      <c r="IZ44" s="61">
        <v>43230.402535763889</v>
      </c>
    </row>
    <row r="45" spans="1:260" s="46" customFormat="1" x14ac:dyDescent="0.35">
      <c r="A45" s="47"/>
      <c r="B45" s="47"/>
      <c r="C45" s="47">
        <v>43292</v>
      </c>
      <c r="D45" s="46" t="s">
        <v>11110</v>
      </c>
      <c r="F45" s="22" t="s">
        <v>1441</v>
      </c>
      <c r="G45" s="22" t="str">
        <f t="shared" si="8"/>
        <v/>
      </c>
      <c r="H45" s="22" t="str">
        <f t="shared" si="8"/>
        <v/>
      </c>
      <c r="I45" s="22" t="str">
        <f t="shared" si="8"/>
        <v/>
      </c>
      <c r="J45" s="22" t="str">
        <f t="shared" si="8"/>
        <v/>
      </c>
      <c r="K45" s="22" t="str">
        <f t="shared" si="8"/>
        <v/>
      </c>
      <c r="L45" s="22" t="str">
        <f t="shared" si="8"/>
        <v/>
      </c>
      <c r="M45" s="22" t="str">
        <f t="shared" si="8"/>
        <v/>
      </c>
      <c r="N45" s="46">
        <v>3500</v>
      </c>
      <c r="O45" s="32" t="e">
        <f>VLOOKUP(N45,'ALL-Unit Code 2'!$V:$W,2,0)</f>
        <v>#N/A</v>
      </c>
      <c r="P45" s="46">
        <v>1</v>
      </c>
      <c r="S45" s="32">
        <f t="shared" si="9"/>
        <v>3500</v>
      </c>
      <c r="T45" s="32" t="e">
        <f>VLOOKUP(S45,'ALL-Unit Code 2'!$V:$W,2,0)</f>
        <v>#N/A</v>
      </c>
      <c r="U45" s="46">
        <v>0</v>
      </c>
      <c r="W45" s="46">
        <v>0</v>
      </c>
      <c r="X45" s="46">
        <v>0</v>
      </c>
      <c r="Y45" s="46">
        <v>0</v>
      </c>
      <c r="Z45" s="46" t="s">
        <v>2878</v>
      </c>
      <c r="AA45" s="46" t="s">
        <v>2878</v>
      </c>
      <c r="AB45" s="46" t="s">
        <v>2878</v>
      </c>
      <c r="AC45" s="46" t="s">
        <v>2878</v>
      </c>
      <c r="AD45" s="46" t="s">
        <v>2878</v>
      </c>
      <c r="AE45" s="46" t="s">
        <v>2878</v>
      </c>
      <c r="AF45" s="46">
        <v>120011</v>
      </c>
      <c r="AJ45" s="37" t="s">
        <v>10862</v>
      </c>
      <c r="AK45" s="32" t="str">
        <f>VLOOKUP(AF45,'ALL-Chart of Accounts'!$E:$F,2,0)</f>
        <v>WIP Jobs Material</v>
      </c>
      <c r="AL45" s="46">
        <v>120012</v>
      </c>
      <c r="AP45" s="32" t="str">
        <f t="shared" si="10"/>
        <v>RR</v>
      </c>
      <c r="AQ45" s="32" t="str">
        <f>VLOOKUP(AL45,'ALL-Chart of Accounts'!$E:$F,2,0)</f>
        <v>WIP Jobs Labor</v>
      </c>
      <c r="AR45" s="46">
        <v>120013</v>
      </c>
      <c r="AV45" s="32" t="str">
        <f t="shared" si="11"/>
        <v>RR</v>
      </c>
      <c r="AW45" s="32" t="str">
        <f>VLOOKUP(AR45,'ALL-Chart of Accounts'!$E:$F,2,0)</f>
        <v>WIP Jobs Fixed Overhead</v>
      </c>
      <c r="AX45" s="46">
        <v>120014</v>
      </c>
      <c r="BB45" s="32" t="str">
        <f t="shared" si="12"/>
        <v>RR</v>
      </c>
      <c r="BC45" s="32" t="str">
        <f>VLOOKUP(AX45,'ALL-Chart of Accounts'!$E:$F,2,0)</f>
        <v>WIP Jobs Variable Overhead</v>
      </c>
      <c r="BD45" s="46">
        <v>120015</v>
      </c>
      <c r="BH45" s="32" t="str">
        <f t="shared" si="13"/>
        <v>RR</v>
      </c>
      <c r="BI45" s="32" t="str">
        <f>VLOOKUP(BD45,'ALL-Chart of Accounts'!$E:$F,2,0)</f>
        <v>WIP Jobs Outside</v>
      </c>
      <c r="BP45" s="46">
        <v>120800</v>
      </c>
      <c r="BT45" s="32" t="s">
        <v>10862</v>
      </c>
      <c r="BU45" s="32" t="str">
        <f>VLOOKUP(BP45,'ALL-Chart of Accounts'!$E:$F,2,0)</f>
        <v>Reserve for Inventory Adjustment</v>
      </c>
      <c r="BV45" s="46">
        <v>120800</v>
      </c>
      <c r="BZ45" s="32" t="str">
        <f t="shared" si="14"/>
        <v>RR</v>
      </c>
      <c r="CA45" s="32" t="str">
        <f>VLOOKUP(BV45,'ALL-Chart of Accounts'!$E:$F,2,0)</f>
        <v>Reserve for Inventory Adjustment</v>
      </c>
      <c r="CB45" s="46">
        <v>120800</v>
      </c>
      <c r="CF45" s="32" t="str">
        <f t="shared" si="15"/>
        <v>RR</v>
      </c>
      <c r="CG45" s="32" t="str">
        <f>VLOOKUP(CB45,'ALL-Chart of Accounts'!$E:$F,2,0)</f>
        <v>Reserve for Inventory Adjustment</v>
      </c>
      <c r="CH45" s="46">
        <v>120800</v>
      </c>
      <c r="CL45" s="32" t="str">
        <f t="shared" si="16"/>
        <v>RR</v>
      </c>
      <c r="CM45" s="32" t="str">
        <f>VLOOKUP(CH45,'ALL-Chart of Accounts'!$E:$F,2,0)</f>
        <v>Reserve for Inventory Adjustment</v>
      </c>
      <c r="FZ45" s="46" t="s">
        <v>2879</v>
      </c>
      <c r="GA45" s="46" t="s">
        <v>2880</v>
      </c>
      <c r="GB45" s="46">
        <v>120031</v>
      </c>
      <c r="GF45" s="32" t="s">
        <v>10862</v>
      </c>
      <c r="GG45" s="32" t="str">
        <f>VLOOKUP(GB45,'ALL-Chart of Accounts'!$E:$F,2,0)</f>
        <v>WIP Projects Material</v>
      </c>
      <c r="GH45" s="46">
        <v>120032</v>
      </c>
      <c r="GL45" s="32" t="str">
        <f t="shared" si="17"/>
        <v>RR</v>
      </c>
      <c r="GM45" s="32" t="str">
        <f>VLOOKUP(GH45,'ALL-Chart of Accounts'!$E:$F,2,0)</f>
        <v>WIP Projects Labor</v>
      </c>
      <c r="GN45" s="46">
        <v>120033</v>
      </c>
      <c r="GR45" s="32" t="str">
        <f t="shared" si="18"/>
        <v>RR</v>
      </c>
      <c r="GS45" s="32" t="str">
        <f>VLOOKUP(GN45,'ALL-Chart of Accounts'!$E:$F,2,0)</f>
        <v>WIP Projects Other</v>
      </c>
      <c r="GT45" s="46">
        <v>120034</v>
      </c>
      <c r="GX45" s="32" t="str">
        <f t="shared" si="19"/>
        <v>RR</v>
      </c>
      <c r="GY45" s="32" t="str">
        <f>VLOOKUP(GT45,'ALL-Chart of Accounts'!$E:$F,2,0)</f>
        <v>WIP Projects Variable Overhead</v>
      </c>
      <c r="GZ45" s="46">
        <v>120035</v>
      </c>
      <c r="HD45" s="32" t="str">
        <f t="shared" si="20"/>
        <v>RR</v>
      </c>
      <c r="HE45" s="32" t="str">
        <f>VLOOKUP(GZ45,'ALL-Chart of Accounts'!$E:$F,2,0)</f>
        <v>WIP Projects G&amp;A</v>
      </c>
      <c r="ID45" s="46">
        <v>0.05</v>
      </c>
      <c r="IE45" s="46" t="s">
        <v>2881</v>
      </c>
      <c r="IF45" s="46">
        <v>560010</v>
      </c>
      <c r="IJ45" s="32" t="s">
        <v>10862</v>
      </c>
      <c r="IK45" s="32" t="str">
        <f>VLOOKUP(IF45,'ALL-Chart of Accounts'!$E:$F,2,0)</f>
        <v>Variance Purchasing - Misc Charges</v>
      </c>
      <c r="IL45" s="46">
        <v>560012</v>
      </c>
      <c r="IP45" s="32" t="str">
        <f t="shared" si="21"/>
        <v>RR</v>
      </c>
      <c r="IQ45" s="32" t="str">
        <f>VLOOKUP(IL45,'ALL-Chart of Accounts'!$E:$F,2,0)</f>
        <v>Expense Floor Stock</v>
      </c>
      <c r="IS45" s="32" t="str">
        <f t="shared" si="5"/>
        <v>ALP11110</v>
      </c>
      <c r="IT45" s="46" t="s">
        <v>11</v>
      </c>
      <c r="IU45" s="46">
        <v>1110</v>
      </c>
      <c r="IV45" s="46" t="s">
        <v>1288</v>
      </c>
      <c r="IW45" s="46" t="s">
        <v>9398</v>
      </c>
      <c r="IX45" s="61">
        <v>42810.372759143516</v>
      </c>
      <c r="IY45" s="46" t="s">
        <v>9398</v>
      </c>
      <c r="IZ45" s="61">
        <v>43230.402540821757</v>
      </c>
    </row>
    <row r="46" spans="1:260" s="46" customFormat="1" x14ac:dyDescent="0.35">
      <c r="A46" s="47"/>
      <c r="B46" s="47"/>
      <c r="C46" s="47">
        <v>43292</v>
      </c>
      <c r="D46" s="46" t="s">
        <v>11110</v>
      </c>
      <c r="F46" s="22" t="s">
        <v>1441</v>
      </c>
      <c r="G46" s="22" t="str">
        <f t="shared" si="8"/>
        <v/>
      </c>
      <c r="H46" s="22" t="str">
        <f t="shared" si="8"/>
        <v/>
      </c>
      <c r="I46" s="22" t="str">
        <f t="shared" si="8"/>
        <v/>
      </c>
      <c r="J46" s="22" t="str">
        <f t="shared" si="8"/>
        <v/>
      </c>
      <c r="K46" s="22" t="str">
        <f t="shared" si="8"/>
        <v/>
      </c>
      <c r="L46" s="22" t="str">
        <f t="shared" si="8"/>
        <v/>
      </c>
      <c r="M46" s="22" t="str">
        <f t="shared" si="8"/>
        <v/>
      </c>
      <c r="N46" s="46">
        <v>3505</v>
      </c>
      <c r="O46" s="32" t="e">
        <f>VLOOKUP(N46,'ALL-Unit Code 2'!$V:$W,2,0)</f>
        <v>#N/A</v>
      </c>
      <c r="P46" s="46">
        <v>1</v>
      </c>
      <c r="S46" s="32">
        <f t="shared" si="9"/>
        <v>3505</v>
      </c>
      <c r="T46" s="32" t="e">
        <f>VLOOKUP(S46,'ALL-Unit Code 2'!$V:$W,2,0)</f>
        <v>#N/A</v>
      </c>
      <c r="U46" s="46">
        <v>0</v>
      </c>
      <c r="W46" s="46">
        <v>0</v>
      </c>
      <c r="X46" s="46">
        <v>0</v>
      </c>
      <c r="Y46" s="46">
        <v>0</v>
      </c>
      <c r="Z46" s="46" t="s">
        <v>2878</v>
      </c>
      <c r="AA46" s="46" t="s">
        <v>2878</v>
      </c>
      <c r="AB46" s="46" t="s">
        <v>2878</v>
      </c>
      <c r="AC46" s="46" t="s">
        <v>2878</v>
      </c>
      <c r="AD46" s="46" t="s">
        <v>2878</v>
      </c>
      <c r="AE46" s="46" t="s">
        <v>2878</v>
      </c>
      <c r="AF46" s="46">
        <v>120011</v>
      </c>
      <c r="AJ46" s="37" t="s">
        <v>10862</v>
      </c>
      <c r="AK46" s="32" t="str">
        <f>VLOOKUP(AF46,'ALL-Chart of Accounts'!$E:$F,2,0)</f>
        <v>WIP Jobs Material</v>
      </c>
      <c r="AL46" s="46">
        <v>120012</v>
      </c>
      <c r="AP46" s="32" t="str">
        <f t="shared" si="10"/>
        <v>RR</v>
      </c>
      <c r="AQ46" s="32" t="str">
        <f>VLOOKUP(AL46,'ALL-Chart of Accounts'!$E:$F,2,0)</f>
        <v>WIP Jobs Labor</v>
      </c>
      <c r="AR46" s="46">
        <v>120013</v>
      </c>
      <c r="AV46" s="32" t="str">
        <f t="shared" si="11"/>
        <v>RR</v>
      </c>
      <c r="AW46" s="32" t="str">
        <f>VLOOKUP(AR46,'ALL-Chart of Accounts'!$E:$F,2,0)</f>
        <v>WIP Jobs Fixed Overhead</v>
      </c>
      <c r="AX46" s="46">
        <v>120014</v>
      </c>
      <c r="BB46" s="32" t="str">
        <f t="shared" si="12"/>
        <v>RR</v>
      </c>
      <c r="BC46" s="32" t="str">
        <f>VLOOKUP(AX46,'ALL-Chart of Accounts'!$E:$F,2,0)</f>
        <v>WIP Jobs Variable Overhead</v>
      </c>
      <c r="BD46" s="46">
        <v>120015</v>
      </c>
      <c r="BH46" s="32" t="str">
        <f t="shared" si="13"/>
        <v>RR</v>
      </c>
      <c r="BI46" s="32" t="str">
        <f>VLOOKUP(BD46,'ALL-Chart of Accounts'!$E:$F,2,0)</f>
        <v>WIP Jobs Outside</v>
      </c>
      <c r="BP46" s="46">
        <v>120800</v>
      </c>
      <c r="BT46" s="32" t="s">
        <v>10862</v>
      </c>
      <c r="BU46" s="32" t="str">
        <f>VLOOKUP(BP46,'ALL-Chart of Accounts'!$E:$F,2,0)</f>
        <v>Reserve for Inventory Adjustment</v>
      </c>
      <c r="BV46" s="46">
        <v>120800</v>
      </c>
      <c r="BZ46" s="32" t="str">
        <f t="shared" si="14"/>
        <v>RR</v>
      </c>
      <c r="CA46" s="32" t="str">
        <f>VLOOKUP(BV46,'ALL-Chart of Accounts'!$E:$F,2,0)</f>
        <v>Reserve for Inventory Adjustment</v>
      </c>
      <c r="CB46" s="46">
        <v>120800</v>
      </c>
      <c r="CF46" s="32" t="str">
        <f t="shared" si="15"/>
        <v>RR</v>
      </c>
      <c r="CG46" s="32" t="str">
        <f>VLOOKUP(CB46,'ALL-Chart of Accounts'!$E:$F,2,0)</f>
        <v>Reserve for Inventory Adjustment</v>
      </c>
      <c r="CH46" s="46">
        <v>120800</v>
      </c>
      <c r="CL46" s="32" t="str">
        <f t="shared" si="16"/>
        <v>RR</v>
      </c>
      <c r="CM46" s="32" t="str">
        <f>VLOOKUP(CH46,'ALL-Chart of Accounts'!$E:$F,2,0)</f>
        <v>Reserve for Inventory Adjustment</v>
      </c>
      <c r="FZ46" s="46" t="s">
        <v>2879</v>
      </c>
      <c r="GA46" s="46" t="s">
        <v>2880</v>
      </c>
      <c r="GB46" s="46">
        <v>120031</v>
      </c>
      <c r="GF46" s="32" t="s">
        <v>10862</v>
      </c>
      <c r="GG46" s="32" t="str">
        <f>VLOOKUP(GB46,'ALL-Chart of Accounts'!$E:$F,2,0)</f>
        <v>WIP Projects Material</v>
      </c>
      <c r="GH46" s="46">
        <v>120032</v>
      </c>
      <c r="GL46" s="32" t="str">
        <f t="shared" si="17"/>
        <v>RR</v>
      </c>
      <c r="GM46" s="32" t="str">
        <f>VLOOKUP(GH46,'ALL-Chart of Accounts'!$E:$F,2,0)</f>
        <v>WIP Projects Labor</v>
      </c>
      <c r="GN46" s="46">
        <v>120033</v>
      </c>
      <c r="GR46" s="32" t="str">
        <f t="shared" si="18"/>
        <v>RR</v>
      </c>
      <c r="GS46" s="32" t="str">
        <f>VLOOKUP(GN46,'ALL-Chart of Accounts'!$E:$F,2,0)</f>
        <v>WIP Projects Other</v>
      </c>
      <c r="GT46" s="46">
        <v>120034</v>
      </c>
      <c r="GX46" s="32" t="str">
        <f t="shared" si="19"/>
        <v>RR</v>
      </c>
      <c r="GY46" s="32" t="str">
        <f>VLOOKUP(GT46,'ALL-Chart of Accounts'!$E:$F,2,0)</f>
        <v>WIP Projects Variable Overhead</v>
      </c>
      <c r="GZ46" s="46">
        <v>120035</v>
      </c>
      <c r="HD46" s="32" t="str">
        <f t="shared" si="20"/>
        <v>RR</v>
      </c>
      <c r="HE46" s="32" t="str">
        <f>VLOOKUP(GZ46,'ALL-Chart of Accounts'!$E:$F,2,0)</f>
        <v>WIP Projects G&amp;A</v>
      </c>
      <c r="ID46" s="46">
        <v>0.05</v>
      </c>
      <c r="IE46" s="46" t="s">
        <v>2881</v>
      </c>
      <c r="IF46" s="46">
        <v>560010</v>
      </c>
      <c r="IJ46" s="32" t="s">
        <v>10862</v>
      </c>
      <c r="IK46" s="32" t="str">
        <f>VLOOKUP(IF46,'ALL-Chart of Accounts'!$E:$F,2,0)</f>
        <v>Variance Purchasing - Misc Charges</v>
      </c>
      <c r="IL46" s="46">
        <v>560012</v>
      </c>
      <c r="IP46" s="32" t="str">
        <f t="shared" si="21"/>
        <v>RR</v>
      </c>
      <c r="IQ46" s="32" t="str">
        <f>VLOOKUP(IL46,'ALL-Chart of Accounts'!$E:$F,2,0)</f>
        <v>Expense Floor Stock</v>
      </c>
      <c r="IS46" s="32" t="str">
        <f t="shared" si="5"/>
        <v>ALP11115</v>
      </c>
      <c r="IT46" s="46" t="s">
        <v>11</v>
      </c>
      <c r="IU46" s="46">
        <v>1115</v>
      </c>
      <c r="IV46" s="46" t="s">
        <v>1289</v>
      </c>
      <c r="IW46" s="46" t="s">
        <v>9398</v>
      </c>
      <c r="IX46" s="61">
        <v>42810.372767858797</v>
      </c>
      <c r="IY46" s="46" t="s">
        <v>9398</v>
      </c>
      <c r="IZ46" s="61">
        <v>43230.402545949073</v>
      </c>
    </row>
    <row r="47" spans="1:260" s="46" customFormat="1" x14ac:dyDescent="0.35">
      <c r="A47" s="47"/>
      <c r="B47" s="47"/>
      <c r="C47" s="47">
        <v>43292</v>
      </c>
      <c r="D47" s="46" t="s">
        <v>11110</v>
      </c>
      <c r="F47" s="22" t="s">
        <v>1441</v>
      </c>
      <c r="G47" s="22" t="str">
        <f t="shared" si="8"/>
        <v/>
      </c>
      <c r="H47" s="22" t="str">
        <f t="shared" si="8"/>
        <v/>
      </c>
      <c r="I47" s="22" t="str">
        <f t="shared" si="8"/>
        <v/>
      </c>
      <c r="J47" s="22" t="str">
        <f t="shared" si="8"/>
        <v/>
      </c>
      <c r="K47" s="22" t="str">
        <f t="shared" si="8"/>
        <v/>
      </c>
      <c r="L47" s="22" t="str">
        <f t="shared" si="8"/>
        <v/>
      </c>
      <c r="M47" s="22" t="str">
        <f t="shared" si="8"/>
        <v/>
      </c>
      <c r="N47" s="46">
        <v>3510</v>
      </c>
      <c r="O47" s="32" t="e">
        <f>VLOOKUP(N47,'ALL-Unit Code 2'!$V:$W,2,0)</f>
        <v>#N/A</v>
      </c>
      <c r="P47" s="46">
        <v>1</v>
      </c>
      <c r="S47" s="32">
        <f t="shared" si="9"/>
        <v>3510</v>
      </c>
      <c r="T47" s="32" t="e">
        <f>VLOOKUP(S47,'ALL-Unit Code 2'!$V:$W,2,0)</f>
        <v>#N/A</v>
      </c>
      <c r="U47" s="46">
        <v>0</v>
      </c>
      <c r="W47" s="46">
        <v>0</v>
      </c>
      <c r="X47" s="46">
        <v>0</v>
      </c>
      <c r="Y47" s="46">
        <v>0</v>
      </c>
      <c r="Z47" s="46" t="s">
        <v>2878</v>
      </c>
      <c r="AA47" s="46" t="s">
        <v>2878</v>
      </c>
      <c r="AB47" s="46" t="s">
        <v>2878</v>
      </c>
      <c r="AC47" s="46" t="s">
        <v>2878</v>
      </c>
      <c r="AD47" s="46" t="s">
        <v>2878</v>
      </c>
      <c r="AE47" s="46" t="s">
        <v>2878</v>
      </c>
      <c r="AF47" s="46">
        <v>120011</v>
      </c>
      <c r="AJ47" s="37" t="s">
        <v>10855</v>
      </c>
      <c r="AK47" s="32" t="str">
        <f>VLOOKUP(AF47,'ALL-Chart of Accounts'!$E:$F,2,0)</f>
        <v>WIP Jobs Material</v>
      </c>
      <c r="AL47" s="46">
        <v>120012</v>
      </c>
      <c r="AP47" s="32" t="str">
        <f t="shared" si="10"/>
        <v>FP</v>
      </c>
      <c r="AQ47" s="32" t="str">
        <f>VLOOKUP(AL47,'ALL-Chart of Accounts'!$E:$F,2,0)</f>
        <v>WIP Jobs Labor</v>
      </c>
      <c r="AR47" s="46">
        <v>120013</v>
      </c>
      <c r="AV47" s="32" t="str">
        <f t="shared" si="11"/>
        <v>FP</v>
      </c>
      <c r="AW47" s="32" t="str">
        <f>VLOOKUP(AR47,'ALL-Chart of Accounts'!$E:$F,2,0)</f>
        <v>WIP Jobs Fixed Overhead</v>
      </c>
      <c r="AX47" s="46">
        <v>120014</v>
      </c>
      <c r="BB47" s="32" t="str">
        <f t="shared" si="12"/>
        <v>FP</v>
      </c>
      <c r="BC47" s="32" t="str">
        <f>VLOOKUP(AX47,'ALL-Chart of Accounts'!$E:$F,2,0)</f>
        <v>WIP Jobs Variable Overhead</v>
      </c>
      <c r="BD47" s="46">
        <v>120015</v>
      </c>
      <c r="BH47" s="32" t="str">
        <f t="shared" si="13"/>
        <v>FP</v>
      </c>
      <c r="BI47" s="32" t="str">
        <f>VLOOKUP(BD47,'ALL-Chart of Accounts'!$E:$F,2,0)</f>
        <v>WIP Jobs Outside</v>
      </c>
      <c r="BP47" s="46">
        <v>120800</v>
      </c>
      <c r="BT47" s="32" t="s">
        <v>10855</v>
      </c>
      <c r="BU47" s="32" t="str">
        <f>VLOOKUP(BP47,'ALL-Chart of Accounts'!$E:$F,2,0)</f>
        <v>Reserve for Inventory Adjustment</v>
      </c>
      <c r="BV47" s="46">
        <v>120800</v>
      </c>
      <c r="BZ47" s="32" t="str">
        <f t="shared" si="14"/>
        <v>FP</v>
      </c>
      <c r="CA47" s="32" t="str">
        <f>VLOOKUP(BV47,'ALL-Chart of Accounts'!$E:$F,2,0)</f>
        <v>Reserve for Inventory Adjustment</v>
      </c>
      <c r="CB47" s="46">
        <v>120800</v>
      </c>
      <c r="CF47" s="32" t="str">
        <f t="shared" si="15"/>
        <v>FP</v>
      </c>
      <c r="CG47" s="32" t="str">
        <f>VLOOKUP(CB47,'ALL-Chart of Accounts'!$E:$F,2,0)</f>
        <v>Reserve for Inventory Adjustment</v>
      </c>
      <c r="CH47" s="46">
        <v>120800</v>
      </c>
      <c r="CL47" s="32" t="str">
        <f t="shared" si="16"/>
        <v>FP</v>
      </c>
      <c r="CM47" s="32" t="str">
        <f>VLOOKUP(CH47,'ALL-Chart of Accounts'!$E:$F,2,0)</f>
        <v>Reserve for Inventory Adjustment</v>
      </c>
      <c r="FZ47" s="46" t="s">
        <v>2879</v>
      </c>
      <c r="GA47" s="46" t="s">
        <v>2880</v>
      </c>
      <c r="GB47" s="46">
        <v>120031</v>
      </c>
      <c r="GF47" s="32" t="s">
        <v>10855</v>
      </c>
      <c r="GG47" s="32" t="str">
        <f>VLOOKUP(GB47,'ALL-Chart of Accounts'!$E:$F,2,0)</f>
        <v>WIP Projects Material</v>
      </c>
      <c r="GH47" s="46">
        <v>120032</v>
      </c>
      <c r="GL47" s="32" t="str">
        <f t="shared" si="17"/>
        <v>FP</v>
      </c>
      <c r="GM47" s="32" t="str">
        <f>VLOOKUP(GH47,'ALL-Chart of Accounts'!$E:$F,2,0)</f>
        <v>WIP Projects Labor</v>
      </c>
      <c r="GN47" s="46">
        <v>120033</v>
      </c>
      <c r="GR47" s="32" t="str">
        <f t="shared" si="18"/>
        <v>FP</v>
      </c>
      <c r="GS47" s="32" t="str">
        <f>VLOOKUP(GN47,'ALL-Chart of Accounts'!$E:$F,2,0)</f>
        <v>WIP Projects Other</v>
      </c>
      <c r="GT47" s="46">
        <v>120034</v>
      </c>
      <c r="GX47" s="32" t="str">
        <f t="shared" si="19"/>
        <v>FP</v>
      </c>
      <c r="GY47" s="32" t="str">
        <f>VLOOKUP(GT47,'ALL-Chart of Accounts'!$E:$F,2,0)</f>
        <v>WIP Projects Variable Overhead</v>
      </c>
      <c r="GZ47" s="46">
        <v>120035</v>
      </c>
      <c r="HD47" s="32" t="str">
        <f t="shared" si="20"/>
        <v>FP</v>
      </c>
      <c r="HE47" s="32" t="str">
        <f>VLOOKUP(GZ47,'ALL-Chart of Accounts'!$E:$F,2,0)</f>
        <v>WIP Projects G&amp;A</v>
      </c>
      <c r="ID47" s="46">
        <v>0.05</v>
      </c>
      <c r="IE47" s="46" t="s">
        <v>2881</v>
      </c>
      <c r="IF47" s="46">
        <v>560010</v>
      </c>
      <c r="IJ47" s="32" t="s">
        <v>10855</v>
      </c>
      <c r="IK47" s="32" t="str">
        <f>VLOOKUP(IF47,'ALL-Chart of Accounts'!$E:$F,2,0)</f>
        <v>Variance Purchasing - Misc Charges</v>
      </c>
      <c r="IL47" s="46">
        <v>560012</v>
      </c>
      <c r="IP47" s="32" t="str">
        <f t="shared" si="21"/>
        <v>FP</v>
      </c>
      <c r="IQ47" s="32" t="str">
        <f>VLOOKUP(IL47,'ALL-Chart of Accounts'!$E:$F,2,0)</f>
        <v>Expense Floor Stock</v>
      </c>
      <c r="IS47" s="32" t="str">
        <f t="shared" si="5"/>
        <v>ALP11120</v>
      </c>
      <c r="IT47" s="46" t="s">
        <v>11</v>
      </c>
      <c r="IU47" s="46">
        <v>1120</v>
      </c>
      <c r="IV47" s="46" t="s">
        <v>3409</v>
      </c>
      <c r="IW47" s="46" t="s">
        <v>9398</v>
      </c>
      <c r="IX47" s="61">
        <v>43112.36208619213</v>
      </c>
      <c r="IY47" s="46" t="s">
        <v>9398</v>
      </c>
      <c r="IZ47" s="61">
        <v>43230.402551967592</v>
      </c>
    </row>
    <row r="48" spans="1:260" s="46" customFormat="1" x14ac:dyDescent="0.35">
      <c r="A48" s="47"/>
      <c r="B48" s="47"/>
      <c r="C48" s="47">
        <v>43292</v>
      </c>
      <c r="D48" s="46" t="s">
        <v>11110</v>
      </c>
      <c r="F48" s="22" t="s">
        <v>1441</v>
      </c>
      <c r="G48" s="22" t="str">
        <f t="shared" si="8"/>
        <v/>
      </c>
      <c r="H48" s="22" t="str">
        <f t="shared" si="8"/>
        <v/>
      </c>
      <c r="I48" s="22" t="str">
        <f t="shared" si="8"/>
        <v/>
      </c>
      <c r="J48" s="22" t="str">
        <f t="shared" si="8"/>
        <v/>
      </c>
      <c r="K48" s="22" t="str">
        <f t="shared" si="8"/>
        <v/>
      </c>
      <c r="L48" s="22" t="str">
        <f t="shared" si="8"/>
        <v/>
      </c>
      <c r="M48" s="22" t="str">
        <f t="shared" si="8"/>
        <v/>
      </c>
      <c r="N48" s="46">
        <v>3520</v>
      </c>
      <c r="O48" s="32" t="e">
        <f>VLOOKUP(N48,'ALL-Unit Code 2'!$V:$W,2,0)</f>
        <v>#N/A</v>
      </c>
      <c r="P48" s="46">
        <v>1</v>
      </c>
      <c r="S48" s="32">
        <f t="shared" si="9"/>
        <v>3520</v>
      </c>
      <c r="T48" s="32" t="e">
        <f>VLOOKUP(S48,'ALL-Unit Code 2'!$V:$W,2,0)</f>
        <v>#N/A</v>
      </c>
      <c r="U48" s="46">
        <v>0</v>
      </c>
      <c r="W48" s="46">
        <v>0</v>
      </c>
      <c r="X48" s="46">
        <v>0</v>
      </c>
      <c r="Y48" s="46">
        <v>0</v>
      </c>
      <c r="Z48" s="46" t="s">
        <v>2878</v>
      </c>
      <c r="AA48" s="46" t="s">
        <v>2878</v>
      </c>
      <c r="AB48" s="46" t="s">
        <v>2878</v>
      </c>
      <c r="AC48" s="46" t="s">
        <v>2878</v>
      </c>
      <c r="AD48" s="46" t="s">
        <v>2878</v>
      </c>
      <c r="AE48" s="46" t="s">
        <v>2878</v>
      </c>
      <c r="AF48" s="46">
        <v>120011</v>
      </c>
      <c r="AJ48" s="37" t="s">
        <v>10873</v>
      </c>
      <c r="AK48" s="32" t="str">
        <f>VLOOKUP(AF48,'ALL-Chart of Accounts'!$E:$F,2,0)</f>
        <v>WIP Jobs Material</v>
      </c>
      <c r="AL48" s="46">
        <v>120012</v>
      </c>
      <c r="AP48" s="32" t="str">
        <f t="shared" si="10"/>
        <v>EA</v>
      </c>
      <c r="AQ48" s="32" t="str">
        <f>VLOOKUP(AL48,'ALL-Chart of Accounts'!$E:$F,2,0)</f>
        <v>WIP Jobs Labor</v>
      </c>
      <c r="AR48" s="46">
        <v>120013</v>
      </c>
      <c r="AV48" s="32" t="str">
        <f t="shared" si="11"/>
        <v>EA</v>
      </c>
      <c r="AW48" s="32" t="str">
        <f>VLOOKUP(AR48,'ALL-Chart of Accounts'!$E:$F,2,0)</f>
        <v>WIP Jobs Fixed Overhead</v>
      </c>
      <c r="AX48" s="46">
        <v>120014</v>
      </c>
      <c r="BB48" s="32" t="str">
        <f t="shared" si="12"/>
        <v>EA</v>
      </c>
      <c r="BC48" s="32" t="str">
        <f>VLOOKUP(AX48,'ALL-Chart of Accounts'!$E:$F,2,0)</f>
        <v>WIP Jobs Variable Overhead</v>
      </c>
      <c r="BD48" s="46">
        <v>120015</v>
      </c>
      <c r="BH48" s="32" t="str">
        <f t="shared" si="13"/>
        <v>EA</v>
      </c>
      <c r="BI48" s="32" t="str">
        <f>VLOOKUP(BD48,'ALL-Chart of Accounts'!$E:$F,2,0)</f>
        <v>WIP Jobs Outside</v>
      </c>
      <c r="BP48" s="46">
        <v>120800</v>
      </c>
      <c r="BT48" s="32" t="s">
        <v>10873</v>
      </c>
      <c r="BU48" s="32" t="str">
        <f>VLOOKUP(BP48,'ALL-Chart of Accounts'!$E:$F,2,0)</f>
        <v>Reserve for Inventory Adjustment</v>
      </c>
      <c r="BV48" s="46">
        <v>120800</v>
      </c>
      <c r="BZ48" s="32" t="str">
        <f t="shared" si="14"/>
        <v>EA</v>
      </c>
      <c r="CA48" s="32" t="str">
        <f>VLOOKUP(BV48,'ALL-Chart of Accounts'!$E:$F,2,0)</f>
        <v>Reserve for Inventory Adjustment</v>
      </c>
      <c r="CB48" s="46">
        <v>120800</v>
      </c>
      <c r="CF48" s="32" t="str">
        <f t="shared" si="15"/>
        <v>EA</v>
      </c>
      <c r="CG48" s="32" t="str">
        <f>VLOOKUP(CB48,'ALL-Chart of Accounts'!$E:$F,2,0)</f>
        <v>Reserve for Inventory Adjustment</v>
      </c>
      <c r="CH48" s="46">
        <v>120800</v>
      </c>
      <c r="CL48" s="32" t="str">
        <f t="shared" si="16"/>
        <v>EA</v>
      </c>
      <c r="CM48" s="32" t="str">
        <f>VLOOKUP(CH48,'ALL-Chart of Accounts'!$E:$F,2,0)</f>
        <v>Reserve for Inventory Adjustment</v>
      </c>
      <c r="FZ48" s="46" t="s">
        <v>2879</v>
      </c>
      <c r="GA48" s="46" t="s">
        <v>2880</v>
      </c>
      <c r="GB48" s="46">
        <v>120031</v>
      </c>
      <c r="GF48" s="32" t="s">
        <v>10873</v>
      </c>
      <c r="GG48" s="32" t="str">
        <f>VLOOKUP(GB48,'ALL-Chart of Accounts'!$E:$F,2,0)</f>
        <v>WIP Projects Material</v>
      </c>
      <c r="GH48" s="46">
        <v>120032</v>
      </c>
      <c r="GL48" s="32" t="str">
        <f t="shared" si="17"/>
        <v>EA</v>
      </c>
      <c r="GM48" s="32" t="str">
        <f>VLOOKUP(GH48,'ALL-Chart of Accounts'!$E:$F,2,0)</f>
        <v>WIP Projects Labor</v>
      </c>
      <c r="GN48" s="46">
        <v>120033</v>
      </c>
      <c r="GR48" s="32" t="str">
        <f t="shared" si="18"/>
        <v>EA</v>
      </c>
      <c r="GS48" s="32" t="str">
        <f>VLOOKUP(GN48,'ALL-Chart of Accounts'!$E:$F,2,0)</f>
        <v>WIP Projects Other</v>
      </c>
      <c r="GT48" s="46">
        <v>120034</v>
      </c>
      <c r="GX48" s="32" t="str">
        <f t="shared" si="19"/>
        <v>EA</v>
      </c>
      <c r="GY48" s="32" t="str">
        <f>VLOOKUP(GT48,'ALL-Chart of Accounts'!$E:$F,2,0)</f>
        <v>WIP Projects Variable Overhead</v>
      </c>
      <c r="GZ48" s="46">
        <v>120035</v>
      </c>
      <c r="HD48" s="32" t="str">
        <f t="shared" si="20"/>
        <v>EA</v>
      </c>
      <c r="HE48" s="32" t="str">
        <f>VLOOKUP(GZ48,'ALL-Chart of Accounts'!$E:$F,2,0)</f>
        <v>WIP Projects G&amp;A</v>
      </c>
      <c r="ID48" s="46">
        <v>0.05</v>
      </c>
      <c r="IE48" s="46" t="s">
        <v>2881</v>
      </c>
      <c r="IF48" s="46">
        <v>560010</v>
      </c>
      <c r="IJ48" s="32" t="s">
        <v>10873</v>
      </c>
      <c r="IK48" s="32" t="str">
        <f>VLOOKUP(IF48,'ALL-Chart of Accounts'!$E:$F,2,0)</f>
        <v>Variance Purchasing - Misc Charges</v>
      </c>
      <c r="IL48" s="46">
        <v>560012</v>
      </c>
      <c r="IP48" s="32" t="str">
        <f t="shared" si="21"/>
        <v>EA</v>
      </c>
      <c r="IQ48" s="32" t="str">
        <f>VLOOKUP(IL48,'ALL-Chart of Accounts'!$E:$F,2,0)</f>
        <v>Expense Floor Stock</v>
      </c>
      <c r="IS48" s="32" t="str">
        <f t="shared" si="5"/>
        <v>ALP11200</v>
      </c>
      <c r="IT48" s="46" t="s">
        <v>11</v>
      </c>
      <c r="IU48" s="46">
        <v>1200</v>
      </c>
      <c r="IV48" s="46" t="s">
        <v>1290</v>
      </c>
      <c r="IW48" s="46" t="s">
        <v>9398</v>
      </c>
      <c r="IX48" s="61">
        <v>42810.37277746528</v>
      </c>
      <c r="IY48" s="46" t="s">
        <v>9398</v>
      </c>
      <c r="IZ48" s="61">
        <v>43230.402562233794</v>
      </c>
    </row>
    <row r="49" spans="1:260" s="46" customFormat="1" x14ac:dyDescent="0.35">
      <c r="A49" s="47"/>
      <c r="B49" s="47"/>
      <c r="C49" s="47">
        <v>43292</v>
      </c>
      <c r="D49" s="46" t="s">
        <v>11110</v>
      </c>
      <c r="F49" s="22" t="s">
        <v>1441</v>
      </c>
      <c r="G49" s="22" t="str">
        <f t="shared" si="8"/>
        <v/>
      </c>
      <c r="H49" s="22" t="str">
        <f t="shared" si="8"/>
        <v/>
      </c>
      <c r="I49" s="22" t="str">
        <f t="shared" si="8"/>
        <v/>
      </c>
      <c r="J49" s="22" t="str">
        <f t="shared" si="8"/>
        <v/>
      </c>
      <c r="K49" s="22" t="str">
        <f t="shared" si="8"/>
        <v/>
      </c>
      <c r="L49" s="22" t="str">
        <f t="shared" si="8"/>
        <v/>
      </c>
      <c r="M49" s="22" t="str">
        <f t="shared" si="8"/>
        <v/>
      </c>
      <c r="N49" s="46">
        <v>4000</v>
      </c>
      <c r="O49" s="32" t="str">
        <f>VLOOKUP(N49,'ALL-Unit Code 2'!$V:$W,2,0)</f>
        <v>FILLING &amp; CLOSING-FILLER (TUNA)</v>
      </c>
      <c r="P49" s="46">
        <v>1</v>
      </c>
      <c r="S49" s="32">
        <f>N49</f>
        <v>4000</v>
      </c>
      <c r="T49" s="32" t="str">
        <f>VLOOKUP(S49,'ALL-Unit Code 2'!$V:$W,2,0)</f>
        <v>FILLING &amp; CLOSING-FILLER (TUNA)</v>
      </c>
      <c r="U49" s="46">
        <v>0</v>
      </c>
      <c r="W49" s="46">
        <v>0</v>
      </c>
      <c r="X49" s="46">
        <v>0</v>
      </c>
      <c r="Y49" s="46">
        <v>0</v>
      </c>
      <c r="Z49" s="46" t="s">
        <v>2878</v>
      </c>
      <c r="AA49" s="46" t="s">
        <v>2878</v>
      </c>
      <c r="AB49" s="46" t="s">
        <v>2878</v>
      </c>
      <c r="AC49" s="46" t="s">
        <v>2878</v>
      </c>
      <c r="AD49" s="46" t="s">
        <v>2878</v>
      </c>
      <c r="AE49" s="46" t="s">
        <v>2878</v>
      </c>
      <c r="AF49" s="46">
        <v>120011</v>
      </c>
      <c r="AJ49" s="37" t="s">
        <v>10854</v>
      </c>
      <c r="AK49" s="32" t="str">
        <f>VLOOKUP(AF49,'ALL-Chart of Accounts'!$E:$F,2,0)</f>
        <v>WIP Jobs Material</v>
      </c>
      <c r="AL49" s="46">
        <v>120012</v>
      </c>
      <c r="AP49" s="32" t="str">
        <f t="shared" si="10"/>
        <v>EX</v>
      </c>
      <c r="AQ49" s="32" t="str">
        <f>VLOOKUP(AL49,'ALL-Chart of Accounts'!$E:$F,2,0)</f>
        <v>WIP Jobs Labor</v>
      </c>
      <c r="AR49" s="46">
        <v>120013</v>
      </c>
      <c r="AV49" s="32" t="str">
        <f t="shared" si="11"/>
        <v>EX</v>
      </c>
      <c r="AW49" s="32" t="str">
        <f>VLOOKUP(AR49,'ALL-Chart of Accounts'!$E:$F,2,0)</f>
        <v>WIP Jobs Fixed Overhead</v>
      </c>
      <c r="AX49" s="46">
        <v>120014</v>
      </c>
      <c r="BB49" s="32" t="str">
        <f t="shared" si="12"/>
        <v>EX</v>
      </c>
      <c r="BC49" s="32" t="str">
        <f>VLOOKUP(AX49,'ALL-Chart of Accounts'!$E:$F,2,0)</f>
        <v>WIP Jobs Variable Overhead</v>
      </c>
      <c r="BD49" s="46">
        <v>120015</v>
      </c>
      <c r="BH49" s="32" t="str">
        <f t="shared" si="13"/>
        <v>EX</v>
      </c>
      <c r="BI49" s="32" t="str">
        <f>VLOOKUP(BD49,'ALL-Chart of Accounts'!$E:$F,2,0)</f>
        <v>WIP Jobs Outside</v>
      </c>
      <c r="BP49" s="46">
        <v>120800</v>
      </c>
      <c r="BT49" s="32" t="s">
        <v>10854</v>
      </c>
      <c r="BU49" s="32" t="str">
        <f>VLOOKUP(BP49,'ALL-Chart of Accounts'!$E:$F,2,0)</f>
        <v>Reserve for Inventory Adjustment</v>
      </c>
      <c r="BV49" s="46">
        <v>120800</v>
      </c>
      <c r="BZ49" s="32" t="str">
        <f t="shared" si="14"/>
        <v>EX</v>
      </c>
      <c r="CA49" s="32" t="str">
        <f>VLOOKUP(BV49,'ALL-Chart of Accounts'!$E:$F,2,0)</f>
        <v>Reserve for Inventory Adjustment</v>
      </c>
      <c r="CB49" s="46">
        <v>120800</v>
      </c>
      <c r="CF49" s="32" t="str">
        <f t="shared" si="15"/>
        <v>EX</v>
      </c>
      <c r="CG49" s="32" t="str">
        <f>VLOOKUP(CB49,'ALL-Chart of Accounts'!$E:$F,2,0)</f>
        <v>Reserve for Inventory Adjustment</v>
      </c>
      <c r="CH49" s="46">
        <v>120800</v>
      </c>
      <c r="CL49" s="32" t="str">
        <f t="shared" si="16"/>
        <v>EX</v>
      </c>
      <c r="CM49" s="32" t="str">
        <f>VLOOKUP(CH49,'ALL-Chart of Accounts'!$E:$F,2,0)</f>
        <v>Reserve for Inventory Adjustment</v>
      </c>
      <c r="FZ49" s="46" t="s">
        <v>2879</v>
      </c>
      <c r="GA49" s="46" t="s">
        <v>2880</v>
      </c>
      <c r="GB49" s="46">
        <v>120031</v>
      </c>
      <c r="GF49" s="32" t="s">
        <v>10854</v>
      </c>
      <c r="GG49" s="32" t="str">
        <f>VLOOKUP(GB49,'ALL-Chart of Accounts'!$E:$F,2,0)</f>
        <v>WIP Projects Material</v>
      </c>
      <c r="GH49" s="46">
        <v>120032</v>
      </c>
      <c r="GL49" s="32" t="str">
        <f t="shared" si="17"/>
        <v>EX</v>
      </c>
      <c r="GM49" s="32" t="str">
        <f>VLOOKUP(GH49,'ALL-Chart of Accounts'!$E:$F,2,0)</f>
        <v>WIP Projects Labor</v>
      </c>
      <c r="GN49" s="46">
        <v>120033</v>
      </c>
      <c r="GR49" s="32" t="str">
        <f t="shared" si="18"/>
        <v>EX</v>
      </c>
      <c r="GS49" s="32" t="str">
        <f>VLOOKUP(GN49,'ALL-Chart of Accounts'!$E:$F,2,0)</f>
        <v>WIP Projects Other</v>
      </c>
      <c r="GT49" s="46">
        <v>120034</v>
      </c>
      <c r="GX49" s="32" t="str">
        <f t="shared" si="19"/>
        <v>EX</v>
      </c>
      <c r="GY49" s="32" t="str">
        <f>VLOOKUP(GT49,'ALL-Chart of Accounts'!$E:$F,2,0)</f>
        <v>WIP Projects Variable Overhead</v>
      </c>
      <c r="GZ49" s="46">
        <v>120035</v>
      </c>
      <c r="HD49" s="32" t="str">
        <f t="shared" si="20"/>
        <v>EX</v>
      </c>
      <c r="HE49" s="32" t="str">
        <f>VLOOKUP(GZ49,'ALL-Chart of Accounts'!$E:$F,2,0)</f>
        <v>WIP Projects G&amp;A</v>
      </c>
      <c r="ID49" s="46">
        <v>0.05</v>
      </c>
      <c r="IE49" s="46" t="s">
        <v>2881</v>
      </c>
      <c r="IF49" s="46">
        <v>560010</v>
      </c>
      <c r="IJ49" s="32" t="s">
        <v>10854</v>
      </c>
      <c r="IK49" s="32" t="str">
        <f>VLOOKUP(IF49,'ALL-Chart of Accounts'!$E:$F,2,0)</f>
        <v>Variance Purchasing - Misc Charges</v>
      </c>
      <c r="IL49" s="46">
        <v>560012</v>
      </c>
      <c r="IP49" s="32" t="str">
        <f t="shared" si="21"/>
        <v>EX</v>
      </c>
      <c r="IQ49" s="32" t="str">
        <f>VLOOKUP(IL49,'ALL-Chart of Accounts'!$E:$F,2,0)</f>
        <v>Expense Floor Stock</v>
      </c>
      <c r="IS49" s="32" t="str">
        <f t="shared" si="5"/>
        <v>ALP11205</v>
      </c>
      <c r="IT49" s="46" t="s">
        <v>11</v>
      </c>
      <c r="IU49" s="46">
        <v>1205</v>
      </c>
      <c r="IV49" s="46" t="s">
        <v>1291</v>
      </c>
      <c r="IW49" s="46" t="s">
        <v>9398</v>
      </c>
      <c r="IX49" s="61">
        <v>42810.372790856483</v>
      </c>
      <c r="IY49" s="46" t="s">
        <v>9398</v>
      </c>
      <c r="IZ49" s="61">
        <v>43230.402572453706</v>
      </c>
    </row>
    <row r="50" spans="1:260" x14ac:dyDescent="0.35">
      <c r="IS50" s="32" t="str">
        <f t="shared" si="5"/>
        <v>ALP11210</v>
      </c>
      <c r="IT50" s="4" t="s">
        <v>11</v>
      </c>
      <c r="IU50" s="4">
        <v>1210</v>
      </c>
      <c r="IV50" s="4" t="s">
        <v>1292</v>
      </c>
      <c r="IW50" s="4" t="s">
        <v>9398</v>
      </c>
      <c r="IX50" s="61">
        <v>42810.372801886573</v>
      </c>
      <c r="IY50" s="4" t="s">
        <v>9398</v>
      </c>
      <c r="IZ50" s="61">
        <v>43230.40258263889</v>
      </c>
    </row>
    <row r="51" spans="1:260" x14ac:dyDescent="0.35">
      <c r="IS51" s="32" t="str">
        <f t="shared" si="5"/>
        <v>ALP11215</v>
      </c>
      <c r="IT51" s="4" t="s">
        <v>11</v>
      </c>
      <c r="IU51" s="4">
        <v>1215</v>
      </c>
      <c r="IV51" s="4" t="s">
        <v>1293</v>
      </c>
      <c r="IW51" s="4" t="s">
        <v>9398</v>
      </c>
      <c r="IX51" s="61">
        <v>42810.372812187503</v>
      </c>
      <c r="IY51" s="4" t="s">
        <v>9398</v>
      </c>
      <c r="IZ51" s="61">
        <v>43230.40259297454</v>
      </c>
    </row>
    <row r="52" spans="1:260" x14ac:dyDescent="0.35">
      <c r="IS52" s="32" t="str">
        <f t="shared" si="5"/>
        <v>ALP11220</v>
      </c>
      <c r="IT52" s="4" t="s">
        <v>11</v>
      </c>
      <c r="IU52" s="4">
        <v>1220</v>
      </c>
      <c r="IV52" s="4" t="s">
        <v>3408</v>
      </c>
      <c r="IW52" s="4" t="s">
        <v>9398</v>
      </c>
      <c r="IX52" s="61">
        <v>42810.372823692131</v>
      </c>
      <c r="IY52" s="4" t="s">
        <v>9398</v>
      </c>
      <c r="IZ52" s="61">
        <v>43230.402601701389</v>
      </c>
    </row>
    <row r="53" spans="1:260" x14ac:dyDescent="0.35">
      <c r="IS53" s="32" t="str">
        <f t="shared" si="5"/>
        <v>ALP11225</v>
      </c>
      <c r="IT53" s="4" t="s">
        <v>11</v>
      </c>
      <c r="IU53" s="4">
        <v>1225</v>
      </c>
      <c r="IV53" s="4" t="s">
        <v>1294</v>
      </c>
      <c r="IW53" s="4" t="s">
        <v>9398</v>
      </c>
      <c r="IX53" s="61">
        <v>42810.372835798611</v>
      </c>
      <c r="IY53" s="4" t="s">
        <v>9398</v>
      </c>
      <c r="IZ53" s="61">
        <v>43230.402606979165</v>
      </c>
    </row>
    <row r="54" spans="1:260" x14ac:dyDescent="0.35">
      <c r="IS54" s="32" t="str">
        <f t="shared" si="5"/>
        <v>ALP11300</v>
      </c>
      <c r="IT54" s="4" t="s">
        <v>11</v>
      </c>
      <c r="IU54" s="4">
        <v>1300</v>
      </c>
      <c r="IV54" s="4" t="s">
        <v>1295</v>
      </c>
      <c r="IW54" s="4" t="s">
        <v>9398</v>
      </c>
      <c r="IX54" s="61">
        <v>42810.372848761574</v>
      </c>
      <c r="IY54" s="4" t="s">
        <v>9398</v>
      </c>
      <c r="IZ54" s="61">
        <v>43230.402612268517</v>
      </c>
    </row>
    <row r="55" spans="1:260" x14ac:dyDescent="0.35">
      <c r="IS55" s="32" t="str">
        <f t="shared" si="5"/>
        <v>ALP11305</v>
      </c>
      <c r="IT55" s="4" t="s">
        <v>11</v>
      </c>
      <c r="IU55" s="4">
        <v>1305</v>
      </c>
      <c r="IV55" s="4" t="s">
        <v>1296</v>
      </c>
      <c r="IW55" s="4" t="s">
        <v>9398</v>
      </c>
      <c r="IX55" s="61">
        <v>42810.372861956021</v>
      </c>
      <c r="IY55" s="4" t="s">
        <v>9398</v>
      </c>
      <c r="IZ55" s="61">
        <v>43230.40261759259</v>
      </c>
    </row>
    <row r="56" spans="1:260" x14ac:dyDescent="0.35">
      <c r="IS56" s="32" t="str">
        <f t="shared" si="5"/>
        <v>ALP19999</v>
      </c>
      <c r="IT56" s="4" t="s">
        <v>11</v>
      </c>
      <c r="IU56" s="4">
        <v>9999</v>
      </c>
      <c r="IV56" s="4" t="s">
        <v>1297</v>
      </c>
      <c r="IW56" s="4" t="s">
        <v>9398</v>
      </c>
      <c r="IX56" s="61">
        <v>42759.663947800924</v>
      </c>
      <c r="IY56" s="4" t="s">
        <v>9398</v>
      </c>
      <c r="IZ56" s="61">
        <v>43230.402622685186</v>
      </c>
    </row>
    <row r="57" spans="1:260" x14ac:dyDescent="0.35">
      <c r="IS57" s="32" t="str">
        <f t="shared" si="5"/>
        <v>CHA11000</v>
      </c>
      <c r="IT57" s="4" t="s">
        <v>9821</v>
      </c>
      <c r="IU57" s="4">
        <v>1000</v>
      </c>
      <c r="IV57" s="4" t="s">
        <v>1284</v>
      </c>
      <c r="IW57" s="4" t="s">
        <v>9398</v>
      </c>
      <c r="IX57" s="61">
        <v>43214.689755439817</v>
      </c>
      <c r="IY57" s="4" t="s">
        <v>9398</v>
      </c>
      <c r="IZ57" s="61">
        <v>43249.458177974535</v>
      </c>
    </row>
    <row r="58" spans="1:260" x14ac:dyDescent="0.35">
      <c r="IS58" s="32" t="str">
        <f t="shared" si="5"/>
        <v>CHA11001</v>
      </c>
      <c r="IT58" s="4" t="s">
        <v>9821</v>
      </c>
      <c r="IU58" s="4">
        <v>1001</v>
      </c>
      <c r="IV58" s="4" t="s">
        <v>1298</v>
      </c>
      <c r="IW58" s="4" t="s">
        <v>9398</v>
      </c>
      <c r="IX58" s="61">
        <v>43214.689838692131</v>
      </c>
      <c r="IY58" s="4" t="s">
        <v>9398</v>
      </c>
      <c r="IZ58" s="61">
        <v>43249.458197916669</v>
      </c>
    </row>
    <row r="59" spans="1:260" x14ac:dyDescent="0.35">
      <c r="IS59" s="32" t="str">
        <f t="shared" si="5"/>
        <v>CHA11002</v>
      </c>
      <c r="IT59" s="4" t="s">
        <v>9821</v>
      </c>
      <c r="IU59" s="4">
        <v>1002</v>
      </c>
      <c r="IV59" s="4" t="s">
        <v>1285</v>
      </c>
      <c r="IW59" s="4" t="s">
        <v>9398</v>
      </c>
      <c r="IX59" s="61">
        <v>43214.689847604168</v>
      </c>
      <c r="IY59" s="4" t="s">
        <v>9398</v>
      </c>
      <c r="IZ59" s="61">
        <v>43249.458205902774</v>
      </c>
    </row>
    <row r="60" spans="1:260" x14ac:dyDescent="0.35">
      <c r="IS60" s="32" t="str">
        <f t="shared" si="5"/>
        <v>CHA12100</v>
      </c>
      <c r="IT60" s="4" t="s">
        <v>9821</v>
      </c>
      <c r="IU60" s="4">
        <v>2100</v>
      </c>
      <c r="IV60" s="4" t="s">
        <v>10193</v>
      </c>
      <c r="IW60" s="4" t="s">
        <v>9398</v>
      </c>
      <c r="IX60" s="61">
        <v>43214.689855787037</v>
      </c>
      <c r="IY60" s="4" t="s">
        <v>9398</v>
      </c>
      <c r="IZ60" s="61">
        <v>43249.458213969905</v>
      </c>
    </row>
    <row r="61" spans="1:260" x14ac:dyDescent="0.35">
      <c r="IS61" s="32" t="str">
        <f t="shared" si="5"/>
        <v>CHA12105</v>
      </c>
      <c r="IT61" s="4" t="s">
        <v>9821</v>
      </c>
      <c r="IU61" s="4">
        <v>2105</v>
      </c>
      <c r="IV61" s="4" t="s">
        <v>10194</v>
      </c>
      <c r="IW61" s="4" t="s">
        <v>9398</v>
      </c>
      <c r="IX61" s="61">
        <v>43214.689864270833</v>
      </c>
      <c r="IY61" s="4" t="s">
        <v>9398</v>
      </c>
      <c r="IZ61" s="61">
        <v>43249.458222534726</v>
      </c>
    </row>
    <row r="62" spans="1:260" x14ac:dyDescent="0.35">
      <c r="IS62" s="32" t="str">
        <f t="shared" si="5"/>
        <v>CHA12110</v>
      </c>
      <c r="IT62" s="4" t="s">
        <v>9821</v>
      </c>
      <c r="IU62" s="4">
        <v>2110</v>
      </c>
      <c r="IV62" s="4" t="s">
        <v>10195</v>
      </c>
      <c r="IW62" s="4" t="s">
        <v>9398</v>
      </c>
      <c r="IX62" s="61">
        <v>43214.689872303243</v>
      </c>
      <c r="IY62" s="4" t="s">
        <v>9398</v>
      </c>
      <c r="IZ62" s="61">
        <v>43249.458230555552</v>
      </c>
    </row>
    <row r="63" spans="1:260" x14ac:dyDescent="0.35">
      <c r="IS63" s="32" t="str">
        <f t="shared" si="5"/>
        <v>CHA12115</v>
      </c>
      <c r="IT63" s="4" t="s">
        <v>9821</v>
      </c>
      <c r="IU63" s="4">
        <v>2115</v>
      </c>
      <c r="IV63" s="4" t="s">
        <v>10196</v>
      </c>
      <c r="IW63" s="4" t="s">
        <v>9398</v>
      </c>
      <c r="IX63" s="61">
        <v>43214.689880324077</v>
      </c>
      <c r="IY63" s="4" t="s">
        <v>9398</v>
      </c>
      <c r="IZ63" s="61">
        <v>43249.458238576386</v>
      </c>
    </row>
    <row r="64" spans="1:260" x14ac:dyDescent="0.35">
      <c r="IS64" s="32" t="str">
        <f t="shared" si="5"/>
        <v>CHA12120</v>
      </c>
      <c r="IT64" s="4" t="s">
        <v>9821</v>
      </c>
      <c r="IU64" s="4">
        <v>2120</v>
      </c>
      <c r="IV64" s="4" t="s">
        <v>10197</v>
      </c>
      <c r="IW64" s="4" t="s">
        <v>9398</v>
      </c>
      <c r="IX64" s="61">
        <v>43214.689888310182</v>
      </c>
      <c r="IY64" s="4" t="s">
        <v>9398</v>
      </c>
      <c r="IZ64" s="61">
        <v>43249.458247766204</v>
      </c>
    </row>
    <row r="65" spans="253:260" x14ac:dyDescent="0.35">
      <c r="IS65" s="32" t="str">
        <f t="shared" si="5"/>
        <v>CHA19999</v>
      </c>
      <c r="IT65" s="4" t="s">
        <v>9821</v>
      </c>
      <c r="IU65" s="4">
        <v>9999</v>
      </c>
      <c r="IV65" s="4" t="s">
        <v>1297</v>
      </c>
      <c r="IW65" s="4" t="s">
        <v>9398</v>
      </c>
      <c r="IX65" s="61">
        <v>43165.458526273149</v>
      </c>
      <c r="IY65" s="4" t="s">
        <v>9398</v>
      </c>
      <c r="IZ65" s="61">
        <v>43249.458255937498</v>
      </c>
    </row>
    <row r="66" spans="253:260" x14ac:dyDescent="0.35">
      <c r="IS66" s="32" t="str">
        <f t="shared" si="5"/>
        <v>CORP9999</v>
      </c>
      <c r="IT66" s="4" t="s">
        <v>12</v>
      </c>
      <c r="IU66" s="4">
        <v>9999</v>
      </c>
      <c r="IV66" s="4" t="s">
        <v>1297</v>
      </c>
      <c r="IW66" s="4" t="s">
        <v>9398</v>
      </c>
      <c r="IX66" s="61">
        <v>43253.638462696763</v>
      </c>
      <c r="IY66" s="4" t="s">
        <v>9398</v>
      </c>
      <c r="IZ66" s="61">
        <v>43253.638462696763</v>
      </c>
    </row>
    <row r="67" spans="253:260" x14ac:dyDescent="0.35">
      <c r="IS67" s="32" t="str">
        <f t="shared" si="5"/>
        <v>FHQ19999</v>
      </c>
      <c r="IT67" s="4" t="s">
        <v>13</v>
      </c>
      <c r="IU67" s="4">
        <v>9999</v>
      </c>
      <c r="IV67" s="4" t="s">
        <v>1297</v>
      </c>
      <c r="IW67" s="4" t="s">
        <v>9398</v>
      </c>
      <c r="IX67" s="61">
        <v>43300.415822141207</v>
      </c>
      <c r="IY67" s="4" t="s">
        <v>9398</v>
      </c>
      <c r="IZ67" s="61">
        <v>43300.415822141207</v>
      </c>
    </row>
    <row r="68" spans="253:260" x14ac:dyDescent="0.35">
      <c r="IS68" s="32" t="str">
        <f t="shared" si="5"/>
        <v>KIN11000</v>
      </c>
      <c r="IT68" s="4" t="s">
        <v>14</v>
      </c>
      <c r="IU68" s="4">
        <v>1000</v>
      </c>
      <c r="IV68" s="4" t="s">
        <v>1284</v>
      </c>
      <c r="IW68" s="4" t="s">
        <v>9398</v>
      </c>
      <c r="IX68" s="61">
        <v>43031.395937349538</v>
      </c>
      <c r="IY68" s="4" t="s">
        <v>9398</v>
      </c>
      <c r="IZ68" s="61">
        <v>43128.381247418984</v>
      </c>
    </row>
    <row r="69" spans="253:260" x14ac:dyDescent="0.35">
      <c r="IS69" s="32" t="str">
        <f t="shared" si="5"/>
        <v>KIN11001</v>
      </c>
      <c r="IT69" s="4" t="s">
        <v>14</v>
      </c>
      <c r="IU69" s="4">
        <v>1001</v>
      </c>
      <c r="IV69" s="4" t="s">
        <v>1298</v>
      </c>
      <c r="IW69" s="4" t="s">
        <v>9398</v>
      </c>
      <c r="IX69" s="61">
        <v>43031.395978668981</v>
      </c>
      <c r="IY69" s="4" t="s">
        <v>9398</v>
      </c>
      <c r="IZ69" s="61">
        <v>43128.381287071759</v>
      </c>
    </row>
    <row r="70" spans="253:260" x14ac:dyDescent="0.35">
      <c r="IS70" s="32" t="str">
        <f t="shared" ref="IS70:IS133" si="22">IT70&amp;IU70</f>
        <v>KIN11002</v>
      </c>
      <c r="IT70" s="4" t="s">
        <v>14</v>
      </c>
      <c r="IU70" s="4">
        <v>1002</v>
      </c>
      <c r="IV70" s="4" t="s">
        <v>1285</v>
      </c>
      <c r="IW70" s="4" t="s">
        <v>9398</v>
      </c>
      <c r="IX70" s="61">
        <v>43031.395987268515</v>
      </c>
      <c r="IY70" s="4" t="s">
        <v>9398</v>
      </c>
      <c r="IZ70" s="61">
        <v>43128.381293553241</v>
      </c>
    </row>
    <row r="71" spans="253:260" x14ac:dyDescent="0.35">
      <c r="IS71" s="32" t="str">
        <f t="shared" si="22"/>
        <v>KIN11105</v>
      </c>
      <c r="IT71" s="4" t="s">
        <v>14</v>
      </c>
      <c r="IU71" s="4">
        <v>1105</v>
      </c>
      <c r="IV71" s="4" t="s">
        <v>1287</v>
      </c>
      <c r="IW71" s="4" t="s">
        <v>9398</v>
      </c>
      <c r="IX71" s="61">
        <v>43146.767816203705</v>
      </c>
      <c r="IY71" s="4" t="s">
        <v>9398</v>
      </c>
      <c r="IZ71" s="61">
        <v>43146.767816203705</v>
      </c>
    </row>
    <row r="72" spans="253:260" x14ac:dyDescent="0.35">
      <c r="IS72" s="32" t="str">
        <f t="shared" si="22"/>
        <v>KIN11300</v>
      </c>
      <c r="IT72" s="4" t="s">
        <v>14</v>
      </c>
      <c r="IU72" s="4">
        <v>1300</v>
      </c>
      <c r="IV72" s="4" t="s">
        <v>1295</v>
      </c>
      <c r="IW72" s="4" t="s">
        <v>9398</v>
      </c>
      <c r="IX72" s="61">
        <v>43031.395996331019</v>
      </c>
      <c r="IY72" s="4" t="s">
        <v>9398</v>
      </c>
      <c r="IZ72" s="61">
        <v>43128.381299305554</v>
      </c>
    </row>
    <row r="73" spans="253:260" x14ac:dyDescent="0.35">
      <c r="IS73" s="32" t="str">
        <f t="shared" si="22"/>
        <v>KIN11305</v>
      </c>
      <c r="IT73" s="4" t="s">
        <v>14</v>
      </c>
      <c r="IU73" s="4">
        <v>1305</v>
      </c>
      <c r="IV73" s="4" t="s">
        <v>1296</v>
      </c>
      <c r="IW73" s="4" t="s">
        <v>9398</v>
      </c>
      <c r="IX73" s="61">
        <v>43031.396005208335</v>
      </c>
      <c r="IY73" s="4" t="s">
        <v>9398</v>
      </c>
      <c r="IZ73" s="61">
        <v>43128.381307291667</v>
      </c>
    </row>
    <row r="74" spans="253:260" x14ac:dyDescent="0.35">
      <c r="IS74" s="32" t="str">
        <f t="shared" si="22"/>
        <v>KIN11400</v>
      </c>
      <c r="IT74" s="4" t="s">
        <v>14</v>
      </c>
      <c r="IU74" s="4">
        <v>1400</v>
      </c>
      <c r="IV74" s="4" t="s">
        <v>1299</v>
      </c>
      <c r="IW74" s="4" t="s">
        <v>9398</v>
      </c>
      <c r="IX74" s="61">
        <v>43031.396015543978</v>
      </c>
      <c r="IY74" s="4" t="s">
        <v>9398</v>
      </c>
      <c r="IZ74" s="61">
        <v>43128.381313078702</v>
      </c>
    </row>
    <row r="75" spans="253:260" x14ac:dyDescent="0.35">
      <c r="IS75" s="32" t="str">
        <f t="shared" si="22"/>
        <v>KIN11405</v>
      </c>
      <c r="IT75" s="4" t="s">
        <v>14</v>
      </c>
      <c r="IU75" s="4">
        <v>1405</v>
      </c>
      <c r="IV75" s="4" t="s">
        <v>1300</v>
      </c>
      <c r="IW75" s="4" t="s">
        <v>9398</v>
      </c>
      <c r="IX75" s="61">
        <v>43031.396026041664</v>
      </c>
      <c r="IY75" s="4" t="s">
        <v>9398</v>
      </c>
      <c r="IZ75" s="61">
        <v>43128.381319560183</v>
      </c>
    </row>
    <row r="76" spans="253:260" x14ac:dyDescent="0.35">
      <c r="IS76" s="32" t="str">
        <f t="shared" si="22"/>
        <v>KIN11410</v>
      </c>
      <c r="IT76" s="4" t="s">
        <v>14</v>
      </c>
      <c r="IU76" s="4">
        <v>1410</v>
      </c>
      <c r="IV76" s="4" t="s">
        <v>1301</v>
      </c>
      <c r="IW76" s="4" t="s">
        <v>9398</v>
      </c>
      <c r="IX76" s="61">
        <v>43031.396035682868</v>
      </c>
      <c r="IY76" s="4" t="s">
        <v>9398</v>
      </c>
      <c r="IZ76" s="61">
        <v>43128.381326192131</v>
      </c>
    </row>
    <row r="77" spans="253:260" x14ac:dyDescent="0.35">
      <c r="IS77" s="32" t="str">
        <f t="shared" si="22"/>
        <v>KIN11415</v>
      </c>
      <c r="IT77" s="4" t="s">
        <v>14</v>
      </c>
      <c r="IU77" s="4">
        <v>1415</v>
      </c>
      <c r="IV77" s="4" t="s">
        <v>1302</v>
      </c>
      <c r="IW77" s="4" t="s">
        <v>9398</v>
      </c>
      <c r="IX77" s="61">
        <v>43031.396046412039</v>
      </c>
      <c r="IY77" s="4" t="s">
        <v>9398</v>
      </c>
      <c r="IZ77" s="61">
        <v>43128.381331863427</v>
      </c>
    </row>
    <row r="78" spans="253:260" x14ac:dyDescent="0.35">
      <c r="IS78" s="32" t="str">
        <f t="shared" si="22"/>
        <v>KIN11420</v>
      </c>
      <c r="IT78" s="4" t="s">
        <v>14</v>
      </c>
      <c r="IU78" s="4">
        <v>1420</v>
      </c>
      <c r="IV78" s="4" t="s">
        <v>1303</v>
      </c>
      <c r="IW78" s="4" t="s">
        <v>9398</v>
      </c>
      <c r="IX78" s="61">
        <v>43031.396056018515</v>
      </c>
      <c r="IY78" s="4" t="s">
        <v>9398</v>
      </c>
      <c r="IZ78" s="61">
        <v>43128.381337615741</v>
      </c>
    </row>
    <row r="79" spans="253:260" x14ac:dyDescent="0.35">
      <c r="IS79" s="32" t="str">
        <f t="shared" si="22"/>
        <v>KIN11425</v>
      </c>
      <c r="IT79" s="4" t="s">
        <v>14</v>
      </c>
      <c r="IU79" s="4">
        <v>1425</v>
      </c>
      <c r="IV79" s="4" t="s">
        <v>1304</v>
      </c>
      <c r="IW79" s="4" t="s">
        <v>9398</v>
      </c>
      <c r="IX79" s="61">
        <v>43031.396065706016</v>
      </c>
      <c r="IY79" s="4" t="s">
        <v>9398</v>
      </c>
      <c r="IZ79" s="61">
        <v>43128.381343553243</v>
      </c>
    </row>
    <row r="80" spans="253:260" x14ac:dyDescent="0.35">
      <c r="IS80" s="32" t="str">
        <f t="shared" si="22"/>
        <v>KIN11500</v>
      </c>
      <c r="IT80" s="4" t="s">
        <v>14</v>
      </c>
      <c r="IU80" s="4">
        <v>1500</v>
      </c>
      <c r="IV80" s="4" t="s">
        <v>1305</v>
      </c>
      <c r="IW80" s="4" t="s">
        <v>9398</v>
      </c>
      <c r="IX80" s="61">
        <v>43031.396074270837</v>
      </c>
      <c r="IY80" s="4" t="s">
        <v>9398</v>
      </c>
      <c r="IZ80" s="61">
        <v>43128.381349618059</v>
      </c>
    </row>
    <row r="81" spans="253:260" x14ac:dyDescent="0.35">
      <c r="IS81" s="32" t="str">
        <f t="shared" si="22"/>
        <v>KIN11505</v>
      </c>
      <c r="IT81" s="4" t="s">
        <v>14</v>
      </c>
      <c r="IU81" s="4">
        <v>1505</v>
      </c>
      <c r="IV81" s="4" t="s">
        <v>9562</v>
      </c>
      <c r="IW81" s="4" t="s">
        <v>9398</v>
      </c>
      <c r="IX81" s="61">
        <v>43031.396082789353</v>
      </c>
      <c r="IY81" s="4" t="s">
        <v>9398</v>
      </c>
      <c r="IZ81" s="61">
        <v>43128.381355243058</v>
      </c>
    </row>
    <row r="82" spans="253:260" x14ac:dyDescent="0.35">
      <c r="IS82" s="32" t="str">
        <f t="shared" si="22"/>
        <v>KIN11510</v>
      </c>
      <c r="IT82" s="4" t="s">
        <v>14</v>
      </c>
      <c r="IU82" s="4">
        <v>1510</v>
      </c>
      <c r="IV82" s="4" t="s">
        <v>1306</v>
      </c>
      <c r="IW82" s="4" t="s">
        <v>9398</v>
      </c>
      <c r="IX82" s="61">
        <v>43031.396091203707</v>
      </c>
      <c r="IY82" s="4" t="s">
        <v>9398</v>
      </c>
      <c r="IZ82" s="61">
        <v>43128.381362187502</v>
      </c>
    </row>
    <row r="83" spans="253:260" x14ac:dyDescent="0.35">
      <c r="IS83" s="32" t="str">
        <f t="shared" si="22"/>
        <v>KIN11515</v>
      </c>
      <c r="IT83" s="4" t="s">
        <v>14</v>
      </c>
      <c r="IU83" s="4">
        <v>1515</v>
      </c>
      <c r="IV83" s="4" t="s">
        <v>1307</v>
      </c>
      <c r="IW83" s="4" t="s">
        <v>9398</v>
      </c>
      <c r="IX83" s="61">
        <v>43031.396101585648</v>
      </c>
      <c r="IY83" s="4" t="s">
        <v>9398</v>
      </c>
      <c r="IZ83" s="61">
        <v>43128.381367824077</v>
      </c>
    </row>
    <row r="84" spans="253:260" x14ac:dyDescent="0.35">
      <c r="IS84" s="32" t="str">
        <f t="shared" si="22"/>
        <v>KIN11600</v>
      </c>
      <c r="IT84" s="4" t="s">
        <v>14</v>
      </c>
      <c r="IU84" s="4">
        <v>1600</v>
      </c>
      <c r="IV84" s="4" t="s">
        <v>1308</v>
      </c>
      <c r="IW84" s="4" t="s">
        <v>9398</v>
      </c>
      <c r="IX84" s="61">
        <v>43031.396110729169</v>
      </c>
      <c r="IY84" s="4" t="s">
        <v>9398</v>
      </c>
      <c r="IZ84" s="61">
        <v>43128.381373692129</v>
      </c>
    </row>
    <row r="85" spans="253:260" x14ac:dyDescent="0.35">
      <c r="IS85" s="32" t="str">
        <f t="shared" si="22"/>
        <v>KIN11700</v>
      </c>
      <c r="IT85" s="4" t="s">
        <v>14</v>
      </c>
      <c r="IU85" s="4">
        <v>1700</v>
      </c>
      <c r="IV85" s="4" t="s">
        <v>1309</v>
      </c>
      <c r="IW85" s="4" t="s">
        <v>9398</v>
      </c>
      <c r="IX85" s="61">
        <v>43031.396119328703</v>
      </c>
      <c r="IY85" s="4" t="s">
        <v>9398</v>
      </c>
      <c r="IZ85" s="61">
        <v>43128.38138082176</v>
      </c>
    </row>
    <row r="86" spans="253:260" x14ac:dyDescent="0.35">
      <c r="IS86" s="32" t="str">
        <f t="shared" si="22"/>
        <v>KIN11800</v>
      </c>
      <c r="IT86" s="4" t="s">
        <v>14</v>
      </c>
      <c r="IU86" s="4">
        <v>1800</v>
      </c>
      <c r="IV86" s="4" t="s">
        <v>9708</v>
      </c>
      <c r="IW86" s="4" t="s">
        <v>9398</v>
      </c>
      <c r="IX86" s="61">
        <v>43131.415898993058</v>
      </c>
      <c r="IY86" s="4" t="s">
        <v>9398</v>
      </c>
      <c r="IZ86" s="61">
        <v>43131.415898993058</v>
      </c>
    </row>
    <row r="87" spans="253:260" x14ac:dyDescent="0.35">
      <c r="IS87" s="32" t="str">
        <f t="shared" si="22"/>
        <v>KIN19999</v>
      </c>
      <c r="IT87" s="4" t="s">
        <v>14</v>
      </c>
      <c r="IU87" s="4">
        <v>9999</v>
      </c>
      <c r="IV87" s="4" t="s">
        <v>1297</v>
      </c>
      <c r="IW87" s="4" t="s">
        <v>11113</v>
      </c>
      <c r="IX87" s="61">
        <v>42944.37578318287</v>
      </c>
      <c r="IY87" s="4" t="s">
        <v>9398</v>
      </c>
      <c r="IZ87" s="61">
        <v>43128.381388969909</v>
      </c>
    </row>
    <row r="88" spans="253:260" x14ac:dyDescent="0.35">
      <c r="IS88" s="32" t="str">
        <f t="shared" si="22"/>
        <v>SAN11000</v>
      </c>
      <c r="IT88" s="4" t="s">
        <v>15</v>
      </c>
      <c r="IU88" s="4">
        <v>1000</v>
      </c>
      <c r="IV88" s="4" t="s">
        <v>1284</v>
      </c>
      <c r="IW88" s="4" t="s">
        <v>9398</v>
      </c>
      <c r="IX88" s="61">
        <v>42614.470604247683</v>
      </c>
      <c r="IY88" s="4" t="s">
        <v>11127</v>
      </c>
      <c r="IZ88" s="61">
        <v>42923.759777083331</v>
      </c>
    </row>
    <row r="89" spans="253:260" x14ac:dyDescent="0.35">
      <c r="IS89" s="32" t="str">
        <f t="shared" si="22"/>
        <v>SAN11001</v>
      </c>
      <c r="IT89" s="4" t="s">
        <v>15</v>
      </c>
      <c r="IU89" s="4">
        <v>1001</v>
      </c>
      <c r="IV89" s="4" t="s">
        <v>1298</v>
      </c>
      <c r="IW89" s="4" t="s">
        <v>9398</v>
      </c>
      <c r="IX89" s="61">
        <v>42810.528442905095</v>
      </c>
      <c r="IY89" s="4" t="s">
        <v>9398</v>
      </c>
      <c r="IZ89" s="61">
        <v>43105.652717280092</v>
      </c>
    </row>
    <row r="90" spans="253:260" x14ac:dyDescent="0.35">
      <c r="IS90" s="32" t="str">
        <f t="shared" si="22"/>
        <v>SAN11002</v>
      </c>
      <c r="IT90" s="4" t="s">
        <v>15</v>
      </c>
      <c r="IU90" s="4">
        <v>1002</v>
      </c>
      <c r="IV90" s="4" t="s">
        <v>1285</v>
      </c>
      <c r="IW90" s="4" t="s">
        <v>9398</v>
      </c>
      <c r="IX90" s="61">
        <v>42810.52845153935</v>
      </c>
      <c r="IY90" s="4" t="s">
        <v>11127</v>
      </c>
      <c r="IZ90" s="61">
        <v>42923.75977931713</v>
      </c>
    </row>
    <row r="91" spans="253:260" x14ac:dyDescent="0.35">
      <c r="IS91" s="32" t="str">
        <f t="shared" si="22"/>
        <v>SAN11100</v>
      </c>
      <c r="IT91" s="4" t="s">
        <v>15</v>
      </c>
      <c r="IU91" s="4">
        <v>1100</v>
      </c>
      <c r="IV91" s="4" t="s">
        <v>1286</v>
      </c>
      <c r="IW91" s="4" t="s">
        <v>9398</v>
      </c>
      <c r="IX91" s="61">
        <v>42810.52845957176</v>
      </c>
      <c r="IY91" s="4" t="s">
        <v>11127</v>
      </c>
      <c r="IZ91" s="61">
        <v>42923.759780474538</v>
      </c>
    </row>
    <row r="92" spans="253:260" x14ac:dyDescent="0.35">
      <c r="IS92" s="32" t="str">
        <f t="shared" si="22"/>
        <v>SAN11105</v>
      </c>
      <c r="IT92" s="4" t="s">
        <v>15</v>
      </c>
      <c r="IU92" s="4">
        <v>1105</v>
      </c>
      <c r="IV92" s="4" t="s">
        <v>1287</v>
      </c>
      <c r="IW92" s="4" t="s">
        <v>9398</v>
      </c>
      <c r="IX92" s="61">
        <v>42810.528469328703</v>
      </c>
      <c r="IY92" s="4" t="s">
        <v>11127</v>
      </c>
      <c r="IZ92" s="61">
        <v>42923.759781828703</v>
      </c>
    </row>
    <row r="93" spans="253:260" x14ac:dyDescent="0.35">
      <c r="IS93" s="32" t="str">
        <f t="shared" si="22"/>
        <v>SAN11110</v>
      </c>
      <c r="IT93" s="4" t="s">
        <v>15</v>
      </c>
      <c r="IU93" s="4">
        <v>1110</v>
      </c>
      <c r="IV93" s="4" t="s">
        <v>1288</v>
      </c>
      <c r="IW93" s="4" t="s">
        <v>9398</v>
      </c>
      <c r="IX93" s="61">
        <v>42810.528477511572</v>
      </c>
      <c r="IY93" s="4" t="s">
        <v>11127</v>
      </c>
      <c r="IZ93" s="61">
        <v>42923.759783217596</v>
      </c>
    </row>
    <row r="94" spans="253:260" x14ac:dyDescent="0.35">
      <c r="IS94" s="32" t="str">
        <f t="shared" si="22"/>
        <v>SAN11115</v>
      </c>
      <c r="IT94" s="4" t="s">
        <v>15</v>
      </c>
      <c r="IU94" s="4">
        <v>1115</v>
      </c>
      <c r="IV94" s="4" t="s">
        <v>1289</v>
      </c>
      <c r="IW94" s="4" t="s">
        <v>9398</v>
      </c>
      <c r="IX94" s="61">
        <v>42810.52848857639</v>
      </c>
      <c r="IY94" s="4" t="s">
        <v>11127</v>
      </c>
      <c r="IZ94" s="61">
        <v>42923.759784340276</v>
      </c>
    </row>
    <row r="95" spans="253:260" x14ac:dyDescent="0.35">
      <c r="IS95" s="32" t="str">
        <f t="shared" si="22"/>
        <v>SAN11120</v>
      </c>
      <c r="IT95" s="4" t="s">
        <v>15</v>
      </c>
      <c r="IU95" s="4">
        <v>1120</v>
      </c>
      <c r="IV95" s="4" t="s">
        <v>3409</v>
      </c>
      <c r="IW95" s="4" t="s">
        <v>9398</v>
      </c>
      <c r="IX95" s="61">
        <v>43112.444524305552</v>
      </c>
      <c r="IY95" s="4" t="s">
        <v>9398</v>
      </c>
      <c r="IZ95" s="61">
        <v>43112.444524305552</v>
      </c>
    </row>
    <row r="96" spans="253:260" x14ac:dyDescent="0.35">
      <c r="IS96" s="32" t="str">
        <f t="shared" si="22"/>
        <v>SAN11200</v>
      </c>
      <c r="IT96" s="4" t="s">
        <v>15</v>
      </c>
      <c r="IU96" s="4">
        <v>1200</v>
      </c>
      <c r="IV96" s="4" t="s">
        <v>1290</v>
      </c>
      <c r="IW96" s="4" t="s">
        <v>9398</v>
      </c>
      <c r="IX96" s="61">
        <v>42810.528497997686</v>
      </c>
      <c r="IY96" s="4" t="s">
        <v>11127</v>
      </c>
      <c r="IZ96" s="61">
        <v>42923.7597852662</v>
      </c>
    </row>
    <row r="97" spans="253:260" x14ac:dyDescent="0.35">
      <c r="IS97" s="32" t="str">
        <f t="shared" si="22"/>
        <v>SAN11205</v>
      </c>
      <c r="IT97" s="4" t="s">
        <v>15</v>
      </c>
      <c r="IU97" s="4">
        <v>1205</v>
      </c>
      <c r="IV97" s="4" t="s">
        <v>1291</v>
      </c>
      <c r="IW97" s="4" t="s">
        <v>9398</v>
      </c>
      <c r="IX97" s="61">
        <v>42810.528510567128</v>
      </c>
      <c r="IY97" s="4" t="s">
        <v>11127</v>
      </c>
      <c r="IZ97" s="61">
        <v>42923.759786145834</v>
      </c>
    </row>
    <row r="98" spans="253:260" x14ac:dyDescent="0.35">
      <c r="IS98" s="32" t="str">
        <f t="shared" si="22"/>
        <v>SAN11210</v>
      </c>
      <c r="IT98" s="4" t="s">
        <v>15</v>
      </c>
      <c r="IU98" s="4">
        <v>1210</v>
      </c>
      <c r="IV98" s="4" t="s">
        <v>1292</v>
      </c>
      <c r="IW98" s="4" t="s">
        <v>9398</v>
      </c>
      <c r="IX98" s="61">
        <v>42810.528521608794</v>
      </c>
      <c r="IY98" s="4" t="s">
        <v>11127</v>
      </c>
      <c r="IZ98" s="61">
        <v>42923.759787037037</v>
      </c>
    </row>
    <row r="99" spans="253:260" x14ac:dyDescent="0.35">
      <c r="IS99" s="32" t="str">
        <f t="shared" si="22"/>
        <v>SAN11215</v>
      </c>
      <c r="IT99" s="4" t="s">
        <v>15</v>
      </c>
      <c r="IU99" s="4">
        <v>1215</v>
      </c>
      <c r="IV99" s="4" t="s">
        <v>1293</v>
      </c>
      <c r="IW99" s="4" t="s">
        <v>9398</v>
      </c>
      <c r="IX99" s="61">
        <v>42810.528534953701</v>
      </c>
      <c r="IY99" s="4" t="s">
        <v>11127</v>
      </c>
      <c r="IZ99" s="61">
        <v>42923.759787962961</v>
      </c>
    </row>
    <row r="100" spans="253:260" x14ac:dyDescent="0.35">
      <c r="IS100" s="32" t="str">
        <f t="shared" si="22"/>
        <v>SAN11220</v>
      </c>
      <c r="IT100" s="4" t="s">
        <v>15</v>
      </c>
      <c r="IU100" s="4">
        <v>1220</v>
      </c>
      <c r="IV100" s="4" t="s">
        <v>3408</v>
      </c>
      <c r="IW100" s="4" t="s">
        <v>9398</v>
      </c>
      <c r="IX100" s="61">
        <v>42810.52854417824</v>
      </c>
      <c r="IY100" s="4" t="s">
        <v>9398</v>
      </c>
      <c r="IZ100" s="61">
        <v>43112.444025231482</v>
      </c>
    </row>
    <row r="101" spans="253:260" x14ac:dyDescent="0.35">
      <c r="IS101" s="32" t="str">
        <f t="shared" si="22"/>
        <v>SAN11225</v>
      </c>
      <c r="IT101" s="4" t="s">
        <v>15</v>
      </c>
      <c r="IU101" s="4">
        <v>1225</v>
      </c>
      <c r="IV101" s="4" t="s">
        <v>1294</v>
      </c>
      <c r="IW101" s="4" t="s">
        <v>9398</v>
      </c>
      <c r="IX101" s="61">
        <v>42810.528553969911</v>
      </c>
      <c r="IY101" s="4" t="s">
        <v>11127</v>
      </c>
      <c r="IZ101" s="61">
        <v>42923.759789895834</v>
      </c>
    </row>
    <row r="102" spans="253:260" x14ac:dyDescent="0.35">
      <c r="IS102" s="32" t="str">
        <f t="shared" si="22"/>
        <v>SAN11300</v>
      </c>
      <c r="IT102" s="4" t="s">
        <v>15</v>
      </c>
      <c r="IU102" s="4">
        <v>1300</v>
      </c>
      <c r="IV102" s="4" t="s">
        <v>1295</v>
      </c>
      <c r="IW102" s="4" t="s">
        <v>9398</v>
      </c>
      <c r="IX102" s="61">
        <v>42810.52856446759</v>
      </c>
      <c r="IY102" s="4" t="s">
        <v>11127</v>
      </c>
      <c r="IZ102" s="61">
        <v>42923.759790775461</v>
      </c>
    </row>
    <row r="103" spans="253:260" x14ac:dyDescent="0.35">
      <c r="IS103" s="32" t="str">
        <f t="shared" si="22"/>
        <v>SAN11305</v>
      </c>
      <c r="IT103" s="4" t="s">
        <v>15</v>
      </c>
      <c r="IU103" s="4">
        <v>1305</v>
      </c>
      <c r="IV103" s="4" t="s">
        <v>1296</v>
      </c>
      <c r="IW103" s="4" t="s">
        <v>9398</v>
      </c>
      <c r="IX103" s="61">
        <v>42810.528572719908</v>
      </c>
      <c r="IY103" s="4" t="s">
        <v>11127</v>
      </c>
      <c r="IZ103" s="61">
        <v>42923.759791898148</v>
      </c>
    </row>
    <row r="104" spans="253:260" x14ac:dyDescent="0.35">
      <c r="IS104" s="32" t="str">
        <f t="shared" si="22"/>
        <v>SAN19999</v>
      </c>
      <c r="IT104" s="4" t="s">
        <v>15</v>
      </c>
      <c r="IU104" s="4">
        <v>9999</v>
      </c>
      <c r="IV104" s="4" t="s">
        <v>1297</v>
      </c>
      <c r="IW104" s="4" t="s">
        <v>9398</v>
      </c>
      <c r="IX104" s="61">
        <v>42759.871295289355</v>
      </c>
      <c r="IY104" s="4" t="s">
        <v>11127</v>
      </c>
      <c r="IZ104" s="61">
        <v>42923.759793668978</v>
      </c>
    </row>
    <row r="105" spans="253:260" x14ac:dyDescent="0.35">
      <c r="IS105" s="32" t="str">
        <f t="shared" si="22"/>
        <v/>
      </c>
    </row>
    <row r="106" spans="253:260" x14ac:dyDescent="0.35">
      <c r="IS106" s="32" t="str">
        <f t="shared" si="22"/>
        <v/>
      </c>
    </row>
    <row r="107" spans="253:260" x14ac:dyDescent="0.35">
      <c r="IS107" s="32" t="str">
        <f t="shared" si="22"/>
        <v/>
      </c>
    </row>
    <row r="108" spans="253:260" x14ac:dyDescent="0.35">
      <c r="IS108" s="32" t="str">
        <f t="shared" si="22"/>
        <v/>
      </c>
    </row>
    <row r="109" spans="253:260" x14ac:dyDescent="0.35">
      <c r="IS109" s="32" t="str">
        <f t="shared" si="22"/>
        <v/>
      </c>
    </row>
    <row r="110" spans="253:260" x14ac:dyDescent="0.35">
      <c r="IS110" s="32" t="str">
        <f t="shared" si="22"/>
        <v/>
      </c>
    </row>
    <row r="111" spans="253:260" x14ac:dyDescent="0.35">
      <c r="IS111" s="32" t="str">
        <f t="shared" si="22"/>
        <v/>
      </c>
    </row>
    <row r="112" spans="253:260" x14ac:dyDescent="0.35">
      <c r="IS112" s="32" t="str">
        <f t="shared" si="22"/>
        <v/>
      </c>
    </row>
    <row r="113" spans="253:253" x14ac:dyDescent="0.35">
      <c r="IS113" s="32" t="str">
        <f t="shared" si="22"/>
        <v/>
      </c>
    </row>
    <row r="114" spans="253:253" x14ac:dyDescent="0.35">
      <c r="IS114" s="32" t="str">
        <f t="shared" si="22"/>
        <v/>
      </c>
    </row>
    <row r="115" spans="253:253" x14ac:dyDescent="0.35">
      <c r="IS115" s="32" t="str">
        <f t="shared" si="22"/>
        <v/>
      </c>
    </row>
    <row r="116" spans="253:253" x14ac:dyDescent="0.35">
      <c r="IS116" s="32" t="str">
        <f t="shared" si="22"/>
        <v/>
      </c>
    </row>
    <row r="117" spans="253:253" x14ac:dyDescent="0.35">
      <c r="IS117" s="32" t="str">
        <f t="shared" si="22"/>
        <v/>
      </c>
    </row>
    <row r="118" spans="253:253" x14ac:dyDescent="0.35">
      <c r="IS118" s="32" t="str">
        <f t="shared" si="22"/>
        <v/>
      </c>
    </row>
    <row r="119" spans="253:253" x14ac:dyDescent="0.35">
      <c r="IS119" s="32" t="str">
        <f t="shared" si="22"/>
        <v/>
      </c>
    </row>
    <row r="120" spans="253:253" x14ac:dyDescent="0.35">
      <c r="IS120" s="32" t="str">
        <f t="shared" si="22"/>
        <v/>
      </c>
    </row>
    <row r="121" spans="253:253" x14ac:dyDescent="0.35">
      <c r="IS121" s="32" t="str">
        <f t="shared" si="22"/>
        <v/>
      </c>
    </row>
    <row r="122" spans="253:253" x14ac:dyDescent="0.35">
      <c r="IS122" s="32" t="str">
        <f t="shared" si="22"/>
        <v/>
      </c>
    </row>
    <row r="123" spans="253:253" x14ac:dyDescent="0.35">
      <c r="IS123" s="32" t="str">
        <f t="shared" si="22"/>
        <v/>
      </c>
    </row>
    <row r="124" spans="253:253" x14ac:dyDescent="0.35">
      <c r="IS124" s="32" t="str">
        <f t="shared" si="22"/>
        <v/>
      </c>
    </row>
    <row r="125" spans="253:253" x14ac:dyDescent="0.35">
      <c r="IS125" s="32" t="str">
        <f t="shared" si="22"/>
        <v/>
      </c>
    </row>
    <row r="126" spans="253:253" x14ac:dyDescent="0.35">
      <c r="IS126" s="32" t="str">
        <f t="shared" si="22"/>
        <v/>
      </c>
    </row>
    <row r="127" spans="253:253" x14ac:dyDescent="0.35">
      <c r="IS127" s="32" t="str">
        <f t="shared" si="22"/>
        <v/>
      </c>
    </row>
    <row r="128" spans="253:253" x14ac:dyDescent="0.35">
      <c r="IS128" s="32" t="str">
        <f t="shared" si="22"/>
        <v/>
      </c>
    </row>
    <row r="129" spans="253:253" x14ac:dyDescent="0.35">
      <c r="IS129" s="32" t="str">
        <f t="shared" si="22"/>
        <v/>
      </c>
    </row>
    <row r="130" spans="253:253" x14ac:dyDescent="0.35">
      <c r="IS130" s="32" t="str">
        <f t="shared" si="22"/>
        <v/>
      </c>
    </row>
    <row r="131" spans="253:253" x14ac:dyDescent="0.35">
      <c r="IS131" s="32" t="str">
        <f t="shared" si="22"/>
        <v/>
      </c>
    </row>
    <row r="132" spans="253:253" x14ac:dyDescent="0.35">
      <c r="IS132" s="32" t="str">
        <f t="shared" si="22"/>
        <v/>
      </c>
    </row>
    <row r="133" spans="253:253" x14ac:dyDescent="0.35">
      <c r="IS133" s="32" t="str">
        <f t="shared" si="22"/>
        <v/>
      </c>
    </row>
    <row r="134" spans="253:253" x14ac:dyDescent="0.35">
      <c r="IS134" s="32" t="str">
        <f t="shared" ref="IS134:IS197" si="23">IT134&amp;IU134</f>
        <v/>
      </c>
    </row>
    <row r="135" spans="253:253" x14ac:dyDescent="0.35">
      <c r="IS135" s="32" t="str">
        <f t="shared" si="23"/>
        <v/>
      </c>
    </row>
    <row r="136" spans="253:253" x14ac:dyDescent="0.35">
      <c r="IS136" s="32" t="str">
        <f t="shared" si="23"/>
        <v/>
      </c>
    </row>
    <row r="137" spans="253:253" x14ac:dyDescent="0.35">
      <c r="IS137" s="32" t="str">
        <f t="shared" si="23"/>
        <v/>
      </c>
    </row>
    <row r="138" spans="253:253" x14ac:dyDescent="0.35">
      <c r="IS138" s="32" t="str">
        <f t="shared" si="23"/>
        <v/>
      </c>
    </row>
    <row r="139" spans="253:253" x14ac:dyDescent="0.35">
      <c r="IS139" s="32" t="str">
        <f t="shared" si="23"/>
        <v/>
      </c>
    </row>
    <row r="140" spans="253:253" x14ac:dyDescent="0.35">
      <c r="IS140" s="32" t="str">
        <f t="shared" si="23"/>
        <v/>
      </c>
    </row>
    <row r="141" spans="253:253" x14ac:dyDescent="0.35">
      <c r="IS141" s="32" t="str">
        <f t="shared" si="23"/>
        <v/>
      </c>
    </row>
    <row r="142" spans="253:253" x14ac:dyDescent="0.35">
      <c r="IS142" s="32" t="str">
        <f t="shared" si="23"/>
        <v/>
      </c>
    </row>
    <row r="143" spans="253:253" x14ac:dyDescent="0.35">
      <c r="IS143" s="32" t="str">
        <f t="shared" si="23"/>
        <v/>
      </c>
    </row>
    <row r="144" spans="253:253" x14ac:dyDescent="0.35">
      <c r="IS144" s="32" t="str">
        <f t="shared" si="23"/>
        <v/>
      </c>
    </row>
    <row r="145" spans="253:253" x14ac:dyDescent="0.35">
      <c r="IS145" s="32" t="str">
        <f t="shared" si="23"/>
        <v/>
      </c>
    </row>
    <row r="146" spans="253:253" x14ac:dyDescent="0.35">
      <c r="IS146" s="32" t="str">
        <f t="shared" si="23"/>
        <v/>
      </c>
    </row>
    <row r="147" spans="253:253" x14ac:dyDescent="0.35">
      <c r="IS147" s="32" t="str">
        <f t="shared" si="23"/>
        <v/>
      </c>
    </row>
    <row r="148" spans="253:253" x14ac:dyDescent="0.35">
      <c r="IS148" s="32" t="str">
        <f t="shared" si="23"/>
        <v/>
      </c>
    </row>
    <row r="149" spans="253:253" x14ac:dyDescent="0.35">
      <c r="IS149" s="32" t="str">
        <f t="shared" si="23"/>
        <v/>
      </c>
    </row>
    <row r="150" spans="253:253" x14ac:dyDescent="0.35">
      <c r="IS150" s="32" t="str">
        <f t="shared" si="23"/>
        <v/>
      </c>
    </row>
    <row r="151" spans="253:253" x14ac:dyDescent="0.35">
      <c r="IS151" s="32" t="str">
        <f t="shared" si="23"/>
        <v/>
      </c>
    </row>
    <row r="152" spans="253:253" x14ac:dyDescent="0.35">
      <c r="IS152" s="32" t="str">
        <f t="shared" si="23"/>
        <v/>
      </c>
    </row>
    <row r="153" spans="253:253" x14ac:dyDescent="0.35">
      <c r="IS153" s="32" t="str">
        <f t="shared" si="23"/>
        <v/>
      </c>
    </row>
    <row r="154" spans="253:253" x14ac:dyDescent="0.35">
      <c r="IS154" s="32" t="str">
        <f t="shared" si="23"/>
        <v/>
      </c>
    </row>
    <row r="155" spans="253:253" x14ac:dyDescent="0.35">
      <c r="IS155" s="32" t="str">
        <f t="shared" si="23"/>
        <v/>
      </c>
    </row>
    <row r="156" spans="253:253" x14ac:dyDescent="0.35">
      <c r="IS156" s="32" t="str">
        <f t="shared" si="23"/>
        <v/>
      </c>
    </row>
    <row r="157" spans="253:253" x14ac:dyDescent="0.35">
      <c r="IS157" s="32" t="str">
        <f t="shared" si="23"/>
        <v/>
      </c>
    </row>
    <row r="158" spans="253:253" x14ac:dyDescent="0.35">
      <c r="IS158" s="32" t="str">
        <f t="shared" si="23"/>
        <v/>
      </c>
    </row>
    <row r="159" spans="253:253" x14ac:dyDescent="0.35">
      <c r="IS159" s="32" t="str">
        <f t="shared" si="23"/>
        <v/>
      </c>
    </row>
    <row r="160" spans="253:253" x14ac:dyDescent="0.35">
      <c r="IS160" s="32" t="str">
        <f t="shared" si="23"/>
        <v/>
      </c>
    </row>
    <row r="161" spans="253:253" x14ac:dyDescent="0.35">
      <c r="IS161" s="32" t="str">
        <f t="shared" si="23"/>
        <v/>
      </c>
    </row>
    <row r="162" spans="253:253" x14ac:dyDescent="0.35">
      <c r="IS162" s="32" t="str">
        <f t="shared" si="23"/>
        <v/>
      </c>
    </row>
    <row r="163" spans="253:253" x14ac:dyDescent="0.35">
      <c r="IS163" s="32" t="str">
        <f t="shared" si="23"/>
        <v/>
      </c>
    </row>
    <row r="164" spans="253:253" x14ac:dyDescent="0.35">
      <c r="IS164" s="32" t="str">
        <f t="shared" si="23"/>
        <v/>
      </c>
    </row>
    <row r="165" spans="253:253" x14ac:dyDescent="0.35">
      <c r="IS165" s="32" t="str">
        <f t="shared" si="23"/>
        <v/>
      </c>
    </row>
    <row r="166" spans="253:253" x14ac:dyDescent="0.35">
      <c r="IS166" s="32" t="str">
        <f t="shared" si="23"/>
        <v/>
      </c>
    </row>
    <row r="167" spans="253:253" x14ac:dyDescent="0.35">
      <c r="IS167" s="32" t="str">
        <f t="shared" si="23"/>
        <v/>
      </c>
    </row>
    <row r="168" spans="253:253" x14ac:dyDescent="0.35">
      <c r="IS168" s="32" t="str">
        <f t="shared" si="23"/>
        <v/>
      </c>
    </row>
    <row r="169" spans="253:253" x14ac:dyDescent="0.35">
      <c r="IS169" s="32" t="str">
        <f t="shared" si="23"/>
        <v/>
      </c>
    </row>
    <row r="170" spans="253:253" x14ac:dyDescent="0.35">
      <c r="IS170" s="32" t="str">
        <f t="shared" si="23"/>
        <v/>
      </c>
    </row>
    <row r="171" spans="253:253" x14ac:dyDescent="0.35">
      <c r="IS171" s="32" t="str">
        <f t="shared" si="23"/>
        <v/>
      </c>
    </row>
    <row r="172" spans="253:253" x14ac:dyDescent="0.35">
      <c r="IS172" s="32" t="str">
        <f t="shared" si="23"/>
        <v/>
      </c>
    </row>
    <row r="173" spans="253:253" x14ac:dyDescent="0.35">
      <c r="IS173" s="32" t="str">
        <f t="shared" si="23"/>
        <v/>
      </c>
    </row>
    <row r="174" spans="253:253" x14ac:dyDescent="0.35">
      <c r="IS174" s="32" t="str">
        <f t="shared" si="23"/>
        <v/>
      </c>
    </row>
    <row r="175" spans="253:253" x14ac:dyDescent="0.35">
      <c r="IS175" s="32" t="str">
        <f t="shared" si="23"/>
        <v/>
      </c>
    </row>
    <row r="176" spans="253:253" x14ac:dyDescent="0.35">
      <c r="IS176" s="32" t="str">
        <f t="shared" si="23"/>
        <v/>
      </c>
    </row>
    <row r="177" spans="253:253" x14ac:dyDescent="0.35">
      <c r="IS177" s="32" t="str">
        <f t="shared" si="23"/>
        <v/>
      </c>
    </row>
    <row r="178" spans="253:253" x14ac:dyDescent="0.35">
      <c r="IS178" s="32" t="str">
        <f t="shared" si="23"/>
        <v/>
      </c>
    </row>
    <row r="179" spans="253:253" x14ac:dyDescent="0.35">
      <c r="IS179" s="32" t="str">
        <f t="shared" si="23"/>
        <v/>
      </c>
    </row>
    <row r="180" spans="253:253" x14ac:dyDescent="0.35">
      <c r="IS180" s="32" t="str">
        <f t="shared" si="23"/>
        <v/>
      </c>
    </row>
    <row r="181" spans="253:253" x14ac:dyDescent="0.35">
      <c r="IS181" s="32" t="str">
        <f t="shared" si="23"/>
        <v/>
      </c>
    </row>
    <row r="182" spans="253:253" x14ac:dyDescent="0.35">
      <c r="IS182" s="32" t="str">
        <f t="shared" si="23"/>
        <v/>
      </c>
    </row>
    <row r="183" spans="253:253" x14ac:dyDescent="0.35">
      <c r="IS183" s="32" t="str">
        <f t="shared" si="23"/>
        <v/>
      </c>
    </row>
    <row r="184" spans="253:253" x14ac:dyDescent="0.35">
      <c r="IS184" s="32" t="str">
        <f t="shared" si="23"/>
        <v/>
      </c>
    </row>
    <row r="185" spans="253:253" x14ac:dyDescent="0.35">
      <c r="IS185" s="32" t="str">
        <f t="shared" si="23"/>
        <v/>
      </c>
    </row>
    <row r="186" spans="253:253" x14ac:dyDescent="0.35">
      <c r="IS186" s="32" t="str">
        <f t="shared" si="23"/>
        <v/>
      </c>
    </row>
    <row r="187" spans="253:253" x14ac:dyDescent="0.35">
      <c r="IS187" s="32" t="str">
        <f t="shared" si="23"/>
        <v/>
      </c>
    </row>
    <row r="188" spans="253:253" x14ac:dyDescent="0.35">
      <c r="IS188" s="32" t="str">
        <f t="shared" si="23"/>
        <v/>
      </c>
    </row>
    <row r="189" spans="253:253" x14ac:dyDescent="0.35">
      <c r="IS189" s="32" t="str">
        <f t="shared" si="23"/>
        <v/>
      </c>
    </row>
    <row r="190" spans="253:253" x14ac:dyDescent="0.35">
      <c r="IS190" s="32" t="str">
        <f t="shared" si="23"/>
        <v/>
      </c>
    </row>
    <row r="191" spans="253:253" x14ac:dyDescent="0.35">
      <c r="IS191" s="32" t="str">
        <f t="shared" si="23"/>
        <v/>
      </c>
    </row>
    <row r="192" spans="253:253" x14ac:dyDescent="0.35">
      <c r="IS192" s="32" t="str">
        <f t="shared" si="23"/>
        <v/>
      </c>
    </row>
    <row r="193" spans="253:253" x14ac:dyDescent="0.35">
      <c r="IS193" s="32" t="str">
        <f t="shared" si="23"/>
        <v/>
      </c>
    </row>
    <row r="194" spans="253:253" x14ac:dyDescent="0.35">
      <c r="IS194" s="32" t="str">
        <f t="shared" si="23"/>
        <v/>
      </c>
    </row>
    <row r="195" spans="253:253" x14ac:dyDescent="0.35">
      <c r="IS195" s="32" t="str">
        <f t="shared" si="23"/>
        <v/>
      </c>
    </row>
    <row r="196" spans="253:253" x14ac:dyDescent="0.35">
      <c r="IS196" s="32" t="str">
        <f t="shared" si="23"/>
        <v/>
      </c>
    </row>
    <row r="197" spans="253:253" x14ac:dyDescent="0.35">
      <c r="IS197" s="32" t="str">
        <f t="shared" si="23"/>
        <v/>
      </c>
    </row>
    <row r="198" spans="253:253" x14ac:dyDescent="0.35">
      <c r="IS198" s="32" t="str">
        <f t="shared" ref="IS198:IS261" si="24">IT198&amp;IU198</f>
        <v/>
      </c>
    </row>
    <row r="199" spans="253:253" x14ac:dyDescent="0.35">
      <c r="IS199" s="32" t="str">
        <f t="shared" si="24"/>
        <v/>
      </c>
    </row>
    <row r="200" spans="253:253" x14ac:dyDescent="0.35">
      <c r="IS200" s="32" t="str">
        <f t="shared" si="24"/>
        <v/>
      </c>
    </row>
    <row r="201" spans="253:253" x14ac:dyDescent="0.35">
      <c r="IS201" s="32" t="str">
        <f t="shared" si="24"/>
        <v/>
      </c>
    </row>
    <row r="202" spans="253:253" x14ac:dyDescent="0.35">
      <c r="IS202" s="32" t="str">
        <f t="shared" si="24"/>
        <v/>
      </c>
    </row>
    <row r="203" spans="253:253" x14ac:dyDescent="0.35">
      <c r="IS203" s="32" t="str">
        <f t="shared" si="24"/>
        <v/>
      </c>
    </row>
    <row r="204" spans="253:253" x14ac:dyDescent="0.35">
      <c r="IS204" s="32" t="str">
        <f t="shared" si="24"/>
        <v/>
      </c>
    </row>
    <row r="205" spans="253:253" x14ac:dyDescent="0.35">
      <c r="IS205" s="32" t="str">
        <f t="shared" si="24"/>
        <v/>
      </c>
    </row>
    <row r="206" spans="253:253" x14ac:dyDescent="0.35">
      <c r="IS206" s="32" t="str">
        <f t="shared" si="24"/>
        <v/>
      </c>
    </row>
    <row r="207" spans="253:253" x14ac:dyDescent="0.35">
      <c r="IS207" s="32" t="str">
        <f t="shared" si="24"/>
        <v/>
      </c>
    </row>
    <row r="208" spans="253:253" x14ac:dyDescent="0.35">
      <c r="IS208" s="32" t="str">
        <f t="shared" si="24"/>
        <v/>
      </c>
    </row>
    <row r="209" spans="253:253" x14ac:dyDescent="0.35">
      <c r="IS209" s="32" t="str">
        <f t="shared" si="24"/>
        <v/>
      </c>
    </row>
    <row r="210" spans="253:253" x14ac:dyDescent="0.35">
      <c r="IS210" s="32" t="str">
        <f t="shared" si="24"/>
        <v/>
      </c>
    </row>
    <row r="211" spans="253:253" x14ac:dyDescent="0.35">
      <c r="IS211" s="32" t="str">
        <f t="shared" si="24"/>
        <v/>
      </c>
    </row>
    <row r="212" spans="253:253" x14ac:dyDescent="0.35">
      <c r="IS212" s="32" t="str">
        <f t="shared" si="24"/>
        <v/>
      </c>
    </row>
    <row r="213" spans="253:253" x14ac:dyDescent="0.35">
      <c r="IS213" s="32" t="str">
        <f t="shared" si="24"/>
        <v/>
      </c>
    </row>
    <row r="214" spans="253:253" x14ac:dyDescent="0.35">
      <c r="IS214" s="32" t="str">
        <f t="shared" si="24"/>
        <v/>
      </c>
    </row>
    <row r="215" spans="253:253" x14ac:dyDescent="0.35">
      <c r="IS215" s="32" t="str">
        <f t="shared" si="24"/>
        <v/>
      </c>
    </row>
    <row r="216" spans="253:253" x14ac:dyDescent="0.35">
      <c r="IS216" s="32" t="str">
        <f t="shared" si="24"/>
        <v/>
      </c>
    </row>
    <row r="217" spans="253:253" x14ac:dyDescent="0.35">
      <c r="IS217" s="32" t="str">
        <f t="shared" si="24"/>
        <v/>
      </c>
    </row>
    <row r="218" spans="253:253" x14ac:dyDescent="0.35">
      <c r="IS218" s="32" t="str">
        <f t="shared" si="24"/>
        <v/>
      </c>
    </row>
    <row r="219" spans="253:253" x14ac:dyDescent="0.35">
      <c r="IS219" s="32" t="str">
        <f t="shared" si="24"/>
        <v/>
      </c>
    </row>
    <row r="220" spans="253:253" x14ac:dyDescent="0.35">
      <c r="IS220" s="32" t="str">
        <f t="shared" si="24"/>
        <v/>
      </c>
    </row>
    <row r="221" spans="253:253" x14ac:dyDescent="0.35">
      <c r="IS221" s="32" t="str">
        <f t="shared" si="24"/>
        <v/>
      </c>
    </row>
    <row r="222" spans="253:253" x14ac:dyDescent="0.35">
      <c r="IS222" s="32" t="str">
        <f t="shared" si="24"/>
        <v/>
      </c>
    </row>
    <row r="223" spans="253:253" x14ac:dyDescent="0.35">
      <c r="IS223" s="32" t="str">
        <f t="shared" si="24"/>
        <v/>
      </c>
    </row>
    <row r="224" spans="253:253" x14ac:dyDescent="0.35">
      <c r="IS224" s="32" t="str">
        <f t="shared" si="24"/>
        <v/>
      </c>
    </row>
    <row r="225" spans="253:253" x14ac:dyDescent="0.35">
      <c r="IS225" s="32" t="str">
        <f t="shared" si="24"/>
        <v/>
      </c>
    </row>
    <row r="226" spans="253:253" x14ac:dyDescent="0.35">
      <c r="IS226" s="32" t="str">
        <f t="shared" si="24"/>
        <v/>
      </c>
    </row>
    <row r="227" spans="253:253" x14ac:dyDescent="0.35">
      <c r="IS227" s="32" t="str">
        <f t="shared" si="24"/>
        <v/>
      </c>
    </row>
    <row r="228" spans="253:253" x14ac:dyDescent="0.35">
      <c r="IS228" s="32" t="str">
        <f t="shared" si="24"/>
        <v/>
      </c>
    </row>
    <row r="229" spans="253:253" x14ac:dyDescent="0.35">
      <c r="IS229" s="32" t="str">
        <f t="shared" si="24"/>
        <v/>
      </c>
    </row>
    <row r="230" spans="253:253" x14ac:dyDescent="0.35">
      <c r="IS230" s="32" t="str">
        <f t="shared" si="24"/>
        <v/>
      </c>
    </row>
    <row r="231" spans="253:253" x14ac:dyDescent="0.35">
      <c r="IS231" s="32" t="str">
        <f t="shared" si="24"/>
        <v/>
      </c>
    </row>
    <row r="232" spans="253:253" x14ac:dyDescent="0.35">
      <c r="IS232" s="32" t="str">
        <f t="shared" si="24"/>
        <v/>
      </c>
    </row>
    <row r="233" spans="253:253" x14ac:dyDescent="0.35">
      <c r="IS233" s="32" t="str">
        <f t="shared" si="24"/>
        <v/>
      </c>
    </row>
    <row r="234" spans="253:253" x14ac:dyDescent="0.35">
      <c r="IS234" s="32" t="str">
        <f t="shared" si="24"/>
        <v/>
      </c>
    </row>
    <row r="235" spans="253:253" x14ac:dyDescent="0.35">
      <c r="IS235" s="32" t="str">
        <f t="shared" si="24"/>
        <v/>
      </c>
    </row>
    <row r="236" spans="253:253" x14ac:dyDescent="0.35">
      <c r="IS236" s="32" t="str">
        <f t="shared" si="24"/>
        <v/>
      </c>
    </row>
    <row r="237" spans="253:253" x14ac:dyDescent="0.35">
      <c r="IS237" s="32" t="str">
        <f t="shared" si="24"/>
        <v/>
      </c>
    </row>
    <row r="238" spans="253:253" x14ac:dyDescent="0.35">
      <c r="IS238" s="32" t="str">
        <f t="shared" si="24"/>
        <v/>
      </c>
    </row>
    <row r="239" spans="253:253" x14ac:dyDescent="0.35">
      <c r="IS239" s="32" t="str">
        <f t="shared" si="24"/>
        <v/>
      </c>
    </row>
    <row r="240" spans="253:253" x14ac:dyDescent="0.35">
      <c r="IS240" s="32" t="str">
        <f t="shared" si="24"/>
        <v/>
      </c>
    </row>
    <row r="241" spans="253:253" x14ac:dyDescent="0.35">
      <c r="IS241" s="32" t="str">
        <f t="shared" si="24"/>
        <v/>
      </c>
    </row>
    <row r="242" spans="253:253" x14ac:dyDescent="0.35">
      <c r="IS242" s="32" t="str">
        <f t="shared" si="24"/>
        <v/>
      </c>
    </row>
    <row r="243" spans="253:253" x14ac:dyDescent="0.35">
      <c r="IS243" s="32" t="str">
        <f t="shared" si="24"/>
        <v/>
      </c>
    </row>
    <row r="244" spans="253:253" x14ac:dyDescent="0.35">
      <c r="IS244" s="32" t="str">
        <f t="shared" si="24"/>
        <v/>
      </c>
    </row>
    <row r="245" spans="253:253" x14ac:dyDescent="0.35">
      <c r="IS245" s="32" t="str">
        <f t="shared" si="24"/>
        <v/>
      </c>
    </row>
    <row r="246" spans="253:253" x14ac:dyDescent="0.35">
      <c r="IS246" s="32" t="str">
        <f t="shared" si="24"/>
        <v/>
      </c>
    </row>
    <row r="247" spans="253:253" x14ac:dyDescent="0.35">
      <c r="IS247" s="32" t="str">
        <f t="shared" si="24"/>
        <v/>
      </c>
    </row>
    <row r="248" spans="253:253" x14ac:dyDescent="0.35">
      <c r="IS248" s="32" t="str">
        <f t="shared" si="24"/>
        <v/>
      </c>
    </row>
    <row r="249" spans="253:253" x14ac:dyDescent="0.35">
      <c r="IS249" s="32" t="str">
        <f t="shared" si="24"/>
        <v/>
      </c>
    </row>
    <row r="250" spans="253:253" x14ac:dyDescent="0.35">
      <c r="IS250" s="32" t="str">
        <f t="shared" si="24"/>
        <v/>
      </c>
    </row>
    <row r="251" spans="253:253" x14ac:dyDescent="0.35">
      <c r="IS251" s="32" t="str">
        <f t="shared" si="24"/>
        <v/>
      </c>
    </row>
    <row r="252" spans="253:253" x14ac:dyDescent="0.35">
      <c r="IS252" s="32" t="str">
        <f t="shared" si="24"/>
        <v/>
      </c>
    </row>
    <row r="253" spans="253:253" x14ac:dyDescent="0.35">
      <c r="IS253" s="32" t="str">
        <f t="shared" si="24"/>
        <v/>
      </c>
    </row>
    <row r="254" spans="253:253" x14ac:dyDescent="0.35">
      <c r="IS254" s="32" t="str">
        <f t="shared" si="24"/>
        <v/>
      </c>
    </row>
    <row r="255" spans="253:253" x14ac:dyDescent="0.35">
      <c r="IS255" s="32" t="str">
        <f t="shared" si="24"/>
        <v/>
      </c>
    </row>
    <row r="256" spans="253:253" x14ac:dyDescent="0.35">
      <c r="IS256" s="32" t="str">
        <f t="shared" si="24"/>
        <v/>
      </c>
    </row>
    <row r="257" spans="253:253" x14ac:dyDescent="0.35">
      <c r="IS257" s="32" t="str">
        <f t="shared" si="24"/>
        <v/>
      </c>
    </row>
    <row r="258" spans="253:253" x14ac:dyDescent="0.35">
      <c r="IS258" s="32" t="str">
        <f t="shared" si="24"/>
        <v/>
      </c>
    </row>
    <row r="259" spans="253:253" x14ac:dyDescent="0.35">
      <c r="IS259" s="32" t="str">
        <f t="shared" si="24"/>
        <v/>
      </c>
    </row>
    <row r="260" spans="253:253" x14ac:dyDescent="0.35">
      <c r="IS260" s="32" t="str">
        <f t="shared" si="24"/>
        <v/>
      </c>
    </row>
    <row r="261" spans="253:253" x14ac:dyDescent="0.35">
      <c r="IS261" s="32" t="str">
        <f t="shared" si="24"/>
        <v/>
      </c>
    </row>
    <row r="262" spans="253:253" x14ac:dyDescent="0.35">
      <c r="IS262" s="32" t="str">
        <f t="shared" ref="IS262:IS325" si="25">IT262&amp;IU262</f>
        <v/>
      </c>
    </row>
    <row r="263" spans="253:253" x14ac:dyDescent="0.35">
      <c r="IS263" s="32" t="str">
        <f t="shared" si="25"/>
        <v/>
      </c>
    </row>
    <row r="264" spans="253:253" x14ac:dyDescent="0.35">
      <c r="IS264" s="32" t="str">
        <f t="shared" si="25"/>
        <v/>
      </c>
    </row>
    <row r="265" spans="253:253" x14ac:dyDescent="0.35">
      <c r="IS265" s="32" t="str">
        <f t="shared" si="25"/>
        <v/>
      </c>
    </row>
    <row r="266" spans="253:253" x14ac:dyDescent="0.35">
      <c r="IS266" s="32" t="str">
        <f t="shared" si="25"/>
        <v/>
      </c>
    </row>
    <row r="267" spans="253:253" x14ac:dyDescent="0.35">
      <c r="IS267" s="32" t="str">
        <f t="shared" si="25"/>
        <v/>
      </c>
    </row>
    <row r="268" spans="253:253" x14ac:dyDescent="0.35">
      <c r="IS268" s="32" t="str">
        <f t="shared" si="25"/>
        <v/>
      </c>
    </row>
    <row r="269" spans="253:253" x14ac:dyDescent="0.35">
      <c r="IS269" s="32" t="str">
        <f t="shared" si="25"/>
        <v/>
      </c>
    </row>
    <row r="270" spans="253:253" x14ac:dyDescent="0.35">
      <c r="IS270" s="32" t="str">
        <f t="shared" si="25"/>
        <v/>
      </c>
    </row>
    <row r="271" spans="253:253" x14ac:dyDescent="0.35">
      <c r="IS271" s="32" t="str">
        <f t="shared" si="25"/>
        <v/>
      </c>
    </row>
    <row r="272" spans="253:253" x14ac:dyDescent="0.35">
      <c r="IS272" s="32" t="str">
        <f t="shared" si="25"/>
        <v/>
      </c>
    </row>
    <row r="273" spans="253:253" x14ac:dyDescent="0.35">
      <c r="IS273" s="32" t="str">
        <f t="shared" si="25"/>
        <v/>
      </c>
    </row>
    <row r="274" spans="253:253" x14ac:dyDescent="0.35">
      <c r="IS274" s="32" t="str">
        <f t="shared" si="25"/>
        <v/>
      </c>
    </row>
    <row r="275" spans="253:253" x14ac:dyDescent="0.35">
      <c r="IS275" s="32" t="str">
        <f t="shared" si="25"/>
        <v/>
      </c>
    </row>
    <row r="276" spans="253:253" x14ac:dyDescent="0.35">
      <c r="IS276" s="32" t="str">
        <f t="shared" si="25"/>
        <v/>
      </c>
    </row>
    <row r="277" spans="253:253" x14ac:dyDescent="0.35">
      <c r="IS277" s="32" t="str">
        <f t="shared" si="25"/>
        <v/>
      </c>
    </row>
    <row r="278" spans="253:253" x14ac:dyDescent="0.35">
      <c r="IS278" s="32" t="str">
        <f t="shared" si="25"/>
        <v/>
      </c>
    </row>
    <row r="279" spans="253:253" x14ac:dyDescent="0.35">
      <c r="IS279" s="32" t="str">
        <f t="shared" si="25"/>
        <v/>
      </c>
    </row>
    <row r="280" spans="253:253" x14ac:dyDescent="0.35">
      <c r="IS280" s="32" t="str">
        <f t="shared" si="25"/>
        <v/>
      </c>
    </row>
    <row r="281" spans="253:253" x14ac:dyDescent="0.35">
      <c r="IS281" s="32" t="str">
        <f t="shared" si="25"/>
        <v/>
      </c>
    </row>
    <row r="282" spans="253:253" x14ac:dyDescent="0.35">
      <c r="IS282" s="32" t="str">
        <f t="shared" si="25"/>
        <v/>
      </c>
    </row>
    <row r="283" spans="253:253" x14ac:dyDescent="0.35">
      <c r="IS283" s="32" t="str">
        <f t="shared" si="25"/>
        <v/>
      </c>
    </row>
    <row r="284" spans="253:253" x14ac:dyDescent="0.35">
      <c r="IS284" s="32" t="str">
        <f t="shared" si="25"/>
        <v/>
      </c>
    </row>
    <row r="285" spans="253:253" x14ac:dyDescent="0.35">
      <c r="IS285" s="32" t="str">
        <f t="shared" si="25"/>
        <v/>
      </c>
    </row>
    <row r="286" spans="253:253" x14ac:dyDescent="0.35">
      <c r="IS286" s="32" t="str">
        <f t="shared" si="25"/>
        <v/>
      </c>
    </row>
    <row r="287" spans="253:253" x14ac:dyDescent="0.35">
      <c r="IS287" s="32" t="str">
        <f t="shared" si="25"/>
        <v/>
      </c>
    </row>
    <row r="288" spans="253:253" x14ac:dyDescent="0.35">
      <c r="IS288" s="32" t="str">
        <f t="shared" si="25"/>
        <v/>
      </c>
    </row>
    <row r="289" spans="253:253" x14ac:dyDescent="0.35">
      <c r="IS289" s="32" t="str">
        <f t="shared" si="25"/>
        <v/>
      </c>
    </row>
    <row r="290" spans="253:253" x14ac:dyDescent="0.35">
      <c r="IS290" s="32" t="str">
        <f t="shared" si="25"/>
        <v/>
      </c>
    </row>
    <row r="291" spans="253:253" x14ac:dyDescent="0.35">
      <c r="IS291" s="32" t="str">
        <f t="shared" si="25"/>
        <v/>
      </c>
    </row>
    <row r="292" spans="253:253" x14ac:dyDescent="0.35">
      <c r="IS292" s="32" t="str">
        <f t="shared" si="25"/>
        <v/>
      </c>
    </row>
    <row r="293" spans="253:253" x14ac:dyDescent="0.35">
      <c r="IS293" s="32" t="str">
        <f t="shared" si="25"/>
        <v/>
      </c>
    </row>
    <row r="294" spans="253:253" x14ac:dyDescent="0.35">
      <c r="IS294" s="32" t="str">
        <f t="shared" si="25"/>
        <v/>
      </c>
    </row>
    <row r="295" spans="253:253" x14ac:dyDescent="0.35">
      <c r="IS295" s="32" t="str">
        <f t="shared" si="25"/>
        <v/>
      </c>
    </row>
    <row r="296" spans="253:253" x14ac:dyDescent="0.35">
      <c r="IS296" s="32" t="str">
        <f t="shared" si="25"/>
        <v/>
      </c>
    </row>
    <row r="297" spans="253:253" x14ac:dyDescent="0.35">
      <c r="IS297" s="32" t="str">
        <f t="shared" si="25"/>
        <v/>
      </c>
    </row>
    <row r="298" spans="253:253" x14ac:dyDescent="0.35">
      <c r="IS298" s="32" t="str">
        <f t="shared" si="25"/>
        <v/>
      </c>
    </row>
    <row r="299" spans="253:253" x14ac:dyDescent="0.35">
      <c r="IS299" s="32" t="str">
        <f t="shared" si="25"/>
        <v/>
      </c>
    </row>
    <row r="300" spans="253:253" x14ac:dyDescent="0.35">
      <c r="IS300" s="32" t="str">
        <f t="shared" si="25"/>
        <v/>
      </c>
    </row>
    <row r="301" spans="253:253" x14ac:dyDescent="0.35">
      <c r="IS301" s="32" t="str">
        <f t="shared" si="25"/>
        <v/>
      </c>
    </row>
    <row r="302" spans="253:253" x14ac:dyDescent="0.35">
      <c r="IS302" s="32" t="str">
        <f t="shared" si="25"/>
        <v/>
      </c>
    </row>
    <row r="303" spans="253:253" x14ac:dyDescent="0.35">
      <c r="IS303" s="32" t="str">
        <f t="shared" si="25"/>
        <v/>
      </c>
    </row>
    <row r="304" spans="253:253" x14ac:dyDescent="0.35">
      <c r="IS304" s="32" t="str">
        <f t="shared" si="25"/>
        <v/>
      </c>
    </row>
    <row r="305" spans="253:253" x14ac:dyDescent="0.35">
      <c r="IS305" s="32" t="str">
        <f t="shared" si="25"/>
        <v/>
      </c>
    </row>
    <row r="306" spans="253:253" x14ac:dyDescent="0.35">
      <c r="IS306" s="32" t="str">
        <f t="shared" si="25"/>
        <v/>
      </c>
    </row>
    <row r="307" spans="253:253" x14ac:dyDescent="0.35">
      <c r="IS307" s="32" t="str">
        <f t="shared" si="25"/>
        <v/>
      </c>
    </row>
    <row r="308" spans="253:253" x14ac:dyDescent="0.35">
      <c r="IS308" s="32" t="str">
        <f t="shared" si="25"/>
        <v/>
      </c>
    </row>
    <row r="309" spans="253:253" x14ac:dyDescent="0.35">
      <c r="IS309" s="32" t="str">
        <f t="shared" si="25"/>
        <v/>
      </c>
    </row>
    <row r="310" spans="253:253" x14ac:dyDescent="0.35">
      <c r="IS310" s="32" t="str">
        <f t="shared" si="25"/>
        <v/>
      </c>
    </row>
    <row r="311" spans="253:253" x14ac:dyDescent="0.35">
      <c r="IS311" s="32" t="str">
        <f t="shared" si="25"/>
        <v/>
      </c>
    </row>
    <row r="312" spans="253:253" x14ac:dyDescent="0.35">
      <c r="IS312" s="32" t="str">
        <f t="shared" si="25"/>
        <v/>
      </c>
    </row>
    <row r="313" spans="253:253" x14ac:dyDescent="0.35">
      <c r="IS313" s="32" t="str">
        <f t="shared" si="25"/>
        <v/>
      </c>
    </row>
    <row r="314" spans="253:253" x14ac:dyDescent="0.35">
      <c r="IS314" s="32" t="str">
        <f t="shared" si="25"/>
        <v/>
      </c>
    </row>
    <row r="315" spans="253:253" x14ac:dyDescent="0.35">
      <c r="IS315" s="32" t="str">
        <f t="shared" si="25"/>
        <v/>
      </c>
    </row>
    <row r="316" spans="253:253" x14ac:dyDescent="0.35">
      <c r="IS316" s="32" t="str">
        <f t="shared" si="25"/>
        <v/>
      </c>
    </row>
    <row r="317" spans="253:253" x14ac:dyDescent="0.35">
      <c r="IS317" s="32" t="str">
        <f t="shared" si="25"/>
        <v/>
      </c>
    </row>
    <row r="318" spans="253:253" x14ac:dyDescent="0.35">
      <c r="IS318" s="32" t="str">
        <f t="shared" si="25"/>
        <v/>
      </c>
    </row>
    <row r="319" spans="253:253" x14ac:dyDescent="0.35">
      <c r="IS319" s="32" t="str">
        <f t="shared" si="25"/>
        <v/>
      </c>
    </row>
    <row r="320" spans="253:253" x14ac:dyDescent="0.35">
      <c r="IS320" s="32" t="str">
        <f t="shared" si="25"/>
        <v/>
      </c>
    </row>
    <row r="321" spans="253:253" x14ac:dyDescent="0.35">
      <c r="IS321" s="32" t="str">
        <f t="shared" si="25"/>
        <v/>
      </c>
    </row>
    <row r="322" spans="253:253" x14ac:dyDescent="0.35">
      <c r="IS322" s="32" t="str">
        <f t="shared" si="25"/>
        <v/>
      </c>
    </row>
    <row r="323" spans="253:253" x14ac:dyDescent="0.35">
      <c r="IS323" s="32" t="str">
        <f t="shared" si="25"/>
        <v/>
      </c>
    </row>
    <row r="324" spans="253:253" x14ac:dyDescent="0.35">
      <c r="IS324" s="32" t="str">
        <f t="shared" si="25"/>
        <v/>
      </c>
    </row>
    <row r="325" spans="253:253" x14ac:dyDescent="0.35">
      <c r="IS325" s="32" t="str">
        <f t="shared" si="25"/>
        <v/>
      </c>
    </row>
    <row r="326" spans="253:253" x14ac:dyDescent="0.35">
      <c r="IS326" s="32" t="str">
        <f t="shared" ref="IS326:IS347" si="26">IT326&amp;IU326</f>
        <v/>
      </c>
    </row>
    <row r="327" spans="253:253" x14ac:dyDescent="0.35">
      <c r="IS327" s="32" t="str">
        <f t="shared" si="26"/>
        <v/>
      </c>
    </row>
    <row r="328" spans="253:253" x14ac:dyDescent="0.35">
      <c r="IS328" s="32" t="str">
        <f t="shared" si="26"/>
        <v/>
      </c>
    </row>
    <row r="329" spans="253:253" x14ac:dyDescent="0.35">
      <c r="IS329" s="32" t="str">
        <f t="shared" si="26"/>
        <v/>
      </c>
    </row>
    <row r="330" spans="253:253" x14ac:dyDescent="0.35">
      <c r="IS330" s="32" t="str">
        <f t="shared" si="26"/>
        <v/>
      </c>
    </row>
    <row r="331" spans="253:253" x14ac:dyDescent="0.35">
      <c r="IS331" s="32" t="str">
        <f t="shared" si="26"/>
        <v/>
      </c>
    </row>
    <row r="332" spans="253:253" x14ac:dyDescent="0.35">
      <c r="IS332" s="32" t="str">
        <f t="shared" si="26"/>
        <v/>
      </c>
    </row>
    <row r="333" spans="253:253" x14ac:dyDescent="0.35">
      <c r="IS333" s="32" t="str">
        <f t="shared" si="26"/>
        <v/>
      </c>
    </row>
    <row r="334" spans="253:253" x14ac:dyDescent="0.35">
      <c r="IS334" s="32" t="str">
        <f t="shared" si="26"/>
        <v/>
      </c>
    </row>
    <row r="335" spans="253:253" x14ac:dyDescent="0.35">
      <c r="IS335" s="32" t="str">
        <f t="shared" si="26"/>
        <v/>
      </c>
    </row>
    <row r="336" spans="253:253" x14ac:dyDescent="0.35">
      <c r="IS336" s="32" t="str">
        <f t="shared" si="26"/>
        <v/>
      </c>
    </row>
    <row r="337" spans="253:253" x14ac:dyDescent="0.35">
      <c r="IS337" s="32" t="str">
        <f t="shared" si="26"/>
        <v/>
      </c>
    </row>
    <row r="338" spans="253:253" x14ac:dyDescent="0.35">
      <c r="IS338" s="32" t="str">
        <f t="shared" si="26"/>
        <v/>
      </c>
    </row>
    <row r="339" spans="253:253" x14ac:dyDescent="0.35">
      <c r="IS339" s="32" t="str">
        <f t="shared" si="26"/>
        <v/>
      </c>
    </row>
    <row r="340" spans="253:253" x14ac:dyDescent="0.35">
      <c r="IS340" s="32" t="str">
        <f t="shared" si="26"/>
        <v/>
      </c>
    </row>
    <row r="341" spans="253:253" x14ac:dyDescent="0.35">
      <c r="IS341" s="32" t="str">
        <f t="shared" si="26"/>
        <v/>
      </c>
    </row>
    <row r="342" spans="253:253" x14ac:dyDescent="0.35">
      <c r="IS342" s="32" t="str">
        <f t="shared" si="26"/>
        <v/>
      </c>
    </row>
    <row r="343" spans="253:253" x14ac:dyDescent="0.35">
      <c r="IS343" s="32" t="str">
        <f t="shared" si="26"/>
        <v/>
      </c>
    </row>
    <row r="344" spans="253:253" x14ac:dyDescent="0.35">
      <c r="IS344" s="32" t="str">
        <f t="shared" si="26"/>
        <v/>
      </c>
    </row>
    <row r="345" spans="253:253" x14ac:dyDescent="0.35">
      <c r="IS345" s="32" t="str">
        <f t="shared" si="26"/>
        <v/>
      </c>
    </row>
    <row r="346" spans="253:253" x14ac:dyDescent="0.35">
      <c r="IS346" s="32" t="str">
        <f t="shared" si="26"/>
        <v/>
      </c>
    </row>
    <row r="347" spans="253:253" x14ac:dyDescent="0.35">
      <c r="IS347" s="32" t="str">
        <f t="shared" si="26"/>
        <v/>
      </c>
    </row>
  </sheetData>
  <autoFilter ref="A4:IQ49" xr:uid="{00000000-0009-0000-0000-00002E000000}"/>
  <conditionalFormatting sqref="O1:O3">
    <cfRule type="duplicateValues" dxfId="22" priority="1"/>
  </conditionalFormatting>
  <dataValidations count="1">
    <dataValidation type="list" allowBlank="1" showInputMessage="1" showErrorMessage="1" sqref="D3" xr:uid="{00000000-0002-0000-2E00-000000000000}">
      <formula1>Sites</formula1>
    </dataValidation>
  </dataValidations>
  <hyperlinks>
    <hyperlink ref="B3" location="Index!A1" display="Go To Index" xr:uid="{00000000-0004-0000-2E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302">
    <tabColor theme="6" tint="0.59999389629810485"/>
  </sheetPr>
  <dimension ref="A1:IH16"/>
  <sheetViews>
    <sheetView workbookViewId="0">
      <pane xSplit="6" ySplit="2" topLeftCell="BA3" activePane="bottomRight" state="frozen"/>
      <selection activeCell="E7" sqref="E7:HM7"/>
      <selection pane="topRight" activeCell="E7" sqref="E7:HM7"/>
      <selection pane="bottomLeft" activeCell="E7" sqref="E7:HM7"/>
      <selection pane="bottomRight" activeCell="F11" sqref="F11"/>
    </sheetView>
  </sheetViews>
  <sheetFormatPr defaultColWidth="10.6328125" defaultRowHeight="14.5" x14ac:dyDescent="0.35"/>
  <cols>
    <col min="1" max="2" width="10.6328125" style="47" bestFit="1" customWidth="1"/>
    <col min="3" max="3" width="9.54296875" style="47" bestFit="1" customWidth="1"/>
    <col min="4" max="4" width="9.36328125" style="46" bestFit="1" customWidth="1"/>
    <col min="5" max="5" width="14.36328125" style="46" bestFit="1" customWidth="1"/>
    <col min="6" max="6" width="44.453125" style="46" bestFit="1" customWidth="1"/>
    <col min="7" max="7" width="9.453125" style="46" bestFit="1" customWidth="1"/>
    <col min="8" max="8" width="11.90625" style="46" bestFit="1" customWidth="1"/>
    <col min="9" max="9" width="21.6328125" style="46" bestFit="1" customWidth="1"/>
    <col min="10" max="10" width="12.6328125" style="46" bestFit="1" customWidth="1"/>
    <col min="11" max="11" width="44.453125" style="46" bestFit="1" customWidth="1"/>
    <col min="12" max="12" width="14.453125" style="46" bestFit="1" customWidth="1"/>
    <col min="13" max="13" width="36.36328125" style="46" bestFit="1" customWidth="1"/>
    <col min="14" max="14" width="16.6328125" style="46" bestFit="1" customWidth="1"/>
    <col min="15" max="15" width="16.90625" style="46" bestFit="1" customWidth="1"/>
    <col min="16" max="16" width="16.36328125" style="46" bestFit="1" customWidth="1"/>
    <col min="17" max="17" width="20.453125" style="46" bestFit="1" customWidth="1"/>
    <col min="18" max="18" width="20.90625" style="46" bestFit="1" customWidth="1"/>
    <col min="19" max="19" width="7.54296875" style="46" bestFit="1" customWidth="1"/>
    <col min="20" max="20" width="9" style="46" bestFit="1" customWidth="1"/>
    <col min="21" max="21" width="8" style="46" bestFit="1" customWidth="1"/>
    <col min="22" max="22" width="9.453125" style="46" bestFit="1" customWidth="1"/>
    <col min="23" max="23" width="13.90625" style="46" bestFit="1" customWidth="1"/>
    <col min="24" max="27" width="23.54296875" style="46" bestFit="1" customWidth="1"/>
    <col min="28" max="28" width="23.90625" style="46" bestFit="1" customWidth="1"/>
    <col min="29" max="29" width="11.6328125" style="46" bestFit="1" customWidth="1"/>
    <col min="30" max="33" width="20.6328125" style="46" bestFit="1" customWidth="1"/>
    <col min="34" max="34" width="21.54296875" style="46" bestFit="1" customWidth="1"/>
    <col min="35" max="35" width="11.90625" style="46" bestFit="1" customWidth="1"/>
    <col min="36" max="39" width="21.453125" style="46" bestFit="1" customWidth="1"/>
    <col min="40" max="40" width="22.36328125" style="46" bestFit="1" customWidth="1"/>
    <col min="41" max="41" width="12.08984375" style="46" bestFit="1" customWidth="1"/>
    <col min="42" max="45" width="21.6328125" style="46" bestFit="1" customWidth="1"/>
    <col min="46" max="46" width="24.90625" style="46" bestFit="1" customWidth="1"/>
    <col min="47" max="47" width="13.36328125" style="46" bestFit="1" customWidth="1"/>
    <col min="48" max="51" width="22.36328125" style="46" bestFit="1" customWidth="1"/>
    <col min="52" max="52" width="23.08984375" style="46" bestFit="1" customWidth="1"/>
    <col min="53" max="53" width="13" style="46" bestFit="1" customWidth="1"/>
    <col min="54" max="57" width="22.08984375" style="46" bestFit="1" customWidth="1"/>
    <col min="58" max="58" width="22.90625" style="46" bestFit="1" customWidth="1"/>
    <col min="59" max="59" width="20.90625" style="46" bestFit="1" customWidth="1"/>
    <col min="60" max="63" width="30.453125" style="46" bestFit="1" customWidth="1"/>
    <col min="64" max="64" width="30.6328125" style="46" bestFit="1" customWidth="1"/>
    <col min="65" max="65" width="25.6328125" style="46" bestFit="1" customWidth="1"/>
    <col min="66" max="69" width="35.36328125" style="46" bestFit="1" customWidth="1"/>
    <col min="70" max="70" width="35.6328125" style="46" bestFit="1" customWidth="1"/>
    <col min="71" max="71" width="24.6328125" style="46" bestFit="1" customWidth="1"/>
    <col min="72" max="75" width="34.36328125" style="46" bestFit="1" customWidth="1"/>
    <col min="76" max="76" width="34.6328125" style="46" bestFit="1" customWidth="1"/>
    <col min="77" max="77" width="17.36328125" style="46" bestFit="1" customWidth="1"/>
    <col min="78" max="81" width="26.36328125" style="46" bestFit="1" customWidth="1"/>
    <col min="82" max="82" width="30" style="46" bestFit="1" customWidth="1"/>
    <col min="83" max="83" width="18.90625" style="46" bestFit="1" customWidth="1"/>
    <col min="84" max="87" width="28.54296875" style="46" bestFit="1" customWidth="1"/>
    <col min="88" max="88" width="28.90625" style="46" bestFit="1" customWidth="1"/>
    <col min="89" max="89" width="14.6328125" style="46" bestFit="1" customWidth="1"/>
    <col min="90" max="93" width="23.90625" style="46" bestFit="1" customWidth="1"/>
    <col min="94" max="94" width="24.6328125" style="46" bestFit="1" customWidth="1"/>
    <col min="95" max="95" width="15.6328125" style="46" bestFit="1" customWidth="1"/>
    <col min="96" max="99" width="24.6328125" style="46" bestFit="1" customWidth="1"/>
    <col min="100" max="100" width="25.54296875" style="46" bestFit="1" customWidth="1"/>
    <col min="101" max="101" width="9.453125" style="46" bestFit="1" customWidth="1"/>
    <col min="102" max="105" width="18.453125" style="46" bestFit="1" customWidth="1"/>
    <col min="106" max="106" width="19.36328125" style="46" bestFit="1" customWidth="1"/>
    <col min="107" max="107" width="12.90625" style="46" bestFit="1" customWidth="1"/>
    <col min="108" max="111" width="22" style="46" bestFit="1" customWidth="1"/>
    <col min="112" max="112" width="22.6328125" style="46" bestFit="1" customWidth="1"/>
    <col min="113" max="113" width="11.08984375" style="46" bestFit="1" customWidth="1"/>
    <col min="114" max="117" width="20.36328125" style="46" bestFit="1" customWidth="1"/>
    <col min="118" max="118" width="21" style="46" bestFit="1" customWidth="1"/>
    <col min="119" max="119" width="15.6328125" style="46" bestFit="1" customWidth="1"/>
    <col min="120" max="123" width="24.90625" style="46" bestFit="1" customWidth="1"/>
    <col min="124" max="124" width="25.6328125" style="46" bestFit="1" customWidth="1"/>
    <col min="125" max="125" width="15.36328125" style="46" bestFit="1" customWidth="1"/>
    <col min="126" max="129" width="24.453125" style="46" bestFit="1" customWidth="1"/>
    <col min="130" max="130" width="25.36328125" style="46" bestFit="1" customWidth="1"/>
    <col min="131" max="131" width="17.6328125" style="46" bestFit="1" customWidth="1"/>
    <col min="132" max="135" width="26.90625" style="46" bestFit="1" customWidth="1"/>
    <col min="136" max="136" width="27.6328125" style="46" bestFit="1" customWidth="1"/>
    <col min="137" max="137" width="18.6328125" style="46" bestFit="1" customWidth="1"/>
    <col min="138" max="141" width="28.453125" style="46" bestFit="1" customWidth="1"/>
    <col min="142" max="142" width="28.6328125" style="46" bestFit="1" customWidth="1"/>
    <col min="143" max="143" width="19" style="46" bestFit="1" customWidth="1"/>
    <col min="144" max="147" width="28.6328125" style="46" bestFit="1" customWidth="1"/>
    <col min="148" max="148" width="29" style="46" bestFit="1" customWidth="1"/>
    <col min="149" max="149" width="17.90625" style="46" bestFit="1" customWidth="1"/>
    <col min="150" max="153" width="27.453125" style="46" bestFit="1" customWidth="1"/>
    <col min="154" max="154" width="27.90625" style="46" bestFit="1" customWidth="1"/>
    <col min="155" max="155" width="18.08984375" style="46" bestFit="1" customWidth="1"/>
    <col min="156" max="159" width="27.6328125" style="46" bestFit="1" customWidth="1"/>
    <col min="160" max="160" width="28.08984375" style="46" bestFit="1" customWidth="1"/>
    <col min="161" max="161" width="17.6328125" style="46" bestFit="1" customWidth="1"/>
    <col min="162" max="165" width="27.36328125" style="46" bestFit="1" customWidth="1"/>
    <col min="166" max="166" width="27.6328125" style="46" bestFit="1" customWidth="1"/>
    <col min="167" max="167" width="17.90625" style="46" bestFit="1" customWidth="1"/>
    <col min="168" max="171" width="27.453125" style="46" bestFit="1" customWidth="1"/>
    <col min="172" max="172" width="27.90625" style="46" bestFit="1" customWidth="1"/>
    <col min="173" max="173" width="11.54296875" style="46" bestFit="1" customWidth="1"/>
    <col min="174" max="174" width="21.453125" style="46" bestFit="1" customWidth="1"/>
    <col min="175" max="175" width="16.453125" style="46" bestFit="1" customWidth="1"/>
    <col min="176" max="179" width="25.54296875" style="46" bestFit="1" customWidth="1"/>
    <col min="180" max="180" width="26.36328125" style="46" bestFit="1" customWidth="1"/>
    <col min="181" max="181" width="14.08984375" style="46" bestFit="1" customWidth="1"/>
    <col min="182" max="185" width="23.36328125" style="46" bestFit="1" customWidth="1"/>
    <col min="186" max="186" width="24.08984375" style="46" bestFit="1" customWidth="1"/>
    <col min="187" max="187" width="14.08984375" style="46" bestFit="1" customWidth="1"/>
    <col min="188" max="191" width="23.36328125" style="46" bestFit="1" customWidth="1"/>
    <col min="192" max="192" width="24.08984375" style="46" bestFit="1" customWidth="1"/>
    <col min="193" max="193" width="17.453125" style="46" bestFit="1" customWidth="1"/>
    <col min="194" max="197" width="26.54296875" style="46" bestFit="1" customWidth="1"/>
    <col min="198" max="198" width="28.08984375" style="46" bestFit="1" customWidth="1"/>
    <col min="199" max="199" width="14" style="46" bestFit="1" customWidth="1"/>
    <col min="200" max="203" width="22.6328125" style="46" bestFit="1" customWidth="1"/>
    <col min="204" max="204" width="23.6328125" style="46" bestFit="1" customWidth="1"/>
    <col min="205" max="205" width="18.90625" style="46" bestFit="1" customWidth="1"/>
    <col min="206" max="209" width="28.54296875" style="46" bestFit="1" customWidth="1"/>
    <col min="210" max="210" width="28.90625" style="46" bestFit="1" customWidth="1"/>
    <col min="211" max="211" width="19.08984375" style="46" bestFit="1" customWidth="1"/>
    <col min="212" max="215" width="28.6328125" style="46" bestFit="1" customWidth="1"/>
    <col min="216" max="216" width="29.08984375" style="46" bestFit="1" customWidth="1"/>
    <col min="217" max="217" width="12.08984375" style="46" bestFit="1" customWidth="1"/>
    <col min="218" max="221" width="21.36328125" style="46" bestFit="1" customWidth="1"/>
    <col min="222" max="222" width="22" style="46" bestFit="1" customWidth="1"/>
    <col min="223" max="223" width="13.36328125" style="46" bestFit="1" customWidth="1"/>
    <col min="224" max="227" width="22.453125" style="46" bestFit="1" customWidth="1"/>
    <col min="228" max="228" width="23.36328125" style="46" bestFit="1" customWidth="1"/>
    <col min="229" max="229" width="15.453125" style="46" bestFit="1" customWidth="1"/>
    <col min="230" max="230" width="12.453125" style="46" bestFit="1" customWidth="1"/>
    <col min="231" max="231" width="23.08984375" style="46" bestFit="1" customWidth="1"/>
    <col min="232" max="235" width="28.90625" style="46" bestFit="1" customWidth="1"/>
    <col min="236" max="236" width="31.08984375" style="46" bestFit="1" customWidth="1"/>
    <col min="237" max="237" width="24.36328125" style="46" bestFit="1" customWidth="1"/>
    <col min="238" max="241" width="30" style="46" bestFit="1" customWidth="1"/>
    <col min="242" max="242" width="30.08984375" style="46" bestFit="1" customWidth="1"/>
    <col min="243" max="16384" width="10.6328125" style="46"/>
  </cols>
  <sheetData>
    <row r="1" spans="1:242" x14ac:dyDescent="0.35">
      <c r="A1" s="47" t="s">
        <v>348</v>
      </c>
      <c r="B1" s="26" t="s">
        <v>50</v>
      </c>
      <c r="C1" s="47" t="s">
        <v>350</v>
      </c>
      <c r="D1" s="6" t="s">
        <v>11110</v>
      </c>
    </row>
    <row r="2" spans="1:24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2147</v>
      </c>
      <c r="F2" s="46" t="s">
        <v>387</v>
      </c>
      <c r="G2" s="46" t="s">
        <v>2643</v>
      </c>
      <c r="H2" s="46" t="s">
        <v>2644</v>
      </c>
      <c r="I2" s="46" t="s">
        <v>2645</v>
      </c>
      <c r="J2" s="46" t="s">
        <v>62</v>
      </c>
      <c r="K2" s="46" t="s">
        <v>2646</v>
      </c>
      <c r="L2" s="46" t="s">
        <v>2647</v>
      </c>
      <c r="M2" s="46" t="s">
        <v>2648</v>
      </c>
      <c r="N2" s="46" t="s">
        <v>2649</v>
      </c>
      <c r="O2" s="46" t="s">
        <v>2650</v>
      </c>
      <c r="P2" s="46" t="s">
        <v>2651</v>
      </c>
      <c r="Q2" s="46" t="s">
        <v>2652</v>
      </c>
      <c r="R2" s="46" t="s">
        <v>2653</v>
      </c>
      <c r="S2" s="46" t="s">
        <v>2654</v>
      </c>
      <c r="T2" s="46" t="s">
        <v>2655</v>
      </c>
      <c r="U2" s="46" t="s">
        <v>2656</v>
      </c>
      <c r="V2" s="46" t="s">
        <v>2657</v>
      </c>
      <c r="W2" s="46" t="s">
        <v>2658</v>
      </c>
      <c r="X2" s="46" t="s">
        <v>2659</v>
      </c>
      <c r="Y2" s="46" t="s">
        <v>2660</v>
      </c>
      <c r="Z2" s="46" t="s">
        <v>2661</v>
      </c>
      <c r="AA2" s="46" t="s">
        <v>2662</v>
      </c>
      <c r="AB2" s="46" t="s">
        <v>2663</v>
      </c>
      <c r="AC2" s="46" t="s">
        <v>2664</v>
      </c>
      <c r="AD2" s="46" t="s">
        <v>2665</v>
      </c>
      <c r="AE2" s="46" t="s">
        <v>2666</v>
      </c>
      <c r="AF2" s="46" t="s">
        <v>2667</v>
      </c>
      <c r="AG2" s="46" t="s">
        <v>2668</v>
      </c>
      <c r="AH2" s="46" t="s">
        <v>2669</v>
      </c>
      <c r="AI2" s="46" t="s">
        <v>2670</v>
      </c>
      <c r="AJ2" s="46" t="s">
        <v>2671</v>
      </c>
      <c r="AK2" s="46" t="s">
        <v>2672</v>
      </c>
      <c r="AL2" s="46" t="s">
        <v>2673</v>
      </c>
      <c r="AM2" s="46" t="s">
        <v>2674</v>
      </c>
      <c r="AN2" s="46" t="s">
        <v>2675</v>
      </c>
      <c r="AO2" s="46" t="s">
        <v>2676</v>
      </c>
      <c r="AP2" s="46" t="s">
        <v>2677</v>
      </c>
      <c r="AQ2" s="46" t="s">
        <v>2678</v>
      </c>
      <c r="AR2" s="46" t="s">
        <v>2679</v>
      </c>
      <c r="AS2" s="46" t="s">
        <v>2680</v>
      </c>
      <c r="AT2" s="46" t="s">
        <v>2681</v>
      </c>
      <c r="AU2" s="46" t="s">
        <v>2682</v>
      </c>
      <c r="AV2" s="46" t="s">
        <v>2683</v>
      </c>
      <c r="AW2" s="46" t="s">
        <v>2684</v>
      </c>
      <c r="AX2" s="46" t="s">
        <v>2685</v>
      </c>
      <c r="AY2" s="46" t="s">
        <v>2686</v>
      </c>
      <c r="AZ2" s="46" t="s">
        <v>2687</v>
      </c>
      <c r="BA2" s="46" t="s">
        <v>2688</v>
      </c>
      <c r="BB2" s="46" t="s">
        <v>2689</v>
      </c>
      <c r="BC2" s="46" t="s">
        <v>2690</v>
      </c>
      <c r="BD2" s="46" t="s">
        <v>2691</v>
      </c>
      <c r="BE2" s="46" t="s">
        <v>2692</v>
      </c>
      <c r="BF2" s="46" t="s">
        <v>2693</v>
      </c>
      <c r="BG2" s="46" t="s">
        <v>2694</v>
      </c>
      <c r="BH2" s="46" t="s">
        <v>2695</v>
      </c>
      <c r="BI2" s="46" t="s">
        <v>2696</v>
      </c>
      <c r="BJ2" s="46" t="s">
        <v>2697</v>
      </c>
      <c r="BK2" s="46" t="s">
        <v>2698</v>
      </c>
      <c r="BL2" s="46" t="s">
        <v>2699</v>
      </c>
      <c r="BM2" s="46" t="s">
        <v>2700</v>
      </c>
      <c r="BN2" s="46" t="s">
        <v>2701</v>
      </c>
      <c r="BO2" s="46" t="s">
        <v>2702</v>
      </c>
      <c r="BP2" s="46" t="s">
        <v>2703</v>
      </c>
      <c r="BQ2" s="46" t="s">
        <v>2704</v>
      </c>
      <c r="BR2" s="46" t="s">
        <v>2705</v>
      </c>
      <c r="BS2" s="46" t="s">
        <v>2706</v>
      </c>
      <c r="BT2" s="46" t="s">
        <v>2707</v>
      </c>
      <c r="BU2" s="46" t="s">
        <v>2708</v>
      </c>
      <c r="BV2" s="46" t="s">
        <v>2709</v>
      </c>
      <c r="BW2" s="46" t="s">
        <v>2710</v>
      </c>
      <c r="BX2" s="46" t="s">
        <v>2711</v>
      </c>
      <c r="BY2" s="46" t="s">
        <v>2712</v>
      </c>
      <c r="BZ2" s="46" t="s">
        <v>2713</v>
      </c>
      <c r="CA2" s="46" t="s">
        <v>2714</v>
      </c>
      <c r="CB2" s="46" t="s">
        <v>2715</v>
      </c>
      <c r="CC2" s="46" t="s">
        <v>2716</v>
      </c>
      <c r="CD2" s="46" t="s">
        <v>2717</v>
      </c>
      <c r="CE2" s="46" t="s">
        <v>2718</v>
      </c>
      <c r="CF2" s="46" t="s">
        <v>2719</v>
      </c>
      <c r="CG2" s="46" t="s">
        <v>2720</v>
      </c>
      <c r="CH2" s="46" t="s">
        <v>2721</v>
      </c>
      <c r="CI2" s="46" t="s">
        <v>2722</v>
      </c>
      <c r="CJ2" s="46" t="s">
        <v>2723</v>
      </c>
      <c r="CK2" s="46" t="s">
        <v>2724</v>
      </c>
      <c r="CL2" s="46" t="s">
        <v>2725</v>
      </c>
      <c r="CM2" s="46" t="s">
        <v>2726</v>
      </c>
      <c r="CN2" s="46" t="s">
        <v>2727</v>
      </c>
      <c r="CO2" s="46" t="s">
        <v>2728</v>
      </c>
      <c r="CP2" s="46" t="s">
        <v>2729</v>
      </c>
      <c r="CQ2" s="46" t="s">
        <v>2730</v>
      </c>
      <c r="CR2" s="46" t="s">
        <v>2731</v>
      </c>
      <c r="CS2" s="46" t="s">
        <v>2732</v>
      </c>
      <c r="CT2" s="46" t="s">
        <v>2733</v>
      </c>
      <c r="CU2" s="46" t="s">
        <v>2734</v>
      </c>
      <c r="CV2" s="46" t="s">
        <v>2735</v>
      </c>
      <c r="CW2" s="46" t="s">
        <v>2736</v>
      </c>
      <c r="CX2" s="46" t="s">
        <v>2737</v>
      </c>
      <c r="CY2" s="46" t="s">
        <v>2738</v>
      </c>
      <c r="CZ2" s="46" t="s">
        <v>2739</v>
      </c>
      <c r="DA2" s="46" t="s">
        <v>2740</v>
      </c>
      <c r="DB2" s="46" t="s">
        <v>2741</v>
      </c>
      <c r="DC2" s="46" t="s">
        <v>2742</v>
      </c>
      <c r="DD2" s="46" t="s">
        <v>2743</v>
      </c>
      <c r="DE2" s="46" t="s">
        <v>2744</v>
      </c>
      <c r="DF2" s="46" t="s">
        <v>2745</v>
      </c>
      <c r="DG2" s="46" t="s">
        <v>2746</v>
      </c>
      <c r="DH2" s="46" t="s">
        <v>2747</v>
      </c>
      <c r="DI2" s="46" t="s">
        <v>2748</v>
      </c>
      <c r="DJ2" s="46" t="s">
        <v>2749</v>
      </c>
      <c r="DK2" s="46" t="s">
        <v>2750</v>
      </c>
      <c r="DL2" s="46" t="s">
        <v>2751</v>
      </c>
      <c r="DM2" s="46" t="s">
        <v>2752</v>
      </c>
      <c r="DN2" s="46" t="s">
        <v>2753</v>
      </c>
      <c r="DO2" s="46" t="s">
        <v>2754</v>
      </c>
      <c r="DP2" s="46" t="s">
        <v>2755</v>
      </c>
      <c r="DQ2" s="46" t="s">
        <v>2756</v>
      </c>
      <c r="DR2" s="46" t="s">
        <v>2757</v>
      </c>
      <c r="DS2" s="46" t="s">
        <v>2758</v>
      </c>
      <c r="DT2" s="46" t="s">
        <v>2759</v>
      </c>
      <c r="DU2" s="46" t="s">
        <v>2760</v>
      </c>
      <c r="DV2" s="46" t="s">
        <v>2761</v>
      </c>
      <c r="DW2" s="46" t="s">
        <v>2762</v>
      </c>
      <c r="DX2" s="46" t="s">
        <v>2763</v>
      </c>
      <c r="DY2" s="46" t="s">
        <v>2764</v>
      </c>
      <c r="DZ2" s="46" t="s">
        <v>2765</v>
      </c>
      <c r="EA2" s="46" t="s">
        <v>2766</v>
      </c>
      <c r="EB2" s="46" t="s">
        <v>2767</v>
      </c>
      <c r="EC2" s="46" t="s">
        <v>2768</v>
      </c>
      <c r="ED2" s="46" t="s">
        <v>2769</v>
      </c>
      <c r="EE2" s="46" t="s">
        <v>2770</v>
      </c>
      <c r="EF2" s="46" t="s">
        <v>2771</v>
      </c>
      <c r="EG2" s="46" t="s">
        <v>2772</v>
      </c>
      <c r="EH2" s="46" t="s">
        <v>2773</v>
      </c>
      <c r="EI2" s="46" t="s">
        <v>2774</v>
      </c>
      <c r="EJ2" s="46" t="s">
        <v>2775</v>
      </c>
      <c r="EK2" s="46" t="s">
        <v>2776</v>
      </c>
      <c r="EL2" s="46" t="s">
        <v>2777</v>
      </c>
      <c r="EM2" s="46" t="s">
        <v>2778</v>
      </c>
      <c r="EN2" s="46" t="s">
        <v>2779</v>
      </c>
      <c r="EO2" s="46" t="s">
        <v>2780</v>
      </c>
      <c r="EP2" s="46" t="s">
        <v>2781</v>
      </c>
      <c r="EQ2" s="46" t="s">
        <v>2782</v>
      </c>
      <c r="ER2" s="46" t="s">
        <v>2783</v>
      </c>
      <c r="ES2" s="46" t="s">
        <v>2784</v>
      </c>
      <c r="ET2" s="46" t="s">
        <v>2785</v>
      </c>
      <c r="EU2" s="46" t="s">
        <v>2786</v>
      </c>
      <c r="EV2" s="46" t="s">
        <v>2787</v>
      </c>
      <c r="EW2" s="46" t="s">
        <v>2788</v>
      </c>
      <c r="EX2" s="46" t="s">
        <v>2789</v>
      </c>
      <c r="EY2" s="46" t="s">
        <v>2790</v>
      </c>
      <c r="EZ2" s="46" t="s">
        <v>2791</v>
      </c>
      <c r="FA2" s="46" t="s">
        <v>2792</v>
      </c>
      <c r="FB2" s="46" t="s">
        <v>2793</v>
      </c>
      <c r="FC2" s="46" t="s">
        <v>2794</v>
      </c>
      <c r="FD2" s="46" t="s">
        <v>2795</v>
      </c>
      <c r="FE2" s="46" t="s">
        <v>2796</v>
      </c>
      <c r="FF2" s="46" t="s">
        <v>2797</v>
      </c>
      <c r="FG2" s="46" t="s">
        <v>2798</v>
      </c>
      <c r="FH2" s="46" t="s">
        <v>2799</v>
      </c>
      <c r="FI2" s="46" t="s">
        <v>2800</v>
      </c>
      <c r="FJ2" s="46" t="s">
        <v>2801</v>
      </c>
      <c r="FK2" s="46" t="s">
        <v>2802</v>
      </c>
      <c r="FL2" s="46" t="s">
        <v>2803</v>
      </c>
      <c r="FM2" s="46" t="s">
        <v>2804</v>
      </c>
      <c r="FN2" s="46" t="s">
        <v>2805</v>
      </c>
      <c r="FO2" s="46" t="s">
        <v>2806</v>
      </c>
      <c r="FP2" s="46" t="s">
        <v>2807</v>
      </c>
      <c r="FQ2" s="46" t="s">
        <v>2808</v>
      </c>
      <c r="FR2" s="46" t="s">
        <v>2809</v>
      </c>
      <c r="FS2" s="46" t="s">
        <v>2810</v>
      </c>
      <c r="FT2" s="46" t="s">
        <v>2811</v>
      </c>
      <c r="FU2" s="46" t="s">
        <v>2812</v>
      </c>
      <c r="FV2" s="46" t="s">
        <v>2813</v>
      </c>
      <c r="FW2" s="46" t="s">
        <v>2814</v>
      </c>
      <c r="FX2" s="46" t="s">
        <v>2815</v>
      </c>
      <c r="FY2" s="46" t="s">
        <v>2816</v>
      </c>
      <c r="FZ2" s="46" t="s">
        <v>2817</v>
      </c>
      <c r="GA2" s="46" t="s">
        <v>2818</v>
      </c>
      <c r="GB2" s="46" t="s">
        <v>2819</v>
      </c>
      <c r="GC2" s="46" t="s">
        <v>2820</v>
      </c>
      <c r="GD2" s="46" t="s">
        <v>2821</v>
      </c>
      <c r="GE2" s="46" t="s">
        <v>2822</v>
      </c>
      <c r="GF2" s="46" t="s">
        <v>2823</v>
      </c>
      <c r="GG2" s="46" t="s">
        <v>2824</v>
      </c>
      <c r="GH2" s="46" t="s">
        <v>2825</v>
      </c>
      <c r="GI2" s="46" t="s">
        <v>2826</v>
      </c>
      <c r="GJ2" s="46" t="s">
        <v>2827</v>
      </c>
      <c r="GK2" s="46" t="s">
        <v>2828</v>
      </c>
      <c r="GL2" s="46" t="s">
        <v>2829</v>
      </c>
      <c r="GM2" s="46" t="s">
        <v>2830</v>
      </c>
      <c r="GN2" s="46" t="s">
        <v>2831</v>
      </c>
      <c r="GO2" s="46" t="s">
        <v>2832</v>
      </c>
      <c r="GP2" s="46" t="s">
        <v>2833</v>
      </c>
      <c r="GQ2" s="46" t="s">
        <v>2834</v>
      </c>
      <c r="GR2" s="46" t="s">
        <v>2835</v>
      </c>
      <c r="GS2" s="46" t="s">
        <v>2836</v>
      </c>
      <c r="GT2" s="46" t="s">
        <v>2837</v>
      </c>
      <c r="GU2" s="46" t="s">
        <v>2838</v>
      </c>
      <c r="GV2" s="46" t="s">
        <v>2839</v>
      </c>
      <c r="GW2" s="46" t="s">
        <v>2840</v>
      </c>
      <c r="GX2" s="46" t="s">
        <v>2841</v>
      </c>
      <c r="GY2" s="46" t="s">
        <v>2842</v>
      </c>
      <c r="GZ2" s="46" t="s">
        <v>2843</v>
      </c>
      <c r="HA2" s="46" t="s">
        <v>2844</v>
      </c>
      <c r="HB2" s="46" t="s">
        <v>2845</v>
      </c>
      <c r="HC2" s="46" t="s">
        <v>2846</v>
      </c>
      <c r="HD2" s="46" t="s">
        <v>2847</v>
      </c>
      <c r="HE2" s="46" t="s">
        <v>2848</v>
      </c>
      <c r="HF2" s="46" t="s">
        <v>2849</v>
      </c>
      <c r="HG2" s="46" t="s">
        <v>2850</v>
      </c>
      <c r="HH2" s="46" t="s">
        <v>2851</v>
      </c>
      <c r="HI2" s="46" t="s">
        <v>2852</v>
      </c>
      <c r="HJ2" s="46" t="s">
        <v>2853</v>
      </c>
      <c r="HK2" s="46" t="s">
        <v>2854</v>
      </c>
      <c r="HL2" s="46" t="s">
        <v>2855</v>
      </c>
      <c r="HM2" s="46" t="s">
        <v>2856</v>
      </c>
      <c r="HN2" s="46" t="s">
        <v>2857</v>
      </c>
      <c r="HO2" s="46" t="s">
        <v>2858</v>
      </c>
      <c r="HP2" s="46" t="s">
        <v>2859</v>
      </c>
      <c r="HQ2" s="46" t="s">
        <v>2860</v>
      </c>
      <c r="HR2" s="46" t="s">
        <v>2861</v>
      </c>
      <c r="HS2" s="46" t="s">
        <v>2862</v>
      </c>
      <c r="HT2" s="46" t="s">
        <v>2863</v>
      </c>
      <c r="HU2" s="46" t="s">
        <v>2864</v>
      </c>
      <c r="HV2" s="46" t="s">
        <v>2865</v>
      </c>
      <c r="HW2" s="46" t="s">
        <v>2866</v>
      </c>
      <c r="HX2" s="46" t="s">
        <v>2867</v>
      </c>
      <c r="HY2" s="46" t="s">
        <v>2868</v>
      </c>
      <c r="HZ2" s="46" t="s">
        <v>2869</v>
      </c>
      <c r="IA2" s="46" t="s">
        <v>2870</v>
      </c>
      <c r="IB2" s="46" t="s">
        <v>2871</v>
      </c>
      <c r="IC2" s="46" t="s">
        <v>2872</v>
      </c>
      <c r="ID2" s="46" t="s">
        <v>2873</v>
      </c>
      <c r="IE2" s="46" t="s">
        <v>2874</v>
      </c>
      <c r="IF2" s="46" t="s">
        <v>2875</v>
      </c>
      <c r="IG2" s="46" t="s">
        <v>2876</v>
      </c>
      <c r="IH2" s="46" t="s">
        <v>2877</v>
      </c>
    </row>
    <row r="3" spans="1:242" x14ac:dyDescent="0.35">
      <c r="C3" s="47">
        <v>43292</v>
      </c>
      <c r="E3" s="46">
        <v>1000</v>
      </c>
      <c r="F3" s="32" t="str">
        <f>VLOOKUP(E3,'ALL-Unit Code 2'!$V:$W,2,0)</f>
        <v>EXPENSED MATERIAL</v>
      </c>
      <c r="G3" s="46">
        <v>1</v>
      </c>
      <c r="J3" s="32">
        <f>E3</f>
        <v>1000</v>
      </c>
      <c r="K3" s="32" t="str">
        <f>VLOOKUP(J3,'ALL-Unit Code 2'!$V:$W,2,0)</f>
        <v>EXPENSED MATERIAL</v>
      </c>
      <c r="L3" s="46">
        <v>0</v>
      </c>
      <c r="N3" s="46">
        <v>0</v>
      </c>
      <c r="O3" s="46">
        <v>0</v>
      </c>
      <c r="P3" s="46">
        <v>0</v>
      </c>
      <c r="Q3" s="46" t="s">
        <v>2878</v>
      </c>
      <c r="R3" s="46" t="s">
        <v>2878</v>
      </c>
      <c r="S3" s="46" t="s">
        <v>2878</v>
      </c>
      <c r="T3" s="46" t="s">
        <v>2878</v>
      </c>
      <c r="U3" s="46" t="s">
        <v>2878</v>
      </c>
      <c r="V3" s="46" t="s">
        <v>2878</v>
      </c>
      <c r="W3" s="46">
        <v>120011</v>
      </c>
      <c r="AA3" s="32" t="str">
        <f>VLOOKUP($D$1,Sites!$A:$C,2,0)</f>
        <v>FC</v>
      </c>
      <c r="AB3" s="32" t="str">
        <f>VLOOKUP(W3,'ALL-Chart of Accounts'!$E:$F,2,0)</f>
        <v>WIP Jobs Material</v>
      </c>
      <c r="AC3" s="46">
        <v>120012</v>
      </c>
      <c r="AG3" s="32" t="str">
        <f>VLOOKUP($D$1,Sites!$A:$C,2,0)</f>
        <v>FC</v>
      </c>
      <c r="AH3" s="32" t="str">
        <f>VLOOKUP(AC3,'ALL-Chart of Accounts'!$E:$F,2,0)</f>
        <v>WIP Jobs Labor</v>
      </c>
      <c r="AI3" s="46">
        <v>120013</v>
      </c>
      <c r="AM3" s="32" t="str">
        <f>VLOOKUP($D$1,Sites!$A:$C,2,0)</f>
        <v>FC</v>
      </c>
      <c r="AN3" s="32" t="str">
        <f>VLOOKUP(AI3,'ALL-Chart of Accounts'!$E:$F,2,0)</f>
        <v>WIP Jobs Fixed Overhead</v>
      </c>
      <c r="AO3" s="46">
        <v>120014</v>
      </c>
      <c r="AS3" s="32" t="str">
        <f>VLOOKUP($D$1,Sites!$A:$C,2,0)</f>
        <v>FC</v>
      </c>
      <c r="AT3" s="32" t="str">
        <f>VLOOKUP(AO3,'ALL-Chart of Accounts'!$E:$F,2,0)</f>
        <v>WIP Jobs Variable Overhead</v>
      </c>
      <c r="AU3" s="46">
        <v>120015</v>
      </c>
      <c r="AY3" s="32" t="str">
        <f>VLOOKUP($D$1,Sites!$A:$C,2,0)</f>
        <v>FC</v>
      </c>
      <c r="AZ3" s="32" t="str">
        <f>VLOOKUP(AU3,'ALL-Chart of Accounts'!$E:$F,2,0)</f>
        <v>WIP Jobs Outside</v>
      </c>
      <c r="BG3" s="46">
        <v>120800</v>
      </c>
      <c r="BK3" s="32" t="str">
        <f>VLOOKUP($D$1,Sites!$A:$C,2,0)</f>
        <v>FC</v>
      </c>
      <c r="BL3" s="32" t="str">
        <f>VLOOKUP(BG3,'ALL-Chart of Accounts'!$E:$F,2,0)</f>
        <v>Reserve for Inventory Adjustment</v>
      </c>
      <c r="BM3" s="46">
        <v>120800</v>
      </c>
      <c r="BQ3" s="32" t="str">
        <f>VLOOKUP($D$1,Sites!$A:$C,2,0)</f>
        <v>FC</v>
      </c>
      <c r="BR3" s="32" t="str">
        <f>VLOOKUP(BM3,'ALL-Chart of Accounts'!$E:$F,2,0)</f>
        <v>Reserve for Inventory Adjustment</v>
      </c>
      <c r="BS3" s="46">
        <v>120800</v>
      </c>
      <c r="BW3" s="32" t="str">
        <f>VLOOKUP($D$1,Sites!$A:$C,2,0)</f>
        <v>FC</v>
      </c>
      <c r="BX3" s="32" t="str">
        <f>VLOOKUP(BS3,'ALL-Chart of Accounts'!$E:$F,2,0)</f>
        <v>Reserve for Inventory Adjustment</v>
      </c>
      <c r="BY3" s="46">
        <v>120800</v>
      </c>
      <c r="CC3" s="32" t="str">
        <f>VLOOKUP($D$1,Sites!$A:$C,2,0)</f>
        <v>FC</v>
      </c>
      <c r="CD3" s="32" t="str">
        <f>VLOOKUP(BY3,'ALL-Chart of Accounts'!$E:$F,2,0)</f>
        <v>Reserve for Inventory Adjustment</v>
      </c>
      <c r="FQ3" s="46" t="s">
        <v>2879</v>
      </c>
      <c r="FR3" s="46" t="s">
        <v>2880</v>
      </c>
      <c r="FS3" s="46">
        <v>120031</v>
      </c>
      <c r="FW3" s="32" t="str">
        <f>VLOOKUP($D$1,Sites!$A:$C,2,0)</f>
        <v>FC</v>
      </c>
      <c r="FX3" s="32" t="str">
        <f>VLOOKUP(FS3,'ALL-Chart of Accounts'!$E:$F,2,0)</f>
        <v>WIP Projects Material</v>
      </c>
      <c r="FY3" s="46">
        <v>120032</v>
      </c>
      <c r="GC3" s="32" t="str">
        <f>VLOOKUP($D$1,Sites!$A:$C,2,0)</f>
        <v>FC</v>
      </c>
      <c r="GD3" s="32" t="str">
        <f>VLOOKUP(FY3,'ALL-Chart of Accounts'!$E:$F,2,0)</f>
        <v>WIP Projects Labor</v>
      </c>
      <c r="GE3" s="46">
        <v>120033</v>
      </c>
      <c r="GI3" s="32" t="str">
        <f>VLOOKUP($D$1,Sites!$A:$C,2,0)</f>
        <v>FC</v>
      </c>
      <c r="GJ3" s="32" t="str">
        <f>VLOOKUP(GE3,'ALL-Chart of Accounts'!$E:$F,2,0)</f>
        <v>WIP Projects Other</v>
      </c>
      <c r="GK3" s="46">
        <v>120034</v>
      </c>
      <c r="GO3" s="32" t="str">
        <f>VLOOKUP($D$1,Sites!$A:$C,2,0)</f>
        <v>FC</v>
      </c>
      <c r="GP3" s="32" t="str">
        <f>VLOOKUP(GK3,'ALL-Chart of Accounts'!$E:$F,2,0)</f>
        <v>WIP Projects Variable Overhead</v>
      </c>
      <c r="GQ3" s="46">
        <v>120035</v>
      </c>
      <c r="GU3" s="32" t="str">
        <f>VLOOKUP($D$1,Sites!$A:$C,2,0)</f>
        <v>FC</v>
      </c>
      <c r="GV3" s="32" t="str">
        <f>VLOOKUP(GQ3,'ALL-Chart of Accounts'!$E:$F,2,0)</f>
        <v>WIP Projects G&amp;A</v>
      </c>
      <c r="HU3" s="46">
        <v>0.05</v>
      </c>
      <c r="HV3" s="46" t="s">
        <v>2881</v>
      </c>
      <c r="HW3" s="46">
        <v>560010</v>
      </c>
      <c r="IA3" s="32" t="str">
        <f>VLOOKUP($D$1,Sites!$A:$C,2,0)</f>
        <v>FC</v>
      </c>
      <c r="IB3" s="32" t="str">
        <f>VLOOKUP(HW3,'ALL-Chart of Accounts'!$E:$F,2,0)</f>
        <v>Variance Purchasing - Misc Charges</v>
      </c>
      <c r="IC3" s="46">
        <v>560012</v>
      </c>
      <c r="IG3" s="32" t="str">
        <f>VLOOKUP($D$1,Sites!$A:$C,2,0)</f>
        <v>FC</v>
      </c>
      <c r="IH3" s="32" t="str">
        <f>VLOOKUP(IC3,'ALL-Chart of Accounts'!$E:$F,2,0)</f>
        <v>Expense Floor Stock</v>
      </c>
    </row>
    <row r="4" spans="1:242" x14ac:dyDescent="0.35">
      <c r="C4" s="47">
        <v>43292</v>
      </c>
      <c r="E4" s="46">
        <v>1001</v>
      </c>
      <c r="F4" s="32" t="str">
        <f>VLOOKUP(E4,'ALL-Unit Code 2'!$V:$W,2,0)</f>
        <v>RAW MATERIAL</v>
      </c>
      <c r="G4" s="46">
        <v>1</v>
      </c>
      <c r="J4" s="32">
        <f t="shared" ref="J4:J11" si="0">E4</f>
        <v>1001</v>
      </c>
      <c r="K4" s="32" t="str">
        <f>VLOOKUP(J4,'ALL-Unit Code 2'!$V:$W,2,0)</f>
        <v>RAW MATERIAL</v>
      </c>
      <c r="L4" s="46">
        <v>0</v>
      </c>
      <c r="N4" s="46">
        <v>0</v>
      </c>
      <c r="O4" s="46">
        <v>0</v>
      </c>
      <c r="P4" s="46">
        <v>0</v>
      </c>
      <c r="Q4" s="46" t="s">
        <v>2878</v>
      </c>
      <c r="R4" s="46" t="s">
        <v>2878</v>
      </c>
      <c r="S4" s="46" t="s">
        <v>2878</v>
      </c>
      <c r="T4" s="46" t="s">
        <v>2878</v>
      </c>
      <c r="U4" s="46" t="s">
        <v>2878</v>
      </c>
      <c r="V4" s="46" t="s">
        <v>2878</v>
      </c>
      <c r="W4" s="46">
        <v>120011</v>
      </c>
      <c r="AA4" s="32" t="str">
        <f>VLOOKUP($D$1,Sites!$A:$C,2,0)</f>
        <v>FC</v>
      </c>
      <c r="AB4" s="32" t="str">
        <f>VLOOKUP(W4,'ALL-Chart of Accounts'!$E:$F,2,0)</f>
        <v>WIP Jobs Material</v>
      </c>
      <c r="AC4" s="46">
        <v>120012</v>
      </c>
      <c r="AG4" s="32" t="str">
        <f>VLOOKUP($D$1,Sites!$A:$C,2,0)</f>
        <v>FC</v>
      </c>
      <c r="AH4" s="32" t="str">
        <f>VLOOKUP(AC4,'ALL-Chart of Accounts'!$E:$F,2,0)</f>
        <v>WIP Jobs Labor</v>
      </c>
      <c r="AI4" s="46">
        <v>120013</v>
      </c>
      <c r="AM4" s="32" t="str">
        <f>VLOOKUP($D$1,Sites!$A:$C,2,0)</f>
        <v>FC</v>
      </c>
      <c r="AN4" s="32" t="str">
        <f>VLOOKUP(AI4,'ALL-Chart of Accounts'!$E:$F,2,0)</f>
        <v>WIP Jobs Fixed Overhead</v>
      </c>
      <c r="AO4" s="46">
        <v>120014</v>
      </c>
      <c r="AS4" s="32" t="str">
        <f>VLOOKUP($D$1,Sites!$A:$C,2,0)</f>
        <v>FC</v>
      </c>
      <c r="AT4" s="32" t="str">
        <f>VLOOKUP(AO4,'ALL-Chart of Accounts'!$E:$F,2,0)</f>
        <v>WIP Jobs Variable Overhead</v>
      </c>
      <c r="AU4" s="46">
        <v>120015</v>
      </c>
      <c r="AY4" s="32" t="str">
        <f>VLOOKUP($D$1,Sites!$A:$C,2,0)</f>
        <v>FC</v>
      </c>
      <c r="AZ4" s="32" t="str">
        <f>VLOOKUP(AU4,'ALL-Chart of Accounts'!$E:$F,2,0)</f>
        <v>WIP Jobs Outside</v>
      </c>
      <c r="BG4" s="46">
        <v>120800</v>
      </c>
      <c r="BK4" s="32" t="str">
        <f>VLOOKUP($D$1,Sites!$A:$C,2,0)</f>
        <v>FC</v>
      </c>
      <c r="BL4" s="32" t="str">
        <f>VLOOKUP(BG4,'ALL-Chart of Accounts'!$E:$F,2,0)</f>
        <v>Reserve for Inventory Adjustment</v>
      </c>
      <c r="BM4" s="46">
        <v>120800</v>
      </c>
      <c r="BQ4" s="32" t="str">
        <f>VLOOKUP($D$1,Sites!$A:$C,2,0)</f>
        <v>FC</v>
      </c>
      <c r="BR4" s="32" t="str">
        <f>VLOOKUP(BM4,'ALL-Chart of Accounts'!$E:$F,2,0)</f>
        <v>Reserve for Inventory Adjustment</v>
      </c>
      <c r="BS4" s="46">
        <v>120800</v>
      </c>
      <c r="BW4" s="32" t="str">
        <f>VLOOKUP($D$1,Sites!$A:$C,2,0)</f>
        <v>FC</v>
      </c>
      <c r="BX4" s="32" t="str">
        <f>VLOOKUP(BS4,'ALL-Chart of Accounts'!$E:$F,2,0)</f>
        <v>Reserve for Inventory Adjustment</v>
      </c>
      <c r="BY4" s="46">
        <v>120800</v>
      </c>
      <c r="CC4" s="32" t="str">
        <f>VLOOKUP($D$1,Sites!$A:$C,2,0)</f>
        <v>FC</v>
      </c>
      <c r="CD4" s="32" t="str">
        <f>VLOOKUP(BY4,'ALL-Chart of Accounts'!$E:$F,2,0)</f>
        <v>Reserve for Inventory Adjustment</v>
      </c>
      <c r="FQ4" s="46" t="s">
        <v>2879</v>
      </c>
      <c r="FR4" s="46" t="s">
        <v>2880</v>
      </c>
      <c r="FS4" s="46">
        <v>120031</v>
      </c>
      <c r="FW4" s="32" t="str">
        <f>VLOOKUP($D$1,Sites!$A:$C,2,0)</f>
        <v>FC</v>
      </c>
      <c r="FX4" s="32" t="str">
        <f>VLOOKUP(FS4,'ALL-Chart of Accounts'!$E:$F,2,0)</f>
        <v>WIP Projects Material</v>
      </c>
      <c r="FY4" s="46">
        <v>120032</v>
      </c>
      <c r="GC4" s="32" t="str">
        <f>VLOOKUP($D$1,Sites!$A:$C,2,0)</f>
        <v>FC</v>
      </c>
      <c r="GD4" s="32" t="str">
        <f>VLOOKUP(FY4,'ALL-Chart of Accounts'!$E:$F,2,0)</f>
        <v>WIP Projects Labor</v>
      </c>
      <c r="GE4" s="46">
        <v>120033</v>
      </c>
      <c r="GI4" s="32" t="str">
        <f>VLOOKUP($D$1,Sites!$A:$C,2,0)</f>
        <v>FC</v>
      </c>
      <c r="GJ4" s="32" t="str">
        <f>VLOOKUP(GE4,'ALL-Chart of Accounts'!$E:$F,2,0)</f>
        <v>WIP Projects Other</v>
      </c>
      <c r="GK4" s="46">
        <v>120034</v>
      </c>
      <c r="GO4" s="32" t="str">
        <f>VLOOKUP($D$1,Sites!$A:$C,2,0)</f>
        <v>FC</v>
      </c>
      <c r="GP4" s="32" t="str">
        <f>VLOOKUP(GK4,'ALL-Chart of Accounts'!$E:$F,2,0)</f>
        <v>WIP Projects Variable Overhead</v>
      </c>
      <c r="GQ4" s="46">
        <v>120035</v>
      </c>
      <c r="GU4" s="32" t="str">
        <f>VLOOKUP($D$1,Sites!$A:$C,2,0)</f>
        <v>FC</v>
      </c>
      <c r="GV4" s="32" t="str">
        <f>VLOOKUP(GQ4,'ALL-Chart of Accounts'!$E:$F,2,0)</f>
        <v>WIP Projects G&amp;A</v>
      </c>
      <c r="HU4" s="46">
        <v>0.05</v>
      </c>
      <c r="HV4" s="46" t="s">
        <v>2881</v>
      </c>
      <c r="HW4" s="46">
        <v>560010</v>
      </c>
      <c r="IA4" s="32" t="str">
        <f>VLOOKUP($D$1,Sites!$A:$C,2,0)</f>
        <v>FC</v>
      </c>
      <c r="IB4" s="32" t="str">
        <f>VLOOKUP(HW4,'ALL-Chart of Accounts'!$E:$F,2,0)</f>
        <v>Variance Purchasing - Misc Charges</v>
      </c>
      <c r="IC4" s="46">
        <v>560012</v>
      </c>
      <c r="IG4" s="32" t="str">
        <f>VLOOKUP($D$1,Sites!$A:$C,2,0)</f>
        <v>FC</v>
      </c>
      <c r="IH4" s="32" t="str">
        <f>VLOOKUP(IC4,'ALL-Chart of Accounts'!$E:$F,2,0)</f>
        <v>Expense Floor Stock</v>
      </c>
    </row>
    <row r="5" spans="1:242" x14ac:dyDescent="0.35">
      <c r="C5" s="47">
        <v>43292</v>
      </c>
      <c r="E5" s="46">
        <v>1002</v>
      </c>
      <c r="F5" s="32" t="str">
        <f>VLOOKUP(E5,'ALL-Unit Code 2'!$V:$W,2,0)</f>
        <v>GENERAL CONSUMABLES</v>
      </c>
      <c r="G5" s="46">
        <v>1</v>
      </c>
      <c r="J5" s="32">
        <f t="shared" si="0"/>
        <v>1002</v>
      </c>
      <c r="K5" s="32" t="str">
        <f>VLOOKUP(J5,'ALL-Unit Code 2'!$V:$W,2,0)</f>
        <v>GENERAL CONSUMABLES</v>
      </c>
      <c r="L5" s="46">
        <v>0</v>
      </c>
      <c r="N5" s="46">
        <v>0</v>
      </c>
      <c r="O5" s="46">
        <v>0</v>
      </c>
      <c r="P5" s="46">
        <v>0</v>
      </c>
      <c r="Q5" s="46" t="s">
        <v>2878</v>
      </c>
      <c r="R5" s="46" t="s">
        <v>2878</v>
      </c>
      <c r="S5" s="46" t="s">
        <v>2878</v>
      </c>
      <c r="T5" s="46" t="s">
        <v>2878</v>
      </c>
      <c r="U5" s="46" t="s">
        <v>2878</v>
      </c>
      <c r="V5" s="46" t="s">
        <v>2878</v>
      </c>
      <c r="W5" s="46">
        <v>120011</v>
      </c>
      <c r="AA5" s="32" t="str">
        <f>VLOOKUP($D$1,Sites!$A:$C,2,0)</f>
        <v>FC</v>
      </c>
      <c r="AB5" s="32" t="str">
        <f>VLOOKUP(W5,'ALL-Chart of Accounts'!$E:$F,2,0)</f>
        <v>WIP Jobs Material</v>
      </c>
      <c r="AC5" s="46">
        <v>120012</v>
      </c>
      <c r="AG5" s="32" t="str">
        <f>VLOOKUP($D$1,Sites!$A:$C,2,0)</f>
        <v>FC</v>
      </c>
      <c r="AH5" s="32" t="str">
        <f>VLOOKUP(AC5,'ALL-Chart of Accounts'!$E:$F,2,0)</f>
        <v>WIP Jobs Labor</v>
      </c>
      <c r="AI5" s="46">
        <v>120013</v>
      </c>
      <c r="AM5" s="32" t="str">
        <f>VLOOKUP($D$1,Sites!$A:$C,2,0)</f>
        <v>FC</v>
      </c>
      <c r="AN5" s="32" t="str">
        <f>VLOOKUP(AI5,'ALL-Chart of Accounts'!$E:$F,2,0)</f>
        <v>WIP Jobs Fixed Overhead</v>
      </c>
      <c r="AO5" s="46">
        <v>120014</v>
      </c>
      <c r="AS5" s="32" t="str">
        <f>VLOOKUP($D$1,Sites!$A:$C,2,0)</f>
        <v>FC</v>
      </c>
      <c r="AT5" s="32" t="str">
        <f>VLOOKUP(AO5,'ALL-Chart of Accounts'!$E:$F,2,0)</f>
        <v>WIP Jobs Variable Overhead</v>
      </c>
      <c r="AU5" s="46">
        <v>120015</v>
      </c>
      <c r="AY5" s="32" t="str">
        <f>VLOOKUP($D$1,Sites!$A:$C,2,0)</f>
        <v>FC</v>
      </c>
      <c r="AZ5" s="32" t="str">
        <f>VLOOKUP(AU5,'ALL-Chart of Accounts'!$E:$F,2,0)</f>
        <v>WIP Jobs Outside</v>
      </c>
      <c r="BG5" s="46">
        <v>120800</v>
      </c>
      <c r="BK5" s="32" t="str">
        <f>VLOOKUP($D$1,Sites!$A:$C,2,0)</f>
        <v>FC</v>
      </c>
      <c r="BL5" s="32" t="str">
        <f>VLOOKUP(BG5,'ALL-Chart of Accounts'!$E:$F,2,0)</f>
        <v>Reserve for Inventory Adjustment</v>
      </c>
      <c r="BM5" s="46">
        <v>120800</v>
      </c>
      <c r="BQ5" s="32" t="str">
        <f>VLOOKUP($D$1,Sites!$A:$C,2,0)</f>
        <v>FC</v>
      </c>
      <c r="BR5" s="32" t="str">
        <f>VLOOKUP(BM5,'ALL-Chart of Accounts'!$E:$F,2,0)</f>
        <v>Reserve for Inventory Adjustment</v>
      </c>
      <c r="BS5" s="46">
        <v>120800</v>
      </c>
      <c r="BW5" s="32" t="str">
        <f>VLOOKUP($D$1,Sites!$A:$C,2,0)</f>
        <v>FC</v>
      </c>
      <c r="BX5" s="32" t="str">
        <f>VLOOKUP(BS5,'ALL-Chart of Accounts'!$E:$F,2,0)</f>
        <v>Reserve for Inventory Adjustment</v>
      </c>
      <c r="BY5" s="46">
        <v>120800</v>
      </c>
      <c r="CC5" s="32" t="str">
        <f>VLOOKUP($D$1,Sites!$A:$C,2,0)</f>
        <v>FC</v>
      </c>
      <c r="CD5" s="32" t="str">
        <f>VLOOKUP(BY5,'ALL-Chart of Accounts'!$E:$F,2,0)</f>
        <v>Reserve for Inventory Adjustment</v>
      </c>
      <c r="FQ5" s="46" t="s">
        <v>2879</v>
      </c>
      <c r="FR5" s="46" t="s">
        <v>2880</v>
      </c>
      <c r="FS5" s="46">
        <v>120031</v>
      </c>
      <c r="FW5" s="32" t="str">
        <f>VLOOKUP($D$1,Sites!$A:$C,2,0)</f>
        <v>FC</v>
      </c>
      <c r="FX5" s="32" t="str">
        <f>VLOOKUP(FS5,'ALL-Chart of Accounts'!$E:$F,2,0)</f>
        <v>WIP Projects Material</v>
      </c>
      <c r="FY5" s="46">
        <v>120032</v>
      </c>
      <c r="GC5" s="32" t="str">
        <f>VLOOKUP($D$1,Sites!$A:$C,2,0)</f>
        <v>FC</v>
      </c>
      <c r="GD5" s="32" t="str">
        <f>VLOOKUP(FY5,'ALL-Chart of Accounts'!$E:$F,2,0)</f>
        <v>WIP Projects Labor</v>
      </c>
      <c r="GE5" s="46">
        <v>120033</v>
      </c>
      <c r="GI5" s="32" t="str">
        <f>VLOOKUP($D$1,Sites!$A:$C,2,0)</f>
        <v>FC</v>
      </c>
      <c r="GJ5" s="32" t="str">
        <f>VLOOKUP(GE5,'ALL-Chart of Accounts'!$E:$F,2,0)</f>
        <v>WIP Projects Other</v>
      </c>
      <c r="GK5" s="46">
        <v>120034</v>
      </c>
      <c r="GO5" s="32" t="str">
        <f>VLOOKUP($D$1,Sites!$A:$C,2,0)</f>
        <v>FC</v>
      </c>
      <c r="GP5" s="32" t="str">
        <f>VLOOKUP(GK5,'ALL-Chart of Accounts'!$E:$F,2,0)</f>
        <v>WIP Projects Variable Overhead</v>
      </c>
      <c r="GQ5" s="46">
        <v>120035</v>
      </c>
      <c r="GU5" s="32" t="str">
        <f>VLOOKUP($D$1,Sites!$A:$C,2,0)</f>
        <v>FC</v>
      </c>
      <c r="GV5" s="32" t="str">
        <f>VLOOKUP(GQ5,'ALL-Chart of Accounts'!$E:$F,2,0)</f>
        <v>WIP Projects G&amp;A</v>
      </c>
      <c r="HU5" s="46">
        <v>0.05</v>
      </c>
      <c r="HV5" s="46" t="s">
        <v>2881</v>
      </c>
      <c r="HW5" s="46">
        <v>560010</v>
      </c>
      <c r="IA5" s="32" t="str">
        <f>VLOOKUP($D$1,Sites!$A:$C,2,0)</f>
        <v>FC</v>
      </c>
      <c r="IB5" s="32" t="str">
        <f>VLOOKUP(HW5,'ALL-Chart of Accounts'!$E:$F,2,0)</f>
        <v>Variance Purchasing - Misc Charges</v>
      </c>
      <c r="IC5" s="46">
        <v>560012</v>
      </c>
      <c r="IG5" s="32" t="str">
        <f>VLOOKUP($D$1,Sites!$A:$C,2,0)</f>
        <v>FC</v>
      </c>
      <c r="IH5" s="32" t="str">
        <f>VLOOKUP(IC5,'ALL-Chart of Accounts'!$E:$F,2,0)</f>
        <v>Expense Floor Stock</v>
      </c>
    </row>
    <row r="6" spans="1:242" x14ac:dyDescent="0.35">
      <c r="C6" s="47">
        <v>43292</v>
      </c>
      <c r="E6" s="46">
        <v>9999</v>
      </c>
      <c r="F6" s="32" t="str">
        <f>VLOOKUP(E6,'ALL-Unit Code 2'!$V:$W,2,0)</f>
        <v>MISCELLANEOUS</v>
      </c>
      <c r="G6" s="46">
        <v>1</v>
      </c>
      <c r="J6" s="32">
        <f t="shared" si="0"/>
        <v>9999</v>
      </c>
      <c r="K6" s="32" t="str">
        <f>VLOOKUP(J6,'ALL-Unit Code 2'!$V:$W,2,0)</f>
        <v>MISCELLANEOUS</v>
      </c>
      <c r="L6" s="46">
        <v>0</v>
      </c>
      <c r="N6" s="46">
        <v>0</v>
      </c>
      <c r="O6" s="46">
        <v>0</v>
      </c>
      <c r="P6" s="46">
        <v>0</v>
      </c>
      <c r="Q6" s="46" t="s">
        <v>2878</v>
      </c>
      <c r="R6" s="46" t="s">
        <v>2878</v>
      </c>
      <c r="S6" s="46" t="s">
        <v>2878</v>
      </c>
      <c r="T6" s="46" t="s">
        <v>2878</v>
      </c>
      <c r="U6" s="46" t="s">
        <v>2878</v>
      </c>
      <c r="V6" s="46" t="s">
        <v>2878</v>
      </c>
      <c r="W6" s="46">
        <v>120011</v>
      </c>
      <c r="AA6" s="32" t="str">
        <f>VLOOKUP($D$1,Sites!$A:$C,2,0)</f>
        <v>FC</v>
      </c>
      <c r="AB6" s="32" t="str">
        <f>VLOOKUP(W6,'ALL-Chart of Accounts'!$E:$F,2,0)</f>
        <v>WIP Jobs Material</v>
      </c>
      <c r="AC6" s="46">
        <v>120012</v>
      </c>
      <c r="AG6" s="32" t="str">
        <f>VLOOKUP($D$1,Sites!$A:$C,2,0)</f>
        <v>FC</v>
      </c>
      <c r="AH6" s="32" t="str">
        <f>VLOOKUP(AC6,'ALL-Chart of Accounts'!$E:$F,2,0)</f>
        <v>WIP Jobs Labor</v>
      </c>
      <c r="AI6" s="46">
        <v>120013</v>
      </c>
      <c r="AM6" s="32" t="str">
        <f>VLOOKUP($D$1,Sites!$A:$C,2,0)</f>
        <v>FC</v>
      </c>
      <c r="AN6" s="32" t="str">
        <f>VLOOKUP(AI6,'ALL-Chart of Accounts'!$E:$F,2,0)</f>
        <v>WIP Jobs Fixed Overhead</v>
      </c>
      <c r="AO6" s="46">
        <v>120014</v>
      </c>
      <c r="AS6" s="32" t="str">
        <f>VLOOKUP($D$1,Sites!$A:$C,2,0)</f>
        <v>FC</v>
      </c>
      <c r="AT6" s="32" t="str">
        <f>VLOOKUP(AO6,'ALL-Chart of Accounts'!$E:$F,2,0)</f>
        <v>WIP Jobs Variable Overhead</v>
      </c>
      <c r="AU6" s="46">
        <v>120015</v>
      </c>
      <c r="AY6" s="32" t="str">
        <f>VLOOKUP($D$1,Sites!$A:$C,2,0)</f>
        <v>FC</v>
      </c>
      <c r="AZ6" s="32" t="str">
        <f>VLOOKUP(AU6,'ALL-Chart of Accounts'!$E:$F,2,0)</f>
        <v>WIP Jobs Outside</v>
      </c>
      <c r="BG6" s="46">
        <v>120800</v>
      </c>
      <c r="BK6" s="32" t="str">
        <f>VLOOKUP($D$1,Sites!$A:$C,2,0)</f>
        <v>FC</v>
      </c>
      <c r="BL6" s="32" t="str">
        <f>VLOOKUP(BG6,'ALL-Chart of Accounts'!$E:$F,2,0)</f>
        <v>Reserve for Inventory Adjustment</v>
      </c>
      <c r="BM6" s="46">
        <v>120800</v>
      </c>
      <c r="BQ6" s="32" t="str">
        <f>VLOOKUP($D$1,Sites!$A:$C,2,0)</f>
        <v>FC</v>
      </c>
      <c r="BR6" s="32" t="str">
        <f>VLOOKUP(BM6,'ALL-Chart of Accounts'!$E:$F,2,0)</f>
        <v>Reserve for Inventory Adjustment</v>
      </c>
      <c r="BS6" s="46">
        <v>120800</v>
      </c>
      <c r="BW6" s="32" t="str">
        <f>VLOOKUP($D$1,Sites!$A:$C,2,0)</f>
        <v>FC</v>
      </c>
      <c r="BX6" s="32" t="str">
        <f>VLOOKUP(BS6,'ALL-Chart of Accounts'!$E:$F,2,0)</f>
        <v>Reserve for Inventory Adjustment</v>
      </c>
      <c r="BY6" s="46">
        <v>120800</v>
      </c>
      <c r="CC6" s="32" t="str">
        <f>VLOOKUP($D$1,Sites!$A:$C,2,0)</f>
        <v>FC</v>
      </c>
      <c r="CD6" s="32" t="str">
        <f>VLOOKUP(BY6,'ALL-Chart of Accounts'!$E:$F,2,0)</f>
        <v>Reserve for Inventory Adjustment</v>
      </c>
      <c r="FQ6" s="46" t="s">
        <v>2879</v>
      </c>
      <c r="FR6" s="46" t="s">
        <v>2880</v>
      </c>
      <c r="FS6" s="46">
        <v>120031</v>
      </c>
      <c r="FW6" s="32" t="str">
        <f>VLOOKUP($D$1,Sites!$A:$C,2,0)</f>
        <v>FC</v>
      </c>
      <c r="FX6" s="32" t="str">
        <f>VLOOKUP(FS6,'ALL-Chart of Accounts'!$E:$F,2,0)</f>
        <v>WIP Projects Material</v>
      </c>
      <c r="FY6" s="46">
        <v>120032</v>
      </c>
      <c r="GC6" s="32" t="str">
        <f>VLOOKUP($D$1,Sites!$A:$C,2,0)</f>
        <v>FC</v>
      </c>
      <c r="GD6" s="32" t="str">
        <f>VLOOKUP(FY6,'ALL-Chart of Accounts'!$E:$F,2,0)</f>
        <v>WIP Projects Labor</v>
      </c>
      <c r="GE6" s="46">
        <v>120033</v>
      </c>
      <c r="GI6" s="32" t="str">
        <f>VLOOKUP($D$1,Sites!$A:$C,2,0)</f>
        <v>FC</v>
      </c>
      <c r="GJ6" s="32" t="str">
        <f>VLOOKUP(GE6,'ALL-Chart of Accounts'!$E:$F,2,0)</f>
        <v>WIP Projects Other</v>
      </c>
      <c r="GK6" s="46">
        <v>120034</v>
      </c>
      <c r="GO6" s="32" t="str">
        <f>VLOOKUP($D$1,Sites!$A:$C,2,0)</f>
        <v>FC</v>
      </c>
      <c r="GP6" s="32" t="str">
        <f>VLOOKUP(GK6,'ALL-Chart of Accounts'!$E:$F,2,0)</f>
        <v>WIP Projects Variable Overhead</v>
      </c>
      <c r="GQ6" s="46">
        <v>120035</v>
      </c>
      <c r="GU6" s="32" t="str">
        <f>VLOOKUP($D$1,Sites!$A:$C,2,0)</f>
        <v>FC</v>
      </c>
      <c r="GV6" s="32" t="str">
        <f>VLOOKUP(GQ6,'ALL-Chart of Accounts'!$E:$F,2,0)</f>
        <v>WIP Projects G&amp;A</v>
      </c>
      <c r="HU6" s="46">
        <v>0.05</v>
      </c>
      <c r="HV6" s="46" t="s">
        <v>2881</v>
      </c>
      <c r="HW6" s="46">
        <v>560010</v>
      </c>
      <c r="IA6" s="32" t="str">
        <f>VLOOKUP($D$1,Sites!$A:$C,2,0)</f>
        <v>FC</v>
      </c>
      <c r="IB6" s="32" t="str">
        <f>VLOOKUP(HW6,'ALL-Chart of Accounts'!$E:$F,2,0)</f>
        <v>Variance Purchasing - Misc Charges</v>
      </c>
      <c r="IC6" s="46">
        <v>560012</v>
      </c>
      <c r="IG6" s="32" t="str">
        <f>VLOOKUP($D$1,Sites!$A:$C,2,0)</f>
        <v>FC</v>
      </c>
      <c r="IH6" s="32" t="str">
        <f>VLOOKUP(IC6,'ALL-Chart of Accounts'!$E:$F,2,0)</f>
        <v>Expense Floor Stock</v>
      </c>
    </row>
    <row r="7" spans="1:242" x14ac:dyDescent="0.35">
      <c r="C7" s="47">
        <v>43292</v>
      </c>
      <c r="E7" s="46">
        <v>5000</v>
      </c>
      <c r="F7" s="32" t="e">
        <f>VLOOKUP(E7,'ALL-Unit Code 2'!$V:$W,2,0)</f>
        <v>#N/A</v>
      </c>
      <c r="G7" s="46">
        <v>1</v>
      </c>
      <c r="J7" s="32">
        <f t="shared" si="0"/>
        <v>5000</v>
      </c>
      <c r="K7" s="32" t="e">
        <f>VLOOKUP(J7,'ALL-Unit Code 2'!$V:$W,2,0)</f>
        <v>#N/A</v>
      </c>
      <c r="L7" s="46">
        <v>0</v>
      </c>
      <c r="N7" s="46">
        <v>0</v>
      </c>
      <c r="O7" s="46">
        <v>0</v>
      </c>
      <c r="P7" s="46">
        <v>0</v>
      </c>
      <c r="Q7" s="46" t="s">
        <v>2878</v>
      </c>
      <c r="R7" s="46" t="s">
        <v>2878</v>
      </c>
      <c r="S7" s="46" t="s">
        <v>2878</v>
      </c>
      <c r="T7" s="46" t="s">
        <v>2878</v>
      </c>
      <c r="U7" s="46" t="s">
        <v>2878</v>
      </c>
      <c r="V7" s="46" t="s">
        <v>2878</v>
      </c>
      <c r="W7" s="46">
        <v>120011</v>
      </c>
      <c r="AA7" s="32" t="str">
        <f>VLOOKUP($D$1,Sites!$A:$C,2,0)</f>
        <v>FC</v>
      </c>
      <c r="AB7" s="32" t="str">
        <f>VLOOKUP(W7,'ALL-Chart of Accounts'!$E:$F,2,0)</f>
        <v>WIP Jobs Material</v>
      </c>
      <c r="AC7" s="46">
        <v>120012</v>
      </c>
      <c r="AG7" s="32" t="str">
        <f>VLOOKUP($D$1,Sites!$A:$C,2,0)</f>
        <v>FC</v>
      </c>
      <c r="AH7" s="32" t="str">
        <f>VLOOKUP(AC7,'ALL-Chart of Accounts'!$E:$F,2,0)</f>
        <v>WIP Jobs Labor</v>
      </c>
      <c r="AI7" s="46">
        <v>120013</v>
      </c>
      <c r="AM7" s="32" t="str">
        <f>VLOOKUP($D$1,Sites!$A:$C,2,0)</f>
        <v>FC</v>
      </c>
      <c r="AN7" s="32" t="str">
        <f>VLOOKUP(AI7,'ALL-Chart of Accounts'!$E:$F,2,0)</f>
        <v>WIP Jobs Fixed Overhead</v>
      </c>
      <c r="AO7" s="46">
        <v>120014</v>
      </c>
      <c r="AS7" s="32" t="str">
        <f>VLOOKUP($D$1,Sites!$A:$C,2,0)</f>
        <v>FC</v>
      </c>
      <c r="AT7" s="32" t="str">
        <f>VLOOKUP(AO7,'ALL-Chart of Accounts'!$E:$F,2,0)</f>
        <v>WIP Jobs Variable Overhead</v>
      </c>
      <c r="AU7" s="46">
        <v>120015</v>
      </c>
      <c r="AY7" s="32" t="str">
        <f>VLOOKUP($D$1,Sites!$A:$C,2,0)</f>
        <v>FC</v>
      </c>
      <c r="AZ7" s="32" t="str">
        <f>VLOOKUP(AU7,'ALL-Chart of Accounts'!$E:$F,2,0)</f>
        <v>WIP Jobs Outside</v>
      </c>
      <c r="BG7" s="46">
        <v>120800</v>
      </c>
      <c r="BK7" s="32" t="str">
        <f>VLOOKUP($D$1,Sites!$A:$C,2,0)</f>
        <v>FC</v>
      </c>
      <c r="BL7" s="32" t="str">
        <f>VLOOKUP(BG7,'ALL-Chart of Accounts'!$E:$F,2,0)</f>
        <v>Reserve for Inventory Adjustment</v>
      </c>
      <c r="BM7" s="46">
        <v>120800</v>
      </c>
      <c r="BQ7" s="32" t="str">
        <f>VLOOKUP($D$1,Sites!$A:$C,2,0)</f>
        <v>FC</v>
      </c>
      <c r="BR7" s="32" t="str">
        <f>VLOOKUP(BM7,'ALL-Chart of Accounts'!$E:$F,2,0)</f>
        <v>Reserve for Inventory Adjustment</v>
      </c>
      <c r="BS7" s="46">
        <v>120800</v>
      </c>
      <c r="BW7" s="32" t="str">
        <f>VLOOKUP($D$1,Sites!$A:$C,2,0)</f>
        <v>FC</v>
      </c>
      <c r="BX7" s="32" t="str">
        <f>VLOOKUP(BS7,'ALL-Chart of Accounts'!$E:$F,2,0)</f>
        <v>Reserve for Inventory Adjustment</v>
      </c>
      <c r="BY7" s="46">
        <v>120800</v>
      </c>
      <c r="CC7" s="32" t="str">
        <f>VLOOKUP($D$1,Sites!$A:$C,2,0)</f>
        <v>FC</v>
      </c>
      <c r="CD7" s="32" t="str">
        <f>VLOOKUP(BY7,'ALL-Chart of Accounts'!$E:$F,2,0)</f>
        <v>Reserve for Inventory Adjustment</v>
      </c>
      <c r="FQ7" s="46" t="s">
        <v>2879</v>
      </c>
      <c r="FR7" s="46" t="s">
        <v>2880</v>
      </c>
      <c r="FS7" s="46">
        <v>120031</v>
      </c>
      <c r="FW7" s="32" t="str">
        <f>VLOOKUP($D$1,Sites!$A:$C,2,0)</f>
        <v>FC</v>
      </c>
      <c r="FX7" s="32" t="str">
        <f>VLOOKUP(FS7,'ALL-Chart of Accounts'!$E:$F,2,0)</f>
        <v>WIP Projects Material</v>
      </c>
      <c r="FY7" s="46">
        <v>120032</v>
      </c>
      <c r="GC7" s="32" t="str">
        <f>VLOOKUP($D$1,Sites!$A:$C,2,0)</f>
        <v>FC</v>
      </c>
      <c r="GD7" s="32" t="str">
        <f>VLOOKUP(FY7,'ALL-Chart of Accounts'!$E:$F,2,0)</f>
        <v>WIP Projects Labor</v>
      </c>
      <c r="GE7" s="46">
        <v>120033</v>
      </c>
      <c r="GI7" s="32" t="str">
        <f>VLOOKUP($D$1,Sites!$A:$C,2,0)</f>
        <v>FC</v>
      </c>
      <c r="GJ7" s="32" t="str">
        <f>VLOOKUP(GE7,'ALL-Chart of Accounts'!$E:$F,2,0)</f>
        <v>WIP Projects Other</v>
      </c>
      <c r="GK7" s="46">
        <v>120034</v>
      </c>
      <c r="GO7" s="32" t="str">
        <f>VLOOKUP($D$1,Sites!$A:$C,2,0)</f>
        <v>FC</v>
      </c>
      <c r="GP7" s="32" t="str">
        <f>VLOOKUP(GK7,'ALL-Chart of Accounts'!$E:$F,2,0)</f>
        <v>WIP Projects Variable Overhead</v>
      </c>
      <c r="GQ7" s="46">
        <v>120035</v>
      </c>
      <c r="GU7" s="32" t="str">
        <f>VLOOKUP($D$1,Sites!$A:$C,2,0)</f>
        <v>FC</v>
      </c>
      <c r="GV7" s="32" t="str">
        <f>VLOOKUP(GQ7,'ALL-Chart of Accounts'!$E:$F,2,0)</f>
        <v>WIP Projects G&amp;A</v>
      </c>
      <c r="HU7" s="46">
        <v>0.05</v>
      </c>
      <c r="HV7" s="46" t="s">
        <v>2881</v>
      </c>
      <c r="HW7" s="46">
        <v>560010</v>
      </c>
      <c r="IA7" s="32" t="str">
        <f>VLOOKUP($D$1,Sites!$A:$C,2,0)</f>
        <v>FC</v>
      </c>
      <c r="IB7" s="32" t="str">
        <f>VLOOKUP(HW7,'ALL-Chart of Accounts'!$E:$F,2,0)</f>
        <v>Variance Purchasing - Misc Charges</v>
      </c>
      <c r="IC7" s="46">
        <v>560012</v>
      </c>
      <c r="IG7" s="32" t="str">
        <f>VLOOKUP($D$1,Sites!$A:$C,2,0)</f>
        <v>FC</v>
      </c>
      <c r="IH7" s="32" t="str">
        <f>VLOOKUP(IC7,'ALL-Chart of Accounts'!$E:$F,2,0)</f>
        <v>Expense Floor Stock</v>
      </c>
    </row>
    <row r="8" spans="1:242" x14ac:dyDescent="0.35">
      <c r="C8" s="47">
        <v>43292</v>
      </c>
      <c r="E8" s="46">
        <v>5005</v>
      </c>
      <c r="F8" s="32" t="e">
        <f>VLOOKUP(E8,'ALL-Unit Code 2'!$V:$W,2,0)</f>
        <v>#N/A</v>
      </c>
      <c r="G8" s="46">
        <v>1</v>
      </c>
      <c r="J8" s="32">
        <f t="shared" si="0"/>
        <v>5005</v>
      </c>
      <c r="K8" s="32" t="e">
        <f>VLOOKUP(J8,'ALL-Unit Code 2'!$V:$W,2,0)</f>
        <v>#N/A</v>
      </c>
      <c r="L8" s="46">
        <v>0</v>
      </c>
      <c r="N8" s="46">
        <v>0</v>
      </c>
      <c r="O8" s="46">
        <v>0</v>
      </c>
      <c r="P8" s="46">
        <v>0</v>
      </c>
      <c r="Q8" s="46" t="s">
        <v>2878</v>
      </c>
      <c r="R8" s="46" t="s">
        <v>2878</v>
      </c>
      <c r="S8" s="46" t="s">
        <v>2878</v>
      </c>
      <c r="T8" s="46" t="s">
        <v>2878</v>
      </c>
      <c r="U8" s="46" t="s">
        <v>2878</v>
      </c>
      <c r="V8" s="46" t="s">
        <v>2878</v>
      </c>
      <c r="W8" s="46">
        <v>120011</v>
      </c>
      <c r="AA8" s="32" t="str">
        <f>VLOOKUP($D$1,Sites!$A:$C,2,0)</f>
        <v>FC</v>
      </c>
      <c r="AB8" s="32" t="str">
        <f>VLOOKUP(W8,'ALL-Chart of Accounts'!$E:$F,2,0)</f>
        <v>WIP Jobs Material</v>
      </c>
      <c r="AC8" s="46">
        <v>120012</v>
      </c>
      <c r="AG8" s="32" t="str">
        <f>VLOOKUP($D$1,Sites!$A:$C,2,0)</f>
        <v>FC</v>
      </c>
      <c r="AH8" s="32" t="str">
        <f>VLOOKUP(AC8,'ALL-Chart of Accounts'!$E:$F,2,0)</f>
        <v>WIP Jobs Labor</v>
      </c>
      <c r="AI8" s="46">
        <v>120013</v>
      </c>
      <c r="AM8" s="32" t="str">
        <f>VLOOKUP($D$1,Sites!$A:$C,2,0)</f>
        <v>FC</v>
      </c>
      <c r="AN8" s="32" t="str">
        <f>VLOOKUP(AI8,'ALL-Chart of Accounts'!$E:$F,2,0)</f>
        <v>WIP Jobs Fixed Overhead</v>
      </c>
      <c r="AO8" s="46">
        <v>120014</v>
      </c>
      <c r="AS8" s="32" t="str">
        <f>VLOOKUP($D$1,Sites!$A:$C,2,0)</f>
        <v>FC</v>
      </c>
      <c r="AT8" s="32" t="str">
        <f>VLOOKUP(AO8,'ALL-Chart of Accounts'!$E:$F,2,0)</f>
        <v>WIP Jobs Variable Overhead</v>
      </c>
      <c r="AU8" s="46">
        <v>120015</v>
      </c>
      <c r="AY8" s="32" t="str">
        <f>VLOOKUP($D$1,Sites!$A:$C,2,0)</f>
        <v>FC</v>
      </c>
      <c r="AZ8" s="32" t="str">
        <f>VLOOKUP(AU8,'ALL-Chart of Accounts'!$E:$F,2,0)</f>
        <v>WIP Jobs Outside</v>
      </c>
      <c r="BG8" s="46">
        <v>120800</v>
      </c>
      <c r="BK8" s="32" t="str">
        <f>VLOOKUP($D$1,Sites!$A:$C,2,0)</f>
        <v>FC</v>
      </c>
      <c r="BL8" s="32" t="str">
        <f>VLOOKUP(BG8,'ALL-Chart of Accounts'!$E:$F,2,0)</f>
        <v>Reserve for Inventory Adjustment</v>
      </c>
      <c r="BM8" s="46">
        <v>120800</v>
      </c>
      <c r="BQ8" s="32" t="str">
        <f>VLOOKUP($D$1,Sites!$A:$C,2,0)</f>
        <v>FC</v>
      </c>
      <c r="BR8" s="32" t="str">
        <f>VLOOKUP(BM8,'ALL-Chart of Accounts'!$E:$F,2,0)</f>
        <v>Reserve for Inventory Adjustment</v>
      </c>
      <c r="BS8" s="46">
        <v>120800</v>
      </c>
      <c r="BW8" s="32" t="str">
        <f>VLOOKUP($D$1,Sites!$A:$C,2,0)</f>
        <v>FC</v>
      </c>
      <c r="BX8" s="32" t="str">
        <f>VLOOKUP(BS8,'ALL-Chart of Accounts'!$E:$F,2,0)</f>
        <v>Reserve for Inventory Adjustment</v>
      </c>
      <c r="BY8" s="46">
        <v>120800</v>
      </c>
      <c r="CC8" s="32" t="str">
        <f>VLOOKUP($D$1,Sites!$A:$C,2,0)</f>
        <v>FC</v>
      </c>
      <c r="CD8" s="32" t="str">
        <f>VLOOKUP(BY8,'ALL-Chart of Accounts'!$E:$F,2,0)</f>
        <v>Reserve for Inventory Adjustment</v>
      </c>
      <c r="FQ8" s="46" t="s">
        <v>2879</v>
      </c>
      <c r="FR8" s="46" t="s">
        <v>2880</v>
      </c>
      <c r="FS8" s="46">
        <v>120031</v>
      </c>
      <c r="FW8" s="32" t="str">
        <f>VLOOKUP($D$1,Sites!$A:$C,2,0)</f>
        <v>FC</v>
      </c>
      <c r="FX8" s="32" t="str">
        <f>VLOOKUP(FS8,'ALL-Chart of Accounts'!$E:$F,2,0)</f>
        <v>WIP Projects Material</v>
      </c>
      <c r="FY8" s="46">
        <v>120032</v>
      </c>
      <c r="GC8" s="32" t="str">
        <f>VLOOKUP($D$1,Sites!$A:$C,2,0)</f>
        <v>FC</v>
      </c>
      <c r="GD8" s="32" t="str">
        <f>VLOOKUP(FY8,'ALL-Chart of Accounts'!$E:$F,2,0)</f>
        <v>WIP Projects Labor</v>
      </c>
      <c r="GE8" s="46">
        <v>120033</v>
      </c>
      <c r="GI8" s="32" t="str">
        <f>VLOOKUP($D$1,Sites!$A:$C,2,0)</f>
        <v>FC</v>
      </c>
      <c r="GJ8" s="32" t="str">
        <f>VLOOKUP(GE8,'ALL-Chart of Accounts'!$E:$F,2,0)</f>
        <v>WIP Projects Other</v>
      </c>
      <c r="GK8" s="46">
        <v>120034</v>
      </c>
      <c r="GO8" s="32" t="str">
        <f>VLOOKUP($D$1,Sites!$A:$C,2,0)</f>
        <v>FC</v>
      </c>
      <c r="GP8" s="32" t="str">
        <f>VLOOKUP(GK8,'ALL-Chart of Accounts'!$E:$F,2,0)</f>
        <v>WIP Projects Variable Overhead</v>
      </c>
      <c r="GQ8" s="46">
        <v>120035</v>
      </c>
      <c r="GU8" s="32" t="str">
        <f>VLOOKUP($D$1,Sites!$A:$C,2,0)</f>
        <v>FC</v>
      </c>
      <c r="GV8" s="32" t="str">
        <f>VLOOKUP(GQ8,'ALL-Chart of Accounts'!$E:$F,2,0)</f>
        <v>WIP Projects G&amp;A</v>
      </c>
      <c r="HU8" s="46">
        <v>0.05</v>
      </c>
      <c r="HV8" s="46" t="s">
        <v>2881</v>
      </c>
      <c r="HW8" s="46">
        <v>560010</v>
      </c>
      <c r="IA8" s="32" t="str">
        <f>VLOOKUP($D$1,Sites!$A:$C,2,0)</f>
        <v>FC</v>
      </c>
      <c r="IB8" s="32" t="str">
        <f>VLOOKUP(HW8,'ALL-Chart of Accounts'!$E:$F,2,0)</f>
        <v>Variance Purchasing - Misc Charges</v>
      </c>
      <c r="IC8" s="46">
        <v>560012</v>
      </c>
      <c r="IG8" s="32" t="str">
        <f>VLOOKUP($D$1,Sites!$A:$C,2,0)</f>
        <v>FC</v>
      </c>
      <c r="IH8" s="32" t="str">
        <f>VLOOKUP(IC8,'ALL-Chart of Accounts'!$E:$F,2,0)</f>
        <v>Expense Floor Stock</v>
      </c>
    </row>
    <row r="9" spans="1:242" x14ac:dyDescent="0.35">
      <c r="C9" s="47">
        <v>43292</v>
      </c>
      <c r="E9" s="46">
        <v>5010</v>
      </c>
      <c r="F9" s="32" t="e">
        <f>VLOOKUP(E9,'ALL-Unit Code 2'!$V:$W,2,0)</f>
        <v>#N/A</v>
      </c>
      <c r="G9" s="46">
        <v>1</v>
      </c>
      <c r="J9" s="32">
        <f t="shared" si="0"/>
        <v>5010</v>
      </c>
      <c r="K9" s="32" t="e">
        <f>VLOOKUP(J9,'ALL-Unit Code 2'!$V:$W,2,0)</f>
        <v>#N/A</v>
      </c>
      <c r="L9" s="46">
        <v>0</v>
      </c>
      <c r="N9" s="46">
        <v>0</v>
      </c>
      <c r="O9" s="46">
        <v>0</v>
      </c>
      <c r="P9" s="46">
        <v>0</v>
      </c>
      <c r="Q9" s="46" t="s">
        <v>2878</v>
      </c>
      <c r="R9" s="46" t="s">
        <v>2878</v>
      </c>
      <c r="S9" s="46" t="s">
        <v>2878</v>
      </c>
      <c r="T9" s="46" t="s">
        <v>2878</v>
      </c>
      <c r="U9" s="46" t="s">
        <v>2878</v>
      </c>
      <c r="V9" s="46" t="s">
        <v>2878</v>
      </c>
      <c r="W9" s="46">
        <v>120011</v>
      </c>
      <c r="AA9" s="32" t="str">
        <f>VLOOKUP($D$1,Sites!$A:$C,2,0)</f>
        <v>FC</v>
      </c>
      <c r="AB9" s="32" t="str">
        <f>VLOOKUP(W9,'ALL-Chart of Accounts'!$E:$F,2,0)</f>
        <v>WIP Jobs Material</v>
      </c>
      <c r="AC9" s="46">
        <v>120012</v>
      </c>
      <c r="AG9" s="32" t="str">
        <f>VLOOKUP($D$1,Sites!$A:$C,2,0)</f>
        <v>FC</v>
      </c>
      <c r="AH9" s="32" t="str">
        <f>VLOOKUP(AC9,'ALL-Chart of Accounts'!$E:$F,2,0)</f>
        <v>WIP Jobs Labor</v>
      </c>
      <c r="AI9" s="46">
        <v>120013</v>
      </c>
      <c r="AM9" s="32" t="str">
        <f>VLOOKUP($D$1,Sites!$A:$C,2,0)</f>
        <v>FC</v>
      </c>
      <c r="AN9" s="32" t="str">
        <f>VLOOKUP(AI9,'ALL-Chart of Accounts'!$E:$F,2,0)</f>
        <v>WIP Jobs Fixed Overhead</v>
      </c>
      <c r="AO9" s="46">
        <v>120014</v>
      </c>
      <c r="AS9" s="32" t="str">
        <f>VLOOKUP($D$1,Sites!$A:$C,2,0)</f>
        <v>FC</v>
      </c>
      <c r="AT9" s="32" t="str">
        <f>VLOOKUP(AO9,'ALL-Chart of Accounts'!$E:$F,2,0)</f>
        <v>WIP Jobs Variable Overhead</v>
      </c>
      <c r="AU9" s="46">
        <v>120015</v>
      </c>
      <c r="AY9" s="32" t="str">
        <f>VLOOKUP($D$1,Sites!$A:$C,2,0)</f>
        <v>FC</v>
      </c>
      <c r="AZ9" s="32" t="str">
        <f>VLOOKUP(AU9,'ALL-Chart of Accounts'!$E:$F,2,0)</f>
        <v>WIP Jobs Outside</v>
      </c>
      <c r="BG9" s="46">
        <v>120800</v>
      </c>
      <c r="BK9" s="32" t="str">
        <f>VLOOKUP($D$1,Sites!$A:$C,2,0)</f>
        <v>FC</v>
      </c>
      <c r="BL9" s="32" t="str">
        <f>VLOOKUP(BG9,'ALL-Chart of Accounts'!$E:$F,2,0)</f>
        <v>Reserve for Inventory Adjustment</v>
      </c>
      <c r="BM9" s="46">
        <v>120800</v>
      </c>
      <c r="BQ9" s="32" t="str">
        <f>VLOOKUP($D$1,Sites!$A:$C,2,0)</f>
        <v>FC</v>
      </c>
      <c r="BR9" s="32" t="str">
        <f>VLOOKUP(BM9,'ALL-Chart of Accounts'!$E:$F,2,0)</f>
        <v>Reserve for Inventory Adjustment</v>
      </c>
      <c r="BS9" s="46">
        <v>120800</v>
      </c>
      <c r="BW9" s="32" t="str">
        <f>VLOOKUP($D$1,Sites!$A:$C,2,0)</f>
        <v>FC</v>
      </c>
      <c r="BX9" s="32" t="str">
        <f>VLOOKUP(BS9,'ALL-Chart of Accounts'!$E:$F,2,0)</f>
        <v>Reserve for Inventory Adjustment</v>
      </c>
      <c r="BY9" s="46">
        <v>120800</v>
      </c>
      <c r="CC9" s="32" t="str">
        <f>VLOOKUP($D$1,Sites!$A:$C,2,0)</f>
        <v>FC</v>
      </c>
      <c r="CD9" s="32" t="str">
        <f>VLOOKUP(BY9,'ALL-Chart of Accounts'!$E:$F,2,0)</f>
        <v>Reserve for Inventory Adjustment</v>
      </c>
      <c r="FQ9" s="46" t="s">
        <v>2879</v>
      </c>
      <c r="FR9" s="46" t="s">
        <v>2880</v>
      </c>
      <c r="FS9" s="46">
        <v>120031</v>
      </c>
      <c r="FW9" s="32" t="str">
        <f>VLOOKUP($D$1,Sites!$A:$C,2,0)</f>
        <v>FC</v>
      </c>
      <c r="FX9" s="32" t="str">
        <f>VLOOKUP(FS9,'ALL-Chart of Accounts'!$E:$F,2,0)</f>
        <v>WIP Projects Material</v>
      </c>
      <c r="FY9" s="46">
        <v>120032</v>
      </c>
      <c r="GC9" s="32" t="str">
        <f>VLOOKUP($D$1,Sites!$A:$C,2,0)</f>
        <v>FC</v>
      </c>
      <c r="GD9" s="32" t="str">
        <f>VLOOKUP(FY9,'ALL-Chart of Accounts'!$E:$F,2,0)</f>
        <v>WIP Projects Labor</v>
      </c>
      <c r="GE9" s="46">
        <v>120033</v>
      </c>
      <c r="GI9" s="32" t="str">
        <f>VLOOKUP($D$1,Sites!$A:$C,2,0)</f>
        <v>FC</v>
      </c>
      <c r="GJ9" s="32" t="str">
        <f>VLOOKUP(GE9,'ALL-Chart of Accounts'!$E:$F,2,0)</f>
        <v>WIP Projects Other</v>
      </c>
      <c r="GK9" s="46">
        <v>120034</v>
      </c>
      <c r="GO9" s="32" t="str">
        <f>VLOOKUP($D$1,Sites!$A:$C,2,0)</f>
        <v>FC</v>
      </c>
      <c r="GP9" s="32" t="str">
        <f>VLOOKUP(GK9,'ALL-Chart of Accounts'!$E:$F,2,0)</f>
        <v>WIP Projects Variable Overhead</v>
      </c>
      <c r="GQ9" s="46">
        <v>120035</v>
      </c>
      <c r="GU9" s="32" t="str">
        <f>VLOOKUP($D$1,Sites!$A:$C,2,0)</f>
        <v>FC</v>
      </c>
      <c r="GV9" s="32" t="str">
        <f>VLOOKUP(GQ9,'ALL-Chart of Accounts'!$E:$F,2,0)</f>
        <v>WIP Projects G&amp;A</v>
      </c>
      <c r="HU9" s="46">
        <v>0.05</v>
      </c>
      <c r="HV9" s="46" t="s">
        <v>2881</v>
      </c>
      <c r="HW9" s="46">
        <v>560010</v>
      </c>
      <c r="IA9" s="32" t="str">
        <f>VLOOKUP($D$1,Sites!$A:$C,2,0)</f>
        <v>FC</v>
      </c>
      <c r="IB9" s="32" t="str">
        <f>VLOOKUP(HW9,'ALL-Chart of Accounts'!$E:$F,2,0)</f>
        <v>Variance Purchasing - Misc Charges</v>
      </c>
      <c r="IC9" s="46">
        <v>560012</v>
      </c>
      <c r="IG9" s="32" t="str">
        <f>VLOOKUP($D$1,Sites!$A:$C,2,0)</f>
        <v>FC</v>
      </c>
      <c r="IH9" s="32" t="str">
        <f>VLOOKUP(IC9,'ALL-Chart of Accounts'!$E:$F,2,0)</f>
        <v>Expense Floor Stock</v>
      </c>
    </row>
    <row r="10" spans="1:242" x14ac:dyDescent="0.35">
      <c r="C10" s="47">
        <v>43292</v>
      </c>
      <c r="E10" s="46">
        <v>5020</v>
      </c>
      <c r="F10" s="32" t="e">
        <f>VLOOKUP(E10,'ALL-Unit Code 2'!$V:$W,2,0)</f>
        <v>#N/A</v>
      </c>
      <c r="G10" s="46">
        <v>1</v>
      </c>
      <c r="J10" s="32">
        <f>E10</f>
        <v>5020</v>
      </c>
      <c r="K10" s="32" t="e">
        <f>VLOOKUP(J10,'ALL-Unit Code 2'!$V:$W,2,0)</f>
        <v>#N/A</v>
      </c>
      <c r="L10" s="46">
        <v>0</v>
      </c>
      <c r="N10" s="46">
        <v>0</v>
      </c>
      <c r="O10" s="46">
        <v>0</v>
      </c>
      <c r="P10" s="46">
        <v>0</v>
      </c>
      <c r="Q10" s="46" t="s">
        <v>2878</v>
      </c>
      <c r="R10" s="46" t="s">
        <v>2878</v>
      </c>
      <c r="S10" s="46" t="s">
        <v>2878</v>
      </c>
      <c r="T10" s="46" t="s">
        <v>2878</v>
      </c>
      <c r="U10" s="46" t="s">
        <v>2878</v>
      </c>
      <c r="V10" s="46" t="s">
        <v>2878</v>
      </c>
      <c r="W10" s="46">
        <v>120011</v>
      </c>
      <c r="AA10" s="32" t="str">
        <f>VLOOKUP($D$1,Sites!$A:$C,2,0)</f>
        <v>FC</v>
      </c>
      <c r="AB10" s="32" t="str">
        <f>VLOOKUP(W10,'ALL-Chart of Accounts'!$E:$F,2,0)</f>
        <v>WIP Jobs Material</v>
      </c>
      <c r="AC10" s="46">
        <v>120012</v>
      </c>
      <c r="AG10" s="32" t="str">
        <f>VLOOKUP($D$1,Sites!$A:$C,2,0)</f>
        <v>FC</v>
      </c>
      <c r="AH10" s="32" t="str">
        <f>VLOOKUP(AC10,'ALL-Chart of Accounts'!$E:$F,2,0)</f>
        <v>WIP Jobs Labor</v>
      </c>
      <c r="AI10" s="46">
        <v>120013</v>
      </c>
      <c r="AM10" s="32" t="str">
        <f>VLOOKUP($D$1,Sites!$A:$C,2,0)</f>
        <v>FC</v>
      </c>
      <c r="AN10" s="32" t="str">
        <f>VLOOKUP(AI10,'ALL-Chart of Accounts'!$E:$F,2,0)</f>
        <v>WIP Jobs Fixed Overhead</v>
      </c>
      <c r="AO10" s="46">
        <v>120014</v>
      </c>
      <c r="AS10" s="32" t="str">
        <f>VLOOKUP($D$1,Sites!$A:$C,2,0)</f>
        <v>FC</v>
      </c>
      <c r="AT10" s="32" t="str">
        <f>VLOOKUP(AO10,'ALL-Chart of Accounts'!$E:$F,2,0)</f>
        <v>WIP Jobs Variable Overhead</v>
      </c>
      <c r="AU10" s="46">
        <v>120015</v>
      </c>
      <c r="AY10" s="32" t="str">
        <f>VLOOKUP($D$1,Sites!$A:$C,2,0)</f>
        <v>FC</v>
      </c>
      <c r="AZ10" s="32" t="str">
        <f>VLOOKUP(AU10,'ALL-Chart of Accounts'!$E:$F,2,0)</f>
        <v>WIP Jobs Outside</v>
      </c>
      <c r="BG10" s="46">
        <v>120800</v>
      </c>
      <c r="BK10" s="32" t="str">
        <f>VLOOKUP($D$1,Sites!$A:$C,2,0)</f>
        <v>FC</v>
      </c>
      <c r="BL10" s="32" t="str">
        <f>VLOOKUP(BG10,'ALL-Chart of Accounts'!$E:$F,2,0)</f>
        <v>Reserve for Inventory Adjustment</v>
      </c>
      <c r="BM10" s="46">
        <v>120800</v>
      </c>
      <c r="BQ10" s="32" t="str">
        <f>VLOOKUP($D$1,Sites!$A:$C,2,0)</f>
        <v>FC</v>
      </c>
      <c r="BR10" s="32" t="str">
        <f>VLOOKUP(BM10,'ALL-Chart of Accounts'!$E:$F,2,0)</f>
        <v>Reserve for Inventory Adjustment</v>
      </c>
      <c r="BS10" s="46">
        <v>120800</v>
      </c>
      <c r="BW10" s="32" t="str">
        <f>VLOOKUP($D$1,Sites!$A:$C,2,0)</f>
        <v>FC</v>
      </c>
      <c r="BX10" s="32" t="str">
        <f>VLOOKUP(BS10,'ALL-Chart of Accounts'!$E:$F,2,0)</f>
        <v>Reserve for Inventory Adjustment</v>
      </c>
      <c r="BY10" s="46">
        <v>120800</v>
      </c>
      <c r="CC10" s="32" t="str">
        <f>VLOOKUP($D$1,Sites!$A:$C,2,0)</f>
        <v>FC</v>
      </c>
      <c r="CD10" s="32" t="str">
        <f>VLOOKUP(BY10,'ALL-Chart of Accounts'!$E:$F,2,0)</f>
        <v>Reserve for Inventory Adjustment</v>
      </c>
      <c r="FQ10" s="46" t="s">
        <v>2879</v>
      </c>
      <c r="FR10" s="46" t="s">
        <v>2880</v>
      </c>
      <c r="FS10" s="46">
        <v>120031</v>
      </c>
      <c r="FW10" s="32" t="str">
        <f>VLOOKUP($D$1,Sites!$A:$C,2,0)</f>
        <v>FC</v>
      </c>
      <c r="FX10" s="32" t="str">
        <f>VLOOKUP(FS10,'ALL-Chart of Accounts'!$E:$F,2,0)</f>
        <v>WIP Projects Material</v>
      </c>
      <c r="FY10" s="46">
        <v>120032</v>
      </c>
      <c r="GC10" s="32" t="str">
        <f>VLOOKUP($D$1,Sites!$A:$C,2,0)</f>
        <v>FC</v>
      </c>
      <c r="GD10" s="32" t="str">
        <f>VLOOKUP(FY10,'ALL-Chart of Accounts'!$E:$F,2,0)</f>
        <v>WIP Projects Labor</v>
      </c>
      <c r="GE10" s="46">
        <v>120033</v>
      </c>
      <c r="GI10" s="32" t="str">
        <f>VLOOKUP($D$1,Sites!$A:$C,2,0)</f>
        <v>FC</v>
      </c>
      <c r="GJ10" s="32" t="str">
        <f>VLOOKUP(GE10,'ALL-Chart of Accounts'!$E:$F,2,0)</f>
        <v>WIP Projects Other</v>
      </c>
      <c r="GK10" s="46">
        <v>120034</v>
      </c>
      <c r="GO10" s="32" t="str">
        <f>VLOOKUP($D$1,Sites!$A:$C,2,0)</f>
        <v>FC</v>
      </c>
      <c r="GP10" s="32" t="str">
        <f>VLOOKUP(GK10,'ALL-Chart of Accounts'!$E:$F,2,0)</f>
        <v>WIP Projects Variable Overhead</v>
      </c>
      <c r="GQ10" s="46">
        <v>120035</v>
      </c>
      <c r="GU10" s="32" t="str">
        <f>VLOOKUP($D$1,Sites!$A:$C,2,0)</f>
        <v>FC</v>
      </c>
      <c r="GV10" s="32" t="str">
        <f>VLOOKUP(GQ10,'ALL-Chart of Accounts'!$E:$F,2,0)</f>
        <v>WIP Projects G&amp;A</v>
      </c>
      <c r="HU10" s="46">
        <v>0.05</v>
      </c>
      <c r="HV10" s="46" t="s">
        <v>2881</v>
      </c>
      <c r="HW10" s="46">
        <v>560010</v>
      </c>
      <c r="IA10" s="32" t="str">
        <f>VLOOKUP($D$1,Sites!$A:$C,2,0)</f>
        <v>FC</v>
      </c>
      <c r="IB10" s="32" t="str">
        <f>VLOOKUP(HW10,'ALL-Chart of Accounts'!$E:$F,2,0)</f>
        <v>Variance Purchasing - Misc Charges</v>
      </c>
      <c r="IC10" s="46">
        <v>560012</v>
      </c>
      <c r="IG10" s="32" t="str">
        <f>VLOOKUP($D$1,Sites!$A:$C,2,0)</f>
        <v>FC</v>
      </c>
      <c r="IH10" s="32" t="str">
        <f>VLOOKUP(IC10,'ALL-Chart of Accounts'!$E:$F,2,0)</f>
        <v>Expense Floor Stock</v>
      </c>
    </row>
    <row r="11" spans="1:242" x14ac:dyDescent="0.35">
      <c r="C11" s="47">
        <v>43292</v>
      </c>
      <c r="E11" s="46">
        <v>3000</v>
      </c>
      <c r="F11" s="32" t="str">
        <f>VLOOKUP(E11,'ALL-Unit Code 2'!$V:$W,2,0)</f>
        <v>MATERIAL HANDING-ESS</v>
      </c>
      <c r="G11" s="46">
        <v>1</v>
      </c>
      <c r="J11" s="32">
        <f t="shared" si="0"/>
        <v>3000</v>
      </c>
      <c r="K11" s="32" t="str">
        <f>VLOOKUP(J11,'ALL-Unit Code 2'!$V:$W,2,0)</f>
        <v>MATERIAL HANDING-ESS</v>
      </c>
      <c r="L11" s="46">
        <v>0</v>
      </c>
      <c r="N11" s="46">
        <v>0</v>
      </c>
      <c r="O11" s="46">
        <v>0</v>
      </c>
      <c r="P11" s="46">
        <v>0</v>
      </c>
      <c r="Q11" s="46" t="s">
        <v>2878</v>
      </c>
      <c r="R11" s="46" t="s">
        <v>2878</v>
      </c>
      <c r="S11" s="46" t="s">
        <v>2878</v>
      </c>
      <c r="T11" s="46" t="s">
        <v>2878</v>
      </c>
      <c r="U11" s="46" t="s">
        <v>2878</v>
      </c>
      <c r="V11" s="46" t="s">
        <v>2878</v>
      </c>
      <c r="W11" s="46">
        <v>120011</v>
      </c>
      <c r="AA11" s="32" t="str">
        <f>VLOOKUP($D$1,Sites!$A:$C,2,0)</f>
        <v>FC</v>
      </c>
      <c r="AB11" s="32" t="str">
        <f>VLOOKUP(W11,'ALL-Chart of Accounts'!$E:$F,2,0)</f>
        <v>WIP Jobs Material</v>
      </c>
      <c r="AC11" s="46">
        <v>120012</v>
      </c>
      <c r="AG11" s="32" t="str">
        <f>VLOOKUP($D$1,Sites!$A:$C,2,0)</f>
        <v>FC</v>
      </c>
      <c r="AH11" s="32" t="str">
        <f>VLOOKUP(AC11,'ALL-Chart of Accounts'!$E:$F,2,0)</f>
        <v>WIP Jobs Labor</v>
      </c>
      <c r="AI11" s="46">
        <v>120013</v>
      </c>
      <c r="AM11" s="32" t="str">
        <f>VLOOKUP($D$1,Sites!$A:$C,2,0)</f>
        <v>FC</v>
      </c>
      <c r="AN11" s="32" t="str">
        <f>VLOOKUP(AI11,'ALL-Chart of Accounts'!$E:$F,2,0)</f>
        <v>WIP Jobs Fixed Overhead</v>
      </c>
      <c r="AO11" s="46">
        <v>120014</v>
      </c>
      <c r="AS11" s="32" t="str">
        <f>VLOOKUP($D$1,Sites!$A:$C,2,0)</f>
        <v>FC</v>
      </c>
      <c r="AT11" s="32" t="str">
        <f>VLOOKUP(AO11,'ALL-Chart of Accounts'!$E:$F,2,0)</f>
        <v>WIP Jobs Variable Overhead</v>
      </c>
      <c r="AU11" s="46">
        <v>120015</v>
      </c>
      <c r="AY11" s="32" t="str">
        <f>VLOOKUP($D$1,Sites!$A:$C,2,0)</f>
        <v>FC</v>
      </c>
      <c r="AZ11" s="32" t="str">
        <f>VLOOKUP(AU11,'ALL-Chart of Accounts'!$E:$F,2,0)</f>
        <v>WIP Jobs Outside</v>
      </c>
      <c r="BG11" s="46">
        <v>120800</v>
      </c>
      <c r="BK11" s="32" t="str">
        <f>VLOOKUP($D$1,Sites!$A:$C,2,0)</f>
        <v>FC</v>
      </c>
      <c r="BL11" s="32" t="str">
        <f>VLOOKUP(BG11,'ALL-Chart of Accounts'!$E:$F,2,0)</f>
        <v>Reserve for Inventory Adjustment</v>
      </c>
      <c r="BM11" s="46">
        <v>120800</v>
      </c>
      <c r="BQ11" s="32" t="str">
        <f>VLOOKUP($D$1,Sites!$A:$C,2,0)</f>
        <v>FC</v>
      </c>
      <c r="BR11" s="32" t="str">
        <f>VLOOKUP(BM11,'ALL-Chart of Accounts'!$E:$F,2,0)</f>
        <v>Reserve for Inventory Adjustment</v>
      </c>
      <c r="BS11" s="46">
        <v>120800</v>
      </c>
      <c r="BW11" s="32" t="str">
        <f>VLOOKUP($D$1,Sites!$A:$C,2,0)</f>
        <v>FC</v>
      </c>
      <c r="BX11" s="32" t="str">
        <f>VLOOKUP(BS11,'ALL-Chart of Accounts'!$E:$F,2,0)</f>
        <v>Reserve for Inventory Adjustment</v>
      </c>
      <c r="BY11" s="46">
        <v>120800</v>
      </c>
      <c r="CC11" s="32" t="str">
        <f>VLOOKUP($D$1,Sites!$A:$C,2,0)</f>
        <v>FC</v>
      </c>
      <c r="CD11" s="32" t="str">
        <f>VLOOKUP(BY11,'ALL-Chart of Accounts'!$E:$F,2,0)</f>
        <v>Reserve for Inventory Adjustment</v>
      </c>
      <c r="FQ11" s="46" t="s">
        <v>2879</v>
      </c>
      <c r="FR11" s="46" t="s">
        <v>2880</v>
      </c>
      <c r="FS11" s="46">
        <v>120031</v>
      </c>
      <c r="FW11" s="32" t="str">
        <f>VLOOKUP($D$1,Sites!$A:$C,2,0)</f>
        <v>FC</v>
      </c>
      <c r="FX11" s="32" t="str">
        <f>VLOOKUP(FS11,'ALL-Chart of Accounts'!$E:$F,2,0)</f>
        <v>WIP Projects Material</v>
      </c>
      <c r="FY11" s="46">
        <v>120032</v>
      </c>
      <c r="GC11" s="32" t="str">
        <f>VLOOKUP($D$1,Sites!$A:$C,2,0)</f>
        <v>FC</v>
      </c>
      <c r="GD11" s="32" t="str">
        <f>VLOOKUP(FY11,'ALL-Chart of Accounts'!$E:$F,2,0)</f>
        <v>WIP Projects Labor</v>
      </c>
      <c r="GE11" s="46">
        <v>120033</v>
      </c>
      <c r="GI11" s="32" t="str">
        <f>VLOOKUP($D$1,Sites!$A:$C,2,0)</f>
        <v>FC</v>
      </c>
      <c r="GJ11" s="32" t="str">
        <f>VLOOKUP(GE11,'ALL-Chart of Accounts'!$E:$F,2,0)</f>
        <v>WIP Projects Other</v>
      </c>
      <c r="GK11" s="46">
        <v>120034</v>
      </c>
      <c r="GO11" s="32" t="str">
        <f>VLOOKUP($D$1,Sites!$A:$C,2,0)</f>
        <v>FC</v>
      </c>
      <c r="GP11" s="32" t="str">
        <f>VLOOKUP(GK11,'ALL-Chart of Accounts'!$E:$F,2,0)</f>
        <v>WIP Projects Variable Overhead</v>
      </c>
      <c r="GQ11" s="46">
        <v>120035</v>
      </c>
      <c r="GU11" s="32" t="str">
        <f>VLOOKUP($D$1,Sites!$A:$C,2,0)</f>
        <v>FC</v>
      </c>
      <c r="GV11" s="32" t="str">
        <f>VLOOKUP(GQ11,'ALL-Chart of Accounts'!$E:$F,2,0)</f>
        <v>WIP Projects G&amp;A</v>
      </c>
      <c r="HU11" s="46">
        <v>0.05</v>
      </c>
      <c r="HV11" s="46" t="s">
        <v>2881</v>
      </c>
      <c r="HW11" s="46">
        <v>560010</v>
      </c>
      <c r="IA11" s="32" t="str">
        <f>VLOOKUP($D$1,Sites!$A:$C,2,0)</f>
        <v>FC</v>
      </c>
      <c r="IB11" s="32" t="str">
        <f>VLOOKUP(HW11,'ALL-Chart of Accounts'!$E:$F,2,0)</f>
        <v>Variance Purchasing - Misc Charges</v>
      </c>
      <c r="IC11" s="46">
        <v>560012</v>
      </c>
      <c r="IG11" s="32" t="str">
        <f>VLOOKUP($D$1,Sites!$A:$C,2,0)</f>
        <v>FC</v>
      </c>
      <c r="IH11" s="32" t="str">
        <f>VLOOKUP(IC11,'ALL-Chart of Accounts'!$E:$F,2,0)</f>
        <v>Expense Floor Stock</v>
      </c>
    </row>
    <row r="12" spans="1:242" x14ac:dyDescent="0.35">
      <c r="C12" s="47">
        <v>43292</v>
      </c>
      <c r="E12" s="46">
        <v>3500</v>
      </c>
      <c r="F12" s="32" t="e">
        <f>VLOOKUP(E12,'ALL-Unit Code 2'!$V:$W,2,0)</f>
        <v>#N/A</v>
      </c>
      <c r="G12" s="46">
        <v>1</v>
      </c>
      <c r="J12" s="32">
        <f>E12</f>
        <v>3500</v>
      </c>
      <c r="K12" s="32" t="e">
        <f>VLOOKUP(J12,'ALL-Unit Code 2'!$V:$W,2,0)</f>
        <v>#N/A</v>
      </c>
      <c r="L12" s="46">
        <v>0</v>
      </c>
      <c r="N12" s="46">
        <v>0</v>
      </c>
      <c r="O12" s="46">
        <v>0</v>
      </c>
      <c r="P12" s="46">
        <v>0</v>
      </c>
      <c r="Q12" s="46" t="s">
        <v>2878</v>
      </c>
      <c r="R12" s="46" t="s">
        <v>2878</v>
      </c>
      <c r="S12" s="46" t="s">
        <v>2878</v>
      </c>
      <c r="T12" s="46" t="s">
        <v>2878</v>
      </c>
      <c r="U12" s="46" t="s">
        <v>2878</v>
      </c>
      <c r="V12" s="46" t="s">
        <v>2878</v>
      </c>
      <c r="W12" s="46">
        <v>120011</v>
      </c>
      <c r="AA12" s="32" t="str">
        <f>VLOOKUP($D$1,Sites!$A:$C,2,0)</f>
        <v>FC</v>
      </c>
      <c r="AB12" s="32" t="str">
        <f>VLOOKUP(W12,'ALL-Chart of Accounts'!$E:$F,2,0)</f>
        <v>WIP Jobs Material</v>
      </c>
      <c r="AC12" s="46">
        <v>120012</v>
      </c>
      <c r="AG12" s="32" t="str">
        <f>VLOOKUP($D$1,Sites!$A:$C,2,0)</f>
        <v>FC</v>
      </c>
      <c r="AH12" s="32" t="str">
        <f>VLOOKUP(AC12,'ALL-Chart of Accounts'!$E:$F,2,0)</f>
        <v>WIP Jobs Labor</v>
      </c>
      <c r="AI12" s="46">
        <v>120013</v>
      </c>
      <c r="AM12" s="32" t="str">
        <f>VLOOKUP($D$1,Sites!$A:$C,2,0)</f>
        <v>FC</v>
      </c>
      <c r="AN12" s="32" t="str">
        <f>VLOOKUP(AI12,'ALL-Chart of Accounts'!$E:$F,2,0)</f>
        <v>WIP Jobs Fixed Overhead</v>
      </c>
      <c r="AO12" s="46">
        <v>120014</v>
      </c>
      <c r="AS12" s="32" t="str">
        <f>VLOOKUP($D$1,Sites!$A:$C,2,0)</f>
        <v>FC</v>
      </c>
      <c r="AT12" s="32" t="str">
        <f>VLOOKUP(AO12,'ALL-Chart of Accounts'!$E:$F,2,0)</f>
        <v>WIP Jobs Variable Overhead</v>
      </c>
      <c r="AU12" s="46">
        <v>120015</v>
      </c>
      <c r="AY12" s="32" t="str">
        <f>VLOOKUP($D$1,Sites!$A:$C,2,0)</f>
        <v>FC</v>
      </c>
      <c r="AZ12" s="32" t="str">
        <f>VLOOKUP(AU12,'ALL-Chart of Accounts'!$E:$F,2,0)</f>
        <v>WIP Jobs Outside</v>
      </c>
      <c r="BG12" s="46">
        <v>120800</v>
      </c>
      <c r="BK12" s="32" t="str">
        <f>VLOOKUP($D$1,Sites!$A:$C,2,0)</f>
        <v>FC</v>
      </c>
      <c r="BL12" s="32" t="str">
        <f>VLOOKUP(BG12,'ALL-Chart of Accounts'!$E:$F,2,0)</f>
        <v>Reserve for Inventory Adjustment</v>
      </c>
      <c r="BM12" s="46">
        <v>120800</v>
      </c>
      <c r="BQ12" s="32" t="str">
        <f>VLOOKUP($D$1,Sites!$A:$C,2,0)</f>
        <v>FC</v>
      </c>
      <c r="BR12" s="32" t="str">
        <f>VLOOKUP(BM12,'ALL-Chart of Accounts'!$E:$F,2,0)</f>
        <v>Reserve for Inventory Adjustment</v>
      </c>
      <c r="BS12" s="46">
        <v>120800</v>
      </c>
      <c r="BW12" s="32" t="str">
        <f>VLOOKUP($D$1,Sites!$A:$C,2,0)</f>
        <v>FC</v>
      </c>
      <c r="BX12" s="32" t="str">
        <f>VLOOKUP(BS12,'ALL-Chart of Accounts'!$E:$F,2,0)</f>
        <v>Reserve for Inventory Adjustment</v>
      </c>
      <c r="BY12" s="46">
        <v>120800</v>
      </c>
      <c r="CC12" s="32" t="str">
        <f>VLOOKUP($D$1,Sites!$A:$C,2,0)</f>
        <v>FC</v>
      </c>
      <c r="CD12" s="32" t="str">
        <f>VLOOKUP(BY12,'ALL-Chart of Accounts'!$E:$F,2,0)</f>
        <v>Reserve for Inventory Adjustment</v>
      </c>
      <c r="FQ12" s="46" t="s">
        <v>2879</v>
      </c>
      <c r="FR12" s="46" t="s">
        <v>2880</v>
      </c>
      <c r="FS12" s="46">
        <v>120031</v>
      </c>
      <c r="FW12" s="32" t="str">
        <f>VLOOKUP($D$1,Sites!$A:$C,2,0)</f>
        <v>FC</v>
      </c>
      <c r="FX12" s="32" t="str">
        <f>VLOOKUP(FS12,'ALL-Chart of Accounts'!$E:$F,2,0)</f>
        <v>WIP Projects Material</v>
      </c>
      <c r="FY12" s="46">
        <v>120032</v>
      </c>
      <c r="GC12" s="32" t="str">
        <f>VLOOKUP($D$1,Sites!$A:$C,2,0)</f>
        <v>FC</v>
      </c>
      <c r="GD12" s="32" t="str">
        <f>VLOOKUP(FY12,'ALL-Chart of Accounts'!$E:$F,2,0)</f>
        <v>WIP Projects Labor</v>
      </c>
      <c r="GE12" s="46">
        <v>120033</v>
      </c>
      <c r="GI12" s="32" t="str">
        <f>VLOOKUP($D$1,Sites!$A:$C,2,0)</f>
        <v>FC</v>
      </c>
      <c r="GJ12" s="32" t="str">
        <f>VLOOKUP(GE12,'ALL-Chart of Accounts'!$E:$F,2,0)</f>
        <v>WIP Projects Other</v>
      </c>
      <c r="GK12" s="46">
        <v>120034</v>
      </c>
      <c r="GO12" s="32" t="str">
        <f>VLOOKUP($D$1,Sites!$A:$C,2,0)</f>
        <v>FC</v>
      </c>
      <c r="GP12" s="32" t="str">
        <f>VLOOKUP(GK12,'ALL-Chart of Accounts'!$E:$F,2,0)</f>
        <v>WIP Projects Variable Overhead</v>
      </c>
      <c r="GQ12" s="46">
        <v>120035</v>
      </c>
      <c r="GU12" s="32" t="str">
        <f>VLOOKUP($D$1,Sites!$A:$C,2,0)</f>
        <v>FC</v>
      </c>
      <c r="GV12" s="32" t="str">
        <f>VLOOKUP(GQ12,'ALL-Chart of Accounts'!$E:$F,2,0)</f>
        <v>WIP Projects G&amp;A</v>
      </c>
      <c r="HU12" s="46">
        <v>0.05</v>
      </c>
      <c r="HV12" s="46" t="s">
        <v>2881</v>
      </c>
      <c r="HW12" s="46">
        <v>560010</v>
      </c>
      <c r="IA12" s="32" t="str">
        <f>VLOOKUP($D$1,Sites!$A:$C,2,0)</f>
        <v>FC</v>
      </c>
      <c r="IB12" s="32" t="str">
        <f>VLOOKUP(HW12,'ALL-Chart of Accounts'!$E:$F,2,0)</f>
        <v>Variance Purchasing - Misc Charges</v>
      </c>
      <c r="IC12" s="46">
        <v>560012</v>
      </c>
      <c r="IG12" s="32" t="str">
        <f>VLOOKUP($D$1,Sites!$A:$C,2,0)</f>
        <v>FC</v>
      </c>
      <c r="IH12" s="32" t="str">
        <f>VLOOKUP(IC12,'ALL-Chart of Accounts'!$E:$F,2,0)</f>
        <v>Expense Floor Stock</v>
      </c>
    </row>
    <row r="13" spans="1:242" x14ac:dyDescent="0.35">
      <c r="C13" s="47">
        <v>43292</v>
      </c>
      <c r="E13" s="46">
        <v>3505</v>
      </c>
      <c r="F13" s="32" t="e">
        <f>VLOOKUP(E13,'ALL-Unit Code 2'!$V:$W,2,0)</f>
        <v>#N/A</v>
      </c>
      <c r="G13" s="46">
        <v>1</v>
      </c>
      <c r="J13" s="32">
        <f>E13</f>
        <v>3505</v>
      </c>
      <c r="K13" s="32" t="e">
        <f>VLOOKUP(J13,'ALL-Unit Code 2'!$V:$W,2,0)</f>
        <v>#N/A</v>
      </c>
      <c r="L13" s="46">
        <v>0</v>
      </c>
      <c r="N13" s="46">
        <v>0</v>
      </c>
      <c r="O13" s="46">
        <v>0</v>
      </c>
      <c r="P13" s="46">
        <v>0</v>
      </c>
      <c r="Q13" s="46" t="s">
        <v>2878</v>
      </c>
      <c r="R13" s="46" t="s">
        <v>2878</v>
      </c>
      <c r="S13" s="46" t="s">
        <v>2878</v>
      </c>
      <c r="T13" s="46" t="s">
        <v>2878</v>
      </c>
      <c r="U13" s="46" t="s">
        <v>2878</v>
      </c>
      <c r="V13" s="46" t="s">
        <v>2878</v>
      </c>
      <c r="W13" s="46">
        <v>120011</v>
      </c>
      <c r="AA13" s="32" t="str">
        <f>VLOOKUP($D$1,Sites!$A:$C,2,0)</f>
        <v>FC</v>
      </c>
      <c r="AB13" s="32" t="str">
        <f>VLOOKUP(W13,'ALL-Chart of Accounts'!$E:$F,2,0)</f>
        <v>WIP Jobs Material</v>
      </c>
      <c r="AC13" s="46">
        <v>120012</v>
      </c>
      <c r="AG13" s="32" t="str">
        <f>VLOOKUP($D$1,Sites!$A:$C,2,0)</f>
        <v>FC</v>
      </c>
      <c r="AH13" s="32" t="str">
        <f>VLOOKUP(AC13,'ALL-Chart of Accounts'!$E:$F,2,0)</f>
        <v>WIP Jobs Labor</v>
      </c>
      <c r="AI13" s="46">
        <v>120013</v>
      </c>
      <c r="AM13" s="32" t="str">
        <f>VLOOKUP($D$1,Sites!$A:$C,2,0)</f>
        <v>FC</v>
      </c>
      <c r="AN13" s="32" t="str">
        <f>VLOOKUP(AI13,'ALL-Chart of Accounts'!$E:$F,2,0)</f>
        <v>WIP Jobs Fixed Overhead</v>
      </c>
      <c r="AO13" s="46">
        <v>120014</v>
      </c>
      <c r="AS13" s="32" t="str">
        <f>VLOOKUP($D$1,Sites!$A:$C,2,0)</f>
        <v>FC</v>
      </c>
      <c r="AT13" s="32" t="str">
        <f>VLOOKUP(AO13,'ALL-Chart of Accounts'!$E:$F,2,0)</f>
        <v>WIP Jobs Variable Overhead</v>
      </c>
      <c r="AU13" s="46">
        <v>120015</v>
      </c>
      <c r="AY13" s="32" t="str">
        <f>VLOOKUP($D$1,Sites!$A:$C,2,0)</f>
        <v>FC</v>
      </c>
      <c r="AZ13" s="32" t="str">
        <f>VLOOKUP(AU13,'ALL-Chart of Accounts'!$E:$F,2,0)</f>
        <v>WIP Jobs Outside</v>
      </c>
      <c r="BG13" s="46">
        <v>120800</v>
      </c>
      <c r="BK13" s="32" t="str">
        <f>VLOOKUP($D$1,Sites!$A:$C,2,0)</f>
        <v>FC</v>
      </c>
      <c r="BL13" s="32" t="str">
        <f>VLOOKUP(BG13,'ALL-Chart of Accounts'!$E:$F,2,0)</f>
        <v>Reserve for Inventory Adjustment</v>
      </c>
      <c r="BM13" s="46">
        <v>120800</v>
      </c>
      <c r="BQ13" s="32" t="str">
        <f>VLOOKUP($D$1,Sites!$A:$C,2,0)</f>
        <v>FC</v>
      </c>
      <c r="BR13" s="32" t="str">
        <f>VLOOKUP(BM13,'ALL-Chart of Accounts'!$E:$F,2,0)</f>
        <v>Reserve for Inventory Adjustment</v>
      </c>
      <c r="BS13" s="46">
        <v>120800</v>
      </c>
      <c r="BW13" s="32" t="str">
        <f>VLOOKUP($D$1,Sites!$A:$C,2,0)</f>
        <v>FC</v>
      </c>
      <c r="BX13" s="32" t="str">
        <f>VLOOKUP(BS13,'ALL-Chart of Accounts'!$E:$F,2,0)</f>
        <v>Reserve for Inventory Adjustment</v>
      </c>
      <c r="BY13" s="46">
        <v>120800</v>
      </c>
      <c r="CC13" s="32" t="str">
        <f>VLOOKUP($D$1,Sites!$A:$C,2,0)</f>
        <v>FC</v>
      </c>
      <c r="CD13" s="32" t="str">
        <f>VLOOKUP(BY13,'ALL-Chart of Accounts'!$E:$F,2,0)</f>
        <v>Reserve for Inventory Adjustment</v>
      </c>
      <c r="FQ13" s="46" t="s">
        <v>2879</v>
      </c>
      <c r="FR13" s="46" t="s">
        <v>2880</v>
      </c>
      <c r="FS13" s="46">
        <v>120031</v>
      </c>
      <c r="FW13" s="32" t="str">
        <f>VLOOKUP($D$1,Sites!$A:$C,2,0)</f>
        <v>FC</v>
      </c>
      <c r="FX13" s="32" t="str">
        <f>VLOOKUP(FS13,'ALL-Chart of Accounts'!$E:$F,2,0)</f>
        <v>WIP Projects Material</v>
      </c>
      <c r="FY13" s="46">
        <v>120032</v>
      </c>
      <c r="GC13" s="32" t="str">
        <f>VLOOKUP($D$1,Sites!$A:$C,2,0)</f>
        <v>FC</v>
      </c>
      <c r="GD13" s="32" t="str">
        <f>VLOOKUP(FY13,'ALL-Chart of Accounts'!$E:$F,2,0)</f>
        <v>WIP Projects Labor</v>
      </c>
      <c r="GE13" s="46">
        <v>120033</v>
      </c>
      <c r="GI13" s="32" t="str">
        <f>VLOOKUP($D$1,Sites!$A:$C,2,0)</f>
        <v>FC</v>
      </c>
      <c r="GJ13" s="32" t="str">
        <f>VLOOKUP(GE13,'ALL-Chart of Accounts'!$E:$F,2,0)</f>
        <v>WIP Projects Other</v>
      </c>
      <c r="GK13" s="46">
        <v>120034</v>
      </c>
      <c r="GO13" s="32" t="str">
        <f>VLOOKUP($D$1,Sites!$A:$C,2,0)</f>
        <v>FC</v>
      </c>
      <c r="GP13" s="32" t="str">
        <f>VLOOKUP(GK13,'ALL-Chart of Accounts'!$E:$F,2,0)</f>
        <v>WIP Projects Variable Overhead</v>
      </c>
      <c r="GQ13" s="46">
        <v>120035</v>
      </c>
      <c r="GU13" s="32" t="str">
        <f>VLOOKUP($D$1,Sites!$A:$C,2,0)</f>
        <v>FC</v>
      </c>
      <c r="GV13" s="32" t="str">
        <f>VLOOKUP(GQ13,'ALL-Chart of Accounts'!$E:$F,2,0)</f>
        <v>WIP Projects G&amp;A</v>
      </c>
      <c r="HU13" s="46">
        <v>0.05</v>
      </c>
      <c r="HV13" s="46" t="s">
        <v>2881</v>
      </c>
      <c r="HW13" s="46">
        <v>560010</v>
      </c>
      <c r="IA13" s="32" t="str">
        <f>VLOOKUP($D$1,Sites!$A:$C,2,0)</f>
        <v>FC</v>
      </c>
      <c r="IB13" s="32" t="str">
        <f>VLOOKUP(HW13,'ALL-Chart of Accounts'!$E:$F,2,0)</f>
        <v>Variance Purchasing - Misc Charges</v>
      </c>
      <c r="IC13" s="46">
        <v>560012</v>
      </c>
      <c r="IG13" s="32" t="str">
        <f>VLOOKUP($D$1,Sites!$A:$C,2,0)</f>
        <v>FC</v>
      </c>
      <c r="IH13" s="32" t="str">
        <f>VLOOKUP(IC13,'ALL-Chart of Accounts'!$E:$F,2,0)</f>
        <v>Expense Floor Stock</v>
      </c>
    </row>
    <row r="14" spans="1:242" x14ac:dyDescent="0.35">
      <c r="C14" s="47">
        <v>43292</v>
      </c>
      <c r="E14" s="46">
        <v>3510</v>
      </c>
      <c r="F14" s="32" t="e">
        <f>VLOOKUP(E14,'ALL-Unit Code 2'!$V:$W,2,0)</f>
        <v>#N/A</v>
      </c>
      <c r="G14" s="46">
        <v>1</v>
      </c>
      <c r="J14" s="32">
        <f>E14</f>
        <v>3510</v>
      </c>
      <c r="K14" s="32" t="e">
        <f>VLOOKUP(J14,'ALL-Unit Code 2'!$V:$W,2,0)</f>
        <v>#N/A</v>
      </c>
      <c r="L14" s="46">
        <v>0</v>
      </c>
      <c r="N14" s="46">
        <v>0</v>
      </c>
      <c r="O14" s="46">
        <v>0</v>
      </c>
      <c r="P14" s="46">
        <v>0</v>
      </c>
      <c r="Q14" s="46" t="s">
        <v>2878</v>
      </c>
      <c r="R14" s="46" t="s">
        <v>2878</v>
      </c>
      <c r="S14" s="46" t="s">
        <v>2878</v>
      </c>
      <c r="T14" s="46" t="s">
        <v>2878</v>
      </c>
      <c r="U14" s="46" t="s">
        <v>2878</v>
      </c>
      <c r="V14" s="46" t="s">
        <v>2878</v>
      </c>
      <c r="W14" s="46">
        <v>120011</v>
      </c>
      <c r="AA14" s="32" t="str">
        <f>VLOOKUP($D$1,Sites!$A:$C,2,0)</f>
        <v>FC</v>
      </c>
      <c r="AB14" s="32" t="str">
        <f>VLOOKUP(W14,'ALL-Chart of Accounts'!$E:$F,2,0)</f>
        <v>WIP Jobs Material</v>
      </c>
      <c r="AC14" s="46">
        <v>120012</v>
      </c>
      <c r="AG14" s="32" t="str">
        <f>VLOOKUP($D$1,Sites!$A:$C,2,0)</f>
        <v>FC</v>
      </c>
      <c r="AH14" s="32" t="str">
        <f>VLOOKUP(AC14,'ALL-Chart of Accounts'!$E:$F,2,0)</f>
        <v>WIP Jobs Labor</v>
      </c>
      <c r="AI14" s="46">
        <v>120013</v>
      </c>
      <c r="AM14" s="32" t="str">
        <f>VLOOKUP($D$1,Sites!$A:$C,2,0)</f>
        <v>FC</v>
      </c>
      <c r="AN14" s="32" t="str">
        <f>VLOOKUP(AI14,'ALL-Chart of Accounts'!$E:$F,2,0)</f>
        <v>WIP Jobs Fixed Overhead</v>
      </c>
      <c r="AO14" s="46">
        <v>120014</v>
      </c>
      <c r="AS14" s="32" t="str">
        <f>VLOOKUP($D$1,Sites!$A:$C,2,0)</f>
        <v>FC</v>
      </c>
      <c r="AT14" s="32" t="str">
        <f>VLOOKUP(AO14,'ALL-Chart of Accounts'!$E:$F,2,0)</f>
        <v>WIP Jobs Variable Overhead</v>
      </c>
      <c r="AU14" s="46">
        <v>120015</v>
      </c>
      <c r="AY14" s="32" t="str">
        <f>VLOOKUP($D$1,Sites!$A:$C,2,0)</f>
        <v>FC</v>
      </c>
      <c r="AZ14" s="32" t="str">
        <f>VLOOKUP(AU14,'ALL-Chart of Accounts'!$E:$F,2,0)</f>
        <v>WIP Jobs Outside</v>
      </c>
      <c r="BG14" s="46">
        <v>120800</v>
      </c>
      <c r="BK14" s="32" t="str">
        <f>VLOOKUP($D$1,Sites!$A:$C,2,0)</f>
        <v>FC</v>
      </c>
      <c r="BL14" s="32" t="str">
        <f>VLOOKUP(BG14,'ALL-Chart of Accounts'!$E:$F,2,0)</f>
        <v>Reserve for Inventory Adjustment</v>
      </c>
      <c r="BM14" s="46">
        <v>120800</v>
      </c>
      <c r="BQ14" s="32" t="str">
        <f>VLOOKUP($D$1,Sites!$A:$C,2,0)</f>
        <v>FC</v>
      </c>
      <c r="BR14" s="32" t="str">
        <f>VLOOKUP(BM14,'ALL-Chart of Accounts'!$E:$F,2,0)</f>
        <v>Reserve for Inventory Adjustment</v>
      </c>
      <c r="BS14" s="46">
        <v>120800</v>
      </c>
      <c r="BW14" s="32" t="str">
        <f>VLOOKUP($D$1,Sites!$A:$C,2,0)</f>
        <v>FC</v>
      </c>
      <c r="BX14" s="32" t="str">
        <f>VLOOKUP(BS14,'ALL-Chart of Accounts'!$E:$F,2,0)</f>
        <v>Reserve for Inventory Adjustment</v>
      </c>
      <c r="BY14" s="46">
        <v>120800</v>
      </c>
      <c r="CC14" s="32" t="str">
        <f>VLOOKUP($D$1,Sites!$A:$C,2,0)</f>
        <v>FC</v>
      </c>
      <c r="CD14" s="32" t="str">
        <f>VLOOKUP(BY14,'ALL-Chart of Accounts'!$E:$F,2,0)</f>
        <v>Reserve for Inventory Adjustment</v>
      </c>
      <c r="FQ14" s="46" t="s">
        <v>2879</v>
      </c>
      <c r="FR14" s="46" t="s">
        <v>2880</v>
      </c>
      <c r="FS14" s="46">
        <v>120031</v>
      </c>
      <c r="FW14" s="32" t="str">
        <f>VLOOKUP($D$1,Sites!$A:$C,2,0)</f>
        <v>FC</v>
      </c>
      <c r="FX14" s="32" t="str">
        <f>VLOOKUP(FS14,'ALL-Chart of Accounts'!$E:$F,2,0)</f>
        <v>WIP Projects Material</v>
      </c>
      <c r="FY14" s="46">
        <v>120032</v>
      </c>
      <c r="GC14" s="32" t="str">
        <f>VLOOKUP($D$1,Sites!$A:$C,2,0)</f>
        <v>FC</v>
      </c>
      <c r="GD14" s="32" t="str">
        <f>VLOOKUP(FY14,'ALL-Chart of Accounts'!$E:$F,2,0)</f>
        <v>WIP Projects Labor</v>
      </c>
      <c r="GE14" s="46">
        <v>120033</v>
      </c>
      <c r="GI14" s="32" t="str">
        <f>VLOOKUP($D$1,Sites!$A:$C,2,0)</f>
        <v>FC</v>
      </c>
      <c r="GJ14" s="32" t="str">
        <f>VLOOKUP(GE14,'ALL-Chart of Accounts'!$E:$F,2,0)</f>
        <v>WIP Projects Other</v>
      </c>
      <c r="GK14" s="46">
        <v>120034</v>
      </c>
      <c r="GO14" s="32" t="str">
        <f>VLOOKUP($D$1,Sites!$A:$C,2,0)</f>
        <v>FC</v>
      </c>
      <c r="GP14" s="32" t="str">
        <f>VLOOKUP(GK14,'ALL-Chart of Accounts'!$E:$F,2,0)</f>
        <v>WIP Projects Variable Overhead</v>
      </c>
      <c r="GQ14" s="46">
        <v>120035</v>
      </c>
      <c r="GU14" s="32" t="str">
        <f>VLOOKUP($D$1,Sites!$A:$C,2,0)</f>
        <v>FC</v>
      </c>
      <c r="GV14" s="32" t="str">
        <f>VLOOKUP(GQ14,'ALL-Chart of Accounts'!$E:$F,2,0)</f>
        <v>WIP Projects G&amp;A</v>
      </c>
      <c r="HU14" s="46">
        <v>0.05</v>
      </c>
      <c r="HV14" s="46" t="s">
        <v>2881</v>
      </c>
      <c r="HW14" s="46">
        <v>560010</v>
      </c>
      <c r="IA14" s="32" t="str">
        <f>VLOOKUP($D$1,Sites!$A:$C,2,0)</f>
        <v>FC</v>
      </c>
      <c r="IB14" s="32" t="str">
        <f>VLOOKUP(HW14,'ALL-Chart of Accounts'!$E:$F,2,0)</f>
        <v>Variance Purchasing - Misc Charges</v>
      </c>
      <c r="IC14" s="46">
        <v>560012</v>
      </c>
      <c r="IG14" s="32" t="str">
        <f>VLOOKUP($D$1,Sites!$A:$C,2,0)</f>
        <v>FC</v>
      </c>
      <c r="IH14" s="32" t="str">
        <f>VLOOKUP(IC14,'ALL-Chart of Accounts'!$E:$F,2,0)</f>
        <v>Expense Floor Stock</v>
      </c>
    </row>
    <row r="15" spans="1:242" x14ac:dyDescent="0.35">
      <c r="C15" s="47">
        <v>43292</v>
      </c>
      <c r="E15" s="46">
        <v>3520</v>
      </c>
      <c r="F15" s="32" t="e">
        <f>VLOOKUP(E15,'ALL-Unit Code 2'!$V:$W,2,0)</f>
        <v>#N/A</v>
      </c>
      <c r="G15" s="46">
        <v>1</v>
      </c>
      <c r="J15" s="32">
        <f>E15</f>
        <v>3520</v>
      </c>
      <c r="K15" s="32" t="e">
        <f>VLOOKUP(J15,'ALL-Unit Code 2'!$V:$W,2,0)</f>
        <v>#N/A</v>
      </c>
      <c r="L15" s="46">
        <v>0</v>
      </c>
      <c r="N15" s="46">
        <v>0</v>
      </c>
      <c r="O15" s="46">
        <v>0</v>
      </c>
      <c r="P15" s="46">
        <v>0</v>
      </c>
      <c r="Q15" s="46" t="s">
        <v>2878</v>
      </c>
      <c r="R15" s="46" t="s">
        <v>2878</v>
      </c>
      <c r="S15" s="46" t="s">
        <v>2878</v>
      </c>
      <c r="T15" s="46" t="s">
        <v>2878</v>
      </c>
      <c r="U15" s="46" t="s">
        <v>2878</v>
      </c>
      <c r="V15" s="46" t="s">
        <v>2878</v>
      </c>
      <c r="W15" s="46">
        <v>120011</v>
      </c>
      <c r="AA15" s="32" t="str">
        <f>VLOOKUP($D$1,Sites!$A:$C,2,0)</f>
        <v>FC</v>
      </c>
      <c r="AB15" s="32" t="str">
        <f>VLOOKUP(W15,'ALL-Chart of Accounts'!$E:$F,2,0)</f>
        <v>WIP Jobs Material</v>
      </c>
      <c r="AC15" s="46">
        <v>120012</v>
      </c>
      <c r="AG15" s="32" t="str">
        <f>VLOOKUP($D$1,Sites!$A:$C,2,0)</f>
        <v>FC</v>
      </c>
      <c r="AH15" s="32" t="str">
        <f>VLOOKUP(AC15,'ALL-Chart of Accounts'!$E:$F,2,0)</f>
        <v>WIP Jobs Labor</v>
      </c>
      <c r="AI15" s="46">
        <v>120013</v>
      </c>
      <c r="AM15" s="32" t="str">
        <f>VLOOKUP($D$1,Sites!$A:$C,2,0)</f>
        <v>FC</v>
      </c>
      <c r="AN15" s="32" t="str">
        <f>VLOOKUP(AI15,'ALL-Chart of Accounts'!$E:$F,2,0)</f>
        <v>WIP Jobs Fixed Overhead</v>
      </c>
      <c r="AO15" s="46">
        <v>120014</v>
      </c>
      <c r="AS15" s="32" t="str">
        <f>VLOOKUP($D$1,Sites!$A:$C,2,0)</f>
        <v>FC</v>
      </c>
      <c r="AT15" s="32" t="str">
        <f>VLOOKUP(AO15,'ALL-Chart of Accounts'!$E:$F,2,0)</f>
        <v>WIP Jobs Variable Overhead</v>
      </c>
      <c r="AU15" s="46">
        <v>120015</v>
      </c>
      <c r="AY15" s="32" t="str">
        <f>VLOOKUP($D$1,Sites!$A:$C,2,0)</f>
        <v>FC</v>
      </c>
      <c r="AZ15" s="32" t="str">
        <f>VLOOKUP(AU15,'ALL-Chart of Accounts'!$E:$F,2,0)</f>
        <v>WIP Jobs Outside</v>
      </c>
      <c r="BG15" s="46">
        <v>120800</v>
      </c>
      <c r="BK15" s="32" t="str">
        <f>VLOOKUP($D$1,Sites!$A:$C,2,0)</f>
        <v>FC</v>
      </c>
      <c r="BL15" s="32" t="str">
        <f>VLOOKUP(BG15,'ALL-Chart of Accounts'!$E:$F,2,0)</f>
        <v>Reserve for Inventory Adjustment</v>
      </c>
      <c r="BM15" s="46">
        <v>120800</v>
      </c>
      <c r="BQ15" s="32" t="str">
        <f>VLOOKUP($D$1,Sites!$A:$C,2,0)</f>
        <v>FC</v>
      </c>
      <c r="BR15" s="32" t="str">
        <f>VLOOKUP(BM15,'ALL-Chart of Accounts'!$E:$F,2,0)</f>
        <v>Reserve for Inventory Adjustment</v>
      </c>
      <c r="BS15" s="46">
        <v>120800</v>
      </c>
      <c r="BW15" s="32" t="str">
        <f>VLOOKUP($D$1,Sites!$A:$C,2,0)</f>
        <v>FC</v>
      </c>
      <c r="BX15" s="32" t="str">
        <f>VLOOKUP(BS15,'ALL-Chart of Accounts'!$E:$F,2,0)</f>
        <v>Reserve for Inventory Adjustment</v>
      </c>
      <c r="BY15" s="46">
        <v>120800</v>
      </c>
      <c r="CC15" s="32" t="str">
        <f>VLOOKUP($D$1,Sites!$A:$C,2,0)</f>
        <v>FC</v>
      </c>
      <c r="CD15" s="32" t="str">
        <f>VLOOKUP(BY15,'ALL-Chart of Accounts'!$E:$F,2,0)</f>
        <v>Reserve for Inventory Adjustment</v>
      </c>
      <c r="FQ15" s="46" t="s">
        <v>2879</v>
      </c>
      <c r="FR15" s="46" t="s">
        <v>2880</v>
      </c>
      <c r="FS15" s="46">
        <v>120031</v>
      </c>
      <c r="FW15" s="32" t="str">
        <f>VLOOKUP($D$1,Sites!$A:$C,2,0)</f>
        <v>FC</v>
      </c>
      <c r="FX15" s="32" t="str">
        <f>VLOOKUP(FS15,'ALL-Chart of Accounts'!$E:$F,2,0)</f>
        <v>WIP Projects Material</v>
      </c>
      <c r="FY15" s="46">
        <v>120032</v>
      </c>
      <c r="GC15" s="32" t="str">
        <f>VLOOKUP($D$1,Sites!$A:$C,2,0)</f>
        <v>FC</v>
      </c>
      <c r="GD15" s="32" t="str">
        <f>VLOOKUP(FY15,'ALL-Chart of Accounts'!$E:$F,2,0)</f>
        <v>WIP Projects Labor</v>
      </c>
      <c r="GE15" s="46">
        <v>120033</v>
      </c>
      <c r="GI15" s="32" t="str">
        <f>VLOOKUP($D$1,Sites!$A:$C,2,0)</f>
        <v>FC</v>
      </c>
      <c r="GJ15" s="32" t="str">
        <f>VLOOKUP(GE15,'ALL-Chart of Accounts'!$E:$F,2,0)</f>
        <v>WIP Projects Other</v>
      </c>
      <c r="GK15" s="46">
        <v>120034</v>
      </c>
      <c r="GO15" s="32" t="str">
        <f>VLOOKUP($D$1,Sites!$A:$C,2,0)</f>
        <v>FC</v>
      </c>
      <c r="GP15" s="32" t="str">
        <f>VLOOKUP(GK15,'ALL-Chart of Accounts'!$E:$F,2,0)</f>
        <v>WIP Projects Variable Overhead</v>
      </c>
      <c r="GQ15" s="46">
        <v>120035</v>
      </c>
      <c r="GU15" s="32" t="str">
        <f>VLOOKUP($D$1,Sites!$A:$C,2,0)</f>
        <v>FC</v>
      </c>
      <c r="GV15" s="32" t="str">
        <f>VLOOKUP(GQ15,'ALL-Chart of Accounts'!$E:$F,2,0)</f>
        <v>WIP Projects G&amp;A</v>
      </c>
      <c r="HU15" s="46">
        <v>0.05</v>
      </c>
      <c r="HV15" s="46" t="s">
        <v>2881</v>
      </c>
      <c r="HW15" s="46">
        <v>560010</v>
      </c>
      <c r="IA15" s="32" t="str">
        <f>VLOOKUP($D$1,Sites!$A:$C,2,0)</f>
        <v>FC</v>
      </c>
      <c r="IB15" s="32" t="str">
        <f>VLOOKUP(HW15,'ALL-Chart of Accounts'!$E:$F,2,0)</f>
        <v>Variance Purchasing - Misc Charges</v>
      </c>
      <c r="IC15" s="46">
        <v>560012</v>
      </c>
      <c r="IG15" s="32" t="str">
        <f>VLOOKUP($D$1,Sites!$A:$C,2,0)</f>
        <v>FC</v>
      </c>
      <c r="IH15" s="32" t="str">
        <f>VLOOKUP(IC15,'ALL-Chart of Accounts'!$E:$F,2,0)</f>
        <v>Expense Floor Stock</v>
      </c>
    </row>
    <row r="16" spans="1:242" x14ac:dyDescent="0.35">
      <c r="C16" s="47">
        <v>43292</v>
      </c>
      <c r="E16" s="46">
        <v>4000</v>
      </c>
      <c r="F16" s="32" t="str">
        <f>VLOOKUP(E16,'ALL-Unit Code 2'!$V:$W,2,0)</f>
        <v>FILLING &amp; CLOSING-FILLER (TUNA)</v>
      </c>
      <c r="G16" s="46">
        <v>1</v>
      </c>
      <c r="J16" s="32">
        <f>E16</f>
        <v>4000</v>
      </c>
      <c r="K16" s="32" t="str">
        <f>VLOOKUP(J16,'ALL-Unit Code 2'!$V:$W,2,0)</f>
        <v>FILLING &amp; CLOSING-FILLER (TUNA)</v>
      </c>
      <c r="L16" s="46">
        <v>0</v>
      </c>
      <c r="N16" s="46">
        <v>0</v>
      </c>
      <c r="O16" s="46">
        <v>0</v>
      </c>
      <c r="P16" s="46">
        <v>0</v>
      </c>
      <c r="Q16" s="46" t="s">
        <v>2878</v>
      </c>
      <c r="R16" s="46" t="s">
        <v>2878</v>
      </c>
      <c r="S16" s="46" t="s">
        <v>2878</v>
      </c>
      <c r="T16" s="46" t="s">
        <v>2878</v>
      </c>
      <c r="U16" s="46" t="s">
        <v>2878</v>
      </c>
      <c r="V16" s="46" t="s">
        <v>2878</v>
      </c>
      <c r="W16" s="46">
        <v>120011</v>
      </c>
      <c r="AA16" s="32" t="str">
        <f>VLOOKUP($D$1,Sites!$A:$C,2,0)</f>
        <v>FC</v>
      </c>
      <c r="AB16" s="32" t="str">
        <f>VLOOKUP(W16,'ALL-Chart of Accounts'!$E:$F,2,0)</f>
        <v>WIP Jobs Material</v>
      </c>
      <c r="AC16" s="46">
        <v>120012</v>
      </c>
      <c r="AG16" s="32" t="str">
        <f>VLOOKUP($D$1,Sites!$A:$C,2,0)</f>
        <v>FC</v>
      </c>
      <c r="AH16" s="32" t="str">
        <f>VLOOKUP(AC16,'ALL-Chart of Accounts'!$E:$F,2,0)</f>
        <v>WIP Jobs Labor</v>
      </c>
      <c r="AI16" s="46">
        <v>120013</v>
      </c>
      <c r="AM16" s="32" t="str">
        <f>VLOOKUP($D$1,Sites!$A:$C,2,0)</f>
        <v>FC</v>
      </c>
      <c r="AN16" s="32" t="str">
        <f>VLOOKUP(AI16,'ALL-Chart of Accounts'!$E:$F,2,0)</f>
        <v>WIP Jobs Fixed Overhead</v>
      </c>
      <c r="AO16" s="46">
        <v>120014</v>
      </c>
      <c r="AS16" s="32" t="str">
        <f>VLOOKUP($D$1,Sites!$A:$C,2,0)</f>
        <v>FC</v>
      </c>
      <c r="AT16" s="32" t="str">
        <f>VLOOKUP(AO16,'ALL-Chart of Accounts'!$E:$F,2,0)</f>
        <v>WIP Jobs Variable Overhead</v>
      </c>
      <c r="AU16" s="46">
        <v>120015</v>
      </c>
      <c r="AY16" s="32" t="str">
        <f>VLOOKUP($D$1,Sites!$A:$C,2,0)</f>
        <v>FC</v>
      </c>
      <c r="AZ16" s="32" t="str">
        <f>VLOOKUP(AU16,'ALL-Chart of Accounts'!$E:$F,2,0)</f>
        <v>WIP Jobs Outside</v>
      </c>
      <c r="BG16" s="46">
        <v>120800</v>
      </c>
      <c r="BK16" s="32" t="str">
        <f>VLOOKUP($D$1,Sites!$A:$C,2,0)</f>
        <v>FC</v>
      </c>
      <c r="BL16" s="32" t="str">
        <f>VLOOKUP(BG16,'ALL-Chart of Accounts'!$E:$F,2,0)</f>
        <v>Reserve for Inventory Adjustment</v>
      </c>
      <c r="BM16" s="46">
        <v>120800</v>
      </c>
      <c r="BQ16" s="32" t="str">
        <f>VLOOKUP($D$1,Sites!$A:$C,2,0)</f>
        <v>FC</v>
      </c>
      <c r="BR16" s="32" t="str">
        <f>VLOOKUP(BM16,'ALL-Chart of Accounts'!$E:$F,2,0)</f>
        <v>Reserve for Inventory Adjustment</v>
      </c>
      <c r="BS16" s="46">
        <v>120800</v>
      </c>
      <c r="BW16" s="32" t="str">
        <f>VLOOKUP($D$1,Sites!$A:$C,2,0)</f>
        <v>FC</v>
      </c>
      <c r="BX16" s="32" t="str">
        <f>VLOOKUP(BS16,'ALL-Chart of Accounts'!$E:$F,2,0)</f>
        <v>Reserve for Inventory Adjustment</v>
      </c>
      <c r="BY16" s="46">
        <v>120800</v>
      </c>
      <c r="CC16" s="32" t="str">
        <f>VLOOKUP($D$1,Sites!$A:$C,2,0)</f>
        <v>FC</v>
      </c>
      <c r="CD16" s="32" t="str">
        <f>VLOOKUP(BY16,'ALL-Chart of Accounts'!$E:$F,2,0)</f>
        <v>Reserve for Inventory Adjustment</v>
      </c>
      <c r="FQ16" s="46" t="s">
        <v>2879</v>
      </c>
      <c r="FR16" s="46" t="s">
        <v>2880</v>
      </c>
      <c r="FS16" s="46">
        <v>120031</v>
      </c>
      <c r="FW16" s="32" t="str">
        <f>VLOOKUP($D$1,Sites!$A:$C,2,0)</f>
        <v>FC</v>
      </c>
      <c r="FX16" s="32" t="str">
        <f>VLOOKUP(FS16,'ALL-Chart of Accounts'!$E:$F,2,0)</f>
        <v>WIP Projects Material</v>
      </c>
      <c r="FY16" s="46">
        <v>120032</v>
      </c>
      <c r="GC16" s="32" t="str">
        <f>VLOOKUP($D$1,Sites!$A:$C,2,0)</f>
        <v>FC</v>
      </c>
      <c r="GD16" s="32" t="str">
        <f>VLOOKUP(FY16,'ALL-Chart of Accounts'!$E:$F,2,0)</f>
        <v>WIP Projects Labor</v>
      </c>
      <c r="GE16" s="46">
        <v>120033</v>
      </c>
      <c r="GI16" s="32" t="str">
        <f>VLOOKUP($D$1,Sites!$A:$C,2,0)</f>
        <v>FC</v>
      </c>
      <c r="GJ16" s="32" t="str">
        <f>VLOOKUP(GE16,'ALL-Chart of Accounts'!$E:$F,2,0)</f>
        <v>WIP Projects Other</v>
      </c>
      <c r="GK16" s="46">
        <v>120034</v>
      </c>
      <c r="GO16" s="32" t="str">
        <f>VLOOKUP($D$1,Sites!$A:$C,2,0)</f>
        <v>FC</v>
      </c>
      <c r="GP16" s="32" t="str">
        <f>VLOOKUP(GK16,'ALL-Chart of Accounts'!$E:$F,2,0)</f>
        <v>WIP Projects Variable Overhead</v>
      </c>
      <c r="GQ16" s="46">
        <v>120035</v>
      </c>
      <c r="GU16" s="32" t="str">
        <f>VLOOKUP($D$1,Sites!$A:$C,2,0)</f>
        <v>FC</v>
      </c>
      <c r="GV16" s="32" t="str">
        <f>VLOOKUP(GQ16,'ALL-Chart of Accounts'!$E:$F,2,0)</f>
        <v>WIP Projects G&amp;A</v>
      </c>
      <c r="HU16" s="46">
        <v>0.05</v>
      </c>
      <c r="HV16" s="46" t="s">
        <v>2881</v>
      </c>
      <c r="HW16" s="46">
        <v>560010</v>
      </c>
      <c r="IA16" s="32" t="str">
        <f>VLOOKUP($D$1,Sites!$A:$C,2,0)</f>
        <v>FC</v>
      </c>
      <c r="IB16" s="32" t="str">
        <f>VLOOKUP(HW16,'ALL-Chart of Accounts'!$E:$F,2,0)</f>
        <v>Variance Purchasing - Misc Charges</v>
      </c>
      <c r="IC16" s="46">
        <v>560012</v>
      </c>
      <c r="IG16" s="32" t="str">
        <f>VLOOKUP($D$1,Sites!$A:$C,2,0)</f>
        <v>FC</v>
      </c>
      <c r="IH16" s="32" t="str">
        <f>VLOOKUP(IC16,'ALL-Chart of Accounts'!$E:$F,2,0)</f>
        <v>Expense Floor Stock</v>
      </c>
    </row>
  </sheetData>
  <autoFilter ref="A2:IH2" xr:uid="{00000000-0009-0000-0000-00002F000000}"/>
  <dataValidations count="1">
    <dataValidation type="list" allowBlank="1" showInputMessage="1" showErrorMessage="1" sqref="D1" xr:uid="{00000000-0002-0000-2F00-000000000000}">
      <formula1>Sites</formula1>
    </dataValidation>
  </dataValidations>
  <hyperlinks>
    <hyperlink ref="B1" location="Index!A1" display="Go To Index" xr:uid="{00000000-0004-0000-2F00-000000000000}"/>
  </hyperlinks>
  <pageMargins left="0.7" right="0.7" top="0.75" bottom="0.75" header="0.3" footer="0.3"/>
  <customProperties>
    <customPr name="QAA_DRILLPATH_NODE_ID" r:id="rId1"/>
  </customPropertie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66CFB-2F96-4F05-84C0-2D11D7E8D5CC}">
  <sheetPr filterMode="1">
    <tabColor theme="6" tint="0.59999389629810485"/>
  </sheetPr>
  <dimension ref="A1:IH45"/>
  <sheetViews>
    <sheetView workbookViewId="0">
      <pane xSplit="6" ySplit="2" topLeftCell="IG3" activePane="bottomRight" state="frozen"/>
      <selection activeCell="E7" sqref="E7:HM7"/>
      <selection pane="topRight" activeCell="E7" sqref="E7:HM7"/>
      <selection pane="bottomLeft" activeCell="E7" sqref="E7:HM7"/>
      <selection pane="bottomRight" activeCell="E43" activeCellId="1" sqref="E26:E41 E43"/>
    </sheetView>
  </sheetViews>
  <sheetFormatPr defaultColWidth="10.6328125" defaultRowHeight="14.5" x14ac:dyDescent="0.35"/>
  <cols>
    <col min="1" max="2" width="10.6328125" style="47" bestFit="1" customWidth="1"/>
    <col min="3" max="3" width="9.54296875" style="47" bestFit="1" customWidth="1"/>
    <col min="4" max="4" width="13.36328125" style="46" bestFit="1" customWidth="1"/>
    <col min="5" max="5" width="14.36328125" style="46" bestFit="1" customWidth="1"/>
    <col min="6" max="6" width="44.453125" style="46" bestFit="1" customWidth="1"/>
    <col min="7" max="7" width="9.453125" style="46" bestFit="1" customWidth="1"/>
    <col min="8" max="8" width="11.90625" style="46" bestFit="1" customWidth="1"/>
    <col min="9" max="9" width="21.6328125" style="46" bestFit="1" customWidth="1"/>
    <col min="10" max="10" width="12.6328125" style="46" bestFit="1" customWidth="1"/>
    <col min="11" max="11" width="44.453125" style="46" bestFit="1" customWidth="1"/>
    <col min="12" max="12" width="14.453125" style="46" bestFit="1" customWidth="1"/>
    <col min="13" max="13" width="36.36328125" style="46" bestFit="1" customWidth="1"/>
    <col min="14" max="14" width="16.6328125" style="46" bestFit="1" customWidth="1"/>
    <col min="15" max="15" width="16.90625" style="46" bestFit="1" customWidth="1"/>
    <col min="16" max="16" width="16.36328125" style="46" bestFit="1" customWidth="1"/>
    <col min="17" max="17" width="20.453125" style="46" bestFit="1" customWidth="1"/>
    <col min="18" max="18" width="20.90625" style="46" bestFit="1" customWidth="1"/>
    <col min="19" max="19" width="7.54296875" style="46" bestFit="1" customWidth="1"/>
    <col min="20" max="20" width="9" style="46" bestFit="1" customWidth="1"/>
    <col min="21" max="21" width="8" style="46" bestFit="1" customWidth="1"/>
    <col min="22" max="22" width="9.453125" style="46" bestFit="1" customWidth="1"/>
    <col min="23" max="23" width="13.90625" style="46" bestFit="1" customWidth="1"/>
    <col min="24" max="27" width="23.54296875" style="46" bestFit="1" customWidth="1"/>
    <col min="28" max="28" width="23.90625" style="46" bestFit="1" customWidth="1"/>
    <col min="29" max="29" width="11.6328125" style="46" bestFit="1" customWidth="1"/>
    <col min="30" max="33" width="20.6328125" style="46" bestFit="1" customWidth="1"/>
    <col min="34" max="34" width="21.54296875" style="46" bestFit="1" customWidth="1"/>
    <col min="35" max="35" width="11.90625" style="46" bestFit="1" customWidth="1"/>
    <col min="36" max="39" width="21.453125" style="46" bestFit="1" customWidth="1"/>
    <col min="40" max="40" width="22.36328125" style="46" bestFit="1" customWidth="1"/>
    <col min="41" max="41" width="12.08984375" style="46" bestFit="1" customWidth="1"/>
    <col min="42" max="45" width="21.6328125" style="46" bestFit="1" customWidth="1"/>
    <col min="46" max="46" width="24.90625" style="46" bestFit="1" customWidth="1"/>
    <col min="47" max="47" width="13.36328125" style="46" bestFit="1" customWidth="1"/>
    <col min="48" max="51" width="22.36328125" style="46" bestFit="1" customWidth="1"/>
    <col min="52" max="52" width="23.08984375" style="46" bestFit="1" customWidth="1"/>
    <col min="53" max="53" width="13" style="46" bestFit="1" customWidth="1"/>
    <col min="54" max="57" width="22.08984375" style="46" bestFit="1" customWidth="1"/>
    <col min="58" max="58" width="22.90625" style="46" bestFit="1" customWidth="1"/>
    <col min="59" max="59" width="20.90625" style="46" bestFit="1" customWidth="1"/>
    <col min="60" max="63" width="30.453125" style="46" bestFit="1" customWidth="1"/>
    <col min="64" max="64" width="30.6328125" style="46" bestFit="1" customWidth="1"/>
    <col min="65" max="65" width="25.6328125" style="46" bestFit="1" customWidth="1"/>
    <col min="66" max="69" width="35.36328125" style="46" bestFit="1" customWidth="1"/>
    <col min="70" max="70" width="35.6328125" style="46" bestFit="1" customWidth="1"/>
    <col min="71" max="71" width="24.6328125" style="46" bestFit="1" customWidth="1"/>
    <col min="72" max="75" width="34.36328125" style="46" bestFit="1" customWidth="1"/>
    <col min="76" max="76" width="34.6328125" style="46" bestFit="1" customWidth="1"/>
    <col min="77" max="77" width="17.36328125" style="46" bestFit="1" customWidth="1"/>
    <col min="78" max="81" width="26.36328125" style="46" bestFit="1" customWidth="1"/>
    <col min="82" max="82" width="30" style="46" bestFit="1" customWidth="1"/>
    <col min="83" max="83" width="18.90625" style="46" bestFit="1" customWidth="1"/>
    <col min="84" max="87" width="28.54296875" style="46" bestFit="1" customWidth="1"/>
    <col min="88" max="88" width="28.90625" style="46" bestFit="1" customWidth="1"/>
    <col min="89" max="89" width="14.6328125" style="46" bestFit="1" customWidth="1"/>
    <col min="90" max="93" width="23.90625" style="46" bestFit="1" customWidth="1"/>
    <col min="94" max="94" width="24.6328125" style="46" bestFit="1" customWidth="1"/>
    <col min="95" max="95" width="15.6328125" style="46" bestFit="1" customWidth="1"/>
    <col min="96" max="99" width="24.6328125" style="46" bestFit="1" customWidth="1"/>
    <col min="100" max="100" width="25.54296875" style="46" bestFit="1" customWidth="1"/>
    <col min="101" max="101" width="9.453125" style="46" bestFit="1" customWidth="1"/>
    <col min="102" max="105" width="18.453125" style="46" bestFit="1" customWidth="1"/>
    <col min="106" max="106" width="19.36328125" style="46" bestFit="1" customWidth="1"/>
    <col min="107" max="107" width="12.90625" style="46" bestFit="1" customWidth="1"/>
    <col min="108" max="111" width="22" style="46" bestFit="1" customWidth="1"/>
    <col min="112" max="112" width="22.6328125" style="46" bestFit="1" customWidth="1"/>
    <col min="113" max="113" width="11.08984375" style="46" bestFit="1" customWidth="1"/>
    <col min="114" max="117" width="20.36328125" style="46" bestFit="1" customWidth="1"/>
    <col min="118" max="118" width="21" style="46" bestFit="1" customWidth="1"/>
    <col min="119" max="119" width="15.6328125" style="46" bestFit="1" customWidth="1"/>
    <col min="120" max="123" width="24.90625" style="46" bestFit="1" customWidth="1"/>
    <col min="124" max="124" width="25.6328125" style="46" bestFit="1" customWidth="1"/>
    <col min="125" max="125" width="15.36328125" style="46" bestFit="1" customWidth="1"/>
    <col min="126" max="129" width="24.453125" style="46" bestFit="1" customWidth="1"/>
    <col min="130" max="130" width="25.36328125" style="46" bestFit="1" customWidth="1"/>
    <col min="131" max="131" width="17.6328125" style="46" bestFit="1" customWidth="1"/>
    <col min="132" max="135" width="26.90625" style="46" bestFit="1" customWidth="1"/>
    <col min="136" max="136" width="27.6328125" style="46" bestFit="1" customWidth="1"/>
    <col min="137" max="137" width="18.6328125" style="46" bestFit="1" customWidth="1"/>
    <col min="138" max="141" width="28.453125" style="46" bestFit="1" customWidth="1"/>
    <col min="142" max="142" width="28.6328125" style="46" bestFit="1" customWidth="1"/>
    <col min="143" max="143" width="19" style="46" bestFit="1" customWidth="1"/>
    <col min="144" max="147" width="28.6328125" style="46" bestFit="1" customWidth="1"/>
    <col min="148" max="148" width="29" style="46" bestFit="1" customWidth="1"/>
    <col min="149" max="149" width="17.90625" style="46" bestFit="1" customWidth="1"/>
    <col min="150" max="153" width="27.453125" style="46" bestFit="1" customWidth="1"/>
    <col min="154" max="154" width="27.90625" style="46" bestFit="1" customWidth="1"/>
    <col min="155" max="155" width="18.08984375" style="46" bestFit="1" customWidth="1"/>
    <col min="156" max="159" width="27.6328125" style="46" bestFit="1" customWidth="1"/>
    <col min="160" max="160" width="28.08984375" style="46" bestFit="1" customWidth="1"/>
    <col min="161" max="161" width="17.6328125" style="46" bestFit="1" customWidth="1"/>
    <col min="162" max="165" width="27.36328125" style="46" bestFit="1" customWidth="1"/>
    <col min="166" max="166" width="27.6328125" style="46" bestFit="1" customWidth="1"/>
    <col min="167" max="167" width="17.90625" style="46" bestFit="1" customWidth="1"/>
    <col min="168" max="171" width="27.453125" style="46" bestFit="1" customWidth="1"/>
    <col min="172" max="172" width="27.90625" style="46" bestFit="1" customWidth="1"/>
    <col min="173" max="173" width="11.54296875" style="46" bestFit="1" customWidth="1"/>
    <col min="174" max="174" width="21.453125" style="46" bestFit="1" customWidth="1"/>
    <col min="175" max="175" width="16.453125" style="46" bestFit="1" customWidth="1"/>
    <col min="176" max="179" width="25.54296875" style="46" bestFit="1" customWidth="1"/>
    <col min="180" max="180" width="26.36328125" style="46" bestFit="1" customWidth="1"/>
    <col min="181" max="181" width="14.08984375" style="46" bestFit="1" customWidth="1"/>
    <col min="182" max="185" width="23.36328125" style="46" bestFit="1" customWidth="1"/>
    <col min="186" max="186" width="24.08984375" style="46" bestFit="1" customWidth="1"/>
    <col min="187" max="187" width="14.08984375" style="46" bestFit="1" customWidth="1"/>
    <col min="188" max="191" width="23.36328125" style="46" bestFit="1" customWidth="1"/>
    <col min="192" max="192" width="24.08984375" style="46" bestFit="1" customWidth="1"/>
    <col min="193" max="193" width="17.453125" style="46" bestFit="1" customWidth="1"/>
    <col min="194" max="197" width="26.54296875" style="46" bestFit="1" customWidth="1"/>
    <col min="198" max="198" width="28.08984375" style="46" bestFit="1" customWidth="1"/>
    <col min="199" max="199" width="14" style="46" bestFit="1" customWidth="1"/>
    <col min="200" max="203" width="22.6328125" style="46" bestFit="1" customWidth="1"/>
    <col min="204" max="204" width="23.6328125" style="46" bestFit="1" customWidth="1"/>
    <col min="205" max="205" width="18.90625" style="46" bestFit="1" customWidth="1"/>
    <col min="206" max="209" width="28.54296875" style="46" bestFit="1" customWidth="1"/>
    <col min="210" max="210" width="28.90625" style="46" bestFit="1" customWidth="1"/>
    <col min="211" max="211" width="19.08984375" style="46" bestFit="1" customWidth="1"/>
    <col min="212" max="215" width="28.6328125" style="46" bestFit="1" customWidth="1"/>
    <col min="216" max="216" width="29.08984375" style="46" bestFit="1" customWidth="1"/>
    <col min="217" max="217" width="12.08984375" style="46" bestFit="1" customWidth="1"/>
    <col min="218" max="221" width="21.36328125" style="46" bestFit="1" customWidth="1"/>
    <col min="222" max="222" width="22" style="46" bestFit="1" customWidth="1"/>
    <col min="223" max="223" width="13.36328125" style="46" bestFit="1" customWidth="1"/>
    <col min="224" max="227" width="22.453125" style="46" bestFit="1" customWidth="1"/>
    <col min="228" max="228" width="23.36328125" style="46" bestFit="1" customWidth="1"/>
    <col min="229" max="229" width="15.453125" style="46" bestFit="1" customWidth="1"/>
    <col min="230" max="230" width="12.453125" style="46" bestFit="1" customWidth="1"/>
    <col min="231" max="231" width="23.08984375" style="46" bestFit="1" customWidth="1"/>
    <col min="232" max="235" width="28.90625" style="46" bestFit="1" customWidth="1"/>
    <col min="236" max="236" width="31.08984375" style="46" bestFit="1" customWidth="1"/>
    <col min="237" max="237" width="24.36328125" style="46" bestFit="1" customWidth="1"/>
    <col min="238" max="241" width="30" style="46" bestFit="1" customWidth="1"/>
    <col min="242" max="242" width="30.08984375" style="46" bestFit="1" customWidth="1"/>
    <col min="243" max="16384" width="10.6328125" style="46"/>
  </cols>
  <sheetData>
    <row r="1" spans="1:242" x14ac:dyDescent="0.35">
      <c r="A1" s="47" t="s">
        <v>348</v>
      </c>
      <c r="B1" s="26" t="s">
        <v>50</v>
      </c>
      <c r="C1" s="47" t="s">
        <v>350</v>
      </c>
      <c r="D1" s="6" t="s">
        <v>11489</v>
      </c>
    </row>
    <row r="2" spans="1:24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2147</v>
      </c>
      <c r="F2" s="46" t="s">
        <v>387</v>
      </c>
      <c r="G2" s="46" t="s">
        <v>2643</v>
      </c>
      <c r="H2" s="46" t="s">
        <v>2644</v>
      </c>
      <c r="I2" s="46" t="s">
        <v>2645</v>
      </c>
      <c r="J2" s="46" t="s">
        <v>62</v>
      </c>
      <c r="K2" s="46" t="s">
        <v>2646</v>
      </c>
      <c r="L2" s="46" t="s">
        <v>2647</v>
      </c>
      <c r="M2" s="46" t="s">
        <v>2648</v>
      </c>
      <c r="N2" s="46" t="s">
        <v>2649</v>
      </c>
      <c r="O2" s="46" t="s">
        <v>2650</v>
      </c>
      <c r="P2" s="46" t="s">
        <v>2651</v>
      </c>
      <c r="Q2" s="46" t="s">
        <v>2652</v>
      </c>
      <c r="R2" s="46" t="s">
        <v>2653</v>
      </c>
      <c r="S2" s="46" t="s">
        <v>2654</v>
      </c>
      <c r="T2" s="46" t="s">
        <v>2655</v>
      </c>
      <c r="U2" s="46" t="s">
        <v>2656</v>
      </c>
      <c r="V2" s="46" t="s">
        <v>2657</v>
      </c>
      <c r="W2" s="46" t="s">
        <v>2658</v>
      </c>
      <c r="X2" s="46" t="s">
        <v>2659</v>
      </c>
      <c r="Y2" s="46" t="s">
        <v>2660</v>
      </c>
      <c r="Z2" s="46" t="s">
        <v>2661</v>
      </c>
      <c r="AA2" s="46" t="s">
        <v>2662</v>
      </c>
      <c r="AB2" s="46" t="s">
        <v>2663</v>
      </c>
      <c r="AC2" s="46" t="s">
        <v>2664</v>
      </c>
      <c r="AD2" s="46" t="s">
        <v>2665</v>
      </c>
      <c r="AE2" s="46" t="s">
        <v>2666</v>
      </c>
      <c r="AF2" s="46" t="s">
        <v>2667</v>
      </c>
      <c r="AG2" s="46" t="s">
        <v>2668</v>
      </c>
      <c r="AH2" s="46" t="s">
        <v>2669</v>
      </c>
      <c r="AI2" s="46" t="s">
        <v>2670</v>
      </c>
      <c r="AJ2" s="46" t="s">
        <v>2671</v>
      </c>
      <c r="AK2" s="46" t="s">
        <v>2672</v>
      </c>
      <c r="AL2" s="46" t="s">
        <v>2673</v>
      </c>
      <c r="AM2" s="46" t="s">
        <v>2674</v>
      </c>
      <c r="AN2" s="46" t="s">
        <v>2675</v>
      </c>
      <c r="AO2" s="46" t="s">
        <v>2676</v>
      </c>
      <c r="AP2" s="46" t="s">
        <v>2677</v>
      </c>
      <c r="AQ2" s="46" t="s">
        <v>2678</v>
      </c>
      <c r="AR2" s="46" t="s">
        <v>2679</v>
      </c>
      <c r="AS2" s="46" t="s">
        <v>2680</v>
      </c>
      <c r="AT2" s="46" t="s">
        <v>2681</v>
      </c>
      <c r="AU2" s="46" t="s">
        <v>2682</v>
      </c>
      <c r="AV2" s="46" t="s">
        <v>2683</v>
      </c>
      <c r="AW2" s="46" t="s">
        <v>2684</v>
      </c>
      <c r="AX2" s="46" t="s">
        <v>2685</v>
      </c>
      <c r="AY2" s="46" t="s">
        <v>2686</v>
      </c>
      <c r="AZ2" s="46" t="s">
        <v>2687</v>
      </c>
      <c r="BA2" s="46" t="s">
        <v>2688</v>
      </c>
      <c r="BB2" s="46" t="s">
        <v>2689</v>
      </c>
      <c r="BC2" s="46" t="s">
        <v>2690</v>
      </c>
      <c r="BD2" s="46" t="s">
        <v>2691</v>
      </c>
      <c r="BE2" s="46" t="s">
        <v>2692</v>
      </c>
      <c r="BF2" s="46" t="s">
        <v>2693</v>
      </c>
      <c r="BG2" s="46" t="s">
        <v>2694</v>
      </c>
      <c r="BH2" s="46" t="s">
        <v>2695</v>
      </c>
      <c r="BI2" s="46" t="s">
        <v>2696</v>
      </c>
      <c r="BJ2" s="46" t="s">
        <v>2697</v>
      </c>
      <c r="BK2" s="46" t="s">
        <v>2698</v>
      </c>
      <c r="BL2" s="46" t="s">
        <v>2699</v>
      </c>
      <c r="BM2" s="46" t="s">
        <v>2700</v>
      </c>
      <c r="BN2" s="46" t="s">
        <v>2701</v>
      </c>
      <c r="BO2" s="46" t="s">
        <v>2702</v>
      </c>
      <c r="BP2" s="46" t="s">
        <v>2703</v>
      </c>
      <c r="BQ2" s="46" t="s">
        <v>2704</v>
      </c>
      <c r="BR2" s="46" t="s">
        <v>2705</v>
      </c>
      <c r="BS2" s="46" t="s">
        <v>2706</v>
      </c>
      <c r="BT2" s="46" t="s">
        <v>2707</v>
      </c>
      <c r="BU2" s="46" t="s">
        <v>2708</v>
      </c>
      <c r="BV2" s="46" t="s">
        <v>2709</v>
      </c>
      <c r="BW2" s="46" t="s">
        <v>2710</v>
      </c>
      <c r="BX2" s="46" t="s">
        <v>2711</v>
      </c>
      <c r="BY2" s="46" t="s">
        <v>2712</v>
      </c>
      <c r="BZ2" s="46" t="s">
        <v>2713</v>
      </c>
      <c r="CA2" s="46" t="s">
        <v>2714</v>
      </c>
      <c r="CB2" s="46" t="s">
        <v>2715</v>
      </c>
      <c r="CC2" s="46" t="s">
        <v>2716</v>
      </c>
      <c r="CD2" s="46" t="s">
        <v>2717</v>
      </c>
      <c r="CE2" s="46" t="s">
        <v>2718</v>
      </c>
      <c r="CF2" s="46" t="s">
        <v>2719</v>
      </c>
      <c r="CG2" s="46" t="s">
        <v>2720</v>
      </c>
      <c r="CH2" s="46" t="s">
        <v>2721</v>
      </c>
      <c r="CI2" s="46" t="s">
        <v>2722</v>
      </c>
      <c r="CJ2" s="46" t="s">
        <v>2723</v>
      </c>
      <c r="CK2" s="46" t="s">
        <v>2724</v>
      </c>
      <c r="CL2" s="46" t="s">
        <v>2725</v>
      </c>
      <c r="CM2" s="46" t="s">
        <v>2726</v>
      </c>
      <c r="CN2" s="46" t="s">
        <v>2727</v>
      </c>
      <c r="CO2" s="46" t="s">
        <v>2728</v>
      </c>
      <c r="CP2" s="46" t="s">
        <v>2729</v>
      </c>
      <c r="CQ2" s="46" t="s">
        <v>2730</v>
      </c>
      <c r="CR2" s="46" t="s">
        <v>2731</v>
      </c>
      <c r="CS2" s="46" t="s">
        <v>2732</v>
      </c>
      <c r="CT2" s="46" t="s">
        <v>2733</v>
      </c>
      <c r="CU2" s="46" t="s">
        <v>2734</v>
      </c>
      <c r="CV2" s="46" t="s">
        <v>2735</v>
      </c>
      <c r="CW2" s="46" t="s">
        <v>2736</v>
      </c>
      <c r="CX2" s="46" t="s">
        <v>2737</v>
      </c>
      <c r="CY2" s="46" t="s">
        <v>2738</v>
      </c>
      <c r="CZ2" s="46" t="s">
        <v>2739</v>
      </c>
      <c r="DA2" s="46" t="s">
        <v>2740</v>
      </c>
      <c r="DB2" s="46" t="s">
        <v>2741</v>
      </c>
      <c r="DC2" s="46" t="s">
        <v>2742</v>
      </c>
      <c r="DD2" s="46" t="s">
        <v>2743</v>
      </c>
      <c r="DE2" s="46" t="s">
        <v>2744</v>
      </c>
      <c r="DF2" s="46" t="s">
        <v>2745</v>
      </c>
      <c r="DG2" s="46" t="s">
        <v>2746</v>
      </c>
      <c r="DH2" s="46" t="s">
        <v>2747</v>
      </c>
      <c r="DI2" s="46" t="s">
        <v>2748</v>
      </c>
      <c r="DJ2" s="46" t="s">
        <v>2749</v>
      </c>
      <c r="DK2" s="46" t="s">
        <v>2750</v>
      </c>
      <c r="DL2" s="46" t="s">
        <v>2751</v>
      </c>
      <c r="DM2" s="46" t="s">
        <v>2752</v>
      </c>
      <c r="DN2" s="46" t="s">
        <v>2753</v>
      </c>
      <c r="DO2" s="46" t="s">
        <v>2754</v>
      </c>
      <c r="DP2" s="46" t="s">
        <v>2755</v>
      </c>
      <c r="DQ2" s="46" t="s">
        <v>2756</v>
      </c>
      <c r="DR2" s="46" t="s">
        <v>2757</v>
      </c>
      <c r="DS2" s="46" t="s">
        <v>2758</v>
      </c>
      <c r="DT2" s="46" t="s">
        <v>2759</v>
      </c>
      <c r="DU2" s="46" t="s">
        <v>2760</v>
      </c>
      <c r="DV2" s="46" t="s">
        <v>2761</v>
      </c>
      <c r="DW2" s="46" t="s">
        <v>2762</v>
      </c>
      <c r="DX2" s="46" t="s">
        <v>2763</v>
      </c>
      <c r="DY2" s="46" t="s">
        <v>2764</v>
      </c>
      <c r="DZ2" s="46" t="s">
        <v>2765</v>
      </c>
      <c r="EA2" s="46" t="s">
        <v>2766</v>
      </c>
      <c r="EB2" s="46" t="s">
        <v>2767</v>
      </c>
      <c r="EC2" s="46" t="s">
        <v>2768</v>
      </c>
      <c r="ED2" s="46" t="s">
        <v>2769</v>
      </c>
      <c r="EE2" s="46" t="s">
        <v>2770</v>
      </c>
      <c r="EF2" s="46" t="s">
        <v>2771</v>
      </c>
      <c r="EG2" s="46" t="s">
        <v>2772</v>
      </c>
      <c r="EH2" s="46" t="s">
        <v>2773</v>
      </c>
      <c r="EI2" s="46" t="s">
        <v>2774</v>
      </c>
      <c r="EJ2" s="46" t="s">
        <v>2775</v>
      </c>
      <c r="EK2" s="46" t="s">
        <v>2776</v>
      </c>
      <c r="EL2" s="46" t="s">
        <v>2777</v>
      </c>
      <c r="EM2" s="46" t="s">
        <v>2778</v>
      </c>
      <c r="EN2" s="46" t="s">
        <v>2779</v>
      </c>
      <c r="EO2" s="46" t="s">
        <v>2780</v>
      </c>
      <c r="EP2" s="46" t="s">
        <v>2781</v>
      </c>
      <c r="EQ2" s="46" t="s">
        <v>2782</v>
      </c>
      <c r="ER2" s="46" t="s">
        <v>2783</v>
      </c>
      <c r="ES2" s="46" t="s">
        <v>2784</v>
      </c>
      <c r="ET2" s="46" t="s">
        <v>2785</v>
      </c>
      <c r="EU2" s="46" t="s">
        <v>2786</v>
      </c>
      <c r="EV2" s="46" t="s">
        <v>2787</v>
      </c>
      <c r="EW2" s="46" t="s">
        <v>2788</v>
      </c>
      <c r="EX2" s="46" t="s">
        <v>2789</v>
      </c>
      <c r="EY2" s="46" t="s">
        <v>2790</v>
      </c>
      <c r="EZ2" s="46" t="s">
        <v>2791</v>
      </c>
      <c r="FA2" s="46" t="s">
        <v>2792</v>
      </c>
      <c r="FB2" s="46" t="s">
        <v>2793</v>
      </c>
      <c r="FC2" s="46" t="s">
        <v>2794</v>
      </c>
      <c r="FD2" s="46" t="s">
        <v>2795</v>
      </c>
      <c r="FE2" s="46" t="s">
        <v>2796</v>
      </c>
      <c r="FF2" s="46" t="s">
        <v>2797</v>
      </c>
      <c r="FG2" s="46" t="s">
        <v>2798</v>
      </c>
      <c r="FH2" s="46" t="s">
        <v>2799</v>
      </c>
      <c r="FI2" s="46" t="s">
        <v>2800</v>
      </c>
      <c r="FJ2" s="46" t="s">
        <v>2801</v>
      </c>
      <c r="FK2" s="46" t="s">
        <v>2802</v>
      </c>
      <c r="FL2" s="46" t="s">
        <v>2803</v>
      </c>
      <c r="FM2" s="46" t="s">
        <v>2804</v>
      </c>
      <c r="FN2" s="46" t="s">
        <v>2805</v>
      </c>
      <c r="FO2" s="46" t="s">
        <v>2806</v>
      </c>
      <c r="FP2" s="46" t="s">
        <v>2807</v>
      </c>
      <c r="FQ2" s="46" t="s">
        <v>2808</v>
      </c>
      <c r="FR2" s="46" t="s">
        <v>2809</v>
      </c>
      <c r="FS2" s="46" t="s">
        <v>2810</v>
      </c>
      <c r="FT2" s="46" t="s">
        <v>2811</v>
      </c>
      <c r="FU2" s="46" t="s">
        <v>2812</v>
      </c>
      <c r="FV2" s="46" t="s">
        <v>2813</v>
      </c>
      <c r="FW2" s="46" t="s">
        <v>2814</v>
      </c>
      <c r="FX2" s="46" t="s">
        <v>2815</v>
      </c>
      <c r="FY2" s="46" t="s">
        <v>2816</v>
      </c>
      <c r="FZ2" s="46" t="s">
        <v>2817</v>
      </c>
      <c r="GA2" s="46" t="s">
        <v>2818</v>
      </c>
      <c r="GB2" s="46" t="s">
        <v>2819</v>
      </c>
      <c r="GC2" s="46" t="s">
        <v>2820</v>
      </c>
      <c r="GD2" s="46" t="s">
        <v>2821</v>
      </c>
      <c r="GE2" s="46" t="s">
        <v>2822</v>
      </c>
      <c r="GF2" s="46" t="s">
        <v>2823</v>
      </c>
      <c r="GG2" s="46" t="s">
        <v>2824</v>
      </c>
      <c r="GH2" s="46" t="s">
        <v>2825</v>
      </c>
      <c r="GI2" s="46" t="s">
        <v>2826</v>
      </c>
      <c r="GJ2" s="46" t="s">
        <v>2827</v>
      </c>
      <c r="GK2" s="46" t="s">
        <v>2828</v>
      </c>
      <c r="GL2" s="46" t="s">
        <v>2829</v>
      </c>
      <c r="GM2" s="46" t="s">
        <v>2830</v>
      </c>
      <c r="GN2" s="46" t="s">
        <v>2831</v>
      </c>
      <c r="GO2" s="46" t="s">
        <v>2832</v>
      </c>
      <c r="GP2" s="46" t="s">
        <v>2833</v>
      </c>
      <c r="GQ2" s="46" t="s">
        <v>2834</v>
      </c>
      <c r="GR2" s="46" t="s">
        <v>2835</v>
      </c>
      <c r="GS2" s="46" t="s">
        <v>2836</v>
      </c>
      <c r="GT2" s="46" t="s">
        <v>2837</v>
      </c>
      <c r="GU2" s="46" t="s">
        <v>2838</v>
      </c>
      <c r="GV2" s="46" t="s">
        <v>2839</v>
      </c>
      <c r="GW2" s="46" t="s">
        <v>2840</v>
      </c>
      <c r="GX2" s="46" t="s">
        <v>2841</v>
      </c>
      <c r="GY2" s="46" t="s">
        <v>2842</v>
      </c>
      <c r="GZ2" s="46" t="s">
        <v>2843</v>
      </c>
      <c r="HA2" s="46" t="s">
        <v>2844</v>
      </c>
      <c r="HB2" s="46" t="s">
        <v>2845</v>
      </c>
      <c r="HC2" s="46" t="s">
        <v>2846</v>
      </c>
      <c r="HD2" s="46" t="s">
        <v>2847</v>
      </c>
      <c r="HE2" s="46" t="s">
        <v>2848</v>
      </c>
      <c r="HF2" s="46" t="s">
        <v>2849</v>
      </c>
      <c r="HG2" s="46" t="s">
        <v>2850</v>
      </c>
      <c r="HH2" s="46" t="s">
        <v>2851</v>
      </c>
      <c r="HI2" s="46" t="s">
        <v>2852</v>
      </c>
      <c r="HJ2" s="46" t="s">
        <v>2853</v>
      </c>
      <c r="HK2" s="46" t="s">
        <v>2854</v>
      </c>
      <c r="HL2" s="46" t="s">
        <v>2855</v>
      </c>
      <c r="HM2" s="46" t="s">
        <v>2856</v>
      </c>
      <c r="HN2" s="46" t="s">
        <v>2857</v>
      </c>
      <c r="HO2" s="46" t="s">
        <v>2858</v>
      </c>
      <c r="HP2" s="46" t="s">
        <v>2859</v>
      </c>
      <c r="HQ2" s="46" t="s">
        <v>2860</v>
      </c>
      <c r="HR2" s="46" t="s">
        <v>2861</v>
      </c>
      <c r="HS2" s="46" t="s">
        <v>2862</v>
      </c>
      <c r="HT2" s="46" t="s">
        <v>2863</v>
      </c>
      <c r="HU2" s="46" t="s">
        <v>2864</v>
      </c>
      <c r="HV2" s="46" t="s">
        <v>2865</v>
      </c>
      <c r="HW2" s="46" t="s">
        <v>2866</v>
      </c>
      <c r="HX2" s="46" t="s">
        <v>2867</v>
      </c>
      <c r="HY2" s="46" t="s">
        <v>2868</v>
      </c>
      <c r="HZ2" s="46" t="s">
        <v>2869</v>
      </c>
      <c r="IA2" s="46" t="s">
        <v>2870</v>
      </c>
      <c r="IB2" s="46" t="s">
        <v>2871</v>
      </c>
      <c r="IC2" s="46" t="s">
        <v>2872</v>
      </c>
      <c r="ID2" s="46" t="s">
        <v>2873</v>
      </c>
      <c r="IE2" s="46" t="s">
        <v>2874</v>
      </c>
      <c r="IF2" s="46" t="s">
        <v>2875</v>
      </c>
      <c r="IG2" s="46" t="s">
        <v>2876</v>
      </c>
      <c r="IH2" s="46" t="s">
        <v>2877</v>
      </c>
    </row>
    <row r="3" spans="1:242" hidden="1" x14ac:dyDescent="0.35">
      <c r="B3" s="47">
        <v>43468</v>
      </c>
      <c r="D3" s="46" t="s">
        <v>11924</v>
      </c>
      <c r="E3" s="46">
        <v>1000</v>
      </c>
      <c r="F3" s="32" t="str">
        <f>VLOOKUP(E3,'ALL-Unit Code 2'!$V:$W,2,0)</f>
        <v>EXPENSED MATERIAL</v>
      </c>
      <c r="G3" s="46">
        <v>1</v>
      </c>
      <c r="J3" s="32">
        <f>E3</f>
        <v>1000</v>
      </c>
      <c r="K3" s="32" t="str">
        <f>VLOOKUP(J3,'ALL-Unit Code 2'!$V:$W,2,0)</f>
        <v>EXPENSED MATERIAL</v>
      </c>
      <c r="L3" s="46">
        <v>0</v>
      </c>
      <c r="N3" s="46">
        <v>0</v>
      </c>
      <c r="O3" s="46">
        <v>0</v>
      </c>
      <c r="P3" s="46">
        <v>0</v>
      </c>
      <c r="Q3" s="46" t="s">
        <v>2878</v>
      </c>
      <c r="R3" s="46" t="s">
        <v>2878</v>
      </c>
      <c r="S3" s="46" t="s">
        <v>2878</v>
      </c>
      <c r="T3" s="46" t="s">
        <v>2878</v>
      </c>
      <c r="U3" s="46" t="s">
        <v>2878</v>
      </c>
      <c r="V3" s="46" t="s">
        <v>2878</v>
      </c>
      <c r="W3" s="46">
        <v>120011</v>
      </c>
      <c r="AA3" s="32" t="str">
        <f>IF(VLOOKUP(E3,'ALL-Unit Code 2'!$V:$X,3,0)="ANY",VLOOKUP($D$1,Sites!$A:$C,2,0),VLOOKUP(E3,'ALL-Unit Code 2'!$V:$X,3,0))</f>
        <v>FC</v>
      </c>
      <c r="AB3" s="32" t="str">
        <f>VLOOKUP(W3,'ALL-Chart of Accounts'!$E:$F,2,0)</f>
        <v>WIP Jobs Material</v>
      </c>
      <c r="AC3" s="46">
        <v>120012</v>
      </c>
      <c r="AG3" s="32" t="str">
        <f>$AA3</f>
        <v>FC</v>
      </c>
      <c r="AH3" s="32" t="str">
        <f>VLOOKUP(AC3,'ALL-Chart of Accounts'!$E:$F,2,0)</f>
        <v>WIP Jobs Labor</v>
      </c>
      <c r="AI3" s="46">
        <v>120013</v>
      </c>
      <c r="AM3" s="32" t="str">
        <f>$AA3</f>
        <v>FC</v>
      </c>
      <c r="AN3" s="32" t="str">
        <f>VLOOKUP(AI3,'ALL-Chart of Accounts'!$E:$F,2,0)</f>
        <v>WIP Jobs Fixed Overhead</v>
      </c>
      <c r="AO3" s="46">
        <v>120014</v>
      </c>
      <c r="AS3" s="32" t="str">
        <f>$AA3</f>
        <v>FC</v>
      </c>
      <c r="AT3" s="32" t="str">
        <f>VLOOKUP(AO3,'ALL-Chart of Accounts'!$E:$F,2,0)</f>
        <v>WIP Jobs Variable Overhead</v>
      </c>
      <c r="AU3" s="46">
        <v>120015</v>
      </c>
      <c r="AY3" s="32" t="str">
        <f>$AA3</f>
        <v>FC</v>
      </c>
      <c r="AZ3" s="32" t="str">
        <f>VLOOKUP(AU3,'ALL-Chart of Accounts'!$E:$F,2,0)</f>
        <v>WIP Jobs Outside</v>
      </c>
      <c r="BG3" s="46">
        <v>120800</v>
      </c>
      <c r="BK3" s="32" t="str">
        <f>$AA3</f>
        <v>FC</v>
      </c>
      <c r="BL3" s="32" t="str">
        <f>VLOOKUP(BG3,'ALL-Chart of Accounts'!$E:$F,2,0)</f>
        <v>Reserve for Inventory Adjustment</v>
      </c>
      <c r="BM3" s="46">
        <v>120800</v>
      </c>
      <c r="BQ3" s="32" t="str">
        <f>$AA3</f>
        <v>FC</v>
      </c>
      <c r="BR3" s="32" t="str">
        <f>VLOOKUP(BM3,'ALL-Chart of Accounts'!$E:$F,2,0)</f>
        <v>Reserve for Inventory Adjustment</v>
      </c>
      <c r="BS3" s="46">
        <v>120800</v>
      </c>
      <c r="BW3" s="32" t="str">
        <f>$AA3</f>
        <v>FC</v>
      </c>
      <c r="BX3" s="32" t="str">
        <f>VLOOKUP(BS3,'ALL-Chart of Accounts'!$E:$F,2,0)</f>
        <v>Reserve for Inventory Adjustment</v>
      </c>
      <c r="BY3" s="46">
        <v>120800</v>
      </c>
      <c r="CC3" s="32" t="str">
        <f>$AA3</f>
        <v>FC</v>
      </c>
      <c r="CD3" s="32" t="str">
        <f>VLOOKUP(BY3,'ALL-Chart of Accounts'!$E:$F,2,0)</f>
        <v>Reserve for Inventory Adjustment</v>
      </c>
      <c r="FQ3" s="46" t="s">
        <v>2879</v>
      </c>
      <c r="FR3" s="46" t="s">
        <v>2880</v>
      </c>
      <c r="FS3" s="46">
        <v>120031</v>
      </c>
      <c r="FW3" s="32" t="str">
        <f>$AA3</f>
        <v>FC</v>
      </c>
      <c r="FX3" s="32" t="str">
        <f>VLOOKUP(FS3,'ALL-Chart of Accounts'!$E:$F,2,0)</f>
        <v>WIP Projects Material</v>
      </c>
      <c r="FY3" s="46">
        <v>120032</v>
      </c>
      <c r="GC3" s="32" t="str">
        <f>$AA3</f>
        <v>FC</v>
      </c>
      <c r="GD3" s="32" t="str">
        <f>VLOOKUP(FY3,'ALL-Chart of Accounts'!$E:$F,2,0)</f>
        <v>WIP Projects Labor</v>
      </c>
      <c r="GE3" s="46">
        <v>120033</v>
      </c>
      <c r="GI3" s="32" t="str">
        <f>$AA3</f>
        <v>FC</v>
      </c>
      <c r="GJ3" s="32" t="str">
        <f>VLOOKUP(GE3,'ALL-Chart of Accounts'!$E:$F,2,0)</f>
        <v>WIP Projects Other</v>
      </c>
      <c r="GK3" s="46">
        <v>120034</v>
      </c>
      <c r="GO3" s="32" t="str">
        <f>$AA3</f>
        <v>FC</v>
      </c>
      <c r="GP3" s="32" t="str">
        <f>VLOOKUP(GK3,'ALL-Chart of Accounts'!$E:$F,2,0)</f>
        <v>WIP Projects Variable Overhead</v>
      </c>
      <c r="GQ3" s="46">
        <v>120035</v>
      </c>
      <c r="GU3" s="32" t="str">
        <f>$AA3</f>
        <v>FC</v>
      </c>
      <c r="GV3" s="32" t="str">
        <f>VLOOKUP(GQ3,'ALL-Chart of Accounts'!$E:$F,2,0)</f>
        <v>WIP Projects G&amp;A</v>
      </c>
      <c r="HU3" s="46">
        <v>0.05</v>
      </c>
      <c r="HV3" s="46" t="s">
        <v>2881</v>
      </c>
      <c r="HW3" s="46">
        <v>560010</v>
      </c>
      <c r="IA3" s="32" t="str">
        <f>$AA3</f>
        <v>FC</v>
      </c>
      <c r="IB3" s="32" t="str">
        <f>VLOOKUP(HW3,'ALL-Chart of Accounts'!$E:$F,2,0)</f>
        <v>Variance Purchasing - Misc Charges</v>
      </c>
      <c r="IC3" s="46">
        <v>560012</v>
      </c>
      <c r="IG3" s="32" t="str">
        <f>$AA3</f>
        <v>FC</v>
      </c>
      <c r="IH3" s="32" t="str">
        <f>VLOOKUP(IC3,'ALL-Chart of Accounts'!$E:$F,2,0)</f>
        <v>Expense Floor Stock</v>
      </c>
    </row>
    <row r="4" spans="1:242" hidden="1" x14ac:dyDescent="0.35">
      <c r="B4" s="47">
        <v>43468</v>
      </c>
      <c r="D4" s="46" t="s">
        <v>11924</v>
      </c>
      <c r="E4" s="46">
        <v>1001</v>
      </c>
      <c r="F4" s="32" t="str">
        <f>VLOOKUP(E4,'ALL-Unit Code 2'!$V:$W,2,0)</f>
        <v>RAW MATERIAL</v>
      </c>
      <c r="G4" s="46">
        <v>1</v>
      </c>
      <c r="J4" s="32">
        <f t="shared" ref="J4:J11" si="0">E4</f>
        <v>1001</v>
      </c>
      <c r="K4" s="32" t="str">
        <f>VLOOKUP(J4,'ALL-Unit Code 2'!$V:$W,2,0)</f>
        <v>RAW MATERIAL</v>
      </c>
      <c r="L4" s="46">
        <v>0</v>
      </c>
      <c r="N4" s="46">
        <v>0</v>
      </c>
      <c r="O4" s="46">
        <v>0</v>
      </c>
      <c r="P4" s="46">
        <v>0</v>
      </c>
      <c r="Q4" s="46" t="s">
        <v>2878</v>
      </c>
      <c r="R4" s="46" t="s">
        <v>2878</v>
      </c>
      <c r="S4" s="46" t="s">
        <v>2878</v>
      </c>
      <c r="T4" s="46" t="s">
        <v>2878</v>
      </c>
      <c r="U4" s="46" t="s">
        <v>2878</v>
      </c>
      <c r="V4" s="46" t="s">
        <v>2878</v>
      </c>
      <c r="W4" s="46">
        <v>120011</v>
      </c>
      <c r="AA4" s="32" t="str">
        <f>IF(VLOOKUP(E4,'ALL-Unit Code 2'!V:X,3,0)="ANY",VLOOKUP($D$1,Sites!$A:$C,2,0),VLOOKUP(E4,'ALL-Unit Code 2'!V:X,3,0))</f>
        <v>FC</v>
      </c>
      <c r="AB4" s="32" t="str">
        <f>VLOOKUP(W4,'ALL-Chart of Accounts'!$E:$F,2,0)</f>
        <v>WIP Jobs Material</v>
      </c>
      <c r="AC4" s="46">
        <v>120012</v>
      </c>
      <c r="AG4" s="32" t="str">
        <f t="shared" ref="AG4:AG45" si="1">$AA4</f>
        <v>FC</v>
      </c>
      <c r="AH4" s="32" t="str">
        <f>VLOOKUP(AC4,'ALL-Chart of Accounts'!$E:$F,2,0)</f>
        <v>WIP Jobs Labor</v>
      </c>
      <c r="AI4" s="46">
        <v>120013</v>
      </c>
      <c r="AM4" s="32" t="str">
        <f t="shared" ref="AM4:AM45" si="2">$AA4</f>
        <v>FC</v>
      </c>
      <c r="AN4" s="32" t="str">
        <f>VLOOKUP(AI4,'ALL-Chart of Accounts'!$E:$F,2,0)</f>
        <v>WIP Jobs Fixed Overhead</v>
      </c>
      <c r="AO4" s="46">
        <v>120014</v>
      </c>
      <c r="AS4" s="32" t="str">
        <f t="shared" ref="AS4:AS45" si="3">$AA4</f>
        <v>FC</v>
      </c>
      <c r="AT4" s="32" t="str">
        <f>VLOOKUP(AO4,'ALL-Chart of Accounts'!$E:$F,2,0)</f>
        <v>WIP Jobs Variable Overhead</v>
      </c>
      <c r="AU4" s="46">
        <v>120015</v>
      </c>
      <c r="AY4" s="32" t="str">
        <f t="shared" ref="AY4:AY45" si="4">$AA4</f>
        <v>FC</v>
      </c>
      <c r="AZ4" s="32" t="str">
        <f>VLOOKUP(AU4,'ALL-Chart of Accounts'!$E:$F,2,0)</f>
        <v>WIP Jobs Outside</v>
      </c>
      <c r="BG4" s="46">
        <v>120800</v>
      </c>
      <c r="BK4" s="32" t="str">
        <f t="shared" ref="BK4:BK45" si="5">$AA4</f>
        <v>FC</v>
      </c>
      <c r="BL4" s="32" t="str">
        <f>VLOOKUP(BG4,'ALL-Chart of Accounts'!$E:$F,2,0)</f>
        <v>Reserve for Inventory Adjustment</v>
      </c>
      <c r="BM4" s="46">
        <v>120800</v>
      </c>
      <c r="BQ4" s="32" t="str">
        <f t="shared" ref="BQ4:BQ45" si="6">$AA4</f>
        <v>FC</v>
      </c>
      <c r="BR4" s="32" t="str">
        <f>VLOOKUP(BM4,'ALL-Chart of Accounts'!$E:$F,2,0)</f>
        <v>Reserve for Inventory Adjustment</v>
      </c>
      <c r="BS4" s="46">
        <v>120800</v>
      </c>
      <c r="BW4" s="32" t="str">
        <f t="shared" ref="BW4:BW45" si="7">$AA4</f>
        <v>FC</v>
      </c>
      <c r="BX4" s="32" t="str">
        <f>VLOOKUP(BS4,'ALL-Chart of Accounts'!$E:$F,2,0)</f>
        <v>Reserve for Inventory Adjustment</v>
      </c>
      <c r="BY4" s="46">
        <v>120800</v>
      </c>
      <c r="CC4" s="32" t="str">
        <f t="shared" ref="CC4:CC45" si="8">$AA4</f>
        <v>FC</v>
      </c>
      <c r="CD4" s="32" t="str">
        <f>VLOOKUP(BY4,'ALL-Chart of Accounts'!$E:$F,2,0)</f>
        <v>Reserve for Inventory Adjustment</v>
      </c>
      <c r="FQ4" s="46" t="s">
        <v>2879</v>
      </c>
      <c r="FR4" s="46" t="s">
        <v>2880</v>
      </c>
      <c r="FS4" s="46">
        <v>120031</v>
      </c>
      <c r="FW4" s="32" t="str">
        <f t="shared" ref="FW4:FW45" si="9">$AA4</f>
        <v>FC</v>
      </c>
      <c r="FX4" s="32" t="str">
        <f>VLOOKUP(FS4,'ALL-Chart of Accounts'!$E:$F,2,0)</f>
        <v>WIP Projects Material</v>
      </c>
      <c r="FY4" s="46">
        <v>120032</v>
      </c>
      <c r="GC4" s="32" t="str">
        <f t="shared" ref="GC4:GC45" si="10">$AA4</f>
        <v>FC</v>
      </c>
      <c r="GD4" s="32" t="str">
        <f>VLOOKUP(FY4,'ALL-Chart of Accounts'!$E:$F,2,0)</f>
        <v>WIP Projects Labor</v>
      </c>
      <c r="GE4" s="46">
        <v>120033</v>
      </c>
      <c r="GI4" s="32" t="str">
        <f t="shared" ref="GI4:GI45" si="11">$AA4</f>
        <v>FC</v>
      </c>
      <c r="GJ4" s="32" t="str">
        <f>VLOOKUP(GE4,'ALL-Chart of Accounts'!$E:$F,2,0)</f>
        <v>WIP Projects Other</v>
      </c>
      <c r="GK4" s="46">
        <v>120034</v>
      </c>
      <c r="GO4" s="32" t="str">
        <f t="shared" ref="GO4:GO45" si="12">$AA4</f>
        <v>FC</v>
      </c>
      <c r="GP4" s="32" t="str">
        <f>VLOOKUP(GK4,'ALL-Chart of Accounts'!$E:$F,2,0)</f>
        <v>WIP Projects Variable Overhead</v>
      </c>
      <c r="GQ4" s="46">
        <v>120035</v>
      </c>
      <c r="GU4" s="32" t="str">
        <f t="shared" ref="GU4:GU45" si="13">$AA4</f>
        <v>FC</v>
      </c>
      <c r="GV4" s="32" t="str">
        <f>VLOOKUP(GQ4,'ALL-Chart of Accounts'!$E:$F,2,0)</f>
        <v>WIP Projects G&amp;A</v>
      </c>
      <c r="HU4" s="46">
        <v>0.05</v>
      </c>
      <c r="HV4" s="46" t="s">
        <v>2881</v>
      </c>
      <c r="HW4" s="46">
        <v>560010</v>
      </c>
      <c r="IA4" s="32" t="str">
        <f t="shared" ref="IA4:IA45" si="14">$AA4</f>
        <v>FC</v>
      </c>
      <c r="IB4" s="32" t="str">
        <f>VLOOKUP(HW4,'ALL-Chart of Accounts'!$E:$F,2,0)</f>
        <v>Variance Purchasing - Misc Charges</v>
      </c>
      <c r="IC4" s="46">
        <v>560012</v>
      </c>
      <c r="IG4" s="32" t="str">
        <f t="shared" ref="IG4:IG45" si="15">$AA4</f>
        <v>FC</v>
      </c>
      <c r="IH4" s="32" t="str">
        <f>VLOOKUP(IC4,'ALL-Chart of Accounts'!$E:$F,2,0)</f>
        <v>Expense Floor Stock</v>
      </c>
    </row>
    <row r="5" spans="1:242" hidden="1" x14ac:dyDescent="0.35">
      <c r="B5" s="47">
        <v>43468</v>
      </c>
      <c r="D5" s="46" t="s">
        <v>11924</v>
      </c>
      <c r="E5" s="46">
        <v>1002</v>
      </c>
      <c r="F5" s="32" t="str">
        <f>VLOOKUP(E5,'ALL-Unit Code 2'!$V:$W,2,0)</f>
        <v>GENERAL CONSUMABLES</v>
      </c>
      <c r="G5" s="46">
        <v>1</v>
      </c>
      <c r="J5" s="32">
        <f t="shared" si="0"/>
        <v>1002</v>
      </c>
      <c r="K5" s="32" t="str">
        <f>VLOOKUP(J5,'ALL-Unit Code 2'!$V:$W,2,0)</f>
        <v>GENERAL CONSUMABLES</v>
      </c>
      <c r="L5" s="46">
        <v>0</v>
      </c>
      <c r="N5" s="46">
        <v>0</v>
      </c>
      <c r="O5" s="46">
        <v>0</v>
      </c>
      <c r="P5" s="46">
        <v>0</v>
      </c>
      <c r="Q5" s="46" t="s">
        <v>2878</v>
      </c>
      <c r="R5" s="46" t="s">
        <v>2878</v>
      </c>
      <c r="S5" s="46" t="s">
        <v>2878</v>
      </c>
      <c r="T5" s="46" t="s">
        <v>2878</v>
      </c>
      <c r="U5" s="46" t="s">
        <v>2878</v>
      </c>
      <c r="V5" s="46" t="s">
        <v>2878</v>
      </c>
      <c r="W5" s="46">
        <v>120011</v>
      </c>
      <c r="AA5" s="32" t="str">
        <f>IF(VLOOKUP(E5,'ALL-Unit Code 2'!V:X,3,0)="ANY",VLOOKUP($D$1,Sites!$A:$C,2,0),VLOOKUP(E5,'ALL-Unit Code 2'!V:X,3,0))</f>
        <v>FC</v>
      </c>
      <c r="AB5" s="32" t="str">
        <f>VLOOKUP(W5,'ALL-Chart of Accounts'!$E:$F,2,0)</f>
        <v>WIP Jobs Material</v>
      </c>
      <c r="AC5" s="46">
        <v>120012</v>
      </c>
      <c r="AG5" s="32" t="str">
        <f t="shared" si="1"/>
        <v>FC</v>
      </c>
      <c r="AH5" s="32" t="str">
        <f>VLOOKUP(AC5,'ALL-Chart of Accounts'!$E:$F,2,0)</f>
        <v>WIP Jobs Labor</v>
      </c>
      <c r="AI5" s="46">
        <v>120013</v>
      </c>
      <c r="AM5" s="32" t="str">
        <f t="shared" si="2"/>
        <v>FC</v>
      </c>
      <c r="AN5" s="32" t="str">
        <f>VLOOKUP(AI5,'ALL-Chart of Accounts'!$E:$F,2,0)</f>
        <v>WIP Jobs Fixed Overhead</v>
      </c>
      <c r="AO5" s="46">
        <v>120014</v>
      </c>
      <c r="AS5" s="32" t="str">
        <f t="shared" si="3"/>
        <v>FC</v>
      </c>
      <c r="AT5" s="32" t="str">
        <f>VLOOKUP(AO5,'ALL-Chart of Accounts'!$E:$F,2,0)</f>
        <v>WIP Jobs Variable Overhead</v>
      </c>
      <c r="AU5" s="46">
        <v>120015</v>
      </c>
      <c r="AY5" s="32" t="str">
        <f t="shared" si="4"/>
        <v>FC</v>
      </c>
      <c r="AZ5" s="32" t="str">
        <f>VLOOKUP(AU5,'ALL-Chart of Accounts'!$E:$F,2,0)</f>
        <v>WIP Jobs Outside</v>
      </c>
      <c r="BG5" s="46">
        <v>120800</v>
      </c>
      <c r="BK5" s="32" t="str">
        <f t="shared" si="5"/>
        <v>FC</v>
      </c>
      <c r="BL5" s="32" t="str">
        <f>VLOOKUP(BG5,'ALL-Chart of Accounts'!$E:$F,2,0)</f>
        <v>Reserve for Inventory Adjustment</v>
      </c>
      <c r="BM5" s="46">
        <v>120800</v>
      </c>
      <c r="BQ5" s="32" t="str">
        <f t="shared" si="6"/>
        <v>FC</v>
      </c>
      <c r="BR5" s="32" t="str">
        <f>VLOOKUP(BM5,'ALL-Chart of Accounts'!$E:$F,2,0)</f>
        <v>Reserve for Inventory Adjustment</v>
      </c>
      <c r="BS5" s="46">
        <v>120800</v>
      </c>
      <c r="BW5" s="32" t="str">
        <f t="shared" si="7"/>
        <v>FC</v>
      </c>
      <c r="BX5" s="32" t="str">
        <f>VLOOKUP(BS5,'ALL-Chart of Accounts'!$E:$F,2,0)</f>
        <v>Reserve for Inventory Adjustment</v>
      </c>
      <c r="BY5" s="46">
        <v>120800</v>
      </c>
      <c r="CC5" s="32" t="str">
        <f t="shared" si="8"/>
        <v>FC</v>
      </c>
      <c r="CD5" s="32" t="str">
        <f>VLOOKUP(BY5,'ALL-Chart of Accounts'!$E:$F,2,0)</f>
        <v>Reserve for Inventory Adjustment</v>
      </c>
      <c r="FQ5" s="46" t="s">
        <v>2879</v>
      </c>
      <c r="FR5" s="46" t="s">
        <v>2880</v>
      </c>
      <c r="FS5" s="46">
        <v>120031</v>
      </c>
      <c r="FW5" s="32" t="str">
        <f t="shared" si="9"/>
        <v>FC</v>
      </c>
      <c r="FX5" s="32" t="str">
        <f>VLOOKUP(FS5,'ALL-Chart of Accounts'!$E:$F,2,0)</f>
        <v>WIP Projects Material</v>
      </c>
      <c r="FY5" s="46">
        <v>120032</v>
      </c>
      <c r="GC5" s="32" t="str">
        <f t="shared" si="10"/>
        <v>FC</v>
      </c>
      <c r="GD5" s="32" t="str">
        <f>VLOOKUP(FY5,'ALL-Chart of Accounts'!$E:$F,2,0)</f>
        <v>WIP Projects Labor</v>
      </c>
      <c r="GE5" s="46">
        <v>120033</v>
      </c>
      <c r="GI5" s="32" t="str">
        <f t="shared" si="11"/>
        <v>FC</v>
      </c>
      <c r="GJ5" s="32" t="str">
        <f>VLOOKUP(GE5,'ALL-Chart of Accounts'!$E:$F,2,0)</f>
        <v>WIP Projects Other</v>
      </c>
      <c r="GK5" s="46">
        <v>120034</v>
      </c>
      <c r="GO5" s="32" t="str">
        <f t="shared" si="12"/>
        <v>FC</v>
      </c>
      <c r="GP5" s="32" t="str">
        <f>VLOOKUP(GK5,'ALL-Chart of Accounts'!$E:$F,2,0)</f>
        <v>WIP Projects Variable Overhead</v>
      </c>
      <c r="GQ5" s="46">
        <v>120035</v>
      </c>
      <c r="GU5" s="32" t="str">
        <f t="shared" si="13"/>
        <v>FC</v>
      </c>
      <c r="GV5" s="32" t="str">
        <f>VLOOKUP(GQ5,'ALL-Chart of Accounts'!$E:$F,2,0)</f>
        <v>WIP Projects G&amp;A</v>
      </c>
      <c r="HU5" s="46">
        <v>0.05</v>
      </c>
      <c r="HV5" s="46" t="s">
        <v>2881</v>
      </c>
      <c r="HW5" s="46">
        <v>560010</v>
      </c>
      <c r="IA5" s="32" t="str">
        <f t="shared" si="14"/>
        <v>FC</v>
      </c>
      <c r="IB5" s="32" t="str">
        <f>VLOOKUP(HW5,'ALL-Chart of Accounts'!$E:$F,2,0)</f>
        <v>Variance Purchasing - Misc Charges</v>
      </c>
      <c r="IC5" s="46">
        <v>560012</v>
      </c>
      <c r="IG5" s="32" t="str">
        <f t="shared" si="15"/>
        <v>FC</v>
      </c>
      <c r="IH5" s="32" t="str">
        <f>VLOOKUP(IC5,'ALL-Chart of Accounts'!$E:$F,2,0)</f>
        <v>Expense Floor Stock</v>
      </c>
    </row>
    <row r="6" spans="1:242" hidden="1" x14ac:dyDescent="0.35">
      <c r="B6" s="47">
        <v>43468</v>
      </c>
      <c r="D6" s="46" t="s">
        <v>11924</v>
      </c>
      <c r="E6" s="46">
        <v>1100</v>
      </c>
      <c r="F6" s="32" t="str">
        <f>VLOOKUP(E6,'ALL-Unit Code 2'!$V:$W,2,0)</f>
        <v>FREEZING-FRIGO GCM SERIES FREEZERS</v>
      </c>
      <c r="G6" s="46">
        <v>1</v>
      </c>
      <c r="J6" s="32">
        <f t="shared" si="0"/>
        <v>1100</v>
      </c>
      <c r="K6" s="32" t="str">
        <f>VLOOKUP(J6,'ALL-Unit Code 2'!$V:$W,2,0)</f>
        <v>FREEZING-FRIGO GCM SERIES FREEZERS</v>
      </c>
      <c r="L6" s="46">
        <v>0</v>
      </c>
      <c r="N6" s="46">
        <v>0</v>
      </c>
      <c r="O6" s="46">
        <v>0</v>
      </c>
      <c r="P6" s="46">
        <v>0</v>
      </c>
      <c r="Q6" s="46" t="s">
        <v>2878</v>
      </c>
      <c r="R6" s="46" t="s">
        <v>2878</v>
      </c>
      <c r="S6" s="46" t="s">
        <v>2878</v>
      </c>
      <c r="T6" s="46" t="s">
        <v>2878</v>
      </c>
      <c r="U6" s="46" t="s">
        <v>2878</v>
      </c>
      <c r="V6" s="46" t="s">
        <v>2878</v>
      </c>
      <c r="W6" s="46">
        <v>120011</v>
      </c>
      <c r="AA6" s="32" t="str">
        <f>IF(VLOOKUP(E6,'ALL-Unit Code 2'!V:X,3,0)="ANY",VLOOKUP($D$1,Sites!$A:$C,2,0),VLOOKUP(E6,'ALL-Unit Code 2'!V:X,3,0))</f>
        <v>FC</v>
      </c>
      <c r="AB6" s="32" t="str">
        <f>VLOOKUP(W6,'ALL-Chart of Accounts'!$E:$F,2,0)</f>
        <v>WIP Jobs Material</v>
      </c>
      <c r="AC6" s="46">
        <v>120012</v>
      </c>
      <c r="AG6" s="32" t="str">
        <f t="shared" si="1"/>
        <v>FC</v>
      </c>
      <c r="AH6" s="32" t="str">
        <f>VLOOKUP(AC6,'ALL-Chart of Accounts'!$E:$F,2,0)</f>
        <v>WIP Jobs Labor</v>
      </c>
      <c r="AI6" s="46">
        <v>120013</v>
      </c>
      <c r="AM6" s="32" t="str">
        <f t="shared" si="2"/>
        <v>FC</v>
      </c>
      <c r="AN6" s="32" t="str">
        <f>VLOOKUP(AI6,'ALL-Chart of Accounts'!$E:$F,2,0)</f>
        <v>WIP Jobs Fixed Overhead</v>
      </c>
      <c r="AO6" s="46">
        <v>120014</v>
      </c>
      <c r="AS6" s="32" t="str">
        <f t="shared" si="3"/>
        <v>FC</v>
      </c>
      <c r="AT6" s="32" t="str">
        <f>VLOOKUP(AO6,'ALL-Chart of Accounts'!$E:$F,2,0)</f>
        <v>WIP Jobs Variable Overhead</v>
      </c>
      <c r="AU6" s="46">
        <v>120015</v>
      </c>
      <c r="AY6" s="32" t="str">
        <f t="shared" si="4"/>
        <v>FC</v>
      </c>
      <c r="AZ6" s="32" t="str">
        <f>VLOOKUP(AU6,'ALL-Chart of Accounts'!$E:$F,2,0)</f>
        <v>WIP Jobs Outside</v>
      </c>
      <c r="BG6" s="46">
        <v>120800</v>
      </c>
      <c r="BK6" s="32" t="str">
        <f t="shared" si="5"/>
        <v>FC</v>
      </c>
      <c r="BL6" s="32" t="str">
        <f>VLOOKUP(BG6,'ALL-Chart of Accounts'!$E:$F,2,0)</f>
        <v>Reserve for Inventory Adjustment</v>
      </c>
      <c r="BM6" s="46">
        <v>120800</v>
      </c>
      <c r="BQ6" s="32" t="str">
        <f t="shared" si="6"/>
        <v>FC</v>
      </c>
      <c r="BR6" s="32" t="str">
        <f>VLOOKUP(BM6,'ALL-Chart of Accounts'!$E:$F,2,0)</f>
        <v>Reserve for Inventory Adjustment</v>
      </c>
      <c r="BS6" s="46">
        <v>120800</v>
      </c>
      <c r="BW6" s="32" t="str">
        <f t="shared" si="7"/>
        <v>FC</v>
      </c>
      <c r="BX6" s="32" t="str">
        <f>VLOOKUP(BS6,'ALL-Chart of Accounts'!$E:$F,2,0)</f>
        <v>Reserve for Inventory Adjustment</v>
      </c>
      <c r="BY6" s="46">
        <v>120800</v>
      </c>
      <c r="CC6" s="32" t="str">
        <f t="shared" si="8"/>
        <v>FC</v>
      </c>
      <c r="CD6" s="32" t="str">
        <f>VLOOKUP(BY6,'ALL-Chart of Accounts'!$E:$F,2,0)</f>
        <v>Reserve for Inventory Adjustment</v>
      </c>
      <c r="FQ6" s="46" t="s">
        <v>2879</v>
      </c>
      <c r="FR6" s="46" t="s">
        <v>2880</v>
      </c>
      <c r="FS6" s="46">
        <v>120031</v>
      </c>
      <c r="FW6" s="32" t="str">
        <f t="shared" si="9"/>
        <v>FC</v>
      </c>
      <c r="FX6" s="32" t="str">
        <f>VLOOKUP(FS6,'ALL-Chart of Accounts'!$E:$F,2,0)</f>
        <v>WIP Projects Material</v>
      </c>
      <c r="FY6" s="46">
        <v>120032</v>
      </c>
      <c r="GC6" s="32" t="str">
        <f t="shared" si="10"/>
        <v>FC</v>
      </c>
      <c r="GD6" s="32" t="str">
        <f>VLOOKUP(FY6,'ALL-Chart of Accounts'!$E:$F,2,0)</f>
        <v>WIP Projects Labor</v>
      </c>
      <c r="GE6" s="46">
        <v>120033</v>
      </c>
      <c r="GI6" s="32" t="str">
        <f t="shared" si="11"/>
        <v>FC</v>
      </c>
      <c r="GJ6" s="32" t="str">
        <f>VLOOKUP(GE6,'ALL-Chart of Accounts'!$E:$F,2,0)</f>
        <v>WIP Projects Other</v>
      </c>
      <c r="GK6" s="46">
        <v>120034</v>
      </c>
      <c r="GO6" s="32" t="str">
        <f t="shared" si="12"/>
        <v>FC</v>
      </c>
      <c r="GP6" s="32" t="str">
        <f>VLOOKUP(GK6,'ALL-Chart of Accounts'!$E:$F,2,0)</f>
        <v>WIP Projects Variable Overhead</v>
      </c>
      <c r="GQ6" s="46">
        <v>120035</v>
      </c>
      <c r="GU6" s="32" t="str">
        <f t="shared" si="13"/>
        <v>FC</v>
      </c>
      <c r="GV6" s="32" t="str">
        <f>VLOOKUP(GQ6,'ALL-Chart of Accounts'!$E:$F,2,0)</f>
        <v>WIP Projects G&amp;A</v>
      </c>
      <c r="HU6" s="46">
        <v>0.05</v>
      </c>
      <c r="HV6" s="46" t="s">
        <v>2881</v>
      </c>
      <c r="HW6" s="46">
        <v>560010</v>
      </c>
      <c r="IA6" s="32" t="str">
        <f t="shared" si="14"/>
        <v>FC</v>
      </c>
      <c r="IB6" s="32" t="str">
        <f>VLOOKUP(HW6,'ALL-Chart of Accounts'!$E:$F,2,0)</f>
        <v>Variance Purchasing - Misc Charges</v>
      </c>
      <c r="IC6" s="46">
        <v>560012</v>
      </c>
      <c r="IG6" s="32" t="str">
        <f t="shared" si="15"/>
        <v>FC</v>
      </c>
      <c r="IH6" s="32" t="str">
        <f>VLOOKUP(IC6,'ALL-Chart of Accounts'!$E:$F,2,0)</f>
        <v>Expense Floor Stock</v>
      </c>
    </row>
    <row r="7" spans="1:242" hidden="1" x14ac:dyDescent="0.35">
      <c r="B7" s="47">
        <v>43468</v>
      </c>
      <c r="D7" s="46" t="s">
        <v>11924</v>
      </c>
      <c r="E7" s="46">
        <v>1105</v>
      </c>
      <c r="F7" s="32" t="str">
        <f>VLOOKUP(E7,'ALL-Unit Code 2'!$V:$W,2,0)</f>
        <v>FREEZING-NF FREEZERS (LST &amp; SUPERTRAK)</v>
      </c>
      <c r="G7" s="46">
        <v>1</v>
      </c>
      <c r="J7" s="32">
        <f t="shared" si="0"/>
        <v>1105</v>
      </c>
      <c r="K7" s="32" t="str">
        <f>VLOOKUP(J7,'ALL-Unit Code 2'!$V:$W,2,0)</f>
        <v>FREEZING-NF FREEZERS (LST &amp; SUPERTRAK)</v>
      </c>
      <c r="L7" s="46">
        <v>0</v>
      </c>
      <c r="N7" s="46">
        <v>0</v>
      </c>
      <c r="O7" s="46">
        <v>0</v>
      </c>
      <c r="P7" s="46">
        <v>0</v>
      </c>
      <c r="Q7" s="46" t="s">
        <v>2878</v>
      </c>
      <c r="R7" s="46" t="s">
        <v>2878</v>
      </c>
      <c r="S7" s="46" t="s">
        <v>2878</v>
      </c>
      <c r="T7" s="46" t="s">
        <v>2878</v>
      </c>
      <c r="U7" s="46" t="s">
        <v>2878</v>
      </c>
      <c r="V7" s="46" t="s">
        <v>2878</v>
      </c>
      <c r="W7" s="46">
        <v>120011</v>
      </c>
      <c r="AA7" s="32" t="str">
        <f>IF(VLOOKUP(E7,'ALL-Unit Code 2'!V:X,3,0)="ANY",VLOOKUP($D$1,Sites!$A:$C,2,0),VLOOKUP(E7,'ALL-Unit Code 2'!V:X,3,0))</f>
        <v>FC</v>
      </c>
      <c r="AB7" s="32" t="str">
        <f>VLOOKUP(W7,'ALL-Chart of Accounts'!$E:$F,2,0)</f>
        <v>WIP Jobs Material</v>
      </c>
      <c r="AC7" s="46">
        <v>120012</v>
      </c>
      <c r="AG7" s="32" t="str">
        <f t="shared" si="1"/>
        <v>FC</v>
      </c>
      <c r="AH7" s="32" t="str">
        <f>VLOOKUP(AC7,'ALL-Chart of Accounts'!$E:$F,2,0)</f>
        <v>WIP Jobs Labor</v>
      </c>
      <c r="AI7" s="46">
        <v>120013</v>
      </c>
      <c r="AM7" s="32" t="str">
        <f t="shared" si="2"/>
        <v>FC</v>
      </c>
      <c r="AN7" s="32" t="str">
        <f>VLOOKUP(AI7,'ALL-Chart of Accounts'!$E:$F,2,0)</f>
        <v>WIP Jobs Fixed Overhead</v>
      </c>
      <c r="AO7" s="46">
        <v>120014</v>
      </c>
      <c r="AS7" s="32" t="str">
        <f t="shared" si="3"/>
        <v>FC</v>
      </c>
      <c r="AT7" s="32" t="str">
        <f>VLOOKUP(AO7,'ALL-Chart of Accounts'!$E:$F,2,0)</f>
        <v>WIP Jobs Variable Overhead</v>
      </c>
      <c r="AU7" s="46">
        <v>120015</v>
      </c>
      <c r="AY7" s="32" t="str">
        <f t="shared" si="4"/>
        <v>FC</v>
      </c>
      <c r="AZ7" s="32" t="str">
        <f>VLOOKUP(AU7,'ALL-Chart of Accounts'!$E:$F,2,0)</f>
        <v>WIP Jobs Outside</v>
      </c>
      <c r="BG7" s="46">
        <v>120800</v>
      </c>
      <c r="BK7" s="32" t="str">
        <f t="shared" si="5"/>
        <v>FC</v>
      </c>
      <c r="BL7" s="32" t="str">
        <f>VLOOKUP(BG7,'ALL-Chart of Accounts'!$E:$F,2,0)</f>
        <v>Reserve for Inventory Adjustment</v>
      </c>
      <c r="BM7" s="46">
        <v>120800</v>
      </c>
      <c r="BQ7" s="32" t="str">
        <f t="shared" si="6"/>
        <v>FC</v>
      </c>
      <c r="BR7" s="32" t="str">
        <f>VLOOKUP(BM7,'ALL-Chart of Accounts'!$E:$F,2,0)</f>
        <v>Reserve for Inventory Adjustment</v>
      </c>
      <c r="BS7" s="46">
        <v>120800</v>
      </c>
      <c r="BW7" s="32" t="str">
        <f t="shared" si="7"/>
        <v>FC</v>
      </c>
      <c r="BX7" s="32" t="str">
        <f>VLOOKUP(BS7,'ALL-Chart of Accounts'!$E:$F,2,0)</f>
        <v>Reserve for Inventory Adjustment</v>
      </c>
      <c r="BY7" s="46">
        <v>120800</v>
      </c>
      <c r="CC7" s="32" t="str">
        <f t="shared" si="8"/>
        <v>FC</v>
      </c>
      <c r="CD7" s="32" t="str">
        <f>VLOOKUP(BY7,'ALL-Chart of Accounts'!$E:$F,2,0)</f>
        <v>Reserve for Inventory Adjustment</v>
      </c>
      <c r="FQ7" s="46" t="s">
        <v>2879</v>
      </c>
      <c r="FR7" s="46" t="s">
        <v>2880</v>
      </c>
      <c r="FS7" s="46">
        <v>120031</v>
      </c>
      <c r="FW7" s="32" t="str">
        <f t="shared" si="9"/>
        <v>FC</v>
      </c>
      <c r="FX7" s="32" t="str">
        <f>VLOOKUP(FS7,'ALL-Chart of Accounts'!$E:$F,2,0)</f>
        <v>WIP Projects Material</v>
      </c>
      <c r="FY7" s="46">
        <v>120032</v>
      </c>
      <c r="GC7" s="32" t="str">
        <f t="shared" si="10"/>
        <v>FC</v>
      </c>
      <c r="GD7" s="32" t="str">
        <f>VLOOKUP(FY7,'ALL-Chart of Accounts'!$E:$F,2,0)</f>
        <v>WIP Projects Labor</v>
      </c>
      <c r="GE7" s="46">
        <v>120033</v>
      </c>
      <c r="GI7" s="32" t="str">
        <f t="shared" si="11"/>
        <v>FC</v>
      </c>
      <c r="GJ7" s="32" t="str">
        <f>VLOOKUP(GE7,'ALL-Chart of Accounts'!$E:$F,2,0)</f>
        <v>WIP Projects Other</v>
      </c>
      <c r="GK7" s="46">
        <v>120034</v>
      </c>
      <c r="GO7" s="32" t="str">
        <f t="shared" si="12"/>
        <v>FC</v>
      </c>
      <c r="GP7" s="32" t="str">
        <f>VLOOKUP(GK7,'ALL-Chart of Accounts'!$E:$F,2,0)</f>
        <v>WIP Projects Variable Overhead</v>
      </c>
      <c r="GQ7" s="46">
        <v>120035</v>
      </c>
      <c r="GU7" s="32" t="str">
        <f t="shared" si="13"/>
        <v>FC</v>
      </c>
      <c r="GV7" s="32" t="str">
        <f>VLOOKUP(GQ7,'ALL-Chart of Accounts'!$E:$F,2,0)</f>
        <v>WIP Projects G&amp;A</v>
      </c>
      <c r="HU7" s="46">
        <v>0.05</v>
      </c>
      <c r="HV7" s="46" t="s">
        <v>2881</v>
      </c>
      <c r="HW7" s="46">
        <v>560010</v>
      </c>
      <c r="IA7" s="32" t="str">
        <f t="shared" si="14"/>
        <v>FC</v>
      </c>
      <c r="IB7" s="32" t="str">
        <f>VLOOKUP(HW7,'ALL-Chart of Accounts'!$E:$F,2,0)</f>
        <v>Variance Purchasing - Misc Charges</v>
      </c>
      <c r="IC7" s="46">
        <v>560012</v>
      </c>
      <c r="IG7" s="32" t="str">
        <f t="shared" si="15"/>
        <v>FC</v>
      </c>
      <c r="IH7" s="32" t="str">
        <f>VLOOKUP(IC7,'ALL-Chart of Accounts'!$E:$F,2,0)</f>
        <v>Expense Floor Stock</v>
      </c>
    </row>
    <row r="8" spans="1:242" hidden="1" x14ac:dyDescent="0.35">
      <c r="B8" s="47">
        <v>43468</v>
      </c>
      <c r="D8" s="46" t="s">
        <v>11924</v>
      </c>
      <c r="E8" s="46">
        <v>1110</v>
      </c>
      <c r="F8" s="32" t="str">
        <f>VLOOKUP(E8,'ALL-Unit Code 2'!$V:$W,2,0)</f>
        <v>FREEZING-FRIGO OTH (ADVANTEC)</v>
      </c>
      <c r="G8" s="46">
        <v>1</v>
      </c>
      <c r="J8" s="32">
        <f t="shared" si="0"/>
        <v>1110</v>
      </c>
      <c r="K8" s="32" t="str">
        <f>VLOOKUP(J8,'ALL-Unit Code 2'!$V:$W,2,0)</f>
        <v>FREEZING-FRIGO OTH (ADVANTEC)</v>
      </c>
      <c r="L8" s="46">
        <v>0</v>
      </c>
      <c r="N8" s="46">
        <v>0</v>
      </c>
      <c r="O8" s="46">
        <v>0</v>
      </c>
      <c r="P8" s="46">
        <v>0</v>
      </c>
      <c r="Q8" s="46" t="s">
        <v>2878</v>
      </c>
      <c r="R8" s="46" t="s">
        <v>2878</v>
      </c>
      <c r="S8" s="46" t="s">
        <v>2878</v>
      </c>
      <c r="T8" s="46" t="s">
        <v>2878</v>
      </c>
      <c r="U8" s="46" t="s">
        <v>2878</v>
      </c>
      <c r="V8" s="46" t="s">
        <v>2878</v>
      </c>
      <c r="W8" s="46">
        <v>120011</v>
      </c>
      <c r="AA8" s="32" t="str">
        <f>IF(VLOOKUP(E8,'ALL-Unit Code 2'!V:X,3,0)="ANY",VLOOKUP($D$1,Sites!$A:$C,2,0),VLOOKUP(E8,'ALL-Unit Code 2'!V:X,3,0))</f>
        <v>FC</v>
      </c>
      <c r="AB8" s="32" t="str">
        <f>VLOOKUP(W8,'ALL-Chart of Accounts'!$E:$F,2,0)</f>
        <v>WIP Jobs Material</v>
      </c>
      <c r="AC8" s="46">
        <v>120012</v>
      </c>
      <c r="AG8" s="32" t="str">
        <f t="shared" si="1"/>
        <v>FC</v>
      </c>
      <c r="AH8" s="32" t="str">
        <f>VLOOKUP(AC8,'ALL-Chart of Accounts'!$E:$F,2,0)</f>
        <v>WIP Jobs Labor</v>
      </c>
      <c r="AI8" s="46">
        <v>120013</v>
      </c>
      <c r="AM8" s="32" t="str">
        <f t="shared" si="2"/>
        <v>FC</v>
      </c>
      <c r="AN8" s="32" t="str">
        <f>VLOOKUP(AI8,'ALL-Chart of Accounts'!$E:$F,2,0)</f>
        <v>WIP Jobs Fixed Overhead</v>
      </c>
      <c r="AO8" s="46">
        <v>120014</v>
      </c>
      <c r="AS8" s="32" t="str">
        <f t="shared" si="3"/>
        <v>FC</v>
      </c>
      <c r="AT8" s="32" t="str">
        <f>VLOOKUP(AO8,'ALL-Chart of Accounts'!$E:$F,2,0)</f>
        <v>WIP Jobs Variable Overhead</v>
      </c>
      <c r="AU8" s="46">
        <v>120015</v>
      </c>
      <c r="AY8" s="32" t="str">
        <f t="shared" si="4"/>
        <v>FC</v>
      </c>
      <c r="AZ8" s="32" t="str">
        <f>VLOOKUP(AU8,'ALL-Chart of Accounts'!$E:$F,2,0)</f>
        <v>WIP Jobs Outside</v>
      </c>
      <c r="BG8" s="46">
        <v>120800</v>
      </c>
      <c r="BK8" s="32" t="str">
        <f t="shared" si="5"/>
        <v>FC</v>
      </c>
      <c r="BL8" s="32" t="str">
        <f>VLOOKUP(BG8,'ALL-Chart of Accounts'!$E:$F,2,0)</f>
        <v>Reserve for Inventory Adjustment</v>
      </c>
      <c r="BM8" s="46">
        <v>120800</v>
      </c>
      <c r="BQ8" s="32" t="str">
        <f t="shared" si="6"/>
        <v>FC</v>
      </c>
      <c r="BR8" s="32" t="str">
        <f>VLOOKUP(BM8,'ALL-Chart of Accounts'!$E:$F,2,0)</f>
        <v>Reserve for Inventory Adjustment</v>
      </c>
      <c r="BS8" s="46">
        <v>120800</v>
      </c>
      <c r="BW8" s="32" t="str">
        <f t="shared" si="7"/>
        <v>FC</v>
      </c>
      <c r="BX8" s="32" t="str">
        <f>VLOOKUP(BS8,'ALL-Chart of Accounts'!$E:$F,2,0)</f>
        <v>Reserve for Inventory Adjustment</v>
      </c>
      <c r="BY8" s="46">
        <v>120800</v>
      </c>
      <c r="CC8" s="32" t="str">
        <f t="shared" si="8"/>
        <v>FC</v>
      </c>
      <c r="CD8" s="32" t="str">
        <f>VLOOKUP(BY8,'ALL-Chart of Accounts'!$E:$F,2,0)</f>
        <v>Reserve for Inventory Adjustment</v>
      </c>
      <c r="FQ8" s="46" t="s">
        <v>2879</v>
      </c>
      <c r="FR8" s="46" t="s">
        <v>2880</v>
      </c>
      <c r="FS8" s="46">
        <v>120031</v>
      </c>
      <c r="FW8" s="32" t="str">
        <f t="shared" si="9"/>
        <v>FC</v>
      </c>
      <c r="FX8" s="32" t="str">
        <f>VLOOKUP(FS8,'ALL-Chart of Accounts'!$E:$F,2,0)</f>
        <v>WIP Projects Material</v>
      </c>
      <c r="FY8" s="46">
        <v>120032</v>
      </c>
      <c r="GC8" s="32" t="str">
        <f t="shared" si="10"/>
        <v>FC</v>
      </c>
      <c r="GD8" s="32" t="str">
        <f>VLOOKUP(FY8,'ALL-Chart of Accounts'!$E:$F,2,0)</f>
        <v>WIP Projects Labor</v>
      </c>
      <c r="GE8" s="46">
        <v>120033</v>
      </c>
      <c r="GI8" s="32" t="str">
        <f t="shared" si="11"/>
        <v>FC</v>
      </c>
      <c r="GJ8" s="32" t="str">
        <f>VLOOKUP(GE8,'ALL-Chart of Accounts'!$E:$F,2,0)</f>
        <v>WIP Projects Other</v>
      </c>
      <c r="GK8" s="46">
        <v>120034</v>
      </c>
      <c r="GO8" s="32" t="str">
        <f t="shared" si="12"/>
        <v>FC</v>
      </c>
      <c r="GP8" s="32" t="str">
        <f>VLOOKUP(GK8,'ALL-Chart of Accounts'!$E:$F,2,0)</f>
        <v>WIP Projects Variable Overhead</v>
      </c>
      <c r="GQ8" s="46">
        <v>120035</v>
      </c>
      <c r="GU8" s="32" t="str">
        <f t="shared" si="13"/>
        <v>FC</v>
      </c>
      <c r="GV8" s="32" t="str">
        <f>VLOOKUP(GQ8,'ALL-Chart of Accounts'!$E:$F,2,0)</f>
        <v>WIP Projects G&amp;A</v>
      </c>
      <c r="HU8" s="46">
        <v>0.05</v>
      </c>
      <c r="HV8" s="46" t="s">
        <v>2881</v>
      </c>
      <c r="HW8" s="46">
        <v>560010</v>
      </c>
      <c r="IA8" s="32" t="str">
        <f t="shared" si="14"/>
        <v>FC</v>
      </c>
      <c r="IB8" s="32" t="str">
        <f>VLOOKUP(HW8,'ALL-Chart of Accounts'!$E:$F,2,0)</f>
        <v>Variance Purchasing - Misc Charges</v>
      </c>
      <c r="IC8" s="46">
        <v>560012</v>
      </c>
      <c r="IG8" s="32" t="str">
        <f t="shared" si="15"/>
        <v>FC</v>
      </c>
      <c r="IH8" s="32" t="str">
        <f>VLOOKUP(IC8,'ALL-Chart of Accounts'!$E:$F,2,0)</f>
        <v>Expense Floor Stock</v>
      </c>
    </row>
    <row r="9" spans="1:242" hidden="1" x14ac:dyDescent="0.35">
      <c r="B9" s="47">
        <v>43468</v>
      </c>
      <c r="D9" s="46" t="s">
        <v>11924</v>
      </c>
      <c r="E9" s="46">
        <v>1115</v>
      </c>
      <c r="F9" s="32" t="str">
        <f>VLOOKUP(E9,'ALL-Unit Code 2'!$V:$W,2,0)</f>
        <v>FREEZING-REFRIGERATION (FRIGOPAK, LVS)</v>
      </c>
      <c r="G9" s="46">
        <v>1</v>
      </c>
      <c r="J9" s="32">
        <f t="shared" si="0"/>
        <v>1115</v>
      </c>
      <c r="K9" s="32" t="str">
        <f>VLOOKUP(J9,'ALL-Unit Code 2'!$V:$W,2,0)</f>
        <v>FREEZING-REFRIGERATION (FRIGOPAK, LVS)</v>
      </c>
      <c r="L9" s="46">
        <v>0</v>
      </c>
      <c r="N9" s="46">
        <v>0</v>
      </c>
      <c r="O9" s="46">
        <v>0</v>
      </c>
      <c r="P9" s="46">
        <v>0</v>
      </c>
      <c r="Q9" s="46" t="s">
        <v>2878</v>
      </c>
      <c r="R9" s="46" t="s">
        <v>2878</v>
      </c>
      <c r="S9" s="46" t="s">
        <v>2878</v>
      </c>
      <c r="T9" s="46" t="s">
        <v>2878</v>
      </c>
      <c r="U9" s="46" t="s">
        <v>2878</v>
      </c>
      <c r="V9" s="46" t="s">
        <v>2878</v>
      </c>
      <c r="W9" s="46">
        <v>120011</v>
      </c>
      <c r="AA9" s="32" t="str">
        <f>IF(VLOOKUP(E9,'ALL-Unit Code 2'!V:X,3,0)="ANY",VLOOKUP($D$1,Sites!$A:$C,2,0),VLOOKUP(E9,'ALL-Unit Code 2'!V:X,3,0))</f>
        <v>FC</v>
      </c>
      <c r="AB9" s="32" t="str">
        <f>VLOOKUP(W9,'ALL-Chart of Accounts'!$E:$F,2,0)</f>
        <v>WIP Jobs Material</v>
      </c>
      <c r="AC9" s="46">
        <v>120012</v>
      </c>
      <c r="AG9" s="32" t="str">
        <f t="shared" si="1"/>
        <v>FC</v>
      </c>
      <c r="AH9" s="32" t="str">
        <f>VLOOKUP(AC9,'ALL-Chart of Accounts'!$E:$F,2,0)</f>
        <v>WIP Jobs Labor</v>
      </c>
      <c r="AI9" s="46">
        <v>120013</v>
      </c>
      <c r="AM9" s="32" t="str">
        <f t="shared" si="2"/>
        <v>FC</v>
      </c>
      <c r="AN9" s="32" t="str">
        <f>VLOOKUP(AI9,'ALL-Chart of Accounts'!$E:$F,2,0)</f>
        <v>WIP Jobs Fixed Overhead</v>
      </c>
      <c r="AO9" s="46">
        <v>120014</v>
      </c>
      <c r="AS9" s="32" t="str">
        <f t="shared" si="3"/>
        <v>FC</v>
      </c>
      <c r="AT9" s="32" t="str">
        <f>VLOOKUP(AO9,'ALL-Chart of Accounts'!$E:$F,2,0)</f>
        <v>WIP Jobs Variable Overhead</v>
      </c>
      <c r="AU9" s="46">
        <v>120015</v>
      </c>
      <c r="AY9" s="32" t="str">
        <f t="shared" si="4"/>
        <v>FC</v>
      </c>
      <c r="AZ9" s="32" t="str">
        <f>VLOOKUP(AU9,'ALL-Chart of Accounts'!$E:$F,2,0)</f>
        <v>WIP Jobs Outside</v>
      </c>
      <c r="BG9" s="46">
        <v>120800</v>
      </c>
      <c r="BK9" s="32" t="str">
        <f t="shared" si="5"/>
        <v>FC</v>
      </c>
      <c r="BL9" s="32" t="str">
        <f>VLOOKUP(BG9,'ALL-Chart of Accounts'!$E:$F,2,0)</f>
        <v>Reserve for Inventory Adjustment</v>
      </c>
      <c r="BM9" s="46">
        <v>120800</v>
      </c>
      <c r="BQ9" s="32" t="str">
        <f t="shared" si="6"/>
        <v>FC</v>
      </c>
      <c r="BR9" s="32" t="str">
        <f>VLOOKUP(BM9,'ALL-Chart of Accounts'!$E:$F,2,0)</f>
        <v>Reserve for Inventory Adjustment</v>
      </c>
      <c r="BS9" s="46">
        <v>120800</v>
      </c>
      <c r="BW9" s="32" t="str">
        <f t="shared" si="7"/>
        <v>FC</v>
      </c>
      <c r="BX9" s="32" t="str">
        <f>VLOOKUP(BS9,'ALL-Chart of Accounts'!$E:$F,2,0)</f>
        <v>Reserve for Inventory Adjustment</v>
      </c>
      <c r="BY9" s="46">
        <v>120800</v>
      </c>
      <c r="CC9" s="32" t="str">
        <f t="shared" si="8"/>
        <v>FC</v>
      </c>
      <c r="CD9" s="32" t="str">
        <f>VLOOKUP(BY9,'ALL-Chart of Accounts'!$E:$F,2,0)</f>
        <v>Reserve for Inventory Adjustment</v>
      </c>
      <c r="FQ9" s="46" t="s">
        <v>2879</v>
      </c>
      <c r="FR9" s="46" t="s">
        <v>2880</v>
      </c>
      <c r="FS9" s="46">
        <v>120031</v>
      </c>
      <c r="FW9" s="32" t="str">
        <f t="shared" si="9"/>
        <v>FC</v>
      </c>
      <c r="FX9" s="32" t="str">
        <f>VLOOKUP(FS9,'ALL-Chart of Accounts'!$E:$F,2,0)</f>
        <v>WIP Projects Material</v>
      </c>
      <c r="FY9" s="46">
        <v>120032</v>
      </c>
      <c r="GC9" s="32" t="str">
        <f t="shared" si="10"/>
        <v>FC</v>
      </c>
      <c r="GD9" s="32" t="str">
        <f>VLOOKUP(FY9,'ALL-Chart of Accounts'!$E:$F,2,0)</f>
        <v>WIP Projects Labor</v>
      </c>
      <c r="GE9" s="46">
        <v>120033</v>
      </c>
      <c r="GI9" s="32" t="str">
        <f t="shared" si="11"/>
        <v>FC</v>
      </c>
      <c r="GJ9" s="32" t="str">
        <f>VLOOKUP(GE9,'ALL-Chart of Accounts'!$E:$F,2,0)</f>
        <v>WIP Projects Other</v>
      </c>
      <c r="GK9" s="46">
        <v>120034</v>
      </c>
      <c r="GO9" s="32" t="str">
        <f t="shared" si="12"/>
        <v>FC</v>
      </c>
      <c r="GP9" s="32" t="str">
        <f>VLOOKUP(GK9,'ALL-Chart of Accounts'!$E:$F,2,0)</f>
        <v>WIP Projects Variable Overhead</v>
      </c>
      <c r="GQ9" s="46">
        <v>120035</v>
      </c>
      <c r="GU9" s="32" t="str">
        <f t="shared" si="13"/>
        <v>FC</v>
      </c>
      <c r="GV9" s="32" t="str">
        <f>VLOOKUP(GQ9,'ALL-Chart of Accounts'!$E:$F,2,0)</f>
        <v>WIP Projects G&amp;A</v>
      </c>
      <c r="HU9" s="46">
        <v>0.05</v>
      </c>
      <c r="HV9" s="46" t="s">
        <v>2881</v>
      </c>
      <c r="HW9" s="46">
        <v>560010</v>
      </c>
      <c r="IA9" s="32" t="str">
        <f t="shared" si="14"/>
        <v>FC</v>
      </c>
      <c r="IB9" s="32" t="str">
        <f>VLOOKUP(HW9,'ALL-Chart of Accounts'!$E:$F,2,0)</f>
        <v>Variance Purchasing - Misc Charges</v>
      </c>
      <c r="IC9" s="46">
        <v>560012</v>
      </c>
      <c r="IG9" s="32" t="str">
        <f t="shared" si="15"/>
        <v>FC</v>
      </c>
      <c r="IH9" s="32" t="str">
        <f>VLOOKUP(IC9,'ALL-Chart of Accounts'!$E:$F,2,0)</f>
        <v>Expense Floor Stock</v>
      </c>
    </row>
    <row r="10" spans="1:242" hidden="1" x14ac:dyDescent="0.35">
      <c r="B10" s="47">
        <v>43468</v>
      </c>
      <c r="D10" s="46" t="s">
        <v>11924</v>
      </c>
      <c r="E10" s="46">
        <v>1120</v>
      </c>
      <c r="F10" s="32" t="str">
        <f>VLOOKUP(E10,'ALL-Unit Code 2'!$V:$W,2,0)</f>
        <v>FREEZING-VIBRATORY</v>
      </c>
      <c r="G10" s="46">
        <v>1</v>
      </c>
      <c r="J10" s="32">
        <f>E10</f>
        <v>1120</v>
      </c>
      <c r="K10" s="32" t="str">
        <f>VLOOKUP(J10,'ALL-Unit Code 2'!$V:$W,2,0)</f>
        <v>FREEZING-VIBRATORY</v>
      </c>
      <c r="L10" s="46">
        <v>0</v>
      </c>
      <c r="N10" s="46">
        <v>0</v>
      </c>
      <c r="O10" s="46">
        <v>0</v>
      </c>
      <c r="P10" s="46">
        <v>0</v>
      </c>
      <c r="Q10" s="46" t="s">
        <v>2878</v>
      </c>
      <c r="R10" s="46" t="s">
        <v>2878</v>
      </c>
      <c r="S10" s="46" t="s">
        <v>2878</v>
      </c>
      <c r="T10" s="46" t="s">
        <v>2878</v>
      </c>
      <c r="U10" s="46" t="s">
        <v>2878</v>
      </c>
      <c r="V10" s="46" t="s">
        <v>2878</v>
      </c>
      <c r="W10" s="46">
        <v>120011</v>
      </c>
      <c r="AA10" s="32" t="str">
        <f>IF(VLOOKUP(E10,'ALL-Unit Code 2'!V:X,3,0)="ANY",VLOOKUP($D$1,Sites!$A:$C,2,0),VLOOKUP(E10,'ALL-Unit Code 2'!V:X,3,0))</f>
        <v>FC</v>
      </c>
      <c r="AB10" s="32" t="str">
        <f>VLOOKUP(W10,'ALL-Chart of Accounts'!$E:$F,2,0)</f>
        <v>WIP Jobs Material</v>
      </c>
      <c r="AC10" s="46">
        <v>120012</v>
      </c>
      <c r="AG10" s="32" t="str">
        <f t="shared" si="1"/>
        <v>FC</v>
      </c>
      <c r="AH10" s="32" t="str">
        <f>VLOOKUP(AC10,'ALL-Chart of Accounts'!$E:$F,2,0)</f>
        <v>WIP Jobs Labor</v>
      </c>
      <c r="AI10" s="46">
        <v>120013</v>
      </c>
      <c r="AM10" s="32" t="str">
        <f t="shared" si="2"/>
        <v>FC</v>
      </c>
      <c r="AN10" s="32" t="str">
        <f>VLOOKUP(AI10,'ALL-Chart of Accounts'!$E:$F,2,0)</f>
        <v>WIP Jobs Fixed Overhead</v>
      </c>
      <c r="AO10" s="46">
        <v>120014</v>
      </c>
      <c r="AS10" s="32" t="str">
        <f t="shared" si="3"/>
        <v>FC</v>
      </c>
      <c r="AT10" s="32" t="str">
        <f>VLOOKUP(AO10,'ALL-Chart of Accounts'!$E:$F,2,0)</f>
        <v>WIP Jobs Variable Overhead</v>
      </c>
      <c r="AU10" s="46">
        <v>120015</v>
      </c>
      <c r="AY10" s="32" t="str">
        <f t="shared" si="4"/>
        <v>FC</v>
      </c>
      <c r="AZ10" s="32" t="str">
        <f>VLOOKUP(AU10,'ALL-Chart of Accounts'!$E:$F,2,0)</f>
        <v>WIP Jobs Outside</v>
      </c>
      <c r="BG10" s="46">
        <v>120800</v>
      </c>
      <c r="BK10" s="32" t="str">
        <f t="shared" si="5"/>
        <v>FC</v>
      </c>
      <c r="BL10" s="32" t="str">
        <f>VLOOKUP(BG10,'ALL-Chart of Accounts'!$E:$F,2,0)</f>
        <v>Reserve for Inventory Adjustment</v>
      </c>
      <c r="BM10" s="46">
        <v>120800</v>
      </c>
      <c r="BQ10" s="32" t="str">
        <f t="shared" si="6"/>
        <v>FC</v>
      </c>
      <c r="BR10" s="32" t="str">
        <f>VLOOKUP(BM10,'ALL-Chart of Accounts'!$E:$F,2,0)</f>
        <v>Reserve for Inventory Adjustment</v>
      </c>
      <c r="BS10" s="46">
        <v>120800</v>
      </c>
      <c r="BW10" s="32" t="str">
        <f t="shared" si="7"/>
        <v>FC</v>
      </c>
      <c r="BX10" s="32" t="str">
        <f>VLOOKUP(BS10,'ALL-Chart of Accounts'!$E:$F,2,0)</f>
        <v>Reserve for Inventory Adjustment</v>
      </c>
      <c r="BY10" s="46">
        <v>120800</v>
      </c>
      <c r="CC10" s="32" t="str">
        <f t="shared" si="8"/>
        <v>FC</v>
      </c>
      <c r="CD10" s="32" t="str">
        <f>VLOOKUP(BY10,'ALL-Chart of Accounts'!$E:$F,2,0)</f>
        <v>Reserve for Inventory Adjustment</v>
      </c>
      <c r="FQ10" s="46" t="s">
        <v>2879</v>
      </c>
      <c r="FR10" s="46" t="s">
        <v>2880</v>
      </c>
      <c r="FS10" s="46">
        <v>120031</v>
      </c>
      <c r="FW10" s="32" t="str">
        <f t="shared" si="9"/>
        <v>FC</v>
      </c>
      <c r="FX10" s="32" t="str">
        <f>VLOOKUP(FS10,'ALL-Chart of Accounts'!$E:$F,2,0)</f>
        <v>WIP Projects Material</v>
      </c>
      <c r="FY10" s="46">
        <v>120032</v>
      </c>
      <c r="GC10" s="32" t="str">
        <f t="shared" si="10"/>
        <v>FC</v>
      </c>
      <c r="GD10" s="32" t="str">
        <f>VLOOKUP(FY10,'ALL-Chart of Accounts'!$E:$F,2,0)</f>
        <v>WIP Projects Labor</v>
      </c>
      <c r="GE10" s="46">
        <v>120033</v>
      </c>
      <c r="GI10" s="32" t="str">
        <f t="shared" si="11"/>
        <v>FC</v>
      </c>
      <c r="GJ10" s="32" t="str">
        <f>VLOOKUP(GE10,'ALL-Chart of Accounts'!$E:$F,2,0)</f>
        <v>WIP Projects Other</v>
      </c>
      <c r="GK10" s="46">
        <v>120034</v>
      </c>
      <c r="GO10" s="32" t="str">
        <f t="shared" si="12"/>
        <v>FC</v>
      </c>
      <c r="GP10" s="32" t="str">
        <f>VLOOKUP(GK10,'ALL-Chart of Accounts'!$E:$F,2,0)</f>
        <v>WIP Projects Variable Overhead</v>
      </c>
      <c r="GQ10" s="46">
        <v>120035</v>
      </c>
      <c r="GU10" s="32" t="str">
        <f t="shared" si="13"/>
        <v>FC</v>
      </c>
      <c r="GV10" s="32" t="str">
        <f>VLOOKUP(GQ10,'ALL-Chart of Accounts'!$E:$F,2,0)</f>
        <v>WIP Projects G&amp;A</v>
      </c>
      <c r="HU10" s="46">
        <v>0.05</v>
      </c>
      <c r="HV10" s="46" t="s">
        <v>2881</v>
      </c>
      <c r="HW10" s="46">
        <v>560010</v>
      </c>
      <c r="IA10" s="32" t="str">
        <f t="shared" si="14"/>
        <v>FC</v>
      </c>
      <c r="IB10" s="32" t="str">
        <f>VLOOKUP(HW10,'ALL-Chart of Accounts'!$E:$F,2,0)</f>
        <v>Variance Purchasing - Misc Charges</v>
      </c>
      <c r="IC10" s="46">
        <v>560012</v>
      </c>
      <c r="IG10" s="32" t="str">
        <f t="shared" si="15"/>
        <v>FC</v>
      </c>
      <c r="IH10" s="32" t="str">
        <f>VLOOKUP(IC10,'ALL-Chart of Accounts'!$E:$F,2,0)</f>
        <v>Expense Floor Stock</v>
      </c>
    </row>
    <row r="11" spans="1:242" hidden="1" x14ac:dyDescent="0.35">
      <c r="B11" s="47">
        <v>43468</v>
      </c>
      <c r="D11" s="46" t="s">
        <v>11924</v>
      </c>
      <c r="E11" s="46">
        <v>1200</v>
      </c>
      <c r="F11" s="32" t="str">
        <f>VLOOKUP(E11,'ALL-Unit Code 2'!$V:$W,2,0)</f>
        <v>COOKING-LINEAR OVENS (JSO, CHARMARKER)</v>
      </c>
      <c r="G11" s="46">
        <v>1</v>
      </c>
      <c r="J11" s="32">
        <f t="shared" si="0"/>
        <v>1200</v>
      </c>
      <c r="K11" s="32" t="str">
        <f>VLOOKUP(J11,'ALL-Unit Code 2'!$V:$W,2,0)</f>
        <v>COOKING-LINEAR OVENS (JSO, CHARMARKER)</v>
      </c>
      <c r="L11" s="46">
        <v>0</v>
      </c>
      <c r="N11" s="46">
        <v>0</v>
      </c>
      <c r="O11" s="46">
        <v>0</v>
      </c>
      <c r="P11" s="46">
        <v>0</v>
      </c>
      <c r="Q11" s="46" t="s">
        <v>2878</v>
      </c>
      <c r="R11" s="46" t="s">
        <v>2878</v>
      </c>
      <c r="S11" s="46" t="s">
        <v>2878</v>
      </c>
      <c r="T11" s="46" t="s">
        <v>2878</v>
      </c>
      <c r="U11" s="46" t="s">
        <v>2878</v>
      </c>
      <c r="V11" s="46" t="s">
        <v>2878</v>
      </c>
      <c r="W11" s="46">
        <v>120011</v>
      </c>
      <c r="AA11" s="32" t="str">
        <f>IF(VLOOKUP(E11,'ALL-Unit Code 2'!V:X,3,0)="ANY",VLOOKUP($D$1,Sites!$A:$C,2,0),VLOOKUP(E11,'ALL-Unit Code 2'!V:X,3,0))</f>
        <v>FC</v>
      </c>
      <c r="AB11" s="32" t="str">
        <f>VLOOKUP(W11,'ALL-Chart of Accounts'!$E:$F,2,0)</f>
        <v>WIP Jobs Material</v>
      </c>
      <c r="AC11" s="46">
        <v>120012</v>
      </c>
      <c r="AG11" s="32" t="str">
        <f t="shared" si="1"/>
        <v>FC</v>
      </c>
      <c r="AH11" s="32" t="str">
        <f>VLOOKUP(AC11,'ALL-Chart of Accounts'!$E:$F,2,0)</f>
        <v>WIP Jobs Labor</v>
      </c>
      <c r="AI11" s="46">
        <v>120013</v>
      </c>
      <c r="AM11" s="32" t="str">
        <f t="shared" si="2"/>
        <v>FC</v>
      </c>
      <c r="AN11" s="32" t="str">
        <f>VLOOKUP(AI11,'ALL-Chart of Accounts'!$E:$F,2,0)</f>
        <v>WIP Jobs Fixed Overhead</v>
      </c>
      <c r="AO11" s="46">
        <v>120014</v>
      </c>
      <c r="AS11" s="32" t="str">
        <f t="shared" si="3"/>
        <v>FC</v>
      </c>
      <c r="AT11" s="32" t="str">
        <f>VLOOKUP(AO11,'ALL-Chart of Accounts'!$E:$F,2,0)</f>
        <v>WIP Jobs Variable Overhead</v>
      </c>
      <c r="AU11" s="46">
        <v>120015</v>
      </c>
      <c r="AY11" s="32" t="str">
        <f t="shared" si="4"/>
        <v>FC</v>
      </c>
      <c r="AZ11" s="32" t="str">
        <f>VLOOKUP(AU11,'ALL-Chart of Accounts'!$E:$F,2,0)</f>
        <v>WIP Jobs Outside</v>
      </c>
      <c r="BG11" s="46">
        <v>120800</v>
      </c>
      <c r="BK11" s="32" t="str">
        <f t="shared" si="5"/>
        <v>FC</v>
      </c>
      <c r="BL11" s="32" t="str">
        <f>VLOOKUP(BG11,'ALL-Chart of Accounts'!$E:$F,2,0)</f>
        <v>Reserve for Inventory Adjustment</v>
      </c>
      <c r="BM11" s="46">
        <v>120800</v>
      </c>
      <c r="BQ11" s="32" t="str">
        <f t="shared" si="6"/>
        <v>FC</v>
      </c>
      <c r="BR11" s="32" t="str">
        <f>VLOOKUP(BM11,'ALL-Chart of Accounts'!$E:$F,2,0)</f>
        <v>Reserve for Inventory Adjustment</v>
      </c>
      <c r="BS11" s="46">
        <v>120800</v>
      </c>
      <c r="BW11" s="32" t="str">
        <f t="shared" si="7"/>
        <v>FC</v>
      </c>
      <c r="BX11" s="32" t="str">
        <f>VLOOKUP(BS11,'ALL-Chart of Accounts'!$E:$F,2,0)</f>
        <v>Reserve for Inventory Adjustment</v>
      </c>
      <c r="BY11" s="46">
        <v>120800</v>
      </c>
      <c r="CC11" s="32" t="str">
        <f t="shared" si="8"/>
        <v>FC</v>
      </c>
      <c r="CD11" s="32" t="str">
        <f>VLOOKUP(BY11,'ALL-Chart of Accounts'!$E:$F,2,0)</f>
        <v>Reserve for Inventory Adjustment</v>
      </c>
      <c r="FQ11" s="46" t="s">
        <v>2879</v>
      </c>
      <c r="FR11" s="46" t="s">
        <v>2880</v>
      </c>
      <c r="FS11" s="46">
        <v>120031</v>
      </c>
      <c r="FW11" s="32" t="str">
        <f t="shared" si="9"/>
        <v>FC</v>
      </c>
      <c r="FX11" s="32" t="str">
        <f>VLOOKUP(FS11,'ALL-Chart of Accounts'!$E:$F,2,0)</f>
        <v>WIP Projects Material</v>
      </c>
      <c r="FY11" s="46">
        <v>120032</v>
      </c>
      <c r="GC11" s="32" t="str">
        <f t="shared" si="10"/>
        <v>FC</v>
      </c>
      <c r="GD11" s="32" t="str">
        <f>VLOOKUP(FY11,'ALL-Chart of Accounts'!$E:$F,2,0)</f>
        <v>WIP Projects Labor</v>
      </c>
      <c r="GE11" s="46">
        <v>120033</v>
      </c>
      <c r="GI11" s="32" t="str">
        <f t="shared" si="11"/>
        <v>FC</v>
      </c>
      <c r="GJ11" s="32" t="str">
        <f>VLOOKUP(GE11,'ALL-Chart of Accounts'!$E:$F,2,0)</f>
        <v>WIP Projects Other</v>
      </c>
      <c r="GK11" s="46">
        <v>120034</v>
      </c>
      <c r="GO11" s="32" t="str">
        <f t="shared" si="12"/>
        <v>FC</v>
      </c>
      <c r="GP11" s="32" t="str">
        <f>VLOOKUP(GK11,'ALL-Chart of Accounts'!$E:$F,2,0)</f>
        <v>WIP Projects Variable Overhead</v>
      </c>
      <c r="GQ11" s="46">
        <v>120035</v>
      </c>
      <c r="GU11" s="32" t="str">
        <f t="shared" si="13"/>
        <v>FC</v>
      </c>
      <c r="GV11" s="32" t="str">
        <f>VLOOKUP(GQ11,'ALL-Chart of Accounts'!$E:$F,2,0)</f>
        <v>WIP Projects G&amp;A</v>
      </c>
      <c r="HU11" s="46">
        <v>0.05</v>
      </c>
      <c r="HV11" s="46" t="s">
        <v>2881</v>
      </c>
      <c r="HW11" s="46">
        <v>560010</v>
      </c>
      <c r="IA11" s="32" t="str">
        <f t="shared" si="14"/>
        <v>FC</v>
      </c>
      <c r="IB11" s="32" t="str">
        <f>VLOOKUP(HW11,'ALL-Chart of Accounts'!$E:$F,2,0)</f>
        <v>Variance Purchasing - Misc Charges</v>
      </c>
      <c r="IC11" s="46">
        <v>560012</v>
      </c>
      <c r="IG11" s="32" t="str">
        <f t="shared" si="15"/>
        <v>FC</v>
      </c>
      <c r="IH11" s="32" t="str">
        <f>VLOOKUP(IC11,'ALL-Chart of Accounts'!$E:$F,2,0)</f>
        <v>Expense Floor Stock</v>
      </c>
    </row>
    <row r="12" spans="1:242" hidden="1" x14ac:dyDescent="0.35">
      <c r="B12" s="47">
        <v>43468</v>
      </c>
      <c r="D12" s="46" t="s">
        <v>11924</v>
      </c>
      <c r="E12" s="46">
        <v>1205</v>
      </c>
      <c r="F12" s="32" t="str">
        <f>VLOOKUP(E12,'ALL-Unit Code 2'!$V:$W,2,0)</f>
        <v>COOKING-SPIRAL OVENS (GCO)</v>
      </c>
      <c r="G12" s="46">
        <v>1</v>
      </c>
      <c r="J12" s="32">
        <f>E12</f>
        <v>1205</v>
      </c>
      <c r="K12" s="32" t="str">
        <f>VLOOKUP(J12,'ALL-Unit Code 2'!$V:$W,2,0)</f>
        <v>COOKING-SPIRAL OVENS (GCO)</v>
      </c>
      <c r="L12" s="46">
        <v>0</v>
      </c>
      <c r="N12" s="46">
        <v>0</v>
      </c>
      <c r="O12" s="46">
        <v>0</v>
      </c>
      <c r="P12" s="46">
        <v>0</v>
      </c>
      <c r="Q12" s="46" t="s">
        <v>2878</v>
      </c>
      <c r="R12" s="46" t="s">
        <v>2878</v>
      </c>
      <c r="S12" s="46" t="s">
        <v>2878</v>
      </c>
      <c r="T12" s="46" t="s">
        <v>2878</v>
      </c>
      <c r="U12" s="46" t="s">
        <v>2878</v>
      </c>
      <c r="V12" s="46" t="s">
        <v>2878</v>
      </c>
      <c r="W12" s="46">
        <v>120011</v>
      </c>
      <c r="AA12" s="32" t="str">
        <f>IF(VLOOKUP(E12,'ALL-Unit Code 2'!V:X,3,0)="ANY",VLOOKUP($D$1,Sites!$A:$C,2,0),VLOOKUP(E12,'ALL-Unit Code 2'!V:X,3,0))</f>
        <v>FC</v>
      </c>
      <c r="AB12" s="32" t="str">
        <f>VLOOKUP(W12,'ALL-Chart of Accounts'!$E:$F,2,0)</f>
        <v>WIP Jobs Material</v>
      </c>
      <c r="AC12" s="46">
        <v>120012</v>
      </c>
      <c r="AG12" s="32" t="str">
        <f t="shared" si="1"/>
        <v>FC</v>
      </c>
      <c r="AH12" s="32" t="str">
        <f>VLOOKUP(AC12,'ALL-Chart of Accounts'!$E:$F,2,0)</f>
        <v>WIP Jobs Labor</v>
      </c>
      <c r="AI12" s="46">
        <v>120013</v>
      </c>
      <c r="AM12" s="32" t="str">
        <f t="shared" si="2"/>
        <v>FC</v>
      </c>
      <c r="AN12" s="32" t="str">
        <f>VLOOKUP(AI12,'ALL-Chart of Accounts'!$E:$F,2,0)</f>
        <v>WIP Jobs Fixed Overhead</v>
      </c>
      <c r="AO12" s="46">
        <v>120014</v>
      </c>
      <c r="AS12" s="32" t="str">
        <f t="shared" si="3"/>
        <v>FC</v>
      </c>
      <c r="AT12" s="32" t="str">
        <f>VLOOKUP(AO12,'ALL-Chart of Accounts'!$E:$F,2,0)</f>
        <v>WIP Jobs Variable Overhead</v>
      </c>
      <c r="AU12" s="46">
        <v>120015</v>
      </c>
      <c r="AY12" s="32" t="str">
        <f t="shared" si="4"/>
        <v>FC</v>
      </c>
      <c r="AZ12" s="32" t="str">
        <f>VLOOKUP(AU12,'ALL-Chart of Accounts'!$E:$F,2,0)</f>
        <v>WIP Jobs Outside</v>
      </c>
      <c r="BG12" s="46">
        <v>120800</v>
      </c>
      <c r="BK12" s="32" t="str">
        <f t="shared" si="5"/>
        <v>FC</v>
      </c>
      <c r="BL12" s="32" t="str">
        <f>VLOOKUP(BG12,'ALL-Chart of Accounts'!$E:$F,2,0)</f>
        <v>Reserve for Inventory Adjustment</v>
      </c>
      <c r="BM12" s="46">
        <v>120800</v>
      </c>
      <c r="BQ12" s="32" t="str">
        <f t="shared" si="6"/>
        <v>FC</v>
      </c>
      <c r="BR12" s="32" t="str">
        <f>VLOOKUP(BM12,'ALL-Chart of Accounts'!$E:$F,2,0)</f>
        <v>Reserve for Inventory Adjustment</v>
      </c>
      <c r="BS12" s="46">
        <v>120800</v>
      </c>
      <c r="BW12" s="32" t="str">
        <f t="shared" si="7"/>
        <v>FC</v>
      </c>
      <c r="BX12" s="32" t="str">
        <f>VLOOKUP(BS12,'ALL-Chart of Accounts'!$E:$F,2,0)</f>
        <v>Reserve for Inventory Adjustment</v>
      </c>
      <c r="BY12" s="46">
        <v>120800</v>
      </c>
      <c r="CC12" s="32" t="str">
        <f t="shared" si="8"/>
        <v>FC</v>
      </c>
      <c r="CD12" s="32" t="str">
        <f>VLOOKUP(BY12,'ALL-Chart of Accounts'!$E:$F,2,0)</f>
        <v>Reserve for Inventory Adjustment</v>
      </c>
      <c r="FQ12" s="46" t="s">
        <v>2879</v>
      </c>
      <c r="FR12" s="46" t="s">
        <v>2880</v>
      </c>
      <c r="FS12" s="46">
        <v>120031</v>
      </c>
      <c r="FW12" s="32" t="str">
        <f t="shared" si="9"/>
        <v>FC</v>
      </c>
      <c r="FX12" s="32" t="str">
        <f>VLOOKUP(FS12,'ALL-Chart of Accounts'!$E:$F,2,0)</f>
        <v>WIP Projects Material</v>
      </c>
      <c r="FY12" s="46">
        <v>120032</v>
      </c>
      <c r="GC12" s="32" t="str">
        <f t="shared" si="10"/>
        <v>FC</v>
      </c>
      <c r="GD12" s="32" t="str">
        <f>VLOOKUP(FY12,'ALL-Chart of Accounts'!$E:$F,2,0)</f>
        <v>WIP Projects Labor</v>
      </c>
      <c r="GE12" s="46">
        <v>120033</v>
      </c>
      <c r="GI12" s="32" t="str">
        <f t="shared" si="11"/>
        <v>FC</v>
      </c>
      <c r="GJ12" s="32" t="str">
        <f>VLOOKUP(GE12,'ALL-Chart of Accounts'!$E:$F,2,0)</f>
        <v>WIP Projects Other</v>
      </c>
      <c r="GK12" s="46">
        <v>120034</v>
      </c>
      <c r="GO12" s="32" t="str">
        <f t="shared" si="12"/>
        <v>FC</v>
      </c>
      <c r="GP12" s="32" t="str">
        <f>VLOOKUP(GK12,'ALL-Chart of Accounts'!$E:$F,2,0)</f>
        <v>WIP Projects Variable Overhead</v>
      </c>
      <c r="GQ12" s="46">
        <v>120035</v>
      </c>
      <c r="GU12" s="32" t="str">
        <f t="shared" si="13"/>
        <v>FC</v>
      </c>
      <c r="GV12" s="32" t="str">
        <f>VLOOKUP(GQ12,'ALL-Chart of Accounts'!$E:$F,2,0)</f>
        <v>WIP Projects G&amp;A</v>
      </c>
      <c r="HU12" s="46">
        <v>0.05</v>
      </c>
      <c r="HV12" s="46" t="s">
        <v>2881</v>
      </c>
      <c r="HW12" s="46">
        <v>560010</v>
      </c>
      <c r="IA12" s="32" t="str">
        <f t="shared" si="14"/>
        <v>FC</v>
      </c>
      <c r="IB12" s="32" t="str">
        <f>VLOOKUP(HW12,'ALL-Chart of Accounts'!$E:$F,2,0)</f>
        <v>Variance Purchasing - Misc Charges</v>
      </c>
      <c r="IC12" s="46">
        <v>560012</v>
      </c>
      <c r="IG12" s="32" t="str">
        <f t="shared" si="15"/>
        <v>FC</v>
      </c>
      <c r="IH12" s="32" t="str">
        <f>VLOOKUP(IC12,'ALL-Chart of Accounts'!$E:$F,2,0)</f>
        <v>Expense Floor Stock</v>
      </c>
    </row>
    <row r="13" spans="1:242" hidden="1" x14ac:dyDescent="0.35">
      <c r="B13" s="47">
        <v>43468</v>
      </c>
      <c r="D13" s="46" t="s">
        <v>11924</v>
      </c>
      <c r="E13" s="46">
        <v>1210</v>
      </c>
      <c r="F13" s="32" t="str">
        <f>VLOOKUP(E13,'ALL-Unit Code 2'!$V:$W,2,0)</f>
        <v>COOKING-OTHER (PROGRILL &amp; DOUBLE D)</v>
      </c>
      <c r="G13" s="46">
        <v>1</v>
      </c>
      <c r="J13" s="32">
        <f>E13</f>
        <v>1210</v>
      </c>
      <c r="K13" s="32" t="str">
        <f>VLOOKUP(J13,'ALL-Unit Code 2'!$V:$W,2,0)</f>
        <v>COOKING-OTHER (PROGRILL &amp; DOUBLE D)</v>
      </c>
      <c r="L13" s="46">
        <v>0</v>
      </c>
      <c r="N13" s="46">
        <v>0</v>
      </c>
      <c r="O13" s="46">
        <v>0</v>
      </c>
      <c r="P13" s="46">
        <v>0</v>
      </c>
      <c r="Q13" s="46" t="s">
        <v>2878</v>
      </c>
      <c r="R13" s="46" t="s">
        <v>2878</v>
      </c>
      <c r="S13" s="46" t="s">
        <v>2878</v>
      </c>
      <c r="T13" s="46" t="s">
        <v>2878</v>
      </c>
      <c r="U13" s="46" t="s">
        <v>2878</v>
      </c>
      <c r="V13" s="46" t="s">
        <v>2878</v>
      </c>
      <c r="W13" s="46">
        <v>120011</v>
      </c>
      <c r="AA13" s="32" t="str">
        <f>IF(VLOOKUP(E13,'ALL-Unit Code 2'!V:X,3,0)="ANY",VLOOKUP($D$1,Sites!$A:$C,2,0),VLOOKUP(E13,'ALL-Unit Code 2'!V:X,3,0))</f>
        <v>FC</v>
      </c>
      <c r="AB13" s="32" t="str">
        <f>VLOOKUP(W13,'ALL-Chart of Accounts'!$E:$F,2,0)</f>
        <v>WIP Jobs Material</v>
      </c>
      <c r="AC13" s="46">
        <v>120012</v>
      </c>
      <c r="AG13" s="32" t="str">
        <f t="shared" si="1"/>
        <v>FC</v>
      </c>
      <c r="AH13" s="32" t="str">
        <f>VLOOKUP(AC13,'ALL-Chart of Accounts'!$E:$F,2,0)</f>
        <v>WIP Jobs Labor</v>
      </c>
      <c r="AI13" s="46">
        <v>120013</v>
      </c>
      <c r="AM13" s="32" t="str">
        <f t="shared" si="2"/>
        <v>FC</v>
      </c>
      <c r="AN13" s="32" t="str">
        <f>VLOOKUP(AI13,'ALL-Chart of Accounts'!$E:$F,2,0)</f>
        <v>WIP Jobs Fixed Overhead</v>
      </c>
      <c r="AO13" s="46">
        <v>120014</v>
      </c>
      <c r="AS13" s="32" t="str">
        <f t="shared" si="3"/>
        <v>FC</v>
      </c>
      <c r="AT13" s="32" t="str">
        <f>VLOOKUP(AO13,'ALL-Chart of Accounts'!$E:$F,2,0)</f>
        <v>WIP Jobs Variable Overhead</v>
      </c>
      <c r="AU13" s="46">
        <v>120015</v>
      </c>
      <c r="AY13" s="32" t="str">
        <f t="shared" si="4"/>
        <v>FC</v>
      </c>
      <c r="AZ13" s="32" t="str">
        <f>VLOOKUP(AU13,'ALL-Chart of Accounts'!$E:$F,2,0)</f>
        <v>WIP Jobs Outside</v>
      </c>
      <c r="BG13" s="46">
        <v>120800</v>
      </c>
      <c r="BK13" s="32" t="str">
        <f t="shared" si="5"/>
        <v>FC</v>
      </c>
      <c r="BL13" s="32" t="str">
        <f>VLOOKUP(BG13,'ALL-Chart of Accounts'!$E:$F,2,0)</f>
        <v>Reserve for Inventory Adjustment</v>
      </c>
      <c r="BM13" s="46">
        <v>120800</v>
      </c>
      <c r="BQ13" s="32" t="str">
        <f t="shared" si="6"/>
        <v>FC</v>
      </c>
      <c r="BR13" s="32" t="str">
        <f>VLOOKUP(BM13,'ALL-Chart of Accounts'!$E:$F,2,0)</f>
        <v>Reserve for Inventory Adjustment</v>
      </c>
      <c r="BS13" s="46">
        <v>120800</v>
      </c>
      <c r="BW13" s="32" t="str">
        <f t="shared" si="7"/>
        <v>FC</v>
      </c>
      <c r="BX13" s="32" t="str">
        <f>VLOOKUP(BS13,'ALL-Chart of Accounts'!$E:$F,2,0)</f>
        <v>Reserve for Inventory Adjustment</v>
      </c>
      <c r="BY13" s="46">
        <v>120800</v>
      </c>
      <c r="CC13" s="32" t="str">
        <f t="shared" si="8"/>
        <v>FC</v>
      </c>
      <c r="CD13" s="32" t="str">
        <f>VLOOKUP(BY13,'ALL-Chart of Accounts'!$E:$F,2,0)</f>
        <v>Reserve for Inventory Adjustment</v>
      </c>
      <c r="FQ13" s="46" t="s">
        <v>2879</v>
      </c>
      <c r="FR13" s="46" t="s">
        <v>2880</v>
      </c>
      <c r="FS13" s="46">
        <v>120031</v>
      </c>
      <c r="FW13" s="32" t="str">
        <f t="shared" si="9"/>
        <v>FC</v>
      </c>
      <c r="FX13" s="32" t="str">
        <f>VLOOKUP(FS13,'ALL-Chart of Accounts'!$E:$F,2,0)</f>
        <v>WIP Projects Material</v>
      </c>
      <c r="FY13" s="46">
        <v>120032</v>
      </c>
      <c r="GC13" s="32" t="str">
        <f t="shared" si="10"/>
        <v>FC</v>
      </c>
      <c r="GD13" s="32" t="str">
        <f>VLOOKUP(FY13,'ALL-Chart of Accounts'!$E:$F,2,0)</f>
        <v>WIP Projects Labor</v>
      </c>
      <c r="GE13" s="46">
        <v>120033</v>
      </c>
      <c r="GI13" s="32" t="str">
        <f t="shared" si="11"/>
        <v>FC</v>
      </c>
      <c r="GJ13" s="32" t="str">
        <f>VLOOKUP(GE13,'ALL-Chart of Accounts'!$E:$F,2,0)</f>
        <v>WIP Projects Other</v>
      </c>
      <c r="GK13" s="46">
        <v>120034</v>
      </c>
      <c r="GO13" s="32" t="str">
        <f t="shared" si="12"/>
        <v>FC</v>
      </c>
      <c r="GP13" s="32" t="str">
        <f>VLOOKUP(GK13,'ALL-Chart of Accounts'!$E:$F,2,0)</f>
        <v>WIP Projects Variable Overhead</v>
      </c>
      <c r="GQ13" s="46">
        <v>120035</v>
      </c>
      <c r="GU13" s="32" t="str">
        <f t="shared" si="13"/>
        <v>FC</v>
      </c>
      <c r="GV13" s="32" t="str">
        <f>VLOOKUP(GQ13,'ALL-Chart of Accounts'!$E:$F,2,0)</f>
        <v>WIP Projects G&amp;A</v>
      </c>
      <c r="HU13" s="46">
        <v>0.05</v>
      </c>
      <c r="HV13" s="46" t="s">
        <v>2881</v>
      </c>
      <c r="HW13" s="46">
        <v>560010</v>
      </c>
      <c r="IA13" s="32" t="str">
        <f t="shared" si="14"/>
        <v>FC</v>
      </c>
      <c r="IB13" s="32" t="str">
        <f>VLOOKUP(HW13,'ALL-Chart of Accounts'!$E:$F,2,0)</f>
        <v>Variance Purchasing - Misc Charges</v>
      </c>
      <c r="IC13" s="46">
        <v>560012</v>
      </c>
      <c r="IG13" s="32" t="str">
        <f t="shared" si="15"/>
        <v>FC</v>
      </c>
      <c r="IH13" s="32" t="str">
        <f>VLOOKUP(IC13,'ALL-Chart of Accounts'!$E:$F,2,0)</f>
        <v>Expense Floor Stock</v>
      </c>
    </row>
    <row r="14" spans="1:242" hidden="1" x14ac:dyDescent="0.35">
      <c r="B14" s="47">
        <v>43468</v>
      </c>
      <c r="D14" s="46" t="s">
        <v>11924</v>
      </c>
      <c r="E14" s="46">
        <v>1213</v>
      </c>
      <c r="F14" s="32" t="str">
        <f>VLOOKUP(E14,'ALL-Unit Code 2'!$V:$W,2,0)</f>
        <v>COOKING-TUNA VACUUM COOKER/COOLER</v>
      </c>
      <c r="G14" s="46">
        <v>1</v>
      </c>
      <c r="J14" s="32">
        <f>E14</f>
        <v>1213</v>
      </c>
      <c r="K14" s="32" t="str">
        <f>VLOOKUP(J14,'ALL-Unit Code 2'!$V:$W,2,0)</f>
        <v>COOKING-TUNA VACUUM COOKER/COOLER</v>
      </c>
      <c r="L14" s="46">
        <v>0</v>
      </c>
      <c r="N14" s="46">
        <v>0</v>
      </c>
      <c r="O14" s="46">
        <v>0</v>
      </c>
      <c r="P14" s="46">
        <v>0</v>
      </c>
      <c r="Q14" s="46" t="s">
        <v>2878</v>
      </c>
      <c r="R14" s="46" t="s">
        <v>2878</v>
      </c>
      <c r="S14" s="46" t="s">
        <v>2878</v>
      </c>
      <c r="T14" s="46" t="s">
        <v>2878</v>
      </c>
      <c r="U14" s="46" t="s">
        <v>2878</v>
      </c>
      <c r="V14" s="46" t="s">
        <v>2878</v>
      </c>
      <c r="W14" s="46">
        <v>120011</v>
      </c>
      <c r="AA14" s="32" t="str">
        <f>IF(VLOOKUP(E14,'ALL-Unit Code 2'!V:X,3,0)="ANY",VLOOKUP($D$1,Sites!$A:$C,2,0),VLOOKUP(E14,'ALL-Unit Code 2'!V:X,3,0))</f>
        <v>FC</v>
      </c>
      <c r="AB14" s="32" t="str">
        <f>VLOOKUP(W14,'ALL-Chart of Accounts'!$E:$F,2,0)</f>
        <v>WIP Jobs Material</v>
      </c>
      <c r="AC14" s="46">
        <v>120012</v>
      </c>
      <c r="AG14" s="32" t="str">
        <f t="shared" si="1"/>
        <v>FC</v>
      </c>
      <c r="AH14" s="32" t="str">
        <f>VLOOKUP(AC14,'ALL-Chart of Accounts'!$E:$F,2,0)</f>
        <v>WIP Jobs Labor</v>
      </c>
      <c r="AI14" s="46">
        <v>120013</v>
      </c>
      <c r="AM14" s="32" t="str">
        <f t="shared" si="2"/>
        <v>FC</v>
      </c>
      <c r="AN14" s="32" t="str">
        <f>VLOOKUP(AI14,'ALL-Chart of Accounts'!$E:$F,2,0)</f>
        <v>WIP Jobs Fixed Overhead</v>
      </c>
      <c r="AO14" s="46">
        <v>120014</v>
      </c>
      <c r="AS14" s="32" t="str">
        <f t="shared" si="3"/>
        <v>FC</v>
      </c>
      <c r="AT14" s="32" t="str">
        <f>VLOOKUP(AO14,'ALL-Chart of Accounts'!$E:$F,2,0)</f>
        <v>WIP Jobs Variable Overhead</v>
      </c>
      <c r="AU14" s="46">
        <v>120015</v>
      </c>
      <c r="AY14" s="32" t="str">
        <f t="shared" si="4"/>
        <v>FC</v>
      </c>
      <c r="AZ14" s="32" t="str">
        <f>VLOOKUP(AU14,'ALL-Chart of Accounts'!$E:$F,2,0)</f>
        <v>WIP Jobs Outside</v>
      </c>
      <c r="BG14" s="46">
        <v>120800</v>
      </c>
      <c r="BK14" s="32" t="str">
        <f t="shared" si="5"/>
        <v>FC</v>
      </c>
      <c r="BL14" s="32" t="str">
        <f>VLOOKUP(BG14,'ALL-Chart of Accounts'!$E:$F,2,0)</f>
        <v>Reserve for Inventory Adjustment</v>
      </c>
      <c r="BM14" s="46">
        <v>120800</v>
      </c>
      <c r="BQ14" s="32" t="str">
        <f t="shared" si="6"/>
        <v>FC</v>
      </c>
      <c r="BR14" s="32" t="str">
        <f>VLOOKUP(BM14,'ALL-Chart of Accounts'!$E:$F,2,0)</f>
        <v>Reserve for Inventory Adjustment</v>
      </c>
      <c r="BS14" s="46">
        <v>120800</v>
      </c>
      <c r="BW14" s="32" t="str">
        <f t="shared" si="7"/>
        <v>FC</v>
      </c>
      <c r="BX14" s="32" t="str">
        <f>VLOOKUP(BS14,'ALL-Chart of Accounts'!$E:$F,2,0)</f>
        <v>Reserve for Inventory Adjustment</v>
      </c>
      <c r="BY14" s="46">
        <v>120800</v>
      </c>
      <c r="CC14" s="32" t="str">
        <f t="shared" si="8"/>
        <v>FC</v>
      </c>
      <c r="CD14" s="32" t="str">
        <f>VLOOKUP(BY14,'ALL-Chart of Accounts'!$E:$F,2,0)</f>
        <v>Reserve for Inventory Adjustment</v>
      </c>
      <c r="FQ14" s="46" t="s">
        <v>2879</v>
      </c>
      <c r="FR14" s="46" t="s">
        <v>2880</v>
      </c>
      <c r="FS14" s="46">
        <v>120031</v>
      </c>
      <c r="FW14" s="32" t="str">
        <f t="shared" si="9"/>
        <v>FC</v>
      </c>
      <c r="FX14" s="32" t="str">
        <f>VLOOKUP(FS14,'ALL-Chart of Accounts'!$E:$F,2,0)</f>
        <v>WIP Projects Material</v>
      </c>
      <c r="FY14" s="46">
        <v>120032</v>
      </c>
      <c r="GC14" s="32" t="str">
        <f t="shared" si="10"/>
        <v>FC</v>
      </c>
      <c r="GD14" s="32" t="str">
        <f>VLOOKUP(FY14,'ALL-Chart of Accounts'!$E:$F,2,0)</f>
        <v>WIP Projects Labor</v>
      </c>
      <c r="GE14" s="46">
        <v>120033</v>
      </c>
      <c r="GI14" s="32" t="str">
        <f t="shared" si="11"/>
        <v>FC</v>
      </c>
      <c r="GJ14" s="32" t="str">
        <f>VLOOKUP(GE14,'ALL-Chart of Accounts'!$E:$F,2,0)</f>
        <v>WIP Projects Other</v>
      </c>
      <c r="GK14" s="46">
        <v>120034</v>
      </c>
      <c r="GO14" s="32" t="str">
        <f t="shared" si="12"/>
        <v>FC</v>
      </c>
      <c r="GP14" s="32" t="str">
        <f>VLOOKUP(GK14,'ALL-Chart of Accounts'!$E:$F,2,0)</f>
        <v>WIP Projects Variable Overhead</v>
      </c>
      <c r="GQ14" s="46">
        <v>120035</v>
      </c>
      <c r="GU14" s="32" t="str">
        <f t="shared" si="13"/>
        <v>FC</v>
      </c>
      <c r="GV14" s="32" t="str">
        <f>VLOOKUP(GQ14,'ALL-Chart of Accounts'!$E:$F,2,0)</f>
        <v>WIP Projects G&amp;A</v>
      </c>
      <c r="HU14" s="46">
        <v>0.05</v>
      </c>
      <c r="HV14" s="46" t="s">
        <v>2881</v>
      </c>
      <c r="HW14" s="46">
        <v>560010</v>
      </c>
      <c r="IA14" s="32" t="str">
        <f t="shared" si="14"/>
        <v>FC</v>
      </c>
      <c r="IB14" s="32" t="str">
        <f>VLOOKUP(HW14,'ALL-Chart of Accounts'!$E:$F,2,0)</f>
        <v>Variance Purchasing - Misc Charges</v>
      </c>
      <c r="IC14" s="46">
        <v>560012</v>
      </c>
      <c r="IG14" s="32" t="str">
        <f t="shared" si="15"/>
        <v>FC</v>
      </c>
      <c r="IH14" s="32" t="str">
        <f>VLOOKUP(IC14,'ALL-Chart of Accounts'!$E:$F,2,0)</f>
        <v>Expense Floor Stock</v>
      </c>
    </row>
    <row r="15" spans="1:242" hidden="1" x14ac:dyDescent="0.35">
      <c r="B15" s="47">
        <v>43468</v>
      </c>
      <c r="D15" s="46" t="s">
        <v>11924</v>
      </c>
      <c r="E15" s="46">
        <v>1215</v>
      </c>
      <c r="F15" s="32" t="str">
        <f>VLOOKUP(E15,'ALL-Unit Code 2'!$V:$W,2,0)</f>
        <v>FRYING-FRYERS (TFF-IV, TFF-V)</v>
      </c>
      <c r="G15" s="46">
        <v>1</v>
      </c>
      <c r="J15" s="32">
        <f>E15</f>
        <v>1215</v>
      </c>
      <c r="K15" s="32" t="str">
        <f>VLOOKUP(J15,'ALL-Unit Code 2'!$V:$W,2,0)</f>
        <v>FRYING-FRYERS (TFF-IV, TFF-V)</v>
      </c>
      <c r="L15" s="46">
        <v>0</v>
      </c>
      <c r="N15" s="46">
        <v>0</v>
      </c>
      <c r="O15" s="46">
        <v>0</v>
      </c>
      <c r="P15" s="46">
        <v>0</v>
      </c>
      <c r="Q15" s="46" t="s">
        <v>2878</v>
      </c>
      <c r="R15" s="46" t="s">
        <v>2878</v>
      </c>
      <c r="S15" s="46" t="s">
        <v>2878</v>
      </c>
      <c r="T15" s="46" t="s">
        <v>2878</v>
      </c>
      <c r="U15" s="46" t="s">
        <v>2878</v>
      </c>
      <c r="V15" s="46" t="s">
        <v>2878</v>
      </c>
      <c r="W15" s="46">
        <v>120011</v>
      </c>
      <c r="AA15" s="32" t="str">
        <f>IF(VLOOKUP(E15,'ALL-Unit Code 2'!V:X,3,0)="ANY",VLOOKUP($D$1,Sites!$A:$C,2,0),VLOOKUP(E15,'ALL-Unit Code 2'!V:X,3,0))</f>
        <v>FC</v>
      </c>
      <c r="AB15" s="32" t="str">
        <f>VLOOKUP(W15,'ALL-Chart of Accounts'!$E:$F,2,0)</f>
        <v>WIP Jobs Material</v>
      </c>
      <c r="AC15" s="46">
        <v>120012</v>
      </c>
      <c r="AG15" s="32" t="str">
        <f t="shared" si="1"/>
        <v>FC</v>
      </c>
      <c r="AH15" s="32" t="str">
        <f>VLOOKUP(AC15,'ALL-Chart of Accounts'!$E:$F,2,0)</f>
        <v>WIP Jobs Labor</v>
      </c>
      <c r="AI15" s="46">
        <v>120013</v>
      </c>
      <c r="AM15" s="32" t="str">
        <f t="shared" si="2"/>
        <v>FC</v>
      </c>
      <c r="AN15" s="32" t="str">
        <f>VLOOKUP(AI15,'ALL-Chart of Accounts'!$E:$F,2,0)</f>
        <v>WIP Jobs Fixed Overhead</v>
      </c>
      <c r="AO15" s="46">
        <v>120014</v>
      </c>
      <c r="AS15" s="32" t="str">
        <f t="shared" si="3"/>
        <v>FC</v>
      </c>
      <c r="AT15" s="32" t="str">
        <f>VLOOKUP(AO15,'ALL-Chart of Accounts'!$E:$F,2,0)</f>
        <v>WIP Jobs Variable Overhead</v>
      </c>
      <c r="AU15" s="46">
        <v>120015</v>
      </c>
      <c r="AY15" s="32" t="str">
        <f t="shared" si="4"/>
        <v>FC</v>
      </c>
      <c r="AZ15" s="32" t="str">
        <f>VLOOKUP(AU15,'ALL-Chart of Accounts'!$E:$F,2,0)</f>
        <v>WIP Jobs Outside</v>
      </c>
      <c r="BG15" s="46">
        <v>120800</v>
      </c>
      <c r="BK15" s="32" t="str">
        <f t="shared" si="5"/>
        <v>FC</v>
      </c>
      <c r="BL15" s="32" t="str">
        <f>VLOOKUP(BG15,'ALL-Chart of Accounts'!$E:$F,2,0)</f>
        <v>Reserve for Inventory Adjustment</v>
      </c>
      <c r="BM15" s="46">
        <v>120800</v>
      </c>
      <c r="BQ15" s="32" t="str">
        <f t="shared" si="6"/>
        <v>FC</v>
      </c>
      <c r="BR15" s="32" t="str">
        <f>VLOOKUP(BM15,'ALL-Chart of Accounts'!$E:$F,2,0)</f>
        <v>Reserve for Inventory Adjustment</v>
      </c>
      <c r="BS15" s="46">
        <v>120800</v>
      </c>
      <c r="BW15" s="32" t="str">
        <f t="shared" si="7"/>
        <v>FC</v>
      </c>
      <c r="BX15" s="32" t="str">
        <f>VLOOKUP(BS15,'ALL-Chart of Accounts'!$E:$F,2,0)</f>
        <v>Reserve for Inventory Adjustment</v>
      </c>
      <c r="BY15" s="46">
        <v>120800</v>
      </c>
      <c r="CC15" s="32" t="str">
        <f t="shared" si="8"/>
        <v>FC</v>
      </c>
      <c r="CD15" s="32" t="str">
        <f>VLOOKUP(BY15,'ALL-Chart of Accounts'!$E:$F,2,0)</f>
        <v>Reserve for Inventory Adjustment</v>
      </c>
      <c r="FQ15" s="46" t="s">
        <v>2879</v>
      </c>
      <c r="FR15" s="46" t="s">
        <v>2880</v>
      </c>
      <c r="FS15" s="46">
        <v>120031</v>
      </c>
      <c r="FW15" s="32" t="str">
        <f t="shared" si="9"/>
        <v>FC</v>
      </c>
      <c r="FX15" s="32" t="str">
        <f>VLOOKUP(FS15,'ALL-Chart of Accounts'!$E:$F,2,0)</f>
        <v>WIP Projects Material</v>
      </c>
      <c r="FY15" s="46">
        <v>120032</v>
      </c>
      <c r="GC15" s="32" t="str">
        <f t="shared" si="10"/>
        <v>FC</v>
      </c>
      <c r="GD15" s="32" t="str">
        <f>VLOOKUP(FY15,'ALL-Chart of Accounts'!$E:$F,2,0)</f>
        <v>WIP Projects Labor</v>
      </c>
      <c r="GE15" s="46">
        <v>120033</v>
      </c>
      <c r="GI15" s="32" t="str">
        <f t="shared" si="11"/>
        <v>FC</v>
      </c>
      <c r="GJ15" s="32" t="str">
        <f>VLOOKUP(GE15,'ALL-Chart of Accounts'!$E:$F,2,0)</f>
        <v>WIP Projects Other</v>
      </c>
      <c r="GK15" s="46">
        <v>120034</v>
      </c>
      <c r="GO15" s="32" t="str">
        <f t="shared" si="12"/>
        <v>FC</v>
      </c>
      <c r="GP15" s="32" t="str">
        <f>VLOOKUP(GK15,'ALL-Chart of Accounts'!$E:$F,2,0)</f>
        <v>WIP Projects Variable Overhead</v>
      </c>
      <c r="GQ15" s="46">
        <v>120035</v>
      </c>
      <c r="GU15" s="32" t="str">
        <f t="shared" si="13"/>
        <v>FC</v>
      </c>
      <c r="GV15" s="32" t="str">
        <f>VLOOKUP(GQ15,'ALL-Chart of Accounts'!$E:$F,2,0)</f>
        <v>WIP Projects G&amp;A</v>
      </c>
      <c r="HU15" s="46">
        <v>0.05</v>
      </c>
      <c r="HV15" s="46" t="s">
        <v>2881</v>
      </c>
      <c r="HW15" s="46">
        <v>560010</v>
      </c>
      <c r="IA15" s="32" t="str">
        <f t="shared" si="14"/>
        <v>FC</v>
      </c>
      <c r="IB15" s="32" t="str">
        <f>VLOOKUP(HW15,'ALL-Chart of Accounts'!$E:$F,2,0)</f>
        <v>Variance Purchasing - Misc Charges</v>
      </c>
      <c r="IC15" s="46">
        <v>560012</v>
      </c>
      <c r="IG15" s="32" t="str">
        <f t="shared" si="15"/>
        <v>FC</v>
      </c>
      <c r="IH15" s="32" t="str">
        <f>VLOOKUP(IC15,'ALL-Chart of Accounts'!$E:$F,2,0)</f>
        <v>Expense Floor Stock</v>
      </c>
    </row>
    <row r="16" spans="1:242" hidden="1" x14ac:dyDescent="0.35">
      <c r="B16" s="47">
        <v>43468</v>
      </c>
      <c r="D16" s="46" t="s">
        <v>11924</v>
      </c>
      <c r="E16" s="46">
        <v>1220</v>
      </c>
      <c r="F16" s="32" t="str">
        <f>VLOOKUP(E16,'ALL-Unit Code 2'!$V:$W,2,0)</f>
        <v>FRYING-BATTER, BREAD, MIXING</v>
      </c>
      <c r="G16" s="46">
        <v>1</v>
      </c>
      <c r="J16" s="32">
        <f>E16</f>
        <v>1220</v>
      </c>
      <c r="K16" s="32" t="str">
        <f>VLOOKUP(J16,'ALL-Unit Code 2'!$V:$W,2,0)</f>
        <v>FRYING-BATTER, BREAD, MIXING</v>
      </c>
      <c r="L16" s="46">
        <v>0</v>
      </c>
      <c r="N16" s="46">
        <v>0</v>
      </c>
      <c r="O16" s="46">
        <v>0</v>
      </c>
      <c r="P16" s="46">
        <v>0</v>
      </c>
      <c r="Q16" s="46" t="s">
        <v>2878</v>
      </c>
      <c r="R16" s="46" t="s">
        <v>2878</v>
      </c>
      <c r="S16" s="46" t="s">
        <v>2878</v>
      </c>
      <c r="T16" s="46" t="s">
        <v>2878</v>
      </c>
      <c r="U16" s="46" t="s">
        <v>2878</v>
      </c>
      <c r="V16" s="46" t="s">
        <v>2878</v>
      </c>
      <c r="W16" s="46">
        <v>120011</v>
      </c>
      <c r="AA16" s="32" t="str">
        <f>IF(VLOOKUP(E16,'ALL-Unit Code 2'!V:X,3,0)="ANY",VLOOKUP($D$1,Sites!$A:$C,2,0),VLOOKUP(E16,'ALL-Unit Code 2'!V:X,3,0))</f>
        <v>FC</v>
      </c>
      <c r="AB16" s="32" t="str">
        <f>VLOOKUP(W16,'ALL-Chart of Accounts'!$E:$F,2,0)</f>
        <v>WIP Jobs Material</v>
      </c>
      <c r="AC16" s="46">
        <v>120012</v>
      </c>
      <c r="AG16" s="32" t="str">
        <f t="shared" si="1"/>
        <v>FC</v>
      </c>
      <c r="AH16" s="32" t="str">
        <f>VLOOKUP(AC16,'ALL-Chart of Accounts'!$E:$F,2,0)</f>
        <v>WIP Jobs Labor</v>
      </c>
      <c r="AI16" s="46">
        <v>120013</v>
      </c>
      <c r="AM16" s="32" t="str">
        <f t="shared" si="2"/>
        <v>FC</v>
      </c>
      <c r="AN16" s="32" t="str">
        <f>VLOOKUP(AI16,'ALL-Chart of Accounts'!$E:$F,2,0)</f>
        <v>WIP Jobs Fixed Overhead</v>
      </c>
      <c r="AO16" s="46">
        <v>120014</v>
      </c>
      <c r="AS16" s="32" t="str">
        <f t="shared" si="3"/>
        <v>FC</v>
      </c>
      <c r="AT16" s="32" t="str">
        <f>VLOOKUP(AO16,'ALL-Chart of Accounts'!$E:$F,2,0)</f>
        <v>WIP Jobs Variable Overhead</v>
      </c>
      <c r="AU16" s="46">
        <v>120015</v>
      </c>
      <c r="AY16" s="32" t="str">
        <f t="shared" si="4"/>
        <v>FC</v>
      </c>
      <c r="AZ16" s="32" t="str">
        <f>VLOOKUP(AU16,'ALL-Chart of Accounts'!$E:$F,2,0)</f>
        <v>WIP Jobs Outside</v>
      </c>
      <c r="BG16" s="46">
        <v>120800</v>
      </c>
      <c r="BK16" s="32" t="str">
        <f t="shared" si="5"/>
        <v>FC</v>
      </c>
      <c r="BL16" s="32" t="str">
        <f>VLOOKUP(BG16,'ALL-Chart of Accounts'!$E:$F,2,0)</f>
        <v>Reserve for Inventory Adjustment</v>
      </c>
      <c r="BM16" s="46">
        <v>120800</v>
      </c>
      <c r="BQ16" s="32" t="str">
        <f t="shared" si="6"/>
        <v>FC</v>
      </c>
      <c r="BR16" s="32" t="str">
        <f>VLOOKUP(BM16,'ALL-Chart of Accounts'!$E:$F,2,0)</f>
        <v>Reserve for Inventory Adjustment</v>
      </c>
      <c r="BS16" s="46">
        <v>120800</v>
      </c>
      <c r="BW16" s="32" t="str">
        <f t="shared" si="7"/>
        <v>FC</v>
      </c>
      <c r="BX16" s="32" t="str">
        <f>VLOOKUP(BS16,'ALL-Chart of Accounts'!$E:$F,2,0)</f>
        <v>Reserve for Inventory Adjustment</v>
      </c>
      <c r="BY16" s="46">
        <v>120800</v>
      </c>
      <c r="CC16" s="32" t="str">
        <f t="shared" si="8"/>
        <v>FC</v>
      </c>
      <c r="CD16" s="32" t="str">
        <f>VLOOKUP(BY16,'ALL-Chart of Accounts'!$E:$F,2,0)</f>
        <v>Reserve for Inventory Adjustment</v>
      </c>
      <c r="FQ16" s="46" t="s">
        <v>2879</v>
      </c>
      <c r="FR16" s="46" t="s">
        <v>2880</v>
      </c>
      <c r="FS16" s="46">
        <v>120031</v>
      </c>
      <c r="FW16" s="32" t="str">
        <f t="shared" si="9"/>
        <v>FC</v>
      </c>
      <c r="FX16" s="32" t="str">
        <f>VLOOKUP(FS16,'ALL-Chart of Accounts'!$E:$F,2,0)</f>
        <v>WIP Projects Material</v>
      </c>
      <c r="FY16" s="46">
        <v>120032</v>
      </c>
      <c r="GC16" s="32" t="str">
        <f t="shared" si="10"/>
        <v>FC</v>
      </c>
      <c r="GD16" s="32" t="str">
        <f>VLOOKUP(FY16,'ALL-Chart of Accounts'!$E:$F,2,0)</f>
        <v>WIP Projects Labor</v>
      </c>
      <c r="GE16" s="46">
        <v>120033</v>
      </c>
      <c r="GI16" s="32" t="str">
        <f t="shared" si="11"/>
        <v>FC</v>
      </c>
      <c r="GJ16" s="32" t="str">
        <f>VLOOKUP(GE16,'ALL-Chart of Accounts'!$E:$F,2,0)</f>
        <v>WIP Projects Other</v>
      </c>
      <c r="GK16" s="46">
        <v>120034</v>
      </c>
      <c r="GO16" s="32" t="str">
        <f t="shared" si="12"/>
        <v>FC</v>
      </c>
      <c r="GP16" s="32" t="str">
        <f>VLOOKUP(GK16,'ALL-Chart of Accounts'!$E:$F,2,0)</f>
        <v>WIP Projects Variable Overhead</v>
      </c>
      <c r="GQ16" s="46">
        <v>120035</v>
      </c>
      <c r="GU16" s="32" t="str">
        <f t="shared" si="13"/>
        <v>FC</v>
      </c>
      <c r="GV16" s="32" t="str">
        <f>VLOOKUP(GQ16,'ALL-Chart of Accounts'!$E:$F,2,0)</f>
        <v>WIP Projects G&amp;A</v>
      </c>
      <c r="HU16" s="46">
        <v>0.05</v>
      </c>
      <c r="HV16" s="46" t="s">
        <v>2881</v>
      </c>
      <c r="HW16" s="46">
        <v>560010</v>
      </c>
      <c r="IA16" s="32" t="str">
        <f t="shared" si="14"/>
        <v>FC</v>
      </c>
      <c r="IB16" s="32" t="str">
        <f>VLOOKUP(HW16,'ALL-Chart of Accounts'!$E:$F,2,0)</f>
        <v>Variance Purchasing - Misc Charges</v>
      </c>
      <c r="IC16" s="46">
        <v>560012</v>
      </c>
      <c r="IG16" s="32" t="str">
        <f t="shared" si="15"/>
        <v>FC</v>
      </c>
      <c r="IH16" s="32" t="str">
        <f>VLOOKUP(IC16,'ALL-Chart of Accounts'!$E:$F,2,0)</f>
        <v>Expense Floor Stock</v>
      </c>
    </row>
    <row r="17" spans="2:242" hidden="1" x14ac:dyDescent="0.35">
      <c r="B17" s="47">
        <v>43468</v>
      </c>
      <c r="D17" s="46" t="s">
        <v>11924</v>
      </c>
      <c r="E17" s="46">
        <v>1225</v>
      </c>
      <c r="F17" s="32" t="str">
        <f>VLOOKUP(E17,'ALL-Unit Code 2'!$V:$W,2,0)</f>
        <v>FRYING-FILTERS (MX SERIES)</v>
      </c>
      <c r="G17" s="46">
        <v>1</v>
      </c>
      <c r="J17" s="32">
        <f t="shared" ref="J17:J45" si="16">E17</f>
        <v>1225</v>
      </c>
      <c r="K17" s="32" t="str">
        <f>VLOOKUP(J17,'ALL-Unit Code 2'!$V:$W,2,0)</f>
        <v>FRYING-FILTERS (MX SERIES)</v>
      </c>
      <c r="L17" s="46">
        <v>0</v>
      </c>
      <c r="N17" s="46">
        <v>0</v>
      </c>
      <c r="O17" s="46">
        <v>0</v>
      </c>
      <c r="P17" s="46">
        <v>0</v>
      </c>
      <c r="Q17" s="46" t="s">
        <v>2878</v>
      </c>
      <c r="R17" s="46" t="s">
        <v>2878</v>
      </c>
      <c r="S17" s="46" t="s">
        <v>2878</v>
      </c>
      <c r="T17" s="46" t="s">
        <v>2878</v>
      </c>
      <c r="U17" s="46" t="s">
        <v>2878</v>
      </c>
      <c r="V17" s="46" t="s">
        <v>2878</v>
      </c>
      <c r="W17" s="46">
        <v>120011</v>
      </c>
      <c r="AA17" s="32" t="str">
        <f>IF(VLOOKUP(E17,'ALL-Unit Code 2'!V:X,3,0)="ANY",VLOOKUP($D$1,Sites!$A:$C,2,0),VLOOKUP(E17,'ALL-Unit Code 2'!V:X,3,0))</f>
        <v>FC</v>
      </c>
      <c r="AB17" s="32" t="str">
        <f>VLOOKUP(W17,'ALL-Chart of Accounts'!$E:$F,2,0)</f>
        <v>WIP Jobs Material</v>
      </c>
      <c r="AC17" s="46">
        <v>120012</v>
      </c>
      <c r="AG17" s="32" t="str">
        <f t="shared" si="1"/>
        <v>FC</v>
      </c>
      <c r="AH17" s="32" t="str">
        <f>VLOOKUP(AC17,'ALL-Chart of Accounts'!$E:$F,2,0)</f>
        <v>WIP Jobs Labor</v>
      </c>
      <c r="AI17" s="46">
        <v>120013</v>
      </c>
      <c r="AM17" s="32" t="str">
        <f t="shared" si="2"/>
        <v>FC</v>
      </c>
      <c r="AN17" s="32" t="str">
        <f>VLOOKUP(AI17,'ALL-Chart of Accounts'!$E:$F,2,0)</f>
        <v>WIP Jobs Fixed Overhead</v>
      </c>
      <c r="AO17" s="46">
        <v>120014</v>
      </c>
      <c r="AS17" s="32" t="str">
        <f t="shared" si="3"/>
        <v>FC</v>
      </c>
      <c r="AT17" s="32" t="str">
        <f>VLOOKUP(AO17,'ALL-Chart of Accounts'!$E:$F,2,0)</f>
        <v>WIP Jobs Variable Overhead</v>
      </c>
      <c r="AU17" s="46">
        <v>120015</v>
      </c>
      <c r="AY17" s="32" t="str">
        <f t="shared" si="4"/>
        <v>FC</v>
      </c>
      <c r="AZ17" s="32" t="str">
        <f>VLOOKUP(AU17,'ALL-Chart of Accounts'!$E:$F,2,0)</f>
        <v>WIP Jobs Outside</v>
      </c>
      <c r="BG17" s="46">
        <v>120800</v>
      </c>
      <c r="BK17" s="32" t="str">
        <f t="shared" si="5"/>
        <v>FC</v>
      </c>
      <c r="BL17" s="32" t="str">
        <f>VLOOKUP(BG17,'ALL-Chart of Accounts'!$E:$F,2,0)</f>
        <v>Reserve for Inventory Adjustment</v>
      </c>
      <c r="BM17" s="46">
        <v>120800</v>
      </c>
      <c r="BQ17" s="32" t="str">
        <f t="shared" si="6"/>
        <v>FC</v>
      </c>
      <c r="BR17" s="32" t="str">
        <f>VLOOKUP(BM17,'ALL-Chart of Accounts'!$E:$F,2,0)</f>
        <v>Reserve for Inventory Adjustment</v>
      </c>
      <c r="BS17" s="46">
        <v>120800</v>
      </c>
      <c r="BW17" s="32" t="str">
        <f t="shared" si="7"/>
        <v>FC</v>
      </c>
      <c r="BX17" s="32" t="str">
        <f>VLOOKUP(BS17,'ALL-Chart of Accounts'!$E:$F,2,0)</f>
        <v>Reserve for Inventory Adjustment</v>
      </c>
      <c r="BY17" s="46">
        <v>120800</v>
      </c>
      <c r="CC17" s="32" t="str">
        <f t="shared" si="8"/>
        <v>FC</v>
      </c>
      <c r="CD17" s="32" t="str">
        <f>VLOOKUP(BY17,'ALL-Chart of Accounts'!$E:$F,2,0)</f>
        <v>Reserve for Inventory Adjustment</v>
      </c>
      <c r="FQ17" s="46" t="s">
        <v>2879</v>
      </c>
      <c r="FR17" s="46" t="s">
        <v>2880</v>
      </c>
      <c r="FS17" s="46">
        <v>120031</v>
      </c>
      <c r="FW17" s="32" t="str">
        <f t="shared" si="9"/>
        <v>FC</v>
      </c>
      <c r="FX17" s="32" t="str">
        <f>VLOOKUP(FS17,'ALL-Chart of Accounts'!$E:$F,2,0)</f>
        <v>WIP Projects Material</v>
      </c>
      <c r="FY17" s="46">
        <v>120032</v>
      </c>
      <c r="GC17" s="32" t="str">
        <f t="shared" si="10"/>
        <v>FC</v>
      </c>
      <c r="GD17" s="32" t="str">
        <f>VLOOKUP(FY17,'ALL-Chart of Accounts'!$E:$F,2,0)</f>
        <v>WIP Projects Labor</v>
      </c>
      <c r="GE17" s="46">
        <v>120033</v>
      </c>
      <c r="GI17" s="32" t="str">
        <f t="shared" si="11"/>
        <v>FC</v>
      </c>
      <c r="GJ17" s="32" t="str">
        <f>VLOOKUP(GE17,'ALL-Chart of Accounts'!$E:$F,2,0)</f>
        <v>WIP Projects Other</v>
      </c>
      <c r="GK17" s="46">
        <v>120034</v>
      </c>
      <c r="GO17" s="32" t="str">
        <f t="shared" si="12"/>
        <v>FC</v>
      </c>
      <c r="GP17" s="32" t="str">
        <f>VLOOKUP(GK17,'ALL-Chart of Accounts'!$E:$F,2,0)</f>
        <v>WIP Projects Variable Overhead</v>
      </c>
      <c r="GQ17" s="46">
        <v>120035</v>
      </c>
      <c r="GU17" s="32" t="str">
        <f t="shared" si="13"/>
        <v>FC</v>
      </c>
      <c r="GV17" s="32" t="str">
        <f>VLOOKUP(GQ17,'ALL-Chart of Accounts'!$E:$F,2,0)</f>
        <v>WIP Projects G&amp;A</v>
      </c>
      <c r="HU17" s="46">
        <v>0.05</v>
      </c>
      <c r="HV17" s="46" t="s">
        <v>2881</v>
      </c>
      <c r="HW17" s="46">
        <v>560010</v>
      </c>
      <c r="IA17" s="32" t="str">
        <f t="shared" si="14"/>
        <v>FC</v>
      </c>
      <c r="IB17" s="32" t="str">
        <f>VLOOKUP(HW17,'ALL-Chart of Accounts'!$E:$F,2,0)</f>
        <v>Variance Purchasing - Misc Charges</v>
      </c>
      <c r="IC17" s="46">
        <v>560012</v>
      </c>
      <c r="IG17" s="32" t="str">
        <f t="shared" si="15"/>
        <v>FC</v>
      </c>
      <c r="IH17" s="32" t="str">
        <f>VLOOKUP(IC17,'ALL-Chart of Accounts'!$E:$F,2,0)</f>
        <v>Expense Floor Stock</v>
      </c>
    </row>
    <row r="18" spans="2:242" hidden="1" x14ac:dyDescent="0.35">
      <c r="B18" s="47">
        <v>43468</v>
      </c>
      <c r="D18" s="46" t="s">
        <v>11924</v>
      </c>
      <c r="E18" s="46">
        <v>1300</v>
      </c>
      <c r="F18" s="32" t="str">
        <f>VLOOKUP(E18,'ALL-Unit Code 2'!$V:$W,2,0)</f>
        <v>PORTIONING-DSI WATERJET SERIES</v>
      </c>
      <c r="G18" s="46">
        <v>1</v>
      </c>
      <c r="J18" s="32">
        <f t="shared" si="16"/>
        <v>1300</v>
      </c>
      <c r="K18" s="32" t="str">
        <f>VLOOKUP(J18,'ALL-Unit Code 2'!$V:$W,2,0)</f>
        <v>PORTIONING-DSI WATERJET SERIES</v>
      </c>
      <c r="L18" s="46">
        <v>0</v>
      </c>
      <c r="N18" s="46">
        <v>0</v>
      </c>
      <c r="O18" s="46">
        <v>0</v>
      </c>
      <c r="P18" s="46">
        <v>0</v>
      </c>
      <c r="Q18" s="46" t="s">
        <v>2878</v>
      </c>
      <c r="R18" s="46" t="s">
        <v>2878</v>
      </c>
      <c r="S18" s="46" t="s">
        <v>2878</v>
      </c>
      <c r="T18" s="46" t="s">
        <v>2878</v>
      </c>
      <c r="U18" s="46" t="s">
        <v>2878</v>
      </c>
      <c r="V18" s="46" t="s">
        <v>2878</v>
      </c>
      <c r="W18" s="46">
        <v>120011</v>
      </c>
      <c r="AA18" s="32" t="str">
        <f>IF(VLOOKUP(E18,'ALL-Unit Code 2'!V:X,3,0)="ANY",VLOOKUP($D$1,Sites!$A:$C,2,0),VLOOKUP(E18,'ALL-Unit Code 2'!V:X,3,0))</f>
        <v>FC</v>
      </c>
      <c r="AB18" s="32" t="str">
        <f>VLOOKUP(W18,'ALL-Chart of Accounts'!$E:$F,2,0)</f>
        <v>WIP Jobs Material</v>
      </c>
      <c r="AC18" s="46">
        <v>120012</v>
      </c>
      <c r="AG18" s="32" t="str">
        <f t="shared" si="1"/>
        <v>FC</v>
      </c>
      <c r="AH18" s="32" t="str">
        <f>VLOOKUP(AC18,'ALL-Chart of Accounts'!$E:$F,2,0)</f>
        <v>WIP Jobs Labor</v>
      </c>
      <c r="AI18" s="46">
        <v>120013</v>
      </c>
      <c r="AM18" s="32" t="str">
        <f t="shared" si="2"/>
        <v>FC</v>
      </c>
      <c r="AN18" s="32" t="str">
        <f>VLOOKUP(AI18,'ALL-Chart of Accounts'!$E:$F,2,0)</f>
        <v>WIP Jobs Fixed Overhead</v>
      </c>
      <c r="AO18" s="46">
        <v>120014</v>
      </c>
      <c r="AS18" s="32" t="str">
        <f t="shared" si="3"/>
        <v>FC</v>
      </c>
      <c r="AT18" s="32" t="str">
        <f>VLOOKUP(AO18,'ALL-Chart of Accounts'!$E:$F,2,0)</f>
        <v>WIP Jobs Variable Overhead</v>
      </c>
      <c r="AU18" s="46">
        <v>120015</v>
      </c>
      <c r="AY18" s="32" t="str">
        <f t="shared" si="4"/>
        <v>FC</v>
      </c>
      <c r="AZ18" s="32" t="str">
        <f>VLOOKUP(AU18,'ALL-Chart of Accounts'!$E:$F,2,0)</f>
        <v>WIP Jobs Outside</v>
      </c>
      <c r="BG18" s="46">
        <v>120800</v>
      </c>
      <c r="BK18" s="32" t="str">
        <f t="shared" si="5"/>
        <v>FC</v>
      </c>
      <c r="BL18" s="32" t="str">
        <f>VLOOKUP(BG18,'ALL-Chart of Accounts'!$E:$F,2,0)</f>
        <v>Reserve for Inventory Adjustment</v>
      </c>
      <c r="BM18" s="46">
        <v>120800</v>
      </c>
      <c r="BQ18" s="32" t="str">
        <f t="shared" si="6"/>
        <v>FC</v>
      </c>
      <c r="BR18" s="32" t="str">
        <f>VLOOKUP(BM18,'ALL-Chart of Accounts'!$E:$F,2,0)</f>
        <v>Reserve for Inventory Adjustment</v>
      </c>
      <c r="BS18" s="46">
        <v>120800</v>
      </c>
      <c r="BW18" s="32" t="str">
        <f t="shared" si="7"/>
        <v>FC</v>
      </c>
      <c r="BX18" s="32" t="str">
        <f>VLOOKUP(BS18,'ALL-Chart of Accounts'!$E:$F,2,0)</f>
        <v>Reserve for Inventory Adjustment</v>
      </c>
      <c r="BY18" s="46">
        <v>120800</v>
      </c>
      <c r="CC18" s="32" t="str">
        <f t="shared" si="8"/>
        <v>FC</v>
      </c>
      <c r="CD18" s="32" t="str">
        <f>VLOOKUP(BY18,'ALL-Chart of Accounts'!$E:$F,2,0)</f>
        <v>Reserve for Inventory Adjustment</v>
      </c>
      <c r="FQ18" s="46" t="s">
        <v>2879</v>
      </c>
      <c r="FR18" s="46" t="s">
        <v>2880</v>
      </c>
      <c r="FS18" s="46">
        <v>120031</v>
      </c>
      <c r="FW18" s="32" t="str">
        <f t="shared" si="9"/>
        <v>FC</v>
      </c>
      <c r="FX18" s="32" t="str">
        <f>VLOOKUP(FS18,'ALL-Chart of Accounts'!$E:$F,2,0)</f>
        <v>WIP Projects Material</v>
      </c>
      <c r="FY18" s="46">
        <v>120032</v>
      </c>
      <c r="GC18" s="32" t="str">
        <f t="shared" si="10"/>
        <v>FC</v>
      </c>
      <c r="GD18" s="32" t="str">
        <f>VLOOKUP(FY18,'ALL-Chart of Accounts'!$E:$F,2,0)</f>
        <v>WIP Projects Labor</v>
      </c>
      <c r="GE18" s="46">
        <v>120033</v>
      </c>
      <c r="GI18" s="32" t="str">
        <f t="shared" si="11"/>
        <v>FC</v>
      </c>
      <c r="GJ18" s="32" t="str">
        <f>VLOOKUP(GE18,'ALL-Chart of Accounts'!$E:$F,2,0)</f>
        <v>WIP Projects Other</v>
      </c>
      <c r="GK18" s="46">
        <v>120034</v>
      </c>
      <c r="GO18" s="32" t="str">
        <f t="shared" si="12"/>
        <v>FC</v>
      </c>
      <c r="GP18" s="32" t="str">
        <f>VLOOKUP(GK18,'ALL-Chart of Accounts'!$E:$F,2,0)</f>
        <v>WIP Projects Variable Overhead</v>
      </c>
      <c r="GQ18" s="46">
        <v>120035</v>
      </c>
      <c r="GU18" s="32" t="str">
        <f t="shared" si="13"/>
        <v>FC</v>
      </c>
      <c r="GV18" s="32" t="str">
        <f>VLOOKUP(GQ18,'ALL-Chart of Accounts'!$E:$F,2,0)</f>
        <v>WIP Projects G&amp;A</v>
      </c>
      <c r="HU18" s="46">
        <v>0.05</v>
      </c>
      <c r="HV18" s="46" t="s">
        <v>2881</v>
      </c>
      <c r="HW18" s="46">
        <v>560010</v>
      </c>
      <c r="IA18" s="32" t="str">
        <f t="shared" si="14"/>
        <v>FC</v>
      </c>
      <c r="IB18" s="32" t="str">
        <f>VLOOKUP(HW18,'ALL-Chart of Accounts'!$E:$F,2,0)</f>
        <v>Variance Purchasing - Misc Charges</v>
      </c>
      <c r="IC18" s="46">
        <v>560012</v>
      </c>
      <c r="IG18" s="32" t="str">
        <f t="shared" si="15"/>
        <v>FC</v>
      </c>
      <c r="IH18" s="32" t="str">
        <f>VLOOKUP(IC18,'ALL-Chart of Accounts'!$E:$F,2,0)</f>
        <v>Expense Floor Stock</v>
      </c>
    </row>
    <row r="19" spans="2:242" hidden="1" x14ac:dyDescent="0.35">
      <c r="B19" s="47">
        <v>43468</v>
      </c>
      <c r="D19" s="46" t="s">
        <v>11924</v>
      </c>
      <c r="E19" s="46">
        <v>1305</v>
      </c>
      <c r="F19" s="32" t="str">
        <f>VLOOKUP(E19,'ALL-Unit Code 2'!$V:$W,2,0)</f>
        <v>PORTIONING-BLADE SLICING (CT-S, DB-20)</v>
      </c>
      <c r="G19" s="46">
        <v>1</v>
      </c>
      <c r="J19" s="32">
        <f t="shared" si="16"/>
        <v>1305</v>
      </c>
      <c r="K19" s="32" t="str">
        <f>VLOOKUP(J19,'ALL-Unit Code 2'!$V:$W,2,0)</f>
        <v>PORTIONING-BLADE SLICING (CT-S, DB-20)</v>
      </c>
      <c r="L19" s="46">
        <v>0</v>
      </c>
      <c r="N19" s="46">
        <v>0</v>
      </c>
      <c r="O19" s="46">
        <v>0</v>
      </c>
      <c r="P19" s="46">
        <v>0</v>
      </c>
      <c r="Q19" s="46" t="s">
        <v>2878</v>
      </c>
      <c r="R19" s="46" t="s">
        <v>2878</v>
      </c>
      <c r="S19" s="46" t="s">
        <v>2878</v>
      </c>
      <c r="T19" s="46" t="s">
        <v>2878</v>
      </c>
      <c r="U19" s="46" t="s">
        <v>2878</v>
      </c>
      <c r="V19" s="46" t="s">
        <v>2878</v>
      </c>
      <c r="W19" s="46">
        <v>120011</v>
      </c>
      <c r="AA19" s="32" t="str">
        <f>IF(VLOOKUP(E19,'ALL-Unit Code 2'!V:X,3,0)="ANY",VLOOKUP($D$1,Sites!$A:$C,2,0),VLOOKUP(E19,'ALL-Unit Code 2'!V:X,3,0))</f>
        <v>FC</v>
      </c>
      <c r="AB19" s="32" t="str">
        <f>VLOOKUP(W19,'ALL-Chart of Accounts'!$E:$F,2,0)</f>
        <v>WIP Jobs Material</v>
      </c>
      <c r="AC19" s="46">
        <v>120012</v>
      </c>
      <c r="AG19" s="32" t="str">
        <f t="shared" si="1"/>
        <v>FC</v>
      </c>
      <c r="AH19" s="32" t="str">
        <f>VLOOKUP(AC19,'ALL-Chart of Accounts'!$E:$F,2,0)</f>
        <v>WIP Jobs Labor</v>
      </c>
      <c r="AI19" s="46">
        <v>120013</v>
      </c>
      <c r="AM19" s="32" t="str">
        <f t="shared" si="2"/>
        <v>FC</v>
      </c>
      <c r="AN19" s="32" t="str">
        <f>VLOOKUP(AI19,'ALL-Chart of Accounts'!$E:$F,2,0)</f>
        <v>WIP Jobs Fixed Overhead</v>
      </c>
      <c r="AO19" s="46">
        <v>120014</v>
      </c>
      <c r="AS19" s="32" t="str">
        <f t="shared" si="3"/>
        <v>FC</v>
      </c>
      <c r="AT19" s="32" t="str">
        <f>VLOOKUP(AO19,'ALL-Chart of Accounts'!$E:$F,2,0)</f>
        <v>WIP Jobs Variable Overhead</v>
      </c>
      <c r="AU19" s="46">
        <v>120015</v>
      </c>
      <c r="AY19" s="32" t="str">
        <f t="shared" si="4"/>
        <v>FC</v>
      </c>
      <c r="AZ19" s="32" t="str">
        <f>VLOOKUP(AU19,'ALL-Chart of Accounts'!$E:$F,2,0)</f>
        <v>WIP Jobs Outside</v>
      </c>
      <c r="BG19" s="46">
        <v>120800</v>
      </c>
      <c r="BK19" s="32" t="str">
        <f t="shared" si="5"/>
        <v>FC</v>
      </c>
      <c r="BL19" s="32" t="str">
        <f>VLOOKUP(BG19,'ALL-Chart of Accounts'!$E:$F,2,0)</f>
        <v>Reserve for Inventory Adjustment</v>
      </c>
      <c r="BM19" s="46">
        <v>120800</v>
      </c>
      <c r="BQ19" s="32" t="str">
        <f t="shared" si="6"/>
        <v>FC</v>
      </c>
      <c r="BR19" s="32" t="str">
        <f>VLOOKUP(BM19,'ALL-Chart of Accounts'!$E:$F,2,0)</f>
        <v>Reserve for Inventory Adjustment</v>
      </c>
      <c r="BS19" s="46">
        <v>120800</v>
      </c>
      <c r="BW19" s="32" t="str">
        <f t="shared" si="7"/>
        <v>FC</v>
      </c>
      <c r="BX19" s="32" t="str">
        <f>VLOOKUP(BS19,'ALL-Chart of Accounts'!$E:$F,2,0)</f>
        <v>Reserve for Inventory Adjustment</v>
      </c>
      <c r="BY19" s="46">
        <v>120800</v>
      </c>
      <c r="CC19" s="32" t="str">
        <f t="shared" si="8"/>
        <v>FC</v>
      </c>
      <c r="CD19" s="32" t="str">
        <f>VLOOKUP(BY19,'ALL-Chart of Accounts'!$E:$F,2,0)</f>
        <v>Reserve for Inventory Adjustment</v>
      </c>
      <c r="FQ19" s="46" t="s">
        <v>2879</v>
      </c>
      <c r="FR19" s="46" t="s">
        <v>2880</v>
      </c>
      <c r="FS19" s="46">
        <v>120031</v>
      </c>
      <c r="FW19" s="32" t="str">
        <f t="shared" si="9"/>
        <v>FC</v>
      </c>
      <c r="FX19" s="32" t="str">
        <f>VLOOKUP(FS19,'ALL-Chart of Accounts'!$E:$F,2,0)</f>
        <v>WIP Projects Material</v>
      </c>
      <c r="FY19" s="46">
        <v>120032</v>
      </c>
      <c r="GC19" s="32" t="str">
        <f t="shared" si="10"/>
        <v>FC</v>
      </c>
      <c r="GD19" s="32" t="str">
        <f>VLOOKUP(FY19,'ALL-Chart of Accounts'!$E:$F,2,0)</f>
        <v>WIP Projects Labor</v>
      </c>
      <c r="GE19" s="46">
        <v>120033</v>
      </c>
      <c r="GI19" s="32" t="str">
        <f t="shared" si="11"/>
        <v>FC</v>
      </c>
      <c r="GJ19" s="32" t="str">
        <f>VLOOKUP(GE19,'ALL-Chart of Accounts'!$E:$F,2,0)</f>
        <v>WIP Projects Other</v>
      </c>
      <c r="GK19" s="46">
        <v>120034</v>
      </c>
      <c r="GO19" s="32" t="str">
        <f t="shared" si="12"/>
        <v>FC</v>
      </c>
      <c r="GP19" s="32" t="str">
        <f>VLOOKUP(GK19,'ALL-Chart of Accounts'!$E:$F,2,0)</f>
        <v>WIP Projects Variable Overhead</v>
      </c>
      <c r="GQ19" s="46">
        <v>120035</v>
      </c>
      <c r="GU19" s="32" t="str">
        <f t="shared" si="13"/>
        <v>FC</v>
      </c>
      <c r="GV19" s="32" t="str">
        <f>VLOOKUP(GQ19,'ALL-Chart of Accounts'!$E:$F,2,0)</f>
        <v>WIP Projects G&amp;A</v>
      </c>
      <c r="HU19" s="46">
        <v>0.05</v>
      </c>
      <c r="HV19" s="46" t="s">
        <v>2881</v>
      </c>
      <c r="HW19" s="46">
        <v>560010</v>
      </c>
      <c r="IA19" s="32" t="str">
        <f t="shared" si="14"/>
        <v>FC</v>
      </c>
      <c r="IB19" s="32" t="str">
        <f>VLOOKUP(HW19,'ALL-Chart of Accounts'!$E:$F,2,0)</f>
        <v>Variance Purchasing - Misc Charges</v>
      </c>
      <c r="IC19" s="46">
        <v>560012</v>
      </c>
      <c r="IG19" s="32" t="str">
        <f t="shared" si="15"/>
        <v>FC</v>
      </c>
      <c r="IH19" s="32" t="str">
        <f>VLOOKUP(IC19,'ALL-Chart of Accounts'!$E:$F,2,0)</f>
        <v>Expense Floor Stock</v>
      </c>
    </row>
    <row r="20" spans="2:242" hidden="1" x14ac:dyDescent="0.35">
      <c r="B20" s="47">
        <v>43468</v>
      </c>
      <c r="D20" s="46" t="s">
        <v>11924</v>
      </c>
      <c r="E20" s="46">
        <v>2100</v>
      </c>
      <c r="F20" s="32" t="str">
        <f>VLOOKUP(E20,'ALL-Unit Code 2'!$V:$W,2,0)</f>
        <v>MATERIAL HANDLING - AGV (CLAMP)</v>
      </c>
      <c r="G20" s="46">
        <v>1</v>
      </c>
      <c r="J20" s="32">
        <f t="shared" ref="J20:J23" si="17">E20</f>
        <v>2100</v>
      </c>
      <c r="K20" s="32" t="str">
        <f>VLOOKUP(J20,'ALL-Unit Code 2'!$V:$W,2,0)</f>
        <v>MATERIAL HANDLING - AGV (CLAMP)</v>
      </c>
      <c r="L20" s="46">
        <v>0</v>
      </c>
      <c r="N20" s="46">
        <v>0</v>
      </c>
      <c r="O20" s="46">
        <v>0</v>
      </c>
      <c r="P20" s="46">
        <v>0</v>
      </c>
      <c r="Q20" s="46" t="s">
        <v>2878</v>
      </c>
      <c r="R20" s="46" t="s">
        <v>2878</v>
      </c>
      <c r="S20" s="46" t="s">
        <v>2878</v>
      </c>
      <c r="T20" s="46" t="s">
        <v>2878</v>
      </c>
      <c r="U20" s="46" t="s">
        <v>2878</v>
      </c>
      <c r="V20" s="46" t="s">
        <v>2878</v>
      </c>
      <c r="W20" s="46">
        <v>120011</v>
      </c>
      <c r="AA20" s="32" t="str">
        <f>IF(VLOOKUP(E20,'ALL-Unit Code 2'!V:X,3,0)="ANY",VLOOKUP($D$1,Sites!$A:$C,2,0),VLOOKUP(E20,'ALL-Unit Code 2'!V:X,3,0))</f>
        <v>AG</v>
      </c>
      <c r="AB20" s="32" t="str">
        <f>VLOOKUP(W20,'ALL-Chart of Accounts'!$E:$F,2,0)</f>
        <v>WIP Jobs Material</v>
      </c>
      <c r="AC20" s="46">
        <v>120012</v>
      </c>
      <c r="AG20" s="32" t="str">
        <f t="shared" si="1"/>
        <v>AG</v>
      </c>
      <c r="AH20" s="32" t="str">
        <f>VLOOKUP(AC20,'ALL-Chart of Accounts'!$E:$F,2,0)</f>
        <v>WIP Jobs Labor</v>
      </c>
      <c r="AI20" s="46">
        <v>120013</v>
      </c>
      <c r="AM20" s="32" t="str">
        <f t="shared" si="2"/>
        <v>AG</v>
      </c>
      <c r="AN20" s="32" t="str">
        <f>VLOOKUP(AI20,'ALL-Chart of Accounts'!$E:$F,2,0)</f>
        <v>WIP Jobs Fixed Overhead</v>
      </c>
      <c r="AO20" s="46">
        <v>120014</v>
      </c>
      <c r="AS20" s="32" t="str">
        <f t="shared" si="3"/>
        <v>AG</v>
      </c>
      <c r="AT20" s="32" t="str">
        <f>VLOOKUP(AO20,'ALL-Chart of Accounts'!$E:$F,2,0)</f>
        <v>WIP Jobs Variable Overhead</v>
      </c>
      <c r="AU20" s="46">
        <v>120015</v>
      </c>
      <c r="AY20" s="32" t="str">
        <f t="shared" si="4"/>
        <v>AG</v>
      </c>
      <c r="AZ20" s="32" t="str">
        <f>VLOOKUP(AU20,'ALL-Chart of Accounts'!$E:$F,2,0)</f>
        <v>WIP Jobs Outside</v>
      </c>
      <c r="BG20" s="46">
        <v>120800</v>
      </c>
      <c r="BK20" s="32" t="str">
        <f t="shared" si="5"/>
        <v>AG</v>
      </c>
      <c r="BL20" s="32" t="str">
        <f>VLOOKUP(BG20,'ALL-Chart of Accounts'!$E:$F,2,0)</f>
        <v>Reserve for Inventory Adjustment</v>
      </c>
      <c r="BM20" s="46">
        <v>120800</v>
      </c>
      <c r="BQ20" s="32" t="str">
        <f t="shared" si="6"/>
        <v>AG</v>
      </c>
      <c r="BR20" s="32" t="str">
        <f>VLOOKUP(BM20,'ALL-Chart of Accounts'!$E:$F,2,0)</f>
        <v>Reserve for Inventory Adjustment</v>
      </c>
      <c r="BS20" s="46">
        <v>120800</v>
      </c>
      <c r="BW20" s="32" t="str">
        <f t="shared" si="7"/>
        <v>AG</v>
      </c>
      <c r="BX20" s="32" t="str">
        <f>VLOOKUP(BS20,'ALL-Chart of Accounts'!$E:$F,2,0)</f>
        <v>Reserve for Inventory Adjustment</v>
      </c>
      <c r="BY20" s="46">
        <v>120800</v>
      </c>
      <c r="CC20" s="32" t="str">
        <f t="shared" si="8"/>
        <v>AG</v>
      </c>
      <c r="CD20" s="32" t="str">
        <f>VLOOKUP(BY20,'ALL-Chart of Accounts'!$E:$F,2,0)</f>
        <v>Reserve for Inventory Adjustment</v>
      </c>
      <c r="FQ20" s="46" t="s">
        <v>2879</v>
      </c>
      <c r="FR20" s="46" t="s">
        <v>2880</v>
      </c>
      <c r="FS20" s="46">
        <v>120031</v>
      </c>
      <c r="FW20" s="32" t="str">
        <f t="shared" si="9"/>
        <v>AG</v>
      </c>
      <c r="FX20" s="32" t="str">
        <f>VLOOKUP(FS20,'ALL-Chart of Accounts'!$E:$F,2,0)</f>
        <v>WIP Projects Material</v>
      </c>
      <c r="FY20" s="46">
        <v>120032</v>
      </c>
      <c r="GC20" s="32" t="str">
        <f t="shared" si="10"/>
        <v>AG</v>
      </c>
      <c r="GD20" s="32" t="str">
        <f>VLOOKUP(FY20,'ALL-Chart of Accounts'!$E:$F,2,0)</f>
        <v>WIP Projects Labor</v>
      </c>
      <c r="GE20" s="46">
        <v>120033</v>
      </c>
      <c r="GI20" s="32" t="str">
        <f t="shared" si="11"/>
        <v>AG</v>
      </c>
      <c r="GJ20" s="32" t="str">
        <f>VLOOKUP(GE20,'ALL-Chart of Accounts'!$E:$F,2,0)</f>
        <v>WIP Projects Other</v>
      </c>
      <c r="GK20" s="46">
        <v>120034</v>
      </c>
      <c r="GO20" s="32" t="str">
        <f t="shared" si="12"/>
        <v>AG</v>
      </c>
      <c r="GP20" s="32" t="str">
        <f>VLOOKUP(GK20,'ALL-Chart of Accounts'!$E:$F,2,0)</f>
        <v>WIP Projects Variable Overhead</v>
      </c>
      <c r="GQ20" s="46">
        <v>120035</v>
      </c>
      <c r="GU20" s="32" t="str">
        <f t="shared" si="13"/>
        <v>AG</v>
      </c>
      <c r="GV20" s="32" t="str">
        <f>VLOOKUP(GQ20,'ALL-Chart of Accounts'!$E:$F,2,0)</f>
        <v>WIP Projects G&amp;A</v>
      </c>
      <c r="HU20" s="46">
        <v>0.05</v>
      </c>
      <c r="HV20" s="46" t="s">
        <v>2881</v>
      </c>
      <c r="HW20" s="46">
        <v>560010</v>
      </c>
      <c r="IA20" s="32" t="str">
        <f t="shared" si="14"/>
        <v>AG</v>
      </c>
      <c r="IB20" s="32" t="str">
        <f>VLOOKUP(HW20,'ALL-Chart of Accounts'!$E:$F,2,0)</f>
        <v>Variance Purchasing - Misc Charges</v>
      </c>
      <c r="IC20" s="46">
        <v>560012</v>
      </c>
      <c r="IG20" s="32" t="str">
        <f t="shared" si="15"/>
        <v>AG</v>
      </c>
      <c r="IH20" s="32" t="str">
        <f>VLOOKUP(IC20,'ALL-Chart of Accounts'!$E:$F,2,0)</f>
        <v>Expense Floor Stock</v>
      </c>
    </row>
    <row r="21" spans="2:242" hidden="1" x14ac:dyDescent="0.35">
      <c r="B21" s="47">
        <v>43468</v>
      </c>
      <c r="D21" s="46" t="s">
        <v>11924</v>
      </c>
      <c r="E21" s="46">
        <v>2105</v>
      </c>
      <c r="F21" s="32" t="str">
        <f>VLOOKUP(E21,'ALL-Unit Code 2'!$V:$W,2,0)</f>
        <v>MATERIAL HANDLING - AGV (FORK)</v>
      </c>
      <c r="G21" s="46">
        <v>1</v>
      </c>
      <c r="J21" s="32">
        <f t="shared" si="17"/>
        <v>2105</v>
      </c>
      <c r="K21" s="32" t="str">
        <f>VLOOKUP(J21,'ALL-Unit Code 2'!$V:$W,2,0)</f>
        <v>MATERIAL HANDLING - AGV (FORK)</v>
      </c>
      <c r="L21" s="46">
        <v>0</v>
      </c>
      <c r="N21" s="46">
        <v>0</v>
      </c>
      <c r="O21" s="46">
        <v>0</v>
      </c>
      <c r="P21" s="46">
        <v>0</v>
      </c>
      <c r="Q21" s="46" t="s">
        <v>2878</v>
      </c>
      <c r="R21" s="46" t="s">
        <v>2878</v>
      </c>
      <c r="S21" s="46" t="s">
        <v>2878</v>
      </c>
      <c r="T21" s="46" t="s">
        <v>2878</v>
      </c>
      <c r="U21" s="46" t="s">
        <v>2878</v>
      </c>
      <c r="V21" s="46" t="s">
        <v>2878</v>
      </c>
      <c r="W21" s="46">
        <v>120011</v>
      </c>
      <c r="AA21" s="32" t="str">
        <f>IF(VLOOKUP(E21,'ALL-Unit Code 2'!V:X,3,0)="ANY",VLOOKUP($D$1,Sites!$A:$C,2,0),VLOOKUP(E21,'ALL-Unit Code 2'!V:X,3,0))</f>
        <v>AG</v>
      </c>
      <c r="AB21" s="32" t="str">
        <f>VLOOKUP(W21,'ALL-Chart of Accounts'!$E:$F,2,0)</f>
        <v>WIP Jobs Material</v>
      </c>
      <c r="AC21" s="46">
        <v>120012</v>
      </c>
      <c r="AG21" s="32" t="str">
        <f t="shared" si="1"/>
        <v>AG</v>
      </c>
      <c r="AH21" s="32" t="str">
        <f>VLOOKUP(AC21,'ALL-Chart of Accounts'!$E:$F,2,0)</f>
        <v>WIP Jobs Labor</v>
      </c>
      <c r="AI21" s="46">
        <v>120013</v>
      </c>
      <c r="AM21" s="32" t="str">
        <f t="shared" si="2"/>
        <v>AG</v>
      </c>
      <c r="AN21" s="32" t="str">
        <f>VLOOKUP(AI21,'ALL-Chart of Accounts'!$E:$F,2,0)</f>
        <v>WIP Jobs Fixed Overhead</v>
      </c>
      <c r="AO21" s="46">
        <v>120014</v>
      </c>
      <c r="AS21" s="32" t="str">
        <f t="shared" si="3"/>
        <v>AG</v>
      </c>
      <c r="AT21" s="32" t="str">
        <f>VLOOKUP(AO21,'ALL-Chart of Accounts'!$E:$F,2,0)</f>
        <v>WIP Jobs Variable Overhead</v>
      </c>
      <c r="AU21" s="46">
        <v>120015</v>
      </c>
      <c r="AY21" s="32" t="str">
        <f t="shared" si="4"/>
        <v>AG</v>
      </c>
      <c r="AZ21" s="32" t="str">
        <f>VLOOKUP(AU21,'ALL-Chart of Accounts'!$E:$F,2,0)</f>
        <v>WIP Jobs Outside</v>
      </c>
      <c r="BG21" s="46">
        <v>120800</v>
      </c>
      <c r="BK21" s="32" t="str">
        <f t="shared" si="5"/>
        <v>AG</v>
      </c>
      <c r="BL21" s="32" t="str">
        <f>VLOOKUP(BG21,'ALL-Chart of Accounts'!$E:$F,2,0)</f>
        <v>Reserve for Inventory Adjustment</v>
      </c>
      <c r="BM21" s="46">
        <v>120800</v>
      </c>
      <c r="BQ21" s="32" t="str">
        <f t="shared" si="6"/>
        <v>AG</v>
      </c>
      <c r="BR21" s="32" t="str">
        <f>VLOOKUP(BM21,'ALL-Chart of Accounts'!$E:$F,2,0)</f>
        <v>Reserve for Inventory Adjustment</v>
      </c>
      <c r="BS21" s="46">
        <v>120800</v>
      </c>
      <c r="BW21" s="32" t="str">
        <f t="shared" si="7"/>
        <v>AG</v>
      </c>
      <c r="BX21" s="32" t="str">
        <f>VLOOKUP(BS21,'ALL-Chart of Accounts'!$E:$F,2,0)</f>
        <v>Reserve for Inventory Adjustment</v>
      </c>
      <c r="BY21" s="46">
        <v>120800</v>
      </c>
      <c r="CC21" s="32" t="str">
        <f t="shared" si="8"/>
        <v>AG</v>
      </c>
      <c r="CD21" s="32" t="str">
        <f>VLOOKUP(BY21,'ALL-Chart of Accounts'!$E:$F,2,0)</f>
        <v>Reserve for Inventory Adjustment</v>
      </c>
      <c r="FQ21" s="46" t="s">
        <v>2879</v>
      </c>
      <c r="FR21" s="46" t="s">
        <v>2880</v>
      </c>
      <c r="FS21" s="46">
        <v>120031</v>
      </c>
      <c r="FW21" s="32" t="str">
        <f t="shared" si="9"/>
        <v>AG</v>
      </c>
      <c r="FX21" s="32" t="str">
        <f>VLOOKUP(FS21,'ALL-Chart of Accounts'!$E:$F,2,0)</f>
        <v>WIP Projects Material</v>
      </c>
      <c r="FY21" s="46">
        <v>120032</v>
      </c>
      <c r="GC21" s="32" t="str">
        <f t="shared" si="10"/>
        <v>AG</v>
      </c>
      <c r="GD21" s="32" t="str">
        <f>VLOOKUP(FY21,'ALL-Chart of Accounts'!$E:$F,2,0)</f>
        <v>WIP Projects Labor</v>
      </c>
      <c r="GE21" s="46">
        <v>120033</v>
      </c>
      <c r="GI21" s="32" t="str">
        <f t="shared" si="11"/>
        <v>AG</v>
      </c>
      <c r="GJ21" s="32" t="str">
        <f>VLOOKUP(GE21,'ALL-Chart of Accounts'!$E:$F,2,0)</f>
        <v>WIP Projects Other</v>
      </c>
      <c r="GK21" s="46">
        <v>120034</v>
      </c>
      <c r="GO21" s="32" t="str">
        <f t="shared" si="12"/>
        <v>AG</v>
      </c>
      <c r="GP21" s="32" t="str">
        <f>VLOOKUP(GK21,'ALL-Chart of Accounts'!$E:$F,2,0)</f>
        <v>WIP Projects Variable Overhead</v>
      </c>
      <c r="GQ21" s="46">
        <v>120035</v>
      </c>
      <c r="GU21" s="32" t="str">
        <f t="shared" si="13"/>
        <v>AG</v>
      </c>
      <c r="GV21" s="32" t="str">
        <f>VLOOKUP(GQ21,'ALL-Chart of Accounts'!$E:$F,2,0)</f>
        <v>WIP Projects G&amp;A</v>
      </c>
      <c r="HU21" s="46">
        <v>0.05</v>
      </c>
      <c r="HV21" s="46" t="s">
        <v>2881</v>
      </c>
      <c r="HW21" s="46">
        <v>560010</v>
      </c>
      <c r="IA21" s="32" t="str">
        <f t="shared" si="14"/>
        <v>AG</v>
      </c>
      <c r="IB21" s="32" t="str">
        <f>VLOOKUP(HW21,'ALL-Chart of Accounts'!$E:$F,2,0)</f>
        <v>Variance Purchasing - Misc Charges</v>
      </c>
      <c r="IC21" s="46">
        <v>560012</v>
      </c>
      <c r="IG21" s="32" t="str">
        <f t="shared" si="15"/>
        <v>AG</v>
      </c>
      <c r="IH21" s="32" t="str">
        <f>VLOOKUP(IC21,'ALL-Chart of Accounts'!$E:$F,2,0)</f>
        <v>Expense Floor Stock</v>
      </c>
    </row>
    <row r="22" spans="2:242" hidden="1" x14ac:dyDescent="0.35">
      <c r="B22" s="47">
        <v>43468</v>
      </c>
      <c r="D22" s="46" t="s">
        <v>11924</v>
      </c>
      <c r="E22" s="46">
        <v>2110</v>
      </c>
      <c r="F22" s="32" t="str">
        <f>VLOOKUP(E22,'ALL-Unit Code 2'!$V:$W,2,0)</f>
        <v>MATERIAL HANDLING - AGV (TUGGER)</v>
      </c>
      <c r="G22" s="46">
        <v>1</v>
      </c>
      <c r="J22" s="32">
        <f t="shared" si="17"/>
        <v>2110</v>
      </c>
      <c r="K22" s="32" t="str">
        <f>VLOOKUP(J22,'ALL-Unit Code 2'!$V:$W,2,0)</f>
        <v>MATERIAL HANDLING - AGV (TUGGER)</v>
      </c>
      <c r="L22" s="46">
        <v>0</v>
      </c>
      <c r="N22" s="46">
        <v>0</v>
      </c>
      <c r="O22" s="46">
        <v>0</v>
      </c>
      <c r="P22" s="46">
        <v>0</v>
      </c>
      <c r="Q22" s="46" t="s">
        <v>2878</v>
      </c>
      <c r="R22" s="46" t="s">
        <v>2878</v>
      </c>
      <c r="S22" s="46" t="s">
        <v>2878</v>
      </c>
      <c r="T22" s="46" t="s">
        <v>2878</v>
      </c>
      <c r="U22" s="46" t="s">
        <v>2878</v>
      </c>
      <c r="V22" s="46" t="s">
        <v>2878</v>
      </c>
      <c r="W22" s="46">
        <v>120011</v>
      </c>
      <c r="AA22" s="32" t="str">
        <f>IF(VLOOKUP(E22,'ALL-Unit Code 2'!V:X,3,0)="ANY",VLOOKUP($D$1,Sites!$A:$C,2,0),VLOOKUP(E22,'ALL-Unit Code 2'!V:X,3,0))</f>
        <v>AG</v>
      </c>
      <c r="AB22" s="32" t="str">
        <f>VLOOKUP(W22,'ALL-Chart of Accounts'!$E:$F,2,0)</f>
        <v>WIP Jobs Material</v>
      </c>
      <c r="AC22" s="46">
        <v>120012</v>
      </c>
      <c r="AG22" s="32" t="str">
        <f t="shared" si="1"/>
        <v>AG</v>
      </c>
      <c r="AH22" s="32" t="str">
        <f>VLOOKUP(AC22,'ALL-Chart of Accounts'!$E:$F,2,0)</f>
        <v>WIP Jobs Labor</v>
      </c>
      <c r="AI22" s="46">
        <v>120013</v>
      </c>
      <c r="AM22" s="32" t="str">
        <f t="shared" si="2"/>
        <v>AG</v>
      </c>
      <c r="AN22" s="32" t="str">
        <f>VLOOKUP(AI22,'ALL-Chart of Accounts'!$E:$F,2,0)</f>
        <v>WIP Jobs Fixed Overhead</v>
      </c>
      <c r="AO22" s="46">
        <v>120014</v>
      </c>
      <c r="AS22" s="32" t="str">
        <f t="shared" si="3"/>
        <v>AG</v>
      </c>
      <c r="AT22" s="32" t="str">
        <f>VLOOKUP(AO22,'ALL-Chart of Accounts'!$E:$F,2,0)</f>
        <v>WIP Jobs Variable Overhead</v>
      </c>
      <c r="AU22" s="46">
        <v>120015</v>
      </c>
      <c r="AY22" s="32" t="str">
        <f t="shared" si="4"/>
        <v>AG</v>
      </c>
      <c r="AZ22" s="32" t="str">
        <f>VLOOKUP(AU22,'ALL-Chart of Accounts'!$E:$F,2,0)</f>
        <v>WIP Jobs Outside</v>
      </c>
      <c r="BG22" s="46">
        <v>120800</v>
      </c>
      <c r="BK22" s="32" t="str">
        <f t="shared" si="5"/>
        <v>AG</v>
      </c>
      <c r="BL22" s="32" t="str">
        <f>VLOOKUP(BG22,'ALL-Chart of Accounts'!$E:$F,2,0)</f>
        <v>Reserve for Inventory Adjustment</v>
      </c>
      <c r="BM22" s="46">
        <v>120800</v>
      </c>
      <c r="BQ22" s="32" t="str">
        <f t="shared" si="6"/>
        <v>AG</v>
      </c>
      <c r="BR22" s="32" t="str">
        <f>VLOOKUP(BM22,'ALL-Chart of Accounts'!$E:$F,2,0)</f>
        <v>Reserve for Inventory Adjustment</v>
      </c>
      <c r="BS22" s="46">
        <v>120800</v>
      </c>
      <c r="BW22" s="32" t="str">
        <f t="shared" si="7"/>
        <v>AG</v>
      </c>
      <c r="BX22" s="32" t="str">
        <f>VLOOKUP(BS22,'ALL-Chart of Accounts'!$E:$F,2,0)</f>
        <v>Reserve for Inventory Adjustment</v>
      </c>
      <c r="BY22" s="46">
        <v>120800</v>
      </c>
      <c r="CC22" s="32" t="str">
        <f t="shared" si="8"/>
        <v>AG</v>
      </c>
      <c r="CD22" s="32" t="str">
        <f>VLOOKUP(BY22,'ALL-Chart of Accounts'!$E:$F,2,0)</f>
        <v>Reserve for Inventory Adjustment</v>
      </c>
      <c r="FQ22" s="46" t="s">
        <v>2879</v>
      </c>
      <c r="FR22" s="46" t="s">
        <v>2880</v>
      </c>
      <c r="FS22" s="46">
        <v>120031</v>
      </c>
      <c r="FW22" s="32" t="str">
        <f t="shared" si="9"/>
        <v>AG</v>
      </c>
      <c r="FX22" s="32" t="str">
        <f>VLOOKUP(FS22,'ALL-Chart of Accounts'!$E:$F,2,0)</f>
        <v>WIP Projects Material</v>
      </c>
      <c r="FY22" s="46">
        <v>120032</v>
      </c>
      <c r="GC22" s="32" t="str">
        <f t="shared" si="10"/>
        <v>AG</v>
      </c>
      <c r="GD22" s="32" t="str">
        <f>VLOOKUP(FY22,'ALL-Chart of Accounts'!$E:$F,2,0)</f>
        <v>WIP Projects Labor</v>
      </c>
      <c r="GE22" s="46">
        <v>120033</v>
      </c>
      <c r="GI22" s="32" t="str">
        <f t="shared" si="11"/>
        <v>AG</v>
      </c>
      <c r="GJ22" s="32" t="str">
        <f>VLOOKUP(GE22,'ALL-Chart of Accounts'!$E:$F,2,0)</f>
        <v>WIP Projects Other</v>
      </c>
      <c r="GK22" s="46">
        <v>120034</v>
      </c>
      <c r="GO22" s="32" t="str">
        <f t="shared" si="12"/>
        <v>AG</v>
      </c>
      <c r="GP22" s="32" t="str">
        <f>VLOOKUP(GK22,'ALL-Chart of Accounts'!$E:$F,2,0)</f>
        <v>WIP Projects Variable Overhead</v>
      </c>
      <c r="GQ22" s="46">
        <v>120035</v>
      </c>
      <c r="GU22" s="32" t="str">
        <f t="shared" si="13"/>
        <v>AG</v>
      </c>
      <c r="GV22" s="32" t="str">
        <f>VLOOKUP(GQ22,'ALL-Chart of Accounts'!$E:$F,2,0)</f>
        <v>WIP Projects G&amp;A</v>
      </c>
      <c r="HU22" s="46">
        <v>0.05</v>
      </c>
      <c r="HV22" s="46" t="s">
        <v>2881</v>
      </c>
      <c r="HW22" s="46">
        <v>560010</v>
      </c>
      <c r="IA22" s="32" t="str">
        <f t="shared" si="14"/>
        <v>AG</v>
      </c>
      <c r="IB22" s="32" t="str">
        <f>VLOOKUP(HW22,'ALL-Chart of Accounts'!$E:$F,2,0)</f>
        <v>Variance Purchasing - Misc Charges</v>
      </c>
      <c r="IC22" s="46">
        <v>560012</v>
      </c>
      <c r="IG22" s="32" t="str">
        <f t="shared" si="15"/>
        <v>AG</v>
      </c>
      <c r="IH22" s="32" t="str">
        <f>VLOOKUP(IC22,'ALL-Chart of Accounts'!$E:$F,2,0)</f>
        <v>Expense Floor Stock</v>
      </c>
    </row>
    <row r="23" spans="2:242" hidden="1" x14ac:dyDescent="0.35">
      <c r="B23" s="47">
        <v>43468</v>
      </c>
      <c r="D23" s="46" t="s">
        <v>11924</v>
      </c>
      <c r="E23" s="46">
        <v>2115</v>
      </c>
      <c r="F23" s="32" t="str">
        <f>VLOOKUP(E23,'ALL-Unit Code 2'!$V:$W,2,0)</f>
        <v>MATERIAL HANDLING - AGV (UNIT LOADING)</v>
      </c>
      <c r="G23" s="46">
        <v>1</v>
      </c>
      <c r="J23" s="32">
        <f t="shared" si="17"/>
        <v>2115</v>
      </c>
      <c r="K23" s="32" t="str">
        <f>VLOOKUP(J23,'ALL-Unit Code 2'!$V:$W,2,0)</f>
        <v>MATERIAL HANDLING - AGV (UNIT LOADING)</v>
      </c>
      <c r="L23" s="46">
        <v>0</v>
      </c>
      <c r="N23" s="46">
        <v>0</v>
      </c>
      <c r="O23" s="46">
        <v>0</v>
      </c>
      <c r="P23" s="46">
        <v>0</v>
      </c>
      <c r="Q23" s="46" t="s">
        <v>2878</v>
      </c>
      <c r="R23" s="46" t="s">
        <v>2878</v>
      </c>
      <c r="S23" s="46" t="s">
        <v>2878</v>
      </c>
      <c r="T23" s="46" t="s">
        <v>2878</v>
      </c>
      <c r="U23" s="46" t="s">
        <v>2878</v>
      </c>
      <c r="V23" s="46" t="s">
        <v>2878</v>
      </c>
      <c r="W23" s="46">
        <v>120011</v>
      </c>
      <c r="AA23" s="32" t="str">
        <f>IF(VLOOKUP(E23,'ALL-Unit Code 2'!V:X,3,0)="ANY",VLOOKUP($D$1,Sites!$A:$C,2,0),VLOOKUP(E23,'ALL-Unit Code 2'!V:X,3,0))</f>
        <v>AG</v>
      </c>
      <c r="AB23" s="32" t="str">
        <f>VLOOKUP(W23,'ALL-Chart of Accounts'!$E:$F,2,0)</f>
        <v>WIP Jobs Material</v>
      </c>
      <c r="AC23" s="46">
        <v>120012</v>
      </c>
      <c r="AG23" s="32" t="str">
        <f t="shared" si="1"/>
        <v>AG</v>
      </c>
      <c r="AH23" s="32" t="str">
        <f>VLOOKUP(AC23,'ALL-Chart of Accounts'!$E:$F,2,0)</f>
        <v>WIP Jobs Labor</v>
      </c>
      <c r="AI23" s="46">
        <v>120013</v>
      </c>
      <c r="AM23" s="32" t="str">
        <f t="shared" si="2"/>
        <v>AG</v>
      </c>
      <c r="AN23" s="32" t="str">
        <f>VLOOKUP(AI23,'ALL-Chart of Accounts'!$E:$F,2,0)</f>
        <v>WIP Jobs Fixed Overhead</v>
      </c>
      <c r="AO23" s="46">
        <v>120014</v>
      </c>
      <c r="AS23" s="32" t="str">
        <f t="shared" si="3"/>
        <v>AG</v>
      </c>
      <c r="AT23" s="32" t="str">
        <f>VLOOKUP(AO23,'ALL-Chart of Accounts'!$E:$F,2,0)</f>
        <v>WIP Jobs Variable Overhead</v>
      </c>
      <c r="AU23" s="46">
        <v>120015</v>
      </c>
      <c r="AY23" s="32" t="str">
        <f t="shared" si="4"/>
        <v>AG</v>
      </c>
      <c r="AZ23" s="32" t="str">
        <f>VLOOKUP(AU23,'ALL-Chart of Accounts'!$E:$F,2,0)</f>
        <v>WIP Jobs Outside</v>
      </c>
      <c r="BG23" s="46">
        <v>120800</v>
      </c>
      <c r="BK23" s="32" t="str">
        <f t="shared" si="5"/>
        <v>AG</v>
      </c>
      <c r="BL23" s="32" t="str">
        <f>VLOOKUP(BG23,'ALL-Chart of Accounts'!$E:$F,2,0)</f>
        <v>Reserve for Inventory Adjustment</v>
      </c>
      <c r="BM23" s="46">
        <v>120800</v>
      </c>
      <c r="BQ23" s="32" t="str">
        <f t="shared" si="6"/>
        <v>AG</v>
      </c>
      <c r="BR23" s="32" t="str">
        <f>VLOOKUP(BM23,'ALL-Chart of Accounts'!$E:$F,2,0)</f>
        <v>Reserve for Inventory Adjustment</v>
      </c>
      <c r="BS23" s="46">
        <v>120800</v>
      </c>
      <c r="BW23" s="32" t="str">
        <f t="shared" si="7"/>
        <v>AG</v>
      </c>
      <c r="BX23" s="32" t="str">
        <f>VLOOKUP(BS23,'ALL-Chart of Accounts'!$E:$F,2,0)</f>
        <v>Reserve for Inventory Adjustment</v>
      </c>
      <c r="BY23" s="46">
        <v>120800</v>
      </c>
      <c r="CC23" s="32" t="str">
        <f t="shared" si="8"/>
        <v>AG</v>
      </c>
      <c r="CD23" s="32" t="str">
        <f>VLOOKUP(BY23,'ALL-Chart of Accounts'!$E:$F,2,0)</f>
        <v>Reserve for Inventory Adjustment</v>
      </c>
      <c r="FQ23" s="46" t="s">
        <v>2879</v>
      </c>
      <c r="FR23" s="46" t="s">
        <v>2880</v>
      </c>
      <c r="FS23" s="46">
        <v>120031</v>
      </c>
      <c r="FW23" s="32" t="str">
        <f t="shared" si="9"/>
        <v>AG</v>
      </c>
      <c r="FX23" s="32" t="str">
        <f>VLOOKUP(FS23,'ALL-Chart of Accounts'!$E:$F,2,0)</f>
        <v>WIP Projects Material</v>
      </c>
      <c r="FY23" s="46">
        <v>120032</v>
      </c>
      <c r="GC23" s="32" t="str">
        <f t="shared" si="10"/>
        <v>AG</v>
      </c>
      <c r="GD23" s="32" t="str">
        <f>VLOOKUP(FY23,'ALL-Chart of Accounts'!$E:$F,2,0)</f>
        <v>WIP Projects Labor</v>
      </c>
      <c r="GE23" s="46">
        <v>120033</v>
      </c>
      <c r="GI23" s="32" t="str">
        <f t="shared" si="11"/>
        <v>AG</v>
      </c>
      <c r="GJ23" s="32" t="str">
        <f>VLOOKUP(GE23,'ALL-Chart of Accounts'!$E:$F,2,0)</f>
        <v>WIP Projects Other</v>
      </c>
      <c r="GK23" s="46">
        <v>120034</v>
      </c>
      <c r="GO23" s="32" t="str">
        <f t="shared" si="12"/>
        <v>AG</v>
      </c>
      <c r="GP23" s="32" t="str">
        <f>VLOOKUP(GK23,'ALL-Chart of Accounts'!$E:$F,2,0)</f>
        <v>WIP Projects Variable Overhead</v>
      </c>
      <c r="GQ23" s="46">
        <v>120035</v>
      </c>
      <c r="GU23" s="32" t="str">
        <f t="shared" si="13"/>
        <v>AG</v>
      </c>
      <c r="GV23" s="32" t="str">
        <f>VLOOKUP(GQ23,'ALL-Chart of Accounts'!$E:$F,2,0)</f>
        <v>WIP Projects G&amp;A</v>
      </c>
      <c r="HU23" s="46">
        <v>0.05</v>
      </c>
      <c r="HV23" s="46" t="s">
        <v>2881</v>
      </c>
      <c r="HW23" s="46">
        <v>560010</v>
      </c>
      <c r="IA23" s="32" t="str">
        <f t="shared" si="14"/>
        <v>AG</v>
      </c>
      <c r="IB23" s="32" t="str">
        <f>VLOOKUP(HW23,'ALL-Chart of Accounts'!$E:$F,2,0)</f>
        <v>Variance Purchasing - Misc Charges</v>
      </c>
      <c r="IC23" s="46">
        <v>560012</v>
      </c>
      <c r="IG23" s="32" t="str">
        <f t="shared" si="15"/>
        <v>AG</v>
      </c>
      <c r="IH23" s="32" t="str">
        <f>VLOOKUP(IC23,'ALL-Chart of Accounts'!$E:$F,2,0)</f>
        <v>Expense Floor Stock</v>
      </c>
    </row>
    <row r="24" spans="2:242" hidden="1" x14ac:dyDescent="0.35">
      <c r="B24" s="47">
        <v>43468</v>
      </c>
      <c r="D24" s="46" t="s">
        <v>11924</v>
      </c>
      <c r="E24" s="46">
        <v>2120</v>
      </c>
      <c r="F24" s="32" t="str">
        <f>VLOOKUP(E24,'ALL-Unit Code 2'!$V:$W,2,0)</f>
        <v>MATERIAL HANDLING - AGV (UNIT HANDLING)</v>
      </c>
      <c r="G24" s="46">
        <v>1</v>
      </c>
      <c r="J24" s="32">
        <f t="shared" si="16"/>
        <v>2120</v>
      </c>
      <c r="K24" s="32" t="str">
        <f>VLOOKUP(J24,'ALL-Unit Code 2'!$V:$W,2,0)</f>
        <v>MATERIAL HANDLING - AGV (UNIT HANDLING)</v>
      </c>
      <c r="L24" s="46">
        <v>0</v>
      </c>
      <c r="N24" s="46">
        <v>0</v>
      </c>
      <c r="O24" s="46">
        <v>0</v>
      </c>
      <c r="P24" s="46">
        <v>0</v>
      </c>
      <c r="Q24" s="46" t="s">
        <v>2878</v>
      </c>
      <c r="R24" s="46" t="s">
        <v>2878</v>
      </c>
      <c r="S24" s="46" t="s">
        <v>2878</v>
      </c>
      <c r="T24" s="46" t="s">
        <v>2878</v>
      </c>
      <c r="U24" s="46" t="s">
        <v>2878</v>
      </c>
      <c r="V24" s="46" t="s">
        <v>2878</v>
      </c>
      <c r="W24" s="46">
        <v>120011</v>
      </c>
      <c r="AA24" s="32" t="str">
        <f>IF(VLOOKUP(E24,'ALL-Unit Code 2'!V:X,3,0)="ANY",VLOOKUP($D$1,Sites!$A:$C,2,0),VLOOKUP(E24,'ALL-Unit Code 2'!V:X,3,0))</f>
        <v>AG</v>
      </c>
      <c r="AB24" s="32" t="str">
        <f>VLOOKUP(W24,'ALL-Chart of Accounts'!$E:$F,2,0)</f>
        <v>WIP Jobs Material</v>
      </c>
      <c r="AC24" s="46">
        <v>120012</v>
      </c>
      <c r="AG24" s="32" t="str">
        <f t="shared" si="1"/>
        <v>AG</v>
      </c>
      <c r="AH24" s="32" t="str">
        <f>VLOOKUP(AC24,'ALL-Chart of Accounts'!$E:$F,2,0)</f>
        <v>WIP Jobs Labor</v>
      </c>
      <c r="AI24" s="46">
        <v>120013</v>
      </c>
      <c r="AM24" s="32" t="str">
        <f t="shared" si="2"/>
        <v>AG</v>
      </c>
      <c r="AN24" s="32" t="str">
        <f>VLOOKUP(AI24,'ALL-Chart of Accounts'!$E:$F,2,0)</f>
        <v>WIP Jobs Fixed Overhead</v>
      </c>
      <c r="AO24" s="46">
        <v>120014</v>
      </c>
      <c r="AS24" s="32" t="str">
        <f t="shared" si="3"/>
        <v>AG</v>
      </c>
      <c r="AT24" s="32" t="str">
        <f>VLOOKUP(AO24,'ALL-Chart of Accounts'!$E:$F,2,0)</f>
        <v>WIP Jobs Variable Overhead</v>
      </c>
      <c r="AU24" s="46">
        <v>120015</v>
      </c>
      <c r="AY24" s="32" t="str">
        <f t="shared" si="4"/>
        <v>AG</v>
      </c>
      <c r="AZ24" s="32" t="str">
        <f>VLOOKUP(AU24,'ALL-Chart of Accounts'!$E:$F,2,0)</f>
        <v>WIP Jobs Outside</v>
      </c>
      <c r="BG24" s="46">
        <v>120800</v>
      </c>
      <c r="BK24" s="32" t="str">
        <f t="shared" si="5"/>
        <v>AG</v>
      </c>
      <c r="BL24" s="32" t="str">
        <f>VLOOKUP(BG24,'ALL-Chart of Accounts'!$E:$F,2,0)</f>
        <v>Reserve for Inventory Adjustment</v>
      </c>
      <c r="BM24" s="46">
        <v>120800</v>
      </c>
      <c r="BQ24" s="32" t="str">
        <f t="shared" si="6"/>
        <v>AG</v>
      </c>
      <c r="BR24" s="32" t="str">
        <f>VLOOKUP(BM24,'ALL-Chart of Accounts'!$E:$F,2,0)</f>
        <v>Reserve for Inventory Adjustment</v>
      </c>
      <c r="BS24" s="46">
        <v>120800</v>
      </c>
      <c r="BW24" s="32" t="str">
        <f t="shared" si="7"/>
        <v>AG</v>
      </c>
      <c r="BX24" s="32" t="str">
        <f>VLOOKUP(BS24,'ALL-Chart of Accounts'!$E:$F,2,0)</f>
        <v>Reserve for Inventory Adjustment</v>
      </c>
      <c r="BY24" s="46">
        <v>120800</v>
      </c>
      <c r="CC24" s="32" t="str">
        <f t="shared" si="8"/>
        <v>AG</v>
      </c>
      <c r="CD24" s="32" t="str">
        <f>VLOOKUP(BY24,'ALL-Chart of Accounts'!$E:$F,2,0)</f>
        <v>Reserve for Inventory Adjustment</v>
      </c>
      <c r="FQ24" s="46" t="s">
        <v>2879</v>
      </c>
      <c r="FR24" s="46" t="s">
        <v>2880</v>
      </c>
      <c r="FS24" s="46">
        <v>120031</v>
      </c>
      <c r="FW24" s="32" t="str">
        <f t="shared" si="9"/>
        <v>AG</v>
      </c>
      <c r="FX24" s="32" t="str">
        <f>VLOOKUP(FS24,'ALL-Chart of Accounts'!$E:$F,2,0)</f>
        <v>WIP Projects Material</v>
      </c>
      <c r="FY24" s="46">
        <v>120032</v>
      </c>
      <c r="GC24" s="32" t="str">
        <f t="shared" si="10"/>
        <v>AG</v>
      </c>
      <c r="GD24" s="32" t="str">
        <f>VLOOKUP(FY24,'ALL-Chart of Accounts'!$E:$F,2,0)</f>
        <v>WIP Projects Labor</v>
      </c>
      <c r="GE24" s="46">
        <v>120033</v>
      </c>
      <c r="GI24" s="32" t="str">
        <f t="shared" si="11"/>
        <v>AG</v>
      </c>
      <c r="GJ24" s="32" t="str">
        <f>VLOOKUP(GE24,'ALL-Chart of Accounts'!$E:$F,2,0)</f>
        <v>WIP Projects Other</v>
      </c>
      <c r="GK24" s="46">
        <v>120034</v>
      </c>
      <c r="GO24" s="32" t="str">
        <f t="shared" si="12"/>
        <v>AG</v>
      </c>
      <c r="GP24" s="32" t="str">
        <f>VLOOKUP(GK24,'ALL-Chart of Accounts'!$E:$F,2,0)</f>
        <v>WIP Projects Variable Overhead</v>
      </c>
      <c r="GQ24" s="46">
        <v>120035</v>
      </c>
      <c r="GU24" s="32" t="str">
        <f t="shared" si="13"/>
        <v>AG</v>
      </c>
      <c r="GV24" s="32" t="str">
        <f>VLOOKUP(GQ24,'ALL-Chart of Accounts'!$E:$F,2,0)</f>
        <v>WIP Projects G&amp;A</v>
      </c>
      <c r="HU24" s="46">
        <v>0.05</v>
      </c>
      <c r="HV24" s="46" t="s">
        <v>2881</v>
      </c>
      <c r="HW24" s="46">
        <v>560010</v>
      </c>
      <c r="IA24" s="32" t="str">
        <f t="shared" si="14"/>
        <v>AG</v>
      </c>
      <c r="IB24" s="32" t="str">
        <f>VLOOKUP(HW24,'ALL-Chart of Accounts'!$E:$F,2,0)</f>
        <v>Variance Purchasing - Misc Charges</v>
      </c>
      <c r="IC24" s="46">
        <v>560012</v>
      </c>
      <c r="IG24" s="32" t="str">
        <f t="shared" si="15"/>
        <v>AG</v>
      </c>
      <c r="IH24" s="32" t="str">
        <f>VLOOKUP(IC24,'ALL-Chart of Accounts'!$E:$F,2,0)</f>
        <v>Expense Floor Stock</v>
      </c>
    </row>
    <row r="25" spans="2:242" hidden="1" x14ac:dyDescent="0.35">
      <c r="B25" s="47">
        <v>43468</v>
      </c>
      <c r="D25" s="46" t="s">
        <v>11924</v>
      </c>
      <c r="E25" s="46">
        <v>3000</v>
      </c>
      <c r="F25" s="32" t="str">
        <f>VLOOKUP(E25,'ALL-Unit Code 2'!$V:$W,2,0)</f>
        <v>MATERIAL HANDING-ESS</v>
      </c>
      <c r="G25" s="46">
        <v>1</v>
      </c>
      <c r="J25" s="32">
        <f t="shared" si="16"/>
        <v>3000</v>
      </c>
      <c r="K25" s="32" t="str">
        <f>VLOOKUP(J25,'ALL-Unit Code 2'!$V:$W,2,0)</f>
        <v>MATERIAL HANDING-ESS</v>
      </c>
      <c r="L25" s="46">
        <v>0</v>
      </c>
      <c r="N25" s="46">
        <v>0</v>
      </c>
      <c r="O25" s="46">
        <v>0</v>
      </c>
      <c r="P25" s="46">
        <v>0</v>
      </c>
      <c r="Q25" s="46" t="s">
        <v>2878</v>
      </c>
      <c r="R25" s="46" t="s">
        <v>2878</v>
      </c>
      <c r="S25" s="46" t="s">
        <v>2878</v>
      </c>
      <c r="T25" s="46" t="s">
        <v>2878</v>
      </c>
      <c r="U25" s="46" t="s">
        <v>2878</v>
      </c>
      <c r="V25" s="46" t="s">
        <v>2878</v>
      </c>
      <c r="W25" s="46">
        <v>120011</v>
      </c>
      <c r="AA25" s="32" t="str">
        <f>IF(VLOOKUP(E25,'ALL-Unit Code 2'!V:X,3,0)="ANY",VLOOKUP($D$1,Sites!$A:$C,2,0),VLOOKUP(E25,'ALL-Unit Code 2'!V:X,3,0))</f>
        <v>EA</v>
      </c>
      <c r="AB25" s="32" t="str">
        <f>VLOOKUP(W25,'ALL-Chart of Accounts'!$E:$F,2,0)</f>
        <v>WIP Jobs Material</v>
      </c>
      <c r="AC25" s="46">
        <v>120012</v>
      </c>
      <c r="AG25" s="32" t="str">
        <f t="shared" si="1"/>
        <v>EA</v>
      </c>
      <c r="AH25" s="32" t="str">
        <f>VLOOKUP(AC25,'ALL-Chart of Accounts'!$E:$F,2,0)</f>
        <v>WIP Jobs Labor</v>
      </c>
      <c r="AI25" s="46">
        <v>120013</v>
      </c>
      <c r="AM25" s="32" t="str">
        <f t="shared" si="2"/>
        <v>EA</v>
      </c>
      <c r="AN25" s="32" t="str">
        <f>VLOOKUP(AI25,'ALL-Chart of Accounts'!$E:$F,2,0)</f>
        <v>WIP Jobs Fixed Overhead</v>
      </c>
      <c r="AO25" s="46">
        <v>120014</v>
      </c>
      <c r="AS25" s="32" t="str">
        <f t="shared" si="3"/>
        <v>EA</v>
      </c>
      <c r="AT25" s="32" t="str">
        <f>VLOOKUP(AO25,'ALL-Chart of Accounts'!$E:$F,2,0)</f>
        <v>WIP Jobs Variable Overhead</v>
      </c>
      <c r="AU25" s="46">
        <v>120015</v>
      </c>
      <c r="AY25" s="32" t="str">
        <f t="shared" si="4"/>
        <v>EA</v>
      </c>
      <c r="AZ25" s="32" t="str">
        <f>VLOOKUP(AU25,'ALL-Chart of Accounts'!$E:$F,2,0)</f>
        <v>WIP Jobs Outside</v>
      </c>
      <c r="BG25" s="46">
        <v>120800</v>
      </c>
      <c r="BK25" s="32" t="str">
        <f t="shared" si="5"/>
        <v>EA</v>
      </c>
      <c r="BL25" s="32" t="str">
        <f>VLOOKUP(BG25,'ALL-Chart of Accounts'!$E:$F,2,0)</f>
        <v>Reserve for Inventory Adjustment</v>
      </c>
      <c r="BM25" s="46">
        <v>120800</v>
      </c>
      <c r="BQ25" s="32" t="str">
        <f t="shared" si="6"/>
        <v>EA</v>
      </c>
      <c r="BR25" s="32" t="str">
        <f>VLOOKUP(BM25,'ALL-Chart of Accounts'!$E:$F,2,0)</f>
        <v>Reserve for Inventory Adjustment</v>
      </c>
      <c r="BS25" s="46">
        <v>120800</v>
      </c>
      <c r="BW25" s="32" t="str">
        <f t="shared" si="7"/>
        <v>EA</v>
      </c>
      <c r="BX25" s="32" t="str">
        <f>VLOOKUP(BS25,'ALL-Chart of Accounts'!$E:$F,2,0)</f>
        <v>Reserve for Inventory Adjustment</v>
      </c>
      <c r="BY25" s="46">
        <v>120800</v>
      </c>
      <c r="CC25" s="32" t="str">
        <f t="shared" si="8"/>
        <v>EA</v>
      </c>
      <c r="CD25" s="32" t="str">
        <f>VLOOKUP(BY25,'ALL-Chart of Accounts'!$E:$F,2,0)</f>
        <v>Reserve for Inventory Adjustment</v>
      </c>
      <c r="FQ25" s="46" t="s">
        <v>2879</v>
      </c>
      <c r="FR25" s="46" t="s">
        <v>2880</v>
      </c>
      <c r="FS25" s="46">
        <v>120031</v>
      </c>
      <c r="FW25" s="32" t="str">
        <f t="shared" si="9"/>
        <v>EA</v>
      </c>
      <c r="FX25" s="32" t="str">
        <f>VLOOKUP(FS25,'ALL-Chart of Accounts'!$E:$F,2,0)</f>
        <v>WIP Projects Material</v>
      </c>
      <c r="FY25" s="46">
        <v>120032</v>
      </c>
      <c r="GC25" s="32" t="str">
        <f t="shared" si="10"/>
        <v>EA</v>
      </c>
      <c r="GD25" s="32" t="str">
        <f>VLOOKUP(FY25,'ALL-Chart of Accounts'!$E:$F,2,0)</f>
        <v>WIP Projects Labor</v>
      </c>
      <c r="GE25" s="46">
        <v>120033</v>
      </c>
      <c r="GI25" s="32" t="str">
        <f t="shared" si="11"/>
        <v>EA</v>
      </c>
      <c r="GJ25" s="32" t="str">
        <f>VLOOKUP(GE25,'ALL-Chart of Accounts'!$E:$F,2,0)</f>
        <v>WIP Projects Other</v>
      </c>
      <c r="GK25" s="46">
        <v>120034</v>
      </c>
      <c r="GO25" s="32" t="str">
        <f t="shared" si="12"/>
        <v>EA</v>
      </c>
      <c r="GP25" s="32" t="str">
        <f>VLOOKUP(GK25,'ALL-Chart of Accounts'!$E:$F,2,0)</f>
        <v>WIP Projects Variable Overhead</v>
      </c>
      <c r="GQ25" s="46">
        <v>120035</v>
      </c>
      <c r="GU25" s="32" t="str">
        <f t="shared" si="13"/>
        <v>EA</v>
      </c>
      <c r="GV25" s="32" t="str">
        <f>VLOOKUP(GQ25,'ALL-Chart of Accounts'!$E:$F,2,0)</f>
        <v>WIP Projects G&amp;A</v>
      </c>
      <c r="HU25" s="46">
        <v>0.05</v>
      </c>
      <c r="HV25" s="46" t="s">
        <v>2881</v>
      </c>
      <c r="HW25" s="46">
        <v>560010</v>
      </c>
      <c r="IA25" s="32" t="str">
        <f t="shared" si="14"/>
        <v>EA</v>
      </c>
      <c r="IB25" s="32" t="str">
        <f>VLOOKUP(HW25,'ALL-Chart of Accounts'!$E:$F,2,0)</f>
        <v>Variance Purchasing - Misc Charges</v>
      </c>
      <c r="IC25" s="46">
        <v>560012</v>
      </c>
      <c r="IG25" s="32" t="str">
        <f t="shared" si="15"/>
        <v>EA</v>
      </c>
      <c r="IH25" s="32" t="str">
        <f>VLOOKUP(IC25,'ALL-Chart of Accounts'!$E:$F,2,0)</f>
        <v>Expense Floor Stock</v>
      </c>
    </row>
    <row r="26" spans="2:242" x14ac:dyDescent="0.35">
      <c r="C26" s="47">
        <v>43479</v>
      </c>
      <c r="D26" s="46" t="s">
        <v>11995</v>
      </c>
      <c r="E26" s="46">
        <v>3100</v>
      </c>
      <c r="F26" s="32" t="str">
        <f>VLOOKUP(E26,'ALL-Unit Code 2'!$V:$W,2,0)</f>
        <v>EXTRACTION-CITRUS EXTRACTOR</v>
      </c>
      <c r="G26" s="46">
        <v>1</v>
      </c>
      <c r="J26" s="32">
        <f t="shared" si="16"/>
        <v>3100</v>
      </c>
      <c r="K26" s="32" t="str">
        <f>VLOOKUP(J26,'ALL-Unit Code 2'!$V:$W,2,0)</f>
        <v>EXTRACTION-CITRUS EXTRACTOR</v>
      </c>
      <c r="L26" s="46">
        <v>0</v>
      </c>
      <c r="N26" s="46">
        <v>0</v>
      </c>
      <c r="O26" s="46">
        <v>0</v>
      </c>
      <c r="P26" s="46">
        <v>0</v>
      </c>
      <c r="Q26" s="46" t="s">
        <v>2878</v>
      </c>
      <c r="R26" s="46" t="s">
        <v>2878</v>
      </c>
      <c r="S26" s="46" t="s">
        <v>2878</v>
      </c>
      <c r="T26" s="46" t="s">
        <v>2878</v>
      </c>
      <c r="U26" s="46" t="s">
        <v>2878</v>
      </c>
      <c r="V26" s="46" t="s">
        <v>2878</v>
      </c>
      <c r="W26" s="46">
        <v>120011</v>
      </c>
      <c r="AA26" s="32" t="str">
        <f>IF(VLOOKUP(E26,'ALL-Unit Code 2'!V:X,3,0)="ANY",VLOOKUP($D$1,Sites!$A:$C,2,0),VLOOKUP(E26,'ALL-Unit Code 2'!V:X,3,0))</f>
        <v>EX</v>
      </c>
      <c r="AB26" s="32" t="str">
        <f>VLOOKUP(W26,'ALL-Chart of Accounts'!$E:$F,2,0)</f>
        <v>WIP Jobs Material</v>
      </c>
      <c r="AC26" s="46">
        <v>120012</v>
      </c>
      <c r="AG26" s="32" t="str">
        <f t="shared" si="1"/>
        <v>EX</v>
      </c>
      <c r="AH26" s="32" t="str">
        <f>VLOOKUP(AC26,'ALL-Chart of Accounts'!$E:$F,2,0)</f>
        <v>WIP Jobs Labor</v>
      </c>
      <c r="AI26" s="46">
        <v>120013</v>
      </c>
      <c r="AM26" s="32" t="str">
        <f t="shared" si="2"/>
        <v>EX</v>
      </c>
      <c r="AN26" s="32" t="str">
        <f>VLOOKUP(AI26,'ALL-Chart of Accounts'!$E:$F,2,0)</f>
        <v>WIP Jobs Fixed Overhead</v>
      </c>
      <c r="AO26" s="46">
        <v>120014</v>
      </c>
      <c r="AS26" s="32" t="str">
        <f t="shared" si="3"/>
        <v>EX</v>
      </c>
      <c r="AT26" s="32" t="str">
        <f>VLOOKUP(AO26,'ALL-Chart of Accounts'!$E:$F,2,0)</f>
        <v>WIP Jobs Variable Overhead</v>
      </c>
      <c r="AU26" s="46">
        <v>120015</v>
      </c>
      <c r="AY26" s="32" t="str">
        <f t="shared" si="4"/>
        <v>EX</v>
      </c>
      <c r="AZ26" s="32" t="str">
        <f>VLOOKUP(AU26,'ALL-Chart of Accounts'!$E:$F,2,0)</f>
        <v>WIP Jobs Outside</v>
      </c>
      <c r="BG26" s="46">
        <v>120800</v>
      </c>
      <c r="BK26" s="32" t="str">
        <f t="shared" si="5"/>
        <v>EX</v>
      </c>
      <c r="BL26" s="32" t="str">
        <f>VLOOKUP(BG26,'ALL-Chart of Accounts'!$E:$F,2,0)</f>
        <v>Reserve for Inventory Adjustment</v>
      </c>
      <c r="BM26" s="46">
        <v>120800</v>
      </c>
      <c r="BQ26" s="32" t="str">
        <f t="shared" si="6"/>
        <v>EX</v>
      </c>
      <c r="BR26" s="32" t="str">
        <f>VLOOKUP(BM26,'ALL-Chart of Accounts'!$E:$F,2,0)</f>
        <v>Reserve for Inventory Adjustment</v>
      </c>
      <c r="BS26" s="46">
        <v>120800</v>
      </c>
      <c r="BW26" s="32" t="str">
        <f t="shared" si="7"/>
        <v>EX</v>
      </c>
      <c r="BX26" s="32" t="str">
        <f>VLOOKUP(BS26,'ALL-Chart of Accounts'!$E:$F,2,0)</f>
        <v>Reserve for Inventory Adjustment</v>
      </c>
      <c r="BY26" s="46">
        <v>120800</v>
      </c>
      <c r="CC26" s="32" t="str">
        <f t="shared" si="8"/>
        <v>EX</v>
      </c>
      <c r="CD26" s="32" t="str">
        <f>VLOOKUP(BY26,'ALL-Chart of Accounts'!$E:$F,2,0)</f>
        <v>Reserve for Inventory Adjustment</v>
      </c>
      <c r="FQ26" s="46" t="s">
        <v>2879</v>
      </c>
      <c r="FR26" s="46" t="s">
        <v>2880</v>
      </c>
      <c r="FS26" s="46">
        <v>120031</v>
      </c>
      <c r="FW26" s="32" t="str">
        <f t="shared" si="9"/>
        <v>EX</v>
      </c>
      <c r="FX26" s="32" t="str">
        <f>VLOOKUP(FS26,'ALL-Chart of Accounts'!$E:$F,2,0)</f>
        <v>WIP Projects Material</v>
      </c>
      <c r="FY26" s="46">
        <v>120032</v>
      </c>
      <c r="GC26" s="32" t="str">
        <f t="shared" si="10"/>
        <v>EX</v>
      </c>
      <c r="GD26" s="32" t="str">
        <f>VLOOKUP(FY26,'ALL-Chart of Accounts'!$E:$F,2,0)</f>
        <v>WIP Projects Labor</v>
      </c>
      <c r="GE26" s="46">
        <v>120033</v>
      </c>
      <c r="GI26" s="32" t="str">
        <f t="shared" si="11"/>
        <v>EX</v>
      </c>
      <c r="GJ26" s="32" t="str">
        <f>VLOOKUP(GE26,'ALL-Chart of Accounts'!$E:$F,2,0)</f>
        <v>WIP Projects Other</v>
      </c>
      <c r="GK26" s="46">
        <v>120034</v>
      </c>
      <c r="GO26" s="32" t="str">
        <f t="shared" si="12"/>
        <v>EX</v>
      </c>
      <c r="GP26" s="32" t="str">
        <f>VLOOKUP(GK26,'ALL-Chart of Accounts'!$E:$F,2,0)</f>
        <v>WIP Projects Variable Overhead</v>
      </c>
      <c r="GQ26" s="46">
        <v>120035</v>
      </c>
      <c r="GU26" s="32" t="str">
        <f t="shared" si="13"/>
        <v>EX</v>
      </c>
      <c r="GV26" s="32" t="str">
        <f>VLOOKUP(GQ26,'ALL-Chart of Accounts'!$E:$F,2,0)</f>
        <v>WIP Projects G&amp;A</v>
      </c>
      <c r="HU26" s="46">
        <v>0.05</v>
      </c>
      <c r="HV26" s="46" t="s">
        <v>2881</v>
      </c>
      <c r="HW26" s="46">
        <v>560010</v>
      </c>
      <c r="IA26" s="32" t="str">
        <f t="shared" si="14"/>
        <v>EX</v>
      </c>
      <c r="IB26" s="32" t="str">
        <f>VLOOKUP(HW26,'ALL-Chart of Accounts'!$E:$F,2,0)</f>
        <v>Variance Purchasing - Misc Charges</v>
      </c>
      <c r="IC26" s="46">
        <v>560012</v>
      </c>
      <c r="IG26" s="32" t="str">
        <f t="shared" si="15"/>
        <v>EX</v>
      </c>
      <c r="IH26" s="32" t="str">
        <f>VLOOKUP(IC26,'ALL-Chart of Accounts'!$E:$F,2,0)</f>
        <v>Expense Floor Stock</v>
      </c>
    </row>
    <row r="27" spans="2:242" x14ac:dyDescent="0.35">
      <c r="C27" s="47">
        <v>43479</v>
      </c>
      <c r="D27" s="46" t="s">
        <v>11995</v>
      </c>
      <c r="E27" s="46">
        <v>3150</v>
      </c>
      <c r="F27" s="32" t="str">
        <f>VLOOKUP(E27,'ALL-Unit Code 2'!$V:$W,2,0)</f>
        <v>EXTRACTION-EXTRACTOR (FRESH N SQUEEZE)</v>
      </c>
      <c r="G27" s="46">
        <v>1</v>
      </c>
      <c r="J27" s="32">
        <f t="shared" si="16"/>
        <v>3150</v>
      </c>
      <c r="K27" s="32" t="str">
        <f>VLOOKUP(J27,'ALL-Unit Code 2'!$V:$W,2,0)</f>
        <v>EXTRACTION-EXTRACTOR (FRESH N SQUEEZE)</v>
      </c>
      <c r="L27" s="46">
        <v>0</v>
      </c>
      <c r="N27" s="46">
        <v>0</v>
      </c>
      <c r="O27" s="46">
        <v>0</v>
      </c>
      <c r="P27" s="46">
        <v>0</v>
      </c>
      <c r="Q27" s="46" t="s">
        <v>2878</v>
      </c>
      <c r="R27" s="46" t="s">
        <v>2878</v>
      </c>
      <c r="S27" s="46" t="s">
        <v>2878</v>
      </c>
      <c r="T27" s="46" t="s">
        <v>2878</v>
      </c>
      <c r="U27" s="46" t="s">
        <v>2878</v>
      </c>
      <c r="V27" s="46" t="s">
        <v>2878</v>
      </c>
      <c r="W27" s="46">
        <v>120011</v>
      </c>
      <c r="AA27" s="32" t="str">
        <f>IF(VLOOKUP(E27,'ALL-Unit Code 2'!V:X,3,0)="ANY",VLOOKUP($D$1,Sites!$A:$C,2,0),VLOOKUP(E27,'ALL-Unit Code 2'!V:X,3,0))</f>
        <v>EX</v>
      </c>
      <c r="AB27" s="32" t="str">
        <f>VLOOKUP(W27,'ALL-Chart of Accounts'!$E:$F,2,0)</f>
        <v>WIP Jobs Material</v>
      </c>
      <c r="AC27" s="46">
        <v>120012</v>
      </c>
      <c r="AG27" s="32" t="str">
        <f t="shared" si="1"/>
        <v>EX</v>
      </c>
      <c r="AH27" s="32" t="str">
        <f>VLOOKUP(AC27,'ALL-Chart of Accounts'!$E:$F,2,0)</f>
        <v>WIP Jobs Labor</v>
      </c>
      <c r="AI27" s="46">
        <v>120013</v>
      </c>
      <c r="AM27" s="32" t="str">
        <f t="shared" si="2"/>
        <v>EX</v>
      </c>
      <c r="AN27" s="32" t="str">
        <f>VLOOKUP(AI27,'ALL-Chart of Accounts'!$E:$F,2,0)</f>
        <v>WIP Jobs Fixed Overhead</v>
      </c>
      <c r="AO27" s="46">
        <v>120014</v>
      </c>
      <c r="AS27" s="32" t="str">
        <f t="shared" si="3"/>
        <v>EX</v>
      </c>
      <c r="AT27" s="32" t="str">
        <f>VLOOKUP(AO27,'ALL-Chart of Accounts'!$E:$F,2,0)</f>
        <v>WIP Jobs Variable Overhead</v>
      </c>
      <c r="AU27" s="46">
        <v>120015</v>
      </c>
      <c r="AY27" s="32" t="str">
        <f t="shared" si="4"/>
        <v>EX</v>
      </c>
      <c r="AZ27" s="32" t="str">
        <f>VLOOKUP(AU27,'ALL-Chart of Accounts'!$E:$F,2,0)</f>
        <v>WIP Jobs Outside</v>
      </c>
      <c r="BG27" s="46">
        <v>120800</v>
      </c>
      <c r="BK27" s="32" t="str">
        <f t="shared" si="5"/>
        <v>EX</v>
      </c>
      <c r="BL27" s="32" t="str">
        <f>VLOOKUP(BG27,'ALL-Chart of Accounts'!$E:$F,2,0)</f>
        <v>Reserve for Inventory Adjustment</v>
      </c>
      <c r="BM27" s="46">
        <v>120800</v>
      </c>
      <c r="BQ27" s="32" t="str">
        <f t="shared" si="6"/>
        <v>EX</v>
      </c>
      <c r="BR27" s="32" t="str">
        <f>VLOOKUP(BM27,'ALL-Chart of Accounts'!$E:$F,2,0)</f>
        <v>Reserve for Inventory Adjustment</v>
      </c>
      <c r="BS27" s="46">
        <v>120800</v>
      </c>
      <c r="BW27" s="32" t="str">
        <f t="shared" si="7"/>
        <v>EX</v>
      </c>
      <c r="BX27" s="32" t="str">
        <f>VLOOKUP(BS27,'ALL-Chart of Accounts'!$E:$F,2,0)</f>
        <v>Reserve for Inventory Adjustment</v>
      </c>
      <c r="BY27" s="46">
        <v>120800</v>
      </c>
      <c r="CC27" s="32" t="str">
        <f t="shared" si="8"/>
        <v>EX</v>
      </c>
      <c r="CD27" s="32" t="str">
        <f>VLOOKUP(BY27,'ALL-Chart of Accounts'!$E:$F,2,0)</f>
        <v>Reserve for Inventory Adjustment</v>
      </c>
      <c r="FQ27" s="46" t="s">
        <v>2879</v>
      </c>
      <c r="FR27" s="46" t="s">
        <v>2880</v>
      </c>
      <c r="FS27" s="46">
        <v>120031</v>
      </c>
      <c r="FW27" s="32" t="str">
        <f t="shared" si="9"/>
        <v>EX</v>
      </c>
      <c r="FX27" s="32" t="str">
        <f>VLOOKUP(FS27,'ALL-Chart of Accounts'!$E:$F,2,0)</f>
        <v>WIP Projects Material</v>
      </c>
      <c r="FY27" s="46">
        <v>120032</v>
      </c>
      <c r="GC27" s="32" t="str">
        <f t="shared" si="10"/>
        <v>EX</v>
      </c>
      <c r="GD27" s="32" t="str">
        <f>VLOOKUP(FY27,'ALL-Chart of Accounts'!$E:$F,2,0)</f>
        <v>WIP Projects Labor</v>
      </c>
      <c r="GE27" s="46">
        <v>120033</v>
      </c>
      <c r="GI27" s="32" t="str">
        <f t="shared" si="11"/>
        <v>EX</v>
      </c>
      <c r="GJ27" s="32" t="str">
        <f>VLOOKUP(GE27,'ALL-Chart of Accounts'!$E:$F,2,0)</f>
        <v>WIP Projects Other</v>
      </c>
      <c r="GK27" s="46">
        <v>120034</v>
      </c>
      <c r="GO27" s="32" t="str">
        <f t="shared" si="12"/>
        <v>EX</v>
      </c>
      <c r="GP27" s="32" t="str">
        <f>VLOOKUP(GK27,'ALL-Chart of Accounts'!$E:$F,2,0)</f>
        <v>WIP Projects Variable Overhead</v>
      </c>
      <c r="GQ27" s="46">
        <v>120035</v>
      </c>
      <c r="GU27" s="32" t="str">
        <f t="shared" si="13"/>
        <v>EX</v>
      </c>
      <c r="GV27" s="32" t="str">
        <f>VLOOKUP(GQ27,'ALL-Chart of Accounts'!$E:$F,2,0)</f>
        <v>WIP Projects G&amp;A</v>
      </c>
      <c r="HU27" s="46">
        <v>0.05</v>
      </c>
      <c r="HV27" s="46" t="s">
        <v>2881</v>
      </c>
      <c r="HW27" s="46">
        <v>560010</v>
      </c>
      <c r="IA27" s="32" t="str">
        <f t="shared" si="14"/>
        <v>EX</v>
      </c>
      <c r="IB27" s="32" t="str">
        <f>VLOOKUP(HW27,'ALL-Chart of Accounts'!$E:$F,2,0)</f>
        <v>Variance Purchasing - Misc Charges</v>
      </c>
      <c r="IC27" s="46">
        <v>560012</v>
      </c>
      <c r="IG27" s="32" t="str">
        <f t="shared" si="15"/>
        <v>EX</v>
      </c>
      <c r="IH27" s="32" t="str">
        <f>VLOOKUP(IC27,'ALL-Chart of Accounts'!$E:$F,2,0)</f>
        <v>Expense Floor Stock</v>
      </c>
    </row>
    <row r="28" spans="2:242" hidden="1" x14ac:dyDescent="0.35">
      <c r="B28" s="47">
        <v>43468</v>
      </c>
      <c r="D28" s="46" t="s">
        <v>11924</v>
      </c>
      <c r="E28" s="46">
        <v>3170</v>
      </c>
      <c r="F28" s="32" t="str">
        <f>VLOOKUP(E28,'ALL-Unit Code 2'!$V:$W,2,0)</f>
        <v>EXTRACTION-VEG CUTTER/PEELER</v>
      </c>
      <c r="G28" s="46">
        <v>1</v>
      </c>
      <c r="J28" s="32">
        <f t="shared" si="16"/>
        <v>3170</v>
      </c>
      <c r="K28" s="32" t="str">
        <f>VLOOKUP(J28,'ALL-Unit Code 2'!$V:$W,2,0)</f>
        <v>EXTRACTION-VEG CUTTER/PEELER</v>
      </c>
      <c r="L28" s="46">
        <v>0</v>
      </c>
      <c r="N28" s="46">
        <v>0</v>
      </c>
      <c r="O28" s="46">
        <v>0</v>
      </c>
      <c r="P28" s="46">
        <v>0</v>
      </c>
      <c r="Q28" s="46" t="s">
        <v>2878</v>
      </c>
      <c r="R28" s="46" t="s">
        <v>2878</v>
      </c>
      <c r="S28" s="46" t="s">
        <v>2878</v>
      </c>
      <c r="T28" s="46" t="s">
        <v>2878</v>
      </c>
      <c r="U28" s="46" t="s">
        <v>2878</v>
      </c>
      <c r="V28" s="46" t="s">
        <v>2878</v>
      </c>
      <c r="W28" s="46">
        <v>120011</v>
      </c>
      <c r="AA28" s="32" t="str">
        <f>IF(VLOOKUP(E28,'ALL-Unit Code 2'!V:X,3,0)="ANY",VLOOKUP($D$1,Sites!$A:$C,2,0),VLOOKUP(E28,'ALL-Unit Code 2'!V:X,3,0))</f>
        <v>EA</v>
      </c>
      <c r="AB28" s="32" t="str">
        <f>VLOOKUP(W28,'ALL-Chart of Accounts'!$E:$F,2,0)</f>
        <v>WIP Jobs Material</v>
      </c>
      <c r="AC28" s="46">
        <v>120012</v>
      </c>
      <c r="AG28" s="32" t="str">
        <f t="shared" si="1"/>
        <v>EA</v>
      </c>
      <c r="AH28" s="32" t="str">
        <f>VLOOKUP(AC28,'ALL-Chart of Accounts'!$E:$F,2,0)</f>
        <v>WIP Jobs Labor</v>
      </c>
      <c r="AI28" s="46">
        <v>120013</v>
      </c>
      <c r="AM28" s="32" t="str">
        <f t="shared" si="2"/>
        <v>EA</v>
      </c>
      <c r="AN28" s="32" t="str">
        <f>VLOOKUP(AI28,'ALL-Chart of Accounts'!$E:$F,2,0)</f>
        <v>WIP Jobs Fixed Overhead</v>
      </c>
      <c r="AO28" s="46">
        <v>120014</v>
      </c>
      <c r="AS28" s="32" t="str">
        <f t="shared" si="3"/>
        <v>EA</v>
      </c>
      <c r="AT28" s="32" t="str">
        <f>VLOOKUP(AO28,'ALL-Chart of Accounts'!$E:$F,2,0)</f>
        <v>WIP Jobs Variable Overhead</v>
      </c>
      <c r="AU28" s="46">
        <v>120015</v>
      </c>
      <c r="AY28" s="32" t="str">
        <f t="shared" si="4"/>
        <v>EA</v>
      </c>
      <c r="AZ28" s="32" t="str">
        <f>VLOOKUP(AU28,'ALL-Chart of Accounts'!$E:$F,2,0)</f>
        <v>WIP Jobs Outside</v>
      </c>
      <c r="BG28" s="46">
        <v>120800</v>
      </c>
      <c r="BK28" s="32" t="str">
        <f t="shared" si="5"/>
        <v>EA</v>
      </c>
      <c r="BL28" s="32" t="str">
        <f>VLOOKUP(BG28,'ALL-Chart of Accounts'!$E:$F,2,0)</f>
        <v>Reserve for Inventory Adjustment</v>
      </c>
      <c r="BM28" s="46">
        <v>120800</v>
      </c>
      <c r="BQ28" s="32" t="str">
        <f t="shared" si="6"/>
        <v>EA</v>
      </c>
      <c r="BR28" s="32" t="str">
        <f>VLOOKUP(BM28,'ALL-Chart of Accounts'!$E:$F,2,0)</f>
        <v>Reserve for Inventory Adjustment</v>
      </c>
      <c r="BS28" s="46">
        <v>120800</v>
      </c>
      <c r="BW28" s="32" t="str">
        <f t="shared" si="7"/>
        <v>EA</v>
      </c>
      <c r="BX28" s="32" t="str">
        <f>VLOOKUP(BS28,'ALL-Chart of Accounts'!$E:$F,2,0)</f>
        <v>Reserve for Inventory Adjustment</v>
      </c>
      <c r="BY28" s="46">
        <v>120800</v>
      </c>
      <c r="CC28" s="32" t="str">
        <f t="shared" si="8"/>
        <v>EA</v>
      </c>
      <c r="CD28" s="32" t="str">
        <f>VLOOKUP(BY28,'ALL-Chart of Accounts'!$E:$F,2,0)</f>
        <v>Reserve for Inventory Adjustment</v>
      </c>
      <c r="FQ28" s="46" t="s">
        <v>2879</v>
      </c>
      <c r="FR28" s="46" t="s">
        <v>2880</v>
      </c>
      <c r="FS28" s="46">
        <v>120031</v>
      </c>
      <c r="FW28" s="32" t="str">
        <f t="shared" si="9"/>
        <v>EA</v>
      </c>
      <c r="FX28" s="32" t="str">
        <f>VLOOKUP(FS28,'ALL-Chart of Accounts'!$E:$F,2,0)</f>
        <v>WIP Projects Material</v>
      </c>
      <c r="FY28" s="46">
        <v>120032</v>
      </c>
      <c r="GC28" s="32" t="str">
        <f t="shared" si="10"/>
        <v>EA</v>
      </c>
      <c r="GD28" s="32" t="str">
        <f>VLOOKUP(FY28,'ALL-Chart of Accounts'!$E:$F,2,0)</f>
        <v>WIP Projects Labor</v>
      </c>
      <c r="GE28" s="46">
        <v>120033</v>
      </c>
      <c r="GI28" s="32" t="str">
        <f t="shared" si="11"/>
        <v>EA</v>
      </c>
      <c r="GJ28" s="32" t="str">
        <f>VLOOKUP(GE28,'ALL-Chart of Accounts'!$E:$F,2,0)</f>
        <v>WIP Projects Other</v>
      </c>
      <c r="GK28" s="46">
        <v>120034</v>
      </c>
      <c r="GO28" s="32" t="str">
        <f t="shared" si="12"/>
        <v>EA</v>
      </c>
      <c r="GP28" s="32" t="str">
        <f>VLOOKUP(GK28,'ALL-Chart of Accounts'!$E:$F,2,0)</f>
        <v>WIP Projects Variable Overhead</v>
      </c>
      <c r="GQ28" s="46">
        <v>120035</v>
      </c>
      <c r="GU28" s="32" t="str">
        <f t="shared" si="13"/>
        <v>EA</v>
      </c>
      <c r="GV28" s="32" t="str">
        <f>VLOOKUP(GQ28,'ALL-Chart of Accounts'!$E:$F,2,0)</f>
        <v>WIP Projects G&amp;A</v>
      </c>
      <c r="HU28" s="46">
        <v>0.05</v>
      </c>
      <c r="HV28" s="46" t="s">
        <v>2881</v>
      </c>
      <c r="HW28" s="46">
        <v>560010</v>
      </c>
      <c r="IA28" s="32" t="str">
        <f t="shared" si="14"/>
        <v>EA</v>
      </c>
      <c r="IB28" s="32" t="str">
        <f>VLOOKUP(HW28,'ALL-Chart of Accounts'!$E:$F,2,0)</f>
        <v>Variance Purchasing - Misc Charges</v>
      </c>
      <c r="IC28" s="46">
        <v>560012</v>
      </c>
      <c r="IG28" s="32" t="str">
        <f t="shared" si="15"/>
        <v>EA</v>
      </c>
      <c r="IH28" s="32" t="str">
        <f>VLOOKUP(IC28,'ALL-Chart of Accounts'!$E:$F,2,0)</f>
        <v>Expense Floor Stock</v>
      </c>
    </row>
    <row r="29" spans="2:242" hidden="1" x14ac:dyDescent="0.35">
      <c r="B29" s="47">
        <v>43468</v>
      </c>
      <c r="D29" s="46" t="s">
        <v>11924</v>
      </c>
      <c r="E29" s="46">
        <v>3300</v>
      </c>
      <c r="F29" s="32" t="str">
        <f>VLOOKUP(E29,'ALL-Unit Code 2'!$V:$W,2,0)</f>
        <v>EVAPORATION-EVAPORATOR (FORCED CIRCUL)</v>
      </c>
      <c r="G29" s="46">
        <v>1</v>
      </c>
      <c r="J29" s="32">
        <f t="shared" si="16"/>
        <v>3300</v>
      </c>
      <c r="K29" s="32" t="str">
        <f>VLOOKUP(J29,'ALL-Unit Code 2'!$V:$W,2,0)</f>
        <v>EVAPORATION-EVAPORATOR (FORCED CIRCUL)</v>
      </c>
      <c r="L29" s="46">
        <v>0</v>
      </c>
      <c r="N29" s="46">
        <v>0</v>
      </c>
      <c r="O29" s="46">
        <v>0</v>
      </c>
      <c r="P29" s="46">
        <v>0</v>
      </c>
      <c r="Q29" s="46" t="s">
        <v>2878</v>
      </c>
      <c r="R29" s="46" t="s">
        <v>2878</v>
      </c>
      <c r="S29" s="46" t="s">
        <v>2878</v>
      </c>
      <c r="T29" s="46" t="s">
        <v>2878</v>
      </c>
      <c r="U29" s="46" t="s">
        <v>2878</v>
      </c>
      <c r="V29" s="46" t="s">
        <v>2878</v>
      </c>
      <c r="W29" s="46">
        <v>120011</v>
      </c>
      <c r="AA29" s="32" t="str">
        <f>IF(VLOOKUP(E29,'ALL-Unit Code 2'!V:X,3,0)="ANY",VLOOKUP($D$1,Sites!$A:$C,2,0),VLOOKUP(E29,'ALL-Unit Code 2'!V:X,3,0))</f>
        <v>EA</v>
      </c>
      <c r="AB29" s="32" t="str">
        <f>VLOOKUP(W29,'ALL-Chart of Accounts'!$E:$F,2,0)</f>
        <v>WIP Jobs Material</v>
      </c>
      <c r="AC29" s="46">
        <v>120012</v>
      </c>
      <c r="AG29" s="32" t="str">
        <f t="shared" si="1"/>
        <v>EA</v>
      </c>
      <c r="AH29" s="32" t="str">
        <f>VLOOKUP(AC29,'ALL-Chart of Accounts'!$E:$F,2,0)</f>
        <v>WIP Jobs Labor</v>
      </c>
      <c r="AI29" s="46">
        <v>120013</v>
      </c>
      <c r="AM29" s="32" t="str">
        <f t="shared" si="2"/>
        <v>EA</v>
      </c>
      <c r="AN29" s="32" t="str">
        <f>VLOOKUP(AI29,'ALL-Chart of Accounts'!$E:$F,2,0)</f>
        <v>WIP Jobs Fixed Overhead</v>
      </c>
      <c r="AO29" s="46">
        <v>120014</v>
      </c>
      <c r="AS29" s="32" t="str">
        <f t="shared" si="3"/>
        <v>EA</v>
      </c>
      <c r="AT29" s="32" t="str">
        <f>VLOOKUP(AO29,'ALL-Chart of Accounts'!$E:$F,2,0)</f>
        <v>WIP Jobs Variable Overhead</v>
      </c>
      <c r="AU29" s="46">
        <v>120015</v>
      </c>
      <c r="AY29" s="32" t="str">
        <f t="shared" si="4"/>
        <v>EA</v>
      </c>
      <c r="AZ29" s="32" t="str">
        <f>VLOOKUP(AU29,'ALL-Chart of Accounts'!$E:$F,2,0)</f>
        <v>WIP Jobs Outside</v>
      </c>
      <c r="BG29" s="46">
        <v>120800</v>
      </c>
      <c r="BK29" s="32" t="str">
        <f t="shared" si="5"/>
        <v>EA</v>
      </c>
      <c r="BL29" s="32" t="str">
        <f>VLOOKUP(BG29,'ALL-Chart of Accounts'!$E:$F,2,0)</f>
        <v>Reserve for Inventory Adjustment</v>
      </c>
      <c r="BM29" s="46">
        <v>120800</v>
      </c>
      <c r="BQ29" s="32" t="str">
        <f t="shared" si="6"/>
        <v>EA</v>
      </c>
      <c r="BR29" s="32" t="str">
        <f>VLOOKUP(BM29,'ALL-Chart of Accounts'!$E:$F,2,0)</f>
        <v>Reserve for Inventory Adjustment</v>
      </c>
      <c r="BS29" s="46">
        <v>120800</v>
      </c>
      <c r="BW29" s="32" t="str">
        <f t="shared" si="7"/>
        <v>EA</v>
      </c>
      <c r="BX29" s="32" t="str">
        <f>VLOOKUP(BS29,'ALL-Chart of Accounts'!$E:$F,2,0)</f>
        <v>Reserve for Inventory Adjustment</v>
      </c>
      <c r="BY29" s="46">
        <v>120800</v>
      </c>
      <c r="CC29" s="32" t="str">
        <f t="shared" si="8"/>
        <v>EA</v>
      </c>
      <c r="CD29" s="32" t="str">
        <f>VLOOKUP(BY29,'ALL-Chart of Accounts'!$E:$F,2,0)</f>
        <v>Reserve for Inventory Adjustment</v>
      </c>
      <c r="FQ29" s="46" t="s">
        <v>2879</v>
      </c>
      <c r="FR29" s="46" t="s">
        <v>2880</v>
      </c>
      <c r="FS29" s="46">
        <v>120031</v>
      </c>
      <c r="FW29" s="32" t="str">
        <f t="shared" si="9"/>
        <v>EA</v>
      </c>
      <c r="FX29" s="32" t="str">
        <f>VLOOKUP(FS29,'ALL-Chart of Accounts'!$E:$F,2,0)</f>
        <v>WIP Projects Material</v>
      </c>
      <c r="FY29" s="46">
        <v>120032</v>
      </c>
      <c r="GC29" s="32" t="str">
        <f t="shared" si="10"/>
        <v>EA</v>
      </c>
      <c r="GD29" s="32" t="str">
        <f>VLOOKUP(FY29,'ALL-Chart of Accounts'!$E:$F,2,0)</f>
        <v>WIP Projects Labor</v>
      </c>
      <c r="GE29" s="46">
        <v>120033</v>
      </c>
      <c r="GI29" s="32" t="str">
        <f t="shared" si="11"/>
        <v>EA</v>
      </c>
      <c r="GJ29" s="32" t="str">
        <f>VLOOKUP(GE29,'ALL-Chart of Accounts'!$E:$F,2,0)</f>
        <v>WIP Projects Other</v>
      </c>
      <c r="GK29" s="46">
        <v>120034</v>
      </c>
      <c r="GO29" s="32" t="str">
        <f t="shared" si="12"/>
        <v>EA</v>
      </c>
      <c r="GP29" s="32" t="str">
        <f>VLOOKUP(GK29,'ALL-Chart of Accounts'!$E:$F,2,0)</f>
        <v>WIP Projects Variable Overhead</v>
      </c>
      <c r="GQ29" s="46">
        <v>120035</v>
      </c>
      <c r="GU29" s="32" t="str">
        <f t="shared" si="13"/>
        <v>EA</v>
      </c>
      <c r="GV29" s="32" t="str">
        <f>VLOOKUP(GQ29,'ALL-Chart of Accounts'!$E:$F,2,0)</f>
        <v>WIP Projects G&amp;A</v>
      </c>
      <c r="HU29" s="46">
        <v>0.05</v>
      </c>
      <c r="HV29" s="46" t="s">
        <v>2881</v>
      </c>
      <c r="HW29" s="46">
        <v>560010</v>
      </c>
      <c r="IA29" s="32" t="str">
        <f t="shared" si="14"/>
        <v>EA</v>
      </c>
      <c r="IB29" s="32" t="str">
        <f>VLOOKUP(HW29,'ALL-Chart of Accounts'!$E:$F,2,0)</f>
        <v>Variance Purchasing - Misc Charges</v>
      </c>
      <c r="IC29" s="46">
        <v>560012</v>
      </c>
      <c r="IG29" s="32" t="str">
        <f t="shared" si="15"/>
        <v>EA</v>
      </c>
      <c r="IH29" s="32" t="str">
        <f>VLOOKUP(IC29,'ALL-Chart of Accounts'!$E:$F,2,0)</f>
        <v>Expense Floor Stock</v>
      </c>
    </row>
    <row r="30" spans="2:242" hidden="1" x14ac:dyDescent="0.35">
      <c r="B30" s="47">
        <v>43468</v>
      </c>
      <c r="D30" s="46" t="s">
        <v>11924</v>
      </c>
      <c r="E30" s="46">
        <v>3320</v>
      </c>
      <c r="F30" s="32" t="str">
        <f>VLOOKUP(E30,'ALL-Unit Code 2'!$V:$W,2,0)</f>
        <v>PASTEURIZE/BULK FILL-ASEPTIC (MONOBLOC)</v>
      </c>
      <c r="G30" s="46">
        <v>1</v>
      </c>
      <c r="J30" s="32">
        <f t="shared" si="16"/>
        <v>3320</v>
      </c>
      <c r="K30" s="32" t="str">
        <f>VLOOKUP(J30,'ALL-Unit Code 2'!$V:$W,2,0)</f>
        <v>PASTEURIZE/BULK FILL-ASEPTIC (MONOBLOC)</v>
      </c>
      <c r="L30" s="46">
        <v>0</v>
      </c>
      <c r="N30" s="46">
        <v>0</v>
      </c>
      <c r="O30" s="46">
        <v>0</v>
      </c>
      <c r="P30" s="46">
        <v>0</v>
      </c>
      <c r="Q30" s="46" t="s">
        <v>2878</v>
      </c>
      <c r="R30" s="46" t="s">
        <v>2878</v>
      </c>
      <c r="S30" s="46" t="s">
        <v>2878</v>
      </c>
      <c r="T30" s="46" t="s">
        <v>2878</v>
      </c>
      <c r="U30" s="46" t="s">
        <v>2878</v>
      </c>
      <c r="V30" s="46" t="s">
        <v>2878</v>
      </c>
      <c r="W30" s="46">
        <v>120011</v>
      </c>
      <c r="AA30" s="32" t="str">
        <f>IF(VLOOKUP(E30,'ALL-Unit Code 2'!V:X,3,0)="ANY",VLOOKUP($D$1,Sites!$A:$C,2,0),VLOOKUP(E30,'ALL-Unit Code 2'!V:X,3,0))</f>
        <v>EA</v>
      </c>
      <c r="AB30" s="32" t="str">
        <f>VLOOKUP(W30,'ALL-Chart of Accounts'!$E:$F,2,0)</f>
        <v>WIP Jobs Material</v>
      </c>
      <c r="AC30" s="46">
        <v>120012</v>
      </c>
      <c r="AG30" s="32" t="str">
        <f t="shared" si="1"/>
        <v>EA</v>
      </c>
      <c r="AH30" s="32" t="str">
        <f>VLOOKUP(AC30,'ALL-Chart of Accounts'!$E:$F,2,0)</f>
        <v>WIP Jobs Labor</v>
      </c>
      <c r="AI30" s="46">
        <v>120013</v>
      </c>
      <c r="AM30" s="32" t="str">
        <f t="shared" si="2"/>
        <v>EA</v>
      </c>
      <c r="AN30" s="32" t="str">
        <f>VLOOKUP(AI30,'ALL-Chart of Accounts'!$E:$F,2,0)</f>
        <v>WIP Jobs Fixed Overhead</v>
      </c>
      <c r="AO30" s="46">
        <v>120014</v>
      </c>
      <c r="AS30" s="32" t="str">
        <f t="shared" si="3"/>
        <v>EA</v>
      </c>
      <c r="AT30" s="32" t="str">
        <f>VLOOKUP(AO30,'ALL-Chart of Accounts'!$E:$F,2,0)</f>
        <v>WIP Jobs Variable Overhead</v>
      </c>
      <c r="AU30" s="46">
        <v>120015</v>
      </c>
      <c r="AY30" s="32" t="str">
        <f t="shared" si="4"/>
        <v>EA</v>
      </c>
      <c r="AZ30" s="32" t="str">
        <f>VLOOKUP(AU30,'ALL-Chart of Accounts'!$E:$F,2,0)</f>
        <v>WIP Jobs Outside</v>
      </c>
      <c r="BG30" s="46">
        <v>120800</v>
      </c>
      <c r="BK30" s="32" t="str">
        <f t="shared" si="5"/>
        <v>EA</v>
      </c>
      <c r="BL30" s="32" t="str">
        <f>VLOOKUP(BG30,'ALL-Chart of Accounts'!$E:$F,2,0)</f>
        <v>Reserve for Inventory Adjustment</v>
      </c>
      <c r="BM30" s="46">
        <v>120800</v>
      </c>
      <c r="BQ30" s="32" t="str">
        <f t="shared" si="6"/>
        <v>EA</v>
      </c>
      <c r="BR30" s="32" t="str">
        <f>VLOOKUP(BM30,'ALL-Chart of Accounts'!$E:$F,2,0)</f>
        <v>Reserve for Inventory Adjustment</v>
      </c>
      <c r="BS30" s="46">
        <v>120800</v>
      </c>
      <c r="BW30" s="32" t="str">
        <f t="shared" si="7"/>
        <v>EA</v>
      </c>
      <c r="BX30" s="32" t="str">
        <f>VLOOKUP(BS30,'ALL-Chart of Accounts'!$E:$F,2,0)</f>
        <v>Reserve for Inventory Adjustment</v>
      </c>
      <c r="BY30" s="46">
        <v>120800</v>
      </c>
      <c r="CC30" s="32" t="str">
        <f t="shared" si="8"/>
        <v>EA</v>
      </c>
      <c r="CD30" s="32" t="str">
        <f>VLOOKUP(BY30,'ALL-Chart of Accounts'!$E:$F,2,0)</f>
        <v>Reserve for Inventory Adjustment</v>
      </c>
      <c r="FQ30" s="46" t="s">
        <v>2879</v>
      </c>
      <c r="FR30" s="46" t="s">
        <v>2880</v>
      </c>
      <c r="FS30" s="46">
        <v>120031</v>
      </c>
      <c r="FW30" s="32" t="str">
        <f t="shared" si="9"/>
        <v>EA</v>
      </c>
      <c r="FX30" s="32" t="str">
        <f>VLOOKUP(FS30,'ALL-Chart of Accounts'!$E:$F,2,0)</f>
        <v>WIP Projects Material</v>
      </c>
      <c r="FY30" s="46">
        <v>120032</v>
      </c>
      <c r="GC30" s="32" t="str">
        <f t="shared" si="10"/>
        <v>EA</v>
      </c>
      <c r="GD30" s="32" t="str">
        <f>VLOOKUP(FY30,'ALL-Chart of Accounts'!$E:$F,2,0)</f>
        <v>WIP Projects Labor</v>
      </c>
      <c r="GE30" s="46">
        <v>120033</v>
      </c>
      <c r="GI30" s="32" t="str">
        <f t="shared" si="11"/>
        <v>EA</v>
      </c>
      <c r="GJ30" s="32" t="str">
        <f>VLOOKUP(GE30,'ALL-Chart of Accounts'!$E:$F,2,0)</f>
        <v>WIP Projects Other</v>
      </c>
      <c r="GK30" s="46">
        <v>120034</v>
      </c>
      <c r="GO30" s="32" t="str">
        <f t="shared" si="12"/>
        <v>EA</v>
      </c>
      <c r="GP30" s="32" t="str">
        <f>VLOOKUP(GK30,'ALL-Chart of Accounts'!$E:$F,2,0)</f>
        <v>WIP Projects Variable Overhead</v>
      </c>
      <c r="GQ30" s="46">
        <v>120035</v>
      </c>
      <c r="GU30" s="32" t="str">
        <f t="shared" si="13"/>
        <v>EA</v>
      </c>
      <c r="GV30" s="32" t="str">
        <f>VLOOKUP(GQ30,'ALL-Chart of Accounts'!$E:$F,2,0)</f>
        <v>WIP Projects G&amp;A</v>
      </c>
      <c r="HU30" s="46">
        <v>0.05</v>
      </c>
      <c r="HV30" s="46" t="s">
        <v>2881</v>
      </c>
      <c r="HW30" s="46">
        <v>560010</v>
      </c>
      <c r="IA30" s="32" t="str">
        <f t="shared" si="14"/>
        <v>EA</v>
      </c>
      <c r="IB30" s="32" t="str">
        <f>VLOOKUP(HW30,'ALL-Chart of Accounts'!$E:$F,2,0)</f>
        <v>Variance Purchasing - Misc Charges</v>
      </c>
      <c r="IC30" s="46">
        <v>560012</v>
      </c>
      <c r="IG30" s="32" t="str">
        <f t="shared" si="15"/>
        <v>EA</v>
      </c>
      <c r="IH30" s="32" t="str">
        <f>VLOOKUP(IC30,'ALL-Chart of Accounts'!$E:$F,2,0)</f>
        <v>Expense Floor Stock</v>
      </c>
    </row>
    <row r="31" spans="2:242" hidden="1" x14ac:dyDescent="0.35">
      <c r="B31" s="47">
        <v>43468</v>
      </c>
      <c r="D31" s="46" t="s">
        <v>11924</v>
      </c>
      <c r="E31" s="46">
        <v>3350</v>
      </c>
      <c r="F31" s="32" t="str">
        <f>VLOOKUP(E31,'ALL-Unit Code 2'!$V:$W,2,0)</f>
        <v>BULK FILLING-ASEPTIC</v>
      </c>
      <c r="G31" s="46">
        <v>1</v>
      </c>
      <c r="J31" s="32">
        <f t="shared" si="16"/>
        <v>3350</v>
      </c>
      <c r="K31" s="32" t="str">
        <f>VLOOKUP(J31,'ALL-Unit Code 2'!$V:$W,2,0)</f>
        <v>BULK FILLING-ASEPTIC</v>
      </c>
      <c r="L31" s="46">
        <v>0</v>
      </c>
      <c r="N31" s="46">
        <v>0</v>
      </c>
      <c r="O31" s="46">
        <v>0</v>
      </c>
      <c r="P31" s="46">
        <v>0</v>
      </c>
      <c r="Q31" s="46" t="s">
        <v>2878</v>
      </c>
      <c r="R31" s="46" t="s">
        <v>2878</v>
      </c>
      <c r="S31" s="46" t="s">
        <v>2878</v>
      </c>
      <c r="T31" s="46" t="s">
        <v>2878</v>
      </c>
      <c r="U31" s="46" t="s">
        <v>2878</v>
      </c>
      <c r="V31" s="46" t="s">
        <v>2878</v>
      </c>
      <c r="W31" s="46">
        <v>120011</v>
      </c>
      <c r="AA31" s="32" t="str">
        <f>IF(VLOOKUP(E31,'ALL-Unit Code 2'!V:X,3,0)="ANY",VLOOKUP($D$1,Sites!$A:$C,2,0),VLOOKUP(E31,'ALL-Unit Code 2'!V:X,3,0))</f>
        <v>EA</v>
      </c>
      <c r="AB31" s="32" t="str">
        <f>VLOOKUP(W31,'ALL-Chart of Accounts'!$E:$F,2,0)</f>
        <v>WIP Jobs Material</v>
      </c>
      <c r="AC31" s="46">
        <v>120012</v>
      </c>
      <c r="AG31" s="32" t="str">
        <f t="shared" si="1"/>
        <v>EA</v>
      </c>
      <c r="AH31" s="32" t="str">
        <f>VLOOKUP(AC31,'ALL-Chart of Accounts'!$E:$F,2,0)</f>
        <v>WIP Jobs Labor</v>
      </c>
      <c r="AI31" s="46">
        <v>120013</v>
      </c>
      <c r="AM31" s="32" t="str">
        <f t="shared" si="2"/>
        <v>EA</v>
      </c>
      <c r="AN31" s="32" t="str">
        <f>VLOOKUP(AI31,'ALL-Chart of Accounts'!$E:$F,2,0)</f>
        <v>WIP Jobs Fixed Overhead</v>
      </c>
      <c r="AO31" s="46">
        <v>120014</v>
      </c>
      <c r="AS31" s="32" t="str">
        <f t="shared" si="3"/>
        <v>EA</v>
      </c>
      <c r="AT31" s="32" t="str">
        <f>VLOOKUP(AO31,'ALL-Chart of Accounts'!$E:$F,2,0)</f>
        <v>WIP Jobs Variable Overhead</v>
      </c>
      <c r="AU31" s="46">
        <v>120015</v>
      </c>
      <c r="AY31" s="32" t="str">
        <f t="shared" si="4"/>
        <v>EA</v>
      </c>
      <c r="AZ31" s="32" t="str">
        <f>VLOOKUP(AU31,'ALL-Chart of Accounts'!$E:$F,2,0)</f>
        <v>WIP Jobs Outside</v>
      </c>
      <c r="BG31" s="46">
        <v>120800</v>
      </c>
      <c r="BK31" s="32" t="str">
        <f t="shared" si="5"/>
        <v>EA</v>
      </c>
      <c r="BL31" s="32" t="str">
        <f>VLOOKUP(BG31,'ALL-Chart of Accounts'!$E:$F,2,0)</f>
        <v>Reserve for Inventory Adjustment</v>
      </c>
      <c r="BM31" s="46">
        <v>120800</v>
      </c>
      <c r="BQ31" s="32" t="str">
        <f t="shared" si="6"/>
        <v>EA</v>
      </c>
      <c r="BR31" s="32" t="str">
        <f>VLOOKUP(BM31,'ALL-Chart of Accounts'!$E:$F,2,0)</f>
        <v>Reserve for Inventory Adjustment</v>
      </c>
      <c r="BS31" s="46">
        <v>120800</v>
      </c>
      <c r="BW31" s="32" t="str">
        <f t="shared" si="7"/>
        <v>EA</v>
      </c>
      <c r="BX31" s="32" t="str">
        <f>VLOOKUP(BS31,'ALL-Chart of Accounts'!$E:$F,2,0)</f>
        <v>Reserve for Inventory Adjustment</v>
      </c>
      <c r="BY31" s="46">
        <v>120800</v>
      </c>
      <c r="CC31" s="32" t="str">
        <f t="shared" si="8"/>
        <v>EA</v>
      </c>
      <c r="CD31" s="32" t="str">
        <f>VLOOKUP(BY31,'ALL-Chart of Accounts'!$E:$F,2,0)</f>
        <v>Reserve for Inventory Adjustment</v>
      </c>
      <c r="FQ31" s="46" t="s">
        <v>2879</v>
      </c>
      <c r="FR31" s="46" t="s">
        <v>2880</v>
      </c>
      <c r="FS31" s="46">
        <v>120031</v>
      </c>
      <c r="FW31" s="32" t="str">
        <f t="shared" si="9"/>
        <v>EA</v>
      </c>
      <c r="FX31" s="32" t="str">
        <f>VLOOKUP(FS31,'ALL-Chart of Accounts'!$E:$F,2,0)</f>
        <v>WIP Projects Material</v>
      </c>
      <c r="FY31" s="46">
        <v>120032</v>
      </c>
      <c r="GC31" s="32" t="str">
        <f t="shared" si="10"/>
        <v>EA</v>
      </c>
      <c r="GD31" s="32" t="str">
        <f>VLOOKUP(FY31,'ALL-Chart of Accounts'!$E:$F,2,0)</f>
        <v>WIP Projects Labor</v>
      </c>
      <c r="GE31" s="46">
        <v>120033</v>
      </c>
      <c r="GI31" s="32" t="str">
        <f t="shared" si="11"/>
        <v>EA</v>
      </c>
      <c r="GJ31" s="32" t="str">
        <f>VLOOKUP(GE31,'ALL-Chart of Accounts'!$E:$F,2,0)</f>
        <v>WIP Projects Other</v>
      </c>
      <c r="GK31" s="46">
        <v>120034</v>
      </c>
      <c r="GO31" s="32" t="str">
        <f t="shared" si="12"/>
        <v>EA</v>
      </c>
      <c r="GP31" s="32" t="str">
        <f>VLOOKUP(GK31,'ALL-Chart of Accounts'!$E:$F,2,0)</f>
        <v>WIP Projects Variable Overhead</v>
      </c>
      <c r="GQ31" s="46">
        <v>120035</v>
      </c>
      <c r="GU31" s="32" t="str">
        <f t="shared" si="13"/>
        <v>EA</v>
      </c>
      <c r="GV31" s="32" t="str">
        <f>VLOOKUP(GQ31,'ALL-Chart of Accounts'!$E:$F,2,0)</f>
        <v>WIP Projects G&amp;A</v>
      </c>
      <c r="HU31" s="46">
        <v>0.05</v>
      </c>
      <c r="HV31" s="46" t="s">
        <v>2881</v>
      </c>
      <c r="HW31" s="46">
        <v>560010</v>
      </c>
      <c r="IA31" s="32" t="str">
        <f t="shared" si="14"/>
        <v>EA</v>
      </c>
      <c r="IB31" s="32" t="str">
        <f>VLOOKUP(HW31,'ALL-Chart of Accounts'!$E:$F,2,0)</f>
        <v>Variance Purchasing - Misc Charges</v>
      </c>
      <c r="IC31" s="46">
        <v>560012</v>
      </c>
      <c r="IG31" s="32" t="str">
        <f t="shared" si="15"/>
        <v>EA</v>
      </c>
      <c r="IH31" s="32" t="str">
        <f>VLOOKUP(IC31,'ALL-Chart of Accounts'!$E:$F,2,0)</f>
        <v>Expense Floor Stock</v>
      </c>
    </row>
    <row r="32" spans="2:242" hidden="1" x14ac:dyDescent="0.35">
      <c r="B32" s="47">
        <v>43468</v>
      </c>
      <c r="D32" s="46" t="s">
        <v>11924</v>
      </c>
      <c r="E32" s="46">
        <v>3900</v>
      </c>
      <c r="F32" s="32" t="str">
        <f>VLOOKUP(E32,'ALL-Unit Code 2'!$V:$W,2,0)</f>
        <v>STERILIZATION-HYDRO (JBT)</v>
      </c>
      <c r="G32" s="46">
        <v>1</v>
      </c>
      <c r="J32" s="32">
        <f t="shared" si="16"/>
        <v>3900</v>
      </c>
      <c r="K32" s="32" t="str">
        <f>VLOOKUP(J32,'ALL-Unit Code 2'!$V:$W,2,0)</f>
        <v>STERILIZATION-HYDRO (JBT)</v>
      </c>
      <c r="L32" s="46">
        <v>0</v>
      </c>
      <c r="N32" s="46">
        <v>0</v>
      </c>
      <c r="O32" s="46">
        <v>0</v>
      </c>
      <c r="P32" s="46">
        <v>0</v>
      </c>
      <c r="Q32" s="46" t="s">
        <v>2878</v>
      </c>
      <c r="R32" s="46" t="s">
        <v>2878</v>
      </c>
      <c r="S32" s="46" t="s">
        <v>2878</v>
      </c>
      <c r="T32" s="46" t="s">
        <v>2878</v>
      </c>
      <c r="U32" s="46" t="s">
        <v>2878</v>
      </c>
      <c r="V32" s="46" t="s">
        <v>2878</v>
      </c>
      <c r="W32" s="46">
        <v>120011</v>
      </c>
      <c r="AA32" s="32" t="str">
        <f>IF(VLOOKUP(E32,'ALL-Unit Code 2'!V:X,3,0)="ANY",VLOOKUP($D$1,Sites!$A:$C,2,0),VLOOKUP(E32,'ALL-Unit Code 2'!V:X,3,0))</f>
        <v>CN</v>
      </c>
      <c r="AB32" s="32" t="str">
        <f>VLOOKUP(W32,'ALL-Chart of Accounts'!$E:$F,2,0)</f>
        <v>WIP Jobs Material</v>
      </c>
      <c r="AC32" s="46">
        <v>120012</v>
      </c>
      <c r="AG32" s="32" t="str">
        <f t="shared" si="1"/>
        <v>CN</v>
      </c>
      <c r="AH32" s="32" t="str">
        <f>VLOOKUP(AC32,'ALL-Chart of Accounts'!$E:$F,2,0)</f>
        <v>WIP Jobs Labor</v>
      </c>
      <c r="AI32" s="46">
        <v>120013</v>
      </c>
      <c r="AM32" s="32" t="str">
        <f t="shared" si="2"/>
        <v>CN</v>
      </c>
      <c r="AN32" s="32" t="str">
        <f>VLOOKUP(AI32,'ALL-Chart of Accounts'!$E:$F,2,0)</f>
        <v>WIP Jobs Fixed Overhead</v>
      </c>
      <c r="AO32" s="46">
        <v>120014</v>
      </c>
      <c r="AS32" s="32" t="str">
        <f t="shared" si="3"/>
        <v>CN</v>
      </c>
      <c r="AT32" s="32" t="str">
        <f>VLOOKUP(AO32,'ALL-Chart of Accounts'!$E:$F,2,0)</f>
        <v>WIP Jobs Variable Overhead</v>
      </c>
      <c r="AU32" s="46">
        <v>120015</v>
      </c>
      <c r="AY32" s="32" t="str">
        <f t="shared" si="4"/>
        <v>CN</v>
      </c>
      <c r="AZ32" s="32" t="str">
        <f>VLOOKUP(AU32,'ALL-Chart of Accounts'!$E:$F,2,0)</f>
        <v>WIP Jobs Outside</v>
      </c>
      <c r="BG32" s="46">
        <v>120800</v>
      </c>
      <c r="BK32" s="32" t="str">
        <f t="shared" si="5"/>
        <v>CN</v>
      </c>
      <c r="BL32" s="32" t="str">
        <f>VLOOKUP(BG32,'ALL-Chart of Accounts'!$E:$F,2,0)</f>
        <v>Reserve for Inventory Adjustment</v>
      </c>
      <c r="BM32" s="46">
        <v>120800</v>
      </c>
      <c r="BQ32" s="32" t="str">
        <f t="shared" si="6"/>
        <v>CN</v>
      </c>
      <c r="BR32" s="32" t="str">
        <f>VLOOKUP(BM32,'ALL-Chart of Accounts'!$E:$F,2,0)</f>
        <v>Reserve for Inventory Adjustment</v>
      </c>
      <c r="BS32" s="46">
        <v>120800</v>
      </c>
      <c r="BW32" s="32" t="str">
        <f t="shared" si="7"/>
        <v>CN</v>
      </c>
      <c r="BX32" s="32" t="str">
        <f>VLOOKUP(BS32,'ALL-Chart of Accounts'!$E:$F,2,0)</f>
        <v>Reserve for Inventory Adjustment</v>
      </c>
      <c r="BY32" s="46">
        <v>120800</v>
      </c>
      <c r="CC32" s="32" t="str">
        <f t="shared" si="8"/>
        <v>CN</v>
      </c>
      <c r="CD32" s="32" t="str">
        <f>VLOOKUP(BY32,'ALL-Chart of Accounts'!$E:$F,2,0)</f>
        <v>Reserve for Inventory Adjustment</v>
      </c>
      <c r="FQ32" s="46" t="s">
        <v>2879</v>
      </c>
      <c r="FR32" s="46" t="s">
        <v>2880</v>
      </c>
      <c r="FS32" s="46">
        <v>120031</v>
      </c>
      <c r="FW32" s="32" t="str">
        <f t="shared" si="9"/>
        <v>CN</v>
      </c>
      <c r="FX32" s="32" t="str">
        <f>VLOOKUP(FS32,'ALL-Chart of Accounts'!$E:$F,2,0)</f>
        <v>WIP Projects Material</v>
      </c>
      <c r="FY32" s="46">
        <v>120032</v>
      </c>
      <c r="GC32" s="32" t="str">
        <f t="shared" si="10"/>
        <v>CN</v>
      </c>
      <c r="GD32" s="32" t="str">
        <f>VLOOKUP(FY32,'ALL-Chart of Accounts'!$E:$F,2,0)</f>
        <v>WIP Projects Labor</v>
      </c>
      <c r="GE32" s="46">
        <v>120033</v>
      </c>
      <c r="GI32" s="32" t="str">
        <f t="shared" si="11"/>
        <v>CN</v>
      </c>
      <c r="GJ32" s="32" t="str">
        <f>VLOOKUP(GE32,'ALL-Chart of Accounts'!$E:$F,2,0)</f>
        <v>WIP Projects Other</v>
      </c>
      <c r="GK32" s="46">
        <v>120034</v>
      </c>
      <c r="GO32" s="32" t="str">
        <f t="shared" si="12"/>
        <v>CN</v>
      </c>
      <c r="GP32" s="32" t="str">
        <f>VLOOKUP(GK32,'ALL-Chart of Accounts'!$E:$F,2,0)</f>
        <v>WIP Projects Variable Overhead</v>
      </c>
      <c r="GQ32" s="46">
        <v>120035</v>
      </c>
      <c r="GU32" s="32" t="str">
        <f t="shared" si="13"/>
        <v>CN</v>
      </c>
      <c r="GV32" s="32" t="str">
        <f>VLOOKUP(GQ32,'ALL-Chart of Accounts'!$E:$F,2,0)</f>
        <v>WIP Projects G&amp;A</v>
      </c>
      <c r="HU32" s="46">
        <v>0.05</v>
      </c>
      <c r="HV32" s="46" t="s">
        <v>2881</v>
      </c>
      <c r="HW32" s="46">
        <v>560010</v>
      </c>
      <c r="IA32" s="32" t="str">
        <f t="shared" si="14"/>
        <v>CN</v>
      </c>
      <c r="IB32" s="32" t="str">
        <f>VLOOKUP(HW32,'ALL-Chart of Accounts'!$E:$F,2,0)</f>
        <v>Variance Purchasing - Misc Charges</v>
      </c>
      <c r="IC32" s="46">
        <v>560012</v>
      </c>
      <c r="IG32" s="32" t="str">
        <f t="shared" si="15"/>
        <v>CN</v>
      </c>
      <c r="IH32" s="32" t="str">
        <f>VLOOKUP(IC32,'ALL-Chart of Accounts'!$E:$F,2,0)</f>
        <v>Expense Floor Stock</v>
      </c>
    </row>
    <row r="33" spans="2:242" x14ac:dyDescent="0.35">
      <c r="C33" s="47">
        <v>43479</v>
      </c>
      <c r="D33" s="46" t="s">
        <v>11995</v>
      </c>
      <c r="E33" s="46">
        <v>3940</v>
      </c>
      <c r="F33" s="32" t="str">
        <f>VLOOKUP(E33,'ALL-Unit Code 2'!$V:$W,2,0)</f>
        <v>STERILIZATION-RETORT</v>
      </c>
      <c r="G33" s="46">
        <v>1</v>
      </c>
      <c r="J33" s="32">
        <f t="shared" si="16"/>
        <v>3940</v>
      </c>
      <c r="K33" s="32" t="str">
        <f>VLOOKUP(J33,'ALL-Unit Code 2'!$V:$W,2,0)</f>
        <v>STERILIZATION-RETORT</v>
      </c>
      <c r="L33" s="46">
        <v>0</v>
      </c>
      <c r="N33" s="46">
        <v>0</v>
      </c>
      <c r="O33" s="46">
        <v>0</v>
      </c>
      <c r="P33" s="46">
        <v>0</v>
      </c>
      <c r="Q33" s="46" t="s">
        <v>2878</v>
      </c>
      <c r="R33" s="46" t="s">
        <v>2878</v>
      </c>
      <c r="S33" s="46" t="s">
        <v>2878</v>
      </c>
      <c r="T33" s="46" t="s">
        <v>2878</v>
      </c>
      <c r="U33" s="46" t="s">
        <v>2878</v>
      </c>
      <c r="V33" s="46" t="s">
        <v>2878</v>
      </c>
      <c r="W33" s="46">
        <v>120011</v>
      </c>
      <c r="AA33" s="32" t="str">
        <f>IF(VLOOKUP(E33,'ALL-Unit Code 2'!V:X,3,0)="ANY",VLOOKUP($D$1,Sites!$A:$C,2,0),VLOOKUP(E33,'ALL-Unit Code 2'!V:X,3,0))</f>
        <v>RR</v>
      </c>
      <c r="AB33" s="32" t="str">
        <f>VLOOKUP(W33,'ALL-Chart of Accounts'!$E:$F,2,0)</f>
        <v>WIP Jobs Material</v>
      </c>
      <c r="AC33" s="46">
        <v>120012</v>
      </c>
      <c r="AG33" s="32" t="str">
        <f t="shared" si="1"/>
        <v>RR</v>
      </c>
      <c r="AH33" s="32" t="str">
        <f>VLOOKUP(AC33,'ALL-Chart of Accounts'!$E:$F,2,0)</f>
        <v>WIP Jobs Labor</v>
      </c>
      <c r="AI33" s="46">
        <v>120013</v>
      </c>
      <c r="AM33" s="32" t="str">
        <f t="shared" si="2"/>
        <v>RR</v>
      </c>
      <c r="AN33" s="32" t="str">
        <f>VLOOKUP(AI33,'ALL-Chart of Accounts'!$E:$F,2,0)</f>
        <v>WIP Jobs Fixed Overhead</v>
      </c>
      <c r="AO33" s="46">
        <v>120014</v>
      </c>
      <c r="AS33" s="32" t="str">
        <f t="shared" si="3"/>
        <v>RR</v>
      </c>
      <c r="AT33" s="32" t="str">
        <f>VLOOKUP(AO33,'ALL-Chart of Accounts'!$E:$F,2,0)</f>
        <v>WIP Jobs Variable Overhead</v>
      </c>
      <c r="AU33" s="46">
        <v>120015</v>
      </c>
      <c r="AY33" s="32" t="str">
        <f t="shared" si="4"/>
        <v>RR</v>
      </c>
      <c r="AZ33" s="32" t="str">
        <f>VLOOKUP(AU33,'ALL-Chart of Accounts'!$E:$F,2,0)</f>
        <v>WIP Jobs Outside</v>
      </c>
      <c r="BG33" s="46">
        <v>120800</v>
      </c>
      <c r="BK33" s="32" t="str">
        <f t="shared" si="5"/>
        <v>RR</v>
      </c>
      <c r="BL33" s="32" t="str">
        <f>VLOOKUP(BG33,'ALL-Chart of Accounts'!$E:$F,2,0)</f>
        <v>Reserve for Inventory Adjustment</v>
      </c>
      <c r="BM33" s="46">
        <v>120800</v>
      </c>
      <c r="BQ33" s="32" t="str">
        <f t="shared" si="6"/>
        <v>RR</v>
      </c>
      <c r="BR33" s="32" t="str">
        <f>VLOOKUP(BM33,'ALL-Chart of Accounts'!$E:$F,2,0)</f>
        <v>Reserve for Inventory Adjustment</v>
      </c>
      <c r="BS33" s="46">
        <v>120800</v>
      </c>
      <c r="BW33" s="32" t="str">
        <f t="shared" si="7"/>
        <v>RR</v>
      </c>
      <c r="BX33" s="32" t="str">
        <f>VLOOKUP(BS33,'ALL-Chart of Accounts'!$E:$F,2,0)</f>
        <v>Reserve for Inventory Adjustment</v>
      </c>
      <c r="BY33" s="46">
        <v>120800</v>
      </c>
      <c r="CC33" s="32" t="str">
        <f t="shared" si="8"/>
        <v>RR</v>
      </c>
      <c r="CD33" s="32" t="str">
        <f>VLOOKUP(BY33,'ALL-Chart of Accounts'!$E:$F,2,0)</f>
        <v>Reserve for Inventory Adjustment</v>
      </c>
      <c r="FQ33" s="46" t="s">
        <v>2879</v>
      </c>
      <c r="FR33" s="46" t="s">
        <v>2880</v>
      </c>
      <c r="FS33" s="46">
        <v>120031</v>
      </c>
      <c r="FW33" s="32" t="str">
        <f t="shared" si="9"/>
        <v>RR</v>
      </c>
      <c r="FX33" s="32" t="str">
        <f>VLOOKUP(FS33,'ALL-Chart of Accounts'!$E:$F,2,0)</f>
        <v>WIP Projects Material</v>
      </c>
      <c r="FY33" s="46">
        <v>120032</v>
      </c>
      <c r="GC33" s="32" t="str">
        <f t="shared" si="10"/>
        <v>RR</v>
      </c>
      <c r="GD33" s="32" t="str">
        <f>VLOOKUP(FY33,'ALL-Chart of Accounts'!$E:$F,2,0)</f>
        <v>WIP Projects Labor</v>
      </c>
      <c r="GE33" s="46">
        <v>120033</v>
      </c>
      <c r="GI33" s="32" t="str">
        <f t="shared" si="11"/>
        <v>RR</v>
      </c>
      <c r="GJ33" s="32" t="str">
        <f>VLOOKUP(GE33,'ALL-Chart of Accounts'!$E:$F,2,0)</f>
        <v>WIP Projects Other</v>
      </c>
      <c r="GK33" s="46">
        <v>120034</v>
      </c>
      <c r="GO33" s="32" t="str">
        <f t="shared" si="12"/>
        <v>RR</v>
      </c>
      <c r="GP33" s="32" t="str">
        <f>VLOOKUP(GK33,'ALL-Chart of Accounts'!$E:$F,2,0)</f>
        <v>WIP Projects Variable Overhead</v>
      </c>
      <c r="GQ33" s="46">
        <v>120035</v>
      </c>
      <c r="GU33" s="32" t="str">
        <f t="shared" si="13"/>
        <v>RR</v>
      </c>
      <c r="GV33" s="32" t="str">
        <f>VLOOKUP(GQ33,'ALL-Chart of Accounts'!$E:$F,2,0)</f>
        <v>WIP Projects G&amp;A</v>
      </c>
      <c r="HU33" s="46">
        <v>0.05</v>
      </c>
      <c r="HV33" s="46" t="s">
        <v>2881</v>
      </c>
      <c r="HW33" s="46">
        <v>560010</v>
      </c>
      <c r="IA33" s="32" t="str">
        <f t="shared" si="14"/>
        <v>RR</v>
      </c>
      <c r="IB33" s="32" t="str">
        <f>VLOOKUP(HW33,'ALL-Chart of Accounts'!$E:$F,2,0)</f>
        <v>Variance Purchasing - Misc Charges</v>
      </c>
      <c r="IC33" s="46">
        <v>560012</v>
      </c>
      <c r="IG33" s="32" t="str">
        <f t="shared" si="15"/>
        <v>RR</v>
      </c>
      <c r="IH33" s="32" t="str">
        <f>VLOOKUP(IC33,'ALL-Chart of Accounts'!$E:$F,2,0)</f>
        <v>Expense Floor Stock</v>
      </c>
    </row>
    <row r="34" spans="2:242" x14ac:dyDescent="0.35">
      <c r="C34" s="47">
        <v>43479</v>
      </c>
      <c r="D34" s="46" t="s">
        <v>11995</v>
      </c>
      <c r="E34" s="46">
        <v>3960</v>
      </c>
      <c r="F34" s="32" t="str">
        <f>VLOOKUP(E34,'ALL-Unit Code 2'!$V:$W,2,0)</f>
        <v>STERILIZATION-ROTARY</v>
      </c>
      <c r="G34" s="46">
        <v>1</v>
      </c>
      <c r="J34" s="32">
        <f t="shared" si="16"/>
        <v>3960</v>
      </c>
      <c r="K34" s="32" t="str">
        <f>VLOOKUP(J34,'ALL-Unit Code 2'!$V:$W,2,0)</f>
        <v>STERILIZATION-ROTARY</v>
      </c>
      <c r="L34" s="46">
        <v>0</v>
      </c>
      <c r="N34" s="46">
        <v>0</v>
      </c>
      <c r="O34" s="46">
        <v>0</v>
      </c>
      <c r="P34" s="46">
        <v>0</v>
      </c>
      <c r="Q34" s="46" t="s">
        <v>2878</v>
      </c>
      <c r="R34" s="46" t="s">
        <v>2878</v>
      </c>
      <c r="S34" s="46" t="s">
        <v>2878</v>
      </c>
      <c r="T34" s="46" t="s">
        <v>2878</v>
      </c>
      <c r="U34" s="46" t="s">
        <v>2878</v>
      </c>
      <c r="V34" s="46" t="s">
        <v>2878</v>
      </c>
      <c r="W34" s="46">
        <v>120011</v>
      </c>
      <c r="AA34" s="32" t="str">
        <f>IF(VLOOKUP(E34,'ALL-Unit Code 2'!V:X,3,0)="ANY",VLOOKUP($D$1,Sites!$A:$C,2,0),VLOOKUP(E34,'ALL-Unit Code 2'!V:X,3,0))</f>
        <v>RR</v>
      </c>
      <c r="AB34" s="32" t="str">
        <f>VLOOKUP(W34,'ALL-Chart of Accounts'!$E:$F,2,0)</f>
        <v>WIP Jobs Material</v>
      </c>
      <c r="AC34" s="46">
        <v>120012</v>
      </c>
      <c r="AG34" s="32" t="str">
        <f t="shared" si="1"/>
        <v>RR</v>
      </c>
      <c r="AH34" s="32" t="str">
        <f>VLOOKUP(AC34,'ALL-Chart of Accounts'!$E:$F,2,0)</f>
        <v>WIP Jobs Labor</v>
      </c>
      <c r="AI34" s="46">
        <v>120013</v>
      </c>
      <c r="AM34" s="32" t="str">
        <f t="shared" si="2"/>
        <v>RR</v>
      </c>
      <c r="AN34" s="32" t="str">
        <f>VLOOKUP(AI34,'ALL-Chart of Accounts'!$E:$F,2,0)</f>
        <v>WIP Jobs Fixed Overhead</v>
      </c>
      <c r="AO34" s="46">
        <v>120014</v>
      </c>
      <c r="AS34" s="32" t="str">
        <f t="shared" si="3"/>
        <v>RR</v>
      </c>
      <c r="AT34" s="32" t="str">
        <f>VLOOKUP(AO34,'ALL-Chart of Accounts'!$E:$F,2,0)</f>
        <v>WIP Jobs Variable Overhead</v>
      </c>
      <c r="AU34" s="46">
        <v>120015</v>
      </c>
      <c r="AY34" s="32" t="str">
        <f t="shared" si="4"/>
        <v>RR</v>
      </c>
      <c r="AZ34" s="32" t="str">
        <f>VLOOKUP(AU34,'ALL-Chart of Accounts'!$E:$F,2,0)</f>
        <v>WIP Jobs Outside</v>
      </c>
      <c r="BG34" s="46">
        <v>120800</v>
      </c>
      <c r="BK34" s="32" t="str">
        <f t="shared" si="5"/>
        <v>RR</v>
      </c>
      <c r="BL34" s="32" t="str">
        <f>VLOOKUP(BG34,'ALL-Chart of Accounts'!$E:$F,2,0)</f>
        <v>Reserve for Inventory Adjustment</v>
      </c>
      <c r="BM34" s="46">
        <v>120800</v>
      </c>
      <c r="BQ34" s="32" t="str">
        <f t="shared" si="6"/>
        <v>RR</v>
      </c>
      <c r="BR34" s="32" t="str">
        <f>VLOOKUP(BM34,'ALL-Chart of Accounts'!$E:$F,2,0)</f>
        <v>Reserve for Inventory Adjustment</v>
      </c>
      <c r="BS34" s="46">
        <v>120800</v>
      </c>
      <c r="BW34" s="32" t="str">
        <f t="shared" si="7"/>
        <v>RR</v>
      </c>
      <c r="BX34" s="32" t="str">
        <f>VLOOKUP(BS34,'ALL-Chart of Accounts'!$E:$F,2,0)</f>
        <v>Reserve for Inventory Adjustment</v>
      </c>
      <c r="BY34" s="46">
        <v>120800</v>
      </c>
      <c r="CC34" s="32" t="str">
        <f t="shared" si="8"/>
        <v>RR</v>
      </c>
      <c r="CD34" s="32" t="str">
        <f>VLOOKUP(BY34,'ALL-Chart of Accounts'!$E:$F,2,0)</f>
        <v>Reserve for Inventory Adjustment</v>
      </c>
      <c r="FQ34" s="46" t="s">
        <v>2879</v>
      </c>
      <c r="FR34" s="46" t="s">
        <v>2880</v>
      </c>
      <c r="FS34" s="46">
        <v>120031</v>
      </c>
      <c r="FW34" s="32" t="str">
        <f t="shared" si="9"/>
        <v>RR</v>
      </c>
      <c r="FX34" s="32" t="str">
        <f>VLOOKUP(FS34,'ALL-Chart of Accounts'!$E:$F,2,0)</f>
        <v>WIP Projects Material</v>
      </c>
      <c r="FY34" s="46">
        <v>120032</v>
      </c>
      <c r="GC34" s="32" t="str">
        <f t="shared" si="10"/>
        <v>RR</v>
      </c>
      <c r="GD34" s="32" t="str">
        <f>VLOOKUP(FY34,'ALL-Chart of Accounts'!$E:$F,2,0)</f>
        <v>WIP Projects Labor</v>
      </c>
      <c r="GE34" s="46">
        <v>120033</v>
      </c>
      <c r="GI34" s="32" t="str">
        <f t="shared" si="11"/>
        <v>RR</v>
      </c>
      <c r="GJ34" s="32" t="str">
        <f>VLOOKUP(GE34,'ALL-Chart of Accounts'!$E:$F,2,0)</f>
        <v>WIP Projects Other</v>
      </c>
      <c r="GK34" s="46">
        <v>120034</v>
      </c>
      <c r="GO34" s="32" t="str">
        <f t="shared" si="12"/>
        <v>RR</v>
      </c>
      <c r="GP34" s="32" t="str">
        <f>VLOOKUP(GK34,'ALL-Chart of Accounts'!$E:$F,2,0)</f>
        <v>WIP Projects Variable Overhead</v>
      </c>
      <c r="GQ34" s="46">
        <v>120035</v>
      </c>
      <c r="GU34" s="32" t="str">
        <f t="shared" si="13"/>
        <v>RR</v>
      </c>
      <c r="GV34" s="32" t="str">
        <f>VLOOKUP(GQ34,'ALL-Chart of Accounts'!$E:$F,2,0)</f>
        <v>WIP Projects G&amp;A</v>
      </c>
      <c r="HU34" s="46">
        <v>0.05</v>
      </c>
      <c r="HV34" s="46" t="s">
        <v>2881</v>
      </c>
      <c r="HW34" s="46">
        <v>560010</v>
      </c>
      <c r="IA34" s="32" t="str">
        <f t="shared" si="14"/>
        <v>RR</v>
      </c>
      <c r="IB34" s="32" t="str">
        <f>VLOOKUP(HW34,'ALL-Chart of Accounts'!$E:$F,2,0)</f>
        <v>Variance Purchasing - Misc Charges</v>
      </c>
      <c r="IC34" s="46">
        <v>560012</v>
      </c>
      <c r="IG34" s="32" t="str">
        <f t="shared" si="15"/>
        <v>RR</v>
      </c>
      <c r="IH34" s="32" t="str">
        <f>VLOOKUP(IC34,'ALL-Chart of Accounts'!$E:$F,2,0)</f>
        <v>Expense Floor Stock</v>
      </c>
    </row>
    <row r="35" spans="2:242" x14ac:dyDescent="0.35">
      <c r="C35" s="47">
        <v>43479</v>
      </c>
      <c r="D35" s="46" t="s">
        <v>11995</v>
      </c>
      <c r="E35" s="46">
        <v>4000</v>
      </c>
      <c r="F35" s="32" t="str">
        <f>VLOOKUP(E35,'ALL-Unit Code 2'!$V:$W,2,0)</f>
        <v>FILLING &amp; CLOSING-FILLER (TUNA)</v>
      </c>
      <c r="G35" s="46">
        <v>1</v>
      </c>
      <c r="J35" s="32">
        <f t="shared" si="16"/>
        <v>4000</v>
      </c>
      <c r="K35" s="32" t="str">
        <f>VLOOKUP(J35,'ALL-Unit Code 2'!$V:$W,2,0)</f>
        <v>FILLING &amp; CLOSING-FILLER (TUNA)</v>
      </c>
      <c r="L35" s="46">
        <v>0</v>
      </c>
      <c r="N35" s="46">
        <v>0</v>
      </c>
      <c r="O35" s="46">
        <v>0</v>
      </c>
      <c r="P35" s="46">
        <v>0</v>
      </c>
      <c r="Q35" s="46" t="s">
        <v>2878</v>
      </c>
      <c r="R35" s="46" t="s">
        <v>2878</v>
      </c>
      <c r="S35" s="46" t="s">
        <v>2878</v>
      </c>
      <c r="T35" s="46" t="s">
        <v>2878</v>
      </c>
      <c r="U35" s="46" t="s">
        <v>2878</v>
      </c>
      <c r="V35" s="46" t="s">
        <v>2878</v>
      </c>
      <c r="W35" s="46">
        <v>120011</v>
      </c>
      <c r="AA35" s="32" t="str">
        <f>IF(VLOOKUP(E35,'ALL-Unit Code 2'!V:X,3,0)="ANY",VLOOKUP($D$1,Sites!$A:$C,2,0),VLOOKUP(E35,'ALL-Unit Code 2'!V:X,3,0))</f>
        <v>FS</v>
      </c>
      <c r="AB35" s="32" t="str">
        <f>VLOOKUP(W35,'ALL-Chart of Accounts'!$E:$F,2,0)</f>
        <v>WIP Jobs Material</v>
      </c>
      <c r="AC35" s="46">
        <v>120012</v>
      </c>
      <c r="AG35" s="32" t="str">
        <f t="shared" si="1"/>
        <v>FS</v>
      </c>
      <c r="AH35" s="32" t="str">
        <f>VLOOKUP(AC35,'ALL-Chart of Accounts'!$E:$F,2,0)</f>
        <v>WIP Jobs Labor</v>
      </c>
      <c r="AI35" s="46">
        <v>120013</v>
      </c>
      <c r="AM35" s="32" t="str">
        <f t="shared" si="2"/>
        <v>FS</v>
      </c>
      <c r="AN35" s="32" t="str">
        <f>VLOOKUP(AI35,'ALL-Chart of Accounts'!$E:$F,2,0)</f>
        <v>WIP Jobs Fixed Overhead</v>
      </c>
      <c r="AO35" s="46">
        <v>120014</v>
      </c>
      <c r="AS35" s="32" t="str">
        <f t="shared" si="3"/>
        <v>FS</v>
      </c>
      <c r="AT35" s="32" t="str">
        <f>VLOOKUP(AO35,'ALL-Chart of Accounts'!$E:$F,2,0)</f>
        <v>WIP Jobs Variable Overhead</v>
      </c>
      <c r="AU35" s="46">
        <v>120015</v>
      </c>
      <c r="AY35" s="32" t="str">
        <f t="shared" si="4"/>
        <v>FS</v>
      </c>
      <c r="AZ35" s="32" t="str">
        <f>VLOOKUP(AU35,'ALL-Chart of Accounts'!$E:$F,2,0)</f>
        <v>WIP Jobs Outside</v>
      </c>
      <c r="BG35" s="46">
        <v>120800</v>
      </c>
      <c r="BK35" s="32" t="str">
        <f t="shared" si="5"/>
        <v>FS</v>
      </c>
      <c r="BL35" s="32" t="str">
        <f>VLOOKUP(BG35,'ALL-Chart of Accounts'!$E:$F,2,0)</f>
        <v>Reserve for Inventory Adjustment</v>
      </c>
      <c r="BM35" s="46">
        <v>120800</v>
      </c>
      <c r="BQ35" s="32" t="str">
        <f t="shared" si="6"/>
        <v>FS</v>
      </c>
      <c r="BR35" s="32" t="str">
        <f>VLOOKUP(BM35,'ALL-Chart of Accounts'!$E:$F,2,0)</f>
        <v>Reserve for Inventory Adjustment</v>
      </c>
      <c r="BS35" s="46">
        <v>120800</v>
      </c>
      <c r="BW35" s="32" t="str">
        <f t="shared" si="7"/>
        <v>FS</v>
      </c>
      <c r="BX35" s="32" t="str">
        <f>VLOOKUP(BS35,'ALL-Chart of Accounts'!$E:$F,2,0)</f>
        <v>Reserve for Inventory Adjustment</v>
      </c>
      <c r="BY35" s="46">
        <v>120800</v>
      </c>
      <c r="CC35" s="32" t="str">
        <f t="shared" si="8"/>
        <v>FS</v>
      </c>
      <c r="CD35" s="32" t="str">
        <f>VLOOKUP(BY35,'ALL-Chart of Accounts'!$E:$F,2,0)</f>
        <v>Reserve for Inventory Adjustment</v>
      </c>
      <c r="FQ35" s="46" t="s">
        <v>2879</v>
      </c>
      <c r="FR35" s="46" t="s">
        <v>2880</v>
      </c>
      <c r="FS35" s="46">
        <v>120031</v>
      </c>
      <c r="FW35" s="32" t="str">
        <f t="shared" si="9"/>
        <v>FS</v>
      </c>
      <c r="FX35" s="32" t="str">
        <f>VLOOKUP(FS35,'ALL-Chart of Accounts'!$E:$F,2,0)</f>
        <v>WIP Projects Material</v>
      </c>
      <c r="FY35" s="46">
        <v>120032</v>
      </c>
      <c r="GC35" s="32" t="str">
        <f t="shared" si="10"/>
        <v>FS</v>
      </c>
      <c r="GD35" s="32" t="str">
        <f>VLOOKUP(FY35,'ALL-Chart of Accounts'!$E:$F,2,0)</f>
        <v>WIP Projects Labor</v>
      </c>
      <c r="GE35" s="46">
        <v>120033</v>
      </c>
      <c r="GI35" s="32" t="str">
        <f t="shared" si="11"/>
        <v>FS</v>
      </c>
      <c r="GJ35" s="32" t="str">
        <f>VLOOKUP(GE35,'ALL-Chart of Accounts'!$E:$F,2,0)</f>
        <v>WIP Projects Other</v>
      </c>
      <c r="GK35" s="46">
        <v>120034</v>
      </c>
      <c r="GO35" s="32" t="str">
        <f t="shared" si="12"/>
        <v>FS</v>
      </c>
      <c r="GP35" s="32" t="str">
        <f>VLOOKUP(GK35,'ALL-Chart of Accounts'!$E:$F,2,0)</f>
        <v>WIP Projects Variable Overhead</v>
      </c>
      <c r="GQ35" s="46">
        <v>120035</v>
      </c>
      <c r="GU35" s="32" t="str">
        <f t="shared" si="13"/>
        <v>FS</v>
      </c>
      <c r="GV35" s="32" t="str">
        <f>VLOOKUP(GQ35,'ALL-Chart of Accounts'!$E:$F,2,0)</f>
        <v>WIP Projects G&amp;A</v>
      </c>
      <c r="HU35" s="46">
        <v>0.05</v>
      </c>
      <c r="HV35" s="46" t="s">
        <v>2881</v>
      </c>
      <c r="HW35" s="46">
        <v>560010</v>
      </c>
      <c r="IA35" s="32" t="str">
        <f t="shared" si="14"/>
        <v>FS</v>
      </c>
      <c r="IB35" s="32" t="str">
        <f>VLOOKUP(HW35,'ALL-Chart of Accounts'!$E:$F,2,0)</f>
        <v>Variance Purchasing - Misc Charges</v>
      </c>
      <c r="IC35" s="46">
        <v>560012</v>
      </c>
      <c r="IG35" s="32" t="str">
        <f t="shared" si="15"/>
        <v>FS</v>
      </c>
      <c r="IH35" s="32" t="str">
        <f>VLOOKUP(IC35,'ALL-Chart of Accounts'!$E:$F,2,0)</f>
        <v>Expense Floor Stock</v>
      </c>
    </row>
    <row r="36" spans="2:242" x14ac:dyDescent="0.35">
      <c r="C36" s="47">
        <v>43479</v>
      </c>
      <c r="D36" s="46" t="s">
        <v>11995</v>
      </c>
      <c r="E36" s="46">
        <v>4010</v>
      </c>
      <c r="F36" s="32" t="str">
        <f>VLOOKUP(E36,'ALL-Unit Code 2'!$V:$W,2,0)</f>
        <v>FILLING &amp; CLOSING-FILLER (UNIFILLER)</v>
      </c>
      <c r="G36" s="46">
        <v>1</v>
      </c>
      <c r="J36" s="32">
        <f t="shared" si="16"/>
        <v>4010</v>
      </c>
      <c r="K36" s="32" t="str">
        <f>VLOOKUP(J36,'ALL-Unit Code 2'!$V:$W,2,0)</f>
        <v>FILLING &amp; CLOSING-FILLER (UNIFILLER)</v>
      </c>
      <c r="L36" s="46">
        <v>0</v>
      </c>
      <c r="N36" s="46">
        <v>0</v>
      </c>
      <c r="O36" s="46">
        <v>0</v>
      </c>
      <c r="P36" s="46">
        <v>0</v>
      </c>
      <c r="Q36" s="46" t="s">
        <v>2878</v>
      </c>
      <c r="R36" s="46" t="s">
        <v>2878</v>
      </c>
      <c r="S36" s="46" t="s">
        <v>2878</v>
      </c>
      <c r="T36" s="46" t="s">
        <v>2878</v>
      </c>
      <c r="U36" s="46" t="s">
        <v>2878</v>
      </c>
      <c r="V36" s="46" t="s">
        <v>2878</v>
      </c>
      <c r="W36" s="46">
        <v>120011</v>
      </c>
      <c r="AA36" s="32" t="str">
        <f>IF(VLOOKUP(E36,'ALL-Unit Code 2'!V:X,3,0)="ANY",VLOOKUP($D$1,Sites!$A:$C,2,0),VLOOKUP(E36,'ALL-Unit Code 2'!V:X,3,0))</f>
        <v>FS</v>
      </c>
      <c r="AB36" s="32" t="str">
        <f>VLOOKUP(W36,'ALL-Chart of Accounts'!$E:$F,2,0)</f>
        <v>WIP Jobs Material</v>
      </c>
      <c r="AC36" s="46">
        <v>120012</v>
      </c>
      <c r="AG36" s="32" t="str">
        <f t="shared" si="1"/>
        <v>FS</v>
      </c>
      <c r="AH36" s="32" t="str">
        <f>VLOOKUP(AC36,'ALL-Chart of Accounts'!$E:$F,2,0)</f>
        <v>WIP Jobs Labor</v>
      </c>
      <c r="AI36" s="46">
        <v>120013</v>
      </c>
      <c r="AM36" s="32" t="str">
        <f t="shared" si="2"/>
        <v>FS</v>
      </c>
      <c r="AN36" s="32" t="str">
        <f>VLOOKUP(AI36,'ALL-Chart of Accounts'!$E:$F,2,0)</f>
        <v>WIP Jobs Fixed Overhead</v>
      </c>
      <c r="AO36" s="46">
        <v>120014</v>
      </c>
      <c r="AS36" s="32" t="str">
        <f t="shared" si="3"/>
        <v>FS</v>
      </c>
      <c r="AT36" s="32" t="str">
        <f>VLOOKUP(AO36,'ALL-Chart of Accounts'!$E:$F,2,0)</f>
        <v>WIP Jobs Variable Overhead</v>
      </c>
      <c r="AU36" s="46">
        <v>120015</v>
      </c>
      <c r="AY36" s="32" t="str">
        <f t="shared" si="4"/>
        <v>FS</v>
      </c>
      <c r="AZ36" s="32" t="str">
        <f>VLOOKUP(AU36,'ALL-Chart of Accounts'!$E:$F,2,0)</f>
        <v>WIP Jobs Outside</v>
      </c>
      <c r="BG36" s="46">
        <v>120800</v>
      </c>
      <c r="BK36" s="32" t="str">
        <f t="shared" si="5"/>
        <v>FS</v>
      </c>
      <c r="BL36" s="32" t="str">
        <f>VLOOKUP(BG36,'ALL-Chart of Accounts'!$E:$F,2,0)</f>
        <v>Reserve for Inventory Adjustment</v>
      </c>
      <c r="BM36" s="46">
        <v>120800</v>
      </c>
      <c r="BQ36" s="32" t="str">
        <f t="shared" si="6"/>
        <v>FS</v>
      </c>
      <c r="BR36" s="32" t="str">
        <f>VLOOKUP(BM36,'ALL-Chart of Accounts'!$E:$F,2,0)</f>
        <v>Reserve for Inventory Adjustment</v>
      </c>
      <c r="BS36" s="46">
        <v>120800</v>
      </c>
      <c r="BW36" s="32" t="str">
        <f t="shared" si="7"/>
        <v>FS</v>
      </c>
      <c r="BX36" s="32" t="str">
        <f>VLOOKUP(BS36,'ALL-Chart of Accounts'!$E:$F,2,0)</f>
        <v>Reserve for Inventory Adjustment</v>
      </c>
      <c r="BY36" s="46">
        <v>120800</v>
      </c>
      <c r="CC36" s="32" t="str">
        <f t="shared" si="8"/>
        <v>FS</v>
      </c>
      <c r="CD36" s="32" t="str">
        <f>VLOOKUP(BY36,'ALL-Chart of Accounts'!$E:$F,2,0)</f>
        <v>Reserve for Inventory Adjustment</v>
      </c>
      <c r="FQ36" s="46" t="s">
        <v>2879</v>
      </c>
      <c r="FR36" s="46" t="s">
        <v>2880</v>
      </c>
      <c r="FS36" s="46">
        <v>120031</v>
      </c>
      <c r="FW36" s="32" t="str">
        <f t="shared" si="9"/>
        <v>FS</v>
      </c>
      <c r="FX36" s="32" t="str">
        <f>VLOOKUP(FS36,'ALL-Chart of Accounts'!$E:$F,2,0)</f>
        <v>WIP Projects Material</v>
      </c>
      <c r="FY36" s="46">
        <v>120032</v>
      </c>
      <c r="GC36" s="32" t="str">
        <f t="shared" si="10"/>
        <v>FS</v>
      </c>
      <c r="GD36" s="32" t="str">
        <f>VLOOKUP(FY36,'ALL-Chart of Accounts'!$E:$F,2,0)</f>
        <v>WIP Projects Labor</v>
      </c>
      <c r="GE36" s="46">
        <v>120033</v>
      </c>
      <c r="GI36" s="32" t="str">
        <f t="shared" si="11"/>
        <v>FS</v>
      </c>
      <c r="GJ36" s="32" t="str">
        <f>VLOOKUP(GE36,'ALL-Chart of Accounts'!$E:$F,2,0)</f>
        <v>WIP Projects Other</v>
      </c>
      <c r="GK36" s="46">
        <v>120034</v>
      </c>
      <c r="GO36" s="32" t="str">
        <f t="shared" si="12"/>
        <v>FS</v>
      </c>
      <c r="GP36" s="32" t="str">
        <f>VLOOKUP(GK36,'ALL-Chart of Accounts'!$E:$F,2,0)</f>
        <v>WIP Projects Variable Overhead</v>
      </c>
      <c r="GQ36" s="46">
        <v>120035</v>
      </c>
      <c r="GU36" s="32" t="str">
        <f t="shared" si="13"/>
        <v>FS</v>
      </c>
      <c r="GV36" s="32" t="str">
        <f>VLOOKUP(GQ36,'ALL-Chart of Accounts'!$E:$F,2,0)</f>
        <v>WIP Projects G&amp;A</v>
      </c>
      <c r="HU36" s="46">
        <v>0.05</v>
      </c>
      <c r="HV36" s="46" t="s">
        <v>2881</v>
      </c>
      <c r="HW36" s="46">
        <v>560010</v>
      </c>
      <c r="IA36" s="32" t="str">
        <f t="shared" si="14"/>
        <v>FS</v>
      </c>
      <c r="IB36" s="32" t="str">
        <f>VLOOKUP(HW36,'ALL-Chart of Accounts'!$E:$F,2,0)</f>
        <v>Variance Purchasing - Misc Charges</v>
      </c>
      <c r="IC36" s="46">
        <v>560012</v>
      </c>
      <c r="IG36" s="32" t="str">
        <f t="shared" si="15"/>
        <v>FS</v>
      </c>
      <c r="IH36" s="32" t="str">
        <f>VLOOKUP(IC36,'ALL-Chart of Accounts'!$E:$F,2,0)</f>
        <v>Expense Floor Stock</v>
      </c>
    </row>
    <row r="37" spans="2:242" x14ac:dyDescent="0.35">
      <c r="C37" s="47">
        <v>43479</v>
      </c>
      <c r="D37" s="46" t="s">
        <v>11995</v>
      </c>
      <c r="E37" s="46">
        <v>4040</v>
      </c>
      <c r="F37" s="32" t="str">
        <f>VLOOKUP(E37,'ALL-Unit Code 2'!$V:$W,2,0)</f>
        <v>FILLING &amp; CLOSING-FILLER (OTHER)</v>
      </c>
      <c r="G37" s="46">
        <v>1</v>
      </c>
      <c r="J37" s="32">
        <f t="shared" si="16"/>
        <v>4040</v>
      </c>
      <c r="K37" s="32" t="str">
        <f>VLOOKUP(J37,'ALL-Unit Code 2'!$V:$W,2,0)</f>
        <v>FILLING &amp; CLOSING-FILLER (OTHER)</v>
      </c>
      <c r="L37" s="46">
        <v>0</v>
      </c>
      <c r="N37" s="46">
        <v>0</v>
      </c>
      <c r="O37" s="46">
        <v>0</v>
      </c>
      <c r="P37" s="46">
        <v>0</v>
      </c>
      <c r="Q37" s="46" t="s">
        <v>2878</v>
      </c>
      <c r="R37" s="46" t="s">
        <v>2878</v>
      </c>
      <c r="S37" s="46" t="s">
        <v>2878</v>
      </c>
      <c r="T37" s="46" t="s">
        <v>2878</v>
      </c>
      <c r="U37" s="46" t="s">
        <v>2878</v>
      </c>
      <c r="V37" s="46" t="s">
        <v>2878</v>
      </c>
      <c r="W37" s="46">
        <v>120011</v>
      </c>
      <c r="AA37" s="32" t="str">
        <f>IF(VLOOKUP(E37,'ALL-Unit Code 2'!V:X,3,0)="ANY",VLOOKUP($D$1,Sites!$A:$C,2,0),VLOOKUP(E37,'ALL-Unit Code 2'!V:X,3,0))</f>
        <v>FS</v>
      </c>
      <c r="AB37" s="32" t="str">
        <f>VLOOKUP(W37,'ALL-Chart of Accounts'!$E:$F,2,0)</f>
        <v>WIP Jobs Material</v>
      </c>
      <c r="AC37" s="46">
        <v>120012</v>
      </c>
      <c r="AG37" s="32" t="str">
        <f t="shared" si="1"/>
        <v>FS</v>
      </c>
      <c r="AH37" s="32" t="str">
        <f>VLOOKUP(AC37,'ALL-Chart of Accounts'!$E:$F,2,0)</f>
        <v>WIP Jobs Labor</v>
      </c>
      <c r="AI37" s="46">
        <v>120013</v>
      </c>
      <c r="AM37" s="32" t="str">
        <f t="shared" si="2"/>
        <v>FS</v>
      </c>
      <c r="AN37" s="32" t="str">
        <f>VLOOKUP(AI37,'ALL-Chart of Accounts'!$E:$F,2,0)</f>
        <v>WIP Jobs Fixed Overhead</v>
      </c>
      <c r="AO37" s="46">
        <v>120014</v>
      </c>
      <c r="AS37" s="32" t="str">
        <f t="shared" si="3"/>
        <v>FS</v>
      </c>
      <c r="AT37" s="32" t="str">
        <f>VLOOKUP(AO37,'ALL-Chart of Accounts'!$E:$F,2,0)</f>
        <v>WIP Jobs Variable Overhead</v>
      </c>
      <c r="AU37" s="46">
        <v>120015</v>
      </c>
      <c r="AY37" s="32" t="str">
        <f t="shared" si="4"/>
        <v>FS</v>
      </c>
      <c r="AZ37" s="32" t="str">
        <f>VLOOKUP(AU37,'ALL-Chart of Accounts'!$E:$F,2,0)</f>
        <v>WIP Jobs Outside</v>
      </c>
      <c r="BG37" s="46">
        <v>120800</v>
      </c>
      <c r="BK37" s="32" t="str">
        <f t="shared" si="5"/>
        <v>FS</v>
      </c>
      <c r="BL37" s="32" t="str">
        <f>VLOOKUP(BG37,'ALL-Chart of Accounts'!$E:$F,2,0)</f>
        <v>Reserve for Inventory Adjustment</v>
      </c>
      <c r="BM37" s="46">
        <v>120800</v>
      </c>
      <c r="BQ37" s="32" t="str">
        <f t="shared" si="6"/>
        <v>FS</v>
      </c>
      <c r="BR37" s="32" t="str">
        <f>VLOOKUP(BM37,'ALL-Chart of Accounts'!$E:$F,2,0)</f>
        <v>Reserve for Inventory Adjustment</v>
      </c>
      <c r="BS37" s="46">
        <v>120800</v>
      </c>
      <c r="BW37" s="32" t="str">
        <f t="shared" si="7"/>
        <v>FS</v>
      </c>
      <c r="BX37" s="32" t="str">
        <f>VLOOKUP(BS37,'ALL-Chart of Accounts'!$E:$F,2,0)</f>
        <v>Reserve for Inventory Adjustment</v>
      </c>
      <c r="BY37" s="46">
        <v>120800</v>
      </c>
      <c r="CC37" s="32" t="str">
        <f t="shared" si="8"/>
        <v>FS</v>
      </c>
      <c r="CD37" s="32" t="str">
        <f>VLOOKUP(BY37,'ALL-Chart of Accounts'!$E:$F,2,0)</f>
        <v>Reserve for Inventory Adjustment</v>
      </c>
      <c r="FQ37" s="46" t="s">
        <v>2879</v>
      </c>
      <c r="FR37" s="46" t="s">
        <v>2880</v>
      </c>
      <c r="FS37" s="46">
        <v>120031</v>
      </c>
      <c r="FW37" s="32" t="str">
        <f t="shared" si="9"/>
        <v>FS</v>
      </c>
      <c r="FX37" s="32" t="str">
        <f>VLOOKUP(FS37,'ALL-Chart of Accounts'!$E:$F,2,0)</f>
        <v>WIP Projects Material</v>
      </c>
      <c r="FY37" s="46">
        <v>120032</v>
      </c>
      <c r="GC37" s="32" t="str">
        <f t="shared" si="10"/>
        <v>FS</v>
      </c>
      <c r="GD37" s="32" t="str">
        <f>VLOOKUP(FY37,'ALL-Chart of Accounts'!$E:$F,2,0)</f>
        <v>WIP Projects Labor</v>
      </c>
      <c r="GE37" s="46">
        <v>120033</v>
      </c>
      <c r="GI37" s="32" t="str">
        <f t="shared" si="11"/>
        <v>FS</v>
      </c>
      <c r="GJ37" s="32" t="str">
        <f>VLOOKUP(GE37,'ALL-Chart of Accounts'!$E:$F,2,0)</f>
        <v>WIP Projects Other</v>
      </c>
      <c r="GK37" s="46">
        <v>120034</v>
      </c>
      <c r="GO37" s="32" t="str">
        <f t="shared" si="12"/>
        <v>FS</v>
      </c>
      <c r="GP37" s="32" t="str">
        <f>VLOOKUP(GK37,'ALL-Chart of Accounts'!$E:$F,2,0)</f>
        <v>WIP Projects Variable Overhead</v>
      </c>
      <c r="GQ37" s="46">
        <v>120035</v>
      </c>
      <c r="GU37" s="32" t="str">
        <f t="shared" si="13"/>
        <v>FS</v>
      </c>
      <c r="GV37" s="32" t="str">
        <f>VLOOKUP(GQ37,'ALL-Chart of Accounts'!$E:$F,2,0)</f>
        <v>WIP Projects G&amp;A</v>
      </c>
      <c r="HU37" s="46">
        <v>0.05</v>
      </c>
      <c r="HV37" s="46" t="s">
        <v>2881</v>
      </c>
      <c r="HW37" s="46">
        <v>560010</v>
      </c>
      <c r="IA37" s="32" t="str">
        <f t="shared" si="14"/>
        <v>FS</v>
      </c>
      <c r="IB37" s="32" t="str">
        <f>VLOOKUP(HW37,'ALL-Chart of Accounts'!$E:$F,2,0)</f>
        <v>Variance Purchasing - Misc Charges</v>
      </c>
      <c r="IC37" s="46">
        <v>560012</v>
      </c>
      <c r="IG37" s="32" t="str">
        <f t="shared" si="15"/>
        <v>FS</v>
      </c>
      <c r="IH37" s="32" t="str">
        <f>VLOOKUP(IC37,'ALL-Chart of Accounts'!$E:$F,2,0)</f>
        <v>Expense Floor Stock</v>
      </c>
    </row>
    <row r="38" spans="2:242" x14ac:dyDescent="0.35">
      <c r="C38" s="47">
        <v>43479</v>
      </c>
      <c r="D38" s="46" t="s">
        <v>11995</v>
      </c>
      <c r="E38" s="46">
        <v>4050</v>
      </c>
      <c r="F38" s="32" t="str">
        <f>VLOOKUP(E38,'ALL-Unit Code 2'!$V:$W,2,0)</f>
        <v>FILLING &amp; CLOSING-CLOSER (X52, X59)</v>
      </c>
      <c r="G38" s="46">
        <v>1</v>
      </c>
      <c r="J38" s="32">
        <f t="shared" si="16"/>
        <v>4050</v>
      </c>
      <c r="K38" s="32" t="str">
        <f>VLOOKUP(J38,'ALL-Unit Code 2'!$V:$W,2,0)</f>
        <v>FILLING &amp; CLOSING-CLOSER (X52, X59)</v>
      </c>
      <c r="L38" s="46">
        <v>0</v>
      </c>
      <c r="N38" s="46">
        <v>0</v>
      </c>
      <c r="O38" s="46">
        <v>0</v>
      </c>
      <c r="P38" s="46">
        <v>0</v>
      </c>
      <c r="Q38" s="46" t="s">
        <v>2878</v>
      </c>
      <c r="R38" s="46" t="s">
        <v>2878</v>
      </c>
      <c r="S38" s="46" t="s">
        <v>2878</v>
      </c>
      <c r="T38" s="46" t="s">
        <v>2878</v>
      </c>
      <c r="U38" s="46" t="s">
        <v>2878</v>
      </c>
      <c r="V38" s="46" t="s">
        <v>2878</v>
      </c>
      <c r="W38" s="46">
        <v>120011</v>
      </c>
      <c r="AA38" s="32" t="str">
        <f>IF(VLOOKUP(E38,'ALL-Unit Code 2'!V:X,3,0)="ANY",VLOOKUP($D$1,Sites!$A:$C,2,0),VLOOKUP(E38,'ALL-Unit Code 2'!V:X,3,0))</f>
        <v>FS</v>
      </c>
      <c r="AB38" s="32" t="str">
        <f>VLOOKUP(W38,'ALL-Chart of Accounts'!$E:$F,2,0)</f>
        <v>WIP Jobs Material</v>
      </c>
      <c r="AC38" s="46">
        <v>120012</v>
      </c>
      <c r="AG38" s="32" t="str">
        <f t="shared" si="1"/>
        <v>FS</v>
      </c>
      <c r="AH38" s="32" t="str">
        <f>VLOOKUP(AC38,'ALL-Chart of Accounts'!$E:$F,2,0)</f>
        <v>WIP Jobs Labor</v>
      </c>
      <c r="AI38" s="46">
        <v>120013</v>
      </c>
      <c r="AM38" s="32" t="str">
        <f t="shared" si="2"/>
        <v>FS</v>
      </c>
      <c r="AN38" s="32" t="str">
        <f>VLOOKUP(AI38,'ALL-Chart of Accounts'!$E:$F,2,0)</f>
        <v>WIP Jobs Fixed Overhead</v>
      </c>
      <c r="AO38" s="46">
        <v>120014</v>
      </c>
      <c r="AS38" s="32" t="str">
        <f t="shared" si="3"/>
        <v>FS</v>
      </c>
      <c r="AT38" s="32" t="str">
        <f>VLOOKUP(AO38,'ALL-Chart of Accounts'!$E:$F,2,0)</f>
        <v>WIP Jobs Variable Overhead</v>
      </c>
      <c r="AU38" s="46">
        <v>120015</v>
      </c>
      <c r="AY38" s="32" t="str">
        <f t="shared" si="4"/>
        <v>FS</v>
      </c>
      <c r="AZ38" s="32" t="str">
        <f>VLOOKUP(AU38,'ALL-Chart of Accounts'!$E:$F,2,0)</f>
        <v>WIP Jobs Outside</v>
      </c>
      <c r="BG38" s="46">
        <v>120800</v>
      </c>
      <c r="BK38" s="32" t="str">
        <f t="shared" si="5"/>
        <v>FS</v>
      </c>
      <c r="BL38" s="32" t="str">
        <f>VLOOKUP(BG38,'ALL-Chart of Accounts'!$E:$F,2,0)</f>
        <v>Reserve for Inventory Adjustment</v>
      </c>
      <c r="BM38" s="46">
        <v>120800</v>
      </c>
      <c r="BQ38" s="32" t="str">
        <f t="shared" si="6"/>
        <v>FS</v>
      </c>
      <c r="BR38" s="32" t="str">
        <f>VLOOKUP(BM38,'ALL-Chart of Accounts'!$E:$F,2,0)</f>
        <v>Reserve for Inventory Adjustment</v>
      </c>
      <c r="BS38" s="46">
        <v>120800</v>
      </c>
      <c r="BW38" s="32" t="str">
        <f t="shared" si="7"/>
        <v>FS</v>
      </c>
      <c r="BX38" s="32" t="str">
        <f>VLOOKUP(BS38,'ALL-Chart of Accounts'!$E:$F,2,0)</f>
        <v>Reserve for Inventory Adjustment</v>
      </c>
      <c r="BY38" s="46">
        <v>120800</v>
      </c>
      <c r="CC38" s="32" t="str">
        <f t="shared" si="8"/>
        <v>FS</v>
      </c>
      <c r="CD38" s="32" t="str">
        <f>VLOOKUP(BY38,'ALL-Chart of Accounts'!$E:$F,2,0)</f>
        <v>Reserve for Inventory Adjustment</v>
      </c>
      <c r="FQ38" s="46" t="s">
        <v>2879</v>
      </c>
      <c r="FR38" s="46" t="s">
        <v>2880</v>
      </c>
      <c r="FS38" s="46">
        <v>120031</v>
      </c>
      <c r="FW38" s="32" t="str">
        <f t="shared" si="9"/>
        <v>FS</v>
      </c>
      <c r="FX38" s="32" t="str">
        <f>VLOOKUP(FS38,'ALL-Chart of Accounts'!$E:$F,2,0)</f>
        <v>WIP Projects Material</v>
      </c>
      <c r="FY38" s="46">
        <v>120032</v>
      </c>
      <c r="GC38" s="32" t="str">
        <f t="shared" si="10"/>
        <v>FS</v>
      </c>
      <c r="GD38" s="32" t="str">
        <f>VLOOKUP(FY38,'ALL-Chart of Accounts'!$E:$F,2,0)</f>
        <v>WIP Projects Labor</v>
      </c>
      <c r="GE38" s="46">
        <v>120033</v>
      </c>
      <c r="GI38" s="32" t="str">
        <f t="shared" si="11"/>
        <v>FS</v>
      </c>
      <c r="GJ38" s="32" t="str">
        <f>VLOOKUP(GE38,'ALL-Chart of Accounts'!$E:$F,2,0)</f>
        <v>WIP Projects Other</v>
      </c>
      <c r="GK38" s="46">
        <v>120034</v>
      </c>
      <c r="GO38" s="32" t="str">
        <f t="shared" si="12"/>
        <v>FS</v>
      </c>
      <c r="GP38" s="32" t="str">
        <f>VLOOKUP(GK38,'ALL-Chart of Accounts'!$E:$F,2,0)</f>
        <v>WIP Projects Variable Overhead</v>
      </c>
      <c r="GQ38" s="46">
        <v>120035</v>
      </c>
      <c r="GU38" s="32" t="str">
        <f t="shared" si="13"/>
        <v>FS</v>
      </c>
      <c r="GV38" s="32" t="str">
        <f>VLOOKUP(GQ38,'ALL-Chart of Accounts'!$E:$F,2,0)</f>
        <v>WIP Projects G&amp;A</v>
      </c>
      <c r="HU38" s="46">
        <v>0.05</v>
      </c>
      <c r="HV38" s="46" t="s">
        <v>2881</v>
      </c>
      <c r="HW38" s="46">
        <v>560010</v>
      </c>
      <c r="IA38" s="32" t="str">
        <f t="shared" si="14"/>
        <v>FS</v>
      </c>
      <c r="IB38" s="32" t="str">
        <f>VLOOKUP(HW38,'ALL-Chart of Accounts'!$E:$F,2,0)</f>
        <v>Variance Purchasing - Misc Charges</v>
      </c>
      <c r="IC38" s="46">
        <v>560012</v>
      </c>
      <c r="IG38" s="32" t="str">
        <f t="shared" si="15"/>
        <v>FS</v>
      </c>
      <c r="IH38" s="32" t="str">
        <f>VLOOKUP(IC38,'ALL-Chart of Accounts'!$E:$F,2,0)</f>
        <v>Expense Floor Stock</v>
      </c>
    </row>
    <row r="39" spans="2:242" x14ac:dyDescent="0.35">
      <c r="C39" s="47">
        <v>43479</v>
      </c>
      <c r="D39" s="46" t="s">
        <v>11995</v>
      </c>
      <c r="E39" s="46">
        <v>4055</v>
      </c>
      <c r="F39" s="32" t="str">
        <f>VLOOKUP(E39,'ALL-Unit Code 2'!$V:$W,2,0)</f>
        <v>FILLING &amp; CLOSING-CLOSER (SEAMTEC)</v>
      </c>
      <c r="G39" s="46">
        <v>1</v>
      </c>
      <c r="J39" s="32">
        <f t="shared" si="16"/>
        <v>4055</v>
      </c>
      <c r="K39" s="32" t="str">
        <f>VLOOKUP(J39,'ALL-Unit Code 2'!$V:$W,2,0)</f>
        <v>FILLING &amp; CLOSING-CLOSER (SEAMTEC)</v>
      </c>
      <c r="L39" s="46">
        <v>0</v>
      </c>
      <c r="N39" s="46">
        <v>0</v>
      </c>
      <c r="O39" s="46">
        <v>0</v>
      </c>
      <c r="P39" s="46">
        <v>0</v>
      </c>
      <c r="Q39" s="46" t="s">
        <v>2878</v>
      </c>
      <c r="R39" s="46" t="s">
        <v>2878</v>
      </c>
      <c r="S39" s="46" t="s">
        <v>2878</v>
      </c>
      <c r="T39" s="46" t="s">
        <v>2878</v>
      </c>
      <c r="U39" s="46" t="s">
        <v>2878</v>
      </c>
      <c r="V39" s="46" t="s">
        <v>2878</v>
      </c>
      <c r="W39" s="46">
        <v>120011</v>
      </c>
      <c r="AA39" s="32" t="str">
        <f>IF(VLOOKUP(E39,'ALL-Unit Code 2'!V:X,3,0)="ANY",VLOOKUP($D$1,Sites!$A:$C,2,0),VLOOKUP(E39,'ALL-Unit Code 2'!V:X,3,0))</f>
        <v>FS</v>
      </c>
      <c r="AB39" s="32" t="str">
        <f>VLOOKUP(W39,'ALL-Chart of Accounts'!$E:$F,2,0)</f>
        <v>WIP Jobs Material</v>
      </c>
      <c r="AC39" s="46">
        <v>120012</v>
      </c>
      <c r="AG39" s="32" t="str">
        <f t="shared" si="1"/>
        <v>FS</v>
      </c>
      <c r="AH39" s="32" t="str">
        <f>VLOOKUP(AC39,'ALL-Chart of Accounts'!$E:$F,2,0)</f>
        <v>WIP Jobs Labor</v>
      </c>
      <c r="AI39" s="46">
        <v>120013</v>
      </c>
      <c r="AM39" s="32" t="str">
        <f t="shared" si="2"/>
        <v>FS</v>
      </c>
      <c r="AN39" s="32" t="str">
        <f>VLOOKUP(AI39,'ALL-Chart of Accounts'!$E:$F,2,0)</f>
        <v>WIP Jobs Fixed Overhead</v>
      </c>
      <c r="AO39" s="46">
        <v>120014</v>
      </c>
      <c r="AS39" s="32" t="str">
        <f t="shared" si="3"/>
        <v>FS</v>
      </c>
      <c r="AT39" s="32" t="str">
        <f>VLOOKUP(AO39,'ALL-Chart of Accounts'!$E:$F,2,0)</f>
        <v>WIP Jobs Variable Overhead</v>
      </c>
      <c r="AU39" s="46">
        <v>120015</v>
      </c>
      <c r="AY39" s="32" t="str">
        <f t="shared" si="4"/>
        <v>FS</v>
      </c>
      <c r="AZ39" s="32" t="str">
        <f>VLOOKUP(AU39,'ALL-Chart of Accounts'!$E:$F,2,0)</f>
        <v>WIP Jobs Outside</v>
      </c>
      <c r="BG39" s="46">
        <v>120800</v>
      </c>
      <c r="BK39" s="32" t="str">
        <f t="shared" si="5"/>
        <v>FS</v>
      </c>
      <c r="BL39" s="32" t="str">
        <f>VLOOKUP(BG39,'ALL-Chart of Accounts'!$E:$F,2,0)</f>
        <v>Reserve for Inventory Adjustment</v>
      </c>
      <c r="BM39" s="46">
        <v>120800</v>
      </c>
      <c r="BQ39" s="32" t="str">
        <f t="shared" si="6"/>
        <v>FS</v>
      </c>
      <c r="BR39" s="32" t="str">
        <f>VLOOKUP(BM39,'ALL-Chart of Accounts'!$E:$F,2,0)</f>
        <v>Reserve for Inventory Adjustment</v>
      </c>
      <c r="BS39" s="46">
        <v>120800</v>
      </c>
      <c r="BW39" s="32" t="str">
        <f t="shared" si="7"/>
        <v>FS</v>
      </c>
      <c r="BX39" s="32" t="str">
        <f>VLOOKUP(BS39,'ALL-Chart of Accounts'!$E:$F,2,0)</f>
        <v>Reserve for Inventory Adjustment</v>
      </c>
      <c r="BY39" s="46">
        <v>120800</v>
      </c>
      <c r="CC39" s="32" t="str">
        <f t="shared" si="8"/>
        <v>FS</v>
      </c>
      <c r="CD39" s="32" t="str">
        <f>VLOOKUP(BY39,'ALL-Chart of Accounts'!$E:$F,2,0)</f>
        <v>Reserve for Inventory Adjustment</v>
      </c>
      <c r="FQ39" s="46" t="s">
        <v>2879</v>
      </c>
      <c r="FR39" s="46" t="s">
        <v>2880</v>
      </c>
      <c r="FS39" s="46">
        <v>120031</v>
      </c>
      <c r="FW39" s="32" t="str">
        <f t="shared" si="9"/>
        <v>FS</v>
      </c>
      <c r="FX39" s="32" t="str">
        <f>VLOOKUP(FS39,'ALL-Chart of Accounts'!$E:$F,2,0)</f>
        <v>WIP Projects Material</v>
      </c>
      <c r="FY39" s="46">
        <v>120032</v>
      </c>
      <c r="GC39" s="32" t="str">
        <f t="shared" si="10"/>
        <v>FS</v>
      </c>
      <c r="GD39" s="32" t="str">
        <f>VLOOKUP(FY39,'ALL-Chart of Accounts'!$E:$F,2,0)</f>
        <v>WIP Projects Labor</v>
      </c>
      <c r="GE39" s="46">
        <v>120033</v>
      </c>
      <c r="GI39" s="32" t="str">
        <f t="shared" si="11"/>
        <v>FS</v>
      </c>
      <c r="GJ39" s="32" t="str">
        <f>VLOOKUP(GE39,'ALL-Chart of Accounts'!$E:$F,2,0)</f>
        <v>WIP Projects Other</v>
      </c>
      <c r="GK39" s="46">
        <v>120034</v>
      </c>
      <c r="GO39" s="32" t="str">
        <f t="shared" si="12"/>
        <v>FS</v>
      </c>
      <c r="GP39" s="32" t="str">
        <f>VLOOKUP(GK39,'ALL-Chart of Accounts'!$E:$F,2,0)</f>
        <v>WIP Projects Variable Overhead</v>
      </c>
      <c r="GQ39" s="46">
        <v>120035</v>
      </c>
      <c r="GU39" s="32" t="str">
        <f t="shared" si="13"/>
        <v>FS</v>
      </c>
      <c r="GV39" s="32" t="str">
        <f>VLOOKUP(GQ39,'ALL-Chart of Accounts'!$E:$F,2,0)</f>
        <v>WIP Projects G&amp;A</v>
      </c>
      <c r="HU39" s="46">
        <v>0.05</v>
      </c>
      <c r="HV39" s="46" t="s">
        <v>2881</v>
      </c>
      <c r="HW39" s="46">
        <v>560010</v>
      </c>
      <c r="IA39" s="32" t="str">
        <f t="shared" si="14"/>
        <v>FS</v>
      </c>
      <c r="IB39" s="32" t="str">
        <f>VLOOKUP(HW39,'ALL-Chart of Accounts'!$E:$F,2,0)</f>
        <v>Variance Purchasing - Misc Charges</v>
      </c>
      <c r="IC39" s="46">
        <v>560012</v>
      </c>
      <c r="IG39" s="32" t="str">
        <f t="shared" si="15"/>
        <v>FS</v>
      </c>
      <c r="IH39" s="32" t="str">
        <f>VLOOKUP(IC39,'ALL-Chart of Accounts'!$E:$F,2,0)</f>
        <v>Expense Floor Stock</v>
      </c>
    </row>
    <row r="40" spans="2:242" x14ac:dyDescent="0.35">
      <c r="C40" s="47">
        <v>43479</v>
      </c>
      <c r="D40" s="46" t="s">
        <v>11995</v>
      </c>
      <c r="E40" s="46">
        <v>4070</v>
      </c>
      <c r="F40" s="32" t="str">
        <f>VLOOKUP(E40,'ALL-Unit Code 2'!$V:$W,2,0)</f>
        <v>FILLING &amp; CLOSING-CLOSER (OTHER)</v>
      </c>
      <c r="G40" s="46">
        <v>1</v>
      </c>
      <c r="J40" s="32">
        <f t="shared" si="16"/>
        <v>4070</v>
      </c>
      <c r="K40" s="32" t="str">
        <f>VLOOKUP(J40,'ALL-Unit Code 2'!$V:$W,2,0)</f>
        <v>FILLING &amp; CLOSING-CLOSER (OTHER)</v>
      </c>
      <c r="L40" s="46">
        <v>0</v>
      </c>
      <c r="N40" s="46">
        <v>0</v>
      </c>
      <c r="O40" s="46">
        <v>0</v>
      </c>
      <c r="P40" s="46">
        <v>0</v>
      </c>
      <c r="Q40" s="46" t="s">
        <v>2878</v>
      </c>
      <c r="R40" s="46" t="s">
        <v>2878</v>
      </c>
      <c r="S40" s="46" t="s">
        <v>2878</v>
      </c>
      <c r="T40" s="46" t="s">
        <v>2878</v>
      </c>
      <c r="U40" s="46" t="s">
        <v>2878</v>
      </c>
      <c r="V40" s="46" t="s">
        <v>2878</v>
      </c>
      <c r="W40" s="46">
        <v>120011</v>
      </c>
      <c r="AA40" s="32" t="str">
        <f>IF(VLOOKUP(E40,'ALL-Unit Code 2'!V:X,3,0)="ANY",VLOOKUP($D$1,Sites!$A:$C,2,0),VLOOKUP(E40,'ALL-Unit Code 2'!V:X,3,0))</f>
        <v>FS</v>
      </c>
      <c r="AB40" s="32" t="str">
        <f>VLOOKUP(W40,'ALL-Chart of Accounts'!$E:$F,2,0)</f>
        <v>WIP Jobs Material</v>
      </c>
      <c r="AC40" s="46">
        <v>120012</v>
      </c>
      <c r="AG40" s="32" t="str">
        <f t="shared" si="1"/>
        <v>FS</v>
      </c>
      <c r="AH40" s="32" t="str">
        <f>VLOOKUP(AC40,'ALL-Chart of Accounts'!$E:$F,2,0)</f>
        <v>WIP Jobs Labor</v>
      </c>
      <c r="AI40" s="46">
        <v>120013</v>
      </c>
      <c r="AM40" s="32" t="str">
        <f t="shared" si="2"/>
        <v>FS</v>
      </c>
      <c r="AN40" s="32" t="str">
        <f>VLOOKUP(AI40,'ALL-Chart of Accounts'!$E:$F,2,0)</f>
        <v>WIP Jobs Fixed Overhead</v>
      </c>
      <c r="AO40" s="46">
        <v>120014</v>
      </c>
      <c r="AS40" s="32" t="str">
        <f t="shared" si="3"/>
        <v>FS</v>
      </c>
      <c r="AT40" s="32" t="str">
        <f>VLOOKUP(AO40,'ALL-Chart of Accounts'!$E:$F,2,0)</f>
        <v>WIP Jobs Variable Overhead</v>
      </c>
      <c r="AU40" s="46">
        <v>120015</v>
      </c>
      <c r="AY40" s="32" t="str">
        <f t="shared" si="4"/>
        <v>FS</v>
      </c>
      <c r="AZ40" s="32" t="str">
        <f>VLOOKUP(AU40,'ALL-Chart of Accounts'!$E:$F,2,0)</f>
        <v>WIP Jobs Outside</v>
      </c>
      <c r="BG40" s="46">
        <v>120800</v>
      </c>
      <c r="BK40" s="32" t="str">
        <f t="shared" si="5"/>
        <v>FS</v>
      </c>
      <c r="BL40" s="32" t="str">
        <f>VLOOKUP(BG40,'ALL-Chart of Accounts'!$E:$F,2,0)</f>
        <v>Reserve for Inventory Adjustment</v>
      </c>
      <c r="BM40" s="46">
        <v>120800</v>
      </c>
      <c r="BQ40" s="32" t="str">
        <f t="shared" si="6"/>
        <v>FS</v>
      </c>
      <c r="BR40" s="32" t="str">
        <f>VLOOKUP(BM40,'ALL-Chart of Accounts'!$E:$F,2,0)</f>
        <v>Reserve for Inventory Adjustment</v>
      </c>
      <c r="BS40" s="46">
        <v>120800</v>
      </c>
      <c r="BW40" s="32" t="str">
        <f t="shared" si="7"/>
        <v>FS</v>
      </c>
      <c r="BX40" s="32" t="str">
        <f>VLOOKUP(BS40,'ALL-Chart of Accounts'!$E:$F,2,0)</f>
        <v>Reserve for Inventory Adjustment</v>
      </c>
      <c r="BY40" s="46">
        <v>120800</v>
      </c>
      <c r="CC40" s="32" t="str">
        <f t="shared" si="8"/>
        <v>FS</v>
      </c>
      <c r="CD40" s="32" t="str">
        <f>VLOOKUP(BY40,'ALL-Chart of Accounts'!$E:$F,2,0)</f>
        <v>Reserve for Inventory Adjustment</v>
      </c>
      <c r="FQ40" s="46" t="s">
        <v>2879</v>
      </c>
      <c r="FR40" s="46" t="s">
        <v>2880</v>
      </c>
      <c r="FS40" s="46">
        <v>120031</v>
      </c>
      <c r="FW40" s="32" t="str">
        <f t="shared" si="9"/>
        <v>FS</v>
      </c>
      <c r="FX40" s="32" t="str">
        <f>VLOOKUP(FS40,'ALL-Chart of Accounts'!$E:$F,2,0)</f>
        <v>WIP Projects Material</v>
      </c>
      <c r="FY40" s="46">
        <v>120032</v>
      </c>
      <c r="GC40" s="32" t="str">
        <f t="shared" si="10"/>
        <v>FS</v>
      </c>
      <c r="GD40" s="32" t="str">
        <f>VLOOKUP(FY40,'ALL-Chart of Accounts'!$E:$F,2,0)</f>
        <v>WIP Projects Labor</v>
      </c>
      <c r="GE40" s="46">
        <v>120033</v>
      </c>
      <c r="GI40" s="32" t="str">
        <f t="shared" si="11"/>
        <v>FS</v>
      </c>
      <c r="GJ40" s="32" t="str">
        <f>VLOOKUP(GE40,'ALL-Chart of Accounts'!$E:$F,2,0)</f>
        <v>WIP Projects Other</v>
      </c>
      <c r="GK40" s="46">
        <v>120034</v>
      </c>
      <c r="GO40" s="32" t="str">
        <f t="shared" si="12"/>
        <v>FS</v>
      </c>
      <c r="GP40" s="32" t="str">
        <f>VLOOKUP(GK40,'ALL-Chart of Accounts'!$E:$F,2,0)</f>
        <v>WIP Projects Variable Overhead</v>
      </c>
      <c r="GQ40" s="46">
        <v>120035</v>
      </c>
      <c r="GU40" s="32" t="str">
        <f t="shared" si="13"/>
        <v>FS</v>
      </c>
      <c r="GV40" s="32" t="str">
        <f>VLOOKUP(GQ40,'ALL-Chart of Accounts'!$E:$F,2,0)</f>
        <v>WIP Projects G&amp;A</v>
      </c>
      <c r="HU40" s="46">
        <v>0.05</v>
      </c>
      <c r="HV40" s="46" t="s">
        <v>2881</v>
      </c>
      <c r="HW40" s="46">
        <v>560010</v>
      </c>
      <c r="IA40" s="32" t="str">
        <f t="shared" si="14"/>
        <v>FS</v>
      </c>
      <c r="IB40" s="32" t="str">
        <f>VLOOKUP(HW40,'ALL-Chart of Accounts'!$E:$F,2,0)</f>
        <v>Variance Purchasing - Misc Charges</v>
      </c>
      <c r="IC40" s="46">
        <v>560012</v>
      </c>
      <c r="IG40" s="32" t="str">
        <f t="shared" si="15"/>
        <v>FS</v>
      </c>
      <c r="IH40" s="32" t="str">
        <f>VLOOKUP(IC40,'ALL-Chart of Accounts'!$E:$F,2,0)</f>
        <v>Expense Floor Stock</v>
      </c>
    </row>
    <row r="41" spans="2:242" x14ac:dyDescent="0.35">
      <c r="C41" s="47">
        <v>43479</v>
      </c>
      <c r="D41" s="46" t="s">
        <v>11995</v>
      </c>
      <c r="E41" s="46">
        <v>4080</v>
      </c>
      <c r="F41" s="32" t="str">
        <f>VLOOKUP(E41,'ALL-Unit Code 2'!$V:$W,2,0)</f>
        <v>FILLING &amp; CLOSING-FILL/CLOSE (TWINTEC)</v>
      </c>
      <c r="G41" s="46">
        <v>1</v>
      </c>
      <c r="J41" s="32">
        <f t="shared" si="16"/>
        <v>4080</v>
      </c>
      <c r="K41" s="32" t="str">
        <f>VLOOKUP(J41,'ALL-Unit Code 2'!$V:$W,2,0)</f>
        <v>FILLING &amp; CLOSING-FILL/CLOSE (TWINTEC)</v>
      </c>
      <c r="L41" s="46">
        <v>0</v>
      </c>
      <c r="N41" s="46">
        <v>0</v>
      </c>
      <c r="O41" s="46">
        <v>0</v>
      </c>
      <c r="P41" s="46">
        <v>0</v>
      </c>
      <c r="Q41" s="46" t="s">
        <v>2878</v>
      </c>
      <c r="R41" s="46" t="s">
        <v>2878</v>
      </c>
      <c r="S41" s="46" t="s">
        <v>2878</v>
      </c>
      <c r="T41" s="46" t="s">
        <v>2878</v>
      </c>
      <c r="U41" s="46" t="s">
        <v>2878</v>
      </c>
      <c r="V41" s="46" t="s">
        <v>2878</v>
      </c>
      <c r="W41" s="46">
        <v>120011</v>
      </c>
      <c r="AA41" s="32" t="str">
        <f>IF(VLOOKUP(E41,'ALL-Unit Code 2'!V:X,3,0)="ANY",VLOOKUP($D$1,Sites!$A:$C,2,0),VLOOKUP(E41,'ALL-Unit Code 2'!V:X,3,0))</f>
        <v>FS</v>
      </c>
      <c r="AB41" s="32" t="str">
        <f>VLOOKUP(W41,'ALL-Chart of Accounts'!$E:$F,2,0)</f>
        <v>WIP Jobs Material</v>
      </c>
      <c r="AC41" s="46">
        <v>120012</v>
      </c>
      <c r="AG41" s="32" t="str">
        <f t="shared" si="1"/>
        <v>FS</v>
      </c>
      <c r="AH41" s="32" t="str">
        <f>VLOOKUP(AC41,'ALL-Chart of Accounts'!$E:$F,2,0)</f>
        <v>WIP Jobs Labor</v>
      </c>
      <c r="AI41" s="46">
        <v>120013</v>
      </c>
      <c r="AM41" s="32" t="str">
        <f t="shared" si="2"/>
        <v>FS</v>
      </c>
      <c r="AN41" s="32" t="str">
        <f>VLOOKUP(AI41,'ALL-Chart of Accounts'!$E:$F,2,0)</f>
        <v>WIP Jobs Fixed Overhead</v>
      </c>
      <c r="AO41" s="46">
        <v>120014</v>
      </c>
      <c r="AS41" s="32" t="str">
        <f t="shared" si="3"/>
        <v>FS</v>
      </c>
      <c r="AT41" s="32" t="str">
        <f>VLOOKUP(AO41,'ALL-Chart of Accounts'!$E:$F,2,0)</f>
        <v>WIP Jobs Variable Overhead</v>
      </c>
      <c r="AU41" s="46">
        <v>120015</v>
      </c>
      <c r="AY41" s="32" t="str">
        <f t="shared" si="4"/>
        <v>FS</v>
      </c>
      <c r="AZ41" s="32" t="str">
        <f>VLOOKUP(AU41,'ALL-Chart of Accounts'!$E:$F,2,0)</f>
        <v>WIP Jobs Outside</v>
      </c>
      <c r="BG41" s="46">
        <v>120800</v>
      </c>
      <c r="BK41" s="32" t="str">
        <f t="shared" si="5"/>
        <v>FS</v>
      </c>
      <c r="BL41" s="32" t="str">
        <f>VLOOKUP(BG41,'ALL-Chart of Accounts'!$E:$F,2,0)</f>
        <v>Reserve for Inventory Adjustment</v>
      </c>
      <c r="BM41" s="46">
        <v>120800</v>
      </c>
      <c r="BQ41" s="32" t="str">
        <f t="shared" si="6"/>
        <v>FS</v>
      </c>
      <c r="BR41" s="32" t="str">
        <f>VLOOKUP(BM41,'ALL-Chart of Accounts'!$E:$F,2,0)</f>
        <v>Reserve for Inventory Adjustment</v>
      </c>
      <c r="BS41" s="46">
        <v>120800</v>
      </c>
      <c r="BW41" s="32" t="str">
        <f t="shared" si="7"/>
        <v>FS</v>
      </c>
      <c r="BX41" s="32" t="str">
        <f>VLOOKUP(BS41,'ALL-Chart of Accounts'!$E:$F,2,0)</f>
        <v>Reserve for Inventory Adjustment</v>
      </c>
      <c r="BY41" s="46">
        <v>120800</v>
      </c>
      <c r="CC41" s="32" t="str">
        <f t="shared" si="8"/>
        <v>FS</v>
      </c>
      <c r="CD41" s="32" t="str">
        <f>VLOOKUP(BY41,'ALL-Chart of Accounts'!$E:$F,2,0)</f>
        <v>Reserve for Inventory Adjustment</v>
      </c>
      <c r="FQ41" s="46" t="s">
        <v>2879</v>
      </c>
      <c r="FR41" s="46" t="s">
        <v>2880</v>
      </c>
      <c r="FS41" s="46">
        <v>120031</v>
      </c>
      <c r="FW41" s="32" t="str">
        <f t="shared" si="9"/>
        <v>FS</v>
      </c>
      <c r="FX41" s="32" t="str">
        <f>VLOOKUP(FS41,'ALL-Chart of Accounts'!$E:$F,2,0)</f>
        <v>WIP Projects Material</v>
      </c>
      <c r="FY41" s="46">
        <v>120032</v>
      </c>
      <c r="GC41" s="32" t="str">
        <f t="shared" si="10"/>
        <v>FS</v>
      </c>
      <c r="GD41" s="32" t="str">
        <f>VLOOKUP(FY41,'ALL-Chart of Accounts'!$E:$F,2,0)</f>
        <v>WIP Projects Labor</v>
      </c>
      <c r="GE41" s="46">
        <v>120033</v>
      </c>
      <c r="GI41" s="32" t="str">
        <f t="shared" si="11"/>
        <v>FS</v>
      </c>
      <c r="GJ41" s="32" t="str">
        <f>VLOOKUP(GE41,'ALL-Chart of Accounts'!$E:$F,2,0)</f>
        <v>WIP Projects Other</v>
      </c>
      <c r="GK41" s="46">
        <v>120034</v>
      </c>
      <c r="GO41" s="32" t="str">
        <f t="shared" si="12"/>
        <v>FS</v>
      </c>
      <c r="GP41" s="32" t="str">
        <f>VLOOKUP(GK41,'ALL-Chart of Accounts'!$E:$F,2,0)</f>
        <v>WIP Projects Variable Overhead</v>
      </c>
      <c r="GQ41" s="46">
        <v>120035</v>
      </c>
      <c r="GU41" s="32" t="str">
        <f t="shared" si="13"/>
        <v>FS</v>
      </c>
      <c r="GV41" s="32" t="str">
        <f>VLOOKUP(GQ41,'ALL-Chart of Accounts'!$E:$F,2,0)</f>
        <v>WIP Projects G&amp;A</v>
      </c>
      <c r="HU41" s="46">
        <v>0.05</v>
      </c>
      <c r="HV41" s="46" t="s">
        <v>2881</v>
      </c>
      <c r="HW41" s="46">
        <v>560010</v>
      </c>
      <c r="IA41" s="32" t="str">
        <f t="shared" si="14"/>
        <v>FS</v>
      </c>
      <c r="IB41" s="32" t="str">
        <f>VLOOKUP(HW41,'ALL-Chart of Accounts'!$E:$F,2,0)</f>
        <v>Variance Purchasing - Misc Charges</v>
      </c>
      <c r="IC41" s="46">
        <v>560012</v>
      </c>
      <c r="IG41" s="32" t="str">
        <f t="shared" si="15"/>
        <v>FS</v>
      </c>
      <c r="IH41" s="32" t="str">
        <f>VLOOKUP(IC41,'ALL-Chart of Accounts'!$E:$F,2,0)</f>
        <v>Expense Floor Stock</v>
      </c>
    </row>
    <row r="42" spans="2:242" x14ac:dyDescent="0.35">
      <c r="B42" s="47">
        <v>43468</v>
      </c>
      <c r="C42" s="47">
        <v>43479</v>
      </c>
      <c r="D42" s="46" t="s">
        <v>11931</v>
      </c>
      <c r="E42" s="46">
        <v>4100</v>
      </c>
      <c r="F42" s="32" t="str">
        <f>VLOOKUP(E42,'ALL-Unit Code 2'!$V:$W,2,0)</f>
        <v>PACKAGING-CLIPPING (TIPPER TIE)</v>
      </c>
      <c r="G42" s="46">
        <v>1</v>
      </c>
      <c r="J42" s="32">
        <f t="shared" si="16"/>
        <v>4100</v>
      </c>
      <c r="K42" s="32" t="str">
        <f>VLOOKUP(J42,'ALL-Unit Code 2'!$V:$W,2,0)</f>
        <v>PACKAGING-CLIPPING (TIPPER TIE)</v>
      </c>
      <c r="L42" s="46">
        <v>0</v>
      </c>
      <c r="N42" s="46">
        <v>0</v>
      </c>
      <c r="O42" s="46">
        <v>0</v>
      </c>
      <c r="P42" s="46">
        <v>0</v>
      </c>
      <c r="Q42" s="46" t="s">
        <v>2878</v>
      </c>
      <c r="R42" s="46" t="s">
        <v>2878</v>
      </c>
      <c r="S42" s="46" t="s">
        <v>2878</v>
      </c>
      <c r="T42" s="46" t="s">
        <v>2878</v>
      </c>
      <c r="U42" s="46" t="s">
        <v>2878</v>
      </c>
      <c r="V42" s="46" t="s">
        <v>2878</v>
      </c>
      <c r="W42" s="46">
        <v>120011</v>
      </c>
      <c r="AA42" s="32" t="str">
        <f>IF(VLOOKUP(E42,'ALL-Unit Code 2'!V:X,3,0)="ANY",VLOOKUP($D$1,Sites!$A:$C,2,0),VLOOKUP(E42,'ALL-Unit Code 2'!V:X,3,0))</f>
        <v>TT</v>
      </c>
      <c r="AB42" s="32" t="str">
        <f>VLOOKUP(W42,'ALL-Chart of Accounts'!$E:$F,2,0)</f>
        <v>WIP Jobs Material</v>
      </c>
      <c r="AC42" s="46">
        <v>120012</v>
      </c>
      <c r="AG42" s="32" t="str">
        <f t="shared" si="1"/>
        <v>TT</v>
      </c>
      <c r="AH42" s="32" t="str">
        <f>VLOOKUP(AC42,'ALL-Chart of Accounts'!$E:$F,2,0)</f>
        <v>WIP Jobs Labor</v>
      </c>
      <c r="AI42" s="46">
        <v>120013</v>
      </c>
      <c r="AM42" s="32" t="str">
        <f t="shared" si="2"/>
        <v>TT</v>
      </c>
      <c r="AN42" s="32" t="str">
        <f>VLOOKUP(AI42,'ALL-Chart of Accounts'!$E:$F,2,0)</f>
        <v>WIP Jobs Fixed Overhead</v>
      </c>
      <c r="AO42" s="46">
        <v>120014</v>
      </c>
      <c r="AS42" s="32" t="str">
        <f t="shared" si="3"/>
        <v>TT</v>
      </c>
      <c r="AT42" s="32" t="str">
        <f>VLOOKUP(AO42,'ALL-Chart of Accounts'!$E:$F,2,0)</f>
        <v>WIP Jobs Variable Overhead</v>
      </c>
      <c r="AU42" s="46">
        <v>120015</v>
      </c>
      <c r="AY42" s="32" t="str">
        <f t="shared" si="4"/>
        <v>TT</v>
      </c>
      <c r="AZ42" s="32" t="str">
        <f>VLOOKUP(AU42,'ALL-Chart of Accounts'!$E:$F,2,0)</f>
        <v>WIP Jobs Outside</v>
      </c>
      <c r="BG42" s="46">
        <v>120800</v>
      </c>
      <c r="BK42" s="32" t="str">
        <f t="shared" si="5"/>
        <v>TT</v>
      </c>
      <c r="BL42" s="32" t="str">
        <f>VLOOKUP(BG42,'ALL-Chart of Accounts'!$E:$F,2,0)</f>
        <v>Reserve for Inventory Adjustment</v>
      </c>
      <c r="BM42" s="46">
        <v>120800</v>
      </c>
      <c r="BQ42" s="32" t="str">
        <f t="shared" si="6"/>
        <v>TT</v>
      </c>
      <c r="BR42" s="32" t="str">
        <f>VLOOKUP(BM42,'ALL-Chart of Accounts'!$E:$F,2,0)</f>
        <v>Reserve for Inventory Adjustment</v>
      </c>
      <c r="BS42" s="46">
        <v>120800</v>
      </c>
      <c r="BW42" s="32" t="str">
        <f t="shared" si="7"/>
        <v>TT</v>
      </c>
      <c r="BX42" s="32" t="str">
        <f>VLOOKUP(BS42,'ALL-Chart of Accounts'!$E:$F,2,0)</f>
        <v>Reserve for Inventory Adjustment</v>
      </c>
      <c r="BY42" s="46">
        <v>120800</v>
      </c>
      <c r="CC42" s="32" t="str">
        <f t="shared" si="8"/>
        <v>TT</v>
      </c>
      <c r="CD42" s="32" t="str">
        <f>VLOOKUP(BY42,'ALL-Chart of Accounts'!$E:$F,2,0)</f>
        <v>Reserve for Inventory Adjustment</v>
      </c>
      <c r="FQ42" s="46" t="s">
        <v>2879</v>
      </c>
      <c r="FR42" s="46" t="s">
        <v>2880</v>
      </c>
      <c r="FS42" s="46">
        <v>120031</v>
      </c>
      <c r="FW42" s="32" t="str">
        <f t="shared" si="9"/>
        <v>TT</v>
      </c>
      <c r="FX42" s="32" t="str">
        <f>VLOOKUP(FS42,'ALL-Chart of Accounts'!$E:$F,2,0)</f>
        <v>WIP Projects Material</v>
      </c>
      <c r="FY42" s="46">
        <v>120032</v>
      </c>
      <c r="GC42" s="32" t="str">
        <f t="shared" si="10"/>
        <v>TT</v>
      </c>
      <c r="GD42" s="32" t="str">
        <f>VLOOKUP(FY42,'ALL-Chart of Accounts'!$E:$F,2,0)</f>
        <v>WIP Projects Labor</v>
      </c>
      <c r="GE42" s="46">
        <v>120033</v>
      </c>
      <c r="GI42" s="32" t="str">
        <f t="shared" si="11"/>
        <v>TT</v>
      </c>
      <c r="GJ42" s="32" t="str">
        <f>VLOOKUP(GE42,'ALL-Chart of Accounts'!$E:$F,2,0)</f>
        <v>WIP Projects Other</v>
      </c>
      <c r="GK42" s="46">
        <v>120034</v>
      </c>
      <c r="GO42" s="32" t="str">
        <f t="shared" si="12"/>
        <v>TT</v>
      </c>
      <c r="GP42" s="32" t="str">
        <f>VLOOKUP(GK42,'ALL-Chart of Accounts'!$E:$F,2,0)</f>
        <v>WIP Projects Variable Overhead</v>
      </c>
      <c r="GQ42" s="46">
        <v>120035</v>
      </c>
      <c r="GU42" s="32" t="str">
        <f t="shared" si="13"/>
        <v>TT</v>
      </c>
      <c r="GV42" s="32" t="str">
        <f>VLOOKUP(GQ42,'ALL-Chart of Accounts'!$E:$F,2,0)</f>
        <v>WIP Projects G&amp;A</v>
      </c>
      <c r="HU42" s="46">
        <v>0.05</v>
      </c>
      <c r="HV42" s="46" t="s">
        <v>2881</v>
      </c>
      <c r="HW42" s="46">
        <v>560010</v>
      </c>
      <c r="IA42" s="32" t="str">
        <f t="shared" si="14"/>
        <v>TT</v>
      </c>
      <c r="IB42" s="32" t="str">
        <f>VLOOKUP(HW42,'ALL-Chart of Accounts'!$E:$F,2,0)</f>
        <v>Variance Purchasing - Misc Charges</v>
      </c>
      <c r="IC42" s="46">
        <v>560012</v>
      </c>
      <c r="IG42" s="32" t="str">
        <f t="shared" si="15"/>
        <v>TT</v>
      </c>
      <c r="IH42" s="32" t="str">
        <f>VLOOKUP(IC42,'ALL-Chart of Accounts'!$E:$F,2,0)</f>
        <v>Expense Floor Stock</v>
      </c>
    </row>
    <row r="43" spans="2:242" x14ac:dyDescent="0.35">
      <c r="C43" s="47">
        <v>43479</v>
      </c>
      <c r="D43" s="46" t="s">
        <v>11995</v>
      </c>
      <c r="E43" s="46">
        <v>4105</v>
      </c>
      <c r="F43" s="32" t="str">
        <f>VLOOKUP(E43,'ALL-Unit Code 2'!$V:$W,2,0)</f>
        <v>PACKAGING-LABELING</v>
      </c>
      <c r="G43" s="46">
        <v>1</v>
      </c>
      <c r="J43" s="32">
        <f t="shared" si="16"/>
        <v>4105</v>
      </c>
      <c r="K43" s="32" t="str">
        <f>VLOOKUP(J43,'ALL-Unit Code 2'!$V:$W,2,0)</f>
        <v>PACKAGING-LABELING</v>
      </c>
      <c r="L43" s="46">
        <v>0</v>
      </c>
      <c r="N43" s="46">
        <v>0</v>
      </c>
      <c r="O43" s="46">
        <v>0</v>
      </c>
      <c r="P43" s="46">
        <v>0</v>
      </c>
      <c r="Q43" s="46" t="s">
        <v>2878</v>
      </c>
      <c r="R43" s="46" t="s">
        <v>2878</v>
      </c>
      <c r="S43" s="46" t="s">
        <v>2878</v>
      </c>
      <c r="T43" s="46" t="s">
        <v>2878</v>
      </c>
      <c r="U43" s="46" t="s">
        <v>2878</v>
      </c>
      <c r="V43" s="46" t="s">
        <v>2878</v>
      </c>
      <c r="W43" s="46">
        <v>120011</v>
      </c>
      <c r="AA43" s="32" t="str">
        <f>IF(VLOOKUP(E43,'ALL-Unit Code 2'!V:X,3,0)="ANY",VLOOKUP($D$1,Sites!$A:$C,2,0),VLOOKUP(E43,'ALL-Unit Code 2'!V:X,3,0))</f>
        <v>FP</v>
      </c>
      <c r="AB43" s="32" t="str">
        <f>VLOOKUP(W43,'ALL-Chart of Accounts'!$E:$F,2,0)</f>
        <v>WIP Jobs Material</v>
      </c>
      <c r="AC43" s="46">
        <v>120012</v>
      </c>
      <c r="AG43" s="32" t="str">
        <f t="shared" si="1"/>
        <v>FP</v>
      </c>
      <c r="AH43" s="32" t="str">
        <f>VLOOKUP(AC43,'ALL-Chart of Accounts'!$E:$F,2,0)</f>
        <v>WIP Jobs Labor</v>
      </c>
      <c r="AI43" s="46">
        <v>120013</v>
      </c>
      <c r="AM43" s="32" t="str">
        <f t="shared" si="2"/>
        <v>FP</v>
      </c>
      <c r="AN43" s="32" t="str">
        <f>VLOOKUP(AI43,'ALL-Chart of Accounts'!$E:$F,2,0)</f>
        <v>WIP Jobs Fixed Overhead</v>
      </c>
      <c r="AO43" s="46">
        <v>120014</v>
      </c>
      <c r="AS43" s="32" t="str">
        <f t="shared" si="3"/>
        <v>FP</v>
      </c>
      <c r="AT43" s="32" t="str">
        <f>VLOOKUP(AO43,'ALL-Chart of Accounts'!$E:$F,2,0)</f>
        <v>WIP Jobs Variable Overhead</v>
      </c>
      <c r="AU43" s="46">
        <v>120015</v>
      </c>
      <c r="AY43" s="32" t="str">
        <f t="shared" si="4"/>
        <v>FP</v>
      </c>
      <c r="AZ43" s="32" t="str">
        <f>VLOOKUP(AU43,'ALL-Chart of Accounts'!$E:$F,2,0)</f>
        <v>WIP Jobs Outside</v>
      </c>
      <c r="BG43" s="46">
        <v>120800</v>
      </c>
      <c r="BK43" s="32" t="str">
        <f t="shared" si="5"/>
        <v>FP</v>
      </c>
      <c r="BL43" s="32" t="str">
        <f>VLOOKUP(BG43,'ALL-Chart of Accounts'!$E:$F,2,0)</f>
        <v>Reserve for Inventory Adjustment</v>
      </c>
      <c r="BM43" s="46">
        <v>120800</v>
      </c>
      <c r="BQ43" s="32" t="str">
        <f t="shared" si="6"/>
        <v>FP</v>
      </c>
      <c r="BR43" s="32" t="str">
        <f>VLOOKUP(BM43,'ALL-Chart of Accounts'!$E:$F,2,0)</f>
        <v>Reserve for Inventory Adjustment</v>
      </c>
      <c r="BS43" s="46">
        <v>120800</v>
      </c>
      <c r="BW43" s="32" t="str">
        <f t="shared" si="7"/>
        <v>FP</v>
      </c>
      <c r="BX43" s="32" t="str">
        <f>VLOOKUP(BS43,'ALL-Chart of Accounts'!$E:$F,2,0)</f>
        <v>Reserve for Inventory Adjustment</v>
      </c>
      <c r="BY43" s="46">
        <v>120800</v>
      </c>
      <c r="CC43" s="32" t="str">
        <f t="shared" si="8"/>
        <v>FP</v>
      </c>
      <c r="CD43" s="32" t="str">
        <f>VLOOKUP(BY43,'ALL-Chart of Accounts'!$E:$F,2,0)</f>
        <v>Reserve for Inventory Adjustment</v>
      </c>
      <c r="FQ43" s="46" t="s">
        <v>2879</v>
      </c>
      <c r="FR43" s="46" t="s">
        <v>2880</v>
      </c>
      <c r="FS43" s="46">
        <v>120031</v>
      </c>
      <c r="FW43" s="32" t="str">
        <f t="shared" si="9"/>
        <v>FP</v>
      </c>
      <c r="FX43" s="32" t="str">
        <f>VLOOKUP(FS43,'ALL-Chart of Accounts'!$E:$F,2,0)</f>
        <v>WIP Projects Material</v>
      </c>
      <c r="FY43" s="46">
        <v>120032</v>
      </c>
      <c r="GC43" s="32" t="str">
        <f t="shared" si="10"/>
        <v>FP</v>
      </c>
      <c r="GD43" s="32" t="str">
        <f>VLOOKUP(FY43,'ALL-Chart of Accounts'!$E:$F,2,0)</f>
        <v>WIP Projects Labor</v>
      </c>
      <c r="GE43" s="46">
        <v>120033</v>
      </c>
      <c r="GI43" s="32" t="str">
        <f t="shared" si="11"/>
        <v>FP</v>
      </c>
      <c r="GJ43" s="32" t="str">
        <f>VLOOKUP(GE43,'ALL-Chart of Accounts'!$E:$F,2,0)</f>
        <v>WIP Projects Other</v>
      </c>
      <c r="GK43" s="46">
        <v>120034</v>
      </c>
      <c r="GO43" s="32" t="str">
        <f t="shared" si="12"/>
        <v>FP</v>
      </c>
      <c r="GP43" s="32" t="str">
        <f>VLOOKUP(GK43,'ALL-Chart of Accounts'!$E:$F,2,0)</f>
        <v>WIP Projects Variable Overhead</v>
      </c>
      <c r="GQ43" s="46">
        <v>120035</v>
      </c>
      <c r="GU43" s="32" t="str">
        <f t="shared" si="13"/>
        <v>FP</v>
      </c>
      <c r="GV43" s="32" t="str">
        <f>VLOOKUP(GQ43,'ALL-Chart of Accounts'!$E:$F,2,0)</f>
        <v>WIP Projects G&amp;A</v>
      </c>
      <c r="HU43" s="46">
        <v>0.05</v>
      </c>
      <c r="HV43" s="46" t="s">
        <v>2881</v>
      </c>
      <c r="HW43" s="46">
        <v>560010</v>
      </c>
      <c r="IA43" s="32" t="str">
        <f t="shared" si="14"/>
        <v>FP</v>
      </c>
      <c r="IB43" s="32" t="str">
        <f>VLOOKUP(HW43,'ALL-Chart of Accounts'!$E:$F,2,0)</f>
        <v>Variance Purchasing - Misc Charges</v>
      </c>
      <c r="IC43" s="46">
        <v>560012</v>
      </c>
      <c r="IG43" s="32" t="str">
        <f t="shared" si="15"/>
        <v>FP</v>
      </c>
      <c r="IH43" s="32" t="str">
        <f>VLOOKUP(IC43,'ALL-Chart of Accounts'!$E:$F,2,0)</f>
        <v>Expense Floor Stock</v>
      </c>
    </row>
    <row r="44" spans="2:242" hidden="1" x14ac:dyDescent="0.35">
      <c r="B44" s="47">
        <v>43468</v>
      </c>
      <c r="D44" s="46" t="s">
        <v>11924</v>
      </c>
      <c r="E44" s="46">
        <v>4200</v>
      </c>
      <c r="F44" s="32" t="str">
        <f>VLOOKUP(E44,'ALL-Unit Code 2'!$V:$W,2,0)</f>
        <v>PRESERVATION-WAX</v>
      </c>
      <c r="G44" s="46">
        <v>1</v>
      </c>
      <c r="J44" s="32">
        <f t="shared" si="16"/>
        <v>4200</v>
      </c>
      <c r="K44" s="32" t="str">
        <f>VLOOKUP(J44,'ALL-Unit Code 2'!$V:$W,2,0)</f>
        <v>PRESERVATION-WAX</v>
      </c>
      <c r="L44" s="46">
        <v>0</v>
      </c>
      <c r="N44" s="46">
        <v>0</v>
      </c>
      <c r="O44" s="46">
        <v>0</v>
      </c>
      <c r="P44" s="46">
        <v>0</v>
      </c>
      <c r="Q44" s="46" t="s">
        <v>2878</v>
      </c>
      <c r="R44" s="46" t="s">
        <v>2878</v>
      </c>
      <c r="S44" s="46" t="s">
        <v>2878</v>
      </c>
      <c r="T44" s="46" t="s">
        <v>2878</v>
      </c>
      <c r="U44" s="46" t="s">
        <v>2878</v>
      </c>
      <c r="V44" s="46" t="s">
        <v>2878</v>
      </c>
      <c r="W44" s="46">
        <v>120011</v>
      </c>
      <c r="AA44" s="32" t="str">
        <f>IF(VLOOKUP(E44,'ALL-Unit Code 2'!V:X,3,0)="ANY",VLOOKUP($D$1,Sites!$A:$C,2,0),VLOOKUP(E44,'ALL-Unit Code 2'!V:X,3,0))</f>
        <v>EA</v>
      </c>
      <c r="AB44" s="32" t="str">
        <f>VLOOKUP(W44,'ALL-Chart of Accounts'!$E:$F,2,0)</f>
        <v>WIP Jobs Material</v>
      </c>
      <c r="AC44" s="46">
        <v>120012</v>
      </c>
      <c r="AG44" s="32" t="str">
        <f t="shared" si="1"/>
        <v>EA</v>
      </c>
      <c r="AH44" s="32" t="str">
        <f>VLOOKUP(AC44,'ALL-Chart of Accounts'!$E:$F,2,0)</f>
        <v>WIP Jobs Labor</v>
      </c>
      <c r="AI44" s="46">
        <v>120013</v>
      </c>
      <c r="AM44" s="32" t="str">
        <f t="shared" si="2"/>
        <v>EA</v>
      </c>
      <c r="AN44" s="32" t="str">
        <f>VLOOKUP(AI44,'ALL-Chart of Accounts'!$E:$F,2,0)</f>
        <v>WIP Jobs Fixed Overhead</v>
      </c>
      <c r="AO44" s="46">
        <v>120014</v>
      </c>
      <c r="AS44" s="32" t="str">
        <f t="shared" si="3"/>
        <v>EA</v>
      </c>
      <c r="AT44" s="32" t="str">
        <f>VLOOKUP(AO44,'ALL-Chart of Accounts'!$E:$F,2,0)</f>
        <v>WIP Jobs Variable Overhead</v>
      </c>
      <c r="AU44" s="46">
        <v>120015</v>
      </c>
      <c r="AY44" s="32" t="str">
        <f t="shared" si="4"/>
        <v>EA</v>
      </c>
      <c r="AZ44" s="32" t="str">
        <f>VLOOKUP(AU44,'ALL-Chart of Accounts'!$E:$F,2,0)</f>
        <v>WIP Jobs Outside</v>
      </c>
      <c r="BG44" s="46">
        <v>120800</v>
      </c>
      <c r="BK44" s="32" t="str">
        <f t="shared" si="5"/>
        <v>EA</v>
      </c>
      <c r="BL44" s="32" t="str">
        <f>VLOOKUP(BG44,'ALL-Chart of Accounts'!$E:$F,2,0)</f>
        <v>Reserve for Inventory Adjustment</v>
      </c>
      <c r="BM44" s="46">
        <v>120800</v>
      </c>
      <c r="BQ44" s="32" t="str">
        <f t="shared" si="6"/>
        <v>EA</v>
      </c>
      <c r="BR44" s="32" t="str">
        <f>VLOOKUP(BM44,'ALL-Chart of Accounts'!$E:$F,2,0)</f>
        <v>Reserve for Inventory Adjustment</v>
      </c>
      <c r="BS44" s="46">
        <v>120800</v>
      </c>
      <c r="BW44" s="32" t="str">
        <f t="shared" si="7"/>
        <v>EA</v>
      </c>
      <c r="BX44" s="32" t="str">
        <f>VLOOKUP(BS44,'ALL-Chart of Accounts'!$E:$F,2,0)</f>
        <v>Reserve for Inventory Adjustment</v>
      </c>
      <c r="BY44" s="46">
        <v>120800</v>
      </c>
      <c r="CC44" s="32" t="str">
        <f t="shared" si="8"/>
        <v>EA</v>
      </c>
      <c r="CD44" s="32" t="str">
        <f>VLOOKUP(BY44,'ALL-Chart of Accounts'!$E:$F,2,0)</f>
        <v>Reserve for Inventory Adjustment</v>
      </c>
      <c r="FQ44" s="46" t="s">
        <v>2879</v>
      </c>
      <c r="FR44" s="46" t="s">
        <v>2880</v>
      </c>
      <c r="FS44" s="46">
        <v>120031</v>
      </c>
      <c r="FW44" s="32" t="str">
        <f t="shared" si="9"/>
        <v>EA</v>
      </c>
      <c r="FX44" s="32" t="str">
        <f>VLOOKUP(FS44,'ALL-Chart of Accounts'!$E:$F,2,0)</f>
        <v>WIP Projects Material</v>
      </c>
      <c r="FY44" s="46">
        <v>120032</v>
      </c>
      <c r="GC44" s="32" t="str">
        <f t="shared" si="10"/>
        <v>EA</v>
      </c>
      <c r="GD44" s="32" t="str">
        <f>VLOOKUP(FY44,'ALL-Chart of Accounts'!$E:$F,2,0)</f>
        <v>WIP Projects Labor</v>
      </c>
      <c r="GE44" s="46">
        <v>120033</v>
      </c>
      <c r="GI44" s="32" t="str">
        <f t="shared" si="11"/>
        <v>EA</v>
      </c>
      <c r="GJ44" s="32" t="str">
        <f>VLOOKUP(GE44,'ALL-Chart of Accounts'!$E:$F,2,0)</f>
        <v>WIP Projects Other</v>
      </c>
      <c r="GK44" s="46">
        <v>120034</v>
      </c>
      <c r="GO44" s="32" t="str">
        <f t="shared" si="12"/>
        <v>EA</v>
      </c>
      <c r="GP44" s="32" t="str">
        <f>VLOOKUP(GK44,'ALL-Chart of Accounts'!$E:$F,2,0)</f>
        <v>WIP Projects Variable Overhead</v>
      </c>
      <c r="GQ44" s="46">
        <v>120035</v>
      </c>
      <c r="GU44" s="32" t="str">
        <f t="shared" si="13"/>
        <v>EA</v>
      </c>
      <c r="GV44" s="32" t="str">
        <f>VLOOKUP(GQ44,'ALL-Chart of Accounts'!$E:$F,2,0)</f>
        <v>WIP Projects G&amp;A</v>
      </c>
      <c r="HU44" s="46">
        <v>0.05</v>
      </c>
      <c r="HV44" s="46" t="s">
        <v>2881</v>
      </c>
      <c r="HW44" s="46">
        <v>560010</v>
      </c>
      <c r="IA44" s="32" t="str">
        <f t="shared" si="14"/>
        <v>EA</v>
      </c>
      <c r="IB44" s="32" t="str">
        <f>VLOOKUP(HW44,'ALL-Chart of Accounts'!$E:$F,2,0)</f>
        <v>Variance Purchasing - Misc Charges</v>
      </c>
      <c r="IC44" s="46">
        <v>560012</v>
      </c>
      <c r="IG44" s="32" t="str">
        <f t="shared" si="15"/>
        <v>EA</v>
      </c>
      <c r="IH44" s="32" t="str">
        <f>VLOOKUP(IC44,'ALL-Chart of Accounts'!$E:$F,2,0)</f>
        <v>Expense Floor Stock</v>
      </c>
    </row>
    <row r="45" spans="2:242" hidden="1" x14ac:dyDescent="0.35">
      <c r="B45" s="47">
        <v>43468</v>
      </c>
      <c r="D45" s="46" t="s">
        <v>11923</v>
      </c>
      <c r="E45" s="46">
        <v>9999</v>
      </c>
      <c r="F45" s="32" t="str">
        <f>VLOOKUP(E45,'ALL-Unit Code 2'!$V:$W,2,0)</f>
        <v>MISCELLANEOUS</v>
      </c>
      <c r="G45" s="46">
        <v>1</v>
      </c>
      <c r="J45" s="32">
        <f t="shared" si="16"/>
        <v>9999</v>
      </c>
      <c r="K45" s="32" t="str">
        <f>VLOOKUP(J45,'ALL-Unit Code 2'!$V:$W,2,0)</f>
        <v>MISCELLANEOUS</v>
      </c>
      <c r="L45" s="46">
        <v>0</v>
      </c>
      <c r="N45" s="46">
        <v>0</v>
      </c>
      <c r="O45" s="46">
        <v>0</v>
      </c>
      <c r="P45" s="46">
        <v>0</v>
      </c>
      <c r="Q45" s="46" t="s">
        <v>2878</v>
      </c>
      <c r="R45" s="46" t="s">
        <v>2878</v>
      </c>
      <c r="S45" s="46" t="s">
        <v>2878</v>
      </c>
      <c r="T45" s="46" t="s">
        <v>2878</v>
      </c>
      <c r="U45" s="46" t="s">
        <v>2878</v>
      </c>
      <c r="V45" s="46" t="s">
        <v>2878</v>
      </c>
      <c r="W45" s="46">
        <v>120011</v>
      </c>
      <c r="AA45" s="32" t="str">
        <f>IF(VLOOKUP(E45,'ALL-Unit Code 2'!V:X,3,0)="ANY",VLOOKUP($D$1,Sites!$A:$C,2,0),VLOOKUP(E45,'ALL-Unit Code 2'!V:X,3,0))</f>
        <v>FC</v>
      </c>
      <c r="AB45" s="32" t="str">
        <f>VLOOKUP(W45,'ALL-Chart of Accounts'!$E:$F,2,0)</f>
        <v>WIP Jobs Material</v>
      </c>
      <c r="AC45" s="46">
        <v>120012</v>
      </c>
      <c r="AG45" s="32" t="str">
        <f t="shared" si="1"/>
        <v>FC</v>
      </c>
      <c r="AH45" s="32" t="str">
        <f>VLOOKUP(AC45,'ALL-Chart of Accounts'!$E:$F,2,0)</f>
        <v>WIP Jobs Labor</v>
      </c>
      <c r="AI45" s="46">
        <v>120013</v>
      </c>
      <c r="AM45" s="32" t="str">
        <f t="shared" si="2"/>
        <v>FC</v>
      </c>
      <c r="AN45" s="32" t="str">
        <f>VLOOKUP(AI45,'ALL-Chart of Accounts'!$E:$F,2,0)</f>
        <v>WIP Jobs Fixed Overhead</v>
      </c>
      <c r="AO45" s="46">
        <v>120014</v>
      </c>
      <c r="AS45" s="32" t="str">
        <f t="shared" si="3"/>
        <v>FC</v>
      </c>
      <c r="AT45" s="32" t="str">
        <f>VLOOKUP(AO45,'ALL-Chart of Accounts'!$E:$F,2,0)</f>
        <v>WIP Jobs Variable Overhead</v>
      </c>
      <c r="AU45" s="46">
        <v>120015</v>
      </c>
      <c r="AY45" s="32" t="str">
        <f t="shared" si="4"/>
        <v>FC</v>
      </c>
      <c r="AZ45" s="32" t="str">
        <f>VLOOKUP(AU45,'ALL-Chart of Accounts'!$E:$F,2,0)</f>
        <v>WIP Jobs Outside</v>
      </c>
      <c r="BG45" s="46">
        <v>120800</v>
      </c>
      <c r="BK45" s="32" t="str">
        <f t="shared" si="5"/>
        <v>FC</v>
      </c>
      <c r="BL45" s="32" t="str">
        <f>VLOOKUP(BG45,'ALL-Chart of Accounts'!$E:$F,2,0)</f>
        <v>Reserve for Inventory Adjustment</v>
      </c>
      <c r="BM45" s="46">
        <v>120800</v>
      </c>
      <c r="BQ45" s="32" t="str">
        <f t="shared" si="6"/>
        <v>FC</v>
      </c>
      <c r="BR45" s="32" t="str">
        <f>VLOOKUP(BM45,'ALL-Chart of Accounts'!$E:$F,2,0)</f>
        <v>Reserve for Inventory Adjustment</v>
      </c>
      <c r="BS45" s="46">
        <v>120800</v>
      </c>
      <c r="BW45" s="32" t="str">
        <f t="shared" si="7"/>
        <v>FC</v>
      </c>
      <c r="BX45" s="32" t="str">
        <f>VLOOKUP(BS45,'ALL-Chart of Accounts'!$E:$F,2,0)</f>
        <v>Reserve for Inventory Adjustment</v>
      </c>
      <c r="BY45" s="46">
        <v>120800</v>
      </c>
      <c r="CC45" s="32" t="str">
        <f t="shared" si="8"/>
        <v>FC</v>
      </c>
      <c r="CD45" s="32" t="str">
        <f>VLOOKUP(BY45,'ALL-Chart of Accounts'!$E:$F,2,0)</f>
        <v>Reserve for Inventory Adjustment</v>
      </c>
      <c r="FQ45" s="46" t="s">
        <v>2879</v>
      </c>
      <c r="FR45" s="46" t="s">
        <v>2880</v>
      </c>
      <c r="FS45" s="46">
        <v>120031</v>
      </c>
      <c r="FW45" s="32" t="str">
        <f t="shared" si="9"/>
        <v>FC</v>
      </c>
      <c r="FX45" s="32" t="str">
        <f>VLOOKUP(FS45,'ALL-Chart of Accounts'!$E:$F,2,0)</f>
        <v>WIP Projects Material</v>
      </c>
      <c r="FY45" s="46">
        <v>120032</v>
      </c>
      <c r="GC45" s="32" t="str">
        <f t="shared" si="10"/>
        <v>FC</v>
      </c>
      <c r="GD45" s="32" t="str">
        <f>VLOOKUP(FY45,'ALL-Chart of Accounts'!$E:$F,2,0)</f>
        <v>WIP Projects Labor</v>
      </c>
      <c r="GE45" s="46">
        <v>120033</v>
      </c>
      <c r="GI45" s="32" t="str">
        <f t="shared" si="11"/>
        <v>FC</v>
      </c>
      <c r="GJ45" s="32" t="str">
        <f>VLOOKUP(GE45,'ALL-Chart of Accounts'!$E:$F,2,0)</f>
        <v>WIP Projects Other</v>
      </c>
      <c r="GK45" s="46">
        <v>120034</v>
      </c>
      <c r="GO45" s="32" t="str">
        <f t="shared" si="12"/>
        <v>FC</v>
      </c>
      <c r="GP45" s="32" t="str">
        <f>VLOOKUP(GK45,'ALL-Chart of Accounts'!$E:$F,2,0)</f>
        <v>WIP Projects Variable Overhead</v>
      </c>
      <c r="GQ45" s="46">
        <v>120035</v>
      </c>
      <c r="GU45" s="32" t="str">
        <f t="shared" si="13"/>
        <v>FC</v>
      </c>
      <c r="GV45" s="32" t="str">
        <f>VLOOKUP(GQ45,'ALL-Chart of Accounts'!$E:$F,2,0)</f>
        <v>WIP Projects G&amp;A</v>
      </c>
      <c r="HU45" s="46">
        <v>0.05</v>
      </c>
      <c r="HV45" s="46" t="s">
        <v>2881</v>
      </c>
      <c r="HW45" s="46">
        <v>560010</v>
      </c>
      <c r="IA45" s="32" t="str">
        <f t="shared" si="14"/>
        <v>FC</v>
      </c>
      <c r="IB45" s="32" t="str">
        <f>VLOOKUP(HW45,'ALL-Chart of Accounts'!$E:$F,2,0)</f>
        <v>Variance Purchasing - Misc Charges</v>
      </c>
      <c r="IC45" s="46">
        <v>560012</v>
      </c>
      <c r="IG45" s="32" t="str">
        <f t="shared" si="15"/>
        <v>FC</v>
      </c>
      <c r="IH45" s="32" t="str">
        <f>VLOOKUP(IC45,'ALL-Chart of Accounts'!$E:$F,2,0)</f>
        <v>Expense Floor Stock</v>
      </c>
    </row>
  </sheetData>
  <autoFilter ref="A2:IH45" xr:uid="{00000000-0009-0000-0000-00002F000000}">
    <filterColumn colId="3">
      <filters>
        <filter val="BAN1"/>
        <filter val="BKK1"/>
      </filters>
    </filterColumn>
  </autoFilter>
  <dataValidations count="1">
    <dataValidation type="list" allowBlank="1" showInputMessage="1" showErrorMessage="1" sqref="D1" xr:uid="{A29905D2-2434-4161-AC5E-3235F3B01500}">
      <formula1>Sites</formula1>
    </dataValidation>
  </dataValidations>
  <hyperlinks>
    <hyperlink ref="B1" location="Index!A1" display="Go To Index" xr:uid="{15A67320-BEE5-429E-83E0-61BB76E74C6D}"/>
  </hyperlinks>
  <pageMargins left="0.7" right="0.7" top="0.75" bottom="0.75" header="0.3" footer="0.3"/>
  <customProperties>
    <customPr name="QAA_DRILLPATH_NODE_ID" r:id="rId1"/>
  </customPropertie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256"/>
  <dimension ref="A1:HX627"/>
  <sheetViews>
    <sheetView workbookViewId="0">
      <pane xSplit="16" ySplit="4" topLeftCell="Q39" activePane="bottomRight" state="frozen"/>
      <selection pane="topRight" activeCell="H1" sqref="H1"/>
      <selection pane="bottomLeft" activeCell="A3" sqref="A3"/>
      <selection pane="bottomRight" activeCell="B3" sqref="B3"/>
    </sheetView>
  </sheetViews>
  <sheetFormatPr defaultColWidth="10.6328125" defaultRowHeight="14.5" outlineLevelCol="1" x14ac:dyDescent="0.35"/>
  <cols>
    <col min="1" max="2" width="10.6328125" style="18" bestFit="1" customWidth="1"/>
    <col min="3" max="3" width="9.453125" style="18" bestFit="1" customWidth="1"/>
    <col min="4" max="4" width="9.36328125" style="4" bestFit="1" customWidth="1"/>
    <col min="5" max="6" width="9.36328125" style="46" hidden="1" customWidth="1" outlineLevel="1"/>
    <col min="7" max="8" width="9.36328125" style="4" hidden="1" customWidth="1" outlineLevel="1"/>
    <col min="9" max="11" width="9.36328125" style="46" hidden="1" customWidth="1" outlineLevel="1"/>
    <col min="12" max="13" width="9.36328125" style="4" hidden="1" customWidth="1" outlineLevel="1"/>
    <col min="14" max="14" width="12.54296875" style="4" bestFit="1" customWidth="1" collapsed="1"/>
    <col min="15" max="15" width="14.36328125" style="4" bestFit="1" customWidth="1"/>
    <col min="16" max="16" width="40.6328125" style="4" bestFit="1" customWidth="1"/>
    <col min="17" max="17" width="18.453125" style="4" bestFit="1" customWidth="1"/>
    <col min="18" max="21" width="27.6328125" style="4" bestFit="1" customWidth="1"/>
    <col min="22" max="22" width="33.36328125" style="4" bestFit="1" customWidth="1"/>
    <col min="23" max="23" width="28.453125" style="4" bestFit="1" customWidth="1"/>
    <col min="24" max="24" width="16.36328125" style="4" bestFit="1" customWidth="1"/>
    <col min="25" max="28" width="25.36328125" style="4" bestFit="1" customWidth="1"/>
    <col min="29" max="29" width="30.90625" style="4" bestFit="1" customWidth="1"/>
    <col min="30" max="30" width="26.08984375" style="4" bestFit="1" customWidth="1"/>
    <col min="31" max="31" width="16.453125" style="4" bestFit="1" customWidth="1"/>
    <col min="32" max="35" width="25.54296875" style="4" bestFit="1" customWidth="1"/>
    <col min="36" max="36" width="31.08984375" style="4" bestFit="1" customWidth="1"/>
    <col min="37" max="37" width="27.54296875" style="4" bestFit="1" customWidth="1"/>
    <col min="38" max="38" width="16.6328125" style="4" bestFit="1" customWidth="1"/>
    <col min="39" max="42" width="25.6328125" style="4" bestFit="1" customWidth="1"/>
    <col min="43" max="43" width="31.36328125" style="4" bestFit="1" customWidth="1"/>
    <col min="44" max="44" width="30.36328125" style="4" bestFit="1" customWidth="1"/>
    <col min="45" max="45" width="17.6328125" style="4" bestFit="1" customWidth="1"/>
    <col min="46" max="49" width="26.90625" style="4" bestFit="1" customWidth="1"/>
    <col min="50" max="50" width="32.54296875" style="4" bestFit="1" customWidth="1"/>
    <col min="51" max="51" width="27.6328125" style="4" bestFit="1" customWidth="1"/>
    <col min="52" max="52" width="21.90625" style="4" bestFit="1" customWidth="1"/>
    <col min="53" max="56" width="31" style="4" bestFit="1" customWidth="1"/>
    <col min="57" max="57" width="24.08984375" style="4" bestFit="1" customWidth="1"/>
    <col min="58" max="58" width="27.36328125" style="4" bestFit="1" customWidth="1"/>
    <col min="59" max="62" width="36.54296875" style="4" bestFit="1" customWidth="1"/>
    <col min="63" max="63" width="36.6328125" style="4" bestFit="1" customWidth="1"/>
    <col min="64" max="64" width="31.90625" style="4" bestFit="1" customWidth="1"/>
    <col min="65" max="65" width="25.08984375" style="4" bestFit="1" customWidth="1"/>
    <col min="66" max="70" width="34.36328125" style="4" bestFit="1" customWidth="1"/>
    <col min="71" max="71" width="29.54296875" style="4" bestFit="1" customWidth="1"/>
    <col min="72" max="72" width="25.36328125" style="4" bestFit="1" customWidth="1"/>
    <col min="73" max="76" width="34.6328125" style="4" bestFit="1" customWidth="1"/>
    <col min="77" max="77" width="34.54296875" style="4" bestFit="1" customWidth="1"/>
    <col min="78" max="78" width="29.6328125" style="4" bestFit="1" customWidth="1"/>
    <col min="79" max="79" width="25.54296875" style="4" bestFit="1" customWidth="1"/>
    <col min="80" max="83" width="34.90625" style="4" bestFit="1" customWidth="1"/>
    <col min="84" max="84" width="34.6328125" style="4" bestFit="1" customWidth="1"/>
    <col min="85" max="85" width="26.08984375" style="4" bestFit="1" customWidth="1"/>
    <col min="86" max="86" width="26.6328125" style="4" bestFit="1" customWidth="1"/>
    <col min="87" max="90" width="35.90625" style="4" bestFit="1" customWidth="1"/>
    <col min="91" max="91" width="36" style="4" bestFit="1" customWidth="1"/>
    <col min="92" max="92" width="31.08984375" style="4" bestFit="1" customWidth="1"/>
    <col min="93" max="93" width="18.453125" style="4" bestFit="1" customWidth="1"/>
    <col min="94" max="97" width="27.6328125" style="4" bestFit="1" customWidth="1"/>
    <col min="98" max="98" width="33.36328125" style="4" bestFit="1" customWidth="1"/>
    <col min="99" max="99" width="28.453125" style="4" bestFit="1" customWidth="1"/>
    <col min="100" max="100" width="16.36328125" style="4" bestFit="1" customWidth="1"/>
    <col min="101" max="104" width="25.36328125" style="4" bestFit="1" customWidth="1"/>
    <col min="105" max="105" width="30.90625" style="4" bestFit="1" customWidth="1"/>
    <col min="106" max="106" width="26.08984375" style="4" bestFit="1" customWidth="1"/>
    <col min="107" max="107" width="16.453125" style="4" bestFit="1" customWidth="1"/>
    <col min="108" max="111" width="25.54296875" style="4" bestFit="1" customWidth="1"/>
    <col min="112" max="112" width="31.08984375" style="4" bestFit="1" customWidth="1"/>
    <col min="113" max="113" width="26.36328125" style="4" bestFit="1" customWidth="1"/>
    <col min="114" max="114" width="16.6328125" style="4" bestFit="1" customWidth="1"/>
    <col min="115" max="118" width="25.6328125" style="4" bestFit="1" customWidth="1"/>
    <col min="119" max="119" width="31.36328125" style="4" bestFit="1" customWidth="1"/>
    <col min="120" max="120" width="26.54296875" style="4" bestFit="1" customWidth="1"/>
    <col min="121" max="121" width="17.6328125" style="4" bestFit="1" customWidth="1"/>
    <col min="122" max="125" width="26.90625" style="4" bestFit="1" customWidth="1"/>
    <col min="126" max="126" width="32.54296875" style="4" bestFit="1" customWidth="1"/>
    <col min="127" max="127" width="27.6328125" style="4" bestFit="1" customWidth="1"/>
    <col min="128" max="128" width="7.36328125" style="4" bestFit="1" customWidth="1"/>
    <col min="129" max="132" width="16.36328125" style="4" bestFit="1" customWidth="1"/>
    <col min="133" max="133" width="35.08984375" style="4" bestFit="1" customWidth="1"/>
    <col min="134" max="134" width="14.90625" style="4" bestFit="1" customWidth="1"/>
    <col min="135" max="138" width="24.08984375" style="4" bestFit="1" customWidth="1"/>
    <col min="139" max="139" width="35.08984375" style="4" bestFit="1" customWidth="1"/>
    <col min="140" max="140" width="11.36328125" style="4" bestFit="1" customWidth="1"/>
    <col min="141" max="144" width="23.54296875" style="4" bestFit="1" customWidth="1"/>
    <col min="145" max="145" width="35.08984375" style="4" bestFit="1" customWidth="1"/>
    <col min="146" max="146" width="16.08984375" style="4" bestFit="1" customWidth="1"/>
    <col min="147" max="150" width="25.36328125" style="4" bestFit="1" customWidth="1"/>
    <col min="151" max="151" width="26" style="4" bestFit="1" customWidth="1"/>
    <col min="152" max="152" width="23.90625" style="4" bestFit="1" customWidth="1"/>
    <col min="153" max="156" width="33" style="4" bestFit="1" customWidth="1"/>
    <col min="157" max="157" width="33.6328125" style="4" bestFit="1" customWidth="1"/>
    <col min="158" max="158" width="20.08984375" style="4" bestFit="1" customWidth="1"/>
    <col min="159" max="162" width="32.453125" style="4" bestFit="1" customWidth="1"/>
    <col min="163" max="163" width="37.36328125" style="4" bestFit="1" customWidth="1"/>
    <col min="164" max="164" width="12" style="4" bestFit="1" customWidth="1"/>
    <col min="165" max="168" width="21.54296875" style="4" bestFit="1" customWidth="1"/>
    <col min="169" max="169" width="27.6328125" style="4" bestFit="1" customWidth="1"/>
    <col min="170" max="170" width="12.90625" style="4" bestFit="1" customWidth="1"/>
    <col min="171" max="174" width="22.453125" style="4" bestFit="1" customWidth="1"/>
    <col min="175" max="175" width="25.54296875" style="4" bestFit="1" customWidth="1"/>
    <col min="176" max="176" width="13.08984375" style="4" bestFit="1" customWidth="1"/>
    <col min="177" max="180" width="22.6328125" style="4" bestFit="1" customWidth="1"/>
    <col min="181" max="181" width="28.08984375" style="4" bestFit="1" customWidth="1"/>
    <col min="182" max="182" width="13.36328125" style="4" bestFit="1" customWidth="1"/>
    <col min="183" max="186" width="22.90625" style="4" bestFit="1" customWidth="1"/>
    <col min="187" max="187" width="30.6328125" style="4" bestFit="1" customWidth="1"/>
    <col min="188" max="188" width="14.453125" style="4" bestFit="1" customWidth="1"/>
    <col min="189" max="192" width="24.08984375" style="4" bestFit="1" customWidth="1"/>
    <col min="193" max="193" width="27.36328125" style="4" bestFit="1" customWidth="1"/>
    <col min="194" max="194" width="20.90625" style="4" bestFit="1" customWidth="1"/>
    <col min="195" max="198" width="29.54296875" style="4" bestFit="1" customWidth="1"/>
    <col min="199" max="199" width="30.6328125" style="4" bestFit="1" customWidth="1"/>
    <col min="200" max="200" width="21.6328125" style="4" bestFit="1" customWidth="1"/>
    <col min="201" max="204" width="30.453125" style="4" bestFit="1" customWidth="1"/>
    <col min="205" max="205" width="31.6328125" style="4" bestFit="1" customWidth="1"/>
    <col min="206" max="206" width="22" style="4" bestFit="1" customWidth="1"/>
    <col min="207" max="210" width="31.08984375" style="4" bestFit="1" customWidth="1"/>
    <col min="211" max="211" width="32" style="4" bestFit="1" customWidth="1"/>
    <col min="212" max="212" width="22.36328125" style="4" bestFit="1" customWidth="1"/>
    <col min="213" max="216" width="31.36328125" style="4" bestFit="1" customWidth="1"/>
    <col min="217" max="217" width="32.36328125" style="4" bestFit="1" customWidth="1"/>
    <col min="218" max="218" width="23.36328125" style="4" bestFit="1" customWidth="1"/>
    <col min="219" max="222" width="32.54296875" style="4" bestFit="1" customWidth="1"/>
    <col min="223" max="223" width="33.36328125" style="4" bestFit="1" customWidth="1"/>
    <col min="224" max="224" width="10.6328125" style="4"/>
    <col min="225" max="225" width="10.08984375" style="4" bestFit="1" customWidth="1"/>
    <col min="226" max="226" width="7.36328125" style="4" bestFit="1" customWidth="1"/>
    <col min="227" max="227" width="12.36328125" style="4" bestFit="1" customWidth="1"/>
    <col min="228" max="228" width="43" style="4" bestFit="1" customWidth="1"/>
    <col min="229" max="229" width="9.453125" style="4" bestFit="1" customWidth="1"/>
    <col min="230" max="230" width="10.54296875" style="47" bestFit="1" customWidth="1"/>
    <col min="231" max="231" width="10" style="4" bestFit="1" customWidth="1"/>
    <col min="232" max="232" width="10.6328125" style="47"/>
    <col min="233" max="16384" width="10.6328125" style="4"/>
  </cols>
  <sheetData>
    <row r="1" spans="1:232" x14ac:dyDescent="0.35">
      <c r="E1" s="81" t="s">
        <v>1281</v>
      </c>
      <c r="F1" s="23">
        <f>COUNTA('sKUN1-Distribution Accounts'!$H:$H)-1</f>
        <v>20</v>
      </c>
      <c r="G1" s="23">
        <f t="shared" ref="G1:M1" si="0">COUNTIF($HR:$HR,G4)</f>
        <v>36</v>
      </c>
      <c r="H1" s="23">
        <f t="shared" si="0"/>
        <v>17</v>
      </c>
      <c r="I1" s="23">
        <f t="shared" si="0"/>
        <v>10</v>
      </c>
      <c r="J1" s="23">
        <f t="shared" si="0"/>
        <v>2</v>
      </c>
      <c r="K1" s="23">
        <f t="shared" si="0"/>
        <v>1</v>
      </c>
      <c r="L1" s="23">
        <f t="shared" si="0"/>
        <v>21</v>
      </c>
      <c r="M1" s="23">
        <f t="shared" si="0"/>
        <v>18</v>
      </c>
      <c r="N1" s="113">
        <f>COUNTA(HR:HR)-1</f>
        <v>105</v>
      </c>
      <c r="O1" s="46" t="s">
        <v>60</v>
      </c>
      <c r="HQ1" s="46"/>
    </row>
    <row r="2" spans="1:232" x14ac:dyDescent="0.35">
      <c r="E2" s="81" t="s">
        <v>1282</v>
      </c>
      <c r="F2" s="23">
        <f>COUNTIF(F6:F1048576,"X")</f>
        <v>19</v>
      </c>
      <c r="G2" s="23">
        <f t="shared" ref="G2:M2" si="1">COUNTIF(G5:G1048576,"X")</f>
        <v>36</v>
      </c>
      <c r="H2" s="23">
        <f t="shared" si="1"/>
        <v>17</v>
      </c>
      <c r="I2" s="23">
        <f t="shared" si="1"/>
        <v>10</v>
      </c>
      <c r="J2" s="23">
        <f t="shared" si="1"/>
        <v>2</v>
      </c>
      <c r="K2" s="23">
        <f t="shared" si="1"/>
        <v>1</v>
      </c>
      <c r="L2" s="23">
        <f t="shared" si="1"/>
        <v>21</v>
      </c>
      <c r="M2" s="23">
        <f t="shared" si="1"/>
        <v>18</v>
      </c>
      <c r="N2" s="113">
        <f>SUM(G2:M2)</f>
        <v>105</v>
      </c>
      <c r="O2" s="46" t="s">
        <v>1282</v>
      </c>
      <c r="HQ2" s="47">
        <v>43300</v>
      </c>
    </row>
    <row r="3" spans="1:232" ht="15" thickBot="1" x14ac:dyDescent="0.4">
      <c r="A3" s="18" t="s">
        <v>348</v>
      </c>
      <c r="B3" s="26" t="s">
        <v>50</v>
      </c>
      <c r="C3" s="18" t="s">
        <v>350</v>
      </c>
      <c r="D3" s="6" t="s">
        <v>10</v>
      </c>
      <c r="E3" s="81" t="s">
        <v>1283</v>
      </c>
      <c r="F3" s="24">
        <f t="shared" ref="F3:N3" si="2">+F1-F2</f>
        <v>1</v>
      </c>
      <c r="G3" s="24">
        <f t="shared" si="2"/>
        <v>0</v>
      </c>
      <c r="H3" s="24">
        <f t="shared" si="2"/>
        <v>0</v>
      </c>
      <c r="I3" s="24">
        <f t="shared" si="2"/>
        <v>0</v>
      </c>
      <c r="J3" s="24">
        <f t="shared" si="2"/>
        <v>0</v>
      </c>
      <c r="K3" s="24">
        <f t="shared" si="2"/>
        <v>0</v>
      </c>
      <c r="L3" s="24">
        <f t="shared" si="2"/>
        <v>0</v>
      </c>
      <c r="M3" s="24">
        <f t="shared" si="2"/>
        <v>0</v>
      </c>
      <c r="N3" s="24">
        <f t="shared" si="2"/>
        <v>0</v>
      </c>
      <c r="O3" s="46" t="s">
        <v>1283</v>
      </c>
      <c r="HQ3" s="46" t="s">
        <v>11114</v>
      </c>
    </row>
    <row r="4" spans="1:232" ht="15" thickTop="1" x14ac:dyDescent="0.35">
      <c r="A4" s="19" t="s">
        <v>365</v>
      </c>
      <c r="B4" s="20" t="s">
        <v>4</v>
      </c>
      <c r="C4" s="21" t="s">
        <v>366</v>
      </c>
      <c r="D4" s="4" t="s">
        <v>349</v>
      </c>
      <c r="E4" s="76" t="s">
        <v>9761</v>
      </c>
      <c r="F4" s="76" t="s">
        <v>10872</v>
      </c>
      <c r="G4" s="77" t="s">
        <v>10</v>
      </c>
      <c r="H4" s="77" t="s">
        <v>11</v>
      </c>
      <c r="I4" s="77" t="s">
        <v>9821</v>
      </c>
      <c r="J4" s="77" t="s">
        <v>12</v>
      </c>
      <c r="K4" s="77" t="s">
        <v>13</v>
      </c>
      <c r="L4" s="77" t="s">
        <v>14</v>
      </c>
      <c r="M4" s="77" t="s">
        <v>15</v>
      </c>
      <c r="N4" s="4" t="s">
        <v>2882</v>
      </c>
      <c r="O4" s="4" t="s">
        <v>2147</v>
      </c>
      <c r="P4" s="4" t="s">
        <v>387</v>
      </c>
      <c r="Q4" s="4" t="s">
        <v>2883</v>
      </c>
      <c r="R4" s="4" t="s">
        <v>2884</v>
      </c>
      <c r="S4" s="4" t="s">
        <v>2885</v>
      </c>
      <c r="T4" s="4" t="s">
        <v>2886</v>
      </c>
      <c r="U4" s="4" t="s">
        <v>2887</v>
      </c>
      <c r="V4" s="4" t="s">
        <v>2888</v>
      </c>
      <c r="W4" s="4" t="s">
        <v>2889</v>
      </c>
      <c r="X4" s="4" t="s">
        <v>2890</v>
      </c>
      <c r="Y4" s="4" t="s">
        <v>2891</v>
      </c>
      <c r="Z4" s="4" t="s">
        <v>2892</v>
      </c>
      <c r="AA4" s="4" t="s">
        <v>2893</v>
      </c>
      <c r="AB4" s="4" t="s">
        <v>2894</v>
      </c>
      <c r="AC4" s="4" t="s">
        <v>2895</v>
      </c>
      <c r="AD4" s="4" t="s">
        <v>2896</v>
      </c>
      <c r="AE4" s="4" t="s">
        <v>2897</v>
      </c>
      <c r="AF4" s="4" t="s">
        <v>2898</v>
      </c>
      <c r="AG4" s="4" t="s">
        <v>2899</v>
      </c>
      <c r="AH4" s="4" t="s">
        <v>2900</v>
      </c>
      <c r="AI4" s="4" t="s">
        <v>2901</v>
      </c>
      <c r="AJ4" s="4" t="s">
        <v>2902</v>
      </c>
      <c r="AK4" s="4" t="s">
        <v>2903</v>
      </c>
      <c r="AL4" s="4" t="s">
        <v>2904</v>
      </c>
      <c r="AM4" s="4" t="s">
        <v>2905</v>
      </c>
      <c r="AN4" s="4" t="s">
        <v>2906</v>
      </c>
      <c r="AO4" s="4" t="s">
        <v>2907</v>
      </c>
      <c r="AP4" s="4" t="s">
        <v>2908</v>
      </c>
      <c r="AQ4" s="4" t="s">
        <v>2909</v>
      </c>
      <c r="AR4" s="4" t="s">
        <v>2910</v>
      </c>
      <c r="AS4" s="4" t="s">
        <v>2911</v>
      </c>
      <c r="AT4" s="4" t="s">
        <v>2912</v>
      </c>
      <c r="AU4" s="4" t="s">
        <v>2913</v>
      </c>
      <c r="AV4" s="4" t="s">
        <v>2914</v>
      </c>
      <c r="AW4" s="4" t="s">
        <v>2915</v>
      </c>
      <c r="AX4" s="4" t="s">
        <v>2916</v>
      </c>
      <c r="AY4" s="4" t="s">
        <v>2917</v>
      </c>
      <c r="AZ4" s="4" t="s">
        <v>2918</v>
      </c>
      <c r="BA4" s="4" t="s">
        <v>2919</v>
      </c>
      <c r="BB4" s="4" t="s">
        <v>2920</v>
      </c>
      <c r="BC4" s="4" t="s">
        <v>2921</v>
      </c>
      <c r="BD4" s="4" t="s">
        <v>2922</v>
      </c>
      <c r="BE4" s="4" t="s">
        <v>2923</v>
      </c>
      <c r="BF4" s="4" t="s">
        <v>2924</v>
      </c>
      <c r="BG4" s="4" t="s">
        <v>2925</v>
      </c>
      <c r="BH4" s="4" t="s">
        <v>2926</v>
      </c>
      <c r="BI4" s="4" t="s">
        <v>2927</v>
      </c>
      <c r="BJ4" s="4" t="s">
        <v>2928</v>
      </c>
      <c r="BK4" s="4" t="s">
        <v>2929</v>
      </c>
      <c r="BL4" s="4" t="s">
        <v>2930</v>
      </c>
      <c r="BM4" s="4" t="s">
        <v>2931</v>
      </c>
      <c r="BN4" s="4" t="s">
        <v>2932</v>
      </c>
      <c r="BO4" s="4" t="s">
        <v>2933</v>
      </c>
      <c r="BP4" s="4" t="s">
        <v>2934</v>
      </c>
      <c r="BQ4" s="4" t="s">
        <v>2935</v>
      </c>
      <c r="BR4" s="4" t="s">
        <v>2936</v>
      </c>
      <c r="BS4" s="4" t="s">
        <v>2937</v>
      </c>
      <c r="BT4" s="4" t="s">
        <v>2938</v>
      </c>
      <c r="BU4" s="4" t="s">
        <v>2939</v>
      </c>
      <c r="BV4" s="4" t="s">
        <v>2940</v>
      </c>
      <c r="BW4" s="4" t="s">
        <v>2941</v>
      </c>
      <c r="BX4" s="4" t="s">
        <v>2942</v>
      </c>
      <c r="BY4" s="4" t="s">
        <v>2943</v>
      </c>
      <c r="BZ4" s="4" t="s">
        <v>2944</v>
      </c>
      <c r="CA4" s="4" t="s">
        <v>2945</v>
      </c>
      <c r="CB4" s="4" t="s">
        <v>2946</v>
      </c>
      <c r="CC4" s="4" t="s">
        <v>2947</v>
      </c>
      <c r="CD4" s="4" t="s">
        <v>2948</v>
      </c>
      <c r="CE4" s="4" t="s">
        <v>2949</v>
      </c>
      <c r="CF4" s="4" t="s">
        <v>2950</v>
      </c>
      <c r="CG4" s="4" t="s">
        <v>387</v>
      </c>
      <c r="CH4" s="4" t="s">
        <v>2951</v>
      </c>
      <c r="CI4" s="4" t="s">
        <v>2952</v>
      </c>
      <c r="CJ4" s="4" t="s">
        <v>2953</v>
      </c>
      <c r="CK4" s="4" t="s">
        <v>2954</v>
      </c>
      <c r="CL4" s="4" t="s">
        <v>2955</v>
      </c>
      <c r="CM4" s="4" t="s">
        <v>2956</v>
      </c>
      <c r="CN4" s="4" t="s">
        <v>2957</v>
      </c>
      <c r="CO4" s="4" t="s">
        <v>476</v>
      </c>
      <c r="CP4" s="4" t="s">
        <v>2958</v>
      </c>
      <c r="CQ4" s="4" t="s">
        <v>2959</v>
      </c>
      <c r="CR4" s="4" t="s">
        <v>2960</v>
      </c>
      <c r="CS4" s="4" t="s">
        <v>2961</v>
      </c>
      <c r="CT4" s="4" t="s">
        <v>2962</v>
      </c>
      <c r="CU4" s="4" t="s">
        <v>2963</v>
      </c>
      <c r="CV4" s="4" t="s">
        <v>477</v>
      </c>
      <c r="CW4" s="4" t="s">
        <v>2964</v>
      </c>
      <c r="CX4" s="4" t="s">
        <v>2965</v>
      </c>
      <c r="CY4" s="4" t="s">
        <v>2966</v>
      </c>
      <c r="CZ4" s="4" t="s">
        <v>2967</v>
      </c>
      <c r="DA4" s="4" t="s">
        <v>2968</v>
      </c>
      <c r="DB4" s="4" t="s">
        <v>2969</v>
      </c>
      <c r="DC4" s="4" t="s">
        <v>2970</v>
      </c>
      <c r="DD4" s="4" t="s">
        <v>2971</v>
      </c>
      <c r="DE4" s="4" t="s">
        <v>2972</v>
      </c>
      <c r="DF4" s="4" t="s">
        <v>2973</v>
      </c>
      <c r="DG4" s="4" t="s">
        <v>2974</v>
      </c>
      <c r="DH4" s="4" t="s">
        <v>2975</v>
      </c>
      <c r="DI4" s="4" t="s">
        <v>2976</v>
      </c>
      <c r="DJ4" s="4" t="s">
        <v>2977</v>
      </c>
      <c r="DK4" s="4" t="s">
        <v>2978</v>
      </c>
      <c r="DL4" s="4" t="s">
        <v>2979</v>
      </c>
      <c r="DM4" s="4" t="s">
        <v>2980</v>
      </c>
      <c r="DN4" s="4" t="s">
        <v>2981</v>
      </c>
      <c r="DO4" s="4" t="s">
        <v>2982</v>
      </c>
      <c r="DP4" s="4" t="s">
        <v>2983</v>
      </c>
      <c r="DQ4" s="4" t="s">
        <v>480</v>
      </c>
      <c r="DR4" s="4" t="s">
        <v>2984</v>
      </c>
      <c r="DS4" s="4" t="s">
        <v>2985</v>
      </c>
      <c r="DT4" s="4" t="s">
        <v>2986</v>
      </c>
      <c r="DU4" s="4" t="s">
        <v>2987</v>
      </c>
      <c r="DV4" s="4" t="s">
        <v>2988</v>
      </c>
      <c r="DW4" s="4" t="s">
        <v>2989</v>
      </c>
      <c r="DX4" s="4" t="s">
        <v>2300</v>
      </c>
      <c r="DY4" s="4" t="s">
        <v>2990</v>
      </c>
      <c r="DZ4" s="4" t="s">
        <v>2991</v>
      </c>
      <c r="EA4" s="4" t="s">
        <v>2992</v>
      </c>
      <c r="EB4" s="4" t="s">
        <v>2993</v>
      </c>
      <c r="EC4" s="4" t="s">
        <v>2305</v>
      </c>
      <c r="ED4" s="4" t="s">
        <v>2306</v>
      </c>
      <c r="EE4" s="4" t="s">
        <v>2994</v>
      </c>
      <c r="EF4" s="4" t="s">
        <v>2995</v>
      </c>
      <c r="EG4" s="4" t="s">
        <v>2996</v>
      </c>
      <c r="EH4" s="4" t="s">
        <v>2997</v>
      </c>
      <c r="EI4" s="4" t="s">
        <v>2311</v>
      </c>
      <c r="EJ4" s="4" t="s">
        <v>2312</v>
      </c>
      <c r="EK4" s="4" t="s">
        <v>2313</v>
      </c>
      <c r="EL4" s="4" t="s">
        <v>2314</v>
      </c>
      <c r="EM4" s="4" t="s">
        <v>2315</v>
      </c>
      <c r="EN4" s="4" t="s">
        <v>2316</v>
      </c>
      <c r="EO4" s="4" t="s">
        <v>2317</v>
      </c>
      <c r="EP4" s="4" t="s">
        <v>2336</v>
      </c>
      <c r="EQ4" s="4" t="s">
        <v>2998</v>
      </c>
      <c r="ER4" s="4" t="s">
        <v>2999</v>
      </c>
      <c r="ES4" s="4" t="s">
        <v>3000</v>
      </c>
      <c r="ET4" s="4" t="s">
        <v>3001</v>
      </c>
      <c r="EU4" s="4" t="s">
        <v>3002</v>
      </c>
      <c r="EV4" s="4" t="s">
        <v>2342</v>
      </c>
      <c r="EW4" s="4" t="s">
        <v>3003</v>
      </c>
      <c r="EX4" s="4" t="s">
        <v>3004</v>
      </c>
      <c r="EY4" s="4" t="s">
        <v>3005</v>
      </c>
      <c r="EZ4" s="4" t="s">
        <v>3006</v>
      </c>
      <c r="FA4" s="4" t="s">
        <v>2347</v>
      </c>
      <c r="FB4" s="4" t="s">
        <v>2348</v>
      </c>
      <c r="FC4" s="4" t="s">
        <v>2349</v>
      </c>
      <c r="FD4" s="4" t="s">
        <v>2350</v>
      </c>
      <c r="FE4" s="4" t="s">
        <v>2351</v>
      </c>
      <c r="FF4" s="4" t="s">
        <v>2352</v>
      </c>
      <c r="FG4" s="4" t="s">
        <v>2353</v>
      </c>
      <c r="FH4" s="4" t="s">
        <v>2360</v>
      </c>
      <c r="FI4" s="4" t="s">
        <v>3007</v>
      </c>
      <c r="FJ4" s="4" t="s">
        <v>3008</v>
      </c>
      <c r="FK4" s="4" t="s">
        <v>3009</v>
      </c>
      <c r="FL4" s="4" t="s">
        <v>3010</v>
      </c>
      <c r="FM4" s="4" t="s">
        <v>2365</v>
      </c>
      <c r="FN4" s="4" t="s">
        <v>2366</v>
      </c>
      <c r="FO4" s="4" t="s">
        <v>3011</v>
      </c>
      <c r="FP4" s="4" t="s">
        <v>3012</v>
      </c>
      <c r="FQ4" s="4" t="s">
        <v>3013</v>
      </c>
      <c r="FR4" s="4" t="s">
        <v>3014</v>
      </c>
      <c r="FS4" s="4" t="s">
        <v>2371</v>
      </c>
      <c r="FT4" s="4" t="s">
        <v>2372</v>
      </c>
      <c r="FU4" s="4" t="s">
        <v>3015</v>
      </c>
      <c r="FV4" s="4" t="s">
        <v>3016</v>
      </c>
      <c r="FW4" s="4" t="s">
        <v>3017</v>
      </c>
      <c r="FX4" s="4" t="s">
        <v>3018</v>
      </c>
      <c r="FY4" s="4" t="s">
        <v>2377</v>
      </c>
      <c r="FZ4" s="4" t="s">
        <v>2378</v>
      </c>
      <c r="GA4" s="4" t="s">
        <v>3019</v>
      </c>
      <c r="GB4" s="4" t="s">
        <v>3020</v>
      </c>
      <c r="GC4" s="4" t="s">
        <v>3021</v>
      </c>
      <c r="GD4" s="4" t="s">
        <v>3022</v>
      </c>
      <c r="GE4" s="4" t="s">
        <v>2383</v>
      </c>
      <c r="GF4" s="4" t="s">
        <v>2384</v>
      </c>
      <c r="GG4" s="4" t="s">
        <v>3023</v>
      </c>
      <c r="GH4" s="4" t="s">
        <v>3024</v>
      </c>
      <c r="GI4" s="4" t="s">
        <v>3025</v>
      </c>
      <c r="GJ4" s="4" t="s">
        <v>3026</v>
      </c>
      <c r="GK4" s="4" t="s">
        <v>2389</v>
      </c>
      <c r="GL4" s="4" t="s">
        <v>2390</v>
      </c>
      <c r="GM4" s="4" t="s">
        <v>3027</v>
      </c>
      <c r="GN4" s="4" t="s">
        <v>3028</v>
      </c>
      <c r="GO4" s="4" t="s">
        <v>3029</v>
      </c>
      <c r="GP4" s="4" t="s">
        <v>3030</v>
      </c>
      <c r="GQ4" s="4" t="s">
        <v>3031</v>
      </c>
      <c r="GR4" s="4" t="s">
        <v>2396</v>
      </c>
      <c r="GS4" s="4" t="s">
        <v>3032</v>
      </c>
      <c r="GT4" s="4" t="s">
        <v>3033</v>
      </c>
      <c r="GU4" s="4" t="s">
        <v>3034</v>
      </c>
      <c r="GV4" s="4" t="s">
        <v>3035</v>
      </c>
      <c r="GW4" s="4" t="s">
        <v>3036</v>
      </c>
      <c r="GX4" s="4" t="s">
        <v>2402</v>
      </c>
      <c r="GY4" s="4" t="s">
        <v>3037</v>
      </c>
      <c r="GZ4" s="4" t="s">
        <v>3038</v>
      </c>
      <c r="HA4" s="4" t="s">
        <v>3039</v>
      </c>
      <c r="HB4" s="4" t="s">
        <v>3040</v>
      </c>
      <c r="HC4" s="4" t="s">
        <v>3041</v>
      </c>
      <c r="HD4" s="4" t="s">
        <v>2408</v>
      </c>
      <c r="HE4" s="4" t="s">
        <v>3042</v>
      </c>
      <c r="HF4" s="4" t="s">
        <v>3043</v>
      </c>
      <c r="HG4" s="4" t="s">
        <v>3044</v>
      </c>
      <c r="HH4" s="4" t="s">
        <v>3045</v>
      </c>
      <c r="HI4" s="4" t="s">
        <v>3046</v>
      </c>
      <c r="HJ4" s="4" t="s">
        <v>2414</v>
      </c>
      <c r="HK4" s="4" t="s">
        <v>3047</v>
      </c>
      <c r="HL4" s="4" t="s">
        <v>3048</v>
      </c>
      <c r="HM4" s="4" t="s">
        <v>3049</v>
      </c>
      <c r="HN4" s="4" t="s">
        <v>3050</v>
      </c>
      <c r="HO4" s="4" t="s">
        <v>3051</v>
      </c>
      <c r="HQ4" s="46" t="s">
        <v>11115</v>
      </c>
      <c r="HR4" s="4" t="s">
        <v>5811</v>
      </c>
      <c r="HS4" s="4" t="s">
        <v>11125</v>
      </c>
      <c r="HT4" s="4" t="s">
        <v>11112</v>
      </c>
      <c r="HU4" s="4" t="s">
        <v>5720</v>
      </c>
      <c r="HV4" s="47" t="s">
        <v>5719</v>
      </c>
      <c r="HW4" s="4" t="s">
        <v>5743</v>
      </c>
      <c r="HX4" s="47" t="s">
        <v>9365</v>
      </c>
    </row>
    <row r="5" spans="1:232" x14ac:dyDescent="0.35">
      <c r="A5" s="47">
        <v>43253</v>
      </c>
      <c r="B5" s="47"/>
      <c r="C5" s="47">
        <v>43264</v>
      </c>
      <c r="D5" s="46" t="s">
        <v>10602</v>
      </c>
      <c r="F5" s="22" t="s">
        <v>1441</v>
      </c>
      <c r="G5" s="22" t="str">
        <f t="shared" ref="G5:M14" si="3">IF(ISERROR(VLOOKUP(G$4&amp;IF($O5="","NULL",$O5),$HQ:$HQ,1,0)),"","X")</f>
        <v>X</v>
      </c>
      <c r="H5" s="22" t="str">
        <f t="shared" si="3"/>
        <v/>
      </c>
      <c r="I5" s="22" t="str">
        <f t="shared" si="3"/>
        <v>X</v>
      </c>
      <c r="J5" s="22" t="str">
        <f t="shared" si="3"/>
        <v>X</v>
      </c>
      <c r="K5" s="22" t="str">
        <f t="shared" si="3"/>
        <v/>
      </c>
      <c r="L5" s="22" t="str">
        <f t="shared" si="3"/>
        <v>X</v>
      </c>
      <c r="M5" s="22" t="str">
        <f t="shared" si="3"/>
        <v>X</v>
      </c>
      <c r="N5" s="46"/>
      <c r="O5" s="46"/>
      <c r="P5" s="32"/>
      <c r="Q5" s="37">
        <v>120151</v>
      </c>
      <c r="R5" s="46"/>
      <c r="S5" s="46"/>
      <c r="T5" s="46"/>
      <c r="U5" s="32" t="str">
        <f>VLOOKUP($D$3,Sites!$A:$C,2,0)</f>
        <v>CO</v>
      </c>
      <c r="V5" s="46"/>
      <c r="W5" s="32" t="str">
        <f>VLOOKUP(Q5,'ALL-Chart of Accounts'!$E:$F,2,0)</f>
        <v>Inventory to Research</v>
      </c>
      <c r="X5" s="37">
        <v>120151</v>
      </c>
      <c r="Y5" s="46"/>
      <c r="Z5" s="46"/>
      <c r="AA5" s="46"/>
      <c r="AB5" s="32" t="str">
        <f>VLOOKUP($D$3,Sites!$A:$C,2,0)</f>
        <v>CO</v>
      </c>
      <c r="AC5" s="46"/>
      <c r="AD5" s="32" t="str">
        <f>VLOOKUP(X5,'ALL-Chart of Accounts'!$E:$F,2,0)</f>
        <v>Inventory to Research</v>
      </c>
      <c r="AE5" s="37">
        <v>120151</v>
      </c>
      <c r="AF5" s="46"/>
      <c r="AG5" s="46"/>
      <c r="AH5" s="46"/>
      <c r="AI5" s="32" t="str">
        <f>VLOOKUP($D$3,Sites!$A:$C,2,0)</f>
        <v>CO</v>
      </c>
      <c r="AJ5" s="46"/>
      <c r="AK5" s="32" t="str">
        <f>VLOOKUP(AE5,'ALL-Chart of Accounts'!$E:$F,2,0)</f>
        <v>Inventory to Research</v>
      </c>
      <c r="AL5" s="37">
        <v>120151</v>
      </c>
      <c r="AM5" s="46"/>
      <c r="AN5" s="46"/>
      <c r="AO5" s="46"/>
      <c r="AP5" s="32" t="str">
        <f>VLOOKUP($D$3,Sites!$A:$C,2,0)</f>
        <v>CO</v>
      </c>
      <c r="AQ5" s="46"/>
      <c r="AR5" s="32" t="str">
        <f>VLOOKUP(AL5,'ALL-Chart of Accounts'!$E:$F,2,0)</f>
        <v>Inventory to Research</v>
      </c>
      <c r="AS5" s="37">
        <v>120151</v>
      </c>
      <c r="AT5" s="46"/>
      <c r="AU5" s="46"/>
      <c r="AV5" s="46"/>
      <c r="AW5" s="32" t="str">
        <f>VLOOKUP($D$3,Sites!$A:$C,2,0)</f>
        <v>CO</v>
      </c>
      <c r="AX5" s="46"/>
      <c r="AY5" s="32" t="str">
        <f>VLOOKUP(AS5,'ALL-Chart of Accounts'!$E:$F,2,0)</f>
        <v>Inventory to Research</v>
      </c>
      <c r="AZ5" s="46"/>
      <c r="BA5" s="46"/>
      <c r="BB5" s="46"/>
      <c r="BC5" s="46"/>
      <c r="BD5" s="46"/>
      <c r="BE5" s="46"/>
      <c r="BF5" s="37">
        <v>120141</v>
      </c>
      <c r="BG5" s="46"/>
      <c r="BH5" s="46"/>
      <c r="BI5" s="46"/>
      <c r="BJ5" s="32" t="str">
        <f>VLOOKUP($D$3,Sites!$A:$C,2,0)</f>
        <v>CO</v>
      </c>
      <c r="BK5" s="46"/>
      <c r="BL5" s="32" t="str">
        <f>VLOOKUP(BF5,'ALL-Chart of Accounts'!$E:$F,2,0)</f>
        <v>In-Process Material</v>
      </c>
      <c r="BM5" s="32">
        <f t="shared" ref="BM5:BM50" si="4">+BF5+1</f>
        <v>120142</v>
      </c>
      <c r="BN5" s="46"/>
      <c r="BO5" s="46"/>
      <c r="BP5" s="46"/>
      <c r="BQ5" s="32" t="str">
        <f>VLOOKUP($D$3,Sites!$A:$C,2,0)</f>
        <v>CO</v>
      </c>
      <c r="BR5" s="46"/>
      <c r="BS5" s="32" t="str">
        <f>VLOOKUP(BM5,'ALL-Chart of Accounts'!$E:$F,2,0)</f>
        <v>In-Process Labor</v>
      </c>
      <c r="BT5" s="32">
        <f t="shared" ref="BT5:BT50" si="5">+BM5+1</f>
        <v>120143</v>
      </c>
      <c r="BU5" s="46"/>
      <c r="BV5" s="46"/>
      <c r="BW5" s="46"/>
      <c r="BX5" s="32" t="str">
        <f>VLOOKUP($D$3,Sites!$A:$C,2,0)</f>
        <v>CO</v>
      </c>
      <c r="BY5" s="46"/>
      <c r="BZ5" s="32" t="str">
        <f>VLOOKUP(BT5,'ALL-Chart of Accounts'!$E:$F,2,0)</f>
        <v>In-Process Fixed Overhead</v>
      </c>
      <c r="CA5" s="32">
        <f t="shared" ref="CA5:CA50" si="6">+BT5+1</f>
        <v>120144</v>
      </c>
      <c r="CB5" s="46"/>
      <c r="CC5" s="46"/>
      <c r="CD5" s="46"/>
      <c r="CE5" s="32" t="str">
        <f>VLOOKUP($D$3,Sites!$A:$C,2,0)</f>
        <v>CO</v>
      </c>
      <c r="CF5" s="46"/>
      <c r="CG5" s="32" t="str">
        <f>VLOOKUP(CA5,'ALL-Chart of Accounts'!$E:$F,2,0)</f>
        <v>In-Process Variable Overhead</v>
      </c>
      <c r="CH5" s="32">
        <f t="shared" ref="CH5:CH50" si="7">+CA5+1</f>
        <v>120145</v>
      </c>
      <c r="CI5" s="46"/>
      <c r="CJ5" s="46"/>
      <c r="CK5" s="46"/>
      <c r="CL5" s="32" t="str">
        <f>VLOOKUP($D$3,Sites!$A:$C,2,0)</f>
        <v>CO</v>
      </c>
      <c r="CM5" s="46"/>
      <c r="CN5" s="32" t="str">
        <f>VLOOKUP(CH5,'ALL-Chart of Accounts'!$E:$F,2,0)</f>
        <v>In-Process Outside</v>
      </c>
      <c r="CO5" s="37">
        <v>120121</v>
      </c>
      <c r="CP5" s="46"/>
      <c r="CQ5" s="46"/>
      <c r="CR5" s="46"/>
      <c r="CS5" s="32" t="str">
        <f>VLOOKUP($D$3,Sites!$A:$C,2,0)</f>
        <v>CO</v>
      </c>
      <c r="CT5" s="46"/>
      <c r="CU5" s="32" t="str">
        <f>VLOOKUP(CO5,'ALL-Chart of Accounts'!$E:$F,2,0)</f>
        <v>In-Transit Material</v>
      </c>
      <c r="CV5" s="32">
        <f t="shared" ref="CV5:CV50" si="8">+CO5+1</f>
        <v>120122</v>
      </c>
      <c r="CW5" s="46"/>
      <c r="CX5" s="46"/>
      <c r="CY5" s="46"/>
      <c r="CZ5" s="32" t="str">
        <f>VLOOKUP($D$3,Sites!$A:$C,2,0)</f>
        <v>CO</v>
      </c>
      <c r="DA5" s="46"/>
      <c r="DB5" s="32" t="str">
        <f>VLOOKUP(CV5,'ALL-Chart of Accounts'!$E:$F,2,0)</f>
        <v>In-Transit Labor</v>
      </c>
      <c r="DC5" s="32">
        <f t="shared" ref="DC5:DC50" si="9">+CV5+1</f>
        <v>120123</v>
      </c>
      <c r="DD5" s="46"/>
      <c r="DE5" s="46"/>
      <c r="DF5" s="46"/>
      <c r="DG5" s="32" t="str">
        <f>VLOOKUP($D$3,Sites!$A:$C,2,0)</f>
        <v>CO</v>
      </c>
      <c r="DH5" s="46"/>
      <c r="DI5" s="32" t="str">
        <f>VLOOKUP(DC5,'ALL-Chart of Accounts'!$E:$F,2,0)</f>
        <v>In-Transit Fixed Overhead</v>
      </c>
      <c r="DJ5" s="32">
        <f t="shared" ref="DJ5:DJ50" si="10">+DC5+1</f>
        <v>120124</v>
      </c>
      <c r="DK5" s="46"/>
      <c r="DL5" s="46"/>
      <c r="DM5" s="46"/>
      <c r="DN5" s="32" t="str">
        <f>VLOOKUP($D$3,Sites!$A:$C,2,0)</f>
        <v>CO</v>
      </c>
      <c r="DO5" s="46"/>
      <c r="DP5" s="32" t="str">
        <f>VLOOKUP(DJ5,'ALL-Chart of Accounts'!$E:$F,2,0)</f>
        <v>In-Transit Variable Overhead</v>
      </c>
      <c r="DQ5" s="32">
        <f t="shared" ref="DQ5:DQ50" si="11">+DJ5+1</f>
        <v>120125</v>
      </c>
      <c r="DR5" s="46"/>
      <c r="DS5" s="46"/>
      <c r="DT5" s="46"/>
      <c r="DU5" s="32" t="str">
        <f>VLOOKUP($D$3,Sites!$A:$C,2,0)</f>
        <v>CO</v>
      </c>
      <c r="DV5" s="46"/>
      <c r="DW5" s="32" t="str">
        <f>VLOOKUP(DQ5,'ALL-Chart of Accounts'!$E:$F,2,0)</f>
        <v>In-Transit Outside</v>
      </c>
      <c r="DX5" s="37">
        <v>415000</v>
      </c>
      <c r="DY5" s="46"/>
      <c r="DZ5" s="32">
        <f t="shared" ref="DZ5:DZ50" si="12">IF($O5="",9999,$O5)</f>
        <v>9999</v>
      </c>
      <c r="EA5" s="46"/>
      <c r="EB5" s="32" t="str">
        <f>VLOOKUP($D$3,Sites!$A:$C,2,0)</f>
        <v>CO</v>
      </c>
      <c r="EC5" s="32" t="str">
        <f>VLOOKUP(DX5,'ALL-Chart of Accounts'!$E:$F,2,0)</f>
        <v>Aftermarket Sales - Product (80PRDAFT)</v>
      </c>
      <c r="ED5" s="32">
        <f t="shared" ref="ED5:ED50" si="13">$DX5</f>
        <v>415000</v>
      </c>
      <c r="EE5" s="46"/>
      <c r="EF5" s="32">
        <f t="shared" ref="EF5:EF50" si="14">IF($O5="",9999,$O5)</f>
        <v>9999</v>
      </c>
      <c r="EG5" s="46"/>
      <c r="EH5" s="32" t="str">
        <f>VLOOKUP($D$3,Sites!$A:$C,2,0)</f>
        <v>CO</v>
      </c>
      <c r="EI5" s="32" t="str">
        <f>VLOOKUP(ED5,'ALL-Chart of Accounts'!$E:$F,2,0)</f>
        <v>Aftermarket Sales - Product (80PRDAFT)</v>
      </c>
      <c r="EJ5" s="32">
        <f t="shared" ref="EJ5:EJ50" si="15">$DX5</f>
        <v>415000</v>
      </c>
      <c r="EK5" s="46"/>
      <c r="EL5" s="32">
        <f t="shared" ref="EL5:EL50" si="16">IF($O5="",9999,$O5)</f>
        <v>9999</v>
      </c>
      <c r="EM5" s="46"/>
      <c r="EN5" s="32" t="str">
        <f>VLOOKUP($D$3,Sites!$A:$C,2,0)</f>
        <v>CO</v>
      </c>
      <c r="EO5" s="32" t="str">
        <f>VLOOKUP(EJ5,'ALL-Chart of Accounts'!$E:$F,2,0)</f>
        <v>Aftermarket Sales - Product (80PRDAFT)</v>
      </c>
      <c r="EP5" s="37">
        <v>262800</v>
      </c>
      <c r="EQ5" s="46"/>
      <c r="ER5" s="46"/>
      <c r="ES5" s="46"/>
      <c r="ET5" s="32" t="str">
        <f>VLOOKUP($D$3,Sites!$A:$C,2,0)</f>
        <v>CO</v>
      </c>
      <c r="EU5" s="32" t="str">
        <f>VLOOKUP(EP5,'ALL-Chart of Accounts'!$E:$F,2,0)</f>
        <v>Deferred Income</v>
      </c>
      <c r="EV5" s="32">
        <f t="shared" ref="EV5:EV50" si="17">EP5</f>
        <v>262800</v>
      </c>
      <c r="EW5" s="46"/>
      <c r="EX5" s="46"/>
      <c r="EY5" s="46"/>
      <c r="EZ5" s="32" t="str">
        <f>VLOOKUP($D$3,Sites!$A:$C,2,0)</f>
        <v>CO</v>
      </c>
      <c r="FA5" s="32" t="str">
        <f>VLOOKUP(EV5,'ALL-Chart of Accounts'!$E:$F,2,0)</f>
        <v>Deferred Income</v>
      </c>
      <c r="FB5" s="32">
        <f t="shared" ref="FB5:FB50" si="18">EV5</f>
        <v>262800</v>
      </c>
      <c r="FC5" s="46"/>
      <c r="FD5" s="46"/>
      <c r="FE5" s="46"/>
      <c r="FF5" s="32" t="str">
        <f>VLOOKUP($D$3,Sites!$A:$C,2,0)</f>
        <v>CO</v>
      </c>
      <c r="FG5" s="32" t="str">
        <f>VLOOKUP(FB5,'ALL-Chart of Accounts'!$E:$F,2,0)</f>
        <v>Deferred Income</v>
      </c>
      <c r="FH5" s="37">
        <v>511010</v>
      </c>
      <c r="FI5" s="46"/>
      <c r="FJ5" s="32">
        <f t="shared" ref="FJ5:FJ50" si="19">IF($O5="",9999,$O5)</f>
        <v>9999</v>
      </c>
      <c r="FK5" s="46"/>
      <c r="FL5" s="32" t="str">
        <f>VLOOKUP($D$3,Sites!$A:$C,2,0)</f>
        <v>CO</v>
      </c>
      <c r="FM5" s="32" t="str">
        <f>VLOOKUP(FH5,'ALL-Chart of Accounts'!$E:$F,2,0)</f>
        <v>Product COS (83PRD) - Material</v>
      </c>
      <c r="FN5" s="32">
        <f t="shared" ref="FN5:FN50" si="20">+FH5+10</f>
        <v>511020</v>
      </c>
      <c r="FO5" s="46"/>
      <c r="FP5" s="32">
        <f t="shared" ref="FP5:FP50" si="21">IF($O5="",9999,$O5)</f>
        <v>9999</v>
      </c>
      <c r="FQ5" s="46"/>
      <c r="FR5" s="32" t="str">
        <f>VLOOKUP($D$3,Sites!$A:$C,2,0)</f>
        <v>CO</v>
      </c>
      <c r="FS5" s="32" t="str">
        <f>VLOOKUP(FN5,'ALL-Chart of Accounts'!$E:$F,2,0)</f>
        <v>Product COS (83PRD) - Labor</v>
      </c>
      <c r="FT5" s="32">
        <f t="shared" ref="FT5:FT50" si="22">+FN5+10</f>
        <v>511030</v>
      </c>
      <c r="FU5" s="46"/>
      <c r="FV5" s="32">
        <f t="shared" ref="FV5:FV50" si="23">IF($O5="",9999,$O5)</f>
        <v>9999</v>
      </c>
      <c r="FW5" s="46"/>
      <c r="FX5" s="32" t="str">
        <f>VLOOKUP($D$3,Sites!$A:$C,2,0)</f>
        <v>CO</v>
      </c>
      <c r="FY5" s="32" t="str">
        <f>VLOOKUP(FT5,'ALL-Chart of Accounts'!$E:$F,2,0)</f>
        <v>Product COS (83PRD) - Fixed OH</v>
      </c>
      <c r="FZ5" s="32">
        <f t="shared" ref="FZ5:FZ50" si="24">+FT5+10</f>
        <v>511040</v>
      </c>
      <c r="GA5" s="46"/>
      <c r="GB5" s="32">
        <f t="shared" ref="GB5:GB50" si="25">IF($O5="",9999,$O5)</f>
        <v>9999</v>
      </c>
      <c r="GC5" s="46"/>
      <c r="GD5" s="32" t="str">
        <f>VLOOKUP($D$3,Sites!$A:$C,2,0)</f>
        <v>CO</v>
      </c>
      <c r="GE5" s="32" t="str">
        <f>VLOOKUP(FZ5,'ALL-Chart of Accounts'!$E:$F,2,0)</f>
        <v>Product COS (83PRD) - Variable OH</v>
      </c>
      <c r="GF5" s="32">
        <f t="shared" ref="GF5:GF50" si="26">+FZ5+10</f>
        <v>511050</v>
      </c>
      <c r="GG5" s="46"/>
      <c r="GH5" s="32">
        <f t="shared" ref="GH5:GH50" si="27">IF($O5="",9999,$O5)</f>
        <v>9999</v>
      </c>
      <c r="GI5" s="46"/>
      <c r="GJ5" s="32" t="str">
        <f>VLOOKUP($D$3,Sites!$A:$C,2,0)</f>
        <v>CO</v>
      </c>
      <c r="GK5" s="32" t="str">
        <f>VLOOKUP(GF5,'ALL-Chart of Accounts'!$E:$F,2,0)</f>
        <v>Product COS (83PRD) - Outside</v>
      </c>
      <c r="GL5" s="32">
        <f t="shared" ref="GL5:GL50" si="28">$EP5</f>
        <v>262800</v>
      </c>
      <c r="GM5" s="46"/>
      <c r="GN5" s="46"/>
      <c r="GO5" s="46"/>
      <c r="GP5" s="32" t="str">
        <f>VLOOKUP($D$3,Sites!$A:$C,2,0)</f>
        <v>CO</v>
      </c>
      <c r="GQ5" s="32" t="str">
        <f>VLOOKUP(GL5,'ALL-Chart of Accounts'!$E:$F,2,0)</f>
        <v>Deferred Income</v>
      </c>
      <c r="GR5" s="32">
        <f t="shared" ref="GR5:GR50" si="29">$EP5</f>
        <v>262800</v>
      </c>
      <c r="GS5" s="46"/>
      <c r="GT5" s="46"/>
      <c r="GU5" s="46"/>
      <c r="GV5" s="32" t="str">
        <f>VLOOKUP($D$3,Sites!$A:$C,2,0)</f>
        <v>CO</v>
      </c>
      <c r="GW5" s="32" t="str">
        <f>VLOOKUP(GR5,'ALL-Chart of Accounts'!$E:$F,2,0)</f>
        <v>Deferred Income</v>
      </c>
      <c r="GX5" s="32">
        <f t="shared" ref="GX5:GX50" si="30">$EP5</f>
        <v>262800</v>
      </c>
      <c r="GY5" s="46"/>
      <c r="GZ5" s="46"/>
      <c r="HA5" s="46"/>
      <c r="HB5" s="32" t="str">
        <f>VLOOKUP($D$3,Sites!$A:$C,2,0)</f>
        <v>CO</v>
      </c>
      <c r="HC5" s="32" t="str">
        <f>VLOOKUP(GX5,'ALL-Chart of Accounts'!$E:$F,2,0)</f>
        <v>Deferred Income</v>
      </c>
      <c r="HD5" s="32">
        <f t="shared" ref="HD5:HD50" si="31">$EP5</f>
        <v>262800</v>
      </c>
      <c r="HE5" s="46"/>
      <c r="HF5" s="46"/>
      <c r="HG5" s="46"/>
      <c r="HH5" s="32" t="str">
        <f>VLOOKUP($D$3,Sites!$A:$C,2,0)</f>
        <v>CO</v>
      </c>
      <c r="HI5" s="32" t="str">
        <f>VLOOKUP(HD5,'ALL-Chart of Accounts'!$E:$F,2,0)</f>
        <v>Deferred Income</v>
      </c>
      <c r="HJ5" s="32">
        <f t="shared" ref="HJ5:HJ50" si="32">$EP5</f>
        <v>262800</v>
      </c>
      <c r="HK5" s="46"/>
      <c r="HL5" s="46"/>
      <c r="HM5" s="46"/>
      <c r="HN5" s="32" t="str">
        <f>VLOOKUP($D$3,Sites!$A:$C,2,0)</f>
        <v>CO</v>
      </c>
      <c r="HO5" s="32" t="str">
        <f>VLOOKUP(HJ5,'ALL-Chart of Accounts'!$E:$F,2,0)</f>
        <v>Deferred Income</v>
      </c>
      <c r="HQ5" s="32" t="str">
        <f>HR5&amp;HS5</f>
        <v>1JBTNULL</v>
      </c>
      <c r="HR5" s="4" t="s">
        <v>10</v>
      </c>
      <c r="HS5" s="4" t="s">
        <v>9383</v>
      </c>
      <c r="HT5" s="4" t="s">
        <v>9383</v>
      </c>
      <c r="HU5" s="4" t="s">
        <v>9398</v>
      </c>
      <c r="HV5" s="61">
        <v>43301.561470370369</v>
      </c>
      <c r="HW5" s="4" t="s">
        <v>9398</v>
      </c>
      <c r="HX5" s="61">
        <v>43301.561470370369</v>
      </c>
    </row>
    <row r="6" spans="1:232" x14ac:dyDescent="0.35">
      <c r="F6" s="22" t="str">
        <f>IF(ISERROR(VLOOKUP($O6,'sKUN1-Distribution Accounts'!$F:$F,1,0)),"","X")</f>
        <v>X</v>
      </c>
      <c r="G6" s="22" t="str">
        <f t="shared" si="3"/>
        <v>X</v>
      </c>
      <c r="H6" s="22" t="str">
        <f t="shared" si="3"/>
        <v>X</v>
      </c>
      <c r="I6" s="22" t="str">
        <f t="shared" si="3"/>
        <v>X</v>
      </c>
      <c r="J6" s="22" t="str">
        <f t="shared" si="3"/>
        <v/>
      </c>
      <c r="K6" s="22" t="str">
        <f t="shared" si="3"/>
        <v/>
      </c>
      <c r="L6" s="22" t="str">
        <f t="shared" si="3"/>
        <v>X</v>
      </c>
      <c r="M6" s="22" t="str">
        <f t="shared" si="3"/>
        <v>X</v>
      </c>
      <c r="O6" s="4">
        <v>1000</v>
      </c>
      <c r="P6" s="32" t="str">
        <f>VLOOKUP(O6,'ALL-Unit Code 2'!V:W,2,0)</f>
        <v>EXPENSED MATERIAL</v>
      </c>
      <c r="Q6" s="32">
        <f t="shared" ref="Q6:Q50" si="33">IF(ISERROR(FIND("RAW",P6,1)),120131,120111)</f>
        <v>120131</v>
      </c>
      <c r="U6" s="32" t="str">
        <f>VLOOKUP($D$3,Sites!$A:$C,2,0)</f>
        <v>CO</v>
      </c>
      <c r="W6" s="32" t="str">
        <f>VLOOKUP(Q6,'ALL-Chart of Accounts'!$E:$F,2,0)</f>
        <v>Finished Goods Material</v>
      </c>
      <c r="X6" s="32">
        <f t="shared" ref="X6:X50" si="34">Q6+1</f>
        <v>120132</v>
      </c>
      <c r="AB6" s="32" t="str">
        <f>VLOOKUP($D$3,Sites!$A:$C,2,0)</f>
        <v>CO</v>
      </c>
      <c r="AD6" s="32" t="str">
        <f>VLOOKUP(X6,'ALL-Chart of Accounts'!$E:$F,2,0)</f>
        <v>Finished Goods Labor</v>
      </c>
      <c r="AE6" s="32">
        <f t="shared" ref="AE6:AE50" si="35">X6+1</f>
        <v>120133</v>
      </c>
      <c r="AI6" s="32" t="str">
        <f>VLOOKUP($D$3,Sites!$A:$C,2,0)</f>
        <v>CO</v>
      </c>
      <c r="AK6" s="32" t="str">
        <f>VLOOKUP(AE6,'ALL-Chart of Accounts'!$E:$F,2,0)</f>
        <v>Finished Goods Fixed Overhead</v>
      </c>
      <c r="AL6" s="32">
        <f t="shared" ref="AL6:AL50" si="36">AE6+1</f>
        <v>120134</v>
      </c>
      <c r="AP6" s="32" t="str">
        <f>VLOOKUP($D$3,Sites!$A:$C,2,0)</f>
        <v>CO</v>
      </c>
      <c r="AR6" s="32" t="str">
        <f>VLOOKUP(AL6,'ALL-Chart of Accounts'!$E:$F,2,0)</f>
        <v>Finished Goods Variable Overhead</v>
      </c>
      <c r="AS6" s="32">
        <f t="shared" ref="AS6:AS50" si="37">AL6+1</f>
        <v>120135</v>
      </c>
      <c r="AW6" s="32" t="str">
        <f>VLOOKUP($D$3,Sites!$A:$C,2,0)</f>
        <v>CO</v>
      </c>
      <c r="AY6" s="32" t="str">
        <f>VLOOKUP(AS6,'ALL-Chart of Accounts'!$E:$F,2,0)</f>
        <v>Finished Goods Outside</v>
      </c>
      <c r="BF6" s="37">
        <v>120141</v>
      </c>
      <c r="BJ6" s="32" t="str">
        <f>VLOOKUP($D$3,Sites!$A:$C,2,0)</f>
        <v>CO</v>
      </c>
      <c r="BL6" s="32" t="str">
        <f>VLOOKUP(BF6,'ALL-Chart of Accounts'!$E:$F,2,0)</f>
        <v>In-Process Material</v>
      </c>
      <c r="BM6" s="32">
        <f t="shared" si="4"/>
        <v>120142</v>
      </c>
      <c r="BQ6" s="32" t="str">
        <f>VLOOKUP($D$3,Sites!$A:$C,2,0)</f>
        <v>CO</v>
      </c>
      <c r="BS6" s="32" t="str">
        <f>VLOOKUP(BM6,'ALL-Chart of Accounts'!$E:$F,2,0)</f>
        <v>In-Process Labor</v>
      </c>
      <c r="BT6" s="32">
        <f t="shared" si="5"/>
        <v>120143</v>
      </c>
      <c r="BX6" s="32" t="str">
        <f>VLOOKUP($D$3,Sites!$A:$C,2,0)</f>
        <v>CO</v>
      </c>
      <c r="BZ6" s="32" t="str">
        <f>VLOOKUP(BT6,'ALL-Chart of Accounts'!$E:$F,2,0)</f>
        <v>In-Process Fixed Overhead</v>
      </c>
      <c r="CA6" s="32">
        <f t="shared" si="6"/>
        <v>120144</v>
      </c>
      <c r="CE6" s="32" t="str">
        <f>VLOOKUP($D$3,Sites!$A:$C,2,0)</f>
        <v>CO</v>
      </c>
      <c r="CG6" s="32" t="str">
        <f>VLOOKUP(CA6,'ALL-Chart of Accounts'!$E:$F,2,0)</f>
        <v>In-Process Variable Overhead</v>
      </c>
      <c r="CH6" s="32">
        <f t="shared" si="7"/>
        <v>120145</v>
      </c>
      <c r="CL6" s="32" t="str">
        <f>VLOOKUP($D$3,Sites!$A:$C,2,0)</f>
        <v>CO</v>
      </c>
      <c r="CN6" s="32" t="str">
        <f>VLOOKUP(CH6,'ALL-Chart of Accounts'!$E:$F,2,0)</f>
        <v>In-Process Outside</v>
      </c>
      <c r="CO6" s="37">
        <v>120121</v>
      </c>
      <c r="CS6" s="32" t="str">
        <f>VLOOKUP($D$3,Sites!$A:$C,2,0)</f>
        <v>CO</v>
      </c>
      <c r="CU6" s="32" t="str">
        <f>VLOOKUP(CO6,'ALL-Chart of Accounts'!$E:$F,2,0)</f>
        <v>In-Transit Material</v>
      </c>
      <c r="CV6" s="32">
        <f t="shared" si="8"/>
        <v>120122</v>
      </c>
      <c r="CZ6" s="32" t="str">
        <f>VLOOKUP($D$3,Sites!$A:$C,2,0)</f>
        <v>CO</v>
      </c>
      <c r="DB6" s="32" t="str">
        <f>VLOOKUP(CV6,'ALL-Chart of Accounts'!$E:$F,2,0)</f>
        <v>In-Transit Labor</v>
      </c>
      <c r="DC6" s="32">
        <f t="shared" si="9"/>
        <v>120123</v>
      </c>
      <c r="DG6" s="32" t="str">
        <f>VLOOKUP($D$3,Sites!$A:$C,2,0)</f>
        <v>CO</v>
      </c>
      <c r="DI6" s="32" t="str">
        <f>VLOOKUP(DC6,'ALL-Chart of Accounts'!$E:$F,2,0)</f>
        <v>In-Transit Fixed Overhead</v>
      </c>
      <c r="DJ6" s="32">
        <f t="shared" si="10"/>
        <v>120124</v>
      </c>
      <c r="DN6" s="32" t="str">
        <f>VLOOKUP($D$3,Sites!$A:$C,2,0)</f>
        <v>CO</v>
      </c>
      <c r="DP6" s="32" t="str">
        <f>VLOOKUP(DJ6,'ALL-Chart of Accounts'!$E:$F,2,0)</f>
        <v>In-Transit Variable Overhead</v>
      </c>
      <c r="DQ6" s="32">
        <f t="shared" si="11"/>
        <v>120125</v>
      </c>
      <c r="DU6" s="32" t="str">
        <f>VLOOKUP($D$3,Sites!$A:$C,2,0)</f>
        <v>CO</v>
      </c>
      <c r="DW6" s="32" t="str">
        <f>VLOOKUP(DQ6,'ALL-Chart of Accounts'!$E:$F,2,0)</f>
        <v>In-Transit Outside</v>
      </c>
      <c r="DX6" s="37">
        <v>415000</v>
      </c>
      <c r="DZ6" s="32">
        <f t="shared" si="12"/>
        <v>1000</v>
      </c>
      <c r="EB6" s="32" t="str">
        <f>VLOOKUP($D$3,Sites!$A:$C,2,0)</f>
        <v>CO</v>
      </c>
      <c r="EC6" s="32" t="str">
        <f>VLOOKUP(DX6,'ALL-Chart of Accounts'!$E:$F,2,0)</f>
        <v>Aftermarket Sales - Product (80PRDAFT)</v>
      </c>
      <c r="ED6" s="32">
        <f t="shared" si="13"/>
        <v>415000</v>
      </c>
      <c r="EF6" s="32">
        <f t="shared" si="14"/>
        <v>1000</v>
      </c>
      <c r="EH6" s="32" t="str">
        <f>VLOOKUP($D$3,Sites!$A:$C,2,0)</f>
        <v>CO</v>
      </c>
      <c r="EI6" s="32" t="str">
        <f>VLOOKUP(ED6,'ALL-Chart of Accounts'!$E:$F,2,0)</f>
        <v>Aftermarket Sales - Product (80PRDAFT)</v>
      </c>
      <c r="EJ6" s="32">
        <f t="shared" si="15"/>
        <v>415000</v>
      </c>
      <c r="EL6" s="32">
        <f t="shared" si="16"/>
        <v>1000</v>
      </c>
      <c r="EN6" s="32" t="str">
        <f>VLOOKUP($D$3,Sites!$A:$C,2,0)</f>
        <v>CO</v>
      </c>
      <c r="EO6" s="32" t="str">
        <f>VLOOKUP(EJ6,'ALL-Chart of Accounts'!$E:$F,2,0)</f>
        <v>Aftermarket Sales - Product (80PRDAFT)</v>
      </c>
      <c r="EP6" s="37">
        <v>262800</v>
      </c>
      <c r="ET6" s="32" t="str">
        <f>VLOOKUP($D$3,Sites!$A:$C,2,0)</f>
        <v>CO</v>
      </c>
      <c r="EU6" s="32" t="str">
        <f>VLOOKUP(EP6,'ALL-Chart of Accounts'!$E:$F,2,0)</f>
        <v>Deferred Income</v>
      </c>
      <c r="EV6" s="32">
        <f t="shared" si="17"/>
        <v>262800</v>
      </c>
      <c r="EZ6" s="32" t="str">
        <f>VLOOKUP($D$3,Sites!$A:$C,2,0)</f>
        <v>CO</v>
      </c>
      <c r="FA6" s="32" t="str">
        <f>VLOOKUP(EV6,'ALL-Chart of Accounts'!$E:$F,2,0)</f>
        <v>Deferred Income</v>
      </c>
      <c r="FB6" s="32">
        <f t="shared" si="18"/>
        <v>262800</v>
      </c>
      <c r="FF6" s="32" t="str">
        <f>VLOOKUP($D$3,Sites!$A:$C,2,0)</f>
        <v>CO</v>
      </c>
      <c r="FG6" s="32" t="str">
        <f>VLOOKUP(FB6,'ALL-Chart of Accounts'!$E:$F,2,0)</f>
        <v>Deferred Income</v>
      </c>
      <c r="FH6" s="37">
        <v>511010</v>
      </c>
      <c r="FJ6" s="32">
        <f t="shared" si="19"/>
        <v>1000</v>
      </c>
      <c r="FL6" s="32" t="str">
        <f>VLOOKUP($D$3,Sites!$A:$C,2,0)</f>
        <v>CO</v>
      </c>
      <c r="FM6" s="32" t="str">
        <f>VLOOKUP(FH6,'ALL-Chart of Accounts'!$E:$F,2,0)</f>
        <v>Product COS (83PRD) - Material</v>
      </c>
      <c r="FN6" s="32">
        <f t="shared" si="20"/>
        <v>511020</v>
      </c>
      <c r="FP6" s="32">
        <f t="shared" si="21"/>
        <v>1000</v>
      </c>
      <c r="FR6" s="32" t="str">
        <f>VLOOKUP($D$3,Sites!$A:$C,2,0)</f>
        <v>CO</v>
      </c>
      <c r="FS6" s="32" t="str">
        <f>VLOOKUP(FN6,'ALL-Chart of Accounts'!$E:$F,2,0)</f>
        <v>Product COS (83PRD) - Labor</v>
      </c>
      <c r="FT6" s="32">
        <f t="shared" si="22"/>
        <v>511030</v>
      </c>
      <c r="FV6" s="32">
        <f t="shared" si="23"/>
        <v>1000</v>
      </c>
      <c r="FX6" s="32" t="str">
        <f>VLOOKUP($D$3,Sites!$A:$C,2,0)</f>
        <v>CO</v>
      </c>
      <c r="FY6" s="32" t="str">
        <f>VLOOKUP(FT6,'ALL-Chart of Accounts'!$E:$F,2,0)</f>
        <v>Product COS (83PRD) - Fixed OH</v>
      </c>
      <c r="FZ6" s="32">
        <f t="shared" si="24"/>
        <v>511040</v>
      </c>
      <c r="GB6" s="32">
        <f t="shared" si="25"/>
        <v>1000</v>
      </c>
      <c r="GD6" s="32" t="str">
        <f>VLOOKUP($D$3,Sites!$A:$C,2,0)</f>
        <v>CO</v>
      </c>
      <c r="GE6" s="32" t="str">
        <f>VLOOKUP(FZ6,'ALL-Chart of Accounts'!$E:$F,2,0)</f>
        <v>Product COS (83PRD) - Variable OH</v>
      </c>
      <c r="GF6" s="32">
        <f t="shared" si="26"/>
        <v>511050</v>
      </c>
      <c r="GH6" s="32">
        <f t="shared" si="27"/>
        <v>1000</v>
      </c>
      <c r="GJ6" s="32" t="str">
        <f>VLOOKUP($D$3,Sites!$A:$C,2,0)</f>
        <v>CO</v>
      </c>
      <c r="GK6" s="32" t="str">
        <f>VLOOKUP(GF6,'ALL-Chart of Accounts'!$E:$F,2,0)</f>
        <v>Product COS (83PRD) - Outside</v>
      </c>
      <c r="GL6" s="32">
        <f t="shared" si="28"/>
        <v>262800</v>
      </c>
      <c r="GP6" s="32" t="str">
        <f>VLOOKUP($D$3,Sites!$A:$C,2,0)</f>
        <v>CO</v>
      </c>
      <c r="GQ6" s="32" t="str">
        <f>VLOOKUP(GL6,'ALL-Chart of Accounts'!$E:$F,2,0)</f>
        <v>Deferred Income</v>
      </c>
      <c r="GR6" s="32">
        <f t="shared" si="29"/>
        <v>262800</v>
      </c>
      <c r="GV6" s="32" t="str">
        <f>VLOOKUP($D$3,Sites!$A:$C,2,0)</f>
        <v>CO</v>
      </c>
      <c r="GW6" s="32" t="str">
        <f>VLOOKUP(GR6,'ALL-Chart of Accounts'!$E:$F,2,0)</f>
        <v>Deferred Income</v>
      </c>
      <c r="GX6" s="32">
        <f t="shared" si="30"/>
        <v>262800</v>
      </c>
      <c r="HB6" s="32" t="str">
        <f>VLOOKUP($D$3,Sites!$A:$C,2,0)</f>
        <v>CO</v>
      </c>
      <c r="HC6" s="32" t="str">
        <f>VLOOKUP(GX6,'ALL-Chart of Accounts'!$E:$F,2,0)</f>
        <v>Deferred Income</v>
      </c>
      <c r="HD6" s="32">
        <f t="shared" si="31"/>
        <v>262800</v>
      </c>
      <c r="HH6" s="32" t="str">
        <f>VLOOKUP($D$3,Sites!$A:$C,2,0)</f>
        <v>CO</v>
      </c>
      <c r="HI6" s="32" t="str">
        <f>VLOOKUP(HD6,'ALL-Chart of Accounts'!$E:$F,2,0)</f>
        <v>Deferred Income</v>
      </c>
      <c r="HJ6" s="32">
        <f t="shared" si="32"/>
        <v>262800</v>
      </c>
      <c r="HN6" s="32" t="str">
        <f>VLOOKUP($D$3,Sites!$A:$C,2,0)</f>
        <v>CO</v>
      </c>
      <c r="HO6" s="32" t="str">
        <f>VLOOKUP(HJ6,'ALL-Chart of Accounts'!$E:$F,2,0)</f>
        <v>Deferred Income</v>
      </c>
      <c r="HQ6" s="32" t="str">
        <f t="shared" ref="HQ6:HQ69" si="38">HR6&amp;HS6</f>
        <v>1JBT1000</v>
      </c>
      <c r="HR6" s="4" t="s">
        <v>10</v>
      </c>
      <c r="HS6" s="4">
        <v>1000</v>
      </c>
      <c r="HT6" s="4" t="s">
        <v>1284</v>
      </c>
      <c r="HU6" s="4" t="s">
        <v>9398</v>
      </c>
      <c r="HV6" s="61">
        <v>42810.482352083331</v>
      </c>
      <c r="HW6" s="4" t="s">
        <v>9398</v>
      </c>
      <c r="HX6" s="61">
        <v>42810.482352083331</v>
      </c>
    </row>
    <row r="7" spans="1:232" x14ac:dyDescent="0.35">
      <c r="F7" s="22" t="str">
        <f>IF(ISERROR(VLOOKUP($O7,'sKUN1-Distribution Accounts'!$F:$F,1,0)),"","X")</f>
        <v>X</v>
      </c>
      <c r="G7" s="22" t="str">
        <f t="shared" si="3"/>
        <v>X</v>
      </c>
      <c r="H7" s="22" t="str">
        <f t="shared" si="3"/>
        <v>X</v>
      </c>
      <c r="I7" s="22" t="str">
        <f t="shared" si="3"/>
        <v>X</v>
      </c>
      <c r="J7" s="22" t="str">
        <f t="shared" si="3"/>
        <v/>
      </c>
      <c r="K7" s="22" t="str">
        <f t="shared" si="3"/>
        <v/>
      </c>
      <c r="L7" s="22" t="str">
        <f t="shared" si="3"/>
        <v>X</v>
      </c>
      <c r="M7" s="22" t="str">
        <f t="shared" si="3"/>
        <v>X</v>
      </c>
      <c r="O7" s="4">
        <v>1001</v>
      </c>
      <c r="P7" s="32" t="str">
        <f>VLOOKUP(O7,'ALL-Unit Code 2'!V:W,2,0)</f>
        <v>RAW MATERIAL</v>
      </c>
      <c r="Q7" s="32">
        <f t="shared" si="33"/>
        <v>120111</v>
      </c>
      <c r="U7" s="32" t="str">
        <f>VLOOKUP($D$3,Sites!$A:$C,2,0)</f>
        <v>CO</v>
      </c>
      <c r="W7" s="32" t="str">
        <f>VLOOKUP(Q7,'ALL-Chart of Accounts'!$E:$F,2,0)</f>
        <v>Raw Material Material</v>
      </c>
      <c r="X7" s="32">
        <f t="shared" si="34"/>
        <v>120112</v>
      </c>
      <c r="AB7" s="32" t="str">
        <f>VLOOKUP($D$3,Sites!$A:$C,2,0)</f>
        <v>CO</v>
      </c>
      <c r="AD7" s="32" t="str">
        <f>VLOOKUP(X7,'ALL-Chart of Accounts'!$E:$F,2,0)</f>
        <v>Raw Material Labor</v>
      </c>
      <c r="AE7" s="32">
        <f t="shared" si="35"/>
        <v>120113</v>
      </c>
      <c r="AI7" s="32" t="str">
        <f>VLOOKUP($D$3,Sites!$A:$C,2,0)</f>
        <v>CO</v>
      </c>
      <c r="AK7" s="32" t="str">
        <f>VLOOKUP(AE7,'ALL-Chart of Accounts'!$E:$F,2,0)</f>
        <v>Raw Material Fixed Overhead</v>
      </c>
      <c r="AL7" s="32">
        <f t="shared" si="36"/>
        <v>120114</v>
      </c>
      <c r="AP7" s="32" t="str">
        <f>VLOOKUP($D$3,Sites!$A:$C,2,0)</f>
        <v>CO</v>
      </c>
      <c r="AR7" s="32" t="str">
        <f>VLOOKUP(AL7,'ALL-Chart of Accounts'!$E:$F,2,0)</f>
        <v>Raw Material Variable Overhead</v>
      </c>
      <c r="AS7" s="32">
        <f t="shared" si="37"/>
        <v>120115</v>
      </c>
      <c r="AW7" s="32" t="str">
        <f>VLOOKUP($D$3,Sites!$A:$C,2,0)</f>
        <v>CO</v>
      </c>
      <c r="AY7" s="32" t="str">
        <f>VLOOKUP(AS7,'ALL-Chart of Accounts'!$E:$F,2,0)</f>
        <v>Raw Material Outside</v>
      </c>
      <c r="BF7" s="37">
        <v>120141</v>
      </c>
      <c r="BJ7" s="32" t="str">
        <f>VLOOKUP($D$3,Sites!$A:$C,2,0)</f>
        <v>CO</v>
      </c>
      <c r="BL7" s="32" t="str">
        <f>VLOOKUP(BF7,'ALL-Chart of Accounts'!$E:$F,2,0)</f>
        <v>In-Process Material</v>
      </c>
      <c r="BM7" s="32">
        <f t="shared" si="4"/>
        <v>120142</v>
      </c>
      <c r="BQ7" s="32" t="str">
        <f>VLOOKUP($D$3,Sites!$A:$C,2,0)</f>
        <v>CO</v>
      </c>
      <c r="BS7" s="32" t="str">
        <f>VLOOKUP(BM7,'ALL-Chart of Accounts'!$E:$F,2,0)</f>
        <v>In-Process Labor</v>
      </c>
      <c r="BT7" s="32">
        <f t="shared" si="5"/>
        <v>120143</v>
      </c>
      <c r="BX7" s="32" t="str">
        <f>VLOOKUP($D$3,Sites!$A:$C,2,0)</f>
        <v>CO</v>
      </c>
      <c r="BZ7" s="32" t="str">
        <f>VLOOKUP(BT7,'ALL-Chart of Accounts'!$E:$F,2,0)</f>
        <v>In-Process Fixed Overhead</v>
      </c>
      <c r="CA7" s="32">
        <f t="shared" si="6"/>
        <v>120144</v>
      </c>
      <c r="CE7" s="32" t="str">
        <f>VLOOKUP($D$3,Sites!$A:$C,2,0)</f>
        <v>CO</v>
      </c>
      <c r="CG7" s="32" t="str">
        <f>VLOOKUP(CA7,'ALL-Chart of Accounts'!$E:$F,2,0)</f>
        <v>In-Process Variable Overhead</v>
      </c>
      <c r="CH7" s="32">
        <f t="shared" si="7"/>
        <v>120145</v>
      </c>
      <c r="CL7" s="32" t="str">
        <f>VLOOKUP($D$3,Sites!$A:$C,2,0)</f>
        <v>CO</v>
      </c>
      <c r="CN7" s="32" t="str">
        <f>VLOOKUP(CH7,'ALL-Chart of Accounts'!$E:$F,2,0)</f>
        <v>In-Process Outside</v>
      </c>
      <c r="CO7" s="37">
        <v>120121</v>
      </c>
      <c r="CS7" s="32" t="str">
        <f>VLOOKUP($D$3,Sites!$A:$C,2,0)</f>
        <v>CO</v>
      </c>
      <c r="CU7" s="32" t="str">
        <f>VLOOKUP(CO7,'ALL-Chart of Accounts'!$E:$F,2,0)</f>
        <v>In-Transit Material</v>
      </c>
      <c r="CV7" s="32">
        <f t="shared" si="8"/>
        <v>120122</v>
      </c>
      <c r="CZ7" s="32" t="str">
        <f>VLOOKUP($D$3,Sites!$A:$C,2,0)</f>
        <v>CO</v>
      </c>
      <c r="DB7" s="32" t="str">
        <f>VLOOKUP(CV7,'ALL-Chart of Accounts'!$E:$F,2,0)</f>
        <v>In-Transit Labor</v>
      </c>
      <c r="DC7" s="32">
        <f t="shared" si="9"/>
        <v>120123</v>
      </c>
      <c r="DG7" s="32" t="str">
        <f>VLOOKUP($D$3,Sites!$A:$C,2,0)</f>
        <v>CO</v>
      </c>
      <c r="DI7" s="32" t="str">
        <f>VLOOKUP(DC7,'ALL-Chart of Accounts'!$E:$F,2,0)</f>
        <v>In-Transit Fixed Overhead</v>
      </c>
      <c r="DJ7" s="32">
        <f t="shared" si="10"/>
        <v>120124</v>
      </c>
      <c r="DN7" s="32" t="str">
        <f>VLOOKUP($D$3,Sites!$A:$C,2,0)</f>
        <v>CO</v>
      </c>
      <c r="DP7" s="32" t="str">
        <f>VLOOKUP(DJ7,'ALL-Chart of Accounts'!$E:$F,2,0)</f>
        <v>In-Transit Variable Overhead</v>
      </c>
      <c r="DQ7" s="32">
        <f t="shared" si="11"/>
        <v>120125</v>
      </c>
      <c r="DU7" s="32" t="str">
        <f>VLOOKUP($D$3,Sites!$A:$C,2,0)</f>
        <v>CO</v>
      </c>
      <c r="DW7" s="32" t="str">
        <f>VLOOKUP(DQ7,'ALL-Chart of Accounts'!$E:$F,2,0)</f>
        <v>In-Transit Outside</v>
      </c>
      <c r="DX7" s="37">
        <v>415000</v>
      </c>
      <c r="DZ7" s="32">
        <f t="shared" si="12"/>
        <v>1001</v>
      </c>
      <c r="EB7" s="32" t="str">
        <f>VLOOKUP($D$3,Sites!$A:$C,2,0)</f>
        <v>CO</v>
      </c>
      <c r="EC7" s="32" t="str">
        <f>VLOOKUP(DX7,'ALL-Chart of Accounts'!$E:$F,2,0)</f>
        <v>Aftermarket Sales - Product (80PRDAFT)</v>
      </c>
      <c r="ED7" s="32">
        <f t="shared" si="13"/>
        <v>415000</v>
      </c>
      <c r="EF7" s="32">
        <f t="shared" si="14"/>
        <v>1001</v>
      </c>
      <c r="EH7" s="32" t="str">
        <f>VLOOKUP($D$3,Sites!$A:$C,2,0)</f>
        <v>CO</v>
      </c>
      <c r="EI7" s="32" t="str">
        <f>VLOOKUP(ED7,'ALL-Chart of Accounts'!$E:$F,2,0)</f>
        <v>Aftermarket Sales - Product (80PRDAFT)</v>
      </c>
      <c r="EJ7" s="32">
        <f t="shared" si="15"/>
        <v>415000</v>
      </c>
      <c r="EL7" s="32">
        <f t="shared" si="16"/>
        <v>1001</v>
      </c>
      <c r="EN7" s="32" t="str">
        <f>VLOOKUP($D$3,Sites!$A:$C,2,0)</f>
        <v>CO</v>
      </c>
      <c r="EO7" s="32" t="str">
        <f>VLOOKUP(EJ7,'ALL-Chart of Accounts'!$E:$F,2,0)</f>
        <v>Aftermarket Sales - Product (80PRDAFT)</v>
      </c>
      <c r="EP7" s="37">
        <v>262800</v>
      </c>
      <c r="ET7" s="32" t="str">
        <f>VLOOKUP($D$3,Sites!$A:$C,2,0)</f>
        <v>CO</v>
      </c>
      <c r="EU7" s="32" t="str">
        <f>VLOOKUP(EP7,'ALL-Chart of Accounts'!$E:$F,2,0)</f>
        <v>Deferred Income</v>
      </c>
      <c r="EV7" s="32">
        <f t="shared" si="17"/>
        <v>262800</v>
      </c>
      <c r="EZ7" s="32" t="str">
        <f>VLOOKUP($D$3,Sites!$A:$C,2,0)</f>
        <v>CO</v>
      </c>
      <c r="FA7" s="32" t="str">
        <f>VLOOKUP(EV7,'ALL-Chart of Accounts'!$E:$F,2,0)</f>
        <v>Deferred Income</v>
      </c>
      <c r="FB7" s="32">
        <f t="shared" si="18"/>
        <v>262800</v>
      </c>
      <c r="FF7" s="32" t="str">
        <f>VLOOKUP($D$3,Sites!$A:$C,2,0)</f>
        <v>CO</v>
      </c>
      <c r="FG7" s="32" t="str">
        <f>VLOOKUP(FB7,'ALL-Chart of Accounts'!$E:$F,2,0)</f>
        <v>Deferred Income</v>
      </c>
      <c r="FH7" s="37">
        <v>511010</v>
      </c>
      <c r="FJ7" s="32">
        <f t="shared" si="19"/>
        <v>1001</v>
      </c>
      <c r="FL7" s="32" t="str">
        <f>VLOOKUP($D$3,Sites!$A:$C,2,0)</f>
        <v>CO</v>
      </c>
      <c r="FM7" s="32" t="str">
        <f>VLOOKUP(FH7,'ALL-Chart of Accounts'!$E:$F,2,0)</f>
        <v>Product COS (83PRD) - Material</v>
      </c>
      <c r="FN7" s="32">
        <f t="shared" si="20"/>
        <v>511020</v>
      </c>
      <c r="FP7" s="32">
        <f t="shared" si="21"/>
        <v>1001</v>
      </c>
      <c r="FR7" s="32" t="str">
        <f>VLOOKUP($D$3,Sites!$A:$C,2,0)</f>
        <v>CO</v>
      </c>
      <c r="FS7" s="32" t="str">
        <f>VLOOKUP(FN7,'ALL-Chart of Accounts'!$E:$F,2,0)</f>
        <v>Product COS (83PRD) - Labor</v>
      </c>
      <c r="FT7" s="32">
        <f t="shared" si="22"/>
        <v>511030</v>
      </c>
      <c r="FV7" s="32">
        <f t="shared" si="23"/>
        <v>1001</v>
      </c>
      <c r="FX7" s="32" t="str">
        <f>VLOOKUP($D$3,Sites!$A:$C,2,0)</f>
        <v>CO</v>
      </c>
      <c r="FY7" s="32" t="str">
        <f>VLOOKUP(FT7,'ALL-Chart of Accounts'!$E:$F,2,0)</f>
        <v>Product COS (83PRD) - Fixed OH</v>
      </c>
      <c r="FZ7" s="32">
        <f t="shared" si="24"/>
        <v>511040</v>
      </c>
      <c r="GB7" s="32">
        <f t="shared" si="25"/>
        <v>1001</v>
      </c>
      <c r="GD7" s="32" t="str">
        <f>VLOOKUP($D$3,Sites!$A:$C,2,0)</f>
        <v>CO</v>
      </c>
      <c r="GE7" s="32" t="str">
        <f>VLOOKUP(FZ7,'ALL-Chart of Accounts'!$E:$F,2,0)</f>
        <v>Product COS (83PRD) - Variable OH</v>
      </c>
      <c r="GF7" s="32">
        <f t="shared" si="26"/>
        <v>511050</v>
      </c>
      <c r="GH7" s="32">
        <f t="shared" si="27"/>
        <v>1001</v>
      </c>
      <c r="GJ7" s="32" t="str">
        <f>VLOOKUP($D$3,Sites!$A:$C,2,0)</f>
        <v>CO</v>
      </c>
      <c r="GK7" s="32" t="str">
        <f>VLOOKUP(GF7,'ALL-Chart of Accounts'!$E:$F,2,0)</f>
        <v>Product COS (83PRD) - Outside</v>
      </c>
      <c r="GL7" s="32">
        <f t="shared" si="28"/>
        <v>262800</v>
      </c>
      <c r="GP7" s="32" t="str">
        <f>VLOOKUP($D$3,Sites!$A:$C,2,0)</f>
        <v>CO</v>
      </c>
      <c r="GQ7" s="32" t="str">
        <f>VLOOKUP(GL7,'ALL-Chart of Accounts'!$E:$F,2,0)</f>
        <v>Deferred Income</v>
      </c>
      <c r="GR7" s="32">
        <f t="shared" si="29"/>
        <v>262800</v>
      </c>
      <c r="GV7" s="32" t="str">
        <f>VLOOKUP($D$3,Sites!$A:$C,2,0)</f>
        <v>CO</v>
      </c>
      <c r="GW7" s="32" t="str">
        <f>VLOOKUP(GR7,'ALL-Chart of Accounts'!$E:$F,2,0)</f>
        <v>Deferred Income</v>
      </c>
      <c r="GX7" s="32">
        <f t="shared" si="30"/>
        <v>262800</v>
      </c>
      <c r="HB7" s="32" t="str">
        <f>VLOOKUP($D$3,Sites!$A:$C,2,0)</f>
        <v>CO</v>
      </c>
      <c r="HC7" s="32" t="str">
        <f>VLOOKUP(GX7,'ALL-Chart of Accounts'!$E:$F,2,0)</f>
        <v>Deferred Income</v>
      </c>
      <c r="HD7" s="32">
        <f t="shared" si="31"/>
        <v>262800</v>
      </c>
      <c r="HH7" s="32" t="str">
        <f>VLOOKUP($D$3,Sites!$A:$C,2,0)</f>
        <v>CO</v>
      </c>
      <c r="HI7" s="32" t="str">
        <f>VLOOKUP(HD7,'ALL-Chart of Accounts'!$E:$F,2,0)</f>
        <v>Deferred Income</v>
      </c>
      <c r="HJ7" s="32">
        <f t="shared" si="32"/>
        <v>262800</v>
      </c>
      <c r="HN7" s="32" t="str">
        <f>VLOOKUP($D$3,Sites!$A:$C,2,0)</f>
        <v>CO</v>
      </c>
      <c r="HO7" s="32" t="str">
        <f>VLOOKUP(HJ7,'ALL-Chart of Accounts'!$E:$F,2,0)</f>
        <v>Deferred Income</v>
      </c>
      <c r="HQ7" s="32" t="str">
        <f t="shared" si="38"/>
        <v>1JBT1001</v>
      </c>
      <c r="HR7" s="4" t="s">
        <v>10</v>
      </c>
      <c r="HS7" s="4">
        <v>1001</v>
      </c>
      <c r="HT7" s="4" t="s">
        <v>11126</v>
      </c>
      <c r="HU7" s="4" t="s">
        <v>9398</v>
      </c>
      <c r="HV7" s="61">
        <v>42875.575223229163</v>
      </c>
      <c r="HW7" s="4" t="s">
        <v>9398</v>
      </c>
      <c r="HX7" s="61">
        <v>42875.575223229163</v>
      </c>
    </row>
    <row r="8" spans="1:232" x14ac:dyDescent="0.35">
      <c r="F8" s="22" t="str">
        <f>IF(ISERROR(VLOOKUP($O8,'sKUN1-Distribution Accounts'!$F:$F,1,0)),"","X")</f>
        <v>X</v>
      </c>
      <c r="G8" s="22" t="str">
        <f t="shared" si="3"/>
        <v>X</v>
      </c>
      <c r="H8" s="22" t="str">
        <f t="shared" si="3"/>
        <v>X</v>
      </c>
      <c r="I8" s="22" t="str">
        <f t="shared" si="3"/>
        <v>X</v>
      </c>
      <c r="J8" s="22" t="str">
        <f t="shared" si="3"/>
        <v/>
      </c>
      <c r="K8" s="22" t="str">
        <f t="shared" si="3"/>
        <v/>
      </c>
      <c r="L8" s="22" t="str">
        <f t="shared" si="3"/>
        <v>X</v>
      </c>
      <c r="M8" s="22" t="str">
        <f t="shared" si="3"/>
        <v>X</v>
      </c>
      <c r="O8" s="4">
        <v>1002</v>
      </c>
      <c r="P8" s="32" t="str">
        <f>VLOOKUP(O8,'ALL-Unit Code 2'!V:W,2,0)</f>
        <v>GENERAL CONSUMABLES</v>
      </c>
      <c r="Q8" s="32">
        <f t="shared" si="33"/>
        <v>120131</v>
      </c>
      <c r="U8" s="32" t="str">
        <f>VLOOKUP($D$3,Sites!$A:$C,2,0)</f>
        <v>CO</v>
      </c>
      <c r="W8" s="32" t="str">
        <f>VLOOKUP(Q8,'ALL-Chart of Accounts'!$E:$F,2,0)</f>
        <v>Finished Goods Material</v>
      </c>
      <c r="X8" s="32">
        <f t="shared" si="34"/>
        <v>120132</v>
      </c>
      <c r="AB8" s="32" t="str">
        <f>VLOOKUP($D$3,Sites!$A:$C,2,0)</f>
        <v>CO</v>
      </c>
      <c r="AD8" s="32" t="str">
        <f>VLOOKUP(X8,'ALL-Chart of Accounts'!$E:$F,2,0)</f>
        <v>Finished Goods Labor</v>
      </c>
      <c r="AE8" s="32">
        <f t="shared" si="35"/>
        <v>120133</v>
      </c>
      <c r="AI8" s="32" t="str">
        <f>VLOOKUP($D$3,Sites!$A:$C,2,0)</f>
        <v>CO</v>
      </c>
      <c r="AK8" s="32" t="str">
        <f>VLOOKUP(AE8,'ALL-Chart of Accounts'!$E:$F,2,0)</f>
        <v>Finished Goods Fixed Overhead</v>
      </c>
      <c r="AL8" s="32">
        <f t="shared" si="36"/>
        <v>120134</v>
      </c>
      <c r="AP8" s="32" t="str">
        <f>VLOOKUP($D$3,Sites!$A:$C,2,0)</f>
        <v>CO</v>
      </c>
      <c r="AR8" s="32" t="str">
        <f>VLOOKUP(AL8,'ALL-Chart of Accounts'!$E:$F,2,0)</f>
        <v>Finished Goods Variable Overhead</v>
      </c>
      <c r="AS8" s="32">
        <f t="shared" si="37"/>
        <v>120135</v>
      </c>
      <c r="AW8" s="32" t="str">
        <f>VLOOKUP($D$3,Sites!$A:$C,2,0)</f>
        <v>CO</v>
      </c>
      <c r="AY8" s="32" t="str">
        <f>VLOOKUP(AS8,'ALL-Chart of Accounts'!$E:$F,2,0)</f>
        <v>Finished Goods Outside</v>
      </c>
      <c r="BF8" s="37">
        <v>120141</v>
      </c>
      <c r="BJ8" s="32" t="str">
        <f>VLOOKUP($D$3,Sites!$A:$C,2,0)</f>
        <v>CO</v>
      </c>
      <c r="BL8" s="32" t="str">
        <f>VLOOKUP(BF8,'ALL-Chart of Accounts'!$E:$F,2,0)</f>
        <v>In-Process Material</v>
      </c>
      <c r="BM8" s="32">
        <f t="shared" si="4"/>
        <v>120142</v>
      </c>
      <c r="BQ8" s="32" t="str">
        <f>VLOOKUP($D$3,Sites!$A:$C,2,0)</f>
        <v>CO</v>
      </c>
      <c r="BS8" s="32" t="str">
        <f>VLOOKUP(BM8,'ALL-Chart of Accounts'!$E:$F,2,0)</f>
        <v>In-Process Labor</v>
      </c>
      <c r="BT8" s="32">
        <f t="shared" si="5"/>
        <v>120143</v>
      </c>
      <c r="BX8" s="32" t="str">
        <f>VLOOKUP($D$3,Sites!$A:$C,2,0)</f>
        <v>CO</v>
      </c>
      <c r="BZ8" s="32" t="str">
        <f>VLOOKUP(BT8,'ALL-Chart of Accounts'!$E:$F,2,0)</f>
        <v>In-Process Fixed Overhead</v>
      </c>
      <c r="CA8" s="32">
        <f t="shared" si="6"/>
        <v>120144</v>
      </c>
      <c r="CE8" s="32" t="str">
        <f>VLOOKUP($D$3,Sites!$A:$C,2,0)</f>
        <v>CO</v>
      </c>
      <c r="CG8" s="32" t="str">
        <f>VLOOKUP(CA8,'ALL-Chart of Accounts'!$E:$F,2,0)</f>
        <v>In-Process Variable Overhead</v>
      </c>
      <c r="CH8" s="32">
        <f t="shared" si="7"/>
        <v>120145</v>
      </c>
      <c r="CL8" s="32" t="str">
        <f>VLOOKUP($D$3,Sites!$A:$C,2,0)</f>
        <v>CO</v>
      </c>
      <c r="CN8" s="32" t="str">
        <f>VLOOKUP(CH8,'ALL-Chart of Accounts'!$E:$F,2,0)</f>
        <v>In-Process Outside</v>
      </c>
      <c r="CO8" s="37">
        <v>120121</v>
      </c>
      <c r="CS8" s="32" t="str">
        <f>VLOOKUP($D$3,Sites!$A:$C,2,0)</f>
        <v>CO</v>
      </c>
      <c r="CU8" s="32" t="str">
        <f>VLOOKUP(CO8,'ALL-Chart of Accounts'!$E:$F,2,0)</f>
        <v>In-Transit Material</v>
      </c>
      <c r="CV8" s="32">
        <f t="shared" si="8"/>
        <v>120122</v>
      </c>
      <c r="CZ8" s="32" t="str">
        <f>VLOOKUP($D$3,Sites!$A:$C,2,0)</f>
        <v>CO</v>
      </c>
      <c r="DB8" s="32" t="str">
        <f>VLOOKUP(CV8,'ALL-Chart of Accounts'!$E:$F,2,0)</f>
        <v>In-Transit Labor</v>
      </c>
      <c r="DC8" s="32">
        <f t="shared" si="9"/>
        <v>120123</v>
      </c>
      <c r="DG8" s="32" t="str">
        <f>VLOOKUP($D$3,Sites!$A:$C,2,0)</f>
        <v>CO</v>
      </c>
      <c r="DI8" s="32" t="str">
        <f>VLOOKUP(DC8,'ALL-Chart of Accounts'!$E:$F,2,0)</f>
        <v>In-Transit Fixed Overhead</v>
      </c>
      <c r="DJ8" s="32">
        <f t="shared" si="10"/>
        <v>120124</v>
      </c>
      <c r="DN8" s="32" t="str">
        <f>VLOOKUP($D$3,Sites!$A:$C,2,0)</f>
        <v>CO</v>
      </c>
      <c r="DP8" s="32" t="str">
        <f>VLOOKUP(DJ8,'ALL-Chart of Accounts'!$E:$F,2,0)</f>
        <v>In-Transit Variable Overhead</v>
      </c>
      <c r="DQ8" s="32">
        <f t="shared" si="11"/>
        <v>120125</v>
      </c>
      <c r="DU8" s="32" t="str">
        <f>VLOOKUP($D$3,Sites!$A:$C,2,0)</f>
        <v>CO</v>
      </c>
      <c r="DW8" s="32" t="str">
        <f>VLOOKUP(DQ8,'ALL-Chart of Accounts'!$E:$F,2,0)</f>
        <v>In-Transit Outside</v>
      </c>
      <c r="DX8" s="37">
        <v>415000</v>
      </c>
      <c r="DZ8" s="32">
        <f t="shared" si="12"/>
        <v>1002</v>
      </c>
      <c r="EB8" s="32" t="str">
        <f>VLOOKUP($D$3,Sites!$A:$C,2,0)</f>
        <v>CO</v>
      </c>
      <c r="EC8" s="32" t="str">
        <f>VLOOKUP(DX8,'ALL-Chart of Accounts'!$E:$F,2,0)</f>
        <v>Aftermarket Sales - Product (80PRDAFT)</v>
      </c>
      <c r="ED8" s="32">
        <f t="shared" si="13"/>
        <v>415000</v>
      </c>
      <c r="EF8" s="32">
        <f t="shared" si="14"/>
        <v>1002</v>
      </c>
      <c r="EH8" s="32" t="str">
        <f>VLOOKUP($D$3,Sites!$A:$C,2,0)</f>
        <v>CO</v>
      </c>
      <c r="EI8" s="32" t="str">
        <f>VLOOKUP(ED8,'ALL-Chart of Accounts'!$E:$F,2,0)</f>
        <v>Aftermarket Sales - Product (80PRDAFT)</v>
      </c>
      <c r="EJ8" s="32">
        <f t="shared" si="15"/>
        <v>415000</v>
      </c>
      <c r="EL8" s="32">
        <f t="shared" si="16"/>
        <v>1002</v>
      </c>
      <c r="EN8" s="32" t="str">
        <f>VLOOKUP($D$3,Sites!$A:$C,2,0)</f>
        <v>CO</v>
      </c>
      <c r="EO8" s="32" t="str">
        <f>VLOOKUP(EJ8,'ALL-Chart of Accounts'!$E:$F,2,0)</f>
        <v>Aftermarket Sales - Product (80PRDAFT)</v>
      </c>
      <c r="EP8" s="37">
        <v>262800</v>
      </c>
      <c r="ET8" s="32" t="str">
        <f>VLOOKUP($D$3,Sites!$A:$C,2,0)</f>
        <v>CO</v>
      </c>
      <c r="EU8" s="32" t="str">
        <f>VLOOKUP(EP8,'ALL-Chart of Accounts'!$E:$F,2,0)</f>
        <v>Deferred Income</v>
      </c>
      <c r="EV8" s="32">
        <f t="shared" si="17"/>
        <v>262800</v>
      </c>
      <c r="EZ8" s="32" t="str">
        <f>VLOOKUP($D$3,Sites!$A:$C,2,0)</f>
        <v>CO</v>
      </c>
      <c r="FA8" s="32" t="str">
        <f>VLOOKUP(EV8,'ALL-Chart of Accounts'!$E:$F,2,0)</f>
        <v>Deferred Income</v>
      </c>
      <c r="FB8" s="32">
        <f t="shared" si="18"/>
        <v>262800</v>
      </c>
      <c r="FF8" s="32" t="str">
        <f>VLOOKUP($D$3,Sites!$A:$C,2,0)</f>
        <v>CO</v>
      </c>
      <c r="FG8" s="32" t="str">
        <f>VLOOKUP(FB8,'ALL-Chart of Accounts'!$E:$F,2,0)</f>
        <v>Deferred Income</v>
      </c>
      <c r="FH8" s="37">
        <v>511010</v>
      </c>
      <c r="FJ8" s="32">
        <f t="shared" si="19"/>
        <v>1002</v>
      </c>
      <c r="FL8" s="32" t="str">
        <f>VLOOKUP($D$3,Sites!$A:$C,2,0)</f>
        <v>CO</v>
      </c>
      <c r="FM8" s="32" t="str">
        <f>VLOOKUP(FH8,'ALL-Chart of Accounts'!$E:$F,2,0)</f>
        <v>Product COS (83PRD) - Material</v>
      </c>
      <c r="FN8" s="32">
        <f t="shared" si="20"/>
        <v>511020</v>
      </c>
      <c r="FP8" s="32">
        <f t="shared" si="21"/>
        <v>1002</v>
      </c>
      <c r="FR8" s="32" t="str">
        <f>VLOOKUP($D$3,Sites!$A:$C,2,0)</f>
        <v>CO</v>
      </c>
      <c r="FS8" s="32" t="str">
        <f>VLOOKUP(FN8,'ALL-Chart of Accounts'!$E:$F,2,0)</f>
        <v>Product COS (83PRD) - Labor</v>
      </c>
      <c r="FT8" s="32">
        <f t="shared" si="22"/>
        <v>511030</v>
      </c>
      <c r="FV8" s="32">
        <f t="shared" si="23"/>
        <v>1002</v>
      </c>
      <c r="FX8" s="32" t="str">
        <f>VLOOKUP($D$3,Sites!$A:$C,2,0)</f>
        <v>CO</v>
      </c>
      <c r="FY8" s="32" t="str">
        <f>VLOOKUP(FT8,'ALL-Chart of Accounts'!$E:$F,2,0)</f>
        <v>Product COS (83PRD) - Fixed OH</v>
      </c>
      <c r="FZ8" s="32">
        <f t="shared" si="24"/>
        <v>511040</v>
      </c>
      <c r="GB8" s="32">
        <f t="shared" si="25"/>
        <v>1002</v>
      </c>
      <c r="GD8" s="32" t="str">
        <f>VLOOKUP($D$3,Sites!$A:$C,2,0)</f>
        <v>CO</v>
      </c>
      <c r="GE8" s="32" t="str">
        <f>VLOOKUP(FZ8,'ALL-Chart of Accounts'!$E:$F,2,0)</f>
        <v>Product COS (83PRD) - Variable OH</v>
      </c>
      <c r="GF8" s="32">
        <f t="shared" si="26"/>
        <v>511050</v>
      </c>
      <c r="GH8" s="32">
        <f t="shared" si="27"/>
        <v>1002</v>
      </c>
      <c r="GJ8" s="32" t="str">
        <f>VLOOKUP($D$3,Sites!$A:$C,2,0)</f>
        <v>CO</v>
      </c>
      <c r="GK8" s="32" t="str">
        <f>VLOOKUP(GF8,'ALL-Chart of Accounts'!$E:$F,2,0)</f>
        <v>Product COS (83PRD) - Outside</v>
      </c>
      <c r="GL8" s="32">
        <f t="shared" si="28"/>
        <v>262800</v>
      </c>
      <c r="GP8" s="32" t="str">
        <f>VLOOKUP($D$3,Sites!$A:$C,2,0)</f>
        <v>CO</v>
      </c>
      <c r="GQ8" s="32" t="str">
        <f>VLOOKUP(GL8,'ALL-Chart of Accounts'!$E:$F,2,0)</f>
        <v>Deferred Income</v>
      </c>
      <c r="GR8" s="32">
        <f t="shared" si="29"/>
        <v>262800</v>
      </c>
      <c r="GV8" s="32" t="str">
        <f>VLOOKUP($D$3,Sites!$A:$C,2,0)</f>
        <v>CO</v>
      </c>
      <c r="GW8" s="32" t="str">
        <f>VLOOKUP(GR8,'ALL-Chart of Accounts'!$E:$F,2,0)</f>
        <v>Deferred Income</v>
      </c>
      <c r="GX8" s="32">
        <f t="shared" si="30"/>
        <v>262800</v>
      </c>
      <c r="HB8" s="32" t="str">
        <f>VLOOKUP($D$3,Sites!$A:$C,2,0)</f>
        <v>CO</v>
      </c>
      <c r="HC8" s="32" t="str">
        <f>VLOOKUP(GX8,'ALL-Chart of Accounts'!$E:$F,2,0)</f>
        <v>Deferred Income</v>
      </c>
      <c r="HD8" s="32">
        <f t="shared" si="31"/>
        <v>262800</v>
      </c>
      <c r="HH8" s="32" t="str">
        <f>VLOOKUP($D$3,Sites!$A:$C,2,0)</f>
        <v>CO</v>
      </c>
      <c r="HI8" s="32" t="str">
        <f>VLOOKUP(HD8,'ALL-Chart of Accounts'!$E:$F,2,0)</f>
        <v>Deferred Income</v>
      </c>
      <c r="HJ8" s="32">
        <f t="shared" si="32"/>
        <v>262800</v>
      </c>
      <c r="HN8" s="32" t="str">
        <f>VLOOKUP($D$3,Sites!$A:$C,2,0)</f>
        <v>CO</v>
      </c>
      <c r="HO8" s="32" t="str">
        <f>VLOOKUP(HJ8,'ALL-Chart of Accounts'!$E:$F,2,0)</f>
        <v>Deferred Income</v>
      </c>
      <c r="HQ8" s="32" t="str">
        <f t="shared" si="38"/>
        <v>1JBT1002</v>
      </c>
      <c r="HR8" s="4" t="s">
        <v>10</v>
      </c>
      <c r="HS8" s="4">
        <v>1002</v>
      </c>
      <c r="HT8" s="4" t="s">
        <v>1285</v>
      </c>
      <c r="HU8" s="4" t="s">
        <v>9398</v>
      </c>
      <c r="HV8" s="61">
        <v>42875.575251655093</v>
      </c>
      <c r="HW8" s="4" t="s">
        <v>9398</v>
      </c>
      <c r="HX8" s="61">
        <v>42875.575251655093</v>
      </c>
    </row>
    <row r="9" spans="1:232" x14ac:dyDescent="0.35">
      <c r="F9" s="22" t="str">
        <f>IF(ISERROR(VLOOKUP($O9,'sKUN1-Distribution Accounts'!$F:$F,1,0)),"","X")</f>
        <v/>
      </c>
      <c r="G9" s="22" t="str">
        <f t="shared" si="3"/>
        <v>X</v>
      </c>
      <c r="H9" s="22" t="str">
        <f t="shared" si="3"/>
        <v>X</v>
      </c>
      <c r="I9" s="22" t="str">
        <f t="shared" si="3"/>
        <v/>
      </c>
      <c r="J9" s="22" t="str">
        <f t="shared" si="3"/>
        <v/>
      </c>
      <c r="K9" s="22" t="str">
        <f t="shared" si="3"/>
        <v/>
      </c>
      <c r="L9" s="22" t="str">
        <f t="shared" si="3"/>
        <v/>
      </c>
      <c r="M9" s="22" t="str">
        <f t="shared" si="3"/>
        <v>X</v>
      </c>
      <c r="O9" s="4">
        <v>1100</v>
      </c>
      <c r="P9" s="32" t="str">
        <f>VLOOKUP(O9,'ALL-Unit Code 2'!V:W,2,0)</f>
        <v>FREEZING-FRIGO GCM SERIES FREEZERS</v>
      </c>
      <c r="Q9" s="32">
        <f t="shared" si="33"/>
        <v>120131</v>
      </c>
      <c r="U9" s="32" t="str">
        <f>VLOOKUP($D$3,Sites!$A:$C,2,0)</f>
        <v>CO</v>
      </c>
      <c r="W9" s="32" t="str">
        <f>VLOOKUP(Q9,'ALL-Chart of Accounts'!$E:$F,2,0)</f>
        <v>Finished Goods Material</v>
      </c>
      <c r="X9" s="32">
        <f t="shared" si="34"/>
        <v>120132</v>
      </c>
      <c r="AB9" s="32" t="str">
        <f>VLOOKUP($D$3,Sites!$A:$C,2,0)</f>
        <v>CO</v>
      </c>
      <c r="AD9" s="32" t="str">
        <f>VLOOKUP(X9,'ALL-Chart of Accounts'!$E:$F,2,0)</f>
        <v>Finished Goods Labor</v>
      </c>
      <c r="AE9" s="32">
        <f t="shared" si="35"/>
        <v>120133</v>
      </c>
      <c r="AI9" s="32" t="str">
        <f>VLOOKUP($D$3,Sites!$A:$C,2,0)</f>
        <v>CO</v>
      </c>
      <c r="AK9" s="32" t="str">
        <f>VLOOKUP(AE9,'ALL-Chart of Accounts'!$E:$F,2,0)</f>
        <v>Finished Goods Fixed Overhead</v>
      </c>
      <c r="AL9" s="32">
        <f t="shared" si="36"/>
        <v>120134</v>
      </c>
      <c r="AP9" s="32" t="str">
        <f>VLOOKUP($D$3,Sites!$A:$C,2,0)</f>
        <v>CO</v>
      </c>
      <c r="AR9" s="32" t="str">
        <f>VLOOKUP(AL9,'ALL-Chart of Accounts'!$E:$F,2,0)</f>
        <v>Finished Goods Variable Overhead</v>
      </c>
      <c r="AS9" s="32">
        <f t="shared" si="37"/>
        <v>120135</v>
      </c>
      <c r="AW9" s="32" t="str">
        <f>VLOOKUP($D$3,Sites!$A:$C,2,0)</f>
        <v>CO</v>
      </c>
      <c r="AY9" s="32" t="str">
        <f>VLOOKUP(AS9,'ALL-Chart of Accounts'!$E:$F,2,0)</f>
        <v>Finished Goods Outside</v>
      </c>
      <c r="BF9" s="37">
        <v>120141</v>
      </c>
      <c r="BJ9" s="32" t="str">
        <f>VLOOKUP($D$3,Sites!$A:$C,2,0)</f>
        <v>CO</v>
      </c>
      <c r="BL9" s="32" t="str">
        <f>VLOOKUP(BF9,'ALL-Chart of Accounts'!$E:$F,2,0)</f>
        <v>In-Process Material</v>
      </c>
      <c r="BM9" s="32">
        <f t="shared" si="4"/>
        <v>120142</v>
      </c>
      <c r="BQ9" s="32" t="str">
        <f>VLOOKUP($D$3,Sites!$A:$C,2,0)</f>
        <v>CO</v>
      </c>
      <c r="BS9" s="32" t="str">
        <f>VLOOKUP(BM9,'ALL-Chart of Accounts'!$E:$F,2,0)</f>
        <v>In-Process Labor</v>
      </c>
      <c r="BT9" s="32">
        <f t="shared" si="5"/>
        <v>120143</v>
      </c>
      <c r="BX9" s="32" t="str">
        <f>VLOOKUP($D$3,Sites!$A:$C,2,0)</f>
        <v>CO</v>
      </c>
      <c r="BZ9" s="32" t="str">
        <f>VLOOKUP(BT9,'ALL-Chart of Accounts'!$E:$F,2,0)</f>
        <v>In-Process Fixed Overhead</v>
      </c>
      <c r="CA9" s="32">
        <f t="shared" si="6"/>
        <v>120144</v>
      </c>
      <c r="CE9" s="32" t="str">
        <f>VLOOKUP($D$3,Sites!$A:$C,2,0)</f>
        <v>CO</v>
      </c>
      <c r="CG9" s="32" t="str">
        <f>VLOOKUP(CA9,'ALL-Chart of Accounts'!$E:$F,2,0)</f>
        <v>In-Process Variable Overhead</v>
      </c>
      <c r="CH9" s="32">
        <f t="shared" si="7"/>
        <v>120145</v>
      </c>
      <c r="CL9" s="32" t="str">
        <f>VLOOKUP($D$3,Sites!$A:$C,2,0)</f>
        <v>CO</v>
      </c>
      <c r="CN9" s="32" t="str">
        <f>VLOOKUP(CH9,'ALL-Chart of Accounts'!$E:$F,2,0)</f>
        <v>In-Process Outside</v>
      </c>
      <c r="CO9" s="37">
        <v>120121</v>
      </c>
      <c r="CS9" s="32" t="str">
        <f>VLOOKUP($D$3,Sites!$A:$C,2,0)</f>
        <v>CO</v>
      </c>
      <c r="CU9" s="32" t="str">
        <f>VLOOKUP(CO9,'ALL-Chart of Accounts'!$E:$F,2,0)</f>
        <v>In-Transit Material</v>
      </c>
      <c r="CV9" s="32">
        <f t="shared" si="8"/>
        <v>120122</v>
      </c>
      <c r="CZ9" s="32" t="str">
        <f>VLOOKUP($D$3,Sites!$A:$C,2,0)</f>
        <v>CO</v>
      </c>
      <c r="DB9" s="32" t="str">
        <f>VLOOKUP(CV9,'ALL-Chart of Accounts'!$E:$F,2,0)</f>
        <v>In-Transit Labor</v>
      </c>
      <c r="DC9" s="32">
        <f t="shared" si="9"/>
        <v>120123</v>
      </c>
      <c r="DG9" s="32" t="str">
        <f>VLOOKUP($D$3,Sites!$A:$C,2,0)</f>
        <v>CO</v>
      </c>
      <c r="DI9" s="32" t="str">
        <f>VLOOKUP(DC9,'ALL-Chart of Accounts'!$E:$F,2,0)</f>
        <v>In-Transit Fixed Overhead</v>
      </c>
      <c r="DJ9" s="32">
        <f t="shared" si="10"/>
        <v>120124</v>
      </c>
      <c r="DN9" s="32" t="str">
        <f>VLOOKUP($D$3,Sites!$A:$C,2,0)</f>
        <v>CO</v>
      </c>
      <c r="DP9" s="32" t="str">
        <f>VLOOKUP(DJ9,'ALL-Chart of Accounts'!$E:$F,2,0)</f>
        <v>In-Transit Variable Overhead</v>
      </c>
      <c r="DQ9" s="32">
        <f t="shared" si="11"/>
        <v>120125</v>
      </c>
      <c r="DU9" s="32" t="str">
        <f>VLOOKUP($D$3,Sites!$A:$C,2,0)</f>
        <v>CO</v>
      </c>
      <c r="DW9" s="32" t="str">
        <f>VLOOKUP(DQ9,'ALL-Chart of Accounts'!$E:$F,2,0)</f>
        <v>In-Transit Outside</v>
      </c>
      <c r="DX9" s="37">
        <v>415000</v>
      </c>
      <c r="DZ9" s="32">
        <f t="shared" si="12"/>
        <v>1100</v>
      </c>
      <c r="EB9" s="32" t="str">
        <f>VLOOKUP($D$3,Sites!$A:$C,2,0)</f>
        <v>CO</v>
      </c>
      <c r="EC9" s="32" t="str">
        <f>VLOOKUP(DX9,'ALL-Chart of Accounts'!$E:$F,2,0)</f>
        <v>Aftermarket Sales - Product (80PRDAFT)</v>
      </c>
      <c r="ED9" s="32">
        <f t="shared" si="13"/>
        <v>415000</v>
      </c>
      <c r="EF9" s="32">
        <f t="shared" si="14"/>
        <v>1100</v>
      </c>
      <c r="EH9" s="32" t="str">
        <f>VLOOKUP($D$3,Sites!$A:$C,2,0)</f>
        <v>CO</v>
      </c>
      <c r="EI9" s="32" t="str">
        <f>VLOOKUP(ED9,'ALL-Chart of Accounts'!$E:$F,2,0)</f>
        <v>Aftermarket Sales - Product (80PRDAFT)</v>
      </c>
      <c r="EJ9" s="32">
        <f t="shared" si="15"/>
        <v>415000</v>
      </c>
      <c r="EL9" s="32">
        <f t="shared" si="16"/>
        <v>1100</v>
      </c>
      <c r="EN9" s="32" t="str">
        <f>VLOOKUP($D$3,Sites!$A:$C,2,0)</f>
        <v>CO</v>
      </c>
      <c r="EO9" s="32" t="str">
        <f>VLOOKUP(EJ9,'ALL-Chart of Accounts'!$E:$F,2,0)</f>
        <v>Aftermarket Sales - Product (80PRDAFT)</v>
      </c>
      <c r="EP9" s="37">
        <v>262800</v>
      </c>
      <c r="ET9" s="32" t="str">
        <f>VLOOKUP($D$3,Sites!$A:$C,2,0)</f>
        <v>CO</v>
      </c>
      <c r="EU9" s="32" t="str">
        <f>VLOOKUP(EP9,'ALL-Chart of Accounts'!$E:$F,2,0)</f>
        <v>Deferred Income</v>
      </c>
      <c r="EV9" s="32">
        <f t="shared" si="17"/>
        <v>262800</v>
      </c>
      <c r="EZ9" s="32" t="str">
        <f>VLOOKUP($D$3,Sites!$A:$C,2,0)</f>
        <v>CO</v>
      </c>
      <c r="FA9" s="32" t="str">
        <f>VLOOKUP(EV9,'ALL-Chart of Accounts'!$E:$F,2,0)</f>
        <v>Deferred Income</v>
      </c>
      <c r="FB9" s="32">
        <f t="shared" si="18"/>
        <v>262800</v>
      </c>
      <c r="FF9" s="32" t="str">
        <f>VLOOKUP($D$3,Sites!$A:$C,2,0)</f>
        <v>CO</v>
      </c>
      <c r="FG9" s="32" t="str">
        <f>VLOOKUP(FB9,'ALL-Chart of Accounts'!$E:$F,2,0)</f>
        <v>Deferred Income</v>
      </c>
      <c r="FH9" s="37">
        <v>511010</v>
      </c>
      <c r="FJ9" s="32">
        <f t="shared" si="19"/>
        <v>1100</v>
      </c>
      <c r="FL9" s="32" t="str">
        <f>VLOOKUP($D$3,Sites!$A:$C,2,0)</f>
        <v>CO</v>
      </c>
      <c r="FM9" s="32" t="str">
        <f>VLOOKUP(FH9,'ALL-Chart of Accounts'!$E:$F,2,0)</f>
        <v>Product COS (83PRD) - Material</v>
      </c>
      <c r="FN9" s="32">
        <f t="shared" si="20"/>
        <v>511020</v>
      </c>
      <c r="FP9" s="32">
        <f t="shared" si="21"/>
        <v>1100</v>
      </c>
      <c r="FR9" s="32" t="str">
        <f>VLOOKUP($D$3,Sites!$A:$C,2,0)</f>
        <v>CO</v>
      </c>
      <c r="FS9" s="32" t="str">
        <f>VLOOKUP(FN9,'ALL-Chart of Accounts'!$E:$F,2,0)</f>
        <v>Product COS (83PRD) - Labor</v>
      </c>
      <c r="FT9" s="32">
        <f t="shared" si="22"/>
        <v>511030</v>
      </c>
      <c r="FV9" s="32">
        <f t="shared" si="23"/>
        <v>1100</v>
      </c>
      <c r="FX9" s="32" t="str">
        <f>VLOOKUP($D$3,Sites!$A:$C,2,0)</f>
        <v>CO</v>
      </c>
      <c r="FY9" s="32" t="str">
        <f>VLOOKUP(FT9,'ALL-Chart of Accounts'!$E:$F,2,0)</f>
        <v>Product COS (83PRD) - Fixed OH</v>
      </c>
      <c r="FZ9" s="32">
        <f t="shared" si="24"/>
        <v>511040</v>
      </c>
      <c r="GB9" s="32">
        <f t="shared" si="25"/>
        <v>1100</v>
      </c>
      <c r="GD9" s="32" t="str">
        <f>VLOOKUP($D$3,Sites!$A:$C,2,0)</f>
        <v>CO</v>
      </c>
      <c r="GE9" s="32" t="str">
        <f>VLOOKUP(FZ9,'ALL-Chart of Accounts'!$E:$F,2,0)</f>
        <v>Product COS (83PRD) - Variable OH</v>
      </c>
      <c r="GF9" s="32">
        <f t="shared" si="26"/>
        <v>511050</v>
      </c>
      <c r="GH9" s="32">
        <f t="shared" si="27"/>
        <v>1100</v>
      </c>
      <c r="GJ9" s="32" t="str">
        <f>VLOOKUP($D$3,Sites!$A:$C,2,0)</f>
        <v>CO</v>
      </c>
      <c r="GK9" s="32" t="str">
        <f>VLOOKUP(GF9,'ALL-Chart of Accounts'!$E:$F,2,0)</f>
        <v>Product COS (83PRD) - Outside</v>
      </c>
      <c r="GL9" s="32">
        <f t="shared" si="28"/>
        <v>262800</v>
      </c>
      <c r="GP9" s="32" t="str">
        <f>VLOOKUP($D$3,Sites!$A:$C,2,0)</f>
        <v>CO</v>
      </c>
      <c r="GQ9" s="32" t="str">
        <f>VLOOKUP(GL9,'ALL-Chart of Accounts'!$E:$F,2,0)</f>
        <v>Deferred Income</v>
      </c>
      <c r="GR9" s="32">
        <f t="shared" si="29"/>
        <v>262800</v>
      </c>
      <c r="GV9" s="32" t="str">
        <f>VLOOKUP($D$3,Sites!$A:$C,2,0)</f>
        <v>CO</v>
      </c>
      <c r="GW9" s="32" t="str">
        <f>VLOOKUP(GR9,'ALL-Chart of Accounts'!$E:$F,2,0)</f>
        <v>Deferred Income</v>
      </c>
      <c r="GX9" s="32">
        <f t="shared" si="30"/>
        <v>262800</v>
      </c>
      <c r="HB9" s="32" t="str">
        <f>VLOOKUP($D$3,Sites!$A:$C,2,0)</f>
        <v>CO</v>
      </c>
      <c r="HC9" s="32" t="str">
        <f>VLOOKUP(GX9,'ALL-Chart of Accounts'!$E:$F,2,0)</f>
        <v>Deferred Income</v>
      </c>
      <c r="HD9" s="32">
        <f t="shared" si="31"/>
        <v>262800</v>
      </c>
      <c r="HH9" s="32" t="str">
        <f>VLOOKUP($D$3,Sites!$A:$C,2,0)</f>
        <v>CO</v>
      </c>
      <c r="HI9" s="32" t="str">
        <f>VLOOKUP(HD9,'ALL-Chart of Accounts'!$E:$F,2,0)</f>
        <v>Deferred Income</v>
      </c>
      <c r="HJ9" s="32">
        <f t="shared" si="32"/>
        <v>262800</v>
      </c>
      <c r="HN9" s="32" t="str">
        <f>VLOOKUP($D$3,Sites!$A:$C,2,0)</f>
        <v>CO</v>
      </c>
      <c r="HO9" s="32" t="str">
        <f>VLOOKUP(HJ9,'ALL-Chart of Accounts'!$E:$F,2,0)</f>
        <v>Deferred Income</v>
      </c>
      <c r="HQ9" s="32" t="str">
        <f t="shared" si="38"/>
        <v>1JBT1100</v>
      </c>
      <c r="HR9" s="4" t="s">
        <v>10</v>
      </c>
      <c r="HS9" s="4">
        <v>1100</v>
      </c>
      <c r="HT9" s="4" t="s">
        <v>1286</v>
      </c>
      <c r="HU9" s="4" t="s">
        <v>9398</v>
      </c>
      <c r="HV9" s="61">
        <v>42875.575261770835</v>
      </c>
      <c r="HW9" s="4" t="s">
        <v>9398</v>
      </c>
      <c r="HX9" s="61">
        <v>42875.575261770835</v>
      </c>
    </row>
    <row r="10" spans="1:232" x14ac:dyDescent="0.35">
      <c r="F10" s="22" t="str">
        <f>IF(ISERROR(VLOOKUP($O10,'sKUN1-Distribution Accounts'!$F:$F,1,0)),"","X")</f>
        <v/>
      </c>
      <c r="G10" s="22" t="str">
        <f t="shared" si="3"/>
        <v>X</v>
      </c>
      <c r="H10" s="22" t="str">
        <f t="shared" si="3"/>
        <v>X</v>
      </c>
      <c r="I10" s="22" t="str">
        <f t="shared" si="3"/>
        <v/>
      </c>
      <c r="J10" s="22" t="str">
        <f t="shared" si="3"/>
        <v/>
      </c>
      <c r="K10" s="22" t="str">
        <f t="shared" si="3"/>
        <v/>
      </c>
      <c r="L10" s="22" t="str">
        <f t="shared" si="3"/>
        <v>X</v>
      </c>
      <c r="M10" s="22" t="str">
        <f t="shared" si="3"/>
        <v>X</v>
      </c>
      <c r="O10" s="4">
        <v>1105</v>
      </c>
      <c r="P10" s="32" t="str">
        <f>VLOOKUP(O10,'ALL-Unit Code 2'!V:W,2,0)</f>
        <v>FREEZING-NF FREEZERS (LST &amp; SUPERTRAK)</v>
      </c>
      <c r="Q10" s="32">
        <f t="shared" si="33"/>
        <v>120131</v>
      </c>
      <c r="U10" s="32" t="str">
        <f>VLOOKUP($D$3,Sites!$A:$C,2,0)</f>
        <v>CO</v>
      </c>
      <c r="W10" s="32" t="str">
        <f>VLOOKUP(Q10,'ALL-Chart of Accounts'!$E:$F,2,0)</f>
        <v>Finished Goods Material</v>
      </c>
      <c r="X10" s="32">
        <f t="shared" si="34"/>
        <v>120132</v>
      </c>
      <c r="AB10" s="32" t="str">
        <f>VLOOKUP($D$3,Sites!$A:$C,2,0)</f>
        <v>CO</v>
      </c>
      <c r="AD10" s="32" t="str">
        <f>VLOOKUP(X10,'ALL-Chart of Accounts'!$E:$F,2,0)</f>
        <v>Finished Goods Labor</v>
      </c>
      <c r="AE10" s="32">
        <f t="shared" si="35"/>
        <v>120133</v>
      </c>
      <c r="AI10" s="32" t="str">
        <f>VLOOKUP($D$3,Sites!$A:$C,2,0)</f>
        <v>CO</v>
      </c>
      <c r="AK10" s="32" t="str">
        <f>VLOOKUP(AE10,'ALL-Chart of Accounts'!$E:$F,2,0)</f>
        <v>Finished Goods Fixed Overhead</v>
      </c>
      <c r="AL10" s="32">
        <f t="shared" si="36"/>
        <v>120134</v>
      </c>
      <c r="AP10" s="32" t="str">
        <f>VLOOKUP($D$3,Sites!$A:$C,2,0)</f>
        <v>CO</v>
      </c>
      <c r="AR10" s="32" t="str">
        <f>VLOOKUP(AL10,'ALL-Chart of Accounts'!$E:$F,2,0)</f>
        <v>Finished Goods Variable Overhead</v>
      </c>
      <c r="AS10" s="32">
        <f t="shared" si="37"/>
        <v>120135</v>
      </c>
      <c r="AW10" s="32" t="str">
        <f>VLOOKUP($D$3,Sites!$A:$C,2,0)</f>
        <v>CO</v>
      </c>
      <c r="AY10" s="32" t="str">
        <f>VLOOKUP(AS10,'ALL-Chart of Accounts'!$E:$F,2,0)</f>
        <v>Finished Goods Outside</v>
      </c>
      <c r="BF10" s="37">
        <v>120141</v>
      </c>
      <c r="BJ10" s="32" t="str">
        <f>VLOOKUP($D$3,Sites!$A:$C,2,0)</f>
        <v>CO</v>
      </c>
      <c r="BL10" s="32" t="str">
        <f>VLOOKUP(BF10,'ALL-Chart of Accounts'!$E:$F,2,0)</f>
        <v>In-Process Material</v>
      </c>
      <c r="BM10" s="32">
        <f t="shared" si="4"/>
        <v>120142</v>
      </c>
      <c r="BQ10" s="32" t="str">
        <f>VLOOKUP($D$3,Sites!$A:$C,2,0)</f>
        <v>CO</v>
      </c>
      <c r="BS10" s="32" t="str">
        <f>VLOOKUP(BM10,'ALL-Chart of Accounts'!$E:$F,2,0)</f>
        <v>In-Process Labor</v>
      </c>
      <c r="BT10" s="32">
        <f t="shared" si="5"/>
        <v>120143</v>
      </c>
      <c r="BX10" s="32" t="str">
        <f>VLOOKUP($D$3,Sites!$A:$C,2,0)</f>
        <v>CO</v>
      </c>
      <c r="BZ10" s="32" t="str">
        <f>VLOOKUP(BT10,'ALL-Chart of Accounts'!$E:$F,2,0)</f>
        <v>In-Process Fixed Overhead</v>
      </c>
      <c r="CA10" s="32">
        <f t="shared" si="6"/>
        <v>120144</v>
      </c>
      <c r="CE10" s="32" t="str">
        <f>VLOOKUP($D$3,Sites!$A:$C,2,0)</f>
        <v>CO</v>
      </c>
      <c r="CG10" s="32" t="str">
        <f>VLOOKUP(CA10,'ALL-Chart of Accounts'!$E:$F,2,0)</f>
        <v>In-Process Variable Overhead</v>
      </c>
      <c r="CH10" s="32">
        <f t="shared" si="7"/>
        <v>120145</v>
      </c>
      <c r="CL10" s="32" t="str">
        <f>VLOOKUP($D$3,Sites!$A:$C,2,0)</f>
        <v>CO</v>
      </c>
      <c r="CN10" s="32" t="str">
        <f>VLOOKUP(CH10,'ALL-Chart of Accounts'!$E:$F,2,0)</f>
        <v>In-Process Outside</v>
      </c>
      <c r="CO10" s="37">
        <v>120121</v>
      </c>
      <c r="CS10" s="32" t="str">
        <f>VLOOKUP($D$3,Sites!$A:$C,2,0)</f>
        <v>CO</v>
      </c>
      <c r="CU10" s="32" t="str">
        <f>VLOOKUP(CO10,'ALL-Chart of Accounts'!$E:$F,2,0)</f>
        <v>In-Transit Material</v>
      </c>
      <c r="CV10" s="32">
        <f t="shared" si="8"/>
        <v>120122</v>
      </c>
      <c r="CZ10" s="32" t="str">
        <f>VLOOKUP($D$3,Sites!$A:$C,2,0)</f>
        <v>CO</v>
      </c>
      <c r="DB10" s="32" t="str">
        <f>VLOOKUP(CV10,'ALL-Chart of Accounts'!$E:$F,2,0)</f>
        <v>In-Transit Labor</v>
      </c>
      <c r="DC10" s="32">
        <f t="shared" si="9"/>
        <v>120123</v>
      </c>
      <c r="DG10" s="32" t="str">
        <f>VLOOKUP($D$3,Sites!$A:$C,2,0)</f>
        <v>CO</v>
      </c>
      <c r="DI10" s="32" t="str">
        <f>VLOOKUP(DC10,'ALL-Chart of Accounts'!$E:$F,2,0)</f>
        <v>In-Transit Fixed Overhead</v>
      </c>
      <c r="DJ10" s="32">
        <f t="shared" si="10"/>
        <v>120124</v>
      </c>
      <c r="DN10" s="32" t="str">
        <f>VLOOKUP($D$3,Sites!$A:$C,2,0)</f>
        <v>CO</v>
      </c>
      <c r="DP10" s="32" t="str">
        <f>VLOOKUP(DJ10,'ALL-Chart of Accounts'!$E:$F,2,0)</f>
        <v>In-Transit Variable Overhead</v>
      </c>
      <c r="DQ10" s="32">
        <f t="shared" si="11"/>
        <v>120125</v>
      </c>
      <c r="DU10" s="32" t="str">
        <f>VLOOKUP($D$3,Sites!$A:$C,2,0)</f>
        <v>CO</v>
      </c>
      <c r="DW10" s="32" t="str">
        <f>VLOOKUP(DQ10,'ALL-Chart of Accounts'!$E:$F,2,0)</f>
        <v>In-Transit Outside</v>
      </c>
      <c r="DX10" s="37">
        <v>415000</v>
      </c>
      <c r="DZ10" s="32">
        <f t="shared" si="12"/>
        <v>1105</v>
      </c>
      <c r="EB10" s="32" t="str">
        <f>VLOOKUP($D$3,Sites!$A:$C,2,0)</f>
        <v>CO</v>
      </c>
      <c r="EC10" s="32" t="str">
        <f>VLOOKUP(DX10,'ALL-Chart of Accounts'!$E:$F,2,0)</f>
        <v>Aftermarket Sales - Product (80PRDAFT)</v>
      </c>
      <c r="ED10" s="32">
        <f t="shared" si="13"/>
        <v>415000</v>
      </c>
      <c r="EF10" s="32">
        <f t="shared" si="14"/>
        <v>1105</v>
      </c>
      <c r="EH10" s="32" t="str">
        <f>VLOOKUP($D$3,Sites!$A:$C,2,0)</f>
        <v>CO</v>
      </c>
      <c r="EI10" s="32" t="str">
        <f>VLOOKUP(ED10,'ALL-Chart of Accounts'!$E:$F,2,0)</f>
        <v>Aftermarket Sales - Product (80PRDAFT)</v>
      </c>
      <c r="EJ10" s="32">
        <f t="shared" si="15"/>
        <v>415000</v>
      </c>
      <c r="EL10" s="32">
        <f t="shared" si="16"/>
        <v>1105</v>
      </c>
      <c r="EN10" s="32" t="str">
        <f>VLOOKUP($D$3,Sites!$A:$C,2,0)</f>
        <v>CO</v>
      </c>
      <c r="EO10" s="32" t="str">
        <f>VLOOKUP(EJ10,'ALL-Chart of Accounts'!$E:$F,2,0)</f>
        <v>Aftermarket Sales - Product (80PRDAFT)</v>
      </c>
      <c r="EP10" s="37">
        <v>262800</v>
      </c>
      <c r="ET10" s="32" t="str">
        <f>VLOOKUP($D$3,Sites!$A:$C,2,0)</f>
        <v>CO</v>
      </c>
      <c r="EU10" s="32" t="str">
        <f>VLOOKUP(EP10,'ALL-Chart of Accounts'!$E:$F,2,0)</f>
        <v>Deferred Income</v>
      </c>
      <c r="EV10" s="32">
        <f t="shared" si="17"/>
        <v>262800</v>
      </c>
      <c r="EZ10" s="32" t="str">
        <f>VLOOKUP($D$3,Sites!$A:$C,2,0)</f>
        <v>CO</v>
      </c>
      <c r="FA10" s="32" t="str">
        <f>VLOOKUP(EV10,'ALL-Chart of Accounts'!$E:$F,2,0)</f>
        <v>Deferred Income</v>
      </c>
      <c r="FB10" s="32">
        <f t="shared" si="18"/>
        <v>262800</v>
      </c>
      <c r="FF10" s="32" t="str">
        <f>VLOOKUP($D$3,Sites!$A:$C,2,0)</f>
        <v>CO</v>
      </c>
      <c r="FG10" s="32" t="str">
        <f>VLOOKUP(FB10,'ALL-Chart of Accounts'!$E:$F,2,0)</f>
        <v>Deferred Income</v>
      </c>
      <c r="FH10" s="37">
        <v>511010</v>
      </c>
      <c r="FJ10" s="32">
        <f t="shared" si="19"/>
        <v>1105</v>
      </c>
      <c r="FL10" s="32" t="str">
        <f>VLOOKUP($D$3,Sites!$A:$C,2,0)</f>
        <v>CO</v>
      </c>
      <c r="FM10" s="32" t="str">
        <f>VLOOKUP(FH10,'ALL-Chart of Accounts'!$E:$F,2,0)</f>
        <v>Product COS (83PRD) - Material</v>
      </c>
      <c r="FN10" s="32">
        <f t="shared" si="20"/>
        <v>511020</v>
      </c>
      <c r="FP10" s="32">
        <f t="shared" si="21"/>
        <v>1105</v>
      </c>
      <c r="FR10" s="32" t="str">
        <f>VLOOKUP($D$3,Sites!$A:$C,2,0)</f>
        <v>CO</v>
      </c>
      <c r="FS10" s="32" t="str">
        <f>VLOOKUP(FN10,'ALL-Chart of Accounts'!$E:$F,2,0)</f>
        <v>Product COS (83PRD) - Labor</v>
      </c>
      <c r="FT10" s="32">
        <f t="shared" si="22"/>
        <v>511030</v>
      </c>
      <c r="FV10" s="32">
        <f t="shared" si="23"/>
        <v>1105</v>
      </c>
      <c r="FX10" s="32" t="str">
        <f>VLOOKUP($D$3,Sites!$A:$C,2,0)</f>
        <v>CO</v>
      </c>
      <c r="FY10" s="32" t="str">
        <f>VLOOKUP(FT10,'ALL-Chart of Accounts'!$E:$F,2,0)</f>
        <v>Product COS (83PRD) - Fixed OH</v>
      </c>
      <c r="FZ10" s="32">
        <f t="shared" si="24"/>
        <v>511040</v>
      </c>
      <c r="GB10" s="32">
        <f t="shared" si="25"/>
        <v>1105</v>
      </c>
      <c r="GD10" s="32" t="str">
        <f>VLOOKUP($D$3,Sites!$A:$C,2,0)</f>
        <v>CO</v>
      </c>
      <c r="GE10" s="32" t="str">
        <f>VLOOKUP(FZ10,'ALL-Chart of Accounts'!$E:$F,2,0)</f>
        <v>Product COS (83PRD) - Variable OH</v>
      </c>
      <c r="GF10" s="32">
        <f t="shared" si="26"/>
        <v>511050</v>
      </c>
      <c r="GH10" s="32">
        <f t="shared" si="27"/>
        <v>1105</v>
      </c>
      <c r="GJ10" s="32" t="str">
        <f>VLOOKUP($D$3,Sites!$A:$C,2,0)</f>
        <v>CO</v>
      </c>
      <c r="GK10" s="32" t="str">
        <f>VLOOKUP(GF10,'ALL-Chart of Accounts'!$E:$F,2,0)</f>
        <v>Product COS (83PRD) - Outside</v>
      </c>
      <c r="GL10" s="32">
        <f t="shared" si="28"/>
        <v>262800</v>
      </c>
      <c r="GP10" s="32" t="str">
        <f>VLOOKUP($D$3,Sites!$A:$C,2,0)</f>
        <v>CO</v>
      </c>
      <c r="GQ10" s="32" t="str">
        <f>VLOOKUP(GL10,'ALL-Chart of Accounts'!$E:$F,2,0)</f>
        <v>Deferred Income</v>
      </c>
      <c r="GR10" s="32">
        <f t="shared" si="29"/>
        <v>262800</v>
      </c>
      <c r="GV10" s="32" t="str">
        <f>VLOOKUP($D$3,Sites!$A:$C,2,0)</f>
        <v>CO</v>
      </c>
      <c r="GW10" s="32" t="str">
        <f>VLOOKUP(GR10,'ALL-Chart of Accounts'!$E:$F,2,0)</f>
        <v>Deferred Income</v>
      </c>
      <c r="GX10" s="32">
        <f t="shared" si="30"/>
        <v>262800</v>
      </c>
      <c r="HB10" s="32" t="str">
        <f>VLOOKUP($D$3,Sites!$A:$C,2,0)</f>
        <v>CO</v>
      </c>
      <c r="HC10" s="32" t="str">
        <f>VLOOKUP(GX10,'ALL-Chart of Accounts'!$E:$F,2,0)</f>
        <v>Deferred Income</v>
      </c>
      <c r="HD10" s="32">
        <f t="shared" si="31"/>
        <v>262800</v>
      </c>
      <c r="HH10" s="32" t="str">
        <f>VLOOKUP($D$3,Sites!$A:$C,2,0)</f>
        <v>CO</v>
      </c>
      <c r="HI10" s="32" t="str">
        <f>VLOOKUP(HD10,'ALL-Chart of Accounts'!$E:$F,2,0)</f>
        <v>Deferred Income</v>
      </c>
      <c r="HJ10" s="32">
        <f t="shared" si="32"/>
        <v>262800</v>
      </c>
      <c r="HN10" s="32" t="str">
        <f>VLOOKUP($D$3,Sites!$A:$C,2,0)</f>
        <v>CO</v>
      </c>
      <c r="HO10" s="32" t="str">
        <f>VLOOKUP(HJ10,'ALL-Chart of Accounts'!$E:$F,2,0)</f>
        <v>Deferred Income</v>
      </c>
      <c r="HQ10" s="32" t="str">
        <f t="shared" si="38"/>
        <v>1JBT1105</v>
      </c>
      <c r="HR10" s="4" t="s">
        <v>10</v>
      </c>
      <c r="HS10" s="4">
        <v>1105</v>
      </c>
      <c r="HT10" s="4" t="s">
        <v>1287</v>
      </c>
      <c r="HU10" s="4" t="s">
        <v>9398</v>
      </c>
      <c r="HV10" s="61">
        <v>42875.57526863426</v>
      </c>
      <c r="HW10" s="4" t="s">
        <v>9398</v>
      </c>
      <c r="HX10" s="61">
        <v>42875.57526863426</v>
      </c>
    </row>
    <row r="11" spans="1:232" x14ac:dyDescent="0.35">
      <c r="F11" s="22" t="str">
        <f>IF(ISERROR(VLOOKUP($O11,'sKUN1-Distribution Accounts'!$F:$F,1,0)),"","X")</f>
        <v/>
      </c>
      <c r="G11" s="22" t="str">
        <f t="shared" si="3"/>
        <v>X</v>
      </c>
      <c r="H11" s="22" t="str">
        <f t="shared" si="3"/>
        <v>X</v>
      </c>
      <c r="I11" s="22" t="str">
        <f t="shared" si="3"/>
        <v/>
      </c>
      <c r="J11" s="22" t="str">
        <f t="shared" si="3"/>
        <v/>
      </c>
      <c r="K11" s="22" t="str">
        <f t="shared" si="3"/>
        <v/>
      </c>
      <c r="L11" s="22" t="str">
        <f t="shared" si="3"/>
        <v/>
      </c>
      <c r="M11" s="22" t="str">
        <f t="shared" si="3"/>
        <v>X</v>
      </c>
      <c r="O11" s="4">
        <v>1110</v>
      </c>
      <c r="P11" s="32" t="str">
        <f>VLOOKUP(O11,'ALL-Unit Code 2'!V:W,2,0)</f>
        <v>FREEZING-FRIGO OTH (ADVANTEC)</v>
      </c>
      <c r="Q11" s="32">
        <f t="shared" si="33"/>
        <v>120131</v>
      </c>
      <c r="U11" s="32" t="str">
        <f>VLOOKUP($D$3,Sites!$A:$C,2,0)</f>
        <v>CO</v>
      </c>
      <c r="W11" s="32" t="str">
        <f>VLOOKUP(Q11,'ALL-Chart of Accounts'!$E:$F,2,0)</f>
        <v>Finished Goods Material</v>
      </c>
      <c r="X11" s="32">
        <f t="shared" si="34"/>
        <v>120132</v>
      </c>
      <c r="AB11" s="32" t="str">
        <f>VLOOKUP($D$3,Sites!$A:$C,2,0)</f>
        <v>CO</v>
      </c>
      <c r="AD11" s="32" t="str">
        <f>VLOOKUP(X11,'ALL-Chart of Accounts'!$E:$F,2,0)</f>
        <v>Finished Goods Labor</v>
      </c>
      <c r="AE11" s="32">
        <f t="shared" si="35"/>
        <v>120133</v>
      </c>
      <c r="AI11" s="32" t="str">
        <f>VLOOKUP($D$3,Sites!$A:$C,2,0)</f>
        <v>CO</v>
      </c>
      <c r="AK11" s="32" t="str">
        <f>VLOOKUP(AE11,'ALL-Chart of Accounts'!$E:$F,2,0)</f>
        <v>Finished Goods Fixed Overhead</v>
      </c>
      <c r="AL11" s="32">
        <f t="shared" si="36"/>
        <v>120134</v>
      </c>
      <c r="AP11" s="32" t="str">
        <f>VLOOKUP($D$3,Sites!$A:$C,2,0)</f>
        <v>CO</v>
      </c>
      <c r="AR11" s="32" t="str">
        <f>VLOOKUP(AL11,'ALL-Chart of Accounts'!$E:$F,2,0)</f>
        <v>Finished Goods Variable Overhead</v>
      </c>
      <c r="AS11" s="32">
        <f t="shared" si="37"/>
        <v>120135</v>
      </c>
      <c r="AW11" s="32" t="str">
        <f>VLOOKUP($D$3,Sites!$A:$C,2,0)</f>
        <v>CO</v>
      </c>
      <c r="AY11" s="32" t="str">
        <f>VLOOKUP(AS11,'ALL-Chart of Accounts'!$E:$F,2,0)</f>
        <v>Finished Goods Outside</v>
      </c>
      <c r="BF11" s="37">
        <v>120141</v>
      </c>
      <c r="BJ11" s="32" t="str">
        <f>VLOOKUP($D$3,Sites!$A:$C,2,0)</f>
        <v>CO</v>
      </c>
      <c r="BL11" s="32" t="str">
        <f>VLOOKUP(BF11,'ALL-Chart of Accounts'!$E:$F,2,0)</f>
        <v>In-Process Material</v>
      </c>
      <c r="BM11" s="32">
        <f t="shared" si="4"/>
        <v>120142</v>
      </c>
      <c r="BQ11" s="32" t="str">
        <f>VLOOKUP($D$3,Sites!$A:$C,2,0)</f>
        <v>CO</v>
      </c>
      <c r="BS11" s="32" t="str">
        <f>VLOOKUP(BM11,'ALL-Chart of Accounts'!$E:$F,2,0)</f>
        <v>In-Process Labor</v>
      </c>
      <c r="BT11" s="32">
        <f t="shared" si="5"/>
        <v>120143</v>
      </c>
      <c r="BX11" s="32" t="str">
        <f>VLOOKUP($D$3,Sites!$A:$C,2,0)</f>
        <v>CO</v>
      </c>
      <c r="BZ11" s="32" t="str">
        <f>VLOOKUP(BT11,'ALL-Chart of Accounts'!$E:$F,2,0)</f>
        <v>In-Process Fixed Overhead</v>
      </c>
      <c r="CA11" s="32">
        <f t="shared" si="6"/>
        <v>120144</v>
      </c>
      <c r="CE11" s="32" t="str">
        <f>VLOOKUP($D$3,Sites!$A:$C,2,0)</f>
        <v>CO</v>
      </c>
      <c r="CG11" s="32" t="str">
        <f>VLOOKUP(CA11,'ALL-Chart of Accounts'!$E:$F,2,0)</f>
        <v>In-Process Variable Overhead</v>
      </c>
      <c r="CH11" s="32">
        <f t="shared" si="7"/>
        <v>120145</v>
      </c>
      <c r="CL11" s="32" t="str">
        <f>VLOOKUP($D$3,Sites!$A:$C,2,0)</f>
        <v>CO</v>
      </c>
      <c r="CN11" s="32" t="str">
        <f>VLOOKUP(CH11,'ALL-Chart of Accounts'!$E:$F,2,0)</f>
        <v>In-Process Outside</v>
      </c>
      <c r="CO11" s="37">
        <v>120121</v>
      </c>
      <c r="CS11" s="32" t="str">
        <f>VLOOKUP($D$3,Sites!$A:$C,2,0)</f>
        <v>CO</v>
      </c>
      <c r="CU11" s="32" t="str">
        <f>VLOOKUP(CO11,'ALL-Chart of Accounts'!$E:$F,2,0)</f>
        <v>In-Transit Material</v>
      </c>
      <c r="CV11" s="32">
        <f t="shared" si="8"/>
        <v>120122</v>
      </c>
      <c r="CZ11" s="32" t="str">
        <f>VLOOKUP($D$3,Sites!$A:$C,2,0)</f>
        <v>CO</v>
      </c>
      <c r="DB11" s="32" t="str">
        <f>VLOOKUP(CV11,'ALL-Chart of Accounts'!$E:$F,2,0)</f>
        <v>In-Transit Labor</v>
      </c>
      <c r="DC11" s="32">
        <f t="shared" si="9"/>
        <v>120123</v>
      </c>
      <c r="DG11" s="32" t="str">
        <f>VLOOKUP($D$3,Sites!$A:$C,2,0)</f>
        <v>CO</v>
      </c>
      <c r="DI11" s="32" t="str">
        <f>VLOOKUP(DC11,'ALL-Chart of Accounts'!$E:$F,2,0)</f>
        <v>In-Transit Fixed Overhead</v>
      </c>
      <c r="DJ11" s="32">
        <f t="shared" si="10"/>
        <v>120124</v>
      </c>
      <c r="DN11" s="32" t="str">
        <f>VLOOKUP($D$3,Sites!$A:$C,2,0)</f>
        <v>CO</v>
      </c>
      <c r="DP11" s="32" t="str">
        <f>VLOOKUP(DJ11,'ALL-Chart of Accounts'!$E:$F,2,0)</f>
        <v>In-Transit Variable Overhead</v>
      </c>
      <c r="DQ11" s="32">
        <f t="shared" si="11"/>
        <v>120125</v>
      </c>
      <c r="DU11" s="32" t="str">
        <f>VLOOKUP($D$3,Sites!$A:$C,2,0)</f>
        <v>CO</v>
      </c>
      <c r="DW11" s="32" t="str">
        <f>VLOOKUP(DQ11,'ALL-Chart of Accounts'!$E:$F,2,0)</f>
        <v>In-Transit Outside</v>
      </c>
      <c r="DX11" s="37">
        <v>415000</v>
      </c>
      <c r="DZ11" s="32">
        <f t="shared" si="12"/>
        <v>1110</v>
      </c>
      <c r="EB11" s="32" t="str">
        <f>VLOOKUP($D$3,Sites!$A:$C,2,0)</f>
        <v>CO</v>
      </c>
      <c r="EC11" s="32" t="str">
        <f>VLOOKUP(DX11,'ALL-Chart of Accounts'!$E:$F,2,0)</f>
        <v>Aftermarket Sales - Product (80PRDAFT)</v>
      </c>
      <c r="ED11" s="32">
        <f t="shared" si="13"/>
        <v>415000</v>
      </c>
      <c r="EF11" s="32">
        <f t="shared" si="14"/>
        <v>1110</v>
      </c>
      <c r="EH11" s="32" t="str">
        <f>VLOOKUP($D$3,Sites!$A:$C,2,0)</f>
        <v>CO</v>
      </c>
      <c r="EI11" s="32" t="str">
        <f>VLOOKUP(ED11,'ALL-Chart of Accounts'!$E:$F,2,0)</f>
        <v>Aftermarket Sales - Product (80PRDAFT)</v>
      </c>
      <c r="EJ11" s="32">
        <f t="shared" si="15"/>
        <v>415000</v>
      </c>
      <c r="EL11" s="32">
        <f t="shared" si="16"/>
        <v>1110</v>
      </c>
      <c r="EN11" s="32" t="str">
        <f>VLOOKUP($D$3,Sites!$A:$C,2,0)</f>
        <v>CO</v>
      </c>
      <c r="EO11" s="32" t="str">
        <f>VLOOKUP(EJ11,'ALL-Chart of Accounts'!$E:$F,2,0)</f>
        <v>Aftermarket Sales - Product (80PRDAFT)</v>
      </c>
      <c r="EP11" s="37">
        <v>262800</v>
      </c>
      <c r="ET11" s="32" t="str">
        <f>VLOOKUP($D$3,Sites!$A:$C,2,0)</f>
        <v>CO</v>
      </c>
      <c r="EU11" s="32" t="str">
        <f>VLOOKUP(EP11,'ALL-Chart of Accounts'!$E:$F,2,0)</f>
        <v>Deferred Income</v>
      </c>
      <c r="EV11" s="32">
        <f t="shared" si="17"/>
        <v>262800</v>
      </c>
      <c r="EZ11" s="32" t="str">
        <f>VLOOKUP($D$3,Sites!$A:$C,2,0)</f>
        <v>CO</v>
      </c>
      <c r="FA11" s="32" t="str">
        <f>VLOOKUP(EV11,'ALL-Chart of Accounts'!$E:$F,2,0)</f>
        <v>Deferred Income</v>
      </c>
      <c r="FB11" s="32">
        <f t="shared" si="18"/>
        <v>262800</v>
      </c>
      <c r="FF11" s="32" t="str">
        <f>VLOOKUP($D$3,Sites!$A:$C,2,0)</f>
        <v>CO</v>
      </c>
      <c r="FG11" s="32" t="str">
        <f>VLOOKUP(FB11,'ALL-Chart of Accounts'!$E:$F,2,0)</f>
        <v>Deferred Income</v>
      </c>
      <c r="FH11" s="37">
        <v>511010</v>
      </c>
      <c r="FJ11" s="32">
        <f t="shared" si="19"/>
        <v>1110</v>
      </c>
      <c r="FL11" s="32" t="str">
        <f>VLOOKUP($D$3,Sites!$A:$C,2,0)</f>
        <v>CO</v>
      </c>
      <c r="FM11" s="32" t="str">
        <f>VLOOKUP(FH11,'ALL-Chart of Accounts'!$E:$F,2,0)</f>
        <v>Product COS (83PRD) - Material</v>
      </c>
      <c r="FN11" s="32">
        <f t="shared" si="20"/>
        <v>511020</v>
      </c>
      <c r="FP11" s="32">
        <f t="shared" si="21"/>
        <v>1110</v>
      </c>
      <c r="FR11" s="32" t="str">
        <f>VLOOKUP($D$3,Sites!$A:$C,2,0)</f>
        <v>CO</v>
      </c>
      <c r="FS11" s="32" t="str">
        <f>VLOOKUP(FN11,'ALL-Chart of Accounts'!$E:$F,2,0)</f>
        <v>Product COS (83PRD) - Labor</v>
      </c>
      <c r="FT11" s="32">
        <f t="shared" si="22"/>
        <v>511030</v>
      </c>
      <c r="FV11" s="32">
        <f t="shared" si="23"/>
        <v>1110</v>
      </c>
      <c r="FX11" s="32" t="str">
        <f>VLOOKUP($D$3,Sites!$A:$C,2,0)</f>
        <v>CO</v>
      </c>
      <c r="FY11" s="32" t="str">
        <f>VLOOKUP(FT11,'ALL-Chart of Accounts'!$E:$F,2,0)</f>
        <v>Product COS (83PRD) - Fixed OH</v>
      </c>
      <c r="FZ11" s="32">
        <f t="shared" si="24"/>
        <v>511040</v>
      </c>
      <c r="GB11" s="32">
        <f t="shared" si="25"/>
        <v>1110</v>
      </c>
      <c r="GD11" s="32" t="str">
        <f>VLOOKUP($D$3,Sites!$A:$C,2,0)</f>
        <v>CO</v>
      </c>
      <c r="GE11" s="32" t="str">
        <f>VLOOKUP(FZ11,'ALL-Chart of Accounts'!$E:$F,2,0)</f>
        <v>Product COS (83PRD) - Variable OH</v>
      </c>
      <c r="GF11" s="32">
        <f t="shared" si="26"/>
        <v>511050</v>
      </c>
      <c r="GH11" s="32">
        <f t="shared" si="27"/>
        <v>1110</v>
      </c>
      <c r="GJ11" s="32" t="str">
        <f>VLOOKUP($D$3,Sites!$A:$C,2,0)</f>
        <v>CO</v>
      </c>
      <c r="GK11" s="32" t="str">
        <f>VLOOKUP(GF11,'ALL-Chart of Accounts'!$E:$F,2,0)</f>
        <v>Product COS (83PRD) - Outside</v>
      </c>
      <c r="GL11" s="32">
        <f t="shared" si="28"/>
        <v>262800</v>
      </c>
      <c r="GP11" s="32" t="str">
        <f>VLOOKUP($D$3,Sites!$A:$C,2,0)</f>
        <v>CO</v>
      </c>
      <c r="GQ11" s="32" t="str">
        <f>VLOOKUP(GL11,'ALL-Chart of Accounts'!$E:$F,2,0)</f>
        <v>Deferred Income</v>
      </c>
      <c r="GR11" s="32">
        <f t="shared" si="29"/>
        <v>262800</v>
      </c>
      <c r="GV11" s="32" t="str">
        <f>VLOOKUP($D$3,Sites!$A:$C,2,0)</f>
        <v>CO</v>
      </c>
      <c r="GW11" s="32" t="str">
        <f>VLOOKUP(GR11,'ALL-Chart of Accounts'!$E:$F,2,0)</f>
        <v>Deferred Income</v>
      </c>
      <c r="GX11" s="32">
        <f t="shared" si="30"/>
        <v>262800</v>
      </c>
      <c r="HB11" s="32" t="str">
        <f>VLOOKUP($D$3,Sites!$A:$C,2,0)</f>
        <v>CO</v>
      </c>
      <c r="HC11" s="32" t="str">
        <f>VLOOKUP(GX11,'ALL-Chart of Accounts'!$E:$F,2,0)</f>
        <v>Deferred Income</v>
      </c>
      <c r="HD11" s="32">
        <f t="shared" si="31"/>
        <v>262800</v>
      </c>
      <c r="HH11" s="32" t="str">
        <f>VLOOKUP($D$3,Sites!$A:$C,2,0)</f>
        <v>CO</v>
      </c>
      <c r="HI11" s="32" t="str">
        <f>VLOOKUP(HD11,'ALL-Chart of Accounts'!$E:$F,2,0)</f>
        <v>Deferred Income</v>
      </c>
      <c r="HJ11" s="32">
        <f t="shared" si="32"/>
        <v>262800</v>
      </c>
      <c r="HN11" s="32" t="str">
        <f>VLOOKUP($D$3,Sites!$A:$C,2,0)</f>
        <v>CO</v>
      </c>
      <c r="HO11" s="32" t="str">
        <f>VLOOKUP(HJ11,'ALL-Chart of Accounts'!$E:$F,2,0)</f>
        <v>Deferred Income</v>
      </c>
      <c r="HQ11" s="32" t="str">
        <f t="shared" si="38"/>
        <v>1JBT1110</v>
      </c>
      <c r="HR11" s="4" t="s">
        <v>10</v>
      </c>
      <c r="HS11" s="4">
        <v>1110</v>
      </c>
      <c r="HT11" s="4" t="s">
        <v>11128</v>
      </c>
      <c r="HU11" s="4" t="s">
        <v>9398</v>
      </c>
      <c r="HV11" s="61">
        <v>42875.575278009259</v>
      </c>
      <c r="HW11" s="4" t="s">
        <v>9398</v>
      </c>
      <c r="HX11" s="61">
        <v>42875.575278009259</v>
      </c>
    </row>
    <row r="12" spans="1:232" s="46" customFormat="1" x14ac:dyDescent="0.35">
      <c r="A12" s="18"/>
      <c r="B12" s="18"/>
      <c r="C12" s="18"/>
      <c r="D12" s="4"/>
      <c r="F12" s="22" t="str">
        <f>IF(ISERROR(VLOOKUP($O12,'sKUN1-Distribution Accounts'!$F:$F,1,0)),"","X")</f>
        <v/>
      </c>
      <c r="G12" s="22" t="str">
        <f t="shared" si="3"/>
        <v>X</v>
      </c>
      <c r="H12" s="22" t="str">
        <f t="shared" si="3"/>
        <v>X</v>
      </c>
      <c r="I12" s="22" t="str">
        <f t="shared" si="3"/>
        <v/>
      </c>
      <c r="J12" s="22" t="str">
        <f t="shared" si="3"/>
        <v/>
      </c>
      <c r="K12" s="22" t="str">
        <f t="shared" si="3"/>
        <v/>
      </c>
      <c r="L12" s="22" t="str">
        <f t="shared" si="3"/>
        <v/>
      </c>
      <c r="M12" s="22" t="str">
        <f t="shared" si="3"/>
        <v>X</v>
      </c>
      <c r="N12" s="4"/>
      <c r="O12" s="4">
        <v>1115</v>
      </c>
      <c r="P12" s="32" t="str">
        <f>VLOOKUP(O12,'ALL-Unit Code 2'!V:W,2,0)</f>
        <v>FREEZING-REFRIGERATION (FRIGOPAK, LVS)</v>
      </c>
      <c r="Q12" s="32">
        <f t="shared" si="33"/>
        <v>120131</v>
      </c>
      <c r="R12" s="4"/>
      <c r="S12" s="4"/>
      <c r="T12" s="4"/>
      <c r="U12" s="32" t="str">
        <f>VLOOKUP($D$3,Sites!$A:$C,2,0)</f>
        <v>CO</v>
      </c>
      <c r="V12" s="4"/>
      <c r="W12" s="32" t="str">
        <f>VLOOKUP(Q12,'ALL-Chart of Accounts'!$E:$F,2,0)</f>
        <v>Finished Goods Material</v>
      </c>
      <c r="X12" s="32">
        <f t="shared" si="34"/>
        <v>120132</v>
      </c>
      <c r="Y12" s="4"/>
      <c r="Z12" s="4"/>
      <c r="AA12" s="4"/>
      <c r="AB12" s="32" t="str">
        <f>VLOOKUP($D$3,Sites!$A:$C,2,0)</f>
        <v>CO</v>
      </c>
      <c r="AC12" s="4"/>
      <c r="AD12" s="32" t="str">
        <f>VLOOKUP(X12,'ALL-Chart of Accounts'!$E:$F,2,0)</f>
        <v>Finished Goods Labor</v>
      </c>
      <c r="AE12" s="32">
        <f t="shared" si="35"/>
        <v>120133</v>
      </c>
      <c r="AF12" s="4"/>
      <c r="AG12" s="4"/>
      <c r="AH12" s="4"/>
      <c r="AI12" s="32" t="str">
        <f>VLOOKUP($D$3,Sites!$A:$C,2,0)</f>
        <v>CO</v>
      </c>
      <c r="AJ12" s="4"/>
      <c r="AK12" s="32" t="str">
        <f>VLOOKUP(AE12,'ALL-Chart of Accounts'!$E:$F,2,0)</f>
        <v>Finished Goods Fixed Overhead</v>
      </c>
      <c r="AL12" s="32">
        <f t="shared" si="36"/>
        <v>120134</v>
      </c>
      <c r="AM12" s="4"/>
      <c r="AN12" s="4"/>
      <c r="AO12" s="4"/>
      <c r="AP12" s="32" t="str">
        <f>VLOOKUP($D$3,Sites!$A:$C,2,0)</f>
        <v>CO</v>
      </c>
      <c r="AQ12" s="4"/>
      <c r="AR12" s="32" t="str">
        <f>VLOOKUP(AL12,'ALL-Chart of Accounts'!$E:$F,2,0)</f>
        <v>Finished Goods Variable Overhead</v>
      </c>
      <c r="AS12" s="32">
        <f t="shared" si="37"/>
        <v>120135</v>
      </c>
      <c r="AT12" s="4"/>
      <c r="AU12" s="4"/>
      <c r="AV12" s="4"/>
      <c r="AW12" s="32" t="str">
        <f>VLOOKUP($D$3,Sites!$A:$C,2,0)</f>
        <v>CO</v>
      </c>
      <c r="AX12" s="4"/>
      <c r="AY12" s="32" t="str">
        <f>VLOOKUP(AS12,'ALL-Chart of Accounts'!$E:$F,2,0)</f>
        <v>Finished Goods Outside</v>
      </c>
      <c r="AZ12" s="4"/>
      <c r="BA12" s="4"/>
      <c r="BB12" s="4"/>
      <c r="BC12" s="4"/>
      <c r="BD12" s="4"/>
      <c r="BE12" s="4"/>
      <c r="BF12" s="37">
        <v>120141</v>
      </c>
      <c r="BG12" s="4"/>
      <c r="BH12" s="4"/>
      <c r="BI12" s="4"/>
      <c r="BJ12" s="32" t="str">
        <f>VLOOKUP($D$3,Sites!$A:$C,2,0)</f>
        <v>CO</v>
      </c>
      <c r="BK12" s="4"/>
      <c r="BL12" s="32" t="str">
        <f>VLOOKUP(BF12,'ALL-Chart of Accounts'!$E:$F,2,0)</f>
        <v>In-Process Material</v>
      </c>
      <c r="BM12" s="32">
        <f t="shared" si="4"/>
        <v>120142</v>
      </c>
      <c r="BN12" s="4"/>
      <c r="BO12" s="4"/>
      <c r="BP12" s="4"/>
      <c r="BQ12" s="32" t="str">
        <f>VLOOKUP($D$3,Sites!$A:$C,2,0)</f>
        <v>CO</v>
      </c>
      <c r="BR12" s="4"/>
      <c r="BS12" s="32" t="str">
        <f>VLOOKUP(BM12,'ALL-Chart of Accounts'!$E:$F,2,0)</f>
        <v>In-Process Labor</v>
      </c>
      <c r="BT12" s="32">
        <f t="shared" si="5"/>
        <v>120143</v>
      </c>
      <c r="BU12" s="4"/>
      <c r="BV12" s="4"/>
      <c r="BW12" s="4"/>
      <c r="BX12" s="32" t="str">
        <f>VLOOKUP($D$3,Sites!$A:$C,2,0)</f>
        <v>CO</v>
      </c>
      <c r="BY12" s="4"/>
      <c r="BZ12" s="32" t="str">
        <f>VLOOKUP(BT12,'ALL-Chart of Accounts'!$E:$F,2,0)</f>
        <v>In-Process Fixed Overhead</v>
      </c>
      <c r="CA12" s="32">
        <f t="shared" si="6"/>
        <v>120144</v>
      </c>
      <c r="CB12" s="4"/>
      <c r="CC12" s="4"/>
      <c r="CD12" s="4"/>
      <c r="CE12" s="32" t="str">
        <f>VLOOKUP($D$3,Sites!$A:$C,2,0)</f>
        <v>CO</v>
      </c>
      <c r="CF12" s="4"/>
      <c r="CG12" s="32" t="str">
        <f>VLOOKUP(CA12,'ALL-Chart of Accounts'!$E:$F,2,0)</f>
        <v>In-Process Variable Overhead</v>
      </c>
      <c r="CH12" s="32">
        <f t="shared" si="7"/>
        <v>120145</v>
      </c>
      <c r="CI12" s="4"/>
      <c r="CJ12" s="4"/>
      <c r="CK12" s="4"/>
      <c r="CL12" s="32" t="str">
        <f>VLOOKUP($D$3,Sites!$A:$C,2,0)</f>
        <v>CO</v>
      </c>
      <c r="CM12" s="4"/>
      <c r="CN12" s="32" t="str">
        <f>VLOOKUP(CH12,'ALL-Chart of Accounts'!$E:$F,2,0)</f>
        <v>In-Process Outside</v>
      </c>
      <c r="CO12" s="37">
        <v>120121</v>
      </c>
      <c r="CP12" s="4"/>
      <c r="CQ12" s="4"/>
      <c r="CR12" s="4"/>
      <c r="CS12" s="32" t="str">
        <f>VLOOKUP($D$3,Sites!$A:$C,2,0)</f>
        <v>CO</v>
      </c>
      <c r="CT12" s="4"/>
      <c r="CU12" s="32" t="str">
        <f>VLOOKUP(CO12,'ALL-Chart of Accounts'!$E:$F,2,0)</f>
        <v>In-Transit Material</v>
      </c>
      <c r="CV12" s="32">
        <f t="shared" si="8"/>
        <v>120122</v>
      </c>
      <c r="CW12" s="4"/>
      <c r="CX12" s="4"/>
      <c r="CY12" s="4"/>
      <c r="CZ12" s="32" t="str">
        <f>VLOOKUP($D$3,Sites!$A:$C,2,0)</f>
        <v>CO</v>
      </c>
      <c r="DA12" s="4"/>
      <c r="DB12" s="32" t="str">
        <f>VLOOKUP(CV12,'ALL-Chart of Accounts'!$E:$F,2,0)</f>
        <v>In-Transit Labor</v>
      </c>
      <c r="DC12" s="32">
        <f t="shared" si="9"/>
        <v>120123</v>
      </c>
      <c r="DD12" s="4"/>
      <c r="DE12" s="4"/>
      <c r="DF12" s="4"/>
      <c r="DG12" s="32" t="str">
        <f>VLOOKUP($D$3,Sites!$A:$C,2,0)</f>
        <v>CO</v>
      </c>
      <c r="DH12" s="4"/>
      <c r="DI12" s="32" t="str">
        <f>VLOOKUP(DC12,'ALL-Chart of Accounts'!$E:$F,2,0)</f>
        <v>In-Transit Fixed Overhead</v>
      </c>
      <c r="DJ12" s="32">
        <f t="shared" si="10"/>
        <v>120124</v>
      </c>
      <c r="DK12" s="4"/>
      <c r="DL12" s="4"/>
      <c r="DM12" s="4"/>
      <c r="DN12" s="32" t="str">
        <f>VLOOKUP($D$3,Sites!$A:$C,2,0)</f>
        <v>CO</v>
      </c>
      <c r="DO12" s="4"/>
      <c r="DP12" s="32" t="str">
        <f>VLOOKUP(DJ12,'ALL-Chart of Accounts'!$E:$F,2,0)</f>
        <v>In-Transit Variable Overhead</v>
      </c>
      <c r="DQ12" s="32">
        <f t="shared" si="11"/>
        <v>120125</v>
      </c>
      <c r="DR12" s="4"/>
      <c r="DS12" s="4"/>
      <c r="DT12" s="4"/>
      <c r="DU12" s="32" t="str">
        <f>VLOOKUP($D$3,Sites!$A:$C,2,0)</f>
        <v>CO</v>
      </c>
      <c r="DV12" s="4"/>
      <c r="DW12" s="32" t="str">
        <f>VLOOKUP(DQ12,'ALL-Chart of Accounts'!$E:$F,2,0)</f>
        <v>In-Transit Outside</v>
      </c>
      <c r="DX12" s="37">
        <v>415000</v>
      </c>
      <c r="DY12" s="4"/>
      <c r="DZ12" s="32">
        <f t="shared" si="12"/>
        <v>1115</v>
      </c>
      <c r="EA12" s="4"/>
      <c r="EB12" s="32" t="str">
        <f>VLOOKUP($D$3,Sites!$A:$C,2,0)</f>
        <v>CO</v>
      </c>
      <c r="EC12" s="32" t="str">
        <f>VLOOKUP(DX12,'ALL-Chart of Accounts'!$E:$F,2,0)</f>
        <v>Aftermarket Sales - Product (80PRDAFT)</v>
      </c>
      <c r="ED12" s="32">
        <f t="shared" si="13"/>
        <v>415000</v>
      </c>
      <c r="EE12" s="4"/>
      <c r="EF12" s="32">
        <f t="shared" si="14"/>
        <v>1115</v>
      </c>
      <c r="EG12" s="4"/>
      <c r="EH12" s="32" t="str">
        <f>VLOOKUP($D$3,Sites!$A:$C,2,0)</f>
        <v>CO</v>
      </c>
      <c r="EI12" s="32" t="str">
        <f>VLOOKUP(ED12,'ALL-Chart of Accounts'!$E:$F,2,0)</f>
        <v>Aftermarket Sales - Product (80PRDAFT)</v>
      </c>
      <c r="EJ12" s="32">
        <f t="shared" si="15"/>
        <v>415000</v>
      </c>
      <c r="EK12" s="4"/>
      <c r="EL12" s="32">
        <f t="shared" si="16"/>
        <v>1115</v>
      </c>
      <c r="EM12" s="4"/>
      <c r="EN12" s="32" t="str">
        <f>VLOOKUP($D$3,Sites!$A:$C,2,0)</f>
        <v>CO</v>
      </c>
      <c r="EO12" s="32" t="str">
        <f>VLOOKUP(EJ12,'ALL-Chart of Accounts'!$E:$F,2,0)</f>
        <v>Aftermarket Sales - Product (80PRDAFT)</v>
      </c>
      <c r="EP12" s="37">
        <v>262800</v>
      </c>
      <c r="EQ12" s="4"/>
      <c r="ER12" s="4"/>
      <c r="ES12" s="4"/>
      <c r="ET12" s="32" t="str">
        <f>VLOOKUP($D$3,Sites!$A:$C,2,0)</f>
        <v>CO</v>
      </c>
      <c r="EU12" s="32" t="str">
        <f>VLOOKUP(EP12,'ALL-Chart of Accounts'!$E:$F,2,0)</f>
        <v>Deferred Income</v>
      </c>
      <c r="EV12" s="32">
        <f t="shared" si="17"/>
        <v>262800</v>
      </c>
      <c r="EW12" s="4"/>
      <c r="EX12" s="4"/>
      <c r="EY12" s="4"/>
      <c r="EZ12" s="32" t="str">
        <f>VLOOKUP($D$3,Sites!$A:$C,2,0)</f>
        <v>CO</v>
      </c>
      <c r="FA12" s="32" t="str">
        <f>VLOOKUP(EV12,'ALL-Chart of Accounts'!$E:$F,2,0)</f>
        <v>Deferred Income</v>
      </c>
      <c r="FB12" s="32">
        <f t="shared" si="18"/>
        <v>262800</v>
      </c>
      <c r="FC12" s="4"/>
      <c r="FD12" s="4"/>
      <c r="FE12" s="4"/>
      <c r="FF12" s="32" t="str">
        <f>VLOOKUP($D$3,Sites!$A:$C,2,0)</f>
        <v>CO</v>
      </c>
      <c r="FG12" s="32" t="str">
        <f>VLOOKUP(FB12,'ALL-Chart of Accounts'!$E:$F,2,0)</f>
        <v>Deferred Income</v>
      </c>
      <c r="FH12" s="37">
        <v>511010</v>
      </c>
      <c r="FI12" s="4"/>
      <c r="FJ12" s="32">
        <f t="shared" si="19"/>
        <v>1115</v>
      </c>
      <c r="FK12" s="4"/>
      <c r="FL12" s="32" t="str">
        <f>VLOOKUP($D$3,Sites!$A:$C,2,0)</f>
        <v>CO</v>
      </c>
      <c r="FM12" s="32" t="str">
        <f>VLOOKUP(FH12,'ALL-Chart of Accounts'!$E:$F,2,0)</f>
        <v>Product COS (83PRD) - Material</v>
      </c>
      <c r="FN12" s="32">
        <f t="shared" si="20"/>
        <v>511020</v>
      </c>
      <c r="FO12" s="4"/>
      <c r="FP12" s="32">
        <f t="shared" si="21"/>
        <v>1115</v>
      </c>
      <c r="FQ12" s="4"/>
      <c r="FR12" s="32" t="str">
        <f>VLOOKUP($D$3,Sites!$A:$C,2,0)</f>
        <v>CO</v>
      </c>
      <c r="FS12" s="32" t="str">
        <f>VLOOKUP(FN12,'ALL-Chart of Accounts'!$E:$F,2,0)</f>
        <v>Product COS (83PRD) - Labor</v>
      </c>
      <c r="FT12" s="32">
        <f t="shared" si="22"/>
        <v>511030</v>
      </c>
      <c r="FU12" s="4"/>
      <c r="FV12" s="32">
        <f t="shared" si="23"/>
        <v>1115</v>
      </c>
      <c r="FW12" s="4"/>
      <c r="FX12" s="32" t="str">
        <f>VLOOKUP($D$3,Sites!$A:$C,2,0)</f>
        <v>CO</v>
      </c>
      <c r="FY12" s="32" t="str">
        <f>VLOOKUP(FT12,'ALL-Chart of Accounts'!$E:$F,2,0)</f>
        <v>Product COS (83PRD) - Fixed OH</v>
      </c>
      <c r="FZ12" s="32">
        <f t="shared" si="24"/>
        <v>511040</v>
      </c>
      <c r="GA12" s="4"/>
      <c r="GB12" s="32">
        <f t="shared" si="25"/>
        <v>1115</v>
      </c>
      <c r="GC12" s="4"/>
      <c r="GD12" s="32" t="str">
        <f>VLOOKUP($D$3,Sites!$A:$C,2,0)</f>
        <v>CO</v>
      </c>
      <c r="GE12" s="32" t="str">
        <f>VLOOKUP(FZ12,'ALL-Chart of Accounts'!$E:$F,2,0)</f>
        <v>Product COS (83PRD) - Variable OH</v>
      </c>
      <c r="GF12" s="32">
        <f t="shared" si="26"/>
        <v>511050</v>
      </c>
      <c r="GG12" s="4"/>
      <c r="GH12" s="32">
        <f t="shared" si="27"/>
        <v>1115</v>
      </c>
      <c r="GI12" s="4"/>
      <c r="GJ12" s="32" t="str">
        <f>VLOOKUP($D$3,Sites!$A:$C,2,0)</f>
        <v>CO</v>
      </c>
      <c r="GK12" s="32" t="str">
        <f>VLOOKUP(GF12,'ALL-Chart of Accounts'!$E:$F,2,0)</f>
        <v>Product COS (83PRD) - Outside</v>
      </c>
      <c r="GL12" s="32">
        <f t="shared" si="28"/>
        <v>262800</v>
      </c>
      <c r="GM12" s="4"/>
      <c r="GN12" s="4"/>
      <c r="GO12" s="4"/>
      <c r="GP12" s="32" t="str">
        <f>VLOOKUP($D$3,Sites!$A:$C,2,0)</f>
        <v>CO</v>
      </c>
      <c r="GQ12" s="32" t="str">
        <f>VLOOKUP(GL12,'ALL-Chart of Accounts'!$E:$F,2,0)</f>
        <v>Deferred Income</v>
      </c>
      <c r="GR12" s="32">
        <f t="shared" si="29"/>
        <v>262800</v>
      </c>
      <c r="GS12" s="4"/>
      <c r="GT12" s="4"/>
      <c r="GU12" s="4"/>
      <c r="GV12" s="32" t="str">
        <f>VLOOKUP($D$3,Sites!$A:$C,2,0)</f>
        <v>CO</v>
      </c>
      <c r="GW12" s="32" t="str">
        <f>VLOOKUP(GR12,'ALL-Chart of Accounts'!$E:$F,2,0)</f>
        <v>Deferred Income</v>
      </c>
      <c r="GX12" s="32">
        <f t="shared" si="30"/>
        <v>262800</v>
      </c>
      <c r="GY12" s="4"/>
      <c r="GZ12" s="4"/>
      <c r="HA12" s="4"/>
      <c r="HB12" s="32" t="str">
        <f>VLOOKUP($D$3,Sites!$A:$C,2,0)</f>
        <v>CO</v>
      </c>
      <c r="HC12" s="32" t="str">
        <f>VLOOKUP(GX12,'ALL-Chart of Accounts'!$E:$F,2,0)</f>
        <v>Deferred Income</v>
      </c>
      <c r="HD12" s="32">
        <f t="shared" si="31"/>
        <v>262800</v>
      </c>
      <c r="HE12" s="4"/>
      <c r="HF12" s="4"/>
      <c r="HG12" s="4"/>
      <c r="HH12" s="32" t="str">
        <f>VLOOKUP($D$3,Sites!$A:$C,2,0)</f>
        <v>CO</v>
      </c>
      <c r="HI12" s="32" t="str">
        <f>VLOOKUP(HD12,'ALL-Chart of Accounts'!$E:$F,2,0)</f>
        <v>Deferred Income</v>
      </c>
      <c r="HJ12" s="32">
        <f t="shared" si="32"/>
        <v>262800</v>
      </c>
      <c r="HK12" s="4"/>
      <c r="HL12" s="4"/>
      <c r="HM12" s="4"/>
      <c r="HN12" s="32" t="str">
        <f>VLOOKUP($D$3,Sites!$A:$C,2,0)</f>
        <v>CO</v>
      </c>
      <c r="HO12" s="32" t="str">
        <f>VLOOKUP(HJ12,'ALL-Chart of Accounts'!$E:$F,2,0)</f>
        <v>Deferred Income</v>
      </c>
      <c r="HQ12" s="32" t="str">
        <f t="shared" si="38"/>
        <v>1JBT1115</v>
      </c>
      <c r="HR12" s="46" t="s">
        <v>10</v>
      </c>
      <c r="HS12" s="46">
        <v>1115</v>
      </c>
      <c r="HT12" s="46" t="s">
        <v>1289</v>
      </c>
      <c r="HU12" s="46" t="s">
        <v>9398</v>
      </c>
      <c r="HV12" s="61">
        <v>42875.57528665509</v>
      </c>
      <c r="HW12" s="46" t="s">
        <v>9398</v>
      </c>
      <c r="HX12" s="61">
        <v>42875.57528665509</v>
      </c>
    </row>
    <row r="13" spans="1:232" x14ac:dyDescent="0.35">
      <c r="A13" s="47"/>
      <c r="B13" s="47"/>
      <c r="C13" s="47"/>
      <c r="D13" s="46"/>
      <c r="F13" s="22" t="str">
        <f>IF(ISERROR(VLOOKUP($O13,'sKUN1-Distribution Accounts'!$F:$F,1,0)),"","X")</f>
        <v/>
      </c>
      <c r="G13" s="22" t="str">
        <f t="shared" si="3"/>
        <v>X</v>
      </c>
      <c r="H13" s="22" t="str">
        <f t="shared" si="3"/>
        <v>X</v>
      </c>
      <c r="I13" s="22" t="str">
        <f t="shared" si="3"/>
        <v/>
      </c>
      <c r="J13" s="22" t="str">
        <f t="shared" si="3"/>
        <v/>
      </c>
      <c r="K13" s="22" t="str">
        <f t="shared" si="3"/>
        <v/>
      </c>
      <c r="L13" s="22" t="str">
        <f t="shared" si="3"/>
        <v/>
      </c>
      <c r="M13" s="22" t="str">
        <f t="shared" si="3"/>
        <v>X</v>
      </c>
      <c r="N13" s="46"/>
      <c r="O13" s="46">
        <v>1120</v>
      </c>
      <c r="P13" s="32" t="str">
        <f>VLOOKUP(O13,'ALL-Unit Code 2'!V:W,2,0)</f>
        <v>FREEZING-VIBRATORY</v>
      </c>
      <c r="Q13" s="32">
        <f t="shared" si="33"/>
        <v>120131</v>
      </c>
      <c r="R13" s="46"/>
      <c r="S13" s="46"/>
      <c r="T13" s="46"/>
      <c r="U13" s="32" t="str">
        <f>VLOOKUP($D$3,Sites!$A:$C,2,0)</f>
        <v>CO</v>
      </c>
      <c r="V13" s="46"/>
      <c r="W13" s="32" t="str">
        <f>VLOOKUP(Q13,'ALL-Chart of Accounts'!$E:$F,2,0)</f>
        <v>Finished Goods Material</v>
      </c>
      <c r="X13" s="32">
        <f t="shared" si="34"/>
        <v>120132</v>
      </c>
      <c r="Y13" s="46"/>
      <c r="Z13" s="46"/>
      <c r="AA13" s="46"/>
      <c r="AB13" s="32" t="str">
        <f>VLOOKUP($D$3,Sites!$A:$C,2,0)</f>
        <v>CO</v>
      </c>
      <c r="AC13" s="46"/>
      <c r="AD13" s="32" t="str">
        <f>VLOOKUP(X13,'ALL-Chart of Accounts'!$E:$F,2,0)</f>
        <v>Finished Goods Labor</v>
      </c>
      <c r="AE13" s="32">
        <f t="shared" si="35"/>
        <v>120133</v>
      </c>
      <c r="AF13" s="46"/>
      <c r="AG13" s="46"/>
      <c r="AH13" s="46"/>
      <c r="AI13" s="32" t="str">
        <f>VLOOKUP($D$3,Sites!$A:$C,2,0)</f>
        <v>CO</v>
      </c>
      <c r="AJ13" s="46"/>
      <c r="AK13" s="32" t="str">
        <f>VLOOKUP(AE13,'ALL-Chart of Accounts'!$E:$F,2,0)</f>
        <v>Finished Goods Fixed Overhead</v>
      </c>
      <c r="AL13" s="32">
        <f t="shared" si="36"/>
        <v>120134</v>
      </c>
      <c r="AM13" s="46"/>
      <c r="AN13" s="46"/>
      <c r="AO13" s="46"/>
      <c r="AP13" s="32" t="str">
        <f>VLOOKUP($D$3,Sites!$A:$C,2,0)</f>
        <v>CO</v>
      </c>
      <c r="AQ13" s="46"/>
      <c r="AR13" s="32" t="str">
        <f>VLOOKUP(AL13,'ALL-Chart of Accounts'!$E:$F,2,0)</f>
        <v>Finished Goods Variable Overhead</v>
      </c>
      <c r="AS13" s="32">
        <f t="shared" si="37"/>
        <v>120135</v>
      </c>
      <c r="AT13" s="46"/>
      <c r="AU13" s="46"/>
      <c r="AV13" s="46"/>
      <c r="AW13" s="32" t="str">
        <f>VLOOKUP($D$3,Sites!$A:$C,2,0)</f>
        <v>CO</v>
      </c>
      <c r="AX13" s="46"/>
      <c r="AY13" s="32" t="str">
        <f>VLOOKUP(AS13,'ALL-Chart of Accounts'!$E:$F,2,0)</f>
        <v>Finished Goods Outside</v>
      </c>
      <c r="AZ13" s="46"/>
      <c r="BA13" s="46"/>
      <c r="BB13" s="46"/>
      <c r="BC13" s="46"/>
      <c r="BD13" s="46"/>
      <c r="BE13" s="46"/>
      <c r="BF13" s="37">
        <v>120141</v>
      </c>
      <c r="BG13" s="46"/>
      <c r="BH13" s="46"/>
      <c r="BI13" s="46"/>
      <c r="BJ13" s="32" t="str">
        <f>VLOOKUP($D$3,Sites!$A:$C,2,0)</f>
        <v>CO</v>
      </c>
      <c r="BK13" s="46"/>
      <c r="BL13" s="32" t="str">
        <f>VLOOKUP(BF13,'ALL-Chart of Accounts'!$E:$F,2,0)</f>
        <v>In-Process Material</v>
      </c>
      <c r="BM13" s="32">
        <f t="shared" si="4"/>
        <v>120142</v>
      </c>
      <c r="BN13" s="46"/>
      <c r="BO13" s="46"/>
      <c r="BP13" s="46"/>
      <c r="BQ13" s="32" t="str">
        <f>VLOOKUP($D$3,Sites!$A:$C,2,0)</f>
        <v>CO</v>
      </c>
      <c r="BR13" s="46"/>
      <c r="BS13" s="32" t="str">
        <f>VLOOKUP(BM13,'ALL-Chart of Accounts'!$E:$F,2,0)</f>
        <v>In-Process Labor</v>
      </c>
      <c r="BT13" s="32">
        <f t="shared" si="5"/>
        <v>120143</v>
      </c>
      <c r="BU13" s="46"/>
      <c r="BV13" s="46"/>
      <c r="BW13" s="46"/>
      <c r="BX13" s="32" t="str">
        <f>VLOOKUP($D$3,Sites!$A:$C,2,0)</f>
        <v>CO</v>
      </c>
      <c r="BY13" s="46"/>
      <c r="BZ13" s="32" t="str">
        <f>VLOOKUP(BT13,'ALL-Chart of Accounts'!$E:$F,2,0)</f>
        <v>In-Process Fixed Overhead</v>
      </c>
      <c r="CA13" s="32">
        <f t="shared" si="6"/>
        <v>120144</v>
      </c>
      <c r="CB13" s="46"/>
      <c r="CC13" s="46"/>
      <c r="CD13" s="46"/>
      <c r="CE13" s="32" t="str">
        <f>VLOOKUP($D$3,Sites!$A:$C,2,0)</f>
        <v>CO</v>
      </c>
      <c r="CF13" s="46"/>
      <c r="CG13" s="32" t="str">
        <f>VLOOKUP(CA13,'ALL-Chart of Accounts'!$E:$F,2,0)</f>
        <v>In-Process Variable Overhead</v>
      </c>
      <c r="CH13" s="32">
        <f t="shared" si="7"/>
        <v>120145</v>
      </c>
      <c r="CI13" s="46"/>
      <c r="CJ13" s="46"/>
      <c r="CK13" s="46"/>
      <c r="CL13" s="32" t="str">
        <f>VLOOKUP($D$3,Sites!$A:$C,2,0)</f>
        <v>CO</v>
      </c>
      <c r="CM13" s="46"/>
      <c r="CN13" s="32" t="str">
        <f>VLOOKUP(CH13,'ALL-Chart of Accounts'!$E:$F,2,0)</f>
        <v>In-Process Outside</v>
      </c>
      <c r="CO13" s="37">
        <v>120121</v>
      </c>
      <c r="CP13" s="46"/>
      <c r="CQ13" s="46"/>
      <c r="CR13" s="46"/>
      <c r="CS13" s="32" t="str">
        <f>VLOOKUP($D$3,Sites!$A:$C,2,0)</f>
        <v>CO</v>
      </c>
      <c r="CT13" s="46"/>
      <c r="CU13" s="32" t="str">
        <f>VLOOKUP(CO13,'ALL-Chart of Accounts'!$E:$F,2,0)</f>
        <v>In-Transit Material</v>
      </c>
      <c r="CV13" s="32">
        <f t="shared" si="8"/>
        <v>120122</v>
      </c>
      <c r="CW13" s="46"/>
      <c r="CX13" s="46"/>
      <c r="CY13" s="46"/>
      <c r="CZ13" s="32" t="str">
        <f>VLOOKUP($D$3,Sites!$A:$C,2,0)</f>
        <v>CO</v>
      </c>
      <c r="DA13" s="46"/>
      <c r="DB13" s="32" t="str">
        <f>VLOOKUP(CV13,'ALL-Chart of Accounts'!$E:$F,2,0)</f>
        <v>In-Transit Labor</v>
      </c>
      <c r="DC13" s="32">
        <f t="shared" si="9"/>
        <v>120123</v>
      </c>
      <c r="DD13" s="46"/>
      <c r="DE13" s="46"/>
      <c r="DF13" s="46"/>
      <c r="DG13" s="32" t="str">
        <f>VLOOKUP($D$3,Sites!$A:$C,2,0)</f>
        <v>CO</v>
      </c>
      <c r="DH13" s="46"/>
      <c r="DI13" s="32" t="str">
        <f>VLOOKUP(DC13,'ALL-Chart of Accounts'!$E:$F,2,0)</f>
        <v>In-Transit Fixed Overhead</v>
      </c>
      <c r="DJ13" s="32">
        <f t="shared" si="10"/>
        <v>120124</v>
      </c>
      <c r="DK13" s="46"/>
      <c r="DL13" s="46"/>
      <c r="DM13" s="46"/>
      <c r="DN13" s="32" t="str">
        <f>VLOOKUP($D$3,Sites!$A:$C,2,0)</f>
        <v>CO</v>
      </c>
      <c r="DO13" s="46"/>
      <c r="DP13" s="32" t="str">
        <f>VLOOKUP(DJ13,'ALL-Chart of Accounts'!$E:$F,2,0)</f>
        <v>In-Transit Variable Overhead</v>
      </c>
      <c r="DQ13" s="32">
        <f t="shared" si="11"/>
        <v>120125</v>
      </c>
      <c r="DR13" s="46"/>
      <c r="DS13" s="46"/>
      <c r="DT13" s="46"/>
      <c r="DU13" s="32" t="str">
        <f>VLOOKUP($D$3,Sites!$A:$C,2,0)</f>
        <v>CO</v>
      </c>
      <c r="DV13" s="46"/>
      <c r="DW13" s="32" t="str">
        <f>VLOOKUP(DQ13,'ALL-Chart of Accounts'!$E:$F,2,0)</f>
        <v>In-Transit Outside</v>
      </c>
      <c r="DX13" s="37">
        <v>415000</v>
      </c>
      <c r="DY13" s="46"/>
      <c r="DZ13" s="32">
        <f t="shared" si="12"/>
        <v>1120</v>
      </c>
      <c r="EA13" s="46"/>
      <c r="EB13" s="32" t="str">
        <f>VLOOKUP($D$3,Sites!$A:$C,2,0)</f>
        <v>CO</v>
      </c>
      <c r="EC13" s="32" t="str">
        <f>VLOOKUP(DX13,'ALL-Chart of Accounts'!$E:$F,2,0)</f>
        <v>Aftermarket Sales - Product (80PRDAFT)</v>
      </c>
      <c r="ED13" s="32">
        <f t="shared" si="13"/>
        <v>415000</v>
      </c>
      <c r="EE13" s="46"/>
      <c r="EF13" s="32">
        <f t="shared" si="14"/>
        <v>1120</v>
      </c>
      <c r="EG13" s="46"/>
      <c r="EH13" s="32" t="str">
        <f>VLOOKUP($D$3,Sites!$A:$C,2,0)</f>
        <v>CO</v>
      </c>
      <c r="EI13" s="32" t="str">
        <f>VLOOKUP(ED13,'ALL-Chart of Accounts'!$E:$F,2,0)</f>
        <v>Aftermarket Sales - Product (80PRDAFT)</v>
      </c>
      <c r="EJ13" s="32">
        <f t="shared" si="15"/>
        <v>415000</v>
      </c>
      <c r="EK13" s="46"/>
      <c r="EL13" s="32">
        <f t="shared" si="16"/>
        <v>1120</v>
      </c>
      <c r="EM13" s="46"/>
      <c r="EN13" s="32" t="str">
        <f>VLOOKUP($D$3,Sites!$A:$C,2,0)</f>
        <v>CO</v>
      </c>
      <c r="EO13" s="32" t="str">
        <f>VLOOKUP(EJ13,'ALL-Chart of Accounts'!$E:$F,2,0)</f>
        <v>Aftermarket Sales - Product (80PRDAFT)</v>
      </c>
      <c r="EP13" s="37">
        <v>262800</v>
      </c>
      <c r="EQ13" s="46"/>
      <c r="ER13" s="46"/>
      <c r="ES13" s="46"/>
      <c r="ET13" s="32" t="str">
        <f>VLOOKUP($D$3,Sites!$A:$C,2,0)</f>
        <v>CO</v>
      </c>
      <c r="EU13" s="32" t="str">
        <f>VLOOKUP(EP13,'ALL-Chart of Accounts'!$E:$F,2,0)</f>
        <v>Deferred Income</v>
      </c>
      <c r="EV13" s="32">
        <f t="shared" si="17"/>
        <v>262800</v>
      </c>
      <c r="EW13" s="46"/>
      <c r="EX13" s="46"/>
      <c r="EY13" s="46"/>
      <c r="EZ13" s="32" t="str">
        <f>VLOOKUP($D$3,Sites!$A:$C,2,0)</f>
        <v>CO</v>
      </c>
      <c r="FA13" s="32" t="str">
        <f>VLOOKUP(EV13,'ALL-Chart of Accounts'!$E:$F,2,0)</f>
        <v>Deferred Income</v>
      </c>
      <c r="FB13" s="32">
        <f t="shared" si="18"/>
        <v>262800</v>
      </c>
      <c r="FC13" s="46"/>
      <c r="FD13" s="46"/>
      <c r="FE13" s="46"/>
      <c r="FF13" s="32" t="str">
        <f>VLOOKUP($D$3,Sites!$A:$C,2,0)</f>
        <v>CO</v>
      </c>
      <c r="FG13" s="32" t="str">
        <f>VLOOKUP(FB13,'ALL-Chart of Accounts'!$E:$F,2,0)</f>
        <v>Deferred Income</v>
      </c>
      <c r="FH13" s="37">
        <v>511010</v>
      </c>
      <c r="FI13" s="46"/>
      <c r="FJ13" s="32">
        <f t="shared" si="19"/>
        <v>1120</v>
      </c>
      <c r="FK13" s="46"/>
      <c r="FL13" s="32" t="str">
        <f>VLOOKUP($D$3,Sites!$A:$C,2,0)</f>
        <v>CO</v>
      </c>
      <c r="FM13" s="32" t="str">
        <f>VLOOKUP(FH13,'ALL-Chart of Accounts'!$E:$F,2,0)</f>
        <v>Product COS (83PRD) - Material</v>
      </c>
      <c r="FN13" s="32">
        <f t="shared" si="20"/>
        <v>511020</v>
      </c>
      <c r="FO13" s="46"/>
      <c r="FP13" s="32">
        <f t="shared" si="21"/>
        <v>1120</v>
      </c>
      <c r="FQ13" s="46"/>
      <c r="FR13" s="32" t="str">
        <f>VLOOKUP($D$3,Sites!$A:$C,2,0)</f>
        <v>CO</v>
      </c>
      <c r="FS13" s="32" t="str">
        <f>VLOOKUP(FN13,'ALL-Chart of Accounts'!$E:$F,2,0)</f>
        <v>Product COS (83PRD) - Labor</v>
      </c>
      <c r="FT13" s="32">
        <f t="shared" si="22"/>
        <v>511030</v>
      </c>
      <c r="FU13" s="46"/>
      <c r="FV13" s="32">
        <f t="shared" si="23"/>
        <v>1120</v>
      </c>
      <c r="FW13" s="46"/>
      <c r="FX13" s="32" t="str">
        <f>VLOOKUP($D$3,Sites!$A:$C,2,0)</f>
        <v>CO</v>
      </c>
      <c r="FY13" s="32" t="str">
        <f>VLOOKUP(FT13,'ALL-Chart of Accounts'!$E:$F,2,0)</f>
        <v>Product COS (83PRD) - Fixed OH</v>
      </c>
      <c r="FZ13" s="32">
        <f t="shared" si="24"/>
        <v>511040</v>
      </c>
      <c r="GA13" s="46"/>
      <c r="GB13" s="32">
        <f t="shared" si="25"/>
        <v>1120</v>
      </c>
      <c r="GC13" s="46"/>
      <c r="GD13" s="32" t="str">
        <f>VLOOKUP($D$3,Sites!$A:$C,2,0)</f>
        <v>CO</v>
      </c>
      <c r="GE13" s="32" t="str">
        <f>VLOOKUP(FZ13,'ALL-Chart of Accounts'!$E:$F,2,0)</f>
        <v>Product COS (83PRD) - Variable OH</v>
      </c>
      <c r="GF13" s="32">
        <f t="shared" si="26"/>
        <v>511050</v>
      </c>
      <c r="GG13" s="46"/>
      <c r="GH13" s="32">
        <f t="shared" si="27"/>
        <v>1120</v>
      </c>
      <c r="GI13" s="46"/>
      <c r="GJ13" s="32" t="str">
        <f>VLOOKUP($D$3,Sites!$A:$C,2,0)</f>
        <v>CO</v>
      </c>
      <c r="GK13" s="32" t="str">
        <f>VLOOKUP(GF13,'ALL-Chart of Accounts'!$E:$F,2,0)</f>
        <v>Product COS (83PRD) - Outside</v>
      </c>
      <c r="GL13" s="32">
        <f t="shared" si="28"/>
        <v>262800</v>
      </c>
      <c r="GM13" s="46"/>
      <c r="GN13" s="46"/>
      <c r="GO13" s="46"/>
      <c r="GP13" s="32" t="str">
        <f>VLOOKUP($D$3,Sites!$A:$C,2,0)</f>
        <v>CO</v>
      </c>
      <c r="GQ13" s="32" t="str">
        <f>VLOOKUP(GL13,'ALL-Chart of Accounts'!$E:$F,2,0)</f>
        <v>Deferred Income</v>
      </c>
      <c r="GR13" s="32">
        <f t="shared" si="29"/>
        <v>262800</v>
      </c>
      <c r="GS13" s="46"/>
      <c r="GT13" s="46"/>
      <c r="GU13" s="46"/>
      <c r="GV13" s="32" t="str">
        <f>VLOOKUP($D$3,Sites!$A:$C,2,0)</f>
        <v>CO</v>
      </c>
      <c r="GW13" s="32" t="str">
        <f>VLOOKUP(GR13,'ALL-Chart of Accounts'!$E:$F,2,0)</f>
        <v>Deferred Income</v>
      </c>
      <c r="GX13" s="32">
        <f t="shared" si="30"/>
        <v>262800</v>
      </c>
      <c r="GY13" s="46"/>
      <c r="GZ13" s="46"/>
      <c r="HA13" s="46"/>
      <c r="HB13" s="32" t="str">
        <f>VLOOKUP($D$3,Sites!$A:$C,2,0)</f>
        <v>CO</v>
      </c>
      <c r="HC13" s="32" t="str">
        <f>VLOOKUP(GX13,'ALL-Chart of Accounts'!$E:$F,2,0)</f>
        <v>Deferred Income</v>
      </c>
      <c r="HD13" s="32">
        <f t="shared" si="31"/>
        <v>262800</v>
      </c>
      <c r="HE13" s="46"/>
      <c r="HF13" s="46"/>
      <c r="HG13" s="46"/>
      <c r="HH13" s="32" t="str">
        <f>VLOOKUP($D$3,Sites!$A:$C,2,0)</f>
        <v>CO</v>
      </c>
      <c r="HI13" s="32" t="str">
        <f>VLOOKUP(HD13,'ALL-Chart of Accounts'!$E:$F,2,0)</f>
        <v>Deferred Income</v>
      </c>
      <c r="HJ13" s="32">
        <f t="shared" si="32"/>
        <v>262800</v>
      </c>
      <c r="HK13" s="46"/>
      <c r="HL13" s="46"/>
      <c r="HM13" s="46"/>
      <c r="HN13" s="32" t="str">
        <f>VLOOKUP($D$3,Sites!$A:$C,2,0)</f>
        <v>CO</v>
      </c>
      <c r="HO13" s="32" t="str">
        <f>VLOOKUP(HJ13,'ALL-Chart of Accounts'!$E:$F,2,0)</f>
        <v>Deferred Income</v>
      </c>
      <c r="HQ13" s="32" t="str">
        <f t="shared" si="38"/>
        <v>1JBT1120</v>
      </c>
      <c r="HR13" s="4" t="s">
        <v>10</v>
      </c>
      <c r="HS13" s="4">
        <v>1120</v>
      </c>
      <c r="HT13" s="4" t="s">
        <v>3409</v>
      </c>
      <c r="HU13" s="4" t="s">
        <v>9398</v>
      </c>
      <c r="HV13" s="61">
        <v>43112.408326157405</v>
      </c>
      <c r="HW13" s="4" t="s">
        <v>9398</v>
      </c>
      <c r="HX13" s="61">
        <v>43112.408326157405</v>
      </c>
    </row>
    <row r="14" spans="1:232" x14ac:dyDescent="0.35">
      <c r="F14" s="22" t="str">
        <f>IF(ISERROR(VLOOKUP($O14,'sKUN1-Distribution Accounts'!$F:$F,1,0)),"","X")</f>
        <v/>
      </c>
      <c r="G14" s="22" t="str">
        <f t="shared" si="3"/>
        <v>X</v>
      </c>
      <c r="H14" s="22" t="str">
        <f t="shared" si="3"/>
        <v>X</v>
      </c>
      <c r="I14" s="22" t="str">
        <f t="shared" si="3"/>
        <v/>
      </c>
      <c r="J14" s="22" t="str">
        <f t="shared" si="3"/>
        <v/>
      </c>
      <c r="K14" s="22" t="str">
        <f t="shared" si="3"/>
        <v/>
      </c>
      <c r="L14" s="22" t="str">
        <f t="shared" si="3"/>
        <v/>
      </c>
      <c r="M14" s="22" t="str">
        <f t="shared" si="3"/>
        <v>X</v>
      </c>
      <c r="O14" s="4">
        <v>1200</v>
      </c>
      <c r="P14" s="32" t="str">
        <f>VLOOKUP(O14,'ALL-Unit Code 2'!V:W,2,0)</f>
        <v>COOKING-LINEAR OVENS (JSO, CHARMARKER)</v>
      </c>
      <c r="Q14" s="32">
        <f t="shared" si="33"/>
        <v>120131</v>
      </c>
      <c r="U14" s="32" t="str">
        <f>VLOOKUP($D$3,Sites!$A:$C,2,0)</f>
        <v>CO</v>
      </c>
      <c r="W14" s="32" t="str">
        <f>VLOOKUP(Q14,'ALL-Chart of Accounts'!$E:$F,2,0)</f>
        <v>Finished Goods Material</v>
      </c>
      <c r="X14" s="32">
        <f t="shared" si="34"/>
        <v>120132</v>
      </c>
      <c r="AB14" s="32" t="str">
        <f>VLOOKUP($D$3,Sites!$A:$C,2,0)</f>
        <v>CO</v>
      </c>
      <c r="AD14" s="32" t="str">
        <f>VLOOKUP(X14,'ALL-Chart of Accounts'!$E:$F,2,0)</f>
        <v>Finished Goods Labor</v>
      </c>
      <c r="AE14" s="32">
        <f t="shared" si="35"/>
        <v>120133</v>
      </c>
      <c r="AI14" s="32" t="str">
        <f>VLOOKUP($D$3,Sites!$A:$C,2,0)</f>
        <v>CO</v>
      </c>
      <c r="AK14" s="32" t="str">
        <f>VLOOKUP(AE14,'ALL-Chart of Accounts'!$E:$F,2,0)</f>
        <v>Finished Goods Fixed Overhead</v>
      </c>
      <c r="AL14" s="32">
        <f t="shared" si="36"/>
        <v>120134</v>
      </c>
      <c r="AP14" s="32" t="str">
        <f>VLOOKUP($D$3,Sites!$A:$C,2,0)</f>
        <v>CO</v>
      </c>
      <c r="AR14" s="32" t="str">
        <f>VLOOKUP(AL14,'ALL-Chart of Accounts'!$E:$F,2,0)</f>
        <v>Finished Goods Variable Overhead</v>
      </c>
      <c r="AS14" s="32">
        <f t="shared" si="37"/>
        <v>120135</v>
      </c>
      <c r="AW14" s="32" t="str">
        <f>VLOOKUP($D$3,Sites!$A:$C,2,0)</f>
        <v>CO</v>
      </c>
      <c r="AY14" s="32" t="str">
        <f>VLOOKUP(AS14,'ALL-Chart of Accounts'!$E:$F,2,0)</f>
        <v>Finished Goods Outside</v>
      </c>
      <c r="BF14" s="37">
        <v>120141</v>
      </c>
      <c r="BJ14" s="32" t="str">
        <f>VLOOKUP($D$3,Sites!$A:$C,2,0)</f>
        <v>CO</v>
      </c>
      <c r="BL14" s="32" t="str">
        <f>VLOOKUP(BF14,'ALL-Chart of Accounts'!$E:$F,2,0)</f>
        <v>In-Process Material</v>
      </c>
      <c r="BM14" s="32">
        <f t="shared" si="4"/>
        <v>120142</v>
      </c>
      <c r="BQ14" s="32" t="str">
        <f>VLOOKUP($D$3,Sites!$A:$C,2,0)</f>
        <v>CO</v>
      </c>
      <c r="BS14" s="32" t="str">
        <f>VLOOKUP(BM14,'ALL-Chart of Accounts'!$E:$F,2,0)</f>
        <v>In-Process Labor</v>
      </c>
      <c r="BT14" s="32">
        <f t="shared" si="5"/>
        <v>120143</v>
      </c>
      <c r="BX14" s="32" t="str">
        <f>VLOOKUP($D$3,Sites!$A:$C,2,0)</f>
        <v>CO</v>
      </c>
      <c r="BZ14" s="32" t="str">
        <f>VLOOKUP(BT14,'ALL-Chart of Accounts'!$E:$F,2,0)</f>
        <v>In-Process Fixed Overhead</v>
      </c>
      <c r="CA14" s="32">
        <f t="shared" si="6"/>
        <v>120144</v>
      </c>
      <c r="CE14" s="32" t="str">
        <f>VLOOKUP($D$3,Sites!$A:$C,2,0)</f>
        <v>CO</v>
      </c>
      <c r="CG14" s="32" t="str">
        <f>VLOOKUP(CA14,'ALL-Chart of Accounts'!$E:$F,2,0)</f>
        <v>In-Process Variable Overhead</v>
      </c>
      <c r="CH14" s="32">
        <f t="shared" si="7"/>
        <v>120145</v>
      </c>
      <c r="CL14" s="32" t="str">
        <f>VLOOKUP($D$3,Sites!$A:$C,2,0)</f>
        <v>CO</v>
      </c>
      <c r="CN14" s="32" t="str">
        <f>VLOOKUP(CH14,'ALL-Chart of Accounts'!$E:$F,2,0)</f>
        <v>In-Process Outside</v>
      </c>
      <c r="CO14" s="37">
        <v>120121</v>
      </c>
      <c r="CS14" s="32" t="str">
        <f>VLOOKUP($D$3,Sites!$A:$C,2,0)</f>
        <v>CO</v>
      </c>
      <c r="CU14" s="32" t="str">
        <f>VLOOKUP(CO14,'ALL-Chart of Accounts'!$E:$F,2,0)</f>
        <v>In-Transit Material</v>
      </c>
      <c r="CV14" s="32">
        <f t="shared" si="8"/>
        <v>120122</v>
      </c>
      <c r="CZ14" s="32" t="str">
        <f>VLOOKUP($D$3,Sites!$A:$C,2,0)</f>
        <v>CO</v>
      </c>
      <c r="DB14" s="32" t="str">
        <f>VLOOKUP(CV14,'ALL-Chart of Accounts'!$E:$F,2,0)</f>
        <v>In-Transit Labor</v>
      </c>
      <c r="DC14" s="32">
        <f t="shared" si="9"/>
        <v>120123</v>
      </c>
      <c r="DG14" s="32" t="str">
        <f>VLOOKUP($D$3,Sites!$A:$C,2,0)</f>
        <v>CO</v>
      </c>
      <c r="DI14" s="32" t="str">
        <f>VLOOKUP(DC14,'ALL-Chart of Accounts'!$E:$F,2,0)</f>
        <v>In-Transit Fixed Overhead</v>
      </c>
      <c r="DJ14" s="32">
        <f t="shared" si="10"/>
        <v>120124</v>
      </c>
      <c r="DN14" s="32" t="str">
        <f>VLOOKUP($D$3,Sites!$A:$C,2,0)</f>
        <v>CO</v>
      </c>
      <c r="DP14" s="32" t="str">
        <f>VLOOKUP(DJ14,'ALL-Chart of Accounts'!$E:$F,2,0)</f>
        <v>In-Transit Variable Overhead</v>
      </c>
      <c r="DQ14" s="32">
        <f t="shared" si="11"/>
        <v>120125</v>
      </c>
      <c r="DU14" s="32" t="str">
        <f>VLOOKUP($D$3,Sites!$A:$C,2,0)</f>
        <v>CO</v>
      </c>
      <c r="DW14" s="32" t="str">
        <f>VLOOKUP(DQ14,'ALL-Chart of Accounts'!$E:$F,2,0)</f>
        <v>In-Transit Outside</v>
      </c>
      <c r="DX14" s="37">
        <v>415000</v>
      </c>
      <c r="DZ14" s="32">
        <f t="shared" si="12"/>
        <v>1200</v>
      </c>
      <c r="EB14" s="32" t="str">
        <f>VLOOKUP($D$3,Sites!$A:$C,2,0)</f>
        <v>CO</v>
      </c>
      <c r="EC14" s="32" t="str">
        <f>VLOOKUP(DX14,'ALL-Chart of Accounts'!$E:$F,2,0)</f>
        <v>Aftermarket Sales - Product (80PRDAFT)</v>
      </c>
      <c r="ED14" s="32">
        <f t="shared" si="13"/>
        <v>415000</v>
      </c>
      <c r="EF14" s="32">
        <f t="shared" si="14"/>
        <v>1200</v>
      </c>
      <c r="EH14" s="32" t="str">
        <f>VLOOKUP($D$3,Sites!$A:$C,2,0)</f>
        <v>CO</v>
      </c>
      <c r="EI14" s="32" t="str">
        <f>VLOOKUP(ED14,'ALL-Chart of Accounts'!$E:$F,2,0)</f>
        <v>Aftermarket Sales - Product (80PRDAFT)</v>
      </c>
      <c r="EJ14" s="32">
        <f t="shared" si="15"/>
        <v>415000</v>
      </c>
      <c r="EL14" s="32">
        <f t="shared" si="16"/>
        <v>1200</v>
      </c>
      <c r="EN14" s="32" t="str">
        <f>VLOOKUP($D$3,Sites!$A:$C,2,0)</f>
        <v>CO</v>
      </c>
      <c r="EO14" s="32" t="str">
        <f>VLOOKUP(EJ14,'ALL-Chart of Accounts'!$E:$F,2,0)</f>
        <v>Aftermarket Sales - Product (80PRDAFT)</v>
      </c>
      <c r="EP14" s="37">
        <v>262800</v>
      </c>
      <c r="ET14" s="32" t="str">
        <f>VLOOKUP($D$3,Sites!$A:$C,2,0)</f>
        <v>CO</v>
      </c>
      <c r="EU14" s="32" t="str">
        <f>VLOOKUP(EP14,'ALL-Chart of Accounts'!$E:$F,2,0)</f>
        <v>Deferred Income</v>
      </c>
      <c r="EV14" s="32">
        <f t="shared" si="17"/>
        <v>262800</v>
      </c>
      <c r="EZ14" s="32" t="str">
        <f>VLOOKUP($D$3,Sites!$A:$C,2,0)</f>
        <v>CO</v>
      </c>
      <c r="FA14" s="32" t="str">
        <f>VLOOKUP(EV14,'ALL-Chart of Accounts'!$E:$F,2,0)</f>
        <v>Deferred Income</v>
      </c>
      <c r="FB14" s="32">
        <f t="shared" si="18"/>
        <v>262800</v>
      </c>
      <c r="FF14" s="32" t="str">
        <f>VLOOKUP($D$3,Sites!$A:$C,2,0)</f>
        <v>CO</v>
      </c>
      <c r="FG14" s="32" t="str">
        <f>VLOOKUP(FB14,'ALL-Chart of Accounts'!$E:$F,2,0)</f>
        <v>Deferred Income</v>
      </c>
      <c r="FH14" s="37">
        <v>511010</v>
      </c>
      <c r="FJ14" s="32">
        <f t="shared" si="19"/>
        <v>1200</v>
      </c>
      <c r="FL14" s="32" t="str">
        <f>VLOOKUP($D$3,Sites!$A:$C,2,0)</f>
        <v>CO</v>
      </c>
      <c r="FM14" s="32" t="str">
        <f>VLOOKUP(FH14,'ALL-Chart of Accounts'!$E:$F,2,0)</f>
        <v>Product COS (83PRD) - Material</v>
      </c>
      <c r="FN14" s="32">
        <f t="shared" si="20"/>
        <v>511020</v>
      </c>
      <c r="FP14" s="32">
        <f t="shared" si="21"/>
        <v>1200</v>
      </c>
      <c r="FR14" s="32" t="str">
        <f>VLOOKUP($D$3,Sites!$A:$C,2,0)</f>
        <v>CO</v>
      </c>
      <c r="FS14" s="32" t="str">
        <f>VLOOKUP(FN14,'ALL-Chart of Accounts'!$E:$F,2,0)</f>
        <v>Product COS (83PRD) - Labor</v>
      </c>
      <c r="FT14" s="32">
        <f t="shared" si="22"/>
        <v>511030</v>
      </c>
      <c r="FV14" s="32">
        <f t="shared" si="23"/>
        <v>1200</v>
      </c>
      <c r="FX14" s="32" t="str">
        <f>VLOOKUP($D$3,Sites!$A:$C,2,0)</f>
        <v>CO</v>
      </c>
      <c r="FY14" s="32" t="str">
        <f>VLOOKUP(FT14,'ALL-Chart of Accounts'!$E:$F,2,0)</f>
        <v>Product COS (83PRD) - Fixed OH</v>
      </c>
      <c r="FZ14" s="32">
        <f t="shared" si="24"/>
        <v>511040</v>
      </c>
      <c r="GB14" s="32">
        <f t="shared" si="25"/>
        <v>1200</v>
      </c>
      <c r="GD14" s="32" t="str">
        <f>VLOOKUP($D$3,Sites!$A:$C,2,0)</f>
        <v>CO</v>
      </c>
      <c r="GE14" s="32" t="str">
        <f>VLOOKUP(FZ14,'ALL-Chart of Accounts'!$E:$F,2,0)</f>
        <v>Product COS (83PRD) - Variable OH</v>
      </c>
      <c r="GF14" s="32">
        <f t="shared" si="26"/>
        <v>511050</v>
      </c>
      <c r="GH14" s="32">
        <f t="shared" si="27"/>
        <v>1200</v>
      </c>
      <c r="GJ14" s="32" t="str">
        <f>VLOOKUP($D$3,Sites!$A:$C,2,0)</f>
        <v>CO</v>
      </c>
      <c r="GK14" s="32" t="str">
        <f>VLOOKUP(GF14,'ALL-Chart of Accounts'!$E:$F,2,0)</f>
        <v>Product COS (83PRD) - Outside</v>
      </c>
      <c r="GL14" s="32">
        <f t="shared" si="28"/>
        <v>262800</v>
      </c>
      <c r="GP14" s="32" t="str">
        <f>VLOOKUP($D$3,Sites!$A:$C,2,0)</f>
        <v>CO</v>
      </c>
      <c r="GQ14" s="32" t="str">
        <f>VLOOKUP(GL14,'ALL-Chart of Accounts'!$E:$F,2,0)</f>
        <v>Deferred Income</v>
      </c>
      <c r="GR14" s="32">
        <f t="shared" si="29"/>
        <v>262800</v>
      </c>
      <c r="GV14" s="32" t="str">
        <f>VLOOKUP($D$3,Sites!$A:$C,2,0)</f>
        <v>CO</v>
      </c>
      <c r="GW14" s="32" t="str">
        <f>VLOOKUP(GR14,'ALL-Chart of Accounts'!$E:$F,2,0)</f>
        <v>Deferred Income</v>
      </c>
      <c r="GX14" s="32">
        <f t="shared" si="30"/>
        <v>262800</v>
      </c>
      <c r="HB14" s="32" t="str">
        <f>VLOOKUP($D$3,Sites!$A:$C,2,0)</f>
        <v>CO</v>
      </c>
      <c r="HC14" s="32" t="str">
        <f>VLOOKUP(GX14,'ALL-Chart of Accounts'!$E:$F,2,0)</f>
        <v>Deferred Income</v>
      </c>
      <c r="HD14" s="32">
        <f t="shared" si="31"/>
        <v>262800</v>
      </c>
      <c r="HH14" s="32" t="str">
        <f>VLOOKUP($D$3,Sites!$A:$C,2,0)</f>
        <v>CO</v>
      </c>
      <c r="HI14" s="32" t="str">
        <f>VLOOKUP(HD14,'ALL-Chart of Accounts'!$E:$F,2,0)</f>
        <v>Deferred Income</v>
      </c>
      <c r="HJ14" s="32">
        <f t="shared" si="32"/>
        <v>262800</v>
      </c>
      <c r="HN14" s="32" t="str">
        <f>VLOOKUP($D$3,Sites!$A:$C,2,0)</f>
        <v>CO</v>
      </c>
      <c r="HO14" s="32" t="str">
        <f>VLOOKUP(HJ14,'ALL-Chart of Accounts'!$E:$F,2,0)</f>
        <v>Deferred Income</v>
      </c>
      <c r="HQ14" s="32" t="str">
        <f t="shared" si="38"/>
        <v>1JBT1200</v>
      </c>
      <c r="HR14" s="4" t="s">
        <v>10</v>
      </c>
      <c r="HS14" s="4">
        <v>1200</v>
      </c>
      <c r="HT14" s="4" t="s">
        <v>11129</v>
      </c>
      <c r="HU14" s="4" t="s">
        <v>9398</v>
      </c>
      <c r="HV14" s="61">
        <v>42875.575294560185</v>
      </c>
      <c r="HW14" s="4" t="s">
        <v>9398</v>
      </c>
      <c r="HX14" s="61">
        <v>42875.575294560185</v>
      </c>
    </row>
    <row r="15" spans="1:232" x14ac:dyDescent="0.35">
      <c r="F15" s="22" t="str">
        <f>IF(ISERROR(VLOOKUP($O15,'sKUN1-Distribution Accounts'!$F:$F,1,0)),"","X")</f>
        <v/>
      </c>
      <c r="G15" s="22" t="str">
        <f t="shared" ref="G15:M24" si="39">IF(ISERROR(VLOOKUP(G$4&amp;IF($O15="","NULL",$O15),$HQ:$HQ,1,0)),"","X")</f>
        <v>X</v>
      </c>
      <c r="H15" s="22" t="str">
        <f t="shared" si="39"/>
        <v>X</v>
      </c>
      <c r="I15" s="22" t="str">
        <f t="shared" si="39"/>
        <v/>
      </c>
      <c r="J15" s="22" t="str">
        <f t="shared" si="39"/>
        <v/>
      </c>
      <c r="K15" s="22" t="str">
        <f t="shared" si="39"/>
        <v/>
      </c>
      <c r="L15" s="22" t="str">
        <f t="shared" si="39"/>
        <v/>
      </c>
      <c r="M15" s="22" t="str">
        <f t="shared" si="39"/>
        <v>X</v>
      </c>
      <c r="O15" s="4">
        <v>1205</v>
      </c>
      <c r="P15" s="32" t="str">
        <f>VLOOKUP(O15,'ALL-Unit Code 2'!V:W,2,0)</f>
        <v>COOKING-SPIRAL OVENS (GCO)</v>
      </c>
      <c r="Q15" s="32">
        <f t="shared" si="33"/>
        <v>120131</v>
      </c>
      <c r="U15" s="32" t="str">
        <f>VLOOKUP($D$3,Sites!$A:$C,2,0)</f>
        <v>CO</v>
      </c>
      <c r="W15" s="32" t="str">
        <f>VLOOKUP(Q15,'ALL-Chart of Accounts'!$E:$F,2,0)</f>
        <v>Finished Goods Material</v>
      </c>
      <c r="X15" s="32">
        <f t="shared" si="34"/>
        <v>120132</v>
      </c>
      <c r="AB15" s="32" t="str">
        <f>VLOOKUP($D$3,Sites!$A:$C,2,0)</f>
        <v>CO</v>
      </c>
      <c r="AD15" s="32" t="str">
        <f>VLOOKUP(X15,'ALL-Chart of Accounts'!$E:$F,2,0)</f>
        <v>Finished Goods Labor</v>
      </c>
      <c r="AE15" s="32">
        <f t="shared" si="35"/>
        <v>120133</v>
      </c>
      <c r="AI15" s="32" t="str">
        <f>VLOOKUP($D$3,Sites!$A:$C,2,0)</f>
        <v>CO</v>
      </c>
      <c r="AK15" s="32" t="str">
        <f>VLOOKUP(AE15,'ALL-Chart of Accounts'!$E:$F,2,0)</f>
        <v>Finished Goods Fixed Overhead</v>
      </c>
      <c r="AL15" s="32">
        <f t="shared" si="36"/>
        <v>120134</v>
      </c>
      <c r="AP15" s="32" t="str">
        <f>VLOOKUP($D$3,Sites!$A:$C,2,0)</f>
        <v>CO</v>
      </c>
      <c r="AR15" s="32" t="str">
        <f>VLOOKUP(AL15,'ALL-Chart of Accounts'!$E:$F,2,0)</f>
        <v>Finished Goods Variable Overhead</v>
      </c>
      <c r="AS15" s="32">
        <f t="shared" si="37"/>
        <v>120135</v>
      </c>
      <c r="AW15" s="32" t="str">
        <f>VLOOKUP($D$3,Sites!$A:$C,2,0)</f>
        <v>CO</v>
      </c>
      <c r="AY15" s="32" t="str">
        <f>VLOOKUP(AS15,'ALL-Chart of Accounts'!$E:$F,2,0)</f>
        <v>Finished Goods Outside</v>
      </c>
      <c r="BF15" s="37">
        <v>120141</v>
      </c>
      <c r="BJ15" s="32" t="str">
        <f>VLOOKUP($D$3,Sites!$A:$C,2,0)</f>
        <v>CO</v>
      </c>
      <c r="BL15" s="32" t="str">
        <f>VLOOKUP(BF15,'ALL-Chart of Accounts'!$E:$F,2,0)</f>
        <v>In-Process Material</v>
      </c>
      <c r="BM15" s="32">
        <f t="shared" si="4"/>
        <v>120142</v>
      </c>
      <c r="BQ15" s="32" t="str">
        <f>VLOOKUP($D$3,Sites!$A:$C,2,0)</f>
        <v>CO</v>
      </c>
      <c r="BS15" s="32" t="str">
        <f>VLOOKUP(BM15,'ALL-Chart of Accounts'!$E:$F,2,0)</f>
        <v>In-Process Labor</v>
      </c>
      <c r="BT15" s="32">
        <f t="shared" si="5"/>
        <v>120143</v>
      </c>
      <c r="BX15" s="32" t="str">
        <f>VLOOKUP($D$3,Sites!$A:$C,2,0)</f>
        <v>CO</v>
      </c>
      <c r="BZ15" s="32" t="str">
        <f>VLOOKUP(BT15,'ALL-Chart of Accounts'!$E:$F,2,0)</f>
        <v>In-Process Fixed Overhead</v>
      </c>
      <c r="CA15" s="32">
        <f t="shared" si="6"/>
        <v>120144</v>
      </c>
      <c r="CE15" s="32" t="str">
        <f>VLOOKUP($D$3,Sites!$A:$C,2,0)</f>
        <v>CO</v>
      </c>
      <c r="CG15" s="32" t="str">
        <f>VLOOKUP(CA15,'ALL-Chart of Accounts'!$E:$F,2,0)</f>
        <v>In-Process Variable Overhead</v>
      </c>
      <c r="CH15" s="32">
        <f t="shared" si="7"/>
        <v>120145</v>
      </c>
      <c r="CL15" s="32" t="str">
        <f>VLOOKUP($D$3,Sites!$A:$C,2,0)</f>
        <v>CO</v>
      </c>
      <c r="CN15" s="32" t="str">
        <f>VLOOKUP(CH15,'ALL-Chart of Accounts'!$E:$F,2,0)</f>
        <v>In-Process Outside</v>
      </c>
      <c r="CO15" s="37">
        <v>120121</v>
      </c>
      <c r="CS15" s="32" t="str">
        <f>VLOOKUP($D$3,Sites!$A:$C,2,0)</f>
        <v>CO</v>
      </c>
      <c r="CU15" s="32" t="str">
        <f>VLOOKUP(CO15,'ALL-Chart of Accounts'!$E:$F,2,0)</f>
        <v>In-Transit Material</v>
      </c>
      <c r="CV15" s="32">
        <f t="shared" si="8"/>
        <v>120122</v>
      </c>
      <c r="CZ15" s="32" t="str">
        <f>VLOOKUP($D$3,Sites!$A:$C,2,0)</f>
        <v>CO</v>
      </c>
      <c r="DB15" s="32" t="str">
        <f>VLOOKUP(CV15,'ALL-Chart of Accounts'!$E:$F,2,0)</f>
        <v>In-Transit Labor</v>
      </c>
      <c r="DC15" s="32">
        <f t="shared" si="9"/>
        <v>120123</v>
      </c>
      <c r="DG15" s="32" t="str">
        <f>VLOOKUP($D$3,Sites!$A:$C,2,0)</f>
        <v>CO</v>
      </c>
      <c r="DI15" s="32" t="str">
        <f>VLOOKUP(DC15,'ALL-Chart of Accounts'!$E:$F,2,0)</f>
        <v>In-Transit Fixed Overhead</v>
      </c>
      <c r="DJ15" s="32">
        <f t="shared" si="10"/>
        <v>120124</v>
      </c>
      <c r="DN15" s="32" t="str">
        <f>VLOOKUP($D$3,Sites!$A:$C,2,0)</f>
        <v>CO</v>
      </c>
      <c r="DP15" s="32" t="str">
        <f>VLOOKUP(DJ15,'ALL-Chart of Accounts'!$E:$F,2,0)</f>
        <v>In-Transit Variable Overhead</v>
      </c>
      <c r="DQ15" s="32">
        <f t="shared" si="11"/>
        <v>120125</v>
      </c>
      <c r="DU15" s="32" t="str">
        <f>VLOOKUP($D$3,Sites!$A:$C,2,0)</f>
        <v>CO</v>
      </c>
      <c r="DW15" s="32" t="str">
        <f>VLOOKUP(DQ15,'ALL-Chart of Accounts'!$E:$F,2,0)</f>
        <v>In-Transit Outside</v>
      </c>
      <c r="DX15" s="37">
        <v>415000</v>
      </c>
      <c r="DZ15" s="32">
        <f t="shared" si="12"/>
        <v>1205</v>
      </c>
      <c r="EB15" s="32" t="str">
        <f>VLOOKUP($D$3,Sites!$A:$C,2,0)</f>
        <v>CO</v>
      </c>
      <c r="EC15" s="32" t="str">
        <f>VLOOKUP(DX15,'ALL-Chart of Accounts'!$E:$F,2,0)</f>
        <v>Aftermarket Sales - Product (80PRDAFT)</v>
      </c>
      <c r="ED15" s="32">
        <f t="shared" si="13"/>
        <v>415000</v>
      </c>
      <c r="EF15" s="32">
        <f t="shared" si="14"/>
        <v>1205</v>
      </c>
      <c r="EH15" s="32" t="str">
        <f>VLOOKUP($D$3,Sites!$A:$C,2,0)</f>
        <v>CO</v>
      </c>
      <c r="EI15" s="32" t="str">
        <f>VLOOKUP(ED15,'ALL-Chart of Accounts'!$E:$F,2,0)</f>
        <v>Aftermarket Sales - Product (80PRDAFT)</v>
      </c>
      <c r="EJ15" s="32">
        <f t="shared" si="15"/>
        <v>415000</v>
      </c>
      <c r="EL15" s="32">
        <f t="shared" si="16"/>
        <v>1205</v>
      </c>
      <c r="EN15" s="32" t="str">
        <f>VLOOKUP($D$3,Sites!$A:$C,2,0)</f>
        <v>CO</v>
      </c>
      <c r="EO15" s="32" t="str">
        <f>VLOOKUP(EJ15,'ALL-Chart of Accounts'!$E:$F,2,0)</f>
        <v>Aftermarket Sales - Product (80PRDAFT)</v>
      </c>
      <c r="EP15" s="37">
        <v>262800</v>
      </c>
      <c r="ET15" s="32" t="str">
        <f>VLOOKUP($D$3,Sites!$A:$C,2,0)</f>
        <v>CO</v>
      </c>
      <c r="EU15" s="32" t="str">
        <f>VLOOKUP(EP15,'ALL-Chart of Accounts'!$E:$F,2,0)</f>
        <v>Deferred Income</v>
      </c>
      <c r="EV15" s="32">
        <f t="shared" si="17"/>
        <v>262800</v>
      </c>
      <c r="EZ15" s="32" t="str">
        <f>VLOOKUP($D$3,Sites!$A:$C,2,0)</f>
        <v>CO</v>
      </c>
      <c r="FA15" s="32" t="str">
        <f>VLOOKUP(EV15,'ALL-Chart of Accounts'!$E:$F,2,0)</f>
        <v>Deferred Income</v>
      </c>
      <c r="FB15" s="32">
        <f t="shared" si="18"/>
        <v>262800</v>
      </c>
      <c r="FF15" s="32" t="str">
        <f>VLOOKUP($D$3,Sites!$A:$C,2,0)</f>
        <v>CO</v>
      </c>
      <c r="FG15" s="32" t="str">
        <f>VLOOKUP(FB15,'ALL-Chart of Accounts'!$E:$F,2,0)</f>
        <v>Deferred Income</v>
      </c>
      <c r="FH15" s="37">
        <v>511010</v>
      </c>
      <c r="FJ15" s="32">
        <f t="shared" si="19"/>
        <v>1205</v>
      </c>
      <c r="FL15" s="32" t="str">
        <f>VLOOKUP($D$3,Sites!$A:$C,2,0)</f>
        <v>CO</v>
      </c>
      <c r="FM15" s="32" t="str">
        <f>VLOOKUP(FH15,'ALL-Chart of Accounts'!$E:$F,2,0)</f>
        <v>Product COS (83PRD) - Material</v>
      </c>
      <c r="FN15" s="32">
        <f t="shared" si="20"/>
        <v>511020</v>
      </c>
      <c r="FP15" s="32">
        <f t="shared" si="21"/>
        <v>1205</v>
      </c>
      <c r="FR15" s="32" t="str">
        <f>VLOOKUP($D$3,Sites!$A:$C,2,0)</f>
        <v>CO</v>
      </c>
      <c r="FS15" s="32" t="str">
        <f>VLOOKUP(FN15,'ALL-Chart of Accounts'!$E:$F,2,0)</f>
        <v>Product COS (83PRD) - Labor</v>
      </c>
      <c r="FT15" s="32">
        <f t="shared" si="22"/>
        <v>511030</v>
      </c>
      <c r="FV15" s="32">
        <f t="shared" si="23"/>
        <v>1205</v>
      </c>
      <c r="FX15" s="32" t="str">
        <f>VLOOKUP($D$3,Sites!$A:$C,2,0)</f>
        <v>CO</v>
      </c>
      <c r="FY15" s="32" t="str">
        <f>VLOOKUP(FT15,'ALL-Chart of Accounts'!$E:$F,2,0)</f>
        <v>Product COS (83PRD) - Fixed OH</v>
      </c>
      <c r="FZ15" s="32">
        <f t="shared" si="24"/>
        <v>511040</v>
      </c>
      <c r="GB15" s="32">
        <f t="shared" si="25"/>
        <v>1205</v>
      </c>
      <c r="GD15" s="32" t="str">
        <f>VLOOKUP($D$3,Sites!$A:$C,2,0)</f>
        <v>CO</v>
      </c>
      <c r="GE15" s="32" t="str">
        <f>VLOOKUP(FZ15,'ALL-Chart of Accounts'!$E:$F,2,0)</f>
        <v>Product COS (83PRD) - Variable OH</v>
      </c>
      <c r="GF15" s="32">
        <f t="shared" si="26"/>
        <v>511050</v>
      </c>
      <c r="GH15" s="32">
        <f t="shared" si="27"/>
        <v>1205</v>
      </c>
      <c r="GJ15" s="32" t="str">
        <f>VLOOKUP($D$3,Sites!$A:$C,2,0)</f>
        <v>CO</v>
      </c>
      <c r="GK15" s="32" t="str">
        <f>VLOOKUP(GF15,'ALL-Chart of Accounts'!$E:$F,2,0)</f>
        <v>Product COS (83PRD) - Outside</v>
      </c>
      <c r="GL15" s="32">
        <f t="shared" si="28"/>
        <v>262800</v>
      </c>
      <c r="GP15" s="32" t="str">
        <f>VLOOKUP($D$3,Sites!$A:$C,2,0)</f>
        <v>CO</v>
      </c>
      <c r="GQ15" s="32" t="str">
        <f>VLOOKUP(GL15,'ALL-Chart of Accounts'!$E:$F,2,0)</f>
        <v>Deferred Income</v>
      </c>
      <c r="GR15" s="32">
        <f t="shared" si="29"/>
        <v>262800</v>
      </c>
      <c r="GV15" s="32" t="str">
        <f>VLOOKUP($D$3,Sites!$A:$C,2,0)</f>
        <v>CO</v>
      </c>
      <c r="GW15" s="32" t="str">
        <f>VLOOKUP(GR15,'ALL-Chart of Accounts'!$E:$F,2,0)</f>
        <v>Deferred Income</v>
      </c>
      <c r="GX15" s="32">
        <f t="shared" si="30"/>
        <v>262800</v>
      </c>
      <c r="HB15" s="32" t="str">
        <f>VLOOKUP($D$3,Sites!$A:$C,2,0)</f>
        <v>CO</v>
      </c>
      <c r="HC15" s="32" t="str">
        <f>VLOOKUP(GX15,'ALL-Chart of Accounts'!$E:$F,2,0)</f>
        <v>Deferred Income</v>
      </c>
      <c r="HD15" s="32">
        <f t="shared" si="31"/>
        <v>262800</v>
      </c>
      <c r="HH15" s="32" t="str">
        <f>VLOOKUP($D$3,Sites!$A:$C,2,0)</f>
        <v>CO</v>
      </c>
      <c r="HI15" s="32" t="str">
        <f>VLOOKUP(HD15,'ALL-Chart of Accounts'!$E:$F,2,0)</f>
        <v>Deferred Income</v>
      </c>
      <c r="HJ15" s="32">
        <f t="shared" si="32"/>
        <v>262800</v>
      </c>
      <c r="HN15" s="32" t="str">
        <f>VLOOKUP($D$3,Sites!$A:$C,2,0)</f>
        <v>CO</v>
      </c>
      <c r="HO15" s="32" t="str">
        <f>VLOOKUP(HJ15,'ALL-Chart of Accounts'!$E:$F,2,0)</f>
        <v>Deferred Income</v>
      </c>
      <c r="HQ15" s="32" t="str">
        <f t="shared" si="38"/>
        <v>1JBT1205</v>
      </c>
      <c r="HR15" s="4" t="s">
        <v>10</v>
      </c>
      <c r="HS15" s="4">
        <v>1205</v>
      </c>
      <c r="HT15" s="4" t="s">
        <v>1291</v>
      </c>
      <c r="HU15" s="4" t="s">
        <v>9398</v>
      </c>
      <c r="HV15" s="61">
        <v>42875.575303240737</v>
      </c>
      <c r="HW15" s="4" t="s">
        <v>9398</v>
      </c>
      <c r="HX15" s="61">
        <v>42875.575303240737</v>
      </c>
    </row>
    <row r="16" spans="1:232" x14ac:dyDescent="0.35">
      <c r="F16" s="22" t="str">
        <f>IF(ISERROR(VLOOKUP($O16,'sKUN1-Distribution Accounts'!$F:$F,1,0)),"","X")</f>
        <v/>
      </c>
      <c r="G16" s="22" t="str">
        <f t="shared" si="39"/>
        <v>X</v>
      </c>
      <c r="H16" s="22" t="str">
        <f t="shared" si="39"/>
        <v>X</v>
      </c>
      <c r="I16" s="22" t="str">
        <f t="shared" si="39"/>
        <v/>
      </c>
      <c r="J16" s="22" t="str">
        <f t="shared" si="39"/>
        <v/>
      </c>
      <c r="K16" s="22" t="str">
        <f t="shared" si="39"/>
        <v/>
      </c>
      <c r="L16" s="22" t="str">
        <f t="shared" si="39"/>
        <v/>
      </c>
      <c r="M16" s="22" t="str">
        <f t="shared" si="39"/>
        <v>X</v>
      </c>
      <c r="O16" s="4">
        <v>1210</v>
      </c>
      <c r="P16" s="32" t="str">
        <f>VLOOKUP(O16,'ALL-Unit Code 2'!V:W,2,0)</f>
        <v>COOKING-OTHER (PROGRILL &amp; DOUBLE D)</v>
      </c>
      <c r="Q16" s="32">
        <f t="shared" si="33"/>
        <v>120131</v>
      </c>
      <c r="U16" s="32" t="str">
        <f>VLOOKUP($D$3,Sites!$A:$C,2,0)</f>
        <v>CO</v>
      </c>
      <c r="W16" s="32" t="str">
        <f>VLOOKUP(Q16,'ALL-Chart of Accounts'!$E:$F,2,0)</f>
        <v>Finished Goods Material</v>
      </c>
      <c r="X16" s="32">
        <f t="shared" si="34"/>
        <v>120132</v>
      </c>
      <c r="AB16" s="32" t="str">
        <f>VLOOKUP($D$3,Sites!$A:$C,2,0)</f>
        <v>CO</v>
      </c>
      <c r="AD16" s="32" t="str">
        <f>VLOOKUP(X16,'ALL-Chart of Accounts'!$E:$F,2,0)</f>
        <v>Finished Goods Labor</v>
      </c>
      <c r="AE16" s="32">
        <f t="shared" si="35"/>
        <v>120133</v>
      </c>
      <c r="AI16" s="32" t="str">
        <f>VLOOKUP($D$3,Sites!$A:$C,2,0)</f>
        <v>CO</v>
      </c>
      <c r="AK16" s="32" t="str">
        <f>VLOOKUP(AE16,'ALL-Chart of Accounts'!$E:$F,2,0)</f>
        <v>Finished Goods Fixed Overhead</v>
      </c>
      <c r="AL16" s="32">
        <f t="shared" si="36"/>
        <v>120134</v>
      </c>
      <c r="AP16" s="32" t="str">
        <f>VLOOKUP($D$3,Sites!$A:$C,2,0)</f>
        <v>CO</v>
      </c>
      <c r="AR16" s="32" t="str">
        <f>VLOOKUP(AL16,'ALL-Chart of Accounts'!$E:$F,2,0)</f>
        <v>Finished Goods Variable Overhead</v>
      </c>
      <c r="AS16" s="32">
        <f t="shared" si="37"/>
        <v>120135</v>
      </c>
      <c r="AW16" s="32" t="str">
        <f>VLOOKUP($D$3,Sites!$A:$C,2,0)</f>
        <v>CO</v>
      </c>
      <c r="AY16" s="32" t="str">
        <f>VLOOKUP(AS16,'ALL-Chart of Accounts'!$E:$F,2,0)</f>
        <v>Finished Goods Outside</v>
      </c>
      <c r="BF16" s="37">
        <v>120141</v>
      </c>
      <c r="BJ16" s="32" t="str">
        <f>VLOOKUP($D$3,Sites!$A:$C,2,0)</f>
        <v>CO</v>
      </c>
      <c r="BL16" s="32" t="str">
        <f>VLOOKUP(BF16,'ALL-Chart of Accounts'!$E:$F,2,0)</f>
        <v>In-Process Material</v>
      </c>
      <c r="BM16" s="32">
        <f t="shared" si="4"/>
        <v>120142</v>
      </c>
      <c r="BQ16" s="32" t="str">
        <f>VLOOKUP($D$3,Sites!$A:$C,2,0)</f>
        <v>CO</v>
      </c>
      <c r="BS16" s="32" t="str">
        <f>VLOOKUP(BM16,'ALL-Chart of Accounts'!$E:$F,2,0)</f>
        <v>In-Process Labor</v>
      </c>
      <c r="BT16" s="32">
        <f t="shared" si="5"/>
        <v>120143</v>
      </c>
      <c r="BX16" s="32" t="str">
        <f>VLOOKUP($D$3,Sites!$A:$C,2,0)</f>
        <v>CO</v>
      </c>
      <c r="BZ16" s="32" t="str">
        <f>VLOOKUP(BT16,'ALL-Chart of Accounts'!$E:$F,2,0)</f>
        <v>In-Process Fixed Overhead</v>
      </c>
      <c r="CA16" s="32">
        <f t="shared" si="6"/>
        <v>120144</v>
      </c>
      <c r="CE16" s="32" t="str">
        <f>VLOOKUP($D$3,Sites!$A:$C,2,0)</f>
        <v>CO</v>
      </c>
      <c r="CG16" s="32" t="str">
        <f>VLOOKUP(CA16,'ALL-Chart of Accounts'!$E:$F,2,0)</f>
        <v>In-Process Variable Overhead</v>
      </c>
      <c r="CH16" s="32">
        <f t="shared" si="7"/>
        <v>120145</v>
      </c>
      <c r="CL16" s="32" t="str">
        <f>VLOOKUP($D$3,Sites!$A:$C,2,0)</f>
        <v>CO</v>
      </c>
      <c r="CN16" s="32" t="str">
        <f>VLOOKUP(CH16,'ALL-Chart of Accounts'!$E:$F,2,0)</f>
        <v>In-Process Outside</v>
      </c>
      <c r="CO16" s="37">
        <v>120121</v>
      </c>
      <c r="CS16" s="32" t="str">
        <f>VLOOKUP($D$3,Sites!$A:$C,2,0)</f>
        <v>CO</v>
      </c>
      <c r="CU16" s="32" t="str">
        <f>VLOOKUP(CO16,'ALL-Chart of Accounts'!$E:$F,2,0)</f>
        <v>In-Transit Material</v>
      </c>
      <c r="CV16" s="32">
        <f t="shared" si="8"/>
        <v>120122</v>
      </c>
      <c r="CZ16" s="32" t="str">
        <f>VLOOKUP($D$3,Sites!$A:$C,2,0)</f>
        <v>CO</v>
      </c>
      <c r="DB16" s="32" t="str">
        <f>VLOOKUP(CV16,'ALL-Chart of Accounts'!$E:$F,2,0)</f>
        <v>In-Transit Labor</v>
      </c>
      <c r="DC16" s="32">
        <f t="shared" si="9"/>
        <v>120123</v>
      </c>
      <c r="DG16" s="32" t="str">
        <f>VLOOKUP($D$3,Sites!$A:$C,2,0)</f>
        <v>CO</v>
      </c>
      <c r="DI16" s="32" t="str">
        <f>VLOOKUP(DC16,'ALL-Chart of Accounts'!$E:$F,2,0)</f>
        <v>In-Transit Fixed Overhead</v>
      </c>
      <c r="DJ16" s="32">
        <f t="shared" si="10"/>
        <v>120124</v>
      </c>
      <c r="DN16" s="32" t="str">
        <f>VLOOKUP($D$3,Sites!$A:$C,2,0)</f>
        <v>CO</v>
      </c>
      <c r="DP16" s="32" t="str">
        <f>VLOOKUP(DJ16,'ALL-Chart of Accounts'!$E:$F,2,0)</f>
        <v>In-Transit Variable Overhead</v>
      </c>
      <c r="DQ16" s="32">
        <f t="shared" si="11"/>
        <v>120125</v>
      </c>
      <c r="DU16" s="32" t="str">
        <f>VLOOKUP($D$3,Sites!$A:$C,2,0)</f>
        <v>CO</v>
      </c>
      <c r="DW16" s="32" t="str">
        <f>VLOOKUP(DQ16,'ALL-Chart of Accounts'!$E:$F,2,0)</f>
        <v>In-Transit Outside</v>
      </c>
      <c r="DX16" s="37">
        <v>415000</v>
      </c>
      <c r="DZ16" s="32">
        <f t="shared" si="12"/>
        <v>1210</v>
      </c>
      <c r="EB16" s="32" t="str">
        <f>VLOOKUP($D$3,Sites!$A:$C,2,0)</f>
        <v>CO</v>
      </c>
      <c r="EC16" s="32" t="str">
        <f>VLOOKUP(DX16,'ALL-Chart of Accounts'!$E:$F,2,0)</f>
        <v>Aftermarket Sales - Product (80PRDAFT)</v>
      </c>
      <c r="ED16" s="32">
        <f t="shared" si="13"/>
        <v>415000</v>
      </c>
      <c r="EF16" s="32">
        <f t="shared" si="14"/>
        <v>1210</v>
      </c>
      <c r="EH16" s="32" t="str">
        <f>VLOOKUP($D$3,Sites!$A:$C,2,0)</f>
        <v>CO</v>
      </c>
      <c r="EI16" s="32" t="str">
        <f>VLOOKUP(ED16,'ALL-Chart of Accounts'!$E:$F,2,0)</f>
        <v>Aftermarket Sales - Product (80PRDAFT)</v>
      </c>
      <c r="EJ16" s="32">
        <f t="shared" si="15"/>
        <v>415000</v>
      </c>
      <c r="EL16" s="32">
        <f t="shared" si="16"/>
        <v>1210</v>
      </c>
      <c r="EN16" s="32" t="str">
        <f>VLOOKUP($D$3,Sites!$A:$C,2,0)</f>
        <v>CO</v>
      </c>
      <c r="EO16" s="32" t="str">
        <f>VLOOKUP(EJ16,'ALL-Chart of Accounts'!$E:$F,2,0)</f>
        <v>Aftermarket Sales - Product (80PRDAFT)</v>
      </c>
      <c r="EP16" s="37">
        <v>262800</v>
      </c>
      <c r="ET16" s="32" t="str">
        <f>VLOOKUP($D$3,Sites!$A:$C,2,0)</f>
        <v>CO</v>
      </c>
      <c r="EU16" s="32" t="str">
        <f>VLOOKUP(EP16,'ALL-Chart of Accounts'!$E:$F,2,0)</f>
        <v>Deferred Income</v>
      </c>
      <c r="EV16" s="32">
        <f t="shared" si="17"/>
        <v>262800</v>
      </c>
      <c r="EZ16" s="32" t="str">
        <f>VLOOKUP($D$3,Sites!$A:$C,2,0)</f>
        <v>CO</v>
      </c>
      <c r="FA16" s="32" t="str">
        <f>VLOOKUP(EV16,'ALL-Chart of Accounts'!$E:$F,2,0)</f>
        <v>Deferred Income</v>
      </c>
      <c r="FB16" s="32">
        <f t="shared" si="18"/>
        <v>262800</v>
      </c>
      <c r="FF16" s="32" t="str">
        <f>VLOOKUP($D$3,Sites!$A:$C,2,0)</f>
        <v>CO</v>
      </c>
      <c r="FG16" s="32" t="str">
        <f>VLOOKUP(FB16,'ALL-Chart of Accounts'!$E:$F,2,0)</f>
        <v>Deferred Income</v>
      </c>
      <c r="FH16" s="37">
        <v>511010</v>
      </c>
      <c r="FJ16" s="32">
        <f t="shared" si="19"/>
        <v>1210</v>
      </c>
      <c r="FL16" s="32" t="str">
        <f>VLOOKUP($D$3,Sites!$A:$C,2,0)</f>
        <v>CO</v>
      </c>
      <c r="FM16" s="32" t="str">
        <f>VLOOKUP(FH16,'ALL-Chart of Accounts'!$E:$F,2,0)</f>
        <v>Product COS (83PRD) - Material</v>
      </c>
      <c r="FN16" s="32">
        <f t="shared" si="20"/>
        <v>511020</v>
      </c>
      <c r="FP16" s="32">
        <f t="shared" si="21"/>
        <v>1210</v>
      </c>
      <c r="FR16" s="32" t="str">
        <f>VLOOKUP($D$3,Sites!$A:$C,2,0)</f>
        <v>CO</v>
      </c>
      <c r="FS16" s="32" t="str">
        <f>VLOOKUP(FN16,'ALL-Chart of Accounts'!$E:$F,2,0)</f>
        <v>Product COS (83PRD) - Labor</v>
      </c>
      <c r="FT16" s="32">
        <f t="shared" si="22"/>
        <v>511030</v>
      </c>
      <c r="FV16" s="32">
        <f t="shared" si="23"/>
        <v>1210</v>
      </c>
      <c r="FX16" s="32" t="str">
        <f>VLOOKUP($D$3,Sites!$A:$C,2,0)</f>
        <v>CO</v>
      </c>
      <c r="FY16" s="32" t="str">
        <f>VLOOKUP(FT16,'ALL-Chart of Accounts'!$E:$F,2,0)</f>
        <v>Product COS (83PRD) - Fixed OH</v>
      </c>
      <c r="FZ16" s="32">
        <f t="shared" si="24"/>
        <v>511040</v>
      </c>
      <c r="GB16" s="32">
        <f t="shared" si="25"/>
        <v>1210</v>
      </c>
      <c r="GD16" s="32" t="str">
        <f>VLOOKUP($D$3,Sites!$A:$C,2,0)</f>
        <v>CO</v>
      </c>
      <c r="GE16" s="32" t="str">
        <f>VLOOKUP(FZ16,'ALL-Chart of Accounts'!$E:$F,2,0)</f>
        <v>Product COS (83PRD) - Variable OH</v>
      </c>
      <c r="GF16" s="32">
        <f t="shared" si="26"/>
        <v>511050</v>
      </c>
      <c r="GH16" s="32">
        <f t="shared" si="27"/>
        <v>1210</v>
      </c>
      <c r="GJ16" s="32" t="str">
        <f>VLOOKUP($D$3,Sites!$A:$C,2,0)</f>
        <v>CO</v>
      </c>
      <c r="GK16" s="32" t="str">
        <f>VLOOKUP(GF16,'ALL-Chart of Accounts'!$E:$F,2,0)</f>
        <v>Product COS (83PRD) - Outside</v>
      </c>
      <c r="GL16" s="32">
        <f t="shared" si="28"/>
        <v>262800</v>
      </c>
      <c r="GP16" s="32" t="str">
        <f>VLOOKUP($D$3,Sites!$A:$C,2,0)</f>
        <v>CO</v>
      </c>
      <c r="GQ16" s="32" t="str">
        <f>VLOOKUP(GL16,'ALL-Chart of Accounts'!$E:$F,2,0)</f>
        <v>Deferred Income</v>
      </c>
      <c r="GR16" s="32">
        <f t="shared" si="29"/>
        <v>262800</v>
      </c>
      <c r="GV16" s="32" t="str">
        <f>VLOOKUP($D$3,Sites!$A:$C,2,0)</f>
        <v>CO</v>
      </c>
      <c r="GW16" s="32" t="str">
        <f>VLOOKUP(GR16,'ALL-Chart of Accounts'!$E:$F,2,0)</f>
        <v>Deferred Income</v>
      </c>
      <c r="GX16" s="32">
        <f t="shared" si="30"/>
        <v>262800</v>
      </c>
      <c r="HB16" s="32" t="str">
        <f>VLOOKUP($D$3,Sites!$A:$C,2,0)</f>
        <v>CO</v>
      </c>
      <c r="HC16" s="32" t="str">
        <f>VLOOKUP(GX16,'ALL-Chart of Accounts'!$E:$F,2,0)</f>
        <v>Deferred Income</v>
      </c>
      <c r="HD16" s="32">
        <f t="shared" si="31"/>
        <v>262800</v>
      </c>
      <c r="HH16" s="32" t="str">
        <f>VLOOKUP($D$3,Sites!$A:$C,2,0)</f>
        <v>CO</v>
      </c>
      <c r="HI16" s="32" t="str">
        <f>VLOOKUP(HD16,'ALL-Chart of Accounts'!$E:$F,2,0)</f>
        <v>Deferred Income</v>
      </c>
      <c r="HJ16" s="32">
        <f t="shared" si="32"/>
        <v>262800</v>
      </c>
      <c r="HN16" s="32" t="str">
        <f>VLOOKUP($D$3,Sites!$A:$C,2,0)</f>
        <v>CO</v>
      </c>
      <c r="HO16" s="32" t="str">
        <f>VLOOKUP(HJ16,'ALL-Chart of Accounts'!$E:$F,2,0)</f>
        <v>Deferred Income</v>
      </c>
      <c r="HQ16" s="32" t="str">
        <f t="shared" si="38"/>
        <v>1JBT1210</v>
      </c>
      <c r="HR16" s="4" t="s">
        <v>10</v>
      </c>
      <c r="HS16" s="4">
        <v>1210</v>
      </c>
      <c r="HT16" s="4" t="s">
        <v>1292</v>
      </c>
      <c r="HU16" s="4" t="s">
        <v>9398</v>
      </c>
      <c r="HV16" s="61">
        <v>42875.575314004629</v>
      </c>
      <c r="HW16" s="4" t="s">
        <v>9398</v>
      </c>
      <c r="HX16" s="61">
        <v>42875.575314004629</v>
      </c>
    </row>
    <row r="17" spans="6:232" x14ac:dyDescent="0.35">
      <c r="F17" s="22" t="str">
        <f>IF(ISERROR(VLOOKUP($O17,'sKUN1-Distribution Accounts'!$F:$F,1,0)),"","X")</f>
        <v/>
      </c>
      <c r="G17" s="22" t="str">
        <f t="shared" si="39"/>
        <v>X</v>
      </c>
      <c r="H17" s="22" t="str">
        <f t="shared" si="39"/>
        <v>X</v>
      </c>
      <c r="I17" s="22" t="str">
        <f t="shared" si="39"/>
        <v/>
      </c>
      <c r="J17" s="22" t="str">
        <f t="shared" si="39"/>
        <v/>
      </c>
      <c r="K17" s="22" t="str">
        <f t="shared" si="39"/>
        <v/>
      </c>
      <c r="L17" s="22" t="str">
        <f t="shared" si="39"/>
        <v/>
      </c>
      <c r="M17" s="22" t="str">
        <f t="shared" si="39"/>
        <v>X</v>
      </c>
      <c r="O17" s="4">
        <v>1215</v>
      </c>
      <c r="P17" s="32" t="str">
        <f>VLOOKUP(O17,'ALL-Unit Code 2'!V:W,2,0)</f>
        <v>FRYING-FRYERS (TFF-IV, TFF-V)</v>
      </c>
      <c r="Q17" s="32">
        <f t="shared" si="33"/>
        <v>120131</v>
      </c>
      <c r="U17" s="32" t="str">
        <f>VLOOKUP($D$3,Sites!$A:$C,2,0)</f>
        <v>CO</v>
      </c>
      <c r="W17" s="32" t="str">
        <f>VLOOKUP(Q17,'ALL-Chart of Accounts'!$E:$F,2,0)</f>
        <v>Finished Goods Material</v>
      </c>
      <c r="X17" s="32">
        <f t="shared" si="34"/>
        <v>120132</v>
      </c>
      <c r="AB17" s="32" t="str">
        <f>VLOOKUP($D$3,Sites!$A:$C,2,0)</f>
        <v>CO</v>
      </c>
      <c r="AD17" s="32" t="str">
        <f>VLOOKUP(X17,'ALL-Chart of Accounts'!$E:$F,2,0)</f>
        <v>Finished Goods Labor</v>
      </c>
      <c r="AE17" s="32">
        <f t="shared" si="35"/>
        <v>120133</v>
      </c>
      <c r="AI17" s="32" t="str">
        <f>VLOOKUP($D$3,Sites!$A:$C,2,0)</f>
        <v>CO</v>
      </c>
      <c r="AK17" s="32" t="str">
        <f>VLOOKUP(AE17,'ALL-Chart of Accounts'!$E:$F,2,0)</f>
        <v>Finished Goods Fixed Overhead</v>
      </c>
      <c r="AL17" s="32">
        <f t="shared" si="36"/>
        <v>120134</v>
      </c>
      <c r="AP17" s="32" t="str">
        <f>VLOOKUP($D$3,Sites!$A:$C,2,0)</f>
        <v>CO</v>
      </c>
      <c r="AR17" s="32" t="str">
        <f>VLOOKUP(AL17,'ALL-Chart of Accounts'!$E:$F,2,0)</f>
        <v>Finished Goods Variable Overhead</v>
      </c>
      <c r="AS17" s="32">
        <f t="shared" si="37"/>
        <v>120135</v>
      </c>
      <c r="AW17" s="32" t="str">
        <f>VLOOKUP($D$3,Sites!$A:$C,2,0)</f>
        <v>CO</v>
      </c>
      <c r="AY17" s="32" t="str">
        <f>VLOOKUP(AS17,'ALL-Chart of Accounts'!$E:$F,2,0)</f>
        <v>Finished Goods Outside</v>
      </c>
      <c r="BF17" s="37">
        <v>120141</v>
      </c>
      <c r="BJ17" s="32" t="str">
        <f>VLOOKUP($D$3,Sites!$A:$C,2,0)</f>
        <v>CO</v>
      </c>
      <c r="BL17" s="32" t="str">
        <f>VLOOKUP(BF17,'ALL-Chart of Accounts'!$E:$F,2,0)</f>
        <v>In-Process Material</v>
      </c>
      <c r="BM17" s="32">
        <f t="shared" si="4"/>
        <v>120142</v>
      </c>
      <c r="BQ17" s="32" t="str">
        <f>VLOOKUP($D$3,Sites!$A:$C,2,0)</f>
        <v>CO</v>
      </c>
      <c r="BS17" s="32" t="str">
        <f>VLOOKUP(BM17,'ALL-Chart of Accounts'!$E:$F,2,0)</f>
        <v>In-Process Labor</v>
      </c>
      <c r="BT17" s="32">
        <f t="shared" si="5"/>
        <v>120143</v>
      </c>
      <c r="BX17" s="32" t="str">
        <f>VLOOKUP($D$3,Sites!$A:$C,2,0)</f>
        <v>CO</v>
      </c>
      <c r="BZ17" s="32" t="str">
        <f>VLOOKUP(BT17,'ALL-Chart of Accounts'!$E:$F,2,0)</f>
        <v>In-Process Fixed Overhead</v>
      </c>
      <c r="CA17" s="32">
        <f t="shared" si="6"/>
        <v>120144</v>
      </c>
      <c r="CE17" s="32" t="str">
        <f>VLOOKUP($D$3,Sites!$A:$C,2,0)</f>
        <v>CO</v>
      </c>
      <c r="CG17" s="32" t="str">
        <f>VLOOKUP(CA17,'ALL-Chart of Accounts'!$E:$F,2,0)</f>
        <v>In-Process Variable Overhead</v>
      </c>
      <c r="CH17" s="32">
        <f t="shared" si="7"/>
        <v>120145</v>
      </c>
      <c r="CL17" s="32" t="str">
        <f>VLOOKUP($D$3,Sites!$A:$C,2,0)</f>
        <v>CO</v>
      </c>
      <c r="CN17" s="32" t="str">
        <f>VLOOKUP(CH17,'ALL-Chart of Accounts'!$E:$F,2,0)</f>
        <v>In-Process Outside</v>
      </c>
      <c r="CO17" s="37">
        <v>120121</v>
      </c>
      <c r="CS17" s="32" t="str">
        <f>VLOOKUP($D$3,Sites!$A:$C,2,0)</f>
        <v>CO</v>
      </c>
      <c r="CU17" s="32" t="str">
        <f>VLOOKUP(CO17,'ALL-Chart of Accounts'!$E:$F,2,0)</f>
        <v>In-Transit Material</v>
      </c>
      <c r="CV17" s="32">
        <f t="shared" si="8"/>
        <v>120122</v>
      </c>
      <c r="CZ17" s="32" t="str">
        <f>VLOOKUP($D$3,Sites!$A:$C,2,0)</f>
        <v>CO</v>
      </c>
      <c r="DB17" s="32" t="str">
        <f>VLOOKUP(CV17,'ALL-Chart of Accounts'!$E:$F,2,0)</f>
        <v>In-Transit Labor</v>
      </c>
      <c r="DC17" s="32">
        <f t="shared" si="9"/>
        <v>120123</v>
      </c>
      <c r="DG17" s="32" t="str">
        <f>VLOOKUP($D$3,Sites!$A:$C,2,0)</f>
        <v>CO</v>
      </c>
      <c r="DI17" s="32" t="str">
        <f>VLOOKUP(DC17,'ALL-Chart of Accounts'!$E:$F,2,0)</f>
        <v>In-Transit Fixed Overhead</v>
      </c>
      <c r="DJ17" s="32">
        <f t="shared" si="10"/>
        <v>120124</v>
      </c>
      <c r="DN17" s="32" t="str">
        <f>VLOOKUP($D$3,Sites!$A:$C,2,0)</f>
        <v>CO</v>
      </c>
      <c r="DP17" s="32" t="str">
        <f>VLOOKUP(DJ17,'ALL-Chart of Accounts'!$E:$F,2,0)</f>
        <v>In-Transit Variable Overhead</v>
      </c>
      <c r="DQ17" s="32">
        <f t="shared" si="11"/>
        <v>120125</v>
      </c>
      <c r="DU17" s="32" t="str">
        <f>VLOOKUP($D$3,Sites!$A:$C,2,0)</f>
        <v>CO</v>
      </c>
      <c r="DW17" s="32" t="str">
        <f>VLOOKUP(DQ17,'ALL-Chart of Accounts'!$E:$F,2,0)</f>
        <v>In-Transit Outside</v>
      </c>
      <c r="DX17" s="37">
        <v>415000</v>
      </c>
      <c r="DZ17" s="32">
        <f t="shared" si="12"/>
        <v>1215</v>
      </c>
      <c r="EB17" s="32" t="str">
        <f>VLOOKUP($D$3,Sites!$A:$C,2,0)</f>
        <v>CO</v>
      </c>
      <c r="EC17" s="32" t="str">
        <f>VLOOKUP(DX17,'ALL-Chart of Accounts'!$E:$F,2,0)</f>
        <v>Aftermarket Sales - Product (80PRDAFT)</v>
      </c>
      <c r="ED17" s="32">
        <f t="shared" si="13"/>
        <v>415000</v>
      </c>
      <c r="EF17" s="32">
        <f t="shared" si="14"/>
        <v>1215</v>
      </c>
      <c r="EH17" s="32" t="str">
        <f>VLOOKUP($D$3,Sites!$A:$C,2,0)</f>
        <v>CO</v>
      </c>
      <c r="EI17" s="32" t="str">
        <f>VLOOKUP(ED17,'ALL-Chart of Accounts'!$E:$F,2,0)</f>
        <v>Aftermarket Sales - Product (80PRDAFT)</v>
      </c>
      <c r="EJ17" s="32">
        <f t="shared" si="15"/>
        <v>415000</v>
      </c>
      <c r="EL17" s="32">
        <f t="shared" si="16"/>
        <v>1215</v>
      </c>
      <c r="EN17" s="32" t="str">
        <f>VLOOKUP($D$3,Sites!$A:$C,2,0)</f>
        <v>CO</v>
      </c>
      <c r="EO17" s="32" t="str">
        <f>VLOOKUP(EJ17,'ALL-Chart of Accounts'!$E:$F,2,0)</f>
        <v>Aftermarket Sales - Product (80PRDAFT)</v>
      </c>
      <c r="EP17" s="37">
        <v>262800</v>
      </c>
      <c r="ET17" s="32" t="str">
        <f>VLOOKUP($D$3,Sites!$A:$C,2,0)</f>
        <v>CO</v>
      </c>
      <c r="EU17" s="32" t="str">
        <f>VLOOKUP(EP17,'ALL-Chart of Accounts'!$E:$F,2,0)</f>
        <v>Deferred Income</v>
      </c>
      <c r="EV17" s="32">
        <f t="shared" si="17"/>
        <v>262800</v>
      </c>
      <c r="EZ17" s="32" t="str">
        <f>VLOOKUP($D$3,Sites!$A:$C,2,0)</f>
        <v>CO</v>
      </c>
      <c r="FA17" s="32" t="str">
        <f>VLOOKUP(EV17,'ALL-Chart of Accounts'!$E:$F,2,0)</f>
        <v>Deferred Income</v>
      </c>
      <c r="FB17" s="32">
        <f t="shared" si="18"/>
        <v>262800</v>
      </c>
      <c r="FF17" s="32" t="str">
        <f>VLOOKUP($D$3,Sites!$A:$C,2,0)</f>
        <v>CO</v>
      </c>
      <c r="FG17" s="32" t="str">
        <f>VLOOKUP(FB17,'ALL-Chart of Accounts'!$E:$F,2,0)</f>
        <v>Deferred Income</v>
      </c>
      <c r="FH17" s="37">
        <v>511010</v>
      </c>
      <c r="FJ17" s="32">
        <f t="shared" si="19"/>
        <v>1215</v>
      </c>
      <c r="FL17" s="32" t="str">
        <f>VLOOKUP($D$3,Sites!$A:$C,2,0)</f>
        <v>CO</v>
      </c>
      <c r="FM17" s="32" t="str">
        <f>VLOOKUP(FH17,'ALL-Chart of Accounts'!$E:$F,2,0)</f>
        <v>Product COS (83PRD) - Material</v>
      </c>
      <c r="FN17" s="32">
        <f t="shared" si="20"/>
        <v>511020</v>
      </c>
      <c r="FP17" s="32">
        <f t="shared" si="21"/>
        <v>1215</v>
      </c>
      <c r="FR17" s="32" t="str">
        <f>VLOOKUP($D$3,Sites!$A:$C,2,0)</f>
        <v>CO</v>
      </c>
      <c r="FS17" s="32" t="str">
        <f>VLOOKUP(FN17,'ALL-Chart of Accounts'!$E:$F,2,0)</f>
        <v>Product COS (83PRD) - Labor</v>
      </c>
      <c r="FT17" s="32">
        <f t="shared" si="22"/>
        <v>511030</v>
      </c>
      <c r="FV17" s="32">
        <f t="shared" si="23"/>
        <v>1215</v>
      </c>
      <c r="FX17" s="32" t="str">
        <f>VLOOKUP($D$3,Sites!$A:$C,2,0)</f>
        <v>CO</v>
      </c>
      <c r="FY17" s="32" t="str">
        <f>VLOOKUP(FT17,'ALL-Chart of Accounts'!$E:$F,2,0)</f>
        <v>Product COS (83PRD) - Fixed OH</v>
      </c>
      <c r="FZ17" s="32">
        <f t="shared" si="24"/>
        <v>511040</v>
      </c>
      <c r="GB17" s="32">
        <f t="shared" si="25"/>
        <v>1215</v>
      </c>
      <c r="GD17" s="32" t="str">
        <f>VLOOKUP($D$3,Sites!$A:$C,2,0)</f>
        <v>CO</v>
      </c>
      <c r="GE17" s="32" t="str">
        <f>VLOOKUP(FZ17,'ALL-Chart of Accounts'!$E:$F,2,0)</f>
        <v>Product COS (83PRD) - Variable OH</v>
      </c>
      <c r="GF17" s="32">
        <f t="shared" si="26"/>
        <v>511050</v>
      </c>
      <c r="GH17" s="32">
        <f t="shared" si="27"/>
        <v>1215</v>
      </c>
      <c r="GJ17" s="32" t="str">
        <f>VLOOKUP($D$3,Sites!$A:$C,2,0)</f>
        <v>CO</v>
      </c>
      <c r="GK17" s="32" t="str">
        <f>VLOOKUP(GF17,'ALL-Chart of Accounts'!$E:$F,2,0)</f>
        <v>Product COS (83PRD) - Outside</v>
      </c>
      <c r="GL17" s="32">
        <f t="shared" si="28"/>
        <v>262800</v>
      </c>
      <c r="GP17" s="32" t="str">
        <f>VLOOKUP($D$3,Sites!$A:$C,2,0)</f>
        <v>CO</v>
      </c>
      <c r="GQ17" s="32" t="str">
        <f>VLOOKUP(GL17,'ALL-Chart of Accounts'!$E:$F,2,0)</f>
        <v>Deferred Income</v>
      </c>
      <c r="GR17" s="32">
        <f t="shared" si="29"/>
        <v>262800</v>
      </c>
      <c r="GV17" s="32" t="str">
        <f>VLOOKUP($D$3,Sites!$A:$C,2,0)</f>
        <v>CO</v>
      </c>
      <c r="GW17" s="32" t="str">
        <f>VLOOKUP(GR17,'ALL-Chart of Accounts'!$E:$F,2,0)</f>
        <v>Deferred Income</v>
      </c>
      <c r="GX17" s="32">
        <f t="shared" si="30"/>
        <v>262800</v>
      </c>
      <c r="HB17" s="32" t="str">
        <f>VLOOKUP($D$3,Sites!$A:$C,2,0)</f>
        <v>CO</v>
      </c>
      <c r="HC17" s="32" t="str">
        <f>VLOOKUP(GX17,'ALL-Chart of Accounts'!$E:$F,2,0)</f>
        <v>Deferred Income</v>
      </c>
      <c r="HD17" s="32">
        <f t="shared" si="31"/>
        <v>262800</v>
      </c>
      <c r="HH17" s="32" t="str">
        <f>VLOOKUP($D$3,Sites!$A:$C,2,0)</f>
        <v>CO</v>
      </c>
      <c r="HI17" s="32" t="str">
        <f>VLOOKUP(HD17,'ALL-Chart of Accounts'!$E:$F,2,0)</f>
        <v>Deferred Income</v>
      </c>
      <c r="HJ17" s="32">
        <f t="shared" si="32"/>
        <v>262800</v>
      </c>
      <c r="HN17" s="32" t="str">
        <f>VLOOKUP($D$3,Sites!$A:$C,2,0)</f>
        <v>CO</v>
      </c>
      <c r="HO17" s="32" t="str">
        <f>VLOOKUP(HJ17,'ALL-Chart of Accounts'!$E:$F,2,0)</f>
        <v>Deferred Income</v>
      </c>
      <c r="HQ17" s="32" t="str">
        <f t="shared" si="38"/>
        <v>1JBT1215</v>
      </c>
      <c r="HR17" s="4" t="s">
        <v>10</v>
      </c>
      <c r="HS17" s="4">
        <v>1215</v>
      </c>
      <c r="HT17" s="4" t="s">
        <v>1293</v>
      </c>
      <c r="HU17" s="4" t="s">
        <v>9398</v>
      </c>
      <c r="HV17" s="61">
        <v>42875.575323611112</v>
      </c>
      <c r="HW17" s="4" t="s">
        <v>9398</v>
      </c>
      <c r="HX17" s="61">
        <v>42875.575323611112</v>
      </c>
    </row>
    <row r="18" spans="6:232" x14ac:dyDescent="0.35">
      <c r="F18" s="22" t="str">
        <f>IF(ISERROR(VLOOKUP($O18,'sKUN1-Distribution Accounts'!$F:$F,1,0)),"","X")</f>
        <v/>
      </c>
      <c r="G18" s="22" t="str">
        <f t="shared" si="39"/>
        <v>X</v>
      </c>
      <c r="H18" s="22" t="str">
        <f t="shared" si="39"/>
        <v>X</v>
      </c>
      <c r="I18" s="22" t="str">
        <f t="shared" si="39"/>
        <v/>
      </c>
      <c r="J18" s="22" t="str">
        <f t="shared" si="39"/>
        <v/>
      </c>
      <c r="K18" s="22" t="str">
        <f t="shared" si="39"/>
        <v/>
      </c>
      <c r="L18" s="22" t="str">
        <f t="shared" si="39"/>
        <v/>
      </c>
      <c r="M18" s="22" t="str">
        <f t="shared" si="39"/>
        <v>X</v>
      </c>
      <c r="O18" s="4">
        <v>1220</v>
      </c>
      <c r="P18" s="32" t="str">
        <f>VLOOKUP(O18,'ALL-Unit Code 2'!V:W,2,0)</f>
        <v>FRYING-BATTER, BREAD, MIXING</v>
      </c>
      <c r="Q18" s="32">
        <f t="shared" si="33"/>
        <v>120131</v>
      </c>
      <c r="U18" s="32" t="str">
        <f>VLOOKUP($D$3,Sites!$A:$C,2,0)</f>
        <v>CO</v>
      </c>
      <c r="W18" s="32" t="str">
        <f>VLOOKUP(Q18,'ALL-Chart of Accounts'!$E:$F,2,0)</f>
        <v>Finished Goods Material</v>
      </c>
      <c r="X18" s="32">
        <f t="shared" si="34"/>
        <v>120132</v>
      </c>
      <c r="AB18" s="32" t="str">
        <f>VLOOKUP($D$3,Sites!$A:$C,2,0)</f>
        <v>CO</v>
      </c>
      <c r="AD18" s="32" t="str">
        <f>VLOOKUP(X18,'ALL-Chart of Accounts'!$E:$F,2,0)</f>
        <v>Finished Goods Labor</v>
      </c>
      <c r="AE18" s="32">
        <f t="shared" si="35"/>
        <v>120133</v>
      </c>
      <c r="AI18" s="32" t="str">
        <f>VLOOKUP($D$3,Sites!$A:$C,2,0)</f>
        <v>CO</v>
      </c>
      <c r="AK18" s="32" t="str">
        <f>VLOOKUP(AE18,'ALL-Chart of Accounts'!$E:$F,2,0)</f>
        <v>Finished Goods Fixed Overhead</v>
      </c>
      <c r="AL18" s="32">
        <f t="shared" si="36"/>
        <v>120134</v>
      </c>
      <c r="AP18" s="32" t="str">
        <f>VLOOKUP($D$3,Sites!$A:$C,2,0)</f>
        <v>CO</v>
      </c>
      <c r="AR18" s="32" t="str">
        <f>VLOOKUP(AL18,'ALL-Chart of Accounts'!$E:$F,2,0)</f>
        <v>Finished Goods Variable Overhead</v>
      </c>
      <c r="AS18" s="32">
        <f t="shared" si="37"/>
        <v>120135</v>
      </c>
      <c r="AW18" s="32" t="str">
        <f>VLOOKUP($D$3,Sites!$A:$C,2,0)</f>
        <v>CO</v>
      </c>
      <c r="AY18" s="32" t="str">
        <f>VLOOKUP(AS18,'ALL-Chart of Accounts'!$E:$F,2,0)</f>
        <v>Finished Goods Outside</v>
      </c>
      <c r="BF18" s="37">
        <v>120141</v>
      </c>
      <c r="BJ18" s="32" t="str">
        <f>VLOOKUP($D$3,Sites!$A:$C,2,0)</f>
        <v>CO</v>
      </c>
      <c r="BL18" s="32" t="str">
        <f>VLOOKUP(BF18,'ALL-Chart of Accounts'!$E:$F,2,0)</f>
        <v>In-Process Material</v>
      </c>
      <c r="BM18" s="32">
        <f t="shared" si="4"/>
        <v>120142</v>
      </c>
      <c r="BQ18" s="32" t="str">
        <f>VLOOKUP($D$3,Sites!$A:$C,2,0)</f>
        <v>CO</v>
      </c>
      <c r="BS18" s="32" t="str">
        <f>VLOOKUP(BM18,'ALL-Chart of Accounts'!$E:$F,2,0)</f>
        <v>In-Process Labor</v>
      </c>
      <c r="BT18" s="32">
        <f t="shared" si="5"/>
        <v>120143</v>
      </c>
      <c r="BX18" s="32" t="str">
        <f>VLOOKUP($D$3,Sites!$A:$C,2,0)</f>
        <v>CO</v>
      </c>
      <c r="BZ18" s="32" t="str">
        <f>VLOOKUP(BT18,'ALL-Chart of Accounts'!$E:$F,2,0)</f>
        <v>In-Process Fixed Overhead</v>
      </c>
      <c r="CA18" s="32">
        <f t="shared" si="6"/>
        <v>120144</v>
      </c>
      <c r="CE18" s="32" t="str">
        <f>VLOOKUP($D$3,Sites!$A:$C,2,0)</f>
        <v>CO</v>
      </c>
      <c r="CG18" s="32" t="str">
        <f>VLOOKUP(CA18,'ALL-Chart of Accounts'!$E:$F,2,0)</f>
        <v>In-Process Variable Overhead</v>
      </c>
      <c r="CH18" s="32">
        <f t="shared" si="7"/>
        <v>120145</v>
      </c>
      <c r="CL18" s="32" t="str">
        <f>VLOOKUP($D$3,Sites!$A:$C,2,0)</f>
        <v>CO</v>
      </c>
      <c r="CN18" s="32" t="str">
        <f>VLOOKUP(CH18,'ALL-Chart of Accounts'!$E:$F,2,0)</f>
        <v>In-Process Outside</v>
      </c>
      <c r="CO18" s="37">
        <v>120121</v>
      </c>
      <c r="CS18" s="32" t="str">
        <f>VLOOKUP($D$3,Sites!$A:$C,2,0)</f>
        <v>CO</v>
      </c>
      <c r="CU18" s="32" t="str">
        <f>VLOOKUP(CO18,'ALL-Chart of Accounts'!$E:$F,2,0)</f>
        <v>In-Transit Material</v>
      </c>
      <c r="CV18" s="32">
        <f t="shared" si="8"/>
        <v>120122</v>
      </c>
      <c r="CZ18" s="32" t="str">
        <f>VLOOKUP($D$3,Sites!$A:$C,2,0)</f>
        <v>CO</v>
      </c>
      <c r="DB18" s="32" t="str">
        <f>VLOOKUP(CV18,'ALL-Chart of Accounts'!$E:$F,2,0)</f>
        <v>In-Transit Labor</v>
      </c>
      <c r="DC18" s="32">
        <f t="shared" si="9"/>
        <v>120123</v>
      </c>
      <c r="DG18" s="32" t="str">
        <f>VLOOKUP($D$3,Sites!$A:$C,2,0)</f>
        <v>CO</v>
      </c>
      <c r="DI18" s="32" t="str">
        <f>VLOOKUP(DC18,'ALL-Chart of Accounts'!$E:$F,2,0)</f>
        <v>In-Transit Fixed Overhead</v>
      </c>
      <c r="DJ18" s="32">
        <f t="shared" si="10"/>
        <v>120124</v>
      </c>
      <c r="DN18" s="32" t="str">
        <f>VLOOKUP($D$3,Sites!$A:$C,2,0)</f>
        <v>CO</v>
      </c>
      <c r="DP18" s="32" t="str">
        <f>VLOOKUP(DJ18,'ALL-Chart of Accounts'!$E:$F,2,0)</f>
        <v>In-Transit Variable Overhead</v>
      </c>
      <c r="DQ18" s="32">
        <f t="shared" si="11"/>
        <v>120125</v>
      </c>
      <c r="DU18" s="32" t="str">
        <f>VLOOKUP($D$3,Sites!$A:$C,2,0)</f>
        <v>CO</v>
      </c>
      <c r="DW18" s="32" t="str">
        <f>VLOOKUP(DQ18,'ALL-Chart of Accounts'!$E:$F,2,0)</f>
        <v>In-Transit Outside</v>
      </c>
      <c r="DX18" s="37">
        <v>415000</v>
      </c>
      <c r="DZ18" s="32">
        <f t="shared" si="12"/>
        <v>1220</v>
      </c>
      <c r="EB18" s="32" t="str">
        <f>VLOOKUP($D$3,Sites!$A:$C,2,0)</f>
        <v>CO</v>
      </c>
      <c r="EC18" s="32" t="str">
        <f>VLOOKUP(DX18,'ALL-Chart of Accounts'!$E:$F,2,0)</f>
        <v>Aftermarket Sales - Product (80PRDAFT)</v>
      </c>
      <c r="ED18" s="32">
        <f t="shared" si="13"/>
        <v>415000</v>
      </c>
      <c r="EF18" s="32">
        <f t="shared" si="14"/>
        <v>1220</v>
      </c>
      <c r="EH18" s="32" t="str">
        <f>VLOOKUP($D$3,Sites!$A:$C,2,0)</f>
        <v>CO</v>
      </c>
      <c r="EI18" s="32" t="str">
        <f>VLOOKUP(ED18,'ALL-Chart of Accounts'!$E:$F,2,0)</f>
        <v>Aftermarket Sales - Product (80PRDAFT)</v>
      </c>
      <c r="EJ18" s="32">
        <f t="shared" si="15"/>
        <v>415000</v>
      </c>
      <c r="EL18" s="32">
        <f t="shared" si="16"/>
        <v>1220</v>
      </c>
      <c r="EN18" s="32" t="str">
        <f>VLOOKUP($D$3,Sites!$A:$C,2,0)</f>
        <v>CO</v>
      </c>
      <c r="EO18" s="32" t="str">
        <f>VLOOKUP(EJ18,'ALL-Chart of Accounts'!$E:$F,2,0)</f>
        <v>Aftermarket Sales - Product (80PRDAFT)</v>
      </c>
      <c r="EP18" s="37">
        <v>262800</v>
      </c>
      <c r="ET18" s="32" t="str">
        <f>VLOOKUP($D$3,Sites!$A:$C,2,0)</f>
        <v>CO</v>
      </c>
      <c r="EU18" s="32" t="str">
        <f>VLOOKUP(EP18,'ALL-Chart of Accounts'!$E:$F,2,0)</f>
        <v>Deferred Income</v>
      </c>
      <c r="EV18" s="32">
        <f t="shared" si="17"/>
        <v>262800</v>
      </c>
      <c r="EZ18" s="32" t="str">
        <f>VLOOKUP($D$3,Sites!$A:$C,2,0)</f>
        <v>CO</v>
      </c>
      <c r="FA18" s="32" t="str">
        <f>VLOOKUP(EV18,'ALL-Chart of Accounts'!$E:$F,2,0)</f>
        <v>Deferred Income</v>
      </c>
      <c r="FB18" s="32">
        <f t="shared" si="18"/>
        <v>262800</v>
      </c>
      <c r="FF18" s="32" t="str">
        <f>VLOOKUP($D$3,Sites!$A:$C,2,0)</f>
        <v>CO</v>
      </c>
      <c r="FG18" s="32" t="str">
        <f>VLOOKUP(FB18,'ALL-Chart of Accounts'!$E:$F,2,0)</f>
        <v>Deferred Income</v>
      </c>
      <c r="FH18" s="37">
        <v>511010</v>
      </c>
      <c r="FJ18" s="32">
        <f t="shared" si="19"/>
        <v>1220</v>
      </c>
      <c r="FL18" s="32" t="str">
        <f>VLOOKUP($D$3,Sites!$A:$C,2,0)</f>
        <v>CO</v>
      </c>
      <c r="FM18" s="32" t="str">
        <f>VLOOKUP(FH18,'ALL-Chart of Accounts'!$E:$F,2,0)</f>
        <v>Product COS (83PRD) - Material</v>
      </c>
      <c r="FN18" s="32">
        <f t="shared" si="20"/>
        <v>511020</v>
      </c>
      <c r="FP18" s="32">
        <f t="shared" si="21"/>
        <v>1220</v>
      </c>
      <c r="FR18" s="32" t="str">
        <f>VLOOKUP($D$3,Sites!$A:$C,2,0)</f>
        <v>CO</v>
      </c>
      <c r="FS18" s="32" t="str">
        <f>VLOOKUP(FN18,'ALL-Chart of Accounts'!$E:$F,2,0)</f>
        <v>Product COS (83PRD) - Labor</v>
      </c>
      <c r="FT18" s="32">
        <f t="shared" si="22"/>
        <v>511030</v>
      </c>
      <c r="FV18" s="32">
        <f t="shared" si="23"/>
        <v>1220</v>
      </c>
      <c r="FX18" s="32" t="str">
        <f>VLOOKUP($D$3,Sites!$A:$C,2,0)</f>
        <v>CO</v>
      </c>
      <c r="FY18" s="32" t="str">
        <f>VLOOKUP(FT18,'ALL-Chart of Accounts'!$E:$F,2,0)</f>
        <v>Product COS (83PRD) - Fixed OH</v>
      </c>
      <c r="FZ18" s="32">
        <f t="shared" si="24"/>
        <v>511040</v>
      </c>
      <c r="GB18" s="32">
        <f t="shared" si="25"/>
        <v>1220</v>
      </c>
      <c r="GD18" s="32" t="str">
        <f>VLOOKUP($D$3,Sites!$A:$C,2,0)</f>
        <v>CO</v>
      </c>
      <c r="GE18" s="32" t="str">
        <f>VLOOKUP(FZ18,'ALL-Chart of Accounts'!$E:$F,2,0)</f>
        <v>Product COS (83PRD) - Variable OH</v>
      </c>
      <c r="GF18" s="32">
        <f t="shared" si="26"/>
        <v>511050</v>
      </c>
      <c r="GH18" s="32">
        <f t="shared" si="27"/>
        <v>1220</v>
      </c>
      <c r="GJ18" s="32" t="str">
        <f>VLOOKUP($D$3,Sites!$A:$C,2,0)</f>
        <v>CO</v>
      </c>
      <c r="GK18" s="32" t="str">
        <f>VLOOKUP(GF18,'ALL-Chart of Accounts'!$E:$F,2,0)</f>
        <v>Product COS (83PRD) - Outside</v>
      </c>
      <c r="GL18" s="32">
        <f t="shared" si="28"/>
        <v>262800</v>
      </c>
      <c r="GP18" s="32" t="str">
        <f>VLOOKUP($D$3,Sites!$A:$C,2,0)</f>
        <v>CO</v>
      </c>
      <c r="GQ18" s="32" t="str">
        <f>VLOOKUP(GL18,'ALL-Chart of Accounts'!$E:$F,2,0)</f>
        <v>Deferred Income</v>
      </c>
      <c r="GR18" s="32">
        <f t="shared" si="29"/>
        <v>262800</v>
      </c>
      <c r="GV18" s="32" t="str">
        <f>VLOOKUP($D$3,Sites!$A:$C,2,0)</f>
        <v>CO</v>
      </c>
      <c r="GW18" s="32" t="str">
        <f>VLOOKUP(GR18,'ALL-Chart of Accounts'!$E:$F,2,0)</f>
        <v>Deferred Income</v>
      </c>
      <c r="GX18" s="32">
        <f t="shared" si="30"/>
        <v>262800</v>
      </c>
      <c r="HB18" s="32" t="str">
        <f>VLOOKUP($D$3,Sites!$A:$C,2,0)</f>
        <v>CO</v>
      </c>
      <c r="HC18" s="32" t="str">
        <f>VLOOKUP(GX18,'ALL-Chart of Accounts'!$E:$F,2,0)</f>
        <v>Deferred Income</v>
      </c>
      <c r="HD18" s="32">
        <f t="shared" si="31"/>
        <v>262800</v>
      </c>
      <c r="HH18" s="32" t="str">
        <f>VLOOKUP($D$3,Sites!$A:$C,2,0)</f>
        <v>CO</v>
      </c>
      <c r="HI18" s="32" t="str">
        <f>VLOOKUP(HD18,'ALL-Chart of Accounts'!$E:$F,2,0)</f>
        <v>Deferred Income</v>
      </c>
      <c r="HJ18" s="32">
        <f t="shared" si="32"/>
        <v>262800</v>
      </c>
      <c r="HN18" s="32" t="str">
        <f>VLOOKUP($D$3,Sites!$A:$C,2,0)</f>
        <v>CO</v>
      </c>
      <c r="HO18" s="32" t="str">
        <f>VLOOKUP(HJ18,'ALL-Chart of Accounts'!$E:$F,2,0)</f>
        <v>Deferred Income</v>
      </c>
      <c r="HQ18" s="32" t="str">
        <f t="shared" si="38"/>
        <v>1JBT1220</v>
      </c>
      <c r="HR18" s="4" t="s">
        <v>10</v>
      </c>
      <c r="HS18" s="4">
        <v>1220</v>
      </c>
      <c r="HT18" s="4" t="s">
        <v>3408</v>
      </c>
      <c r="HU18" s="4" t="s">
        <v>9398</v>
      </c>
      <c r="HV18" s="61">
        <v>42875.575329664352</v>
      </c>
      <c r="HW18" s="4" t="s">
        <v>9398</v>
      </c>
      <c r="HX18" s="61">
        <v>43112.410300659722</v>
      </c>
    </row>
    <row r="19" spans="6:232" x14ac:dyDescent="0.35">
      <c r="F19" s="22" t="str">
        <f>IF(ISERROR(VLOOKUP($O19,'sKUN1-Distribution Accounts'!$F:$F,1,0)),"","X")</f>
        <v/>
      </c>
      <c r="G19" s="22" t="str">
        <f t="shared" si="39"/>
        <v>X</v>
      </c>
      <c r="H19" s="22" t="str">
        <f t="shared" si="39"/>
        <v>X</v>
      </c>
      <c r="I19" s="22" t="str">
        <f t="shared" si="39"/>
        <v/>
      </c>
      <c r="J19" s="22" t="str">
        <f t="shared" si="39"/>
        <v/>
      </c>
      <c r="K19" s="22" t="str">
        <f t="shared" si="39"/>
        <v/>
      </c>
      <c r="L19" s="22" t="str">
        <f t="shared" si="39"/>
        <v/>
      </c>
      <c r="M19" s="22" t="str">
        <f t="shared" si="39"/>
        <v>X</v>
      </c>
      <c r="O19" s="4">
        <v>1225</v>
      </c>
      <c r="P19" s="32" t="str">
        <f>VLOOKUP(O19,'ALL-Unit Code 2'!V:W,2,0)</f>
        <v>FRYING-FILTERS (MX SERIES)</v>
      </c>
      <c r="Q19" s="32">
        <f t="shared" si="33"/>
        <v>120131</v>
      </c>
      <c r="U19" s="32" t="str">
        <f>VLOOKUP($D$3,Sites!$A:$C,2,0)</f>
        <v>CO</v>
      </c>
      <c r="W19" s="32" t="str">
        <f>VLOOKUP(Q19,'ALL-Chart of Accounts'!$E:$F,2,0)</f>
        <v>Finished Goods Material</v>
      </c>
      <c r="X19" s="32">
        <f t="shared" si="34"/>
        <v>120132</v>
      </c>
      <c r="AB19" s="32" t="str">
        <f>VLOOKUP($D$3,Sites!$A:$C,2,0)</f>
        <v>CO</v>
      </c>
      <c r="AD19" s="32" t="str">
        <f>VLOOKUP(X19,'ALL-Chart of Accounts'!$E:$F,2,0)</f>
        <v>Finished Goods Labor</v>
      </c>
      <c r="AE19" s="32">
        <f t="shared" si="35"/>
        <v>120133</v>
      </c>
      <c r="AI19" s="32" t="str">
        <f>VLOOKUP($D$3,Sites!$A:$C,2,0)</f>
        <v>CO</v>
      </c>
      <c r="AK19" s="32" t="str">
        <f>VLOOKUP(AE19,'ALL-Chart of Accounts'!$E:$F,2,0)</f>
        <v>Finished Goods Fixed Overhead</v>
      </c>
      <c r="AL19" s="32">
        <f t="shared" si="36"/>
        <v>120134</v>
      </c>
      <c r="AP19" s="32" t="str">
        <f>VLOOKUP($D$3,Sites!$A:$C,2,0)</f>
        <v>CO</v>
      </c>
      <c r="AR19" s="32" t="str">
        <f>VLOOKUP(AL19,'ALL-Chart of Accounts'!$E:$F,2,0)</f>
        <v>Finished Goods Variable Overhead</v>
      </c>
      <c r="AS19" s="32">
        <f t="shared" si="37"/>
        <v>120135</v>
      </c>
      <c r="AW19" s="32" t="str">
        <f>VLOOKUP($D$3,Sites!$A:$C,2,0)</f>
        <v>CO</v>
      </c>
      <c r="AY19" s="32" t="str">
        <f>VLOOKUP(AS19,'ALL-Chart of Accounts'!$E:$F,2,0)</f>
        <v>Finished Goods Outside</v>
      </c>
      <c r="BF19" s="37">
        <v>120141</v>
      </c>
      <c r="BJ19" s="32" t="str">
        <f>VLOOKUP($D$3,Sites!$A:$C,2,0)</f>
        <v>CO</v>
      </c>
      <c r="BL19" s="32" t="str">
        <f>VLOOKUP(BF19,'ALL-Chart of Accounts'!$E:$F,2,0)</f>
        <v>In-Process Material</v>
      </c>
      <c r="BM19" s="32">
        <f t="shared" si="4"/>
        <v>120142</v>
      </c>
      <c r="BQ19" s="32" t="str">
        <f>VLOOKUP($D$3,Sites!$A:$C,2,0)</f>
        <v>CO</v>
      </c>
      <c r="BS19" s="32" t="str">
        <f>VLOOKUP(BM19,'ALL-Chart of Accounts'!$E:$F,2,0)</f>
        <v>In-Process Labor</v>
      </c>
      <c r="BT19" s="32">
        <f t="shared" si="5"/>
        <v>120143</v>
      </c>
      <c r="BX19" s="32" t="str">
        <f>VLOOKUP($D$3,Sites!$A:$C,2,0)</f>
        <v>CO</v>
      </c>
      <c r="BZ19" s="32" t="str">
        <f>VLOOKUP(BT19,'ALL-Chart of Accounts'!$E:$F,2,0)</f>
        <v>In-Process Fixed Overhead</v>
      </c>
      <c r="CA19" s="32">
        <f t="shared" si="6"/>
        <v>120144</v>
      </c>
      <c r="CE19" s="32" t="str">
        <f>VLOOKUP($D$3,Sites!$A:$C,2,0)</f>
        <v>CO</v>
      </c>
      <c r="CG19" s="32" t="str">
        <f>VLOOKUP(CA19,'ALL-Chart of Accounts'!$E:$F,2,0)</f>
        <v>In-Process Variable Overhead</v>
      </c>
      <c r="CH19" s="32">
        <f t="shared" si="7"/>
        <v>120145</v>
      </c>
      <c r="CL19" s="32" t="str">
        <f>VLOOKUP($D$3,Sites!$A:$C,2,0)</f>
        <v>CO</v>
      </c>
      <c r="CN19" s="32" t="str">
        <f>VLOOKUP(CH19,'ALL-Chart of Accounts'!$E:$F,2,0)</f>
        <v>In-Process Outside</v>
      </c>
      <c r="CO19" s="37">
        <v>120121</v>
      </c>
      <c r="CS19" s="32" t="str">
        <f>VLOOKUP($D$3,Sites!$A:$C,2,0)</f>
        <v>CO</v>
      </c>
      <c r="CU19" s="32" t="str">
        <f>VLOOKUP(CO19,'ALL-Chart of Accounts'!$E:$F,2,0)</f>
        <v>In-Transit Material</v>
      </c>
      <c r="CV19" s="32">
        <f t="shared" si="8"/>
        <v>120122</v>
      </c>
      <c r="CZ19" s="32" t="str">
        <f>VLOOKUP($D$3,Sites!$A:$C,2,0)</f>
        <v>CO</v>
      </c>
      <c r="DB19" s="32" t="str">
        <f>VLOOKUP(CV19,'ALL-Chart of Accounts'!$E:$F,2,0)</f>
        <v>In-Transit Labor</v>
      </c>
      <c r="DC19" s="32">
        <f t="shared" si="9"/>
        <v>120123</v>
      </c>
      <c r="DG19" s="32" t="str">
        <f>VLOOKUP($D$3,Sites!$A:$C,2,0)</f>
        <v>CO</v>
      </c>
      <c r="DI19" s="32" t="str">
        <f>VLOOKUP(DC19,'ALL-Chart of Accounts'!$E:$F,2,0)</f>
        <v>In-Transit Fixed Overhead</v>
      </c>
      <c r="DJ19" s="32">
        <f t="shared" si="10"/>
        <v>120124</v>
      </c>
      <c r="DN19" s="32" t="str">
        <f>VLOOKUP($D$3,Sites!$A:$C,2,0)</f>
        <v>CO</v>
      </c>
      <c r="DP19" s="32" t="str">
        <f>VLOOKUP(DJ19,'ALL-Chart of Accounts'!$E:$F,2,0)</f>
        <v>In-Transit Variable Overhead</v>
      </c>
      <c r="DQ19" s="32">
        <f t="shared" si="11"/>
        <v>120125</v>
      </c>
      <c r="DU19" s="32" t="str">
        <f>VLOOKUP($D$3,Sites!$A:$C,2,0)</f>
        <v>CO</v>
      </c>
      <c r="DW19" s="32" t="str">
        <f>VLOOKUP(DQ19,'ALL-Chart of Accounts'!$E:$F,2,0)</f>
        <v>In-Transit Outside</v>
      </c>
      <c r="DX19" s="37">
        <v>415000</v>
      </c>
      <c r="DZ19" s="32">
        <f t="shared" si="12"/>
        <v>1225</v>
      </c>
      <c r="EB19" s="32" t="str">
        <f>VLOOKUP($D$3,Sites!$A:$C,2,0)</f>
        <v>CO</v>
      </c>
      <c r="EC19" s="32" t="str">
        <f>VLOOKUP(DX19,'ALL-Chart of Accounts'!$E:$F,2,0)</f>
        <v>Aftermarket Sales - Product (80PRDAFT)</v>
      </c>
      <c r="ED19" s="32">
        <f t="shared" si="13"/>
        <v>415000</v>
      </c>
      <c r="EF19" s="32">
        <f t="shared" si="14"/>
        <v>1225</v>
      </c>
      <c r="EH19" s="32" t="str">
        <f>VLOOKUP($D$3,Sites!$A:$C,2,0)</f>
        <v>CO</v>
      </c>
      <c r="EI19" s="32" t="str">
        <f>VLOOKUP(ED19,'ALL-Chart of Accounts'!$E:$F,2,0)</f>
        <v>Aftermarket Sales - Product (80PRDAFT)</v>
      </c>
      <c r="EJ19" s="32">
        <f t="shared" si="15"/>
        <v>415000</v>
      </c>
      <c r="EL19" s="32">
        <f t="shared" si="16"/>
        <v>1225</v>
      </c>
      <c r="EN19" s="32" t="str">
        <f>VLOOKUP($D$3,Sites!$A:$C,2,0)</f>
        <v>CO</v>
      </c>
      <c r="EO19" s="32" t="str">
        <f>VLOOKUP(EJ19,'ALL-Chart of Accounts'!$E:$F,2,0)</f>
        <v>Aftermarket Sales - Product (80PRDAFT)</v>
      </c>
      <c r="EP19" s="37">
        <v>262800</v>
      </c>
      <c r="ET19" s="32" t="str">
        <f>VLOOKUP($D$3,Sites!$A:$C,2,0)</f>
        <v>CO</v>
      </c>
      <c r="EU19" s="32" t="str">
        <f>VLOOKUP(EP19,'ALL-Chart of Accounts'!$E:$F,2,0)</f>
        <v>Deferred Income</v>
      </c>
      <c r="EV19" s="32">
        <f t="shared" si="17"/>
        <v>262800</v>
      </c>
      <c r="EZ19" s="32" t="str">
        <f>VLOOKUP($D$3,Sites!$A:$C,2,0)</f>
        <v>CO</v>
      </c>
      <c r="FA19" s="32" t="str">
        <f>VLOOKUP(EV19,'ALL-Chart of Accounts'!$E:$F,2,0)</f>
        <v>Deferred Income</v>
      </c>
      <c r="FB19" s="32">
        <f t="shared" si="18"/>
        <v>262800</v>
      </c>
      <c r="FF19" s="32" t="str">
        <f>VLOOKUP($D$3,Sites!$A:$C,2,0)</f>
        <v>CO</v>
      </c>
      <c r="FG19" s="32" t="str">
        <f>VLOOKUP(FB19,'ALL-Chart of Accounts'!$E:$F,2,0)</f>
        <v>Deferred Income</v>
      </c>
      <c r="FH19" s="37">
        <v>511010</v>
      </c>
      <c r="FJ19" s="32">
        <f t="shared" si="19"/>
        <v>1225</v>
      </c>
      <c r="FL19" s="32" t="str">
        <f>VLOOKUP($D$3,Sites!$A:$C,2,0)</f>
        <v>CO</v>
      </c>
      <c r="FM19" s="32" t="str">
        <f>VLOOKUP(FH19,'ALL-Chart of Accounts'!$E:$F,2,0)</f>
        <v>Product COS (83PRD) - Material</v>
      </c>
      <c r="FN19" s="32">
        <f t="shared" si="20"/>
        <v>511020</v>
      </c>
      <c r="FP19" s="32">
        <f t="shared" si="21"/>
        <v>1225</v>
      </c>
      <c r="FR19" s="32" t="str">
        <f>VLOOKUP($D$3,Sites!$A:$C,2,0)</f>
        <v>CO</v>
      </c>
      <c r="FS19" s="32" t="str">
        <f>VLOOKUP(FN19,'ALL-Chart of Accounts'!$E:$F,2,0)</f>
        <v>Product COS (83PRD) - Labor</v>
      </c>
      <c r="FT19" s="32">
        <f t="shared" si="22"/>
        <v>511030</v>
      </c>
      <c r="FV19" s="32">
        <f t="shared" si="23"/>
        <v>1225</v>
      </c>
      <c r="FX19" s="32" t="str">
        <f>VLOOKUP($D$3,Sites!$A:$C,2,0)</f>
        <v>CO</v>
      </c>
      <c r="FY19" s="32" t="str">
        <f>VLOOKUP(FT19,'ALL-Chart of Accounts'!$E:$F,2,0)</f>
        <v>Product COS (83PRD) - Fixed OH</v>
      </c>
      <c r="FZ19" s="32">
        <f t="shared" si="24"/>
        <v>511040</v>
      </c>
      <c r="GB19" s="32">
        <f t="shared" si="25"/>
        <v>1225</v>
      </c>
      <c r="GD19" s="32" t="str">
        <f>VLOOKUP($D$3,Sites!$A:$C,2,0)</f>
        <v>CO</v>
      </c>
      <c r="GE19" s="32" t="str">
        <f>VLOOKUP(FZ19,'ALL-Chart of Accounts'!$E:$F,2,0)</f>
        <v>Product COS (83PRD) - Variable OH</v>
      </c>
      <c r="GF19" s="32">
        <f t="shared" si="26"/>
        <v>511050</v>
      </c>
      <c r="GH19" s="32">
        <f t="shared" si="27"/>
        <v>1225</v>
      </c>
      <c r="GJ19" s="32" t="str">
        <f>VLOOKUP($D$3,Sites!$A:$C,2,0)</f>
        <v>CO</v>
      </c>
      <c r="GK19" s="32" t="str">
        <f>VLOOKUP(GF19,'ALL-Chart of Accounts'!$E:$F,2,0)</f>
        <v>Product COS (83PRD) - Outside</v>
      </c>
      <c r="GL19" s="32">
        <f t="shared" si="28"/>
        <v>262800</v>
      </c>
      <c r="GP19" s="32" t="str">
        <f>VLOOKUP($D$3,Sites!$A:$C,2,0)</f>
        <v>CO</v>
      </c>
      <c r="GQ19" s="32" t="str">
        <f>VLOOKUP(GL19,'ALL-Chart of Accounts'!$E:$F,2,0)</f>
        <v>Deferred Income</v>
      </c>
      <c r="GR19" s="32">
        <f t="shared" si="29"/>
        <v>262800</v>
      </c>
      <c r="GV19" s="32" t="str">
        <f>VLOOKUP($D$3,Sites!$A:$C,2,0)</f>
        <v>CO</v>
      </c>
      <c r="GW19" s="32" t="str">
        <f>VLOOKUP(GR19,'ALL-Chart of Accounts'!$E:$F,2,0)</f>
        <v>Deferred Income</v>
      </c>
      <c r="GX19" s="32">
        <f t="shared" si="30"/>
        <v>262800</v>
      </c>
      <c r="HB19" s="32" t="str">
        <f>VLOOKUP($D$3,Sites!$A:$C,2,0)</f>
        <v>CO</v>
      </c>
      <c r="HC19" s="32" t="str">
        <f>VLOOKUP(GX19,'ALL-Chart of Accounts'!$E:$F,2,0)</f>
        <v>Deferred Income</v>
      </c>
      <c r="HD19" s="32">
        <f t="shared" si="31"/>
        <v>262800</v>
      </c>
      <c r="HH19" s="32" t="str">
        <f>VLOOKUP($D$3,Sites!$A:$C,2,0)</f>
        <v>CO</v>
      </c>
      <c r="HI19" s="32" t="str">
        <f>VLOOKUP(HD19,'ALL-Chart of Accounts'!$E:$F,2,0)</f>
        <v>Deferred Income</v>
      </c>
      <c r="HJ19" s="32">
        <f t="shared" si="32"/>
        <v>262800</v>
      </c>
      <c r="HN19" s="32" t="str">
        <f>VLOOKUP($D$3,Sites!$A:$C,2,0)</f>
        <v>CO</v>
      </c>
      <c r="HO19" s="32" t="str">
        <f>VLOOKUP(HJ19,'ALL-Chart of Accounts'!$E:$F,2,0)</f>
        <v>Deferred Income</v>
      </c>
      <c r="HQ19" s="32" t="str">
        <f t="shared" si="38"/>
        <v>1JBT1225</v>
      </c>
      <c r="HR19" s="4" t="s">
        <v>10</v>
      </c>
      <c r="HS19" s="4">
        <v>1225</v>
      </c>
      <c r="HT19" s="4" t="s">
        <v>1294</v>
      </c>
      <c r="HU19" s="4" t="s">
        <v>9398</v>
      </c>
      <c r="HV19" s="61">
        <v>42875.575338194445</v>
      </c>
      <c r="HW19" s="4" t="s">
        <v>9398</v>
      </c>
      <c r="HX19" s="61">
        <v>42875.575338194445</v>
      </c>
    </row>
    <row r="20" spans="6:232" x14ac:dyDescent="0.35">
      <c r="F20" s="22" t="str">
        <f>IF(ISERROR(VLOOKUP($O20,'sKUN1-Distribution Accounts'!$F:$F,1,0)),"","X")</f>
        <v/>
      </c>
      <c r="G20" s="22" t="str">
        <f t="shared" si="39"/>
        <v>X</v>
      </c>
      <c r="H20" s="22" t="str">
        <f t="shared" si="39"/>
        <v>X</v>
      </c>
      <c r="I20" s="22" t="str">
        <f t="shared" si="39"/>
        <v/>
      </c>
      <c r="J20" s="22" t="str">
        <f t="shared" si="39"/>
        <v/>
      </c>
      <c r="K20" s="22" t="str">
        <f t="shared" si="39"/>
        <v/>
      </c>
      <c r="L20" s="22" t="str">
        <f t="shared" si="39"/>
        <v>X</v>
      </c>
      <c r="M20" s="22" t="str">
        <f t="shared" si="39"/>
        <v>X</v>
      </c>
      <c r="O20" s="4">
        <v>1300</v>
      </c>
      <c r="P20" s="32" t="str">
        <f>VLOOKUP(O20,'ALL-Unit Code 2'!V:W,2,0)</f>
        <v>PORTIONING-DSI WATERJET SERIES</v>
      </c>
      <c r="Q20" s="32">
        <f t="shared" si="33"/>
        <v>120131</v>
      </c>
      <c r="U20" s="32" t="str">
        <f>VLOOKUP($D$3,Sites!$A:$C,2,0)</f>
        <v>CO</v>
      </c>
      <c r="W20" s="32" t="str">
        <f>VLOOKUP(Q20,'ALL-Chart of Accounts'!$E:$F,2,0)</f>
        <v>Finished Goods Material</v>
      </c>
      <c r="X20" s="32">
        <f t="shared" si="34"/>
        <v>120132</v>
      </c>
      <c r="AB20" s="32" t="str">
        <f>VLOOKUP($D$3,Sites!$A:$C,2,0)</f>
        <v>CO</v>
      </c>
      <c r="AD20" s="32" t="str">
        <f>VLOOKUP(X20,'ALL-Chart of Accounts'!$E:$F,2,0)</f>
        <v>Finished Goods Labor</v>
      </c>
      <c r="AE20" s="32">
        <f t="shared" si="35"/>
        <v>120133</v>
      </c>
      <c r="AI20" s="32" t="str">
        <f>VLOOKUP($D$3,Sites!$A:$C,2,0)</f>
        <v>CO</v>
      </c>
      <c r="AK20" s="32" t="str">
        <f>VLOOKUP(AE20,'ALL-Chart of Accounts'!$E:$F,2,0)</f>
        <v>Finished Goods Fixed Overhead</v>
      </c>
      <c r="AL20" s="32">
        <f t="shared" si="36"/>
        <v>120134</v>
      </c>
      <c r="AP20" s="32" t="str">
        <f>VLOOKUP($D$3,Sites!$A:$C,2,0)</f>
        <v>CO</v>
      </c>
      <c r="AR20" s="32" t="str">
        <f>VLOOKUP(AL20,'ALL-Chart of Accounts'!$E:$F,2,0)</f>
        <v>Finished Goods Variable Overhead</v>
      </c>
      <c r="AS20" s="32">
        <f t="shared" si="37"/>
        <v>120135</v>
      </c>
      <c r="AW20" s="32" t="str">
        <f>VLOOKUP($D$3,Sites!$A:$C,2,0)</f>
        <v>CO</v>
      </c>
      <c r="AY20" s="32" t="str">
        <f>VLOOKUP(AS20,'ALL-Chart of Accounts'!$E:$F,2,0)</f>
        <v>Finished Goods Outside</v>
      </c>
      <c r="BF20" s="37">
        <v>120141</v>
      </c>
      <c r="BJ20" s="32" t="str">
        <f>VLOOKUP($D$3,Sites!$A:$C,2,0)</f>
        <v>CO</v>
      </c>
      <c r="BL20" s="32" t="str">
        <f>VLOOKUP(BF20,'ALL-Chart of Accounts'!$E:$F,2,0)</f>
        <v>In-Process Material</v>
      </c>
      <c r="BM20" s="32">
        <f t="shared" si="4"/>
        <v>120142</v>
      </c>
      <c r="BQ20" s="32" t="str">
        <f>VLOOKUP($D$3,Sites!$A:$C,2,0)</f>
        <v>CO</v>
      </c>
      <c r="BS20" s="32" t="str">
        <f>VLOOKUP(BM20,'ALL-Chart of Accounts'!$E:$F,2,0)</f>
        <v>In-Process Labor</v>
      </c>
      <c r="BT20" s="32">
        <f t="shared" si="5"/>
        <v>120143</v>
      </c>
      <c r="BX20" s="32" t="str">
        <f>VLOOKUP($D$3,Sites!$A:$C,2,0)</f>
        <v>CO</v>
      </c>
      <c r="BZ20" s="32" t="str">
        <f>VLOOKUP(BT20,'ALL-Chart of Accounts'!$E:$F,2,0)</f>
        <v>In-Process Fixed Overhead</v>
      </c>
      <c r="CA20" s="32">
        <f t="shared" si="6"/>
        <v>120144</v>
      </c>
      <c r="CE20" s="32" t="str">
        <f>VLOOKUP($D$3,Sites!$A:$C,2,0)</f>
        <v>CO</v>
      </c>
      <c r="CG20" s="32" t="str">
        <f>VLOOKUP(CA20,'ALL-Chart of Accounts'!$E:$F,2,0)</f>
        <v>In-Process Variable Overhead</v>
      </c>
      <c r="CH20" s="32">
        <f t="shared" si="7"/>
        <v>120145</v>
      </c>
      <c r="CL20" s="32" t="str">
        <f>VLOOKUP($D$3,Sites!$A:$C,2,0)</f>
        <v>CO</v>
      </c>
      <c r="CN20" s="32" t="str">
        <f>VLOOKUP(CH20,'ALL-Chart of Accounts'!$E:$F,2,0)</f>
        <v>In-Process Outside</v>
      </c>
      <c r="CO20" s="37">
        <v>120121</v>
      </c>
      <c r="CS20" s="32" t="str">
        <f>VLOOKUP($D$3,Sites!$A:$C,2,0)</f>
        <v>CO</v>
      </c>
      <c r="CU20" s="32" t="str">
        <f>VLOOKUP(CO20,'ALL-Chart of Accounts'!$E:$F,2,0)</f>
        <v>In-Transit Material</v>
      </c>
      <c r="CV20" s="32">
        <f t="shared" si="8"/>
        <v>120122</v>
      </c>
      <c r="CZ20" s="32" t="str">
        <f>VLOOKUP($D$3,Sites!$A:$C,2,0)</f>
        <v>CO</v>
      </c>
      <c r="DB20" s="32" t="str">
        <f>VLOOKUP(CV20,'ALL-Chart of Accounts'!$E:$F,2,0)</f>
        <v>In-Transit Labor</v>
      </c>
      <c r="DC20" s="32">
        <f t="shared" si="9"/>
        <v>120123</v>
      </c>
      <c r="DG20" s="32" t="str">
        <f>VLOOKUP($D$3,Sites!$A:$C,2,0)</f>
        <v>CO</v>
      </c>
      <c r="DI20" s="32" t="str">
        <f>VLOOKUP(DC20,'ALL-Chart of Accounts'!$E:$F,2,0)</f>
        <v>In-Transit Fixed Overhead</v>
      </c>
      <c r="DJ20" s="32">
        <f t="shared" si="10"/>
        <v>120124</v>
      </c>
      <c r="DN20" s="32" t="str">
        <f>VLOOKUP($D$3,Sites!$A:$C,2,0)</f>
        <v>CO</v>
      </c>
      <c r="DP20" s="32" t="str">
        <f>VLOOKUP(DJ20,'ALL-Chart of Accounts'!$E:$F,2,0)</f>
        <v>In-Transit Variable Overhead</v>
      </c>
      <c r="DQ20" s="32">
        <f t="shared" si="11"/>
        <v>120125</v>
      </c>
      <c r="DU20" s="32" t="str">
        <f>VLOOKUP($D$3,Sites!$A:$C,2,0)</f>
        <v>CO</v>
      </c>
      <c r="DW20" s="32" t="str">
        <f>VLOOKUP(DQ20,'ALL-Chart of Accounts'!$E:$F,2,0)</f>
        <v>In-Transit Outside</v>
      </c>
      <c r="DX20" s="37">
        <v>415000</v>
      </c>
      <c r="DZ20" s="32">
        <f t="shared" si="12"/>
        <v>1300</v>
      </c>
      <c r="EB20" s="32" t="str">
        <f>VLOOKUP($D$3,Sites!$A:$C,2,0)</f>
        <v>CO</v>
      </c>
      <c r="EC20" s="32" t="str">
        <f>VLOOKUP(DX20,'ALL-Chart of Accounts'!$E:$F,2,0)</f>
        <v>Aftermarket Sales - Product (80PRDAFT)</v>
      </c>
      <c r="ED20" s="32">
        <f t="shared" si="13"/>
        <v>415000</v>
      </c>
      <c r="EF20" s="32">
        <f t="shared" si="14"/>
        <v>1300</v>
      </c>
      <c r="EH20" s="32" t="str">
        <f>VLOOKUP($D$3,Sites!$A:$C,2,0)</f>
        <v>CO</v>
      </c>
      <c r="EI20" s="32" t="str">
        <f>VLOOKUP(ED20,'ALL-Chart of Accounts'!$E:$F,2,0)</f>
        <v>Aftermarket Sales - Product (80PRDAFT)</v>
      </c>
      <c r="EJ20" s="32">
        <f t="shared" si="15"/>
        <v>415000</v>
      </c>
      <c r="EL20" s="32">
        <f t="shared" si="16"/>
        <v>1300</v>
      </c>
      <c r="EN20" s="32" t="str">
        <f>VLOOKUP($D$3,Sites!$A:$C,2,0)</f>
        <v>CO</v>
      </c>
      <c r="EO20" s="32" t="str">
        <f>VLOOKUP(EJ20,'ALL-Chart of Accounts'!$E:$F,2,0)</f>
        <v>Aftermarket Sales - Product (80PRDAFT)</v>
      </c>
      <c r="EP20" s="37">
        <v>262800</v>
      </c>
      <c r="ET20" s="32" t="str">
        <f>VLOOKUP($D$3,Sites!$A:$C,2,0)</f>
        <v>CO</v>
      </c>
      <c r="EU20" s="32" t="str">
        <f>VLOOKUP(EP20,'ALL-Chart of Accounts'!$E:$F,2,0)</f>
        <v>Deferred Income</v>
      </c>
      <c r="EV20" s="32">
        <f t="shared" si="17"/>
        <v>262800</v>
      </c>
      <c r="EZ20" s="32" t="str">
        <f>VLOOKUP($D$3,Sites!$A:$C,2,0)</f>
        <v>CO</v>
      </c>
      <c r="FA20" s="32" t="str">
        <f>VLOOKUP(EV20,'ALL-Chart of Accounts'!$E:$F,2,0)</f>
        <v>Deferred Income</v>
      </c>
      <c r="FB20" s="32">
        <f t="shared" si="18"/>
        <v>262800</v>
      </c>
      <c r="FF20" s="32" t="str">
        <f>VLOOKUP($D$3,Sites!$A:$C,2,0)</f>
        <v>CO</v>
      </c>
      <c r="FG20" s="32" t="str">
        <f>VLOOKUP(FB20,'ALL-Chart of Accounts'!$E:$F,2,0)</f>
        <v>Deferred Income</v>
      </c>
      <c r="FH20" s="37">
        <v>511010</v>
      </c>
      <c r="FJ20" s="32">
        <f t="shared" si="19"/>
        <v>1300</v>
      </c>
      <c r="FL20" s="32" t="str">
        <f>VLOOKUP($D$3,Sites!$A:$C,2,0)</f>
        <v>CO</v>
      </c>
      <c r="FM20" s="32" t="str">
        <f>VLOOKUP(FH20,'ALL-Chart of Accounts'!$E:$F,2,0)</f>
        <v>Product COS (83PRD) - Material</v>
      </c>
      <c r="FN20" s="32">
        <f t="shared" si="20"/>
        <v>511020</v>
      </c>
      <c r="FP20" s="32">
        <f t="shared" si="21"/>
        <v>1300</v>
      </c>
      <c r="FR20" s="32" t="str">
        <f>VLOOKUP($D$3,Sites!$A:$C,2,0)</f>
        <v>CO</v>
      </c>
      <c r="FS20" s="32" t="str">
        <f>VLOOKUP(FN20,'ALL-Chart of Accounts'!$E:$F,2,0)</f>
        <v>Product COS (83PRD) - Labor</v>
      </c>
      <c r="FT20" s="32">
        <f t="shared" si="22"/>
        <v>511030</v>
      </c>
      <c r="FV20" s="32">
        <f t="shared" si="23"/>
        <v>1300</v>
      </c>
      <c r="FX20" s="32" t="str">
        <f>VLOOKUP($D$3,Sites!$A:$C,2,0)</f>
        <v>CO</v>
      </c>
      <c r="FY20" s="32" t="str">
        <f>VLOOKUP(FT20,'ALL-Chart of Accounts'!$E:$F,2,0)</f>
        <v>Product COS (83PRD) - Fixed OH</v>
      </c>
      <c r="FZ20" s="32">
        <f t="shared" si="24"/>
        <v>511040</v>
      </c>
      <c r="GB20" s="32">
        <f t="shared" si="25"/>
        <v>1300</v>
      </c>
      <c r="GD20" s="32" t="str">
        <f>VLOOKUP($D$3,Sites!$A:$C,2,0)</f>
        <v>CO</v>
      </c>
      <c r="GE20" s="32" t="str">
        <f>VLOOKUP(FZ20,'ALL-Chart of Accounts'!$E:$F,2,0)</f>
        <v>Product COS (83PRD) - Variable OH</v>
      </c>
      <c r="GF20" s="32">
        <f t="shared" si="26"/>
        <v>511050</v>
      </c>
      <c r="GH20" s="32">
        <f t="shared" si="27"/>
        <v>1300</v>
      </c>
      <c r="GJ20" s="32" t="str">
        <f>VLOOKUP($D$3,Sites!$A:$C,2,0)</f>
        <v>CO</v>
      </c>
      <c r="GK20" s="32" t="str">
        <f>VLOOKUP(GF20,'ALL-Chart of Accounts'!$E:$F,2,0)</f>
        <v>Product COS (83PRD) - Outside</v>
      </c>
      <c r="GL20" s="32">
        <f t="shared" si="28"/>
        <v>262800</v>
      </c>
      <c r="GP20" s="32" t="str">
        <f>VLOOKUP($D$3,Sites!$A:$C,2,0)</f>
        <v>CO</v>
      </c>
      <c r="GQ20" s="32" t="str">
        <f>VLOOKUP(GL20,'ALL-Chart of Accounts'!$E:$F,2,0)</f>
        <v>Deferred Income</v>
      </c>
      <c r="GR20" s="32">
        <f t="shared" si="29"/>
        <v>262800</v>
      </c>
      <c r="GV20" s="32" t="str">
        <f>VLOOKUP($D$3,Sites!$A:$C,2,0)</f>
        <v>CO</v>
      </c>
      <c r="GW20" s="32" t="str">
        <f>VLOOKUP(GR20,'ALL-Chart of Accounts'!$E:$F,2,0)</f>
        <v>Deferred Income</v>
      </c>
      <c r="GX20" s="32">
        <f t="shared" si="30"/>
        <v>262800</v>
      </c>
      <c r="HB20" s="32" t="str">
        <f>VLOOKUP($D$3,Sites!$A:$C,2,0)</f>
        <v>CO</v>
      </c>
      <c r="HC20" s="32" t="str">
        <f>VLOOKUP(GX20,'ALL-Chart of Accounts'!$E:$F,2,0)</f>
        <v>Deferred Income</v>
      </c>
      <c r="HD20" s="32">
        <f t="shared" si="31"/>
        <v>262800</v>
      </c>
      <c r="HH20" s="32" t="str">
        <f>VLOOKUP($D$3,Sites!$A:$C,2,0)</f>
        <v>CO</v>
      </c>
      <c r="HI20" s="32" t="str">
        <f>VLOOKUP(HD20,'ALL-Chart of Accounts'!$E:$F,2,0)</f>
        <v>Deferred Income</v>
      </c>
      <c r="HJ20" s="32">
        <f t="shared" si="32"/>
        <v>262800</v>
      </c>
      <c r="HN20" s="32" t="str">
        <f>VLOOKUP($D$3,Sites!$A:$C,2,0)</f>
        <v>CO</v>
      </c>
      <c r="HO20" s="32" t="str">
        <f>VLOOKUP(HJ20,'ALL-Chart of Accounts'!$E:$F,2,0)</f>
        <v>Deferred Income</v>
      </c>
      <c r="HQ20" s="32" t="str">
        <f t="shared" si="38"/>
        <v>1JBT1300</v>
      </c>
      <c r="HR20" s="4" t="s">
        <v>10</v>
      </c>
      <c r="HS20" s="4">
        <v>1300</v>
      </c>
      <c r="HT20" s="4" t="s">
        <v>1295</v>
      </c>
      <c r="HU20" s="4" t="s">
        <v>9398</v>
      </c>
      <c r="HV20" s="61">
        <v>42875.575344872683</v>
      </c>
      <c r="HW20" s="4" t="s">
        <v>9398</v>
      </c>
      <c r="HX20" s="61">
        <v>42875.575344872683</v>
      </c>
    </row>
    <row r="21" spans="6:232" x14ac:dyDescent="0.35">
      <c r="F21" s="22" t="str">
        <f>IF(ISERROR(VLOOKUP($O21,'sKUN1-Distribution Accounts'!$F:$F,1,0)),"","X")</f>
        <v/>
      </c>
      <c r="G21" s="22" t="str">
        <f t="shared" si="39"/>
        <v>X</v>
      </c>
      <c r="H21" s="22" t="str">
        <f t="shared" si="39"/>
        <v>X</v>
      </c>
      <c r="I21" s="22" t="str">
        <f t="shared" si="39"/>
        <v/>
      </c>
      <c r="J21" s="22" t="str">
        <f t="shared" si="39"/>
        <v/>
      </c>
      <c r="K21" s="22" t="str">
        <f t="shared" si="39"/>
        <v/>
      </c>
      <c r="L21" s="22" t="str">
        <f t="shared" si="39"/>
        <v>X</v>
      </c>
      <c r="M21" s="22" t="str">
        <f t="shared" si="39"/>
        <v>X</v>
      </c>
      <c r="O21" s="4">
        <v>1305</v>
      </c>
      <c r="P21" s="32" t="str">
        <f>VLOOKUP(O21,'ALL-Unit Code 2'!V:W,2,0)</f>
        <v>PORTIONING-BLADE SLICING (CT-S, DB-20)</v>
      </c>
      <c r="Q21" s="32">
        <f t="shared" si="33"/>
        <v>120131</v>
      </c>
      <c r="U21" s="32" t="str">
        <f>VLOOKUP($D$3,Sites!$A:$C,2,0)</f>
        <v>CO</v>
      </c>
      <c r="W21" s="32" t="str">
        <f>VLOOKUP(Q21,'ALL-Chart of Accounts'!$E:$F,2,0)</f>
        <v>Finished Goods Material</v>
      </c>
      <c r="X21" s="32">
        <f t="shared" si="34"/>
        <v>120132</v>
      </c>
      <c r="AB21" s="32" t="str">
        <f>VLOOKUP($D$3,Sites!$A:$C,2,0)</f>
        <v>CO</v>
      </c>
      <c r="AD21" s="32" t="str">
        <f>VLOOKUP(X21,'ALL-Chart of Accounts'!$E:$F,2,0)</f>
        <v>Finished Goods Labor</v>
      </c>
      <c r="AE21" s="32">
        <f t="shared" si="35"/>
        <v>120133</v>
      </c>
      <c r="AI21" s="32" t="str">
        <f>VLOOKUP($D$3,Sites!$A:$C,2,0)</f>
        <v>CO</v>
      </c>
      <c r="AK21" s="32" t="str">
        <f>VLOOKUP(AE21,'ALL-Chart of Accounts'!$E:$F,2,0)</f>
        <v>Finished Goods Fixed Overhead</v>
      </c>
      <c r="AL21" s="32">
        <f t="shared" si="36"/>
        <v>120134</v>
      </c>
      <c r="AP21" s="32" t="str">
        <f>VLOOKUP($D$3,Sites!$A:$C,2,0)</f>
        <v>CO</v>
      </c>
      <c r="AR21" s="32" t="str">
        <f>VLOOKUP(AL21,'ALL-Chart of Accounts'!$E:$F,2,0)</f>
        <v>Finished Goods Variable Overhead</v>
      </c>
      <c r="AS21" s="32">
        <f t="shared" si="37"/>
        <v>120135</v>
      </c>
      <c r="AW21" s="32" t="str">
        <f>VLOOKUP($D$3,Sites!$A:$C,2,0)</f>
        <v>CO</v>
      </c>
      <c r="AY21" s="32" t="str">
        <f>VLOOKUP(AS21,'ALL-Chart of Accounts'!$E:$F,2,0)</f>
        <v>Finished Goods Outside</v>
      </c>
      <c r="BF21" s="37">
        <v>120141</v>
      </c>
      <c r="BJ21" s="32" t="str">
        <f>VLOOKUP($D$3,Sites!$A:$C,2,0)</f>
        <v>CO</v>
      </c>
      <c r="BL21" s="32" t="str">
        <f>VLOOKUP(BF21,'ALL-Chart of Accounts'!$E:$F,2,0)</f>
        <v>In-Process Material</v>
      </c>
      <c r="BM21" s="32">
        <f t="shared" si="4"/>
        <v>120142</v>
      </c>
      <c r="BQ21" s="32" t="str">
        <f>VLOOKUP($D$3,Sites!$A:$C,2,0)</f>
        <v>CO</v>
      </c>
      <c r="BS21" s="32" t="str">
        <f>VLOOKUP(BM21,'ALL-Chart of Accounts'!$E:$F,2,0)</f>
        <v>In-Process Labor</v>
      </c>
      <c r="BT21" s="32">
        <f t="shared" si="5"/>
        <v>120143</v>
      </c>
      <c r="BX21" s="32" t="str">
        <f>VLOOKUP($D$3,Sites!$A:$C,2,0)</f>
        <v>CO</v>
      </c>
      <c r="BZ21" s="32" t="str">
        <f>VLOOKUP(BT21,'ALL-Chart of Accounts'!$E:$F,2,0)</f>
        <v>In-Process Fixed Overhead</v>
      </c>
      <c r="CA21" s="32">
        <f t="shared" si="6"/>
        <v>120144</v>
      </c>
      <c r="CE21" s="32" t="str">
        <f>VLOOKUP($D$3,Sites!$A:$C,2,0)</f>
        <v>CO</v>
      </c>
      <c r="CG21" s="32" t="str">
        <f>VLOOKUP(CA21,'ALL-Chart of Accounts'!$E:$F,2,0)</f>
        <v>In-Process Variable Overhead</v>
      </c>
      <c r="CH21" s="32">
        <f t="shared" si="7"/>
        <v>120145</v>
      </c>
      <c r="CL21" s="32" t="str">
        <f>VLOOKUP($D$3,Sites!$A:$C,2,0)</f>
        <v>CO</v>
      </c>
      <c r="CN21" s="32" t="str">
        <f>VLOOKUP(CH21,'ALL-Chart of Accounts'!$E:$F,2,0)</f>
        <v>In-Process Outside</v>
      </c>
      <c r="CO21" s="37">
        <v>120121</v>
      </c>
      <c r="CS21" s="32" t="str">
        <f>VLOOKUP($D$3,Sites!$A:$C,2,0)</f>
        <v>CO</v>
      </c>
      <c r="CU21" s="32" t="str">
        <f>VLOOKUP(CO21,'ALL-Chart of Accounts'!$E:$F,2,0)</f>
        <v>In-Transit Material</v>
      </c>
      <c r="CV21" s="32">
        <f t="shared" si="8"/>
        <v>120122</v>
      </c>
      <c r="CZ21" s="32" t="str">
        <f>VLOOKUP($D$3,Sites!$A:$C,2,0)</f>
        <v>CO</v>
      </c>
      <c r="DB21" s="32" t="str">
        <f>VLOOKUP(CV21,'ALL-Chart of Accounts'!$E:$F,2,0)</f>
        <v>In-Transit Labor</v>
      </c>
      <c r="DC21" s="32">
        <f t="shared" si="9"/>
        <v>120123</v>
      </c>
      <c r="DG21" s="32" t="str">
        <f>VLOOKUP($D$3,Sites!$A:$C,2,0)</f>
        <v>CO</v>
      </c>
      <c r="DI21" s="32" t="str">
        <f>VLOOKUP(DC21,'ALL-Chart of Accounts'!$E:$F,2,0)</f>
        <v>In-Transit Fixed Overhead</v>
      </c>
      <c r="DJ21" s="32">
        <f t="shared" si="10"/>
        <v>120124</v>
      </c>
      <c r="DN21" s="32" t="str">
        <f>VLOOKUP($D$3,Sites!$A:$C,2,0)</f>
        <v>CO</v>
      </c>
      <c r="DP21" s="32" t="str">
        <f>VLOOKUP(DJ21,'ALL-Chart of Accounts'!$E:$F,2,0)</f>
        <v>In-Transit Variable Overhead</v>
      </c>
      <c r="DQ21" s="32">
        <f t="shared" si="11"/>
        <v>120125</v>
      </c>
      <c r="DU21" s="32" t="str">
        <f>VLOOKUP($D$3,Sites!$A:$C,2,0)</f>
        <v>CO</v>
      </c>
      <c r="DW21" s="32" t="str">
        <f>VLOOKUP(DQ21,'ALL-Chart of Accounts'!$E:$F,2,0)</f>
        <v>In-Transit Outside</v>
      </c>
      <c r="DX21" s="37">
        <v>415000</v>
      </c>
      <c r="DZ21" s="32">
        <f t="shared" si="12"/>
        <v>1305</v>
      </c>
      <c r="EB21" s="32" t="str">
        <f>VLOOKUP($D$3,Sites!$A:$C,2,0)</f>
        <v>CO</v>
      </c>
      <c r="EC21" s="32" t="str">
        <f>VLOOKUP(DX21,'ALL-Chart of Accounts'!$E:$F,2,0)</f>
        <v>Aftermarket Sales - Product (80PRDAFT)</v>
      </c>
      <c r="ED21" s="32">
        <f t="shared" si="13"/>
        <v>415000</v>
      </c>
      <c r="EF21" s="32">
        <f t="shared" si="14"/>
        <v>1305</v>
      </c>
      <c r="EH21" s="32" t="str">
        <f>VLOOKUP($D$3,Sites!$A:$C,2,0)</f>
        <v>CO</v>
      </c>
      <c r="EI21" s="32" t="str">
        <f>VLOOKUP(ED21,'ALL-Chart of Accounts'!$E:$F,2,0)</f>
        <v>Aftermarket Sales - Product (80PRDAFT)</v>
      </c>
      <c r="EJ21" s="32">
        <f t="shared" si="15"/>
        <v>415000</v>
      </c>
      <c r="EL21" s="32">
        <f t="shared" si="16"/>
        <v>1305</v>
      </c>
      <c r="EN21" s="32" t="str">
        <f>VLOOKUP($D$3,Sites!$A:$C,2,0)</f>
        <v>CO</v>
      </c>
      <c r="EO21" s="32" t="str">
        <f>VLOOKUP(EJ21,'ALL-Chart of Accounts'!$E:$F,2,0)</f>
        <v>Aftermarket Sales - Product (80PRDAFT)</v>
      </c>
      <c r="EP21" s="37">
        <v>262800</v>
      </c>
      <c r="ET21" s="32" t="str">
        <f>VLOOKUP($D$3,Sites!$A:$C,2,0)</f>
        <v>CO</v>
      </c>
      <c r="EU21" s="32" t="str">
        <f>VLOOKUP(EP21,'ALL-Chart of Accounts'!$E:$F,2,0)</f>
        <v>Deferred Income</v>
      </c>
      <c r="EV21" s="32">
        <f t="shared" si="17"/>
        <v>262800</v>
      </c>
      <c r="EZ21" s="32" t="str">
        <f>VLOOKUP($D$3,Sites!$A:$C,2,0)</f>
        <v>CO</v>
      </c>
      <c r="FA21" s="32" t="str">
        <f>VLOOKUP(EV21,'ALL-Chart of Accounts'!$E:$F,2,0)</f>
        <v>Deferred Income</v>
      </c>
      <c r="FB21" s="32">
        <f t="shared" si="18"/>
        <v>262800</v>
      </c>
      <c r="FF21" s="32" t="str">
        <f>VLOOKUP($D$3,Sites!$A:$C,2,0)</f>
        <v>CO</v>
      </c>
      <c r="FG21" s="32" t="str">
        <f>VLOOKUP(FB21,'ALL-Chart of Accounts'!$E:$F,2,0)</f>
        <v>Deferred Income</v>
      </c>
      <c r="FH21" s="37">
        <v>511010</v>
      </c>
      <c r="FJ21" s="32">
        <f t="shared" si="19"/>
        <v>1305</v>
      </c>
      <c r="FL21" s="32" t="str">
        <f>VLOOKUP($D$3,Sites!$A:$C,2,0)</f>
        <v>CO</v>
      </c>
      <c r="FM21" s="32" t="str">
        <f>VLOOKUP(FH21,'ALL-Chart of Accounts'!$E:$F,2,0)</f>
        <v>Product COS (83PRD) - Material</v>
      </c>
      <c r="FN21" s="32">
        <f t="shared" si="20"/>
        <v>511020</v>
      </c>
      <c r="FP21" s="32">
        <f t="shared" si="21"/>
        <v>1305</v>
      </c>
      <c r="FR21" s="32" t="str">
        <f>VLOOKUP($D$3,Sites!$A:$C,2,0)</f>
        <v>CO</v>
      </c>
      <c r="FS21" s="32" t="str">
        <f>VLOOKUP(FN21,'ALL-Chart of Accounts'!$E:$F,2,0)</f>
        <v>Product COS (83PRD) - Labor</v>
      </c>
      <c r="FT21" s="32">
        <f t="shared" si="22"/>
        <v>511030</v>
      </c>
      <c r="FV21" s="32">
        <f t="shared" si="23"/>
        <v>1305</v>
      </c>
      <c r="FX21" s="32" t="str">
        <f>VLOOKUP($D$3,Sites!$A:$C,2,0)</f>
        <v>CO</v>
      </c>
      <c r="FY21" s="32" t="str">
        <f>VLOOKUP(FT21,'ALL-Chart of Accounts'!$E:$F,2,0)</f>
        <v>Product COS (83PRD) - Fixed OH</v>
      </c>
      <c r="FZ21" s="32">
        <f t="shared" si="24"/>
        <v>511040</v>
      </c>
      <c r="GB21" s="32">
        <f t="shared" si="25"/>
        <v>1305</v>
      </c>
      <c r="GD21" s="32" t="str">
        <f>VLOOKUP($D$3,Sites!$A:$C,2,0)</f>
        <v>CO</v>
      </c>
      <c r="GE21" s="32" t="str">
        <f>VLOOKUP(FZ21,'ALL-Chart of Accounts'!$E:$F,2,0)</f>
        <v>Product COS (83PRD) - Variable OH</v>
      </c>
      <c r="GF21" s="32">
        <f t="shared" si="26"/>
        <v>511050</v>
      </c>
      <c r="GH21" s="32">
        <f t="shared" si="27"/>
        <v>1305</v>
      </c>
      <c r="GJ21" s="32" t="str">
        <f>VLOOKUP($D$3,Sites!$A:$C,2,0)</f>
        <v>CO</v>
      </c>
      <c r="GK21" s="32" t="str">
        <f>VLOOKUP(GF21,'ALL-Chart of Accounts'!$E:$F,2,0)</f>
        <v>Product COS (83PRD) - Outside</v>
      </c>
      <c r="GL21" s="32">
        <f t="shared" si="28"/>
        <v>262800</v>
      </c>
      <c r="GP21" s="32" t="str">
        <f>VLOOKUP($D$3,Sites!$A:$C,2,0)</f>
        <v>CO</v>
      </c>
      <c r="GQ21" s="32" t="str">
        <f>VLOOKUP(GL21,'ALL-Chart of Accounts'!$E:$F,2,0)</f>
        <v>Deferred Income</v>
      </c>
      <c r="GR21" s="32">
        <f t="shared" si="29"/>
        <v>262800</v>
      </c>
      <c r="GV21" s="32" t="str">
        <f>VLOOKUP($D$3,Sites!$A:$C,2,0)</f>
        <v>CO</v>
      </c>
      <c r="GW21" s="32" t="str">
        <f>VLOOKUP(GR21,'ALL-Chart of Accounts'!$E:$F,2,0)</f>
        <v>Deferred Income</v>
      </c>
      <c r="GX21" s="32">
        <f t="shared" si="30"/>
        <v>262800</v>
      </c>
      <c r="HB21" s="32" t="str">
        <f>VLOOKUP($D$3,Sites!$A:$C,2,0)</f>
        <v>CO</v>
      </c>
      <c r="HC21" s="32" t="str">
        <f>VLOOKUP(GX21,'ALL-Chart of Accounts'!$E:$F,2,0)</f>
        <v>Deferred Income</v>
      </c>
      <c r="HD21" s="32">
        <f t="shared" si="31"/>
        <v>262800</v>
      </c>
      <c r="HH21" s="32" t="str">
        <f>VLOOKUP($D$3,Sites!$A:$C,2,0)</f>
        <v>CO</v>
      </c>
      <c r="HI21" s="32" t="str">
        <f>VLOOKUP(HD21,'ALL-Chart of Accounts'!$E:$F,2,0)</f>
        <v>Deferred Income</v>
      </c>
      <c r="HJ21" s="32">
        <f t="shared" si="32"/>
        <v>262800</v>
      </c>
      <c r="HN21" s="32" t="str">
        <f>VLOOKUP($D$3,Sites!$A:$C,2,0)</f>
        <v>CO</v>
      </c>
      <c r="HO21" s="32" t="str">
        <f>VLOOKUP(HJ21,'ALL-Chart of Accounts'!$E:$F,2,0)</f>
        <v>Deferred Income</v>
      </c>
      <c r="HQ21" s="32" t="str">
        <f t="shared" si="38"/>
        <v>1JBT1305</v>
      </c>
      <c r="HR21" s="4" t="s">
        <v>10</v>
      </c>
      <c r="HS21" s="4">
        <v>1305</v>
      </c>
      <c r="HT21" s="4" t="s">
        <v>11130</v>
      </c>
      <c r="HU21" s="4" t="s">
        <v>9398</v>
      </c>
      <c r="HV21" s="61">
        <v>42875.575352164349</v>
      </c>
      <c r="HW21" s="4" t="s">
        <v>9398</v>
      </c>
      <c r="HX21" s="61">
        <v>42875.575352164349</v>
      </c>
    </row>
    <row r="22" spans="6:232" x14ac:dyDescent="0.35">
      <c r="F22" s="22" t="str">
        <f>IF(ISERROR(VLOOKUP($O22,'sKUN1-Distribution Accounts'!$F:$F,1,0)),"","X")</f>
        <v/>
      </c>
      <c r="G22" s="22" t="str">
        <f t="shared" si="39"/>
        <v>X</v>
      </c>
      <c r="H22" s="22" t="str">
        <f t="shared" si="39"/>
        <v/>
      </c>
      <c r="I22" s="22" t="str">
        <f t="shared" si="39"/>
        <v/>
      </c>
      <c r="J22" s="22" t="str">
        <f t="shared" si="39"/>
        <v/>
      </c>
      <c r="K22" s="22" t="str">
        <f t="shared" si="39"/>
        <v/>
      </c>
      <c r="L22" s="22" t="str">
        <f t="shared" si="39"/>
        <v>X</v>
      </c>
      <c r="M22" s="22" t="str">
        <f t="shared" si="39"/>
        <v/>
      </c>
      <c r="O22" s="4">
        <v>1400</v>
      </c>
      <c r="P22" s="32" t="str">
        <f>VLOOKUP(O22,'ALL-Unit Code 2'!V:W,2,0)</f>
        <v>MARINATING-BRINE (WOLFTEC)</v>
      </c>
      <c r="Q22" s="32">
        <f t="shared" si="33"/>
        <v>120131</v>
      </c>
      <c r="U22" s="32" t="str">
        <f>VLOOKUP($D$3,Sites!$A:$C,2,0)</f>
        <v>CO</v>
      </c>
      <c r="W22" s="32" t="str">
        <f>VLOOKUP(Q22,'ALL-Chart of Accounts'!$E:$F,2,0)</f>
        <v>Finished Goods Material</v>
      </c>
      <c r="X22" s="32">
        <f t="shared" si="34"/>
        <v>120132</v>
      </c>
      <c r="AB22" s="32" t="str">
        <f>VLOOKUP($D$3,Sites!$A:$C,2,0)</f>
        <v>CO</v>
      </c>
      <c r="AD22" s="32" t="str">
        <f>VLOOKUP(X22,'ALL-Chart of Accounts'!$E:$F,2,0)</f>
        <v>Finished Goods Labor</v>
      </c>
      <c r="AE22" s="32">
        <f t="shared" si="35"/>
        <v>120133</v>
      </c>
      <c r="AI22" s="32" t="str">
        <f>VLOOKUP($D$3,Sites!$A:$C,2,0)</f>
        <v>CO</v>
      </c>
      <c r="AK22" s="32" t="str">
        <f>VLOOKUP(AE22,'ALL-Chart of Accounts'!$E:$F,2,0)</f>
        <v>Finished Goods Fixed Overhead</v>
      </c>
      <c r="AL22" s="32">
        <f t="shared" si="36"/>
        <v>120134</v>
      </c>
      <c r="AP22" s="32" t="str">
        <f>VLOOKUP($D$3,Sites!$A:$C,2,0)</f>
        <v>CO</v>
      </c>
      <c r="AR22" s="32" t="str">
        <f>VLOOKUP(AL22,'ALL-Chart of Accounts'!$E:$F,2,0)</f>
        <v>Finished Goods Variable Overhead</v>
      </c>
      <c r="AS22" s="32">
        <f t="shared" si="37"/>
        <v>120135</v>
      </c>
      <c r="AW22" s="32" t="str">
        <f>VLOOKUP($D$3,Sites!$A:$C,2,0)</f>
        <v>CO</v>
      </c>
      <c r="AY22" s="32" t="str">
        <f>VLOOKUP(AS22,'ALL-Chart of Accounts'!$E:$F,2,0)</f>
        <v>Finished Goods Outside</v>
      </c>
      <c r="BF22" s="37">
        <v>120141</v>
      </c>
      <c r="BJ22" s="32" t="str">
        <f>VLOOKUP($D$3,Sites!$A:$C,2,0)</f>
        <v>CO</v>
      </c>
      <c r="BL22" s="32" t="str">
        <f>VLOOKUP(BF22,'ALL-Chart of Accounts'!$E:$F,2,0)</f>
        <v>In-Process Material</v>
      </c>
      <c r="BM22" s="32">
        <f t="shared" si="4"/>
        <v>120142</v>
      </c>
      <c r="BQ22" s="32" t="str">
        <f>VLOOKUP($D$3,Sites!$A:$C,2,0)</f>
        <v>CO</v>
      </c>
      <c r="BS22" s="32" t="str">
        <f>VLOOKUP(BM22,'ALL-Chart of Accounts'!$E:$F,2,0)</f>
        <v>In-Process Labor</v>
      </c>
      <c r="BT22" s="32">
        <f t="shared" si="5"/>
        <v>120143</v>
      </c>
      <c r="BX22" s="32" t="str">
        <f>VLOOKUP($D$3,Sites!$A:$C,2,0)</f>
        <v>CO</v>
      </c>
      <c r="BZ22" s="32" t="str">
        <f>VLOOKUP(BT22,'ALL-Chart of Accounts'!$E:$F,2,0)</f>
        <v>In-Process Fixed Overhead</v>
      </c>
      <c r="CA22" s="32">
        <f t="shared" si="6"/>
        <v>120144</v>
      </c>
      <c r="CE22" s="32" t="str">
        <f>VLOOKUP($D$3,Sites!$A:$C,2,0)</f>
        <v>CO</v>
      </c>
      <c r="CG22" s="32" t="str">
        <f>VLOOKUP(CA22,'ALL-Chart of Accounts'!$E:$F,2,0)</f>
        <v>In-Process Variable Overhead</v>
      </c>
      <c r="CH22" s="32">
        <f t="shared" si="7"/>
        <v>120145</v>
      </c>
      <c r="CL22" s="32" t="str">
        <f>VLOOKUP($D$3,Sites!$A:$C,2,0)</f>
        <v>CO</v>
      </c>
      <c r="CN22" s="32" t="str">
        <f>VLOOKUP(CH22,'ALL-Chart of Accounts'!$E:$F,2,0)</f>
        <v>In-Process Outside</v>
      </c>
      <c r="CO22" s="37">
        <v>120121</v>
      </c>
      <c r="CS22" s="32" t="str">
        <f>VLOOKUP($D$3,Sites!$A:$C,2,0)</f>
        <v>CO</v>
      </c>
      <c r="CU22" s="32" t="str">
        <f>VLOOKUP(CO22,'ALL-Chart of Accounts'!$E:$F,2,0)</f>
        <v>In-Transit Material</v>
      </c>
      <c r="CV22" s="32">
        <f t="shared" si="8"/>
        <v>120122</v>
      </c>
      <c r="CZ22" s="32" t="str">
        <f>VLOOKUP($D$3,Sites!$A:$C,2,0)</f>
        <v>CO</v>
      </c>
      <c r="DB22" s="32" t="str">
        <f>VLOOKUP(CV22,'ALL-Chart of Accounts'!$E:$F,2,0)</f>
        <v>In-Transit Labor</v>
      </c>
      <c r="DC22" s="32">
        <f t="shared" si="9"/>
        <v>120123</v>
      </c>
      <c r="DG22" s="32" t="str">
        <f>VLOOKUP($D$3,Sites!$A:$C,2,0)</f>
        <v>CO</v>
      </c>
      <c r="DI22" s="32" t="str">
        <f>VLOOKUP(DC22,'ALL-Chart of Accounts'!$E:$F,2,0)</f>
        <v>In-Transit Fixed Overhead</v>
      </c>
      <c r="DJ22" s="32">
        <f t="shared" si="10"/>
        <v>120124</v>
      </c>
      <c r="DN22" s="32" t="str">
        <f>VLOOKUP($D$3,Sites!$A:$C,2,0)</f>
        <v>CO</v>
      </c>
      <c r="DP22" s="32" t="str">
        <f>VLOOKUP(DJ22,'ALL-Chart of Accounts'!$E:$F,2,0)</f>
        <v>In-Transit Variable Overhead</v>
      </c>
      <c r="DQ22" s="32">
        <f t="shared" si="11"/>
        <v>120125</v>
      </c>
      <c r="DU22" s="32" t="str">
        <f>VLOOKUP($D$3,Sites!$A:$C,2,0)</f>
        <v>CO</v>
      </c>
      <c r="DW22" s="32" t="str">
        <f>VLOOKUP(DQ22,'ALL-Chart of Accounts'!$E:$F,2,0)</f>
        <v>In-Transit Outside</v>
      </c>
      <c r="DX22" s="37">
        <v>415000</v>
      </c>
      <c r="DZ22" s="32">
        <f t="shared" si="12"/>
        <v>1400</v>
      </c>
      <c r="EB22" s="32" t="str">
        <f>VLOOKUP($D$3,Sites!$A:$C,2,0)</f>
        <v>CO</v>
      </c>
      <c r="EC22" s="32" t="str">
        <f>VLOOKUP(DX22,'ALL-Chart of Accounts'!$E:$F,2,0)</f>
        <v>Aftermarket Sales - Product (80PRDAFT)</v>
      </c>
      <c r="ED22" s="32">
        <f t="shared" si="13"/>
        <v>415000</v>
      </c>
      <c r="EF22" s="32">
        <f t="shared" si="14"/>
        <v>1400</v>
      </c>
      <c r="EH22" s="32" t="str">
        <f>VLOOKUP($D$3,Sites!$A:$C,2,0)</f>
        <v>CO</v>
      </c>
      <c r="EI22" s="32" t="str">
        <f>VLOOKUP(ED22,'ALL-Chart of Accounts'!$E:$F,2,0)</f>
        <v>Aftermarket Sales - Product (80PRDAFT)</v>
      </c>
      <c r="EJ22" s="32">
        <f t="shared" si="15"/>
        <v>415000</v>
      </c>
      <c r="EL22" s="32">
        <f t="shared" si="16"/>
        <v>1400</v>
      </c>
      <c r="EN22" s="32" t="str">
        <f>VLOOKUP($D$3,Sites!$A:$C,2,0)</f>
        <v>CO</v>
      </c>
      <c r="EO22" s="32" t="str">
        <f>VLOOKUP(EJ22,'ALL-Chart of Accounts'!$E:$F,2,0)</f>
        <v>Aftermarket Sales - Product (80PRDAFT)</v>
      </c>
      <c r="EP22" s="37">
        <v>262800</v>
      </c>
      <c r="ET22" s="32" t="str">
        <f>VLOOKUP($D$3,Sites!$A:$C,2,0)</f>
        <v>CO</v>
      </c>
      <c r="EU22" s="32" t="str">
        <f>VLOOKUP(EP22,'ALL-Chart of Accounts'!$E:$F,2,0)</f>
        <v>Deferred Income</v>
      </c>
      <c r="EV22" s="32">
        <f t="shared" si="17"/>
        <v>262800</v>
      </c>
      <c r="EZ22" s="32" t="str">
        <f>VLOOKUP($D$3,Sites!$A:$C,2,0)</f>
        <v>CO</v>
      </c>
      <c r="FA22" s="32" t="str">
        <f>VLOOKUP(EV22,'ALL-Chart of Accounts'!$E:$F,2,0)</f>
        <v>Deferred Income</v>
      </c>
      <c r="FB22" s="32">
        <f t="shared" si="18"/>
        <v>262800</v>
      </c>
      <c r="FF22" s="32" t="str">
        <f>VLOOKUP($D$3,Sites!$A:$C,2,0)</f>
        <v>CO</v>
      </c>
      <c r="FG22" s="32" t="str">
        <f>VLOOKUP(FB22,'ALL-Chart of Accounts'!$E:$F,2,0)</f>
        <v>Deferred Income</v>
      </c>
      <c r="FH22" s="37">
        <v>511010</v>
      </c>
      <c r="FJ22" s="32">
        <f t="shared" si="19"/>
        <v>1400</v>
      </c>
      <c r="FL22" s="32" t="str">
        <f>VLOOKUP($D$3,Sites!$A:$C,2,0)</f>
        <v>CO</v>
      </c>
      <c r="FM22" s="32" t="str">
        <f>VLOOKUP(FH22,'ALL-Chart of Accounts'!$E:$F,2,0)</f>
        <v>Product COS (83PRD) - Material</v>
      </c>
      <c r="FN22" s="32">
        <f t="shared" si="20"/>
        <v>511020</v>
      </c>
      <c r="FP22" s="32">
        <f t="shared" si="21"/>
        <v>1400</v>
      </c>
      <c r="FR22" s="32" t="str">
        <f>VLOOKUP($D$3,Sites!$A:$C,2,0)</f>
        <v>CO</v>
      </c>
      <c r="FS22" s="32" t="str">
        <f>VLOOKUP(FN22,'ALL-Chart of Accounts'!$E:$F,2,0)</f>
        <v>Product COS (83PRD) - Labor</v>
      </c>
      <c r="FT22" s="32">
        <f t="shared" si="22"/>
        <v>511030</v>
      </c>
      <c r="FV22" s="32">
        <f t="shared" si="23"/>
        <v>1400</v>
      </c>
      <c r="FX22" s="32" t="str">
        <f>VLOOKUP($D$3,Sites!$A:$C,2,0)</f>
        <v>CO</v>
      </c>
      <c r="FY22" s="32" t="str">
        <f>VLOOKUP(FT22,'ALL-Chart of Accounts'!$E:$F,2,0)</f>
        <v>Product COS (83PRD) - Fixed OH</v>
      </c>
      <c r="FZ22" s="32">
        <f t="shared" si="24"/>
        <v>511040</v>
      </c>
      <c r="GB22" s="32">
        <f t="shared" si="25"/>
        <v>1400</v>
      </c>
      <c r="GD22" s="32" t="str">
        <f>VLOOKUP($D$3,Sites!$A:$C,2,0)</f>
        <v>CO</v>
      </c>
      <c r="GE22" s="32" t="str">
        <f>VLOOKUP(FZ22,'ALL-Chart of Accounts'!$E:$F,2,0)</f>
        <v>Product COS (83PRD) - Variable OH</v>
      </c>
      <c r="GF22" s="32">
        <f t="shared" si="26"/>
        <v>511050</v>
      </c>
      <c r="GH22" s="32">
        <f t="shared" si="27"/>
        <v>1400</v>
      </c>
      <c r="GJ22" s="32" t="str">
        <f>VLOOKUP($D$3,Sites!$A:$C,2,0)</f>
        <v>CO</v>
      </c>
      <c r="GK22" s="32" t="str">
        <f>VLOOKUP(GF22,'ALL-Chart of Accounts'!$E:$F,2,0)</f>
        <v>Product COS (83PRD) - Outside</v>
      </c>
      <c r="GL22" s="32">
        <f t="shared" si="28"/>
        <v>262800</v>
      </c>
      <c r="GP22" s="32" t="str">
        <f>VLOOKUP($D$3,Sites!$A:$C,2,0)</f>
        <v>CO</v>
      </c>
      <c r="GQ22" s="32" t="str">
        <f>VLOOKUP(GL22,'ALL-Chart of Accounts'!$E:$F,2,0)</f>
        <v>Deferred Income</v>
      </c>
      <c r="GR22" s="32">
        <f t="shared" si="29"/>
        <v>262800</v>
      </c>
      <c r="GV22" s="32" t="str">
        <f>VLOOKUP($D$3,Sites!$A:$C,2,0)</f>
        <v>CO</v>
      </c>
      <c r="GW22" s="32" t="str">
        <f>VLOOKUP(GR22,'ALL-Chart of Accounts'!$E:$F,2,0)</f>
        <v>Deferred Income</v>
      </c>
      <c r="GX22" s="32">
        <f t="shared" si="30"/>
        <v>262800</v>
      </c>
      <c r="HB22" s="32" t="str">
        <f>VLOOKUP($D$3,Sites!$A:$C,2,0)</f>
        <v>CO</v>
      </c>
      <c r="HC22" s="32" t="str">
        <f>VLOOKUP(GX22,'ALL-Chart of Accounts'!$E:$F,2,0)</f>
        <v>Deferred Income</v>
      </c>
      <c r="HD22" s="32">
        <f t="shared" si="31"/>
        <v>262800</v>
      </c>
      <c r="HH22" s="32" t="str">
        <f>VLOOKUP($D$3,Sites!$A:$C,2,0)</f>
        <v>CO</v>
      </c>
      <c r="HI22" s="32" t="str">
        <f>VLOOKUP(HD22,'ALL-Chart of Accounts'!$E:$F,2,0)</f>
        <v>Deferred Income</v>
      </c>
      <c r="HJ22" s="32">
        <f t="shared" si="32"/>
        <v>262800</v>
      </c>
      <c r="HN22" s="32" t="str">
        <f>VLOOKUP($D$3,Sites!$A:$C,2,0)</f>
        <v>CO</v>
      </c>
      <c r="HO22" s="32" t="str">
        <f>VLOOKUP(HJ22,'ALL-Chart of Accounts'!$E:$F,2,0)</f>
        <v>Deferred Income</v>
      </c>
      <c r="HQ22" s="32" t="str">
        <f t="shared" si="38"/>
        <v>1JBT1400</v>
      </c>
      <c r="HR22" s="4" t="s">
        <v>10</v>
      </c>
      <c r="HS22" s="4">
        <v>1400</v>
      </c>
      <c r="HT22" s="4" t="s">
        <v>1299</v>
      </c>
      <c r="HU22" s="4" t="s">
        <v>9398</v>
      </c>
      <c r="HV22" s="61">
        <v>43118.311437812503</v>
      </c>
      <c r="HW22" s="4" t="s">
        <v>9398</v>
      </c>
      <c r="HX22" s="61">
        <v>43118.311437812503</v>
      </c>
    </row>
    <row r="23" spans="6:232" x14ac:dyDescent="0.35">
      <c r="F23" s="22" t="str">
        <f>IF(ISERROR(VLOOKUP($O23,'sKUN1-Distribution Accounts'!$F:$F,1,0)),"","X")</f>
        <v/>
      </c>
      <c r="G23" s="22" t="str">
        <f t="shared" si="39"/>
        <v>X</v>
      </c>
      <c r="H23" s="22" t="str">
        <f t="shared" si="39"/>
        <v/>
      </c>
      <c r="I23" s="22" t="str">
        <f t="shared" si="39"/>
        <v/>
      </c>
      <c r="J23" s="22" t="str">
        <f t="shared" si="39"/>
        <v/>
      </c>
      <c r="K23" s="22" t="str">
        <f t="shared" si="39"/>
        <v/>
      </c>
      <c r="L23" s="22" t="str">
        <f t="shared" si="39"/>
        <v>X</v>
      </c>
      <c r="M23" s="22" t="str">
        <f t="shared" si="39"/>
        <v/>
      </c>
      <c r="O23" s="4">
        <v>1405</v>
      </c>
      <c r="P23" s="32" t="str">
        <f>VLOOKUP(O23,'ALL-Unit Code 2'!V:W,2,0)</f>
        <v>MARINATING-BRINE (SOURCED)</v>
      </c>
      <c r="Q23" s="32">
        <f t="shared" si="33"/>
        <v>120131</v>
      </c>
      <c r="U23" s="32" t="str">
        <f>VLOOKUP($D$3,Sites!$A:$C,2,0)</f>
        <v>CO</v>
      </c>
      <c r="W23" s="32" t="str">
        <f>VLOOKUP(Q23,'ALL-Chart of Accounts'!$E:$F,2,0)</f>
        <v>Finished Goods Material</v>
      </c>
      <c r="X23" s="32">
        <f t="shared" si="34"/>
        <v>120132</v>
      </c>
      <c r="AB23" s="32" t="str">
        <f>VLOOKUP($D$3,Sites!$A:$C,2,0)</f>
        <v>CO</v>
      </c>
      <c r="AD23" s="32" t="str">
        <f>VLOOKUP(X23,'ALL-Chart of Accounts'!$E:$F,2,0)</f>
        <v>Finished Goods Labor</v>
      </c>
      <c r="AE23" s="32">
        <f t="shared" si="35"/>
        <v>120133</v>
      </c>
      <c r="AI23" s="32" t="str">
        <f>VLOOKUP($D$3,Sites!$A:$C,2,0)</f>
        <v>CO</v>
      </c>
      <c r="AK23" s="32" t="str">
        <f>VLOOKUP(AE23,'ALL-Chart of Accounts'!$E:$F,2,0)</f>
        <v>Finished Goods Fixed Overhead</v>
      </c>
      <c r="AL23" s="32">
        <f t="shared" si="36"/>
        <v>120134</v>
      </c>
      <c r="AP23" s="32" t="str">
        <f>VLOOKUP($D$3,Sites!$A:$C,2,0)</f>
        <v>CO</v>
      </c>
      <c r="AR23" s="32" t="str">
        <f>VLOOKUP(AL23,'ALL-Chart of Accounts'!$E:$F,2,0)</f>
        <v>Finished Goods Variable Overhead</v>
      </c>
      <c r="AS23" s="32">
        <f t="shared" si="37"/>
        <v>120135</v>
      </c>
      <c r="AW23" s="32" t="str">
        <f>VLOOKUP($D$3,Sites!$A:$C,2,0)</f>
        <v>CO</v>
      </c>
      <c r="AY23" s="32" t="str">
        <f>VLOOKUP(AS23,'ALL-Chart of Accounts'!$E:$F,2,0)</f>
        <v>Finished Goods Outside</v>
      </c>
      <c r="BF23" s="37">
        <v>120141</v>
      </c>
      <c r="BJ23" s="32" t="str">
        <f>VLOOKUP($D$3,Sites!$A:$C,2,0)</f>
        <v>CO</v>
      </c>
      <c r="BL23" s="32" t="str">
        <f>VLOOKUP(BF23,'ALL-Chart of Accounts'!$E:$F,2,0)</f>
        <v>In-Process Material</v>
      </c>
      <c r="BM23" s="32">
        <f t="shared" si="4"/>
        <v>120142</v>
      </c>
      <c r="BQ23" s="32" t="str">
        <f>VLOOKUP($D$3,Sites!$A:$C,2,0)</f>
        <v>CO</v>
      </c>
      <c r="BS23" s="32" t="str">
        <f>VLOOKUP(BM23,'ALL-Chart of Accounts'!$E:$F,2,0)</f>
        <v>In-Process Labor</v>
      </c>
      <c r="BT23" s="32">
        <f t="shared" si="5"/>
        <v>120143</v>
      </c>
      <c r="BX23" s="32" t="str">
        <f>VLOOKUP($D$3,Sites!$A:$C,2,0)</f>
        <v>CO</v>
      </c>
      <c r="BZ23" s="32" t="str">
        <f>VLOOKUP(BT23,'ALL-Chart of Accounts'!$E:$F,2,0)</f>
        <v>In-Process Fixed Overhead</v>
      </c>
      <c r="CA23" s="32">
        <f t="shared" si="6"/>
        <v>120144</v>
      </c>
      <c r="CE23" s="32" t="str">
        <f>VLOOKUP($D$3,Sites!$A:$C,2,0)</f>
        <v>CO</v>
      </c>
      <c r="CG23" s="32" t="str">
        <f>VLOOKUP(CA23,'ALL-Chart of Accounts'!$E:$F,2,0)</f>
        <v>In-Process Variable Overhead</v>
      </c>
      <c r="CH23" s="32">
        <f t="shared" si="7"/>
        <v>120145</v>
      </c>
      <c r="CL23" s="32" t="str">
        <f>VLOOKUP($D$3,Sites!$A:$C,2,0)</f>
        <v>CO</v>
      </c>
      <c r="CN23" s="32" t="str">
        <f>VLOOKUP(CH23,'ALL-Chart of Accounts'!$E:$F,2,0)</f>
        <v>In-Process Outside</v>
      </c>
      <c r="CO23" s="37">
        <v>120121</v>
      </c>
      <c r="CS23" s="32" t="str">
        <f>VLOOKUP($D$3,Sites!$A:$C,2,0)</f>
        <v>CO</v>
      </c>
      <c r="CU23" s="32" t="str">
        <f>VLOOKUP(CO23,'ALL-Chart of Accounts'!$E:$F,2,0)</f>
        <v>In-Transit Material</v>
      </c>
      <c r="CV23" s="32">
        <f t="shared" si="8"/>
        <v>120122</v>
      </c>
      <c r="CZ23" s="32" t="str">
        <f>VLOOKUP($D$3,Sites!$A:$C,2,0)</f>
        <v>CO</v>
      </c>
      <c r="DB23" s="32" t="str">
        <f>VLOOKUP(CV23,'ALL-Chart of Accounts'!$E:$F,2,0)</f>
        <v>In-Transit Labor</v>
      </c>
      <c r="DC23" s="32">
        <f t="shared" si="9"/>
        <v>120123</v>
      </c>
      <c r="DG23" s="32" t="str">
        <f>VLOOKUP($D$3,Sites!$A:$C,2,0)</f>
        <v>CO</v>
      </c>
      <c r="DI23" s="32" t="str">
        <f>VLOOKUP(DC23,'ALL-Chart of Accounts'!$E:$F,2,0)</f>
        <v>In-Transit Fixed Overhead</v>
      </c>
      <c r="DJ23" s="32">
        <f t="shared" si="10"/>
        <v>120124</v>
      </c>
      <c r="DN23" s="32" t="str">
        <f>VLOOKUP($D$3,Sites!$A:$C,2,0)</f>
        <v>CO</v>
      </c>
      <c r="DP23" s="32" t="str">
        <f>VLOOKUP(DJ23,'ALL-Chart of Accounts'!$E:$F,2,0)</f>
        <v>In-Transit Variable Overhead</v>
      </c>
      <c r="DQ23" s="32">
        <f t="shared" si="11"/>
        <v>120125</v>
      </c>
      <c r="DU23" s="32" t="str">
        <f>VLOOKUP($D$3,Sites!$A:$C,2,0)</f>
        <v>CO</v>
      </c>
      <c r="DW23" s="32" t="str">
        <f>VLOOKUP(DQ23,'ALL-Chart of Accounts'!$E:$F,2,0)</f>
        <v>In-Transit Outside</v>
      </c>
      <c r="DX23" s="37">
        <v>415000</v>
      </c>
      <c r="DZ23" s="32">
        <f t="shared" si="12"/>
        <v>1405</v>
      </c>
      <c r="EB23" s="32" t="str">
        <f>VLOOKUP($D$3,Sites!$A:$C,2,0)</f>
        <v>CO</v>
      </c>
      <c r="EC23" s="32" t="str">
        <f>VLOOKUP(DX23,'ALL-Chart of Accounts'!$E:$F,2,0)</f>
        <v>Aftermarket Sales - Product (80PRDAFT)</v>
      </c>
      <c r="ED23" s="32">
        <f t="shared" si="13"/>
        <v>415000</v>
      </c>
      <c r="EF23" s="32">
        <f t="shared" si="14"/>
        <v>1405</v>
      </c>
      <c r="EH23" s="32" t="str">
        <f>VLOOKUP($D$3,Sites!$A:$C,2,0)</f>
        <v>CO</v>
      </c>
      <c r="EI23" s="32" t="str">
        <f>VLOOKUP(ED23,'ALL-Chart of Accounts'!$E:$F,2,0)</f>
        <v>Aftermarket Sales - Product (80PRDAFT)</v>
      </c>
      <c r="EJ23" s="32">
        <f t="shared" si="15"/>
        <v>415000</v>
      </c>
      <c r="EL23" s="32">
        <f t="shared" si="16"/>
        <v>1405</v>
      </c>
      <c r="EN23" s="32" t="str">
        <f>VLOOKUP($D$3,Sites!$A:$C,2,0)</f>
        <v>CO</v>
      </c>
      <c r="EO23" s="32" t="str">
        <f>VLOOKUP(EJ23,'ALL-Chart of Accounts'!$E:$F,2,0)</f>
        <v>Aftermarket Sales - Product (80PRDAFT)</v>
      </c>
      <c r="EP23" s="37">
        <v>262800</v>
      </c>
      <c r="ET23" s="32" t="str">
        <f>VLOOKUP($D$3,Sites!$A:$C,2,0)</f>
        <v>CO</v>
      </c>
      <c r="EU23" s="32" t="str">
        <f>VLOOKUP(EP23,'ALL-Chart of Accounts'!$E:$F,2,0)</f>
        <v>Deferred Income</v>
      </c>
      <c r="EV23" s="32">
        <f t="shared" si="17"/>
        <v>262800</v>
      </c>
      <c r="EZ23" s="32" t="str">
        <f>VLOOKUP($D$3,Sites!$A:$C,2,0)</f>
        <v>CO</v>
      </c>
      <c r="FA23" s="32" t="str">
        <f>VLOOKUP(EV23,'ALL-Chart of Accounts'!$E:$F,2,0)</f>
        <v>Deferred Income</v>
      </c>
      <c r="FB23" s="32">
        <f t="shared" si="18"/>
        <v>262800</v>
      </c>
      <c r="FF23" s="32" t="str">
        <f>VLOOKUP($D$3,Sites!$A:$C,2,0)</f>
        <v>CO</v>
      </c>
      <c r="FG23" s="32" t="str">
        <f>VLOOKUP(FB23,'ALL-Chart of Accounts'!$E:$F,2,0)</f>
        <v>Deferred Income</v>
      </c>
      <c r="FH23" s="37">
        <v>511010</v>
      </c>
      <c r="FJ23" s="32">
        <f t="shared" si="19"/>
        <v>1405</v>
      </c>
      <c r="FL23" s="32" t="str">
        <f>VLOOKUP($D$3,Sites!$A:$C,2,0)</f>
        <v>CO</v>
      </c>
      <c r="FM23" s="32" t="str">
        <f>VLOOKUP(FH23,'ALL-Chart of Accounts'!$E:$F,2,0)</f>
        <v>Product COS (83PRD) - Material</v>
      </c>
      <c r="FN23" s="32">
        <f t="shared" si="20"/>
        <v>511020</v>
      </c>
      <c r="FP23" s="32">
        <f t="shared" si="21"/>
        <v>1405</v>
      </c>
      <c r="FR23" s="32" t="str">
        <f>VLOOKUP($D$3,Sites!$A:$C,2,0)</f>
        <v>CO</v>
      </c>
      <c r="FS23" s="32" t="str">
        <f>VLOOKUP(FN23,'ALL-Chart of Accounts'!$E:$F,2,0)</f>
        <v>Product COS (83PRD) - Labor</v>
      </c>
      <c r="FT23" s="32">
        <f t="shared" si="22"/>
        <v>511030</v>
      </c>
      <c r="FV23" s="32">
        <f t="shared" si="23"/>
        <v>1405</v>
      </c>
      <c r="FX23" s="32" t="str">
        <f>VLOOKUP($D$3,Sites!$A:$C,2,0)</f>
        <v>CO</v>
      </c>
      <c r="FY23" s="32" t="str">
        <f>VLOOKUP(FT23,'ALL-Chart of Accounts'!$E:$F,2,0)</f>
        <v>Product COS (83PRD) - Fixed OH</v>
      </c>
      <c r="FZ23" s="32">
        <f t="shared" si="24"/>
        <v>511040</v>
      </c>
      <c r="GB23" s="32">
        <f t="shared" si="25"/>
        <v>1405</v>
      </c>
      <c r="GD23" s="32" t="str">
        <f>VLOOKUP($D$3,Sites!$A:$C,2,0)</f>
        <v>CO</v>
      </c>
      <c r="GE23" s="32" t="str">
        <f>VLOOKUP(FZ23,'ALL-Chart of Accounts'!$E:$F,2,0)</f>
        <v>Product COS (83PRD) - Variable OH</v>
      </c>
      <c r="GF23" s="32">
        <f t="shared" si="26"/>
        <v>511050</v>
      </c>
      <c r="GH23" s="32">
        <f t="shared" si="27"/>
        <v>1405</v>
      </c>
      <c r="GJ23" s="32" t="str">
        <f>VLOOKUP($D$3,Sites!$A:$C,2,0)</f>
        <v>CO</v>
      </c>
      <c r="GK23" s="32" t="str">
        <f>VLOOKUP(GF23,'ALL-Chart of Accounts'!$E:$F,2,0)</f>
        <v>Product COS (83PRD) - Outside</v>
      </c>
      <c r="GL23" s="32">
        <f t="shared" si="28"/>
        <v>262800</v>
      </c>
      <c r="GP23" s="32" t="str">
        <f>VLOOKUP($D$3,Sites!$A:$C,2,0)</f>
        <v>CO</v>
      </c>
      <c r="GQ23" s="32" t="str">
        <f>VLOOKUP(GL23,'ALL-Chart of Accounts'!$E:$F,2,0)</f>
        <v>Deferred Income</v>
      </c>
      <c r="GR23" s="32">
        <f t="shared" si="29"/>
        <v>262800</v>
      </c>
      <c r="GV23" s="32" t="str">
        <f>VLOOKUP($D$3,Sites!$A:$C,2,0)</f>
        <v>CO</v>
      </c>
      <c r="GW23" s="32" t="str">
        <f>VLOOKUP(GR23,'ALL-Chart of Accounts'!$E:$F,2,0)</f>
        <v>Deferred Income</v>
      </c>
      <c r="GX23" s="32">
        <f t="shared" si="30"/>
        <v>262800</v>
      </c>
      <c r="HB23" s="32" t="str">
        <f>VLOOKUP($D$3,Sites!$A:$C,2,0)</f>
        <v>CO</v>
      </c>
      <c r="HC23" s="32" t="str">
        <f>VLOOKUP(GX23,'ALL-Chart of Accounts'!$E:$F,2,0)</f>
        <v>Deferred Income</v>
      </c>
      <c r="HD23" s="32">
        <f t="shared" si="31"/>
        <v>262800</v>
      </c>
      <c r="HH23" s="32" t="str">
        <f>VLOOKUP($D$3,Sites!$A:$C,2,0)</f>
        <v>CO</v>
      </c>
      <c r="HI23" s="32" t="str">
        <f>VLOOKUP(HD23,'ALL-Chart of Accounts'!$E:$F,2,0)</f>
        <v>Deferred Income</v>
      </c>
      <c r="HJ23" s="32">
        <f t="shared" si="32"/>
        <v>262800</v>
      </c>
      <c r="HN23" s="32" t="str">
        <f>VLOOKUP($D$3,Sites!$A:$C,2,0)</f>
        <v>CO</v>
      </c>
      <c r="HO23" s="32" t="str">
        <f>VLOOKUP(HJ23,'ALL-Chart of Accounts'!$E:$F,2,0)</f>
        <v>Deferred Income</v>
      </c>
      <c r="HQ23" s="32" t="str">
        <f t="shared" si="38"/>
        <v>1JBT1405</v>
      </c>
      <c r="HR23" s="4" t="s">
        <v>10</v>
      </c>
      <c r="HS23" s="4">
        <v>1405</v>
      </c>
      <c r="HT23" s="4" t="s">
        <v>1300</v>
      </c>
      <c r="HU23" s="4" t="s">
        <v>9398</v>
      </c>
      <c r="HV23" s="61">
        <v>43118.311478009258</v>
      </c>
      <c r="HW23" s="4" t="s">
        <v>9398</v>
      </c>
      <c r="HX23" s="61">
        <v>43118.311478009258</v>
      </c>
    </row>
    <row r="24" spans="6:232" x14ac:dyDescent="0.35">
      <c r="F24" s="22" t="str">
        <f>IF(ISERROR(VLOOKUP($O24,'sKUN1-Distribution Accounts'!$F:$F,1,0)),"","X")</f>
        <v/>
      </c>
      <c r="G24" s="22" t="str">
        <f t="shared" si="39"/>
        <v>X</v>
      </c>
      <c r="H24" s="22" t="str">
        <f t="shared" si="39"/>
        <v/>
      </c>
      <c r="I24" s="22" t="str">
        <f t="shared" si="39"/>
        <v/>
      </c>
      <c r="J24" s="22" t="str">
        <f t="shared" si="39"/>
        <v/>
      </c>
      <c r="K24" s="22" t="str">
        <f t="shared" si="39"/>
        <v/>
      </c>
      <c r="L24" s="22" t="str">
        <f t="shared" si="39"/>
        <v>X</v>
      </c>
      <c r="M24" s="22" t="str">
        <f t="shared" si="39"/>
        <v/>
      </c>
      <c r="O24" s="4">
        <v>1410</v>
      </c>
      <c r="P24" s="32" t="str">
        <f>VLOOKUP(O24,'ALL-Unit Code 2'!V:W,2,0)</f>
        <v>MARINATING-MACERATION (WOLFTEC)</v>
      </c>
      <c r="Q24" s="32">
        <f t="shared" si="33"/>
        <v>120131</v>
      </c>
      <c r="U24" s="32" t="str">
        <f>VLOOKUP($D$3,Sites!$A:$C,2,0)</f>
        <v>CO</v>
      </c>
      <c r="W24" s="32" t="str">
        <f>VLOOKUP(Q24,'ALL-Chart of Accounts'!$E:$F,2,0)</f>
        <v>Finished Goods Material</v>
      </c>
      <c r="X24" s="32">
        <f t="shared" si="34"/>
        <v>120132</v>
      </c>
      <c r="AB24" s="32" t="str">
        <f>VLOOKUP($D$3,Sites!$A:$C,2,0)</f>
        <v>CO</v>
      </c>
      <c r="AD24" s="32" t="str">
        <f>VLOOKUP(X24,'ALL-Chart of Accounts'!$E:$F,2,0)</f>
        <v>Finished Goods Labor</v>
      </c>
      <c r="AE24" s="32">
        <f t="shared" si="35"/>
        <v>120133</v>
      </c>
      <c r="AI24" s="32" t="str">
        <f>VLOOKUP($D$3,Sites!$A:$C,2,0)</f>
        <v>CO</v>
      </c>
      <c r="AK24" s="32" t="str">
        <f>VLOOKUP(AE24,'ALL-Chart of Accounts'!$E:$F,2,0)</f>
        <v>Finished Goods Fixed Overhead</v>
      </c>
      <c r="AL24" s="32">
        <f t="shared" si="36"/>
        <v>120134</v>
      </c>
      <c r="AP24" s="32" t="str">
        <f>VLOOKUP($D$3,Sites!$A:$C,2,0)</f>
        <v>CO</v>
      </c>
      <c r="AR24" s="32" t="str">
        <f>VLOOKUP(AL24,'ALL-Chart of Accounts'!$E:$F,2,0)</f>
        <v>Finished Goods Variable Overhead</v>
      </c>
      <c r="AS24" s="32">
        <f t="shared" si="37"/>
        <v>120135</v>
      </c>
      <c r="AW24" s="32" t="str">
        <f>VLOOKUP($D$3,Sites!$A:$C,2,0)</f>
        <v>CO</v>
      </c>
      <c r="AY24" s="32" t="str">
        <f>VLOOKUP(AS24,'ALL-Chart of Accounts'!$E:$F,2,0)</f>
        <v>Finished Goods Outside</v>
      </c>
      <c r="BF24" s="37">
        <v>120141</v>
      </c>
      <c r="BJ24" s="32" t="str">
        <f>VLOOKUP($D$3,Sites!$A:$C,2,0)</f>
        <v>CO</v>
      </c>
      <c r="BL24" s="32" t="str">
        <f>VLOOKUP(BF24,'ALL-Chart of Accounts'!$E:$F,2,0)</f>
        <v>In-Process Material</v>
      </c>
      <c r="BM24" s="32">
        <f t="shared" si="4"/>
        <v>120142</v>
      </c>
      <c r="BQ24" s="32" t="str">
        <f>VLOOKUP($D$3,Sites!$A:$C,2,0)</f>
        <v>CO</v>
      </c>
      <c r="BS24" s="32" t="str">
        <f>VLOOKUP(BM24,'ALL-Chart of Accounts'!$E:$F,2,0)</f>
        <v>In-Process Labor</v>
      </c>
      <c r="BT24" s="32">
        <f t="shared" si="5"/>
        <v>120143</v>
      </c>
      <c r="BX24" s="32" t="str">
        <f>VLOOKUP($D$3,Sites!$A:$C,2,0)</f>
        <v>CO</v>
      </c>
      <c r="BZ24" s="32" t="str">
        <f>VLOOKUP(BT24,'ALL-Chart of Accounts'!$E:$F,2,0)</f>
        <v>In-Process Fixed Overhead</v>
      </c>
      <c r="CA24" s="32">
        <f t="shared" si="6"/>
        <v>120144</v>
      </c>
      <c r="CE24" s="32" t="str">
        <f>VLOOKUP($D$3,Sites!$A:$C,2,0)</f>
        <v>CO</v>
      </c>
      <c r="CG24" s="32" t="str">
        <f>VLOOKUP(CA24,'ALL-Chart of Accounts'!$E:$F,2,0)</f>
        <v>In-Process Variable Overhead</v>
      </c>
      <c r="CH24" s="32">
        <f t="shared" si="7"/>
        <v>120145</v>
      </c>
      <c r="CL24" s="32" t="str">
        <f>VLOOKUP($D$3,Sites!$A:$C,2,0)</f>
        <v>CO</v>
      </c>
      <c r="CN24" s="32" t="str">
        <f>VLOOKUP(CH24,'ALL-Chart of Accounts'!$E:$F,2,0)</f>
        <v>In-Process Outside</v>
      </c>
      <c r="CO24" s="37">
        <v>120121</v>
      </c>
      <c r="CS24" s="32" t="str">
        <f>VLOOKUP($D$3,Sites!$A:$C,2,0)</f>
        <v>CO</v>
      </c>
      <c r="CU24" s="32" t="str">
        <f>VLOOKUP(CO24,'ALL-Chart of Accounts'!$E:$F,2,0)</f>
        <v>In-Transit Material</v>
      </c>
      <c r="CV24" s="32">
        <f t="shared" si="8"/>
        <v>120122</v>
      </c>
      <c r="CZ24" s="32" t="str">
        <f>VLOOKUP($D$3,Sites!$A:$C,2,0)</f>
        <v>CO</v>
      </c>
      <c r="DB24" s="32" t="str">
        <f>VLOOKUP(CV24,'ALL-Chart of Accounts'!$E:$F,2,0)</f>
        <v>In-Transit Labor</v>
      </c>
      <c r="DC24" s="32">
        <f t="shared" si="9"/>
        <v>120123</v>
      </c>
      <c r="DG24" s="32" t="str">
        <f>VLOOKUP($D$3,Sites!$A:$C,2,0)</f>
        <v>CO</v>
      </c>
      <c r="DI24" s="32" t="str">
        <f>VLOOKUP(DC24,'ALL-Chart of Accounts'!$E:$F,2,0)</f>
        <v>In-Transit Fixed Overhead</v>
      </c>
      <c r="DJ24" s="32">
        <f t="shared" si="10"/>
        <v>120124</v>
      </c>
      <c r="DN24" s="32" t="str">
        <f>VLOOKUP($D$3,Sites!$A:$C,2,0)</f>
        <v>CO</v>
      </c>
      <c r="DP24" s="32" t="str">
        <f>VLOOKUP(DJ24,'ALL-Chart of Accounts'!$E:$F,2,0)</f>
        <v>In-Transit Variable Overhead</v>
      </c>
      <c r="DQ24" s="32">
        <f t="shared" si="11"/>
        <v>120125</v>
      </c>
      <c r="DU24" s="32" t="str">
        <f>VLOOKUP($D$3,Sites!$A:$C,2,0)</f>
        <v>CO</v>
      </c>
      <c r="DW24" s="32" t="str">
        <f>VLOOKUP(DQ24,'ALL-Chart of Accounts'!$E:$F,2,0)</f>
        <v>In-Transit Outside</v>
      </c>
      <c r="DX24" s="37">
        <v>415000</v>
      </c>
      <c r="DZ24" s="32">
        <f t="shared" si="12"/>
        <v>1410</v>
      </c>
      <c r="EB24" s="32" t="str">
        <f>VLOOKUP($D$3,Sites!$A:$C,2,0)</f>
        <v>CO</v>
      </c>
      <c r="EC24" s="32" t="str">
        <f>VLOOKUP(DX24,'ALL-Chart of Accounts'!$E:$F,2,0)</f>
        <v>Aftermarket Sales - Product (80PRDAFT)</v>
      </c>
      <c r="ED24" s="32">
        <f t="shared" si="13"/>
        <v>415000</v>
      </c>
      <c r="EF24" s="32">
        <f t="shared" si="14"/>
        <v>1410</v>
      </c>
      <c r="EH24" s="32" t="str">
        <f>VLOOKUP($D$3,Sites!$A:$C,2,0)</f>
        <v>CO</v>
      </c>
      <c r="EI24" s="32" t="str">
        <f>VLOOKUP(ED24,'ALL-Chart of Accounts'!$E:$F,2,0)</f>
        <v>Aftermarket Sales - Product (80PRDAFT)</v>
      </c>
      <c r="EJ24" s="32">
        <f t="shared" si="15"/>
        <v>415000</v>
      </c>
      <c r="EL24" s="32">
        <f t="shared" si="16"/>
        <v>1410</v>
      </c>
      <c r="EN24" s="32" t="str">
        <f>VLOOKUP($D$3,Sites!$A:$C,2,0)</f>
        <v>CO</v>
      </c>
      <c r="EO24" s="32" t="str">
        <f>VLOOKUP(EJ24,'ALL-Chart of Accounts'!$E:$F,2,0)</f>
        <v>Aftermarket Sales - Product (80PRDAFT)</v>
      </c>
      <c r="EP24" s="37">
        <v>262800</v>
      </c>
      <c r="ET24" s="32" t="str">
        <f>VLOOKUP($D$3,Sites!$A:$C,2,0)</f>
        <v>CO</v>
      </c>
      <c r="EU24" s="32" t="str">
        <f>VLOOKUP(EP24,'ALL-Chart of Accounts'!$E:$F,2,0)</f>
        <v>Deferred Income</v>
      </c>
      <c r="EV24" s="32">
        <f t="shared" si="17"/>
        <v>262800</v>
      </c>
      <c r="EZ24" s="32" t="str">
        <f>VLOOKUP($D$3,Sites!$A:$C,2,0)</f>
        <v>CO</v>
      </c>
      <c r="FA24" s="32" t="str">
        <f>VLOOKUP(EV24,'ALL-Chart of Accounts'!$E:$F,2,0)</f>
        <v>Deferred Income</v>
      </c>
      <c r="FB24" s="32">
        <f t="shared" si="18"/>
        <v>262800</v>
      </c>
      <c r="FF24" s="32" t="str">
        <f>VLOOKUP($D$3,Sites!$A:$C,2,0)</f>
        <v>CO</v>
      </c>
      <c r="FG24" s="32" t="str">
        <f>VLOOKUP(FB24,'ALL-Chart of Accounts'!$E:$F,2,0)</f>
        <v>Deferred Income</v>
      </c>
      <c r="FH24" s="37">
        <v>511010</v>
      </c>
      <c r="FJ24" s="32">
        <f t="shared" si="19"/>
        <v>1410</v>
      </c>
      <c r="FL24" s="32" t="str">
        <f>VLOOKUP($D$3,Sites!$A:$C,2,0)</f>
        <v>CO</v>
      </c>
      <c r="FM24" s="32" t="str">
        <f>VLOOKUP(FH24,'ALL-Chart of Accounts'!$E:$F,2,0)</f>
        <v>Product COS (83PRD) - Material</v>
      </c>
      <c r="FN24" s="32">
        <f t="shared" si="20"/>
        <v>511020</v>
      </c>
      <c r="FP24" s="32">
        <f t="shared" si="21"/>
        <v>1410</v>
      </c>
      <c r="FR24" s="32" t="str">
        <f>VLOOKUP($D$3,Sites!$A:$C,2,0)</f>
        <v>CO</v>
      </c>
      <c r="FS24" s="32" t="str">
        <f>VLOOKUP(FN24,'ALL-Chart of Accounts'!$E:$F,2,0)</f>
        <v>Product COS (83PRD) - Labor</v>
      </c>
      <c r="FT24" s="32">
        <f t="shared" si="22"/>
        <v>511030</v>
      </c>
      <c r="FV24" s="32">
        <f t="shared" si="23"/>
        <v>1410</v>
      </c>
      <c r="FX24" s="32" t="str">
        <f>VLOOKUP($D$3,Sites!$A:$C,2,0)</f>
        <v>CO</v>
      </c>
      <c r="FY24" s="32" t="str">
        <f>VLOOKUP(FT24,'ALL-Chart of Accounts'!$E:$F,2,0)</f>
        <v>Product COS (83PRD) - Fixed OH</v>
      </c>
      <c r="FZ24" s="32">
        <f t="shared" si="24"/>
        <v>511040</v>
      </c>
      <c r="GB24" s="32">
        <f t="shared" si="25"/>
        <v>1410</v>
      </c>
      <c r="GD24" s="32" t="str">
        <f>VLOOKUP($D$3,Sites!$A:$C,2,0)</f>
        <v>CO</v>
      </c>
      <c r="GE24" s="32" t="str">
        <f>VLOOKUP(FZ24,'ALL-Chart of Accounts'!$E:$F,2,0)</f>
        <v>Product COS (83PRD) - Variable OH</v>
      </c>
      <c r="GF24" s="32">
        <f t="shared" si="26"/>
        <v>511050</v>
      </c>
      <c r="GH24" s="32">
        <f t="shared" si="27"/>
        <v>1410</v>
      </c>
      <c r="GJ24" s="32" t="str">
        <f>VLOOKUP($D$3,Sites!$A:$C,2,0)</f>
        <v>CO</v>
      </c>
      <c r="GK24" s="32" t="str">
        <f>VLOOKUP(GF24,'ALL-Chart of Accounts'!$E:$F,2,0)</f>
        <v>Product COS (83PRD) - Outside</v>
      </c>
      <c r="GL24" s="32">
        <f t="shared" si="28"/>
        <v>262800</v>
      </c>
      <c r="GP24" s="32" t="str">
        <f>VLOOKUP($D$3,Sites!$A:$C,2,0)</f>
        <v>CO</v>
      </c>
      <c r="GQ24" s="32" t="str">
        <f>VLOOKUP(GL24,'ALL-Chart of Accounts'!$E:$F,2,0)</f>
        <v>Deferred Income</v>
      </c>
      <c r="GR24" s="32">
        <f t="shared" si="29"/>
        <v>262800</v>
      </c>
      <c r="GV24" s="32" t="str">
        <f>VLOOKUP($D$3,Sites!$A:$C,2,0)</f>
        <v>CO</v>
      </c>
      <c r="GW24" s="32" t="str">
        <f>VLOOKUP(GR24,'ALL-Chart of Accounts'!$E:$F,2,0)</f>
        <v>Deferred Income</v>
      </c>
      <c r="GX24" s="32">
        <f t="shared" si="30"/>
        <v>262800</v>
      </c>
      <c r="HB24" s="32" t="str">
        <f>VLOOKUP($D$3,Sites!$A:$C,2,0)</f>
        <v>CO</v>
      </c>
      <c r="HC24" s="32" t="str">
        <f>VLOOKUP(GX24,'ALL-Chart of Accounts'!$E:$F,2,0)</f>
        <v>Deferred Income</v>
      </c>
      <c r="HD24" s="32">
        <f t="shared" si="31"/>
        <v>262800</v>
      </c>
      <c r="HH24" s="32" t="str">
        <f>VLOOKUP($D$3,Sites!$A:$C,2,0)</f>
        <v>CO</v>
      </c>
      <c r="HI24" s="32" t="str">
        <f>VLOOKUP(HD24,'ALL-Chart of Accounts'!$E:$F,2,0)</f>
        <v>Deferred Income</v>
      </c>
      <c r="HJ24" s="32">
        <f t="shared" si="32"/>
        <v>262800</v>
      </c>
      <c r="HN24" s="32" t="str">
        <f>VLOOKUP($D$3,Sites!$A:$C,2,0)</f>
        <v>CO</v>
      </c>
      <c r="HO24" s="32" t="str">
        <f>VLOOKUP(HJ24,'ALL-Chart of Accounts'!$E:$F,2,0)</f>
        <v>Deferred Income</v>
      </c>
      <c r="HQ24" s="32" t="str">
        <f t="shared" si="38"/>
        <v>1JBT1410</v>
      </c>
      <c r="HR24" s="4" t="s">
        <v>10</v>
      </c>
      <c r="HS24" s="4">
        <v>1410</v>
      </c>
      <c r="HT24" s="4" t="s">
        <v>1301</v>
      </c>
      <c r="HU24" s="4" t="s">
        <v>9398</v>
      </c>
      <c r="HV24" s="61">
        <v>43118.311486770835</v>
      </c>
      <c r="HW24" s="4" t="s">
        <v>9398</v>
      </c>
      <c r="HX24" s="61">
        <v>43118.311486770835</v>
      </c>
    </row>
    <row r="25" spans="6:232" x14ac:dyDescent="0.35">
      <c r="F25" s="22" t="str">
        <f>IF(ISERROR(VLOOKUP($O25,'sKUN1-Distribution Accounts'!$F:$F,1,0)),"","X")</f>
        <v/>
      </c>
      <c r="G25" s="22" t="str">
        <f t="shared" ref="G25:M34" si="40">IF(ISERROR(VLOOKUP(G$4&amp;IF($O25="","NULL",$O25),$HQ:$HQ,1,0)),"","X")</f>
        <v>X</v>
      </c>
      <c r="H25" s="22" t="str">
        <f t="shared" si="40"/>
        <v/>
      </c>
      <c r="I25" s="22" t="str">
        <f t="shared" si="40"/>
        <v/>
      </c>
      <c r="J25" s="22" t="str">
        <f t="shared" si="40"/>
        <v/>
      </c>
      <c r="K25" s="22" t="str">
        <f t="shared" si="40"/>
        <v/>
      </c>
      <c r="L25" s="22" t="str">
        <f t="shared" si="40"/>
        <v>X</v>
      </c>
      <c r="M25" s="22" t="str">
        <f t="shared" si="40"/>
        <v/>
      </c>
      <c r="O25" s="4">
        <v>1415</v>
      </c>
      <c r="P25" s="32" t="str">
        <f>VLOOKUP(O25,'ALL-Unit Code 2'!V:W,2,0)</f>
        <v>MARINATING-MACERATION (SOURCED)</v>
      </c>
      <c r="Q25" s="32">
        <f t="shared" si="33"/>
        <v>120131</v>
      </c>
      <c r="U25" s="32" t="str">
        <f>VLOOKUP($D$3,Sites!$A:$C,2,0)</f>
        <v>CO</v>
      </c>
      <c r="W25" s="32" t="str">
        <f>VLOOKUP(Q25,'ALL-Chart of Accounts'!$E:$F,2,0)</f>
        <v>Finished Goods Material</v>
      </c>
      <c r="X25" s="32">
        <f t="shared" si="34"/>
        <v>120132</v>
      </c>
      <c r="AB25" s="32" t="str">
        <f>VLOOKUP($D$3,Sites!$A:$C,2,0)</f>
        <v>CO</v>
      </c>
      <c r="AD25" s="32" t="str">
        <f>VLOOKUP(X25,'ALL-Chart of Accounts'!$E:$F,2,0)</f>
        <v>Finished Goods Labor</v>
      </c>
      <c r="AE25" s="32">
        <f t="shared" si="35"/>
        <v>120133</v>
      </c>
      <c r="AI25" s="32" t="str">
        <f>VLOOKUP($D$3,Sites!$A:$C,2,0)</f>
        <v>CO</v>
      </c>
      <c r="AK25" s="32" t="str">
        <f>VLOOKUP(AE25,'ALL-Chart of Accounts'!$E:$F,2,0)</f>
        <v>Finished Goods Fixed Overhead</v>
      </c>
      <c r="AL25" s="32">
        <f t="shared" si="36"/>
        <v>120134</v>
      </c>
      <c r="AP25" s="32" t="str">
        <f>VLOOKUP($D$3,Sites!$A:$C,2,0)</f>
        <v>CO</v>
      </c>
      <c r="AR25" s="32" t="str">
        <f>VLOOKUP(AL25,'ALL-Chart of Accounts'!$E:$F,2,0)</f>
        <v>Finished Goods Variable Overhead</v>
      </c>
      <c r="AS25" s="32">
        <f t="shared" si="37"/>
        <v>120135</v>
      </c>
      <c r="AW25" s="32" t="str">
        <f>VLOOKUP($D$3,Sites!$A:$C,2,0)</f>
        <v>CO</v>
      </c>
      <c r="AY25" s="32" t="str">
        <f>VLOOKUP(AS25,'ALL-Chart of Accounts'!$E:$F,2,0)</f>
        <v>Finished Goods Outside</v>
      </c>
      <c r="BF25" s="37">
        <v>120141</v>
      </c>
      <c r="BJ25" s="32" t="str">
        <f>VLOOKUP($D$3,Sites!$A:$C,2,0)</f>
        <v>CO</v>
      </c>
      <c r="BL25" s="32" t="str">
        <f>VLOOKUP(BF25,'ALL-Chart of Accounts'!$E:$F,2,0)</f>
        <v>In-Process Material</v>
      </c>
      <c r="BM25" s="32">
        <f t="shared" si="4"/>
        <v>120142</v>
      </c>
      <c r="BQ25" s="32" t="str">
        <f>VLOOKUP($D$3,Sites!$A:$C,2,0)</f>
        <v>CO</v>
      </c>
      <c r="BS25" s="32" t="str">
        <f>VLOOKUP(BM25,'ALL-Chart of Accounts'!$E:$F,2,0)</f>
        <v>In-Process Labor</v>
      </c>
      <c r="BT25" s="32">
        <f t="shared" si="5"/>
        <v>120143</v>
      </c>
      <c r="BX25" s="32" t="str">
        <f>VLOOKUP($D$3,Sites!$A:$C,2,0)</f>
        <v>CO</v>
      </c>
      <c r="BZ25" s="32" t="str">
        <f>VLOOKUP(BT25,'ALL-Chart of Accounts'!$E:$F,2,0)</f>
        <v>In-Process Fixed Overhead</v>
      </c>
      <c r="CA25" s="32">
        <f t="shared" si="6"/>
        <v>120144</v>
      </c>
      <c r="CE25" s="32" t="str">
        <f>VLOOKUP($D$3,Sites!$A:$C,2,0)</f>
        <v>CO</v>
      </c>
      <c r="CG25" s="32" t="str">
        <f>VLOOKUP(CA25,'ALL-Chart of Accounts'!$E:$F,2,0)</f>
        <v>In-Process Variable Overhead</v>
      </c>
      <c r="CH25" s="32">
        <f t="shared" si="7"/>
        <v>120145</v>
      </c>
      <c r="CL25" s="32" t="str">
        <f>VLOOKUP($D$3,Sites!$A:$C,2,0)</f>
        <v>CO</v>
      </c>
      <c r="CN25" s="32" t="str">
        <f>VLOOKUP(CH25,'ALL-Chart of Accounts'!$E:$F,2,0)</f>
        <v>In-Process Outside</v>
      </c>
      <c r="CO25" s="37">
        <v>120121</v>
      </c>
      <c r="CS25" s="32" t="str">
        <f>VLOOKUP($D$3,Sites!$A:$C,2,0)</f>
        <v>CO</v>
      </c>
      <c r="CU25" s="32" t="str">
        <f>VLOOKUP(CO25,'ALL-Chart of Accounts'!$E:$F,2,0)</f>
        <v>In-Transit Material</v>
      </c>
      <c r="CV25" s="32">
        <f t="shared" si="8"/>
        <v>120122</v>
      </c>
      <c r="CZ25" s="32" t="str">
        <f>VLOOKUP($D$3,Sites!$A:$C,2,0)</f>
        <v>CO</v>
      </c>
      <c r="DB25" s="32" t="str">
        <f>VLOOKUP(CV25,'ALL-Chart of Accounts'!$E:$F,2,0)</f>
        <v>In-Transit Labor</v>
      </c>
      <c r="DC25" s="32">
        <f t="shared" si="9"/>
        <v>120123</v>
      </c>
      <c r="DG25" s="32" t="str">
        <f>VLOOKUP($D$3,Sites!$A:$C,2,0)</f>
        <v>CO</v>
      </c>
      <c r="DI25" s="32" t="str">
        <f>VLOOKUP(DC25,'ALL-Chart of Accounts'!$E:$F,2,0)</f>
        <v>In-Transit Fixed Overhead</v>
      </c>
      <c r="DJ25" s="32">
        <f t="shared" si="10"/>
        <v>120124</v>
      </c>
      <c r="DN25" s="32" t="str">
        <f>VLOOKUP($D$3,Sites!$A:$C,2,0)</f>
        <v>CO</v>
      </c>
      <c r="DP25" s="32" t="str">
        <f>VLOOKUP(DJ25,'ALL-Chart of Accounts'!$E:$F,2,0)</f>
        <v>In-Transit Variable Overhead</v>
      </c>
      <c r="DQ25" s="32">
        <f t="shared" si="11"/>
        <v>120125</v>
      </c>
      <c r="DU25" s="32" t="str">
        <f>VLOOKUP($D$3,Sites!$A:$C,2,0)</f>
        <v>CO</v>
      </c>
      <c r="DW25" s="32" t="str">
        <f>VLOOKUP(DQ25,'ALL-Chart of Accounts'!$E:$F,2,0)</f>
        <v>In-Transit Outside</v>
      </c>
      <c r="DX25" s="37">
        <v>415000</v>
      </c>
      <c r="DZ25" s="32">
        <f t="shared" si="12"/>
        <v>1415</v>
      </c>
      <c r="EB25" s="32" t="str">
        <f>VLOOKUP($D$3,Sites!$A:$C,2,0)</f>
        <v>CO</v>
      </c>
      <c r="EC25" s="32" t="str">
        <f>VLOOKUP(DX25,'ALL-Chart of Accounts'!$E:$F,2,0)</f>
        <v>Aftermarket Sales - Product (80PRDAFT)</v>
      </c>
      <c r="ED25" s="32">
        <f t="shared" si="13"/>
        <v>415000</v>
      </c>
      <c r="EF25" s="32">
        <f t="shared" si="14"/>
        <v>1415</v>
      </c>
      <c r="EH25" s="32" t="str">
        <f>VLOOKUP($D$3,Sites!$A:$C,2,0)</f>
        <v>CO</v>
      </c>
      <c r="EI25" s="32" t="str">
        <f>VLOOKUP(ED25,'ALL-Chart of Accounts'!$E:$F,2,0)</f>
        <v>Aftermarket Sales - Product (80PRDAFT)</v>
      </c>
      <c r="EJ25" s="32">
        <f t="shared" si="15"/>
        <v>415000</v>
      </c>
      <c r="EL25" s="32">
        <f t="shared" si="16"/>
        <v>1415</v>
      </c>
      <c r="EN25" s="32" t="str">
        <f>VLOOKUP($D$3,Sites!$A:$C,2,0)</f>
        <v>CO</v>
      </c>
      <c r="EO25" s="32" t="str">
        <f>VLOOKUP(EJ25,'ALL-Chart of Accounts'!$E:$F,2,0)</f>
        <v>Aftermarket Sales - Product (80PRDAFT)</v>
      </c>
      <c r="EP25" s="37">
        <v>262800</v>
      </c>
      <c r="ET25" s="32" t="str">
        <f>VLOOKUP($D$3,Sites!$A:$C,2,0)</f>
        <v>CO</v>
      </c>
      <c r="EU25" s="32" t="str">
        <f>VLOOKUP(EP25,'ALL-Chart of Accounts'!$E:$F,2,0)</f>
        <v>Deferred Income</v>
      </c>
      <c r="EV25" s="32">
        <f t="shared" si="17"/>
        <v>262800</v>
      </c>
      <c r="EZ25" s="32" t="str">
        <f>VLOOKUP($D$3,Sites!$A:$C,2,0)</f>
        <v>CO</v>
      </c>
      <c r="FA25" s="32" t="str">
        <f>VLOOKUP(EV25,'ALL-Chart of Accounts'!$E:$F,2,0)</f>
        <v>Deferred Income</v>
      </c>
      <c r="FB25" s="32">
        <f t="shared" si="18"/>
        <v>262800</v>
      </c>
      <c r="FF25" s="32" t="str">
        <f>VLOOKUP($D$3,Sites!$A:$C,2,0)</f>
        <v>CO</v>
      </c>
      <c r="FG25" s="32" t="str">
        <f>VLOOKUP(FB25,'ALL-Chart of Accounts'!$E:$F,2,0)</f>
        <v>Deferred Income</v>
      </c>
      <c r="FH25" s="37">
        <v>511010</v>
      </c>
      <c r="FJ25" s="32">
        <f t="shared" si="19"/>
        <v>1415</v>
      </c>
      <c r="FL25" s="32" t="str">
        <f>VLOOKUP($D$3,Sites!$A:$C,2,0)</f>
        <v>CO</v>
      </c>
      <c r="FM25" s="32" t="str">
        <f>VLOOKUP(FH25,'ALL-Chart of Accounts'!$E:$F,2,0)</f>
        <v>Product COS (83PRD) - Material</v>
      </c>
      <c r="FN25" s="32">
        <f t="shared" si="20"/>
        <v>511020</v>
      </c>
      <c r="FP25" s="32">
        <f t="shared" si="21"/>
        <v>1415</v>
      </c>
      <c r="FR25" s="32" t="str">
        <f>VLOOKUP($D$3,Sites!$A:$C,2,0)</f>
        <v>CO</v>
      </c>
      <c r="FS25" s="32" t="str">
        <f>VLOOKUP(FN25,'ALL-Chart of Accounts'!$E:$F,2,0)</f>
        <v>Product COS (83PRD) - Labor</v>
      </c>
      <c r="FT25" s="32">
        <f t="shared" si="22"/>
        <v>511030</v>
      </c>
      <c r="FV25" s="32">
        <f t="shared" si="23"/>
        <v>1415</v>
      </c>
      <c r="FX25" s="32" t="str">
        <f>VLOOKUP($D$3,Sites!$A:$C,2,0)</f>
        <v>CO</v>
      </c>
      <c r="FY25" s="32" t="str">
        <f>VLOOKUP(FT25,'ALL-Chart of Accounts'!$E:$F,2,0)</f>
        <v>Product COS (83PRD) - Fixed OH</v>
      </c>
      <c r="FZ25" s="32">
        <f t="shared" si="24"/>
        <v>511040</v>
      </c>
      <c r="GB25" s="32">
        <f t="shared" si="25"/>
        <v>1415</v>
      </c>
      <c r="GD25" s="32" t="str">
        <f>VLOOKUP($D$3,Sites!$A:$C,2,0)</f>
        <v>CO</v>
      </c>
      <c r="GE25" s="32" t="str">
        <f>VLOOKUP(FZ25,'ALL-Chart of Accounts'!$E:$F,2,0)</f>
        <v>Product COS (83PRD) - Variable OH</v>
      </c>
      <c r="GF25" s="32">
        <f t="shared" si="26"/>
        <v>511050</v>
      </c>
      <c r="GH25" s="32">
        <f t="shared" si="27"/>
        <v>1415</v>
      </c>
      <c r="GJ25" s="32" t="str">
        <f>VLOOKUP($D$3,Sites!$A:$C,2,0)</f>
        <v>CO</v>
      </c>
      <c r="GK25" s="32" t="str">
        <f>VLOOKUP(GF25,'ALL-Chart of Accounts'!$E:$F,2,0)</f>
        <v>Product COS (83PRD) - Outside</v>
      </c>
      <c r="GL25" s="32">
        <f t="shared" si="28"/>
        <v>262800</v>
      </c>
      <c r="GP25" s="32" t="str">
        <f>VLOOKUP($D$3,Sites!$A:$C,2,0)</f>
        <v>CO</v>
      </c>
      <c r="GQ25" s="32" t="str">
        <f>VLOOKUP(GL25,'ALL-Chart of Accounts'!$E:$F,2,0)</f>
        <v>Deferred Income</v>
      </c>
      <c r="GR25" s="32">
        <f t="shared" si="29"/>
        <v>262800</v>
      </c>
      <c r="GV25" s="32" t="str">
        <f>VLOOKUP($D$3,Sites!$A:$C,2,0)</f>
        <v>CO</v>
      </c>
      <c r="GW25" s="32" t="str">
        <f>VLOOKUP(GR25,'ALL-Chart of Accounts'!$E:$F,2,0)</f>
        <v>Deferred Income</v>
      </c>
      <c r="GX25" s="32">
        <f t="shared" si="30"/>
        <v>262800</v>
      </c>
      <c r="HB25" s="32" t="str">
        <f>VLOOKUP($D$3,Sites!$A:$C,2,0)</f>
        <v>CO</v>
      </c>
      <c r="HC25" s="32" t="str">
        <f>VLOOKUP(GX25,'ALL-Chart of Accounts'!$E:$F,2,0)</f>
        <v>Deferred Income</v>
      </c>
      <c r="HD25" s="32">
        <f t="shared" si="31"/>
        <v>262800</v>
      </c>
      <c r="HH25" s="32" t="str">
        <f>VLOOKUP($D$3,Sites!$A:$C,2,0)</f>
        <v>CO</v>
      </c>
      <c r="HI25" s="32" t="str">
        <f>VLOOKUP(HD25,'ALL-Chart of Accounts'!$E:$F,2,0)</f>
        <v>Deferred Income</v>
      </c>
      <c r="HJ25" s="32">
        <f t="shared" si="32"/>
        <v>262800</v>
      </c>
      <c r="HN25" s="32" t="str">
        <f>VLOOKUP($D$3,Sites!$A:$C,2,0)</f>
        <v>CO</v>
      </c>
      <c r="HO25" s="32" t="str">
        <f>VLOOKUP(HJ25,'ALL-Chart of Accounts'!$E:$F,2,0)</f>
        <v>Deferred Income</v>
      </c>
      <c r="HQ25" s="32" t="str">
        <f t="shared" si="38"/>
        <v>1JBT1415</v>
      </c>
      <c r="HR25" s="4" t="s">
        <v>10</v>
      </c>
      <c r="HS25" s="4">
        <v>1415</v>
      </c>
      <c r="HT25" s="4" t="s">
        <v>1302</v>
      </c>
      <c r="HU25" s="4" t="s">
        <v>9398</v>
      </c>
      <c r="HV25" s="61">
        <v>43118.311496261573</v>
      </c>
      <c r="HW25" s="4" t="s">
        <v>9398</v>
      </c>
      <c r="HX25" s="61">
        <v>43118.311496261573</v>
      </c>
    </row>
    <row r="26" spans="6:232" x14ac:dyDescent="0.35">
      <c r="F26" s="22" t="str">
        <f>IF(ISERROR(VLOOKUP($O26,'sKUN1-Distribution Accounts'!$F:$F,1,0)),"","X")</f>
        <v/>
      </c>
      <c r="G26" s="22" t="str">
        <f t="shared" si="40"/>
        <v>X</v>
      </c>
      <c r="H26" s="22" t="str">
        <f t="shared" si="40"/>
        <v/>
      </c>
      <c r="I26" s="22" t="str">
        <f t="shared" si="40"/>
        <v/>
      </c>
      <c r="J26" s="22" t="str">
        <f t="shared" si="40"/>
        <v/>
      </c>
      <c r="K26" s="22" t="str">
        <f t="shared" si="40"/>
        <v/>
      </c>
      <c r="L26" s="22" t="str">
        <f t="shared" si="40"/>
        <v>X</v>
      </c>
      <c r="M26" s="22" t="str">
        <f t="shared" si="40"/>
        <v/>
      </c>
      <c r="O26" s="4">
        <v>1420</v>
      </c>
      <c r="P26" s="32" t="str">
        <f>VLOOKUP(O26,'ALL-Unit Code 2'!V:W,2,0)</f>
        <v>MARINATING-MASSAGING/TUMBLING (WOLFTEC)</v>
      </c>
      <c r="Q26" s="32">
        <f t="shared" si="33"/>
        <v>120131</v>
      </c>
      <c r="U26" s="32" t="str">
        <f>VLOOKUP($D$3,Sites!$A:$C,2,0)</f>
        <v>CO</v>
      </c>
      <c r="W26" s="32" t="str">
        <f>VLOOKUP(Q26,'ALL-Chart of Accounts'!$E:$F,2,0)</f>
        <v>Finished Goods Material</v>
      </c>
      <c r="X26" s="32">
        <f t="shared" si="34"/>
        <v>120132</v>
      </c>
      <c r="AB26" s="32" t="str">
        <f>VLOOKUP($D$3,Sites!$A:$C,2,0)</f>
        <v>CO</v>
      </c>
      <c r="AD26" s="32" t="str">
        <f>VLOOKUP(X26,'ALL-Chart of Accounts'!$E:$F,2,0)</f>
        <v>Finished Goods Labor</v>
      </c>
      <c r="AE26" s="32">
        <f t="shared" si="35"/>
        <v>120133</v>
      </c>
      <c r="AI26" s="32" t="str">
        <f>VLOOKUP($D$3,Sites!$A:$C,2,0)</f>
        <v>CO</v>
      </c>
      <c r="AK26" s="32" t="str">
        <f>VLOOKUP(AE26,'ALL-Chart of Accounts'!$E:$F,2,0)</f>
        <v>Finished Goods Fixed Overhead</v>
      </c>
      <c r="AL26" s="32">
        <f t="shared" si="36"/>
        <v>120134</v>
      </c>
      <c r="AP26" s="32" t="str">
        <f>VLOOKUP($D$3,Sites!$A:$C,2,0)</f>
        <v>CO</v>
      </c>
      <c r="AR26" s="32" t="str">
        <f>VLOOKUP(AL26,'ALL-Chart of Accounts'!$E:$F,2,0)</f>
        <v>Finished Goods Variable Overhead</v>
      </c>
      <c r="AS26" s="32">
        <f t="shared" si="37"/>
        <v>120135</v>
      </c>
      <c r="AW26" s="32" t="str">
        <f>VLOOKUP($D$3,Sites!$A:$C,2,0)</f>
        <v>CO</v>
      </c>
      <c r="AY26" s="32" t="str">
        <f>VLOOKUP(AS26,'ALL-Chart of Accounts'!$E:$F,2,0)</f>
        <v>Finished Goods Outside</v>
      </c>
      <c r="BF26" s="37">
        <v>120141</v>
      </c>
      <c r="BJ26" s="32" t="str">
        <f>VLOOKUP($D$3,Sites!$A:$C,2,0)</f>
        <v>CO</v>
      </c>
      <c r="BL26" s="32" t="str">
        <f>VLOOKUP(BF26,'ALL-Chart of Accounts'!$E:$F,2,0)</f>
        <v>In-Process Material</v>
      </c>
      <c r="BM26" s="32">
        <f t="shared" si="4"/>
        <v>120142</v>
      </c>
      <c r="BQ26" s="32" t="str">
        <f>VLOOKUP($D$3,Sites!$A:$C,2,0)</f>
        <v>CO</v>
      </c>
      <c r="BS26" s="32" t="str">
        <f>VLOOKUP(BM26,'ALL-Chart of Accounts'!$E:$F,2,0)</f>
        <v>In-Process Labor</v>
      </c>
      <c r="BT26" s="32">
        <f t="shared" si="5"/>
        <v>120143</v>
      </c>
      <c r="BX26" s="32" t="str">
        <f>VLOOKUP($D$3,Sites!$A:$C,2,0)</f>
        <v>CO</v>
      </c>
      <c r="BZ26" s="32" t="str">
        <f>VLOOKUP(BT26,'ALL-Chart of Accounts'!$E:$F,2,0)</f>
        <v>In-Process Fixed Overhead</v>
      </c>
      <c r="CA26" s="32">
        <f t="shared" si="6"/>
        <v>120144</v>
      </c>
      <c r="CE26" s="32" t="str">
        <f>VLOOKUP($D$3,Sites!$A:$C,2,0)</f>
        <v>CO</v>
      </c>
      <c r="CG26" s="32" t="str">
        <f>VLOOKUP(CA26,'ALL-Chart of Accounts'!$E:$F,2,0)</f>
        <v>In-Process Variable Overhead</v>
      </c>
      <c r="CH26" s="32">
        <f t="shared" si="7"/>
        <v>120145</v>
      </c>
      <c r="CL26" s="32" t="str">
        <f>VLOOKUP($D$3,Sites!$A:$C,2,0)</f>
        <v>CO</v>
      </c>
      <c r="CN26" s="32" t="str">
        <f>VLOOKUP(CH26,'ALL-Chart of Accounts'!$E:$F,2,0)</f>
        <v>In-Process Outside</v>
      </c>
      <c r="CO26" s="37">
        <v>120121</v>
      </c>
      <c r="CS26" s="32" t="str">
        <f>VLOOKUP($D$3,Sites!$A:$C,2,0)</f>
        <v>CO</v>
      </c>
      <c r="CU26" s="32" t="str">
        <f>VLOOKUP(CO26,'ALL-Chart of Accounts'!$E:$F,2,0)</f>
        <v>In-Transit Material</v>
      </c>
      <c r="CV26" s="32">
        <f t="shared" si="8"/>
        <v>120122</v>
      </c>
      <c r="CZ26" s="32" t="str">
        <f>VLOOKUP($D$3,Sites!$A:$C,2,0)</f>
        <v>CO</v>
      </c>
      <c r="DB26" s="32" t="str">
        <f>VLOOKUP(CV26,'ALL-Chart of Accounts'!$E:$F,2,0)</f>
        <v>In-Transit Labor</v>
      </c>
      <c r="DC26" s="32">
        <f t="shared" si="9"/>
        <v>120123</v>
      </c>
      <c r="DG26" s="32" t="str">
        <f>VLOOKUP($D$3,Sites!$A:$C,2,0)</f>
        <v>CO</v>
      </c>
      <c r="DI26" s="32" t="str">
        <f>VLOOKUP(DC26,'ALL-Chart of Accounts'!$E:$F,2,0)</f>
        <v>In-Transit Fixed Overhead</v>
      </c>
      <c r="DJ26" s="32">
        <f t="shared" si="10"/>
        <v>120124</v>
      </c>
      <c r="DN26" s="32" t="str">
        <f>VLOOKUP($D$3,Sites!$A:$C,2,0)</f>
        <v>CO</v>
      </c>
      <c r="DP26" s="32" t="str">
        <f>VLOOKUP(DJ26,'ALL-Chart of Accounts'!$E:$F,2,0)</f>
        <v>In-Transit Variable Overhead</v>
      </c>
      <c r="DQ26" s="32">
        <f t="shared" si="11"/>
        <v>120125</v>
      </c>
      <c r="DU26" s="32" t="str">
        <f>VLOOKUP($D$3,Sites!$A:$C,2,0)</f>
        <v>CO</v>
      </c>
      <c r="DW26" s="32" t="str">
        <f>VLOOKUP(DQ26,'ALL-Chart of Accounts'!$E:$F,2,0)</f>
        <v>In-Transit Outside</v>
      </c>
      <c r="DX26" s="37">
        <v>415000</v>
      </c>
      <c r="DZ26" s="32">
        <f t="shared" si="12"/>
        <v>1420</v>
      </c>
      <c r="EB26" s="32" t="str">
        <f>VLOOKUP($D$3,Sites!$A:$C,2,0)</f>
        <v>CO</v>
      </c>
      <c r="EC26" s="32" t="str">
        <f>VLOOKUP(DX26,'ALL-Chart of Accounts'!$E:$F,2,0)</f>
        <v>Aftermarket Sales - Product (80PRDAFT)</v>
      </c>
      <c r="ED26" s="32">
        <f t="shared" si="13"/>
        <v>415000</v>
      </c>
      <c r="EF26" s="32">
        <f t="shared" si="14"/>
        <v>1420</v>
      </c>
      <c r="EH26" s="32" t="str">
        <f>VLOOKUP($D$3,Sites!$A:$C,2,0)</f>
        <v>CO</v>
      </c>
      <c r="EI26" s="32" t="str">
        <f>VLOOKUP(ED26,'ALL-Chart of Accounts'!$E:$F,2,0)</f>
        <v>Aftermarket Sales - Product (80PRDAFT)</v>
      </c>
      <c r="EJ26" s="32">
        <f t="shared" si="15"/>
        <v>415000</v>
      </c>
      <c r="EL26" s="32">
        <f t="shared" si="16"/>
        <v>1420</v>
      </c>
      <c r="EN26" s="32" t="str">
        <f>VLOOKUP($D$3,Sites!$A:$C,2,0)</f>
        <v>CO</v>
      </c>
      <c r="EO26" s="32" t="str">
        <f>VLOOKUP(EJ26,'ALL-Chart of Accounts'!$E:$F,2,0)</f>
        <v>Aftermarket Sales - Product (80PRDAFT)</v>
      </c>
      <c r="EP26" s="37">
        <v>262800</v>
      </c>
      <c r="ET26" s="32" t="str">
        <f>VLOOKUP($D$3,Sites!$A:$C,2,0)</f>
        <v>CO</v>
      </c>
      <c r="EU26" s="32" t="str">
        <f>VLOOKUP(EP26,'ALL-Chart of Accounts'!$E:$F,2,0)</f>
        <v>Deferred Income</v>
      </c>
      <c r="EV26" s="32">
        <f t="shared" si="17"/>
        <v>262800</v>
      </c>
      <c r="EZ26" s="32" t="str">
        <f>VLOOKUP($D$3,Sites!$A:$C,2,0)</f>
        <v>CO</v>
      </c>
      <c r="FA26" s="32" t="str">
        <f>VLOOKUP(EV26,'ALL-Chart of Accounts'!$E:$F,2,0)</f>
        <v>Deferred Income</v>
      </c>
      <c r="FB26" s="32">
        <f t="shared" si="18"/>
        <v>262800</v>
      </c>
      <c r="FF26" s="32" t="str">
        <f>VLOOKUP($D$3,Sites!$A:$C,2,0)</f>
        <v>CO</v>
      </c>
      <c r="FG26" s="32" t="str">
        <f>VLOOKUP(FB26,'ALL-Chart of Accounts'!$E:$F,2,0)</f>
        <v>Deferred Income</v>
      </c>
      <c r="FH26" s="37">
        <v>511010</v>
      </c>
      <c r="FJ26" s="32">
        <f t="shared" si="19"/>
        <v>1420</v>
      </c>
      <c r="FL26" s="32" t="str">
        <f>VLOOKUP($D$3,Sites!$A:$C,2,0)</f>
        <v>CO</v>
      </c>
      <c r="FM26" s="32" t="str">
        <f>VLOOKUP(FH26,'ALL-Chart of Accounts'!$E:$F,2,0)</f>
        <v>Product COS (83PRD) - Material</v>
      </c>
      <c r="FN26" s="32">
        <f t="shared" si="20"/>
        <v>511020</v>
      </c>
      <c r="FP26" s="32">
        <f t="shared" si="21"/>
        <v>1420</v>
      </c>
      <c r="FR26" s="32" t="str">
        <f>VLOOKUP($D$3,Sites!$A:$C,2,0)</f>
        <v>CO</v>
      </c>
      <c r="FS26" s="32" t="str">
        <f>VLOOKUP(FN26,'ALL-Chart of Accounts'!$E:$F,2,0)</f>
        <v>Product COS (83PRD) - Labor</v>
      </c>
      <c r="FT26" s="32">
        <f t="shared" si="22"/>
        <v>511030</v>
      </c>
      <c r="FV26" s="32">
        <f t="shared" si="23"/>
        <v>1420</v>
      </c>
      <c r="FX26" s="32" t="str">
        <f>VLOOKUP($D$3,Sites!$A:$C,2,0)</f>
        <v>CO</v>
      </c>
      <c r="FY26" s="32" t="str">
        <f>VLOOKUP(FT26,'ALL-Chart of Accounts'!$E:$F,2,0)</f>
        <v>Product COS (83PRD) - Fixed OH</v>
      </c>
      <c r="FZ26" s="32">
        <f t="shared" si="24"/>
        <v>511040</v>
      </c>
      <c r="GB26" s="32">
        <f t="shared" si="25"/>
        <v>1420</v>
      </c>
      <c r="GD26" s="32" t="str">
        <f>VLOOKUP($D$3,Sites!$A:$C,2,0)</f>
        <v>CO</v>
      </c>
      <c r="GE26" s="32" t="str">
        <f>VLOOKUP(FZ26,'ALL-Chart of Accounts'!$E:$F,2,0)</f>
        <v>Product COS (83PRD) - Variable OH</v>
      </c>
      <c r="GF26" s="32">
        <f t="shared" si="26"/>
        <v>511050</v>
      </c>
      <c r="GH26" s="32">
        <f t="shared" si="27"/>
        <v>1420</v>
      </c>
      <c r="GJ26" s="32" t="str">
        <f>VLOOKUP($D$3,Sites!$A:$C,2,0)</f>
        <v>CO</v>
      </c>
      <c r="GK26" s="32" t="str">
        <f>VLOOKUP(GF26,'ALL-Chart of Accounts'!$E:$F,2,0)</f>
        <v>Product COS (83PRD) - Outside</v>
      </c>
      <c r="GL26" s="32">
        <f t="shared" si="28"/>
        <v>262800</v>
      </c>
      <c r="GP26" s="32" t="str">
        <f>VLOOKUP($D$3,Sites!$A:$C,2,0)</f>
        <v>CO</v>
      </c>
      <c r="GQ26" s="32" t="str">
        <f>VLOOKUP(GL26,'ALL-Chart of Accounts'!$E:$F,2,0)</f>
        <v>Deferred Income</v>
      </c>
      <c r="GR26" s="32">
        <f t="shared" si="29"/>
        <v>262800</v>
      </c>
      <c r="GV26" s="32" t="str">
        <f>VLOOKUP($D$3,Sites!$A:$C,2,0)</f>
        <v>CO</v>
      </c>
      <c r="GW26" s="32" t="str">
        <f>VLOOKUP(GR26,'ALL-Chart of Accounts'!$E:$F,2,0)</f>
        <v>Deferred Income</v>
      </c>
      <c r="GX26" s="32">
        <f t="shared" si="30"/>
        <v>262800</v>
      </c>
      <c r="HB26" s="32" t="str">
        <f>VLOOKUP($D$3,Sites!$A:$C,2,0)</f>
        <v>CO</v>
      </c>
      <c r="HC26" s="32" t="str">
        <f>VLOOKUP(GX26,'ALL-Chart of Accounts'!$E:$F,2,0)</f>
        <v>Deferred Income</v>
      </c>
      <c r="HD26" s="32">
        <f t="shared" si="31"/>
        <v>262800</v>
      </c>
      <c r="HH26" s="32" t="str">
        <f>VLOOKUP($D$3,Sites!$A:$C,2,0)</f>
        <v>CO</v>
      </c>
      <c r="HI26" s="32" t="str">
        <f>VLOOKUP(HD26,'ALL-Chart of Accounts'!$E:$F,2,0)</f>
        <v>Deferred Income</v>
      </c>
      <c r="HJ26" s="32">
        <f t="shared" si="32"/>
        <v>262800</v>
      </c>
      <c r="HN26" s="32" t="str">
        <f>VLOOKUP($D$3,Sites!$A:$C,2,0)</f>
        <v>CO</v>
      </c>
      <c r="HO26" s="32" t="str">
        <f>VLOOKUP(HJ26,'ALL-Chart of Accounts'!$E:$F,2,0)</f>
        <v>Deferred Income</v>
      </c>
      <c r="HQ26" s="32" t="str">
        <f t="shared" si="38"/>
        <v>1JBT1420</v>
      </c>
      <c r="HR26" s="4" t="s">
        <v>10</v>
      </c>
      <c r="HS26" s="4">
        <v>1420</v>
      </c>
      <c r="HT26" s="4" t="s">
        <v>1303</v>
      </c>
      <c r="HU26" s="4" t="s">
        <v>9398</v>
      </c>
      <c r="HV26" s="61">
        <v>43118.311505474536</v>
      </c>
      <c r="HW26" s="4" t="s">
        <v>9398</v>
      </c>
      <c r="HX26" s="61">
        <v>43118.311505474536</v>
      </c>
    </row>
    <row r="27" spans="6:232" x14ac:dyDescent="0.35">
      <c r="F27" s="22" t="str">
        <f>IF(ISERROR(VLOOKUP($O27,'sKUN1-Distribution Accounts'!$F:$F,1,0)),"","X")</f>
        <v/>
      </c>
      <c r="G27" s="22" t="str">
        <f t="shared" si="40"/>
        <v>X</v>
      </c>
      <c r="H27" s="22" t="str">
        <f t="shared" si="40"/>
        <v/>
      </c>
      <c r="I27" s="22" t="str">
        <f t="shared" si="40"/>
        <v/>
      </c>
      <c r="J27" s="22" t="str">
        <f t="shared" si="40"/>
        <v/>
      </c>
      <c r="K27" s="22" t="str">
        <f t="shared" si="40"/>
        <v/>
      </c>
      <c r="L27" s="22" t="str">
        <f t="shared" si="40"/>
        <v>X</v>
      </c>
      <c r="M27" s="22" t="str">
        <f t="shared" si="40"/>
        <v/>
      </c>
      <c r="O27" s="4">
        <v>1425</v>
      </c>
      <c r="P27" s="32" t="str">
        <f>VLOOKUP(O27,'ALL-Unit Code 2'!V:W,2,0)</f>
        <v>MARINATING-MASSAGING/TUMBLING (SOURCED)</v>
      </c>
      <c r="Q27" s="32">
        <f t="shared" si="33"/>
        <v>120131</v>
      </c>
      <c r="U27" s="32" t="str">
        <f>VLOOKUP($D$3,Sites!$A:$C,2,0)</f>
        <v>CO</v>
      </c>
      <c r="W27" s="32" t="str">
        <f>VLOOKUP(Q27,'ALL-Chart of Accounts'!$E:$F,2,0)</f>
        <v>Finished Goods Material</v>
      </c>
      <c r="X27" s="32">
        <f t="shared" si="34"/>
        <v>120132</v>
      </c>
      <c r="AB27" s="32" t="str">
        <f>VLOOKUP($D$3,Sites!$A:$C,2,0)</f>
        <v>CO</v>
      </c>
      <c r="AD27" s="32" t="str">
        <f>VLOOKUP(X27,'ALL-Chart of Accounts'!$E:$F,2,0)</f>
        <v>Finished Goods Labor</v>
      </c>
      <c r="AE27" s="32">
        <f t="shared" si="35"/>
        <v>120133</v>
      </c>
      <c r="AI27" s="32" t="str">
        <f>VLOOKUP($D$3,Sites!$A:$C,2,0)</f>
        <v>CO</v>
      </c>
      <c r="AK27" s="32" t="str">
        <f>VLOOKUP(AE27,'ALL-Chart of Accounts'!$E:$F,2,0)</f>
        <v>Finished Goods Fixed Overhead</v>
      </c>
      <c r="AL27" s="32">
        <f t="shared" si="36"/>
        <v>120134</v>
      </c>
      <c r="AP27" s="32" t="str">
        <f>VLOOKUP($D$3,Sites!$A:$C,2,0)</f>
        <v>CO</v>
      </c>
      <c r="AR27" s="32" t="str">
        <f>VLOOKUP(AL27,'ALL-Chart of Accounts'!$E:$F,2,0)</f>
        <v>Finished Goods Variable Overhead</v>
      </c>
      <c r="AS27" s="32">
        <f t="shared" si="37"/>
        <v>120135</v>
      </c>
      <c r="AW27" s="32" t="str">
        <f>VLOOKUP($D$3,Sites!$A:$C,2,0)</f>
        <v>CO</v>
      </c>
      <c r="AY27" s="32" t="str">
        <f>VLOOKUP(AS27,'ALL-Chart of Accounts'!$E:$F,2,0)</f>
        <v>Finished Goods Outside</v>
      </c>
      <c r="BF27" s="37">
        <v>120141</v>
      </c>
      <c r="BJ27" s="32" t="str">
        <f>VLOOKUP($D$3,Sites!$A:$C,2,0)</f>
        <v>CO</v>
      </c>
      <c r="BL27" s="32" t="str">
        <f>VLOOKUP(BF27,'ALL-Chart of Accounts'!$E:$F,2,0)</f>
        <v>In-Process Material</v>
      </c>
      <c r="BM27" s="32">
        <f t="shared" si="4"/>
        <v>120142</v>
      </c>
      <c r="BQ27" s="32" t="str">
        <f>VLOOKUP($D$3,Sites!$A:$C,2,0)</f>
        <v>CO</v>
      </c>
      <c r="BS27" s="32" t="str">
        <f>VLOOKUP(BM27,'ALL-Chart of Accounts'!$E:$F,2,0)</f>
        <v>In-Process Labor</v>
      </c>
      <c r="BT27" s="32">
        <f t="shared" si="5"/>
        <v>120143</v>
      </c>
      <c r="BX27" s="32" t="str">
        <f>VLOOKUP($D$3,Sites!$A:$C,2,0)</f>
        <v>CO</v>
      </c>
      <c r="BZ27" s="32" t="str">
        <f>VLOOKUP(BT27,'ALL-Chart of Accounts'!$E:$F,2,0)</f>
        <v>In-Process Fixed Overhead</v>
      </c>
      <c r="CA27" s="32">
        <f t="shared" si="6"/>
        <v>120144</v>
      </c>
      <c r="CE27" s="32" t="str">
        <f>VLOOKUP($D$3,Sites!$A:$C,2,0)</f>
        <v>CO</v>
      </c>
      <c r="CG27" s="32" t="str">
        <f>VLOOKUP(CA27,'ALL-Chart of Accounts'!$E:$F,2,0)</f>
        <v>In-Process Variable Overhead</v>
      </c>
      <c r="CH27" s="32">
        <f t="shared" si="7"/>
        <v>120145</v>
      </c>
      <c r="CL27" s="32" t="str">
        <f>VLOOKUP($D$3,Sites!$A:$C,2,0)</f>
        <v>CO</v>
      </c>
      <c r="CN27" s="32" t="str">
        <f>VLOOKUP(CH27,'ALL-Chart of Accounts'!$E:$F,2,0)</f>
        <v>In-Process Outside</v>
      </c>
      <c r="CO27" s="37">
        <v>120121</v>
      </c>
      <c r="CS27" s="32" t="str">
        <f>VLOOKUP($D$3,Sites!$A:$C,2,0)</f>
        <v>CO</v>
      </c>
      <c r="CU27" s="32" t="str">
        <f>VLOOKUP(CO27,'ALL-Chart of Accounts'!$E:$F,2,0)</f>
        <v>In-Transit Material</v>
      </c>
      <c r="CV27" s="32">
        <f t="shared" si="8"/>
        <v>120122</v>
      </c>
      <c r="CZ27" s="32" t="str">
        <f>VLOOKUP($D$3,Sites!$A:$C,2,0)</f>
        <v>CO</v>
      </c>
      <c r="DB27" s="32" t="str">
        <f>VLOOKUP(CV27,'ALL-Chart of Accounts'!$E:$F,2,0)</f>
        <v>In-Transit Labor</v>
      </c>
      <c r="DC27" s="32">
        <f t="shared" si="9"/>
        <v>120123</v>
      </c>
      <c r="DG27" s="32" t="str">
        <f>VLOOKUP($D$3,Sites!$A:$C,2,0)</f>
        <v>CO</v>
      </c>
      <c r="DI27" s="32" t="str">
        <f>VLOOKUP(DC27,'ALL-Chart of Accounts'!$E:$F,2,0)</f>
        <v>In-Transit Fixed Overhead</v>
      </c>
      <c r="DJ27" s="32">
        <f t="shared" si="10"/>
        <v>120124</v>
      </c>
      <c r="DN27" s="32" t="str">
        <f>VLOOKUP($D$3,Sites!$A:$C,2,0)</f>
        <v>CO</v>
      </c>
      <c r="DP27" s="32" t="str">
        <f>VLOOKUP(DJ27,'ALL-Chart of Accounts'!$E:$F,2,0)</f>
        <v>In-Transit Variable Overhead</v>
      </c>
      <c r="DQ27" s="32">
        <f t="shared" si="11"/>
        <v>120125</v>
      </c>
      <c r="DU27" s="32" t="str">
        <f>VLOOKUP($D$3,Sites!$A:$C,2,0)</f>
        <v>CO</v>
      </c>
      <c r="DW27" s="32" t="str">
        <f>VLOOKUP(DQ27,'ALL-Chart of Accounts'!$E:$F,2,0)</f>
        <v>In-Transit Outside</v>
      </c>
      <c r="DX27" s="37">
        <v>415000</v>
      </c>
      <c r="DZ27" s="32">
        <f t="shared" si="12"/>
        <v>1425</v>
      </c>
      <c r="EB27" s="32" t="str">
        <f>VLOOKUP($D$3,Sites!$A:$C,2,0)</f>
        <v>CO</v>
      </c>
      <c r="EC27" s="32" t="str">
        <f>VLOOKUP(DX27,'ALL-Chart of Accounts'!$E:$F,2,0)</f>
        <v>Aftermarket Sales - Product (80PRDAFT)</v>
      </c>
      <c r="ED27" s="32">
        <f t="shared" si="13"/>
        <v>415000</v>
      </c>
      <c r="EF27" s="32">
        <f t="shared" si="14"/>
        <v>1425</v>
      </c>
      <c r="EH27" s="32" t="str">
        <f>VLOOKUP($D$3,Sites!$A:$C,2,0)</f>
        <v>CO</v>
      </c>
      <c r="EI27" s="32" t="str">
        <f>VLOOKUP(ED27,'ALL-Chart of Accounts'!$E:$F,2,0)</f>
        <v>Aftermarket Sales - Product (80PRDAFT)</v>
      </c>
      <c r="EJ27" s="32">
        <f t="shared" si="15"/>
        <v>415000</v>
      </c>
      <c r="EL27" s="32">
        <f t="shared" si="16"/>
        <v>1425</v>
      </c>
      <c r="EN27" s="32" t="str">
        <f>VLOOKUP($D$3,Sites!$A:$C,2,0)</f>
        <v>CO</v>
      </c>
      <c r="EO27" s="32" t="str">
        <f>VLOOKUP(EJ27,'ALL-Chart of Accounts'!$E:$F,2,0)</f>
        <v>Aftermarket Sales - Product (80PRDAFT)</v>
      </c>
      <c r="EP27" s="37">
        <v>262800</v>
      </c>
      <c r="ET27" s="32" t="str">
        <f>VLOOKUP($D$3,Sites!$A:$C,2,0)</f>
        <v>CO</v>
      </c>
      <c r="EU27" s="32" t="str">
        <f>VLOOKUP(EP27,'ALL-Chart of Accounts'!$E:$F,2,0)</f>
        <v>Deferred Income</v>
      </c>
      <c r="EV27" s="32">
        <f t="shared" si="17"/>
        <v>262800</v>
      </c>
      <c r="EZ27" s="32" t="str">
        <f>VLOOKUP($D$3,Sites!$A:$C,2,0)</f>
        <v>CO</v>
      </c>
      <c r="FA27" s="32" t="str">
        <f>VLOOKUP(EV27,'ALL-Chart of Accounts'!$E:$F,2,0)</f>
        <v>Deferred Income</v>
      </c>
      <c r="FB27" s="32">
        <f t="shared" si="18"/>
        <v>262800</v>
      </c>
      <c r="FF27" s="32" t="str">
        <f>VLOOKUP($D$3,Sites!$A:$C,2,0)</f>
        <v>CO</v>
      </c>
      <c r="FG27" s="32" t="str">
        <f>VLOOKUP(FB27,'ALL-Chart of Accounts'!$E:$F,2,0)</f>
        <v>Deferred Income</v>
      </c>
      <c r="FH27" s="37">
        <v>511010</v>
      </c>
      <c r="FJ27" s="32">
        <f t="shared" si="19"/>
        <v>1425</v>
      </c>
      <c r="FL27" s="32" t="str">
        <f>VLOOKUP($D$3,Sites!$A:$C,2,0)</f>
        <v>CO</v>
      </c>
      <c r="FM27" s="32" t="str">
        <f>VLOOKUP(FH27,'ALL-Chart of Accounts'!$E:$F,2,0)</f>
        <v>Product COS (83PRD) - Material</v>
      </c>
      <c r="FN27" s="32">
        <f t="shared" si="20"/>
        <v>511020</v>
      </c>
      <c r="FP27" s="32">
        <f t="shared" si="21"/>
        <v>1425</v>
      </c>
      <c r="FR27" s="32" t="str">
        <f>VLOOKUP($D$3,Sites!$A:$C,2,0)</f>
        <v>CO</v>
      </c>
      <c r="FS27" s="32" t="str">
        <f>VLOOKUP(FN27,'ALL-Chart of Accounts'!$E:$F,2,0)</f>
        <v>Product COS (83PRD) - Labor</v>
      </c>
      <c r="FT27" s="32">
        <f t="shared" si="22"/>
        <v>511030</v>
      </c>
      <c r="FV27" s="32">
        <f t="shared" si="23"/>
        <v>1425</v>
      </c>
      <c r="FX27" s="32" t="str">
        <f>VLOOKUP($D$3,Sites!$A:$C,2,0)</f>
        <v>CO</v>
      </c>
      <c r="FY27" s="32" t="str">
        <f>VLOOKUP(FT27,'ALL-Chart of Accounts'!$E:$F,2,0)</f>
        <v>Product COS (83PRD) - Fixed OH</v>
      </c>
      <c r="FZ27" s="32">
        <f t="shared" si="24"/>
        <v>511040</v>
      </c>
      <c r="GB27" s="32">
        <f t="shared" si="25"/>
        <v>1425</v>
      </c>
      <c r="GD27" s="32" t="str">
        <f>VLOOKUP($D$3,Sites!$A:$C,2,0)</f>
        <v>CO</v>
      </c>
      <c r="GE27" s="32" t="str">
        <f>VLOOKUP(FZ27,'ALL-Chart of Accounts'!$E:$F,2,0)</f>
        <v>Product COS (83PRD) - Variable OH</v>
      </c>
      <c r="GF27" s="32">
        <f t="shared" si="26"/>
        <v>511050</v>
      </c>
      <c r="GH27" s="32">
        <f t="shared" si="27"/>
        <v>1425</v>
      </c>
      <c r="GJ27" s="32" t="str">
        <f>VLOOKUP($D$3,Sites!$A:$C,2,0)</f>
        <v>CO</v>
      </c>
      <c r="GK27" s="32" t="str">
        <f>VLOOKUP(GF27,'ALL-Chart of Accounts'!$E:$F,2,0)</f>
        <v>Product COS (83PRD) - Outside</v>
      </c>
      <c r="GL27" s="32">
        <f t="shared" si="28"/>
        <v>262800</v>
      </c>
      <c r="GP27" s="32" t="str">
        <f>VLOOKUP($D$3,Sites!$A:$C,2,0)</f>
        <v>CO</v>
      </c>
      <c r="GQ27" s="32" t="str">
        <f>VLOOKUP(GL27,'ALL-Chart of Accounts'!$E:$F,2,0)</f>
        <v>Deferred Income</v>
      </c>
      <c r="GR27" s="32">
        <f t="shared" si="29"/>
        <v>262800</v>
      </c>
      <c r="GV27" s="32" t="str">
        <f>VLOOKUP($D$3,Sites!$A:$C,2,0)</f>
        <v>CO</v>
      </c>
      <c r="GW27" s="32" t="str">
        <f>VLOOKUP(GR27,'ALL-Chart of Accounts'!$E:$F,2,0)</f>
        <v>Deferred Income</v>
      </c>
      <c r="GX27" s="32">
        <f t="shared" si="30"/>
        <v>262800</v>
      </c>
      <c r="HB27" s="32" t="str">
        <f>VLOOKUP($D$3,Sites!$A:$C,2,0)</f>
        <v>CO</v>
      </c>
      <c r="HC27" s="32" t="str">
        <f>VLOOKUP(GX27,'ALL-Chart of Accounts'!$E:$F,2,0)</f>
        <v>Deferred Income</v>
      </c>
      <c r="HD27" s="32">
        <f t="shared" si="31"/>
        <v>262800</v>
      </c>
      <c r="HH27" s="32" t="str">
        <f>VLOOKUP($D$3,Sites!$A:$C,2,0)</f>
        <v>CO</v>
      </c>
      <c r="HI27" s="32" t="str">
        <f>VLOOKUP(HD27,'ALL-Chart of Accounts'!$E:$F,2,0)</f>
        <v>Deferred Income</v>
      </c>
      <c r="HJ27" s="32">
        <f t="shared" si="32"/>
        <v>262800</v>
      </c>
      <c r="HN27" s="32" t="str">
        <f>VLOOKUP($D$3,Sites!$A:$C,2,0)</f>
        <v>CO</v>
      </c>
      <c r="HO27" s="32" t="str">
        <f>VLOOKUP(HJ27,'ALL-Chart of Accounts'!$E:$F,2,0)</f>
        <v>Deferred Income</v>
      </c>
      <c r="HQ27" s="32" t="str">
        <f t="shared" si="38"/>
        <v>1JBT1425</v>
      </c>
      <c r="HR27" s="4" t="s">
        <v>10</v>
      </c>
      <c r="HS27" s="4">
        <v>1425</v>
      </c>
      <c r="HT27" s="4" t="s">
        <v>1304</v>
      </c>
      <c r="HU27" s="4" t="s">
        <v>9398</v>
      </c>
      <c r="HV27" s="61">
        <v>43118.311513923611</v>
      </c>
      <c r="HW27" s="4" t="s">
        <v>9398</v>
      </c>
      <c r="HX27" s="61">
        <v>43118.311513923611</v>
      </c>
    </row>
    <row r="28" spans="6:232" x14ac:dyDescent="0.35">
      <c r="F28" s="22" t="str">
        <f>IF(ISERROR(VLOOKUP($O28,'sKUN1-Distribution Accounts'!$F:$F,1,0)),"","X")</f>
        <v/>
      </c>
      <c r="G28" s="22" t="str">
        <f t="shared" si="40"/>
        <v>X</v>
      </c>
      <c r="H28" s="22" t="str">
        <f t="shared" si="40"/>
        <v/>
      </c>
      <c r="I28" s="22" t="str">
        <f t="shared" si="40"/>
        <v/>
      </c>
      <c r="J28" s="22" t="str">
        <f t="shared" si="40"/>
        <v/>
      </c>
      <c r="K28" s="22" t="str">
        <f t="shared" si="40"/>
        <v/>
      </c>
      <c r="L28" s="22" t="str">
        <f t="shared" si="40"/>
        <v>X</v>
      </c>
      <c r="M28" s="22" t="str">
        <f t="shared" si="40"/>
        <v/>
      </c>
      <c r="O28" s="4">
        <v>1500</v>
      </c>
      <c r="P28" s="32" t="str">
        <f>VLOOKUP(O28,'ALL-Unit Code 2'!V:W,2,0)</f>
        <v>INJECTING-INJECTOR (WOLFTEC)</v>
      </c>
      <c r="Q28" s="32">
        <f t="shared" si="33"/>
        <v>120131</v>
      </c>
      <c r="U28" s="32" t="str">
        <f>VLOOKUP($D$3,Sites!$A:$C,2,0)</f>
        <v>CO</v>
      </c>
      <c r="W28" s="32" t="str">
        <f>VLOOKUP(Q28,'ALL-Chart of Accounts'!$E:$F,2,0)</f>
        <v>Finished Goods Material</v>
      </c>
      <c r="X28" s="32">
        <f t="shared" si="34"/>
        <v>120132</v>
      </c>
      <c r="AB28" s="32" t="str">
        <f>VLOOKUP($D$3,Sites!$A:$C,2,0)</f>
        <v>CO</v>
      </c>
      <c r="AD28" s="32" t="str">
        <f>VLOOKUP(X28,'ALL-Chart of Accounts'!$E:$F,2,0)</f>
        <v>Finished Goods Labor</v>
      </c>
      <c r="AE28" s="32">
        <f t="shared" si="35"/>
        <v>120133</v>
      </c>
      <c r="AI28" s="32" t="str">
        <f>VLOOKUP($D$3,Sites!$A:$C,2,0)</f>
        <v>CO</v>
      </c>
      <c r="AK28" s="32" t="str">
        <f>VLOOKUP(AE28,'ALL-Chart of Accounts'!$E:$F,2,0)</f>
        <v>Finished Goods Fixed Overhead</v>
      </c>
      <c r="AL28" s="32">
        <f t="shared" si="36"/>
        <v>120134</v>
      </c>
      <c r="AP28" s="32" t="str">
        <f>VLOOKUP($D$3,Sites!$A:$C,2,0)</f>
        <v>CO</v>
      </c>
      <c r="AR28" s="32" t="str">
        <f>VLOOKUP(AL28,'ALL-Chart of Accounts'!$E:$F,2,0)</f>
        <v>Finished Goods Variable Overhead</v>
      </c>
      <c r="AS28" s="32">
        <f t="shared" si="37"/>
        <v>120135</v>
      </c>
      <c r="AW28" s="32" t="str">
        <f>VLOOKUP($D$3,Sites!$A:$C,2,0)</f>
        <v>CO</v>
      </c>
      <c r="AY28" s="32" t="str">
        <f>VLOOKUP(AS28,'ALL-Chart of Accounts'!$E:$F,2,0)</f>
        <v>Finished Goods Outside</v>
      </c>
      <c r="BF28" s="37">
        <v>120141</v>
      </c>
      <c r="BJ28" s="32" t="str">
        <f>VLOOKUP($D$3,Sites!$A:$C,2,0)</f>
        <v>CO</v>
      </c>
      <c r="BL28" s="32" t="str">
        <f>VLOOKUP(BF28,'ALL-Chart of Accounts'!$E:$F,2,0)</f>
        <v>In-Process Material</v>
      </c>
      <c r="BM28" s="32">
        <f t="shared" si="4"/>
        <v>120142</v>
      </c>
      <c r="BQ28" s="32" t="str">
        <f>VLOOKUP($D$3,Sites!$A:$C,2,0)</f>
        <v>CO</v>
      </c>
      <c r="BS28" s="32" t="str">
        <f>VLOOKUP(BM28,'ALL-Chart of Accounts'!$E:$F,2,0)</f>
        <v>In-Process Labor</v>
      </c>
      <c r="BT28" s="32">
        <f t="shared" si="5"/>
        <v>120143</v>
      </c>
      <c r="BX28" s="32" t="str">
        <f>VLOOKUP($D$3,Sites!$A:$C,2,0)</f>
        <v>CO</v>
      </c>
      <c r="BZ28" s="32" t="str">
        <f>VLOOKUP(BT28,'ALL-Chart of Accounts'!$E:$F,2,0)</f>
        <v>In-Process Fixed Overhead</v>
      </c>
      <c r="CA28" s="32">
        <f t="shared" si="6"/>
        <v>120144</v>
      </c>
      <c r="CE28" s="32" t="str">
        <f>VLOOKUP($D$3,Sites!$A:$C,2,0)</f>
        <v>CO</v>
      </c>
      <c r="CG28" s="32" t="str">
        <f>VLOOKUP(CA28,'ALL-Chart of Accounts'!$E:$F,2,0)</f>
        <v>In-Process Variable Overhead</v>
      </c>
      <c r="CH28" s="32">
        <f t="shared" si="7"/>
        <v>120145</v>
      </c>
      <c r="CL28" s="32" t="str">
        <f>VLOOKUP($D$3,Sites!$A:$C,2,0)</f>
        <v>CO</v>
      </c>
      <c r="CN28" s="32" t="str">
        <f>VLOOKUP(CH28,'ALL-Chart of Accounts'!$E:$F,2,0)</f>
        <v>In-Process Outside</v>
      </c>
      <c r="CO28" s="37">
        <v>120121</v>
      </c>
      <c r="CS28" s="32" t="str">
        <f>VLOOKUP($D$3,Sites!$A:$C,2,0)</f>
        <v>CO</v>
      </c>
      <c r="CU28" s="32" t="str">
        <f>VLOOKUP(CO28,'ALL-Chart of Accounts'!$E:$F,2,0)</f>
        <v>In-Transit Material</v>
      </c>
      <c r="CV28" s="32">
        <f t="shared" si="8"/>
        <v>120122</v>
      </c>
      <c r="CZ28" s="32" t="str">
        <f>VLOOKUP($D$3,Sites!$A:$C,2,0)</f>
        <v>CO</v>
      </c>
      <c r="DB28" s="32" t="str">
        <f>VLOOKUP(CV28,'ALL-Chart of Accounts'!$E:$F,2,0)</f>
        <v>In-Transit Labor</v>
      </c>
      <c r="DC28" s="32">
        <f t="shared" si="9"/>
        <v>120123</v>
      </c>
      <c r="DG28" s="32" t="str">
        <f>VLOOKUP($D$3,Sites!$A:$C,2,0)</f>
        <v>CO</v>
      </c>
      <c r="DI28" s="32" t="str">
        <f>VLOOKUP(DC28,'ALL-Chart of Accounts'!$E:$F,2,0)</f>
        <v>In-Transit Fixed Overhead</v>
      </c>
      <c r="DJ28" s="32">
        <f t="shared" si="10"/>
        <v>120124</v>
      </c>
      <c r="DN28" s="32" t="str">
        <f>VLOOKUP($D$3,Sites!$A:$C,2,0)</f>
        <v>CO</v>
      </c>
      <c r="DP28" s="32" t="str">
        <f>VLOOKUP(DJ28,'ALL-Chart of Accounts'!$E:$F,2,0)</f>
        <v>In-Transit Variable Overhead</v>
      </c>
      <c r="DQ28" s="32">
        <f t="shared" si="11"/>
        <v>120125</v>
      </c>
      <c r="DU28" s="32" t="str">
        <f>VLOOKUP($D$3,Sites!$A:$C,2,0)</f>
        <v>CO</v>
      </c>
      <c r="DW28" s="32" t="str">
        <f>VLOOKUP(DQ28,'ALL-Chart of Accounts'!$E:$F,2,0)</f>
        <v>In-Transit Outside</v>
      </c>
      <c r="DX28" s="37">
        <v>415000</v>
      </c>
      <c r="DZ28" s="32">
        <f t="shared" si="12"/>
        <v>1500</v>
      </c>
      <c r="EB28" s="32" t="str">
        <f>VLOOKUP($D$3,Sites!$A:$C,2,0)</f>
        <v>CO</v>
      </c>
      <c r="EC28" s="32" t="str">
        <f>VLOOKUP(DX28,'ALL-Chart of Accounts'!$E:$F,2,0)</f>
        <v>Aftermarket Sales - Product (80PRDAFT)</v>
      </c>
      <c r="ED28" s="32">
        <f t="shared" si="13"/>
        <v>415000</v>
      </c>
      <c r="EF28" s="32">
        <f t="shared" si="14"/>
        <v>1500</v>
      </c>
      <c r="EH28" s="32" t="str">
        <f>VLOOKUP($D$3,Sites!$A:$C,2,0)</f>
        <v>CO</v>
      </c>
      <c r="EI28" s="32" t="str">
        <f>VLOOKUP(ED28,'ALL-Chart of Accounts'!$E:$F,2,0)</f>
        <v>Aftermarket Sales - Product (80PRDAFT)</v>
      </c>
      <c r="EJ28" s="32">
        <f t="shared" si="15"/>
        <v>415000</v>
      </c>
      <c r="EL28" s="32">
        <f t="shared" si="16"/>
        <v>1500</v>
      </c>
      <c r="EN28" s="32" t="str">
        <f>VLOOKUP($D$3,Sites!$A:$C,2,0)</f>
        <v>CO</v>
      </c>
      <c r="EO28" s="32" t="str">
        <f>VLOOKUP(EJ28,'ALL-Chart of Accounts'!$E:$F,2,0)</f>
        <v>Aftermarket Sales - Product (80PRDAFT)</v>
      </c>
      <c r="EP28" s="37">
        <v>262800</v>
      </c>
      <c r="ET28" s="32" t="str">
        <f>VLOOKUP($D$3,Sites!$A:$C,2,0)</f>
        <v>CO</v>
      </c>
      <c r="EU28" s="32" t="str">
        <f>VLOOKUP(EP28,'ALL-Chart of Accounts'!$E:$F,2,0)</f>
        <v>Deferred Income</v>
      </c>
      <c r="EV28" s="32">
        <f t="shared" si="17"/>
        <v>262800</v>
      </c>
      <c r="EZ28" s="32" t="str">
        <f>VLOOKUP($D$3,Sites!$A:$C,2,0)</f>
        <v>CO</v>
      </c>
      <c r="FA28" s="32" t="str">
        <f>VLOOKUP(EV28,'ALL-Chart of Accounts'!$E:$F,2,0)</f>
        <v>Deferred Income</v>
      </c>
      <c r="FB28" s="32">
        <f t="shared" si="18"/>
        <v>262800</v>
      </c>
      <c r="FF28" s="32" t="str">
        <f>VLOOKUP($D$3,Sites!$A:$C,2,0)</f>
        <v>CO</v>
      </c>
      <c r="FG28" s="32" t="str">
        <f>VLOOKUP(FB28,'ALL-Chart of Accounts'!$E:$F,2,0)</f>
        <v>Deferred Income</v>
      </c>
      <c r="FH28" s="37">
        <v>511010</v>
      </c>
      <c r="FJ28" s="32">
        <f t="shared" si="19"/>
        <v>1500</v>
      </c>
      <c r="FL28" s="32" t="str">
        <f>VLOOKUP($D$3,Sites!$A:$C,2,0)</f>
        <v>CO</v>
      </c>
      <c r="FM28" s="32" t="str">
        <f>VLOOKUP(FH28,'ALL-Chart of Accounts'!$E:$F,2,0)</f>
        <v>Product COS (83PRD) - Material</v>
      </c>
      <c r="FN28" s="32">
        <f t="shared" si="20"/>
        <v>511020</v>
      </c>
      <c r="FP28" s="32">
        <f t="shared" si="21"/>
        <v>1500</v>
      </c>
      <c r="FR28" s="32" t="str">
        <f>VLOOKUP($D$3,Sites!$A:$C,2,0)</f>
        <v>CO</v>
      </c>
      <c r="FS28" s="32" t="str">
        <f>VLOOKUP(FN28,'ALL-Chart of Accounts'!$E:$F,2,0)</f>
        <v>Product COS (83PRD) - Labor</v>
      </c>
      <c r="FT28" s="32">
        <f t="shared" si="22"/>
        <v>511030</v>
      </c>
      <c r="FV28" s="32">
        <f t="shared" si="23"/>
        <v>1500</v>
      </c>
      <c r="FX28" s="32" t="str">
        <f>VLOOKUP($D$3,Sites!$A:$C,2,0)</f>
        <v>CO</v>
      </c>
      <c r="FY28" s="32" t="str">
        <f>VLOOKUP(FT28,'ALL-Chart of Accounts'!$E:$F,2,0)</f>
        <v>Product COS (83PRD) - Fixed OH</v>
      </c>
      <c r="FZ28" s="32">
        <f t="shared" si="24"/>
        <v>511040</v>
      </c>
      <c r="GB28" s="32">
        <f t="shared" si="25"/>
        <v>1500</v>
      </c>
      <c r="GD28" s="32" t="str">
        <f>VLOOKUP($D$3,Sites!$A:$C,2,0)</f>
        <v>CO</v>
      </c>
      <c r="GE28" s="32" t="str">
        <f>VLOOKUP(FZ28,'ALL-Chart of Accounts'!$E:$F,2,0)</f>
        <v>Product COS (83PRD) - Variable OH</v>
      </c>
      <c r="GF28" s="32">
        <f t="shared" si="26"/>
        <v>511050</v>
      </c>
      <c r="GH28" s="32">
        <f t="shared" si="27"/>
        <v>1500</v>
      </c>
      <c r="GJ28" s="32" t="str">
        <f>VLOOKUP($D$3,Sites!$A:$C,2,0)</f>
        <v>CO</v>
      </c>
      <c r="GK28" s="32" t="str">
        <f>VLOOKUP(GF28,'ALL-Chart of Accounts'!$E:$F,2,0)</f>
        <v>Product COS (83PRD) - Outside</v>
      </c>
      <c r="GL28" s="32">
        <f t="shared" si="28"/>
        <v>262800</v>
      </c>
      <c r="GP28" s="32" t="str">
        <f>VLOOKUP($D$3,Sites!$A:$C,2,0)</f>
        <v>CO</v>
      </c>
      <c r="GQ28" s="32" t="str">
        <f>VLOOKUP(GL28,'ALL-Chart of Accounts'!$E:$F,2,0)</f>
        <v>Deferred Income</v>
      </c>
      <c r="GR28" s="32">
        <f t="shared" si="29"/>
        <v>262800</v>
      </c>
      <c r="GV28" s="32" t="str">
        <f>VLOOKUP($D$3,Sites!$A:$C,2,0)</f>
        <v>CO</v>
      </c>
      <c r="GW28" s="32" t="str">
        <f>VLOOKUP(GR28,'ALL-Chart of Accounts'!$E:$F,2,0)</f>
        <v>Deferred Income</v>
      </c>
      <c r="GX28" s="32">
        <f t="shared" si="30"/>
        <v>262800</v>
      </c>
      <c r="HB28" s="32" t="str">
        <f>VLOOKUP($D$3,Sites!$A:$C,2,0)</f>
        <v>CO</v>
      </c>
      <c r="HC28" s="32" t="str">
        <f>VLOOKUP(GX28,'ALL-Chart of Accounts'!$E:$F,2,0)</f>
        <v>Deferred Income</v>
      </c>
      <c r="HD28" s="32">
        <f t="shared" si="31"/>
        <v>262800</v>
      </c>
      <c r="HH28" s="32" t="str">
        <f>VLOOKUP($D$3,Sites!$A:$C,2,0)</f>
        <v>CO</v>
      </c>
      <c r="HI28" s="32" t="str">
        <f>VLOOKUP(HD28,'ALL-Chart of Accounts'!$E:$F,2,0)</f>
        <v>Deferred Income</v>
      </c>
      <c r="HJ28" s="32">
        <f t="shared" si="32"/>
        <v>262800</v>
      </c>
      <c r="HN28" s="32" t="str">
        <f>VLOOKUP($D$3,Sites!$A:$C,2,0)</f>
        <v>CO</v>
      </c>
      <c r="HO28" s="32" t="str">
        <f>VLOOKUP(HJ28,'ALL-Chart of Accounts'!$E:$F,2,0)</f>
        <v>Deferred Income</v>
      </c>
      <c r="HQ28" s="32" t="str">
        <f t="shared" si="38"/>
        <v>1JBT1500</v>
      </c>
      <c r="HR28" s="4" t="s">
        <v>10</v>
      </c>
      <c r="HS28" s="4">
        <v>1500</v>
      </c>
      <c r="HT28" s="4" t="s">
        <v>1305</v>
      </c>
      <c r="HU28" s="4" t="s">
        <v>9398</v>
      </c>
      <c r="HV28" s="61">
        <v>43118.31152265046</v>
      </c>
      <c r="HW28" s="4" t="s">
        <v>9398</v>
      </c>
      <c r="HX28" s="61">
        <v>43118.31152265046</v>
      </c>
    </row>
    <row r="29" spans="6:232" x14ac:dyDescent="0.35">
      <c r="F29" s="22" t="str">
        <f>IF(ISERROR(VLOOKUP($O29,'sKUN1-Distribution Accounts'!$F:$F,1,0)),"","X")</f>
        <v/>
      </c>
      <c r="G29" s="22" t="str">
        <f t="shared" si="40"/>
        <v>X</v>
      </c>
      <c r="H29" s="22" t="str">
        <f t="shared" si="40"/>
        <v/>
      </c>
      <c r="I29" s="22" t="str">
        <f t="shared" si="40"/>
        <v/>
      </c>
      <c r="J29" s="22" t="str">
        <f t="shared" si="40"/>
        <v/>
      </c>
      <c r="K29" s="22" t="str">
        <f t="shared" si="40"/>
        <v/>
      </c>
      <c r="L29" s="22" t="str">
        <f t="shared" si="40"/>
        <v>X</v>
      </c>
      <c r="M29" s="22" t="str">
        <f t="shared" si="40"/>
        <v/>
      </c>
      <c r="O29" s="4">
        <v>1505</v>
      </c>
      <c r="P29" s="32" t="str">
        <f>VLOOKUP(O29,'ALL-Unit Code 2'!V:W,2,0)</f>
        <v>INJECTING-INJECTOR (SCHROEDER)</v>
      </c>
      <c r="Q29" s="32">
        <f t="shared" si="33"/>
        <v>120131</v>
      </c>
      <c r="U29" s="32" t="str">
        <f>VLOOKUP($D$3,Sites!$A:$C,2,0)</f>
        <v>CO</v>
      </c>
      <c r="W29" s="32" t="str">
        <f>VLOOKUP(Q29,'ALL-Chart of Accounts'!$E:$F,2,0)</f>
        <v>Finished Goods Material</v>
      </c>
      <c r="X29" s="32">
        <f t="shared" si="34"/>
        <v>120132</v>
      </c>
      <c r="AB29" s="32" t="str">
        <f>VLOOKUP($D$3,Sites!$A:$C,2,0)</f>
        <v>CO</v>
      </c>
      <c r="AD29" s="32" t="str">
        <f>VLOOKUP(X29,'ALL-Chart of Accounts'!$E:$F,2,0)</f>
        <v>Finished Goods Labor</v>
      </c>
      <c r="AE29" s="32">
        <f t="shared" si="35"/>
        <v>120133</v>
      </c>
      <c r="AI29" s="32" t="str">
        <f>VLOOKUP($D$3,Sites!$A:$C,2,0)</f>
        <v>CO</v>
      </c>
      <c r="AK29" s="32" t="str">
        <f>VLOOKUP(AE29,'ALL-Chart of Accounts'!$E:$F,2,0)</f>
        <v>Finished Goods Fixed Overhead</v>
      </c>
      <c r="AL29" s="32">
        <f t="shared" si="36"/>
        <v>120134</v>
      </c>
      <c r="AP29" s="32" t="str">
        <f>VLOOKUP($D$3,Sites!$A:$C,2,0)</f>
        <v>CO</v>
      </c>
      <c r="AR29" s="32" t="str">
        <f>VLOOKUP(AL29,'ALL-Chart of Accounts'!$E:$F,2,0)</f>
        <v>Finished Goods Variable Overhead</v>
      </c>
      <c r="AS29" s="32">
        <f t="shared" si="37"/>
        <v>120135</v>
      </c>
      <c r="AW29" s="32" t="str">
        <f>VLOOKUP($D$3,Sites!$A:$C,2,0)</f>
        <v>CO</v>
      </c>
      <c r="AY29" s="32" t="str">
        <f>VLOOKUP(AS29,'ALL-Chart of Accounts'!$E:$F,2,0)</f>
        <v>Finished Goods Outside</v>
      </c>
      <c r="BF29" s="37">
        <v>120141</v>
      </c>
      <c r="BJ29" s="32" t="str">
        <f>VLOOKUP($D$3,Sites!$A:$C,2,0)</f>
        <v>CO</v>
      </c>
      <c r="BL29" s="32" t="str">
        <f>VLOOKUP(BF29,'ALL-Chart of Accounts'!$E:$F,2,0)</f>
        <v>In-Process Material</v>
      </c>
      <c r="BM29" s="32">
        <f t="shared" si="4"/>
        <v>120142</v>
      </c>
      <c r="BQ29" s="32" t="str">
        <f>VLOOKUP($D$3,Sites!$A:$C,2,0)</f>
        <v>CO</v>
      </c>
      <c r="BS29" s="32" t="str">
        <f>VLOOKUP(BM29,'ALL-Chart of Accounts'!$E:$F,2,0)</f>
        <v>In-Process Labor</v>
      </c>
      <c r="BT29" s="32">
        <f t="shared" si="5"/>
        <v>120143</v>
      </c>
      <c r="BX29" s="32" t="str">
        <f>VLOOKUP($D$3,Sites!$A:$C,2,0)</f>
        <v>CO</v>
      </c>
      <c r="BZ29" s="32" t="str">
        <f>VLOOKUP(BT29,'ALL-Chart of Accounts'!$E:$F,2,0)</f>
        <v>In-Process Fixed Overhead</v>
      </c>
      <c r="CA29" s="32">
        <f t="shared" si="6"/>
        <v>120144</v>
      </c>
      <c r="CE29" s="32" t="str">
        <f>VLOOKUP($D$3,Sites!$A:$C,2,0)</f>
        <v>CO</v>
      </c>
      <c r="CG29" s="32" t="str">
        <f>VLOOKUP(CA29,'ALL-Chart of Accounts'!$E:$F,2,0)</f>
        <v>In-Process Variable Overhead</v>
      </c>
      <c r="CH29" s="32">
        <f t="shared" si="7"/>
        <v>120145</v>
      </c>
      <c r="CL29" s="32" t="str">
        <f>VLOOKUP($D$3,Sites!$A:$C,2,0)</f>
        <v>CO</v>
      </c>
      <c r="CN29" s="32" t="str">
        <f>VLOOKUP(CH29,'ALL-Chart of Accounts'!$E:$F,2,0)</f>
        <v>In-Process Outside</v>
      </c>
      <c r="CO29" s="37">
        <v>120121</v>
      </c>
      <c r="CS29" s="32" t="str">
        <f>VLOOKUP($D$3,Sites!$A:$C,2,0)</f>
        <v>CO</v>
      </c>
      <c r="CU29" s="32" t="str">
        <f>VLOOKUP(CO29,'ALL-Chart of Accounts'!$E:$F,2,0)</f>
        <v>In-Transit Material</v>
      </c>
      <c r="CV29" s="32">
        <f t="shared" si="8"/>
        <v>120122</v>
      </c>
      <c r="CZ29" s="32" t="str">
        <f>VLOOKUP($D$3,Sites!$A:$C,2,0)</f>
        <v>CO</v>
      </c>
      <c r="DB29" s="32" t="str">
        <f>VLOOKUP(CV29,'ALL-Chart of Accounts'!$E:$F,2,0)</f>
        <v>In-Transit Labor</v>
      </c>
      <c r="DC29" s="32">
        <f t="shared" si="9"/>
        <v>120123</v>
      </c>
      <c r="DG29" s="32" t="str">
        <f>VLOOKUP($D$3,Sites!$A:$C,2,0)</f>
        <v>CO</v>
      </c>
      <c r="DI29" s="32" t="str">
        <f>VLOOKUP(DC29,'ALL-Chart of Accounts'!$E:$F,2,0)</f>
        <v>In-Transit Fixed Overhead</v>
      </c>
      <c r="DJ29" s="32">
        <f t="shared" si="10"/>
        <v>120124</v>
      </c>
      <c r="DN29" s="32" t="str">
        <f>VLOOKUP($D$3,Sites!$A:$C,2,0)</f>
        <v>CO</v>
      </c>
      <c r="DP29" s="32" t="str">
        <f>VLOOKUP(DJ29,'ALL-Chart of Accounts'!$E:$F,2,0)</f>
        <v>In-Transit Variable Overhead</v>
      </c>
      <c r="DQ29" s="32">
        <f t="shared" si="11"/>
        <v>120125</v>
      </c>
      <c r="DU29" s="32" t="str">
        <f>VLOOKUP($D$3,Sites!$A:$C,2,0)</f>
        <v>CO</v>
      </c>
      <c r="DW29" s="32" t="str">
        <f>VLOOKUP(DQ29,'ALL-Chart of Accounts'!$E:$F,2,0)</f>
        <v>In-Transit Outside</v>
      </c>
      <c r="DX29" s="37">
        <v>415000</v>
      </c>
      <c r="DZ29" s="32">
        <f t="shared" si="12"/>
        <v>1505</v>
      </c>
      <c r="EB29" s="32" t="str">
        <f>VLOOKUP($D$3,Sites!$A:$C,2,0)</f>
        <v>CO</v>
      </c>
      <c r="EC29" s="32" t="str">
        <f>VLOOKUP(DX29,'ALL-Chart of Accounts'!$E:$F,2,0)</f>
        <v>Aftermarket Sales - Product (80PRDAFT)</v>
      </c>
      <c r="ED29" s="32">
        <f t="shared" si="13"/>
        <v>415000</v>
      </c>
      <c r="EF29" s="32">
        <f t="shared" si="14"/>
        <v>1505</v>
      </c>
      <c r="EH29" s="32" t="str">
        <f>VLOOKUP($D$3,Sites!$A:$C,2,0)</f>
        <v>CO</v>
      </c>
      <c r="EI29" s="32" t="str">
        <f>VLOOKUP(ED29,'ALL-Chart of Accounts'!$E:$F,2,0)</f>
        <v>Aftermarket Sales - Product (80PRDAFT)</v>
      </c>
      <c r="EJ29" s="32">
        <f t="shared" si="15"/>
        <v>415000</v>
      </c>
      <c r="EL29" s="32">
        <f t="shared" si="16"/>
        <v>1505</v>
      </c>
      <c r="EN29" s="32" t="str">
        <f>VLOOKUP($D$3,Sites!$A:$C,2,0)</f>
        <v>CO</v>
      </c>
      <c r="EO29" s="32" t="str">
        <f>VLOOKUP(EJ29,'ALL-Chart of Accounts'!$E:$F,2,0)</f>
        <v>Aftermarket Sales - Product (80PRDAFT)</v>
      </c>
      <c r="EP29" s="37">
        <v>262800</v>
      </c>
      <c r="ET29" s="32" t="str">
        <f>VLOOKUP($D$3,Sites!$A:$C,2,0)</f>
        <v>CO</v>
      </c>
      <c r="EU29" s="32" t="str">
        <f>VLOOKUP(EP29,'ALL-Chart of Accounts'!$E:$F,2,0)</f>
        <v>Deferred Income</v>
      </c>
      <c r="EV29" s="32">
        <f t="shared" si="17"/>
        <v>262800</v>
      </c>
      <c r="EZ29" s="32" t="str">
        <f>VLOOKUP($D$3,Sites!$A:$C,2,0)</f>
        <v>CO</v>
      </c>
      <c r="FA29" s="32" t="str">
        <f>VLOOKUP(EV29,'ALL-Chart of Accounts'!$E:$F,2,0)</f>
        <v>Deferred Income</v>
      </c>
      <c r="FB29" s="32">
        <f t="shared" si="18"/>
        <v>262800</v>
      </c>
      <c r="FF29" s="32" t="str">
        <f>VLOOKUP($D$3,Sites!$A:$C,2,0)</f>
        <v>CO</v>
      </c>
      <c r="FG29" s="32" t="str">
        <f>VLOOKUP(FB29,'ALL-Chart of Accounts'!$E:$F,2,0)</f>
        <v>Deferred Income</v>
      </c>
      <c r="FH29" s="37">
        <v>511010</v>
      </c>
      <c r="FJ29" s="32">
        <f t="shared" si="19"/>
        <v>1505</v>
      </c>
      <c r="FL29" s="32" t="str">
        <f>VLOOKUP($D$3,Sites!$A:$C,2,0)</f>
        <v>CO</v>
      </c>
      <c r="FM29" s="32" t="str">
        <f>VLOOKUP(FH29,'ALL-Chart of Accounts'!$E:$F,2,0)</f>
        <v>Product COS (83PRD) - Material</v>
      </c>
      <c r="FN29" s="32">
        <f t="shared" si="20"/>
        <v>511020</v>
      </c>
      <c r="FP29" s="32">
        <f t="shared" si="21"/>
        <v>1505</v>
      </c>
      <c r="FR29" s="32" t="str">
        <f>VLOOKUP($D$3,Sites!$A:$C,2,0)</f>
        <v>CO</v>
      </c>
      <c r="FS29" s="32" t="str">
        <f>VLOOKUP(FN29,'ALL-Chart of Accounts'!$E:$F,2,0)</f>
        <v>Product COS (83PRD) - Labor</v>
      </c>
      <c r="FT29" s="32">
        <f t="shared" si="22"/>
        <v>511030</v>
      </c>
      <c r="FV29" s="32">
        <f t="shared" si="23"/>
        <v>1505</v>
      </c>
      <c r="FX29" s="32" t="str">
        <f>VLOOKUP($D$3,Sites!$A:$C,2,0)</f>
        <v>CO</v>
      </c>
      <c r="FY29" s="32" t="str">
        <f>VLOOKUP(FT29,'ALL-Chart of Accounts'!$E:$F,2,0)</f>
        <v>Product COS (83PRD) - Fixed OH</v>
      </c>
      <c r="FZ29" s="32">
        <f t="shared" si="24"/>
        <v>511040</v>
      </c>
      <c r="GB29" s="32">
        <f t="shared" si="25"/>
        <v>1505</v>
      </c>
      <c r="GD29" s="32" t="str">
        <f>VLOOKUP($D$3,Sites!$A:$C,2,0)</f>
        <v>CO</v>
      </c>
      <c r="GE29" s="32" t="str">
        <f>VLOOKUP(FZ29,'ALL-Chart of Accounts'!$E:$F,2,0)</f>
        <v>Product COS (83PRD) - Variable OH</v>
      </c>
      <c r="GF29" s="32">
        <f t="shared" si="26"/>
        <v>511050</v>
      </c>
      <c r="GH29" s="32">
        <f t="shared" si="27"/>
        <v>1505</v>
      </c>
      <c r="GJ29" s="32" t="str">
        <f>VLOOKUP($D$3,Sites!$A:$C,2,0)</f>
        <v>CO</v>
      </c>
      <c r="GK29" s="32" t="str">
        <f>VLOOKUP(GF29,'ALL-Chart of Accounts'!$E:$F,2,0)</f>
        <v>Product COS (83PRD) - Outside</v>
      </c>
      <c r="GL29" s="32">
        <f t="shared" si="28"/>
        <v>262800</v>
      </c>
      <c r="GP29" s="32" t="str">
        <f>VLOOKUP($D$3,Sites!$A:$C,2,0)</f>
        <v>CO</v>
      </c>
      <c r="GQ29" s="32" t="str">
        <f>VLOOKUP(GL29,'ALL-Chart of Accounts'!$E:$F,2,0)</f>
        <v>Deferred Income</v>
      </c>
      <c r="GR29" s="32">
        <f t="shared" si="29"/>
        <v>262800</v>
      </c>
      <c r="GV29" s="32" t="str">
        <f>VLOOKUP($D$3,Sites!$A:$C,2,0)</f>
        <v>CO</v>
      </c>
      <c r="GW29" s="32" t="str">
        <f>VLOOKUP(GR29,'ALL-Chart of Accounts'!$E:$F,2,0)</f>
        <v>Deferred Income</v>
      </c>
      <c r="GX29" s="32">
        <f t="shared" si="30"/>
        <v>262800</v>
      </c>
      <c r="HB29" s="32" t="str">
        <f>VLOOKUP($D$3,Sites!$A:$C,2,0)</f>
        <v>CO</v>
      </c>
      <c r="HC29" s="32" t="str">
        <f>VLOOKUP(GX29,'ALL-Chart of Accounts'!$E:$F,2,0)</f>
        <v>Deferred Income</v>
      </c>
      <c r="HD29" s="32">
        <f t="shared" si="31"/>
        <v>262800</v>
      </c>
      <c r="HH29" s="32" t="str">
        <f>VLOOKUP($D$3,Sites!$A:$C,2,0)</f>
        <v>CO</v>
      </c>
      <c r="HI29" s="32" t="str">
        <f>VLOOKUP(HD29,'ALL-Chart of Accounts'!$E:$F,2,0)</f>
        <v>Deferred Income</v>
      </c>
      <c r="HJ29" s="32">
        <f t="shared" si="32"/>
        <v>262800</v>
      </c>
      <c r="HN29" s="32" t="str">
        <f>VLOOKUP($D$3,Sites!$A:$C,2,0)</f>
        <v>CO</v>
      </c>
      <c r="HO29" s="32" t="str">
        <f>VLOOKUP(HJ29,'ALL-Chart of Accounts'!$E:$F,2,0)</f>
        <v>Deferred Income</v>
      </c>
      <c r="HQ29" s="32" t="str">
        <f t="shared" si="38"/>
        <v>1JBT1505</v>
      </c>
      <c r="HR29" s="4" t="s">
        <v>10</v>
      </c>
      <c r="HS29" s="4">
        <v>1505</v>
      </c>
      <c r="HT29" s="4" t="s">
        <v>9562</v>
      </c>
      <c r="HU29" s="4" t="s">
        <v>9398</v>
      </c>
      <c r="HV29" s="61">
        <v>43118.311530983796</v>
      </c>
      <c r="HW29" s="4" t="s">
        <v>9398</v>
      </c>
      <c r="HX29" s="61">
        <v>43125.447498761576</v>
      </c>
    </row>
    <row r="30" spans="6:232" x14ac:dyDescent="0.35">
      <c r="F30" s="22" t="str">
        <f>IF(ISERROR(VLOOKUP($O30,'sKUN1-Distribution Accounts'!$F:$F,1,0)),"","X")</f>
        <v/>
      </c>
      <c r="G30" s="22" t="str">
        <f t="shared" si="40"/>
        <v>X</v>
      </c>
      <c r="H30" s="22" t="str">
        <f t="shared" si="40"/>
        <v/>
      </c>
      <c r="I30" s="22" t="str">
        <f t="shared" si="40"/>
        <v/>
      </c>
      <c r="J30" s="22" t="str">
        <f t="shared" si="40"/>
        <v/>
      </c>
      <c r="K30" s="22" t="str">
        <f t="shared" si="40"/>
        <v/>
      </c>
      <c r="L30" s="22" t="str">
        <f t="shared" si="40"/>
        <v>X</v>
      </c>
      <c r="M30" s="22" t="str">
        <f t="shared" si="40"/>
        <v/>
      </c>
      <c r="O30" s="4">
        <v>1510</v>
      </c>
      <c r="P30" s="32" t="str">
        <f>VLOOKUP(O30,'ALL-Unit Code 2'!V:W,2,0)</f>
        <v>INJECTING-OTHER (WOLFTEC)</v>
      </c>
      <c r="Q30" s="32">
        <f t="shared" si="33"/>
        <v>120131</v>
      </c>
      <c r="U30" s="32" t="str">
        <f>VLOOKUP($D$3,Sites!$A:$C,2,0)</f>
        <v>CO</v>
      </c>
      <c r="W30" s="32" t="str">
        <f>VLOOKUP(Q30,'ALL-Chart of Accounts'!$E:$F,2,0)</f>
        <v>Finished Goods Material</v>
      </c>
      <c r="X30" s="32">
        <f t="shared" si="34"/>
        <v>120132</v>
      </c>
      <c r="AB30" s="32" t="str">
        <f>VLOOKUP($D$3,Sites!$A:$C,2,0)</f>
        <v>CO</v>
      </c>
      <c r="AD30" s="32" t="str">
        <f>VLOOKUP(X30,'ALL-Chart of Accounts'!$E:$F,2,0)</f>
        <v>Finished Goods Labor</v>
      </c>
      <c r="AE30" s="32">
        <f t="shared" si="35"/>
        <v>120133</v>
      </c>
      <c r="AI30" s="32" t="str">
        <f>VLOOKUP($D$3,Sites!$A:$C,2,0)</f>
        <v>CO</v>
      </c>
      <c r="AK30" s="32" t="str">
        <f>VLOOKUP(AE30,'ALL-Chart of Accounts'!$E:$F,2,0)</f>
        <v>Finished Goods Fixed Overhead</v>
      </c>
      <c r="AL30" s="32">
        <f t="shared" si="36"/>
        <v>120134</v>
      </c>
      <c r="AP30" s="32" t="str">
        <f>VLOOKUP($D$3,Sites!$A:$C,2,0)</f>
        <v>CO</v>
      </c>
      <c r="AR30" s="32" t="str">
        <f>VLOOKUP(AL30,'ALL-Chart of Accounts'!$E:$F,2,0)</f>
        <v>Finished Goods Variable Overhead</v>
      </c>
      <c r="AS30" s="32">
        <f t="shared" si="37"/>
        <v>120135</v>
      </c>
      <c r="AW30" s="32" t="str">
        <f>VLOOKUP($D$3,Sites!$A:$C,2,0)</f>
        <v>CO</v>
      </c>
      <c r="AY30" s="32" t="str">
        <f>VLOOKUP(AS30,'ALL-Chart of Accounts'!$E:$F,2,0)</f>
        <v>Finished Goods Outside</v>
      </c>
      <c r="BF30" s="37">
        <v>120141</v>
      </c>
      <c r="BJ30" s="32" t="str">
        <f>VLOOKUP($D$3,Sites!$A:$C,2,0)</f>
        <v>CO</v>
      </c>
      <c r="BL30" s="32" t="str">
        <f>VLOOKUP(BF30,'ALL-Chart of Accounts'!$E:$F,2,0)</f>
        <v>In-Process Material</v>
      </c>
      <c r="BM30" s="32">
        <f t="shared" si="4"/>
        <v>120142</v>
      </c>
      <c r="BQ30" s="32" t="str">
        <f>VLOOKUP($D$3,Sites!$A:$C,2,0)</f>
        <v>CO</v>
      </c>
      <c r="BS30" s="32" t="str">
        <f>VLOOKUP(BM30,'ALL-Chart of Accounts'!$E:$F,2,0)</f>
        <v>In-Process Labor</v>
      </c>
      <c r="BT30" s="32">
        <f t="shared" si="5"/>
        <v>120143</v>
      </c>
      <c r="BX30" s="32" t="str">
        <f>VLOOKUP($D$3,Sites!$A:$C,2,0)</f>
        <v>CO</v>
      </c>
      <c r="BZ30" s="32" t="str">
        <f>VLOOKUP(BT30,'ALL-Chart of Accounts'!$E:$F,2,0)</f>
        <v>In-Process Fixed Overhead</v>
      </c>
      <c r="CA30" s="32">
        <f t="shared" si="6"/>
        <v>120144</v>
      </c>
      <c r="CE30" s="32" t="str">
        <f>VLOOKUP($D$3,Sites!$A:$C,2,0)</f>
        <v>CO</v>
      </c>
      <c r="CG30" s="32" t="str">
        <f>VLOOKUP(CA30,'ALL-Chart of Accounts'!$E:$F,2,0)</f>
        <v>In-Process Variable Overhead</v>
      </c>
      <c r="CH30" s="32">
        <f t="shared" si="7"/>
        <v>120145</v>
      </c>
      <c r="CL30" s="32" t="str">
        <f>VLOOKUP($D$3,Sites!$A:$C,2,0)</f>
        <v>CO</v>
      </c>
      <c r="CN30" s="32" t="str">
        <f>VLOOKUP(CH30,'ALL-Chart of Accounts'!$E:$F,2,0)</f>
        <v>In-Process Outside</v>
      </c>
      <c r="CO30" s="37">
        <v>120121</v>
      </c>
      <c r="CS30" s="32" t="str">
        <f>VLOOKUP($D$3,Sites!$A:$C,2,0)</f>
        <v>CO</v>
      </c>
      <c r="CU30" s="32" t="str">
        <f>VLOOKUP(CO30,'ALL-Chart of Accounts'!$E:$F,2,0)</f>
        <v>In-Transit Material</v>
      </c>
      <c r="CV30" s="32">
        <f t="shared" si="8"/>
        <v>120122</v>
      </c>
      <c r="CZ30" s="32" t="str">
        <f>VLOOKUP($D$3,Sites!$A:$C,2,0)</f>
        <v>CO</v>
      </c>
      <c r="DB30" s="32" t="str">
        <f>VLOOKUP(CV30,'ALL-Chart of Accounts'!$E:$F,2,0)</f>
        <v>In-Transit Labor</v>
      </c>
      <c r="DC30" s="32">
        <f t="shared" si="9"/>
        <v>120123</v>
      </c>
      <c r="DG30" s="32" t="str">
        <f>VLOOKUP($D$3,Sites!$A:$C,2,0)</f>
        <v>CO</v>
      </c>
      <c r="DI30" s="32" t="str">
        <f>VLOOKUP(DC30,'ALL-Chart of Accounts'!$E:$F,2,0)</f>
        <v>In-Transit Fixed Overhead</v>
      </c>
      <c r="DJ30" s="32">
        <f t="shared" si="10"/>
        <v>120124</v>
      </c>
      <c r="DN30" s="32" t="str">
        <f>VLOOKUP($D$3,Sites!$A:$C,2,0)</f>
        <v>CO</v>
      </c>
      <c r="DP30" s="32" t="str">
        <f>VLOOKUP(DJ30,'ALL-Chart of Accounts'!$E:$F,2,0)</f>
        <v>In-Transit Variable Overhead</v>
      </c>
      <c r="DQ30" s="32">
        <f t="shared" si="11"/>
        <v>120125</v>
      </c>
      <c r="DU30" s="32" t="str">
        <f>VLOOKUP($D$3,Sites!$A:$C,2,0)</f>
        <v>CO</v>
      </c>
      <c r="DW30" s="32" t="str">
        <f>VLOOKUP(DQ30,'ALL-Chart of Accounts'!$E:$F,2,0)</f>
        <v>In-Transit Outside</v>
      </c>
      <c r="DX30" s="37">
        <v>415000</v>
      </c>
      <c r="DZ30" s="32">
        <f t="shared" si="12"/>
        <v>1510</v>
      </c>
      <c r="EB30" s="32" t="str">
        <f>VLOOKUP($D$3,Sites!$A:$C,2,0)</f>
        <v>CO</v>
      </c>
      <c r="EC30" s="32" t="str">
        <f>VLOOKUP(DX30,'ALL-Chart of Accounts'!$E:$F,2,0)</f>
        <v>Aftermarket Sales - Product (80PRDAFT)</v>
      </c>
      <c r="ED30" s="32">
        <f t="shared" si="13"/>
        <v>415000</v>
      </c>
      <c r="EF30" s="32">
        <f t="shared" si="14"/>
        <v>1510</v>
      </c>
      <c r="EH30" s="32" t="str">
        <f>VLOOKUP($D$3,Sites!$A:$C,2,0)</f>
        <v>CO</v>
      </c>
      <c r="EI30" s="32" t="str">
        <f>VLOOKUP(ED30,'ALL-Chart of Accounts'!$E:$F,2,0)</f>
        <v>Aftermarket Sales - Product (80PRDAFT)</v>
      </c>
      <c r="EJ30" s="32">
        <f t="shared" si="15"/>
        <v>415000</v>
      </c>
      <c r="EL30" s="32">
        <f t="shared" si="16"/>
        <v>1510</v>
      </c>
      <c r="EN30" s="32" t="str">
        <f>VLOOKUP($D$3,Sites!$A:$C,2,0)</f>
        <v>CO</v>
      </c>
      <c r="EO30" s="32" t="str">
        <f>VLOOKUP(EJ30,'ALL-Chart of Accounts'!$E:$F,2,0)</f>
        <v>Aftermarket Sales - Product (80PRDAFT)</v>
      </c>
      <c r="EP30" s="37">
        <v>262800</v>
      </c>
      <c r="ET30" s="32" t="str">
        <f>VLOOKUP($D$3,Sites!$A:$C,2,0)</f>
        <v>CO</v>
      </c>
      <c r="EU30" s="32" t="str">
        <f>VLOOKUP(EP30,'ALL-Chart of Accounts'!$E:$F,2,0)</f>
        <v>Deferred Income</v>
      </c>
      <c r="EV30" s="32">
        <f t="shared" si="17"/>
        <v>262800</v>
      </c>
      <c r="EZ30" s="32" t="str">
        <f>VLOOKUP($D$3,Sites!$A:$C,2,0)</f>
        <v>CO</v>
      </c>
      <c r="FA30" s="32" t="str">
        <f>VLOOKUP(EV30,'ALL-Chart of Accounts'!$E:$F,2,0)</f>
        <v>Deferred Income</v>
      </c>
      <c r="FB30" s="32">
        <f t="shared" si="18"/>
        <v>262800</v>
      </c>
      <c r="FF30" s="32" t="str">
        <f>VLOOKUP($D$3,Sites!$A:$C,2,0)</f>
        <v>CO</v>
      </c>
      <c r="FG30" s="32" t="str">
        <f>VLOOKUP(FB30,'ALL-Chart of Accounts'!$E:$F,2,0)</f>
        <v>Deferred Income</v>
      </c>
      <c r="FH30" s="37">
        <v>511010</v>
      </c>
      <c r="FJ30" s="32">
        <f t="shared" si="19"/>
        <v>1510</v>
      </c>
      <c r="FL30" s="32" t="str">
        <f>VLOOKUP($D$3,Sites!$A:$C,2,0)</f>
        <v>CO</v>
      </c>
      <c r="FM30" s="32" t="str">
        <f>VLOOKUP(FH30,'ALL-Chart of Accounts'!$E:$F,2,0)</f>
        <v>Product COS (83PRD) - Material</v>
      </c>
      <c r="FN30" s="32">
        <f t="shared" si="20"/>
        <v>511020</v>
      </c>
      <c r="FP30" s="32">
        <f t="shared" si="21"/>
        <v>1510</v>
      </c>
      <c r="FR30" s="32" t="str">
        <f>VLOOKUP($D$3,Sites!$A:$C,2,0)</f>
        <v>CO</v>
      </c>
      <c r="FS30" s="32" t="str">
        <f>VLOOKUP(FN30,'ALL-Chart of Accounts'!$E:$F,2,0)</f>
        <v>Product COS (83PRD) - Labor</v>
      </c>
      <c r="FT30" s="32">
        <f t="shared" si="22"/>
        <v>511030</v>
      </c>
      <c r="FV30" s="32">
        <f t="shared" si="23"/>
        <v>1510</v>
      </c>
      <c r="FX30" s="32" t="str">
        <f>VLOOKUP($D$3,Sites!$A:$C,2,0)</f>
        <v>CO</v>
      </c>
      <c r="FY30" s="32" t="str">
        <f>VLOOKUP(FT30,'ALL-Chart of Accounts'!$E:$F,2,0)</f>
        <v>Product COS (83PRD) - Fixed OH</v>
      </c>
      <c r="FZ30" s="32">
        <f t="shared" si="24"/>
        <v>511040</v>
      </c>
      <c r="GB30" s="32">
        <f t="shared" si="25"/>
        <v>1510</v>
      </c>
      <c r="GD30" s="32" t="str">
        <f>VLOOKUP($D$3,Sites!$A:$C,2,0)</f>
        <v>CO</v>
      </c>
      <c r="GE30" s="32" t="str">
        <f>VLOOKUP(FZ30,'ALL-Chart of Accounts'!$E:$F,2,0)</f>
        <v>Product COS (83PRD) - Variable OH</v>
      </c>
      <c r="GF30" s="32">
        <f t="shared" si="26"/>
        <v>511050</v>
      </c>
      <c r="GH30" s="32">
        <f t="shared" si="27"/>
        <v>1510</v>
      </c>
      <c r="GJ30" s="32" t="str">
        <f>VLOOKUP($D$3,Sites!$A:$C,2,0)</f>
        <v>CO</v>
      </c>
      <c r="GK30" s="32" t="str">
        <f>VLOOKUP(GF30,'ALL-Chart of Accounts'!$E:$F,2,0)</f>
        <v>Product COS (83PRD) - Outside</v>
      </c>
      <c r="GL30" s="32">
        <f t="shared" si="28"/>
        <v>262800</v>
      </c>
      <c r="GP30" s="32" t="str">
        <f>VLOOKUP($D$3,Sites!$A:$C,2,0)</f>
        <v>CO</v>
      </c>
      <c r="GQ30" s="32" t="str">
        <f>VLOOKUP(GL30,'ALL-Chart of Accounts'!$E:$F,2,0)</f>
        <v>Deferred Income</v>
      </c>
      <c r="GR30" s="32">
        <f t="shared" si="29"/>
        <v>262800</v>
      </c>
      <c r="GV30" s="32" t="str">
        <f>VLOOKUP($D$3,Sites!$A:$C,2,0)</f>
        <v>CO</v>
      </c>
      <c r="GW30" s="32" t="str">
        <f>VLOOKUP(GR30,'ALL-Chart of Accounts'!$E:$F,2,0)</f>
        <v>Deferred Income</v>
      </c>
      <c r="GX30" s="32">
        <f t="shared" si="30"/>
        <v>262800</v>
      </c>
      <c r="HB30" s="32" t="str">
        <f>VLOOKUP($D$3,Sites!$A:$C,2,0)</f>
        <v>CO</v>
      </c>
      <c r="HC30" s="32" t="str">
        <f>VLOOKUP(GX30,'ALL-Chart of Accounts'!$E:$F,2,0)</f>
        <v>Deferred Income</v>
      </c>
      <c r="HD30" s="32">
        <f t="shared" si="31"/>
        <v>262800</v>
      </c>
      <c r="HH30" s="32" t="str">
        <f>VLOOKUP($D$3,Sites!$A:$C,2,0)</f>
        <v>CO</v>
      </c>
      <c r="HI30" s="32" t="str">
        <f>VLOOKUP(HD30,'ALL-Chart of Accounts'!$E:$F,2,0)</f>
        <v>Deferred Income</v>
      </c>
      <c r="HJ30" s="32">
        <f t="shared" si="32"/>
        <v>262800</v>
      </c>
      <c r="HN30" s="32" t="str">
        <f>VLOOKUP($D$3,Sites!$A:$C,2,0)</f>
        <v>CO</v>
      </c>
      <c r="HO30" s="32" t="str">
        <f>VLOOKUP(HJ30,'ALL-Chart of Accounts'!$E:$F,2,0)</f>
        <v>Deferred Income</v>
      </c>
      <c r="HQ30" s="32" t="str">
        <f t="shared" si="38"/>
        <v>1JBT1510</v>
      </c>
      <c r="HR30" s="4" t="s">
        <v>10</v>
      </c>
      <c r="HS30" s="4">
        <v>1510</v>
      </c>
      <c r="HT30" s="4" t="s">
        <v>1306</v>
      </c>
      <c r="HU30" s="4" t="s">
        <v>9398</v>
      </c>
      <c r="HV30" s="61">
        <v>43118.311538969909</v>
      </c>
      <c r="HW30" s="4" t="s">
        <v>9398</v>
      </c>
      <c r="HX30" s="61">
        <v>43118.311538969909</v>
      </c>
    </row>
    <row r="31" spans="6:232" x14ac:dyDescent="0.35">
      <c r="F31" s="22" t="str">
        <f>IF(ISERROR(VLOOKUP($O31,'sKUN1-Distribution Accounts'!$F:$F,1,0)),"","X")</f>
        <v/>
      </c>
      <c r="G31" s="22" t="str">
        <f t="shared" si="40"/>
        <v>X</v>
      </c>
      <c r="H31" s="22" t="str">
        <f t="shared" si="40"/>
        <v/>
      </c>
      <c r="I31" s="22" t="str">
        <f t="shared" si="40"/>
        <v/>
      </c>
      <c r="J31" s="22" t="str">
        <f t="shared" si="40"/>
        <v/>
      </c>
      <c r="K31" s="22" t="str">
        <f t="shared" si="40"/>
        <v/>
      </c>
      <c r="L31" s="22" t="str">
        <f t="shared" si="40"/>
        <v>X</v>
      </c>
      <c r="M31" s="22" t="str">
        <f t="shared" si="40"/>
        <v/>
      </c>
      <c r="O31" s="4">
        <v>1515</v>
      </c>
      <c r="P31" s="32" t="str">
        <f>VLOOKUP(O31,'ALL-Unit Code 2'!V:W,2,0)</f>
        <v>INJECTING-OTHER (SOURCED)</v>
      </c>
      <c r="Q31" s="32">
        <f t="shared" si="33"/>
        <v>120131</v>
      </c>
      <c r="U31" s="32" t="str">
        <f>VLOOKUP($D$3,Sites!$A:$C,2,0)</f>
        <v>CO</v>
      </c>
      <c r="W31" s="32" t="str">
        <f>VLOOKUP(Q31,'ALL-Chart of Accounts'!$E:$F,2,0)</f>
        <v>Finished Goods Material</v>
      </c>
      <c r="X31" s="32">
        <f t="shared" si="34"/>
        <v>120132</v>
      </c>
      <c r="AB31" s="32" t="str">
        <f>VLOOKUP($D$3,Sites!$A:$C,2,0)</f>
        <v>CO</v>
      </c>
      <c r="AD31" s="32" t="str">
        <f>VLOOKUP(X31,'ALL-Chart of Accounts'!$E:$F,2,0)</f>
        <v>Finished Goods Labor</v>
      </c>
      <c r="AE31" s="32">
        <f t="shared" si="35"/>
        <v>120133</v>
      </c>
      <c r="AI31" s="32" t="str">
        <f>VLOOKUP($D$3,Sites!$A:$C,2,0)</f>
        <v>CO</v>
      </c>
      <c r="AK31" s="32" t="str">
        <f>VLOOKUP(AE31,'ALL-Chart of Accounts'!$E:$F,2,0)</f>
        <v>Finished Goods Fixed Overhead</v>
      </c>
      <c r="AL31" s="32">
        <f t="shared" si="36"/>
        <v>120134</v>
      </c>
      <c r="AP31" s="32" t="str">
        <f>VLOOKUP($D$3,Sites!$A:$C,2,0)</f>
        <v>CO</v>
      </c>
      <c r="AR31" s="32" t="str">
        <f>VLOOKUP(AL31,'ALL-Chart of Accounts'!$E:$F,2,0)</f>
        <v>Finished Goods Variable Overhead</v>
      </c>
      <c r="AS31" s="32">
        <f t="shared" si="37"/>
        <v>120135</v>
      </c>
      <c r="AW31" s="32" t="str">
        <f>VLOOKUP($D$3,Sites!$A:$C,2,0)</f>
        <v>CO</v>
      </c>
      <c r="AY31" s="32" t="str">
        <f>VLOOKUP(AS31,'ALL-Chart of Accounts'!$E:$F,2,0)</f>
        <v>Finished Goods Outside</v>
      </c>
      <c r="BF31" s="37">
        <v>120141</v>
      </c>
      <c r="BJ31" s="32" t="str">
        <f>VLOOKUP($D$3,Sites!$A:$C,2,0)</f>
        <v>CO</v>
      </c>
      <c r="BL31" s="32" t="str">
        <f>VLOOKUP(BF31,'ALL-Chart of Accounts'!$E:$F,2,0)</f>
        <v>In-Process Material</v>
      </c>
      <c r="BM31" s="32">
        <f t="shared" si="4"/>
        <v>120142</v>
      </c>
      <c r="BQ31" s="32" t="str">
        <f>VLOOKUP($D$3,Sites!$A:$C,2,0)</f>
        <v>CO</v>
      </c>
      <c r="BS31" s="32" t="str">
        <f>VLOOKUP(BM31,'ALL-Chart of Accounts'!$E:$F,2,0)</f>
        <v>In-Process Labor</v>
      </c>
      <c r="BT31" s="32">
        <f t="shared" si="5"/>
        <v>120143</v>
      </c>
      <c r="BX31" s="32" t="str">
        <f>VLOOKUP($D$3,Sites!$A:$C,2,0)</f>
        <v>CO</v>
      </c>
      <c r="BZ31" s="32" t="str">
        <f>VLOOKUP(BT31,'ALL-Chart of Accounts'!$E:$F,2,0)</f>
        <v>In-Process Fixed Overhead</v>
      </c>
      <c r="CA31" s="32">
        <f t="shared" si="6"/>
        <v>120144</v>
      </c>
      <c r="CE31" s="32" t="str">
        <f>VLOOKUP($D$3,Sites!$A:$C,2,0)</f>
        <v>CO</v>
      </c>
      <c r="CG31" s="32" t="str">
        <f>VLOOKUP(CA31,'ALL-Chart of Accounts'!$E:$F,2,0)</f>
        <v>In-Process Variable Overhead</v>
      </c>
      <c r="CH31" s="32">
        <f t="shared" si="7"/>
        <v>120145</v>
      </c>
      <c r="CL31" s="32" t="str">
        <f>VLOOKUP($D$3,Sites!$A:$C,2,0)</f>
        <v>CO</v>
      </c>
      <c r="CN31" s="32" t="str">
        <f>VLOOKUP(CH31,'ALL-Chart of Accounts'!$E:$F,2,0)</f>
        <v>In-Process Outside</v>
      </c>
      <c r="CO31" s="37">
        <v>120121</v>
      </c>
      <c r="CS31" s="32" t="str">
        <f>VLOOKUP($D$3,Sites!$A:$C,2,0)</f>
        <v>CO</v>
      </c>
      <c r="CU31" s="32" t="str">
        <f>VLOOKUP(CO31,'ALL-Chart of Accounts'!$E:$F,2,0)</f>
        <v>In-Transit Material</v>
      </c>
      <c r="CV31" s="32">
        <f t="shared" si="8"/>
        <v>120122</v>
      </c>
      <c r="CZ31" s="32" t="str">
        <f>VLOOKUP($D$3,Sites!$A:$C,2,0)</f>
        <v>CO</v>
      </c>
      <c r="DB31" s="32" t="str">
        <f>VLOOKUP(CV31,'ALL-Chart of Accounts'!$E:$F,2,0)</f>
        <v>In-Transit Labor</v>
      </c>
      <c r="DC31" s="32">
        <f t="shared" si="9"/>
        <v>120123</v>
      </c>
      <c r="DG31" s="32" t="str">
        <f>VLOOKUP($D$3,Sites!$A:$C,2,0)</f>
        <v>CO</v>
      </c>
      <c r="DI31" s="32" t="str">
        <f>VLOOKUP(DC31,'ALL-Chart of Accounts'!$E:$F,2,0)</f>
        <v>In-Transit Fixed Overhead</v>
      </c>
      <c r="DJ31" s="32">
        <f t="shared" si="10"/>
        <v>120124</v>
      </c>
      <c r="DN31" s="32" t="str">
        <f>VLOOKUP($D$3,Sites!$A:$C,2,0)</f>
        <v>CO</v>
      </c>
      <c r="DP31" s="32" t="str">
        <f>VLOOKUP(DJ31,'ALL-Chart of Accounts'!$E:$F,2,0)</f>
        <v>In-Transit Variable Overhead</v>
      </c>
      <c r="DQ31" s="32">
        <f t="shared" si="11"/>
        <v>120125</v>
      </c>
      <c r="DU31" s="32" t="str">
        <f>VLOOKUP($D$3,Sites!$A:$C,2,0)</f>
        <v>CO</v>
      </c>
      <c r="DW31" s="32" t="str">
        <f>VLOOKUP(DQ31,'ALL-Chart of Accounts'!$E:$F,2,0)</f>
        <v>In-Transit Outside</v>
      </c>
      <c r="DX31" s="37">
        <v>415000</v>
      </c>
      <c r="DZ31" s="32">
        <f t="shared" si="12"/>
        <v>1515</v>
      </c>
      <c r="EB31" s="32" t="str">
        <f>VLOOKUP($D$3,Sites!$A:$C,2,0)</f>
        <v>CO</v>
      </c>
      <c r="EC31" s="32" t="str">
        <f>VLOOKUP(DX31,'ALL-Chart of Accounts'!$E:$F,2,0)</f>
        <v>Aftermarket Sales - Product (80PRDAFT)</v>
      </c>
      <c r="ED31" s="32">
        <f t="shared" si="13"/>
        <v>415000</v>
      </c>
      <c r="EF31" s="32">
        <f t="shared" si="14"/>
        <v>1515</v>
      </c>
      <c r="EH31" s="32" t="str">
        <f>VLOOKUP($D$3,Sites!$A:$C,2,0)</f>
        <v>CO</v>
      </c>
      <c r="EI31" s="32" t="str">
        <f>VLOOKUP(ED31,'ALL-Chart of Accounts'!$E:$F,2,0)</f>
        <v>Aftermarket Sales - Product (80PRDAFT)</v>
      </c>
      <c r="EJ31" s="32">
        <f t="shared" si="15"/>
        <v>415000</v>
      </c>
      <c r="EL31" s="32">
        <f t="shared" si="16"/>
        <v>1515</v>
      </c>
      <c r="EN31" s="32" t="str">
        <f>VLOOKUP($D$3,Sites!$A:$C,2,0)</f>
        <v>CO</v>
      </c>
      <c r="EO31" s="32" t="str">
        <f>VLOOKUP(EJ31,'ALL-Chart of Accounts'!$E:$F,2,0)</f>
        <v>Aftermarket Sales - Product (80PRDAFT)</v>
      </c>
      <c r="EP31" s="37">
        <v>262800</v>
      </c>
      <c r="ET31" s="32" t="str">
        <f>VLOOKUP($D$3,Sites!$A:$C,2,0)</f>
        <v>CO</v>
      </c>
      <c r="EU31" s="32" t="str">
        <f>VLOOKUP(EP31,'ALL-Chart of Accounts'!$E:$F,2,0)</f>
        <v>Deferred Income</v>
      </c>
      <c r="EV31" s="32">
        <f t="shared" si="17"/>
        <v>262800</v>
      </c>
      <c r="EZ31" s="32" t="str">
        <f>VLOOKUP($D$3,Sites!$A:$C,2,0)</f>
        <v>CO</v>
      </c>
      <c r="FA31" s="32" t="str">
        <f>VLOOKUP(EV31,'ALL-Chart of Accounts'!$E:$F,2,0)</f>
        <v>Deferred Income</v>
      </c>
      <c r="FB31" s="32">
        <f t="shared" si="18"/>
        <v>262800</v>
      </c>
      <c r="FF31" s="32" t="str">
        <f>VLOOKUP($D$3,Sites!$A:$C,2,0)</f>
        <v>CO</v>
      </c>
      <c r="FG31" s="32" t="str">
        <f>VLOOKUP(FB31,'ALL-Chart of Accounts'!$E:$F,2,0)</f>
        <v>Deferred Income</v>
      </c>
      <c r="FH31" s="37">
        <v>511010</v>
      </c>
      <c r="FJ31" s="32">
        <f t="shared" si="19"/>
        <v>1515</v>
      </c>
      <c r="FL31" s="32" t="str">
        <f>VLOOKUP($D$3,Sites!$A:$C,2,0)</f>
        <v>CO</v>
      </c>
      <c r="FM31" s="32" t="str">
        <f>VLOOKUP(FH31,'ALL-Chart of Accounts'!$E:$F,2,0)</f>
        <v>Product COS (83PRD) - Material</v>
      </c>
      <c r="FN31" s="32">
        <f t="shared" si="20"/>
        <v>511020</v>
      </c>
      <c r="FP31" s="32">
        <f t="shared" si="21"/>
        <v>1515</v>
      </c>
      <c r="FR31" s="32" t="str">
        <f>VLOOKUP($D$3,Sites!$A:$C,2,0)</f>
        <v>CO</v>
      </c>
      <c r="FS31" s="32" t="str">
        <f>VLOOKUP(FN31,'ALL-Chart of Accounts'!$E:$F,2,0)</f>
        <v>Product COS (83PRD) - Labor</v>
      </c>
      <c r="FT31" s="32">
        <f t="shared" si="22"/>
        <v>511030</v>
      </c>
      <c r="FV31" s="32">
        <f t="shared" si="23"/>
        <v>1515</v>
      </c>
      <c r="FX31" s="32" t="str">
        <f>VLOOKUP($D$3,Sites!$A:$C,2,0)</f>
        <v>CO</v>
      </c>
      <c r="FY31" s="32" t="str">
        <f>VLOOKUP(FT31,'ALL-Chart of Accounts'!$E:$F,2,0)</f>
        <v>Product COS (83PRD) - Fixed OH</v>
      </c>
      <c r="FZ31" s="32">
        <f t="shared" si="24"/>
        <v>511040</v>
      </c>
      <c r="GB31" s="32">
        <f t="shared" si="25"/>
        <v>1515</v>
      </c>
      <c r="GD31" s="32" t="str">
        <f>VLOOKUP($D$3,Sites!$A:$C,2,0)</f>
        <v>CO</v>
      </c>
      <c r="GE31" s="32" t="str">
        <f>VLOOKUP(FZ31,'ALL-Chart of Accounts'!$E:$F,2,0)</f>
        <v>Product COS (83PRD) - Variable OH</v>
      </c>
      <c r="GF31" s="32">
        <f t="shared" si="26"/>
        <v>511050</v>
      </c>
      <c r="GH31" s="32">
        <f t="shared" si="27"/>
        <v>1515</v>
      </c>
      <c r="GJ31" s="32" t="str">
        <f>VLOOKUP($D$3,Sites!$A:$C,2,0)</f>
        <v>CO</v>
      </c>
      <c r="GK31" s="32" t="str">
        <f>VLOOKUP(GF31,'ALL-Chart of Accounts'!$E:$F,2,0)</f>
        <v>Product COS (83PRD) - Outside</v>
      </c>
      <c r="GL31" s="32">
        <f t="shared" si="28"/>
        <v>262800</v>
      </c>
      <c r="GP31" s="32" t="str">
        <f>VLOOKUP($D$3,Sites!$A:$C,2,0)</f>
        <v>CO</v>
      </c>
      <c r="GQ31" s="32" t="str">
        <f>VLOOKUP(GL31,'ALL-Chart of Accounts'!$E:$F,2,0)</f>
        <v>Deferred Income</v>
      </c>
      <c r="GR31" s="32">
        <f t="shared" si="29"/>
        <v>262800</v>
      </c>
      <c r="GV31" s="32" t="str">
        <f>VLOOKUP($D$3,Sites!$A:$C,2,0)</f>
        <v>CO</v>
      </c>
      <c r="GW31" s="32" t="str">
        <f>VLOOKUP(GR31,'ALL-Chart of Accounts'!$E:$F,2,0)</f>
        <v>Deferred Income</v>
      </c>
      <c r="GX31" s="32">
        <f t="shared" si="30"/>
        <v>262800</v>
      </c>
      <c r="HB31" s="32" t="str">
        <f>VLOOKUP($D$3,Sites!$A:$C,2,0)</f>
        <v>CO</v>
      </c>
      <c r="HC31" s="32" t="str">
        <f>VLOOKUP(GX31,'ALL-Chart of Accounts'!$E:$F,2,0)</f>
        <v>Deferred Income</v>
      </c>
      <c r="HD31" s="32">
        <f t="shared" si="31"/>
        <v>262800</v>
      </c>
      <c r="HH31" s="32" t="str">
        <f>VLOOKUP($D$3,Sites!$A:$C,2,0)</f>
        <v>CO</v>
      </c>
      <c r="HI31" s="32" t="str">
        <f>VLOOKUP(HD31,'ALL-Chart of Accounts'!$E:$F,2,0)</f>
        <v>Deferred Income</v>
      </c>
      <c r="HJ31" s="32">
        <f t="shared" si="32"/>
        <v>262800</v>
      </c>
      <c r="HN31" s="32" t="str">
        <f>VLOOKUP($D$3,Sites!$A:$C,2,0)</f>
        <v>CO</v>
      </c>
      <c r="HO31" s="32" t="str">
        <f>VLOOKUP(HJ31,'ALL-Chart of Accounts'!$E:$F,2,0)</f>
        <v>Deferred Income</v>
      </c>
      <c r="HQ31" s="32" t="str">
        <f t="shared" si="38"/>
        <v>1JBT1515</v>
      </c>
      <c r="HR31" s="4" t="s">
        <v>10</v>
      </c>
      <c r="HS31" s="4">
        <v>1515</v>
      </c>
      <c r="HT31" s="4" t="s">
        <v>1307</v>
      </c>
      <c r="HU31" s="4" t="s">
        <v>9398</v>
      </c>
      <c r="HV31" s="61">
        <v>43118.311546724537</v>
      </c>
      <c r="HW31" s="4" t="s">
        <v>9398</v>
      </c>
      <c r="HX31" s="61">
        <v>43118.311546724537</v>
      </c>
    </row>
    <row r="32" spans="6:232" x14ac:dyDescent="0.35">
      <c r="F32" s="22" t="str">
        <f>IF(ISERROR(VLOOKUP($O32,'sKUN1-Distribution Accounts'!$F:$F,1,0)),"","X")</f>
        <v/>
      </c>
      <c r="G32" s="22" t="str">
        <f t="shared" si="40"/>
        <v>X</v>
      </c>
      <c r="H32" s="22" t="str">
        <f t="shared" si="40"/>
        <v/>
      </c>
      <c r="I32" s="22" t="str">
        <f t="shared" si="40"/>
        <v/>
      </c>
      <c r="J32" s="22" t="str">
        <f t="shared" si="40"/>
        <v/>
      </c>
      <c r="K32" s="22" t="str">
        <f t="shared" si="40"/>
        <v/>
      </c>
      <c r="L32" s="22" t="str">
        <f t="shared" si="40"/>
        <v>X</v>
      </c>
      <c r="M32" s="22" t="str">
        <f t="shared" si="40"/>
        <v/>
      </c>
      <c r="O32" s="4">
        <v>1600</v>
      </c>
      <c r="P32" s="32" t="str">
        <f>VLOOKUP(O32,'ALL-Unit Code 2'!V:W,2,0)</f>
        <v>INSPECTION-XRAY (NOVUS)</v>
      </c>
      <c r="Q32" s="32">
        <f t="shared" si="33"/>
        <v>120131</v>
      </c>
      <c r="U32" s="32" t="str">
        <f>VLOOKUP($D$3,Sites!$A:$C,2,0)</f>
        <v>CO</v>
      </c>
      <c r="W32" s="32" t="str">
        <f>VLOOKUP(Q32,'ALL-Chart of Accounts'!$E:$F,2,0)</f>
        <v>Finished Goods Material</v>
      </c>
      <c r="X32" s="32">
        <f t="shared" si="34"/>
        <v>120132</v>
      </c>
      <c r="AB32" s="32" t="str">
        <f>VLOOKUP($D$3,Sites!$A:$C,2,0)</f>
        <v>CO</v>
      </c>
      <c r="AD32" s="32" t="str">
        <f>VLOOKUP(X32,'ALL-Chart of Accounts'!$E:$F,2,0)</f>
        <v>Finished Goods Labor</v>
      </c>
      <c r="AE32" s="32">
        <f t="shared" si="35"/>
        <v>120133</v>
      </c>
      <c r="AI32" s="32" t="str">
        <f>VLOOKUP($D$3,Sites!$A:$C,2,0)</f>
        <v>CO</v>
      </c>
      <c r="AK32" s="32" t="str">
        <f>VLOOKUP(AE32,'ALL-Chart of Accounts'!$E:$F,2,0)</f>
        <v>Finished Goods Fixed Overhead</v>
      </c>
      <c r="AL32" s="32">
        <f t="shared" si="36"/>
        <v>120134</v>
      </c>
      <c r="AP32" s="32" t="str">
        <f>VLOOKUP($D$3,Sites!$A:$C,2,0)</f>
        <v>CO</v>
      </c>
      <c r="AR32" s="32" t="str">
        <f>VLOOKUP(AL32,'ALL-Chart of Accounts'!$E:$F,2,0)</f>
        <v>Finished Goods Variable Overhead</v>
      </c>
      <c r="AS32" s="32">
        <f t="shared" si="37"/>
        <v>120135</v>
      </c>
      <c r="AW32" s="32" t="str">
        <f>VLOOKUP($D$3,Sites!$A:$C,2,0)</f>
        <v>CO</v>
      </c>
      <c r="AY32" s="32" t="str">
        <f>VLOOKUP(AS32,'ALL-Chart of Accounts'!$E:$F,2,0)</f>
        <v>Finished Goods Outside</v>
      </c>
      <c r="BF32" s="37">
        <v>120141</v>
      </c>
      <c r="BJ32" s="32" t="str">
        <f>VLOOKUP($D$3,Sites!$A:$C,2,0)</f>
        <v>CO</v>
      </c>
      <c r="BL32" s="32" t="str">
        <f>VLOOKUP(BF32,'ALL-Chart of Accounts'!$E:$F,2,0)</f>
        <v>In-Process Material</v>
      </c>
      <c r="BM32" s="32">
        <f t="shared" si="4"/>
        <v>120142</v>
      </c>
      <c r="BQ32" s="32" t="str">
        <f>VLOOKUP($D$3,Sites!$A:$C,2,0)</f>
        <v>CO</v>
      </c>
      <c r="BS32" s="32" t="str">
        <f>VLOOKUP(BM32,'ALL-Chart of Accounts'!$E:$F,2,0)</f>
        <v>In-Process Labor</v>
      </c>
      <c r="BT32" s="32">
        <f t="shared" si="5"/>
        <v>120143</v>
      </c>
      <c r="BX32" s="32" t="str">
        <f>VLOOKUP($D$3,Sites!$A:$C,2,0)</f>
        <v>CO</v>
      </c>
      <c r="BZ32" s="32" t="str">
        <f>VLOOKUP(BT32,'ALL-Chart of Accounts'!$E:$F,2,0)</f>
        <v>In-Process Fixed Overhead</v>
      </c>
      <c r="CA32" s="32">
        <f t="shared" si="6"/>
        <v>120144</v>
      </c>
      <c r="CE32" s="32" t="str">
        <f>VLOOKUP($D$3,Sites!$A:$C,2,0)</f>
        <v>CO</v>
      </c>
      <c r="CG32" s="32" t="str">
        <f>VLOOKUP(CA32,'ALL-Chart of Accounts'!$E:$F,2,0)</f>
        <v>In-Process Variable Overhead</v>
      </c>
      <c r="CH32" s="32">
        <f t="shared" si="7"/>
        <v>120145</v>
      </c>
      <c r="CL32" s="32" t="str">
        <f>VLOOKUP($D$3,Sites!$A:$C,2,0)</f>
        <v>CO</v>
      </c>
      <c r="CN32" s="32" t="str">
        <f>VLOOKUP(CH32,'ALL-Chart of Accounts'!$E:$F,2,0)</f>
        <v>In-Process Outside</v>
      </c>
      <c r="CO32" s="37">
        <v>120121</v>
      </c>
      <c r="CS32" s="32" t="str">
        <f>VLOOKUP($D$3,Sites!$A:$C,2,0)</f>
        <v>CO</v>
      </c>
      <c r="CU32" s="32" t="str">
        <f>VLOOKUP(CO32,'ALL-Chart of Accounts'!$E:$F,2,0)</f>
        <v>In-Transit Material</v>
      </c>
      <c r="CV32" s="32">
        <f t="shared" si="8"/>
        <v>120122</v>
      </c>
      <c r="CZ32" s="32" t="str">
        <f>VLOOKUP($D$3,Sites!$A:$C,2,0)</f>
        <v>CO</v>
      </c>
      <c r="DB32" s="32" t="str">
        <f>VLOOKUP(CV32,'ALL-Chart of Accounts'!$E:$F,2,0)</f>
        <v>In-Transit Labor</v>
      </c>
      <c r="DC32" s="32">
        <f t="shared" si="9"/>
        <v>120123</v>
      </c>
      <c r="DG32" s="32" t="str">
        <f>VLOOKUP($D$3,Sites!$A:$C,2,0)</f>
        <v>CO</v>
      </c>
      <c r="DI32" s="32" t="str">
        <f>VLOOKUP(DC32,'ALL-Chart of Accounts'!$E:$F,2,0)</f>
        <v>In-Transit Fixed Overhead</v>
      </c>
      <c r="DJ32" s="32">
        <f t="shared" si="10"/>
        <v>120124</v>
      </c>
      <c r="DN32" s="32" t="str">
        <f>VLOOKUP($D$3,Sites!$A:$C,2,0)</f>
        <v>CO</v>
      </c>
      <c r="DP32" s="32" t="str">
        <f>VLOOKUP(DJ32,'ALL-Chart of Accounts'!$E:$F,2,0)</f>
        <v>In-Transit Variable Overhead</v>
      </c>
      <c r="DQ32" s="32">
        <f t="shared" si="11"/>
        <v>120125</v>
      </c>
      <c r="DU32" s="32" t="str">
        <f>VLOOKUP($D$3,Sites!$A:$C,2,0)</f>
        <v>CO</v>
      </c>
      <c r="DW32" s="32" t="str">
        <f>VLOOKUP(DQ32,'ALL-Chart of Accounts'!$E:$F,2,0)</f>
        <v>In-Transit Outside</v>
      </c>
      <c r="DX32" s="37">
        <v>415000</v>
      </c>
      <c r="DZ32" s="32">
        <f t="shared" si="12"/>
        <v>1600</v>
      </c>
      <c r="EB32" s="32" t="str">
        <f>VLOOKUP($D$3,Sites!$A:$C,2,0)</f>
        <v>CO</v>
      </c>
      <c r="EC32" s="32" t="str">
        <f>VLOOKUP(DX32,'ALL-Chart of Accounts'!$E:$F,2,0)</f>
        <v>Aftermarket Sales - Product (80PRDAFT)</v>
      </c>
      <c r="ED32" s="32">
        <f t="shared" si="13"/>
        <v>415000</v>
      </c>
      <c r="EF32" s="32">
        <f t="shared" si="14"/>
        <v>1600</v>
      </c>
      <c r="EH32" s="32" t="str">
        <f>VLOOKUP($D$3,Sites!$A:$C,2,0)</f>
        <v>CO</v>
      </c>
      <c r="EI32" s="32" t="str">
        <f>VLOOKUP(ED32,'ALL-Chart of Accounts'!$E:$F,2,0)</f>
        <v>Aftermarket Sales - Product (80PRDAFT)</v>
      </c>
      <c r="EJ32" s="32">
        <f t="shared" si="15"/>
        <v>415000</v>
      </c>
      <c r="EL32" s="32">
        <f t="shared" si="16"/>
        <v>1600</v>
      </c>
      <c r="EN32" s="32" t="str">
        <f>VLOOKUP($D$3,Sites!$A:$C,2,0)</f>
        <v>CO</v>
      </c>
      <c r="EO32" s="32" t="str">
        <f>VLOOKUP(EJ32,'ALL-Chart of Accounts'!$E:$F,2,0)</f>
        <v>Aftermarket Sales - Product (80PRDAFT)</v>
      </c>
      <c r="EP32" s="37">
        <v>262800</v>
      </c>
      <c r="ET32" s="32" t="str">
        <f>VLOOKUP($D$3,Sites!$A:$C,2,0)</f>
        <v>CO</v>
      </c>
      <c r="EU32" s="32" t="str">
        <f>VLOOKUP(EP32,'ALL-Chart of Accounts'!$E:$F,2,0)</f>
        <v>Deferred Income</v>
      </c>
      <c r="EV32" s="32">
        <f t="shared" si="17"/>
        <v>262800</v>
      </c>
      <c r="EZ32" s="32" t="str">
        <f>VLOOKUP($D$3,Sites!$A:$C,2,0)</f>
        <v>CO</v>
      </c>
      <c r="FA32" s="32" t="str">
        <f>VLOOKUP(EV32,'ALL-Chart of Accounts'!$E:$F,2,0)</f>
        <v>Deferred Income</v>
      </c>
      <c r="FB32" s="32">
        <f t="shared" si="18"/>
        <v>262800</v>
      </c>
      <c r="FF32" s="32" t="str">
        <f>VLOOKUP($D$3,Sites!$A:$C,2,0)</f>
        <v>CO</v>
      </c>
      <c r="FG32" s="32" t="str">
        <f>VLOOKUP(FB32,'ALL-Chart of Accounts'!$E:$F,2,0)</f>
        <v>Deferred Income</v>
      </c>
      <c r="FH32" s="37">
        <v>511010</v>
      </c>
      <c r="FJ32" s="32">
        <f t="shared" si="19"/>
        <v>1600</v>
      </c>
      <c r="FL32" s="32" t="str">
        <f>VLOOKUP($D$3,Sites!$A:$C,2,0)</f>
        <v>CO</v>
      </c>
      <c r="FM32" s="32" t="str">
        <f>VLOOKUP(FH32,'ALL-Chart of Accounts'!$E:$F,2,0)</f>
        <v>Product COS (83PRD) - Material</v>
      </c>
      <c r="FN32" s="32">
        <f t="shared" si="20"/>
        <v>511020</v>
      </c>
      <c r="FP32" s="32">
        <f t="shared" si="21"/>
        <v>1600</v>
      </c>
      <c r="FR32" s="32" t="str">
        <f>VLOOKUP($D$3,Sites!$A:$C,2,0)</f>
        <v>CO</v>
      </c>
      <c r="FS32" s="32" t="str">
        <f>VLOOKUP(FN32,'ALL-Chart of Accounts'!$E:$F,2,0)</f>
        <v>Product COS (83PRD) - Labor</v>
      </c>
      <c r="FT32" s="32">
        <f t="shared" si="22"/>
        <v>511030</v>
      </c>
      <c r="FV32" s="32">
        <f t="shared" si="23"/>
        <v>1600</v>
      </c>
      <c r="FX32" s="32" t="str">
        <f>VLOOKUP($D$3,Sites!$A:$C,2,0)</f>
        <v>CO</v>
      </c>
      <c r="FY32" s="32" t="str">
        <f>VLOOKUP(FT32,'ALL-Chart of Accounts'!$E:$F,2,0)</f>
        <v>Product COS (83PRD) - Fixed OH</v>
      </c>
      <c r="FZ32" s="32">
        <f t="shared" si="24"/>
        <v>511040</v>
      </c>
      <c r="GB32" s="32">
        <f t="shared" si="25"/>
        <v>1600</v>
      </c>
      <c r="GD32" s="32" t="str">
        <f>VLOOKUP($D$3,Sites!$A:$C,2,0)</f>
        <v>CO</v>
      </c>
      <c r="GE32" s="32" t="str">
        <f>VLOOKUP(FZ32,'ALL-Chart of Accounts'!$E:$F,2,0)</f>
        <v>Product COS (83PRD) - Variable OH</v>
      </c>
      <c r="GF32" s="32">
        <f t="shared" si="26"/>
        <v>511050</v>
      </c>
      <c r="GH32" s="32">
        <f t="shared" si="27"/>
        <v>1600</v>
      </c>
      <c r="GJ32" s="32" t="str">
        <f>VLOOKUP($D$3,Sites!$A:$C,2,0)</f>
        <v>CO</v>
      </c>
      <c r="GK32" s="32" t="str">
        <f>VLOOKUP(GF32,'ALL-Chart of Accounts'!$E:$F,2,0)</f>
        <v>Product COS (83PRD) - Outside</v>
      </c>
      <c r="GL32" s="32">
        <f t="shared" si="28"/>
        <v>262800</v>
      </c>
      <c r="GP32" s="32" t="str">
        <f>VLOOKUP($D$3,Sites!$A:$C,2,0)</f>
        <v>CO</v>
      </c>
      <c r="GQ32" s="32" t="str">
        <f>VLOOKUP(GL32,'ALL-Chart of Accounts'!$E:$F,2,0)</f>
        <v>Deferred Income</v>
      </c>
      <c r="GR32" s="32">
        <f t="shared" si="29"/>
        <v>262800</v>
      </c>
      <c r="GV32" s="32" t="str">
        <f>VLOOKUP($D$3,Sites!$A:$C,2,0)</f>
        <v>CO</v>
      </c>
      <c r="GW32" s="32" t="str">
        <f>VLOOKUP(GR32,'ALL-Chart of Accounts'!$E:$F,2,0)</f>
        <v>Deferred Income</v>
      </c>
      <c r="GX32" s="32">
        <f t="shared" si="30"/>
        <v>262800</v>
      </c>
      <c r="HB32" s="32" t="str">
        <f>VLOOKUP($D$3,Sites!$A:$C,2,0)</f>
        <v>CO</v>
      </c>
      <c r="HC32" s="32" t="str">
        <f>VLOOKUP(GX32,'ALL-Chart of Accounts'!$E:$F,2,0)</f>
        <v>Deferred Income</v>
      </c>
      <c r="HD32" s="32">
        <f t="shared" si="31"/>
        <v>262800</v>
      </c>
      <c r="HH32" s="32" t="str">
        <f>VLOOKUP($D$3,Sites!$A:$C,2,0)</f>
        <v>CO</v>
      </c>
      <c r="HI32" s="32" t="str">
        <f>VLOOKUP(HD32,'ALL-Chart of Accounts'!$E:$F,2,0)</f>
        <v>Deferred Income</v>
      </c>
      <c r="HJ32" s="32">
        <f t="shared" si="32"/>
        <v>262800</v>
      </c>
      <c r="HN32" s="32" t="str">
        <f>VLOOKUP($D$3,Sites!$A:$C,2,0)</f>
        <v>CO</v>
      </c>
      <c r="HO32" s="32" t="str">
        <f>VLOOKUP(HJ32,'ALL-Chart of Accounts'!$E:$F,2,0)</f>
        <v>Deferred Income</v>
      </c>
      <c r="HQ32" s="32" t="str">
        <f t="shared" si="38"/>
        <v>1JBT1600</v>
      </c>
      <c r="HR32" s="4" t="s">
        <v>10</v>
      </c>
      <c r="HS32" s="4">
        <v>1600</v>
      </c>
      <c r="HT32" s="4" t="s">
        <v>1308</v>
      </c>
      <c r="HU32" s="4" t="s">
        <v>9398</v>
      </c>
      <c r="HV32" s="61">
        <v>43118.311555474538</v>
      </c>
      <c r="HW32" s="4" t="s">
        <v>9398</v>
      </c>
      <c r="HX32" s="61">
        <v>43118.311555474538</v>
      </c>
    </row>
    <row r="33" spans="1:232" x14ac:dyDescent="0.35">
      <c r="F33" s="22" t="str">
        <f>IF(ISERROR(VLOOKUP($O33,'sKUN1-Distribution Accounts'!$F:$F,1,0)),"","X")</f>
        <v/>
      </c>
      <c r="G33" s="22" t="str">
        <f t="shared" si="40"/>
        <v>X</v>
      </c>
      <c r="H33" s="22" t="str">
        <f t="shared" si="40"/>
        <v/>
      </c>
      <c r="I33" s="22" t="str">
        <f t="shared" si="40"/>
        <v/>
      </c>
      <c r="J33" s="22" t="str">
        <f t="shared" si="40"/>
        <v/>
      </c>
      <c r="K33" s="22" t="str">
        <f t="shared" si="40"/>
        <v/>
      </c>
      <c r="L33" s="22" t="str">
        <f t="shared" si="40"/>
        <v>X</v>
      </c>
      <c r="M33" s="22" t="str">
        <f t="shared" si="40"/>
        <v/>
      </c>
      <c r="O33" s="4">
        <v>1700</v>
      </c>
      <c r="P33" s="32" t="str">
        <f>VLOOKUP(O33,'ALL-Unit Code 2'!V:W,2,0)</f>
        <v>SLICING-SLICER/LOADING (SOURCED)</v>
      </c>
      <c r="Q33" s="32">
        <f t="shared" si="33"/>
        <v>120131</v>
      </c>
      <c r="U33" s="32" t="str">
        <f>VLOOKUP($D$3,Sites!$A:$C,2,0)</f>
        <v>CO</v>
      </c>
      <c r="W33" s="32" t="str">
        <f>VLOOKUP(Q33,'ALL-Chart of Accounts'!$E:$F,2,0)</f>
        <v>Finished Goods Material</v>
      </c>
      <c r="X33" s="32">
        <f t="shared" si="34"/>
        <v>120132</v>
      </c>
      <c r="AB33" s="32" t="str">
        <f>VLOOKUP($D$3,Sites!$A:$C,2,0)</f>
        <v>CO</v>
      </c>
      <c r="AD33" s="32" t="str">
        <f>VLOOKUP(X33,'ALL-Chart of Accounts'!$E:$F,2,0)</f>
        <v>Finished Goods Labor</v>
      </c>
      <c r="AE33" s="32">
        <f t="shared" si="35"/>
        <v>120133</v>
      </c>
      <c r="AI33" s="32" t="str">
        <f>VLOOKUP($D$3,Sites!$A:$C,2,0)</f>
        <v>CO</v>
      </c>
      <c r="AK33" s="32" t="str">
        <f>VLOOKUP(AE33,'ALL-Chart of Accounts'!$E:$F,2,0)</f>
        <v>Finished Goods Fixed Overhead</v>
      </c>
      <c r="AL33" s="32">
        <f t="shared" si="36"/>
        <v>120134</v>
      </c>
      <c r="AP33" s="32" t="str">
        <f>VLOOKUP($D$3,Sites!$A:$C,2,0)</f>
        <v>CO</v>
      </c>
      <c r="AR33" s="32" t="str">
        <f>VLOOKUP(AL33,'ALL-Chart of Accounts'!$E:$F,2,0)</f>
        <v>Finished Goods Variable Overhead</v>
      </c>
      <c r="AS33" s="32">
        <f t="shared" si="37"/>
        <v>120135</v>
      </c>
      <c r="AW33" s="32" t="str">
        <f>VLOOKUP($D$3,Sites!$A:$C,2,0)</f>
        <v>CO</v>
      </c>
      <c r="AY33" s="32" t="str">
        <f>VLOOKUP(AS33,'ALL-Chart of Accounts'!$E:$F,2,0)</f>
        <v>Finished Goods Outside</v>
      </c>
      <c r="BF33" s="37">
        <v>120141</v>
      </c>
      <c r="BJ33" s="32" t="str">
        <f>VLOOKUP($D$3,Sites!$A:$C,2,0)</f>
        <v>CO</v>
      </c>
      <c r="BL33" s="32" t="str">
        <f>VLOOKUP(BF33,'ALL-Chart of Accounts'!$E:$F,2,0)</f>
        <v>In-Process Material</v>
      </c>
      <c r="BM33" s="32">
        <f t="shared" si="4"/>
        <v>120142</v>
      </c>
      <c r="BQ33" s="32" t="str">
        <f>VLOOKUP($D$3,Sites!$A:$C,2,0)</f>
        <v>CO</v>
      </c>
      <c r="BS33" s="32" t="str">
        <f>VLOOKUP(BM33,'ALL-Chart of Accounts'!$E:$F,2,0)</f>
        <v>In-Process Labor</v>
      </c>
      <c r="BT33" s="32">
        <f t="shared" si="5"/>
        <v>120143</v>
      </c>
      <c r="BX33" s="32" t="str">
        <f>VLOOKUP($D$3,Sites!$A:$C,2,0)</f>
        <v>CO</v>
      </c>
      <c r="BZ33" s="32" t="str">
        <f>VLOOKUP(BT33,'ALL-Chart of Accounts'!$E:$F,2,0)</f>
        <v>In-Process Fixed Overhead</v>
      </c>
      <c r="CA33" s="32">
        <f t="shared" si="6"/>
        <v>120144</v>
      </c>
      <c r="CE33" s="32" t="str">
        <f>VLOOKUP($D$3,Sites!$A:$C,2,0)</f>
        <v>CO</v>
      </c>
      <c r="CG33" s="32" t="str">
        <f>VLOOKUP(CA33,'ALL-Chart of Accounts'!$E:$F,2,0)</f>
        <v>In-Process Variable Overhead</v>
      </c>
      <c r="CH33" s="32">
        <f t="shared" si="7"/>
        <v>120145</v>
      </c>
      <c r="CL33" s="32" t="str">
        <f>VLOOKUP($D$3,Sites!$A:$C,2,0)</f>
        <v>CO</v>
      </c>
      <c r="CN33" s="32" t="str">
        <f>VLOOKUP(CH33,'ALL-Chart of Accounts'!$E:$F,2,0)</f>
        <v>In-Process Outside</v>
      </c>
      <c r="CO33" s="37">
        <v>120121</v>
      </c>
      <c r="CS33" s="32" t="str">
        <f>VLOOKUP($D$3,Sites!$A:$C,2,0)</f>
        <v>CO</v>
      </c>
      <c r="CU33" s="32" t="str">
        <f>VLOOKUP(CO33,'ALL-Chart of Accounts'!$E:$F,2,0)</f>
        <v>In-Transit Material</v>
      </c>
      <c r="CV33" s="32">
        <f t="shared" si="8"/>
        <v>120122</v>
      </c>
      <c r="CZ33" s="32" t="str">
        <f>VLOOKUP($D$3,Sites!$A:$C,2,0)</f>
        <v>CO</v>
      </c>
      <c r="DB33" s="32" t="str">
        <f>VLOOKUP(CV33,'ALL-Chart of Accounts'!$E:$F,2,0)</f>
        <v>In-Transit Labor</v>
      </c>
      <c r="DC33" s="32">
        <f t="shared" si="9"/>
        <v>120123</v>
      </c>
      <c r="DG33" s="32" t="str">
        <f>VLOOKUP($D$3,Sites!$A:$C,2,0)</f>
        <v>CO</v>
      </c>
      <c r="DI33" s="32" t="str">
        <f>VLOOKUP(DC33,'ALL-Chart of Accounts'!$E:$F,2,0)</f>
        <v>In-Transit Fixed Overhead</v>
      </c>
      <c r="DJ33" s="32">
        <f t="shared" si="10"/>
        <v>120124</v>
      </c>
      <c r="DN33" s="32" t="str">
        <f>VLOOKUP($D$3,Sites!$A:$C,2,0)</f>
        <v>CO</v>
      </c>
      <c r="DP33" s="32" t="str">
        <f>VLOOKUP(DJ33,'ALL-Chart of Accounts'!$E:$F,2,0)</f>
        <v>In-Transit Variable Overhead</v>
      </c>
      <c r="DQ33" s="32">
        <f t="shared" si="11"/>
        <v>120125</v>
      </c>
      <c r="DU33" s="32" t="str">
        <f>VLOOKUP($D$3,Sites!$A:$C,2,0)</f>
        <v>CO</v>
      </c>
      <c r="DW33" s="32" t="str">
        <f>VLOOKUP(DQ33,'ALL-Chart of Accounts'!$E:$F,2,0)</f>
        <v>In-Transit Outside</v>
      </c>
      <c r="DX33" s="37">
        <v>415000</v>
      </c>
      <c r="DZ33" s="32">
        <f t="shared" si="12"/>
        <v>1700</v>
      </c>
      <c r="EB33" s="32" t="str">
        <f>VLOOKUP($D$3,Sites!$A:$C,2,0)</f>
        <v>CO</v>
      </c>
      <c r="EC33" s="32" t="str">
        <f>VLOOKUP(DX33,'ALL-Chart of Accounts'!$E:$F,2,0)</f>
        <v>Aftermarket Sales - Product (80PRDAFT)</v>
      </c>
      <c r="ED33" s="32">
        <f t="shared" si="13"/>
        <v>415000</v>
      </c>
      <c r="EF33" s="32">
        <f t="shared" si="14"/>
        <v>1700</v>
      </c>
      <c r="EH33" s="32" t="str">
        <f>VLOOKUP($D$3,Sites!$A:$C,2,0)</f>
        <v>CO</v>
      </c>
      <c r="EI33" s="32" t="str">
        <f>VLOOKUP(ED33,'ALL-Chart of Accounts'!$E:$F,2,0)</f>
        <v>Aftermarket Sales - Product (80PRDAFT)</v>
      </c>
      <c r="EJ33" s="32">
        <f t="shared" si="15"/>
        <v>415000</v>
      </c>
      <c r="EL33" s="32">
        <f t="shared" si="16"/>
        <v>1700</v>
      </c>
      <c r="EN33" s="32" t="str">
        <f>VLOOKUP($D$3,Sites!$A:$C,2,0)</f>
        <v>CO</v>
      </c>
      <c r="EO33" s="32" t="str">
        <f>VLOOKUP(EJ33,'ALL-Chart of Accounts'!$E:$F,2,0)</f>
        <v>Aftermarket Sales - Product (80PRDAFT)</v>
      </c>
      <c r="EP33" s="37">
        <v>262800</v>
      </c>
      <c r="ET33" s="32" t="str">
        <f>VLOOKUP($D$3,Sites!$A:$C,2,0)</f>
        <v>CO</v>
      </c>
      <c r="EU33" s="32" t="str">
        <f>VLOOKUP(EP33,'ALL-Chart of Accounts'!$E:$F,2,0)</f>
        <v>Deferred Income</v>
      </c>
      <c r="EV33" s="32">
        <f t="shared" si="17"/>
        <v>262800</v>
      </c>
      <c r="EZ33" s="32" t="str">
        <f>VLOOKUP($D$3,Sites!$A:$C,2,0)</f>
        <v>CO</v>
      </c>
      <c r="FA33" s="32" t="str">
        <f>VLOOKUP(EV33,'ALL-Chart of Accounts'!$E:$F,2,0)</f>
        <v>Deferred Income</v>
      </c>
      <c r="FB33" s="32">
        <f t="shared" si="18"/>
        <v>262800</v>
      </c>
      <c r="FF33" s="32" t="str">
        <f>VLOOKUP($D$3,Sites!$A:$C,2,0)</f>
        <v>CO</v>
      </c>
      <c r="FG33" s="32" t="str">
        <f>VLOOKUP(FB33,'ALL-Chart of Accounts'!$E:$F,2,0)</f>
        <v>Deferred Income</v>
      </c>
      <c r="FH33" s="37">
        <v>511010</v>
      </c>
      <c r="FJ33" s="32">
        <f t="shared" si="19"/>
        <v>1700</v>
      </c>
      <c r="FL33" s="32" t="str">
        <f>VLOOKUP($D$3,Sites!$A:$C,2,0)</f>
        <v>CO</v>
      </c>
      <c r="FM33" s="32" t="str">
        <f>VLOOKUP(FH33,'ALL-Chart of Accounts'!$E:$F,2,0)</f>
        <v>Product COS (83PRD) - Material</v>
      </c>
      <c r="FN33" s="32">
        <f t="shared" si="20"/>
        <v>511020</v>
      </c>
      <c r="FP33" s="32">
        <f t="shared" si="21"/>
        <v>1700</v>
      </c>
      <c r="FR33" s="32" t="str">
        <f>VLOOKUP($D$3,Sites!$A:$C,2,0)</f>
        <v>CO</v>
      </c>
      <c r="FS33" s="32" t="str">
        <f>VLOOKUP(FN33,'ALL-Chart of Accounts'!$E:$F,2,0)</f>
        <v>Product COS (83PRD) - Labor</v>
      </c>
      <c r="FT33" s="32">
        <f t="shared" si="22"/>
        <v>511030</v>
      </c>
      <c r="FV33" s="32">
        <f t="shared" si="23"/>
        <v>1700</v>
      </c>
      <c r="FX33" s="32" t="str">
        <f>VLOOKUP($D$3,Sites!$A:$C,2,0)</f>
        <v>CO</v>
      </c>
      <c r="FY33" s="32" t="str">
        <f>VLOOKUP(FT33,'ALL-Chart of Accounts'!$E:$F,2,0)</f>
        <v>Product COS (83PRD) - Fixed OH</v>
      </c>
      <c r="FZ33" s="32">
        <f t="shared" si="24"/>
        <v>511040</v>
      </c>
      <c r="GB33" s="32">
        <f t="shared" si="25"/>
        <v>1700</v>
      </c>
      <c r="GD33" s="32" t="str">
        <f>VLOOKUP($D$3,Sites!$A:$C,2,0)</f>
        <v>CO</v>
      </c>
      <c r="GE33" s="32" t="str">
        <f>VLOOKUP(FZ33,'ALL-Chart of Accounts'!$E:$F,2,0)</f>
        <v>Product COS (83PRD) - Variable OH</v>
      </c>
      <c r="GF33" s="32">
        <f t="shared" si="26"/>
        <v>511050</v>
      </c>
      <c r="GH33" s="32">
        <f t="shared" si="27"/>
        <v>1700</v>
      </c>
      <c r="GJ33" s="32" t="str">
        <f>VLOOKUP($D$3,Sites!$A:$C,2,0)</f>
        <v>CO</v>
      </c>
      <c r="GK33" s="32" t="str">
        <f>VLOOKUP(GF33,'ALL-Chart of Accounts'!$E:$F,2,0)</f>
        <v>Product COS (83PRD) - Outside</v>
      </c>
      <c r="GL33" s="32">
        <f t="shared" si="28"/>
        <v>262800</v>
      </c>
      <c r="GP33" s="32" t="str">
        <f>VLOOKUP($D$3,Sites!$A:$C,2,0)</f>
        <v>CO</v>
      </c>
      <c r="GQ33" s="32" t="str">
        <f>VLOOKUP(GL33,'ALL-Chart of Accounts'!$E:$F,2,0)</f>
        <v>Deferred Income</v>
      </c>
      <c r="GR33" s="32">
        <f t="shared" si="29"/>
        <v>262800</v>
      </c>
      <c r="GV33" s="32" t="str">
        <f>VLOOKUP($D$3,Sites!$A:$C,2,0)</f>
        <v>CO</v>
      </c>
      <c r="GW33" s="32" t="str">
        <f>VLOOKUP(GR33,'ALL-Chart of Accounts'!$E:$F,2,0)</f>
        <v>Deferred Income</v>
      </c>
      <c r="GX33" s="32">
        <f t="shared" si="30"/>
        <v>262800</v>
      </c>
      <c r="HB33" s="32" t="str">
        <f>VLOOKUP($D$3,Sites!$A:$C,2,0)</f>
        <v>CO</v>
      </c>
      <c r="HC33" s="32" t="str">
        <f>VLOOKUP(GX33,'ALL-Chart of Accounts'!$E:$F,2,0)</f>
        <v>Deferred Income</v>
      </c>
      <c r="HD33" s="32">
        <f t="shared" si="31"/>
        <v>262800</v>
      </c>
      <c r="HH33" s="32" t="str">
        <f>VLOOKUP($D$3,Sites!$A:$C,2,0)</f>
        <v>CO</v>
      </c>
      <c r="HI33" s="32" t="str">
        <f>VLOOKUP(HD33,'ALL-Chart of Accounts'!$E:$F,2,0)</f>
        <v>Deferred Income</v>
      </c>
      <c r="HJ33" s="32">
        <f t="shared" si="32"/>
        <v>262800</v>
      </c>
      <c r="HN33" s="32" t="str">
        <f>VLOOKUP($D$3,Sites!$A:$C,2,0)</f>
        <v>CO</v>
      </c>
      <c r="HO33" s="32" t="str">
        <f>VLOOKUP(HJ33,'ALL-Chart of Accounts'!$E:$F,2,0)</f>
        <v>Deferred Income</v>
      </c>
      <c r="HQ33" s="32" t="str">
        <f t="shared" si="38"/>
        <v>1JBT1700</v>
      </c>
      <c r="HR33" s="4" t="s">
        <v>10</v>
      </c>
      <c r="HS33" s="4">
        <v>1700</v>
      </c>
      <c r="HT33" s="4" t="s">
        <v>1309</v>
      </c>
      <c r="HU33" s="4" t="s">
        <v>9398</v>
      </c>
      <c r="HV33" s="61">
        <v>43118.311563622687</v>
      </c>
      <c r="HW33" s="4" t="s">
        <v>9398</v>
      </c>
      <c r="HX33" s="61">
        <v>43118.311563622687</v>
      </c>
    </row>
    <row r="34" spans="1:232" s="46" customFormat="1" x14ac:dyDescent="0.35">
      <c r="A34" s="18">
        <v>43131</v>
      </c>
      <c r="B34" s="18"/>
      <c r="C34" s="18"/>
      <c r="D34" s="4" t="s">
        <v>9709</v>
      </c>
      <c r="F34" s="22" t="str">
        <f>IF(ISERROR(VLOOKUP($O34,'sKUN1-Distribution Accounts'!$F:$F,1,0)),"","X")</f>
        <v/>
      </c>
      <c r="G34" s="22" t="str">
        <f t="shared" si="40"/>
        <v>X</v>
      </c>
      <c r="H34" s="22" t="str">
        <f t="shared" si="40"/>
        <v/>
      </c>
      <c r="I34" s="22" t="str">
        <f t="shared" si="40"/>
        <v/>
      </c>
      <c r="J34" s="22" t="str">
        <f t="shared" si="40"/>
        <v/>
      </c>
      <c r="K34" s="22" t="str">
        <f t="shared" si="40"/>
        <v/>
      </c>
      <c r="L34" s="22" t="str">
        <f t="shared" si="40"/>
        <v>X</v>
      </c>
      <c r="M34" s="22" t="str">
        <f t="shared" si="40"/>
        <v/>
      </c>
      <c r="N34" s="4"/>
      <c r="O34" s="4">
        <v>1800</v>
      </c>
      <c r="P34" s="32" t="str">
        <f>VLOOKUP(O34,'ALL-Unit Code 2'!V:W,2,0)</f>
        <v>THAWING-RADIO FREQ THAWING (POLARFLEX)</v>
      </c>
      <c r="Q34" s="32">
        <f t="shared" si="33"/>
        <v>120131</v>
      </c>
      <c r="R34" s="4"/>
      <c r="S34" s="4"/>
      <c r="T34" s="4"/>
      <c r="U34" s="32" t="str">
        <f>VLOOKUP($D$3,Sites!$A:$C,2,0)</f>
        <v>CO</v>
      </c>
      <c r="V34" s="4"/>
      <c r="W34" s="32" t="str">
        <f>VLOOKUP(Q34,'ALL-Chart of Accounts'!$E:$F,2,0)</f>
        <v>Finished Goods Material</v>
      </c>
      <c r="X34" s="32">
        <f t="shared" si="34"/>
        <v>120132</v>
      </c>
      <c r="Y34" s="4"/>
      <c r="Z34" s="4"/>
      <c r="AA34" s="4"/>
      <c r="AB34" s="32" t="str">
        <f>VLOOKUP($D$3,Sites!$A:$C,2,0)</f>
        <v>CO</v>
      </c>
      <c r="AC34" s="4"/>
      <c r="AD34" s="32" t="str">
        <f>VLOOKUP(X34,'ALL-Chart of Accounts'!$E:$F,2,0)</f>
        <v>Finished Goods Labor</v>
      </c>
      <c r="AE34" s="32">
        <f t="shared" si="35"/>
        <v>120133</v>
      </c>
      <c r="AF34" s="4"/>
      <c r="AG34" s="4"/>
      <c r="AH34" s="4"/>
      <c r="AI34" s="32" t="str">
        <f>VLOOKUP($D$3,Sites!$A:$C,2,0)</f>
        <v>CO</v>
      </c>
      <c r="AJ34" s="4"/>
      <c r="AK34" s="32" t="str">
        <f>VLOOKUP(AE34,'ALL-Chart of Accounts'!$E:$F,2,0)</f>
        <v>Finished Goods Fixed Overhead</v>
      </c>
      <c r="AL34" s="32">
        <f t="shared" si="36"/>
        <v>120134</v>
      </c>
      <c r="AM34" s="4"/>
      <c r="AN34" s="4"/>
      <c r="AO34" s="4"/>
      <c r="AP34" s="32" t="str">
        <f>VLOOKUP($D$3,Sites!$A:$C,2,0)</f>
        <v>CO</v>
      </c>
      <c r="AQ34" s="4"/>
      <c r="AR34" s="32" t="str">
        <f>VLOOKUP(AL34,'ALL-Chart of Accounts'!$E:$F,2,0)</f>
        <v>Finished Goods Variable Overhead</v>
      </c>
      <c r="AS34" s="32">
        <f t="shared" si="37"/>
        <v>120135</v>
      </c>
      <c r="AT34" s="4"/>
      <c r="AU34" s="4"/>
      <c r="AV34" s="4"/>
      <c r="AW34" s="32" t="str">
        <f>VLOOKUP($D$3,Sites!$A:$C,2,0)</f>
        <v>CO</v>
      </c>
      <c r="AX34" s="4"/>
      <c r="AY34" s="32" t="str">
        <f>VLOOKUP(AS34,'ALL-Chart of Accounts'!$E:$F,2,0)</f>
        <v>Finished Goods Outside</v>
      </c>
      <c r="AZ34" s="4"/>
      <c r="BA34" s="4"/>
      <c r="BB34" s="4"/>
      <c r="BC34" s="4"/>
      <c r="BD34" s="4"/>
      <c r="BE34" s="4"/>
      <c r="BF34" s="37">
        <v>120141</v>
      </c>
      <c r="BG34" s="4"/>
      <c r="BH34" s="4"/>
      <c r="BI34" s="4"/>
      <c r="BJ34" s="32" t="str">
        <f>VLOOKUP($D$3,Sites!$A:$C,2,0)</f>
        <v>CO</v>
      </c>
      <c r="BK34" s="4"/>
      <c r="BL34" s="32" t="str">
        <f>VLOOKUP(BF34,'ALL-Chart of Accounts'!$E:$F,2,0)</f>
        <v>In-Process Material</v>
      </c>
      <c r="BM34" s="32">
        <f t="shared" si="4"/>
        <v>120142</v>
      </c>
      <c r="BN34" s="4"/>
      <c r="BO34" s="4"/>
      <c r="BP34" s="4"/>
      <c r="BQ34" s="32" t="str">
        <f>VLOOKUP($D$3,Sites!$A:$C,2,0)</f>
        <v>CO</v>
      </c>
      <c r="BR34" s="4"/>
      <c r="BS34" s="32" t="str">
        <f>VLOOKUP(BM34,'ALL-Chart of Accounts'!$E:$F,2,0)</f>
        <v>In-Process Labor</v>
      </c>
      <c r="BT34" s="32">
        <f t="shared" si="5"/>
        <v>120143</v>
      </c>
      <c r="BU34" s="4"/>
      <c r="BV34" s="4"/>
      <c r="BW34" s="4"/>
      <c r="BX34" s="32" t="str">
        <f>VLOOKUP($D$3,Sites!$A:$C,2,0)</f>
        <v>CO</v>
      </c>
      <c r="BY34" s="4"/>
      <c r="BZ34" s="32" t="str">
        <f>VLOOKUP(BT34,'ALL-Chart of Accounts'!$E:$F,2,0)</f>
        <v>In-Process Fixed Overhead</v>
      </c>
      <c r="CA34" s="32">
        <f t="shared" si="6"/>
        <v>120144</v>
      </c>
      <c r="CB34" s="4"/>
      <c r="CC34" s="4"/>
      <c r="CD34" s="4"/>
      <c r="CE34" s="32" t="str">
        <f>VLOOKUP($D$3,Sites!$A:$C,2,0)</f>
        <v>CO</v>
      </c>
      <c r="CF34" s="4"/>
      <c r="CG34" s="32" t="str">
        <f>VLOOKUP(CA34,'ALL-Chart of Accounts'!$E:$F,2,0)</f>
        <v>In-Process Variable Overhead</v>
      </c>
      <c r="CH34" s="32">
        <f t="shared" si="7"/>
        <v>120145</v>
      </c>
      <c r="CI34" s="4"/>
      <c r="CJ34" s="4"/>
      <c r="CK34" s="4"/>
      <c r="CL34" s="32" t="str">
        <f>VLOOKUP($D$3,Sites!$A:$C,2,0)</f>
        <v>CO</v>
      </c>
      <c r="CM34" s="4"/>
      <c r="CN34" s="32" t="str">
        <f>VLOOKUP(CH34,'ALL-Chart of Accounts'!$E:$F,2,0)</f>
        <v>In-Process Outside</v>
      </c>
      <c r="CO34" s="37">
        <v>120121</v>
      </c>
      <c r="CP34" s="4"/>
      <c r="CQ34" s="4"/>
      <c r="CR34" s="4"/>
      <c r="CS34" s="32" t="str">
        <f>VLOOKUP($D$3,Sites!$A:$C,2,0)</f>
        <v>CO</v>
      </c>
      <c r="CT34" s="4"/>
      <c r="CU34" s="32" t="str">
        <f>VLOOKUP(CO34,'ALL-Chart of Accounts'!$E:$F,2,0)</f>
        <v>In-Transit Material</v>
      </c>
      <c r="CV34" s="32">
        <f t="shared" si="8"/>
        <v>120122</v>
      </c>
      <c r="CW34" s="4"/>
      <c r="CX34" s="4"/>
      <c r="CY34" s="4"/>
      <c r="CZ34" s="32" t="str">
        <f>VLOOKUP($D$3,Sites!$A:$C,2,0)</f>
        <v>CO</v>
      </c>
      <c r="DA34" s="4"/>
      <c r="DB34" s="32" t="str">
        <f>VLOOKUP(CV34,'ALL-Chart of Accounts'!$E:$F,2,0)</f>
        <v>In-Transit Labor</v>
      </c>
      <c r="DC34" s="32">
        <f t="shared" si="9"/>
        <v>120123</v>
      </c>
      <c r="DD34" s="4"/>
      <c r="DE34" s="4"/>
      <c r="DF34" s="4"/>
      <c r="DG34" s="32" t="str">
        <f>VLOOKUP($D$3,Sites!$A:$C,2,0)</f>
        <v>CO</v>
      </c>
      <c r="DH34" s="4"/>
      <c r="DI34" s="32" t="str">
        <f>VLOOKUP(DC34,'ALL-Chart of Accounts'!$E:$F,2,0)</f>
        <v>In-Transit Fixed Overhead</v>
      </c>
      <c r="DJ34" s="32">
        <f t="shared" si="10"/>
        <v>120124</v>
      </c>
      <c r="DK34" s="4"/>
      <c r="DL34" s="4"/>
      <c r="DM34" s="4"/>
      <c r="DN34" s="32" t="str">
        <f>VLOOKUP($D$3,Sites!$A:$C,2,0)</f>
        <v>CO</v>
      </c>
      <c r="DO34" s="4"/>
      <c r="DP34" s="32" t="str">
        <f>VLOOKUP(DJ34,'ALL-Chart of Accounts'!$E:$F,2,0)</f>
        <v>In-Transit Variable Overhead</v>
      </c>
      <c r="DQ34" s="32">
        <f t="shared" si="11"/>
        <v>120125</v>
      </c>
      <c r="DR34" s="4"/>
      <c r="DS34" s="4"/>
      <c r="DT34" s="4"/>
      <c r="DU34" s="32" t="str">
        <f>VLOOKUP($D$3,Sites!$A:$C,2,0)</f>
        <v>CO</v>
      </c>
      <c r="DV34" s="4"/>
      <c r="DW34" s="32" t="str">
        <f>VLOOKUP(DQ34,'ALL-Chart of Accounts'!$E:$F,2,0)</f>
        <v>In-Transit Outside</v>
      </c>
      <c r="DX34" s="37">
        <v>415000</v>
      </c>
      <c r="DY34" s="4"/>
      <c r="DZ34" s="32">
        <f t="shared" si="12"/>
        <v>1800</v>
      </c>
      <c r="EA34" s="4"/>
      <c r="EB34" s="32" t="str">
        <f>VLOOKUP($D$3,Sites!$A:$C,2,0)</f>
        <v>CO</v>
      </c>
      <c r="EC34" s="32" t="str">
        <f>VLOOKUP(DX34,'ALL-Chart of Accounts'!$E:$F,2,0)</f>
        <v>Aftermarket Sales - Product (80PRDAFT)</v>
      </c>
      <c r="ED34" s="32">
        <f t="shared" si="13"/>
        <v>415000</v>
      </c>
      <c r="EE34" s="4"/>
      <c r="EF34" s="32">
        <f t="shared" si="14"/>
        <v>1800</v>
      </c>
      <c r="EG34" s="4"/>
      <c r="EH34" s="32" t="str">
        <f>VLOOKUP($D$3,Sites!$A:$C,2,0)</f>
        <v>CO</v>
      </c>
      <c r="EI34" s="32" t="str">
        <f>VLOOKUP(ED34,'ALL-Chart of Accounts'!$E:$F,2,0)</f>
        <v>Aftermarket Sales - Product (80PRDAFT)</v>
      </c>
      <c r="EJ34" s="32">
        <f t="shared" si="15"/>
        <v>415000</v>
      </c>
      <c r="EK34" s="4"/>
      <c r="EL34" s="32">
        <f t="shared" si="16"/>
        <v>1800</v>
      </c>
      <c r="EM34" s="4"/>
      <c r="EN34" s="32" t="str">
        <f>VLOOKUP($D$3,Sites!$A:$C,2,0)</f>
        <v>CO</v>
      </c>
      <c r="EO34" s="32" t="str">
        <f>VLOOKUP(EJ34,'ALL-Chart of Accounts'!$E:$F,2,0)</f>
        <v>Aftermarket Sales - Product (80PRDAFT)</v>
      </c>
      <c r="EP34" s="37">
        <v>262800</v>
      </c>
      <c r="EQ34" s="4"/>
      <c r="ER34" s="4"/>
      <c r="ES34" s="4"/>
      <c r="ET34" s="32" t="str">
        <f>VLOOKUP($D$3,Sites!$A:$C,2,0)</f>
        <v>CO</v>
      </c>
      <c r="EU34" s="32" t="str">
        <f>VLOOKUP(EP34,'ALL-Chart of Accounts'!$E:$F,2,0)</f>
        <v>Deferred Income</v>
      </c>
      <c r="EV34" s="32">
        <f t="shared" si="17"/>
        <v>262800</v>
      </c>
      <c r="EW34" s="4"/>
      <c r="EX34" s="4"/>
      <c r="EY34" s="4"/>
      <c r="EZ34" s="32" t="str">
        <f>VLOOKUP($D$3,Sites!$A:$C,2,0)</f>
        <v>CO</v>
      </c>
      <c r="FA34" s="32" t="str">
        <f>VLOOKUP(EV34,'ALL-Chart of Accounts'!$E:$F,2,0)</f>
        <v>Deferred Income</v>
      </c>
      <c r="FB34" s="32">
        <f t="shared" si="18"/>
        <v>262800</v>
      </c>
      <c r="FC34" s="4"/>
      <c r="FD34" s="4"/>
      <c r="FE34" s="4"/>
      <c r="FF34" s="32" t="str">
        <f>VLOOKUP($D$3,Sites!$A:$C,2,0)</f>
        <v>CO</v>
      </c>
      <c r="FG34" s="32" t="str">
        <f>VLOOKUP(FB34,'ALL-Chart of Accounts'!$E:$F,2,0)</f>
        <v>Deferred Income</v>
      </c>
      <c r="FH34" s="37">
        <v>511010</v>
      </c>
      <c r="FI34" s="4"/>
      <c r="FJ34" s="32">
        <f t="shared" si="19"/>
        <v>1800</v>
      </c>
      <c r="FK34" s="4"/>
      <c r="FL34" s="32" t="str">
        <f>VLOOKUP($D$3,Sites!$A:$C,2,0)</f>
        <v>CO</v>
      </c>
      <c r="FM34" s="32" t="str">
        <f>VLOOKUP(FH34,'ALL-Chart of Accounts'!$E:$F,2,0)</f>
        <v>Product COS (83PRD) - Material</v>
      </c>
      <c r="FN34" s="32">
        <f t="shared" si="20"/>
        <v>511020</v>
      </c>
      <c r="FO34" s="4"/>
      <c r="FP34" s="32">
        <f t="shared" si="21"/>
        <v>1800</v>
      </c>
      <c r="FQ34" s="4"/>
      <c r="FR34" s="32" t="str">
        <f>VLOOKUP($D$3,Sites!$A:$C,2,0)</f>
        <v>CO</v>
      </c>
      <c r="FS34" s="32" t="str">
        <f>VLOOKUP(FN34,'ALL-Chart of Accounts'!$E:$F,2,0)</f>
        <v>Product COS (83PRD) - Labor</v>
      </c>
      <c r="FT34" s="32">
        <f t="shared" si="22"/>
        <v>511030</v>
      </c>
      <c r="FU34" s="4"/>
      <c r="FV34" s="32">
        <f t="shared" si="23"/>
        <v>1800</v>
      </c>
      <c r="FW34" s="4"/>
      <c r="FX34" s="32" t="str">
        <f>VLOOKUP($D$3,Sites!$A:$C,2,0)</f>
        <v>CO</v>
      </c>
      <c r="FY34" s="32" t="str">
        <f>VLOOKUP(FT34,'ALL-Chart of Accounts'!$E:$F,2,0)</f>
        <v>Product COS (83PRD) - Fixed OH</v>
      </c>
      <c r="FZ34" s="32">
        <f t="shared" si="24"/>
        <v>511040</v>
      </c>
      <c r="GA34" s="4"/>
      <c r="GB34" s="32">
        <f t="shared" si="25"/>
        <v>1800</v>
      </c>
      <c r="GC34" s="4"/>
      <c r="GD34" s="32" t="str">
        <f>VLOOKUP($D$3,Sites!$A:$C,2,0)</f>
        <v>CO</v>
      </c>
      <c r="GE34" s="32" t="str">
        <f>VLOOKUP(FZ34,'ALL-Chart of Accounts'!$E:$F,2,0)</f>
        <v>Product COS (83PRD) - Variable OH</v>
      </c>
      <c r="GF34" s="32">
        <f t="shared" si="26"/>
        <v>511050</v>
      </c>
      <c r="GG34" s="4"/>
      <c r="GH34" s="32">
        <f t="shared" si="27"/>
        <v>1800</v>
      </c>
      <c r="GI34" s="4"/>
      <c r="GJ34" s="32" t="str">
        <f>VLOOKUP($D$3,Sites!$A:$C,2,0)</f>
        <v>CO</v>
      </c>
      <c r="GK34" s="32" t="str">
        <f>VLOOKUP(GF34,'ALL-Chart of Accounts'!$E:$F,2,0)</f>
        <v>Product COS (83PRD) - Outside</v>
      </c>
      <c r="GL34" s="32">
        <f t="shared" si="28"/>
        <v>262800</v>
      </c>
      <c r="GM34" s="4"/>
      <c r="GN34" s="4"/>
      <c r="GO34" s="4"/>
      <c r="GP34" s="32" t="str">
        <f>VLOOKUP($D$3,Sites!$A:$C,2,0)</f>
        <v>CO</v>
      </c>
      <c r="GQ34" s="32" t="str">
        <f>VLOOKUP(GL34,'ALL-Chart of Accounts'!$E:$F,2,0)</f>
        <v>Deferred Income</v>
      </c>
      <c r="GR34" s="32">
        <f t="shared" si="29"/>
        <v>262800</v>
      </c>
      <c r="GS34" s="4"/>
      <c r="GT34" s="4"/>
      <c r="GU34" s="4"/>
      <c r="GV34" s="32" t="str">
        <f>VLOOKUP($D$3,Sites!$A:$C,2,0)</f>
        <v>CO</v>
      </c>
      <c r="GW34" s="32" t="str">
        <f>VLOOKUP(GR34,'ALL-Chart of Accounts'!$E:$F,2,0)</f>
        <v>Deferred Income</v>
      </c>
      <c r="GX34" s="32">
        <f t="shared" si="30"/>
        <v>262800</v>
      </c>
      <c r="GY34" s="4"/>
      <c r="GZ34" s="4"/>
      <c r="HA34" s="4"/>
      <c r="HB34" s="32" t="str">
        <f>VLOOKUP($D$3,Sites!$A:$C,2,0)</f>
        <v>CO</v>
      </c>
      <c r="HC34" s="32" t="str">
        <f>VLOOKUP(GX34,'ALL-Chart of Accounts'!$E:$F,2,0)</f>
        <v>Deferred Income</v>
      </c>
      <c r="HD34" s="32">
        <f t="shared" si="31"/>
        <v>262800</v>
      </c>
      <c r="HE34" s="4"/>
      <c r="HF34" s="4"/>
      <c r="HG34" s="4"/>
      <c r="HH34" s="32" t="str">
        <f>VLOOKUP($D$3,Sites!$A:$C,2,0)</f>
        <v>CO</v>
      </c>
      <c r="HI34" s="32" t="str">
        <f>VLOOKUP(HD34,'ALL-Chart of Accounts'!$E:$F,2,0)</f>
        <v>Deferred Income</v>
      </c>
      <c r="HJ34" s="32">
        <f t="shared" si="32"/>
        <v>262800</v>
      </c>
      <c r="HK34" s="4"/>
      <c r="HL34" s="4"/>
      <c r="HM34" s="4"/>
      <c r="HN34" s="32" t="str">
        <f>VLOOKUP($D$3,Sites!$A:$C,2,0)</f>
        <v>CO</v>
      </c>
      <c r="HO34" s="32" t="str">
        <f>VLOOKUP(HJ34,'ALL-Chart of Accounts'!$E:$F,2,0)</f>
        <v>Deferred Income</v>
      </c>
      <c r="HQ34" s="32" t="str">
        <f t="shared" si="38"/>
        <v>1JBT1800</v>
      </c>
      <c r="HR34" s="46" t="s">
        <v>10</v>
      </c>
      <c r="HS34" s="46">
        <v>1800</v>
      </c>
      <c r="HT34" s="46" t="s">
        <v>9708</v>
      </c>
      <c r="HU34" s="46" t="s">
        <v>9398</v>
      </c>
      <c r="HV34" s="61">
        <v>43131.370641817128</v>
      </c>
      <c r="HW34" s="46" t="s">
        <v>9398</v>
      </c>
      <c r="HX34" s="61">
        <v>43131.370641817128</v>
      </c>
    </row>
    <row r="35" spans="1:232" s="46" customFormat="1" x14ac:dyDescent="0.35">
      <c r="A35" s="47">
        <v>43301</v>
      </c>
      <c r="B35" s="47">
        <v>43214</v>
      </c>
      <c r="C35" s="47">
        <v>43292</v>
      </c>
      <c r="D35" s="46" t="s">
        <v>11110</v>
      </c>
      <c r="F35" s="22" t="str">
        <f>IF(ISERROR(VLOOKUP($O35,'sKUN1-Distribution Accounts'!$F:$F,1,0)),"","X")</f>
        <v>X</v>
      </c>
      <c r="G35" s="22" t="str">
        <f t="shared" ref="G35:M44" si="41">IF(ISERROR(VLOOKUP(G$4&amp;IF($O35="","NULL",$O35),$HQ:$HQ,1,0)),"","X")</f>
        <v>X</v>
      </c>
      <c r="H35" s="22" t="str">
        <f t="shared" si="41"/>
        <v/>
      </c>
      <c r="I35" s="22" t="str">
        <f t="shared" si="41"/>
        <v>X</v>
      </c>
      <c r="J35" s="22" t="str">
        <f t="shared" si="41"/>
        <v/>
      </c>
      <c r="K35" s="22" t="str">
        <f t="shared" si="41"/>
        <v/>
      </c>
      <c r="L35" s="22" t="str">
        <f t="shared" si="41"/>
        <v/>
      </c>
      <c r="M35" s="22" t="str">
        <f t="shared" si="41"/>
        <v/>
      </c>
      <c r="O35" s="46">
        <v>2100</v>
      </c>
      <c r="P35" s="32" t="str">
        <f>VLOOKUP(O35,'ALL-Unit Code 2'!V:W,2,0)</f>
        <v>MATERIAL HANDLING - AGV (CLAMP)</v>
      </c>
      <c r="Q35" s="32">
        <f t="shared" si="33"/>
        <v>120131</v>
      </c>
      <c r="U35" s="32" t="str">
        <f>VLOOKUP($D$3,Sites!$A:$C,2,0)</f>
        <v>CO</v>
      </c>
      <c r="W35" s="32" t="str">
        <f>VLOOKUP(Q35,'ALL-Chart of Accounts'!$E:$F,2,0)</f>
        <v>Finished Goods Material</v>
      </c>
      <c r="X35" s="32">
        <f t="shared" si="34"/>
        <v>120132</v>
      </c>
      <c r="AB35" s="32" t="str">
        <f>VLOOKUP($D$3,Sites!$A:$C,2,0)</f>
        <v>CO</v>
      </c>
      <c r="AD35" s="32" t="str">
        <f>VLOOKUP(X35,'ALL-Chart of Accounts'!$E:$F,2,0)</f>
        <v>Finished Goods Labor</v>
      </c>
      <c r="AE35" s="32">
        <f t="shared" si="35"/>
        <v>120133</v>
      </c>
      <c r="AI35" s="32" t="str">
        <f>VLOOKUP($D$3,Sites!$A:$C,2,0)</f>
        <v>CO</v>
      </c>
      <c r="AK35" s="32" t="str">
        <f>VLOOKUP(AE35,'ALL-Chart of Accounts'!$E:$F,2,0)</f>
        <v>Finished Goods Fixed Overhead</v>
      </c>
      <c r="AL35" s="32">
        <f t="shared" si="36"/>
        <v>120134</v>
      </c>
      <c r="AP35" s="32" t="str">
        <f>VLOOKUP($D$3,Sites!$A:$C,2,0)</f>
        <v>CO</v>
      </c>
      <c r="AR35" s="32" t="str">
        <f>VLOOKUP(AL35,'ALL-Chart of Accounts'!$E:$F,2,0)</f>
        <v>Finished Goods Variable Overhead</v>
      </c>
      <c r="AS35" s="32">
        <f t="shared" si="37"/>
        <v>120135</v>
      </c>
      <c r="AW35" s="32" t="str">
        <f>VLOOKUP($D$3,Sites!$A:$C,2,0)</f>
        <v>CO</v>
      </c>
      <c r="AY35" s="32" t="str">
        <f>VLOOKUP(AS35,'ALL-Chart of Accounts'!$E:$F,2,0)</f>
        <v>Finished Goods Outside</v>
      </c>
      <c r="BF35" s="37">
        <v>120141</v>
      </c>
      <c r="BJ35" s="32" t="str">
        <f>VLOOKUP($D$3,Sites!$A:$C,2,0)</f>
        <v>CO</v>
      </c>
      <c r="BL35" s="32" t="str">
        <f>VLOOKUP(BF35,'ALL-Chart of Accounts'!$E:$F,2,0)</f>
        <v>In-Process Material</v>
      </c>
      <c r="BM35" s="32">
        <f t="shared" si="4"/>
        <v>120142</v>
      </c>
      <c r="BQ35" s="32" t="str">
        <f>VLOOKUP($D$3,Sites!$A:$C,2,0)</f>
        <v>CO</v>
      </c>
      <c r="BS35" s="32" t="str">
        <f>VLOOKUP(BM35,'ALL-Chart of Accounts'!$E:$F,2,0)</f>
        <v>In-Process Labor</v>
      </c>
      <c r="BT35" s="32">
        <f t="shared" si="5"/>
        <v>120143</v>
      </c>
      <c r="BX35" s="32" t="str">
        <f>VLOOKUP($D$3,Sites!$A:$C,2,0)</f>
        <v>CO</v>
      </c>
      <c r="BZ35" s="32" t="str">
        <f>VLOOKUP(BT35,'ALL-Chart of Accounts'!$E:$F,2,0)</f>
        <v>In-Process Fixed Overhead</v>
      </c>
      <c r="CA35" s="32">
        <f t="shared" si="6"/>
        <v>120144</v>
      </c>
      <c r="CE35" s="32" t="str">
        <f>VLOOKUP($D$3,Sites!$A:$C,2,0)</f>
        <v>CO</v>
      </c>
      <c r="CG35" s="32" t="str">
        <f>VLOOKUP(CA35,'ALL-Chart of Accounts'!$E:$F,2,0)</f>
        <v>In-Process Variable Overhead</v>
      </c>
      <c r="CH35" s="32">
        <f t="shared" si="7"/>
        <v>120145</v>
      </c>
      <c r="CL35" s="32" t="str">
        <f>VLOOKUP($D$3,Sites!$A:$C,2,0)</f>
        <v>CO</v>
      </c>
      <c r="CN35" s="32" t="str">
        <f>VLOOKUP(CH35,'ALL-Chart of Accounts'!$E:$F,2,0)</f>
        <v>In-Process Outside</v>
      </c>
      <c r="CO35" s="37">
        <v>120121</v>
      </c>
      <c r="CS35" s="32" t="str">
        <f>VLOOKUP($D$3,Sites!$A:$C,2,0)</f>
        <v>CO</v>
      </c>
      <c r="CU35" s="32" t="str">
        <f>VLOOKUP(CO35,'ALL-Chart of Accounts'!$E:$F,2,0)</f>
        <v>In-Transit Material</v>
      </c>
      <c r="CV35" s="32">
        <f t="shared" si="8"/>
        <v>120122</v>
      </c>
      <c r="CZ35" s="32" t="str">
        <f>VLOOKUP($D$3,Sites!$A:$C,2,0)</f>
        <v>CO</v>
      </c>
      <c r="DB35" s="32" t="str">
        <f>VLOOKUP(CV35,'ALL-Chart of Accounts'!$E:$F,2,0)</f>
        <v>In-Transit Labor</v>
      </c>
      <c r="DC35" s="32">
        <f t="shared" si="9"/>
        <v>120123</v>
      </c>
      <c r="DG35" s="32" t="str">
        <f>VLOOKUP($D$3,Sites!$A:$C,2,0)</f>
        <v>CO</v>
      </c>
      <c r="DI35" s="32" t="str">
        <f>VLOOKUP(DC35,'ALL-Chart of Accounts'!$E:$F,2,0)</f>
        <v>In-Transit Fixed Overhead</v>
      </c>
      <c r="DJ35" s="32">
        <f t="shared" si="10"/>
        <v>120124</v>
      </c>
      <c r="DN35" s="32" t="str">
        <f>VLOOKUP($D$3,Sites!$A:$C,2,0)</f>
        <v>CO</v>
      </c>
      <c r="DP35" s="32" t="str">
        <f>VLOOKUP(DJ35,'ALL-Chart of Accounts'!$E:$F,2,0)</f>
        <v>In-Transit Variable Overhead</v>
      </c>
      <c r="DQ35" s="32">
        <f t="shared" si="11"/>
        <v>120125</v>
      </c>
      <c r="DU35" s="32" t="str">
        <f>VLOOKUP($D$3,Sites!$A:$C,2,0)</f>
        <v>CO</v>
      </c>
      <c r="DW35" s="32" t="str">
        <f>VLOOKUP(DQ35,'ALL-Chart of Accounts'!$E:$F,2,0)</f>
        <v>In-Transit Outside</v>
      </c>
      <c r="DX35" s="37">
        <v>415000</v>
      </c>
      <c r="DZ35" s="32">
        <f t="shared" si="12"/>
        <v>2100</v>
      </c>
      <c r="EB35" s="32" t="str">
        <f>VLOOKUP($D$3,Sites!$A:$C,2,0)</f>
        <v>CO</v>
      </c>
      <c r="EC35" s="32" t="str">
        <f>VLOOKUP(DX35,'ALL-Chart of Accounts'!$E:$F,2,0)</f>
        <v>Aftermarket Sales - Product (80PRDAFT)</v>
      </c>
      <c r="ED35" s="32">
        <f t="shared" si="13"/>
        <v>415000</v>
      </c>
      <c r="EF35" s="32">
        <f t="shared" si="14"/>
        <v>2100</v>
      </c>
      <c r="EH35" s="32" t="str">
        <f>VLOOKUP($D$3,Sites!$A:$C,2,0)</f>
        <v>CO</v>
      </c>
      <c r="EI35" s="32" t="str">
        <f>VLOOKUP(ED35,'ALL-Chart of Accounts'!$E:$F,2,0)</f>
        <v>Aftermarket Sales - Product (80PRDAFT)</v>
      </c>
      <c r="EJ35" s="32">
        <f t="shared" si="15"/>
        <v>415000</v>
      </c>
      <c r="EL35" s="32">
        <f t="shared" si="16"/>
        <v>2100</v>
      </c>
      <c r="EN35" s="32" t="str">
        <f>VLOOKUP($D$3,Sites!$A:$C,2,0)</f>
        <v>CO</v>
      </c>
      <c r="EO35" s="32" t="str">
        <f>VLOOKUP(EJ35,'ALL-Chart of Accounts'!$E:$F,2,0)</f>
        <v>Aftermarket Sales - Product (80PRDAFT)</v>
      </c>
      <c r="EP35" s="37">
        <v>262800</v>
      </c>
      <c r="ET35" s="32" t="str">
        <f>VLOOKUP($D$3,Sites!$A:$C,2,0)</f>
        <v>CO</v>
      </c>
      <c r="EU35" s="32" t="str">
        <f>VLOOKUP(EP35,'ALL-Chart of Accounts'!$E:$F,2,0)</f>
        <v>Deferred Income</v>
      </c>
      <c r="EV35" s="32">
        <f t="shared" si="17"/>
        <v>262800</v>
      </c>
      <c r="EZ35" s="32" t="str">
        <f>VLOOKUP($D$3,Sites!$A:$C,2,0)</f>
        <v>CO</v>
      </c>
      <c r="FA35" s="32" t="str">
        <f>VLOOKUP(EV35,'ALL-Chart of Accounts'!$E:$F,2,0)</f>
        <v>Deferred Income</v>
      </c>
      <c r="FB35" s="32">
        <f t="shared" si="18"/>
        <v>262800</v>
      </c>
      <c r="FF35" s="32" t="str">
        <f>VLOOKUP($D$3,Sites!$A:$C,2,0)</f>
        <v>CO</v>
      </c>
      <c r="FG35" s="32" t="str">
        <f>VLOOKUP(FB35,'ALL-Chart of Accounts'!$E:$F,2,0)</f>
        <v>Deferred Income</v>
      </c>
      <c r="FH35" s="37">
        <v>511010</v>
      </c>
      <c r="FJ35" s="32">
        <f t="shared" si="19"/>
        <v>2100</v>
      </c>
      <c r="FL35" s="32" t="str">
        <f>VLOOKUP($D$3,Sites!$A:$C,2,0)</f>
        <v>CO</v>
      </c>
      <c r="FM35" s="32" t="str">
        <f>VLOOKUP(FH35,'ALL-Chart of Accounts'!$E:$F,2,0)</f>
        <v>Product COS (83PRD) - Material</v>
      </c>
      <c r="FN35" s="32">
        <f t="shared" si="20"/>
        <v>511020</v>
      </c>
      <c r="FP35" s="32">
        <f t="shared" si="21"/>
        <v>2100</v>
      </c>
      <c r="FR35" s="32" t="str">
        <f>VLOOKUP($D$3,Sites!$A:$C,2,0)</f>
        <v>CO</v>
      </c>
      <c r="FS35" s="32" t="str">
        <f>VLOOKUP(FN35,'ALL-Chart of Accounts'!$E:$F,2,0)</f>
        <v>Product COS (83PRD) - Labor</v>
      </c>
      <c r="FT35" s="32">
        <f t="shared" si="22"/>
        <v>511030</v>
      </c>
      <c r="FV35" s="32">
        <f t="shared" si="23"/>
        <v>2100</v>
      </c>
      <c r="FX35" s="32" t="str">
        <f>VLOOKUP($D$3,Sites!$A:$C,2,0)</f>
        <v>CO</v>
      </c>
      <c r="FY35" s="32" t="str">
        <f>VLOOKUP(FT35,'ALL-Chart of Accounts'!$E:$F,2,0)</f>
        <v>Product COS (83PRD) - Fixed OH</v>
      </c>
      <c r="FZ35" s="32">
        <f t="shared" si="24"/>
        <v>511040</v>
      </c>
      <c r="GB35" s="32">
        <f t="shared" si="25"/>
        <v>2100</v>
      </c>
      <c r="GD35" s="32" t="str">
        <f>VLOOKUP($D$3,Sites!$A:$C,2,0)</f>
        <v>CO</v>
      </c>
      <c r="GE35" s="32" t="str">
        <f>VLOOKUP(FZ35,'ALL-Chart of Accounts'!$E:$F,2,0)</f>
        <v>Product COS (83PRD) - Variable OH</v>
      </c>
      <c r="GF35" s="32">
        <f t="shared" si="26"/>
        <v>511050</v>
      </c>
      <c r="GH35" s="32">
        <f t="shared" si="27"/>
        <v>2100</v>
      </c>
      <c r="GJ35" s="32" t="str">
        <f>VLOOKUP($D$3,Sites!$A:$C,2,0)</f>
        <v>CO</v>
      </c>
      <c r="GK35" s="32" t="str">
        <f>VLOOKUP(GF35,'ALL-Chart of Accounts'!$E:$F,2,0)</f>
        <v>Product COS (83PRD) - Outside</v>
      </c>
      <c r="GL35" s="32">
        <f t="shared" si="28"/>
        <v>262800</v>
      </c>
      <c r="GP35" s="32" t="str">
        <f>VLOOKUP($D$3,Sites!$A:$C,2,0)</f>
        <v>CO</v>
      </c>
      <c r="GQ35" s="32" t="str">
        <f>VLOOKUP(GL35,'ALL-Chart of Accounts'!$E:$F,2,0)</f>
        <v>Deferred Income</v>
      </c>
      <c r="GR35" s="32">
        <f t="shared" si="29"/>
        <v>262800</v>
      </c>
      <c r="GV35" s="32" t="str">
        <f>VLOOKUP($D$3,Sites!$A:$C,2,0)</f>
        <v>CO</v>
      </c>
      <c r="GW35" s="32" t="str">
        <f>VLOOKUP(GR35,'ALL-Chart of Accounts'!$E:$F,2,0)</f>
        <v>Deferred Income</v>
      </c>
      <c r="GX35" s="32">
        <f t="shared" si="30"/>
        <v>262800</v>
      </c>
      <c r="HB35" s="32" t="str">
        <f>VLOOKUP($D$3,Sites!$A:$C,2,0)</f>
        <v>CO</v>
      </c>
      <c r="HC35" s="32" t="str">
        <f>VLOOKUP(GX35,'ALL-Chart of Accounts'!$E:$F,2,0)</f>
        <v>Deferred Income</v>
      </c>
      <c r="HD35" s="32">
        <f t="shared" si="31"/>
        <v>262800</v>
      </c>
      <c r="HH35" s="32" t="str">
        <f>VLOOKUP($D$3,Sites!$A:$C,2,0)</f>
        <v>CO</v>
      </c>
      <c r="HI35" s="32" t="str">
        <f>VLOOKUP(HD35,'ALL-Chart of Accounts'!$E:$F,2,0)</f>
        <v>Deferred Income</v>
      </c>
      <c r="HJ35" s="32">
        <f t="shared" si="32"/>
        <v>262800</v>
      </c>
      <c r="HN35" s="32" t="str">
        <f>VLOOKUP($D$3,Sites!$A:$C,2,0)</f>
        <v>CO</v>
      </c>
      <c r="HO35" s="32" t="str">
        <f>VLOOKUP(HJ35,'ALL-Chart of Accounts'!$E:$F,2,0)</f>
        <v>Deferred Income</v>
      </c>
      <c r="HQ35" s="32" t="str">
        <f t="shared" si="38"/>
        <v>1JBT2100</v>
      </c>
      <c r="HR35" s="46" t="s">
        <v>10</v>
      </c>
      <c r="HS35" s="46">
        <v>2100</v>
      </c>
      <c r="HT35" s="46" t="s">
        <v>10193</v>
      </c>
      <c r="HU35" s="46" t="s">
        <v>9398</v>
      </c>
      <c r="HV35" s="61">
        <v>43301.561508993058</v>
      </c>
      <c r="HW35" s="46" t="s">
        <v>9398</v>
      </c>
      <c r="HX35" s="61">
        <v>43301.561508993058</v>
      </c>
    </row>
    <row r="36" spans="1:232" s="46" customFormat="1" x14ac:dyDescent="0.35">
      <c r="A36" s="47">
        <v>43301</v>
      </c>
      <c r="B36" s="47">
        <v>43214</v>
      </c>
      <c r="C36" s="47">
        <v>43292</v>
      </c>
      <c r="D36" s="46" t="s">
        <v>11110</v>
      </c>
      <c r="F36" s="22" t="str">
        <f>IF(ISERROR(VLOOKUP($O36,'sKUN1-Distribution Accounts'!$F:$F,1,0)),"","X")</f>
        <v>X</v>
      </c>
      <c r="G36" s="22" t="str">
        <f t="shared" si="41"/>
        <v>X</v>
      </c>
      <c r="H36" s="22" t="str">
        <f t="shared" si="41"/>
        <v/>
      </c>
      <c r="I36" s="22" t="str">
        <f t="shared" si="41"/>
        <v>X</v>
      </c>
      <c r="J36" s="22" t="str">
        <f t="shared" si="41"/>
        <v/>
      </c>
      <c r="K36" s="22" t="str">
        <f t="shared" si="41"/>
        <v/>
      </c>
      <c r="L36" s="22" t="str">
        <f t="shared" si="41"/>
        <v/>
      </c>
      <c r="M36" s="22" t="str">
        <f t="shared" si="41"/>
        <v/>
      </c>
      <c r="O36" s="46">
        <v>2105</v>
      </c>
      <c r="P36" s="32" t="str">
        <f>VLOOKUP(O36,'ALL-Unit Code 2'!V:W,2,0)</f>
        <v>MATERIAL HANDLING - AGV (FORK)</v>
      </c>
      <c r="Q36" s="32">
        <f t="shared" si="33"/>
        <v>120131</v>
      </c>
      <c r="U36" s="32" t="str">
        <f>VLOOKUP($D$3,Sites!$A:$C,2,0)</f>
        <v>CO</v>
      </c>
      <c r="W36" s="32" t="str">
        <f>VLOOKUP(Q36,'ALL-Chart of Accounts'!$E:$F,2,0)</f>
        <v>Finished Goods Material</v>
      </c>
      <c r="X36" s="32">
        <f t="shared" si="34"/>
        <v>120132</v>
      </c>
      <c r="AB36" s="32" t="str">
        <f>VLOOKUP($D$3,Sites!$A:$C,2,0)</f>
        <v>CO</v>
      </c>
      <c r="AD36" s="32" t="str">
        <f>VLOOKUP(X36,'ALL-Chart of Accounts'!$E:$F,2,0)</f>
        <v>Finished Goods Labor</v>
      </c>
      <c r="AE36" s="32">
        <f t="shared" si="35"/>
        <v>120133</v>
      </c>
      <c r="AI36" s="32" t="str">
        <f>VLOOKUP($D$3,Sites!$A:$C,2,0)</f>
        <v>CO</v>
      </c>
      <c r="AK36" s="32" t="str">
        <f>VLOOKUP(AE36,'ALL-Chart of Accounts'!$E:$F,2,0)</f>
        <v>Finished Goods Fixed Overhead</v>
      </c>
      <c r="AL36" s="32">
        <f t="shared" si="36"/>
        <v>120134</v>
      </c>
      <c r="AP36" s="32" t="str">
        <f>VLOOKUP($D$3,Sites!$A:$C,2,0)</f>
        <v>CO</v>
      </c>
      <c r="AR36" s="32" t="str">
        <f>VLOOKUP(AL36,'ALL-Chart of Accounts'!$E:$F,2,0)</f>
        <v>Finished Goods Variable Overhead</v>
      </c>
      <c r="AS36" s="32">
        <f t="shared" si="37"/>
        <v>120135</v>
      </c>
      <c r="AW36" s="32" t="str">
        <f>VLOOKUP($D$3,Sites!$A:$C,2,0)</f>
        <v>CO</v>
      </c>
      <c r="AY36" s="32" t="str">
        <f>VLOOKUP(AS36,'ALL-Chart of Accounts'!$E:$F,2,0)</f>
        <v>Finished Goods Outside</v>
      </c>
      <c r="BF36" s="37">
        <v>120141</v>
      </c>
      <c r="BJ36" s="32" t="str">
        <f>VLOOKUP($D$3,Sites!$A:$C,2,0)</f>
        <v>CO</v>
      </c>
      <c r="BL36" s="32" t="str">
        <f>VLOOKUP(BF36,'ALL-Chart of Accounts'!$E:$F,2,0)</f>
        <v>In-Process Material</v>
      </c>
      <c r="BM36" s="32">
        <f t="shared" si="4"/>
        <v>120142</v>
      </c>
      <c r="BQ36" s="32" t="str">
        <f>VLOOKUP($D$3,Sites!$A:$C,2,0)</f>
        <v>CO</v>
      </c>
      <c r="BS36" s="32" t="str">
        <f>VLOOKUP(BM36,'ALL-Chart of Accounts'!$E:$F,2,0)</f>
        <v>In-Process Labor</v>
      </c>
      <c r="BT36" s="32">
        <f t="shared" si="5"/>
        <v>120143</v>
      </c>
      <c r="BX36" s="32" t="str">
        <f>VLOOKUP($D$3,Sites!$A:$C,2,0)</f>
        <v>CO</v>
      </c>
      <c r="BZ36" s="32" t="str">
        <f>VLOOKUP(BT36,'ALL-Chart of Accounts'!$E:$F,2,0)</f>
        <v>In-Process Fixed Overhead</v>
      </c>
      <c r="CA36" s="32">
        <f t="shared" si="6"/>
        <v>120144</v>
      </c>
      <c r="CE36" s="32" t="str">
        <f>VLOOKUP($D$3,Sites!$A:$C,2,0)</f>
        <v>CO</v>
      </c>
      <c r="CG36" s="32" t="str">
        <f>VLOOKUP(CA36,'ALL-Chart of Accounts'!$E:$F,2,0)</f>
        <v>In-Process Variable Overhead</v>
      </c>
      <c r="CH36" s="32">
        <f t="shared" si="7"/>
        <v>120145</v>
      </c>
      <c r="CL36" s="32" t="str">
        <f>VLOOKUP($D$3,Sites!$A:$C,2,0)</f>
        <v>CO</v>
      </c>
      <c r="CN36" s="32" t="str">
        <f>VLOOKUP(CH36,'ALL-Chart of Accounts'!$E:$F,2,0)</f>
        <v>In-Process Outside</v>
      </c>
      <c r="CO36" s="37">
        <v>120121</v>
      </c>
      <c r="CS36" s="32" t="str">
        <f>VLOOKUP($D$3,Sites!$A:$C,2,0)</f>
        <v>CO</v>
      </c>
      <c r="CU36" s="32" t="str">
        <f>VLOOKUP(CO36,'ALL-Chart of Accounts'!$E:$F,2,0)</f>
        <v>In-Transit Material</v>
      </c>
      <c r="CV36" s="32">
        <f t="shared" si="8"/>
        <v>120122</v>
      </c>
      <c r="CZ36" s="32" t="str">
        <f>VLOOKUP($D$3,Sites!$A:$C,2,0)</f>
        <v>CO</v>
      </c>
      <c r="DB36" s="32" t="str">
        <f>VLOOKUP(CV36,'ALL-Chart of Accounts'!$E:$F,2,0)</f>
        <v>In-Transit Labor</v>
      </c>
      <c r="DC36" s="32">
        <f t="shared" si="9"/>
        <v>120123</v>
      </c>
      <c r="DG36" s="32" t="str">
        <f>VLOOKUP($D$3,Sites!$A:$C,2,0)</f>
        <v>CO</v>
      </c>
      <c r="DI36" s="32" t="str">
        <f>VLOOKUP(DC36,'ALL-Chart of Accounts'!$E:$F,2,0)</f>
        <v>In-Transit Fixed Overhead</v>
      </c>
      <c r="DJ36" s="32">
        <f t="shared" si="10"/>
        <v>120124</v>
      </c>
      <c r="DN36" s="32" t="str">
        <f>VLOOKUP($D$3,Sites!$A:$C,2,0)</f>
        <v>CO</v>
      </c>
      <c r="DP36" s="32" t="str">
        <f>VLOOKUP(DJ36,'ALL-Chart of Accounts'!$E:$F,2,0)</f>
        <v>In-Transit Variable Overhead</v>
      </c>
      <c r="DQ36" s="32">
        <f t="shared" si="11"/>
        <v>120125</v>
      </c>
      <c r="DU36" s="32" t="str">
        <f>VLOOKUP($D$3,Sites!$A:$C,2,0)</f>
        <v>CO</v>
      </c>
      <c r="DW36" s="32" t="str">
        <f>VLOOKUP(DQ36,'ALL-Chart of Accounts'!$E:$F,2,0)</f>
        <v>In-Transit Outside</v>
      </c>
      <c r="DX36" s="37">
        <v>415000</v>
      </c>
      <c r="DZ36" s="32">
        <f t="shared" si="12"/>
        <v>2105</v>
      </c>
      <c r="EB36" s="32" t="str">
        <f>VLOOKUP($D$3,Sites!$A:$C,2,0)</f>
        <v>CO</v>
      </c>
      <c r="EC36" s="32" t="str">
        <f>VLOOKUP(DX36,'ALL-Chart of Accounts'!$E:$F,2,0)</f>
        <v>Aftermarket Sales - Product (80PRDAFT)</v>
      </c>
      <c r="ED36" s="32">
        <f t="shared" si="13"/>
        <v>415000</v>
      </c>
      <c r="EF36" s="32">
        <f t="shared" si="14"/>
        <v>2105</v>
      </c>
      <c r="EH36" s="32" t="str">
        <f>VLOOKUP($D$3,Sites!$A:$C,2,0)</f>
        <v>CO</v>
      </c>
      <c r="EI36" s="32" t="str">
        <f>VLOOKUP(ED36,'ALL-Chart of Accounts'!$E:$F,2,0)</f>
        <v>Aftermarket Sales - Product (80PRDAFT)</v>
      </c>
      <c r="EJ36" s="32">
        <f t="shared" si="15"/>
        <v>415000</v>
      </c>
      <c r="EL36" s="32">
        <f t="shared" si="16"/>
        <v>2105</v>
      </c>
      <c r="EN36" s="32" t="str">
        <f>VLOOKUP($D$3,Sites!$A:$C,2,0)</f>
        <v>CO</v>
      </c>
      <c r="EO36" s="32" t="str">
        <f>VLOOKUP(EJ36,'ALL-Chart of Accounts'!$E:$F,2,0)</f>
        <v>Aftermarket Sales - Product (80PRDAFT)</v>
      </c>
      <c r="EP36" s="37">
        <v>262800</v>
      </c>
      <c r="ET36" s="32" t="str">
        <f>VLOOKUP($D$3,Sites!$A:$C,2,0)</f>
        <v>CO</v>
      </c>
      <c r="EU36" s="32" t="str">
        <f>VLOOKUP(EP36,'ALL-Chart of Accounts'!$E:$F,2,0)</f>
        <v>Deferred Income</v>
      </c>
      <c r="EV36" s="32">
        <f t="shared" si="17"/>
        <v>262800</v>
      </c>
      <c r="EZ36" s="32" t="str">
        <f>VLOOKUP($D$3,Sites!$A:$C,2,0)</f>
        <v>CO</v>
      </c>
      <c r="FA36" s="32" t="str">
        <f>VLOOKUP(EV36,'ALL-Chart of Accounts'!$E:$F,2,0)</f>
        <v>Deferred Income</v>
      </c>
      <c r="FB36" s="32">
        <f t="shared" si="18"/>
        <v>262800</v>
      </c>
      <c r="FF36" s="32" t="str">
        <f>VLOOKUP($D$3,Sites!$A:$C,2,0)</f>
        <v>CO</v>
      </c>
      <c r="FG36" s="32" t="str">
        <f>VLOOKUP(FB36,'ALL-Chart of Accounts'!$E:$F,2,0)</f>
        <v>Deferred Income</v>
      </c>
      <c r="FH36" s="37">
        <v>511010</v>
      </c>
      <c r="FJ36" s="32">
        <f t="shared" si="19"/>
        <v>2105</v>
      </c>
      <c r="FL36" s="32" t="str">
        <f>VLOOKUP($D$3,Sites!$A:$C,2,0)</f>
        <v>CO</v>
      </c>
      <c r="FM36" s="32" t="str">
        <f>VLOOKUP(FH36,'ALL-Chart of Accounts'!$E:$F,2,0)</f>
        <v>Product COS (83PRD) - Material</v>
      </c>
      <c r="FN36" s="32">
        <f t="shared" si="20"/>
        <v>511020</v>
      </c>
      <c r="FP36" s="32">
        <f t="shared" si="21"/>
        <v>2105</v>
      </c>
      <c r="FR36" s="32" t="str">
        <f>VLOOKUP($D$3,Sites!$A:$C,2,0)</f>
        <v>CO</v>
      </c>
      <c r="FS36" s="32" t="str">
        <f>VLOOKUP(FN36,'ALL-Chart of Accounts'!$E:$F,2,0)</f>
        <v>Product COS (83PRD) - Labor</v>
      </c>
      <c r="FT36" s="32">
        <f t="shared" si="22"/>
        <v>511030</v>
      </c>
      <c r="FV36" s="32">
        <f t="shared" si="23"/>
        <v>2105</v>
      </c>
      <c r="FX36" s="32" t="str">
        <f>VLOOKUP($D$3,Sites!$A:$C,2,0)</f>
        <v>CO</v>
      </c>
      <c r="FY36" s="32" t="str">
        <f>VLOOKUP(FT36,'ALL-Chart of Accounts'!$E:$F,2,0)</f>
        <v>Product COS (83PRD) - Fixed OH</v>
      </c>
      <c r="FZ36" s="32">
        <f t="shared" si="24"/>
        <v>511040</v>
      </c>
      <c r="GB36" s="32">
        <f t="shared" si="25"/>
        <v>2105</v>
      </c>
      <c r="GD36" s="32" t="str">
        <f>VLOOKUP($D$3,Sites!$A:$C,2,0)</f>
        <v>CO</v>
      </c>
      <c r="GE36" s="32" t="str">
        <f>VLOOKUP(FZ36,'ALL-Chart of Accounts'!$E:$F,2,0)</f>
        <v>Product COS (83PRD) - Variable OH</v>
      </c>
      <c r="GF36" s="32">
        <f t="shared" si="26"/>
        <v>511050</v>
      </c>
      <c r="GH36" s="32">
        <f t="shared" si="27"/>
        <v>2105</v>
      </c>
      <c r="GJ36" s="32" t="str">
        <f>VLOOKUP($D$3,Sites!$A:$C,2,0)</f>
        <v>CO</v>
      </c>
      <c r="GK36" s="32" t="str">
        <f>VLOOKUP(GF36,'ALL-Chart of Accounts'!$E:$F,2,0)</f>
        <v>Product COS (83PRD) - Outside</v>
      </c>
      <c r="GL36" s="32">
        <f t="shared" si="28"/>
        <v>262800</v>
      </c>
      <c r="GP36" s="32" t="str">
        <f>VLOOKUP($D$3,Sites!$A:$C,2,0)</f>
        <v>CO</v>
      </c>
      <c r="GQ36" s="32" t="str">
        <f>VLOOKUP(GL36,'ALL-Chart of Accounts'!$E:$F,2,0)</f>
        <v>Deferred Income</v>
      </c>
      <c r="GR36" s="32">
        <f t="shared" si="29"/>
        <v>262800</v>
      </c>
      <c r="GV36" s="32" t="str">
        <f>VLOOKUP($D$3,Sites!$A:$C,2,0)</f>
        <v>CO</v>
      </c>
      <c r="GW36" s="32" t="str">
        <f>VLOOKUP(GR36,'ALL-Chart of Accounts'!$E:$F,2,0)</f>
        <v>Deferred Income</v>
      </c>
      <c r="GX36" s="32">
        <f t="shared" si="30"/>
        <v>262800</v>
      </c>
      <c r="HB36" s="32" t="str">
        <f>VLOOKUP($D$3,Sites!$A:$C,2,0)</f>
        <v>CO</v>
      </c>
      <c r="HC36" s="32" t="str">
        <f>VLOOKUP(GX36,'ALL-Chart of Accounts'!$E:$F,2,0)</f>
        <v>Deferred Income</v>
      </c>
      <c r="HD36" s="32">
        <f t="shared" si="31"/>
        <v>262800</v>
      </c>
      <c r="HH36" s="32" t="str">
        <f>VLOOKUP($D$3,Sites!$A:$C,2,0)</f>
        <v>CO</v>
      </c>
      <c r="HI36" s="32" t="str">
        <f>VLOOKUP(HD36,'ALL-Chart of Accounts'!$E:$F,2,0)</f>
        <v>Deferred Income</v>
      </c>
      <c r="HJ36" s="32">
        <f t="shared" si="32"/>
        <v>262800</v>
      </c>
      <c r="HN36" s="32" t="str">
        <f>VLOOKUP($D$3,Sites!$A:$C,2,0)</f>
        <v>CO</v>
      </c>
      <c r="HO36" s="32" t="str">
        <f>VLOOKUP(HJ36,'ALL-Chart of Accounts'!$E:$F,2,0)</f>
        <v>Deferred Income</v>
      </c>
      <c r="HQ36" s="32" t="str">
        <f t="shared" si="38"/>
        <v>1JBT2105</v>
      </c>
      <c r="HR36" s="46" t="s">
        <v>10</v>
      </c>
      <c r="HS36" s="46">
        <v>2105</v>
      </c>
      <c r="HT36" s="46" t="s">
        <v>10194</v>
      </c>
      <c r="HU36" s="46" t="s">
        <v>9398</v>
      </c>
      <c r="HV36" s="61">
        <v>43301.56151388889</v>
      </c>
      <c r="HW36" s="46" t="s">
        <v>9398</v>
      </c>
      <c r="HX36" s="61">
        <v>43301.56151388889</v>
      </c>
    </row>
    <row r="37" spans="1:232" s="46" customFormat="1" x14ac:dyDescent="0.35">
      <c r="A37" s="47">
        <v>43301</v>
      </c>
      <c r="B37" s="47">
        <v>43214</v>
      </c>
      <c r="C37" s="47">
        <v>43292</v>
      </c>
      <c r="D37" s="46" t="s">
        <v>11110</v>
      </c>
      <c r="F37" s="22" t="str">
        <f>IF(ISERROR(VLOOKUP($O37,'sKUN1-Distribution Accounts'!$F:$F,1,0)),"","X")</f>
        <v>X</v>
      </c>
      <c r="G37" s="22" t="str">
        <f t="shared" si="41"/>
        <v>X</v>
      </c>
      <c r="H37" s="22" t="str">
        <f t="shared" si="41"/>
        <v/>
      </c>
      <c r="I37" s="22" t="str">
        <f t="shared" si="41"/>
        <v>X</v>
      </c>
      <c r="J37" s="22" t="str">
        <f t="shared" si="41"/>
        <v/>
      </c>
      <c r="K37" s="22" t="str">
        <f t="shared" si="41"/>
        <v/>
      </c>
      <c r="L37" s="22" t="str">
        <f t="shared" si="41"/>
        <v/>
      </c>
      <c r="M37" s="22" t="str">
        <f t="shared" si="41"/>
        <v/>
      </c>
      <c r="O37" s="46">
        <v>2110</v>
      </c>
      <c r="P37" s="32" t="str">
        <f>VLOOKUP(O37,'ALL-Unit Code 2'!V:W,2,0)</f>
        <v>MATERIAL HANDLING - AGV (TUGGER)</v>
      </c>
      <c r="Q37" s="32">
        <f t="shared" si="33"/>
        <v>120131</v>
      </c>
      <c r="U37" s="32" t="str">
        <f>VLOOKUP($D$3,Sites!$A:$C,2,0)</f>
        <v>CO</v>
      </c>
      <c r="W37" s="32" t="str">
        <f>VLOOKUP(Q37,'ALL-Chart of Accounts'!$E:$F,2,0)</f>
        <v>Finished Goods Material</v>
      </c>
      <c r="X37" s="32">
        <f t="shared" si="34"/>
        <v>120132</v>
      </c>
      <c r="AB37" s="32" t="str">
        <f>VLOOKUP($D$3,Sites!$A:$C,2,0)</f>
        <v>CO</v>
      </c>
      <c r="AD37" s="32" t="str">
        <f>VLOOKUP(X37,'ALL-Chart of Accounts'!$E:$F,2,0)</f>
        <v>Finished Goods Labor</v>
      </c>
      <c r="AE37" s="32">
        <f t="shared" si="35"/>
        <v>120133</v>
      </c>
      <c r="AI37" s="32" t="str">
        <f>VLOOKUP($D$3,Sites!$A:$C,2,0)</f>
        <v>CO</v>
      </c>
      <c r="AK37" s="32" t="str">
        <f>VLOOKUP(AE37,'ALL-Chart of Accounts'!$E:$F,2,0)</f>
        <v>Finished Goods Fixed Overhead</v>
      </c>
      <c r="AL37" s="32">
        <f t="shared" si="36"/>
        <v>120134</v>
      </c>
      <c r="AP37" s="32" t="str">
        <f>VLOOKUP($D$3,Sites!$A:$C,2,0)</f>
        <v>CO</v>
      </c>
      <c r="AR37" s="32" t="str">
        <f>VLOOKUP(AL37,'ALL-Chart of Accounts'!$E:$F,2,0)</f>
        <v>Finished Goods Variable Overhead</v>
      </c>
      <c r="AS37" s="32">
        <f t="shared" si="37"/>
        <v>120135</v>
      </c>
      <c r="AW37" s="32" t="str">
        <f>VLOOKUP($D$3,Sites!$A:$C,2,0)</f>
        <v>CO</v>
      </c>
      <c r="AY37" s="32" t="str">
        <f>VLOOKUP(AS37,'ALL-Chart of Accounts'!$E:$F,2,0)</f>
        <v>Finished Goods Outside</v>
      </c>
      <c r="BF37" s="37">
        <v>120141</v>
      </c>
      <c r="BJ37" s="32" t="str">
        <f>VLOOKUP($D$3,Sites!$A:$C,2,0)</f>
        <v>CO</v>
      </c>
      <c r="BL37" s="32" t="str">
        <f>VLOOKUP(BF37,'ALL-Chart of Accounts'!$E:$F,2,0)</f>
        <v>In-Process Material</v>
      </c>
      <c r="BM37" s="32">
        <f t="shared" si="4"/>
        <v>120142</v>
      </c>
      <c r="BQ37" s="32" t="str">
        <f>VLOOKUP($D$3,Sites!$A:$C,2,0)</f>
        <v>CO</v>
      </c>
      <c r="BS37" s="32" t="str">
        <f>VLOOKUP(BM37,'ALL-Chart of Accounts'!$E:$F,2,0)</f>
        <v>In-Process Labor</v>
      </c>
      <c r="BT37" s="32">
        <f t="shared" si="5"/>
        <v>120143</v>
      </c>
      <c r="BX37" s="32" t="str">
        <f>VLOOKUP($D$3,Sites!$A:$C,2,0)</f>
        <v>CO</v>
      </c>
      <c r="BZ37" s="32" t="str">
        <f>VLOOKUP(BT37,'ALL-Chart of Accounts'!$E:$F,2,0)</f>
        <v>In-Process Fixed Overhead</v>
      </c>
      <c r="CA37" s="32">
        <f t="shared" si="6"/>
        <v>120144</v>
      </c>
      <c r="CE37" s="32" t="str">
        <f>VLOOKUP($D$3,Sites!$A:$C,2,0)</f>
        <v>CO</v>
      </c>
      <c r="CG37" s="32" t="str">
        <f>VLOOKUP(CA37,'ALL-Chart of Accounts'!$E:$F,2,0)</f>
        <v>In-Process Variable Overhead</v>
      </c>
      <c r="CH37" s="32">
        <f t="shared" si="7"/>
        <v>120145</v>
      </c>
      <c r="CL37" s="32" t="str">
        <f>VLOOKUP($D$3,Sites!$A:$C,2,0)</f>
        <v>CO</v>
      </c>
      <c r="CN37" s="32" t="str">
        <f>VLOOKUP(CH37,'ALL-Chart of Accounts'!$E:$F,2,0)</f>
        <v>In-Process Outside</v>
      </c>
      <c r="CO37" s="37">
        <v>120121</v>
      </c>
      <c r="CS37" s="32" t="str">
        <f>VLOOKUP($D$3,Sites!$A:$C,2,0)</f>
        <v>CO</v>
      </c>
      <c r="CU37" s="32" t="str">
        <f>VLOOKUP(CO37,'ALL-Chart of Accounts'!$E:$F,2,0)</f>
        <v>In-Transit Material</v>
      </c>
      <c r="CV37" s="32">
        <f t="shared" si="8"/>
        <v>120122</v>
      </c>
      <c r="CZ37" s="32" t="str">
        <f>VLOOKUP($D$3,Sites!$A:$C,2,0)</f>
        <v>CO</v>
      </c>
      <c r="DB37" s="32" t="str">
        <f>VLOOKUP(CV37,'ALL-Chart of Accounts'!$E:$F,2,0)</f>
        <v>In-Transit Labor</v>
      </c>
      <c r="DC37" s="32">
        <f t="shared" si="9"/>
        <v>120123</v>
      </c>
      <c r="DG37" s="32" t="str">
        <f>VLOOKUP($D$3,Sites!$A:$C,2,0)</f>
        <v>CO</v>
      </c>
      <c r="DI37" s="32" t="str">
        <f>VLOOKUP(DC37,'ALL-Chart of Accounts'!$E:$F,2,0)</f>
        <v>In-Transit Fixed Overhead</v>
      </c>
      <c r="DJ37" s="32">
        <f t="shared" si="10"/>
        <v>120124</v>
      </c>
      <c r="DN37" s="32" t="str">
        <f>VLOOKUP($D$3,Sites!$A:$C,2,0)</f>
        <v>CO</v>
      </c>
      <c r="DP37" s="32" t="str">
        <f>VLOOKUP(DJ37,'ALL-Chart of Accounts'!$E:$F,2,0)</f>
        <v>In-Transit Variable Overhead</v>
      </c>
      <c r="DQ37" s="32">
        <f t="shared" si="11"/>
        <v>120125</v>
      </c>
      <c r="DU37" s="32" t="str">
        <f>VLOOKUP($D$3,Sites!$A:$C,2,0)</f>
        <v>CO</v>
      </c>
      <c r="DW37" s="32" t="str">
        <f>VLOOKUP(DQ37,'ALL-Chart of Accounts'!$E:$F,2,0)</f>
        <v>In-Transit Outside</v>
      </c>
      <c r="DX37" s="37">
        <v>415000</v>
      </c>
      <c r="DZ37" s="32">
        <f t="shared" si="12"/>
        <v>2110</v>
      </c>
      <c r="EB37" s="32" t="str">
        <f>VLOOKUP($D$3,Sites!$A:$C,2,0)</f>
        <v>CO</v>
      </c>
      <c r="EC37" s="32" t="str">
        <f>VLOOKUP(DX37,'ALL-Chart of Accounts'!$E:$F,2,0)</f>
        <v>Aftermarket Sales - Product (80PRDAFT)</v>
      </c>
      <c r="ED37" s="32">
        <f t="shared" si="13"/>
        <v>415000</v>
      </c>
      <c r="EF37" s="32">
        <f t="shared" si="14"/>
        <v>2110</v>
      </c>
      <c r="EH37" s="32" t="str">
        <f>VLOOKUP($D$3,Sites!$A:$C,2,0)</f>
        <v>CO</v>
      </c>
      <c r="EI37" s="32" t="str">
        <f>VLOOKUP(ED37,'ALL-Chart of Accounts'!$E:$F,2,0)</f>
        <v>Aftermarket Sales - Product (80PRDAFT)</v>
      </c>
      <c r="EJ37" s="32">
        <f t="shared" si="15"/>
        <v>415000</v>
      </c>
      <c r="EL37" s="32">
        <f t="shared" si="16"/>
        <v>2110</v>
      </c>
      <c r="EN37" s="32" t="str">
        <f>VLOOKUP($D$3,Sites!$A:$C,2,0)</f>
        <v>CO</v>
      </c>
      <c r="EO37" s="32" t="str">
        <f>VLOOKUP(EJ37,'ALL-Chart of Accounts'!$E:$F,2,0)</f>
        <v>Aftermarket Sales - Product (80PRDAFT)</v>
      </c>
      <c r="EP37" s="37">
        <v>262800</v>
      </c>
      <c r="ET37" s="32" t="str">
        <f>VLOOKUP($D$3,Sites!$A:$C,2,0)</f>
        <v>CO</v>
      </c>
      <c r="EU37" s="32" t="str">
        <f>VLOOKUP(EP37,'ALL-Chart of Accounts'!$E:$F,2,0)</f>
        <v>Deferred Income</v>
      </c>
      <c r="EV37" s="32">
        <f t="shared" si="17"/>
        <v>262800</v>
      </c>
      <c r="EZ37" s="32" t="str">
        <f>VLOOKUP($D$3,Sites!$A:$C,2,0)</f>
        <v>CO</v>
      </c>
      <c r="FA37" s="32" t="str">
        <f>VLOOKUP(EV37,'ALL-Chart of Accounts'!$E:$F,2,0)</f>
        <v>Deferred Income</v>
      </c>
      <c r="FB37" s="32">
        <f t="shared" si="18"/>
        <v>262800</v>
      </c>
      <c r="FF37" s="32" t="str">
        <f>VLOOKUP($D$3,Sites!$A:$C,2,0)</f>
        <v>CO</v>
      </c>
      <c r="FG37" s="32" t="str">
        <f>VLOOKUP(FB37,'ALL-Chart of Accounts'!$E:$F,2,0)</f>
        <v>Deferred Income</v>
      </c>
      <c r="FH37" s="37">
        <v>511010</v>
      </c>
      <c r="FJ37" s="32">
        <f t="shared" si="19"/>
        <v>2110</v>
      </c>
      <c r="FL37" s="32" t="str">
        <f>VLOOKUP($D$3,Sites!$A:$C,2,0)</f>
        <v>CO</v>
      </c>
      <c r="FM37" s="32" t="str">
        <f>VLOOKUP(FH37,'ALL-Chart of Accounts'!$E:$F,2,0)</f>
        <v>Product COS (83PRD) - Material</v>
      </c>
      <c r="FN37" s="32">
        <f t="shared" si="20"/>
        <v>511020</v>
      </c>
      <c r="FP37" s="32">
        <f t="shared" si="21"/>
        <v>2110</v>
      </c>
      <c r="FR37" s="32" t="str">
        <f>VLOOKUP($D$3,Sites!$A:$C,2,0)</f>
        <v>CO</v>
      </c>
      <c r="FS37" s="32" t="str">
        <f>VLOOKUP(FN37,'ALL-Chart of Accounts'!$E:$F,2,0)</f>
        <v>Product COS (83PRD) - Labor</v>
      </c>
      <c r="FT37" s="32">
        <f t="shared" si="22"/>
        <v>511030</v>
      </c>
      <c r="FV37" s="32">
        <f t="shared" si="23"/>
        <v>2110</v>
      </c>
      <c r="FX37" s="32" t="str">
        <f>VLOOKUP($D$3,Sites!$A:$C,2,0)</f>
        <v>CO</v>
      </c>
      <c r="FY37" s="32" t="str">
        <f>VLOOKUP(FT37,'ALL-Chart of Accounts'!$E:$F,2,0)</f>
        <v>Product COS (83PRD) - Fixed OH</v>
      </c>
      <c r="FZ37" s="32">
        <f t="shared" si="24"/>
        <v>511040</v>
      </c>
      <c r="GB37" s="32">
        <f t="shared" si="25"/>
        <v>2110</v>
      </c>
      <c r="GD37" s="32" t="str">
        <f>VLOOKUP($D$3,Sites!$A:$C,2,0)</f>
        <v>CO</v>
      </c>
      <c r="GE37" s="32" t="str">
        <f>VLOOKUP(FZ37,'ALL-Chart of Accounts'!$E:$F,2,0)</f>
        <v>Product COS (83PRD) - Variable OH</v>
      </c>
      <c r="GF37" s="32">
        <f t="shared" si="26"/>
        <v>511050</v>
      </c>
      <c r="GH37" s="32">
        <f t="shared" si="27"/>
        <v>2110</v>
      </c>
      <c r="GJ37" s="32" t="str">
        <f>VLOOKUP($D$3,Sites!$A:$C,2,0)</f>
        <v>CO</v>
      </c>
      <c r="GK37" s="32" t="str">
        <f>VLOOKUP(GF37,'ALL-Chart of Accounts'!$E:$F,2,0)</f>
        <v>Product COS (83PRD) - Outside</v>
      </c>
      <c r="GL37" s="32">
        <f t="shared" si="28"/>
        <v>262800</v>
      </c>
      <c r="GP37" s="32" t="str">
        <f>VLOOKUP($D$3,Sites!$A:$C,2,0)</f>
        <v>CO</v>
      </c>
      <c r="GQ37" s="32" t="str">
        <f>VLOOKUP(GL37,'ALL-Chart of Accounts'!$E:$F,2,0)</f>
        <v>Deferred Income</v>
      </c>
      <c r="GR37" s="32">
        <f t="shared" si="29"/>
        <v>262800</v>
      </c>
      <c r="GV37" s="32" t="str">
        <f>VLOOKUP($D$3,Sites!$A:$C,2,0)</f>
        <v>CO</v>
      </c>
      <c r="GW37" s="32" t="str">
        <f>VLOOKUP(GR37,'ALL-Chart of Accounts'!$E:$F,2,0)</f>
        <v>Deferred Income</v>
      </c>
      <c r="GX37" s="32">
        <f t="shared" si="30"/>
        <v>262800</v>
      </c>
      <c r="HB37" s="32" t="str">
        <f>VLOOKUP($D$3,Sites!$A:$C,2,0)</f>
        <v>CO</v>
      </c>
      <c r="HC37" s="32" t="str">
        <f>VLOOKUP(GX37,'ALL-Chart of Accounts'!$E:$F,2,0)</f>
        <v>Deferred Income</v>
      </c>
      <c r="HD37" s="32">
        <f t="shared" si="31"/>
        <v>262800</v>
      </c>
      <c r="HH37" s="32" t="str">
        <f>VLOOKUP($D$3,Sites!$A:$C,2,0)</f>
        <v>CO</v>
      </c>
      <c r="HI37" s="32" t="str">
        <f>VLOOKUP(HD37,'ALL-Chart of Accounts'!$E:$F,2,0)</f>
        <v>Deferred Income</v>
      </c>
      <c r="HJ37" s="32">
        <f t="shared" si="32"/>
        <v>262800</v>
      </c>
      <c r="HN37" s="32" t="str">
        <f>VLOOKUP($D$3,Sites!$A:$C,2,0)</f>
        <v>CO</v>
      </c>
      <c r="HO37" s="32" t="str">
        <f>VLOOKUP(HJ37,'ALL-Chart of Accounts'!$E:$F,2,0)</f>
        <v>Deferred Income</v>
      </c>
      <c r="HQ37" s="32" t="str">
        <f t="shared" si="38"/>
        <v>1JBT2110</v>
      </c>
      <c r="HR37" s="46" t="s">
        <v>10</v>
      </c>
      <c r="HS37" s="46">
        <v>2110</v>
      </c>
      <c r="HT37" s="46" t="s">
        <v>10195</v>
      </c>
      <c r="HU37" s="46" t="s">
        <v>9398</v>
      </c>
      <c r="HV37" s="61">
        <v>43301.561518483795</v>
      </c>
      <c r="HW37" s="46" t="s">
        <v>9398</v>
      </c>
      <c r="HX37" s="61">
        <v>43301.561518483795</v>
      </c>
    </row>
    <row r="38" spans="1:232" s="46" customFormat="1" x14ac:dyDescent="0.35">
      <c r="A38" s="47">
        <v>43301</v>
      </c>
      <c r="B38" s="47">
        <v>43214</v>
      </c>
      <c r="C38" s="47">
        <v>43292</v>
      </c>
      <c r="D38" s="46" t="s">
        <v>11110</v>
      </c>
      <c r="F38" s="22" t="str">
        <f>IF(ISERROR(VLOOKUP($O38,'sKUN1-Distribution Accounts'!$F:$F,1,0)),"","X")</f>
        <v>X</v>
      </c>
      <c r="G38" s="22" t="str">
        <f t="shared" si="41"/>
        <v>X</v>
      </c>
      <c r="H38" s="22" t="str">
        <f t="shared" si="41"/>
        <v/>
      </c>
      <c r="I38" s="22" t="str">
        <f t="shared" si="41"/>
        <v>X</v>
      </c>
      <c r="J38" s="22" t="str">
        <f t="shared" si="41"/>
        <v/>
      </c>
      <c r="K38" s="22" t="str">
        <f t="shared" si="41"/>
        <v/>
      </c>
      <c r="L38" s="22" t="str">
        <f t="shared" si="41"/>
        <v/>
      </c>
      <c r="M38" s="22" t="str">
        <f t="shared" si="41"/>
        <v/>
      </c>
      <c r="O38" s="46">
        <v>2115</v>
      </c>
      <c r="P38" s="32" t="str">
        <f>VLOOKUP(O38,'ALL-Unit Code 2'!V:W,2,0)</f>
        <v>MATERIAL HANDLING - AGV (UNIT LOADING)</v>
      </c>
      <c r="Q38" s="32">
        <f t="shared" si="33"/>
        <v>120131</v>
      </c>
      <c r="U38" s="32" t="str">
        <f>VLOOKUP($D$3,Sites!$A:$C,2,0)</f>
        <v>CO</v>
      </c>
      <c r="W38" s="32" t="str">
        <f>VLOOKUP(Q38,'ALL-Chart of Accounts'!$E:$F,2,0)</f>
        <v>Finished Goods Material</v>
      </c>
      <c r="X38" s="32">
        <f t="shared" si="34"/>
        <v>120132</v>
      </c>
      <c r="AB38" s="32" t="str">
        <f>VLOOKUP($D$3,Sites!$A:$C,2,0)</f>
        <v>CO</v>
      </c>
      <c r="AD38" s="32" t="str">
        <f>VLOOKUP(X38,'ALL-Chart of Accounts'!$E:$F,2,0)</f>
        <v>Finished Goods Labor</v>
      </c>
      <c r="AE38" s="32">
        <f t="shared" si="35"/>
        <v>120133</v>
      </c>
      <c r="AI38" s="32" t="str">
        <f>VLOOKUP($D$3,Sites!$A:$C,2,0)</f>
        <v>CO</v>
      </c>
      <c r="AK38" s="32" t="str">
        <f>VLOOKUP(AE38,'ALL-Chart of Accounts'!$E:$F,2,0)</f>
        <v>Finished Goods Fixed Overhead</v>
      </c>
      <c r="AL38" s="32">
        <f t="shared" si="36"/>
        <v>120134</v>
      </c>
      <c r="AP38" s="32" t="str">
        <f>VLOOKUP($D$3,Sites!$A:$C,2,0)</f>
        <v>CO</v>
      </c>
      <c r="AR38" s="32" t="str">
        <f>VLOOKUP(AL38,'ALL-Chart of Accounts'!$E:$F,2,0)</f>
        <v>Finished Goods Variable Overhead</v>
      </c>
      <c r="AS38" s="32">
        <f t="shared" si="37"/>
        <v>120135</v>
      </c>
      <c r="AW38" s="32" t="str">
        <f>VLOOKUP($D$3,Sites!$A:$C,2,0)</f>
        <v>CO</v>
      </c>
      <c r="AY38" s="32" t="str">
        <f>VLOOKUP(AS38,'ALL-Chart of Accounts'!$E:$F,2,0)</f>
        <v>Finished Goods Outside</v>
      </c>
      <c r="BF38" s="37">
        <v>120141</v>
      </c>
      <c r="BJ38" s="32" t="str">
        <f>VLOOKUP($D$3,Sites!$A:$C,2,0)</f>
        <v>CO</v>
      </c>
      <c r="BL38" s="32" t="str">
        <f>VLOOKUP(BF38,'ALL-Chart of Accounts'!$E:$F,2,0)</f>
        <v>In-Process Material</v>
      </c>
      <c r="BM38" s="32">
        <f t="shared" si="4"/>
        <v>120142</v>
      </c>
      <c r="BQ38" s="32" t="str">
        <f>VLOOKUP($D$3,Sites!$A:$C,2,0)</f>
        <v>CO</v>
      </c>
      <c r="BS38" s="32" t="str">
        <f>VLOOKUP(BM38,'ALL-Chart of Accounts'!$E:$F,2,0)</f>
        <v>In-Process Labor</v>
      </c>
      <c r="BT38" s="32">
        <f t="shared" si="5"/>
        <v>120143</v>
      </c>
      <c r="BX38" s="32" t="str">
        <f>VLOOKUP($D$3,Sites!$A:$C,2,0)</f>
        <v>CO</v>
      </c>
      <c r="BZ38" s="32" t="str">
        <f>VLOOKUP(BT38,'ALL-Chart of Accounts'!$E:$F,2,0)</f>
        <v>In-Process Fixed Overhead</v>
      </c>
      <c r="CA38" s="32">
        <f t="shared" si="6"/>
        <v>120144</v>
      </c>
      <c r="CE38" s="32" t="str">
        <f>VLOOKUP($D$3,Sites!$A:$C,2,0)</f>
        <v>CO</v>
      </c>
      <c r="CG38" s="32" t="str">
        <f>VLOOKUP(CA38,'ALL-Chart of Accounts'!$E:$F,2,0)</f>
        <v>In-Process Variable Overhead</v>
      </c>
      <c r="CH38" s="32">
        <f t="shared" si="7"/>
        <v>120145</v>
      </c>
      <c r="CL38" s="32" t="str">
        <f>VLOOKUP($D$3,Sites!$A:$C,2,0)</f>
        <v>CO</v>
      </c>
      <c r="CN38" s="32" t="str">
        <f>VLOOKUP(CH38,'ALL-Chart of Accounts'!$E:$F,2,0)</f>
        <v>In-Process Outside</v>
      </c>
      <c r="CO38" s="37">
        <v>120121</v>
      </c>
      <c r="CS38" s="32" t="str">
        <f>VLOOKUP($D$3,Sites!$A:$C,2,0)</f>
        <v>CO</v>
      </c>
      <c r="CU38" s="32" t="str">
        <f>VLOOKUP(CO38,'ALL-Chart of Accounts'!$E:$F,2,0)</f>
        <v>In-Transit Material</v>
      </c>
      <c r="CV38" s="32">
        <f t="shared" si="8"/>
        <v>120122</v>
      </c>
      <c r="CZ38" s="32" t="str">
        <f>VLOOKUP($D$3,Sites!$A:$C,2,0)</f>
        <v>CO</v>
      </c>
      <c r="DB38" s="32" t="str">
        <f>VLOOKUP(CV38,'ALL-Chart of Accounts'!$E:$F,2,0)</f>
        <v>In-Transit Labor</v>
      </c>
      <c r="DC38" s="32">
        <f t="shared" si="9"/>
        <v>120123</v>
      </c>
      <c r="DG38" s="32" t="str">
        <f>VLOOKUP($D$3,Sites!$A:$C,2,0)</f>
        <v>CO</v>
      </c>
      <c r="DI38" s="32" t="str">
        <f>VLOOKUP(DC38,'ALL-Chart of Accounts'!$E:$F,2,0)</f>
        <v>In-Transit Fixed Overhead</v>
      </c>
      <c r="DJ38" s="32">
        <f t="shared" si="10"/>
        <v>120124</v>
      </c>
      <c r="DN38" s="32" t="str">
        <f>VLOOKUP($D$3,Sites!$A:$C,2,0)</f>
        <v>CO</v>
      </c>
      <c r="DP38" s="32" t="str">
        <f>VLOOKUP(DJ38,'ALL-Chart of Accounts'!$E:$F,2,0)</f>
        <v>In-Transit Variable Overhead</v>
      </c>
      <c r="DQ38" s="32">
        <f t="shared" si="11"/>
        <v>120125</v>
      </c>
      <c r="DU38" s="32" t="str">
        <f>VLOOKUP($D$3,Sites!$A:$C,2,0)</f>
        <v>CO</v>
      </c>
      <c r="DW38" s="32" t="str">
        <f>VLOOKUP(DQ38,'ALL-Chart of Accounts'!$E:$F,2,0)</f>
        <v>In-Transit Outside</v>
      </c>
      <c r="DX38" s="37">
        <v>415000</v>
      </c>
      <c r="DZ38" s="32">
        <f t="shared" si="12"/>
        <v>2115</v>
      </c>
      <c r="EB38" s="32" t="str">
        <f>VLOOKUP($D$3,Sites!$A:$C,2,0)</f>
        <v>CO</v>
      </c>
      <c r="EC38" s="32" t="str">
        <f>VLOOKUP(DX38,'ALL-Chart of Accounts'!$E:$F,2,0)</f>
        <v>Aftermarket Sales - Product (80PRDAFT)</v>
      </c>
      <c r="ED38" s="32">
        <f t="shared" si="13"/>
        <v>415000</v>
      </c>
      <c r="EF38" s="32">
        <f t="shared" si="14"/>
        <v>2115</v>
      </c>
      <c r="EH38" s="32" t="str">
        <f>VLOOKUP($D$3,Sites!$A:$C,2,0)</f>
        <v>CO</v>
      </c>
      <c r="EI38" s="32" t="str">
        <f>VLOOKUP(ED38,'ALL-Chart of Accounts'!$E:$F,2,0)</f>
        <v>Aftermarket Sales - Product (80PRDAFT)</v>
      </c>
      <c r="EJ38" s="32">
        <f t="shared" si="15"/>
        <v>415000</v>
      </c>
      <c r="EL38" s="32">
        <f t="shared" si="16"/>
        <v>2115</v>
      </c>
      <c r="EN38" s="32" t="str">
        <f>VLOOKUP($D$3,Sites!$A:$C,2,0)</f>
        <v>CO</v>
      </c>
      <c r="EO38" s="32" t="str">
        <f>VLOOKUP(EJ38,'ALL-Chart of Accounts'!$E:$F,2,0)</f>
        <v>Aftermarket Sales - Product (80PRDAFT)</v>
      </c>
      <c r="EP38" s="37">
        <v>262800</v>
      </c>
      <c r="ET38" s="32" t="str">
        <f>VLOOKUP($D$3,Sites!$A:$C,2,0)</f>
        <v>CO</v>
      </c>
      <c r="EU38" s="32" t="str">
        <f>VLOOKUP(EP38,'ALL-Chart of Accounts'!$E:$F,2,0)</f>
        <v>Deferred Income</v>
      </c>
      <c r="EV38" s="32">
        <f t="shared" si="17"/>
        <v>262800</v>
      </c>
      <c r="EZ38" s="32" t="str">
        <f>VLOOKUP($D$3,Sites!$A:$C,2,0)</f>
        <v>CO</v>
      </c>
      <c r="FA38" s="32" t="str">
        <f>VLOOKUP(EV38,'ALL-Chart of Accounts'!$E:$F,2,0)</f>
        <v>Deferred Income</v>
      </c>
      <c r="FB38" s="32">
        <f t="shared" si="18"/>
        <v>262800</v>
      </c>
      <c r="FF38" s="32" t="str">
        <f>VLOOKUP($D$3,Sites!$A:$C,2,0)</f>
        <v>CO</v>
      </c>
      <c r="FG38" s="32" t="str">
        <f>VLOOKUP(FB38,'ALL-Chart of Accounts'!$E:$F,2,0)</f>
        <v>Deferred Income</v>
      </c>
      <c r="FH38" s="37">
        <v>511010</v>
      </c>
      <c r="FJ38" s="32">
        <f t="shared" si="19"/>
        <v>2115</v>
      </c>
      <c r="FL38" s="32" t="str">
        <f>VLOOKUP($D$3,Sites!$A:$C,2,0)</f>
        <v>CO</v>
      </c>
      <c r="FM38" s="32" t="str">
        <f>VLOOKUP(FH38,'ALL-Chart of Accounts'!$E:$F,2,0)</f>
        <v>Product COS (83PRD) - Material</v>
      </c>
      <c r="FN38" s="32">
        <f t="shared" si="20"/>
        <v>511020</v>
      </c>
      <c r="FP38" s="32">
        <f t="shared" si="21"/>
        <v>2115</v>
      </c>
      <c r="FR38" s="32" t="str">
        <f>VLOOKUP($D$3,Sites!$A:$C,2,0)</f>
        <v>CO</v>
      </c>
      <c r="FS38" s="32" t="str">
        <f>VLOOKUP(FN38,'ALL-Chart of Accounts'!$E:$F,2,0)</f>
        <v>Product COS (83PRD) - Labor</v>
      </c>
      <c r="FT38" s="32">
        <f t="shared" si="22"/>
        <v>511030</v>
      </c>
      <c r="FV38" s="32">
        <f t="shared" si="23"/>
        <v>2115</v>
      </c>
      <c r="FX38" s="32" t="str">
        <f>VLOOKUP($D$3,Sites!$A:$C,2,0)</f>
        <v>CO</v>
      </c>
      <c r="FY38" s="32" t="str">
        <f>VLOOKUP(FT38,'ALL-Chart of Accounts'!$E:$F,2,0)</f>
        <v>Product COS (83PRD) - Fixed OH</v>
      </c>
      <c r="FZ38" s="32">
        <f t="shared" si="24"/>
        <v>511040</v>
      </c>
      <c r="GB38" s="32">
        <f t="shared" si="25"/>
        <v>2115</v>
      </c>
      <c r="GD38" s="32" t="str">
        <f>VLOOKUP($D$3,Sites!$A:$C,2,0)</f>
        <v>CO</v>
      </c>
      <c r="GE38" s="32" t="str">
        <f>VLOOKUP(FZ38,'ALL-Chart of Accounts'!$E:$F,2,0)</f>
        <v>Product COS (83PRD) - Variable OH</v>
      </c>
      <c r="GF38" s="32">
        <f t="shared" si="26"/>
        <v>511050</v>
      </c>
      <c r="GH38" s="32">
        <f t="shared" si="27"/>
        <v>2115</v>
      </c>
      <c r="GJ38" s="32" t="str">
        <f>VLOOKUP($D$3,Sites!$A:$C,2,0)</f>
        <v>CO</v>
      </c>
      <c r="GK38" s="32" t="str">
        <f>VLOOKUP(GF38,'ALL-Chart of Accounts'!$E:$F,2,0)</f>
        <v>Product COS (83PRD) - Outside</v>
      </c>
      <c r="GL38" s="32">
        <f t="shared" si="28"/>
        <v>262800</v>
      </c>
      <c r="GP38" s="32" t="str">
        <f>VLOOKUP($D$3,Sites!$A:$C,2,0)</f>
        <v>CO</v>
      </c>
      <c r="GQ38" s="32" t="str">
        <f>VLOOKUP(GL38,'ALL-Chart of Accounts'!$E:$F,2,0)</f>
        <v>Deferred Income</v>
      </c>
      <c r="GR38" s="32">
        <f t="shared" si="29"/>
        <v>262800</v>
      </c>
      <c r="GV38" s="32" t="str">
        <f>VLOOKUP($D$3,Sites!$A:$C,2,0)</f>
        <v>CO</v>
      </c>
      <c r="GW38" s="32" t="str">
        <f>VLOOKUP(GR38,'ALL-Chart of Accounts'!$E:$F,2,0)</f>
        <v>Deferred Income</v>
      </c>
      <c r="GX38" s="32">
        <f t="shared" si="30"/>
        <v>262800</v>
      </c>
      <c r="HB38" s="32" t="str">
        <f>VLOOKUP($D$3,Sites!$A:$C,2,0)</f>
        <v>CO</v>
      </c>
      <c r="HC38" s="32" t="str">
        <f>VLOOKUP(GX38,'ALL-Chart of Accounts'!$E:$F,2,0)</f>
        <v>Deferred Income</v>
      </c>
      <c r="HD38" s="32">
        <f t="shared" si="31"/>
        <v>262800</v>
      </c>
      <c r="HH38" s="32" t="str">
        <f>VLOOKUP($D$3,Sites!$A:$C,2,0)</f>
        <v>CO</v>
      </c>
      <c r="HI38" s="32" t="str">
        <f>VLOOKUP(HD38,'ALL-Chart of Accounts'!$E:$F,2,0)</f>
        <v>Deferred Income</v>
      </c>
      <c r="HJ38" s="32">
        <f t="shared" si="32"/>
        <v>262800</v>
      </c>
      <c r="HN38" s="32" t="str">
        <f>VLOOKUP($D$3,Sites!$A:$C,2,0)</f>
        <v>CO</v>
      </c>
      <c r="HO38" s="32" t="str">
        <f>VLOOKUP(HJ38,'ALL-Chart of Accounts'!$E:$F,2,0)</f>
        <v>Deferred Income</v>
      </c>
      <c r="HQ38" s="32" t="str">
        <f t="shared" si="38"/>
        <v>1JBT2115</v>
      </c>
      <c r="HR38" s="46" t="s">
        <v>10</v>
      </c>
      <c r="HS38" s="46">
        <v>2115</v>
      </c>
      <c r="HT38" s="46" t="s">
        <v>10196</v>
      </c>
      <c r="HU38" s="46" t="s">
        <v>9398</v>
      </c>
      <c r="HV38" s="61">
        <v>43301.561523032404</v>
      </c>
      <c r="HW38" s="46" t="s">
        <v>9398</v>
      </c>
      <c r="HX38" s="61">
        <v>43301.561523032404</v>
      </c>
    </row>
    <row r="39" spans="1:232" s="46" customFormat="1" x14ac:dyDescent="0.35">
      <c r="A39" s="47">
        <v>43301</v>
      </c>
      <c r="B39" s="47">
        <v>43214</v>
      </c>
      <c r="C39" s="47">
        <v>43292</v>
      </c>
      <c r="D39" s="46" t="s">
        <v>11110</v>
      </c>
      <c r="F39" s="22" t="str">
        <f>IF(ISERROR(VLOOKUP($O39,'sKUN1-Distribution Accounts'!$F:$F,1,0)),"","X")</f>
        <v>X</v>
      </c>
      <c r="G39" s="22" t="str">
        <f t="shared" si="41"/>
        <v>X</v>
      </c>
      <c r="H39" s="22" t="str">
        <f t="shared" si="41"/>
        <v/>
      </c>
      <c r="I39" s="22" t="str">
        <f t="shared" si="41"/>
        <v>X</v>
      </c>
      <c r="J39" s="22" t="str">
        <f t="shared" si="41"/>
        <v/>
      </c>
      <c r="K39" s="22" t="str">
        <f t="shared" si="41"/>
        <v/>
      </c>
      <c r="L39" s="22" t="str">
        <f t="shared" si="41"/>
        <v/>
      </c>
      <c r="M39" s="22" t="str">
        <f t="shared" si="41"/>
        <v/>
      </c>
      <c r="O39" s="46">
        <v>2120</v>
      </c>
      <c r="P39" s="32" t="str">
        <f>VLOOKUP(O39,'ALL-Unit Code 2'!V:W,2,0)</f>
        <v>MATERIAL HANDLING - AGV (UNIT HANDLING)</v>
      </c>
      <c r="Q39" s="32">
        <f t="shared" si="33"/>
        <v>120131</v>
      </c>
      <c r="U39" s="32" t="str">
        <f>VLOOKUP($D$3,Sites!$A:$C,2,0)</f>
        <v>CO</v>
      </c>
      <c r="W39" s="32" t="str">
        <f>VLOOKUP(Q39,'ALL-Chart of Accounts'!$E:$F,2,0)</f>
        <v>Finished Goods Material</v>
      </c>
      <c r="X39" s="32">
        <f t="shared" si="34"/>
        <v>120132</v>
      </c>
      <c r="AB39" s="32" t="str">
        <f>VLOOKUP($D$3,Sites!$A:$C,2,0)</f>
        <v>CO</v>
      </c>
      <c r="AD39" s="32" t="str">
        <f>VLOOKUP(X39,'ALL-Chart of Accounts'!$E:$F,2,0)</f>
        <v>Finished Goods Labor</v>
      </c>
      <c r="AE39" s="32">
        <f t="shared" si="35"/>
        <v>120133</v>
      </c>
      <c r="AI39" s="32" t="str">
        <f>VLOOKUP($D$3,Sites!$A:$C,2,0)</f>
        <v>CO</v>
      </c>
      <c r="AK39" s="32" t="str">
        <f>VLOOKUP(AE39,'ALL-Chart of Accounts'!$E:$F,2,0)</f>
        <v>Finished Goods Fixed Overhead</v>
      </c>
      <c r="AL39" s="32">
        <f t="shared" si="36"/>
        <v>120134</v>
      </c>
      <c r="AP39" s="32" t="str">
        <f>VLOOKUP($D$3,Sites!$A:$C,2,0)</f>
        <v>CO</v>
      </c>
      <c r="AR39" s="32" t="str">
        <f>VLOOKUP(AL39,'ALL-Chart of Accounts'!$E:$F,2,0)</f>
        <v>Finished Goods Variable Overhead</v>
      </c>
      <c r="AS39" s="32">
        <f t="shared" si="37"/>
        <v>120135</v>
      </c>
      <c r="AW39" s="32" t="str">
        <f>VLOOKUP($D$3,Sites!$A:$C,2,0)</f>
        <v>CO</v>
      </c>
      <c r="AY39" s="32" t="str">
        <f>VLOOKUP(AS39,'ALL-Chart of Accounts'!$E:$F,2,0)</f>
        <v>Finished Goods Outside</v>
      </c>
      <c r="BF39" s="37">
        <v>120141</v>
      </c>
      <c r="BJ39" s="32" t="str">
        <f>VLOOKUP($D$3,Sites!$A:$C,2,0)</f>
        <v>CO</v>
      </c>
      <c r="BL39" s="32" t="str">
        <f>VLOOKUP(BF39,'ALL-Chart of Accounts'!$E:$F,2,0)</f>
        <v>In-Process Material</v>
      </c>
      <c r="BM39" s="32">
        <f t="shared" si="4"/>
        <v>120142</v>
      </c>
      <c r="BQ39" s="32" t="str">
        <f>VLOOKUP($D$3,Sites!$A:$C,2,0)</f>
        <v>CO</v>
      </c>
      <c r="BS39" s="32" t="str">
        <f>VLOOKUP(BM39,'ALL-Chart of Accounts'!$E:$F,2,0)</f>
        <v>In-Process Labor</v>
      </c>
      <c r="BT39" s="32">
        <f t="shared" si="5"/>
        <v>120143</v>
      </c>
      <c r="BX39" s="32" t="str">
        <f>VLOOKUP($D$3,Sites!$A:$C,2,0)</f>
        <v>CO</v>
      </c>
      <c r="BZ39" s="32" t="str">
        <f>VLOOKUP(BT39,'ALL-Chart of Accounts'!$E:$F,2,0)</f>
        <v>In-Process Fixed Overhead</v>
      </c>
      <c r="CA39" s="32">
        <f t="shared" si="6"/>
        <v>120144</v>
      </c>
      <c r="CE39" s="32" t="str">
        <f>VLOOKUP($D$3,Sites!$A:$C,2,0)</f>
        <v>CO</v>
      </c>
      <c r="CG39" s="32" t="str">
        <f>VLOOKUP(CA39,'ALL-Chart of Accounts'!$E:$F,2,0)</f>
        <v>In-Process Variable Overhead</v>
      </c>
      <c r="CH39" s="32">
        <f t="shared" si="7"/>
        <v>120145</v>
      </c>
      <c r="CL39" s="32" t="str">
        <f>VLOOKUP($D$3,Sites!$A:$C,2,0)</f>
        <v>CO</v>
      </c>
      <c r="CN39" s="32" t="str">
        <f>VLOOKUP(CH39,'ALL-Chart of Accounts'!$E:$F,2,0)</f>
        <v>In-Process Outside</v>
      </c>
      <c r="CO39" s="37">
        <v>120121</v>
      </c>
      <c r="CS39" s="32" t="str">
        <f>VLOOKUP($D$3,Sites!$A:$C,2,0)</f>
        <v>CO</v>
      </c>
      <c r="CU39" s="32" t="str">
        <f>VLOOKUP(CO39,'ALL-Chart of Accounts'!$E:$F,2,0)</f>
        <v>In-Transit Material</v>
      </c>
      <c r="CV39" s="32">
        <f t="shared" si="8"/>
        <v>120122</v>
      </c>
      <c r="CZ39" s="32" t="str">
        <f>VLOOKUP($D$3,Sites!$A:$C,2,0)</f>
        <v>CO</v>
      </c>
      <c r="DB39" s="32" t="str">
        <f>VLOOKUP(CV39,'ALL-Chart of Accounts'!$E:$F,2,0)</f>
        <v>In-Transit Labor</v>
      </c>
      <c r="DC39" s="32">
        <f t="shared" si="9"/>
        <v>120123</v>
      </c>
      <c r="DG39" s="32" t="str">
        <f>VLOOKUP($D$3,Sites!$A:$C,2,0)</f>
        <v>CO</v>
      </c>
      <c r="DI39" s="32" t="str">
        <f>VLOOKUP(DC39,'ALL-Chart of Accounts'!$E:$F,2,0)</f>
        <v>In-Transit Fixed Overhead</v>
      </c>
      <c r="DJ39" s="32">
        <f t="shared" si="10"/>
        <v>120124</v>
      </c>
      <c r="DN39" s="32" t="str">
        <f>VLOOKUP($D$3,Sites!$A:$C,2,0)</f>
        <v>CO</v>
      </c>
      <c r="DP39" s="32" t="str">
        <f>VLOOKUP(DJ39,'ALL-Chart of Accounts'!$E:$F,2,0)</f>
        <v>In-Transit Variable Overhead</v>
      </c>
      <c r="DQ39" s="32">
        <f t="shared" si="11"/>
        <v>120125</v>
      </c>
      <c r="DU39" s="32" t="str">
        <f>VLOOKUP($D$3,Sites!$A:$C,2,0)</f>
        <v>CO</v>
      </c>
      <c r="DW39" s="32" t="str">
        <f>VLOOKUP(DQ39,'ALL-Chart of Accounts'!$E:$F,2,0)</f>
        <v>In-Transit Outside</v>
      </c>
      <c r="DX39" s="37">
        <v>415000</v>
      </c>
      <c r="DZ39" s="32">
        <f t="shared" si="12"/>
        <v>2120</v>
      </c>
      <c r="EB39" s="32" t="str">
        <f>VLOOKUP($D$3,Sites!$A:$C,2,0)</f>
        <v>CO</v>
      </c>
      <c r="EC39" s="32" t="str">
        <f>VLOOKUP(DX39,'ALL-Chart of Accounts'!$E:$F,2,0)</f>
        <v>Aftermarket Sales - Product (80PRDAFT)</v>
      </c>
      <c r="ED39" s="32">
        <f t="shared" si="13"/>
        <v>415000</v>
      </c>
      <c r="EF39" s="32">
        <f t="shared" si="14"/>
        <v>2120</v>
      </c>
      <c r="EH39" s="32" t="str">
        <f>VLOOKUP($D$3,Sites!$A:$C,2,0)</f>
        <v>CO</v>
      </c>
      <c r="EI39" s="32" t="str">
        <f>VLOOKUP(ED39,'ALL-Chart of Accounts'!$E:$F,2,0)</f>
        <v>Aftermarket Sales - Product (80PRDAFT)</v>
      </c>
      <c r="EJ39" s="32">
        <f t="shared" si="15"/>
        <v>415000</v>
      </c>
      <c r="EL39" s="32">
        <f t="shared" si="16"/>
        <v>2120</v>
      </c>
      <c r="EN39" s="32" t="str">
        <f>VLOOKUP($D$3,Sites!$A:$C,2,0)</f>
        <v>CO</v>
      </c>
      <c r="EO39" s="32" t="str">
        <f>VLOOKUP(EJ39,'ALL-Chart of Accounts'!$E:$F,2,0)</f>
        <v>Aftermarket Sales - Product (80PRDAFT)</v>
      </c>
      <c r="EP39" s="37">
        <v>262800</v>
      </c>
      <c r="ET39" s="32" t="str">
        <f>VLOOKUP($D$3,Sites!$A:$C,2,0)</f>
        <v>CO</v>
      </c>
      <c r="EU39" s="32" t="str">
        <f>VLOOKUP(EP39,'ALL-Chart of Accounts'!$E:$F,2,0)</f>
        <v>Deferred Income</v>
      </c>
      <c r="EV39" s="32">
        <f t="shared" si="17"/>
        <v>262800</v>
      </c>
      <c r="EZ39" s="32" t="str">
        <f>VLOOKUP($D$3,Sites!$A:$C,2,0)</f>
        <v>CO</v>
      </c>
      <c r="FA39" s="32" t="str">
        <f>VLOOKUP(EV39,'ALL-Chart of Accounts'!$E:$F,2,0)</f>
        <v>Deferred Income</v>
      </c>
      <c r="FB39" s="32">
        <f t="shared" si="18"/>
        <v>262800</v>
      </c>
      <c r="FF39" s="32" t="str">
        <f>VLOOKUP($D$3,Sites!$A:$C,2,0)</f>
        <v>CO</v>
      </c>
      <c r="FG39" s="32" t="str">
        <f>VLOOKUP(FB39,'ALL-Chart of Accounts'!$E:$F,2,0)</f>
        <v>Deferred Income</v>
      </c>
      <c r="FH39" s="37">
        <v>511010</v>
      </c>
      <c r="FJ39" s="32">
        <f t="shared" si="19"/>
        <v>2120</v>
      </c>
      <c r="FL39" s="32" t="str">
        <f>VLOOKUP($D$3,Sites!$A:$C,2,0)</f>
        <v>CO</v>
      </c>
      <c r="FM39" s="32" t="str">
        <f>VLOOKUP(FH39,'ALL-Chart of Accounts'!$E:$F,2,0)</f>
        <v>Product COS (83PRD) - Material</v>
      </c>
      <c r="FN39" s="32">
        <f t="shared" si="20"/>
        <v>511020</v>
      </c>
      <c r="FP39" s="32">
        <f t="shared" si="21"/>
        <v>2120</v>
      </c>
      <c r="FR39" s="32" t="str">
        <f>VLOOKUP($D$3,Sites!$A:$C,2,0)</f>
        <v>CO</v>
      </c>
      <c r="FS39" s="32" t="str">
        <f>VLOOKUP(FN39,'ALL-Chart of Accounts'!$E:$F,2,0)</f>
        <v>Product COS (83PRD) - Labor</v>
      </c>
      <c r="FT39" s="32">
        <f t="shared" si="22"/>
        <v>511030</v>
      </c>
      <c r="FV39" s="32">
        <f t="shared" si="23"/>
        <v>2120</v>
      </c>
      <c r="FX39" s="32" t="str">
        <f>VLOOKUP($D$3,Sites!$A:$C,2,0)</f>
        <v>CO</v>
      </c>
      <c r="FY39" s="32" t="str">
        <f>VLOOKUP(FT39,'ALL-Chart of Accounts'!$E:$F,2,0)</f>
        <v>Product COS (83PRD) - Fixed OH</v>
      </c>
      <c r="FZ39" s="32">
        <f t="shared" si="24"/>
        <v>511040</v>
      </c>
      <c r="GB39" s="32">
        <f t="shared" si="25"/>
        <v>2120</v>
      </c>
      <c r="GD39" s="32" t="str">
        <f>VLOOKUP($D$3,Sites!$A:$C,2,0)</f>
        <v>CO</v>
      </c>
      <c r="GE39" s="32" t="str">
        <f>VLOOKUP(FZ39,'ALL-Chart of Accounts'!$E:$F,2,0)</f>
        <v>Product COS (83PRD) - Variable OH</v>
      </c>
      <c r="GF39" s="32">
        <f t="shared" si="26"/>
        <v>511050</v>
      </c>
      <c r="GH39" s="32">
        <f t="shared" si="27"/>
        <v>2120</v>
      </c>
      <c r="GJ39" s="32" t="str">
        <f>VLOOKUP($D$3,Sites!$A:$C,2,0)</f>
        <v>CO</v>
      </c>
      <c r="GK39" s="32" t="str">
        <f>VLOOKUP(GF39,'ALL-Chart of Accounts'!$E:$F,2,0)</f>
        <v>Product COS (83PRD) - Outside</v>
      </c>
      <c r="GL39" s="32">
        <f t="shared" si="28"/>
        <v>262800</v>
      </c>
      <c r="GP39" s="32" t="str">
        <f>VLOOKUP($D$3,Sites!$A:$C,2,0)</f>
        <v>CO</v>
      </c>
      <c r="GQ39" s="32" t="str">
        <f>VLOOKUP(GL39,'ALL-Chart of Accounts'!$E:$F,2,0)</f>
        <v>Deferred Income</v>
      </c>
      <c r="GR39" s="32">
        <f t="shared" si="29"/>
        <v>262800</v>
      </c>
      <c r="GV39" s="32" t="str">
        <f>VLOOKUP($D$3,Sites!$A:$C,2,0)</f>
        <v>CO</v>
      </c>
      <c r="GW39" s="32" t="str">
        <f>VLOOKUP(GR39,'ALL-Chart of Accounts'!$E:$F,2,0)</f>
        <v>Deferred Income</v>
      </c>
      <c r="GX39" s="32">
        <f t="shared" si="30"/>
        <v>262800</v>
      </c>
      <c r="HB39" s="32" t="str">
        <f>VLOOKUP($D$3,Sites!$A:$C,2,0)</f>
        <v>CO</v>
      </c>
      <c r="HC39" s="32" t="str">
        <f>VLOOKUP(GX39,'ALL-Chart of Accounts'!$E:$F,2,0)</f>
        <v>Deferred Income</v>
      </c>
      <c r="HD39" s="32">
        <f t="shared" si="31"/>
        <v>262800</v>
      </c>
      <c r="HH39" s="32" t="str">
        <f>VLOOKUP($D$3,Sites!$A:$C,2,0)</f>
        <v>CO</v>
      </c>
      <c r="HI39" s="32" t="str">
        <f>VLOOKUP(HD39,'ALL-Chart of Accounts'!$E:$F,2,0)</f>
        <v>Deferred Income</v>
      </c>
      <c r="HJ39" s="32">
        <f t="shared" si="32"/>
        <v>262800</v>
      </c>
      <c r="HN39" s="32" t="str">
        <f>VLOOKUP($D$3,Sites!$A:$C,2,0)</f>
        <v>CO</v>
      </c>
      <c r="HO39" s="32" t="str">
        <f>VLOOKUP(HJ39,'ALL-Chart of Accounts'!$E:$F,2,0)</f>
        <v>Deferred Income</v>
      </c>
      <c r="HQ39" s="32" t="str">
        <f t="shared" si="38"/>
        <v>1JBT2120</v>
      </c>
      <c r="HR39" s="46" t="s">
        <v>10</v>
      </c>
      <c r="HS39" s="46">
        <v>2120</v>
      </c>
      <c r="HT39" s="46" t="s">
        <v>10197</v>
      </c>
      <c r="HU39" s="46" t="s">
        <v>9398</v>
      </c>
      <c r="HV39" s="61">
        <v>43301.56152797454</v>
      </c>
      <c r="HW39" s="46" t="s">
        <v>9398</v>
      </c>
      <c r="HX39" s="61">
        <v>43301.56152797454</v>
      </c>
    </row>
    <row r="40" spans="1:232" x14ac:dyDescent="0.35">
      <c r="A40" s="47"/>
      <c r="B40" s="47"/>
      <c r="C40" s="47">
        <v>43292</v>
      </c>
      <c r="D40" s="46" t="s">
        <v>11110</v>
      </c>
      <c r="E40" s="22"/>
      <c r="F40" s="22" t="str">
        <f>IF(ISERROR(VLOOKUP($O40,'sKUN1-Distribution Accounts'!$F:$F,1,0)),"","X")</f>
        <v>X</v>
      </c>
      <c r="G40" s="22" t="str">
        <f t="shared" si="41"/>
        <v/>
      </c>
      <c r="H40" s="22" t="str">
        <f t="shared" si="41"/>
        <v/>
      </c>
      <c r="I40" s="22" t="str">
        <f t="shared" si="41"/>
        <v/>
      </c>
      <c r="J40" s="22" t="str">
        <f t="shared" si="41"/>
        <v/>
      </c>
      <c r="K40" s="22" t="str">
        <f t="shared" si="41"/>
        <v/>
      </c>
      <c r="L40" s="22" t="str">
        <f t="shared" si="41"/>
        <v/>
      </c>
      <c r="M40" s="22" t="str">
        <f t="shared" si="41"/>
        <v/>
      </c>
      <c r="N40" s="46"/>
      <c r="O40" s="46">
        <v>3000</v>
      </c>
      <c r="P40" s="32" t="str">
        <f>VLOOKUP(O40,'ALL-Unit Code 2'!V:W,2,0)</f>
        <v>MATERIAL HANDING-ESS</v>
      </c>
      <c r="Q40" s="32">
        <f t="shared" si="33"/>
        <v>120131</v>
      </c>
      <c r="R40" s="46"/>
      <c r="S40" s="46"/>
      <c r="T40" s="46"/>
      <c r="U40" s="37" t="s">
        <v>1884</v>
      </c>
      <c r="V40" s="46"/>
      <c r="W40" s="32" t="str">
        <f>VLOOKUP(Q40,'ALL-Chart of Accounts'!$E:$F,2,0)</f>
        <v>Finished Goods Material</v>
      </c>
      <c r="X40" s="32">
        <f t="shared" si="34"/>
        <v>120132</v>
      </c>
      <c r="Y40" s="46"/>
      <c r="Z40" s="46"/>
      <c r="AA40" s="46"/>
      <c r="AB40" s="32" t="str">
        <f t="shared" ref="AB40:AB49" si="42">U40</f>
        <v>TT</v>
      </c>
      <c r="AC40" s="46"/>
      <c r="AD40" s="32" t="str">
        <f>VLOOKUP(X40,'ALL-Chart of Accounts'!$E:$F,2,0)</f>
        <v>Finished Goods Labor</v>
      </c>
      <c r="AE40" s="32">
        <f t="shared" si="35"/>
        <v>120133</v>
      </c>
      <c r="AF40" s="46"/>
      <c r="AG40" s="46"/>
      <c r="AH40" s="46"/>
      <c r="AI40" s="32" t="str">
        <f t="shared" ref="AI40:AI49" si="43">AB40</f>
        <v>TT</v>
      </c>
      <c r="AJ40" s="46"/>
      <c r="AK40" s="32" t="str">
        <f>VLOOKUP(AE40,'ALL-Chart of Accounts'!$E:$F,2,0)</f>
        <v>Finished Goods Fixed Overhead</v>
      </c>
      <c r="AL40" s="32">
        <f t="shared" si="36"/>
        <v>120134</v>
      </c>
      <c r="AM40" s="46"/>
      <c r="AN40" s="46"/>
      <c r="AO40" s="46"/>
      <c r="AP40" s="32" t="str">
        <f t="shared" ref="AP40:AP49" si="44">AI40</f>
        <v>TT</v>
      </c>
      <c r="AQ40" s="46"/>
      <c r="AR40" s="32" t="str">
        <f>VLOOKUP(AL40,'ALL-Chart of Accounts'!$E:$F,2,0)</f>
        <v>Finished Goods Variable Overhead</v>
      </c>
      <c r="AS40" s="32">
        <f t="shared" si="37"/>
        <v>120135</v>
      </c>
      <c r="AT40" s="46"/>
      <c r="AU40" s="46"/>
      <c r="AV40" s="46"/>
      <c r="AW40" s="32" t="str">
        <f t="shared" ref="AW40:AW49" si="45">AP40</f>
        <v>TT</v>
      </c>
      <c r="AX40" s="46"/>
      <c r="AY40" s="32" t="str">
        <f>VLOOKUP(AS40,'ALL-Chart of Accounts'!$E:$F,2,0)</f>
        <v>Finished Goods Outside</v>
      </c>
      <c r="AZ40" s="46"/>
      <c r="BA40" s="46"/>
      <c r="BB40" s="46"/>
      <c r="BC40" s="46"/>
      <c r="BD40" s="46"/>
      <c r="BE40" s="46"/>
      <c r="BF40" s="37">
        <v>120141</v>
      </c>
      <c r="BG40" s="46"/>
      <c r="BH40" s="46"/>
      <c r="BI40" s="46"/>
      <c r="BJ40" s="32" t="s">
        <v>1884</v>
      </c>
      <c r="BK40" s="46"/>
      <c r="BL40" s="32" t="str">
        <f>VLOOKUP(BF40,'ALL-Chart of Accounts'!$E:$F,2,0)</f>
        <v>In-Process Material</v>
      </c>
      <c r="BM40" s="32">
        <f t="shared" si="4"/>
        <v>120142</v>
      </c>
      <c r="BN40" s="46"/>
      <c r="BO40" s="46"/>
      <c r="BP40" s="46"/>
      <c r="BQ40" s="32" t="str">
        <f t="shared" ref="BQ40:BQ49" si="46">BJ40</f>
        <v>TT</v>
      </c>
      <c r="BR40" s="46"/>
      <c r="BS40" s="32" t="str">
        <f>VLOOKUP(BM40,'ALL-Chart of Accounts'!$E:$F,2,0)</f>
        <v>In-Process Labor</v>
      </c>
      <c r="BT40" s="32">
        <f t="shared" si="5"/>
        <v>120143</v>
      </c>
      <c r="BU40" s="46"/>
      <c r="BV40" s="46"/>
      <c r="BW40" s="46"/>
      <c r="BX40" s="32" t="str">
        <f t="shared" ref="BX40:BX49" si="47">BQ40</f>
        <v>TT</v>
      </c>
      <c r="BY40" s="46"/>
      <c r="BZ40" s="32" t="str">
        <f>VLOOKUP(BT40,'ALL-Chart of Accounts'!$E:$F,2,0)</f>
        <v>In-Process Fixed Overhead</v>
      </c>
      <c r="CA40" s="32">
        <f t="shared" si="6"/>
        <v>120144</v>
      </c>
      <c r="CB40" s="46"/>
      <c r="CC40" s="46"/>
      <c r="CD40" s="46"/>
      <c r="CE40" s="32" t="str">
        <f t="shared" ref="CE40:CE49" si="48">BX40</f>
        <v>TT</v>
      </c>
      <c r="CF40" s="46"/>
      <c r="CG40" s="32" t="str">
        <f>VLOOKUP(CA40,'ALL-Chart of Accounts'!$E:$F,2,0)</f>
        <v>In-Process Variable Overhead</v>
      </c>
      <c r="CH40" s="32">
        <f t="shared" si="7"/>
        <v>120145</v>
      </c>
      <c r="CI40" s="46"/>
      <c r="CJ40" s="46"/>
      <c r="CK40" s="46"/>
      <c r="CL40" s="32" t="str">
        <f t="shared" ref="CL40:CL49" si="49">CE40</f>
        <v>TT</v>
      </c>
      <c r="CM40" s="46"/>
      <c r="CN40" s="32" t="str">
        <f>VLOOKUP(CH40,'ALL-Chart of Accounts'!$E:$F,2,0)</f>
        <v>In-Process Outside</v>
      </c>
      <c r="CO40" s="37">
        <v>120121</v>
      </c>
      <c r="CP40" s="46"/>
      <c r="CQ40" s="46"/>
      <c r="CR40" s="46"/>
      <c r="CS40" s="32" t="str">
        <f t="shared" ref="CS40:CS49" si="50">CL40</f>
        <v>TT</v>
      </c>
      <c r="CT40" s="46"/>
      <c r="CU40" s="32" t="str">
        <f>VLOOKUP(CO40,'ALL-Chart of Accounts'!$E:$F,2,0)</f>
        <v>In-Transit Material</v>
      </c>
      <c r="CV40" s="32">
        <f t="shared" si="8"/>
        <v>120122</v>
      </c>
      <c r="CW40" s="46"/>
      <c r="CX40" s="46"/>
      <c r="CY40" s="46"/>
      <c r="CZ40" s="32" t="str">
        <f t="shared" ref="CZ40:CZ49" si="51">CS40</f>
        <v>TT</v>
      </c>
      <c r="DA40" s="46"/>
      <c r="DB40" s="32" t="str">
        <f>VLOOKUP(CV40,'ALL-Chart of Accounts'!$E:$F,2,0)</f>
        <v>In-Transit Labor</v>
      </c>
      <c r="DC40" s="32">
        <f t="shared" si="9"/>
        <v>120123</v>
      </c>
      <c r="DD40" s="46"/>
      <c r="DE40" s="46"/>
      <c r="DF40" s="46"/>
      <c r="DG40" s="32" t="str">
        <f t="shared" ref="DG40:DG49" si="52">CZ40</f>
        <v>TT</v>
      </c>
      <c r="DH40" s="46"/>
      <c r="DI40" s="32" t="str">
        <f>VLOOKUP(DC40,'ALL-Chart of Accounts'!$E:$F,2,0)</f>
        <v>In-Transit Fixed Overhead</v>
      </c>
      <c r="DJ40" s="32">
        <f t="shared" si="10"/>
        <v>120124</v>
      </c>
      <c r="DK40" s="46"/>
      <c r="DL40" s="46"/>
      <c r="DM40" s="46"/>
      <c r="DN40" s="32" t="str">
        <f t="shared" ref="DN40:DN49" si="53">DG40</f>
        <v>TT</v>
      </c>
      <c r="DO40" s="46"/>
      <c r="DP40" s="32" t="str">
        <f>VLOOKUP(DJ40,'ALL-Chart of Accounts'!$E:$F,2,0)</f>
        <v>In-Transit Variable Overhead</v>
      </c>
      <c r="DQ40" s="32">
        <f t="shared" si="11"/>
        <v>120125</v>
      </c>
      <c r="DR40" s="46"/>
      <c r="DS40" s="46"/>
      <c r="DT40" s="46"/>
      <c r="DU40" s="32" t="str">
        <f t="shared" ref="DU40:DU49" si="54">DN40</f>
        <v>TT</v>
      </c>
      <c r="DV40" s="46"/>
      <c r="DW40" s="32" t="str">
        <f>VLOOKUP(DQ40,'ALL-Chart of Accounts'!$E:$F,2,0)</f>
        <v>In-Transit Outside</v>
      </c>
      <c r="DX40" s="37">
        <v>415000</v>
      </c>
      <c r="DY40" s="46"/>
      <c r="DZ40" s="32">
        <f t="shared" si="12"/>
        <v>3000</v>
      </c>
      <c r="EA40" s="46"/>
      <c r="EB40" s="32" t="str">
        <f t="shared" ref="EB40:EB49" si="55">DU40</f>
        <v>TT</v>
      </c>
      <c r="EC40" s="32" t="str">
        <f>VLOOKUP(DX40,'ALL-Chart of Accounts'!$E:$F,2,0)</f>
        <v>Aftermarket Sales - Product (80PRDAFT)</v>
      </c>
      <c r="ED40" s="32">
        <f t="shared" si="13"/>
        <v>415000</v>
      </c>
      <c r="EE40" s="46"/>
      <c r="EF40" s="32">
        <f t="shared" si="14"/>
        <v>3000</v>
      </c>
      <c r="EG40" s="46"/>
      <c r="EH40" s="32" t="s">
        <v>1884</v>
      </c>
      <c r="EI40" s="32" t="str">
        <f>VLOOKUP(ED40,'ALL-Chart of Accounts'!$E:$F,2,0)</f>
        <v>Aftermarket Sales - Product (80PRDAFT)</v>
      </c>
      <c r="EJ40" s="32">
        <f t="shared" si="15"/>
        <v>415000</v>
      </c>
      <c r="EK40" s="46"/>
      <c r="EL40" s="32">
        <f t="shared" si="16"/>
        <v>3000</v>
      </c>
      <c r="EM40" s="46"/>
      <c r="EN40" s="32" t="s">
        <v>1884</v>
      </c>
      <c r="EO40" s="32" t="str">
        <f>VLOOKUP(EJ40,'ALL-Chart of Accounts'!$E:$F,2,0)</f>
        <v>Aftermarket Sales - Product (80PRDAFT)</v>
      </c>
      <c r="EP40" s="37">
        <v>262800</v>
      </c>
      <c r="EQ40" s="46"/>
      <c r="ER40" s="46"/>
      <c r="ES40" s="46"/>
      <c r="ET40" s="32" t="s">
        <v>1884</v>
      </c>
      <c r="EU40" s="32" t="str">
        <f>VLOOKUP(EP40,'ALL-Chart of Accounts'!$E:$F,2,0)</f>
        <v>Deferred Income</v>
      </c>
      <c r="EV40" s="32">
        <f t="shared" si="17"/>
        <v>262800</v>
      </c>
      <c r="EW40" s="46"/>
      <c r="EX40" s="46"/>
      <c r="EY40" s="46"/>
      <c r="EZ40" s="32" t="s">
        <v>1884</v>
      </c>
      <c r="FA40" s="32" t="str">
        <f>VLOOKUP(EV40,'ALL-Chart of Accounts'!$E:$F,2,0)</f>
        <v>Deferred Income</v>
      </c>
      <c r="FB40" s="32">
        <f t="shared" si="18"/>
        <v>262800</v>
      </c>
      <c r="FC40" s="46"/>
      <c r="FD40" s="46"/>
      <c r="FE40" s="46"/>
      <c r="FF40" s="32" t="s">
        <v>1884</v>
      </c>
      <c r="FG40" s="32" t="str">
        <f>VLOOKUP(FB40,'ALL-Chart of Accounts'!$E:$F,2,0)</f>
        <v>Deferred Income</v>
      </c>
      <c r="FH40" s="37">
        <v>511010</v>
      </c>
      <c r="FI40" s="46"/>
      <c r="FJ40" s="32">
        <f t="shared" si="19"/>
        <v>3000</v>
      </c>
      <c r="FK40" s="46"/>
      <c r="FL40" s="32" t="s">
        <v>1884</v>
      </c>
      <c r="FM40" s="32" t="str">
        <f>VLOOKUP(FH40,'ALL-Chart of Accounts'!$E:$F,2,0)</f>
        <v>Product COS (83PRD) - Material</v>
      </c>
      <c r="FN40" s="32">
        <f t="shared" si="20"/>
        <v>511020</v>
      </c>
      <c r="FO40" s="46"/>
      <c r="FP40" s="32">
        <f t="shared" si="21"/>
        <v>3000</v>
      </c>
      <c r="FQ40" s="46"/>
      <c r="FR40" s="32" t="s">
        <v>1884</v>
      </c>
      <c r="FS40" s="32" t="str">
        <f>VLOOKUP(FN40,'ALL-Chart of Accounts'!$E:$F,2,0)</f>
        <v>Product COS (83PRD) - Labor</v>
      </c>
      <c r="FT40" s="32">
        <f t="shared" si="22"/>
        <v>511030</v>
      </c>
      <c r="FU40" s="46"/>
      <c r="FV40" s="32">
        <f t="shared" si="23"/>
        <v>3000</v>
      </c>
      <c r="FW40" s="46"/>
      <c r="FX40" s="32" t="s">
        <v>1884</v>
      </c>
      <c r="FY40" s="32" t="str">
        <f>VLOOKUP(FT40,'ALL-Chart of Accounts'!$E:$F,2,0)</f>
        <v>Product COS (83PRD) - Fixed OH</v>
      </c>
      <c r="FZ40" s="32">
        <f t="shared" si="24"/>
        <v>511040</v>
      </c>
      <c r="GA40" s="46"/>
      <c r="GB40" s="32">
        <f t="shared" si="25"/>
        <v>3000</v>
      </c>
      <c r="GC40" s="46"/>
      <c r="GD40" s="32" t="s">
        <v>1884</v>
      </c>
      <c r="GE40" s="32" t="str">
        <f>VLOOKUP(FZ40,'ALL-Chart of Accounts'!$E:$F,2,0)</f>
        <v>Product COS (83PRD) - Variable OH</v>
      </c>
      <c r="GF40" s="32">
        <f t="shared" si="26"/>
        <v>511050</v>
      </c>
      <c r="GG40" s="46"/>
      <c r="GH40" s="32">
        <f t="shared" si="27"/>
        <v>3000</v>
      </c>
      <c r="GI40" s="46"/>
      <c r="GJ40" s="32" t="s">
        <v>1884</v>
      </c>
      <c r="GK40" s="32" t="str">
        <f>VLOOKUP(GF40,'ALL-Chart of Accounts'!$E:$F,2,0)</f>
        <v>Product COS (83PRD) - Outside</v>
      </c>
      <c r="GL40" s="32">
        <f t="shared" si="28"/>
        <v>262800</v>
      </c>
      <c r="GM40" s="46"/>
      <c r="GN40" s="46"/>
      <c r="GO40" s="46"/>
      <c r="GP40" s="32" t="s">
        <v>1884</v>
      </c>
      <c r="GQ40" s="32" t="str">
        <f>VLOOKUP(GL40,'ALL-Chart of Accounts'!$E:$F,2,0)</f>
        <v>Deferred Income</v>
      </c>
      <c r="GR40" s="32">
        <f t="shared" si="29"/>
        <v>262800</v>
      </c>
      <c r="GS40" s="46"/>
      <c r="GT40" s="46"/>
      <c r="GU40" s="46"/>
      <c r="GV40" s="32" t="s">
        <v>1884</v>
      </c>
      <c r="GW40" s="32" t="str">
        <f>VLOOKUP(GR40,'ALL-Chart of Accounts'!$E:$F,2,0)</f>
        <v>Deferred Income</v>
      </c>
      <c r="GX40" s="32">
        <f t="shared" si="30"/>
        <v>262800</v>
      </c>
      <c r="GY40" s="46"/>
      <c r="GZ40" s="46"/>
      <c r="HA40" s="46"/>
      <c r="HB40" s="32" t="s">
        <v>1884</v>
      </c>
      <c r="HC40" s="32" t="str">
        <f>VLOOKUP(GX40,'ALL-Chart of Accounts'!$E:$F,2,0)</f>
        <v>Deferred Income</v>
      </c>
      <c r="HD40" s="32">
        <f t="shared" si="31"/>
        <v>262800</v>
      </c>
      <c r="HE40" s="46"/>
      <c r="HF40" s="46"/>
      <c r="HG40" s="46"/>
      <c r="HH40" s="32" t="s">
        <v>1884</v>
      </c>
      <c r="HI40" s="32" t="str">
        <f>VLOOKUP(HD40,'ALL-Chart of Accounts'!$E:$F,2,0)</f>
        <v>Deferred Income</v>
      </c>
      <c r="HJ40" s="32">
        <f t="shared" si="32"/>
        <v>262800</v>
      </c>
      <c r="HK40" s="46"/>
      <c r="HL40" s="46"/>
      <c r="HM40" s="46"/>
      <c r="HN40" s="32" t="s">
        <v>1884</v>
      </c>
      <c r="HO40" s="32" t="str">
        <f>VLOOKUP(HJ40,'ALL-Chart of Accounts'!$E:$F,2,0)</f>
        <v>Deferred Income</v>
      </c>
      <c r="HQ40" s="32" t="str">
        <f t="shared" si="38"/>
        <v>1JBT9999</v>
      </c>
      <c r="HR40" s="4" t="s">
        <v>10</v>
      </c>
      <c r="HS40" s="4">
        <v>9999</v>
      </c>
      <c r="HT40" s="4" t="s">
        <v>1297</v>
      </c>
      <c r="HU40" s="4" t="s">
        <v>9398</v>
      </c>
      <c r="HV40" s="61">
        <v>42875.575358217589</v>
      </c>
      <c r="HW40" s="4" t="s">
        <v>9398</v>
      </c>
      <c r="HX40" s="61">
        <v>42875.575358217589</v>
      </c>
    </row>
    <row r="41" spans="1:232" s="46" customFormat="1" x14ac:dyDescent="0.35">
      <c r="A41" s="47"/>
      <c r="B41" s="18"/>
      <c r="C41" s="18">
        <v>43292</v>
      </c>
      <c r="D41" s="46" t="s">
        <v>11110</v>
      </c>
      <c r="E41" s="22"/>
      <c r="F41" s="22" t="str">
        <f>IF(ISERROR(VLOOKUP($O41,'sKUN1-Distribution Accounts'!$F:$F,1,0)),"","X")</f>
        <v>X</v>
      </c>
      <c r="G41" s="22" t="str">
        <f t="shared" si="41"/>
        <v/>
      </c>
      <c r="H41" s="22" t="str">
        <f t="shared" si="41"/>
        <v/>
      </c>
      <c r="I41" s="22" t="str">
        <f t="shared" si="41"/>
        <v/>
      </c>
      <c r="J41" s="22" t="str">
        <f t="shared" si="41"/>
        <v/>
      </c>
      <c r="K41" s="22" t="str">
        <f t="shared" si="41"/>
        <v/>
      </c>
      <c r="L41" s="22" t="str">
        <f t="shared" si="41"/>
        <v/>
      </c>
      <c r="M41" s="22" t="str">
        <f t="shared" si="41"/>
        <v/>
      </c>
      <c r="N41" s="4"/>
      <c r="O41" s="4">
        <v>3500</v>
      </c>
      <c r="P41" s="32" t="e">
        <f>VLOOKUP(O41,'ALL-Unit Code 2'!V:W,2,0)</f>
        <v>#N/A</v>
      </c>
      <c r="Q41" s="32">
        <f t="shared" si="33"/>
        <v>120131</v>
      </c>
      <c r="R41" s="4"/>
      <c r="S41" s="4"/>
      <c r="T41" s="4"/>
      <c r="U41" s="37" t="s">
        <v>10862</v>
      </c>
      <c r="V41" s="4"/>
      <c r="W41" s="32" t="str">
        <f>VLOOKUP(Q41,'ALL-Chart of Accounts'!$E:$F,2,0)</f>
        <v>Finished Goods Material</v>
      </c>
      <c r="X41" s="32">
        <f t="shared" si="34"/>
        <v>120132</v>
      </c>
      <c r="Y41" s="4"/>
      <c r="Z41" s="4"/>
      <c r="AA41" s="4"/>
      <c r="AB41" s="32" t="str">
        <f t="shared" si="42"/>
        <v>RR</v>
      </c>
      <c r="AC41" s="4"/>
      <c r="AD41" s="32" t="str">
        <f>VLOOKUP(X41,'ALL-Chart of Accounts'!$E:$F,2,0)</f>
        <v>Finished Goods Labor</v>
      </c>
      <c r="AE41" s="32">
        <f t="shared" si="35"/>
        <v>120133</v>
      </c>
      <c r="AF41" s="4"/>
      <c r="AG41" s="4"/>
      <c r="AH41" s="4"/>
      <c r="AI41" s="32" t="str">
        <f t="shared" si="43"/>
        <v>RR</v>
      </c>
      <c r="AJ41" s="4"/>
      <c r="AK41" s="32" t="str">
        <f>VLOOKUP(AE41,'ALL-Chart of Accounts'!$E:$F,2,0)</f>
        <v>Finished Goods Fixed Overhead</v>
      </c>
      <c r="AL41" s="32">
        <f t="shared" si="36"/>
        <v>120134</v>
      </c>
      <c r="AM41" s="4"/>
      <c r="AN41" s="4"/>
      <c r="AO41" s="4"/>
      <c r="AP41" s="32" t="str">
        <f t="shared" si="44"/>
        <v>RR</v>
      </c>
      <c r="AQ41" s="4"/>
      <c r="AR41" s="32" t="str">
        <f>VLOOKUP(AL41,'ALL-Chart of Accounts'!$E:$F,2,0)</f>
        <v>Finished Goods Variable Overhead</v>
      </c>
      <c r="AS41" s="32">
        <f t="shared" si="37"/>
        <v>120135</v>
      </c>
      <c r="AT41" s="4"/>
      <c r="AU41" s="4"/>
      <c r="AV41" s="4"/>
      <c r="AW41" s="32" t="str">
        <f t="shared" si="45"/>
        <v>RR</v>
      </c>
      <c r="AX41" s="4"/>
      <c r="AY41" s="32" t="str">
        <f>VLOOKUP(AS41,'ALL-Chart of Accounts'!$E:$F,2,0)</f>
        <v>Finished Goods Outside</v>
      </c>
      <c r="AZ41" s="4"/>
      <c r="BA41" s="4"/>
      <c r="BB41" s="4"/>
      <c r="BC41" s="4"/>
      <c r="BD41" s="4"/>
      <c r="BE41" s="4"/>
      <c r="BF41" s="37">
        <v>120141</v>
      </c>
      <c r="BG41" s="4"/>
      <c r="BH41" s="4"/>
      <c r="BI41" s="4"/>
      <c r="BJ41" s="32" t="s">
        <v>10862</v>
      </c>
      <c r="BK41" s="4"/>
      <c r="BL41" s="32" t="str">
        <f>VLOOKUP(BF41,'ALL-Chart of Accounts'!$E:$F,2,0)</f>
        <v>In-Process Material</v>
      </c>
      <c r="BM41" s="32">
        <f t="shared" si="4"/>
        <v>120142</v>
      </c>
      <c r="BN41" s="4"/>
      <c r="BO41" s="4"/>
      <c r="BP41" s="4"/>
      <c r="BQ41" s="32" t="str">
        <f t="shared" si="46"/>
        <v>RR</v>
      </c>
      <c r="BR41" s="4"/>
      <c r="BS41" s="32" t="str">
        <f>VLOOKUP(BM41,'ALL-Chart of Accounts'!$E:$F,2,0)</f>
        <v>In-Process Labor</v>
      </c>
      <c r="BT41" s="32">
        <f t="shared" si="5"/>
        <v>120143</v>
      </c>
      <c r="BU41" s="4"/>
      <c r="BV41" s="4"/>
      <c r="BW41" s="4"/>
      <c r="BX41" s="32" t="str">
        <f t="shared" si="47"/>
        <v>RR</v>
      </c>
      <c r="BY41" s="4"/>
      <c r="BZ41" s="32" t="str">
        <f>VLOOKUP(BT41,'ALL-Chart of Accounts'!$E:$F,2,0)</f>
        <v>In-Process Fixed Overhead</v>
      </c>
      <c r="CA41" s="32">
        <f t="shared" si="6"/>
        <v>120144</v>
      </c>
      <c r="CB41" s="4"/>
      <c r="CC41" s="4"/>
      <c r="CD41" s="4"/>
      <c r="CE41" s="32" t="str">
        <f t="shared" si="48"/>
        <v>RR</v>
      </c>
      <c r="CF41" s="4"/>
      <c r="CG41" s="32" t="str">
        <f>VLOOKUP(CA41,'ALL-Chart of Accounts'!$E:$F,2,0)</f>
        <v>In-Process Variable Overhead</v>
      </c>
      <c r="CH41" s="32">
        <f t="shared" si="7"/>
        <v>120145</v>
      </c>
      <c r="CI41" s="4"/>
      <c r="CJ41" s="4"/>
      <c r="CK41" s="4"/>
      <c r="CL41" s="32" t="str">
        <f t="shared" si="49"/>
        <v>RR</v>
      </c>
      <c r="CM41" s="4"/>
      <c r="CN41" s="32" t="str">
        <f>VLOOKUP(CH41,'ALL-Chart of Accounts'!$E:$F,2,0)</f>
        <v>In-Process Outside</v>
      </c>
      <c r="CO41" s="37">
        <v>120121</v>
      </c>
      <c r="CP41" s="4"/>
      <c r="CQ41" s="4"/>
      <c r="CR41" s="4"/>
      <c r="CS41" s="32" t="str">
        <f t="shared" si="50"/>
        <v>RR</v>
      </c>
      <c r="CT41" s="4"/>
      <c r="CU41" s="32" t="str">
        <f>VLOOKUP(CO41,'ALL-Chart of Accounts'!$E:$F,2,0)</f>
        <v>In-Transit Material</v>
      </c>
      <c r="CV41" s="32">
        <f t="shared" si="8"/>
        <v>120122</v>
      </c>
      <c r="CW41" s="4"/>
      <c r="CX41" s="4"/>
      <c r="CY41" s="4"/>
      <c r="CZ41" s="32" t="str">
        <f t="shared" si="51"/>
        <v>RR</v>
      </c>
      <c r="DA41" s="4"/>
      <c r="DB41" s="32" t="str">
        <f>VLOOKUP(CV41,'ALL-Chart of Accounts'!$E:$F,2,0)</f>
        <v>In-Transit Labor</v>
      </c>
      <c r="DC41" s="32">
        <f t="shared" si="9"/>
        <v>120123</v>
      </c>
      <c r="DD41" s="4"/>
      <c r="DE41" s="4"/>
      <c r="DF41" s="4"/>
      <c r="DG41" s="32" t="str">
        <f t="shared" si="52"/>
        <v>RR</v>
      </c>
      <c r="DH41" s="4"/>
      <c r="DI41" s="32" t="str">
        <f>VLOOKUP(DC41,'ALL-Chart of Accounts'!$E:$F,2,0)</f>
        <v>In-Transit Fixed Overhead</v>
      </c>
      <c r="DJ41" s="32">
        <f t="shared" si="10"/>
        <v>120124</v>
      </c>
      <c r="DK41" s="4"/>
      <c r="DL41" s="4"/>
      <c r="DM41" s="4"/>
      <c r="DN41" s="32" t="str">
        <f t="shared" si="53"/>
        <v>RR</v>
      </c>
      <c r="DO41" s="4"/>
      <c r="DP41" s="32" t="str">
        <f>VLOOKUP(DJ41,'ALL-Chart of Accounts'!$E:$F,2,0)</f>
        <v>In-Transit Variable Overhead</v>
      </c>
      <c r="DQ41" s="32">
        <f t="shared" si="11"/>
        <v>120125</v>
      </c>
      <c r="DR41" s="4"/>
      <c r="DS41" s="4"/>
      <c r="DT41" s="4"/>
      <c r="DU41" s="32" t="str">
        <f t="shared" si="54"/>
        <v>RR</v>
      </c>
      <c r="DV41" s="4"/>
      <c r="DW41" s="32" t="str">
        <f>VLOOKUP(DQ41,'ALL-Chart of Accounts'!$E:$F,2,0)</f>
        <v>In-Transit Outside</v>
      </c>
      <c r="DX41" s="37">
        <v>415000</v>
      </c>
      <c r="DY41" s="4"/>
      <c r="DZ41" s="32">
        <f t="shared" si="12"/>
        <v>3500</v>
      </c>
      <c r="EA41" s="4"/>
      <c r="EB41" s="32" t="str">
        <f t="shared" si="55"/>
        <v>RR</v>
      </c>
      <c r="EC41" s="32" t="str">
        <f>VLOOKUP(DX41,'ALL-Chart of Accounts'!$E:$F,2,0)</f>
        <v>Aftermarket Sales - Product (80PRDAFT)</v>
      </c>
      <c r="ED41" s="32">
        <f t="shared" si="13"/>
        <v>415000</v>
      </c>
      <c r="EE41" s="4"/>
      <c r="EF41" s="32">
        <f t="shared" si="14"/>
        <v>3500</v>
      </c>
      <c r="EG41" s="4"/>
      <c r="EH41" s="32" t="s">
        <v>10862</v>
      </c>
      <c r="EI41" s="32" t="str">
        <f>VLOOKUP(ED41,'ALL-Chart of Accounts'!$E:$F,2,0)</f>
        <v>Aftermarket Sales - Product (80PRDAFT)</v>
      </c>
      <c r="EJ41" s="32">
        <f t="shared" si="15"/>
        <v>415000</v>
      </c>
      <c r="EK41" s="4"/>
      <c r="EL41" s="32">
        <f t="shared" si="16"/>
        <v>3500</v>
      </c>
      <c r="EM41" s="4"/>
      <c r="EN41" s="32" t="s">
        <v>10862</v>
      </c>
      <c r="EO41" s="32" t="str">
        <f>VLOOKUP(EJ41,'ALL-Chart of Accounts'!$E:$F,2,0)</f>
        <v>Aftermarket Sales - Product (80PRDAFT)</v>
      </c>
      <c r="EP41" s="37">
        <v>262800</v>
      </c>
      <c r="EQ41" s="4"/>
      <c r="ER41" s="4"/>
      <c r="ES41" s="4"/>
      <c r="ET41" s="32" t="s">
        <v>10862</v>
      </c>
      <c r="EU41" s="32" t="str">
        <f>VLOOKUP(EP41,'ALL-Chart of Accounts'!$E:$F,2,0)</f>
        <v>Deferred Income</v>
      </c>
      <c r="EV41" s="32">
        <f t="shared" si="17"/>
        <v>262800</v>
      </c>
      <c r="EW41" s="4"/>
      <c r="EX41" s="4"/>
      <c r="EY41" s="4"/>
      <c r="EZ41" s="32" t="s">
        <v>10862</v>
      </c>
      <c r="FA41" s="32" t="str">
        <f>VLOOKUP(EV41,'ALL-Chart of Accounts'!$E:$F,2,0)</f>
        <v>Deferred Income</v>
      </c>
      <c r="FB41" s="32">
        <f t="shared" si="18"/>
        <v>262800</v>
      </c>
      <c r="FC41" s="4"/>
      <c r="FD41" s="4"/>
      <c r="FE41" s="4"/>
      <c r="FF41" s="32" t="s">
        <v>10862</v>
      </c>
      <c r="FG41" s="32" t="str">
        <f>VLOOKUP(FB41,'ALL-Chart of Accounts'!$E:$F,2,0)</f>
        <v>Deferred Income</v>
      </c>
      <c r="FH41" s="37">
        <v>511010</v>
      </c>
      <c r="FI41" s="4"/>
      <c r="FJ41" s="32">
        <f t="shared" si="19"/>
        <v>3500</v>
      </c>
      <c r="FK41" s="4"/>
      <c r="FL41" s="32" t="s">
        <v>10862</v>
      </c>
      <c r="FM41" s="32" t="str">
        <f>VLOOKUP(FH41,'ALL-Chart of Accounts'!$E:$F,2,0)</f>
        <v>Product COS (83PRD) - Material</v>
      </c>
      <c r="FN41" s="32">
        <f t="shared" si="20"/>
        <v>511020</v>
      </c>
      <c r="FO41" s="4"/>
      <c r="FP41" s="32">
        <f t="shared" si="21"/>
        <v>3500</v>
      </c>
      <c r="FQ41" s="4"/>
      <c r="FR41" s="32" t="s">
        <v>10862</v>
      </c>
      <c r="FS41" s="32" t="str">
        <f>VLOOKUP(FN41,'ALL-Chart of Accounts'!$E:$F,2,0)</f>
        <v>Product COS (83PRD) - Labor</v>
      </c>
      <c r="FT41" s="32">
        <f t="shared" si="22"/>
        <v>511030</v>
      </c>
      <c r="FU41" s="4"/>
      <c r="FV41" s="32">
        <f t="shared" si="23"/>
        <v>3500</v>
      </c>
      <c r="FW41" s="4"/>
      <c r="FX41" s="32" t="s">
        <v>10862</v>
      </c>
      <c r="FY41" s="32" t="str">
        <f>VLOOKUP(FT41,'ALL-Chart of Accounts'!$E:$F,2,0)</f>
        <v>Product COS (83PRD) - Fixed OH</v>
      </c>
      <c r="FZ41" s="32">
        <f t="shared" si="24"/>
        <v>511040</v>
      </c>
      <c r="GA41" s="4"/>
      <c r="GB41" s="32">
        <f t="shared" si="25"/>
        <v>3500</v>
      </c>
      <c r="GC41" s="4"/>
      <c r="GD41" s="32" t="s">
        <v>10862</v>
      </c>
      <c r="GE41" s="32" t="str">
        <f>VLOOKUP(FZ41,'ALL-Chart of Accounts'!$E:$F,2,0)</f>
        <v>Product COS (83PRD) - Variable OH</v>
      </c>
      <c r="GF41" s="32">
        <f t="shared" si="26"/>
        <v>511050</v>
      </c>
      <c r="GG41" s="4"/>
      <c r="GH41" s="32">
        <f t="shared" si="27"/>
        <v>3500</v>
      </c>
      <c r="GI41" s="4"/>
      <c r="GJ41" s="32" t="s">
        <v>10862</v>
      </c>
      <c r="GK41" s="32" t="str">
        <f>VLOOKUP(GF41,'ALL-Chart of Accounts'!$E:$F,2,0)</f>
        <v>Product COS (83PRD) - Outside</v>
      </c>
      <c r="GL41" s="32">
        <f t="shared" si="28"/>
        <v>262800</v>
      </c>
      <c r="GM41" s="4"/>
      <c r="GN41" s="4"/>
      <c r="GO41" s="4"/>
      <c r="GP41" s="32" t="s">
        <v>10862</v>
      </c>
      <c r="GQ41" s="32" t="str">
        <f>VLOOKUP(GL41,'ALL-Chart of Accounts'!$E:$F,2,0)</f>
        <v>Deferred Income</v>
      </c>
      <c r="GR41" s="32">
        <f t="shared" si="29"/>
        <v>262800</v>
      </c>
      <c r="GS41" s="4"/>
      <c r="GT41" s="4"/>
      <c r="GU41" s="4"/>
      <c r="GV41" s="32" t="s">
        <v>10862</v>
      </c>
      <c r="GW41" s="32" t="str">
        <f>VLOOKUP(GR41,'ALL-Chart of Accounts'!$E:$F,2,0)</f>
        <v>Deferred Income</v>
      </c>
      <c r="GX41" s="32">
        <f t="shared" si="30"/>
        <v>262800</v>
      </c>
      <c r="GY41" s="4"/>
      <c r="GZ41" s="4"/>
      <c r="HA41" s="4"/>
      <c r="HB41" s="32" t="s">
        <v>10862</v>
      </c>
      <c r="HC41" s="32" t="str">
        <f>VLOOKUP(GX41,'ALL-Chart of Accounts'!$E:$F,2,0)</f>
        <v>Deferred Income</v>
      </c>
      <c r="HD41" s="32">
        <f t="shared" si="31"/>
        <v>262800</v>
      </c>
      <c r="HE41" s="4"/>
      <c r="HF41" s="4"/>
      <c r="HG41" s="4"/>
      <c r="HH41" s="32" t="s">
        <v>10862</v>
      </c>
      <c r="HI41" s="32" t="str">
        <f>VLOOKUP(HD41,'ALL-Chart of Accounts'!$E:$F,2,0)</f>
        <v>Deferred Income</v>
      </c>
      <c r="HJ41" s="32">
        <f t="shared" si="32"/>
        <v>262800</v>
      </c>
      <c r="HK41" s="4"/>
      <c r="HL41" s="4"/>
      <c r="HM41" s="4"/>
      <c r="HN41" s="32" t="s">
        <v>10862</v>
      </c>
      <c r="HO41" s="32" t="str">
        <f>VLOOKUP(HJ41,'ALL-Chart of Accounts'!$E:$F,2,0)</f>
        <v>Deferred Income</v>
      </c>
      <c r="HQ41" s="32" t="str">
        <f t="shared" si="38"/>
        <v>ALP11000</v>
      </c>
      <c r="HR41" s="46" t="s">
        <v>11</v>
      </c>
      <c r="HS41" s="46">
        <v>1000</v>
      </c>
      <c r="HT41" s="46" t="s">
        <v>1284</v>
      </c>
      <c r="HU41" s="46" t="s">
        <v>9398</v>
      </c>
      <c r="HV41" s="61">
        <v>42614.396436261573</v>
      </c>
      <c r="HW41" s="46" t="s">
        <v>9398</v>
      </c>
      <c r="HX41" s="61">
        <v>42810.38040790509</v>
      </c>
    </row>
    <row r="42" spans="1:232" s="46" customFormat="1" x14ac:dyDescent="0.35">
      <c r="A42" s="47"/>
      <c r="B42" s="47"/>
      <c r="C42" s="47">
        <v>43292</v>
      </c>
      <c r="D42" s="46" t="s">
        <v>11110</v>
      </c>
      <c r="E42" s="22"/>
      <c r="F42" s="22" t="str">
        <f>IF(ISERROR(VLOOKUP($O42,'sKUN1-Distribution Accounts'!$F:$F,1,0)),"","X")</f>
        <v>X</v>
      </c>
      <c r="G42" s="22" t="str">
        <f t="shared" si="41"/>
        <v/>
      </c>
      <c r="H42" s="22" t="str">
        <f t="shared" si="41"/>
        <v/>
      </c>
      <c r="I42" s="22" t="str">
        <f t="shared" si="41"/>
        <v/>
      </c>
      <c r="J42" s="22" t="str">
        <f t="shared" si="41"/>
        <v/>
      </c>
      <c r="K42" s="22" t="str">
        <f t="shared" si="41"/>
        <v/>
      </c>
      <c r="L42" s="22" t="str">
        <f t="shared" si="41"/>
        <v/>
      </c>
      <c r="M42" s="22" t="str">
        <f t="shared" si="41"/>
        <v/>
      </c>
      <c r="O42" s="46">
        <v>3505</v>
      </c>
      <c r="P42" s="32" t="e">
        <f>VLOOKUP(O42,'ALL-Unit Code 2'!V:W,2,0)</f>
        <v>#N/A</v>
      </c>
      <c r="Q42" s="32">
        <f t="shared" si="33"/>
        <v>120131</v>
      </c>
      <c r="U42" s="37" t="s">
        <v>10862</v>
      </c>
      <c r="W42" s="32" t="str">
        <f>VLOOKUP(Q42,'ALL-Chart of Accounts'!$E:$F,2,0)</f>
        <v>Finished Goods Material</v>
      </c>
      <c r="X42" s="32">
        <f t="shared" si="34"/>
        <v>120132</v>
      </c>
      <c r="AB42" s="32" t="str">
        <f t="shared" si="42"/>
        <v>RR</v>
      </c>
      <c r="AD42" s="32" t="str">
        <f>VLOOKUP(X42,'ALL-Chart of Accounts'!$E:$F,2,0)</f>
        <v>Finished Goods Labor</v>
      </c>
      <c r="AE42" s="32">
        <f t="shared" si="35"/>
        <v>120133</v>
      </c>
      <c r="AI42" s="32" t="str">
        <f t="shared" si="43"/>
        <v>RR</v>
      </c>
      <c r="AK42" s="32" t="str">
        <f>VLOOKUP(AE42,'ALL-Chart of Accounts'!$E:$F,2,0)</f>
        <v>Finished Goods Fixed Overhead</v>
      </c>
      <c r="AL42" s="32">
        <f t="shared" si="36"/>
        <v>120134</v>
      </c>
      <c r="AP42" s="32" t="str">
        <f t="shared" si="44"/>
        <v>RR</v>
      </c>
      <c r="AR42" s="32" t="str">
        <f>VLOOKUP(AL42,'ALL-Chart of Accounts'!$E:$F,2,0)</f>
        <v>Finished Goods Variable Overhead</v>
      </c>
      <c r="AS42" s="32">
        <f t="shared" si="37"/>
        <v>120135</v>
      </c>
      <c r="AW42" s="32" t="str">
        <f t="shared" si="45"/>
        <v>RR</v>
      </c>
      <c r="AY42" s="32" t="str">
        <f>VLOOKUP(AS42,'ALL-Chart of Accounts'!$E:$F,2,0)</f>
        <v>Finished Goods Outside</v>
      </c>
      <c r="BF42" s="37">
        <v>120141</v>
      </c>
      <c r="BJ42" s="32" t="s">
        <v>10862</v>
      </c>
      <c r="BL42" s="32" t="str">
        <f>VLOOKUP(BF42,'ALL-Chart of Accounts'!$E:$F,2,0)</f>
        <v>In-Process Material</v>
      </c>
      <c r="BM42" s="32">
        <f t="shared" si="4"/>
        <v>120142</v>
      </c>
      <c r="BQ42" s="32" t="str">
        <f t="shared" si="46"/>
        <v>RR</v>
      </c>
      <c r="BS42" s="32" t="str">
        <f>VLOOKUP(BM42,'ALL-Chart of Accounts'!$E:$F,2,0)</f>
        <v>In-Process Labor</v>
      </c>
      <c r="BT42" s="32">
        <f t="shared" si="5"/>
        <v>120143</v>
      </c>
      <c r="BX42" s="32" t="str">
        <f t="shared" si="47"/>
        <v>RR</v>
      </c>
      <c r="BZ42" s="32" t="str">
        <f>VLOOKUP(BT42,'ALL-Chart of Accounts'!$E:$F,2,0)</f>
        <v>In-Process Fixed Overhead</v>
      </c>
      <c r="CA42" s="32">
        <f t="shared" si="6"/>
        <v>120144</v>
      </c>
      <c r="CE42" s="32" t="str">
        <f t="shared" si="48"/>
        <v>RR</v>
      </c>
      <c r="CG42" s="32" t="str">
        <f>VLOOKUP(CA42,'ALL-Chart of Accounts'!$E:$F,2,0)</f>
        <v>In-Process Variable Overhead</v>
      </c>
      <c r="CH42" s="32">
        <f t="shared" si="7"/>
        <v>120145</v>
      </c>
      <c r="CL42" s="32" t="str">
        <f t="shared" si="49"/>
        <v>RR</v>
      </c>
      <c r="CN42" s="32" t="str">
        <f>VLOOKUP(CH42,'ALL-Chart of Accounts'!$E:$F,2,0)</f>
        <v>In-Process Outside</v>
      </c>
      <c r="CO42" s="37">
        <v>120121</v>
      </c>
      <c r="CS42" s="32" t="str">
        <f t="shared" si="50"/>
        <v>RR</v>
      </c>
      <c r="CU42" s="32" t="str">
        <f>VLOOKUP(CO42,'ALL-Chart of Accounts'!$E:$F,2,0)</f>
        <v>In-Transit Material</v>
      </c>
      <c r="CV42" s="32">
        <f t="shared" si="8"/>
        <v>120122</v>
      </c>
      <c r="CZ42" s="32" t="str">
        <f t="shared" si="51"/>
        <v>RR</v>
      </c>
      <c r="DB42" s="32" t="str">
        <f>VLOOKUP(CV42,'ALL-Chart of Accounts'!$E:$F,2,0)</f>
        <v>In-Transit Labor</v>
      </c>
      <c r="DC42" s="32">
        <f t="shared" si="9"/>
        <v>120123</v>
      </c>
      <c r="DG42" s="32" t="str">
        <f t="shared" si="52"/>
        <v>RR</v>
      </c>
      <c r="DI42" s="32" t="str">
        <f>VLOOKUP(DC42,'ALL-Chart of Accounts'!$E:$F,2,0)</f>
        <v>In-Transit Fixed Overhead</v>
      </c>
      <c r="DJ42" s="32">
        <f t="shared" si="10"/>
        <v>120124</v>
      </c>
      <c r="DN42" s="32" t="str">
        <f t="shared" si="53"/>
        <v>RR</v>
      </c>
      <c r="DP42" s="32" t="str">
        <f>VLOOKUP(DJ42,'ALL-Chart of Accounts'!$E:$F,2,0)</f>
        <v>In-Transit Variable Overhead</v>
      </c>
      <c r="DQ42" s="32">
        <f t="shared" si="11"/>
        <v>120125</v>
      </c>
      <c r="DU42" s="32" t="str">
        <f t="shared" si="54"/>
        <v>RR</v>
      </c>
      <c r="DW42" s="32" t="str">
        <f>VLOOKUP(DQ42,'ALL-Chart of Accounts'!$E:$F,2,0)</f>
        <v>In-Transit Outside</v>
      </c>
      <c r="DX42" s="37">
        <v>415000</v>
      </c>
      <c r="DZ42" s="32">
        <f t="shared" si="12"/>
        <v>3505</v>
      </c>
      <c r="EB42" s="32" t="str">
        <f t="shared" si="55"/>
        <v>RR</v>
      </c>
      <c r="EC42" s="32" t="str">
        <f>VLOOKUP(DX42,'ALL-Chart of Accounts'!$E:$F,2,0)</f>
        <v>Aftermarket Sales - Product (80PRDAFT)</v>
      </c>
      <c r="ED42" s="32">
        <f t="shared" si="13"/>
        <v>415000</v>
      </c>
      <c r="EF42" s="32">
        <f t="shared" si="14"/>
        <v>3505</v>
      </c>
      <c r="EH42" s="32" t="s">
        <v>10862</v>
      </c>
      <c r="EI42" s="32" t="str">
        <f>VLOOKUP(ED42,'ALL-Chart of Accounts'!$E:$F,2,0)</f>
        <v>Aftermarket Sales - Product (80PRDAFT)</v>
      </c>
      <c r="EJ42" s="32">
        <f t="shared" si="15"/>
        <v>415000</v>
      </c>
      <c r="EL42" s="32">
        <f t="shared" si="16"/>
        <v>3505</v>
      </c>
      <c r="EN42" s="32" t="s">
        <v>10862</v>
      </c>
      <c r="EO42" s="32" t="str">
        <f>VLOOKUP(EJ42,'ALL-Chart of Accounts'!$E:$F,2,0)</f>
        <v>Aftermarket Sales - Product (80PRDAFT)</v>
      </c>
      <c r="EP42" s="37">
        <v>262800</v>
      </c>
      <c r="ET42" s="32" t="s">
        <v>10862</v>
      </c>
      <c r="EU42" s="32" t="str">
        <f>VLOOKUP(EP42,'ALL-Chart of Accounts'!$E:$F,2,0)</f>
        <v>Deferred Income</v>
      </c>
      <c r="EV42" s="32">
        <f t="shared" si="17"/>
        <v>262800</v>
      </c>
      <c r="EZ42" s="32" t="s">
        <v>10862</v>
      </c>
      <c r="FA42" s="32" t="str">
        <f>VLOOKUP(EV42,'ALL-Chart of Accounts'!$E:$F,2,0)</f>
        <v>Deferred Income</v>
      </c>
      <c r="FB42" s="32">
        <f t="shared" si="18"/>
        <v>262800</v>
      </c>
      <c r="FF42" s="32" t="s">
        <v>10862</v>
      </c>
      <c r="FG42" s="32" t="str">
        <f>VLOOKUP(FB42,'ALL-Chart of Accounts'!$E:$F,2,0)</f>
        <v>Deferred Income</v>
      </c>
      <c r="FH42" s="37">
        <v>511010</v>
      </c>
      <c r="FJ42" s="32">
        <f t="shared" si="19"/>
        <v>3505</v>
      </c>
      <c r="FL42" s="32" t="s">
        <v>10862</v>
      </c>
      <c r="FM42" s="32" t="str">
        <f>VLOOKUP(FH42,'ALL-Chart of Accounts'!$E:$F,2,0)</f>
        <v>Product COS (83PRD) - Material</v>
      </c>
      <c r="FN42" s="32">
        <f t="shared" si="20"/>
        <v>511020</v>
      </c>
      <c r="FP42" s="32">
        <f t="shared" si="21"/>
        <v>3505</v>
      </c>
      <c r="FR42" s="32" t="s">
        <v>10862</v>
      </c>
      <c r="FS42" s="32" t="str">
        <f>VLOOKUP(FN42,'ALL-Chart of Accounts'!$E:$F,2,0)</f>
        <v>Product COS (83PRD) - Labor</v>
      </c>
      <c r="FT42" s="32">
        <f t="shared" si="22"/>
        <v>511030</v>
      </c>
      <c r="FV42" s="32">
        <f t="shared" si="23"/>
        <v>3505</v>
      </c>
      <c r="FX42" s="32" t="s">
        <v>10862</v>
      </c>
      <c r="FY42" s="32" t="str">
        <f>VLOOKUP(FT42,'ALL-Chart of Accounts'!$E:$F,2,0)</f>
        <v>Product COS (83PRD) - Fixed OH</v>
      </c>
      <c r="FZ42" s="32">
        <f t="shared" si="24"/>
        <v>511040</v>
      </c>
      <c r="GB42" s="32">
        <f t="shared" si="25"/>
        <v>3505</v>
      </c>
      <c r="GD42" s="32" t="s">
        <v>10862</v>
      </c>
      <c r="GE42" s="32" t="str">
        <f>VLOOKUP(FZ42,'ALL-Chart of Accounts'!$E:$F,2,0)</f>
        <v>Product COS (83PRD) - Variable OH</v>
      </c>
      <c r="GF42" s="32">
        <f t="shared" si="26"/>
        <v>511050</v>
      </c>
      <c r="GH42" s="32">
        <f t="shared" si="27"/>
        <v>3505</v>
      </c>
      <c r="GJ42" s="32" t="s">
        <v>10862</v>
      </c>
      <c r="GK42" s="32" t="str">
        <f>VLOOKUP(GF42,'ALL-Chart of Accounts'!$E:$F,2,0)</f>
        <v>Product COS (83PRD) - Outside</v>
      </c>
      <c r="GL42" s="32">
        <f t="shared" si="28"/>
        <v>262800</v>
      </c>
      <c r="GP42" s="32" t="s">
        <v>10862</v>
      </c>
      <c r="GQ42" s="32" t="str">
        <f>VLOOKUP(GL42,'ALL-Chart of Accounts'!$E:$F,2,0)</f>
        <v>Deferred Income</v>
      </c>
      <c r="GR42" s="32">
        <f t="shared" si="29"/>
        <v>262800</v>
      </c>
      <c r="GV42" s="32" t="s">
        <v>10862</v>
      </c>
      <c r="GW42" s="32" t="str">
        <f>VLOOKUP(GR42,'ALL-Chart of Accounts'!$E:$F,2,0)</f>
        <v>Deferred Income</v>
      </c>
      <c r="GX42" s="32">
        <f t="shared" si="30"/>
        <v>262800</v>
      </c>
      <c r="HB42" s="32" t="s">
        <v>10862</v>
      </c>
      <c r="HC42" s="32" t="str">
        <f>VLOOKUP(GX42,'ALL-Chart of Accounts'!$E:$F,2,0)</f>
        <v>Deferred Income</v>
      </c>
      <c r="HD42" s="32">
        <f t="shared" si="31"/>
        <v>262800</v>
      </c>
      <c r="HH42" s="32" t="s">
        <v>10862</v>
      </c>
      <c r="HI42" s="32" t="str">
        <f>VLOOKUP(HD42,'ALL-Chart of Accounts'!$E:$F,2,0)</f>
        <v>Deferred Income</v>
      </c>
      <c r="HJ42" s="32">
        <f t="shared" si="32"/>
        <v>262800</v>
      </c>
      <c r="HN42" s="32" t="s">
        <v>10862</v>
      </c>
      <c r="HO42" s="32" t="str">
        <f>VLOOKUP(HJ42,'ALL-Chart of Accounts'!$E:$F,2,0)</f>
        <v>Deferred Income</v>
      </c>
      <c r="HQ42" s="32" t="str">
        <f t="shared" si="38"/>
        <v>ALP11001</v>
      </c>
      <c r="HR42" s="46" t="s">
        <v>11</v>
      </c>
      <c r="HS42" s="46">
        <v>1001</v>
      </c>
      <c r="HT42" s="46" t="s">
        <v>11126</v>
      </c>
      <c r="HU42" s="46" t="s">
        <v>9398</v>
      </c>
      <c r="HV42" s="61">
        <v>42810.375387615743</v>
      </c>
      <c r="HW42" s="46" t="s">
        <v>9398</v>
      </c>
      <c r="HX42" s="61">
        <v>42810.380408333331</v>
      </c>
    </row>
    <row r="43" spans="1:232" s="46" customFormat="1" x14ac:dyDescent="0.35">
      <c r="A43" s="47"/>
      <c r="B43" s="47"/>
      <c r="C43" s="47">
        <v>43292</v>
      </c>
      <c r="D43" s="46" t="s">
        <v>11110</v>
      </c>
      <c r="E43" s="22"/>
      <c r="F43" s="22" t="str">
        <f>IF(ISERROR(VLOOKUP($O43,'sKUN1-Distribution Accounts'!$F:$F,1,0)),"","X")</f>
        <v>X</v>
      </c>
      <c r="G43" s="22" t="str">
        <f t="shared" si="41"/>
        <v/>
      </c>
      <c r="H43" s="22" t="str">
        <f t="shared" si="41"/>
        <v/>
      </c>
      <c r="I43" s="22" t="str">
        <f t="shared" si="41"/>
        <v/>
      </c>
      <c r="J43" s="22" t="str">
        <f t="shared" si="41"/>
        <v/>
      </c>
      <c r="K43" s="22" t="str">
        <f t="shared" si="41"/>
        <v/>
      </c>
      <c r="L43" s="22" t="str">
        <f t="shared" si="41"/>
        <v/>
      </c>
      <c r="M43" s="22" t="str">
        <f t="shared" si="41"/>
        <v/>
      </c>
      <c r="O43" s="46">
        <v>3510</v>
      </c>
      <c r="P43" s="32" t="e">
        <f>VLOOKUP(O43,'ALL-Unit Code 2'!V:W,2,0)</f>
        <v>#N/A</v>
      </c>
      <c r="Q43" s="32">
        <f t="shared" si="33"/>
        <v>120131</v>
      </c>
      <c r="U43" s="37" t="s">
        <v>10855</v>
      </c>
      <c r="W43" s="32" t="str">
        <f>VLOOKUP(Q43,'ALL-Chart of Accounts'!$E:$F,2,0)</f>
        <v>Finished Goods Material</v>
      </c>
      <c r="X43" s="32">
        <f t="shared" si="34"/>
        <v>120132</v>
      </c>
      <c r="AB43" s="32" t="str">
        <f t="shared" si="42"/>
        <v>FP</v>
      </c>
      <c r="AD43" s="32" t="str">
        <f>VLOOKUP(X43,'ALL-Chart of Accounts'!$E:$F,2,0)</f>
        <v>Finished Goods Labor</v>
      </c>
      <c r="AE43" s="32">
        <f t="shared" si="35"/>
        <v>120133</v>
      </c>
      <c r="AI43" s="32" t="str">
        <f t="shared" si="43"/>
        <v>FP</v>
      </c>
      <c r="AK43" s="32" t="str">
        <f>VLOOKUP(AE43,'ALL-Chart of Accounts'!$E:$F,2,0)</f>
        <v>Finished Goods Fixed Overhead</v>
      </c>
      <c r="AL43" s="32">
        <f t="shared" si="36"/>
        <v>120134</v>
      </c>
      <c r="AP43" s="32" t="str">
        <f t="shared" si="44"/>
        <v>FP</v>
      </c>
      <c r="AR43" s="32" t="str">
        <f>VLOOKUP(AL43,'ALL-Chart of Accounts'!$E:$F,2,0)</f>
        <v>Finished Goods Variable Overhead</v>
      </c>
      <c r="AS43" s="32">
        <f t="shared" si="37"/>
        <v>120135</v>
      </c>
      <c r="AW43" s="32" t="str">
        <f t="shared" si="45"/>
        <v>FP</v>
      </c>
      <c r="AY43" s="32" t="str">
        <f>VLOOKUP(AS43,'ALL-Chart of Accounts'!$E:$F,2,0)</f>
        <v>Finished Goods Outside</v>
      </c>
      <c r="BF43" s="37">
        <v>120141</v>
      </c>
      <c r="BJ43" s="32" t="s">
        <v>10855</v>
      </c>
      <c r="BL43" s="32" t="str">
        <f>VLOOKUP(BF43,'ALL-Chart of Accounts'!$E:$F,2,0)</f>
        <v>In-Process Material</v>
      </c>
      <c r="BM43" s="32">
        <f t="shared" si="4"/>
        <v>120142</v>
      </c>
      <c r="BQ43" s="32" t="str">
        <f t="shared" si="46"/>
        <v>FP</v>
      </c>
      <c r="BS43" s="32" t="str">
        <f>VLOOKUP(BM43,'ALL-Chart of Accounts'!$E:$F,2,0)</f>
        <v>In-Process Labor</v>
      </c>
      <c r="BT43" s="32">
        <f t="shared" si="5"/>
        <v>120143</v>
      </c>
      <c r="BX43" s="32" t="str">
        <f t="shared" si="47"/>
        <v>FP</v>
      </c>
      <c r="BZ43" s="32" t="str">
        <f>VLOOKUP(BT43,'ALL-Chart of Accounts'!$E:$F,2,0)</f>
        <v>In-Process Fixed Overhead</v>
      </c>
      <c r="CA43" s="32">
        <f t="shared" si="6"/>
        <v>120144</v>
      </c>
      <c r="CE43" s="32" t="str">
        <f t="shared" si="48"/>
        <v>FP</v>
      </c>
      <c r="CG43" s="32" t="str">
        <f>VLOOKUP(CA43,'ALL-Chart of Accounts'!$E:$F,2,0)</f>
        <v>In-Process Variable Overhead</v>
      </c>
      <c r="CH43" s="32">
        <f t="shared" si="7"/>
        <v>120145</v>
      </c>
      <c r="CL43" s="32" t="str">
        <f t="shared" si="49"/>
        <v>FP</v>
      </c>
      <c r="CN43" s="32" t="str">
        <f>VLOOKUP(CH43,'ALL-Chart of Accounts'!$E:$F,2,0)</f>
        <v>In-Process Outside</v>
      </c>
      <c r="CO43" s="37">
        <v>120121</v>
      </c>
      <c r="CS43" s="32" t="str">
        <f t="shared" si="50"/>
        <v>FP</v>
      </c>
      <c r="CU43" s="32" t="str">
        <f>VLOOKUP(CO43,'ALL-Chart of Accounts'!$E:$F,2,0)</f>
        <v>In-Transit Material</v>
      </c>
      <c r="CV43" s="32">
        <f t="shared" si="8"/>
        <v>120122</v>
      </c>
      <c r="CZ43" s="32" t="str">
        <f t="shared" si="51"/>
        <v>FP</v>
      </c>
      <c r="DB43" s="32" t="str">
        <f>VLOOKUP(CV43,'ALL-Chart of Accounts'!$E:$F,2,0)</f>
        <v>In-Transit Labor</v>
      </c>
      <c r="DC43" s="32">
        <f t="shared" si="9"/>
        <v>120123</v>
      </c>
      <c r="DG43" s="32" t="str">
        <f t="shared" si="52"/>
        <v>FP</v>
      </c>
      <c r="DI43" s="32" t="str">
        <f>VLOOKUP(DC43,'ALL-Chart of Accounts'!$E:$F,2,0)</f>
        <v>In-Transit Fixed Overhead</v>
      </c>
      <c r="DJ43" s="32">
        <f t="shared" si="10"/>
        <v>120124</v>
      </c>
      <c r="DN43" s="32" t="str">
        <f t="shared" si="53"/>
        <v>FP</v>
      </c>
      <c r="DP43" s="32" t="str">
        <f>VLOOKUP(DJ43,'ALL-Chart of Accounts'!$E:$F,2,0)</f>
        <v>In-Transit Variable Overhead</v>
      </c>
      <c r="DQ43" s="32">
        <f t="shared" si="11"/>
        <v>120125</v>
      </c>
      <c r="DU43" s="32" t="str">
        <f t="shared" si="54"/>
        <v>FP</v>
      </c>
      <c r="DW43" s="32" t="str">
        <f>VLOOKUP(DQ43,'ALL-Chart of Accounts'!$E:$F,2,0)</f>
        <v>In-Transit Outside</v>
      </c>
      <c r="DX43" s="37">
        <v>415000</v>
      </c>
      <c r="DZ43" s="32">
        <f t="shared" si="12"/>
        <v>3510</v>
      </c>
      <c r="EB43" s="32" t="str">
        <f t="shared" si="55"/>
        <v>FP</v>
      </c>
      <c r="EC43" s="32" t="str">
        <f>VLOOKUP(DX43,'ALL-Chart of Accounts'!$E:$F,2,0)</f>
        <v>Aftermarket Sales - Product (80PRDAFT)</v>
      </c>
      <c r="ED43" s="32">
        <f t="shared" si="13"/>
        <v>415000</v>
      </c>
      <c r="EF43" s="32">
        <f t="shared" si="14"/>
        <v>3510</v>
      </c>
      <c r="EH43" s="32" t="s">
        <v>10855</v>
      </c>
      <c r="EI43" s="32" t="str">
        <f>VLOOKUP(ED43,'ALL-Chart of Accounts'!$E:$F,2,0)</f>
        <v>Aftermarket Sales - Product (80PRDAFT)</v>
      </c>
      <c r="EJ43" s="32">
        <f t="shared" si="15"/>
        <v>415000</v>
      </c>
      <c r="EL43" s="32">
        <f t="shared" si="16"/>
        <v>3510</v>
      </c>
      <c r="EN43" s="32" t="s">
        <v>10855</v>
      </c>
      <c r="EO43" s="32" t="str">
        <f>VLOOKUP(EJ43,'ALL-Chart of Accounts'!$E:$F,2,0)</f>
        <v>Aftermarket Sales - Product (80PRDAFT)</v>
      </c>
      <c r="EP43" s="37">
        <v>262800</v>
      </c>
      <c r="ET43" s="32" t="s">
        <v>10855</v>
      </c>
      <c r="EU43" s="32" t="str">
        <f>VLOOKUP(EP43,'ALL-Chart of Accounts'!$E:$F,2,0)</f>
        <v>Deferred Income</v>
      </c>
      <c r="EV43" s="32">
        <f t="shared" si="17"/>
        <v>262800</v>
      </c>
      <c r="EZ43" s="32" t="s">
        <v>10855</v>
      </c>
      <c r="FA43" s="32" t="str">
        <f>VLOOKUP(EV43,'ALL-Chart of Accounts'!$E:$F,2,0)</f>
        <v>Deferred Income</v>
      </c>
      <c r="FB43" s="32">
        <f t="shared" si="18"/>
        <v>262800</v>
      </c>
      <c r="FF43" s="32" t="s">
        <v>10855</v>
      </c>
      <c r="FG43" s="32" t="str">
        <f>VLOOKUP(FB43,'ALL-Chart of Accounts'!$E:$F,2,0)</f>
        <v>Deferred Income</v>
      </c>
      <c r="FH43" s="37">
        <v>511010</v>
      </c>
      <c r="FJ43" s="32">
        <f t="shared" si="19"/>
        <v>3510</v>
      </c>
      <c r="FL43" s="32" t="s">
        <v>10855</v>
      </c>
      <c r="FM43" s="32" t="str">
        <f>VLOOKUP(FH43,'ALL-Chart of Accounts'!$E:$F,2,0)</f>
        <v>Product COS (83PRD) - Material</v>
      </c>
      <c r="FN43" s="32">
        <f t="shared" si="20"/>
        <v>511020</v>
      </c>
      <c r="FP43" s="32">
        <f t="shared" si="21"/>
        <v>3510</v>
      </c>
      <c r="FR43" s="32" t="s">
        <v>10855</v>
      </c>
      <c r="FS43" s="32" t="str">
        <f>VLOOKUP(FN43,'ALL-Chart of Accounts'!$E:$F,2,0)</f>
        <v>Product COS (83PRD) - Labor</v>
      </c>
      <c r="FT43" s="32">
        <f t="shared" si="22"/>
        <v>511030</v>
      </c>
      <c r="FV43" s="32">
        <f t="shared" si="23"/>
        <v>3510</v>
      </c>
      <c r="FX43" s="32" t="s">
        <v>10855</v>
      </c>
      <c r="FY43" s="32" t="str">
        <f>VLOOKUP(FT43,'ALL-Chart of Accounts'!$E:$F,2,0)</f>
        <v>Product COS (83PRD) - Fixed OH</v>
      </c>
      <c r="FZ43" s="32">
        <f t="shared" si="24"/>
        <v>511040</v>
      </c>
      <c r="GB43" s="32">
        <f t="shared" si="25"/>
        <v>3510</v>
      </c>
      <c r="GD43" s="32" t="s">
        <v>10855</v>
      </c>
      <c r="GE43" s="32" t="str">
        <f>VLOOKUP(FZ43,'ALL-Chart of Accounts'!$E:$F,2,0)</f>
        <v>Product COS (83PRD) - Variable OH</v>
      </c>
      <c r="GF43" s="32">
        <f t="shared" si="26"/>
        <v>511050</v>
      </c>
      <c r="GH43" s="32">
        <f t="shared" si="27"/>
        <v>3510</v>
      </c>
      <c r="GJ43" s="32" t="s">
        <v>10855</v>
      </c>
      <c r="GK43" s="32" t="str">
        <f>VLOOKUP(GF43,'ALL-Chart of Accounts'!$E:$F,2,0)</f>
        <v>Product COS (83PRD) - Outside</v>
      </c>
      <c r="GL43" s="32">
        <f t="shared" si="28"/>
        <v>262800</v>
      </c>
      <c r="GP43" s="32" t="s">
        <v>10855</v>
      </c>
      <c r="GQ43" s="32" t="str">
        <f>VLOOKUP(GL43,'ALL-Chart of Accounts'!$E:$F,2,0)</f>
        <v>Deferred Income</v>
      </c>
      <c r="GR43" s="32">
        <f t="shared" si="29"/>
        <v>262800</v>
      </c>
      <c r="GV43" s="32" t="s">
        <v>10855</v>
      </c>
      <c r="GW43" s="32" t="str">
        <f>VLOOKUP(GR43,'ALL-Chart of Accounts'!$E:$F,2,0)</f>
        <v>Deferred Income</v>
      </c>
      <c r="GX43" s="32">
        <f t="shared" si="30"/>
        <v>262800</v>
      </c>
      <c r="HB43" s="32" t="s">
        <v>10855</v>
      </c>
      <c r="HC43" s="32" t="str">
        <f>VLOOKUP(GX43,'ALL-Chart of Accounts'!$E:$F,2,0)</f>
        <v>Deferred Income</v>
      </c>
      <c r="HD43" s="32">
        <f t="shared" si="31"/>
        <v>262800</v>
      </c>
      <c r="HH43" s="32" t="s">
        <v>10855</v>
      </c>
      <c r="HI43" s="32" t="str">
        <f>VLOOKUP(HD43,'ALL-Chart of Accounts'!$E:$F,2,0)</f>
        <v>Deferred Income</v>
      </c>
      <c r="HJ43" s="32">
        <f t="shared" si="32"/>
        <v>262800</v>
      </c>
      <c r="HN43" s="32" t="s">
        <v>10855</v>
      </c>
      <c r="HO43" s="32" t="str">
        <f>VLOOKUP(HJ43,'ALL-Chart of Accounts'!$E:$F,2,0)</f>
        <v>Deferred Income</v>
      </c>
      <c r="HQ43" s="32" t="str">
        <f t="shared" si="38"/>
        <v>ALP11002</v>
      </c>
      <c r="HR43" s="46" t="s">
        <v>11</v>
      </c>
      <c r="HS43" s="46">
        <v>1002</v>
      </c>
      <c r="HT43" s="46" t="s">
        <v>1285</v>
      </c>
      <c r="HU43" s="46" t="s">
        <v>9398</v>
      </c>
      <c r="HV43" s="61">
        <v>42810.375394178242</v>
      </c>
      <c r="HW43" s="46" t="s">
        <v>9398</v>
      </c>
      <c r="HX43" s="61">
        <v>42810.380408645833</v>
      </c>
    </row>
    <row r="44" spans="1:232" s="46" customFormat="1" x14ac:dyDescent="0.35">
      <c r="A44" s="47"/>
      <c r="B44" s="47"/>
      <c r="C44" s="47">
        <v>43292</v>
      </c>
      <c r="D44" s="46" t="s">
        <v>11110</v>
      </c>
      <c r="E44" s="22"/>
      <c r="F44" s="22" t="str">
        <f>IF(ISERROR(VLOOKUP($O44,'sKUN1-Distribution Accounts'!$F:$F,1,0)),"","X")</f>
        <v>X</v>
      </c>
      <c r="G44" s="22" t="str">
        <f t="shared" si="41"/>
        <v/>
      </c>
      <c r="H44" s="22" t="str">
        <f t="shared" si="41"/>
        <v/>
      </c>
      <c r="I44" s="22" t="str">
        <f t="shared" si="41"/>
        <v/>
      </c>
      <c r="J44" s="22" t="str">
        <f t="shared" si="41"/>
        <v/>
      </c>
      <c r="K44" s="22" t="str">
        <f t="shared" si="41"/>
        <v/>
      </c>
      <c r="L44" s="22" t="str">
        <f t="shared" si="41"/>
        <v/>
      </c>
      <c r="M44" s="22" t="str">
        <f t="shared" si="41"/>
        <v/>
      </c>
      <c r="O44" s="46">
        <v>3520</v>
      </c>
      <c r="P44" s="32" t="e">
        <f>VLOOKUP(O44,'ALL-Unit Code 2'!V:W,2,0)</f>
        <v>#N/A</v>
      </c>
      <c r="Q44" s="32">
        <f t="shared" si="33"/>
        <v>120131</v>
      </c>
      <c r="U44" s="37" t="s">
        <v>10873</v>
      </c>
      <c r="W44" s="32" t="str">
        <f>VLOOKUP(Q44,'ALL-Chart of Accounts'!$E:$F,2,0)</f>
        <v>Finished Goods Material</v>
      </c>
      <c r="X44" s="32">
        <f t="shared" si="34"/>
        <v>120132</v>
      </c>
      <c r="AB44" s="32" t="str">
        <f t="shared" si="42"/>
        <v>EA</v>
      </c>
      <c r="AD44" s="32" t="str">
        <f>VLOOKUP(X44,'ALL-Chart of Accounts'!$E:$F,2,0)</f>
        <v>Finished Goods Labor</v>
      </c>
      <c r="AE44" s="32">
        <f t="shared" si="35"/>
        <v>120133</v>
      </c>
      <c r="AI44" s="32" t="str">
        <f t="shared" si="43"/>
        <v>EA</v>
      </c>
      <c r="AK44" s="32" t="str">
        <f>VLOOKUP(AE44,'ALL-Chart of Accounts'!$E:$F,2,0)</f>
        <v>Finished Goods Fixed Overhead</v>
      </c>
      <c r="AL44" s="32">
        <f t="shared" si="36"/>
        <v>120134</v>
      </c>
      <c r="AP44" s="32" t="str">
        <f t="shared" si="44"/>
        <v>EA</v>
      </c>
      <c r="AR44" s="32" t="str">
        <f>VLOOKUP(AL44,'ALL-Chart of Accounts'!$E:$F,2,0)</f>
        <v>Finished Goods Variable Overhead</v>
      </c>
      <c r="AS44" s="32">
        <f t="shared" si="37"/>
        <v>120135</v>
      </c>
      <c r="AW44" s="32" t="str">
        <f t="shared" si="45"/>
        <v>EA</v>
      </c>
      <c r="AY44" s="32" t="str">
        <f>VLOOKUP(AS44,'ALL-Chart of Accounts'!$E:$F,2,0)</f>
        <v>Finished Goods Outside</v>
      </c>
      <c r="BF44" s="37">
        <v>120141</v>
      </c>
      <c r="BJ44" s="32" t="s">
        <v>10873</v>
      </c>
      <c r="BL44" s="32" t="str">
        <f>VLOOKUP(BF44,'ALL-Chart of Accounts'!$E:$F,2,0)</f>
        <v>In-Process Material</v>
      </c>
      <c r="BM44" s="32">
        <f t="shared" si="4"/>
        <v>120142</v>
      </c>
      <c r="BQ44" s="32" t="str">
        <f t="shared" si="46"/>
        <v>EA</v>
      </c>
      <c r="BS44" s="32" t="str">
        <f>VLOOKUP(BM44,'ALL-Chart of Accounts'!$E:$F,2,0)</f>
        <v>In-Process Labor</v>
      </c>
      <c r="BT44" s="32">
        <f t="shared" si="5"/>
        <v>120143</v>
      </c>
      <c r="BX44" s="32" t="str">
        <f t="shared" si="47"/>
        <v>EA</v>
      </c>
      <c r="BZ44" s="32" t="str">
        <f>VLOOKUP(BT44,'ALL-Chart of Accounts'!$E:$F,2,0)</f>
        <v>In-Process Fixed Overhead</v>
      </c>
      <c r="CA44" s="32">
        <f t="shared" si="6"/>
        <v>120144</v>
      </c>
      <c r="CE44" s="32" t="str">
        <f t="shared" si="48"/>
        <v>EA</v>
      </c>
      <c r="CG44" s="32" t="str">
        <f>VLOOKUP(CA44,'ALL-Chart of Accounts'!$E:$F,2,0)</f>
        <v>In-Process Variable Overhead</v>
      </c>
      <c r="CH44" s="32">
        <f t="shared" si="7"/>
        <v>120145</v>
      </c>
      <c r="CL44" s="32" t="str">
        <f t="shared" si="49"/>
        <v>EA</v>
      </c>
      <c r="CN44" s="32" t="str">
        <f>VLOOKUP(CH44,'ALL-Chart of Accounts'!$E:$F,2,0)</f>
        <v>In-Process Outside</v>
      </c>
      <c r="CO44" s="37">
        <v>120121</v>
      </c>
      <c r="CS44" s="32" t="str">
        <f t="shared" si="50"/>
        <v>EA</v>
      </c>
      <c r="CU44" s="32" t="str">
        <f>VLOOKUP(CO44,'ALL-Chart of Accounts'!$E:$F,2,0)</f>
        <v>In-Transit Material</v>
      </c>
      <c r="CV44" s="32">
        <f t="shared" si="8"/>
        <v>120122</v>
      </c>
      <c r="CZ44" s="32" t="str">
        <f t="shared" si="51"/>
        <v>EA</v>
      </c>
      <c r="DB44" s="32" t="str">
        <f>VLOOKUP(CV44,'ALL-Chart of Accounts'!$E:$F,2,0)</f>
        <v>In-Transit Labor</v>
      </c>
      <c r="DC44" s="32">
        <f t="shared" si="9"/>
        <v>120123</v>
      </c>
      <c r="DG44" s="32" t="str">
        <f t="shared" si="52"/>
        <v>EA</v>
      </c>
      <c r="DI44" s="32" t="str">
        <f>VLOOKUP(DC44,'ALL-Chart of Accounts'!$E:$F,2,0)</f>
        <v>In-Transit Fixed Overhead</v>
      </c>
      <c r="DJ44" s="32">
        <f t="shared" si="10"/>
        <v>120124</v>
      </c>
      <c r="DN44" s="32" t="str">
        <f t="shared" si="53"/>
        <v>EA</v>
      </c>
      <c r="DP44" s="32" t="str">
        <f>VLOOKUP(DJ44,'ALL-Chart of Accounts'!$E:$F,2,0)</f>
        <v>In-Transit Variable Overhead</v>
      </c>
      <c r="DQ44" s="32">
        <f t="shared" si="11"/>
        <v>120125</v>
      </c>
      <c r="DU44" s="32" t="str">
        <f t="shared" si="54"/>
        <v>EA</v>
      </c>
      <c r="DW44" s="32" t="str">
        <f>VLOOKUP(DQ44,'ALL-Chart of Accounts'!$E:$F,2,0)</f>
        <v>In-Transit Outside</v>
      </c>
      <c r="DX44" s="37">
        <v>415000</v>
      </c>
      <c r="DZ44" s="32">
        <f t="shared" si="12"/>
        <v>3520</v>
      </c>
      <c r="EB44" s="32" t="str">
        <f t="shared" si="55"/>
        <v>EA</v>
      </c>
      <c r="EC44" s="32" t="str">
        <f>VLOOKUP(DX44,'ALL-Chart of Accounts'!$E:$F,2,0)</f>
        <v>Aftermarket Sales - Product (80PRDAFT)</v>
      </c>
      <c r="ED44" s="32">
        <f t="shared" si="13"/>
        <v>415000</v>
      </c>
      <c r="EF44" s="32">
        <f t="shared" si="14"/>
        <v>3520</v>
      </c>
      <c r="EH44" s="32" t="s">
        <v>10873</v>
      </c>
      <c r="EI44" s="32" t="str">
        <f>VLOOKUP(ED44,'ALL-Chart of Accounts'!$E:$F,2,0)</f>
        <v>Aftermarket Sales - Product (80PRDAFT)</v>
      </c>
      <c r="EJ44" s="32">
        <f t="shared" si="15"/>
        <v>415000</v>
      </c>
      <c r="EL44" s="32">
        <f t="shared" si="16"/>
        <v>3520</v>
      </c>
      <c r="EN44" s="32" t="s">
        <v>10873</v>
      </c>
      <c r="EO44" s="32" t="str">
        <f>VLOOKUP(EJ44,'ALL-Chart of Accounts'!$E:$F,2,0)</f>
        <v>Aftermarket Sales - Product (80PRDAFT)</v>
      </c>
      <c r="EP44" s="37">
        <v>262800</v>
      </c>
      <c r="ET44" s="32" t="s">
        <v>10873</v>
      </c>
      <c r="EU44" s="32" t="str">
        <f>VLOOKUP(EP44,'ALL-Chart of Accounts'!$E:$F,2,0)</f>
        <v>Deferred Income</v>
      </c>
      <c r="EV44" s="32">
        <f t="shared" si="17"/>
        <v>262800</v>
      </c>
      <c r="EZ44" s="32" t="s">
        <v>10873</v>
      </c>
      <c r="FA44" s="32" t="str">
        <f>VLOOKUP(EV44,'ALL-Chart of Accounts'!$E:$F,2,0)</f>
        <v>Deferred Income</v>
      </c>
      <c r="FB44" s="32">
        <f t="shared" si="18"/>
        <v>262800</v>
      </c>
      <c r="FF44" s="32" t="s">
        <v>10873</v>
      </c>
      <c r="FG44" s="32" t="str">
        <f>VLOOKUP(FB44,'ALL-Chart of Accounts'!$E:$F,2,0)</f>
        <v>Deferred Income</v>
      </c>
      <c r="FH44" s="37">
        <v>511010</v>
      </c>
      <c r="FJ44" s="32">
        <f t="shared" si="19"/>
        <v>3520</v>
      </c>
      <c r="FL44" s="32" t="s">
        <v>10873</v>
      </c>
      <c r="FM44" s="32" t="str">
        <f>VLOOKUP(FH44,'ALL-Chart of Accounts'!$E:$F,2,0)</f>
        <v>Product COS (83PRD) - Material</v>
      </c>
      <c r="FN44" s="32">
        <f t="shared" si="20"/>
        <v>511020</v>
      </c>
      <c r="FP44" s="32">
        <f t="shared" si="21"/>
        <v>3520</v>
      </c>
      <c r="FR44" s="32" t="s">
        <v>10873</v>
      </c>
      <c r="FS44" s="32" t="str">
        <f>VLOOKUP(FN44,'ALL-Chart of Accounts'!$E:$F,2,0)</f>
        <v>Product COS (83PRD) - Labor</v>
      </c>
      <c r="FT44" s="32">
        <f t="shared" si="22"/>
        <v>511030</v>
      </c>
      <c r="FV44" s="32">
        <f t="shared" si="23"/>
        <v>3520</v>
      </c>
      <c r="FX44" s="32" t="s">
        <v>10873</v>
      </c>
      <c r="FY44" s="32" t="str">
        <f>VLOOKUP(FT44,'ALL-Chart of Accounts'!$E:$F,2,0)</f>
        <v>Product COS (83PRD) - Fixed OH</v>
      </c>
      <c r="FZ44" s="32">
        <f t="shared" si="24"/>
        <v>511040</v>
      </c>
      <c r="GB44" s="32">
        <f t="shared" si="25"/>
        <v>3520</v>
      </c>
      <c r="GD44" s="32" t="s">
        <v>10873</v>
      </c>
      <c r="GE44" s="32" t="str">
        <f>VLOOKUP(FZ44,'ALL-Chart of Accounts'!$E:$F,2,0)</f>
        <v>Product COS (83PRD) - Variable OH</v>
      </c>
      <c r="GF44" s="32">
        <f t="shared" si="26"/>
        <v>511050</v>
      </c>
      <c r="GH44" s="32">
        <f t="shared" si="27"/>
        <v>3520</v>
      </c>
      <c r="GJ44" s="32" t="s">
        <v>10873</v>
      </c>
      <c r="GK44" s="32" t="str">
        <f>VLOOKUP(GF44,'ALL-Chart of Accounts'!$E:$F,2,0)</f>
        <v>Product COS (83PRD) - Outside</v>
      </c>
      <c r="GL44" s="32">
        <f t="shared" si="28"/>
        <v>262800</v>
      </c>
      <c r="GP44" s="32" t="s">
        <v>10873</v>
      </c>
      <c r="GQ44" s="32" t="str">
        <f>VLOOKUP(GL44,'ALL-Chart of Accounts'!$E:$F,2,0)</f>
        <v>Deferred Income</v>
      </c>
      <c r="GR44" s="32">
        <f t="shared" si="29"/>
        <v>262800</v>
      </c>
      <c r="GV44" s="32" t="s">
        <v>10873</v>
      </c>
      <c r="GW44" s="32" t="str">
        <f>VLOOKUP(GR44,'ALL-Chart of Accounts'!$E:$F,2,0)</f>
        <v>Deferred Income</v>
      </c>
      <c r="GX44" s="32">
        <f t="shared" si="30"/>
        <v>262800</v>
      </c>
      <c r="HB44" s="32" t="s">
        <v>10873</v>
      </c>
      <c r="HC44" s="32" t="str">
        <f>VLOOKUP(GX44,'ALL-Chart of Accounts'!$E:$F,2,0)</f>
        <v>Deferred Income</v>
      </c>
      <c r="HD44" s="32">
        <f t="shared" si="31"/>
        <v>262800</v>
      </c>
      <c r="HH44" s="32" t="s">
        <v>10873</v>
      </c>
      <c r="HI44" s="32" t="str">
        <f>VLOOKUP(HD44,'ALL-Chart of Accounts'!$E:$F,2,0)</f>
        <v>Deferred Income</v>
      </c>
      <c r="HJ44" s="32">
        <f t="shared" si="32"/>
        <v>262800</v>
      </c>
      <c r="HN44" s="32" t="s">
        <v>10873</v>
      </c>
      <c r="HO44" s="32" t="str">
        <f>VLOOKUP(HJ44,'ALL-Chart of Accounts'!$E:$F,2,0)</f>
        <v>Deferred Income</v>
      </c>
      <c r="HQ44" s="32" t="str">
        <f t="shared" si="38"/>
        <v>ALP11100</v>
      </c>
      <c r="HR44" s="46" t="s">
        <v>11</v>
      </c>
      <c r="HS44" s="46">
        <v>1100</v>
      </c>
      <c r="HT44" s="46" t="s">
        <v>1286</v>
      </c>
      <c r="HU44" s="46" t="s">
        <v>9398</v>
      </c>
      <c r="HV44" s="61">
        <v>42810.375401273152</v>
      </c>
      <c r="HW44" s="46" t="s">
        <v>9398</v>
      </c>
      <c r="HX44" s="61">
        <v>42810.380408946759</v>
      </c>
    </row>
    <row r="45" spans="1:232" s="46" customFormat="1" x14ac:dyDescent="0.35">
      <c r="A45" s="47"/>
      <c r="B45" s="47"/>
      <c r="C45" s="47">
        <v>43292</v>
      </c>
      <c r="D45" s="46" t="s">
        <v>11110</v>
      </c>
      <c r="E45" s="22"/>
      <c r="F45" s="22" t="str">
        <f>IF(ISERROR(VLOOKUP($O45,'sKUN1-Distribution Accounts'!$F:$F,1,0)),"","X")</f>
        <v>X</v>
      </c>
      <c r="G45" s="22" t="str">
        <f t="shared" ref="G45:M50" si="56">IF(ISERROR(VLOOKUP(G$4&amp;IF($O45="","NULL",$O45),$HQ:$HQ,1,0)),"","X")</f>
        <v/>
      </c>
      <c r="H45" s="22" t="str">
        <f t="shared" si="56"/>
        <v/>
      </c>
      <c r="I45" s="22" t="str">
        <f t="shared" si="56"/>
        <v/>
      </c>
      <c r="J45" s="22" t="str">
        <f t="shared" si="56"/>
        <v/>
      </c>
      <c r="K45" s="22" t="str">
        <f t="shared" si="56"/>
        <v/>
      </c>
      <c r="L45" s="22" t="str">
        <f t="shared" si="56"/>
        <v/>
      </c>
      <c r="M45" s="22" t="str">
        <f t="shared" si="56"/>
        <v/>
      </c>
      <c r="O45" s="46">
        <v>4000</v>
      </c>
      <c r="P45" s="32" t="str">
        <f>VLOOKUP(O45,'ALL-Unit Code 2'!V:W,2,0)</f>
        <v>FILLING &amp; CLOSING-FILLER (TUNA)</v>
      </c>
      <c r="Q45" s="32">
        <f t="shared" si="33"/>
        <v>120131</v>
      </c>
      <c r="U45" s="37" t="s">
        <v>10854</v>
      </c>
      <c r="W45" s="32" t="str">
        <f>VLOOKUP(Q45,'ALL-Chart of Accounts'!$E:$F,2,0)</f>
        <v>Finished Goods Material</v>
      </c>
      <c r="X45" s="32">
        <f t="shared" si="34"/>
        <v>120132</v>
      </c>
      <c r="AB45" s="32" t="str">
        <f t="shared" si="42"/>
        <v>EX</v>
      </c>
      <c r="AD45" s="32" t="str">
        <f>VLOOKUP(X45,'ALL-Chart of Accounts'!$E:$F,2,0)</f>
        <v>Finished Goods Labor</v>
      </c>
      <c r="AE45" s="32">
        <f t="shared" si="35"/>
        <v>120133</v>
      </c>
      <c r="AI45" s="32" t="str">
        <f t="shared" si="43"/>
        <v>EX</v>
      </c>
      <c r="AK45" s="32" t="str">
        <f>VLOOKUP(AE45,'ALL-Chart of Accounts'!$E:$F,2,0)</f>
        <v>Finished Goods Fixed Overhead</v>
      </c>
      <c r="AL45" s="32">
        <f t="shared" si="36"/>
        <v>120134</v>
      </c>
      <c r="AP45" s="32" t="str">
        <f t="shared" si="44"/>
        <v>EX</v>
      </c>
      <c r="AR45" s="32" t="str">
        <f>VLOOKUP(AL45,'ALL-Chart of Accounts'!$E:$F,2,0)</f>
        <v>Finished Goods Variable Overhead</v>
      </c>
      <c r="AS45" s="32">
        <f t="shared" si="37"/>
        <v>120135</v>
      </c>
      <c r="AW45" s="32" t="str">
        <f t="shared" si="45"/>
        <v>EX</v>
      </c>
      <c r="AY45" s="32" t="str">
        <f>VLOOKUP(AS45,'ALL-Chart of Accounts'!$E:$F,2,0)</f>
        <v>Finished Goods Outside</v>
      </c>
      <c r="BF45" s="37">
        <v>120141</v>
      </c>
      <c r="BJ45" s="32" t="s">
        <v>10854</v>
      </c>
      <c r="BL45" s="32" t="str">
        <f>VLOOKUP(BF45,'ALL-Chart of Accounts'!$E:$F,2,0)</f>
        <v>In-Process Material</v>
      </c>
      <c r="BM45" s="32">
        <f t="shared" si="4"/>
        <v>120142</v>
      </c>
      <c r="BQ45" s="32" t="str">
        <f t="shared" si="46"/>
        <v>EX</v>
      </c>
      <c r="BS45" s="32" t="str">
        <f>VLOOKUP(BM45,'ALL-Chart of Accounts'!$E:$F,2,0)</f>
        <v>In-Process Labor</v>
      </c>
      <c r="BT45" s="32">
        <f t="shared" si="5"/>
        <v>120143</v>
      </c>
      <c r="BX45" s="32" t="str">
        <f t="shared" si="47"/>
        <v>EX</v>
      </c>
      <c r="BZ45" s="32" t="str">
        <f>VLOOKUP(BT45,'ALL-Chart of Accounts'!$E:$F,2,0)</f>
        <v>In-Process Fixed Overhead</v>
      </c>
      <c r="CA45" s="32">
        <f t="shared" si="6"/>
        <v>120144</v>
      </c>
      <c r="CE45" s="32" t="str">
        <f t="shared" si="48"/>
        <v>EX</v>
      </c>
      <c r="CG45" s="32" t="str">
        <f>VLOOKUP(CA45,'ALL-Chart of Accounts'!$E:$F,2,0)</f>
        <v>In-Process Variable Overhead</v>
      </c>
      <c r="CH45" s="32">
        <f t="shared" si="7"/>
        <v>120145</v>
      </c>
      <c r="CL45" s="32" t="str">
        <f t="shared" si="49"/>
        <v>EX</v>
      </c>
      <c r="CN45" s="32" t="str">
        <f>VLOOKUP(CH45,'ALL-Chart of Accounts'!$E:$F,2,0)</f>
        <v>In-Process Outside</v>
      </c>
      <c r="CO45" s="37">
        <v>120121</v>
      </c>
      <c r="CS45" s="32" t="str">
        <f t="shared" si="50"/>
        <v>EX</v>
      </c>
      <c r="CU45" s="32" t="str">
        <f>VLOOKUP(CO45,'ALL-Chart of Accounts'!$E:$F,2,0)</f>
        <v>In-Transit Material</v>
      </c>
      <c r="CV45" s="32">
        <f t="shared" si="8"/>
        <v>120122</v>
      </c>
      <c r="CZ45" s="32" t="str">
        <f t="shared" si="51"/>
        <v>EX</v>
      </c>
      <c r="DB45" s="32" t="str">
        <f>VLOOKUP(CV45,'ALL-Chart of Accounts'!$E:$F,2,0)</f>
        <v>In-Transit Labor</v>
      </c>
      <c r="DC45" s="32">
        <f t="shared" si="9"/>
        <v>120123</v>
      </c>
      <c r="DG45" s="32" t="str">
        <f t="shared" si="52"/>
        <v>EX</v>
      </c>
      <c r="DI45" s="32" t="str">
        <f>VLOOKUP(DC45,'ALL-Chart of Accounts'!$E:$F,2,0)</f>
        <v>In-Transit Fixed Overhead</v>
      </c>
      <c r="DJ45" s="32">
        <f t="shared" si="10"/>
        <v>120124</v>
      </c>
      <c r="DN45" s="32" t="str">
        <f t="shared" si="53"/>
        <v>EX</v>
      </c>
      <c r="DP45" s="32" t="str">
        <f>VLOOKUP(DJ45,'ALL-Chart of Accounts'!$E:$F,2,0)</f>
        <v>In-Transit Variable Overhead</v>
      </c>
      <c r="DQ45" s="32">
        <f t="shared" si="11"/>
        <v>120125</v>
      </c>
      <c r="DU45" s="32" t="str">
        <f t="shared" si="54"/>
        <v>EX</v>
      </c>
      <c r="DW45" s="32" t="str">
        <f>VLOOKUP(DQ45,'ALL-Chart of Accounts'!$E:$F,2,0)</f>
        <v>In-Transit Outside</v>
      </c>
      <c r="DX45" s="37">
        <v>415000</v>
      </c>
      <c r="DZ45" s="32">
        <f t="shared" si="12"/>
        <v>4000</v>
      </c>
      <c r="EB45" s="32" t="str">
        <f t="shared" si="55"/>
        <v>EX</v>
      </c>
      <c r="EC45" s="32" t="str">
        <f>VLOOKUP(DX45,'ALL-Chart of Accounts'!$E:$F,2,0)</f>
        <v>Aftermarket Sales - Product (80PRDAFT)</v>
      </c>
      <c r="ED45" s="32">
        <f t="shared" si="13"/>
        <v>415000</v>
      </c>
      <c r="EF45" s="32">
        <f t="shared" si="14"/>
        <v>4000</v>
      </c>
      <c r="EH45" s="32" t="s">
        <v>10854</v>
      </c>
      <c r="EI45" s="32" t="str">
        <f>VLOOKUP(ED45,'ALL-Chart of Accounts'!$E:$F,2,0)</f>
        <v>Aftermarket Sales - Product (80PRDAFT)</v>
      </c>
      <c r="EJ45" s="32">
        <f t="shared" si="15"/>
        <v>415000</v>
      </c>
      <c r="EL45" s="32">
        <f t="shared" si="16"/>
        <v>4000</v>
      </c>
      <c r="EN45" s="32" t="s">
        <v>10854</v>
      </c>
      <c r="EO45" s="32" t="str">
        <f>VLOOKUP(EJ45,'ALL-Chart of Accounts'!$E:$F,2,0)</f>
        <v>Aftermarket Sales - Product (80PRDAFT)</v>
      </c>
      <c r="EP45" s="37">
        <v>262800</v>
      </c>
      <c r="ET45" s="32" t="s">
        <v>10854</v>
      </c>
      <c r="EU45" s="32" t="str">
        <f>VLOOKUP(EP45,'ALL-Chart of Accounts'!$E:$F,2,0)</f>
        <v>Deferred Income</v>
      </c>
      <c r="EV45" s="32">
        <f t="shared" si="17"/>
        <v>262800</v>
      </c>
      <c r="EZ45" s="32" t="s">
        <v>10854</v>
      </c>
      <c r="FA45" s="32" t="str">
        <f>VLOOKUP(EV45,'ALL-Chart of Accounts'!$E:$F,2,0)</f>
        <v>Deferred Income</v>
      </c>
      <c r="FB45" s="32">
        <f t="shared" si="18"/>
        <v>262800</v>
      </c>
      <c r="FF45" s="32" t="s">
        <v>10854</v>
      </c>
      <c r="FG45" s="32" t="str">
        <f>VLOOKUP(FB45,'ALL-Chart of Accounts'!$E:$F,2,0)</f>
        <v>Deferred Income</v>
      </c>
      <c r="FH45" s="37">
        <v>511010</v>
      </c>
      <c r="FJ45" s="32">
        <f t="shared" si="19"/>
        <v>4000</v>
      </c>
      <c r="FL45" s="32" t="s">
        <v>10854</v>
      </c>
      <c r="FM45" s="32" t="str">
        <f>VLOOKUP(FH45,'ALL-Chart of Accounts'!$E:$F,2,0)</f>
        <v>Product COS (83PRD) - Material</v>
      </c>
      <c r="FN45" s="32">
        <f t="shared" si="20"/>
        <v>511020</v>
      </c>
      <c r="FP45" s="32">
        <f t="shared" si="21"/>
        <v>4000</v>
      </c>
      <c r="FR45" s="32" t="s">
        <v>10854</v>
      </c>
      <c r="FS45" s="32" t="str">
        <f>VLOOKUP(FN45,'ALL-Chart of Accounts'!$E:$F,2,0)</f>
        <v>Product COS (83PRD) - Labor</v>
      </c>
      <c r="FT45" s="32">
        <f t="shared" si="22"/>
        <v>511030</v>
      </c>
      <c r="FV45" s="32">
        <f t="shared" si="23"/>
        <v>4000</v>
      </c>
      <c r="FX45" s="32" t="s">
        <v>10854</v>
      </c>
      <c r="FY45" s="32" t="str">
        <f>VLOOKUP(FT45,'ALL-Chart of Accounts'!$E:$F,2,0)</f>
        <v>Product COS (83PRD) - Fixed OH</v>
      </c>
      <c r="FZ45" s="32">
        <f t="shared" si="24"/>
        <v>511040</v>
      </c>
      <c r="GB45" s="32">
        <f t="shared" si="25"/>
        <v>4000</v>
      </c>
      <c r="GD45" s="32" t="s">
        <v>10854</v>
      </c>
      <c r="GE45" s="32" t="str">
        <f>VLOOKUP(FZ45,'ALL-Chart of Accounts'!$E:$F,2,0)</f>
        <v>Product COS (83PRD) - Variable OH</v>
      </c>
      <c r="GF45" s="32">
        <f t="shared" si="26"/>
        <v>511050</v>
      </c>
      <c r="GH45" s="32">
        <f t="shared" si="27"/>
        <v>4000</v>
      </c>
      <c r="GJ45" s="32" t="s">
        <v>10854</v>
      </c>
      <c r="GK45" s="32" t="str">
        <f>VLOOKUP(GF45,'ALL-Chart of Accounts'!$E:$F,2,0)</f>
        <v>Product COS (83PRD) - Outside</v>
      </c>
      <c r="GL45" s="32">
        <f t="shared" si="28"/>
        <v>262800</v>
      </c>
      <c r="GP45" s="32" t="s">
        <v>10854</v>
      </c>
      <c r="GQ45" s="32" t="str">
        <f>VLOOKUP(GL45,'ALL-Chart of Accounts'!$E:$F,2,0)</f>
        <v>Deferred Income</v>
      </c>
      <c r="GR45" s="32">
        <f t="shared" si="29"/>
        <v>262800</v>
      </c>
      <c r="GV45" s="32" t="s">
        <v>10854</v>
      </c>
      <c r="GW45" s="32" t="str">
        <f>VLOOKUP(GR45,'ALL-Chart of Accounts'!$E:$F,2,0)</f>
        <v>Deferred Income</v>
      </c>
      <c r="GX45" s="32">
        <f t="shared" si="30"/>
        <v>262800</v>
      </c>
      <c r="HB45" s="32" t="s">
        <v>10854</v>
      </c>
      <c r="HC45" s="32" t="str">
        <f>VLOOKUP(GX45,'ALL-Chart of Accounts'!$E:$F,2,0)</f>
        <v>Deferred Income</v>
      </c>
      <c r="HD45" s="32">
        <f t="shared" si="31"/>
        <v>262800</v>
      </c>
      <c r="HH45" s="32" t="s">
        <v>10854</v>
      </c>
      <c r="HI45" s="32" t="str">
        <f>VLOOKUP(HD45,'ALL-Chart of Accounts'!$E:$F,2,0)</f>
        <v>Deferred Income</v>
      </c>
      <c r="HJ45" s="32">
        <f t="shared" si="32"/>
        <v>262800</v>
      </c>
      <c r="HN45" s="32" t="s">
        <v>10854</v>
      </c>
      <c r="HO45" s="32" t="str">
        <f>VLOOKUP(HJ45,'ALL-Chart of Accounts'!$E:$F,2,0)</f>
        <v>Deferred Income</v>
      </c>
      <c r="HQ45" s="32" t="str">
        <f t="shared" si="38"/>
        <v>ALP11105</v>
      </c>
      <c r="HR45" s="46" t="s">
        <v>11</v>
      </c>
      <c r="HS45" s="46">
        <v>1105</v>
      </c>
      <c r="HT45" s="46" t="s">
        <v>1287</v>
      </c>
      <c r="HU45" s="46" t="s">
        <v>9398</v>
      </c>
      <c r="HV45" s="61">
        <v>42810.375406793981</v>
      </c>
      <c r="HW45" s="46" t="s">
        <v>9398</v>
      </c>
      <c r="HX45" s="61">
        <v>42810.380409259262</v>
      </c>
    </row>
    <row r="46" spans="1:232" s="46" customFormat="1" x14ac:dyDescent="0.35">
      <c r="A46" s="47"/>
      <c r="B46" s="47"/>
      <c r="C46" s="47">
        <v>43292</v>
      </c>
      <c r="D46" s="46" t="s">
        <v>11110</v>
      </c>
      <c r="E46" s="22"/>
      <c r="F46" s="22" t="str">
        <f>IF(ISERROR(VLOOKUP($O46,'sKUN1-Distribution Accounts'!$F:$F,1,0)),"","X")</f>
        <v>X</v>
      </c>
      <c r="G46" s="22" t="str">
        <f t="shared" si="56"/>
        <v/>
      </c>
      <c r="H46" s="22" t="str">
        <f t="shared" si="56"/>
        <v/>
      </c>
      <c r="I46" s="22" t="str">
        <f t="shared" si="56"/>
        <v/>
      </c>
      <c r="J46" s="22" t="str">
        <f t="shared" si="56"/>
        <v/>
      </c>
      <c r="K46" s="22" t="str">
        <f t="shared" si="56"/>
        <v/>
      </c>
      <c r="L46" s="22" t="str">
        <f t="shared" si="56"/>
        <v/>
      </c>
      <c r="M46" s="22" t="str">
        <f t="shared" si="56"/>
        <v/>
      </c>
      <c r="O46" s="46">
        <v>5000</v>
      </c>
      <c r="P46" s="32" t="e">
        <f>VLOOKUP(O46,'ALL-Unit Code 2'!V:W,2,0)</f>
        <v>#N/A</v>
      </c>
      <c r="Q46" s="32">
        <f t="shared" si="33"/>
        <v>120131</v>
      </c>
      <c r="U46" s="37" t="s">
        <v>1825</v>
      </c>
      <c r="W46" s="32" t="str">
        <f>VLOOKUP(Q46,'ALL-Chart of Accounts'!$E:$F,2,0)</f>
        <v>Finished Goods Material</v>
      </c>
      <c r="X46" s="32">
        <f t="shared" si="34"/>
        <v>120132</v>
      </c>
      <c r="AB46" s="32" t="str">
        <f t="shared" si="42"/>
        <v>GS</v>
      </c>
      <c r="AD46" s="32" t="str">
        <f>VLOOKUP(X46,'ALL-Chart of Accounts'!$E:$F,2,0)</f>
        <v>Finished Goods Labor</v>
      </c>
      <c r="AE46" s="32">
        <f t="shared" si="35"/>
        <v>120133</v>
      </c>
      <c r="AI46" s="32" t="str">
        <f t="shared" si="43"/>
        <v>GS</v>
      </c>
      <c r="AK46" s="32" t="str">
        <f>VLOOKUP(AE46,'ALL-Chart of Accounts'!$E:$F,2,0)</f>
        <v>Finished Goods Fixed Overhead</v>
      </c>
      <c r="AL46" s="32">
        <f t="shared" si="36"/>
        <v>120134</v>
      </c>
      <c r="AP46" s="32" t="str">
        <f t="shared" si="44"/>
        <v>GS</v>
      </c>
      <c r="AR46" s="32" t="str">
        <f>VLOOKUP(AL46,'ALL-Chart of Accounts'!$E:$F,2,0)</f>
        <v>Finished Goods Variable Overhead</v>
      </c>
      <c r="AS46" s="32">
        <f t="shared" si="37"/>
        <v>120135</v>
      </c>
      <c r="AW46" s="32" t="str">
        <f t="shared" si="45"/>
        <v>GS</v>
      </c>
      <c r="AY46" s="32" t="str">
        <f>VLOOKUP(AS46,'ALL-Chart of Accounts'!$E:$F,2,0)</f>
        <v>Finished Goods Outside</v>
      </c>
      <c r="BF46" s="37">
        <v>120141</v>
      </c>
      <c r="BJ46" s="32" t="s">
        <v>1825</v>
      </c>
      <c r="BL46" s="32" t="str">
        <f>VLOOKUP(BF46,'ALL-Chart of Accounts'!$E:$F,2,0)</f>
        <v>In-Process Material</v>
      </c>
      <c r="BM46" s="32">
        <f t="shared" si="4"/>
        <v>120142</v>
      </c>
      <c r="BQ46" s="32" t="str">
        <f t="shared" si="46"/>
        <v>GS</v>
      </c>
      <c r="BS46" s="32" t="str">
        <f>VLOOKUP(BM46,'ALL-Chart of Accounts'!$E:$F,2,0)</f>
        <v>In-Process Labor</v>
      </c>
      <c r="BT46" s="32">
        <f t="shared" si="5"/>
        <v>120143</v>
      </c>
      <c r="BX46" s="32" t="str">
        <f t="shared" si="47"/>
        <v>GS</v>
      </c>
      <c r="BZ46" s="32" t="str">
        <f>VLOOKUP(BT46,'ALL-Chart of Accounts'!$E:$F,2,0)</f>
        <v>In-Process Fixed Overhead</v>
      </c>
      <c r="CA46" s="32">
        <f t="shared" si="6"/>
        <v>120144</v>
      </c>
      <c r="CE46" s="32" t="str">
        <f t="shared" si="48"/>
        <v>GS</v>
      </c>
      <c r="CG46" s="32" t="str">
        <f>VLOOKUP(CA46,'ALL-Chart of Accounts'!$E:$F,2,0)</f>
        <v>In-Process Variable Overhead</v>
      </c>
      <c r="CH46" s="32">
        <f t="shared" si="7"/>
        <v>120145</v>
      </c>
      <c r="CL46" s="32" t="str">
        <f t="shared" si="49"/>
        <v>GS</v>
      </c>
      <c r="CN46" s="32" t="str">
        <f>VLOOKUP(CH46,'ALL-Chart of Accounts'!$E:$F,2,0)</f>
        <v>In-Process Outside</v>
      </c>
      <c r="CO46" s="37">
        <v>120121</v>
      </c>
      <c r="CS46" s="32" t="str">
        <f t="shared" si="50"/>
        <v>GS</v>
      </c>
      <c r="CU46" s="32" t="str">
        <f>VLOOKUP(CO46,'ALL-Chart of Accounts'!$E:$F,2,0)</f>
        <v>In-Transit Material</v>
      </c>
      <c r="CV46" s="32">
        <f t="shared" si="8"/>
        <v>120122</v>
      </c>
      <c r="CZ46" s="32" t="str">
        <f t="shared" si="51"/>
        <v>GS</v>
      </c>
      <c r="DB46" s="32" t="str">
        <f>VLOOKUP(CV46,'ALL-Chart of Accounts'!$E:$F,2,0)</f>
        <v>In-Transit Labor</v>
      </c>
      <c r="DC46" s="32">
        <f t="shared" si="9"/>
        <v>120123</v>
      </c>
      <c r="DG46" s="32" t="str">
        <f t="shared" si="52"/>
        <v>GS</v>
      </c>
      <c r="DI46" s="32" t="str">
        <f>VLOOKUP(DC46,'ALL-Chart of Accounts'!$E:$F,2,0)</f>
        <v>In-Transit Fixed Overhead</v>
      </c>
      <c r="DJ46" s="32">
        <f t="shared" si="10"/>
        <v>120124</v>
      </c>
      <c r="DN46" s="32" t="str">
        <f t="shared" si="53"/>
        <v>GS</v>
      </c>
      <c r="DP46" s="32" t="str">
        <f>VLOOKUP(DJ46,'ALL-Chart of Accounts'!$E:$F,2,0)</f>
        <v>In-Transit Variable Overhead</v>
      </c>
      <c r="DQ46" s="32">
        <f t="shared" si="11"/>
        <v>120125</v>
      </c>
      <c r="DU46" s="32" t="str">
        <f t="shared" si="54"/>
        <v>GS</v>
      </c>
      <c r="DW46" s="32" t="str">
        <f>VLOOKUP(DQ46,'ALL-Chart of Accounts'!$E:$F,2,0)</f>
        <v>In-Transit Outside</v>
      </c>
      <c r="DX46" s="37">
        <v>415000</v>
      </c>
      <c r="DZ46" s="32">
        <f t="shared" si="12"/>
        <v>5000</v>
      </c>
      <c r="EB46" s="32" t="str">
        <f t="shared" si="55"/>
        <v>GS</v>
      </c>
      <c r="EC46" s="32" t="str">
        <f>VLOOKUP(DX46,'ALL-Chart of Accounts'!$E:$F,2,0)</f>
        <v>Aftermarket Sales - Product (80PRDAFT)</v>
      </c>
      <c r="ED46" s="32">
        <f t="shared" si="13"/>
        <v>415000</v>
      </c>
      <c r="EF46" s="32">
        <f t="shared" si="14"/>
        <v>5000</v>
      </c>
      <c r="EH46" s="32" t="s">
        <v>1825</v>
      </c>
      <c r="EI46" s="32" t="str">
        <f>VLOOKUP(ED46,'ALL-Chart of Accounts'!$E:$F,2,0)</f>
        <v>Aftermarket Sales - Product (80PRDAFT)</v>
      </c>
      <c r="EJ46" s="32">
        <f t="shared" si="15"/>
        <v>415000</v>
      </c>
      <c r="EL46" s="32">
        <f t="shared" si="16"/>
        <v>5000</v>
      </c>
      <c r="EN46" s="32" t="s">
        <v>1825</v>
      </c>
      <c r="EO46" s="32" t="str">
        <f>VLOOKUP(EJ46,'ALL-Chart of Accounts'!$E:$F,2,0)</f>
        <v>Aftermarket Sales - Product (80PRDAFT)</v>
      </c>
      <c r="EP46" s="37">
        <v>262800</v>
      </c>
      <c r="ET46" s="32" t="s">
        <v>1825</v>
      </c>
      <c r="EU46" s="32" t="str">
        <f>VLOOKUP(EP46,'ALL-Chart of Accounts'!$E:$F,2,0)</f>
        <v>Deferred Income</v>
      </c>
      <c r="EV46" s="32">
        <f t="shared" si="17"/>
        <v>262800</v>
      </c>
      <c r="EZ46" s="32" t="s">
        <v>1825</v>
      </c>
      <c r="FA46" s="32" t="str">
        <f>VLOOKUP(EV46,'ALL-Chart of Accounts'!$E:$F,2,0)</f>
        <v>Deferred Income</v>
      </c>
      <c r="FB46" s="32">
        <f t="shared" si="18"/>
        <v>262800</v>
      </c>
      <c r="FF46" s="32" t="s">
        <v>1825</v>
      </c>
      <c r="FG46" s="32" t="str">
        <f>VLOOKUP(FB46,'ALL-Chart of Accounts'!$E:$F,2,0)</f>
        <v>Deferred Income</v>
      </c>
      <c r="FH46" s="37">
        <v>511010</v>
      </c>
      <c r="FJ46" s="32">
        <f t="shared" si="19"/>
        <v>5000</v>
      </c>
      <c r="FL46" s="32" t="s">
        <v>1825</v>
      </c>
      <c r="FM46" s="32" t="str">
        <f>VLOOKUP(FH46,'ALL-Chart of Accounts'!$E:$F,2,0)</f>
        <v>Product COS (83PRD) - Material</v>
      </c>
      <c r="FN46" s="32">
        <f t="shared" si="20"/>
        <v>511020</v>
      </c>
      <c r="FP46" s="32">
        <f t="shared" si="21"/>
        <v>5000</v>
      </c>
      <c r="FR46" s="32" t="s">
        <v>1825</v>
      </c>
      <c r="FS46" s="32" t="str">
        <f>VLOOKUP(FN46,'ALL-Chart of Accounts'!$E:$F,2,0)</f>
        <v>Product COS (83PRD) - Labor</v>
      </c>
      <c r="FT46" s="32">
        <f t="shared" si="22"/>
        <v>511030</v>
      </c>
      <c r="FV46" s="32">
        <f t="shared" si="23"/>
        <v>5000</v>
      </c>
      <c r="FX46" s="32" t="s">
        <v>1825</v>
      </c>
      <c r="FY46" s="32" t="str">
        <f>VLOOKUP(FT46,'ALL-Chart of Accounts'!$E:$F,2,0)</f>
        <v>Product COS (83PRD) - Fixed OH</v>
      </c>
      <c r="FZ46" s="32">
        <f t="shared" si="24"/>
        <v>511040</v>
      </c>
      <c r="GB46" s="32">
        <f t="shared" si="25"/>
        <v>5000</v>
      </c>
      <c r="GD46" s="32" t="s">
        <v>1825</v>
      </c>
      <c r="GE46" s="32" t="str">
        <f>VLOOKUP(FZ46,'ALL-Chart of Accounts'!$E:$F,2,0)</f>
        <v>Product COS (83PRD) - Variable OH</v>
      </c>
      <c r="GF46" s="32">
        <f t="shared" si="26"/>
        <v>511050</v>
      </c>
      <c r="GH46" s="32">
        <f t="shared" si="27"/>
        <v>5000</v>
      </c>
      <c r="GJ46" s="32" t="s">
        <v>1825</v>
      </c>
      <c r="GK46" s="32" t="str">
        <f>VLOOKUP(GF46,'ALL-Chart of Accounts'!$E:$F,2,0)</f>
        <v>Product COS (83PRD) - Outside</v>
      </c>
      <c r="GL46" s="32">
        <f t="shared" si="28"/>
        <v>262800</v>
      </c>
      <c r="GP46" s="32" t="s">
        <v>1825</v>
      </c>
      <c r="GQ46" s="32" t="str">
        <f>VLOOKUP(GL46,'ALL-Chart of Accounts'!$E:$F,2,0)</f>
        <v>Deferred Income</v>
      </c>
      <c r="GR46" s="32">
        <f t="shared" si="29"/>
        <v>262800</v>
      </c>
      <c r="GV46" s="32" t="s">
        <v>1825</v>
      </c>
      <c r="GW46" s="32" t="str">
        <f>VLOOKUP(GR46,'ALL-Chart of Accounts'!$E:$F,2,0)</f>
        <v>Deferred Income</v>
      </c>
      <c r="GX46" s="32">
        <f t="shared" si="30"/>
        <v>262800</v>
      </c>
      <c r="HB46" s="32" t="s">
        <v>1825</v>
      </c>
      <c r="HC46" s="32" t="str">
        <f>VLOOKUP(GX46,'ALL-Chart of Accounts'!$E:$F,2,0)</f>
        <v>Deferred Income</v>
      </c>
      <c r="HD46" s="32">
        <f t="shared" si="31"/>
        <v>262800</v>
      </c>
      <c r="HH46" s="32" t="s">
        <v>1825</v>
      </c>
      <c r="HI46" s="32" t="str">
        <f>VLOOKUP(HD46,'ALL-Chart of Accounts'!$E:$F,2,0)</f>
        <v>Deferred Income</v>
      </c>
      <c r="HJ46" s="32">
        <f t="shared" si="32"/>
        <v>262800</v>
      </c>
      <c r="HN46" s="32" t="s">
        <v>1825</v>
      </c>
      <c r="HO46" s="32" t="str">
        <f>VLOOKUP(HJ46,'ALL-Chart of Accounts'!$E:$F,2,0)</f>
        <v>Deferred Income</v>
      </c>
      <c r="HQ46" s="32" t="str">
        <f t="shared" si="38"/>
        <v>ALP11110</v>
      </c>
      <c r="HR46" s="46" t="s">
        <v>11</v>
      </c>
      <c r="HS46" s="46">
        <v>1110</v>
      </c>
      <c r="HT46" s="46" t="s">
        <v>11128</v>
      </c>
      <c r="HU46" s="46" t="s">
        <v>9398</v>
      </c>
      <c r="HV46" s="61">
        <v>42810.37541778935</v>
      </c>
      <c r="HW46" s="46" t="s">
        <v>9398</v>
      </c>
      <c r="HX46" s="61">
        <v>42810.380409571757</v>
      </c>
    </row>
    <row r="47" spans="1:232" s="46" customFormat="1" x14ac:dyDescent="0.35">
      <c r="A47" s="47"/>
      <c r="B47" s="47"/>
      <c r="C47" s="47">
        <v>43292</v>
      </c>
      <c r="D47" s="46" t="s">
        <v>11110</v>
      </c>
      <c r="E47" s="22"/>
      <c r="F47" s="22" t="str">
        <f>IF(ISERROR(VLOOKUP($O47,'sKUN1-Distribution Accounts'!$F:$F,1,0)),"","X")</f>
        <v>X</v>
      </c>
      <c r="G47" s="22" t="str">
        <f t="shared" si="56"/>
        <v/>
      </c>
      <c r="H47" s="22" t="str">
        <f t="shared" si="56"/>
        <v/>
      </c>
      <c r="I47" s="22" t="str">
        <f t="shared" si="56"/>
        <v/>
      </c>
      <c r="J47" s="22" t="str">
        <f t="shared" si="56"/>
        <v/>
      </c>
      <c r="K47" s="22" t="str">
        <f t="shared" si="56"/>
        <v/>
      </c>
      <c r="L47" s="22" t="str">
        <f t="shared" si="56"/>
        <v/>
      </c>
      <c r="M47" s="22" t="str">
        <f t="shared" si="56"/>
        <v/>
      </c>
      <c r="O47" s="46">
        <v>5005</v>
      </c>
      <c r="P47" s="32" t="e">
        <f>VLOOKUP(O47,'ALL-Unit Code 2'!V:W,2,0)</f>
        <v>#N/A</v>
      </c>
      <c r="Q47" s="32">
        <f t="shared" si="33"/>
        <v>120131</v>
      </c>
      <c r="U47" s="37" t="s">
        <v>1825</v>
      </c>
      <c r="W47" s="32" t="str">
        <f>VLOOKUP(Q47,'ALL-Chart of Accounts'!$E:$F,2,0)</f>
        <v>Finished Goods Material</v>
      </c>
      <c r="X47" s="32">
        <f t="shared" si="34"/>
        <v>120132</v>
      </c>
      <c r="AB47" s="32" t="str">
        <f t="shared" si="42"/>
        <v>GS</v>
      </c>
      <c r="AD47" s="32" t="str">
        <f>VLOOKUP(X47,'ALL-Chart of Accounts'!$E:$F,2,0)</f>
        <v>Finished Goods Labor</v>
      </c>
      <c r="AE47" s="32">
        <f t="shared" si="35"/>
        <v>120133</v>
      </c>
      <c r="AI47" s="32" t="str">
        <f t="shared" si="43"/>
        <v>GS</v>
      </c>
      <c r="AK47" s="32" t="str">
        <f>VLOOKUP(AE47,'ALL-Chart of Accounts'!$E:$F,2,0)</f>
        <v>Finished Goods Fixed Overhead</v>
      </c>
      <c r="AL47" s="32">
        <f t="shared" si="36"/>
        <v>120134</v>
      </c>
      <c r="AP47" s="32" t="str">
        <f t="shared" si="44"/>
        <v>GS</v>
      </c>
      <c r="AR47" s="32" t="str">
        <f>VLOOKUP(AL47,'ALL-Chart of Accounts'!$E:$F,2,0)</f>
        <v>Finished Goods Variable Overhead</v>
      </c>
      <c r="AS47" s="32">
        <f t="shared" si="37"/>
        <v>120135</v>
      </c>
      <c r="AW47" s="32" t="str">
        <f t="shared" si="45"/>
        <v>GS</v>
      </c>
      <c r="AY47" s="32" t="str">
        <f>VLOOKUP(AS47,'ALL-Chart of Accounts'!$E:$F,2,0)</f>
        <v>Finished Goods Outside</v>
      </c>
      <c r="BF47" s="37">
        <v>120141</v>
      </c>
      <c r="BJ47" s="32" t="s">
        <v>1825</v>
      </c>
      <c r="BL47" s="32" t="str">
        <f>VLOOKUP(BF47,'ALL-Chart of Accounts'!$E:$F,2,0)</f>
        <v>In-Process Material</v>
      </c>
      <c r="BM47" s="32">
        <f t="shared" si="4"/>
        <v>120142</v>
      </c>
      <c r="BQ47" s="32" t="str">
        <f t="shared" si="46"/>
        <v>GS</v>
      </c>
      <c r="BS47" s="32" t="str">
        <f>VLOOKUP(BM47,'ALL-Chart of Accounts'!$E:$F,2,0)</f>
        <v>In-Process Labor</v>
      </c>
      <c r="BT47" s="32">
        <f t="shared" si="5"/>
        <v>120143</v>
      </c>
      <c r="BX47" s="32" t="str">
        <f t="shared" si="47"/>
        <v>GS</v>
      </c>
      <c r="BZ47" s="32" t="str">
        <f>VLOOKUP(BT47,'ALL-Chart of Accounts'!$E:$F,2,0)</f>
        <v>In-Process Fixed Overhead</v>
      </c>
      <c r="CA47" s="32">
        <f t="shared" si="6"/>
        <v>120144</v>
      </c>
      <c r="CE47" s="32" t="str">
        <f t="shared" si="48"/>
        <v>GS</v>
      </c>
      <c r="CG47" s="32" t="str">
        <f>VLOOKUP(CA47,'ALL-Chart of Accounts'!$E:$F,2,0)</f>
        <v>In-Process Variable Overhead</v>
      </c>
      <c r="CH47" s="32">
        <f t="shared" si="7"/>
        <v>120145</v>
      </c>
      <c r="CL47" s="32" t="str">
        <f t="shared" si="49"/>
        <v>GS</v>
      </c>
      <c r="CN47" s="32" t="str">
        <f>VLOOKUP(CH47,'ALL-Chart of Accounts'!$E:$F,2,0)</f>
        <v>In-Process Outside</v>
      </c>
      <c r="CO47" s="37">
        <v>120121</v>
      </c>
      <c r="CS47" s="32" t="str">
        <f t="shared" si="50"/>
        <v>GS</v>
      </c>
      <c r="CU47" s="32" t="str">
        <f>VLOOKUP(CO47,'ALL-Chart of Accounts'!$E:$F,2,0)</f>
        <v>In-Transit Material</v>
      </c>
      <c r="CV47" s="32">
        <f t="shared" si="8"/>
        <v>120122</v>
      </c>
      <c r="CZ47" s="32" t="str">
        <f t="shared" si="51"/>
        <v>GS</v>
      </c>
      <c r="DB47" s="32" t="str">
        <f>VLOOKUP(CV47,'ALL-Chart of Accounts'!$E:$F,2,0)</f>
        <v>In-Transit Labor</v>
      </c>
      <c r="DC47" s="32">
        <f t="shared" si="9"/>
        <v>120123</v>
      </c>
      <c r="DG47" s="32" t="str">
        <f t="shared" si="52"/>
        <v>GS</v>
      </c>
      <c r="DI47" s="32" t="str">
        <f>VLOOKUP(DC47,'ALL-Chart of Accounts'!$E:$F,2,0)</f>
        <v>In-Transit Fixed Overhead</v>
      </c>
      <c r="DJ47" s="32">
        <f t="shared" si="10"/>
        <v>120124</v>
      </c>
      <c r="DN47" s="32" t="str">
        <f t="shared" si="53"/>
        <v>GS</v>
      </c>
      <c r="DP47" s="32" t="str">
        <f>VLOOKUP(DJ47,'ALL-Chart of Accounts'!$E:$F,2,0)</f>
        <v>In-Transit Variable Overhead</v>
      </c>
      <c r="DQ47" s="32">
        <f t="shared" si="11"/>
        <v>120125</v>
      </c>
      <c r="DU47" s="32" t="str">
        <f t="shared" si="54"/>
        <v>GS</v>
      </c>
      <c r="DW47" s="32" t="str">
        <f>VLOOKUP(DQ47,'ALL-Chart of Accounts'!$E:$F,2,0)</f>
        <v>In-Transit Outside</v>
      </c>
      <c r="DX47" s="37">
        <v>415000</v>
      </c>
      <c r="DZ47" s="32">
        <f t="shared" si="12"/>
        <v>5005</v>
      </c>
      <c r="EB47" s="32" t="str">
        <f t="shared" si="55"/>
        <v>GS</v>
      </c>
      <c r="EC47" s="32" t="str">
        <f>VLOOKUP(DX47,'ALL-Chart of Accounts'!$E:$F,2,0)</f>
        <v>Aftermarket Sales - Product (80PRDAFT)</v>
      </c>
      <c r="ED47" s="32">
        <f t="shared" si="13"/>
        <v>415000</v>
      </c>
      <c r="EF47" s="32">
        <f t="shared" si="14"/>
        <v>5005</v>
      </c>
      <c r="EH47" s="32" t="s">
        <v>1825</v>
      </c>
      <c r="EI47" s="32" t="str">
        <f>VLOOKUP(ED47,'ALL-Chart of Accounts'!$E:$F,2,0)</f>
        <v>Aftermarket Sales - Product (80PRDAFT)</v>
      </c>
      <c r="EJ47" s="32">
        <f t="shared" si="15"/>
        <v>415000</v>
      </c>
      <c r="EL47" s="32">
        <f t="shared" si="16"/>
        <v>5005</v>
      </c>
      <c r="EN47" s="32" t="s">
        <v>1825</v>
      </c>
      <c r="EO47" s="32" t="str">
        <f>VLOOKUP(EJ47,'ALL-Chart of Accounts'!$E:$F,2,0)</f>
        <v>Aftermarket Sales - Product (80PRDAFT)</v>
      </c>
      <c r="EP47" s="37">
        <v>262800</v>
      </c>
      <c r="ET47" s="32" t="s">
        <v>1825</v>
      </c>
      <c r="EU47" s="32" t="str">
        <f>VLOOKUP(EP47,'ALL-Chart of Accounts'!$E:$F,2,0)</f>
        <v>Deferred Income</v>
      </c>
      <c r="EV47" s="32">
        <f t="shared" si="17"/>
        <v>262800</v>
      </c>
      <c r="EZ47" s="32" t="s">
        <v>1825</v>
      </c>
      <c r="FA47" s="32" t="str">
        <f>VLOOKUP(EV47,'ALL-Chart of Accounts'!$E:$F,2,0)</f>
        <v>Deferred Income</v>
      </c>
      <c r="FB47" s="32">
        <f t="shared" si="18"/>
        <v>262800</v>
      </c>
      <c r="FF47" s="32" t="s">
        <v>1825</v>
      </c>
      <c r="FG47" s="32" t="str">
        <f>VLOOKUP(FB47,'ALL-Chart of Accounts'!$E:$F,2,0)</f>
        <v>Deferred Income</v>
      </c>
      <c r="FH47" s="37">
        <v>511010</v>
      </c>
      <c r="FJ47" s="32">
        <f t="shared" si="19"/>
        <v>5005</v>
      </c>
      <c r="FL47" s="32" t="s">
        <v>1825</v>
      </c>
      <c r="FM47" s="32" t="str">
        <f>VLOOKUP(FH47,'ALL-Chart of Accounts'!$E:$F,2,0)</f>
        <v>Product COS (83PRD) - Material</v>
      </c>
      <c r="FN47" s="32">
        <f t="shared" si="20"/>
        <v>511020</v>
      </c>
      <c r="FP47" s="32">
        <f t="shared" si="21"/>
        <v>5005</v>
      </c>
      <c r="FR47" s="32" t="s">
        <v>1825</v>
      </c>
      <c r="FS47" s="32" t="str">
        <f>VLOOKUP(FN47,'ALL-Chart of Accounts'!$E:$F,2,0)</f>
        <v>Product COS (83PRD) - Labor</v>
      </c>
      <c r="FT47" s="32">
        <f t="shared" si="22"/>
        <v>511030</v>
      </c>
      <c r="FV47" s="32">
        <f t="shared" si="23"/>
        <v>5005</v>
      </c>
      <c r="FX47" s="32" t="s">
        <v>1825</v>
      </c>
      <c r="FY47" s="32" t="str">
        <f>VLOOKUP(FT47,'ALL-Chart of Accounts'!$E:$F,2,0)</f>
        <v>Product COS (83PRD) - Fixed OH</v>
      </c>
      <c r="FZ47" s="32">
        <f t="shared" si="24"/>
        <v>511040</v>
      </c>
      <c r="GB47" s="32">
        <f t="shared" si="25"/>
        <v>5005</v>
      </c>
      <c r="GD47" s="32" t="s">
        <v>1825</v>
      </c>
      <c r="GE47" s="32" t="str">
        <f>VLOOKUP(FZ47,'ALL-Chart of Accounts'!$E:$F,2,0)</f>
        <v>Product COS (83PRD) - Variable OH</v>
      </c>
      <c r="GF47" s="32">
        <f t="shared" si="26"/>
        <v>511050</v>
      </c>
      <c r="GH47" s="32">
        <f t="shared" si="27"/>
        <v>5005</v>
      </c>
      <c r="GJ47" s="32" t="s">
        <v>1825</v>
      </c>
      <c r="GK47" s="32" t="str">
        <f>VLOOKUP(GF47,'ALL-Chart of Accounts'!$E:$F,2,0)</f>
        <v>Product COS (83PRD) - Outside</v>
      </c>
      <c r="GL47" s="32">
        <f t="shared" si="28"/>
        <v>262800</v>
      </c>
      <c r="GP47" s="32" t="s">
        <v>1825</v>
      </c>
      <c r="GQ47" s="32" t="str">
        <f>VLOOKUP(GL47,'ALL-Chart of Accounts'!$E:$F,2,0)</f>
        <v>Deferred Income</v>
      </c>
      <c r="GR47" s="32">
        <f t="shared" si="29"/>
        <v>262800</v>
      </c>
      <c r="GV47" s="32" t="s">
        <v>1825</v>
      </c>
      <c r="GW47" s="32" t="str">
        <f>VLOOKUP(GR47,'ALL-Chart of Accounts'!$E:$F,2,0)</f>
        <v>Deferred Income</v>
      </c>
      <c r="GX47" s="32">
        <f t="shared" si="30"/>
        <v>262800</v>
      </c>
      <c r="HB47" s="32" t="s">
        <v>1825</v>
      </c>
      <c r="HC47" s="32" t="str">
        <f>VLOOKUP(GX47,'ALL-Chart of Accounts'!$E:$F,2,0)</f>
        <v>Deferred Income</v>
      </c>
      <c r="HD47" s="32">
        <f t="shared" si="31"/>
        <v>262800</v>
      </c>
      <c r="HH47" s="32" t="s">
        <v>1825</v>
      </c>
      <c r="HI47" s="32" t="str">
        <f>VLOOKUP(HD47,'ALL-Chart of Accounts'!$E:$F,2,0)</f>
        <v>Deferred Income</v>
      </c>
      <c r="HJ47" s="32">
        <f t="shared" si="32"/>
        <v>262800</v>
      </c>
      <c r="HN47" s="32" t="s">
        <v>1825</v>
      </c>
      <c r="HO47" s="32" t="str">
        <f>VLOOKUP(HJ47,'ALL-Chart of Accounts'!$E:$F,2,0)</f>
        <v>Deferred Income</v>
      </c>
      <c r="HQ47" s="32" t="str">
        <f t="shared" si="38"/>
        <v>ALP11115</v>
      </c>
      <c r="HR47" s="46" t="s">
        <v>11</v>
      </c>
      <c r="HS47" s="46">
        <v>1115</v>
      </c>
      <c r="HT47" s="46" t="s">
        <v>1289</v>
      </c>
      <c r="HU47" s="46" t="s">
        <v>9398</v>
      </c>
      <c r="HV47" s="61">
        <v>42810.375423530095</v>
      </c>
      <c r="HW47" s="46" t="s">
        <v>9398</v>
      </c>
      <c r="HX47" s="61">
        <v>42810.380409872683</v>
      </c>
    </row>
    <row r="48" spans="1:232" s="46" customFormat="1" x14ac:dyDescent="0.35">
      <c r="A48" s="47"/>
      <c r="B48" s="47"/>
      <c r="C48" s="47">
        <v>43292</v>
      </c>
      <c r="D48" s="46" t="s">
        <v>11110</v>
      </c>
      <c r="E48" s="22"/>
      <c r="F48" s="22" t="str">
        <f>IF(ISERROR(VLOOKUP($O48,'sKUN1-Distribution Accounts'!$F:$F,1,0)),"","X")</f>
        <v>X</v>
      </c>
      <c r="G48" s="22" t="str">
        <f t="shared" si="56"/>
        <v/>
      </c>
      <c r="H48" s="22" t="str">
        <f t="shared" si="56"/>
        <v/>
      </c>
      <c r="I48" s="22" t="str">
        <f t="shared" si="56"/>
        <v/>
      </c>
      <c r="J48" s="22" t="str">
        <f t="shared" si="56"/>
        <v/>
      </c>
      <c r="K48" s="22" t="str">
        <f t="shared" si="56"/>
        <v/>
      </c>
      <c r="L48" s="22" t="str">
        <f t="shared" si="56"/>
        <v/>
      </c>
      <c r="M48" s="22" t="str">
        <f t="shared" si="56"/>
        <v/>
      </c>
      <c r="O48" s="46">
        <v>5010</v>
      </c>
      <c r="P48" s="32" t="e">
        <f>VLOOKUP(O48,'ALL-Unit Code 2'!V:W,2,0)</f>
        <v>#N/A</v>
      </c>
      <c r="Q48" s="32">
        <f t="shared" si="33"/>
        <v>120131</v>
      </c>
      <c r="U48" s="37" t="s">
        <v>1825</v>
      </c>
      <c r="W48" s="32" t="str">
        <f>VLOOKUP(Q48,'ALL-Chart of Accounts'!$E:$F,2,0)</f>
        <v>Finished Goods Material</v>
      </c>
      <c r="X48" s="32">
        <f t="shared" si="34"/>
        <v>120132</v>
      </c>
      <c r="AB48" s="32" t="str">
        <f t="shared" si="42"/>
        <v>GS</v>
      </c>
      <c r="AD48" s="32" t="str">
        <f>VLOOKUP(X48,'ALL-Chart of Accounts'!$E:$F,2,0)</f>
        <v>Finished Goods Labor</v>
      </c>
      <c r="AE48" s="32">
        <f t="shared" si="35"/>
        <v>120133</v>
      </c>
      <c r="AI48" s="32" t="str">
        <f t="shared" si="43"/>
        <v>GS</v>
      </c>
      <c r="AK48" s="32" t="str">
        <f>VLOOKUP(AE48,'ALL-Chart of Accounts'!$E:$F,2,0)</f>
        <v>Finished Goods Fixed Overhead</v>
      </c>
      <c r="AL48" s="32">
        <f t="shared" si="36"/>
        <v>120134</v>
      </c>
      <c r="AP48" s="32" t="str">
        <f t="shared" si="44"/>
        <v>GS</v>
      </c>
      <c r="AR48" s="32" t="str">
        <f>VLOOKUP(AL48,'ALL-Chart of Accounts'!$E:$F,2,0)</f>
        <v>Finished Goods Variable Overhead</v>
      </c>
      <c r="AS48" s="32">
        <f t="shared" si="37"/>
        <v>120135</v>
      </c>
      <c r="AW48" s="32" t="str">
        <f t="shared" si="45"/>
        <v>GS</v>
      </c>
      <c r="AY48" s="32" t="str">
        <f>VLOOKUP(AS48,'ALL-Chart of Accounts'!$E:$F,2,0)</f>
        <v>Finished Goods Outside</v>
      </c>
      <c r="BF48" s="37">
        <v>120141</v>
      </c>
      <c r="BJ48" s="32" t="s">
        <v>1825</v>
      </c>
      <c r="BL48" s="32" t="str">
        <f>VLOOKUP(BF48,'ALL-Chart of Accounts'!$E:$F,2,0)</f>
        <v>In-Process Material</v>
      </c>
      <c r="BM48" s="32">
        <f t="shared" si="4"/>
        <v>120142</v>
      </c>
      <c r="BQ48" s="32" t="str">
        <f t="shared" si="46"/>
        <v>GS</v>
      </c>
      <c r="BS48" s="32" t="str">
        <f>VLOOKUP(BM48,'ALL-Chart of Accounts'!$E:$F,2,0)</f>
        <v>In-Process Labor</v>
      </c>
      <c r="BT48" s="32">
        <f t="shared" si="5"/>
        <v>120143</v>
      </c>
      <c r="BX48" s="32" t="str">
        <f t="shared" si="47"/>
        <v>GS</v>
      </c>
      <c r="BZ48" s="32" t="str">
        <f>VLOOKUP(BT48,'ALL-Chart of Accounts'!$E:$F,2,0)</f>
        <v>In-Process Fixed Overhead</v>
      </c>
      <c r="CA48" s="32">
        <f t="shared" si="6"/>
        <v>120144</v>
      </c>
      <c r="CE48" s="32" t="str">
        <f t="shared" si="48"/>
        <v>GS</v>
      </c>
      <c r="CG48" s="32" t="str">
        <f>VLOOKUP(CA48,'ALL-Chart of Accounts'!$E:$F,2,0)</f>
        <v>In-Process Variable Overhead</v>
      </c>
      <c r="CH48" s="32">
        <f t="shared" si="7"/>
        <v>120145</v>
      </c>
      <c r="CL48" s="32" t="str">
        <f t="shared" si="49"/>
        <v>GS</v>
      </c>
      <c r="CN48" s="32" t="str">
        <f>VLOOKUP(CH48,'ALL-Chart of Accounts'!$E:$F,2,0)</f>
        <v>In-Process Outside</v>
      </c>
      <c r="CO48" s="37">
        <v>120121</v>
      </c>
      <c r="CS48" s="32" t="str">
        <f t="shared" si="50"/>
        <v>GS</v>
      </c>
      <c r="CU48" s="32" t="str">
        <f>VLOOKUP(CO48,'ALL-Chart of Accounts'!$E:$F,2,0)</f>
        <v>In-Transit Material</v>
      </c>
      <c r="CV48" s="32">
        <f t="shared" si="8"/>
        <v>120122</v>
      </c>
      <c r="CZ48" s="32" t="str">
        <f t="shared" si="51"/>
        <v>GS</v>
      </c>
      <c r="DB48" s="32" t="str">
        <f>VLOOKUP(CV48,'ALL-Chart of Accounts'!$E:$F,2,0)</f>
        <v>In-Transit Labor</v>
      </c>
      <c r="DC48" s="32">
        <f t="shared" si="9"/>
        <v>120123</v>
      </c>
      <c r="DG48" s="32" t="str">
        <f t="shared" si="52"/>
        <v>GS</v>
      </c>
      <c r="DI48" s="32" t="str">
        <f>VLOOKUP(DC48,'ALL-Chart of Accounts'!$E:$F,2,0)</f>
        <v>In-Transit Fixed Overhead</v>
      </c>
      <c r="DJ48" s="32">
        <f t="shared" si="10"/>
        <v>120124</v>
      </c>
      <c r="DN48" s="32" t="str">
        <f t="shared" si="53"/>
        <v>GS</v>
      </c>
      <c r="DP48" s="32" t="str">
        <f>VLOOKUP(DJ48,'ALL-Chart of Accounts'!$E:$F,2,0)</f>
        <v>In-Transit Variable Overhead</v>
      </c>
      <c r="DQ48" s="32">
        <f t="shared" si="11"/>
        <v>120125</v>
      </c>
      <c r="DU48" s="32" t="str">
        <f t="shared" si="54"/>
        <v>GS</v>
      </c>
      <c r="DW48" s="32" t="str">
        <f>VLOOKUP(DQ48,'ALL-Chart of Accounts'!$E:$F,2,0)</f>
        <v>In-Transit Outside</v>
      </c>
      <c r="DX48" s="37">
        <v>415000</v>
      </c>
      <c r="DZ48" s="32">
        <f t="shared" si="12"/>
        <v>5010</v>
      </c>
      <c r="EB48" s="32" t="str">
        <f t="shared" si="55"/>
        <v>GS</v>
      </c>
      <c r="EC48" s="32" t="str">
        <f>VLOOKUP(DX48,'ALL-Chart of Accounts'!$E:$F,2,0)</f>
        <v>Aftermarket Sales - Product (80PRDAFT)</v>
      </c>
      <c r="ED48" s="32">
        <f t="shared" si="13"/>
        <v>415000</v>
      </c>
      <c r="EF48" s="32">
        <f t="shared" si="14"/>
        <v>5010</v>
      </c>
      <c r="EH48" s="32" t="s">
        <v>1825</v>
      </c>
      <c r="EI48" s="32" t="str">
        <f>VLOOKUP(ED48,'ALL-Chart of Accounts'!$E:$F,2,0)</f>
        <v>Aftermarket Sales - Product (80PRDAFT)</v>
      </c>
      <c r="EJ48" s="32">
        <f t="shared" si="15"/>
        <v>415000</v>
      </c>
      <c r="EL48" s="32">
        <f t="shared" si="16"/>
        <v>5010</v>
      </c>
      <c r="EN48" s="32" t="s">
        <v>1825</v>
      </c>
      <c r="EO48" s="32" t="str">
        <f>VLOOKUP(EJ48,'ALL-Chart of Accounts'!$E:$F,2,0)</f>
        <v>Aftermarket Sales - Product (80PRDAFT)</v>
      </c>
      <c r="EP48" s="37">
        <v>262800</v>
      </c>
      <c r="ET48" s="32" t="s">
        <v>1825</v>
      </c>
      <c r="EU48" s="32" t="str">
        <f>VLOOKUP(EP48,'ALL-Chart of Accounts'!$E:$F,2,0)</f>
        <v>Deferred Income</v>
      </c>
      <c r="EV48" s="32">
        <f t="shared" si="17"/>
        <v>262800</v>
      </c>
      <c r="EZ48" s="32" t="s">
        <v>1825</v>
      </c>
      <c r="FA48" s="32" t="str">
        <f>VLOOKUP(EV48,'ALL-Chart of Accounts'!$E:$F,2,0)</f>
        <v>Deferred Income</v>
      </c>
      <c r="FB48" s="32">
        <f t="shared" si="18"/>
        <v>262800</v>
      </c>
      <c r="FF48" s="32" t="s">
        <v>1825</v>
      </c>
      <c r="FG48" s="32" t="str">
        <f>VLOOKUP(FB48,'ALL-Chart of Accounts'!$E:$F,2,0)</f>
        <v>Deferred Income</v>
      </c>
      <c r="FH48" s="37">
        <v>511010</v>
      </c>
      <c r="FJ48" s="32">
        <f t="shared" si="19"/>
        <v>5010</v>
      </c>
      <c r="FL48" s="32" t="s">
        <v>1825</v>
      </c>
      <c r="FM48" s="32" t="str">
        <f>VLOOKUP(FH48,'ALL-Chart of Accounts'!$E:$F,2,0)</f>
        <v>Product COS (83PRD) - Material</v>
      </c>
      <c r="FN48" s="32">
        <f t="shared" si="20"/>
        <v>511020</v>
      </c>
      <c r="FP48" s="32">
        <f t="shared" si="21"/>
        <v>5010</v>
      </c>
      <c r="FR48" s="32" t="s">
        <v>1825</v>
      </c>
      <c r="FS48" s="32" t="str">
        <f>VLOOKUP(FN48,'ALL-Chart of Accounts'!$E:$F,2,0)</f>
        <v>Product COS (83PRD) - Labor</v>
      </c>
      <c r="FT48" s="32">
        <f t="shared" si="22"/>
        <v>511030</v>
      </c>
      <c r="FV48" s="32">
        <f t="shared" si="23"/>
        <v>5010</v>
      </c>
      <c r="FX48" s="32" t="s">
        <v>1825</v>
      </c>
      <c r="FY48" s="32" t="str">
        <f>VLOOKUP(FT48,'ALL-Chart of Accounts'!$E:$F,2,0)</f>
        <v>Product COS (83PRD) - Fixed OH</v>
      </c>
      <c r="FZ48" s="32">
        <f t="shared" si="24"/>
        <v>511040</v>
      </c>
      <c r="GB48" s="32">
        <f t="shared" si="25"/>
        <v>5010</v>
      </c>
      <c r="GD48" s="32" t="s">
        <v>1825</v>
      </c>
      <c r="GE48" s="32" t="str">
        <f>VLOOKUP(FZ48,'ALL-Chart of Accounts'!$E:$F,2,0)</f>
        <v>Product COS (83PRD) - Variable OH</v>
      </c>
      <c r="GF48" s="32">
        <f t="shared" si="26"/>
        <v>511050</v>
      </c>
      <c r="GH48" s="32">
        <f t="shared" si="27"/>
        <v>5010</v>
      </c>
      <c r="GJ48" s="32" t="s">
        <v>1825</v>
      </c>
      <c r="GK48" s="32" t="str">
        <f>VLOOKUP(GF48,'ALL-Chart of Accounts'!$E:$F,2,0)</f>
        <v>Product COS (83PRD) - Outside</v>
      </c>
      <c r="GL48" s="32">
        <f t="shared" si="28"/>
        <v>262800</v>
      </c>
      <c r="GP48" s="32" t="s">
        <v>1825</v>
      </c>
      <c r="GQ48" s="32" t="str">
        <f>VLOOKUP(GL48,'ALL-Chart of Accounts'!$E:$F,2,0)</f>
        <v>Deferred Income</v>
      </c>
      <c r="GR48" s="32">
        <f t="shared" si="29"/>
        <v>262800</v>
      </c>
      <c r="GV48" s="32" t="s">
        <v>1825</v>
      </c>
      <c r="GW48" s="32" t="str">
        <f>VLOOKUP(GR48,'ALL-Chart of Accounts'!$E:$F,2,0)</f>
        <v>Deferred Income</v>
      </c>
      <c r="GX48" s="32">
        <f t="shared" si="30"/>
        <v>262800</v>
      </c>
      <c r="HB48" s="32" t="s">
        <v>1825</v>
      </c>
      <c r="HC48" s="32" t="str">
        <f>VLOOKUP(GX48,'ALL-Chart of Accounts'!$E:$F,2,0)</f>
        <v>Deferred Income</v>
      </c>
      <c r="HD48" s="32">
        <f t="shared" si="31"/>
        <v>262800</v>
      </c>
      <c r="HH48" s="32" t="s">
        <v>1825</v>
      </c>
      <c r="HI48" s="32" t="str">
        <f>VLOOKUP(HD48,'ALL-Chart of Accounts'!$E:$F,2,0)</f>
        <v>Deferred Income</v>
      </c>
      <c r="HJ48" s="32">
        <f t="shared" si="32"/>
        <v>262800</v>
      </c>
      <c r="HN48" s="32" t="s">
        <v>1825</v>
      </c>
      <c r="HO48" s="32" t="str">
        <f>VLOOKUP(HJ48,'ALL-Chart of Accounts'!$E:$F,2,0)</f>
        <v>Deferred Income</v>
      </c>
      <c r="HQ48" s="32" t="str">
        <f t="shared" si="38"/>
        <v>ALP11120</v>
      </c>
      <c r="HR48" s="46" t="s">
        <v>11</v>
      </c>
      <c r="HS48" s="46">
        <v>1120</v>
      </c>
      <c r="HT48" s="46" t="s">
        <v>3409</v>
      </c>
      <c r="HU48" s="46" t="s">
        <v>9398</v>
      </c>
      <c r="HV48" s="61">
        <v>43112.36631099537</v>
      </c>
      <c r="HW48" s="46" t="s">
        <v>9398</v>
      </c>
      <c r="HX48" s="61">
        <v>43112.36631099537</v>
      </c>
    </row>
    <row r="49" spans="1:232" s="46" customFormat="1" x14ac:dyDescent="0.35">
      <c r="A49" s="47"/>
      <c r="B49" s="47"/>
      <c r="C49" s="47">
        <v>43292</v>
      </c>
      <c r="D49" s="46" t="s">
        <v>11110</v>
      </c>
      <c r="E49" s="22"/>
      <c r="F49" s="22" t="str">
        <f>IF(ISERROR(VLOOKUP($O49,'sKUN1-Distribution Accounts'!$F:$F,1,0)),"","X")</f>
        <v>X</v>
      </c>
      <c r="G49" s="22" t="str">
        <f t="shared" si="56"/>
        <v/>
      </c>
      <c r="H49" s="22" t="str">
        <f t="shared" si="56"/>
        <v/>
      </c>
      <c r="I49" s="22" t="str">
        <f t="shared" si="56"/>
        <v/>
      </c>
      <c r="J49" s="22" t="str">
        <f t="shared" si="56"/>
        <v/>
      </c>
      <c r="K49" s="22" t="str">
        <f t="shared" si="56"/>
        <v/>
      </c>
      <c r="L49" s="22" t="str">
        <f t="shared" si="56"/>
        <v/>
      </c>
      <c r="M49" s="22" t="str">
        <f t="shared" si="56"/>
        <v/>
      </c>
      <c r="O49" s="46">
        <v>5020</v>
      </c>
      <c r="P49" s="32" t="e">
        <f>VLOOKUP(O49,'ALL-Unit Code 2'!V:W,2,0)</f>
        <v>#N/A</v>
      </c>
      <c r="Q49" s="32">
        <f t="shared" si="33"/>
        <v>120131</v>
      </c>
      <c r="U49" s="37" t="s">
        <v>1825</v>
      </c>
      <c r="W49" s="32" t="str">
        <f>VLOOKUP(Q49,'ALL-Chart of Accounts'!$E:$F,2,0)</f>
        <v>Finished Goods Material</v>
      </c>
      <c r="X49" s="32">
        <f t="shared" si="34"/>
        <v>120132</v>
      </c>
      <c r="AB49" s="32" t="str">
        <f t="shared" si="42"/>
        <v>GS</v>
      </c>
      <c r="AD49" s="32" t="str">
        <f>VLOOKUP(X49,'ALL-Chart of Accounts'!$E:$F,2,0)</f>
        <v>Finished Goods Labor</v>
      </c>
      <c r="AE49" s="32">
        <f t="shared" si="35"/>
        <v>120133</v>
      </c>
      <c r="AI49" s="32" t="str">
        <f t="shared" si="43"/>
        <v>GS</v>
      </c>
      <c r="AK49" s="32" t="str">
        <f>VLOOKUP(AE49,'ALL-Chart of Accounts'!$E:$F,2,0)</f>
        <v>Finished Goods Fixed Overhead</v>
      </c>
      <c r="AL49" s="32">
        <f t="shared" si="36"/>
        <v>120134</v>
      </c>
      <c r="AP49" s="32" t="str">
        <f t="shared" si="44"/>
        <v>GS</v>
      </c>
      <c r="AR49" s="32" t="str">
        <f>VLOOKUP(AL49,'ALL-Chart of Accounts'!$E:$F,2,0)</f>
        <v>Finished Goods Variable Overhead</v>
      </c>
      <c r="AS49" s="32">
        <f t="shared" si="37"/>
        <v>120135</v>
      </c>
      <c r="AW49" s="32" t="str">
        <f t="shared" si="45"/>
        <v>GS</v>
      </c>
      <c r="AY49" s="32" t="str">
        <f>VLOOKUP(AS49,'ALL-Chart of Accounts'!$E:$F,2,0)</f>
        <v>Finished Goods Outside</v>
      </c>
      <c r="BF49" s="37">
        <v>120141</v>
      </c>
      <c r="BJ49" s="32" t="s">
        <v>1825</v>
      </c>
      <c r="BL49" s="32" t="str">
        <f>VLOOKUP(BF49,'ALL-Chart of Accounts'!$E:$F,2,0)</f>
        <v>In-Process Material</v>
      </c>
      <c r="BM49" s="32">
        <f t="shared" si="4"/>
        <v>120142</v>
      </c>
      <c r="BQ49" s="32" t="str">
        <f t="shared" si="46"/>
        <v>GS</v>
      </c>
      <c r="BS49" s="32" t="str">
        <f>VLOOKUP(BM49,'ALL-Chart of Accounts'!$E:$F,2,0)</f>
        <v>In-Process Labor</v>
      </c>
      <c r="BT49" s="32">
        <f t="shared" si="5"/>
        <v>120143</v>
      </c>
      <c r="BX49" s="32" t="str">
        <f t="shared" si="47"/>
        <v>GS</v>
      </c>
      <c r="BZ49" s="32" t="str">
        <f>VLOOKUP(BT49,'ALL-Chart of Accounts'!$E:$F,2,0)</f>
        <v>In-Process Fixed Overhead</v>
      </c>
      <c r="CA49" s="32">
        <f t="shared" si="6"/>
        <v>120144</v>
      </c>
      <c r="CE49" s="32" t="str">
        <f t="shared" si="48"/>
        <v>GS</v>
      </c>
      <c r="CG49" s="32" t="str">
        <f>VLOOKUP(CA49,'ALL-Chart of Accounts'!$E:$F,2,0)</f>
        <v>In-Process Variable Overhead</v>
      </c>
      <c r="CH49" s="32">
        <f t="shared" si="7"/>
        <v>120145</v>
      </c>
      <c r="CL49" s="32" t="str">
        <f t="shared" si="49"/>
        <v>GS</v>
      </c>
      <c r="CN49" s="32" t="str">
        <f>VLOOKUP(CH49,'ALL-Chart of Accounts'!$E:$F,2,0)</f>
        <v>In-Process Outside</v>
      </c>
      <c r="CO49" s="37">
        <v>120121</v>
      </c>
      <c r="CS49" s="32" t="str">
        <f t="shared" si="50"/>
        <v>GS</v>
      </c>
      <c r="CU49" s="32" t="str">
        <f>VLOOKUP(CO49,'ALL-Chart of Accounts'!$E:$F,2,0)</f>
        <v>In-Transit Material</v>
      </c>
      <c r="CV49" s="32">
        <f t="shared" si="8"/>
        <v>120122</v>
      </c>
      <c r="CZ49" s="32" t="str">
        <f t="shared" si="51"/>
        <v>GS</v>
      </c>
      <c r="DB49" s="32" t="str">
        <f>VLOOKUP(CV49,'ALL-Chart of Accounts'!$E:$F,2,0)</f>
        <v>In-Transit Labor</v>
      </c>
      <c r="DC49" s="32">
        <f t="shared" si="9"/>
        <v>120123</v>
      </c>
      <c r="DG49" s="32" t="str">
        <f t="shared" si="52"/>
        <v>GS</v>
      </c>
      <c r="DI49" s="32" t="str">
        <f>VLOOKUP(DC49,'ALL-Chart of Accounts'!$E:$F,2,0)</f>
        <v>In-Transit Fixed Overhead</v>
      </c>
      <c r="DJ49" s="32">
        <f t="shared" si="10"/>
        <v>120124</v>
      </c>
      <c r="DN49" s="32" t="str">
        <f t="shared" si="53"/>
        <v>GS</v>
      </c>
      <c r="DP49" s="32" t="str">
        <f>VLOOKUP(DJ49,'ALL-Chart of Accounts'!$E:$F,2,0)</f>
        <v>In-Transit Variable Overhead</v>
      </c>
      <c r="DQ49" s="32">
        <f t="shared" si="11"/>
        <v>120125</v>
      </c>
      <c r="DU49" s="32" t="str">
        <f t="shared" si="54"/>
        <v>GS</v>
      </c>
      <c r="DW49" s="32" t="str">
        <f>VLOOKUP(DQ49,'ALL-Chart of Accounts'!$E:$F,2,0)</f>
        <v>In-Transit Outside</v>
      </c>
      <c r="DX49" s="37">
        <v>415000</v>
      </c>
      <c r="DZ49" s="32">
        <f t="shared" si="12"/>
        <v>5020</v>
      </c>
      <c r="EB49" s="32" t="str">
        <f t="shared" si="55"/>
        <v>GS</v>
      </c>
      <c r="EC49" s="32" t="str">
        <f>VLOOKUP(DX49,'ALL-Chart of Accounts'!$E:$F,2,0)</f>
        <v>Aftermarket Sales - Product (80PRDAFT)</v>
      </c>
      <c r="ED49" s="32">
        <f t="shared" si="13"/>
        <v>415000</v>
      </c>
      <c r="EF49" s="32">
        <f t="shared" si="14"/>
        <v>5020</v>
      </c>
      <c r="EH49" s="32" t="s">
        <v>1825</v>
      </c>
      <c r="EI49" s="32" t="str">
        <f>VLOOKUP(ED49,'ALL-Chart of Accounts'!$E:$F,2,0)</f>
        <v>Aftermarket Sales - Product (80PRDAFT)</v>
      </c>
      <c r="EJ49" s="32">
        <f t="shared" si="15"/>
        <v>415000</v>
      </c>
      <c r="EL49" s="32">
        <f t="shared" si="16"/>
        <v>5020</v>
      </c>
      <c r="EN49" s="32" t="s">
        <v>1825</v>
      </c>
      <c r="EO49" s="32" t="str">
        <f>VLOOKUP(EJ49,'ALL-Chart of Accounts'!$E:$F,2,0)</f>
        <v>Aftermarket Sales - Product (80PRDAFT)</v>
      </c>
      <c r="EP49" s="37">
        <v>262800</v>
      </c>
      <c r="ET49" s="32" t="s">
        <v>1825</v>
      </c>
      <c r="EU49" s="32" t="str">
        <f>VLOOKUP(EP49,'ALL-Chart of Accounts'!$E:$F,2,0)</f>
        <v>Deferred Income</v>
      </c>
      <c r="EV49" s="32">
        <f t="shared" si="17"/>
        <v>262800</v>
      </c>
      <c r="EZ49" s="32" t="s">
        <v>1825</v>
      </c>
      <c r="FA49" s="32" t="str">
        <f>VLOOKUP(EV49,'ALL-Chart of Accounts'!$E:$F,2,0)</f>
        <v>Deferred Income</v>
      </c>
      <c r="FB49" s="32">
        <f t="shared" si="18"/>
        <v>262800</v>
      </c>
      <c r="FF49" s="32" t="s">
        <v>1825</v>
      </c>
      <c r="FG49" s="32" t="str">
        <f>VLOOKUP(FB49,'ALL-Chart of Accounts'!$E:$F,2,0)</f>
        <v>Deferred Income</v>
      </c>
      <c r="FH49" s="37">
        <v>511010</v>
      </c>
      <c r="FJ49" s="32">
        <f t="shared" si="19"/>
        <v>5020</v>
      </c>
      <c r="FL49" s="32" t="s">
        <v>1825</v>
      </c>
      <c r="FM49" s="32" t="str">
        <f>VLOOKUP(FH49,'ALL-Chart of Accounts'!$E:$F,2,0)</f>
        <v>Product COS (83PRD) - Material</v>
      </c>
      <c r="FN49" s="32">
        <f t="shared" si="20"/>
        <v>511020</v>
      </c>
      <c r="FP49" s="32">
        <f t="shared" si="21"/>
        <v>5020</v>
      </c>
      <c r="FR49" s="32" t="s">
        <v>1825</v>
      </c>
      <c r="FS49" s="32" t="str">
        <f>VLOOKUP(FN49,'ALL-Chart of Accounts'!$E:$F,2,0)</f>
        <v>Product COS (83PRD) - Labor</v>
      </c>
      <c r="FT49" s="32">
        <f t="shared" si="22"/>
        <v>511030</v>
      </c>
      <c r="FV49" s="32">
        <f t="shared" si="23"/>
        <v>5020</v>
      </c>
      <c r="FX49" s="32" t="s">
        <v>1825</v>
      </c>
      <c r="FY49" s="32" t="str">
        <f>VLOOKUP(FT49,'ALL-Chart of Accounts'!$E:$F,2,0)</f>
        <v>Product COS (83PRD) - Fixed OH</v>
      </c>
      <c r="FZ49" s="32">
        <f t="shared" si="24"/>
        <v>511040</v>
      </c>
      <c r="GB49" s="32">
        <f t="shared" si="25"/>
        <v>5020</v>
      </c>
      <c r="GD49" s="32" t="s">
        <v>1825</v>
      </c>
      <c r="GE49" s="32" t="str">
        <f>VLOOKUP(FZ49,'ALL-Chart of Accounts'!$E:$F,2,0)</f>
        <v>Product COS (83PRD) - Variable OH</v>
      </c>
      <c r="GF49" s="32">
        <f t="shared" si="26"/>
        <v>511050</v>
      </c>
      <c r="GH49" s="32">
        <f t="shared" si="27"/>
        <v>5020</v>
      </c>
      <c r="GJ49" s="32" t="s">
        <v>1825</v>
      </c>
      <c r="GK49" s="32" t="str">
        <f>VLOOKUP(GF49,'ALL-Chart of Accounts'!$E:$F,2,0)</f>
        <v>Product COS (83PRD) - Outside</v>
      </c>
      <c r="GL49" s="32">
        <f t="shared" si="28"/>
        <v>262800</v>
      </c>
      <c r="GP49" s="32" t="s">
        <v>1825</v>
      </c>
      <c r="GQ49" s="32" t="str">
        <f>VLOOKUP(GL49,'ALL-Chart of Accounts'!$E:$F,2,0)</f>
        <v>Deferred Income</v>
      </c>
      <c r="GR49" s="32">
        <f t="shared" si="29"/>
        <v>262800</v>
      </c>
      <c r="GV49" s="32" t="s">
        <v>1825</v>
      </c>
      <c r="GW49" s="32" t="str">
        <f>VLOOKUP(GR49,'ALL-Chart of Accounts'!$E:$F,2,0)</f>
        <v>Deferred Income</v>
      </c>
      <c r="GX49" s="32">
        <f t="shared" si="30"/>
        <v>262800</v>
      </c>
      <c r="HB49" s="32" t="s">
        <v>1825</v>
      </c>
      <c r="HC49" s="32" t="str">
        <f>VLOOKUP(GX49,'ALL-Chart of Accounts'!$E:$F,2,0)</f>
        <v>Deferred Income</v>
      </c>
      <c r="HD49" s="32">
        <f t="shared" si="31"/>
        <v>262800</v>
      </c>
      <c r="HH49" s="32" t="s">
        <v>1825</v>
      </c>
      <c r="HI49" s="32" t="str">
        <f>VLOOKUP(HD49,'ALL-Chart of Accounts'!$E:$F,2,0)</f>
        <v>Deferred Income</v>
      </c>
      <c r="HJ49" s="32">
        <f t="shared" si="32"/>
        <v>262800</v>
      </c>
      <c r="HN49" s="32" t="s">
        <v>1825</v>
      </c>
      <c r="HO49" s="32" t="str">
        <f>VLOOKUP(HJ49,'ALL-Chart of Accounts'!$E:$F,2,0)</f>
        <v>Deferred Income</v>
      </c>
      <c r="HQ49" s="32" t="str">
        <f t="shared" si="38"/>
        <v>ALP11200</v>
      </c>
      <c r="HR49" s="46" t="s">
        <v>11</v>
      </c>
      <c r="HS49" s="46">
        <v>1200</v>
      </c>
      <c r="HT49" s="46" t="s">
        <v>11129</v>
      </c>
      <c r="HU49" s="46" t="s">
        <v>9398</v>
      </c>
      <c r="HV49" s="61">
        <v>42810.375429479165</v>
      </c>
      <c r="HW49" s="46" t="s">
        <v>9398</v>
      </c>
      <c r="HX49" s="61">
        <v>42810.380410266203</v>
      </c>
    </row>
    <row r="50" spans="1:232" s="46" customFormat="1" x14ac:dyDescent="0.35">
      <c r="A50" s="47">
        <v>43253</v>
      </c>
      <c r="B50" s="47">
        <v>43165</v>
      </c>
      <c r="C50" s="47">
        <v>43264</v>
      </c>
      <c r="D50" s="46" t="s">
        <v>10835</v>
      </c>
      <c r="E50" s="22" t="s">
        <v>1441</v>
      </c>
      <c r="F50" s="22" t="str">
        <f>IF(ISERROR(VLOOKUP($O50,'sKUN1-Distribution Accounts'!$F:$F,1,0)),"","X")</f>
        <v>X</v>
      </c>
      <c r="G50" s="22" t="str">
        <f t="shared" si="56"/>
        <v>X</v>
      </c>
      <c r="H50" s="22" t="str">
        <f t="shared" si="56"/>
        <v>X</v>
      </c>
      <c r="I50" s="22" t="str">
        <f t="shared" si="56"/>
        <v>X</v>
      </c>
      <c r="J50" s="22" t="str">
        <f t="shared" si="56"/>
        <v>X</v>
      </c>
      <c r="K50" s="22" t="str">
        <f t="shared" si="56"/>
        <v>X</v>
      </c>
      <c r="L50" s="22" t="str">
        <f t="shared" si="56"/>
        <v>X</v>
      </c>
      <c r="M50" s="22" t="str">
        <f t="shared" si="56"/>
        <v>X</v>
      </c>
      <c r="O50" s="46">
        <v>9999</v>
      </c>
      <c r="P50" s="32" t="str">
        <f>VLOOKUP(O50,'ALL-Unit Code 2'!V:W,2,0)</f>
        <v>MISCELLANEOUS</v>
      </c>
      <c r="Q50" s="32">
        <f t="shared" si="33"/>
        <v>120131</v>
      </c>
      <c r="U50" s="32" t="str">
        <f>VLOOKUP($D$3,Sites!$A:$C,2,0)</f>
        <v>CO</v>
      </c>
      <c r="W50" s="32" t="str">
        <f>VLOOKUP(Q50,'ALL-Chart of Accounts'!$E:$F,2,0)</f>
        <v>Finished Goods Material</v>
      </c>
      <c r="X50" s="32">
        <f t="shared" si="34"/>
        <v>120132</v>
      </c>
      <c r="AB50" s="32" t="str">
        <f>VLOOKUP($D$3,Sites!$A:$C,2,0)</f>
        <v>CO</v>
      </c>
      <c r="AD50" s="32" t="str">
        <f>VLOOKUP(X50,'ALL-Chart of Accounts'!$E:$F,2,0)</f>
        <v>Finished Goods Labor</v>
      </c>
      <c r="AE50" s="32">
        <f t="shared" si="35"/>
        <v>120133</v>
      </c>
      <c r="AI50" s="32" t="str">
        <f>VLOOKUP($D$3,Sites!$A:$C,2,0)</f>
        <v>CO</v>
      </c>
      <c r="AK50" s="32" t="str">
        <f>VLOOKUP(AE50,'ALL-Chart of Accounts'!$E:$F,2,0)</f>
        <v>Finished Goods Fixed Overhead</v>
      </c>
      <c r="AL50" s="32">
        <f t="shared" si="36"/>
        <v>120134</v>
      </c>
      <c r="AP50" s="32" t="str">
        <f>VLOOKUP($D$3,Sites!$A:$C,2,0)</f>
        <v>CO</v>
      </c>
      <c r="AR50" s="32" t="str">
        <f>VLOOKUP(AL50,'ALL-Chart of Accounts'!$E:$F,2,0)</f>
        <v>Finished Goods Variable Overhead</v>
      </c>
      <c r="AS50" s="32">
        <f t="shared" si="37"/>
        <v>120135</v>
      </c>
      <c r="AW50" s="32" t="str">
        <f>VLOOKUP($D$3,Sites!$A:$C,2,0)</f>
        <v>CO</v>
      </c>
      <c r="AY50" s="32" t="str">
        <f>VLOOKUP(AS50,'ALL-Chart of Accounts'!$E:$F,2,0)</f>
        <v>Finished Goods Outside</v>
      </c>
      <c r="BF50" s="37">
        <v>120141</v>
      </c>
      <c r="BJ50" s="32" t="str">
        <f>VLOOKUP($D$3,Sites!$A:$C,2,0)</f>
        <v>CO</v>
      </c>
      <c r="BL50" s="32" t="str">
        <f>VLOOKUP(BF50,'ALL-Chart of Accounts'!$E:$F,2,0)</f>
        <v>In-Process Material</v>
      </c>
      <c r="BM50" s="32">
        <f t="shared" si="4"/>
        <v>120142</v>
      </c>
      <c r="BQ50" s="32" t="str">
        <f>VLOOKUP($D$3,Sites!$A:$C,2,0)</f>
        <v>CO</v>
      </c>
      <c r="BS50" s="32" t="str">
        <f>VLOOKUP(BM50,'ALL-Chart of Accounts'!$E:$F,2,0)</f>
        <v>In-Process Labor</v>
      </c>
      <c r="BT50" s="32">
        <f t="shared" si="5"/>
        <v>120143</v>
      </c>
      <c r="BX50" s="32" t="str">
        <f>VLOOKUP($D$3,Sites!$A:$C,2,0)</f>
        <v>CO</v>
      </c>
      <c r="BZ50" s="32" t="str">
        <f>VLOOKUP(BT50,'ALL-Chart of Accounts'!$E:$F,2,0)</f>
        <v>In-Process Fixed Overhead</v>
      </c>
      <c r="CA50" s="32">
        <f t="shared" si="6"/>
        <v>120144</v>
      </c>
      <c r="CE50" s="32" t="str">
        <f>VLOOKUP($D$3,Sites!$A:$C,2,0)</f>
        <v>CO</v>
      </c>
      <c r="CG50" s="32" t="str">
        <f>VLOOKUP(CA50,'ALL-Chart of Accounts'!$E:$F,2,0)</f>
        <v>In-Process Variable Overhead</v>
      </c>
      <c r="CH50" s="32">
        <f t="shared" si="7"/>
        <v>120145</v>
      </c>
      <c r="CL50" s="32" t="str">
        <f>VLOOKUP($D$3,Sites!$A:$C,2,0)</f>
        <v>CO</v>
      </c>
      <c r="CN50" s="32" t="str">
        <f>VLOOKUP(CH50,'ALL-Chart of Accounts'!$E:$F,2,0)</f>
        <v>In-Process Outside</v>
      </c>
      <c r="CO50" s="37">
        <v>120121</v>
      </c>
      <c r="CS50" s="32" t="str">
        <f>VLOOKUP($D$3,Sites!$A:$C,2,0)</f>
        <v>CO</v>
      </c>
      <c r="CU50" s="32" t="str">
        <f>VLOOKUP(CO50,'ALL-Chart of Accounts'!$E:$F,2,0)</f>
        <v>In-Transit Material</v>
      </c>
      <c r="CV50" s="32">
        <f t="shared" si="8"/>
        <v>120122</v>
      </c>
      <c r="CZ50" s="32" t="str">
        <f>VLOOKUP($D$3,Sites!$A:$C,2,0)</f>
        <v>CO</v>
      </c>
      <c r="DB50" s="32" t="str">
        <f>VLOOKUP(CV50,'ALL-Chart of Accounts'!$E:$F,2,0)</f>
        <v>In-Transit Labor</v>
      </c>
      <c r="DC50" s="32">
        <f t="shared" si="9"/>
        <v>120123</v>
      </c>
      <c r="DG50" s="32" t="str">
        <f>VLOOKUP($D$3,Sites!$A:$C,2,0)</f>
        <v>CO</v>
      </c>
      <c r="DI50" s="32" t="str">
        <f>VLOOKUP(DC50,'ALL-Chart of Accounts'!$E:$F,2,0)</f>
        <v>In-Transit Fixed Overhead</v>
      </c>
      <c r="DJ50" s="32">
        <f t="shared" si="10"/>
        <v>120124</v>
      </c>
      <c r="DN50" s="32" t="str">
        <f>VLOOKUP($D$3,Sites!$A:$C,2,0)</f>
        <v>CO</v>
      </c>
      <c r="DP50" s="32" t="str">
        <f>VLOOKUP(DJ50,'ALL-Chart of Accounts'!$E:$F,2,0)</f>
        <v>In-Transit Variable Overhead</v>
      </c>
      <c r="DQ50" s="32">
        <f t="shared" si="11"/>
        <v>120125</v>
      </c>
      <c r="DU50" s="32" t="str">
        <f>VLOOKUP($D$3,Sites!$A:$C,2,0)</f>
        <v>CO</v>
      </c>
      <c r="DW50" s="32" t="str">
        <f>VLOOKUP(DQ50,'ALL-Chart of Accounts'!$E:$F,2,0)</f>
        <v>In-Transit Outside</v>
      </c>
      <c r="DX50" s="37">
        <v>415000</v>
      </c>
      <c r="DZ50" s="32">
        <f t="shared" si="12"/>
        <v>9999</v>
      </c>
      <c r="EB50" s="32" t="str">
        <f>VLOOKUP($D$3,Sites!$A:$C,2,0)</f>
        <v>CO</v>
      </c>
      <c r="EC50" s="32" t="str">
        <f>VLOOKUP(DX50,'ALL-Chart of Accounts'!$E:$F,2,0)</f>
        <v>Aftermarket Sales - Product (80PRDAFT)</v>
      </c>
      <c r="ED50" s="32">
        <f t="shared" si="13"/>
        <v>415000</v>
      </c>
      <c r="EF50" s="32">
        <f t="shared" si="14"/>
        <v>9999</v>
      </c>
      <c r="EH50" s="32" t="str">
        <f>VLOOKUP($D$3,Sites!$A:$C,2,0)</f>
        <v>CO</v>
      </c>
      <c r="EI50" s="32" t="str">
        <f>VLOOKUP(ED50,'ALL-Chart of Accounts'!$E:$F,2,0)</f>
        <v>Aftermarket Sales - Product (80PRDAFT)</v>
      </c>
      <c r="EJ50" s="32">
        <f t="shared" si="15"/>
        <v>415000</v>
      </c>
      <c r="EL50" s="32">
        <f t="shared" si="16"/>
        <v>9999</v>
      </c>
      <c r="EN50" s="32" t="str">
        <f>VLOOKUP($D$3,Sites!$A:$C,2,0)</f>
        <v>CO</v>
      </c>
      <c r="EO50" s="32" t="str">
        <f>VLOOKUP(EJ50,'ALL-Chart of Accounts'!$E:$F,2,0)</f>
        <v>Aftermarket Sales - Product (80PRDAFT)</v>
      </c>
      <c r="EP50" s="37">
        <v>262800</v>
      </c>
      <c r="ET50" s="32" t="str">
        <f>VLOOKUP($D$3,Sites!$A:$C,2,0)</f>
        <v>CO</v>
      </c>
      <c r="EU50" s="32" t="str">
        <f>VLOOKUP(EP50,'ALL-Chart of Accounts'!$E:$F,2,0)</f>
        <v>Deferred Income</v>
      </c>
      <c r="EV50" s="32">
        <f t="shared" si="17"/>
        <v>262800</v>
      </c>
      <c r="EZ50" s="32" t="str">
        <f>VLOOKUP($D$3,Sites!$A:$C,2,0)</f>
        <v>CO</v>
      </c>
      <c r="FA50" s="32" t="str">
        <f>VLOOKUP(EV50,'ALL-Chart of Accounts'!$E:$F,2,0)</f>
        <v>Deferred Income</v>
      </c>
      <c r="FB50" s="32">
        <f t="shared" si="18"/>
        <v>262800</v>
      </c>
      <c r="FF50" s="32" t="str">
        <f>VLOOKUP($D$3,Sites!$A:$C,2,0)</f>
        <v>CO</v>
      </c>
      <c r="FG50" s="32" t="str">
        <f>VLOOKUP(FB50,'ALL-Chart of Accounts'!$E:$F,2,0)</f>
        <v>Deferred Income</v>
      </c>
      <c r="FH50" s="37">
        <v>511010</v>
      </c>
      <c r="FJ50" s="32">
        <f t="shared" si="19"/>
        <v>9999</v>
      </c>
      <c r="FL50" s="32" t="str">
        <f>VLOOKUP($D$3,Sites!$A:$C,2,0)</f>
        <v>CO</v>
      </c>
      <c r="FM50" s="32" t="str">
        <f>VLOOKUP(FH50,'ALL-Chart of Accounts'!$E:$F,2,0)</f>
        <v>Product COS (83PRD) - Material</v>
      </c>
      <c r="FN50" s="32">
        <f t="shared" si="20"/>
        <v>511020</v>
      </c>
      <c r="FP50" s="32">
        <f t="shared" si="21"/>
        <v>9999</v>
      </c>
      <c r="FR50" s="32" t="str">
        <f>VLOOKUP($D$3,Sites!$A:$C,2,0)</f>
        <v>CO</v>
      </c>
      <c r="FS50" s="32" t="str">
        <f>VLOOKUP(FN50,'ALL-Chart of Accounts'!$E:$F,2,0)</f>
        <v>Product COS (83PRD) - Labor</v>
      </c>
      <c r="FT50" s="32">
        <f t="shared" si="22"/>
        <v>511030</v>
      </c>
      <c r="FV50" s="32">
        <f t="shared" si="23"/>
        <v>9999</v>
      </c>
      <c r="FX50" s="32" t="str">
        <f>VLOOKUP($D$3,Sites!$A:$C,2,0)</f>
        <v>CO</v>
      </c>
      <c r="FY50" s="32" t="str">
        <f>VLOOKUP(FT50,'ALL-Chart of Accounts'!$E:$F,2,0)</f>
        <v>Product COS (83PRD) - Fixed OH</v>
      </c>
      <c r="FZ50" s="32">
        <f t="shared" si="24"/>
        <v>511040</v>
      </c>
      <c r="GB50" s="32">
        <f t="shared" si="25"/>
        <v>9999</v>
      </c>
      <c r="GD50" s="32" t="str">
        <f>VLOOKUP($D$3,Sites!$A:$C,2,0)</f>
        <v>CO</v>
      </c>
      <c r="GE50" s="32" t="str">
        <f>VLOOKUP(FZ50,'ALL-Chart of Accounts'!$E:$F,2,0)</f>
        <v>Product COS (83PRD) - Variable OH</v>
      </c>
      <c r="GF50" s="32">
        <f t="shared" si="26"/>
        <v>511050</v>
      </c>
      <c r="GH50" s="32">
        <f t="shared" si="27"/>
        <v>9999</v>
      </c>
      <c r="GJ50" s="32" t="str">
        <f>VLOOKUP($D$3,Sites!$A:$C,2,0)</f>
        <v>CO</v>
      </c>
      <c r="GK50" s="32" t="str">
        <f>VLOOKUP(GF50,'ALL-Chart of Accounts'!$E:$F,2,0)</f>
        <v>Product COS (83PRD) - Outside</v>
      </c>
      <c r="GL50" s="32">
        <f t="shared" si="28"/>
        <v>262800</v>
      </c>
      <c r="GP50" s="32" t="str">
        <f>VLOOKUP($D$3,Sites!$A:$C,2,0)</f>
        <v>CO</v>
      </c>
      <c r="GQ50" s="32" t="str">
        <f>VLOOKUP(GL50,'ALL-Chart of Accounts'!$E:$F,2,0)</f>
        <v>Deferred Income</v>
      </c>
      <c r="GR50" s="32">
        <f t="shared" si="29"/>
        <v>262800</v>
      </c>
      <c r="GV50" s="32" t="str">
        <f>VLOOKUP($D$3,Sites!$A:$C,2,0)</f>
        <v>CO</v>
      </c>
      <c r="GW50" s="32" t="str">
        <f>VLOOKUP(GR50,'ALL-Chart of Accounts'!$E:$F,2,0)</f>
        <v>Deferred Income</v>
      </c>
      <c r="GX50" s="32">
        <f t="shared" si="30"/>
        <v>262800</v>
      </c>
      <c r="HB50" s="32" t="str">
        <f>VLOOKUP($D$3,Sites!$A:$C,2,0)</f>
        <v>CO</v>
      </c>
      <c r="HC50" s="32" t="str">
        <f>VLOOKUP(GX50,'ALL-Chart of Accounts'!$E:$F,2,0)</f>
        <v>Deferred Income</v>
      </c>
      <c r="HD50" s="32">
        <f t="shared" si="31"/>
        <v>262800</v>
      </c>
      <c r="HH50" s="32" t="str">
        <f>VLOOKUP($D$3,Sites!$A:$C,2,0)</f>
        <v>CO</v>
      </c>
      <c r="HI50" s="32" t="str">
        <f>VLOOKUP(HD50,'ALL-Chart of Accounts'!$E:$F,2,0)</f>
        <v>Deferred Income</v>
      </c>
      <c r="HJ50" s="32">
        <f t="shared" si="32"/>
        <v>262800</v>
      </c>
      <c r="HN50" s="32" t="str">
        <f>VLOOKUP($D$3,Sites!$A:$C,2,0)</f>
        <v>CO</v>
      </c>
      <c r="HO50" s="32" t="str">
        <f>VLOOKUP(HJ50,'ALL-Chart of Accounts'!$E:$F,2,0)</f>
        <v>Deferred Income</v>
      </c>
      <c r="HQ50" s="32" t="str">
        <f t="shared" si="38"/>
        <v>ALP11205</v>
      </c>
      <c r="HR50" s="46" t="s">
        <v>11</v>
      </c>
      <c r="HS50" s="46">
        <v>1205</v>
      </c>
      <c r="HT50" s="46" t="s">
        <v>1291</v>
      </c>
      <c r="HU50" s="46" t="s">
        <v>9398</v>
      </c>
      <c r="HV50" s="61">
        <v>42810.375434918984</v>
      </c>
      <c r="HW50" s="46" t="s">
        <v>9398</v>
      </c>
      <c r="HX50" s="61">
        <v>42810.380410613427</v>
      </c>
    </row>
    <row r="51" spans="1:232" x14ac:dyDescent="0.35">
      <c r="HQ51" s="32" t="str">
        <f t="shared" si="38"/>
        <v>ALP11210</v>
      </c>
      <c r="HR51" s="4" t="s">
        <v>11</v>
      </c>
      <c r="HS51" s="4">
        <v>1210</v>
      </c>
      <c r="HT51" s="4" t="s">
        <v>1292</v>
      </c>
      <c r="HU51" s="4" t="s">
        <v>9398</v>
      </c>
      <c r="HV51" s="61">
        <v>42810.37544059028</v>
      </c>
      <c r="HW51" s="4" t="s">
        <v>9398</v>
      </c>
      <c r="HX51" s="61">
        <v>42810.380410995371</v>
      </c>
    </row>
    <row r="52" spans="1:232" x14ac:dyDescent="0.35">
      <c r="HQ52" s="32" t="str">
        <f t="shared" si="38"/>
        <v>ALP11215</v>
      </c>
      <c r="HR52" s="4" t="s">
        <v>11</v>
      </c>
      <c r="HS52" s="4">
        <v>1215</v>
      </c>
      <c r="HT52" s="4" t="s">
        <v>1293</v>
      </c>
      <c r="HU52" s="4" t="s">
        <v>9398</v>
      </c>
      <c r="HV52" s="61">
        <v>42810.375446527774</v>
      </c>
      <c r="HW52" s="4" t="s">
        <v>9398</v>
      </c>
      <c r="HX52" s="61">
        <v>42810.380411342594</v>
      </c>
    </row>
    <row r="53" spans="1:232" x14ac:dyDescent="0.35">
      <c r="HQ53" s="32" t="str">
        <f t="shared" si="38"/>
        <v>ALP11220</v>
      </c>
      <c r="HR53" s="4" t="s">
        <v>11</v>
      </c>
      <c r="HS53" s="4">
        <v>1220</v>
      </c>
      <c r="HT53" s="4" t="s">
        <v>3408</v>
      </c>
      <c r="HU53" s="4" t="s">
        <v>9398</v>
      </c>
      <c r="HV53" s="61">
        <v>42810.375452233799</v>
      </c>
      <c r="HW53" s="4" t="s">
        <v>9398</v>
      </c>
      <c r="HX53" s="61">
        <v>43112.365256018522</v>
      </c>
    </row>
    <row r="54" spans="1:232" x14ac:dyDescent="0.35">
      <c r="HQ54" s="32" t="str">
        <f t="shared" si="38"/>
        <v>ALP11225</v>
      </c>
      <c r="HR54" s="4" t="s">
        <v>11</v>
      </c>
      <c r="HS54" s="4">
        <v>1225</v>
      </c>
      <c r="HT54" s="4" t="s">
        <v>1294</v>
      </c>
      <c r="HU54" s="4" t="s">
        <v>9398</v>
      </c>
      <c r="HV54" s="61">
        <v>42810.375458530092</v>
      </c>
      <c r="HW54" s="4" t="s">
        <v>9398</v>
      </c>
      <c r="HX54" s="61">
        <v>42810.380411956015</v>
      </c>
    </row>
    <row r="55" spans="1:232" x14ac:dyDescent="0.35">
      <c r="HQ55" s="32" t="str">
        <f t="shared" si="38"/>
        <v>ALP11300</v>
      </c>
      <c r="HR55" s="4" t="s">
        <v>11</v>
      </c>
      <c r="HS55" s="4">
        <v>1300</v>
      </c>
      <c r="HT55" s="4" t="s">
        <v>1295</v>
      </c>
      <c r="HU55" s="4" t="s">
        <v>9398</v>
      </c>
      <c r="HV55" s="61">
        <v>42810.375465972225</v>
      </c>
      <c r="HW55" s="4" t="s">
        <v>9398</v>
      </c>
      <c r="HX55" s="61">
        <v>42810.380412268518</v>
      </c>
    </row>
    <row r="56" spans="1:232" x14ac:dyDescent="0.35">
      <c r="HQ56" s="32" t="str">
        <f t="shared" si="38"/>
        <v>ALP11305</v>
      </c>
      <c r="HR56" s="4" t="s">
        <v>11</v>
      </c>
      <c r="HS56" s="4">
        <v>1305</v>
      </c>
      <c r="HT56" s="4" t="s">
        <v>11130</v>
      </c>
      <c r="HU56" s="4" t="s">
        <v>9398</v>
      </c>
      <c r="HV56" s="61">
        <v>42810.37547230324</v>
      </c>
      <c r="HW56" s="4" t="s">
        <v>9398</v>
      </c>
      <c r="HX56" s="61">
        <v>42810.380412615741</v>
      </c>
    </row>
    <row r="57" spans="1:232" x14ac:dyDescent="0.35">
      <c r="HQ57" s="32" t="str">
        <f t="shared" si="38"/>
        <v>ALP19999</v>
      </c>
      <c r="HR57" s="4" t="s">
        <v>11</v>
      </c>
      <c r="HS57" s="4">
        <v>9999</v>
      </c>
      <c r="HT57" s="4" t="s">
        <v>1297</v>
      </c>
      <c r="HU57" s="4" t="s">
        <v>9398</v>
      </c>
      <c r="HV57" s="61">
        <v>42759.812937881943</v>
      </c>
      <c r="HW57" s="4" t="s">
        <v>9398</v>
      </c>
      <c r="HX57" s="61">
        <v>42810.380413159721</v>
      </c>
    </row>
    <row r="58" spans="1:232" x14ac:dyDescent="0.35">
      <c r="HQ58" s="32" t="str">
        <f t="shared" si="38"/>
        <v>CHA1NULL</v>
      </c>
      <c r="HR58" s="4" t="s">
        <v>9821</v>
      </c>
      <c r="HS58" s="4" t="s">
        <v>9383</v>
      </c>
      <c r="HT58" s="4" t="s">
        <v>9383</v>
      </c>
      <c r="HU58" s="4" t="s">
        <v>9398</v>
      </c>
      <c r="HV58" s="61">
        <v>43214.967205127316</v>
      </c>
      <c r="HW58" s="4" t="s">
        <v>9398</v>
      </c>
      <c r="HX58" s="61">
        <v>43214.967205127316</v>
      </c>
    </row>
    <row r="59" spans="1:232" x14ac:dyDescent="0.35">
      <c r="HQ59" s="32" t="str">
        <f t="shared" si="38"/>
        <v>CHA11000</v>
      </c>
      <c r="HR59" s="4" t="s">
        <v>9821</v>
      </c>
      <c r="HS59" s="4">
        <v>1000</v>
      </c>
      <c r="HT59" s="4" t="s">
        <v>1284</v>
      </c>
      <c r="HU59" s="4" t="s">
        <v>9398</v>
      </c>
      <c r="HV59" s="61">
        <v>43214.96758931713</v>
      </c>
      <c r="HW59" s="4" t="s">
        <v>9398</v>
      </c>
      <c r="HX59" s="61">
        <v>43214.96758931713</v>
      </c>
    </row>
    <row r="60" spans="1:232" x14ac:dyDescent="0.35">
      <c r="HQ60" s="32" t="str">
        <f t="shared" si="38"/>
        <v>CHA11001</v>
      </c>
      <c r="HR60" s="4" t="s">
        <v>9821</v>
      </c>
      <c r="HS60" s="4">
        <v>1001</v>
      </c>
      <c r="HT60" s="4" t="s">
        <v>1298</v>
      </c>
      <c r="HU60" s="4" t="s">
        <v>9398</v>
      </c>
      <c r="HV60" s="61">
        <v>43214.967596180555</v>
      </c>
      <c r="HW60" s="4" t="s">
        <v>9398</v>
      </c>
      <c r="HX60" s="61">
        <v>43214.967596180555</v>
      </c>
    </row>
    <row r="61" spans="1:232" x14ac:dyDescent="0.35">
      <c r="HQ61" s="32" t="str">
        <f t="shared" si="38"/>
        <v>CHA11002</v>
      </c>
      <c r="HR61" s="4" t="s">
        <v>9821</v>
      </c>
      <c r="HS61" s="4">
        <v>1002</v>
      </c>
      <c r="HT61" s="4" t="s">
        <v>1285</v>
      </c>
      <c r="HU61" s="4" t="s">
        <v>9398</v>
      </c>
      <c r="HV61" s="61">
        <v>43214.967601886572</v>
      </c>
      <c r="HW61" s="4" t="s">
        <v>9398</v>
      </c>
      <c r="HX61" s="61">
        <v>43214.967601886572</v>
      </c>
    </row>
    <row r="62" spans="1:232" x14ac:dyDescent="0.35">
      <c r="HQ62" s="32" t="str">
        <f t="shared" si="38"/>
        <v>CHA12100</v>
      </c>
      <c r="HR62" s="4" t="s">
        <v>9821</v>
      </c>
      <c r="HS62" s="4">
        <v>2100</v>
      </c>
      <c r="HT62" s="4" t="s">
        <v>10193</v>
      </c>
      <c r="HU62" s="4" t="s">
        <v>9398</v>
      </c>
      <c r="HV62" s="61">
        <v>43214.967607719911</v>
      </c>
      <c r="HW62" s="4" t="s">
        <v>9398</v>
      </c>
      <c r="HX62" s="61">
        <v>43214.967607719911</v>
      </c>
    </row>
    <row r="63" spans="1:232" x14ac:dyDescent="0.35">
      <c r="HQ63" s="32" t="str">
        <f t="shared" si="38"/>
        <v>CHA12105</v>
      </c>
      <c r="HR63" s="4" t="s">
        <v>9821</v>
      </c>
      <c r="HS63" s="4">
        <v>2105</v>
      </c>
      <c r="HT63" s="4" t="s">
        <v>10194</v>
      </c>
      <c r="HU63" s="4" t="s">
        <v>9398</v>
      </c>
      <c r="HV63" s="61">
        <v>43214.96761565972</v>
      </c>
      <c r="HW63" s="4" t="s">
        <v>9398</v>
      </c>
      <c r="HX63" s="61">
        <v>43214.96761565972</v>
      </c>
    </row>
    <row r="64" spans="1:232" x14ac:dyDescent="0.35">
      <c r="HQ64" s="32" t="str">
        <f t="shared" si="38"/>
        <v>CHA12110</v>
      </c>
      <c r="HR64" s="4" t="s">
        <v>9821</v>
      </c>
      <c r="HS64" s="4">
        <v>2110</v>
      </c>
      <c r="HT64" s="4" t="s">
        <v>10195</v>
      </c>
      <c r="HU64" s="4" t="s">
        <v>9398</v>
      </c>
      <c r="HV64" s="61">
        <v>43214.967623263889</v>
      </c>
      <c r="HW64" s="4" t="s">
        <v>9398</v>
      </c>
      <c r="HX64" s="61">
        <v>43214.967623263889</v>
      </c>
    </row>
    <row r="65" spans="225:232" x14ac:dyDescent="0.35">
      <c r="HQ65" s="32" t="str">
        <f t="shared" si="38"/>
        <v>CHA12115</v>
      </c>
      <c r="HR65" s="4" t="s">
        <v>9821</v>
      </c>
      <c r="HS65" s="4">
        <v>2115</v>
      </c>
      <c r="HT65" s="4" t="s">
        <v>10196</v>
      </c>
      <c r="HU65" s="4" t="s">
        <v>9398</v>
      </c>
      <c r="HV65" s="61">
        <v>43214.96762959491</v>
      </c>
      <c r="HW65" s="4" t="s">
        <v>9398</v>
      </c>
      <c r="HX65" s="61">
        <v>43214.96762959491</v>
      </c>
    </row>
    <row r="66" spans="225:232" x14ac:dyDescent="0.35">
      <c r="HQ66" s="32" t="str">
        <f t="shared" si="38"/>
        <v>CHA12120</v>
      </c>
      <c r="HR66" s="4" t="s">
        <v>9821</v>
      </c>
      <c r="HS66" s="4">
        <v>2120</v>
      </c>
      <c r="HT66" s="4" t="s">
        <v>10197</v>
      </c>
      <c r="HU66" s="4" t="s">
        <v>9398</v>
      </c>
      <c r="HV66" s="61">
        <v>43214.967636226851</v>
      </c>
      <c r="HW66" s="4" t="s">
        <v>9398</v>
      </c>
      <c r="HX66" s="61">
        <v>43214.967636226851</v>
      </c>
    </row>
    <row r="67" spans="225:232" x14ac:dyDescent="0.35">
      <c r="HQ67" s="32" t="str">
        <f t="shared" si="38"/>
        <v>CHA19999</v>
      </c>
      <c r="HR67" s="4" t="s">
        <v>9821</v>
      </c>
      <c r="HS67" s="4">
        <v>9999</v>
      </c>
      <c r="HT67" s="4" t="s">
        <v>1297</v>
      </c>
      <c r="HU67" s="4" t="s">
        <v>9398</v>
      </c>
      <c r="HV67" s="61">
        <v>43214.967641863426</v>
      </c>
      <c r="HW67" s="4" t="s">
        <v>9398</v>
      </c>
      <c r="HX67" s="61">
        <v>43214.967641863426</v>
      </c>
    </row>
    <row r="68" spans="225:232" x14ac:dyDescent="0.35">
      <c r="HQ68" s="32" t="str">
        <f t="shared" si="38"/>
        <v>CORPNULL</v>
      </c>
      <c r="HR68" s="4" t="s">
        <v>12</v>
      </c>
      <c r="HS68" s="4" t="s">
        <v>9383</v>
      </c>
      <c r="HT68" s="4" t="s">
        <v>9383</v>
      </c>
      <c r="HU68" s="4" t="s">
        <v>9398</v>
      </c>
      <c r="HV68" s="61">
        <v>43253.642753935186</v>
      </c>
      <c r="HW68" s="4" t="s">
        <v>9398</v>
      </c>
      <c r="HX68" s="61">
        <v>43253.642753935186</v>
      </c>
    </row>
    <row r="69" spans="225:232" x14ac:dyDescent="0.35">
      <c r="HQ69" s="32" t="str">
        <f t="shared" si="38"/>
        <v>CORP9999</v>
      </c>
      <c r="HR69" s="4" t="s">
        <v>12</v>
      </c>
      <c r="HS69" s="4">
        <v>9999</v>
      </c>
      <c r="HT69" s="4" t="s">
        <v>1297</v>
      </c>
      <c r="HU69" s="4" t="s">
        <v>9398</v>
      </c>
      <c r="HV69" s="61">
        <v>43253.642784687501</v>
      </c>
      <c r="HW69" s="4" t="s">
        <v>9398</v>
      </c>
      <c r="HX69" s="61">
        <v>43253.642784687501</v>
      </c>
    </row>
    <row r="70" spans="225:232" x14ac:dyDescent="0.35">
      <c r="HQ70" s="32" t="str">
        <f t="shared" ref="HQ70:HQ133" si="57">HR70&amp;HS70</f>
        <v>FHQ19999</v>
      </c>
      <c r="HR70" s="4" t="s">
        <v>13</v>
      </c>
      <c r="HS70" s="4">
        <v>9999</v>
      </c>
      <c r="HT70" s="4" t="s">
        <v>1297</v>
      </c>
      <c r="HU70" s="4" t="s">
        <v>9398</v>
      </c>
      <c r="HV70" s="61">
        <v>43300.4242241088</v>
      </c>
      <c r="HW70" s="4" t="s">
        <v>9398</v>
      </c>
      <c r="HX70" s="61">
        <v>43300.4242241088</v>
      </c>
    </row>
    <row r="71" spans="225:232" x14ac:dyDescent="0.35">
      <c r="HQ71" s="32" t="str">
        <f t="shared" si="57"/>
        <v>KIN1NULL</v>
      </c>
      <c r="HR71" s="4" t="s">
        <v>14</v>
      </c>
      <c r="HS71" s="4" t="s">
        <v>9383</v>
      </c>
      <c r="HT71" s="4" t="s">
        <v>9383</v>
      </c>
      <c r="HU71" s="4" t="s">
        <v>9398</v>
      </c>
      <c r="HV71" s="61">
        <v>43105.698964386575</v>
      </c>
      <c r="HW71" s="4" t="s">
        <v>9398</v>
      </c>
      <c r="HX71" s="61">
        <v>43105.698964386575</v>
      </c>
    </row>
    <row r="72" spans="225:232" x14ac:dyDescent="0.35">
      <c r="HQ72" s="32" t="str">
        <f t="shared" si="57"/>
        <v>KIN11000</v>
      </c>
      <c r="HR72" s="4" t="s">
        <v>14</v>
      </c>
      <c r="HS72" s="4">
        <v>1000</v>
      </c>
      <c r="HT72" s="4" t="s">
        <v>1284</v>
      </c>
      <c r="HU72" s="4" t="s">
        <v>9398</v>
      </c>
      <c r="HV72" s="61">
        <v>43031.399304363425</v>
      </c>
      <c r="HW72" s="4" t="s">
        <v>9398</v>
      </c>
      <c r="HX72" s="61">
        <v>43031.399304363425</v>
      </c>
    </row>
    <row r="73" spans="225:232" x14ac:dyDescent="0.35">
      <c r="HQ73" s="32" t="str">
        <f t="shared" si="57"/>
        <v>KIN11001</v>
      </c>
      <c r="HR73" s="4" t="s">
        <v>14</v>
      </c>
      <c r="HS73" s="4">
        <v>1001</v>
      </c>
      <c r="HT73" s="4" t="s">
        <v>1298</v>
      </c>
      <c r="HU73" s="4" t="s">
        <v>9398</v>
      </c>
      <c r="HV73" s="61">
        <v>43031.399409259262</v>
      </c>
      <c r="HW73" s="4" t="s">
        <v>9398</v>
      </c>
      <c r="HX73" s="61">
        <v>43031.399409259262</v>
      </c>
    </row>
    <row r="74" spans="225:232" x14ac:dyDescent="0.35">
      <c r="HQ74" s="32" t="str">
        <f t="shared" si="57"/>
        <v>KIN11002</v>
      </c>
      <c r="HR74" s="4" t="s">
        <v>14</v>
      </c>
      <c r="HS74" s="4">
        <v>1002</v>
      </c>
      <c r="HT74" s="4" t="s">
        <v>1285</v>
      </c>
      <c r="HU74" s="4" t="s">
        <v>9398</v>
      </c>
      <c r="HV74" s="61">
        <v>43031.399415509259</v>
      </c>
      <c r="HW74" s="4" t="s">
        <v>9398</v>
      </c>
      <c r="HX74" s="61">
        <v>43031.399415509259</v>
      </c>
    </row>
    <row r="75" spans="225:232" x14ac:dyDescent="0.35">
      <c r="HQ75" s="32" t="str">
        <f t="shared" si="57"/>
        <v>KIN11105</v>
      </c>
      <c r="HR75" s="4" t="s">
        <v>14</v>
      </c>
      <c r="HS75" s="4">
        <v>1105</v>
      </c>
      <c r="HT75" s="4" t="s">
        <v>1287</v>
      </c>
      <c r="HU75" s="4" t="s">
        <v>9398</v>
      </c>
      <c r="HV75" s="61">
        <v>43146.76920667824</v>
      </c>
      <c r="HW75" s="4" t="s">
        <v>9398</v>
      </c>
      <c r="HX75" s="61">
        <v>43146.76920667824</v>
      </c>
    </row>
    <row r="76" spans="225:232" x14ac:dyDescent="0.35">
      <c r="HQ76" s="32" t="str">
        <f t="shared" si="57"/>
        <v>KIN11300</v>
      </c>
      <c r="HR76" s="4" t="s">
        <v>14</v>
      </c>
      <c r="HS76" s="4">
        <v>1300</v>
      </c>
      <c r="HT76" s="4" t="s">
        <v>1295</v>
      </c>
      <c r="HU76" s="4" t="s">
        <v>9398</v>
      </c>
      <c r="HV76" s="61">
        <v>43031.399422453702</v>
      </c>
      <c r="HW76" s="4" t="s">
        <v>9398</v>
      </c>
      <c r="HX76" s="61">
        <v>43031.399422453702</v>
      </c>
    </row>
    <row r="77" spans="225:232" x14ac:dyDescent="0.35">
      <c r="HQ77" s="32" t="str">
        <f t="shared" si="57"/>
        <v>KIN11305</v>
      </c>
      <c r="HR77" s="4" t="s">
        <v>14</v>
      </c>
      <c r="HS77" s="4">
        <v>1305</v>
      </c>
      <c r="HT77" s="4" t="s">
        <v>1296</v>
      </c>
      <c r="HU77" s="4" t="s">
        <v>9398</v>
      </c>
      <c r="HV77" s="61">
        <v>43031.399428969904</v>
      </c>
      <c r="HW77" s="4" t="s">
        <v>9398</v>
      </c>
      <c r="HX77" s="61">
        <v>43031.399428969904</v>
      </c>
    </row>
    <row r="78" spans="225:232" x14ac:dyDescent="0.35">
      <c r="HQ78" s="32" t="str">
        <f t="shared" si="57"/>
        <v>KIN11400</v>
      </c>
      <c r="HR78" s="4" t="s">
        <v>14</v>
      </c>
      <c r="HS78" s="4">
        <v>1400</v>
      </c>
      <c r="HT78" s="4" t="s">
        <v>1299</v>
      </c>
      <c r="HU78" s="4" t="s">
        <v>9398</v>
      </c>
      <c r="HV78" s="61">
        <v>43031.399435381943</v>
      </c>
      <c r="HW78" s="4" t="s">
        <v>9398</v>
      </c>
      <c r="HX78" s="61">
        <v>43031.399435381943</v>
      </c>
    </row>
    <row r="79" spans="225:232" x14ac:dyDescent="0.35">
      <c r="HQ79" s="32" t="str">
        <f t="shared" si="57"/>
        <v>KIN11405</v>
      </c>
      <c r="HR79" s="4" t="s">
        <v>14</v>
      </c>
      <c r="HS79" s="4">
        <v>1405</v>
      </c>
      <c r="HT79" s="4" t="s">
        <v>1300</v>
      </c>
      <c r="HU79" s="4" t="s">
        <v>9398</v>
      </c>
      <c r="HV79" s="61">
        <v>43031.399441203706</v>
      </c>
      <c r="HW79" s="4" t="s">
        <v>9398</v>
      </c>
      <c r="HX79" s="61">
        <v>43031.399441203706</v>
      </c>
    </row>
    <row r="80" spans="225:232" x14ac:dyDescent="0.35">
      <c r="HQ80" s="32" t="str">
        <f t="shared" si="57"/>
        <v>KIN11410</v>
      </c>
      <c r="HR80" s="4" t="s">
        <v>14</v>
      </c>
      <c r="HS80" s="4">
        <v>1410</v>
      </c>
      <c r="HT80" s="4" t="s">
        <v>1301</v>
      </c>
      <c r="HU80" s="4" t="s">
        <v>9398</v>
      </c>
      <c r="HV80" s="61">
        <v>43031.39944760417</v>
      </c>
      <c r="HW80" s="4" t="s">
        <v>9398</v>
      </c>
      <c r="HX80" s="61">
        <v>43031.39944760417</v>
      </c>
    </row>
    <row r="81" spans="225:232" x14ac:dyDescent="0.35">
      <c r="HQ81" s="32" t="str">
        <f t="shared" si="57"/>
        <v>KIN11415</v>
      </c>
      <c r="HR81" s="4" t="s">
        <v>14</v>
      </c>
      <c r="HS81" s="4">
        <v>1415</v>
      </c>
      <c r="HT81" s="4" t="s">
        <v>1302</v>
      </c>
      <c r="HU81" s="4" t="s">
        <v>9398</v>
      </c>
      <c r="HV81" s="61">
        <v>43031.399453668979</v>
      </c>
      <c r="HW81" s="4" t="s">
        <v>9398</v>
      </c>
      <c r="HX81" s="61">
        <v>43031.399453668979</v>
      </c>
    </row>
    <row r="82" spans="225:232" x14ac:dyDescent="0.35">
      <c r="HQ82" s="32" t="str">
        <f t="shared" si="57"/>
        <v>KIN11420</v>
      </c>
      <c r="HR82" s="4" t="s">
        <v>14</v>
      </c>
      <c r="HS82" s="4">
        <v>1420</v>
      </c>
      <c r="HT82" s="4" t="s">
        <v>1303</v>
      </c>
      <c r="HU82" s="4" t="s">
        <v>9398</v>
      </c>
      <c r="HV82" s="61">
        <v>43031.399459641201</v>
      </c>
      <c r="HW82" s="4" t="s">
        <v>9398</v>
      </c>
      <c r="HX82" s="61">
        <v>43031.399459641201</v>
      </c>
    </row>
    <row r="83" spans="225:232" x14ac:dyDescent="0.35">
      <c r="HQ83" s="32" t="str">
        <f t="shared" si="57"/>
        <v>KIN11425</v>
      </c>
      <c r="HR83" s="4" t="s">
        <v>14</v>
      </c>
      <c r="HS83" s="4">
        <v>1425</v>
      </c>
      <c r="HT83" s="4" t="s">
        <v>1304</v>
      </c>
      <c r="HU83" s="4" t="s">
        <v>9398</v>
      </c>
      <c r="HV83" s="61">
        <v>43031.399465937502</v>
      </c>
      <c r="HW83" s="4" t="s">
        <v>9398</v>
      </c>
      <c r="HX83" s="61">
        <v>43031.399465937502</v>
      </c>
    </row>
    <row r="84" spans="225:232" x14ac:dyDescent="0.35">
      <c r="HQ84" s="32" t="str">
        <f t="shared" si="57"/>
        <v>KIN11500</v>
      </c>
      <c r="HR84" s="4" t="s">
        <v>14</v>
      </c>
      <c r="HS84" s="4">
        <v>1500</v>
      </c>
      <c r="HT84" s="4" t="s">
        <v>1305</v>
      </c>
      <c r="HU84" s="4" t="s">
        <v>9398</v>
      </c>
      <c r="HV84" s="61">
        <v>43031.399471874996</v>
      </c>
      <c r="HW84" s="4" t="s">
        <v>9398</v>
      </c>
      <c r="HX84" s="61">
        <v>43031.399471874996</v>
      </c>
    </row>
    <row r="85" spans="225:232" x14ac:dyDescent="0.35">
      <c r="HQ85" s="32" t="str">
        <f t="shared" si="57"/>
        <v>KIN11505</v>
      </c>
      <c r="HR85" s="4" t="s">
        <v>14</v>
      </c>
      <c r="HS85" s="4">
        <v>1505</v>
      </c>
      <c r="HT85" s="4" t="s">
        <v>9562</v>
      </c>
      <c r="HU85" s="4" t="s">
        <v>9398</v>
      </c>
      <c r="HV85" s="61">
        <v>43031.399477662038</v>
      </c>
      <c r="HW85" s="4" t="s">
        <v>9398</v>
      </c>
      <c r="HX85" s="61">
        <v>43125.489664004628</v>
      </c>
    </row>
    <row r="86" spans="225:232" x14ac:dyDescent="0.35">
      <c r="HQ86" s="32" t="str">
        <f t="shared" si="57"/>
        <v>KIN11510</v>
      </c>
      <c r="HR86" s="4" t="s">
        <v>14</v>
      </c>
      <c r="HS86" s="4">
        <v>1510</v>
      </c>
      <c r="HT86" s="4" t="s">
        <v>1306</v>
      </c>
      <c r="HU86" s="4" t="s">
        <v>9398</v>
      </c>
      <c r="HV86" s="61">
        <v>43031.399483715279</v>
      </c>
      <c r="HW86" s="4" t="s">
        <v>9398</v>
      </c>
      <c r="HX86" s="61">
        <v>43031.399483715279</v>
      </c>
    </row>
    <row r="87" spans="225:232" x14ac:dyDescent="0.35">
      <c r="HQ87" s="32" t="str">
        <f t="shared" si="57"/>
        <v>KIN11515</v>
      </c>
      <c r="HR87" s="4" t="s">
        <v>14</v>
      </c>
      <c r="HS87" s="4">
        <v>1515</v>
      </c>
      <c r="HT87" s="4" t="s">
        <v>1307</v>
      </c>
      <c r="HU87" s="4" t="s">
        <v>9398</v>
      </c>
      <c r="HV87" s="61">
        <v>43031.399489733798</v>
      </c>
      <c r="HW87" s="4" t="s">
        <v>9398</v>
      </c>
      <c r="HX87" s="61">
        <v>43031.399489733798</v>
      </c>
    </row>
    <row r="88" spans="225:232" x14ac:dyDescent="0.35">
      <c r="HQ88" s="32" t="str">
        <f t="shared" si="57"/>
        <v>KIN11600</v>
      </c>
      <c r="HR88" s="4" t="s">
        <v>14</v>
      </c>
      <c r="HS88" s="4">
        <v>1600</v>
      </c>
      <c r="HT88" s="4" t="s">
        <v>1308</v>
      </c>
      <c r="HU88" s="4" t="s">
        <v>9398</v>
      </c>
      <c r="HV88" s="61">
        <v>43031.399496608799</v>
      </c>
      <c r="HW88" s="4" t="s">
        <v>9398</v>
      </c>
      <c r="HX88" s="61">
        <v>43031.399496608799</v>
      </c>
    </row>
    <row r="89" spans="225:232" x14ac:dyDescent="0.35">
      <c r="HQ89" s="32" t="str">
        <f t="shared" si="57"/>
        <v>KIN11700</v>
      </c>
      <c r="HR89" s="4" t="s">
        <v>14</v>
      </c>
      <c r="HS89" s="4">
        <v>1700</v>
      </c>
      <c r="HT89" s="4" t="s">
        <v>1309</v>
      </c>
      <c r="HU89" s="4" t="s">
        <v>9398</v>
      </c>
      <c r="HV89" s="61">
        <v>43031.399502893517</v>
      </c>
      <c r="HW89" s="4" t="s">
        <v>9398</v>
      </c>
      <c r="HX89" s="61">
        <v>43031.399502893517</v>
      </c>
    </row>
    <row r="90" spans="225:232" x14ac:dyDescent="0.35">
      <c r="HQ90" s="32" t="str">
        <f t="shared" si="57"/>
        <v>KIN11800</v>
      </c>
      <c r="HR90" s="4" t="s">
        <v>14</v>
      </c>
      <c r="HS90" s="4">
        <v>1800</v>
      </c>
      <c r="HT90" s="4" t="s">
        <v>9708</v>
      </c>
      <c r="HU90" s="4" t="s">
        <v>9398</v>
      </c>
      <c r="HV90" s="61">
        <v>43131.417203703706</v>
      </c>
      <c r="HW90" s="4" t="s">
        <v>9398</v>
      </c>
      <c r="HX90" s="61">
        <v>43131.417203703706</v>
      </c>
    </row>
    <row r="91" spans="225:232" x14ac:dyDescent="0.35">
      <c r="HQ91" s="32" t="str">
        <f t="shared" si="57"/>
        <v>KIN19999</v>
      </c>
      <c r="HR91" s="4" t="s">
        <v>14</v>
      </c>
      <c r="HS91" s="4">
        <v>9999</v>
      </c>
      <c r="HT91" s="4" t="s">
        <v>1297</v>
      </c>
      <c r="HU91" s="4" t="s">
        <v>9398</v>
      </c>
      <c r="HV91" s="61">
        <v>43031.399508831018</v>
      </c>
      <c r="HW91" s="4" t="s">
        <v>9398</v>
      </c>
      <c r="HX91" s="61">
        <v>43031.399508831018</v>
      </c>
    </row>
    <row r="92" spans="225:232" x14ac:dyDescent="0.35">
      <c r="HQ92" s="32" t="str">
        <f t="shared" si="57"/>
        <v>SAN1NULL</v>
      </c>
      <c r="HR92" s="4" t="s">
        <v>15</v>
      </c>
      <c r="HS92" s="4" t="s">
        <v>9383</v>
      </c>
      <c r="HT92" s="4" t="s">
        <v>9383</v>
      </c>
      <c r="HU92" s="4" t="s">
        <v>9398</v>
      </c>
      <c r="HV92" s="61">
        <v>43146.75412878472</v>
      </c>
      <c r="HW92" s="4" t="s">
        <v>9398</v>
      </c>
      <c r="HX92" s="61">
        <v>43146.75412878472</v>
      </c>
    </row>
    <row r="93" spans="225:232" x14ac:dyDescent="0.35">
      <c r="HQ93" s="32" t="str">
        <f t="shared" si="57"/>
        <v>SAN11000</v>
      </c>
      <c r="HR93" s="4" t="s">
        <v>15</v>
      </c>
      <c r="HS93" s="4">
        <v>1000</v>
      </c>
      <c r="HT93" s="4" t="s">
        <v>1284</v>
      </c>
      <c r="HU93" s="4" t="s">
        <v>9398</v>
      </c>
      <c r="HV93" s="61">
        <v>42810.531979479165</v>
      </c>
      <c r="HW93" s="4" t="s">
        <v>9398</v>
      </c>
      <c r="HX93" s="61">
        <v>43105.687865891203</v>
      </c>
    </row>
    <row r="94" spans="225:232" x14ac:dyDescent="0.35">
      <c r="HQ94" s="32" t="str">
        <f t="shared" si="57"/>
        <v>SAN11001</v>
      </c>
      <c r="HR94" s="4" t="s">
        <v>15</v>
      </c>
      <c r="HS94" s="4">
        <v>1001</v>
      </c>
      <c r="HT94" s="4" t="s">
        <v>1298</v>
      </c>
      <c r="HU94" s="4" t="s">
        <v>9398</v>
      </c>
      <c r="HV94" s="61">
        <v>42810.531991898148</v>
      </c>
      <c r="HW94" s="4" t="s">
        <v>9398</v>
      </c>
      <c r="HX94" s="61">
        <v>43105.680586886578</v>
      </c>
    </row>
    <row r="95" spans="225:232" x14ac:dyDescent="0.35">
      <c r="HQ95" s="32" t="str">
        <f t="shared" si="57"/>
        <v>SAN11002</v>
      </c>
      <c r="HR95" s="4" t="s">
        <v>15</v>
      </c>
      <c r="HS95" s="4">
        <v>1002</v>
      </c>
      <c r="HT95" s="4" t="s">
        <v>1285</v>
      </c>
      <c r="HU95" s="4" t="s">
        <v>9398</v>
      </c>
      <c r="HV95" s="61">
        <v>42810.532000810184</v>
      </c>
      <c r="HW95" s="4" t="s">
        <v>9398</v>
      </c>
      <c r="HX95" s="61">
        <v>42965.719624884259</v>
      </c>
    </row>
    <row r="96" spans="225:232" x14ac:dyDescent="0.35">
      <c r="HQ96" s="32" t="str">
        <f t="shared" si="57"/>
        <v>SAN11100</v>
      </c>
      <c r="HR96" s="4" t="s">
        <v>15</v>
      </c>
      <c r="HS96" s="4">
        <v>1100</v>
      </c>
      <c r="HT96" s="4" t="s">
        <v>1286</v>
      </c>
      <c r="HU96" s="4" t="s">
        <v>9398</v>
      </c>
      <c r="HV96" s="61">
        <v>42810.532014930555</v>
      </c>
      <c r="HW96" s="4" t="s">
        <v>9398</v>
      </c>
      <c r="HX96" s="61">
        <v>42965.719628819446</v>
      </c>
    </row>
    <row r="97" spans="225:232" x14ac:dyDescent="0.35">
      <c r="HQ97" s="32" t="str">
        <f t="shared" si="57"/>
        <v>SAN11105</v>
      </c>
      <c r="HR97" s="4" t="s">
        <v>15</v>
      </c>
      <c r="HS97" s="4">
        <v>1105</v>
      </c>
      <c r="HT97" s="4" t="s">
        <v>1287</v>
      </c>
      <c r="HU97" s="4" t="s">
        <v>9398</v>
      </c>
      <c r="HV97" s="61">
        <v>42810.532025659719</v>
      </c>
      <c r="HW97" s="4" t="s">
        <v>9398</v>
      </c>
      <c r="HX97" s="61">
        <v>42965.719632673608</v>
      </c>
    </row>
    <row r="98" spans="225:232" x14ac:dyDescent="0.35">
      <c r="HQ98" s="32" t="str">
        <f t="shared" si="57"/>
        <v>SAN11110</v>
      </c>
      <c r="HR98" s="4" t="s">
        <v>15</v>
      </c>
      <c r="HS98" s="4">
        <v>1110</v>
      </c>
      <c r="HT98" s="4" t="s">
        <v>11128</v>
      </c>
      <c r="HU98" s="4" t="s">
        <v>9398</v>
      </c>
      <c r="HV98" s="61">
        <v>42810.532034143522</v>
      </c>
      <c r="HW98" s="4" t="s">
        <v>9398</v>
      </c>
      <c r="HX98" s="61">
        <v>42965.719636608796</v>
      </c>
    </row>
    <row r="99" spans="225:232" x14ac:dyDescent="0.35">
      <c r="HQ99" s="32" t="str">
        <f t="shared" si="57"/>
        <v>SAN11115</v>
      </c>
      <c r="HR99" s="4" t="s">
        <v>15</v>
      </c>
      <c r="HS99" s="4">
        <v>1115</v>
      </c>
      <c r="HT99" s="4" t="s">
        <v>1289</v>
      </c>
      <c r="HU99" s="4" t="s">
        <v>9398</v>
      </c>
      <c r="HV99" s="61">
        <v>42810.532043368054</v>
      </c>
      <c r="HW99" s="4" t="s">
        <v>9398</v>
      </c>
      <c r="HX99" s="61">
        <v>42965.719640740739</v>
      </c>
    </row>
    <row r="100" spans="225:232" x14ac:dyDescent="0.35">
      <c r="HQ100" s="32" t="str">
        <f t="shared" si="57"/>
        <v>SAN11120</v>
      </c>
      <c r="HR100" s="4" t="s">
        <v>15</v>
      </c>
      <c r="HS100" s="4">
        <v>1120</v>
      </c>
      <c r="HT100" s="4" t="s">
        <v>3409</v>
      </c>
      <c r="HU100" s="4" t="s">
        <v>9398</v>
      </c>
      <c r="HV100" s="61">
        <v>43112.450460532411</v>
      </c>
      <c r="HW100" s="4" t="s">
        <v>9398</v>
      </c>
      <c r="HX100" s="61">
        <v>43112.451444710649</v>
      </c>
    </row>
    <row r="101" spans="225:232" x14ac:dyDescent="0.35">
      <c r="HQ101" s="32" t="str">
        <f t="shared" si="57"/>
        <v>SAN11200</v>
      </c>
      <c r="HR101" s="4" t="s">
        <v>15</v>
      </c>
      <c r="HS101" s="4">
        <v>1200</v>
      </c>
      <c r="HT101" s="4" t="s">
        <v>11129</v>
      </c>
      <c r="HU101" s="4" t="s">
        <v>9398</v>
      </c>
      <c r="HV101" s="61">
        <v>42810.53205292824</v>
      </c>
      <c r="HW101" s="4" t="s">
        <v>9398</v>
      </c>
      <c r="HX101" s="61">
        <v>42965.719644675926</v>
      </c>
    </row>
    <row r="102" spans="225:232" x14ac:dyDescent="0.35">
      <c r="HQ102" s="32" t="str">
        <f t="shared" si="57"/>
        <v>SAN11205</v>
      </c>
      <c r="HR102" s="4" t="s">
        <v>15</v>
      </c>
      <c r="HS102" s="4">
        <v>1205</v>
      </c>
      <c r="HT102" s="4" t="s">
        <v>1291</v>
      </c>
      <c r="HU102" s="4" t="s">
        <v>9398</v>
      </c>
      <c r="HV102" s="61">
        <v>42810.532060844911</v>
      </c>
      <c r="HW102" s="4" t="s">
        <v>9398</v>
      </c>
      <c r="HX102" s="61">
        <v>42965.719648576393</v>
      </c>
    </row>
    <row r="103" spans="225:232" x14ac:dyDescent="0.35">
      <c r="HQ103" s="32" t="str">
        <f t="shared" si="57"/>
        <v>SAN11210</v>
      </c>
      <c r="HR103" s="4" t="s">
        <v>15</v>
      </c>
      <c r="HS103" s="4">
        <v>1210</v>
      </c>
      <c r="HT103" s="4" t="s">
        <v>1292</v>
      </c>
      <c r="HU103" s="4" t="s">
        <v>9398</v>
      </c>
      <c r="HV103" s="61">
        <v>42810.532068599539</v>
      </c>
      <c r="HW103" s="4" t="s">
        <v>9398</v>
      </c>
      <c r="HX103" s="61">
        <v>42965.719652430555</v>
      </c>
    </row>
    <row r="104" spans="225:232" x14ac:dyDescent="0.35">
      <c r="HQ104" s="32" t="str">
        <f t="shared" si="57"/>
        <v>SAN11215</v>
      </c>
      <c r="HR104" s="4" t="s">
        <v>15</v>
      </c>
      <c r="HS104" s="4">
        <v>1215</v>
      </c>
      <c r="HT104" s="4" t="s">
        <v>1293</v>
      </c>
      <c r="HU104" s="4" t="s">
        <v>9398</v>
      </c>
      <c r="HV104" s="61">
        <v>42810.532080358797</v>
      </c>
      <c r="HW104" s="4" t="s">
        <v>9398</v>
      </c>
      <c r="HX104" s="61">
        <v>42965.719656400463</v>
      </c>
    </row>
    <row r="105" spans="225:232" x14ac:dyDescent="0.35">
      <c r="HQ105" s="32" t="str">
        <f t="shared" si="57"/>
        <v>SAN11220</v>
      </c>
      <c r="HR105" s="4" t="s">
        <v>15</v>
      </c>
      <c r="HS105" s="4">
        <v>1220</v>
      </c>
      <c r="HT105" s="4" t="s">
        <v>3408</v>
      </c>
      <c r="HU105" s="4" t="s">
        <v>9398</v>
      </c>
      <c r="HV105" s="61">
        <v>42810.532091747686</v>
      </c>
      <c r="HW105" s="4" t="s">
        <v>9398</v>
      </c>
      <c r="HX105" s="61">
        <v>43112.450966666664</v>
      </c>
    </row>
    <row r="106" spans="225:232" x14ac:dyDescent="0.35">
      <c r="HQ106" s="32" t="str">
        <f t="shared" si="57"/>
        <v>SAN11225</v>
      </c>
      <c r="HR106" s="4" t="s">
        <v>15</v>
      </c>
      <c r="HS106" s="4">
        <v>1225</v>
      </c>
      <c r="HT106" s="4" t="s">
        <v>1294</v>
      </c>
      <c r="HU106" s="4" t="s">
        <v>9398</v>
      </c>
      <c r="HV106" s="61">
        <v>42810.532103738427</v>
      </c>
      <c r="HW106" s="4" t="s">
        <v>9398</v>
      </c>
      <c r="HX106" s="61">
        <v>42965.719664548611</v>
      </c>
    </row>
    <row r="107" spans="225:232" x14ac:dyDescent="0.35">
      <c r="HQ107" s="32" t="str">
        <f t="shared" si="57"/>
        <v>SAN11300</v>
      </c>
      <c r="HR107" s="4" t="s">
        <v>15</v>
      </c>
      <c r="HS107" s="4">
        <v>1300</v>
      </c>
      <c r="HT107" s="4" t="s">
        <v>1295</v>
      </c>
      <c r="HU107" s="4" t="s">
        <v>9398</v>
      </c>
      <c r="HV107" s="61">
        <v>42810.532113229165</v>
      </c>
      <c r="HW107" s="4" t="s">
        <v>9398</v>
      </c>
      <c r="HX107" s="61">
        <v>42965.719668518519</v>
      </c>
    </row>
    <row r="108" spans="225:232" x14ac:dyDescent="0.35">
      <c r="HQ108" s="32" t="str">
        <f t="shared" si="57"/>
        <v>SAN11305</v>
      </c>
      <c r="HR108" s="4" t="s">
        <v>15</v>
      </c>
      <c r="HS108" s="4">
        <v>1305</v>
      </c>
      <c r="HT108" s="4" t="s">
        <v>11130</v>
      </c>
      <c r="HU108" s="4" t="s">
        <v>9398</v>
      </c>
      <c r="HV108" s="61">
        <v>42810.53212265046</v>
      </c>
      <c r="HW108" s="4" t="s">
        <v>9398</v>
      </c>
      <c r="HX108" s="61">
        <v>42965.719672453706</v>
      </c>
    </row>
    <row r="109" spans="225:232" x14ac:dyDescent="0.35">
      <c r="HQ109" s="32" t="str">
        <f t="shared" si="57"/>
        <v>SAN19999</v>
      </c>
      <c r="HR109" s="4" t="s">
        <v>15</v>
      </c>
      <c r="HS109" s="4">
        <v>9999</v>
      </c>
      <c r="HT109" s="4" t="s">
        <v>1297</v>
      </c>
      <c r="HU109" s="4" t="s">
        <v>9398</v>
      </c>
      <c r="HV109" s="61">
        <v>42810.532131250002</v>
      </c>
      <c r="HW109" s="4" t="s">
        <v>9398</v>
      </c>
      <c r="HX109" s="61">
        <v>42965.719676504632</v>
      </c>
    </row>
    <row r="110" spans="225:232" x14ac:dyDescent="0.35">
      <c r="HQ110" s="32" t="str">
        <f t="shared" si="57"/>
        <v/>
      </c>
    </row>
    <row r="111" spans="225:232" x14ac:dyDescent="0.35">
      <c r="HQ111" s="32" t="str">
        <f t="shared" si="57"/>
        <v/>
      </c>
    </row>
    <row r="112" spans="225:232" x14ac:dyDescent="0.35">
      <c r="HQ112" s="32" t="str">
        <f t="shared" si="57"/>
        <v/>
      </c>
    </row>
    <row r="113" spans="225:225" x14ac:dyDescent="0.35">
      <c r="HQ113" s="32" t="str">
        <f t="shared" si="57"/>
        <v/>
      </c>
    </row>
    <row r="114" spans="225:225" x14ac:dyDescent="0.35">
      <c r="HQ114" s="32" t="str">
        <f t="shared" si="57"/>
        <v/>
      </c>
    </row>
    <row r="115" spans="225:225" x14ac:dyDescent="0.35">
      <c r="HQ115" s="32" t="str">
        <f t="shared" si="57"/>
        <v/>
      </c>
    </row>
    <row r="116" spans="225:225" x14ac:dyDescent="0.35">
      <c r="HQ116" s="32" t="str">
        <f t="shared" si="57"/>
        <v/>
      </c>
    </row>
    <row r="117" spans="225:225" x14ac:dyDescent="0.35">
      <c r="HQ117" s="32" t="str">
        <f t="shared" si="57"/>
        <v/>
      </c>
    </row>
    <row r="118" spans="225:225" x14ac:dyDescent="0.35">
      <c r="HQ118" s="32" t="str">
        <f t="shared" si="57"/>
        <v/>
      </c>
    </row>
    <row r="119" spans="225:225" x14ac:dyDescent="0.35">
      <c r="HQ119" s="32" t="str">
        <f t="shared" si="57"/>
        <v/>
      </c>
    </row>
    <row r="120" spans="225:225" x14ac:dyDescent="0.35">
      <c r="HQ120" s="32" t="str">
        <f t="shared" si="57"/>
        <v/>
      </c>
    </row>
    <row r="121" spans="225:225" x14ac:dyDescent="0.35">
      <c r="HQ121" s="32" t="str">
        <f t="shared" si="57"/>
        <v/>
      </c>
    </row>
    <row r="122" spans="225:225" x14ac:dyDescent="0.35">
      <c r="HQ122" s="32" t="str">
        <f t="shared" si="57"/>
        <v/>
      </c>
    </row>
    <row r="123" spans="225:225" x14ac:dyDescent="0.35">
      <c r="HQ123" s="32" t="str">
        <f t="shared" si="57"/>
        <v/>
      </c>
    </row>
    <row r="124" spans="225:225" x14ac:dyDescent="0.35">
      <c r="HQ124" s="32" t="str">
        <f t="shared" si="57"/>
        <v/>
      </c>
    </row>
    <row r="125" spans="225:225" x14ac:dyDescent="0.35">
      <c r="HQ125" s="32" t="str">
        <f t="shared" si="57"/>
        <v/>
      </c>
    </row>
    <row r="126" spans="225:225" x14ac:dyDescent="0.35">
      <c r="HQ126" s="32" t="str">
        <f t="shared" si="57"/>
        <v/>
      </c>
    </row>
    <row r="127" spans="225:225" x14ac:dyDescent="0.35">
      <c r="HQ127" s="32" t="str">
        <f t="shared" si="57"/>
        <v/>
      </c>
    </row>
    <row r="128" spans="225:225" x14ac:dyDescent="0.35">
      <c r="HQ128" s="32" t="str">
        <f t="shared" si="57"/>
        <v/>
      </c>
    </row>
    <row r="129" spans="225:225" x14ac:dyDescent="0.35">
      <c r="HQ129" s="32" t="str">
        <f t="shared" si="57"/>
        <v/>
      </c>
    </row>
    <row r="130" spans="225:225" x14ac:dyDescent="0.35">
      <c r="HQ130" s="32" t="str">
        <f t="shared" si="57"/>
        <v/>
      </c>
    </row>
    <row r="131" spans="225:225" x14ac:dyDescent="0.35">
      <c r="HQ131" s="32" t="str">
        <f t="shared" si="57"/>
        <v/>
      </c>
    </row>
    <row r="132" spans="225:225" x14ac:dyDescent="0.35">
      <c r="HQ132" s="32" t="str">
        <f t="shared" si="57"/>
        <v/>
      </c>
    </row>
    <row r="133" spans="225:225" x14ac:dyDescent="0.35">
      <c r="HQ133" s="32" t="str">
        <f t="shared" si="57"/>
        <v/>
      </c>
    </row>
    <row r="134" spans="225:225" x14ac:dyDescent="0.35">
      <c r="HQ134" s="32" t="str">
        <f t="shared" ref="HQ134:HQ197" si="58">HR134&amp;HS134</f>
        <v/>
      </c>
    </row>
    <row r="135" spans="225:225" x14ac:dyDescent="0.35">
      <c r="HQ135" s="32" t="str">
        <f t="shared" si="58"/>
        <v/>
      </c>
    </row>
    <row r="136" spans="225:225" x14ac:dyDescent="0.35">
      <c r="HQ136" s="32" t="str">
        <f t="shared" si="58"/>
        <v/>
      </c>
    </row>
    <row r="137" spans="225:225" x14ac:dyDescent="0.35">
      <c r="HQ137" s="32" t="str">
        <f t="shared" si="58"/>
        <v/>
      </c>
    </row>
    <row r="138" spans="225:225" x14ac:dyDescent="0.35">
      <c r="HQ138" s="32" t="str">
        <f t="shared" si="58"/>
        <v/>
      </c>
    </row>
    <row r="139" spans="225:225" x14ac:dyDescent="0.35">
      <c r="HQ139" s="32" t="str">
        <f t="shared" si="58"/>
        <v/>
      </c>
    </row>
    <row r="140" spans="225:225" x14ac:dyDescent="0.35">
      <c r="HQ140" s="32" t="str">
        <f t="shared" si="58"/>
        <v/>
      </c>
    </row>
    <row r="141" spans="225:225" x14ac:dyDescent="0.35">
      <c r="HQ141" s="32" t="str">
        <f t="shared" si="58"/>
        <v/>
      </c>
    </row>
    <row r="142" spans="225:225" x14ac:dyDescent="0.35">
      <c r="HQ142" s="32" t="str">
        <f t="shared" si="58"/>
        <v/>
      </c>
    </row>
    <row r="143" spans="225:225" x14ac:dyDescent="0.35">
      <c r="HQ143" s="32" t="str">
        <f t="shared" si="58"/>
        <v/>
      </c>
    </row>
    <row r="144" spans="225:225" x14ac:dyDescent="0.35">
      <c r="HQ144" s="32" t="str">
        <f t="shared" si="58"/>
        <v/>
      </c>
    </row>
    <row r="145" spans="225:225" x14ac:dyDescent="0.35">
      <c r="HQ145" s="32" t="str">
        <f t="shared" si="58"/>
        <v/>
      </c>
    </row>
    <row r="146" spans="225:225" x14ac:dyDescent="0.35">
      <c r="HQ146" s="32" t="str">
        <f t="shared" si="58"/>
        <v/>
      </c>
    </row>
    <row r="147" spans="225:225" x14ac:dyDescent="0.35">
      <c r="HQ147" s="32" t="str">
        <f t="shared" si="58"/>
        <v/>
      </c>
    </row>
    <row r="148" spans="225:225" x14ac:dyDescent="0.35">
      <c r="HQ148" s="32" t="str">
        <f t="shared" si="58"/>
        <v/>
      </c>
    </row>
    <row r="149" spans="225:225" x14ac:dyDescent="0.35">
      <c r="HQ149" s="32" t="str">
        <f t="shared" si="58"/>
        <v/>
      </c>
    </row>
    <row r="150" spans="225:225" x14ac:dyDescent="0.35">
      <c r="HQ150" s="32" t="str">
        <f t="shared" si="58"/>
        <v/>
      </c>
    </row>
    <row r="151" spans="225:225" x14ac:dyDescent="0.35">
      <c r="HQ151" s="32" t="str">
        <f t="shared" si="58"/>
        <v/>
      </c>
    </row>
    <row r="152" spans="225:225" x14ac:dyDescent="0.35">
      <c r="HQ152" s="32" t="str">
        <f t="shared" si="58"/>
        <v/>
      </c>
    </row>
    <row r="153" spans="225:225" x14ac:dyDescent="0.35">
      <c r="HQ153" s="32" t="str">
        <f t="shared" si="58"/>
        <v/>
      </c>
    </row>
    <row r="154" spans="225:225" x14ac:dyDescent="0.35">
      <c r="HQ154" s="32" t="str">
        <f t="shared" si="58"/>
        <v/>
      </c>
    </row>
    <row r="155" spans="225:225" x14ac:dyDescent="0.35">
      <c r="HQ155" s="32" t="str">
        <f t="shared" si="58"/>
        <v/>
      </c>
    </row>
    <row r="156" spans="225:225" x14ac:dyDescent="0.35">
      <c r="HQ156" s="32" t="str">
        <f t="shared" si="58"/>
        <v/>
      </c>
    </row>
    <row r="157" spans="225:225" x14ac:dyDescent="0.35">
      <c r="HQ157" s="32" t="str">
        <f t="shared" si="58"/>
        <v/>
      </c>
    </row>
    <row r="158" spans="225:225" x14ac:dyDescent="0.35">
      <c r="HQ158" s="32" t="str">
        <f t="shared" si="58"/>
        <v/>
      </c>
    </row>
    <row r="159" spans="225:225" x14ac:dyDescent="0.35">
      <c r="HQ159" s="32" t="str">
        <f t="shared" si="58"/>
        <v/>
      </c>
    </row>
    <row r="160" spans="225:225" x14ac:dyDescent="0.35">
      <c r="HQ160" s="32" t="str">
        <f t="shared" si="58"/>
        <v/>
      </c>
    </row>
    <row r="161" spans="225:225" x14ac:dyDescent="0.35">
      <c r="HQ161" s="32" t="str">
        <f t="shared" si="58"/>
        <v/>
      </c>
    </row>
    <row r="162" spans="225:225" x14ac:dyDescent="0.35">
      <c r="HQ162" s="32" t="str">
        <f t="shared" si="58"/>
        <v/>
      </c>
    </row>
    <row r="163" spans="225:225" x14ac:dyDescent="0.35">
      <c r="HQ163" s="32" t="str">
        <f t="shared" si="58"/>
        <v/>
      </c>
    </row>
    <row r="164" spans="225:225" x14ac:dyDescent="0.35">
      <c r="HQ164" s="32" t="str">
        <f t="shared" si="58"/>
        <v/>
      </c>
    </row>
    <row r="165" spans="225:225" x14ac:dyDescent="0.35">
      <c r="HQ165" s="32" t="str">
        <f t="shared" si="58"/>
        <v/>
      </c>
    </row>
    <row r="166" spans="225:225" x14ac:dyDescent="0.35">
      <c r="HQ166" s="32" t="str">
        <f t="shared" si="58"/>
        <v/>
      </c>
    </row>
    <row r="167" spans="225:225" x14ac:dyDescent="0.35">
      <c r="HQ167" s="32" t="str">
        <f t="shared" si="58"/>
        <v/>
      </c>
    </row>
    <row r="168" spans="225:225" x14ac:dyDescent="0.35">
      <c r="HQ168" s="32" t="str">
        <f t="shared" si="58"/>
        <v/>
      </c>
    </row>
    <row r="169" spans="225:225" x14ac:dyDescent="0.35">
      <c r="HQ169" s="32" t="str">
        <f t="shared" si="58"/>
        <v/>
      </c>
    </row>
    <row r="170" spans="225:225" x14ac:dyDescent="0.35">
      <c r="HQ170" s="32" t="str">
        <f t="shared" si="58"/>
        <v/>
      </c>
    </row>
    <row r="171" spans="225:225" x14ac:dyDescent="0.35">
      <c r="HQ171" s="32" t="str">
        <f t="shared" si="58"/>
        <v/>
      </c>
    </row>
    <row r="172" spans="225:225" x14ac:dyDescent="0.35">
      <c r="HQ172" s="32" t="str">
        <f t="shared" si="58"/>
        <v/>
      </c>
    </row>
    <row r="173" spans="225:225" x14ac:dyDescent="0.35">
      <c r="HQ173" s="32" t="str">
        <f t="shared" si="58"/>
        <v/>
      </c>
    </row>
    <row r="174" spans="225:225" x14ac:dyDescent="0.35">
      <c r="HQ174" s="32" t="str">
        <f t="shared" si="58"/>
        <v/>
      </c>
    </row>
    <row r="175" spans="225:225" x14ac:dyDescent="0.35">
      <c r="HQ175" s="32" t="str">
        <f t="shared" si="58"/>
        <v/>
      </c>
    </row>
    <row r="176" spans="225:225" x14ac:dyDescent="0.35">
      <c r="HQ176" s="32" t="str">
        <f t="shared" si="58"/>
        <v/>
      </c>
    </row>
    <row r="177" spans="225:225" x14ac:dyDescent="0.35">
      <c r="HQ177" s="32" t="str">
        <f t="shared" si="58"/>
        <v/>
      </c>
    </row>
    <row r="178" spans="225:225" x14ac:dyDescent="0.35">
      <c r="HQ178" s="32" t="str">
        <f t="shared" si="58"/>
        <v/>
      </c>
    </row>
    <row r="179" spans="225:225" x14ac:dyDescent="0.35">
      <c r="HQ179" s="32" t="str">
        <f t="shared" si="58"/>
        <v/>
      </c>
    </row>
    <row r="180" spans="225:225" x14ac:dyDescent="0.35">
      <c r="HQ180" s="32" t="str">
        <f t="shared" si="58"/>
        <v/>
      </c>
    </row>
    <row r="181" spans="225:225" x14ac:dyDescent="0.35">
      <c r="HQ181" s="32" t="str">
        <f t="shared" si="58"/>
        <v/>
      </c>
    </row>
    <row r="182" spans="225:225" x14ac:dyDescent="0.35">
      <c r="HQ182" s="32" t="str">
        <f t="shared" si="58"/>
        <v/>
      </c>
    </row>
    <row r="183" spans="225:225" x14ac:dyDescent="0.35">
      <c r="HQ183" s="32" t="str">
        <f t="shared" si="58"/>
        <v/>
      </c>
    </row>
    <row r="184" spans="225:225" x14ac:dyDescent="0.35">
      <c r="HQ184" s="32" t="str">
        <f t="shared" si="58"/>
        <v/>
      </c>
    </row>
    <row r="185" spans="225:225" x14ac:dyDescent="0.35">
      <c r="HQ185" s="32" t="str">
        <f t="shared" si="58"/>
        <v/>
      </c>
    </row>
    <row r="186" spans="225:225" x14ac:dyDescent="0.35">
      <c r="HQ186" s="32" t="str">
        <f t="shared" si="58"/>
        <v/>
      </c>
    </row>
    <row r="187" spans="225:225" x14ac:dyDescent="0.35">
      <c r="HQ187" s="32" t="str">
        <f t="shared" si="58"/>
        <v/>
      </c>
    </row>
    <row r="188" spans="225:225" x14ac:dyDescent="0.35">
      <c r="HQ188" s="32" t="str">
        <f t="shared" si="58"/>
        <v/>
      </c>
    </row>
    <row r="189" spans="225:225" x14ac:dyDescent="0.35">
      <c r="HQ189" s="32" t="str">
        <f t="shared" si="58"/>
        <v/>
      </c>
    </row>
    <row r="190" spans="225:225" x14ac:dyDescent="0.35">
      <c r="HQ190" s="32" t="str">
        <f t="shared" si="58"/>
        <v/>
      </c>
    </row>
    <row r="191" spans="225:225" x14ac:dyDescent="0.35">
      <c r="HQ191" s="32" t="str">
        <f t="shared" si="58"/>
        <v/>
      </c>
    </row>
    <row r="192" spans="225:225" x14ac:dyDescent="0.35">
      <c r="HQ192" s="32" t="str">
        <f t="shared" si="58"/>
        <v/>
      </c>
    </row>
    <row r="193" spans="225:225" x14ac:dyDescent="0.35">
      <c r="HQ193" s="32" t="str">
        <f t="shared" si="58"/>
        <v/>
      </c>
    </row>
    <row r="194" spans="225:225" x14ac:dyDescent="0.35">
      <c r="HQ194" s="32" t="str">
        <f t="shared" si="58"/>
        <v/>
      </c>
    </row>
    <row r="195" spans="225:225" x14ac:dyDescent="0.35">
      <c r="HQ195" s="32" t="str">
        <f t="shared" si="58"/>
        <v/>
      </c>
    </row>
    <row r="196" spans="225:225" x14ac:dyDescent="0.35">
      <c r="HQ196" s="32" t="str">
        <f t="shared" si="58"/>
        <v/>
      </c>
    </row>
    <row r="197" spans="225:225" x14ac:dyDescent="0.35">
      <c r="HQ197" s="32" t="str">
        <f t="shared" si="58"/>
        <v/>
      </c>
    </row>
    <row r="198" spans="225:225" x14ac:dyDescent="0.35">
      <c r="HQ198" s="32" t="str">
        <f t="shared" ref="HQ198:HQ261" si="59">HR198&amp;HS198</f>
        <v/>
      </c>
    </row>
    <row r="199" spans="225:225" x14ac:dyDescent="0.35">
      <c r="HQ199" s="32" t="str">
        <f t="shared" si="59"/>
        <v/>
      </c>
    </row>
    <row r="200" spans="225:225" x14ac:dyDescent="0.35">
      <c r="HQ200" s="32" t="str">
        <f t="shared" si="59"/>
        <v/>
      </c>
    </row>
    <row r="201" spans="225:225" x14ac:dyDescent="0.35">
      <c r="HQ201" s="32" t="str">
        <f t="shared" si="59"/>
        <v/>
      </c>
    </row>
    <row r="202" spans="225:225" x14ac:dyDescent="0.35">
      <c r="HQ202" s="32" t="str">
        <f t="shared" si="59"/>
        <v/>
      </c>
    </row>
    <row r="203" spans="225:225" x14ac:dyDescent="0.35">
      <c r="HQ203" s="32" t="str">
        <f t="shared" si="59"/>
        <v/>
      </c>
    </row>
    <row r="204" spans="225:225" x14ac:dyDescent="0.35">
      <c r="HQ204" s="32" t="str">
        <f t="shared" si="59"/>
        <v/>
      </c>
    </row>
    <row r="205" spans="225:225" x14ac:dyDescent="0.35">
      <c r="HQ205" s="32" t="str">
        <f t="shared" si="59"/>
        <v/>
      </c>
    </row>
    <row r="206" spans="225:225" x14ac:dyDescent="0.35">
      <c r="HQ206" s="32" t="str">
        <f t="shared" si="59"/>
        <v/>
      </c>
    </row>
    <row r="207" spans="225:225" x14ac:dyDescent="0.35">
      <c r="HQ207" s="32" t="str">
        <f t="shared" si="59"/>
        <v/>
      </c>
    </row>
    <row r="208" spans="225:225" x14ac:dyDescent="0.35">
      <c r="HQ208" s="32" t="str">
        <f t="shared" si="59"/>
        <v/>
      </c>
    </row>
    <row r="209" spans="225:225" x14ac:dyDescent="0.35">
      <c r="HQ209" s="32" t="str">
        <f t="shared" si="59"/>
        <v/>
      </c>
    </row>
    <row r="210" spans="225:225" x14ac:dyDescent="0.35">
      <c r="HQ210" s="32" t="str">
        <f t="shared" si="59"/>
        <v/>
      </c>
    </row>
    <row r="211" spans="225:225" x14ac:dyDescent="0.35">
      <c r="HQ211" s="32" t="str">
        <f t="shared" si="59"/>
        <v/>
      </c>
    </row>
    <row r="212" spans="225:225" x14ac:dyDescent="0.35">
      <c r="HQ212" s="32" t="str">
        <f t="shared" si="59"/>
        <v/>
      </c>
    </row>
    <row r="213" spans="225:225" x14ac:dyDescent="0.35">
      <c r="HQ213" s="32" t="str">
        <f t="shared" si="59"/>
        <v/>
      </c>
    </row>
    <row r="214" spans="225:225" x14ac:dyDescent="0.35">
      <c r="HQ214" s="32" t="str">
        <f t="shared" si="59"/>
        <v/>
      </c>
    </row>
    <row r="215" spans="225:225" x14ac:dyDescent="0.35">
      <c r="HQ215" s="32" t="str">
        <f t="shared" si="59"/>
        <v/>
      </c>
    </row>
    <row r="216" spans="225:225" x14ac:dyDescent="0.35">
      <c r="HQ216" s="32" t="str">
        <f t="shared" si="59"/>
        <v/>
      </c>
    </row>
    <row r="217" spans="225:225" x14ac:dyDescent="0.35">
      <c r="HQ217" s="32" t="str">
        <f t="shared" si="59"/>
        <v/>
      </c>
    </row>
    <row r="218" spans="225:225" x14ac:dyDescent="0.35">
      <c r="HQ218" s="32" t="str">
        <f t="shared" si="59"/>
        <v/>
      </c>
    </row>
    <row r="219" spans="225:225" x14ac:dyDescent="0.35">
      <c r="HQ219" s="32" t="str">
        <f t="shared" si="59"/>
        <v/>
      </c>
    </row>
    <row r="220" spans="225:225" x14ac:dyDescent="0.35">
      <c r="HQ220" s="32" t="str">
        <f t="shared" si="59"/>
        <v/>
      </c>
    </row>
    <row r="221" spans="225:225" x14ac:dyDescent="0.35">
      <c r="HQ221" s="32" t="str">
        <f t="shared" si="59"/>
        <v/>
      </c>
    </row>
    <row r="222" spans="225:225" x14ac:dyDescent="0.35">
      <c r="HQ222" s="32" t="str">
        <f t="shared" si="59"/>
        <v/>
      </c>
    </row>
    <row r="223" spans="225:225" x14ac:dyDescent="0.35">
      <c r="HQ223" s="32" t="str">
        <f t="shared" si="59"/>
        <v/>
      </c>
    </row>
    <row r="224" spans="225:225" x14ac:dyDescent="0.35">
      <c r="HQ224" s="32" t="str">
        <f t="shared" si="59"/>
        <v/>
      </c>
    </row>
    <row r="225" spans="225:225" x14ac:dyDescent="0.35">
      <c r="HQ225" s="32" t="str">
        <f t="shared" si="59"/>
        <v/>
      </c>
    </row>
    <row r="226" spans="225:225" x14ac:dyDescent="0.35">
      <c r="HQ226" s="32" t="str">
        <f t="shared" si="59"/>
        <v/>
      </c>
    </row>
    <row r="227" spans="225:225" x14ac:dyDescent="0.35">
      <c r="HQ227" s="32" t="str">
        <f t="shared" si="59"/>
        <v/>
      </c>
    </row>
    <row r="228" spans="225:225" x14ac:dyDescent="0.35">
      <c r="HQ228" s="32" t="str">
        <f t="shared" si="59"/>
        <v/>
      </c>
    </row>
    <row r="229" spans="225:225" x14ac:dyDescent="0.35">
      <c r="HQ229" s="32" t="str">
        <f t="shared" si="59"/>
        <v/>
      </c>
    </row>
    <row r="230" spans="225:225" x14ac:dyDescent="0.35">
      <c r="HQ230" s="32" t="str">
        <f t="shared" si="59"/>
        <v/>
      </c>
    </row>
    <row r="231" spans="225:225" x14ac:dyDescent="0.35">
      <c r="HQ231" s="32" t="str">
        <f t="shared" si="59"/>
        <v/>
      </c>
    </row>
    <row r="232" spans="225:225" x14ac:dyDescent="0.35">
      <c r="HQ232" s="32" t="str">
        <f t="shared" si="59"/>
        <v/>
      </c>
    </row>
    <row r="233" spans="225:225" x14ac:dyDescent="0.35">
      <c r="HQ233" s="32" t="str">
        <f t="shared" si="59"/>
        <v/>
      </c>
    </row>
    <row r="234" spans="225:225" x14ac:dyDescent="0.35">
      <c r="HQ234" s="32" t="str">
        <f t="shared" si="59"/>
        <v/>
      </c>
    </row>
    <row r="235" spans="225:225" x14ac:dyDescent="0.35">
      <c r="HQ235" s="32" t="str">
        <f t="shared" si="59"/>
        <v/>
      </c>
    </row>
    <row r="236" spans="225:225" x14ac:dyDescent="0.35">
      <c r="HQ236" s="32" t="str">
        <f t="shared" si="59"/>
        <v/>
      </c>
    </row>
    <row r="237" spans="225:225" x14ac:dyDescent="0.35">
      <c r="HQ237" s="32" t="str">
        <f t="shared" si="59"/>
        <v/>
      </c>
    </row>
    <row r="238" spans="225:225" x14ac:dyDescent="0.35">
      <c r="HQ238" s="32" t="str">
        <f t="shared" si="59"/>
        <v/>
      </c>
    </row>
    <row r="239" spans="225:225" x14ac:dyDescent="0.35">
      <c r="HQ239" s="32" t="str">
        <f t="shared" si="59"/>
        <v/>
      </c>
    </row>
    <row r="240" spans="225:225" x14ac:dyDescent="0.35">
      <c r="HQ240" s="32" t="str">
        <f t="shared" si="59"/>
        <v/>
      </c>
    </row>
    <row r="241" spans="225:225" x14ac:dyDescent="0.35">
      <c r="HQ241" s="32" t="str">
        <f t="shared" si="59"/>
        <v/>
      </c>
    </row>
    <row r="242" spans="225:225" x14ac:dyDescent="0.35">
      <c r="HQ242" s="32" t="str">
        <f t="shared" si="59"/>
        <v/>
      </c>
    </row>
    <row r="243" spans="225:225" x14ac:dyDescent="0.35">
      <c r="HQ243" s="32" t="str">
        <f t="shared" si="59"/>
        <v/>
      </c>
    </row>
    <row r="244" spans="225:225" x14ac:dyDescent="0.35">
      <c r="HQ244" s="32" t="str">
        <f t="shared" si="59"/>
        <v/>
      </c>
    </row>
    <row r="245" spans="225:225" x14ac:dyDescent="0.35">
      <c r="HQ245" s="32" t="str">
        <f t="shared" si="59"/>
        <v/>
      </c>
    </row>
    <row r="246" spans="225:225" x14ac:dyDescent="0.35">
      <c r="HQ246" s="32" t="str">
        <f t="shared" si="59"/>
        <v/>
      </c>
    </row>
    <row r="247" spans="225:225" x14ac:dyDescent="0.35">
      <c r="HQ247" s="32" t="str">
        <f t="shared" si="59"/>
        <v/>
      </c>
    </row>
    <row r="248" spans="225:225" x14ac:dyDescent="0.35">
      <c r="HQ248" s="32" t="str">
        <f t="shared" si="59"/>
        <v/>
      </c>
    </row>
    <row r="249" spans="225:225" x14ac:dyDescent="0.35">
      <c r="HQ249" s="32" t="str">
        <f t="shared" si="59"/>
        <v/>
      </c>
    </row>
    <row r="250" spans="225:225" x14ac:dyDescent="0.35">
      <c r="HQ250" s="32" t="str">
        <f t="shared" si="59"/>
        <v/>
      </c>
    </row>
    <row r="251" spans="225:225" x14ac:dyDescent="0.35">
      <c r="HQ251" s="32" t="str">
        <f t="shared" si="59"/>
        <v/>
      </c>
    </row>
    <row r="252" spans="225:225" x14ac:dyDescent="0.35">
      <c r="HQ252" s="32" t="str">
        <f t="shared" si="59"/>
        <v/>
      </c>
    </row>
    <row r="253" spans="225:225" x14ac:dyDescent="0.35">
      <c r="HQ253" s="32" t="str">
        <f t="shared" si="59"/>
        <v/>
      </c>
    </row>
    <row r="254" spans="225:225" x14ac:dyDescent="0.35">
      <c r="HQ254" s="32" t="str">
        <f t="shared" si="59"/>
        <v/>
      </c>
    </row>
    <row r="255" spans="225:225" x14ac:dyDescent="0.35">
      <c r="HQ255" s="32" t="str">
        <f t="shared" si="59"/>
        <v/>
      </c>
    </row>
    <row r="256" spans="225:225" x14ac:dyDescent="0.35">
      <c r="HQ256" s="32" t="str">
        <f t="shared" si="59"/>
        <v/>
      </c>
    </row>
    <row r="257" spans="225:225" x14ac:dyDescent="0.35">
      <c r="HQ257" s="32" t="str">
        <f t="shared" si="59"/>
        <v/>
      </c>
    </row>
    <row r="258" spans="225:225" x14ac:dyDescent="0.35">
      <c r="HQ258" s="32" t="str">
        <f t="shared" si="59"/>
        <v/>
      </c>
    </row>
    <row r="259" spans="225:225" x14ac:dyDescent="0.35">
      <c r="HQ259" s="32" t="str">
        <f t="shared" si="59"/>
        <v/>
      </c>
    </row>
    <row r="260" spans="225:225" x14ac:dyDescent="0.35">
      <c r="HQ260" s="32" t="str">
        <f t="shared" si="59"/>
        <v/>
      </c>
    </row>
    <row r="261" spans="225:225" x14ac:dyDescent="0.35">
      <c r="HQ261" s="32" t="str">
        <f t="shared" si="59"/>
        <v/>
      </c>
    </row>
    <row r="262" spans="225:225" x14ac:dyDescent="0.35">
      <c r="HQ262" s="32" t="str">
        <f t="shared" ref="HQ262:HQ325" si="60">HR262&amp;HS262</f>
        <v/>
      </c>
    </row>
    <row r="263" spans="225:225" x14ac:dyDescent="0.35">
      <c r="HQ263" s="32" t="str">
        <f t="shared" si="60"/>
        <v/>
      </c>
    </row>
    <row r="264" spans="225:225" x14ac:dyDescent="0.35">
      <c r="HQ264" s="32" t="str">
        <f t="shared" si="60"/>
        <v/>
      </c>
    </row>
    <row r="265" spans="225:225" x14ac:dyDescent="0.35">
      <c r="HQ265" s="32" t="str">
        <f t="shared" si="60"/>
        <v/>
      </c>
    </row>
    <row r="266" spans="225:225" x14ac:dyDescent="0.35">
      <c r="HQ266" s="32" t="str">
        <f t="shared" si="60"/>
        <v/>
      </c>
    </row>
    <row r="267" spans="225:225" x14ac:dyDescent="0.35">
      <c r="HQ267" s="32" t="str">
        <f t="shared" si="60"/>
        <v/>
      </c>
    </row>
    <row r="268" spans="225:225" x14ac:dyDescent="0.35">
      <c r="HQ268" s="32" t="str">
        <f t="shared" si="60"/>
        <v/>
      </c>
    </row>
    <row r="269" spans="225:225" x14ac:dyDescent="0.35">
      <c r="HQ269" s="32" t="str">
        <f t="shared" si="60"/>
        <v/>
      </c>
    </row>
    <row r="270" spans="225:225" x14ac:dyDescent="0.35">
      <c r="HQ270" s="32" t="str">
        <f t="shared" si="60"/>
        <v/>
      </c>
    </row>
    <row r="271" spans="225:225" x14ac:dyDescent="0.35">
      <c r="HQ271" s="32" t="str">
        <f t="shared" si="60"/>
        <v/>
      </c>
    </row>
    <row r="272" spans="225:225" x14ac:dyDescent="0.35">
      <c r="HQ272" s="32" t="str">
        <f t="shared" si="60"/>
        <v/>
      </c>
    </row>
    <row r="273" spans="225:225" x14ac:dyDescent="0.35">
      <c r="HQ273" s="32" t="str">
        <f t="shared" si="60"/>
        <v/>
      </c>
    </row>
    <row r="274" spans="225:225" x14ac:dyDescent="0.35">
      <c r="HQ274" s="32" t="str">
        <f t="shared" si="60"/>
        <v/>
      </c>
    </row>
    <row r="275" spans="225:225" x14ac:dyDescent="0.35">
      <c r="HQ275" s="32" t="str">
        <f t="shared" si="60"/>
        <v/>
      </c>
    </row>
    <row r="276" spans="225:225" x14ac:dyDescent="0.35">
      <c r="HQ276" s="32" t="str">
        <f t="shared" si="60"/>
        <v/>
      </c>
    </row>
    <row r="277" spans="225:225" x14ac:dyDescent="0.35">
      <c r="HQ277" s="32" t="str">
        <f t="shared" si="60"/>
        <v/>
      </c>
    </row>
    <row r="278" spans="225:225" x14ac:dyDescent="0.35">
      <c r="HQ278" s="32" t="str">
        <f t="shared" si="60"/>
        <v/>
      </c>
    </row>
    <row r="279" spans="225:225" x14ac:dyDescent="0.35">
      <c r="HQ279" s="32" t="str">
        <f t="shared" si="60"/>
        <v/>
      </c>
    </row>
    <row r="280" spans="225:225" x14ac:dyDescent="0.35">
      <c r="HQ280" s="32" t="str">
        <f t="shared" si="60"/>
        <v/>
      </c>
    </row>
    <row r="281" spans="225:225" x14ac:dyDescent="0.35">
      <c r="HQ281" s="32" t="str">
        <f t="shared" si="60"/>
        <v/>
      </c>
    </row>
    <row r="282" spans="225:225" x14ac:dyDescent="0.35">
      <c r="HQ282" s="32" t="str">
        <f t="shared" si="60"/>
        <v/>
      </c>
    </row>
    <row r="283" spans="225:225" x14ac:dyDescent="0.35">
      <c r="HQ283" s="32" t="str">
        <f t="shared" si="60"/>
        <v/>
      </c>
    </row>
    <row r="284" spans="225:225" x14ac:dyDescent="0.35">
      <c r="HQ284" s="32" t="str">
        <f t="shared" si="60"/>
        <v/>
      </c>
    </row>
    <row r="285" spans="225:225" x14ac:dyDescent="0.35">
      <c r="HQ285" s="32" t="str">
        <f t="shared" si="60"/>
        <v/>
      </c>
    </row>
    <row r="286" spans="225:225" x14ac:dyDescent="0.35">
      <c r="HQ286" s="32" t="str">
        <f t="shared" si="60"/>
        <v/>
      </c>
    </row>
    <row r="287" spans="225:225" x14ac:dyDescent="0.35">
      <c r="HQ287" s="32" t="str">
        <f t="shared" si="60"/>
        <v/>
      </c>
    </row>
    <row r="288" spans="225:225" x14ac:dyDescent="0.35">
      <c r="HQ288" s="32" t="str">
        <f t="shared" si="60"/>
        <v/>
      </c>
    </row>
    <row r="289" spans="225:225" x14ac:dyDescent="0.35">
      <c r="HQ289" s="32" t="str">
        <f t="shared" si="60"/>
        <v/>
      </c>
    </row>
    <row r="290" spans="225:225" x14ac:dyDescent="0.35">
      <c r="HQ290" s="32" t="str">
        <f t="shared" si="60"/>
        <v/>
      </c>
    </row>
    <row r="291" spans="225:225" x14ac:dyDescent="0.35">
      <c r="HQ291" s="32" t="str">
        <f t="shared" si="60"/>
        <v/>
      </c>
    </row>
    <row r="292" spans="225:225" x14ac:dyDescent="0.35">
      <c r="HQ292" s="32" t="str">
        <f t="shared" si="60"/>
        <v/>
      </c>
    </row>
    <row r="293" spans="225:225" x14ac:dyDescent="0.35">
      <c r="HQ293" s="32" t="str">
        <f t="shared" si="60"/>
        <v/>
      </c>
    </row>
    <row r="294" spans="225:225" x14ac:dyDescent="0.35">
      <c r="HQ294" s="32" t="str">
        <f t="shared" si="60"/>
        <v/>
      </c>
    </row>
    <row r="295" spans="225:225" x14ac:dyDescent="0.35">
      <c r="HQ295" s="32" t="str">
        <f t="shared" si="60"/>
        <v/>
      </c>
    </row>
    <row r="296" spans="225:225" x14ac:dyDescent="0.35">
      <c r="HQ296" s="32" t="str">
        <f t="shared" si="60"/>
        <v/>
      </c>
    </row>
    <row r="297" spans="225:225" x14ac:dyDescent="0.35">
      <c r="HQ297" s="32" t="str">
        <f t="shared" si="60"/>
        <v/>
      </c>
    </row>
    <row r="298" spans="225:225" x14ac:dyDescent="0.35">
      <c r="HQ298" s="32" t="str">
        <f t="shared" si="60"/>
        <v/>
      </c>
    </row>
    <row r="299" spans="225:225" x14ac:dyDescent="0.35">
      <c r="HQ299" s="32" t="str">
        <f t="shared" si="60"/>
        <v/>
      </c>
    </row>
    <row r="300" spans="225:225" x14ac:dyDescent="0.35">
      <c r="HQ300" s="32" t="str">
        <f t="shared" si="60"/>
        <v/>
      </c>
    </row>
    <row r="301" spans="225:225" x14ac:dyDescent="0.35">
      <c r="HQ301" s="32" t="str">
        <f t="shared" si="60"/>
        <v/>
      </c>
    </row>
    <row r="302" spans="225:225" x14ac:dyDescent="0.35">
      <c r="HQ302" s="32" t="str">
        <f t="shared" si="60"/>
        <v/>
      </c>
    </row>
    <row r="303" spans="225:225" x14ac:dyDescent="0.35">
      <c r="HQ303" s="32" t="str">
        <f t="shared" si="60"/>
        <v/>
      </c>
    </row>
    <row r="304" spans="225:225" x14ac:dyDescent="0.35">
      <c r="HQ304" s="32" t="str">
        <f t="shared" si="60"/>
        <v/>
      </c>
    </row>
    <row r="305" spans="225:225" x14ac:dyDescent="0.35">
      <c r="HQ305" s="32" t="str">
        <f t="shared" si="60"/>
        <v/>
      </c>
    </row>
    <row r="306" spans="225:225" x14ac:dyDescent="0.35">
      <c r="HQ306" s="32" t="str">
        <f t="shared" si="60"/>
        <v/>
      </c>
    </row>
    <row r="307" spans="225:225" x14ac:dyDescent="0.35">
      <c r="HQ307" s="32" t="str">
        <f t="shared" si="60"/>
        <v/>
      </c>
    </row>
    <row r="308" spans="225:225" x14ac:dyDescent="0.35">
      <c r="HQ308" s="32" t="str">
        <f t="shared" si="60"/>
        <v/>
      </c>
    </row>
    <row r="309" spans="225:225" x14ac:dyDescent="0.35">
      <c r="HQ309" s="32" t="str">
        <f t="shared" si="60"/>
        <v/>
      </c>
    </row>
    <row r="310" spans="225:225" x14ac:dyDescent="0.35">
      <c r="HQ310" s="32" t="str">
        <f t="shared" si="60"/>
        <v/>
      </c>
    </row>
    <row r="311" spans="225:225" x14ac:dyDescent="0.35">
      <c r="HQ311" s="32" t="str">
        <f t="shared" si="60"/>
        <v/>
      </c>
    </row>
    <row r="312" spans="225:225" x14ac:dyDescent="0.35">
      <c r="HQ312" s="32" t="str">
        <f t="shared" si="60"/>
        <v/>
      </c>
    </row>
    <row r="313" spans="225:225" x14ac:dyDescent="0.35">
      <c r="HQ313" s="32" t="str">
        <f t="shared" si="60"/>
        <v/>
      </c>
    </row>
    <row r="314" spans="225:225" x14ac:dyDescent="0.35">
      <c r="HQ314" s="32" t="str">
        <f t="shared" si="60"/>
        <v/>
      </c>
    </row>
    <row r="315" spans="225:225" x14ac:dyDescent="0.35">
      <c r="HQ315" s="32" t="str">
        <f t="shared" si="60"/>
        <v/>
      </c>
    </row>
    <row r="316" spans="225:225" x14ac:dyDescent="0.35">
      <c r="HQ316" s="32" t="str">
        <f t="shared" si="60"/>
        <v/>
      </c>
    </row>
    <row r="317" spans="225:225" x14ac:dyDescent="0.35">
      <c r="HQ317" s="32" t="str">
        <f t="shared" si="60"/>
        <v/>
      </c>
    </row>
    <row r="318" spans="225:225" x14ac:dyDescent="0.35">
      <c r="HQ318" s="32" t="str">
        <f t="shared" si="60"/>
        <v/>
      </c>
    </row>
    <row r="319" spans="225:225" x14ac:dyDescent="0.35">
      <c r="HQ319" s="32" t="str">
        <f t="shared" si="60"/>
        <v/>
      </c>
    </row>
    <row r="320" spans="225:225" x14ac:dyDescent="0.35">
      <c r="HQ320" s="32" t="str">
        <f t="shared" si="60"/>
        <v/>
      </c>
    </row>
    <row r="321" spans="225:225" x14ac:dyDescent="0.35">
      <c r="HQ321" s="32" t="str">
        <f t="shared" si="60"/>
        <v/>
      </c>
    </row>
    <row r="322" spans="225:225" x14ac:dyDescent="0.35">
      <c r="HQ322" s="32" t="str">
        <f t="shared" si="60"/>
        <v/>
      </c>
    </row>
    <row r="323" spans="225:225" x14ac:dyDescent="0.35">
      <c r="HQ323" s="32" t="str">
        <f t="shared" si="60"/>
        <v/>
      </c>
    </row>
    <row r="324" spans="225:225" x14ac:dyDescent="0.35">
      <c r="HQ324" s="32" t="str">
        <f t="shared" si="60"/>
        <v/>
      </c>
    </row>
    <row r="325" spans="225:225" x14ac:dyDescent="0.35">
      <c r="HQ325" s="32" t="str">
        <f t="shared" si="60"/>
        <v/>
      </c>
    </row>
    <row r="326" spans="225:225" x14ac:dyDescent="0.35">
      <c r="HQ326" s="32" t="str">
        <f t="shared" ref="HQ326:HQ389" si="61">HR326&amp;HS326</f>
        <v/>
      </c>
    </row>
    <row r="327" spans="225:225" x14ac:dyDescent="0.35">
      <c r="HQ327" s="32" t="str">
        <f t="shared" si="61"/>
        <v/>
      </c>
    </row>
    <row r="328" spans="225:225" x14ac:dyDescent="0.35">
      <c r="HQ328" s="32" t="str">
        <f t="shared" si="61"/>
        <v/>
      </c>
    </row>
    <row r="329" spans="225:225" x14ac:dyDescent="0.35">
      <c r="HQ329" s="32" t="str">
        <f t="shared" si="61"/>
        <v/>
      </c>
    </row>
    <row r="330" spans="225:225" x14ac:dyDescent="0.35">
      <c r="HQ330" s="32" t="str">
        <f t="shared" si="61"/>
        <v/>
      </c>
    </row>
    <row r="331" spans="225:225" x14ac:dyDescent="0.35">
      <c r="HQ331" s="32" t="str">
        <f t="shared" si="61"/>
        <v/>
      </c>
    </row>
    <row r="332" spans="225:225" x14ac:dyDescent="0.35">
      <c r="HQ332" s="32" t="str">
        <f t="shared" si="61"/>
        <v/>
      </c>
    </row>
    <row r="333" spans="225:225" x14ac:dyDescent="0.35">
      <c r="HQ333" s="32" t="str">
        <f t="shared" si="61"/>
        <v/>
      </c>
    </row>
    <row r="334" spans="225:225" x14ac:dyDescent="0.35">
      <c r="HQ334" s="32" t="str">
        <f t="shared" si="61"/>
        <v/>
      </c>
    </row>
    <row r="335" spans="225:225" x14ac:dyDescent="0.35">
      <c r="HQ335" s="32" t="str">
        <f t="shared" si="61"/>
        <v/>
      </c>
    </row>
    <row r="336" spans="225:225" x14ac:dyDescent="0.35">
      <c r="HQ336" s="32" t="str">
        <f t="shared" si="61"/>
        <v/>
      </c>
    </row>
    <row r="337" spans="225:225" x14ac:dyDescent="0.35">
      <c r="HQ337" s="32" t="str">
        <f t="shared" si="61"/>
        <v/>
      </c>
    </row>
    <row r="338" spans="225:225" x14ac:dyDescent="0.35">
      <c r="HQ338" s="32" t="str">
        <f t="shared" si="61"/>
        <v/>
      </c>
    </row>
    <row r="339" spans="225:225" x14ac:dyDescent="0.35">
      <c r="HQ339" s="32" t="str">
        <f t="shared" si="61"/>
        <v/>
      </c>
    </row>
    <row r="340" spans="225:225" x14ac:dyDescent="0.35">
      <c r="HQ340" s="32" t="str">
        <f t="shared" si="61"/>
        <v/>
      </c>
    </row>
    <row r="341" spans="225:225" x14ac:dyDescent="0.35">
      <c r="HQ341" s="32" t="str">
        <f t="shared" si="61"/>
        <v/>
      </c>
    </row>
    <row r="342" spans="225:225" x14ac:dyDescent="0.35">
      <c r="HQ342" s="32" t="str">
        <f t="shared" si="61"/>
        <v/>
      </c>
    </row>
    <row r="343" spans="225:225" x14ac:dyDescent="0.35">
      <c r="HQ343" s="32" t="str">
        <f t="shared" si="61"/>
        <v/>
      </c>
    </row>
    <row r="344" spans="225:225" x14ac:dyDescent="0.35">
      <c r="HQ344" s="32" t="str">
        <f t="shared" si="61"/>
        <v/>
      </c>
    </row>
    <row r="345" spans="225:225" x14ac:dyDescent="0.35">
      <c r="HQ345" s="32" t="str">
        <f t="shared" si="61"/>
        <v/>
      </c>
    </row>
    <row r="346" spans="225:225" x14ac:dyDescent="0.35">
      <c r="HQ346" s="32" t="str">
        <f t="shared" si="61"/>
        <v/>
      </c>
    </row>
    <row r="347" spans="225:225" x14ac:dyDescent="0.35">
      <c r="HQ347" s="32" t="str">
        <f t="shared" si="61"/>
        <v/>
      </c>
    </row>
    <row r="348" spans="225:225" x14ac:dyDescent="0.35">
      <c r="HQ348" s="32" t="str">
        <f t="shared" si="61"/>
        <v/>
      </c>
    </row>
    <row r="349" spans="225:225" x14ac:dyDescent="0.35">
      <c r="HQ349" s="32" t="str">
        <f t="shared" si="61"/>
        <v/>
      </c>
    </row>
    <row r="350" spans="225:225" x14ac:dyDescent="0.35">
      <c r="HQ350" s="32" t="str">
        <f t="shared" si="61"/>
        <v/>
      </c>
    </row>
    <row r="351" spans="225:225" x14ac:dyDescent="0.35">
      <c r="HQ351" s="32" t="str">
        <f t="shared" si="61"/>
        <v/>
      </c>
    </row>
    <row r="352" spans="225:225" x14ac:dyDescent="0.35">
      <c r="HQ352" s="32" t="str">
        <f t="shared" si="61"/>
        <v/>
      </c>
    </row>
    <row r="353" spans="225:225" x14ac:dyDescent="0.35">
      <c r="HQ353" s="32" t="str">
        <f t="shared" si="61"/>
        <v/>
      </c>
    </row>
    <row r="354" spans="225:225" x14ac:dyDescent="0.35">
      <c r="HQ354" s="32" t="str">
        <f t="shared" si="61"/>
        <v/>
      </c>
    </row>
    <row r="355" spans="225:225" x14ac:dyDescent="0.35">
      <c r="HQ355" s="32" t="str">
        <f t="shared" si="61"/>
        <v/>
      </c>
    </row>
    <row r="356" spans="225:225" x14ac:dyDescent="0.35">
      <c r="HQ356" s="32" t="str">
        <f t="shared" si="61"/>
        <v/>
      </c>
    </row>
    <row r="357" spans="225:225" x14ac:dyDescent="0.35">
      <c r="HQ357" s="32" t="str">
        <f t="shared" si="61"/>
        <v/>
      </c>
    </row>
    <row r="358" spans="225:225" x14ac:dyDescent="0.35">
      <c r="HQ358" s="32" t="str">
        <f t="shared" si="61"/>
        <v/>
      </c>
    </row>
    <row r="359" spans="225:225" x14ac:dyDescent="0.35">
      <c r="HQ359" s="32" t="str">
        <f t="shared" si="61"/>
        <v/>
      </c>
    </row>
    <row r="360" spans="225:225" x14ac:dyDescent="0.35">
      <c r="HQ360" s="32" t="str">
        <f t="shared" si="61"/>
        <v/>
      </c>
    </row>
    <row r="361" spans="225:225" x14ac:dyDescent="0.35">
      <c r="HQ361" s="32" t="str">
        <f t="shared" si="61"/>
        <v/>
      </c>
    </row>
    <row r="362" spans="225:225" x14ac:dyDescent="0.35">
      <c r="HQ362" s="32" t="str">
        <f t="shared" si="61"/>
        <v/>
      </c>
    </row>
    <row r="363" spans="225:225" x14ac:dyDescent="0.35">
      <c r="HQ363" s="32" t="str">
        <f t="shared" si="61"/>
        <v/>
      </c>
    </row>
    <row r="364" spans="225:225" x14ac:dyDescent="0.35">
      <c r="HQ364" s="32" t="str">
        <f t="shared" si="61"/>
        <v/>
      </c>
    </row>
    <row r="365" spans="225:225" x14ac:dyDescent="0.35">
      <c r="HQ365" s="32" t="str">
        <f t="shared" si="61"/>
        <v/>
      </c>
    </row>
    <row r="366" spans="225:225" x14ac:dyDescent="0.35">
      <c r="HQ366" s="32" t="str">
        <f t="shared" si="61"/>
        <v/>
      </c>
    </row>
    <row r="367" spans="225:225" x14ac:dyDescent="0.35">
      <c r="HQ367" s="32" t="str">
        <f t="shared" si="61"/>
        <v/>
      </c>
    </row>
    <row r="368" spans="225:225" x14ac:dyDescent="0.35">
      <c r="HQ368" s="32" t="str">
        <f t="shared" si="61"/>
        <v/>
      </c>
    </row>
    <row r="369" spans="225:225" x14ac:dyDescent="0.35">
      <c r="HQ369" s="32" t="str">
        <f t="shared" si="61"/>
        <v/>
      </c>
    </row>
    <row r="370" spans="225:225" x14ac:dyDescent="0.35">
      <c r="HQ370" s="32" t="str">
        <f t="shared" si="61"/>
        <v/>
      </c>
    </row>
    <row r="371" spans="225:225" x14ac:dyDescent="0.35">
      <c r="HQ371" s="32" t="str">
        <f t="shared" si="61"/>
        <v/>
      </c>
    </row>
    <row r="372" spans="225:225" x14ac:dyDescent="0.35">
      <c r="HQ372" s="32" t="str">
        <f t="shared" si="61"/>
        <v/>
      </c>
    </row>
    <row r="373" spans="225:225" x14ac:dyDescent="0.35">
      <c r="HQ373" s="32" t="str">
        <f t="shared" si="61"/>
        <v/>
      </c>
    </row>
    <row r="374" spans="225:225" x14ac:dyDescent="0.35">
      <c r="HQ374" s="32" t="str">
        <f t="shared" si="61"/>
        <v/>
      </c>
    </row>
    <row r="375" spans="225:225" x14ac:dyDescent="0.35">
      <c r="HQ375" s="32" t="str">
        <f t="shared" si="61"/>
        <v/>
      </c>
    </row>
    <row r="376" spans="225:225" x14ac:dyDescent="0.35">
      <c r="HQ376" s="32" t="str">
        <f t="shared" si="61"/>
        <v/>
      </c>
    </row>
    <row r="377" spans="225:225" x14ac:dyDescent="0.35">
      <c r="HQ377" s="32" t="str">
        <f t="shared" si="61"/>
        <v/>
      </c>
    </row>
    <row r="378" spans="225:225" x14ac:dyDescent="0.35">
      <c r="HQ378" s="32" t="str">
        <f t="shared" si="61"/>
        <v/>
      </c>
    </row>
    <row r="379" spans="225:225" x14ac:dyDescent="0.35">
      <c r="HQ379" s="32" t="str">
        <f t="shared" si="61"/>
        <v/>
      </c>
    </row>
    <row r="380" spans="225:225" x14ac:dyDescent="0.35">
      <c r="HQ380" s="32" t="str">
        <f t="shared" si="61"/>
        <v/>
      </c>
    </row>
    <row r="381" spans="225:225" x14ac:dyDescent="0.35">
      <c r="HQ381" s="32" t="str">
        <f t="shared" si="61"/>
        <v/>
      </c>
    </row>
    <row r="382" spans="225:225" x14ac:dyDescent="0.35">
      <c r="HQ382" s="32" t="str">
        <f t="shared" si="61"/>
        <v/>
      </c>
    </row>
    <row r="383" spans="225:225" x14ac:dyDescent="0.35">
      <c r="HQ383" s="32" t="str">
        <f t="shared" si="61"/>
        <v/>
      </c>
    </row>
    <row r="384" spans="225:225" x14ac:dyDescent="0.35">
      <c r="HQ384" s="32" t="str">
        <f t="shared" si="61"/>
        <v/>
      </c>
    </row>
    <row r="385" spans="225:225" x14ac:dyDescent="0.35">
      <c r="HQ385" s="32" t="str">
        <f t="shared" si="61"/>
        <v/>
      </c>
    </row>
    <row r="386" spans="225:225" x14ac:dyDescent="0.35">
      <c r="HQ386" s="32" t="str">
        <f t="shared" si="61"/>
        <v/>
      </c>
    </row>
    <row r="387" spans="225:225" x14ac:dyDescent="0.35">
      <c r="HQ387" s="32" t="str">
        <f t="shared" si="61"/>
        <v/>
      </c>
    </row>
    <row r="388" spans="225:225" x14ac:dyDescent="0.35">
      <c r="HQ388" s="32" t="str">
        <f t="shared" si="61"/>
        <v/>
      </c>
    </row>
    <row r="389" spans="225:225" x14ac:dyDescent="0.35">
      <c r="HQ389" s="32" t="str">
        <f t="shared" si="61"/>
        <v/>
      </c>
    </row>
    <row r="390" spans="225:225" x14ac:dyDescent="0.35">
      <c r="HQ390" s="32" t="str">
        <f t="shared" ref="HQ390:HQ453" si="62">HR390&amp;HS390</f>
        <v/>
      </c>
    </row>
    <row r="391" spans="225:225" x14ac:dyDescent="0.35">
      <c r="HQ391" s="32" t="str">
        <f t="shared" si="62"/>
        <v/>
      </c>
    </row>
    <row r="392" spans="225:225" x14ac:dyDescent="0.35">
      <c r="HQ392" s="32" t="str">
        <f t="shared" si="62"/>
        <v/>
      </c>
    </row>
    <row r="393" spans="225:225" x14ac:dyDescent="0.35">
      <c r="HQ393" s="32" t="str">
        <f t="shared" si="62"/>
        <v/>
      </c>
    </row>
    <row r="394" spans="225:225" x14ac:dyDescent="0.35">
      <c r="HQ394" s="32" t="str">
        <f t="shared" si="62"/>
        <v/>
      </c>
    </row>
    <row r="395" spans="225:225" x14ac:dyDescent="0.35">
      <c r="HQ395" s="32" t="str">
        <f t="shared" si="62"/>
        <v/>
      </c>
    </row>
    <row r="396" spans="225:225" x14ac:dyDescent="0.35">
      <c r="HQ396" s="32" t="str">
        <f t="shared" si="62"/>
        <v/>
      </c>
    </row>
    <row r="397" spans="225:225" x14ac:dyDescent="0.35">
      <c r="HQ397" s="32" t="str">
        <f t="shared" si="62"/>
        <v/>
      </c>
    </row>
    <row r="398" spans="225:225" x14ac:dyDescent="0.35">
      <c r="HQ398" s="32" t="str">
        <f t="shared" si="62"/>
        <v/>
      </c>
    </row>
    <row r="399" spans="225:225" x14ac:dyDescent="0.35">
      <c r="HQ399" s="32" t="str">
        <f t="shared" si="62"/>
        <v/>
      </c>
    </row>
    <row r="400" spans="225:225" x14ac:dyDescent="0.35">
      <c r="HQ400" s="32" t="str">
        <f t="shared" si="62"/>
        <v/>
      </c>
    </row>
    <row r="401" spans="225:225" x14ac:dyDescent="0.35">
      <c r="HQ401" s="32" t="str">
        <f t="shared" si="62"/>
        <v/>
      </c>
    </row>
    <row r="402" spans="225:225" x14ac:dyDescent="0.35">
      <c r="HQ402" s="32" t="str">
        <f t="shared" si="62"/>
        <v/>
      </c>
    </row>
    <row r="403" spans="225:225" x14ac:dyDescent="0.35">
      <c r="HQ403" s="32" t="str">
        <f t="shared" si="62"/>
        <v/>
      </c>
    </row>
    <row r="404" spans="225:225" x14ac:dyDescent="0.35">
      <c r="HQ404" s="32" t="str">
        <f t="shared" si="62"/>
        <v/>
      </c>
    </row>
    <row r="405" spans="225:225" x14ac:dyDescent="0.35">
      <c r="HQ405" s="32" t="str">
        <f t="shared" si="62"/>
        <v/>
      </c>
    </row>
    <row r="406" spans="225:225" x14ac:dyDescent="0.35">
      <c r="HQ406" s="32" t="str">
        <f t="shared" si="62"/>
        <v/>
      </c>
    </row>
    <row r="407" spans="225:225" x14ac:dyDescent="0.35">
      <c r="HQ407" s="32" t="str">
        <f t="shared" si="62"/>
        <v/>
      </c>
    </row>
    <row r="408" spans="225:225" x14ac:dyDescent="0.35">
      <c r="HQ408" s="32" t="str">
        <f t="shared" si="62"/>
        <v/>
      </c>
    </row>
    <row r="409" spans="225:225" x14ac:dyDescent="0.35">
      <c r="HQ409" s="32" t="str">
        <f t="shared" si="62"/>
        <v/>
      </c>
    </row>
    <row r="410" spans="225:225" x14ac:dyDescent="0.35">
      <c r="HQ410" s="32" t="str">
        <f t="shared" si="62"/>
        <v/>
      </c>
    </row>
    <row r="411" spans="225:225" x14ac:dyDescent="0.35">
      <c r="HQ411" s="32" t="str">
        <f t="shared" si="62"/>
        <v/>
      </c>
    </row>
    <row r="412" spans="225:225" x14ac:dyDescent="0.35">
      <c r="HQ412" s="32" t="str">
        <f t="shared" si="62"/>
        <v/>
      </c>
    </row>
    <row r="413" spans="225:225" x14ac:dyDescent="0.35">
      <c r="HQ413" s="32" t="str">
        <f t="shared" si="62"/>
        <v/>
      </c>
    </row>
    <row r="414" spans="225:225" x14ac:dyDescent="0.35">
      <c r="HQ414" s="32" t="str">
        <f t="shared" si="62"/>
        <v/>
      </c>
    </row>
    <row r="415" spans="225:225" x14ac:dyDescent="0.35">
      <c r="HQ415" s="32" t="str">
        <f t="shared" si="62"/>
        <v/>
      </c>
    </row>
    <row r="416" spans="225:225" x14ac:dyDescent="0.35">
      <c r="HQ416" s="32" t="str">
        <f t="shared" si="62"/>
        <v/>
      </c>
    </row>
    <row r="417" spans="225:225" x14ac:dyDescent="0.35">
      <c r="HQ417" s="32" t="str">
        <f t="shared" si="62"/>
        <v/>
      </c>
    </row>
    <row r="418" spans="225:225" x14ac:dyDescent="0.35">
      <c r="HQ418" s="32" t="str">
        <f t="shared" si="62"/>
        <v/>
      </c>
    </row>
    <row r="419" spans="225:225" x14ac:dyDescent="0.35">
      <c r="HQ419" s="32" t="str">
        <f t="shared" si="62"/>
        <v/>
      </c>
    </row>
    <row r="420" spans="225:225" x14ac:dyDescent="0.35">
      <c r="HQ420" s="32" t="str">
        <f t="shared" si="62"/>
        <v/>
      </c>
    </row>
    <row r="421" spans="225:225" x14ac:dyDescent="0.35">
      <c r="HQ421" s="32" t="str">
        <f t="shared" si="62"/>
        <v/>
      </c>
    </row>
    <row r="422" spans="225:225" x14ac:dyDescent="0.35">
      <c r="HQ422" s="32" t="str">
        <f t="shared" si="62"/>
        <v/>
      </c>
    </row>
    <row r="423" spans="225:225" x14ac:dyDescent="0.35">
      <c r="HQ423" s="32" t="str">
        <f t="shared" si="62"/>
        <v/>
      </c>
    </row>
    <row r="424" spans="225:225" x14ac:dyDescent="0.35">
      <c r="HQ424" s="32" t="str">
        <f t="shared" si="62"/>
        <v/>
      </c>
    </row>
    <row r="425" spans="225:225" x14ac:dyDescent="0.35">
      <c r="HQ425" s="32" t="str">
        <f t="shared" si="62"/>
        <v/>
      </c>
    </row>
    <row r="426" spans="225:225" x14ac:dyDescent="0.35">
      <c r="HQ426" s="32" t="str">
        <f t="shared" si="62"/>
        <v/>
      </c>
    </row>
    <row r="427" spans="225:225" x14ac:dyDescent="0.35">
      <c r="HQ427" s="32" t="str">
        <f t="shared" si="62"/>
        <v/>
      </c>
    </row>
    <row r="428" spans="225:225" x14ac:dyDescent="0.35">
      <c r="HQ428" s="32" t="str">
        <f t="shared" si="62"/>
        <v/>
      </c>
    </row>
    <row r="429" spans="225:225" x14ac:dyDescent="0.35">
      <c r="HQ429" s="32" t="str">
        <f t="shared" si="62"/>
        <v/>
      </c>
    </row>
    <row r="430" spans="225:225" x14ac:dyDescent="0.35">
      <c r="HQ430" s="32" t="str">
        <f t="shared" si="62"/>
        <v/>
      </c>
    </row>
    <row r="431" spans="225:225" x14ac:dyDescent="0.35">
      <c r="HQ431" s="32" t="str">
        <f t="shared" si="62"/>
        <v/>
      </c>
    </row>
    <row r="432" spans="225:225" x14ac:dyDescent="0.35">
      <c r="HQ432" s="32" t="str">
        <f t="shared" si="62"/>
        <v/>
      </c>
    </row>
    <row r="433" spans="225:225" x14ac:dyDescent="0.35">
      <c r="HQ433" s="32" t="str">
        <f t="shared" si="62"/>
        <v/>
      </c>
    </row>
    <row r="434" spans="225:225" x14ac:dyDescent="0.35">
      <c r="HQ434" s="32" t="str">
        <f t="shared" si="62"/>
        <v/>
      </c>
    </row>
    <row r="435" spans="225:225" x14ac:dyDescent="0.35">
      <c r="HQ435" s="32" t="str">
        <f t="shared" si="62"/>
        <v/>
      </c>
    </row>
    <row r="436" spans="225:225" x14ac:dyDescent="0.35">
      <c r="HQ436" s="32" t="str">
        <f t="shared" si="62"/>
        <v/>
      </c>
    </row>
    <row r="437" spans="225:225" x14ac:dyDescent="0.35">
      <c r="HQ437" s="32" t="str">
        <f t="shared" si="62"/>
        <v/>
      </c>
    </row>
    <row r="438" spans="225:225" x14ac:dyDescent="0.35">
      <c r="HQ438" s="32" t="str">
        <f t="shared" si="62"/>
        <v/>
      </c>
    </row>
    <row r="439" spans="225:225" x14ac:dyDescent="0.35">
      <c r="HQ439" s="32" t="str">
        <f t="shared" si="62"/>
        <v/>
      </c>
    </row>
    <row r="440" spans="225:225" x14ac:dyDescent="0.35">
      <c r="HQ440" s="32" t="str">
        <f t="shared" si="62"/>
        <v/>
      </c>
    </row>
    <row r="441" spans="225:225" x14ac:dyDescent="0.35">
      <c r="HQ441" s="32" t="str">
        <f t="shared" si="62"/>
        <v/>
      </c>
    </row>
    <row r="442" spans="225:225" x14ac:dyDescent="0.35">
      <c r="HQ442" s="32" t="str">
        <f t="shared" si="62"/>
        <v/>
      </c>
    </row>
    <row r="443" spans="225:225" x14ac:dyDescent="0.35">
      <c r="HQ443" s="32" t="str">
        <f t="shared" si="62"/>
        <v/>
      </c>
    </row>
    <row r="444" spans="225:225" x14ac:dyDescent="0.35">
      <c r="HQ444" s="32" t="str">
        <f t="shared" si="62"/>
        <v/>
      </c>
    </row>
    <row r="445" spans="225:225" x14ac:dyDescent="0.35">
      <c r="HQ445" s="32" t="str">
        <f t="shared" si="62"/>
        <v/>
      </c>
    </row>
    <row r="446" spans="225:225" x14ac:dyDescent="0.35">
      <c r="HQ446" s="32" t="str">
        <f t="shared" si="62"/>
        <v/>
      </c>
    </row>
    <row r="447" spans="225:225" x14ac:dyDescent="0.35">
      <c r="HQ447" s="32" t="str">
        <f t="shared" si="62"/>
        <v/>
      </c>
    </row>
    <row r="448" spans="225:225" x14ac:dyDescent="0.35">
      <c r="HQ448" s="32" t="str">
        <f t="shared" si="62"/>
        <v/>
      </c>
    </row>
    <row r="449" spans="225:225" x14ac:dyDescent="0.35">
      <c r="HQ449" s="32" t="str">
        <f t="shared" si="62"/>
        <v/>
      </c>
    </row>
    <row r="450" spans="225:225" x14ac:dyDescent="0.35">
      <c r="HQ450" s="32" t="str">
        <f t="shared" si="62"/>
        <v/>
      </c>
    </row>
    <row r="451" spans="225:225" x14ac:dyDescent="0.35">
      <c r="HQ451" s="32" t="str">
        <f t="shared" si="62"/>
        <v/>
      </c>
    </row>
    <row r="452" spans="225:225" x14ac:dyDescent="0.35">
      <c r="HQ452" s="32" t="str">
        <f t="shared" si="62"/>
        <v/>
      </c>
    </row>
    <row r="453" spans="225:225" x14ac:dyDescent="0.35">
      <c r="HQ453" s="32" t="str">
        <f t="shared" si="62"/>
        <v/>
      </c>
    </row>
    <row r="454" spans="225:225" x14ac:dyDescent="0.35">
      <c r="HQ454" s="32" t="str">
        <f t="shared" ref="HQ454:HQ517" si="63">HR454&amp;HS454</f>
        <v/>
      </c>
    </row>
    <row r="455" spans="225:225" x14ac:dyDescent="0.35">
      <c r="HQ455" s="32" t="str">
        <f t="shared" si="63"/>
        <v/>
      </c>
    </row>
    <row r="456" spans="225:225" x14ac:dyDescent="0.35">
      <c r="HQ456" s="32" t="str">
        <f t="shared" si="63"/>
        <v/>
      </c>
    </row>
    <row r="457" spans="225:225" x14ac:dyDescent="0.35">
      <c r="HQ457" s="32" t="str">
        <f t="shared" si="63"/>
        <v/>
      </c>
    </row>
    <row r="458" spans="225:225" x14ac:dyDescent="0.35">
      <c r="HQ458" s="32" t="str">
        <f t="shared" si="63"/>
        <v/>
      </c>
    </row>
    <row r="459" spans="225:225" x14ac:dyDescent="0.35">
      <c r="HQ459" s="32" t="str">
        <f t="shared" si="63"/>
        <v/>
      </c>
    </row>
    <row r="460" spans="225:225" x14ac:dyDescent="0.35">
      <c r="HQ460" s="32" t="str">
        <f t="shared" si="63"/>
        <v/>
      </c>
    </row>
    <row r="461" spans="225:225" x14ac:dyDescent="0.35">
      <c r="HQ461" s="32" t="str">
        <f t="shared" si="63"/>
        <v/>
      </c>
    </row>
    <row r="462" spans="225:225" x14ac:dyDescent="0.35">
      <c r="HQ462" s="32" t="str">
        <f t="shared" si="63"/>
        <v/>
      </c>
    </row>
    <row r="463" spans="225:225" x14ac:dyDescent="0.35">
      <c r="HQ463" s="32" t="str">
        <f t="shared" si="63"/>
        <v/>
      </c>
    </row>
    <row r="464" spans="225:225" x14ac:dyDescent="0.35">
      <c r="HQ464" s="32" t="str">
        <f t="shared" si="63"/>
        <v/>
      </c>
    </row>
    <row r="465" spans="225:225" x14ac:dyDescent="0.35">
      <c r="HQ465" s="32" t="str">
        <f t="shared" si="63"/>
        <v/>
      </c>
    </row>
    <row r="466" spans="225:225" x14ac:dyDescent="0.35">
      <c r="HQ466" s="32" t="str">
        <f t="shared" si="63"/>
        <v/>
      </c>
    </row>
    <row r="467" spans="225:225" x14ac:dyDescent="0.35">
      <c r="HQ467" s="32" t="str">
        <f t="shared" si="63"/>
        <v/>
      </c>
    </row>
    <row r="468" spans="225:225" x14ac:dyDescent="0.35">
      <c r="HQ468" s="32" t="str">
        <f t="shared" si="63"/>
        <v/>
      </c>
    </row>
    <row r="469" spans="225:225" x14ac:dyDescent="0.35">
      <c r="HQ469" s="32" t="str">
        <f t="shared" si="63"/>
        <v/>
      </c>
    </row>
    <row r="470" spans="225:225" x14ac:dyDescent="0.35">
      <c r="HQ470" s="32" t="str">
        <f t="shared" si="63"/>
        <v/>
      </c>
    </row>
    <row r="471" spans="225:225" x14ac:dyDescent="0.35">
      <c r="HQ471" s="32" t="str">
        <f t="shared" si="63"/>
        <v/>
      </c>
    </row>
    <row r="472" spans="225:225" x14ac:dyDescent="0.35">
      <c r="HQ472" s="32" t="str">
        <f t="shared" si="63"/>
        <v/>
      </c>
    </row>
    <row r="473" spans="225:225" x14ac:dyDescent="0.35">
      <c r="HQ473" s="32" t="str">
        <f t="shared" si="63"/>
        <v/>
      </c>
    </row>
    <row r="474" spans="225:225" x14ac:dyDescent="0.35">
      <c r="HQ474" s="32" t="str">
        <f t="shared" si="63"/>
        <v/>
      </c>
    </row>
    <row r="475" spans="225:225" x14ac:dyDescent="0.35">
      <c r="HQ475" s="32" t="str">
        <f t="shared" si="63"/>
        <v/>
      </c>
    </row>
    <row r="476" spans="225:225" x14ac:dyDescent="0.35">
      <c r="HQ476" s="32" t="str">
        <f t="shared" si="63"/>
        <v/>
      </c>
    </row>
    <row r="477" spans="225:225" x14ac:dyDescent="0.35">
      <c r="HQ477" s="32" t="str">
        <f t="shared" si="63"/>
        <v/>
      </c>
    </row>
    <row r="478" spans="225:225" x14ac:dyDescent="0.35">
      <c r="HQ478" s="32" t="str">
        <f t="shared" si="63"/>
        <v/>
      </c>
    </row>
    <row r="479" spans="225:225" x14ac:dyDescent="0.35">
      <c r="HQ479" s="32" t="str">
        <f t="shared" si="63"/>
        <v/>
      </c>
    </row>
    <row r="480" spans="225:225" x14ac:dyDescent="0.35">
      <c r="HQ480" s="32" t="str">
        <f t="shared" si="63"/>
        <v/>
      </c>
    </row>
    <row r="481" spans="225:225" x14ac:dyDescent="0.35">
      <c r="HQ481" s="32" t="str">
        <f t="shared" si="63"/>
        <v/>
      </c>
    </row>
    <row r="482" spans="225:225" x14ac:dyDescent="0.35">
      <c r="HQ482" s="32" t="str">
        <f t="shared" si="63"/>
        <v/>
      </c>
    </row>
    <row r="483" spans="225:225" x14ac:dyDescent="0.35">
      <c r="HQ483" s="32" t="str">
        <f t="shared" si="63"/>
        <v/>
      </c>
    </row>
    <row r="484" spans="225:225" x14ac:dyDescent="0.35">
      <c r="HQ484" s="32" t="str">
        <f t="shared" si="63"/>
        <v/>
      </c>
    </row>
    <row r="485" spans="225:225" x14ac:dyDescent="0.35">
      <c r="HQ485" s="32" t="str">
        <f t="shared" si="63"/>
        <v/>
      </c>
    </row>
    <row r="486" spans="225:225" x14ac:dyDescent="0.35">
      <c r="HQ486" s="32" t="str">
        <f t="shared" si="63"/>
        <v/>
      </c>
    </row>
    <row r="487" spans="225:225" x14ac:dyDescent="0.35">
      <c r="HQ487" s="32" t="str">
        <f t="shared" si="63"/>
        <v/>
      </c>
    </row>
    <row r="488" spans="225:225" x14ac:dyDescent="0.35">
      <c r="HQ488" s="32" t="str">
        <f t="shared" si="63"/>
        <v/>
      </c>
    </row>
    <row r="489" spans="225:225" x14ac:dyDescent="0.35">
      <c r="HQ489" s="32" t="str">
        <f t="shared" si="63"/>
        <v/>
      </c>
    </row>
    <row r="490" spans="225:225" x14ac:dyDescent="0.35">
      <c r="HQ490" s="32" t="str">
        <f t="shared" si="63"/>
        <v/>
      </c>
    </row>
    <row r="491" spans="225:225" x14ac:dyDescent="0.35">
      <c r="HQ491" s="32" t="str">
        <f t="shared" si="63"/>
        <v/>
      </c>
    </row>
    <row r="492" spans="225:225" x14ac:dyDescent="0.35">
      <c r="HQ492" s="32" t="str">
        <f t="shared" si="63"/>
        <v/>
      </c>
    </row>
    <row r="493" spans="225:225" x14ac:dyDescent="0.35">
      <c r="HQ493" s="32" t="str">
        <f t="shared" si="63"/>
        <v/>
      </c>
    </row>
    <row r="494" spans="225:225" x14ac:dyDescent="0.35">
      <c r="HQ494" s="32" t="str">
        <f t="shared" si="63"/>
        <v/>
      </c>
    </row>
    <row r="495" spans="225:225" x14ac:dyDescent="0.35">
      <c r="HQ495" s="32" t="str">
        <f t="shared" si="63"/>
        <v/>
      </c>
    </row>
    <row r="496" spans="225:225" x14ac:dyDescent="0.35">
      <c r="HQ496" s="32" t="str">
        <f t="shared" si="63"/>
        <v/>
      </c>
    </row>
    <row r="497" spans="225:225" x14ac:dyDescent="0.35">
      <c r="HQ497" s="32" t="str">
        <f t="shared" si="63"/>
        <v/>
      </c>
    </row>
    <row r="498" spans="225:225" x14ac:dyDescent="0.35">
      <c r="HQ498" s="32" t="str">
        <f t="shared" si="63"/>
        <v/>
      </c>
    </row>
    <row r="499" spans="225:225" x14ac:dyDescent="0.35">
      <c r="HQ499" s="32" t="str">
        <f t="shared" si="63"/>
        <v/>
      </c>
    </row>
    <row r="500" spans="225:225" x14ac:dyDescent="0.35">
      <c r="HQ500" s="32" t="str">
        <f t="shared" si="63"/>
        <v/>
      </c>
    </row>
    <row r="501" spans="225:225" x14ac:dyDescent="0.35">
      <c r="HQ501" s="32" t="str">
        <f t="shared" si="63"/>
        <v/>
      </c>
    </row>
    <row r="502" spans="225:225" x14ac:dyDescent="0.35">
      <c r="HQ502" s="32" t="str">
        <f t="shared" si="63"/>
        <v/>
      </c>
    </row>
    <row r="503" spans="225:225" x14ac:dyDescent="0.35">
      <c r="HQ503" s="32" t="str">
        <f t="shared" si="63"/>
        <v/>
      </c>
    </row>
    <row r="504" spans="225:225" x14ac:dyDescent="0.35">
      <c r="HQ504" s="32" t="str">
        <f t="shared" si="63"/>
        <v/>
      </c>
    </row>
    <row r="505" spans="225:225" x14ac:dyDescent="0.35">
      <c r="HQ505" s="32" t="str">
        <f t="shared" si="63"/>
        <v/>
      </c>
    </row>
    <row r="506" spans="225:225" x14ac:dyDescent="0.35">
      <c r="HQ506" s="32" t="str">
        <f t="shared" si="63"/>
        <v/>
      </c>
    </row>
    <row r="507" spans="225:225" x14ac:dyDescent="0.35">
      <c r="HQ507" s="32" t="str">
        <f t="shared" si="63"/>
        <v/>
      </c>
    </row>
    <row r="508" spans="225:225" x14ac:dyDescent="0.35">
      <c r="HQ508" s="32" t="str">
        <f t="shared" si="63"/>
        <v/>
      </c>
    </row>
    <row r="509" spans="225:225" x14ac:dyDescent="0.35">
      <c r="HQ509" s="32" t="str">
        <f t="shared" si="63"/>
        <v/>
      </c>
    </row>
    <row r="510" spans="225:225" x14ac:dyDescent="0.35">
      <c r="HQ510" s="32" t="str">
        <f t="shared" si="63"/>
        <v/>
      </c>
    </row>
    <row r="511" spans="225:225" x14ac:dyDescent="0.35">
      <c r="HQ511" s="32" t="str">
        <f t="shared" si="63"/>
        <v/>
      </c>
    </row>
    <row r="512" spans="225:225" x14ac:dyDescent="0.35">
      <c r="HQ512" s="32" t="str">
        <f t="shared" si="63"/>
        <v/>
      </c>
    </row>
    <row r="513" spans="225:225" x14ac:dyDescent="0.35">
      <c r="HQ513" s="32" t="str">
        <f t="shared" si="63"/>
        <v/>
      </c>
    </row>
    <row r="514" spans="225:225" x14ac:dyDescent="0.35">
      <c r="HQ514" s="32" t="str">
        <f t="shared" si="63"/>
        <v/>
      </c>
    </row>
    <row r="515" spans="225:225" x14ac:dyDescent="0.35">
      <c r="HQ515" s="32" t="str">
        <f t="shared" si="63"/>
        <v/>
      </c>
    </row>
    <row r="516" spans="225:225" x14ac:dyDescent="0.35">
      <c r="HQ516" s="32" t="str">
        <f t="shared" si="63"/>
        <v/>
      </c>
    </row>
    <row r="517" spans="225:225" x14ac:dyDescent="0.35">
      <c r="HQ517" s="32" t="str">
        <f t="shared" si="63"/>
        <v/>
      </c>
    </row>
    <row r="518" spans="225:225" x14ac:dyDescent="0.35">
      <c r="HQ518" s="32" t="str">
        <f t="shared" ref="HQ518:HQ581" si="64">HR518&amp;HS518</f>
        <v/>
      </c>
    </row>
    <row r="519" spans="225:225" x14ac:dyDescent="0.35">
      <c r="HQ519" s="32" t="str">
        <f t="shared" si="64"/>
        <v/>
      </c>
    </row>
    <row r="520" spans="225:225" x14ac:dyDescent="0.35">
      <c r="HQ520" s="32" t="str">
        <f t="shared" si="64"/>
        <v/>
      </c>
    </row>
    <row r="521" spans="225:225" x14ac:dyDescent="0.35">
      <c r="HQ521" s="32" t="str">
        <f t="shared" si="64"/>
        <v/>
      </c>
    </row>
    <row r="522" spans="225:225" x14ac:dyDescent="0.35">
      <c r="HQ522" s="32" t="str">
        <f t="shared" si="64"/>
        <v/>
      </c>
    </row>
    <row r="523" spans="225:225" x14ac:dyDescent="0.35">
      <c r="HQ523" s="32" t="str">
        <f t="shared" si="64"/>
        <v/>
      </c>
    </row>
    <row r="524" spans="225:225" x14ac:dyDescent="0.35">
      <c r="HQ524" s="32" t="str">
        <f t="shared" si="64"/>
        <v/>
      </c>
    </row>
    <row r="525" spans="225:225" x14ac:dyDescent="0.35">
      <c r="HQ525" s="32" t="str">
        <f t="shared" si="64"/>
        <v/>
      </c>
    </row>
    <row r="526" spans="225:225" x14ac:dyDescent="0.35">
      <c r="HQ526" s="32" t="str">
        <f t="shared" si="64"/>
        <v/>
      </c>
    </row>
    <row r="527" spans="225:225" x14ac:dyDescent="0.35">
      <c r="HQ527" s="32" t="str">
        <f t="shared" si="64"/>
        <v/>
      </c>
    </row>
    <row r="528" spans="225:225" x14ac:dyDescent="0.35">
      <c r="HQ528" s="32" t="str">
        <f t="shared" si="64"/>
        <v/>
      </c>
    </row>
    <row r="529" spans="225:225" x14ac:dyDescent="0.35">
      <c r="HQ529" s="32" t="str">
        <f t="shared" si="64"/>
        <v/>
      </c>
    </row>
    <row r="530" spans="225:225" x14ac:dyDescent="0.35">
      <c r="HQ530" s="32" t="str">
        <f t="shared" si="64"/>
        <v/>
      </c>
    </row>
    <row r="531" spans="225:225" x14ac:dyDescent="0.35">
      <c r="HQ531" s="32" t="str">
        <f t="shared" si="64"/>
        <v/>
      </c>
    </row>
    <row r="532" spans="225:225" x14ac:dyDescent="0.35">
      <c r="HQ532" s="32" t="str">
        <f t="shared" si="64"/>
        <v/>
      </c>
    </row>
    <row r="533" spans="225:225" x14ac:dyDescent="0.35">
      <c r="HQ533" s="32" t="str">
        <f t="shared" si="64"/>
        <v/>
      </c>
    </row>
    <row r="534" spans="225:225" x14ac:dyDescent="0.35">
      <c r="HQ534" s="32" t="str">
        <f t="shared" si="64"/>
        <v/>
      </c>
    </row>
    <row r="535" spans="225:225" x14ac:dyDescent="0.35">
      <c r="HQ535" s="32" t="str">
        <f t="shared" si="64"/>
        <v/>
      </c>
    </row>
    <row r="536" spans="225:225" x14ac:dyDescent="0.35">
      <c r="HQ536" s="32" t="str">
        <f t="shared" si="64"/>
        <v/>
      </c>
    </row>
    <row r="537" spans="225:225" x14ac:dyDescent="0.35">
      <c r="HQ537" s="32" t="str">
        <f t="shared" si="64"/>
        <v/>
      </c>
    </row>
    <row r="538" spans="225:225" x14ac:dyDescent="0.35">
      <c r="HQ538" s="32" t="str">
        <f t="shared" si="64"/>
        <v/>
      </c>
    </row>
    <row r="539" spans="225:225" x14ac:dyDescent="0.35">
      <c r="HQ539" s="32" t="str">
        <f t="shared" si="64"/>
        <v/>
      </c>
    </row>
    <row r="540" spans="225:225" x14ac:dyDescent="0.35">
      <c r="HQ540" s="32" t="str">
        <f t="shared" si="64"/>
        <v/>
      </c>
    </row>
    <row r="541" spans="225:225" x14ac:dyDescent="0.35">
      <c r="HQ541" s="32" t="str">
        <f t="shared" si="64"/>
        <v/>
      </c>
    </row>
    <row r="542" spans="225:225" x14ac:dyDescent="0.35">
      <c r="HQ542" s="32" t="str">
        <f t="shared" si="64"/>
        <v/>
      </c>
    </row>
    <row r="543" spans="225:225" x14ac:dyDescent="0.35">
      <c r="HQ543" s="32" t="str">
        <f t="shared" si="64"/>
        <v/>
      </c>
    </row>
    <row r="544" spans="225:225" x14ac:dyDescent="0.35">
      <c r="HQ544" s="32" t="str">
        <f t="shared" si="64"/>
        <v/>
      </c>
    </row>
    <row r="545" spans="225:225" x14ac:dyDescent="0.35">
      <c r="HQ545" s="32" t="str">
        <f t="shared" si="64"/>
        <v/>
      </c>
    </row>
    <row r="546" spans="225:225" x14ac:dyDescent="0.35">
      <c r="HQ546" s="32" t="str">
        <f t="shared" si="64"/>
        <v/>
      </c>
    </row>
    <row r="547" spans="225:225" x14ac:dyDescent="0.35">
      <c r="HQ547" s="32" t="str">
        <f t="shared" si="64"/>
        <v/>
      </c>
    </row>
    <row r="548" spans="225:225" x14ac:dyDescent="0.35">
      <c r="HQ548" s="32" t="str">
        <f t="shared" si="64"/>
        <v/>
      </c>
    </row>
    <row r="549" spans="225:225" x14ac:dyDescent="0.35">
      <c r="HQ549" s="32" t="str">
        <f t="shared" si="64"/>
        <v/>
      </c>
    </row>
    <row r="550" spans="225:225" x14ac:dyDescent="0.35">
      <c r="HQ550" s="32" t="str">
        <f t="shared" si="64"/>
        <v/>
      </c>
    </row>
    <row r="551" spans="225:225" x14ac:dyDescent="0.35">
      <c r="HQ551" s="32" t="str">
        <f t="shared" si="64"/>
        <v/>
      </c>
    </row>
    <row r="552" spans="225:225" x14ac:dyDescent="0.35">
      <c r="HQ552" s="32" t="str">
        <f t="shared" si="64"/>
        <v/>
      </c>
    </row>
    <row r="553" spans="225:225" x14ac:dyDescent="0.35">
      <c r="HQ553" s="32" t="str">
        <f t="shared" si="64"/>
        <v/>
      </c>
    </row>
    <row r="554" spans="225:225" x14ac:dyDescent="0.35">
      <c r="HQ554" s="32" t="str">
        <f t="shared" si="64"/>
        <v/>
      </c>
    </row>
    <row r="555" spans="225:225" x14ac:dyDescent="0.35">
      <c r="HQ555" s="32" t="str">
        <f t="shared" si="64"/>
        <v/>
      </c>
    </row>
    <row r="556" spans="225:225" x14ac:dyDescent="0.35">
      <c r="HQ556" s="32" t="str">
        <f t="shared" si="64"/>
        <v/>
      </c>
    </row>
    <row r="557" spans="225:225" x14ac:dyDescent="0.35">
      <c r="HQ557" s="32" t="str">
        <f t="shared" si="64"/>
        <v/>
      </c>
    </row>
    <row r="558" spans="225:225" x14ac:dyDescent="0.35">
      <c r="HQ558" s="32" t="str">
        <f t="shared" si="64"/>
        <v/>
      </c>
    </row>
    <row r="559" spans="225:225" x14ac:dyDescent="0.35">
      <c r="HQ559" s="32" t="str">
        <f t="shared" si="64"/>
        <v/>
      </c>
    </row>
    <row r="560" spans="225:225" x14ac:dyDescent="0.35">
      <c r="HQ560" s="32" t="str">
        <f t="shared" si="64"/>
        <v/>
      </c>
    </row>
    <row r="561" spans="225:225" x14ac:dyDescent="0.35">
      <c r="HQ561" s="32" t="str">
        <f t="shared" si="64"/>
        <v/>
      </c>
    </row>
    <row r="562" spans="225:225" x14ac:dyDescent="0.35">
      <c r="HQ562" s="32" t="str">
        <f t="shared" si="64"/>
        <v/>
      </c>
    </row>
    <row r="563" spans="225:225" x14ac:dyDescent="0.35">
      <c r="HQ563" s="32" t="str">
        <f t="shared" si="64"/>
        <v/>
      </c>
    </row>
    <row r="564" spans="225:225" x14ac:dyDescent="0.35">
      <c r="HQ564" s="32" t="str">
        <f t="shared" si="64"/>
        <v/>
      </c>
    </row>
    <row r="565" spans="225:225" x14ac:dyDescent="0.35">
      <c r="HQ565" s="32" t="str">
        <f t="shared" si="64"/>
        <v/>
      </c>
    </row>
    <row r="566" spans="225:225" x14ac:dyDescent="0.35">
      <c r="HQ566" s="32" t="str">
        <f t="shared" si="64"/>
        <v/>
      </c>
    </row>
    <row r="567" spans="225:225" x14ac:dyDescent="0.35">
      <c r="HQ567" s="32" t="str">
        <f t="shared" si="64"/>
        <v/>
      </c>
    </row>
    <row r="568" spans="225:225" x14ac:dyDescent="0.35">
      <c r="HQ568" s="32" t="str">
        <f t="shared" si="64"/>
        <v/>
      </c>
    </row>
    <row r="569" spans="225:225" x14ac:dyDescent="0.35">
      <c r="HQ569" s="32" t="str">
        <f t="shared" si="64"/>
        <v/>
      </c>
    </row>
    <row r="570" spans="225:225" x14ac:dyDescent="0.35">
      <c r="HQ570" s="32" t="str">
        <f t="shared" si="64"/>
        <v/>
      </c>
    </row>
    <row r="571" spans="225:225" x14ac:dyDescent="0.35">
      <c r="HQ571" s="32" t="str">
        <f t="shared" si="64"/>
        <v/>
      </c>
    </row>
    <row r="572" spans="225:225" x14ac:dyDescent="0.35">
      <c r="HQ572" s="32" t="str">
        <f t="shared" si="64"/>
        <v/>
      </c>
    </row>
    <row r="573" spans="225:225" x14ac:dyDescent="0.35">
      <c r="HQ573" s="32" t="str">
        <f t="shared" si="64"/>
        <v/>
      </c>
    </row>
    <row r="574" spans="225:225" x14ac:dyDescent="0.35">
      <c r="HQ574" s="32" t="str">
        <f t="shared" si="64"/>
        <v/>
      </c>
    </row>
    <row r="575" spans="225:225" x14ac:dyDescent="0.35">
      <c r="HQ575" s="32" t="str">
        <f t="shared" si="64"/>
        <v/>
      </c>
    </row>
    <row r="576" spans="225:225" x14ac:dyDescent="0.35">
      <c r="HQ576" s="32" t="str">
        <f t="shared" si="64"/>
        <v/>
      </c>
    </row>
    <row r="577" spans="225:225" x14ac:dyDescent="0.35">
      <c r="HQ577" s="32" t="str">
        <f t="shared" si="64"/>
        <v/>
      </c>
    </row>
    <row r="578" spans="225:225" x14ac:dyDescent="0.35">
      <c r="HQ578" s="32" t="str">
        <f t="shared" si="64"/>
        <v/>
      </c>
    </row>
    <row r="579" spans="225:225" x14ac:dyDescent="0.35">
      <c r="HQ579" s="32" t="str">
        <f t="shared" si="64"/>
        <v/>
      </c>
    </row>
    <row r="580" spans="225:225" x14ac:dyDescent="0.35">
      <c r="HQ580" s="32" t="str">
        <f t="shared" si="64"/>
        <v/>
      </c>
    </row>
    <row r="581" spans="225:225" x14ac:dyDescent="0.35">
      <c r="HQ581" s="32" t="str">
        <f t="shared" si="64"/>
        <v/>
      </c>
    </row>
    <row r="582" spans="225:225" x14ac:dyDescent="0.35">
      <c r="HQ582" s="32" t="str">
        <f t="shared" ref="HQ582:HQ627" si="65">HR582&amp;HS582</f>
        <v/>
      </c>
    </row>
    <row r="583" spans="225:225" x14ac:dyDescent="0.35">
      <c r="HQ583" s="32" t="str">
        <f t="shared" si="65"/>
        <v/>
      </c>
    </row>
    <row r="584" spans="225:225" x14ac:dyDescent="0.35">
      <c r="HQ584" s="32" t="str">
        <f t="shared" si="65"/>
        <v/>
      </c>
    </row>
    <row r="585" spans="225:225" x14ac:dyDescent="0.35">
      <c r="HQ585" s="32" t="str">
        <f t="shared" si="65"/>
        <v/>
      </c>
    </row>
    <row r="586" spans="225:225" x14ac:dyDescent="0.35">
      <c r="HQ586" s="32" t="str">
        <f t="shared" si="65"/>
        <v/>
      </c>
    </row>
    <row r="587" spans="225:225" x14ac:dyDescent="0.35">
      <c r="HQ587" s="32" t="str">
        <f t="shared" si="65"/>
        <v/>
      </c>
    </row>
    <row r="588" spans="225:225" x14ac:dyDescent="0.35">
      <c r="HQ588" s="32" t="str">
        <f t="shared" si="65"/>
        <v/>
      </c>
    </row>
    <row r="589" spans="225:225" x14ac:dyDescent="0.35">
      <c r="HQ589" s="32" t="str">
        <f t="shared" si="65"/>
        <v/>
      </c>
    </row>
    <row r="590" spans="225:225" x14ac:dyDescent="0.35">
      <c r="HQ590" s="32" t="str">
        <f t="shared" si="65"/>
        <v/>
      </c>
    </row>
    <row r="591" spans="225:225" x14ac:dyDescent="0.35">
      <c r="HQ591" s="32" t="str">
        <f t="shared" si="65"/>
        <v/>
      </c>
    </row>
    <row r="592" spans="225:225" x14ac:dyDescent="0.35">
      <c r="HQ592" s="32" t="str">
        <f t="shared" si="65"/>
        <v/>
      </c>
    </row>
    <row r="593" spans="225:225" x14ac:dyDescent="0.35">
      <c r="HQ593" s="32" t="str">
        <f t="shared" si="65"/>
        <v/>
      </c>
    </row>
    <row r="594" spans="225:225" x14ac:dyDescent="0.35">
      <c r="HQ594" s="32" t="str">
        <f t="shared" si="65"/>
        <v/>
      </c>
    </row>
    <row r="595" spans="225:225" x14ac:dyDescent="0.35">
      <c r="HQ595" s="32" t="str">
        <f t="shared" si="65"/>
        <v/>
      </c>
    </row>
    <row r="596" spans="225:225" x14ac:dyDescent="0.35">
      <c r="HQ596" s="32" t="str">
        <f t="shared" si="65"/>
        <v/>
      </c>
    </row>
    <row r="597" spans="225:225" x14ac:dyDescent="0.35">
      <c r="HQ597" s="32" t="str">
        <f t="shared" si="65"/>
        <v/>
      </c>
    </row>
    <row r="598" spans="225:225" x14ac:dyDescent="0.35">
      <c r="HQ598" s="32" t="str">
        <f t="shared" si="65"/>
        <v/>
      </c>
    </row>
    <row r="599" spans="225:225" x14ac:dyDescent="0.35">
      <c r="HQ599" s="32" t="str">
        <f t="shared" si="65"/>
        <v/>
      </c>
    </row>
    <row r="600" spans="225:225" x14ac:dyDescent="0.35">
      <c r="HQ600" s="32" t="str">
        <f t="shared" si="65"/>
        <v/>
      </c>
    </row>
    <row r="601" spans="225:225" x14ac:dyDescent="0.35">
      <c r="HQ601" s="32" t="str">
        <f t="shared" si="65"/>
        <v/>
      </c>
    </row>
    <row r="602" spans="225:225" x14ac:dyDescent="0.35">
      <c r="HQ602" s="32" t="str">
        <f t="shared" si="65"/>
        <v/>
      </c>
    </row>
    <row r="603" spans="225:225" x14ac:dyDescent="0.35">
      <c r="HQ603" s="32" t="str">
        <f t="shared" si="65"/>
        <v/>
      </c>
    </row>
    <row r="604" spans="225:225" x14ac:dyDescent="0.35">
      <c r="HQ604" s="32" t="str">
        <f t="shared" si="65"/>
        <v/>
      </c>
    </row>
    <row r="605" spans="225:225" x14ac:dyDescent="0.35">
      <c r="HQ605" s="32" t="str">
        <f t="shared" si="65"/>
        <v/>
      </c>
    </row>
    <row r="606" spans="225:225" x14ac:dyDescent="0.35">
      <c r="HQ606" s="32" t="str">
        <f t="shared" si="65"/>
        <v/>
      </c>
    </row>
    <row r="607" spans="225:225" x14ac:dyDescent="0.35">
      <c r="HQ607" s="32" t="str">
        <f t="shared" si="65"/>
        <v/>
      </c>
    </row>
    <row r="608" spans="225:225" x14ac:dyDescent="0.35">
      <c r="HQ608" s="32" t="str">
        <f t="shared" si="65"/>
        <v/>
      </c>
    </row>
    <row r="609" spans="225:225" x14ac:dyDescent="0.35">
      <c r="HQ609" s="32" t="str">
        <f t="shared" si="65"/>
        <v/>
      </c>
    </row>
    <row r="610" spans="225:225" x14ac:dyDescent="0.35">
      <c r="HQ610" s="32" t="str">
        <f t="shared" si="65"/>
        <v/>
      </c>
    </row>
    <row r="611" spans="225:225" x14ac:dyDescent="0.35">
      <c r="HQ611" s="32" t="str">
        <f t="shared" si="65"/>
        <v/>
      </c>
    </row>
    <row r="612" spans="225:225" x14ac:dyDescent="0.35">
      <c r="HQ612" s="32" t="str">
        <f t="shared" si="65"/>
        <v/>
      </c>
    </row>
    <row r="613" spans="225:225" x14ac:dyDescent="0.35">
      <c r="HQ613" s="32" t="str">
        <f t="shared" si="65"/>
        <v/>
      </c>
    </row>
    <row r="614" spans="225:225" x14ac:dyDescent="0.35">
      <c r="HQ614" s="32" t="str">
        <f t="shared" si="65"/>
        <v/>
      </c>
    </row>
    <row r="615" spans="225:225" x14ac:dyDescent="0.35">
      <c r="HQ615" s="32" t="str">
        <f t="shared" si="65"/>
        <v/>
      </c>
    </row>
    <row r="616" spans="225:225" x14ac:dyDescent="0.35">
      <c r="HQ616" s="32" t="str">
        <f t="shared" si="65"/>
        <v/>
      </c>
    </row>
    <row r="617" spans="225:225" x14ac:dyDescent="0.35">
      <c r="HQ617" s="32" t="str">
        <f t="shared" si="65"/>
        <v/>
      </c>
    </row>
    <row r="618" spans="225:225" x14ac:dyDescent="0.35">
      <c r="HQ618" s="32" t="str">
        <f t="shared" si="65"/>
        <v/>
      </c>
    </row>
    <row r="619" spans="225:225" x14ac:dyDescent="0.35">
      <c r="HQ619" s="32" t="str">
        <f t="shared" si="65"/>
        <v/>
      </c>
    </row>
    <row r="620" spans="225:225" x14ac:dyDescent="0.35">
      <c r="HQ620" s="32" t="str">
        <f t="shared" si="65"/>
        <v/>
      </c>
    </row>
    <row r="621" spans="225:225" x14ac:dyDescent="0.35">
      <c r="HQ621" s="32" t="str">
        <f t="shared" si="65"/>
        <v/>
      </c>
    </row>
    <row r="622" spans="225:225" x14ac:dyDescent="0.35">
      <c r="HQ622" s="32" t="str">
        <f t="shared" si="65"/>
        <v/>
      </c>
    </row>
    <row r="623" spans="225:225" x14ac:dyDescent="0.35">
      <c r="HQ623" s="32" t="str">
        <f t="shared" si="65"/>
        <v/>
      </c>
    </row>
    <row r="624" spans="225:225" x14ac:dyDescent="0.35">
      <c r="HQ624" s="32" t="str">
        <f t="shared" si="65"/>
        <v/>
      </c>
    </row>
    <row r="625" spans="225:225" x14ac:dyDescent="0.35">
      <c r="HQ625" s="32" t="str">
        <f t="shared" si="65"/>
        <v/>
      </c>
    </row>
    <row r="626" spans="225:225" x14ac:dyDescent="0.35">
      <c r="HQ626" s="32" t="str">
        <f t="shared" si="65"/>
        <v/>
      </c>
    </row>
    <row r="627" spans="225:225" x14ac:dyDescent="0.35">
      <c r="HQ627" s="32" t="str">
        <f t="shared" si="65"/>
        <v/>
      </c>
    </row>
  </sheetData>
  <autoFilter ref="A4:HO59" xr:uid="{CB066617-B9F3-4FCF-B02E-050C6F3AE409}"/>
  <conditionalFormatting sqref="E1:E3">
    <cfRule type="duplicateValues" dxfId="21" priority="2"/>
  </conditionalFormatting>
  <conditionalFormatting sqref="O1:O3">
    <cfRule type="duplicateValues" dxfId="20" priority="1"/>
  </conditionalFormatting>
  <dataValidations count="1">
    <dataValidation type="list" allowBlank="1" showInputMessage="1" showErrorMessage="1" sqref="D3" xr:uid="{00000000-0002-0000-3000-000000000000}">
      <formula1>Sites</formula1>
    </dataValidation>
  </dataValidations>
  <hyperlinks>
    <hyperlink ref="B3" location="Index!A1" display="Go To Index" xr:uid="{00000000-0004-0000-3000-000000000000}"/>
  </hyperlinks>
  <pageMargins left="0.7" right="0.7" top="0.75" bottom="0.75" header="0.3" footer="0.3"/>
  <customProperties>
    <customPr name="QAA_DRILLPATH_NODE_ID" r:id="rId1"/>
  </customPropertie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303">
    <tabColor theme="6" tint="0.59999389629810485"/>
  </sheetPr>
  <dimension ref="A1:HF22"/>
  <sheetViews>
    <sheetView workbookViewId="0">
      <pane xSplit="7" ySplit="2" topLeftCell="H3" activePane="bottomRight" state="frozen"/>
      <selection pane="topRight" activeCell="H1" sqref="H1"/>
      <selection pane="bottomLeft" activeCell="A3" sqref="A3"/>
      <selection pane="bottomRight" activeCell="F18" sqref="F18"/>
    </sheetView>
  </sheetViews>
  <sheetFormatPr defaultColWidth="10.6328125" defaultRowHeight="14.5" x14ac:dyDescent="0.35"/>
  <cols>
    <col min="1" max="2" width="10.6328125" style="47" bestFit="1" customWidth="1"/>
    <col min="3" max="3" width="9.54296875" style="47" bestFit="1" customWidth="1"/>
    <col min="4" max="4" width="9.36328125" style="46" bestFit="1" customWidth="1"/>
    <col min="5" max="5" width="12.54296875" style="46" bestFit="1" customWidth="1"/>
    <col min="6" max="6" width="14.36328125" style="46" bestFit="1" customWidth="1"/>
    <col min="7" max="7" width="40.6328125" style="46" bestFit="1" customWidth="1"/>
    <col min="8" max="8" width="18.453125" style="46" bestFit="1" customWidth="1"/>
    <col min="9" max="12" width="27.6328125" style="46" bestFit="1" customWidth="1"/>
    <col min="13" max="13" width="33.36328125" style="46" bestFit="1" customWidth="1"/>
    <col min="14" max="14" width="28.453125" style="46" bestFit="1" customWidth="1"/>
    <col min="15" max="15" width="16.36328125" style="46" bestFit="1" customWidth="1"/>
    <col min="16" max="19" width="25.36328125" style="46" bestFit="1" customWidth="1"/>
    <col min="20" max="20" width="30.90625" style="46" bestFit="1" customWidth="1"/>
    <col min="21" max="21" width="26.08984375" style="46" bestFit="1" customWidth="1"/>
    <col min="22" max="22" width="16.453125" style="46" bestFit="1" customWidth="1"/>
    <col min="23" max="26" width="25.54296875" style="46" bestFit="1" customWidth="1"/>
    <col min="27" max="27" width="31.08984375" style="46" bestFit="1" customWidth="1"/>
    <col min="28" max="28" width="27.54296875" style="46" bestFit="1" customWidth="1"/>
    <col min="29" max="29" width="16.6328125" style="46" bestFit="1" customWidth="1"/>
    <col min="30" max="33" width="25.6328125" style="46" bestFit="1" customWidth="1"/>
    <col min="34" max="34" width="31.36328125" style="46" bestFit="1" customWidth="1"/>
    <col min="35" max="35" width="30.36328125" style="46" bestFit="1" customWidth="1"/>
    <col min="36" max="36" width="17.6328125" style="46" bestFit="1" customWidth="1"/>
    <col min="37" max="40" width="26.90625" style="46" bestFit="1" customWidth="1"/>
    <col min="41" max="41" width="32.54296875" style="46" bestFit="1" customWidth="1"/>
    <col min="42" max="42" width="27.6328125" style="46" bestFit="1" customWidth="1"/>
    <col min="43" max="43" width="21.90625" style="46" bestFit="1" customWidth="1"/>
    <col min="44" max="47" width="31" style="46" bestFit="1" customWidth="1"/>
    <col min="48" max="48" width="24.08984375" style="46" bestFit="1" customWidth="1"/>
    <col min="49" max="49" width="27.36328125" style="46" bestFit="1" customWidth="1"/>
    <col min="50" max="53" width="36.54296875" style="46" bestFit="1" customWidth="1"/>
    <col min="54" max="54" width="36.6328125" style="46" bestFit="1" customWidth="1"/>
    <col min="55" max="55" width="31.90625" style="46" bestFit="1" customWidth="1"/>
    <col min="56" max="56" width="25.08984375" style="46" bestFit="1" customWidth="1"/>
    <col min="57" max="61" width="34.36328125" style="46" bestFit="1" customWidth="1"/>
    <col min="62" max="62" width="29.54296875" style="46" bestFit="1" customWidth="1"/>
    <col min="63" max="63" width="25.36328125" style="46" bestFit="1" customWidth="1"/>
    <col min="64" max="67" width="34.6328125" style="46" bestFit="1" customWidth="1"/>
    <col min="68" max="68" width="34.54296875" style="46" bestFit="1" customWidth="1"/>
    <col min="69" max="69" width="29.6328125" style="46" bestFit="1" customWidth="1"/>
    <col min="70" max="70" width="25.54296875" style="46" bestFit="1" customWidth="1"/>
    <col min="71" max="74" width="34.90625" style="46" bestFit="1" customWidth="1"/>
    <col min="75" max="75" width="34.6328125" style="46" bestFit="1" customWidth="1"/>
    <col min="76" max="76" width="26.08984375" style="46" bestFit="1" customWidth="1"/>
    <col min="77" max="77" width="26.6328125" style="46" bestFit="1" customWidth="1"/>
    <col min="78" max="81" width="35.90625" style="46" bestFit="1" customWidth="1"/>
    <col min="82" max="82" width="36" style="46" bestFit="1" customWidth="1"/>
    <col min="83" max="83" width="31.08984375" style="46" bestFit="1" customWidth="1"/>
    <col min="84" max="84" width="18.453125" style="46" bestFit="1" customWidth="1"/>
    <col min="85" max="88" width="27.6328125" style="46" bestFit="1" customWidth="1"/>
    <col min="89" max="89" width="33.36328125" style="46" bestFit="1" customWidth="1"/>
    <col min="90" max="90" width="28.453125" style="46" bestFit="1" customWidth="1"/>
    <col min="91" max="91" width="16.36328125" style="46" bestFit="1" customWidth="1"/>
    <col min="92" max="95" width="25.36328125" style="46" bestFit="1" customWidth="1"/>
    <col min="96" max="96" width="30.90625" style="46" bestFit="1" customWidth="1"/>
    <col min="97" max="97" width="26.08984375" style="46" bestFit="1" customWidth="1"/>
    <col min="98" max="98" width="16.453125" style="46" bestFit="1" customWidth="1"/>
    <col min="99" max="102" width="25.54296875" style="46" bestFit="1" customWidth="1"/>
    <col min="103" max="103" width="31.08984375" style="46" bestFit="1" customWidth="1"/>
    <col min="104" max="104" width="26.36328125" style="46" bestFit="1" customWidth="1"/>
    <col min="105" max="105" width="16.6328125" style="46" bestFit="1" customWidth="1"/>
    <col min="106" max="109" width="25.6328125" style="46" bestFit="1" customWidth="1"/>
    <col min="110" max="110" width="31.36328125" style="46" bestFit="1" customWidth="1"/>
    <col min="111" max="111" width="26.54296875" style="46" bestFit="1" customWidth="1"/>
    <col min="112" max="112" width="17.6328125" style="46" bestFit="1" customWidth="1"/>
    <col min="113" max="116" width="26.90625" style="46" bestFit="1" customWidth="1"/>
    <col min="117" max="117" width="32.54296875" style="46" bestFit="1" customWidth="1"/>
    <col min="118" max="118" width="27.6328125" style="46" bestFit="1" customWidth="1"/>
    <col min="119" max="119" width="7.36328125" style="46" bestFit="1" customWidth="1"/>
    <col min="120" max="123" width="16.36328125" style="46" bestFit="1" customWidth="1"/>
    <col min="124" max="124" width="35.08984375" style="46" bestFit="1" customWidth="1"/>
    <col min="125" max="125" width="14.90625" style="46" bestFit="1" customWidth="1"/>
    <col min="126" max="129" width="24.08984375" style="46" bestFit="1" customWidth="1"/>
    <col min="130" max="130" width="35.08984375" style="46" bestFit="1" customWidth="1"/>
    <col min="131" max="131" width="11.36328125" style="46" bestFit="1" customWidth="1"/>
    <col min="132" max="135" width="23.54296875" style="46" bestFit="1" customWidth="1"/>
    <col min="136" max="136" width="35.08984375" style="46" bestFit="1" customWidth="1"/>
    <col min="137" max="137" width="16.08984375" style="46" bestFit="1" customWidth="1"/>
    <col min="138" max="141" width="25.36328125" style="46" bestFit="1" customWidth="1"/>
    <col min="142" max="142" width="26" style="46" bestFit="1" customWidth="1"/>
    <col min="143" max="143" width="23.90625" style="46" bestFit="1" customWidth="1"/>
    <col min="144" max="147" width="33" style="46" bestFit="1" customWidth="1"/>
    <col min="148" max="148" width="33.6328125" style="46" bestFit="1" customWidth="1"/>
    <col min="149" max="149" width="20.08984375" style="46" bestFit="1" customWidth="1"/>
    <col min="150" max="153" width="32.453125" style="46" bestFit="1" customWidth="1"/>
    <col min="154" max="154" width="37.36328125" style="46" bestFit="1" customWidth="1"/>
    <col min="155" max="155" width="12" style="46" bestFit="1" customWidth="1"/>
    <col min="156" max="159" width="21.54296875" style="46" bestFit="1" customWidth="1"/>
    <col min="160" max="160" width="27.6328125" style="46" bestFit="1" customWidth="1"/>
    <col min="161" max="161" width="12.90625" style="46" bestFit="1" customWidth="1"/>
    <col min="162" max="165" width="22.453125" style="46" bestFit="1" customWidth="1"/>
    <col min="166" max="166" width="25.54296875" style="46" bestFit="1" customWidth="1"/>
    <col min="167" max="167" width="13.08984375" style="46" bestFit="1" customWidth="1"/>
    <col min="168" max="171" width="22.6328125" style="46" bestFit="1" customWidth="1"/>
    <col min="172" max="172" width="28.08984375" style="46" bestFit="1" customWidth="1"/>
    <col min="173" max="173" width="13.36328125" style="46" bestFit="1" customWidth="1"/>
    <col min="174" max="177" width="22.90625" style="46" bestFit="1" customWidth="1"/>
    <col min="178" max="178" width="30.6328125" style="46" bestFit="1" customWidth="1"/>
    <col min="179" max="179" width="14.453125" style="46" bestFit="1" customWidth="1"/>
    <col min="180" max="183" width="24.08984375" style="46" bestFit="1" customWidth="1"/>
    <col min="184" max="184" width="27.36328125" style="46" bestFit="1" customWidth="1"/>
    <col min="185" max="185" width="20.90625" style="46" bestFit="1" customWidth="1"/>
    <col min="186" max="189" width="29.54296875" style="46" bestFit="1" customWidth="1"/>
    <col min="190" max="190" width="30.6328125" style="46" bestFit="1" customWidth="1"/>
    <col min="191" max="191" width="21.6328125" style="46" bestFit="1" customWidth="1"/>
    <col min="192" max="195" width="30.453125" style="46" bestFit="1" customWidth="1"/>
    <col min="196" max="196" width="31.6328125" style="46" bestFit="1" customWidth="1"/>
    <col min="197" max="197" width="22" style="46" bestFit="1" customWidth="1"/>
    <col min="198" max="201" width="31.08984375" style="46" bestFit="1" customWidth="1"/>
    <col min="202" max="202" width="32" style="46" bestFit="1" customWidth="1"/>
    <col min="203" max="203" width="22.36328125" style="46" bestFit="1" customWidth="1"/>
    <col min="204" max="207" width="31.36328125" style="46" bestFit="1" customWidth="1"/>
    <col min="208" max="208" width="32.36328125" style="46" bestFit="1" customWidth="1"/>
    <col min="209" max="209" width="23.36328125" style="46" bestFit="1" customWidth="1"/>
    <col min="210" max="213" width="32.54296875" style="46" bestFit="1" customWidth="1"/>
    <col min="214" max="214" width="33.36328125" style="46" bestFit="1" customWidth="1"/>
    <col min="215" max="16384" width="10.6328125" style="46"/>
  </cols>
  <sheetData>
    <row r="1" spans="1:214" x14ac:dyDescent="0.35">
      <c r="A1" s="47" t="s">
        <v>348</v>
      </c>
      <c r="B1" s="26" t="s">
        <v>50</v>
      </c>
      <c r="C1" s="47" t="s">
        <v>350</v>
      </c>
      <c r="D1" s="6" t="s">
        <v>11110</v>
      </c>
      <c r="E1" s="44"/>
    </row>
    <row r="2" spans="1:214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2882</v>
      </c>
      <c r="F2" s="46" t="s">
        <v>2147</v>
      </c>
      <c r="G2" s="46" t="s">
        <v>387</v>
      </c>
      <c r="H2" s="46" t="s">
        <v>2883</v>
      </c>
      <c r="I2" s="46" t="s">
        <v>2884</v>
      </c>
      <c r="J2" s="46" t="s">
        <v>2885</v>
      </c>
      <c r="K2" s="46" t="s">
        <v>2886</v>
      </c>
      <c r="L2" s="46" t="s">
        <v>2887</v>
      </c>
      <c r="M2" s="46" t="s">
        <v>2888</v>
      </c>
      <c r="N2" s="46" t="s">
        <v>2889</v>
      </c>
      <c r="O2" s="46" t="s">
        <v>2890</v>
      </c>
      <c r="P2" s="46" t="s">
        <v>2891</v>
      </c>
      <c r="Q2" s="46" t="s">
        <v>2892</v>
      </c>
      <c r="R2" s="46" t="s">
        <v>2893</v>
      </c>
      <c r="S2" s="46" t="s">
        <v>2894</v>
      </c>
      <c r="T2" s="46" t="s">
        <v>2895</v>
      </c>
      <c r="U2" s="46" t="s">
        <v>2896</v>
      </c>
      <c r="V2" s="46" t="s">
        <v>2897</v>
      </c>
      <c r="W2" s="46" t="s">
        <v>2898</v>
      </c>
      <c r="X2" s="46" t="s">
        <v>2899</v>
      </c>
      <c r="Y2" s="46" t="s">
        <v>2900</v>
      </c>
      <c r="Z2" s="46" t="s">
        <v>2901</v>
      </c>
      <c r="AA2" s="46" t="s">
        <v>2902</v>
      </c>
      <c r="AB2" s="46" t="s">
        <v>2903</v>
      </c>
      <c r="AC2" s="46" t="s">
        <v>2904</v>
      </c>
      <c r="AD2" s="46" t="s">
        <v>2905</v>
      </c>
      <c r="AE2" s="46" t="s">
        <v>2906</v>
      </c>
      <c r="AF2" s="46" t="s">
        <v>2907</v>
      </c>
      <c r="AG2" s="46" t="s">
        <v>2908</v>
      </c>
      <c r="AH2" s="46" t="s">
        <v>2909</v>
      </c>
      <c r="AI2" s="46" t="s">
        <v>2910</v>
      </c>
      <c r="AJ2" s="46" t="s">
        <v>2911</v>
      </c>
      <c r="AK2" s="46" t="s">
        <v>2912</v>
      </c>
      <c r="AL2" s="46" t="s">
        <v>2913</v>
      </c>
      <c r="AM2" s="46" t="s">
        <v>2914</v>
      </c>
      <c r="AN2" s="46" t="s">
        <v>2915</v>
      </c>
      <c r="AO2" s="46" t="s">
        <v>2916</v>
      </c>
      <c r="AP2" s="46" t="s">
        <v>2917</v>
      </c>
      <c r="AQ2" s="46" t="s">
        <v>2918</v>
      </c>
      <c r="AR2" s="46" t="s">
        <v>2919</v>
      </c>
      <c r="AS2" s="46" t="s">
        <v>2920</v>
      </c>
      <c r="AT2" s="46" t="s">
        <v>2921</v>
      </c>
      <c r="AU2" s="46" t="s">
        <v>2922</v>
      </c>
      <c r="AV2" s="46" t="s">
        <v>2923</v>
      </c>
      <c r="AW2" s="46" t="s">
        <v>2924</v>
      </c>
      <c r="AX2" s="46" t="s">
        <v>2925</v>
      </c>
      <c r="AY2" s="46" t="s">
        <v>2926</v>
      </c>
      <c r="AZ2" s="46" t="s">
        <v>2927</v>
      </c>
      <c r="BA2" s="46" t="s">
        <v>2928</v>
      </c>
      <c r="BB2" s="46" t="s">
        <v>2929</v>
      </c>
      <c r="BC2" s="46" t="s">
        <v>2930</v>
      </c>
      <c r="BD2" s="46" t="s">
        <v>2931</v>
      </c>
      <c r="BE2" s="46" t="s">
        <v>2932</v>
      </c>
      <c r="BF2" s="46" t="s">
        <v>2933</v>
      </c>
      <c r="BG2" s="46" t="s">
        <v>2934</v>
      </c>
      <c r="BH2" s="46" t="s">
        <v>2935</v>
      </c>
      <c r="BI2" s="46" t="s">
        <v>2936</v>
      </c>
      <c r="BJ2" s="46" t="s">
        <v>2937</v>
      </c>
      <c r="BK2" s="46" t="s">
        <v>2938</v>
      </c>
      <c r="BL2" s="46" t="s">
        <v>2939</v>
      </c>
      <c r="BM2" s="46" t="s">
        <v>2940</v>
      </c>
      <c r="BN2" s="46" t="s">
        <v>2941</v>
      </c>
      <c r="BO2" s="46" t="s">
        <v>2942</v>
      </c>
      <c r="BP2" s="46" t="s">
        <v>2943</v>
      </c>
      <c r="BQ2" s="46" t="s">
        <v>2944</v>
      </c>
      <c r="BR2" s="46" t="s">
        <v>2945</v>
      </c>
      <c r="BS2" s="46" t="s">
        <v>2946</v>
      </c>
      <c r="BT2" s="46" t="s">
        <v>2947</v>
      </c>
      <c r="BU2" s="46" t="s">
        <v>2948</v>
      </c>
      <c r="BV2" s="46" t="s">
        <v>2949</v>
      </c>
      <c r="BW2" s="46" t="s">
        <v>2950</v>
      </c>
      <c r="BX2" s="46" t="s">
        <v>387</v>
      </c>
      <c r="BY2" s="46" t="s">
        <v>2951</v>
      </c>
      <c r="BZ2" s="46" t="s">
        <v>2952</v>
      </c>
      <c r="CA2" s="46" t="s">
        <v>2953</v>
      </c>
      <c r="CB2" s="46" t="s">
        <v>2954</v>
      </c>
      <c r="CC2" s="46" t="s">
        <v>2955</v>
      </c>
      <c r="CD2" s="46" t="s">
        <v>2956</v>
      </c>
      <c r="CE2" s="46" t="s">
        <v>2957</v>
      </c>
      <c r="CF2" s="46" t="s">
        <v>476</v>
      </c>
      <c r="CG2" s="46" t="s">
        <v>2958</v>
      </c>
      <c r="CH2" s="46" t="s">
        <v>2959</v>
      </c>
      <c r="CI2" s="46" t="s">
        <v>2960</v>
      </c>
      <c r="CJ2" s="46" t="s">
        <v>2961</v>
      </c>
      <c r="CK2" s="46" t="s">
        <v>2962</v>
      </c>
      <c r="CL2" s="46" t="s">
        <v>2963</v>
      </c>
      <c r="CM2" s="46" t="s">
        <v>477</v>
      </c>
      <c r="CN2" s="46" t="s">
        <v>2964</v>
      </c>
      <c r="CO2" s="46" t="s">
        <v>2965</v>
      </c>
      <c r="CP2" s="46" t="s">
        <v>2966</v>
      </c>
      <c r="CQ2" s="46" t="s">
        <v>2967</v>
      </c>
      <c r="CR2" s="46" t="s">
        <v>2968</v>
      </c>
      <c r="CS2" s="46" t="s">
        <v>2969</v>
      </c>
      <c r="CT2" s="46" t="s">
        <v>2970</v>
      </c>
      <c r="CU2" s="46" t="s">
        <v>2971</v>
      </c>
      <c r="CV2" s="46" t="s">
        <v>2972</v>
      </c>
      <c r="CW2" s="46" t="s">
        <v>2973</v>
      </c>
      <c r="CX2" s="46" t="s">
        <v>2974</v>
      </c>
      <c r="CY2" s="46" t="s">
        <v>2975</v>
      </c>
      <c r="CZ2" s="46" t="s">
        <v>2976</v>
      </c>
      <c r="DA2" s="46" t="s">
        <v>2977</v>
      </c>
      <c r="DB2" s="46" t="s">
        <v>2978</v>
      </c>
      <c r="DC2" s="46" t="s">
        <v>2979</v>
      </c>
      <c r="DD2" s="46" t="s">
        <v>2980</v>
      </c>
      <c r="DE2" s="46" t="s">
        <v>2981</v>
      </c>
      <c r="DF2" s="46" t="s">
        <v>2982</v>
      </c>
      <c r="DG2" s="46" t="s">
        <v>2983</v>
      </c>
      <c r="DH2" s="46" t="s">
        <v>480</v>
      </c>
      <c r="DI2" s="46" t="s">
        <v>2984</v>
      </c>
      <c r="DJ2" s="46" t="s">
        <v>2985</v>
      </c>
      <c r="DK2" s="46" t="s">
        <v>2986</v>
      </c>
      <c r="DL2" s="46" t="s">
        <v>2987</v>
      </c>
      <c r="DM2" s="46" t="s">
        <v>2988</v>
      </c>
      <c r="DN2" s="46" t="s">
        <v>2989</v>
      </c>
      <c r="DO2" s="46" t="s">
        <v>2300</v>
      </c>
      <c r="DP2" s="46" t="s">
        <v>2990</v>
      </c>
      <c r="DQ2" s="46" t="s">
        <v>2991</v>
      </c>
      <c r="DR2" s="46" t="s">
        <v>2992</v>
      </c>
      <c r="DS2" s="46" t="s">
        <v>2993</v>
      </c>
      <c r="DT2" s="46" t="s">
        <v>2305</v>
      </c>
      <c r="DU2" s="46" t="s">
        <v>2306</v>
      </c>
      <c r="DV2" s="46" t="s">
        <v>2994</v>
      </c>
      <c r="DW2" s="46" t="s">
        <v>2995</v>
      </c>
      <c r="DX2" s="46" t="s">
        <v>2996</v>
      </c>
      <c r="DY2" s="46" t="s">
        <v>2997</v>
      </c>
      <c r="DZ2" s="46" t="s">
        <v>2311</v>
      </c>
      <c r="EA2" s="46" t="s">
        <v>2312</v>
      </c>
      <c r="EB2" s="46" t="s">
        <v>2313</v>
      </c>
      <c r="EC2" s="46" t="s">
        <v>2314</v>
      </c>
      <c r="ED2" s="46" t="s">
        <v>2315</v>
      </c>
      <c r="EE2" s="46" t="s">
        <v>2316</v>
      </c>
      <c r="EF2" s="46" t="s">
        <v>2317</v>
      </c>
      <c r="EG2" s="46" t="s">
        <v>2336</v>
      </c>
      <c r="EH2" s="46" t="s">
        <v>2998</v>
      </c>
      <c r="EI2" s="46" t="s">
        <v>2999</v>
      </c>
      <c r="EJ2" s="46" t="s">
        <v>3000</v>
      </c>
      <c r="EK2" s="46" t="s">
        <v>3001</v>
      </c>
      <c r="EL2" s="46" t="s">
        <v>3002</v>
      </c>
      <c r="EM2" s="46" t="s">
        <v>2342</v>
      </c>
      <c r="EN2" s="46" t="s">
        <v>3003</v>
      </c>
      <c r="EO2" s="46" t="s">
        <v>3004</v>
      </c>
      <c r="EP2" s="46" t="s">
        <v>3005</v>
      </c>
      <c r="EQ2" s="46" t="s">
        <v>3006</v>
      </c>
      <c r="ER2" s="46" t="s">
        <v>2347</v>
      </c>
      <c r="ES2" s="46" t="s">
        <v>2348</v>
      </c>
      <c r="ET2" s="46" t="s">
        <v>2349</v>
      </c>
      <c r="EU2" s="46" t="s">
        <v>2350</v>
      </c>
      <c r="EV2" s="46" t="s">
        <v>2351</v>
      </c>
      <c r="EW2" s="46" t="s">
        <v>2352</v>
      </c>
      <c r="EX2" s="46" t="s">
        <v>2353</v>
      </c>
      <c r="EY2" s="46" t="s">
        <v>2360</v>
      </c>
      <c r="EZ2" s="46" t="s">
        <v>3007</v>
      </c>
      <c r="FA2" s="46" t="s">
        <v>3008</v>
      </c>
      <c r="FB2" s="46" t="s">
        <v>3009</v>
      </c>
      <c r="FC2" s="46" t="s">
        <v>3010</v>
      </c>
      <c r="FD2" s="46" t="s">
        <v>2365</v>
      </c>
      <c r="FE2" s="46" t="s">
        <v>2366</v>
      </c>
      <c r="FF2" s="46" t="s">
        <v>3011</v>
      </c>
      <c r="FG2" s="46" t="s">
        <v>3012</v>
      </c>
      <c r="FH2" s="46" t="s">
        <v>3013</v>
      </c>
      <c r="FI2" s="46" t="s">
        <v>3014</v>
      </c>
      <c r="FJ2" s="46" t="s">
        <v>2371</v>
      </c>
      <c r="FK2" s="46" t="s">
        <v>2372</v>
      </c>
      <c r="FL2" s="46" t="s">
        <v>3015</v>
      </c>
      <c r="FM2" s="46" t="s">
        <v>3016</v>
      </c>
      <c r="FN2" s="46" t="s">
        <v>3017</v>
      </c>
      <c r="FO2" s="46" t="s">
        <v>3018</v>
      </c>
      <c r="FP2" s="46" t="s">
        <v>2377</v>
      </c>
      <c r="FQ2" s="46" t="s">
        <v>2378</v>
      </c>
      <c r="FR2" s="46" t="s">
        <v>3019</v>
      </c>
      <c r="FS2" s="46" t="s">
        <v>3020</v>
      </c>
      <c r="FT2" s="46" t="s">
        <v>3021</v>
      </c>
      <c r="FU2" s="46" t="s">
        <v>3022</v>
      </c>
      <c r="FV2" s="46" t="s">
        <v>2383</v>
      </c>
      <c r="FW2" s="46" t="s">
        <v>2384</v>
      </c>
      <c r="FX2" s="46" t="s">
        <v>3023</v>
      </c>
      <c r="FY2" s="46" t="s">
        <v>3024</v>
      </c>
      <c r="FZ2" s="46" t="s">
        <v>3025</v>
      </c>
      <c r="GA2" s="46" t="s">
        <v>3026</v>
      </c>
      <c r="GB2" s="46" t="s">
        <v>2389</v>
      </c>
      <c r="GC2" s="46" t="s">
        <v>2390</v>
      </c>
      <c r="GD2" s="46" t="s">
        <v>3027</v>
      </c>
      <c r="GE2" s="46" t="s">
        <v>3028</v>
      </c>
      <c r="GF2" s="46" t="s">
        <v>3029</v>
      </c>
      <c r="GG2" s="46" t="s">
        <v>3030</v>
      </c>
      <c r="GH2" s="46" t="s">
        <v>3031</v>
      </c>
      <c r="GI2" s="46" t="s">
        <v>2396</v>
      </c>
      <c r="GJ2" s="46" t="s">
        <v>3032</v>
      </c>
      <c r="GK2" s="46" t="s">
        <v>3033</v>
      </c>
      <c r="GL2" s="46" t="s">
        <v>3034</v>
      </c>
      <c r="GM2" s="46" t="s">
        <v>3035</v>
      </c>
      <c r="GN2" s="46" t="s">
        <v>3036</v>
      </c>
      <c r="GO2" s="46" t="s">
        <v>2402</v>
      </c>
      <c r="GP2" s="46" t="s">
        <v>3037</v>
      </c>
      <c r="GQ2" s="46" t="s">
        <v>3038</v>
      </c>
      <c r="GR2" s="46" t="s">
        <v>3039</v>
      </c>
      <c r="GS2" s="46" t="s">
        <v>3040</v>
      </c>
      <c r="GT2" s="46" t="s">
        <v>3041</v>
      </c>
      <c r="GU2" s="46" t="s">
        <v>2408</v>
      </c>
      <c r="GV2" s="46" t="s">
        <v>3042</v>
      </c>
      <c r="GW2" s="46" t="s">
        <v>3043</v>
      </c>
      <c r="GX2" s="46" t="s">
        <v>3044</v>
      </c>
      <c r="GY2" s="46" t="s">
        <v>3045</v>
      </c>
      <c r="GZ2" s="46" t="s">
        <v>3046</v>
      </c>
      <c r="HA2" s="46" t="s">
        <v>2414</v>
      </c>
      <c r="HB2" s="46" t="s">
        <v>3047</v>
      </c>
      <c r="HC2" s="46" t="s">
        <v>3048</v>
      </c>
      <c r="HD2" s="46" t="s">
        <v>3049</v>
      </c>
      <c r="HE2" s="46" t="s">
        <v>3050</v>
      </c>
      <c r="HF2" s="46" t="s">
        <v>3051</v>
      </c>
    </row>
    <row r="3" spans="1:214" x14ac:dyDescent="0.35">
      <c r="C3" s="47">
        <v>43292</v>
      </c>
      <c r="D3" s="46" t="s">
        <v>11110</v>
      </c>
      <c r="G3" s="115"/>
      <c r="H3" s="37">
        <v>120151</v>
      </c>
      <c r="L3" s="32" t="str">
        <f>VLOOKUP($D$1,Sites!$A:$C,2,0)</f>
        <v>FC</v>
      </c>
      <c r="N3" s="32" t="str">
        <f>VLOOKUP(H3,'ALL-Chart of Accounts'!$E:$F,2,0)</f>
        <v>Inventory to Research</v>
      </c>
      <c r="O3" s="37">
        <v>120151</v>
      </c>
      <c r="S3" s="32" t="str">
        <f>VLOOKUP($D$1,Sites!$A:$C,2,0)</f>
        <v>FC</v>
      </c>
      <c r="U3" s="32" t="str">
        <f>VLOOKUP(O3,'ALL-Chart of Accounts'!$E:$F,2,0)</f>
        <v>Inventory to Research</v>
      </c>
      <c r="V3" s="37">
        <v>120151</v>
      </c>
      <c r="Z3" s="32" t="str">
        <f>VLOOKUP($D$1,Sites!$A:$C,2,0)</f>
        <v>FC</v>
      </c>
      <c r="AB3" s="32" t="str">
        <f>VLOOKUP(V3,'ALL-Chart of Accounts'!$E:$F,2,0)</f>
        <v>Inventory to Research</v>
      </c>
      <c r="AC3" s="37">
        <v>120151</v>
      </c>
      <c r="AG3" s="32" t="str">
        <f>VLOOKUP($D$1,Sites!$A:$C,2,0)</f>
        <v>FC</v>
      </c>
      <c r="AI3" s="32" t="str">
        <f>VLOOKUP(AC3,'ALL-Chart of Accounts'!$E:$F,2,0)</f>
        <v>Inventory to Research</v>
      </c>
      <c r="AJ3" s="37">
        <v>120151</v>
      </c>
      <c r="AN3" s="32" t="str">
        <f>VLOOKUP($D$1,Sites!$A:$C,2,0)</f>
        <v>FC</v>
      </c>
      <c r="AP3" s="32" t="str">
        <f>VLOOKUP(AJ3,'ALL-Chart of Accounts'!$E:$F,2,0)</f>
        <v>Inventory to Research</v>
      </c>
      <c r="AW3" s="37">
        <v>120141</v>
      </c>
      <c r="BA3" s="32" t="str">
        <f>VLOOKUP($D$1,Sites!$A:$C,2,0)</f>
        <v>FC</v>
      </c>
      <c r="BC3" s="32" t="str">
        <f>VLOOKUP(AW3,'ALL-Chart of Accounts'!$E:$F,2,0)</f>
        <v>In-Process Material</v>
      </c>
      <c r="BD3" s="32">
        <f t="shared" ref="BD3:BD22" si="0">+AW3+1</f>
        <v>120142</v>
      </c>
      <c r="BH3" s="32" t="str">
        <f>VLOOKUP($D$1,Sites!$A:$C,2,0)</f>
        <v>FC</v>
      </c>
      <c r="BJ3" s="32" t="str">
        <f>VLOOKUP(BD3,'ALL-Chart of Accounts'!$E:$F,2,0)</f>
        <v>In-Process Labor</v>
      </c>
      <c r="BK3" s="32">
        <f t="shared" ref="BK3:BK22" si="1">+BD3+1</f>
        <v>120143</v>
      </c>
      <c r="BO3" s="32" t="str">
        <f>VLOOKUP($D$1,Sites!$A:$C,2,0)</f>
        <v>FC</v>
      </c>
      <c r="BQ3" s="32" t="str">
        <f>VLOOKUP(BK3,'ALL-Chart of Accounts'!$E:$F,2,0)</f>
        <v>In-Process Fixed Overhead</v>
      </c>
      <c r="BR3" s="32">
        <f t="shared" ref="BR3:BR22" si="2">+BK3+1</f>
        <v>120144</v>
      </c>
      <c r="BV3" s="32" t="str">
        <f>VLOOKUP($D$1,Sites!$A:$C,2,0)</f>
        <v>FC</v>
      </c>
      <c r="BX3" s="32" t="str">
        <f>VLOOKUP(BR3,'ALL-Chart of Accounts'!$E:$F,2,0)</f>
        <v>In-Process Variable Overhead</v>
      </c>
      <c r="BY3" s="32">
        <f t="shared" ref="BY3:BY22" si="3">+BR3+1</f>
        <v>120145</v>
      </c>
      <c r="CC3" s="32" t="str">
        <f>VLOOKUP($D$1,Sites!$A:$C,2,0)</f>
        <v>FC</v>
      </c>
      <c r="CE3" s="32" t="str">
        <f>VLOOKUP(BY3,'ALL-Chart of Accounts'!$E:$F,2,0)</f>
        <v>In-Process Outside</v>
      </c>
      <c r="CF3" s="37">
        <v>120121</v>
      </c>
      <c r="CJ3" s="32" t="str">
        <f>VLOOKUP($D$1,Sites!$A:$C,2,0)</f>
        <v>FC</v>
      </c>
      <c r="CL3" s="32" t="str">
        <f>VLOOKUP(CF3,'ALL-Chart of Accounts'!$E:$F,2,0)</f>
        <v>In-Transit Material</v>
      </c>
      <c r="CM3" s="32">
        <f t="shared" ref="CM3:CM22" si="4">+CF3+1</f>
        <v>120122</v>
      </c>
      <c r="CQ3" s="32" t="str">
        <f>VLOOKUP($D$1,Sites!$A:$C,2,0)</f>
        <v>FC</v>
      </c>
      <c r="CS3" s="32" t="str">
        <f>VLOOKUP(CM3,'ALL-Chart of Accounts'!$E:$F,2,0)</f>
        <v>In-Transit Labor</v>
      </c>
      <c r="CT3" s="32">
        <f t="shared" ref="CT3:CT22" si="5">+CM3+1</f>
        <v>120123</v>
      </c>
      <c r="CX3" s="32" t="str">
        <f>VLOOKUP($D$1,Sites!$A:$C,2,0)</f>
        <v>FC</v>
      </c>
      <c r="CZ3" s="32" t="str">
        <f>VLOOKUP(CT3,'ALL-Chart of Accounts'!$E:$F,2,0)</f>
        <v>In-Transit Fixed Overhead</v>
      </c>
      <c r="DA3" s="32">
        <f t="shared" ref="DA3:DA22" si="6">+CT3+1</f>
        <v>120124</v>
      </c>
      <c r="DE3" s="32" t="str">
        <f>VLOOKUP($D$1,Sites!$A:$C,2,0)</f>
        <v>FC</v>
      </c>
      <c r="DG3" s="32" t="str">
        <f>VLOOKUP(DA3,'ALL-Chart of Accounts'!$E:$F,2,0)</f>
        <v>In-Transit Variable Overhead</v>
      </c>
      <c r="DH3" s="32">
        <f t="shared" ref="DH3:DH22" si="7">+DA3+1</f>
        <v>120125</v>
      </c>
      <c r="DL3" s="32" t="str">
        <f>VLOOKUP($D$1,Sites!$A:$C,2,0)</f>
        <v>FC</v>
      </c>
      <c r="DN3" s="32" t="str">
        <f>VLOOKUP(DH3,'ALL-Chart of Accounts'!$E:$F,2,0)</f>
        <v>In-Transit Outside</v>
      </c>
      <c r="DO3" s="37">
        <v>415000</v>
      </c>
      <c r="DQ3" s="32">
        <f t="shared" ref="DQ3:DQ22" si="8">IF($F3="",9999,$F3)</f>
        <v>9999</v>
      </c>
      <c r="DS3" s="32" t="str">
        <f>VLOOKUP($D$1,Sites!$A:$C,2,0)</f>
        <v>FC</v>
      </c>
      <c r="DT3" s="32" t="str">
        <f>VLOOKUP(DO3,'ALL-Chart of Accounts'!$E:$F,2,0)</f>
        <v>Aftermarket Sales - Product (80PRDAFT)</v>
      </c>
      <c r="DU3" s="32">
        <f t="shared" ref="DU3:DU22" si="9">$DO3</f>
        <v>415000</v>
      </c>
      <c r="DW3" s="32">
        <f t="shared" ref="DW3:DW22" si="10">IF($F3="",9999,$F3)</f>
        <v>9999</v>
      </c>
      <c r="DY3" s="32" t="str">
        <f>VLOOKUP($D$1,Sites!$A:$C,2,0)</f>
        <v>FC</v>
      </c>
      <c r="DZ3" s="32" t="str">
        <f>VLOOKUP(DU3,'ALL-Chart of Accounts'!$E:$F,2,0)</f>
        <v>Aftermarket Sales - Product (80PRDAFT)</v>
      </c>
      <c r="EA3" s="32">
        <f t="shared" ref="EA3:EA22" si="11">$DO3</f>
        <v>415000</v>
      </c>
      <c r="EC3" s="32">
        <f t="shared" ref="EC3:EC22" si="12">IF($F3="",9999,$F3)</f>
        <v>9999</v>
      </c>
      <c r="EE3" s="32" t="str">
        <f>VLOOKUP($D$1,Sites!$A:$C,2,0)</f>
        <v>FC</v>
      </c>
      <c r="EF3" s="32" t="str">
        <f>VLOOKUP(EA3,'ALL-Chart of Accounts'!$E:$F,2,0)</f>
        <v>Aftermarket Sales - Product (80PRDAFT)</v>
      </c>
      <c r="EG3" s="37">
        <v>262800</v>
      </c>
      <c r="EK3" s="32" t="str">
        <f>VLOOKUP($D$1,Sites!$A:$C,2,0)</f>
        <v>FC</v>
      </c>
      <c r="EL3" s="32" t="str">
        <f>VLOOKUP(EG3,'ALL-Chart of Accounts'!$E:$F,2,0)</f>
        <v>Deferred Income</v>
      </c>
      <c r="EM3" s="32">
        <f t="shared" ref="EM3:EM22" si="13">EG3</f>
        <v>262800</v>
      </c>
      <c r="EQ3" s="32" t="str">
        <f>VLOOKUP($D$1,Sites!$A:$C,2,0)</f>
        <v>FC</v>
      </c>
      <c r="ER3" s="32" t="str">
        <f>VLOOKUP(EM3,'ALL-Chart of Accounts'!$E:$F,2,0)</f>
        <v>Deferred Income</v>
      </c>
      <c r="ES3" s="32">
        <f t="shared" ref="ES3:ES22" si="14">EM3</f>
        <v>262800</v>
      </c>
      <c r="EW3" s="32" t="str">
        <f>VLOOKUP($D$1,Sites!$A:$C,2,0)</f>
        <v>FC</v>
      </c>
      <c r="EX3" s="32" t="str">
        <f>VLOOKUP(ES3,'ALL-Chart of Accounts'!$E:$F,2,0)</f>
        <v>Deferred Income</v>
      </c>
      <c r="EY3" s="37">
        <v>511010</v>
      </c>
      <c r="FA3" s="32">
        <f t="shared" ref="FA3:FA22" si="15">IF($F3="",9999,$F3)</f>
        <v>9999</v>
      </c>
      <c r="FC3" s="32" t="str">
        <f>VLOOKUP($D$1,Sites!$A:$C,2,0)</f>
        <v>FC</v>
      </c>
      <c r="FD3" s="32" t="str">
        <f>VLOOKUP(EY3,'ALL-Chart of Accounts'!$E:$F,2,0)</f>
        <v>Product COS (83PRD) - Material</v>
      </c>
      <c r="FE3" s="32">
        <f t="shared" ref="FE3:FE22" si="16">+EY3+10</f>
        <v>511020</v>
      </c>
      <c r="FG3" s="32">
        <f t="shared" ref="FG3:FG22" si="17">IF($F3="",9999,$F3)</f>
        <v>9999</v>
      </c>
      <c r="FI3" s="32" t="str">
        <f>VLOOKUP($D$1,Sites!$A:$C,2,0)</f>
        <v>FC</v>
      </c>
      <c r="FJ3" s="32" t="str">
        <f>VLOOKUP(FE3,'ALL-Chart of Accounts'!$E:$F,2,0)</f>
        <v>Product COS (83PRD) - Labor</v>
      </c>
      <c r="FK3" s="32">
        <f t="shared" ref="FK3:FK22" si="18">+FE3+10</f>
        <v>511030</v>
      </c>
      <c r="FM3" s="32">
        <f t="shared" ref="FM3:FM22" si="19">IF($F3="",9999,$F3)</f>
        <v>9999</v>
      </c>
      <c r="FO3" s="32" t="str">
        <f>VLOOKUP($D$1,Sites!$A:$C,2,0)</f>
        <v>FC</v>
      </c>
      <c r="FP3" s="32" t="str">
        <f>VLOOKUP(FK3,'ALL-Chart of Accounts'!$E:$F,2,0)</f>
        <v>Product COS (83PRD) - Fixed OH</v>
      </c>
      <c r="FQ3" s="32">
        <f t="shared" ref="FQ3:FQ22" si="20">+FK3+10</f>
        <v>511040</v>
      </c>
      <c r="FS3" s="32">
        <f t="shared" ref="FS3:FS22" si="21">IF($F3="",9999,$F3)</f>
        <v>9999</v>
      </c>
      <c r="FU3" s="32" t="str">
        <f>VLOOKUP($D$1,Sites!$A:$C,2,0)</f>
        <v>FC</v>
      </c>
      <c r="FV3" s="32" t="str">
        <f>VLOOKUP(FQ3,'ALL-Chart of Accounts'!$E:$F,2,0)</f>
        <v>Product COS (83PRD) - Variable OH</v>
      </c>
      <c r="FW3" s="32">
        <f t="shared" ref="FW3:FW22" si="22">+FQ3+10</f>
        <v>511050</v>
      </c>
      <c r="FY3" s="32">
        <f t="shared" ref="FY3:FY22" si="23">IF($F3="",9999,$F3)</f>
        <v>9999</v>
      </c>
      <c r="GA3" s="32" t="str">
        <f>VLOOKUP($D$1,Sites!$A:$C,2,0)</f>
        <v>FC</v>
      </c>
      <c r="GB3" s="32" t="str">
        <f>VLOOKUP(FW3,'ALL-Chart of Accounts'!$E:$F,2,0)</f>
        <v>Product COS (83PRD) - Outside</v>
      </c>
      <c r="GC3" s="32">
        <f t="shared" ref="GC3:GC22" si="24">$EG3</f>
        <v>262800</v>
      </c>
      <c r="GG3" s="32" t="str">
        <f>VLOOKUP($D$1,Sites!$A:$C,2,0)</f>
        <v>FC</v>
      </c>
      <c r="GH3" s="32" t="str">
        <f>VLOOKUP(GC3,'ALL-Chart of Accounts'!$E:$F,2,0)</f>
        <v>Deferred Income</v>
      </c>
      <c r="GI3" s="32">
        <f t="shared" ref="GI3:GI22" si="25">$EG3</f>
        <v>262800</v>
      </c>
      <c r="GM3" s="32" t="str">
        <f>VLOOKUP($D$1,Sites!$A:$C,2,0)</f>
        <v>FC</v>
      </c>
      <c r="GN3" s="32" t="str">
        <f>VLOOKUP(GI3,'ALL-Chart of Accounts'!$E:$F,2,0)</f>
        <v>Deferred Income</v>
      </c>
      <c r="GO3" s="32">
        <f t="shared" ref="GO3:GO22" si="26">$EG3</f>
        <v>262800</v>
      </c>
      <c r="GS3" s="32" t="str">
        <f>VLOOKUP($D$1,Sites!$A:$C,2,0)</f>
        <v>FC</v>
      </c>
      <c r="GT3" s="32" t="str">
        <f>VLOOKUP(GO3,'ALL-Chart of Accounts'!$E:$F,2,0)</f>
        <v>Deferred Income</v>
      </c>
      <c r="GU3" s="32">
        <f t="shared" ref="GU3:GU22" si="27">$EG3</f>
        <v>262800</v>
      </c>
      <c r="GY3" s="32" t="str">
        <f>VLOOKUP($D$1,Sites!$A:$C,2,0)</f>
        <v>FC</v>
      </c>
      <c r="GZ3" s="32" t="str">
        <f>VLOOKUP(GU3,'ALL-Chart of Accounts'!$E:$F,2,0)</f>
        <v>Deferred Income</v>
      </c>
      <c r="HA3" s="32">
        <f t="shared" ref="HA3:HA22" si="28">$EG3</f>
        <v>262800</v>
      </c>
      <c r="HE3" s="32" t="str">
        <f>VLOOKUP($D$1,Sites!$A:$C,2,0)</f>
        <v>FC</v>
      </c>
      <c r="HF3" s="32" t="str">
        <f>VLOOKUP(HA3,'ALL-Chart of Accounts'!$E:$F,2,0)</f>
        <v>Deferred Income</v>
      </c>
    </row>
    <row r="4" spans="1:214" x14ac:dyDescent="0.35">
      <c r="C4" s="47">
        <v>43292</v>
      </c>
      <c r="D4" s="46" t="s">
        <v>11110</v>
      </c>
      <c r="F4" s="46">
        <v>1000</v>
      </c>
      <c r="G4" s="38" t="str">
        <f>VLOOKUP(F4,'ALL-Unit Code 2'!V:W,2,0)</f>
        <v>EXPENSED MATERIAL</v>
      </c>
      <c r="H4" s="32">
        <f t="shared" ref="H4:H22" si="29">IF(ISERROR(FIND("RAW",G4,1)),120131,120111)</f>
        <v>120131</v>
      </c>
      <c r="L4" s="32" t="str">
        <f>VLOOKUP($D$1,Sites!$A:$C,2,0)</f>
        <v>FC</v>
      </c>
      <c r="N4" s="32" t="str">
        <f>VLOOKUP(H4,'ALL-Chart of Accounts'!$E:$F,2,0)</f>
        <v>Finished Goods Material</v>
      </c>
      <c r="O4" s="32">
        <f t="shared" ref="O4:O22" si="30">H4+1</f>
        <v>120132</v>
      </c>
      <c r="S4" s="32" t="str">
        <f>VLOOKUP($D$1,Sites!$A:$C,2,0)</f>
        <v>FC</v>
      </c>
      <c r="U4" s="32" t="str">
        <f>VLOOKUP(O4,'ALL-Chart of Accounts'!$E:$F,2,0)</f>
        <v>Finished Goods Labor</v>
      </c>
      <c r="V4" s="32">
        <f t="shared" ref="V4:V22" si="31">O4+1</f>
        <v>120133</v>
      </c>
      <c r="Z4" s="32" t="str">
        <f>VLOOKUP($D$1,Sites!$A:$C,2,0)</f>
        <v>FC</v>
      </c>
      <c r="AB4" s="32" t="str">
        <f>VLOOKUP(V4,'ALL-Chart of Accounts'!$E:$F,2,0)</f>
        <v>Finished Goods Fixed Overhead</v>
      </c>
      <c r="AC4" s="32">
        <f t="shared" ref="AC4:AC22" si="32">V4+1</f>
        <v>120134</v>
      </c>
      <c r="AG4" s="32" t="str">
        <f>VLOOKUP($D$1,Sites!$A:$C,2,0)</f>
        <v>FC</v>
      </c>
      <c r="AI4" s="32" t="str">
        <f>VLOOKUP(AC4,'ALL-Chart of Accounts'!$E:$F,2,0)</f>
        <v>Finished Goods Variable Overhead</v>
      </c>
      <c r="AJ4" s="32">
        <f t="shared" ref="AJ4:AJ22" si="33">AC4+1</f>
        <v>120135</v>
      </c>
      <c r="AN4" s="32" t="str">
        <f>VLOOKUP($D$1,Sites!$A:$C,2,0)</f>
        <v>FC</v>
      </c>
      <c r="AP4" s="32" t="str">
        <f>VLOOKUP(AJ4,'ALL-Chart of Accounts'!$E:$F,2,0)</f>
        <v>Finished Goods Outside</v>
      </c>
      <c r="AW4" s="37">
        <v>120141</v>
      </c>
      <c r="BA4" s="32" t="str">
        <f>VLOOKUP($D$1,Sites!$A:$C,2,0)</f>
        <v>FC</v>
      </c>
      <c r="BC4" s="32" t="str">
        <f>VLOOKUP(AW4,'ALL-Chart of Accounts'!$E:$F,2,0)</f>
        <v>In-Process Material</v>
      </c>
      <c r="BD4" s="32">
        <f t="shared" si="0"/>
        <v>120142</v>
      </c>
      <c r="BH4" s="32" t="str">
        <f>VLOOKUP($D$1,Sites!$A:$C,2,0)</f>
        <v>FC</v>
      </c>
      <c r="BJ4" s="32" t="str">
        <f>VLOOKUP(BD4,'ALL-Chart of Accounts'!$E:$F,2,0)</f>
        <v>In-Process Labor</v>
      </c>
      <c r="BK4" s="32">
        <f t="shared" si="1"/>
        <v>120143</v>
      </c>
      <c r="BO4" s="32" t="str">
        <f>VLOOKUP($D$1,Sites!$A:$C,2,0)</f>
        <v>FC</v>
      </c>
      <c r="BQ4" s="32" t="str">
        <f>VLOOKUP(BK4,'ALL-Chart of Accounts'!$E:$F,2,0)</f>
        <v>In-Process Fixed Overhead</v>
      </c>
      <c r="BR4" s="32">
        <f t="shared" si="2"/>
        <v>120144</v>
      </c>
      <c r="BV4" s="32" t="str">
        <f>VLOOKUP($D$1,Sites!$A:$C,2,0)</f>
        <v>FC</v>
      </c>
      <c r="BX4" s="32" t="str">
        <f>VLOOKUP(BR4,'ALL-Chart of Accounts'!$E:$F,2,0)</f>
        <v>In-Process Variable Overhead</v>
      </c>
      <c r="BY4" s="32">
        <f t="shared" si="3"/>
        <v>120145</v>
      </c>
      <c r="CC4" s="32" t="str">
        <f>VLOOKUP($D$1,Sites!$A:$C,2,0)</f>
        <v>FC</v>
      </c>
      <c r="CE4" s="32" t="str">
        <f>VLOOKUP(BY4,'ALL-Chart of Accounts'!$E:$F,2,0)</f>
        <v>In-Process Outside</v>
      </c>
      <c r="CF4" s="37">
        <v>120121</v>
      </c>
      <c r="CJ4" s="32" t="str">
        <f>VLOOKUP($D$1,Sites!$A:$C,2,0)</f>
        <v>FC</v>
      </c>
      <c r="CL4" s="32" t="str">
        <f>VLOOKUP(CF4,'ALL-Chart of Accounts'!$E:$F,2,0)</f>
        <v>In-Transit Material</v>
      </c>
      <c r="CM4" s="32">
        <f t="shared" si="4"/>
        <v>120122</v>
      </c>
      <c r="CQ4" s="32" t="str">
        <f>VLOOKUP($D$1,Sites!$A:$C,2,0)</f>
        <v>FC</v>
      </c>
      <c r="CS4" s="32" t="str">
        <f>VLOOKUP(CM4,'ALL-Chart of Accounts'!$E:$F,2,0)</f>
        <v>In-Transit Labor</v>
      </c>
      <c r="CT4" s="32">
        <f t="shared" si="5"/>
        <v>120123</v>
      </c>
      <c r="CX4" s="32" t="str">
        <f>VLOOKUP($D$1,Sites!$A:$C,2,0)</f>
        <v>FC</v>
      </c>
      <c r="CZ4" s="32" t="str">
        <f>VLOOKUP(CT4,'ALL-Chart of Accounts'!$E:$F,2,0)</f>
        <v>In-Transit Fixed Overhead</v>
      </c>
      <c r="DA4" s="32">
        <f t="shared" si="6"/>
        <v>120124</v>
      </c>
      <c r="DE4" s="32" t="str">
        <f>VLOOKUP($D$1,Sites!$A:$C,2,0)</f>
        <v>FC</v>
      </c>
      <c r="DG4" s="32" t="str">
        <f>VLOOKUP(DA4,'ALL-Chart of Accounts'!$E:$F,2,0)</f>
        <v>In-Transit Variable Overhead</v>
      </c>
      <c r="DH4" s="32">
        <f t="shared" si="7"/>
        <v>120125</v>
      </c>
      <c r="DL4" s="32" t="str">
        <f>VLOOKUP($D$1,Sites!$A:$C,2,0)</f>
        <v>FC</v>
      </c>
      <c r="DN4" s="32" t="str">
        <f>VLOOKUP(DH4,'ALL-Chart of Accounts'!$E:$F,2,0)</f>
        <v>In-Transit Outside</v>
      </c>
      <c r="DO4" s="37">
        <v>415000</v>
      </c>
      <c r="DQ4" s="32">
        <f t="shared" si="8"/>
        <v>1000</v>
      </c>
      <c r="DS4" s="32" t="str">
        <f>VLOOKUP($D$1,Sites!$A:$C,2,0)</f>
        <v>FC</v>
      </c>
      <c r="DT4" s="32" t="str">
        <f>VLOOKUP(DO4,'ALL-Chart of Accounts'!$E:$F,2,0)</f>
        <v>Aftermarket Sales - Product (80PRDAFT)</v>
      </c>
      <c r="DU4" s="32">
        <f t="shared" si="9"/>
        <v>415000</v>
      </c>
      <c r="DW4" s="32">
        <f t="shared" si="10"/>
        <v>1000</v>
      </c>
      <c r="DY4" s="32" t="str">
        <f>VLOOKUP($D$1,Sites!$A:$C,2,0)</f>
        <v>FC</v>
      </c>
      <c r="DZ4" s="32" t="str">
        <f>VLOOKUP(DU4,'ALL-Chart of Accounts'!$E:$F,2,0)</f>
        <v>Aftermarket Sales - Product (80PRDAFT)</v>
      </c>
      <c r="EA4" s="32">
        <f t="shared" si="11"/>
        <v>415000</v>
      </c>
      <c r="EC4" s="32">
        <f t="shared" si="12"/>
        <v>1000</v>
      </c>
      <c r="EE4" s="32" t="str">
        <f>VLOOKUP($D$1,Sites!$A:$C,2,0)</f>
        <v>FC</v>
      </c>
      <c r="EF4" s="32" t="str">
        <f>VLOOKUP(EA4,'ALL-Chart of Accounts'!$E:$F,2,0)</f>
        <v>Aftermarket Sales - Product (80PRDAFT)</v>
      </c>
      <c r="EG4" s="37">
        <v>262800</v>
      </c>
      <c r="EK4" s="32" t="str">
        <f>VLOOKUP($D$1,Sites!$A:$C,2,0)</f>
        <v>FC</v>
      </c>
      <c r="EL4" s="32" t="str">
        <f>VLOOKUP(EG4,'ALL-Chart of Accounts'!$E:$F,2,0)</f>
        <v>Deferred Income</v>
      </c>
      <c r="EM4" s="32">
        <f t="shared" si="13"/>
        <v>262800</v>
      </c>
      <c r="EQ4" s="32" t="str">
        <f>VLOOKUP($D$1,Sites!$A:$C,2,0)</f>
        <v>FC</v>
      </c>
      <c r="ER4" s="32" t="str">
        <f>VLOOKUP(EM4,'ALL-Chart of Accounts'!$E:$F,2,0)</f>
        <v>Deferred Income</v>
      </c>
      <c r="ES4" s="32">
        <f t="shared" si="14"/>
        <v>262800</v>
      </c>
      <c r="EW4" s="32" t="str">
        <f>VLOOKUP($D$1,Sites!$A:$C,2,0)</f>
        <v>FC</v>
      </c>
      <c r="EX4" s="32" t="str">
        <f>VLOOKUP(ES4,'ALL-Chart of Accounts'!$E:$F,2,0)</f>
        <v>Deferred Income</v>
      </c>
      <c r="EY4" s="37">
        <v>511010</v>
      </c>
      <c r="FA4" s="32">
        <f t="shared" si="15"/>
        <v>1000</v>
      </c>
      <c r="FC4" s="32" t="str">
        <f>VLOOKUP($D$1,Sites!$A:$C,2,0)</f>
        <v>FC</v>
      </c>
      <c r="FD4" s="32" t="str">
        <f>VLOOKUP(EY4,'ALL-Chart of Accounts'!$E:$F,2,0)</f>
        <v>Product COS (83PRD) - Material</v>
      </c>
      <c r="FE4" s="32">
        <f t="shared" si="16"/>
        <v>511020</v>
      </c>
      <c r="FG4" s="32">
        <f t="shared" si="17"/>
        <v>1000</v>
      </c>
      <c r="FI4" s="32" t="str">
        <f>VLOOKUP($D$1,Sites!$A:$C,2,0)</f>
        <v>FC</v>
      </c>
      <c r="FJ4" s="32" t="str">
        <f>VLOOKUP(FE4,'ALL-Chart of Accounts'!$E:$F,2,0)</f>
        <v>Product COS (83PRD) - Labor</v>
      </c>
      <c r="FK4" s="32">
        <f t="shared" si="18"/>
        <v>511030</v>
      </c>
      <c r="FM4" s="32">
        <f t="shared" si="19"/>
        <v>1000</v>
      </c>
      <c r="FO4" s="32" t="str">
        <f>VLOOKUP($D$1,Sites!$A:$C,2,0)</f>
        <v>FC</v>
      </c>
      <c r="FP4" s="32" t="str">
        <f>VLOOKUP(FK4,'ALL-Chart of Accounts'!$E:$F,2,0)</f>
        <v>Product COS (83PRD) - Fixed OH</v>
      </c>
      <c r="FQ4" s="32">
        <f t="shared" si="20"/>
        <v>511040</v>
      </c>
      <c r="FS4" s="32">
        <f t="shared" si="21"/>
        <v>1000</v>
      </c>
      <c r="FU4" s="32" t="str">
        <f>VLOOKUP($D$1,Sites!$A:$C,2,0)</f>
        <v>FC</v>
      </c>
      <c r="FV4" s="32" t="str">
        <f>VLOOKUP(FQ4,'ALL-Chart of Accounts'!$E:$F,2,0)</f>
        <v>Product COS (83PRD) - Variable OH</v>
      </c>
      <c r="FW4" s="32">
        <f t="shared" si="22"/>
        <v>511050</v>
      </c>
      <c r="FY4" s="32">
        <f t="shared" si="23"/>
        <v>1000</v>
      </c>
      <c r="GA4" s="32" t="str">
        <f>VLOOKUP($D$1,Sites!$A:$C,2,0)</f>
        <v>FC</v>
      </c>
      <c r="GB4" s="32" t="str">
        <f>VLOOKUP(FW4,'ALL-Chart of Accounts'!$E:$F,2,0)</f>
        <v>Product COS (83PRD) - Outside</v>
      </c>
      <c r="GC4" s="32">
        <f t="shared" si="24"/>
        <v>262800</v>
      </c>
      <c r="GG4" s="32" t="str">
        <f>VLOOKUP($D$1,Sites!$A:$C,2,0)</f>
        <v>FC</v>
      </c>
      <c r="GH4" s="32" t="str">
        <f>VLOOKUP(GC4,'ALL-Chart of Accounts'!$E:$F,2,0)</f>
        <v>Deferred Income</v>
      </c>
      <c r="GI4" s="32">
        <f t="shared" si="25"/>
        <v>262800</v>
      </c>
      <c r="GM4" s="32" t="str">
        <f>VLOOKUP($D$1,Sites!$A:$C,2,0)</f>
        <v>FC</v>
      </c>
      <c r="GN4" s="32" t="str">
        <f>VLOOKUP(GI4,'ALL-Chart of Accounts'!$E:$F,2,0)</f>
        <v>Deferred Income</v>
      </c>
      <c r="GO4" s="32">
        <f t="shared" si="26"/>
        <v>262800</v>
      </c>
      <c r="GS4" s="32" t="str">
        <f>VLOOKUP($D$1,Sites!$A:$C,2,0)</f>
        <v>FC</v>
      </c>
      <c r="GT4" s="32" t="str">
        <f>VLOOKUP(GO4,'ALL-Chart of Accounts'!$E:$F,2,0)</f>
        <v>Deferred Income</v>
      </c>
      <c r="GU4" s="32">
        <f t="shared" si="27"/>
        <v>262800</v>
      </c>
      <c r="GY4" s="32" t="str">
        <f>VLOOKUP($D$1,Sites!$A:$C,2,0)</f>
        <v>FC</v>
      </c>
      <c r="GZ4" s="32" t="str">
        <f>VLOOKUP(GU4,'ALL-Chart of Accounts'!$E:$F,2,0)</f>
        <v>Deferred Income</v>
      </c>
      <c r="HA4" s="32">
        <f t="shared" si="28"/>
        <v>262800</v>
      </c>
      <c r="HE4" s="32" t="str">
        <f>VLOOKUP($D$1,Sites!$A:$C,2,0)</f>
        <v>FC</v>
      </c>
      <c r="HF4" s="32" t="str">
        <f>VLOOKUP(HA4,'ALL-Chart of Accounts'!$E:$F,2,0)</f>
        <v>Deferred Income</v>
      </c>
    </row>
    <row r="5" spans="1:214" x14ac:dyDescent="0.35">
      <c r="C5" s="47">
        <v>43292</v>
      </c>
      <c r="D5" s="46" t="s">
        <v>11110</v>
      </c>
      <c r="F5" s="46">
        <v>1001</v>
      </c>
      <c r="G5" s="32" t="str">
        <f>VLOOKUP(F5,'ALL-Unit Code 2'!V:W,2,0)</f>
        <v>RAW MATERIAL</v>
      </c>
      <c r="H5" s="32">
        <f t="shared" si="29"/>
        <v>120111</v>
      </c>
      <c r="L5" s="32" t="str">
        <f>VLOOKUP($D$1,Sites!$A:$C,2,0)</f>
        <v>FC</v>
      </c>
      <c r="N5" s="32" t="str">
        <f>VLOOKUP(H5,'ALL-Chart of Accounts'!$E:$F,2,0)</f>
        <v>Raw Material Material</v>
      </c>
      <c r="O5" s="32">
        <f t="shared" si="30"/>
        <v>120112</v>
      </c>
      <c r="S5" s="32" t="str">
        <f>VLOOKUP($D$1,Sites!$A:$C,2,0)</f>
        <v>FC</v>
      </c>
      <c r="U5" s="32" t="str">
        <f>VLOOKUP(O5,'ALL-Chart of Accounts'!$E:$F,2,0)</f>
        <v>Raw Material Labor</v>
      </c>
      <c r="V5" s="32">
        <f t="shared" si="31"/>
        <v>120113</v>
      </c>
      <c r="Z5" s="32" t="str">
        <f>VLOOKUP($D$1,Sites!$A:$C,2,0)</f>
        <v>FC</v>
      </c>
      <c r="AB5" s="32" t="str">
        <f>VLOOKUP(V5,'ALL-Chart of Accounts'!$E:$F,2,0)</f>
        <v>Raw Material Fixed Overhead</v>
      </c>
      <c r="AC5" s="32">
        <f t="shared" si="32"/>
        <v>120114</v>
      </c>
      <c r="AG5" s="32" t="str">
        <f>VLOOKUP($D$1,Sites!$A:$C,2,0)</f>
        <v>FC</v>
      </c>
      <c r="AI5" s="32" t="str">
        <f>VLOOKUP(AC5,'ALL-Chart of Accounts'!$E:$F,2,0)</f>
        <v>Raw Material Variable Overhead</v>
      </c>
      <c r="AJ5" s="32">
        <f t="shared" si="33"/>
        <v>120115</v>
      </c>
      <c r="AN5" s="32" t="str">
        <f>VLOOKUP($D$1,Sites!$A:$C,2,0)</f>
        <v>FC</v>
      </c>
      <c r="AP5" s="32" t="str">
        <f>VLOOKUP(AJ5,'ALL-Chart of Accounts'!$E:$F,2,0)</f>
        <v>Raw Material Outside</v>
      </c>
      <c r="AW5" s="37">
        <v>120141</v>
      </c>
      <c r="BA5" s="32" t="str">
        <f>VLOOKUP($D$1,Sites!$A:$C,2,0)</f>
        <v>FC</v>
      </c>
      <c r="BC5" s="32" t="str">
        <f>VLOOKUP(AW5,'ALL-Chart of Accounts'!$E:$F,2,0)</f>
        <v>In-Process Material</v>
      </c>
      <c r="BD5" s="32">
        <f t="shared" si="0"/>
        <v>120142</v>
      </c>
      <c r="BH5" s="32" t="str">
        <f>VLOOKUP($D$1,Sites!$A:$C,2,0)</f>
        <v>FC</v>
      </c>
      <c r="BJ5" s="32" t="str">
        <f>VLOOKUP(BD5,'ALL-Chart of Accounts'!$E:$F,2,0)</f>
        <v>In-Process Labor</v>
      </c>
      <c r="BK5" s="32">
        <f t="shared" si="1"/>
        <v>120143</v>
      </c>
      <c r="BO5" s="32" t="str">
        <f>VLOOKUP($D$1,Sites!$A:$C,2,0)</f>
        <v>FC</v>
      </c>
      <c r="BQ5" s="32" t="str">
        <f>VLOOKUP(BK5,'ALL-Chart of Accounts'!$E:$F,2,0)</f>
        <v>In-Process Fixed Overhead</v>
      </c>
      <c r="BR5" s="32">
        <f t="shared" si="2"/>
        <v>120144</v>
      </c>
      <c r="BV5" s="32" t="str">
        <f>VLOOKUP($D$1,Sites!$A:$C,2,0)</f>
        <v>FC</v>
      </c>
      <c r="BX5" s="32" t="str">
        <f>VLOOKUP(BR5,'ALL-Chart of Accounts'!$E:$F,2,0)</f>
        <v>In-Process Variable Overhead</v>
      </c>
      <c r="BY5" s="32">
        <f t="shared" si="3"/>
        <v>120145</v>
      </c>
      <c r="CC5" s="32" t="str">
        <f>VLOOKUP($D$1,Sites!$A:$C,2,0)</f>
        <v>FC</v>
      </c>
      <c r="CE5" s="32" t="str">
        <f>VLOOKUP(BY5,'ALL-Chart of Accounts'!$E:$F,2,0)</f>
        <v>In-Process Outside</v>
      </c>
      <c r="CF5" s="37">
        <v>120121</v>
      </c>
      <c r="CJ5" s="32" t="str">
        <f>VLOOKUP($D$1,Sites!$A:$C,2,0)</f>
        <v>FC</v>
      </c>
      <c r="CL5" s="32" t="str">
        <f>VLOOKUP(CF5,'ALL-Chart of Accounts'!$E:$F,2,0)</f>
        <v>In-Transit Material</v>
      </c>
      <c r="CM5" s="32">
        <f t="shared" si="4"/>
        <v>120122</v>
      </c>
      <c r="CQ5" s="32" t="str">
        <f>VLOOKUP($D$1,Sites!$A:$C,2,0)</f>
        <v>FC</v>
      </c>
      <c r="CS5" s="32" t="str">
        <f>VLOOKUP(CM5,'ALL-Chart of Accounts'!$E:$F,2,0)</f>
        <v>In-Transit Labor</v>
      </c>
      <c r="CT5" s="32">
        <f t="shared" si="5"/>
        <v>120123</v>
      </c>
      <c r="CX5" s="32" t="str">
        <f>VLOOKUP($D$1,Sites!$A:$C,2,0)</f>
        <v>FC</v>
      </c>
      <c r="CZ5" s="32" t="str">
        <f>VLOOKUP(CT5,'ALL-Chart of Accounts'!$E:$F,2,0)</f>
        <v>In-Transit Fixed Overhead</v>
      </c>
      <c r="DA5" s="32">
        <f t="shared" si="6"/>
        <v>120124</v>
      </c>
      <c r="DE5" s="32" t="str">
        <f>VLOOKUP($D$1,Sites!$A:$C,2,0)</f>
        <v>FC</v>
      </c>
      <c r="DG5" s="32" t="str">
        <f>VLOOKUP(DA5,'ALL-Chart of Accounts'!$E:$F,2,0)</f>
        <v>In-Transit Variable Overhead</v>
      </c>
      <c r="DH5" s="32">
        <f t="shared" si="7"/>
        <v>120125</v>
      </c>
      <c r="DL5" s="32" t="str">
        <f>VLOOKUP($D$1,Sites!$A:$C,2,0)</f>
        <v>FC</v>
      </c>
      <c r="DN5" s="32" t="str">
        <f>VLOOKUP(DH5,'ALL-Chart of Accounts'!$E:$F,2,0)</f>
        <v>In-Transit Outside</v>
      </c>
      <c r="DO5" s="37">
        <v>415000</v>
      </c>
      <c r="DQ5" s="32">
        <f t="shared" si="8"/>
        <v>1001</v>
      </c>
      <c r="DS5" s="32" t="str">
        <f>VLOOKUP($D$1,Sites!$A:$C,2,0)</f>
        <v>FC</v>
      </c>
      <c r="DT5" s="32" t="str">
        <f>VLOOKUP(DO5,'ALL-Chart of Accounts'!$E:$F,2,0)</f>
        <v>Aftermarket Sales - Product (80PRDAFT)</v>
      </c>
      <c r="DU5" s="32">
        <f t="shared" si="9"/>
        <v>415000</v>
      </c>
      <c r="DW5" s="32">
        <f t="shared" si="10"/>
        <v>1001</v>
      </c>
      <c r="DY5" s="32" t="str">
        <f>VLOOKUP($D$1,Sites!$A:$C,2,0)</f>
        <v>FC</v>
      </c>
      <c r="DZ5" s="32" t="str">
        <f>VLOOKUP(DU5,'ALL-Chart of Accounts'!$E:$F,2,0)</f>
        <v>Aftermarket Sales - Product (80PRDAFT)</v>
      </c>
      <c r="EA5" s="32">
        <f t="shared" si="11"/>
        <v>415000</v>
      </c>
      <c r="EC5" s="32">
        <f t="shared" si="12"/>
        <v>1001</v>
      </c>
      <c r="EE5" s="32" t="str">
        <f>VLOOKUP($D$1,Sites!$A:$C,2,0)</f>
        <v>FC</v>
      </c>
      <c r="EF5" s="32" t="str">
        <f>VLOOKUP(EA5,'ALL-Chart of Accounts'!$E:$F,2,0)</f>
        <v>Aftermarket Sales - Product (80PRDAFT)</v>
      </c>
      <c r="EG5" s="37">
        <v>262800</v>
      </c>
      <c r="EK5" s="32" t="str">
        <f>VLOOKUP($D$1,Sites!$A:$C,2,0)</f>
        <v>FC</v>
      </c>
      <c r="EL5" s="32" t="str">
        <f>VLOOKUP(EG5,'ALL-Chart of Accounts'!$E:$F,2,0)</f>
        <v>Deferred Income</v>
      </c>
      <c r="EM5" s="32">
        <f t="shared" si="13"/>
        <v>262800</v>
      </c>
      <c r="EQ5" s="32" t="str">
        <f>VLOOKUP($D$1,Sites!$A:$C,2,0)</f>
        <v>FC</v>
      </c>
      <c r="ER5" s="32" t="str">
        <f>VLOOKUP(EM5,'ALL-Chart of Accounts'!$E:$F,2,0)</f>
        <v>Deferred Income</v>
      </c>
      <c r="ES5" s="32">
        <f t="shared" si="14"/>
        <v>262800</v>
      </c>
      <c r="EW5" s="32" t="str">
        <f>VLOOKUP($D$1,Sites!$A:$C,2,0)</f>
        <v>FC</v>
      </c>
      <c r="EX5" s="32" t="str">
        <f>VLOOKUP(ES5,'ALL-Chart of Accounts'!$E:$F,2,0)</f>
        <v>Deferred Income</v>
      </c>
      <c r="EY5" s="37">
        <v>511010</v>
      </c>
      <c r="FA5" s="32">
        <f t="shared" si="15"/>
        <v>1001</v>
      </c>
      <c r="FC5" s="32" t="str">
        <f>VLOOKUP($D$1,Sites!$A:$C,2,0)</f>
        <v>FC</v>
      </c>
      <c r="FD5" s="32" t="str">
        <f>VLOOKUP(EY5,'ALL-Chart of Accounts'!$E:$F,2,0)</f>
        <v>Product COS (83PRD) - Material</v>
      </c>
      <c r="FE5" s="32">
        <f t="shared" si="16"/>
        <v>511020</v>
      </c>
      <c r="FG5" s="32">
        <f t="shared" si="17"/>
        <v>1001</v>
      </c>
      <c r="FI5" s="32" t="str">
        <f>VLOOKUP($D$1,Sites!$A:$C,2,0)</f>
        <v>FC</v>
      </c>
      <c r="FJ5" s="32" t="str">
        <f>VLOOKUP(FE5,'ALL-Chart of Accounts'!$E:$F,2,0)</f>
        <v>Product COS (83PRD) - Labor</v>
      </c>
      <c r="FK5" s="32">
        <f t="shared" si="18"/>
        <v>511030</v>
      </c>
      <c r="FM5" s="32">
        <f t="shared" si="19"/>
        <v>1001</v>
      </c>
      <c r="FO5" s="32" t="str">
        <f>VLOOKUP($D$1,Sites!$A:$C,2,0)</f>
        <v>FC</v>
      </c>
      <c r="FP5" s="32" t="str">
        <f>VLOOKUP(FK5,'ALL-Chart of Accounts'!$E:$F,2,0)</f>
        <v>Product COS (83PRD) - Fixed OH</v>
      </c>
      <c r="FQ5" s="32">
        <f t="shared" si="20"/>
        <v>511040</v>
      </c>
      <c r="FS5" s="32">
        <f t="shared" si="21"/>
        <v>1001</v>
      </c>
      <c r="FU5" s="32" t="str">
        <f>VLOOKUP($D$1,Sites!$A:$C,2,0)</f>
        <v>FC</v>
      </c>
      <c r="FV5" s="32" t="str">
        <f>VLOOKUP(FQ5,'ALL-Chart of Accounts'!$E:$F,2,0)</f>
        <v>Product COS (83PRD) - Variable OH</v>
      </c>
      <c r="FW5" s="32">
        <f t="shared" si="22"/>
        <v>511050</v>
      </c>
      <c r="FY5" s="32">
        <f t="shared" si="23"/>
        <v>1001</v>
      </c>
      <c r="GA5" s="32" t="str">
        <f>VLOOKUP($D$1,Sites!$A:$C,2,0)</f>
        <v>FC</v>
      </c>
      <c r="GB5" s="32" t="str">
        <f>VLOOKUP(FW5,'ALL-Chart of Accounts'!$E:$F,2,0)</f>
        <v>Product COS (83PRD) - Outside</v>
      </c>
      <c r="GC5" s="32">
        <f t="shared" si="24"/>
        <v>262800</v>
      </c>
      <c r="GG5" s="32" t="str">
        <f>VLOOKUP($D$1,Sites!$A:$C,2,0)</f>
        <v>FC</v>
      </c>
      <c r="GH5" s="32" t="str">
        <f>VLOOKUP(GC5,'ALL-Chart of Accounts'!$E:$F,2,0)</f>
        <v>Deferred Income</v>
      </c>
      <c r="GI5" s="32">
        <f t="shared" si="25"/>
        <v>262800</v>
      </c>
      <c r="GM5" s="32" t="str">
        <f>VLOOKUP($D$1,Sites!$A:$C,2,0)</f>
        <v>FC</v>
      </c>
      <c r="GN5" s="32" t="str">
        <f>VLOOKUP(GI5,'ALL-Chart of Accounts'!$E:$F,2,0)</f>
        <v>Deferred Income</v>
      </c>
      <c r="GO5" s="32">
        <f t="shared" si="26"/>
        <v>262800</v>
      </c>
      <c r="GS5" s="32" t="str">
        <f>VLOOKUP($D$1,Sites!$A:$C,2,0)</f>
        <v>FC</v>
      </c>
      <c r="GT5" s="32" t="str">
        <f>VLOOKUP(GO5,'ALL-Chart of Accounts'!$E:$F,2,0)</f>
        <v>Deferred Income</v>
      </c>
      <c r="GU5" s="32">
        <f t="shared" si="27"/>
        <v>262800</v>
      </c>
      <c r="GY5" s="32" t="str">
        <f>VLOOKUP($D$1,Sites!$A:$C,2,0)</f>
        <v>FC</v>
      </c>
      <c r="GZ5" s="32" t="str">
        <f>VLOOKUP(GU5,'ALL-Chart of Accounts'!$E:$F,2,0)</f>
        <v>Deferred Income</v>
      </c>
      <c r="HA5" s="32">
        <f t="shared" si="28"/>
        <v>262800</v>
      </c>
      <c r="HE5" s="32" t="str">
        <f>VLOOKUP($D$1,Sites!$A:$C,2,0)</f>
        <v>FC</v>
      </c>
      <c r="HF5" s="32" t="str">
        <f>VLOOKUP(HA5,'ALL-Chart of Accounts'!$E:$F,2,0)</f>
        <v>Deferred Income</v>
      </c>
    </row>
    <row r="6" spans="1:214" x14ac:dyDescent="0.35">
      <c r="C6" s="47">
        <v>43292</v>
      </c>
      <c r="D6" s="46" t="s">
        <v>11110</v>
      </c>
      <c r="F6" s="46">
        <v>1002</v>
      </c>
      <c r="G6" s="32" t="str">
        <f>VLOOKUP(F6,'ALL-Unit Code 2'!V:W,2,0)</f>
        <v>GENERAL CONSUMABLES</v>
      </c>
      <c r="H6" s="32">
        <f t="shared" si="29"/>
        <v>120131</v>
      </c>
      <c r="L6" s="32" t="str">
        <f>VLOOKUP($D$1,Sites!$A:$C,2,0)</f>
        <v>FC</v>
      </c>
      <c r="N6" s="32" t="str">
        <f>VLOOKUP(H6,'ALL-Chart of Accounts'!$E:$F,2,0)</f>
        <v>Finished Goods Material</v>
      </c>
      <c r="O6" s="32">
        <f t="shared" si="30"/>
        <v>120132</v>
      </c>
      <c r="S6" s="32" t="str">
        <f>VLOOKUP($D$1,Sites!$A:$C,2,0)</f>
        <v>FC</v>
      </c>
      <c r="U6" s="32" t="str">
        <f>VLOOKUP(O6,'ALL-Chart of Accounts'!$E:$F,2,0)</f>
        <v>Finished Goods Labor</v>
      </c>
      <c r="V6" s="32">
        <f t="shared" si="31"/>
        <v>120133</v>
      </c>
      <c r="Z6" s="32" t="str">
        <f>VLOOKUP($D$1,Sites!$A:$C,2,0)</f>
        <v>FC</v>
      </c>
      <c r="AB6" s="32" t="str">
        <f>VLOOKUP(V6,'ALL-Chart of Accounts'!$E:$F,2,0)</f>
        <v>Finished Goods Fixed Overhead</v>
      </c>
      <c r="AC6" s="32">
        <f t="shared" si="32"/>
        <v>120134</v>
      </c>
      <c r="AG6" s="32" t="str">
        <f>VLOOKUP($D$1,Sites!$A:$C,2,0)</f>
        <v>FC</v>
      </c>
      <c r="AI6" s="32" t="str">
        <f>VLOOKUP(AC6,'ALL-Chart of Accounts'!$E:$F,2,0)</f>
        <v>Finished Goods Variable Overhead</v>
      </c>
      <c r="AJ6" s="32">
        <f t="shared" si="33"/>
        <v>120135</v>
      </c>
      <c r="AN6" s="32" t="str">
        <f>VLOOKUP($D$1,Sites!$A:$C,2,0)</f>
        <v>FC</v>
      </c>
      <c r="AP6" s="32" t="str">
        <f>VLOOKUP(AJ6,'ALL-Chart of Accounts'!$E:$F,2,0)</f>
        <v>Finished Goods Outside</v>
      </c>
      <c r="AW6" s="37">
        <v>120141</v>
      </c>
      <c r="BA6" s="32" t="str">
        <f>VLOOKUP($D$1,Sites!$A:$C,2,0)</f>
        <v>FC</v>
      </c>
      <c r="BC6" s="32" t="str">
        <f>VLOOKUP(AW6,'ALL-Chart of Accounts'!$E:$F,2,0)</f>
        <v>In-Process Material</v>
      </c>
      <c r="BD6" s="32">
        <f t="shared" si="0"/>
        <v>120142</v>
      </c>
      <c r="BH6" s="32" t="str">
        <f>VLOOKUP($D$1,Sites!$A:$C,2,0)</f>
        <v>FC</v>
      </c>
      <c r="BJ6" s="32" t="str">
        <f>VLOOKUP(BD6,'ALL-Chart of Accounts'!$E:$F,2,0)</f>
        <v>In-Process Labor</v>
      </c>
      <c r="BK6" s="32">
        <f t="shared" si="1"/>
        <v>120143</v>
      </c>
      <c r="BO6" s="32" t="str">
        <f>VLOOKUP($D$1,Sites!$A:$C,2,0)</f>
        <v>FC</v>
      </c>
      <c r="BQ6" s="32" t="str">
        <f>VLOOKUP(BK6,'ALL-Chart of Accounts'!$E:$F,2,0)</f>
        <v>In-Process Fixed Overhead</v>
      </c>
      <c r="BR6" s="32">
        <f t="shared" si="2"/>
        <v>120144</v>
      </c>
      <c r="BV6" s="32" t="str">
        <f>VLOOKUP($D$1,Sites!$A:$C,2,0)</f>
        <v>FC</v>
      </c>
      <c r="BX6" s="32" t="str">
        <f>VLOOKUP(BR6,'ALL-Chart of Accounts'!$E:$F,2,0)</f>
        <v>In-Process Variable Overhead</v>
      </c>
      <c r="BY6" s="32">
        <f t="shared" si="3"/>
        <v>120145</v>
      </c>
      <c r="CC6" s="32" t="str">
        <f>VLOOKUP($D$1,Sites!$A:$C,2,0)</f>
        <v>FC</v>
      </c>
      <c r="CE6" s="32" t="str">
        <f>VLOOKUP(BY6,'ALL-Chart of Accounts'!$E:$F,2,0)</f>
        <v>In-Process Outside</v>
      </c>
      <c r="CF6" s="37">
        <v>120121</v>
      </c>
      <c r="CJ6" s="32" t="str">
        <f>VLOOKUP($D$1,Sites!$A:$C,2,0)</f>
        <v>FC</v>
      </c>
      <c r="CL6" s="32" t="str">
        <f>VLOOKUP(CF6,'ALL-Chart of Accounts'!$E:$F,2,0)</f>
        <v>In-Transit Material</v>
      </c>
      <c r="CM6" s="32">
        <f t="shared" si="4"/>
        <v>120122</v>
      </c>
      <c r="CQ6" s="32" t="str">
        <f>VLOOKUP($D$1,Sites!$A:$C,2,0)</f>
        <v>FC</v>
      </c>
      <c r="CS6" s="32" t="str">
        <f>VLOOKUP(CM6,'ALL-Chart of Accounts'!$E:$F,2,0)</f>
        <v>In-Transit Labor</v>
      </c>
      <c r="CT6" s="32">
        <f t="shared" si="5"/>
        <v>120123</v>
      </c>
      <c r="CX6" s="32" t="str">
        <f>VLOOKUP($D$1,Sites!$A:$C,2,0)</f>
        <v>FC</v>
      </c>
      <c r="CZ6" s="32" t="str">
        <f>VLOOKUP(CT6,'ALL-Chart of Accounts'!$E:$F,2,0)</f>
        <v>In-Transit Fixed Overhead</v>
      </c>
      <c r="DA6" s="32">
        <f t="shared" si="6"/>
        <v>120124</v>
      </c>
      <c r="DE6" s="32" t="str">
        <f>VLOOKUP($D$1,Sites!$A:$C,2,0)</f>
        <v>FC</v>
      </c>
      <c r="DG6" s="32" t="str">
        <f>VLOOKUP(DA6,'ALL-Chart of Accounts'!$E:$F,2,0)</f>
        <v>In-Transit Variable Overhead</v>
      </c>
      <c r="DH6" s="32">
        <f t="shared" si="7"/>
        <v>120125</v>
      </c>
      <c r="DL6" s="32" t="str">
        <f>VLOOKUP($D$1,Sites!$A:$C,2,0)</f>
        <v>FC</v>
      </c>
      <c r="DN6" s="32" t="str">
        <f>VLOOKUP(DH6,'ALL-Chart of Accounts'!$E:$F,2,0)</f>
        <v>In-Transit Outside</v>
      </c>
      <c r="DO6" s="37">
        <v>415000</v>
      </c>
      <c r="DQ6" s="32">
        <f t="shared" si="8"/>
        <v>1002</v>
      </c>
      <c r="DS6" s="32" t="str">
        <f>VLOOKUP($D$1,Sites!$A:$C,2,0)</f>
        <v>FC</v>
      </c>
      <c r="DT6" s="32" t="str">
        <f>VLOOKUP(DO6,'ALL-Chart of Accounts'!$E:$F,2,0)</f>
        <v>Aftermarket Sales - Product (80PRDAFT)</v>
      </c>
      <c r="DU6" s="32">
        <f t="shared" si="9"/>
        <v>415000</v>
      </c>
      <c r="DW6" s="32">
        <f t="shared" si="10"/>
        <v>1002</v>
      </c>
      <c r="DY6" s="32" t="str">
        <f>VLOOKUP($D$1,Sites!$A:$C,2,0)</f>
        <v>FC</v>
      </c>
      <c r="DZ6" s="32" t="str">
        <f>VLOOKUP(DU6,'ALL-Chart of Accounts'!$E:$F,2,0)</f>
        <v>Aftermarket Sales - Product (80PRDAFT)</v>
      </c>
      <c r="EA6" s="32">
        <f t="shared" si="11"/>
        <v>415000</v>
      </c>
      <c r="EC6" s="32">
        <f t="shared" si="12"/>
        <v>1002</v>
      </c>
      <c r="EE6" s="32" t="str">
        <f>VLOOKUP($D$1,Sites!$A:$C,2,0)</f>
        <v>FC</v>
      </c>
      <c r="EF6" s="32" t="str">
        <f>VLOOKUP(EA6,'ALL-Chart of Accounts'!$E:$F,2,0)</f>
        <v>Aftermarket Sales - Product (80PRDAFT)</v>
      </c>
      <c r="EG6" s="37">
        <v>262800</v>
      </c>
      <c r="EK6" s="32" t="str">
        <f>VLOOKUP($D$1,Sites!$A:$C,2,0)</f>
        <v>FC</v>
      </c>
      <c r="EL6" s="32" t="str">
        <f>VLOOKUP(EG6,'ALL-Chart of Accounts'!$E:$F,2,0)</f>
        <v>Deferred Income</v>
      </c>
      <c r="EM6" s="32">
        <f t="shared" si="13"/>
        <v>262800</v>
      </c>
      <c r="EQ6" s="32" t="str">
        <f>VLOOKUP($D$1,Sites!$A:$C,2,0)</f>
        <v>FC</v>
      </c>
      <c r="ER6" s="32" t="str">
        <f>VLOOKUP(EM6,'ALL-Chart of Accounts'!$E:$F,2,0)</f>
        <v>Deferred Income</v>
      </c>
      <c r="ES6" s="32">
        <f t="shared" si="14"/>
        <v>262800</v>
      </c>
      <c r="EW6" s="32" t="str">
        <f>VLOOKUP($D$1,Sites!$A:$C,2,0)</f>
        <v>FC</v>
      </c>
      <c r="EX6" s="32" t="str">
        <f>VLOOKUP(ES6,'ALL-Chart of Accounts'!$E:$F,2,0)</f>
        <v>Deferred Income</v>
      </c>
      <c r="EY6" s="37">
        <v>511010</v>
      </c>
      <c r="FA6" s="32">
        <f t="shared" si="15"/>
        <v>1002</v>
      </c>
      <c r="FC6" s="32" t="str">
        <f>VLOOKUP($D$1,Sites!$A:$C,2,0)</f>
        <v>FC</v>
      </c>
      <c r="FD6" s="32" t="str">
        <f>VLOOKUP(EY6,'ALL-Chart of Accounts'!$E:$F,2,0)</f>
        <v>Product COS (83PRD) - Material</v>
      </c>
      <c r="FE6" s="32">
        <f t="shared" si="16"/>
        <v>511020</v>
      </c>
      <c r="FG6" s="32">
        <f t="shared" si="17"/>
        <v>1002</v>
      </c>
      <c r="FI6" s="32" t="str">
        <f>VLOOKUP($D$1,Sites!$A:$C,2,0)</f>
        <v>FC</v>
      </c>
      <c r="FJ6" s="32" t="str">
        <f>VLOOKUP(FE6,'ALL-Chart of Accounts'!$E:$F,2,0)</f>
        <v>Product COS (83PRD) - Labor</v>
      </c>
      <c r="FK6" s="32">
        <f t="shared" si="18"/>
        <v>511030</v>
      </c>
      <c r="FM6" s="32">
        <f t="shared" si="19"/>
        <v>1002</v>
      </c>
      <c r="FO6" s="32" t="str">
        <f>VLOOKUP($D$1,Sites!$A:$C,2,0)</f>
        <v>FC</v>
      </c>
      <c r="FP6" s="32" t="str">
        <f>VLOOKUP(FK6,'ALL-Chart of Accounts'!$E:$F,2,0)</f>
        <v>Product COS (83PRD) - Fixed OH</v>
      </c>
      <c r="FQ6" s="32">
        <f t="shared" si="20"/>
        <v>511040</v>
      </c>
      <c r="FS6" s="32">
        <f t="shared" si="21"/>
        <v>1002</v>
      </c>
      <c r="FU6" s="32" t="str">
        <f>VLOOKUP($D$1,Sites!$A:$C,2,0)</f>
        <v>FC</v>
      </c>
      <c r="FV6" s="32" t="str">
        <f>VLOOKUP(FQ6,'ALL-Chart of Accounts'!$E:$F,2,0)</f>
        <v>Product COS (83PRD) - Variable OH</v>
      </c>
      <c r="FW6" s="32">
        <f t="shared" si="22"/>
        <v>511050</v>
      </c>
      <c r="FY6" s="32">
        <f t="shared" si="23"/>
        <v>1002</v>
      </c>
      <c r="GA6" s="32" t="str">
        <f>VLOOKUP($D$1,Sites!$A:$C,2,0)</f>
        <v>FC</v>
      </c>
      <c r="GB6" s="32" t="str">
        <f>VLOOKUP(FW6,'ALL-Chart of Accounts'!$E:$F,2,0)</f>
        <v>Product COS (83PRD) - Outside</v>
      </c>
      <c r="GC6" s="32">
        <f t="shared" si="24"/>
        <v>262800</v>
      </c>
      <c r="GG6" s="32" t="str">
        <f>VLOOKUP($D$1,Sites!$A:$C,2,0)</f>
        <v>FC</v>
      </c>
      <c r="GH6" s="32" t="str">
        <f>VLOOKUP(GC6,'ALL-Chart of Accounts'!$E:$F,2,0)</f>
        <v>Deferred Income</v>
      </c>
      <c r="GI6" s="32">
        <f t="shared" si="25"/>
        <v>262800</v>
      </c>
      <c r="GM6" s="32" t="str">
        <f>VLOOKUP($D$1,Sites!$A:$C,2,0)</f>
        <v>FC</v>
      </c>
      <c r="GN6" s="32" t="str">
        <f>VLOOKUP(GI6,'ALL-Chart of Accounts'!$E:$F,2,0)</f>
        <v>Deferred Income</v>
      </c>
      <c r="GO6" s="32">
        <f t="shared" si="26"/>
        <v>262800</v>
      </c>
      <c r="GS6" s="32" t="str">
        <f>VLOOKUP($D$1,Sites!$A:$C,2,0)</f>
        <v>FC</v>
      </c>
      <c r="GT6" s="32" t="str">
        <f>VLOOKUP(GO6,'ALL-Chart of Accounts'!$E:$F,2,0)</f>
        <v>Deferred Income</v>
      </c>
      <c r="GU6" s="32">
        <f t="shared" si="27"/>
        <v>262800</v>
      </c>
      <c r="GY6" s="32" t="str">
        <f>VLOOKUP($D$1,Sites!$A:$C,2,0)</f>
        <v>FC</v>
      </c>
      <c r="GZ6" s="32" t="str">
        <f>VLOOKUP(GU6,'ALL-Chart of Accounts'!$E:$F,2,0)</f>
        <v>Deferred Income</v>
      </c>
      <c r="HA6" s="32">
        <f t="shared" si="28"/>
        <v>262800</v>
      </c>
      <c r="HE6" s="32" t="str">
        <f>VLOOKUP($D$1,Sites!$A:$C,2,0)</f>
        <v>FC</v>
      </c>
      <c r="HF6" s="32" t="str">
        <f>VLOOKUP(HA6,'ALL-Chart of Accounts'!$E:$F,2,0)</f>
        <v>Deferred Income</v>
      </c>
    </row>
    <row r="7" spans="1:214" x14ac:dyDescent="0.35">
      <c r="C7" s="47">
        <v>43292</v>
      </c>
      <c r="D7" s="46" t="s">
        <v>11110</v>
      </c>
      <c r="F7" s="46">
        <v>2100</v>
      </c>
      <c r="G7" s="32" t="str">
        <f>VLOOKUP(F7,'ALL-Unit Code 2'!V:W,2,0)</f>
        <v>MATERIAL HANDLING - AGV (CLAMP)</v>
      </c>
      <c r="H7" s="32">
        <f t="shared" si="29"/>
        <v>120131</v>
      </c>
      <c r="L7" s="32" t="str">
        <f>VLOOKUP($D$1,Sites!$A:$C,2,0)</f>
        <v>FC</v>
      </c>
      <c r="N7" s="32" t="str">
        <f>VLOOKUP(H7,'ALL-Chart of Accounts'!$E:$F,2,0)</f>
        <v>Finished Goods Material</v>
      </c>
      <c r="O7" s="32">
        <f t="shared" si="30"/>
        <v>120132</v>
      </c>
      <c r="S7" s="32" t="str">
        <f>VLOOKUP($D$1,Sites!$A:$C,2,0)</f>
        <v>FC</v>
      </c>
      <c r="U7" s="32" t="str">
        <f>VLOOKUP(O7,'ALL-Chart of Accounts'!$E:$F,2,0)</f>
        <v>Finished Goods Labor</v>
      </c>
      <c r="V7" s="32">
        <f t="shared" si="31"/>
        <v>120133</v>
      </c>
      <c r="Z7" s="32" t="str">
        <f>VLOOKUP($D$1,Sites!$A:$C,2,0)</f>
        <v>FC</v>
      </c>
      <c r="AB7" s="32" t="str">
        <f>VLOOKUP(V7,'ALL-Chart of Accounts'!$E:$F,2,0)</f>
        <v>Finished Goods Fixed Overhead</v>
      </c>
      <c r="AC7" s="32">
        <f t="shared" si="32"/>
        <v>120134</v>
      </c>
      <c r="AG7" s="32" t="str">
        <f>VLOOKUP($D$1,Sites!$A:$C,2,0)</f>
        <v>FC</v>
      </c>
      <c r="AI7" s="32" t="str">
        <f>VLOOKUP(AC7,'ALL-Chart of Accounts'!$E:$F,2,0)</f>
        <v>Finished Goods Variable Overhead</v>
      </c>
      <c r="AJ7" s="32">
        <f t="shared" si="33"/>
        <v>120135</v>
      </c>
      <c r="AN7" s="32" t="str">
        <f>VLOOKUP($D$1,Sites!$A:$C,2,0)</f>
        <v>FC</v>
      </c>
      <c r="AP7" s="32" t="str">
        <f>VLOOKUP(AJ7,'ALL-Chart of Accounts'!$E:$F,2,0)</f>
        <v>Finished Goods Outside</v>
      </c>
      <c r="AW7" s="37">
        <v>120141</v>
      </c>
      <c r="BA7" s="32" t="str">
        <f>VLOOKUP($D$1,Sites!$A:$C,2,0)</f>
        <v>FC</v>
      </c>
      <c r="BC7" s="32" t="str">
        <f>VLOOKUP(AW7,'ALL-Chart of Accounts'!$E:$F,2,0)</f>
        <v>In-Process Material</v>
      </c>
      <c r="BD7" s="32">
        <f t="shared" si="0"/>
        <v>120142</v>
      </c>
      <c r="BH7" s="32" t="str">
        <f>VLOOKUP($D$1,Sites!$A:$C,2,0)</f>
        <v>FC</v>
      </c>
      <c r="BJ7" s="32" t="str">
        <f>VLOOKUP(BD7,'ALL-Chart of Accounts'!$E:$F,2,0)</f>
        <v>In-Process Labor</v>
      </c>
      <c r="BK7" s="32">
        <f t="shared" si="1"/>
        <v>120143</v>
      </c>
      <c r="BO7" s="32" t="str">
        <f>VLOOKUP($D$1,Sites!$A:$C,2,0)</f>
        <v>FC</v>
      </c>
      <c r="BQ7" s="32" t="str">
        <f>VLOOKUP(BK7,'ALL-Chart of Accounts'!$E:$F,2,0)</f>
        <v>In-Process Fixed Overhead</v>
      </c>
      <c r="BR7" s="32">
        <f t="shared" si="2"/>
        <v>120144</v>
      </c>
      <c r="BV7" s="32" t="str">
        <f>VLOOKUP($D$1,Sites!$A:$C,2,0)</f>
        <v>FC</v>
      </c>
      <c r="BX7" s="32" t="str">
        <f>VLOOKUP(BR7,'ALL-Chart of Accounts'!$E:$F,2,0)</f>
        <v>In-Process Variable Overhead</v>
      </c>
      <c r="BY7" s="32">
        <f t="shared" si="3"/>
        <v>120145</v>
      </c>
      <c r="CC7" s="32" t="str">
        <f>VLOOKUP($D$1,Sites!$A:$C,2,0)</f>
        <v>FC</v>
      </c>
      <c r="CE7" s="32" t="str">
        <f>VLOOKUP(BY7,'ALL-Chart of Accounts'!$E:$F,2,0)</f>
        <v>In-Process Outside</v>
      </c>
      <c r="CF7" s="37">
        <v>120121</v>
      </c>
      <c r="CJ7" s="32" t="str">
        <f>VLOOKUP($D$1,Sites!$A:$C,2,0)</f>
        <v>FC</v>
      </c>
      <c r="CL7" s="32" t="str">
        <f>VLOOKUP(CF7,'ALL-Chart of Accounts'!$E:$F,2,0)</f>
        <v>In-Transit Material</v>
      </c>
      <c r="CM7" s="32">
        <f t="shared" si="4"/>
        <v>120122</v>
      </c>
      <c r="CQ7" s="32" t="str">
        <f>VLOOKUP($D$1,Sites!$A:$C,2,0)</f>
        <v>FC</v>
      </c>
      <c r="CS7" s="32" t="str">
        <f>VLOOKUP(CM7,'ALL-Chart of Accounts'!$E:$F,2,0)</f>
        <v>In-Transit Labor</v>
      </c>
      <c r="CT7" s="32">
        <f t="shared" si="5"/>
        <v>120123</v>
      </c>
      <c r="CX7" s="32" t="str">
        <f>VLOOKUP($D$1,Sites!$A:$C,2,0)</f>
        <v>FC</v>
      </c>
      <c r="CZ7" s="32" t="str">
        <f>VLOOKUP(CT7,'ALL-Chart of Accounts'!$E:$F,2,0)</f>
        <v>In-Transit Fixed Overhead</v>
      </c>
      <c r="DA7" s="32">
        <f t="shared" si="6"/>
        <v>120124</v>
      </c>
      <c r="DE7" s="32" t="str">
        <f>VLOOKUP($D$1,Sites!$A:$C,2,0)</f>
        <v>FC</v>
      </c>
      <c r="DG7" s="32" t="str">
        <f>VLOOKUP(DA7,'ALL-Chart of Accounts'!$E:$F,2,0)</f>
        <v>In-Transit Variable Overhead</v>
      </c>
      <c r="DH7" s="32">
        <f t="shared" si="7"/>
        <v>120125</v>
      </c>
      <c r="DL7" s="32" t="str">
        <f>VLOOKUP($D$1,Sites!$A:$C,2,0)</f>
        <v>FC</v>
      </c>
      <c r="DN7" s="32" t="str">
        <f>VLOOKUP(DH7,'ALL-Chart of Accounts'!$E:$F,2,0)</f>
        <v>In-Transit Outside</v>
      </c>
      <c r="DO7" s="37">
        <v>415000</v>
      </c>
      <c r="DQ7" s="32">
        <f t="shared" si="8"/>
        <v>2100</v>
      </c>
      <c r="DS7" s="32" t="str">
        <f>VLOOKUP($D$1,Sites!$A:$C,2,0)</f>
        <v>FC</v>
      </c>
      <c r="DT7" s="32" t="str">
        <f>VLOOKUP(DO7,'ALL-Chart of Accounts'!$E:$F,2,0)</f>
        <v>Aftermarket Sales - Product (80PRDAFT)</v>
      </c>
      <c r="DU7" s="32">
        <f t="shared" si="9"/>
        <v>415000</v>
      </c>
      <c r="DW7" s="32">
        <f t="shared" si="10"/>
        <v>2100</v>
      </c>
      <c r="DY7" s="32" t="str">
        <f>VLOOKUP($D$1,Sites!$A:$C,2,0)</f>
        <v>FC</v>
      </c>
      <c r="DZ7" s="32" t="str">
        <f>VLOOKUP(DU7,'ALL-Chart of Accounts'!$E:$F,2,0)</f>
        <v>Aftermarket Sales - Product (80PRDAFT)</v>
      </c>
      <c r="EA7" s="32">
        <f t="shared" si="11"/>
        <v>415000</v>
      </c>
      <c r="EC7" s="32">
        <f t="shared" si="12"/>
        <v>2100</v>
      </c>
      <c r="EE7" s="32" t="str">
        <f>VLOOKUP($D$1,Sites!$A:$C,2,0)</f>
        <v>FC</v>
      </c>
      <c r="EF7" s="32" t="str">
        <f>VLOOKUP(EA7,'ALL-Chart of Accounts'!$E:$F,2,0)</f>
        <v>Aftermarket Sales - Product (80PRDAFT)</v>
      </c>
      <c r="EG7" s="37">
        <v>262800</v>
      </c>
      <c r="EK7" s="32" t="str">
        <f>VLOOKUP($D$1,Sites!$A:$C,2,0)</f>
        <v>FC</v>
      </c>
      <c r="EL7" s="32" t="str">
        <f>VLOOKUP(EG7,'ALL-Chart of Accounts'!$E:$F,2,0)</f>
        <v>Deferred Income</v>
      </c>
      <c r="EM7" s="32">
        <f t="shared" si="13"/>
        <v>262800</v>
      </c>
      <c r="EQ7" s="32" t="str">
        <f>VLOOKUP($D$1,Sites!$A:$C,2,0)</f>
        <v>FC</v>
      </c>
      <c r="ER7" s="32" t="str">
        <f>VLOOKUP(EM7,'ALL-Chart of Accounts'!$E:$F,2,0)</f>
        <v>Deferred Income</v>
      </c>
      <c r="ES7" s="32">
        <f t="shared" si="14"/>
        <v>262800</v>
      </c>
      <c r="EW7" s="32" t="str">
        <f>VLOOKUP($D$1,Sites!$A:$C,2,0)</f>
        <v>FC</v>
      </c>
      <c r="EX7" s="32" t="str">
        <f>VLOOKUP(ES7,'ALL-Chart of Accounts'!$E:$F,2,0)</f>
        <v>Deferred Income</v>
      </c>
      <c r="EY7" s="37">
        <v>511010</v>
      </c>
      <c r="FA7" s="32">
        <f t="shared" si="15"/>
        <v>2100</v>
      </c>
      <c r="FC7" s="32" t="str">
        <f>VLOOKUP($D$1,Sites!$A:$C,2,0)</f>
        <v>FC</v>
      </c>
      <c r="FD7" s="32" t="str">
        <f>VLOOKUP(EY7,'ALL-Chart of Accounts'!$E:$F,2,0)</f>
        <v>Product COS (83PRD) - Material</v>
      </c>
      <c r="FE7" s="32">
        <f t="shared" si="16"/>
        <v>511020</v>
      </c>
      <c r="FG7" s="32">
        <f t="shared" si="17"/>
        <v>2100</v>
      </c>
      <c r="FI7" s="32" t="str">
        <f>VLOOKUP($D$1,Sites!$A:$C,2,0)</f>
        <v>FC</v>
      </c>
      <c r="FJ7" s="32" t="str">
        <f>VLOOKUP(FE7,'ALL-Chart of Accounts'!$E:$F,2,0)</f>
        <v>Product COS (83PRD) - Labor</v>
      </c>
      <c r="FK7" s="32">
        <f t="shared" si="18"/>
        <v>511030</v>
      </c>
      <c r="FM7" s="32">
        <f t="shared" si="19"/>
        <v>2100</v>
      </c>
      <c r="FO7" s="32" t="str">
        <f>VLOOKUP($D$1,Sites!$A:$C,2,0)</f>
        <v>FC</v>
      </c>
      <c r="FP7" s="32" t="str">
        <f>VLOOKUP(FK7,'ALL-Chart of Accounts'!$E:$F,2,0)</f>
        <v>Product COS (83PRD) - Fixed OH</v>
      </c>
      <c r="FQ7" s="32">
        <f t="shared" si="20"/>
        <v>511040</v>
      </c>
      <c r="FS7" s="32">
        <f t="shared" si="21"/>
        <v>2100</v>
      </c>
      <c r="FU7" s="32" t="str">
        <f>VLOOKUP($D$1,Sites!$A:$C,2,0)</f>
        <v>FC</v>
      </c>
      <c r="FV7" s="32" t="str">
        <f>VLOOKUP(FQ7,'ALL-Chart of Accounts'!$E:$F,2,0)</f>
        <v>Product COS (83PRD) - Variable OH</v>
      </c>
      <c r="FW7" s="32">
        <f t="shared" si="22"/>
        <v>511050</v>
      </c>
      <c r="FY7" s="32">
        <f t="shared" si="23"/>
        <v>2100</v>
      </c>
      <c r="GA7" s="32" t="str">
        <f>VLOOKUP($D$1,Sites!$A:$C,2,0)</f>
        <v>FC</v>
      </c>
      <c r="GB7" s="32" t="str">
        <f>VLOOKUP(FW7,'ALL-Chart of Accounts'!$E:$F,2,0)</f>
        <v>Product COS (83PRD) - Outside</v>
      </c>
      <c r="GC7" s="32">
        <f t="shared" si="24"/>
        <v>262800</v>
      </c>
      <c r="GG7" s="32" t="str">
        <f>VLOOKUP($D$1,Sites!$A:$C,2,0)</f>
        <v>FC</v>
      </c>
      <c r="GH7" s="32" t="str">
        <f>VLOOKUP(GC7,'ALL-Chart of Accounts'!$E:$F,2,0)</f>
        <v>Deferred Income</v>
      </c>
      <c r="GI7" s="32">
        <f t="shared" si="25"/>
        <v>262800</v>
      </c>
      <c r="GM7" s="32" t="str">
        <f>VLOOKUP($D$1,Sites!$A:$C,2,0)</f>
        <v>FC</v>
      </c>
      <c r="GN7" s="32" t="str">
        <f>VLOOKUP(GI7,'ALL-Chart of Accounts'!$E:$F,2,0)</f>
        <v>Deferred Income</v>
      </c>
      <c r="GO7" s="32">
        <f t="shared" si="26"/>
        <v>262800</v>
      </c>
      <c r="GS7" s="32" t="str">
        <f>VLOOKUP($D$1,Sites!$A:$C,2,0)</f>
        <v>FC</v>
      </c>
      <c r="GT7" s="32" t="str">
        <f>VLOOKUP(GO7,'ALL-Chart of Accounts'!$E:$F,2,0)</f>
        <v>Deferred Income</v>
      </c>
      <c r="GU7" s="32">
        <f t="shared" si="27"/>
        <v>262800</v>
      </c>
      <c r="GY7" s="32" t="str">
        <f>VLOOKUP($D$1,Sites!$A:$C,2,0)</f>
        <v>FC</v>
      </c>
      <c r="GZ7" s="32" t="str">
        <f>VLOOKUP(GU7,'ALL-Chart of Accounts'!$E:$F,2,0)</f>
        <v>Deferred Income</v>
      </c>
      <c r="HA7" s="32">
        <f t="shared" si="28"/>
        <v>262800</v>
      </c>
      <c r="HE7" s="32" t="str">
        <f>VLOOKUP($D$1,Sites!$A:$C,2,0)</f>
        <v>FC</v>
      </c>
      <c r="HF7" s="32" t="str">
        <f>VLOOKUP(HA7,'ALL-Chart of Accounts'!$E:$F,2,0)</f>
        <v>Deferred Income</v>
      </c>
    </row>
    <row r="8" spans="1:214" x14ac:dyDescent="0.35">
      <c r="C8" s="47">
        <v>43292</v>
      </c>
      <c r="D8" s="46" t="s">
        <v>11110</v>
      </c>
      <c r="F8" s="46">
        <v>2105</v>
      </c>
      <c r="G8" s="32" t="str">
        <f>VLOOKUP(F8,'ALL-Unit Code 2'!V:W,2,0)</f>
        <v>MATERIAL HANDLING - AGV (FORK)</v>
      </c>
      <c r="H8" s="32">
        <f t="shared" si="29"/>
        <v>120131</v>
      </c>
      <c r="L8" s="32" t="str">
        <f>VLOOKUP($D$1,Sites!$A:$C,2,0)</f>
        <v>FC</v>
      </c>
      <c r="N8" s="32" t="str">
        <f>VLOOKUP(H8,'ALL-Chart of Accounts'!$E:$F,2,0)</f>
        <v>Finished Goods Material</v>
      </c>
      <c r="O8" s="32">
        <f t="shared" si="30"/>
        <v>120132</v>
      </c>
      <c r="S8" s="32" t="str">
        <f>VLOOKUP($D$1,Sites!$A:$C,2,0)</f>
        <v>FC</v>
      </c>
      <c r="U8" s="32" t="str">
        <f>VLOOKUP(O8,'ALL-Chart of Accounts'!$E:$F,2,0)</f>
        <v>Finished Goods Labor</v>
      </c>
      <c r="V8" s="32">
        <f t="shared" si="31"/>
        <v>120133</v>
      </c>
      <c r="Z8" s="32" t="str">
        <f>VLOOKUP($D$1,Sites!$A:$C,2,0)</f>
        <v>FC</v>
      </c>
      <c r="AB8" s="32" t="str">
        <f>VLOOKUP(V8,'ALL-Chart of Accounts'!$E:$F,2,0)</f>
        <v>Finished Goods Fixed Overhead</v>
      </c>
      <c r="AC8" s="32">
        <f t="shared" si="32"/>
        <v>120134</v>
      </c>
      <c r="AG8" s="32" t="str">
        <f>VLOOKUP($D$1,Sites!$A:$C,2,0)</f>
        <v>FC</v>
      </c>
      <c r="AI8" s="32" t="str">
        <f>VLOOKUP(AC8,'ALL-Chart of Accounts'!$E:$F,2,0)</f>
        <v>Finished Goods Variable Overhead</v>
      </c>
      <c r="AJ8" s="32">
        <f t="shared" si="33"/>
        <v>120135</v>
      </c>
      <c r="AN8" s="32" t="str">
        <f>VLOOKUP($D$1,Sites!$A:$C,2,0)</f>
        <v>FC</v>
      </c>
      <c r="AP8" s="32" t="str">
        <f>VLOOKUP(AJ8,'ALL-Chart of Accounts'!$E:$F,2,0)</f>
        <v>Finished Goods Outside</v>
      </c>
      <c r="AW8" s="37">
        <v>120141</v>
      </c>
      <c r="BA8" s="32" t="str">
        <f>VLOOKUP($D$1,Sites!$A:$C,2,0)</f>
        <v>FC</v>
      </c>
      <c r="BC8" s="32" t="str">
        <f>VLOOKUP(AW8,'ALL-Chart of Accounts'!$E:$F,2,0)</f>
        <v>In-Process Material</v>
      </c>
      <c r="BD8" s="32">
        <f t="shared" si="0"/>
        <v>120142</v>
      </c>
      <c r="BH8" s="32" t="str">
        <f>VLOOKUP($D$1,Sites!$A:$C,2,0)</f>
        <v>FC</v>
      </c>
      <c r="BJ8" s="32" t="str">
        <f>VLOOKUP(BD8,'ALL-Chart of Accounts'!$E:$F,2,0)</f>
        <v>In-Process Labor</v>
      </c>
      <c r="BK8" s="32">
        <f t="shared" si="1"/>
        <v>120143</v>
      </c>
      <c r="BO8" s="32" t="str">
        <f>VLOOKUP($D$1,Sites!$A:$C,2,0)</f>
        <v>FC</v>
      </c>
      <c r="BQ8" s="32" t="str">
        <f>VLOOKUP(BK8,'ALL-Chart of Accounts'!$E:$F,2,0)</f>
        <v>In-Process Fixed Overhead</v>
      </c>
      <c r="BR8" s="32">
        <f t="shared" si="2"/>
        <v>120144</v>
      </c>
      <c r="BV8" s="32" t="str">
        <f>VLOOKUP($D$1,Sites!$A:$C,2,0)</f>
        <v>FC</v>
      </c>
      <c r="BX8" s="32" t="str">
        <f>VLOOKUP(BR8,'ALL-Chart of Accounts'!$E:$F,2,0)</f>
        <v>In-Process Variable Overhead</v>
      </c>
      <c r="BY8" s="32">
        <f t="shared" si="3"/>
        <v>120145</v>
      </c>
      <c r="CC8" s="32" t="str">
        <f>VLOOKUP($D$1,Sites!$A:$C,2,0)</f>
        <v>FC</v>
      </c>
      <c r="CE8" s="32" t="str">
        <f>VLOOKUP(BY8,'ALL-Chart of Accounts'!$E:$F,2,0)</f>
        <v>In-Process Outside</v>
      </c>
      <c r="CF8" s="37">
        <v>120121</v>
      </c>
      <c r="CJ8" s="32" t="str">
        <f>VLOOKUP($D$1,Sites!$A:$C,2,0)</f>
        <v>FC</v>
      </c>
      <c r="CL8" s="32" t="str">
        <f>VLOOKUP(CF8,'ALL-Chart of Accounts'!$E:$F,2,0)</f>
        <v>In-Transit Material</v>
      </c>
      <c r="CM8" s="32">
        <f t="shared" si="4"/>
        <v>120122</v>
      </c>
      <c r="CQ8" s="32" t="str">
        <f>VLOOKUP($D$1,Sites!$A:$C,2,0)</f>
        <v>FC</v>
      </c>
      <c r="CS8" s="32" t="str">
        <f>VLOOKUP(CM8,'ALL-Chart of Accounts'!$E:$F,2,0)</f>
        <v>In-Transit Labor</v>
      </c>
      <c r="CT8" s="32">
        <f t="shared" si="5"/>
        <v>120123</v>
      </c>
      <c r="CX8" s="32" t="str">
        <f>VLOOKUP($D$1,Sites!$A:$C,2,0)</f>
        <v>FC</v>
      </c>
      <c r="CZ8" s="32" t="str">
        <f>VLOOKUP(CT8,'ALL-Chart of Accounts'!$E:$F,2,0)</f>
        <v>In-Transit Fixed Overhead</v>
      </c>
      <c r="DA8" s="32">
        <f t="shared" si="6"/>
        <v>120124</v>
      </c>
      <c r="DE8" s="32" t="str">
        <f>VLOOKUP($D$1,Sites!$A:$C,2,0)</f>
        <v>FC</v>
      </c>
      <c r="DG8" s="32" t="str">
        <f>VLOOKUP(DA8,'ALL-Chart of Accounts'!$E:$F,2,0)</f>
        <v>In-Transit Variable Overhead</v>
      </c>
      <c r="DH8" s="32">
        <f t="shared" si="7"/>
        <v>120125</v>
      </c>
      <c r="DL8" s="32" t="str">
        <f>VLOOKUP($D$1,Sites!$A:$C,2,0)</f>
        <v>FC</v>
      </c>
      <c r="DN8" s="32" t="str">
        <f>VLOOKUP(DH8,'ALL-Chart of Accounts'!$E:$F,2,0)</f>
        <v>In-Transit Outside</v>
      </c>
      <c r="DO8" s="37">
        <v>415000</v>
      </c>
      <c r="DQ8" s="32">
        <f t="shared" si="8"/>
        <v>2105</v>
      </c>
      <c r="DS8" s="32" t="str">
        <f>VLOOKUP($D$1,Sites!$A:$C,2,0)</f>
        <v>FC</v>
      </c>
      <c r="DT8" s="32" t="str">
        <f>VLOOKUP(DO8,'ALL-Chart of Accounts'!$E:$F,2,0)</f>
        <v>Aftermarket Sales - Product (80PRDAFT)</v>
      </c>
      <c r="DU8" s="32">
        <f t="shared" si="9"/>
        <v>415000</v>
      </c>
      <c r="DW8" s="32">
        <f t="shared" si="10"/>
        <v>2105</v>
      </c>
      <c r="DY8" s="32" t="str">
        <f>VLOOKUP($D$1,Sites!$A:$C,2,0)</f>
        <v>FC</v>
      </c>
      <c r="DZ8" s="32" t="str">
        <f>VLOOKUP(DU8,'ALL-Chart of Accounts'!$E:$F,2,0)</f>
        <v>Aftermarket Sales - Product (80PRDAFT)</v>
      </c>
      <c r="EA8" s="32">
        <f t="shared" si="11"/>
        <v>415000</v>
      </c>
      <c r="EC8" s="32">
        <f t="shared" si="12"/>
        <v>2105</v>
      </c>
      <c r="EE8" s="32" t="str">
        <f>VLOOKUP($D$1,Sites!$A:$C,2,0)</f>
        <v>FC</v>
      </c>
      <c r="EF8" s="32" t="str">
        <f>VLOOKUP(EA8,'ALL-Chart of Accounts'!$E:$F,2,0)</f>
        <v>Aftermarket Sales - Product (80PRDAFT)</v>
      </c>
      <c r="EG8" s="37">
        <v>262800</v>
      </c>
      <c r="EK8" s="32" t="str">
        <f>VLOOKUP($D$1,Sites!$A:$C,2,0)</f>
        <v>FC</v>
      </c>
      <c r="EL8" s="32" t="str">
        <f>VLOOKUP(EG8,'ALL-Chart of Accounts'!$E:$F,2,0)</f>
        <v>Deferred Income</v>
      </c>
      <c r="EM8" s="32">
        <f t="shared" si="13"/>
        <v>262800</v>
      </c>
      <c r="EQ8" s="32" t="str">
        <f>VLOOKUP($D$1,Sites!$A:$C,2,0)</f>
        <v>FC</v>
      </c>
      <c r="ER8" s="32" t="str">
        <f>VLOOKUP(EM8,'ALL-Chart of Accounts'!$E:$F,2,0)</f>
        <v>Deferred Income</v>
      </c>
      <c r="ES8" s="32">
        <f t="shared" si="14"/>
        <v>262800</v>
      </c>
      <c r="EW8" s="32" t="str">
        <f>VLOOKUP($D$1,Sites!$A:$C,2,0)</f>
        <v>FC</v>
      </c>
      <c r="EX8" s="32" t="str">
        <f>VLOOKUP(ES8,'ALL-Chart of Accounts'!$E:$F,2,0)</f>
        <v>Deferred Income</v>
      </c>
      <c r="EY8" s="37">
        <v>511010</v>
      </c>
      <c r="FA8" s="32">
        <f t="shared" si="15"/>
        <v>2105</v>
      </c>
      <c r="FC8" s="32" t="str">
        <f>VLOOKUP($D$1,Sites!$A:$C,2,0)</f>
        <v>FC</v>
      </c>
      <c r="FD8" s="32" t="str">
        <f>VLOOKUP(EY8,'ALL-Chart of Accounts'!$E:$F,2,0)</f>
        <v>Product COS (83PRD) - Material</v>
      </c>
      <c r="FE8" s="32">
        <f t="shared" si="16"/>
        <v>511020</v>
      </c>
      <c r="FG8" s="32">
        <f t="shared" si="17"/>
        <v>2105</v>
      </c>
      <c r="FI8" s="32" t="str">
        <f>VLOOKUP($D$1,Sites!$A:$C,2,0)</f>
        <v>FC</v>
      </c>
      <c r="FJ8" s="32" t="str">
        <f>VLOOKUP(FE8,'ALL-Chart of Accounts'!$E:$F,2,0)</f>
        <v>Product COS (83PRD) - Labor</v>
      </c>
      <c r="FK8" s="32">
        <f t="shared" si="18"/>
        <v>511030</v>
      </c>
      <c r="FM8" s="32">
        <f t="shared" si="19"/>
        <v>2105</v>
      </c>
      <c r="FO8" s="32" t="str">
        <f>VLOOKUP($D$1,Sites!$A:$C,2,0)</f>
        <v>FC</v>
      </c>
      <c r="FP8" s="32" t="str">
        <f>VLOOKUP(FK8,'ALL-Chart of Accounts'!$E:$F,2,0)</f>
        <v>Product COS (83PRD) - Fixed OH</v>
      </c>
      <c r="FQ8" s="32">
        <f t="shared" si="20"/>
        <v>511040</v>
      </c>
      <c r="FS8" s="32">
        <f t="shared" si="21"/>
        <v>2105</v>
      </c>
      <c r="FU8" s="32" t="str">
        <f>VLOOKUP($D$1,Sites!$A:$C,2,0)</f>
        <v>FC</v>
      </c>
      <c r="FV8" s="32" t="str">
        <f>VLOOKUP(FQ8,'ALL-Chart of Accounts'!$E:$F,2,0)</f>
        <v>Product COS (83PRD) - Variable OH</v>
      </c>
      <c r="FW8" s="32">
        <f t="shared" si="22"/>
        <v>511050</v>
      </c>
      <c r="FY8" s="32">
        <f t="shared" si="23"/>
        <v>2105</v>
      </c>
      <c r="GA8" s="32" t="str">
        <f>VLOOKUP($D$1,Sites!$A:$C,2,0)</f>
        <v>FC</v>
      </c>
      <c r="GB8" s="32" t="str">
        <f>VLOOKUP(FW8,'ALL-Chart of Accounts'!$E:$F,2,0)</f>
        <v>Product COS (83PRD) - Outside</v>
      </c>
      <c r="GC8" s="32">
        <f t="shared" si="24"/>
        <v>262800</v>
      </c>
      <c r="GG8" s="32" t="str">
        <f>VLOOKUP($D$1,Sites!$A:$C,2,0)</f>
        <v>FC</v>
      </c>
      <c r="GH8" s="32" t="str">
        <f>VLOOKUP(GC8,'ALL-Chart of Accounts'!$E:$F,2,0)</f>
        <v>Deferred Income</v>
      </c>
      <c r="GI8" s="32">
        <f t="shared" si="25"/>
        <v>262800</v>
      </c>
      <c r="GM8" s="32" t="str">
        <f>VLOOKUP($D$1,Sites!$A:$C,2,0)</f>
        <v>FC</v>
      </c>
      <c r="GN8" s="32" t="str">
        <f>VLOOKUP(GI8,'ALL-Chart of Accounts'!$E:$F,2,0)</f>
        <v>Deferred Income</v>
      </c>
      <c r="GO8" s="32">
        <f t="shared" si="26"/>
        <v>262800</v>
      </c>
      <c r="GS8" s="32" t="str">
        <f>VLOOKUP($D$1,Sites!$A:$C,2,0)</f>
        <v>FC</v>
      </c>
      <c r="GT8" s="32" t="str">
        <f>VLOOKUP(GO8,'ALL-Chart of Accounts'!$E:$F,2,0)</f>
        <v>Deferred Income</v>
      </c>
      <c r="GU8" s="32">
        <f t="shared" si="27"/>
        <v>262800</v>
      </c>
      <c r="GY8" s="32" t="str">
        <f>VLOOKUP($D$1,Sites!$A:$C,2,0)</f>
        <v>FC</v>
      </c>
      <c r="GZ8" s="32" t="str">
        <f>VLOOKUP(GU8,'ALL-Chart of Accounts'!$E:$F,2,0)</f>
        <v>Deferred Income</v>
      </c>
      <c r="HA8" s="32">
        <f t="shared" si="28"/>
        <v>262800</v>
      </c>
      <c r="HE8" s="32" t="str">
        <f>VLOOKUP($D$1,Sites!$A:$C,2,0)</f>
        <v>FC</v>
      </c>
      <c r="HF8" s="32" t="str">
        <f>VLOOKUP(HA8,'ALL-Chart of Accounts'!$E:$F,2,0)</f>
        <v>Deferred Income</v>
      </c>
    </row>
    <row r="9" spans="1:214" x14ac:dyDescent="0.35">
      <c r="C9" s="47">
        <v>43292</v>
      </c>
      <c r="D9" s="46" t="s">
        <v>11110</v>
      </c>
      <c r="F9" s="46">
        <v>2110</v>
      </c>
      <c r="G9" s="32" t="str">
        <f>VLOOKUP(F9,'ALL-Unit Code 2'!V:W,2,0)</f>
        <v>MATERIAL HANDLING - AGV (TUGGER)</v>
      </c>
      <c r="H9" s="32">
        <f t="shared" si="29"/>
        <v>120131</v>
      </c>
      <c r="L9" s="32" t="str">
        <f>VLOOKUP($D$1,Sites!$A:$C,2,0)</f>
        <v>FC</v>
      </c>
      <c r="N9" s="32" t="str">
        <f>VLOOKUP(H9,'ALL-Chart of Accounts'!$E:$F,2,0)</f>
        <v>Finished Goods Material</v>
      </c>
      <c r="O9" s="32">
        <f t="shared" si="30"/>
        <v>120132</v>
      </c>
      <c r="S9" s="32" t="str">
        <f>VLOOKUP($D$1,Sites!$A:$C,2,0)</f>
        <v>FC</v>
      </c>
      <c r="U9" s="32" t="str">
        <f>VLOOKUP(O9,'ALL-Chart of Accounts'!$E:$F,2,0)</f>
        <v>Finished Goods Labor</v>
      </c>
      <c r="V9" s="32">
        <f t="shared" si="31"/>
        <v>120133</v>
      </c>
      <c r="Z9" s="32" t="str">
        <f>VLOOKUP($D$1,Sites!$A:$C,2,0)</f>
        <v>FC</v>
      </c>
      <c r="AB9" s="32" t="str">
        <f>VLOOKUP(V9,'ALL-Chart of Accounts'!$E:$F,2,0)</f>
        <v>Finished Goods Fixed Overhead</v>
      </c>
      <c r="AC9" s="32">
        <f t="shared" si="32"/>
        <v>120134</v>
      </c>
      <c r="AG9" s="32" t="str">
        <f>VLOOKUP($D$1,Sites!$A:$C,2,0)</f>
        <v>FC</v>
      </c>
      <c r="AI9" s="32" t="str">
        <f>VLOOKUP(AC9,'ALL-Chart of Accounts'!$E:$F,2,0)</f>
        <v>Finished Goods Variable Overhead</v>
      </c>
      <c r="AJ9" s="32">
        <f t="shared" si="33"/>
        <v>120135</v>
      </c>
      <c r="AN9" s="32" t="str">
        <f>VLOOKUP($D$1,Sites!$A:$C,2,0)</f>
        <v>FC</v>
      </c>
      <c r="AP9" s="32" t="str">
        <f>VLOOKUP(AJ9,'ALL-Chart of Accounts'!$E:$F,2,0)</f>
        <v>Finished Goods Outside</v>
      </c>
      <c r="AW9" s="37">
        <v>120141</v>
      </c>
      <c r="BA9" s="32" t="str">
        <f>VLOOKUP($D$1,Sites!$A:$C,2,0)</f>
        <v>FC</v>
      </c>
      <c r="BC9" s="32" t="str">
        <f>VLOOKUP(AW9,'ALL-Chart of Accounts'!$E:$F,2,0)</f>
        <v>In-Process Material</v>
      </c>
      <c r="BD9" s="32">
        <f t="shared" si="0"/>
        <v>120142</v>
      </c>
      <c r="BH9" s="32" t="str">
        <f>VLOOKUP($D$1,Sites!$A:$C,2,0)</f>
        <v>FC</v>
      </c>
      <c r="BJ9" s="32" t="str">
        <f>VLOOKUP(BD9,'ALL-Chart of Accounts'!$E:$F,2,0)</f>
        <v>In-Process Labor</v>
      </c>
      <c r="BK9" s="32">
        <f t="shared" si="1"/>
        <v>120143</v>
      </c>
      <c r="BO9" s="32" t="str">
        <f>VLOOKUP($D$1,Sites!$A:$C,2,0)</f>
        <v>FC</v>
      </c>
      <c r="BQ9" s="32" t="str">
        <f>VLOOKUP(BK9,'ALL-Chart of Accounts'!$E:$F,2,0)</f>
        <v>In-Process Fixed Overhead</v>
      </c>
      <c r="BR9" s="32">
        <f t="shared" si="2"/>
        <v>120144</v>
      </c>
      <c r="BV9" s="32" t="str">
        <f>VLOOKUP($D$1,Sites!$A:$C,2,0)</f>
        <v>FC</v>
      </c>
      <c r="BX9" s="32" t="str">
        <f>VLOOKUP(BR9,'ALL-Chart of Accounts'!$E:$F,2,0)</f>
        <v>In-Process Variable Overhead</v>
      </c>
      <c r="BY9" s="32">
        <f t="shared" si="3"/>
        <v>120145</v>
      </c>
      <c r="CC9" s="32" t="str">
        <f>VLOOKUP($D$1,Sites!$A:$C,2,0)</f>
        <v>FC</v>
      </c>
      <c r="CE9" s="32" t="str">
        <f>VLOOKUP(BY9,'ALL-Chart of Accounts'!$E:$F,2,0)</f>
        <v>In-Process Outside</v>
      </c>
      <c r="CF9" s="37">
        <v>120121</v>
      </c>
      <c r="CJ9" s="32" t="str">
        <f>VLOOKUP($D$1,Sites!$A:$C,2,0)</f>
        <v>FC</v>
      </c>
      <c r="CL9" s="32" t="str">
        <f>VLOOKUP(CF9,'ALL-Chart of Accounts'!$E:$F,2,0)</f>
        <v>In-Transit Material</v>
      </c>
      <c r="CM9" s="32">
        <f t="shared" si="4"/>
        <v>120122</v>
      </c>
      <c r="CQ9" s="32" t="str">
        <f>VLOOKUP($D$1,Sites!$A:$C,2,0)</f>
        <v>FC</v>
      </c>
      <c r="CS9" s="32" t="str">
        <f>VLOOKUP(CM9,'ALL-Chart of Accounts'!$E:$F,2,0)</f>
        <v>In-Transit Labor</v>
      </c>
      <c r="CT9" s="32">
        <f t="shared" si="5"/>
        <v>120123</v>
      </c>
      <c r="CX9" s="32" t="str">
        <f>VLOOKUP($D$1,Sites!$A:$C,2,0)</f>
        <v>FC</v>
      </c>
      <c r="CZ9" s="32" t="str">
        <f>VLOOKUP(CT9,'ALL-Chart of Accounts'!$E:$F,2,0)</f>
        <v>In-Transit Fixed Overhead</v>
      </c>
      <c r="DA9" s="32">
        <f t="shared" si="6"/>
        <v>120124</v>
      </c>
      <c r="DE9" s="32" t="str">
        <f>VLOOKUP($D$1,Sites!$A:$C,2,0)</f>
        <v>FC</v>
      </c>
      <c r="DG9" s="32" t="str">
        <f>VLOOKUP(DA9,'ALL-Chart of Accounts'!$E:$F,2,0)</f>
        <v>In-Transit Variable Overhead</v>
      </c>
      <c r="DH9" s="32">
        <f t="shared" si="7"/>
        <v>120125</v>
      </c>
      <c r="DL9" s="32" t="str">
        <f>VLOOKUP($D$1,Sites!$A:$C,2,0)</f>
        <v>FC</v>
      </c>
      <c r="DN9" s="32" t="str">
        <f>VLOOKUP(DH9,'ALL-Chart of Accounts'!$E:$F,2,0)</f>
        <v>In-Transit Outside</v>
      </c>
      <c r="DO9" s="37">
        <v>415000</v>
      </c>
      <c r="DQ9" s="32">
        <f t="shared" si="8"/>
        <v>2110</v>
      </c>
      <c r="DS9" s="32" t="str">
        <f>VLOOKUP($D$1,Sites!$A:$C,2,0)</f>
        <v>FC</v>
      </c>
      <c r="DT9" s="32" t="str">
        <f>VLOOKUP(DO9,'ALL-Chart of Accounts'!$E:$F,2,0)</f>
        <v>Aftermarket Sales - Product (80PRDAFT)</v>
      </c>
      <c r="DU9" s="32">
        <f t="shared" si="9"/>
        <v>415000</v>
      </c>
      <c r="DW9" s="32">
        <f t="shared" si="10"/>
        <v>2110</v>
      </c>
      <c r="DY9" s="32" t="str">
        <f>VLOOKUP($D$1,Sites!$A:$C,2,0)</f>
        <v>FC</v>
      </c>
      <c r="DZ9" s="32" t="str">
        <f>VLOOKUP(DU9,'ALL-Chart of Accounts'!$E:$F,2,0)</f>
        <v>Aftermarket Sales - Product (80PRDAFT)</v>
      </c>
      <c r="EA9" s="32">
        <f t="shared" si="11"/>
        <v>415000</v>
      </c>
      <c r="EC9" s="32">
        <f t="shared" si="12"/>
        <v>2110</v>
      </c>
      <c r="EE9" s="32" t="str">
        <f>VLOOKUP($D$1,Sites!$A:$C,2,0)</f>
        <v>FC</v>
      </c>
      <c r="EF9" s="32" t="str">
        <f>VLOOKUP(EA9,'ALL-Chart of Accounts'!$E:$F,2,0)</f>
        <v>Aftermarket Sales - Product (80PRDAFT)</v>
      </c>
      <c r="EG9" s="37">
        <v>262800</v>
      </c>
      <c r="EK9" s="32" t="str">
        <f>VLOOKUP($D$1,Sites!$A:$C,2,0)</f>
        <v>FC</v>
      </c>
      <c r="EL9" s="32" t="str">
        <f>VLOOKUP(EG9,'ALL-Chart of Accounts'!$E:$F,2,0)</f>
        <v>Deferred Income</v>
      </c>
      <c r="EM9" s="32">
        <f t="shared" si="13"/>
        <v>262800</v>
      </c>
      <c r="EQ9" s="32" t="str">
        <f>VLOOKUP($D$1,Sites!$A:$C,2,0)</f>
        <v>FC</v>
      </c>
      <c r="ER9" s="32" t="str">
        <f>VLOOKUP(EM9,'ALL-Chart of Accounts'!$E:$F,2,0)</f>
        <v>Deferred Income</v>
      </c>
      <c r="ES9" s="32">
        <f t="shared" si="14"/>
        <v>262800</v>
      </c>
      <c r="EW9" s="32" t="str">
        <f>VLOOKUP($D$1,Sites!$A:$C,2,0)</f>
        <v>FC</v>
      </c>
      <c r="EX9" s="32" t="str">
        <f>VLOOKUP(ES9,'ALL-Chart of Accounts'!$E:$F,2,0)</f>
        <v>Deferred Income</v>
      </c>
      <c r="EY9" s="37">
        <v>511010</v>
      </c>
      <c r="FA9" s="32">
        <f t="shared" si="15"/>
        <v>2110</v>
      </c>
      <c r="FC9" s="32" t="str">
        <f>VLOOKUP($D$1,Sites!$A:$C,2,0)</f>
        <v>FC</v>
      </c>
      <c r="FD9" s="32" t="str">
        <f>VLOOKUP(EY9,'ALL-Chart of Accounts'!$E:$F,2,0)</f>
        <v>Product COS (83PRD) - Material</v>
      </c>
      <c r="FE9" s="32">
        <f t="shared" si="16"/>
        <v>511020</v>
      </c>
      <c r="FG9" s="32">
        <f t="shared" si="17"/>
        <v>2110</v>
      </c>
      <c r="FI9" s="32" t="str">
        <f>VLOOKUP($D$1,Sites!$A:$C,2,0)</f>
        <v>FC</v>
      </c>
      <c r="FJ9" s="32" t="str">
        <f>VLOOKUP(FE9,'ALL-Chart of Accounts'!$E:$F,2,0)</f>
        <v>Product COS (83PRD) - Labor</v>
      </c>
      <c r="FK9" s="32">
        <f t="shared" si="18"/>
        <v>511030</v>
      </c>
      <c r="FM9" s="32">
        <f t="shared" si="19"/>
        <v>2110</v>
      </c>
      <c r="FO9" s="32" t="str">
        <f>VLOOKUP($D$1,Sites!$A:$C,2,0)</f>
        <v>FC</v>
      </c>
      <c r="FP9" s="32" t="str">
        <f>VLOOKUP(FK9,'ALL-Chart of Accounts'!$E:$F,2,0)</f>
        <v>Product COS (83PRD) - Fixed OH</v>
      </c>
      <c r="FQ9" s="32">
        <f t="shared" si="20"/>
        <v>511040</v>
      </c>
      <c r="FS9" s="32">
        <f t="shared" si="21"/>
        <v>2110</v>
      </c>
      <c r="FU9" s="32" t="str">
        <f>VLOOKUP($D$1,Sites!$A:$C,2,0)</f>
        <v>FC</v>
      </c>
      <c r="FV9" s="32" t="str">
        <f>VLOOKUP(FQ9,'ALL-Chart of Accounts'!$E:$F,2,0)</f>
        <v>Product COS (83PRD) - Variable OH</v>
      </c>
      <c r="FW9" s="32">
        <f t="shared" si="22"/>
        <v>511050</v>
      </c>
      <c r="FY9" s="32">
        <f t="shared" si="23"/>
        <v>2110</v>
      </c>
      <c r="GA9" s="32" t="str">
        <f>VLOOKUP($D$1,Sites!$A:$C,2,0)</f>
        <v>FC</v>
      </c>
      <c r="GB9" s="32" t="str">
        <f>VLOOKUP(FW9,'ALL-Chart of Accounts'!$E:$F,2,0)</f>
        <v>Product COS (83PRD) - Outside</v>
      </c>
      <c r="GC9" s="32">
        <f t="shared" si="24"/>
        <v>262800</v>
      </c>
      <c r="GG9" s="32" t="str">
        <f>VLOOKUP($D$1,Sites!$A:$C,2,0)</f>
        <v>FC</v>
      </c>
      <c r="GH9" s="32" t="str">
        <f>VLOOKUP(GC9,'ALL-Chart of Accounts'!$E:$F,2,0)</f>
        <v>Deferred Income</v>
      </c>
      <c r="GI9" s="32">
        <f t="shared" si="25"/>
        <v>262800</v>
      </c>
      <c r="GM9" s="32" t="str">
        <f>VLOOKUP($D$1,Sites!$A:$C,2,0)</f>
        <v>FC</v>
      </c>
      <c r="GN9" s="32" t="str">
        <f>VLOOKUP(GI9,'ALL-Chart of Accounts'!$E:$F,2,0)</f>
        <v>Deferred Income</v>
      </c>
      <c r="GO9" s="32">
        <f t="shared" si="26"/>
        <v>262800</v>
      </c>
      <c r="GS9" s="32" t="str">
        <f>VLOOKUP($D$1,Sites!$A:$C,2,0)</f>
        <v>FC</v>
      </c>
      <c r="GT9" s="32" t="str">
        <f>VLOOKUP(GO9,'ALL-Chart of Accounts'!$E:$F,2,0)</f>
        <v>Deferred Income</v>
      </c>
      <c r="GU9" s="32">
        <f t="shared" si="27"/>
        <v>262800</v>
      </c>
      <c r="GY9" s="32" t="str">
        <f>VLOOKUP($D$1,Sites!$A:$C,2,0)</f>
        <v>FC</v>
      </c>
      <c r="GZ9" s="32" t="str">
        <f>VLOOKUP(GU9,'ALL-Chart of Accounts'!$E:$F,2,0)</f>
        <v>Deferred Income</v>
      </c>
      <c r="HA9" s="32">
        <f t="shared" si="28"/>
        <v>262800</v>
      </c>
      <c r="HE9" s="32" t="str">
        <f>VLOOKUP($D$1,Sites!$A:$C,2,0)</f>
        <v>FC</v>
      </c>
      <c r="HF9" s="32" t="str">
        <f>VLOOKUP(HA9,'ALL-Chart of Accounts'!$E:$F,2,0)</f>
        <v>Deferred Income</v>
      </c>
    </row>
    <row r="10" spans="1:214" x14ac:dyDescent="0.35">
      <c r="C10" s="47">
        <v>43292</v>
      </c>
      <c r="D10" s="46" t="s">
        <v>11110</v>
      </c>
      <c r="F10" s="46">
        <v>2115</v>
      </c>
      <c r="G10" s="32" t="str">
        <f>VLOOKUP(F10,'ALL-Unit Code 2'!V:W,2,0)</f>
        <v>MATERIAL HANDLING - AGV (UNIT LOADING)</v>
      </c>
      <c r="H10" s="32">
        <f t="shared" si="29"/>
        <v>120131</v>
      </c>
      <c r="L10" s="32" t="str">
        <f>VLOOKUP($D$1,Sites!$A:$C,2,0)</f>
        <v>FC</v>
      </c>
      <c r="N10" s="32" t="str">
        <f>VLOOKUP(H10,'ALL-Chart of Accounts'!$E:$F,2,0)</f>
        <v>Finished Goods Material</v>
      </c>
      <c r="O10" s="32">
        <f t="shared" si="30"/>
        <v>120132</v>
      </c>
      <c r="S10" s="32" t="str">
        <f>VLOOKUP($D$1,Sites!$A:$C,2,0)</f>
        <v>FC</v>
      </c>
      <c r="U10" s="32" t="str">
        <f>VLOOKUP(O10,'ALL-Chart of Accounts'!$E:$F,2,0)</f>
        <v>Finished Goods Labor</v>
      </c>
      <c r="V10" s="32">
        <f t="shared" si="31"/>
        <v>120133</v>
      </c>
      <c r="Z10" s="32" t="str">
        <f>VLOOKUP($D$1,Sites!$A:$C,2,0)</f>
        <v>FC</v>
      </c>
      <c r="AB10" s="32" t="str">
        <f>VLOOKUP(V10,'ALL-Chart of Accounts'!$E:$F,2,0)</f>
        <v>Finished Goods Fixed Overhead</v>
      </c>
      <c r="AC10" s="32">
        <f t="shared" si="32"/>
        <v>120134</v>
      </c>
      <c r="AG10" s="32" t="str">
        <f>VLOOKUP($D$1,Sites!$A:$C,2,0)</f>
        <v>FC</v>
      </c>
      <c r="AI10" s="32" t="str">
        <f>VLOOKUP(AC10,'ALL-Chart of Accounts'!$E:$F,2,0)</f>
        <v>Finished Goods Variable Overhead</v>
      </c>
      <c r="AJ10" s="32">
        <f t="shared" si="33"/>
        <v>120135</v>
      </c>
      <c r="AN10" s="32" t="str">
        <f>VLOOKUP($D$1,Sites!$A:$C,2,0)</f>
        <v>FC</v>
      </c>
      <c r="AP10" s="32" t="str">
        <f>VLOOKUP(AJ10,'ALL-Chart of Accounts'!$E:$F,2,0)</f>
        <v>Finished Goods Outside</v>
      </c>
      <c r="AW10" s="37">
        <v>120141</v>
      </c>
      <c r="BA10" s="32" t="str">
        <f>VLOOKUP($D$1,Sites!$A:$C,2,0)</f>
        <v>FC</v>
      </c>
      <c r="BC10" s="32" t="str">
        <f>VLOOKUP(AW10,'ALL-Chart of Accounts'!$E:$F,2,0)</f>
        <v>In-Process Material</v>
      </c>
      <c r="BD10" s="32">
        <f t="shared" si="0"/>
        <v>120142</v>
      </c>
      <c r="BH10" s="32" t="str">
        <f>VLOOKUP($D$1,Sites!$A:$C,2,0)</f>
        <v>FC</v>
      </c>
      <c r="BJ10" s="32" t="str">
        <f>VLOOKUP(BD10,'ALL-Chart of Accounts'!$E:$F,2,0)</f>
        <v>In-Process Labor</v>
      </c>
      <c r="BK10" s="32">
        <f t="shared" si="1"/>
        <v>120143</v>
      </c>
      <c r="BO10" s="32" t="str">
        <f>VLOOKUP($D$1,Sites!$A:$C,2,0)</f>
        <v>FC</v>
      </c>
      <c r="BQ10" s="32" t="str">
        <f>VLOOKUP(BK10,'ALL-Chart of Accounts'!$E:$F,2,0)</f>
        <v>In-Process Fixed Overhead</v>
      </c>
      <c r="BR10" s="32">
        <f t="shared" si="2"/>
        <v>120144</v>
      </c>
      <c r="BV10" s="32" t="str">
        <f>VLOOKUP($D$1,Sites!$A:$C,2,0)</f>
        <v>FC</v>
      </c>
      <c r="BX10" s="32" t="str">
        <f>VLOOKUP(BR10,'ALL-Chart of Accounts'!$E:$F,2,0)</f>
        <v>In-Process Variable Overhead</v>
      </c>
      <c r="BY10" s="32">
        <f t="shared" si="3"/>
        <v>120145</v>
      </c>
      <c r="CC10" s="32" t="str">
        <f>VLOOKUP($D$1,Sites!$A:$C,2,0)</f>
        <v>FC</v>
      </c>
      <c r="CE10" s="32" t="str">
        <f>VLOOKUP(BY10,'ALL-Chart of Accounts'!$E:$F,2,0)</f>
        <v>In-Process Outside</v>
      </c>
      <c r="CF10" s="37">
        <v>120121</v>
      </c>
      <c r="CJ10" s="32" t="str">
        <f>VLOOKUP($D$1,Sites!$A:$C,2,0)</f>
        <v>FC</v>
      </c>
      <c r="CL10" s="32" t="str">
        <f>VLOOKUP(CF10,'ALL-Chart of Accounts'!$E:$F,2,0)</f>
        <v>In-Transit Material</v>
      </c>
      <c r="CM10" s="32">
        <f t="shared" si="4"/>
        <v>120122</v>
      </c>
      <c r="CQ10" s="32" t="str">
        <f>VLOOKUP($D$1,Sites!$A:$C,2,0)</f>
        <v>FC</v>
      </c>
      <c r="CS10" s="32" t="str">
        <f>VLOOKUP(CM10,'ALL-Chart of Accounts'!$E:$F,2,0)</f>
        <v>In-Transit Labor</v>
      </c>
      <c r="CT10" s="32">
        <f t="shared" si="5"/>
        <v>120123</v>
      </c>
      <c r="CX10" s="32" t="str">
        <f>VLOOKUP($D$1,Sites!$A:$C,2,0)</f>
        <v>FC</v>
      </c>
      <c r="CZ10" s="32" t="str">
        <f>VLOOKUP(CT10,'ALL-Chart of Accounts'!$E:$F,2,0)</f>
        <v>In-Transit Fixed Overhead</v>
      </c>
      <c r="DA10" s="32">
        <f t="shared" si="6"/>
        <v>120124</v>
      </c>
      <c r="DE10" s="32" t="str">
        <f>VLOOKUP($D$1,Sites!$A:$C,2,0)</f>
        <v>FC</v>
      </c>
      <c r="DG10" s="32" t="str">
        <f>VLOOKUP(DA10,'ALL-Chart of Accounts'!$E:$F,2,0)</f>
        <v>In-Transit Variable Overhead</v>
      </c>
      <c r="DH10" s="32">
        <f t="shared" si="7"/>
        <v>120125</v>
      </c>
      <c r="DL10" s="32" t="str">
        <f>VLOOKUP($D$1,Sites!$A:$C,2,0)</f>
        <v>FC</v>
      </c>
      <c r="DN10" s="32" t="str">
        <f>VLOOKUP(DH10,'ALL-Chart of Accounts'!$E:$F,2,0)</f>
        <v>In-Transit Outside</v>
      </c>
      <c r="DO10" s="37">
        <v>415000</v>
      </c>
      <c r="DQ10" s="32">
        <f t="shared" si="8"/>
        <v>2115</v>
      </c>
      <c r="DS10" s="32" t="str">
        <f>VLOOKUP($D$1,Sites!$A:$C,2,0)</f>
        <v>FC</v>
      </c>
      <c r="DT10" s="32" t="str">
        <f>VLOOKUP(DO10,'ALL-Chart of Accounts'!$E:$F,2,0)</f>
        <v>Aftermarket Sales - Product (80PRDAFT)</v>
      </c>
      <c r="DU10" s="32">
        <f t="shared" si="9"/>
        <v>415000</v>
      </c>
      <c r="DW10" s="32">
        <f t="shared" si="10"/>
        <v>2115</v>
      </c>
      <c r="DY10" s="32" t="str">
        <f>VLOOKUP($D$1,Sites!$A:$C,2,0)</f>
        <v>FC</v>
      </c>
      <c r="DZ10" s="32" t="str">
        <f>VLOOKUP(DU10,'ALL-Chart of Accounts'!$E:$F,2,0)</f>
        <v>Aftermarket Sales - Product (80PRDAFT)</v>
      </c>
      <c r="EA10" s="32">
        <f t="shared" si="11"/>
        <v>415000</v>
      </c>
      <c r="EC10" s="32">
        <f t="shared" si="12"/>
        <v>2115</v>
      </c>
      <c r="EE10" s="32" t="str">
        <f>VLOOKUP($D$1,Sites!$A:$C,2,0)</f>
        <v>FC</v>
      </c>
      <c r="EF10" s="32" t="str">
        <f>VLOOKUP(EA10,'ALL-Chart of Accounts'!$E:$F,2,0)</f>
        <v>Aftermarket Sales - Product (80PRDAFT)</v>
      </c>
      <c r="EG10" s="37">
        <v>262800</v>
      </c>
      <c r="EK10" s="32" t="str">
        <f>VLOOKUP($D$1,Sites!$A:$C,2,0)</f>
        <v>FC</v>
      </c>
      <c r="EL10" s="32" t="str">
        <f>VLOOKUP(EG10,'ALL-Chart of Accounts'!$E:$F,2,0)</f>
        <v>Deferred Income</v>
      </c>
      <c r="EM10" s="32">
        <f t="shared" si="13"/>
        <v>262800</v>
      </c>
      <c r="EQ10" s="32" t="str">
        <f>VLOOKUP($D$1,Sites!$A:$C,2,0)</f>
        <v>FC</v>
      </c>
      <c r="ER10" s="32" t="str">
        <f>VLOOKUP(EM10,'ALL-Chart of Accounts'!$E:$F,2,0)</f>
        <v>Deferred Income</v>
      </c>
      <c r="ES10" s="32">
        <f t="shared" si="14"/>
        <v>262800</v>
      </c>
      <c r="EW10" s="32" t="str">
        <f>VLOOKUP($D$1,Sites!$A:$C,2,0)</f>
        <v>FC</v>
      </c>
      <c r="EX10" s="32" t="str">
        <f>VLOOKUP(ES10,'ALL-Chart of Accounts'!$E:$F,2,0)</f>
        <v>Deferred Income</v>
      </c>
      <c r="EY10" s="37">
        <v>511010</v>
      </c>
      <c r="FA10" s="32">
        <f t="shared" si="15"/>
        <v>2115</v>
      </c>
      <c r="FC10" s="32" t="str">
        <f>VLOOKUP($D$1,Sites!$A:$C,2,0)</f>
        <v>FC</v>
      </c>
      <c r="FD10" s="32" t="str">
        <f>VLOOKUP(EY10,'ALL-Chart of Accounts'!$E:$F,2,0)</f>
        <v>Product COS (83PRD) - Material</v>
      </c>
      <c r="FE10" s="32">
        <f t="shared" si="16"/>
        <v>511020</v>
      </c>
      <c r="FG10" s="32">
        <f t="shared" si="17"/>
        <v>2115</v>
      </c>
      <c r="FI10" s="32" t="str">
        <f>VLOOKUP($D$1,Sites!$A:$C,2,0)</f>
        <v>FC</v>
      </c>
      <c r="FJ10" s="32" t="str">
        <f>VLOOKUP(FE10,'ALL-Chart of Accounts'!$E:$F,2,0)</f>
        <v>Product COS (83PRD) - Labor</v>
      </c>
      <c r="FK10" s="32">
        <f t="shared" si="18"/>
        <v>511030</v>
      </c>
      <c r="FM10" s="32">
        <f t="shared" si="19"/>
        <v>2115</v>
      </c>
      <c r="FO10" s="32" t="str">
        <f>VLOOKUP($D$1,Sites!$A:$C,2,0)</f>
        <v>FC</v>
      </c>
      <c r="FP10" s="32" t="str">
        <f>VLOOKUP(FK10,'ALL-Chart of Accounts'!$E:$F,2,0)</f>
        <v>Product COS (83PRD) - Fixed OH</v>
      </c>
      <c r="FQ10" s="32">
        <f t="shared" si="20"/>
        <v>511040</v>
      </c>
      <c r="FS10" s="32">
        <f t="shared" si="21"/>
        <v>2115</v>
      </c>
      <c r="FU10" s="32" t="str">
        <f>VLOOKUP($D$1,Sites!$A:$C,2,0)</f>
        <v>FC</v>
      </c>
      <c r="FV10" s="32" t="str">
        <f>VLOOKUP(FQ10,'ALL-Chart of Accounts'!$E:$F,2,0)</f>
        <v>Product COS (83PRD) - Variable OH</v>
      </c>
      <c r="FW10" s="32">
        <f t="shared" si="22"/>
        <v>511050</v>
      </c>
      <c r="FY10" s="32">
        <f t="shared" si="23"/>
        <v>2115</v>
      </c>
      <c r="GA10" s="32" t="str">
        <f>VLOOKUP($D$1,Sites!$A:$C,2,0)</f>
        <v>FC</v>
      </c>
      <c r="GB10" s="32" t="str">
        <f>VLOOKUP(FW10,'ALL-Chart of Accounts'!$E:$F,2,0)</f>
        <v>Product COS (83PRD) - Outside</v>
      </c>
      <c r="GC10" s="32">
        <f t="shared" si="24"/>
        <v>262800</v>
      </c>
      <c r="GG10" s="32" t="str">
        <f>VLOOKUP($D$1,Sites!$A:$C,2,0)</f>
        <v>FC</v>
      </c>
      <c r="GH10" s="32" t="str">
        <f>VLOOKUP(GC10,'ALL-Chart of Accounts'!$E:$F,2,0)</f>
        <v>Deferred Income</v>
      </c>
      <c r="GI10" s="32">
        <f t="shared" si="25"/>
        <v>262800</v>
      </c>
      <c r="GM10" s="32" t="str">
        <f>VLOOKUP($D$1,Sites!$A:$C,2,0)</f>
        <v>FC</v>
      </c>
      <c r="GN10" s="32" t="str">
        <f>VLOOKUP(GI10,'ALL-Chart of Accounts'!$E:$F,2,0)</f>
        <v>Deferred Income</v>
      </c>
      <c r="GO10" s="32">
        <f t="shared" si="26"/>
        <v>262800</v>
      </c>
      <c r="GS10" s="32" t="str">
        <f>VLOOKUP($D$1,Sites!$A:$C,2,0)</f>
        <v>FC</v>
      </c>
      <c r="GT10" s="32" t="str">
        <f>VLOOKUP(GO10,'ALL-Chart of Accounts'!$E:$F,2,0)</f>
        <v>Deferred Income</v>
      </c>
      <c r="GU10" s="32">
        <f t="shared" si="27"/>
        <v>262800</v>
      </c>
      <c r="GY10" s="32" t="str">
        <f>VLOOKUP($D$1,Sites!$A:$C,2,0)</f>
        <v>FC</v>
      </c>
      <c r="GZ10" s="32" t="str">
        <f>VLOOKUP(GU10,'ALL-Chart of Accounts'!$E:$F,2,0)</f>
        <v>Deferred Income</v>
      </c>
      <c r="HA10" s="32">
        <f t="shared" si="28"/>
        <v>262800</v>
      </c>
      <c r="HE10" s="32" t="str">
        <f>VLOOKUP($D$1,Sites!$A:$C,2,0)</f>
        <v>FC</v>
      </c>
      <c r="HF10" s="32" t="str">
        <f>VLOOKUP(HA10,'ALL-Chart of Accounts'!$E:$F,2,0)</f>
        <v>Deferred Income</v>
      </c>
    </row>
    <row r="11" spans="1:214" x14ac:dyDescent="0.35">
      <c r="C11" s="47">
        <v>43292</v>
      </c>
      <c r="D11" s="46" t="s">
        <v>11110</v>
      </c>
      <c r="F11" s="46">
        <v>2120</v>
      </c>
      <c r="G11" s="32" t="str">
        <f>VLOOKUP(F11,'ALL-Unit Code 2'!V:W,2,0)</f>
        <v>MATERIAL HANDLING - AGV (UNIT HANDLING)</v>
      </c>
      <c r="H11" s="32">
        <f t="shared" si="29"/>
        <v>120131</v>
      </c>
      <c r="L11" s="32" t="str">
        <f>VLOOKUP($D$1,Sites!$A:$C,2,0)</f>
        <v>FC</v>
      </c>
      <c r="N11" s="32" t="str">
        <f>VLOOKUP(H11,'ALL-Chart of Accounts'!$E:$F,2,0)</f>
        <v>Finished Goods Material</v>
      </c>
      <c r="O11" s="32">
        <f t="shared" si="30"/>
        <v>120132</v>
      </c>
      <c r="S11" s="32" t="str">
        <f>VLOOKUP($D$1,Sites!$A:$C,2,0)</f>
        <v>FC</v>
      </c>
      <c r="U11" s="32" t="str">
        <f>VLOOKUP(O11,'ALL-Chart of Accounts'!$E:$F,2,0)</f>
        <v>Finished Goods Labor</v>
      </c>
      <c r="V11" s="32">
        <f t="shared" si="31"/>
        <v>120133</v>
      </c>
      <c r="Z11" s="32" t="str">
        <f>VLOOKUP($D$1,Sites!$A:$C,2,0)</f>
        <v>FC</v>
      </c>
      <c r="AB11" s="32" t="str">
        <f>VLOOKUP(V11,'ALL-Chart of Accounts'!$E:$F,2,0)</f>
        <v>Finished Goods Fixed Overhead</v>
      </c>
      <c r="AC11" s="32">
        <f t="shared" si="32"/>
        <v>120134</v>
      </c>
      <c r="AG11" s="32" t="str">
        <f>VLOOKUP($D$1,Sites!$A:$C,2,0)</f>
        <v>FC</v>
      </c>
      <c r="AI11" s="32" t="str">
        <f>VLOOKUP(AC11,'ALL-Chart of Accounts'!$E:$F,2,0)</f>
        <v>Finished Goods Variable Overhead</v>
      </c>
      <c r="AJ11" s="32">
        <f t="shared" si="33"/>
        <v>120135</v>
      </c>
      <c r="AN11" s="32" t="str">
        <f>VLOOKUP($D$1,Sites!$A:$C,2,0)</f>
        <v>FC</v>
      </c>
      <c r="AP11" s="32" t="str">
        <f>VLOOKUP(AJ11,'ALL-Chart of Accounts'!$E:$F,2,0)</f>
        <v>Finished Goods Outside</v>
      </c>
      <c r="AW11" s="37">
        <v>120141</v>
      </c>
      <c r="BA11" s="32" t="str">
        <f>VLOOKUP($D$1,Sites!$A:$C,2,0)</f>
        <v>FC</v>
      </c>
      <c r="BC11" s="32" t="str">
        <f>VLOOKUP(AW11,'ALL-Chart of Accounts'!$E:$F,2,0)</f>
        <v>In-Process Material</v>
      </c>
      <c r="BD11" s="32">
        <f t="shared" si="0"/>
        <v>120142</v>
      </c>
      <c r="BH11" s="32" t="str">
        <f>VLOOKUP($D$1,Sites!$A:$C,2,0)</f>
        <v>FC</v>
      </c>
      <c r="BJ11" s="32" t="str">
        <f>VLOOKUP(BD11,'ALL-Chart of Accounts'!$E:$F,2,0)</f>
        <v>In-Process Labor</v>
      </c>
      <c r="BK11" s="32">
        <f t="shared" si="1"/>
        <v>120143</v>
      </c>
      <c r="BO11" s="32" t="str">
        <f>VLOOKUP($D$1,Sites!$A:$C,2,0)</f>
        <v>FC</v>
      </c>
      <c r="BQ11" s="32" t="str">
        <f>VLOOKUP(BK11,'ALL-Chart of Accounts'!$E:$F,2,0)</f>
        <v>In-Process Fixed Overhead</v>
      </c>
      <c r="BR11" s="32">
        <f t="shared" si="2"/>
        <v>120144</v>
      </c>
      <c r="BV11" s="32" t="str">
        <f>VLOOKUP($D$1,Sites!$A:$C,2,0)</f>
        <v>FC</v>
      </c>
      <c r="BX11" s="32" t="str">
        <f>VLOOKUP(BR11,'ALL-Chart of Accounts'!$E:$F,2,0)</f>
        <v>In-Process Variable Overhead</v>
      </c>
      <c r="BY11" s="32">
        <f t="shared" si="3"/>
        <v>120145</v>
      </c>
      <c r="CC11" s="32" t="str">
        <f>VLOOKUP($D$1,Sites!$A:$C,2,0)</f>
        <v>FC</v>
      </c>
      <c r="CE11" s="32" t="str">
        <f>VLOOKUP(BY11,'ALL-Chart of Accounts'!$E:$F,2,0)</f>
        <v>In-Process Outside</v>
      </c>
      <c r="CF11" s="37">
        <v>120121</v>
      </c>
      <c r="CJ11" s="32" t="str">
        <f>VLOOKUP($D$1,Sites!$A:$C,2,0)</f>
        <v>FC</v>
      </c>
      <c r="CL11" s="32" t="str">
        <f>VLOOKUP(CF11,'ALL-Chart of Accounts'!$E:$F,2,0)</f>
        <v>In-Transit Material</v>
      </c>
      <c r="CM11" s="32">
        <f t="shared" si="4"/>
        <v>120122</v>
      </c>
      <c r="CQ11" s="32" t="str">
        <f>VLOOKUP($D$1,Sites!$A:$C,2,0)</f>
        <v>FC</v>
      </c>
      <c r="CS11" s="32" t="str">
        <f>VLOOKUP(CM11,'ALL-Chart of Accounts'!$E:$F,2,0)</f>
        <v>In-Transit Labor</v>
      </c>
      <c r="CT11" s="32">
        <f t="shared" si="5"/>
        <v>120123</v>
      </c>
      <c r="CX11" s="32" t="str">
        <f>VLOOKUP($D$1,Sites!$A:$C,2,0)</f>
        <v>FC</v>
      </c>
      <c r="CZ11" s="32" t="str">
        <f>VLOOKUP(CT11,'ALL-Chart of Accounts'!$E:$F,2,0)</f>
        <v>In-Transit Fixed Overhead</v>
      </c>
      <c r="DA11" s="32">
        <f t="shared" si="6"/>
        <v>120124</v>
      </c>
      <c r="DE11" s="32" t="str">
        <f>VLOOKUP($D$1,Sites!$A:$C,2,0)</f>
        <v>FC</v>
      </c>
      <c r="DG11" s="32" t="str">
        <f>VLOOKUP(DA11,'ALL-Chart of Accounts'!$E:$F,2,0)</f>
        <v>In-Transit Variable Overhead</v>
      </c>
      <c r="DH11" s="32">
        <f t="shared" si="7"/>
        <v>120125</v>
      </c>
      <c r="DL11" s="32" t="str">
        <f>VLOOKUP($D$1,Sites!$A:$C,2,0)</f>
        <v>FC</v>
      </c>
      <c r="DN11" s="32" t="str">
        <f>VLOOKUP(DH11,'ALL-Chart of Accounts'!$E:$F,2,0)</f>
        <v>In-Transit Outside</v>
      </c>
      <c r="DO11" s="37">
        <v>415000</v>
      </c>
      <c r="DQ11" s="32">
        <f t="shared" si="8"/>
        <v>2120</v>
      </c>
      <c r="DS11" s="32" t="str">
        <f>VLOOKUP($D$1,Sites!$A:$C,2,0)</f>
        <v>FC</v>
      </c>
      <c r="DT11" s="32" t="str">
        <f>VLOOKUP(DO11,'ALL-Chart of Accounts'!$E:$F,2,0)</f>
        <v>Aftermarket Sales - Product (80PRDAFT)</v>
      </c>
      <c r="DU11" s="32">
        <f t="shared" si="9"/>
        <v>415000</v>
      </c>
      <c r="DW11" s="32">
        <f t="shared" si="10"/>
        <v>2120</v>
      </c>
      <c r="DY11" s="32" t="str">
        <f>VLOOKUP($D$1,Sites!$A:$C,2,0)</f>
        <v>FC</v>
      </c>
      <c r="DZ11" s="32" t="str">
        <f>VLOOKUP(DU11,'ALL-Chart of Accounts'!$E:$F,2,0)</f>
        <v>Aftermarket Sales - Product (80PRDAFT)</v>
      </c>
      <c r="EA11" s="32">
        <f t="shared" si="11"/>
        <v>415000</v>
      </c>
      <c r="EC11" s="32">
        <f t="shared" si="12"/>
        <v>2120</v>
      </c>
      <c r="EE11" s="32" t="str">
        <f>VLOOKUP($D$1,Sites!$A:$C,2,0)</f>
        <v>FC</v>
      </c>
      <c r="EF11" s="32" t="str">
        <f>VLOOKUP(EA11,'ALL-Chart of Accounts'!$E:$F,2,0)</f>
        <v>Aftermarket Sales - Product (80PRDAFT)</v>
      </c>
      <c r="EG11" s="37">
        <v>262800</v>
      </c>
      <c r="EK11" s="32" t="str">
        <f>VLOOKUP($D$1,Sites!$A:$C,2,0)</f>
        <v>FC</v>
      </c>
      <c r="EL11" s="32" t="str">
        <f>VLOOKUP(EG11,'ALL-Chart of Accounts'!$E:$F,2,0)</f>
        <v>Deferred Income</v>
      </c>
      <c r="EM11" s="32">
        <f t="shared" si="13"/>
        <v>262800</v>
      </c>
      <c r="EQ11" s="32" t="str">
        <f>VLOOKUP($D$1,Sites!$A:$C,2,0)</f>
        <v>FC</v>
      </c>
      <c r="ER11" s="32" t="str">
        <f>VLOOKUP(EM11,'ALL-Chart of Accounts'!$E:$F,2,0)</f>
        <v>Deferred Income</v>
      </c>
      <c r="ES11" s="32">
        <f t="shared" si="14"/>
        <v>262800</v>
      </c>
      <c r="EW11" s="32" t="str">
        <f>VLOOKUP($D$1,Sites!$A:$C,2,0)</f>
        <v>FC</v>
      </c>
      <c r="EX11" s="32" t="str">
        <f>VLOOKUP(ES11,'ALL-Chart of Accounts'!$E:$F,2,0)</f>
        <v>Deferred Income</v>
      </c>
      <c r="EY11" s="37">
        <v>511010</v>
      </c>
      <c r="FA11" s="32">
        <f t="shared" si="15"/>
        <v>2120</v>
      </c>
      <c r="FC11" s="32" t="str">
        <f>VLOOKUP($D$1,Sites!$A:$C,2,0)</f>
        <v>FC</v>
      </c>
      <c r="FD11" s="32" t="str">
        <f>VLOOKUP(EY11,'ALL-Chart of Accounts'!$E:$F,2,0)</f>
        <v>Product COS (83PRD) - Material</v>
      </c>
      <c r="FE11" s="32">
        <f t="shared" si="16"/>
        <v>511020</v>
      </c>
      <c r="FG11" s="32">
        <f t="shared" si="17"/>
        <v>2120</v>
      </c>
      <c r="FI11" s="32" t="str">
        <f>VLOOKUP($D$1,Sites!$A:$C,2,0)</f>
        <v>FC</v>
      </c>
      <c r="FJ11" s="32" t="str">
        <f>VLOOKUP(FE11,'ALL-Chart of Accounts'!$E:$F,2,0)</f>
        <v>Product COS (83PRD) - Labor</v>
      </c>
      <c r="FK11" s="32">
        <f t="shared" si="18"/>
        <v>511030</v>
      </c>
      <c r="FM11" s="32">
        <f t="shared" si="19"/>
        <v>2120</v>
      </c>
      <c r="FO11" s="32" t="str">
        <f>VLOOKUP($D$1,Sites!$A:$C,2,0)</f>
        <v>FC</v>
      </c>
      <c r="FP11" s="32" t="str">
        <f>VLOOKUP(FK11,'ALL-Chart of Accounts'!$E:$F,2,0)</f>
        <v>Product COS (83PRD) - Fixed OH</v>
      </c>
      <c r="FQ11" s="32">
        <f t="shared" si="20"/>
        <v>511040</v>
      </c>
      <c r="FS11" s="32">
        <f t="shared" si="21"/>
        <v>2120</v>
      </c>
      <c r="FU11" s="32" t="str">
        <f>VLOOKUP($D$1,Sites!$A:$C,2,0)</f>
        <v>FC</v>
      </c>
      <c r="FV11" s="32" t="str">
        <f>VLOOKUP(FQ11,'ALL-Chart of Accounts'!$E:$F,2,0)</f>
        <v>Product COS (83PRD) - Variable OH</v>
      </c>
      <c r="FW11" s="32">
        <f t="shared" si="22"/>
        <v>511050</v>
      </c>
      <c r="FY11" s="32">
        <f t="shared" si="23"/>
        <v>2120</v>
      </c>
      <c r="GA11" s="32" t="str">
        <f>VLOOKUP($D$1,Sites!$A:$C,2,0)</f>
        <v>FC</v>
      </c>
      <c r="GB11" s="32" t="str">
        <f>VLOOKUP(FW11,'ALL-Chart of Accounts'!$E:$F,2,0)</f>
        <v>Product COS (83PRD) - Outside</v>
      </c>
      <c r="GC11" s="32">
        <f t="shared" si="24"/>
        <v>262800</v>
      </c>
      <c r="GG11" s="32" t="str">
        <f>VLOOKUP($D$1,Sites!$A:$C,2,0)</f>
        <v>FC</v>
      </c>
      <c r="GH11" s="32" t="str">
        <f>VLOOKUP(GC11,'ALL-Chart of Accounts'!$E:$F,2,0)</f>
        <v>Deferred Income</v>
      </c>
      <c r="GI11" s="32">
        <f t="shared" si="25"/>
        <v>262800</v>
      </c>
      <c r="GM11" s="32" t="str">
        <f>VLOOKUP($D$1,Sites!$A:$C,2,0)</f>
        <v>FC</v>
      </c>
      <c r="GN11" s="32" t="str">
        <f>VLOOKUP(GI11,'ALL-Chart of Accounts'!$E:$F,2,0)</f>
        <v>Deferred Income</v>
      </c>
      <c r="GO11" s="32">
        <f t="shared" si="26"/>
        <v>262800</v>
      </c>
      <c r="GS11" s="32" t="str">
        <f>VLOOKUP($D$1,Sites!$A:$C,2,0)</f>
        <v>FC</v>
      </c>
      <c r="GT11" s="32" t="str">
        <f>VLOOKUP(GO11,'ALL-Chart of Accounts'!$E:$F,2,0)</f>
        <v>Deferred Income</v>
      </c>
      <c r="GU11" s="32">
        <f t="shared" si="27"/>
        <v>262800</v>
      </c>
      <c r="GY11" s="32" t="str">
        <f>VLOOKUP($D$1,Sites!$A:$C,2,0)</f>
        <v>FC</v>
      </c>
      <c r="GZ11" s="32" t="str">
        <f>VLOOKUP(GU11,'ALL-Chart of Accounts'!$E:$F,2,0)</f>
        <v>Deferred Income</v>
      </c>
      <c r="HA11" s="32">
        <f t="shared" si="28"/>
        <v>262800</v>
      </c>
      <c r="HE11" s="32" t="str">
        <f>VLOOKUP($D$1,Sites!$A:$C,2,0)</f>
        <v>FC</v>
      </c>
      <c r="HF11" s="32" t="str">
        <f>VLOOKUP(HA11,'ALL-Chart of Accounts'!$E:$F,2,0)</f>
        <v>Deferred Income</v>
      </c>
    </row>
    <row r="12" spans="1:214" x14ac:dyDescent="0.35">
      <c r="C12" s="47">
        <v>43292</v>
      </c>
      <c r="D12" s="46" t="s">
        <v>11110</v>
      </c>
      <c r="F12" s="46">
        <v>3000</v>
      </c>
      <c r="G12" s="32" t="str">
        <f>VLOOKUP(F12,'ALL-Unit Code 2'!V:W,2,0)</f>
        <v>MATERIAL HANDING-ESS</v>
      </c>
      <c r="H12" s="32">
        <f t="shared" si="29"/>
        <v>120131</v>
      </c>
      <c r="L12" s="32" t="str">
        <f>VLOOKUP($D$1,Sites!$A:$C,2,0)</f>
        <v>FC</v>
      </c>
      <c r="N12" s="32" t="str">
        <f>VLOOKUP(H12,'ALL-Chart of Accounts'!$E:$F,2,0)</f>
        <v>Finished Goods Material</v>
      </c>
      <c r="O12" s="32">
        <f t="shared" si="30"/>
        <v>120132</v>
      </c>
      <c r="S12" s="32" t="str">
        <f>VLOOKUP($D$1,Sites!$A:$C,2,0)</f>
        <v>FC</v>
      </c>
      <c r="U12" s="32" t="str">
        <f>VLOOKUP(O12,'ALL-Chart of Accounts'!$E:$F,2,0)</f>
        <v>Finished Goods Labor</v>
      </c>
      <c r="V12" s="32">
        <f t="shared" si="31"/>
        <v>120133</v>
      </c>
      <c r="Z12" s="32" t="str">
        <f>VLOOKUP($D$1,Sites!$A:$C,2,0)</f>
        <v>FC</v>
      </c>
      <c r="AB12" s="32" t="str">
        <f>VLOOKUP(V12,'ALL-Chart of Accounts'!$E:$F,2,0)</f>
        <v>Finished Goods Fixed Overhead</v>
      </c>
      <c r="AC12" s="32">
        <f t="shared" si="32"/>
        <v>120134</v>
      </c>
      <c r="AG12" s="32" t="str">
        <f>VLOOKUP($D$1,Sites!$A:$C,2,0)</f>
        <v>FC</v>
      </c>
      <c r="AI12" s="32" t="str">
        <f>VLOOKUP(AC12,'ALL-Chart of Accounts'!$E:$F,2,0)</f>
        <v>Finished Goods Variable Overhead</v>
      </c>
      <c r="AJ12" s="32">
        <f t="shared" si="33"/>
        <v>120135</v>
      </c>
      <c r="AN12" s="32" t="str">
        <f>VLOOKUP($D$1,Sites!$A:$C,2,0)</f>
        <v>FC</v>
      </c>
      <c r="AP12" s="32" t="str">
        <f>VLOOKUP(AJ12,'ALL-Chart of Accounts'!$E:$F,2,0)</f>
        <v>Finished Goods Outside</v>
      </c>
      <c r="AW12" s="37">
        <v>120141</v>
      </c>
      <c r="BA12" s="32" t="str">
        <f>VLOOKUP($D$1,Sites!$A:$C,2,0)</f>
        <v>FC</v>
      </c>
      <c r="BC12" s="32" t="str">
        <f>VLOOKUP(AW12,'ALL-Chart of Accounts'!$E:$F,2,0)</f>
        <v>In-Process Material</v>
      </c>
      <c r="BD12" s="32">
        <f t="shared" si="0"/>
        <v>120142</v>
      </c>
      <c r="BH12" s="32" t="str">
        <f>VLOOKUP($D$1,Sites!$A:$C,2,0)</f>
        <v>FC</v>
      </c>
      <c r="BJ12" s="32" t="str">
        <f>VLOOKUP(BD12,'ALL-Chart of Accounts'!$E:$F,2,0)</f>
        <v>In-Process Labor</v>
      </c>
      <c r="BK12" s="32">
        <f t="shared" si="1"/>
        <v>120143</v>
      </c>
      <c r="BO12" s="32" t="str">
        <f>VLOOKUP($D$1,Sites!$A:$C,2,0)</f>
        <v>FC</v>
      </c>
      <c r="BQ12" s="32" t="str">
        <f>VLOOKUP(BK12,'ALL-Chart of Accounts'!$E:$F,2,0)</f>
        <v>In-Process Fixed Overhead</v>
      </c>
      <c r="BR12" s="32">
        <f t="shared" si="2"/>
        <v>120144</v>
      </c>
      <c r="BV12" s="32" t="str">
        <f>VLOOKUP($D$1,Sites!$A:$C,2,0)</f>
        <v>FC</v>
      </c>
      <c r="BX12" s="32" t="str">
        <f>VLOOKUP(BR12,'ALL-Chart of Accounts'!$E:$F,2,0)</f>
        <v>In-Process Variable Overhead</v>
      </c>
      <c r="BY12" s="32">
        <f t="shared" si="3"/>
        <v>120145</v>
      </c>
      <c r="CC12" s="32" t="str">
        <f>VLOOKUP($D$1,Sites!$A:$C,2,0)</f>
        <v>FC</v>
      </c>
      <c r="CE12" s="32" t="str">
        <f>VLOOKUP(BY12,'ALL-Chart of Accounts'!$E:$F,2,0)</f>
        <v>In-Process Outside</v>
      </c>
      <c r="CF12" s="37">
        <v>120121</v>
      </c>
      <c r="CJ12" s="32" t="str">
        <f>VLOOKUP($D$1,Sites!$A:$C,2,0)</f>
        <v>FC</v>
      </c>
      <c r="CL12" s="32" t="str">
        <f>VLOOKUP(CF12,'ALL-Chart of Accounts'!$E:$F,2,0)</f>
        <v>In-Transit Material</v>
      </c>
      <c r="CM12" s="32">
        <f t="shared" si="4"/>
        <v>120122</v>
      </c>
      <c r="CQ12" s="32" t="str">
        <f>VLOOKUP($D$1,Sites!$A:$C,2,0)</f>
        <v>FC</v>
      </c>
      <c r="CS12" s="32" t="str">
        <f>VLOOKUP(CM12,'ALL-Chart of Accounts'!$E:$F,2,0)</f>
        <v>In-Transit Labor</v>
      </c>
      <c r="CT12" s="32">
        <f t="shared" si="5"/>
        <v>120123</v>
      </c>
      <c r="CX12" s="32" t="str">
        <f>VLOOKUP($D$1,Sites!$A:$C,2,0)</f>
        <v>FC</v>
      </c>
      <c r="CZ12" s="32" t="str">
        <f>VLOOKUP(CT12,'ALL-Chart of Accounts'!$E:$F,2,0)</f>
        <v>In-Transit Fixed Overhead</v>
      </c>
      <c r="DA12" s="32">
        <f t="shared" si="6"/>
        <v>120124</v>
      </c>
      <c r="DE12" s="32" t="str">
        <f>VLOOKUP($D$1,Sites!$A:$C,2,0)</f>
        <v>FC</v>
      </c>
      <c r="DG12" s="32" t="str">
        <f>VLOOKUP(DA12,'ALL-Chart of Accounts'!$E:$F,2,0)</f>
        <v>In-Transit Variable Overhead</v>
      </c>
      <c r="DH12" s="32">
        <f t="shared" si="7"/>
        <v>120125</v>
      </c>
      <c r="DL12" s="32" t="str">
        <f>VLOOKUP($D$1,Sites!$A:$C,2,0)</f>
        <v>FC</v>
      </c>
      <c r="DN12" s="32" t="str">
        <f>VLOOKUP(DH12,'ALL-Chart of Accounts'!$E:$F,2,0)</f>
        <v>In-Transit Outside</v>
      </c>
      <c r="DO12" s="37">
        <v>415000</v>
      </c>
      <c r="DQ12" s="32">
        <f t="shared" si="8"/>
        <v>3000</v>
      </c>
      <c r="DS12" s="32" t="str">
        <f>VLOOKUP($D$1,Sites!$A:$C,2,0)</f>
        <v>FC</v>
      </c>
      <c r="DT12" s="32" t="str">
        <f>VLOOKUP(DO12,'ALL-Chart of Accounts'!$E:$F,2,0)</f>
        <v>Aftermarket Sales - Product (80PRDAFT)</v>
      </c>
      <c r="DU12" s="32">
        <f t="shared" si="9"/>
        <v>415000</v>
      </c>
      <c r="DW12" s="32">
        <f t="shared" si="10"/>
        <v>3000</v>
      </c>
      <c r="DY12" s="32" t="str">
        <f>VLOOKUP($D$1,Sites!$A:$C,2,0)</f>
        <v>FC</v>
      </c>
      <c r="DZ12" s="32" t="str">
        <f>VLOOKUP(DU12,'ALL-Chart of Accounts'!$E:$F,2,0)</f>
        <v>Aftermarket Sales - Product (80PRDAFT)</v>
      </c>
      <c r="EA12" s="32">
        <f t="shared" si="11"/>
        <v>415000</v>
      </c>
      <c r="EC12" s="32">
        <f t="shared" si="12"/>
        <v>3000</v>
      </c>
      <c r="EE12" s="32" t="str">
        <f>VLOOKUP($D$1,Sites!$A:$C,2,0)</f>
        <v>FC</v>
      </c>
      <c r="EF12" s="32" t="str">
        <f>VLOOKUP(EA12,'ALL-Chart of Accounts'!$E:$F,2,0)</f>
        <v>Aftermarket Sales - Product (80PRDAFT)</v>
      </c>
      <c r="EG12" s="37">
        <v>262800</v>
      </c>
      <c r="EK12" s="32" t="str">
        <f>VLOOKUP($D$1,Sites!$A:$C,2,0)</f>
        <v>FC</v>
      </c>
      <c r="EL12" s="32" t="str">
        <f>VLOOKUP(EG12,'ALL-Chart of Accounts'!$E:$F,2,0)</f>
        <v>Deferred Income</v>
      </c>
      <c r="EM12" s="32">
        <f t="shared" si="13"/>
        <v>262800</v>
      </c>
      <c r="EQ12" s="32" t="str">
        <f>VLOOKUP($D$1,Sites!$A:$C,2,0)</f>
        <v>FC</v>
      </c>
      <c r="ER12" s="32" t="str">
        <f>VLOOKUP(EM12,'ALL-Chart of Accounts'!$E:$F,2,0)</f>
        <v>Deferred Income</v>
      </c>
      <c r="ES12" s="32">
        <f t="shared" si="14"/>
        <v>262800</v>
      </c>
      <c r="EW12" s="32" t="str">
        <f>VLOOKUP($D$1,Sites!$A:$C,2,0)</f>
        <v>FC</v>
      </c>
      <c r="EX12" s="32" t="str">
        <f>VLOOKUP(ES12,'ALL-Chart of Accounts'!$E:$F,2,0)</f>
        <v>Deferred Income</v>
      </c>
      <c r="EY12" s="37">
        <v>511010</v>
      </c>
      <c r="FA12" s="32">
        <f t="shared" si="15"/>
        <v>3000</v>
      </c>
      <c r="FC12" s="32" t="str">
        <f>VLOOKUP($D$1,Sites!$A:$C,2,0)</f>
        <v>FC</v>
      </c>
      <c r="FD12" s="32" t="str">
        <f>VLOOKUP(EY12,'ALL-Chart of Accounts'!$E:$F,2,0)</f>
        <v>Product COS (83PRD) - Material</v>
      </c>
      <c r="FE12" s="32">
        <f t="shared" si="16"/>
        <v>511020</v>
      </c>
      <c r="FG12" s="32">
        <f t="shared" si="17"/>
        <v>3000</v>
      </c>
      <c r="FI12" s="32" t="str">
        <f>VLOOKUP($D$1,Sites!$A:$C,2,0)</f>
        <v>FC</v>
      </c>
      <c r="FJ12" s="32" t="str">
        <f>VLOOKUP(FE12,'ALL-Chart of Accounts'!$E:$F,2,0)</f>
        <v>Product COS (83PRD) - Labor</v>
      </c>
      <c r="FK12" s="32">
        <f t="shared" si="18"/>
        <v>511030</v>
      </c>
      <c r="FM12" s="32">
        <f t="shared" si="19"/>
        <v>3000</v>
      </c>
      <c r="FO12" s="32" t="str">
        <f>VLOOKUP($D$1,Sites!$A:$C,2,0)</f>
        <v>FC</v>
      </c>
      <c r="FP12" s="32" t="str">
        <f>VLOOKUP(FK12,'ALL-Chart of Accounts'!$E:$F,2,0)</f>
        <v>Product COS (83PRD) - Fixed OH</v>
      </c>
      <c r="FQ12" s="32">
        <f t="shared" si="20"/>
        <v>511040</v>
      </c>
      <c r="FS12" s="32">
        <f t="shared" si="21"/>
        <v>3000</v>
      </c>
      <c r="FU12" s="32" t="str">
        <f>VLOOKUP($D$1,Sites!$A:$C,2,0)</f>
        <v>FC</v>
      </c>
      <c r="FV12" s="32" t="str">
        <f>VLOOKUP(FQ12,'ALL-Chart of Accounts'!$E:$F,2,0)</f>
        <v>Product COS (83PRD) - Variable OH</v>
      </c>
      <c r="FW12" s="32">
        <f t="shared" si="22"/>
        <v>511050</v>
      </c>
      <c r="FY12" s="32">
        <f t="shared" si="23"/>
        <v>3000</v>
      </c>
      <c r="GA12" s="32" t="str">
        <f>VLOOKUP($D$1,Sites!$A:$C,2,0)</f>
        <v>FC</v>
      </c>
      <c r="GB12" s="32" t="str">
        <f>VLOOKUP(FW12,'ALL-Chart of Accounts'!$E:$F,2,0)</f>
        <v>Product COS (83PRD) - Outside</v>
      </c>
      <c r="GC12" s="32">
        <f t="shared" si="24"/>
        <v>262800</v>
      </c>
      <c r="GG12" s="32" t="str">
        <f>VLOOKUP($D$1,Sites!$A:$C,2,0)</f>
        <v>FC</v>
      </c>
      <c r="GH12" s="32" t="str">
        <f>VLOOKUP(GC12,'ALL-Chart of Accounts'!$E:$F,2,0)</f>
        <v>Deferred Income</v>
      </c>
      <c r="GI12" s="32">
        <f t="shared" si="25"/>
        <v>262800</v>
      </c>
      <c r="GM12" s="32" t="str">
        <f>VLOOKUP($D$1,Sites!$A:$C,2,0)</f>
        <v>FC</v>
      </c>
      <c r="GN12" s="32" t="str">
        <f>VLOOKUP(GI12,'ALL-Chart of Accounts'!$E:$F,2,0)</f>
        <v>Deferred Income</v>
      </c>
      <c r="GO12" s="32">
        <f t="shared" si="26"/>
        <v>262800</v>
      </c>
      <c r="GS12" s="32" t="str">
        <f>VLOOKUP($D$1,Sites!$A:$C,2,0)</f>
        <v>FC</v>
      </c>
      <c r="GT12" s="32" t="str">
        <f>VLOOKUP(GO12,'ALL-Chart of Accounts'!$E:$F,2,0)</f>
        <v>Deferred Income</v>
      </c>
      <c r="GU12" s="32">
        <f t="shared" si="27"/>
        <v>262800</v>
      </c>
      <c r="GY12" s="32" t="str">
        <f>VLOOKUP($D$1,Sites!$A:$C,2,0)</f>
        <v>FC</v>
      </c>
      <c r="GZ12" s="32" t="str">
        <f>VLOOKUP(GU12,'ALL-Chart of Accounts'!$E:$F,2,0)</f>
        <v>Deferred Income</v>
      </c>
      <c r="HA12" s="32">
        <f t="shared" si="28"/>
        <v>262800</v>
      </c>
      <c r="HE12" s="32" t="str">
        <f>VLOOKUP($D$1,Sites!$A:$C,2,0)</f>
        <v>FC</v>
      </c>
      <c r="HF12" s="32" t="str">
        <f>VLOOKUP(HA12,'ALL-Chart of Accounts'!$E:$F,2,0)</f>
        <v>Deferred Income</v>
      </c>
    </row>
    <row r="13" spans="1:214" x14ac:dyDescent="0.35">
      <c r="C13" s="47">
        <v>43292</v>
      </c>
      <c r="D13" s="46" t="s">
        <v>11110</v>
      </c>
      <c r="F13" s="46">
        <v>3500</v>
      </c>
      <c r="G13" s="32" t="e">
        <f>VLOOKUP(F13,'ALL-Unit Code 2'!V:W,2,0)</f>
        <v>#N/A</v>
      </c>
      <c r="H13" s="32">
        <f t="shared" si="29"/>
        <v>120131</v>
      </c>
      <c r="L13" s="32" t="str">
        <f>VLOOKUP($D$1,Sites!$A:$C,2,0)</f>
        <v>FC</v>
      </c>
      <c r="N13" s="32" t="str">
        <f>VLOOKUP(H13,'ALL-Chart of Accounts'!$E:$F,2,0)</f>
        <v>Finished Goods Material</v>
      </c>
      <c r="O13" s="32">
        <f t="shared" si="30"/>
        <v>120132</v>
      </c>
      <c r="S13" s="32" t="str">
        <f>VLOOKUP($D$1,Sites!$A:$C,2,0)</f>
        <v>FC</v>
      </c>
      <c r="U13" s="32" t="str">
        <f>VLOOKUP(O13,'ALL-Chart of Accounts'!$E:$F,2,0)</f>
        <v>Finished Goods Labor</v>
      </c>
      <c r="V13" s="32">
        <f t="shared" si="31"/>
        <v>120133</v>
      </c>
      <c r="Z13" s="32" t="str">
        <f>VLOOKUP($D$1,Sites!$A:$C,2,0)</f>
        <v>FC</v>
      </c>
      <c r="AB13" s="32" t="str">
        <f>VLOOKUP(V13,'ALL-Chart of Accounts'!$E:$F,2,0)</f>
        <v>Finished Goods Fixed Overhead</v>
      </c>
      <c r="AC13" s="32">
        <f t="shared" si="32"/>
        <v>120134</v>
      </c>
      <c r="AG13" s="32" t="str">
        <f>VLOOKUP($D$1,Sites!$A:$C,2,0)</f>
        <v>FC</v>
      </c>
      <c r="AI13" s="32" t="str">
        <f>VLOOKUP(AC13,'ALL-Chart of Accounts'!$E:$F,2,0)</f>
        <v>Finished Goods Variable Overhead</v>
      </c>
      <c r="AJ13" s="32">
        <f t="shared" si="33"/>
        <v>120135</v>
      </c>
      <c r="AN13" s="32" t="str">
        <f>VLOOKUP($D$1,Sites!$A:$C,2,0)</f>
        <v>FC</v>
      </c>
      <c r="AP13" s="32" t="str">
        <f>VLOOKUP(AJ13,'ALL-Chart of Accounts'!$E:$F,2,0)</f>
        <v>Finished Goods Outside</v>
      </c>
      <c r="AW13" s="37">
        <v>120141</v>
      </c>
      <c r="BA13" s="32" t="str">
        <f>VLOOKUP($D$1,Sites!$A:$C,2,0)</f>
        <v>FC</v>
      </c>
      <c r="BC13" s="32" t="str">
        <f>VLOOKUP(AW13,'ALL-Chart of Accounts'!$E:$F,2,0)</f>
        <v>In-Process Material</v>
      </c>
      <c r="BD13" s="32">
        <f t="shared" si="0"/>
        <v>120142</v>
      </c>
      <c r="BH13" s="32" t="str">
        <f>VLOOKUP($D$1,Sites!$A:$C,2,0)</f>
        <v>FC</v>
      </c>
      <c r="BJ13" s="32" t="str">
        <f>VLOOKUP(BD13,'ALL-Chart of Accounts'!$E:$F,2,0)</f>
        <v>In-Process Labor</v>
      </c>
      <c r="BK13" s="32">
        <f t="shared" si="1"/>
        <v>120143</v>
      </c>
      <c r="BO13" s="32" t="str">
        <f>VLOOKUP($D$1,Sites!$A:$C,2,0)</f>
        <v>FC</v>
      </c>
      <c r="BQ13" s="32" t="str">
        <f>VLOOKUP(BK13,'ALL-Chart of Accounts'!$E:$F,2,0)</f>
        <v>In-Process Fixed Overhead</v>
      </c>
      <c r="BR13" s="32">
        <f t="shared" si="2"/>
        <v>120144</v>
      </c>
      <c r="BV13" s="32" t="str">
        <f>VLOOKUP($D$1,Sites!$A:$C,2,0)</f>
        <v>FC</v>
      </c>
      <c r="BX13" s="32" t="str">
        <f>VLOOKUP(BR13,'ALL-Chart of Accounts'!$E:$F,2,0)</f>
        <v>In-Process Variable Overhead</v>
      </c>
      <c r="BY13" s="32">
        <f t="shared" si="3"/>
        <v>120145</v>
      </c>
      <c r="CC13" s="32" t="str">
        <f>VLOOKUP($D$1,Sites!$A:$C,2,0)</f>
        <v>FC</v>
      </c>
      <c r="CE13" s="32" t="str">
        <f>VLOOKUP(BY13,'ALL-Chart of Accounts'!$E:$F,2,0)</f>
        <v>In-Process Outside</v>
      </c>
      <c r="CF13" s="37">
        <v>120121</v>
      </c>
      <c r="CJ13" s="32" t="str">
        <f>VLOOKUP($D$1,Sites!$A:$C,2,0)</f>
        <v>FC</v>
      </c>
      <c r="CL13" s="32" t="str">
        <f>VLOOKUP(CF13,'ALL-Chart of Accounts'!$E:$F,2,0)</f>
        <v>In-Transit Material</v>
      </c>
      <c r="CM13" s="32">
        <f t="shared" si="4"/>
        <v>120122</v>
      </c>
      <c r="CQ13" s="32" t="str">
        <f>VLOOKUP($D$1,Sites!$A:$C,2,0)</f>
        <v>FC</v>
      </c>
      <c r="CS13" s="32" t="str">
        <f>VLOOKUP(CM13,'ALL-Chart of Accounts'!$E:$F,2,0)</f>
        <v>In-Transit Labor</v>
      </c>
      <c r="CT13" s="32">
        <f t="shared" si="5"/>
        <v>120123</v>
      </c>
      <c r="CX13" s="32" t="str">
        <f>VLOOKUP($D$1,Sites!$A:$C,2,0)</f>
        <v>FC</v>
      </c>
      <c r="CZ13" s="32" t="str">
        <f>VLOOKUP(CT13,'ALL-Chart of Accounts'!$E:$F,2,0)</f>
        <v>In-Transit Fixed Overhead</v>
      </c>
      <c r="DA13" s="32">
        <f t="shared" si="6"/>
        <v>120124</v>
      </c>
      <c r="DE13" s="32" t="str">
        <f>VLOOKUP($D$1,Sites!$A:$C,2,0)</f>
        <v>FC</v>
      </c>
      <c r="DG13" s="32" t="str">
        <f>VLOOKUP(DA13,'ALL-Chart of Accounts'!$E:$F,2,0)</f>
        <v>In-Transit Variable Overhead</v>
      </c>
      <c r="DH13" s="32">
        <f t="shared" si="7"/>
        <v>120125</v>
      </c>
      <c r="DL13" s="32" t="str">
        <f>VLOOKUP($D$1,Sites!$A:$C,2,0)</f>
        <v>FC</v>
      </c>
      <c r="DN13" s="32" t="str">
        <f>VLOOKUP(DH13,'ALL-Chart of Accounts'!$E:$F,2,0)</f>
        <v>In-Transit Outside</v>
      </c>
      <c r="DO13" s="37">
        <v>415000</v>
      </c>
      <c r="DQ13" s="32">
        <f t="shared" si="8"/>
        <v>3500</v>
      </c>
      <c r="DS13" s="32" t="str">
        <f>VLOOKUP($D$1,Sites!$A:$C,2,0)</f>
        <v>FC</v>
      </c>
      <c r="DT13" s="32" t="str">
        <f>VLOOKUP(DO13,'ALL-Chart of Accounts'!$E:$F,2,0)</f>
        <v>Aftermarket Sales - Product (80PRDAFT)</v>
      </c>
      <c r="DU13" s="32">
        <f t="shared" si="9"/>
        <v>415000</v>
      </c>
      <c r="DW13" s="32">
        <f t="shared" si="10"/>
        <v>3500</v>
      </c>
      <c r="DY13" s="32" t="str">
        <f>VLOOKUP($D$1,Sites!$A:$C,2,0)</f>
        <v>FC</v>
      </c>
      <c r="DZ13" s="32" t="str">
        <f>VLOOKUP(DU13,'ALL-Chart of Accounts'!$E:$F,2,0)</f>
        <v>Aftermarket Sales - Product (80PRDAFT)</v>
      </c>
      <c r="EA13" s="32">
        <f t="shared" si="11"/>
        <v>415000</v>
      </c>
      <c r="EC13" s="32">
        <f t="shared" si="12"/>
        <v>3500</v>
      </c>
      <c r="EE13" s="32" t="str">
        <f>VLOOKUP($D$1,Sites!$A:$C,2,0)</f>
        <v>FC</v>
      </c>
      <c r="EF13" s="32" t="str">
        <f>VLOOKUP(EA13,'ALL-Chart of Accounts'!$E:$F,2,0)</f>
        <v>Aftermarket Sales - Product (80PRDAFT)</v>
      </c>
      <c r="EG13" s="37">
        <v>262800</v>
      </c>
      <c r="EK13" s="32" t="str">
        <f>VLOOKUP($D$1,Sites!$A:$C,2,0)</f>
        <v>FC</v>
      </c>
      <c r="EL13" s="32" t="str">
        <f>VLOOKUP(EG13,'ALL-Chart of Accounts'!$E:$F,2,0)</f>
        <v>Deferred Income</v>
      </c>
      <c r="EM13" s="32">
        <f t="shared" si="13"/>
        <v>262800</v>
      </c>
      <c r="EQ13" s="32" t="str">
        <f>VLOOKUP($D$1,Sites!$A:$C,2,0)</f>
        <v>FC</v>
      </c>
      <c r="ER13" s="32" t="str">
        <f>VLOOKUP(EM13,'ALL-Chart of Accounts'!$E:$F,2,0)</f>
        <v>Deferred Income</v>
      </c>
      <c r="ES13" s="32">
        <f t="shared" si="14"/>
        <v>262800</v>
      </c>
      <c r="EW13" s="32" t="str">
        <f>VLOOKUP($D$1,Sites!$A:$C,2,0)</f>
        <v>FC</v>
      </c>
      <c r="EX13" s="32" t="str">
        <f>VLOOKUP(ES13,'ALL-Chart of Accounts'!$E:$F,2,0)</f>
        <v>Deferred Income</v>
      </c>
      <c r="EY13" s="37">
        <v>511010</v>
      </c>
      <c r="FA13" s="32">
        <f t="shared" si="15"/>
        <v>3500</v>
      </c>
      <c r="FC13" s="32" t="str">
        <f>VLOOKUP($D$1,Sites!$A:$C,2,0)</f>
        <v>FC</v>
      </c>
      <c r="FD13" s="32" t="str">
        <f>VLOOKUP(EY13,'ALL-Chart of Accounts'!$E:$F,2,0)</f>
        <v>Product COS (83PRD) - Material</v>
      </c>
      <c r="FE13" s="32">
        <f t="shared" si="16"/>
        <v>511020</v>
      </c>
      <c r="FG13" s="32">
        <f t="shared" si="17"/>
        <v>3500</v>
      </c>
      <c r="FI13" s="32" t="str">
        <f>VLOOKUP($D$1,Sites!$A:$C,2,0)</f>
        <v>FC</v>
      </c>
      <c r="FJ13" s="32" t="str">
        <f>VLOOKUP(FE13,'ALL-Chart of Accounts'!$E:$F,2,0)</f>
        <v>Product COS (83PRD) - Labor</v>
      </c>
      <c r="FK13" s="32">
        <f t="shared" si="18"/>
        <v>511030</v>
      </c>
      <c r="FM13" s="32">
        <f t="shared" si="19"/>
        <v>3500</v>
      </c>
      <c r="FO13" s="32" t="str">
        <f>VLOOKUP($D$1,Sites!$A:$C,2,0)</f>
        <v>FC</v>
      </c>
      <c r="FP13" s="32" t="str">
        <f>VLOOKUP(FK13,'ALL-Chart of Accounts'!$E:$F,2,0)</f>
        <v>Product COS (83PRD) - Fixed OH</v>
      </c>
      <c r="FQ13" s="32">
        <f t="shared" si="20"/>
        <v>511040</v>
      </c>
      <c r="FS13" s="32">
        <f t="shared" si="21"/>
        <v>3500</v>
      </c>
      <c r="FU13" s="32" t="str">
        <f>VLOOKUP($D$1,Sites!$A:$C,2,0)</f>
        <v>FC</v>
      </c>
      <c r="FV13" s="32" t="str">
        <f>VLOOKUP(FQ13,'ALL-Chart of Accounts'!$E:$F,2,0)</f>
        <v>Product COS (83PRD) - Variable OH</v>
      </c>
      <c r="FW13" s="32">
        <f t="shared" si="22"/>
        <v>511050</v>
      </c>
      <c r="FY13" s="32">
        <f t="shared" si="23"/>
        <v>3500</v>
      </c>
      <c r="GA13" s="32" t="str">
        <f>VLOOKUP($D$1,Sites!$A:$C,2,0)</f>
        <v>FC</v>
      </c>
      <c r="GB13" s="32" t="str">
        <f>VLOOKUP(FW13,'ALL-Chart of Accounts'!$E:$F,2,0)</f>
        <v>Product COS (83PRD) - Outside</v>
      </c>
      <c r="GC13" s="32">
        <f t="shared" si="24"/>
        <v>262800</v>
      </c>
      <c r="GG13" s="32" t="str">
        <f>VLOOKUP($D$1,Sites!$A:$C,2,0)</f>
        <v>FC</v>
      </c>
      <c r="GH13" s="32" t="str">
        <f>VLOOKUP(GC13,'ALL-Chart of Accounts'!$E:$F,2,0)</f>
        <v>Deferred Income</v>
      </c>
      <c r="GI13" s="32">
        <f t="shared" si="25"/>
        <v>262800</v>
      </c>
      <c r="GM13" s="32" t="str">
        <f>VLOOKUP($D$1,Sites!$A:$C,2,0)</f>
        <v>FC</v>
      </c>
      <c r="GN13" s="32" t="str">
        <f>VLOOKUP(GI13,'ALL-Chart of Accounts'!$E:$F,2,0)</f>
        <v>Deferred Income</v>
      </c>
      <c r="GO13" s="32">
        <f t="shared" si="26"/>
        <v>262800</v>
      </c>
      <c r="GS13" s="32" t="str">
        <f>VLOOKUP($D$1,Sites!$A:$C,2,0)</f>
        <v>FC</v>
      </c>
      <c r="GT13" s="32" t="str">
        <f>VLOOKUP(GO13,'ALL-Chart of Accounts'!$E:$F,2,0)</f>
        <v>Deferred Income</v>
      </c>
      <c r="GU13" s="32">
        <f t="shared" si="27"/>
        <v>262800</v>
      </c>
      <c r="GY13" s="32" t="str">
        <f>VLOOKUP($D$1,Sites!$A:$C,2,0)</f>
        <v>FC</v>
      </c>
      <c r="GZ13" s="32" t="str">
        <f>VLOOKUP(GU13,'ALL-Chart of Accounts'!$E:$F,2,0)</f>
        <v>Deferred Income</v>
      </c>
      <c r="HA13" s="32">
        <f t="shared" si="28"/>
        <v>262800</v>
      </c>
      <c r="HE13" s="32" t="str">
        <f>VLOOKUP($D$1,Sites!$A:$C,2,0)</f>
        <v>FC</v>
      </c>
      <c r="HF13" s="32" t="str">
        <f>VLOOKUP(HA13,'ALL-Chart of Accounts'!$E:$F,2,0)</f>
        <v>Deferred Income</v>
      </c>
    </row>
    <row r="14" spans="1:214" x14ac:dyDescent="0.35">
      <c r="C14" s="47">
        <v>43292</v>
      </c>
      <c r="D14" s="46" t="s">
        <v>11110</v>
      </c>
      <c r="F14" s="46">
        <v>3505</v>
      </c>
      <c r="G14" s="32" t="e">
        <f>VLOOKUP(F14,'ALL-Unit Code 2'!V:W,2,0)</f>
        <v>#N/A</v>
      </c>
      <c r="H14" s="32">
        <f t="shared" si="29"/>
        <v>120131</v>
      </c>
      <c r="L14" s="32" t="str">
        <f>VLOOKUP($D$1,Sites!$A:$C,2,0)</f>
        <v>FC</v>
      </c>
      <c r="N14" s="32" t="str">
        <f>VLOOKUP(H14,'ALL-Chart of Accounts'!$E:$F,2,0)</f>
        <v>Finished Goods Material</v>
      </c>
      <c r="O14" s="32">
        <f t="shared" si="30"/>
        <v>120132</v>
      </c>
      <c r="S14" s="32" t="str">
        <f>VLOOKUP($D$1,Sites!$A:$C,2,0)</f>
        <v>FC</v>
      </c>
      <c r="U14" s="32" t="str">
        <f>VLOOKUP(O14,'ALL-Chart of Accounts'!$E:$F,2,0)</f>
        <v>Finished Goods Labor</v>
      </c>
      <c r="V14" s="32">
        <f t="shared" si="31"/>
        <v>120133</v>
      </c>
      <c r="Z14" s="32" t="str">
        <f>VLOOKUP($D$1,Sites!$A:$C,2,0)</f>
        <v>FC</v>
      </c>
      <c r="AB14" s="32" t="str">
        <f>VLOOKUP(V14,'ALL-Chart of Accounts'!$E:$F,2,0)</f>
        <v>Finished Goods Fixed Overhead</v>
      </c>
      <c r="AC14" s="32">
        <f t="shared" si="32"/>
        <v>120134</v>
      </c>
      <c r="AG14" s="32" t="str">
        <f>VLOOKUP($D$1,Sites!$A:$C,2,0)</f>
        <v>FC</v>
      </c>
      <c r="AI14" s="32" t="str">
        <f>VLOOKUP(AC14,'ALL-Chart of Accounts'!$E:$F,2,0)</f>
        <v>Finished Goods Variable Overhead</v>
      </c>
      <c r="AJ14" s="32">
        <f t="shared" si="33"/>
        <v>120135</v>
      </c>
      <c r="AN14" s="32" t="str">
        <f>VLOOKUP($D$1,Sites!$A:$C,2,0)</f>
        <v>FC</v>
      </c>
      <c r="AP14" s="32" t="str">
        <f>VLOOKUP(AJ14,'ALL-Chart of Accounts'!$E:$F,2,0)</f>
        <v>Finished Goods Outside</v>
      </c>
      <c r="AW14" s="37">
        <v>120141</v>
      </c>
      <c r="BA14" s="32" t="str">
        <f>VLOOKUP($D$1,Sites!$A:$C,2,0)</f>
        <v>FC</v>
      </c>
      <c r="BC14" s="32" t="str">
        <f>VLOOKUP(AW14,'ALL-Chart of Accounts'!$E:$F,2,0)</f>
        <v>In-Process Material</v>
      </c>
      <c r="BD14" s="32">
        <f t="shared" si="0"/>
        <v>120142</v>
      </c>
      <c r="BH14" s="32" t="str">
        <f>VLOOKUP($D$1,Sites!$A:$C,2,0)</f>
        <v>FC</v>
      </c>
      <c r="BJ14" s="32" t="str">
        <f>VLOOKUP(BD14,'ALL-Chart of Accounts'!$E:$F,2,0)</f>
        <v>In-Process Labor</v>
      </c>
      <c r="BK14" s="32">
        <f t="shared" si="1"/>
        <v>120143</v>
      </c>
      <c r="BO14" s="32" t="str">
        <f>VLOOKUP($D$1,Sites!$A:$C,2,0)</f>
        <v>FC</v>
      </c>
      <c r="BQ14" s="32" t="str">
        <f>VLOOKUP(BK14,'ALL-Chart of Accounts'!$E:$F,2,0)</f>
        <v>In-Process Fixed Overhead</v>
      </c>
      <c r="BR14" s="32">
        <f t="shared" si="2"/>
        <v>120144</v>
      </c>
      <c r="BV14" s="32" t="str">
        <f>VLOOKUP($D$1,Sites!$A:$C,2,0)</f>
        <v>FC</v>
      </c>
      <c r="BX14" s="32" t="str">
        <f>VLOOKUP(BR14,'ALL-Chart of Accounts'!$E:$F,2,0)</f>
        <v>In-Process Variable Overhead</v>
      </c>
      <c r="BY14" s="32">
        <f t="shared" si="3"/>
        <v>120145</v>
      </c>
      <c r="CC14" s="32" t="str">
        <f>VLOOKUP($D$1,Sites!$A:$C,2,0)</f>
        <v>FC</v>
      </c>
      <c r="CE14" s="32" t="str">
        <f>VLOOKUP(BY14,'ALL-Chart of Accounts'!$E:$F,2,0)</f>
        <v>In-Process Outside</v>
      </c>
      <c r="CF14" s="37">
        <v>120121</v>
      </c>
      <c r="CJ14" s="32" t="str">
        <f>VLOOKUP($D$1,Sites!$A:$C,2,0)</f>
        <v>FC</v>
      </c>
      <c r="CL14" s="32" t="str">
        <f>VLOOKUP(CF14,'ALL-Chart of Accounts'!$E:$F,2,0)</f>
        <v>In-Transit Material</v>
      </c>
      <c r="CM14" s="32">
        <f t="shared" si="4"/>
        <v>120122</v>
      </c>
      <c r="CQ14" s="32" t="str">
        <f>VLOOKUP($D$1,Sites!$A:$C,2,0)</f>
        <v>FC</v>
      </c>
      <c r="CS14" s="32" t="str">
        <f>VLOOKUP(CM14,'ALL-Chart of Accounts'!$E:$F,2,0)</f>
        <v>In-Transit Labor</v>
      </c>
      <c r="CT14" s="32">
        <f t="shared" si="5"/>
        <v>120123</v>
      </c>
      <c r="CX14" s="32" t="str">
        <f>VLOOKUP($D$1,Sites!$A:$C,2,0)</f>
        <v>FC</v>
      </c>
      <c r="CZ14" s="32" t="str">
        <f>VLOOKUP(CT14,'ALL-Chart of Accounts'!$E:$F,2,0)</f>
        <v>In-Transit Fixed Overhead</v>
      </c>
      <c r="DA14" s="32">
        <f t="shared" si="6"/>
        <v>120124</v>
      </c>
      <c r="DE14" s="32" t="str">
        <f>VLOOKUP($D$1,Sites!$A:$C,2,0)</f>
        <v>FC</v>
      </c>
      <c r="DG14" s="32" t="str">
        <f>VLOOKUP(DA14,'ALL-Chart of Accounts'!$E:$F,2,0)</f>
        <v>In-Transit Variable Overhead</v>
      </c>
      <c r="DH14" s="32">
        <f t="shared" si="7"/>
        <v>120125</v>
      </c>
      <c r="DL14" s="32" t="str">
        <f>VLOOKUP($D$1,Sites!$A:$C,2,0)</f>
        <v>FC</v>
      </c>
      <c r="DN14" s="32" t="str">
        <f>VLOOKUP(DH14,'ALL-Chart of Accounts'!$E:$F,2,0)</f>
        <v>In-Transit Outside</v>
      </c>
      <c r="DO14" s="37">
        <v>415000</v>
      </c>
      <c r="DQ14" s="32">
        <f t="shared" si="8"/>
        <v>3505</v>
      </c>
      <c r="DS14" s="32" t="str">
        <f>VLOOKUP($D$1,Sites!$A:$C,2,0)</f>
        <v>FC</v>
      </c>
      <c r="DT14" s="32" t="str">
        <f>VLOOKUP(DO14,'ALL-Chart of Accounts'!$E:$F,2,0)</f>
        <v>Aftermarket Sales - Product (80PRDAFT)</v>
      </c>
      <c r="DU14" s="32">
        <f t="shared" si="9"/>
        <v>415000</v>
      </c>
      <c r="DW14" s="32">
        <f t="shared" si="10"/>
        <v>3505</v>
      </c>
      <c r="DY14" s="32" t="str">
        <f>VLOOKUP($D$1,Sites!$A:$C,2,0)</f>
        <v>FC</v>
      </c>
      <c r="DZ14" s="32" t="str">
        <f>VLOOKUP(DU14,'ALL-Chart of Accounts'!$E:$F,2,0)</f>
        <v>Aftermarket Sales - Product (80PRDAFT)</v>
      </c>
      <c r="EA14" s="32">
        <f t="shared" si="11"/>
        <v>415000</v>
      </c>
      <c r="EC14" s="32">
        <f t="shared" si="12"/>
        <v>3505</v>
      </c>
      <c r="EE14" s="32" t="str">
        <f>VLOOKUP($D$1,Sites!$A:$C,2,0)</f>
        <v>FC</v>
      </c>
      <c r="EF14" s="32" t="str">
        <f>VLOOKUP(EA14,'ALL-Chart of Accounts'!$E:$F,2,0)</f>
        <v>Aftermarket Sales - Product (80PRDAFT)</v>
      </c>
      <c r="EG14" s="37">
        <v>262800</v>
      </c>
      <c r="EK14" s="32" t="str">
        <f>VLOOKUP($D$1,Sites!$A:$C,2,0)</f>
        <v>FC</v>
      </c>
      <c r="EL14" s="32" t="str">
        <f>VLOOKUP(EG14,'ALL-Chart of Accounts'!$E:$F,2,0)</f>
        <v>Deferred Income</v>
      </c>
      <c r="EM14" s="32">
        <f t="shared" si="13"/>
        <v>262800</v>
      </c>
      <c r="EQ14" s="32" t="str">
        <f>VLOOKUP($D$1,Sites!$A:$C,2,0)</f>
        <v>FC</v>
      </c>
      <c r="ER14" s="32" t="str">
        <f>VLOOKUP(EM14,'ALL-Chart of Accounts'!$E:$F,2,0)</f>
        <v>Deferred Income</v>
      </c>
      <c r="ES14" s="32">
        <f t="shared" si="14"/>
        <v>262800</v>
      </c>
      <c r="EW14" s="32" t="str">
        <f>VLOOKUP($D$1,Sites!$A:$C,2,0)</f>
        <v>FC</v>
      </c>
      <c r="EX14" s="32" t="str">
        <f>VLOOKUP(ES14,'ALL-Chart of Accounts'!$E:$F,2,0)</f>
        <v>Deferred Income</v>
      </c>
      <c r="EY14" s="37">
        <v>511010</v>
      </c>
      <c r="FA14" s="32">
        <f t="shared" si="15"/>
        <v>3505</v>
      </c>
      <c r="FC14" s="32" t="str">
        <f>VLOOKUP($D$1,Sites!$A:$C,2,0)</f>
        <v>FC</v>
      </c>
      <c r="FD14" s="32" t="str">
        <f>VLOOKUP(EY14,'ALL-Chart of Accounts'!$E:$F,2,0)</f>
        <v>Product COS (83PRD) - Material</v>
      </c>
      <c r="FE14" s="32">
        <f t="shared" si="16"/>
        <v>511020</v>
      </c>
      <c r="FG14" s="32">
        <f t="shared" si="17"/>
        <v>3505</v>
      </c>
      <c r="FI14" s="32" t="str">
        <f>VLOOKUP($D$1,Sites!$A:$C,2,0)</f>
        <v>FC</v>
      </c>
      <c r="FJ14" s="32" t="str">
        <f>VLOOKUP(FE14,'ALL-Chart of Accounts'!$E:$F,2,0)</f>
        <v>Product COS (83PRD) - Labor</v>
      </c>
      <c r="FK14" s="32">
        <f t="shared" si="18"/>
        <v>511030</v>
      </c>
      <c r="FM14" s="32">
        <f t="shared" si="19"/>
        <v>3505</v>
      </c>
      <c r="FO14" s="32" t="str">
        <f>VLOOKUP($D$1,Sites!$A:$C,2,0)</f>
        <v>FC</v>
      </c>
      <c r="FP14" s="32" t="str">
        <f>VLOOKUP(FK14,'ALL-Chart of Accounts'!$E:$F,2,0)</f>
        <v>Product COS (83PRD) - Fixed OH</v>
      </c>
      <c r="FQ14" s="32">
        <f t="shared" si="20"/>
        <v>511040</v>
      </c>
      <c r="FS14" s="32">
        <f t="shared" si="21"/>
        <v>3505</v>
      </c>
      <c r="FU14" s="32" t="str">
        <f>VLOOKUP($D$1,Sites!$A:$C,2,0)</f>
        <v>FC</v>
      </c>
      <c r="FV14" s="32" t="str">
        <f>VLOOKUP(FQ14,'ALL-Chart of Accounts'!$E:$F,2,0)</f>
        <v>Product COS (83PRD) - Variable OH</v>
      </c>
      <c r="FW14" s="32">
        <f t="shared" si="22"/>
        <v>511050</v>
      </c>
      <c r="FY14" s="32">
        <f t="shared" si="23"/>
        <v>3505</v>
      </c>
      <c r="GA14" s="32" t="str">
        <f>VLOOKUP($D$1,Sites!$A:$C,2,0)</f>
        <v>FC</v>
      </c>
      <c r="GB14" s="32" t="str">
        <f>VLOOKUP(FW14,'ALL-Chart of Accounts'!$E:$F,2,0)</f>
        <v>Product COS (83PRD) - Outside</v>
      </c>
      <c r="GC14" s="32">
        <f t="shared" si="24"/>
        <v>262800</v>
      </c>
      <c r="GG14" s="32" t="str">
        <f>VLOOKUP($D$1,Sites!$A:$C,2,0)</f>
        <v>FC</v>
      </c>
      <c r="GH14" s="32" t="str">
        <f>VLOOKUP(GC14,'ALL-Chart of Accounts'!$E:$F,2,0)</f>
        <v>Deferred Income</v>
      </c>
      <c r="GI14" s="32">
        <f t="shared" si="25"/>
        <v>262800</v>
      </c>
      <c r="GM14" s="32" t="str">
        <f>VLOOKUP($D$1,Sites!$A:$C,2,0)</f>
        <v>FC</v>
      </c>
      <c r="GN14" s="32" t="str">
        <f>VLOOKUP(GI14,'ALL-Chart of Accounts'!$E:$F,2,0)</f>
        <v>Deferred Income</v>
      </c>
      <c r="GO14" s="32">
        <f t="shared" si="26"/>
        <v>262800</v>
      </c>
      <c r="GS14" s="32" t="str">
        <f>VLOOKUP($D$1,Sites!$A:$C,2,0)</f>
        <v>FC</v>
      </c>
      <c r="GT14" s="32" t="str">
        <f>VLOOKUP(GO14,'ALL-Chart of Accounts'!$E:$F,2,0)</f>
        <v>Deferred Income</v>
      </c>
      <c r="GU14" s="32">
        <f t="shared" si="27"/>
        <v>262800</v>
      </c>
      <c r="GY14" s="32" t="str">
        <f>VLOOKUP($D$1,Sites!$A:$C,2,0)</f>
        <v>FC</v>
      </c>
      <c r="GZ14" s="32" t="str">
        <f>VLOOKUP(GU14,'ALL-Chart of Accounts'!$E:$F,2,0)</f>
        <v>Deferred Income</v>
      </c>
      <c r="HA14" s="32">
        <f t="shared" si="28"/>
        <v>262800</v>
      </c>
      <c r="HE14" s="32" t="str">
        <f>VLOOKUP($D$1,Sites!$A:$C,2,0)</f>
        <v>FC</v>
      </c>
      <c r="HF14" s="32" t="str">
        <f>VLOOKUP(HA14,'ALL-Chart of Accounts'!$E:$F,2,0)</f>
        <v>Deferred Income</v>
      </c>
    </row>
    <row r="15" spans="1:214" x14ac:dyDescent="0.35">
      <c r="C15" s="47">
        <v>43292</v>
      </c>
      <c r="D15" s="46" t="s">
        <v>11110</v>
      </c>
      <c r="F15" s="46">
        <v>3510</v>
      </c>
      <c r="G15" s="32" t="e">
        <f>VLOOKUP(F15,'ALL-Unit Code 2'!V:W,2,0)</f>
        <v>#N/A</v>
      </c>
      <c r="H15" s="32">
        <f t="shared" si="29"/>
        <v>120131</v>
      </c>
      <c r="L15" s="32" t="str">
        <f>VLOOKUP($D$1,Sites!$A:$C,2,0)</f>
        <v>FC</v>
      </c>
      <c r="N15" s="32" t="str">
        <f>VLOOKUP(H15,'ALL-Chart of Accounts'!$E:$F,2,0)</f>
        <v>Finished Goods Material</v>
      </c>
      <c r="O15" s="32">
        <f t="shared" si="30"/>
        <v>120132</v>
      </c>
      <c r="S15" s="32" t="str">
        <f>VLOOKUP($D$1,Sites!$A:$C,2,0)</f>
        <v>FC</v>
      </c>
      <c r="U15" s="32" t="str">
        <f>VLOOKUP(O15,'ALL-Chart of Accounts'!$E:$F,2,0)</f>
        <v>Finished Goods Labor</v>
      </c>
      <c r="V15" s="32">
        <f t="shared" si="31"/>
        <v>120133</v>
      </c>
      <c r="Z15" s="32" t="str">
        <f>VLOOKUP($D$1,Sites!$A:$C,2,0)</f>
        <v>FC</v>
      </c>
      <c r="AB15" s="32" t="str">
        <f>VLOOKUP(V15,'ALL-Chart of Accounts'!$E:$F,2,0)</f>
        <v>Finished Goods Fixed Overhead</v>
      </c>
      <c r="AC15" s="32">
        <f t="shared" si="32"/>
        <v>120134</v>
      </c>
      <c r="AG15" s="32" t="str">
        <f>VLOOKUP($D$1,Sites!$A:$C,2,0)</f>
        <v>FC</v>
      </c>
      <c r="AI15" s="32" t="str">
        <f>VLOOKUP(AC15,'ALL-Chart of Accounts'!$E:$F,2,0)</f>
        <v>Finished Goods Variable Overhead</v>
      </c>
      <c r="AJ15" s="32">
        <f t="shared" si="33"/>
        <v>120135</v>
      </c>
      <c r="AN15" s="32" t="str">
        <f>VLOOKUP($D$1,Sites!$A:$C,2,0)</f>
        <v>FC</v>
      </c>
      <c r="AP15" s="32" t="str">
        <f>VLOOKUP(AJ15,'ALL-Chart of Accounts'!$E:$F,2,0)</f>
        <v>Finished Goods Outside</v>
      </c>
      <c r="AW15" s="37">
        <v>120141</v>
      </c>
      <c r="BA15" s="32" t="str">
        <f>VLOOKUP($D$1,Sites!$A:$C,2,0)</f>
        <v>FC</v>
      </c>
      <c r="BC15" s="32" t="str">
        <f>VLOOKUP(AW15,'ALL-Chart of Accounts'!$E:$F,2,0)</f>
        <v>In-Process Material</v>
      </c>
      <c r="BD15" s="32">
        <f t="shared" si="0"/>
        <v>120142</v>
      </c>
      <c r="BH15" s="32" t="str">
        <f>VLOOKUP($D$1,Sites!$A:$C,2,0)</f>
        <v>FC</v>
      </c>
      <c r="BJ15" s="32" t="str">
        <f>VLOOKUP(BD15,'ALL-Chart of Accounts'!$E:$F,2,0)</f>
        <v>In-Process Labor</v>
      </c>
      <c r="BK15" s="32">
        <f t="shared" si="1"/>
        <v>120143</v>
      </c>
      <c r="BO15" s="32" t="str">
        <f>VLOOKUP($D$1,Sites!$A:$C,2,0)</f>
        <v>FC</v>
      </c>
      <c r="BQ15" s="32" t="str">
        <f>VLOOKUP(BK15,'ALL-Chart of Accounts'!$E:$F,2,0)</f>
        <v>In-Process Fixed Overhead</v>
      </c>
      <c r="BR15" s="32">
        <f t="shared" si="2"/>
        <v>120144</v>
      </c>
      <c r="BV15" s="32" t="str">
        <f>VLOOKUP($D$1,Sites!$A:$C,2,0)</f>
        <v>FC</v>
      </c>
      <c r="BX15" s="32" t="str">
        <f>VLOOKUP(BR15,'ALL-Chart of Accounts'!$E:$F,2,0)</f>
        <v>In-Process Variable Overhead</v>
      </c>
      <c r="BY15" s="32">
        <f t="shared" si="3"/>
        <v>120145</v>
      </c>
      <c r="CC15" s="32" t="str">
        <f>VLOOKUP($D$1,Sites!$A:$C,2,0)</f>
        <v>FC</v>
      </c>
      <c r="CE15" s="32" t="str">
        <f>VLOOKUP(BY15,'ALL-Chart of Accounts'!$E:$F,2,0)</f>
        <v>In-Process Outside</v>
      </c>
      <c r="CF15" s="37">
        <v>120121</v>
      </c>
      <c r="CJ15" s="32" t="str">
        <f>VLOOKUP($D$1,Sites!$A:$C,2,0)</f>
        <v>FC</v>
      </c>
      <c r="CL15" s="32" t="str">
        <f>VLOOKUP(CF15,'ALL-Chart of Accounts'!$E:$F,2,0)</f>
        <v>In-Transit Material</v>
      </c>
      <c r="CM15" s="32">
        <f t="shared" si="4"/>
        <v>120122</v>
      </c>
      <c r="CQ15" s="32" t="str">
        <f>VLOOKUP($D$1,Sites!$A:$C,2,0)</f>
        <v>FC</v>
      </c>
      <c r="CS15" s="32" t="str">
        <f>VLOOKUP(CM15,'ALL-Chart of Accounts'!$E:$F,2,0)</f>
        <v>In-Transit Labor</v>
      </c>
      <c r="CT15" s="32">
        <f t="shared" si="5"/>
        <v>120123</v>
      </c>
      <c r="CX15" s="32" t="str">
        <f>VLOOKUP($D$1,Sites!$A:$C,2,0)</f>
        <v>FC</v>
      </c>
      <c r="CZ15" s="32" t="str">
        <f>VLOOKUP(CT15,'ALL-Chart of Accounts'!$E:$F,2,0)</f>
        <v>In-Transit Fixed Overhead</v>
      </c>
      <c r="DA15" s="32">
        <f t="shared" si="6"/>
        <v>120124</v>
      </c>
      <c r="DE15" s="32" t="str">
        <f>VLOOKUP($D$1,Sites!$A:$C,2,0)</f>
        <v>FC</v>
      </c>
      <c r="DG15" s="32" t="str">
        <f>VLOOKUP(DA15,'ALL-Chart of Accounts'!$E:$F,2,0)</f>
        <v>In-Transit Variable Overhead</v>
      </c>
      <c r="DH15" s="32">
        <f t="shared" si="7"/>
        <v>120125</v>
      </c>
      <c r="DL15" s="32" t="str">
        <f>VLOOKUP($D$1,Sites!$A:$C,2,0)</f>
        <v>FC</v>
      </c>
      <c r="DN15" s="32" t="str">
        <f>VLOOKUP(DH15,'ALL-Chart of Accounts'!$E:$F,2,0)</f>
        <v>In-Transit Outside</v>
      </c>
      <c r="DO15" s="37">
        <v>415000</v>
      </c>
      <c r="DQ15" s="32">
        <f t="shared" si="8"/>
        <v>3510</v>
      </c>
      <c r="DS15" s="32" t="str">
        <f>VLOOKUP($D$1,Sites!$A:$C,2,0)</f>
        <v>FC</v>
      </c>
      <c r="DT15" s="32" t="str">
        <f>VLOOKUP(DO15,'ALL-Chart of Accounts'!$E:$F,2,0)</f>
        <v>Aftermarket Sales - Product (80PRDAFT)</v>
      </c>
      <c r="DU15" s="32">
        <f t="shared" si="9"/>
        <v>415000</v>
      </c>
      <c r="DW15" s="32">
        <f t="shared" si="10"/>
        <v>3510</v>
      </c>
      <c r="DY15" s="32" t="str">
        <f>VLOOKUP($D$1,Sites!$A:$C,2,0)</f>
        <v>FC</v>
      </c>
      <c r="DZ15" s="32" t="str">
        <f>VLOOKUP(DU15,'ALL-Chart of Accounts'!$E:$F,2,0)</f>
        <v>Aftermarket Sales - Product (80PRDAFT)</v>
      </c>
      <c r="EA15" s="32">
        <f t="shared" si="11"/>
        <v>415000</v>
      </c>
      <c r="EC15" s="32">
        <f t="shared" si="12"/>
        <v>3510</v>
      </c>
      <c r="EE15" s="32" t="str">
        <f>VLOOKUP($D$1,Sites!$A:$C,2,0)</f>
        <v>FC</v>
      </c>
      <c r="EF15" s="32" t="str">
        <f>VLOOKUP(EA15,'ALL-Chart of Accounts'!$E:$F,2,0)</f>
        <v>Aftermarket Sales - Product (80PRDAFT)</v>
      </c>
      <c r="EG15" s="37">
        <v>262800</v>
      </c>
      <c r="EK15" s="32" t="str">
        <f>VLOOKUP($D$1,Sites!$A:$C,2,0)</f>
        <v>FC</v>
      </c>
      <c r="EL15" s="32" t="str">
        <f>VLOOKUP(EG15,'ALL-Chart of Accounts'!$E:$F,2,0)</f>
        <v>Deferred Income</v>
      </c>
      <c r="EM15" s="32">
        <f t="shared" si="13"/>
        <v>262800</v>
      </c>
      <c r="EQ15" s="32" t="str">
        <f>VLOOKUP($D$1,Sites!$A:$C,2,0)</f>
        <v>FC</v>
      </c>
      <c r="ER15" s="32" t="str">
        <f>VLOOKUP(EM15,'ALL-Chart of Accounts'!$E:$F,2,0)</f>
        <v>Deferred Income</v>
      </c>
      <c r="ES15" s="32">
        <f t="shared" si="14"/>
        <v>262800</v>
      </c>
      <c r="EW15" s="32" t="str">
        <f>VLOOKUP($D$1,Sites!$A:$C,2,0)</f>
        <v>FC</v>
      </c>
      <c r="EX15" s="32" t="str">
        <f>VLOOKUP(ES15,'ALL-Chart of Accounts'!$E:$F,2,0)</f>
        <v>Deferred Income</v>
      </c>
      <c r="EY15" s="37">
        <v>511010</v>
      </c>
      <c r="FA15" s="32">
        <f t="shared" si="15"/>
        <v>3510</v>
      </c>
      <c r="FC15" s="32" t="str">
        <f>VLOOKUP($D$1,Sites!$A:$C,2,0)</f>
        <v>FC</v>
      </c>
      <c r="FD15" s="32" t="str">
        <f>VLOOKUP(EY15,'ALL-Chart of Accounts'!$E:$F,2,0)</f>
        <v>Product COS (83PRD) - Material</v>
      </c>
      <c r="FE15" s="32">
        <f t="shared" si="16"/>
        <v>511020</v>
      </c>
      <c r="FG15" s="32">
        <f t="shared" si="17"/>
        <v>3510</v>
      </c>
      <c r="FI15" s="32" t="str">
        <f>VLOOKUP($D$1,Sites!$A:$C,2,0)</f>
        <v>FC</v>
      </c>
      <c r="FJ15" s="32" t="str">
        <f>VLOOKUP(FE15,'ALL-Chart of Accounts'!$E:$F,2,0)</f>
        <v>Product COS (83PRD) - Labor</v>
      </c>
      <c r="FK15" s="32">
        <f t="shared" si="18"/>
        <v>511030</v>
      </c>
      <c r="FM15" s="32">
        <f t="shared" si="19"/>
        <v>3510</v>
      </c>
      <c r="FO15" s="32" t="str">
        <f>VLOOKUP($D$1,Sites!$A:$C,2,0)</f>
        <v>FC</v>
      </c>
      <c r="FP15" s="32" t="str">
        <f>VLOOKUP(FK15,'ALL-Chart of Accounts'!$E:$F,2,0)</f>
        <v>Product COS (83PRD) - Fixed OH</v>
      </c>
      <c r="FQ15" s="32">
        <f t="shared" si="20"/>
        <v>511040</v>
      </c>
      <c r="FS15" s="32">
        <f t="shared" si="21"/>
        <v>3510</v>
      </c>
      <c r="FU15" s="32" t="str">
        <f>VLOOKUP($D$1,Sites!$A:$C,2,0)</f>
        <v>FC</v>
      </c>
      <c r="FV15" s="32" t="str">
        <f>VLOOKUP(FQ15,'ALL-Chart of Accounts'!$E:$F,2,0)</f>
        <v>Product COS (83PRD) - Variable OH</v>
      </c>
      <c r="FW15" s="32">
        <f t="shared" si="22"/>
        <v>511050</v>
      </c>
      <c r="FY15" s="32">
        <f t="shared" si="23"/>
        <v>3510</v>
      </c>
      <c r="GA15" s="32" t="str">
        <f>VLOOKUP($D$1,Sites!$A:$C,2,0)</f>
        <v>FC</v>
      </c>
      <c r="GB15" s="32" t="str">
        <f>VLOOKUP(FW15,'ALL-Chart of Accounts'!$E:$F,2,0)</f>
        <v>Product COS (83PRD) - Outside</v>
      </c>
      <c r="GC15" s="32">
        <f t="shared" si="24"/>
        <v>262800</v>
      </c>
      <c r="GG15" s="32" t="str">
        <f>VLOOKUP($D$1,Sites!$A:$C,2,0)</f>
        <v>FC</v>
      </c>
      <c r="GH15" s="32" t="str">
        <f>VLOOKUP(GC15,'ALL-Chart of Accounts'!$E:$F,2,0)</f>
        <v>Deferred Income</v>
      </c>
      <c r="GI15" s="32">
        <f t="shared" si="25"/>
        <v>262800</v>
      </c>
      <c r="GM15" s="32" t="str">
        <f>VLOOKUP($D$1,Sites!$A:$C,2,0)</f>
        <v>FC</v>
      </c>
      <c r="GN15" s="32" t="str">
        <f>VLOOKUP(GI15,'ALL-Chart of Accounts'!$E:$F,2,0)</f>
        <v>Deferred Income</v>
      </c>
      <c r="GO15" s="32">
        <f t="shared" si="26"/>
        <v>262800</v>
      </c>
      <c r="GS15" s="32" t="str">
        <f>VLOOKUP($D$1,Sites!$A:$C,2,0)</f>
        <v>FC</v>
      </c>
      <c r="GT15" s="32" t="str">
        <f>VLOOKUP(GO15,'ALL-Chart of Accounts'!$E:$F,2,0)</f>
        <v>Deferred Income</v>
      </c>
      <c r="GU15" s="32">
        <f t="shared" si="27"/>
        <v>262800</v>
      </c>
      <c r="GY15" s="32" t="str">
        <f>VLOOKUP($D$1,Sites!$A:$C,2,0)</f>
        <v>FC</v>
      </c>
      <c r="GZ15" s="32" t="str">
        <f>VLOOKUP(GU15,'ALL-Chart of Accounts'!$E:$F,2,0)</f>
        <v>Deferred Income</v>
      </c>
      <c r="HA15" s="32">
        <f t="shared" si="28"/>
        <v>262800</v>
      </c>
      <c r="HE15" s="32" t="str">
        <f>VLOOKUP($D$1,Sites!$A:$C,2,0)</f>
        <v>FC</v>
      </c>
      <c r="HF15" s="32" t="str">
        <f>VLOOKUP(HA15,'ALL-Chart of Accounts'!$E:$F,2,0)</f>
        <v>Deferred Income</v>
      </c>
    </row>
    <row r="16" spans="1:214" x14ac:dyDescent="0.35">
      <c r="C16" s="47">
        <v>43292</v>
      </c>
      <c r="D16" s="46" t="s">
        <v>11110</v>
      </c>
      <c r="F16" s="46">
        <v>3520</v>
      </c>
      <c r="G16" s="32" t="e">
        <f>VLOOKUP(F16,'ALL-Unit Code 2'!V:W,2,0)</f>
        <v>#N/A</v>
      </c>
      <c r="H16" s="32">
        <f t="shared" si="29"/>
        <v>120131</v>
      </c>
      <c r="L16" s="32" t="str">
        <f>VLOOKUP($D$1,Sites!$A:$C,2,0)</f>
        <v>FC</v>
      </c>
      <c r="N16" s="32" t="str">
        <f>VLOOKUP(H16,'ALL-Chart of Accounts'!$E:$F,2,0)</f>
        <v>Finished Goods Material</v>
      </c>
      <c r="O16" s="32">
        <f t="shared" si="30"/>
        <v>120132</v>
      </c>
      <c r="S16" s="32" t="str">
        <f>VLOOKUP($D$1,Sites!$A:$C,2,0)</f>
        <v>FC</v>
      </c>
      <c r="U16" s="32" t="str">
        <f>VLOOKUP(O16,'ALL-Chart of Accounts'!$E:$F,2,0)</f>
        <v>Finished Goods Labor</v>
      </c>
      <c r="V16" s="32">
        <f t="shared" si="31"/>
        <v>120133</v>
      </c>
      <c r="Z16" s="32" t="str">
        <f>VLOOKUP($D$1,Sites!$A:$C,2,0)</f>
        <v>FC</v>
      </c>
      <c r="AB16" s="32" t="str">
        <f>VLOOKUP(V16,'ALL-Chart of Accounts'!$E:$F,2,0)</f>
        <v>Finished Goods Fixed Overhead</v>
      </c>
      <c r="AC16" s="32">
        <f t="shared" si="32"/>
        <v>120134</v>
      </c>
      <c r="AG16" s="32" t="str">
        <f>VLOOKUP($D$1,Sites!$A:$C,2,0)</f>
        <v>FC</v>
      </c>
      <c r="AI16" s="32" t="str">
        <f>VLOOKUP(AC16,'ALL-Chart of Accounts'!$E:$F,2,0)</f>
        <v>Finished Goods Variable Overhead</v>
      </c>
      <c r="AJ16" s="32">
        <f t="shared" si="33"/>
        <v>120135</v>
      </c>
      <c r="AN16" s="32" t="str">
        <f>VLOOKUP($D$1,Sites!$A:$C,2,0)</f>
        <v>FC</v>
      </c>
      <c r="AP16" s="32" t="str">
        <f>VLOOKUP(AJ16,'ALL-Chart of Accounts'!$E:$F,2,0)</f>
        <v>Finished Goods Outside</v>
      </c>
      <c r="AW16" s="37">
        <v>120141</v>
      </c>
      <c r="BA16" s="32" t="str">
        <f>VLOOKUP($D$1,Sites!$A:$C,2,0)</f>
        <v>FC</v>
      </c>
      <c r="BC16" s="32" t="str">
        <f>VLOOKUP(AW16,'ALL-Chart of Accounts'!$E:$F,2,0)</f>
        <v>In-Process Material</v>
      </c>
      <c r="BD16" s="32">
        <f t="shared" si="0"/>
        <v>120142</v>
      </c>
      <c r="BH16" s="32" t="str">
        <f>VLOOKUP($D$1,Sites!$A:$C,2,0)</f>
        <v>FC</v>
      </c>
      <c r="BJ16" s="32" t="str">
        <f>VLOOKUP(BD16,'ALL-Chart of Accounts'!$E:$F,2,0)</f>
        <v>In-Process Labor</v>
      </c>
      <c r="BK16" s="32">
        <f t="shared" si="1"/>
        <v>120143</v>
      </c>
      <c r="BO16" s="32" t="str">
        <f>VLOOKUP($D$1,Sites!$A:$C,2,0)</f>
        <v>FC</v>
      </c>
      <c r="BQ16" s="32" t="str">
        <f>VLOOKUP(BK16,'ALL-Chart of Accounts'!$E:$F,2,0)</f>
        <v>In-Process Fixed Overhead</v>
      </c>
      <c r="BR16" s="32">
        <f t="shared" si="2"/>
        <v>120144</v>
      </c>
      <c r="BV16" s="32" t="str">
        <f>VLOOKUP($D$1,Sites!$A:$C,2,0)</f>
        <v>FC</v>
      </c>
      <c r="BX16" s="32" t="str">
        <f>VLOOKUP(BR16,'ALL-Chart of Accounts'!$E:$F,2,0)</f>
        <v>In-Process Variable Overhead</v>
      </c>
      <c r="BY16" s="32">
        <f t="shared" si="3"/>
        <v>120145</v>
      </c>
      <c r="CC16" s="32" t="str">
        <f>VLOOKUP($D$1,Sites!$A:$C,2,0)</f>
        <v>FC</v>
      </c>
      <c r="CE16" s="32" t="str">
        <f>VLOOKUP(BY16,'ALL-Chart of Accounts'!$E:$F,2,0)</f>
        <v>In-Process Outside</v>
      </c>
      <c r="CF16" s="37">
        <v>120121</v>
      </c>
      <c r="CJ16" s="32" t="str">
        <f>VLOOKUP($D$1,Sites!$A:$C,2,0)</f>
        <v>FC</v>
      </c>
      <c r="CL16" s="32" t="str">
        <f>VLOOKUP(CF16,'ALL-Chart of Accounts'!$E:$F,2,0)</f>
        <v>In-Transit Material</v>
      </c>
      <c r="CM16" s="32">
        <f t="shared" si="4"/>
        <v>120122</v>
      </c>
      <c r="CQ16" s="32" t="str">
        <f>VLOOKUP($D$1,Sites!$A:$C,2,0)</f>
        <v>FC</v>
      </c>
      <c r="CS16" s="32" t="str">
        <f>VLOOKUP(CM16,'ALL-Chart of Accounts'!$E:$F,2,0)</f>
        <v>In-Transit Labor</v>
      </c>
      <c r="CT16" s="32">
        <f t="shared" si="5"/>
        <v>120123</v>
      </c>
      <c r="CX16" s="32" t="str">
        <f>VLOOKUP($D$1,Sites!$A:$C,2,0)</f>
        <v>FC</v>
      </c>
      <c r="CZ16" s="32" t="str">
        <f>VLOOKUP(CT16,'ALL-Chart of Accounts'!$E:$F,2,0)</f>
        <v>In-Transit Fixed Overhead</v>
      </c>
      <c r="DA16" s="32">
        <f t="shared" si="6"/>
        <v>120124</v>
      </c>
      <c r="DE16" s="32" t="str">
        <f>VLOOKUP($D$1,Sites!$A:$C,2,0)</f>
        <v>FC</v>
      </c>
      <c r="DG16" s="32" t="str">
        <f>VLOOKUP(DA16,'ALL-Chart of Accounts'!$E:$F,2,0)</f>
        <v>In-Transit Variable Overhead</v>
      </c>
      <c r="DH16" s="32">
        <f t="shared" si="7"/>
        <v>120125</v>
      </c>
      <c r="DL16" s="32" t="str">
        <f>VLOOKUP($D$1,Sites!$A:$C,2,0)</f>
        <v>FC</v>
      </c>
      <c r="DN16" s="32" t="str">
        <f>VLOOKUP(DH16,'ALL-Chart of Accounts'!$E:$F,2,0)</f>
        <v>In-Transit Outside</v>
      </c>
      <c r="DO16" s="37">
        <v>415000</v>
      </c>
      <c r="DQ16" s="32">
        <f t="shared" si="8"/>
        <v>3520</v>
      </c>
      <c r="DS16" s="32" t="str">
        <f>VLOOKUP($D$1,Sites!$A:$C,2,0)</f>
        <v>FC</v>
      </c>
      <c r="DT16" s="32" t="str">
        <f>VLOOKUP(DO16,'ALL-Chart of Accounts'!$E:$F,2,0)</f>
        <v>Aftermarket Sales - Product (80PRDAFT)</v>
      </c>
      <c r="DU16" s="32">
        <f t="shared" si="9"/>
        <v>415000</v>
      </c>
      <c r="DW16" s="32">
        <f t="shared" si="10"/>
        <v>3520</v>
      </c>
      <c r="DY16" s="32" t="str">
        <f>VLOOKUP($D$1,Sites!$A:$C,2,0)</f>
        <v>FC</v>
      </c>
      <c r="DZ16" s="32" t="str">
        <f>VLOOKUP(DU16,'ALL-Chart of Accounts'!$E:$F,2,0)</f>
        <v>Aftermarket Sales - Product (80PRDAFT)</v>
      </c>
      <c r="EA16" s="32">
        <f t="shared" si="11"/>
        <v>415000</v>
      </c>
      <c r="EC16" s="32">
        <f t="shared" si="12"/>
        <v>3520</v>
      </c>
      <c r="EE16" s="32" t="str">
        <f>VLOOKUP($D$1,Sites!$A:$C,2,0)</f>
        <v>FC</v>
      </c>
      <c r="EF16" s="32" t="str">
        <f>VLOOKUP(EA16,'ALL-Chart of Accounts'!$E:$F,2,0)</f>
        <v>Aftermarket Sales - Product (80PRDAFT)</v>
      </c>
      <c r="EG16" s="37">
        <v>262800</v>
      </c>
      <c r="EK16" s="32" t="str">
        <f>VLOOKUP($D$1,Sites!$A:$C,2,0)</f>
        <v>FC</v>
      </c>
      <c r="EL16" s="32" t="str">
        <f>VLOOKUP(EG16,'ALL-Chart of Accounts'!$E:$F,2,0)</f>
        <v>Deferred Income</v>
      </c>
      <c r="EM16" s="32">
        <f t="shared" si="13"/>
        <v>262800</v>
      </c>
      <c r="EQ16" s="32" t="str">
        <f>VLOOKUP($D$1,Sites!$A:$C,2,0)</f>
        <v>FC</v>
      </c>
      <c r="ER16" s="32" t="str">
        <f>VLOOKUP(EM16,'ALL-Chart of Accounts'!$E:$F,2,0)</f>
        <v>Deferred Income</v>
      </c>
      <c r="ES16" s="32">
        <f t="shared" si="14"/>
        <v>262800</v>
      </c>
      <c r="EW16" s="32" t="str">
        <f>VLOOKUP($D$1,Sites!$A:$C,2,0)</f>
        <v>FC</v>
      </c>
      <c r="EX16" s="32" t="str">
        <f>VLOOKUP(ES16,'ALL-Chart of Accounts'!$E:$F,2,0)</f>
        <v>Deferred Income</v>
      </c>
      <c r="EY16" s="37">
        <v>511010</v>
      </c>
      <c r="FA16" s="32">
        <f t="shared" si="15"/>
        <v>3520</v>
      </c>
      <c r="FC16" s="32" t="str">
        <f>VLOOKUP($D$1,Sites!$A:$C,2,0)</f>
        <v>FC</v>
      </c>
      <c r="FD16" s="32" t="str">
        <f>VLOOKUP(EY16,'ALL-Chart of Accounts'!$E:$F,2,0)</f>
        <v>Product COS (83PRD) - Material</v>
      </c>
      <c r="FE16" s="32">
        <f t="shared" si="16"/>
        <v>511020</v>
      </c>
      <c r="FG16" s="32">
        <f t="shared" si="17"/>
        <v>3520</v>
      </c>
      <c r="FI16" s="32" t="str">
        <f>VLOOKUP($D$1,Sites!$A:$C,2,0)</f>
        <v>FC</v>
      </c>
      <c r="FJ16" s="32" t="str">
        <f>VLOOKUP(FE16,'ALL-Chart of Accounts'!$E:$F,2,0)</f>
        <v>Product COS (83PRD) - Labor</v>
      </c>
      <c r="FK16" s="32">
        <f t="shared" si="18"/>
        <v>511030</v>
      </c>
      <c r="FM16" s="32">
        <f t="shared" si="19"/>
        <v>3520</v>
      </c>
      <c r="FO16" s="32" t="str">
        <f>VLOOKUP($D$1,Sites!$A:$C,2,0)</f>
        <v>FC</v>
      </c>
      <c r="FP16" s="32" t="str">
        <f>VLOOKUP(FK16,'ALL-Chart of Accounts'!$E:$F,2,0)</f>
        <v>Product COS (83PRD) - Fixed OH</v>
      </c>
      <c r="FQ16" s="32">
        <f t="shared" si="20"/>
        <v>511040</v>
      </c>
      <c r="FS16" s="32">
        <f t="shared" si="21"/>
        <v>3520</v>
      </c>
      <c r="FU16" s="32" t="str">
        <f>VLOOKUP($D$1,Sites!$A:$C,2,0)</f>
        <v>FC</v>
      </c>
      <c r="FV16" s="32" t="str">
        <f>VLOOKUP(FQ16,'ALL-Chart of Accounts'!$E:$F,2,0)</f>
        <v>Product COS (83PRD) - Variable OH</v>
      </c>
      <c r="FW16" s="32">
        <f t="shared" si="22"/>
        <v>511050</v>
      </c>
      <c r="FY16" s="32">
        <f t="shared" si="23"/>
        <v>3520</v>
      </c>
      <c r="GA16" s="32" t="str">
        <f>VLOOKUP($D$1,Sites!$A:$C,2,0)</f>
        <v>FC</v>
      </c>
      <c r="GB16" s="32" t="str">
        <f>VLOOKUP(FW16,'ALL-Chart of Accounts'!$E:$F,2,0)</f>
        <v>Product COS (83PRD) - Outside</v>
      </c>
      <c r="GC16" s="32">
        <f t="shared" si="24"/>
        <v>262800</v>
      </c>
      <c r="GG16" s="32" t="str">
        <f>VLOOKUP($D$1,Sites!$A:$C,2,0)</f>
        <v>FC</v>
      </c>
      <c r="GH16" s="32" t="str">
        <f>VLOOKUP(GC16,'ALL-Chart of Accounts'!$E:$F,2,0)</f>
        <v>Deferred Income</v>
      </c>
      <c r="GI16" s="32">
        <f t="shared" si="25"/>
        <v>262800</v>
      </c>
      <c r="GM16" s="32" t="str">
        <f>VLOOKUP($D$1,Sites!$A:$C,2,0)</f>
        <v>FC</v>
      </c>
      <c r="GN16" s="32" t="str">
        <f>VLOOKUP(GI16,'ALL-Chart of Accounts'!$E:$F,2,0)</f>
        <v>Deferred Income</v>
      </c>
      <c r="GO16" s="32">
        <f t="shared" si="26"/>
        <v>262800</v>
      </c>
      <c r="GS16" s="32" t="str">
        <f>VLOOKUP($D$1,Sites!$A:$C,2,0)</f>
        <v>FC</v>
      </c>
      <c r="GT16" s="32" t="str">
        <f>VLOOKUP(GO16,'ALL-Chart of Accounts'!$E:$F,2,0)</f>
        <v>Deferred Income</v>
      </c>
      <c r="GU16" s="32">
        <f t="shared" si="27"/>
        <v>262800</v>
      </c>
      <c r="GY16" s="32" t="str">
        <f>VLOOKUP($D$1,Sites!$A:$C,2,0)</f>
        <v>FC</v>
      </c>
      <c r="GZ16" s="32" t="str">
        <f>VLOOKUP(GU16,'ALL-Chart of Accounts'!$E:$F,2,0)</f>
        <v>Deferred Income</v>
      </c>
      <c r="HA16" s="32">
        <f t="shared" si="28"/>
        <v>262800</v>
      </c>
      <c r="HE16" s="32" t="str">
        <f>VLOOKUP($D$1,Sites!$A:$C,2,0)</f>
        <v>FC</v>
      </c>
      <c r="HF16" s="32" t="str">
        <f>VLOOKUP(HA16,'ALL-Chart of Accounts'!$E:$F,2,0)</f>
        <v>Deferred Income</v>
      </c>
    </row>
    <row r="17" spans="3:214" x14ac:dyDescent="0.35">
      <c r="C17" s="47">
        <v>43292</v>
      </c>
      <c r="D17" s="46" t="s">
        <v>11110</v>
      </c>
      <c r="F17" s="46">
        <v>4000</v>
      </c>
      <c r="G17" s="32" t="str">
        <f>VLOOKUP(F17,'ALL-Unit Code 2'!V:W,2,0)</f>
        <v>FILLING &amp; CLOSING-FILLER (TUNA)</v>
      </c>
      <c r="H17" s="32">
        <f t="shared" si="29"/>
        <v>120131</v>
      </c>
      <c r="L17" s="32" t="str">
        <f>VLOOKUP($D$1,Sites!$A:$C,2,0)</f>
        <v>FC</v>
      </c>
      <c r="N17" s="32" t="str">
        <f>VLOOKUP(H17,'ALL-Chart of Accounts'!$E:$F,2,0)</f>
        <v>Finished Goods Material</v>
      </c>
      <c r="O17" s="32">
        <f t="shared" si="30"/>
        <v>120132</v>
      </c>
      <c r="S17" s="32" t="str">
        <f>VLOOKUP($D$1,Sites!$A:$C,2,0)</f>
        <v>FC</v>
      </c>
      <c r="U17" s="32" t="str">
        <f>VLOOKUP(O17,'ALL-Chart of Accounts'!$E:$F,2,0)</f>
        <v>Finished Goods Labor</v>
      </c>
      <c r="V17" s="32">
        <f t="shared" si="31"/>
        <v>120133</v>
      </c>
      <c r="Z17" s="32" t="str">
        <f>VLOOKUP($D$1,Sites!$A:$C,2,0)</f>
        <v>FC</v>
      </c>
      <c r="AB17" s="32" t="str">
        <f>VLOOKUP(V17,'ALL-Chart of Accounts'!$E:$F,2,0)</f>
        <v>Finished Goods Fixed Overhead</v>
      </c>
      <c r="AC17" s="32">
        <f t="shared" si="32"/>
        <v>120134</v>
      </c>
      <c r="AG17" s="32" t="str">
        <f>VLOOKUP($D$1,Sites!$A:$C,2,0)</f>
        <v>FC</v>
      </c>
      <c r="AI17" s="32" t="str">
        <f>VLOOKUP(AC17,'ALL-Chart of Accounts'!$E:$F,2,0)</f>
        <v>Finished Goods Variable Overhead</v>
      </c>
      <c r="AJ17" s="32">
        <f t="shared" si="33"/>
        <v>120135</v>
      </c>
      <c r="AN17" s="32" t="str">
        <f>VLOOKUP($D$1,Sites!$A:$C,2,0)</f>
        <v>FC</v>
      </c>
      <c r="AP17" s="32" t="str">
        <f>VLOOKUP(AJ17,'ALL-Chart of Accounts'!$E:$F,2,0)</f>
        <v>Finished Goods Outside</v>
      </c>
      <c r="AW17" s="37">
        <v>120141</v>
      </c>
      <c r="BA17" s="32" t="str">
        <f>VLOOKUP($D$1,Sites!$A:$C,2,0)</f>
        <v>FC</v>
      </c>
      <c r="BC17" s="32" t="str">
        <f>VLOOKUP(AW17,'ALL-Chart of Accounts'!$E:$F,2,0)</f>
        <v>In-Process Material</v>
      </c>
      <c r="BD17" s="32">
        <f t="shared" si="0"/>
        <v>120142</v>
      </c>
      <c r="BH17" s="32" t="str">
        <f>VLOOKUP($D$1,Sites!$A:$C,2,0)</f>
        <v>FC</v>
      </c>
      <c r="BJ17" s="32" t="str">
        <f>VLOOKUP(BD17,'ALL-Chart of Accounts'!$E:$F,2,0)</f>
        <v>In-Process Labor</v>
      </c>
      <c r="BK17" s="32">
        <f t="shared" si="1"/>
        <v>120143</v>
      </c>
      <c r="BO17" s="32" t="str">
        <f>VLOOKUP($D$1,Sites!$A:$C,2,0)</f>
        <v>FC</v>
      </c>
      <c r="BQ17" s="32" t="str">
        <f>VLOOKUP(BK17,'ALL-Chart of Accounts'!$E:$F,2,0)</f>
        <v>In-Process Fixed Overhead</v>
      </c>
      <c r="BR17" s="32">
        <f t="shared" si="2"/>
        <v>120144</v>
      </c>
      <c r="BV17" s="32" t="str">
        <f>VLOOKUP($D$1,Sites!$A:$C,2,0)</f>
        <v>FC</v>
      </c>
      <c r="BX17" s="32" t="str">
        <f>VLOOKUP(BR17,'ALL-Chart of Accounts'!$E:$F,2,0)</f>
        <v>In-Process Variable Overhead</v>
      </c>
      <c r="BY17" s="32">
        <f t="shared" si="3"/>
        <v>120145</v>
      </c>
      <c r="CC17" s="32" t="str">
        <f>VLOOKUP($D$1,Sites!$A:$C,2,0)</f>
        <v>FC</v>
      </c>
      <c r="CE17" s="32" t="str">
        <f>VLOOKUP(BY17,'ALL-Chart of Accounts'!$E:$F,2,0)</f>
        <v>In-Process Outside</v>
      </c>
      <c r="CF17" s="37">
        <v>120121</v>
      </c>
      <c r="CJ17" s="32" t="str">
        <f>VLOOKUP($D$1,Sites!$A:$C,2,0)</f>
        <v>FC</v>
      </c>
      <c r="CL17" s="32" t="str">
        <f>VLOOKUP(CF17,'ALL-Chart of Accounts'!$E:$F,2,0)</f>
        <v>In-Transit Material</v>
      </c>
      <c r="CM17" s="32">
        <f t="shared" si="4"/>
        <v>120122</v>
      </c>
      <c r="CQ17" s="32" t="str">
        <f>VLOOKUP($D$1,Sites!$A:$C,2,0)</f>
        <v>FC</v>
      </c>
      <c r="CS17" s="32" t="str">
        <f>VLOOKUP(CM17,'ALL-Chart of Accounts'!$E:$F,2,0)</f>
        <v>In-Transit Labor</v>
      </c>
      <c r="CT17" s="32">
        <f t="shared" si="5"/>
        <v>120123</v>
      </c>
      <c r="CX17" s="32" t="str">
        <f>VLOOKUP($D$1,Sites!$A:$C,2,0)</f>
        <v>FC</v>
      </c>
      <c r="CZ17" s="32" t="str">
        <f>VLOOKUP(CT17,'ALL-Chart of Accounts'!$E:$F,2,0)</f>
        <v>In-Transit Fixed Overhead</v>
      </c>
      <c r="DA17" s="32">
        <f t="shared" si="6"/>
        <v>120124</v>
      </c>
      <c r="DE17" s="32" t="str">
        <f>VLOOKUP($D$1,Sites!$A:$C,2,0)</f>
        <v>FC</v>
      </c>
      <c r="DG17" s="32" t="str">
        <f>VLOOKUP(DA17,'ALL-Chart of Accounts'!$E:$F,2,0)</f>
        <v>In-Transit Variable Overhead</v>
      </c>
      <c r="DH17" s="32">
        <f t="shared" si="7"/>
        <v>120125</v>
      </c>
      <c r="DL17" s="32" t="str">
        <f>VLOOKUP($D$1,Sites!$A:$C,2,0)</f>
        <v>FC</v>
      </c>
      <c r="DN17" s="32" t="str">
        <f>VLOOKUP(DH17,'ALL-Chart of Accounts'!$E:$F,2,0)</f>
        <v>In-Transit Outside</v>
      </c>
      <c r="DO17" s="37">
        <v>415000</v>
      </c>
      <c r="DQ17" s="32">
        <f t="shared" si="8"/>
        <v>4000</v>
      </c>
      <c r="DS17" s="32" t="str">
        <f>VLOOKUP($D$1,Sites!$A:$C,2,0)</f>
        <v>FC</v>
      </c>
      <c r="DT17" s="32" t="str">
        <f>VLOOKUP(DO17,'ALL-Chart of Accounts'!$E:$F,2,0)</f>
        <v>Aftermarket Sales - Product (80PRDAFT)</v>
      </c>
      <c r="DU17" s="32">
        <f t="shared" si="9"/>
        <v>415000</v>
      </c>
      <c r="DW17" s="32">
        <f t="shared" si="10"/>
        <v>4000</v>
      </c>
      <c r="DY17" s="32" t="str">
        <f>VLOOKUP($D$1,Sites!$A:$C,2,0)</f>
        <v>FC</v>
      </c>
      <c r="DZ17" s="32" t="str">
        <f>VLOOKUP(DU17,'ALL-Chart of Accounts'!$E:$F,2,0)</f>
        <v>Aftermarket Sales - Product (80PRDAFT)</v>
      </c>
      <c r="EA17" s="32">
        <f t="shared" si="11"/>
        <v>415000</v>
      </c>
      <c r="EC17" s="32">
        <f t="shared" si="12"/>
        <v>4000</v>
      </c>
      <c r="EE17" s="32" t="str">
        <f>VLOOKUP($D$1,Sites!$A:$C,2,0)</f>
        <v>FC</v>
      </c>
      <c r="EF17" s="32" t="str">
        <f>VLOOKUP(EA17,'ALL-Chart of Accounts'!$E:$F,2,0)</f>
        <v>Aftermarket Sales - Product (80PRDAFT)</v>
      </c>
      <c r="EG17" s="37">
        <v>262800</v>
      </c>
      <c r="EK17" s="32" t="str">
        <f>VLOOKUP($D$1,Sites!$A:$C,2,0)</f>
        <v>FC</v>
      </c>
      <c r="EL17" s="32" t="str">
        <f>VLOOKUP(EG17,'ALL-Chart of Accounts'!$E:$F,2,0)</f>
        <v>Deferred Income</v>
      </c>
      <c r="EM17" s="32">
        <f t="shared" si="13"/>
        <v>262800</v>
      </c>
      <c r="EQ17" s="32" t="str">
        <f>VLOOKUP($D$1,Sites!$A:$C,2,0)</f>
        <v>FC</v>
      </c>
      <c r="ER17" s="32" t="str">
        <f>VLOOKUP(EM17,'ALL-Chart of Accounts'!$E:$F,2,0)</f>
        <v>Deferred Income</v>
      </c>
      <c r="ES17" s="32">
        <f t="shared" si="14"/>
        <v>262800</v>
      </c>
      <c r="EW17" s="32" t="str">
        <f>VLOOKUP($D$1,Sites!$A:$C,2,0)</f>
        <v>FC</v>
      </c>
      <c r="EX17" s="32" t="str">
        <f>VLOOKUP(ES17,'ALL-Chart of Accounts'!$E:$F,2,0)</f>
        <v>Deferred Income</v>
      </c>
      <c r="EY17" s="37">
        <v>511010</v>
      </c>
      <c r="FA17" s="32">
        <f t="shared" si="15"/>
        <v>4000</v>
      </c>
      <c r="FC17" s="32" t="str">
        <f>VLOOKUP($D$1,Sites!$A:$C,2,0)</f>
        <v>FC</v>
      </c>
      <c r="FD17" s="32" t="str">
        <f>VLOOKUP(EY17,'ALL-Chart of Accounts'!$E:$F,2,0)</f>
        <v>Product COS (83PRD) - Material</v>
      </c>
      <c r="FE17" s="32">
        <f t="shared" si="16"/>
        <v>511020</v>
      </c>
      <c r="FG17" s="32">
        <f t="shared" si="17"/>
        <v>4000</v>
      </c>
      <c r="FI17" s="32" t="str">
        <f>VLOOKUP($D$1,Sites!$A:$C,2,0)</f>
        <v>FC</v>
      </c>
      <c r="FJ17" s="32" t="str">
        <f>VLOOKUP(FE17,'ALL-Chart of Accounts'!$E:$F,2,0)</f>
        <v>Product COS (83PRD) - Labor</v>
      </c>
      <c r="FK17" s="32">
        <f t="shared" si="18"/>
        <v>511030</v>
      </c>
      <c r="FM17" s="32">
        <f t="shared" si="19"/>
        <v>4000</v>
      </c>
      <c r="FO17" s="32" t="str">
        <f>VLOOKUP($D$1,Sites!$A:$C,2,0)</f>
        <v>FC</v>
      </c>
      <c r="FP17" s="32" t="str">
        <f>VLOOKUP(FK17,'ALL-Chart of Accounts'!$E:$F,2,0)</f>
        <v>Product COS (83PRD) - Fixed OH</v>
      </c>
      <c r="FQ17" s="32">
        <f t="shared" si="20"/>
        <v>511040</v>
      </c>
      <c r="FS17" s="32">
        <f t="shared" si="21"/>
        <v>4000</v>
      </c>
      <c r="FU17" s="32" t="str">
        <f>VLOOKUP($D$1,Sites!$A:$C,2,0)</f>
        <v>FC</v>
      </c>
      <c r="FV17" s="32" t="str">
        <f>VLOOKUP(FQ17,'ALL-Chart of Accounts'!$E:$F,2,0)</f>
        <v>Product COS (83PRD) - Variable OH</v>
      </c>
      <c r="FW17" s="32">
        <f t="shared" si="22"/>
        <v>511050</v>
      </c>
      <c r="FY17" s="32">
        <f t="shared" si="23"/>
        <v>4000</v>
      </c>
      <c r="GA17" s="32" t="str">
        <f>VLOOKUP($D$1,Sites!$A:$C,2,0)</f>
        <v>FC</v>
      </c>
      <c r="GB17" s="32" t="str">
        <f>VLOOKUP(FW17,'ALL-Chart of Accounts'!$E:$F,2,0)</f>
        <v>Product COS (83PRD) - Outside</v>
      </c>
      <c r="GC17" s="32">
        <f t="shared" si="24"/>
        <v>262800</v>
      </c>
      <c r="GG17" s="32" t="str">
        <f>VLOOKUP($D$1,Sites!$A:$C,2,0)</f>
        <v>FC</v>
      </c>
      <c r="GH17" s="32" t="str">
        <f>VLOOKUP(GC17,'ALL-Chart of Accounts'!$E:$F,2,0)</f>
        <v>Deferred Income</v>
      </c>
      <c r="GI17" s="32">
        <f t="shared" si="25"/>
        <v>262800</v>
      </c>
      <c r="GM17" s="32" t="str">
        <f>VLOOKUP($D$1,Sites!$A:$C,2,0)</f>
        <v>FC</v>
      </c>
      <c r="GN17" s="32" t="str">
        <f>VLOOKUP(GI17,'ALL-Chart of Accounts'!$E:$F,2,0)</f>
        <v>Deferred Income</v>
      </c>
      <c r="GO17" s="32">
        <f t="shared" si="26"/>
        <v>262800</v>
      </c>
      <c r="GS17" s="32" t="str">
        <f>VLOOKUP($D$1,Sites!$A:$C,2,0)</f>
        <v>FC</v>
      </c>
      <c r="GT17" s="32" t="str">
        <f>VLOOKUP(GO17,'ALL-Chart of Accounts'!$E:$F,2,0)</f>
        <v>Deferred Income</v>
      </c>
      <c r="GU17" s="32">
        <f t="shared" si="27"/>
        <v>262800</v>
      </c>
      <c r="GY17" s="32" t="str">
        <f>VLOOKUP($D$1,Sites!$A:$C,2,0)</f>
        <v>FC</v>
      </c>
      <c r="GZ17" s="32" t="str">
        <f>VLOOKUP(GU17,'ALL-Chart of Accounts'!$E:$F,2,0)</f>
        <v>Deferred Income</v>
      </c>
      <c r="HA17" s="32">
        <f t="shared" si="28"/>
        <v>262800</v>
      </c>
      <c r="HE17" s="32" t="str">
        <f>VLOOKUP($D$1,Sites!$A:$C,2,0)</f>
        <v>FC</v>
      </c>
      <c r="HF17" s="32" t="str">
        <f>VLOOKUP(HA17,'ALL-Chart of Accounts'!$E:$F,2,0)</f>
        <v>Deferred Income</v>
      </c>
    </row>
    <row r="18" spans="3:214" x14ac:dyDescent="0.35">
      <c r="C18" s="47">
        <v>43292</v>
      </c>
      <c r="D18" s="46" t="s">
        <v>11110</v>
      </c>
      <c r="F18" s="46">
        <v>5000</v>
      </c>
      <c r="G18" s="32" t="e">
        <f>VLOOKUP(F18,'ALL-Unit Code 2'!V:W,2,0)</f>
        <v>#N/A</v>
      </c>
      <c r="H18" s="32">
        <f t="shared" si="29"/>
        <v>120131</v>
      </c>
      <c r="L18" s="32" t="str">
        <f>VLOOKUP($D$1,Sites!$A:$C,2,0)</f>
        <v>FC</v>
      </c>
      <c r="N18" s="32" t="str">
        <f>VLOOKUP(H18,'ALL-Chart of Accounts'!$E:$F,2,0)</f>
        <v>Finished Goods Material</v>
      </c>
      <c r="O18" s="32">
        <f t="shared" si="30"/>
        <v>120132</v>
      </c>
      <c r="S18" s="32" t="str">
        <f>VLOOKUP($D$1,Sites!$A:$C,2,0)</f>
        <v>FC</v>
      </c>
      <c r="U18" s="32" t="str">
        <f>VLOOKUP(O18,'ALL-Chart of Accounts'!$E:$F,2,0)</f>
        <v>Finished Goods Labor</v>
      </c>
      <c r="V18" s="32">
        <f t="shared" si="31"/>
        <v>120133</v>
      </c>
      <c r="Z18" s="32" t="str">
        <f>VLOOKUP($D$1,Sites!$A:$C,2,0)</f>
        <v>FC</v>
      </c>
      <c r="AB18" s="32" t="str">
        <f>VLOOKUP(V18,'ALL-Chart of Accounts'!$E:$F,2,0)</f>
        <v>Finished Goods Fixed Overhead</v>
      </c>
      <c r="AC18" s="32">
        <f t="shared" si="32"/>
        <v>120134</v>
      </c>
      <c r="AG18" s="32" t="str">
        <f>VLOOKUP($D$1,Sites!$A:$C,2,0)</f>
        <v>FC</v>
      </c>
      <c r="AI18" s="32" t="str">
        <f>VLOOKUP(AC18,'ALL-Chart of Accounts'!$E:$F,2,0)</f>
        <v>Finished Goods Variable Overhead</v>
      </c>
      <c r="AJ18" s="32">
        <f t="shared" si="33"/>
        <v>120135</v>
      </c>
      <c r="AN18" s="32" t="str">
        <f>VLOOKUP($D$1,Sites!$A:$C,2,0)</f>
        <v>FC</v>
      </c>
      <c r="AP18" s="32" t="str">
        <f>VLOOKUP(AJ18,'ALL-Chart of Accounts'!$E:$F,2,0)</f>
        <v>Finished Goods Outside</v>
      </c>
      <c r="AW18" s="37">
        <v>120141</v>
      </c>
      <c r="BA18" s="32" t="str">
        <f>VLOOKUP($D$1,Sites!$A:$C,2,0)</f>
        <v>FC</v>
      </c>
      <c r="BC18" s="32" t="str">
        <f>VLOOKUP(AW18,'ALL-Chart of Accounts'!$E:$F,2,0)</f>
        <v>In-Process Material</v>
      </c>
      <c r="BD18" s="32">
        <f t="shared" si="0"/>
        <v>120142</v>
      </c>
      <c r="BH18" s="32" t="str">
        <f>VLOOKUP($D$1,Sites!$A:$C,2,0)</f>
        <v>FC</v>
      </c>
      <c r="BJ18" s="32" t="str">
        <f>VLOOKUP(BD18,'ALL-Chart of Accounts'!$E:$F,2,0)</f>
        <v>In-Process Labor</v>
      </c>
      <c r="BK18" s="32">
        <f t="shared" si="1"/>
        <v>120143</v>
      </c>
      <c r="BO18" s="32" t="str">
        <f>VLOOKUP($D$1,Sites!$A:$C,2,0)</f>
        <v>FC</v>
      </c>
      <c r="BQ18" s="32" t="str">
        <f>VLOOKUP(BK18,'ALL-Chart of Accounts'!$E:$F,2,0)</f>
        <v>In-Process Fixed Overhead</v>
      </c>
      <c r="BR18" s="32">
        <f t="shared" si="2"/>
        <v>120144</v>
      </c>
      <c r="BV18" s="32" t="str">
        <f>VLOOKUP($D$1,Sites!$A:$C,2,0)</f>
        <v>FC</v>
      </c>
      <c r="BX18" s="32" t="str">
        <f>VLOOKUP(BR18,'ALL-Chart of Accounts'!$E:$F,2,0)</f>
        <v>In-Process Variable Overhead</v>
      </c>
      <c r="BY18" s="32">
        <f t="shared" si="3"/>
        <v>120145</v>
      </c>
      <c r="CC18" s="32" t="str">
        <f>VLOOKUP($D$1,Sites!$A:$C,2,0)</f>
        <v>FC</v>
      </c>
      <c r="CE18" s="32" t="str">
        <f>VLOOKUP(BY18,'ALL-Chart of Accounts'!$E:$F,2,0)</f>
        <v>In-Process Outside</v>
      </c>
      <c r="CF18" s="37">
        <v>120121</v>
      </c>
      <c r="CJ18" s="32" t="str">
        <f>VLOOKUP($D$1,Sites!$A:$C,2,0)</f>
        <v>FC</v>
      </c>
      <c r="CL18" s="32" t="str">
        <f>VLOOKUP(CF18,'ALL-Chart of Accounts'!$E:$F,2,0)</f>
        <v>In-Transit Material</v>
      </c>
      <c r="CM18" s="32">
        <f t="shared" si="4"/>
        <v>120122</v>
      </c>
      <c r="CQ18" s="32" t="str">
        <f>VLOOKUP($D$1,Sites!$A:$C,2,0)</f>
        <v>FC</v>
      </c>
      <c r="CS18" s="32" t="str">
        <f>VLOOKUP(CM18,'ALL-Chart of Accounts'!$E:$F,2,0)</f>
        <v>In-Transit Labor</v>
      </c>
      <c r="CT18" s="32">
        <f t="shared" si="5"/>
        <v>120123</v>
      </c>
      <c r="CX18" s="32" t="str">
        <f>VLOOKUP($D$1,Sites!$A:$C,2,0)</f>
        <v>FC</v>
      </c>
      <c r="CZ18" s="32" t="str">
        <f>VLOOKUP(CT18,'ALL-Chart of Accounts'!$E:$F,2,0)</f>
        <v>In-Transit Fixed Overhead</v>
      </c>
      <c r="DA18" s="32">
        <f t="shared" si="6"/>
        <v>120124</v>
      </c>
      <c r="DE18" s="32" t="str">
        <f>VLOOKUP($D$1,Sites!$A:$C,2,0)</f>
        <v>FC</v>
      </c>
      <c r="DG18" s="32" t="str">
        <f>VLOOKUP(DA18,'ALL-Chart of Accounts'!$E:$F,2,0)</f>
        <v>In-Transit Variable Overhead</v>
      </c>
      <c r="DH18" s="32">
        <f t="shared" si="7"/>
        <v>120125</v>
      </c>
      <c r="DL18" s="32" t="str">
        <f>VLOOKUP($D$1,Sites!$A:$C,2,0)</f>
        <v>FC</v>
      </c>
      <c r="DN18" s="32" t="str">
        <f>VLOOKUP(DH18,'ALL-Chart of Accounts'!$E:$F,2,0)</f>
        <v>In-Transit Outside</v>
      </c>
      <c r="DO18" s="37">
        <v>415000</v>
      </c>
      <c r="DQ18" s="32">
        <f t="shared" si="8"/>
        <v>5000</v>
      </c>
      <c r="DS18" s="32" t="str">
        <f>VLOOKUP($D$1,Sites!$A:$C,2,0)</f>
        <v>FC</v>
      </c>
      <c r="DT18" s="32" t="str">
        <f>VLOOKUP(DO18,'ALL-Chart of Accounts'!$E:$F,2,0)</f>
        <v>Aftermarket Sales - Product (80PRDAFT)</v>
      </c>
      <c r="DU18" s="32">
        <f t="shared" si="9"/>
        <v>415000</v>
      </c>
      <c r="DW18" s="32">
        <f t="shared" si="10"/>
        <v>5000</v>
      </c>
      <c r="DY18" s="32" t="str">
        <f>VLOOKUP($D$1,Sites!$A:$C,2,0)</f>
        <v>FC</v>
      </c>
      <c r="DZ18" s="32" t="str">
        <f>VLOOKUP(DU18,'ALL-Chart of Accounts'!$E:$F,2,0)</f>
        <v>Aftermarket Sales - Product (80PRDAFT)</v>
      </c>
      <c r="EA18" s="32">
        <f t="shared" si="11"/>
        <v>415000</v>
      </c>
      <c r="EC18" s="32">
        <f t="shared" si="12"/>
        <v>5000</v>
      </c>
      <c r="EE18" s="32" t="str">
        <f>VLOOKUP($D$1,Sites!$A:$C,2,0)</f>
        <v>FC</v>
      </c>
      <c r="EF18" s="32" t="str">
        <f>VLOOKUP(EA18,'ALL-Chart of Accounts'!$E:$F,2,0)</f>
        <v>Aftermarket Sales - Product (80PRDAFT)</v>
      </c>
      <c r="EG18" s="37">
        <v>262800</v>
      </c>
      <c r="EK18" s="32" t="str">
        <f>VLOOKUP($D$1,Sites!$A:$C,2,0)</f>
        <v>FC</v>
      </c>
      <c r="EL18" s="32" t="str">
        <f>VLOOKUP(EG18,'ALL-Chart of Accounts'!$E:$F,2,0)</f>
        <v>Deferred Income</v>
      </c>
      <c r="EM18" s="32">
        <f t="shared" si="13"/>
        <v>262800</v>
      </c>
      <c r="EQ18" s="32" t="str">
        <f>VLOOKUP($D$1,Sites!$A:$C,2,0)</f>
        <v>FC</v>
      </c>
      <c r="ER18" s="32" t="str">
        <f>VLOOKUP(EM18,'ALL-Chart of Accounts'!$E:$F,2,0)</f>
        <v>Deferred Income</v>
      </c>
      <c r="ES18" s="32">
        <f t="shared" si="14"/>
        <v>262800</v>
      </c>
      <c r="EW18" s="32" t="str">
        <f>VLOOKUP($D$1,Sites!$A:$C,2,0)</f>
        <v>FC</v>
      </c>
      <c r="EX18" s="32" t="str">
        <f>VLOOKUP(ES18,'ALL-Chart of Accounts'!$E:$F,2,0)</f>
        <v>Deferred Income</v>
      </c>
      <c r="EY18" s="37">
        <v>511010</v>
      </c>
      <c r="FA18" s="32">
        <f t="shared" si="15"/>
        <v>5000</v>
      </c>
      <c r="FC18" s="32" t="str">
        <f>VLOOKUP($D$1,Sites!$A:$C,2,0)</f>
        <v>FC</v>
      </c>
      <c r="FD18" s="32" t="str">
        <f>VLOOKUP(EY18,'ALL-Chart of Accounts'!$E:$F,2,0)</f>
        <v>Product COS (83PRD) - Material</v>
      </c>
      <c r="FE18" s="32">
        <f t="shared" si="16"/>
        <v>511020</v>
      </c>
      <c r="FG18" s="32">
        <f t="shared" si="17"/>
        <v>5000</v>
      </c>
      <c r="FI18" s="32" t="str">
        <f>VLOOKUP($D$1,Sites!$A:$C,2,0)</f>
        <v>FC</v>
      </c>
      <c r="FJ18" s="32" t="str">
        <f>VLOOKUP(FE18,'ALL-Chart of Accounts'!$E:$F,2,0)</f>
        <v>Product COS (83PRD) - Labor</v>
      </c>
      <c r="FK18" s="32">
        <f t="shared" si="18"/>
        <v>511030</v>
      </c>
      <c r="FM18" s="32">
        <f t="shared" si="19"/>
        <v>5000</v>
      </c>
      <c r="FO18" s="32" t="str">
        <f>VLOOKUP($D$1,Sites!$A:$C,2,0)</f>
        <v>FC</v>
      </c>
      <c r="FP18" s="32" t="str">
        <f>VLOOKUP(FK18,'ALL-Chart of Accounts'!$E:$F,2,0)</f>
        <v>Product COS (83PRD) - Fixed OH</v>
      </c>
      <c r="FQ18" s="32">
        <f t="shared" si="20"/>
        <v>511040</v>
      </c>
      <c r="FS18" s="32">
        <f t="shared" si="21"/>
        <v>5000</v>
      </c>
      <c r="FU18" s="32" t="str">
        <f>VLOOKUP($D$1,Sites!$A:$C,2,0)</f>
        <v>FC</v>
      </c>
      <c r="FV18" s="32" t="str">
        <f>VLOOKUP(FQ18,'ALL-Chart of Accounts'!$E:$F,2,0)</f>
        <v>Product COS (83PRD) - Variable OH</v>
      </c>
      <c r="FW18" s="32">
        <f t="shared" si="22"/>
        <v>511050</v>
      </c>
      <c r="FY18" s="32">
        <f t="shared" si="23"/>
        <v>5000</v>
      </c>
      <c r="GA18" s="32" t="str">
        <f>VLOOKUP($D$1,Sites!$A:$C,2,0)</f>
        <v>FC</v>
      </c>
      <c r="GB18" s="32" t="str">
        <f>VLOOKUP(FW18,'ALL-Chart of Accounts'!$E:$F,2,0)</f>
        <v>Product COS (83PRD) - Outside</v>
      </c>
      <c r="GC18" s="32">
        <f t="shared" si="24"/>
        <v>262800</v>
      </c>
      <c r="GG18" s="32" t="str">
        <f>VLOOKUP($D$1,Sites!$A:$C,2,0)</f>
        <v>FC</v>
      </c>
      <c r="GH18" s="32" t="str">
        <f>VLOOKUP(GC18,'ALL-Chart of Accounts'!$E:$F,2,0)</f>
        <v>Deferred Income</v>
      </c>
      <c r="GI18" s="32">
        <f t="shared" si="25"/>
        <v>262800</v>
      </c>
      <c r="GM18" s="32" t="str">
        <f>VLOOKUP($D$1,Sites!$A:$C,2,0)</f>
        <v>FC</v>
      </c>
      <c r="GN18" s="32" t="str">
        <f>VLOOKUP(GI18,'ALL-Chart of Accounts'!$E:$F,2,0)</f>
        <v>Deferred Income</v>
      </c>
      <c r="GO18" s="32">
        <f t="shared" si="26"/>
        <v>262800</v>
      </c>
      <c r="GS18" s="32" t="str">
        <f>VLOOKUP($D$1,Sites!$A:$C,2,0)</f>
        <v>FC</v>
      </c>
      <c r="GT18" s="32" t="str">
        <f>VLOOKUP(GO18,'ALL-Chart of Accounts'!$E:$F,2,0)</f>
        <v>Deferred Income</v>
      </c>
      <c r="GU18" s="32">
        <f t="shared" si="27"/>
        <v>262800</v>
      </c>
      <c r="GY18" s="32" t="str">
        <f>VLOOKUP($D$1,Sites!$A:$C,2,0)</f>
        <v>FC</v>
      </c>
      <c r="GZ18" s="32" t="str">
        <f>VLOOKUP(GU18,'ALL-Chart of Accounts'!$E:$F,2,0)</f>
        <v>Deferred Income</v>
      </c>
      <c r="HA18" s="32">
        <f t="shared" si="28"/>
        <v>262800</v>
      </c>
      <c r="HE18" s="32" t="str">
        <f>VLOOKUP($D$1,Sites!$A:$C,2,0)</f>
        <v>FC</v>
      </c>
      <c r="HF18" s="32" t="str">
        <f>VLOOKUP(HA18,'ALL-Chart of Accounts'!$E:$F,2,0)</f>
        <v>Deferred Income</v>
      </c>
    </row>
    <row r="19" spans="3:214" x14ac:dyDescent="0.35">
      <c r="C19" s="47">
        <v>43292</v>
      </c>
      <c r="D19" s="46" t="s">
        <v>11110</v>
      </c>
      <c r="F19" s="46">
        <v>5005</v>
      </c>
      <c r="G19" s="32" t="e">
        <f>VLOOKUP(F19,'ALL-Unit Code 2'!V:W,2,0)</f>
        <v>#N/A</v>
      </c>
      <c r="H19" s="32">
        <f t="shared" si="29"/>
        <v>120131</v>
      </c>
      <c r="L19" s="32" t="str">
        <f>VLOOKUP($D$1,Sites!$A:$C,2,0)</f>
        <v>FC</v>
      </c>
      <c r="N19" s="32" t="str">
        <f>VLOOKUP(H19,'ALL-Chart of Accounts'!$E:$F,2,0)</f>
        <v>Finished Goods Material</v>
      </c>
      <c r="O19" s="32">
        <f t="shared" si="30"/>
        <v>120132</v>
      </c>
      <c r="S19" s="32" t="str">
        <f>VLOOKUP($D$1,Sites!$A:$C,2,0)</f>
        <v>FC</v>
      </c>
      <c r="U19" s="32" t="str">
        <f>VLOOKUP(O19,'ALL-Chart of Accounts'!$E:$F,2,0)</f>
        <v>Finished Goods Labor</v>
      </c>
      <c r="V19" s="32">
        <f t="shared" si="31"/>
        <v>120133</v>
      </c>
      <c r="Z19" s="32" t="str">
        <f>VLOOKUP($D$1,Sites!$A:$C,2,0)</f>
        <v>FC</v>
      </c>
      <c r="AB19" s="32" t="str">
        <f>VLOOKUP(V19,'ALL-Chart of Accounts'!$E:$F,2,0)</f>
        <v>Finished Goods Fixed Overhead</v>
      </c>
      <c r="AC19" s="32">
        <f t="shared" si="32"/>
        <v>120134</v>
      </c>
      <c r="AG19" s="32" t="str">
        <f>VLOOKUP($D$1,Sites!$A:$C,2,0)</f>
        <v>FC</v>
      </c>
      <c r="AI19" s="32" t="str">
        <f>VLOOKUP(AC19,'ALL-Chart of Accounts'!$E:$F,2,0)</f>
        <v>Finished Goods Variable Overhead</v>
      </c>
      <c r="AJ19" s="32">
        <f t="shared" si="33"/>
        <v>120135</v>
      </c>
      <c r="AN19" s="32" t="str">
        <f>VLOOKUP($D$1,Sites!$A:$C,2,0)</f>
        <v>FC</v>
      </c>
      <c r="AP19" s="32" t="str">
        <f>VLOOKUP(AJ19,'ALL-Chart of Accounts'!$E:$F,2,0)</f>
        <v>Finished Goods Outside</v>
      </c>
      <c r="AW19" s="37">
        <v>120141</v>
      </c>
      <c r="BA19" s="32" t="str">
        <f>VLOOKUP($D$1,Sites!$A:$C,2,0)</f>
        <v>FC</v>
      </c>
      <c r="BC19" s="32" t="str">
        <f>VLOOKUP(AW19,'ALL-Chart of Accounts'!$E:$F,2,0)</f>
        <v>In-Process Material</v>
      </c>
      <c r="BD19" s="32">
        <f t="shared" si="0"/>
        <v>120142</v>
      </c>
      <c r="BH19" s="32" t="str">
        <f>VLOOKUP($D$1,Sites!$A:$C,2,0)</f>
        <v>FC</v>
      </c>
      <c r="BJ19" s="32" t="str">
        <f>VLOOKUP(BD19,'ALL-Chart of Accounts'!$E:$F,2,0)</f>
        <v>In-Process Labor</v>
      </c>
      <c r="BK19" s="32">
        <f t="shared" si="1"/>
        <v>120143</v>
      </c>
      <c r="BO19" s="32" t="str">
        <f>VLOOKUP($D$1,Sites!$A:$C,2,0)</f>
        <v>FC</v>
      </c>
      <c r="BQ19" s="32" t="str">
        <f>VLOOKUP(BK19,'ALL-Chart of Accounts'!$E:$F,2,0)</f>
        <v>In-Process Fixed Overhead</v>
      </c>
      <c r="BR19" s="32">
        <f t="shared" si="2"/>
        <v>120144</v>
      </c>
      <c r="BV19" s="32" t="str">
        <f>VLOOKUP($D$1,Sites!$A:$C,2,0)</f>
        <v>FC</v>
      </c>
      <c r="BX19" s="32" t="str">
        <f>VLOOKUP(BR19,'ALL-Chart of Accounts'!$E:$F,2,0)</f>
        <v>In-Process Variable Overhead</v>
      </c>
      <c r="BY19" s="32">
        <f t="shared" si="3"/>
        <v>120145</v>
      </c>
      <c r="CC19" s="32" t="str">
        <f>VLOOKUP($D$1,Sites!$A:$C,2,0)</f>
        <v>FC</v>
      </c>
      <c r="CE19" s="32" t="str">
        <f>VLOOKUP(BY19,'ALL-Chart of Accounts'!$E:$F,2,0)</f>
        <v>In-Process Outside</v>
      </c>
      <c r="CF19" s="37">
        <v>120121</v>
      </c>
      <c r="CJ19" s="32" t="str">
        <f>VLOOKUP($D$1,Sites!$A:$C,2,0)</f>
        <v>FC</v>
      </c>
      <c r="CL19" s="32" t="str">
        <f>VLOOKUP(CF19,'ALL-Chart of Accounts'!$E:$F,2,0)</f>
        <v>In-Transit Material</v>
      </c>
      <c r="CM19" s="32">
        <f t="shared" si="4"/>
        <v>120122</v>
      </c>
      <c r="CQ19" s="32" t="str">
        <f>VLOOKUP($D$1,Sites!$A:$C,2,0)</f>
        <v>FC</v>
      </c>
      <c r="CS19" s="32" t="str">
        <f>VLOOKUP(CM19,'ALL-Chart of Accounts'!$E:$F,2,0)</f>
        <v>In-Transit Labor</v>
      </c>
      <c r="CT19" s="32">
        <f t="shared" si="5"/>
        <v>120123</v>
      </c>
      <c r="CX19" s="32" t="str">
        <f>VLOOKUP($D$1,Sites!$A:$C,2,0)</f>
        <v>FC</v>
      </c>
      <c r="CZ19" s="32" t="str">
        <f>VLOOKUP(CT19,'ALL-Chart of Accounts'!$E:$F,2,0)</f>
        <v>In-Transit Fixed Overhead</v>
      </c>
      <c r="DA19" s="32">
        <f t="shared" si="6"/>
        <v>120124</v>
      </c>
      <c r="DE19" s="32" t="str">
        <f>VLOOKUP($D$1,Sites!$A:$C,2,0)</f>
        <v>FC</v>
      </c>
      <c r="DG19" s="32" t="str">
        <f>VLOOKUP(DA19,'ALL-Chart of Accounts'!$E:$F,2,0)</f>
        <v>In-Transit Variable Overhead</v>
      </c>
      <c r="DH19" s="32">
        <f t="shared" si="7"/>
        <v>120125</v>
      </c>
      <c r="DL19" s="32" t="str">
        <f>VLOOKUP($D$1,Sites!$A:$C,2,0)</f>
        <v>FC</v>
      </c>
      <c r="DN19" s="32" t="str">
        <f>VLOOKUP(DH19,'ALL-Chart of Accounts'!$E:$F,2,0)</f>
        <v>In-Transit Outside</v>
      </c>
      <c r="DO19" s="37">
        <v>415000</v>
      </c>
      <c r="DQ19" s="32">
        <f t="shared" si="8"/>
        <v>5005</v>
      </c>
      <c r="DS19" s="32" t="str">
        <f>VLOOKUP($D$1,Sites!$A:$C,2,0)</f>
        <v>FC</v>
      </c>
      <c r="DT19" s="32" t="str">
        <f>VLOOKUP(DO19,'ALL-Chart of Accounts'!$E:$F,2,0)</f>
        <v>Aftermarket Sales - Product (80PRDAFT)</v>
      </c>
      <c r="DU19" s="32">
        <f t="shared" si="9"/>
        <v>415000</v>
      </c>
      <c r="DW19" s="32">
        <f t="shared" si="10"/>
        <v>5005</v>
      </c>
      <c r="DY19" s="32" t="str">
        <f>VLOOKUP($D$1,Sites!$A:$C,2,0)</f>
        <v>FC</v>
      </c>
      <c r="DZ19" s="32" t="str">
        <f>VLOOKUP(DU19,'ALL-Chart of Accounts'!$E:$F,2,0)</f>
        <v>Aftermarket Sales - Product (80PRDAFT)</v>
      </c>
      <c r="EA19" s="32">
        <f t="shared" si="11"/>
        <v>415000</v>
      </c>
      <c r="EC19" s="32">
        <f t="shared" si="12"/>
        <v>5005</v>
      </c>
      <c r="EE19" s="32" t="str">
        <f>VLOOKUP($D$1,Sites!$A:$C,2,0)</f>
        <v>FC</v>
      </c>
      <c r="EF19" s="32" t="str">
        <f>VLOOKUP(EA19,'ALL-Chart of Accounts'!$E:$F,2,0)</f>
        <v>Aftermarket Sales - Product (80PRDAFT)</v>
      </c>
      <c r="EG19" s="37">
        <v>262800</v>
      </c>
      <c r="EK19" s="32" t="str">
        <f>VLOOKUP($D$1,Sites!$A:$C,2,0)</f>
        <v>FC</v>
      </c>
      <c r="EL19" s="32" t="str">
        <f>VLOOKUP(EG19,'ALL-Chart of Accounts'!$E:$F,2,0)</f>
        <v>Deferred Income</v>
      </c>
      <c r="EM19" s="32">
        <f t="shared" si="13"/>
        <v>262800</v>
      </c>
      <c r="EQ19" s="32" t="str">
        <f>VLOOKUP($D$1,Sites!$A:$C,2,0)</f>
        <v>FC</v>
      </c>
      <c r="ER19" s="32" t="str">
        <f>VLOOKUP(EM19,'ALL-Chart of Accounts'!$E:$F,2,0)</f>
        <v>Deferred Income</v>
      </c>
      <c r="ES19" s="32">
        <f t="shared" si="14"/>
        <v>262800</v>
      </c>
      <c r="EW19" s="32" t="str">
        <f>VLOOKUP($D$1,Sites!$A:$C,2,0)</f>
        <v>FC</v>
      </c>
      <c r="EX19" s="32" t="str">
        <f>VLOOKUP(ES19,'ALL-Chart of Accounts'!$E:$F,2,0)</f>
        <v>Deferred Income</v>
      </c>
      <c r="EY19" s="37">
        <v>511010</v>
      </c>
      <c r="FA19" s="32">
        <f t="shared" si="15"/>
        <v>5005</v>
      </c>
      <c r="FC19" s="32" t="str">
        <f>VLOOKUP($D$1,Sites!$A:$C,2,0)</f>
        <v>FC</v>
      </c>
      <c r="FD19" s="32" t="str">
        <f>VLOOKUP(EY19,'ALL-Chart of Accounts'!$E:$F,2,0)</f>
        <v>Product COS (83PRD) - Material</v>
      </c>
      <c r="FE19" s="32">
        <f t="shared" si="16"/>
        <v>511020</v>
      </c>
      <c r="FG19" s="32">
        <f t="shared" si="17"/>
        <v>5005</v>
      </c>
      <c r="FI19" s="32" t="str">
        <f>VLOOKUP($D$1,Sites!$A:$C,2,0)</f>
        <v>FC</v>
      </c>
      <c r="FJ19" s="32" t="str">
        <f>VLOOKUP(FE19,'ALL-Chart of Accounts'!$E:$F,2,0)</f>
        <v>Product COS (83PRD) - Labor</v>
      </c>
      <c r="FK19" s="32">
        <f t="shared" si="18"/>
        <v>511030</v>
      </c>
      <c r="FM19" s="32">
        <f t="shared" si="19"/>
        <v>5005</v>
      </c>
      <c r="FO19" s="32" t="str">
        <f>VLOOKUP($D$1,Sites!$A:$C,2,0)</f>
        <v>FC</v>
      </c>
      <c r="FP19" s="32" t="str">
        <f>VLOOKUP(FK19,'ALL-Chart of Accounts'!$E:$F,2,0)</f>
        <v>Product COS (83PRD) - Fixed OH</v>
      </c>
      <c r="FQ19" s="32">
        <f t="shared" si="20"/>
        <v>511040</v>
      </c>
      <c r="FS19" s="32">
        <f t="shared" si="21"/>
        <v>5005</v>
      </c>
      <c r="FU19" s="32" t="str">
        <f>VLOOKUP($D$1,Sites!$A:$C,2,0)</f>
        <v>FC</v>
      </c>
      <c r="FV19" s="32" t="str">
        <f>VLOOKUP(FQ19,'ALL-Chart of Accounts'!$E:$F,2,0)</f>
        <v>Product COS (83PRD) - Variable OH</v>
      </c>
      <c r="FW19" s="32">
        <f t="shared" si="22"/>
        <v>511050</v>
      </c>
      <c r="FY19" s="32">
        <f t="shared" si="23"/>
        <v>5005</v>
      </c>
      <c r="GA19" s="32" t="str">
        <f>VLOOKUP($D$1,Sites!$A:$C,2,0)</f>
        <v>FC</v>
      </c>
      <c r="GB19" s="32" t="str">
        <f>VLOOKUP(FW19,'ALL-Chart of Accounts'!$E:$F,2,0)</f>
        <v>Product COS (83PRD) - Outside</v>
      </c>
      <c r="GC19" s="32">
        <f t="shared" si="24"/>
        <v>262800</v>
      </c>
      <c r="GG19" s="32" t="str">
        <f>VLOOKUP($D$1,Sites!$A:$C,2,0)</f>
        <v>FC</v>
      </c>
      <c r="GH19" s="32" t="str">
        <f>VLOOKUP(GC19,'ALL-Chart of Accounts'!$E:$F,2,0)</f>
        <v>Deferred Income</v>
      </c>
      <c r="GI19" s="32">
        <f t="shared" si="25"/>
        <v>262800</v>
      </c>
      <c r="GM19" s="32" t="str">
        <f>VLOOKUP($D$1,Sites!$A:$C,2,0)</f>
        <v>FC</v>
      </c>
      <c r="GN19" s="32" t="str">
        <f>VLOOKUP(GI19,'ALL-Chart of Accounts'!$E:$F,2,0)</f>
        <v>Deferred Income</v>
      </c>
      <c r="GO19" s="32">
        <f t="shared" si="26"/>
        <v>262800</v>
      </c>
      <c r="GS19" s="32" t="str">
        <f>VLOOKUP($D$1,Sites!$A:$C,2,0)</f>
        <v>FC</v>
      </c>
      <c r="GT19" s="32" t="str">
        <f>VLOOKUP(GO19,'ALL-Chart of Accounts'!$E:$F,2,0)</f>
        <v>Deferred Income</v>
      </c>
      <c r="GU19" s="32">
        <f t="shared" si="27"/>
        <v>262800</v>
      </c>
      <c r="GY19" s="32" t="str">
        <f>VLOOKUP($D$1,Sites!$A:$C,2,0)</f>
        <v>FC</v>
      </c>
      <c r="GZ19" s="32" t="str">
        <f>VLOOKUP(GU19,'ALL-Chart of Accounts'!$E:$F,2,0)</f>
        <v>Deferred Income</v>
      </c>
      <c r="HA19" s="32">
        <f t="shared" si="28"/>
        <v>262800</v>
      </c>
      <c r="HE19" s="32" t="str">
        <f>VLOOKUP($D$1,Sites!$A:$C,2,0)</f>
        <v>FC</v>
      </c>
      <c r="HF19" s="32" t="str">
        <f>VLOOKUP(HA19,'ALL-Chart of Accounts'!$E:$F,2,0)</f>
        <v>Deferred Income</v>
      </c>
    </row>
    <row r="20" spans="3:214" x14ac:dyDescent="0.35">
      <c r="C20" s="47">
        <v>43292</v>
      </c>
      <c r="D20" s="46" t="s">
        <v>11110</v>
      </c>
      <c r="F20" s="46">
        <v>5010</v>
      </c>
      <c r="G20" s="32" t="e">
        <f>VLOOKUP(F20,'ALL-Unit Code 2'!V:W,2,0)</f>
        <v>#N/A</v>
      </c>
      <c r="H20" s="32">
        <f t="shared" si="29"/>
        <v>120131</v>
      </c>
      <c r="L20" s="32" t="str">
        <f>VLOOKUP($D$1,Sites!$A:$C,2,0)</f>
        <v>FC</v>
      </c>
      <c r="N20" s="32" t="str">
        <f>VLOOKUP(H20,'ALL-Chart of Accounts'!$E:$F,2,0)</f>
        <v>Finished Goods Material</v>
      </c>
      <c r="O20" s="32">
        <f t="shared" si="30"/>
        <v>120132</v>
      </c>
      <c r="S20" s="32" t="str">
        <f>VLOOKUP($D$1,Sites!$A:$C,2,0)</f>
        <v>FC</v>
      </c>
      <c r="U20" s="32" t="str">
        <f>VLOOKUP(O20,'ALL-Chart of Accounts'!$E:$F,2,0)</f>
        <v>Finished Goods Labor</v>
      </c>
      <c r="V20" s="32">
        <f t="shared" si="31"/>
        <v>120133</v>
      </c>
      <c r="Z20" s="32" t="str">
        <f>VLOOKUP($D$1,Sites!$A:$C,2,0)</f>
        <v>FC</v>
      </c>
      <c r="AB20" s="32" t="str">
        <f>VLOOKUP(V20,'ALL-Chart of Accounts'!$E:$F,2,0)</f>
        <v>Finished Goods Fixed Overhead</v>
      </c>
      <c r="AC20" s="32">
        <f t="shared" si="32"/>
        <v>120134</v>
      </c>
      <c r="AG20" s="32" t="str">
        <f>VLOOKUP($D$1,Sites!$A:$C,2,0)</f>
        <v>FC</v>
      </c>
      <c r="AI20" s="32" t="str">
        <f>VLOOKUP(AC20,'ALL-Chart of Accounts'!$E:$F,2,0)</f>
        <v>Finished Goods Variable Overhead</v>
      </c>
      <c r="AJ20" s="32">
        <f t="shared" si="33"/>
        <v>120135</v>
      </c>
      <c r="AN20" s="32" t="str">
        <f>VLOOKUP($D$1,Sites!$A:$C,2,0)</f>
        <v>FC</v>
      </c>
      <c r="AP20" s="32" t="str">
        <f>VLOOKUP(AJ20,'ALL-Chart of Accounts'!$E:$F,2,0)</f>
        <v>Finished Goods Outside</v>
      </c>
      <c r="AW20" s="37">
        <v>120141</v>
      </c>
      <c r="BA20" s="32" t="str">
        <f>VLOOKUP($D$1,Sites!$A:$C,2,0)</f>
        <v>FC</v>
      </c>
      <c r="BC20" s="32" t="str">
        <f>VLOOKUP(AW20,'ALL-Chart of Accounts'!$E:$F,2,0)</f>
        <v>In-Process Material</v>
      </c>
      <c r="BD20" s="32">
        <f t="shared" si="0"/>
        <v>120142</v>
      </c>
      <c r="BH20" s="32" t="str">
        <f>VLOOKUP($D$1,Sites!$A:$C,2,0)</f>
        <v>FC</v>
      </c>
      <c r="BJ20" s="32" t="str">
        <f>VLOOKUP(BD20,'ALL-Chart of Accounts'!$E:$F,2,0)</f>
        <v>In-Process Labor</v>
      </c>
      <c r="BK20" s="32">
        <f t="shared" si="1"/>
        <v>120143</v>
      </c>
      <c r="BO20" s="32" t="str">
        <f>VLOOKUP($D$1,Sites!$A:$C,2,0)</f>
        <v>FC</v>
      </c>
      <c r="BQ20" s="32" t="str">
        <f>VLOOKUP(BK20,'ALL-Chart of Accounts'!$E:$F,2,0)</f>
        <v>In-Process Fixed Overhead</v>
      </c>
      <c r="BR20" s="32">
        <f t="shared" si="2"/>
        <v>120144</v>
      </c>
      <c r="BV20" s="32" t="str">
        <f>VLOOKUP($D$1,Sites!$A:$C,2,0)</f>
        <v>FC</v>
      </c>
      <c r="BX20" s="32" t="str">
        <f>VLOOKUP(BR20,'ALL-Chart of Accounts'!$E:$F,2,0)</f>
        <v>In-Process Variable Overhead</v>
      </c>
      <c r="BY20" s="32">
        <f t="shared" si="3"/>
        <v>120145</v>
      </c>
      <c r="CC20" s="32" t="str">
        <f>VLOOKUP($D$1,Sites!$A:$C,2,0)</f>
        <v>FC</v>
      </c>
      <c r="CE20" s="32" t="str">
        <f>VLOOKUP(BY20,'ALL-Chart of Accounts'!$E:$F,2,0)</f>
        <v>In-Process Outside</v>
      </c>
      <c r="CF20" s="37">
        <v>120121</v>
      </c>
      <c r="CJ20" s="32" t="str">
        <f>VLOOKUP($D$1,Sites!$A:$C,2,0)</f>
        <v>FC</v>
      </c>
      <c r="CL20" s="32" t="str">
        <f>VLOOKUP(CF20,'ALL-Chart of Accounts'!$E:$F,2,0)</f>
        <v>In-Transit Material</v>
      </c>
      <c r="CM20" s="32">
        <f t="shared" si="4"/>
        <v>120122</v>
      </c>
      <c r="CQ20" s="32" t="str">
        <f>VLOOKUP($D$1,Sites!$A:$C,2,0)</f>
        <v>FC</v>
      </c>
      <c r="CS20" s="32" t="str">
        <f>VLOOKUP(CM20,'ALL-Chart of Accounts'!$E:$F,2,0)</f>
        <v>In-Transit Labor</v>
      </c>
      <c r="CT20" s="32">
        <f t="shared" si="5"/>
        <v>120123</v>
      </c>
      <c r="CX20" s="32" t="str">
        <f>VLOOKUP($D$1,Sites!$A:$C,2,0)</f>
        <v>FC</v>
      </c>
      <c r="CZ20" s="32" t="str">
        <f>VLOOKUP(CT20,'ALL-Chart of Accounts'!$E:$F,2,0)</f>
        <v>In-Transit Fixed Overhead</v>
      </c>
      <c r="DA20" s="32">
        <f t="shared" si="6"/>
        <v>120124</v>
      </c>
      <c r="DE20" s="32" t="str">
        <f>VLOOKUP($D$1,Sites!$A:$C,2,0)</f>
        <v>FC</v>
      </c>
      <c r="DG20" s="32" t="str">
        <f>VLOOKUP(DA20,'ALL-Chart of Accounts'!$E:$F,2,0)</f>
        <v>In-Transit Variable Overhead</v>
      </c>
      <c r="DH20" s="32">
        <f t="shared" si="7"/>
        <v>120125</v>
      </c>
      <c r="DL20" s="32" t="str">
        <f>VLOOKUP($D$1,Sites!$A:$C,2,0)</f>
        <v>FC</v>
      </c>
      <c r="DN20" s="32" t="str">
        <f>VLOOKUP(DH20,'ALL-Chart of Accounts'!$E:$F,2,0)</f>
        <v>In-Transit Outside</v>
      </c>
      <c r="DO20" s="37">
        <v>415000</v>
      </c>
      <c r="DQ20" s="32">
        <f t="shared" si="8"/>
        <v>5010</v>
      </c>
      <c r="DS20" s="32" t="str">
        <f>VLOOKUP($D$1,Sites!$A:$C,2,0)</f>
        <v>FC</v>
      </c>
      <c r="DT20" s="32" t="str">
        <f>VLOOKUP(DO20,'ALL-Chart of Accounts'!$E:$F,2,0)</f>
        <v>Aftermarket Sales - Product (80PRDAFT)</v>
      </c>
      <c r="DU20" s="32">
        <f t="shared" si="9"/>
        <v>415000</v>
      </c>
      <c r="DW20" s="32">
        <f t="shared" si="10"/>
        <v>5010</v>
      </c>
      <c r="DY20" s="32" t="str">
        <f>VLOOKUP($D$1,Sites!$A:$C,2,0)</f>
        <v>FC</v>
      </c>
      <c r="DZ20" s="32" t="str">
        <f>VLOOKUP(DU20,'ALL-Chart of Accounts'!$E:$F,2,0)</f>
        <v>Aftermarket Sales - Product (80PRDAFT)</v>
      </c>
      <c r="EA20" s="32">
        <f t="shared" si="11"/>
        <v>415000</v>
      </c>
      <c r="EC20" s="32">
        <f t="shared" si="12"/>
        <v>5010</v>
      </c>
      <c r="EE20" s="32" t="str">
        <f>VLOOKUP($D$1,Sites!$A:$C,2,0)</f>
        <v>FC</v>
      </c>
      <c r="EF20" s="32" t="str">
        <f>VLOOKUP(EA20,'ALL-Chart of Accounts'!$E:$F,2,0)</f>
        <v>Aftermarket Sales - Product (80PRDAFT)</v>
      </c>
      <c r="EG20" s="37">
        <v>262800</v>
      </c>
      <c r="EK20" s="32" t="str">
        <f>VLOOKUP($D$1,Sites!$A:$C,2,0)</f>
        <v>FC</v>
      </c>
      <c r="EL20" s="32" t="str">
        <f>VLOOKUP(EG20,'ALL-Chart of Accounts'!$E:$F,2,0)</f>
        <v>Deferred Income</v>
      </c>
      <c r="EM20" s="32">
        <f t="shared" si="13"/>
        <v>262800</v>
      </c>
      <c r="EQ20" s="32" t="str">
        <f>VLOOKUP($D$1,Sites!$A:$C,2,0)</f>
        <v>FC</v>
      </c>
      <c r="ER20" s="32" t="str">
        <f>VLOOKUP(EM20,'ALL-Chart of Accounts'!$E:$F,2,0)</f>
        <v>Deferred Income</v>
      </c>
      <c r="ES20" s="32">
        <f t="shared" si="14"/>
        <v>262800</v>
      </c>
      <c r="EW20" s="32" t="str">
        <f>VLOOKUP($D$1,Sites!$A:$C,2,0)</f>
        <v>FC</v>
      </c>
      <c r="EX20" s="32" t="str">
        <f>VLOOKUP(ES20,'ALL-Chart of Accounts'!$E:$F,2,0)</f>
        <v>Deferred Income</v>
      </c>
      <c r="EY20" s="37">
        <v>511010</v>
      </c>
      <c r="FA20" s="32">
        <f t="shared" si="15"/>
        <v>5010</v>
      </c>
      <c r="FC20" s="32" t="str">
        <f>VLOOKUP($D$1,Sites!$A:$C,2,0)</f>
        <v>FC</v>
      </c>
      <c r="FD20" s="32" t="str">
        <f>VLOOKUP(EY20,'ALL-Chart of Accounts'!$E:$F,2,0)</f>
        <v>Product COS (83PRD) - Material</v>
      </c>
      <c r="FE20" s="32">
        <f t="shared" si="16"/>
        <v>511020</v>
      </c>
      <c r="FG20" s="32">
        <f t="shared" si="17"/>
        <v>5010</v>
      </c>
      <c r="FI20" s="32" t="str">
        <f>VLOOKUP($D$1,Sites!$A:$C,2,0)</f>
        <v>FC</v>
      </c>
      <c r="FJ20" s="32" t="str">
        <f>VLOOKUP(FE20,'ALL-Chart of Accounts'!$E:$F,2,0)</f>
        <v>Product COS (83PRD) - Labor</v>
      </c>
      <c r="FK20" s="32">
        <f t="shared" si="18"/>
        <v>511030</v>
      </c>
      <c r="FM20" s="32">
        <f t="shared" si="19"/>
        <v>5010</v>
      </c>
      <c r="FO20" s="32" t="str">
        <f>VLOOKUP($D$1,Sites!$A:$C,2,0)</f>
        <v>FC</v>
      </c>
      <c r="FP20" s="32" t="str">
        <f>VLOOKUP(FK20,'ALL-Chart of Accounts'!$E:$F,2,0)</f>
        <v>Product COS (83PRD) - Fixed OH</v>
      </c>
      <c r="FQ20" s="32">
        <f t="shared" si="20"/>
        <v>511040</v>
      </c>
      <c r="FS20" s="32">
        <f t="shared" si="21"/>
        <v>5010</v>
      </c>
      <c r="FU20" s="32" t="str">
        <f>VLOOKUP($D$1,Sites!$A:$C,2,0)</f>
        <v>FC</v>
      </c>
      <c r="FV20" s="32" t="str">
        <f>VLOOKUP(FQ20,'ALL-Chart of Accounts'!$E:$F,2,0)</f>
        <v>Product COS (83PRD) - Variable OH</v>
      </c>
      <c r="FW20" s="32">
        <f t="shared" si="22"/>
        <v>511050</v>
      </c>
      <c r="FY20" s="32">
        <f t="shared" si="23"/>
        <v>5010</v>
      </c>
      <c r="GA20" s="32" t="str">
        <f>VLOOKUP($D$1,Sites!$A:$C,2,0)</f>
        <v>FC</v>
      </c>
      <c r="GB20" s="32" t="str">
        <f>VLOOKUP(FW20,'ALL-Chart of Accounts'!$E:$F,2,0)</f>
        <v>Product COS (83PRD) - Outside</v>
      </c>
      <c r="GC20" s="32">
        <f t="shared" si="24"/>
        <v>262800</v>
      </c>
      <c r="GG20" s="32" t="str">
        <f>VLOOKUP($D$1,Sites!$A:$C,2,0)</f>
        <v>FC</v>
      </c>
      <c r="GH20" s="32" t="str">
        <f>VLOOKUP(GC20,'ALL-Chart of Accounts'!$E:$F,2,0)</f>
        <v>Deferred Income</v>
      </c>
      <c r="GI20" s="32">
        <f t="shared" si="25"/>
        <v>262800</v>
      </c>
      <c r="GM20" s="32" t="str">
        <f>VLOOKUP($D$1,Sites!$A:$C,2,0)</f>
        <v>FC</v>
      </c>
      <c r="GN20" s="32" t="str">
        <f>VLOOKUP(GI20,'ALL-Chart of Accounts'!$E:$F,2,0)</f>
        <v>Deferred Income</v>
      </c>
      <c r="GO20" s="32">
        <f t="shared" si="26"/>
        <v>262800</v>
      </c>
      <c r="GS20" s="32" t="str">
        <f>VLOOKUP($D$1,Sites!$A:$C,2,0)</f>
        <v>FC</v>
      </c>
      <c r="GT20" s="32" t="str">
        <f>VLOOKUP(GO20,'ALL-Chart of Accounts'!$E:$F,2,0)</f>
        <v>Deferred Income</v>
      </c>
      <c r="GU20" s="32">
        <f t="shared" si="27"/>
        <v>262800</v>
      </c>
      <c r="GY20" s="32" t="str">
        <f>VLOOKUP($D$1,Sites!$A:$C,2,0)</f>
        <v>FC</v>
      </c>
      <c r="GZ20" s="32" t="str">
        <f>VLOOKUP(GU20,'ALL-Chart of Accounts'!$E:$F,2,0)</f>
        <v>Deferred Income</v>
      </c>
      <c r="HA20" s="32">
        <f t="shared" si="28"/>
        <v>262800</v>
      </c>
      <c r="HE20" s="32" t="str">
        <f>VLOOKUP($D$1,Sites!$A:$C,2,0)</f>
        <v>FC</v>
      </c>
      <c r="HF20" s="32" t="str">
        <f>VLOOKUP(HA20,'ALL-Chart of Accounts'!$E:$F,2,0)</f>
        <v>Deferred Income</v>
      </c>
    </row>
    <row r="21" spans="3:214" x14ac:dyDescent="0.35">
      <c r="C21" s="47">
        <v>43292</v>
      </c>
      <c r="D21" s="46" t="s">
        <v>11110</v>
      </c>
      <c r="F21" s="46">
        <v>5020</v>
      </c>
      <c r="G21" s="32" t="e">
        <f>VLOOKUP(F21,'ALL-Unit Code 2'!V:W,2,0)</f>
        <v>#N/A</v>
      </c>
      <c r="H21" s="32">
        <f t="shared" si="29"/>
        <v>120131</v>
      </c>
      <c r="L21" s="32" t="str">
        <f>VLOOKUP($D$1,Sites!$A:$C,2,0)</f>
        <v>FC</v>
      </c>
      <c r="N21" s="32" t="str">
        <f>VLOOKUP(H21,'ALL-Chart of Accounts'!$E:$F,2,0)</f>
        <v>Finished Goods Material</v>
      </c>
      <c r="O21" s="32">
        <f t="shared" si="30"/>
        <v>120132</v>
      </c>
      <c r="S21" s="32" t="str">
        <f>VLOOKUP($D$1,Sites!$A:$C,2,0)</f>
        <v>FC</v>
      </c>
      <c r="U21" s="32" t="str">
        <f>VLOOKUP(O21,'ALL-Chart of Accounts'!$E:$F,2,0)</f>
        <v>Finished Goods Labor</v>
      </c>
      <c r="V21" s="32">
        <f t="shared" si="31"/>
        <v>120133</v>
      </c>
      <c r="Z21" s="32" t="str">
        <f>VLOOKUP($D$1,Sites!$A:$C,2,0)</f>
        <v>FC</v>
      </c>
      <c r="AB21" s="32" t="str">
        <f>VLOOKUP(V21,'ALL-Chart of Accounts'!$E:$F,2,0)</f>
        <v>Finished Goods Fixed Overhead</v>
      </c>
      <c r="AC21" s="32">
        <f t="shared" si="32"/>
        <v>120134</v>
      </c>
      <c r="AG21" s="32" t="str">
        <f>VLOOKUP($D$1,Sites!$A:$C,2,0)</f>
        <v>FC</v>
      </c>
      <c r="AI21" s="32" t="str">
        <f>VLOOKUP(AC21,'ALL-Chart of Accounts'!$E:$F,2,0)</f>
        <v>Finished Goods Variable Overhead</v>
      </c>
      <c r="AJ21" s="32">
        <f t="shared" si="33"/>
        <v>120135</v>
      </c>
      <c r="AN21" s="32" t="str">
        <f>VLOOKUP($D$1,Sites!$A:$C,2,0)</f>
        <v>FC</v>
      </c>
      <c r="AP21" s="32" t="str">
        <f>VLOOKUP(AJ21,'ALL-Chart of Accounts'!$E:$F,2,0)</f>
        <v>Finished Goods Outside</v>
      </c>
      <c r="AW21" s="37">
        <v>120141</v>
      </c>
      <c r="BA21" s="32" t="str">
        <f>VLOOKUP($D$1,Sites!$A:$C,2,0)</f>
        <v>FC</v>
      </c>
      <c r="BC21" s="32" t="str">
        <f>VLOOKUP(AW21,'ALL-Chart of Accounts'!$E:$F,2,0)</f>
        <v>In-Process Material</v>
      </c>
      <c r="BD21" s="32">
        <f t="shared" si="0"/>
        <v>120142</v>
      </c>
      <c r="BH21" s="32" t="str">
        <f>VLOOKUP($D$1,Sites!$A:$C,2,0)</f>
        <v>FC</v>
      </c>
      <c r="BJ21" s="32" t="str">
        <f>VLOOKUP(BD21,'ALL-Chart of Accounts'!$E:$F,2,0)</f>
        <v>In-Process Labor</v>
      </c>
      <c r="BK21" s="32">
        <f t="shared" si="1"/>
        <v>120143</v>
      </c>
      <c r="BO21" s="32" t="str">
        <f>VLOOKUP($D$1,Sites!$A:$C,2,0)</f>
        <v>FC</v>
      </c>
      <c r="BQ21" s="32" t="str">
        <f>VLOOKUP(BK21,'ALL-Chart of Accounts'!$E:$F,2,0)</f>
        <v>In-Process Fixed Overhead</v>
      </c>
      <c r="BR21" s="32">
        <f t="shared" si="2"/>
        <v>120144</v>
      </c>
      <c r="BV21" s="32" t="str">
        <f>VLOOKUP($D$1,Sites!$A:$C,2,0)</f>
        <v>FC</v>
      </c>
      <c r="BX21" s="32" t="str">
        <f>VLOOKUP(BR21,'ALL-Chart of Accounts'!$E:$F,2,0)</f>
        <v>In-Process Variable Overhead</v>
      </c>
      <c r="BY21" s="32">
        <f t="shared" si="3"/>
        <v>120145</v>
      </c>
      <c r="CC21" s="32" t="str">
        <f>VLOOKUP($D$1,Sites!$A:$C,2,0)</f>
        <v>FC</v>
      </c>
      <c r="CE21" s="32" t="str">
        <f>VLOOKUP(BY21,'ALL-Chart of Accounts'!$E:$F,2,0)</f>
        <v>In-Process Outside</v>
      </c>
      <c r="CF21" s="37">
        <v>120121</v>
      </c>
      <c r="CJ21" s="32" t="str">
        <f>VLOOKUP($D$1,Sites!$A:$C,2,0)</f>
        <v>FC</v>
      </c>
      <c r="CL21" s="32" t="str">
        <f>VLOOKUP(CF21,'ALL-Chart of Accounts'!$E:$F,2,0)</f>
        <v>In-Transit Material</v>
      </c>
      <c r="CM21" s="32">
        <f t="shared" si="4"/>
        <v>120122</v>
      </c>
      <c r="CQ21" s="32" t="str">
        <f>VLOOKUP($D$1,Sites!$A:$C,2,0)</f>
        <v>FC</v>
      </c>
      <c r="CS21" s="32" t="str">
        <f>VLOOKUP(CM21,'ALL-Chart of Accounts'!$E:$F,2,0)</f>
        <v>In-Transit Labor</v>
      </c>
      <c r="CT21" s="32">
        <f t="shared" si="5"/>
        <v>120123</v>
      </c>
      <c r="CX21" s="32" t="str">
        <f>VLOOKUP($D$1,Sites!$A:$C,2,0)</f>
        <v>FC</v>
      </c>
      <c r="CZ21" s="32" t="str">
        <f>VLOOKUP(CT21,'ALL-Chart of Accounts'!$E:$F,2,0)</f>
        <v>In-Transit Fixed Overhead</v>
      </c>
      <c r="DA21" s="32">
        <f t="shared" si="6"/>
        <v>120124</v>
      </c>
      <c r="DE21" s="32" t="str">
        <f>VLOOKUP($D$1,Sites!$A:$C,2,0)</f>
        <v>FC</v>
      </c>
      <c r="DG21" s="32" t="str">
        <f>VLOOKUP(DA21,'ALL-Chart of Accounts'!$E:$F,2,0)</f>
        <v>In-Transit Variable Overhead</v>
      </c>
      <c r="DH21" s="32">
        <f t="shared" si="7"/>
        <v>120125</v>
      </c>
      <c r="DL21" s="32" t="str">
        <f>VLOOKUP($D$1,Sites!$A:$C,2,0)</f>
        <v>FC</v>
      </c>
      <c r="DN21" s="32" t="str">
        <f>VLOOKUP(DH21,'ALL-Chart of Accounts'!$E:$F,2,0)</f>
        <v>In-Transit Outside</v>
      </c>
      <c r="DO21" s="37">
        <v>415000</v>
      </c>
      <c r="DQ21" s="32">
        <f t="shared" si="8"/>
        <v>5020</v>
      </c>
      <c r="DS21" s="32" t="str">
        <f>VLOOKUP($D$1,Sites!$A:$C,2,0)</f>
        <v>FC</v>
      </c>
      <c r="DT21" s="32" t="str">
        <f>VLOOKUP(DO21,'ALL-Chart of Accounts'!$E:$F,2,0)</f>
        <v>Aftermarket Sales - Product (80PRDAFT)</v>
      </c>
      <c r="DU21" s="32">
        <f t="shared" si="9"/>
        <v>415000</v>
      </c>
      <c r="DW21" s="32">
        <f t="shared" si="10"/>
        <v>5020</v>
      </c>
      <c r="DY21" s="32" t="str">
        <f>VLOOKUP($D$1,Sites!$A:$C,2,0)</f>
        <v>FC</v>
      </c>
      <c r="DZ21" s="32" t="str">
        <f>VLOOKUP(DU21,'ALL-Chart of Accounts'!$E:$F,2,0)</f>
        <v>Aftermarket Sales - Product (80PRDAFT)</v>
      </c>
      <c r="EA21" s="32">
        <f t="shared" si="11"/>
        <v>415000</v>
      </c>
      <c r="EC21" s="32">
        <f t="shared" si="12"/>
        <v>5020</v>
      </c>
      <c r="EE21" s="32" t="str">
        <f>VLOOKUP($D$1,Sites!$A:$C,2,0)</f>
        <v>FC</v>
      </c>
      <c r="EF21" s="32" t="str">
        <f>VLOOKUP(EA21,'ALL-Chart of Accounts'!$E:$F,2,0)</f>
        <v>Aftermarket Sales - Product (80PRDAFT)</v>
      </c>
      <c r="EG21" s="37">
        <v>262800</v>
      </c>
      <c r="EK21" s="32" t="str">
        <f>VLOOKUP($D$1,Sites!$A:$C,2,0)</f>
        <v>FC</v>
      </c>
      <c r="EL21" s="32" t="str">
        <f>VLOOKUP(EG21,'ALL-Chart of Accounts'!$E:$F,2,0)</f>
        <v>Deferred Income</v>
      </c>
      <c r="EM21" s="32">
        <f t="shared" si="13"/>
        <v>262800</v>
      </c>
      <c r="EQ21" s="32" t="str">
        <f>VLOOKUP($D$1,Sites!$A:$C,2,0)</f>
        <v>FC</v>
      </c>
      <c r="ER21" s="32" t="str">
        <f>VLOOKUP(EM21,'ALL-Chart of Accounts'!$E:$F,2,0)</f>
        <v>Deferred Income</v>
      </c>
      <c r="ES21" s="32">
        <f t="shared" si="14"/>
        <v>262800</v>
      </c>
      <c r="EW21" s="32" t="str">
        <f>VLOOKUP($D$1,Sites!$A:$C,2,0)</f>
        <v>FC</v>
      </c>
      <c r="EX21" s="32" t="str">
        <f>VLOOKUP(ES21,'ALL-Chart of Accounts'!$E:$F,2,0)</f>
        <v>Deferred Income</v>
      </c>
      <c r="EY21" s="37">
        <v>511010</v>
      </c>
      <c r="FA21" s="32">
        <f t="shared" si="15"/>
        <v>5020</v>
      </c>
      <c r="FC21" s="32" t="str">
        <f>VLOOKUP($D$1,Sites!$A:$C,2,0)</f>
        <v>FC</v>
      </c>
      <c r="FD21" s="32" t="str">
        <f>VLOOKUP(EY21,'ALL-Chart of Accounts'!$E:$F,2,0)</f>
        <v>Product COS (83PRD) - Material</v>
      </c>
      <c r="FE21" s="32">
        <f t="shared" si="16"/>
        <v>511020</v>
      </c>
      <c r="FG21" s="32">
        <f t="shared" si="17"/>
        <v>5020</v>
      </c>
      <c r="FI21" s="32" t="str">
        <f>VLOOKUP($D$1,Sites!$A:$C,2,0)</f>
        <v>FC</v>
      </c>
      <c r="FJ21" s="32" t="str">
        <f>VLOOKUP(FE21,'ALL-Chart of Accounts'!$E:$F,2,0)</f>
        <v>Product COS (83PRD) - Labor</v>
      </c>
      <c r="FK21" s="32">
        <f t="shared" si="18"/>
        <v>511030</v>
      </c>
      <c r="FM21" s="32">
        <f t="shared" si="19"/>
        <v>5020</v>
      </c>
      <c r="FO21" s="32" t="str">
        <f>VLOOKUP($D$1,Sites!$A:$C,2,0)</f>
        <v>FC</v>
      </c>
      <c r="FP21" s="32" t="str">
        <f>VLOOKUP(FK21,'ALL-Chart of Accounts'!$E:$F,2,0)</f>
        <v>Product COS (83PRD) - Fixed OH</v>
      </c>
      <c r="FQ21" s="32">
        <f t="shared" si="20"/>
        <v>511040</v>
      </c>
      <c r="FS21" s="32">
        <f t="shared" si="21"/>
        <v>5020</v>
      </c>
      <c r="FU21" s="32" t="str">
        <f>VLOOKUP($D$1,Sites!$A:$C,2,0)</f>
        <v>FC</v>
      </c>
      <c r="FV21" s="32" t="str">
        <f>VLOOKUP(FQ21,'ALL-Chart of Accounts'!$E:$F,2,0)</f>
        <v>Product COS (83PRD) - Variable OH</v>
      </c>
      <c r="FW21" s="32">
        <f t="shared" si="22"/>
        <v>511050</v>
      </c>
      <c r="FY21" s="32">
        <f t="shared" si="23"/>
        <v>5020</v>
      </c>
      <c r="GA21" s="32" t="str">
        <f>VLOOKUP($D$1,Sites!$A:$C,2,0)</f>
        <v>FC</v>
      </c>
      <c r="GB21" s="32" t="str">
        <f>VLOOKUP(FW21,'ALL-Chart of Accounts'!$E:$F,2,0)</f>
        <v>Product COS (83PRD) - Outside</v>
      </c>
      <c r="GC21" s="32">
        <f t="shared" si="24"/>
        <v>262800</v>
      </c>
      <c r="GG21" s="32" t="str">
        <f>VLOOKUP($D$1,Sites!$A:$C,2,0)</f>
        <v>FC</v>
      </c>
      <c r="GH21" s="32" t="str">
        <f>VLOOKUP(GC21,'ALL-Chart of Accounts'!$E:$F,2,0)</f>
        <v>Deferred Income</v>
      </c>
      <c r="GI21" s="32">
        <f t="shared" si="25"/>
        <v>262800</v>
      </c>
      <c r="GM21" s="32" t="str">
        <f>VLOOKUP($D$1,Sites!$A:$C,2,0)</f>
        <v>FC</v>
      </c>
      <c r="GN21" s="32" t="str">
        <f>VLOOKUP(GI21,'ALL-Chart of Accounts'!$E:$F,2,0)</f>
        <v>Deferred Income</v>
      </c>
      <c r="GO21" s="32">
        <f t="shared" si="26"/>
        <v>262800</v>
      </c>
      <c r="GS21" s="32" t="str">
        <f>VLOOKUP($D$1,Sites!$A:$C,2,0)</f>
        <v>FC</v>
      </c>
      <c r="GT21" s="32" t="str">
        <f>VLOOKUP(GO21,'ALL-Chart of Accounts'!$E:$F,2,0)</f>
        <v>Deferred Income</v>
      </c>
      <c r="GU21" s="32">
        <f t="shared" si="27"/>
        <v>262800</v>
      </c>
      <c r="GY21" s="32" t="str">
        <f>VLOOKUP($D$1,Sites!$A:$C,2,0)</f>
        <v>FC</v>
      </c>
      <c r="GZ21" s="32" t="str">
        <f>VLOOKUP(GU21,'ALL-Chart of Accounts'!$E:$F,2,0)</f>
        <v>Deferred Income</v>
      </c>
      <c r="HA21" s="32">
        <f t="shared" si="28"/>
        <v>262800</v>
      </c>
      <c r="HE21" s="32" t="str">
        <f>VLOOKUP($D$1,Sites!$A:$C,2,0)</f>
        <v>FC</v>
      </c>
      <c r="HF21" s="32" t="str">
        <f>VLOOKUP(HA21,'ALL-Chart of Accounts'!$E:$F,2,0)</f>
        <v>Deferred Income</v>
      </c>
    </row>
    <row r="22" spans="3:214" x14ac:dyDescent="0.35">
      <c r="C22" s="47">
        <v>43292</v>
      </c>
      <c r="D22" s="46" t="s">
        <v>11110</v>
      </c>
      <c r="F22" s="46">
        <v>9999</v>
      </c>
      <c r="G22" s="32" t="str">
        <f>VLOOKUP(F22,'ALL-Unit Code 2'!V:W,2,0)</f>
        <v>MISCELLANEOUS</v>
      </c>
      <c r="H22" s="32">
        <f t="shared" si="29"/>
        <v>120131</v>
      </c>
      <c r="L22" s="32" t="str">
        <f>VLOOKUP($D$1,Sites!$A:$C,2,0)</f>
        <v>FC</v>
      </c>
      <c r="N22" s="32" t="str">
        <f>VLOOKUP(H22,'ALL-Chart of Accounts'!$E:$F,2,0)</f>
        <v>Finished Goods Material</v>
      </c>
      <c r="O22" s="32">
        <f t="shared" si="30"/>
        <v>120132</v>
      </c>
      <c r="S22" s="32" t="str">
        <f>VLOOKUP($D$1,Sites!$A:$C,2,0)</f>
        <v>FC</v>
      </c>
      <c r="U22" s="32" t="str">
        <f>VLOOKUP(O22,'ALL-Chart of Accounts'!$E:$F,2,0)</f>
        <v>Finished Goods Labor</v>
      </c>
      <c r="V22" s="32">
        <f t="shared" si="31"/>
        <v>120133</v>
      </c>
      <c r="Z22" s="32" t="str">
        <f>VLOOKUP($D$1,Sites!$A:$C,2,0)</f>
        <v>FC</v>
      </c>
      <c r="AB22" s="32" t="str">
        <f>VLOOKUP(V22,'ALL-Chart of Accounts'!$E:$F,2,0)</f>
        <v>Finished Goods Fixed Overhead</v>
      </c>
      <c r="AC22" s="32">
        <f t="shared" si="32"/>
        <v>120134</v>
      </c>
      <c r="AG22" s="32" t="str">
        <f>VLOOKUP($D$1,Sites!$A:$C,2,0)</f>
        <v>FC</v>
      </c>
      <c r="AI22" s="32" t="str">
        <f>VLOOKUP(AC22,'ALL-Chart of Accounts'!$E:$F,2,0)</f>
        <v>Finished Goods Variable Overhead</v>
      </c>
      <c r="AJ22" s="32">
        <f t="shared" si="33"/>
        <v>120135</v>
      </c>
      <c r="AN22" s="32" t="str">
        <f>VLOOKUP($D$1,Sites!$A:$C,2,0)</f>
        <v>FC</v>
      </c>
      <c r="AP22" s="32" t="str">
        <f>VLOOKUP(AJ22,'ALL-Chart of Accounts'!$E:$F,2,0)</f>
        <v>Finished Goods Outside</v>
      </c>
      <c r="AW22" s="37">
        <v>120141</v>
      </c>
      <c r="BA22" s="32" t="str">
        <f>VLOOKUP($D$1,Sites!$A:$C,2,0)</f>
        <v>FC</v>
      </c>
      <c r="BC22" s="32" t="str">
        <f>VLOOKUP(AW22,'ALL-Chart of Accounts'!$E:$F,2,0)</f>
        <v>In-Process Material</v>
      </c>
      <c r="BD22" s="32">
        <f t="shared" si="0"/>
        <v>120142</v>
      </c>
      <c r="BH22" s="32" t="str">
        <f>VLOOKUP($D$1,Sites!$A:$C,2,0)</f>
        <v>FC</v>
      </c>
      <c r="BJ22" s="32" t="str">
        <f>VLOOKUP(BD22,'ALL-Chart of Accounts'!$E:$F,2,0)</f>
        <v>In-Process Labor</v>
      </c>
      <c r="BK22" s="32">
        <f t="shared" si="1"/>
        <v>120143</v>
      </c>
      <c r="BO22" s="32" t="str">
        <f>VLOOKUP($D$1,Sites!$A:$C,2,0)</f>
        <v>FC</v>
      </c>
      <c r="BQ22" s="32" t="str">
        <f>VLOOKUP(BK22,'ALL-Chart of Accounts'!$E:$F,2,0)</f>
        <v>In-Process Fixed Overhead</v>
      </c>
      <c r="BR22" s="32">
        <f t="shared" si="2"/>
        <v>120144</v>
      </c>
      <c r="BV22" s="32" t="str">
        <f>VLOOKUP($D$1,Sites!$A:$C,2,0)</f>
        <v>FC</v>
      </c>
      <c r="BX22" s="32" t="str">
        <f>VLOOKUP(BR22,'ALL-Chart of Accounts'!$E:$F,2,0)</f>
        <v>In-Process Variable Overhead</v>
      </c>
      <c r="BY22" s="32">
        <f t="shared" si="3"/>
        <v>120145</v>
      </c>
      <c r="CC22" s="32" t="str">
        <f>VLOOKUP($D$1,Sites!$A:$C,2,0)</f>
        <v>FC</v>
      </c>
      <c r="CE22" s="32" t="str">
        <f>VLOOKUP(BY22,'ALL-Chart of Accounts'!$E:$F,2,0)</f>
        <v>In-Process Outside</v>
      </c>
      <c r="CF22" s="37">
        <v>120121</v>
      </c>
      <c r="CJ22" s="32" t="str">
        <f>VLOOKUP($D$1,Sites!$A:$C,2,0)</f>
        <v>FC</v>
      </c>
      <c r="CL22" s="32" t="str">
        <f>VLOOKUP(CF22,'ALL-Chart of Accounts'!$E:$F,2,0)</f>
        <v>In-Transit Material</v>
      </c>
      <c r="CM22" s="32">
        <f t="shared" si="4"/>
        <v>120122</v>
      </c>
      <c r="CQ22" s="32" t="str">
        <f>VLOOKUP($D$1,Sites!$A:$C,2,0)</f>
        <v>FC</v>
      </c>
      <c r="CS22" s="32" t="str">
        <f>VLOOKUP(CM22,'ALL-Chart of Accounts'!$E:$F,2,0)</f>
        <v>In-Transit Labor</v>
      </c>
      <c r="CT22" s="32">
        <f t="shared" si="5"/>
        <v>120123</v>
      </c>
      <c r="CX22" s="32" t="str">
        <f>VLOOKUP($D$1,Sites!$A:$C,2,0)</f>
        <v>FC</v>
      </c>
      <c r="CZ22" s="32" t="str">
        <f>VLOOKUP(CT22,'ALL-Chart of Accounts'!$E:$F,2,0)</f>
        <v>In-Transit Fixed Overhead</v>
      </c>
      <c r="DA22" s="32">
        <f t="shared" si="6"/>
        <v>120124</v>
      </c>
      <c r="DE22" s="32" t="str">
        <f>VLOOKUP($D$1,Sites!$A:$C,2,0)</f>
        <v>FC</v>
      </c>
      <c r="DG22" s="32" t="str">
        <f>VLOOKUP(DA22,'ALL-Chart of Accounts'!$E:$F,2,0)</f>
        <v>In-Transit Variable Overhead</v>
      </c>
      <c r="DH22" s="32">
        <f t="shared" si="7"/>
        <v>120125</v>
      </c>
      <c r="DL22" s="32" t="str">
        <f>VLOOKUP($D$1,Sites!$A:$C,2,0)</f>
        <v>FC</v>
      </c>
      <c r="DN22" s="32" t="str">
        <f>VLOOKUP(DH22,'ALL-Chart of Accounts'!$E:$F,2,0)</f>
        <v>In-Transit Outside</v>
      </c>
      <c r="DO22" s="37">
        <v>415000</v>
      </c>
      <c r="DQ22" s="32">
        <f t="shared" si="8"/>
        <v>9999</v>
      </c>
      <c r="DS22" s="32" t="str">
        <f>VLOOKUP($D$1,Sites!$A:$C,2,0)</f>
        <v>FC</v>
      </c>
      <c r="DT22" s="32" t="str">
        <f>VLOOKUP(DO22,'ALL-Chart of Accounts'!$E:$F,2,0)</f>
        <v>Aftermarket Sales - Product (80PRDAFT)</v>
      </c>
      <c r="DU22" s="32">
        <f t="shared" si="9"/>
        <v>415000</v>
      </c>
      <c r="DW22" s="32">
        <f t="shared" si="10"/>
        <v>9999</v>
      </c>
      <c r="DY22" s="32" t="str">
        <f>VLOOKUP($D$1,Sites!$A:$C,2,0)</f>
        <v>FC</v>
      </c>
      <c r="DZ22" s="32" t="str">
        <f>VLOOKUP(DU22,'ALL-Chart of Accounts'!$E:$F,2,0)</f>
        <v>Aftermarket Sales - Product (80PRDAFT)</v>
      </c>
      <c r="EA22" s="32">
        <f t="shared" si="11"/>
        <v>415000</v>
      </c>
      <c r="EC22" s="32">
        <f t="shared" si="12"/>
        <v>9999</v>
      </c>
      <c r="EE22" s="32" t="str">
        <f>VLOOKUP($D$1,Sites!$A:$C,2,0)</f>
        <v>FC</v>
      </c>
      <c r="EF22" s="32" t="str">
        <f>VLOOKUP(EA22,'ALL-Chart of Accounts'!$E:$F,2,0)</f>
        <v>Aftermarket Sales - Product (80PRDAFT)</v>
      </c>
      <c r="EG22" s="37">
        <v>262800</v>
      </c>
      <c r="EK22" s="32" t="str">
        <f>VLOOKUP($D$1,Sites!$A:$C,2,0)</f>
        <v>FC</v>
      </c>
      <c r="EL22" s="32" t="str">
        <f>VLOOKUP(EG22,'ALL-Chart of Accounts'!$E:$F,2,0)</f>
        <v>Deferred Income</v>
      </c>
      <c r="EM22" s="32">
        <f t="shared" si="13"/>
        <v>262800</v>
      </c>
      <c r="EQ22" s="32" t="str">
        <f>VLOOKUP($D$1,Sites!$A:$C,2,0)</f>
        <v>FC</v>
      </c>
      <c r="ER22" s="32" t="str">
        <f>VLOOKUP(EM22,'ALL-Chart of Accounts'!$E:$F,2,0)</f>
        <v>Deferred Income</v>
      </c>
      <c r="ES22" s="32">
        <f t="shared" si="14"/>
        <v>262800</v>
      </c>
      <c r="EW22" s="32" t="str">
        <f>VLOOKUP($D$1,Sites!$A:$C,2,0)</f>
        <v>FC</v>
      </c>
      <c r="EX22" s="32" t="str">
        <f>VLOOKUP(ES22,'ALL-Chart of Accounts'!$E:$F,2,0)</f>
        <v>Deferred Income</v>
      </c>
      <c r="EY22" s="37">
        <v>511010</v>
      </c>
      <c r="FA22" s="32">
        <f t="shared" si="15"/>
        <v>9999</v>
      </c>
      <c r="FC22" s="32" t="str">
        <f>VLOOKUP($D$1,Sites!$A:$C,2,0)</f>
        <v>FC</v>
      </c>
      <c r="FD22" s="32" t="str">
        <f>VLOOKUP(EY22,'ALL-Chart of Accounts'!$E:$F,2,0)</f>
        <v>Product COS (83PRD) - Material</v>
      </c>
      <c r="FE22" s="32">
        <f t="shared" si="16"/>
        <v>511020</v>
      </c>
      <c r="FG22" s="32">
        <f t="shared" si="17"/>
        <v>9999</v>
      </c>
      <c r="FI22" s="32" t="str">
        <f>VLOOKUP($D$1,Sites!$A:$C,2,0)</f>
        <v>FC</v>
      </c>
      <c r="FJ22" s="32" t="str">
        <f>VLOOKUP(FE22,'ALL-Chart of Accounts'!$E:$F,2,0)</f>
        <v>Product COS (83PRD) - Labor</v>
      </c>
      <c r="FK22" s="32">
        <f t="shared" si="18"/>
        <v>511030</v>
      </c>
      <c r="FM22" s="32">
        <f t="shared" si="19"/>
        <v>9999</v>
      </c>
      <c r="FO22" s="32" t="str">
        <f>VLOOKUP($D$1,Sites!$A:$C,2,0)</f>
        <v>FC</v>
      </c>
      <c r="FP22" s="32" t="str">
        <f>VLOOKUP(FK22,'ALL-Chart of Accounts'!$E:$F,2,0)</f>
        <v>Product COS (83PRD) - Fixed OH</v>
      </c>
      <c r="FQ22" s="32">
        <f t="shared" si="20"/>
        <v>511040</v>
      </c>
      <c r="FS22" s="32">
        <f t="shared" si="21"/>
        <v>9999</v>
      </c>
      <c r="FU22" s="32" t="str">
        <f>VLOOKUP($D$1,Sites!$A:$C,2,0)</f>
        <v>FC</v>
      </c>
      <c r="FV22" s="32" t="str">
        <f>VLOOKUP(FQ22,'ALL-Chart of Accounts'!$E:$F,2,0)</f>
        <v>Product COS (83PRD) - Variable OH</v>
      </c>
      <c r="FW22" s="32">
        <f t="shared" si="22"/>
        <v>511050</v>
      </c>
      <c r="FY22" s="32">
        <f t="shared" si="23"/>
        <v>9999</v>
      </c>
      <c r="GA22" s="32" t="str">
        <f>VLOOKUP($D$1,Sites!$A:$C,2,0)</f>
        <v>FC</v>
      </c>
      <c r="GB22" s="32" t="str">
        <f>VLOOKUP(FW22,'ALL-Chart of Accounts'!$E:$F,2,0)</f>
        <v>Product COS (83PRD) - Outside</v>
      </c>
      <c r="GC22" s="32">
        <f t="shared" si="24"/>
        <v>262800</v>
      </c>
      <c r="GG22" s="32" t="str">
        <f>VLOOKUP($D$1,Sites!$A:$C,2,0)</f>
        <v>FC</v>
      </c>
      <c r="GH22" s="32" t="str">
        <f>VLOOKUP(GC22,'ALL-Chart of Accounts'!$E:$F,2,0)</f>
        <v>Deferred Income</v>
      </c>
      <c r="GI22" s="32">
        <f t="shared" si="25"/>
        <v>262800</v>
      </c>
      <c r="GM22" s="32" t="str">
        <f>VLOOKUP($D$1,Sites!$A:$C,2,0)</f>
        <v>FC</v>
      </c>
      <c r="GN22" s="32" t="str">
        <f>VLOOKUP(GI22,'ALL-Chart of Accounts'!$E:$F,2,0)</f>
        <v>Deferred Income</v>
      </c>
      <c r="GO22" s="32">
        <f t="shared" si="26"/>
        <v>262800</v>
      </c>
      <c r="GS22" s="32" t="str">
        <f>VLOOKUP($D$1,Sites!$A:$C,2,0)</f>
        <v>FC</v>
      </c>
      <c r="GT22" s="32" t="str">
        <f>VLOOKUP(GO22,'ALL-Chart of Accounts'!$E:$F,2,0)</f>
        <v>Deferred Income</v>
      </c>
      <c r="GU22" s="32">
        <f t="shared" si="27"/>
        <v>262800</v>
      </c>
      <c r="GY22" s="32" t="str">
        <f>VLOOKUP($D$1,Sites!$A:$C,2,0)</f>
        <v>FC</v>
      </c>
      <c r="GZ22" s="32" t="str">
        <f>VLOOKUP(GU22,'ALL-Chart of Accounts'!$E:$F,2,0)</f>
        <v>Deferred Income</v>
      </c>
      <c r="HA22" s="32">
        <f t="shared" si="28"/>
        <v>262800</v>
      </c>
      <c r="HE22" s="32" t="str">
        <f>VLOOKUP($D$1,Sites!$A:$C,2,0)</f>
        <v>FC</v>
      </c>
      <c r="HF22" s="32" t="str">
        <f>VLOOKUP(HA22,'ALL-Chart of Accounts'!$E:$F,2,0)</f>
        <v>Deferred Income</v>
      </c>
    </row>
  </sheetData>
  <autoFilter ref="A2:HF2" xr:uid="{00000000-0009-0000-0000-000031000000}">
    <sortState ref="A3:HF22">
      <sortCondition ref="F2"/>
    </sortState>
  </autoFilter>
  <dataValidations count="1">
    <dataValidation type="list" allowBlank="1" showInputMessage="1" showErrorMessage="1" sqref="D1" xr:uid="{00000000-0002-0000-3100-000000000000}">
      <formula1>Sites</formula1>
    </dataValidation>
  </dataValidations>
  <hyperlinks>
    <hyperlink ref="B1" location="Index!A1" display="Go To Index" xr:uid="{00000000-0004-0000-3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C0DD8-A3D2-4943-A5C6-609BBE731AA2}">
  <sheetPr>
    <tabColor theme="6" tint="0.59999389629810485"/>
  </sheetPr>
  <dimension ref="A1:HF46"/>
  <sheetViews>
    <sheetView workbookViewId="0">
      <pane xSplit="7" ySplit="2" topLeftCell="HF32" activePane="bottomRight" state="frozen"/>
      <selection pane="topRight" activeCell="H1" sqref="H1"/>
      <selection pane="bottomLeft" activeCell="A3" sqref="A3"/>
      <selection pane="bottomRight" activeCell="F35" sqref="F35:F46"/>
    </sheetView>
  </sheetViews>
  <sheetFormatPr defaultColWidth="10.6328125" defaultRowHeight="14.5" x14ac:dyDescent="0.35"/>
  <cols>
    <col min="1" max="2" width="10.6328125" style="47" bestFit="1" customWidth="1"/>
    <col min="3" max="3" width="9.54296875" style="47" bestFit="1" customWidth="1"/>
    <col min="4" max="4" width="13.36328125" style="46" bestFit="1" customWidth="1"/>
    <col min="5" max="5" width="12.54296875" style="46" bestFit="1" customWidth="1"/>
    <col min="6" max="6" width="14.36328125" style="46" bestFit="1" customWidth="1"/>
    <col min="7" max="7" width="40.6328125" style="46" bestFit="1" customWidth="1"/>
    <col min="8" max="8" width="18.453125" style="46" bestFit="1" customWidth="1"/>
    <col min="9" max="12" width="27.6328125" style="46" bestFit="1" customWidth="1"/>
    <col min="13" max="13" width="33.36328125" style="46" bestFit="1" customWidth="1"/>
    <col min="14" max="14" width="28.453125" style="46" bestFit="1" customWidth="1"/>
    <col min="15" max="15" width="16.36328125" style="46" bestFit="1" customWidth="1"/>
    <col min="16" max="19" width="25.36328125" style="46" bestFit="1" customWidth="1"/>
    <col min="20" max="20" width="30.90625" style="46" bestFit="1" customWidth="1"/>
    <col min="21" max="21" width="26.08984375" style="46" bestFit="1" customWidth="1"/>
    <col min="22" max="22" width="16.453125" style="46" bestFit="1" customWidth="1"/>
    <col min="23" max="26" width="25.54296875" style="46" bestFit="1" customWidth="1"/>
    <col min="27" max="27" width="31.08984375" style="46" bestFit="1" customWidth="1"/>
    <col min="28" max="28" width="27.54296875" style="46" bestFit="1" customWidth="1"/>
    <col min="29" max="29" width="16.6328125" style="46" bestFit="1" customWidth="1"/>
    <col min="30" max="33" width="25.6328125" style="46" bestFit="1" customWidth="1"/>
    <col min="34" max="34" width="31.36328125" style="46" bestFit="1" customWidth="1"/>
    <col min="35" max="35" width="30.36328125" style="46" bestFit="1" customWidth="1"/>
    <col min="36" max="36" width="17.6328125" style="46" bestFit="1" customWidth="1"/>
    <col min="37" max="40" width="26.90625" style="46" bestFit="1" customWidth="1"/>
    <col min="41" max="41" width="32.54296875" style="46" bestFit="1" customWidth="1"/>
    <col min="42" max="42" width="27.6328125" style="46" bestFit="1" customWidth="1"/>
    <col min="43" max="43" width="21.90625" style="46" bestFit="1" customWidth="1"/>
    <col min="44" max="47" width="31" style="46" bestFit="1" customWidth="1"/>
    <col min="48" max="48" width="24.08984375" style="46" bestFit="1" customWidth="1"/>
    <col min="49" max="49" width="27.36328125" style="46" bestFit="1" customWidth="1"/>
    <col min="50" max="53" width="36.54296875" style="46" bestFit="1" customWidth="1"/>
    <col min="54" max="54" width="36.6328125" style="46" bestFit="1" customWidth="1"/>
    <col min="55" max="55" width="31.90625" style="46" bestFit="1" customWidth="1"/>
    <col min="56" max="56" width="25.08984375" style="46" bestFit="1" customWidth="1"/>
    <col min="57" max="61" width="34.36328125" style="46" bestFit="1" customWidth="1"/>
    <col min="62" max="62" width="29.54296875" style="46" bestFit="1" customWidth="1"/>
    <col min="63" max="63" width="25.36328125" style="46" bestFit="1" customWidth="1"/>
    <col min="64" max="67" width="34.6328125" style="46" bestFit="1" customWidth="1"/>
    <col min="68" max="68" width="34.54296875" style="46" bestFit="1" customWidth="1"/>
    <col min="69" max="69" width="29.6328125" style="46" bestFit="1" customWidth="1"/>
    <col min="70" max="70" width="25.54296875" style="46" bestFit="1" customWidth="1"/>
    <col min="71" max="74" width="34.90625" style="46" bestFit="1" customWidth="1"/>
    <col min="75" max="75" width="34.6328125" style="46" bestFit="1" customWidth="1"/>
    <col min="76" max="76" width="26.08984375" style="46" bestFit="1" customWidth="1"/>
    <col min="77" max="77" width="26.6328125" style="46" bestFit="1" customWidth="1"/>
    <col min="78" max="81" width="35.90625" style="46" bestFit="1" customWidth="1"/>
    <col min="82" max="82" width="36" style="46" bestFit="1" customWidth="1"/>
    <col min="83" max="83" width="31.08984375" style="46" bestFit="1" customWidth="1"/>
    <col min="84" max="84" width="18.453125" style="46" bestFit="1" customWidth="1"/>
    <col min="85" max="88" width="27.6328125" style="46" bestFit="1" customWidth="1"/>
    <col min="89" max="89" width="33.36328125" style="46" bestFit="1" customWidth="1"/>
    <col min="90" max="90" width="28.453125" style="46" bestFit="1" customWidth="1"/>
    <col min="91" max="91" width="16.36328125" style="46" bestFit="1" customWidth="1"/>
    <col min="92" max="95" width="25.36328125" style="46" bestFit="1" customWidth="1"/>
    <col min="96" max="96" width="30.90625" style="46" bestFit="1" customWidth="1"/>
    <col min="97" max="97" width="26.08984375" style="46" bestFit="1" customWidth="1"/>
    <col min="98" max="98" width="16.453125" style="46" bestFit="1" customWidth="1"/>
    <col min="99" max="102" width="25.54296875" style="46" bestFit="1" customWidth="1"/>
    <col min="103" max="103" width="31.08984375" style="46" bestFit="1" customWidth="1"/>
    <col min="104" max="104" width="26.36328125" style="46" bestFit="1" customWidth="1"/>
    <col min="105" max="105" width="16.6328125" style="46" bestFit="1" customWidth="1"/>
    <col min="106" max="109" width="25.6328125" style="46" bestFit="1" customWidth="1"/>
    <col min="110" max="110" width="31.36328125" style="46" bestFit="1" customWidth="1"/>
    <col min="111" max="111" width="26.54296875" style="46" bestFit="1" customWidth="1"/>
    <col min="112" max="112" width="17.6328125" style="46" bestFit="1" customWidth="1"/>
    <col min="113" max="116" width="26.90625" style="46" bestFit="1" customWidth="1"/>
    <col min="117" max="117" width="32.54296875" style="46" bestFit="1" customWidth="1"/>
    <col min="118" max="118" width="27.6328125" style="46" bestFit="1" customWidth="1"/>
    <col min="119" max="119" width="7.36328125" style="46" bestFit="1" customWidth="1"/>
    <col min="120" max="123" width="16.36328125" style="46" bestFit="1" customWidth="1"/>
    <col min="124" max="124" width="35.08984375" style="46" bestFit="1" customWidth="1"/>
    <col min="125" max="125" width="14.90625" style="46" bestFit="1" customWidth="1"/>
    <col min="126" max="129" width="24.08984375" style="46" bestFit="1" customWidth="1"/>
    <col min="130" max="130" width="35.08984375" style="46" bestFit="1" customWidth="1"/>
    <col min="131" max="131" width="11.36328125" style="46" bestFit="1" customWidth="1"/>
    <col min="132" max="135" width="23.54296875" style="46" bestFit="1" customWidth="1"/>
    <col min="136" max="136" width="35.08984375" style="46" bestFit="1" customWidth="1"/>
    <col min="137" max="137" width="16.08984375" style="46" bestFit="1" customWidth="1"/>
    <col min="138" max="141" width="25.36328125" style="46" bestFit="1" customWidth="1"/>
    <col min="142" max="142" width="26" style="46" bestFit="1" customWidth="1"/>
    <col min="143" max="143" width="23.90625" style="46" bestFit="1" customWidth="1"/>
    <col min="144" max="147" width="33" style="46" bestFit="1" customWidth="1"/>
    <col min="148" max="148" width="33.6328125" style="46" bestFit="1" customWidth="1"/>
    <col min="149" max="149" width="20.08984375" style="46" bestFit="1" customWidth="1"/>
    <col min="150" max="153" width="32.453125" style="46" bestFit="1" customWidth="1"/>
    <col min="154" max="154" width="37.36328125" style="46" bestFit="1" customWidth="1"/>
    <col min="155" max="155" width="12" style="46" bestFit="1" customWidth="1"/>
    <col min="156" max="159" width="21.54296875" style="46" bestFit="1" customWidth="1"/>
    <col min="160" max="160" width="27.6328125" style="46" bestFit="1" customWidth="1"/>
    <col min="161" max="161" width="12.90625" style="46" bestFit="1" customWidth="1"/>
    <col min="162" max="165" width="22.453125" style="46" bestFit="1" customWidth="1"/>
    <col min="166" max="166" width="25.54296875" style="46" bestFit="1" customWidth="1"/>
    <col min="167" max="167" width="13.08984375" style="46" bestFit="1" customWidth="1"/>
    <col min="168" max="171" width="22.6328125" style="46" bestFit="1" customWidth="1"/>
    <col min="172" max="172" width="28.08984375" style="46" bestFit="1" customWidth="1"/>
    <col min="173" max="173" width="13.36328125" style="46" bestFit="1" customWidth="1"/>
    <col min="174" max="177" width="22.90625" style="46" bestFit="1" customWidth="1"/>
    <col min="178" max="178" width="30.6328125" style="46" bestFit="1" customWidth="1"/>
    <col min="179" max="179" width="14.453125" style="46" bestFit="1" customWidth="1"/>
    <col min="180" max="183" width="24.08984375" style="46" bestFit="1" customWidth="1"/>
    <col min="184" max="184" width="27.36328125" style="46" bestFit="1" customWidth="1"/>
    <col min="185" max="185" width="20.90625" style="46" bestFit="1" customWidth="1"/>
    <col min="186" max="189" width="29.54296875" style="46" bestFit="1" customWidth="1"/>
    <col min="190" max="190" width="30.6328125" style="46" bestFit="1" customWidth="1"/>
    <col min="191" max="191" width="21.6328125" style="46" bestFit="1" customWidth="1"/>
    <col min="192" max="195" width="30.453125" style="46" bestFit="1" customWidth="1"/>
    <col min="196" max="196" width="31.6328125" style="46" bestFit="1" customWidth="1"/>
    <col min="197" max="197" width="22" style="46" bestFit="1" customWidth="1"/>
    <col min="198" max="201" width="31.08984375" style="46" bestFit="1" customWidth="1"/>
    <col min="202" max="202" width="32" style="46" bestFit="1" customWidth="1"/>
    <col min="203" max="203" width="22.36328125" style="46" bestFit="1" customWidth="1"/>
    <col min="204" max="207" width="31.36328125" style="46" bestFit="1" customWidth="1"/>
    <col min="208" max="208" width="32.36328125" style="46" bestFit="1" customWidth="1"/>
    <col min="209" max="209" width="23.36328125" style="46" bestFit="1" customWidth="1"/>
    <col min="210" max="213" width="32.54296875" style="46" bestFit="1" customWidth="1"/>
    <col min="214" max="214" width="33.36328125" style="46" bestFit="1" customWidth="1"/>
    <col min="215" max="16384" width="10.6328125" style="46"/>
  </cols>
  <sheetData>
    <row r="1" spans="1:214" x14ac:dyDescent="0.35">
      <c r="A1" s="47" t="s">
        <v>348</v>
      </c>
      <c r="B1" s="26" t="s">
        <v>50</v>
      </c>
      <c r="C1" s="47" t="s">
        <v>350</v>
      </c>
      <c r="D1" s="6" t="s">
        <v>11489</v>
      </c>
      <c r="E1" s="44"/>
    </row>
    <row r="2" spans="1:214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2882</v>
      </c>
      <c r="F2" s="46" t="s">
        <v>2147</v>
      </c>
      <c r="G2" s="46" t="s">
        <v>387</v>
      </c>
      <c r="H2" s="46" t="s">
        <v>2883</v>
      </c>
      <c r="I2" s="46" t="s">
        <v>2884</v>
      </c>
      <c r="J2" s="46" t="s">
        <v>2885</v>
      </c>
      <c r="K2" s="46" t="s">
        <v>2886</v>
      </c>
      <c r="L2" s="46" t="s">
        <v>2887</v>
      </c>
      <c r="M2" s="46" t="s">
        <v>2888</v>
      </c>
      <c r="N2" s="46" t="s">
        <v>2889</v>
      </c>
      <c r="O2" s="46" t="s">
        <v>2890</v>
      </c>
      <c r="P2" s="46" t="s">
        <v>2891</v>
      </c>
      <c r="Q2" s="46" t="s">
        <v>2892</v>
      </c>
      <c r="R2" s="46" t="s">
        <v>2893</v>
      </c>
      <c r="S2" s="46" t="s">
        <v>2894</v>
      </c>
      <c r="T2" s="46" t="s">
        <v>2895</v>
      </c>
      <c r="U2" s="46" t="s">
        <v>2896</v>
      </c>
      <c r="V2" s="46" t="s">
        <v>2897</v>
      </c>
      <c r="W2" s="46" t="s">
        <v>2898</v>
      </c>
      <c r="X2" s="46" t="s">
        <v>2899</v>
      </c>
      <c r="Y2" s="46" t="s">
        <v>2900</v>
      </c>
      <c r="Z2" s="46" t="s">
        <v>2901</v>
      </c>
      <c r="AA2" s="46" t="s">
        <v>2902</v>
      </c>
      <c r="AB2" s="46" t="s">
        <v>2903</v>
      </c>
      <c r="AC2" s="46" t="s">
        <v>2904</v>
      </c>
      <c r="AD2" s="46" t="s">
        <v>2905</v>
      </c>
      <c r="AE2" s="46" t="s">
        <v>2906</v>
      </c>
      <c r="AF2" s="46" t="s">
        <v>2907</v>
      </c>
      <c r="AG2" s="46" t="s">
        <v>2908</v>
      </c>
      <c r="AH2" s="46" t="s">
        <v>2909</v>
      </c>
      <c r="AI2" s="46" t="s">
        <v>2910</v>
      </c>
      <c r="AJ2" s="46" t="s">
        <v>2911</v>
      </c>
      <c r="AK2" s="46" t="s">
        <v>2912</v>
      </c>
      <c r="AL2" s="46" t="s">
        <v>2913</v>
      </c>
      <c r="AM2" s="46" t="s">
        <v>2914</v>
      </c>
      <c r="AN2" s="46" t="s">
        <v>2915</v>
      </c>
      <c r="AO2" s="46" t="s">
        <v>2916</v>
      </c>
      <c r="AP2" s="46" t="s">
        <v>2917</v>
      </c>
      <c r="AQ2" s="46" t="s">
        <v>2918</v>
      </c>
      <c r="AR2" s="46" t="s">
        <v>2919</v>
      </c>
      <c r="AS2" s="46" t="s">
        <v>2920</v>
      </c>
      <c r="AT2" s="46" t="s">
        <v>2921</v>
      </c>
      <c r="AU2" s="46" t="s">
        <v>2922</v>
      </c>
      <c r="AV2" s="46" t="s">
        <v>2923</v>
      </c>
      <c r="AW2" s="46" t="s">
        <v>2924</v>
      </c>
      <c r="AX2" s="46" t="s">
        <v>2925</v>
      </c>
      <c r="AY2" s="46" t="s">
        <v>2926</v>
      </c>
      <c r="AZ2" s="46" t="s">
        <v>2927</v>
      </c>
      <c r="BA2" s="46" t="s">
        <v>2928</v>
      </c>
      <c r="BB2" s="46" t="s">
        <v>2929</v>
      </c>
      <c r="BC2" s="46" t="s">
        <v>2930</v>
      </c>
      <c r="BD2" s="46" t="s">
        <v>2931</v>
      </c>
      <c r="BE2" s="46" t="s">
        <v>2932</v>
      </c>
      <c r="BF2" s="46" t="s">
        <v>2933</v>
      </c>
      <c r="BG2" s="46" t="s">
        <v>2934</v>
      </c>
      <c r="BH2" s="46" t="s">
        <v>2935</v>
      </c>
      <c r="BI2" s="46" t="s">
        <v>2936</v>
      </c>
      <c r="BJ2" s="46" t="s">
        <v>2937</v>
      </c>
      <c r="BK2" s="46" t="s">
        <v>2938</v>
      </c>
      <c r="BL2" s="46" t="s">
        <v>2939</v>
      </c>
      <c r="BM2" s="46" t="s">
        <v>2940</v>
      </c>
      <c r="BN2" s="46" t="s">
        <v>2941</v>
      </c>
      <c r="BO2" s="46" t="s">
        <v>2942</v>
      </c>
      <c r="BP2" s="46" t="s">
        <v>2943</v>
      </c>
      <c r="BQ2" s="46" t="s">
        <v>2944</v>
      </c>
      <c r="BR2" s="46" t="s">
        <v>2945</v>
      </c>
      <c r="BS2" s="46" t="s">
        <v>2946</v>
      </c>
      <c r="BT2" s="46" t="s">
        <v>2947</v>
      </c>
      <c r="BU2" s="46" t="s">
        <v>2948</v>
      </c>
      <c r="BV2" s="46" t="s">
        <v>2949</v>
      </c>
      <c r="BW2" s="46" t="s">
        <v>2950</v>
      </c>
      <c r="BX2" s="46" t="s">
        <v>387</v>
      </c>
      <c r="BY2" s="46" t="s">
        <v>2951</v>
      </c>
      <c r="BZ2" s="46" t="s">
        <v>2952</v>
      </c>
      <c r="CA2" s="46" t="s">
        <v>2953</v>
      </c>
      <c r="CB2" s="46" t="s">
        <v>2954</v>
      </c>
      <c r="CC2" s="46" t="s">
        <v>2955</v>
      </c>
      <c r="CD2" s="46" t="s">
        <v>2956</v>
      </c>
      <c r="CE2" s="46" t="s">
        <v>2957</v>
      </c>
      <c r="CF2" s="46" t="s">
        <v>476</v>
      </c>
      <c r="CG2" s="46" t="s">
        <v>2958</v>
      </c>
      <c r="CH2" s="46" t="s">
        <v>2959</v>
      </c>
      <c r="CI2" s="46" t="s">
        <v>2960</v>
      </c>
      <c r="CJ2" s="46" t="s">
        <v>2961</v>
      </c>
      <c r="CK2" s="46" t="s">
        <v>2962</v>
      </c>
      <c r="CL2" s="46" t="s">
        <v>2963</v>
      </c>
      <c r="CM2" s="46" t="s">
        <v>477</v>
      </c>
      <c r="CN2" s="46" t="s">
        <v>2964</v>
      </c>
      <c r="CO2" s="46" t="s">
        <v>2965</v>
      </c>
      <c r="CP2" s="46" t="s">
        <v>2966</v>
      </c>
      <c r="CQ2" s="46" t="s">
        <v>2967</v>
      </c>
      <c r="CR2" s="46" t="s">
        <v>2968</v>
      </c>
      <c r="CS2" s="46" t="s">
        <v>2969</v>
      </c>
      <c r="CT2" s="46" t="s">
        <v>2970</v>
      </c>
      <c r="CU2" s="46" t="s">
        <v>2971</v>
      </c>
      <c r="CV2" s="46" t="s">
        <v>2972</v>
      </c>
      <c r="CW2" s="46" t="s">
        <v>2973</v>
      </c>
      <c r="CX2" s="46" t="s">
        <v>2974</v>
      </c>
      <c r="CY2" s="46" t="s">
        <v>2975</v>
      </c>
      <c r="CZ2" s="46" t="s">
        <v>2976</v>
      </c>
      <c r="DA2" s="46" t="s">
        <v>2977</v>
      </c>
      <c r="DB2" s="46" t="s">
        <v>2978</v>
      </c>
      <c r="DC2" s="46" t="s">
        <v>2979</v>
      </c>
      <c r="DD2" s="46" t="s">
        <v>2980</v>
      </c>
      <c r="DE2" s="46" t="s">
        <v>2981</v>
      </c>
      <c r="DF2" s="46" t="s">
        <v>2982</v>
      </c>
      <c r="DG2" s="46" t="s">
        <v>2983</v>
      </c>
      <c r="DH2" s="46" t="s">
        <v>480</v>
      </c>
      <c r="DI2" s="46" t="s">
        <v>2984</v>
      </c>
      <c r="DJ2" s="46" t="s">
        <v>2985</v>
      </c>
      <c r="DK2" s="46" t="s">
        <v>2986</v>
      </c>
      <c r="DL2" s="46" t="s">
        <v>2987</v>
      </c>
      <c r="DM2" s="46" t="s">
        <v>2988</v>
      </c>
      <c r="DN2" s="46" t="s">
        <v>2989</v>
      </c>
      <c r="DO2" s="46" t="s">
        <v>2300</v>
      </c>
      <c r="DP2" s="46" t="s">
        <v>2990</v>
      </c>
      <c r="DQ2" s="46" t="s">
        <v>2991</v>
      </c>
      <c r="DR2" s="46" t="s">
        <v>2992</v>
      </c>
      <c r="DS2" s="46" t="s">
        <v>2993</v>
      </c>
      <c r="DT2" s="46" t="s">
        <v>2305</v>
      </c>
      <c r="DU2" s="46" t="s">
        <v>2306</v>
      </c>
      <c r="DV2" s="46" t="s">
        <v>2994</v>
      </c>
      <c r="DW2" s="46" t="s">
        <v>2995</v>
      </c>
      <c r="DX2" s="46" t="s">
        <v>2996</v>
      </c>
      <c r="DY2" s="46" t="s">
        <v>2997</v>
      </c>
      <c r="DZ2" s="46" t="s">
        <v>2311</v>
      </c>
      <c r="EA2" s="46" t="s">
        <v>2312</v>
      </c>
      <c r="EB2" s="46" t="s">
        <v>2313</v>
      </c>
      <c r="EC2" s="46" t="s">
        <v>2314</v>
      </c>
      <c r="ED2" s="46" t="s">
        <v>2315</v>
      </c>
      <c r="EE2" s="46" t="s">
        <v>2316</v>
      </c>
      <c r="EF2" s="46" t="s">
        <v>2317</v>
      </c>
      <c r="EG2" s="46" t="s">
        <v>2336</v>
      </c>
      <c r="EH2" s="46" t="s">
        <v>2998</v>
      </c>
      <c r="EI2" s="46" t="s">
        <v>2999</v>
      </c>
      <c r="EJ2" s="46" t="s">
        <v>3000</v>
      </c>
      <c r="EK2" s="46" t="s">
        <v>3001</v>
      </c>
      <c r="EL2" s="46" t="s">
        <v>3002</v>
      </c>
      <c r="EM2" s="46" t="s">
        <v>2342</v>
      </c>
      <c r="EN2" s="46" t="s">
        <v>3003</v>
      </c>
      <c r="EO2" s="46" t="s">
        <v>3004</v>
      </c>
      <c r="EP2" s="46" t="s">
        <v>3005</v>
      </c>
      <c r="EQ2" s="46" t="s">
        <v>3006</v>
      </c>
      <c r="ER2" s="46" t="s">
        <v>2347</v>
      </c>
      <c r="ES2" s="46" t="s">
        <v>2348</v>
      </c>
      <c r="ET2" s="46" t="s">
        <v>2349</v>
      </c>
      <c r="EU2" s="46" t="s">
        <v>2350</v>
      </c>
      <c r="EV2" s="46" t="s">
        <v>2351</v>
      </c>
      <c r="EW2" s="46" t="s">
        <v>2352</v>
      </c>
      <c r="EX2" s="46" t="s">
        <v>2353</v>
      </c>
      <c r="EY2" s="46" t="s">
        <v>2360</v>
      </c>
      <c r="EZ2" s="46" t="s">
        <v>3007</v>
      </c>
      <c r="FA2" s="46" t="s">
        <v>3008</v>
      </c>
      <c r="FB2" s="46" t="s">
        <v>3009</v>
      </c>
      <c r="FC2" s="46" t="s">
        <v>3010</v>
      </c>
      <c r="FD2" s="46" t="s">
        <v>2365</v>
      </c>
      <c r="FE2" s="46" t="s">
        <v>2366</v>
      </c>
      <c r="FF2" s="46" t="s">
        <v>3011</v>
      </c>
      <c r="FG2" s="46" t="s">
        <v>3012</v>
      </c>
      <c r="FH2" s="46" t="s">
        <v>3013</v>
      </c>
      <c r="FI2" s="46" t="s">
        <v>3014</v>
      </c>
      <c r="FJ2" s="46" t="s">
        <v>2371</v>
      </c>
      <c r="FK2" s="46" t="s">
        <v>2372</v>
      </c>
      <c r="FL2" s="46" t="s">
        <v>3015</v>
      </c>
      <c r="FM2" s="46" t="s">
        <v>3016</v>
      </c>
      <c r="FN2" s="46" t="s">
        <v>3017</v>
      </c>
      <c r="FO2" s="46" t="s">
        <v>3018</v>
      </c>
      <c r="FP2" s="46" t="s">
        <v>2377</v>
      </c>
      <c r="FQ2" s="46" t="s">
        <v>2378</v>
      </c>
      <c r="FR2" s="46" t="s">
        <v>3019</v>
      </c>
      <c r="FS2" s="46" t="s">
        <v>3020</v>
      </c>
      <c r="FT2" s="46" t="s">
        <v>3021</v>
      </c>
      <c r="FU2" s="46" t="s">
        <v>3022</v>
      </c>
      <c r="FV2" s="46" t="s">
        <v>2383</v>
      </c>
      <c r="FW2" s="46" t="s">
        <v>2384</v>
      </c>
      <c r="FX2" s="46" t="s">
        <v>3023</v>
      </c>
      <c r="FY2" s="46" t="s">
        <v>3024</v>
      </c>
      <c r="FZ2" s="46" t="s">
        <v>3025</v>
      </c>
      <c r="GA2" s="46" t="s">
        <v>3026</v>
      </c>
      <c r="GB2" s="46" t="s">
        <v>2389</v>
      </c>
      <c r="GC2" s="46" t="s">
        <v>2390</v>
      </c>
      <c r="GD2" s="46" t="s">
        <v>3027</v>
      </c>
      <c r="GE2" s="46" t="s">
        <v>3028</v>
      </c>
      <c r="GF2" s="46" t="s">
        <v>3029</v>
      </c>
      <c r="GG2" s="46" t="s">
        <v>3030</v>
      </c>
      <c r="GH2" s="46" t="s">
        <v>3031</v>
      </c>
      <c r="GI2" s="46" t="s">
        <v>2396</v>
      </c>
      <c r="GJ2" s="46" t="s">
        <v>3032</v>
      </c>
      <c r="GK2" s="46" t="s">
        <v>3033</v>
      </c>
      <c r="GL2" s="46" t="s">
        <v>3034</v>
      </c>
      <c r="GM2" s="46" t="s">
        <v>3035</v>
      </c>
      <c r="GN2" s="46" t="s">
        <v>3036</v>
      </c>
      <c r="GO2" s="46" t="s">
        <v>2402</v>
      </c>
      <c r="GP2" s="46" t="s">
        <v>3037</v>
      </c>
      <c r="GQ2" s="46" t="s">
        <v>3038</v>
      </c>
      <c r="GR2" s="46" t="s">
        <v>3039</v>
      </c>
      <c r="GS2" s="46" t="s">
        <v>3040</v>
      </c>
      <c r="GT2" s="46" t="s">
        <v>3041</v>
      </c>
      <c r="GU2" s="46" t="s">
        <v>2408</v>
      </c>
      <c r="GV2" s="46" t="s">
        <v>3042</v>
      </c>
      <c r="GW2" s="46" t="s">
        <v>3043</v>
      </c>
      <c r="GX2" s="46" t="s">
        <v>3044</v>
      </c>
      <c r="GY2" s="46" t="s">
        <v>3045</v>
      </c>
      <c r="GZ2" s="46" t="s">
        <v>3046</v>
      </c>
      <c r="HA2" s="46" t="s">
        <v>2414</v>
      </c>
      <c r="HB2" s="46" t="s">
        <v>3047</v>
      </c>
      <c r="HC2" s="46" t="s">
        <v>3048</v>
      </c>
      <c r="HD2" s="46" t="s">
        <v>3049</v>
      </c>
      <c r="HE2" s="46" t="s">
        <v>3050</v>
      </c>
      <c r="HF2" s="46" t="s">
        <v>3051</v>
      </c>
    </row>
    <row r="3" spans="1:214" x14ac:dyDescent="0.35">
      <c r="B3" s="47">
        <v>43468</v>
      </c>
      <c r="G3" s="115"/>
      <c r="H3" s="37">
        <v>120151</v>
      </c>
      <c r="L3" s="32" t="str">
        <f>IF(OR(F3="",VLOOKUP(F3,'ALL-Unit Code 2'!V:X,3,0)="ANY"),VLOOKUP($D$1,Sites!$A:$C,2,0),VLOOKUP(F3,'ALL-Unit Code 2'!V:X,3,0))</f>
        <v>FC</v>
      </c>
      <c r="N3" s="32" t="str">
        <f>VLOOKUP(H3,'ALL-Chart of Accounts'!$E:$F,2,0)</f>
        <v>Inventory to Research</v>
      </c>
      <c r="O3" s="37">
        <v>120151</v>
      </c>
      <c r="S3" s="32" t="str">
        <f>$L3</f>
        <v>FC</v>
      </c>
      <c r="U3" s="32" t="str">
        <f>VLOOKUP(O3,'ALL-Chart of Accounts'!$E:$F,2,0)</f>
        <v>Inventory to Research</v>
      </c>
      <c r="V3" s="37">
        <v>120151</v>
      </c>
      <c r="Z3" s="32" t="str">
        <f>$L3</f>
        <v>FC</v>
      </c>
      <c r="AB3" s="32" t="str">
        <f>VLOOKUP(V3,'ALL-Chart of Accounts'!$E:$F,2,0)</f>
        <v>Inventory to Research</v>
      </c>
      <c r="AC3" s="37">
        <v>120151</v>
      </c>
      <c r="AG3" s="32" t="str">
        <f>$L3</f>
        <v>FC</v>
      </c>
      <c r="AI3" s="32" t="str">
        <f>VLOOKUP(AC3,'ALL-Chart of Accounts'!$E:$F,2,0)</f>
        <v>Inventory to Research</v>
      </c>
      <c r="AJ3" s="37">
        <v>120151</v>
      </c>
      <c r="AN3" s="32" t="str">
        <f>$L3</f>
        <v>FC</v>
      </c>
      <c r="AP3" s="32" t="str">
        <f>VLOOKUP(AJ3,'ALL-Chart of Accounts'!$E:$F,2,0)</f>
        <v>Inventory to Research</v>
      </c>
      <c r="AW3" s="37">
        <v>120141</v>
      </c>
      <c r="BA3" s="32" t="str">
        <f>$L3</f>
        <v>FC</v>
      </c>
      <c r="BC3" s="32" t="str">
        <f>VLOOKUP(AW3,'ALL-Chart of Accounts'!$E:$F,2,0)</f>
        <v>In-Process Material</v>
      </c>
      <c r="BD3" s="32">
        <f t="shared" ref="BD3:BD22" si="0">+AW3+1</f>
        <v>120142</v>
      </c>
      <c r="BH3" s="32" t="str">
        <f>$L3</f>
        <v>FC</v>
      </c>
      <c r="BJ3" s="32" t="str">
        <f>VLOOKUP(BD3,'ALL-Chart of Accounts'!$E:$F,2,0)</f>
        <v>In-Process Labor</v>
      </c>
      <c r="BK3" s="32">
        <f t="shared" ref="BK3:BK22" si="1">+BD3+1</f>
        <v>120143</v>
      </c>
      <c r="BO3" s="32" t="str">
        <f>$L3</f>
        <v>FC</v>
      </c>
      <c r="BQ3" s="32" t="str">
        <f>VLOOKUP(BK3,'ALL-Chart of Accounts'!$E:$F,2,0)</f>
        <v>In-Process Fixed Overhead</v>
      </c>
      <c r="BR3" s="32">
        <f t="shared" ref="BR3:BR22" si="2">+BK3+1</f>
        <v>120144</v>
      </c>
      <c r="BV3" s="32" t="str">
        <f>$L3</f>
        <v>FC</v>
      </c>
      <c r="BX3" s="32" t="str">
        <f>VLOOKUP(BR3,'ALL-Chart of Accounts'!$E:$F,2,0)</f>
        <v>In-Process Variable Overhead</v>
      </c>
      <c r="BY3" s="32">
        <f t="shared" ref="BY3:BY22" si="3">+BR3+1</f>
        <v>120145</v>
      </c>
      <c r="CC3" s="32" t="str">
        <f>$L3</f>
        <v>FC</v>
      </c>
      <c r="CE3" s="32" t="str">
        <f>VLOOKUP(BY3,'ALL-Chart of Accounts'!$E:$F,2,0)</f>
        <v>In-Process Outside</v>
      </c>
      <c r="CF3" s="37">
        <v>120121</v>
      </c>
      <c r="CJ3" s="32" t="str">
        <f>$L3</f>
        <v>FC</v>
      </c>
      <c r="CL3" s="32" t="str">
        <f>VLOOKUP(CF3,'ALL-Chart of Accounts'!$E:$F,2,0)</f>
        <v>In-Transit Material</v>
      </c>
      <c r="CM3" s="32">
        <f t="shared" ref="CM3:CM22" si="4">+CF3+1</f>
        <v>120122</v>
      </c>
      <c r="CQ3" s="32" t="str">
        <f>$L3</f>
        <v>FC</v>
      </c>
      <c r="CS3" s="32" t="str">
        <f>VLOOKUP(CM3,'ALL-Chart of Accounts'!$E:$F,2,0)</f>
        <v>In-Transit Labor</v>
      </c>
      <c r="CT3" s="32">
        <f t="shared" ref="CT3:CT22" si="5">+CM3+1</f>
        <v>120123</v>
      </c>
      <c r="CX3" s="32" t="str">
        <f>$L3</f>
        <v>FC</v>
      </c>
      <c r="CZ3" s="32" t="str">
        <f>VLOOKUP(CT3,'ALL-Chart of Accounts'!$E:$F,2,0)</f>
        <v>In-Transit Fixed Overhead</v>
      </c>
      <c r="DA3" s="32">
        <f t="shared" ref="DA3:DA22" si="6">+CT3+1</f>
        <v>120124</v>
      </c>
      <c r="DE3" s="32" t="str">
        <f>$L3</f>
        <v>FC</v>
      </c>
      <c r="DG3" s="32" t="str">
        <f>VLOOKUP(DA3,'ALL-Chart of Accounts'!$E:$F,2,0)</f>
        <v>In-Transit Variable Overhead</v>
      </c>
      <c r="DH3" s="32">
        <f t="shared" ref="DH3:DH22" si="7">+DA3+1</f>
        <v>120125</v>
      </c>
      <c r="DL3" s="32" t="str">
        <f>$L3</f>
        <v>FC</v>
      </c>
      <c r="DN3" s="32" t="str">
        <f>VLOOKUP(DH3,'ALL-Chart of Accounts'!$E:$F,2,0)</f>
        <v>In-Transit Outside</v>
      </c>
      <c r="DO3" s="37">
        <v>415000</v>
      </c>
      <c r="DQ3" s="32">
        <f t="shared" ref="DQ3:DQ46" si="8">IF($F3="",9999,$F3)</f>
        <v>9999</v>
      </c>
      <c r="DS3" s="32" t="str">
        <f>$L3</f>
        <v>FC</v>
      </c>
      <c r="DT3" s="32" t="str">
        <f>VLOOKUP(DO3,'ALL-Chart of Accounts'!$E:$F,2,0)</f>
        <v>Aftermarket Sales - Product (80PRDAFT)</v>
      </c>
      <c r="DU3" s="32">
        <f t="shared" ref="DU3:DU46" si="9">$DO3</f>
        <v>415000</v>
      </c>
      <c r="DW3" s="32">
        <f t="shared" ref="DW3:DW46" si="10">IF($F3="",9999,$F3)</f>
        <v>9999</v>
      </c>
      <c r="DY3" s="32" t="str">
        <f>$L3</f>
        <v>FC</v>
      </c>
      <c r="DZ3" s="32" t="str">
        <f>VLOOKUP(DU3,'ALL-Chart of Accounts'!$E:$F,2,0)</f>
        <v>Aftermarket Sales - Product (80PRDAFT)</v>
      </c>
      <c r="EA3" s="32">
        <f t="shared" ref="EA3:EA46" si="11">$DO3</f>
        <v>415000</v>
      </c>
      <c r="EC3" s="32">
        <f t="shared" ref="EC3:EC46" si="12">IF($F3="",9999,$F3)</f>
        <v>9999</v>
      </c>
      <c r="EE3" s="32" t="str">
        <f>$L3</f>
        <v>FC</v>
      </c>
      <c r="EF3" s="32" t="str">
        <f>VLOOKUP(EA3,'ALL-Chart of Accounts'!$E:$F,2,0)</f>
        <v>Aftermarket Sales - Product (80PRDAFT)</v>
      </c>
      <c r="EG3" s="37">
        <v>262800</v>
      </c>
      <c r="EK3" s="32" t="str">
        <f>$L3</f>
        <v>FC</v>
      </c>
      <c r="EL3" s="32" t="str">
        <f>VLOOKUP(EG3,'ALL-Chart of Accounts'!$E:$F,2,0)</f>
        <v>Deferred Income</v>
      </c>
      <c r="EM3" s="32">
        <f t="shared" ref="EM3:EM22" si="13">EG3</f>
        <v>262800</v>
      </c>
      <c r="EQ3" s="32" t="str">
        <f>$L3</f>
        <v>FC</v>
      </c>
      <c r="ER3" s="32" t="str">
        <f>VLOOKUP(EM3,'ALL-Chart of Accounts'!$E:$F,2,0)</f>
        <v>Deferred Income</v>
      </c>
      <c r="ES3" s="32">
        <f t="shared" ref="ES3:ES22" si="14">EM3</f>
        <v>262800</v>
      </c>
      <c r="EW3" s="32" t="str">
        <f>$L3</f>
        <v>FC</v>
      </c>
      <c r="EX3" s="32" t="str">
        <f>VLOOKUP(ES3,'ALL-Chart of Accounts'!$E:$F,2,0)</f>
        <v>Deferred Income</v>
      </c>
      <c r="EY3" s="37">
        <v>511010</v>
      </c>
      <c r="FA3" s="32">
        <f t="shared" ref="FA3:FA46" si="15">IF($F3="",9999,$F3)</f>
        <v>9999</v>
      </c>
      <c r="FC3" s="32" t="str">
        <f>$L3</f>
        <v>FC</v>
      </c>
      <c r="FD3" s="32" t="str">
        <f>VLOOKUP(EY3,'ALL-Chart of Accounts'!$E:$F,2,0)</f>
        <v>Product COS (83PRD) - Material</v>
      </c>
      <c r="FE3" s="32">
        <f t="shared" ref="FE3:FE22" si="16">+EY3+10</f>
        <v>511020</v>
      </c>
      <c r="FG3" s="32">
        <f t="shared" ref="FG3:FG46" si="17">IF($F3="",9999,$F3)</f>
        <v>9999</v>
      </c>
      <c r="FI3" s="32" t="str">
        <f>$L3</f>
        <v>FC</v>
      </c>
      <c r="FJ3" s="32" t="str">
        <f>VLOOKUP(FE3,'ALL-Chart of Accounts'!$E:$F,2,0)</f>
        <v>Product COS (83PRD) - Labor</v>
      </c>
      <c r="FK3" s="32">
        <f t="shared" ref="FK3:FK22" si="18">+FE3+10</f>
        <v>511030</v>
      </c>
      <c r="FM3" s="32">
        <f t="shared" ref="FM3:FM46" si="19">IF($F3="",9999,$F3)</f>
        <v>9999</v>
      </c>
      <c r="FO3" s="32" t="str">
        <f>$L3</f>
        <v>FC</v>
      </c>
      <c r="FP3" s="32" t="str">
        <f>VLOOKUP(FK3,'ALL-Chart of Accounts'!$E:$F,2,0)</f>
        <v>Product COS (83PRD) - Fixed OH</v>
      </c>
      <c r="FQ3" s="32">
        <f t="shared" ref="FQ3:FQ22" si="20">+FK3+10</f>
        <v>511040</v>
      </c>
      <c r="FS3" s="32">
        <f t="shared" ref="FS3:FS46" si="21">IF($F3="",9999,$F3)</f>
        <v>9999</v>
      </c>
      <c r="FU3" s="32" t="str">
        <f>$L3</f>
        <v>FC</v>
      </c>
      <c r="FV3" s="32" t="str">
        <f>VLOOKUP(FQ3,'ALL-Chart of Accounts'!$E:$F,2,0)</f>
        <v>Product COS (83PRD) - Variable OH</v>
      </c>
      <c r="FW3" s="32">
        <f t="shared" ref="FW3:FW22" si="22">+FQ3+10</f>
        <v>511050</v>
      </c>
      <c r="FY3" s="32">
        <f t="shared" ref="FY3:FY46" si="23">IF($F3="",9999,$F3)</f>
        <v>9999</v>
      </c>
      <c r="GA3" s="32" t="str">
        <f>$L3</f>
        <v>FC</v>
      </c>
      <c r="GB3" s="32" t="str">
        <f>VLOOKUP(FW3,'ALL-Chart of Accounts'!$E:$F,2,0)</f>
        <v>Product COS (83PRD) - Outside</v>
      </c>
      <c r="GC3" s="32">
        <f t="shared" ref="GC3:GC46" si="24">$EG3</f>
        <v>262800</v>
      </c>
      <c r="GG3" s="32" t="str">
        <f>$L3</f>
        <v>FC</v>
      </c>
      <c r="GH3" s="32" t="str">
        <f>VLOOKUP(GC3,'ALL-Chart of Accounts'!$E:$F,2,0)</f>
        <v>Deferred Income</v>
      </c>
      <c r="GI3" s="32">
        <f t="shared" ref="GI3:GI46" si="25">$EG3</f>
        <v>262800</v>
      </c>
      <c r="GM3" s="32" t="str">
        <f>$L3</f>
        <v>FC</v>
      </c>
      <c r="GN3" s="32" t="str">
        <f>VLOOKUP(GI3,'ALL-Chart of Accounts'!$E:$F,2,0)</f>
        <v>Deferred Income</v>
      </c>
      <c r="GO3" s="32">
        <f t="shared" ref="GO3:GO46" si="26">$EG3</f>
        <v>262800</v>
      </c>
      <c r="GS3" s="32" t="str">
        <f>$L3</f>
        <v>FC</v>
      </c>
      <c r="GT3" s="32" t="str">
        <f>VLOOKUP(GO3,'ALL-Chart of Accounts'!$E:$F,2,0)</f>
        <v>Deferred Income</v>
      </c>
      <c r="GU3" s="32">
        <f t="shared" ref="GU3:GU46" si="27">$EG3</f>
        <v>262800</v>
      </c>
      <c r="GY3" s="32" t="str">
        <f>$L3</f>
        <v>FC</v>
      </c>
      <c r="GZ3" s="32" t="str">
        <f>VLOOKUP(GU3,'ALL-Chart of Accounts'!$E:$F,2,0)</f>
        <v>Deferred Income</v>
      </c>
      <c r="HA3" s="32">
        <f t="shared" ref="HA3:HA46" si="28">$EG3</f>
        <v>262800</v>
      </c>
      <c r="HE3" s="32" t="str">
        <f>$L3</f>
        <v>FC</v>
      </c>
      <c r="HF3" s="32" t="str">
        <f>VLOOKUP(HA3,'ALL-Chart of Accounts'!$E:$F,2,0)</f>
        <v>Deferred Income</v>
      </c>
    </row>
    <row r="4" spans="1:214" x14ac:dyDescent="0.35">
      <c r="B4" s="47">
        <v>43468</v>
      </c>
      <c r="D4" s="46" t="s">
        <v>11924</v>
      </c>
      <c r="F4" s="46">
        <v>1000</v>
      </c>
      <c r="G4" s="38" t="str">
        <f>VLOOKUP(F4,'ALL-Unit Code 2'!V:W,2,0)</f>
        <v>EXPENSED MATERIAL</v>
      </c>
      <c r="H4" s="32">
        <f t="shared" ref="H4:H22" si="29">IF(ISERROR(FIND("RAW",G4,1)),120131,120111)</f>
        <v>120131</v>
      </c>
      <c r="L4" s="32" t="str">
        <f>IF(OR(F4="",VLOOKUP(F4,'ALL-Unit Code 2'!V:X,3,0)="ANY"),VLOOKUP($D$1,Sites!$A:$C,2,0),VLOOKUP(F4,'ALL-Unit Code 2'!V:X,3,0))</f>
        <v>FC</v>
      </c>
      <c r="N4" s="32" t="str">
        <f>VLOOKUP(H4,'ALL-Chart of Accounts'!$E:$F,2,0)</f>
        <v>Finished Goods Material</v>
      </c>
      <c r="O4" s="32">
        <f t="shared" ref="O4:O22" si="30">H4+1</f>
        <v>120132</v>
      </c>
      <c r="S4" s="32" t="str">
        <f t="shared" ref="S4:S46" si="31">$L4</f>
        <v>FC</v>
      </c>
      <c r="U4" s="32" t="str">
        <f>VLOOKUP(O4,'ALL-Chart of Accounts'!$E:$F,2,0)</f>
        <v>Finished Goods Labor</v>
      </c>
      <c r="V4" s="32">
        <f t="shared" ref="V4:V22" si="32">O4+1</f>
        <v>120133</v>
      </c>
      <c r="Z4" s="32" t="str">
        <f t="shared" ref="Z4:Z46" si="33">$L4</f>
        <v>FC</v>
      </c>
      <c r="AB4" s="32" t="str">
        <f>VLOOKUP(V4,'ALL-Chart of Accounts'!$E:$F,2,0)</f>
        <v>Finished Goods Fixed Overhead</v>
      </c>
      <c r="AC4" s="32">
        <f t="shared" ref="AC4:AC22" si="34">V4+1</f>
        <v>120134</v>
      </c>
      <c r="AG4" s="32" t="str">
        <f t="shared" ref="AG4:AG46" si="35">$L4</f>
        <v>FC</v>
      </c>
      <c r="AI4" s="32" t="str">
        <f>VLOOKUP(AC4,'ALL-Chart of Accounts'!$E:$F,2,0)</f>
        <v>Finished Goods Variable Overhead</v>
      </c>
      <c r="AJ4" s="32">
        <f t="shared" ref="AJ4:AJ22" si="36">AC4+1</f>
        <v>120135</v>
      </c>
      <c r="AN4" s="32" t="str">
        <f t="shared" ref="AN4:AN46" si="37">$L4</f>
        <v>FC</v>
      </c>
      <c r="AP4" s="32" t="str">
        <f>VLOOKUP(AJ4,'ALL-Chart of Accounts'!$E:$F,2,0)</f>
        <v>Finished Goods Outside</v>
      </c>
      <c r="AW4" s="37">
        <v>120141</v>
      </c>
      <c r="BA4" s="32" t="str">
        <f t="shared" ref="BA4:BA46" si="38">$L4</f>
        <v>FC</v>
      </c>
      <c r="BC4" s="32" t="str">
        <f>VLOOKUP(AW4,'ALL-Chart of Accounts'!$E:$F,2,0)</f>
        <v>In-Process Material</v>
      </c>
      <c r="BD4" s="32">
        <f t="shared" si="0"/>
        <v>120142</v>
      </c>
      <c r="BH4" s="32" t="str">
        <f t="shared" ref="BH4:BH46" si="39">$L4</f>
        <v>FC</v>
      </c>
      <c r="BJ4" s="32" t="str">
        <f>VLOOKUP(BD4,'ALL-Chart of Accounts'!$E:$F,2,0)</f>
        <v>In-Process Labor</v>
      </c>
      <c r="BK4" s="32">
        <f t="shared" si="1"/>
        <v>120143</v>
      </c>
      <c r="BO4" s="32" t="str">
        <f t="shared" ref="BO4:BO46" si="40">$L4</f>
        <v>FC</v>
      </c>
      <c r="BQ4" s="32" t="str">
        <f>VLOOKUP(BK4,'ALL-Chart of Accounts'!$E:$F,2,0)</f>
        <v>In-Process Fixed Overhead</v>
      </c>
      <c r="BR4" s="32">
        <f t="shared" si="2"/>
        <v>120144</v>
      </c>
      <c r="BV4" s="32" t="str">
        <f t="shared" ref="BV4:BV46" si="41">$L4</f>
        <v>FC</v>
      </c>
      <c r="BX4" s="32" t="str">
        <f>VLOOKUP(BR4,'ALL-Chart of Accounts'!$E:$F,2,0)</f>
        <v>In-Process Variable Overhead</v>
      </c>
      <c r="BY4" s="32">
        <f t="shared" si="3"/>
        <v>120145</v>
      </c>
      <c r="CC4" s="32" t="str">
        <f t="shared" ref="CC4:CC46" si="42">$L4</f>
        <v>FC</v>
      </c>
      <c r="CE4" s="32" t="str">
        <f>VLOOKUP(BY4,'ALL-Chart of Accounts'!$E:$F,2,0)</f>
        <v>In-Process Outside</v>
      </c>
      <c r="CF4" s="37">
        <v>120121</v>
      </c>
      <c r="CJ4" s="32" t="str">
        <f t="shared" ref="CJ4:CJ46" si="43">$L4</f>
        <v>FC</v>
      </c>
      <c r="CL4" s="32" t="str">
        <f>VLOOKUP(CF4,'ALL-Chart of Accounts'!$E:$F,2,0)</f>
        <v>In-Transit Material</v>
      </c>
      <c r="CM4" s="32">
        <f t="shared" si="4"/>
        <v>120122</v>
      </c>
      <c r="CQ4" s="32" t="str">
        <f t="shared" ref="CQ4:CQ46" si="44">$L4</f>
        <v>FC</v>
      </c>
      <c r="CS4" s="32" t="str">
        <f>VLOOKUP(CM4,'ALL-Chart of Accounts'!$E:$F,2,0)</f>
        <v>In-Transit Labor</v>
      </c>
      <c r="CT4" s="32">
        <f t="shared" si="5"/>
        <v>120123</v>
      </c>
      <c r="CX4" s="32" t="str">
        <f t="shared" ref="CX4:CX46" si="45">$L4</f>
        <v>FC</v>
      </c>
      <c r="CZ4" s="32" t="str">
        <f>VLOOKUP(CT4,'ALL-Chart of Accounts'!$E:$F,2,0)</f>
        <v>In-Transit Fixed Overhead</v>
      </c>
      <c r="DA4" s="32">
        <f t="shared" si="6"/>
        <v>120124</v>
      </c>
      <c r="DE4" s="32" t="str">
        <f t="shared" ref="DE4:DE46" si="46">$L4</f>
        <v>FC</v>
      </c>
      <c r="DG4" s="32" t="str">
        <f>VLOOKUP(DA4,'ALL-Chart of Accounts'!$E:$F,2,0)</f>
        <v>In-Transit Variable Overhead</v>
      </c>
      <c r="DH4" s="32">
        <f t="shared" si="7"/>
        <v>120125</v>
      </c>
      <c r="DL4" s="32" t="str">
        <f t="shared" ref="DL4:DL46" si="47">$L4</f>
        <v>FC</v>
      </c>
      <c r="DN4" s="32" t="str">
        <f>VLOOKUP(DH4,'ALL-Chart of Accounts'!$E:$F,2,0)</f>
        <v>In-Transit Outside</v>
      </c>
      <c r="DO4" s="37">
        <v>415000</v>
      </c>
      <c r="DQ4" s="32">
        <f t="shared" si="8"/>
        <v>1000</v>
      </c>
      <c r="DS4" s="32" t="str">
        <f t="shared" ref="DS4:DS46" si="48">$L4</f>
        <v>FC</v>
      </c>
      <c r="DT4" s="32" t="str">
        <f>VLOOKUP(DO4,'ALL-Chart of Accounts'!$E:$F,2,0)</f>
        <v>Aftermarket Sales - Product (80PRDAFT)</v>
      </c>
      <c r="DU4" s="32">
        <f t="shared" si="9"/>
        <v>415000</v>
      </c>
      <c r="DW4" s="32">
        <f t="shared" si="10"/>
        <v>1000</v>
      </c>
      <c r="DY4" s="32" t="str">
        <f t="shared" ref="DY4:DY46" si="49">$L4</f>
        <v>FC</v>
      </c>
      <c r="DZ4" s="32" t="str">
        <f>VLOOKUP(DU4,'ALL-Chart of Accounts'!$E:$F,2,0)</f>
        <v>Aftermarket Sales - Product (80PRDAFT)</v>
      </c>
      <c r="EA4" s="32">
        <f t="shared" si="11"/>
        <v>415000</v>
      </c>
      <c r="EC4" s="32">
        <f t="shared" si="12"/>
        <v>1000</v>
      </c>
      <c r="EE4" s="32" t="str">
        <f t="shared" ref="EE4:EE46" si="50">$L4</f>
        <v>FC</v>
      </c>
      <c r="EF4" s="32" t="str">
        <f>VLOOKUP(EA4,'ALL-Chart of Accounts'!$E:$F,2,0)</f>
        <v>Aftermarket Sales - Product (80PRDAFT)</v>
      </c>
      <c r="EG4" s="37">
        <v>262800</v>
      </c>
      <c r="EK4" s="32" t="str">
        <f t="shared" ref="EK4:EK46" si="51">$L4</f>
        <v>FC</v>
      </c>
      <c r="EL4" s="32" t="str">
        <f>VLOOKUP(EG4,'ALL-Chart of Accounts'!$E:$F,2,0)</f>
        <v>Deferred Income</v>
      </c>
      <c r="EM4" s="32">
        <f t="shared" si="13"/>
        <v>262800</v>
      </c>
      <c r="EQ4" s="32" t="str">
        <f t="shared" ref="EQ4:EQ46" si="52">$L4</f>
        <v>FC</v>
      </c>
      <c r="ER4" s="32" t="str">
        <f>VLOOKUP(EM4,'ALL-Chart of Accounts'!$E:$F,2,0)</f>
        <v>Deferred Income</v>
      </c>
      <c r="ES4" s="32">
        <f t="shared" si="14"/>
        <v>262800</v>
      </c>
      <c r="EW4" s="32" t="str">
        <f t="shared" ref="EW4:EW46" si="53">$L4</f>
        <v>FC</v>
      </c>
      <c r="EX4" s="32" t="str">
        <f>VLOOKUP(ES4,'ALL-Chart of Accounts'!$E:$F,2,0)</f>
        <v>Deferred Income</v>
      </c>
      <c r="EY4" s="37">
        <v>511010</v>
      </c>
      <c r="FA4" s="32">
        <f t="shared" si="15"/>
        <v>1000</v>
      </c>
      <c r="FC4" s="32" t="str">
        <f t="shared" ref="FC4:FC46" si="54">$L4</f>
        <v>FC</v>
      </c>
      <c r="FD4" s="32" t="str">
        <f>VLOOKUP(EY4,'ALL-Chart of Accounts'!$E:$F,2,0)</f>
        <v>Product COS (83PRD) - Material</v>
      </c>
      <c r="FE4" s="32">
        <f t="shared" si="16"/>
        <v>511020</v>
      </c>
      <c r="FG4" s="32">
        <f t="shared" si="17"/>
        <v>1000</v>
      </c>
      <c r="FI4" s="32" t="str">
        <f t="shared" ref="FI4:FI46" si="55">$L4</f>
        <v>FC</v>
      </c>
      <c r="FJ4" s="32" t="str">
        <f>VLOOKUP(FE4,'ALL-Chart of Accounts'!$E:$F,2,0)</f>
        <v>Product COS (83PRD) - Labor</v>
      </c>
      <c r="FK4" s="32">
        <f t="shared" si="18"/>
        <v>511030</v>
      </c>
      <c r="FM4" s="32">
        <f t="shared" si="19"/>
        <v>1000</v>
      </c>
      <c r="FO4" s="32" t="str">
        <f t="shared" ref="FO4:FO46" si="56">$L4</f>
        <v>FC</v>
      </c>
      <c r="FP4" s="32" t="str">
        <f>VLOOKUP(FK4,'ALL-Chart of Accounts'!$E:$F,2,0)</f>
        <v>Product COS (83PRD) - Fixed OH</v>
      </c>
      <c r="FQ4" s="32">
        <f t="shared" si="20"/>
        <v>511040</v>
      </c>
      <c r="FS4" s="32">
        <f t="shared" si="21"/>
        <v>1000</v>
      </c>
      <c r="FU4" s="32" t="str">
        <f t="shared" ref="FU4:FU46" si="57">$L4</f>
        <v>FC</v>
      </c>
      <c r="FV4" s="32" t="str">
        <f>VLOOKUP(FQ4,'ALL-Chart of Accounts'!$E:$F,2,0)</f>
        <v>Product COS (83PRD) - Variable OH</v>
      </c>
      <c r="FW4" s="32">
        <f t="shared" si="22"/>
        <v>511050</v>
      </c>
      <c r="FY4" s="32">
        <f t="shared" si="23"/>
        <v>1000</v>
      </c>
      <c r="GA4" s="32" t="str">
        <f t="shared" ref="GA4:GA46" si="58">$L4</f>
        <v>FC</v>
      </c>
      <c r="GB4" s="32" t="str">
        <f>VLOOKUP(FW4,'ALL-Chart of Accounts'!$E:$F,2,0)</f>
        <v>Product COS (83PRD) - Outside</v>
      </c>
      <c r="GC4" s="32">
        <f t="shared" si="24"/>
        <v>262800</v>
      </c>
      <c r="GG4" s="32" t="str">
        <f t="shared" ref="GG4:GG46" si="59">$L4</f>
        <v>FC</v>
      </c>
      <c r="GH4" s="32" t="str">
        <f>VLOOKUP(GC4,'ALL-Chart of Accounts'!$E:$F,2,0)</f>
        <v>Deferred Income</v>
      </c>
      <c r="GI4" s="32">
        <f t="shared" si="25"/>
        <v>262800</v>
      </c>
      <c r="GM4" s="32" t="str">
        <f t="shared" ref="GM4:GM46" si="60">$L4</f>
        <v>FC</v>
      </c>
      <c r="GN4" s="32" t="str">
        <f>VLOOKUP(GI4,'ALL-Chart of Accounts'!$E:$F,2,0)</f>
        <v>Deferred Income</v>
      </c>
      <c r="GO4" s="32">
        <f t="shared" si="26"/>
        <v>262800</v>
      </c>
      <c r="GS4" s="32" t="str">
        <f t="shared" ref="GS4:GS46" si="61">$L4</f>
        <v>FC</v>
      </c>
      <c r="GT4" s="32" t="str">
        <f>VLOOKUP(GO4,'ALL-Chart of Accounts'!$E:$F,2,0)</f>
        <v>Deferred Income</v>
      </c>
      <c r="GU4" s="32">
        <f t="shared" si="27"/>
        <v>262800</v>
      </c>
      <c r="GY4" s="32" t="str">
        <f t="shared" ref="GY4:GY46" si="62">$L4</f>
        <v>FC</v>
      </c>
      <c r="GZ4" s="32" t="str">
        <f>VLOOKUP(GU4,'ALL-Chart of Accounts'!$E:$F,2,0)</f>
        <v>Deferred Income</v>
      </c>
      <c r="HA4" s="32">
        <f t="shared" si="28"/>
        <v>262800</v>
      </c>
      <c r="HE4" s="32" t="str">
        <f t="shared" ref="HE4:HE46" si="63">$L4</f>
        <v>FC</v>
      </c>
      <c r="HF4" s="32" t="str">
        <f>VLOOKUP(HA4,'ALL-Chart of Accounts'!$E:$F,2,0)</f>
        <v>Deferred Income</v>
      </c>
    </row>
    <row r="5" spans="1:214" x14ac:dyDescent="0.35">
      <c r="B5" s="47">
        <v>43468</v>
      </c>
      <c r="D5" s="46" t="s">
        <v>11924</v>
      </c>
      <c r="F5" s="46">
        <v>1001</v>
      </c>
      <c r="G5" s="32" t="str">
        <f>VLOOKUP(F5,'ALL-Unit Code 2'!V:W,2,0)</f>
        <v>RAW MATERIAL</v>
      </c>
      <c r="H5" s="32">
        <f t="shared" si="29"/>
        <v>120111</v>
      </c>
      <c r="L5" s="32" t="str">
        <f>IF(OR(F5="",VLOOKUP(F5,'ALL-Unit Code 2'!V:X,3,0)="ANY"),VLOOKUP($D$1,Sites!$A:$C,2,0),VLOOKUP(F5,'ALL-Unit Code 2'!V:X,3,0))</f>
        <v>FC</v>
      </c>
      <c r="N5" s="32" t="str">
        <f>VLOOKUP(H5,'ALL-Chart of Accounts'!$E:$F,2,0)</f>
        <v>Raw Material Material</v>
      </c>
      <c r="O5" s="32">
        <f t="shared" si="30"/>
        <v>120112</v>
      </c>
      <c r="S5" s="32" t="str">
        <f t="shared" si="31"/>
        <v>FC</v>
      </c>
      <c r="U5" s="32" t="str">
        <f>VLOOKUP(O5,'ALL-Chart of Accounts'!$E:$F,2,0)</f>
        <v>Raw Material Labor</v>
      </c>
      <c r="V5" s="32">
        <f t="shared" si="32"/>
        <v>120113</v>
      </c>
      <c r="Z5" s="32" t="str">
        <f t="shared" si="33"/>
        <v>FC</v>
      </c>
      <c r="AB5" s="32" t="str">
        <f>VLOOKUP(V5,'ALL-Chart of Accounts'!$E:$F,2,0)</f>
        <v>Raw Material Fixed Overhead</v>
      </c>
      <c r="AC5" s="32">
        <f t="shared" si="34"/>
        <v>120114</v>
      </c>
      <c r="AG5" s="32" t="str">
        <f t="shared" si="35"/>
        <v>FC</v>
      </c>
      <c r="AI5" s="32" t="str">
        <f>VLOOKUP(AC5,'ALL-Chart of Accounts'!$E:$F,2,0)</f>
        <v>Raw Material Variable Overhead</v>
      </c>
      <c r="AJ5" s="32">
        <f t="shared" si="36"/>
        <v>120115</v>
      </c>
      <c r="AN5" s="32" t="str">
        <f t="shared" si="37"/>
        <v>FC</v>
      </c>
      <c r="AP5" s="32" t="str">
        <f>VLOOKUP(AJ5,'ALL-Chart of Accounts'!$E:$F,2,0)</f>
        <v>Raw Material Outside</v>
      </c>
      <c r="AW5" s="37">
        <v>120141</v>
      </c>
      <c r="BA5" s="32" t="str">
        <f t="shared" si="38"/>
        <v>FC</v>
      </c>
      <c r="BC5" s="32" t="str">
        <f>VLOOKUP(AW5,'ALL-Chart of Accounts'!$E:$F,2,0)</f>
        <v>In-Process Material</v>
      </c>
      <c r="BD5" s="32">
        <f t="shared" si="0"/>
        <v>120142</v>
      </c>
      <c r="BH5" s="32" t="str">
        <f t="shared" si="39"/>
        <v>FC</v>
      </c>
      <c r="BJ5" s="32" t="str">
        <f>VLOOKUP(BD5,'ALL-Chart of Accounts'!$E:$F,2,0)</f>
        <v>In-Process Labor</v>
      </c>
      <c r="BK5" s="32">
        <f t="shared" si="1"/>
        <v>120143</v>
      </c>
      <c r="BO5" s="32" t="str">
        <f t="shared" si="40"/>
        <v>FC</v>
      </c>
      <c r="BQ5" s="32" t="str">
        <f>VLOOKUP(BK5,'ALL-Chart of Accounts'!$E:$F,2,0)</f>
        <v>In-Process Fixed Overhead</v>
      </c>
      <c r="BR5" s="32">
        <f t="shared" si="2"/>
        <v>120144</v>
      </c>
      <c r="BV5" s="32" t="str">
        <f t="shared" si="41"/>
        <v>FC</v>
      </c>
      <c r="BX5" s="32" t="str">
        <f>VLOOKUP(BR5,'ALL-Chart of Accounts'!$E:$F,2,0)</f>
        <v>In-Process Variable Overhead</v>
      </c>
      <c r="BY5" s="32">
        <f t="shared" si="3"/>
        <v>120145</v>
      </c>
      <c r="CC5" s="32" t="str">
        <f t="shared" si="42"/>
        <v>FC</v>
      </c>
      <c r="CE5" s="32" t="str">
        <f>VLOOKUP(BY5,'ALL-Chart of Accounts'!$E:$F,2,0)</f>
        <v>In-Process Outside</v>
      </c>
      <c r="CF5" s="37">
        <v>120121</v>
      </c>
      <c r="CJ5" s="32" t="str">
        <f t="shared" si="43"/>
        <v>FC</v>
      </c>
      <c r="CL5" s="32" t="str">
        <f>VLOOKUP(CF5,'ALL-Chart of Accounts'!$E:$F,2,0)</f>
        <v>In-Transit Material</v>
      </c>
      <c r="CM5" s="32">
        <f t="shared" si="4"/>
        <v>120122</v>
      </c>
      <c r="CQ5" s="32" t="str">
        <f t="shared" si="44"/>
        <v>FC</v>
      </c>
      <c r="CS5" s="32" t="str">
        <f>VLOOKUP(CM5,'ALL-Chart of Accounts'!$E:$F,2,0)</f>
        <v>In-Transit Labor</v>
      </c>
      <c r="CT5" s="32">
        <f t="shared" si="5"/>
        <v>120123</v>
      </c>
      <c r="CX5" s="32" t="str">
        <f t="shared" si="45"/>
        <v>FC</v>
      </c>
      <c r="CZ5" s="32" t="str">
        <f>VLOOKUP(CT5,'ALL-Chart of Accounts'!$E:$F,2,0)</f>
        <v>In-Transit Fixed Overhead</v>
      </c>
      <c r="DA5" s="32">
        <f t="shared" si="6"/>
        <v>120124</v>
      </c>
      <c r="DE5" s="32" t="str">
        <f t="shared" si="46"/>
        <v>FC</v>
      </c>
      <c r="DG5" s="32" t="str">
        <f>VLOOKUP(DA5,'ALL-Chart of Accounts'!$E:$F,2,0)</f>
        <v>In-Transit Variable Overhead</v>
      </c>
      <c r="DH5" s="32">
        <f t="shared" si="7"/>
        <v>120125</v>
      </c>
      <c r="DL5" s="32" t="str">
        <f t="shared" si="47"/>
        <v>FC</v>
      </c>
      <c r="DN5" s="32" t="str">
        <f>VLOOKUP(DH5,'ALL-Chart of Accounts'!$E:$F,2,0)</f>
        <v>In-Transit Outside</v>
      </c>
      <c r="DO5" s="37">
        <v>415000</v>
      </c>
      <c r="DQ5" s="32">
        <f t="shared" si="8"/>
        <v>1001</v>
      </c>
      <c r="DS5" s="32" t="str">
        <f t="shared" si="48"/>
        <v>FC</v>
      </c>
      <c r="DT5" s="32" t="str">
        <f>VLOOKUP(DO5,'ALL-Chart of Accounts'!$E:$F,2,0)</f>
        <v>Aftermarket Sales - Product (80PRDAFT)</v>
      </c>
      <c r="DU5" s="32">
        <f t="shared" si="9"/>
        <v>415000</v>
      </c>
      <c r="DW5" s="32">
        <f t="shared" si="10"/>
        <v>1001</v>
      </c>
      <c r="DY5" s="32" t="str">
        <f t="shared" si="49"/>
        <v>FC</v>
      </c>
      <c r="DZ5" s="32" t="str">
        <f>VLOOKUP(DU5,'ALL-Chart of Accounts'!$E:$F,2,0)</f>
        <v>Aftermarket Sales - Product (80PRDAFT)</v>
      </c>
      <c r="EA5" s="32">
        <f t="shared" si="11"/>
        <v>415000</v>
      </c>
      <c r="EC5" s="32">
        <f t="shared" si="12"/>
        <v>1001</v>
      </c>
      <c r="EE5" s="32" t="str">
        <f t="shared" si="50"/>
        <v>FC</v>
      </c>
      <c r="EF5" s="32" t="str">
        <f>VLOOKUP(EA5,'ALL-Chart of Accounts'!$E:$F,2,0)</f>
        <v>Aftermarket Sales - Product (80PRDAFT)</v>
      </c>
      <c r="EG5" s="37">
        <v>262800</v>
      </c>
      <c r="EK5" s="32" t="str">
        <f t="shared" si="51"/>
        <v>FC</v>
      </c>
      <c r="EL5" s="32" t="str">
        <f>VLOOKUP(EG5,'ALL-Chart of Accounts'!$E:$F,2,0)</f>
        <v>Deferred Income</v>
      </c>
      <c r="EM5" s="32">
        <f t="shared" si="13"/>
        <v>262800</v>
      </c>
      <c r="EQ5" s="32" t="str">
        <f t="shared" si="52"/>
        <v>FC</v>
      </c>
      <c r="ER5" s="32" t="str">
        <f>VLOOKUP(EM5,'ALL-Chart of Accounts'!$E:$F,2,0)</f>
        <v>Deferred Income</v>
      </c>
      <c r="ES5" s="32">
        <f t="shared" si="14"/>
        <v>262800</v>
      </c>
      <c r="EW5" s="32" t="str">
        <f t="shared" si="53"/>
        <v>FC</v>
      </c>
      <c r="EX5" s="32" t="str">
        <f>VLOOKUP(ES5,'ALL-Chart of Accounts'!$E:$F,2,0)</f>
        <v>Deferred Income</v>
      </c>
      <c r="EY5" s="37">
        <v>511010</v>
      </c>
      <c r="FA5" s="32">
        <f t="shared" si="15"/>
        <v>1001</v>
      </c>
      <c r="FC5" s="32" t="str">
        <f t="shared" si="54"/>
        <v>FC</v>
      </c>
      <c r="FD5" s="32" t="str">
        <f>VLOOKUP(EY5,'ALL-Chart of Accounts'!$E:$F,2,0)</f>
        <v>Product COS (83PRD) - Material</v>
      </c>
      <c r="FE5" s="32">
        <f t="shared" si="16"/>
        <v>511020</v>
      </c>
      <c r="FG5" s="32">
        <f t="shared" si="17"/>
        <v>1001</v>
      </c>
      <c r="FI5" s="32" t="str">
        <f t="shared" si="55"/>
        <v>FC</v>
      </c>
      <c r="FJ5" s="32" t="str">
        <f>VLOOKUP(FE5,'ALL-Chart of Accounts'!$E:$F,2,0)</f>
        <v>Product COS (83PRD) - Labor</v>
      </c>
      <c r="FK5" s="32">
        <f t="shared" si="18"/>
        <v>511030</v>
      </c>
      <c r="FM5" s="32">
        <f t="shared" si="19"/>
        <v>1001</v>
      </c>
      <c r="FO5" s="32" t="str">
        <f t="shared" si="56"/>
        <v>FC</v>
      </c>
      <c r="FP5" s="32" t="str">
        <f>VLOOKUP(FK5,'ALL-Chart of Accounts'!$E:$F,2,0)</f>
        <v>Product COS (83PRD) - Fixed OH</v>
      </c>
      <c r="FQ5" s="32">
        <f t="shared" si="20"/>
        <v>511040</v>
      </c>
      <c r="FS5" s="32">
        <f t="shared" si="21"/>
        <v>1001</v>
      </c>
      <c r="FU5" s="32" t="str">
        <f t="shared" si="57"/>
        <v>FC</v>
      </c>
      <c r="FV5" s="32" t="str">
        <f>VLOOKUP(FQ5,'ALL-Chart of Accounts'!$E:$F,2,0)</f>
        <v>Product COS (83PRD) - Variable OH</v>
      </c>
      <c r="FW5" s="32">
        <f t="shared" si="22"/>
        <v>511050</v>
      </c>
      <c r="FY5" s="32">
        <f t="shared" si="23"/>
        <v>1001</v>
      </c>
      <c r="GA5" s="32" t="str">
        <f t="shared" si="58"/>
        <v>FC</v>
      </c>
      <c r="GB5" s="32" t="str">
        <f>VLOOKUP(FW5,'ALL-Chart of Accounts'!$E:$F,2,0)</f>
        <v>Product COS (83PRD) - Outside</v>
      </c>
      <c r="GC5" s="32">
        <f t="shared" si="24"/>
        <v>262800</v>
      </c>
      <c r="GG5" s="32" t="str">
        <f t="shared" si="59"/>
        <v>FC</v>
      </c>
      <c r="GH5" s="32" t="str">
        <f>VLOOKUP(GC5,'ALL-Chart of Accounts'!$E:$F,2,0)</f>
        <v>Deferred Income</v>
      </c>
      <c r="GI5" s="32">
        <f t="shared" si="25"/>
        <v>262800</v>
      </c>
      <c r="GM5" s="32" t="str">
        <f t="shared" si="60"/>
        <v>FC</v>
      </c>
      <c r="GN5" s="32" t="str">
        <f>VLOOKUP(GI5,'ALL-Chart of Accounts'!$E:$F,2,0)</f>
        <v>Deferred Income</v>
      </c>
      <c r="GO5" s="32">
        <f t="shared" si="26"/>
        <v>262800</v>
      </c>
      <c r="GS5" s="32" t="str">
        <f t="shared" si="61"/>
        <v>FC</v>
      </c>
      <c r="GT5" s="32" t="str">
        <f>VLOOKUP(GO5,'ALL-Chart of Accounts'!$E:$F,2,0)</f>
        <v>Deferred Income</v>
      </c>
      <c r="GU5" s="32">
        <f t="shared" si="27"/>
        <v>262800</v>
      </c>
      <c r="GY5" s="32" t="str">
        <f t="shared" si="62"/>
        <v>FC</v>
      </c>
      <c r="GZ5" s="32" t="str">
        <f>VLOOKUP(GU5,'ALL-Chart of Accounts'!$E:$F,2,0)</f>
        <v>Deferred Income</v>
      </c>
      <c r="HA5" s="32">
        <f t="shared" si="28"/>
        <v>262800</v>
      </c>
      <c r="HE5" s="32" t="str">
        <f t="shared" si="63"/>
        <v>FC</v>
      </c>
      <c r="HF5" s="32" t="str">
        <f>VLOOKUP(HA5,'ALL-Chart of Accounts'!$E:$F,2,0)</f>
        <v>Deferred Income</v>
      </c>
    </row>
    <row r="6" spans="1:214" x14ac:dyDescent="0.35">
      <c r="B6" s="47">
        <v>43468</v>
      </c>
      <c r="D6" s="46" t="s">
        <v>11924</v>
      </c>
      <c r="F6" s="46">
        <v>1002</v>
      </c>
      <c r="G6" s="32" t="str">
        <f>VLOOKUP(F6,'ALL-Unit Code 2'!V:W,2,0)</f>
        <v>GENERAL CONSUMABLES</v>
      </c>
      <c r="H6" s="32">
        <f t="shared" si="29"/>
        <v>120131</v>
      </c>
      <c r="L6" s="32" t="str">
        <f>IF(OR(F6="",VLOOKUP(F6,'ALL-Unit Code 2'!V:X,3,0)="ANY"),VLOOKUP($D$1,Sites!$A:$C,2,0),VLOOKUP(F6,'ALL-Unit Code 2'!V:X,3,0))</f>
        <v>FC</v>
      </c>
      <c r="N6" s="32" t="str">
        <f>VLOOKUP(H6,'ALL-Chart of Accounts'!$E:$F,2,0)</f>
        <v>Finished Goods Material</v>
      </c>
      <c r="O6" s="32">
        <f t="shared" si="30"/>
        <v>120132</v>
      </c>
      <c r="S6" s="32" t="str">
        <f t="shared" si="31"/>
        <v>FC</v>
      </c>
      <c r="U6" s="32" t="str">
        <f>VLOOKUP(O6,'ALL-Chart of Accounts'!$E:$F,2,0)</f>
        <v>Finished Goods Labor</v>
      </c>
      <c r="V6" s="32">
        <f t="shared" si="32"/>
        <v>120133</v>
      </c>
      <c r="Z6" s="32" t="str">
        <f t="shared" si="33"/>
        <v>FC</v>
      </c>
      <c r="AB6" s="32" t="str">
        <f>VLOOKUP(V6,'ALL-Chart of Accounts'!$E:$F,2,0)</f>
        <v>Finished Goods Fixed Overhead</v>
      </c>
      <c r="AC6" s="32">
        <f t="shared" si="34"/>
        <v>120134</v>
      </c>
      <c r="AG6" s="32" t="str">
        <f t="shared" si="35"/>
        <v>FC</v>
      </c>
      <c r="AI6" s="32" t="str">
        <f>VLOOKUP(AC6,'ALL-Chart of Accounts'!$E:$F,2,0)</f>
        <v>Finished Goods Variable Overhead</v>
      </c>
      <c r="AJ6" s="32">
        <f t="shared" si="36"/>
        <v>120135</v>
      </c>
      <c r="AN6" s="32" t="str">
        <f t="shared" si="37"/>
        <v>FC</v>
      </c>
      <c r="AP6" s="32" t="str">
        <f>VLOOKUP(AJ6,'ALL-Chart of Accounts'!$E:$F,2,0)</f>
        <v>Finished Goods Outside</v>
      </c>
      <c r="AW6" s="37">
        <v>120141</v>
      </c>
      <c r="BA6" s="32" t="str">
        <f t="shared" si="38"/>
        <v>FC</v>
      </c>
      <c r="BC6" s="32" t="str">
        <f>VLOOKUP(AW6,'ALL-Chart of Accounts'!$E:$F,2,0)</f>
        <v>In-Process Material</v>
      </c>
      <c r="BD6" s="32">
        <f t="shared" si="0"/>
        <v>120142</v>
      </c>
      <c r="BH6" s="32" t="str">
        <f t="shared" si="39"/>
        <v>FC</v>
      </c>
      <c r="BJ6" s="32" t="str">
        <f>VLOOKUP(BD6,'ALL-Chart of Accounts'!$E:$F,2,0)</f>
        <v>In-Process Labor</v>
      </c>
      <c r="BK6" s="32">
        <f t="shared" si="1"/>
        <v>120143</v>
      </c>
      <c r="BO6" s="32" t="str">
        <f t="shared" si="40"/>
        <v>FC</v>
      </c>
      <c r="BQ6" s="32" t="str">
        <f>VLOOKUP(BK6,'ALL-Chart of Accounts'!$E:$F,2,0)</f>
        <v>In-Process Fixed Overhead</v>
      </c>
      <c r="BR6" s="32">
        <f t="shared" si="2"/>
        <v>120144</v>
      </c>
      <c r="BV6" s="32" t="str">
        <f t="shared" si="41"/>
        <v>FC</v>
      </c>
      <c r="BX6" s="32" t="str">
        <f>VLOOKUP(BR6,'ALL-Chart of Accounts'!$E:$F,2,0)</f>
        <v>In-Process Variable Overhead</v>
      </c>
      <c r="BY6" s="32">
        <f t="shared" si="3"/>
        <v>120145</v>
      </c>
      <c r="CC6" s="32" t="str">
        <f t="shared" si="42"/>
        <v>FC</v>
      </c>
      <c r="CE6" s="32" t="str">
        <f>VLOOKUP(BY6,'ALL-Chart of Accounts'!$E:$F,2,0)</f>
        <v>In-Process Outside</v>
      </c>
      <c r="CF6" s="37">
        <v>120121</v>
      </c>
      <c r="CJ6" s="32" t="str">
        <f t="shared" si="43"/>
        <v>FC</v>
      </c>
      <c r="CL6" s="32" t="str">
        <f>VLOOKUP(CF6,'ALL-Chart of Accounts'!$E:$F,2,0)</f>
        <v>In-Transit Material</v>
      </c>
      <c r="CM6" s="32">
        <f t="shared" si="4"/>
        <v>120122</v>
      </c>
      <c r="CQ6" s="32" t="str">
        <f t="shared" si="44"/>
        <v>FC</v>
      </c>
      <c r="CS6" s="32" t="str">
        <f>VLOOKUP(CM6,'ALL-Chart of Accounts'!$E:$F,2,0)</f>
        <v>In-Transit Labor</v>
      </c>
      <c r="CT6" s="32">
        <f t="shared" si="5"/>
        <v>120123</v>
      </c>
      <c r="CX6" s="32" t="str">
        <f t="shared" si="45"/>
        <v>FC</v>
      </c>
      <c r="CZ6" s="32" t="str">
        <f>VLOOKUP(CT6,'ALL-Chart of Accounts'!$E:$F,2,0)</f>
        <v>In-Transit Fixed Overhead</v>
      </c>
      <c r="DA6" s="32">
        <f t="shared" si="6"/>
        <v>120124</v>
      </c>
      <c r="DE6" s="32" t="str">
        <f t="shared" si="46"/>
        <v>FC</v>
      </c>
      <c r="DG6" s="32" t="str">
        <f>VLOOKUP(DA6,'ALL-Chart of Accounts'!$E:$F,2,0)</f>
        <v>In-Transit Variable Overhead</v>
      </c>
      <c r="DH6" s="32">
        <f t="shared" si="7"/>
        <v>120125</v>
      </c>
      <c r="DL6" s="32" t="str">
        <f t="shared" si="47"/>
        <v>FC</v>
      </c>
      <c r="DN6" s="32" t="str">
        <f>VLOOKUP(DH6,'ALL-Chart of Accounts'!$E:$F,2,0)</f>
        <v>In-Transit Outside</v>
      </c>
      <c r="DO6" s="37">
        <v>415000</v>
      </c>
      <c r="DQ6" s="32">
        <f t="shared" si="8"/>
        <v>1002</v>
      </c>
      <c r="DS6" s="32" t="str">
        <f t="shared" si="48"/>
        <v>FC</v>
      </c>
      <c r="DT6" s="32" t="str">
        <f>VLOOKUP(DO6,'ALL-Chart of Accounts'!$E:$F,2,0)</f>
        <v>Aftermarket Sales - Product (80PRDAFT)</v>
      </c>
      <c r="DU6" s="32">
        <f t="shared" si="9"/>
        <v>415000</v>
      </c>
      <c r="DW6" s="32">
        <f t="shared" si="10"/>
        <v>1002</v>
      </c>
      <c r="DY6" s="32" t="str">
        <f t="shared" si="49"/>
        <v>FC</v>
      </c>
      <c r="DZ6" s="32" t="str">
        <f>VLOOKUP(DU6,'ALL-Chart of Accounts'!$E:$F,2,0)</f>
        <v>Aftermarket Sales - Product (80PRDAFT)</v>
      </c>
      <c r="EA6" s="32">
        <f t="shared" si="11"/>
        <v>415000</v>
      </c>
      <c r="EC6" s="32">
        <f t="shared" si="12"/>
        <v>1002</v>
      </c>
      <c r="EE6" s="32" t="str">
        <f t="shared" si="50"/>
        <v>FC</v>
      </c>
      <c r="EF6" s="32" t="str">
        <f>VLOOKUP(EA6,'ALL-Chart of Accounts'!$E:$F,2,0)</f>
        <v>Aftermarket Sales - Product (80PRDAFT)</v>
      </c>
      <c r="EG6" s="37">
        <v>262800</v>
      </c>
      <c r="EK6" s="32" t="str">
        <f t="shared" si="51"/>
        <v>FC</v>
      </c>
      <c r="EL6" s="32" t="str">
        <f>VLOOKUP(EG6,'ALL-Chart of Accounts'!$E:$F,2,0)</f>
        <v>Deferred Income</v>
      </c>
      <c r="EM6" s="32">
        <f t="shared" si="13"/>
        <v>262800</v>
      </c>
      <c r="EQ6" s="32" t="str">
        <f t="shared" si="52"/>
        <v>FC</v>
      </c>
      <c r="ER6" s="32" t="str">
        <f>VLOOKUP(EM6,'ALL-Chart of Accounts'!$E:$F,2,0)</f>
        <v>Deferred Income</v>
      </c>
      <c r="ES6" s="32">
        <f t="shared" si="14"/>
        <v>262800</v>
      </c>
      <c r="EW6" s="32" t="str">
        <f t="shared" si="53"/>
        <v>FC</v>
      </c>
      <c r="EX6" s="32" t="str">
        <f>VLOOKUP(ES6,'ALL-Chart of Accounts'!$E:$F,2,0)</f>
        <v>Deferred Income</v>
      </c>
      <c r="EY6" s="37">
        <v>511010</v>
      </c>
      <c r="FA6" s="32">
        <f t="shared" si="15"/>
        <v>1002</v>
      </c>
      <c r="FC6" s="32" t="str">
        <f t="shared" si="54"/>
        <v>FC</v>
      </c>
      <c r="FD6" s="32" t="str">
        <f>VLOOKUP(EY6,'ALL-Chart of Accounts'!$E:$F,2,0)</f>
        <v>Product COS (83PRD) - Material</v>
      </c>
      <c r="FE6" s="32">
        <f t="shared" si="16"/>
        <v>511020</v>
      </c>
      <c r="FG6" s="32">
        <f t="shared" si="17"/>
        <v>1002</v>
      </c>
      <c r="FI6" s="32" t="str">
        <f t="shared" si="55"/>
        <v>FC</v>
      </c>
      <c r="FJ6" s="32" t="str">
        <f>VLOOKUP(FE6,'ALL-Chart of Accounts'!$E:$F,2,0)</f>
        <v>Product COS (83PRD) - Labor</v>
      </c>
      <c r="FK6" s="32">
        <f t="shared" si="18"/>
        <v>511030</v>
      </c>
      <c r="FM6" s="32">
        <f t="shared" si="19"/>
        <v>1002</v>
      </c>
      <c r="FO6" s="32" t="str">
        <f t="shared" si="56"/>
        <v>FC</v>
      </c>
      <c r="FP6" s="32" t="str">
        <f>VLOOKUP(FK6,'ALL-Chart of Accounts'!$E:$F,2,0)</f>
        <v>Product COS (83PRD) - Fixed OH</v>
      </c>
      <c r="FQ6" s="32">
        <f t="shared" si="20"/>
        <v>511040</v>
      </c>
      <c r="FS6" s="32">
        <f t="shared" si="21"/>
        <v>1002</v>
      </c>
      <c r="FU6" s="32" t="str">
        <f t="shared" si="57"/>
        <v>FC</v>
      </c>
      <c r="FV6" s="32" t="str">
        <f>VLOOKUP(FQ6,'ALL-Chart of Accounts'!$E:$F,2,0)</f>
        <v>Product COS (83PRD) - Variable OH</v>
      </c>
      <c r="FW6" s="32">
        <f t="shared" si="22"/>
        <v>511050</v>
      </c>
      <c r="FY6" s="32">
        <f t="shared" si="23"/>
        <v>1002</v>
      </c>
      <c r="GA6" s="32" t="str">
        <f t="shared" si="58"/>
        <v>FC</v>
      </c>
      <c r="GB6" s="32" t="str">
        <f>VLOOKUP(FW6,'ALL-Chart of Accounts'!$E:$F,2,0)</f>
        <v>Product COS (83PRD) - Outside</v>
      </c>
      <c r="GC6" s="32">
        <f t="shared" si="24"/>
        <v>262800</v>
      </c>
      <c r="GG6" s="32" t="str">
        <f t="shared" si="59"/>
        <v>FC</v>
      </c>
      <c r="GH6" s="32" t="str">
        <f>VLOOKUP(GC6,'ALL-Chart of Accounts'!$E:$F,2,0)</f>
        <v>Deferred Income</v>
      </c>
      <c r="GI6" s="32">
        <f t="shared" si="25"/>
        <v>262800</v>
      </c>
      <c r="GM6" s="32" t="str">
        <f t="shared" si="60"/>
        <v>FC</v>
      </c>
      <c r="GN6" s="32" t="str">
        <f>VLOOKUP(GI6,'ALL-Chart of Accounts'!$E:$F,2,0)</f>
        <v>Deferred Income</v>
      </c>
      <c r="GO6" s="32">
        <f t="shared" si="26"/>
        <v>262800</v>
      </c>
      <c r="GS6" s="32" t="str">
        <f t="shared" si="61"/>
        <v>FC</v>
      </c>
      <c r="GT6" s="32" t="str">
        <f>VLOOKUP(GO6,'ALL-Chart of Accounts'!$E:$F,2,0)</f>
        <v>Deferred Income</v>
      </c>
      <c r="GU6" s="32">
        <f t="shared" si="27"/>
        <v>262800</v>
      </c>
      <c r="GY6" s="32" t="str">
        <f t="shared" si="62"/>
        <v>FC</v>
      </c>
      <c r="GZ6" s="32" t="str">
        <f>VLOOKUP(GU6,'ALL-Chart of Accounts'!$E:$F,2,0)</f>
        <v>Deferred Income</v>
      </c>
      <c r="HA6" s="32">
        <f t="shared" si="28"/>
        <v>262800</v>
      </c>
      <c r="HE6" s="32" t="str">
        <f t="shared" si="63"/>
        <v>FC</v>
      </c>
      <c r="HF6" s="32" t="str">
        <f>VLOOKUP(HA6,'ALL-Chart of Accounts'!$E:$F,2,0)</f>
        <v>Deferred Income</v>
      </c>
    </row>
    <row r="7" spans="1:214" x14ac:dyDescent="0.35">
      <c r="B7" s="47">
        <v>43468</v>
      </c>
      <c r="D7" s="46" t="s">
        <v>11924</v>
      </c>
      <c r="F7" s="46">
        <v>1100</v>
      </c>
      <c r="G7" s="32" t="str">
        <f>VLOOKUP(F7,'ALL-Unit Code 2'!V:W,2,0)</f>
        <v>FREEZING-FRIGO GCM SERIES FREEZERS</v>
      </c>
      <c r="H7" s="32">
        <f t="shared" si="29"/>
        <v>120131</v>
      </c>
      <c r="L7" s="32" t="str">
        <f>IF(OR(F7="",VLOOKUP(F7,'ALL-Unit Code 2'!V:X,3,0)="ANY"),VLOOKUP($D$1,Sites!$A:$C,2,0),VLOOKUP(F7,'ALL-Unit Code 2'!V:X,3,0))</f>
        <v>FC</v>
      </c>
      <c r="N7" s="32" t="str">
        <f>VLOOKUP(H7,'ALL-Chart of Accounts'!$E:$F,2,0)</f>
        <v>Finished Goods Material</v>
      </c>
      <c r="O7" s="32">
        <f t="shared" si="30"/>
        <v>120132</v>
      </c>
      <c r="S7" s="32" t="str">
        <f t="shared" si="31"/>
        <v>FC</v>
      </c>
      <c r="U7" s="32" t="str">
        <f>VLOOKUP(O7,'ALL-Chart of Accounts'!$E:$F,2,0)</f>
        <v>Finished Goods Labor</v>
      </c>
      <c r="V7" s="32">
        <f t="shared" si="32"/>
        <v>120133</v>
      </c>
      <c r="Z7" s="32" t="str">
        <f t="shared" si="33"/>
        <v>FC</v>
      </c>
      <c r="AB7" s="32" t="str">
        <f>VLOOKUP(V7,'ALL-Chart of Accounts'!$E:$F,2,0)</f>
        <v>Finished Goods Fixed Overhead</v>
      </c>
      <c r="AC7" s="32">
        <f t="shared" si="34"/>
        <v>120134</v>
      </c>
      <c r="AG7" s="32" t="str">
        <f t="shared" si="35"/>
        <v>FC</v>
      </c>
      <c r="AI7" s="32" t="str">
        <f>VLOOKUP(AC7,'ALL-Chart of Accounts'!$E:$F,2,0)</f>
        <v>Finished Goods Variable Overhead</v>
      </c>
      <c r="AJ7" s="32">
        <f t="shared" si="36"/>
        <v>120135</v>
      </c>
      <c r="AN7" s="32" t="str">
        <f t="shared" si="37"/>
        <v>FC</v>
      </c>
      <c r="AP7" s="32" t="str">
        <f>VLOOKUP(AJ7,'ALL-Chart of Accounts'!$E:$F,2,0)</f>
        <v>Finished Goods Outside</v>
      </c>
      <c r="AW7" s="37">
        <v>120141</v>
      </c>
      <c r="BA7" s="32" t="str">
        <f t="shared" si="38"/>
        <v>FC</v>
      </c>
      <c r="BC7" s="32" t="str">
        <f>VLOOKUP(AW7,'ALL-Chart of Accounts'!$E:$F,2,0)</f>
        <v>In-Process Material</v>
      </c>
      <c r="BD7" s="32">
        <f t="shared" si="0"/>
        <v>120142</v>
      </c>
      <c r="BH7" s="32" t="str">
        <f t="shared" si="39"/>
        <v>FC</v>
      </c>
      <c r="BJ7" s="32" t="str">
        <f>VLOOKUP(BD7,'ALL-Chart of Accounts'!$E:$F,2,0)</f>
        <v>In-Process Labor</v>
      </c>
      <c r="BK7" s="32">
        <f t="shared" si="1"/>
        <v>120143</v>
      </c>
      <c r="BO7" s="32" t="str">
        <f t="shared" si="40"/>
        <v>FC</v>
      </c>
      <c r="BQ7" s="32" t="str">
        <f>VLOOKUP(BK7,'ALL-Chart of Accounts'!$E:$F,2,0)</f>
        <v>In-Process Fixed Overhead</v>
      </c>
      <c r="BR7" s="32">
        <f t="shared" si="2"/>
        <v>120144</v>
      </c>
      <c r="BV7" s="32" t="str">
        <f t="shared" si="41"/>
        <v>FC</v>
      </c>
      <c r="BX7" s="32" t="str">
        <f>VLOOKUP(BR7,'ALL-Chart of Accounts'!$E:$F,2,0)</f>
        <v>In-Process Variable Overhead</v>
      </c>
      <c r="BY7" s="32">
        <f t="shared" si="3"/>
        <v>120145</v>
      </c>
      <c r="CC7" s="32" t="str">
        <f t="shared" si="42"/>
        <v>FC</v>
      </c>
      <c r="CE7" s="32" t="str">
        <f>VLOOKUP(BY7,'ALL-Chart of Accounts'!$E:$F,2,0)</f>
        <v>In-Process Outside</v>
      </c>
      <c r="CF7" s="37">
        <v>120121</v>
      </c>
      <c r="CJ7" s="32" t="str">
        <f t="shared" si="43"/>
        <v>FC</v>
      </c>
      <c r="CL7" s="32" t="str">
        <f>VLOOKUP(CF7,'ALL-Chart of Accounts'!$E:$F,2,0)</f>
        <v>In-Transit Material</v>
      </c>
      <c r="CM7" s="32">
        <f t="shared" si="4"/>
        <v>120122</v>
      </c>
      <c r="CQ7" s="32" t="str">
        <f t="shared" si="44"/>
        <v>FC</v>
      </c>
      <c r="CS7" s="32" t="str">
        <f>VLOOKUP(CM7,'ALL-Chart of Accounts'!$E:$F,2,0)</f>
        <v>In-Transit Labor</v>
      </c>
      <c r="CT7" s="32">
        <f t="shared" si="5"/>
        <v>120123</v>
      </c>
      <c r="CX7" s="32" t="str">
        <f t="shared" si="45"/>
        <v>FC</v>
      </c>
      <c r="CZ7" s="32" t="str">
        <f>VLOOKUP(CT7,'ALL-Chart of Accounts'!$E:$F,2,0)</f>
        <v>In-Transit Fixed Overhead</v>
      </c>
      <c r="DA7" s="32">
        <f t="shared" si="6"/>
        <v>120124</v>
      </c>
      <c r="DE7" s="32" t="str">
        <f t="shared" si="46"/>
        <v>FC</v>
      </c>
      <c r="DG7" s="32" t="str">
        <f>VLOOKUP(DA7,'ALL-Chart of Accounts'!$E:$F,2,0)</f>
        <v>In-Transit Variable Overhead</v>
      </c>
      <c r="DH7" s="32">
        <f t="shared" si="7"/>
        <v>120125</v>
      </c>
      <c r="DL7" s="32" t="str">
        <f t="shared" si="47"/>
        <v>FC</v>
      </c>
      <c r="DN7" s="32" t="str">
        <f>VLOOKUP(DH7,'ALL-Chart of Accounts'!$E:$F,2,0)</f>
        <v>In-Transit Outside</v>
      </c>
      <c r="DO7" s="37">
        <v>415000</v>
      </c>
      <c r="DQ7" s="32">
        <f t="shared" si="8"/>
        <v>1100</v>
      </c>
      <c r="DS7" s="32" t="str">
        <f t="shared" si="48"/>
        <v>FC</v>
      </c>
      <c r="DT7" s="32" t="str">
        <f>VLOOKUP(DO7,'ALL-Chart of Accounts'!$E:$F,2,0)</f>
        <v>Aftermarket Sales - Product (80PRDAFT)</v>
      </c>
      <c r="DU7" s="32">
        <f t="shared" si="9"/>
        <v>415000</v>
      </c>
      <c r="DW7" s="32">
        <f t="shared" si="10"/>
        <v>1100</v>
      </c>
      <c r="DY7" s="32" t="str">
        <f t="shared" si="49"/>
        <v>FC</v>
      </c>
      <c r="DZ7" s="32" t="str">
        <f>VLOOKUP(DU7,'ALL-Chart of Accounts'!$E:$F,2,0)</f>
        <v>Aftermarket Sales - Product (80PRDAFT)</v>
      </c>
      <c r="EA7" s="32">
        <f t="shared" si="11"/>
        <v>415000</v>
      </c>
      <c r="EC7" s="32">
        <f t="shared" si="12"/>
        <v>1100</v>
      </c>
      <c r="EE7" s="32" t="str">
        <f t="shared" si="50"/>
        <v>FC</v>
      </c>
      <c r="EF7" s="32" t="str">
        <f>VLOOKUP(EA7,'ALL-Chart of Accounts'!$E:$F,2,0)</f>
        <v>Aftermarket Sales - Product (80PRDAFT)</v>
      </c>
      <c r="EG7" s="37">
        <v>262800</v>
      </c>
      <c r="EK7" s="32" t="str">
        <f t="shared" si="51"/>
        <v>FC</v>
      </c>
      <c r="EL7" s="32" t="str">
        <f>VLOOKUP(EG7,'ALL-Chart of Accounts'!$E:$F,2,0)</f>
        <v>Deferred Income</v>
      </c>
      <c r="EM7" s="32">
        <f t="shared" si="13"/>
        <v>262800</v>
      </c>
      <c r="EQ7" s="32" t="str">
        <f t="shared" si="52"/>
        <v>FC</v>
      </c>
      <c r="ER7" s="32" t="str">
        <f>VLOOKUP(EM7,'ALL-Chart of Accounts'!$E:$F,2,0)</f>
        <v>Deferred Income</v>
      </c>
      <c r="ES7" s="32">
        <f t="shared" si="14"/>
        <v>262800</v>
      </c>
      <c r="EW7" s="32" t="str">
        <f t="shared" si="53"/>
        <v>FC</v>
      </c>
      <c r="EX7" s="32" t="str">
        <f>VLOOKUP(ES7,'ALL-Chart of Accounts'!$E:$F,2,0)</f>
        <v>Deferred Income</v>
      </c>
      <c r="EY7" s="37">
        <v>511010</v>
      </c>
      <c r="FA7" s="32">
        <f t="shared" si="15"/>
        <v>1100</v>
      </c>
      <c r="FC7" s="32" t="str">
        <f t="shared" si="54"/>
        <v>FC</v>
      </c>
      <c r="FD7" s="32" t="str">
        <f>VLOOKUP(EY7,'ALL-Chart of Accounts'!$E:$F,2,0)</f>
        <v>Product COS (83PRD) - Material</v>
      </c>
      <c r="FE7" s="32">
        <f t="shared" si="16"/>
        <v>511020</v>
      </c>
      <c r="FG7" s="32">
        <f t="shared" si="17"/>
        <v>1100</v>
      </c>
      <c r="FI7" s="32" t="str">
        <f t="shared" si="55"/>
        <v>FC</v>
      </c>
      <c r="FJ7" s="32" t="str">
        <f>VLOOKUP(FE7,'ALL-Chart of Accounts'!$E:$F,2,0)</f>
        <v>Product COS (83PRD) - Labor</v>
      </c>
      <c r="FK7" s="32">
        <f t="shared" si="18"/>
        <v>511030</v>
      </c>
      <c r="FM7" s="32">
        <f t="shared" si="19"/>
        <v>1100</v>
      </c>
      <c r="FO7" s="32" t="str">
        <f t="shared" si="56"/>
        <v>FC</v>
      </c>
      <c r="FP7" s="32" t="str">
        <f>VLOOKUP(FK7,'ALL-Chart of Accounts'!$E:$F,2,0)</f>
        <v>Product COS (83PRD) - Fixed OH</v>
      </c>
      <c r="FQ7" s="32">
        <f t="shared" si="20"/>
        <v>511040</v>
      </c>
      <c r="FS7" s="32">
        <f t="shared" si="21"/>
        <v>1100</v>
      </c>
      <c r="FU7" s="32" t="str">
        <f t="shared" si="57"/>
        <v>FC</v>
      </c>
      <c r="FV7" s="32" t="str">
        <f>VLOOKUP(FQ7,'ALL-Chart of Accounts'!$E:$F,2,0)</f>
        <v>Product COS (83PRD) - Variable OH</v>
      </c>
      <c r="FW7" s="32">
        <f t="shared" si="22"/>
        <v>511050</v>
      </c>
      <c r="FY7" s="32">
        <f t="shared" si="23"/>
        <v>1100</v>
      </c>
      <c r="GA7" s="32" t="str">
        <f t="shared" si="58"/>
        <v>FC</v>
      </c>
      <c r="GB7" s="32" t="str">
        <f>VLOOKUP(FW7,'ALL-Chart of Accounts'!$E:$F,2,0)</f>
        <v>Product COS (83PRD) - Outside</v>
      </c>
      <c r="GC7" s="32">
        <f t="shared" si="24"/>
        <v>262800</v>
      </c>
      <c r="GG7" s="32" t="str">
        <f t="shared" si="59"/>
        <v>FC</v>
      </c>
      <c r="GH7" s="32" t="str">
        <f>VLOOKUP(GC7,'ALL-Chart of Accounts'!$E:$F,2,0)</f>
        <v>Deferred Income</v>
      </c>
      <c r="GI7" s="32">
        <f t="shared" si="25"/>
        <v>262800</v>
      </c>
      <c r="GM7" s="32" t="str">
        <f t="shared" si="60"/>
        <v>FC</v>
      </c>
      <c r="GN7" s="32" t="str">
        <f>VLOOKUP(GI7,'ALL-Chart of Accounts'!$E:$F,2,0)</f>
        <v>Deferred Income</v>
      </c>
      <c r="GO7" s="32">
        <f t="shared" si="26"/>
        <v>262800</v>
      </c>
      <c r="GS7" s="32" t="str">
        <f t="shared" si="61"/>
        <v>FC</v>
      </c>
      <c r="GT7" s="32" t="str">
        <f>VLOOKUP(GO7,'ALL-Chart of Accounts'!$E:$F,2,0)</f>
        <v>Deferred Income</v>
      </c>
      <c r="GU7" s="32">
        <f t="shared" si="27"/>
        <v>262800</v>
      </c>
      <c r="GY7" s="32" t="str">
        <f t="shared" si="62"/>
        <v>FC</v>
      </c>
      <c r="GZ7" s="32" t="str">
        <f>VLOOKUP(GU7,'ALL-Chart of Accounts'!$E:$F,2,0)</f>
        <v>Deferred Income</v>
      </c>
      <c r="HA7" s="32">
        <f t="shared" si="28"/>
        <v>262800</v>
      </c>
      <c r="HE7" s="32" t="str">
        <f t="shared" si="63"/>
        <v>FC</v>
      </c>
      <c r="HF7" s="32" t="str">
        <f>VLOOKUP(HA7,'ALL-Chart of Accounts'!$E:$F,2,0)</f>
        <v>Deferred Income</v>
      </c>
    </row>
    <row r="8" spans="1:214" x14ac:dyDescent="0.35">
      <c r="B8" s="47">
        <v>43468</v>
      </c>
      <c r="D8" s="46" t="s">
        <v>11924</v>
      </c>
      <c r="F8" s="46">
        <v>1105</v>
      </c>
      <c r="G8" s="32" t="str">
        <f>VLOOKUP(F8,'ALL-Unit Code 2'!V:W,2,0)</f>
        <v>FREEZING-NF FREEZERS (LST &amp; SUPERTRAK)</v>
      </c>
      <c r="H8" s="32">
        <f t="shared" si="29"/>
        <v>120131</v>
      </c>
      <c r="L8" s="32" t="str">
        <f>IF(OR(F8="",VLOOKUP(F8,'ALL-Unit Code 2'!V:X,3,0)="ANY"),VLOOKUP($D$1,Sites!$A:$C,2,0),VLOOKUP(F8,'ALL-Unit Code 2'!V:X,3,0))</f>
        <v>FC</v>
      </c>
      <c r="N8" s="32" t="str">
        <f>VLOOKUP(H8,'ALL-Chart of Accounts'!$E:$F,2,0)</f>
        <v>Finished Goods Material</v>
      </c>
      <c r="O8" s="32">
        <f t="shared" si="30"/>
        <v>120132</v>
      </c>
      <c r="S8" s="32" t="str">
        <f t="shared" si="31"/>
        <v>FC</v>
      </c>
      <c r="U8" s="32" t="str">
        <f>VLOOKUP(O8,'ALL-Chart of Accounts'!$E:$F,2,0)</f>
        <v>Finished Goods Labor</v>
      </c>
      <c r="V8" s="32">
        <f t="shared" si="32"/>
        <v>120133</v>
      </c>
      <c r="Z8" s="32" t="str">
        <f t="shared" si="33"/>
        <v>FC</v>
      </c>
      <c r="AB8" s="32" t="str">
        <f>VLOOKUP(V8,'ALL-Chart of Accounts'!$E:$F,2,0)</f>
        <v>Finished Goods Fixed Overhead</v>
      </c>
      <c r="AC8" s="32">
        <f t="shared" si="34"/>
        <v>120134</v>
      </c>
      <c r="AG8" s="32" t="str">
        <f t="shared" si="35"/>
        <v>FC</v>
      </c>
      <c r="AI8" s="32" t="str">
        <f>VLOOKUP(AC8,'ALL-Chart of Accounts'!$E:$F,2,0)</f>
        <v>Finished Goods Variable Overhead</v>
      </c>
      <c r="AJ8" s="32">
        <f t="shared" si="36"/>
        <v>120135</v>
      </c>
      <c r="AN8" s="32" t="str">
        <f t="shared" si="37"/>
        <v>FC</v>
      </c>
      <c r="AP8" s="32" t="str">
        <f>VLOOKUP(AJ8,'ALL-Chart of Accounts'!$E:$F,2,0)</f>
        <v>Finished Goods Outside</v>
      </c>
      <c r="AW8" s="37">
        <v>120141</v>
      </c>
      <c r="BA8" s="32" t="str">
        <f t="shared" si="38"/>
        <v>FC</v>
      </c>
      <c r="BC8" s="32" t="str">
        <f>VLOOKUP(AW8,'ALL-Chart of Accounts'!$E:$F,2,0)</f>
        <v>In-Process Material</v>
      </c>
      <c r="BD8" s="32">
        <f t="shared" si="0"/>
        <v>120142</v>
      </c>
      <c r="BH8" s="32" t="str">
        <f t="shared" si="39"/>
        <v>FC</v>
      </c>
      <c r="BJ8" s="32" t="str">
        <f>VLOOKUP(BD8,'ALL-Chart of Accounts'!$E:$F,2,0)</f>
        <v>In-Process Labor</v>
      </c>
      <c r="BK8" s="32">
        <f t="shared" si="1"/>
        <v>120143</v>
      </c>
      <c r="BO8" s="32" t="str">
        <f t="shared" si="40"/>
        <v>FC</v>
      </c>
      <c r="BQ8" s="32" t="str">
        <f>VLOOKUP(BK8,'ALL-Chart of Accounts'!$E:$F,2,0)</f>
        <v>In-Process Fixed Overhead</v>
      </c>
      <c r="BR8" s="32">
        <f t="shared" si="2"/>
        <v>120144</v>
      </c>
      <c r="BV8" s="32" t="str">
        <f t="shared" si="41"/>
        <v>FC</v>
      </c>
      <c r="BX8" s="32" t="str">
        <f>VLOOKUP(BR8,'ALL-Chart of Accounts'!$E:$F,2,0)</f>
        <v>In-Process Variable Overhead</v>
      </c>
      <c r="BY8" s="32">
        <f t="shared" si="3"/>
        <v>120145</v>
      </c>
      <c r="CC8" s="32" t="str">
        <f t="shared" si="42"/>
        <v>FC</v>
      </c>
      <c r="CE8" s="32" t="str">
        <f>VLOOKUP(BY8,'ALL-Chart of Accounts'!$E:$F,2,0)</f>
        <v>In-Process Outside</v>
      </c>
      <c r="CF8" s="37">
        <v>120121</v>
      </c>
      <c r="CJ8" s="32" t="str">
        <f t="shared" si="43"/>
        <v>FC</v>
      </c>
      <c r="CL8" s="32" t="str">
        <f>VLOOKUP(CF8,'ALL-Chart of Accounts'!$E:$F,2,0)</f>
        <v>In-Transit Material</v>
      </c>
      <c r="CM8" s="32">
        <f t="shared" si="4"/>
        <v>120122</v>
      </c>
      <c r="CQ8" s="32" t="str">
        <f t="shared" si="44"/>
        <v>FC</v>
      </c>
      <c r="CS8" s="32" t="str">
        <f>VLOOKUP(CM8,'ALL-Chart of Accounts'!$E:$F,2,0)</f>
        <v>In-Transit Labor</v>
      </c>
      <c r="CT8" s="32">
        <f t="shared" si="5"/>
        <v>120123</v>
      </c>
      <c r="CX8" s="32" t="str">
        <f t="shared" si="45"/>
        <v>FC</v>
      </c>
      <c r="CZ8" s="32" t="str">
        <f>VLOOKUP(CT8,'ALL-Chart of Accounts'!$E:$F,2,0)</f>
        <v>In-Transit Fixed Overhead</v>
      </c>
      <c r="DA8" s="32">
        <f t="shared" si="6"/>
        <v>120124</v>
      </c>
      <c r="DE8" s="32" t="str">
        <f t="shared" si="46"/>
        <v>FC</v>
      </c>
      <c r="DG8" s="32" t="str">
        <f>VLOOKUP(DA8,'ALL-Chart of Accounts'!$E:$F,2,0)</f>
        <v>In-Transit Variable Overhead</v>
      </c>
      <c r="DH8" s="32">
        <f t="shared" si="7"/>
        <v>120125</v>
      </c>
      <c r="DL8" s="32" t="str">
        <f t="shared" si="47"/>
        <v>FC</v>
      </c>
      <c r="DN8" s="32" t="str">
        <f>VLOOKUP(DH8,'ALL-Chart of Accounts'!$E:$F,2,0)</f>
        <v>In-Transit Outside</v>
      </c>
      <c r="DO8" s="37">
        <v>415000</v>
      </c>
      <c r="DQ8" s="32">
        <f t="shared" si="8"/>
        <v>1105</v>
      </c>
      <c r="DS8" s="32" t="str">
        <f t="shared" si="48"/>
        <v>FC</v>
      </c>
      <c r="DT8" s="32" t="str">
        <f>VLOOKUP(DO8,'ALL-Chart of Accounts'!$E:$F,2,0)</f>
        <v>Aftermarket Sales - Product (80PRDAFT)</v>
      </c>
      <c r="DU8" s="32">
        <f t="shared" si="9"/>
        <v>415000</v>
      </c>
      <c r="DW8" s="32">
        <f t="shared" si="10"/>
        <v>1105</v>
      </c>
      <c r="DY8" s="32" t="str">
        <f t="shared" si="49"/>
        <v>FC</v>
      </c>
      <c r="DZ8" s="32" t="str">
        <f>VLOOKUP(DU8,'ALL-Chart of Accounts'!$E:$F,2,0)</f>
        <v>Aftermarket Sales - Product (80PRDAFT)</v>
      </c>
      <c r="EA8" s="32">
        <f t="shared" si="11"/>
        <v>415000</v>
      </c>
      <c r="EC8" s="32">
        <f t="shared" si="12"/>
        <v>1105</v>
      </c>
      <c r="EE8" s="32" t="str">
        <f t="shared" si="50"/>
        <v>FC</v>
      </c>
      <c r="EF8" s="32" t="str">
        <f>VLOOKUP(EA8,'ALL-Chart of Accounts'!$E:$F,2,0)</f>
        <v>Aftermarket Sales - Product (80PRDAFT)</v>
      </c>
      <c r="EG8" s="37">
        <v>262800</v>
      </c>
      <c r="EK8" s="32" t="str">
        <f t="shared" si="51"/>
        <v>FC</v>
      </c>
      <c r="EL8" s="32" t="str">
        <f>VLOOKUP(EG8,'ALL-Chart of Accounts'!$E:$F,2,0)</f>
        <v>Deferred Income</v>
      </c>
      <c r="EM8" s="32">
        <f t="shared" si="13"/>
        <v>262800</v>
      </c>
      <c r="EQ8" s="32" t="str">
        <f t="shared" si="52"/>
        <v>FC</v>
      </c>
      <c r="ER8" s="32" t="str">
        <f>VLOOKUP(EM8,'ALL-Chart of Accounts'!$E:$F,2,0)</f>
        <v>Deferred Income</v>
      </c>
      <c r="ES8" s="32">
        <f t="shared" si="14"/>
        <v>262800</v>
      </c>
      <c r="EW8" s="32" t="str">
        <f t="shared" si="53"/>
        <v>FC</v>
      </c>
      <c r="EX8" s="32" t="str">
        <f>VLOOKUP(ES8,'ALL-Chart of Accounts'!$E:$F,2,0)</f>
        <v>Deferred Income</v>
      </c>
      <c r="EY8" s="37">
        <v>511010</v>
      </c>
      <c r="FA8" s="32">
        <f t="shared" si="15"/>
        <v>1105</v>
      </c>
      <c r="FC8" s="32" t="str">
        <f t="shared" si="54"/>
        <v>FC</v>
      </c>
      <c r="FD8" s="32" t="str">
        <f>VLOOKUP(EY8,'ALL-Chart of Accounts'!$E:$F,2,0)</f>
        <v>Product COS (83PRD) - Material</v>
      </c>
      <c r="FE8" s="32">
        <f t="shared" si="16"/>
        <v>511020</v>
      </c>
      <c r="FG8" s="32">
        <f t="shared" si="17"/>
        <v>1105</v>
      </c>
      <c r="FI8" s="32" t="str">
        <f t="shared" si="55"/>
        <v>FC</v>
      </c>
      <c r="FJ8" s="32" t="str">
        <f>VLOOKUP(FE8,'ALL-Chart of Accounts'!$E:$F,2,0)</f>
        <v>Product COS (83PRD) - Labor</v>
      </c>
      <c r="FK8" s="32">
        <f t="shared" si="18"/>
        <v>511030</v>
      </c>
      <c r="FM8" s="32">
        <f t="shared" si="19"/>
        <v>1105</v>
      </c>
      <c r="FO8" s="32" t="str">
        <f t="shared" si="56"/>
        <v>FC</v>
      </c>
      <c r="FP8" s="32" t="str">
        <f>VLOOKUP(FK8,'ALL-Chart of Accounts'!$E:$F,2,0)</f>
        <v>Product COS (83PRD) - Fixed OH</v>
      </c>
      <c r="FQ8" s="32">
        <f t="shared" si="20"/>
        <v>511040</v>
      </c>
      <c r="FS8" s="32">
        <f t="shared" si="21"/>
        <v>1105</v>
      </c>
      <c r="FU8" s="32" t="str">
        <f t="shared" si="57"/>
        <v>FC</v>
      </c>
      <c r="FV8" s="32" t="str">
        <f>VLOOKUP(FQ8,'ALL-Chart of Accounts'!$E:$F,2,0)</f>
        <v>Product COS (83PRD) - Variable OH</v>
      </c>
      <c r="FW8" s="32">
        <f t="shared" si="22"/>
        <v>511050</v>
      </c>
      <c r="FY8" s="32">
        <f t="shared" si="23"/>
        <v>1105</v>
      </c>
      <c r="GA8" s="32" t="str">
        <f t="shared" si="58"/>
        <v>FC</v>
      </c>
      <c r="GB8" s="32" t="str">
        <f>VLOOKUP(FW8,'ALL-Chart of Accounts'!$E:$F,2,0)</f>
        <v>Product COS (83PRD) - Outside</v>
      </c>
      <c r="GC8" s="32">
        <f t="shared" si="24"/>
        <v>262800</v>
      </c>
      <c r="GG8" s="32" t="str">
        <f t="shared" si="59"/>
        <v>FC</v>
      </c>
      <c r="GH8" s="32" t="str">
        <f>VLOOKUP(GC8,'ALL-Chart of Accounts'!$E:$F,2,0)</f>
        <v>Deferred Income</v>
      </c>
      <c r="GI8" s="32">
        <f t="shared" si="25"/>
        <v>262800</v>
      </c>
      <c r="GM8" s="32" t="str">
        <f t="shared" si="60"/>
        <v>FC</v>
      </c>
      <c r="GN8" s="32" t="str">
        <f>VLOOKUP(GI8,'ALL-Chart of Accounts'!$E:$F,2,0)</f>
        <v>Deferred Income</v>
      </c>
      <c r="GO8" s="32">
        <f t="shared" si="26"/>
        <v>262800</v>
      </c>
      <c r="GS8" s="32" t="str">
        <f t="shared" si="61"/>
        <v>FC</v>
      </c>
      <c r="GT8" s="32" t="str">
        <f>VLOOKUP(GO8,'ALL-Chart of Accounts'!$E:$F,2,0)</f>
        <v>Deferred Income</v>
      </c>
      <c r="GU8" s="32">
        <f t="shared" si="27"/>
        <v>262800</v>
      </c>
      <c r="GY8" s="32" t="str">
        <f t="shared" si="62"/>
        <v>FC</v>
      </c>
      <c r="GZ8" s="32" t="str">
        <f>VLOOKUP(GU8,'ALL-Chart of Accounts'!$E:$F,2,0)</f>
        <v>Deferred Income</v>
      </c>
      <c r="HA8" s="32">
        <f t="shared" si="28"/>
        <v>262800</v>
      </c>
      <c r="HE8" s="32" t="str">
        <f t="shared" si="63"/>
        <v>FC</v>
      </c>
      <c r="HF8" s="32" t="str">
        <f>VLOOKUP(HA8,'ALL-Chart of Accounts'!$E:$F,2,0)</f>
        <v>Deferred Income</v>
      </c>
    </row>
    <row r="9" spans="1:214" x14ac:dyDescent="0.35">
      <c r="B9" s="47">
        <v>43468</v>
      </c>
      <c r="D9" s="46" t="s">
        <v>11924</v>
      </c>
      <c r="F9" s="46">
        <v>1110</v>
      </c>
      <c r="G9" s="32" t="str">
        <f>VLOOKUP(F9,'ALL-Unit Code 2'!V:W,2,0)</f>
        <v>FREEZING-FRIGO OTH (ADVANTEC)</v>
      </c>
      <c r="H9" s="32">
        <f t="shared" si="29"/>
        <v>120131</v>
      </c>
      <c r="L9" s="32" t="str">
        <f>IF(OR(F9="",VLOOKUP(F9,'ALL-Unit Code 2'!V:X,3,0)="ANY"),VLOOKUP($D$1,Sites!$A:$C,2,0),VLOOKUP(F9,'ALL-Unit Code 2'!V:X,3,0))</f>
        <v>FC</v>
      </c>
      <c r="N9" s="32" t="str">
        <f>VLOOKUP(H9,'ALL-Chart of Accounts'!$E:$F,2,0)</f>
        <v>Finished Goods Material</v>
      </c>
      <c r="O9" s="32">
        <f t="shared" si="30"/>
        <v>120132</v>
      </c>
      <c r="S9" s="32" t="str">
        <f t="shared" si="31"/>
        <v>FC</v>
      </c>
      <c r="U9" s="32" t="str">
        <f>VLOOKUP(O9,'ALL-Chart of Accounts'!$E:$F,2,0)</f>
        <v>Finished Goods Labor</v>
      </c>
      <c r="V9" s="32">
        <f t="shared" si="32"/>
        <v>120133</v>
      </c>
      <c r="Z9" s="32" t="str">
        <f t="shared" si="33"/>
        <v>FC</v>
      </c>
      <c r="AB9" s="32" t="str">
        <f>VLOOKUP(V9,'ALL-Chart of Accounts'!$E:$F,2,0)</f>
        <v>Finished Goods Fixed Overhead</v>
      </c>
      <c r="AC9" s="32">
        <f t="shared" si="34"/>
        <v>120134</v>
      </c>
      <c r="AG9" s="32" t="str">
        <f t="shared" si="35"/>
        <v>FC</v>
      </c>
      <c r="AI9" s="32" t="str">
        <f>VLOOKUP(AC9,'ALL-Chart of Accounts'!$E:$F,2,0)</f>
        <v>Finished Goods Variable Overhead</v>
      </c>
      <c r="AJ9" s="32">
        <f t="shared" si="36"/>
        <v>120135</v>
      </c>
      <c r="AN9" s="32" t="str">
        <f t="shared" si="37"/>
        <v>FC</v>
      </c>
      <c r="AP9" s="32" t="str">
        <f>VLOOKUP(AJ9,'ALL-Chart of Accounts'!$E:$F,2,0)</f>
        <v>Finished Goods Outside</v>
      </c>
      <c r="AW9" s="37">
        <v>120141</v>
      </c>
      <c r="BA9" s="32" t="str">
        <f t="shared" si="38"/>
        <v>FC</v>
      </c>
      <c r="BC9" s="32" t="str">
        <f>VLOOKUP(AW9,'ALL-Chart of Accounts'!$E:$F,2,0)</f>
        <v>In-Process Material</v>
      </c>
      <c r="BD9" s="32">
        <f t="shared" si="0"/>
        <v>120142</v>
      </c>
      <c r="BH9" s="32" t="str">
        <f t="shared" si="39"/>
        <v>FC</v>
      </c>
      <c r="BJ9" s="32" t="str">
        <f>VLOOKUP(BD9,'ALL-Chart of Accounts'!$E:$F,2,0)</f>
        <v>In-Process Labor</v>
      </c>
      <c r="BK9" s="32">
        <f t="shared" si="1"/>
        <v>120143</v>
      </c>
      <c r="BO9" s="32" t="str">
        <f t="shared" si="40"/>
        <v>FC</v>
      </c>
      <c r="BQ9" s="32" t="str">
        <f>VLOOKUP(BK9,'ALL-Chart of Accounts'!$E:$F,2,0)</f>
        <v>In-Process Fixed Overhead</v>
      </c>
      <c r="BR9" s="32">
        <f t="shared" si="2"/>
        <v>120144</v>
      </c>
      <c r="BV9" s="32" t="str">
        <f t="shared" si="41"/>
        <v>FC</v>
      </c>
      <c r="BX9" s="32" t="str">
        <f>VLOOKUP(BR9,'ALL-Chart of Accounts'!$E:$F,2,0)</f>
        <v>In-Process Variable Overhead</v>
      </c>
      <c r="BY9" s="32">
        <f t="shared" si="3"/>
        <v>120145</v>
      </c>
      <c r="CC9" s="32" t="str">
        <f t="shared" si="42"/>
        <v>FC</v>
      </c>
      <c r="CE9" s="32" t="str">
        <f>VLOOKUP(BY9,'ALL-Chart of Accounts'!$E:$F,2,0)</f>
        <v>In-Process Outside</v>
      </c>
      <c r="CF9" s="37">
        <v>120121</v>
      </c>
      <c r="CJ9" s="32" t="str">
        <f t="shared" si="43"/>
        <v>FC</v>
      </c>
      <c r="CL9" s="32" t="str">
        <f>VLOOKUP(CF9,'ALL-Chart of Accounts'!$E:$F,2,0)</f>
        <v>In-Transit Material</v>
      </c>
      <c r="CM9" s="32">
        <f t="shared" si="4"/>
        <v>120122</v>
      </c>
      <c r="CQ9" s="32" t="str">
        <f t="shared" si="44"/>
        <v>FC</v>
      </c>
      <c r="CS9" s="32" t="str">
        <f>VLOOKUP(CM9,'ALL-Chart of Accounts'!$E:$F,2,0)</f>
        <v>In-Transit Labor</v>
      </c>
      <c r="CT9" s="32">
        <f t="shared" si="5"/>
        <v>120123</v>
      </c>
      <c r="CX9" s="32" t="str">
        <f t="shared" si="45"/>
        <v>FC</v>
      </c>
      <c r="CZ9" s="32" t="str">
        <f>VLOOKUP(CT9,'ALL-Chart of Accounts'!$E:$F,2,0)</f>
        <v>In-Transit Fixed Overhead</v>
      </c>
      <c r="DA9" s="32">
        <f t="shared" si="6"/>
        <v>120124</v>
      </c>
      <c r="DE9" s="32" t="str">
        <f t="shared" si="46"/>
        <v>FC</v>
      </c>
      <c r="DG9" s="32" t="str">
        <f>VLOOKUP(DA9,'ALL-Chart of Accounts'!$E:$F,2,0)</f>
        <v>In-Transit Variable Overhead</v>
      </c>
      <c r="DH9" s="32">
        <f t="shared" si="7"/>
        <v>120125</v>
      </c>
      <c r="DL9" s="32" t="str">
        <f t="shared" si="47"/>
        <v>FC</v>
      </c>
      <c r="DN9" s="32" t="str">
        <f>VLOOKUP(DH9,'ALL-Chart of Accounts'!$E:$F,2,0)</f>
        <v>In-Transit Outside</v>
      </c>
      <c r="DO9" s="37">
        <v>415000</v>
      </c>
      <c r="DQ9" s="32">
        <f t="shared" si="8"/>
        <v>1110</v>
      </c>
      <c r="DS9" s="32" t="str">
        <f t="shared" si="48"/>
        <v>FC</v>
      </c>
      <c r="DT9" s="32" t="str">
        <f>VLOOKUP(DO9,'ALL-Chart of Accounts'!$E:$F,2,0)</f>
        <v>Aftermarket Sales - Product (80PRDAFT)</v>
      </c>
      <c r="DU9" s="32">
        <f t="shared" si="9"/>
        <v>415000</v>
      </c>
      <c r="DW9" s="32">
        <f t="shared" si="10"/>
        <v>1110</v>
      </c>
      <c r="DY9" s="32" t="str">
        <f t="shared" si="49"/>
        <v>FC</v>
      </c>
      <c r="DZ9" s="32" t="str">
        <f>VLOOKUP(DU9,'ALL-Chart of Accounts'!$E:$F,2,0)</f>
        <v>Aftermarket Sales - Product (80PRDAFT)</v>
      </c>
      <c r="EA9" s="32">
        <f t="shared" si="11"/>
        <v>415000</v>
      </c>
      <c r="EC9" s="32">
        <f t="shared" si="12"/>
        <v>1110</v>
      </c>
      <c r="EE9" s="32" t="str">
        <f t="shared" si="50"/>
        <v>FC</v>
      </c>
      <c r="EF9" s="32" t="str">
        <f>VLOOKUP(EA9,'ALL-Chart of Accounts'!$E:$F,2,0)</f>
        <v>Aftermarket Sales - Product (80PRDAFT)</v>
      </c>
      <c r="EG9" s="37">
        <v>262800</v>
      </c>
      <c r="EK9" s="32" t="str">
        <f t="shared" si="51"/>
        <v>FC</v>
      </c>
      <c r="EL9" s="32" t="str">
        <f>VLOOKUP(EG9,'ALL-Chart of Accounts'!$E:$F,2,0)</f>
        <v>Deferred Income</v>
      </c>
      <c r="EM9" s="32">
        <f t="shared" si="13"/>
        <v>262800</v>
      </c>
      <c r="EQ9" s="32" t="str">
        <f t="shared" si="52"/>
        <v>FC</v>
      </c>
      <c r="ER9" s="32" t="str">
        <f>VLOOKUP(EM9,'ALL-Chart of Accounts'!$E:$F,2,0)</f>
        <v>Deferred Income</v>
      </c>
      <c r="ES9" s="32">
        <f t="shared" si="14"/>
        <v>262800</v>
      </c>
      <c r="EW9" s="32" t="str">
        <f t="shared" si="53"/>
        <v>FC</v>
      </c>
      <c r="EX9" s="32" t="str">
        <f>VLOOKUP(ES9,'ALL-Chart of Accounts'!$E:$F,2,0)</f>
        <v>Deferred Income</v>
      </c>
      <c r="EY9" s="37">
        <v>511010</v>
      </c>
      <c r="FA9" s="32">
        <f t="shared" si="15"/>
        <v>1110</v>
      </c>
      <c r="FC9" s="32" t="str">
        <f t="shared" si="54"/>
        <v>FC</v>
      </c>
      <c r="FD9" s="32" t="str">
        <f>VLOOKUP(EY9,'ALL-Chart of Accounts'!$E:$F,2,0)</f>
        <v>Product COS (83PRD) - Material</v>
      </c>
      <c r="FE9" s="32">
        <f t="shared" si="16"/>
        <v>511020</v>
      </c>
      <c r="FG9" s="32">
        <f t="shared" si="17"/>
        <v>1110</v>
      </c>
      <c r="FI9" s="32" t="str">
        <f t="shared" si="55"/>
        <v>FC</v>
      </c>
      <c r="FJ9" s="32" t="str">
        <f>VLOOKUP(FE9,'ALL-Chart of Accounts'!$E:$F,2,0)</f>
        <v>Product COS (83PRD) - Labor</v>
      </c>
      <c r="FK9" s="32">
        <f t="shared" si="18"/>
        <v>511030</v>
      </c>
      <c r="FM9" s="32">
        <f t="shared" si="19"/>
        <v>1110</v>
      </c>
      <c r="FO9" s="32" t="str">
        <f t="shared" si="56"/>
        <v>FC</v>
      </c>
      <c r="FP9" s="32" t="str">
        <f>VLOOKUP(FK9,'ALL-Chart of Accounts'!$E:$F,2,0)</f>
        <v>Product COS (83PRD) - Fixed OH</v>
      </c>
      <c r="FQ9" s="32">
        <f t="shared" si="20"/>
        <v>511040</v>
      </c>
      <c r="FS9" s="32">
        <f t="shared" si="21"/>
        <v>1110</v>
      </c>
      <c r="FU9" s="32" t="str">
        <f t="shared" si="57"/>
        <v>FC</v>
      </c>
      <c r="FV9" s="32" t="str">
        <f>VLOOKUP(FQ9,'ALL-Chart of Accounts'!$E:$F,2,0)</f>
        <v>Product COS (83PRD) - Variable OH</v>
      </c>
      <c r="FW9" s="32">
        <f t="shared" si="22"/>
        <v>511050</v>
      </c>
      <c r="FY9" s="32">
        <f t="shared" si="23"/>
        <v>1110</v>
      </c>
      <c r="GA9" s="32" t="str">
        <f t="shared" si="58"/>
        <v>FC</v>
      </c>
      <c r="GB9" s="32" t="str">
        <f>VLOOKUP(FW9,'ALL-Chart of Accounts'!$E:$F,2,0)</f>
        <v>Product COS (83PRD) - Outside</v>
      </c>
      <c r="GC9" s="32">
        <f t="shared" si="24"/>
        <v>262800</v>
      </c>
      <c r="GG9" s="32" t="str">
        <f t="shared" si="59"/>
        <v>FC</v>
      </c>
      <c r="GH9" s="32" t="str">
        <f>VLOOKUP(GC9,'ALL-Chart of Accounts'!$E:$F,2,0)</f>
        <v>Deferred Income</v>
      </c>
      <c r="GI9" s="32">
        <f t="shared" si="25"/>
        <v>262800</v>
      </c>
      <c r="GM9" s="32" t="str">
        <f t="shared" si="60"/>
        <v>FC</v>
      </c>
      <c r="GN9" s="32" t="str">
        <f>VLOOKUP(GI9,'ALL-Chart of Accounts'!$E:$F,2,0)</f>
        <v>Deferred Income</v>
      </c>
      <c r="GO9" s="32">
        <f t="shared" si="26"/>
        <v>262800</v>
      </c>
      <c r="GS9" s="32" t="str">
        <f t="shared" si="61"/>
        <v>FC</v>
      </c>
      <c r="GT9" s="32" t="str">
        <f>VLOOKUP(GO9,'ALL-Chart of Accounts'!$E:$F,2,0)</f>
        <v>Deferred Income</v>
      </c>
      <c r="GU9" s="32">
        <f t="shared" si="27"/>
        <v>262800</v>
      </c>
      <c r="GY9" s="32" t="str">
        <f t="shared" si="62"/>
        <v>FC</v>
      </c>
      <c r="GZ9" s="32" t="str">
        <f>VLOOKUP(GU9,'ALL-Chart of Accounts'!$E:$F,2,0)</f>
        <v>Deferred Income</v>
      </c>
      <c r="HA9" s="32">
        <f t="shared" si="28"/>
        <v>262800</v>
      </c>
      <c r="HE9" s="32" t="str">
        <f t="shared" si="63"/>
        <v>FC</v>
      </c>
      <c r="HF9" s="32" t="str">
        <f>VLOOKUP(HA9,'ALL-Chart of Accounts'!$E:$F,2,0)</f>
        <v>Deferred Income</v>
      </c>
    </row>
    <row r="10" spans="1:214" x14ac:dyDescent="0.35">
      <c r="B10" s="47">
        <v>43468</v>
      </c>
      <c r="D10" s="46" t="s">
        <v>11924</v>
      </c>
      <c r="F10" s="46">
        <v>1115</v>
      </c>
      <c r="G10" s="32" t="str">
        <f>VLOOKUP(F10,'ALL-Unit Code 2'!V:W,2,0)</f>
        <v>FREEZING-REFRIGERATION (FRIGOPAK, LVS)</v>
      </c>
      <c r="H10" s="32">
        <f t="shared" si="29"/>
        <v>120131</v>
      </c>
      <c r="L10" s="32" t="str">
        <f>IF(OR(F10="",VLOOKUP(F10,'ALL-Unit Code 2'!V:X,3,0)="ANY"),VLOOKUP($D$1,Sites!$A:$C,2,0),VLOOKUP(F10,'ALL-Unit Code 2'!V:X,3,0))</f>
        <v>FC</v>
      </c>
      <c r="N10" s="32" t="str">
        <f>VLOOKUP(H10,'ALL-Chart of Accounts'!$E:$F,2,0)</f>
        <v>Finished Goods Material</v>
      </c>
      <c r="O10" s="32">
        <f t="shared" si="30"/>
        <v>120132</v>
      </c>
      <c r="S10" s="32" t="str">
        <f t="shared" si="31"/>
        <v>FC</v>
      </c>
      <c r="U10" s="32" t="str">
        <f>VLOOKUP(O10,'ALL-Chart of Accounts'!$E:$F,2,0)</f>
        <v>Finished Goods Labor</v>
      </c>
      <c r="V10" s="32">
        <f t="shared" si="32"/>
        <v>120133</v>
      </c>
      <c r="Z10" s="32" t="str">
        <f t="shared" si="33"/>
        <v>FC</v>
      </c>
      <c r="AB10" s="32" t="str">
        <f>VLOOKUP(V10,'ALL-Chart of Accounts'!$E:$F,2,0)</f>
        <v>Finished Goods Fixed Overhead</v>
      </c>
      <c r="AC10" s="32">
        <f t="shared" si="34"/>
        <v>120134</v>
      </c>
      <c r="AG10" s="32" t="str">
        <f t="shared" si="35"/>
        <v>FC</v>
      </c>
      <c r="AI10" s="32" t="str">
        <f>VLOOKUP(AC10,'ALL-Chart of Accounts'!$E:$F,2,0)</f>
        <v>Finished Goods Variable Overhead</v>
      </c>
      <c r="AJ10" s="32">
        <f t="shared" si="36"/>
        <v>120135</v>
      </c>
      <c r="AN10" s="32" t="str">
        <f t="shared" si="37"/>
        <v>FC</v>
      </c>
      <c r="AP10" s="32" t="str">
        <f>VLOOKUP(AJ10,'ALL-Chart of Accounts'!$E:$F,2,0)</f>
        <v>Finished Goods Outside</v>
      </c>
      <c r="AW10" s="37">
        <v>120141</v>
      </c>
      <c r="BA10" s="32" t="str">
        <f t="shared" si="38"/>
        <v>FC</v>
      </c>
      <c r="BC10" s="32" t="str">
        <f>VLOOKUP(AW10,'ALL-Chart of Accounts'!$E:$F,2,0)</f>
        <v>In-Process Material</v>
      </c>
      <c r="BD10" s="32">
        <f t="shared" si="0"/>
        <v>120142</v>
      </c>
      <c r="BH10" s="32" t="str">
        <f t="shared" si="39"/>
        <v>FC</v>
      </c>
      <c r="BJ10" s="32" t="str">
        <f>VLOOKUP(BD10,'ALL-Chart of Accounts'!$E:$F,2,0)</f>
        <v>In-Process Labor</v>
      </c>
      <c r="BK10" s="32">
        <f t="shared" si="1"/>
        <v>120143</v>
      </c>
      <c r="BO10" s="32" t="str">
        <f t="shared" si="40"/>
        <v>FC</v>
      </c>
      <c r="BQ10" s="32" t="str">
        <f>VLOOKUP(BK10,'ALL-Chart of Accounts'!$E:$F,2,0)</f>
        <v>In-Process Fixed Overhead</v>
      </c>
      <c r="BR10" s="32">
        <f t="shared" si="2"/>
        <v>120144</v>
      </c>
      <c r="BV10" s="32" t="str">
        <f t="shared" si="41"/>
        <v>FC</v>
      </c>
      <c r="BX10" s="32" t="str">
        <f>VLOOKUP(BR10,'ALL-Chart of Accounts'!$E:$F,2,0)</f>
        <v>In-Process Variable Overhead</v>
      </c>
      <c r="BY10" s="32">
        <f t="shared" si="3"/>
        <v>120145</v>
      </c>
      <c r="CC10" s="32" t="str">
        <f t="shared" si="42"/>
        <v>FC</v>
      </c>
      <c r="CE10" s="32" t="str">
        <f>VLOOKUP(BY10,'ALL-Chart of Accounts'!$E:$F,2,0)</f>
        <v>In-Process Outside</v>
      </c>
      <c r="CF10" s="37">
        <v>120121</v>
      </c>
      <c r="CJ10" s="32" t="str">
        <f t="shared" si="43"/>
        <v>FC</v>
      </c>
      <c r="CL10" s="32" t="str">
        <f>VLOOKUP(CF10,'ALL-Chart of Accounts'!$E:$F,2,0)</f>
        <v>In-Transit Material</v>
      </c>
      <c r="CM10" s="32">
        <f t="shared" si="4"/>
        <v>120122</v>
      </c>
      <c r="CQ10" s="32" t="str">
        <f t="shared" si="44"/>
        <v>FC</v>
      </c>
      <c r="CS10" s="32" t="str">
        <f>VLOOKUP(CM10,'ALL-Chart of Accounts'!$E:$F,2,0)</f>
        <v>In-Transit Labor</v>
      </c>
      <c r="CT10" s="32">
        <f t="shared" si="5"/>
        <v>120123</v>
      </c>
      <c r="CX10" s="32" t="str">
        <f t="shared" si="45"/>
        <v>FC</v>
      </c>
      <c r="CZ10" s="32" t="str">
        <f>VLOOKUP(CT10,'ALL-Chart of Accounts'!$E:$F,2,0)</f>
        <v>In-Transit Fixed Overhead</v>
      </c>
      <c r="DA10" s="32">
        <f t="shared" si="6"/>
        <v>120124</v>
      </c>
      <c r="DE10" s="32" t="str">
        <f t="shared" si="46"/>
        <v>FC</v>
      </c>
      <c r="DG10" s="32" t="str">
        <f>VLOOKUP(DA10,'ALL-Chart of Accounts'!$E:$F,2,0)</f>
        <v>In-Transit Variable Overhead</v>
      </c>
      <c r="DH10" s="32">
        <f t="shared" si="7"/>
        <v>120125</v>
      </c>
      <c r="DL10" s="32" t="str">
        <f t="shared" si="47"/>
        <v>FC</v>
      </c>
      <c r="DN10" s="32" t="str">
        <f>VLOOKUP(DH10,'ALL-Chart of Accounts'!$E:$F,2,0)</f>
        <v>In-Transit Outside</v>
      </c>
      <c r="DO10" s="37">
        <v>415000</v>
      </c>
      <c r="DQ10" s="32">
        <f t="shared" si="8"/>
        <v>1115</v>
      </c>
      <c r="DS10" s="32" t="str">
        <f t="shared" si="48"/>
        <v>FC</v>
      </c>
      <c r="DT10" s="32" t="str">
        <f>VLOOKUP(DO10,'ALL-Chart of Accounts'!$E:$F,2,0)</f>
        <v>Aftermarket Sales - Product (80PRDAFT)</v>
      </c>
      <c r="DU10" s="32">
        <f t="shared" si="9"/>
        <v>415000</v>
      </c>
      <c r="DW10" s="32">
        <f t="shared" si="10"/>
        <v>1115</v>
      </c>
      <c r="DY10" s="32" t="str">
        <f t="shared" si="49"/>
        <v>FC</v>
      </c>
      <c r="DZ10" s="32" t="str">
        <f>VLOOKUP(DU10,'ALL-Chart of Accounts'!$E:$F,2,0)</f>
        <v>Aftermarket Sales - Product (80PRDAFT)</v>
      </c>
      <c r="EA10" s="32">
        <f t="shared" si="11"/>
        <v>415000</v>
      </c>
      <c r="EC10" s="32">
        <f t="shared" si="12"/>
        <v>1115</v>
      </c>
      <c r="EE10" s="32" t="str">
        <f t="shared" si="50"/>
        <v>FC</v>
      </c>
      <c r="EF10" s="32" t="str">
        <f>VLOOKUP(EA10,'ALL-Chart of Accounts'!$E:$F,2,0)</f>
        <v>Aftermarket Sales - Product (80PRDAFT)</v>
      </c>
      <c r="EG10" s="37">
        <v>262800</v>
      </c>
      <c r="EK10" s="32" t="str">
        <f t="shared" si="51"/>
        <v>FC</v>
      </c>
      <c r="EL10" s="32" t="str">
        <f>VLOOKUP(EG10,'ALL-Chart of Accounts'!$E:$F,2,0)</f>
        <v>Deferred Income</v>
      </c>
      <c r="EM10" s="32">
        <f t="shared" si="13"/>
        <v>262800</v>
      </c>
      <c r="EQ10" s="32" t="str">
        <f t="shared" si="52"/>
        <v>FC</v>
      </c>
      <c r="ER10" s="32" t="str">
        <f>VLOOKUP(EM10,'ALL-Chart of Accounts'!$E:$F,2,0)</f>
        <v>Deferred Income</v>
      </c>
      <c r="ES10" s="32">
        <f t="shared" si="14"/>
        <v>262800</v>
      </c>
      <c r="EW10" s="32" t="str">
        <f t="shared" si="53"/>
        <v>FC</v>
      </c>
      <c r="EX10" s="32" t="str">
        <f>VLOOKUP(ES10,'ALL-Chart of Accounts'!$E:$F,2,0)</f>
        <v>Deferred Income</v>
      </c>
      <c r="EY10" s="37">
        <v>511010</v>
      </c>
      <c r="FA10" s="32">
        <f t="shared" si="15"/>
        <v>1115</v>
      </c>
      <c r="FC10" s="32" t="str">
        <f t="shared" si="54"/>
        <v>FC</v>
      </c>
      <c r="FD10" s="32" t="str">
        <f>VLOOKUP(EY10,'ALL-Chart of Accounts'!$E:$F,2,0)</f>
        <v>Product COS (83PRD) - Material</v>
      </c>
      <c r="FE10" s="32">
        <f t="shared" si="16"/>
        <v>511020</v>
      </c>
      <c r="FG10" s="32">
        <f t="shared" si="17"/>
        <v>1115</v>
      </c>
      <c r="FI10" s="32" t="str">
        <f t="shared" si="55"/>
        <v>FC</v>
      </c>
      <c r="FJ10" s="32" t="str">
        <f>VLOOKUP(FE10,'ALL-Chart of Accounts'!$E:$F,2,0)</f>
        <v>Product COS (83PRD) - Labor</v>
      </c>
      <c r="FK10" s="32">
        <f t="shared" si="18"/>
        <v>511030</v>
      </c>
      <c r="FM10" s="32">
        <f t="shared" si="19"/>
        <v>1115</v>
      </c>
      <c r="FO10" s="32" t="str">
        <f t="shared" si="56"/>
        <v>FC</v>
      </c>
      <c r="FP10" s="32" t="str">
        <f>VLOOKUP(FK10,'ALL-Chart of Accounts'!$E:$F,2,0)</f>
        <v>Product COS (83PRD) - Fixed OH</v>
      </c>
      <c r="FQ10" s="32">
        <f t="shared" si="20"/>
        <v>511040</v>
      </c>
      <c r="FS10" s="32">
        <f t="shared" si="21"/>
        <v>1115</v>
      </c>
      <c r="FU10" s="32" t="str">
        <f t="shared" si="57"/>
        <v>FC</v>
      </c>
      <c r="FV10" s="32" t="str">
        <f>VLOOKUP(FQ10,'ALL-Chart of Accounts'!$E:$F,2,0)</f>
        <v>Product COS (83PRD) - Variable OH</v>
      </c>
      <c r="FW10" s="32">
        <f t="shared" si="22"/>
        <v>511050</v>
      </c>
      <c r="FY10" s="32">
        <f t="shared" si="23"/>
        <v>1115</v>
      </c>
      <c r="GA10" s="32" t="str">
        <f t="shared" si="58"/>
        <v>FC</v>
      </c>
      <c r="GB10" s="32" t="str">
        <f>VLOOKUP(FW10,'ALL-Chart of Accounts'!$E:$F,2,0)</f>
        <v>Product COS (83PRD) - Outside</v>
      </c>
      <c r="GC10" s="32">
        <f t="shared" si="24"/>
        <v>262800</v>
      </c>
      <c r="GG10" s="32" t="str">
        <f t="shared" si="59"/>
        <v>FC</v>
      </c>
      <c r="GH10" s="32" t="str">
        <f>VLOOKUP(GC10,'ALL-Chart of Accounts'!$E:$F,2,0)</f>
        <v>Deferred Income</v>
      </c>
      <c r="GI10" s="32">
        <f t="shared" si="25"/>
        <v>262800</v>
      </c>
      <c r="GM10" s="32" t="str">
        <f t="shared" si="60"/>
        <v>FC</v>
      </c>
      <c r="GN10" s="32" t="str">
        <f>VLOOKUP(GI10,'ALL-Chart of Accounts'!$E:$F,2,0)</f>
        <v>Deferred Income</v>
      </c>
      <c r="GO10" s="32">
        <f t="shared" si="26"/>
        <v>262800</v>
      </c>
      <c r="GS10" s="32" t="str">
        <f t="shared" si="61"/>
        <v>FC</v>
      </c>
      <c r="GT10" s="32" t="str">
        <f>VLOOKUP(GO10,'ALL-Chart of Accounts'!$E:$F,2,0)</f>
        <v>Deferred Income</v>
      </c>
      <c r="GU10" s="32">
        <f t="shared" si="27"/>
        <v>262800</v>
      </c>
      <c r="GY10" s="32" t="str">
        <f t="shared" si="62"/>
        <v>FC</v>
      </c>
      <c r="GZ10" s="32" t="str">
        <f>VLOOKUP(GU10,'ALL-Chart of Accounts'!$E:$F,2,0)</f>
        <v>Deferred Income</v>
      </c>
      <c r="HA10" s="32">
        <f t="shared" si="28"/>
        <v>262800</v>
      </c>
      <c r="HE10" s="32" t="str">
        <f t="shared" si="63"/>
        <v>FC</v>
      </c>
      <c r="HF10" s="32" t="str">
        <f>VLOOKUP(HA10,'ALL-Chart of Accounts'!$E:$F,2,0)</f>
        <v>Deferred Income</v>
      </c>
    </row>
    <row r="11" spans="1:214" x14ac:dyDescent="0.35">
      <c r="B11" s="47">
        <v>43468</v>
      </c>
      <c r="D11" s="46" t="s">
        <v>11924</v>
      </c>
      <c r="F11" s="46">
        <v>1120</v>
      </c>
      <c r="G11" s="32" t="str">
        <f>VLOOKUP(F11,'ALL-Unit Code 2'!V:W,2,0)</f>
        <v>FREEZING-VIBRATORY</v>
      </c>
      <c r="H11" s="32">
        <f t="shared" si="29"/>
        <v>120131</v>
      </c>
      <c r="L11" s="32" t="str">
        <f>IF(OR(F11="",VLOOKUP(F11,'ALL-Unit Code 2'!V:X,3,0)="ANY"),VLOOKUP($D$1,Sites!$A:$C,2,0),VLOOKUP(F11,'ALL-Unit Code 2'!V:X,3,0))</f>
        <v>FC</v>
      </c>
      <c r="N11" s="32" t="str">
        <f>VLOOKUP(H11,'ALL-Chart of Accounts'!$E:$F,2,0)</f>
        <v>Finished Goods Material</v>
      </c>
      <c r="O11" s="32">
        <f t="shared" si="30"/>
        <v>120132</v>
      </c>
      <c r="S11" s="32" t="str">
        <f t="shared" si="31"/>
        <v>FC</v>
      </c>
      <c r="U11" s="32" t="str">
        <f>VLOOKUP(O11,'ALL-Chart of Accounts'!$E:$F,2,0)</f>
        <v>Finished Goods Labor</v>
      </c>
      <c r="V11" s="32">
        <f t="shared" si="32"/>
        <v>120133</v>
      </c>
      <c r="Z11" s="32" t="str">
        <f t="shared" si="33"/>
        <v>FC</v>
      </c>
      <c r="AB11" s="32" t="str">
        <f>VLOOKUP(V11,'ALL-Chart of Accounts'!$E:$F,2,0)</f>
        <v>Finished Goods Fixed Overhead</v>
      </c>
      <c r="AC11" s="32">
        <f t="shared" si="34"/>
        <v>120134</v>
      </c>
      <c r="AG11" s="32" t="str">
        <f t="shared" si="35"/>
        <v>FC</v>
      </c>
      <c r="AI11" s="32" t="str">
        <f>VLOOKUP(AC11,'ALL-Chart of Accounts'!$E:$F,2,0)</f>
        <v>Finished Goods Variable Overhead</v>
      </c>
      <c r="AJ11" s="32">
        <f t="shared" si="36"/>
        <v>120135</v>
      </c>
      <c r="AN11" s="32" t="str">
        <f t="shared" si="37"/>
        <v>FC</v>
      </c>
      <c r="AP11" s="32" t="str">
        <f>VLOOKUP(AJ11,'ALL-Chart of Accounts'!$E:$F,2,0)</f>
        <v>Finished Goods Outside</v>
      </c>
      <c r="AW11" s="37">
        <v>120141</v>
      </c>
      <c r="BA11" s="32" t="str">
        <f t="shared" si="38"/>
        <v>FC</v>
      </c>
      <c r="BC11" s="32" t="str">
        <f>VLOOKUP(AW11,'ALL-Chart of Accounts'!$E:$F,2,0)</f>
        <v>In-Process Material</v>
      </c>
      <c r="BD11" s="32">
        <f t="shared" si="0"/>
        <v>120142</v>
      </c>
      <c r="BH11" s="32" t="str">
        <f t="shared" si="39"/>
        <v>FC</v>
      </c>
      <c r="BJ11" s="32" t="str">
        <f>VLOOKUP(BD11,'ALL-Chart of Accounts'!$E:$F,2,0)</f>
        <v>In-Process Labor</v>
      </c>
      <c r="BK11" s="32">
        <f t="shared" si="1"/>
        <v>120143</v>
      </c>
      <c r="BO11" s="32" t="str">
        <f t="shared" si="40"/>
        <v>FC</v>
      </c>
      <c r="BQ11" s="32" t="str">
        <f>VLOOKUP(BK11,'ALL-Chart of Accounts'!$E:$F,2,0)</f>
        <v>In-Process Fixed Overhead</v>
      </c>
      <c r="BR11" s="32">
        <f t="shared" si="2"/>
        <v>120144</v>
      </c>
      <c r="BV11" s="32" t="str">
        <f t="shared" si="41"/>
        <v>FC</v>
      </c>
      <c r="BX11" s="32" t="str">
        <f>VLOOKUP(BR11,'ALL-Chart of Accounts'!$E:$F,2,0)</f>
        <v>In-Process Variable Overhead</v>
      </c>
      <c r="BY11" s="32">
        <f t="shared" si="3"/>
        <v>120145</v>
      </c>
      <c r="CC11" s="32" t="str">
        <f t="shared" si="42"/>
        <v>FC</v>
      </c>
      <c r="CE11" s="32" t="str">
        <f>VLOOKUP(BY11,'ALL-Chart of Accounts'!$E:$F,2,0)</f>
        <v>In-Process Outside</v>
      </c>
      <c r="CF11" s="37">
        <v>120121</v>
      </c>
      <c r="CJ11" s="32" t="str">
        <f t="shared" si="43"/>
        <v>FC</v>
      </c>
      <c r="CL11" s="32" t="str">
        <f>VLOOKUP(CF11,'ALL-Chart of Accounts'!$E:$F,2,0)</f>
        <v>In-Transit Material</v>
      </c>
      <c r="CM11" s="32">
        <f t="shared" si="4"/>
        <v>120122</v>
      </c>
      <c r="CQ11" s="32" t="str">
        <f t="shared" si="44"/>
        <v>FC</v>
      </c>
      <c r="CS11" s="32" t="str">
        <f>VLOOKUP(CM11,'ALL-Chart of Accounts'!$E:$F,2,0)</f>
        <v>In-Transit Labor</v>
      </c>
      <c r="CT11" s="32">
        <f t="shared" si="5"/>
        <v>120123</v>
      </c>
      <c r="CX11" s="32" t="str">
        <f t="shared" si="45"/>
        <v>FC</v>
      </c>
      <c r="CZ11" s="32" t="str">
        <f>VLOOKUP(CT11,'ALL-Chart of Accounts'!$E:$F,2,0)</f>
        <v>In-Transit Fixed Overhead</v>
      </c>
      <c r="DA11" s="32">
        <f t="shared" si="6"/>
        <v>120124</v>
      </c>
      <c r="DE11" s="32" t="str">
        <f t="shared" si="46"/>
        <v>FC</v>
      </c>
      <c r="DG11" s="32" t="str">
        <f>VLOOKUP(DA11,'ALL-Chart of Accounts'!$E:$F,2,0)</f>
        <v>In-Transit Variable Overhead</v>
      </c>
      <c r="DH11" s="32">
        <f t="shared" si="7"/>
        <v>120125</v>
      </c>
      <c r="DL11" s="32" t="str">
        <f t="shared" si="47"/>
        <v>FC</v>
      </c>
      <c r="DN11" s="32" t="str">
        <f>VLOOKUP(DH11,'ALL-Chart of Accounts'!$E:$F,2,0)</f>
        <v>In-Transit Outside</v>
      </c>
      <c r="DO11" s="37">
        <v>415000</v>
      </c>
      <c r="DQ11" s="32">
        <f t="shared" si="8"/>
        <v>1120</v>
      </c>
      <c r="DS11" s="32" t="str">
        <f t="shared" si="48"/>
        <v>FC</v>
      </c>
      <c r="DT11" s="32" t="str">
        <f>VLOOKUP(DO11,'ALL-Chart of Accounts'!$E:$F,2,0)</f>
        <v>Aftermarket Sales - Product (80PRDAFT)</v>
      </c>
      <c r="DU11" s="32">
        <f t="shared" si="9"/>
        <v>415000</v>
      </c>
      <c r="DW11" s="32">
        <f t="shared" si="10"/>
        <v>1120</v>
      </c>
      <c r="DY11" s="32" t="str">
        <f t="shared" si="49"/>
        <v>FC</v>
      </c>
      <c r="DZ11" s="32" t="str">
        <f>VLOOKUP(DU11,'ALL-Chart of Accounts'!$E:$F,2,0)</f>
        <v>Aftermarket Sales - Product (80PRDAFT)</v>
      </c>
      <c r="EA11" s="32">
        <f t="shared" si="11"/>
        <v>415000</v>
      </c>
      <c r="EC11" s="32">
        <f t="shared" si="12"/>
        <v>1120</v>
      </c>
      <c r="EE11" s="32" t="str">
        <f t="shared" si="50"/>
        <v>FC</v>
      </c>
      <c r="EF11" s="32" t="str">
        <f>VLOOKUP(EA11,'ALL-Chart of Accounts'!$E:$F,2,0)</f>
        <v>Aftermarket Sales - Product (80PRDAFT)</v>
      </c>
      <c r="EG11" s="37">
        <v>262800</v>
      </c>
      <c r="EK11" s="32" t="str">
        <f t="shared" si="51"/>
        <v>FC</v>
      </c>
      <c r="EL11" s="32" t="str">
        <f>VLOOKUP(EG11,'ALL-Chart of Accounts'!$E:$F,2,0)</f>
        <v>Deferred Income</v>
      </c>
      <c r="EM11" s="32">
        <f t="shared" si="13"/>
        <v>262800</v>
      </c>
      <c r="EQ11" s="32" t="str">
        <f t="shared" si="52"/>
        <v>FC</v>
      </c>
      <c r="ER11" s="32" t="str">
        <f>VLOOKUP(EM11,'ALL-Chart of Accounts'!$E:$F,2,0)</f>
        <v>Deferred Income</v>
      </c>
      <c r="ES11" s="32">
        <f t="shared" si="14"/>
        <v>262800</v>
      </c>
      <c r="EW11" s="32" t="str">
        <f t="shared" si="53"/>
        <v>FC</v>
      </c>
      <c r="EX11" s="32" t="str">
        <f>VLOOKUP(ES11,'ALL-Chart of Accounts'!$E:$F,2,0)</f>
        <v>Deferred Income</v>
      </c>
      <c r="EY11" s="37">
        <v>511010</v>
      </c>
      <c r="FA11" s="32">
        <f t="shared" si="15"/>
        <v>1120</v>
      </c>
      <c r="FC11" s="32" t="str">
        <f t="shared" si="54"/>
        <v>FC</v>
      </c>
      <c r="FD11" s="32" t="str">
        <f>VLOOKUP(EY11,'ALL-Chart of Accounts'!$E:$F,2,0)</f>
        <v>Product COS (83PRD) - Material</v>
      </c>
      <c r="FE11" s="32">
        <f t="shared" si="16"/>
        <v>511020</v>
      </c>
      <c r="FG11" s="32">
        <f t="shared" si="17"/>
        <v>1120</v>
      </c>
      <c r="FI11" s="32" t="str">
        <f t="shared" si="55"/>
        <v>FC</v>
      </c>
      <c r="FJ11" s="32" t="str">
        <f>VLOOKUP(FE11,'ALL-Chart of Accounts'!$E:$F,2,0)</f>
        <v>Product COS (83PRD) - Labor</v>
      </c>
      <c r="FK11" s="32">
        <f t="shared" si="18"/>
        <v>511030</v>
      </c>
      <c r="FM11" s="32">
        <f t="shared" si="19"/>
        <v>1120</v>
      </c>
      <c r="FO11" s="32" t="str">
        <f t="shared" si="56"/>
        <v>FC</v>
      </c>
      <c r="FP11" s="32" t="str">
        <f>VLOOKUP(FK11,'ALL-Chart of Accounts'!$E:$F,2,0)</f>
        <v>Product COS (83PRD) - Fixed OH</v>
      </c>
      <c r="FQ11" s="32">
        <f t="shared" si="20"/>
        <v>511040</v>
      </c>
      <c r="FS11" s="32">
        <f t="shared" si="21"/>
        <v>1120</v>
      </c>
      <c r="FU11" s="32" t="str">
        <f t="shared" si="57"/>
        <v>FC</v>
      </c>
      <c r="FV11" s="32" t="str">
        <f>VLOOKUP(FQ11,'ALL-Chart of Accounts'!$E:$F,2,0)</f>
        <v>Product COS (83PRD) - Variable OH</v>
      </c>
      <c r="FW11" s="32">
        <f t="shared" si="22"/>
        <v>511050</v>
      </c>
      <c r="FY11" s="32">
        <f t="shared" si="23"/>
        <v>1120</v>
      </c>
      <c r="GA11" s="32" t="str">
        <f t="shared" si="58"/>
        <v>FC</v>
      </c>
      <c r="GB11" s="32" t="str">
        <f>VLOOKUP(FW11,'ALL-Chart of Accounts'!$E:$F,2,0)</f>
        <v>Product COS (83PRD) - Outside</v>
      </c>
      <c r="GC11" s="32">
        <f t="shared" si="24"/>
        <v>262800</v>
      </c>
      <c r="GG11" s="32" t="str">
        <f t="shared" si="59"/>
        <v>FC</v>
      </c>
      <c r="GH11" s="32" t="str">
        <f>VLOOKUP(GC11,'ALL-Chart of Accounts'!$E:$F,2,0)</f>
        <v>Deferred Income</v>
      </c>
      <c r="GI11" s="32">
        <f t="shared" si="25"/>
        <v>262800</v>
      </c>
      <c r="GM11" s="32" t="str">
        <f t="shared" si="60"/>
        <v>FC</v>
      </c>
      <c r="GN11" s="32" t="str">
        <f>VLOOKUP(GI11,'ALL-Chart of Accounts'!$E:$F,2,0)</f>
        <v>Deferred Income</v>
      </c>
      <c r="GO11" s="32">
        <f t="shared" si="26"/>
        <v>262800</v>
      </c>
      <c r="GS11" s="32" t="str">
        <f t="shared" si="61"/>
        <v>FC</v>
      </c>
      <c r="GT11" s="32" t="str">
        <f>VLOOKUP(GO11,'ALL-Chart of Accounts'!$E:$F,2,0)</f>
        <v>Deferred Income</v>
      </c>
      <c r="GU11" s="32">
        <f t="shared" si="27"/>
        <v>262800</v>
      </c>
      <c r="GY11" s="32" t="str">
        <f t="shared" si="62"/>
        <v>FC</v>
      </c>
      <c r="GZ11" s="32" t="str">
        <f>VLOOKUP(GU11,'ALL-Chart of Accounts'!$E:$F,2,0)</f>
        <v>Deferred Income</v>
      </c>
      <c r="HA11" s="32">
        <f t="shared" si="28"/>
        <v>262800</v>
      </c>
      <c r="HE11" s="32" t="str">
        <f t="shared" si="63"/>
        <v>FC</v>
      </c>
      <c r="HF11" s="32" t="str">
        <f>VLOOKUP(HA11,'ALL-Chart of Accounts'!$E:$F,2,0)</f>
        <v>Deferred Income</v>
      </c>
    </row>
    <row r="12" spans="1:214" x14ac:dyDescent="0.35">
      <c r="B12" s="47">
        <v>43468</v>
      </c>
      <c r="D12" s="46" t="s">
        <v>11924</v>
      </c>
      <c r="F12" s="46">
        <v>1200</v>
      </c>
      <c r="G12" s="32" t="str">
        <f>VLOOKUP(F12,'ALL-Unit Code 2'!V:W,2,0)</f>
        <v>COOKING-LINEAR OVENS (JSO, CHARMARKER)</v>
      </c>
      <c r="H12" s="32">
        <f t="shared" si="29"/>
        <v>120131</v>
      </c>
      <c r="L12" s="32" t="str">
        <f>IF(OR(F12="",VLOOKUP(F12,'ALL-Unit Code 2'!V:X,3,0)="ANY"),VLOOKUP($D$1,Sites!$A:$C,2,0),VLOOKUP(F12,'ALL-Unit Code 2'!V:X,3,0))</f>
        <v>FC</v>
      </c>
      <c r="N12" s="32" t="str">
        <f>VLOOKUP(H12,'ALL-Chart of Accounts'!$E:$F,2,0)</f>
        <v>Finished Goods Material</v>
      </c>
      <c r="O12" s="32">
        <f t="shared" si="30"/>
        <v>120132</v>
      </c>
      <c r="S12" s="32" t="str">
        <f t="shared" si="31"/>
        <v>FC</v>
      </c>
      <c r="U12" s="32" t="str">
        <f>VLOOKUP(O12,'ALL-Chart of Accounts'!$E:$F,2,0)</f>
        <v>Finished Goods Labor</v>
      </c>
      <c r="V12" s="32">
        <f t="shared" si="32"/>
        <v>120133</v>
      </c>
      <c r="Z12" s="32" t="str">
        <f t="shared" si="33"/>
        <v>FC</v>
      </c>
      <c r="AB12" s="32" t="str">
        <f>VLOOKUP(V12,'ALL-Chart of Accounts'!$E:$F,2,0)</f>
        <v>Finished Goods Fixed Overhead</v>
      </c>
      <c r="AC12" s="32">
        <f t="shared" si="34"/>
        <v>120134</v>
      </c>
      <c r="AG12" s="32" t="str">
        <f t="shared" si="35"/>
        <v>FC</v>
      </c>
      <c r="AI12" s="32" t="str">
        <f>VLOOKUP(AC12,'ALL-Chart of Accounts'!$E:$F,2,0)</f>
        <v>Finished Goods Variable Overhead</v>
      </c>
      <c r="AJ12" s="32">
        <f t="shared" si="36"/>
        <v>120135</v>
      </c>
      <c r="AN12" s="32" t="str">
        <f t="shared" si="37"/>
        <v>FC</v>
      </c>
      <c r="AP12" s="32" t="str">
        <f>VLOOKUP(AJ12,'ALL-Chart of Accounts'!$E:$F,2,0)</f>
        <v>Finished Goods Outside</v>
      </c>
      <c r="AW12" s="37">
        <v>120141</v>
      </c>
      <c r="BA12" s="32" t="str">
        <f t="shared" si="38"/>
        <v>FC</v>
      </c>
      <c r="BC12" s="32" t="str">
        <f>VLOOKUP(AW12,'ALL-Chart of Accounts'!$E:$F,2,0)</f>
        <v>In-Process Material</v>
      </c>
      <c r="BD12" s="32">
        <f t="shared" si="0"/>
        <v>120142</v>
      </c>
      <c r="BH12" s="32" t="str">
        <f t="shared" si="39"/>
        <v>FC</v>
      </c>
      <c r="BJ12" s="32" t="str">
        <f>VLOOKUP(BD12,'ALL-Chart of Accounts'!$E:$F,2,0)</f>
        <v>In-Process Labor</v>
      </c>
      <c r="BK12" s="32">
        <f t="shared" si="1"/>
        <v>120143</v>
      </c>
      <c r="BO12" s="32" t="str">
        <f t="shared" si="40"/>
        <v>FC</v>
      </c>
      <c r="BQ12" s="32" t="str">
        <f>VLOOKUP(BK12,'ALL-Chart of Accounts'!$E:$F,2,0)</f>
        <v>In-Process Fixed Overhead</v>
      </c>
      <c r="BR12" s="32">
        <f t="shared" si="2"/>
        <v>120144</v>
      </c>
      <c r="BV12" s="32" t="str">
        <f t="shared" si="41"/>
        <v>FC</v>
      </c>
      <c r="BX12" s="32" t="str">
        <f>VLOOKUP(BR12,'ALL-Chart of Accounts'!$E:$F,2,0)</f>
        <v>In-Process Variable Overhead</v>
      </c>
      <c r="BY12" s="32">
        <f t="shared" si="3"/>
        <v>120145</v>
      </c>
      <c r="CC12" s="32" t="str">
        <f t="shared" si="42"/>
        <v>FC</v>
      </c>
      <c r="CE12" s="32" t="str">
        <f>VLOOKUP(BY12,'ALL-Chart of Accounts'!$E:$F,2,0)</f>
        <v>In-Process Outside</v>
      </c>
      <c r="CF12" s="37">
        <v>120121</v>
      </c>
      <c r="CJ12" s="32" t="str">
        <f t="shared" si="43"/>
        <v>FC</v>
      </c>
      <c r="CL12" s="32" t="str">
        <f>VLOOKUP(CF12,'ALL-Chart of Accounts'!$E:$F,2,0)</f>
        <v>In-Transit Material</v>
      </c>
      <c r="CM12" s="32">
        <f t="shared" si="4"/>
        <v>120122</v>
      </c>
      <c r="CQ12" s="32" t="str">
        <f t="shared" si="44"/>
        <v>FC</v>
      </c>
      <c r="CS12" s="32" t="str">
        <f>VLOOKUP(CM12,'ALL-Chart of Accounts'!$E:$F,2,0)</f>
        <v>In-Transit Labor</v>
      </c>
      <c r="CT12" s="32">
        <f t="shared" si="5"/>
        <v>120123</v>
      </c>
      <c r="CX12" s="32" t="str">
        <f t="shared" si="45"/>
        <v>FC</v>
      </c>
      <c r="CZ12" s="32" t="str">
        <f>VLOOKUP(CT12,'ALL-Chart of Accounts'!$E:$F,2,0)</f>
        <v>In-Transit Fixed Overhead</v>
      </c>
      <c r="DA12" s="32">
        <f t="shared" si="6"/>
        <v>120124</v>
      </c>
      <c r="DE12" s="32" t="str">
        <f t="shared" si="46"/>
        <v>FC</v>
      </c>
      <c r="DG12" s="32" t="str">
        <f>VLOOKUP(DA12,'ALL-Chart of Accounts'!$E:$F,2,0)</f>
        <v>In-Transit Variable Overhead</v>
      </c>
      <c r="DH12" s="32">
        <f t="shared" si="7"/>
        <v>120125</v>
      </c>
      <c r="DL12" s="32" t="str">
        <f t="shared" si="47"/>
        <v>FC</v>
      </c>
      <c r="DN12" s="32" t="str">
        <f>VLOOKUP(DH12,'ALL-Chart of Accounts'!$E:$F,2,0)</f>
        <v>In-Transit Outside</v>
      </c>
      <c r="DO12" s="37">
        <v>415000</v>
      </c>
      <c r="DQ12" s="32">
        <f t="shared" si="8"/>
        <v>1200</v>
      </c>
      <c r="DS12" s="32" t="str">
        <f t="shared" si="48"/>
        <v>FC</v>
      </c>
      <c r="DT12" s="32" t="str">
        <f>VLOOKUP(DO12,'ALL-Chart of Accounts'!$E:$F,2,0)</f>
        <v>Aftermarket Sales - Product (80PRDAFT)</v>
      </c>
      <c r="DU12" s="32">
        <f t="shared" si="9"/>
        <v>415000</v>
      </c>
      <c r="DW12" s="32">
        <f t="shared" si="10"/>
        <v>1200</v>
      </c>
      <c r="DY12" s="32" t="str">
        <f t="shared" si="49"/>
        <v>FC</v>
      </c>
      <c r="DZ12" s="32" t="str">
        <f>VLOOKUP(DU12,'ALL-Chart of Accounts'!$E:$F,2,0)</f>
        <v>Aftermarket Sales - Product (80PRDAFT)</v>
      </c>
      <c r="EA12" s="32">
        <f t="shared" si="11"/>
        <v>415000</v>
      </c>
      <c r="EC12" s="32">
        <f t="shared" si="12"/>
        <v>1200</v>
      </c>
      <c r="EE12" s="32" t="str">
        <f t="shared" si="50"/>
        <v>FC</v>
      </c>
      <c r="EF12" s="32" t="str">
        <f>VLOOKUP(EA12,'ALL-Chart of Accounts'!$E:$F,2,0)</f>
        <v>Aftermarket Sales - Product (80PRDAFT)</v>
      </c>
      <c r="EG12" s="37">
        <v>262800</v>
      </c>
      <c r="EK12" s="32" t="str">
        <f t="shared" si="51"/>
        <v>FC</v>
      </c>
      <c r="EL12" s="32" t="str">
        <f>VLOOKUP(EG12,'ALL-Chart of Accounts'!$E:$F,2,0)</f>
        <v>Deferred Income</v>
      </c>
      <c r="EM12" s="32">
        <f t="shared" si="13"/>
        <v>262800</v>
      </c>
      <c r="EQ12" s="32" t="str">
        <f t="shared" si="52"/>
        <v>FC</v>
      </c>
      <c r="ER12" s="32" t="str">
        <f>VLOOKUP(EM12,'ALL-Chart of Accounts'!$E:$F,2,0)</f>
        <v>Deferred Income</v>
      </c>
      <c r="ES12" s="32">
        <f t="shared" si="14"/>
        <v>262800</v>
      </c>
      <c r="EW12" s="32" t="str">
        <f t="shared" si="53"/>
        <v>FC</v>
      </c>
      <c r="EX12" s="32" t="str">
        <f>VLOOKUP(ES12,'ALL-Chart of Accounts'!$E:$F,2,0)</f>
        <v>Deferred Income</v>
      </c>
      <c r="EY12" s="37">
        <v>511010</v>
      </c>
      <c r="FA12" s="32">
        <f t="shared" si="15"/>
        <v>1200</v>
      </c>
      <c r="FC12" s="32" t="str">
        <f t="shared" si="54"/>
        <v>FC</v>
      </c>
      <c r="FD12" s="32" t="str">
        <f>VLOOKUP(EY12,'ALL-Chart of Accounts'!$E:$F,2,0)</f>
        <v>Product COS (83PRD) - Material</v>
      </c>
      <c r="FE12" s="32">
        <f t="shared" si="16"/>
        <v>511020</v>
      </c>
      <c r="FG12" s="32">
        <f t="shared" si="17"/>
        <v>1200</v>
      </c>
      <c r="FI12" s="32" t="str">
        <f t="shared" si="55"/>
        <v>FC</v>
      </c>
      <c r="FJ12" s="32" t="str">
        <f>VLOOKUP(FE12,'ALL-Chart of Accounts'!$E:$F,2,0)</f>
        <v>Product COS (83PRD) - Labor</v>
      </c>
      <c r="FK12" s="32">
        <f t="shared" si="18"/>
        <v>511030</v>
      </c>
      <c r="FM12" s="32">
        <f t="shared" si="19"/>
        <v>1200</v>
      </c>
      <c r="FO12" s="32" t="str">
        <f t="shared" si="56"/>
        <v>FC</v>
      </c>
      <c r="FP12" s="32" t="str">
        <f>VLOOKUP(FK12,'ALL-Chart of Accounts'!$E:$F,2,0)</f>
        <v>Product COS (83PRD) - Fixed OH</v>
      </c>
      <c r="FQ12" s="32">
        <f t="shared" si="20"/>
        <v>511040</v>
      </c>
      <c r="FS12" s="32">
        <f t="shared" si="21"/>
        <v>1200</v>
      </c>
      <c r="FU12" s="32" t="str">
        <f t="shared" si="57"/>
        <v>FC</v>
      </c>
      <c r="FV12" s="32" t="str">
        <f>VLOOKUP(FQ12,'ALL-Chart of Accounts'!$E:$F,2,0)</f>
        <v>Product COS (83PRD) - Variable OH</v>
      </c>
      <c r="FW12" s="32">
        <f t="shared" si="22"/>
        <v>511050</v>
      </c>
      <c r="FY12" s="32">
        <f t="shared" si="23"/>
        <v>1200</v>
      </c>
      <c r="GA12" s="32" t="str">
        <f t="shared" si="58"/>
        <v>FC</v>
      </c>
      <c r="GB12" s="32" t="str">
        <f>VLOOKUP(FW12,'ALL-Chart of Accounts'!$E:$F,2,0)</f>
        <v>Product COS (83PRD) - Outside</v>
      </c>
      <c r="GC12" s="32">
        <f t="shared" si="24"/>
        <v>262800</v>
      </c>
      <c r="GG12" s="32" t="str">
        <f t="shared" si="59"/>
        <v>FC</v>
      </c>
      <c r="GH12" s="32" t="str">
        <f>VLOOKUP(GC12,'ALL-Chart of Accounts'!$E:$F,2,0)</f>
        <v>Deferred Income</v>
      </c>
      <c r="GI12" s="32">
        <f t="shared" si="25"/>
        <v>262800</v>
      </c>
      <c r="GM12" s="32" t="str">
        <f t="shared" si="60"/>
        <v>FC</v>
      </c>
      <c r="GN12" s="32" t="str">
        <f>VLOOKUP(GI12,'ALL-Chart of Accounts'!$E:$F,2,0)</f>
        <v>Deferred Income</v>
      </c>
      <c r="GO12" s="32">
        <f t="shared" si="26"/>
        <v>262800</v>
      </c>
      <c r="GS12" s="32" t="str">
        <f t="shared" si="61"/>
        <v>FC</v>
      </c>
      <c r="GT12" s="32" t="str">
        <f>VLOOKUP(GO12,'ALL-Chart of Accounts'!$E:$F,2,0)</f>
        <v>Deferred Income</v>
      </c>
      <c r="GU12" s="32">
        <f t="shared" si="27"/>
        <v>262800</v>
      </c>
      <c r="GY12" s="32" t="str">
        <f t="shared" si="62"/>
        <v>FC</v>
      </c>
      <c r="GZ12" s="32" t="str">
        <f>VLOOKUP(GU12,'ALL-Chart of Accounts'!$E:$F,2,0)</f>
        <v>Deferred Income</v>
      </c>
      <c r="HA12" s="32">
        <f t="shared" si="28"/>
        <v>262800</v>
      </c>
      <c r="HE12" s="32" t="str">
        <f t="shared" si="63"/>
        <v>FC</v>
      </c>
      <c r="HF12" s="32" t="str">
        <f>VLOOKUP(HA12,'ALL-Chart of Accounts'!$E:$F,2,0)</f>
        <v>Deferred Income</v>
      </c>
    </row>
    <row r="13" spans="1:214" x14ac:dyDescent="0.35">
      <c r="B13" s="47">
        <v>43468</v>
      </c>
      <c r="D13" s="46" t="s">
        <v>11924</v>
      </c>
      <c r="F13" s="46">
        <v>1205</v>
      </c>
      <c r="G13" s="32" t="str">
        <f>VLOOKUP(F13,'ALL-Unit Code 2'!V:W,2,0)</f>
        <v>COOKING-SPIRAL OVENS (GCO)</v>
      </c>
      <c r="H13" s="32">
        <f t="shared" si="29"/>
        <v>120131</v>
      </c>
      <c r="L13" s="32" t="str">
        <f>IF(OR(F13="",VLOOKUP(F13,'ALL-Unit Code 2'!V:X,3,0)="ANY"),VLOOKUP($D$1,Sites!$A:$C,2,0),VLOOKUP(F13,'ALL-Unit Code 2'!V:X,3,0))</f>
        <v>FC</v>
      </c>
      <c r="N13" s="32" t="str">
        <f>VLOOKUP(H13,'ALL-Chart of Accounts'!$E:$F,2,0)</f>
        <v>Finished Goods Material</v>
      </c>
      <c r="O13" s="32">
        <f t="shared" si="30"/>
        <v>120132</v>
      </c>
      <c r="S13" s="32" t="str">
        <f t="shared" si="31"/>
        <v>FC</v>
      </c>
      <c r="U13" s="32" t="str">
        <f>VLOOKUP(O13,'ALL-Chart of Accounts'!$E:$F,2,0)</f>
        <v>Finished Goods Labor</v>
      </c>
      <c r="V13" s="32">
        <f t="shared" si="32"/>
        <v>120133</v>
      </c>
      <c r="Z13" s="32" t="str">
        <f t="shared" si="33"/>
        <v>FC</v>
      </c>
      <c r="AB13" s="32" t="str">
        <f>VLOOKUP(V13,'ALL-Chart of Accounts'!$E:$F,2,0)</f>
        <v>Finished Goods Fixed Overhead</v>
      </c>
      <c r="AC13" s="32">
        <f t="shared" si="34"/>
        <v>120134</v>
      </c>
      <c r="AG13" s="32" t="str">
        <f t="shared" si="35"/>
        <v>FC</v>
      </c>
      <c r="AI13" s="32" t="str">
        <f>VLOOKUP(AC13,'ALL-Chart of Accounts'!$E:$F,2,0)</f>
        <v>Finished Goods Variable Overhead</v>
      </c>
      <c r="AJ13" s="32">
        <f t="shared" si="36"/>
        <v>120135</v>
      </c>
      <c r="AN13" s="32" t="str">
        <f t="shared" si="37"/>
        <v>FC</v>
      </c>
      <c r="AP13" s="32" t="str">
        <f>VLOOKUP(AJ13,'ALL-Chart of Accounts'!$E:$F,2,0)</f>
        <v>Finished Goods Outside</v>
      </c>
      <c r="AW13" s="37">
        <v>120141</v>
      </c>
      <c r="BA13" s="32" t="str">
        <f t="shared" si="38"/>
        <v>FC</v>
      </c>
      <c r="BC13" s="32" t="str">
        <f>VLOOKUP(AW13,'ALL-Chart of Accounts'!$E:$F,2,0)</f>
        <v>In-Process Material</v>
      </c>
      <c r="BD13" s="32">
        <f t="shared" si="0"/>
        <v>120142</v>
      </c>
      <c r="BH13" s="32" t="str">
        <f t="shared" si="39"/>
        <v>FC</v>
      </c>
      <c r="BJ13" s="32" t="str">
        <f>VLOOKUP(BD13,'ALL-Chart of Accounts'!$E:$F,2,0)</f>
        <v>In-Process Labor</v>
      </c>
      <c r="BK13" s="32">
        <f t="shared" si="1"/>
        <v>120143</v>
      </c>
      <c r="BO13" s="32" t="str">
        <f t="shared" si="40"/>
        <v>FC</v>
      </c>
      <c r="BQ13" s="32" t="str">
        <f>VLOOKUP(BK13,'ALL-Chart of Accounts'!$E:$F,2,0)</f>
        <v>In-Process Fixed Overhead</v>
      </c>
      <c r="BR13" s="32">
        <f t="shared" si="2"/>
        <v>120144</v>
      </c>
      <c r="BV13" s="32" t="str">
        <f t="shared" si="41"/>
        <v>FC</v>
      </c>
      <c r="BX13" s="32" t="str">
        <f>VLOOKUP(BR13,'ALL-Chart of Accounts'!$E:$F,2,0)</f>
        <v>In-Process Variable Overhead</v>
      </c>
      <c r="BY13" s="32">
        <f t="shared" si="3"/>
        <v>120145</v>
      </c>
      <c r="CC13" s="32" t="str">
        <f t="shared" si="42"/>
        <v>FC</v>
      </c>
      <c r="CE13" s="32" t="str">
        <f>VLOOKUP(BY13,'ALL-Chart of Accounts'!$E:$F,2,0)</f>
        <v>In-Process Outside</v>
      </c>
      <c r="CF13" s="37">
        <v>120121</v>
      </c>
      <c r="CJ13" s="32" t="str">
        <f t="shared" si="43"/>
        <v>FC</v>
      </c>
      <c r="CL13" s="32" t="str">
        <f>VLOOKUP(CF13,'ALL-Chart of Accounts'!$E:$F,2,0)</f>
        <v>In-Transit Material</v>
      </c>
      <c r="CM13" s="32">
        <f t="shared" si="4"/>
        <v>120122</v>
      </c>
      <c r="CQ13" s="32" t="str">
        <f t="shared" si="44"/>
        <v>FC</v>
      </c>
      <c r="CS13" s="32" t="str">
        <f>VLOOKUP(CM13,'ALL-Chart of Accounts'!$E:$F,2,0)</f>
        <v>In-Transit Labor</v>
      </c>
      <c r="CT13" s="32">
        <f t="shared" si="5"/>
        <v>120123</v>
      </c>
      <c r="CX13" s="32" t="str">
        <f t="shared" si="45"/>
        <v>FC</v>
      </c>
      <c r="CZ13" s="32" t="str">
        <f>VLOOKUP(CT13,'ALL-Chart of Accounts'!$E:$F,2,0)</f>
        <v>In-Transit Fixed Overhead</v>
      </c>
      <c r="DA13" s="32">
        <f t="shared" si="6"/>
        <v>120124</v>
      </c>
      <c r="DE13" s="32" t="str">
        <f t="shared" si="46"/>
        <v>FC</v>
      </c>
      <c r="DG13" s="32" t="str">
        <f>VLOOKUP(DA13,'ALL-Chart of Accounts'!$E:$F,2,0)</f>
        <v>In-Transit Variable Overhead</v>
      </c>
      <c r="DH13" s="32">
        <f t="shared" si="7"/>
        <v>120125</v>
      </c>
      <c r="DL13" s="32" t="str">
        <f t="shared" si="47"/>
        <v>FC</v>
      </c>
      <c r="DN13" s="32" t="str">
        <f>VLOOKUP(DH13,'ALL-Chart of Accounts'!$E:$F,2,0)</f>
        <v>In-Transit Outside</v>
      </c>
      <c r="DO13" s="37">
        <v>415000</v>
      </c>
      <c r="DQ13" s="32">
        <f t="shared" si="8"/>
        <v>1205</v>
      </c>
      <c r="DS13" s="32" t="str">
        <f t="shared" si="48"/>
        <v>FC</v>
      </c>
      <c r="DT13" s="32" t="str">
        <f>VLOOKUP(DO13,'ALL-Chart of Accounts'!$E:$F,2,0)</f>
        <v>Aftermarket Sales - Product (80PRDAFT)</v>
      </c>
      <c r="DU13" s="32">
        <f t="shared" si="9"/>
        <v>415000</v>
      </c>
      <c r="DW13" s="32">
        <f t="shared" si="10"/>
        <v>1205</v>
      </c>
      <c r="DY13" s="32" t="str">
        <f t="shared" si="49"/>
        <v>FC</v>
      </c>
      <c r="DZ13" s="32" t="str">
        <f>VLOOKUP(DU13,'ALL-Chart of Accounts'!$E:$F,2,0)</f>
        <v>Aftermarket Sales - Product (80PRDAFT)</v>
      </c>
      <c r="EA13" s="32">
        <f t="shared" si="11"/>
        <v>415000</v>
      </c>
      <c r="EC13" s="32">
        <f t="shared" si="12"/>
        <v>1205</v>
      </c>
      <c r="EE13" s="32" t="str">
        <f t="shared" si="50"/>
        <v>FC</v>
      </c>
      <c r="EF13" s="32" t="str">
        <f>VLOOKUP(EA13,'ALL-Chart of Accounts'!$E:$F,2,0)</f>
        <v>Aftermarket Sales - Product (80PRDAFT)</v>
      </c>
      <c r="EG13" s="37">
        <v>262800</v>
      </c>
      <c r="EK13" s="32" t="str">
        <f t="shared" si="51"/>
        <v>FC</v>
      </c>
      <c r="EL13" s="32" t="str">
        <f>VLOOKUP(EG13,'ALL-Chart of Accounts'!$E:$F,2,0)</f>
        <v>Deferred Income</v>
      </c>
      <c r="EM13" s="32">
        <f t="shared" si="13"/>
        <v>262800</v>
      </c>
      <c r="EQ13" s="32" t="str">
        <f t="shared" si="52"/>
        <v>FC</v>
      </c>
      <c r="ER13" s="32" t="str">
        <f>VLOOKUP(EM13,'ALL-Chart of Accounts'!$E:$F,2,0)</f>
        <v>Deferred Income</v>
      </c>
      <c r="ES13" s="32">
        <f t="shared" si="14"/>
        <v>262800</v>
      </c>
      <c r="EW13" s="32" t="str">
        <f t="shared" si="53"/>
        <v>FC</v>
      </c>
      <c r="EX13" s="32" t="str">
        <f>VLOOKUP(ES13,'ALL-Chart of Accounts'!$E:$F,2,0)</f>
        <v>Deferred Income</v>
      </c>
      <c r="EY13" s="37">
        <v>511010</v>
      </c>
      <c r="FA13" s="32">
        <f t="shared" si="15"/>
        <v>1205</v>
      </c>
      <c r="FC13" s="32" t="str">
        <f t="shared" si="54"/>
        <v>FC</v>
      </c>
      <c r="FD13" s="32" t="str">
        <f>VLOOKUP(EY13,'ALL-Chart of Accounts'!$E:$F,2,0)</f>
        <v>Product COS (83PRD) - Material</v>
      </c>
      <c r="FE13" s="32">
        <f t="shared" si="16"/>
        <v>511020</v>
      </c>
      <c r="FG13" s="32">
        <f t="shared" si="17"/>
        <v>1205</v>
      </c>
      <c r="FI13" s="32" t="str">
        <f t="shared" si="55"/>
        <v>FC</v>
      </c>
      <c r="FJ13" s="32" t="str">
        <f>VLOOKUP(FE13,'ALL-Chart of Accounts'!$E:$F,2,0)</f>
        <v>Product COS (83PRD) - Labor</v>
      </c>
      <c r="FK13" s="32">
        <f t="shared" si="18"/>
        <v>511030</v>
      </c>
      <c r="FM13" s="32">
        <f t="shared" si="19"/>
        <v>1205</v>
      </c>
      <c r="FO13" s="32" t="str">
        <f t="shared" si="56"/>
        <v>FC</v>
      </c>
      <c r="FP13" s="32" t="str">
        <f>VLOOKUP(FK13,'ALL-Chart of Accounts'!$E:$F,2,0)</f>
        <v>Product COS (83PRD) - Fixed OH</v>
      </c>
      <c r="FQ13" s="32">
        <f t="shared" si="20"/>
        <v>511040</v>
      </c>
      <c r="FS13" s="32">
        <f t="shared" si="21"/>
        <v>1205</v>
      </c>
      <c r="FU13" s="32" t="str">
        <f t="shared" si="57"/>
        <v>FC</v>
      </c>
      <c r="FV13" s="32" t="str">
        <f>VLOOKUP(FQ13,'ALL-Chart of Accounts'!$E:$F,2,0)</f>
        <v>Product COS (83PRD) - Variable OH</v>
      </c>
      <c r="FW13" s="32">
        <f t="shared" si="22"/>
        <v>511050</v>
      </c>
      <c r="FY13" s="32">
        <f t="shared" si="23"/>
        <v>1205</v>
      </c>
      <c r="GA13" s="32" t="str">
        <f t="shared" si="58"/>
        <v>FC</v>
      </c>
      <c r="GB13" s="32" t="str">
        <f>VLOOKUP(FW13,'ALL-Chart of Accounts'!$E:$F,2,0)</f>
        <v>Product COS (83PRD) - Outside</v>
      </c>
      <c r="GC13" s="32">
        <f t="shared" si="24"/>
        <v>262800</v>
      </c>
      <c r="GG13" s="32" t="str">
        <f t="shared" si="59"/>
        <v>FC</v>
      </c>
      <c r="GH13" s="32" t="str">
        <f>VLOOKUP(GC13,'ALL-Chart of Accounts'!$E:$F,2,0)</f>
        <v>Deferred Income</v>
      </c>
      <c r="GI13" s="32">
        <f t="shared" si="25"/>
        <v>262800</v>
      </c>
      <c r="GM13" s="32" t="str">
        <f t="shared" si="60"/>
        <v>FC</v>
      </c>
      <c r="GN13" s="32" t="str">
        <f>VLOOKUP(GI13,'ALL-Chart of Accounts'!$E:$F,2,0)</f>
        <v>Deferred Income</v>
      </c>
      <c r="GO13" s="32">
        <f t="shared" si="26"/>
        <v>262800</v>
      </c>
      <c r="GS13" s="32" t="str">
        <f t="shared" si="61"/>
        <v>FC</v>
      </c>
      <c r="GT13" s="32" t="str">
        <f>VLOOKUP(GO13,'ALL-Chart of Accounts'!$E:$F,2,0)</f>
        <v>Deferred Income</v>
      </c>
      <c r="GU13" s="32">
        <f t="shared" si="27"/>
        <v>262800</v>
      </c>
      <c r="GY13" s="32" t="str">
        <f t="shared" si="62"/>
        <v>FC</v>
      </c>
      <c r="GZ13" s="32" t="str">
        <f>VLOOKUP(GU13,'ALL-Chart of Accounts'!$E:$F,2,0)</f>
        <v>Deferred Income</v>
      </c>
      <c r="HA13" s="32">
        <f t="shared" si="28"/>
        <v>262800</v>
      </c>
      <c r="HE13" s="32" t="str">
        <f t="shared" si="63"/>
        <v>FC</v>
      </c>
      <c r="HF13" s="32" t="str">
        <f>VLOOKUP(HA13,'ALL-Chart of Accounts'!$E:$F,2,0)</f>
        <v>Deferred Income</v>
      </c>
    </row>
    <row r="14" spans="1:214" x14ac:dyDescent="0.35">
      <c r="B14" s="47">
        <v>43468</v>
      </c>
      <c r="D14" s="46" t="s">
        <v>11924</v>
      </c>
      <c r="F14" s="46">
        <v>1210</v>
      </c>
      <c r="G14" s="32" t="str">
        <f>VLOOKUP(F14,'ALL-Unit Code 2'!V:W,2,0)</f>
        <v>COOKING-OTHER (PROGRILL &amp; DOUBLE D)</v>
      </c>
      <c r="H14" s="32">
        <f t="shared" si="29"/>
        <v>120131</v>
      </c>
      <c r="L14" s="32" t="str">
        <f>IF(OR(F14="",VLOOKUP(F14,'ALL-Unit Code 2'!V:X,3,0)="ANY"),VLOOKUP($D$1,Sites!$A:$C,2,0),VLOOKUP(F14,'ALL-Unit Code 2'!V:X,3,0))</f>
        <v>FC</v>
      </c>
      <c r="N14" s="32" t="str">
        <f>VLOOKUP(H14,'ALL-Chart of Accounts'!$E:$F,2,0)</f>
        <v>Finished Goods Material</v>
      </c>
      <c r="O14" s="32">
        <f t="shared" si="30"/>
        <v>120132</v>
      </c>
      <c r="S14" s="32" t="str">
        <f t="shared" si="31"/>
        <v>FC</v>
      </c>
      <c r="U14" s="32" t="str">
        <f>VLOOKUP(O14,'ALL-Chart of Accounts'!$E:$F,2,0)</f>
        <v>Finished Goods Labor</v>
      </c>
      <c r="V14" s="32">
        <f t="shared" si="32"/>
        <v>120133</v>
      </c>
      <c r="Z14" s="32" t="str">
        <f t="shared" si="33"/>
        <v>FC</v>
      </c>
      <c r="AB14" s="32" t="str">
        <f>VLOOKUP(V14,'ALL-Chart of Accounts'!$E:$F,2,0)</f>
        <v>Finished Goods Fixed Overhead</v>
      </c>
      <c r="AC14" s="32">
        <f t="shared" si="34"/>
        <v>120134</v>
      </c>
      <c r="AG14" s="32" t="str">
        <f t="shared" si="35"/>
        <v>FC</v>
      </c>
      <c r="AI14" s="32" t="str">
        <f>VLOOKUP(AC14,'ALL-Chart of Accounts'!$E:$F,2,0)</f>
        <v>Finished Goods Variable Overhead</v>
      </c>
      <c r="AJ14" s="32">
        <f t="shared" si="36"/>
        <v>120135</v>
      </c>
      <c r="AN14" s="32" t="str">
        <f t="shared" si="37"/>
        <v>FC</v>
      </c>
      <c r="AP14" s="32" t="str">
        <f>VLOOKUP(AJ14,'ALL-Chart of Accounts'!$E:$F,2,0)</f>
        <v>Finished Goods Outside</v>
      </c>
      <c r="AW14" s="37">
        <v>120141</v>
      </c>
      <c r="BA14" s="32" t="str">
        <f t="shared" si="38"/>
        <v>FC</v>
      </c>
      <c r="BC14" s="32" t="str">
        <f>VLOOKUP(AW14,'ALL-Chart of Accounts'!$E:$F,2,0)</f>
        <v>In-Process Material</v>
      </c>
      <c r="BD14" s="32">
        <f t="shared" si="0"/>
        <v>120142</v>
      </c>
      <c r="BH14" s="32" t="str">
        <f t="shared" si="39"/>
        <v>FC</v>
      </c>
      <c r="BJ14" s="32" t="str">
        <f>VLOOKUP(BD14,'ALL-Chart of Accounts'!$E:$F,2,0)</f>
        <v>In-Process Labor</v>
      </c>
      <c r="BK14" s="32">
        <f t="shared" si="1"/>
        <v>120143</v>
      </c>
      <c r="BO14" s="32" t="str">
        <f t="shared" si="40"/>
        <v>FC</v>
      </c>
      <c r="BQ14" s="32" t="str">
        <f>VLOOKUP(BK14,'ALL-Chart of Accounts'!$E:$F,2,0)</f>
        <v>In-Process Fixed Overhead</v>
      </c>
      <c r="BR14" s="32">
        <f t="shared" si="2"/>
        <v>120144</v>
      </c>
      <c r="BV14" s="32" t="str">
        <f t="shared" si="41"/>
        <v>FC</v>
      </c>
      <c r="BX14" s="32" t="str">
        <f>VLOOKUP(BR14,'ALL-Chart of Accounts'!$E:$F,2,0)</f>
        <v>In-Process Variable Overhead</v>
      </c>
      <c r="BY14" s="32">
        <f t="shared" si="3"/>
        <v>120145</v>
      </c>
      <c r="CC14" s="32" t="str">
        <f t="shared" si="42"/>
        <v>FC</v>
      </c>
      <c r="CE14" s="32" t="str">
        <f>VLOOKUP(BY14,'ALL-Chart of Accounts'!$E:$F,2,0)</f>
        <v>In-Process Outside</v>
      </c>
      <c r="CF14" s="37">
        <v>120121</v>
      </c>
      <c r="CJ14" s="32" t="str">
        <f t="shared" si="43"/>
        <v>FC</v>
      </c>
      <c r="CL14" s="32" t="str">
        <f>VLOOKUP(CF14,'ALL-Chart of Accounts'!$E:$F,2,0)</f>
        <v>In-Transit Material</v>
      </c>
      <c r="CM14" s="32">
        <f t="shared" si="4"/>
        <v>120122</v>
      </c>
      <c r="CQ14" s="32" t="str">
        <f t="shared" si="44"/>
        <v>FC</v>
      </c>
      <c r="CS14" s="32" t="str">
        <f>VLOOKUP(CM14,'ALL-Chart of Accounts'!$E:$F,2,0)</f>
        <v>In-Transit Labor</v>
      </c>
      <c r="CT14" s="32">
        <f t="shared" si="5"/>
        <v>120123</v>
      </c>
      <c r="CX14" s="32" t="str">
        <f t="shared" si="45"/>
        <v>FC</v>
      </c>
      <c r="CZ14" s="32" t="str">
        <f>VLOOKUP(CT14,'ALL-Chart of Accounts'!$E:$F,2,0)</f>
        <v>In-Transit Fixed Overhead</v>
      </c>
      <c r="DA14" s="32">
        <f t="shared" si="6"/>
        <v>120124</v>
      </c>
      <c r="DE14" s="32" t="str">
        <f t="shared" si="46"/>
        <v>FC</v>
      </c>
      <c r="DG14" s="32" t="str">
        <f>VLOOKUP(DA14,'ALL-Chart of Accounts'!$E:$F,2,0)</f>
        <v>In-Transit Variable Overhead</v>
      </c>
      <c r="DH14" s="32">
        <f t="shared" si="7"/>
        <v>120125</v>
      </c>
      <c r="DL14" s="32" t="str">
        <f t="shared" si="47"/>
        <v>FC</v>
      </c>
      <c r="DN14" s="32" t="str">
        <f>VLOOKUP(DH14,'ALL-Chart of Accounts'!$E:$F,2,0)</f>
        <v>In-Transit Outside</v>
      </c>
      <c r="DO14" s="37">
        <v>415000</v>
      </c>
      <c r="DQ14" s="32">
        <f t="shared" si="8"/>
        <v>1210</v>
      </c>
      <c r="DS14" s="32" t="str">
        <f t="shared" si="48"/>
        <v>FC</v>
      </c>
      <c r="DT14" s="32" t="str">
        <f>VLOOKUP(DO14,'ALL-Chart of Accounts'!$E:$F,2,0)</f>
        <v>Aftermarket Sales - Product (80PRDAFT)</v>
      </c>
      <c r="DU14" s="32">
        <f t="shared" si="9"/>
        <v>415000</v>
      </c>
      <c r="DW14" s="32">
        <f t="shared" si="10"/>
        <v>1210</v>
      </c>
      <c r="DY14" s="32" t="str">
        <f t="shared" si="49"/>
        <v>FC</v>
      </c>
      <c r="DZ14" s="32" t="str">
        <f>VLOOKUP(DU14,'ALL-Chart of Accounts'!$E:$F,2,0)</f>
        <v>Aftermarket Sales - Product (80PRDAFT)</v>
      </c>
      <c r="EA14" s="32">
        <f t="shared" si="11"/>
        <v>415000</v>
      </c>
      <c r="EC14" s="32">
        <f t="shared" si="12"/>
        <v>1210</v>
      </c>
      <c r="EE14" s="32" t="str">
        <f t="shared" si="50"/>
        <v>FC</v>
      </c>
      <c r="EF14" s="32" t="str">
        <f>VLOOKUP(EA14,'ALL-Chart of Accounts'!$E:$F,2,0)</f>
        <v>Aftermarket Sales - Product (80PRDAFT)</v>
      </c>
      <c r="EG14" s="37">
        <v>262800</v>
      </c>
      <c r="EK14" s="32" t="str">
        <f t="shared" si="51"/>
        <v>FC</v>
      </c>
      <c r="EL14" s="32" t="str">
        <f>VLOOKUP(EG14,'ALL-Chart of Accounts'!$E:$F,2,0)</f>
        <v>Deferred Income</v>
      </c>
      <c r="EM14" s="32">
        <f t="shared" si="13"/>
        <v>262800</v>
      </c>
      <c r="EQ14" s="32" t="str">
        <f t="shared" si="52"/>
        <v>FC</v>
      </c>
      <c r="ER14" s="32" t="str">
        <f>VLOOKUP(EM14,'ALL-Chart of Accounts'!$E:$F,2,0)</f>
        <v>Deferred Income</v>
      </c>
      <c r="ES14" s="32">
        <f t="shared" si="14"/>
        <v>262800</v>
      </c>
      <c r="EW14" s="32" t="str">
        <f t="shared" si="53"/>
        <v>FC</v>
      </c>
      <c r="EX14" s="32" t="str">
        <f>VLOOKUP(ES14,'ALL-Chart of Accounts'!$E:$F,2,0)</f>
        <v>Deferred Income</v>
      </c>
      <c r="EY14" s="37">
        <v>511010</v>
      </c>
      <c r="FA14" s="32">
        <f t="shared" si="15"/>
        <v>1210</v>
      </c>
      <c r="FC14" s="32" t="str">
        <f t="shared" si="54"/>
        <v>FC</v>
      </c>
      <c r="FD14" s="32" t="str">
        <f>VLOOKUP(EY14,'ALL-Chart of Accounts'!$E:$F,2,0)</f>
        <v>Product COS (83PRD) - Material</v>
      </c>
      <c r="FE14" s="32">
        <f t="shared" si="16"/>
        <v>511020</v>
      </c>
      <c r="FG14" s="32">
        <f t="shared" si="17"/>
        <v>1210</v>
      </c>
      <c r="FI14" s="32" t="str">
        <f t="shared" si="55"/>
        <v>FC</v>
      </c>
      <c r="FJ14" s="32" t="str">
        <f>VLOOKUP(FE14,'ALL-Chart of Accounts'!$E:$F,2,0)</f>
        <v>Product COS (83PRD) - Labor</v>
      </c>
      <c r="FK14" s="32">
        <f t="shared" si="18"/>
        <v>511030</v>
      </c>
      <c r="FM14" s="32">
        <f t="shared" si="19"/>
        <v>1210</v>
      </c>
      <c r="FO14" s="32" t="str">
        <f t="shared" si="56"/>
        <v>FC</v>
      </c>
      <c r="FP14" s="32" t="str">
        <f>VLOOKUP(FK14,'ALL-Chart of Accounts'!$E:$F,2,0)</f>
        <v>Product COS (83PRD) - Fixed OH</v>
      </c>
      <c r="FQ14" s="32">
        <f t="shared" si="20"/>
        <v>511040</v>
      </c>
      <c r="FS14" s="32">
        <f t="shared" si="21"/>
        <v>1210</v>
      </c>
      <c r="FU14" s="32" t="str">
        <f t="shared" si="57"/>
        <v>FC</v>
      </c>
      <c r="FV14" s="32" t="str">
        <f>VLOOKUP(FQ14,'ALL-Chart of Accounts'!$E:$F,2,0)</f>
        <v>Product COS (83PRD) - Variable OH</v>
      </c>
      <c r="FW14" s="32">
        <f t="shared" si="22"/>
        <v>511050</v>
      </c>
      <c r="FY14" s="32">
        <f t="shared" si="23"/>
        <v>1210</v>
      </c>
      <c r="GA14" s="32" t="str">
        <f t="shared" si="58"/>
        <v>FC</v>
      </c>
      <c r="GB14" s="32" t="str">
        <f>VLOOKUP(FW14,'ALL-Chart of Accounts'!$E:$F,2,0)</f>
        <v>Product COS (83PRD) - Outside</v>
      </c>
      <c r="GC14" s="32">
        <f t="shared" si="24"/>
        <v>262800</v>
      </c>
      <c r="GG14" s="32" t="str">
        <f t="shared" si="59"/>
        <v>FC</v>
      </c>
      <c r="GH14" s="32" t="str">
        <f>VLOOKUP(GC14,'ALL-Chart of Accounts'!$E:$F,2,0)</f>
        <v>Deferred Income</v>
      </c>
      <c r="GI14" s="32">
        <f t="shared" si="25"/>
        <v>262800</v>
      </c>
      <c r="GM14" s="32" t="str">
        <f t="shared" si="60"/>
        <v>FC</v>
      </c>
      <c r="GN14" s="32" t="str">
        <f>VLOOKUP(GI14,'ALL-Chart of Accounts'!$E:$F,2,0)</f>
        <v>Deferred Income</v>
      </c>
      <c r="GO14" s="32">
        <f t="shared" si="26"/>
        <v>262800</v>
      </c>
      <c r="GS14" s="32" t="str">
        <f t="shared" si="61"/>
        <v>FC</v>
      </c>
      <c r="GT14" s="32" t="str">
        <f>VLOOKUP(GO14,'ALL-Chart of Accounts'!$E:$F,2,0)</f>
        <v>Deferred Income</v>
      </c>
      <c r="GU14" s="32">
        <f t="shared" si="27"/>
        <v>262800</v>
      </c>
      <c r="GY14" s="32" t="str">
        <f t="shared" si="62"/>
        <v>FC</v>
      </c>
      <c r="GZ14" s="32" t="str">
        <f>VLOOKUP(GU14,'ALL-Chart of Accounts'!$E:$F,2,0)</f>
        <v>Deferred Income</v>
      </c>
      <c r="HA14" s="32">
        <f t="shared" si="28"/>
        <v>262800</v>
      </c>
      <c r="HE14" s="32" t="str">
        <f t="shared" si="63"/>
        <v>FC</v>
      </c>
      <c r="HF14" s="32" t="str">
        <f>VLOOKUP(HA14,'ALL-Chart of Accounts'!$E:$F,2,0)</f>
        <v>Deferred Income</v>
      </c>
    </row>
    <row r="15" spans="1:214" x14ac:dyDescent="0.35">
      <c r="B15" s="47">
        <v>43468</v>
      </c>
      <c r="D15" s="46" t="s">
        <v>11924</v>
      </c>
      <c r="F15" s="46">
        <v>1213</v>
      </c>
      <c r="G15" s="32" t="str">
        <f>VLOOKUP(F15,'ALL-Unit Code 2'!V:W,2,0)</f>
        <v>COOKING-TUNA VACUUM COOKER/COOLER</v>
      </c>
      <c r="H15" s="32">
        <f t="shared" si="29"/>
        <v>120131</v>
      </c>
      <c r="L15" s="32" t="str">
        <f>IF(OR(F15="",VLOOKUP(F15,'ALL-Unit Code 2'!V:X,3,0)="ANY"),VLOOKUP($D$1,Sites!$A:$C,2,0),VLOOKUP(F15,'ALL-Unit Code 2'!V:X,3,0))</f>
        <v>FC</v>
      </c>
      <c r="N15" s="32" t="str">
        <f>VLOOKUP(H15,'ALL-Chart of Accounts'!$E:$F,2,0)</f>
        <v>Finished Goods Material</v>
      </c>
      <c r="O15" s="32">
        <f t="shared" si="30"/>
        <v>120132</v>
      </c>
      <c r="S15" s="32" t="str">
        <f t="shared" si="31"/>
        <v>FC</v>
      </c>
      <c r="U15" s="32" t="str">
        <f>VLOOKUP(O15,'ALL-Chart of Accounts'!$E:$F,2,0)</f>
        <v>Finished Goods Labor</v>
      </c>
      <c r="V15" s="32">
        <f t="shared" si="32"/>
        <v>120133</v>
      </c>
      <c r="Z15" s="32" t="str">
        <f t="shared" si="33"/>
        <v>FC</v>
      </c>
      <c r="AB15" s="32" t="str">
        <f>VLOOKUP(V15,'ALL-Chart of Accounts'!$E:$F,2,0)</f>
        <v>Finished Goods Fixed Overhead</v>
      </c>
      <c r="AC15" s="32">
        <f t="shared" si="34"/>
        <v>120134</v>
      </c>
      <c r="AG15" s="32" t="str">
        <f t="shared" si="35"/>
        <v>FC</v>
      </c>
      <c r="AI15" s="32" t="str">
        <f>VLOOKUP(AC15,'ALL-Chart of Accounts'!$E:$F,2,0)</f>
        <v>Finished Goods Variable Overhead</v>
      </c>
      <c r="AJ15" s="32">
        <f t="shared" si="36"/>
        <v>120135</v>
      </c>
      <c r="AN15" s="32" t="str">
        <f t="shared" si="37"/>
        <v>FC</v>
      </c>
      <c r="AP15" s="32" t="str">
        <f>VLOOKUP(AJ15,'ALL-Chart of Accounts'!$E:$F,2,0)</f>
        <v>Finished Goods Outside</v>
      </c>
      <c r="AW15" s="37">
        <v>120141</v>
      </c>
      <c r="BA15" s="32" t="str">
        <f t="shared" si="38"/>
        <v>FC</v>
      </c>
      <c r="BC15" s="32" t="str">
        <f>VLOOKUP(AW15,'ALL-Chart of Accounts'!$E:$F,2,0)</f>
        <v>In-Process Material</v>
      </c>
      <c r="BD15" s="32">
        <f t="shared" si="0"/>
        <v>120142</v>
      </c>
      <c r="BH15" s="32" t="str">
        <f t="shared" si="39"/>
        <v>FC</v>
      </c>
      <c r="BJ15" s="32" t="str">
        <f>VLOOKUP(BD15,'ALL-Chart of Accounts'!$E:$F,2,0)</f>
        <v>In-Process Labor</v>
      </c>
      <c r="BK15" s="32">
        <f t="shared" si="1"/>
        <v>120143</v>
      </c>
      <c r="BO15" s="32" t="str">
        <f t="shared" si="40"/>
        <v>FC</v>
      </c>
      <c r="BQ15" s="32" t="str">
        <f>VLOOKUP(BK15,'ALL-Chart of Accounts'!$E:$F,2,0)</f>
        <v>In-Process Fixed Overhead</v>
      </c>
      <c r="BR15" s="32">
        <f t="shared" si="2"/>
        <v>120144</v>
      </c>
      <c r="BV15" s="32" t="str">
        <f t="shared" si="41"/>
        <v>FC</v>
      </c>
      <c r="BX15" s="32" t="str">
        <f>VLOOKUP(BR15,'ALL-Chart of Accounts'!$E:$F,2,0)</f>
        <v>In-Process Variable Overhead</v>
      </c>
      <c r="BY15" s="32">
        <f t="shared" si="3"/>
        <v>120145</v>
      </c>
      <c r="CC15" s="32" t="str">
        <f t="shared" si="42"/>
        <v>FC</v>
      </c>
      <c r="CE15" s="32" t="str">
        <f>VLOOKUP(BY15,'ALL-Chart of Accounts'!$E:$F,2,0)</f>
        <v>In-Process Outside</v>
      </c>
      <c r="CF15" s="37">
        <v>120121</v>
      </c>
      <c r="CJ15" s="32" t="str">
        <f t="shared" si="43"/>
        <v>FC</v>
      </c>
      <c r="CL15" s="32" t="str">
        <f>VLOOKUP(CF15,'ALL-Chart of Accounts'!$E:$F,2,0)</f>
        <v>In-Transit Material</v>
      </c>
      <c r="CM15" s="32">
        <f t="shared" si="4"/>
        <v>120122</v>
      </c>
      <c r="CQ15" s="32" t="str">
        <f t="shared" si="44"/>
        <v>FC</v>
      </c>
      <c r="CS15" s="32" t="str">
        <f>VLOOKUP(CM15,'ALL-Chart of Accounts'!$E:$F,2,0)</f>
        <v>In-Transit Labor</v>
      </c>
      <c r="CT15" s="32">
        <f t="shared" si="5"/>
        <v>120123</v>
      </c>
      <c r="CX15" s="32" t="str">
        <f t="shared" si="45"/>
        <v>FC</v>
      </c>
      <c r="CZ15" s="32" t="str">
        <f>VLOOKUP(CT15,'ALL-Chart of Accounts'!$E:$F,2,0)</f>
        <v>In-Transit Fixed Overhead</v>
      </c>
      <c r="DA15" s="32">
        <f t="shared" si="6"/>
        <v>120124</v>
      </c>
      <c r="DE15" s="32" t="str">
        <f t="shared" si="46"/>
        <v>FC</v>
      </c>
      <c r="DG15" s="32" t="str">
        <f>VLOOKUP(DA15,'ALL-Chart of Accounts'!$E:$F,2,0)</f>
        <v>In-Transit Variable Overhead</v>
      </c>
      <c r="DH15" s="32">
        <f t="shared" si="7"/>
        <v>120125</v>
      </c>
      <c r="DL15" s="32" t="str">
        <f t="shared" si="47"/>
        <v>FC</v>
      </c>
      <c r="DN15" s="32" t="str">
        <f>VLOOKUP(DH15,'ALL-Chart of Accounts'!$E:$F,2,0)</f>
        <v>In-Transit Outside</v>
      </c>
      <c r="DO15" s="37">
        <v>415000</v>
      </c>
      <c r="DQ15" s="32">
        <f t="shared" si="8"/>
        <v>1213</v>
      </c>
      <c r="DS15" s="32" t="str">
        <f t="shared" si="48"/>
        <v>FC</v>
      </c>
      <c r="DT15" s="32" t="str">
        <f>VLOOKUP(DO15,'ALL-Chart of Accounts'!$E:$F,2,0)</f>
        <v>Aftermarket Sales - Product (80PRDAFT)</v>
      </c>
      <c r="DU15" s="32">
        <f t="shared" si="9"/>
        <v>415000</v>
      </c>
      <c r="DW15" s="32">
        <f t="shared" si="10"/>
        <v>1213</v>
      </c>
      <c r="DY15" s="32" t="str">
        <f t="shared" si="49"/>
        <v>FC</v>
      </c>
      <c r="DZ15" s="32" t="str">
        <f>VLOOKUP(DU15,'ALL-Chart of Accounts'!$E:$F,2,0)</f>
        <v>Aftermarket Sales - Product (80PRDAFT)</v>
      </c>
      <c r="EA15" s="32">
        <f t="shared" si="11"/>
        <v>415000</v>
      </c>
      <c r="EC15" s="32">
        <f t="shared" si="12"/>
        <v>1213</v>
      </c>
      <c r="EE15" s="32" t="str">
        <f t="shared" si="50"/>
        <v>FC</v>
      </c>
      <c r="EF15" s="32" t="str">
        <f>VLOOKUP(EA15,'ALL-Chart of Accounts'!$E:$F,2,0)</f>
        <v>Aftermarket Sales - Product (80PRDAFT)</v>
      </c>
      <c r="EG15" s="37">
        <v>262800</v>
      </c>
      <c r="EK15" s="32" t="str">
        <f t="shared" si="51"/>
        <v>FC</v>
      </c>
      <c r="EL15" s="32" t="str">
        <f>VLOOKUP(EG15,'ALL-Chart of Accounts'!$E:$F,2,0)</f>
        <v>Deferred Income</v>
      </c>
      <c r="EM15" s="32">
        <f t="shared" si="13"/>
        <v>262800</v>
      </c>
      <c r="EQ15" s="32" t="str">
        <f t="shared" si="52"/>
        <v>FC</v>
      </c>
      <c r="ER15" s="32" t="str">
        <f>VLOOKUP(EM15,'ALL-Chart of Accounts'!$E:$F,2,0)</f>
        <v>Deferred Income</v>
      </c>
      <c r="ES15" s="32">
        <f t="shared" si="14"/>
        <v>262800</v>
      </c>
      <c r="EW15" s="32" t="str">
        <f t="shared" si="53"/>
        <v>FC</v>
      </c>
      <c r="EX15" s="32" t="str">
        <f>VLOOKUP(ES15,'ALL-Chart of Accounts'!$E:$F,2,0)</f>
        <v>Deferred Income</v>
      </c>
      <c r="EY15" s="37">
        <v>511010</v>
      </c>
      <c r="FA15" s="32">
        <f t="shared" si="15"/>
        <v>1213</v>
      </c>
      <c r="FC15" s="32" t="str">
        <f t="shared" si="54"/>
        <v>FC</v>
      </c>
      <c r="FD15" s="32" t="str">
        <f>VLOOKUP(EY15,'ALL-Chart of Accounts'!$E:$F,2,0)</f>
        <v>Product COS (83PRD) - Material</v>
      </c>
      <c r="FE15" s="32">
        <f t="shared" si="16"/>
        <v>511020</v>
      </c>
      <c r="FG15" s="32">
        <f t="shared" si="17"/>
        <v>1213</v>
      </c>
      <c r="FI15" s="32" t="str">
        <f t="shared" si="55"/>
        <v>FC</v>
      </c>
      <c r="FJ15" s="32" t="str">
        <f>VLOOKUP(FE15,'ALL-Chart of Accounts'!$E:$F,2,0)</f>
        <v>Product COS (83PRD) - Labor</v>
      </c>
      <c r="FK15" s="32">
        <f t="shared" si="18"/>
        <v>511030</v>
      </c>
      <c r="FM15" s="32">
        <f t="shared" si="19"/>
        <v>1213</v>
      </c>
      <c r="FO15" s="32" t="str">
        <f t="shared" si="56"/>
        <v>FC</v>
      </c>
      <c r="FP15" s="32" t="str">
        <f>VLOOKUP(FK15,'ALL-Chart of Accounts'!$E:$F,2,0)</f>
        <v>Product COS (83PRD) - Fixed OH</v>
      </c>
      <c r="FQ15" s="32">
        <f t="shared" si="20"/>
        <v>511040</v>
      </c>
      <c r="FS15" s="32">
        <f t="shared" si="21"/>
        <v>1213</v>
      </c>
      <c r="FU15" s="32" t="str">
        <f t="shared" si="57"/>
        <v>FC</v>
      </c>
      <c r="FV15" s="32" t="str">
        <f>VLOOKUP(FQ15,'ALL-Chart of Accounts'!$E:$F,2,0)</f>
        <v>Product COS (83PRD) - Variable OH</v>
      </c>
      <c r="FW15" s="32">
        <f t="shared" si="22"/>
        <v>511050</v>
      </c>
      <c r="FY15" s="32">
        <f t="shared" si="23"/>
        <v>1213</v>
      </c>
      <c r="GA15" s="32" t="str">
        <f t="shared" si="58"/>
        <v>FC</v>
      </c>
      <c r="GB15" s="32" t="str">
        <f>VLOOKUP(FW15,'ALL-Chart of Accounts'!$E:$F,2,0)</f>
        <v>Product COS (83PRD) - Outside</v>
      </c>
      <c r="GC15" s="32">
        <f t="shared" si="24"/>
        <v>262800</v>
      </c>
      <c r="GG15" s="32" t="str">
        <f t="shared" si="59"/>
        <v>FC</v>
      </c>
      <c r="GH15" s="32" t="str">
        <f>VLOOKUP(GC15,'ALL-Chart of Accounts'!$E:$F,2,0)</f>
        <v>Deferred Income</v>
      </c>
      <c r="GI15" s="32">
        <f t="shared" si="25"/>
        <v>262800</v>
      </c>
      <c r="GM15" s="32" t="str">
        <f t="shared" si="60"/>
        <v>FC</v>
      </c>
      <c r="GN15" s="32" t="str">
        <f>VLOOKUP(GI15,'ALL-Chart of Accounts'!$E:$F,2,0)</f>
        <v>Deferred Income</v>
      </c>
      <c r="GO15" s="32">
        <f t="shared" si="26"/>
        <v>262800</v>
      </c>
      <c r="GS15" s="32" t="str">
        <f t="shared" si="61"/>
        <v>FC</v>
      </c>
      <c r="GT15" s="32" t="str">
        <f>VLOOKUP(GO15,'ALL-Chart of Accounts'!$E:$F,2,0)</f>
        <v>Deferred Income</v>
      </c>
      <c r="GU15" s="32">
        <f t="shared" si="27"/>
        <v>262800</v>
      </c>
      <c r="GY15" s="32" t="str">
        <f t="shared" si="62"/>
        <v>FC</v>
      </c>
      <c r="GZ15" s="32" t="str">
        <f>VLOOKUP(GU15,'ALL-Chart of Accounts'!$E:$F,2,0)</f>
        <v>Deferred Income</v>
      </c>
      <c r="HA15" s="32">
        <f t="shared" si="28"/>
        <v>262800</v>
      </c>
      <c r="HE15" s="32" t="str">
        <f t="shared" si="63"/>
        <v>FC</v>
      </c>
      <c r="HF15" s="32" t="str">
        <f>VLOOKUP(HA15,'ALL-Chart of Accounts'!$E:$F,2,0)</f>
        <v>Deferred Income</v>
      </c>
    </row>
    <row r="16" spans="1:214" x14ac:dyDescent="0.35">
      <c r="B16" s="47">
        <v>43468</v>
      </c>
      <c r="D16" s="46" t="s">
        <v>11924</v>
      </c>
      <c r="F16" s="46">
        <v>1215</v>
      </c>
      <c r="G16" s="32" t="str">
        <f>VLOOKUP(F16,'ALL-Unit Code 2'!V:W,2,0)</f>
        <v>FRYING-FRYERS (TFF-IV, TFF-V)</v>
      </c>
      <c r="H16" s="32">
        <f t="shared" si="29"/>
        <v>120131</v>
      </c>
      <c r="L16" s="32" t="str">
        <f>IF(OR(F16="",VLOOKUP(F16,'ALL-Unit Code 2'!V:X,3,0)="ANY"),VLOOKUP($D$1,Sites!$A:$C,2,0),VLOOKUP(F16,'ALL-Unit Code 2'!V:X,3,0))</f>
        <v>FC</v>
      </c>
      <c r="N16" s="32" t="str">
        <f>VLOOKUP(H16,'ALL-Chart of Accounts'!$E:$F,2,0)</f>
        <v>Finished Goods Material</v>
      </c>
      <c r="O16" s="32">
        <f t="shared" si="30"/>
        <v>120132</v>
      </c>
      <c r="S16" s="32" t="str">
        <f t="shared" si="31"/>
        <v>FC</v>
      </c>
      <c r="U16" s="32" t="str">
        <f>VLOOKUP(O16,'ALL-Chart of Accounts'!$E:$F,2,0)</f>
        <v>Finished Goods Labor</v>
      </c>
      <c r="V16" s="32">
        <f t="shared" si="32"/>
        <v>120133</v>
      </c>
      <c r="Z16" s="32" t="str">
        <f t="shared" si="33"/>
        <v>FC</v>
      </c>
      <c r="AB16" s="32" t="str">
        <f>VLOOKUP(V16,'ALL-Chart of Accounts'!$E:$F,2,0)</f>
        <v>Finished Goods Fixed Overhead</v>
      </c>
      <c r="AC16" s="32">
        <f t="shared" si="34"/>
        <v>120134</v>
      </c>
      <c r="AG16" s="32" t="str">
        <f t="shared" si="35"/>
        <v>FC</v>
      </c>
      <c r="AI16" s="32" t="str">
        <f>VLOOKUP(AC16,'ALL-Chart of Accounts'!$E:$F,2,0)</f>
        <v>Finished Goods Variable Overhead</v>
      </c>
      <c r="AJ16" s="32">
        <f t="shared" si="36"/>
        <v>120135</v>
      </c>
      <c r="AN16" s="32" t="str">
        <f t="shared" si="37"/>
        <v>FC</v>
      </c>
      <c r="AP16" s="32" t="str">
        <f>VLOOKUP(AJ16,'ALL-Chart of Accounts'!$E:$F,2,0)</f>
        <v>Finished Goods Outside</v>
      </c>
      <c r="AW16" s="37">
        <v>120141</v>
      </c>
      <c r="BA16" s="32" t="str">
        <f t="shared" si="38"/>
        <v>FC</v>
      </c>
      <c r="BC16" s="32" t="str">
        <f>VLOOKUP(AW16,'ALL-Chart of Accounts'!$E:$F,2,0)</f>
        <v>In-Process Material</v>
      </c>
      <c r="BD16" s="32">
        <f t="shared" si="0"/>
        <v>120142</v>
      </c>
      <c r="BH16" s="32" t="str">
        <f t="shared" si="39"/>
        <v>FC</v>
      </c>
      <c r="BJ16" s="32" t="str">
        <f>VLOOKUP(BD16,'ALL-Chart of Accounts'!$E:$F,2,0)</f>
        <v>In-Process Labor</v>
      </c>
      <c r="BK16" s="32">
        <f t="shared" si="1"/>
        <v>120143</v>
      </c>
      <c r="BO16" s="32" t="str">
        <f t="shared" si="40"/>
        <v>FC</v>
      </c>
      <c r="BQ16" s="32" t="str">
        <f>VLOOKUP(BK16,'ALL-Chart of Accounts'!$E:$F,2,0)</f>
        <v>In-Process Fixed Overhead</v>
      </c>
      <c r="BR16" s="32">
        <f t="shared" si="2"/>
        <v>120144</v>
      </c>
      <c r="BV16" s="32" t="str">
        <f t="shared" si="41"/>
        <v>FC</v>
      </c>
      <c r="BX16" s="32" t="str">
        <f>VLOOKUP(BR16,'ALL-Chart of Accounts'!$E:$F,2,0)</f>
        <v>In-Process Variable Overhead</v>
      </c>
      <c r="BY16" s="32">
        <f t="shared" si="3"/>
        <v>120145</v>
      </c>
      <c r="CC16" s="32" t="str">
        <f t="shared" si="42"/>
        <v>FC</v>
      </c>
      <c r="CE16" s="32" t="str">
        <f>VLOOKUP(BY16,'ALL-Chart of Accounts'!$E:$F,2,0)</f>
        <v>In-Process Outside</v>
      </c>
      <c r="CF16" s="37">
        <v>120121</v>
      </c>
      <c r="CJ16" s="32" t="str">
        <f t="shared" si="43"/>
        <v>FC</v>
      </c>
      <c r="CL16" s="32" t="str">
        <f>VLOOKUP(CF16,'ALL-Chart of Accounts'!$E:$F,2,0)</f>
        <v>In-Transit Material</v>
      </c>
      <c r="CM16" s="32">
        <f t="shared" si="4"/>
        <v>120122</v>
      </c>
      <c r="CQ16" s="32" t="str">
        <f t="shared" si="44"/>
        <v>FC</v>
      </c>
      <c r="CS16" s="32" t="str">
        <f>VLOOKUP(CM16,'ALL-Chart of Accounts'!$E:$F,2,0)</f>
        <v>In-Transit Labor</v>
      </c>
      <c r="CT16" s="32">
        <f t="shared" si="5"/>
        <v>120123</v>
      </c>
      <c r="CX16" s="32" t="str">
        <f t="shared" si="45"/>
        <v>FC</v>
      </c>
      <c r="CZ16" s="32" t="str">
        <f>VLOOKUP(CT16,'ALL-Chart of Accounts'!$E:$F,2,0)</f>
        <v>In-Transit Fixed Overhead</v>
      </c>
      <c r="DA16" s="32">
        <f t="shared" si="6"/>
        <v>120124</v>
      </c>
      <c r="DE16" s="32" t="str">
        <f t="shared" si="46"/>
        <v>FC</v>
      </c>
      <c r="DG16" s="32" t="str">
        <f>VLOOKUP(DA16,'ALL-Chart of Accounts'!$E:$F,2,0)</f>
        <v>In-Transit Variable Overhead</v>
      </c>
      <c r="DH16" s="32">
        <f t="shared" si="7"/>
        <v>120125</v>
      </c>
      <c r="DL16" s="32" t="str">
        <f t="shared" si="47"/>
        <v>FC</v>
      </c>
      <c r="DN16" s="32" t="str">
        <f>VLOOKUP(DH16,'ALL-Chart of Accounts'!$E:$F,2,0)</f>
        <v>In-Transit Outside</v>
      </c>
      <c r="DO16" s="37">
        <v>415000</v>
      </c>
      <c r="DQ16" s="32">
        <f t="shared" si="8"/>
        <v>1215</v>
      </c>
      <c r="DS16" s="32" t="str">
        <f t="shared" si="48"/>
        <v>FC</v>
      </c>
      <c r="DT16" s="32" t="str">
        <f>VLOOKUP(DO16,'ALL-Chart of Accounts'!$E:$F,2,0)</f>
        <v>Aftermarket Sales - Product (80PRDAFT)</v>
      </c>
      <c r="DU16" s="32">
        <f t="shared" si="9"/>
        <v>415000</v>
      </c>
      <c r="DW16" s="32">
        <f t="shared" si="10"/>
        <v>1215</v>
      </c>
      <c r="DY16" s="32" t="str">
        <f t="shared" si="49"/>
        <v>FC</v>
      </c>
      <c r="DZ16" s="32" t="str">
        <f>VLOOKUP(DU16,'ALL-Chart of Accounts'!$E:$F,2,0)</f>
        <v>Aftermarket Sales - Product (80PRDAFT)</v>
      </c>
      <c r="EA16" s="32">
        <f t="shared" si="11"/>
        <v>415000</v>
      </c>
      <c r="EC16" s="32">
        <f t="shared" si="12"/>
        <v>1215</v>
      </c>
      <c r="EE16" s="32" t="str">
        <f t="shared" si="50"/>
        <v>FC</v>
      </c>
      <c r="EF16" s="32" t="str">
        <f>VLOOKUP(EA16,'ALL-Chart of Accounts'!$E:$F,2,0)</f>
        <v>Aftermarket Sales - Product (80PRDAFT)</v>
      </c>
      <c r="EG16" s="37">
        <v>262800</v>
      </c>
      <c r="EK16" s="32" t="str">
        <f t="shared" si="51"/>
        <v>FC</v>
      </c>
      <c r="EL16" s="32" t="str">
        <f>VLOOKUP(EG16,'ALL-Chart of Accounts'!$E:$F,2,0)</f>
        <v>Deferred Income</v>
      </c>
      <c r="EM16" s="32">
        <f t="shared" si="13"/>
        <v>262800</v>
      </c>
      <c r="EQ16" s="32" t="str">
        <f t="shared" si="52"/>
        <v>FC</v>
      </c>
      <c r="ER16" s="32" t="str">
        <f>VLOOKUP(EM16,'ALL-Chart of Accounts'!$E:$F,2,0)</f>
        <v>Deferred Income</v>
      </c>
      <c r="ES16" s="32">
        <f t="shared" si="14"/>
        <v>262800</v>
      </c>
      <c r="EW16" s="32" t="str">
        <f t="shared" si="53"/>
        <v>FC</v>
      </c>
      <c r="EX16" s="32" t="str">
        <f>VLOOKUP(ES16,'ALL-Chart of Accounts'!$E:$F,2,0)</f>
        <v>Deferred Income</v>
      </c>
      <c r="EY16" s="37">
        <v>511010</v>
      </c>
      <c r="FA16" s="32">
        <f t="shared" si="15"/>
        <v>1215</v>
      </c>
      <c r="FC16" s="32" t="str">
        <f t="shared" si="54"/>
        <v>FC</v>
      </c>
      <c r="FD16" s="32" t="str">
        <f>VLOOKUP(EY16,'ALL-Chart of Accounts'!$E:$F,2,0)</f>
        <v>Product COS (83PRD) - Material</v>
      </c>
      <c r="FE16" s="32">
        <f t="shared" si="16"/>
        <v>511020</v>
      </c>
      <c r="FG16" s="32">
        <f t="shared" si="17"/>
        <v>1215</v>
      </c>
      <c r="FI16" s="32" t="str">
        <f t="shared" si="55"/>
        <v>FC</v>
      </c>
      <c r="FJ16" s="32" t="str">
        <f>VLOOKUP(FE16,'ALL-Chart of Accounts'!$E:$F,2,0)</f>
        <v>Product COS (83PRD) - Labor</v>
      </c>
      <c r="FK16" s="32">
        <f t="shared" si="18"/>
        <v>511030</v>
      </c>
      <c r="FM16" s="32">
        <f t="shared" si="19"/>
        <v>1215</v>
      </c>
      <c r="FO16" s="32" t="str">
        <f t="shared" si="56"/>
        <v>FC</v>
      </c>
      <c r="FP16" s="32" t="str">
        <f>VLOOKUP(FK16,'ALL-Chart of Accounts'!$E:$F,2,0)</f>
        <v>Product COS (83PRD) - Fixed OH</v>
      </c>
      <c r="FQ16" s="32">
        <f t="shared" si="20"/>
        <v>511040</v>
      </c>
      <c r="FS16" s="32">
        <f t="shared" si="21"/>
        <v>1215</v>
      </c>
      <c r="FU16" s="32" t="str">
        <f t="shared" si="57"/>
        <v>FC</v>
      </c>
      <c r="FV16" s="32" t="str">
        <f>VLOOKUP(FQ16,'ALL-Chart of Accounts'!$E:$F,2,0)</f>
        <v>Product COS (83PRD) - Variable OH</v>
      </c>
      <c r="FW16" s="32">
        <f t="shared" si="22"/>
        <v>511050</v>
      </c>
      <c r="FY16" s="32">
        <f t="shared" si="23"/>
        <v>1215</v>
      </c>
      <c r="GA16" s="32" t="str">
        <f t="shared" si="58"/>
        <v>FC</v>
      </c>
      <c r="GB16" s="32" t="str">
        <f>VLOOKUP(FW16,'ALL-Chart of Accounts'!$E:$F,2,0)</f>
        <v>Product COS (83PRD) - Outside</v>
      </c>
      <c r="GC16" s="32">
        <f t="shared" si="24"/>
        <v>262800</v>
      </c>
      <c r="GG16" s="32" t="str">
        <f t="shared" si="59"/>
        <v>FC</v>
      </c>
      <c r="GH16" s="32" t="str">
        <f>VLOOKUP(GC16,'ALL-Chart of Accounts'!$E:$F,2,0)</f>
        <v>Deferred Income</v>
      </c>
      <c r="GI16" s="32">
        <f t="shared" si="25"/>
        <v>262800</v>
      </c>
      <c r="GM16" s="32" t="str">
        <f t="shared" si="60"/>
        <v>FC</v>
      </c>
      <c r="GN16" s="32" t="str">
        <f>VLOOKUP(GI16,'ALL-Chart of Accounts'!$E:$F,2,0)</f>
        <v>Deferred Income</v>
      </c>
      <c r="GO16" s="32">
        <f t="shared" si="26"/>
        <v>262800</v>
      </c>
      <c r="GS16" s="32" t="str">
        <f t="shared" si="61"/>
        <v>FC</v>
      </c>
      <c r="GT16" s="32" t="str">
        <f>VLOOKUP(GO16,'ALL-Chart of Accounts'!$E:$F,2,0)</f>
        <v>Deferred Income</v>
      </c>
      <c r="GU16" s="32">
        <f t="shared" si="27"/>
        <v>262800</v>
      </c>
      <c r="GY16" s="32" t="str">
        <f t="shared" si="62"/>
        <v>FC</v>
      </c>
      <c r="GZ16" s="32" t="str">
        <f>VLOOKUP(GU16,'ALL-Chart of Accounts'!$E:$F,2,0)</f>
        <v>Deferred Income</v>
      </c>
      <c r="HA16" s="32">
        <f t="shared" si="28"/>
        <v>262800</v>
      </c>
      <c r="HE16" s="32" t="str">
        <f t="shared" si="63"/>
        <v>FC</v>
      </c>
      <c r="HF16" s="32" t="str">
        <f>VLOOKUP(HA16,'ALL-Chart of Accounts'!$E:$F,2,0)</f>
        <v>Deferred Income</v>
      </c>
    </row>
    <row r="17" spans="2:214" x14ac:dyDescent="0.35">
      <c r="B17" s="47">
        <v>43468</v>
      </c>
      <c r="D17" s="46" t="s">
        <v>11924</v>
      </c>
      <c r="F17" s="46">
        <v>1220</v>
      </c>
      <c r="G17" s="32" t="str">
        <f>VLOOKUP(F17,'ALL-Unit Code 2'!V:W,2,0)</f>
        <v>FRYING-BATTER, BREAD, MIXING</v>
      </c>
      <c r="H17" s="32">
        <f t="shared" si="29"/>
        <v>120131</v>
      </c>
      <c r="L17" s="32" t="str">
        <f>IF(OR(F17="",VLOOKUP(F17,'ALL-Unit Code 2'!V:X,3,0)="ANY"),VLOOKUP($D$1,Sites!$A:$C,2,0),VLOOKUP(F17,'ALL-Unit Code 2'!V:X,3,0))</f>
        <v>FC</v>
      </c>
      <c r="N17" s="32" t="str">
        <f>VLOOKUP(H17,'ALL-Chart of Accounts'!$E:$F,2,0)</f>
        <v>Finished Goods Material</v>
      </c>
      <c r="O17" s="32">
        <f t="shared" si="30"/>
        <v>120132</v>
      </c>
      <c r="S17" s="32" t="str">
        <f t="shared" si="31"/>
        <v>FC</v>
      </c>
      <c r="U17" s="32" t="str">
        <f>VLOOKUP(O17,'ALL-Chart of Accounts'!$E:$F,2,0)</f>
        <v>Finished Goods Labor</v>
      </c>
      <c r="V17" s="32">
        <f t="shared" si="32"/>
        <v>120133</v>
      </c>
      <c r="Z17" s="32" t="str">
        <f t="shared" si="33"/>
        <v>FC</v>
      </c>
      <c r="AB17" s="32" t="str">
        <f>VLOOKUP(V17,'ALL-Chart of Accounts'!$E:$F,2,0)</f>
        <v>Finished Goods Fixed Overhead</v>
      </c>
      <c r="AC17" s="32">
        <f t="shared" si="34"/>
        <v>120134</v>
      </c>
      <c r="AG17" s="32" t="str">
        <f t="shared" si="35"/>
        <v>FC</v>
      </c>
      <c r="AI17" s="32" t="str">
        <f>VLOOKUP(AC17,'ALL-Chart of Accounts'!$E:$F,2,0)</f>
        <v>Finished Goods Variable Overhead</v>
      </c>
      <c r="AJ17" s="32">
        <f t="shared" si="36"/>
        <v>120135</v>
      </c>
      <c r="AN17" s="32" t="str">
        <f t="shared" si="37"/>
        <v>FC</v>
      </c>
      <c r="AP17" s="32" t="str">
        <f>VLOOKUP(AJ17,'ALL-Chart of Accounts'!$E:$F,2,0)</f>
        <v>Finished Goods Outside</v>
      </c>
      <c r="AW17" s="37">
        <v>120141</v>
      </c>
      <c r="BA17" s="32" t="str">
        <f t="shared" si="38"/>
        <v>FC</v>
      </c>
      <c r="BC17" s="32" t="str">
        <f>VLOOKUP(AW17,'ALL-Chart of Accounts'!$E:$F,2,0)</f>
        <v>In-Process Material</v>
      </c>
      <c r="BD17" s="32">
        <f t="shared" si="0"/>
        <v>120142</v>
      </c>
      <c r="BH17" s="32" t="str">
        <f t="shared" si="39"/>
        <v>FC</v>
      </c>
      <c r="BJ17" s="32" t="str">
        <f>VLOOKUP(BD17,'ALL-Chart of Accounts'!$E:$F,2,0)</f>
        <v>In-Process Labor</v>
      </c>
      <c r="BK17" s="32">
        <f t="shared" si="1"/>
        <v>120143</v>
      </c>
      <c r="BO17" s="32" t="str">
        <f t="shared" si="40"/>
        <v>FC</v>
      </c>
      <c r="BQ17" s="32" t="str">
        <f>VLOOKUP(BK17,'ALL-Chart of Accounts'!$E:$F,2,0)</f>
        <v>In-Process Fixed Overhead</v>
      </c>
      <c r="BR17" s="32">
        <f t="shared" si="2"/>
        <v>120144</v>
      </c>
      <c r="BV17" s="32" t="str">
        <f t="shared" si="41"/>
        <v>FC</v>
      </c>
      <c r="BX17" s="32" t="str">
        <f>VLOOKUP(BR17,'ALL-Chart of Accounts'!$E:$F,2,0)</f>
        <v>In-Process Variable Overhead</v>
      </c>
      <c r="BY17" s="32">
        <f t="shared" si="3"/>
        <v>120145</v>
      </c>
      <c r="CC17" s="32" t="str">
        <f t="shared" si="42"/>
        <v>FC</v>
      </c>
      <c r="CE17" s="32" t="str">
        <f>VLOOKUP(BY17,'ALL-Chart of Accounts'!$E:$F,2,0)</f>
        <v>In-Process Outside</v>
      </c>
      <c r="CF17" s="37">
        <v>120121</v>
      </c>
      <c r="CJ17" s="32" t="str">
        <f t="shared" si="43"/>
        <v>FC</v>
      </c>
      <c r="CL17" s="32" t="str">
        <f>VLOOKUP(CF17,'ALL-Chart of Accounts'!$E:$F,2,0)</f>
        <v>In-Transit Material</v>
      </c>
      <c r="CM17" s="32">
        <f t="shared" si="4"/>
        <v>120122</v>
      </c>
      <c r="CQ17" s="32" t="str">
        <f t="shared" si="44"/>
        <v>FC</v>
      </c>
      <c r="CS17" s="32" t="str">
        <f>VLOOKUP(CM17,'ALL-Chart of Accounts'!$E:$F,2,0)</f>
        <v>In-Transit Labor</v>
      </c>
      <c r="CT17" s="32">
        <f t="shared" si="5"/>
        <v>120123</v>
      </c>
      <c r="CX17" s="32" t="str">
        <f t="shared" si="45"/>
        <v>FC</v>
      </c>
      <c r="CZ17" s="32" t="str">
        <f>VLOOKUP(CT17,'ALL-Chart of Accounts'!$E:$F,2,0)</f>
        <v>In-Transit Fixed Overhead</v>
      </c>
      <c r="DA17" s="32">
        <f t="shared" si="6"/>
        <v>120124</v>
      </c>
      <c r="DE17" s="32" t="str">
        <f t="shared" si="46"/>
        <v>FC</v>
      </c>
      <c r="DG17" s="32" t="str">
        <f>VLOOKUP(DA17,'ALL-Chart of Accounts'!$E:$F,2,0)</f>
        <v>In-Transit Variable Overhead</v>
      </c>
      <c r="DH17" s="32">
        <f t="shared" si="7"/>
        <v>120125</v>
      </c>
      <c r="DL17" s="32" t="str">
        <f t="shared" si="47"/>
        <v>FC</v>
      </c>
      <c r="DN17" s="32" t="str">
        <f>VLOOKUP(DH17,'ALL-Chart of Accounts'!$E:$F,2,0)</f>
        <v>In-Transit Outside</v>
      </c>
      <c r="DO17" s="37">
        <v>415000</v>
      </c>
      <c r="DQ17" s="32">
        <f t="shared" si="8"/>
        <v>1220</v>
      </c>
      <c r="DS17" s="32" t="str">
        <f t="shared" si="48"/>
        <v>FC</v>
      </c>
      <c r="DT17" s="32" t="str">
        <f>VLOOKUP(DO17,'ALL-Chart of Accounts'!$E:$F,2,0)</f>
        <v>Aftermarket Sales - Product (80PRDAFT)</v>
      </c>
      <c r="DU17" s="32">
        <f t="shared" si="9"/>
        <v>415000</v>
      </c>
      <c r="DW17" s="32">
        <f t="shared" si="10"/>
        <v>1220</v>
      </c>
      <c r="DY17" s="32" t="str">
        <f t="shared" si="49"/>
        <v>FC</v>
      </c>
      <c r="DZ17" s="32" t="str">
        <f>VLOOKUP(DU17,'ALL-Chart of Accounts'!$E:$F,2,0)</f>
        <v>Aftermarket Sales - Product (80PRDAFT)</v>
      </c>
      <c r="EA17" s="32">
        <f t="shared" si="11"/>
        <v>415000</v>
      </c>
      <c r="EC17" s="32">
        <f t="shared" si="12"/>
        <v>1220</v>
      </c>
      <c r="EE17" s="32" t="str">
        <f t="shared" si="50"/>
        <v>FC</v>
      </c>
      <c r="EF17" s="32" t="str">
        <f>VLOOKUP(EA17,'ALL-Chart of Accounts'!$E:$F,2,0)</f>
        <v>Aftermarket Sales - Product (80PRDAFT)</v>
      </c>
      <c r="EG17" s="37">
        <v>262800</v>
      </c>
      <c r="EK17" s="32" t="str">
        <f t="shared" si="51"/>
        <v>FC</v>
      </c>
      <c r="EL17" s="32" t="str">
        <f>VLOOKUP(EG17,'ALL-Chart of Accounts'!$E:$F,2,0)</f>
        <v>Deferred Income</v>
      </c>
      <c r="EM17" s="32">
        <f t="shared" si="13"/>
        <v>262800</v>
      </c>
      <c r="EQ17" s="32" t="str">
        <f t="shared" si="52"/>
        <v>FC</v>
      </c>
      <c r="ER17" s="32" t="str">
        <f>VLOOKUP(EM17,'ALL-Chart of Accounts'!$E:$F,2,0)</f>
        <v>Deferred Income</v>
      </c>
      <c r="ES17" s="32">
        <f t="shared" si="14"/>
        <v>262800</v>
      </c>
      <c r="EW17" s="32" t="str">
        <f t="shared" si="53"/>
        <v>FC</v>
      </c>
      <c r="EX17" s="32" t="str">
        <f>VLOOKUP(ES17,'ALL-Chart of Accounts'!$E:$F,2,0)</f>
        <v>Deferred Income</v>
      </c>
      <c r="EY17" s="37">
        <v>511010</v>
      </c>
      <c r="FA17" s="32">
        <f t="shared" si="15"/>
        <v>1220</v>
      </c>
      <c r="FC17" s="32" t="str">
        <f t="shared" si="54"/>
        <v>FC</v>
      </c>
      <c r="FD17" s="32" t="str">
        <f>VLOOKUP(EY17,'ALL-Chart of Accounts'!$E:$F,2,0)</f>
        <v>Product COS (83PRD) - Material</v>
      </c>
      <c r="FE17" s="32">
        <f t="shared" si="16"/>
        <v>511020</v>
      </c>
      <c r="FG17" s="32">
        <f t="shared" si="17"/>
        <v>1220</v>
      </c>
      <c r="FI17" s="32" t="str">
        <f t="shared" si="55"/>
        <v>FC</v>
      </c>
      <c r="FJ17" s="32" t="str">
        <f>VLOOKUP(FE17,'ALL-Chart of Accounts'!$E:$F,2,0)</f>
        <v>Product COS (83PRD) - Labor</v>
      </c>
      <c r="FK17" s="32">
        <f t="shared" si="18"/>
        <v>511030</v>
      </c>
      <c r="FM17" s="32">
        <f t="shared" si="19"/>
        <v>1220</v>
      </c>
      <c r="FO17" s="32" t="str">
        <f t="shared" si="56"/>
        <v>FC</v>
      </c>
      <c r="FP17" s="32" t="str">
        <f>VLOOKUP(FK17,'ALL-Chart of Accounts'!$E:$F,2,0)</f>
        <v>Product COS (83PRD) - Fixed OH</v>
      </c>
      <c r="FQ17" s="32">
        <f t="shared" si="20"/>
        <v>511040</v>
      </c>
      <c r="FS17" s="32">
        <f t="shared" si="21"/>
        <v>1220</v>
      </c>
      <c r="FU17" s="32" t="str">
        <f t="shared" si="57"/>
        <v>FC</v>
      </c>
      <c r="FV17" s="32" t="str">
        <f>VLOOKUP(FQ17,'ALL-Chart of Accounts'!$E:$F,2,0)</f>
        <v>Product COS (83PRD) - Variable OH</v>
      </c>
      <c r="FW17" s="32">
        <f t="shared" si="22"/>
        <v>511050</v>
      </c>
      <c r="FY17" s="32">
        <f t="shared" si="23"/>
        <v>1220</v>
      </c>
      <c r="GA17" s="32" t="str">
        <f t="shared" si="58"/>
        <v>FC</v>
      </c>
      <c r="GB17" s="32" t="str">
        <f>VLOOKUP(FW17,'ALL-Chart of Accounts'!$E:$F,2,0)</f>
        <v>Product COS (83PRD) - Outside</v>
      </c>
      <c r="GC17" s="32">
        <f t="shared" si="24"/>
        <v>262800</v>
      </c>
      <c r="GG17" s="32" t="str">
        <f t="shared" si="59"/>
        <v>FC</v>
      </c>
      <c r="GH17" s="32" t="str">
        <f>VLOOKUP(GC17,'ALL-Chart of Accounts'!$E:$F,2,0)</f>
        <v>Deferred Income</v>
      </c>
      <c r="GI17" s="32">
        <f t="shared" si="25"/>
        <v>262800</v>
      </c>
      <c r="GM17" s="32" t="str">
        <f t="shared" si="60"/>
        <v>FC</v>
      </c>
      <c r="GN17" s="32" t="str">
        <f>VLOOKUP(GI17,'ALL-Chart of Accounts'!$E:$F,2,0)</f>
        <v>Deferred Income</v>
      </c>
      <c r="GO17" s="32">
        <f t="shared" si="26"/>
        <v>262800</v>
      </c>
      <c r="GS17" s="32" t="str">
        <f t="shared" si="61"/>
        <v>FC</v>
      </c>
      <c r="GT17" s="32" t="str">
        <f>VLOOKUP(GO17,'ALL-Chart of Accounts'!$E:$F,2,0)</f>
        <v>Deferred Income</v>
      </c>
      <c r="GU17" s="32">
        <f t="shared" si="27"/>
        <v>262800</v>
      </c>
      <c r="GY17" s="32" t="str">
        <f t="shared" si="62"/>
        <v>FC</v>
      </c>
      <c r="GZ17" s="32" t="str">
        <f>VLOOKUP(GU17,'ALL-Chart of Accounts'!$E:$F,2,0)</f>
        <v>Deferred Income</v>
      </c>
      <c r="HA17" s="32">
        <f t="shared" si="28"/>
        <v>262800</v>
      </c>
      <c r="HE17" s="32" t="str">
        <f t="shared" si="63"/>
        <v>FC</v>
      </c>
      <c r="HF17" s="32" t="str">
        <f>VLOOKUP(HA17,'ALL-Chart of Accounts'!$E:$F,2,0)</f>
        <v>Deferred Income</v>
      </c>
    </row>
    <row r="18" spans="2:214" x14ac:dyDescent="0.35">
      <c r="B18" s="47">
        <v>43468</v>
      </c>
      <c r="D18" s="46" t="s">
        <v>11924</v>
      </c>
      <c r="F18" s="46">
        <v>1225</v>
      </c>
      <c r="G18" s="32" t="str">
        <f>VLOOKUP(F18,'ALL-Unit Code 2'!V:W,2,0)</f>
        <v>FRYING-FILTERS (MX SERIES)</v>
      </c>
      <c r="H18" s="32">
        <f t="shared" si="29"/>
        <v>120131</v>
      </c>
      <c r="L18" s="32" t="str">
        <f>IF(OR(F18="",VLOOKUP(F18,'ALL-Unit Code 2'!V:X,3,0)="ANY"),VLOOKUP($D$1,Sites!$A:$C,2,0),VLOOKUP(F18,'ALL-Unit Code 2'!V:X,3,0))</f>
        <v>FC</v>
      </c>
      <c r="N18" s="32" t="str">
        <f>VLOOKUP(H18,'ALL-Chart of Accounts'!$E:$F,2,0)</f>
        <v>Finished Goods Material</v>
      </c>
      <c r="O18" s="32">
        <f t="shared" si="30"/>
        <v>120132</v>
      </c>
      <c r="S18" s="32" t="str">
        <f t="shared" si="31"/>
        <v>FC</v>
      </c>
      <c r="U18" s="32" t="str">
        <f>VLOOKUP(O18,'ALL-Chart of Accounts'!$E:$F,2,0)</f>
        <v>Finished Goods Labor</v>
      </c>
      <c r="V18" s="32">
        <f t="shared" si="32"/>
        <v>120133</v>
      </c>
      <c r="Z18" s="32" t="str">
        <f t="shared" si="33"/>
        <v>FC</v>
      </c>
      <c r="AB18" s="32" t="str">
        <f>VLOOKUP(V18,'ALL-Chart of Accounts'!$E:$F,2,0)</f>
        <v>Finished Goods Fixed Overhead</v>
      </c>
      <c r="AC18" s="32">
        <f t="shared" si="34"/>
        <v>120134</v>
      </c>
      <c r="AG18" s="32" t="str">
        <f t="shared" si="35"/>
        <v>FC</v>
      </c>
      <c r="AI18" s="32" t="str">
        <f>VLOOKUP(AC18,'ALL-Chart of Accounts'!$E:$F,2,0)</f>
        <v>Finished Goods Variable Overhead</v>
      </c>
      <c r="AJ18" s="32">
        <f t="shared" si="36"/>
        <v>120135</v>
      </c>
      <c r="AN18" s="32" t="str">
        <f t="shared" si="37"/>
        <v>FC</v>
      </c>
      <c r="AP18" s="32" t="str">
        <f>VLOOKUP(AJ18,'ALL-Chart of Accounts'!$E:$F,2,0)</f>
        <v>Finished Goods Outside</v>
      </c>
      <c r="AW18" s="37">
        <v>120141</v>
      </c>
      <c r="BA18" s="32" t="str">
        <f t="shared" si="38"/>
        <v>FC</v>
      </c>
      <c r="BC18" s="32" t="str">
        <f>VLOOKUP(AW18,'ALL-Chart of Accounts'!$E:$F,2,0)</f>
        <v>In-Process Material</v>
      </c>
      <c r="BD18" s="32">
        <f t="shared" si="0"/>
        <v>120142</v>
      </c>
      <c r="BH18" s="32" t="str">
        <f t="shared" si="39"/>
        <v>FC</v>
      </c>
      <c r="BJ18" s="32" t="str">
        <f>VLOOKUP(BD18,'ALL-Chart of Accounts'!$E:$F,2,0)</f>
        <v>In-Process Labor</v>
      </c>
      <c r="BK18" s="32">
        <f t="shared" si="1"/>
        <v>120143</v>
      </c>
      <c r="BO18" s="32" t="str">
        <f t="shared" si="40"/>
        <v>FC</v>
      </c>
      <c r="BQ18" s="32" t="str">
        <f>VLOOKUP(BK18,'ALL-Chart of Accounts'!$E:$F,2,0)</f>
        <v>In-Process Fixed Overhead</v>
      </c>
      <c r="BR18" s="32">
        <f t="shared" si="2"/>
        <v>120144</v>
      </c>
      <c r="BV18" s="32" t="str">
        <f t="shared" si="41"/>
        <v>FC</v>
      </c>
      <c r="BX18" s="32" t="str">
        <f>VLOOKUP(BR18,'ALL-Chart of Accounts'!$E:$F,2,0)</f>
        <v>In-Process Variable Overhead</v>
      </c>
      <c r="BY18" s="32">
        <f t="shared" si="3"/>
        <v>120145</v>
      </c>
      <c r="CC18" s="32" t="str">
        <f t="shared" si="42"/>
        <v>FC</v>
      </c>
      <c r="CE18" s="32" t="str">
        <f>VLOOKUP(BY18,'ALL-Chart of Accounts'!$E:$F,2,0)</f>
        <v>In-Process Outside</v>
      </c>
      <c r="CF18" s="37">
        <v>120121</v>
      </c>
      <c r="CJ18" s="32" t="str">
        <f t="shared" si="43"/>
        <v>FC</v>
      </c>
      <c r="CL18" s="32" t="str">
        <f>VLOOKUP(CF18,'ALL-Chart of Accounts'!$E:$F,2,0)</f>
        <v>In-Transit Material</v>
      </c>
      <c r="CM18" s="32">
        <f t="shared" si="4"/>
        <v>120122</v>
      </c>
      <c r="CQ18" s="32" t="str">
        <f t="shared" si="44"/>
        <v>FC</v>
      </c>
      <c r="CS18" s="32" t="str">
        <f>VLOOKUP(CM18,'ALL-Chart of Accounts'!$E:$F,2,0)</f>
        <v>In-Transit Labor</v>
      </c>
      <c r="CT18" s="32">
        <f t="shared" si="5"/>
        <v>120123</v>
      </c>
      <c r="CX18" s="32" t="str">
        <f t="shared" si="45"/>
        <v>FC</v>
      </c>
      <c r="CZ18" s="32" t="str">
        <f>VLOOKUP(CT18,'ALL-Chart of Accounts'!$E:$F,2,0)</f>
        <v>In-Transit Fixed Overhead</v>
      </c>
      <c r="DA18" s="32">
        <f t="shared" si="6"/>
        <v>120124</v>
      </c>
      <c r="DE18" s="32" t="str">
        <f t="shared" si="46"/>
        <v>FC</v>
      </c>
      <c r="DG18" s="32" t="str">
        <f>VLOOKUP(DA18,'ALL-Chart of Accounts'!$E:$F,2,0)</f>
        <v>In-Transit Variable Overhead</v>
      </c>
      <c r="DH18" s="32">
        <f t="shared" si="7"/>
        <v>120125</v>
      </c>
      <c r="DL18" s="32" t="str">
        <f t="shared" si="47"/>
        <v>FC</v>
      </c>
      <c r="DN18" s="32" t="str">
        <f>VLOOKUP(DH18,'ALL-Chart of Accounts'!$E:$F,2,0)</f>
        <v>In-Transit Outside</v>
      </c>
      <c r="DO18" s="37">
        <v>415000</v>
      </c>
      <c r="DQ18" s="32">
        <f t="shared" si="8"/>
        <v>1225</v>
      </c>
      <c r="DS18" s="32" t="str">
        <f t="shared" si="48"/>
        <v>FC</v>
      </c>
      <c r="DT18" s="32" t="str">
        <f>VLOOKUP(DO18,'ALL-Chart of Accounts'!$E:$F,2,0)</f>
        <v>Aftermarket Sales - Product (80PRDAFT)</v>
      </c>
      <c r="DU18" s="32">
        <f t="shared" si="9"/>
        <v>415000</v>
      </c>
      <c r="DW18" s="32">
        <f t="shared" si="10"/>
        <v>1225</v>
      </c>
      <c r="DY18" s="32" t="str">
        <f t="shared" si="49"/>
        <v>FC</v>
      </c>
      <c r="DZ18" s="32" t="str">
        <f>VLOOKUP(DU18,'ALL-Chart of Accounts'!$E:$F,2,0)</f>
        <v>Aftermarket Sales - Product (80PRDAFT)</v>
      </c>
      <c r="EA18" s="32">
        <f t="shared" si="11"/>
        <v>415000</v>
      </c>
      <c r="EC18" s="32">
        <f t="shared" si="12"/>
        <v>1225</v>
      </c>
      <c r="EE18" s="32" t="str">
        <f t="shared" si="50"/>
        <v>FC</v>
      </c>
      <c r="EF18" s="32" t="str">
        <f>VLOOKUP(EA18,'ALL-Chart of Accounts'!$E:$F,2,0)</f>
        <v>Aftermarket Sales - Product (80PRDAFT)</v>
      </c>
      <c r="EG18" s="37">
        <v>262800</v>
      </c>
      <c r="EK18" s="32" t="str">
        <f t="shared" si="51"/>
        <v>FC</v>
      </c>
      <c r="EL18" s="32" t="str">
        <f>VLOOKUP(EG18,'ALL-Chart of Accounts'!$E:$F,2,0)</f>
        <v>Deferred Income</v>
      </c>
      <c r="EM18" s="32">
        <f t="shared" si="13"/>
        <v>262800</v>
      </c>
      <c r="EQ18" s="32" t="str">
        <f t="shared" si="52"/>
        <v>FC</v>
      </c>
      <c r="ER18" s="32" t="str">
        <f>VLOOKUP(EM18,'ALL-Chart of Accounts'!$E:$F,2,0)</f>
        <v>Deferred Income</v>
      </c>
      <c r="ES18" s="32">
        <f t="shared" si="14"/>
        <v>262800</v>
      </c>
      <c r="EW18" s="32" t="str">
        <f t="shared" si="53"/>
        <v>FC</v>
      </c>
      <c r="EX18" s="32" t="str">
        <f>VLOOKUP(ES18,'ALL-Chart of Accounts'!$E:$F,2,0)</f>
        <v>Deferred Income</v>
      </c>
      <c r="EY18" s="37">
        <v>511010</v>
      </c>
      <c r="FA18" s="32">
        <f t="shared" si="15"/>
        <v>1225</v>
      </c>
      <c r="FC18" s="32" t="str">
        <f t="shared" si="54"/>
        <v>FC</v>
      </c>
      <c r="FD18" s="32" t="str">
        <f>VLOOKUP(EY18,'ALL-Chart of Accounts'!$E:$F,2,0)</f>
        <v>Product COS (83PRD) - Material</v>
      </c>
      <c r="FE18" s="32">
        <f t="shared" si="16"/>
        <v>511020</v>
      </c>
      <c r="FG18" s="32">
        <f t="shared" si="17"/>
        <v>1225</v>
      </c>
      <c r="FI18" s="32" t="str">
        <f t="shared" si="55"/>
        <v>FC</v>
      </c>
      <c r="FJ18" s="32" t="str">
        <f>VLOOKUP(FE18,'ALL-Chart of Accounts'!$E:$F,2,0)</f>
        <v>Product COS (83PRD) - Labor</v>
      </c>
      <c r="FK18" s="32">
        <f t="shared" si="18"/>
        <v>511030</v>
      </c>
      <c r="FM18" s="32">
        <f t="shared" si="19"/>
        <v>1225</v>
      </c>
      <c r="FO18" s="32" t="str">
        <f t="shared" si="56"/>
        <v>FC</v>
      </c>
      <c r="FP18" s="32" t="str">
        <f>VLOOKUP(FK18,'ALL-Chart of Accounts'!$E:$F,2,0)</f>
        <v>Product COS (83PRD) - Fixed OH</v>
      </c>
      <c r="FQ18" s="32">
        <f t="shared" si="20"/>
        <v>511040</v>
      </c>
      <c r="FS18" s="32">
        <f t="shared" si="21"/>
        <v>1225</v>
      </c>
      <c r="FU18" s="32" t="str">
        <f t="shared" si="57"/>
        <v>FC</v>
      </c>
      <c r="FV18" s="32" t="str">
        <f>VLOOKUP(FQ18,'ALL-Chart of Accounts'!$E:$F,2,0)</f>
        <v>Product COS (83PRD) - Variable OH</v>
      </c>
      <c r="FW18" s="32">
        <f t="shared" si="22"/>
        <v>511050</v>
      </c>
      <c r="FY18" s="32">
        <f t="shared" si="23"/>
        <v>1225</v>
      </c>
      <c r="GA18" s="32" t="str">
        <f t="shared" si="58"/>
        <v>FC</v>
      </c>
      <c r="GB18" s="32" t="str">
        <f>VLOOKUP(FW18,'ALL-Chart of Accounts'!$E:$F,2,0)</f>
        <v>Product COS (83PRD) - Outside</v>
      </c>
      <c r="GC18" s="32">
        <f t="shared" si="24"/>
        <v>262800</v>
      </c>
      <c r="GG18" s="32" t="str">
        <f t="shared" si="59"/>
        <v>FC</v>
      </c>
      <c r="GH18" s="32" t="str">
        <f>VLOOKUP(GC18,'ALL-Chart of Accounts'!$E:$F,2,0)</f>
        <v>Deferred Income</v>
      </c>
      <c r="GI18" s="32">
        <f t="shared" si="25"/>
        <v>262800</v>
      </c>
      <c r="GM18" s="32" t="str">
        <f t="shared" si="60"/>
        <v>FC</v>
      </c>
      <c r="GN18" s="32" t="str">
        <f>VLOOKUP(GI18,'ALL-Chart of Accounts'!$E:$F,2,0)</f>
        <v>Deferred Income</v>
      </c>
      <c r="GO18" s="32">
        <f t="shared" si="26"/>
        <v>262800</v>
      </c>
      <c r="GS18" s="32" t="str">
        <f t="shared" si="61"/>
        <v>FC</v>
      </c>
      <c r="GT18" s="32" t="str">
        <f>VLOOKUP(GO18,'ALL-Chart of Accounts'!$E:$F,2,0)</f>
        <v>Deferred Income</v>
      </c>
      <c r="GU18" s="32">
        <f t="shared" si="27"/>
        <v>262800</v>
      </c>
      <c r="GY18" s="32" t="str">
        <f t="shared" si="62"/>
        <v>FC</v>
      </c>
      <c r="GZ18" s="32" t="str">
        <f>VLOOKUP(GU18,'ALL-Chart of Accounts'!$E:$F,2,0)</f>
        <v>Deferred Income</v>
      </c>
      <c r="HA18" s="32">
        <f t="shared" si="28"/>
        <v>262800</v>
      </c>
      <c r="HE18" s="32" t="str">
        <f t="shared" si="63"/>
        <v>FC</v>
      </c>
      <c r="HF18" s="32" t="str">
        <f>VLOOKUP(HA18,'ALL-Chart of Accounts'!$E:$F,2,0)</f>
        <v>Deferred Income</v>
      </c>
    </row>
    <row r="19" spans="2:214" x14ac:dyDescent="0.35">
      <c r="B19" s="47">
        <v>43468</v>
      </c>
      <c r="D19" s="46" t="s">
        <v>11924</v>
      </c>
      <c r="F19" s="46">
        <v>1300</v>
      </c>
      <c r="G19" s="32" t="str">
        <f>VLOOKUP(F19,'ALL-Unit Code 2'!V:W,2,0)</f>
        <v>PORTIONING-DSI WATERJET SERIES</v>
      </c>
      <c r="H19" s="32">
        <f t="shared" si="29"/>
        <v>120131</v>
      </c>
      <c r="L19" s="32" t="str">
        <f>IF(OR(F19="",VLOOKUP(F19,'ALL-Unit Code 2'!V:X,3,0)="ANY"),VLOOKUP($D$1,Sites!$A:$C,2,0),VLOOKUP(F19,'ALL-Unit Code 2'!V:X,3,0))</f>
        <v>FC</v>
      </c>
      <c r="N19" s="32" t="str">
        <f>VLOOKUP(H19,'ALL-Chart of Accounts'!$E:$F,2,0)</f>
        <v>Finished Goods Material</v>
      </c>
      <c r="O19" s="32">
        <f t="shared" si="30"/>
        <v>120132</v>
      </c>
      <c r="S19" s="32" t="str">
        <f t="shared" si="31"/>
        <v>FC</v>
      </c>
      <c r="U19" s="32" t="str">
        <f>VLOOKUP(O19,'ALL-Chart of Accounts'!$E:$F,2,0)</f>
        <v>Finished Goods Labor</v>
      </c>
      <c r="V19" s="32">
        <f t="shared" si="32"/>
        <v>120133</v>
      </c>
      <c r="Z19" s="32" t="str">
        <f t="shared" si="33"/>
        <v>FC</v>
      </c>
      <c r="AB19" s="32" t="str">
        <f>VLOOKUP(V19,'ALL-Chart of Accounts'!$E:$F,2,0)</f>
        <v>Finished Goods Fixed Overhead</v>
      </c>
      <c r="AC19" s="32">
        <f t="shared" si="34"/>
        <v>120134</v>
      </c>
      <c r="AG19" s="32" t="str">
        <f t="shared" si="35"/>
        <v>FC</v>
      </c>
      <c r="AI19" s="32" t="str">
        <f>VLOOKUP(AC19,'ALL-Chart of Accounts'!$E:$F,2,0)</f>
        <v>Finished Goods Variable Overhead</v>
      </c>
      <c r="AJ19" s="32">
        <f t="shared" si="36"/>
        <v>120135</v>
      </c>
      <c r="AN19" s="32" t="str">
        <f t="shared" si="37"/>
        <v>FC</v>
      </c>
      <c r="AP19" s="32" t="str">
        <f>VLOOKUP(AJ19,'ALL-Chart of Accounts'!$E:$F,2,0)</f>
        <v>Finished Goods Outside</v>
      </c>
      <c r="AW19" s="37">
        <v>120141</v>
      </c>
      <c r="BA19" s="32" t="str">
        <f t="shared" si="38"/>
        <v>FC</v>
      </c>
      <c r="BC19" s="32" t="str">
        <f>VLOOKUP(AW19,'ALL-Chart of Accounts'!$E:$F,2,0)</f>
        <v>In-Process Material</v>
      </c>
      <c r="BD19" s="32">
        <f t="shared" si="0"/>
        <v>120142</v>
      </c>
      <c r="BH19" s="32" t="str">
        <f t="shared" si="39"/>
        <v>FC</v>
      </c>
      <c r="BJ19" s="32" t="str">
        <f>VLOOKUP(BD19,'ALL-Chart of Accounts'!$E:$F,2,0)</f>
        <v>In-Process Labor</v>
      </c>
      <c r="BK19" s="32">
        <f t="shared" si="1"/>
        <v>120143</v>
      </c>
      <c r="BO19" s="32" t="str">
        <f t="shared" si="40"/>
        <v>FC</v>
      </c>
      <c r="BQ19" s="32" t="str">
        <f>VLOOKUP(BK19,'ALL-Chart of Accounts'!$E:$F,2,0)</f>
        <v>In-Process Fixed Overhead</v>
      </c>
      <c r="BR19" s="32">
        <f t="shared" si="2"/>
        <v>120144</v>
      </c>
      <c r="BV19" s="32" t="str">
        <f t="shared" si="41"/>
        <v>FC</v>
      </c>
      <c r="BX19" s="32" t="str">
        <f>VLOOKUP(BR19,'ALL-Chart of Accounts'!$E:$F,2,0)</f>
        <v>In-Process Variable Overhead</v>
      </c>
      <c r="BY19" s="32">
        <f t="shared" si="3"/>
        <v>120145</v>
      </c>
      <c r="CC19" s="32" t="str">
        <f t="shared" si="42"/>
        <v>FC</v>
      </c>
      <c r="CE19" s="32" t="str">
        <f>VLOOKUP(BY19,'ALL-Chart of Accounts'!$E:$F,2,0)</f>
        <v>In-Process Outside</v>
      </c>
      <c r="CF19" s="37">
        <v>120121</v>
      </c>
      <c r="CJ19" s="32" t="str">
        <f t="shared" si="43"/>
        <v>FC</v>
      </c>
      <c r="CL19" s="32" t="str">
        <f>VLOOKUP(CF19,'ALL-Chart of Accounts'!$E:$F,2,0)</f>
        <v>In-Transit Material</v>
      </c>
      <c r="CM19" s="32">
        <f t="shared" si="4"/>
        <v>120122</v>
      </c>
      <c r="CQ19" s="32" t="str">
        <f t="shared" si="44"/>
        <v>FC</v>
      </c>
      <c r="CS19" s="32" t="str">
        <f>VLOOKUP(CM19,'ALL-Chart of Accounts'!$E:$F,2,0)</f>
        <v>In-Transit Labor</v>
      </c>
      <c r="CT19" s="32">
        <f t="shared" si="5"/>
        <v>120123</v>
      </c>
      <c r="CX19" s="32" t="str">
        <f t="shared" si="45"/>
        <v>FC</v>
      </c>
      <c r="CZ19" s="32" t="str">
        <f>VLOOKUP(CT19,'ALL-Chart of Accounts'!$E:$F,2,0)</f>
        <v>In-Transit Fixed Overhead</v>
      </c>
      <c r="DA19" s="32">
        <f t="shared" si="6"/>
        <v>120124</v>
      </c>
      <c r="DE19" s="32" t="str">
        <f t="shared" si="46"/>
        <v>FC</v>
      </c>
      <c r="DG19" s="32" t="str">
        <f>VLOOKUP(DA19,'ALL-Chart of Accounts'!$E:$F,2,0)</f>
        <v>In-Transit Variable Overhead</v>
      </c>
      <c r="DH19" s="32">
        <f t="shared" si="7"/>
        <v>120125</v>
      </c>
      <c r="DL19" s="32" t="str">
        <f t="shared" si="47"/>
        <v>FC</v>
      </c>
      <c r="DN19" s="32" t="str">
        <f>VLOOKUP(DH19,'ALL-Chart of Accounts'!$E:$F,2,0)</f>
        <v>In-Transit Outside</v>
      </c>
      <c r="DO19" s="37">
        <v>415000</v>
      </c>
      <c r="DQ19" s="32">
        <f t="shared" si="8"/>
        <v>1300</v>
      </c>
      <c r="DS19" s="32" t="str">
        <f t="shared" si="48"/>
        <v>FC</v>
      </c>
      <c r="DT19" s="32" t="str">
        <f>VLOOKUP(DO19,'ALL-Chart of Accounts'!$E:$F,2,0)</f>
        <v>Aftermarket Sales - Product (80PRDAFT)</v>
      </c>
      <c r="DU19" s="32">
        <f t="shared" si="9"/>
        <v>415000</v>
      </c>
      <c r="DW19" s="32">
        <f t="shared" si="10"/>
        <v>1300</v>
      </c>
      <c r="DY19" s="32" t="str">
        <f t="shared" si="49"/>
        <v>FC</v>
      </c>
      <c r="DZ19" s="32" t="str">
        <f>VLOOKUP(DU19,'ALL-Chart of Accounts'!$E:$F,2,0)</f>
        <v>Aftermarket Sales - Product (80PRDAFT)</v>
      </c>
      <c r="EA19" s="32">
        <f t="shared" si="11"/>
        <v>415000</v>
      </c>
      <c r="EC19" s="32">
        <f t="shared" si="12"/>
        <v>1300</v>
      </c>
      <c r="EE19" s="32" t="str">
        <f t="shared" si="50"/>
        <v>FC</v>
      </c>
      <c r="EF19" s="32" t="str">
        <f>VLOOKUP(EA19,'ALL-Chart of Accounts'!$E:$F,2,0)</f>
        <v>Aftermarket Sales - Product (80PRDAFT)</v>
      </c>
      <c r="EG19" s="37">
        <v>262800</v>
      </c>
      <c r="EK19" s="32" t="str">
        <f t="shared" si="51"/>
        <v>FC</v>
      </c>
      <c r="EL19" s="32" t="str">
        <f>VLOOKUP(EG19,'ALL-Chart of Accounts'!$E:$F,2,0)</f>
        <v>Deferred Income</v>
      </c>
      <c r="EM19" s="32">
        <f t="shared" si="13"/>
        <v>262800</v>
      </c>
      <c r="EQ19" s="32" t="str">
        <f t="shared" si="52"/>
        <v>FC</v>
      </c>
      <c r="ER19" s="32" t="str">
        <f>VLOOKUP(EM19,'ALL-Chart of Accounts'!$E:$F,2,0)</f>
        <v>Deferred Income</v>
      </c>
      <c r="ES19" s="32">
        <f t="shared" si="14"/>
        <v>262800</v>
      </c>
      <c r="EW19" s="32" t="str">
        <f t="shared" si="53"/>
        <v>FC</v>
      </c>
      <c r="EX19" s="32" t="str">
        <f>VLOOKUP(ES19,'ALL-Chart of Accounts'!$E:$F,2,0)</f>
        <v>Deferred Income</v>
      </c>
      <c r="EY19" s="37">
        <v>511010</v>
      </c>
      <c r="FA19" s="32">
        <f t="shared" si="15"/>
        <v>1300</v>
      </c>
      <c r="FC19" s="32" t="str">
        <f t="shared" si="54"/>
        <v>FC</v>
      </c>
      <c r="FD19" s="32" t="str">
        <f>VLOOKUP(EY19,'ALL-Chart of Accounts'!$E:$F,2,0)</f>
        <v>Product COS (83PRD) - Material</v>
      </c>
      <c r="FE19" s="32">
        <f t="shared" si="16"/>
        <v>511020</v>
      </c>
      <c r="FG19" s="32">
        <f t="shared" si="17"/>
        <v>1300</v>
      </c>
      <c r="FI19" s="32" t="str">
        <f t="shared" si="55"/>
        <v>FC</v>
      </c>
      <c r="FJ19" s="32" t="str">
        <f>VLOOKUP(FE19,'ALL-Chart of Accounts'!$E:$F,2,0)</f>
        <v>Product COS (83PRD) - Labor</v>
      </c>
      <c r="FK19" s="32">
        <f t="shared" si="18"/>
        <v>511030</v>
      </c>
      <c r="FM19" s="32">
        <f t="shared" si="19"/>
        <v>1300</v>
      </c>
      <c r="FO19" s="32" t="str">
        <f t="shared" si="56"/>
        <v>FC</v>
      </c>
      <c r="FP19" s="32" t="str">
        <f>VLOOKUP(FK19,'ALL-Chart of Accounts'!$E:$F,2,0)</f>
        <v>Product COS (83PRD) - Fixed OH</v>
      </c>
      <c r="FQ19" s="32">
        <f t="shared" si="20"/>
        <v>511040</v>
      </c>
      <c r="FS19" s="32">
        <f t="shared" si="21"/>
        <v>1300</v>
      </c>
      <c r="FU19" s="32" t="str">
        <f t="shared" si="57"/>
        <v>FC</v>
      </c>
      <c r="FV19" s="32" t="str">
        <f>VLOOKUP(FQ19,'ALL-Chart of Accounts'!$E:$F,2,0)</f>
        <v>Product COS (83PRD) - Variable OH</v>
      </c>
      <c r="FW19" s="32">
        <f t="shared" si="22"/>
        <v>511050</v>
      </c>
      <c r="FY19" s="32">
        <f t="shared" si="23"/>
        <v>1300</v>
      </c>
      <c r="GA19" s="32" t="str">
        <f t="shared" si="58"/>
        <v>FC</v>
      </c>
      <c r="GB19" s="32" t="str">
        <f>VLOOKUP(FW19,'ALL-Chart of Accounts'!$E:$F,2,0)</f>
        <v>Product COS (83PRD) - Outside</v>
      </c>
      <c r="GC19" s="32">
        <f t="shared" si="24"/>
        <v>262800</v>
      </c>
      <c r="GG19" s="32" t="str">
        <f t="shared" si="59"/>
        <v>FC</v>
      </c>
      <c r="GH19" s="32" t="str">
        <f>VLOOKUP(GC19,'ALL-Chart of Accounts'!$E:$F,2,0)</f>
        <v>Deferred Income</v>
      </c>
      <c r="GI19" s="32">
        <f t="shared" si="25"/>
        <v>262800</v>
      </c>
      <c r="GM19" s="32" t="str">
        <f t="shared" si="60"/>
        <v>FC</v>
      </c>
      <c r="GN19" s="32" t="str">
        <f>VLOOKUP(GI19,'ALL-Chart of Accounts'!$E:$F,2,0)</f>
        <v>Deferred Income</v>
      </c>
      <c r="GO19" s="32">
        <f t="shared" si="26"/>
        <v>262800</v>
      </c>
      <c r="GS19" s="32" t="str">
        <f t="shared" si="61"/>
        <v>FC</v>
      </c>
      <c r="GT19" s="32" t="str">
        <f>VLOOKUP(GO19,'ALL-Chart of Accounts'!$E:$F,2,0)</f>
        <v>Deferred Income</v>
      </c>
      <c r="GU19" s="32">
        <f t="shared" si="27"/>
        <v>262800</v>
      </c>
      <c r="GY19" s="32" t="str">
        <f t="shared" si="62"/>
        <v>FC</v>
      </c>
      <c r="GZ19" s="32" t="str">
        <f>VLOOKUP(GU19,'ALL-Chart of Accounts'!$E:$F,2,0)</f>
        <v>Deferred Income</v>
      </c>
      <c r="HA19" s="32">
        <f t="shared" si="28"/>
        <v>262800</v>
      </c>
      <c r="HE19" s="32" t="str">
        <f t="shared" si="63"/>
        <v>FC</v>
      </c>
      <c r="HF19" s="32" t="str">
        <f>VLOOKUP(HA19,'ALL-Chart of Accounts'!$E:$F,2,0)</f>
        <v>Deferred Income</v>
      </c>
    </row>
    <row r="20" spans="2:214" x14ac:dyDescent="0.35">
      <c r="B20" s="47">
        <v>43468</v>
      </c>
      <c r="D20" s="46" t="s">
        <v>11924</v>
      </c>
      <c r="F20" s="46">
        <v>1305</v>
      </c>
      <c r="G20" s="32" t="str">
        <f>VLOOKUP(F20,'ALL-Unit Code 2'!V:W,2,0)</f>
        <v>PORTIONING-BLADE SLICING (CT-S, DB-20)</v>
      </c>
      <c r="H20" s="32">
        <f t="shared" si="29"/>
        <v>120131</v>
      </c>
      <c r="L20" s="32" t="str">
        <f>IF(OR(F20="",VLOOKUP(F20,'ALL-Unit Code 2'!V:X,3,0)="ANY"),VLOOKUP($D$1,Sites!$A:$C,2,0),VLOOKUP(F20,'ALL-Unit Code 2'!V:X,3,0))</f>
        <v>FC</v>
      </c>
      <c r="N20" s="32" t="str">
        <f>VLOOKUP(H20,'ALL-Chart of Accounts'!$E:$F,2,0)</f>
        <v>Finished Goods Material</v>
      </c>
      <c r="O20" s="32">
        <f t="shared" si="30"/>
        <v>120132</v>
      </c>
      <c r="S20" s="32" t="str">
        <f t="shared" si="31"/>
        <v>FC</v>
      </c>
      <c r="U20" s="32" t="str">
        <f>VLOOKUP(O20,'ALL-Chart of Accounts'!$E:$F,2,0)</f>
        <v>Finished Goods Labor</v>
      </c>
      <c r="V20" s="32">
        <f t="shared" si="32"/>
        <v>120133</v>
      </c>
      <c r="Z20" s="32" t="str">
        <f t="shared" si="33"/>
        <v>FC</v>
      </c>
      <c r="AB20" s="32" t="str">
        <f>VLOOKUP(V20,'ALL-Chart of Accounts'!$E:$F,2,0)</f>
        <v>Finished Goods Fixed Overhead</v>
      </c>
      <c r="AC20" s="32">
        <f t="shared" si="34"/>
        <v>120134</v>
      </c>
      <c r="AG20" s="32" t="str">
        <f t="shared" si="35"/>
        <v>FC</v>
      </c>
      <c r="AI20" s="32" t="str">
        <f>VLOOKUP(AC20,'ALL-Chart of Accounts'!$E:$F,2,0)</f>
        <v>Finished Goods Variable Overhead</v>
      </c>
      <c r="AJ20" s="32">
        <f t="shared" si="36"/>
        <v>120135</v>
      </c>
      <c r="AN20" s="32" t="str">
        <f t="shared" si="37"/>
        <v>FC</v>
      </c>
      <c r="AP20" s="32" t="str">
        <f>VLOOKUP(AJ20,'ALL-Chart of Accounts'!$E:$F,2,0)</f>
        <v>Finished Goods Outside</v>
      </c>
      <c r="AW20" s="37">
        <v>120141</v>
      </c>
      <c r="BA20" s="32" t="str">
        <f t="shared" si="38"/>
        <v>FC</v>
      </c>
      <c r="BC20" s="32" t="str">
        <f>VLOOKUP(AW20,'ALL-Chart of Accounts'!$E:$F,2,0)</f>
        <v>In-Process Material</v>
      </c>
      <c r="BD20" s="32">
        <f t="shared" si="0"/>
        <v>120142</v>
      </c>
      <c r="BH20" s="32" t="str">
        <f t="shared" si="39"/>
        <v>FC</v>
      </c>
      <c r="BJ20" s="32" t="str">
        <f>VLOOKUP(BD20,'ALL-Chart of Accounts'!$E:$F,2,0)</f>
        <v>In-Process Labor</v>
      </c>
      <c r="BK20" s="32">
        <f t="shared" si="1"/>
        <v>120143</v>
      </c>
      <c r="BO20" s="32" t="str">
        <f t="shared" si="40"/>
        <v>FC</v>
      </c>
      <c r="BQ20" s="32" t="str">
        <f>VLOOKUP(BK20,'ALL-Chart of Accounts'!$E:$F,2,0)</f>
        <v>In-Process Fixed Overhead</v>
      </c>
      <c r="BR20" s="32">
        <f t="shared" si="2"/>
        <v>120144</v>
      </c>
      <c r="BV20" s="32" t="str">
        <f t="shared" si="41"/>
        <v>FC</v>
      </c>
      <c r="BX20" s="32" t="str">
        <f>VLOOKUP(BR20,'ALL-Chart of Accounts'!$E:$F,2,0)</f>
        <v>In-Process Variable Overhead</v>
      </c>
      <c r="BY20" s="32">
        <f t="shared" si="3"/>
        <v>120145</v>
      </c>
      <c r="CC20" s="32" t="str">
        <f t="shared" si="42"/>
        <v>FC</v>
      </c>
      <c r="CE20" s="32" t="str">
        <f>VLOOKUP(BY20,'ALL-Chart of Accounts'!$E:$F,2,0)</f>
        <v>In-Process Outside</v>
      </c>
      <c r="CF20" s="37">
        <v>120121</v>
      </c>
      <c r="CJ20" s="32" t="str">
        <f t="shared" si="43"/>
        <v>FC</v>
      </c>
      <c r="CL20" s="32" t="str">
        <f>VLOOKUP(CF20,'ALL-Chart of Accounts'!$E:$F,2,0)</f>
        <v>In-Transit Material</v>
      </c>
      <c r="CM20" s="32">
        <f t="shared" si="4"/>
        <v>120122</v>
      </c>
      <c r="CQ20" s="32" t="str">
        <f t="shared" si="44"/>
        <v>FC</v>
      </c>
      <c r="CS20" s="32" t="str">
        <f>VLOOKUP(CM20,'ALL-Chart of Accounts'!$E:$F,2,0)</f>
        <v>In-Transit Labor</v>
      </c>
      <c r="CT20" s="32">
        <f t="shared" si="5"/>
        <v>120123</v>
      </c>
      <c r="CX20" s="32" t="str">
        <f t="shared" si="45"/>
        <v>FC</v>
      </c>
      <c r="CZ20" s="32" t="str">
        <f>VLOOKUP(CT20,'ALL-Chart of Accounts'!$E:$F,2,0)</f>
        <v>In-Transit Fixed Overhead</v>
      </c>
      <c r="DA20" s="32">
        <f t="shared" si="6"/>
        <v>120124</v>
      </c>
      <c r="DE20" s="32" t="str">
        <f t="shared" si="46"/>
        <v>FC</v>
      </c>
      <c r="DG20" s="32" t="str">
        <f>VLOOKUP(DA20,'ALL-Chart of Accounts'!$E:$F,2,0)</f>
        <v>In-Transit Variable Overhead</v>
      </c>
      <c r="DH20" s="32">
        <f t="shared" si="7"/>
        <v>120125</v>
      </c>
      <c r="DL20" s="32" t="str">
        <f t="shared" si="47"/>
        <v>FC</v>
      </c>
      <c r="DN20" s="32" t="str">
        <f>VLOOKUP(DH20,'ALL-Chart of Accounts'!$E:$F,2,0)</f>
        <v>In-Transit Outside</v>
      </c>
      <c r="DO20" s="37">
        <v>415000</v>
      </c>
      <c r="DQ20" s="32">
        <f t="shared" si="8"/>
        <v>1305</v>
      </c>
      <c r="DS20" s="32" t="str">
        <f t="shared" si="48"/>
        <v>FC</v>
      </c>
      <c r="DT20" s="32" t="str">
        <f>VLOOKUP(DO20,'ALL-Chart of Accounts'!$E:$F,2,0)</f>
        <v>Aftermarket Sales - Product (80PRDAFT)</v>
      </c>
      <c r="DU20" s="32">
        <f t="shared" si="9"/>
        <v>415000</v>
      </c>
      <c r="DW20" s="32">
        <f t="shared" si="10"/>
        <v>1305</v>
      </c>
      <c r="DY20" s="32" t="str">
        <f t="shared" si="49"/>
        <v>FC</v>
      </c>
      <c r="DZ20" s="32" t="str">
        <f>VLOOKUP(DU20,'ALL-Chart of Accounts'!$E:$F,2,0)</f>
        <v>Aftermarket Sales - Product (80PRDAFT)</v>
      </c>
      <c r="EA20" s="32">
        <f t="shared" si="11"/>
        <v>415000</v>
      </c>
      <c r="EC20" s="32">
        <f t="shared" si="12"/>
        <v>1305</v>
      </c>
      <c r="EE20" s="32" t="str">
        <f t="shared" si="50"/>
        <v>FC</v>
      </c>
      <c r="EF20" s="32" t="str">
        <f>VLOOKUP(EA20,'ALL-Chart of Accounts'!$E:$F,2,0)</f>
        <v>Aftermarket Sales - Product (80PRDAFT)</v>
      </c>
      <c r="EG20" s="37">
        <v>262800</v>
      </c>
      <c r="EK20" s="32" t="str">
        <f t="shared" si="51"/>
        <v>FC</v>
      </c>
      <c r="EL20" s="32" t="str">
        <f>VLOOKUP(EG20,'ALL-Chart of Accounts'!$E:$F,2,0)</f>
        <v>Deferred Income</v>
      </c>
      <c r="EM20" s="32">
        <f t="shared" si="13"/>
        <v>262800</v>
      </c>
      <c r="EQ20" s="32" t="str">
        <f t="shared" si="52"/>
        <v>FC</v>
      </c>
      <c r="ER20" s="32" t="str">
        <f>VLOOKUP(EM20,'ALL-Chart of Accounts'!$E:$F,2,0)</f>
        <v>Deferred Income</v>
      </c>
      <c r="ES20" s="32">
        <f t="shared" si="14"/>
        <v>262800</v>
      </c>
      <c r="EW20" s="32" t="str">
        <f t="shared" si="53"/>
        <v>FC</v>
      </c>
      <c r="EX20" s="32" t="str">
        <f>VLOOKUP(ES20,'ALL-Chart of Accounts'!$E:$F,2,0)</f>
        <v>Deferred Income</v>
      </c>
      <c r="EY20" s="37">
        <v>511010</v>
      </c>
      <c r="FA20" s="32">
        <f t="shared" si="15"/>
        <v>1305</v>
      </c>
      <c r="FC20" s="32" t="str">
        <f t="shared" si="54"/>
        <v>FC</v>
      </c>
      <c r="FD20" s="32" t="str">
        <f>VLOOKUP(EY20,'ALL-Chart of Accounts'!$E:$F,2,0)</f>
        <v>Product COS (83PRD) - Material</v>
      </c>
      <c r="FE20" s="32">
        <f t="shared" si="16"/>
        <v>511020</v>
      </c>
      <c r="FG20" s="32">
        <f t="shared" si="17"/>
        <v>1305</v>
      </c>
      <c r="FI20" s="32" t="str">
        <f t="shared" si="55"/>
        <v>FC</v>
      </c>
      <c r="FJ20" s="32" t="str">
        <f>VLOOKUP(FE20,'ALL-Chart of Accounts'!$E:$F,2,0)</f>
        <v>Product COS (83PRD) - Labor</v>
      </c>
      <c r="FK20" s="32">
        <f t="shared" si="18"/>
        <v>511030</v>
      </c>
      <c r="FM20" s="32">
        <f t="shared" si="19"/>
        <v>1305</v>
      </c>
      <c r="FO20" s="32" t="str">
        <f t="shared" si="56"/>
        <v>FC</v>
      </c>
      <c r="FP20" s="32" t="str">
        <f>VLOOKUP(FK20,'ALL-Chart of Accounts'!$E:$F,2,0)</f>
        <v>Product COS (83PRD) - Fixed OH</v>
      </c>
      <c r="FQ20" s="32">
        <f t="shared" si="20"/>
        <v>511040</v>
      </c>
      <c r="FS20" s="32">
        <f t="shared" si="21"/>
        <v>1305</v>
      </c>
      <c r="FU20" s="32" t="str">
        <f t="shared" si="57"/>
        <v>FC</v>
      </c>
      <c r="FV20" s="32" t="str">
        <f>VLOOKUP(FQ20,'ALL-Chart of Accounts'!$E:$F,2,0)</f>
        <v>Product COS (83PRD) - Variable OH</v>
      </c>
      <c r="FW20" s="32">
        <f t="shared" si="22"/>
        <v>511050</v>
      </c>
      <c r="FY20" s="32">
        <f t="shared" si="23"/>
        <v>1305</v>
      </c>
      <c r="GA20" s="32" t="str">
        <f t="shared" si="58"/>
        <v>FC</v>
      </c>
      <c r="GB20" s="32" t="str">
        <f>VLOOKUP(FW20,'ALL-Chart of Accounts'!$E:$F,2,0)</f>
        <v>Product COS (83PRD) - Outside</v>
      </c>
      <c r="GC20" s="32">
        <f t="shared" si="24"/>
        <v>262800</v>
      </c>
      <c r="GG20" s="32" t="str">
        <f t="shared" si="59"/>
        <v>FC</v>
      </c>
      <c r="GH20" s="32" t="str">
        <f>VLOOKUP(GC20,'ALL-Chart of Accounts'!$E:$F,2,0)</f>
        <v>Deferred Income</v>
      </c>
      <c r="GI20" s="32">
        <f t="shared" si="25"/>
        <v>262800</v>
      </c>
      <c r="GM20" s="32" t="str">
        <f t="shared" si="60"/>
        <v>FC</v>
      </c>
      <c r="GN20" s="32" t="str">
        <f>VLOOKUP(GI20,'ALL-Chart of Accounts'!$E:$F,2,0)</f>
        <v>Deferred Income</v>
      </c>
      <c r="GO20" s="32">
        <f t="shared" si="26"/>
        <v>262800</v>
      </c>
      <c r="GS20" s="32" t="str">
        <f t="shared" si="61"/>
        <v>FC</v>
      </c>
      <c r="GT20" s="32" t="str">
        <f>VLOOKUP(GO20,'ALL-Chart of Accounts'!$E:$F,2,0)</f>
        <v>Deferred Income</v>
      </c>
      <c r="GU20" s="32">
        <f t="shared" si="27"/>
        <v>262800</v>
      </c>
      <c r="GY20" s="32" t="str">
        <f t="shared" si="62"/>
        <v>FC</v>
      </c>
      <c r="GZ20" s="32" t="str">
        <f>VLOOKUP(GU20,'ALL-Chart of Accounts'!$E:$F,2,0)</f>
        <v>Deferred Income</v>
      </c>
      <c r="HA20" s="32">
        <f t="shared" si="28"/>
        <v>262800</v>
      </c>
      <c r="HE20" s="32" t="str">
        <f t="shared" si="63"/>
        <v>FC</v>
      </c>
      <c r="HF20" s="32" t="str">
        <f>VLOOKUP(HA20,'ALL-Chart of Accounts'!$E:$F,2,0)</f>
        <v>Deferred Income</v>
      </c>
    </row>
    <row r="21" spans="2:214" x14ac:dyDescent="0.35">
      <c r="B21" s="47">
        <v>43468</v>
      </c>
      <c r="D21" s="46" t="s">
        <v>11924</v>
      </c>
      <c r="F21" s="46">
        <v>2100</v>
      </c>
      <c r="G21" s="32" t="str">
        <f>VLOOKUP(F21,'ALL-Unit Code 2'!V:W,2,0)</f>
        <v>MATERIAL HANDLING - AGV (CLAMP)</v>
      </c>
      <c r="H21" s="32">
        <f t="shared" si="29"/>
        <v>120131</v>
      </c>
      <c r="L21" s="32" t="str">
        <f>IF(OR(F21="",VLOOKUP(F21,'ALL-Unit Code 2'!V:X,3,0)="ANY"),VLOOKUP($D$1,Sites!$A:$C,2,0),VLOOKUP(F21,'ALL-Unit Code 2'!V:X,3,0))</f>
        <v>AG</v>
      </c>
      <c r="N21" s="32" t="str">
        <f>VLOOKUP(H21,'ALL-Chart of Accounts'!$E:$F,2,0)</f>
        <v>Finished Goods Material</v>
      </c>
      <c r="O21" s="32">
        <f t="shared" si="30"/>
        <v>120132</v>
      </c>
      <c r="S21" s="32" t="str">
        <f t="shared" si="31"/>
        <v>AG</v>
      </c>
      <c r="U21" s="32" t="str">
        <f>VLOOKUP(O21,'ALL-Chart of Accounts'!$E:$F,2,0)</f>
        <v>Finished Goods Labor</v>
      </c>
      <c r="V21" s="32">
        <f t="shared" si="32"/>
        <v>120133</v>
      </c>
      <c r="Z21" s="32" t="str">
        <f t="shared" si="33"/>
        <v>AG</v>
      </c>
      <c r="AB21" s="32" t="str">
        <f>VLOOKUP(V21,'ALL-Chart of Accounts'!$E:$F,2,0)</f>
        <v>Finished Goods Fixed Overhead</v>
      </c>
      <c r="AC21" s="32">
        <f t="shared" si="34"/>
        <v>120134</v>
      </c>
      <c r="AG21" s="32" t="str">
        <f t="shared" si="35"/>
        <v>AG</v>
      </c>
      <c r="AI21" s="32" t="str">
        <f>VLOOKUP(AC21,'ALL-Chart of Accounts'!$E:$F,2,0)</f>
        <v>Finished Goods Variable Overhead</v>
      </c>
      <c r="AJ21" s="32">
        <f t="shared" si="36"/>
        <v>120135</v>
      </c>
      <c r="AN21" s="32" t="str">
        <f t="shared" si="37"/>
        <v>AG</v>
      </c>
      <c r="AP21" s="32" t="str">
        <f>VLOOKUP(AJ21,'ALL-Chart of Accounts'!$E:$F,2,0)</f>
        <v>Finished Goods Outside</v>
      </c>
      <c r="AW21" s="37">
        <v>120141</v>
      </c>
      <c r="BA21" s="32" t="str">
        <f t="shared" si="38"/>
        <v>AG</v>
      </c>
      <c r="BC21" s="32" t="str">
        <f>VLOOKUP(AW21,'ALL-Chart of Accounts'!$E:$F,2,0)</f>
        <v>In-Process Material</v>
      </c>
      <c r="BD21" s="32">
        <f t="shared" si="0"/>
        <v>120142</v>
      </c>
      <c r="BH21" s="32" t="str">
        <f t="shared" si="39"/>
        <v>AG</v>
      </c>
      <c r="BJ21" s="32" t="str">
        <f>VLOOKUP(BD21,'ALL-Chart of Accounts'!$E:$F,2,0)</f>
        <v>In-Process Labor</v>
      </c>
      <c r="BK21" s="32">
        <f t="shared" si="1"/>
        <v>120143</v>
      </c>
      <c r="BO21" s="32" t="str">
        <f t="shared" si="40"/>
        <v>AG</v>
      </c>
      <c r="BQ21" s="32" t="str">
        <f>VLOOKUP(BK21,'ALL-Chart of Accounts'!$E:$F,2,0)</f>
        <v>In-Process Fixed Overhead</v>
      </c>
      <c r="BR21" s="32">
        <f t="shared" si="2"/>
        <v>120144</v>
      </c>
      <c r="BV21" s="32" t="str">
        <f t="shared" si="41"/>
        <v>AG</v>
      </c>
      <c r="BX21" s="32" t="str">
        <f>VLOOKUP(BR21,'ALL-Chart of Accounts'!$E:$F,2,0)</f>
        <v>In-Process Variable Overhead</v>
      </c>
      <c r="BY21" s="32">
        <f t="shared" si="3"/>
        <v>120145</v>
      </c>
      <c r="CC21" s="32" t="str">
        <f t="shared" si="42"/>
        <v>AG</v>
      </c>
      <c r="CE21" s="32" t="str">
        <f>VLOOKUP(BY21,'ALL-Chart of Accounts'!$E:$F,2,0)</f>
        <v>In-Process Outside</v>
      </c>
      <c r="CF21" s="37">
        <v>120121</v>
      </c>
      <c r="CJ21" s="32" t="str">
        <f t="shared" si="43"/>
        <v>AG</v>
      </c>
      <c r="CL21" s="32" t="str">
        <f>VLOOKUP(CF21,'ALL-Chart of Accounts'!$E:$F,2,0)</f>
        <v>In-Transit Material</v>
      </c>
      <c r="CM21" s="32">
        <f t="shared" si="4"/>
        <v>120122</v>
      </c>
      <c r="CQ21" s="32" t="str">
        <f t="shared" si="44"/>
        <v>AG</v>
      </c>
      <c r="CS21" s="32" t="str">
        <f>VLOOKUP(CM21,'ALL-Chart of Accounts'!$E:$F,2,0)</f>
        <v>In-Transit Labor</v>
      </c>
      <c r="CT21" s="32">
        <f t="shared" si="5"/>
        <v>120123</v>
      </c>
      <c r="CX21" s="32" t="str">
        <f t="shared" si="45"/>
        <v>AG</v>
      </c>
      <c r="CZ21" s="32" t="str">
        <f>VLOOKUP(CT21,'ALL-Chart of Accounts'!$E:$F,2,0)</f>
        <v>In-Transit Fixed Overhead</v>
      </c>
      <c r="DA21" s="32">
        <f t="shared" si="6"/>
        <v>120124</v>
      </c>
      <c r="DE21" s="32" t="str">
        <f t="shared" si="46"/>
        <v>AG</v>
      </c>
      <c r="DG21" s="32" t="str">
        <f>VLOOKUP(DA21,'ALL-Chart of Accounts'!$E:$F,2,0)</f>
        <v>In-Transit Variable Overhead</v>
      </c>
      <c r="DH21" s="32">
        <f t="shared" si="7"/>
        <v>120125</v>
      </c>
      <c r="DL21" s="32" t="str">
        <f t="shared" si="47"/>
        <v>AG</v>
      </c>
      <c r="DN21" s="32" t="str">
        <f>VLOOKUP(DH21,'ALL-Chart of Accounts'!$E:$F,2,0)</f>
        <v>In-Transit Outside</v>
      </c>
      <c r="DO21" s="37">
        <v>415000</v>
      </c>
      <c r="DQ21" s="32">
        <f t="shared" si="8"/>
        <v>2100</v>
      </c>
      <c r="DS21" s="32" t="str">
        <f t="shared" si="48"/>
        <v>AG</v>
      </c>
      <c r="DT21" s="32" t="str">
        <f>VLOOKUP(DO21,'ALL-Chart of Accounts'!$E:$F,2,0)</f>
        <v>Aftermarket Sales - Product (80PRDAFT)</v>
      </c>
      <c r="DU21" s="32">
        <f t="shared" si="9"/>
        <v>415000</v>
      </c>
      <c r="DW21" s="32">
        <f t="shared" si="10"/>
        <v>2100</v>
      </c>
      <c r="DY21" s="32" t="str">
        <f t="shared" si="49"/>
        <v>AG</v>
      </c>
      <c r="DZ21" s="32" t="str">
        <f>VLOOKUP(DU21,'ALL-Chart of Accounts'!$E:$F,2,0)</f>
        <v>Aftermarket Sales - Product (80PRDAFT)</v>
      </c>
      <c r="EA21" s="32">
        <f t="shared" si="11"/>
        <v>415000</v>
      </c>
      <c r="EC21" s="32">
        <f t="shared" si="12"/>
        <v>2100</v>
      </c>
      <c r="EE21" s="32" t="str">
        <f t="shared" si="50"/>
        <v>AG</v>
      </c>
      <c r="EF21" s="32" t="str">
        <f>VLOOKUP(EA21,'ALL-Chart of Accounts'!$E:$F,2,0)</f>
        <v>Aftermarket Sales - Product (80PRDAFT)</v>
      </c>
      <c r="EG21" s="37">
        <v>262800</v>
      </c>
      <c r="EK21" s="32" t="str">
        <f t="shared" si="51"/>
        <v>AG</v>
      </c>
      <c r="EL21" s="32" t="str">
        <f>VLOOKUP(EG21,'ALL-Chart of Accounts'!$E:$F,2,0)</f>
        <v>Deferred Income</v>
      </c>
      <c r="EM21" s="32">
        <f t="shared" si="13"/>
        <v>262800</v>
      </c>
      <c r="EQ21" s="32" t="str">
        <f t="shared" si="52"/>
        <v>AG</v>
      </c>
      <c r="ER21" s="32" t="str">
        <f>VLOOKUP(EM21,'ALL-Chart of Accounts'!$E:$F,2,0)</f>
        <v>Deferred Income</v>
      </c>
      <c r="ES21" s="32">
        <f t="shared" si="14"/>
        <v>262800</v>
      </c>
      <c r="EW21" s="32" t="str">
        <f t="shared" si="53"/>
        <v>AG</v>
      </c>
      <c r="EX21" s="32" t="str">
        <f>VLOOKUP(ES21,'ALL-Chart of Accounts'!$E:$F,2,0)</f>
        <v>Deferred Income</v>
      </c>
      <c r="EY21" s="37">
        <v>511010</v>
      </c>
      <c r="FA21" s="32">
        <f t="shared" si="15"/>
        <v>2100</v>
      </c>
      <c r="FC21" s="32" t="str">
        <f t="shared" si="54"/>
        <v>AG</v>
      </c>
      <c r="FD21" s="32" t="str">
        <f>VLOOKUP(EY21,'ALL-Chart of Accounts'!$E:$F,2,0)</f>
        <v>Product COS (83PRD) - Material</v>
      </c>
      <c r="FE21" s="32">
        <f t="shared" si="16"/>
        <v>511020</v>
      </c>
      <c r="FG21" s="32">
        <f t="shared" si="17"/>
        <v>2100</v>
      </c>
      <c r="FI21" s="32" t="str">
        <f t="shared" si="55"/>
        <v>AG</v>
      </c>
      <c r="FJ21" s="32" t="str">
        <f>VLOOKUP(FE21,'ALL-Chart of Accounts'!$E:$F,2,0)</f>
        <v>Product COS (83PRD) - Labor</v>
      </c>
      <c r="FK21" s="32">
        <f t="shared" si="18"/>
        <v>511030</v>
      </c>
      <c r="FM21" s="32">
        <f t="shared" si="19"/>
        <v>2100</v>
      </c>
      <c r="FO21" s="32" t="str">
        <f t="shared" si="56"/>
        <v>AG</v>
      </c>
      <c r="FP21" s="32" t="str">
        <f>VLOOKUP(FK21,'ALL-Chart of Accounts'!$E:$F,2,0)</f>
        <v>Product COS (83PRD) - Fixed OH</v>
      </c>
      <c r="FQ21" s="32">
        <f t="shared" si="20"/>
        <v>511040</v>
      </c>
      <c r="FS21" s="32">
        <f t="shared" si="21"/>
        <v>2100</v>
      </c>
      <c r="FU21" s="32" t="str">
        <f t="shared" si="57"/>
        <v>AG</v>
      </c>
      <c r="FV21" s="32" t="str">
        <f>VLOOKUP(FQ21,'ALL-Chart of Accounts'!$E:$F,2,0)</f>
        <v>Product COS (83PRD) - Variable OH</v>
      </c>
      <c r="FW21" s="32">
        <f t="shared" si="22"/>
        <v>511050</v>
      </c>
      <c r="FY21" s="32">
        <f t="shared" si="23"/>
        <v>2100</v>
      </c>
      <c r="GA21" s="32" t="str">
        <f t="shared" si="58"/>
        <v>AG</v>
      </c>
      <c r="GB21" s="32" t="str">
        <f>VLOOKUP(FW21,'ALL-Chart of Accounts'!$E:$F,2,0)</f>
        <v>Product COS (83PRD) - Outside</v>
      </c>
      <c r="GC21" s="32">
        <f t="shared" si="24"/>
        <v>262800</v>
      </c>
      <c r="GG21" s="32" t="str">
        <f t="shared" si="59"/>
        <v>AG</v>
      </c>
      <c r="GH21" s="32" t="str">
        <f>VLOOKUP(GC21,'ALL-Chart of Accounts'!$E:$F,2,0)</f>
        <v>Deferred Income</v>
      </c>
      <c r="GI21" s="32">
        <f t="shared" si="25"/>
        <v>262800</v>
      </c>
      <c r="GM21" s="32" t="str">
        <f t="shared" si="60"/>
        <v>AG</v>
      </c>
      <c r="GN21" s="32" t="str">
        <f>VLOOKUP(GI21,'ALL-Chart of Accounts'!$E:$F,2,0)</f>
        <v>Deferred Income</v>
      </c>
      <c r="GO21" s="32">
        <f t="shared" si="26"/>
        <v>262800</v>
      </c>
      <c r="GS21" s="32" t="str">
        <f t="shared" si="61"/>
        <v>AG</v>
      </c>
      <c r="GT21" s="32" t="str">
        <f>VLOOKUP(GO21,'ALL-Chart of Accounts'!$E:$F,2,0)</f>
        <v>Deferred Income</v>
      </c>
      <c r="GU21" s="32">
        <f t="shared" si="27"/>
        <v>262800</v>
      </c>
      <c r="GY21" s="32" t="str">
        <f t="shared" si="62"/>
        <v>AG</v>
      </c>
      <c r="GZ21" s="32" t="str">
        <f>VLOOKUP(GU21,'ALL-Chart of Accounts'!$E:$F,2,0)</f>
        <v>Deferred Income</v>
      </c>
      <c r="HA21" s="32">
        <f t="shared" si="28"/>
        <v>262800</v>
      </c>
      <c r="HE21" s="32" t="str">
        <f t="shared" si="63"/>
        <v>AG</v>
      </c>
      <c r="HF21" s="32" t="str">
        <f>VLOOKUP(HA21,'ALL-Chart of Accounts'!$E:$F,2,0)</f>
        <v>Deferred Income</v>
      </c>
    </row>
    <row r="22" spans="2:214" x14ac:dyDescent="0.35">
      <c r="B22" s="47">
        <v>43468</v>
      </c>
      <c r="D22" s="46" t="s">
        <v>11924</v>
      </c>
      <c r="F22" s="46">
        <v>2105</v>
      </c>
      <c r="G22" s="32" t="str">
        <f>VLOOKUP(F22,'ALL-Unit Code 2'!V:W,2,0)</f>
        <v>MATERIAL HANDLING - AGV (FORK)</v>
      </c>
      <c r="H22" s="32">
        <f t="shared" si="29"/>
        <v>120131</v>
      </c>
      <c r="L22" s="32" t="str">
        <f>IF(OR(F22="",VLOOKUP(F22,'ALL-Unit Code 2'!V:X,3,0)="ANY"),VLOOKUP($D$1,Sites!$A:$C,2,0),VLOOKUP(F22,'ALL-Unit Code 2'!V:X,3,0))</f>
        <v>AG</v>
      </c>
      <c r="N22" s="32" t="str">
        <f>VLOOKUP(H22,'ALL-Chart of Accounts'!$E:$F,2,0)</f>
        <v>Finished Goods Material</v>
      </c>
      <c r="O22" s="32">
        <f t="shared" si="30"/>
        <v>120132</v>
      </c>
      <c r="S22" s="32" t="str">
        <f t="shared" si="31"/>
        <v>AG</v>
      </c>
      <c r="U22" s="32" t="str">
        <f>VLOOKUP(O22,'ALL-Chart of Accounts'!$E:$F,2,0)</f>
        <v>Finished Goods Labor</v>
      </c>
      <c r="V22" s="32">
        <f t="shared" si="32"/>
        <v>120133</v>
      </c>
      <c r="Z22" s="32" t="str">
        <f t="shared" si="33"/>
        <v>AG</v>
      </c>
      <c r="AB22" s="32" t="str">
        <f>VLOOKUP(V22,'ALL-Chart of Accounts'!$E:$F,2,0)</f>
        <v>Finished Goods Fixed Overhead</v>
      </c>
      <c r="AC22" s="32">
        <f t="shared" si="34"/>
        <v>120134</v>
      </c>
      <c r="AG22" s="32" t="str">
        <f t="shared" si="35"/>
        <v>AG</v>
      </c>
      <c r="AI22" s="32" t="str">
        <f>VLOOKUP(AC22,'ALL-Chart of Accounts'!$E:$F,2,0)</f>
        <v>Finished Goods Variable Overhead</v>
      </c>
      <c r="AJ22" s="32">
        <f t="shared" si="36"/>
        <v>120135</v>
      </c>
      <c r="AN22" s="32" t="str">
        <f t="shared" si="37"/>
        <v>AG</v>
      </c>
      <c r="AP22" s="32" t="str">
        <f>VLOOKUP(AJ22,'ALL-Chart of Accounts'!$E:$F,2,0)</f>
        <v>Finished Goods Outside</v>
      </c>
      <c r="AW22" s="37">
        <v>120141</v>
      </c>
      <c r="BA22" s="32" t="str">
        <f t="shared" si="38"/>
        <v>AG</v>
      </c>
      <c r="BC22" s="32" t="str">
        <f>VLOOKUP(AW22,'ALL-Chart of Accounts'!$E:$F,2,0)</f>
        <v>In-Process Material</v>
      </c>
      <c r="BD22" s="32">
        <f t="shared" si="0"/>
        <v>120142</v>
      </c>
      <c r="BH22" s="32" t="str">
        <f t="shared" si="39"/>
        <v>AG</v>
      </c>
      <c r="BJ22" s="32" t="str">
        <f>VLOOKUP(BD22,'ALL-Chart of Accounts'!$E:$F,2,0)</f>
        <v>In-Process Labor</v>
      </c>
      <c r="BK22" s="32">
        <f t="shared" si="1"/>
        <v>120143</v>
      </c>
      <c r="BO22" s="32" t="str">
        <f t="shared" si="40"/>
        <v>AG</v>
      </c>
      <c r="BQ22" s="32" t="str">
        <f>VLOOKUP(BK22,'ALL-Chart of Accounts'!$E:$F,2,0)</f>
        <v>In-Process Fixed Overhead</v>
      </c>
      <c r="BR22" s="32">
        <f t="shared" si="2"/>
        <v>120144</v>
      </c>
      <c r="BV22" s="32" t="str">
        <f t="shared" si="41"/>
        <v>AG</v>
      </c>
      <c r="BX22" s="32" t="str">
        <f>VLOOKUP(BR22,'ALL-Chart of Accounts'!$E:$F,2,0)</f>
        <v>In-Process Variable Overhead</v>
      </c>
      <c r="BY22" s="32">
        <f t="shared" si="3"/>
        <v>120145</v>
      </c>
      <c r="CC22" s="32" t="str">
        <f t="shared" si="42"/>
        <v>AG</v>
      </c>
      <c r="CE22" s="32" t="str">
        <f>VLOOKUP(BY22,'ALL-Chart of Accounts'!$E:$F,2,0)</f>
        <v>In-Process Outside</v>
      </c>
      <c r="CF22" s="37">
        <v>120121</v>
      </c>
      <c r="CJ22" s="32" t="str">
        <f t="shared" si="43"/>
        <v>AG</v>
      </c>
      <c r="CL22" s="32" t="str">
        <f>VLOOKUP(CF22,'ALL-Chart of Accounts'!$E:$F,2,0)</f>
        <v>In-Transit Material</v>
      </c>
      <c r="CM22" s="32">
        <f t="shared" si="4"/>
        <v>120122</v>
      </c>
      <c r="CQ22" s="32" t="str">
        <f t="shared" si="44"/>
        <v>AG</v>
      </c>
      <c r="CS22" s="32" t="str">
        <f>VLOOKUP(CM22,'ALL-Chart of Accounts'!$E:$F,2,0)</f>
        <v>In-Transit Labor</v>
      </c>
      <c r="CT22" s="32">
        <f t="shared" si="5"/>
        <v>120123</v>
      </c>
      <c r="CX22" s="32" t="str">
        <f t="shared" si="45"/>
        <v>AG</v>
      </c>
      <c r="CZ22" s="32" t="str">
        <f>VLOOKUP(CT22,'ALL-Chart of Accounts'!$E:$F,2,0)</f>
        <v>In-Transit Fixed Overhead</v>
      </c>
      <c r="DA22" s="32">
        <f t="shared" si="6"/>
        <v>120124</v>
      </c>
      <c r="DE22" s="32" t="str">
        <f t="shared" si="46"/>
        <v>AG</v>
      </c>
      <c r="DG22" s="32" t="str">
        <f>VLOOKUP(DA22,'ALL-Chart of Accounts'!$E:$F,2,0)</f>
        <v>In-Transit Variable Overhead</v>
      </c>
      <c r="DH22" s="32">
        <f t="shared" si="7"/>
        <v>120125</v>
      </c>
      <c r="DL22" s="32" t="str">
        <f t="shared" si="47"/>
        <v>AG</v>
      </c>
      <c r="DN22" s="32" t="str">
        <f>VLOOKUP(DH22,'ALL-Chart of Accounts'!$E:$F,2,0)</f>
        <v>In-Transit Outside</v>
      </c>
      <c r="DO22" s="37">
        <v>415000</v>
      </c>
      <c r="DQ22" s="32">
        <f t="shared" si="8"/>
        <v>2105</v>
      </c>
      <c r="DS22" s="32" t="str">
        <f t="shared" si="48"/>
        <v>AG</v>
      </c>
      <c r="DT22" s="32" t="str">
        <f>VLOOKUP(DO22,'ALL-Chart of Accounts'!$E:$F,2,0)</f>
        <v>Aftermarket Sales - Product (80PRDAFT)</v>
      </c>
      <c r="DU22" s="32">
        <f t="shared" si="9"/>
        <v>415000</v>
      </c>
      <c r="DW22" s="32">
        <f t="shared" si="10"/>
        <v>2105</v>
      </c>
      <c r="DY22" s="32" t="str">
        <f t="shared" si="49"/>
        <v>AG</v>
      </c>
      <c r="DZ22" s="32" t="str">
        <f>VLOOKUP(DU22,'ALL-Chart of Accounts'!$E:$F,2,0)</f>
        <v>Aftermarket Sales - Product (80PRDAFT)</v>
      </c>
      <c r="EA22" s="32">
        <f t="shared" si="11"/>
        <v>415000</v>
      </c>
      <c r="EC22" s="32">
        <f t="shared" si="12"/>
        <v>2105</v>
      </c>
      <c r="EE22" s="32" t="str">
        <f t="shared" si="50"/>
        <v>AG</v>
      </c>
      <c r="EF22" s="32" t="str">
        <f>VLOOKUP(EA22,'ALL-Chart of Accounts'!$E:$F,2,0)</f>
        <v>Aftermarket Sales - Product (80PRDAFT)</v>
      </c>
      <c r="EG22" s="37">
        <v>262800</v>
      </c>
      <c r="EK22" s="32" t="str">
        <f t="shared" si="51"/>
        <v>AG</v>
      </c>
      <c r="EL22" s="32" t="str">
        <f>VLOOKUP(EG22,'ALL-Chart of Accounts'!$E:$F,2,0)</f>
        <v>Deferred Income</v>
      </c>
      <c r="EM22" s="32">
        <f t="shared" si="13"/>
        <v>262800</v>
      </c>
      <c r="EQ22" s="32" t="str">
        <f t="shared" si="52"/>
        <v>AG</v>
      </c>
      <c r="ER22" s="32" t="str">
        <f>VLOOKUP(EM22,'ALL-Chart of Accounts'!$E:$F,2,0)</f>
        <v>Deferred Income</v>
      </c>
      <c r="ES22" s="32">
        <f t="shared" si="14"/>
        <v>262800</v>
      </c>
      <c r="EW22" s="32" t="str">
        <f t="shared" si="53"/>
        <v>AG</v>
      </c>
      <c r="EX22" s="32" t="str">
        <f>VLOOKUP(ES22,'ALL-Chart of Accounts'!$E:$F,2,0)</f>
        <v>Deferred Income</v>
      </c>
      <c r="EY22" s="37">
        <v>511010</v>
      </c>
      <c r="FA22" s="32">
        <f t="shared" si="15"/>
        <v>2105</v>
      </c>
      <c r="FC22" s="32" t="str">
        <f t="shared" si="54"/>
        <v>AG</v>
      </c>
      <c r="FD22" s="32" t="str">
        <f>VLOOKUP(EY22,'ALL-Chart of Accounts'!$E:$F,2,0)</f>
        <v>Product COS (83PRD) - Material</v>
      </c>
      <c r="FE22" s="32">
        <f t="shared" si="16"/>
        <v>511020</v>
      </c>
      <c r="FG22" s="32">
        <f t="shared" si="17"/>
        <v>2105</v>
      </c>
      <c r="FI22" s="32" t="str">
        <f t="shared" si="55"/>
        <v>AG</v>
      </c>
      <c r="FJ22" s="32" t="str">
        <f>VLOOKUP(FE22,'ALL-Chart of Accounts'!$E:$F,2,0)</f>
        <v>Product COS (83PRD) - Labor</v>
      </c>
      <c r="FK22" s="32">
        <f t="shared" si="18"/>
        <v>511030</v>
      </c>
      <c r="FM22" s="32">
        <f t="shared" si="19"/>
        <v>2105</v>
      </c>
      <c r="FO22" s="32" t="str">
        <f t="shared" si="56"/>
        <v>AG</v>
      </c>
      <c r="FP22" s="32" t="str">
        <f>VLOOKUP(FK22,'ALL-Chart of Accounts'!$E:$F,2,0)</f>
        <v>Product COS (83PRD) - Fixed OH</v>
      </c>
      <c r="FQ22" s="32">
        <f t="shared" si="20"/>
        <v>511040</v>
      </c>
      <c r="FS22" s="32">
        <f t="shared" si="21"/>
        <v>2105</v>
      </c>
      <c r="FU22" s="32" t="str">
        <f t="shared" si="57"/>
        <v>AG</v>
      </c>
      <c r="FV22" s="32" t="str">
        <f>VLOOKUP(FQ22,'ALL-Chart of Accounts'!$E:$F,2,0)</f>
        <v>Product COS (83PRD) - Variable OH</v>
      </c>
      <c r="FW22" s="32">
        <f t="shared" si="22"/>
        <v>511050</v>
      </c>
      <c r="FY22" s="32">
        <f t="shared" si="23"/>
        <v>2105</v>
      </c>
      <c r="GA22" s="32" t="str">
        <f t="shared" si="58"/>
        <v>AG</v>
      </c>
      <c r="GB22" s="32" t="str">
        <f>VLOOKUP(FW22,'ALL-Chart of Accounts'!$E:$F,2,0)</f>
        <v>Product COS (83PRD) - Outside</v>
      </c>
      <c r="GC22" s="32">
        <f t="shared" si="24"/>
        <v>262800</v>
      </c>
      <c r="GG22" s="32" t="str">
        <f t="shared" si="59"/>
        <v>AG</v>
      </c>
      <c r="GH22" s="32" t="str">
        <f>VLOOKUP(GC22,'ALL-Chart of Accounts'!$E:$F,2,0)</f>
        <v>Deferred Income</v>
      </c>
      <c r="GI22" s="32">
        <f t="shared" si="25"/>
        <v>262800</v>
      </c>
      <c r="GM22" s="32" t="str">
        <f t="shared" si="60"/>
        <v>AG</v>
      </c>
      <c r="GN22" s="32" t="str">
        <f>VLOOKUP(GI22,'ALL-Chart of Accounts'!$E:$F,2,0)</f>
        <v>Deferred Income</v>
      </c>
      <c r="GO22" s="32">
        <f t="shared" si="26"/>
        <v>262800</v>
      </c>
      <c r="GS22" s="32" t="str">
        <f t="shared" si="61"/>
        <v>AG</v>
      </c>
      <c r="GT22" s="32" t="str">
        <f>VLOOKUP(GO22,'ALL-Chart of Accounts'!$E:$F,2,0)</f>
        <v>Deferred Income</v>
      </c>
      <c r="GU22" s="32">
        <f t="shared" si="27"/>
        <v>262800</v>
      </c>
      <c r="GY22" s="32" t="str">
        <f t="shared" si="62"/>
        <v>AG</v>
      </c>
      <c r="GZ22" s="32" t="str">
        <f>VLOOKUP(GU22,'ALL-Chart of Accounts'!$E:$F,2,0)</f>
        <v>Deferred Income</v>
      </c>
      <c r="HA22" s="32">
        <f t="shared" si="28"/>
        <v>262800</v>
      </c>
      <c r="HE22" s="32" t="str">
        <f t="shared" si="63"/>
        <v>AG</v>
      </c>
      <c r="HF22" s="32" t="str">
        <f>VLOOKUP(HA22,'ALL-Chart of Accounts'!$E:$F,2,0)</f>
        <v>Deferred Income</v>
      </c>
    </row>
    <row r="23" spans="2:214" x14ac:dyDescent="0.35">
      <c r="B23" s="47">
        <v>43468</v>
      </c>
      <c r="D23" s="46" t="s">
        <v>11924</v>
      </c>
      <c r="F23" s="46">
        <v>2110</v>
      </c>
      <c r="G23" s="32" t="str">
        <f>VLOOKUP(F23,'ALL-Unit Code 2'!V:W,2,0)</f>
        <v>MATERIAL HANDLING - AGV (TUGGER)</v>
      </c>
      <c r="H23" s="32">
        <f t="shared" ref="H23:H34" si="64">IF(ISERROR(FIND("RAW",G23,1)),120131,120111)</f>
        <v>120131</v>
      </c>
      <c r="L23" s="32" t="str">
        <f>IF(OR(F23="",VLOOKUP(F23,'ALL-Unit Code 2'!V:X,3,0)="ANY"),VLOOKUP($D$1,Sites!$A:$C,2,0),VLOOKUP(F23,'ALL-Unit Code 2'!V:X,3,0))</f>
        <v>AG</v>
      </c>
      <c r="N23" s="32" t="str">
        <f>VLOOKUP(H23,'ALL-Chart of Accounts'!$E:$F,2,0)</f>
        <v>Finished Goods Material</v>
      </c>
      <c r="O23" s="32">
        <f t="shared" ref="O23:O34" si="65">H23+1</f>
        <v>120132</v>
      </c>
      <c r="S23" s="32" t="str">
        <f t="shared" si="31"/>
        <v>AG</v>
      </c>
      <c r="U23" s="32" t="str">
        <f>VLOOKUP(O23,'ALL-Chart of Accounts'!$E:$F,2,0)</f>
        <v>Finished Goods Labor</v>
      </c>
      <c r="V23" s="32">
        <f t="shared" ref="V23:V34" si="66">O23+1</f>
        <v>120133</v>
      </c>
      <c r="Z23" s="32" t="str">
        <f t="shared" si="33"/>
        <v>AG</v>
      </c>
      <c r="AB23" s="32" t="str">
        <f>VLOOKUP(V23,'ALL-Chart of Accounts'!$E:$F,2,0)</f>
        <v>Finished Goods Fixed Overhead</v>
      </c>
      <c r="AC23" s="32">
        <f t="shared" ref="AC23:AC34" si="67">V23+1</f>
        <v>120134</v>
      </c>
      <c r="AG23" s="32" t="str">
        <f t="shared" si="35"/>
        <v>AG</v>
      </c>
      <c r="AI23" s="32" t="str">
        <f>VLOOKUP(AC23,'ALL-Chart of Accounts'!$E:$F,2,0)</f>
        <v>Finished Goods Variable Overhead</v>
      </c>
      <c r="AJ23" s="32">
        <f t="shared" ref="AJ23:AJ34" si="68">AC23+1</f>
        <v>120135</v>
      </c>
      <c r="AN23" s="32" t="str">
        <f t="shared" si="37"/>
        <v>AG</v>
      </c>
      <c r="AP23" s="32" t="str">
        <f>VLOOKUP(AJ23,'ALL-Chart of Accounts'!$E:$F,2,0)</f>
        <v>Finished Goods Outside</v>
      </c>
      <c r="AW23" s="37">
        <v>120141</v>
      </c>
      <c r="BA23" s="32" t="str">
        <f t="shared" si="38"/>
        <v>AG</v>
      </c>
      <c r="BC23" s="32" t="str">
        <f>VLOOKUP(AW23,'ALL-Chart of Accounts'!$E:$F,2,0)</f>
        <v>In-Process Material</v>
      </c>
      <c r="BD23" s="32">
        <f t="shared" ref="BD23:BD34" si="69">+AW23+1</f>
        <v>120142</v>
      </c>
      <c r="BH23" s="32" t="str">
        <f t="shared" si="39"/>
        <v>AG</v>
      </c>
      <c r="BJ23" s="32" t="str">
        <f>VLOOKUP(BD23,'ALL-Chart of Accounts'!$E:$F,2,0)</f>
        <v>In-Process Labor</v>
      </c>
      <c r="BK23" s="32">
        <f t="shared" ref="BK23:BK34" si="70">+BD23+1</f>
        <v>120143</v>
      </c>
      <c r="BO23" s="32" t="str">
        <f t="shared" si="40"/>
        <v>AG</v>
      </c>
      <c r="BQ23" s="32" t="str">
        <f>VLOOKUP(BK23,'ALL-Chart of Accounts'!$E:$F,2,0)</f>
        <v>In-Process Fixed Overhead</v>
      </c>
      <c r="BR23" s="32">
        <f t="shared" ref="BR23:BR34" si="71">+BK23+1</f>
        <v>120144</v>
      </c>
      <c r="BV23" s="32" t="str">
        <f t="shared" si="41"/>
        <v>AG</v>
      </c>
      <c r="BX23" s="32" t="str">
        <f>VLOOKUP(BR23,'ALL-Chart of Accounts'!$E:$F,2,0)</f>
        <v>In-Process Variable Overhead</v>
      </c>
      <c r="BY23" s="32">
        <f t="shared" ref="BY23:BY34" si="72">+BR23+1</f>
        <v>120145</v>
      </c>
      <c r="CC23" s="32" t="str">
        <f t="shared" si="42"/>
        <v>AG</v>
      </c>
      <c r="CE23" s="32" t="str">
        <f>VLOOKUP(BY23,'ALL-Chart of Accounts'!$E:$F,2,0)</f>
        <v>In-Process Outside</v>
      </c>
      <c r="CF23" s="37">
        <v>120121</v>
      </c>
      <c r="CJ23" s="32" t="str">
        <f t="shared" si="43"/>
        <v>AG</v>
      </c>
      <c r="CL23" s="32" t="str">
        <f>VLOOKUP(CF23,'ALL-Chart of Accounts'!$E:$F,2,0)</f>
        <v>In-Transit Material</v>
      </c>
      <c r="CM23" s="32">
        <f t="shared" ref="CM23:CM34" si="73">+CF23+1</f>
        <v>120122</v>
      </c>
      <c r="CQ23" s="32" t="str">
        <f t="shared" si="44"/>
        <v>AG</v>
      </c>
      <c r="CS23" s="32" t="str">
        <f>VLOOKUP(CM23,'ALL-Chart of Accounts'!$E:$F,2,0)</f>
        <v>In-Transit Labor</v>
      </c>
      <c r="CT23" s="32">
        <f t="shared" ref="CT23:CT34" si="74">+CM23+1</f>
        <v>120123</v>
      </c>
      <c r="CX23" s="32" t="str">
        <f t="shared" si="45"/>
        <v>AG</v>
      </c>
      <c r="CZ23" s="32" t="str">
        <f>VLOOKUP(CT23,'ALL-Chart of Accounts'!$E:$F,2,0)</f>
        <v>In-Transit Fixed Overhead</v>
      </c>
      <c r="DA23" s="32">
        <f t="shared" ref="DA23:DA34" si="75">+CT23+1</f>
        <v>120124</v>
      </c>
      <c r="DE23" s="32" t="str">
        <f t="shared" si="46"/>
        <v>AG</v>
      </c>
      <c r="DG23" s="32" t="str">
        <f>VLOOKUP(DA23,'ALL-Chart of Accounts'!$E:$F,2,0)</f>
        <v>In-Transit Variable Overhead</v>
      </c>
      <c r="DH23" s="32">
        <f t="shared" ref="DH23:DH34" si="76">+DA23+1</f>
        <v>120125</v>
      </c>
      <c r="DL23" s="32" t="str">
        <f t="shared" si="47"/>
        <v>AG</v>
      </c>
      <c r="DN23" s="32" t="str">
        <f>VLOOKUP(DH23,'ALL-Chart of Accounts'!$E:$F,2,0)</f>
        <v>In-Transit Outside</v>
      </c>
      <c r="DO23" s="37">
        <v>415000</v>
      </c>
      <c r="DQ23" s="32">
        <f t="shared" si="8"/>
        <v>2110</v>
      </c>
      <c r="DS23" s="32" t="str">
        <f t="shared" si="48"/>
        <v>AG</v>
      </c>
      <c r="DT23" s="32" t="str">
        <f>VLOOKUP(DO23,'ALL-Chart of Accounts'!$E:$F,2,0)</f>
        <v>Aftermarket Sales - Product (80PRDAFT)</v>
      </c>
      <c r="DU23" s="32">
        <f t="shared" si="9"/>
        <v>415000</v>
      </c>
      <c r="DW23" s="32">
        <f t="shared" si="10"/>
        <v>2110</v>
      </c>
      <c r="DY23" s="32" t="str">
        <f t="shared" si="49"/>
        <v>AG</v>
      </c>
      <c r="DZ23" s="32" t="str">
        <f>VLOOKUP(DU23,'ALL-Chart of Accounts'!$E:$F,2,0)</f>
        <v>Aftermarket Sales - Product (80PRDAFT)</v>
      </c>
      <c r="EA23" s="32">
        <f t="shared" si="11"/>
        <v>415000</v>
      </c>
      <c r="EC23" s="32">
        <f t="shared" si="12"/>
        <v>2110</v>
      </c>
      <c r="EE23" s="32" t="str">
        <f t="shared" si="50"/>
        <v>AG</v>
      </c>
      <c r="EF23" s="32" t="str">
        <f>VLOOKUP(EA23,'ALL-Chart of Accounts'!$E:$F,2,0)</f>
        <v>Aftermarket Sales - Product (80PRDAFT)</v>
      </c>
      <c r="EG23" s="37">
        <v>262800</v>
      </c>
      <c r="EK23" s="32" t="str">
        <f t="shared" si="51"/>
        <v>AG</v>
      </c>
      <c r="EL23" s="32" t="str">
        <f>VLOOKUP(EG23,'ALL-Chart of Accounts'!$E:$F,2,0)</f>
        <v>Deferred Income</v>
      </c>
      <c r="EM23" s="32">
        <f t="shared" ref="EM23:EM34" si="77">EG23</f>
        <v>262800</v>
      </c>
      <c r="EQ23" s="32" t="str">
        <f t="shared" si="52"/>
        <v>AG</v>
      </c>
      <c r="ER23" s="32" t="str">
        <f>VLOOKUP(EM23,'ALL-Chart of Accounts'!$E:$F,2,0)</f>
        <v>Deferred Income</v>
      </c>
      <c r="ES23" s="32">
        <f t="shared" ref="ES23:ES34" si="78">EM23</f>
        <v>262800</v>
      </c>
      <c r="EW23" s="32" t="str">
        <f t="shared" si="53"/>
        <v>AG</v>
      </c>
      <c r="EX23" s="32" t="str">
        <f>VLOOKUP(ES23,'ALL-Chart of Accounts'!$E:$F,2,0)</f>
        <v>Deferred Income</v>
      </c>
      <c r="EY23" s="37">
        <v>511010</v>
      </c>
      <c r="FA23" s="32">
        <f t="shared" si="15"/>
        <v>2110</v>
      </c>
      <c r="FC23" s="32" t="str">
        <f t="shared" si="54"/>
        <v>AG</v>
      </c>
      <c r="FD23" s="32" t="str">
        <f>VLOOKUP(EY23,'ALL-Chart of Accounts'!$E:$F,2,0)</f>
        <v>Product COS (83PRD) - Material</v>
      </c>
      <c r="FE23" s="32">
        <f t="shared" ref="FE23:FE34" si="79">+EY23+10</f>
        <v>511020</v>
      </c>
      <c r="FG23" s="32">
        <f t="shared" si="17"/>
        <v>2110</v>
      </c>
      <c r="FI23" s="32" t="str">
        <f t="shared" si="55"/>
        <v>AG</v>
      </c>
      <c r="FJ23" s="32" t="str">
        <f>VLOOKUP(FE23,'ALL-Chart of Accounts'!$E:$F,2,0)</f>
        <v>Product COS (83PRD) - Labor</v>
      </c>
      <c r="FK23" s="32">
        <f t="shared" ref="FK23:FK34" si="80">+FE23+10</f>
        <v>511030</v>
      </c>
      <c r="FM23" s="32">
        <f t="shared" si="19"/>
        <v>2110</v>
      </c>
      <c r="FO23" s="32" t="str">
        <f t="shared" si="56"/>
        <v>AG</v>
      </c>
      <c r="FP23" s="32" t="str">
        <f>VLOOKUP(FK23,'ALL-Chart of Accounts'!$E:$F,2,0)</f>
        <v>Product COS (83PRD) - Fixed OH</v>
      </c>
      <c r="FQ23" s="32">
        <f t="shared" ref="FQ23:FQ34" si="81">+FK23+10</f>
        <v>511040</v>
      </c>
      <c r="FS23" s="32">
        <f t="shared" si="21"/>
        <v>2110</v>
      </c>
      <c r="FU23" s="32" t="str">
        <f t="shared" si="57"/>
        <v>AG</v>
      </c>
      <c r="FV23" s="32" t="str">
        <f>VLOOKUP(FQ23,'ALL-Chart of Accounts'!$E:$F,2,0)</f>
        <v>Product COS (83PRD) - Variable OH</v>
      </c>
      <c r="FW23" s="32">
        <f t="shared" ref="FW23:FW34" si="82">+FQ23+10</f>
        <v>511050</v>
      </c>
      <c r="FY23" s="32">
        <f t="shared" si="23"/>
        <v>2110</v>
      </c>
      <c r="GA23" s="32" t="str">
        <f t="shared" si="58"/>
        <v>AG</v>
      </c>
      <c r="GB23" s="32" t="str">
        <f>VLOOKUP(FW23,'ALL-Chart of Accounts'!$E:$F,2,0)</f>
        <v>Product COS (83PRD) - Outside</v>
      </c>
      <c r="GC23" s="32">
        <f t="shared" si="24"/>
        <v>262800</v>
      </c>
      <c r="GG23" s="32" t="str">
        <f t="shared" si="59"/>
        <v>AG</v>
      </c>
      <c r="GH23" s="32" t="str">
        <f>VLOOKUP(GC23,'ALL-Chart of Accounts'!$E:$F,2,0)</f>
        <v>Deferred Income</v>
      </c>
      <c r="GI23" s="32">
        <f t="shared" si="25"/>
        <v>262800</v>
      </c>
      <c r="GM23" s="32" t="str">
        <f t="shared" si="60"/>
        <v>AG</v>
      </c>
      <c r="GN23" s="32" t="str">
        <f>VLOOKUP(GI23,'ALL-Chart of Accounts'!$E:$F,2,0)</f>
        <v>Deferred Income</v>
      </c>
      <c r="GO23" s="32">
        <f t="shared" si="26"/>
        <v>262800</v>
      </c>
      <c r="GS23" s="32" t="str">
        <f t="shared" si="61"/>
        <v>AG</v>
      </c>
      <c r="GT23" s="32" t="str">
        <f>VLOOKUP(GO23,'ALL-Chart of Accounts'!$E:$F,2,0)</f>
        <v>Deferred Income</v>
      </c>
      <c r="GU23" s="32">
        <f t="shared" si="27"/>
        <v>262800</v>
      </c>
      <c r="GY23" s="32" t="str">
        <f t="shared" si="62"/>
        <v>AG</v>
      </c>
      <c r="GZ23" s="32" t="str">
        <f>VLOOKUP(GU23,'ALL-Chart of Accounts'!$E:$F,2,0)</f>
        <v>Deferred Income</v>
      </c>
      <c r="HA23" s="32">
        <f t="shared" si="28"/>
        <v>262800</v>
      </c>
      <c r="HE23" s="32" t="str">
        <f t="shared" si="63"/>
        <v>AG</v>
      </c>
      <c r="HF23" s="32" t="str">
        <f>VLOOKUP(HA23,'ALL-Chart of Accounts'!$E:$F,2,0)</f>
        <v>Deferred Income</v>
      </c>
    </row>
    <row r="24" spans="2:214" x14ac:dyDescent="0.35">
      <c r="B24" s="47">
        <v>43468</v>
      </c>
      <c r="D24" s="46" t="s">
        <v>11924</v>
      </c>
      <c r="F24" s="46">
        <v>2115</v>
      </c>
      <c r="G24" s="32" t="str">
        <f>VLOOKUP(F24,'ALL-Unit Code 2'!V:W,2,0)</f>
        <v>MATERIAL HANDLING - AGV (UNIT LOADING)</v>
      </c>
      <c r="H24" s="32">
        <f t="shared" si="64"/>
        <v>120131</v>
      </c>
      <c r="L24" s="32" t="str">
        <f>IF(OR(F24="",VLOOKUP(F24,'ALL-Unit Code 2'!V:X,3,0)="ANY"),VLOOKUP($D$1,Sites!$A:$C,2,0),VLOOKUP(F24,'ALL-Unit Code 2'!V:X,3,0))</f>
        <v>AG</v>
      </c>
      <c r="N24" s="32" t="str">
        <f>VLOOKUP(H24,'ALL-Chart of Accounts'!$E:$F,2,0)</f>
        <v>Finished Goods Material</v>
      </c>
      <c r="O24" s="32">
        <f t="shared" si="65"/>
        <v>120132</v>
      </c>
      <c r="S24" s="32" t="str">
        <f t="shared" si="31"/>
        <v>AG</v>
      </c>
      <c r="U24" s="32" t="str">
        <f>VLOOKUP(O24,'ALL-Chart of Accounts'!$E:$F,2,0)</f>
        <v>Finished Goods Labor</v>
      </c>
      <c r="V24" s="32">
        <f t="shared" si="66"/>
        <v>120133</v>
      </c>
      <c r="Z24" s="32" t="str">
        <f t="shared" si="33"/>
        <v>AG</v>
      </c>
      <c r="AB24" s="32" t="str">
        <f>VLOOKUP(V24,'ALL-Chart of Accounts'!$E:$F,2,0)</f>
        <v>Finished Goods Fixed Overhead</v>
      </c>
      <c r="AC24" s="32">
        <f t="shared" si="67"/>
        <v>120134</v>
      </c>
      <c r="AG24" s="32" t="str">
        <f t="shared" si="35"/>
        <v>AG</v>
      </c>
      <c r="AI24" s="32" t="str">
        <f>VLOOKUP(AC24,'ALL-Chart of Accounts'!$E:$F,2,0)</f>
        <v>Finished Goods Variable Overhead</v>
      </c>
      <c r="AJ24" s="32">
        <f t="shared" si="68"/>
        <v>120135</v>
      </c>
      <c r="AN24" s="32" t="str">
        <f t="shared" si="37"/>
        <v>AG</v>
      </c>
      <c r="AP24" s="32" t="str">
        <f>VLOOKUP(AJ24,'ALL-Chart of Accounts'!$E:$F,2,0)</f>
        <v>Finished Goods Outside</v>
      </c>
      <c r="AW24" s="37">
        <v>120141</v>
      </c>
      <c r="BA24" s="32" t="str">
        <f t="shared" si="38"/>
        <v>AG</v>
      </c>
      <c r="BC24" s="32" t="str">
        <f>VLOOKUP(AW24,'ALL-Chart of Accounts'!$E:$F,2,0)</f>
        <v>In-Process Material</v>
      </c>
      <c r="BD24" s="32">
        <f t="shared" si="69"/>
        <v>120142</v>
      </c>
      <c r="BH24" s="32" t="str">
        <f t="shared" si="39"/>
        <v>AG</v>
      </c>
      <c r="BJ24" s="32" t="str">
        <f>VLOOKUP(BD24,'ALL-Chart of Accounts'!$E:$F,2,0)</f>
        <v>In-Process Labor</v>
      </c>
      <c r="BK24" s="32">
        <f t="shared" si="70"/>
        <v>120143</v>
      </c>
      <c r="BO24" s="32" t="str">
        <f t="shared" si="40"/>
        <v>AG</v>
      </c>
      <c r="BQ24" s="32" t="str">
        <f>VLOOKUP(BK24,'ALL-Chart of Accounts'!$E:$F,2,0)</f>
        <v>In-Process Fixed Overhead</v>
      </c>
      <c r="BR24" s="32">
        <f t="shared" si="71"/>
        <v>120144</v>
      </c>
      <c r="BV24" s="32" t="str">
        <f t="shared" si="41"/>
        <v>AG</v>
      </c>
      <c r="BX24" s="32" t="str">
        <f>VLOOKUP(BR24,'ALL-Chart of Accounts'!$E:$F,2,0)</f>
        <v>In-Process Variable Overhead</v>
      </c>
      <c r="BY24" s="32">
        <f t="shared" si="72"/>
        <v>120145</v>
      </c>
      <c r="CC24" s="32" t="str">
        <f t="shared" si="42"/>
        <v>AG</v>
      </c>
      <c r="CE24" s="32" t="str">
        <f>VLOOKUP(BY24,'ALL-Chart of Accounts'!$E:$F,2,0)</f>
        <v>In-Process Outside</v>
      </c>
      <c r="CF24" s="37">
        <v>120121</v>
      </c>
      <c r="CJ24" s="32" t="str">
        <f t="shared" si="43"/>
        <v>AG</v>
      </c>
      <c r="CL24" s="32" t="str">
        <f>VLOOKUP(CF24,'ALL-Chart of Accounts'!$E:$F,2,0)</f>
        <v>In-Transit Material</v>
      </c>
      <c r="CM24" s="32">
        <f t="shared" si="73"/>
        <v>120122</v>
      </c>
      <c r="CQ24" s="32" t="str">
        <f t="shared" si="44"/>
        <v>AG</v>
      </c>
      <c r="CS24" s="32" t="str">
        <f>VLOOKUP(CM24,'ALL-Chart of Accounts'!$E:$F,2,0)</f>
        <v>In-Transit Labor</v>
      </c>
      <c r="CT24" s="32">
        <f t="shared" si="74"/>
        <v>120123</v>
      </c>
      <c r="CX24" s="32" t="str">
        <f t="shared" si="45"/>
        <v>AG</v>
      </c>
      <c r="CZ24" s="32" t="str">
        <f>VLOOKUP(CT24,'ALL-Chart of Accounts'!$E:$F,2,0)</f>
        <v>In-Transit Fixed Overhead</v>
      </c>
      <c r="DA24" s="32">
        <f t="shared" si="75"/>
        <v>120124</v>
      </c>
      <c r="DE24" s="32" t="str">
        <f t="shared" si="46"/>
        <v>AG</v>
      </c>
      <c r="DG24" s="32" t="str">
        <f>VLOOKUP(DA24,'ALL-Chart of Accounts'!$E:$F,2,0)</f>
        <v>In-Transit Variable Overhead</v>
      </c>
      <c r="DH24" s="32">
        <f t="shared" si="76"/>
        <v>120125</v>
      </c>
      <c r="DL24" s="32" t="str">
        <f t="shared" si="47"/>
        <v>AG</v>
      </c>
      <c r="DN24" s="32" t="str">
        <f>VLOOKUP(DH24,'ALL-Chart of Accounts'!$E:$F,2,0)</f>
        <v>In-Transit Outside</v>
      </c>
      <c r="DO24" s="37">
        <v>415000</v>
      </c>
      <c r="DQ24" s="32">
        <f t="shared" si="8"/>
        <v>2115</v>
      </c>
      <c r="DS24" s="32" t="str">
        <f t="shared" si="48"/>
        <v>AG</v>
      </c>
      <c r="DT24" s="32" t="str">
        <f>VLOOKUP(DO24,'ALL-Chart of Accounts'!$E:$F,2,0)</f>
        <v>Aftermarket Sales - Product (80PRDAFT)</v>
      </c>
      <c r="DU24" s="32">
        <f t="shared" si="9"/>
        <v>415000</v>
      </c>
      <c r="DW24" s="32">
        <f t="shared" si="10"/>
        <v>2115</v>
      </c>
      <c r="DY24" s="32" t="str">
        <f t="shared" si="49"/>
        <v>AG</v>
      </c>
      <c r="DZ24" s="32" t="str">
        <f>VLOOKUP(DU24,'ALL-Chart of Accounts'!$E:$F,2,0)</f>
        <v>Aftermarket Sales - Product (80PRDAFT)</v>
      </c>
      <c r="EA24" s="32">
        <f t="shared" si="11"/>
        <v>415000</v>
      </c>
      <c r="EC24" s="32">
        <f t="shared" si="12"/>
        <v>2115</v>
      </c>
      <c r="EE24" s="32" t="str">
        <f t="shared" si="50"/>
        <v>AG</v>
      </c>
      <c r="EF24" s="32" t="str">
        <f>VLOOKUP(EA24,'ALL-Chart of Accounts'!$E:$F,2,0)</f>
        <v>Aftermarket Sales - Product (80PRDAFT)</v>
      </c>
      <c r="EG24" s="37">
        <v>262800</v>
      </c>
      <c r="EK24" s="32" t="str">
        <f t="shared" si="51"/>
        <v>AG</v>
      </c>
      <c r="EL24" s="32" t="str">
        <f>VLOOKUP(EG24,'ALL-Chart of Accounts'!$E:$F,2,0)</f>
        <v>Deferred Income</v>
      </c>
      <c r="EM24" s="32">
        <f t="shared" si="77"/>
        <v>262800</v>
      </c>
      <c r="EQ24" s="32" t="str">
        <f t="shared" si="52"/>
        <v>AG</v>
      </c>
      <c r="ER24" s="32" t="str">
        <f>VLOOKUP(EM24,'ALL-Chart of Accounts'!$E:$F,2,0)</f>
        <v>Deferred Income</v>
      </c>
      <c r="ES24" s="32">
        <f t="shared" si="78"/>
        <v>262800</v>
      </c>
      <c r="EW24" s="32" t="str">
        <f t="shared" si="53"/>
        <v>AG</v>
      </c>
      <c r="EX24" s="32" t="str">
        <f>VLOOKUP(ES24,'ALL-Chart of Accounts'!$E:$F,2,0)</f>
        <v>Deferred Income</v>
      </c>
      <c r="EY24" s="37">
        <v>511010</v>
      </c>
      <c r="FA24" s="32">
        <f t="shared" si="15"/>
        <v>2115</v>
      </c>
      <c r="FC24" s="32" t="str">
        <f t="shared" si="54"/>
        <v>AG</v>
      </c>
      <c r="FD24" s="32" t="str">
        <f>VLOOKUP(EY24,'ALL-Chart of Accounts'!$E:$F,2,0)</f>
        <v>Product COS (83PRD) - Material</v>
      </c>
      <c r="FE24" s="32">
        <f t="shared" si="79"/>
        <v>511020</v>
      </c>
      <c r="FG24" s="32">
        <f t="shared" si="17"/>
        <v>2115</v>
      </c>
      <c r="FI24" s="32" t="str">
        <f t="shared" si="55"/>
        <v>AG</v>
      </c>
      <c r="FJ24" s="32" t="str">
        <f>VLOOKUP(FE24,'ALL-Chart of Accounts'!$E:$F,2,0)</f>
        <v>Product COS (83PRD) - Labor</v>
      </c>
      <c r="FK24" s="32">
        <f t="shared" si="80"/>
        <v>511030</v>
      </c>
      <c r="FM24" s="32">
        <f t="shared" si="19"/>
        <v>2115</v>
      </c>
      <c r="FO24" s="32" t="str">
        <f t="shared" si="56"/>
        <v>AG</v>
      </c>
      <c r="FP24" s="32" t="str">
        <f>VLOOKUP(FK24,'ALL-Chart of Accounts'!$E:$F,2,0)</f>
        <v>Product COS (83PRD) - Fixed OH</v>
      </c>
      <c r="FQ24" s="32">
        <f t="shared" si="81"/>
        <v>511040</v>
      </c>
      <c r="FS24" s="32">
        <f t="shared" si="21"/>
        <v>2115</v>
      </c>
      <c r="FU24" s="32" t="str">
        <f t="shared" si="57"/>
        <v>AG</v>
      </c>
      <c r="FV24" s="32" t="str">
        <f>VLOOKUP(FQ24,'ALL-Chart of Accounts'!$E:$F,2,0)</f>
        <v>Product COS (83PRD) - Variable OH</v>
      </c>
      <c r="FW24" s="32">
        <f t="shared" si="82"/>
        <v>511050</v>
      </c>
      <c r="FY24" s="32">
        <f t="shared" si="23"/>
        <v>2115</v>
      </c>
      <c r="GA24" s="32" t="str">
        <f t="shared" si="58"/>
        <v>AG</v>
      </c>
      <c r="GB24" s="32" t="str">
        <f>VLOOKUP(FW24,'ALL-Chart of Accounts'!$E:$F,2,0)</f>
        <v>Product COS (83PRD) - Outside</v>
      </c>
      <c r="GC24" s="32">
        <f t="shared" si="24"/>
        <v>262800</v>
      </c>
      <c r="GG24" s="32" t="str">
        <f t="shared" si="59"/>
        <v>AG</v>
      </c>
      <c r="GH24" s="32" t="str">
        <f>VLOOKUP(GC24,'ALL-Chart of Accounts'!$E:$F,2,0)</f>
        <v>Deferred Income</v>
      </c>
      <c r="GI24" s="32">
        <f t="shared" si="25"/>
        <v>262800</v>
      </c>
      <c r="GM24" s="32" t="str">
        <f t="shared" si="60"/>
        <v>AG</v>
      </c>
      <c r="GN24" s="32" t="str">
        <f>VLOOKUP(GI24,'ALL-Chart of Accounts'!$E:$F,2,0)</f>
        <v>Deferred Income</v>
      </c>
      <c r="GO24" s="32">
        <f t="shared" si="26"/>
        <v>262800</v>
      </c>
      <c r="GS24" s="32" t="str">
        <f t="shared" si="61"/>
        <v>AG</v>
      </c>
      <c r="GT24" s="32" t="str">
        <f>VLOOKUP(GO24,'ALL-Chart of Accounts'!$E:$F,2,0)</f>
        <v>Deferred Income</v>
      </c>
      <c r="GU24" s="32">
        <f t="shared" si="27"/>
        <v>262800</v>
      </c>
      <c r="GY24" s="32" t="str">
        <f t="shared" si="62"/>
        <v>AG</v>
      </c>
      <c r="GZ24" s="32" t="str">
        <f>VLOOKUP(GU24,'ALL-Chart of Accounts'!$E:$F,2,0)</f>
        <v>Deferred Income</v>
      </c>
      <c r="HA24" s="32">
        <f t="shared" si="28"/>
        <v>262800</v>
      </c>
      <c r="HE24" s="32" t="str">
        <f t="shared" si="63"/>
        <v>AG</v>
      </c>
      <c r="HF24" s="32" t="str">
        <f>VLOOKUP(HA24,'ALL-Chart of Accounts'!$E:$F,2,0)</f>
        <v>Deferred Income</v>
      </c>
    </row>
    <row r="25" spans="2:214" x14ac:dyDescent="0.35">
      <c r="B25" s="47">
        <v>43468</v>
      </c>
      <c r="D25" s="46" t="s">
        <v>11924</v>
      </c>
      <c r="F25" s="46">
        <v>2120</v>
      </c>
      <c r="G25" s="32" t="str">
        <f>VLOOKUP(F25,'ALL-Unit Code 2'!V:W,2,0)</f>
        <v>MATERIAL HANDLING - AGV (UNIT HANDLING)</v>
      </c>
      <c r="H25" s="32">
        <f t="shared" si="64"/>
        <v>120131</v>
      </c>
      <c r="L25" s="32" t="str">
        <f>IF(OR(F25="",VLOOKUP(F25,'ALL-Unit Code 2'!V:X,3,0)="ANY"),VLOOKUP($D$1,Sites!$A:$C,2,0),VLOOKUP(F25,'ALL-Unit Code 2'!V:X,3,0))</f>
        <v>AG</v>
      </c>
      <c r="N25" s="32" t="str">
        <f>VLOOKUP(H25,'ALL-Chart of Accounts'!$E:$F,2,0)</f>
        <v>Finished Goods Material</v>
      </c>
      <c r="O25" s="32">
        <f t="shared" si="65"/>
        <v>120132</v>
      </c>
      <c r="S25" s="32" t="str">
        <f t="shared" si="31"/>
        <v>AG</v>
      </c>
      <c r="U25" s="32" t="str">
        <f>VLOOKUP(O25,'ALL-Chart of Accounts'!$E:$F,2,0)</f>
        <v>Finished Goods Labor</v>
      </c>
      <c r="V25" s="32">
        <f t="shared" si="66"/>
        <v>120133</v>
      </c>
      <c r="Z25" s="32" t="str">
        <f t="shared" si="33"/>
        <v>AG</v>
      </c>
      <c r="AB25" s="32" t="str">
        <f>VLOOKUP(V25,'ALL-Chart of Accounts'!$E:$F,2,0)</f>
        <v>Finished Goods Fixed Overhead</v>
      </c>
      <c r="AC25" s="32">
        <f t="shared" si="67"/>
        <v>120134</v>
      </c>
      <c r="AG25" s="32" t="str">
        <f t="shared" si="35"/>
        <v>AG</v>
      </c>
      <c r="AI25" s="32" t="str">
        <f>VLOOKUP(AC25,'ALL-Chart of Accounts'!$E:$F,2,0)</f>
        <v>Finished Goods Variable Overhead</v>
      </c>
      <c r="AJ25" s="32">
        <f t="shared" si="68"/>
        <v>120135</v>
      </c>
      <c r="AN25" s="32" t="str">
        <f t="shared" si="37"/>
        <v>AG</v>
      </c>
      <c r="AP25" s="32" t="str">
        <f>VLOOKUP(AJ25,'ALL-Chart of Accounts'!$E:$F,2,0)</f>
        <v>Finished Goods Outside</v>
      </c>
      <c r="AW25" s="37">
        <v>120141</v>
      </c>
      <c r="BA25" s="32" t="str">
        <f t="shared" si="38"/>
        <v>AG</v>
      </c>
      <c r="BC25" s="32" t="str">
        <f>VLOOKUP(AW25,'ALL-Chart of Accounts'!$E:$F,2,0)</f>
        <v>In-Process Material</v>
      </c>
      <c r="BD25" s="32">
        <f t="shared" si="69"/>
        <v>120142</v>
      </c>
      <c r="BH25" s="32" t="str">
        <f t="shared" si="39"/>
        <v>AG</v>
      </c>
      <c r="BJ25" s="32" t="str">
        <f>VLOOKUP(BD25,'ALL-Chart of Accounts'!$E:$F,2,0)</f>
        <v>In-Process Labor</v>
      </c>
      <c r="BK25" s="32">
        <f t="shared" si="70"/>
        <v>120143</v>
      </c>
      <c r="BO25" s="32" t="str">
        <f t="shared" si="40"/>
        <v>AG</v>
      </c>
      <c r="BQ25" s="32" t="str">
        <f>VLOOKUP(BK25,'ALL-Chart of Accounts'!$E:$F,2,0)</f>
        <v>In-Process Fixed Overhead</v>
      </c>
      <c r="BR25" s="32">
        <f t="shared" si="71"/>
        <v>120144</v>
      </c>
      <c r="BV25" s="32" t="str">
        <f t="shared" si="41"/>
        <v>AG</v>
      </c>
      <c r="BX25" s="32" t="str">
        <f>VLOOKUP(BR25,'ALL-Chart of Accounts'!$E:$F,2,0)</f>
        <v>In-Process Variable Overhead</v>
      </c>
      <c r="BY25" s="32">
        <f t="shared" si="72"/>
        <v>120145</v>
      </c>
      <c r="CC25" s="32" t="str">
        <f t="shared" si="42"/>
        <v>AG</v>
      </c>
      <c r="CE25" s="32" t="str">
        <f>VLOOKUP(BY25,'ALL-Chart of Accounts'!$E:$F,2,0)</f>
        <v>In-Process Outside</v>
      </c>
      <c r="CF25" s="37">
        <v>120121</v>
      </c>
      <c r="CJ25" s="32" t="str">
        <f t="shared" si="43"/>
        <v>AG</v>
      </c>
      <c r="CL25" s="32" t="str">
        <f>VLOOKUP(CF25,'ALL-Chart of Accounts'!$E:$F,2,0)</f>
        <v>In-Transit Material</v>
      </c>
      <c r="CM25" s="32">
        <f t="shared" si="73"/>
        <v>120122</v>
      </c>
      <c r="CQ25" s="32" t="str">
        <f t="shared" si="44"/>
        <v>AG</v>
      </c>
      <c r="CS25" s="32" t="str">
        <f>VLOOKUP(CM25,'ALL-Chart of Accounts'!$E:$F,2,0)</f>
        <v>In-Transit Labor</v>
      </c>
      <c r="CT25" s="32">
        <f t="shared" si="74"/>
        <v>120123</v>
      </c>
      <c r="CX25" s="32" t="str">
        <f t="shared" si="45"/>
        <v>AG</v>
      </c>
      <c r="CZ25" s="32" t="str">
        <f>VLOOKUP(CT25,'ALL-Chart of Accounts'!$E:$F,2,0)</f>
        <v>In-Transit Fixed Overhead</v>
      </c>
      <c r="DA25" s="32">
        <f t="shared" si="75"/>
        <v>120124</v>
      </c>
      <c r="DE25" s="32" t="str">
        <f t="shared" si="46"/>
        <v>AG</v>
      </c>
      <c r="DG25" s="32" t="str">
        <f>VLOOKUP(DA25,'ALL-Chart of Accounts'!$E:$F,2,0)</f>
        <v>In-Transit Variable Overhead</v>
      </c>
      <c r="DH25" s="32">
        <f t="shared" si="76"/>
        <v>120125</v>
      </c>
      <c r="DL25" s="32" t="str">
        <f t="shared" si="47"/>
        <v>AG</v>
      </c>
      <c r="DN25" s="32" t="str">
        <f>VLOOKUP(DH25,'ALL-Chart of Accounts'!$E:$F,2,0)</f>
        <v>In-Transit Outside</v>
      </c>
      <c r="DO25" s="37">
        <v>415000</v>
      </c>
      <c r="DQ25" s="32">
        <f t="shared" si="8"/>
        <v>2120</v>
      </c>
      <c r="DS25" s="32" t="str">
        <f t="shared" si="48"/>
        <v>AG</v>
      </c>
      <c r="DT25" s="32" t="str">
        <f>VLOOKUP(DO25,'ALL-Chart of Accounts'!$E:$F,2,0)</f>
        <v>Aftermarket Sales - Product (80PRDAFT)</v>
      </c>
      <c r="DU25" s="32">
        <f t="shared" si="9"/>
        <v>415000</v>
      </c>
      <c r="DW25" s="32">
        <f t="shared" si="10"/>
        <v>2120</v>
      </c>
      <c r="DY25" s="32" t="str">
        <f t="shared" si="49"/>
        <v>AG</v>
      </c>
      <c r="DZ25" s="32" t="str">
        <f>VLOOKUP(DU25,'ALL-Chart of Accounts'!$E:$F,2,0)</f>
        <v>Aftermarket Sales - Product (80PRDAFT)</v>
      </c>
      <c r="EA25" s="32">
        <f t="shared" si="11"/>
        <v>415000</v>
      </c>
      <c r="EC25" s="32">
        <f t="shared" si="12"/>
        <v>2120</v>
      </c>
      <c r="EE25" s="32" t="str">
        <f t="shared" si="50"/>
        <v>AG</v>
      </c>
      <c r="EF25" s="32" t="str">
        <f>VLOOKUP(EA25,'ALL-Chart of Accounts'!$E:$F,2,0)</f>
        <v>Aftermarket Sales - Product (80PRDAFT)</v>
      </c>
      <c r="EG25" s="37">
        <v>262800</v>
      </c>
      <c r="EK25" s="32" t="str">
        <f t="shared" si="51"/>
        <v>AG</v>
      </c>
      <c r="EL25" s="32" t="str">
        <f>VLOOKUP(EG25,'ALL-Chart of Accounts'!$E:$F,2,0)</f>
        <v>Deferred Income</v>
      </c>
      <c r="EM25" s="32">
        <f t="shared" si="77"/>
        <v>262800</v>
      </c>
      <c r="EQ25" s="32" t="str">
        <f t="shared" si="52"/>
        <v>AG</v>
      </c>
      <c r="ER25" s="32" t="str">
        <f>VLOOKUP(EM25,'ALL-Chart of Accounts'!$E:$F,2,0)</f>
        <v>Deferred Income</v>
      </c>
      <c r="ES25" s="32">
        <f t="shared" si="78"/>
        <v>262800</v>
      </c>
      <c r="EW25" s="32" t="str">
        <f t="shared" si="53"/>
        <v>AG</v>
      </c>
      <c r="EX25" s="32" t="str">
        <f>VLOOKUP(ES25,'ALL-Chart of Accounts'!$E:$F,2,0)</f>
        <v>Deferred Income</v>
      </c>
      <c r="EY25" s="37">
        <v>511010</v>
      </c>
      <c r="FA25" s="32">
        <f t="shared" si="15"/>
        <v>2120</v>
      </c>
      <c r="FC25" s="32" t="str">
        <f t="shared" si="54"/>
        <v>AG</v>
      </c>
      <c r="FD25" s="32" t="str">
        <f>VLOOKUP(EY25,'ALL-Chart of Accounts'!$E:$F,2,0)</f>
        <v>Product COS (83PRD) - Material</v>
      </c>
      <c r="FE25" s="32">
        <f t="shared" si="79"/>
        <v>511020</v>
      </c>
      <c r="FG25" s="32">
        <f t="shared" si="17"/>
        <v>2120</v>
      </c>
      <c r="FI25" s="32" t="str">
        <f t="shared" si="55"/>
        <v>AG</v>
      </c>
      <c r="FJ25" s="32" t="str">
        <f>VLOOKUP(FE25,'ALL-Chart of Accounts'!$E:$F,2,0)</f>
        <v>Product COS (83PRD) - Labor</v>
      </c>
      <c r="FK25" s="32">
        <f t="shared" si="80"/>
        <v>511030</v>
      </c>
      <c r="FM25" s="32">
        <f t="shared" si="19"/>
        <v>2120</v>
      </c>
      <c r="FO25" s="32" t="str">
        <f t="shared" si="56"/>
        <v>AG</v>
      </c>
      <c r="FP25" s="32" t="str">
        <f>VLOOKUP(FK25,'ALL-Chart of Accounts'!$E:$F,2,0)</f>
        <v>Product COS (83PRD) - Fixed OH</v>
      </c>
      <c r="FQ25" s="32">
        <f t="shared" si="81"/>
        <v>511040</v>
      </c>
      <c r="FS25" s="32">
        <f t="shared" si="21"/>
        <v>2120</v>
      </c>
      <c r="FU25" s="32" t="str">
        <f t="shared" si="57"/>
        <v>AG</v>
      </c>
      <c r="FV25" s="32" t="str">
        <f>VLOOKUP(FQ25,'ALL-Chart of Accounts'!$E:$F,2,0)</f>
        <v>Product COS (83PRD) - Variable OH</v>
      </c>
      <c r="FW25" s="32">
        <f t="shared" si="82"/>
        <v>511050</v>
      </c>
      <c r="FY25" s="32">
        <f t="shared" si="23"/>
        <v>2120</v>
      </c>
      <c r="GA25" s="32" t="str">
        <f t="shared" si="58"/>
        <v>AG</v>
      </c>
      <c r="GB25" s="32" t="str">
        <f>VLOOKUP(FW25,'ALL-Chart of Accounts'!$E:$F,2,0)</f>
        <v>Product COS (83PRD) - Outside</v>
      </c>
      <c r="GC25" s="32">
        <f t="shared" si="24"/>
        <v>262800</v>
      </c>
      <c r="GG25" s="32" t="str">
        <f t="shared" si="59"/>
        <v>AG</v>
      </c>
      <c r="GH25" s="32" t="str">
        <f>VLOOKUP(GC25,'ALL-Chart of Accounts'!$E:$F,2,0)</f>
        <v>Deferred Income</v>
      </c>
      <c r="GI25" s="32">
        <f t="shared" si="25"/>
        <v>262800</v>
      </c>
      <c r="GM25" s="32" t="str">
        <f t="shared" si="60"/>
        <v>AG</v>
      </c>
      <c r="GN25" s="32" t="str">
        <f>VLOOKUP(GI25,'ALL-Chart of Accounts'!$E:$F,2,0)</f>
        <v>Deferred Income</v>
      </c>
      <c r="GO25" s="32">
        <f t="shared" si="26"/>
        <v>262800</v>
      </c>
      <c r="GS25" s="32" t="str">
        <f t="shared" si="61"/>
        <v>AG</v>
      </c>
      <c r="GT25" s="32" t="str">
        <f>VLOOKUP(GO25,'ALL-Chart of Accounts'!$E:$F,2,0)</f>
        <v>Deferred Income</v>
      </c>
      <c r="GU25" s="32">
        <f t="shared" si="27"/>
        <v>262800</v>
      </c>
      <c r="GY25" s="32" t="str">
        <f t="shared" si="62"/>
        <v>AG</v>
      </c>
      <c r="GZ25" s="32" t="str">
        <f>VLOOKUP(GU25,'ALL-Chart of Accounts'!$E:$F,2,0)</f>
        <v>Deferred Income</v>
      </c>
      <c r="HA25" s="32">
        <f t="shared" si="28"/>
        <v>262800</v>
      </c>
      <c r="HE25" s="32" t="str">
        <f t="shared" si="63"/>
        <v>AG</v>
      </c>
      <c r="HF25" s="32" t="str">
        <f>VLOOKUP(HA25,'ALL-Chart of Accounts'!$E:$F,2,0)</f>
        <v>Deferred Income</v>
      </c>
    </row>
    <row r="26" spans="2:214" x14ac:dyDescent="0.35">
      <c r="B26" s="47">
        <v>43468</v>
      </c>
      <c r="D26" s="46" t="s">
        <v>11924</v>
      </c>
      <c r="F26" s="46">
        <v>3000</v>
      </c>
      <c r="G26" s="32" t="str">
        <f>VLOOKUP(F26,'ALL-Unit Code 2'!V:W,2,0)</f>
        <v>MATERIAL HANDING-ESS</v>
      </c>
      <c r="H26" s="32">
        <f t="shared" si="64"/>
        <v>120131</v>
      </c>
      <c r="L26" s="32" t="str">
        <f>IF(OR(F26="",VLOOKUP(F26,'ALL-Unit Code 2'!V:X,3,0)="ANY"),VLOOKUP($D$1,Sites!$A:$C,2,0),VLOOKUP(F26,'ALL-Unit Code 2'!V:X,3,0))</f>
        <v>EA</v>
      </c>
      <c r="N26" s="32" t="str">
        <f>VLOOKUP(H26,'ALL-Chart of Accounts'!$E:$F,2,0)</f>
        <v>Finished Goods Material</v>
      </c>
      <c r="O26" s="32">
        <f t="shared" si="65"/>
        <v>120132</v>
      </c>
      <c r="S26" s="32" t="str">
        <f t="shared" si="31"/>
        <v>EA</v>
      </c>
      <c r="U26" s="32" t="str">
        <f>VLOOKUP(O26,'ALL-Chart of Accounts'!$E:$F,2,0)</f>
        <v>Finished Goods Labor</v>
      </c>
      <c r="V26" s="32">
        <f t="shared" si="66"/>
        <v>120133</v>
      </c>
      <c r="Z26" s="32" t="str">
        <f t="shared" si="33"/>
        <v>EA</v>
      </c>
      <c r="AB26" s="32" t="str">
        <f>VLOOKUP(V26,'ALL-Chart of Accounts'!$E:$F,2,0)</f>
        <v>Finished Goods Fixed Overhead</v>
      </c>
      <c r="AC26" s="32">
        <f t="shared" si="67"/>
        <v>120134</v>
      </c>
      <c r="AG26" s="32" t="str">
        <f t="shared" si="35"/>
        <v>EA</v>
      </c>
      <c r="AI26" s="32" t="str">
        <f>VLOOKUP(AC26,'ALL-Chart of Accounts'!$E:$F,2,0)</f>
        <v>Finished Goods Variable Overhead</v>
      </c>
      <c r="AJ26" s="32">
        <f t="shared" si="68"/>
        <v>120135</v>
      </c>
      <c r="AN26" s="32" t="str">
        <f t="shared" si="37"/>
        <v>EA</v>
      </c>
      <c r="AP26" s="32" t="str">
        <f>VLOOKUP(AJ26,'ALL-Chart of Accounts'!$E:$F,2,0)</f>
        <v>Finished Goods Outside</v>
      </c>
      <c r="AW26" s="37">
        <v>120141</v>
      </c>
      <c r="BA26" s="32" t="str">
        <f t="shared" si="38"/>
        <v>EA</v>
      </c>
      <c r="BC26" s="32" t="str">
        <f>VLOOKUP(AW26,'ALL-Chart of Accounts'!$E:$F,2,0)</f>
        <v>In-Process Material</v>
      </c>
      <c r="BD26" s="32">
        <f t="shared" si="69"/>
        <v>120142</v>
      </c>
      <c r="BH26" s="32" t="str">
        <f t="shared" si="39"/>
        <v>EA</v>
      </c>
      <c r="BJ26" s="32" t="str">
        <f>VLOOKUP(BD26,'ALL-Chart of Accounts'!$E:$F,2,0)</f>
        <v>In-Process Labor</v>
      </c>
      <c r="BK26" s="32">
        <f t="shared" si="70"/>
        <v>120143</v>
      </c>
      <c r="BO26" s="32" t="str">
        <f t="shared" si="40"/>
        <v>EA</v>
      </c>
      <c r="BQ26" s="32" t="str">
        <f>VLOOKUP(BK26,'ALL-Chart of Accounts'!$E:$F,2,0)</f>
        <v>In-Process Fixed Overhead</v>
      </c>
      <c r="BR26" s="32">
        <f t="shared" si="71"/>
        <v>120144</v>
      </c>
      <c r="BV26" s="32" t="str">
        <f t="shared" si="41"/>
        <v>EA</v>
      </c>
      <c r="BX26" s="32" t="str">
        <f>VLOOKUP(BR26,'ALL-Chart of Accounts'!$E:$F,2,0)</f>
        <v>In-Process Variable Overhead</v>
      </c>
      <c r="BY26" s="32">
        <f t="shared" si="72"/>
        <v>120145</v>
      </c>
      <c r="CC26" s="32" t="str">
        <f t="shared" si="42"/>
        <v>EA</v>
      </c>
      <c r="CE26" s="32" t="str">
        <f>VLOOKUP(BY26,'ALL-Chart of Accounts'!$E:$F,2,0)</f>
        <v>In-Process Outside</v>
      </c>
      <c r="CF26" s="37">
        <v>120121</v>
      </c>
      <c r="CJ26" s="32" t="str">
        <f t="shared" si="43"/>
        <v>EA</v>
      </c>
      <c r="CL26" s="32" t="str">
        <f>VLOOKUP(CF26,'ALL-Chart of Accounts'!$E:$F,2,0)</f>
        <v>In-Transit Material</v>
      </c>
      <c r="CM26" s="32">
        <f t="shared" si="73"/>
        <v>120122</v>
      </c>
      <c r="CQ26" s="32" t="str">
        <f t="shared" si="44"/>
        <v>EA</v>
      </c>
      <c r="CS26" s="32" t="str">
        <f>VLOOKUP(CM26,'ALL-Chart of Accounts'!$E:$F,2,0)</f>
        <v>In-Transit Labor</v>
      </c>
      <c r="CT26" s="32">
        <f t="shared" si="74"/>
        <v>120123</v>
      </c>
      <c r="CX26" s="32" t="str">
        <f t="shared" si="45"/>
        <v>EA</v>
      </c>
      <c r="CZ26" s="32" t="str">
        <f>VLOOKUP(CT26,'ALL-Chart of Accounts'!$E:$F,2,0)</f>
        <v>In-Transit Fixed Overhead</v>
      </c>
      <c r="DA26" s="32">
        <f t="shared" si="75"/>
        <v>120124</v>
      </c>
      <c r="DE26" s="32" t="str">
        <f t="shared" si="46"/>
        <v>EA</v>
      </c>
      <c r="DG26" s="32" t="str">
        <f>VLOOKUP(DA26,'ALL-Chart of Accounts'!$E:$F,2,0)</f>
        <v>In-Transit Variable Overhead</v>
      </c>
      <c r="DH26" s="32">
        <f t="shared" si="76"/>
        <v>120125</v>
      </c>
      <c r="DL26" s="32" t="str">
        <f t="shared" si="47"/>
        <v>EA</v>
      </c>
      <c r="DN26" s="32" t="str">
        <f>VLOOKUP(DH26,'ALL-Chart of Accounts'!$E:$F,2,0)</f>
        <v>In-Transit Outside</v>
      </c>
      <c r="DO26" s="37">
        <v>415000</v>
      </c>
      <c r="DQ26" s="32">
        <f t="shared" si="8"/>
        <v>3000</v>
      </c>
      <c r="DS26" s="32" t="str">
        <f t="shared" si="48"/>
        <v>EA</v>
      </c>
      <c r="DT26" s="32" t="str">
        <f>VLOOKUP(DO26,'ALL-Chart of Accounts'!$E:$F,2,0)</f>
        <v>Aftermarket Sales - Product (80PRDAFT)</v>
      </c>
      <c r="DU26" s="32">
        <f t="shared" si="9"/>
        <v>415000</v>
      </c>
      <c r="DW26" s="32">
        <f t="shared" si="10"/>
        <v>3000</v>
      </c>
      <c r="DY26" s="32" t="str">
        <f t="shared" si="49"/>
        <v>EA</v>
      </c>
      <c r="DZ26" s="32" t="str">
        <f>VLOOKUP(DU26,'ALL-Chart of Accounts'!$E:$F,2,0)</f>
        <v>Aftermarket Sales - Product (80PRDAFT)</v>
      </c>
      <c r="EA26" s="32">
        <f t="shared" si="11"/>
        <v>415000</v>
      </c>
      <c r="EC26" s="32">
        <f t="shared" si="12"/>
        <v>3000</v>
      </c>
      <c r="EE26" s="32" t="str">
        <f t="shared" si="50"/>
        <v>EA</v>
      </c>
      <c r="EF26" s="32" t="str">
        <f>VLOOKUP(EA26,'ALL-Chart of Accounts'!$E:$F,2,0)</f>
        <v>Aftermarket Sales - Product (80PRDAFT)</v>
      </c>
      <c r="EG26" s="37">
        <v>262800</v>
      </c>
      <c r="EK26" s="32" t="str">
        <f t="shared" si="51"/>
        <v>EA</v>
      </c>
      <c r="EL26" s="32" t="str">
        <f>VLOOKUP(EG26,'ALL-Chart of Accounts'!$E:$F,2,0)</f>
        <v>Deferred Income</v>
      </c>
      <c r="EM26" s="32">
        <f t="shared" si="77"/>
        <v>262800</v>
      </c>
      <c r="EQ26" s="32" t="str">
        <f t="shared" si="52"/>
        <v>EA</v>
      </c>
      <c r="ER26" s="32" t="str">
        <f>VLOOKUP(EM26,'ALL-Chart of Accounts'!$E:$F,2,0)</f>
        <v>Deferred Income</v>
      </c>
      <c r="ES26" s="32">
        <f t="shared" si="78"/>
        <v>262800</v>
      </c>
      <c r="EW26" s="32" t="str">
        <f t="shared" si="53"/>
        <v>EA</v>
      </c>
      <c r="EX26" s="32" t="str">
        <f>VLOOKUP(ES26,'ALL-Chart of Accounts'!$E:$F,2,0)</f>
        <v>Deferred Income</v>
      </c>
      <c r="EY26" s="37">
        <v>511010</v>
      </c>
      <c r="FA26" s="32">
        <f t="shared" si="15"/>
        <v>3000</v>
      </c>
      <c r="FC26" s="32" t="str">
        <f t="shared" si="54"/>
        <v>EA</v>
      </c>
      <c r="FD26" s="32" t="str">
        <f>VLOOKUP(EY26,'ALL-Chart of Accounts'!$E:$F,2,0)</f>
        <v>Product COS (83PRD) - Material</v>
      </c>
      <c r="FE26" s="32">
        <f t="shared" si="79"/>
        <v>511020</v>
      </c>
      <c r="FG26" s="32">
        <f t="shared" si="17"/>
        <v>3000</v>
      </c>
      <c r="FI26" s="32" t="str">
        <f t="shared" si="55"/>
        <v>EA</v>
      </c>
      <c r="FJ26" s="32" t="str">
        <f>VLOOKUP(FE26,'ALL-Chart of Accounts'!$E:$F,2,0)</f>
        <v>Product COS (83PRD) - Labor</v>
      </c>
      <c r="FK26" s="32">
        <f t="shared" si="80"/>
        <v>511030</v>
      </c>
      <c r="FM26" s="32">
        <f t="shared" si="19"/>
        <v>3000</v>
      </c>
      <c r="FO26" s="32" t="str">
        <f t="shared" si="56"/>
        <v>EA</v>
      </c>
      <c r="FP26" s="32" t="str">
        <f>VLOOKUP(FK26,'ALL-Chart of Accounts'!$E:$F,2,0)</f>
        <v>Product COS (83PRD) - Fixed OH</v>
      </c>
      <c r="FQ26" s="32">
        <f t="shared" si="81"/>
        <v>511040</v>
      </c>
      <c r="FS26" s="32">
        <f t="shared" si="21"/>
        <v>3000</v>
      </c>
      <c r="FU26" s="32" t="str">
        <f t="shared" si="57"/>
        <v>EA</v>
      </c>
      <c r="FV26" s="32" t="str">
        <f>VLOOKUP(FQ26,'ALL-Chart of Accounts'!$E:$F,2,0)</f>
        <v>Product COS (83PRD) - Variable OH</v>
      </c>
      <c r="FW26" s="32">
        <f t="shared" si="82"/>
        <v>511050</v>
      </c>
      <c r="FY26" s="32">
        <f t="shared" si="23"/>
        <v>3000</v>
      </c>
      <c r="GA26" s="32" t="str">
        <f t="shared" si="58"/>
        <v>EA</v>
      </c>
      <c r="GB26" s="32" t="str">
        <f>VLOOKUP(FW26,'ALL-Chart of Accounts'!$E:$F,2,0)</f>
        <v>Product COS (83PRD) - Outside</v>
      </c>
      <c r="GC26" s="32">
        <f t="shared" si="24"/>
        <v>262800</v>
      </c>
      <c r="GG26" s="32" t="str">
        <f t="shared" si="59"/>
        <v>EA</v>
      </c>
      <c r="GH26" s="32" t="str">
        <f>VLOOKUP(GC26,'ALL-Chart of Accounts'!$E:$F,2,0)</f>
        <v>Deferred Income</v>
      </c>
      <c r="GI26" s="32">
        <f t="shared" si="25"/>
        <v>262800</v>
      </c>
      <c r="GM26" s="32" t="str">
        <f t="shared" si="60"/>
        <v>EA</v>
      </c>
      <c r="GN26" s="32" t="str">
        <f>VLOOKUP(GI26,'ALL-Chart of Accounts'!$E:$F,2,0)</f>
        <v>Deferred Income</v>
      </c>
      <c r="GO26" s="32">
        <f t="shared" si="26"/>
        <v>262800</v>
      </c>
      <c r="GS26" s="32" t="str">
        <f t="shared" si="61"/>
        <v>EA</v>
      </c>
      <c r="GT26" s="32" t="str">
        <f>VLOOKUP(GO26,'ALL-Chart of Accounts'!$E:$F,2,0)</f>
        <v>Deferred Income</v>
      </c>
      <c r="GU26" s="32">
        <f t="shared" si="27"/>
        <v>262800</v>
      </c>
      <c r="GY26" s="32" t="str">
        <f t="shared" si="62"/>
        <v>EA</v>
      </c>
      <c r="GZ26" s="32" t="str">
        <f>VLOOKUP(GU26,'ALL-Chart of Accounts'!$E:$F,2,0)</f>
        <v>Deferred Income</v>
      </c>
      <c r="HA26" s="32">
        <f t="shared" si="28"/>
        <v>262800</v>
      </c>
      <c r="HE26" s="32" t="str">
        <f t="shared" si="63"/>
        <v>EA</v>
      </c>
      <c r="HF26" s="32" t="str">
        <f>VLOOKUP(HA26,'ALL-Chart of Accounts'!$E:$F,2,0)</f>
        <v>Deferred Income</v>
      </c>
    </row>
    <row r="27" spans="2:214" x14ac:dyDescent="0.35">
      <c r="B27" s="47">
        <v>43468</v>
      </c>
      <c r="D27" s="46" t="s">
        <v>11924</v>
      </c>
      <c r="F27" s="46">
        <v>3170</v>
      </c>
      <c r="G27" s="32" t="str">
        <f>VLOOKUP(F27,'ALL-Unit Code 2'!V:W,2,0)</f>
        <v>EXTRACTION-VEG CUTTER/PEELER</v>
      </c>
      <c r="H27" s="32">
        <f t="shared" si="64"/>
        <v>120131</v>
      </c>
      <c r="L27" s="32" t="str">
        <f>IF(OR(F27="",VLOOKUP(F27,'ALL-Unit Code 2'!V:X,3,0)="ANY"),VLOOKUP($D$1,Sites!$A:$C,2,0),VLOOKUP(F27,'ALL-Unit Code 2'!V:X,3,0))</f>
        <v>EA</v>
      </c>
      <c r="N27" s="32" t="str">
        <f>VLOOKUP(H27,'ALL-Chart of Accounts'!$E:$F,2,0)</f>
        <v>Finished Goods Material</v>
      </c>
      <c r="O27" s="32">
        <f t="shared" si="65"/>
        <v>120132</v>
      </c>
      <c r="S27" s="32" t="str">
        <f t="shared" si="31"/>
        <v>EA</v>
      </c>
      <c r="U27" s="32" t="str">
        <f>VLOOKUP(O27,'ALL-Chart of Accounts'!$E:$F,2,0)</f>
        <v>Finished Goods Labor</v>
      </c>
      <c r="V27" s="32">
        <f t="shared" si="66"/>
        <v>120133</v>
      </c>
      <c r="Z27" s="32" t="str">
        <f t="shared" si="33"/>
        <v>EA</v>
      </c>
      <c r="AB27" s="32" t="str">
        <f>VLOOKUP(V27,'ALL-Chart of Accounts'!$E:$F,2,0)</f>
        <v>Finished Goods Fixed Overhead</v>
      </c>
      <c r="AC27" s="32">
        <f t="shared" si="67"/>
        <v>120134</v>
      </c>
      <c r="AG27" s="32" t="str">
        <f t="shared" si="35"/>
        <v>EA</v>
      </c>
      <c r="AI27" s="32" t="str">
        <f>VLOOKUP(AC27,'ALL-Chart of Accounts'!$E:$F,2,0)</f>
        <v>Finished Goods Variable Overhead</v>
      </c>
      <c r="AJ27" s="32">
        <f t="shared" si="68"/>
        <v>120135</v>
      </c>
      <c r="AN27" s="32" t="str">
        <f t="shared" si="37"/>
        <v>EA</v>
      </c>
      <c r="AP27" s="32" t="str">
        <f>VLOOKUP(AJ27,'ALL-Chart of Accounts'!$E:$F,2,0)</f>
        <v>Finished Goods Outside</v>
      </c>
      <c r="AW27" s="37">
        <v>120141</v>
      </c>
      <c r="BA27" s="32" t="str">
        <f t="shared" si="38"/>
        <v>EA</v>
      </c>
      <c r="BC27" s="32" t="str">
        <f>VLOOKUP(AW27,'ALL-Chart of Accounts'!$E:$F,2,0)</f>
        <v>In-Process Material</v>
      </c>
      <c r="BD27" s="32">
        <f t="shared" si="69"/>
        <v>120142</v>
      </c>
      <c r="BH27" s="32" t="str">
        <f t="shared" si="39"/>
        <v>EA</v>
      </c>
      <c r="BJ27" s="32" t="str">
        <f>VLOOKUP(BD27,'ALL-Chart of Accounts'!$E:$F,2,0)</f>
        <v>In-Process Labor</v>
      </c>
      <c r="BK27" s="32">
        <f t="shared" si="70"/>
        <v>120143</v>
      </c>
      <c r="BO27" s="32" t="str">
        <f t="shared" si="40"/>
        <v>EA</v>
      </c>
      <c r="BQ27" s="32" t="str">
        <f>VLOOKUP(BK27,'ALL-Chart of Accounts'!$E:$F,2,0)</f>
        <v>In-Process Fixed Overhead</v>
      </c>
      <c r="BR27" s="32">
        <f t="shared" si="71"/>
        <v>120144</v>
      </c>
      <c r="BV27" s="32" t="str">
        <f t="shared" si="41"/>
        <v>EA</v>
      </c>
      <c r="BX27" s="32" t="str">
        <f>VLOOKUP(BR27,'ALL-Chart of Accounts'!$E:$F,2,0)</f>
        <v>In-Process Variable Overhead</v>
      </c>
      <c r="BY27" s="32">
        <f t="shared" si="72"/>
        <v>120145</v>
      </c>
      <c r="CC27" s="32" t="str">
        <f t="shared" si="42"/>
        <v>EA</v>
      </c>
      <c r="CE27" s="32" t="str">
        <f>VLOOKUP(BY27,'ALL-Chart of Accounts'!$E:$F,2,0)</f>
        <v>In-Process Outside</v>
      </c>
      <c r="CF27" s="37">
        <v>120121</v>
      </c>
      <c r="CJ27" s="32" t="str">
        <f t="shared" si="43"/>
        <v>EA</v>
      </c>
      <c r="CL27" s="32" t="str">
        <f>VLOOKUP(CF27,'ALL-Chart of Accounts'!$E:$F,2,0)</f>
        <v>In-Transit Material</v>
      </c>
      <c r="CM27" s="32">
        <f t="shared" si="73"/>
        <v>120122</v>
      </c>
      <c r="CQ27" s="32" t="str">
        <f t="shared" si="44"/>
        <v>EA</v>
      </c>
      <c r="CS27" s="32" t="str">
        <f>VLOOKUP(CM27,'ALL-Chart of Accounts'!$E:$F,2,0)</f>
        <v>In-Transit Labor</v>
      </c>
      <c r="CT27" s="32">
        <f t="shared" si="74"/>
        <v>120123</v>
      </c>
      <c r="CX27" s="32" t="str">
        <f t="shared" si="45"/>
        <v>EA</v>
      </c>
      <c r="CZ27" s="32" t="str">
        <f>VLOOKUP(CT27,'ALL-Chart of Accounts'!$E:$F,2,0)</f>
        <v>In-Transit Fixed Overhead</v>
      </c>
      <c r="DA27" s="32">
        <f t="shared" si="75"/>
        <v>120124</v>
      </c>
      <c r="DE27" s="32" t="str">
        <f t="shared" si="46"/>
        <v>EA</v>
      </c>
      <c r="DG27" s="32" t="str">
        <f>VLOOKUP(DA27,'ALL-Chart of Accounts'!$E:$F,2,0)</f>
        <v>In-Transit Variable Overhead</v>
      </c>
      <c r="DH27" s="32">
        <f t="shared" si="76"/>
        <v>120125</v>
      </c>
      <c r="DL27" s="32" t="str">
        <f t="shared" si="47"/>
        <v>EA</v>
      </c>
      <c r="DN27" s="32" t="str">
        <f>VLOOKUP(DH27,'ALL-Chart of Accounts'!$E:$F,2,0)</f>
        <v>In-Transit Outside</v>
      </c>
      <c r="DO27" s="37">
        <v>415000</v>
      </c>
      <c r="DQ27" s="32">
        <f t="shared" si="8"/>
        <v>3170</v>
      </c>
      <c r="DS27" s="32" t="str">
        <f t="shared" si="48"/>
        <v>EA</v>
      </c>
      <c r="DT27" s="32" t="str">
        <f>VLOOKUP(DO27,'ALL-Chart of Accounts'!$E:$F,2,0)</f>
        <v>Aftermarket Sales - Product (80PRDAFT)</v>
      </c>
      <c r="DU27" s="32">
        <f t="shared" si="9"/>
        <v>415000</v>
      </c>
      <c r="DW27" s="32">
        <f t="shared" si="10"/>
        <v>3170</v>
      </c>
      <c r="DY27" s="32" t="str">
        <f t="shared" si="49"/>
        <v>EA</v>
      </c>
      <c r="DZ27" s="32" t="str">
        <f>VLOOKUP(DU27,'ALL-Chart of Accounts'!$E:$F,2,0)</f>
        <v>Aftermarket Sales - Product (80PRDAFT)</v>
      </c>
      <c r="EA27" s="32">
        <f t="shared" si="11"/>
        <v>415000</v>
      </c>
      <c r="EC27" s="32">
        <f t="shared" si="12"/>
        <v>3170</v>
      </c>
      <c r="EE27" s="32" t="str">
        <f t="shared" si="50"/>
        <v>EA</v>
      </c>
      <c r="EF27" s="32" t="str">
        <f>VLOOKUP(EA27,'ALL-Chart of Accounts'!$E:$F,2,0)</f>
        <v>Aftermarket Sales - Product (80PRDAFT)</v>
      </c>
      <c r="EG27" s="37">
        <v>262800</v>
      </c>
      <c r="EK27" s="32" t="str">
        <f t="shared" si="51"/>
        <v>EA</v>
      </c>
      <c r="EL27" s="32" t="str">
        <f>VLOOKUP(EG27,'ALL-Chart of Accounts'!$E:$F,2,0)</f>
        <v>Deferred Income</v>
      </c>
      <c r="EM27" s="32">
        <f t="shared" si="77"/>
        <v>262800</v>
      </c>
      <c r="EQ27" s="32" t="str">
        <f t="shared" si="52"/>
        <v>EA</v>
      </c>
      <c r="ER27" s="32" t="str">
        <f>VLOOKUP(EM27,'ALL-Chart of Accounts'!$E:$F,2,0)</f>
        <v>Deferred Income</v>
      </c>
      <c r="ES27" s="32">
        <f t="shared" si="78"/>
        <v>262800</v>
      </c>
      <c r="EW27" s="32" t="str">
        <f t="shared" si="53"/>
        <v>EA</v>
      </c>
      <c r="EX27" s="32" t="str">
        <f>VLOOKUP(ES27,'ALL-Chart of Accounts'!$E:$F,2,0)</f>
        <v>Deferred Income</v>
      </c>
      <c r="EY27" s="37">
        <v>511010</v>
      </c>
      <c r="FA27" s="32">
        <f t="shared" si="15"/>
        <v>3170</v>
      </c>
      <c r="FC27" s="32" t="str">
        <f t="shared" si="54"/>
        <v>EA</v>
      </c>
      <c r="FD27" s="32" t="str">
        <f>VLOOKUP(EY27,'ALL-Chart of Accounts'!$E:$F,2,0)</f>
        <v>Product COS (83PRD) - Material</v>
      </c>
      <c r="FE27" s="32">
        <f t="shared" si="79"/>
        <v>511020</v>
      </c>
      <c r="FG27" s="32">
        <f t="shared" si="17"/>
        <v>3170</v>
      </c>
      <c r="FI27" s="32" t="str">
        <f t="shared" si="55"/>
        <v>EA</v>
      </c>
      <c r="FJ27" s="32" t="str">
        <f>VLOOKUP(FE27,'ALL-Chart of Accounts'!$E:$F,2,0)</f>
        <v>Product COS (83PRD) - Labor</v>
      </c>
      <c r="FK27" s="32">
        <f t="shared" si="80"/>
        <v>511030</v>
      </c>
      <c r="FM27" s="32">
        <f t="shared" si="19"/>
        <v>3170</v>
      </c>
      <c r="FO27" s="32" t="str">
        <f t="shared" si="56"/>
        <v>EA</v>
      </c>
      <c r="FP27" s="32" t="str">
        <f>VLOOKUP(FK27,'ALL-Chart of Accounts'!$E:$F,2,0)</f>
        <v>Product COS (83PRD) - Fixed OH</v>
      </c>
      <c r="FQ27" s="32">
        <f t="shared" si="81"/>
        <v>511040</v>
      </c>
      <c r="FS27" s="32">
        <f t="shared" si="21"/>
        <v>3170</v>
      </c>
      <c r="FU27" s="32" t="str">
        <f t="shared" si="57"/>
        <v>EA</v>
      </c>
      <c r="FV27" s="32" t="str">
        <f>VLOOKUP(FQ27,'ALL-Chart of Accounts'!$E:$F,2,0)</f>
        <v>Product COS (83PRD) - Variable OH</v>
      </c>
      <c r="FW27" s="32">
        <f t="shared" si="82"/>
        <v>511050</v>
      </c>
      <c r="FY27" s="32">
        <f t="shared" si="23"/>
        <v>3170</v>
      </c>
      <c r="GA27" s="32" t="str">
        <f t="shared" si="58"/>
        <v>EA</v>
      </c>
      <c r="GB27" s="32" t="str">
        <f>VLOOKUP(FW27,'ALL-Chart of Accounts'!$E:$F,2,0)</f>
        <v>Product COS (83PRD) - Outside</v>
      </c>
      <c r="GC27" s="32">
        <f t="shared" si="24"/>
        <v>262800</v>
      </c>
      <c r="GG27" s="32" t="str">
        <f t="shared" si="59"/>
        <v>EA</v>
      </c>
      <c r="GH27" s="32" t="str">
        <f>VLOOKUP(GC27,'ALL-Chart of Accounts'!$E:$F,2,0)</f>
        <v>Deferred Income</v>
      </c>
      <c r="GI27" s="32">
        <f t="shared" si="25"/>
        <v>262800</v>
      </c>
      <c r="GM27" s="32" t="str">
        <f t="shared" si="60"/>
        <v>EA</v>
      </c>
      <c r="GN27" s="32" t="str">
        <f>VLOOKUP(GI27,'ALL-Chart of Accounts'!$E:$F,2,0)</f>
        <v>Deferred Income</v>
      </c>
      <c r="GO27" s="32">
        <f t="shared" si="26"/>
        <v>262800</v>
      </c>
      <c r="GS27" s="32" t="str">
        <f t="shared" si="61"/>
        <v>EA</v>
      </c>
      <c r="GT27" s="32" t="str">
        <f>VLOOKUP(GO27,'ALL-Chart of Accounts'!$E:$F,2,0)</f>
        <v>Deferred Income</v>
      </c>
      <c r="GU27" s="32">
        <f t="shared" si="27"/>
        <v>262800</v>
      </c>
      <c r="GY27" s="32" t="str">
        <f t="shared" si="62"/>
        <v>EA</v>
      </c>
      <c r="GZ27" s="32" t="str">
        <f>VLOOKUP(GU27,'ALL-Chart of Accounts'!$E:$F,2,0)</f>
        <v>Deferred Income</v>
      </c>
      <c r="HA27" s="32">
        <f t="shared" si="28"/>
        <v>262800</v>
      </c>
      <c r="HE27" s="32" t="str">
        <f t="shared" si="63"/>
        <v>EA</v>
      </c>
      <c r="HF27" s="32" t="str">
        <f>VLOOKUP(HA27,'ALL-Chart of Accounts'!$E:$F,2,0)</f>
        <v>Deferred Income</v>
      </c>
    </row>
    <row r="28" spans="2:214" x14ac:dyDescent="0.35">
      <c r="B28" s="47">
        <v>43468</v>
      </c>
      <c r="D28" s="46" t="s">
        <v>11924</v>
      </c>
      <c r="F28" s="46">
        <v>3300</v>
      </c>
      <c r="G28" s="32" t="str">
        <f>VLOOKUP(F28,'ALL-Unit Code 2'!V:W,2,0)</f>
        <v>EVAPORATION-EVAPORATOR (FORCED CIRCUL)</v>
      </c>
      <c r="H28" s="32">
        <f t="shared" si="64"/>
        <v>120131</v>
      </c>
      <c r="L28" s="32" t="str">
        <f>IF(OR(F28="",VLOOKUP(F28,'ALL-Unit Code 2'!V:X,3,0)="ANY"),VLOOKUP($D$1,Sites!$A:$C,2,0),VLOOKUP(F28,'ALL-Unit Code 2'!V:X,3,0))</f>
        <v>EA</v>
      </c>
      <c r="N28" s="32" t="str">
        <f>VLOOKUP(H28,'ALL-Chart of Accounts'!$E:$F,2,0)</f>
        <v>Finished Goods Material</v>
      </c>
      <c r="O28" s="32">
        <f t="shared" si="65"/>
        <v>120132</v>
      </c>
      <c r="S28" s="32" t="str">
        <f t="shared" si="31"/>
        <v>EA</v>
      </c>
      <c r="U28" s="32" t="str">
        <f>VLOOKUP(O28,'ALL-Chart of Accounts'!$E:$F,2,0)</f>
        <v>Finished Goods Labor</v>
      </c>
      <c r="V28" s="32">
        <f t="shared" si="66"/>
        <v>120133</v>
      </c>
      <c r="Z28" s="32" t="str">
        <f t="shared" si="33"/>
        <v>EA</v>
      </c>
      <c r="AB28" s="32" t="str">
        <f>VLOOKUP(V28,'ALL-Chart of Accounts'!$E:$F,2,0)</f>
        <v>Finished Goods Fixed Overhead</v>
      </c>
      <c r="AC28" s="32">
        <f t="shared" si="67"/>
        <v>120134</v>
      </c>
      <c r="AG28" s="32" t="str">
        <f t="shared" si="35"/>
        <v>EA</v>
      </c>
      <c r="AI28" s="32" t="str">
        <f>VLOOKUP(AC28,'ALL-Chart of Accounts'!$E:$F,2,0)</f>
        <v>Finished Goods Variable Overhead</v>
      </c>
      <c r="AJ28" s="32">
        <f t="shared" si="68"/>
        <v>120135</v>
      </c>
      <c r="AN28" s="32" t="str">
        <f t="shared" si="37"/>
        <v>EA</v>
      </c>
      <c r="AP28" s="32" t="str">
        <f>VLOOKUP(AJ28,'ALL-Chart of Accounts'!$E:$F,2,0)</f>
        <v>Finished Goods Outside</v>
      </c>
      <c r="AW28" s="37">
        <v>120141</v>
      </c>
      <c r="BA28" s="32" t="str">
        <f t="shared" si="38"/>
        <v>EA</v>
      </c>
      <c r="BC28" s="32" t="str">
        <f>VLOOKUP(AW28,'ALL-Chart of Accounts'!$E:$F,2,0)</f>
        <v>In-Process Material</v>
      </c>
      <c r="BD28" s="32">
        <f t="shared" si="69"/>
        <v>120142</v>
      </c>
      <c r="BH28" s="32" t="str">
        <f t="shared" si="39"/>
        <v>EA</v>
      </c>
      <c r="BJ28" s="32" t="str">
        <f>VLOOKUP(BD28,'ALL-Chart of Accounts'!$E:$F,2,0)</f>
        <v>In-Process Labor</v>
      </c>
      <c r="BK28" s="32">
        <f t="shared" si="70"/>
        <v>120143</v>
      </c>
      <c r="BO28" s="32" t="str">
        <f t="shared" si="40"/>
        <v>EA</v>
      </c>
      <c r="BQ28" s="32" t="str">
        <f>VLOOKUP(BK28,'ALL-Chart of Accounts'!$E:$F,2,0)</f>
        <v>In-Process Fixed Overhead</v>
      </c>
      <c r="BR28" s="32">
        <f t="shared" si="71"/>
        <v>120144</v>
      </c>
      <c r="BV28" s="32" t="str">
        <f t="shared" si="41"/>
        <v>EA</v>
      </c>
      <c r="BX28" s="32" t="str">
        <f>VLOOKUP(BR28,'ALL-Chart of Accounts'!$E:$F,2,0)</f>
        <v>In-Process Variable Overhead</v>
      </c>
      <c r="BY28" s="32">
        <f t="shared" si="72"/>
        <v>120145</v>
      </c>
      <c r="CC28" s="32" t="str">
        <f t="shared" si="42"/>
        <v>EA</v>
      </c>
      <c r="CE28" s="32" t="str">
        <f>VLOOKUP(BY28,'ALL-Chart of Accounts'!$E:$F,2,0)</f>
        <v>In-Process Outside</v>
      </c>
      <c r="CF28" s="37">
        <v>120121</v>
      </c>
      <c r="CJ28" s="32" t="str">
        <f t="shared" si="43"/>
        <v>EA</v>
      </c>
      <c r="CL28" s="32" t="str">
        <f>VLOOKUP(CF28,'ALL-Chart of Accounts'!$E:$F,2,0)</f>
        <v>In-Transit Material</v>
      </c>
      <c r="CM28" s="32">
        <f t="shared" si="73"/>
        <v>120122</v>
      </c>
      <c r="CQ28" s="32" t="str">
        <f t="shared" si="44"/>
        <v>EA</v>
      </c>
      <c r="CS28" s="32" t="str">
        <f>VLOOKUP(CM28,'ALL-Chart of Accounts'!$E:$F,2,0)</f>
        <v>In-Transit Labor</v>
      </c>
      <c r="CT28" s="32">
        <f t="shared" si="74"/>
        <v>120123</v>
      </c>
      <c r="CX28" s="32" t="str">
        <f t="shared" si="45"/>
        <v>EA</v>
      </c>
      <c r="CZ28" s="32" t="str">
        <f>VLOOKUP(CT28,'ALL-Chart of Accounts'!$E:$F,2,0)</f>
        <v>In-Transit Fixed Overhead</v>
      </c>
      <c r="DA28" s="32">
        <f t="shared" si="75"/>
        <v>120124</v>
      </c>
      <c r="DE28" s="32" t="str">
        <f t="shared" si="46"/>
        <v>EA</v>
      </c>
      <c r="DG28" s="32" t="str">
        <f>VLOOKUP(DA28,'ALL-Chart of Accounts'!$E:$F,2,0)</f>
        <v>In-Transit Variable Overhead</v>
      </c>
      <c r="DH28" s="32">
        <f t="shared" si="76"/>
        <v>120125</v>
      </c>
      <c r="DL28" s="32" t="str">
        <f t="shared" si="47"/>
        <v>EA</v>
      </c>
      <c r="DN28" s="32" t="str">
        <f>VLOOKUP(DH28,'ALL-Chart of Accounts'!$E:$F,2,0)</f>
        <v>In-Transit Outside</v>
      </c>
      <c r="DO28" s="37">
        <v>415000</v>
      </c>
      <c r="DQ28" s="32">
        <f t="shared" si="8"/>
        <v>3300</v>
      </c>
      <c r="DS28" s="32" t="str">
        <f t="shared" si="48"/>
        <v>EA</v>
      </c>
      <c r="DT28" s="32" t="str">
        <f>VLOOKUP(DO28,'ALL-Chart of Accounts'!$E:$F,2,0)</f>
        <v>Aftermarket Sales - Product (80PRDAFT)</v>
      </c>
      <c r="DU28" s="32">
        <f t="shared" si="9"/>
        <v>415000</v>
      </c>
      <c r="DW28" s="32">
        <f t="shared" si="10"/>
        <v>3300</v>
      </c>
      <c r="DY28" s="32" t="str">
        <f t="shared" si="49"/>
        <v>EA</v>
      </c>
      <c r="DZ28" s="32" t="str">
        <f>VLOOKUP(DU28,'ALL-Chart of Accounts'!$E:$F,2,0)</f>
        <v>Aftermarket Sales - Product (80PRDAFT)</v>
      </c>
      <c r="EA28" s="32">
        <f t="shared" si="11"/>
        <v>415000</v>
      </c>
      <c r="EC28" s="32">
        <f t="shared" si="12"/>
        <v>3300</v>
      </c>
      <c r="EE28" s="32" t="str">
        <f t="shared" si="50"/>
        <v>EA</v>
      </c>
      <c r="EF28" s="32" t="str">
        <f>VLOOKUP(EA28,'ALL-Chart of Accounts'!$E:$F,2,0)</f>
        <v>Aftermarket Sales - Product (80PRDAFT)</v>
      </c>
      <c r="EG28" s="37">
        <v>262800</v>
      </c>
      <c r="EK28" s="32" t="str">
        <f t="shared" si="51"/>
        <v>EA</v>
      </c>
      <c r="EL28" s="32" t="str">
        <f>VLOOKUP(EG28,'ALL-Chart of Accounts'!$E:$F,2,0)</f>
        <v>Deferred Income</v>
      </c>
      <c r="EM28" s="32">
        <f t="shared" si="77"/>
        <v>262800</v>
      </c>
      <c r="EQ28" s="32" t="str">
        <f t="shared" si="52"/>
        <v>EA</v>
      </c>
      <c r="ER28" s="32" t="str">
        <f>VLOOKUP(EM28,'ALL-Chart of Accounts'!$E:$F,2,0)</f>
        <v>Deferred Income</v>
      </c>
      <c r="ES28" s="32">
        <f t="shared" si="78"/>
        <v>262800</v>
      </c>
      <c r="EW28" s="32" t="str">
        <f t="shared" si="53"/>
        <v>EA</v>
      </c>
      <c r="EX28" s="32" t="str">
        <f>VLOOKUP(ES28,'ALL-Chart of Accounts'!$E:$F,2,0)</f>
        <v>Deferred Income</v>
      </c>
      <c r="EY28" s="37">
        <v>511010</v>
      </c>
      <c r="FA28" s="32">
        <f t="shared" si="15"/>
        <v>3300</v>
      </c>
      <c r="FC28" s="32" t="str">
        <f t="shared" si="54"/>
        <v>EA</v>
      </c>
      <c r="FD28" s="32" t="str">
        <f>VLOOKUP(EY28,'ALL-Chart of Accounts'!$E:$F,2,0)</f>
        <v>Product COS (83PRD) - Material</v>
      </c>
      <c r="FE28" s="32">
        <f t="shared" si="79"/>
        <v>511020</v>
      </c>
      <c r="FG28" s="32">
        <f t="shared" si="17"/>
        <v>3300</v>
      </c>
      <c r="FI28" s="32" t="str">
        <f t="shared" si="55"/>
        <v>EA</v>
      </c>
      <c r="FJ28" s="32" t="str">
        <f>VLOOKUP(FE28,'ALL-Chart of Accounts'!$E:$F,2,0)</f>
        <v>Product COS (83PRD) - Labor</v>
      </c>
      <c r="FK28" s="32">
        <f t="shared" si="80"/>
        <v>511030</v>
      </c>
      <c r="FM28" s="32">
        <f t="shared" si="19"/>
        <v>3300</v>
      </c>
      <c r="FO28" s="32" t="str">
        <f t="shared" si="56"/>
        <v>EA</v>
      </c>
      <c r="FP28" s="32" t="str">
        <f>VLOOKUP(FK28,'ALL-Chart of Accounts'!$E:$F,2,0)</f>
        <v>Product COS (83PRD) - Fixed OH</v>
      </c>
      <c r="FQ28" s="32">
        <f t="shared" si="81"/>
        <v>511040</v>
      </c>
      <c r="FS28" s="32">
        <f t="shared" si="21"/>
        <v>3300</v>
      </c>
      <c r="FU28" s="32" t="str">
        <f t="shared" si="57"/>
        <v>EA</v>
      </c>
      <c r="FV28" s="32" t="str">
        <f>VLOOKUP(FQ28,'ALL-Chart of Accounts'!$E:$F,2,0)</f>
        <v>Product COS (83PRD) - Variable OH</v>
      </c>
      <c r="FW28" s="32">
        <f t="shared" si="82"/>
        <v>511050</v>
      </c>
      <c r="FY28" s="32">
        <f t="shared" si="23"/>
        <v>3300</v>
      </c>
      <c r="GA28" s="32" t="str">
        <f t="shared" si="58"/>
        <v>EA</v>
      </c>
      <c r="GB28" s="32" t="str">
        <f>VLOOKUP(FW28,'ALL-Chart of Accounts'!$E:$F,2,0)</f>
        <v>Product COS (83PRD) - Outside</v>
      </c>
      <c r="GC28" s="32">
        <f t="shared" si="24"/>
        <v>262800</v>
      </c>
      <c r="GG28" s="32" t="str">
        <f t="shared" si="59"/>
        <v>EA</v>
      </c>
      <c r="GH28" s="32" t="str">
        <f>VLOOKUP(GC28,'ALL-Chart of Accounts'!$E:$F,2,0)</f>
        <v>Deferred Income</v>
      </c>
      <c r="GI28" s="32">
        <f t="shared" si="25"/>
        <v>262800</v>
      </c>
      <c r="GM28" s="32" t="str">
        <f t="shared" si="60"/>
        <v>EA</v>
      </c>
      <c r="GN28" s="32" t="str">
        <f>VLOOKUP(GI28,'ALL-Chart of Accounts'!$E:$F,2,0)</f>
        <v>Deferred Income</v>
      </c>
      <c r="GO28" s="32">
        <f t="shared" si="26"/>
        <v>262800</v>
      </c>
      <c r="GS28" s="32" t="str">
        <f t="shared" si="61"/>
        <v>EA</v>
      </c>
      <c r="GT28" s="32" t="str">
        <f>VLOOKUP(GO28,'ALL-Chart of Accounts'!$E:$F,2,0)</f>
        <v>Deferred Income</v>
      </c>
      <c r="GU28" s="32">
        <f t="shared" si="27"/>
        <v>262800</v>
      </c>
      <c r="GY28" s="32" t="str">
        <f t="shared" si="62"/>
        <v>EA</v>
      </c>
      <c r="GZ28" s="32" t="str">
        <f>VLOOKUP(GU28,'ALL-Chart of Accounts'!$E:$F,2,0)</f>
        <v>Deferred Income</v>
      </c>
      <c r="HA28" s="32">
        <f t="shared" si="28"/>
        <v>262800</v>
      </c>
      <c r="HE28" s="32" t="str">
        <f t="shared" si="63"/>
        <v>EA</v>
      </c>
      <c r="HF28" s="32" t="str">
        <f>VLOOKUP(HA28,'ALL-Chart of Accounts'!$E:$F,2,0)</f>
        <v>Deferred Income</v>
      </c>
    </row>
    <row r="29" spans="2:214" x14ac:dyDescent="0.35">
      <c r="B29" s="47">
        <v>43468</v>
      </c>
      <c r="D29" s="46" t="s">
        <v>11924</v>
      </c>
      <c r="F29" s="46">
        <v>3320</v>
      </c>
      <c r="G29" s="32" t="str">
        <f>VLOOKUP(F29,'ALL-Unit Code 2'!V:W,2,0)</f>
        <v>PASTEURIZE/BULK FILL-ASEPTIC (MONOBLOC)</v>
      </c>
      <c r="H29" s="32">
        <f t="shared" si="64"/>
        <v>120131</v>
      </c>
      <c r="L29" s="32" t="str">
        <f>IF(OR(F29="",VLOOKUP(F29,'ALL-Unit Code 2'!V:X,3,0)="ANY"),VLOOKUP($D$1,Sites!$A:$C,2,0),VLOOKUP(F29,'ALL-Unit Code 2'!V:X,3,0))</f>
        <v>EA</v>
      </c>
      <c r="N29" s="32" t="str">
        <f>VLOOKUP(H29,'ALL-Chart of Accounts'!$E:$F,2,0)</f>
        <v>Finished Goods Material</v>
      </c>
      <c r="O29" s="32">
        <f t="shared" si="65"/>
        <v>120132</v>
      </c>
      <c r="S29" s="32" t="str">
        <f t="shared" si="31"/>
        <v>EA</v>
      </c>
      <c r="U29" s="32" t="str">
        <f>VLOOKUP(O29,'ALL-Chart of Accounts'!$E:$F,2,0)</f>
        <v>Finished Goods Labor</v>
      </c>
      <c r="V29" s="32">
        <f t="shared" si="66"/>
        <v>120133</v>
      </c>
      <c r="Z29" s="32" t="str">
        <f t="shared" si="33"/>
        <v>EA</v>
      </c>
      <c r="AB29" s="32" t="str">
        <f>VLOOKUP(V29,'ALL-Chart of Accounts'!$E:$F,2,0)</f>
        <v>Finished Goods Fixed Overhead</v>
      </c>
      <c r="AC29" s="32">
        <f t="shared" si="67"/>
        <v>120134</v>
      </c>
      <c r="AG29" s="32" t="str">
        <f t="shared" si="35"/>
        <v>EA</v>
      </c>
      <c r="AI29" s="32" t="str">
        <f>VLOOKUP(AC29,'ALL-Chart of Accounts'!$E:$F,2,0)</f>
        <v>Finished Goods Variable Overhead</v>
      </c>
      <c r="AJ29" s="32">
        <f t="shared" si="68"/>
        <v>120135</v>
      </c>
      <c r="AN29" s="32" t="str">
        <f t="shared" si="37"/>
        <v>EA</v>
      </c>
      <c r="AP29" s="32" t="str">
        <f>VLOOKUP(AJ29,'ALL-Chart of Accounts'!$E:$F,2,0)</f>
        <v>Finished Goods Outside</v>
      </c>
      <c r="AW29" s="37">
        <v>120141</v>
      </c>
      <c r="BA29" s="32" t="str">
        <f t="shared" si="38"/>
        <v>EA</v>
      </c>
      <c r="BC29" s="32" t="str">
        <f>VLOOKUP(AW29,'ALL-Chart of Accounts'!$E:$F,2,0)</f>
        <v>In-Process Material</v>
      </c>
      <c r="BD29" s="32">
        <f t="shared" si="69"/>
        <v>120142</v>
      </c>
      <c r="BH29" s="32" t="str">
        <f t="shared" si="39"/>
        <v>EA</v>
      </c>
      <c r="BJ29" s="32" t="str">
        <f>VLOOKUP(BD29,'ALL-Chart of Accounts'!$E:$F,2,0)</f>
        <v>In-Process Labor</v>
      </c>
      <c r="BK29" s="32">
        <f t="shared" si="70"/>
        <v>120143</v>
      </c>
      <c r="BO29" s="32" t="str">
        <f t="shared" si="40"/>
        <v>EA</v>
      </c>
      <c r="BQ29" s="32" t="str">
        <f>VLOOKUP(BK29,'ALL-Chart of Accounts'!$E:$F,2,0)</f>
        <v>In-Process Fixed Overhead</v>
      </c>
      <c r="BR29" s="32">
        <f t="shared" si="71"/>
        <v>120144</v>
      </c>
      <c r="BV29" s="32" t="str">
        <f t="shared" si="41"/>
        <v>EA</v>
      </c>
      <c r="BX29" s="32" t="str">
        <f>VLOOKUP(BR29,'ALL-Chart of Accounts'!$E:$F,2,0)</f>
        <v>In-Process Variable Overhead</v>
      </c>
      <c r="BY29" s="32">
        <f t="shared" si="72"/>
        <v>120145</v>
      </c>
      <c r="CC29" s="32" t="str">
        <f t="shared" si="42"/>
        <v>EA</v>
      </c>
      <c r="CE29" s="32" t="str">
        <f>VLOOKUP(BY29,'ALL-Chart of Accounts'!$E:$F,2,0)</f>
        <v>In-Process Outside</v>
      </c>
      <c r="CF29" s="37">
        <v>120121</v>
      </c>
      <c r="CJ29" s="32" t="str">
        <f t="shared" si="43"/>
        <v>EA</v>
      </c>
      <c r="CL29" s="32" t="str">
        <f>VLOOKUP(CF29,'ALL-Chart of Accounts'!$E:$F,2,0)</f>
        <v>In-Transit Material</v>
      </c>
      <c r="CM29" s="32">
        <f t="shared" si="73"/>
        <v>120122</v>
      </c>
      <c r="CQ29" s="32" t="str">
        <f t="shared" si="44"/>
        <v>EA</v>
      </c>
      <c r="CS29" s="32" t="str">
        <f>VLOOKUP(CM29,'ALL-Chart of Accounts'!$E:$F,2,0)</f>
        <v>In-Transit Labor</v>
      </c>
      <c r="CT29" s="32">
        <f t="shared" si="74"/>
        <v>120123</v>
      </c>
      <c r="CX29" s="32" t="str">
        <f t="shared" si="45"/>
        <v>EA</v>
      </c>
      <c r="CZ29" s="32" t="str">
        <f>VLOOKUP(CT29,'ALL-Chart of Accounts'!$E:$F,2,0)</f>
        <v>In-Transit Fixed Overhead</v>
      </c>
      <c r="DA29" s="32">
        <f t="shared" si="75"/>
        <v>120124</v>
      </c>
      <c r="DE29" s="32" t="str">
        <f t="shared" si="46"/>
        <v>EA</v>
      </c>
      <c r="DG29" s="32" t="str">
        <f>VLOOKUP(DA29,'ALL-Chart of Accounts'!$E:$F,2,0)</f>
        <v>In-Transit Variable Overhead</v>
      </c>
      <c r="DH29" s="32">
        <f t="shared" si="76"/>
        <v>120125</v>
      </c>
      <c r="DL29" s="32" t="str">
        <f t="shared" si="47"/>
        <v>EA</v>
      </c>
      <c r="DN29" s="32" t="str">
        <f>VLOOKUP(DH29,'ALL-Chart of Accounts'!$E:$F,2,0)</f>
        <v>In-Transit Outside</v>
      </c>
      <c r="DO29" s="37">
        <v>415000</v>
      </c>
      <c r="DQ29" s="32">
        <f t="shared" si="8"/>
        <v>3320</v>
      </c>
      <c r="DS29" s="32" t="str">
        <f t="shared" si="48"/>
        <v>EA</v>
      </c>
      <c r="DT29" s="32" t="str">
        <f>VLOOKUP(DO29,'ALL-Chart of Accounts'!$E:$F,2,0)</f>
        <v>Aftermarket Sales - Product (80PRDAFT)</v>
      </c>
      <c r="DU29" s="32">
        <f t="shared" si="9"/>
        <v>415000</v>
      </c>
      <c r="DW29" s="32">
        <f t="shared" si="10"/>
        <v>3320</v>
      </c>
      <c r="DY29" s="32" t="str">
        <f t="shared" si="49"/>
        <v>EA</v>
      </c>
      <c r="DZ29" s="32" t="str">
        <f>VLOOKUP(DU29,'ALL-Chart of Accounts'!$E:$F,2,0)</f>
        <v>Aftermarket Sales - Product (80PRDAFT)</v>
      </c>
      <c r="EA29" s="32">
        <f t="shared" si="11"/>
        <v>415000</v>
      </c>
      <c r="EC29" s="32">
        <f t="shared" si="12"/>
        <v>3320</v>
      </c>
      <c r="EE29" s="32" t="str">
        <f t="shared" si="50"/>
        <v>EA</v>
      </c>
      <c r="EF29" s="32" t="str">
        <f>VLOOKUP(EA29,'ALL-Chart of Accounts'!$E:$F,2,0)</f>
        <v>Aftermarket Sales - Product (80PRDAFT)</v>
      </c>
      <c r="EG29" s="37">
        <v>262800</v>
      </c>
      <c r="EK29" s="32" t="str">
        <f t="shared" si="51"/>
        <v>EA</v>
      </c>
      <c r="EL29" s="32" t="str">
        <f>VLOOKUP(EG29,'ALL-Chart of Accounts'!$E:$F,2,0)</f>
        <v>Deferred Income</v>
      </c>
      <c r="EM29" s="32">
        <f t="shared" si="77"/>
        <v>262800</v>
      </c>
      <c r="EQ29" s="32" t="str">
        <f t="shared" si="52"/>
        <v>EA</v>
      </c>
      <c r="ER29" s="32" t="str">
        <f>VLOOKUP(EM29,'ALL-Chart of Accounts'!$E:$F,2,0)</f>
        <v>Deferred Income</v>
      </c>
      <c r="ES29" s="32">
        <f t="shared" si="78"/>
        <v>262800</v>
      </c>
      <c r="EW29" s="32" t="str">
        <f t="shared" si="53"/>
        <v>EA</v>
      </c>
      <c r="EX29" s="32" t="str">
        <f>VLOOKUP(ES29,'ALL-Chart of Accounts'!$E:$F,2,0)</f>
        <v>Deferred Income</v>
      </c>
      <c r="EY29" s="37">
        <v>511010</v>
      </c>
      <c r="FA29" s="32">
        <f t="shared" si="15"/>
        <v>3320</v>
      </c>
      <c r="FC29" s="32" t="str">
        <f t="shared" si="54"/>
        <v>EA</v>
      </c>
      <c r="FD29" s="32" t="str">
        <f>VLOOKUP(EY29,'ALL-Chart of Accounts'!$E:$F,2,0)</f>
        <v>Product COS (83PRD) - Material</v>
      </c>
      <c r="FE29" s="32">
        <f t="shared" si="79"/>
        <v>511020</v>
      </c>
      <c r="FG29" s="32">
        <f t="shared" si="17"/>
        <v>3320</v>
      </c>
      <c r="FI29" s="32" t="str">
        <f t="shared" si="55"/>
        <v>EA</v>
      </c>
      <c r="FJ29" s="32" t="str">
        <f>VLOOKUP(FE29,'ALL-Chart of Accounts'!$E:$F,2,0)</f>
        <v>Product COS (83PRD) - Labor</v>
      </c>
      <c r="FK29" s="32">
        <f t="shared" si="80"/>
        <v>511030</v>
      </c>
      <c r="FM29" s="32">
        <f t="shared" si="19"/>
        <v>3320</v>
      </c>
      <c r="FO29" s="32" t="str">
        <f t="shared" si="56"/>
        <v>EA</v>
      </c>
      <c r="FP29" s="32" t="str">
        <f>VLOOKUP(FK29,'ALL-Chart of Accounts'!$E:$F,2,0)</f>
        <v>Product COS (83PRD) - Fixed OH</v>
      </c>
      <c r="FQ29" s="32">
        <f t="shared" si="81"/>
        <v>511040</v>
      </c>
      <c r="FS29" s="32">
        <f t="shared" si="21"/>
        <v>3320</v>
      </c>
      <c r="FU29" s="32" t="str">
        <f t="shared" si="57"/>
        <v>EA</v>
      </c>
      <c r="FV29" s="32" t="str">
        <f>VLOOKUP(FQ29,'ALL-Chart of Accounts'!$E:$F,2,0)</f>
        <v>Product COS (83PRD) - Variable OH</v>
      </c>
      <c r="FW29" s="32">
        <f t="shared" si="82"/>
        <v>511050</v>
      </c>
      <c r="FY29" s="32">
        <f t="shared" si="23"/>
        <v>3320</v>
      </c>
      <c r="GA29" s="32" t="str">
        <f t="shared" si="58"/>
        <v>EA</v>
      </c>
      <c r="GB29" s="32" t="str">
        <f>VLOOKUP(FW29,'ALL-Chart of Accounts'!$E:$F,2,0)</f>
        <v>Product COS (83PRD) - Outside</v>
      </c>
      <c r="GC29" s="32">
        <f t="shared" si="24"/>
        <v>262800</v>
      </c>
      <c r="GG29" s="32" t="str">
        <f t="shared" si="59"/>
        <v>EA</v>
      </c>
      <c r="GH29" s="32" t="str">
        <f>VLOOKUP(GC29,'ALL-Chart of Accounts'!$E:$F,2,0)</f>
        <v>Deferred Income</v>
      </c>
      <c r="GI29" s="32">
        <f t="shared" si="25"/>
        <v>262800</v>
      </c>
      <c r="GM29" s="32" t="str">
        <f t="shared" si="60"/>
        <v>EA</v>
      </c>
      <c r="GN29" s="32" t="str">
        <f>VLOOKUP(GI29,'ALL-Chart of Accounts'!$E:$F,2,0)</f>
        <v>Deferred Income</v>
      </c>
      <c r="GO29" s="32">
        <f t="shared" si="26"/>
        <v>262800</v>
      </c>
      <c r="GS29" s="32" t="str">
        <f t="shared" si="61"/>
        <v>EA</v>
      </c>
      <c r="GT29" s="32" t="str">
        <f>VLOOKUP(GO29,'ALL-Chart of Accounts'!$E:$F,2,0)</f>
        <v>Deferred Income</v>
      </c>
      <c r="GU29" s="32">
        <f t="shared" si="27"/>
        <v>262800</v>
      </c>
      <c r="GY29" s="32" t="str">
        <f t="shared" si="62"/>
        <v>EA</v>
      </c>
      <c r="GZ29" s="32" t="str">
        <f>VLOOKUP(GU29,'ALL-Chart of Accounts'!$E:$F,2,0)</f>
        <v>Deferred Income</v>
      </c>
      <c r="HA29" s="32">
        <f t="shared" si="28"/>
        <v>262800</v>
      </c>
      <c r="HE29" s="32" t="str">
        <f t="shared" si="63"/>
        <v>EA</v>
      </c>
      <c r="HF29" s="32" t="str">
        <f>VLOOKUP(HA29,'ALL-Chart of Accounts'!$E:$F,2,0)</f>
        <v>Deferred Income</v>
      </c>
    </row>
    <row r="30" spans="2:214" x14ac:dyDescent="0.35">
      <c r="B30" s="47">
        <v>43468</v>
      </c>
      <c r="D30" s="46" t="s">
        <v>11924</v>
      </c>
      <c r="F30" s="46">
        <v>3350</v>
      </c>
      <c r="G30" s="32" t="str">
        <f>VLOOKUP(F30,'ALL-Unit Code 2'!V:W,2,0)</f>
        <v>BULK FILLING-ASEPTIC</v>
      </c>
      <c r="H30" s="32">
        <f t="shared" si="64"/>
        <v>120131</v>
      </c>
      <c r="L30" s="32" t="str">
        <f>IF(OR(F30="",VLOOKUP(F30,'ALL-Unit Code 2'!V:X,3,0)="ANY"),VLOOKUP($D$1,Sites!$A:$C,2,0),VLOOKUP(F30,'ALL-Unit Code 2'!V:X,3,0))</f>
        <v>EA</v>
      </c>
      <c r="N30" s="32" t="str">
        <f>VLOOKUP(H30,'ALL-Chart of Accounts'!$E:$F,2,0)</f>
        <v>Finished Goods Material</v>
      </c>
      <c r="O30" s="32">
        <f t="shared" si="65"/>
        <v>120132</v>
      </c>
      <c r="S30" s="32" t="str">
        <f t="shared" si="31"/>
        <v>EA</v>
      </c>
      <c r="U30" s="32" t="str">
        <f>VLOOKUP(O30,'ALL-Chart of Accounts'!$E:$F,2,0)</f>
        <v>Finished Goods Labor</v>
      </c>
      <c r="V30" s="32">
        <f t="shared" si="66"/>
        <v>120133</v>
      </c>
      <c r="Z30" s="32" t="str">
        <f t="shared" si="33"/>
        <v>EA</v>
      </c>
      <c r="AB30" s="32" t="str">
        <f>VLOOKUP(V30,'ALL-Chart of Accounts'!$E:$F,2,0)</f>
        <v>Finished Goods Fixed Overhead</v>
      </c>
      <c r="AC30" s="32">
        <f t="shared" si="67"/>
        <v>120134</v>
      </c>
      <c r="AG30" s="32" t="str">
        <f t="shared" si="35"/>
        <v>EA</v>
      </c>
      <c r="AI30" s="32" t="str">
        <f>VLOOKUP(AC30,'ALL-Chart of Accounts'!$E:$F,2,0)</f>
        <v>Finished Goods Variable Overhead</v>
      </c>
      <c r="AJ30" s="32">
        <f t="shared" si="68"/>
        <v>120135</v>
      </c>
      <c r="AN30" s="32" t="str">
        <f t="shared" si="37"/>
        <v>EA</v>
      </c>
      <c r="AP30" s="32" t="str">
        <f>VLOOKUP(AJ30,'ALL-Chart of Accounts'!$E:$F,2,0)</f>
        <v>Finished Goods Outside</v>
      </c>
      <c r="AW30" s="37">
        <v>120141</v>
      </c>
      <c r="BA30" s="32" t="str">
        <f t="shared" si="38"/>
        <v>EA</v>
      </c>
      <c r="BC30" s="32" t="str">
        <f>VLOOKUP(AW30,'ALL-Chart of Accounts'!$E:$F,2,0)</f>
        <v>In-Process Material</v>
      </c>
      <c r="BD30" s="32">
        <f t="shared" si="69"/>
        <v>120142</v>
      </c>
      <c r="BH30" s="32" t="str">
        <f t="shared" si="39"/>
        <v>EA</v>
      </c>
      <c r="BJ30" s="32" t="str">
        <f>VLOOKUP(BD30,'ALL-Chart of Accounts'!$E:$F,2,0)</f>
        <v>In-Process Labor</v>
      </c>
      <c r="BK30" s="32">
        <f t="shared" si="70"/>
        <v>120143</v>
      </c>
      <c r="BO30" s="32" t="str">
        <f t="shared" si="40"/>
        <v>EA</v>
      </c>
      <c r="BQ30" s="32" t="str">
        <f>VLOOKUP(BK30,'ALL-Chart of Accounts'!$E:$F,2,0)</f>
        <v>In-Process Fixed Overhead</v>
      </c>
      <c r="BR30" s="32">
        <f t="shared" si="71"/>
        <v>120144</v>
      </c>
      <c r="BV30" s="32" t="str">
        <f t="shared" si="41"/>
        <v>EA</v>
      </c>
      <c r="BX30" s="32" t="str">
        <f>VLOOKUP(BR30,'ALL-Chart of Accounts'!$E:$F,2,0)</f>
        <v>In-Process Variable Overhead</v>
      </c>
      <c r="BY30" s="32">
        <f t="shared" si="72"/>
        <v>120145</v>
      </c>
      <c r="CC30" s="32" t="str">
        <f t="shared" si="42"/>
        <v>EA</v>
      </c>
      <c r="CE30" s="32" t="str">
        <f>VLOOKUP(BY30,'ALL-Chart of Accounts'!$E:$F,2,0)</f>
        <v>In-Process Outside</v>
      </c>
      <c r="CF30" s="37">
        <v>120121</v>
      </c>
      <c r="CJ30" s="32" t="str">
        <f t="shared" si="43"/>
        <v>EA</v>
      </c>
      <c r="CL30" s="32" t="str">
        <f>VLOOKUP(CF30,'ALL-Chart of Accounts'!$E:$F,2,0)</f>
        <v>In-Transit Material</v>
      </c>
      <c r="CM30" s="32">
        <f t="shared" si="73"/>
        <v>120122</v>
      </c>
      <c r="CQ30" s="32" t="str">
        <f t="shared" si="44"/>
        <v>EA</v>
      </c>
      <c r="CS30" s="32" t="str">
        <f>VLOOKUP(CM30,'ALL-Chart of Accounts'!$E:$F,2,0)</f>
        <v>In-Transit Labor</v>
      </c>
      <c r="CT30" s="32">
        <f t="shared" si="74"/>
        <v>120123</v>
      </c>
      <c r="CX30" s="32" t="str">
        <f t="shared" si="45"/>
        <v>EA</v>
      </c>
      <c r="CZ30" s="32" t="str">
        <f>VLOOKUP(CT30,'ALL-Chart of Accounts'!$E:$F,2,0)</f>
        <v>In-Transit Fixed Overhead</v>
      </c>
      <c r="DA30" s="32">
        <f t="shared" si="75"/>
        <v>120124</v>
      </c>
      <c r="DE30" s="32" t="str">
        <f t="shared" si="46"/>
        <v>EA</v>
      </c>
      <c r="DG30" s="32" t="str">
        <f>VLOOKUP(DA30,'ALL-Chart of Accounts'!$E:$F,2,0)</f>
        <v>In-Transit Variable Overhead</v>
      </c>
      <c r="DH30" s="32">
        <f t="shared" si="76"/>
        <v>120125</v>
      </c>
      <c r="DL30" s="32" t="str">
        <f t="shared" si="47"/>
        <v>EA</v>
      </c>
      <c r="DN30" s="32" t="str">
        <f>VLOOKUP(DH30,'ALL-Chart of Accounts'!$E:$F,2,0)</f>
        <v>In-Transit Outside</v>
      </c>
      <c r="DO30" s="37">
        <v>415000</v>
      </c>
      <c r="DQ30" s="32">
        <f t="shared" si="8"/>
        <v>3350</v>
      </c>
      <c r="DS30" s="32" t="str">
        <f t="shared" si="48"/>
        <v>EA</v>
      </c>
      <c r="DT30" s="32" t="str">
        <f>VLOOKUP(DO30,'ALL-Chart of Accounts'!$E:$F,2,0)</f>
        <v>Aftermarket Sales - Product (80PRDAFT)</v>
      </c>
      <c r="DU30" s="32">
        <f t="shared" si="9"/>
        <v>415000</v>
      </c>
      <c r="DW30" s="32">
        <f t="shared" si="10"/>
        <v>3350</v>
      </c>
      <c r="DY30" s="32" t="str">
        <f t="shared" si="49"/>
        <v>EA</v>
      </c>
      <c r="DZ30" s="32" t="str">
        <f>VLOOKUP(DU30,'ALL-Chart of Accounts'!$E:$F,2,0)</f>
        <v>Aftermarket Sales - Product (80PRDAFT)</v>
      </c>
      <c r="EA30" s="32">
        <f t="shared" si="11"/>
        <v>415000</v>
      </c>
      <c r="EC30" s="32">
        <f t="shared" si="12"/>
        <v>3350</v>
      </c>
      <c r="EE30" s="32" t="str">
        <f t="shared" si="50"/>
        <v>EA</v>
      </c>
      <c r="EF30" s="32" t="str">
        <f>VLOOKUP(EA30,'ALL-Chart of Accounts'!$E:$F,2,0)</f>
        <v>Aftermarket Sales - Product (80PRDAFT)</v>
      </c>
      <c r="EG30" s="37">
        <v>262800</v>
      </c>
      <c r="EK30" s="32" t="str">
        <f t="shared" si="51"/>
        <v>EA</v>
      </c>
      <c r="EL30" s="32" t="str">
        <f>VLOOKUP(EG30,'ALL-Chart of Accounts'!$E:$F,2,0)</f>
        <v>Deferred Income</v>
      </c>
      <c r="EM30" s="32">
        <f t="shared" si="77"/>
        <v>262800</v>
      </c>
      <c r="EQ30" s="32" t="str">
        <f t="shared" si="52"/>
        <v>EA</v>
      </c>
      <c r="ER30" s="32" t="str">
        <f>VLOOKUP(EM30,'ALL-Chart of Accounts'!$E:$F,2,0)</f>
        <v>Deferred Income</v>
      </c>
      <c r="ES30" s="32">
        <f t="shared" si="78"/>
        <v>262800</v>
      </c>
      <c r="EW30" s="32" t="str">
        <f t="shared" si="53"/>
        <v>EA</v>
      </c>
      <c r="EX30" s="32" t="str">
        <f>VLOOKUP(ES30,'ALL-Chart of Accounts'!$E:$F,2,0)</f>
        <v>Deferred Income</v>
      </c>
      <c r="EY30" s="37">
        <v>511010</v>
      </c>
      <c r="FA30" s="32">
        <f t="shared" si="15"/>
        <v>3350</v>
      </c>
      <c r="FC30" s="32" t="str">
        <f t="shared" si="54"/>
        <v>EA</v>
      </c>
      <c r="FD30" s="32" t="str">
        <f>VLOOKUP(EY30,'ALL-Chart of Accounts'!$E:$F,2,0)</f>
        <v>Product COS (83PRD) - Material</v>
      </c>
      <c r="FE30" s="32">
        <f t="shared" si="79"/>
        <v>511020</v>
      </c>
      <c r="FG30" s="32">
        <f t="shared" si="17"/>
        <v>3350</v>
      </c>
      <c r="FI30" s="32" t="str">
        <f t="shared" si="55"/>
        <v>EA</v>
      </c>
      <c r="FJ30" s="32" t="str">
        <f>VLOOKUP(FE30,'ALL-Chart of Accounts'!$E:$F,2,0)</f>
        <v>Product COS (83PRD) - Labor</v>
      </c>
      <c r="FK30" s="32">
        <f t="shared" si="80"/>
        <v>511030</v>
      </c>
      <c r="FM30" s="32">
        <f t="shared" si="19"/>
        <v>3350</v>
      </c>
      <c r="FO30" s="32" t="str">
        <f t="shared" si="56"/>
        <v>EA</v>
      </c>
      <c r="FP30" s="32" t="str">
        <f>VLOOKUP(FK30,'ALL-Chart of Accounts'!$E:$F,2,0)</f>
        <v>Product COS (83PRD) - Fixed OH</v>
      </c>
      <c r="FQ30" s="32">
        <f t="shared" si="81"/>
        <v>511040</v>
      </c>
      <c r="FS30" s="32">
        <f t="shared" si="21"/>
        <v>3350</v>
      </c>
      <c r="FU30" s="32" t="str">
        <f t="shared" si="57"/>
        <v>EA</v>
      </c>
      <c r="FV30" s="32" t="str">
        <f>VLOOKUP(FQ30,'ALL-Chart of Accounts'!$E:$F,2,0)</f>
        <v>Product COS (83PRD) - Variable OH</v>
      </c>
      <c r="FW30" s="32">
        <f t="shared" si="82"/>
        <v>511050</v>
      </c>
      <c r="FY30" s="32">
        <f t="shared" si="23"/>
        <v>3350</v>
      </c>
      <c r="GA30" s="32" t="str">
        <f t="shared" si="58"/>
        <v>EA</v>
      </c>
      <c r="GB30" s="32" t="str">
        <f>VLOOKUP(FW30,'ALL-Chart of Accounts'!$E:$F,2,0)</f>
        <v>Product COS (83PRD) - Outside</v>
      </c>
      <c r="GC30" s="32">
        <f t="shared" si="24"/>
        <v>262800</v>
      </c>
      <c r="GG30" s="32" t="str">
        <f t="shared" si="59"/>
        <v>EA</v>
      </c>
      <c r="GH30" s="32" t="str">
        <f>VLOOKUP(GC30,'ALL-Chart of Accounts'!$E:$F,2,0)</f>
        <v>Deferred Income</v>
      </c>
      <c r="GI30" s="32">
        <f t="shared" si="25"/>
        <v>262800</v>
      </c>
      <c r="GM30" s="32" t="str">
        <f t="shared" si="60"/>
        <v>EA</v>
      </c>
      <c r="GN30" s="32" t="str">
        <f>VLOOKUP(GI30,'ALL-Chart of Accounts'!$E:$F,2,0)</f>
        <v>Deferred Income</v>
      </c>
      <c r="GO30" s="32">
        <f t="shared" si="26"/>
        <v>262800</v>
      </c>
      <c r="GS30" s="32" t="str">
        <f t="shared" si="61"/>
        <v>EA</v>
      </c>
      <c r="GT30" s="32" t="str">
        <f>VLOOKUP(GO30,'ALL-Chart of Accounts'!$E:$F,2,0)</f>
        <v>Deferred Income</v>
      </c>
      <c r="GU30" s="32">
        <f t="shared" si="27"/>
        <v>262800</v>
      </c>
      <c r="GY30" s="32" t="str">
        <f t="shared" si="62"/>
        <v>EA</v>
      </c>
      <c r="GZ30" s="32" t="str">
        <f>VLOOKUP(GU30,'ALL-Chart of Accounts'!$E:$F,2,0)</f>
        <v>Deferred Income</v>
      </c>
      <c r="HA30" s="32">
        <f t="shared" si="28"/>
        <v>262800</v>
      </c>
      <c r="HE30" s="32" t="str">
        <f t="shared" si="63"/>
        <v>EA</v>
      </c>
      <c r="HF30" s="32" t="str">
        <f>VLOOKUP(HA30,'ALL-Chart of Accounts'!$E:$F,2,0)</f>
        <v>Deferred Income</v>
      </c>
    </row>
    <row r="31" spans="2:214" x14ac:dyDescent="0.35">
      <c r="B31" s="47">
        <v>43468</v>
      </c>
      <c r="D31" s="46" t="s">
        <v>11924</v>
      </c>
      <c r="F31" s="46">
        <v>3900</v>
      </c>
      <c r="G31" s="32" t="str">
        <f>VLOOKUP(F31,'ALL-Unit Code 2'!V:W,2,0)</f>
        <v>STERILIZATION-HYDRO (JBT)</v>
      </c>
      <c r="H31" s="32">
        <f t="shared" si="64"/>
        <v>120131</v>
      </c>
      <c r="L31" s="32" t="str">
        <f>IF(OR(F31="",VLOOKUP(F31,'ALL-Unit Code 2'!V:X,3,0)="ANY"),VLOOKUP($D$1,Sites!$A:$C,2,0),VLOOKUP(F31,'ALL-Unit Code 2'!V:X,3,0))</f>
        <v>CN</v>
      </c>
      <c r="N31" s="32" t="str">
        <f>VLOOKUP(H31,'ALL-Chart of Accounts'!$E:$F,2,0)</f>
        <v>Finished Goods Material</v>
      </c>
      <c r="O31" s="32">
        <f t="shared" si="65"/>
        <v>120132</v>
      </c>
      <c r="S31" s="32" t="str">
        <f t="shared" si="31"/>
        <v>CN</v>
      </c>
      <c r="U31" s="32" t="str">
        <f>VLOOKUP(O31,'ALL-Chart of Accounts'!$E:$F,2,0)</f>
        <v>Finished Goods Labor</v>
      </c>
      <c r="V31" s="32">
        <f t="shared" si="66"/>
        <v>120133</v>
      </c>
      <c r="Z31" s="32" t="str">
        <f t="shared" si="33"/>
        <v>CN</v>
      </c>
      <c r="AB31" s="32" t="str">
        <f>VLOOKUP(V31,'ALL-Chart of Accounts'!$E:$F,2,0)</f>
        <v>Finished Goods Fixed Overhead</v>
      </c>
      <c r="AC31" s="32">
        <f t="shared" si="67"/>
        <v>120134</v>
      </c>
      <c r="AG31" s="32" t="str">
        <f t="shared" si="35"/>
        <v>CN</v>
      </c>
      <c r="AI31" s="32" t="str">
        <f>VLOOKUP(AC31,'ALL-Chart of Accounts'!$E:$F,2,0)</f>
        <v>Finished Goods Variable Overhead</v>
      </c>
      <c r="AJ31" s="32">
        <f t="shared" si="68"/>
        <v>120135</v>
      </c>
      <c r="AN31" s="32" t="str">
        <f t="shared" si="37"/>
        <v>CN</v>
      </c>
      <c r="AP31" s="32" t="str">
        <f>VLOOKUP(AJ31,'ALL-Chart of Accounts'!$E:$F,2,0)</f>
        <v>Finished Goods Outside</v>
      </c>
      <c r="AW31" s="37">
        <v>120141</v>
      </c>
      <c r="BA31" s="32" t="str">
        <f t="shared" si="38"/>
        <v>CN</v>
      </c>
      <c r="BC31" s="32" t="str">
        <f>VLOOKUP(AW31,'ALL-Chart of Accounts'!$E:$F,2,0)</f>
        <v>In-Process Material</v>
      </c>
      <c r="BD31" s="32">
        <f t="shared" si="69"/>
        <v>120142</v>
      </c>
      <c r="BH31" s="32" t="str">
        <f t="shared" si="39"/>
        <v>CN</v>
      </c>
      <c r="BJ31" s="32" t="str">
        <f>VLOOKUP(BD31,'ALL-Chart of Accounts'!$E:$F,2,0)</f>
        <v>In-Process Labor</v>
      </c>
      <c r="BK31" s="32">
        <f t="shared" si="70"/>
        <v>120143</v>
      </c>
      <c r="BO31" s="32" t="str">
        <f t="shared" si="40"/>
        <v>CN</v>
      </c>
      <c r="BQ31" s="32" t="str">
        <f>VLOOKUP(BK31,'ALL-Chart of Accounts'!$E:$F,2,0)</f>
        <v>In-Process Fixed Overhead</v>
      </c>
      <c r="BR31" s="32">
        <f t="shared" si="71"/>
        <v>120144</v>
      </c>
      <c r="BV31" s="32" t="str">
        <f t="shared" si="41"/>
        <v>CN</v>
      </c>
      <c r="BX31" s="32" t="str">
        <f>VLOOKUP(BR31,'ALL-Chart of Accounts'!$E:$F,2,0)</f>
        <v>In-Process Variable Overhead</v>
      </c>
      <c r="BY31" s="32">
        <f t="shared" si="72"/>
        <v>120145</v>
      </c>
      <c r="CC31" s="32" t="str">
        <f t="shared" si="42"/>
        <v>CN</v>
      </c>
      <c r="CE31" s="32" t="str">
        <f>VLOOKUP(BY31,'ALL-Chart of Accounts'!$E:$F,2,0)</f>
        <v>In-Process Outside</v>
      </c>
      <c r="CF31" s="37">
        <v>120121</v>
      </c>
      <c r="CJ31" s="32" t="str">
        <f t="shared" si="43"/>
        <v>CN</v>
      </c>
      <c r="CL31" s="32" t="str">
        <f>VLOOKUP(CF31,'ALL-Chart of Accounts'!$E:$F,2,0)</f>
        <v>In-Transit Material</v>
      </c>
      <c r="CM31" s="32">
        <f t="shared" si="73"/>
        <v>120122</v>
      </c>
      <c r="CQ31" s="32" t="str">
        <f t="shared" si="44"/>
        <v>CN</v>
      </c>
      <c r="CS31" s="32" t="str">
        <f>VLOOKUP(CM31,'ALL-Chart of Accounts'!$E:$F,2,0)</f>
        <v>In-Transit Labor</v>
      </c>
      <c r="CT31" s="32">
        <f t="shared" si="74"/>
        <v>120123</v>
      </c>
      <c r="CX31" s="32" t="str">
        <f t="shared" si="45"/>
        <v>CN</v>
      </c>
      <c r="CZ31" s="32" t="str">
        <f>VLOOKUP(CT31,'ALL-Chart of Accounts'!$E:$F,2,0)</f>
        <v>In-Transit Fixed Overhead</v>
      </c>
      <c r="DA31" s="32">
        <f t="shared" si="75"/>
        <v>120124</v>
      </c>
      <c r="DE31" s="32" t="str">
        <f t="shared" si="46"/>
        <v>CN</v>
      </c>
      <c r="DG31" s="32" t="str">
        <f>VLOOKUP(DA31,'ALL-Chart of Accounts'!$E:$F,2,0)</f>
        <v>In-Transit Variable Overhead</v>
      </c>
      <c r="DH31" s="32">
        <f t="shared" si="76"/>
        <v>120125</v>
      </c>
      <c r="DL31" s="32" t="str">
        <f t="shared" si="47"/>
        <v>CN</v>
      </c>
      <c r="DN31" s="32" t="str">
        <f>VLOOKUP(DH31,'ALL-Chart of Accounts'!$E:$F,2,0)</f>
        <v>In-Transit Outside</v>
      </c>
      <c r="DO31" s="37">
        <v>415000</v>
      </c>
      <c r="DQ31" s="32">
        <f t="shared" si="8"/>
        <v>3900</v>
      </c>
      <c r="DS31" s="32" t="str">
        <f t="shared" si="48"/>
        <v>CN</v>
      </c>
      <c r="DT31" s="32" t="str">
        <f>VLOOKUP(DO31,'ALL-Chart of Accounts'!$E:$F,2,0)</f>
        <v>Aftermarket Sales - Product (80PRDAFT)</v>
      </c>
      <c r="DU31" s="32">
        <f t="shared" si="9"/>
        <v>415000</v>
      </c>
      <c r="DW31" s="32">
        <f t="shared" si="10"/>
        <v>3900</v>
      </c>
      <c r="DY31" s="32" t="str">
        <f t="shared" si="49"/>
        <v>CN</v>
      </c>
      <c r="DZ31" s="32" t="str">
        <f>VLOOKUP(DU31,'ALL-Chart of Accounts'!$E:$F,2,0)</f>
        <v>Aftermarket Sales - Product (80PRDAFT)</v>
      </c>
      <c r="EA31" s="32">
        <f t="shared" si="11"/>
        <v>415000</v>
      </c>
      <c r="EC31" s="32">
        <f t="shared" si="12"/>
        <v>3900</v>
      </c>
      <c r="EE31" s="32" t="str">
        <f t="shared" si="50"/>
        <v>CN</v>
      </c>
      <c r="EF31" s="32" t="str">
        <f>VLOOKUP(EA31,'ALL-Chart of Accounts'!$E:$F,2,0)</f>
        <v>Aftermarket Sales - Product (80PRDAFT)</v>
      </c>
      <c r="EG31" s="37">
        <v>262800</v>
      </c>
      <c r="EK31" s="32" t="str">
        <f t="shared" si="51"/>
        <v>CN</v>
      </c>
      <c r="EL31" s="32" t="str">
        <f>VLOOKUP(EG31,'ALL-Chart of Accounts'!$E:$F,2,0)</f>
        <v>Deferred Income</v>
      </c>
      <c r="EM31" s="32">
        <f t="shared" si="77"/>
        <v>262800</v>
      </c>
      <c r="EQ31" s="32" t="str">
        <f t="shared" si="52"/>
        <v>CN</v>
      </c>
      <c r="ER31" s="32" t="str">
        <f>VLOOKUP(EM31,'ALL-Chart of Accounts'!$E:$F,2,0)</f>
        <v>Deferred Income</v>
      </c>
      <c r="ES31" s="32">
        <f t="shared" si="78"/>
        <v>262800</v>
      </c>
      <c r="EW31" s="32" t="str">
        <f t="shared" si="53"/>
        <v>CN</v>
      </c>
      <c r="EX31" s="32" t="str">
        <f>VLOOKUP(ES31,'ALL-Chart of Accounts'!$E:$F,2,0)</f>
        <v>Deferred Income</v>
      </c>
      <c r="EY31" s="37">
        <v>511010</v>
      </c>
      <c r="FA31" s="32">
        <f t="shared" si="15"/>
        <v>3900</v>
      </c>
      <c r="FC31" s="32" t="str">
        <f t="shared" si="54"/>
        <v>CN</v>
      </c>
      <c r="FD31" s="32" t="str">
        <f>VLOOKUP(EY31,'ALL-Chart of Accounts'!$E:$F,2,0)</f>
        <v>Product COS (83PRD) - Material</v>
      </c>
      <c r="FE31" s="32">
        <f t="shared" si="79"/>
        <v>511020</v>
      </c>
      <c r="FG31" s="32">
        <f t="shared" si="17"/>
        <v>3900</v>
      </c>
      <c r="FI31" s="32" t="str">
        <f t="shared" si="55"/>
        <v>CN</v>
      </c>
      <c r="FJ31" s="32" t="str">
        <f>VLOOKUP(FE31,'ALL-Chart of Accounts'!$E:$F,2,0)</f>
        <v>Product COS (83PRD) - Labor</v>
      </c>
      <c r="FK31" s="32">
        <f t="shared" si="80"/>
        <v>511030</v>
      </c>
      <c r="FM31" s="32">
        <f t="shared" si="19"/>
        <v>3900</v>
      </c>
      <c r="FO31" s="32" t="str">
        <f t="shared" si="56"/>
        <v>CN</v>
      </c>
      <c r="FP31" s="32" t="str">
        <f>VLOOKUP(FK31,'ALL-Chart of Accounts'!$E:$F,2,0)</f>
        <v>Product COS (83PRD) - Fixed OH</v>
      </c>
      <c r="FQ31" s="32">
        <f t="shared" si="81"/>
        <v>511040</v>
      </c>
      <c r="FS31" s="32">
        <f t="shared" si="21"/>
        <v>3900</v>
      </c>
      <c r="FU31" s="32" t="str">
        <f t="shared" si="57"/>
        <v>CN</v>
      </c>
      <c r="FV31" s="32" t="str">
        <f>VLOOKUP(FQ31,'ALL-Chart of Accounts'!$E:$F,2,0)</f>
        <v>Product COS (83PRD) - Variable OH</v>
      </c>
      <c r="FW31" s="32">
        <f t="shared" si="82"/>
        <v>511050</v>
      </c>
      <c r="FY31" s="32">
        <f t="shared" si="23"/>
        <v>3900</v>
      </c>
      <c r="GA31" s="32" t="str">
        <f t="shared" si="58"/>
        <v>CN</v>
      </c>
      <c r="GB31" s="32" t="str">
        <f>VLOOKUP(FW31,'ALL-Chart of Accounts'!$E:$F,2,0)</f>
        <v>Product COS (83PRD) - Outside</v>
      </c>
      <c r="GC31" s="32">
        <f t="shared" si="24"/>
        <v>262800</v>
      </c>
      <c r="GG31" s="32" t="str">
        <f t="shared" si="59"/>
        <v>CN</v>
      </c>
      <c r="GH31" s="32" t="str">
        <f>VLOOKUP(GC31,'ALL-Chart of Accounts'!$E:$F,2,0)</f>
        <v>Deferred Income</v>
      </c>
      <c r="GI31" s="32">
        <f t="shared" si="25"/>
        <v>262800</v>
      </c>
      <c r="GM31" s="32" t="str">
        <f t="shared" si="60"/>
        <v>CN</v>
      </c>
      <c r="GN31" s="32" t="str">
        <f>VLOOKUP(GI31,'ALL-Chart of Accounts'!$E:$F,2,0)</f>
        <v>Deferred Income</v>
      </c>
      <c r="GO31" s="32">
        <f t="shared" si="26"/>
        <v>262800</v>
      </c>
      <c r="GS31" s="32" t="str">
        <f t="shared" si="61"/>
        <v>CN</v>
      </c>
      <c r="GT31" s="32" t="str">
        <f>VLOOKUP(GO31,'ALL-Chart of Accounts'!$E:$F,2,0)</f>
        <v>Deferred Income</v>
      </c>
      <c r="GU31" s="32">
        <f t="shared" si="27"/>
        <v>262800</v>
      </c>
      <c r="GY31" s="32" t="str">
        <f t="shared" si="62"/>
        <v>CN</v>
      </c>
      <c r="GZ31" s="32" t="str">
        <f>VLOOKUP(GU31,'ALL-Chart of Accounts'!$E:$F,2,0)</f>
        <v>Deferred Income</v>
      </c>
      <c r="HA31" s="32">
        <f t="shared" si="28"/>
        <v>262800</v>
      </c>
      <c r="HE31" s="32" t="str">
        <f t="shared" si="63"/>
        <v>CN</v>
      </c>
      <c r="HF31" s="32" t="str">
        <f>VLOOKUP(HA31,'ALL-Chart of Accounts'!$E:$F,2,0)</f>
        <v>Deferred Income</v>
      </c>
    </row>
    <row r="32" spans="2:214" x14ac:dyDescent="0.35">
      <c r="B32" s="47">
        <v>43468</v>
      </c>
      <c r="C32" s="47">
        <v>43479</v>
      </c>
      <c r="D32" s="46" t="s">
        <v>11931</v>
      </c>
      <c r="F32" s="46">
        <v>4100</v>
      </c>
      <c r="G32" s="32" t="str">
        <f>VLOOKUP(F32,'ALL-Unit Code 2'!V:W,2,0)</f>
        <v>PACKAGING-CLIPPING (TIPPER TIE)</v>
      </c>
      <c r="H32" s="32">
        <f t="shared" si="64"/>
        <v>120131</v>
      </c>
      <c r="L32" s="32" t="str">
        <f>IF(OR(F32="",VLOOKUP(F32,'ALL-Unit Code 2'!V:X,3,0)="ANY"),VLOOKUP($D$1,Sites!$A:$C,2,0),VLOOKUP(F32,'ALL-Unit Code 2'!V:X,3,0))</f>
        <v>TT</v>
      </c>
      <c r="N32" s="32" t="str">
        <f>VLOOKUP(H32,'ALL-Chart of Accounts'!$E:$F,2,0)</f>
        <v>Finished Goods Material</v>
      </c>
      <c r="O32" s="32">
        <f t="shared" si="65"/>
        <v>120132</v>
      </c>
      <c r="S32" s="32" t="str">
        <f t="shared" si="31"/>
        <v>TT</v>
      </c>
      <c r="U32" s="32" t="str">
        <f>VLOOKUP(O32,'ALL-Chart of Accounts'!$E:$F,2,0)</f>
        <v>Finished Goods Labor</v>
      </c>
      <c r="V32" s="32">
        <f t="shared" si="66"/>
        <v>120133</v>
      </c>
      <c r="Z32" s="32" t="str">
        <f t="shared" si="33"/>
        <v>TT</v>
      </c>
      <c r="AB32" s="32" t="str">
        <f>VLOOKUP(V32,'ALL-Chart of Accounts'!$E:$F,2,0)</f>
        <v>Finished Goods Fixed Overhead</v>
      </c>
      <c r="AC32" s="32">
        <f t="shared" si="67"/>
        <v>120134</v>
      </c>
      <c r="AG32" s="32" t="str">
        <f t="shared" si="35"/>
        <v>TT</v>
      </c>
      <c r="AI32" s="32" t="str">
        <f>VLOOKUP(AC32,'ALL-Chart of Accounts'!$E:$F,2,0)</f>
        <v>Finished Goods Variable Overhead</v>
      </c>
      <c r="AJ32" s="32">
        <f t="shared" si="68"/>
        <v>120135</v>
      </c>
      <c r="AN32" s="32" t="str">
        <f t="shared" si="37"/>
        <v>TT</v>
      </c>
      <c r="AP32" s="32" t="str">
        <f>VLOOKUP(AJ32,'ALL-Chart of Accounts'!$E:$F,2,0)</f>
        <v>Finished Goods Outside</v>
      </c>
      <c r="AW32" s="37">
        <v>120141</v>
      </c>
      <c r="BA32" s="32" t="str">
        <f t="shared" si="38"/>
        <v>TT</v>
      </c>
      <c r="BC32" s="32" t="str">
        <f>VLOOKUP(AW32,'ALL-Chart of Accounts'!$E:$F,2,0)</f>
        <v>In-Process Material</v>
      </c>
      <c r="BD32" s="32">
        <f t="shared" si="69"/>
        <v>120142</v>
      </c>
      <c r="BH32" s="32" t="str">
        <f t="shared" si="39"/>
        <v>TT</v>
      </c>
      <c r="BJ32" s="32" t="str">
        <f>VLOOKUP(BD32,'ALL-Chart of Accounts'!$E:$F,2,0)</f>
        <v>In-Process Labor</v>
      </c>
      <c r="BK32" s="32">
        <f t="shared" si="70"/>
        <v>120143</v>
      </c>
      <c r="BO32" s="32" t="str">
        <f t="shared" si="40"/>
        <v>TT</v>
      </c>
      <c r="BQ32" s="32" t="str">
        <f>VLOOKUP(BK32,'ALL-Chart of Accounts'!$E:$F,2,0)</f>
        <v>In-Process Fixed Overhead</v>
      </c>
      <c r="BR32" s="32">
        <f t="shared" si="71"/>
        <v>120144</v>
      </c>
      <c r="BV32" s="32" t="str">
        <f t="shared" si="41"/>
        <v>TT</v>
      </c>
      <c r="BX32" s="32" t="str">
        <f>VLOOKUP(BR32,'ALL-Chart of Accounts'!$E:$F,2,0)</f>
        <v>In-Process Variable Overhead</v>
      </c>
      <c r="BY32" s="32">
        <f t="shared" si="72"/>
        <v>120145</v>
      </c>
      <c r="CC32" s="32" t="str">
        <f t="shared" si="42"/>
        <v>TT</v>
      </c>
      <c r="CE32" s="32" t="str">
        <f>VLOOKUP(BY32,'ALL-Chart of Accounts'!$E:$F,2,0)</f>
        <v>In-Process Outside</v>
      </c>
      <c r="CF32" s="37">
        <v>120121</v>
      </c>
      <c r="CJ32" s="32" t="str">
        <f t="shared" si="43"/>
        <v>TT</v>
      </c>
      <c r="CL32" s="32" t="str">
        <f>VLOOKUP(CF32,'ALL-Chart of Accounts'!$E:$F,2,0)</f>
        <v>In-Transit Material</v>
      </c>
      <c r="CM32" s="32">
        <f t="shared" si="73"/>
        <v>120122</v>
      </c>
      <c r="CQ32" s="32" t="str">
        <f t="shared" si="44"/>
        <v>TT</v>
      </c>
      <c r="CS32" s="32" t="str">
        <f>VLOOKUP(CM32,'ALL-Chart of Accounts'!$E:$F,2,0)</f>
        <v>In-Transit Labor</v>
      </c>
      <c r="CT32" s="32">
        <f t="shared" si="74"/>
        <v>120123</v>
      </c>
      <c r="CX32" s="32" t="str">
        <f t="shared" si="45"/>
        <v>TT</v>
      </c>
      <c r="CZ32" s="32" t="str">
        <f>VLOOKUP(CT32,'ALL-Chart of Accounts'!$E:$F,2,0)</f>
        <v>In-Transit Fixed Overhead</v>
      </c>
      <c r="DA32" s="32">
        <f t="shared" si="75"/>
        <v>120124</v>
      </c>
      <c r="DE32" s="32" t="str">
        <f t="shared" si="46"/>
        <v>TT</v>
      </c>
      <c r="DG32" s="32" t="str">
        <f>VLOOKUP(DA32,'ALL-Chart of Accounts'!$E:$F,2,0)</f>
        <v>In-Transit Variable Overhead</v>
      </c>
      <c r="DH32" s="32">
        <f t="shared" si="76"/>
        <v>120125</v>
      </c>
      <c r="DL32" s="32" t="str">
        <f t="shared" si="47"/>
        <v>TT</v>
      </c>
      <c r="DN32" s="32" t="str">
        <f>VLOOKUP(DH32,'ALL-Chart of Accounts'!$E:$F,2,0)</f>
        <v>In-Transit Outside</v>
      </c>
      <c r="DO32" s="37">
        <v>415000</v>
      </c>
      <c r="DQ32" s="32">
        <f t="shared" si="8"/>
        <v>4100</v>
      </c>
      <c r="DS32" s="32" t="str">
        <f t="shared" si="48"/>
        <v>TT</v>
      </c>
      <c r="DT32" s="32" t="str">
        <f>VLOOKUP(DO32,'ALL-Chart of Accounts'!$E:$F,2,0)</f>
        <v>Aftermarket Sales - Product (80PRDAFT)</v>
      </c>
      <c r="DU32" s="32">
        <f t="shared" si="9"/>
        <v>415000</v>
      </c>
      <c r="DW32" s="32">
        <f t="shared" si="10"/>
        <v>4100</v>
      </c>
      <c r="DY32" s="32" t="str">
        <f t="shared" si="49"/>
        <v>TT</v>
      </c>
      <c r="DZ32" s="32" t="str">
        <f>VLOOKUP(DU32,'ALL-Chart of Accounts'!$E:$F,2,0)</f>
        <v>Aftermarket Sales - Product (80PRDAFT)</v>
      </c>
      <c r="EA32" s="32">
        <f t="shared" si="11"/>
        <v>415000</v>
      </c>
      <c r="EC32" s="32">
        <f t="shared" si="12"/>
        <v>4100</v>
      </c>
      <c r="EE32" s="32" t="str">
        <f t="shared" si="50"/>
        <v>TT</v>
      </c>
      <c r="EF32" s="32" t="str">
        <f>VLOOKUP(EA32,'ALL-Chart of Accounts'!$E:$F,2,0)</f>
        <v>Aftermarket Sales - Product (80PRDAFT)</v>
      </c>
      <c r="EG32" s="37">
        <v>262800</v>
      </c>
      <c r="EK32" s="32" t="str">
        <f t="shared" si="51"/>
        <v>TT</v>
      </c>
      <c r="EL32" s="32" t="str">
        <f>VLOOKUP(EG32,'ALL-Chart of Accounts'!$E:$F,2,0)</f>
        <v>Deferred Income</v>
      </c>
      <c r="EM32" s="32">
        <f t="shared" si="77"/>
        <v>262800</v>
      </c>
      <c r="EQ32" s="32" t="str">
        <f t="shared" si="52"/>
        <v>TT</v>
      </c>
      <c r="ER32" s="32" t="str">
        <f>VLOOKUP(EM32,'ALL-Chart of Accounts'!$E:$F,2,0)</f>
        <v>Deferred Income</v>
      </c>
      <c r="ES32" s="32">
        <f t="shared" si="78"/>
        <v>262800</v>
      </c>
      <c r="EW32" s="32" t="str">
        <f t="shared" si="53"/>
        <v>TT</v>
      </c>
      <c r="EX32" s="32" t="str">
        <f>VLOOKUP(ES32,'ALL-Chart of Accounts'!$E:$F,2,0)</f>
        <v>Deferred Income</v>
      </c>
      <c r="EY32" s="37">
        <v>511010</v>
      </c>
      <c r="FA32" s="32">
        <f t="shared" si="15"/>
        <v>4100</v>
      </c>
      <c r="FC32" s="32" t="str">
        <f t="shared" si="54"/>
        <v>TT</v>
      </c>
      <c r="FD32" s="32" t="str">
        <f>VLOOKUP(EY32,'ALL-Chart of Accounts'!$E:$F,2,0)</f>
        <v>Product COS (83PRD) - Material</v>
      </c>
      <c r="FE32" s="32">
        <f t="shared" si="79"/>
        <v>511020</v>
      </c>
      <c r="FG32" s="32">
        <f t="shared" si="17"/>
        <v>4100</v>
      </c>
      <c r="FI32" s="32" t="str">
        <f t="shared" si="55"/>
        <v>TT</v>
      </c>
      <c r="FJ32" s="32" t="str">
        <f>VLOOKUP(FE32,'ALL-Chart of Accounts'!$E:$F,2,0)</f>
        <v>Product COS (83PRD) - Labor</v>
      </c>
      <c r="FK32" s="32">
        <f t="shared" si="80"/>
        <v>511030</v>
      </c>
      <c r="FM32" s="32">
        <f t="shared" si="19"/>
        <v>4100</v>
      </c>
      <c r="FO32" s="32" t="str">
        <f t="shared" si="56"/>
        <v>TT</v>
      </c>
      <c r="FP32" s="32" t="str">
        <f>VLOOKUP(FK32,'ALL-Chart of Accounts'!$E:$F,2,0)</f>
        <v>Product COS (83PRD) - Fixed OH</v>
      </c>
      <c r="FQ32" s="32">
        <f t="shared" si="81"/>
        <v>511040</v>
      </c>
      <c r="FS32" s="32">
        <f t="shared" si="21"/>
        <v>4100</v>
      </c>
      <c r="FU32" s="32" t="str">
        <f t="shared" si="57"/>
        <v>TT</v>
      </c>
      <c r="FV32" s="32" t="str">
        <f>VLOOKUP(FQ32,'ALL-Chart of Accounts'!$E:$F,2,0)</f>
        <v>Product COS (83PRD) - Variable OH</v>
      </c>
      <c r="FW32" s="32">
        <f t="shared" si="82"/>
        <v>511050</v>
      </c>
      <c r="FY32" s="32">
        <f t="shared" si="23"/>
        <v>4100</v>
      </c>
      <c r="GA32" s="32" t="str">
        <f t="shared" si="58"/>
        <v>TT</v>
      </c>
      <c r="GB32" s="32" t="str">
        <f>VLOOKUP(FW32,'ALL-Chart of Accounts'!$E:$F,2,0)</f>
        <v>Product COS (83PRD) - Outside</v>
      </c>
      <c r="GC32" s="32">
        <f t="shared" si="24"/>
        <v>262800</v>
      </c>
      <c r="GG32" s="32" t="str">
        <f t="shared" si="59"/>
        <v>TT</v>
      </c>
      <c r="GH32" s="32" t="str">
        <f>VLOOKUP(GC32,'ALL-Chart of Accounts'!$E:$F,2,0)</f>
        <v>Deferred Income</v>
      </c>
      <c r="GI32" s="32">
        <f t="shared" si="25"/>
        <v>262800</v>
      </c>
      <c r="GM32" s="32" t="str">
        <f t="shared" si="60"/>
        <v>TT</v>
      </c>
      <c r="GN32" s="32" t="str">
        <f>VLOOKUP(GI32,'ALL-Chart of Accounts'!$E:$F,2,0)</f>
        <v>Deferred Income</v>
      </c>
      <c r="GO32" s="32">
        <f t="shared" si="26"/>
        <v>262800</v>
      </c>
      <c r="GS32" s="32" t="str">
        <f t="shared" si="61"/>
        <v>TT</v>
      </c>
      <c r="GT32" s="32" t="str">
        <f>VLOOKUP(GO32,'ALL-Chart of Accounts'!$E:$F,2,0)</f>
        <v>Deferred Income</v>
      </c>
      <c r="GU32" s="32">
        <f t="shared" si="27"/>
        <v>262800</v>
      </c>
      <c r="GY32" s="32" t="str">
        <f t="shared" si="62"/>
        <v>TT</v>
      </c>
      <c r="GZ32" s="32" t="str">
        <f>VLOOKUP(GU32,'ALL-Chart of Accounts'!$E:$F,2,0)</f>
        <v>Deferred Income</v>
      </c>
      <c r="HA32" s="32">
        <f t="shared" si="28"/>
        <v>262800</v>
      </c>
      <c r="HE32" s="32" t="str">
        <f t="shared" si="63"/>
        <v>TT</v>
      </c>
      <c r="HF32" s="32" t="str">
        <f>VLOOKUP(HA32,'ALL-Chart of Accounts'!$E:$F,2,0)</f>
        <v>Deferred Income</v>
      </c>
    </row>
    <row r="33" spans="2:214" x14ac:dyDescent="0.35">
      <c r="B33" s="47">
        <v>43468</v>
      </c>
      <c r="D33" s="46" t="s">
        <v>11924</v>
      </c>
      <c r="F33" s="46">
        <v>4200</v>
      </c>
      <c r="G33" s="32" t="str">
        <f>VLOOKUP(F33,'ALL-Unit Code 2'!V:W,2,0)</f>
        <v>PRESERVATION-WAX</v>
      </c>
      <c r="H33" s="32">
        <f t="shared" si="64"/>
        <v>120131</v>
      </c>
      <c r="L33" s="32" t="str">
        <f>IF(OR(F33="",VLOOKUP(F33,'ALL-Unit Code 2'!V:X,3,0)="ANY"),VLOOKUP($D$1,Sites!$A:$C,2,0),VLOOKUP(F33,'ALL-Unit Code 2'!V:X,3,0))</f>
        <v>EA</v>
      </c>
      <c r="N33" s="32" t="str">
        <f>VLOOKUP(H33,'ALL-Chart of Accounts'!$E:$F,2,0)</f>
        <v>Finished Goods Material</v>
      </c>
      <c r="O33" s="32">
        <f t="shared" si="65"/>
        <v>120132</v>
      </c>
      <c r="S33" s="32" t="str">
        <f t="shared" si="31"/>
        <v>EA</v>
      </c>
      <c r="U33" s="32" t="str">
        <f>VLOOKUP(O33,'ALL-Chart of Accounts'!$E:$F,2,0)</f>
        <v>Finished Goods Labor</v>
      </c>
      <c r="V33" s="32">
        <f t="shared" si="66"/>
        <v>120133</v>
      </c>
      <c r="Z33" s="32" t="str">
        <f t="shared" si="33"/>
        <v>EA</v>
      </c>
      <c r="AB33" s="32" t="str">
        <f>VLOOKUP(V33,'ALL-Chart of Accounts'!$E:$F,2,0)</f>
        <v>Finished Goods Fixed Overhead</v>
      </c>
      <c r="AC33" s="32">
        <f t="shared" si="67"/>
        <v>120134</v>
      </c>
      <c r="AG33" s="32" t="str">
        <f t="shared" si="35"/>
        <v>EA</v>
      </c>
      <c r="AI33" s="32" t="str">
        <f>VLOOKUP(AC33,'ALL-Chart of Accounts'!$E:$F,2,0)</f>
        <v>Finished Goods Variable Overhead</v>
      </c>
      <c r="AJ33" s="32">
        <f t="shared" si="68"/>
        <v>120135</v>
      </c>
      <c r="AN33" s="32" t="str">
        <f t="shared" si="37"/>
        <v>EA</v>
      </c>
      <c r="AP33" s="32" t="str">
        <f>VLOOKUP(AJ33,'ALL-Chart of Accounts'!$E:$F,2,0)</f>
        <v>Finished Goods Outside</v>
      </c>
      <c r="AW33" s="37">
        <v>120141</v>
      </c>
      <c r="BA33" s="32" t="str">
        <f t="shared" si="38"/>
        <v>EA</v>
      </c>
      <c r="BC33" s="32" t="str">
        <f>VLOOKUP(AW33,'ALL-Chart of Accounts'!$E:$F,2,0)</f>
        <v>In-Process Material</v>
      </c>
      <c r="BD33" s="32">
        <f t="shared" si="69"/>
        <v>120142</v>
      </c>
      <c r="BH33" s="32" t="str">
        <f t="shared" si="39"/>
        <v>EA</v>
      </c>
      <c r="BJ33" s="32" t="str">
        <f>VLOOKUP(BD33,'ALL-Chart of Accounts'!$E:$F,2,0)</f>
        <v>In-Process Labor</v>
      </c>
      <c r="BK33" s="32">
        <f t="shared" si="70"/>
        <v>120143</v>
      </c>
      <c r="BO33" s="32" t="str">
        <f t="shared" si="40"/>
        <v>EA</v>
      </c>
      <c r="BQ33" s="32" t="str">
        <f>VLOOKUP(BK33,'ALL-Chart of Accounts'!$E:$F,2,0)</f>
        <v>In-Process Fixed Overhead</v>
      </c>
      <c r="BR33" s="32">
        <f t="shared" si="71"/>
        <v>120144</v>
      </c>
      <c r="BV33" s="32" t="str">
        <f t="shared" si="41"/>
        <v>EA</v>
      </c>
      <c r="BX33" s="32" t="str">
        <f>VLOOKUP(BR33,'ALL-Chart of Accounts'!$E:$F,2,0)</f>
        <v>In-Process Variable Overhead</v>
      </c>
      <c r="BY33" s="32">
        <f t="shared" si="72"/>
        <v>120145</v>
      </c>
      <c r="CC33" s="32" t="str">
        <f t="shared" si="42"/>
        <v>EA</v>
      </c>
      <c r="CE33" s="32" t="str">
        <f>VLOOKUP(BY33,'ALL-Chart of Accounts'!$E:$F,2,0)</f>
        <v>In-Process Outside</v>
      </c>
      <c r="CF33" s="37">
        <v>120121</v>
      </c>
      <c r="CJ33" s="32" t="str">
        <f t="shared" si="43"/>
        <v>EA</v>
      </c>
      <c r="CL33" s="32" t="str">
        <f>VLOOKUP(CF33,'ALL-Chart of Accounts'!$E:$F,2,0)</f>
        <v>In-Transit Material</v>
      </c>
      <c r="CM33" s="32">
        <f t="shared" si="73"/>
        <v>120122</v>
      </c>
      <c r="CQ33" s="32" t="str">
        <f t="shared" si="44"/>
        <v>EA</v>
      </c>
      <c r="CS33" s="32" t="str">
        <f>VLOOKUP(CM33,'ALL-Chart of Accounts'!$E:$F,2,0)</f>
        <v>In-Transit Labor</v>
      </c>
      <c r="CT33" s="32">
        <f t="shared" si="74"/>
        <v>120123</v>
      </c>
      <c r="CX33" s="32" t="str">
        <f t="shared" si="45"/>
        <v>EA</v>
      </c>
      <c r="CZ33" s="32" t="str">
        <f>VLOOKUP(CT33,'ALL-Chart of Accounts'!$E:$F,2,0)</f>
        <v>In-Transit Fixed Overhead</v>
      </c>
      <c r="DA33" s="32">
        <f t="shared" si="75"/>
        <v>120124</v>
      </c>
      <c r="DE33" s="32" t="str">
        <f t="shared" si="46"/>
        <v>EA</v>
      </c>
      <c r="DG33" s="32" t="str">
        <f>VLOOKUP(DA33,'ALL-Chart of Accounts'!$E:$F,2,0)</f>
        <v>In-Transit Variable Overhead</v>
      </c>
      <c r="DH33" s="32">
        <f t="shared" si="76"/>
        <v>120125</v>
      </c>
      <c r="DL33" s="32" t="str">
        <f t="shared" si="47"/>
        <v>EA</v>
      </c>
      <c r="DN33" s="32" t="str">
        <f>VLOOKUP(DH33,'ALL-Chart of Accounts'!$E:$F,2,0)</f>
        <v>In-Transit Outside</v>
      </c>
      <c r="DO33" s="37">
        <v>415000</v>
      </c>
      <c r="DQ33" s="32">
        <f t="shared" si="8"/>
        <v>4200</v>
      </c>
      <c r="DS33" s="32" t="str">
        <f t="shared" si="48"/>
        <v>EA</v>
      </c>
      <c r="DT33" s="32" t="str">
        <f>VLOOKUP(DO33,'ALL-Chart of Accounts'!$E:$F,2,0)</f>
        <v>Aftermarket Sales - Product (80PRDAFT)</v>
      </c>
      <c r="DU33" s="32">
        <f t="shared" si="9"/>
        <v>415000</v>
      </c>
      <c r="DW33" s="32">
        <f t="shared" si="10"/>
        <v>4200</v>
      </c>
      <c r="DY33" s="32" t="str">
        <f t="shared" si="49"/>
        <v>EA</v>
      </c>
      <c r="DZ33" s="32" t="str">
        <f>VLOOKUP(DU33,'ALL-Chart of Accounts'!$E:$F,2,0)</f>
        <v>Aftermarket Sales - Product (80PRDAFT)</v>
      </c>
      <c r="EA33" s="32">
        <f t="shared" si="11"/>
        <v>415000</v>
      </c>
      <c r="EC33" s="32">
        <f t="shared" si="12"/>
        <v>4200</v>
      </c>
      <c r="EE33" s="32" t="str">
        <f t="shared" si="50"/>
        <v>EA</v>
      </c>
      <c r="EF33" s="32" t="str">
        <f>VLOOKUP(EA33,'ALL-Chart of Accounts'!$E:$F,2,0)</f>
        <v>Aftermarket Sales - Product (80PRDAFT)</v>
      </c>
      <c r="EG33" s="37">
        <v>262800</v>
      </c>
      <c r="EK33" s="32" t="str">
        <f t="shared" si="51"/>
        <v>EA</v>
      </c>
      <c r="EL33" s="32" t="str">
        <f>VLOOKUP(EG33,'ALL-Chart of Accounts'!$E:$F,2,0)</f>
        <v>Deferred Income</v>
      </c>
      <c r="EM33" s="32">
        <f t="shared" si="77"/>
        <v>262800</v>
      </c>
      <c r="EQ33" s="32" t="str">
        <f t="shared" si="52"/>
        <v>EA</v>
      </c>
      <c r="ER33" s="32" t="str">
        <f>VLOOKUP(EM33,'ALL-Chart of Accounts'!$E:$F,2,0)</f>
        <v>Deferred Income</v>
      </c>
      <c r="ES33" s="32">
        <f t="shared" si="78"/>
        <v>262800</v>
      </c>
      <c r="EW33" s="32" t="str">
        <f t="shared" si="53"/>
        <v>EA</v>
      </c>
      <c r="EX33" s="32" t="str">
        <f>VLOOKUP(ES33,'ALL-Chart of Accounts'!$E:$F,2,0)</f>
        <v>Deferred Income</v>
      </c>
      <c r="EY33" s="37">
        <v>511010</v>
      </c>
      <c r="FA33" s="32">
        <f t="shared" si="15"/>
        <v>4200</v>
      </c>
      <c r="FC33" s="32" t="str">
        <f t="shared" si="54"/>
        <v>EA</v>
      </c>
      <c r="FD33" s="32" t="str">
        <f>VLOOKUP(EY33,'ALL-Chart of Accounts'!$E:$F,2,0)</f>
        <v>Product COS (83PRD) - Material</v>
      </c>
      <c r="FE33" s="32">
        <f t="shared" si="79"/>
        <v>511020</v>
      </c>
      <c r="FG33" s="32">
        <f t="shared" si="17"/>
        <v>4200</v>
      </c>
      <c r="FI33" s="32" t="str">
        <f t="shared" si="55"/>
        <v>EA</v>
      </c>
      <c r="FJ33" s="32" t="str">
        <f>VLOOKUP(FE33,'ALL-Chart of Accounts'!$E:$F,2,0)</f>
        <v>Product COS (83PRD) - Labor</v>
      </c>
      <c r="FK33" s="32">
        <f t="shared" si="80"/>
        <v>511030</v>
      </c>
      <c r="FM33" s="32">
        <f t="shared" si="19"/>
        <v>4200</v>
      </c>
      <c r="FO33" s="32" t="str">
        <f t="shared" si="56"/>
        <v>EA</v>
      </c>
      <c r="FP33" s="32" t="str">
        <f>VLOOKUP(FK33,'ALL-Chart of Accounts'!$E:$F,2,0)</f>
        <v>Product COS (83PRD) - Fixed OH</v>
      </c>
      <c r="FQ33" s="32">
        <f t="shared" si="81"/>
        <v>511040</v>
      </c>
      <c r="FS33" s="32">
        <f t="shared" si="21"/>
        <v>4200</v>
      </c>
      <c r="FU33" s="32" t="str">
        <f t="shared" si="57"/>
        <v>EA</v>
      </c>
      <c r="FV33" s="32" t="str">
        <f>VLOOKUP(FQ33,'ALL-Chart of Accounts'!$E:$F,2,0)</f>
        <v>Product COS (83PRD) - Variable OH</v>
      </c>
      <c r="FW33" s="32">
        <f t="shared" si="82"/>
        <v>511050</v>
      </c>
      <c r="FY33" s="32">
        <f t="shared" si="23"/>
        <v>4200</v>
      </c>
      <c r="GA33" s="32" t="str">
        <f t="shared" si="58"/>
        <v>EA</v>
      </c>
      <c r="GB33" s="32" t="str">
        <f>VLOOKUP(FW33,'ALL-Chart of Accounts'!$E:$F,2,0)</f>
        <v>Product COS (83PRD) - Outside</v>
      </c>
      <c r="GC33" s="32">
        <f t="shared" si="24"/>
        <v>262800</v>
      </c>
      <c r="GG33" s="32" t="str">
        <f t="shared" si="59"/>
        <v>EA</v>
      </c>
      <c r="GH33" s="32" t="str">
        <f>VLOOKUP(GC33,'ALL-Chart of Accounts'!$E:$F,2,0)</f>
        <v>Deferred Income</v>
      </c>
      <c r="GI33" s="32">
        <f t="shared" si="25"/>
        <v>262800</v>
      </c>
      <c r="GM33" s="32" t="str">
        <f t="shared" si="60"/>
        <v>EA</v>
      </c>
      <c r="GN33" s="32" t="str">
        <f>VLOOKUP(GI33,'ALL-Chart of Accounts'!$E:$F,2,0)</f>
        <v>Deferred Income</v>
      </c>
      <c r="GO33" s="32">
        <f t="shared" si="26"/>
        <v>262800</v>
      </c>
      <c r="GS33" s="32" t="str">
        <f t="shared" si="61"/>
        <v>EA</v>
      </c>
      <c r="GT33" s="32" t="str">
        <f>VLOOKUP(GO33,'ALL-Chart of Accounts'!$E:$F,2,0)</f>
        <v>Deferred Income</v>
      </c>
      <c r="GU33" s="32">
        <f t="shared" si="27"/>
        <v>262800</v>
      </c>
      <c r="GY33" s="32" t="str">
        <f t="shared" si="62"/>
        <v>EA</v>
      </c>
      <c r="GZ33" s="32" t="str">
        <f>VLOOKUP(GU33,'ALL-Chart of Accounts'!$E:$F,2,0)</f>
        <v>Deferred Income</v>
      </c>
      <c r="HA33" s="32">
        <f t="shared" si="28"/>
        <v>262800</v>
      </c>
      <c r="HE33" s="32" t="str">
        <f t="shared" si="63"/>
        <v>EA</v>
      </c>
      <c r="HF33" s="32" t="str">
        <f>VLOOKUP(HA33,'ALL-Chart of Accounts'!$E:$F,2,0)</f>
        <v>Deferred Income</v>
      </c>
    </row>
    <row r="34" spans="2:214" x14ac:dyDescent="0.35">
      <c r="B34" s="47">
        <v>43468</v>
      </c>
      <c r="D34" s="46" t="s">
        <v>11923</v>
      </c>
      <c r="F34" s="46">
        <v>9999</v>
      </c>
      <c r="G34" s="32" t="str">
        <f>VLOOKUP(F34,'ALL-Unit Code 2'!V:W,2,0)</f>
        <v>MISCELLANEOUS</v>
      </c>
      <c r="H34" s="32">
        <f t="shared" si="64"/>
        <v>120131</v>
      </c>
      <c r="L34" s="32" t="str">
        <f>IF(OR(F34="",VLOOKUP(F34,'ALL-Unit Code 2'!V:X,3,0)="ANY"),VLOOKUP($D$1,Sites!$A:$C,2,0),VLOOKUP(F34,'ALL-Unit Code 2'!V:X,3,0))</f>
        <v>FC</v>
      </c>
      <c r="N34" s="32" t="str">
        <f>VLOOKUP(H34,'ALL-Chart of Accounts'!$E:$F,2,0)</f>
        <v>Finished Goods Material</v>
      </c>
      <c r="O34" s="32">
        <f t="shared" si="65"/>
        <v>120132</v>
      </c>
      <c r="S34" s="32" t="str">
        <f t="shared" si="31"/>
        <v>FC</v>
      </c>
      <c r="U34" s="32" t="str">
        <f>VLOOKUP(O34,'ALL-Chart of Accounts'!$E:$F,2,0)</f>
        <v>Finished Goods Labor</v>
      </c>
      <c r="V34" s="32">
        <f t="shared" si="66"/>
        <v>120133</v>
      </c>
      <c r="Z34" s="32" t="str">
        <f t="shared" si="33"/>
        <v>FC</v>
      </c>
      <c r="AB34" s="32" t="str">
        <f>VLOOKUP(V34,'ALL-Chart of Accounts'!$E:$F,2,0)</f>
        <v>Finished Goods Fixed Overhead</v>
      </c>
      <c r="AC34" s="32">
        <f t="shared" si="67"/>
        <v>120134</v>
      </c>
      <c r="AG34" s="32" t="str">
        <f t="shared" si="35"/>
        <v>FC</v>
      </c>
      <c r="AI34" s="32" t="str">
        <f>VLOOKUP(AC34,'ALL-Chart of Accounts'!$E:$F,2,0)</f>
        <v>Finished Goods Variable Overhead</v>
      </c>
      <c r="AJ34" s="32">
        <f t="shared" si="68"/>
        <v>120135</v>
      </c>
      <c r="AN34" s="32" t="str">
        <f t="shared" si="37"/>
        <v>FC</v>
      </c>
      <c r="AP34" s="32" t="str">
        <f>VLOOKUP(AJ34,'ALL-Chart of Accounts'!$E:$F,2,0)</f>
        <v>Finished Goods Outside</v>
      </c>
      <c r="AW34" s="37">
        <v>120141</v>
      </c>
      <c r="BA34" s="32" t="str">
        <f t="shared" si="38"/>
        <v>FC</v>
      </c>
      <c r="BC34" s="32" t="str">
        <f>VLOOKUP(AW34,'ALL-Chart of Accounts'!$E:$F,2,0)</f>
        <v>In-Process Material</v>
      </c>
      <c r="BD34" s="32">
        <f t="shared" si="69"/>
        <v>120142</v>
      </c>
      <c r="BH34" s="32" t="str">
        <f t="shared" si="39"/>
        <v>FC</v>
      </c>
      <c r="BJ34" s="32" t="str">
        <f>VLOOKUP(BD34,'ALL-Chart of Accounts'!$E:$F,2,0)</f>
        <v>In-Process Labor</v>
      </c>
      <c r="BK34" s="32">
        <f t="shared" si="70"/>
        <v>120143</v>
      </c>
      <c r="BO34" s="32" t="str">
        <f t="shared" si="40"/>
        <v>FC</v>
      </c>
      <c r="BQ34" s="32" t="str">
        <f>VLOOKUP(BK34,'ALL-Chart of Accounts'!$E:$F,2,0)</f>
        <v>In-Process Fixed Overhead</v>
      </c>
      <c r="BR34" s="32">
        <f t="shared" si="71"/>
        <v>120144</v>
      </c>
      <c r="BV34" s="32" t="str">
        <f t="shared" si="41"/>
        <v>FC</v>
      </c>
      <c r="BX34" s="32" t="str">
        <f>VLOOKUP(BR34,'ALL-Chart of Accounts'!$E:$F,2,0)</f>
        <v>In-Process Variable Overhead</v>
      </c>
      <c r="BY34" s="32">
        <f t="shared" si="72"/>
        <v>120145</v>
      </c>
      <c r="CC34" s="32" t="str">
        <f t="shared" si="42"/>
        <v>FC</v>
      </c>
      <c r="CE34" s="32" t="str">
        <f>VLOOKUP(BY34,'ALL-Chart of Accounts'!$E:$F,2,0)</f>
        <v>In-Process Outside</v>
      </c>
      <c r="CF34" s="37">
        <v>120121</v>
      </c>
      <c r="CJ34" s="32" t="str">
        <f t="shared" si="43"/>
        <v>FC</v>
      </c>
      <c r="CL34" s="32" t="str">
        <f>VLOOKUP(CF34,'ALL-Chart of Accounts'!$E:$F,2,0)</f>
        <v>In-Transit Material</v>
      </c>
      <c r="CM34" s="32">
        <f t="shared" si="73"/>
        <v>120122</v>
      </c>
      <c r="CQ34" s="32" t="str">
        <f t="shared" si="44"/>
        <v>FC</v>
      </c>
      <c r="CS34" s="32" t="str">
        <f>VLOOKUP(CM34,'ALL-Chart of Accounts'!$E:$F,2,0)</f>
        <v>In-Transit Labor</v>
      </c>
      <c r="CT34" s="32">
        <f t="shared" si="74"/>
        <v>120123</v>
      </c>
      <c r="CX34" s="32" t="str">
        <f t="shared" si="45"/>
        <v>FC</v>
      </c>
      <c r="CZ34" s="32" t="str">
        <f>VLOOKUP(CT34,'ALL-Chart of Accounts'!$E:$F,2,0)</f>
        <v>In-Transit Fixed Overhead</v>
      </c>
      <c r="DA34" s="32">
        <f t="shared" si="75"/>
        <v>120124</v>
      </c>
      <c r="DE34" s="32" t="str">
        <f t="shared" si="46"/>
        <v>FC</v>
      </c>
      <c r="DG34" s="32" t="str">
        <f>VLOOKUP(DA34,'ALL-Chart of Accounts'!$E:$F,2,0)</f>
        <v>In-Transit Variable Overhead</v>
      </c>
      <c r="DH34" s="32">
        <f t="shared" si="76"/>
        <v>120125</v>
      </c>
      <c r="DL34" s="32" t="str">
        <f t="shared" si="47"/>
        <v>FC</v>
      </c>
      <c r="DN34" s="32" t="str">
        <f>VLOOKUP(DH34,'ALL-Chart of Accounts'!$E:$F,2,0)</f>
        <v>In-Transit Outside</v>
      </c>
      <c r="DO34" s="37">
        <v>415000</v>
      </c>
      <c r="DQ34" s="32">
        <f t="shared" si="8"/>
        <v>9999</v>
      </c>
      <c r="DS34" s="32" t="str">
        <f t="shared" si="48"/>
        <v>FC</v>
      </c>
      <c r="DT34" s="32" t="str">
        <f>VLOOKUP(DO34,'ALL-Chart of Accounts'!$E:$F,2,0)</f>
        <v>Aftermarket Sales - Product (80PRDAFT)</v>
      </c>
      <c r="DU34" s="32">
        <f t="shared" si="9"/>
        <v>415000</v>
      </c>
      <c r="DW34" s="32">
        <f t="shared" si="10"/>
        <v>9999</v>
      </c>
      <c r="DY34" s="32" t="str">
        <f t="shared" si="49"/>
        <v>FC</v>
      </c>
      <c r="DZ34" s="32" t="str">
        <f>VLOOKUP(DU34,'ALL-Chart of Accounts'!$E:$F,2,0)</f>
        <v>Aftermarket Sales - Product (80PRDAFT)</v>
      </c>
      <c r="EA34" s="32">
        <f t="shared" si="11"/>
        <v>415000</v>
      </c>
      <c r="EC34" s="32">
        <f t="shared" si="12"/>
        <v>9999</v>
      </c>
      <c r="EE34" s="32" t="str">
        <f t="shared" si="50"/>
        <v>FC</v>
      </c>
      <c r="EF34" s="32" t="str">
        <f>VLOOKUP(EA34,'ALL-Chart of Accounts'!$E:$F,2,0)</f>
        <v>Aftermarket Sales - Product (80PRDAFT)</v>
      </c>
      <c r="EG34" s="37">
        <v>262800</v>
      </c>
      <c r="EK34" s="32" t="str">
        <f t="shared" si="51"/>
        <v>FC</v>
      </c>
      <c r="EL34" s="32" t="str">
        <f>VLOOKUP(EG34,'ALL-Chart of Accounts'!$E:$F,2,0)</f>
        <v>Deferred Income</v>
      </c>
      <c r="EM34" s="32">
        <f t="shared" si="77"/>
        <v>262800</v>
      </c>
      <c r="EQ34" s="32" t="str">
        <f t="shared" si="52"/>
        <v>FC</v>
      </c>
      <c r="ER34" s="32" t="str">
        <f>VLOOKUP(EM34,'ALL-Chart of Accounts'!$E:$F,2,0)</f>
        <v>Deferred Income</v>
      </c>
      <c r="ES34" s="32">
        <f t="shared" si="78"/>
        <v>262800</v>
      </c>
      <c r="EW34" s="32" t="str">
        <f t="shared" si="53"/>
        <v>FC</v>
      </c>
      <c r="EX34" s="32" t="str">
        <f>VLOOKUP(ES34,'ALL-Chart of Accounts'!$E:$F,2,0)</f>
        <v>Deferred Income</v>
      </c>
      <c r="EY34" s="37">
        <v>511010</v>
      </c>
      <c r="FA34" s="32">
        <f t="shared" si="15"/>
        <v>9999</v>
      </c>
      <c r="FC34" s="32" t="str">
        <f t="shared" si="54"/>
        <v>FC</v>
      </c>
      <c r="FD34" s="32" t="str">
        <f>VLOOKUP(EY34,'ALL-Chart of Accounts'!$E:$F,2,0)</f>
        <v>Product COS (83PRD) - Material</v>
      </c>
      <c r="FE34" s="32">
        <f t="shared" si="79"/>
        <v>511020</v>
      </c>
      <c r="FG34" s="32">
        <f t="shared" si="17"/>
        <v>9999</v>
      </c>
      <c r="FI34" s="32" t="str">
        <f t="shared" si="55"/>
        <v>FC</v>
      </c>
      <c r="FJ34" s="32" t="str">
        <f>VLOOKUP(FE34,'ALL-Chart of Accounts'!$E:$F,2,0)</f>
        <v>Product COS (83PRD) - Labor</v>
      </c>
      <c r="FK34" s="32">
        <f t="shared" si="80"/>
        <v>511030</v>
      </c>
      <c r="FM34" s="32">
        <f t="shared" si="19"/>
        <v>9999</v>
      </c>
      <c r="FO34" s="32" t="str">
        <f t="shared" si="56"/>
        <v>FC</v>
      </c>
      <c r="FP34" s="32" t="str">
        <f>VLOOKUP(FK34,'ALL-Chart of Accounts'!$E:$F,2,0)</f>
        <v>Product COS (83PRD) - Fixed OH</v>
      </c>
      <c r="FQ34" s="32">
        <f t="shared" si="81"/>
        <v>511040</v>
      </c>
      <c r="FS34" s="32">
        <f t="shared" si="21"/>
        <v>9999</v>
      </c>
      <c r="FU34" s="32" t="str">
        <f t="shared" si="57"/>
        <v>FC</v>
      </c>
      <c r="FV34" s="32" t="str">
        <f>VLOOKUP(FQ34,'ALL-Chart of Accounts'!$E:$F,2,0)</f>
        <v>Product COS (83PRD) - Variable OH</v>
      </c>
      <c r="FW34" s="32">
        <f t="shared" si="82"/>
        <v>511050</v>
      </c>
      <c r="FY34" s="32">
        <f t="shared" si="23"/>
        <v>9999</v>
      </c>
      <c r="GA34" s="32" t="str">
        <f t="shared" si="58"/>
        <v>FC</v>
      </c>
      <c r="GB34" s="32" t="str">
        <f>VLOOKUP(FW34,'ALL-Chart of Accounts'!$E:$F,2,0)</f>
        <v>Product COS (83PRD) - Outside</v>
      </c>
      <c r="GC34" s="32">
        <f t="shared" si="24"/>
        <v>262800</v>
      </c>
      <c r="GG34" s="32" t="str">
        <f t="shared" si="59"/>
        <v>FC</v>
      </c>
      <c r="GH34" s="32" t="str">
        <f>VLOOKUP(GC34,'ALL-Chart of Accounts'!$E:$F,2,0)</f>
        <v>Deferred Income</v>
      </c>
      <c r="GI34" s="32">
        <f t="shared" si="25"/>
        <v>262800</v>
      </c>
      <c r="GM34" s="32" t="str">
        <f t="shared" si="60"/>
        <v>FC</v>
      </c>
      <c r="GN34" s="32" t="str">
        <f>VLOOKUP(GI34,'ALL-Chart of Accounts'!$E:$F,2,0)</f>
        <v>Deferred Income</v>
      </c>
      <c r="GO34" s="32">
        <f t="shared" si="26"/>
        <v>262800</v>
      </c>
      <c r="GS34" s="32" t="str">
        <f t="shared" si="61"/>
        <v>FC</v>
      </c>
      <c r="GT34" s="32" t="str">
        <f>VLOOKUP(GO34,'ALL-Chart of Accounts'!$E:$F,2,0)</f>
        <v>Deferred Income</v>
      </c>
      <c r="GU34" s="32">
        <f t="shared" si="27"/>
        <v>262800</v>
      </c>
      <c r="GY34" s="32" t="str">
        <f t="shared" si="62"/>
        <v>FC</v>
      </c>
      <c r="GZ34" s="32" t="str">
        <f>VLOOKUP(GU34,'ALL-Chart of Accounts'!$E:$F,2,0)</f>
        <v>Deferred Income</v>
      </c>
      <c r="HA34" s="32">
        <f t="shared" si="28"/>
        <v>262800</v>
      </c>
      <c r="HE34" s="32" t="str">
        <f t="shared" si="63"/>
        <v>FC</v>
      </c>
      <c r="HF34" s="32" t="str">
        <f>VLOOKUP(HA34,'ALL-Chart of Accounts'!$E:$F,2,0)</f>
        <v>Deferred Income</v>
      </c>
    </row>
    <row r="35" spans="2:214" x14ac:dyDescent="0.35">
      <c r="B35" s="47">
        <v>43468</v>
      </c>
      <c r="C35" s="47">
        <v>43479</v>
      </c>
      <c r="D35" s="46" t="s">
        <v>11995</v>
      </c>
      <c r="F35" s="46">
        <v>3100</v>
      </c>
      <c r="G35" s="32" t="str">
        <f>VLOOKUP(F35,'ALL-Unit Code 2'!V:W,2,0)</f>
        <v>EXTRACTION-CITRUS EXTRACTOR</v>
      </c>
      <c r="H35" s="32">
        <f t="shared" ref="H35:H46" si="83">IF(ISERROR(FIND("RAW",G35,1)),120131,120111)</f>
        <v>120131</v>
      </c>
      <c r="L35" s="32" t="str">
        <f>IF(OR(F35="",VLOOKUP(F35,'ALL-Unit Code 2'!V:X,3,0)="ANY"),VLOOKUP($D$1,Sites!$A:$C,2,0),VLOOKUP(F35,'ALL-Unit Code 2'!V:X,3,0))</f>
        <v>EX</v>
      </c>
      <c r="N35" s="32" t="str">
        <f>VLOOKUP(H35,'ALL-Chart of Accounts'!$E:$F,2,0)</f>
        <v>Finished Goods Material</v>
      </c>
      <c r="O35" s="32">
        <f t="shared" ref="O35:O46" si="84">H35+1</f>
        <v>120132</v>
      </c>
      <c r="S35" s="32" t="str">
        <f t="shared" si="31"/>
        <v>EX</v>
      </c>
      <c r="U35" s="32" t="str">
        <f>VLOOKUP(O35,'ALL-Chart of Accounts'!$E:$F,2,0)</f>
        <v>Finished Goods Labor</v>
      </c>
      <c r="V35" s="32">
        <f t="shared" ref="V35:V46" si="85">O35+1</f>
        <v>120133</v>
      </c>
      <c r="Z35" s="32" t="str">
        <f t="shared" si="33"/>
        <v>EX</v>
      </c>
      <c r="AB35" s="32" t="str">
        <f>VLOOKUP(V35,'ALL-Chart of Accounts'!$E:$F,2,0)</f>
        <v>Finished Goods Fixed Overhead</v>
      </c>
      <c r="AC35" s="32">
        <f t="shared" ref="AC35:AC46" si="86">V35+1</f>
        <v>120134</v>
      </c>
      <c r="AG35" s="32" t="str">
        <f t="shared" si="35"/>
        <v>EX</v>
      </c>
      <c r="AI35" s="32" t="str">
        <f>VLOOKUP(AC35,'ALL-Chart of Accounts'!$E:$F,2,0)</f>
        <v>Finished Goods Variable Overhead</v>
      </c>
      <c r="AJ35" s="32">
        <f t="shared" ref="AJ35:AJ46" si="87">AC35+1</f>
        <v>120135</v>
      </c>
      <c r="AN35" s="32" t="str">
        <f t="shared" si="37"/>
        <v>EX</v>
      </c>
      <c r="AP35" s="32" t="str">
        <f>VLOOKUP(AJ35,'ALL-Chart of Accounts'!$E:$F,2,0)</f>
        <v>Finished Goods Outside</v>
      </c>
      <c r="AW35" s="37">
        <v>120141</v>
      </c>
      <c r="BA35" s="32" t="str">
        <f t="shared" si="38"/>
        <v>EX</v>
      </c>
      <c r="BC35" s="32" t="str">
        <f>VLOOKUP(AW35,'ALL-Chart of Accounts'!$E:$F,2,0)</f>
        <v>In-Process Material</v>
      </c>
      <c r="BD35" s="32">
        <f t="shared" ref="BD35:BD46" si="88">+AW35+1</f>
        <v>120142</v>
      </c>
      <c r="BH35" s="32" t="str">
        <f t="shared" si="39"/>
        <v>EX</v>
      </c>
      <c r="BJ35" s="32" t="str">
        <f>VLOOKUP(BD35,'ALL-Chart of Accounts'!$E:$F,2,0)</f>
        <v>In-Process Labor</v>
      </c>
      <c r="BK35" s="32">
        <f t="shared" ref="BK35:BK46" si="89">+BD35+1</f>
        <v>120143</v>
      </c>
      <c r="BO35" s="32" t="str">
        <f t="shared" si="40"/>
        <v>EX</v>
      </c>
      <c r="BQ35" s="32" t="str">
        <f>VLOOKUP(BK35,'ALL-Chart of Accounts'!$E:$F,2,0)</f>
        <v>In-Process Fixed Overhead</v>
      </c>
      <c r="BR35" s="32">
        <f t="shared" ref="BR35:BR46" si="90">+BK35+1</f>
        <v>120144</v>
      </c>
      <c r="BV35" s="32" t="str">
        <f t="shared" si="41"/>
        <v>EX</v>
      </c>
      <c r="BX35" s="32" t="str">
        <f>VLOOKUP(BR35,'ALL-Chart of Accounts'!$E:$F,2,0)</f>
        <v>In-Process Variable Overhead</v>
      </c>
      <c r="BY35" s="32">
        <f t="shared" ref="BY35:BY46" si="91">+BR35+1</f>
        <v>120145</v>
      </c>
      <c r="CC35" s="32" t="str">
        <f t="shared" si="42"/>
        <v>EX</v>
      </c>
      <c r="CE35" s="32" t="str">
        <f>VLOOKUP(BY35,'ALL-Chart of Accounts'!$E:$F,2,0)</f>
        <v>In-Process Outside</v>
      </c>
      <c r="CF35" s="37">
        <v>120121</v>
      </c>
      <c r="CJ35" s="32" t="str">
        <f t="shared" si="43"/>
        <v>EX</v>
      </c>
      <c r="CL35" s="32" t="str">
        <f>VLOOKUP(CF35,'ALL-Chart of Accounts'!$E:$F,2,0)</f>
        <v>In-Transit Material</v>
      </c>
      <c r="CM35" s="32">
        <f t="shared" ref="CM35:CM46" si="92">+CF35+1</f>
        <v>120122</v>
      </c>
      <c r="CQ35" s="32" t="str">
        <f t="shared" si="44"/>
        <v>EX</v>
      </c>
      <c r="CS35" s="32" t="str">
        <f>VLOOKUP(CM35,'ALL-Chart of Accounts'!$E:$F,2,0)</f>
        <v>In-Transit Labor</v>
      </c>
      <c r="CT35" s="32">
        <f t="shared" ref="CT35:CT46" si="93">+CM35+1</f>
        <v>120123</v>
      </c>
      <c r="CX35" s="32" t="str">
        <f t="shared" si="45"/>
        <v>EX</v>
      </c>
      <c r="CZ35" s="32" t="str">
        <f>VLOOKUP(CT35,'ALL-Chart of Accounts'!$E:$F,2,0)</f>
        <v>In-Transit Fixed Overhead</v>
      </c>
      <c r="DA35" s="32">
        <f t="shared" ref="DA35:DA46" si="94">+CT35+1</f>
        <v>120124</v>
      </c>
      <c r="DE35" s="32" t="str">
        <f t="shared" si="46"/>
        <v>EX</v>
      </c>
      <c r="DG35" s="32" t="str">
        <f>VLOOKUP(DA35,'ALL-Chart of Accounts'!$E:$F,2,0)</f>
        <v>In-Transit Variable Overhead</v>
      </c>
      <c r="DH35" s="32">
        <f t="shared" ref="DH35:DH46" si="95">+DA35+1</f>
        <v>120125</v>
      </c>
      <c r="DL35" s="32" t="str">
        <f t="shared" si="47"/>
        <v>EX</v>
      </c>
      <c r="DN35" s="32" t="str">
        <f>VLOOKUP(DH35,'ALL-Chart of Accounts'!$E:$F,2,0)</f>
        <v>In-Transit Outside</v>
      </c>
      <c r="DO35" s="37">
        <v>415000</v>
      </c>
      <c r="DQ35" s="32">
        <f t="shared" si="8"/>
        <v>3100</v>
      </c>
      <c r="DS35" s="32" t="str">
        <f t="shared" si="48"/>
        <v>EX</v>
      </c>
      <c r="DT35" s="32" t="str">
        <f>VLOOKUP(DO35,'ALL-Chart of Accounts'!$E:$F,2,0)</f>
        <v>Aftermarket Sales - Product (80PRDAFT)</v>
      </c>
      <c r="DU35" s="32">
        <f t="shared" si="9"/>
        <v>415000</v>
      </c>
      <c r="DW35" s="32">
        <f t="shared" si="10"/>
        <v>3100</v>
      </c>
      <c r="DY35" s="32" t="str">
        <f t="shared" si="49"/>
        <v>EX</v>
      </c>
      <c r="DZ35" s="32" t="str">
        <f>VLOOKUP(DU35,'ALL-Chart of Accounts'!$E:$F,2,0)</f>
        <v>Aftermarket Sales - Product (80PRDAFT)</v>
      </c>
      <c r="EA35" s="32">
        <f t="shared" si="11"/>
        <v>415000</v>
      </c>
      <c r="EC35" s="32">
        <f t="shared" si="12"/>
        <v>3100</v>
      </c>
      <c r="EE35" s="32" t="str">
        <f t="shared" si="50"/>
        <v>EX</v>
      </c>
      <c r="EF35" s="32" t="str">
        <f>VLOOKUP(EA35,'ALL-Chart of Accounts'!$E:$F,2,0)</f>
        <v>Aftermarket Sales - Product (80PRDAFT)</v>
      </c>
      <c r="EG35" s="37">
        <v>262800</v>
      </c>
      <c r="EK35" s="32" t="str">
        <f t="shared" si="51"/>
        <v>EX</v>
      </c>
      <c r="EL35" s="32" t="str">
        <f>VLOOKUP(EG35,'ALL-Chart of Accounts'!$E:$F,2,0)</f>
        <v>Deferred Income</v>
      </c>
      <c r="EM35" s="32">
        <f t="shared" ref="EM35:EM46" si="96">EG35</f>
        <v>262800</v>
      </c>
      <c r="EQ35" s="32" t="str">
        <f t="shared" si="52"/>
        <v>EX</v>
      </c>
      <c r="ER35" s="32" t="str">
        <f>VLOOKUP(EM35,'ALL-Chart of Accounts'!$E:$F,2,0)</f>
        <v>Deferred Income</v>
      </c>
      <c r="ES35" s="32">
        <f t="shared" ref="ES35:ES46" si="97">EM35</f>
        <v>262800</v>
      </c>
      <c r="EW35" s="32" t="str">
        <f t="shared" si="53"/>
        <v>EX</v>
      </c>
      <c r="EX35" s="32" t="str">
        <f>VLOOKUP(ES35,'ALL-Chart of Accounts'!$E:$F,2,0)</f>
        <v>Deferred Income</v>
      </c>
      <c r="EY35" s="37">
        <v>511010</v>
      </c>
      <c r="FA35" s="32">
        <f t="shared" si="15"/>
        <v>3100</v>
      </c>
      <c r="FC35" s="32" t="str">
        <f t="shared" si="54"/>
        <v>EX</v>
      </c>
      <c r="FD35" s="32" t="str">
        <f>VLOOKUP(EY35,'ALL-Chart of Accounts'!$E:$F,2,0)</f>
        <v>Product COS (83PRD) - Material</v>
      </c>
      <c r="FE35" s="32">
        <f t="shared" ref="FE35:FE46" si="98">+EY35+10</f>
        <v>511020</v>
      </c>
      <c r="FG35" s="32">
        <f t="shared" si="17"/>
        <v>3100</v>
      </c>
      <c r="FI35" s="32" t="str">
        <f t="shared" si="55"/>
        <v>EX</v>
      </c>
      <c r="FJ35" s="32" t="str">
        <f>VLOOKUP(FE35,'ALL-Chart of Accounts'!$E:$F,2,0)</f>
        <v>Product COS (83PRD) - Labor</v>
      </c>
      <c r="FK35" s="32">
        <f t="shared" ref="FK35:FK46" si="99">+FE35+10</f>
        <v>511030</v>
      </c>
      <c r="FM35" s="32">
        <f t="shared" si="19"/>
        <v>3100</v>
      </c>
      <c r="FO35" s="32" t="str">
        <f t="shared" si="56"/>
        <v>EX</v>
      </c>
      <c r="FP35" s="32" t="str">
        <f>VLOOKUP(FK35,'ALL-Chart of Accounts'!$E:$F,2,0)</f>
        <v>Product COS (83PRD) - Fixed OH</v>
      </c>
      <c r="FQ35" s="32">
        <f t="shared" ref="FQ35:FQ46" si="100">+FK35+10</f>
        <v>511040</v>
      </c>
      <c r="FS35" s="32">
        <f t="shared" si="21"/>
        <v>3100</v>
      </c>
      <c r="FU35" s="32" t="str">
        <f t="shared" si="57"/>
        <v>EX</v>
      </c>
      <c r="FV35" s="32" t="str">
        <f>VLOOKUP(FQ35,'ALL-Chart of Accounts'!$E:$F,2,0)</f>
        <v>Product COS (83PRD) - Variable OH</v>
      </c>
      <c r="FW35" s="32">
        <f t="shared" ref="FW35:FW46" si="101">+FQ35+10</f>
        <v>511050</v>
      </c>
      <c r="FY35" s="32">
        <f t="shared" si="23"/>
        <v>3100</v>
      </c>
      <c r="GA35" s="32" t="str">
        <f t="shared" si="58"/>
        <v>EX</v>
      </c>
      <c r="GB35" s="32" t="str">
        <f>VLOOKUP(FW35,'ALL-Chart of Accounts'!$E:$F,2,0)</f>
        <v>Product COS (83PRD) - Outside</v>
      </c>
      <c r="GC35" s="32">
        <f t="shared" si="24"/>
        <v>262800</v>
      </c>
      <c r="GG35" s="32" t="str">
        <f t="shared" si="59"/>
        <v>EX</v>
      </c>
      <c r="GH35" s="32" t="str">
        <f>VLOOKUP(GC35,'ALL-Chart of Accounts'!$E:$F,2,0)</f>
        <v>Deferred Income</v>
      </c>
      <c r="GI35" s="32">
        <f t="shared" si="25"/>
        <v>262800</v>
      </c>
      <c r="GM35" s="32" t="str">
        <f t="shared" si="60"/>
        <v>EX</v>
      </c>
      <c r="GN35" s="32" t="str">
        <f>VLOOKUP(GI35,'ALL-Chart of Accounts'!$E:$F,2,0)</f>
        <v>Deferred Income</v>
      </c>
      <c r="GO35" s="32">
        <f t="shared" si="26"/>
        <v>262800</v>
      </c>
      <c r="GS35" s="32" t="str">
        <f t="shared" si="61"/>
        <v>EX</v>
      </c>
      <c r="GT35" s="32" t="str">
        <f>VLOOKUP(GO35,'ALL-Chart of Accounts'!$E:$F,2,0)</f>
        <v>Deferred Income</v>
      </c>
      <c r="GU35" s="32">
        <f t="shared" si="27"/>
        <v>262800</v>
      </c>
      <c r="GY35" s="32" t="str">
        <f t="shared" si="62"/>
        <v>EX</v>
      </c>
      <c r="GZ35" s="32" t="str">
        <f>VLOOKUP(GU35,'ALL-Chart of Accounts'!$E:$F,2,0)</f>
        <v>Deferred Income</v>
      </c>
      <c r="HA35" s="32">
        <f t="shared" si="28"/>
        <v>262800</v>
      </c>
      <c r="HE35" s="32" t="str">
        <f t="shared" si="63"/>
        <v>EX</v>
      </c>
      <c r="HF35" s="32" t="str">
        <f>VLOOKUP(HA35,'ALL-Chart of Accounts'!$E:$F,2,0)</f>
        <v>Deferred Income</v>
      </c>
    </row>
    <row r="36" spans="2:214" x14ac:dyDescent="0.35">
      <c r="B36" s="47">
        <v>43468</v>
      </c>
      <c r="C36" s="47">
        <v>43479</v>
      </c>
      <c r="D36" s="46" t="s">
        <v>11995</v>
      </c>
      <c r="F36" s="46">
        <v>3150</v>
      </c>
      <c r="G36" s="32" t="str">
        <f>VLOOKUP(F36,'ALL-Unit Code 2'!V:W,2,0)</f>
        <v>EXTRACTION-EXTRACTOR (FRESH N SQUEEZE)</v>
      </c>
      <c r="H36" s="32">
        <f t="shared" si="83"/>
        <v>120131</v>
      </c>
      <c r="L36" s="32" t="str">
        <f>IF(OR(F36="",VLOOKUP(F36,'ALL-Unit Code 2'!V:X,3,0)="ANY"),VLOOKUP($D$1,Sites!$A:$C,2,0),VLOOKUP(F36,'ALL-Unit Code 2'!V:X,3,0))</f>
        <v>EX</v>
      </c>
      <c r="N36" s="32" t="str">
        <f>VLOOKUP(H36,'ALL-Chart of Accounts'!$E:$F,2,0)</f>
        <v>Finished Goods Material</v>
      </c>
      <c r="O36" s="32">
        <f t="shared" si="84"/>
        <v>120132</v>
      </c>
      <c r="S36" s="32" t="str">
        <f t="shared" si="31"/>
        <v>EX</v>
      </c>
      <c r="U36" s="32" t="str">
        <f>VLOOKUP(O36,'ALL-Chart of Accounts'!$E:$F,2,0)</f>
        <v>Finished Goods Labor</v>
      </c>
      <c r="V36" s="32">
        <f t="shared" si="85"/>
        <v>120133</v>
      </c>
      <c r="Z36" s="32" t="str">
        <f t="shared" si="33"/>
        <v>EX</v>
      </c>
      <c r="AB36" s="32" t="str">
        <f>VLOOKUP(V36,'ALL-Chart of Accounts'!$E:$F,2,0)</f>
        <v>Finished Goods Fixed Overhead</v>
      </c>
      <c r="AC36" s="32">
        <f t="shared" si="86"/>
        <v>120134</v>
      </c>
      <c r="AG36" s="32" t="str">
        <f t="shared" si="35"/>
        <v>EX</v>
      </c>
      <c r="AI36" s="32" t="str">
        <f>VLOOKUP(AC36,'ALL-Chart of Accounts'!$E:$F,2,0)</f>
        <v>Finished Goods Variable Overhead</v>
      </c>
      <c r="AJ36" s="32">
        <f t="shared" si="87"/>
        <v>120135</v>
      </c>
      <c r="AN36" s="32" t="str">
        <f t="shared" si="37"/>
        <v>EX</v>
      </c>
      <c r="AP36" s="32" t="str">
        <f>VLOOKUP(AJ36,'ALL-Chart of Accounts'!$E:$F,2,0)</f>
        <v>Finished Goods Outside</v>
      </c>
      <c r="AW36" s="37">
        <v>120141</v>
      </c>
      <c r="BA36" s="32" t="str">
        <f t="shared" si="38"/>
        <v>EX</v>
      </c>
      <c r="BC36" s="32" t="str">
        <f>VLOOKUP(AW36,'ALL-Chart of Accounts'!$E:$F,2,0)</f>
        <v>In-Process Material</v>
      </c>
      <c r="BD36" s="32">
        <f t="shared" si="88"/>
        <v>120142</v>
      </c>
      <c r="BH36" s="32" t="str">
        <f t="shared" si="39"/>
        <v>EX</v>
      </c>
      <c r="BJ36" s="32" t="str">
        <f>VLOOKUP(BD36,'ALL-Chart of Accounts'!$E:$F,2,0)</f>
        <v>In-Process Labor</v>
      </c>
      <c r="BK36" s="32">
        <f t="shared" si="89"/>
        <v>120143</v>
      </c>
      <c r="BO36" s="32" t="str">
        <f t="shared" si="40"/>
        <v>EX</v>
      </c>
      <c r="BQ36" s="32" t="str">
        <f>VLOOKUP(BK36,'ALL-Chart of Accounts'!$E:$F,2,0)</f>
        <v>In-Process Fixed Overhead</v>
      </c>
      <c r="BR36" s="32">
        <f t="shared" si="90"/>
        <v>120144</v>
      </c>
      <c r="BV36" s="32" t="str">
        <f t="shared" si="41"/>
        <v>EX</v>
      </c>
      <c r="BX36" s="32" t="str">
        <f>VLOOKUP(BR36,'ALL-Chart of Accounts'!$E:$F,2,0)</f>
        <v>In-Process Variable Overhead</v>
      </c>
      <c r="BY36" s="32">
        <f t="shared" si="91"/>
        <v>120145</v>
      </c>
      <c r="CC36" s="32" t="str">
        <f t="shared" si="42"/>
        <v>EX</v>
      </c>
      <c r="CE36" s="32" t="str">
        <f>VLOOKUP(BY36,'ALL-Chart of Accounts'!$E:$F,2,0)</f>
        <v>In-Process Outside</v>
      </c>
      <c r="CF36" s="37">
        <v>120121</v>
      </c>
      <c r="CJ36" s="32" t="str">
        <f t="shared" si="43"/>
        <v>EX</v>
      </c>
      <c r="CL36" s="32" t="str">
        <f>VLOOKUP(CF36,'ALL-Chart of Accounts'!$E:$F,2,0)</f>
        <v>In-Transit Material</v>
      </c>
      <c r="CM36" s="32">
        <f t="shared" si="92"/>
        <v>120122</v>
      </c>
      <c r="CQ36" s="32" t="str">
        <f t="shared" si="44"/>
        <v>EX</v>
      </c>
      <c r="CS36" s="32" t="str">
        <f>VLOOKUP(CM36,'ALL-Chart of Accounts'!$E:$F,2,0)</f>
        <v>In-Transit Labor</v>
      </c>
      <c r="CT36" s="32">
        <f t="shared" si="93"/>
        <v>120123</v>
      </c>
      <c r="CX36" s="32" t="str">
        <f t="shared" si="45"/>
        <v>EX</v>
      </c>
      <c r="CZ36" s="32" t="str">
        <f>VLOOKUP(CT36,'ALL-Chart of Accounts'!$E:$F,2,0)</f>
        <v>In-Transit Fixed Overhead</v>
      </c>
      <c r="DA36" s="32">
        <f t="shared" si="94"/>
        <v>120124</v>
      </c>
      <c r="DE36" s="32" t="str">
        <f t="shared" si="46"/>
        <v>EX</v>
      </c>
      <c r="DG36" s="32" t="str">
        <f>VLOOKUP(DA36,'ALL-Chart of Accounts'!$E:$F,2,0)</f>
        <v>In-Transit Variable Overhead</v>
      </c>
      <c r="DH36" s="32">
        <f t="shared" si="95"/>
        <v>120125</v>
      </c>
      <c r="DL36" s="32" t="str">
        <f t="shared" si="47"/>
        <v>EX</v>
      </c>
      <c r="DN36" s="32" t="str">
        <f>VLOOKUP(DH36,'ALL-Chart of Accounts'!$E:$F,2,0)</f>
        <v>In-Transit Outside</v>
      </c>
      <c r="DO36" s="37">
        <v>415000</v>
      </c>
      <c r="DQ36" s="32">
        <f t="shared" si="8"/>
        <v>3150</v>
      </c>
      <c r="DS36" s="32" t="str">
        <f t="shared" si="48"/>
        <v>EX</v>
      </c>
      <c r="DT36" s="32" t="str">
        <f>VLOOKUP(DO36,'ALL-Chart of Accounts'!$E:$F,2,0)</f>
        <v>Aftermarket Sales - Product (80PRDAFT)</v>
      </c>
      <c r="DU36" s="32">
        <f t="shared" si="9"/>
        <v>415000</v>
      </c>
      <c r="DW36" s="32">
        <f t="shared" si="10"/>
        <v>3150</v>
      </c>
      <c r="DY36" s="32" t="str">
        <f t="shared" si="49"/>
        <v>EX</v>
      </c>
      <c r="DZ36" s="32" t="str">
        <f>VLOOKUP(DU36,'ALL-Chart of Accounts'!$E:$F,2,0)</f>
        <v>Aftermarket Sales - Product (80PRDAFT)</v>
      </c>
      <c r="EA36" s="32">
        <f t="shared" si="11"/>
        <v>415000</v>
      </c>
      <c r="EC36" s="32">
        <f t="shared" si="12"/>
        <v>3150</v>
      </c>
      <c r="EE36" s="32" t="str">
        <f t="shared" si="50"/>
        <v>EX</v>
      </c>
      <c r="EF36" s="32" t="str">
        <f>VLOOKUP(EA36,'ALL-Chart of Accounts'!$E:$F,2,0)</f>
        <v>Aftermarket Sales - Product (80PRDAFT)</v>
      </c>
      <c r="EG36" s="37">
        <v>262800</v>
      </c>
      <c r="EK36" s="32" t="str">
        <f t="shared" si="51"/>
        <v>EX</v>
      </c>
      <c r="EL36" s="32" t="str">
        <f>VLOOKUP(EG36,'ALL-Chart of Accounts'!$E:$F,2,0)</f>
        <v>Deferred Income</v>
      </c>
      <c r="EM36" s="32">
        <f t="shared" si="96"/>
        <v>262800</v>
      </c>
      <c r="EQ36" s="32" t="str">
        <f t="shared" si="52"/>
        <v>EX</v>
      </c>
      <c r="ER36" s="32" t="str">
        <f>VLOOKUP(EM36,'ALL-Chart of Accounts'!$E:$F,2,0)</f>
        <v>Deferred Income</v>
      </c>
      <c r="ES36" s="32">
        <f t="shared" si="97"/>
        <v>262800</v>
      </c>
      <c r="EW36" s="32" t="str">
        <f t="shared" si="53"/>
        <v>EX</v>
      </c>
      <c r="EX36" s="32" t="str">
        <f>VLOOKUP(ES36,'ALL-Chart of Accounts'!$E:$F,2,0)</f>
        <v>Deferred Income</v>
      </c>
      <c r="EY36" s="37">
        <v>511010</v>
      </c>
      <c r="FA36" s="32">
        <f t="shared" si="15"/>
        <v>3150</v>
      </c>
      <c r="FC36" s="32" t="str">
        <f t="shared" si="54"/>
        <v>EX</v>
      </c>
      <c r="FD36" s="32" t="str">
        <f>VLOOKUP(EY36,'ALL-Chart of Accounts'!$E:$F,2,0)</f>
        <v>Product COS (83PRD) - Material</v>
      </c>
      <c r="FE36" s="32">
        <f t="shared" si="98"/>
        <v>511020</v>
      </c>
      <c r="FG36" s="32">
        <f t="shared" si="17"/>
        <v>3150</v>
      </c>
      <c r="FI36" s="32" t="str">
        <f t="shared" si="55"/>
        <v>EX</v>
      </c>
      <c r="FJ36" s="32" t="str">
        <f>VLOOKUP(FE36,'ALL-Chart of Accounts'!$E:$F,2,0)</f>
        <v>Product COS (83PRD) - Labor</v>
      </c>
      <c r="FK36" s="32">
        <f t="shared" si="99"/>
        <v>511030</v>
      </c>
      <c r="FM36" s="32">
        <f t="shared" si="19"/>
        <v>3150</v>
      </c>
      <c r="FO36" s="32" t="str">
        <f t="shared" si="56"/>
        <v>EX</v>
      </c>
      <c r="FP36" s="32" t="str">
        <f>VLOOKUP(FK36,'ALL-Chart of Accounts'!$E:$F,2,0)</f>
        <v>Product COS (83PRD) - Fixed OH</v>
      </c>
      <c r="FQ36" s="32">
        <f t="shared" si="100"/>
        <v>511040</v>
      </c>
      <c r="FS36" s="32">
        <f t="shared" si="21"/>
        <v>3150</v>
      </c>
      <c r="FU36" s="32" t="str">
        <f t="shared" si="57"/>
        <v>EX</v>
      </c>
      <c r="FV36" s="32" t="str">
        <f>VLOOKUP(FQ36,'ALL-Chart of Accounts'!$E:$F,2,0)</f>
        <v>Product COS (83PRD) - Variable OH</v>
      </c>
      <c r="FW36" s="32">
        <f t="shared" si="101"/>
        <v>511050</v>
      </c>
      <c r="FY36" s="32">
        <f t="shared" si="23"/>
        <v>3150</v>
      </c>
      <c r="GA36" s="32" t="str">
        <f t="shared" si="58"/>
        <v>EX</v>
      </c>
      <c r="GB36" s="32" t="str">
        <f>VLOOKUP(FW36,'ALL-Chart of Accounts'!$E:$F,2,0)</f>
        <v>Product COS (83PRD) - Outside</v>
      </c>
      <c r="GC36" s="32">
        <f t="shared" si="24"/>
        <v>262800</v>
      </c>
      <c r="GG36" s="32" t="str">
        <f t="shared" si="59"/>
        <v>EX</v>
      </c>
      <c r="GH36" s="32" t="str">
        <f>VLOOKUP(GC36,'ALL-Chart of Accounts'!$E:$F,2,0)</f>
        <v>Deferred Income</v>
      </c>
      <c r="GI36" s="32">
        <f t="shared" si="25"/>
        <v>262800</v>
      </c>
      <c r="GM36" s="32" t="str">
        <f t="shared" si="60"/>
        <v>EX</v>
      </c>
      <c r="GN36" s="32" t="str">
        <f>VLOOKUP(GI36,'ALL-Chart of Accounts'!$E:$F,2,0)</f>
        <v>Deferred Income</v>
      </c>
      <c r="GO36" s="32">
        <f t="shared" si="26"/>
        <v>262800</v>
      </c>
      <c r="GS36" s="32" t="str">
        <f t="shared" si="61"/>
        <v>EX</v>
      </c>
      <c r="GT36" s="32" t="str">
        <f>VLOOKUP(GO36,'ALL-Chart of Accounts'!$E:$F,2,0)</f>
        <v>Deferred Income</v>
      </c>
      <c r="GU36" s="32">
        <f t="shared" si="27"/>
        <v>262800</v>
      </c>
      <c r="GY36" s="32" t="str">
        <f t="shared" si="62"/>
        <v>EX</v>
      </c>
      <c r="GZ36" s="32" t="str">
        <f>VLOOKUP(GU36,'ALL-Chart of Accounts'!$E:$F,2,0)</f>
        <v>Deferred Income</v>
      </c>
      <c r="HA36" s="32">
        <f t="shared" si="28"/>
        <v>262800</v>
      </c>
      <c r="HE36" s="32" t="str">
        <f t="shared" si="63"/>
        <v>EX</v>
      </c>
      <c r="HF36" s="32" t="str">
        <f>VLOOKUP(HA36,'ALL-Chart of Accounts'!$E:$F,2,0)</f>
        <v>Deferred Income</v>
      </c>
    </row>
    <row r="37" spans="2:214" x14ac:dyDescent="0.35">
      <c r="B37" s="47">
        <v>43468</v>
      </c>
      <c r="C37" s="47">
        <v>43479</v>
      </c>
      <c r="D37" s="46" t="s">
        <v>11995</v>
      </c>
      <c r="F37" s="46">
        <v>3940</v>
      </c>
      <c r="G37" s="32" t="str">
        <f>VLOOKUP(F37,'ALL-Unit Code 2'!V:W,2,0)</f>
        <v>STERILIZATION-RETORT</v>
      </c>
      <c r="H37" s="32">
        <f t="shared" si="83"/>
        <v>120131</v>
      </c>
      <c r="L37" s="32" t="str">
        <f>IF(OR(F37="",VLOOKUP(F37,'ALL-Unit Code 2'!V:X,3,0)="ANY"),VLOOKUP($D$1,Sites!$A:$C,2,0),VLOOKUP(F37,'ALL-Unit Code 2'!V:X,3,0))</f>
        <v>RR</v>
      </c>
      <c r="N37" s="32" t="str">
        <f>VLOOKUP(H37,'ALL-Chart of Accounts'!$E:$F,2,0)</f>
        <v>Finished Goods Material</v>
      </c>
      <c r="O37" s="32">
        <f t="shared" si="84"/>
        <v>120132</v>
      </c>
      <c r="S37" s="32" t="str">
        <f t="shared" si="31"/>
        <v>RR</v>
      </c>
      <c r="U37" s="32" t="str">
        <f>VLOOKUP(O37,'ALL-Chart of Accounts'!$E:$F,2,0)</f>
        <v>Finished Goods Labor</v>
      </c>
      <c r="V37" s="32">
        <f t="shared" si="85"/>
        <v>120133</v>
      </c>
      <c r="Z37" s="32" t="str">
        <f t="shared" si="33"/>
        <v>RR</v>
      </c>
      <c r="AB37" s="32" t="str">
        <f>VLOOKUP(V37,'ALL-Chart of Accounts'!$E:$F,2,0)</f>
        <v>Finished Goods Fixed Overhead</v>
      </c>
      <c r="AC37" s="32">
        <f t="shared" si="86"/>
        <v>120134</v>
      </c>
      <c r="AG37" s="32" t="str">
        <f t="shared" si="35"/>
        <v>RR</v>
      </c>
      <c r="AI37" s="32" t="str">
        <f>VLOOKUP(AC37,'ALL-Chart of Accounts'!$E:$F,2,0)</f>
        <v>Finished Goods Variable Overhead</v>
      </c>
      <c r="AJ37" s="32">
        <f t="shared" si="87"/>
        <v>120135</v>
      </c>
      <c r="AN37" s="32" t="str">
        <f t="shared" si="37"/>
        <v>RR</v>
      </c>
      <c r="AP37" s="32" t="str">
        <f>VLOOKUP(AJ37,'ALL-Chart of Accounts'!$E:$F,2,0)</f>
        <v>Finished Goods Outside</v>
      </c>
      <c r="AW37" s="37">
        <v>120141</v>
      </c>
      <c r="BA37" s="32" t="str">
        <f t="shared" si="38"/>
        <v>RR</v>
      </c>
      <c r="BC37" s="32" t="str">
        <f>VLOOKUP(AW37,'ALL-Chart of Accounts'!$E:$F,2,0)</f>
        <v>In-Process Material</v>
      </c>
      <c r="BD37" s="32">
        <f t="shared" si="88"/>
        <v>120142</v>
      </c>
      <c r="BH37" s="32" t="str">
        <f t="shared" si="39"/>
        <v>RR</v>
      </c>
      <c r="BJ37" s="32" t="str">
        <f>VLOOKUP(BD37,'ALL-Chart of Accounts'!$E:$F,2,0)</f>
        <v>In-Process Labor</v>
      </c>
      <c r="BK37" s="32">
        <f t="shared" si="89"/>
        <v>120143</v>
      </c>
      <c r="BO37" s="32" t="str">
        <f t="shared" si="40"/>
        <v>RR</v>
      </c>
      <c r="BQ37" s="32" t="str">
        <f>VLOOKUP(BK37,'ALL-Chart of Accounts'!$E:$F,2,0)</f>
        <v>In-Process Fixed Overhead</v>
      </c>
      <c r="BR37" s="32">
        <f t="shared" si="90"/>
        <v>120144</v>
      </c>
      <c r="BV37" s="32" t="str">
        <f t="shared" si="41"/>
        <v>RR</v>
      </c>
      <c r="BX37" s="32" t="str">
        <f>VLOOKUP(BR37,'ALL-Chart of Accounts'!$E:$F,2,0)</f>
        <v>In-Process Variable Overhead</v>
      </c>
      <c r="BY37" s="32">
        <f t="shared" si="91"/>
        <v>120145</v>
      </c>
      <c r="CC37" s="32" t="str">
        <f t="shared" si="42"/>
        <v>RR</v>
      </c>
      <c r="CE37" s="32" t="str">
        <f>VLOOKUP(BY37,'ALL-Chart of Accounts'!$E:$F,2,0)</f>
        <v>In-Process Outside</v>
      </c>
      <c r="CF37" s="37">
        <v>120121</v>
      </c>
      <c r="CJ37" s="32" t="str">
        <f t="shared" si="43"/>
        <v>RR</v>
      </c>
      <c r="CL37" s="32" t="str">
        <f>VLOOKUP(CF37,'ALL-Chart of Accounts'!$E:$F,2,0)</f>
        <v>In-Transit Material</v>
      </c>
      <c r="CM37" s="32">
        <f t="shared" si="92"/>
        <v>120122</v>
      </c>
      <c r="CQ37" s="32" t="str">
        <f t="shared" si="44"/>
        <v>RR</v>
      </c>
      <c r="CS37" s="32" t="str">
        <f>VLOOKUP(CM37,'ALL-Chart of Accounts'!$E:$F,2,0)</f>
        <v>In-Transit Labor</v>
      </c>
      <c r="CT37" s="32">
        <f t="shared" si="93"/>
        <v>120123</v>
      </c>
      <c r="CX37" s="32" t="str">
        <f t="shared" si="45"/>
        <v>RR</v>
      </c>
      <c r="CZ37" s="32" t="str">
        <f>VLOOKUP(CT37,'ALL-Chart of Accounts'!$E:$F,2,0)</f>
        <v>In-Transit Fixed Overhead</v>
      </c>
      <c r="DA37" s="32">
        <f t="shared" si="94"/>
        <v>120124</v>
      </c>
      <c r="DE37" s="32" t="str">
        <f t="shared" si="46"/>
        <v>RR</v>
      </c>
      <c r="DG37" s="32" t="str">
        <f>VLOOKUP(DA37,'ALL-Chart of Accounts'!$E:$F,2,0)</f>
        <v>In-Transit Variable Overhead</v>
      </c>
      <c r="DH37" s="32">
        <f t="shared" si="95"/>
        <v>120125</v>
      </c>
      <c r="DL37" s="32" t="str">
        <f t="shared" si="47"/>
        <v>RR</v>
      </c>
      <c r="DN37" s="32" t="str">
        <f>VLOOKUP(DH37,'ALL-Chart of Accounts'!$E:$F,2,0)</f>
        <v>In-Transit Outside</v>
      </c>
      <c r="DO37" s="37">
        <v>415000</v>
      </c>
      <c r="DQ37" s="32">
        <f t="shared" si="8"/>
        <v>3940</v>
      </c>
      <c r="DS37" s="32" t="str">
        <f t="shared" si="48"/>
        <v>RR</v>
      </c>
      <c r="DT37" s="32" t="str">
        <f>VLOOKUP(DO37,'ALL-Chart of Accounts'!$E:$F,2,0)</f>
        <v>Aftermarket Sales - Product (80PRDAFT)</v>
      </c>
      <c r="DU37" s="32">
        <f t="shared" si="9"/>
        <v>415000</v>
      </c>
      <c r="DW37" s="32">
        <f t="shared" si="10"/>
        <v>3940</v>
      </c>
      <c r="DY37" s="32" t="str">
        <f t="shared" si="49"/>
        <v>RR</v>
      </c>
      <c r="DZ37" s="32" t="str">
        <f>VLOOKUP(DU37,'ALL-Chart of Accounts'!$E:$F,2,0)</f>
        <v>Aftermarket Sales - Product (80PRDAFT)</v>
      </c>
      <c r="EA37" s="32">
        <f t="shared" si="11"/>
        <v>415000</v>
      </c>
      <c r="EC37" s="32">
        <f t="shared" si="12"/>
        <v>3940</v>
      </c>
      <c r="EE37" s="32" t="str">
        <f t="shared" si="50"/>
        <v>RR</v>
      </c>
      <c r="EF37" s="32" t="str">
        <f>VLOOKUP(EA37,'ALL-Chart of Accounts'!$E:$F,2,0)</f>
        <v>Aftermarket Sales - Product (80PRDAFT)</v>
      </c>
      <c r="EG37" s="37">
        <v>262800</v>
      </c>
      <c r="EK37" s="32" t="str">
        <f t="shared" si="51"/>
        <v>RR</v>
      </c>
      <c r="EL37" s="32" t="str">
        <f>VLOOKUP(EG37,'ALL-Chart of Accounts'!$E:$F,2,0)</f>
        <v>Deferred Income</v>
      </c>
      <c r="EM37" s="32">
        <f t="shared" si="96"/>
        <v>262800</v>
      </c>
      <c r="EQ37" s="32" t="str">
        <f t="shared" si="52"/>
        <v>RR</v>
      </c>
      <c r="ER37" s="32" t="str">
        <f>VLOOKUP(EM37,'ALL-Chart of Accounts'!$E:$F,2,0)</f>
        <v>Deferred Income</v>
      </c>
      <c r="ES37" s="32">
        <f t="shared" si="97"/>
        <v>262800</v>
      </c>
      <c r="EW37" s="32" t="str">
        <f t="shared" si="53"/>
        <v>RR</v>
      </c>
      <c r="EX37" s="32" t="str">
        <f>VLOOKUP(ES37,'ALL-Chart of Accounts'!$E:$F,2,0)</f>
        <v>Deferred Income</v>
      </c>
      <c r="EY37" s="37">
        <v>511010</v>
      </c>
      <c r="FA37" s="32">
        <f t="shared" si="15"/>
        <v>3940</v>
      </c>
      <c r="FC37" s="32" t="str">
        <f t="shared" si="54"/>
        <v>RR</v>
      </c>
      <c r="FD37" s="32" t="str">
        <f>VLOOKUP(EY37,'ALL-Chart of Accounts'!$E:$F,2,0)</f>
        <v>Product COS (83PRD) - Material</v>
      </c>
      <c r="FE37" s="32">
        <f t="shared" si="98"/>
        <v>511020</v>
      </c>
      <c r="FG37" s="32">
        <f t="shared" si="17"/>
        <v>3940</v>
      </c>
      <c r="FI37" s="32" t="str">
        <f t="shared" si="55"/>
        <v>RR</v>
      </c>
      <c r="FJ37" s="32" t="str">
        <f>VLOOKUP(FE37,'ALL-Chart of Accounts'!$E:$F,2,0)</f>
        <v>Product COS (83PRD) - Labor</v>
      </c>
      <c r="FK37" s="32">
        <f t="shared" si="99"/>
        <v>511030</v>
      </c>
      <c r="FM37" s="32">
        <f t="shared" si="19"/>
        <v>3940</v>
      </c>
      <c r="FO37" s="32" t="str">
        <f t="shared" si="56"/>
        <v>RR</v>
      </c>
      <c r="FP37" s="32" t="str">
        <f>VLOOKUP(FK37,'ALL-Chart of Accounts'!$E:$F,2,0)</f>
        <v>Product COS (83PRD) - Fixed OH</v>
      </c>
      <c r="FQ37" s="32">
        <f t="shared" si="100"/>
        <v>511040</v>
      </c>
      <c r="FS37" s="32">
        <f t="shared" si="21"/>
        <v>3940</v>
      </c>
      <c r="FU37" s="32" t="str">
        <f t="shared" si="57"/>
        <v>RR</v>
      </c>
      <c r="FV37" s="32" t="str">
        <f>VLOOKUP(FQ37,'ALL-Chart of Accounts'!$E:$F,2,0)</f>
        <v>Product COS (83PRD) - Variable OH</v>
      </c>
      <c r="FW37" s="32">
        <f t="shared" si="101"/>
        <v>511050</v>
      </c>
      <c r="FY37" s="32">
        <f t="shared" si="23"/>
        <v>3940</v>
      </c>
      <c r="GA37" s="32" t="str">
        <f t="shared" si="58"/>
        <v>RR</v>
      </c>
      <c r="GB37" s="32" t="str">
        <f>VLOOKUP(FW37,'ALL-Chart of Accounts'!$E:$F,2,0)</f>
        <v>Product COS (83PRD) - Outside</v>
      </c>
      <c r="GC37" s="32">
        <f t="shared" si="24"/>
        <v>262800</v>
      </c>
      <c r="GG37" s="32" t="str">
        <f t="shared" si="59"/>
        <v>RR</v>
      </c>
      <c r="GH37" s="32" t="str">
        <f>VLOOKUP(GC37,'ALL-Chart of Accounts'!$E:$F,2,0)</f>
        <v>Deferred Income</v>
      </c>
      <c r="GI37" s="32">
        <f t="shared" si="25"/>
        <v>262800</v>
      </c>
      <c r="GM37" s="32" t="str">
        <f t="shared" si="60"/>
        <v>RR</v>
      </c>
      <c r="GN37" s="32" t="str">
        <f>VLOOKUP(GI37,'ALL-Chart of Accounts'!$E:$F,2,0)</f>
        <v>Deferred Income</v>
      </c>
      <c r="GO37" s="32">
        <f t="shared" si="26"/>
        <v>262800</v>
      </c>
      <c r="GS37" s="32" t="str">
        <f t="shared" si="61"/>
        <v>RR</v>
      </c>
      <c r="GT37" s="32" t="str">
        <f>VLOOKUP(GO37,'ALL-Chart of Accounts'!$E:$F,2,0)</f>
        <v>Deferred Income</v>
      </c>
      <c r="GU37" s="32">
        <f t="shared" si="27"/>
        <v>262800</v>
      </c>
      <c r="GY37" s="32" t="str">
        <f t="shared" si="62"/>
        <v>RR</v>
      </c>
      <c r="GZ37" s="32" t="str">
        <f>VLOOKUP(GU37,'ALL-Chart of Accounts'!$E:$F,2,0)</f>
        <v>Deferred Income</v>
      </c>
      <c r="HA37" s="32">
        <f t="shared" si="28"/>
        <v>262800</v>
      </c>
      <c r="HE37" s="32" t="str">
        <f t="shared" si="63"/>
        <v>RR</v>
      </c>
      <c r="HF37" s="32" t="str">
        <f>VLOOKUP(HA37,'ALL-Chart of Accounts'!$E:$F,2,0)</f>
        <v>Deferred Income</v>
      </c>
    </row>
    <row r="38" spans="2:214" x14ac:dyDescent="0.35">
      <c r="B38" s="47">
        <v>43468</v>
      </c>
      <c r="C38" s="47">
        <v>43479</v>
      </c>
      <c r="D38" s="46" t="s">
        <v>11995</v>
      </c>
      <c r="F38" s="46">
        <v>3960</v>
      </c>
      <c r="G38" s="32" t="str">
        <f>VLOOKUP(F38,'ALL-Unit Code 2'!V:W,2,0)</f>
        <v>STERILIZATION-ROTARY</v>
      </c>
      <c r="H38" s="32">
        <f t="shared" si="83"/>
        <v>120131</v>
      </c>
      <c r="L38" s="32" t="str">
        <f>IF(OR(F38="",VLOOKUP(F38,'ALL-Unit Code 2'!V:X,3,0)="ANY"),VLOOKUP($D$1,Sites!$A:$C,2,0),VLOOKUP(F38,'ALL-Unit Code 2'!V:X,3,0))</f>
        <v>RR</v>
      </c>
      <c r="N38" s="32" t="str">
        <f>VLOOKUP(H38,'ALL-Chart of Accounts'!$E:$F,2,0)</f>
        <v>Finished Goods Material</v>
      </c>
      <c r="O38" s="32">
        <f t="shared" si="84"/>
        <v>120132</v>
      </c>
      <c r="S38" s="32" t="str">
        <f t="shared" si="31"/>
        <v>RR</v>
      </c>
      <c r="U38" s="32" t="str">
        <f>VLOOKUP(O38,'ALL-Chart of Accounts'!$E:$F,2,0)</f>
        <v>Finished Goods Labor</v>
      </c>
      <c r="V38" s="32">
        <f t="shared" si="85"/>
        <v>120133</v>
      </c>
      <c r="Z38" s="32" t="str">
        <f t="shared" si="33"/>
        <v>RR</v>
      </c>
      <c r="AB38" s="32" t="str">
        <f>VLOOKUP(V38,'ALL-Chart of Accounts'!$E:$F,2,0)</f>
        <v>Finished Goods Fixed Overhead</v>
      </c>
      <c r="AC38" s="32">
        <f t="shared" si="86"/>
        <v>120134</v>
      </c>
      <c r="AG38" s="32" t="str">
        <f t="shared" si="35"/>
        <v>RR</v>
      </c>
      <c r="AI38" s="32" t="str">
        <f>VLOOKUP(AC38,'ALL-Chart of Accounts'!$E:$F,2,0)</f>
        <v>Finished Goods Variable Overhead</v>
      </c>
      <c r="AJ38" s="32">
        <f t="shared" si="87"/>
        <v>120135</v>
      </c>
      <c r="AN38" s="32" t="str">
        <f t="shared" si="37"/>
        <v>RR</v>
      </c>
      <c r="AP38" s="32" t="str">
        <f>VLOOKUP(AJ38,'ALL-Chart of Accounts'!$E:$F,2,0)</f>
        <v>Finished Goods Outside</v>
      </c>
      <c r="AW38" s="37">
        <v>120141</v>
      </c>
      <c r="BA38" s="32" t="str">
        <f t="shared" si="38"/>
        <v>RR</v>
      </c>
      <c r="BC38" s="32" t="str">
        <f>VLOOKUP(AW38,'ALL-Chart of Accounts'!$E:$F,2,0)</f>
        <v>In-Process Material</v>
      </c>
      <c r="BD38" s="32">
        <f t="shared" si="88"/>
        <v>120142</v>
      </c>
      <c r="BH38" s="32" t="str">
        <f t="shared" si="39"/>
        <v>RR</v>
      </c>
      <c r="BJ38" s="32" t="str">
        <f>VLOOKUP(BD38,'ALL-Chart of Accounts'!$E:$F,2,0)</f>
        <v>In-Process Labor</v>
      </c>
      <c r="BK38" s="32">
        <f t="shared" si="89"/>
        <v>120143</v>
      </c>
      <c r="BO38" s="32" t="str">
        <f t="shared" si="40"/>
        <v>RR</v>
      </c>
      <c r="BQ38" s="32" t="str">
        <f>VLOOKUP(BK38,'ALL-Chart of Accounts'!$E:$F,2,0)</f>
        <v>In-Process Fixed Overhead</v>
      </c>
      <c r="BR38" s="32">
        <f t="shared" si="90"/>
        <v>120144</v>
      </c>
      <c r="BV38" s="32" t="str">
        <f t="shared" si="41"/>
        <v>RR</v>
      </c>
      <c r="BX38" s="32" t="str">
        <f>VLOOKUP(BR38,'ALL-Chart of Accounts'!$E:$F,2,0)</f>
        <v>In-Process Variable Overhead</v>
      </c>
      <c r="BY38" s="32">
        <f t="shared" si="91"/>
        <v>120145</v>
      </c>
      <c r="CC38" s="32" t="str">
        <f t="shared" si="42"/>
        <v>RR</v>
      </c>
      <c r="CE38" s="32" t="str">
        <f>VLOOKUP(BY38,'ALL-Chart of Accounts'!$E:$F,2,0)</f>
        <v>In-Process Outside</v>
      </c>
      <c r="CF38" s="37">
        <v>120121</v>
      </c>
      <c r="CJ38" s="32" t="str">
        <f t="shared" si="43"/>
        <v>RR</v>
      </c>
      <c r="CL38" s="32" t="str">
        <f>VLOOKUP(CF38,'ALL-Chart of Accounts'!$E:$F,2,0)</f>
        <v>In-Transit Material</v>
      </c>
      <c r="CM38" s="32">
        <f t="shared" si="92"/>
        <v>120122</v>
      </c>
      <c r="CQ38" s="32" t="str">
        <f t="shared" si="44"/>
        <v>RR</v>
      </c>
      <c r="CS38" s="32" t="str">
        <f>VLOOKUP(CM38,'ALL-Chart of Accounts'!$E:$F,2,0)</f>
        <v>In-Transit Labor</v>
      </c>
      <c r="CT38" s="32">
        <f t="shared" si="93"/>
        <v>120123</v>
      </c>
      <c r="CX38" s="32" t="str">
        <f t="shared" si="45"/>
        <v>RR</v>
      </c>
      <c r="CZ38" s="32" t="str">
        <f>VLOOKUP(CT38,'ALL-Chart of Accounts'!$E:$F,2,0)</f>
        <v>In-Transit Fixed Overhead</v>
      </c>
      <c r="DA38" s="32">
        <f t="shared" si="94"/>
        <v>120124</v>
      </c>
      <c r="DE38" s="32" t="str">
        <f t="shared" si="46"/>
        <v>RR</v>
      </c>
      <c r="DG38" s="32" t="str">
        <f>VLOOKUP(DA38,'ALL-Chart of Accounts'!$E:$F,2,0)</f>
        <v>In-Transit Variable Overhead</v>
      </c>
      <c r="DH38" s="32">
        <f t="shared" si="95"/>
        <v>120125</v>
      </c>
      <c r="DL38" s="32" t="str">
        <f t="shared" si="47"/>
        <v>RR</v>
      </c>
      <c r="DN38" s="32" t="str">
        <f>VLOOKUP(DH38,'ALL-Chart of Accounts'!$E:$F,2,0)</f>
        <v>In-Transit Outside</v>
      </c>
      <c r="DO38" s="37">
        <v>415000</v>
      </c>
      <c r="DQ38" s="32">
        <f t="shared" si="8"/>
        <v>3960</v>
      </c>
      <c r="DS38" s="32" t="str">
        <f t="shared" si="48"/>
        <v>RR</v>
      </c>
      <c r="DT38" s="32" t="str">
        <f>VLOOKUP(DO38,'ALL-Chart of Accounts'!$E:$F,2,0)</f>
        <v>Aftermarket Sales - Product (80PRDAFT)</v>
      </c>
      <c r="DU38" s="32">
        <f t="shared" si="9"/>
        <v>415000</v>
      </c>
      <c r="DW38" s="32">
        <f t="shared" si="10"/>
        <v>3960</v>
      </c>
      <c r="DY38" s="32" t="str">
        <f t="shared" si="49"/>
        <v>RR</v>
      </c>
      <c r="DZ38" s="32" t="str">
        <f>VLOOKUP(DU38,'ALL-Chart of Accounts'!$E:$F,2,0)</f>
        <v>Aftermarket Sales - Product (80PRDAFT)</v>
      </c>
      <c r="EA38" s="32">
        <f t="shared" si="11"/>
        <v>415000</v>
      </c>
      <c r="EC38" s="32">
        <f t="shared" si="12"/>
        <v>3960</v>
      </c>
      <c r="EE38" s="32" t="str">
        <f t="shared" si="50"/>
        <v>RR</v>
      </c>
      <c r="EF38" s="32" t="str">
        <f>VLOOKUP(EA38,'ALL-Chart of Accounts'!$E:$F,2,0)</f>
        <v>Aftermarket Sales - Product (80PRDAFT)</v>
      </c>
      <c r="EG38" s="37">
        <v>262800</v>
      </c>
      <c r="EK38" s="32" t="str">
        <f t="shared" si="51"/>
        <v>RR</v>
      </c>
      <c r="EL38" s="32" t="str">
        <f>VLOOKUP(EG38,'ALL-Chart of Accounts'!$E:$F,2,0)</f>
        <v>Deferred Income</v>
      </c>
      <c r="EM38" s="32">
        <f t="shared" si="96"/>
        <v>262800</v>
      </c>
      <c r="EQ38" s="32" t="str">
        <f t="shared" si="52"/>
        <v>RR</v>
      </c>
      <c r="ER38" s="32" t="str">
        <f>VLOOKUP(EM38,'ALL-Chart of Accounts'!$E:$F,2,0)</f>
        <v>Deferred Income</v>
      </c>
      <c r="ES38" s="32">
        <f t="shared" si="97"/>
        <v>262800</v>
      </c>
      <c r="EW38" s="32" t="str">
        <f t="shared" si="53"/>
        <v>RR</v>
      </c>
      <c r="EX38" s="32" t="str">
        <f>VLOOKUP(ES38,'ALL-Chart of Accounts'!$E:$F,2,0)</f>
        <v>Deferred Income</v>
      </c>
      <c r="EY38" s="37">
        <v>511010</v>
      </c>
      <c r="FA38" s="32">
        <f t="shared" si="15"/>
        <v>3960</v>
      </c>
      <c r="FC38" s="32" t="str">
        <f t="shared" si="54"/>
        <v>RR</v>
      </c>
      <c r="FD38" s="32" t="str">
        <f>VLOOKUP(EY38,'ALL-Chart of Accounts'!$E:$F,2,0)</f>
        <v>Product COS (83PRD) - Material</v>
      </c>
      <c r="FE38" s="32">
        <f t="shared" si="98"/>
        <v>511020</v>
      </c>
      <c r="FG38" s="32">
        <f t="shared" si="17"/>
        <v>3960</v>
      </c>
      <c r="FI38" s="32" t="str">
        <f t="shared" si="55"/>
        <v>RR</v>
      </c>
      <c r="FJ38" s="32" t="str">
        <f>VLOOKUP(FE38,'ALL-Chart of Accounts'!$E:$F,2,0)</f>
        <v>Product COS (83PRD) - Labor</v>
      </c>
      <c r="FK38" s="32">
        <f t="shared" si="99"/>
        <v>511030</v>
      </c>
      <c r="FM38" s="32">
        <f t="shared" si="19"/>
        <v>3960</v>
      </c>
      <c r="FO38" s="32" t="str">
        <f t="shared" si="56"/>
        <v>RR</v>
      </c>
      <c r="FP38" s="32" t="str">
        <f>VLOOKUP(FK38,'ALL-Chart of Accounts'!$E:$F,2,0)</f>
        <v>Product COS (83PRD) - Fixed OH</v>
      </c>
      <c r="FQ38" s="32">
        <f t="shared" si="100"/>
        <v>511040</v>
      </c>
      <c r="FS38" s="32">
        <f t="shared" si="21"/>
        <v>3960</v>
      </c>
      <c r="FU38" s="32" t="str">
        <f t="shared" si="57"/>
        <v>RR</v>
      </c>
      <c r="FV38" s="32" t="str">
        <f>VLOOKUP(FQ38,'ALL-Chart of Accounts'!$E:$F,2,0)</f>
        <v>Product COS (83PRD) - Variable OH</v>
      </c>
      <c r="FW38" s="32">
        <f t="shared" si="101"/>
        <v>511050</v>
      </c>
      <c r="FY38" s="32">
        <f t="shared" si="23"/>
        <v>3960</v>
      </c>
      <c r="GA38" s="32" t="str">
        <f t="shared" si="58"/>
        <v>RR</v>
      </c>
      <c r="GB38" s="32" t="str">
        <f>VLOOKUP(FW38,'ALL-Chart of Accounts'!$E:$F,2,0)</f>
        <v>Product COS (83PRD) - Outside</v>
      </c>
      <c r="GC38" s="32">
        <f t="shared" si="24"/>
        <v>262800</v>
      </c>
      <c r="GG38" s="32" t="str">
        <f t="shared" si="59"/>
        <v>RR</v>
      </c>
      <c r="GH38" s="32" t="str">
        <f>VLOOKUP(GC38,'ALL-Chart of Accounts'!$E:$F,2,0)</f>
        <v>Deferred Income</v>
      </c>
      <c r="GI38" s="32">
        <f t="shared" si="25"/>
        <v>262800</v>
      </c>
      <c r="GM38" s="32" t="str">
        <f t="shared" si="60"/>
        <v>RR</v>
      </c>
      <c r="GN38" s="32" t="str">
        <f>VLOOKUP(GI38,'ALL-Chart of Accounts'!$E:$F,2,0)</f>
        <v>Deferred Income</v>
      </c>
      <c r="GO38" s="32">
        <f t="shared" si="26"/>
        <v>262800</v>
      </c>
      <c r="GS38" s="32" t="str">
        <f t="shared" si="61"/>
        <v>RR</v>
      </c>
      <c r="GT38" s="32" t="str">
        <f>VLOOKUP(GO38,'ALL-Chart of Accounts'!$E:$F,2,0)</f>
        <v>Deferred Income</v>
      </c>
      <c r="GU38" s="32">
        <f t="shared" si="27"/>
        <v>262800</v>
      </c>
      <c r="GY38" s="32" t="str">
        <f t="shared" si="62"/>
        <v>RR</v>
      </c>
      <c r="GZ38" s="32" t="str">
        <f>VLOOKUP(GU38,'ALL-Chart of Accounts'!$E:$F,2,0)</f>
        <v>Deferred Income</v>
      </c>
      <c r="HA38" s="32">
        <f t="shared" si="28"/>
        <v>262800</v>
      </c>
      <c r="HE38" s="32" t="str">
        <f t="shared" si="63"/>
        <v>RR</v>
      </c>
      <c r="HF38" s="32" t="str">
        <f>VLOOKUP(HA38,'ALL-Chart of Accounts'!$E:$F,2,0)</f>
        <v>Deferred Income</v>
      </c>
    </row>
    <row r="39" spans="2:214" x14ac:dyDescent="0.35">
      <c r="B39" s="47">
        <v>43468</v>
      </c>
      <c r="C39" s="47">
        <v>43479</v>
      </c>
      <c r="D39" s="46" t="s">
        <v>11995</v>
      </c>
      <c r="F39" s="46">
        <v>4000</v>
      </c>
      <c r="G39" s="32" t="str">
        <f>VLOOKUP(F39,'ALL-Unit Code 2'!V:W,2,0)</f>
        <v>FILLING &amp; CLOSING-FILLER (TUNA)</v>
      </c>
      <c r="H39" s="32">
        <f t="shared" si="83"/>
        <v>120131</v>
      </c>
      <c r="L39" s="32" t="str">
        <f>IF(OR(F39="",VLOOKUP(F39,'ALL-Unit Code 2'!V:X,3,0)="ANY"),VLOOKUP($D$1,Sites!$A:$C,2,0),VLOOKUP(F39,'ALL-Unit Code 2'!V:X,3,0))</f>
        <v>FS</v>
      </c>
      <c r="N39" s="32" t="str">
        <f>VLOOKUP(H39,'ALL-Chart of Accounts'!$E:$F,2,0)</f>
        <v>Finished Goods Material</v>
      </c>
      <c r="O39" s="32">
        <f t="shared" si="84"/>
        <v>120132</v>
      </c>
      <c r="S39" s="32" t="str">
        <f t="shared" si="31"/>
        <v>FS</v>
      </c>
      <c r="U39" s="32" t="str">
        <f>VLOOKUP(O39,'ALL-Chart of Accounts'!$E:$F,2,0)</f>
        <v>Finished Goods Labor</v>
      </c>
      <c r="V39" s="32">
        <f t="shared" si="85"/>
        <v>120133</v>
      </c>
      <c r="Z39" s="32" t="str">
        <f t="shared" si="33"/>
        <v>FS</v>
      </c>
      <c r="AB39" s="32" t="str">
        <f>VLOOKUP(V39,'ALL-Chart of Accounts'!$E:$F,2,0)</f>
        <v>Finished Goods Fixed Overhead</v>
      </c>
      <c r="AC39" s="32">
        <f t="shared" si="86"/>
        <v>120134</v>
      </c>
      <c r="AG39" s="32" t="str">
        <f t="shared" si="35"/>
        <v>FS</v>
      </c>
      <c r="AI39" s="32" t="str">
        <f>VLOOKUP(AC39,'ALL-Chart of Accounts'!$E:$F,2,0)</f>
        <v>Finished Goods Variable Overhead</v>
      </c>
      <c r="AJ39" s="32">
        <f t="shared" si="87"/>
        <v>120135</v>
      </c>
      <c r="AN39" s="32" t="str">
        <f t="shared" si="37"/>
        <v>FS</v>
      </c>
      <c r="AP39" s="32" t="str">
        <f>VLOOKUP(AJ39,'ALL-Chart of Accounts'!$E:$F,2,0)</f>
        <v>Finished Goods Outside</v>
      </c>
      <c r="AW39" s="37">
        <v>120141</v>
      </c>
      <c r="BA39" s="32" t="str">
        <f t="shared" si="38"/>
        <v>FS</v>
      </c>
      <c r="BC39" s="32" t="str">
        <f>VLOOKUP(AW39,'ALL-Chart of Accounts'!$E:$F,2,0)</f>
        <v>In-Process Material</v>
      </c>
      <c r="BD39" s="32">
        <f t="shared" si="88"/>
        <v>120142</v>
      </c>
      <c r="BH39" s="32" t="str">
        <f t="shared" si="39"/>
        <v>FS</v>
      </c>
      <c r="BJ39" s="32" t="str">
        <f>VLOOKUP(BD39,'ALL-Chart of Accounts'!$E:$F,2,0)</f>
        <v>In-Process Labor</v>
      </c>
      <c r="BK39" s="32">
        <f t="shared" si="89"/>
        <v>120143</v>
      </c>
      <c r="BO39" s="32" t="str">
        <f t="shared" si="40"/>
        <v>FS</v>
      </c>
      <c r="BQ39" s="32" t="str">
        <f>VLOOKUP(BK39,'ALL-Chart of Accounts'!$E:$F,2,0)</f>
        <v>In-Process Fixed Overhead</v>
      </c>
      <c r="BR39" s="32">
        <f t="shared" si="90"/>
        <v>120144</v>
      </c>
      <c r="BV39" s="32" t="str">
        <f t="shared" si="41"/>
        <v>FS</v>
      </c>
      <c r="BX39" s="32" t="str">
        <f>VLOOKUP(BR39,'ALL-Chart of Accounts'!$E:$F,2,0)</f>
        <v>In-Process Variable Overhead</v>
      </c>
      <c r="BY39" s="32">
        <f t="shared" si="91"/>
        <v>120145</v>
      </c>
      <c r="CC39" s="32" t="str">
        <f t="shared" si="42"/>
        <v>FS</v>
      </c>
      <c r="CE39" s="32" t="str">
        <f>VLOOKUP(BY39,'ALL-Chart of Accounts'!$E:$F,2,0)</f>
        <v>In-Process Outside</v>
      </c>
      <c r="CF39" s="37">
        <v>120121</v>
      </c>
      <c r="CJ39" s="32" t="str">
        <f t="shared" si="43"/>
        <v>FS</v>
      </c>
      <c r="CL39" s="32" t="str">
        <f>VLOOKUP(CF39,'ALL-Chart of Accounts'!$E:$F,2,0)</f>
        <v>In-Transit Material</v>
      </c>
      <c r="CM39" s="32">
        <f t="shared" si="92"/>
        <v>120122</v>
      </c>
      <c r="CQ39" s="32" t="str">
        <f t="shared" si="44"/>
        <v>FS</v>
      </c>
      <c r="CS39" s="32" t="str">
        <f>VLOOKUP(CM39,'ALL-Chart of Accounts'!$E:$F,2,0)</f>
        <v>In-Transit Labor</v>
      </c>
      <c r="CT39" s="32">
        <f t="shared" si="93"/>
        <v>120123</v>
      </c>
      <c r="CX39" s="32" t="str">
        <f t="shared" si="45"/>
        <v>FS</v>
      </c>
      <c r="CZ39" s="32" t="str">
        <f>VLOOKUP(CT39,'ALL-Chart of Accounts'!$E:$F,2,0)</f>
        <v>In-Transit Fixed Overhead</v>
      </c>
      <c r="DA39" s="32">
        <f t="shared" si="94"/>
        <v>120124</v>
      </c>
      <c r="DE39" s="32" t="str">
        <f t="shared" si="46"/>
        <v>FS</v>
      </c>
      <c r="DG39" s="32" t="str">
        <f>VLOOKUP(DA39,'ALL-Chart of Accounts'!$E:$F,2,0)</f>
        <v>In-Transit Variable Overhead</v>
      </c>
      <c r="DH39" s="32">
        <f t="shared" si="95"/>
        <v>120125</v>
      </c>
      <c r="DL39" s="32" t="str">
        <f t="shared" si="47"/>
        <v>FS</v>
      </c>
      <c r="DN39" s="32" t="str">
        <f>VLOOKUP(DH39,'ALL-Chart of Accounts'!$E:$F,2,0)</f>
        <v>In-Transit Outside</v>
      </c>
      <c r="DO39" s="37">
        <v>415000</v>
      </c>
      <c r="DQ39" s="32">
        <f t="shared" si="8"/>
        <v>4000</v>
      </c>
      <c r="DS39" s="32" t="str">
        <f t="shared" si="48"/>
        <v>FS</v>
      </c>
      <c r="DT39" s="32" t="str">
        <f>VLOOKUP(DO39,'ALL-Chart of Accounts'!$E:$F,2,0)</f>
        <v>Aftermarket Sales - Product (80PRDAFT)</v>
      </c>
      <c r="DU39" s="32">
        <f t="shared" si="9"/>
        <v>415000</v>
      </c>
      <c r="DW39" s="32">
        <f t="shared" si="10"/>
        <v>4000</v>
      </c>
      <c r="DY39" s="32" t="str">
        <f t="shared" si="49"/>
        <v>FS</v>
      </c>
      <c r="DZ39" s="32" t="str">
        <f>VLOOKUP(DU39,'ALL-Chart of Accounts'!$E:$F,2,0)</f>
        <v>Aftermarket Sales - Product (80PRDAFT)</v>
      </c>
      <c r="EA39" s="32">
        <f t="shared" si="11"/>
        <v>415000</v>
      </c>
      <c r="EC39" s="32">
        <f t="shared" si="12"/>
        <v>4000</v>
      </c>
      <c r="EE39" s="32" t="str">
        <f t="shared" si="50"/>
        <v>FS</v>
      </c>
      <c r="EF39" s="32" t="str">
        <f>VLOOKUP(EA39,'ALL-Chart of Accounts'!$E:$F,2,0)</f>
        <v>Aftermarket Sales - Product (80PRDAFT)</v>
      </c>
      <c r="EG39" s="37">
        <v>262800</v>
      </c>
      <c r="EK39" s="32" t="str">
        <f t="shared" si="51"/>
        <v>FS</v>
      </c>
      <c r="EL39" s="32" t="str">
        <f>VLOOKUP(EG39,'ALL-Chart of Accounts'!$E:$F,2,0)</f>
        <v>Deferred Income</v>
      </c>
      <c r="EM39" s="32">
        <f t="shared" si="96"/>
        <v>262800</v>
      </c>
      <c r="EQ39" s="32" t="str">
        <f t="shared" si="52"/>
        <v>FS</v>
      </c>
      <c r="ER39" s="32" t="str">
        <f>VLOOKUP(EM39,'ALL-Chart of Accounts'!$E:$F,2,0)</f>
        <v>Deferred Income</v>
      </c>
      <c r="ES39" s="32">
        <f t="shared" si="97"/>
        <v>262800</v>
      </c>
      <c r="EW39" s="32" t="str">
        <f t="shared" si="53"/>
        <v>FS</v>
      </c>
      <c r="EX39" s="32" t="str">
        <f>VLOOKUP(ES39,'ALL-Chart of Accounts'!$E:$F,2,0)</f>
        <v>Deferred Income</v>
      </c>
      <c r="EY39" s="37">
        <v>511010</v>
      </c>
      <c r="FA39" s="32">
        <f t="shared" si="15"/>
        <v>4000</v>
      </c>
      <c r="FC39" s="32" t="str">
        <f t="shared" si="54"/>
        <v>FS</v>
      </c>
      <c r="FD39" s="32" t="str">
        <f>VLOOKUP(EY39,'ALL-Chart of Accounts'!$E:$F,2,0)</f>
        <v>Product COS (83PRD) - Material</v>
      </c>
      <c r="FE39" s="32">
        <f t="shared" si="98"/>
        <v>511020</v>
      </c>
      <c r="FG39" s="32">
        <f t="shared" si="17"/>
        <v>4000</v>
      </c>
      <c r="FI39" s="32" t="str">
        <f t="shared" si="55"/>
        <v>FS</v>
      </c>
      <c r="FJ39" s="32" t="str">
        <f>VLOOKUP(FE39,'ALL-Chart of Accounts'!$E:$F,2,0)</f>
        <v>Product COS (83PRD) - Labor</v>
      </c>
      <c r="FK39" s="32">
        <f t="shared" si="99"/>
        <v>511030</v>
      </c>
      <c r="FM39" s="32">
        <f t="shared" si="19"/>
        <v>4000</v>
      </c>
      <c r="FO39" s="32" t="str">
        <f t="shared" si="56"/>
        <v>FS</v>
      </c>
      <c r="FP39" s="32" t="str">
        <f>VLOOKUP(FK39,'ALL-Chart of Accounts'!$E:$F,2,0)</f>
        <v>Product COS (83PRD) - Fixed OH</v>
      </c>
      <c r="FQ39" s="32">
        <f t="shared" si="100"/>
        <v>511040</v>
      </c>
      <c r="FS39" s="32">
        <f t="shared" si="21"/>
        <v>4000</v>
      </c>
      <c r="FU39" s="32" t="str">
        <f t="shared" si="57"/>
        <v>FS</v>
      </c>
      <c r="FV39" s="32" t="str">
        <f>VLOOKUP(FQ39,'ALL-Chart of Accounts'!$E:$F,2,0)</f>
        <v>Product COS (83PRD) - Variable OH</v>
      </c>
      <c r="FW39" s="32">
        <f t="shared" si="101"/>
        <v>511050</v>
      </c>
      <c r="FY39" s="32">
        <f t="shared" si="23"/>
        <v>4000</v>
      </c>
      <c r="GA39" s="32" t="str">
        <f t="shared" si="58"/>
        <v>FS</v>
      </c>
      <c r="GB39" s="32" t="str">
        <f>VLOOKUP(FW39,'ALL-Chart of Accounts'!$E:$F,2,0)</f>
        <v>Product COS (83PRD) - Outside</v>
      </c>
      <c r="GC39" s="32">
        <f t="shared" si="24"/>
        <v>262800</v>
      </c>
      <c r="GG39" s="32" t="str">
        <f t="shared" si="59"/>
        <v>FS</v>
      </c>
      <c r="GH39" s="32" t="str">
        <f>VLOOKUP(GC39,'ALL-Chart of Accounts'!$E:$F,2,0)</f>
        <v>Deferred Income</v>
      </c>
      <c r="GI39" s="32">
        <f t="shared" si="25"/>
        <v>262800</v>
      </c>
      <c r="GM39" s="32" t="str">
        <f t="shared" si="60"/>
        <v>FS</v>
      </c>
      <c r="GN39" s="32" t="str">
        <f>VLOOKUP(GI39,'ALL-Chart of Accounts'!$E:$F,2,0)</f>
        <v>Deferred Income</v>
      </c>
      <c r="GO39" s="32">
        <f t="shared" si="26"/>
        <v>262800</v>
      </c>
      <c r="GS39" s="32" t="str">
        <f t="shared" si="61"/>
        <v>FS</v>
      </c>
      <c r="GT39" s="32" t="str">
        <f>VLOOKUP(GO39,'ALL-Chart of Accounts'!$E:$F,2,0)</f>
        <v>Deferred Income</v>
      </c>
      <c r="GU39" s="32">
        <f t="shared" si="27"/>
        <v>262800</v>
      </c>
      <c r="GY39" s="32" t="str">
        <f t="shared" si="62"/>
        <v>FS</v>
      </c>
      <c r="GZ39" s="32" t="str">
        <f>VLOOKUP(GU39,'ALL-Chart of Accounts'!$E:$F,2,0)</f>
        <v>Deferred Income</v>
      </c>
      <c r="HA39" s="32">
        <f t="shared" si="28"/>
        <v>262800</v>
      </c>
      <c r="HE39" s="32" t="str">
        <f t="shared" si="63"/>
        <v>FS</v>
      </c>
      <c r="HF39" s="32" t="str">
        <f>VLOOKUP(HA39,'ALL-Chart of Accounts'!$E:$F,2,0)</f>
        <v>Deferred Income</v>
      </c>
    </row>
    <row r="40" spans="2:214" x14ac:dyDescent="0.35">
      <c r="B40" s="47">
        <v>43468</v>
      </c>
      <c r="C40" s="47">
        <v>43479</v>
      </c>
      <c r="D40" s="46" t="s">
        <v>11995</v>
      </c>
      <c r="F40" s="46">
        <v>4010</v>
      </c>
      <c r="G40" s="32" t="str">
        <f>VLOOKUP(F40,'ALL-Unit Code 2'!V:W,2,0)</f>
        <v>FILLING &amp; CLOSING-FILLER (UNIFILLER)</v>
      </c>
      <c r="H40" s="32">
        <f t="shared" si="83"/>
        <v>120131</v>
      </c>
      <c r="L40" s="32" t="str">
        <f>IF(OR(F40="",VLOOKUP(F40,'ALL-Unit Code 2'!V:X,3,0)="ANY"),VLOOKUP($D$1,Sites!$A:$C,2,0),VLOOKUP(F40,'ALL-Unit Code 2'!V:X,3,0))</f>
        <v>FS</v>
      </c>
      <c r="N40" s="32" t="str">
        <f>VLOOKUP(H40,'ALL-Chart of Accounts'!$E:$F,2,0)</f>
        <v>Finished Goods Material</v>
      </c>
      <c r="O40" s="32">
        <f t="shared" si="84"/>
        <v>120132</v>
      </c>
      <c r="S40" s="32" t="str">
        <f t="shared" si="31"/>
        <v>FS</v>
      </c>
      <c r="U40" s="32" t="str">
        <f>VLOOKUP(O40,'ALL-Chart of Accounts'!$E:$F,2,0)</f>
        <v>Finished Goods Labor</v>
      </c>
      <c r="V40" s="32">
        <f t="shared" si="85"/>
        <v>120133</v>
      </c>
      <c r="Z40" s="32" t="str">
        <f t="shared" si="33"/>
        <v>FS</v>
      </c>
      <c r="AB40" s="32" t="str">
        <f>VLOOKUP(V40,'ALL-Chart of Accounts'!$E:$F,2,0)</f>
        <v>Finished Goods Fixed Overhead</v>
      </c>
      <c r="AC40" s="32">
        <f t="shared" si="86"/>
        <v>120134</v>
      </c>
      <c r="AG40" s="32" t="str">
        <f t="shared" si="35"/>
        <v>FS</v>
      </c>
      <c r="AI40" s="32" t="str">
        <f>VLOOKUP(AC40,'ALL-Chart of Accounts'!$E:$F,2,0)</f>
        <v>Finished Goods Variable Overhead</v>
      </c>
      <c r="AJ40" s="32">
        <f t="shared" si="87"/>
        <v>120135</v>
      </c>
      <c r="AN40" s="32" t="str">
        <f t="shared" si="37"/>
        <v>FS</v>
      </c>
      <c r="AP40" s="32" t="str">
        <f>VLOOKUP(AJ40,'ALL-Chart of Accounts'!$E:$F,2,0)</f>
        <v>Finished Goods Outside</v>
      </c>
      <c r="AW40" s="37">
        <v>120141</v>
      </c>
      <c r="BA40" s="32" t="str">
        <f t="shared" si="38"/>
        <v>FS</v>
      </c>
      <c r="BC40" s="32" t="str">
        <f>VLOOKUP(AW40,'ALL-Chart of Accounts'!$E:$F,2,0)</f>
        <v>In-Process Material</v>
      </c>
      <c r="BD40" s="32">
        <f t="shared" si="88"/>
        <v>120142</v>
      </c>
      <c r="BH40" s="32" t="str">
        <f t="shared" si="39"/>
        <v>FS</v>
      </c>
      <c r="BJ40" s="32" t="str">
        <f>VLOOKUP(BD40,'ALL-Chart of Accounts'!$E:$F,2,0)</f>
        <v>In-Process Labor</v>
      </c>
      <c r="BK40" s="32">
        <f t="shared" si="89"/>
        <v>120143</v>
      </c>
      <c r="BO40" s="32" t="str">
        <f t="shared" si="40"/>
        <v>FS</v>
      </c>
      <c r="BQ40" s="32" t="str">
        <f>VLOOKUP(BK40,'ALL-Chart of Accounts'!$E:$F,2,0)</f>
        <v>In-Process Fixed Overhead</v>
      </c>
      <c r="BR40" s="32">
        <f t="shared" si="90"/>
        <v>120144</v>
      </c>
      <c r="BV40" s="32" t="str">
        <f t="shared" si="41"/>
        <v>FS</v>
      </c>
      <c r="BX40" s="32" t="str">
        <f>VLOOKUP(BR40,'ALL-Chart of Accounts'!$E:$F,2,0)</f>
        <v>In-Process Variable Overhead</v>
      </c>
      <c r="BY40" s="32">
        <f t="shared" si="91"/>
        <v>120145</v>
      </c>
      <c r="CC40" s="32" t="str">
        <f t="shared" si="42"/>
        <v>FS</v>
      </c>
      <c r="CE40" s="32" t="str">
        <f>VLOOKUP(BY40,'ALL-Chart of Accounts'!$E:$F,2,0)</f>
        <v>In-Process Outside</v>
      </c>
      <c r="CF40" s="37">
        <v>120121</v>
      </c>
      <c r="CJ40" s="32" t="str">
        <f t="shared" si="43"/>
        <v>FS</v>
      </c>
      <c r="CL40" s="32" t="str">
        <f>VLOOKUP(CF40,'ALL-Chart of Accounts'!$E:$F,2,0)</f>
        <v>In-Transit Material</v>
      </c>
      <c r="CM40" s="32">
        <f t="shared" si="92"/>
        <v>120122</v>
      </c>
      <c r="CQ40" s="32" t="str">
        <f t="shared" si="44"/>
        <v>FS</v>
      </c>
      <c r="CS40" s="32" t="str">
        <f>VLOOKUP(CM40,'ALL-Chart of Accounts'!$E:$F,2,0)</f>
        <v>In-Transit Labor</v>
      </c>
      <c r="CT40" s="32">
        <f t="shared" si="93"/>
        <v>120123</v>
      </c>
      <c r="CX40" s="32" t="str">
        <f t="shared" si="45"/>
        <v>FS</v>
      </c>
      <c r="CZ40" s="32" t="str">
        <f>VLOOKUP(CT40,'ALL-Chart of Accounts'!$E:$F,2,0)</f>
        <v>In-Transit Fixed Overhead</v>
      </c>
      <c r="DA40" s="32">
        <f t="shared" si="94"/>
        <v>120124</v>
      </c>
      <c r="DE40" s="32" t="str">
        <f t="shared" si="46"/>
        <v>FS</v>
      </c>
      <c r="DG40" s="32" t="str">
        <f>VLOOKUP(DA40,'ALL-Chart of Accounts'!$E:$F,2,0)</f>
        <v>In-Transit Variable Overhead</v>
      </c>
      <c r="DH40" s="32">
        <f t="shared" si="95"/>
        <v>120125</v>
      </c>
      <c r="DL40" s="32" t="str">
        <f t="shared" si="47"/>
        <v>FS</v>
      </c>
      <c r="DN40" s="32" t="str">
        <f>VLOOKUP(DH40,'ALL-Chart of Accounts'!$E:$F,2,0)</f>
        <v>In-Transit Outside</v>
      </c>
      <c r="DO40" s="37">
        <v>415000</v>
      </c>
      <c r="DQ40" s="32">
        <f t="shared" si="8"/>
        <v>4010</v>
      </c>
      <c r="DS40" s="32" t="str">
        <f t="shared" si="48"/>
        <v>FS</v>
      </c>
      <c r="DT40" s="32" t="str">
        <f>VLOOKUP(DO40,'ALL-Chart of Accounts'!$E:$F,2,0)</f>
        <v>Aftermarket Sales - Product (80PRDAFT)</v>
      </c>
      <c r="DU40" s="32">
        <f t="shared" si="9"/>
        <v>415000</v>
      </c>
      <c r="DW40" s="32">
        <f t="shared" si="10"/>
        <v>4010</v>
      </c>
      <c r="DY40" s="32" t="str">
        <f t="shared" si="49"/>
        <v>FS</v>
      </c>
      <c r="DZ40" s="32" t="str">
        <f>VLOOKUP(DU40,'ALL-Chart of Accounts'!$E:$F,2,0)</f>
        <v>Aftermarket Sales - Product (80PRDAFT)</v>
      </c>
      <c r="EA40" s="32">
        <f t="shared" si="11"/>
        <v>415000</v>
      </c>
      <c r="EC40" s="32">
        <f t="shared" si="12"/>
        <v>4010</v>
      </c>
      <c r="EE40" s="32" t="str">
        <f t="shared" si="50"/>
        <v>FS</v>
      </c>
      <c r="EF40" s="32" t="str">
        <f>VLOOKUP(EA40,'ALL-Chart of Accounts'!$E:$F,2,0)</f>
        <v>Aftermarket Sales - Product (80PRDAFT)</v>
      </c>
      <c r="EG40" s="37">
        <v>262800</v>
      </c>
      <c r="EK40" s="32" t="str">
        <f t="shared" si="51"/>
        <v>FS</v>
      </c>
      <c r="EL40" s="32" t="str">
        <f>VLOOKUP(EG40,'ALL-Chart of Accounts'!$E:$F,2,0)</f>
        <v>Deferred Income</v>
      </c>
      <c r="EM40" s="32">
        <f t="shared" si="96"/>
        <v>262800</v>
      </c>
      <c r="EQ40" s="32" t="str">
        <f t="shared" si="52"/>
        <v>FS</v>
      </c>
      <c r="ER40" s="32" t="str">
        <f>VLOOKUP(EM40,'ALL-Chart of Accounts'!$E:$F,2,0)</f>
        <v>Deferred Income</v>
      </c>
      <c r="ES40" s="32">
        <f t="shared" si="97"/>
        <v>262800</v>
      </c>
      <c r="EW40" s="32" t="str">
        <f t="shared" si="53"/>
        <v>FS</v>
      </c>
      <c r="EX40" s="32" t="str">
        <f>VLOOKUP(ES40,'ALL-Chart of Accounts'!$E:$F,2,0)</f>
        <v>Deferred Income</v>
      </c>
      <c r="EY40" s="37">
        <v>511010</v>
      </c>
      <c r="FA40" s="32">
        <f t="shared" si="15"/>
        <v>4010</v>
      </c>
      <c r="FC40" s="32" t="str">
        <f t="shared" si="54"/>
        <v>FS</v>
      </c>
      <c r="FD40" s="32" t="str">
        <f>VLOOKUP(EY40,'ALL-Chart of Accounts'!$E:$F,2,0)</f>
        <v>Product COS (83PRD) - Material</v>
      </c>
      <c r="FE40" s="32">
        <f t="shared" si="98"/>
        <v>511020</v>
      </c>
      <c r="FG40" s="32">
        <f t="shared" si="17"/>
        <v>4010</v>
      </c>
      <c r="FI40" s="32" t="str">
        <f t="shared" si="55"/>
        <v>FS</v>
      </c>
      <c r="FJ40" s="32" t="str">
        <f>VLOOKUP(FE40,'ALL-Chart of Accounts'!$E:$F,2,0)</f>
        <v>Product COS (83PRD) - Labor</v>
      </c>
      <c r="FK40" s="32">
        <f t="shared" si="99"/>
        <v>511030</v>
      </c>
      <c r="FM40" s="32">
        <f t="shared" si="19"/>
        <v>4010</v>
      </c>
      <c r="FO40" s="32" t="str">
        <f t="shared" si="56"/>
        <v>FS</v>
      </c>
      <c r="FP40" s="32" t="str">
        <f>VLOOKUP(FK40,'ALL-Chart of Accounts'!$E:$F,2,0)</f>
        <v>Product COS (83PRD) - Fixed OH</v>
      </c>
      <c r="FQ40" s="32">
        <f t="shared" si="100"/>
        <v>511040</v>
      </c>
      <c r="FS40" s="32">
        <f t="shared" si="21"/>
        <v>4010</v>
      </c>
      <c r="FU40" s="32" t="str">
        <f t="shared" si="57"/>
        <v>FS</v>
      </c>
      <c r="FV40" s="32" t="str">
        <f>VLOOKUP(FQ40,'ALL-Chart of Accounts'!$E:$F,2,0)</f>
        <v>Product COS (83PRD) - Variable OH</v>
      </c>
      <c r="FW40" s="32">
        <f t="shared" si="101"/>
        <v>511050</v>
      </c>
      <c r="FY40" s="32">
        <f t="shared" si="23"/>
        <v>4010</v>
      </c>
      <c r="GA40" s="32" t="str">
        <f t="shared" si="58"/>
        <v>FS</v>
      </c>
      <c r="GB40" s="32" t="str">
        <f>VLOOKUP(FW40,'ALL-Chart of Accounts'!$E:$F,2,0)</f>
        <v>Product COS (83PRD) - Outside</v>
      </c>
      <c r="GC40" s="32">
        <f t="shared" si="24"/>
        <v>262800</v>
      </c>
      <c r="GG40" s="32" t="str">
        <f t="shared" si="59"/>
        <v>FS</v>
      </c>
      <c r="GH40" s="32" t="str">
        <f>VLOOKUP(GC40,'ALL-Chart of Accounts'!$E:$F,2,0)</f>
        <v>Deferred Income</v>
      </c>
      <c r="GI40" s="32">
        <f t="shared" si="25"/>
        <v>262800</v>
      </c>
      <c r="GM40" s="32" t="str">
        <f t="shared" si="60"/>
        <v>FS</v>
      </c>
      <c r="GN40" s="32" t="str">
        <f>VLOOKUP(GI40,'ALL-Chart of Accounts'!$E:$F,2,0)</f>
        <v>Deferred Income</v>
      </c>
      <c r="GO40" s="32">
        <f t="shared" si="26"/>
        <v>262800</v>
      </c>
      <c r="GS40" s="32" t="str">
        <f t="shared" si="61"/>
        <v>FS</v>
      </c>
      <c r="GT40" s="32" t="str">
        <f>VLOOKUP(GO40,'ALL-Chart of Accounts'!$E:$F,2,0)</f>
        <v>Deferred Income</v>
      </c>
      <c r="GU40" s="32">
        <f t="shared" si="27"/>
        <v>262800</v>
      </c>
      <c r="GY40" s="32" t="str">
        <f t="shared" si="62"/>
        <v>FS</v>
      </c>
      <c r="GZ40" s="32" t="str">
        <f>VLOOKUP(GU40,'ALL-Chart of Accounts'!$E:$F,2,0)</f>
        <v>Deferred Income</v>
      </c>
      <c r="HA40" s="32">
        <f t="shared" si="28"/>
        <v>262800</v>
      </c>
      <c r="HE40" s="32" t="str">
        <f t="shared" si="63"/>
        <v>FS</v>
      </c>
      <c r="HF40" s="32" t="str">
        <f>VLOOKUP(HA40,'ALL-Chart of Accounts'!$E:$F,2,0)</f>
        <v>Deferred Income</v>
      </c>
    </row>
    <row r="41" spans="2:214" x14ac:dyDescent="0.35">
      <c r="B41" s="47">
        <v>43468</v>
      </c>
      <c r="C41" s="47">
        <v>43479</v>
      </c>
      <c r="D41" s="46" t="s">
        <v>11995</v>
      </c>
      <c r="F41" s="46">
        <v>4040</v>
      </c>
      <c r="G41" s="32" t="str">
        <f>VLOOKUP(F41,'ALL-Unit Code 2'!V:W,2,0)</f>
        <v>FILLING &amp; CLOSING-FILLER (OTHER)</v>
      </c>
      <c r="H41" s="32">
        <f t="shared" si="83"/>
        <v>120131</v>
      </c>
      <c r="L41" s="32" t="str">
        <f>IF(OR(F41="",VLOOKUP(F41,'ALL-Unit Code 2'!V:X,3,0)="ANY"),VLOOKUP($D$1,Sites!$A:$C,2,0),VLOOKUP(F41,'ALL-Unit Code 2'!V:X,3,0))</f>
        <v>FS</v>
      </c>
      <c r="N41" s="32" t="str">
        <f>VLOOKUP(H41,'ALL-Chart of Accounts'!$E:$F,2,0)</f>
        <v>Finished Goods Material</v>
      </c>
      <c r="O41" s="32">
        <f t="shared" si="84"/>
        <v>120132</v>
      </c>
      <c r="S41" s="32" t="str">
        <f t="shared" si="31"/>
        <v>FS</v>
      </c>
      <c r="U41" s="32" t="str">
        <f>VLOOKUP(O41,'ALL-Chart of Accounts'!$E:$F,2,0)</f>
        <v>Finished Goods Labor</v>
      </c>
      <c r="V41" s="32">
        <f t="shared" si="85"/>
        <v>120133</v>
      </c>
      <c r="Z41" s="32" t="str">
        <f t="shared" si="33"/>
        <v>FS</v>
      </c>
      <c r="AB41" s="32" t="str">
        <f>VLOOKUP(V41,'ALL-Chart of Accounts'!$E:$F,2,0)</f>
        <v>Finished Goods Fixed Overhead</v>
      </c>
      <c r="AC41" s="32">
        <f t="shared" si="86"/>
        <v>120134</v>
      </c>
      <c r="AG41" s="32" t="str">
        <f t="shared" si="35"/>
        <v>FS</v>
      </c>
      <c r="AI41" s="32" t="str">
        <f>VLOOKUP(AC41,'ALL-Chart of Accounts'!$E:$F,2,0)</f>
        <v>Finished Goods Variable Overhead</v>
      </c>
      <c r="AJ41" s="32">
        <f t="shared" si="87"/>
        <v>120135</v>
      </c>
      <c r="AN41" s="32" t="str">
        <f t="shared" si="37"/>
        <v>FS</v>
      </c>
      <c r="AP41" s="32" t="str">
        <f>VLOOKUP(AJ41,'ALL-Chart of Accounts'!$E:$F,2,0)</f>
        <v>Finished Goods Outside</v>
      </c>
      <c r="AW41" s="37">
        <v>120141</v>
      </c>
      <c r="BA41" s="32" t="str">
        <f t="shared" si="38"/>
        <v>FS</v>
      </c>
      <c r="BC41" s="32" t="str">
        <f>VLOOKUP(AW41,'ALL-Chart of Accounts'!$E:$F,2,0)</f>
        <v>In-Process Material</v>
      </c>
      <c r="BD41" s="32">
        <f t="shared" si="88"/>
        <v>120142</v>
      </c>
      <c r="BH41" s="32" t="str">
        <f t="shared" si="39"/>
        <v>FS</v>
      </c>
      <c r="BJ41" s="32" t="str">
        <f>VLOOKUP(BD41,'ALL-Chart of Accounts'!$E:$F,2,0)</f>
        <v>In-Process Labor</v>
      </c>
      <c r="BK41" s="32">
        <f t="shared" si="89"/>
        <v>120143</v>
      </c>
      <c r="BO41" s="32" t="str">
        <f t="shared" si="40"/>
        <v>FS</v>
      </c>
      <c r="BQ41" s="32" t="str">
        <f>VLOOKUP(BK41,'ALL-Chart of Accounts'!$E:$F,2,0)</f>
        <v>In-Process Fixed Overhead</v>
      </c>
      <c r="BR41" s="32">
        <f t="shared" si="90"/>
        <v>120144</v>
      </c>
      <c r="BV41" s="32" t="str">
        <f t="shared" si="41"/>
        <v>FS</v>
      </c>
      <c r="BX41" s="32" t="str">
        <f>VLOOKUP(BR41,'ALL-Chart of Accounts'!$E:$F,2,0)</f>
        <v>In-Process Variable Overhead</v>
      </c>
      <c r="BY41" s="32">
        <f t="shared" si="91"/>
        <v>120145</v>
      </c>
      <c r="CC41" s="32" t="str">
        <f t="shared" si="42"/>
        <v>FS</v>
      </c>
      <c r="CE41" s="32" t="str">
        <f>VLOOKUP(BY41,'ALL-Chart of Accounts'!$E:$F,2,0)</f>
        <v>In-Process Outside</v>
      </c>
      <c r="CF41" s="37">
        <v>120121</v>
      </c>
      <c r="CJ41" s="32" t="str">
        <f t="shared" si="43"/>
        <v>FS</v>
      </c>
      <c r="CL41" s="32" t="str">
        <f>VLOOKUP(CF41,'ALL-Chart of Accounts'!$E:$F,2,0)</f>
        <v>In-Transit Material</v>
      </c>
      <c r="CM41" s="32">
        <f t="shared" si="92"/>
        <v>120122</v>
      </c>
      <c r="CQ41" s="32" t="str">
        <f t="shared" si="44"/>
        <v>FS</v>
      </c>
      <c r="CS41" s="32" t="str">
        <f>VLOOKUP(CM41,'ALL-Chart of Accounts'!$E:$F,2,0)</f>
        <v>In-Transit Labor</v>
      </c>
      <c r="CT41" s="32">
        <f t="shared" si="93"/>
        <v>120123</v>
      </c>
      <c r="CX41" s="32" t="str">
        <f t="shared" si="45"/>
        <v>FS</v>
      </c>
      <c r="CZ41" s="32" t="str">
        <f>VLOOKUP(CT41,'ALL-Chart of Accounts'!$E:$F,2,0)</f>
        <v>In-Transit Fixed Overhead</v>
      </c>
      <c r="DA41" s="32">
        <f t="shared" si="94"/>
        <v>120124</v>
      </c>
      <c r="DE41" s="32" t="str">
        <f t="shared" si="46"/>
        <v>FS</v>
      </c>
      <c r="DG41" s="32" t="str">
        <f>VLOOKUP(DA41,'ALL-Chart of Accounts'!$E:$F,2,0)</f>
        <v>In-Transit Variable Overhead</v>
      </c>
      <c r="DH41" s="32">
        <f t="shared" si="95"/>
        <v>120125</v>
      </c>
      <c r="DL41" s="32" t="str">
        <f t="shared" si="47"/>
        <v>FS</v>
      </c>
      <c r="DN41" s="32" t="str">
        <f>VLOOKUP(DH41,'ALL-Chart of Accounts'!$E:$F,2,0)</f>
        <v>In-Transit Outside</v>
      </c>
      <c r="DO41" s="37">
        <v>415000</v>
      </c>
      <c r="DQ41" s="32">
        <f t="shared" si="8"/>
        <v>4040</v>
      </c>
      <c r="DS41" s="32" t="str">
        <f t="shared" si="48"/>
        <v>FS</v>
      </c>
      <c r="DT41" s="32" t="str">
        <f>VLOOKUP(DO41,'ALL-Chart of Accounts'!$E:$F,2,0)</f>
        <v>Aftermarket Sales - Product (80PRDAFT)</v>
      </c>
      <c r="DU41" s="32">
        <f t="shared" si="9"/>
        <v>415000</v>
      </c>
      <c r="DW41" s="32">
        <f t="shared" si="10"/>
        <v>4040</v>
      </c>
      <c r="DY41" s="32" t="str">
        <f t="shared" si="49"/>
        <v>FS</v>
      </c>
      <c r="DZ41" s="32" t="str">
        <f>VLOOKUP(DU41,'ALL-Chart of Accounts'!$E:$F,2,0)</f>
        <v>Aftermarket Sales - Product (80PRDAFT)</v>
      </c>
      <c r="EA41" s="32">
        <f t="shared" si="11"/>
        <v>415000</v>
      </c>
      <c r="EC41" s="32">
        <f t="shared" si="12"/>
        <v>4040</v>
      </c>
      <c r="EE41" s="32" t="str">
        <f t="shared" si="50"/>
        <v>FS</v>
      </c>
      <c r="EF41" s="32" t="str">
        <f>VLOOKUP(EA41,'ALL-Chart of Accounts'!$E:$F,2,0)</f>
        <v>Aftermarket Sales - Product (80PRDAFT)</v>
      </c>
      <c r="EG41" s="37">
        <v>262800</v>
      </c>
      <c r="EK41" s="32" t="str">
        <f t="shared" si="51"/>
        <v>FS</v>
      </c>
      <c r="EL41" s="32" t="str">
        <f>VLOOKUP(EG41,'ALL-Chart of Accounts'!$E:$F,2,0)</f>
        <v>Deferred Income</v>
      </c>
      <c r="EM41" s="32">
        <f t="shared" si="96"/>
        <v>262800</v>
      </c>
      <c r="EQ41" s="32" t="str">
        <f t="shared" si="52"/>
        <v>FS</v>
      </c>
      <c r="ER41" s="32" t="str">
        <f>VLOOKUP(EM41,'ALL-Chart of Accounts'!$E:$F,2,0)</f>
        <v>Deferred Income</v>
      </c>
      <c r="ES41" s="32">
        <f t="shared" si="97"/>
        <v>262800</v>
      </c>
      <c r="EW41" s="32" t="str">
        <f t="shared" si="53"/>
        <v>FS</v>
      </c>
      <c r="EX41" s="32" t="str">
        <f>VLOOKUP(ES41,'ALL-Chart of Accounts'!$E:$F,2,0)</f>
        <v>Deferred Income</v>
      </c>
      <c r="EY41" s="37">
        <v>511010</v>
      </c>
      <c r="FA41" s="32">
        <f t="shared" si="15"/>
        <v>4040</v>
      </c>
      <c r="FC41" s="32" t="str">
        <f t="shared" si="54"/>
        <v>FS</v>
      </c>
      <c r="FD41" s="32" t="str">
        <f>VLOOKUP(EY41,'ALL-Chart of Accounts'!$E:$F,2,0)</f>
        <v>Product COS (83PRD) - Material</v>
      </c>
      <c r="FE41" s="32">
        <f t="shared" si="98"/>
        <v>511020</v>
      </c>
      <c r="FG41" s="32">
        <f t="shared" si="17"/>
        <v>4040</v>
      </c>
      <c r="FI41" s="32" t="str">
        <f t="shared" si="55"/>
        <v>FS</v>
      </c>
      <c r="FJ41" s="32" t="str">
        <f>VLOOKUP(FE41,'ALL-Chart of Accounts'!$E:$F,2,0)</f>
        <v>Product COS (83PRD) - Labor</v>
      </c>
      <c r="FK41" s="32">
        <f t="shared" si="99"/>
        <v>511030</v>
      </c>
      <c r="FM41" s="32">
        <f t="shared" si="19"/>
        <v>4040</v>
      </c>
      <c r="FO41" s="32" t="str">
        <f t="shared" si="56"/>
        <v>FS</v>
      </c>
      <c r="FP41" s="32" t="str">
        <f>VLOOKUP(FK41,'ALL-Chart of Accounts'!$E:$F,2,0)</f>
        <v>Product COS (83PRD) - Fixed OH</v>
      </c>
      <c r="FQ41" s="32">
        <f t="shared" si="100"/>
        <v>511040</v>
      </c>
      <c r="FS41" s="32">
        <f t="shared" si="21"/>
        <v>4040</v>
      </c>
      <c r="FU41" s="32" t="str">
        <f t="shared" si="57"/>
        <v>FS</v>
      </c>
      <c r="FV41" s="32" t="str">
        <f>VLOOKUP(FQ41,'ALL-Chart of Accounts'!$E:$F,2,0)</f>
        <v>Product COS (83PRD) - Variable OH</v>
      </c>
      <c r="FW41" s="32">
        <f t="shared" si="101"/>
        <v>511050</v>
      </c>
      <c r="FY41" s="32">
        <f t="shared" si="23"/>
        <v>4040</v>
      </c>
      <c r="GA41" s="32" t="str">
        <f t="shared" si="58"/>
        <v>FS</v>
      </c>
      <c r="GB41" s="32" t="str">
        <f>VLOOKUP(FW41,'ALL-Chart of Accounts'!$E:$F,2,0)</f>
        <v>Product COS (83PRD) - Outside</v>
      </c>
      <c r="GC41" s="32">
        <f t="shared" si="24"/>
        <v>262800</v>
      </c>
      <c r="GG41" s="32" t="str">
        <f t="shared" si="59"/>
        <v>FS</v>
      </c>
      <c r="GH41" s="32" t="str">
        <f>VLOOKUP(GC41,'ALL-Chart of Accounts'!$E:$F,2,0)</f>
        <v>Deferred Income</v>
      </c>
      <c r="GI41" s="32">
        <f t="shared" si="25"/>
        <v>262800</v>
      </c>
      <c r="GM41" s="32" t="str">
        <f t="shared" si="60"/>
        <v>FS</v>
      </c>
      <c r="GN41" s="32" t="str">
        <f>VLOOKUP(GI41,'ALL-Chart of Accounts'!$E:$F,2,0)</f>
        <v>Deferred Income</v>
      </c>
      <c r="GO41" s="32">
        <f t="shared" si="26"/>
        <v>262800</v>
      </c>
      <c r="GS41" s="32" t="str">
        <f t="shared" si="61"/>
        <v>FS</v>
      </c>
      <c r="GT41" s="32" t="str">
        <f>VLOOKUP(GO41,'ALL-Chart of Accounts'!$E:$F,2,0)</f>
        <v>Deferred Income</v>
      </c>
      <c r="GU41" s="32">
        <f t="shared" si="27"/>
        <v>262800</v>
      </c>
      <c r="GY41" s="32" t="str">
        <f t="shared" si="62"/>
        <v>FS</v>
      </c>
      <c r="GZ41" s="32" t="str">
        <f>VLOOKUP(GU41,'ALL-Chart of Accounts'!$E:$F,2,0)</f>
        <v>Deferred Income</v>
      </c>
      <c r="HA41" s="32">
        <f t="shared" si="28"/>
        <v>262800</v>
      </c>
      <c r="HE41" s="32" t="str">
        <f t="shared" si="63"/>
        <v>FS</v>
      </c>
      <c r="HF41" s="32" t="str">
        <f>VLOOKUP(HA41,'ALL-Chart of Accounts'!$E:$F,2,0)</f>
        <v>Deferred Income</v>
      </c>
    </row>
    <row r="42" spans="2:214" x14ac:dyDescent="0.35">
      <c r="B42" s="47">
        <v>43468</v>
      </c>
      <c r="C42" s="47">
        <v>43479</v>
      </c>
      <c r="D42" s="46" t="s">
        <v>11995</v>
      </c>
      <c r="F42" s="46">
        <v>4050</v>
      </c>
      <c r="G42" s="32" t="str">
        <f>VLOOKUP(F42,'ALL-Unit Code 2'!V:W,2,0)</f>
        <v>FILLING &amp; CLOSING-CLOSER (X52, X59)</v>
      </c>
      <c r="H42" s="32">
        <f t="shared" si="83"/>
        <v>120131</v>
      </c>
      <c r="L42" s="32" t="str">
        <f>IF(OR(F42="",VLOOKUP(F42,'ALL-Unit Code 2'!V:X,3,0)="ANY"),VLOOKUP($D$1,Sites!$A:$C,2,0),VLOOKUP(F42,'ALL-Unit Code 2'!V:X,3,0))</f>
        <v>FS</v>
      </c>
      <c r="N42" s="32" t="str">
        <f>VLOOKUP(H42,'ALL-Chart of Accounts'!$E:$F,2,0)</f>
        <v>Finished Goods Material</v>
      </c>
      <c r="O42" s="32">
        <f t="shared" si="84"/>
        <v>120132</v>
      </c>
      <c r="S42" s="32" t="str">
        <f t="shared" si="31"/>
        <v>FS</v>
      </c>
      <c r="U42" s="32" t="str">
        <f>VLOOKUP(O42,'ALL-Chart of Accounts'!$E:$F,2,0)</f>
        <v>Finished Goods Labor</v>
      </c>
      <c r="V42" s="32">
        <f t="shared" si="85"/>
        <v>120133</v>
      </c>
      <c r="Z42" s="32" t="str">
        <f t="shared" si="33"/>
        <v>FS</v>
      </c>
      <c r="AB42" s="32" t="str">
        <f>VLOOKUP(V42,'ALL-Chart of Accounts'!$E:$F,2,0)</f>
        <v>Finished Goods Fixed Overhead</v>
      </c>
      <c r="AC42" s="32">
        <f t="shared" si="86"/>
        <v>120134</v>
      </c>
      <c r="AG42" s="32" t="str">
        <f t="shared" si="35"/>
        <v>FS</v>
      </c>
      <c r="AI42" s="32" t="str">
        <f>VLOOKUP(AC42,'ALL-Chart of Accounts'!$E:$F,2,0)</f>
        <v>Finished Goods Variable Overhead</v>
      </c>
      <c r="AJ42" s="32">
        <f t="shared" si="87"/>
        <v>120135</v>
      </c>
      <c r="AN42" s="32" t="str">
        <f t="shared" si="37"/>
        <v>FS</v>
      </c>
      <c r="AP42" s="32" t="str">
        <f>VLOOKUP(AJ42,'ALL-Chart of Accounts'!$E:$F,2,0)</f>
        <v>Finished Goods Outside</v>
      </c>
      <c r="AW42" s="37">
        <v>120141</v>
      </c>
      <c r="BA42" s="32" t="str">
        <f t="shared" si="38"/>
        <v>FS</v>
      </c>
      <c r="BC42" s="32" t="str">
        <f>VLOOKUP(AW42,'ALL-Chart of Accounts'!$E:$F,2,0)</f>
        <v>In-Process Material</v>
      </c>
      <c r="BD42" s="32">
        <f t="shared" si="88"/>
        <v>120142</v>
      </c>
      <c r="BH42" s="32" t="str">
        <f t="shared" si="39"/>
        <v>FS</v>
      </c>
      <c r="BJ42" s="32" t="str">
        <f>VLOOKUP(BD42,'ALL-Chart of Accounts'!$E:$F,2,0)</f>
        <v>In-Process Labor</v>
      </c>
      <c r="BK42" s="32">
        <f t="shared" si="89"/>
        <v>120143</v>
      </c>
      <c r="BO42" s="32" t="str">
        <f t="shared" si="40"/>
        <v>FS</v>
      </c>
      <c r="BQ42" s="32" t="str">
        <f>VLOOKUP(BK42,'ALL-Chart of Accounts'!$E:$F,2,0)</f>
        <v>In-Process Fixed Overhead</v>
      </c>
      <c r="BR42" s="32">
        <f t="shared" si="90"/>
        <v>120144</v>
      </c>
      <c r="BV42" s="32" t="str">
        <f t="shared" si="41"/>
        <v>FS</v>
      </c>
      <c r="BX42" s="32" t="str">
        <f>VLOOKUP(BR42,'ALL-Chart of Accounts'!$E:$F,2,0)</f>
        <v>In-Process Variable Overhead</v>
      </c>
      <c r="BY42" s="32">
        <f t="shared" si="91"/>
        <v>120145</v>
      </c>
      <c r="CC42" s="32" t="str">
        <f t="shared" si="42"/>
        <v>FS</v>
      </c>
      <c r="CE42" s="32" t="str">
        <f>VLOOKUP(BY42,'ALL-Chart of Accounts'!$E:$F,2,0)</f>
        <v>In-Process Outside</v>
      </c>
      <c r="CF42" s="37">
        <v>120121</v>
      </c>
      <c r="CJ42" s="32" t="str">
        <f t="shared" si="43"/>
        <v>FS</v>
      </c>
      <c r="CL42" s="32" t="str">
        <f>VLOOKUP(CF42,'ALL-Chart of Accounts'!$E:$F,2,0)</f>
        <v>In-Transit Material</v>
      </c>
      <c r="CM42" s="32">
        <f t="shared" si="92"/>
        <v>120122</v>
      </c>
      <c r="CQ42" s="32" t="str">
        <f t="shared" si="44"/>
        <v>FS</v>
      </c>
      <c r="CS42" s="32" t="str">
        <f>VLOOKUP(CM42,'ALL-Chart of Accounts'!$E:$F,2,0)</f>
        <v>In-Transit Labor</v>
      </c>
      <c r="CT42" s="32">
        <f t="shared" si="93"/>
        <v>120123</v>
      </c>
      <c r="CX42" s="32" t="str">
        <f t="shared" si="45"/>
        <v>FS</v>
      </c>
      <c r="CZ42" s="32" t="str">
        <f>VLOOKUP(CT42,'ALL-Chart of Accounts'!$E:$F,2,0)</f>
        <v>In-Transit Fixed Overhead</v>
      </c>
      <c r="DA42" s="32">
        <f t="shared" si="94"/>
        <v>120124</v>
      </c>
      <c r="DE42" s="32" t="str">
        <f t="shared" si="46"/>
        <v>FS</v>
      </c>
      <c r="DG42" s="32" t="str">
        <f>VLOOKUP(DA42,'ALL-Chart of Accounts'!$E:$F,2,0)</f>
        <v>In-Transit Variable Overhead</v>
      </c>
      <c r="DH42" s="32">
        <f t="shared" si="95"/>
        <v>120125</v>
      </c>
      <c r="DL42" s="32" t="str">
        <f t="shared" si="47"/>
        <v>FS</v>
      </c>
      <c r="DN42" s="32" t="str">
        <f>VLOOKUP(DH42,'ALL-Chart of Accounts'!$E:$F,2,0)</f>
        <v>In-Transit Outside</v>
      </c>
      <c r="DO42" s="37">
        <v>415000</v>
      </c>
      <c r="DQ42" s="32">
        <f t="shared" si="8"/>
        <v>4050</v>
      </c>
      <c r="DS42" s="32" t="str">
        <f t="shared" si="48"/>
        <v>FS</v>
      </c>
      <c r="DT42" s="32" t="str">
        <f>VLOOKUP(DO42,'ALL-Chart of Accounts'!$E:$F,2,0)</f>
        <v>Aftermarket Sales - Product (80PRDAFT)</v>
      </c>
      <c r="DU42" s="32">
        <f t="shared" si="9"/>
        <v>415000</v>
      </c>
      <c r="DW42" s="32">
        <f t="shared" si="10"/>
        <v>4050</v>
      </c>
      <c r="DY42" s="32" t="str">
        <f t="shared" si="49"/>
        <v>FS</v>
      </c>
      <c r="DZ42" s="32" t="str">
        <f>VLOOKUP(DU42,'ALL-Chart of Accounts'!$E:$F,2,0)</f>
        <v>Aftermarket Sales - Product (80PRDAFT)</v>
      </c>
      <c r="EA42" s="32">
        <f t="shared" si="11"/>
        <v>415000</v>
      </c>
      <c r="EC42" s="32">
        <f t="shared" si="12"/>
        <v>4050</v>
      </c>
      <c r="EE42" s="32" t="str">
        <f t="shared" si="50"/>
        <v>FS</v>
      </c>
      <c r="EF42" s="32" t="str">
        <f>VLOOKUP(EA42,'ALL-Chart of Accounts'!$E:$F,2,0)</f>
        <v>Aftermarket Sales - Product (80PRDAFT)</v>
      </c>
      <c r="EG42" s="37">
        <v>262800</v>
      </c>
      <c r="EK42" s="32" t="str">
        <f t="shared" si="51"/>
        <v>FS</v>
      </c>
      <c r="EL42" s="32" t="str">
        <f>VLOOKUP(EG42,'ALL-Chart of Accounts'!$E:$F,2,0)</f>
        <v>Deferred Income</v>
      </c>
      <c r="EM42" s="32">
        <f t="shared" si="96"/>
        <v>262800</v>
      </c>
      <c r="EQ42" s="32" t="str">
        <f t="shared" si="52"/>
        <v>FS</v>
      </c>
      <c r="ER42" s="32" t="str">
        <f>VLOOKUP(EM42,'ALL-Chart of Accounts'!$E:$F,2,0)</f>
        <v>Deferred Income</v>
      </c>
      <c r="ES42" s="32">
        <f t="shared" si="97"/>
        <v>262800</v>
      </c>
      <c r="EW42" s="32" t="str">
        <f t="shared" si="53"/>
        <v>FS</v>
      </c>
      <c r="EX42" s="32" t="str">
        <f>VLOOKUP(ES42,'ALL-Chart of Accounts'!$E:$F,2,0)</f>
        <v>Deferred Income</v>
      </c>
      <c r="EY42" s="37">
        <v>511010</v>
      </c>
      <c r="FA42" s="32">
        <f t="shared" si="15"/>
        <v>4050</v>
      </c>
      <c r="FC42" s="32" t="str">
        <f t="shared" si="54"/>
        <v>FS</v>
      </c>
      <c r="FD42" s="32" t="str">
        <f>VLOOKUP(EY42,'ALL-Chart of Accounts'!$E:$F,2,0)</f>
        <v>Product COS (83PRD) - Material</v>
      </c>
      <c r="FE42" s="32">
        <f t="shared" si="98"/>
        <v>511020</v>
      </c>
      <c r="FG42" s="32">
        <f t="shared" si="17"/>
        <v>4050</v>
      </c>
      <c r="FI42" s="32" t="str">
        <f t="shared" si="55"/>
        <v>FS</v>
      </c>
      <c r="FJ42" s="32" t="str">
        <f>VLOOKUP(FE42,'ALL-Chart of Accounts'!$E:$F,2,0)</f>
        <v>Product COS (83PRD) - Labor</v>
      </c>
      <c r="FK42" s="32">
        <f t="shared" si="99"/>
        <v>511030</v>
      </c>
      <c r="FM42" s="32">
        <f t="shared" si="19"/>
        <v>4050</v>
      </c>
      <c r="FO42" s="32" t="str">
        <f t="shared" si="56"/>
        <v>FS</v>
      </c>
      <c r="FP42" s="32" t="str">
        <f>VLOOKUP(FK42,'ALL-Chart of Accounts'!$E:$F,2,0)</f>
        <v>Product COS (83PRD) - Fixed OH</v>
      </c>
      <c r="FQ42" s="32">
        <f t="shared" si="100"/>
        <v>511040</v>
      </c>
      <c r="FS42" s="32">
        <f t="shared" si="21"/>
        <v>4050</v>
      </c>
      <c r="FU42" s="32" t="str">
        <f t="shared" si="57"/>
        <v>FS</v>
      </c>
      <c r="FV42" s="32" t="str">
        <f>VLOOKUP(FQ42,'ALL-Chart of Accounts'!$E:$F,2,0)</f>
        <v>Product COS (83PRD) - Variable OH</v>
      </c>
      <c r="FW42" s="32">
        <f t="shared" si="101"/>
        <v>511050</v>
      </c>
      <c r="FY42" s="32">
        <f t="shared" si="23"/>
        <v>4050</v>
      </c>
      <c r="GA42" s="32" t="str">
        <f t="shared" si="58"/>
        <v>FS</v>
      </c>
      <c r="GB42" s="32" t="str">
        <f>VLOOKUP(FW42,'ALL-Chart of Accounts'!$E:$F,2,0)</f>
        <v>Product COS (83PRD) - Outside</v>
      </c>
      <c r="GC42" s="32">
        <f t="shared" si="24"/>
        <v>262800</v>
      </c>
      <c r="GG42" s="32" t="str">
        <f t="shared" si="59"/>
        <v>FS</v>
      </c>
      <c r="GH42" s="32" t="str">
        <f>VLOOKUP(GC42,'ALL-Chart of Accounts'!$E:$F,2,0)</f>
        <v>Deferred Income</v>
      </c>
      <c r="GI42" s="32">
        <f t="shared" si="25"/>
        <v>262800</v>
      </c>
      <c r="GM42" s="32" t="str">
        <f t="shared" si="60"/>
        <v>FS</v>
      </c>
      <c r="GN42" s="32" t="str">
        <f>VLOOKUP(GI42,'ALL-Chart of Accounts'!$E:$F,2,0)</f>
        <v>Deferred Income</v>
      </c>
      <c r="GO42" s="32">
        <f t="shared" si="26"/>
        <v>262800</v>
      </c>
      <c r="GS42" s="32" t="str">
        <f t="shared" si="61"/>
        <v>FS</v>
      </c>
      <c r="GT42" s="32" t="str">
        <f>VLOOKUP(GO42,'ALL-Chart of Accounts'!$E:$F,2,0)</f>
        <v>Deferred Income</v>
      </c>
      <c r="GU42" s="32">
        <f t="shared" si="27"/>
        <v>262800</v>
      </c>
      <c r="GY42" s="32" t="str">
        <f t="shared" si="62"/>
        <v>FS</v>
      </c>
      <c r="GZ42" s="32" t="str">
        <f>VLOOKUP(GU42,'ALL-Chart of Accounts'!$E:$F,2,0)</f>
        <v>Deferred Income</v>
      </c>
      <c r="HA42" s="32">
        <f t="shared" si="28"/>
        <v>262800</v>
      </c>
      <c r="HE42" s="32" t="str">
        <f t="shared" si="63"/>
        <v>FS</v>
      </c>
      <c r="HF42" s="32" t="str">
        <f>VLOOKUP(HA42,'ALL-Chart of Accounts'!$E:$F,2,0)</f>
        <v>Deferred Income</v>
      </c>
    </row>
    <row r="43" spans="2:214" x14ac:dyDescent="0.35">
      <c r="B43" s="47">
        <v>43468</v>
      </c>
      <c r="C43" s="47">
        <v>43479</v>
      </c>
      <c r="D43" s="46" t="s">
        <v>11995</v>
      </c>
      <c r="F43" s="46">
        <v>4055</v>
      </c>
      <c r="G43" s="32" t="str">
        <f>VLOOKUP(F43,'ALL-Unit Code 2'!V:W,2,0)</f>
        <v>FILLING &amp; CLOSING-CLOSER (SEAMTEC)</v>
      </c>
      <c r="H43" s="32">
        <f t="shared" si="83"/>
        <v>120131</v>
      </c>
      <c r="L43" s="32" t="str">
        <f>IF(OR(F43="",VLOOKUP(F43,'ALL-Unit Code 2'!V:X,3,0)="ANY"),VLOOKUP($D$1,Sites!$A:$C,2,0),VLOOKUP(F43,'ALL-Unit Code 2'!V:X,3,0))</f>
        <v>FS</v>
      </c>
      <c r="N43" s="32" t="str">
        <f>VLOOKUP(H43,'ALL-Chart of Accounts'!$E:$F,2,0)</f>
        <v>Finished Goods Material</v>
      </c>
      <c r="O43" s="32">
        <f t="shared" si="84"/>
        <v>120132</v>
      </c>
      <c r="S43" s="32" t="str">
        <f t="shared" si="31"/>
        <v>FS</v>
      </c>
      <c r="U43" s="32" t="str">
        <f>VLOOKUP(O43,'ALL-Chart of Accounts'!$E:$F,2,0)</f>
        <v>Finished Goods Labor</v>
      </c>
      <c r="V43" s="32">
        <f t="shared" si="85"/>
        <v>120133</v>
      </c>
      <c r="Z43" s="32" t="str">
        <f t="shared" si="33"/>
        <v>FS</v>
      </c>
      <c r="AB43" s="32" t="str">
        <f>VLOOKUP(V43,'ALL-Chart of Accounts'!$E:$F,2,0)</f>
        <v>Finished Goods Fixed Overhead</v>
      </c>
      <c r="AC43" s="32">
        <f t="shared" si="86"/>
        <v>120134</v>
      </c>
      <c r="AG43" s="32" t="str">
        <f t="shared" si="35"/>
        <v>FS</v>
      </c>
      <c r="AI43" s="32" t="str">
        <f>VLOOKUP(AC43,'ALL-Chart of Accounts'!$E:$F,2,0)</f>
        <v>Finished Goods Variable Overhead</v>
      </c>
      <c r="AJ43" s="32">
        <f t="shared" si="87"/>
        <v>120135</v>
      </c>
      <c r="AN43" s="32" t="str">
        <f t="shared" si="37"/>
        <v>FS</v>
      </c>
      <c r="AP43" s="32" t="str">
        <f>VLOOKUP(AJ43,'ALL-Chart of Accounts'!$E:$F,2,0)</f>
        <v>Finished Goods Outside</v>
      </c>
      <c r="AW43" s="37">
        <v>120141</v>
      </c>
      <c r="BA43" s="32" t="str">
        <f t="shared" si="38"/>
        <v>FS</v>
      </c>
      <c r="BC43" s="32" t="str">
        <f>VLOOKUP(AW43,'ALL-Chart of Accounts'!$E:$F,2,0)</f>
        <v>In-Process Material</v>
      </c>
      <c r="BD43" s="32">
        <f t="shared" si="88"/>
        <v>120142</v>
      </c>
      <c r="BH43" s="32" t="str">
        <f t="shared" si="39"/>
        <v>FS</v>
      </c>
      <c r="BJ43" s="32" t="str">
        <f>VLOOKUP(BD43,'ALL-Chart of Accounts'!$E:$F,2,0)</f>
        <v>In-Process Labor</v>
      </c>
      <c r="BK43" s="32">
        <f t="shared" si="89"/>
        <v>120143</v>
      </c>
      <c r="BO43" s="32" t="str">
        <f t="shared" si="40"/>
        <v>FS</v>
      </c>
      <c r="BQ43" s="32" t="str">
        <f>VLOOKUP(BK43,'ALL-Chart of Accounts'!$E:$F,2,0)</f>
        <v>In-Process Fixed Overhead</v>
      </c>
      <c r="BR43" s="32">
        <f t="shared" si="90"/>
        <v>120144</v>
      </c>
      <c r="BV43" s="32" t="str">
        <f t="shared" si="41"/>
        <v>FS</v>
      </c>
      <c r="BX43" s="32" t="str">
        <f>VLOOKUP(BR43,'ALL-Chart of Accounts'!$E:$F,2,0)</f>
        <v>In-Process Variable Overhead</v>
      </c>
      <c r="BY43" s="32">
        <f t="shared" si="91"/>
        <v>120145</v>
      </c>
      <c r="CC43" s="32" t="str">
        <f t="shared" si="42"/>
        <v>FS</v>
      </c>
      <c r="CE43" s="32" t="str">
        <f>VLOOKUP(BY43,'ALL-Chart of Accounts'!$E:$F,2,0)</f>
        <v>In-Process Outside</v>
      </c>
      <c r="CF43" s="37">
        <v>120121</v>
      </c>
      <c r="CJ43" s="32" t="str">
        <f t="shared" si="43"/>
        <v>FS</v>
      </c>
      <c r="CL43" s="32" t="str">
        <f>VLOOKUP(CF43,'ALL-Chart of Accounts'!$E:$F,2,0)</f>
        <v>In-Transit Material</v>
      </c>
      <c r="CM43" s="32">
        <f t="shared" si="92"/>
        <v>120122</v>
      </c>
      <c r="CQ43" s="32" t="str">
        <f t="shared" si="44"/>
        <v>FS</v>
      </c>
      <c r="CS43" s="32" t="str">
        <f>VLOOKUP(CM43,'ALL-Chart of Accounts'!$E:$F,2,0)</f>
        <v>In-Transit Labor</v>
      </c>
      <c r="CT43" s="32">
        <f t="shared" si="93"/>
        <v>120123</v>
      </c>
      <c r="CX43" s="32" t="str">
        <f t="shared" si="45"/>
        <v>FS</v>
      </c>
      <c r="CZ43" s="32" t="str">
        <f>VLOOKUP(CT43,'ALL-Chart of Accounts'!$E:$F,2,0)</f>
        <v>In-Transit Fixed Overhead</v>
      </c>
      <c r="DA43" s="32">
        <f t="shared" si="94"/>
        <v>120124</v>
      </c>
      <c r="DE43" s="32" t="str">
        <f t="shared" si="46"/>
        <v>FS</v>
      </c>
      <c r="DG43" s="32" t="str">
        <f>VLOOKUP(DA43,'ALL-Chart of Accounts'!$E:$F,2,0)</f>
        <v>In-Transit Variable Overhead</v>
      </c>
      <c r="DH43" s="32">
        <f t="shared" si="95"/>
        <v>120125</v>
      </c>
      <c r="DL43" s="32" t="str">
        <f t="shared" si="47"/>
        <v>FS</v>
      </c>
      <c r="DN43" s="32" t="str">
        <f>VLOOKUP(DH43,'ALL-Chart of Accounts'!$E:$F,2,0)</f>
        <v>In-Transit Outside</v>
      </c>
      <c r="DO43" s="37">
        <v>415000</v>
      </c>
      <c r="DQ43" s="32">
        <f t="shared" si="8"/>
        <v>4055</v>
      </c>
      <c r="DS43" s="32" t="str">
        <f t="shared" si="48"/>
        <v>FS</v>
      </c>
      <c r="DT43" s="32" t="str">
        <f>VLOOKUP(DO43,'ALL-Chart of Accounts'!$E:$F,2,0)</f>
        <v>Aftermarket Sales - Product (80PRDAFT)</v>
      </c>
      <c r="DU43" s="32">
        <f t="shared" si="9"/>
        <v>415000</v>
      </c>
      <c r="DW43" s="32">
        <f t="shared" si="10"/>
        <v>4055</v>
      </c>
      <c r="DY43" s="32" t="str">
        <f t="shared" si="49"/>
        <v>FS</v>
      </c>
      <c r="DZ43" s="32" t="str">
        <f>VLOOKUP(DU43,'ALL-Chart of Accounts'!$E:$F,2,0)</f>
        <v>Aftermarket Sales - Product (80PRDAFT)</v>
      </c>
      <c r="EA43" s="32">
        <f t="shared" si="11"/>
        <v>415000</v>
      </c>
      <c r="EC43" s="32">
        <f t="shared" si="12"/>
        <v>4055</v>
      </c>
      <c r="EE43" s="32" t="str">
        <f t="shared" si="50"/>
        <v>FS</v>
      </c>
      <c r="EF43" s="32" t="str">
        <f>VLOOKUP(EA43,'ALL-Chart of Accounts'!$E:$F,2,0)</f>
        <v>Aftermarket Sales - Product (80PRDAFT)</v>
      </c>
      <c r="EG43" s="37">
        <v>262800</v>
      </c>
      <c r="EK43" s="32" t="str">
        <f t="shared" si="51"/>
        <v>FS</v>
      </c>
      <c r="EL43" s="32" t="str">
        <f>VLOOKUP(EG43,'ALL-Chart of Accounts'!$E:$F,2,0)</f>
        <v>Deferred Income</v>
      </c>
      <c r="EM43" s="32">
        <f t="shared" si="96"/>
        <v>262800</v>
      </c>
      <c r="EQ43" s="32" t="str">
        <f t="shared" si="52"/>
        <v>FS</v>
      </c>
      <c r="ER43" s="32" t="str">
        <f>VLOOKUP(EM43,'ALL-Chart of Accounts'!$E:$F,2,0)</f>
        <v>Deferred Income</v>
      </c>
      <c r="ES43" s="32">
        <f t="shared" si="97"/>
        <v>262800</v>
      </c>
      <c r="EW43" s="32" t="str">
        <f t="shared" si="53"/>
        <v>FS</v>
      </c>
      <c r="EX43" s="32" t="str">
        <f>VLOOKUP(ES43,'ALL-Chart of Accounts'!$E:$F,2,0)</f>
        <v>Deferred Income</v>
      </c>
      <c r="EY43" s="37">
        <v>511010</v>
      </c>
      <c r="FA43" s="32">
        <f t="shared" si="15"/>
        <v>4055</v>
      </c>
      <c r="FC43" s="32" t="str">
        <f t="shared" si="54"/>
        <v>FS</v>
      </c>
      <c r="FD43" s="32" t="str">
        <f>VLOOKUP(EY43,'ALL-Chart of Accounts'!$E:$F,2,0)</f>
        <v>Product COS (83PRD) - Material</v>
      </c>
      <c r="FE43" s="32">
        <f t="shared" si="98"/>
        <v>511020</v>
      </c>
      <c r="FG43" s="32">
        <f t="shared" si="17"/>
        <v>4055</v>
      </c>
      <c r="FI43" s="32" t="str">
        <f t="shared" si="55"/>
        <v>FS</v>
      </c>
      <c r="FJ43" s="32" t="str">
        <f>VLOOKUP(FE43,'ALL-Chart of Accounts'!$E:$F,2,0)</f>
        <v>Product COS (83PRD) - Labor</v>
      </c>
      <c r="FK43" s="32">
        <f t="shared" si="99"/>
        <v>511030</v>
      </c>
      <c r="FM43" s="32">
        <f t="shared" si="19"/>
        <v>4055</v>
      </c>
      <c r="FO43" s="32" t="str">
        <f t="shared" si="56"/>
        <v>FS</v>
      </c>
      <c r="FP43" s="32" t="str">
        <f>VLOOKUP(FK43,'ALL-Chart of Accounts'!$E:$F,2,0)</f>
        <v>Product COS (83PRD) - Fixed OH</v>
      </c>
      <c r="FQ43" s="32">
        <f t="shared" si="100"/>
        <v>511040</v>
      </c>
      <c r="FS43" s="32">
        <f t="shared" si="21"/>
        <v>4055</v>
      </c>
      <c r="FU43" s="32" t="str">
        <f t="shared" si="57"/>
        <v>FS</v>
      </c>
      <c r="FV43" s="32" t="str">
        <f>VLOOKUP(FQ43,'ALL-Chart of Accounts'!$E:$F,2,0)</f>
        <v>Product COS (83PRD) - Variable OH</v>
      </c>
      <c r="FW43" s="32">
        <f t="shared" si="101"/>
        <v>511050</v>
      </c>
      <c r="FY43" s="32">
        <f t="shared" si="23"/>
        <v>4055</v>
      </c>
      <c r="GA43" s="32" t="str">
        <f t="shared" si="58"/>
        <v>FS</v>
      </c>
      <c r="GB43" s="32" t="str">
        <f>VLOOKUP(FW43,'ALL-Chart of Accounts'!$E:$F,2,0)</f>
        <v>Product COS (83PRD) - Outside</v>
      </c>
      <c r="GC43" s="32">
        <f t="shared" si="24"/>
        <v>262800</v>
      </c>
      <c r="GG43" s="32" t="str">
        <f t="shared" si="59"/>
        <v>FS</v>
      </c>
      <c r="GH43" s="32" t="str">
        <f>VLOOKUP(GC43,'ALL-Chart of Accounts'!$E:$F,2,0)</f>
        <v>Deferred Income</v>
      </c>
      <c r="GI43" s="32">
        <f t="shared" si="25"/>
        <v>262800</v>
      </c>
      <c r="GM43" s="32" t="str">
        <f t="shared" si="60"/>
        <v>FS</v>
      </c>
      <c r="GN43" s="32" t="str">
        <f>VLOOKUP(GI43,'ALL-Chart of Accounts'!$E:$F,2,0)</f>
        <v>Deferred Income</v>
      </c>
      <c r="GO43" s="32">
        <f t="shared" si="26"/>
        <v>262800</v>
      </c>
      <c r="GS43" s="32" t="str">
        <f t="shared" si="61"/>
        <v>FS</v>
      </c>
      <c r="GT43" s="32" t="str">
        <f>VLOOKUP(GO43,'ALL-Chart of Accounts'!$E:$F,2,0)</f>
        <v>Deferred Income</v>
      </c>
      <c r="GU43" s="32">
        <f t="shared" si="27"/>
        <v>262800</v>
      </c>
      <c r="GY43" s="32" t="str">
        <f t="shared" si="62"/>
        <v>FS</v>
      </c>
      <c r="GZ43" s="32" t="str">
        <f>VLOOKUP(GU43,'ALL-Chart of Accounts'!$E:$F,2,0)</f>
        <v>Deferred Income</v>
      </c>
      <c r="HA43" s="32">
        <f t="shared" si="28"/>
        <v>262800</v>
      </c>
      <c r="HE43" s="32" t="str">
        <f t="shared" si="63"/>
        <v>FS</v>
      </c>
      <c r="HF43" s="32" t="str">
        <f>VLOOKUP(HA43,'ALL-Chart of Accounts'!$E:$F,2,0)</f>
        <v>Deferred Income</v>
      </c>
    </row>
    <row r="44" spans="2:214" x14ac:dyDescent="0.35">
      <c r="B44" s="47">
        <v>43468</v>
      </c>
      <c r="C44" s="47">
        <v>43479</v>
      </c>
      <c r="D44" s="46" t="s">
        <v>11995</v>
      </c>
      <c r="F44" s="46">
        <v>4070</v>
      </c>
      <c r="G44" s="32" t="str">
        <f>VLOOKUP(F44,'ALL-Unit Code 2'!V:W,2,0)</f>
        <v>FILLING &amp; CLOSING-CLOSER (OTHER)</v>
      </c>
      <c r="H44" s="32">
        <f t="shared" si="83"/>
        <v>120131</v>
      </c>
      <c r="L44" s="32" t="str">
        <f>IF(OR(F44="",VLOOKUP(F44,'ALL-Unit Code 2'!V:X,3,0)="ANY"),VLOOKUP($D$1,Sites!$A:$C,2,0),VLOOKUP(F44,'ALL-Unit Code 2'!V:X,3,0))</f>
        <v>FS</v>
      </c>
      <c r="N44" s="32" t="str">
        <f>VLOOKUP(H44,'ALL-Chart of Accounts'!$E:$F,2,0)</f>
        <v>Finished Goods Material</v>
      </c>
      <c r="O44" s="32">
        <f t="shared" si="84"/>
        <v>120132</v>
      </c>
      <c r="S44" s="32" t="str">
        <f t="shared" si="31"/>
        <v>FS</v>
      </c>
      <c r="U44" s="32" t="str">
        <f>VLOOKUP(O44,'ALL-Chart of Accounts'!$E:$F,2,0)</f>
        <v>Finished Goods Labor</v>
      </c>
      <c r="V44" s="32">
        <f t="shared" si="85"/>
        <v>120133</v>
      </c>
      <c r="Z44" s="32" t="str">
        <f t="shared" si="33"/>
        <v>FS</v>
      </c>
      <c r="AB44" s="32" t="str">
        <f>VLOOKUP(V44,'ALL-Chart of Accounts'!$E:$F,2,0)</f>
        <v>Finished Goods Fixed Overhead</v>
      </c>
      <c r="AC44" s="32">
        <f t="shared" si="86"/>
        <v>120134</v>
      </c>
      <c r="AG44" s="32" t="str">
        <f t="shared" si="35"/>
        <v>FS</v>
      </c>
      <c r="AI44" s="32" t="str">
        <f>VLOOKUP(AC44,'ALL-Chart of Accounts'!$E:$F,2,0)</f>
        <v>Finished Goods Variable Overhead</v>
      </c>
      <c r="AJ44" s="32">
        <f t="shared" si="87"/>
        <v>120135</v>
      </c>
      <c r="AN44" s="32" t="str">
        <f t="shared" si="37"/>
        <v>FS</v>
      </c>
      <c r="AP44" s="32" t="str">
        <f>VLOOKUP(AJ44,'ALL-Chart of Accounts'!$E:$F,2,0)</f>
        <v>Finished Goods Outside</v>
      </c>
      <c r="AW44" s="37">
        <v>120141</v>
      </c>
      <c r="BA44" s="32" t="str">
        <f t="shared" si="38"/>
        <v>FS</v>
      </c>
      <c r="BC44" s="32" t="str">
        <f>VLOOKUP(AW44,'ALL-Chart of Accounts'!$E:$F,2,0)</f>
        <v>In-Process Material</v>
      </c>
      <c r="BD44" s="32">
        <f t="shared" si="88"/>
        <v>120142</v>
      </c>
      <c r="BH44" s="32" t="str">
        <f t="shared" si="39"/>
        <v>FS</v>
      </c>
      <c r="BJ44" s="32" t="str">
        <f>VLOOKUP(BD44,'ALL-Chart of Accounts'!$E:$F,2,0)</f>
        <v>In-Process Labor</v>
      </c>
      <c r="BK44" s="32">
        <f t="shared" si="89"/>
        <v>120143</v>
      </c>
      <c r="BO44" s="32" t="str">
        <f t="shared" si="40"/>
        <v>FS</v>
      </c>
      <c r="BQ44" s="32" t="str">
        <f>VLOOKUP(BK44,'ALL-Chart of Accounts'!$E:$F,2,0)</f>
        <v>In-Process Fixed Overhead</v>
      </c>
      <c r="BR44" s="32">
        <f t="shared" si="90"/>
        <v>120144</v>
      </c>
      <c r="BV44" s="32" t="str">
        <f t="shared" si="41"/>
        <v>FS</v>
      </c>
      <c r="BX44" s="32" t="str">
        <f>VLOOKUP(BR44,'ALL-Chart of Accounts'!$E:$F,2,0)</f>
        <v>In-Process Variable Overhead</v>
      </c>
      <c r="BY44" s="32">
        <f t="shared" si="91"/>
        <v>120145</v>
      </c>
      <c r="CC44" s="32" t="str">
        <f t="shared" si="42"/>
        <v>FS</v>
      </c>
      <c r="CE44" s="32" t="str">
        <f>VLOOKUP(BY44,'ALL-Chart of Accounts'!$E:$F,2,0)</f>
        <v>In-Process Outside</v>
      </c>
      <c r="CF44" s="37">
        <v>120121</v>
      </c>
      <c r="CJ44" s="32" t="str">
        <f t="shared" si="43"/>
        <v>FS</v>
      </c>
      <c r="CL44" s="32" t="str">
        <f>VLOOKUP(CF44,'ALL-Chart of Accounts'!$E:$F,2,0)</f>
        <v>In-Transit Material</v>
      </c>
      <c r="CM44" s="32">
        <f t="shared" si="92"/>
        <v>120122</v>
      </c>
      <c r="CQ44" s="32" t="str">
        <f t="shared" si="44"/>
        <v>FS</v>
      </c>
      <c r="CS44" s="32" t="str">
        <f>VLOOKUP(CM44,'ALL-Chart of Accounts'!$E:$F,2,0)</f>
        <v>In-Transit Labor</v>
      </c>
      <c r="CT44" s="32">
        <f t="shared" si="93"/>
        <v>120123</v>
      </c>
      <c r="CX44" s="32" t="str">
        <f t="shared" si="45"/>
        <v>FS</v>
      </c>
      <c r="CZ44" s="32" t="str">
        <f>VLOOKUP(CT44,'ALL-Chart of Accounts'!$E:$F,2,0)</f>
        <v>In-Transit Fixed Overhead</v>
      </c>
      <c r="DA44" s="32">
        <f t="shared" si="94"/>
        <v>120124</v>
      </c>
      <c r="DE44" s="32" t="str">
        <f t="shared" si="46"/>
        <v>FS</v>
      </c>
      <c r="DG44" s="32" t="str">
        <f>VLOOKUP(DA44,'ALL-Chart of Accounts'!$E:$F,2,0)</f>
        <v>In-Transit Variable Overhead</v>
      </c>
      <c r="DH44" s="32">
        <f t="shared" si="95"/>
        <v>120125</v>
      </c>
      <c r="DL44" s="32" t="str">
        <f t="shared" si="47"/>
        <v>FS</v>
      </c>
      <c r="DN44" s="32" t="str">
        <f>VLOOKUP(DH44,'ALL-Chart of Accounts'!$E:$F,2,0)</f>
        <v>In-Transit Outside</v>
      </c>
      <c r="DO44" s="37">
        <v>415000</v>
      </c>
      <c r="DQ44" s="32">
        <f t="shared" si="8"/>
        <v>4070</v>
      </c>
      <c r="DS44" s="32" t="str">
        <f t="shared" si="48"/>
        <v>FS</v>
      </c>
      <c r="DT44" s="32" t="str">
        <f>VLOOKUP(DO44,'ALL-Chart of Accounts'!$E:$F,2,0)</f>
        <v>Aftermarket Sales - Product (80PRDAFT)</v>
      </c>
      <c r="DU44" s="32">
        <f t="shared" si="9"/>
        <v>415000</v>
      </c>
      <c r="DW44" s="32">
        <f t="shared" si="10"/>
        <v>4070</v>
      </c>
      <c r="DY44" s="32" t="str">
        <f t="shared" si="49"/>
        <v>FS</v>
      </c>
      <c r="DZ44" s="32" t="str">
        <f>VLOOKUP(DU44,'ALL-Chart of Accounts'!$E:$F,2,0)</f>
        <v>Aftermarket Sales - Product (80PRDAFT)</v>
      </c>
      <c r="EA44" s="32">
        <f t="shared" si="11"/>
        <v>415000</v>
      </c>
      <c r="EC44" s="32">
        <f t="shared" si="12"/>
        <v>4070</v>
      </c>
      <c r="EE44" s="32" t="str">
        <f t="shared" si="50"/>
        <v>FS</v>
      </c>
      <c r="EF44" s="32" t="str">
        <f>VLOOKUP(EA44,'ALL-Chart of Accounts'!$E:$F,2,0)</f>
        <v>Aftermarket Sales - Product (80PRDAFT)</v>
      </c>
      <c r="EG44" s="37">
        <v>262800</v>
      </c>
      <c r="EK44" s="32" t="str">
        <f t="shared" si="51"/>
        <v>FS</v>
      </c>
      <c r="EL44" s="32" t="str">
        <f>VLOOKUP(EG44,'ALL-Chart of Accounts'!$E:$F,2,0)</f>
        <v>Deferred Income</v>
      </c>
      <c r="EM44" s="32">
        <f t="shared" si="96"/>
        <v>262800</v>
      </c>
      <c r="EQ44" s="32" t="str">
        <f t="shared" si="52"/>
        <v>FS</v>
      </c>
      <c r="ER44" s="32" t="str">
        <f>VLOOKUP(EM44,'ALL-Chart of Accounts'!$E:$F,2,0)</f>
        <v>Deferred Income</v>
      </c>
      <c r="ES44" s="32">
        <f t="shared" si="97"/>
        <v>262800</v>
      </c>
      <c r="EW44" s="32" t="str">
        <f t="shared" si="53"/>
        <v>FS</v>
      </c>
      <c r="EX44" s="32" t="str">
        <f>VLOOKUP(ES44,'ALL-Chart of Accounts'!$E:$F,2,0)</f>
        <v>Deferred Income</v>
      </c>
      <c r="EY44" s="37">
        <v>511010</v>
      </c>
      <c r="FA44" s="32">
        <f t="shared" si="15"/>
        <v>4070</v>
      </c>
      <c r="FC44" s="32" t="str">
        <f t="shared" si="54"/>
        <v>FS</v>
      </c>
      <c r="FD44" s="32" t="str">
        <f>VLOOKUP(EY44,'ALL-Chart of Accounts'!$E:$F,2,0)</f>
        <v>Product COS (83PRD) - Material</v>
      </c>
      <c r="FE44" s="32">
        <f t="shared" si="98"/>
        <v>511020</v>
      </c>
      <c r="FG44" s="32">
        <f t="shared" si="17"/>
        <v>4070</v>
      </c>
      <c r="FI44" s="32" t="str">
        <f t="shared" si="55"/>
        <v>FS</v>
      </c>
      <c r="FJ44" s="32" t="str">
        <f>VLOOKUP(FE44,'ALL-Chart of Accounts'!$E:$F,2,0)</f>
        <v>Product COS (83PRD) - Labor</v>
      </c>
      <c r="FK44" s="32">
        <f t="shared" si="99"/>
        <v>511030</v>
      </c>
      <c r="FM44" s="32">
        <f t="shared" si="19"/>
        <v>4070</v>
      </c>
      <c r="FO44" s="32" t="str">
        <f t="shared" si="56"/>
        <v>FS</v>
      </c>
      <c r="FP44" s="32" t="str">
        <f>VLOOKUP(FK44,'ALL-Chart of Accounts'!$E:$F,2,0)</f>
        <v>Product COS (83PRD) - Fixed OH</v>
      </c>
      <c r="FQ44" s="32">
        <f t="shared" si="100"/>
        <v>511040</v>
      </c>
      <c r="FS44" s="32">
        <f t="shared" si="21"/>
        <v>4070</v>
      </c>
      <c r="FU44" s="32" t="str">
        <f t="shared" si="57"/>
        <v>FS</v>
      </c>
      <c r="FV44" s="32" t="str">
        <f>VLOOKUP(FQ44,'ALL-Chart of Accounts'!$E:$F,2,0)</f>
        <v>Product COS (83PRD) - Variable OH</v>
      </c>
      <c r="FW44" s="32">
        <f t="shared" si="101"/>
        <v>511050</v>
      </c>
      <c r="FY44" s="32">
        <f t="shared" si="23"/>
        <v>4070</v>
      </c>
      <c r="GA44" s="32" t="str">
        <f t="shared" si="58"/>
        <v>FS</v>
      </c>
      <c r="GB44" s="32" t="str">
        <f>VLOOKUP(FW44,'ALL-Chart of Accounts'!$E:$F,2,0)</f>
        <v>Product COS (83PRD) - Outside</v>
      </c>
      <c r="GC44" s="32">
        <f t="shared" si="24"/>
        <v>262800</v>
      </c>
      <c r="GG44" s="32" t="str">
        <f t="shared" si="59"/>
        <v>FS</v>
      </c>
      <c r="GH44" s="32" t="str">
        <f>VLOOKUP(GC44,'ALL-Chart of Accounts'!$E:$F,2,0)</f>
        <v>Deferred Income</v>
      </c>
      <c r="GI44" s="32">
        <f t="shared" si="25"/>
        <v>262800</v>
      </c>
      <c r="GM44" s="32" t="str">
        <f t="shared" si="60"/>
        <v>FS</v>
      </c>
      <c r="GN44" s="32" t="str">
        <f>VLOOKUP(GI44,'ALL-Chart of Accounts'!$E:$F,2,0)</f>
        <v>Deferred Income</v>
      </c>
      <c r="GO44" s="32">
        <f t="shared" si="26"/>
        <v>262800</v>
      </c>
      <c r="GS44" s="32" t="str">
        <f t="shared" si="61"/>
        <v>FS</v>
      </c>
      <c r="GT44" s="32" t="str">
        <f>VLOOKUP(GO44,'ALL-Chart of Accounts'!$E:$F,2,0)</f>
        <v>Deferred Income</v>
      </c>
      <c r="GU44" s="32">
        <f t="shared" si="27"/>
        <v>262800</v>
      </c>
      <c r="GY44" s="32" t="str">
        <f t="shared" si="62"/>
        <v>FS</v>
      </c>
      <c r="GZ44" s="32" t="str">
        <f>VLOOKUP(GU44,'ALL-Chart of Accounts'!$E:$F,2,0)</f>
        <v>Deferred Income</v>
      </c>
      <c r="HA44" s="32">
        <f t="shared" si="28"/>
        <v>262800</v>
      </c>
      <c r="HE44" s="32" t="str">
        <f t="shared" si="63"/>
        <v>FS</v>
      </c>
      <c r="HF44" s="32" t="str">
        <f>VLOOKUP(HA44,'ALL-Chart of Accounts'!$E:$F,2,0)</f>
        <v>Deferred Income</v>
      </c>
    </row>
    <row r="45" spans="2:214" x14ac:dyDescent="0.35">
      <c r="B45" s="47">
        <v>43468</v>
      </c>
      <c r="C45" s="47">
        <v>43479</v>
      </c>
      <c r="D45" s="46" t="s">
        <v>11995</v>
      </c>
      <c r="F45" s="46">
        <v>4080</v>
      </c>
      <c r="G45" s="32" t="str">
        <f>VLOOKUP(F45,'ALL-Unit Code 2'!V:W,2,0)</f>
        <v>FILLING &amp; CLOSING-FILL/CLOSE (TWINTEC)</v>
      </c>
      <c r="H45" s="32">
        <f t="shared" si="83"/>
        <v>120131</v>
      </c>
      <c r="L45" s="32" t="str">
        <f>IF(OR(F45="",VLOOKUP(F45,'ALL-Unit Code 2'!V:X,3,0)="ANY"),VLOOKUP($D$1,Sites!$A:$C,2,0),VLOOKUP(F45,'ALL-Unit Code 2'!V:X,3,0))</f>
        <v>FS</v>
      </c>
      <c r="N45" s="32" t="str">
        <f>VLOOKUP(H45,'ALL-Chart of Accounts'!$E:$F,2,0)</f>
        <v>Finished Goods Material</v>
      </c>
      <c r="O45" s="32">
        <f t="shared" si="84"/>
        <v>120132</v>
      </c>
      <c r="S45" s="32" t="str">
        <f t="shared" si="31"/>
        <v>FS</v>
      </c>
      <c r="U45" s="32" t="str">
        <f>VLOOKUP(O45,'ALL-Chart of Accounts'!$E:$F,2,0)</f>
        <v>Finished Goods Labor</v>
      </c>
      <c r="V45" s="32">
        <f t="shared" si="85"/>
        <v>120133</v>
      </c>
      <c r="Z45" s="32" t="str">
        <f t="shared" si="33"/>
        <v>FS</v>
      </c>
      <c r="AB45" s="32" t="str">
        <f>VLOOKUP(V45,'ALL-Chart of Accounts'!$E:$F,2,0)</f>
        <v>Finished Goods Fixed Overhead</v>
      </c>
      <c r="AC45" s="32">
        <f t="shared" si="86"/>
        <v>120134</v>
      </c>
      <c r="AG45" s="32" t="str">
        <f t="shared" si="35"/>
        <v>FS</v>
      </c>
      <c r="AI45" s="32" t="str">
        <f>VLOOKUP(AC45,'ALL-Chart of Accounts'!$E:$F,2,0)</f>
        <v>Finished Goods Variable Overhead</v>
      </c>
      <c r="AJ45" s="32">
        <f t="shared" si="87"/>
        <v>120135</v>
      </c>
      <c r="AN45" s="32" t="str">
        <f t="shared" si="37"/>
        <v>FS</v>
      </c>
      <c r="AP45" s="32" t="str">
        <f>VLOOKUP(AJ45,'ALL-Chart of Accounts'!$E:$F,2,0)</f>
        <v>Finished Goods Outside</v>
      </c>
      <c r="AW45" s="37">
        <v>120141</v>
      </c>
      <c r="BA45" s="32" t="str">
        <f t="shared" si="38"/>
        <v>FS</v>
      </c>
      <c r="BC45" s="32" t="str">
        <f>VLOOKUP(AW45,'ALL-Chart of Accounts'!$E:$F,2,0)</f>
        <v>In-Process Material</v>
      </c>
      <c r="BD45" s="32">
        <f t="shared" si="88"/>
        <v>120142</v>
      </c>
      <c r="BH45" s="32" t="str">
        <f t="shared" si="39"/>
        <v>FS</v>
      </c>
      <c r="BJ45" s="32" t="str">
        <f>VLOOKUP(BD45,'ALL-Chart of Accounts'!$E:$F,2,0)</f>
        <v>In-Process Labor</v>
      </c>
      <c r="BK45" s="32">
        <f t="shared" si="89"/>
        <v>120143</v>
      </c>
      <c r="BO45" s="32" t="str">
        <f t="shared" si="40"/>
        <v>FS</v>
      </c>
      <c r="BQ45" s="32" t="str">
        <f>VLOOKUP(BK45,'ALL-Chart of Accounts'!$E:$F,2,0)</f>
        <v>In-Process Fixed Overhead</v>
      </c>
      <c r="BR45" s="32">
        <f t="shared" si="90"/>
        <v>120144</v>
      </c>
      <c r="BV45" s="32" t="str">
        <f t="shared" si="41"/>
        <v>FS</v>
      </c>
      <c r="BX45" s="32" t="str">
        <f>VLOOKUP(BR45,'ALL-Chart of Accounts'!$E:$F,2,0)</f>
        <v>In-Process Variable Overhead</v>
      </c>
      <c r="BY45" s="32">
        <f t="shared" si="91"/>
        <v>120145</v>
      </c>
      <c r="CC45" s="32" t="str">
        <f t="shared" si="42"/>
        <v>FS</v>
      </c>
      <c r="CE45" s="32" t="str">
        <f>VLOOKUP(BY45,'ALL-Chart of Accounts'!$E:$F,2,0)</f>
        <v>In-Process Outside</v>
      </c>
      <c r="CF45" s="37">
        <v>120121</v>
      </c>
      <c r="CJ45" s="32" t="str">
        <f t="shared" si="43"/>
        <v>FS</v>
      </c>
      <c r="CL45" s="32" t="str">
        <f>VLOOKUP(CF45,'ALL-Chart of Accounts'!$E:$F,2,0)</f>
        <v>In-Transit Material</v>
      </c>
      <c r="CM45" s="32">
        <f t="shared" si="92"/>
        <v>120122</v>
      </c>
      <c r="CQ45" s="32" t="str">
        <f t="shared" si="44"/>
        <v>FS</v>
      </c>
      <c r="CS45" s="32" t="str">
        <f>VLOOKUP(CM45,'ALL-Chart of Accounts'!$E:$F,2,0)</f>
        <v>In-Transit Labor</v>
      </c>
      <c r="CT45" s="32">
        <f t="shared" si="93"/>
        <v>120123</v>
      </c>
      <c r="CX45" s="32" t="str">
        <f t="shared" si="45"/>
        <v>FS</v>
      </c>
      <c r="CZ45" s="32" t="str">
        <f>VLOOKUP(CT45,'ALL-Chart of Accounts'!$E:$F,2,0)</f>
        <v>In-Transit Fixed Overhead</v>
      </c>
      <c r="DA45" s="32">
        <f t="shared" si="94"/>
        <v>120124</v>
      </c>
      <c r="DE45" s="32" t="str">
        <f t="shared" si="46"/>
        <v>FS</v>
      </c>
      <c r="DG45" s="32" t="str">
        <f>VLOOKUP(DA45,'ALL-Chart of Accounts'!$E:$F,2,0)</f>
        <v>In-Transit Variable Overhead</v>
      </c>
      <c r="DH45" s="32">
        <f t="shared" si="95"/>
        <v>120125</v>
      </c>
      <c r="DL45" s="32" t="str">
        <f t="shared" si="47"/>
        <v>FS</v>
      </c>
      <c r="DN45" s="32" t="str">
        <f>VLOOKUP(DH45,'ALL-Chart of Accounts'!$E:$F,2,0)</f>
        <v>In-Transit Outside</v>
      </c>
      <c r="DO45" s="37">
        <v>415000</v>
      </c>
      <c r="DQ45" s="32">
        <f t="shared" si="8"/>
        <v>4080</v>
      </c>
      <c r="DS45" s="32" t="str">
        <f t="shared" si="48"/>
        <v>FS</v>
      </c>
      <c r="DT45" s="32" t="str">
        <f>VLOOKUP(DO45,'ALL-Chart of Accounts'!$E:$F,2,0)</f>
        <v>Aftermarket Sales - Product (80PRDAFT)</v>
      </c>
      <c r="DU45" s="32">
        <f t="shared" si="9"/>
        <v>415000</v>
      </c>
      <c r="DW45" s="32">
        <f t="shared" si="10"/>
        <v>4080</v>
      </c>
      <c r="DY45" s="32" t="str">
        <f t="shared" si="49"/>
        <v>FS</v>
      </c>
      <c r="DZ45" s="32" t="str">
        <f>VLOOKUP(DU45,'ALL-Chart of Accounts'!$E:$F,2,0)</f>
        <v>Aftermarket Sales - Product (80PRDAFT)</v>
      </c>
      <c r="EA45" s="32">
        <f t="shared" si="11"/>
        <v>415000</v>
      </c>
      <c r="EC45" s="32">
        <f t="shared" si="12"/>
        <v>4080</v>
      </c>
      <c r="EE45" s="32" t="str">
        <f t="shared" si="50"/>
        <v>FS</v>
      </c>
      <c r="EF45" s="32" t="str">
        <f>VLOOKUP(EA45,'ALL-Chart of Accounts'!$E:$F,2,0)</f>
        <v>Aftermarket Sales - Product (80PRDAFT)</v>
      </c>
      <c r="EG45" s="37">
        <v>262800</v>
      </c>
      <c r="EK45" s="32" t="str">
        <f t="shared" si="51"/>
        <v>FS</v>
      </c>
      <c r="EL45" s="32" t="str">
        <f>VLOOKUP(EG45,'ALL-Chart of Accounts'!$E:$F,2,0)</f>
        <v>Deferred Income</v>
      </c>
      <c r="EM45" s="32">
        <f t="shared" si="96"/>
        <v>262800</v>
      </c>
      <c r="EQ45" s="32" t="str">
        <f t="shared" si="52"/>
        <v>FS</v>
      </c>
      <c r="ER45" s="32" t="str">
        <f>VLOOKUP(EM45,'ALL-Chart of Accounts'!$E:$F,2,0)</f>
        <v>Deferred Income</v>
      </c>
      <c r="ES45" s="32">
        <f t="shared" si="97"/>
        <v>262800</v>
      </c>
      <c r="EW45" s="32" t="str">
        <f t="shared" si="53"/>
        <v>FS</v>
      </c>
      <c r="EX45" s="32" t="str">
        <f>VLOOKUP(ES45,'ALL-Chart of Accounts'!$E:$F,2,0)</f>
        <v>Deferred Income</v>
      </c>
      <c r="EY45" s="37">
        <v>511010</v>
      </c>
      <c r="FA45" s="32">
        <f t="shared" si="15"/>
        <v>4080</v>
      </c>
      <c r="FC45" s="32" t="str">
        <f t="shared" si="54"/>
        <v>FS</v>
      </c>
      <c r="FD45" s="32" t="str">
        <f>VLOOKUP(EY45,'ALL-Chart of Accounts'!$E:$F,2,0)</f>
        <v>Product COS (83PRD) - Material</v>
      </c>
      <c r="FE45" s="32">
        <f t="shared" si="98"/>
        <v>511020</v>
      </c>
      <c r="FG45" s="32">
        <f t="shared" si="17"/>
        <v>4080</v>
      </c>
      <c r="FI45" s="32" t="str">
        <f t="shared" si="55"/>
        <v>FS</v>
      </c>
      <c r="FJ45" s="32" t="str">
        <f>VLOOKUP(FE45,'ALL-Chart of Accounts'!$E:$F,2,0)</f>
        <v>Product COS (83PRD) - Labor</v>
      </c>
      <c r="FK45" s="32">
        <f t="shared" si="99"/>
        <v>511030</v>
      </c>
      <c r="FM45" s="32">
        <f t="shared" si="19"/>
        <v>4080</v>
      </c>
      <c r="FO45" s="32" t="str">
        <f t="shared" si="56"/>
        <v>FS</v>
      </c>
      <c r="FP45" s="32" t="str">
        <f>VLOOKUP(FK45,'ALL-Chart of Accounts'!$E:$F,2,0)</f>
        <v>Product COS (83PRD) - Fixed OH</v>
      </c>
      <c r="FQ45" s="32">
        <f t="shared" si="100"/>
        <v>511040</v>
      </c>
      <c r="FS45" s="32">
        <f t="shared" si="21"/>
        <v>4080</v>
      </c>
      <c r="FU45" s="32" t="str">
        <f t="shared" si="57"/>
        <v>FS</v>
      </c>
      <c r="FV45" s="32" t="str">
        <f>VLOOKUP(FQ45,'ALL-Chart of Accounts'!$E:$F,2,0)</f>
        <v>Product COS (83PRD) - Variable OH</v>
      </c>
      <c r="FW45" s="32">
        <f t="shared" si="101"/>
        <v>511050</v>
      </c>
      <c r="FY45" s="32">
        <f t="shared" si="23"/>
        <v>4080</v>
      </c>
      <c r="GA45" s="32" t="str">
        <f t="shared" si="58"/>
        <v>FS</v>
      </c>
      <c r="GB45" s="32" t="str">
        <f>VLOOKUP(FW45,'ALL-Chart of Accounts'!$E:$F,2,0)</f>
        <v>Product COS (83PRD) - Outside</v>
      </c>
      <c r="GC45" s="32">
        <f t="shared" si="24"/>
        <v>262800</v>
      </c>
      <c r="GG45" s="32" t="str">
        <f t="shared" si="59"/>
        <v>FS</v>
      </c>
      <c r="GH45" s="32" t="str">
        <f>VLOOKUP(GC45,'ALL-Chart of Accounts'!$E:$F,2,0)</f>
        <v>Deferred Income</v>
      </c>
      <c r="GI45" s="32">
        <f t="shared" si="25"/>
        <v>262800</v>
      </c>
      <c r="GM45" s="32" t="str">
        <f t="shared" si="60"/>
        <v>FS</v>
      </c>
      <c r="GN45" s="32" t="str">
        <f>VLOOKUP(GI45,'ALL-Chart of Accounts'!$E:$F,2,0)</f>
        <v>Deferred Income</v>
      </c>
      <c r="GO45" s="32">
        <f t="shared" si="26"/>
        <v>262800</v>
      </c>
      <c r="GS45" s="32" t="str">
        <f t="shared" si="61"/>
        <v>FS</v>
      </c>
      <c r="GT45" s="32" t="str">
        <f>VLOOKUP(GO45,'ALL-Chart of Accounts'!$E:$F,2,0)</f>
        <v>Deferred Income</v>
      </c>
      <c r="GU45" s="32">
        <f t="shared" si="27"/>
        <v>262800</v>
      </c>
      <c r="GY45" s="32" t="str">
        <f t="shared" si="62"/>
        <v>FS</v>
      </c>
      <c r="GZ45" s="32" t="str">
        <f>VLOOKUP(GU45,'ALL-Chart of Accounts'!$E:$F,2,0)</f>
        <v>Deferred Income</v>
      </c>
      <c r="HA45" s="32">
        <f t="shared" si="28"/>
        <v>262800</v>
      </c>
      <c r="HE45" s="32" t="str">
        <f t="shared" si="63"/>
        <v>FS</v>
      </c>
      <c r="HF45" s="32" t="str">
        <f>VLOOKUP(HA45,'ALL-Chart of Accounts'!$E:$F,2,0)</f>
        <v>Deferred Income</v>
      </c>
    </row>
    <row r="46" spans="2:214" x14ac:dyDescent="0.35">
      <c r="B46" s="47">
        <v>43468</v>
      </c>
      <c r="C46" s="47">
        <v>43479</v>
      </c>
      <c r="D46" s="46" t="s">
        <v>11995</v>
      </c>
      <c r="F46" s="46">
        <v>4105</v>
      </c>
      <c r="G46" s="32" t="str">
        <f>VLOOKUP(F46,'ALL-Unit Code 2'!V:W,2,0)</f>
        <v>PACKAGING-LABELING</v>
      </c>
      <c r="H46" s="32">
        <f t="shared" si="83"/>
        <v>120131</v>
      </c>
      <c r="L46" s="32" t="str">
        <f>IF(OR(F46="",VLOOKUP(F46,'ALL-Unit Code 2'!V:X,3,0)="ANY"),VLOOKUP($D$1,Sites!$A:$C,2,0),VLOOKUP(F46,'ALL-Unit Code 2'!V:X,3,0))</f>
        <v>FP</v>
      </c>
      <c r="N46" s="32" t="str">
        <f>VLOOKUP(H46,'ALL-Chart of Accounts'!$E:$F,2,0)</f>
        <v>Finished Goods Material</v>
      </c>
      <c r="O46" s="32">
        <f t="shared" si="84"/>
        <v>120132</v>
      </c>
      <c r="S46" s="32" t="str">
        <f t="shared" si="31"/>
        <v>FP</v>
      </c>
      <c r="U46" s="32" t="str">
        <f>VLOOKUP(O46,'ALL-Chart of Accounts'!$E:$F,2,0)</f>
        <v>Finished Goods Labor</v>
      </c>
      <c r="V46" s="32">
        <f t="shared" si="85"/>
        <v>120133</v>
      </c>
      <c r="Z46" s="32" t="str">
        <f t="shared" si="33"/>
        <v>FP</v>
      </c>
      <c r="AB46" s="32" t="str">
        <f>VLOOKUP(V46,'ALL-Chart of Accounts'!$E:$F,2,0)</f>
        <v>Finished Goods Fixed Overhead</v>
      </c>
      <c r="AC46" s="32">
        <f t="shared" si="86"/>
        <v>120134</v>
      </c>
      <c r="AG46" s="32" t="str">
        <f t="shared" si="35"/>
        <v>FP</v>
      </c>
      <c r="AI46" s="32" t="str">
        <f>VLOOKUP(AC46,'ALL-Chart of Accounts'!$E:$F,2,0)</f>
        <v>Finished Goods Variable Overhead</v>
      </c>
      <c r="AJ46" s="32">
        <f t="shared" si="87"/>
        <v>120135</v>
      </c>
      <c r="AN46" s="32" t="str">
        <f t="shared" si="37"/>
        <v>FP</v>
      </c>
      <c r="AP46" s="32" t="str">
        <f>VLOOKUP(AJ46,'ALL-Chart of Accounts'!$E:$F,2,0)</f>
        <v>Finished Goods Outside</v>
      </c>
      <c r="AW46" s="37">
        <v>120141</v>
      </c>
      <c r="BA46" s="32" t="str">
        <f t="shared" si="38"/>
        <v>FP</v>
      </c>
      <c r="BC46" s="32" t="str">
        <f>VLOOKUP(AW46,'ALL-Chart of Accounts'!$E:$F,2,0)</f>
        <v>In-Process Material</v>
      </c>
      <c r="BD46" s="32">
        <f t="shared" si="88"/>
        <v>120142</v>
      </c>
      <c r="BH46" s="32" t="str">
        <f t="shared" si="39"/>
        <v>FP</v>
      </c>
      <c r="BJ46" s="32" t="str">
        <f>VLOOKUP(BD46,'ALL-Chart of Accounts'!$E:$F,2,0)</f>
        <v>In-Process Labor</v>
      </c>
      <c r="BK46" s="32">
        <f t="shared" si="89"/>
        <v>120143</v>
      </c>
      <c r="BO46" s="32" t="str">
        <f t="shared" si="40"/>
        <v>FP</v>
      </c>
      <c r="BQ46" s="32" t="str">
        <f>VLOOKUP(BK46,'ALL-Chart of Accounts'!$E:$F,2,0)</f>
        <v>In-Process Fixed Overhead</v>
      </c>
      <c r="BR46" s="32">
        <f t="shared" si="90"/>
        <v>120144</v>
      </c>
      <c r="BV46" s="32" t="str">
        <f t="shared" si="41"/>
        <v>FP</v>
      </c>
      <c r="BX46" s="32" t="str">
        <f>VLOOKUP(BR46,'ALL-Chart of Accounts'!$E:$F,2,0)</f>
        <v>In-Process Variable Overhead</v>
      </c>
      <c r="BY46" s="32">
        <f t="shared" si="91"/>
        <v>120145</v>
      </c>
      <c r="CC46" s="32" t="str">
        <f t="shared" si="42"/>
        <v>FP</v>
      </c>
      <c r="CE46" s="32" t="str">
        <f>VLOOKUP(BY46,'ALL-Chart of Accounts'!$E:$F,2,0)</f>
        <v>In-Process Outside</v>
      </c>
      <c r="CF46" s="37">
        <v>120121</v>
      </c>
      <c r="CJ46" s="32" t="str">
        <f t="shared" si="43"/>
        <v>FP</v>
      </c>
      <c r="CL46" s="32" t="str">
        <f>VLOOKUP(CF46,'ALL-Chart of Accounts'!$E:$F,2,0)</f>
        <v>In-Transit Material</v>
      </c>
      <c r="CM46" s="32">
        <f t="shared" si="92"/>
        <v>120122</v>
      </c>
      <c r="CQ46" s="32" t="str">
        <f t="shared" si="44"/>
        <v>FP</v>
      </c>
      <c r="CS46" s="32" t="str">
        <f>VLOOKUP(CM46,'ALL-Chart of Accounts'!$E:$F,2,0)</f>
        <v>In-Transit Labor</v>
      </c>
      <c r="CT46" s="32">
        <f t="shared" si="93"/>
        <v>120123</v>
      </c>
      <c r="CX46" s="32" t="str">
        <f t="shared" si="45"/>
        <v>FP</v>
      </c>
      <c r="CZ46" s="32" t="str">
        <f>VLOOKUP(CT46,'ALL-Chart of Accounts'!$E:$F,2,0)</f>
        <v>In-Transit Fixed Overhead</v>
      </c>
      <c r="DA46" s="32">
        <f t="shared" si="94"/>
        <v>120124</v>
      </c>
      <c r="DE46" s="32" t="str">
        <f t="shared" si="46"/>
        <v>FP</v>
      </c>
      <c r="DG46" s="32" t="str">
        <f>VLOOKUP(DA46,'ALL-Chart of Accounts'!$E:$F,2,0)</f>
        <v>In-Transit Variable Overhead</v>
      </c>
      <c r="DH46" s="32">
        <f t="shared" si="95"/>
        <v>120125</v>
      </c>
      <c r="DL46" s="32" t="str">
        <f t="shared" si="47"/>
        <v>FP</v>
      </c>
      <c r="DN46" s="32" t="str">
        <f>VLOOKUP(DH46,'ALL-Chart of Accounts'!$E:$F,2,0)</f>
        <v>In-Transit Outside</v>
      </c>
      <c r="DO46" s="37">
        <v>415000</v>
      </c>
      <c r="DQ46" s="32">
        <f t="shared" si="8"/>
        <v>4105</v>
      </c>
      <c r="DS46" s="32" t="str">
        <f t="shared" si="48"/>
        <v>FP</v>
      </c>
      <c r="DT46" s="32" t="str">
        <f>VLOOKUP(DO46,'ALL-Chart of Accounts'!$E:$F,2,0)</f>
        <v>Aftermarket Sales - Product (80PRDAFT)</v>
      </c>
      <c r="DU46" s="32">
        <f t="shared" si="9"/>
        <v>415000</v>
      </c>
      <c r="DW46" s="32">
        <f t="shared" si="10"/>
        <v>4105</v>
      </c>
      <c r="DY46" s="32" t="str">
        <f t="shared" si="49"/>
        <v>FP</v>
      </c>
      <c r="DZ46" s="32" t="str">
        <f>VLOOKUP(DU46,'ALL-Chart of Accounts'!$E:$F,2,0)</f>
        <v>Aftermarket Sales - Product (80PRDAFT)</v>
      </c>
      <c r="EA46" s="32">
        <f t="shared" si="11"/>
        <v>415000</v>
      </c>
      <c r="EC46" s="32">
        <f t="shared" si="12"/>
        <v>4105</v>
      </c>
      <c r="EE46" s="32" t="str">
        <f t="shared" si="50"/>
        <v>FP</v>
      </c>
      <c r="EF46" s="32" t="str">
        <f>VLOOKUP(EA46,'ALL-Chart of Accounts'!$E:$F,2,0)</f>
        <v>Aftermarket Sales - Product (80PRDAFT)</v>
      </c>
      <c r="EG46" s="37">
        <v>262800</v>
      </c>
      <c r="EK46" s="32" t="str">
        <f t="shared" si="51"/>
        <v>FP</v>
      </c>
      <c r="EL46" s="32" t="str">
        <f>VLOOKUP(EG46,'ALL-Chart of Accounts'!$E:$F,2,0)</f>
        <v>Deferred Income</v>
      </c>
      <c r="EM46" s="32">
        <f t="shared" si="96"/>
        <v>262800</v>
      </c>
      <c r="EQ46" s="32" t="str">
        <f t="shared" si="52"/>
        <v>FP</v>
      </c>
      <c r="ER46" s="32" t="str">
        <f>VLOOKUP(EM46,'ALL-Chart of Accounts'!$E:$F,2,0)</f>
        <v>Deferred Income</v>
      </c>
      <c r="ES46" s="32">
        <f t="shared" si="97"/>
        <v>262800</v>
      </c>
      <c r="EW46" s="32" t="str">
        <f t="shared" si="53"/>
        <v>FP</v>
      </c>
      <c r="EX46" s="32" t="str">
        <f>VLOOKUP(ES46,'ALL-Chart of Accounts'!$E:$F,2,0)</f>
        <v>Deferred Income</v>
      </c>
      <c r="EY46" s="37">
        <v>511010</v>
      </c>
      <c r="FA46" s="32">
        <f t="shared" si="15"/>
        <v>4105</v>
      </c>
      <c r="FC46" s="32" t="str">
        <f t="shared" si="54"/>
        <v>FP</v>
      </c>
      <c r="FD46" s="32" t="str">
        <f>VLOOKUP(EY46,'ALL-Chart of Accounts'!$E:$F,2,0)</f>
        <v>Product COS (83PRD) - Material</v>
      </c>
      <c r="FE46" s="32">
        <f t="shared" si="98"/>
        <v>511020</v>
      </c>
      <c r="FG46" s="32">
        <f t="shared" si="17"/>
        <v>4105</v>
      </c>
      <c r="FI46" s="32" t="str">
        <f t="shared" si="55"/>
        <v>FP</v>
      </c>
      <c r="FJ46" s="32" t="str">
        <f>VLOOKUP(FE46,'ALL-Chart of Accounts'!$E:$F,2,0)</f>
        <v>Product COS (83PRD) - Labor</v>
      </c>
      <c r="FK46" s="32">
        <f t="shared" si="99"/>
        <v>511030</v>
      </c>
      <c r="FM46" s="32">
        <f t="shared" si="19"/>
        <v>4105</v>
      </c>
      <c r="FO46" s="32" t="str">
        <f t="shared" si="56"/>
        <v>FP</v>
      </c>
      <c r="FP46" s="32" t="str">
        <f>VLOOKUP(FK46,'ALL-Chart of Accounts'!$E:$F,2,0)</f>
        <v>Product COS (83PRD) - Fixed OH</v>
      </c>
      <c r="FQ46" s="32">
        <f t="shared" si="100"/>
        <v>511040</v>
      </c>
      <c r="FS46" s="32">
        <f t="shared" si="21"/>
        <v>4105</v>
      </c>
      <c r="FU46" s="32" t="str">
        <f t="shared" si="57"/>
        <v>FP</v>
      </c>
      <c r="FV46" s="32" t="str">
        <f>VLOOKUP(FQ46,'ALL-Chart of Accounts'!$E:$F,2,0)</f>
        <v>Product COS (83PRD) - Variable OH</v>
      </c>
      <c r="FW46" s="32">
        <f t="shared" si="101"/>
        <v>511050</v>
      </c>
      <c r="FY46" s="32">
        <f t="shared" si="23"/>
        <v>4105</v>
      </c>
      <c r="GA46" s="32" t="str">
        <f t="shared" si="58"/>
        <v>FP</v>
      </c>
      <c r="GB46" s="32" t="str">
        <f>VLOOKUP(FW46,'ALL-Chart of Accounts'!$E:$F,2,0)</f>
        <v>Product COS (83PRD) - Outside</v>
      </c>
      <c r="GC46" s="32">
        <f t="shared" si="24"/>
        <v>262800</v>
      </c>
      <c r="GG46" s="32" t="str">
        <f t="shared" si="59"/>
        <v>FP</v>
      </c>
      <c r="GH46" s="32" t="str">
        <f>VLOOKUP(GC46,'ALL-Chart of Accounts'!$E:$F,2,0)</f>
        <v>Deferred Income</v>
      </c>
      <c r="GI46" s="32">
        <f t="shared" si="25"/>
        <v>262800</v>
      </c>
      <c r="GM46" s="32" t="str">
        <f t="shared" si="60"/>
        <v>FP</v>
      </c>
      <c r="GN46" s="32" t="str">
        <f>VLOOKUP(GI46,'ALL-Chart of Accounts'!$E:$F,2,0)</f>
        <v>Deferred Income</v>
      </c>
      <c r="GO46" s="32">
        <f t="shared" si="26"/>
        <v>262800</v>
      </c>
      <c r="GS46" s="32" t="str">
        <f t="shared" si="61"/>
        <v>FP</v>
      </c>
      <c r="GT46" s="32" t="str">
        <f>VLOOKUP(GO46,'ALL-Chart of Accounts'!$E:$F,2,0)</f>
        <v>Deferred Income</v>
      </c>
      <c r="GU46" s="32">
        <f t="shared" si="27"/>
        <v>262800</v>
      </c>
      <c r="GY46" s="32" t="str">
        <f t="shared" si="62"/>
        <v>FP</v>
      </c>
      <c r="GZ46" s="32" t="str">
        <f>VLOOKUP(GU46,'ALL-Chart of Accounts'!$E:$F,2,0)</f>
        <v>Deferred Income</v>
      </c>
      <c r="HA46" s="32">
        <f t="shared" si="28"/>
        <v>262800</v>
      </c>
      <c r="HE46" s="32" t="str">
        <f t="shared" si="63"/>
        <v>FP</v>
      </c>
      <c r="HF46" s="32" t="str">
        <f>VLOOKUP(HA46,'ALL-Chart of Accounts'!$E:$F,2,0)</f>
        <v>Deferred Income</v>
      </c>
    </row>
  </sheetData>
  <autoFilter ref="A2:HF46" xr:uid="{00000000-0009-0000-0000-000031000000}">
    <sortState ref="A3:HF22">
      <sortCondition ref="F2"/>
    </sortState>
  </autoFilter>
  <dataValidations count="1">
    <dataValidation type="list" allowBlank="1" showInputMessage="1" showErrorMessage="1" sqref="D1" xr:uid="{D0E6D1E2-2669-4FB4-9656-5D33DD39BC39}">
      <formula1>Sites</formula1>
    </dataValidation>
  </dataValidations>
  <hyperlinks>
    <hyperlink ref="B1" location="Index!A1" display="Go To Index" xr:uid="{3ECF4A8C-8802-4E11-ABF4-1CD966803CB0}"/>
  </hyperlinks>
  <pageMargins left="0.7" right="0.7" top="0.75" bottom="0.75" header="0.3" footer="0.3"/>
  <customProperties>
    <customPr name="QAA_DRILLPATH_NODE_ID" r:id="rId1"/>
  </customPropertie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261"/>
  <dimension ref="A1:AP50"/>
  <sheetViews>
    <sheetView workbookViewId="0">
      <pane xSplit="11" ySplit="2" topLeftCell="AP21" activePane="bottomRight" state="frozen"/>
      <selection pane="topRight" activeCell="G1" sqref="G1"/>
      <selection pane="bottomLeft" activeCell="A3" sqref="A3"/>
      <selection pane="bottomRight"/>
    </sheetView>
  </sheetViews>
  <sheetFormatPr defaultColWidth="10.6328125" defaultRowHeight="14.5" x14ac:dyDescent="0.35"/>
  <cols>
    <col min="1" max="2" width="10.6328125" style="18" bestFit="1" customWidth="1"/>
    <col min="3" max="3" width="6.6328125" style="18" bestFit="1" customWidth="1"/>
    <col min="4" max="4" width="9.36328125" style="4" bestFit="1" customWidth="1"/>
    <col min="5" max="7" width="7.36328125" style="46" bestFit="1" customWidth="1"/>
    <col min="8" max="8" width="7.08984375" style="46" bestFit="1" customWidth="1"/>
    <col min="9" max="9" width="7.54296875" style="46" bestFit="1" customWidth="1"/>
    <col min="10" max="10" width="14.36328125" style="4" bestFit="1" customWidth="1"/>
    <col min="11" max="11" width="43" style="4" bestFit="1" customWidth="1"/>
    <col min="12" max="12" width="22.90625" style="4" bestFit="1" customWidth="1"/>
    <col min="13" max="13" width="21.36328125" style="4" bestFit="1" customWidth="1"/>
    <col min="14" max="14" width="18.54296875" style="4" bestFit="1" customWidth="1"/>
    <col min="15" max="18" width="23.54296875" style="4" bestFit="1" customWidth="1"/>
    <col min="19" max="19" width="15.6328125" style="4" bestFit="1" customWidth="1"/>
    <col min="20" max="20" width="16.36328125" style="4" bestFit="1" customWidth="1"/>
    <col min="21" max="24" width="20.6328125" style="4" bestFit="1" customWidth="1"/>
    <col min="25" max="25" width="16" style="4" bestFit="1" customWidth="1"/>
    <col min="26" max="26" width="24.6328125" style="4" bestFit="1" customWidth="1"/>
    <col min="27" max="30" width="21.453125" style="4" bestFit="1" customWidth="1"/>
    <col min="31" max="31" width="16.36328125" style="4" bestFit="1" customWidth="1"/>
    <col min="32" max="32" width="27.36328125" style="4" bestFit="1" customWidth="1"/>
    <col min="33" max="36" width="21.6328125" style="4" bestFit="1" customWidth="1"/>
    <col min="37" max="37" width="17.36328125" style="4" bestFit="1" customWidth="1"/>
    <col min="38" max="38" width="18" style="4" bestFit="1" customWidth="1"/>
    <col min="39" max="42" width="22.36328125" style="4" bestFit="1" customWidth="1"/>
    <col min="43" max="16384" width="10.6328125" style="4"/>
  </cols>
  <sheetData>
    <row r="1" spans="1:42" x14ac:dyDescent="0.35">
      <c r="A1" s="18" t="s">
        <v>348</v>
      </c>
      <c r="B1" s="26" t="s">
        <v>50</v>
      </c>
      <c r="C1" s="18" t="s">
        <v>350</v>
      </c>
      <c r="D1" s="6" t="s">
        <v>10</v>
      </c>
    </row>
    <row r="2" spans="1:42" x14ac:dyDescent="0.35">
      <c r="A2" s="19" t="s">
        <v>365</v>
      </c>
      <c r="B2" s="20" t="s">
        <v>4</v>
      </c>
      <c r="C2" s="21" t="s">
        <v>366</v>
      </c>
      <c r="D2" s="4" t="s">
        <v>349</v>
      </c>
      <c r="E2" s="76" t="s">
        <v>9761</v>
      </c>
      <c r="F2" s="76" t="s">
        <v>9820</v>
      </c>
      <c r="G2" s="77" t="s">
        <v>11</v>
      </c>
      <c r="H2" s="77" t="s">
        <v>14</v>
      </c>
      <c r="I2" s="77" t="s">
        <v>15</v>
      </c>
      <c r="J2" s="4" t="s">
        <v>2147</v>
      </c>
      <c r="K2" s="4" t="s">
        <v>387</v>
      </c>
      <c r="L2" s="4" t="s">
        <v>3739</v>
      </c>
      <c r="M2" s="4" t="s">
        <v>3740</v>
      </c>
      <c r="N2" s="4" t="s">
        <v>387</v>
      </c>
      <c r="O2" s="4" t="s">
        <v>2659</v>
      </c>
      <c r="P2" s="4" t="s">
        <v>2660</v>
      </c>
      <c r="Q2" s="4" t="s">
        <v>2661</v>
      </c>
      <c r="R2" s="4" t="s">
        <v>2662</v>
      </c>
      <c r="S2" s="4" t="s">
        <v>3741</v>
      </c>
      <c r="T2" s="4" t="s">
        <v>387</v>
      </c>
      <c r="U2" s="4" t="s">
        <v>2665</v>
      </c>
      <c r="V2" s="4" t="s">
        <v>2666</v>
      </c>
      <c r="W2" s="4" t="s">
        <v>2667</v>
      </c>
      <c r="X2" s="4" t="s">
        <v>2668</v>
      </c>
      <c r="Y2" s="4" t="s">
        <v>3742</v>
      </c>
      <c r="Z2" s="4" t="s">
        <v>387</v>
      </c>
      <c r="AA2" s="4" t="s">
        <v>2671</v>
      </c>
      <c r="AB2" s="4" t="s">
        <v>2672</v>
      </c>
      <c r="AC2" s="4" t="s">
        <v>2673</v>
      </c>
      <c r="AD2" s="4" t="s">
        <v>2674</v>
      </c>
      <c r="AE2" s="4" t="s">
        <v>3743</v>
      </c>
      <c r="AF2" s="4" t="s">
        <v>387</v>
      </c>
      <c r="AG2" s="4" t="s">
        <v>2677</v>
      </c>
      <c r="AH2" s="4" t="s">
        <v>2678</v>
      </c>
      <c r="AI2" s="4" t="s">
        <v>2679</v>
      </c>
      <c r="AJ2" s="4" t="s">
        <v>2680</v>
      </c>
      <c r="AK2" s="4" t="s">
        <v>3744</v>
      </c>
      <c r="AL2" s="4" t="s">
        <v>387</v>
      </c>
      <c r="AM2" s="4" t="s">
        <v>2683</v>
      </c>
      <c r="AN2" s="4" t="s">
        <v>2684</v>
      </c>
      <c r="AO2" s="4" t="s">
        <v>2685</v>
      </c>
      <c r="AP2" s="4" t="s">
        <v>2686</v>
      </c>
    </row>
    <row r="3" spans="1:42" x14ac:dyDescent="0.35">
      <c r="B3" s="18">
        <v>43214</v>
      </c>
      <c r="E3" s="22"/>
      <c r="F3" s="22" t="s">
        <v>1441</v>
      </c>
      <c r="G3" s="22" t="s">
        <v>1441</v>
      </c>
      <c r="H3" s="22" t="s">
        <v>1441</v>
      </c>
      <c r="I3" s="22" t="s">
        <v>1441</v>
      </c>
      <c r="J3" s="4">
        <v>1000</v>
      </c>
      <c r="K3" s="32" t="str">
        <f>VLOOKUP(J3,'ALL-Unit Code 2'!$V:$W,2,0)</f>
        <v>EXPENSED MATERIAL</v>
      </c>
      <c r="L3" s="4">
        <v>1</v>
      </c>
      <c r="M3" s="37">
        <v>119921</v>
      </c>
      <c r="N3" s="32" t="str">
        <f>VLOOKUP(M3,'ALL-Chart of Accounts'!$E:$F,2,0)</f>
        <v>WIP Service Material</v>
      </c>
      <c r="R3" s="32" t="str">
        <f>VLOOKUP($D$1,Sites!$A:$C,2,0)</f>
        <v>CO</v>
      </c>
      <c r="S3" s="32">
        <f>+M3+1</f>
        <v>119922</v>
      </c>
      <c r="T3" s="32" t="str">
        <f>VLOOKUP(S3,'ALL-Chart of Accounts'!$E:$F,2,0)</f>
        <v>WIP Service Labor</v>
      </c>
      <c r="X3" s="32" t="str">
        <f>VLOOKUP($D$1,Sites!$A:$C,2,0)</f>
        <v>CO</v>
      </c>
      <c r="Y3" s="32">
        <f>+S3+1</f>
        <v>119923</v>
      </c>
      <c r="Z3" s="32" t="str">
        <f>VLOOKUP(Y3,'ALL-Chart of Accounts'!$E:$F,2,0)</f>
        <v>WIP Service Fixed Overhead</v>
      </c>
      <c r="AD3" s="32" t="str">
        <f>VLOOKUP($D$1,Sites!$A:$C,2,0)</f>
        <v>CO</v>
      </c>
      <c r="AE3" s="32">
        <f>+Y3+1</f>
        <v>119924</v>
      </c>
      <c r="AF3" s="32" t="str">
        <f>VLOOKUP(AE3,'ALL-Chart of Accounts'!$E:$F,2,0)</f>
        <v>WIP Service Variable Overhead</v>
      </c>
      <c r="AJ3" s="32" t="str">
        <f>VLOOKUP($D$1,Sites!$A:$C,2,0)</f>
        <v>CO</v>
      </c>
      <c r="AK3" s="32">
        <f>+AE3+1</f>
        <v>119925</v>
      </c>
      <c r="AL3" s="32" t="str">
        <f>VLOOKUP(AK3,'ALL-Chart of Accounts'!$E:$F,2,0)</f>
        <v>WIP Service Outside</v>
      </c>
      <c r="AP3" s="32" t="str">
        <f>VLOOKUP($D$1,Sites!$A:$C,2,0)</f>
        <v>CO</v>
      </c>
    </row>
    <row r="4" spans="1:42" x14ac:dyDescent="0.35">
      <c r="B4" s="47">
        <v>43214</v>
      </c>
      <c r="E4" s="22"/>
      <c r="F4" s="22" t="s">
        <v>1441</v>
      </c>
      <c r="G4" s="22" t="s">
        <v>1441</v>
      </c>
      <c r="H4" s="22" t="s">
        <v>1441</v>
      </c>
      <c r="I4" s="22" t="s">
        <v>1441</v>
      </c>
      <c r="J4" s="4">
        <v>1001</v>
      </c>
      <c r="K4" s="32" t="str">
        <f>VLOOKUP(J4,'ALL-Unit Code 2'!$V:$W,2,0)</f>
        <v>RAW MATERIAL</v>
      </c>
      <c r="L4" s="4">
        <v>1</v>
      </c>
      <c r="M4" s="37">
        <v>119921</v>
      </c>
      <c r="N4" s="32" t="str">
        <f>VLOOKUP(M4,'ALL-Chart of Accounts'!$E:$F,2,0)</f>
        <v>WIP Service Material</v>
      </c>
      <c r="R4" s="32" t="str">
        <f>VLOOKUP($D$1,Sites!$A:$C,2,0)</f>
        <v>CO</v>
      </c>
      <c r="S4" s="32">
        <f t="shared" ref="S4:S37" si="0">+M4+1</f>
        <v>119922</v>
      </c>
      <c r="T4" s="32" t="str">
        <f>VLOOKUP(S4,'ALL-Chart of Accounts'!$E:$F,2,0)</f>
        <v>WIP Service Labor</v>
      </c>
      <c r="X4" s="32" t="str">
        <f>VLOOKUP($D$1,Sites!$A:$C,2,0)</f>
        <v>CO</v>
      </c>
      <c r="Y4" s="32">
        <f t="shared" ref="Y4:Y37" si="1">+S4+1</f>
        <v>119923</v>
      </c>
      <c r="Z4" s="32" t="str">
        <f>VLOOKUP(Y4,'ALL-Chart of Accounts'!$E:$F,2,0)</f>
        <v>WIP Service Fixed Overhead</v>
      </c>
      <c r="AD4" s="32" t="str">
        <f>VLOOKUP($D$1,Sites!$A:$C,2,0)</f>
        <v>CO</v>
      </c>
      <c r="AE4" s="32">
        <f t="shared" ref="AE4:AE37" si="2">+Y4+1</f>
        <v>119924</v>
      </c>
      <c r="AF4" s="32" t="str">
        <f>VLOOKUP(AE4,'ALL-Chart of Accounts'!$E:$F,2,0)</f>
        <v>WIP Service Variable Overhead</v>
      </c>
      <c r="AJ4" s="32" t="str">
        <f>VLOOKUP($D$1,Sites!$A:$C,2,0)</f>
        <v>CO</v>
      </c>
      <c r="AK4" s="32">
        <f t="shared" ref="AK4:AK37" si="3">+AE4+1</f>
        <v>119925</v>
      </c>
      <c r="AL4" s="32" t="str">
        <f>VLOOKUP(AK4,'ALL-Chart of Accounts'!$E:$F,2,0)</f>
        <v>WIP Service Outside</v>
      </c>
      <c r="AP4" s="32" t="str">
        <f>VLOOKUP($D$1,Sites!$A:$C,2,0)</f>
        <v>CO</v>
      </c>
    </row>
    <row r="5" spans="1:42" x14ac:dyDescent="0.35">
      <c r="B5" s="47">
        <v>43214</v>
      </c>
      <c r="E5" s="22"/>
      <c r="F5" s="22" t="s">
        <v>1441</v>
      </c>
      <c r="G5" s="22" t="s">
        <v>1441</v>
      </c>
      <c r="H5" s="22" t="s">
        <v>1441</v>
      </c>
      <c r="I5" s="22" t="s">
        <v>1441</v>
      </c>
      <c r="J5" s="4">
        <v>1002</v>
      </c>
      <c r="K5" s="32" t="str">
        <f>VLOOKUP(J5,'ALL-Unit Code 2'!$V:$W,2,0)</f>
        <v>GENERAL CONSUMABLES</v>
      </c>
      <c r="L5" s="4">
        <v>1</v>
      </c>
      <c r="M5" s="37">
        <v>119921</v>
      </c>
      <c r="N5" s="32" t="str">
        <f>VLOOKUP(M5,'ALL-Chart of Accounts'!$E:$F,2,0)</f>
        <v>WIP Service Material</v>
      </c>
      <c r="R5" s="32" t="str">
        <f>VLOOKUP($D$1,Sites!$A:$C,2,0)</f>
        <v>CO</v>
      </c>
      <c r="S5" s="32">
        <f t="shared" si="0"/>
        <v>119922</v>
      </c>
      <c r="T5" s="32" t="str">
        <f>VLOOKUP(S5,'ALL-Chart of Accounts'!$E:$F,2,0)</f>
        <v>WIP Service Labor</v>
      </c>
      <c r="X5" s="32" t="str">
        <f>VLOOKUP($D$1,Sites!$A:$C,2,0)</f>
        <v>CO</v>
      </c>
      <c r="Y5" s="32">
        <f t="shared" si="1"/>
        <v>119923</v>
      </c>
      <c r="Z5" s="32" t="str">
        <f>VLOOKUP(Y5,'ALL-Chart of Accounts'!$E:$F,2,0)</f>
        <v>WIP Service Fixed Overhead</v>
      </c>
      <c r="AD5" s="32" t="str">
        <f>VLOOKUP($D$1,Sites!$A:$C,2,0)</f>
        <v>CO</v>
      </c>
      <c r="AE5" s="32">
        <f t="shared" si="2"/>
        <v>119924</v>
      </c>
      <c r="AF5" s="32" t="str">
        <f>VLOOKUP(AE5,'ALL-Chart of Accounts'!$E:$F,2,0)</f>
        <v>WIP Service Variable Overhead</v>
      </c>
      <c r="AJ5" s="32" t="str">
        <f>VLOOKUP($D$1,Sites!$A:$C,2,0)</f>
        <v>CO</v>
      </c>
      <c r="AK5" s="32">
        <f t="shared" si="3"/>
        <v>119925</v>
      </c>
      <c r="AL5" s="32" t="str">
        <f>VLOOKUP(AK5,'ALL-Chart of Accounts'!$E:$F,2,0)</f>
        <v>WIP Service Outside</v>
      </c>
      <c r="AP5" s="32" t="str">
        <f>VLOOKUP($D$1,Sites!$A:$C,2,0)</f>
        <v>CO</v>
      </c>
    </row>
    <row r="6" spans="1:42" x14ac:dyDescent="0.35">
      <c r="E6" s="22"/>
      <c r="F6" s="22"/>
      <c r="G6" s="22" t="s">
        <v>1441</v>
      </c>
      <c r="H6" s="22"/>
      <c r="I6" s="22" t="s">
        <v>1441</v>
      </c>
      <c r="J6" s="4">
        <v>1100</v>
      </c>
      <c r="K6" s="32" t="str">
        <f>VLOOKUP(J6,'ALL-Unit Code 2'!$V:$W,2,0)</f>
        <v>FREEZING-FRIGO GCM SERIES FREEZERS</v>
      </c>
      <c r="L6" s="4">
        <v>1</v>
      </c>
      <c r="M6" s="37">
        <v>119921</v>
      </c>
      <c r="N6" s="32" t="str">
        <f>VLOOKUP(M6,'ALL-Chart of Accounts'!$E:$F,2,0)</f>
        <v>WIP Service Material</v>
      </c>
      <c r="R6" s="32" t="str">
        <f>VLOOKUP($D$1,Sites!$A:$C,2,0)</f>
        <v>CO</v>
      </c>
      <c r="S6" s="32">
        <f t="shared" si="0"/>
        <v>119922</v>
      </c>
      <c r="T6" s="32" t="str">
        <f>VLOOKUP(S6,'ALL-Chart of Accounts'!$E:$F,2,0)</f>
        <v>WIP Service Labor</v>
      </c>
      <c r="X6" s="32" t="str">
        <f>VLOOKUP($D$1,Sites!$A:$C,2,0)</f>
        <v>CO</v>
      </c>
      <c r="Y6" s="32">
        <f t="shared" si="1"/>
        <v>119923</v>
      </c>
      <c r="Z6" s="32" t="str">
        <f>VLOOKUP(Y6,'ALL-Chart of Accounts'!$E:$F,2,0)</f>
        <v>WIP Service Fixed Overhead</v>
      </c>
      <c r="AD6" s="32" t="str">
        <f>VLOOKUP($D$1,Sites!$A:$C,2,0)</f>
        <v>CO</v>
      </c>
      <c r="AE6" s="32">
        <f t="shared" si="2"/>
        <v>119924</v>
      </c>
      <c r="AF6" s="32" t="str">
        <f>VLOOKUP(AE6,'ALL-Chart of Accounts'!$E:$F,2,0)</f>
        <v>WIP Service Variable Overhead</v>
      </c>
      <c r="AJ6" s="32" t="str">
        <f>VLOOKUP($D$1,Sites!$A:$C,2,0)</f>
        <v>CO</v>
      </c>
      <c r="AK6" s="32">
        <f t="shared" si="3"/>
        <v>119925</v>
      </c>
      <c r="AL6" s="32" t="str">
        <f>VLOOKUP(AK6,'ALL-Chart of Accounts'!$E:$F,2,0)</f>
        <v>WIP Service Outside</v>
      </c>
      <c r="AP6" s="32" t="str">
        <f>VLOOKUP($D$1,Sites!$A:$C,2,0)</f>
        <v>CO</v>
      </c>
    </row>
    <row r="7" spans="1:42" x14ac:dyDescent="0.35">
      <c r="A7" s="18">
        <v>43146</v>
      </c>
      <c r="D7" s="4" t="s">
        <v>9719</v>
      </c>
      <c r="E7" s="22"/>
      <c r="F7" s="22"/>
      <c r="G7" s="22" t="s">
        <v>1441</v>
      </c>
      <c r="H7" s="22" t="s">
        <v>1441</v>
      </c>
      <c r="I7" s="22" t="s">
        <v>1441</v>
      </c>
      <c r="J7" s="4">
        <v>1105</v>
      </c>
      <c r="K7" s="32" t="str">
        <f>VLOOKUP(J7,'ALL-Unit Code 2'!$V:$W,2,0)</f>
        <v>FREEZING-NF FREEZERS (LST &amp; SUPERTRAK)</v>
      </c>
      <c r="L7" s="4">
        <v>1</v>
      </c>
      <c r="M7" s="37">
        <v>119921</v>
      </c>
      <c r="N7" s="32" t="str">
        <f>VLOOKUP(M7,'ALL-Chart of Accounts'!$E:$F,2,0)</f>
        <v>WIP Service Material</v>
      </c>
      <c r="R7" s="32" t="str">
        <f>VLOOKUP($D$1,Sites!$A:$C,2,0)</f>
        <v>CO</v>
      </c>
      <c r="S7" s="32">
        <f t="shared" si="0"/>
        <v>119922</v>
      </c>
      <c r="T7" s="32" t="str">
        <f>VLOOKUP(S7,'ALL-Chart of Accounts'!$E:$F,2,0)</f>
        <v>WIP Service Labor</v>
      </c>
      <c r="X7" s="32" t="str">
        <f>VLOOKUP($D$1,Sites!$A:$C,2,0)</f>
        <v>CO</v>
      </c>
      <c r="Y7" s="32">
        <f t="shared" si="1"/>
        <v>119923</v>
      </c>
      <c r="Z7" s="32" t="str">
        <f>VLOOKUP(Y7,'ALL-Chart of Accounts'!$E:$F,2,0)</f>
        <v>WIP Service Fixed Overhead</v>
      </c>
      <c r="AD7" s="32" t="str">
        <f>VLOOKUP($D$1,Sites!$A:$C,2,0)</f>
        <v>CO</v>
      </c>
      <c r="AE7" s="32">
        <f t="shared" si="2"/>
        <v>119924</v>
      </c>
      <c r="AF7" s="32" t="str">
        <f>VLOOKUP(AE7,'ALL-Chart of Accounts'!$E:$F,2,0)</f>
        <v>WIP Service Variable Overhead</v>
      </c>
      <c r="AJ7" s="32" t="str">
        <f>VLOOKUP($D$1,Sites!$A:$C,2,0)</f>
        <v>CO</v>
      </c>
      <c r="AK7" s="32">
        <f t="shared" si="3"/>
        <v>119925</v>
      </c>
      <c r="AL7" s="32" t="str">
        <f>VLOOKUP(AK7,'ALL-Chart of Accounts'!$E:$F,2,0)</f>
        <v>WIP Service Outside</v>
      </c>
      <c r="AP7" s="32" t="str">
        <f>VLOOKUP($D$1,Sites!$A:$C,2,0)</f>
        <v>CO</v>
      </c>
    </row>
    <row r="8" spans="1:42" x14ac:dyDescent="0.35">
      <c r="E8" s="22"/>
      <c r="F8" s="22"/>
      <c r="G8" s="22" t="s">
        <v>1441</v>
      </c>
      <c r="H8" s="22"/>
      <c r="I8" s="22" t="s">
        <v>1441</v>
      </c>
      <c r="J8" s="4">
        <v>1110</v>
      </c>
      <c r="K8" s="32" t="str">
        <f>VLOOKUP(J8,'ALL-Unit Code 2'!$V:$W,2,0)</f>
        <v>FREEZING-FRIGO OTH (ADVANTEC)</v>
      </c>
      <c r="L8" s="4">
        <v>1</v>
      </c>
      <c r="M8" s="37">
        <v>119921</v>
      </c>
      <c r="N8" s="32" t="str">
        <f>VLOOKUP(M8,'ALL-Chart of Accounts'!$E:$F,2,0)</f>
        <v>WIP Service Material</v>
      </c>
      <c r="R8" s="32" t="str">
        <f>VLOOKUP($D$1,Sites!$A:$C,2,0)</f>
        <v>CO</v>
      </c>
      <c r="S8" s="32">
        <f t="shared" si="0"/>
        <v>119922</v>
      </c>
      <c r="T8" s="32" t="str">
        <f>VLOOKUP(S8,'ALL-Chart of Accounts'!$E:$F,2,0)</f>
        <v>WIP Service Labor</v>
      </c>
      <c r="X8" s="32" t="str">
        <f>VLOOKUP($D$1,Sites!$A:$C,2,0)</f>
        <v>CO</v>
      </c>
      <c r="Y8" s="32">
        <f t="shared" si="1"/>
        <v>119923</v>
      </c>
      <c r="Z8" s="32" t="str">
        <f>VLOOKUP(Y8,'ALL-Chart of Accounts'!$E:$F,2,0)</f>
        <v>WIP Service Fixed Overhead</v>
      </c>
      <c r="AD8" s="32" t="str">
        <f>VLOOKUP($D$1,Sites!$A:$C,2,0)</f>
        <v>CO</v>
      </c>
      <c r="AE8" s="32">
        <f t="shared" si="2"/>
        <v>119924</v>
      </c>
      <c r="AF8" s="32" t="str">
        <f>VLOOKUP(AE8,'ALL-Chart of Accounts'!$E:$F,2,0)</f>
        <v>WIP Service Variable Overhead</v>
      </c>
      <c r="AJ8" s="32" t="str">
        <f>VLOOKUP($D$1,Sites!$A:$C,2,0)</f>
        <v>CO</v>
      </c>
      <c r="AK8" s="32">
        <f t="shared" si="3"/>
        <v>119925</v>
      </c>
      <c r="AL8" s="32" t="str">
        <f>VLOOKUP(AK8,'ALL-Chart of Accounts'!$E:$F,2,0)</f>
        <v>WIP Service Outside</v>
      </c>
      <c r="AP8" s="32" t="str">
        <f>VLOOKUP($D$1,Sites!$A:$C,2,0)</f>
        <v>CO</v>
      </c>
    </row>
    <row r="9" spans="1:42" x14ac:dyDescent="0.35">
      <c r="E9" s="22"/>
      <c r="F9" s="22"/>
      <c r="G9" s="22" t="s">
        <v>1441</v>
      </c>
      <c r="H9" s="22"/>
      <c r="I9" s="22" t="s">
        <v>1441</v>
      </c>
      <c r="J9" s="4">
        <v>1115</v>
      </c>
      <c r="K9" s="32" t="str">
        <f>VLOOKUP(J9,'ALL-Unit Code 2'!$V:$W,2,0)</f>
        <v>FREEZING-REFRIGERATION (FRIGOPAK, LVS)</v>
      </c>
      <c r="L9" s="4">
        <v>1</v>
      </c>
      <c r="M9" s="37">
        <v>119921</v>
      </c>
      <c r="N9" s="32" t="str">
        <f>VLOOKUP(M9,'ALL-Chart of Accounts'!$E:$F,2,0)</f>
        <v>WIP Service Material</v>
      </c>
      <c r="R9" s="32" t="str">
        <f>VLOOKUP($D$1,Sites!$A:$C,2,0)</f>
        <v>CO</v>
      </c>
      <c r="S9" s="32">
        <f t="shared" si="0"/>
        <v>119922</v>
      </c>
      <c r="T9" s="32" t="str">
        <f>VLOOKUP(S9,'ALL-Chart of Accounts'!$E:$F,2,0)</f>
        <v>WIP Service Labor</v>
      </c>
      <c r="X9" s="32" t="str">
        <f>VLOOKUP($D$1,Sites!$A:$C,2,0)</f>
        <v>CO</v>
      </c>
      <c r="Y9" s="32">
        <f t="shared" si="1"/>
        <v>119923</v>
      </c>
      <c r="Z9" s="32" t="str">
        <f>VLOOKUP(Y9,'ALL-Chart of Accounts'!$E:$F,2,0)</f>
        <v>WIP Service Fixed Overhead</v>
      </c>
      <c r="AD9" s="32" t="str">
        <f>VLOOKUP($D$1,Sites!$A:$C,2,0)</f>
        <v>CO</v>
      </c>
      <c r="AE9" s="32">
        <f t="shared" si="2"/>
        <v>119924</v>
      </c>
      <c r="AF9" s="32" t="str">
        <f>VLOOKUP(AE9,'ALL-Chart of Accounts'!$E:$F,2,0)</f>
        <v>WIP Service Variable Overhead</v>
      </c>
      <c r="AJ9" s="32" t="str">
        <f>VLOOKUP($D$1,Sites!$A:$C,2,0)</f>
        <v>CO</v>
      </c>
      <c r="AK9" s="32">
        <f t="shared" si="3"/>
        <v>119925</v>
      </c>
      <c r="AL9" s="32" t="str">
        <f>VLOOKUP(AK9,'ALL-Chart of Accounts'!$E:$F,2,0)</f>
        <v>WIP Service Outside</v>
      </c>
      <c r="AP9" s="32" t="str">
        <f>VLOOKUP($D$1,Sites!$A:$C,2,0)</f>
        <v>CO</v>
      </c>
    </row>
    <row r="10" spans="1:42" x14ac:dyDescent="0.35">
      <c r="E10" s="22"/>
      <c r="F10" s="22"/>
      <c r="G10" s="22" t="s">
        <v>1441</v>
      </c>
      <c r="H10" s="22"/>
      <c r="I10" s="22" t="s">
        <v>1441</v>
      </c>
      <c r="J10" s="4">
        <v>1120</v>
      </c>
      <c r="K10" s="32" t="str">
        <f>VLOOKUP(J10,'ALL-Unit Code 2'!$V:$W,2,0)</f>
        <v>FREEZING-VIBRATORY</v>
      </c>
      <c r="L10" s="4">
        <v>1</v>
      </c>
      <c r="M10" s="37">
        <v>119921</v>
      </c>
      <c r="N10" s="32" t="str">
        <f>VLOOKUP(M10,'ALL-Chart of Accounts'!$E:$F,2,0)</f>
        <v>WIP Service Material</v>
      </c>
      <c r="R10" s="32" t="str">
        <f>VLOOKUP($D$1,Sites!$A:$C,2,0)</f>
        <v>CO</v>
      </c>
      <c r="S10" s="32">
        <f t="shared" si="0"/>
        <v>119922</v>
      </c>
      <c r="T10" s="32" t="str">
        <f>VLOOKUP(S10,'ALL-Chart of Accounts'!$E:$F,2,0)</f>
        <v>WIP Service Labor</v>
      </c>
      <c r="X10" s="32" t="str">
        <f>VLOOKUP($D$1,Sites!$A:$C,2,0)</f>
        <v>CO</v>
      </c>
      <c r="Y10" s="32">
        <f t="shared" si="1"/>
        <v>119923</v>
      </c>
      <c r="Z10" s="32" t="str">
        <f>VLOOKUP(Y10,'ALL-Chart of Accounts'!$E:$F,2,0)</f>
        <v>WIP Service Fixed Overhead</v>
      </c>
      <c r="AD10" s="32" t="str">
        <f>VLOOKUP($D$1,Sites!$A:$C,2,0)</f>
        <v>CO</v>
      </c>
      <c r="AE10" s="32">
        <f t="shared" si="2"/>
        <v>119924</v>
      </c>
      <c r="AF10" s="32" t="str">
        <f>VLOOKUP(AE10,'ALL-Chart of Accounts'!$E:$F,2,0)</f>
        <v>WIP Service Variable Overhead</v>
      </c>
      <c r="AJ10" s="32" t="str">
        <f>VLOOKUP($D$1,Sites!$A:$C,2,0)</f>
        <v>CO</v>
      </c>
      <c r="AK10" s="32">
        <f t="shared" si="3"/>
        <v>119925</v>
      </c>
      <c r="AL10" s="32" t="str">
        <f>VLOOKUP(AK10,'ALL-Chart of Accounts'!$E:$F,2,0)</f>
        <v>WIP Service Outside</v>
      </c>
      <c r="AP10" s="32" t="str">
        <f>VLOOKUP($D$1,Sites!$A:$C,2,0)</f>
        <v>CO</v>
      </c>
    </row>
    <row r="11" spans="1:42" x14ac:dyDescent="0.35">
      <c r="E11" s="22"/>
      <c r="F11" s="22"/>
      <c r="G11" s="22" t="s">
        <v>1441</v>
      </c>
      <c r="H11" s="22"/>
      <c r="I11" s="22" t="s">
        <v>1441</v>
      </c>
      <c r="J11" s="4">
        <v>1200</v>
      </c>
      <c r="K11" s="32" t="str">
        <f>VLOOKUP(J11,'ALL-Unit Code 2'!$V:$W,2,0)</f>
        <v>COOKING-LINEAR OVENS (JSO, CHARMARKER)</v>
      </c>
      <c r="L11" s="4">
        <v>1</v>
      </c>
      <c r="M11" s="37">
        <v>119921</v>
      </c>
      <c r="N11" s="32" t="str">
        <f>VLOOKUP(M11,'ALL-Chart of Accounts'!$E:$F,2,0)</f>
        <v>WIP Service Material</v>
      </c>
      <c r="R11" s="32" t="str">
        <f>VLOOKUP($D$1,Sites!$A:$C,2,0)</f>
        <v>CO</v>
      </c>
      <c r="S11" s="32">
        <f t="shared" si="0"/>
        <v>119922</v>
      </c>
      <c r="T11" s="32" t="str">
        <f>VLOOKUP(S11,'ALL-Chart of Accounts'!$E:$F,2,0)</f>
        <v>WIP Service Labor</v>
      </c>
      <c r="X11" s="32" t="str">
        <f>VLOOKUP($D$1,Sites!$A:$C,2,0)</f>
        <v>CO</v>
      </c>
      <c r="Y11" s="32">
        <f t="shared" si="1"/>
        <v>119923</v>
      </c>
      <c r="Z11" s="32" t="str">
        <f>VLOOKUP(Y11,'ALL-Chart of Accounts'!$E:$F,2,0)</f>
        <v>WIP Service Fixed Overhead</v>
      </c>
      <c r="AD11" s="32" t="str">
        <f>VLOOKUP($D$1,Sites!$A:$C,2,0)</f>
        <v>CO</v>
      </c>
      <c r="AE11" s="32">
        <f t="shared" si="2"/>
        <v>119924</v>
      </c>
      <c r="AF11" s="32" t="str">
        <f>VLOOKUP(AE11,'ALL-Chart of Accounts'!$E:$F,2,0)</f>
        <v>WIP Service Variable Overhead</v>
      </c>
      <c r="AJ11" s="32" t="str">
        <f>VLOOKUP($D$1,Sites!$A:$C,2,0)</f>
        <v>CO</v>
      </c>
      <c r="AK11" s="32">
        <f t="shared" si="3"/>
        <v>119925</v>
      </c>
      <c r="AL11" s="32" t="str">
        <f>VLOOKUP(AK11,'ALL-Chart of Accounts'!$E:$F,2,0)</f>
        <v>WIP Service Outside</v>
      </c>
      <c r="AP11" s="32" t="str">
        <f>VLOOKUP($D$1,Sites!$A:$C,2,0)</f>
        <v>CO</v>
      </c>
    </row>
    <row r="12" spans="1:42" x14ac:dyDescent="0.35">
      <c r="E12" s="22"/>
      <c r="F12" s="22"/>
      <c r="G12" s="22" t="s">
        <v>1441</v>
      </c>
      <c r="H12" s="22"/>
      <c r="I12" s="22" t="s">
        <v>1441</v>
      </c>
      <c r="J12" s="4">
        <v>1205</v>
      </c>
      <c r="K12" s="32" t="str">
        <f>VLOOKUP(J12,'ALL-Unit Code 2'!$V:$W,2,0)</f>
        <v>COOKING-SPIRAL OVENS (GCO)</v>
      </c>
      <c r="L12" s="4">
        <v>1</v>
      </c>
      <c r="M12" s="37">
        <v>119921</v>
      </c>
      <c r="N12" s="32" t="str">
        <f>VLOOKUP(M12,'ALL-Chart of Accounts'!$E:$F,2,0)</f>
        <v>WIP Service Material</v>
      </c>
      <c r="R12" s="32" t="str">
        <f>VLOOKUP($D$1,Sites!$A:$C,2,0)</f>
        <v>CO</v>
      </c>
      <c r="S12" s="32">
        <f t="shared" si="0"/>
        <v>119922</v>
      </c>
      <c r="T12" s="32" t="str">
        <f>VLOOKUP(S12,'ALL-Chart of Accounts'!$E:$F,2,0)</f>
        <v>WIP Service Labor</v>
      </c>
      <c r="X12" s="32" t="str">
        <f>VLOOKUP($D$1,Sites!$A:$C,2,0)</f>
        <v>CO</v>
      </c>
      <c r="Y12" s="32">
        <f t="shared" si="1"/>
        <v>119923</v>
      </c>
      <c r="Z12" s="32" t="str">
        <f>VLOOKUP(Y12,'ALL-Chart of Accounts'!$E:$F,2,0)</f>
        <v>WIP Service Fixed Overhead</v>
      </c>
      <c r="AD12" s="32" t="str">
        <f>VLOOKUP($D$1,Sites!$A:$C,2,0)</f>
        <v>CO</v>
      </c>
      <c r="AE12" s="32">
        <f t="shared" si="2"/>
        <v>119924</v>
      </c>
      <c r="AF12" s="32" t="str">
        <f>VLOOKUP(AE12,'ALL-Chart of Accounts'!$E:$F,2,0)</f>
        <v>WIP Service Variable Overhead</v>
      </c>
      <c r="AJ12" s="32" t="str">
        <f>VLOOKUP($D$1,Sites!$A:$C,2,0)</f>
        <v>CO</v>
      </c>
      <c r="AK12" s="32">
        <f t="shared" si="3"/>
        <v>119925</v>
      </c>
      <c r="AL12" s="32" t="str">
        <f>VLOOKUP(AK12,'ALL-Chart of Accounts'!$E:$F,2,0)</f>
        <v>WIP Service Outside</v>
      </c>
      <c r="AP12" s="32" t="str">
        <f>VLOOKUP($D$1,Sites!$A:$C,2,0)</f>
        <v>CO</v>
      </c>
    </row>
    <row r="13" spans="1:42" x14ac:dyDescent="0.35">
      <c r="E13" s="22"/>
      <c r="F13" s="22"/>
      <c r="G13" s="22" t="s">
        <v>1441</v>
      </c>
      <c r="H13" s="22"/>
      <c r="I13" s="22" t="s">
        <v>1441</v>
      </c>
      <c r="J13" s="4">
        <v>1210</v>
      </c>
      <c r="K13" s="32" t="str">
        <f>VLOOKUP(J13,'ALL-Unit Code 2'!$V:$W,2,0)</f>
        <v>COOKING-OTHER (PROGRILL &amp; DOUBLE D)</v>
      </c>
      <c r="L13" s="4">
        <v>1</v>
      </c>
      <c r="M13" s="37">
        <v>119921</v>
      </c>
      <c r="N13" s="32" t="str">
        <f>VLOOKUP(M13,'ALL-Chart of Accounts'!$E:$F,2,0)</f>
        <v>WIP Service Material</v>
      </c>
      <c r="R13" s="32" t="str">
        <f>VLOOKUP($D$1,Sites!$A:$C,2,0)</f>
        <v>CO</v>
      </c>
      <c r="S13" s="32">
        <f t="shared" si="0"/>
        <v>119922</v>
      </c>
      <c r="T13" s="32" t="str">
        <f>VLOOKUP(S13,'ALL-Chart of Accounts'!$E:$F,2,0)</f>
        <v>WIP Service Labor</v>
      </c>
      <c r="X13" s="32" t="str">
        <f>VLOOKUP($D$1,Sites!$A:$C,2,0)</f>
        <v>CO</v>
      </c>
      <c r="Y13" s="32">
        <f t="shared" si="1"/>
        <v>119923</v>
      </c>
      <c r="Z13" s="32" t="str">
        <f>VLOOKUP(Y13,'ALL-Chart of Accounts'!$E:$F,2,0)</f>
        <v>WIP Service Fixed Overhead</v>
      </c>
      <c r="AD13" s="32" t="str">
        <f>VLOOKUP($D$1,Sites!$A:$C,2,0)</f>
        <v>CO</v>
      </c>
      <c r="AE13" s="32">
        <f t="shared" si="2"/>
        <v>119924</v>
      </c>
      <c r="AF13" s="32" t="str">
        <f>VLOOKUP(AE13,'ALL-Chart of Accounts'!$E:$F,2,0)</f>
        <v>WIP Service Variable Overhead</v>
      </c>
      <c r="AJ13" s="32" t="str">
        <f>VLOOKUP($D$1,Sites!$A:$C,2,0)</f>
        <v>CO</v>
      </c>
      <c r="AK13" s="32">
        <f t="shared" si="3"/>
        <v>119925</v>
      </c>
      <c r="AL13" s="32" t="str">
        <f>VLOOKUP(AK13,'ALL-Chart of Accounts'!$E:$F,2,0)</f>
        <v>WIP Service Outside</v>
      </c>
      <c r="AP13" s="32" t="str">
        <f>VLOOKUP($D$1,Sites!$A:$C,2,0)</f>
        <v>CO</v>
      </c>
    </row>
    <row r="14" spans="1:42" x14ac:dyDescent="0.35">
      <c r="E14" s="22"/>
      <c r="F14" s="22"/>
      <c r="G14" s="22" t="s">
        <v>1441</v>
      </c>
      <c r="H14" s="22"/>
      <c r="I14" s="22" t="s">
        <v>1441</v>
      </c>
      <c r="J14" s="4">
        <v>1215</v>
      </c>
      <c r="K14" s="32" t="str">
        <f>VLOOKUP(J14,'ALL-Unit Code 2'!$V:$W,2,0)</f>
        <v>FRYING-FRYERS (TFF-IV, TFF-V)</v>
      </c>
      <c r="L14" s="4">
        <v>1</v>
      </c>
      <c r="M14" s="37">
        <v>119921</v>
      </c>
      <c r="N14" s="32" t="str">
        <f>VLOOKUP(M14,'ALL-Chart of Accounts'!$E:$F,2,0)</f>
        <v>WIP Service Material</v>
      </c>
      <c r="R14" s="32" t="str">
        <f>VLOOKUP($D$1,Sites!$A:$C,2,0)</f>
        <v>CO</v>
      </c>
      <c r="S14" s="32">
        <f t="shared" si="0"/>
        <v>119922</v>
      </c>
      <c r="T14" s="32" t="str">
        <f>VLOOKUP(S14,'ALL-Chart of Accounts'!$E:$F,2,0)</f>
        <v>WIP Service Labor</v>
      </c>
      <c r="X14" s="32" t="str">
        <f>VLOOKUP($D$1,Sites!$A:$C,2,0)</f>
        <v>CO</v>
      </c>
      <c r="Y14" s="32">
        <f t="shared" si="1"/>
        <v>119923</v>
      </c>
      <c r="Z14" s="32" t="str">
        <f>VLOOKUP(Y14,'ALL-Chart of Accounts'!$E:$F,2,0)</f>
        <v>WIP Service Fixed Overhead</v>
      </c>
      <c r="AD14" s="32" t="str">
        <f>VLOOKUP($D$1,Sites!$A:$C,2,0)</f>
        <v>CO</v>
      </c>
      <c r="AE14" s="32">
        <f t="shared" si="2"/>
        <v>119924</v>
      </c>
      <c r="AF14" s="32" t="str">
        <f>VLOOKUP(AE14,'ALL-Chart of Accounts'!$E:$F,2,0)</f>
        <v>WIP Service Variable Overhead</v>
      </c>
      <c r="AJ14" s="32" t="str">
        <f>VLOOKUP($D$1,Sites!$A:$C,2,0)</f>
        <v>CO</v>
      </c>
      <c r="AK14" s="32">
        <f t="shared" si="3"/>
        <v>119925</v>
      </c>
      <c r="AL14" s="32" t="str">
        <f>VLOOKUP(AK14,'ALL-Chart of Accounts'!$E:$F,2,0)</f>
        <v>WIP Service Outside</v>
      </c>
      <c r="AP14" s="32" t="str">
        <f>VLOOKUP($D$1,Sites!$A:$C,2,0)</f>
        <v>CO</v>
      </c>
    </row>
    <row r="15" spans="1:42" x14ac:dyDescent="0.35">
      <c r="E15" s="22"/>
      <c r="F15" s="22"/>
      <c r="G15" s="22" t="s">
        <v>1441</v>
      </c>
      <c r="H15" s="22"/>
      <c r="I15" s="22" t="s">
        <v>1441</v>
      </c>
      <c r="J15" s="4">
        <v>1220</v>
      </c>
      <c r="K15" s="32" t="str">
        <f>VLOOKUP(J15,'ALL-Unit Code 2'!$V:$W,2,0)</f>
        <v>FRYING-BATTER, BREAD, MIXING</v>
      </c>
      <c r="L15" s="4">
        <v>1</v>
      </c>
      <c r="M15" s="37">
        <v>119921</v>
      </c>
      <c r="N15" s="32" t="str">
        <f>VLOOKUP(M15,'ALL-Chart of Accounts'!$E:$F,2,0)</f>
        <v>WIP Service Material</v>
      </c>
      <c r="R15" s="32" t="str">
        <f>VLOOKUP($D$1,Sites!$A:$C,2,0)</f>
        <v>CO</v>
      </c>
      <c r="S15" s="32">
        <f t="shared" si="0"/>
        <v>119922</v>
      </c>
      <c r="T15" s="32" t="str">
        <f>VLOOKUP(S15,'ALL-Chart of Accounts'!$E:$F,2,0)</f>
        <v>WIP Service Labor</v>
      </c>
      <c r="X15" s="32" t="str">
        <f>VLOOKUP($D$1,Sites!$A:$C,2,0)</f>
        <v>CO</v>
      </c>
      <c r="Y15" s="32">
        <f t="shared" si="1"/>
        <v>119923</v>
      </c>
      <c r="Z15" s="32" t="str">
        <f>VLOOKUP(Y15,'ALL-Chart of Accounts'!$E:$F,2,0)</f>
        <v>WIP Service Fixed Overhead</v>
      </c>
      <c r="AD15" s="32" t="str">
        <f>VLOOKUP($D$1,Sites!$A:$C,2,0)</f>
        <v>CO</v>
      </c>
      <c r="AE15" s="32">
        <f t="shared" si="2"/>
        <v>119924</v>
      </c>
      <c r="AF15" s="32" t="str">
        <f>VLOOKUP(AE15,'ALL-Chart of Accounts'!$E:$F,2,0)</f>
        <v>WIP Service Variable Overhead</v>
      </c>
      <c r="AJ15" s="32" t="str">
        <f>VLOOKUP($D$1,Sites!$A:$C,2,0)</f>
        <v>CO</v>
      </c>
      <c r="AK15" s="32">
        <f t="shared" si="3"/>
        <v>119925</v>
      </c>
      <c r="AL15" s="32" t="str">
        <f>VLOOKUP(AK15,'ALL-Chart of Accounts'!$E:$F,2,0)</f>
        <v>WIP Service Outside</v>
      </c>
      <c r="AP15" s="32" t="str">
        <f>VLOOKUP($D$1,Sites!$A:$C,2,0)</f>
        <v>CO</v>
      </c>
    </row>
    <row r="16" spans="1:42" x14ac:dyDescent="0.35">
      <c r="E16" s="22"/>
      <c r="F16" s="22"/>
      <c r="G16" s="22" t="s">
        <v>1441</v>
      </c>
      <c r="H16" s="22"/>
      <c r="I16" s="22" t="s">
        <v>1441</v>
      </c>
      <c r="J16" s="4">
        <v>1225</v>
      </c>
      <c r="K16" s="32" t="str">
        <f>VLOOKUP(J16,'ALL-Unit Code 2'!$V:$W,2,0)</f>
        <v>FRYING-FILTERS (MX SERIES)</v>
      </c>
      <c r="L16" s="4">
        <v>1</v>
      </c>
      <c r="M16" s="37">
        <v>119921</v>
      </c>
      <c r="N16" s="32" t="str">
        <f>VLOOKUP(M16,'ALL-Chart of Accounts'!$E:$F,2,0)</f>
        <v>WIP Service Material</v>
      </c>
      <c r="R16" s="32" t="str">
        <f>VLOOKUP($D$1,Sites!$A:$C,2,0)</f>
        <v>CO</v>
      </c>
      <c r="S16" s="32">
        <f t="shared" si="0"/>
        <v>119922</v>
      </c>
      <c r="T16" s="32" t="str">
        <f>VLOOKUP(S16,'ALL-Chart of Accounts'!$E:$F,2,0)</f>
        <v>WIP Service Labor</v>
      </c>
      <c r="X16" s="32" t="str">
        <f>VLOOKUP($D$1,Sites!$A:$C,2,0)</f>
        <v>CO</v>
      </c>
      <c r="Y16" s="32">
        <f t="shared" si="1"/>
        <v>119923</v>
      </c>
      <c r="Z16" s="32" t="str">
        <f>VLOOKUP(Y16,'ALL-Chart of Accounts'!$E:$F,2,0)</f>
        <v>WIP Service Fixed Overhead</v>
      </c>
      <c r="AD16" s="32" t="str">
        <f>VLOOKUP($D$1,Sites!$A:$C,2,0)</f>
        <v>CO</v>
      </c>
      <c r="AE16" s="32">
        <f t="shared" si="2"/>
        <v>119924</v>
      </c>
      <c r="AF16" s="32" t="str">
        <f>VLOOKUP(AE16,'ALL-Chart of Accounts'!$E:$F,2,0)</f>
        <v>WIP Service Variable Overhead</v>
      </c>
      <c r="AJ16" s="32" t="str">
        <f>VLOOKUP($D$1,Sites!$A:$C,2,0)</f>
        <v>CO</v>
      </c>
      <c r="AK16" s="32">
        <f t="shared" si="3"/>
        <v>119925</v>
      </c>
      <c r="AL16" s="32" t="str">
        <f>VLOOKUP(AK16,'ALL-Chart of Accounts'!$E:$F,2,0)</f>
        <v>WIP Service Outside</v>
      </c>
      <c r="AP16" s="32" t="str">
        <f>VLOOKUP($D$1,Sites!$A:$C,2,0)</f>
        <v>CO</v>
      </c>
    </row>
    <row r="17" spans="1:42" x14ac:dyDescent="0.35">
      <c r="E17" s="22"/>
      <c r="F17" s="22"/>
      <c r="G17" s="22" t="s">
        <v>1441</v>
      </c>
      <c r="H17" s="22" t="s">
        <v>1441</v>
      </c>
      <c r="I17" s="22" t="s">
        <v>1441</v>
      </c>
      <c r="J17" s="4">
        <v>1300</v>
      </c>
      <c r="K17" s="32" t="str">
        <f>VLOOKUP(J17,'ALL-Unit Code 2'!$V:$W,2,0)</f>
        <v>PORTIONING-DSI WATERJET SERIES</v>
      </c>
      <c r="L17" s="4">
        <v>1</v>
      </c>
      <c r="M17" s="37">
        <v>119921</v>
      </c>
      <c r="N17" s="32" t="str">
        <f>VLOOKUP(M17,'ALL-Chart of Accounts'!$E:$F,2,0)</f>
        <v>WIP Service Material</v>
      </c>
      <c r="R17" s="32" t="str">
        <f>VLOOKUP($D$1,Sites!$A:$C,2,0)</f>
        <v>CO</v>
      </c>
      <c r="S17" s="32">
        <f t="shared" si="0"/>
        <v>119922</v>
      </c>
      <c r="T17" s="32" t="str">
        <f>VLOOKUP(S17,'ALL-Chart of Accounts'!$E:$F,2,0)</f>
        <v>WIP Service Labor</v>
      </c>
      <c r="X17" s="32" t="str">
        <f>VLOOKUP($D$1,Sites!$A:$C,2,0)</f>
        <v>CO</v>
      </c>
      <c r="Y17" s="32">
        <f t="shared" si="1"/>
        <v>119923</v>
      </c>
      <c r="Z17" s="32" t="str">
        <f>VLOOKUP(Y17,'ALL-Chart of Accounts'!$E:$F,2,0)</f>
        <v>WIP Service Fixed Overhead</v>
      </c>
      <c r="AD17" s="32" t="str">
        <f>VLOOKUP($D$1,Sites!$A:$C,2,0)</f>
        <v>CO</v>
      </c>
      <c r="AE17" s="32">
        <f t="shared" si="2"/>
        <v>119924</v>
      </c>
      <c r="AF17" s="32" t="str">
        <f>VLOOKUP(AE17,'ALL-Chart of Accounts'!$E:$F,2,0)</f>
        <v>WIP Service Variable Overhead</v>
      </c>
      <c r="AJ17" s="32" t="str">
        <f>VLOOKUP($D$1,Sites!$A:$C,2,0)</f>
        <v>CO</v>
      </c>
      <c r="AK17" s="32">
        <f t="shared" si="3"/>
        <v>119925</v>
      </c>
      <c r="AL17" s="32" t="str">
        <f>VLOOKUP(AK17,'ALL-Chart of Accounts'!$E:$F,2,0)</f>
        <v>WIP Service Outside</v>
      </c>
      <c r="AP17" s="32" t="str">
        <f>VLOOKUP($D$1,Sites!$A:$C,2,0)</f>
        <v>CO</v>
      </c>
    </row>
    <row r="18" spans="1:42" x14ac:dyDescent="0.35">
      <c r="E18" s="22"/>
      <c r="F18" s="22"/>
      <c r="G18" s="22" t="s">
        <v>1441</v>
      </c>
      <c r="H18" s="22" t="s">
        <v>1441</v>
      </c>
      <c r="I18" s="22" t="s">
        <v>1441</v>
      </c>
      <c r="J18" s="4">
        <v>1305</v>
      </c>
      <c r="K18" s="32" t="str">
        <f>VLOOKUP(J18,'ALL-Unit Code 2'!$V:$W,2,0)</f>
        <v>PORTIONING-BLADE SLICING (CT-S, DB-20)</v>
      </c>
      <c r="L18" s="4">
        <v>1</v>
      </c>
      <c r="M18" s="37">
        <v>119921</v>
      </c>
      <c r="N18" s="32" t="str">
        <f>VLOOKUP(M18,'ALL-Chart of Accounts'!$E:$F,2,0)</f>
        <v>WIP Service Material</v>
      </c>
      <c r="R18" s="32" t="str">
        <f>VLOOKUP($D$1,Sites!$A:$C,2,0)</f>
        <v>CO</v>
      </c>
      <c r="S18" s="32">
        <f t="shared" si="0"/>
        <v>119922</v>
      </c>
      <c r="T18" s="32" t="str">
        <f>VLOOKUP(S18,'ALL-Chart of Accounts'!$E:$F,2,0)</f>
        <v>WIP Service Labor</v>
      </c>
      <c r="X18" s="32" t="str">
        <f>VLOOKUP($D$1,Sites!$A:$C,2,0)</f>
        <v>CO</v>
      </c>
      <c r="Y18" s="32">
        <f t="shared" si="1"/>
        <v>119923</v>
      </c>
      <c r="Z18" s="32" t="str">
        <f>VLOOKUP(Y18,'ALL-Chart of Accounts'!$E:$F,2,0)</f>
        <v>WIP Service Fixed Overhead</v>
      </c>
      <c r="AD18" s="32" t="str">
        <f>VLOOKUP($D$1,Sites!$A:$C,2,0)</f>
        <v>CO</v>
      </c>
      <c r="AE18" s="32">
        <f t="shared" si="2"/>
        <v>119924</v>
      </c>
      <c r="AF18" s="32" t="str">
        <f>VLOOKUP(AE18,'ALL-Chart of Accounts'!$E:$F,2,0)</f>
        <v>WIP Service Variable Overhead</v>
      </c>
      <c r="AJ18" s="32" t="str">
        <f>VLOOKUP($D$1,Sites!$A:$C,2,0)</f>
        <v>CO</v>
      </c>
      <c r="AK18" s="32">
        <f t="shared" si="3"/>
        <v>119925</v>
      </c>
      <c r="AL18" s="32" t="str">
        <f>VLOOKUP(AK18,'ALL-Chart of Accounts'!$E:$F,2,0)</f>
        <v>WIP Service Outside</v>
      </c>
      <c r="AP18" s="32" t="str">
        <f>VLOOKUP($D$1,Sites!$A:$C,2,0)</f>
        <v>CO</v>
      </c>
    </row>
    <row r="19" spans="1:42" x14ac:dyDescent="0.35">
      <c r="E19" s="22"/>
      <c r="F19" s="22"/>
      <c r="G19" s="22"/>
      <c r="H19" s="22" t="s">
        <v>1441</v>
      </c>
      <c r="I19" s="22"/>
      <c r="J19" s="4">
        <v>1400</v>
      </c>
      <c r="K19" s="32" t="str">
        <f>VLOOKUP(J19,'ALL-Unit Code 2'!$V:$W,2,0)</f>
        <v>MARINATING-BRINE (WOLFTEC)</v>
      </c>
      <c r="L19" s="4">
        <v>1</v>
      </c>
      <c r="M19" s="37">
        <v>119921</v>
      </c>
      <c r="N19" s="32" t="str">
        <f>VLOOKUP(M19,'ALL-Chart of Accounts'!$E:$F,2,0)</f>
        <v>WIP Service Material</v>
      </c>
      <c r="R19" s="32" t="str">
        <f>VLOOKUP($D$1,Sites!$A:$C,2,0)</f>
        <v>CO</v>
      </c>
      <c r="S19" s="32">
        <f t="shared" si="0"/>
        <v>119922</v>
      </c>
      <c r="T19" s="32" t="str">
        <f>VLOOKUP(S19,'ALL-Chart of Accounts'!$E:$F,2,0)</f>
        <v>WIP Service Labor</v>
      </c>
      <c r="X19" s="32" t="str">
        <f>VLOOKUP($D$1,Sites!$A:$C,2,0)</f>
        <v>CO</v>
      </c>
      <c r="Y19" s="32">
        <f t="shared" si="1"/>
        <v>119923</v>
      </c>
      <c r="Z19" s="32" t="str">
        <f>VLOOKUP(Y19,'ALL-Chart of Accounts'!$E:$F,2,0)</f>
        <v>WIP Service Fixed Overhead</v>
      </c>
      <c r="AD19" s="32" t="str">
        <f>VLOOKUP($D$1,Sites!$A:$C,2,0)</f>
        <v>CO</v>
      </c>
      <c r="AE19" s="32">
        <f t="shared" si="2"/>
        <v>119924</v>
      </c>
      <c r="AF19" s="32" t="str">
        <f>VLOOKUP(AE19,'ALL-Chart of Accounts'!$E:$F,2,0)</f>
        <v>WIP Service Variable Overhead</v>
      </c>
      <c r="AJ19" s="32" t="str">
        <f>VLOOKUP($D$1,Sites!$A:$C,2,0)</f>
        <v>CO</v>
      </c>
      <c r="AK19" s="32">
        <f t="shared" si="3"/>
        <v>119925</v>
      </c>
      <c r="AL19" s="32" t="str">
        <f>VLOOKUP(AK19,'ALL-Chart of Accounts'!$E:$F,2,0)</f>
        <v>WIP Service Outside</v>
      </c>
      <c r="AP19" s="32" t="str">
        <f>VLOOKUP($D$1,Sites!$A:$C,2,0)</f>
        <v>CO</v>
      </c>
    </row>
    <row r="20" spans="1:42" x14ac:dyDescent="0.35">
      <c r="E20" s="22"/>
      <c r="F20" s="22"/>
      <c r="G20" s="22"/>
      <c r="H20" s="22" t="s">
        <v>1441</v>
      </c>
      <c r="I20" s="22"/>
      <c r="J20" s="4">
        <v>1405</v>
      </c>
      <c r="K20" s="32" t="str">
        <f>VLOOKUP(J20,'ALL-Unit Code 2'!$V:$W,2,0)</f>
        <v>MARINATING-BRINE (SOURCED)</v>
      </c>
      <c r="L20" s="4">
        <v>1</v>
      </c>
      <c r="M20" s="37">
        <v>119921</v>
      </c>
      <c r="N20" s="32" t="str">
        <f>VLOOKUP(M20,'ALL-Chart of Accounts'!$E:$F,2,0)</f>
        <v>WIP Service Material</v>
      </c>
      <c r="R20" s="32" t="str">
        <f>VLOOKUP($D$1,Sites!$A:$C,2,0)</f>
        <v>CO</v>
      </c>
      <c r="S20" s="32">
        <f t="shared" si="0"/>
        <v>119922</v>
      </c>
      <c r="T20" s="32" t="str">
        <f>VLOOKUP(S20,'ALL-Chart of Accounts'!$E:$F,2,0)</f>
        <v>WIP Service Labor</v>
      </c>
      <c r="X20" s="32" t="str">
        <f>VLOOKUP($D$1,Sites!$A:$C,2,0)</f>
        <v>CO</v>
      </c>
      <c r="Y20" s="32">
        <f t="shared" si="1"/>
        <v>119923</v>
      </c>
      <c r="Z20" s="32" t="str">
        <f>VLOOKUP(Y20,'ALL-Chart of Accounts'!$E:$F,2,0)</f>
        <v>WIP Service Fixed Overhead</v>
      </c>
      <c r="AD20" s="32" t="str">
        <f>VLOOKUP($D$1,Sites!$A:$C,2,0)</f>
        <v>CO</v>
      </c>
      <c r="AE20" s="32">
        <f t="shared" si="2"/>
        <v>119924</v>
      </c>
      <c r="AF20" s="32" t="str">
        <f>VLOOKUP(AE20,'ALL-Chart of Accounts'!$E:$F,2,0)</f>
        <v>WIP Service Variable Overhead</v>
      </c>
      <c r="AJ20" s="32" t="str">
        <f>VLOOKUP($D$1,Sites!$A:$C,2,0)</f>
        <v>CO</v>
      </c>
      <c r="AK20" s="32">
        <f t="shared" si="3"/>
        <v>119925</v>
      </c>
      <c r="AL20" s="32" t="str">
        <f>VLOOKUP(AK20,'ALL-Chart of Accounts'!$E:$F,2,0)</f>
        <v>WIP Service Outside</v>
      </c>
      <c r="AP20" s="32" t="str">
        <f>VLOOKUP($D$1,Sites!$A:$C,2,0)</f>
        <v>CO</v>
      </c>
    </row>
    <row r="21" spans="1:42" x14ac:dyDescent="0.35">
      <c r="E21" s="22"/>
      <c r="F21" s="22"/>
      <c r="G21" s="22"/>
      <c r="H21" s="22" t="s">
        <v>1441</v>
      </c>
      <c r="I21" s="22"/>
      <c r="J21" s="4">
        <v>1410</v>
      </c>
      <c r="K21" s="32" t="str">
        <f>VLOOKUP(J21,'ALL-Unit Code 2'!$V:$W,2,0)</f>
        <v>MARINATING-MACERATION (WOLFTEC)</v>
      </c>
      <c r="L21" s="4">
        <v>1</v>
      </c>
      <c r="M21" s="37">
        <v>119921</v>
      </c>
      <c r="N21" s="32" t="str">
        <f>VLOOKUP(M21,'ALL-Chart of Accounts'!$E:$F,2,0)</f>
        <v>WIP Service Material</v>
      </c>
      <c r="R21" s="32" t="str">
        <f>VLOOKUP($D$1,Sites!$A:$C,2,0)</f>
        <v>CO</v>
      </c>
      <c r="S21" s="32">
        <f t="shared" si="0"/>
        <v>119922</v>
      </c>
      <c r="T21" s="32" t="str">
        <f>VLOOKUP(S21,'ALL-Chart of Accounts'!$E:$F,2,0)</f>
        <v>WIP Service Labor</v>
      </c>
      <c r="X21" s="32" t="str">
        <f>VLOOKUP($D$1,Sites!$A:$C,2,0)</f>
        <v>CO</v>
      </c>
      <c r="Y21" s="32">
        <f t="shared" si="1"/>
        <v>119923</v>
      </c>
      <c r="Z21" s="32" t="str">
        <f>VLOOKUP(Y21,'ALL-Chart of Accounts'!$E:$F,2,0)</f>
        <v>WIP Service Fixed Overhead</v>
      </c>
      <c r="AD21" s="32" t="str">
        <f>VLOOKUP($D$1,Sites!$A:$C,2,0)</f>
        <v>CO</v>
      </c>
      <c r="AE21" s="32">
        <f t="shared" si="2"/>
        <v>119924</v>
      </c>
      <c r="AF21" s="32" t="str">
        <f>VLOOKUP(AE21,'ALL-Chart of Accounts'!$E:$F,2,0)</f>
        <v>WIP Service Variable Overhead</v>
      </c>
      <c r="AJ21" s="32" t="str">
        <f>VLOOKUP($D$1,Sites!$A:$C,2,0)</f>
        <v>CO</v>
      </c>
      <c r="AK21" s="32">
        <f t="shared" si="3"/>
        <v>119925</v>
      </c>
      <c r="AL21" s="32" t="str">
        <f>VLOOKUP(AK21,'ALL-Chart of Accounts'!$E:$F,2,0)</f>
        <v>WIP Service Outside</v>
      </c>
      <c r="AP21" s="32" t="str">
        <f>VLOOKUP($D$1,Sites!$A:$C,2,0)</f>
        <v>CO</v>
      </c>
    </row>
    <row r="22" spans="1:42" x14ac:dyDescent="0.35">
      <c r="E22" s="22"/>
      <c r="F22" s="22"/>
      <c r="G22" s="22"/>
      <c r="H22" s="22" t="s">
        <v>1441</v>
      </c>
      <c r="I22" s="22"/>
      <c r="J22" s="4">
        <v>1415</v>
      </c>
      <c r="K22" s="32" t="str">
        <f>VLOOKUP(J22,'ALL-Unit Code 2'!$V:$W,2,0)</f>
        <v>MARINATING-MACERATION (SOURCED)</v>
      </c>
      <c r="L22" s="4">
        <v>1</v>
      </c>
      <c r="M22" s="37">
        <v>119921</v>
      </c>
      <c r="N22" s="32" t="str">
        <f>VLOOKUP(M22,'ALL-Chart of Accounts'!$E:$F,2,0)</f>
        <v>WIP Service Material</v>
      </c>
      <c r="R22" s="32" t="str">
        <f>VLOOKUP($D$1,Sites!$A:$C,2,0)</f>
        <v>CO</v>
      </c>
      <c r="S22" s="32">
        <f t="shared" si="0"/>
        <v>119922</v>
      </c>
      <c r="T22" s="32" t="str">
        <f>VLOOKUP(S22,'ALL-Chart of Accounts'!$E:$F,2,0)</f>
        <v>WIP Service Labor</v>
      </c>
      <c r="X22" s="32" t="str">
        <f>VLOOKUP($D$1,Sites!$A:$C,2,0)</f>
        <v>CO</v>
      </c>
      <c r="Y22" s="32">
        <f t="shared" si="1"/>
        <v>119923</v>
      </c>
      <c r="Z22" s="32" t="str">
        <f>VLOOKUP(Y22,'ALL-Chart of Accounts'!$E:$F,2,0)</f>
        <v>WIP Service Fixed Overhead</v>
      </c>
      <c r="AD22" s="32" t="str">
        <f>VLOOKUP($D$1,Sites!$A:$C,2,0)</f>
        <v>CO</v>
      </c>
      <c r="AE22" s="32">
        <f t="shared" si="2"/>
        <v>119924</v>
      </c>
      <c r="AF22" s="32" t="str">
        <f>VLOOKUP(AE22,'ALL-Chart of Accounts'!$E:$F,2,0)</f>
        <v>WIP Service Variable Overhead</v>
      </c>
      <c r="AJ22" s="32" t="str">
        <f>VLOOKUP($D$1,Sites!$A:$C,2,0)</f>
        <v>CO</v>
      </c>
      <c r="AK22" s="32">
        <f t="shared" si="3"/>
        <v>119925</v>
      </c>
      <c r="AL22" s="32" t="str">
        <f>VLOOKUP(AK22,'ALL-Chart of Accounts'!$E:$F,2,0)</f>
        <v>WIP Service Outside</v>
      </c>
      <c r="AP22" s="32" t="str">
        <f>VLOOKUP($D$1,Sites!$A:$C,2,0)</f>
        <v>CO</v>
      </c>
    </row>
    <row r="23" spans="1:42" x14ac:dyDescent="0.35">
      <c r="E23" s="22"/>
      <c r="F23" s="22"/>
      <c r="G23" s="22"/>
      <c r="H23" s="22" t="s">
        <v>1441</v>
      </c>
      <c r="I23" s="22"/>
      <c r="J23" s="4">
        <v>1420</v>
      </c>
      <c r="K23" s="32" t="str">
        <f>VLOOKUP(J23,'ALL-Unit Code 2'!$V:$W,2,0)</f>
        <v>MARINATING-MASSAGING/TUMBLING (WOLFTEC)</v>
      </c>
      <c r="L23" s="4">
        <v>1</v>
      </c>
      <c r="M23" s="37">
        <v>119921</v>
      </c>
      <c r="N23" s="32" t="str">
        <f>VLOOKUP(M23,'ALL-Chart of Accounts'!$E:$F,2,0)</f>
        <v>WIP Service Material</v>
      </c>
      <c r="R23" s="32" t="str">
        <f>VLOOKUP($D$1,Sites!$A:$C,2,0)</f>
        <v>CO</v>
      </c>
      <c r="S23" s="32">
        <f t="shared" si="0"/>
        <v>119922</v>
      </c>
      <c r="T23" s="32" t="str">
        <f>VLOOKUP(S23,'ALL-Chart of Accounts'!$E:$F,2,0)</f>
        <v>WIP Service Labor</v>
      </c>
      <c r="X23" s="32" t="str">
        <f>VLOOKUP($D$1,Sites!$A:$C,2,0)</f>
        <v>CO</v>
      </c>
      <c r="Y23" s="32">
        <f t="shared" si="1"/>
        <v>119923</v>
      </c>
      <c r="Z23" s="32" t="str">
        <f>VLOOKUP(Y23,'ALL-Chart of Accounts'!$E:$F,2,0)</f>
        <v>WIP Service Fixed Overhead</v>
      </c>
      <c r="AD23" s="32" t="str">
        <f>VLOOKUP($D$1,Sites!$A:$C,2,0)</f>
        <v>CO</v>
      </c>
      <c r="AE23" s="32">
        <f t="shared" si="2"/>
        <v>119924</v>
      </c>
      <c r="AF23" s="32" t="str">
        <f>VLOOKUP(AE23,'ALL-Chart of Accounts'!$E:$F,2,0)</f>
        <v>WIP Service Variable Overhead</v>
      </c>
      <c r="AJ23" s="32" t="str">
        <f>VLOOKUP($D$1,Sites!$A:$C,2,0)</f>
        <v>CO</v>
      </c>
      <c r="AK23" s="32">
        <f t="shared" si="3"/>
        <v>119925</v>
      </c>
      <c r="AL23" s="32" t="str">
        <f>VLOOKUP(AK23,'ALL-Chart of Accounts'!$E:$F,2,0)</f>
        <v>WIP Service Outside</v>
      </c>
      <c r="AP23" s="32" t="str">
        <f>VLOOKUP($D$1,Sites!$A:$C,2,0)</f>
        <v>CO</v>
      </c>
    </row>
    <row r="24" spans="1:42" x14ac:dyDescent="0.35">
      <c r="E24" s="22"/>
      <c r="F24" s="22"/>
      <c r="G24" s="22"/>
      <c r="H24" s="22" t="s">
        <v>1441</v>
      </c>
      <c r="I24" s="22"/>
      <c r="J24" s="4">
        <v>1425</v>
      </c>
      <c r="K24" s="32" t="str">
        <f>VLOOKUP(J24,'ALL-Unit Code 2'!$V:$W,2,0)</f>
        <v>MARINATING-MASSAGING/TUMBLING (SOURCED)</v>
      </c>
      <c r="L24" s="4">
        <v>1</v>
      </c>
      <c r="M24" s="37">
        <v>119921</v>
      </c>
      <c r="N24" s="32" t="str">
        <f>VLOOKUP(M24,'ALL-Chart of Accounts'!$E:$F,2,0)</f>
        <v>WIP Service Material</v>
      </c>
      <c r="R24" s="32" t="str">
        <f>VLOOKUP($D$1,Sites!$A:$C,2,0)</f>
        <v>CO</v>
      </c>
      <c r="S24" s="32">
        <f t="shared" si="0"/>
        <v>119922</v>
      </c>
      <c r="T24" s="32" t="str">
        <f>VLOOKUP(S24,'ALL-Chart of Accounts'!$E:$F,2,0)</f>
        <v>WIP Service Labor</v>
      </c>
      <c r="X24" s="32" t="str">
        <f>VLOOKUP($D$1,Sites!$A:$C,2,0)</f>
        <v>CO</v>
      </c>
      <c r="Y24" s="32">
        <f t="shared" si="1"/>
        <v>119923</v>
      </c>
      <c r="Z24" s="32" t="str">
        <f>VLOOKUP(Y24,'ALL-Chart of Accounts'!$E:$F,2,0)</f>
        <v>WIP Service Fixed Overhead</v>
      </c>
      <c r="AD24" s="32" t="str">
        <f>VLOOKUP($D$1,Sites!$A:$C,2,0)</f>
        <v>CO</v>
      </c>
      <c r="AE24" s="32">
        <f t="shared" si="2"/>
        <v>119924</v>
      </c>
      <c r="AF24" s="32" t="str">
        <f>VLOOKUP(AE24,'ALL-Chart of Accounts'!$E:$F,2,0)</f>
        <v>WIP Service Variable Overhead</v>
      </c>
      <c r="AJ24" s="32" t="str">
        <f>VLOOKUP($D$1,Sites!$A:$C,2,0)</f>
        <v>CO</v>
      </c>
      <c r="AK24" s="32">
        <f t="shared" si="3"/>
        <v>119925</v>
      </c>
      <c r="AL24" s="32" t="str">
        <f>VLOOKUP(AK24,'ALL-Chart of Accounts'!$E:$F,2,0)</f>
        <v>WIP Service Outside</v>
      </c>
      <c r="AP24" s="32" t="str">
        <f>VLOOKUP($D$1,Sites!$A:$C,2,0)</f>
        <v>CO</v>
      </c>
    </row>
    <row r="25" spans="1:42" x14ac:dyDescent="0.35">
      <c r="E25" s="22"/>
      <c r="F25" s="22"/>
      <c r="G25" s="22"/>
      <c r="H25" s="22" t="s">
        <v>1441</v>
      </c>
      <c r="I25" s="22"/>
      <c r="J25" s="4">
        <v>1500</v>
      </c>
      <c r="K25" s="32" t="str">
        <f>VLOOKUP(J25,'ALL-Unit Code 2'!$V:$W,2,0)</f>
        <v>INJECTING-INJECTOR (WOLFTEC)</v>
      </c>
      <c r="L25" s="4">
        <v>1</v>
      </c>
      <c r="M25" s="37">
        <v>119921</v>
      </c>
      <c r="N25" s="32" t="str">
        <f>VLOOKUP(M25,'ALL-Chart of Accounts'!$E:$F,2,0)</f>
        <v>WIP Service Material</v>
      </c>
      <c r="R25" s="32" t="str">
        <f>VLOOKUP($D$1,Sites!$A:$C,2,0)</f>
        <v>CO</v>
      </c>
      <c r="S25" s="32">
        <f t="shared" si="0"/>
        <v>119922</v>
      </c>
      <c r="T25" s="32" t="str">
        <f>VLOOKUP(S25,'ALL-Chart of Accounts'!$E:$F,2,0)</f>
        <v>WIP Service Labor</v>
      </c>
      <c r="X25" s="32" t="str">
        <f>VLOOKUP($D$1,Sites!$A:$C,2,0)</f>
        <v>CO</v>
      </c>
      <c r="Y25" s="32">
        <f t="shared" si="1"/>
        <v>119923</v>
      </c>
      <c r="Z25" s="32" t="str">
        <f>VLOOKUP(Y25,'ALL-Chart of Accounts'!$E:$F,2,0)</f>
        <v>WIP Service Fixed Overhead</v>
      </c>
      <c r="AD25" s="32" t="str">
        <f>VLOOKUP($D$1,Sites!$A:$C,2,0)</f>
        <v>CO</v>
      </c>
      <c r="AE25" s="32">
        <f t="shared" si="2"/>
        <v>119924</v>
      </c>
      <c r="AF25" s="32" t="str">
        <f>VLOOKUP(AE25,'ALL-Chart of Accounts'!$E:$F,2,0)</f>
        <v>WIP Service Variable Overhead</v>
      </c>
      <c r="AJ25" s="32" t="str">
        <f>VLOOKUP($D$1,Sites!$A:$C,2,0)</f>
        <v>CO</v>
      </c>
      <c r="AK25" s="32">
        <f t="shared" si="3"/>
        <v>119925</v>
      </c>
      <c r="AL25" s="32" t="str">
        <f>VLOOKUP(AK25,'ALL-Chart of Accounts'!$E:$F,2,0)</f>
        <v>WIP Service Outside</v>
      </c>
      <c r="AP25" s="32" t="str">
        <f>VLOOKUP($D$1,Sites!$A:$C,2,0)</f>
        <v>CO</v>
      </c>
    </row>
    <row r="26" spans="1:42" x14ac:dyDescent="0.35">
      <c r="E26" s="22"/>
      <c r="F26" s="22"/>
      <c r="G26" s="22"/>
      <c r="H26" s="22" t="s">
        <v>1441</v>
      </c>
      <c r="I26" s="22"/>
      <c r="J26" s="4">
        <v>1505</v>
      </c>
      <c r="K26" s="32" t="str">
        <f>VLOOKUP(J26,'ALL-Unit Code 2'!$V:$W,2,0)</f>
        <v>INJECTING-INJECTOR (SCHROEDER)</v>
      </c>
      <c r="L26" s="4">
        <v>1</v>
      </c>
      <c r="M26" s="37">
        <v>119921</v>
      </c>
      <c r="N26" s="32" t="str">
        <f>VLOOKUP(M26,'ALL-Chart of Accounts'!$E:$F,2,0)</f>
        <v>WIP Service Material</v>
      </c>
      <c r="R26" s="32" t="str">
        <f>VLOOKUP($D$1,Sites!$A:$C,2,0)</f>
        <v>CO</v>
      </c>
      <c r="S26" s="32">
        <f t="shared" si="0"/>
        <v>119922</v>
      </c>
      <c r="T26" s="32" t="str">
        <f>VLOOKUP(S26,'ALL-Chart of Accounts'!$E:$F,2,0)</f>
        <v>WIP Service Labor</v>
      </c>
      <c r="X26" s="32" t="str">
        <f>VLOOKUP($D$1,Sites!$A:$C,2,0)</f>
        <v>CO</v>
      </c>
      <c r="Y26" s="32">
        <f t="shared" si="1"/>
        <v>119923</v>
      </c>
      <c r="Z26" s="32" t="str">
        <f>VLOOKUP(Y26,'ALL-Chart of Accounts'!$E:$F,2,0)</f>
        <v>WIP Service Fixed Overhead</v>
      </c>
      <c r="AD26" s="32" t="str">
        <f>VLOOKUP($D$1,Sites!$A:$C,2,0)</f>
        <v>CO</v>
      </c>
      <c r="AE26" s="32">
        <f t="shared" si="2"/>
        <v>119924</v>
      </c>
      <c r="AF26" s="32" t="str">
        <f>VLOOKUP(AE26,'ALL-Chart of Accounts'!$E:$F,2,0)</f>
        <v>WIP Service Variable Overhead</v>
      </c>
      <c r="AJ26" s="32" t="str">
        <f>VLOOKUP($D$1,Sites!$A:$C,2,0)</f>
        <v>CO</v>
      </c>
      <c r="AK26" s="32">
        <f t="shared" si="3"/>
        <v>119925</v>
      </c>
      <c r="AL26" s="32" t="str">
        <f>VLOOKUP(AK26,'ALL-Chart of Accounts'!$E:$F,2,0)</f>
        <v>WIP Service Outside</v>
      </c>
      <c r="AP26" s="32" t="str">
        <f>VLOOKUP($D$1,Sites!$A:$C,2,0)</f>
        <v>CO</v>
      </c>
    </row>
    <row r="27" spans="1:42" x14ac:dyDescent="0.35">
      <c r="E27" s="22"/>
      <c r="F27" s="22"/>
      <c r="G27" s="22"/>
      <c r="H27" s="22" t="s">
        <v>1441</v>
      </c>
      <c r="I27" s="22"/>
      <c r="J27" s="4">
        <v>1510</v>
      </c>
      <c r="K27" s="32" t="str">
        <f>VLOOKUP(J27,'ALL-Unit Code 2'!$V:$W,2,0)</f>
        <v>INJECTING-OTHER (WOLFTEC)</v>
      </c>
      <c r="L27" s="4">
        <v>1</v>
      </c>
      <c r="M27" s="37">
        <v>119921</v>
      </c>
      <c r="N27" s="32" t="str">
        <f>VLOOKUP(M27,'ALL-Chart of Accounts'!$E:$F,2,0)</f>
        <v>WIP Service Material</v>
      </c>
      <c r="R27" s="32" t="str">
        <f>VLOOKUP($D$1,Sites!$A:$C,2,0)</f>
        <v>CO</v>
      </c>
      <c r="S27" s="32">
        <f t="shared" si="0"/>
        <v>119922</v>
      </c>
      <c r="T27" s="32" t="str">
        <f>VLOOKUP(S27,'ALL-Chart of Accounts'!$E:$F,2,0)</f>
        <v>WIP Service Labor</v>
      </c>
      <c r="X27" s="32" t="str">
        <f>VLOOKUP($D$1,Sites!$A:$C,2,0)</f>
        <v>CO</v>
      </c>
      <c r="Y27" s="32">
        <f t="shared" si="1"/>
        <v>119923</v>
      </c>
      <c r="Z27" s="32" t="str">
        <f>VLOOKUP(Y27,'ALL-Chart of Accounts'!$E:$F,2,0)</f>
        <v>WIP Service Fixed Overhead</v>
      </c>
      <c r="AD27" s="32" t="str">
        <f>VLOOKUP($D$1,Sites!$A:$C,2,0)</f>
        <v>CO</v>
      </c>
      <c r="AE27" s="32">
        <f t="shared" si="2"/>
        <v>119924</v>
      </c>
      <c r="AF27" s="32" t="str">
        <f>VLOOKUP(AE27,'ALL-Chart of Accounts'!$E:$F,2,0)</f>
        <v>WIP Service Variable Overhead</v>
      </c>
      <c r="AJ27" s="32" t="str">
        <f>VLOOKUP($D$1,Sites!$A:$C,2,0)</f>
        <v>CO</v>
      </c>
      <c r="AK27" s="32">
        <f t="shared" si="3"/>
        <v>119925</v>
      </c>
      <c r="AL27" s="32" t="str">
        <f>VLOOKUP(AK27,'ALL-Chart of Accounts'!$E:$F,2,0)</f>
        <v>WIP Service Outside</v>
      </c>
      <c r="AP27" s="32" t="str">
        <f>VLOOKUP($D$1,Sites!$A:$C,2,0)</f>
        <v>CO</v>
      </c>
    </row>
    <row r="28" spans="1:42" x14ac:dyDescent="0.35">
      <c r="E28" s="22"/>
      <c r="F28" s="22"/>
      <c r="G28" s="22"/>
      <c r="H28" s="22" t="s">
        <v>1441</v>
      </c>
      <c r="I28" s="22"/>
      <c r="J28" s="4">
        <v>1515</v>
      </c>
      <c r="K28" s="32" t="str">
        <f>VLOOKUP(J28,'ALL-Unit Code 2'!$V:$W,2,0)</f>
        <v>INJECTING-OTHER (SOURCED)</v>
      </c>
      <c r="L28" s="4">
        <v>1</v>
      </c>
      <c r="M28" s="37">
        <v>119921</v>
      </c>
      <c r="N28" s="32" t="str">
        <f>VLOOKUP(M28,'ALL-Chart of Accounts'!$E:$F,2,0)</f>
        <v>WIP Service Material</v>
      </c>
      <c r="R28" s="32" t="str">
        <f>VLOOKUP($D$1,Sites!$A:$C,2,0)</f>
        <v>CO</v>
      </c>
      <c r="S28" s="32">
        <f t="shared" si="0"/>
        <v>119922</v>
      </c>
      <c r="T28" s="32" t="str">
        <f>VLOOKUP(S28,'ALL-Chart of Accounts'!$E:$F,2,0)</f>
        <v>WIP Service Labor</v>
      </c>
      <c r="X28" s="32" t="str">
        <f>VLOOKUP($D$1,Sites!$A:$C,2,0)</f>
        <v>CO</v>
      </c>
      <c r="Y28" s="32">
        <f t="shared" si="1"/>
        <v>119923</v>
      </c>
      <c r="Z28" s="32" t="str">
        <f>VLOOKUP(Y28,'ALL-Chart of Accounts'!$E:$F,2,0)</f>
        <v>WIP Service Fixed Overhead</v>
      </c>
      <c r="AD28" s="32" t="str">
        <f>VLOOKUP($D$1,Sites!$A:$C,2,0)</f>
        <v>CO</v>
      </c>
      <c r="AE28" s="32">
        <f t="shared" si="2"/>
        <v>119924</v>
      </c>
      <c r="AF28" s="32" t="str">
        <f>VLOOKUP(AE28,'ALL-Chart of Accounts'!$E:$F,2,0)</f>
        <v>WIP Service Variable Overhead</v>
      </c>
      <c r="AJ28" s="32" t="str">
        <f>VLOOKUP($D$1,Sites!$A:$C,2,0)</f>
        <v>CO</v>
      </c>
      <c r="AK28" s="32">
        <f t="shared" si="3"/>
        <v>119925</v>
      </c>
      <c r="AL28" s="32" t="str">
        <f>VLOOKUP(AK28,'ALL-Chart of Accounts'!$E:$F,2,0)</f>
        <v>WIP Service Outside</v>
      </c>
      <c r="AP28" s="32" t="str">
        <f>VLOOKUP($D$1,Sites!$A:$C,2,0)</f>
        <v>CO</v>
      </c>
    </row>
    <row r="29" spans="1:42" x14ac:dyDescent="0.35">
      <c r="E29" s="22"/>
      <c r="F29" s="22"/>
      <c r="G29" s="22"/>
      <c r="H29" s="22" t="s">
        <v>1441</v>
      </c>
      <c r="I29" s="22"/>
      <c r="J29" s="4">
        <v>1600</v>
      </c>
      <c r="K29" s="32" t="str">
        <f>VLOOKUP(J29,'ALL-Unit Code 2'!$V:$W,2,0)</f>
        <v>INSPECTION-XRAY (NOVUS)</v>
      </c>
      <c r="L29" s="4">
        <v>1</v>
      </c>
      <c r="M29" s="37">
        <v>119921</v>
      </c>
      <c r="N29" s="32" t="str">
        <f>VLOOKUP(M29,'ALL-Chart of Accounts'!$E:$F,2,0)</f>
        <v>WIP Service Material</v>
      </c>
      <c r="R29" s="32" t="str">
        <f>VLOOKUP($D$1,Sites!$A:$C,2,0)</f>
        <v>CO</v>
      </c>
      <c r="S29" s="32">
        <f t="shared" si="0"/>
        <v>119922</v>
      </c>
      <c r="T29" s="32" t="str">
        <f>VLOOKUP(S29,'ALL-Chart of Accounts'!$E:$F,2,0)</f>
        <v>WIP Service Labor</v>
      </c>
      <c r="X29" s="32" t="str">
        <f>VLOOKUP($D$1,Sites!$A:$C,2,0)</f>
        <v>CO</v>
      </c>
      <c r="Y29" s="32">
        <f t="shared" si="1"/>
        <v>119923</v>
      </c>
      <c r="Z29" s="32" t="str">
        <f>VLOOKUP(Y29,'ALL-Chart of Accounts'!$E:$F,2,0)</f>
        <v>WIP Service Fixed Overhead</v>
      </c>
      <c r="AD29" s="32" t="str">
        <f>VLOOKUP($D$1,Sites!$A:$C,2,0)</f>
        <v>CO</v>
      </c>
      <c r="AE29" s="32">
        <f t="shared" si="2"/>
        <v>119924</v>
      </c>
      <c r="AF29" s="32" t="str">
        <f>VLOOKUP(AE29,'ALL-Chart of Accounts'!$E:$F,2,0)</f>
        <v>WIP Service Variable Overhead</v>
      </c>
      <c r="AJ29" s="32" t="str">
        <f>VLOOKUP($D$1,Sites!$A:$C,2,0)</f>
        <v>CO</v>
      </c>
      <c r="AK29" s="32">
        <f t="shared" si="3"/>
        <v>119925</v>
      </c>
      <c r="AL29" s="32" t="str">
        <f>VLOOKUP(AK29,'ALL-Chart of Accounts'!$E:$F,2,0)</f>
        <v>WIP Service Outside</v>
      </c>
      <c r="AP29" s="32" t="str">
        <f>VLOOKUP($D$1,Sites!$A:$C,2,0)</f>
        <v>CO</v>
      </c>
    </row>
    <row r="30" spans="1:42" x14ac:dyDescent="0.35">
      <c r="E30" s="22"/>
      <c r="F30" s="22"/>
      <c r="G30" s="22"/>
      <c r="H30" s="22" t="s">
        <v>1441</v>
      </c>
      <c r="I30" s="22"/>
      <c r="J30" s="4">
        <v>1700</v>
      </c>
      <c r="K30" s="32" t="str">
        <f>VLOOKUP(J30,'ALL-Unit Code 2'!$V:$W,2,0)</f>
        <v>SLICING-SLICER/LOADING (SOURCED)</v>
      </c>
      <c r="L30" s="4">
        <v>1</v>
      </c>
      <c r="M30" s="37">
        <v>119921</v>
      </c>
      <c r="N30" s="32" t="str">
        <f>VLOOKUP(M30,'ALL-Chart of Accounts'!$E:$F,2,0)</f>
        <v>WIP Service Material</v>
      </c>
      <c r="R30" s="32" t="str">
        <f>VLOOKUP($D$1,Sites!$A:$C,2,0)</f>
        <v>CO</v>
      </c>
      <c r="S30" s="32">
        <f t="shared" si="0"/>
        <v>119922</v>
      </c>
      <c r="T30" s="32" t="str">
        <f>VLOOKUP(S30,'ALL-Chart of Accounts'!$E:$F,2,0)</f>
        <v>WIP Service Labor</v>
      </c>
      <c r="X30" s="32" t="str">
        <f>VLOOKUP($D$1,Sites!$A:$C,2,0)</f>
        <v>CO</v>
      </c>
      <c r="Y30" s="32">
        <f t="shared" si="1"/>
        <v>119923</v>
      </c>
      <c r="Z30" s="32" t="str">
        <f>VLOOKUP(Y30,'ALL-Chart of Accounts'!$E:$F,2,0)</f>
        <v>WIP Service Fixed Overhead</v>
      </c>
      <c r="AD30" s="32" t="str">
        <f>VLOOKUP($D$1,Sites!$A:$C,2,0)</f>
        <v>CO</v>
      </c>
      <c r="AE30" s="32">
        <f t="shared" si="2"/>
        <v>119924</v>
      </c>
      <c r="AF30" s="32" t="str">
        <f>VLOOKUP(AE30,'ALL-Chart of Accounts'!$E:$F,2,0)</f>
        <v>WIP Service Variable Overhead</v>
      </c>
      <c r="AJ30" s="32" t="str">
        <f>VLOOKUP($D$1,Sites!$A:$C,2,0)</f>
        <v>CO</v>
      </c>
      <c r="AK30" s="32">
        <f t="shared" si="3"/>
        <v>119925</v>
      </c>
      <c r="AL30" s="32" t="str">
        <f>VLOOKUP(AK30,'ALL-Chart of Accounts'!$E:$F,2,0)</f>
        <v>WIP Service Outside</v>
      </c>
      <c r="AP30" s="32" t="str">
        <f>VLOOKUP($D$1,Sites!$A:$C,2,0)</f>
        <v>CO</v>
      </c>
    </row>
    <row r="31" spans="1:42" s="46" customFormat="1" x14ac:dyDescent="0.35">
      <c r="A31" s="47">
        <v>43131</v>
      </c>
      <c r="B31" s="47"/>
      <c r="C31" s="47"/>
      <c r="D31" s="46" t="s">
        <v>9709</v>
      </c>
      <c r="E31" s="22"/>
      <c r="F31" s="22"/>
      <c r="G31" s="22"/>
      <c r="H31" s="22" t="s">
        <v>1441</v>
      </c>
      <c r="I31" s="22"/>
      <c r="J31" s="46">
        <v>1800</v>
      </c>
      <c r="K31" s="32" t="str">
        <f>VLOOKUP(J31,'ALL-Unit Code 2'!$V:$W,2,0)</f>
        <v>THAWING-RADIO FREQ THAWING (POLARFLEX)</v>
      </c>
      <c r="L31" s="46">
        <v>1</v>
      </c>
      <c r="M31" s="37">
        <v>119921</v>
      </c>
      <c r="N31" s="32" t="str">
        <f>VLOOKUP(M31,'ALL-Chart of Accounts'!$E:$F,2,0)</f>
        <v>WIP Service Material</v>
      </c>
      <c r="R31" s="32" t="str">
        <f>VLOOKUP($D$1,Sites!$A:$C,2,0)</f>
        <v>CO</v>
      </c>
      <c r="S31" s="32">
        <f t="shared" ref="S31:S36" si="4">+M31+1</f>
        <v>119922</v>
      </c>
      <c r="T31" s="32" t="str">
        <f>VLOOKUP(S31,'ALL-Chart of Accounts'!$E:$F,2,0)</f>
        <v>WIP Service Labor</v>
      </c>
      <c r="X31" s="32" t="str">
        <f>VLOOKUP($D$1,Sites!$A:$C,2,0)</f>
        <v>CO</v>
      </c>
      <c r="Y31" s="32">
        <f t="shared" ref="Y31:Y36" si="5">+S31+1</f>
        <v>119923</v>
      </c>
      <c r="Z31" s="32" t="str">
        <f>VLOOKUP(Y31,'ALL-Chart of Accounts'!$E:$F,2,0)</f>
        <v>WIP Service Fixed Overhead</v>
      </c>
      <c r="AD31" s="32" t="str">
        <f>VLOOKUP($D$1,Sites!$A:$C,2,0)</f>
        <v>CO</v>
      </c>
      <c r="AE31" s="32">
        <f t="shared" ref="AE31:AE36" si="6">+Y31+1</f>
        <v>119924</v>
      </c>
      <c r="AF31" s="32" t="str">
        <f>VLOOKUP(AE31,'ALL-Chart of Accounts'!$E:$F,2,0)</f>
        <v>WIP Service Variable Overhead</v>
      </c>
      <c r="AJ31" s="32" t="str">
        <f>VLOOKUP($D$1,Sites!$A:$C,2,0)</f>
        <v>CO</v>
      </c>
      <c r="AK31" s="32">
        <f t="shared" ref="AK31:AK36" si="7">+AE31+1</f>
        <v>119925</v>
      </c>
      <c r="AL31" s="32" t="str">
        <f>VLOOKUP(AK31,'ALL-Chart of Accounts'!$E:$F,2,0)</f>
        <v>WIP Service Outside</v>
      </c>
      <c r="AP31" s="32" t="str">
        <f>VLOOKUP($D$1,Sites!$A:$C,2,0)</f>
        <v>CO</v>
      </c>
    </row>
    <row r="32" spans="1:42" s="46" customFormat="1" x14ac:dyDescent="0.35">
      <c r="A32" s="47"/>
      <c r="B32" s="47">
        <v>43214</v>
      </c>
      <c r="C32" s="47"/>
      <c r="E32" s="22"/>
      <c r="F32" s="22" t="s">
        <v>1441</v>
      </c>
      <c r="G32" s="22"/>
      <c r="H32" s="22" t="s">
        <v>1441</v>
      </c>
      <c r="I32" s="22"/>
      <c r="J32" s="46">
        <v>2100</v>
      </c>
      <c r="K32" s="32" t="str">
        <f>VLOOKUP(J32,'ALL-Unit Code 2'!$V:$W,2,0)</f>
        <v>MATERIAL HANDLING - AGV (CLAMP)</v>
      </c>
      <c r="L32" s="46">
        <v>1</v>
      </c>
      <c r="M32" s="37">
        <v>119921</v>
      </c>
      <c r="N32" s="32" t="str">
        <f>VLOOKUP(M32,'ALL-Chart of Accounts'!$E:$F,2,0)</f>
        <v>WIP Service Material</v>
      </c>
      <c r="R32" s="32" t="str">
        <f>VLOOKUP($D$1,Sites!$A:$C,2,0)</f>
        <v>CO</v>
      </c>
      <c r="S32" s="32">
        <f t="shared" si="4"/>
        <v>119922</v>
      </c>
      <c r="T32" s="32" t="str">
        <f>VLOOKUP(S32,'ALL-Chart of Accounts'!$E:$F,2,0)</f>
        <v>WIP Service Labor</v>
      </c>
      <c r="X32" s="32" t="str">
        <f>VLOOKUP($D$1,Sites!$A:$C,2,0)</f>
        <v>CO</v>
      </c>
      <c r="Y32" s="32">
        <f t="shared" si="5"/>
        <v>119923</v>
      </c>
      <c r="Z32" s="32" t="str">
        <f>VLOOKUP(Y32,'ALL-Chart of Accounts'!$E:$F,2,0)</f>
        <v>WIP Service Fixed Overhead</v>
      </c>
      <c r="AD32" s="32" t="str">
        <f>VLOOKUP($D$1,Sites!$A:$C,2,0)</f>
        <v>CO</v>
      </c>
      <c r="AE32" s="32">
        <f t="shared" si="6"/>
        <v>119924</v>
      </c>
      <c r="AF32" s="32" t="str">
        <f>VLOOKUP(AE32,'ALL-Chart of Accounts'!$E:$F,2,0)</f>
        <v>WIP Service Variable Overhead</v>
      </c>
      <c r="AJ32" s="32" t="str">
        <f>VLOOKUP($D$1,Sites!$A:$C,2,0)</f>
        <v>CO</v>
      </c>
      <c r="AK32" s="32">
        <f t="shared" si="7"/>
        <v>119925</v>
      </c>
      <c r="AL32" s="32" t="str">
        <f>VLOOKUP(AK32,'ALL-Chart of Accounts'!$E:$F,2,0)</f>
        <v>WIP Service Outside</v>
      </c>
      <c r="AP32" s="32" t="str">
        <f>VLOOKUP($D$1,Sites!$A:$C,2,0)</f>
        <v>CO</v>
      </c>
    </row>
    <row r="33" spans="1:42" s="46" customFormat="1" x14ac:dyDescent="0.35">
      <c r="A33" s="47"/>
      <c r="B33" s="47">
        <v>43214</v>
      </c>
      <c r="C33" s="47"/>
      <c r="E33" s="22"/>
      <c r="F33" s="22" t="s">
        <v>1441</v>
      </c>
      <c r="G33" s="22"/>
      <c r="H33" s="22" t="s">
        <v>1441</v>
      </c>
      <c r="I33" s="22"/>
      <c r="J33" s="46">
        <v>2105</v>
      </c>
      <c r="K33" s="32" t="str">
        <f>VLOOKUP(J33,'ALL-Unit Code 2'!$V:$W,2,0)</f>
        <v>MATERIAL HANDLING - AGV (FORK)</v>
      </c>
      <c r="L33" s="46">
        <v>1</v>
      </c>
      <c r="M33" s="37">
        <v>119921</v>
      </c>
      <c r="N33" s="32" t="str">
        <f>VLOOKUP(M33,'ALL-Chart of Accounts'!$E:$F,2,0)</f>
        <v>WIP Service Material</v>
      </c>
      <c r="R33" s="32" t="str">
        <f>VLOOKUP($D$1,Sites!$A:$C,2,0)</f>
        <v>CO</v>
      </c>
      <c r="S33" s="32">
        <f t="shared" si="4"/>
        <v>119922</v>
      </c>
      <c r="T33" s="32" t="str">
        <f>VLOOKUP(S33,'ALL-Chart of Accounts'!$E:$F,2,0)</f>
        <v>WIP Service Labor</v>
      </c>
      <c r="X33" s="32" t="str">
        <f>VLOOKUP($D$1,Sites!$A:$C,2,0)</f>
        <v>CO</v>
      </c>
      <c r="Y33" s="32">
        <f t="shared" si="5"/>
        <v>119923</v>
      </c>
      <c r="Z33" s="32" t="str">
        <f>VLOOKUP(Y33,'ALL-Chart of Accounts'!$E:$F,2,0)</f>
        <v>WIP Service Fixed Overhead</v>
      </c>
      <c r="AD33" s="32" t="str">
        <f>VLOOKUP($D$1,Sites!$A:$C,2,0)</f>
        <v>CO</v>
      </c>
      <c r="AE33" s="32">
        <f t="shared" si="6"/>
        <v>119924</v>
      </c>
      <c r="AF33" s="32" t="str">
        <f>VLOOKUP(AE33,'ALL-Chart of Accounts'!$E:$F,2,0)</f>
        <v>WIP Service Variable Overhead</v>
      </c>
      <c r="AJ33" s="32" t="str">
        <f>VLOOKUP($D$1,Sites!$A:$C,2,0)</f>
        <v>CO</v>
      </c>
      <c r="AK33" s="32">
        <f t="shared" si="7"/>
        <v>119925</v>
      </c>
      <c r="AL33" s="32" t="str">
        <f>VLOOKUP(AK33,'ALL-Chart of Accounts'!$E:$F,2,0)</f>
        <v>WIP Service Outside</v>
      </c>
      <c r="AP33" s="32" t="str">
        <f>VLOOKUP($D$1,Sites!$A:$C,2,0)</f>
        <v>CO</v>
      </c>
    </row>
    <row r="34" spans="1:42" s="46" customFormat="1" x14ac:dyDescent="0.35">
      <c r="A34" s="47"/>
      <c r="B34" s="47">
        <v>43214</v>
      </c>
      <c r="C34" s="47"/>
      <c r="E34" s="22"/>
      <c r="F34" s="22" t="s">
        <v>1441</v>
      </c>
      <c r="G34" s="22"/>
      <c r="H34" s="22" t="s">
        <v>1441</v>
      </c>
      <c r="I34" s="22"/>
      <c r="J34" s="46">
        <v>2110</v>
      </c>
      <c r="K34" s="32" t="str">
        <f>VLOOKUP(J34,'ALL-Unit Code 2'!$V:$W,2,0)</f>
        <v>MATERIAL HANDLING - AGV (TUGGER)</v>
      </c>
      <c r="L34" s="46">
        <v>1</v>
      </c>
      <c r="M34" s="37">
        <v>119921</v>
      </c>
      <c r="N34" s="32" t="str">
        <f>VLOOKUP(M34,'ALL-Chart of Accounts'!$E:$F,2,0)</f>
        <v>WIP Service Material</v>
      </c>
      <c r="R34" s="32" t="str">
        <f>VLOOKUP($D$1,Sites!$A:$C,2,0)</f>
        <v>CO</v>
      </c>
      <c r="S34" s="32">
        <f t="shared" si="4"/>
        <v>119922</v>
      </c>
      <c r="T34" s="32" t="str">
        <f>VLOOKUP(S34,'ALL-Chart of Accounts'!$E:$F,2,0)</f>
        <v>WIP Service Labor</v>
      </c>
      <c r="X34" s="32" t="str">
        <f>VLOOKUP($D$1,Sites!$A:$C,2,0)</f>
        <v>CO</v>
      </c>
      <c r="Y34" s="32">
        <f t="shared" si="5"/>
        <v>119923</v>
      </c>
      <c r="Z34" s="32" t="str">
        <f>VLOOKUP(Y34,'ALL-Chart of Accounts'!$E:$F,2,0)</f>
        <v>WIP Service Fixed Overhead</v>
      </c>
      <c r="AD34" s="32" t="str">
        <f>VLOOKUP($D$1,Sites!$A:$C,2,0)</f>
        <v>CO</v>
      </c>
      <c r="AE34" s="32">
        <f t="shared" si="6"/>
        <v>119924</v>
      </c>
      <c r="AF34" s="32" t="str">
        <f>VLOOKUP(AE34,'ALL-Chart of Accounts'!$E:$F,2,0)</f>
        <v>WIP Service Variable Overhead</v>
      </c>
      <c r="AJ34" s="32" t="str">
        <f>VLOOKUP($D$1,Sites!$A:$C,2,0)</f>
        <v>CO</v>
      </c>
      <c r="AK34" s="32">
        <f t="shared" si="7"/>
        <v>119925</v>
      </c>
      <c r="AL34" s="32" t="str">
        <f>VLOOKUP(AK34,'ALL-Chart of Accounts'!$E:$F,2,0)</f>
        <v>WIP Service Outside</v>
      </c>
      <c r="AP34" s="32" t="str">
        <f>VLOOKUP($D$1,Sites!$A:$C,2,0)</f>
        <v>CO</v>
      </c>
    </row>
    <row r="35" spans="1:42" s="46" customFormat="1" x14ac:dyDescent="0.35">
      <c r="A35" s="47"/>
      <c r="B35" s="47">
        <v>43214</v>
      </c>
      <c r="C35" s="47"/>
      <c r="E35" s="22"/>
      <c r="F35" s="22" t="s">
        <v>1441</v>
      </c>
      <c r="G35" s="22"/>
      <c r="H35" s="22" t="s">
        <v>1441</v>
      </c>
      <c r="I35" s="22"/>
      <c r="J35" s="46">
        <v>2115</v>
      </c>
      <c r="K35" s="32" t="str">
        <f>VLOOKUP(J35,'ALL-Unit Code 2'!$V:$W,2,0)</f>
        <v>MATERIAL HANDLING - AGV (UNIT LOADING)</v>
      </c>
      <c r="L35" s="46">
        <v>1</v>
      </c>
      <c r="M35" s="37">
        <v>119921</v>
      </c>
      <c r="N35" s="32" t="str">
        <f>VLOOKUP(M35,'ALL-Chart of Accounts'!$E:$F,2,0)</f>
        <v>WIP Service Material</v>
      </c>
      <c r="R35" s="32" t="str">
        <f>VLOOKUP($D$1,Sites!$A:$C,2,0)</f>
        <v>CO</v>
      </c>
      <c r="S35" s="32">
        <f t="shared" si="4"/>
        <v>119922</v>
      </c>
      <c r="T35" s="32" t="str">
        <f>VLOOKUP(S35,'ALL-Chart of Accounts'!$E:$F,2,0)</f>
        <v>WIP Service Labor</v>
      </c>
      <c r="X35" s="32" t="str">
        <f>VLOOKUP($D$1,Sites!$A:$C,2,0)</f>
        <v>CO</v>
      </c>
      <c r="Y35" s="32">
        <f t="shared" si="5"/>
        <v>119923</v>
      </c>
      <c r="Z35" s="32" t="str">
        <f>VLOOKUP(Y35,'ALL-Chart of Accounts'!$E:$F,2,0)</f>
        <v>WIP Service Fixed Overhead</v>
      </c>
      <c r="AD35" s="32" t="str">
        <f>VLOOKUP($D$1,Sites!$A:$C,2,0)</f>
        <v>CO</v>
      </c>
      <c r="AE35" s="32">
        <f t="shared" si="6"/>
        <v>119924</v>
      </c>
      <c r="AF35" s="32" t="str">
        <f>VLOOKUP(AE35,'ALL-Chart of Accounts'!$E:$F,2,0)</f>
        <v>WIP Service Variable Overhead</v>
      </c>
      <c r="AJ35" s="32" t="str">
        <f>VLOOKUP($D$1,Sites!$A:$C,2,0)</f>
        <v>CO</v>
      </c>
      <c r="AK35" s="32">
        <f t="shared" si="7"/>
        <v>119925</v>
      </c>
      <c r="AL35" s="32" t="str">
        <f>VLOOKUP(AK35,'ALL-Chart of Accounts'!$E:$F,2,0)</f>
        <v>WIP Service Outside</v>
      </c>
      <c r="AP35" s="32" t="str">
        <f>VLOOKUP($D$1,Sites!$A:$C,2,0)</f>
        <v>CO</v>
      </c>
    </row>
    <row r="36" spans="1:42" s="46" customFormat="1" x14ac:dyDescent="0.35">
      <c r="A36" s="47"/>
      <c r="B36" s="47">
        <v>43214</v>
      </c>
      <c r="C36" s="47"/>
      <c r="E36" s="22"/>
      <c r="F36" s="22" t="s">
        <v>1441</v>
      </c>
      <c r="G36" s="22"/>
      <c r="H36" s="22" t="s">
        <v>1441</v>
      </c>
      <c r="I36" s="22"/>
      <c r="J36" s="46">
        <v>2120</v>
      </c>
      <c r="K36" s="32" t="str">
        <f>VLOOKUP(J36,'ALL-Unit Code 2'!$V:$W,2,0)</f>
        <v>MATERIAL HANDLING - AGV (UNIT HANDLING)</v>
      </c>
      <c r="L36" s="46">
        <v>1</v>
      </c>
      <c r="M36" s="37">
        <v>119921</v>
      </c>
      <c r="N36" s="32" t="str">
        <f>VLOOKUP(M36,'ALL-Chart of Accounts'!$E:$F,2,0)</f>
        <v>WIP Service Material</v>
      </c>
      <c r="R36" s="32" t="str">
        <f>VLOOKUP($D$1,Sites!$A:$C,2,0)</f>
        <v>CO</v>
      </c>
      <c r="S36" s="32">
        <f t="shared" si="4"/>
        <v>119922</v>
      </c>
      <c r="T36" s="32" t="str">
        <f>VLOOKUP(S36,'ALL-Chart of Accounts'!$E:$F,2,0)</f>
        <v>WIP Service Labor</v>
      </c>
      <c r="X36" s="32" t="str">
        <f>VLOOKUP($D$1,Sites!$A:$C,2,0)</f>
        <v>CO</v>
      </c>
      <c r="Y36" s="32">
        <f t="shared" si="5"/>
        <v>119923</v>
      </c>
      <c r="Z36" s="32" t="str">
        <f>VLOOKUP(Y36,'ALL-Chart of Accounts'!$E:$F,2,0)</f>
        <v>WIP Service Fixed Overhead</v>
      </c>
      <c r="AD36" s="32" t="str">
        <f>VLOOKUP($D$1,Sites!$A:$C,2,0)</f>
        <v>CO</v>
      </c>
      <c r="AE36" s="32">
        <f t="shared" si="6"/>
        <v>119924</v>
      </c>
      <c r="AF36" s="32" t="str">
        <f>VLOOKUP(AE36,'ALL-Chart of Accounts'!$E:$F,2,0)</f>
        <v>WIP Service Variable Overhead</v>
      </c>
      <c r="AJ36" s="32" t="str">
        <f>VLOOKUP($D$1,Sites!$A:$C,2,0)</f>
        <v>CO</v>
      </c>
      <c r="AK36" s="32">
        <f t="shared" si="7"/>
        <v>119925</v>
      </c>
      <c r="AL36" s="32" t="str">
        <f>VLOOKUP(AK36,'ALL-Chart of Accounts'!$E:$F,2,0)</f>
        <v>WIP Service Outside</v>
      </c>
      <c r="AP36" s="32" t="str">
        <f>VLOOKUP($D$1,Sites!$A:$C,2,0)</f>
        <v>CO</v>
      </c>
    </row>
    <row r="37" spans="1:42" x14ac:dyDescent="0.35">
      <c r="A37" s="47">
        <v>43253</v>
      </c>
      <c r="B37" s="47">
        <v>43165</v>
      </c>
      <c r="C37" s="47"/>
      <c r="D37" s="46" t="s">
        <v>10602</v>
      </c>
      <c r="E37" s="22" t="s">
        <v>1441</v>
      </c>
      <c r="F37" s="22" t="s">
        <v>1441</v>
      </c>
      <c r="G37" s="22" t="s">
        <v>1441</v>
      </c>
      <c r="H37" s="22" t="s">
        <v>1441</v>
      </c>
      <c r="I37" s="22" t="s">
        <v>1441</v>
      </c>
      <c r="J37" s="4">
        <v>9999</v>
      </c>
      <c r="K37" s="32" t="str">
        <f>VLOOKUP(J37,'ALL-Unit Code 2'!$V:$W,2,0)</f>
        <v>MISCELLANEOUS</v>
      </c>
      <c r="L37" s="4">
        <v>1</v>
      </c>
      <c r="M37" s="37">
        <v>119921</v>
      </c>
      <c r="N37" s="32" t="str">
        <f>VLOOKUP(M37,'ALL-Chart of Accounts'!$E:$F,2,0)</f>
        <v>WIP Service Material</v>
      </c>
      <c r="R37" s="32" t="str">
        <f>VLOOKUP($D$1,Sites!$A:$C,2,0)</f>
        <v>CO</v>
      </c>
      <c r="S37" s="32">
        <f t="shared" si="0"/>
        <v>119922</v>
      </c>
      <c r="T37" s="32" t="str">
        <f>VLOOKUP(S37,'ALL-Chart of Accounts'!$E:$F,2,0)</f>
        <v>WIP Service Labor</v>
      </c>
      <c r="X37" s="32" t="str">
        <f>VLOOKUP($D$1,Sites!$A:$C,2,0)</f>
        <v>CO</v>
      </c>
      <c r="Y37" s="32">
        <f t="shared" si="1"/>
        <v>119923</v>
      </c>
      <c r="Z37" s="32" t="str">
        <f>VLOOKUP(Y37,'ALL-Chart of Accounts'!$E:$F,2,0)</f>
        <v>WIP Service Fixed Overhead</v>
      </c>
      <c r="AD37" s="32" t="str">
        <f>VLOOKUP($D$1,Sites!$A:$C,2,0)</f>
        <v>CO</v>
      </c>
      <c r="AE37" s="32">
        <f t="shared" si="2"/>
        <v>119924</v>
      </c>
      <c r="AF37" s="32" t="str">
        <f>VLOOKUP(AE37,'ALL-Chart of Accounts'!$E:$F,2,0)</f>
        <v>WIP Service Variable Overhead</v>
      </c>
      <c r="AJ37" s="32" t="str">
        <f>VLOOKUP($D$1,Sites!$A:$C,2,0)</f>
        <v>CO</v>
      </c>
      <c r="AK37" s="32">
        <f t="shared" si="3"/>
        <v>119925</v>
      </c>
      <c r="AL37" s="32" t="str">
        <f>VLOOKUP(AK37,'ALL-Chart of Accounts'!$E:$F,2,0)</f>
        <v>WIP Service Outside</v>
      </c>
      <c r="AP37" s="32" t="str">
        <f>VLOOKUP($D$1,Sites!$A:$C,2,0)</f>
        <v>CO</v>
      </c>
    </row>
    <row r="38" spans="1:42" x14ac:dyDescent="0.35"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</row>
    <row r="39" spans="1:42" x14ac:dyDescent="0.35">
      <c r="J39" s="46">
        <v>9999</v>
      </c>
      <c r="K39" s="32" t="str">
        <f>VLOOKUP(J39,'ALL-Unit Code 2'!$V:$W,2,0)</f>
        <v>MISCELLANEOUS</v>
      </c>
      <c r="L39" s="46">
        <v>1</v>
      </c>
      <c r="M39" s="37">
        <v>119921</v>
      </c>
      <c r="N39" s="32" t="str">
        <f>VLOOKUP(M39,'ALL-Chart of Accounts'!$E:$F,2,0)</f>
        <v>WIP Service Material</v>
      </c>
      <c r="O39" s="46"/>
      <c r="P39" s="46"/>
      <c r="Q39" s="46"/>
      <c r="R39" s="32" t="str">
        <f>VLOOKUP($D$1,Sites!$A:$C,2,0)</f>
        <v>CO</v>
      </c>
      <c r="S39" s="32">
        <f t="shared" ref="S39:S50" si="8">+M39+1</f>
        <v>119922</v>
      </c>
      <c r="T39" s="32" t="str">
        <f>VLOOKUP(S39,'ALL-Chart of Accounts'!$E:$F,2,0)</f>
        <v>WIP Service Labor</v>
      </c>
      <c r="U39" s="46"/>
      <c r="V39" s="46"/>
      <c r="W39" s="46"/>
      <c r="X39" s="32" t="str">
        <f>VLOOKUP($D$1,Sites!$A:$C,2,0)</f>
        <v>CO</v>
      </c>
      <c r="Y39" s="32">
        <f t="shared" ref="Y39:Y50" si="9">+S39+1</f>
        <v>119923</v>
      </c>
      <c r="Z39" s="32" t="str">
        <f>VLOOKUP(Y39,'ALL-Chart of Accounts'!$E:$F,2,0)</f>
        <v>WIP Service Fixed Overhead</v>
      </c>
      <c r="AA39" s="46"/>
      <c r="AB39" s="46"/>
      <c r="AC39" s="46"/>
      <c r="AD39" s="32" t="str">
        <f>VLOOKUP($D$1,Sites!$A:$C,2,0)</f>
        <v>CO</v>
      </c>
      <c r="AE39" s="32">
        <f t="shared" ref="AE39:AE50" si="10">+Y39+1</f>
        <v>119924</v>
      </c>
      <c r="AF39" s="32" t="str">
        <f>VLOOKUP(AE39,'ALL-Chart of Accounts'!$E:$F,2,0)</f>
        <v>WIP Service Variable Overhead</v>
      </c>
      <c r="AG39" s="46"/>
      <c r="AH39" s="46"/>
      <c r="AI39" s="46"/>
      <c r="AJ39" s="32" t="str">
        <f>VLOOKUP($D$1,Sites!$A:$C,2,0)</f>
        <v>CO</v>
      </c>
      <c r="AK39" s="32">
        <f t="shared" ref="AK39:AK50" si="11">+AE39+1</f>
        <v>119925</v>
      </c>
      <c r="AL39" s="32" t="str">
        <f>VLOOKUP(AK39,'ALL-Chart of Accounts'!$E:$F,2,0)</f>
        <v>WIP Service Outside</v>
      </c>
      <c r="AM39" s="46"/>
      <c r="AN39" s="46"/>
      <c r="AO39" s="46"/>
      <c r="AP39" s="32" t="str">
        <f>VLOOKUP($D$1,Sites!$A:$C,2,0)</f>
        <v>CO</v>
      </c>
    </row>
    <row r="40" spans="1:42" x14ac:dyDescent="0.35">
      <c r="J40" s="46">
        <v>9999</v>
      </c>
      <c r="K40" s="32" t="str">
        <f>VLOOKUP(J40,'ALL-Unit Code 2'!$V:$W,2,0)</f>
        <v>MISCELLANEOUS</v>
      </c>
      <c r="L40" s="46">
        <v>1</v>
      </c>
      <c r="M40" s="37">
        <v>119921</v>
      </c>
      <c r="N40" s="32" t="str">
        <f>VLOOKUP(M40,'ALL-Chart of Accounts'!$E:$F,2,0)</f>
        <v>WIP Service Material</v>
      </c>
      <c r="O40" s="46"/>
      <c r="P40" s="46"/>
      <c r="Q40" s="46"/>
      <c r="R40" s="32" t="str">
        <f>VLOOKUP($D$1,Sites!$A:$C,2,0)</f>
        <v>CO</v>
      </c>
      <c r="S40" s="32">
        <f t="shared" si="8"/>
        <v>119922</v>
      </c>
      <c r="T40" s="32" t="str">
        <f>VLOOKUP(S40,'ALL-Chart of Accounts'!$E:$F,2,0)</f>
        <v>WIP Service Labor</v>
      </c>
      <c r="U40" s="46"/>
      <c r="V40" s="46"/>
      <c r="W40" s="46"/>
      <c r="X40" s="32" t="str">
        <f>VLOOKUP($D$1,Sites!$A:$C,2,0)</f>
        <v>CO</v>
      </c>
      <c r="Y40" s="32">
        <f t="shared" si="9"/>
        <v>119923</v>
      </c>
      <c r="Z40" s="32" t="str">
        <f>VLOOKUP(Y40,'ALL-Chart of Accounts'!$E:$F,2,0)</f>
        <v>WIP Service Fixed Overhead</v>
      </c>
      <c r="AA40" s="46"/>
      <c r="AB40" s="46"/>
      <c r="AC40" s="46"/>
      <c r="AD40" s="32" t="str">
        <f>VLOOKUP($D$1,Sites!$A:$C,2,0)</f>
        <v>CO</v>
      </c>
      <c r="AE40" s="32">
        <f t="shared" si="10"/>
        <v>119924</v>
      </c>
      <c r="AF40" s="32" t="str">
        <f>VLOOKUP(AE40,'ALL-Chart of Accounts'!$E:$F,2,0)</f>
        <v>WIP Service Variable Overhead</v>
      </c>
      <c r="AG40" s="46"/>
      <c r="AH40" s="46"/>
      <c r="AI40" s="46"/>
      <c r="AJ40" s="32" t="str">
        <f>VLOOKUP($D$1,Sites!$A:$C,2,0)</f>
        <v>CO</v>
      </c>
      <c r="AK40" s="32">
        <f t="shared" si="11"/>
        <v>119925</v>
      </c>
      <c r="AL40" s="32" t="str">
        <f>VLOOKUP(AK40,'ALL-Chart of Accounts'!$E:$F,2,0)</f>
        <v>WIP Service Outside</v>
      </c>
      <c r="AM40" s="46"/>
      <c r="AN40" s="46"/>
      <c r="AO40" s="46"/>
      <c r="AP40" s="32" t="str">
        <f>VLOOKUP($D$1,Sites!$A:$C,2,0)</f>
        <v>CO</v>
      </c>
    </row>
    <row r="41" spans="1:42" x14ac:dyDescent="0.35">
      <c r="J41" s="46">
        <v>9999</v>
      </c>
      <c r="K41" s="32" t="str">
        <f>VLOOKUP(J41,'ALL-Unit Code 2'!$V:$W,2,0)</f>
        <v>MISCELLANEOUS</v>
      </c>
      <c r="L41" s="46">
        <v>1</v>
      </c>
      <c r="M41" s="37">
        <v>119921</v>
      </c>
      <c r="N41" s="32" t="str">
        <f>VLOOKUP(M41,'ALL-Chart of Accounts'!$E:$F,2,0)</f>
        <v>WIP Service Material</v>
      </c>
      <c r="O41" s="46"/>
      <c r="P41" s="46"/>
      <c r="Q41" s="46"/>
      <c r="R41" s="32" t="str">
        <f>VLOOKUP($D$1,Sites!$A:$C,2,0)</f>
        <v>CO</v>
      </c>
      <c r="S41" s="32">
        <f t="shared" si="8"/>
        <v>119922</v>
      </c>
      <c r="T41" s="32" t="str">
        <f>VLOOKUP(S41,'ALL-Chart of Accounts'!$E:$F,2,0)</f>
        <v>WIP Service Labor</v>
      </c>
      <c r="U41" s="46"/>
      <c r="V41" s="46"/>
      <c r="W41" s="46"/>
      <c r="X41" s="32" t="str">
        <f>VLOOKUP($D$1,Sites!$A:$C,2,0)</f>
        <v>CO</v>
      </c>
      <c r="Y41" s="32">
        <f t="shared" si="9"/>
        <v>119923</v>
      </c>
      <c r="Z41" s="32" t="str">
        <f>VLOOKUP(Y41,'ALL-Chart of Accounts'!$E:$F,2,0)</f>
        <v>WIP Service Fixed Overhead</v>
      </c>
      <c r="AA41" s="46"/>
      <c r="AB41" s="46"/>
      <c r="AC41" s="46"/>
      <c r="AD41" s="32" t="str">
        <f>VLOOKUP($D$1,Sites!$A:$C,2,0)</f>
        <v>CO</v>
      </c>
      <c r="AE41" s="32">
        <f t="shared" si="10"/>
        <v>119924</v>
      </c>
      <c r="AF41" s="32" t="str">
        <f>VLOOKUP(AE41,'ALL-Chart of Accounts'!$E:$F,2,0)</f>
        <v>WIP Service Variable Overhead</v>
      </c>
      <c r="AG41" s="46"/>
      <c r="AH41" s="46"/>
      <c r="AI41" s="46"/>
      <c r="AJ41" s="32" t="str">
        <f>VLOOKUP($D$1,Sites!$A:$C,2,0)</f>
        <v>CO</v>
      </c>
      <c r="AK41" s="32">
        <f t="shared" si="11"/>
        <v>119925</v>
      </c>
      <c r="AL41" s="32" t="str">
        <f>VLOOKUP(AK41,'ALL-Chart of Accounts'!$E:$F,2,0)</f>
        <v>WIP Service Outside</v>
      </c>
      <c r="AM41" s="46"/>
      <c r="AN41" s="46"/>
      <c r="AO41" s="46"/>
      <c r="AP41" s="32" t="str">
        <f>VLOOKUP($D$1,Sites!$A:$C,2,0)</f>
        <v>CO</v>
      </c>
    </row>
    <row r="42" spans="1:42" x14ac:dyDescent="0.35">
      <c r="J42" s="46">
        <v>9999</v>
      </c>
      <c r="K42" s="32" t="str">
        <f>VLOOKUP(J42,'ALL-Unit Code 2'!$V:$W,2,0)</f>
        <v>MISCELLANEOUS</v>
      </c>
      <c r="L42" s="46">
        <v>1</v>
      </c>
      <c r="M42" s="37">
        <v>119921</v>
      </c>
      <c r="N42" s="32" t="str">
        <f>VLOOKUP(M42,'ALL-Chart of Accounts'!$E:$F,2,0)</f>
        <v>WIP Service Material</v>
      </c>
      <c r="O42" s="46"/>
      <c r="P42" s="46"/>
      <c r="Q42" s="46"/>
      <c r="R42" s="32" t="str">
        <f>VLOOKUP($D$1,Sites!$A:$C,2,0)</f>
        <v>CO</v>
      </c>
      <c r="S42" s="32">
        <f t="shared" si="8"/>
        <v>119922</v>
      </c>
      <c r="T42" s="32" t="str">
        <f>VLOOKUP(S42,'ALL-Chart of Accounts'!$E:$F,2,0)</f>
        <v>WIP Service Labor</v>
      </c>
      <c r="U42" s="46"/>
      <c r="V42" s="46"/>
      <c r="W42" s="46"/>
      <c r="X42" s="32" t="str">
        <f>VLOOKUP($D$1,Sites!$A:$C,2,0)</f>
        <v>CO</v>
      </c>
      <c r="Y42" s="32">
        <f t="shared" si="9"/>
        <v>119923</v>
      </c>
      <c r="Z42" s="32" t="str">
        <f>VLOOKUP(Y42,'ALL-Chart of Accounts'!$E:$F,2,0)</f>
        <v>WIP Service Fixed Overhead</v>
      </c>
      <c r="AA42" s="46"/>
      <c r="AB42" s="46"/>
      <c r="AC42" s="46"/>
      <c r="AD42" s="32" t="str">
        <f>VLOOKUP($D$1,Sites!$A:$C,2,0)</f>
        <v>CO</v>
      </c>
      <c r="AE42" s="32">
        <f t="shared" si="10"/>
        <v>119924</v>
      </c>
      <c r="AF42" s="32" t="str">
        <f>VLOOKUP(AE42,'ALL-Chart of Accounts'!$E:$F,2,0)</f>
        <v>WIP Service Variable Overhead</v>
      </c>
      <c r="AG42" s="46"/>
      <c r="AH42" s="46"/>
      <c r="AI42" s="46"/>
      <c r="AJ42" s="32" t="str">
        <f>VLOOKUP($D$1,Sites!$A:$C,2,0)</f>
        <v>CO</v>
      </c>
      <c r="AK42" s="32">
        <f t="shared" si="11"/>
        <v>119925</v>
      </c>
      <c r="AL42" s="32" t="str">
        <f>VLOOKUP(AK42,'ALL-Chart of Accounts'!$E:$F,2,0)</f>
        <v>WIP Service Outside</v>
      </c>
      <c r="AM42" s="46"/>
      <c r="AN42" s="46"/>
      <c r="AO42" s="46"/>
      <c r="AP42" s="32" t="str">
        <f>VLOOKUP($D$1,Sites!$A:$C,2,0)</f>
        <v>CO</v>
      </c>
    </row>
    <row r="43" spans="1:42" x14ac:dyDescent="0.35">
      <c r="J43" s="46">
        <v>9999</v>
      </c>
      <c r="K43" s="32" t="str">
        <f>VLOOKUP(J43,'ALL-Unit Code 2'!$V:$W,2,0)</f>
        <v>MISCELLANEOUS</v>
      </c>
      <c r="L43" s="46">
        <v>1</v>
      </c>
      <c r="M43" s="37">
        <v>119921</v>
      </c>
      <c r="N43" s="32" t="str">
        <f>VLOOKUP(M43,'ALL-Chart of Accounts'!$E:$F,2,0)</f>
        <v>WIP Service Material</v>
      </c>
      <c r="O43" s="46"/>
      <c r="P43" s="46"/>
      <c r="Q43" s="46"/>
      <c r="R43" s="32" t="str">
        <f>VLOOKUP($D$1,Sites!$A:$C,2,0)</f>
        <v>CO</v>
      </c>
      <c r="S43" s="32">
        <f t="shared" si="8"/>
        <v>119922</v>
      </c>
      <c r="T43" s="32" t="str">
        <f>VLOOKUP(S43,'ALL-Chart of Accounts'!$E:$F,2,0)</f>
        <v>WIP Service Labor</v>
      </c>
      <c r="U43" s="46"/>
      <c r="V43" s="46"/>
      <c r="W43" s="46"/>
      <c r="X43" s="32" t="str">
        <f>VLOOKUP($D$1,Sites!$A:$C,2,0)</f>
        <v>CO</v>
      </c>
      <c r="Y43" s="32">
        <f t="shared" si="9"/>
        <v>119923</v>
      </c>
      <c r="Z43" s="32" t="str">
        <f>VLOOKUP(Y43,'ALL-Chart of Accounts'!$E:$F,2,0)</f>
        <v>WIP Service Fixed Overhead</v>
      </c>
      <c r="AA43" s="46"/>
      <c r="AB43" s="46"/>
      <c r="AC43" s="46"/>
      <c r="AD43" s="32" t="str">
        <f>VLOOKUP($D$1,Sites!$A:$C,2,0)</f>
        <v>CO</v>
      </c>
      <c r="AE43" s="32">
        <f t="shared" si="10"/>
        <v>119924</v>
      </c>
      <c r="AF43" s="32" t="str">
        <f>VLOOKUP(AE43,'ALL-Chart of Accounts'!$E:$F,2,0)</f>
        <v>WIP Service Variable Overhead</v>
      </c>
      <c r="AG43" s="46"/>
      <c r="AH43" s="46"/>
      <c r="AI43" s="46"/>
      <c r="AJ43" s="32" t="str">
        <f>VLOOKUP($D$1,Sites!$A:$C,2,0)</f>
        <v>CO</v>
      </c>
      <c r="AK43" s="32">
        <f t="shared" si="11"/>
        <v>119925</v>
      </c>
      <c r="AL43" s="32" t="str">
        <f>VLOOKUP(AK43,'ALL-Chart of Accounts'!$E:$F,2,0)</f>
        <v>WIP Service Outside</v>
      </c>
      <c r="AM43" s="46"/>
      <c r="AN43" s="46"/>
      <c r="AO43" s="46"/>
      <c r="AP43" s="32" t="str">
        <f>VLOOKUP($D$1,Sites!$A:$C,2,0)</f>
        <v>CO</v>
      </c>
    </row>
    <row r="44" spans="1:42" x14ac:dyDescent="0.35">
      <c r="J44" s="46">
        <v>9999</v>
      </c>
      <c r="K44" s="32" t="str">
        <f>VLOOKUP(J44,'ALL-Unit Code 2'!$V:$W,2,0)</f>
        <v>MISCELLANEOUS</v>
      </c>
      <c r="L44" s="46">
        <v>1</v>
      </c>
      <c r="M44" s="37">
        <v>119921</v>
      </c>
      <c r="N44" s="32" t="str">
        <f>VLOOKUP(M44,'ALL-Chart of Accounts'!$E:$F,2,0)</f>
        <v>WIP Service Material</v>
      </c>
      <c r="O44" s="46"/>
      <c r="P44" s="46"/>
      <c r="Q44" s="46"/>
      <c r="R44" s="32" t="str">
        <f>VLOOKUP($D$1,Sites!$A:$C,2,0)</f>
        <v>CO</v>
      </c>
      <c r="S44" s="32">
        <f t="shared" si="8"/>
        <v>119922</v>
      </c>
      <c r="T44" s="32" t="str">
        <f>VLOOKUP(S44,'ALL-Chart of Accounts'!$E:$F,2,0)</f>
        <v>WIP Service Labor</v>
      </c>
      <c r="U44" s="46"/>
      <c r="V44" s="46"/>
      <c r="W44" s="46"/>
      <c r="X44" s="32" t="str">
        <f>VLOOKUP($D$1,Sites!$A:$C,2,0)</f>
        <v>CO</v>
      </c>
      <c r="Y44" s="32">
        <f t="shared" si="9"/>
        <v>119923</v>
      </c>
      <c r="Z44" s="32" t="str">
        <f>VLOOKUP(Y44,'ALL-Chart of Accounts'!$E:$F,2,0)</f>
        <v>WIP Service Fixed Overhead</v>
      </c>
      <c r="AA44" s="46"/>
      <c r="AB44" s="46"/>
      <c r="AC44" s="46"/>
      <c r="AD44" s="32" t="str">
        <f>VLOOKUP($D$1,Sites!$A:$C,2,0)</f>
        <v>CO</v>
      </c>
      <c r="AE44" s="32">
        <f t="shared" si="10"/>
        <v>119924</v>
      </c>
      <c r="AF44" s="32" t="str">
        <f>VLOOKUP(AE44,'ALL-Chart of Accounts'!$E:$F,2,0)</f>
        <v>WIP Service Variable Overhead</v>
      </c>
      <c r="AG44" s="46"/>
      <c r="AH44" s="46"/>
      <c r="AI44" s="46"/>
      <c r="AJ44" s="32" t="str">
        <f>VLOOKUP($D$1,Sites!$A:$C,2,0)</f>
        <v>CO</v>
      </c>
      <c r="AK44" s="32">
        <f t="shared" si="11"/>
        <v>119925</v>
      </c>
      <c r="AL44" s="32" t="str">
        <f>VLOOKUP(AK44,'ALL-Chart of Accounts'!$E:$F,2,0)</f>
        <v>WIP Service Outside</v>
      </c>
      <c r="AM44" s="46"/>
      <c r="AN44" s="46"/>
      <c r="AO44" s="46"/>
      <c r="AP44" s="32" t="str">
        <f>VLOOKUP($D$1,Sites!$A:$C,2,0)</f>
        <v>CO</v>
      </c>
    </row>
    <row r="45" spans="1:42" x14ac:dyDescent="0.35">
      <c r="J45" s="46">
        <v>9999</v>
      </c>
      <c r="K45" s="32" t="str">
        <f>VLOOKUP(J45,'ALL-Unit Code 2'!$V:$W,2,0)</f>
        <v>MISCELLANEOUS</v>
      </c>
      <c r="L45" s="46">
        <v>1</v>
      </c>
      <c r="M45" s="37">
        <v>119921</v>
      </c>
      <c r="N45" s="32" t="str">
        <f>VLOOKUP(M45,'ALL-Chart of Accounts'!$E:$F,2,0)</f>
        <v>WIP Service Material</v>
      </c>
      <c r="O45" s="46"/>
      <c r="P45" s="46"/>
      <c r="Q45" s="46"/>
      <c r="R45" s="32" t="str">
        <f>VLOOKUP($D$1,Sites!$A:$C,2,0)</f>
        <v>CO</v>
      </c>
      <c r="S45" s="32">
        <f t="shared" si="8"/>
        <v>119922</v>
      </c>
      <c r="T45" s="32" t="str">
        <f>VLOOKUP(S45,'ALL-Chart of Accounts'!$E:$F,2,0)</f>
        <v>WIP Service Labor</v>
      </c>
      <c r="U45" s="46"/>
      <c r="V45" s="46"/>
      <c r="W45" s="46"/>
      <c r="X45" s="32" t="str">
        <f>VLOOKUP($D$1,Sites!$A:$C,2,0)</f>
        <v>CO</v>
      </c>
      <c r="Y45" s="32">
        <f t="shared" si="9"/>
        <v>119923</v>
      </c>
      <c r="Z45" s="32" t="str">
        <f>VLOOKUP(Y45,'ALL-Chart of Accounts'!$E:$F,2,0)</f>
        <v>WIP Service Fixed Overhead</v>
      </c>
      <c r="AA45" s="46"/>
      <c r="AB45" s="46"/>
      <c r="AC45" s="46"/>
      <c r="AD45" s="32" t="str">
        <f>VLOOKUP($D$1,Sites!$A:$C,2,0)</f>
        <v>CO</v>
      </c>
      <c r="AE45" s="32">
        <f t="shared" si="10"/>
        <v>119924</v>
      </c>
      <c r="AF45" s="32" t="str">
        <f>VLOOKUP(AE45,'ALL-Chart of Accounts'!$E:$F,2,0)</f>
        <v>WIP Service Variable Overhead</v>
      </c>
      <c r="AG45" s="46"/>
      <c r="AH45" s="46"/>
      <c r="AI45" s="46"/>
      <c r="AJ45" s="32" t="str">
        <f>VLOOKUP($D$1,Sites!$A:$C,2,0)</f>
        <v>CO</v>
      </c>
      <c r="AK45" s="32">
        <f t="shared" si="11"/>
        <v>119925</v>
      </c>
      <c r="AL45" s="32" t="str">
        <f>VLOOKUP(AK45,'ALL-Chart of Accounts'!$E:$F,2,0)</f>
        <v>WIP Service Outside</v>
      </c>
      <c r="AM45" s="46"/>
      <c r="AN45" s="46"/>
      <c r="AO45" s="46"/>
      <c r="AP45" s="32" t="str">
        <f>VLOOKUP($D$1,Sites!$A:$C,2,0)</f>
        <v>CO</v>
      </c>
    </row>
    <row r="46" spans="1:42" x14ac:dyDescent="0.35">
      <c r="J46" s="46">
        <v>9999</v>
      </c>
      <c r="K46" s="32" t="str">
        <f>VLOOKUP(J46,'ALL-Unit Code 2'!$V:$W,2,0)</f>
        <v>MISCELLANEOUS</v>
      </c>
      <c r="L46" s="46">
        <v>1</v>
      </c>
      <c r="M46" s="37">
        <v>119921</v>
      </c>
      <c r="N46" s="32" t="str">
        <f>VLOOKUP(M46,'ALL-Chart of Accounts'!$E:$F,2,0)</f>
        <v>WIP Service Material</v>
      </c>
      <c r="O46" s="46"/>
      <c r="P46" s="46"/>
      <c r="Q46" s="46"/>
      <c r="R46" s="32" t="str">
        <f>VLOOKUP($D$1,Sites!$A:$C,2,0)</f>
        <v>CO</v>
      </c>
      <c r="S46" s="32">
        <f t="shared" si="8"/>
        <v>119922</v>
      </c>
      <c r="T46" s="32" t="str">
        <f>VLOOKUP(S46,'ALL-Chart of Accounts'!$E:$F,2,0)</f>
        <v>WIP Service Labor</v>
      </c>
      <c r="U46" s="46"/>
      <c r="V46" s="46"/>
      <c r="W46" s="46"/>
      <c r="X46" s="32" t="str">
        <f>VLOOKUP($D$1,Sites!$A:$C,2,0)</f>
        <v>CO</v>
      </c>
      <c r="Y46" s="32">
        <f t="shared" si="9"/>
        <v>119923</v>
      </c>
      <c r="Z46" s="32" t="str">
        <f>VLOOKUP(Y46,'ALL-Chart of Accounts'!$E:$F,2,0)</f>
        <v>WIP Service Fixed Overhead</v>
      </c>
      <c r="AA46" s="46"/>
      <c r="AB46" s="46"/>
      <c r="AC46" s="46"/>
      <c r="AD46" s="32" t="str">
        <f>VLOOKUP($D$1,Sites!$A:$C,2,0)</f>
        <v>CO</v>
      </c>
      <c r="AE46" s="32">
        <f t="shared" si="10"/>
        <v>119924</v>
      </c>
      <c r="AF46" s="32" t="str">
        <f>VLOOKUP(AE46,'ALL-Chart of Accounts'!$E:$F,2,0)</f>
        <v>WIP Service Variable Overhead</v>
      </c>
      <c r="AG46" s="46"/>
      <c r="AH46" s="46"/>
      <c r="AI46" s="46"/>
      <c r="AJ46" s="32" t="str">
        <f>VLOOKUP($D$1,Sites!$A:$C,2,0)</f>
        <v>CO</v>
      </c>
      <c r="AK46" s="32">
        <f t="shared" si="11"/>
        <v>119925</v>
      </c>
      <c r="AL46" s="32" t="str">
        <f>VLOOKUP(AK46,'ALL-Chart of Accounts'!$E:$F,2,0)</f>
        <v>WIP Service Outside</v>
      </c>
      <c r="AM46" s="46"/>
      <c r="AN46" s="46"/>
      <c r="AO46" s="46"/>
      <c r="AP46" s="32" t="str">
        <f>VLOOKUP($D$1,Sites!$A:$C,2,0)</f>
        <v>CO</v>
      </c>
    </row>
    <row r="47" spans="1:42" x14ac:dyDescent="0.35">
      <c r="J47" s="46">
        <v>9999</v>
      </c>
      <c r="K47" s="32" t="str">
        <f>VLOOKUP(J47,'ALL-Unit Code 2'!$V:$W,2,0)</f>
        <v>MISCELLANEOUS</v>
      </c>
      <c r="L47" s="46">
        <v>1</v>
      </c>
      <c r="M47" s="37">
        <v>119921</v>
      </c>
      <c r="N47" s="32" t="str">
        <f>VLOOKUP(M47,'ALL-Chart of Accounts'!$E:$F,2,0)</f>
        <v>WIP Service Material</v>
      </c>
      <c r="O47" s="46"/>
      <c r="P47" s="46"/>
      <c r="Q47" s="46"/>
      <c r="R47" s="32" t="str">
        <f>VLOOKUP($D$1,Sites!$A:$C,2,0)</f>
        <v>CO</v>
      </c>
      <c r="S47" s="32">
        <f t="shared" si="8"/>
        <v>119922</v>
      </c>
      <c r="T47" s="32" t="str">
        <f>VLOOKUP(S47,'ALL-Chart of Accounts'!$E:$F,2,0)</f>
        <v>WIP Service Labor</v>
      </c>
      <c r="U47" s="46"/>
      <c r="V47" s="46"/>
      <c r="W47" s="46"/>
      <c r="X47" s="32" t="str">
        <f>VLOOKUP($D$1,Sites!$A:$C,2,0)</f>
        <v>CO</v>
      </c>
      <c r="Y47" s="32">
        <f t="shared" si="9"/>
        <v>119923</v>
      </c>
      <c r="Z47" s="32" t="str">
        <f>VLOOKUP(Y47,'ALL-Chart of Accounts'!$E:$F,2,0)</f>
        <v>WIP Service Fixed Overhead</v>
      </c>
      <c r="AA47" s="46"/>
      <c r="AB47" s="46"/>
      <c r="AC47" s="46"/>
      <c r="AD47" s="32" t="str">
        <f>VLOOKUP($D$1,Sites!$A:$C,2,0)</f>
        <v>CO</v>
      </c>
      <c r="AE47" s="32">
        <f t="shared" si="10"/>
        <v>119924</v>
      </c>
      <c r="AF47" s="32" t="str">
        <f>VLOOKUP(AE47,'ALL-Chart of Accounts'!$E:$F,2,0)</f>
        <v>WIP Service Variable Overhead</v>
      </c>
      <c r="AG47" s="46"/>
      <c r="AH47" s="46"/>
      <c r="AI47" s="46"/>
      <c r="AJ47" s="32" t="str">
        <f>VLOOKUP($D$1,Sites!$A:$C,2,0)</f>
        <v>CO</v>
      </c>
      <c r="AK47" s="32">
        <f t="shared" si="11"/>
        <v>119925</v>
      </c>
      <c r="AL47" s="32" t="str">
        <f>VLOOKUP(AK47,'ALL-Chart of Accounts'!$E:$F,2,0)</f>
        <v>WIP Service Outside</v>
      </c>
      <c r="AM47" s="46"/>
      <c r="AN47" s="46"/>
      <c r="AO47" s="46"/>
      <c r="AP47" s="32" t="str">
        <f>VLOOKUP($D$1,Sites!$A:$C,2,0)</f>
        <v>CO</v>
      </c>
    </row>
    <row r="48" spans="1:42" x14ac:dyDescent="0.35">
      <c r="J48" s="46">
        <v>9999</v>
      </c>
      <c r="K48" s="32" t="str">
        <f>VLOOKUP(J48,'ALL-Unit Code 2'!$V:$W,2,0)</f>
        <v>MISCELLANEOUS</v>
      </c>
      <c r="L48" s="46">
        <v>1</v>
      </c>
      <c r="M48" s="37">
        <v>119921</v>
      </c>
      <c r="N48" s="32" t="str">
        <f>VLOOKUP(M48,'ALL-Chart of Accounts'!$E:$F,2,0)</f>
        <v>WIP Service Material</v>
      </c>
      <c r="O48" s="46"/>
      <c r="P48" s="46"/>
      <c r="Q48" s="46"/>
      <c r="R48" s="32" t="str">
        <f>VLOOKUP($D$1,Sites!$A:$C,2,0)</f>
        <v>CO</v>
      </c>
      <c r="S48" s="32">
        <f t="shared" si="8"/>
        <v>119922</v>
      </c>
      <c r="T48" s="32" t="str">
        <f>VLOOKUP(S48,'ALL-Chart of Accounts'!$E:$F,2,0)</f>
        <v>WIP Service Labor</v>
      </c>
      <c r="U48" s="46"/>
      <c r="V48" s="46"/>
      <c r="W48" s="46"/>
      <c r="X48" s="32" t="str">
        <f>VLOOKUP($D$1,Sites!$A:$C,2,0)</f>
        <v>CO</v>
      </c>
      <c r="Y48" s="32">
        <f t="shared" si="9"/>
        <v>119923</v>
      </c>
      <c r="Z48" s="32" t="str">
        <f>VLOOKUP(Y48,'ALL-Chart of Accounts'!$E:$F,2,0)</f>
        <v>WIP Service Fixed Overhead</v>
      </c>
      <c r="AA48" s="46"/>
      <c r="AB48" s="46"/>
      <c r="AC48" s="46"/>
      <c r="AD48" s="32" t="str">
        <f>VLOOKUP($D$1,Sites!$A:$C,2,0)</f>
        <v>CO</v>
      </c>
      <c r="AE48" s="32">
        <f t="shared" si="10"/>
        <v>119924</v>
      </c>
      <c r="AF48" s="32" t="str">
        <f>VLOOKUP(AE48,'ALL-Chart of Accounts'!$E:$F,2,0)</f>
        <v>WIP Service Variable Overhead</v>
      </c>
      <c r="AG48" s="46"/>
      <c r="AH48" s="46"/>
      <c r="AI48" s="46"/>
      <c r="AJ48" s="32" t="str">
        <f>VLOOKUP($D$1,Sites!$A:$C,2,0)</f>
        <v>CO</v>
      </c>
      <c r="AK48" s="32">
        <f t="shared" si="11"/>
        <v>119925</v>
      </c>
      <c r="AL48" s="32" t="str">
        <f>VLOOKUP(AK48,'ALL-Chart of Accounts'!$E:$F,2,0)</f>
        <v>WIP Service Outside</v>
      </c>
      <c r="AM48" s="46"/>
      <c r="AN48" s="46"/>
      <c r="AO48" s="46"/>
      <c r="AP48" s="32" t="str">
        <f>VLOOKUP($D$1,Sites!$A:$C,2,0)</f>
        <v>CO</v>
      </c>
    </row>
    <row r="49" spans="10:42" x14ac:dyDescent="0.35">
      <c r="J49" s="46">
        <v>9999</v>
      </c>
      <c r="K49" s="32" t="str">
        <f>VLOOKUP(J49,'ALL-Unit Code 2'!$V:$W,2,0)</f>
        <v>MISCELLANEOUS</v>
      </c>
      <c r="L49" s="46">
        <v>1</v>
      </c>
      <c r="M49" s="37">
        <v>119921</v>
      </c>
      <c r="N49" s="32" t="str">
        <f>VLOOKUP(M49,'ALL-Chart of Accounts'!$E:$F,2,0)</f>
        <v>WIP Service Material</v>
      </c>
      <c r="O49" s="46"/>
      <c r="P49" s="46"/>
      <c r="Q49" s="46"/>
      <c r="R49" s="32" t="str">
        <f>VLOOKUP($D$1,Sites!$A:$C,2,0)</f>
        <v>CO</v>
      </c>
      <c r="S49" s="32">
        <f t="shared" si="8"/>
        <v>119922</v>
      </c>
      <c r="T49" s="32" t="str">
        <f>VLOOKUP(S49,'ALL-Chart of Accounts'!$E:$F,2,0)</f>
        <v>WIP Service Labor</v>
      </c>
      <c r="U49" s="46"/>
      <c r="V49" s="46"/>
      <c r="W49" s="46"/>
      <c r="X49" s="32" t="str">
        <f>VLOOKUP($D$1,Sites!$A:$C,2,0)</f>
        <v>CO</v>
      </c>
      <c r="Y49" s="32">
        <f t="shared" si="9"/>
        <v>119923</v>
      </c>
      <c r="Z49" s="32" t="str">
        <f>VLOOKUP(Y49,'ALL-Chart of Accounts'!$E:$F,2,0)</f>
        <v>WIP Service Fixed Overhead</v>
      </c>
      <c r="AA49" s="46"/>
      <c r="AB49" s="46"/>
      <c r="AC49" s="46"/>
      <c r="AD49" s="32" t="str">
        <f>VLOOKUP($D$1,Sites!$A:$C,2,0)</f>
        <v>CO</v>
      </c>
      <c r="AE49" s="32">
        <f t="shared" si="10"/>
        <v>119924</v>
      </c>
      <c r="AF49" s="32" t="str">
        <f>VLOOKUP(AE49,'ALL-Chart of Accounts'!$E:$F,2,0)</f>
        <v>WIP Service Variable Overhead</v>
      </c>
      <c r="AG49" s="46"/>
      <c r="AH49" s="46"/>
      <c r="AI49" s="46"/>
      <c r="AJ49" s="32" t="str">
        <f>VLOOKUP($D$1,Sites!$A:$C,2,0)</f>
        <v>CO</v>
      </c>
      <c r="AK49" s="32">
        <f t="shared" si="11"/>
        <v>119925</v>
      </c>
      <c r="AL49" s="32" t="str">
        <f>VLOOKUP(AK49,'ALL-Chart of Accounts'!$E:$F,2,0)</f>
        <v>WIP Service Outside</v>
      </c>
      <c r="AM49" s="46"/>
      <c r="AN49" s="46"/>
      <c r="AO49" s="46"/>
      <c r="AP49" s="32" t="str">
        <f>VLOOKUP($D$1,Sites!$A:$C,2,0)</f>
        <v>CO</v>
      </c>
    </row>
    <row r="50" spans="10:42" x14ac:dyDescent="0.35">
      <c r="J50" s="46">
        <v>9999</v>
      </c>
      <c r="K50" s="32" t="str">
        <f>VLOOKUP(J50,'ALL-Unit Code 2'!$V:$W,2,0)</f>
        <v>MISCELLANEOUS</v>
      </c>
      <c r="L50" s="46">
        <v>1</v>
      </c>
      <c r="M50" s="37">
        <v>119921</v>
      </c>
      <c r="N50" s="32" t="str">
        <f>VLOOKUP(M50,'ALL-Chart of Accounts'!$E:$F,2,0)</f>
        <v>WIP Service Material</v>
      </c>
      <c r="O50" s="46"/>
      <c r="P50" s="46"/>
      <c r="Q50" s="46"/>
      <c r="R50" s="32" t="str">
        <f>VLOOKUP($D$1,Sites!$A:$C,2,0)</f>
        <v>CO</v>
      </c>
      <c r="S50" s="32">
        <f t="shared" si="8"/>
        <v>119922</v>
      </c>
      <c r="T50" s="32" t="str">
        <f>VLOOKUP(S50,'ALL-Chart of Accounts'!$E:$F,2,0)</f>
        <v>WIP Service Labor</v>
      </c>
      <c r="U50" s="46"/>
      <c r="V50" s="46"/>
      <c r="W50" s="46"/>
      <c r="X50" s="32" t="str">
        <f>VLOOKUP($D$1,Sites!$A:$C,2,0)</f>
        <v>CO</v>
      </c>
      <c r="Y50" s="32">
        <f t="shared" si="9"/>
        <v>119923</v>
      </c>
      <c r="Z50" s="32" t="str">
        <f>VLOOKUP(Y50,'ALL-Chart of Accounts'!$E:$F,2,0)</f>
        <v>WIP Service Fixed Overhead</v>
      </c>
      <c r="AA50" s="46"/>
      <c r="AB50" s="46"/>
      <c r="AC50" s="46"/>
      <c r="AD50" s="32" t="str">
        <f>VLOOKUP($D$1,Sites!$A:$C,2,0)</f>
        <v>CO</v>
      </c>
      <c r="AE50" s="32">
        <f t="shared" si="10"/>
        <v>119924</v>
      </c>
      <c r="AF50" s="32" t="str">
        <f>VLOOKUP(AE50,'ALL-Chart of Accounts'!$E:$F,2,0)</f>
        <v>WIP Service Variable Overhead</v>
      </c>
      <c r="AG50" s="46"/>
      <c r="AH50" s="46"/>
      <c r="AI50" s="46"/>
      <c r="AJ50" s="32" t="str">
        <f>VLOOKUP($D$1,Sites!$A:$C,2,0)</f>
        <v>CO</v>
      </c>
      <c r="AK50" s="32">
        <f t="shared" si="11"/>
        <v>119925</v>
      </c>
      <c r="AL50" s="32" t="str">
        <f>VLOOKUP(AK50,'ALL-Chart of Accounts'!$E:$F,2,0)</f>
        <v>WIP Service Outside</v>
      </c>
      <c r="AM50" s="46"/>
      <c r="AN50" s="46"/>
      <c r="AO50" s="46"/>
      <c r="AP50" s="32" t="str">
        <f>VLOOKUP($D$1,Sites!$A:$C,2,0)</f>
        <v>CO</v>
      </c>
    </row>
  </sheetData>
  <autoFilter ref="A2:AP37" xr:uid="{00000000-0009-0000-0000-000032000000}">
    <sortState ref="A3:AP31">
      <sortCondition ref="J2"/>
    </sortState>
  </autoFilter>
  <dataValidations count="1">
    <dataValidation type="list" allowBlank="1" showInputMessage="1" showErrorMessage="1" sqref="D1" xr:uid="{00000000-0002-0000-3200-000000000000}">
      <formula1>Sites</formula1>
    </dataValidation>
  </dataValidations>
  <hyperlinks>
    <hyperlink ref="B1" location="Index!A1" display="Go To Index" xr:uid="{00000000-0004-0000-32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F95C6-E742-4132-8259-92376A156C0E}">
  <sheetPr>
    <tabColor theme="6" tint="0.59999389629810485"/>
  </sheetPr>
  <dimension ref="A1:AK45"/>
  <sheetViews>
    <sheetView workbookViewId="0">
      <pane xSplit="6" ySplit="2" topLeftCell="G30" activePane="bottomRight" state="frozen"/>
      <selection pane="topRight" activeCell="G1" sqref="G1"/>
      <selection pane="bottomLeft" activeCell="A3" sqref="A3"/>
      <selection pane="bottomRight" activeCell="E3" sqref="E3:E45"/>
    </sheetView>
  </sheetViews>
  <sheetFormatPr defaultColWidth="10.6328125" defaultRowHeight="14.5" x14ac:dyDescent="0.35"/>
  <cols>
    <col min="1" max="2" width="10.6328125" style="47" bestFit="1" customWidth="1"/>
    <col min="3" max="3" width="10.54296875" style="47" bestFit="1" customWidth="1"/>
    <col min="4" max="4" width="9.36328125" style="46" bestFit="1" customWidth="1"/>
    <col min="5" max="5" width="14.36328125" style="46" bestFit="1" customWidth="1"/>
    <col min="6" max="6" width="43" style="46" bestFit="1" customWidth="1"/>
    <col min="7" max="7" width="22.90625" style="46" bestFit="1" customWidth="1"/>
    <col min="8" max="8" width="21.36328125" style="46" bestFit="1" customWidth="1"/>
    <col min="9" max="9" width="18.54296875" style="46" bestFit="1" customWidth="1"/>
    <col min="10" max="13" width="23.54296875" style="46" bestFit="1" customWidth="1"/>
    <col min="14" max="14" width="15.6328125" style="46" bestFit="1" customWidth="1"/>
    <col min="15" max="15" width="16.36328125" style="46" bestFit="1" customWidth="1"/>
    <col min="16" max="19" width="20.6328125" style="46" bestFit="1" customWidth="1"/>
    <col min="20" max="20" width="16" style="46" bestFit="1" customWidth="1"/>
    <col min="21" max="21" width="24.6328125" style="46" bestFit="1" customWidth="1"/>
    <col min="22" max="25" width="21.453125" style="46" bestFit="1" customWidth="1"/>
    <col min="26" max="26" width="16.36328125" style="46" bestFit="1" customWidth="1"/>
    <col min="27" max="27" width="27.36328125" style="46" bestFit="1" customWidth="1"/>
    <col min="28" max="31" width="21.6328125" style="46" bestFit="1" customWidth="1"/>
    <col min="32" max="32" width="17.36328125" style="46" bestFit="1" customWidth="1"/>
    <col min="33" max="33" width="18" style="46" bestFit="1" customWidth="1"/>
    <col min="34" max="37" width="22.36328125" style="46" bestFit="1" customWidth="1"/>
    <col min="38" max="16384" width="10.6328125" style="46"/>
  </cols>
  <sheetData>
    <row r="1" spans="1:37" x14ac:dyDescent="0.35">
      <c r="A1" s="47" t="s">
        <v>348</v>
      </c>
      <c r="B1" s="26" t="s">
        <v>50</v>
      </c>
      <c r="C1" s="47" t="s">
        <v>350</v>
      </c>
      <c r="D1" s="6" t="s">
        <v>11489</v>
      </c>
    </row>
    <row r="2" spans="1:37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2147</v>
      </c>
      <c r="F2" s="46" t="s">
        <v>387</v>
      </c>
      <c r="G2" s="46" t="s">
        <v>3739</v>
      </c>
      <c r="H2" s="46" t="s">
        <v>3740</v>
      </c>
      <c r="I2" s="46" t="s">
        <v>387</v>
      </c>
      <c r="J2" s="46" t="s">
        <v>2659</v>
      </c>
      <c r="K2" s="46" t="s">
        <v>2660</v>
      </c>
      <c r="L2" s="46" t="s">
        <v>2661</v>
      </c>
      <c r="M2" s="46" t="s">
        <v>2662</v>
      </c>
      <c r="N2" s="46" t="s">
        <v>3741</v>
      </c>
      <c r="O2" s="46" t="s">
        <v>387</v>
      </c>
      <c r="P2" s="46" t="s">
        <v>2665</v>
      </c>
      <c r="Q2" s="46" t="s">
        <v>2666</v>
      </c>
      <c r="R2" s="46" t="s">
        <v>2667</v>
      </c>
      <c r="S2" s="46" t="s">
        <v>2668</v>
      </c>
      <c r="T2" s="46" t="s">
        <v>3742</v>
      </c>
      <c r="U2" s="46" t="s">
        <v>387</v>
      </c>
      <c r="V2" s="46" t="s">
        <v>2671</v>
      </c>
      <c r="W2" s="46" t="s">
        <v>2672</v>
      </c>
      <c r="X2" s="46" t="s">
        <v>2673</v>
      </c>
      <c r="Y2" s="46" t="s">
        <v>2674</v>
      </c>
      <c r="Z2" s="46" t="s">
        <v>3743</v>
      </c>
      <c r="AA2" s="46" t="s">
        <v>387</v>
      </c>
      <c r="AB2" s="46" t="s">
        <v>2677</v>
      </c>
      <c r="AC2" s="46" t="s">
        <v>2678</v>
      </c>
      <c r="AD2" s="46" t="s">
        <v>2679</v>
      </c>
      <c r="AE2" s="46" t="s">
        <v>2680</v>
      </c>
      <c r="AF2" s="46" t="s">
        <v>3744</v>
      </c>
      <c r="AG2" s="46" t="s">
        <v>387</v>
      </c>
      <c r="AH2" s="46" t="s">
        <v>2683</v>
      </c>
      <c r="AI2" s="46" t="s">
        <v>2684</v>
      </c>
      <c r="AJ2" s="46" t="s">
        <v>2685</v>
      </c>
      <c r="AK2" s="46" t="s">
        <v>2686</v>
      </c>
    </row>
    <row r="3" spans="1:37" x14ac:dyDescent="0.35">
      <c r="B3" s="47">
        <v>43468</v>
      </c>
      <c r="E3" s="46">
        <v>1000</v>
      </c>
      <c r="F3" s="32" t="str">
        <f>VLOOKUP(E3,'ALL-Unit Code 2'!$V:$W,2,0)</f>
        <v>EXPENSED MATERIAL</v>
      </c>
      <c r="G3" s="46">
        <v>1</v>
      </c>
      <c r="H3" s="37">
        <v>119921</v>
      </c>
      <c r="I3" s="32" t="str">
        <f>VLOOKUP(H3,'ALL-Chart of Accounts'!$E:$F,2,0)</f>
        <v>WIP Service Material</v>
      </c>
      <c r="M3" s="32" t="str">
        <f>IF(VLOOKUP($E3,'ALL-Unit Code 2'!$V:$X,3,0)="ANY",VLOOKUP($D$1,Sites!$A:$C,2,0),VLOOKUP($E3,'ALL-Unit Code 2'!$V:$X,3,0))</f>
        <v>FC</v>
      </c>
      <c r="N3" s="32">
        <f t="shared" ref="N3:N45" si="0">+H3+1</f>
        <v>119922</v>
      </c>
      <c r="O3" s="32" t="str">
        <f>VLOOKUP(N3,'ALL-Chart of Accounts'!$E:$F,2,0)</f>
        <v>WIP Service Labor</v>
      </c>
      <c r="S3" s="32" t="str">
        <f>IF(VLOOKUP($E3,'ALL-Unit Code 2'!$V:$X,3,0)="ANY",VLOOKUP($D$1,Sites!$A:$C,2,0),VLOOKUP($E3,'ALL-Unit Code 2'!$V:$X,3,0))</f>
        <v>FC</v>
      </c>
      <c r="T3" s="32">
        <f t="shared" ref="T3:T45" si="1">+N3+1</f>
        <v>119923</v>
      </c>
      <c r="U3" s="32" t="str">
        <f>VLOOKUP(T3,'ALL-Chart of Accounts'!$E:$F,2,0)</f>
        <v>WIP Service Fixed Overhead</v>
      </c>
      <c r="Y3" s="32" t="str">
        <f>IF(VLOOKUP($E3,'ALL-Unit Code 2'!$V:$X,3,0)="ANY",VLOOKUP($D$1,Sites!$A:$C,2,0),VLOOKUP($E3,'ALL-Unit Code 2'!$V:$X,3,0))</f>
        <v>FC</v>
      </c>
      <c r="Z3" s="32">
        <f t="shared" ref="Z3:Z45" si="2">+T3+1</f>
        <v>119924</v>
      </c>
      <c r="AA3" s="32" t="str">
        <f>VLOOKUP(Z3,'ALL-Chart of Accounts'!$E:$F,2,0)</f>
        <v>WIP Service Variable Overhead</v>
      </c>
      <c r="AE3" s="32" t="str">
        <f>IF(VLOOKUP($E3,'ALL-Unit Code 2'!$V:$X,3,0)="ANY",VLOOKUP($D$1,Sites!$A:$C,2,0),VLOOKUP($E3,'ALL-Unit Code 2'!$V:$X,3,0))</f>
        <v>FC</v>
      </c>
      <c r="AF3" s="32">
        <f t="shared" ref="AF3:AF45" si="3">+Z3+1</f>
        <v>119925</v>
      </c>
      <c r="AG3" s="32" t="str">
        <f>VLOOKUP(AF3,'ALL-Chart of Accounts'!$E:$F,2,0)</f>
        <v>WIP Service Outside</v>
      </c>
      <c r="AK3" s="32" t="str">
        <f>IF(VLOOKUP($E3,'ALL-Unit Code 2'!$V:$X,3,0)="ANY",VLOOKUP($D$1,Sites!$A:$C,2,0),VLOOKUP($E3,'ALL-Unit Code 2'!$V:$X,3,0))</f>
        <v>FC</v>
      </c>
    </row>
    <row r="4" spans="1:37" x14ac:dyDescent="0.35">
      <c r="B4" s="47">
        <v>43468</v>
      </c>
      <c r="E4" s="46">
        <v>1001</v>
      </c>
      <c r="F4" s="32" t="str">
        <f>VLOOKUP(E4,'ALL-Unit Code 2'!$V:$W,2,0)</f>
        <v>RAW MATERIAL</v>
      </c>
      <c r="G4" s="46">
        <v>1</v>
      </c>
      <c r="H4" s="37">
        <v>119921</v>
      </c>
      <c r="I4" s="32" t="str">
        <f>VLOOKUP(H4,'ALL-Chart of Accounts'!$E:$F,2,0)</f>
        <v>WIP Service Material</v>
      </c>
      <c r="M4" s="32" t="str">
        <f>IF(VLOOKUP($E4,'ALL-Unit Code 2'!$V:$X,3,0)="ANY",VLOOKUP($D$1,Sites!$A:$C,2,0),VLOOKUP($E4,'ALL-Unit Code 2'!$V:$X,3,0))</f>
        <v>FC</v>
      </c>
      <c r="N4" s="32">
        <f t="shared" si="0"/>
        <v>119922</v>
      </c>
      <c r="O4" s="32" t="str">
        <f>VLOOKUP(N4,'ALL-Chart of Accounts'!$E:$F,2,0)</f>
        <v>WIP Service Labor</v>
      </c>
      <c r="S4" s="32" t="str">
        <f>IF(VLOOKUP($E4,'ALL-Unit Code 2'!$V:$X,3,0)="ANY",VLOOKUP($D$1,Sites!$A:$C,2,0),VLOOKUP($E4,'ALL-Unit Code 2'!$V:$X,3,0))</f>
        <v>FC</v>
      </c>
      <c r="T4" s="32">
        <f t="shared" si="1"/>
        <v>119923</v>
      </c>
      <c r="U4" s="32" t="str">
        <f>VLOOKUP(T4,'ALL-Chart of Accounts'!$E:$F,2,0)</f>
        <v>WIP Service Fixed Overhead</v>
      </c>
      <c r="Y4" s="32" t="str">
        <f>IF(VLOOKUP($E4,'ALL-Unit Code 2'!$V:$X,3,0)="ANY",VLOOKUP($D$1,Sites!$A:$C,2,0),VLOOKUP($E4,'ALL-Unit Code 2'!$V:$X,3,0))</f>
        <v>FC</v>
      </c>
      <c r="Z4" s="32">
        <f t="shared" si="2"/>
        <v>119924</v>
      </c>
      <c r="AA4" s="32" t="str">
        <f>VLOOKUP(Z4,'ALL-Chart of Accounts'!$E:$F,2,0)</f>
        <v>WIP Service Variable Overhead</v>
      </c>
      <c r="AE4" s="32" t="str">
        <f>IF(VLOOKUP($E4,'ALL-Unit Code 2'!$V:$X,3,0)="ANY",VLOOKUP($D$1,Sites!$A:$C,2,0),VLOOKUP($E4,'ALL-Unit Code 2'!$V:$X,3,0))</f>
        <v>FC</v>
      </c>
      <c r="AF4" s="32">
        <f t="shared" si="3"/>
        <v>119925</v>
      </c>
      <c r="AG4" s="32" t="str">
        <f>VLOOKUP(AF4,'ALL-Chart of Accounts'!$E:$F,2,0)</f>
        <v>WIP Service Outside</v>
      </c>
      <c r="AK4" s="32" t="str">
        <f>IF(VLOOKUP($E4,'ALL-Unit Code 2'!$V:$X,3,0)="ANY",VLOOKUP($D$1,Sites!$A:$C,2,0),VLOOKUP($E4,'ALL-Unit Code 2'!$V:$X,3,0))</f>
        <v>FC</v>
      </c>
    </row>
    <row r="5" spans="1:37" x14ac:dyDescent="0.35">
      <c r="B5" s="47">
        <v>43468</v>
      </c>
      <c r="E5" s="46">
        <v>1002</v>
      </c>
      <c r="F5" s="32" t="str">
        <f>VLOOKUP(E5,'ALL-Unit Code 2'!$V:$W,2,0)</f>
        <v>GENERAL CONSUMABLES</v>
      </c>
      <c r="G5" s="46">
        <v>1</v>
      </c>
      <c r="H5" s="37">
        <v>119921</v>
      </c>
      <c r="I5" s="32" t="str">
        <f>VLOOKUP(H5,'ALL-Chart of Accounts'!$E:$F,2,0)</f>
        <v>WIP Service Material</v>
      </c>
      <c r="M5" s="32" t="str">
        <f>IF(VLOOKUP($E5,'ALL-Unit Code 2'!$V:$X,3,0)="ANY",VLOOKUP($D$1,Sites!$A:$C,2,0),VLOOKUP($E5,'ALL-Unit Code 2'!$V:$X,3,0))</f>
        <v>FC</v>
      </c>
      <c r="N5" s="32">
        <f t="shared" si="0"/>
        <v>119922</v>
      </c>
      <c r="O5" s="32" t="str">
        <f>VLOOKUP(N5,'ALL-Chart of Accounts'!$E:$F,2,0)</f>
        <v>WIP Service Labor</v>
      </c>
      <c r="S5" s="32" t="str">
        <f>IF(VLOOKUP($E5,'ALL-Unit Code 2'!$V:$X,3,0)="ANY",VLOOKUP($D$1,Sites!$A:$C,2,0),VLOOKUP($E5,'ALL-Unit Code 2'!$V:$X,3,0))</f>
        <v>FC</v>
      </c>
      <c r="T5" s="32">
        <f t="shared" si="1"/>
        <v>119923</v>
      </c>
      <c r="U5" s="32" t="str">
        <f>VLOOKUP(T5,'ALL-Chart of Accounts'!$E:$F,2,0)</f>
        <v>WIP Service Fixed Overhead</v>
      </c>
      <c r="Y5" s="32" t="str">
        <f>IF(VLOOKUP($E5,'ALL-Unit Code 2'!$V:$X,3,0)="ANY",VLOOKUP($D$1,Sites!$A:$C,2,0),VLOOKUP($E5,'ALL-Unit Code 2'!$V:$X,3,0))</f>
        <v>FC</v>
      </c>
      <c r="Z5" s="32">
        <f t="shared" si="2"/>
        <v>119924</v>
      </c>
      <c r="AA5" s="32" t="str">
        <f>VLOOKUP(Z5,'ALL-Chart of Accounts'!$E:$F,2,0)</f>
        <v>WIP Service Variable Overhead</v>
      </c>
      <c r="AE5" s="32" t="str">
        <f>IF(VLOOKUP($E5,'ALL-Unit Code 2'!$V:$X,3,0)="ANY",VLOOKUP($D$1,Sites!$A:$C,2,0),VLOOKUP($E5,'ALL-Unit Code 2'!$V:$X,3,0))</f>
        <v>FC</v>
      </c>
      <c r="AF5" s="32">
        <f t="shared" si="3"/>
        <v>119925</v>
      </c>
      <c r="AG5" s="32" t="str">
        <f>VLOOKUP(AF5,'ALL-Chart of Accounts'!$E:$F,2,0)</f>
        <v>WIP Service Outside</v>
      </c>
      <c r="AK5" s="32" t="str">
        <f>IF(VLOOKUP($E5,'ALL-Unit Code 2'!$V:$X,3,0)="ANY",VLOOKUP($D$1,Sites!$A:$C,2,0),VLOOKUP($E5,'ALL-Unit Code 2'!$V:$X,3,0))</f>
        <v>FC</v>
      </c>
    </row>
    <row r="6" spans="1:37" x14ac:dyDescent="0.35">
      <c r="B6" s="47">
        <v>43468</v>
      </c>
      <c r="E6" s="46">
        <v>1100</v>
      </c>
      <c r="F6" s="32" t="str">
        <f>VLOOKUP(E6,'ALL-Unit Code 2'!$V:$W,2,0)</f>
        <v>FREEZING-FRIGO GCM SERIES FREEZERS</v>
      </c>
      <c r="G6" s="46">
        <v>1</v>
      </c>
      <c r="H6" s="37">
        <v>119921</v>
      </c>
      <c r="I6" s="32" t="str">
        <f>VLOOKUP(H6,'ALL-Chart of Accounts'!$E:$F,2,0)</f>
        <v>WIP Service Material</v>
      </c>
      <c r="M6" s="32" t="str">
        <f>IF(VLOOKUP($E6,'ALL-Unit Code 2'!$V:$X,3,0)="ANY",VLOOKUP($D$1,Sites!$A:$C,2,0),VLOOKUP($E6,'ALL-Unit Code 2'!$V:$X,3,0))</f>
        <v>FC</v>
      </c>
      <c r="N6" s="32">
        <f t="shared" si="0"/>
        <v>119922</v>
      </c>
      <c r="O6" s="32" t="str">
        <f>VLOOKUP(N6,'ALL-Chart of Accounts'!$E:$F,2,0)</f>
        <v>WIP Service Labor</v>
      </c>
      <c r="S6" s="32" t="str">
        <f>IF(VLOOKUP($E6,'ALL-Unit Code 2'!$V:$X,3,0)="ANY",VLOOKUP($D$1,Sites!$A:$C,2,0),VLOOKUP($E6,'ALL-Unit Code 2'!$V:$X,3,0))</f>
        <v>FC</v>
      </c>
      <c r="T6" s="32">
        <f t="shared" si="1"/>
        <v>119923</v>
      </c>
      <c r="U6" s="32" t="str">
        <f>VLOOKUP(T6,'ALL-Chart of Accounts'!$E:$F,2,0)</f>
        <v>WIP Service Fixed Overhead</v>
      </c>
      <c r="Y6" s="32" t="str">
        <f>IF(VLOOKUP($E6,'ALL-Unit Code 2'!$V:$X,3,0)="ANY",VLOOKUP($D$1,Sites!$A:$C,2,0),VLOOKUP($E6,'ALL-Unit Code 2'!$V:$X,3,0))</f>
        <v>FC</v>
      </c>
      <c r="Z6" s="32">
        <f t="shared" si="2"/>
        <v>119924</v>
      </c>
      <c r="AA6" s="32" t="str">
        <f>VLOOKUP(Z6,'ALL-Chart of Accounts'!$E:$F,2,0)</f>
        <v>WIP Service Variable Overhead</v>
      </c>
      <c r="AE6" s="32" t="str">
        <f>IF(VLOOKUP($E6,'ALL-Unit Code 2'!$V:$X,3,0)="ANY",VLOOKUP($D$1,Sites!$A:$C,2,0),VLOOKUP($E6,'ALL-Unit Code 2'!$V:$X,3,0))</f>
        <v>FC</v>
      </c>
      <c r="AF6" s="32">
        <f t="shared" si="3"/>
        <v>119925</v>
      </c>
      <c r="AG6" s="32" t="str">
        <f>VLOOKUP(AF6,'ALL-Chart of Accounts'!$E:$F,2,0)</f>
        <v>WIP Service Outside</v>
      </c>
      <c r="AK6" s="32" t="str">
        <f>IF(VLOOKUP($E6,'ALL-Unit Code 2'!$V:$X,3,0)="ANY",VLOOKUP($D$1,Sites!$A:$C,2,0),VLOOKUP($E6,'ALL-Unit Code 2'!$V:$X,3,0))</f>
        <v>FC</v>
      </c>
    </row>
    <row r="7" spans="1:37" x14ac:dyDescent="0.35">
      <c r="B7" s="47">
        <v>43468</v>
      </c>
      <c r="E7" s="46">
        <v>1105</v>
      </c>
      <c r="F7" s="32" t="str">
        <f>VLOOKUP(E7,'ALL-Unit Code 2'!$V:$W,2,0)</f>
        <v>FREEZING-NF FREEZERS (LST &amp; SUPERTRAK)</v>
      </c>
      <c r="G7" s="46">
        <v>1</v>
      </c>
      <c r="H7" s="37">
        <v>119921</v>
      </c>
      <c r="I7" s="32" t="str">
        <f>VLOOKUP(H7,'ALL-Chart of Accounts'!$E:$F,2,0)</f>
        <v>WIP Service Material</v>
      </c>
      <c r="M7" s="32" t="str">
        <f>IF(VLOOKUP($E7,'ALL-Unit Code 2'!$V:$X,3,0)="ANY",VLOOKUP($D$1,Sites!$A:$C,2,0),VLOOKUP($E7,'ALL-Unit Code 2'!$V:$X,3,0))</f>
        <v>FC</v>
      </c>
      <c r="N7" s="32">
        <f t="shared" si="0"/>
        <v>119922</v>
      </c>
      <c r="O7" s="32" t="str">
        <f>VLOOKUP(N7,'ALL-Chart of Accounts'!$E:$F,2,0)</f>
        <v>WIP Service Labor</v>
      </c>
      <c r="S7" s="32" t="str">
        <f>IF(VLOOKUP($E7,'ALL-Unit Code 2'!$V:$X,3,0)="ANY",VLOOKUP($D$1,Sites!$A:$C,2,0),VLOOKUP($E7,'ALL-Unit Code 2'!$V:$X,3,0))</f>
        <v>FC</v>
      </c>
      <c r="T7" s="32">
        <f t="shared" si="1"/>
        <v>119923</v>
      </c>
      <c r="U7" s="32" t="str">
        <f>VLOOKUP(T7,'ALL-Chart of Accounts'!$E:$F,2,0)</f>
        <v>WIP Service Fixed Overhead</v>
      </c>
      <c r="Y7" s="32" t="str">
        <f>IF(VLOOKUP($E7,'ALL-Unit Code 2'!$V:$X,3,0)="ANY",VLOOKUP($D$1,Sites!$A:$C,2,0),VLOOKUP($E7,'ALL-Unit Code 2'!$V:$X,3,0))</f>
        <v>FC</v>
      </c>
      <c r="Z7" s="32">
        <f t="shared" si="2"/>
        <v>119924</v>
      </c>
      <c r="AA7" s="32" t="str">
        <f>VLOOKUP(Z7,'ALL-Chart of Accounts'!$E:$F,2,0)</f>
        <v>WIP Service Variable Overhead</v>
      </c>
      <c r="AE7" s="32" t="str">
        <f>IF(VLOOKUP($E7,'ALL-Unit Code 2'!$V:$X,3,0)="ANY",VLOOKUP($D$1,Sites!$A:$C,2,0),VLOOKUP($E7,'ALL-Unit Code 2'!$V:$X,3,0))</f>
        <v>FC</v>
      </c>
      <c r="AF7" s="32">
        <f t="shared" si="3"/>
        <v>119925</v>
      </c>
      <c r="AG7" s="32" t="str">
        <f>VLOOKUP(AF7,'ALL-Chart of Accounts'!$E:$F,2,0)</f>
        <v>WIP Service Outside</v>
      </c>
      <c r="AK7" s="32" t="str">
        <f>IF(VLOOKUP($E7,'ALL-Unit Code 2'!$V:$X,3,0)="ANY",VLOOKUP($D$1,Sites!$A:$C,2,0),VLOOKUP($E7,'ALL-Unit Code 2'!$V:$X,3,0))</f>
        <v>FC</v>
      </c>
    </row>
    <row r="8" spans="1:37" x14ac:dyDescent="0.35">
      <c r="B8" s="47">
        <v>43468</v>
      </c>
      <c r="E8" s="46">
        <v>1110</v>
      </c>
      <c r="F8" s="32" t="str">
        <f>VLOOKUP(E8,'ALL-Unit Code 2'!$V:$W,2,0)</f>
        <v>FREEZING-FRIGO OTH (ADVANTEC)</v>
      </c>
      <c r="G8" s="46">
        <v>1</v>
      </c>
      <c r="H8" s="37">
        <v>119921</v>
      </c>
      <c r="I8" s="32" t="str">
        <f>VLOOKUP(H8,'ALL-Chart of Accounts'!$E:$F,2,0)</f>
        <v>WIP Service Material</v>
      </c>
      <c r="M8" s="32" t="str">
        <f>IF(VLOOKUP($E8,'ALL-Unit Code 2'!$V:$X,3,0)="ANY",VLOOKUP($D$1,Sites!$A:$C,2,0),VLOOKUP($E8,'ALL-Unit Code 2'!$V:$X,3,0))</f>
        <v>FC</v>
      </c>
      <c r="N8" s="32">
        <f t="shared" si="0"/>
        <v>119922</v>
      </c>
      <c r="O8" s="32" t="str">
        <f>VLOOKUP(N8,'ALL-Chart of Accounts'!$E:$F,2,0)</f>
        <v>WIP Service Labor</v>
      </c>
      <c r="S8" s="32" t="str">
        <f>IF(VLOOKUP($E8,'ALL-Unit Code 2'!$V:$X,3,0)="ANY",VLOOKUP($D$1,Sites!$A:$C,2,0),VLOOKUP($E8,'ALL-Unit Code 2'!$V:$X,3,0))</f>
        <v>FC</v>
      </c>
      <c r="T8" s="32">
        <f t="shared" si="1"/>
        <v>119923</v>
      </c>
      <c r="U8" s="32" t="str">
        <f>VLOOKUP(T8,'ALL-Chart of Accounts'!$E:$F,2,0)</f>
        <v>WIP Service Fixed Overhead</v>
      </c>
      <c r="Y8" s="32" t="str">
        <f>IF(VLOOKUP($E8,'ALL-Unit Code 2'!$V:$X,3,0)="ANY",VLOOKUP($D$1,Sites!$A:$C,2,0),VLOOKUP($E8,'ALL-Unit Code 2'!$V:$X,3,0))</f>
        <v>FC</v>
      </c>
      <c r="Z8" s="32">
        <f t="shared" si="2"/>
        <v>119924</v>
      </c>
      <c r="AA8" s="32" t="str">
        <f>VLOOKUP(Z8,'ALL-Chart of Accounts'!$E:$F,2,0)</f>
        <v>WIP Service Variable Overhead</v>
      </c>
      <c r="AE8" s="32" t="str">
        <f>IF(VLOOKUP($E8,'ALL-Unit Code 2'!$V:$X,3,0)="ANY",VLOOKUP($D$1,Sites!$A:$C,2,0),VLOOKUP($E8,'ALL-Unit Code 2'!$V:$X,3,0))</f>
        <v>FC</v>
      </c>
      <c r="AF8" s="32">
        <f t="shared" si="3"/>
        <v>119925</v>
      </c>
      <c r="AG8" s="32" t="str">
        <f>VLOOKUP(AF8,'ALL-Chart of Accounts'!$E:$F,2,0)</f>
        <v>WIP Service Outside</v>
      </c>
      <c r="AK8" s="32" t="str">
        <f>IF(VLOOKUP($E8,'ALL-Unit Code 2'!$V:$X,3,0)="ANY",VLOOKUP($D$1,Sites!$A:$C,2,0),VLOOKUP($E8,'ALL-Unit Code 2'!$V:$X,3,0))</f>
        <v>FC</v>
      </c>
    </row>
    <row r="9" spans="1:37" x14ac:dyDescent="0.35">
      <c r="B9" s="47">
        <v>43468</v>
      </c>
      <c r="E9" s="46">
        <v>1115</v>
      </c>
      <c r="F9" s="32" t="str">
        <f>VLOOKUP(E9,'ALL-Unit Code 2'!$V:$W,2,0)</f>
        <v>FREEZING-REFRIGERATION (FRIGOPAK, LVS)</v>
      </c>
      <c r="G9" s="46">
        <v>1</v>
      </c>
      <c r="H9" s="37">
        <v>119921</v>
      </c>
      <c r="I9" s="32" t="str">
        <f>VLOOKUP(H9,'ALL-Chart of Accounts'!$E:$F,2,0)</f>
        <v>WIP Service Material</v>
      </c>
      <c r="M9" s="32" t="str">
        <f>IF(VLOOKUP($E9,'ALL-Unit Code 2'!$V:$X,3,0)="ANY",VLOOKUP($D$1,Sites!$A:$C,2,0),VLOOKUP($E9,'ALL-Unit Code 2'!$V:$X,3,0))</f>
        <v>FC</v>
      </c>
      <c r="N9" s="32">
        <f t="shared" si="0"/>
        <v>119922</v>
      </c>
      <c r="O9" s="32" t="str">
        <f>VLOOKUP(N9,'ALL-Chart of Accounts'!$E:$F,2,0)</f>
        <v>WIP Service Labor</v>
      </c>
      <c r="S9" s="32" t="str">
        <f>IF(VLOOKUP($E9,'ALL-Unit Code 2'!$V:$X,3,0)="ANY",VLOOKUP($D$1,Sites!$A:$C,2,0),VLOOKUP($E9,'ALL-Unit Code 2'!$V:$X,3,0))</f>
        <v>FC</v>
      </c>
      <c r="T9" s="32">
        <f t="shared" si="1"/>
        <v>119923</v>
      </c>
      <c r="U9" s="32" t="str">
        <f>VLOOKUP(T9,'ALL-Chart of Accounts'!$E:$F,2,0)</f>
        <v>WIP Service Fixed Overhead</v>
      </c>
      <c r="Y9" s="32" t="str">
        <f>IF(VLOOKUP($E9,'ALL-Unit Code 2'!$V:$X,3,0)="ANY",VLOOKUP($D$1,Sites!$A:$C,2,0),VLOOKUP($E9,'ALL-Unit Code 2'!$V:$X,3,0))</f>
        <v>FC</v>
      </c>
      <c r="Z9" s="32">
        <f t="shared" si="2"/>
        <v>119924</v>
      </c>
      <c r="AA9" s="32" t="str">
        <f>VLOOKUP(Z9,'ALL-Chart of Accounts'!$E:$F,2,0)</f>
        <v>WIP Service Variable Overhead</v>
      </c>
      <c r="AE9" s="32" t="str">
        <f>IF(VLOOKUP($E9,'ALL-Unit Code 2'!$V:$X,3,0)="ANY",VLOOKUP($D$1,Sites!$A:$C,2,0),VLOOKUP($E9,'ALL-Unit Code 2'!$V:$X,3,0))</f>
        <v>FC</v>
      </c>
      <c r="AF9" s="32">
        <f t="shared" si="3"/>
        <v>119925</v>
      </c>
      <c r="AG9" s="32" t="str">
        <f>VLOOKUP(AF9,'ALL-Chart of Accounts'!$E:$F,2,0)</f>
        <v>WIP Service Outside</v>
      </c>
      <c r="AK9" s="32" t="str">
        <f>IF(VLOOKUP($E9,'ALL-Unit Code 2'!$V:$X,3,0)="ANY",VLOOKUP($D$1,Sites!$A:$C,2,0),VLOOKUP($E9,'ALL-Unit Code 2'!$V:$X,3,0))</f>
        <v>FC</v>
      </c>
    </row>
    <row r="10" spans="1:37" x14ac:dyDescent="0.35">
      <c r="B10" s="47">
        <v>43468</v>
      </c>
      <c r="E10" s="46">
        <v>1120</v>
      </c>
      <c r="F10" s="32" t="str">
        <f>VLOOKUP(E10,'ALL-Unit Code 2'!$V:$W,2,0)</f>
        <v>FREEZING-VIBRATORY</v>
      </c>
      <c r="G10" s="46">
        <v>1</v>
      </c>
      <c r="H10" s="37">
        <v>119921</v>
      </c>
      <c r="I10" s="32" t="str">
        <f>VLOOKUP(H10,'ALL-Chart of Accounts'!$E:$F,2,0)</f>
        <v>WIP Service Material</v>
      </c>
      <c r="M10" s="32" t="str">
        <f>IF(VLOOKUP($E10,'ALL-Unit Code 2'!$V:$X,3,0)="ANY",VLOOKUP($D$1,Sites!$A:$C,2,0),VLOOKUP($E10,'ALL-Unit Code 2'!$V:$X,3,0))</f>
        <v>FC</v>
      </c>
      <c r="N10" s="32">
        <f t="shared" si="0"/>
        <v>119922</v>
      </c>
      <c r="O10" s="32" t="str">
        <f>VLOOKUP(N10,'ALL-Chart of Accounts'!$E:$F,2,0)</f>
        <v>WIP Service Labor</v>
      </c>
      <c r="S10" s="32" t="str">
        <f>IF(VLOOKUP($E10,'ALL-Unit Code 2'!$V:$X,3,0)="ANY",VLOOKUP($D$1,Sites!$A:$C,2,0),VLOOKUP($E10,'ALL-Unit Code 2'!$V:$X,3,0))</f>
        <v>FC</v>
      </c>
      <c r="T10" s="32">
        <f t="shared" si="1"/>
        <v>119923</v>
      </c>
      <c r="U10" s="32" t="str">
        <f>VLOOKUP(T10,'ALL-Chart of Accounts'!$E:$F,2,0)</f>
        <v>WIP Service Fixed Overhead</v>
      </c>
      <c r="Y10" s="32" t="str">
        <f>IF(VLOOKUP($E10,'ALL-Unit Code 2'!$V:$X,3,0)="ANY",VLOOKUP($D$1,Sites!$A:$C,2,0),VLOOKUP($E10,'ALL-Unit Code 2'!$V:$X,3,0))</f>
        <v>FC</v>
      </c>
      <c r="Z10" s="32">
        <f t="shared" si="2"/>
        <v>119924</v>
      </c>
      <c r="AA10" s="32" t="str">
        <f>VLOOKUP(Z10,'ALL-Chart of Accounts'!$E:$F,2,0)</f>
        <v>WIP Service Variable Overhead</v>
      </c>
      <c r="AE10" s="32" t="str">
        <f>IF(VLOOKUP($E10,'ALL-Unit Code 2'!$V:$X,3,0)="ANY",VLOOKUP($D$1,Sites!$A:$C,2,0),VLOOKUP($E10,'ALL-Unit Code 2'!$V:$X,3,0))</f>
        <v>FC</v>
      </c>
      <c r="AF10" s="32">
        <f t="shared" si="3"/>
        <v>119925</v>
      </c>
      <c r="AG10" s="32" t="str">
        <f>VLOOKUP(AF10,'ALL-Chart of Accounts'!$E:$F,2,0)</f>
        <v>WIP Service Outside</v>
      </c>
      <c r="AK10" s="32" t="str">
        <f>IF(VLOOKUP($E10,'ALL-Unit Code 2'!$V:$X,3,0)="ANY",VLOOKUP($D$1,Sites!$A:$C,2,0),VLOOKUP($E10,'ALL-Unit Code 2'!$V:$X,3,0))</f>
        <v>FC</v>
      </c>
    </row>
    <row r="11" spans="1:37" x14ac:dyDescent="0.35">
      <c r="B11" s="47">
        <v>43468</v>
      </c>
      <c r="E11" s="46">
        <v>1200</v>
      </c>
      <c r="F11" s="32" t="str">
        <f>VLOOKUP(E11,'ALL-Unit Code 2'!$V:$W,2,0)</f>
        <v>COOKING-LINEAR OVENS (JSO, CHARMARKER)</v>
      </c>
      <c r="G11" s="46">
        <v>1</v>
      </c>
      <c r="H11" s="37">
        <v>119921</v>
      </c>
      <c r="I11" s="32" t="str">
        <f>VLOOKUP(H11,'ALL-Chart of Accounts'!$E:$F,2,0)</f>
        <v>WIP Service Material</v>
      </c>
      <c r="M11" s="32" t="str">
        <f>IF(VLOOKUP($E11,'ALL-Unit Code 2'!$V:$X,3,0)="ANY",VLOOKUP($D$1,Sites!$A:$C,2,0),VLOOKUP($E11,'ALL-Unit Code 2'!$V:$X,3,0))</f>
        <v>FC</v>
      </c>
      <c r="N11" s="32">
        <f t="shared" si="0"/>
        <v>119922</v>
      </c>
      <c r="O11" s="32" t="str">
        <f>VLOOKUP(N11,'ALL-Chart of Accounts'!$E:$F,2,0)</f>
        <v>WIP Service Labor</v>
      </c>
      <c r="S11" s="32" t="str">
        <f>IF(VLOOKUP($E11,'ALL-Unit Code 2'!$V:$X,3,0)="ANY",VLOOKUP($D$1,Sites!$A:$C,2,0),VLOOKUP($E11,'ALL-Unit Code 2'!$V:$X,3,0))</f>
        <v>FC</v>
      </c>
      <c r="T11" s="32">
        <f t="shared" si="1"/>
        <v>119923</v>
      </c>
      <c r="U11" s="32" t="str">
        <f>VLOOKUP(T11,'ALL-Chart of Accounts'!$E:$F,2,0)</f>
        <v>WIP Service Fixed Overhead</v>
      </c>
      <c r="Y11" s="32" t="str">
        <f>IF(VLOOKUP($E11,'ALL-Unit Code 2'!$V:$X,3,0)="ANY",VLOOKUP($D$1,Sites!$A:$C,2,0),VLOOKUP($E11,'ALL-Unit Code 2'!$V:$X,3,0))</f>
        <v>FC</v>
      </c>
      <c r="Z11" s="32">
        <f t="shared" si="2"/>
        <v>119924</v>
      </c>
      <c r="AA11" s="32" t="str">
        <f>VLOOKUP(Z11,'ALL-Chart of Accounts'!$E:$F,2,0)</f>
        <v>WIP Service Variable Overhead</v>
      </c>
      <c r="AE11" s="32" t="str">
        <f>IF(VLOOKUP($E11,'ALL-Unit Code 2'!$V:$X,3,0)="ANY",VLOOKUP($D$1,Sites!$A:$C,2,0),VLOOKUP($E11,'ALL-Unit Code 2'!$V:$X,3,0))</f>
        <v>FC</v>
      </c>
      <c r="AF11" s="32">
        <f t="shared" si="3"/>
        <v>119925</v>
      </c>
      <c r="AG11" s="32" t="str">
        <f>VLOOKUP(AF11,'ALL-Chart of Accounts'!$E:$F,2,0)</f>
        <v>WIP Service Outside</v>
      </c>
      <c r="AK11" s="32" t="str">
        <f>IF(VLOOKUP($E11,'ALL-Unit Code 2'!$V:$X,3,0)="ANY",VLOOKUP($D$1,Sites!$A:$C,2,0),VLOOKUP($E11,'ALL-Unit Code 2'!$V:$X,3,0))</f>
        <v>FC</v>
      </c>
    </row>
    <row r="12" spans="1:37" x14ac:dyDescent="0.35">
      <c r="B12" s="47">
        <v>43468</v>
      </c>
      <c r="E12" s="46">
        <v>1205</v>
      </c>
      <c r="F12" s="32" t="str">
        <f>VLOOKUP(E12,'ALL-Unit Code 2'!$V:$W,2,0)</f>
        <v>COOKING-SPIRAL OVENS (GCO)</v>
      </c>
      <c r="G12" s="46">
        <v>1</v>
      </c>
      <c r="H12" s="37">
        <v>119921</v>
      </c>
      <c r="I12" s="32" t="str">
        <f>VLOOKUP(H12,'ALL-Chart of Accounts'!$E:$F,2,0)</f>
        <v>WIP Service Material</v>
      </c>
      <c r="M12" s="32" t="str">
        <f>IF(VLOOKUP($E12,'ALL-Unit Code 2'!$V:$X,3,0)="ANY",VLOOKUP($D$1,Sites!$A:$C,2,0),VLOOKUP($E12,'ALL-Unit Code 2'!$V:$X,3,0))</f>
        <v>FC</v>
      </c>
      <c r="N12" s="32">
        <f t="shared" si="0"/>
        <v>119922</v>
      </c>
      <c r="O12" s="32" t="str">
        <f>VLOOKUP(N12,'ALL-Chart of Accounts'!$E:$F,2,0)</f>
        <v>WIP Service Labor</v>
      </c>
      <c r="S12" s="32" t="str">
        <f>IF(VLOOKUP($E12,'ALL-Unit Code 2'!$V:$X,3,0)="ANY",VLOOKUP($D$1,Sites!$A:$C,2,0),VLOOKUP($E12,'ALL-Unit Code 2'!$V:$X,3,0))</f>
        <v>FC</v>
      </c>
      <c r="T12" s="32">
        <f t="shared" si="1"/>
        <v>119923</v>
      </c>
      <c r="U12" s="32" t="str">
        <f>VLOOKUP(T12,'ALL-Chart of Accounts'!$E:$F,2,0)</f>
        <v>WIP Service Fixed Overhead</v>
      </c>
      <c r="Y12" s="32" t="str">
        <f>IF(VLOOKUP($E12,'ALL-Unit Code 2'!$V:$X,3,0)="ANY",VLOOKUP($D$1,Sites!$A:$C,2,0),VLOOKUP($E12,'ALL-Unit Code 2'!$V:$X,3,0))</f>
        <v>FC</v>
      </c>
      <c r="Z12" s="32">
        <f t="shared" si="2"/>
        <v>119924</v>
      </c>
      <c r="AA12" s="32" t="str">
        <f>VLOOKUP(Z12,'ALL-Chart of Accounts'!$E:$F,2,0)</f>
        <v>WIP Service Variable Overhead</v>
      </c>
      <c r="AE12" s="32" t="str">
        <f>IF(VLOOKUP($E12,'ALL-Unit Code 2'!$V:$X,3,0)="ANY",VLOOKUP($D$1,Sites!$A:$C,2,0),VLOOKUP($E12,'ALL-Unit Code 2'!$V:$X,3,0))</f>
        <v>FC</v>
      </c>
      <c r="AF12" s="32">
        <f t="shared" si="3"/>
        <v>119925</v>
      </c>
      <c r="AG12" s="32" t="str">
        <f>VLOOKUP(AF12,'ALL-Chart of Accounts'!$E:$F,2,0)</f>
        <v>WIP Service Outside</v>
      </c>
      <c r="AK12" s="32" t="str">
        <f>IF(VLOOKUP($E12,'ALL-Unit Code 2'!$V:$X,3,0)="ANY",VLOOKUP($D$1,Sites!$A:$C,2,0),VLOOKUP($E12,'ALL-Unit Code 2'!$V:$X,3,0))</f>
        <v>FC</v>
      </c>
    </row>
    <row r="13" spans="1:37" x14ac:dyDescent="0.35">
      <c r="B13" s="47">
        <v>43468</v>
      </c>
      <c r="E13" s="46">
        <v>1210</v>
      </c>
      <c r="F13" s="32" t="str">
        <f>VLOOKUP(E13,'ALL-Unit Code 2'!$V:$W,2,0)</f>
        <v>COOKING-OTHER (PROGRILL &amp; DOUBLE D)</v>
      </c>
      <c r="G13" s="46">
        <v>1</v>
      </c>
      <c r="H13" s="37">
        <v>119921</v>
      </c>
      <c r="I13" s="32" t="str">
        <f>VLOOKUP(H13,'ALL-Chart of Accounts'!$E:$F,2,0)</f>
        <v>WIP Service Material</v>
      </c>
      <c r="M13" s="32" t="str">
        <f>IF(VLOOKUP($E13,'ALL-Unit Code 2'!$V:$X,3,0)="ANY",VLOOKUP($D$1,Sites!$A:$C,2,0),VLOOKUP($E13,'ALL-Unit Code 2'!$V:$X,3,0))</f>
        <v>FC</v>
      </c>
      <c r="N13" s="32">
        <f t="shared" si="0"/>
        <v>119922</v>
      </c>
      <c r="O13" s="32" t="str">
        <f>VLOOKUP(N13,'ALL-Chart of Accounts'!$E:$F,2,0)</f>
        <v>WIP Service Labor</v>
      </c>
      <c r="S13" s="32" t="str">
        <f>IF(VLOOKUP($E13,'ALL-Unit Code 2'!$V:$X,3,0)="ANY",VLOOKUP($D$1,Sites!$A:$C,2,0),VLOOKUP($E13,'ALL-Unit Code 2'!$V:$X,3,0))</f>
        <v>FC</v>
      </c>
      <c r="T13" s="32">
        <f t="shared" si="1"/>
        <v>119923</v>
      </c>
      <c r="U13" s="32" t="str">
        <f>VLOOKUP(T13,'ALL-Chart of Accounts'!$E:$F,2,0)</f>
        <v>WIP Service Fixed Overhead</v>
      </c>
      <c r="Y13" s="32" t="str">
        <f>IF(VLOOKUP($E13,'ALL-Unit Code 2'!$V:$X,3,0)="ANY",VLOOKUP($D$1,Sites!$A:$C,2,0),VLOOKUP($E13,'ALL-Unit Code 2'!$V:$X,3,0))</f>
        <v>FC</v>
      </c>
      <c r="Z13" s="32">
        <f t="shared" si="2"/>
        <v>119924</v>
      </c>
      <c r="AA13" s="32" t="str">
        <f>VLOOKUP(Z13,'ALL-Chart of Accounts'!$E:$F,2,0)</f>
        <v>WIP Service Variable Overhead</v>
      </c>
      <c r="AE13" s="32" t="str">
        <f>IF(VLOOKUP($E13,'ALL-Unit Code 2'!$V:$X,3,0)="ANY",VLOOKUP($D$1,Sites!$A:$C,2,0),VLOOKUP($E13,'ALL-Unit Code 2'!$V:$X,3,0))</f>
        <v>FC</v>
      </c>
      <c r="AF13" s="32">
        <f t="shared" si="3"/>
        <v>119925</v>
      </c>
      <c r="AG13" s="32" t="str">
        <f>VLOOKUP(AF13,'ALL-Chart of Accounts'!$E:$F,2,0)</f>
        <v>WIP Service Outside</v>
      </c>
      <c r="AK13" s="32" t="str">
        <f>IF(VLOOKUP($E13,'ALL-Unit Code 2'!$V:$X,3,0)="ANY",VLOOKUP($D$1,Sites!$A:$C,2,0),VLOOKUP($E13,'ALL-Unit Code 2'!$V:$X,3,0))</f>
        <v>FC</v>
      </c>
    </row>
    <row r="14" spans="1:37" x14ac:dyDescent="0.35">
      <c r="B14" s="47">
        <v>43468</v>
      </c>
      <c r="E14" s="46">
        <v>1213</v>
      </c>
      <c r="F14" s="32" t="str">
        <f>VLOOKUP(E14,'ALL-Unit Code 2'!$V:$W,2,0)</f>
        <v>COOKING-TUNA VACUUM COOKER/COOLER</v>
      </c>
      <c r="G14" s="46">
        <v>1</v>
      </c>
      <c r="H14" s="37">
        <v>119921</v>
      </c>
      <c r="I14" s="32" t="str">
        <f>VLOOKUP(H14,'ALL-Chart of Accounts'!$E:$F,2,0)</f>
        <v>WIP Service Material</v>
      </c>
      <c r="M14" s="32" t="str">
        <f>IF(VLOOKUP($E14,'ALL-Unit Code 2'!$V:$X,3,0)="ANY",VLOOKUP($D$1,Sites!$A:$C,2,0),VLOOKUP($E14,'ALL-Unit Code 2'!$V:$X,3,0))</f>
        <v>FC</v>
      </c>
      <c r="N14" s="32">
        <f t="shared" si="0"/>
        <v>119922</v>
      </c>
      <c r="O14" s="32" t="str">
        <f>VLOOKUP(N14,'ALL-Chart of Accounts'!$E:$F,2,0)</f>
        <v>WIP Service Labor</v>
      </c>
      <c r="S14" s="32" t="str">
        <f>IF(VLOOKUP($E14,'ALL-Unit Code 2'!$V:$X,3,0)="ANY",VLOOKUP($D$1,Sites!$A:$C,2,0),VLOOKUP($E14,'ALL-Unit Code 2'!$V:$X,3,0))</f>
        <v>FC</v>
      </c>
      <c r="T14" s="32">
        <f t="shared" si="1"/>
        <v>119923</v>
      </c>
      <c r="U14" s="32" t="str">
        <f>VLOOKUP(T14,'ALL-Chart of Accounts'!$E:$F,2,0)</f>
        <v>WIP Service Fixed Overhead</v>
      </c>
      <c r="Y14" s="32" t="str">
        <f>IF(VLOOKUP($E14,'ALL-Unit Code 2'!$V:$X,3,0)="ANY",VLOOKUP($D$1,Sites!$A:$C,2,0),VLOOKUP($E14,'ALL-Unit Code 2'!$V:$X,3,0))</f>
        <v>FC</v>
      </c>
      <c r="Z14" s="32">
        <f t="shared" si="2"/>
        <v>119924</v>
      </c>
      <c r="AA14" s="32" t="str">
        <f>VLOOKUP(Z14,'ALL-Chart of Accounts'!$E:$F,2,0)</f>
        <v>WIP Service Variable Overhead</v>
      </c>
      <c r="AE14" s="32" t="str">
        <f>IF(VLOOKUP($E14,'ALL-Unit Code 2'!$V:$X,3,0)="ANY",VLOOKUP($D$1,Sites!$A:$C,2,0),VLOOKUP($E14,'ALL-Unit Code 2'!$V:$X,3,0))</f>
        <v>FC</v>
      </c>
      <c r="AF14" s="32">
        <f t="shared" si="3"/>
        <v>119925</v>
      </c>
      <c r="AG14" s="32" t="str">
        <f>VLOOKUP(AF14,'ALL-Chart of Accounts'!$E:$F,2,0)</f>
        <v>WIP Service Outside</v>
      </c>
      <c r="AK14" s="32" t="str">
        <f>IF(VLOOKUP($E14,'ALL-Unit Code 2'!$V:$X,3,0)="ANY",VLOOKUP($D$1,Sites!$A:$C,2,0),VLOOKUP($E14,'ALL-Unit Code 2'!$V:$X,3,0))</f>
        <v>FC</v>
      </c>
    </row>
    <row r="15" spans="1:37" x14ac:dyDescent="0.35">
      <c r="B15" s="47">
        <v>43468</v>
      </c>
      <c r="E15" s="46">
        <v>1215</v>
      </c>
      <c r="F15" s="32" t="str">
        <f>VLOOKUP(E15,'ALL-Unit Code 2'!$V:$W,2,0)</f>
        <v>FRYING-FRYERS (TFF-IV, TFF-V)</v>
      </c>
      <c r="G15" s="46">
        <v>1</v>
      </c>
      <c r="H15" s="37">
        <v>119921</v>
      </c>
      <c r="I15" s="32" t="str">
        <f>VLOOKUP(H15,'ALL-Chart of Accounts'!$E:$F,2,0)</f>
        <v>WIP Service Material</v>
      </c>
      <c r="M15" s="32" t="str">
        <f>IF(VLOOKUP($E15,'ALL-Unit Code 2'!$V:$X,3,0)="ANY",VLOOKUP($D$1,Sites!$A:$C,2,0),VLOOKUP($E15,'ALL-Unit Code 2'!$V:$X,3,0))</f>
        <v>FC</v>
      </c>
      <c r="N15" s="32">
        <f t="shared" si="0"/>
        <v>119922</v>
      </c>
      <c r="O15" s="32" t="str">
        <f>VLOOKUP(N15,'ALL-Chart of Accounts'!$E:$F,2,0)</f>
        <v>WIP Service Labor</v>
      </c>
      <c r="S15" s="32" t="str">
        <f>IF(VLOOKUP($E15,'ALL-Unit Code 2'!$V:$X,3,0)="ANY",VLOOKUP($D$1,Sites!$A:$C,2,0),VLOOKUP($E15,'ALL-Unit Code 2'!$V:$X,3,0))</f>
        <v>FC</v>
      </c>
      <c r="T15" s="32">
        <f t="shared" si="1"/>
        <v>119923</v>
      </c>
      <c r="U15" s="32" t="str">
        <f>VLOOKUP(T15,'ALL-Chart of Accounts'!$E:$F,2,0)</f>
        <v>WIP Service Fixed Overhead</v>
      </c>
      <c r="Y15" s="32" t="str">
        <f>IF(VLOOKUP($E15,'ALL-Unit Code 2'!$V:$X,3,0)="ANY",VLOOKUP($D$1,Sites!$A:$C,2,0),VLOOKUP($E15,'ALL-Unit Code 2'!$V:$X,3,0))</f>
        <v>FC</v>
      </c>
      <c r="Z15" s="32">
        <f t="shared" si="2"/>
        <v>119924</v>
      </c>
      <c r="AA15" s="32" t="str">
        <f>VLOOKUP(Z15,'ALL-Chart of Accounts'!$E:$F,2,0)</f>
        <v>WIP Service Variable Overhead</v>
      </c>
      <c r="AE15" s="32" t="str">
        <f>IF(VLOOKUP($E15,'ALL-Unit Code 2'!$V:$X,3,0)="ANY",VLOOKUP($D$1,Sites!$A:$C,2,0),VLOOKUP($E15,'ALL-Unit Code 2'!$V:$X,3,0))</f>
        <v>FC</v>
      </c>
      <c r="AF15" s="32">
        <f t="shared" si="3"/>
        <v>119925</v>
      </c>
      <c r="AG15" s="32" t="str">
        <f>VLOOKUP(AF15,'ALL-Chart of Accounts'!$E:$F,2,0)</f>
        <v>WIP Service Outside</v>
      </c>
      <c r="AK15" s="32" t="str">
        <f>IF(VLOOKUP($E15,'ALL-Unit Code 2'!$V:$X,3,0)="ANY",VLOOKUP($D$1,Sites!$A:$C,2,0),VLOOKUP($E15,'ALL-Unit Code 2'!$V:$X,3,0))</f>
        <v>FC</v>
      </c>
    </row>
    <row r="16" spans="1:37" x14ac:dyDescent="0.35">
      <c r="B16" s="47">
        <v>43468</v>
      </c>
      <c r="E16" s="46">
        <v>1220</v>
      </c>
      <c r="F16" s="32" t="str">
        <f>VLOOKUP(E16,'ALL-Unit Code 2'!$V:$W,2,0)</f>
        <v>FRYING-BATTER, BREAD, MIXING</v>
      </c>
      <c r="G16" s="46">
        <v>1</v>
      </c>
      <c r="H16" s="37">
        <v>119921</v>
      </c>
      <c r="I16" s="32" t="str">
        <f>VLOOKUP(H16,'ALL-Chart of Accounts'!$E:$F,2,0)</f>
        <v>WIP Service Material</v>
      </c>
      <c r="M16" s="32" t="str">
        <f>IF(VLOOKUP($E16,'ALL-Unit Code 2'!$V:$X,3,0)="ANY",VLOOKUP($D$1,Sites!$A:$C,2,0),VLOOKUP($E16,'ALL-Unit Code 2'!$V:$X,3,0))</f>
        <v>FC</v>
      </c>
      <c r="N16" s="32">
        <f t="shared" si="0"/>
        <v>119922</v>
      </c>
      <c r="O16" s="32" t="str">
        <f>VLOOKUP(N16,'ALL-Chart of Accounts'!$E:$F,2,0)</f>
        <v>WIP Service Labor</v>
      </c>
      <c r="S16" s="32" t="str">
        <f>IF(VLOOKUP($E16,'ALL-Unit Code 2'!$V:$X,3,0)="ANY",VLOOKUP($D$1,Sites!$A:$C,2,0),VLOOKUP($E16,'ALL-Unit Code 2'!$V:$X,3,0))</f>
        <v>FC</v>
      </c>
      <c r="T16" s="32">
        <f t="shared" si="1"/>
        <v>119923</v>
      </c>
      <c r="U16" s="32" t="str">
        <f>VLOOKUP(T16,'ALL-Chart of Accounts'!$E:$F,2,0)</f>
        <v>WIP Service Fixed Overhead</v>
      </c>
      <c r="Y16" s="32" t="str">
        <f>IF(VLOOKUP($E16,'ALL-Unit Code 2'!$V:$X,3,0)="ANY",VLOOKUP($D$1,Sites!$A:$C,2,0),VLOOKUP($E16,'ALL-Unit Code 2'!$V:$X,3,0))</f>
        <v>FC</v>
      </c>
      <c r="Z16" s="32">
        <f t="shared" si="2"/>
        <v>119924</v>
      </c>
      <c r="AA16" s="32" t="str">
        <f>VLOOKUP(Z16,'ALL-Chart of Accounts'!$E:$F,2,0)</f>
        <v>WIP Service Variable Overhead</v>
      </c>
      <c r="AE16" s="32" t="str">
        <f>IF(VLOOKUP($E16,'ALL-Unit Code 2'!$V:$X,3,0)="ANY",VLOOKUP($D$1,Sites!$A:$C,2,0),VLOOKUP($E16,'ALL-Unit Code 2'!$V:$X,3,0))</f>
        <v>FC</v>
      </c>
      <c r="AF16" s="32">
        <f t="shared" si="3"/>
        <v>119925</v>
      </c>
      <c r="AG16" s="32" t="str">
        <f>VLOOKUP(AF16,'ALL-Chart of Accounts'!$E:$F,2,0)</f>
        <v>WIP Service Outside</v>
      </c>
      <c r="AK16" s="32" t="str">
        <f>IF(VLOOKUP($E16,'ALL-Unit Code 2'!$V:$X,3,0)="ANY",VLOOKUP($D$1,Sites!$A:$C,2,0),VLOOKUP($E16,'ALL-Unit Code 2'!$V:$X,3,0))</f>
        <v>FC</v>
      </c>
    </row>
    <row r="17" spans="2:37" x14ac:dyDescent="0.35">
      <c r="B17" s="47">
        <v>43468</v>
      </c>
      <c r="E17" s="46">
        <v>1225</v>
      </c>
      <c r="F17" s="32" t="str">
        <f>VLOOKUP(E17,'ALL-Unit Code 2'!$V:$W,2,0)</f>
        <v>FRYING-FILTERS (MX SERIES)</v>
      </c>
      <c r="G17" s="46">
        <v>1</v>
      </c>
      <c r="H17" s="37">
        <v>119921</v>
      </c>
      <c r="I17" s="32" t="str">
        <f>VLOOKUP(H17,'ALL-Chart of Accounts'!$E:$F,2,0)</f>
        <v>WIP Service Material</v>
      </c>
      <c r="M17" s="32" t="str">
        <f>IF(VLOOKUP($E17,'ALL-Unit Code 2'!$V:$X,3,0)="ANY",VLOOKUP($D$1,Sites!$A:$C,2,0),VLOOKUP($E17,'ALL-Unit Code 2'!$V:$X,3,0))</f>
        <v>FC</v>
      </c>
      <c r="N17" s="32">
        <f t="shared" si="0"/>
        <v>119922</v>
      </c>
      <c r="O17" s="32" t="str">
        <f>VLOOKUP(N17,'ALL-Chart of Accounts'!$E:$F,2,0)</f>
        <v>WIP Service Labor</v>
      </c>
      <c r="S17" s="32" t="str">
        <f>IF(VLOOKUP($E17,'ALL-Unit Code 2'!$V:$X,3,0)="ANY",VLOOKUP($D$1,Sites!$A:$C,2,0),VLOOKUP($E17,'ALL-Unit Code 2'!$V:$X,3,0))</f>
        <v>FC</v>
      </c>
      <c r="T17" s="32">
        <f t="shared" si="1"/>
        <v>119923</v>
      </c>
      <c r="U17" s="32" t="str">
        <f>VLOOKUP(T17,'ALL-Chart of Accounts'!$E:$F,2,0)</f>
        <v>WIP Service Fixed Overhead</v>
      </c>
      <c r="Y17" s="32" t="str">
        <f>IF(VLOOKUP($E17,'ALL-Unit Code 2'!$V:$X,3,0)="ANY",VLOOKUP($D$1,Sites!$A:$C,2,0),VLOOKUP($E17,'ALL-Unit Code 2'!$V:$X,3,0))</f>
        <v>FC</v>
      </c>
      <c r="Z17" s="32">
        <f t="shared" si="2"/>
        <v>119924</v>
      </c>
      <c r="AA17" s="32" t="str">
        <f>VLOOKUP(Z17,'ALL-Chart of Accounts'!$E:$F,2,0)</f>
        <v>WIP Service Variable Overhead</v>
      </c>
      <c r="AE17" s="32" t="str">
        <f>IF(VLOOKUP($E17,'ALL-Unit Code 2'!$V:$X,3,0)="ANY",VLOOKUP($D$1,Sites!$A:$C,2,0),VLOOKUP($E17,'ALL-Unit Code 2'!$V:$X,3,0))</f>
        <v>FC</v>
      </c>
      <c r="AF17" s="32">
        <f t="shared" si="3"/>
        <v>119925</v>
      </c>
      <c r="AG17" s="32" t="str">
        <f>VLOOKUP(AF17,'ALL-Chart of Accounts'!$E:$F,2,0)</f>
        <v>WIP Service Outside</v>
      </c>
      <c r="AK17" s="32" t="str">
        <f>IF(VLOOKUP($E17,'ALL-Unit Code 2'!$V:$X,3,0)="ANY",VLOOKUP($D$1,Sites!$A:$C,2,0),VLOOKUP($E17,'ALL-Unit Code 2'!$V:$X,3,0))</f>
        <v>FC</v>
      </c>
    </row>
    <row r="18" spans="2:37" x14ac:dyDescent="0.35">
      <c r="B18" s="47">
        <v>43468</v>
      </c>
      <c r="E18" s="46">
        <v>1300</v>
      </c>
      <c r="F18" s="32" t="str">
        <f>VLOOKUP(E18,'ALL-Unit Code 2'!$V:$W,2,0)</f>
        <v>PORTIONING-DSI WATERJET SERIES</v>
      </c>
      <c r="G18" s="46">
        <v>1</v>
      </c>
      <c r="H18" s="37">
        <v>119921</v>
      </c>
      <c r="I18" s="32" t="str">
        <f>VLOOKUP(H18,'ALL-Chart of Accounts'!$E:$F,2,0)</f>
        <v>WIP Service Material</v>
      </c>
      <c r="M18" s="32" t="str">
        <f>IF(VLOOKUP($E18,'ALL-Unit Code 2'!$V:$X,3,0)="ANY",VLOOKUP($D$1,Sites!$A:$C,2,0),VLOOKUP($E18,'ALL-Unit Code 2'!$V:$X,3,0))</f>
        <v>FC</v>
      </c>
      <c r="N18" s="32">
        <f t="shared" si="0"/>
        <v>119922</v>
      </c>
      <c r="O18" s="32" t="str">
        <f>VLOOKUP(N18,'ALL-Chart of Accounts'!$E:$F,2,0)</f>
        <v>WIP Service Labor</v>
      </c>
      <c r="S18" s="32" t="str">
        <f>IF(VLOOKUP($E18,'ALL-Unit Code 2'!$V:$X,3,0)="ANY",VLOOKUP($D$1,Sites!$A:$C,2,0),VLOOKUP($E18,'ALL-Unit Code 2'!$V:$X,3,0))</f>
        <v>FC</v>
      </c>
      <c r="T18" s="32">
        <f t="shared" si="1"/>
        <v>119923</v>
      </c>
      <c r="U18" s="32" t="str">
        <f>VLOOKUP(T18,'ALL-Chart of Accounts'!$E:$F,2,0)</f>
        <v>WIP Service Fixed Overhead</v>
      </c>
      <c r="Y18" s="32" t="str">
        <f>IF(VLOOKUP($E18,'ALL-Unit Code 2'!$V:$X,3,0)="ANY",VLOOKUP($D$1,Sites!$A:$C,2,0),VLOOKUP($E18,'ALL-Unit Code 2'!$V:$X,3,0))</f>
        <v>FC</v>
      </c>
      <c r="Z18" s="32">
        <f t="shared" si="2"/>
        <v>119924</v>
      </c>
      <c r="AA18" s="32" t="str">
        <f>VLOOKUP(Z18,'ALL-Chart of Accounts'!$E:$F,2,0)</f>
        <v>WIP Service Variable Overhead</v>
      </c>
      <c r="AE18" s="32" t="str">
        <f>IF(VLOOKUP($E18,'ALL-Unit Code 2'!$V:$X,3,0)="ANY",VLOOKUP($D$1,Sites!$A:$C,2,0),VLOOKUP($E18,'ALL-Unit Code 2'!$V:$X,3,0))</f>
        <v>FC</v>
      </c>
      <c r="AF18" s="32">
        <f t="shared" si="3"/>
        <v>119925</v>
      </c>
      <c r="AG18" s="32" t="str">
        <f>VLOOKUP(AF18,'ALL-Chart of Accounts'!$E:$F,2,0)</f>
        <v>WIP Service Outside</v>
      </c>
      <c r="AK18" s="32" t="str">
        <f>IF(VLOOKUP($E18,'ALL-Unit Code 2'!$V:$X,3,0)="ANY",VLOOKUP($D$1,Sites!$A:$C,2,0),VLOOKUP($E18,'ALL-Unit Code 2'!$V:$X,3,0))</f>
        <v>FC</v>
      </c>
    </row>
    <row r="19" spans="2:37" x14ac:dyDescent="0.35">
      <c r="B19" s="47">
        <v>43468</v>
      </c>
      <c r="E19" s="46">
        <v>1305</v>
      </c>
      <c r="F19" s="32" t="str">
        <f>VLOOKUP(E19,'ALL-Unit Code 2'!$V:$W,2,0)</f>
        <v>PORTIONING-BLADE SLICING (CT-S, DB-20)</v>
      </c>
      <c r="G19" s="46">
        <v>1</v>
      </c>
      <c r="H19" s="37">
        <v>119921</v>
      </c>
      <c r="I19" s="32" t="str">
        <f>VLOOKUP(H19,'ALL-Chart of Accounts'!$E:$F,2,0)</f>
        <v>WIP Service Material</v>
      </c>
      <c r="M19" s="32" t="str">
        <f>IF(VLOOKUP($E19,'ALL-Unit Code 2'!$V:$X,3,0)="ANY",VLOOKUP($D$1,Sites!$A:$C,2,0),VLOOKUP($E19,'ALL-Unit Code 2'!$V:$X,3,0))</f>
        <v>FC</v>
      </c>
      <c r="N19" s="32">
        <f t="shared" si="0"/>
        <v>119922</v>
      </c>
      <c r="O19" s="32" t="str">
        <f>VLOOKUP(N19,'ALL-Chart of Accounts'!$E:$F,2,0)</f>
        <v>WIP Service Labor</v>
      </c>
      <c r="S19" s="32" t="str">
        <f>IF(VLOOKUP($E19,'ALL-Unit Code 2'!$V:$X,3,0)="ANY",VLOOKUP($D$1,Sites!$A:$C,2,0),VLOOKUP($E19,'ALL-Unit Code 2'!$V:$X,3,0))</f>
        <v>FC</v>
      </c>
      <c r="T19" s="32">
        <f t="shared" si="1"/>
        <v>119923</v>
      </c>
      <c r="U19" s="32" t="str">
        <f>VLOOKUP(T19,'ALL-Chart of Accounts'!$E:$F,2,0)</f>
        <v>WIP Service Fixed Overhead</v>
      </c>
      <c r="Y19" s="32" t="str">
        <f>IF(VLOOKUP($E19,'ALL-Unit Code 2'!$V:$X,3,0)="ANY",VLOOKUP($D$1,Sites!$A:$C,2,0),VLOOKUP($E19,'ALL-Unit Code 2'!$V:$X,3,0))</f>
        <v>FC</v>
      </c>
      <c r="Z19" s="32">
        <f t="shared" si="2"/>
        <v>119924</v>
      </c>
      <c r="AA19" s="32" t="str">
        <f>VLOOKUP(Z19,'ALL-Chart of Accounts'!$E:$F,2,0)</f>
        <v>WIP Service Variable Overhead</v>
      </c>
      <c r="AE19" s="32" t="str">
        <f>IF(VLOOKUP($E19,'ALL-Unit Code 2'!$V:$X,3,0)="ANY",VLOOKUP($D$1,Sites!$A:$C,2,0),VLOOKUP($E19,'ALL-Unit Code 2'!$V:$X,3,0))</f>
        <v>FC</v>
      </c>
      <c r="AF19" s="32">
        <f t="shared" si="3"/>
        <v>119925</v>
      </c>
      <c r="AG19" s="32" t="str">
        <f>VLOOKUP(AF19,'ALL-Chart of Accounts'!$E:$F,2,0)</f>
        <v>WIP Service Outside</v>
      </c>
      <c r="AK19" s="32" t="str">
        <f>IF(VLOOKUP($E19,'ALL-Unit Code 2'!$V:$X,3,0)="ANY",VLOOKUP($D$1,Sites!$A:$C,2,0),VLOOKUP($E19,'ALL-Unit Code 2'!$V:$X,3,0))</f>
        <v>FC</v>
      </c>
    </row>
    <row r="20" spans="2:37" x14ac:dyDescent="0.35">
      <c r="B20" s="47">
        <v>43468</v>
      </c>
      <c r="E20" s="46">
        <v>2100</v>
      </c>
      <c r="F20" s="32" t="str">
        <f>VLOOKUP(E20,'ALL-Unit Code 2'!$V:$W,2,0)</f>
        <v>MATERIAL HANDLING - AGV (CLAMP)</v>
      </c>
      <c r="G20" s="46">
        <v>1</v>
      </c>
      <c r="H20" s="37">
        <v>119921</v>
      </c>
      <c r="I20" s="32" t="str">
        <f>VLOOKUP(H20,'ALL-Chart of Accounts'!$E:$F,2,0)</f>
        <v>WIP Service Material</v>
      </c>
      <c r="M20" s="32" t="str">
        <f>IF(VLOOKUP($E20,'ALL-Unit Code 2'!$V:$X,3,0)="ANY",VLOOKUP($D$1,Sites!$A:$C,2,0),VLOOKUP($E20,'ALL-Unit Code 2'!$V:$X,3,0))</f>
        <v>AG</v>
      </c>
      <c r="N20" s="32">
        <f t="shared" si="0"/>
        <v>119922</v>
      </c>
      <c r="O20" s="32" t="str">
        <f>VLOOKUP(N20,'ALL-Chart of Accounts'!$E:$F,2,0)</f>
        <v>WIP Service Labor</v>
      </c>
      <c r="S20" s="32" t="str">
        <f>IF(VLOOKUP($E20,'ALL-Unit Code 2'!$V:$X,3,0)="ANY",VLOOKUP($D$1,Sites!$A:$C,2,0),VLOOKUP($E20,'ALL-Unit Code 2'!$V:$X,3,0))</f>
        <v>AG</v>
      </c>
      <c r="T20" s="32">
        <f t="shared" si="1"/>
        <v>119923</v>
      </c>
      <c r="U20" s="32" t="str">
        <f>VLOOKUP(T20,'ALL-Chart of Accounts'!$E:$F,2,0)</f>
        <v>WIP Service Fixed Overhead</v>
      </c>
      <c r="Y20" s="32" t="str">
        <f>IF(VLOOKUP($E20,'ALL-Unit Code 2'!$V:$X,3,0)="ANY",VLOOKUP($D$1,Sites!$A:$C,2,0),VLOOKUP($E20,'ALL-Unit Code 2'!$V:$X,3,0))</f>
        <v>AG</v>
      </c>
      <c r="Z20" s="32">
        <f t="shared" si="2"/>
        <v>119924</v>
      </c>
      <c r="AA20" s="32" t="str">
        <f>VLOOKUP(Z20,'ALL-Chart of Accounts'!$E:$F,2,0)</f>
        <v>WIP Service Variable Overhead</v>
      </c>
      <c r="AE20" s="32" t="str">
        <f>IF(VLOOKUP($E20,'ALL-Unit Code 2'!$V:$X,3,0)="ANY",VLOOKUP($D$1,Sites!$A:$C,2,0),VLOOKUP($E20,'ALL-Unit Code 2'!$V:$X,3,0))</f>
        <v>AG</v>
      </c>
      <c r="AF20" s="32">
        <f t="shared" si="3"/>
        <v>119925</v>
      </c>
      <c r="AG20" s="32" t="str">
        <f>VLOOKUP(AF20,'ALL-Chart of Accounts'!$E:$F,2,0)</f>
        <v>WIP Service Outside</v>
      </c>
      <c r="AK20" s="32" t="str">
        <f>IF(VLOOKUP($E20,'ALL-Unit Code 2'!$V:$X,3,0)="ANY",VLOOKUP($D$1,Sites!$A:$C,2,0),VLOOKUP($E20,'ALL-Unit Code 2'!$V:$X,3,0))</f>
        <v>AG</v>
      </c>
    </row>
    <row r="21" spans="2:37" x14ac:dyDescent="0.35">
      <c r="B21" s="47">
        <v>43468</v>
      </c>
      <c r="E21" s="46">
        <v>2105</v>
      </c>
      <c r="F21" s="32" t="str">
        <f>VLOOKUP(E21,'ALL-Unit Code 2'!$V:$W,2,0)</f>
        <v>MATERIAL HANDLING - AGV (FORK)</v>
      </c>
      <c r="G21" s="46">
        <v>1</v>
      </c>
      <c r="H21" s="37">
        <v>119921</v>
      </c>
      <c r="I21" s="32" t="str">
        <f>VLOOKUP(H21,'ALL-Chart of Accounts'!$E:$F,2,0)</f>
        <v>WIP Service Material</v>
      </c>
      <c r="M21" s="32" t="str">
        <f>IF(VLOOKUP($E21,'ALL-Unit Code 2'!$V:$X,3,0)="ANY",VLOOKUP($D$1,Sites!$A:$C,2,0),VLOOKUP($E21,'ALL-Unit Code 2'!$V:$X,3,0))</f>
        <v>AG</v>
      </c>
      <c r="N21" s="32">
        <f t="shared" si="0"/>
        <v>119922</v>
      </c>
      <c r="O21" s="32" t="str">
        <f>VLOOKUP(N21,'ALL-Chart of Accounts'!$E:$F,2,0)</f>
        <v>WIP Service Labor</v>
      </c>
      <c r="S21" s="32" t="str">
        <f>IF(VLOOKUP($E21,'ALL-Unit Code 2'!$V:$X,3,0)="ANY",VLOOKUP($D$1,Sites!$A:$C,2,0),VLOOKUP($E21,'ALL-Unit Code 2'!$V:$X,3,0))</f>
        <v>AG</v>
      </c>
      <c r="T21" s="32">
        <f t="shared" si="1"/>
        <v>119923</v>
      </c>
      <c r="U21" s="32" t="str">
        <f>VLOOKUP(T21,'ALL-Chart of Accounts'!$E:$F,2,0)</f>
        <v>WIP Service Fixed Overhead</v>
      </c>
      <c r="Y21" s="32" t="str">
        <f>IF(VLOOKUP($E21,'ALL-Unit Code 2'!$V:$X,3,0)="ANY",VLOOKUP($D$1,Sites!$A:$C,2,0),VLOOKUP($E21,'ALL-Unit Code 2'!$V:$X,3,0))</f>
        <v>AG</v>
      </c>
      <c r="Z21" s="32">
        <f t="shared" si="2"/>
        <v>119924</v>
      </c>
      <c r="AA21" s="32" t="str">
        <f>VLOOKUP(Z21,'ALL-Chart of Accounts'!$E:$F,2,0)</f>
        <v>WIP Service Variable Overhead</v>
      </c>
      <c r="AE21" s="32" t="str">
        <f>IF(VLOOKUP($E21,'ALL-Unit Code 2'!$V:$X,3,0)="ANY",VLOOKUP($D$1,Sites!$A:$C,2,0),VLOOKUP($E21,'ALL-Unit Code 2'!$V:$X,3,0))</f>
        <v>AG</v>
      </c>
      <c r="AF21" s="32">
        <f t="shared" si="3"/>
        <v>119925</v>
      </c>
      <c r="AG21" s="32" t="str">
        <f>VLOOKUP(AF21,'ALL-Chart of Accounts'!$E:$F,2,0)</f>
        <v>WIP Service Outside</v>
      </c>
      <c r="AK21" s="32" t="str">
        <f>IF(VLOOKUP($E21,'ALL-Unit Code 2'!$V:$X,3,0)="ANY",VLOOKUP($D$1,Sites!$A:$C,2,0),VLOOKUP($E21,'ALL-Unit Code 2'!$V:$X,3,0))</f>
        <v>AG</v>
      </c>
    </row>
    <row r="22" spans="2:37" x14ac:dyDescent="0.35">
      <c r="B22" s="47">
        <v>43468</v>
      </c>
      <c r="E22" s="46">
        <v>2110</v>
      </c>
      <c r="F22" s="32" t="str">
        <f>VLOOKUP(E22,'ALL-Unit Code 2'!$V:$W,2,0)</f>
        <v>MATERIAL HANDLING - AGV (TUGGER)</v>
      </c>
      <c r="G22" s="46">
        <v>1</v>
      </c>
      <c r="H22" s="37">
        <v>119921</v>
      </c>
      <c r="I22" s="32" t="str">
        <f>VLOOKUP(H22,'ALL-Chart of Accounts'!$E:$F,2,0)</f>
        <v>WIP Service Material</v>
      </c>
      <c r="M22" s="32" t="str">
        <f>IF(VLOOKUP($E22,'ALL-Unit Code 2'!$V:$X,3,0)="ANY",VLOOKUP($D$1,Sites!$A:$C,2,0),VLOOKUP($E22,'ALL-Unit Code 2'!$V:$X,3,0))</f>
        <v>AG</v>
      </c>
      <c r="N22" s="32">
        <f t="shared" si="0"/>
        <v>119922</v>
      </c>
      <c r="O22" s="32" t="str">
        <f>VLOOKUP(N22,'ALL-Chart of Accounts'!$E:$F,2,0)</f>
        <v>WIP Service Labor</v>
      </c>
      <c r="S22" s="32" t="str">
        <f>IF(VLOOKUP($E22,'ALL-Unit Code 2'!$V:$X,3,0)="ANY",VLOOKUP($D$1,Sites!$A:$C,2,0),VLOOKUP($E22,'ALL-Unit Code 2'!$V:$X,3,0))</f>
        <v>AG</v>
      </c>
      <c r="T22" s="32">
        <f t="shared" si="1"/>
        <v>119923</v>
      </c>
      <c r="U22" s="32" t="str">
        <f>VLOOKUP(T22,'ALL-Chart of Accounts'!$E:$F,2,0)</f>
        <v>WIP Service Fixed Overhead</v>
      </c>
      <c r="Y22" s="32" t="str">
        <f>IF(VLOOKUP($E22,'ALL-Unit Code 2'!$V:$X,3,0)="ANY",VLOOKUP($D$1,Sites!$A:$C,2,0),VLOOKUP($E22,'ALL-Unit Code 2'!$V:$X,3,0))</f>
        <v>AG</v>
      </c>
      <c r="Z22" s="32">
        <f t="shared" si="2"/>
        <v>119924</v>
      </c>
      <c r="AA22" s="32" t="str">
        <f>VLOOKUP(Z22,'ALL-Chart of Accounts'!$E:$F,2,0)</f>
        <v>WIP Service Variable Overhead</v>
      </c>
      <c r="AE22" s="32" t="str">
        <f>IF(VLOOKUP($E22,'ALL-Unit Code 2'!$V:$X,3,0)="ANY",VLOOKUP($D$1,Sites!$A:$C,2,0),VLOOKUP($E22,'ALL-Unit Code 2'!$V:$X,3,0))</f>
        <v>AG</v>
      </c>
      <c r="AF22" s="32">
        <f t="shared" si="3"/>
        <v>119925</v>
      </c>
      <c r="AG22" s="32" t="str">
        <f>VLOOKUP(AF22,'ALL-Chart of Accounts'!$E:$F,2,0)</f>
        <v>WIP Service Outside</v>
      </c>
      <c r="AK22" s="32" t="str">
        <f>IF(VLOOKUP($E22,'ALL-Unit Code 2'!$V:$X,3,0)="ANY",VLOOKUP($D$1,Sites!$A:$C,2,0),VLOOKUP($E22,'ALL-Unit Code 2'!$V:$X,3,0))</f>
        <v>AG</v>
      </c>
    </row>
    <row r="23" spans="2:37" x14ac:dyDescent="0.35">
      <c r="B23" s="47">
        <v>43468</v>
      </c>
      <c r="E23" s="46">
        <v>2115</v>
      </c>
      <c r="F23" s="32" t="str">
        <f>VLOOKUP(E23,'ALL-Unit Code 2'!$V:$W,2,0)</f>
        <v>MATERIAL HANDLING - AGV (UNIT LOADING)</v>
      </c>
      <c r="G23" s="46">
        <v>1</v>
      </c>
      <c r="H23" s="37">
        <v>119921</v>
      </c>
      <c r="I23" s="32" t="str">
        <f>VLOOKUP(H23,'ALL-Chart of Accounts'!$E:$F,2,0)</f>
        <v>WIP Service Material</v>
      </c>
      <c r="M23" s="32" t="str">
        <f>IF(VLOOKUP($E23,'ALL-Unit Code 2'!$V:$X,3,0)="ANY",VLOOKUP($D$1,Sites!$A:$C,2,0),VLOOKUP($E23,'ALL-Unit Code 2'!$V:$X,3,0))</f>
        <v>AG</v>
      </c>
      <c r="N23" s="32">
        <f t="shared" si="0"/>
        <v>119922</v>
      </c>
      <c r="O23" s="32" t="str">
        <f>VLOOKUP(N23,'ALL-Chart of Accounts'!$E:$F,2,0)</f>
        <v>WIP Service Labor</v>
      </c>
      <c r="S23" s="32" t="str">
        <f>IF(VLOOKUP($E23,'ALL-Unit Code 2'!$V:$X,3,0)="ANY",VLOOKUP($D$1,Sites!$A:$C,2,0),VLOOKUP($E23,'ALL-Unit Code 2'!$V:$X,3,0))</f>
        <v>AG</v>
      </c>
      <c r="T23" s="32">
        <f t="shared" si="1"/>
        <v>119923</v>
      </c>
      <c r="U23" s="32" t="str">
        <f>VLOOKUP(T23,'ALL-Chart of Accounts'!$E:$F,2,0)</f>
        <v>WIP Service Fixed Overhead</v>
      </c>
      <c r="Y23" s="32" t="str">
        <f>IF(VLOOKUP($E23,'ALL-Unit Code 2'!$V:$X,3,0)="ANY",VLOOKUP($D$1,Sites!$A:$C,2,0),VLOOKUP($E23,'ALL-Unit Code 2'!$V:$X,3,0))</f>
        <v>AG</v>
      </c>
      <c r="Z23" s="32">
        <f t="shared" si="2"/>
        <v>119924</v>
      </c>
      <c r="AA23" s="32" t="str">
        <f>VLOOKUP(Z23,'ALL-Chart of Accounts'!$E:$F,2,0)</f>
        <v>WIP Service Variable Overhead</v>
      </c>
      <c r="AE23" s="32" t="str">
        <f>IF(VLOOKUP($E23,'ALL-Unit Code 2'!$V:$X,3,0)="ANY",VLOOKUP($D$1,Sites!$A:$C,2,0),VLOOKUP($E23,'ALL-Unit Code 2'!$V:$X,3,0))</f>
        <v>AG</v>
      </c>
      <c r="AF23" s="32">
        <f t="shared" si="3"/>
        <v>119925</v>
      </c>
      <c r="AG23" s="32" t="str">
        <f>VLOOKUP(AF23,'ALL-Chart of Accounts'!$E:$F,2,0)</f>
        <v>WIP Service Outside</v>
      </c>
      <c r="AK23" s="32" t="str">
        <f>IF(VLOOKUP($E23,'ALL-Unit Code 2'!$V:$X,3,0)="ANY",VLOOKUP($D$1,Sites!$A:$C,2,0),VLOOKUP($E23,'ALL-Unit Code 2'!$V:$X,3,0))</f>
        <v>AG</v>
      </c>
    </row>
    <row r="24" spans="2:37" x14ac:dyDescent="0.35">
      <c r="B24" s="47">
        <v>43468</v>
      </c>
      <c r="E24" s="46">
        <v>2120</v>
      </c>
      <c r="F24" s="32" t="str">
        <f>VLOOKUP(E24,'ALL-Unit Code 2'!$V:$W,2,0)</f>
        <v>MATERIAL HANDLING - AGV (UNIT HANDLING)</v>
      </c>
      <c r="G24" s="46">
        <v>1</v>
      </c>
      <c r="H24" s="37">
        <v>119921</v>
      </c>
      <c r="I24" s="32" t="str">
        <f>VLOOKUP(H24,'ALL-Chart of Accounts'!$E:$F,2,0)</f>
        <v>WIP Service Material</v>
      </c>
      <c r="M24" s="32" t="str">
        <f>IF(VLOOKUP($E24,'ALL-Unit Code 2'!$V:$X,3,0)="ANY",VLOOKUP($D$1,Sites!$A:$C,2,0),VLOOKUP($E24,'ALL-Unit Code 2'!$V:$X,3,0))</f>
        <v>AG</v>
      </c>
      <c r="N24" s="32">
        <f t="shared" si="0"/>
        <v>119922</v>
      </c>
      <c r="O24" s="32" t="str">
        <f>VLOOKUP(N24,'ALL-Chart of Accounts'!$E:$F,2,0)</f>
        <v>WIP Service Labor</v>
      </c>
      <c r="S24" s="32" t="str">
        <f>IF(VLOOKUP($E24,'ALL-Unit Code 2'!$V:$X,3,0)="ANY",VLOOKUP($D$1,Sites!$A:$C,2,0),VLOOKUP($E24,'ALL-Unit Code 2'!$V:$X,3,0))</f>
        <v>AG</v>
      </c>
      <c r="T24" s="32">
        <f t="shared" si="1"/>
        <v>119923</v>
      </c>
      <c r="U24" s="32" t="str">
        <f>VLOOKUP(T24,'ALL-Chart of Accounts'!$E:$F,2,0)</f>
        <v>WIP Service Fixed Overhead</v>
      </c>
      <c r="Y24" s="32" t="str">
        <f>IF(VLOOKUP($E24,'ALL-Unit Code 2'!$V:$X,3,0)="ANY",VLOOKUP($D$1,Sites!$A:$C,2,0),VLOOKUP($E24,'ALL-Unit Code 2'!$V:$X,3,0))</f>
        <v>AG</v>
      </c>
      <c r="Z24" s="32">
        <f t="shared" si="2"/>
        <v>119924</v>
      </c>
      <c r="AA24" s="32" t="str">
        <f>VLOOKUP(Z24,'ALL-Chart of Accounts'!$E:$F,2,0)</f>
        <v>WIP Service Variable Overhead</v>
      </c>
      <c r="AE24" s="32" t="str">
        <f>IF(VLOOKUP($E24,'ALL-Unit Code 2'!$V:$X,3,0)="ANY",VLOOKUP($D$1,Sites!$A:$C,2,0),VLOOKUP($E24,'ALL-Unit Code 2'!$V:$X,3,0))</f>
        <v>AG</v>
      </c>
      <c r="AF24" s="32">
        <f t="shared" si="3"/>
        <v>119925</v>
      </c>
      <c r="AG24" s="32" t="str">
        <f>VLOOKUP(AF24,'ALL-Chart of Accounts'!$E:$F,2,0)</f>
        <v>WIP Service Outside</v>
      </c>
      <c r="AK24" s="32" t="str">
        <f>IF(VLOOKUP($E24,'ALL-Unit Code 2'!$V:$X,3,0)="ANY",VLOOKUP($D$1,Sites!$A:$C,2,0),VLOOKUP($E24,'ALL-Unit Code 2'!$V:$X,3,0))</f>
        <v>AG</v>
      </c>
    </row>
    <row r="25" spans="2:37" x14ac:dyDescent="0.35">
      <c r="B25" s="47">
        <v>43468</v>
      </c>
      <c r="E25" s="46">
        <v>3000</v>
      </c>
      <c r="F25" s="32" t="str">
        <f>VLOOKUP(E25,'ALL-Unit Code 2'!$V:$W,2,0)</f>
        <v>MATERIAL HANDING-ESS</v>
      </c>
      <c r="G25" s="46">
        <v>1</v>
      </c>
      <c r="H25" s="37">
        <v>119921</v>
      </c>
      <c r="I25" s="32" t="str">
        <f>VLOOKUP(H25,'ALL-Chart of Accounts'!$E:$F,2,0)</f>
        <v>WIP Service Material</v>
      </c>
      <c r="M25" s="32" t="str">
        <f>IF(VLOOKUP($E25,'ALL-Unit Code 2'!$V:$X,3,0)="ANY",VLOOKUP($D$1,Sites!$A:$C,2,0),VLOOKUP($E25,'ALL-Unit Code 2'!$V:$X,3,0))</f>
        <v>EA</v>
      </c>
      <c r="N25" s="32">
        <f t="shared" si="0"/>
        <v>119922</v>
      </c>
      <c r="O25" s="32" t="str">
        <f>VLOOKUP(N25,'ALL-Chart of Accounts'!$E:$F,2,0)</f>
        <v>WIP Service Labor</v>
      </c>
      <c r="S25" s="32" t="str">
        <f>IF(VLOOKUP($E25,'ALL-Unit Code 2'!$V:$X,3,0)="ANY",VLOOKUP($D$1,Sites!$A:$C,2,0),VLOOKUP($E25,'ALL-Unit Code 2'!$V:$X,3,0))</f>
        <v>EA</v>
      </c>
      <c r="T25" s="32">
        <f t="shared" si="1"/>
        <v>119923</v>
      </c>
      <c r="U25" s="32" t="str">
        <f>VLOOKUP(T25,'ALL-Chart of Accounts'!$E:$F,2,0)</f>
        <v>WIP Service Fixed Overhead</v>
      </c>
      <c r="Y25" s="32" t="str">
        <f>IF(VLOOKUP($E25,'ALL-Unit Code 2'!$V:$X,3,0)="ANY",VLOOKUP($D$1,Sites!$A:$C,2,0),VLOOKUP($E25,'ALL-Unit Code 2'!$V:$X,3,0))</f>
        <v>EA</v>
      </c>
      <c r="Z25" s="32">
        <f t="shared" si="2"/>
        <v>119924</v>
      </c>
      <c r="AA25" s="32" t="str">
        <f>VLOOKUP(Z25,'ALL-Chart of Accounts'!$E:$F,2,0)</f>
        <v>WIP Service Variable Overhead</v>
      </c>
      <c r="AE25" s="32" t="str">
        <f>IF(VLOOKUP($E25,'ALL-Unit Code 2'!$V:$X,3,0)="ANY",VLOOKUP($D$1,Sites!$A:$C,2,0),VLOOKUP($E25,'ALL-Unit Code 2'!$V:$X,3,0))</f>
        <v>EA</v>
      </c>
      <c r="AF25" s="32">
        <f t="shared" si="3"/>
        <v>119925</v>
      </c>
      <c r="AG25" s="32" t="str">
        <f>VLOOKUP(AF25,'ALL-Chart of Accounts'!$E:$F,2,0)</f>
        <v>WIP Service Outside</v>
      </c>
      <c r="AK25" s="32" t="str">
        <f>IF(VLOOKUP($E25,'ALL-Unit Code 2'!$V:$X,3,0)="ANY",VLOOKUP($D$1,Sites!$A:$C,2,0),VLOOKUP($E25,'ALL-Unit Code 2'!$V:$X,3,0))</f>
        <v>EA</v>
      </c>
    </row>
    <row r="26" spans="2:37" x14ac:dyDescent="0.35">
      <c r="B26" s="47">
        <v>43468</v>
      </c>
      <c r="E26" s="46">
        <v>3100</v>
      </c>
      <c r="F26" s="32" t="str">
        <f>VLOOKUP(E26,'ALL-Unit Code 2'!$V:$W,2,0)</f>
        <v>EXTRACTION-CITRUS EXTRACTOR</v>
      </c>
      <c r="G26" s="46">
        <v>1</v>
      </c>
      <c r="H26" s="37">
        <v>119921</v>
      </c>
      <c r="I26" s="32" t="str">
        <f>VLOOKUP(H26,'ALL-Chart of Accounts'!$E:$F,2,0)</f>
        <v>WIP Service Material</v>
      </c>
      <c r="M26" s="32" t="str">
        <f>IF(VLOOKUP($E26,'ALL-Unit Code 2'!$V:$X,3,0)="ANY",VLOOKUP($D$1,Sites!$A:$C,2,0),VLOOKUP($E26,'ALL-Unit Code 2'!$V:$X,3,0))</f>
        <v>EX</v>
      </c>
      <c r="N26" s="32">
        <f t="shared" si="0"/>
        <v>119922</v>
      </c>
      <c r="O26" s="32" t="str">
        <f>VLOOKUP(N26,'ALL-Chart of Accounts'!$E:$F,2,0)</f>
        <v>WIP Service Labor</v>
      </c>
      <c r="S26" s="32" t="str">
        <f>IF(VLOOKUP($E26,'ALL-Unit Code 2'!$V:$X,3,0)="ANY",VLOOKUP($D$1,Sites!$A:$C,2,0),VLOOKUP($E26,'ALL-Unit Code 2'!$V:$X,3,0))</f>
        <v>EX</v>
      </c>
      <c r="T26" s="32">
        <f t="shared" si="1"/>
        <v>119923</v>
      </c>
      <c r="U26" s="32" t="str">
        <f>VLOOKUP(T26,'ALL-Chart of Accounts'!$E:$F,2,0)</f>
        <v>WIP Service Fixed Overhead</v>
      </c>
      <c r="Y26" s="32" t="str">
        <f>IF(VLOOKUP($E26,'ALL-Unit Code 2'!$V:$X,3,0)="ANY",VLOOKUP($D$1,Sites!$A:$C,2,0),VLOOKUP($E26,'ALL-Unit Code 2'!$V:$X,3,0))</f>
        <v>EX</v>
      </c>
      <c r="Z26" s="32">
        <f t="shared" si="2"/>
        <v>119924</v>
      </c>
      <c r="AA26" s="32" t="str">
        <f>VLOOKUP(Z26,'ALL-Chart of Accounts'!$E:$F,2,0)</f>
        <v>WIP Service Variable Overhead</v>
      </c>
      <c r="AE26" s="32" t="str">
        <f>IF(VLOOKUP($E26,'ALL-Unit Code 2'!$V:$X,3,0)="ANY",VLOOKUP($D$1,Sites!$A:$C,2,0),VLOOKUP($E26,'ALL-Unit Code 2'!$V:$X,3,0))</f>
        <v>EX</v>
      </c>
      <c r="AF26" s="32">
        <f t="shared" si="3"/>
        <v>119925</v>
      </c>
      <c r="AG26" s="32" t="str">
        <f>VLOOKUP(AF26,'ALL-Chart of Accounts'!$E:$F,2,0)</f>
        <v>WIP Service Outside</v>
      </c>
      <c r="AK26" s="32" t="str">
        <f>IF(VLOOKUP($E26,'ALL-Unit Code 2'!$V:$X,3,0)="ANY",VLOOKUP($D$1,Sites!$A:$C,2,0),VLOOKUP($E26,'ALL-Unit Code 2'!$V:$X,3,0))</f>
        <v>EX</v>
      </c>
    </row>
    <row r="27" spans="2:37" x14ac:dyDescent="0.35">
      <c r="B27" s="47">
        <v>43468</v>
      </c>
      <c r="E27" s="46">
        <v>3150</v>
      </c>
      <c r="F27" s="32" t="str">
        <f>VLOOKUP(E27,'ALL-Unit Code 2'!$V:$W,2,0)</f>
        <v>EXTRACTION-EXTRACTOR (FRESH N SQUEEZE)</v>
      </c>
      <c r="G27" s="46">
        <v>1</v>
      </c>
      <c r="H27" s="37">
        <v>119921</v>
      </c>
      <c r="I27" s="32" t="str">
        <f>VLOOKUP(H27,'ALL-Chart of Accounts'!$E:$F,2,0)</f>
        <v>WIP Service Material</v>
      </c>
      <c r="M27" s="32" t="str">
        <f>IF(VLOOKUP($E27,'ALL-Unit Code 2'!$V:$X,3,0)="ANY",VLOOKUP($D$1,Sites!$A:$C,2,0),VLOOKUP($E27,'ALL-Unit Code 2'!$V:$X,3,0))</f>
        <v>EX</v>
      </c>
      <c r="N27" s="32">
        <f t="shared" si="0"/>
        <v>119922</v>
      </c>
      <c r="O27" s="32" t="str">
        <f>VLOOKUP(N27,'ALL-Chart of Accounts'!$E:$F,2,0)</f>
        <v>WIP Service Labor</v>
      </c>
      <c r="S27" s="32" t="str">
        <f>IF(VLOOKUP($E27,'ALL-Unit Code 2'!$V:$X,3,0)="ANY",VLOOKUP($D$1,Sites!$A:$C,2,0),VLOOKUP($E27,'ALL-Unit Code 2'!$V:$X,3,0))</f>
        <v>EX</v>
      </c>
      <c r="T27" s="32">
        <f t="shared" si="1"/>
        <v>119923</v>
      </c>
      <c r="U27" s="32" t="str">
        <f>VLOOKUP(T27,'ALL-Chart of Accounts'!$E:$F,2,0)</f>
        <v>WIP Service Fixed Overhead</v>
      </c>
      <c r="Y27" s="32" t="str">
        <f>IF(VLOOKUP($E27,'ALL-Unit Code 2'!$V:$X,3,0)="ANY",VLOOKUP($D$1,Sites!$A:$C,2,0),VLOOKUP($E27,'ALL-Unit Code 2'!$V:$X,3,0))</f>
        <v>EX</v>
      </c>
      <c r="Z27" s="32">
        <f t="shared" si="2"/>
        <v>119924</v>
      </c>
      <c r="AA27" s="32" t="str">
        <f>VLOOKUP(Z27,'ALL-Chart of Accounts'!$E:$F,2,0)</f>
        <v>WIP Service Variable Overhead</v>
      </c>
      <c r="AE27" s="32" t="str">
        <f>IF(VLOOKUP($E27,'ALL-Unit Code 2'!$V:$X,3,0)="ANY",VLOOKUP($D$1,Sites!$A:$C,2,0),VLOOKUP($E27,'ALL-Unit Code 2'!$V:$X,3,0))</f>
        <v>EX</v>
      </c>
      <c r="AF27" s="32">
        <f t="shared" si="3"/>
        <v>119925</v>
      </c>
      <c r="AG27" s="32" t="str">
        <f>VLOOKUP(AF27,'ALL-Chart of Accounts'!$E:$F,2,0)</f>
        <v>WIP Service Outside</v>
      </c>
      <c r="AK27" s="32" t="str">
        <f>IF(VLOOKUP($E27,'ALL-Unit Code 2'!$V:$X,3,0)="ANY",VLOOKUP($D$1,Sites!$A:$C,2,0),VLOOKUP($E27,'ALL-Unit Code 2'!$V:$X,3,0))</f>
        <v>EX</v>
      </c>
    </row>
    <row r="28" spans="2:37" x14ac:dyDescent="0.35">
      <c r="B28" s="47">
        <v>43468</v>
      </c>
      <c r="E28" s="46">
        <v>3170</v>
      </c>
      <c r="F28" s="32" t="str">
        <f>VLOOKUP(E28,'ALL-Unit Code 2'!$V:$W,2,0)</f>
        <v>EXTRACTION-VEG CUTTER/PEELER</v>
      </c>
      <c r="G28" s="46">
        <v>1</v>
      </c>
      <c r="H28" s="37">
        <v>119921</v>
      </c>
      <c r="I28" s="32" t="str">
        <f>VLOOKUP(H28,'ALL-Chart of Accounts'!$E:$F,2,0)</f>
        <v>WIP Service Material</v>
      </c>
      <c r="M28" s="32" t="str">
        <f>IF(VLOOKUP($E28,'ALL-Unit Code 2'!$V:$X,3,0)="ANY",VLOOKUP($D$1,Sites!$A:$C,2,0),VLOOKUP($E28,'ALL-Unit Code 2'!$V:$X,3,0))</f>
        <v>EA</v>
      </c>
      <c r="N28" s="32">
        <f t="shared" si="0"/>
        <v>119922</v>
      </c>
      <c r="O28" s="32" t="str">
        <f>VLOOKUP(N28,'ALL-Chart of Accounts'!$E:$F,2,0)</f>
        <v>WIP Service Labor</v>
      </c>
      <c r="S28" s="32" t="str">
        <f>IF(VLOOKUP($E28,'ALL-Unit Code 2'!$V:$X,3,0)="ANY",VLOOKUP($D$1,Sites!$A:$C,2,0),VLOOKUP($E28,'ALL-Unit Code 2'!$V:$X,3,0))</f>
        <v>EA</v>
      </c>
      <c r="T28" s="32">
        <f t="shared" si="1"/>
        <v>119923</v>
      </c>
      <c r="U28" s="32" t="str">
        <f>VLOOKUP(T28,'ALL-Chart of Accounts'!$E:$F,2,0)</f>
        <v>WIP Service Fixed Overhead</v>
      </c>
      <c r="Y28" s="32" t="str">
        <f>IF(VLOOKUP($E28,'ALL-Unit Code 2'!$V:$X,3,0)="ANY",VLOOKUP($D$1,Sites!$A:$C,2,0),VLOOKUP($E28,'ALL-Unit Code 2'!$V:$X,3,0))</f>
        <v>EA</v>
      </c>
      <c r="Z28" s="32">
        <f t="shared" si="2"/>
        <v>119924</v>
      </c>
      <c r="AA28" s="32" t="str">
        <f>VLOOKUP(Z28,'ALL-Chart of Accounts'!$E:$F,2,0)</f>
        <v>WIP Service Variable Overhead</v>
      </c>
      <c r="AE28" s="32" t="str">
        <f>IF(VLOOKUP($E28,'ALL-Unit Code 2'!$V:$X,3,0)="ANY",VLOOKUP($D$1,Sites!$A:$C,2,0),VLOOKUP($E28,'ALL-Unit Code 2'!$V:$X,3,0))</f>
        <v>EA</v>
      </c>
      <c r="AF28" s="32">
        <f t="shared" si="3"/>
        <v>119925</v>
      </c>
      <c r="AG28" s="32" t="str">
        <f>VLOOKUP(AF28,'ALL-Chart of Accounts'!$E:$F,2,0)</f>
        <v>WIP Service Outside</v>
      </c>
      <c r="AK28" s="32" t="str">
        <f>IF(VLOOKUP($E28,'ALL-Unit Code 2'!$V:$X,3,0)="ANY",VLOOKUP($D$1,Sites!$A:$C,2,0),VLOOKUP($E28,'ALL-Unit Code 2'!$V:$X,3,0))</f>
        <v>EA</v>
      </c>
    </row>
    <row r="29" spans="2:37" x14ac:dyDescent="0.35">
      <c r="B29" s="47">
        <v>43468</v>
      </c>
      <c r="E29" s="46">
        <v>3300</v>
      </c>
      <c r="F29" s="32" t="str">
        <f>VLOOKUP(E29,'ALL-Unit Code 2'!$V:$W,2,0)</f>
        <v>EVAPORATION-EVAPORATOR (FORCED CIRCUL)</v>
      </c>
      <c r="G29" s="46">
        <v>1</v>
      </c>
      <c r="H29" s="37">
        <v>119921</v>
      </c>
      <c r="I29" s="32" t="str">
        <f>VLOOKUP(H29,'ALL-Chart of Accounts'!$E:$F,2,0)</f>
        <v>WIP Service Material</v>
      </c>
      <c r="M29" s="32" t="str">
        <f>IF(VLOOKUP($E29,'ALL-Unit Code 2'!$V:$X,3,0)="ANY",VLOOKUP($D$1,Sites!$A:$C,2,0),VLOOKUP($E29,'ALL-Unit Code 2'!$V:$X,3,0))</f>
        <v>EA</v>
      </c>
      <c r="N29" s="32">
        <f t="shared" si="0"/>
        <v>119922</v>
      </c>
      <c r="O29" s="32" t="str">
        <f>VLOOKUP(N29,'ALL-Chart of Accounts'!$E:$F,2,0)</f>
        <v>WIP Service Labor</v>
      </c>
      <c r="S29" s="32" t="str">
        <f>IF(VLOOKUP($E29,'ALL-Unit Code 2'!$V:$X,3,0)="ANY",VLOOKUP($D$1,Sites!$A:$C,2,0),VLOOKUP($E29,'ALL-Unit Code 2'!$V:$X,3,0))</f>
        <v>EA</v>
      </c>
      <c r="T29" s="32">
        <f t="shared" si="1"/>
        <v>119923</v>
      </c>
      <c r="U29" s="32" t="str">
        <f>VLOOKUP(T29,'ALL-Chart of Accounts'!$E:$F,2,0)</f>
        <v>WIP Service Fixed Overhead</v>
      </c>
      <c r="Y29" s="32" t="str">
        <f>IF(VLOOKUP($E29,'ALL-Unit Code 2'!$V:$X,3,0)="ANY",VLOOKUP($D$1,Sites!$A:$C,2,0),VLOOKUP($E29,'ALL-Unit Code 2'!$V:$X,3,0))</f>
        <v>EA</v>
      </c>
      <c r="Z29" s="32">
        <f t="shared" si="2"/>
        <v>119924</v>
      </c>
      <c r="AA29" s="32" t="str">
        <f>VLOOKUP(Z29,'ALL-Chart of Accounts'!$E:$F,2,0)</f>
        <v>WIP Service Variable Overhead</v>
      </c>
      <c r="AE29" s="32" t="str">
        <f>IF(VLOOKUP($E29,'ALL-Unit Code 2'!$V:$X,3,0)="ANY",VLOOKUP($D$1,Sites!$A:$C,2,0),VLOOKUP($E29,'ALL-Unit Code 2'!$V:$X,3,0))</f>
        <v>EA</v>
      </c>
      <c r="AF29" s="32">
        <f t="shared" si="3"/>
        <v>119925</v>
      </c>
      <c r="AG29" s="32" t="str">
        <f>VLOOKUP(AF29,'ALL-Chart of Accounts'!$E:$F,2,0)</f>
        <v>WIP Service Outside</v>
      </c>
      <c r="AK29" s="32" t="str">
        <f>IF(VLOOKUP($E29,'ALL-Unit Code 2'!$V:$X,3,0)="ANY",VLOOKUP($D$1,Sites!$A:$C,2,0),VLOOKUP($E29,'ALL-Unit Code 2'!$V:$X,3,0))</f>
        <v>EA</v>
      </c>
    </row>
    <row r="30" spans="2:37" x14ac:dyDescent="0.35">
      <c r="B30" s="47">
        <v>43468</v>
      </c>
      <c r="E30" s="46">
        <v>3320</v>
      </c>
      <c r="F30" s="32" t="str">
        <f>VLOOKUP(E30,'ALL-Unit Code 2'!$V:$W,2,0)</f>
        <v>PASTEURIZE/BULK FILL-ASEPTIC (MONOBLOC)</v>
      </c>
      <c r="G30" s="46">
        <v>1</v>
      </c>
      <c r="H30" s="37">
        <v>119921</v>
      </c>
      <c r="I30" s="32" t="str">
        <f>VLOOKUP(H30,'ALL-Chart of Accounts'!$E:$F,2,0)</f>
        <v>WIP Service Material</v>
      </c>
      <c r="M30" s="32" t="str">
        <f>IF(VLOOKUP($E30,'ALL-Unit Code 2'!$V:$X,3,0)="ANY",VLOOKUP($D$1,Sites!$A:$C,2,0),VLOOKUP($E30,'ALL-Unit Code 2'!$V:$X,3,0))</f>
        <v>EA</v>
      </c>
      <c r="N30" s="32">
        <f t="shared" si="0"/>
        <v>119922</v>
      </c>
      <c r="O30" s="32" t="str">
        <f>VLOOKUP(N30,'ALL-Chart of Accounts'!$E:$F,2,0)</f>
        <v>WIP Service Labor</v>
      </c>
      <c r="S30" s="32" t="str">
        <f>IF(VLOOKUP($E30,'ALL-Unit Code 2'!$V:$X,3,0)="ANY",VLOOKUP($D$1,Sites!$A:$C,2,0),VLOOKUP($E30,'ALL-Unit Code 2'!$V:$X,3,0))</f>
        <v>EA</v>
      </c>
      <c r="T30" s="32">
        <f t="shared" si="1"/>
        <v>119923</v>
      </c>
      <c r="U30" s="32" t="str">
        <f>VLOOKUP(T30,'ALL-Chart of Accounts'!$E:$F,2,0)</f>
        <v>WIP Service Fixed Overhead</v>
      </c>
      <c r="Y30" s="32" t="str">
        <f>IF(VLOOKUP($E30,'ALL-Unit Code 2'!$V:$X,3,0)="ANY",VLOOKUP($D$1,Sites!$A:$C,2,0),VLOOKUP($E30,'ALL-Unit Code 2'!$V:$X,3,0))</f>
        <v>EA</v>
      </c>
      <c r="Z30" s="32">
        <f t="shared" si="2"/>
        <v>119924</v>
      </c>
      <c r="AA30" s="32" t="str">
        <f>VLOOKUP(Z30,'ALL-Chart of Accounts'!$E:$F,2,0)</f>
        <v>WIP Service Variable Overhead</v>
      </c>
      <c r="AE30" s="32" t="str">
        <f>IF(VLOOKUP($E30,'ALL-Unit Code 2'!$V:$X,3,0)="ANY",VLOOKUP($D$1,Sites!$A:$C,2,0),VLOOKUP($E30,'ALL-Unit Code 2'!$V:$X,3,0))</f>
        <v>EA</v>
      </c>
      <c r="AF30" s="32">
        <f t="shared" si="3"/>
        <v>119925</v>
      </c>
      <c r="AG30" s="32" t="str">
        <f>VLOOKUP(AF30,'ALL-Chart of Accounts'!$E:$F,2,0)</f>
        <v>WIP Service Outside</v>
      </c>
      <c r="AK30" s="32" t="str">
        <f>IF(VLOOKUP($E30,'ALL-Unit Code 2'!$V:$X,3,0)="ANY",VLOOKUP($D$1,Sites!$A:$C,2,0),VLOOKUP($E30,'ALL-Unit Code 2'!$V:$X,3,0))</f>
        <v>EA</v>
      </c>
    </row>
    <row r="31" spans="2:37" x14ac:dyDescent="0.35">
      <c r="B31" s="47">
        <v>43468</v>
      </c>
      <c r="E31" s="46">
        <v>3350</v>
      </c>
      <c r="F31" s="32" t="str">
        <f>VLOOKUP(E31,'ALL-Unit Code 2'!$V:$W,2,0)</f>
        <v>BULK FILLING-ASEPTIC</v>
      </c>
      <c r="G31" s="46">
        <v>1</v>
      </c>
      <c r="H31" s="37">
        <v>119921</v>
      </c>
      <c r="I31" s="32" t="str">
        <f>VLOOKUP(H31,'ALL-Chart of Accounts'!$E:$F,2,0)</f>
        <v>WIP Service Material</v>
      </c>
      <c r="M31" s="32" t="str">
        <f>IF(VLOOKUP($E31,'ALL-Unit Code 2'!$V:$X,3,0)="ANY",VLOOKUP($D$1,Sites!$A:$C,2,0),VLOOKUP($E31,'ALL-Unit Code 2'!$V:$X,3,0))</f>
        <v>EA</v>
      </c>
      <c r="N31" s="32">
        <f t="shared" si="0"/>
        <v>119922</v>
      </c>
      <c r="O31" s="32" t="str">
        <f>VLOOKUP(N31,'ALL-Chart of Accounts'!$E:$F,2,0)</f>
        <v>WIP Service Labor</v>
      </c>
      <c r="S31" s="32" t="str">
        <f>IF(VLOOKUP($E31,'ALL-Unit Code 2'!$V:$X,3,0)="ANY",VLOOKUP($D$1,Sites!$A:$C,2,0),VLOOKUP($E31,'ALL-Unit Code 2'!$V:$X,3,0))</f>
        <v>EA</v>
      </c>
      <c r="T31" s="32">
        <f t="shared" si="1"/>
        <v>119923</v>
      </c>
      <c r="U31" s="32" t="str">
        <f>VLOOKUP(T31,'ALL-Chart of Accounts'!$E:$F,2,0)</f>
        <v>WIP Service Fixed Overhead</v>
      </c>
      <c r="Y31" s="32" t="str">
        <f>IF(VLOOKUP($E31,'ALL-Unit Code 2'!$V:$X,3,0)="ANY",VLOOKUP($D$1,Sites!$A:$C,2,0),VLOOKUP($E31,'ALL-Unit Code 2'!$V:$X,3,0))</f>
        <v>EA</v>
      </c>
      <c r="Z31" s="32">
        <f t="shared" si="2"/>
        <v>119924</v>
      </c>
      <c r="AA31" s="32" t="str">
        <f>VLOOKUP(Z31,'ALL-Chart of Accounts'!$E:$F,2,0)</f>
        <v>WIP Service Variable Overhead</v>
      </c>
      <c r="AE31" s="32" t="str">
        <f>IF(VLOOKUP($E31,'ALL-Unit Code 2'!$V:$X,3,0)="ANY",VLOOKUP($D$1,Sites!$A:$C,2,0),VLOOKUP($E31,'ALL-Unit Code 2'!$V:$X,3,0))</f>
        <v>EA</v>
      </c>
      <c r="AF31" s="32">
        <f t="shared" si="3"/>
        <v>119925</v>
      </c>
      <c r="AG31" s="32" t="str">
        <f>VLOOKUP(AF31,'ALL-Chart of Accounts'!$E:$F,2,0)</f>
        <v>WIP Service Outside</v>
      </c>
      <c r="AK31" s="32" t="str">
        <f>IF(VLOOKUP($E31,'ALL-Unit Code 2'!$V:$X,3,0)="ANY",VLOOKUP($D$1,Sites!$A:$C,2,0),VLOOKUP($E31,'ALL-Unit Code 2'!$V:$X,3,0))</f>
        <v>EA</v>
      </c>
    </row>
    <row r="32" spans="2:37" x14ac:dyDescent="0.35">
      <c r="B32" s="47">
        <v>43468</v>
      </c>
      <c r="E32" s="46">
        <v>3900</v>
      </c>
      <c r="F32" s="32" t="str">
        <f>VLOOKUP(E32,'ALL-Unit Code 2'!$V:$W,2,0)</f>
        <v>STERILIZATION-HYDRO (JBT)</v>
      </c>
      <c r="G32" s="46">
        <v>1</v>
      </c>
      <c r="H32" s="37">
        <v>119921</v>
      </c>
      <c r="I32" s="32" t="str">
        <f>VLOOKUP(H32,'ALL-Chart of Accounts'!$E:$F,2,0)</f>
        <v>WIP Service Material</v>
      </c>
      <c r="M32" s="32" t="str">
        <f>IF(VLOOKUP($E32,'ALL-Unit Code 2'!$V:$X,3,0)="ANY",VLOOKUP($D$1,Sites!$A:$C,2,0),VLOOKUP($E32,'ALL-Unit Code 2'!$V:$X,3,0))</f>
        <v>CN</v>
      </c>
      <c r="N32" s="32">
        <f t="shared" si="0"/>
        <v>119922</v>
      </c>
      <c r="O32" s="32" t="str">
        <f>VLOOKUP(N32,'ALL-Chart of Accounts'!$E:$F,2,0)</f>
        <v>WIP Service Labor</v>
      </c>
      <c r="S32" s="32" t="str">
        <f>IF(VLOOKUP($E32,'ALL-Unit Code 2'!$V:$X,3,0)="ANY",VLOOKUP($D$1,Sites!$A:$C,2,0),VLOOKUP($E32,'ALL-Unit Code 2'!$V:$X,3,0))</f>
        <v>CN</v>
      </c>
      <c r="T32" s="32">
        <f t="shared" si="1"/>
        <v>119923</v>
      </c>
      <c r="U32" s="32" t="str">
        <f>VLOOKUP(T32,'ALL-Chart of Accounts'!$E:$F,2,0)</f>
        <v>WIP Service Fixed Overhead</v>
      </c>
      <c r="Y32" s="32" t="str">
        <f>IF(VLOOKUP($E32,'ALL-Unit Code 2'!$V:$X,3,0)="ANY",VLOOKUP($D$1,Sites!$A:$C,2,0),VLOOKUP($E32,'ALL-Unit Code 2'!$V:$X,3,0))</f>
        <v>CN</v>
      </c>
      <c r="Z32" s="32">
        <f t="shared" si="2"/>
        <v>119924</v>
      </c>
      <c r="AA32" s="32" t="str">
        <f>VLOOKUP(Z32,'ALL-Chart of Accounts'!$E:$F,2,0)</f>
        <v>WIP Service Variable Overhead</v>
      </c>
      <c r="AE32" s="32" t="str">
        <f>IF(VLOOKUP($E32,'ALL-Unit Code 2'!$V:$X,3,0)="ANY",VLOOKUP($D$1,Sites!$A:$C,2,0),VLOOKUP($E32,'ALL-Unit Code 2'!$V:$X,3,0))</f>
        <v>CN</v>
      </c>
      <c r="AF32" s="32">
        <f t="shared" si="3"/>
        <v>119925</v>
      </c>
      <c r="AG32" s="32" t="str">
        <f>VLOOKUP(AF32,'ALL-Chart of Accounts'!$E:$F,2,0)</f>
        <v>WIP Service Outside</v>
      </c>
      <c r="AK32" s="32" t="str">
        <f>IF(VLOOKUP($E32,'ALL-Unit Code 2'!$V:$X,3,0)="ANY",VLOOKUP($D$1,Sites!$A:$C,2,0),VLOOKUP($E32,'ALL-Unit Code 2'!$V:$X,3,0))</f>
        <v>CN</v>
      </c>
    </row>
    <row r="33" spans="2:37" x14ac:dyDescent="0.35">
      <c r="B33" s="47">
        <v>43468</v>
      </c>
      <c r="E33" s="46">
        <v>3940</v>
      </c>
      <c r="F33" s="32" t="str">
        <f>VLOOKUP(E33,'ALL-Unit Code 2'!$V:$W,2,0)</f>
        <v>STERILIZATION-RETORT</v>
      </c>
      <c r="G33" s="46">
        <v>1</v>
      </c>
      <c r="H33" s="37">
        <v>119921</v>
      </c>
      <c r="I33" s="32" t="str">
        <f>VLOOKUP(H33,'ALL-Chart of Accounts'!$E:$F,2,0)</f>
        <v>WIP Service Material</v>
      </c>
      <c r="M33" s="32" t="str">
        <f>IF(VLOOKUP($E33,'ALL-Unit Code 2'!$V:$X,3,0)="ANY",VLOOKUP($D$1,Sites!$A:$C,2,0),VLOOKUP($E33,'ALL-Unit Code 2'!$V:$X,3,0))</f>
        <v>RR</v>
      </c>
      <c r="N33" s="32">
        <f t="shared" si="0"/>
        <v>119922</v>
      </c>
      <c r="O33" s="32" t="str">
        <f>VLOOKUP(N33,'ALL-Chart of Accounts'!$E:$F,2,0)</f>
        <v>WIP Service Labor</v>
      </c>
      <c r="S33" s="32" t="str">
        <f>IF(VLOOKUP($E33,'ALL-Unit Code 2'!$V:$X,3,0)="ANY",VLOOKUP($D$1,Sites!$A:$C,2,0),VLOOKUP($E33,'ALL-Unit Code 2'!$V:$X,3,0))</f>
        <v>RR</v>
      </c>
      <c r="T33" s="32">
        <f t="shared" si="1"/>
        <v>119923</v>
      </c>
      <c r="U33" s="32" t="str">
        <f>VLOOKUP(T33,'ALL-Chart of Accounts'!$E:$F,2,0)</f>
        <v>WIP Service Fixed Overhead</v>
      </c>
      <c r="Y33" s="32" t="str">
        <f>IF(VLOOKUP($E33,'ALL-Unit Code 2'!$V:$X,3,0)="ANY",VLOOKUP($D$1,Sites!$A:$C,2,0),VLOOKUP($E33,'ALL-Unit Code 2'!$V:$X,3,0))</f>
        <v>RR</v>
      </c>
      <c r="Z33" s="32">
        <f t="shared" si="2"/>
        <v>119924</v>
      </c>
      <c r="AA33" s="32" t="str">
        <f>VLOOKUP(Z33,'ALL-Chart of Accounts'!$E:$F,2,0)</f>
        <v>WIP Service Variable Overhead</v>
      </c>
      <c r="AE33" s="32" t="str">
        <f>IF(VLOOKUP($E33,'ALL-Unit Code 2'!$V:$X,3,0)="ANY",VLOOKUP($D$1,Sites!$A:$C,2,0),VLOOKUP($E33,'ALL-Unit Code 2'!$V:$X,3,0))</f>
        <v>RR</v>
      </c>
      <c r="AF33" s="32">
        <f t="shared" si="3"/>
        <v>119925</v>
      </c>
      <c r="AG33" s="32" t="str">
        <f>VLOOKUP(AF33,'ALL-Chart of Accounts'!$E:$F,2,0)</f>
        <v>WIP Service Outside</v>
      </c>
      <c r="AK33" s="32" t="str">
        <f>IF(VLOOKUP($E33,'ALL-Unit Code 2'!$V:$X,3,0)="ANY",VLOOKUP($D$1,Sites!$A:$C,2,0),VLOOKUP($E33,'ALL-Unit Code 2'!$V:$X,3,0))</f>
        <v>RR</v>
      </c>
    </row>
    <row r="34" spans="2:37" x14ac:dyDescent="0.35">
      <c r="B34" s="47">
        <v>43468</v>
      </c>
      <c r="E34" s="46">
        <v>3960</v>
      </c>
      <c r="F34" s="32" t="str">
        <f>VLOOKUP(E34,'ALL-Unit Code 2'!$V:$W,2,0)</f>
        <v>STERILIZATION-ROTARY</v>
      </c>
      <c r="G34" s="46">
        <v>1</v>
      </c>
      <c r="H34" s="37">
        <v>119921</v>
      </c>
      <c r="I34" s="32" t="str">
        <f>VLOOKUP(H34,'ALL-Chart of Accounts'!$E:$F,2,0)</f>
        <v>WIP Service Material</v>
      </c>
      <c r="M34" s="32" t="str">
        <f>IF(VLOOKUP($E34,'ALL-Unit Code 2'!$V:$X,3,0)="ANY",VLOOKUP($D$1,Sites!$A:$C,2,0),VLOOKUP($E34,'ALL-Unit Code 2'!$V:$X,3,0))</f>
        <v>RR</v>
      </c>
      <c r="N34" s="32">
        <f t="shared" si="0"/>
        <v>119922</v>
      </c>
      <c r="O34" s="32" t="str">
        <f>VLOOKUP(N34,'ALL-Chart of Accounts'!$E:$F,2,0)</f>
        <v>WIP Service Labor</v>
      </c>
      <c r="S34" s="32" t="str">
        <f>IF(VLOOKUP($E34,'ALL-Unit Code 2'!$V:$X,3,0)="ANY",VLOOKUP($D$1,Sites!$A:$C,2,0),VLOOKUP($E34,'ALL-Unit Code 2'!$V:$X,3,0))</f>
        <v>RR</v>
      </c>
      <c r="T34" s="32">
        <f t="shared" si="1"/>
        <v>119923</v>
      </c>
      <c r="U34" s="32" t="str">
        <f>VLOOKUP(T34,'ALL-Chart of Accounts'!$E:$F,2,0)</f>
        <v>WIP Service Fixed Overhead</v>
      </c>
      <c r="Y34" s="32" t="str">
        <f>IF(VLOOKUP($E34,'ALL-Unit Code 2'!$V:$X,3,0)="ANY",VLOOKUP($D$1,Sites!$A:$C,2,0),VLOOKUP($E34,'ALL-Unit Code 2'!$V:$X,3,0))</f>
        <v>RR</v>
      </c>
      <c r="Z34" s="32">
        <f t="shared" si="2"/>
        <v>119924</v>
      </c>
      <c r="AA34" s="32" t="str">
        <f>VLOOKUP(Z34,'ALL-Chart of Accounts'!$E:$F,2,0)</f>
        <v>WIP Service Variable Overhead</v>
      </c>
      <c r="AE34" s="32" t="str">
        <f>IF(VLOOKUP($E34,'ALL-Unit Code 2'!$V:$X,3,0)="ANY",VLOOKUP($D$1,Sites!$A:$C,2,0),VLOOKUP($E34,'ALL-Unit Code 2'!$V:$X,3,0))</f>
        <v>RR</v>
      </c>
      <c r="AF34" s="32">
        <f t="shared" si="3"/>
        <v>119925</v>
      </c>
      <c r="AG34" s="32" t="str">
        <f>VLOOKUP(AF34,'ALL-Chart of Accounts'!$E:$F,2,0)</f>
        <v>WIP Service Outside</v>
      </c>
      <c r="AK34" s="32" t="str">
        <f>IF(VLOOKUP($E34,'ALL-Unit Code 2'!$V:$X,3,0)="ANY",VLOOKUP($D$1,Sites!$A:$C,2,0),VLOOKUP($E34,'ALL-Unit Code 2'!$V:$X,3,0))</f>
        <v>RR</v>
      </c>
    </row>
    <row r="35" spans="2:37" x14ac:dyDescent="0.35">
      <c r="B35" s="47">
        <v>43468</v>
      </c>
      <c r="E35" s="46">
        <v>4000</v>
      </c>
      <c r="F35" s="32" t="str">
        <f>VLOOKUP(E35,'ALL-Unit Code 2'!$V:$W,2,0)</f>
        <v>FILLING &amp; CLOSING-FILLER (TUNA)</v>
      </c>
      <c r="G35" s="46">
        <v>1</v>
      </c>
      <c r="H35" s="37">
        <v>119921</v>
      </c>
      <c r="I35" s="32" t="str">
        <f>VLOOKUP(H35,'ALL-Chart of Accounts'!$E:$F,2,0)</f>
        <v>WIP Service Material</v>
      </c>
      <c r="M35" s="32" t="str">
        <f>IF(VLOOKUP($E35,'ALL-Unit Code 2'!$V:$X,3,0)="ANY",VLOOKUP($D$1,Sites!$A:$C,2,0),VLOOKUP($E35,'ALL-Unit Code 2'!$V:$X,3,0))</f>
        <v>FS</v>
      </c>
      <c r="N35" s="32">
        <f t="shared" si="0"/>
        <v>119922</v>
      </c>
      <c r="O35" s="32" t="str">
        <f>VLOOKUP(N35,'ALL-Chart of Accounts'!$E:$F,2,0)</f>
        <v>WIP Service Labor</v>
      </c>
      <c r="S35" s="32" t="str">
        <f>IF(VLOOKUP($E35,'ALL-Unit Code 2'!$V:$X,3,0)="ANY",VLOOKUP($D$1,Sites!$A:$C,2,0),VLOOKUP($E35,'ALL-Unit Code 2'!$V:$X,3,0))</f>
        <v>FS</v>
      </c>
      <c r="T35" s="32">
        <f t="shared" si="1"/>
        <v>119923</v>
      </c>
      <c r="U35" s="32" t="str">
        <f>VLOOKUP(T35,'ALL-Chart of Accounts'!$E:$F,2,0)</f>
        <v>WIP Service Fixed Overhead</v>
      </c>
      <c r="Y35" s="32" t="str">
        <f>IF(VLOOKUP($E35,'ALL-Unit Code 2'!$V:$X,3,0)="ANY",VLOOKUP($D$1,Sites!$A:$C,2,0),VLOOKUP($E35,'ALL-Unit Code 2'!$V:$X,3,0))</f>
        <v>FS</v>
      </c>
      <c r="Z35" s="32">
        <f t="shared" si="2"/>
        <v>119924</v>
      </c>
      <c r="AA35" s="32" t="str">
        <f>VLOOKUP(Z35,'ALL-Chart of Accounts'!$E:$F,2,0)</f>
        <v>WIP Service Variable Overhead</v>
      </c>
      <c r="AE35" s="32" t="str">
        <f>IF(VLOOKUP($E35,'ALL-Unit Code 2'!$V:$X,3,0)="ANY",VLOOKUP($D$1,Sites!$A:$C,2,0),VLOOKUP($E35,'ALL-Unit Code 2'!$V:$X,3,0))</f>
        <v>FS</v>
      </c>
      <c r="AF35" s="32">
        <f t="shared" si="3"/>
        <v>119925</v>
      </c>
      <c r="AG35" s="32" t="str">
        <f>VLOOKUP(AF35,'ALL-Chart of Accounts'!$E:$F,2,0)</f>
        <v>WIP Service Outside</v>
      </c>
      <c r="AK35" s="32" t="str">
        <f>IF(VLOOKUP($E35,'ALL-Unit Code 2'!$V:$X,3,0)="ANY",VLOOKUP($D$1,Sites!$A:$C,2,0),VLOOKUP($E35,'ALL-Unit Code 2'!$V:$X,3,0))</f>
        <v>FS</v>
      </c>
    </row>
    <row r="36" spans="2:37" x14ac:dyDescent="0.35">
      <c r="B36" s="47">
        <v>43468</v>
      </c>
      <c r="E36" s="46">
        <v>4010</v>
      </c>
      <c r="F36" s="32" t="str">
        <f>VLOOKUP(E36,'ALL-Unit Code 2'!$V:$W,2,0)</f>
        <v>FILLING &amp; CLOSING-FILLER (UNIFILLER)</v>
      </c>
      <c r="G36" s="46">
        <v>1</v>
      </c>
      <c r="H36" s="37">
        <v>119921</v>
      </c>
      <c r="I36" s="32" t="str">
        <f>VLOOKUP(H36,'ALL-Chart of Accounts'!$E:$F,2,0)</f>
        <v>WIP Service Material</v>
      </c>
      <c r="M36" s="32" t="str">
        <f>IF(VLOOKUP($E36,'ALL-Unit Code 2'!$V:$X,3,0)="ANY",VLOOKUP($D$1,Sites!$A:$C,2,0),VLOOKUP($E36,'ALL-Unit Code 2'!$V:$X,3,0))</f>
        <v>FS</v>
      </c>
      <c r="N36" s="32">
        <f t="shared" si="0"/>
        <v>119922</v>
      </c>
      <c r="O36" s="32" t="str">
        <f>VLOOKUP(N36,'ALL-Chart of Accounts'!$E:$F,2,0)</f>
        <v>WIP Service Labor</v>
      </c>
      <c r="S36" s="32" t="str">
        <f>IF(VLOOKUP($E36,'ALL-Unit Code 2'!$V:$X,3,0)="ANY",VLOOKUP($D$1,Sites!$A:$C,2,0),VLOOKUP($E36,'ALL-Unit Code 2'!$V:$X,3,0))</f>
        <v>FS</v>
      </c>
      <c r="T36" s="32">
        <f t="shared" si="1"/>
        <v>119923</v>
      </c>
      <c r="U36" s="32" t="str">
        <f>VLOOKUP(T36,'ALL-Chart of Accounts'!$E:$F,2,0)</f>
        <v>WIP Service Fixed Overhead</v>
      </c>
      <c r="Y36" s="32" t="str">
        <f>IF(VLOOKUP($E36,'ALL-Unit Code 2'!$V:$X,3,0)="ANY",VLOOKUP($D$1,Sites!$A:$C,2,0),VLOOKUP($E36,'ALL-Unit Code 2'!$V:$X,3,0))</f>
        <v>FS</v>
      </c>
      <c r="Z36" s="32">
        <f t="shared" si="2"/>
        <v>119924</v>
      </c>
      <c r="AA36" s="32" t="str">
        <f>VLOOKUP(Z36,'ALL-Chart of Accounts'!$E:$F,2,0)</f>
        <v>WIP Service Variable Overhead</v>
      </c>
      <c r="AE36" s="32" t="str">
        <f>IF(VLOOKUP($E36,'ALL-Unit Code 2'!$V:$X,3,0)="ANY",VLOOKUP($D$1,Sites!$A:$C,2,0),VLOOKUP($E36,'ALL-Unit Code 2'!$V:$X,3,0))</f>
        <v>FS</v>
      </c>
      <c r="AF36" s="32">
        <f t="shared" si="3"/>
        <v>119925</v>
      </c>
      <c r="AG36" s="32" t="str">
        <f>VLOOKUP(AF36,'ALL-Chart of Accounts'!$E:$F,2,0)</f>
        <v>WIP Service Outside</v>
      </c>
      <c r="AK36" s="32" t="str">
        <f>IF(VLOOKUP($E36,'ALL-Unit Code 2'!$V:$X,3,0)="ANY",VLOOKUP($D$1,Sites!$A:$C,2,0),VLOOKUP($E36,'ALL-Unit Code 2'!$V:$X,3,0))</f>
        <v>FS</v>
      </c>
    </row>
    <row r="37" spans="2:37" x14ac:dyDescent="0.35">
      <c r="B37" s="47">
        <v>43468</v>
      </c>
      <c r="E37" s="46">
        <v>4040</v>
      </c>
      <c r="F37" s="32" t="str">
        <f>VLOOKUP(E37,'ALL-Unit Code 2'!$V:$W,2,0)</f>
        <v>FILLING &amp; CLOSING-FILLER (OTHER)</v>
      </c>
      <c r="G37" s="46">
        <v>1</v>
      </c>
      <c r="H37" s="37">
        <v>119921</v>
      </c>
      <c r="I37" s="32" t="str">
        <f>VLOOKUP(H37,'ALL-Chart of Accounts'!$E:$F,2,0)</f>
        <v>WIP Service Material</v>
      </c>
      <c r="M37" s="32" t="str">
        <f>IF(VLOOKUP($E37,'ALL-Unit Code 2'!$V:$X,3,0)="ANY",VLOOKUP($D$1,Sites!$A:$C,2,0),VLOOKUP($E37,'ALL-Unit Code 2'!$V:$X,3,0))</f>
        <v>FS</v>
      </c>
      <c r="N37" s="32">
        <f t="shared" si="0"/>
        <v>119922</v>
      </c>
      <c r="O37" s="32" t="str">
        <f>VLOOKUP(N37,'ALL-Chart of Accounts'!$E:$F,2,0)</f>
        <v>WIP Service Labor</v>
      </c>
      <c r="S37" s="32" t="str">
        <f>IF(VLOOKUP($E37,'ALL-Unit Code 2'!$V:$X,3,0)="ANY",VLOOKUP($D$1,Sites!$A:$C,2,0),VLOOKUP($E37,'ALL-Unit Code 2'!$V:$X,3,0))</f>
        <v>FS</v>
      </c>
      <c r="T37" s="32">
        <f t="shared" si="1"/>
        <v>119923</v>
      </c>
      <c r="U37" s="32" t="str">
        <f>VLOOKUP(T37,'ALL-Chart of Accounts'!$E:$F,2,0)</f>
        <v>WIP Service Fixed Overhead</v>
      </c>
      <c r="Y37" s="32" t="str">
        <f>IF(VLOOKUP($E37,'ALL-Unit Code 2'!$V:$X,3,0)="ANY",VLOOKUP($D$1,Sites!$A:$C,2,0),VLOOKUP($E37,'ALL-Unit Code 2'!$V:$X,3,0))</f>
        <v>FS</v>
      </c>
      <c r="Z37" s="32">
        <f t="shared" si="2"/>
        <v>119924</v>
      </c>
      <c r="AA37" s="32" t="str">
        <f>VLOOKUP(Z37,'ALL-Chart of Accounts'!$E:$F,2,0)</f>
        <v>WIP Service Variable Overhead</v>
      </c>
      <c r="AE37" s="32" t="str">
        <f>IF(VLOOKUP($E37,'ALL-Unit Code 2'!$V:$X,3,0)="ANY",VLOOKUP($D$1,Sites!$A:$C,2,0),VLOOKUP($E37,'ALL-Unit Code 2'!$V:$X,3,0))</f>
        <v>FS</v>
      </c>
      <c r="AF37" s="32">
        <f t="shared" si="3"/>
        <v>119925</v>
      </c>
      <c r="AG37" s="32" t="str">
        <f>VLOOKUP(AF37,'ALL-Chart of Accounts'!$E:$F,2,0)</f>
        <v>WIP Service Outside</v>
      </c>
      <c r="AK37" s="32" t="str">
        <f>IF(VLOOKUP($E37,'ALL-Unit Code 2'!$V:$X,3,0)="ANY",VLOOKUP($D$1,Sites!$A:$C,2,0),VLOOKUP($E37,'ALL-Unit Code 2'!$V:$X,3,0))</f>
        <v>FS</v>
      </c>
    </row>
    <row r="38" spans="2:37" x14ac:dyDescent="0.35">
      <c r="B38" s="47">
        <v>43468</v>
      </c>
      <c r="E38" s="46">
        <v>4050</v>
      </c>
      <c r="F38" s="32" t="str">
        <f>VLOOKUP(E38,'ALL-Unit Code 2'!$V:$W,2,0)</f>
        <v>FILLING &amp; CLOSING-CLOSER (X52, X59)</v>
      </c>
      <c r="G38" s="46">
        <v>1</v>
      </c>
      <c r="H38" s="37">
        <v>119921</v>
      </c>
      <c r="I38" s="32" t="str">
        <f>VLOOKUP(H38,'ALL-Chart of Accounts'!$E:$F,2,0)</f>
        <v>WIP Service Material</v>
      </c>
      <c r="M38" s="32" t="str">
        <f>IF(VLOOKUP($E38,'ALL-Unit Code 2'!$V:$X,3,0)="ANY",VLOOKUP($D$1,Sites!$A:$C,2,0),VLOOKUP($E38,'ALL-Unit Code 2'!$V:$X,3,0))</f>
        <v>FS</v>
      </c>
      <c r="N38" s="32">
        <f t="shared" si="0"/>
        <v>119922</v>
      </c>
      <c r="O38" s="32" t="str">
        <f>VLOOKUP(N38,'ALL-Chart of Accounts'!$E:$F,2,0)</f>
        <v>WIP Service Labor</v>
      </c>
      <c r="S38" s="32" t="str">
        <f>IF(VLOOKUP($E38,'ALL-Unit Code 2'!$V:$X,3,0)="ANY",VLOOKUP($D$1,Sites!$A:$C,2,0),VLOOKUP($E38,'ALL-Unit Code 2'!$V:$X,3,0))</f>
        <v>FS</v>
      </c>
      <c r="T38" s="32">
        <f t="shared" si="1"/>
        <v>119923</v>
      </c>
      <c r="U38" s="32" t="str">
        <f>VLOOKUP(T38,'ALL-Chart of Accounts'!$E:$F,2,0)</f>
        <v>WIP Service Fixed Overhead</v>
      </c>
      <c r="Y38" s="32" t="str">
        <f>IF(VLOOKUP($E38,'ALL-Unit Code 2'!$V:$X,3,0)="ANY",VLOOKUP($D$1,Sites!$A:$C,2,0),VLOOKUP($E38,'ALL-Unit Code 2'!$V:$X,3,0))</f>
        <v>FS</v>
      </c>
      <c r="Z38" s="32">
        <f t="shared" si="2"/>
        <v>119924</v>
      </c>
      <c r="AA38" s="32" t="str">
        <f>VLOOKUP(Z38,'ALL-Chart of Accounts'!$E:$F,2,0)</f>
        <v>WIP Service Variable Overhead</v>
      </c>
      <c r="AE38" s="32" t="str">
        <f>IF(VLOOKUP($E38,'ALL-Unit Code 2'!$V:$X,3,0)="ANY",VLOOKUP($D$1,Sites!$A:$C,2,0),VLOOKUP($E38,'ALL-Unit Code 2'!$V:$X,3,0))</f>
        <v>FS</v>
      </c>
      <c r="AF38" s="32">
        <f t="shared" si="3"/>
        <v>119925</v>
      </c>
      <c r="AG38" s="32" t="str">
        <f>VLOOKUP(AF38,'ALL-Chart of Accounts'!$E:$F,2,0)</f>
        <v>WIP Service Outside</v>
      </c>
      <c r="AK38" s="32" t="str">
        <f>IF(VLOOKUP($E38,'ALL-Unit Code 2'!$V:$X,3,0)="ANY",VLOOKUP($D$1,Sites!$A:$C,2,0),VLOOKUP($E38,'ALL-Unit Code 2'!$V:$X,3,0))</f>
        <v>FS</v>
      </c>
    </row>
    <row r="39" spans="2:37" x14ac:dyDescent="0.35">
      <c r="B39" s="47">
        <v>43468</v>
      </c>
      <c r="E39" s="46">
        <v>4055</v>
      </c>
      <c r="F39" s="32" t="str">
        <f>VLOOKUP(E39,'ALL-Unit Code 2'!$V:$W,2,0)</f>
        <v>FILLING &amp; CLOSING-CLOSER (SEAMTEC)</v>
      </c>
      <c r="G39" s="46">
        <v>1</v>
      </c>
      <c r="H39" s="37">
        <v>119921</v>
      </c>
      <c r="I39" s="32" t="str">
        <f>VLOOKUP(H39,'ALL-Chart of Accounts'!$E:$F,2,0)</f>
        <v>WIP Service Material</v>
      </c>
      <c r="M39" s="32" t="str">
        <f>IF(VLOOKUP($E39,'ALL-Unit Code 2'!$V:$X,3,0)="ANY",VLOOKUP($D$1,Sites!$A:$C,2,0),VLOOKUP($E39,'ALL-Unit Code 2'!$V:$X,3,0))</f>
        <v>FS</v>
      </c>
      <c r="N39" s="32">
        <f t="shared" si="0"/>
        <v>119922</v>
      </c>
      <c r="O39" s="32" t="str">
        <f>VLOOKUP(N39,'ALL-Chart of Accounts'!$E:$F,2,0)</f>
        <v>WIP Service Labor</v>
      </c>
      <c r="S39" s="32" t="str">
        <f>IF(VLOOKUP($E39,'ALL-Unit Code 2'!$V:$X,3,0)="ANY",VLOOKUP($D$1,Sites!$A:$C,2,0),VLOOKUP($E39,'ALL-Unit Code 2'!$V:$X,3,0))</f>
        <v>FS</v>
      </c>
      <c r="T39" s="32">
        <f t="shared" si="1"/>
        <v>119923</v>
      </c>
      <c r="U39" s="32" t="str">
        <f>VLOOKUP(T39,'ALL-Chart of Accounts'!$E:$F,2,0)</f>
        <v>WIP Service Fixed Overhead</v>
      </c>
      <c r="Y39" s="32" t="str">
        <f>IF(VLOOKUP($E39,'ALL-Unit Code 2'!$V:$X,3,0)="ANY",VLOOKUP($D$1,Sites!$A:$C,2,0),VLOOKUP($E39,'ALL-Unit Code 2'!$V:$X,3,0))</f>
        <v>FS</v>
      </c>
      <c r="Z39" s="32">
        <f t="shared" si="2"/>
        <v>119924</v>
      </c>
      <c r="AA39" s="32" t="str">
        <f>VLOOKUP(Z39,'ALL-Chart of Accounts'!$E:$F,2,0)</f>
        <v>WIP Service Variable Overhead</v>
      </c>
      <c r="AE39" s="32" t="str">
        <f>IF(VLOOKUP($E39,'ALL-Unit Code 2'!$V:$X,3,0)="ANY",VLOOKUP($D$1,Sites!$A:$C,2,0),VLOOKUP($E39,'ALL-Unit Code 2'!$V:$X,3,0))</f>
        <v>FS</v>
      </c>
      <c r="AF39" s="32">
        <f t="shared" si="3"/>
        <v>119925</v>
      </c>
      <c r="AG39" s="32" t="str">
        <f>VLOOKUP(AF39,'ALL-Chart of Accounts'!$E:$F,2,0)</f>
        <v>WIP Service Outside</v>
      </c>
      <c r="AK39" s="32" t="str">
        <f>IF(VLOOKUP($E39,'ALL-Unit Code 2'!$V:$X,3,0)="ANY",VLOOKUP($D$1,Sites!$A:$C,2,0),VLOOKUP($E39,'ALL-Unit Code 2'!$V:$X,3,0))</f>
        <v>FS</v>
      </c>
    </row>
    <row r="40" spans="2:37" x14ac:dyDescent="0.35">
      <c r="B40" s="47">
        <v>43468</v>
      </c>
      <c r="E40" s="46">
        <v>4070</v>
      </c>
      <c r="F40" s="32" t="str">
        <f>VLOOKUP(E40,'ALL-Unit Code 2'!$V:$W,2,0)</f>
        <v>FILLING &amp; CLOSING-CLOSER (OTHER)</v>
      </c>
      <c r="G40" s="46">
        <v>1</v>
      </c>
      <c r="H40" s="37">
        <v>119921</v>
      </c>
      <c r="I40" s="32" t="str">
        <f>VLOOKUP(H40,'ALL-Chart of Accounts'!$E:$F,2,0)</f>
        <v>WIP Service Material</v>
      </c>
      <c r="M40" s="32" t="str">
        <f>IF(VLOOKUP($E40,'ALL-Unit Code 2'!$V:$X,3,0)="ANY",VLOOKUP($D$1,Sites!$A:$C,2,0),VLOOKUP($E40,'ALL-Unit Code 2'!$V:$X,3,0))</f>
        <v>FS</v>
      </c>
      <c r="N40" s="32">
        <f t="shared" si="0"/>
        <v>119922</v>
      </c>
      <c r="O40" s="32" t="str">
        <f>VLOOKUP(N40,'ALL-Chart of Accounts'!$E:$F,2,0)</f>
        <v>WIP Service Labor</v>
      </c>
      <c r="S40" s="32" t="str">
        <f>IF(VLOOKUP($E40,'ALL-Unit Code 2'!$V:$X,3,0)="ANY",VLOOKUP($D$1,Sites!$A:$C,2,0),VLOOKUP($E40,'ALL-Unit Code 2'!$V:$X,3,0))</f>
        <v>FS</v>
      </c>
      <c r="T40" s="32">
        <f t="shared" si="1"/>
        <v>119923</v>
      </c>
      <c r="U40" s="32" t="str">
        <f>VLOOKUP(T40,'ALL-Chart of Accounts'!$E:$F,2,0)</f>
        <v>WIP Service Fixed Overhead</v>
      </c>
      <c r="Y40" s="32" t="str">
        <f>IF(VLOOKUP($E40,'ALL-Unit Code 2'!$V:$X,3,0)="ANY",VLOOKUP($D$1,Sites!$A:$C,2,0),VLOOKUP($E40,'ALL-Unit Code 2'!$V:$X,3,0))</f>
        <v>FS</v>
      </c>
      <c r="Z40" s="32">
        <f t="shared" si="2"/>
        <v>119924</v>
      </c>
      <c r="AA40" s="32" t="str">
        <f>VLOOKUP(Z40,'ALL-Chart of Accounts'!$E:$F,2,0)</f>
        <v>WIP Service Variable Overhead</v>
      </c>
      <c r="AE40" s="32" t="str">
        <f>IF(VLOOKUP($E40,'ALL-Unit Code 2'!$V:$X,3,0)="ANY",VLOOKUP($D$1,Sites!$A:$C,2,0),VLOOKUP($E40,'ALL-Unit Code 2'!$V:$X,3,0))</f>
        <v>FS</v>
      </c>
      <c r="AF40" s="32">
        <f t="shared" si="3"/>
        <v>119925</v>
      </c>
      <c r="AG40" s="32" t="str">
        <f>VLOOKUP(AF40,'ALL-Chart of Accounts'!$E:$F,2,0)</f>
        <v>WIP Service Outside</v>
      </c>
      <c r="AK40" s="32" t="str">
        <f>IF(VLOOKUP($E40,'ALL-Unit Code 2'!$V:$X,3,0)="ANY",VLOOKUP($D$1,Sites!$A:$C,2,0),VLOOKUP($E40,'ALL-Unit Code 2'!$V:$X,3,0))</f>
        <v>FS</v>
      </c>
    </row>
    <row r="41" spans="2:37" x14ac:dyDescent="0.35">
      <c r="B41" s="47">
        <v>43468</v>
      </c>
      <c r="E41" s="46">
        <v>4080</v>
      </c>
      <c r="F41" s="32" t="str">
        <f>VLOOKUP(E41,'ALL-Unit Code 2'!$V:$W,2,0)</f>
        <v>FILLING &amp; CLOSING-FILL/CLOSE (TWINTEC)</v>
      </c>
      <c r="G41" s="46">
        <v>1</v>
      </c>
      <c r="H41" s="37">
        <v>119921</v>
      </c>
      <c r="I41" s="32" t="str">
        <f>VLOOKUP(H41,'ALL-Chart of Accounts'!$E:$F,2,0)</f>
        <v>WIP Service Material</v>
      </c>
      <c r="M41" s="32" t="str">
        <f>IF(VLOOKUP($E41,'ALL-Unit Code 2'!$V:$X,3,0)="ANY",VLOOKUP($D$1,Sites!$A:$C,2,0),VLOOKUP($E41,'ALL-Unit Code 2'!$V:$X,3,0))</f>
        <v>FS</v>
      </c>
      <c r="N41" s="32">
        <f t="shared" si="0"/>
        <v>119922</v>
      </c>
      <c r="O41" s="32" t="str">
        <f>VLOOKUP(N41,'ALL-Chart of Accounts'!$E:$F,2,0)</f>
        <v>WIP Service Labor</v>
      </c>
      <c r="S41" s="32" t="str">
        <f>IF(VLOOKUP($E41,'ALL-Unit Code 2'!$V:$X,3,0)="ANY",VLOOKUP($D$1,Sites!$A:$C,2,0),VLOOKUP($E41,'ALL-Unit Code 2'!$V:$X,3,0))</f>
        <v>FS</v>
      </c>
      <c r="T41" s="32">
        <f t="shared" si="1"/>
        <v>119923</v>
      </c>
      <c r="U41" s="32" t="str">
        <f>VLOOKUP(T41,'ALL-Chart of Accounts'!$E:$F,2,0)</f>
        <v>WIP Service Fixed Overhead</v>
      </c>
      <c r="Y41" s="32" t="str">
        <f>IF(VLOOKUP($E41,'ALL-Unit Code 2'!$V:$X,3,0)="ANY",VLOOKUP($D$1,Sites!$A:$C,2,0),VLOOKUP($E41,'ALL-Unit Code 2'!$V:$X,3,0))</f>
        <v>FS</v>
      </c>
      <c r="Z41" s="32">
        <f t="shared" si="2"/>
        <v>119924</v>
      </c>
      <c r="AA41" s="32" t="str">
        <f>VLOOKUP(Z41,'ALL-Chart of Accounts'!$E:$F,2,0)</f>
        <v>WIP Service Variable Overhead</v>
      </c>
      <c r="AE41" s="32" t="str">
        <f>IF(VLOOKUP($E41,'ALL-Unit Code 2'!$V:$X,3,0)="ANY",VLOOKUP($D$1,Sites!$A:$C,2,0),VLOOKUP($E41,'ALL-Unit Code 2'!$V:$X,3,0))</f>
        <v>FS</v>
      </c>
      <c r="AF41" s="32">
        <f t="shared" si="3"/>
        <v>119925</v>
      </c>
      <c r="AG41" s="32" t="str">
        <f>VLOOKUP(AF41,'ALL-Chart of Accounts'!$E:$F,2,0)</f>
        <v>WIP Service Outside</v>
      </c>
      <c r="AK41" s="32" t="str">
        <f>IF(VLOOKUP($E41,'ALL-Unit Code 2'!$V:$X,3,0)="ANY",VLOOKUP($D$1,Sites!$A:$C,2,0),VLOOKUP($E41,'ALL-Unit Code 2'!$V:$X,3,0))</f>
        <v>FS</v>
      </c>
    </row>
    <row r="42" spans="2:37" x14ac:dyDescent="0.35">
      <c r="B42" s="47">
        <v>43468</v>
      </c>
      <c r="E42" s="46">
        <v>4100</v>
      </c>
      <c r="F42" s="32" t="str">
        <f>VLOOKUP(E42,'ALL-Unit Code 2'!$V:$W,2,0)</f>
        <v>PACKAGING-CLIPPING (TIPPER TIE)</v>
      </c>
      <c r="G42" s="46">
        <v>1</v>
      </c>
      <c r="H42" s="37">
        <v>119921</v>
      </c>
      <c r="I42" s="32" t="str">
        <f>VLOOKUP(H42,'ALL-Chart of Accounts'!$E:$F,2,0)</f>
        <v>WIP Service Material</v>
      </c>
      <c r="M42" s="32" t="str">
        <f>IF(VLOOKUP($E42,'ALL-Unit Code 2'!$V:$X,3,0)="ANY",VLOOKUP($D$1,Sites!$A:$C,2,0),VLOOKUP($E42,'ALL-Unit Code 2'!$V:$X,3,0))</f>
        <v>TT</v>
      </c>
      <c r="N42" s="32">
        <f t="shared" si="0"/>
        <v>119922</v>
      </c>
      <c r="O42" s="32" t="str">
        <f>VLOOKUP(N42,'ALL-Chart of Accounts'!$E:$F,2,0)</f>
        <v>WIP Service Labor</v>
      </c>
      <c r="S42" s="32" t="str">
        <f>IF(VLOOKUP($E42,'ALL-Unit Code 2'!$V:$X,3,0)="ANY",VLOOKUP($D$1,Sites!$A:$C,2,0),VLOOKUP($E42,'ALL-Unit Code 2'!$V:$X,3,0))</f>
        <v>TT</v>
      </c>
      <c r="T42" s="32">
        <f t="shared" si="1"/>
        <v>119923</v>
      </c>
      <c r="U42" s="32" t="str">
        <f>VLOOKUP(T42,'ALL-Chart of Accounts'!$E:$F,2,0)</f>
        <v>WIP Service Fixed Overhead</v>
      </c>
      <c r="Y42" s="32" t="str">
        <f>IF(VLOOKUP($E42,'ALL-Unit Code 2'!$V:$X,3,0)="ANY",VLOOKUP($D$1,Sites!$A:$C,2,0),VLOOKUP($E42,'ALL-Unit Code 2'!$V:$X,3,0))</f>
        <v>TT</v>
      </c>
      <c r="Z42" s="32">
        <f t="shared" si="2"/>
        <v>119924</v>
      </c>
      <c r="AA42" s="32" t="str">
        <f>VLOOKUP(Z42,'ALL-Chart of Accounts'!$E:$F,2,0)</f>
        <v>WIP Service Variable Overhead</v>
      </c>
      <c r="AE42" s="32" t="str">
        <f>IF(VLOOKUP($E42,'ALL-Unit Code 2'!$V:$X,3,0)="ANY",VLOOKUP($D$1,Sites!$A:$C,2,0),VLOOKUP($E42,'ALL-Unit Code 2'!$V:$X,3,0))</f>
        <v>TT</v>
      </c>
      <c r="AF42" s="32">
        <f t="shared" si="3"/>
        <v>119925</v>
      </c>
      <c r="AG42" s="32" t="str">
        <f>VLOOKUP(AF42,'ALL-Chart of Accounts'!$E:$F,2,0)</f>
        <v>WIP Service Outside</v>
      </c>
      <c r="AK42" s="32" t="str">
        <f>IF(VLOOKUP($E42,'ALL-Unit Code 2'!$V:$X,3,0)="ANY",VLOOKUP($D$1,Sites!$A:$C,2,0),VLOOKUP($E42,'ALL-Unit Code 2'!$V:$X,3,0))</f>
        <v>TT</v>
      </c>
    </row>
    <row r="43" spans="2:37" x14ac:dyDescent="0.35">
      <c r="B43" s="47">
        <v>43468</v>
      </c>
      <c r="E43" s="46">
        <v>4105</v>
      </c>
      <c r="F43" s="32" t="str">
        <f>VLOOKUP(E43,'ALL-Unit Code 2'!$V:$W,2,0)</f>
        <v>PACKAGING-LABELING</v>
      </c>
      <c r="G43" s="46">
        <v>1</v>
      </c>
      <c r="H43" s="37">
        <v>119921</v>
      </c>
      <c r="I43" s="32" t="str">
        <f>VLOOKUP(H43,'ALL-Chart of Accounts'!$E:$F,2,0)</f>
        <v>WIP Service Material</v>
      </c>
      <c r="M43" s="32" t="str">
        <f>IF(VLOOKUP($E43,'ALL-Unit Code 2'!$V:$X,3,0)="ANY",VLOOKUP($D$1,Sites!$A:$C,2,0),VLOOKUP($E43,'ALL-Unit Code 2'!$V:$X,3,0))</f>
        <v>FP</v>
      </c>
      <c r="N43" s="32">
        <f t="shared" si="0"/>
        <v>119922</v>
      </c>
      <c r="O43" s="32" t="str">
        <f>VLOOKUP(N43,'ALL-Chart of Accounts'!$E:$F,2,0)</f>
        <v>WIP Service Labor</v>
      </c>
      <c r="S43" s="32" t="str">
        <f>IF(VLOOKUP($E43,'ALL-Unit Code 2'!$V:$X,3,0)="ANY",VLOOKUP($D$1,Sites!$A:$C,2,0),VLOOKUP($E43,'ALL-Unit Code 2'!$V:$X,3,0))</f>
        <v>FP</v>
      </c>
      <c r="T43" s="32">
        <f t="shared" si="1"/>
        <v>119923</v>
      </c>
      <c r="U43" s="32" t="str">
        <f>VLOOKUP(T43,'ALL-Chart of Accounts'!$E:$F,2,0)</f>
        <v>WIP Service Fixed Overhead</v>
      </c>
      <c r="Y43" s="32" t="str">
        <f>IF(VLOOKUP($E43,'ALL-Unit Code 2'!$V:$X,3,0)="ANY",VLOOKUP($D$1,Sites!$A:$C,2,0),VLOOKUP($E43,'ALL-Unit Code 2'!$V:$X,3,0))</f>
        <v>FP</v>
      </c>
      <c r="Z43" s="32">
        <f t="shared" si="2"/>
        <v>119924</v>
      </c>
      <c r="AA43" s="32" t="str">
        <f>VLOOKUP(Z43,'ALL-Chart of Accounts'!$E:$F,2,0)</f>
        <v>WIP Service Variable Overhead</v>
      </c>
      <c r="AE43" s="32" t="str">
        <f>IF(VLOOKUP($E43,'ALL-Unit Code 2'!$V:$X,3,0)="ANY",VLOOKUP($D$1,Sites!$A:$C,2,0),VLOOKUP($E43,'ALL-Unit Code 2'!$V:$X,3,0))</f>
        <v>FP</v>
      </c>
      <c r="AF43" s="32">
        <f t="shared" si="3"/>
        <v>119925</v>
      </c>
      <c r="AG43" s="32" t="str">
        <f>VLOOKUP(AF43,'ALL-Chart of Accounts'!$E:$F,2,0)</f>
        <v>WIP Service Outside</v>
      </c>
      <c r="AK43" s="32" t="str">
        <f>IF(VLOOKUP($E43,'ALL-Unit Code 2'!$V:$X,3,0)="ANY",VLOOKUP($D$1,Sites!$A:$C,2,0),VLOOKUP($E43,'ALL-Unit Code 2'!$V:$X,3,0))</f>
        <v>FP</v>
      </c>
    </row>
    <row r="44" spans="2:37" x14ac:dyDescent="0.35">
      <c r="B44" s="47">
        <v>43468</v>
      </c>
      <c r="E44" s="46">
        <v>4200</v>
      </c>
      <c r="F44" s="32" t="str">
        <f>VLOOKUP(E44,'ALL-Unit Code 2'!$V:$W,2,0)</f>
        <v>PRESERVATION-WAX</v>
      </c>
      <c r="G44" s="46">
        <v>1</v>
      </c>
      <c r="H44" s="37">
        <v>119921</v>
      </c>
      <c r="I44" s="32" t="str">
        <f>VLOOKUP(H44,'ALL-Chart of Accounts'!$E:$F,2,0)</f>
        <v>WIP Service Material</v>
      </c>
      <c r="M44" s="32" t="str">
        <f>IF(VLOOKUP($E44,'ALL-Unit Code 2'!$V:$X,3,0)="ANY",VLOOKUP($D$1,Sites!$A:$C,2,0),VLOOKUP($E44,'ALL-Unit Code 2'!$V:$X,3,0))</f>
        <v>EA</v>
      </c>
      <c r="N44" s="32">
        <f t="shared" si="0"/>
        <v>119922</v>
      </c>
      <c r="O44" s="32" t="str">
        <f>VLOOKUP(N44,'ALL-Chart of Accounts'!$E:$F,2,0)</f>
        <v>WIP Service Labor</v>
      </c>
      <c r="S44" s="32" t="str">
        <f>IF(VLOOKUP($E44,'ALL-Unit Code 2'!$V:$X,3,0)="ANY",VLOOKUP($D$1,Sites!$A:$C,2,0),VLOOKUP($E44,'ALL-Unit Code 2'!$V:$X,3,0))</f>
        <v>EA</v>
      </c>
      <c r="T44" s="32">
        <f t="shared" si="1"/>
        <v>119923</v>
      </c>
      <c r="U44" s="32" t="str">
        <f>VLOOKUP(T44,'ALL-Chart of Accounts'!$E:$F,2,0)</f>
        <v>WIP Service Fixed Overhead</v>
      </c>
      <c r="Y44" s="32" t="str">
        <f>IF(VLOOKUP($E44,'ALL-Unit Code 2'!$V:$X,3,0)="ANY",VLOOKUP($D$1,Sites!$A:$C,2,0),VLOOKUP($E44,'ALL-Unit Code 2'!$V:$X,3,0))</f>
        <v>EA</v>
      </c>
      <c r="Z44" s="32">
        <f t="shared" si="2"/>
        <v>119924</v>
      </c>
      <c r="AA44" s="32" t="str">
        <f>VLOOKUP(Z44,'ALL-Chart of Accounts'!$E:$F,2,0)</f>
        <v>WIP Service Variable Overhead</v>
      </c>
      <c r="AE44" s="32" t="str">
        <f>IF(VLOOKUP($E44,'ALL-Unit Code 2'!$V:$X,3,0)="ANY",VLOOKUP($D$1,Sites!$A:$C,2,0),VLOOKUP($E44,'ALL-Unit Code 2'!$V:$X,3,0))</f>
        <v>EA</v>
      </c>
      <c r="AF44" s="32">
        <f t="shared" si="3"/>
        <v>119925</v>
      </c>
      <c r="AG44" s="32" t="str">
        <f>VLOOKUP(AF44,'ALL-Chart of Accounts'!$E:$F,2,0)</f>
        <v>WIP Service Outside</v>
      </c>
      <c r="AK44" s="32" t="str">
        <f>IF(VLOOKUP($E44,'ALL-Unit Code 2'!$V:$X,3,0)="ANY",VLOOKUP($D$1,Sites!$A:$C,2,0),VLOOKUP($E44,'ALL-Unit Code 2'!$V:$X,3,0))</f>
        <v>EA</v>
      </c>
    </row>
    <row r="45" spans="2:37" x14ac:dyDescent="0.35">
      <c r="B45" s="47">
        <v>43468</v>
      </c>
      <c r="E45" s="46">
        <v>9999</v>
      </c>
      <c r="F45" s="32" t="str">
        <f>VLOOKUP(E45,'ALL-Unit Code 2'!$V:$W,2,0)</f>
        <v>MISCELLANEOUS</v>
      </c>
      <c r="G45" s="46">
        <v>1</v>
      </c>
      <c r="H45" s="37">
        <v>119921</v>
      </c>
      <c r="I45" s="32" t="str">
        <f>VLOOKUP(H45,'ALL-Chart of Accounts'!$E:$F,2,0)</f>
        <v>WIP Service Material</v>
      </c>
      <c r="M45" s="32" t="str">
        <f>IF(VLOOKUP($E45,'ALL-Unit Code 2'!$V:$X,3,0)="ANY",VLOOKUP($D$1,Sites!$A:$C,2,0),VLOOKUP($E45,'ALL-Unit Code 2'!$V:$X,3,0))</f>
        <v>FC</v>
      </c>
      <c r="N45" s="32">
        <f t="shared" si="0"/>
        <v>119922</v>
      </c>
      <c r="O45" s="32" t="str">
        <f>VLOOKUP(N45,'ALL-Chart of Accounts'!$E:$F,2,0)</f>
        <v>WIP Service Labor</v>
      </c>
      <c r="S45" s="32" t="str">
        <f>IF(VLOOKUP($E45,'ALL-Unit Code 2'!$V:$X,3,0)="ANY",VLOOKUP($D$1,Sites!$A:$C,2,0),VLOOKUP($E45,'ALL-Unit Code 2'!$V:$X,3,0))</f>
        <v>FC</v>
      </c>
      <c r="T45" s="32">
        <f t="shared" si="1"/>
        <v>119923</v>
      </c>
      <c r="U45" s="32" t="str">
        <f>VLOOKUP(T45,'ALL-Chart of Accounts'!$E:$F,2,0)</f>
        <v>WIP Service Fixed Overhead</v>
      </c>
      <c r="Y45" s="32" t="str">
        <f>IF(VLOOKUP($E45,'ALL-Unit Code 2'!$V:$X,3,0)="ANY",VLOOKUP($D$1,Sites!$A:$C,2,0),VLOOKUP($E45,'ALL-Unit Code 2'!$V:$X,3,0))</f>
        <v>FC</v>
      </c>
      <c r="Z45" s="32">
        <f t="shared" si="2"/>
        <v>119924</v>
      </c>
      <c r="AA45" s="32" t="str">
        <f>VLOOKUP(Z45,'ALL-Chart of Accounts'!$E:$F,2,0)</f>
        <v>WIP Service Variable Overhead</v>
      </c>
      <c r="AE45" s="32" t="str">
        <f>IF(VLOOKUP($E45,'ALL-Unit Code 2'!$V:$X,3,0)="ANY",VLOOKUP($D$1,Sites!$A:$C,2,0),VLOOKUP($E45,'ALL-Unit Code 2'!$V:$X,3,0))</f>
        <v>FC</v>
      </c>
      <c r="AF45" s="32">
        <f t="shared" si="3"/>
        <v>119925</v>
      </c>
      <c r="AG45" s="32" t="str">
        <f>VLOOKUP(AF45,'ALL-Chart of Accounts'!$E:$F,2,0)</f>
        <v>WIP Service Outside</v>
      </c>
      <c r="AK45" s="32" t="str">
        <f>IF(VLOOKUP($E45,'ALL-Unit Code 2'!$V:$X,3,0)="ANY",VLOOKUP($D$1,Sites!$A:$C,2,0),VLOOKUP($E45,'ALL-Unit Code 2'!$V:$X,3,0))</f>
        <v>FC</v>
      </c>
    </row>
  </sheetData>
  <autoFilter ref="A2:AK33" xr:uid="{00000000-0009-0000-0000-000032000000}">
    <sortState ref="A3:AK45">
      <sortCondition ref="E2:E33"/>
    </sortState>
  </autoFilter>
  <dataValidations count="1">
    <dataValidation type="list" allowBlank="1" showInputMessage="1" showErrorMessage="1" sqref="D1" xr:uid="{D005B3E9-0834-46C9-BC8F-EEFEB6F74EF8}">
      <formula1>Sites</formula1>
    </dataValidation>
  </dataValidations>
  <hyperlinks>
    <hyperlink ref="B1" location="Index!A1" display="Go To Index" xr:uid="{E1C1D996-8D75-45B1-B0FE-E570EB55D07A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262"/>
  <dimension ref="A1:BI43"/>
  <sheetViews>
    <sheetView workbookViewId="0">
      <pane xSplit="11" ySplit="2" topLeftCell="L3" activePane="bottomRight" state="frozen"/>
      <selection activeCell="H3" sqref="H3"/>
      <selection pane="topRight" activeCell="H3" sqref="H3"/>
      <selection pane="bottomLeft" activeCell="H3" sqref="H3"/>
      <selection pane="bottomRight" activeCell="N16" sqref="N16"/>
    </sheetView>
  </sheetViews>
  <sheetFormatPr defaultColWidth="10.6328125" defaultRowHeight="14.5" x14ac:dyDescent="0.35"/>
  <cols>
    <col min="1" max="2" width="10.6328125" style="18" bestFit="1" customWidth="1"/>
    <col min="3" max="3" width="6.6328125" style="18" bestFit="1" customWidth="1"/>
    <col min="4" max="4" width="9.36328125" style="4" bestFit="1" customWidth="1"/>
    <col min="5" max="6" width="9.36328125" style="46" customWidth="1"/>
    <col min="7" max="7" width="7.36328125" style="46" bestFit="1" customWidth="1"/>
    <col min="8" max="8" width="7.08984375" style="46" bestFit="1" customWidth="1"/>
    <col min="9" max="9" width="7.54296875" style="46" bestFit="1" customWidth="1"/>
    <col min="10" max="10" width="14.36328125" style="4" bestFit="1" customWidth="1"/>
    <col min="11" max="11" width="43" style="4" bestFit="1" customWidth="1"/>
    <col min="12" max="12" width="12.54296875" style="4" bestFit="1" customWidth="1"/>
    <col min="13" max="13" width="8.08984375" style="4" bestFit="1" customWidth="1"/>
    <col min="14" max="14" width="25.6328125" style="4" bestFit="1" customWidth="1"/>
    <col min="15" max="15" width="36.36328125" style="4" bestFit="1" customWidth="1"/>
    <col min="16" max="19" width="12.6328125" style="4" bestFit="1" customWidth="1"/>
    <col min="20" max="20" width="23.36328125" style="4" bestFit="1" customWidth="1"/>
    <col min="21" max="21" width="36.36328125" style="4" bestFit="1" customWidth="1"/>
    <col min="22" max="25" width="12.6328125" style="4" bestFit="1" customWidth="1"/>
    <col min="26" max="26" width="31.453125" style="4" bestFit="1" customWidth="1"/>
    <col min="27" max="27" width="36.36328125" style="4" bestFit="1" customWidth="1"/>
    <col min="28" max="31" width="12.6328125" style="4" bestFit="1" customWidth="1"/>
    <col min="32" max="32" width="34" style="4" bestFit="1" customWidth="1"/>
    <col min="33" max="33" width="36.36328125" style="4" bestFit="1" customWidth="1"/>
    <col min="34" max="37" width="12.6328125" style="4" bestFit="1" customWidth="1"/>
    <col min="38" max="38" width="25" style="4" bestFit="1" customWidth="1"/>
    <col min="39" max="39" width="36.36328125" style="4" bestFit="1" customWidth="1"/>
    <col min="40" max="43" width="12.6328125" style="4" bestFit="1" customWidth="1"/>
    <col min="44" max="44" width="21.08984375" style="4" bestFit="1" customWidth="1"/>
    <col min="45" max="45" width="19.6328125" style="4" bestFit="1" customWidth="1"/>
    <col min="46" max="49" width="12.6328125" style="4" bestFit="1" customWidth="1"/>
    <col min="50" max="50" width="21.453125" style="4" bestFit="1" customWidth="1"/>
    <col min="51" max="51" width="15.36328125" style="4" bestFit="1" customWidth="1"/>
    <col min="52" max="55" width="12.6328125" style="4" bestFit="1" customWidth="1"/>
    <col min="56" max="56" width="13.36328125" style="4" bestFit="1" customWidth="1"/>
    <col min="57" max="57" width="12.453125" style="4" bestFit="1" customWidth="1"/>
    <col min="58" max="61" width="12.6328125" style="4" bestFit="1" customWidth="1"/>
    <col min="62" max="16384" width="10.6328125" style="4"/>
  </cols>
  <sheetData>
    <row r="1" spans="1:61" x14ac:dyDescent="0.35">
      <c r="A1" s="18" t="s">
        <v>348</v>
      </c>
      <c r="B1" s="26" t="s">
        <v>50</v>
      </c>
      <c r="C1" s="18" t="s">
        <v>350</v>
      </c>
      <c r="D1" s="6" t="s">
        <v>10</v>
      </c>
    </row>
    <row r="2" spans="1:61" x14ac:dyDescent="0.35">
      <c r="A2" s="19" t="s">
        <v>365</v>
      </c>
      <c r="B2" s="20" t="s">
        <v>4</v>
      </c>
      <c r="C2" s="21" t="s">
        <v>366</v>
      </c>
      <c r="D2" s="4" t="s">
        <v>349</v>
      </c>
      <c r="E2" s="76" t="s">
        <v>9761</v>
      </c>
      <c r="F2" s="76" t="s">
        <v>9820</v>
      </c>
      <c r="G2" s="77" t="s">
        <v>11</v>
      </c>
      <c r="H2" s="77" t="s">
        <v>14</v>
      </c>
      <c r="I2" s="77" t="s">
        <v>15</v>
      </c>
      <c r="J2" s="4" t="s">
        <v>2147</v>
      </c>
      <c r="K2" s="4" t="s">
        <v>387</v>
      </c>
      <c r="L2" s="4" t="s">
        <v>2882</v>
      </c>
      <c r="M2" s="4" t="s">
        <v>3240</v>
      </c>
      <c r="N2" s="4" t="s">
        <v>3745</v>
      </c>
      <c r="O2" s="4" t="s">
        <v>387</v>
      </c>
      <c r="P2" s="4" t="s">
        <v>61</v>
      </c>
      <c r="Q2" s="4" t="s">
        <v>62</v>
      </c>
      <c r="R2" s="4" t="s">
        <v>63</v>
      </c>
      <c r="S2" s="4" t="s">
        <v>64</v>
      </c>
      <c r="T2" s="4" t="s">
        <v>3746</v>
      </c>
      <c r="U2" s="4" t="s">
        <v>387</v>
      </c>
      <c r="V2" s="4" t="s">
        <v>61</v>
      </c>
      <c r="W2" s="4" t="s">
        <v>62</v>
      </c>
      <c r="X2" s="4" t="s">
        <v>63</v>
      </c>
      <c r="Y2" s="4" t="s">
        <v>64</v>
      </c>
      <c r="Z2" s="4" t="s">
        <v>3747</v>
      </c>
      <c r="AA2" s="4" t="s">
        <v>387</v>
      </c>
      <c r="AB2" s="4" t="s">
        <v>61</v>
      </c>
      <c r="AC2" s="4" t="s">
        <v>62</v>
      </c>
      <c r="AD2" s="4" t="s">
        <v>63</v>
      </c>
      <c r="AE2" s="4" t="s">
        <v>64</v>
      </c>
      <c r="AF2" s="4" t="s">
        <v>3748</v>
      </c>
      <c r="AG2" s="4" t="s">
        <v>387</v>
      </c>
      <c r="AH2" s="4" t="s">
        <v>61</v>
      </c>
      <c r="AI2" s="4" t="s">
        <v>62</v>
      </c>
      <c r="AJ2" s="4" t="s">
        <v>63</v>
      </c>
      <c r="AK2" s="4" t="s">
        <v>64</v>
      </c>
      <c r="AL2" s="4" t="s">
        <v>3749</v>
      </c>
      <c r="AM2" s="4" t="s">
        <v>387</v>
      </c>
      <c r="AN2" s="4" t="s">
        <v>61</v>
      </c>
      <c r="AO2" s="4" t="s">
        <v>62</v>
      </c>
      <c r="AP2" s="4" t="s">
        <v>63</v>
      </c>
      <c r="AQ2" s="4" t="s">
        <v>64</v>
      </c>
      <c r="AR2" s="4" t="s">
        <v>3750</v>
      </c>
      <c r="AS2" s="4" t="s">
        <v>387</v>
      </c>
      <c r="AT2" s="4" t="s">
        <v>61</v>
      </c>
      <c r="AU2" s="4" t="s">
        <v>62</v>
      </c>
      <c r="AV2" s="4" t="s">
        <v>63</v>
      </c>
      <c r="AW2" s="4" t="s">
        <v>64</v>
      </c>
      <c r="AX2" s="4" t="s">
        <v>3751</v>
      </c>
      <c r="AY2" s="4" t="s">
        <v>387</v>
      </c>
      <c r="AZ2" s="4" t="s">
        <v>61</v>
      </c>
      <c r="BA2" s="4" t="s">
        <v>62</v>
      </c>
      <c r="BB2" s="4" t="s">
        <v>63</v>
      </c>
      <c r="BC2" s="4" t="s">
        <v>64</v>
      </c>
      <c r="BD2" s="4" t="s">
        <v>3752</v>
      </c>
      <c r="BE2" s="4" t="s">
        <v>387</v>
      </c>
      <c r="BF2" s="4" t="s">
        <v>61</v>
      </c>
      <c r="BG2" s="4" t="s">
        <v>62</v>
      </c>
      <c r="BH2" s="4" t="s">
        <v>63</v>
      </c>
      <c r="BI2" s="4" t="s">
        <v>64</v>
      </c>
    </row>
    <row r="3" spans="1:61" x14ac:dyDescent="0.35">
      <c r="B3" s="18">
        <v>43214</v>
      </c>
      <c r="F3" s="22" t="s">
        <v>1441</v>
      </c>
      <c r="G3" s="22" t="s">
        <v>1441</v>
      </c>
      <c r="H3" s="22" t="s">
        <v>1441</v>
      </c>
      <c r="I3" s="22" t="s">
        <v>1441</v>
      </c>
      <c r="J3" s="4">
        <v>1000</v>
      </c>
      <c r="K3" s="32" t="str">
        <f>VLOOKUP(J3,'ALL-Unit Code 2'!$V:$W,2,0)</f>
        <v>EXPENSED MATERIAL</v>
      </c>
      <c r="N3" s="37">
        <v>266923</v>
      </c>
      <c r="O3" s="32" t="str">
        <f>VLOOKUP(N3,'ALL-Chart of Accounts'!$E:$F,2,0)</f>
        <v>Accrued Gen Wrty - Warranty Claims Paid</v>
      </c>
      <c r="S3" s="32" t="str">
        <f>VLOOKUP($D$1,Sites!$A:$C,2,0)</f>
        <v>CO</v>
      </c>
      <c r="T3" s="32">
        <f>N3</f>
        <v>266923</v>
      </c>
      <c r="U3" s="32" t="str">
        <f>VLOOKUP(T3,'ALL-Chart of Accounts'!$E:$F,2,0)</f>
        <v>Accrued Gen Wrty - Warranty Claims Paid</v>
      </c>
      <c r="Y3" s="32" t="str">
        <f>VLOOKUP($D$1,Sites!$A:$C,2,0)</f>
        <v>CO</v>
      </c>
      <c r="Z3" s="32">
        <f>T3</f>
        <v>266923</v>
      </c>
      <c r="AA3" s="32" t="str">
        <f>VLOOKUP(Z3,'ALL-Chart of Accounts'!$E:$F,2,0)</f>
        <v>Accrued Gen Wrty - Warranty Claims Paid</v>
      </c>
      <c r="AE3" s="32" t="str">
        <f>VLOOKUP($D$1,Sites!$A:$C,2,0)</f>
        <v>CO</v>
      </c>
      <c r="AF3" s="32">
        <f>Z3</f>
        <v>266923</v>
      </c>
      <c r="AG3" s="32" t="str">
        <f>VLOOKUP(AF3,'ALL-Chart of Accounts'!$E:$F,2,0)</f>
        <v>Accrued Gen Wrty - Warranty Claims Paid</v>
      </c>
      <c r="AK3" s="32" t="str">
        <f>VLOOKUP($D$1,Sites!$A:$C,2,0)</f>
        <v>CO</v>
      </c>
      <c r="AL3" s="32">
        <f>AF3</f>
        <v>266923</v>
      </c>
      <c r="AM3" s="32" t="str">
        <f>VLOOKUP(AL3,'ALL-Chart of Accounts'!$E:$F,2,0)</f>
        <v>Accrued Gen Wrty - Warranty Claims Paid</v>
      </c>
      <c r="AQ3" s="32" t="str">
        <f>VLOOKUP($D$1,Sites!$A:$C,2,0)</f>
        <v>CO</v>
      </c>
      <c r="AR3" s="37">
        <v>411000</v>
      </c>
      <c r="AS3" s="32" t="str">
        <f>VLOOKUP(AR3,'ALL-Chart of Accounts'!$E:$F,2,0)</f>
        <v>Product Sales (80PRD)</v>
      </c>
      <c r="AU3" s="32">
        <f>J3</f>
        <v>1000</v>
      </c>
      <c r="AW3" s="32" t="str">
        <f>VLOOKUP($D$1,Sites!$A:$C,2,0)</f>
        <v>CO</v>
      </c>
      <c r="AX3" s="37">
        <v>262800</v>
      </c>
      <c r="AY3" s="32" t="str">
        <f>VLOOKUP(AX3,'ALL-Chart of Accounts'!$E:$F,2,0)</f>
        <v>Deferred Income</v>
      </c>
      <c r="BC3" s="32" t="str">
        <f>VLOOKUP($D$1,Sites!$A:$C,2,0)</f>
        <v>CO</v>
      </c>
    </row>
    <row r="4" spans="1:61" x14ac:dyDescent="0.35">
      <c r="B4" s="47">
        <v>43214</v>
      </c>
      <c r="F4" s="22" t="s">
        <v>1441</v>
      </c>
      <c r="G4" s="22" t="s">
        <v>1441</v>
      </c>
      <c r="H4" s="22" t="s">
        <v>1441</v>
      </c>
      <c r="I4" s="22" t="s">
        <v>1441</v>
      </c>
      <c r="J4" s="4">
        <v>1001</v>
      </c>
      <c r="K4" s="32" t="str">
        <f>VLOOKUP(J4,'ALL-Unit Code 2'!$V:$W,2,0)</f>
        <v>RAW MATERIAL</v>
      </c>
      <c r="N4" s="37">
        <v>266923</v>
      </c>
      <c r="O4" s="32" t="str">
        <f>VLOOKUP(N4,'ALL-Chart of Accounts'!$E:$F,2,0)</f>
        <v>Accrued Gen Wrty - Warranty Claims Paid</v>
      </c>
      <c r="S4" s="32" t="str">
        <f>VLOOKUP($D$1,Sites!$A:$C,2,0)</f>
        <v>CO</v>
      </c>
      <c r="T4" s="32">
        <f t="shared" ref="T4:T37" si="0">N4</f>
        <v>266923</v>
      </c>
      <c r="U4" s="32" t="str">
        <f>VLOOKUP(T4,'ALL-Chart of Accounts'!$E:$F,2,0)</f>
        <v>Accrued Gen Wrty - Warranty Claims Paid</v>
      </c>
      <c r="Y4" s="32" t="str">
        <f>VLOOKUP($D$1,Sites!$A:$C,2,0)</f>
        <v>CO</v>
      </c>
      <c r="Z4" s="32">
        <f t="shared" ref="Z4:Z37" si="1">T4</f>
        <v>266923</v>
      </c>
      <c r="AA4" s="32" t="str">
        <f>VLOOKUP(Z4,'ALL-Chart of Accounts'!$E:$F,2,0)</f>
        <v>Accrued Gen Wrty - Warranty Claims Paid</v>
      </c>
      <c r="AE4" s="32" t="str">
        <f>VLOOKUP($D$1,Sites!$A:$C,2,0)</f>
        <v>CO</v>
      </c>
      <c r="AF4" s="32">
        <f t="shared" ref="AF4:AF37" si="2">Z4</f>
        <v>266923</v>
      </c>
      <c r="AG4" s="32" t="str">
        <f>VLOOKUP(AF4,'ALL-Chart of Accounts'!$E:$F,2,0)</f>
        <v>Accrued Gen Wrty - Warranty Claims Paid</v>
      </c>
      <c r="AK4" s="32" t="str">
        <f>VLOOKUP($D$1,Sites!$A:$C,2,0)</f>
        <v>CO</v>
      </c>
      <c r="AL4" s="32">
        <f t="shared" ref="AL4:AL37" si="3">AF4</f>
        <v>266923</v>
      </c>
      <c r="AM4" s="32" t="str">
        <f>VLOOKUP(AL4,'ALL-Chart of Accounts'!$E:$F,2,0)</f>
        <v>Accrued Gen Wrty - Warranty Claims Paid</v>
      </c>
      <c r="AQ4" s="32" t="str">
        <f>VLOOKUP($D$1,Sites!$A:$C,2,0)</f>
        <v>CO</v>
      </c>
      <c r="AR4" s="37">
        <v>411000</v>
      </c>
      <c r="AS4" s="32" t="str">
        <f>VLOOKUP(AR4,'ALL-Chart of Accounts'!$E:$F,2,0)</f>
        <v>Product Sales (80PRD)</v>
      </c>
      <c r="AU4" s="32">
        <f t="shared" ref="AU4:AU37" si="4">J4</f>
        <v>1001</v>
      </c>
      <c r="AW4" s="32" t="str">
        <f>VLOOKUP($D$1,Sites!$A:$C,2,0)</f>
        <v>CO</v>
      </c>
      <c r="AX4" s="37">
        <v>262800</v>
      </c>
      <c r="AY4" s="32" t="str">
        <f>VLOOKUP(AX4,'ALL-Chart of Accounts'!$E:$F,2,0)</f>
        <v>Deferred Income</v>
      </c>
      <c r="BC4" s="32" t="str">
        <f>VLOOKUP($D$1,Sites!$A:$C,2,0)</f>
        <v>CO</v>
      </c>
    </row>
    <row r="5" spans="1:61" x14ac:dyDescent="0.35">
      <c r="B5" s="47">
        <v>43214</v>
      </c>
      <c r="F5" s="22" t="s">
        <v>1441</v>
      </c>
      <c r="G5" s="22" t="s">
        <v>1441</v>
      </c>
      <c r="H5" s="22" t="s">
        <v>1441</v>
      </c>
      <c r="I5" s="22" t="s">
        <v>1441</v>
      </c>
      <c r="J5" s="4">
        <v>1002</v>
      </c>
      <c r="K5" s="32" t="str">
        <f>VLOOKUP(J5,'ALL-Unit Code 2'!$V:$W,2,0)</f>
        <v>GENERAL CONSUMABLES</v>
      </c>
      <c r="N5" s="37">
        <v>266923</v>
      </c>
      <c r="O5" s="32" t="str">
        <f>VLOOKUP(N5,'ALL-Chart of Accounts'!$E:$F,2,0)</f>
        <v>Accrued Gen Wrty - Warranty Claims Paid</v>
      </c>
      <c r="S5" s="32" t="str">
        <f>VLOOKUP($D$1,Sites!$A:$C,2,0)</f>
        <v>CO</v>
      </c>
      <c r="T5" s="32">
        <f t="shared" si="0"/>
        <v>266923</v>
      </c>
      <c r="U5" s="32" t="str">
        <f>VLOOKUP(T5,'ALL-Chart of Accounts'!$E:$F,2,0)</f>
        <v>Accrued Gen Wrty - Warranty Claims Paid</v>
      </c>
      <c r="Y5" s="32" t="str">
        <f>VLOOKUP($D$1,Sites!$A:$C,2,0)</f>
        <v>CO</v>
      </c>
      <c r="Z5" s="32">
        <f t="shared" si="1"/>
        <v>266923</v>
      </c>
      <c r="AA5" s="32" t="str">
        <f>VLOOKUP(Z5,'ALL-Chart of Accounts'!$E:$F,2,0)</f>
        <v>Accrued Gen Wrty - Warranty Claims Paid</v>
      </c>
      <c r="AE5" s="32" t="str">
        <f>VLOOKUP($D$1,Sites!$A:$C,2,0)</f>
        <v>CO</v>
      </c>
      <c r="AF5" s="32">
        <f t="shared" si="2"/>
        <v>266923</v>
      </c>
      <c r="AG5" s="32" t="str">
        <f>VLOOKUP(AF5,'ALL-Chart of Accounts'!$E:$F,2,0)</f>
        <v>Accrued Gen Wrty - Warranty Claims Paid</v>
      </c>
      <c r="AK5" s="32" t="str">
        <f>VLOOKUP($D$1,Sites!$A:$C,2,0)</f>
        <v>CO</v>
      </c>
      <c r="AL5" s="32">
        <f t="shared" si="3"/>
        <v>266923</v>
      </c>
      <c r="AM5" s="32" t="str">
        <f>VLOOKUP(AL5,'ALL-Chart of Accounts'!$E:$F,2,0)</f>
        <v>Accrued Gen Wrty - Warranty Claims Paid</v>
      </c>
      <c r="AQ5" s="32" t="str">
        <f>VLOOKUP($D$1,Sites!$A:$C,2,0)</f>
        <v>CO</v>
      </c>
      <c r="AR5" s="37">
        <v>411000</v>
      </c>
      <c r="AS5" s="32" t="str">
        <f>VLOOKUP(AR5,'ALL-Chart of Accounts'!$E:$F,2,0)</f>
        <v>Product Sales (80PRD)</v>
      </c>
      <c r="AU5" s="32">
        <f t="shared" si="4"/>
        <v>1002</v>
      </c>
      <c r="AW5" s="32" t="str">
        <f>VLOOKUP($D$1,Sites!$A:$C,2,0)</f>
        <v>CO</v>
      </c>
      <c r="AX5" s="37">
        <v>262800</v>
      </c>
      <c r="AY5" s="32" t="str">
        <f>VLOOKUP(AX5,'ALL-Chart of Accounts'!$E:$F,2,0)</f>
        <v>Deferred Income</v>
      </c>
      <c r="BC5" s="32" t="str">
        <f>VLOOKUP($D$1,Sites!$A:$C,2,0)</f>
        <v>CO</v>
      </c>
    </row>
    <row r="6" spans="1:61" x14ac:dyDescent="0.35">
      <c r="G6" s="22" t="s">
        <v>1441</v>
      </c>
      <c r="H6" s="22"/>
      <c r="I6" s="22" t="s">
        <v>1441</v>
      </c>
      <c r="J6" s="4">
        <v>1100</v>
      </c>
      <c r="K6" s="32" t="str">
        <f>VLOOKUP(J6,'ALL-Unit Code 2'!$V:$W,2,0)</f>
        <v>FREEZING-FRIGO GCM SERIES FREEZERS</v>
      </c>
      <c r="N6" s="37">
        <v>266923</v>
      </c>
      <c r="O6" s="32" t="str">
        <f>VLOOKUP(N6,'ALL-Chart of Accounts'!$E:$F,2,0)</f>
        <v>Accrued Gen Wrty - Warranty Claims Paid</v>
      </c>
      <c r="S6" s="32" t="str">
        <f>VLOOKUP($D$1,Sites!$A:$C,2,0)</f>
        <v>CO</v>
      </c>
      <c r="T6" s="32">
        <f t="shared" si="0"/>
        <v>266923</v>
      </c>
      <c r="U6" s="32" t="str">
        <f>VLOOKUP(T6,'ALL-Chart of Accounts'!$E:$F,2,0)</f>
        <v>Accrued Gen Wrty - Warranty Claims Paid</v>
      </c>
      <c r="Y6" s="32" t="str">
        <f>VLOOKUP($D$1,Sites!$A:$C,2,0)</f>
        <v>CO</v>
      </c>
      <c r="Z6" s="32">
        <f t="shared" si="1"/>
        <v>266923</v>
      </c>
      <c r="AA6" s="32" t="str">
        <f>VLOOKUP(Z6,'ALL-Chart of Accounts'!$E:$F,2,0)</f>
        <v>Accrued Gen Wrty - Warranty Claims Paid</v>
      </c>
      <c r="AE6" s="32" t="str">
        <f>VLOOKUP($D$1,Sites!$A:$C,2,0)</f>
        <v>CO</v>
      </c>
      <c r="AF6" s="32">
        <f t="shared" si="2"/>
        <v>266923</v>
      </c>
      <c r="AG6" s="32" t="str">
        <f>VLOOKUP(AF6,'ALL-Chart of Accounts'!$E:$F,2,0)</f>
        <v>Accrued Gen Wrty - Warranty Claims Paid</v>
      </c>
      <c r="AK6" s="32" t="str">
        <f>VLOOKUP($D$1,Sites!$A:$C,2,0)</f>
        <v>CO</v>
      </c>
      <c r="AL6" s="32">
        <f t="shared" si="3"/>
        <v>266923</v>
      </c>
      <c r="AM6" s="32" t="str">
        <f>VLOOKUP(AL6,'ALL-Chart of Accounts'!$E:$F,2,0)</f>
        <v>Accrued Gen Wrty - Warranty Claims Paid</v>
      </c>
      <c r="AQ6" s="32" t="str">
        <f>VLOOKUP($D$1,Sites!$A:$C,2,0)</f>
        <v>CO</v>
      </c>
      <c r="AR6" s="37">
        <v>411000</v>
      </c>
      <c r="AS6" s="32" t="str">
        <f>VLOOKUP(AR6,'ALL-Chart of Accounts'!$E:$F,2,0)</f>
        <v>Product Sales (80PRD)</v>
      </c>
      <c r="AU6" s="32">
        <f t="shared" si="4"/>
        <v>1100</v>
      </c>
      <c r="AW6" s="32" t="str">
        <f>VLOOKUP($D$1,Sites!$A:$C,2,0)</f>
        <v>CO</v>
      </c>
      <c r="AX6" s="37">
        <v>262800</v>
      </c>
      <c r="AY6" s="32" t="str">
        <f>VLOOKUP(AX6,'ALL-Chart of Accounts'!$E:$F,2,0)</f>
        <v>Deferred Income</v>
      </c>
      <c r="BC6" s="32" t="str">
        <f>VLOOKUP($D$1,Sites!$A:$C,2,0)</f>
        <v>CO</v>
      </c>
    </row>
    <row r="7" spans="1:61" x14ac:dyDescent="0.35">
      <c r="G7" s="22" t="s">
        <v>1441</v>
      </c>
      <c r="H7" s="22"/>
      <c r="I7" s="22" t="s">
        <v>1441</v>
      </c>
      <c r="J7" s="4">
        <v>1105</v>
      </c>
      <c r="K7" s="32" t="str">
        <f>VLOOKUP(J7,'ALL-Unit Code 2'!$V:$W,2,0)</f>
        <v>FREEZING-NF FREEZERS (LST &amp; SUPERTRAK)</v>
      </c>
      <c r="N7" s="37">
        <v>266923</v>
      </c>
      <c r="O7" s="32" t="str">
        <f>VLOOKUP(N7,'ALL-Chart of Accounts'!$E:$F,2,0)</f>
        <v>Accrued Gen Wrty - Warranty Claims Paid</v>
      </c>
      <c r="S7" s="32" t="str">
        <f>VLOOKUP($D$1,Sites!$A:$C,2,0)</f>
        <v>CO</v>
      </c>
      <c r="T7" s="32">
        <f t="shared" si="0"/>
        <v>266923</v>
      </c>
      <c r="U7" s="32" t="str">
        <f>VLOOKUP(T7,'ALL-Chart of Accounts'!$E:$F,2,0)</f>
        <v>Accrued Gen Wrty - Warranty Claims Paid</v>
      </c>
      <c r="Y7" s="32" t="str">
        <f>VLOOKUP($D$1,Sites!$A:$C,2,0)</f>
        <v>CO</v>
      </c>
      <c r="Z7" s="32">
        <f t="shared" si="1"/>
        <v>266923</v>
      </c>
      <c r="AA7" s="32" t="str">
        <f>VLOOKUP(Z7,'ALL-Chart of Accounts'!$E:$F,2,0)</f>
        <v>Accrued Gen Wrty - Warranty Claims Paid</v>
      </c>
      <c r="AE7" s="32" t="str">
        <f>VLOOKUP($D$1,Sites!$A:$C,2,0)</f>
        <v>CO</v>
      </c>
      <c r="AF7" s="32">
        <f t="shared" si="2"/>
        <v>266923</v>
      </c>
      <c r="AG7" s="32" t="str">
        <f>VLOOKUP(AF7,'ALL-Chart of Accounts'!$E:$F,2,0)</f>
        <v>Accrued Gen Wrty - Warranty Claims Paid</v>
      </c>
      <c r="AK7" s="32" t="str">
        <f>VLOOKUP($D$1,Sites!$A:$C,2,0)</f>
        <v>CO</v>
      </c>
      <c r="AL7" s="32">
        <f t="shared" si="3"/>
        <v>266923</v>
      </c>
      <c r="AM7" s="32" t="str">
        <f>VLOOKUP(AL7,'ALL-Chart of Accounts'!$E:$F,2,0)</f>
        <v>Accrued Gen Wrty - Warranty Claims Paid</v>
      </c>
      <c r="AQ7" s="32" t="str">
        <f>VLOOKUP($D$1,Sites!$A:$C,2,0)</f>
        <v>CO</v>
      </c>
      <c r="AR7" s="37">
        <v>411000</v>
      </c>
      <c r="AS7" s="32" t="str">
        <f>VLOOKUP(AR7,'ALL-Chart of Accounts'!$E:$F,2,0)</f>
        <v>Product Sales (80PRD)</v>
      </c>
      <c r="AU7" s="32">
        <f t="shared" si="4"/>
        <v>1105</v>
      </c>
      <c r="AW7" s="32" t="str">
        <f>VLOOKUP($D$1,Sites!$A:$C,2,0)</f>
        <v>CO</v>
      </c>
      <c r="AX7" s="37">
        <v>262800</v>
      </c>
      <c r="AY7" s="32" t="str">
        <f>VLOOKUP(AX7,'ALL-Chart of Accounts'!$E:$F,2,0)</f>
        <v>Deferred Income</v>
      </c>
      <c r="BC7" s="32" t="str">
        <f>VLOOKUP($D$1,Sites!$A:$C,2,0)</f>
        <v>CO</v>
      </c>
    </row>
    <row r="8" spans="1:61" x14ac:dyDescent="0.35">
      <c r="G8" s="22" t="s">
        <v>1441</v>
      </c>
      <c r="H8" s="22"/>
      <c r="I8" s="22" t="s">
        <v>1441</v>
      </c>
      <c r="J8" s="4">
        <v>1110</v>
      </c>
      <c r="K8" s="32" t="str">
        <f>VLOOKUP(J8,'ALL-Unit Code 2'!$V:$W,2,0)</f>
        <v>FREEZING-FRIGO OTH (ADVANTEC)</v>
      </c>
      <c r="N8" s="37">
        <v>266923</v>
      </c>
      <c r="O8" s="32" t="str">
        <f>VLOOKUP(N8,'ALL-Chart of Accounts'!$E:$F,2,0)</f>
        <v>Accrued Gen Wrty - Warranty Claims Paid</v>
      </c>
      <c r="S8" s="32" t="str">
        <f>VLOOKUP($D$1,Sites!$A:$C,2,0)</f>
        <v>CO</v>
      </c>
      <c r="T8" s="32">
        <f t="shared" si="0"/>
        <v>266923</v>
      </c>
      <c r="U8" s="32" t="str">
        <f>VLOOKUP(T8,'ALL-Chart of Accounts'!$E:$F,2,0)</f>
        <v>Accrued Gen Wrty - Warranty Claims Paid</v>
      </c>
      <c r="Y8" s="32" t="str">
        <f>VLOOKUP($D$1,Sites!$A:$C,2,0)</f>
        <v>CO</v>
      </c>
      <c r="Z8" s="32">
        <f t="shared" si="1"/>
        <v>266923</v>
      </c>
      <c r="AA8" s="32" t="str">
        <f>VLOOKUP(Z8,'ALL-Chart of Accounts'!$E:$F,2,0)</f>
        <v>Accrued Gen Wrty - Warranty Claims Paid</v>
      </c>
      <c r="AE8" s="32" t="str">
        <f>VLOOKUP($D$1,Sites!$A:$C,2,0)</f>
        <v>CO</v>
      </c>
      <c r="AF8" s="32">
        <f t="shared" si="2"/>
        <v>266923</v>
      </c>
      <c r="AG8" s="32" t="str">
        <f>VLOOKUP(AF8,'ALL-Chart of Accounts'!$E:$F,2,0)</f>
        <v>Accrued Gen Wrty - Warranty Claims Paid</v>
      </c>
      <c r="AK8" s="32" t="str">
        <f>VLOOKUP($D$1,Sites!$A:$C,2,0)</f>
        <v>CO</v>
      </c>
      <c r="AL8" s="32">
        <f t="shared" si="3"/>
        <v>266923</v>
      </c>
      <c r="AM8" s="32" t="str">
        <f>VLOOKUP(AL8,'ALL-Chart of Accounts'!$E:$F,2,0)</f>
        <v>Accrued Gen Wrty - Warranty Claims Paid</v>
      </c>
      <c r="AQ8" s="32" t="str">
        <f>VLOOKUP($D$1,Sites!$A:$C,2,0)</f>
        <v>CO</v>
      </c>
      <c r="AR8" s="37">
        <v>411000</v>
      </c>
      <c r="AS8" s="32" t="str">
        <f>VLOOKUP(AR8,'ALL-Chart of Accounts'!$E:$F,2,0)</f>
        <v>Product Sales (80PRD)</v>
      </c>
      <c r="AU8" s="32">
        <f t="shared" si="4"/>
        <v>1110</v>
      </c>
      <c r="AW8" s="32" t="str">
        <f>VLOOKUP($D$1,Sites!$A:$C,2,0)</f>
        <v>CO</v>
      </c>
      <c r="AX8" s="37">
        <v>262800</v>
      </c>
      <c r="AY8" s="32" t="str">
        <f>VLOOKUP(AX8,'ALL-Chart of Accounts'!$E:$F,2,0)</f>
        <v>Deferred Income</v>
      </c>
      <c r="BC8" s="32" t="str">
        <f>VLOOKUP($D$1,Sites!$A:$C,2,0)</f>
        <v>CO</v>
      </c>
    </row>
    <row r="9" spans="1:61" x14ac:dyDescent="0.35">
      <c r="G9" s="22" t="s">
        <v>1441</v>
      </c>
      <c r="H9" s="22"/>
      <c r="I9" s="22" t="s">
        <v>1441</v>
      </c>
      <c r="J9" s="4">
        <v>1115</v>
      </c>
      <c r="K9" s="32" t="str">
        <f>VLOOKUP(J9,'ALL-Unit Code 2'!$V:$W,2,0)</f>
        <v>FREEZING-REFRIGERATION (FRIGOPAK, LVS)</v>
      </c>
      <c r="N9" s="37">
        <v>266923</v>
      </c>
      <c r="O9" s="32" t="str">
        <f>VLOOKUP(N9,'ALL-Chart of Accounts'!$E:$F,2,0)</f>
        <v>Accrued Gen Wrty - Warranty Claims Paid</v>
      </c>
      <c r="S9" s="32" t="str">
        <f>VLOOKUP($D$1,Sites!$A:$C,2,0)</f>
        <v>CO</v>
      </c>
      <c r="T9" s="32">
        <f t="shared" si="0"/>
        <v>266923</v>
      </c>
      <c r="U9" s="32" t="str">
        <f>VLOOKUP(T9,'ALL-Chart of Accounts'!$E:$F,2,0)</f>
        <v>Accrued Gen Wrty - Warranty Claims Paid</v>
      </c>
      <c r="Y9" s="32" t="str">
        <f>VLOOKUP($D$1,Sites!$A:$C,2,0)</f>
        <v>CO</v>
      </c>
      <c r="Z9" s="32">
        <f t="shared" si="1"/>
        <v>266923</v>
      </c>
      <c r="AA9" s="32" t="str">
        <f>VLOOKUP(Z9,'ALL-Chart of Accounts'!$E:$F,2,0)</f>
        <v>Accrued Gen Wrty - Warranty Claims Paid</v>
      </c>
      <c r="AE9" s="32" t="str">
        <f>VLOOKUP($D$1,Sites!$A:$C,2,0)</f>
        <v>CO</v>
      </c>
      <c r="AF9" s="32">
        <f t="shared" si="2"/>
        <v>266923</v>
      </c>
      <c r="AG9" s="32" t="str">
        <f>VLOOKUP(AF9,'ALL-Chart of Accounts'!$E:$F,2,0)</f>
        <v>Accrued Gen Wrty - Warranty Claims Paid</v>
      </c>
      <c r="AK9" s="32" t="str">
        <f>VLOOKUP($D$1,Sites!$A:$C,2,0)</f>
        <v>CO</v>
      </c>
      <c r="AL9" s="32">
        <f t="shared" si="3"/>
        <v>266923</v>
      </c>
      <c r="AM9" s="32" t="str">
        <f>VLOOKUP(AL9,'ALL-Chart of Accounts'!$E:$F,2,0)</f>
        <v>Accrued Gen Wrty - Warranty Claims Paid</v>
      </c>
      <c r="AQ9" s="32" t="str">
        <f>VLOOKUP($D$1,Sites!$A:$C,2,0)</f>
        <v>CO</v>
      </c>
      <c r="AR9" s="37">
        <v>411000</v>
      </c>
      <c r="AS9" s="32" t="str">
        <f>VLOOKUP(AR9,'ALL-Chart of Accounts'!$E:$F,2,0)</f>
        <v>Product Sales (80PRD)</v>
      </c>
      <c r="AU9" s="32">
        <f t="shared" si="4"/>
        <v>1115</v>
      </c>
      <c r="AW9" s="32" t="str">
        <f>VLOOKUP($D$1,Sites!$A:$C,2,0)</f>
        <v>CO</v>
      </c>
      <c r="AX9" s="37">
        <v>262800</v>
      </c>
      <c r="AY9" s="32" t="str">
        <f>VLOOKUP(AX9,'ALL-Chart of Accounts'!$E:$F,2,0)</f>
        <v>Deferred Income</v>
      </c>
      <c r="BC9" s="32" t="str">
        <f>VLOOKUP($D$1,Sites!$A:$C,2,0)</f>
        <v>CO</v>
      </c>
    </row>
    <row r="10" spans="1:61" x14ac:dyDescent="0.35">
      <c r="G10" s="22" t="s">
        <v>1441</v>
      </c>
      <c r="H10" s="22"/>
      <c r="I10" s="22" t="s">
        <v>1441</v>
      </c>
      <c r="J10" s="4">
        <v>1120</v>
      </c>
      <c r="K10" s="32" t="str">
        <f>VLOOKUP(J10,'ALL-Unit Code 2'!$V:$W,2,0)</f>
        <v>FREEZING-VIBRATORY</v>
      </c>
      <c r="N10" s="37">
        <v>266923</v>
      </c>
      <c r="O10" s="32" t="str">
        <f>VLOOKUP(N10,'ALL-Chart of Accounts'!$E:$F,2,0)</f>
        <v>Accrued Gen Wrty - Warranty Claims Paid</v>
      </c>
      <c r="S10" s="32" t="str">
        <f>VLOOKUP($D$1,Sites!$A:$C,2,0)</f>
        <v>CO</v>
      </c>
      <c r="T10" s="32">
        <f t="shared" si="0"/>
        <v>266923</v>
      </c>
      <c r="U10" s="32" t="str">
        <f>VLOOKUP(T10,'ALL-Chart of Accounts'!$E:$F,2,0)</f>
        <v>Accrued Gen Wrty - Warranty Claims Paid</v>
      </c>
      <c r="Y10" s="32" t="str">
        <f>VLOOKUP($D$1,Sites!$A:$C,2,0)</f>
        <v>CO</v>
      </c>
      <c r="Z10" s="32">
        <f t="shared" si="1"/>
        <v>266923</v>
      </c>
      <c r="AA10" s="32" t="str">
        <f>VLOOKUP(Z10,'ALL-Chart of Accounts'!$E:$F,2,0)</f>
        <v>Accrued Gen Wrty - Warranty Claims Paid</v>
      </c>
      <c r="AE10" s="32" t="str">
        <f>VLOOKUP($D$1,Sites!$A:$C,2,0)</f>
        <v>CO</v>
      </c>
      <c r="AF10" s="32">
        <f t="shared" si="2"/>
        <v>266923</v>
      </c>
      <c r="AG10" s="32" t="str">
        <f>VLOOKUP(AF10,'ALL-Chart of Accounts'!$E:$F,2,0)</f>
        <v>Accrued Gen Wrty - Warranty Claims Paid</v>
      </c>
      <c r="AK10" s="32" t="str">
        <f>VLOOKUP($D$1,Sites!$A:$C,2,0)</f>
        <v>CO</v>
      </c>
      <c r="AL10" s="32">
        <f t="shared" si="3"/>
        <v>266923</v>
      </c>
      <c r="AM10" s="32" t="str">
        <f>VLOOKUP(AL10,'ALL-Chart of Accounts'!$E:$F,2,0)</f>
        <v>Accrued Gen Wrty - Warranty Claims Paid</v>
      </c>
      <c r="AQ10" s="32" t="str">
        <f>VLOOKUP($D$1,Sites!$A:$C,2,0)</f>
        <v>CO</v>
      </c>
      <c r="AR10" s="37">
        <v>411000</v>
      </c>
      <c r="AS10" s="32" t="str">
        <f>VLOOKUP(AR10,'ALL-Chart of Accounts'!$E:$F,2,0)</f>
        <v>Product Sales (80PRD)</v>
      </c>
      <c r="AU10" s="32">
        <f t="shared" si="4"/>
        <v>1120</v>
      </c>
      <c r="AW10" s="32" t="str">
        <f>VLOOKUP($D$1,Sites!$A:$C,2,0)</f>
        <v>CO</v>
      </c>
      <c r="AX10" s="37">
        <v>262800</v>
      </c>
      <c r="AY10" s="32" t="str">
        <f>VLOOKUP(AX10,'ALL-Chart of Accounts'!$E:$F,2,0)</f>
        <v>Deferred Income</v>
      </c>
      <c r="BC10" s="32" t="str">
        <f>VLOOKUP($D$1,Sites!$A:$C,2,0)</f>
        <v>CO</v>
      </c>
    </row>
    <row r="11" spans="1:61" x14ac:dyDescent="0.35">
      <c r="G11" s="22" t="s">
        <v>1441</v>
      </c>
      <c r="H11" s="22"/>
      <c r="I11" s="22" t="s">
        <v>1441</v>
      </c>
      <c r="J11" s="4">
        <v>1200</v>
      </c>
      <c r="K11" s="32" t="str">
        <f>VLOOKUP(J11,'ALL-Unit Code 2'!$V:$W,2,0)</f>
        <v>COOKING-LINEAR OVENS (JSO, CHARMARKER)</v>
      </c>
      <c r="N11" s="37">
        <v>266923</v>
      </c>
      <c r="O11" s="32" t="str">
        <f>VLOOKUP(N11,'ALL-Chart of Accounts'!$E:$F,2,0)</f>
        <v>Accrued Gen Wrty - Warranty Claims Paid</v>
      </c>
      <c r="S11" s="32" t="str">
        <f>VLOOKUP($D$1,Sites!$A:$C,2,0)</f>
        <v>CO</v>
      </c>
      <c r="T11" s="32">
        <f t="shared" si="0"/>
        <v>266923</v>
      </c>
      <c r="U11" s="32" t="str">
        <f>VLOOKUP(T11,'ALL-Chart of Accounts'!$E:$F,2,0)</f>
        <v>Accrued Gen Wrty - Warranty Claims Paid</v>
      </c>
      <c r="Y11" s="32" t="str">
        <f>VLOOKUP($D$1,Sites!$A:$C,2,0)</f>
        <v>CO</v>
      </c>
      <c r="Z11" s="32">
        <f t="shared" si="1"/>
        <v>266923</v>
      </c>
      <c r="AA11" s="32" t="str">
        <f>VLOOKUP(Z11,'ALL-Chart of Accounts'!$E:$F,2,0)</f>
        <v>Accrued Gen Wrty - Warranty Claims Paid</v>
      </c>
      <c r="AE11" s="32" t="str">
        <f>VLOOKUP($D$1,Sites!$A:$C,2,0)</f>
        <v>CO</v>
      </c>
      <c r="AF11" s="32">
        <f t="shared" si="2"/>
        <v>266923</v>
      </c>
      <c r="AG11" s="32" t="str">
        <f>VLOOKUP(AF11,'ALL-Chart of Accounts'!$E:$F,2,0)</f>
        <v>Accrued Gen Wrty - Warranty Claims Paid</v>
      </c>
      <c r="AK11" s="32" t="str">
        <f>VLOOKUP($D$1,Sites!$A:$C,2,0)</f>
        <v>CO</v>
      </c>
      <c r="AL11" s="32">
        <f t="shared" si="3"/>
        <v>266923</v>
      </c>
      <c r="AM11" s="32" t="str">
        <f>VLOOKUP(AL11,'ALL-Chart of Accounts'!$E:$F,2,0)</f>
        <v>Accrued Gen Wrty - Warranty Claims Paid</v>
      </c>
      <c r="AQ11" s="32" t="str">
        <f>VLOOKUP($D$1,Sites!$A:$C,2,0)</f>
        <v>CO</v>
      </c>
      <c r="AR11" s="37">
        <v>411000</v>
      </c>
      <c r="AS11" s="32" t="str">
        <f>VLOOKUP(AR11,'ALL-Chart of Accounts'!$E:$F,2,0)</f>
        <v>Product Sales (80PRD)</v>
      </c>
      <c r="AU11" s="32">
        <f t="shared" si="4"/>
        <v>1200</v>
      </c>
      <c r="AW11" s="32" t="str">
        <f>VLOOKUP($D$1,Sites!$A:$C,2,0)</f>
        <v>CO</v>
      </c>
      <c r="AX11" s="37">
        <v>262800</v>
      </c>
      <c r="AY11" s="32" t="str">
        <f>VLOOKUP(AX11,'ALL-Chart of Accounts'!$E:$F,2,0)</f>
        <v>Deferred Income</v>
      </c>
      <c r="BC11" s="32" t="str">
        <f>VLOOKUP($D$1,Sites!$A:$C,2,0)</f>
        <v>CO</v>
      </c>
    </row>
    <row r="12" spans="1:61" x14ac:dyDescent="0.35">
      <c r="G12" s="22" t="s">
        <v>1441</v>
      </c>
      <c r="H12" s="22"/>
      <c r="I12" s="22" t="s">
        <v>1441</v>
      </c>
      <c r="J12" s="4">
        <v>1205</v>
      </c>
      <c r="K12" s="32" t="str">
        <f>VLOOKUP(J12,'ALL-Unit Code 2'!$V:$W,2,0)</f>
        <v>COOKING-SPIRAL OVENS (GCO)</v>
      </c>
      <c r="N12" s="37">
        <v>266923</v>
      </c>
      <c r="O12" s="32" t="str">
        <f>VLOOKUP(N12,'ALL-Chart of Accounts'!$E:$F,2,0)</f>
        <v>Accrued Gen Wrty - Warranty Claims Paid</v>
      </c>
      <c r="S12" s="32" t="str">
        <f>VLOOKUP($D$1,Sites!$A:$C,2,0)</f>
        <v>CO</v>
      </c>
      <c r="T12" s="32">
        <f t="shared" si="0"/>
        <v>266923</v>
      </c>
      <c r="U12" s="32" t="str">
        <f>VLOOKUP(T12,'ALL-Chart of Accounts'!$E:$F,2,0)</f>
        <v>Accrued Gen Wrty - Warranty Claims Paid</v>
      </c>
      <c r="Y12" s="32" t="str">
        <f>VLOOKUP($D$1,Sites!$A:$C,2,0)</f>
        <v>CO</v>
      </c>
      <c r="Z12" s="32">
        <f t="shared" si="1"/>
        <v>266923</v>
      </c>
      <c r="AA12" s="32" t="str">
        <f>VLOOKUP(Z12,'ALL-Chart of Accounts'!$E:$F,2,0)</f>
        <v>Accrued Gen Wrty - Warranty Claims Paid</v>
      </c>
      <c r="AE12" s="32" t="str">
        <f>VLOOKUP($D$1,Sites!$A:$C,2,0)</f>
        <v>CO</v>
      </c>
      <c r="AF12" s="32">
        <f t="shared" si="2"/>
        <v>266923</v>
      </c>
      <c r="AG12" s="32" t="str">
        <f>VLOOKUP(AF12,'ALL-Chart of Accounts'!$E:$F,2,0)</f>
        <v>Accrued Gen Wrty - Warranty Claims Paid</v>
      </c>
      <c r="AK12" s="32" t="str">
        <f>VLOOKUP($D$1,Sites!$A:$C,2,0)</f>
        <v>CO</v>
      </c>
      <c r="AL12" s="32">
        <f t="shared" si="3"/>
        <v>266923</v>
      </c>
      <c r="AM12" s="32" t="str">
        <f>VLOOKUP(AL12,'ALL-Chart of Accounts'!$E:$F,2,0)</f>
        <v>Accrued Gen Wrty - Warranty Claims Paid</v>
      </c>
      <c r="AQ12" s="32" t="str">
        <f>VLOOKUP($D$1,Sites!$A:$C,2,0)</f>
        <v>CO</v>
      </c>
      <c r="AR12" s="37">
        <v>411000</v>
      </c>
      <c r="AS12" s="32" t="str">
        <f>VLOOKUP(AR12,'ALL-Chart of Accounts'!$E:$F,2,0)</f>
        <v>Product Sales (80PRD)</v>
      </c>
      <c r="AU12" s="32">
        <f t="shared" si="4"/>
        <v>1205</v>
      </c>
      <c r="AW12" s="32" t="str">
        <f>VLOOKUP($D$1,Sites!$A:$C,2,0)</f>
        <v>CO</v>
      </c>
      <c r="AX12" s="37">
        <v>262800</v>
      </c>
      <c r="AY12" s="32" t="str">
        <f>VLOOKUP(AX12,'ALL-Chart of Accounts'!$E:$F,2,0)</f>
        <v>Deferred Income</v>
      </c>
      <c r="BC12" s="32" t="str">
        <f>VLOOKUP($D$1,Sites!$A:$C,2,0)</f>
        <v>CO</v>
      </c>
    </row>
    <row r="13" spans="1:61" x14ac:dyDescent="0.35">
      <c r="G13" s="22" t="s">
        <v>1441</v>
      </c>
      <c r="H13" s="22"/>
      <c r="I13" s="22" t="s">
        <v>1441</v>
      </c>
      <c r="J13" s="4">
        <v>1210</v>
      </c>
      <c r="K13" s="32" t="str">
        <f>VLOOKUP(J13,'ALL-Unit Code 2'!$V:$W,2,0)</f>
        <v>COOKING-OTHER (PROGRILL &amp; DOUBLE D)</v>
      </c>
      <c r="N13" s="37">
        <v>266923</v>
      </c>
      <c r="O13" s="32" t="str">
        <f>VLOOKUP(N13,'ALL-Chart of Accounts'!$E:$F,2,0)</f>
        <v>Accrued Gen Wrty - Warranty Claims Paid</v>
      </c>
      <c r="S13" s="32" t="str">
        <f>VLOOKUP($D$1,Sites!$A:$C,2,0)</f>
        <v>CO</v>
      </c>
      <c r="T13" s="32">
        <f t="shared" si="0"/>
        <v>266923</v>
      </c>
      <c r="U13" s="32" t="str">
        <f>VLOOKUP(T13,'ALL-Chart of Accounts'!$E:$F,2,0)</f>
        <v>Accrued Gen Wrty - Warranty Claims Paid</v>
      </c>
      <c r="Y13" s="32" t="str">
        <f>VLOOKUP($D$1,Sites!$A:$C,2,0)</f>
        <v>CO</v>
      </c>
      <c r="Z13" s="32">
        <f t="shared" si="1"/>
        <v>266923</v>
      </c>
      <c r="AA13" s="32" t="str">
        <f>VLOOKUP(Z13,'ALL-Chart of Accounts'!$E:$F,2,0)</f>
        <v>Accrued Gen Wrty - Warranty Claims Paid</v>
      </c>
      <c r="AE13" s="32" t="str">
        <f>VLOOKUP($D$1,Sites!$A:$C,2,0)</f>
        <v>CO</v>
      </c>
      <c r="AF13" s="32">
        <f t="shared" si="2"/>
        <v>266923</v>
      </c>
      <c r="AG13" s="32" t="str">
        <f>VLOOKUP(AF13,'ALL-Chart of Accounts'!$E:$F,2,0)</f>
        <v>Accrued Gen Wrty - Warranty Claims Paid</v>
      </c>
      <c r="AK13" s="32" t="str">
        <f>VLOOKUP($D$1,Sites!$A:$C,2,0)</f>
        <v>CO</v>
      </c>
      <c r="AL13" s="32">
        <f t="shared" si="3"/>
        <v>266923</v>
      </c>
      <c r="AM13" s="32" t="str">
        <f>VLOOKUP(AL13,'ALL-Chart of Accounts'!$E:$F,2,0)</f>
        <v>Accrued Gen Wrty - Warranty Claims Paid</v>
      </c>
      <c r="AQ13" s="32" t="str">
        <f>VLOOKUP($D$1,Sites!$A:$C,2,0)</f>
        <v>CO</v>
      </c>
      <c r="AR13" s="37">
        <v>411000</v>
      </c>
      <c r="AS13" s="32" t="str">
        <f>VLOOKUP(AR13,'ALL-Chart of Accounts'!$E:$F,2,0)</f>
        <v>Product Sales (80PRD)</v>
      </c>
      <c r="AU13" s="32">
        <f t="shared" si="4"/>
        <v>1210</v>
      </c>
      <c r="AW13" s="32" t="str">
        <f>VLOOKUP($D$1,Sites!$A:$C,2,0)</f>
        <v>CO</v>
      </c>
      <c r="AX13" s="37">
        <v>262800</v>
      </c>
      <c r="AY13" s="32" t="str">
        <f>VLOOKUP(AX13,'ALL-Chart of Accounts'!$E:$F,2,0)</f>
        <v>Deferred Income</v>
      </c>
      <c r="BC13" s="32" t="str">
        <f>VLOOKUP($D$1,Sites!$A:$C,2,0)</f>
        <v>CO</v>
      </c>
    </row>
    <row r="14" spans="1:61" x14ac:dyDescent="0.35">
      <c r="G14" s="22" t="s">
        <v>1441</v>
      </c>
      <c r="H14" s="22"/>
      <c r="I14" s="22" t="s">
        <v>1441</v>
      </c>
      <c r="J14" s="4">
        <v>1215</v>
      </c>
      <c r="K14" s="32" t="str">
        <f>VLOOKUP(J14,'ALL-Unit Code 2'!$V:$W,2,0)</f>
        <v>FRYING-FRYERS (TFF-IV, TFF-V)</v>
      </c>
      <c r="N14" s="37">
        <v>266923</v>
      </c>
      <c r="O14" s="32" t="str">
        <f>VLOOKUP(N14,'ALL-Chart of Accounts'!$E:$F,2,0)</f>
        <v>Accrued Gen Wrty - Warranty Claims Paid</v>
      </c>
      <c r="S14" s="32" t="str">
        <f>VLOOKUP($D$1,Sites!$A:$C,2,0)</f>
        <v>CO</v>
      </c>
      <c r="T14" s="32">
        <f t="shared" si="0"/>
        <v>266923</v>
      </c>
      <c r="U14" s="32" t="str">
        <f>VLOOKUP(T14,'ALL-Chart of Accounts'!$E:$F,2,0)</f>
        <v>Accrued Gen Wrty - Warranty Claims Paid</v>
      </c>
      <c r="Y14" s="32" t="str">
        <f>VLOOKUP($D$1,Sites!$A:$C,2,0)</f>
        <v>CO</v>
      </c>
      <c r="Z14" s="32">
        <f t="shared" si="1"/>
        <v>266923</v>
      </c>
      <c r="AA14" s="32" t="str">
        <f>VLOOKUP(Z14,'ALL-Chart of Accounts'!$E:$F,2,0)</f>
        <v>Accrued Gen Wrty - Warranty Claims Paid</v>
      </c>
      <c r="AE14" s="32" t="str">
        <f>VLOOKUP($D$1,Sites!$A:$C,2,0)</f>
        <v>CO</v>
      </c>
      <c r="AF14" s="32">
        <f t="shared" si="2"/>
        <v>266923</v>
      </c>
      <c r="AG14" s="32" t="str">
        <f>VLOOKUP(AF14,'ALL-Chart of Accounts'!$E:$F,2,0)</f>
        <v>Accrued Gen Wrty - Warranty Claims Paid</v>
      </c>
      <c r="AK14" s="32" t="str">
        <f>VLOOKUP($D$1,Sites!$A:$C,2,0)</f>
        <v>CO</v>
      </c>
      <c r="AL14" s="32">
        <f t="shared" si="3"/>
        <v>266923</v>
      </c>
      <c r="AM14" s="32" t="str">
        <f>VLOOKUP(AL14,'ALL-Chart of Accounts'!$E:$F,2,0)</f>
        <v>Accrued Gen Wrty - Warranty Claims Paid</v>
      </c>
      <c r="AQ14" s="32" t="str">
        <f>VLOOKUP($D$1,Sites!$A:$C,2,0)</f>
        <v>CO</v>
      </c>
      <c r="AR14" s="37">
        <v>411000</v>
      </c>
      <c r="AS14" s="32" t="str">
        <f>VLOOKUP(AR14,'ALL-Chart of Accounts'!$E:$F,2,0)</f>
        <v>Product Sales (80PRD)</v>
      </c>
      <c r="AU14" s="32">
        <f t="shared" si="4"/>
        <v>1215</v>
      </c>
      <c r="AW14" s="32" t="str">
        <f>VLOOKUP($D$1,Sites!$A:$C,2,0)</f>
        <v>CO</v>
      </c>
      <c r="AX14" s="37">
        <v>262800</v>
      </c>
      <c r="AY14" s="32" t="str">
        <f>VLOOKUP(AX14,'ALL-Chart of Accounts'!$E:$F,2,0)</f>
        <v>Deferred Income</v>
      </c>
      <c r="BC14" s="32" t="str">
        <f>VLOOKUP($D$1,Sites!$A:$C,2,0)</f>
        <v>CO</v>
      </c>
    </row>
    <row r="15" spans="1:61" x14ac:dyDescent="0.35">
      <c r="G15" s="22" t="s">
        <v>1441</v>
      </c>
      <c r="H15" s="22"/>
      <c r="I15" s="22" t="s">
        <v>1441</v>
      </c>
      <c r="J15" s="4">
        <v>1220</v>
      </c>
      <c r="K15" s="32" t="str">
        <f>VLOOKUP(J15,'ALL-Unit Code 2'!$V:$W,2,0)</f>
        <v>FRYING-BATTER, BREAD, MIXING</v>
      </c>
      <c r="N15" s="37">
        <v>266923</v>
      </c>
      <c r="O15" s="32" t="str">
        <f>VLOOKUP(N15,'ALL-Chart of Accounts'!$E:$F,2,0)</f>
        <v>Accrued Gen Wrty - Warranty Claims Paid</v>
      </c>
      <c r="S15" s="32" t="str">
        <f>VLOOKUP($D$1,Sites!$A:$C,2,0)</f>
        <v>CO</v>
      </c>
      <c r="T15" s="32">
        <f t="shared" si="0"/>
        <v>266923</v>
      </c>
      <c r="U15" s="32" t="str">
        <f>VLOOKUP(T15,'ALL-Chart of Accounts'!$E:$F,2,0)</f>
        <v>Accrued Gen Wrty - Warranty Claims Paid</v>
      </c>
      <c r="Y15" s="32" t="str">
        <f>VLOOKUP($D$1,Sites!$A:$C,2,0)</f>
        <v>CO</v>
      </c>
      <c r="Z15" s="32">
        <f t="shared" si="1"/>
        <v>266923</v>
      </c>
      <c r="AA15" s="32" t="str">
        <f>VLOOKUP(Z15,'ALL-Chart of Accounts'!$E:$F,2,0)</f>
        <v>Accrued Gen Wrty - Warranty Claims Paid</v>
      </c>
      <c r="AE15" s="32" t="str">
        <f>VLOOKUP($D$1,Sites!$A:$C,2,0)</f>
        <v>CO</v>
      </c>
      <c r="AF15" s="32">
        <f t="shared" si="2"/>
        <v>266923</v>
      </c>
      <c r="AG15" s="32" t="str">
        <f>VLOOKUP(AF15,'ALL-Chart of Accounts'!$E:$F,2,0)</f>
        <v>Accrued Gen Wrty - Warranty Claims Paid</v>
      </c>
      <c r="AK15" s="32" t="str">
        <f>VLOOKUP($D$1,Sites!$A:$C,2,0)</f>
        <v>CO</v>
      </c>
      <c r="AL15" s="32">
        <f t="shared" si="3"/>
        <v>266923</v>
      </c>
      <c r="AM15" s="32" t="str">
        <f>VLOOKUP(AL15,'ALL-Chart of Accounts'!$E:$F,2,0)</f>
        <v>Accrued Gen Wrty - Warranty Claims Paid</v>
      </c>
      <c r="AQ15" s="32" t="str">
        <f>VLOOKUP($D$1,Sites!$A:$C,2,0)</f>
        <v>CO</v>
      </c>
      <c r="AR15" s="37">
        <v>411000</v>
      </c>
      <c r="AS15" s="32" t="str">
        <f>VLOOKUP(AR15,'ALL-Chart of Accounts'!$E:$F,2,0)</f>
        <v>Product Sales (80PRD)</v>
      </c>
      <c r="AU15" s="32">
        <f t="shared" si="4"/>
        <v>1220</v>
      </c>
      <c r="AW15" s="32" t="str">
        <f>VLOOKUP($D$1,Sites!$A:$C,2,0)</f>
        <v>CO</v>
      </c>
      <c r="AX15" s="37">
        <v>262800</v>
      </c>
      <c r="AY15" s="32" t="str">
        <f>VLOOKUP(AX15,'ALL-Chart of Accounts'!$E:$F,2,0)</f>
        <v>Deferred Income</v>
      </c>
      <c r="BC15" s="32" t="str">
        <f>VLOOKUP($D$1,Sites!$A:$C,2,0)</f>
        <v>CO</v>
      </c>
    </row>
    <row r="16" spans="1:61" x14ac:dyDescent="0.35">
      <c r="G16" s="22" t="s">
        <v>1441</v>
      </c>
      <c r="H16" s="22"/>
      <c r="I16" s="22" t="s">
        <v>1441</v>
      </c>
      <c r="J16" s="4">
        <v>1225</v>
      </c>
      <c r="K16" s="32" t="str">
        <f>VLOOKUP(J16,'ALL-Unit Code 2'!$V:$W,2,0)</f>
        <v>FRYING-FILTERS (MX SERIES)</v>
      </c>
      <c r="N16" s="37">
        <v>266923</v>
      </c>
      <c r="O16" s="32" t="str">
        <f>VLOOKUP(N16,'ALL-Chart of Accounts'!$E:$F,2,0)</f>
        <v>Accrued Gen Wrty - Warranty Claims Paid</v>
      </c>
      <c r="S16" s="32" t="str">
        <f>VLOOKUP($D$1,Sites!$A:$C,2,0)</f>
        <v>CO</v>
      </c>
      <c r="T16" s="32">
        <f t="shared" si="0"/>
        <v>266923</v>
      </c>
      <c r="U16" s="32" t="str">
        <f>VLOOKUP(T16,'ALL-Chart of Accounts'!$E:$F,2,0)</f>
        <v>Accrued Gen Wrty - Warranty Claims Paid</v>
      </c>
      <c r="Y16" s="32" t="str">
        <f>VLOOKUP($D$1,Sites!$A:$C,2,0)</f>
        <v>CO</v>
      </c>
      <c r="Z16" s="32">
        <f t="shared" si="1"/>
        <v>266923</v>
      </c>
      <c r="AA16" s="32" t="str">
        <f>VLOOKUP(Z16,'ALL-Chart of Accounts'!$E:$F,2,0)</f>
        <v>Accrued Gen Wrty - Warranty Claims Paid</v>
      </c>
      <c r="AE16" s="32" t="str">
        <f>VLOOKUP($D$1,Sites!$A:$C,2,0)</f>
        <v>CO</v>
      </c>
      <c r="AF16" s="32">
        <f t="shared" si="2"/>
        <v>266923</v>
      </c>
      <c r="AG16" s="32" t="str">
        <f>VLOOKUP(AF16,'ALL-Chart of Accounts'!$E:$F,2,0)</f>
        <v>Accrued Gen Wrty - Warranty Claims Paid</v>
      </c>
      <c r="AK16" s="32" t="str">
        <f>VLOOKUP($D$1,Sites!$A:$C,2,0)</f>
        <v>CO</v>
      </c>
      <c r="AL16" s="32">
        <f t="shared" si="3"/>
        <v>266923</v>
      </c>
      <c r="AM16" s="32" t="str">
        <f>VLOOKUP(AL16,'ALL-Chart of Accounts'!$E:$F,2,0)</f>
        <v>Accrued Gen Wrty - Warranty Claims Paid</v>
      </c>
      <c r="AQ16" s="32" t="str">
        <f>VLOOKUP($D$1,Sites!$A:$C,2,0)</f>
        <v>CO</v>
      </c>
      <c r="AR16" s="37">
        <v>411000</v>
      </c>
      <c r="AS16" s="32" t="str">
        <f>VLOOKUP(AR16,'ALL-Chart of Accounts'!$E:$F,2,0)</f>
        <v>Product Sales (80PRD)</v>
      </c>
      <c r="AU16" s="32">
        <f t="shared" si="4"/>
        <v>1225</v>
      </c>
      <c r="AW16" s="32" t="str">
        <f>VLOOKUP($D$1,Sites!$A:$C,2,0)</f>
        <v>CO</v>
      </c>
      <c r="AX16" s="37">
        <v>262800</v>
      </c>
      <c r="AY16" s="32" t="str">
        <f>VLOOKUP(AX16,'ALL-Chart of Accounts'!$E:$F,2,0)</f>
        <v>Deferred Income</v>
      </c>
      <c r="BC16" s="32" t="str">
        <f>VLOOKUP($D$1,Sites!$A:$C,2,0)</f>
        <v>CO</v>
      </c>
    </row>
    <row r="17" spans="1:55" x14ac:dyDescent="0.35">
      <c r="G17" s="22" t="s">
        <v>1441</v>
      </c>
      <c r="H17" s="22" t="s">
        <v>1441</v>
      </c>
      <c r="I17" s="22" t="s">
        <v>1441</v>
      </c>
      <c r="J17" s="4">
        <v>1300</v>
      </c>
      <c r="K17" s="32" t="str">
        <f>VLOOKUP(J17,'ALL-Unit Code 2'!$V:$W,2,0)</f>
        <v>PORTIONING-DSI WATERJET SERIES</v>
      </c>
      <c r="N17" s="37">
        <v>266923</v>
      </c>
      <c r="O17" s="32" t="str">
        <f>VLOOKUP(N17,'ALL-Chart of Accounts'!$E:$F,2,0)</f>
        <v>Accrued Gen Wrty - Warranty Claims Paid</v>
      </c>
      <c r="S17" s="32" t="str">
        <f>VLOOKUP($D$1,Sites!$A:$C,2,0)</f>
        <v>CO</v>
      </c>
      <c r="T17" s="32">
        <f t="shared" si="0"/>
        <v>266923</v>
      </c>
      <c r="U17" s="32" t="str">
        <f>VLOOKUP(T17,'ALL-Chart of Accounts'!$E:$F,2,0)</f>
        <v>Accrued Gen Wrty - Warranty Claims Paid</v>
      </c>
      <c r="Y17" s="32" t="str">
        <f>VLOOKUP($D$1,Sites!$A:$C,2,0)</f>
        <v>CO</v>
      </c>
      <c r="Z17" s="32">
        <f t="shared" si="1"/>
        <v>266923</v>
      </c>
      <c r="AA17" s="32" t="str">
        <f>VLOOKUP(Z17,'ALL-Chart of Accounts'!$E:$F,2,0)</f>
        <v>Accrued Gen Wrty - Warranty Claims Paid</v>
      </c>
      <c r="AE17" s="32" t="str">
        <f>VLOOKUP($D$1,Sites!$A:$C,2,0)</f>
        <v>CO</v>
      </c>
      <c r="AF17" s="32">
        <f t="shared" si="2"/>
        <v>266923</v>
      </c>
      <c r="AG17" s="32" t="str">
        <f>VLOOKUP(AF17,'ALL-Chart of Accounts'!$E:$F,2,0)</f>
        <v>Accrued Gen Wrty - Warranty Claims Paid</v>
      </c>
      <c r="AK17" s="32" t="str">
        <f>VLOOKUP($D$1,Sites!$A:$C,2,0)</f>
        <v>CO</v>
      </c>
      <c r="AL17" s="32">
        <f t="shared" si="3"/>
        <v>266923</v>
      </c>
      <c r="AM17" s="32" t="str">
        <f>VLOOKUP(AL17,'ALL-Chart of Accounts'!$E:$F,2,0)</f>
        <v>Accrued Gen Wrty - Warranty Claims Paid</v>
      </c>
      <c r="AQ17" s="32" t="str">
        <f>VLOOKUP($D$1,Sites!$A:$C,2,0)</f>
        <v>CO</v>
      </c>
      <c r="AR17" s="37">
        <v>411000</v>
      </c>
      <c r="AS17" s="32" t="str">
        <f>VLOOKUP(AR17,'ALL-Chart of Accounts'!$E:$F,2,0)</f>
        <v>Product Sales (80PRD)</v>
      </c>
      <c r="AU17" s="32">
        <f t="shared" si="4"/>
        <v>1300</v>
      </c>
      <c r="AW17" s="32" t="str">
        <f>VLOOKUP($D$1,Sites!$A:$C,2,0)</f>
        <v>CO</v>
      </c>
      <c r="AX17" s="37">
        <v>262800</v>
      </c>
      <c r="AY17" s="32" t="str">
        <f>VLOOKUP(AX17,'ALL-Chart of Accounts'!$E:$F,2,0)</f>
        <v>Deferred Income</v>
      </c>
      <c r="BC17" s="32" t="str">
        <f>VLOOKUP($D$1,Sites!$A:$C,2,0)</f>
        <v>CO</v>
      </c>
    </row>
    <row r="18" spans="1:55" x14ac:dyDescent="0.35">
      <c r="G18" s="22" t="s">
        <v>1441</v>
      </c>
      <c r="H18" s="22" t="s">
        <v>1441</v>
      </c>
      <c r="I18" s="22" t="s">
        <v>1441</v>
      </c>
      <c r="J18" s="4">
        <v>1305</v>
      </c>
      <c r="K18" s="32" t="str">
        <f>VLOOKUP(J18,'ALL-Unit Code 2'!$V:$W,2,0)</f>
        <v>PORTIONING-BLADE SLICING (CT-S, DB-20)</v>
      </c>
      <c r="N18" s="37">
        <v>266923</v>
      </c>
      <c r="O18" s="32" t="str">
        <f>VLOOKUP(N18,'ALL-Chart of Accounts'!$E:$F,2,0)</f>
        <v>Accrued Gen Wrty - Warranty Claims Paid</v>
      </c>
      <c r="S18" s="32" t="str">
        <f>VLOOKUP($D$1,Sites!$A:$C,2,0)</f>
        <v>CO</v>
      </c>
      <c r="T18" s="32">
        <f t="shared" si="0"/>
        <v>266923</v>
      </c>
      <c r="U18" s="32" t="str">
        <f>VLOOKUP(T18,'ALL-Chart of Accounts'!$E:$F,2,0)</f>
        <v>Accrued Gen Wrty - Warranty Claims Paid</v>
      </c>
      <c r="Y18" s="32" t="str">
        <f>VLOOKUP($D$1,Sites!$A:$C,2,0)</f>
        <v>CO</v>
      </c>
      <c r="Z18" s="32">
        <f t="shared" si="1"/>
        <v>266923</v>
      </c>
      <c r="AA18" s="32" t="str">
        <f>VLOOKUP(Z18,'ALL-Chart of Accounts'!$E:$F,2,0)</f>
        <v>Accrued Gen Wrty - Warranty Claims Paid</v>
      </c>
      <c r="AE18" s="32" t="str">
        <f>VLOOKUP($D$1,Sites!$A:$C,2,0)</f>
        <v>CO</v>
      </c>
      <c r="AF18" s="32">
        <f t="shared" si="2"/>
        <v>266923</v>
      </c>
      <c r="AG18" s="32" t="str">
        <f>VLOOKUP(AF18,'ALL-Chart of Accounts'!$E:$F,2,0)</f>
        <v>Accrued Gen Wrty - Warranty Claims Paid</v>
      </c>
      <c r="AK18" s="32" t="str">
        <f>VLOOKUP($D$1,Sites!$A:$C,2,0)</f>
        <v>CO</v>
      </c>
      <c r="AL18" s="32">
        <f t="shared" si="3"/>
        <v>266923</v>
      </c>
      <c r="AM18" s="32" t="str">
        <f>VLOOKUP(AL18,'ALL-Chart of Accounts'!$E:$F,2,0)</f>
        <v>Accrued Gen Wrty - Warranty Claims Paid</v>
      </c>
      <c r="AQ18" s="32" t="str">
        <f>VLOOKUP($D$1,Sites!$A:$C,2,0)</f>
        <v>CO</v>
      </c>
      <c r="AR18" s="37">
        <v>411000</v>
      </c>
      <c r="AS18" s="32" t="str">
        <f>VLOOKUP(AR18,'ALL-Chart of Accounts'!$E:$F,2,0)</f>
        <v>Product Sales (80PRD)</v>
      </c>
      <c r="AU18" s="32">
        <f t="shared" si="4"/>
        <v>1305</v>
      </c>
      <c r="AW18" s="32" t="str">
        <f>VLOOKUP($D$1,Sites!$A:$C,2,0)</f>
        <v>CO</v>
      </c>
      <c r="AX18" s="37">
        <v>262800</v>
      </c>
      <c r="AY18" s="32" t="str">
        <f>VLOOKUP(AX18,'ALL-Chart of Accounts'!$E:$F,2,0)</f>
        <v>Deferred Income</v>
      </c>
      <c r="BC18" s="32" t="str">
        <f>VLOOKUP($D$1,Sites!$A:$C,2,0)</f>
        <v>CO</v>
      </c>
    </row>
    <row r="19" spans="1:55" x14ac:dyDescent="0.35">
      <c r="G19" s="22"/>
      <c r="H19" s="22" t="s">
        <v>1441</v>
      </c>
      <c r="I19" s="22"/>
      <c r="J19" s="4">
        <v>1400</v>
      </c>
      <c r="K19" s="32" t="str">
        <f>VLOOKUP(J19,'ALL-Unit Code 2'!$V:$W,2,0)</f>
        <v>MARINATING-BRINE (WOLFTEC)</v>
      </c>
      <c r="N19" s="37">
        <v>266923</v>
      </c>
      <c r="O19" s="32" t="str">
        <f>VLOOKUP(N19,'ALL-Chart of Accounts'!$E:$F,2,0)</f>
        <v>Accrued Gen Wrty - Warranty Claims Paid</v>
      </c>
      <c r="S19" s="32" t="str">
        <f>VLOOKUP($D$1,Sites!$A:$C,2,0)</f>
        <v>CO</v>
      </c>
      <c r="T19" s="32">
        <f t="shared" si="0"/>
        <v>266923</v>
      </c>
      <c r="U19" s="32" t="str">
        <f>VLOOKUP(T19,'ALL-Chart of Accounts'!$E:$F,2,0)</f>
        <v>Accrued Gen Wrty - Warranty Claims Paid</v>
      </c>
      <c r="Y19" s="32" t="str">
        <f>VLOOKUP($D$1,Sites!$A:$C,2,0)</f>
        <v>CO</v>
      </c>
      <c r="Z19" s="32">
        <f t="shared" si="1"/>
        <v>266923</v>
      </c>
      <c r="AA19" s="32" t="str">
        <f>VLOOKUP(Z19,'ALL-Chart of Accounts'!$E:$F,2,0)</f>
        <v>Accrued Gen Wrty - Warranty Claims Paid</v>
      </c>
      <c r="AE19" s="32" t="str">
        <f>VLOOKUP($D$1,Sites!$A:$C,2,0)</f>
        <v>CO</v>
      </c>
      <c r="AF19" s="32">
        <f t="shared" si="2"/>
        <v>266923</v>
      </c>
      <c r="AG19" s="32" t="str">
        <f>VLOOKUP(AF19,'ALL-Chart of Accounts'!$E:$F,2,0)</f>
        <v>Accrued Gen Wrty - Warranty Claims Paid</v>
      </c>
      <c r="AK19" s="32" t="str">
        <f>VLOOKUP($D$1,Sites!$A:$C,2,0)</f>
        <v>CO</v>
      </c>
      <c r="AL19" s="32">
        <f t="shared" si="3"/>
        <v>266923</v>
      </c>
      <c r="AM19" s="32" t="str">
        <f>VLOOKUP(AL19,'ALL-Chart of Accounts'!$E:$F,2,0)</f>
        <v>Accrued Gen Wrty - Warranty Claims Paid</v>
      </c>
      <c r="AQ19" s="32" t="str">
        <f>VLOOKUP($D$1,Sites!$A:$C,2,0)</f>
        <v>CO</v>
      </c>
      <c r="AR19" s="37">
        <v>411000</v>
      </c>
      <c r="AS19" s="32" t="str">
        <f>VLOOKUP(AR19,'ALL-Chart of Accounts'!$E:$F,2,0)</f>
        <v>Product Sales (80PRD)</v>
      </c>
      <c r="AU19" s="32">
        <f t="shared" si="4"/>
        <v>1400</v>
      </c>
      <c r="AW19" s="32" t="str">
        <f>VLOOKUP($D$1,Sites!$A:$C,2,0)</f>
        <v>CO</v>
      </c>
      <c r="AX19" s="37">
        <v>262800</v>
      </c>
      <c r="AY19" s="32" t="str">
        <f>VLOOKUP(AX19,'ALL-Chart of Accounts'!$E:$F,2,0)</f>
        <v>Deferred Income</v>
      </c>
      <c r="BC19" s="32" t="str">
        <f>VLOOKUP($D$1,Sites!$A:$C,2,0)</f>
        <v>CO</v>
      </c>
    </row>
    <row r="20" spans="1:55" x14ac:dyDescent="0.35">
      <c r="G20" s="22"/>
      <c r="H20" s="22" t="s">
        <v>1441</v>
      </c>
      <c r="I20" s="22"/>
      <c r="J20" s="4">
        <v>1405</v>
      </c>
      <c r="K20" s="32" t="str">
        <f>VLOOKUP(J20,'ALL-Unit Code 2'!$V:$W,2,0)</f>
        <v>MARINATING-BRINE (SOURCED)</v>
      </c>
      <c r="N20" s="37">
        <v>266923</v>
      </c>
      <c r="O20" s="32" t="str">
        <f>VLOOKUP(N20,'ALL-Chart of Accounts'!$E:$F,2,0)</f>
        <v>Accrued Gen Wrty - Warranty Claims Paid</v>
      </c>
      <c r="S20" s="32" t="str">
        <f>VLOOKUP($D$1,Sites!$A:$C,2,0)</f>
        <v>CO</v>
      </c>
      <c r="T20" s="32">
        <f t="shared" si="0"/>
        <v>266923</v>
      </c>
      <c r="U20" s="32" t="str">
        <f>VLOOKUP(T20,'ALL-Chart of Accounts'!$E:$F,2,0)</f>
        <v>Accrued Gen Wrty - Warranty Claims Paid</v>
      </c>
      <c r="Y20" s="32" t="str">
        <f>VLOOKUP($D$1,Sites!$A:$C,2,0)</f>
        <v>CO</v>
      </c>
      <c r="Z20" s="32">
        <f t="shared" si="1"/>
        <v>266923</v>
      </c>
      <c r="AA20" s="32" t="str">
        <f>VLOOKUP(Z20,'ALL-Chart of Accounts'!$E:$F,2,0)</f>
        <v>Accrued Gen Wrty - Warranty Claims Paid</v>
      </c>
      <c r="AE20" s="32" t="str">
        <f>VLOOKUP($D$1,Sites!$A:$C,2,0)</f>
        <v>CO</v>
      </c>
      <c r="AF20" s="32">
        <f t="shared" si="2"/>
        <v>266923</v>
      </c>
      <c r="AG20" s="32" t="str">
        <f>VLOOKUP(AF20,'ALL-Chart of Accounts'!$E:$F,2,0)</f>
        <v>Accrued Gen Wrty - Warranty Claims Paid</v>
      </c>
      <c r="AK20" s="32" t="str">
        <f>VLOOKUP($D$1,Sites!$A:$C,2,0)</f>
        <v>CO</v>
      </c>
      <c r="AL20" s="32">
        <f t="shared" si="3"/>
        <v>266923</v>
      </c>
      <c r="AM20" s="32" t="str">
        <f>VLOOKUP(AL20,'ALL-Chart of Accounts'!$E:$F,2,0)</f>
        <v>Accrued Gen Wrty - Warranty Claims Paid</v>
      </c>
      <c r="AQ20" s="32" t="str">
        <f>VLOOKUP($D$1,Sites!$A:$C,2,0)</f>
        <v>CO</v>
      </c>
      <c r="AR20" s="37">
        <v>411000</v>
      </c>
      <c r="AS20" s="32" t="str">
        <f>VLOOKUP(AR20,'ALL-Chart of Accounts'!$E:$F,2,0)</f>
        <v>Product Sales (80PRD)</v>
      </c>
      <c r="AU20" s="32">
        <f t="shared" si="4"/>
        <v>1405</v>
      </c>
      <c r="AW20" s="32" t="str">
        <f>VLOOKUP($D$1,Sites!$A:$C,2,0)</f>
        <v>CO</v>
      </c>
      <c r="AX20" s="37">
        <v>262800</v>
      </c>
      <c r="AY20" s="32" t="str">
        <f>VLOOKUP(AX20,'ALL-Chart of Accounts'!$E:$F,2,0)</f>
        <v>Deferred Income</v>
      </c>
      <c r="BC20" s="32" t="str">
        <f>VLOOKUP($D$1,Sites!$A:$C,2,0)</f>
        <v>CO</v>
      </c>
    </row>
    <row r="21" spans="1:55" x14ac:dyDescent="0.35">
      <c r="G21" s="22"/>
      <c r="H21" s="22" t="s">
        <v>1441</v>
      </c>
      <c r="I21" s="22"/>
      <c r="J21" s="4">
        <v>1410</v>
      </c>
      <c r="K21" s="32" t="str">
        <f>VLOOKUP(J21,'ALL-Unit Code 2'!$V:$W,2,0)</f>
        <v>MARINATING-MACERATION (WOLFTEC)</v>
      </c>
      <c r="N21" s="37">
        <v>266923</v>
      </c>
      <c r="O21" s="32" t="str">
        <f>VLOOKUP(N21,'ALL-Chart of Accounts'!$E:$F,2,0)</f>
        <v>Accrued Gen Wrty - Warranty Claims Paid</v>
      </c>
      <c r="S21" s="32" t="str">
        <f>VLOOKUP($D$1,Sites!$A:$C,2,0)</f>
        <v>CO</v>
      </c>
      <c r="T21" s="32">
        <f t="shared" si="0"/>
        <v>266923</v>
      </c>
      <c r="U21" s="32" t="str">
        <f>VLOOKUP(T21,'ALL-Chart of Accounts'!$E:$F,2,0)</f>
        <v>Accrued Gen Wrty - Warranty Claims Paid</v>
      </c>
      <c r="Y21" s="32" t="str">
        <f>VLOOKUP($D$1,Sites!$A:$C,2,0)</f>
        <v>CO</v>
      </c>
      <c r="Z21" s="32">
        <f t="shared" si="1"/>
        <v>266923</v>
      </c>
      <c r="AA21" s="32" t="str">
        <f>VLOOKUP(Z21,'ALL-Chart of Accounts'!$E:$F,2,0)</f>
        <v>Accrued Gen Wrty - Warranty Claims Paid</v>
      </c>
      <c r="AE21" s="32" t="str">
        <f>VLOOKUP($D$1,Sites!$A:$C,2,0)</f>
        <v>CO</v>
      </c>
      <c r="AF21" s="32">
        <f t="shared" si="2"/>
        <v>266923</v>
      </c>
      <c r="AG21" s="32" t="str">
        <f>VLOOKUP(AF21,'ALL-Chart of Accounts'!$E:$F,2,0)</f>
        <v>Accrued Gen Wrty - Warranty Claims Paid</v>
      </c>
      <c r="AK21" s="32" t="str">
        <f>VLOOKUP($D$1,Sites!$A:$C,2,0)</f>
        <v>CO</v>
      </c>
      <c r="AL21" s="32">
        <f t="shared" si="3"/>
        <v>266923</v>
      </c>
      <c r="AM21" s="32" t="str">
        <f>VLOOKUP(AL21,'ALL-Chart of Accounts'!$E:$F,2,0)</f>
        <v>Accrued Gen Wrty - Warranty Claims Paid</v>
      </c>
      <c r="AQ21" s="32" t="str">
        <f>VLOOKUP($D$1,Sites!$A:$C,2,0)</f>
        <v>CO</v>
      </c>
      <c r="AR21" s="37">
        <v>411000</v>
      </c>
      <c r="AS21" s="32" t="str">
        <f>VLOOKUP(AR21,'ALL-Chart of Accounts'!$E:$F,2,0)</f>
        <v>Product Sales (80PRD)</v>
      </c>
      <c r="AU21" s="32">
        <f t="shared" si="4"/>
        <v>1410</v>
      </c>
      <c r="AW21" s="32" t="str">
        <f>VLOOKUP($D$1,Sites!$A:$C,2,0)</f>
        <v>CO</v>
      </c>
      <c r="AX21" s="37">
        <v>262800</v>
      </c>
      <c r="AY21" s="32" t="str">
        <f>VLOOKUP(AX21,'ALL-Chart of Accounts'!$E:$F,2,0)</f>
        <v>Deferred Income</v>
      </c>
      <c r="BC21" s="32" t="str">
        <f>VLOOKUP($D$1,Sites!$A:$C,2,0)</f>
        <v>CO</v>
      </c>
    </row>
    <row r="22" spans="1:55" x14ac:dyDescent="0.35">
      <c r="G22" s="22"/>
      <c r="H22" s="22" t="s">
        <v>1441</v>
      </c>
      <c r="I22" s="22"/>
      <c r="J22" s="4">
        <v>1415</v>
      </c>
      <c r="K22" s="32" t="str">
        <f>VLOOKUP(J22,'ALL-Unit Code 2'!$V:$W,2,0)</f>
        <v>MARINATING-MACERATION (SOURCED)</v>
      </c>
      <c r="N22" s="37">
        <v>266923</v>
      </c>
      <c r="O22" s="32" t="str">
        <f>VLOOKUP(N22,'ALL-Chart of Accounts'!$E:$F,2,0)</f>
        <v>Accrued Gen Wrty - Warranty Claims Paid</v>
      </c>
      <c r="S22" s="32" t="str">
        <f>VLOOKUP($D$1,Sites!$A:$C,2,0)</f>
        <v>CO</v>
      </c>
      <c r="T22" s="32">
        <f t="shared" si="0"/>
        <v>266923</v>
      </c>
      <c r="U22" s="32" t="str">
        <f>VLOOKUP(T22,'ALL-Chart of Accounts'!$E:$F,2,0)</f>
        <v>Accrued Gen Wrty - Warranty Claims Paid</v>
      </c>
      <c r="Y22" s="32" t="str">
        <f>VLOOKUP($D$1,Sites!$A:$C,2,0)</f>
        <v>CO</v>
      </c>
      <c r="Z22" s="32">
        <f t="shared" si="1"/>
        <v>266923</v>
      </c>
      <c r="AA22" s="32" t="str">
        <f>VLOOKUP(Z22,'ALL-Chart of Accounts'!$E:$F,2,0)</f>
        <v>Accrued Gen Wrty - Warranty Claims Paid</v>
      </c>
      <c r="AE22" s="32" t="str">
        <f>VLOOKUP($D$1,Sites!$A:$C,2,0)</f>
        <v>CO</v>
      </c>
      <c r="AF22" s="32">
        <f t="shared" si="2"/>
        <v>266923</v>
      </c>
      <c r="AG22" s="32" t="str">
        <f>VLOOKUP(AF22,'ALL-Chart of Accounts'!$E:$F,2,0)</f>
        <v>Accrued Gen Wrty - Warranty Claims Paid</v>
      </c>
      <c r="AK22" s="32" t="str">
        <f>VLOOKUP($D$1,Sites!$A:$C,2,0)</f>
        <v>CO</v>
      </c>
      <c r="AL22" s="32">
        <f t="shared" si="3"/>
        <v>266923</v>
      </c>
      <c r="AM22" s="32" t="str">
        <f>VLOOKUP(AL22,'ALL-Chart of Accounts'!$E:$F,2,0)</f>
        <v>Accrued Gen Wrty - Warranty Claims Paid</v>
      </c>
      <c r="AQ22" s="32" t="str">
        <f>VLOOKUP($D$1,Sites!$A:$C,2,0)</f>
        <v>CO</v>
      </c>
      <c r="AR22" s="37">
        <v>411000</v>
      </c>
      <c r="AS22" s="32" t="str">
        <f>VLOOKUP(AR22,'ALL-Chart of Accounts'!$E:$F,2,0)</f>
        <v>Product Sales (80PRD)</v>
      </c>
      <c r="AU22" s="32">
        <f t="shared" si="4"/>
        <v>1415</v>
      </c>
      <c r="AW22" s="32" t="str">
        <f>VLOOKUP($D$1,Sites!$A:$C,2,0)</f>
        <v>CO</v>
      </c>
      <c r="AX22" s="37">
        <v>262800</v>
      </c>
      <c r="AY22" s="32" t="str">
        <f>VLOOKUP(AX22,'ALL-Chart of Accounts'!$E:$F,2,0)</f>
        <v>Deferred Income</v>
      </c>
      <c r="BC22" s="32" t="str">
        <f>VLOOKUP($D$1,Sites!$A:$C,2,0)</f>
        <v>CO</v>
      </c>
    </row>
    <row r="23" spans="1:55" x14ac:dyDescent="0.35">
      <c r="G23" s="22"/>
      <c r="H23" s="22" t="s">
        <v>1441</v>
      </c>
      <c r="I23" s="22"/>
      <c r="J23" s="4">
        <v>1420</v>
      </c>
      <c r="K23" s="32" t="str">
        <f>VLOOKUP(J23,'ALL-Unit Code 2'!$V:$W,2,0)</f>
        <v>MARINATING-MASSAGING/TUMBLING (WOLFTEC)</v>
      </c>
      <c r="N23" s="37">
        <v>266923</v>
      </c>
      <c r="O23" s="32" t="str">
        <f>VLOOKUP(N23,'ALL-Chart of Accounts'!$E:$F,2,0)</f>
        <v>Accrued Gen Wrty - Warranty Claims Paid</v>
      </c>
      <c r="S23" s="32" t="str">
        <f>VLOOKUP($D$1,Sites!$A:$C,2,0)</f>
        <v>CO</v>
      </c>
      <c r="T23" s="32">
        <f t="shared" si="0"/>
        <v>266923</v>
      </c>
      <c r="U23" s="32" t="str">
        <f>VLOOKUP(T23,'ALL-Chart of Accounts'!$E:$F,2,0)</f>
        <v>Accrued Gen Wrty - Warranty Claims Paid</v>
      </c>
      <c r="Y23" s="32" t="str">
        <f>VLOOKUP($D$1,Sites!$A:$C,2,0)</f>
        <v>CO</v>
      </c>
      <c r="Z23" s="32">
        <f t="shared" si="1"/>
        <v>266923</v>
      </c>
      <c r="AA23" s="32" t="str">
        <f>VLOOKUP(Z23,'ALL-Chart of Accounts'!$E:$F,2,0)</f>
        <v>Accrued Gen Wrty - Warranty Claims Paid</v>
      </c>
      <c r="AE23" s="32" t="str">
        <f>VLOOKUP($D$1,Sites!$A:$C,2,0)</f>
        <v>CO</v>
      </c>
      <c r="AF23" s="32">
        <f t="shared" si="2"/>
        <v>266923</v>
      </c>
      <c r="AG23" s="32" t="str">
        <f>VLOOKUP(AF23,'ALL-Chart of Accounts'!$E:$F,2,0)</f>
        <v>Accrued Gen Wrty - Warranty Claims Paid</v>
      </c>
      <c r="AK23" s="32" t="str">
        <f>VLOOKUP($D$1,Sites!$A:$C,2,0)</f>
        <v>CO</v>
      </c>
      <c r="AL23" s="32">
        <f t="shared" si="3"/>
        <v>266923</v>
      </c>
      <c r="AM23" s="32" t="str">
        <f>VLOOKUP(AL23,'ALL-Chart of Accounts'!$E:$F,2,0)</f>
        <v>Accrued Gen Wrty - Warranty Claims Paid</v>
      </c>
      <c r="AQ23" s="32" t="str">
        <f>VLOOKUP($D$1,Sites!$A:$C,2,0)</f>
        <v>CO</v>
      </c>
      <c r="AR23" s="37">
        <v>411000</v>
      </c>
      <c r="AS23" s="32" t="str">
        <f>VLOOKUP(AR23,'ALL-Chart of Accounts'!$E:$F,2,0)</f>
        <v>Product Sales (80PRD)</v>
      </c>
      <c r="AU23" s="32">
        <f t="shared" si="4"/>
        <v>1420</v>
      </c>
      <c r="AW23" s="32" t="str">
        <f>VLOOKUP($D$1,Sites!$A:$C,2,0)</f>
        <v>CO</v>
      </c>
      <c r="AX23" s="37">
        <v>262800</v>
      </c>
      <c r="AY23" s="32" t="str">
        <f>VLOOKUP(AX23,'ALL-Chart of Accounts'!$E:$F,2,0)</f>
        <v>Deferred Income</v>
      </c>
      <c r="BC23" s="32" t="str">
        <f>VLOOKUP($D$1,Sites!$A:$C,2,0)</f>
        <v>CO</v>
      </c>
    </row>
    <row r="24" spans="1:55" x14ac:dyDescent="0.35">
      <c r="G24" s="22"/>
      <c r="H24" s="22" t="s">
        <v>1441</v>
      </c>
      <c r="I24" s="22"/>
      <c r="J24" s="4">
        <v>1425</v>
      </c>
      <c r="K24" s="32" t="str">
        <f>VLOOKUP(J24,'ALL-Unit Code 2'!$V:$W,2,0)</f>
        <v>MARINATING-MASSAGING/TUMBLING (SOURCED)</v>
      </c>
      <c r="N24" s="37">
        <v>266923</v>
      </c>
      <c r="O24" s="32" t="str">
        <f>VLOOKUP(N24,'ALL-Chart of Accounts'!$E:$F,2,0)</f>
        <v>Accrued Gen Wrty - Warranty Claims Paid</v>
      </c>
      <c r="S24" s="32" t="str">
        <f>VLOOKUP($D$1,Sites!$A:$C,2,0)</f>
        <v>CO</v>
      </c>
      <c r="T24" s="32">
        <f t="shared" si="0"/>
        <v>266923</v>
      </c>
      <c r="U24" s="32" t="str">
        <f>VLOOKUP(T24,'ALL-Chart of Accounts'!$E:$F,2,0)</f>
        <v>Accrued Gen Wrty - Warranty Claims Paid</v>
      </c>
      <c r="Y24" s="32" t="str">
        <f>VLOOKUP($D$1,Sites!$A:$C,2,0)</f>
        <v>CO</v>
      </c>
      <c r="Z24" s="32">
        <f t="shared" si="1"/>
        <v>266923</v>
      </c>
      <c r="AA24" s="32" t="str">
        <f>VLOOKUP(Z24,'ALL-Chart of Accounts'!$E:$F,2,0)</f>
        <v>Accrued Gen Wrty - Warranty Claims Paid</v>
      </c>
      <c r="AE24" s="32" t="str">
        <f>VLOOKUP($D$1,Sites!$A:$C,2,0)</f>
        <v>CO</v>
      </c>
      <c r="AF24" s="32">
        <f t="shared" si="2"/>
        <v>266923</v>
      </c>
      <c r="AG24" s="32" t="str">
        <f>VLOOKUP(AF24,'ALL-Chart of Accounts'!$E:$F,2,0)</f>
        <v>Accrued Gen Wrty - Warranty Claims Paid</v>
      </c>
      <c r="AK24" s="32" t="str">
        <f>VLOOKUP($D$1,Sites!$A:$C,2,0)</f>
        <v>CO</v>
      </c>
      <c r="AL24" s="32">
        <f t="shared" si="3"/>
        <v>266923</v>
      </c>
      <c r="AM24" s="32" t="str">
        <f>VLOOKUP(AL24,'ALL-Chart of Accounts'!$E:$F,2,0)</f>
        <v>Accrued Gen Wrty - Warranty Claims Paid</v>
      </c>
      <c r="AQ24" s="32" t="str">
        <f>VLOOKUP($D$1,Sites!$A:$C,2,0)</f>
        <v>CO</v>
      </c>
      <c r="AR24" s="37">
        <v>411000</v>
      </c>
      <c r="AS24" s="32" t="str">
        <f>VLOOKUP(AR24,'ALL-Chart of Accounts'!$E:$F,2,0)</f>
        <v>Product Sales (80PRD)</v>
      </c>
      <c r="AU24" s="32">
        <f t="shared" si="4"/>
        <v>1425</v>
      </c>
      <c r="AW24" s="32" t="str">
        <f>VLOOKUP($D$1,Sites!$A:$C,2,0)</f>
        <v>CO</v>
      </c>
      <c r="AX24" s="37">
        <v>262800</v>
      </c>
      <c r="AY24" s="32" t="str">
        <f>VLOOKUP(AX24,'ALL-Chart of Accounts'!$E:$F,2,0)</f>
        <v>Deferred Income</v>
      </c>
      <c r="BC24" s="32" t="str">
        <f>VLOOKUP($D$1,Sites!$A:$C,2,0)</f>
        <v>CO</v>
      </c>
    </row>
    <row r="25" spans="1:55" x14ac:dyDescent="0.35">
      <c r="G25" s="22"/>
      <c r="H25" s="22" t="s">
        <v>1441</v>
      </c>
      <c r="I25" s="22"/>
      <c r="J25" s="4">
        <v>1500</v>
      </c>
      <c r="K25" s="32" t="str">
        <f>VLOOKUP(J25,'ALL-Unit Code 2'!$V:$W,2,0)</f>
        <v>INJECTING-INJECTOR (WOLFTEC)</v>
      </c>
      <c r="N25" s="37">
        <v>266923</v>
      </c>
      <c r="O25" s="32" t="str">
        <f>VLOOKUP(N25,'ALL-Chart of Accounts'!$E:$F,2,0)</f>
        <v>Accrued Gen Wrty - Warranty Claims Paid</v>
      </c>
      <c r="S25" s="32" t="str">
        <f>VLOOKUP($D$1,Sites!$A:$C,2,0)</f>
        <v>CO</v>
      </c>
      <c r="T25" s="32">
        <f t="shared" si="0"/>
        <v>266923</v>
      </c>
      <c r="U25" s="32" t="str">
        <f>VLOOKUP(T25,'ALL-Chart of Accounts'!$E:$F,2,0)</f>
        <v>Accrued Gen Wrty - Warranty Claims Paid</v>
      </c>
      <c r="Y25" s="32" t="str">
        <f>VLOOKUP($D$1,Sites!$A:$C,2,0)</f>
        <v>CO</v>
      </c>
      <c r="Z25" s="32">
        <f t="shared" si="1"/>
        <v>266923</v>
      </c>
      <c r="AA25" s="32" t="str">
        <f>VLOOKUP(Z25,'ALL-Chart of Accounts'!$E:$F,2,0)</f>
        <v>Accrued Gen Wrty - Warranty Claims Paid</v>
      </c>
      <c r="AE25" s="32" t="str">
        <f>VLOOKUP($D$1,Sites!$A:$C,2,0)</f>
        <v>CO</v>
      </c>
      <c r="AF25" s="32">
        <f t="shared" si="2"/>
        <v>266923</v>
      </c>
      <c r="AG25" s="32" t="str">
        <f>VLOOKUP(AF25,'ALL-Chart of Accounts'!$E:$F,2,0)</f>
        <v>Accrued Gen Wrty - Warranty Claims Paid</v>
      </c>
      <c r="AK25" s="32" t="str">
        <f>VLOOKUP($D$1,Sites!$A:$C,2,0)</f>
        <v>CO</v>
      </c>
      <c r="AL25" s="32">
        <f t="shared" si="3"/>
        <v>266923</v>
      </c>
      <c r="AM25" s="32" t="str">
        <f>VLOOKUP(AL25,'ALL-Chart of Accounts'!$E:$F,2,0)</f>
        <v>Accrued Gen Wrty - Warranty Claims Paid</v>
      </c>
      <c r="AQ25" s="32" t="str">
        <f>VLOOKUP($D$1,Sites!$A:$C,2,0)</f>
        <v>CO</v>
      </c>
      <c r="AR25" s="37">
        <v>411000</v>
      </c>
      <c r="AS25" s="32" t="str">
        <f>VLOOKUP(AR25,'ALL-Chart of Accounts'!$E:$F,2,0)</f>
        <v>Product Sales (80PRD)</v>
      </c>
      <c r="AU25" s="32">
        <f t="shared" si="4"/>
        <v>1500</v>
      </c>
      <c r="AW25" s="32" t="str">
        <f>VLOOKUP($D$1,Sites!$A:$C,2,0)</f>
        <v>CO</v>
      </c>
      <c r="AX25" s="37">
        <v>262800</v>
      </c>
      <c r="AY25" s="32" t="str">
        <f>VLOOKUP(AX25,'ALL-Chart of Accounts'!$E:$F,2,0)</f>
        <v>Deferred Income</v>
      </c>
      <c r="BC25" s="32" t="str">
        <f>VLOOKUP($D$1,Sites!$A:$C,2,0)</f>
        <v>CO</v>
      </c>
    </row>
    <row r="26" spans="1:55" x14ac:dyDescent="0.35">
      <c r="G26" s="22"/>
      <c r="H26" s="22" t="s">
        <v>1441</v>
      </c>
      <c r="I26" s="22"/>
      <c r="J26" s="4">
        <v>1505</v>
      </c>
      <c r="K26" s="32" t="str">
        <f>VLOOKUP(J26,'ALL-Unit Code 2'!$V:$W,2,0)</f>
        <v>INJECTING-INJECTOR (SCHROEDER)</v>
      </c>
      <c r="N26" s="37">
        <v>266923</v>
      </c>
      <c r="O26" s="32" t="str">
        <f>VLOOKUP(N26,'ALL-Chart of Accounts'!$E:$F,2,0)</f>
        <v>Accrued Gen Wrty - Warranty Claims Paid</v>
      </c>
      <c r="S26" s="32" t="str">
        <f>VLOOKUP($D$1,Sites!$A:$C,2,0)</f>
        <v>CO</v>
      </c>
      <c r="T26" s="32">
        <f t="shared" si="0"/>
        <v>266923</v>
      </c>
      <c r="U26" s="32" t="str">
        <f>VLOOKUP(T26,'ALL-Chart of Accounts'!$E:$F,2,0)</f>
        <v>Accrued Gen Wrty - Warranty Claims Paid</v>
      </c>
      <c r="Y26" s="32" t="str">
        <f>VLOOKUP($D$1,Sites!$A:$C,2,0)</f>
        <v>CO</v>
      </c>
      <c r="Z26" s="32">
        <f t="shared" si="1"/>
        <v>266923</v>
      </c>
      <c r="AA26" s="32" t="str">
        <f>VLOOKUP(Z26,'ALL-Chart of Accounts'!$E:$F,2,0)</f>
        <v>Accrued Gen Wrty - Warranty Claims Paid</v>
      </c>
      <c r="AE26" s="32" t="str">
        <f>VLOOKUP($D$1,Sites!$A:$C,2,0)</f>
        <v>CO</v>
      </c>
      <c r="AF26" s="32">
        <f t="shared" si="2"/>
        <v>266923</v>
      </c>
      <c r="AG26" s="32" t="str">
        <f>VLOOKUP(AF26,'ALL-Chart of Accounts'!$E:$F,2,0)</f>
        <v>Accrued Gen Wrty - Warranty Claims Paid</v>
      </c>
      <c r="AK26" s="32" t="str">
        <f>VLOOKUP($D$1,Sites!$A:$C,2,0)</f>
        <v>CO</v>
      </c>
      <c r="AL26" s="32">
        <f t="shared" si="3"/>
        <v>266923</v>
      </c>
      <c r="AM26" s="32" t="str">
        <f>VLOOKUP(AL26,'ALL-Chart of Accounts'!$E:$F,2,0)</f>
        <v>Accrued Gen Wrty - Warranty Claims Paid</v>
      </c>
      <c r="AQ26" s="32" t="str">
        <f>VLOOKUP($D$1,Sites!$A:$C,2,0)</f>
        <v>CO</v>
      </c>
      <c r="AR26" s="37">
        <v>411000</v>
      </c>
      <c r="AS26" s="32" t="str">
        <f>VLOOKUP(AR26,'ALL-Chart of Accounts'!$E:$F,2,0)</f>
        <v>Product Sales (80PRD)</v>
      </c>
      <c r="AU26" s="32">
        <f t="shared" si="4"/>
        <v>1505</v>
      </c>
      <c r="AW26" s="32" t="str">
        <f>VLOOKUP($D$1,Sites!$A:$C,2,0)</f>
        <v>CO</v>
      </c>
      <c r="AX26" s="37">
        <v>262800</v>
      </c>
      <c r="AY26" s="32" t="str">
        <f>VLOOKUP(AX26,'ALL-Chart of Accounts'!$E:$F,2,0)</f>
        <v>Deferred Income</v>
      </c>
      <c r="BC26" s="32" t="str">
        <f>VLOOKUP($D$1,Sites!$A:$C,2,0)</f>
        <v>CO</v>
      </c>
    </row>
    <row r="27" spans="1:55" x14ac:dyDescent="0.35">
      <c r="G27" s="22"/>
      <c r="H27" s="22" t="s">
        <v>1441</v>
      </c>
      <c r="I27" s="22"/>
      <c r="J27" s="4">
        <v>1510</v>
      </c>
      <c r="K27" s="32" t="str">
        <f>VLOOKUP(J27,'ALL-Unit Code 2'!$V:$W,2,0)</f>
        <v>INJECTING-OTHER (WOLFTEC)</v>
      </c>
      <c r="N27" s="37">
        <v>266923</v>
      </c>
      <c r="O27" s="32" t="str">
        <f>VLOOKUP(N27,'ALL-Chart of Accounts'!$E:$F,2,0)</f>
        <v>Accrued Gen Wrty - Warranty Claims Paid</v>
      </c>
      <c r="S27" s="32" t="str">
        <f>VLOOKUP($D$1,Sites!$A:$C,2,0)</f>
        <v>CO</v>
      </c>
      <c r="T27" s="32">
        <f t="shared" si="0"/>
        <v>266923</v>
      </c>
      <c r="U27" s="32" t="str">
        <f>VLOOKUP(T27,'ALL-Chart of Accounts'!$E:$F,2,0)</f>
        <v>Accrued Gen Wrty - Warranty Claims Paid</v>
      </c>
      <c r="Y27" s="32" t="str">
        <f>VLOOKUP($D$1,Sites!$A:$C,2,0)</f>
        <v>CO</v>
      </c>
      <c r="Z27" s="32">
        <f t="shared" si="1"/>
        <v>266923</v>
      </c>
      <c r="AA27" s="32" t="str">
        <f>VLOOKUP(Z27,'ALL-Chart of Accounts'!$E:$F,2,0)</f>
        <v>Accrued Gen Wrty - Warranty Claims Paid</v>
      </c>
      <c r="AE27" s="32" t="str">
        <f>VLOOKUP($D$1,Sites!$A:$C,2,0)</f>
        <v>CO</v>
      </c>
      <c r="AF27" s="32">
        <f t="shared" si="2"/>
        <v>266923</v>
      </c>
      <c r="AG27" s="32" t="str">
        <f>VLOOKUP(AF27,'ALL-Chart of Accounts'!$E:$F,2,0)</f>
        <v>Accrued Gen Wrty - Warranty Claims Paid</v>
      </c>
      <c r="AK27" s="32" t="str">
        <f>VLOOKUP($D$1,Sites!$A:$C,2,0)</f>
        <v>CO</v>
      </c>
      <c r="AL27" s="32">
        <f t="shared" si="3"/>
        <v>266923</v>
      </c>
      <c r="AM27" s="32" t="str">
        <f>VLOOKUP(AL27,'ALL-Chart of Accounts'!$E:$F,2,0)</f>
        <v>Accrued Gen Wrty - Warranty Claims Paid</v>
      </c>
      <c r="AQ27" s="32" t="str">
        <f>VLOOKUP($D$1,Sites!$A:$C,2,0)</f>
        <v>CO</v>
      </c>
      <c r="AR27" s="37">
        <v>411000</v>
      </c>
      <c r="AS27" s="32" t="str">
        <f>VLOOKUP(AR27,'ALL-Chart of Accounts'!$E:$F,2,0)</f>
        <v>Product Sales (80PRD)</v>
      </c>
      <c r="AU27" s="32">
        <f t="shared" si="4"/>
        <v>1510</v>
      </c>
      <c r="AW27" s="32" t="str">
        <f>VLOOKUP($D$1,Sites!$A:$C,2,0)</f>
        <v>CO</v>
      </c>
      <c r="AX27" s="37">
        <v>262800</v>
      </c>
      <c r="AY27" s="32" t="str">
        <f>VLOOKUP(AX27,'ALL-Chart of Accounts'!$E:$F,2,0)</f>
        <v>Deferred Income</v>
      </c>
      <c r="BC27" s="32" t="str">
        <f>VLOOKUP($D$1,Sites!$A:$C,2,0)</f>
        <v>CO</v>
      </c>
    </row>
    <row r="28" spans="1:55" x14ac:dyDescent="0.35">
      <c r="G28" s="22"/>
      <c r="H28" s="22" t="s">
        <v>1441</v>
      </c>
      <c r="I28" s="22"/>
      <c r="J28" s="4">
        <v>1515</v>
      </c>
      <c r="K28" s="32" t="str">
        <f>VLOOKUP(J28,'ALL-Unit Code 2'!$V:$W,2,0)</f>
        <v>INJECTING-OTHER (SOURCED)</v>
      </c>
      <c r="N28" s="37">
        <v>266923</v>
      </c>
      <c r="O28" s="32" t="str">
        <f>VLOOKUP(N28,'ALL-Chart of Accounts'!$E:$F,2,0)</f>
        <v>Accrued Gen Wrty - Warranty Claims Paid</v>
      </c>
      <c r="S28" s="32" t="str">
        <f>VLOOKUP($D$1,Sites!$A:$C,2,0)</f>
        <v>CO</v>
      </c>
      <c r="T28" s="32">
        <f t="shared" si="0"/>
        <v>266923</v>
      </c>
      <c r="U28" s="32" t="str">
        <f>VLOOKUP(T28,'ALL-Chart of Accounts'!$E:$F,2,0)</f>
        <v>Accrued Gen Wrty - Warranty Claims Paid</v>
      </c>
      <c r="Y28" s="32" t="str">
        <f>VLOOKUP($D$1,Sites!$A:$C,2,0)</f>
        <v>CO</v>
      </c>
      <c r="Z28" s="32">
        <f t="shared" si="1"/>
        <v>266923</v>
      </c>
      <c r="AA28" s="32" t="str">
        <f>VLOOKUP(Z28,'ALL-Chart of Accounts'!$E:$F,2,0)</f>
        <v>Accrued Gen Wrty - Warranty Claims Paid</v>
      </c>
      <c r="AE28" s="32" t="str">
        <f>VLOOKUP($D$1,Sites!$A:$C,2,0)</f>
        <v>CO</v>
      </c>
      <c r="AF28" s="32">
        <f t="shared" si="2"/>
        <v>266923</v>
      </c>
      <c r="AG28" s="32" t="str">
        <f>VLOOKUP(AF28,'ALL-Chart of Accounts'!$E:$F,2,0)</f>
        <v>Accrued Gen Wrty - Warranty Claims Paid</v>
      </c>
      <c r="AK28" s="32" t="str">
        <f>VLOOKUP($D$1,Sites!$A:$C,2,0)</f>
        <v>CO</v>
      </c>
      <c r="AL28" s="32">
        <f t="shared" si="3"/>
        <v>266923</v>
      </c>
      <c r="AM28" s="32" t="str">
        <f>VLOOKUP(AL28,'ALL-Chart of Accounts'!$E:$F,2,0)</f>
        <v>Accrued Gen Wrty - Warranty Claims Paid</v>
      </c>
      <c r="AQ28" s="32" t="str">
        <f>VLOOKUP($D$1,Sites!$A:$C,2,0)</f>
        <v>CO</v>
      </c>
      <c r="AR28" s="37">
        <v>411000</v>
      </c>
      <c r="AS28" s="32" t="str">
        <f>VLOOKUP(AR28,'ALL-Chart of Accounts'!$E:$F,2,0)</f>
        <v>Product Sales (80PRD)</v>
      </c>
      <c r="AU28" s="32">
        <f t="shared" si="4"/>
        <v>1515</v>
      </c>
      <c r="AW28" s="32" t="str">
        <f>VLOOKUP($D$1,Sites!$A:$C,2,0)</f>
        <v>CO</v>
      </c>
      <c r="AX28" s="37">
        <v>262800</v>
      </c>
      <c r="AY28" s="32" t="str">
        <f>VLOOKUP(AX28,'ALL-Chart of Accounts'!$E:$F,2,0)</f>
        <v>Deferred Income</v>
      </c>
      <c r="BC28" s="32" t="str">
        <f>VLOOKUP($D$1,Sites!$A:$C,2,0)</f>
        <v>CO</v>
      </c>
    </row>
    <row r="29" spans="1:55" x14ac:dyDescent="0.35">
      <c r="G29" s="22"/>
      <c r="H29" s="22" t="s">
        <v>1441</v>
      </c>
      <c r="I29" s="22"/>
      <c r="J29" s="4">
        <v>1600</v>
      </c>
      <c r="K29" s="32" t="str">
        <f>VLOOKUP(J29,'ALL-Unit Code 2'!$V:$W,2,0)</f>
        <v>INSPECTION-XRAY (NOVUS)</v>
      </c>
      <c r="N29" s="37">
        <v>266923</v>
      </c>
      <c r="O29" s="32" t="str">
        <f>VLOOKUP(N29,'ALL-Chart of Accounts'!$E:$F,2,0)</f>
        <v>Accrued Gen Wrty - Warranty Claims Paid</v>
      </c>
      <c r="S29" s="32" t="str">
        <f>VLOOKUP($D$1,Sites!$A:$C,2,0)</f>
        <v>CO</v>
      </c>
      <c r="T29" s="32">
        <f t="shared" si="0"/>
        <v>266923</v>
      </c>
      <c r="U29" s="32" t="str">
        <f>VLOOKUP(T29,'ALL-Chart of Accounts'!$E:$F,2,0)</f>
        <v>Accrued Gen Wrty - Warranty Claims Paid</v>
      </c>
      <c r="Y29" s="32" t="str">
        <f>VLOOKUP($D$1,Sites!$A:$C,2,0)</f>
        <v>CO</v>
      </c>
      <c r="Z29" s="32">
        <f t="shared" si="1"/>
        <v>266923</v>
      </c>
      <c r="AA29" s="32" t="str">
        <f>VLOOKUP(Z29,'ALL-Chart of Accounts'!$E:$F,2,0)</f>
        <v>Accrued Gen Wrty - Warranty Claims Paid</v>
      </c>
      <c r="AE29" s="32" t="str">
        <f>VLOOKUP($D$1,Sites!$A:$C,2,0)</f>
        <v>CO</v>
      </c>
      <c r="AF29" s="32">
        <f t="shared" si="2"/>
        <v>266923</v>
      </c>
      <c r="AG29" s="32" t="str">
        <f>VLOOKUP(AF29,'ALL-Chart of Accounts'!$E:$F,2,0)</f>
        <v>Accrued Gen Wrty - Warranty Claims Paid</v>
      </c>
      <c r="AK29" s="32" t="str">
        <f>VLOOKUP($D$1,Sites!$A:$C,2,0)</f>
        <v>CO</v>
      </c>
      <c r="AL29" s="32">
        <f t="shared" si="3"/>
        <v>266923</v>
      </c>
      <c r="AM29" s="32" t="str">
        <f>VLOOKUP(AL29,'ALL-Chart of Accounts'!$E:$F,2,0)</f>
        <v>Accrued Gen Wrty - Warranty Claims Paid</v>
      </c>
      <c r="AQ29" s="32" t="str">
        <f>VLOOKUP($D$1,Sites!$A:$C,2,0)</f>
        <v>CO</v>
      </c>
      <c r="AR29" s="37">
        <v>411000</v>
      </c>
      <c r="AS29" s="32" t="str">
        <f>VLOOKUP(AR29,'ALL-Chart of Accounts'!$E:$F,2,0)</f>
        <v>Product Sales (80PRD)</v>
      </c>
      <c r="AU29" s="32">
        <f t="shared" si="4"/>
        <v>1600</v>
      </c>
      <c r="AW29" s="32" t="str">
        <f>VLOOKUP($D$1,Sites!$A:$C,2,0)</f>
        <v>CO</v>
      </c>
      <c r="AX29" s="37">
        <v>262800</v>
      </c>
      <c r="AY29" s="32" t="str">
        <f>VLOOKUP(AX29,'ALL-Chart of Accounts'!$E:$F,2,0)</f>
        <v>Deferred Income</v>
      </c>
      <c r="BC29" s="32" t="str">
        <f>VLOOKUP($D$1,Sites!$A:$C,2,0)</f>
        <v>CO</v>
      </c>
    </row>
    <row r="30" spans="1:55" s="46" customFormat="1" x14ac:dyDescent="0.35">
      <c r="A30" s="47"/>
      <c r="B30" s="47"/>
      <c r="C30" s="47"/>
      <c r="G30" s="22"/>
      <c r="H30" s="22" t="s">
        <v>1441</v>
      </c>
      <c r="I30" s="22"/>
      <c r="J30" s="46">
        <v>1700</v>
      </c>
      <c r="K30" s="32" t="str">
        <f>VLOOKUP(J30,'ALL-Unit Code 2'!$V:$W,2,0)</f>
        <v>SLICING-SLICER/LOADING (SOURCED)</v>
      </c>
      <c r="N30" s="37">
        <v>266923</v>
      </c>
      <c r="O30" s="32" t="str">
        <f>VLOOKUP(N30,'ALL-Chart of Accounts'!$E:$F,2,0)</f>
        <v>Accrued Gen Wrty - Warranty Claims Paid</v>
      </c>
      <c r="S30" s="32" t="str">
        <f>VLOOKUP($D$1,Sites!$A:$C,2,0)</f>
        <v>CO</v>
      </c>
      <c r="T30" s="32">
        <f>N30</f>
        <v>266923</v>
      </c>
      <c r="U30" s="32" t="str">
        <f>VLOOKUP(T30,'ALL-Chart of Accounts'!$E:$F,2,0)</f>
        <v>Accrued Gen Wrty - Warranty Claims Paid</v>
      </c>
      <c r="Y30" s="32" t="str">
        <f>VLOOKUP($D$1,Sites!$A:$C,2,0)</f>
        <v>CO</v>
      </c>
      <c r="Z30" s="32">
        <f>T30</f>
        <v>266923</v>
      </c>
      <c r="AA30" s="32" t="str">
        <f>VLOOKUP(Z30,'ALL-Chart of Accounts'!$E:$F,2,0)</f>
        <v>Accrued Gen Wrty - Warranty Claims Paid</v>
      </c>
      <c r="AE30" s="32" t="str">
        <f>VLOOKUP($D$1,Sites!$A:$C,2,0)</f>
        <v>CO</v>
      </c>
      <c r="AF30" s="32">
        <f>Z30</f>
        <v>266923</v>
      </c>
      <c r="AG30" s="32" t="str">
        <f>VLOOKUP(AF30,'ALL-Chart of Accounts'!$E:$F,2,0)</f>
        <v>Accrued Gen Wrty - Warranty Claims Paid</v>
      </c>
      <c r="AK30" s="32" t="str">
        <f>VLOOKUP($D$1,Sites!$A:$C,2,0)</f>
        <v>CO</v>
      </c>
      <c r="AL30" s="32">
        <f>AF30</f>
        <v>266923</v>
      </c>
      <c r="AM30" s="32" t="str">
        <f>VLOOKUP(AL30,'ALL-Chart of Accounts'!$E:$F,2,0)</f>
        <v>Accrued Gen Wrty - Warranty Claims Paid</v>
      </c>
      <c r="AQ30" s="32" t="str">
        <f>VLOOKUP($D$1,Sites!$A:$C,2,0)</f>
        <v>CO</v>
      </c>
      <c r="AR30" s="37">
        <v>411000</v>
      </c>
      <c r="AS30" s="32" t="str">
        <f>VLOOKUP(AR30,'ALL-Chart of Accounts'!$E:$F,2,0)</f>
        <v>Product Sales (80PRD)</v>
      </c>
      <c r="AU30" s="32">
        <f>J30</f>
        <v>1700</v>
      </c>
      <c r="AW30" s="32" t="str">
        <f>VLOOKUP($D$1,Sites!$A:$C,2,0)</f>
        <v>CO</v>
      </c>
      <c r="AX30" s="37">
        <v>262800</v>
      </c>
      <c r="AY30" s="32" t="str">
        <f>VLOOKUP(AX30,'ALL-Chart of Accounts'!$E:$F,2,0)</f>
        <v>Deferred Income</v>
      </c>
      <c r="BC30" s="32" t="str">
        <f>VLOOKUP($D$1,Sites!$A:$C,2,0)</f>
        <v>CO</v>
      </c>
    </row>
    <row r="31" spans="1:55" x14ac:dyDescent="0.35">
      <c r="A31" s="18">
        <v>43131</v>
      </c>
      <c r="D31" s="4" t="s">
        <v>9709</v>
      </c>
      <c r="G31" s="22"/>
      <c r="H31" s="22" t="s">
        <v>1441</v>
      </c>
      <c r="I31" s="22"/>
      <c r="J31" s="4">
        <v>1800</v>
      </c>
      <c r="K31" s="32" t="str">
        <f>VLOOKUP(J31,'ALL-Unit Code 2'!$V:$W,2,0)</f>
        <v>THAWING-RADIO FREQ THAWING (POLARFLEX)</v>
      </c>
      <c r="N31" s="37">
        <v>266923</v>
      </c>
      <c r="O31" s="32" t="str">
        <f>VLOOKUP(N31,'ALL-Chart of Accounts'!$E:$F,2,0)</f>
        <v>Accrued Gen Wrty - Warranty Claims Paid</v>
      </c>
      <c r="S31" s="32" t="str">
        <f>VLOOKUP($D$1,Sites!$A:$C,2,0)</f>
        <v>CO</v>
      </c>
      <c r="T31" s="32">
        <f t="shared" si="0"/>
        <v>266923</v>
      </c>
      <c r="U31" s="32" t="str">
        <f>VLOOKUP(T31,'ALL-Chart of Accounts'!$E:$F,2,0)</f>
        <v>Accrued Gen Wrty - Warranty Claims Paid</v>
      </c>
      <c r="Y31" s="32" t="str">
        <f>VLOOKUP($D$1,Sites!$A:$C,2,0)</f>
        <v>CO</v>
      </c>
      <c r="Z31" s="32">
        <f t="shared" si="1"/>
        <v>266923</v>
      </c>
      <c r="AA31" s="32" t="str">
        <f>VLOOKUP(Z31,'ALL-Chart of Accounts'!$E:$F,2,0)</f>
        <v>Accrued Gen Wrty - Warranty Claims Paid</v>
      </c>
      <c r="AE31" s="32" t="str">
        <f>VLOOKUP($D$1,Sites!$A:$C,2,0)</f>
        <v>CO</v>
      </c>
      <c r="AF31" s="32">
        <f t="shared" si="2"/>
        <v>266923</v>
      </c>
      <c r="AG31" s="32" t="str">
        <f>VLOOKUP(AF31,'ALL-Chart of Accounts'!$E:$F,2,0)</f>
        <v>Accrued Gen Wrty - Warranty Claims Paid</v>
      </c>
      <c r="AK31" s="32" t="str">
        <f>VLOOKUP($D$1,Sites!$A:$C,2,0)</f>
        <v>CO</v>
      </c>
      <c r="AL31" s="32">
        <f t="shared" si="3"/>
        <v>266923</v>
      </c>
      <c r="AM31" s="32" t="str">
        <f>VLOOKUP(AL31,'ALL-Chart of Accounts'!$E:$F,2,0)</f>
        <v>Accrued Gen Wrty - Warranty Claims Paid</v>
      </c>
      <c r="AQ31" s="32" t="str">
        <f>VLOOKUP($D$1,Sites!$A:$C,2,0)</f>
        <v>CO</v>
      </c>
      <c r="AR31" s="37">
        <v>411000</v>
      </c>
      <c r="AS31" s="32" t="str">
        <f>VLOOKUP(AR31,'ALL-Chart of Accounts'!$E:$F,2,0)</f>
        <v>Product Sales (80PRD)</v>
      </c>
      <c r="AU31" s="32">
        <f t="shared" si="4"/>
        <v>1800</v>
      </c>
      <c r="AW31" s="32" t="str">
        <f>VLOOKUP($D$1,Sites!$A:$C,2,0)</f>
        <v>CO</v>
      </c>
      <c r="AX31" s="37">
        <v>262800</v>
      </c>
      <c r="AY31" s="32" t="str">
        <f>VLOOKUP(AX31,'ALL-Chart of Accounts'!$E:$F,2,0)</f>
        <v>Deferred Income</v>
      </c>
      <c r="BC31" s="32" t="str">
        <f>VLOOKUP($D$1,Sites!$A:$C,2,0)</f>
        <v>CO</v>
      </c>
    </row>
    <row r="32" spans="1:55" s="46" customFormat="1" x14ac:dyDescent="0.35">
      <c r="A32" s="47"/>
      <c r="B32" s="47">
        <v>43214</v>
      </c>
      <c r="C32" s="47"/>
      <c r="F32" s="22" t="s">
        <v>1441</v>
      </c>
      <c r="G32" s="22"/>
      <c r="H32" s="22" t="s">
        <v>1441</v>
      </c>
      <c r="I32" s="22"/>
      <c r="J32" s="46">
        <v>2100</v>
      </c>
      <c r="K32" s="32" t="str">
        <f>VLOOKUP(J32,'ALL-Unit Code 2'!$V:$W,2,0)</f>
        <v>MATERIAL HANDLING - AGV (CLAMP)</v>
      </c>
      <c r="N32" s="37">
        <v>266923</v>
      </c>
      <c r="O32" s="32" t="str">
        <f>VLOOKUP(N32,'ALL-Chart of Accounts'!$E:$F,2,0)</f>
        <v>Accrued Gen Wrty - Warranty Claims Paid</v>
      </c>
      <c r="S32" s="32" t="str">
        <f>VLOOKUP($D$1,Sites!$A:$C,2,0)</f>
        <v>CO</v>
      </c>
      <c r="T32" s="32">
        <f t="shared" si="0"/>
        <v>266923</v>
      </c>
      <c r="U32" s="32" t="str">
        <f>VLOOKUP(T32,'ALL-Chart of Accounts'!$E:$F,2,0)</f>
        <v>Accrued Gen Wrty - Warranty Claims Paid</v>
      </c>
      <c r="Y32" s="32" t="str">
        <f>VLOOKUP($D$1,Sites!$A:$C,2,0)</f>
        <v>CO</v>
      </c>
      <c r="Z32" s="32">
        <f t="shared" si="1"/>
        <v>266923</v>
      </c>
      <c r="AA32" s="32" t="str">
        <f>VLOOKUP(Z32,'ALL-Chart of Accounts'!$E:$F,2,0)</f>
        <v>Accrued Gen Wrty - Warranty Claims Paid</v>
      </c>
      <c r="AE32" s="32" t="str">
        <f>VLOOKUP($D$1,Sites!$A:$C,2,0)</f>
        <v>CO</v>
      </c>
      <c r="AF32" s="32">
        <f t="shared" si="2"/>
        <v>266923</v>
      </c>
      <c r="AG32" s="32" t="str">
        <f>VLOOKUP(AF32,'ALL-Chart of Accounts'!$E:$F,2,0)</f>
        <v>Accrued Gen Wrty - Warranty Claims Paid</v>
      </c>
      <c r="AK32" s="32" t="str">
        <f>VLOOKUP($D$1,Sites!$A:$C,2,0)</f>
        <v>CO</v>
      </c>
      <c r="AL32" s="32">
        <f t="shared" si="3"/>
        <v>266923</v>
      </c>
      <c r="AM32" s="32" t="str">
        <f>VLOOKUP(AL32,'ALL-Chart of Accounts'!$E:$F,2,0)</f>
        <v>Accrued Gen Wrty - Warranty Claims Paid</v>
      </c>
      <c r="AQ32" s="32" t="str">
        <f>VLOOKUP($D$1,Sites!$A:$C,2,0)</f>
        <v>CO</v>
      </c>
      <c r="AR32" s="37">
        <v>411000</v>
      </c>
      <c r="AS32" s="32" t="str">
        <f>VLOOKUP(AR32,'ALL-Chart of Accounts'!$E:$F,2,0)</f>
        <v>Product Sales (80PRD)</v>
      </c>
      <c r="AU32" s="32">
        <f t="shared" si="4"/>
        <v>2100</v>
      </c>
      <c r="AW32" s="32" t="str">
        <f>VLOOKUP($D$1,Sites!$A:$C,2,0)</f>
        <v>CO</v>
      </c>
      <c r="AX32" s="37">
        <v>262800</v>
      </c>
      <c r="AY32" s="32" t="str">
        <f>VLOOKUP(AX32,'ALL-Chart of Accounts'!$E:$F,2,0)</f>
        <v>Deferred Income</v>
      </c>
      <c r="BC32" s="32" t="str">
        <f>VLOOKUP($D$1,Sites!$A:$C,2,0)</f>
        <v>CO</v>
      </c>
    </row>
    <row r="33" spans="1:61" s="46" customFormat="1" x14ac:dyDescent="0.35">
      <c r="A33" s="47"/>
      <c r="B33" s="47">
        <v>43214</v>
      </c>
      <c r="C33" s="47"/>
      <c r="F33" s="22" t="s">
        <v>1441</v>
      </c>
      <c r="G33" s="22"/>
      <c r="H33" s="22" t="s">
        <v>1441</v>
      </c>
      <c r="I33" s="22"/>
      <c r="J33" s="46">
        <v>2105</v>
      </c>
      <c r="K33" s="32" t="str">
        <f>VLOOKUP(J33,'ALL-Unit Code 2'!$V:$W,2,0)</f>
        <v>MATERIAL HANDLING - AGV (FORK)</v>
      </c>
      <c r="N33" s="37">
        <v>266923</v>
      </c>
      <c r="O33" s="32" t="str">
        <f>VLOOKUP(N33,'ALL-Chart of Accounts'!$E:$F,2,0)</f>
        <v>Accrued Gen Wrty - Warranty Claims Paid</v>
      </c>
      <c r="S33" s="32" t="str">
        <f>VLOOKUP($D$1,Sites!$A:$C,2,0)</f>
        <v>CO</v>
      </c>
      <c r="T33" s="32">
        <f t="shared" si="0"/>
        <v>266923</v>
      </c>
      <c r="U33" s="32" t="str">
        <f>VLOOKUP(T33,'ALL-Chart of Accounts'!$E:$F,2,0)</f>
        <v>Accrued Gen Wrty - Warranty Claims Paid</v>
      </c>
      <c r="Y33" s="32" t="str">
        <f>VLOOKUP($D$1,Sites!$A:$C,2,0)</f>
        <v>CO</v>
      </c>
      <c r="Z33" s="32">
        <f t="shared" si="1"/>
        <v>266923</v>
      </c>
      <c r="AA33" s="32" t="str">
        <f>VLOOKUP(Z33,'ALL-Chart of Accounts'!$E:$F,2,0)</f>
        <v>Accrued Gen Wrty - Warranty Claims Paid</v>
      </c>
      <c r="AE33" s="32" t="str">
        <f>VLOOKUP($D$1,Sites!$A:$C,2,0)</f>
        <v>CO</v>
      </c>
      <c r="AF33" s="32">
        <f t="shared" si="2"/>
        <v>266923</v>
      </c>
      <c r="AG33" s="32" t="str">
        <f>VLOOKUP(AF33,'ALL-Chart of Accounts'!$E:$F,2,0)</f>
        <v>Accrued Gen Wrty - Warranty Claims Paid</v>
      </c>
      <c r="AK33" s="32" t="str">
        <f>VLOOKUP($D$1,Sites!$A:$C,2,0)</f>
        <v>CO</v>
      </c>
      <c r="AL33" s="32">
        <f t="shared" si="3"/>
        <v>266923</v>
      </c>
      <c r="AM33" s="32" t="str">
        <f>VLOOKUP(AL33,'ALL-Chart of Accounts'!$E:$F,2,0)</f>
        <v>Accrued Gen Wrty - Warranty Claims Paid</v>
      </c>
      <c r="AQ33" s="32" t="str">
        <f>VLOOKUP($D$1,Sites!$A:$C,2,0)</f>
        <v>CO</v>
      </c>
      <c r="AR33" s="37">
        <v>411000</v>
      </c>
      <c r="AS33" s="32" t="str">
        <f>VLOOKUP(AR33,'ALL-Chart of Accounts'!$E:$F,2,0)</f>
        <v>Product Sales (80PRD)</v>
      </c>
      <c r="AU33" s="32">
        <f t="shared" si="4"/>
        <v>2105</v>
      </c>
      <c r="AW33" s="32" t="str">
        <f>VLOOKUP($D$1,Sites!$A:$C,2,0)</f>
        <v>CO</v>
      </c>
      <c r="AX33" s="37">
        <v>262800</v>
      </c>
      <c r="AY33" s="32" t="str">
        <f>VLOOKUP(AX33,'ALL-Chart of Accounts'!$E:$F,2,0)</f>
        <v>Deferred Income</v>
      </c>
      <c r="BC33" s="32" t="str">
        <f>VLOOKUP($D$1,Sites!$A:$C,2,0)</f>
        <v>CO</v>
      </c>
    </row>
    <row r="34" spans="1:61" s="46" customFormat="1" x14ac:dyDescent="0.35">
      <c r="A34" s="47"/>
      <c r="B34" s="47">
        <v>43214</v>
      </c>
      <c r="C34" s="47"/>
      <c r="F34" s="22" t="s">
        <v>1441</v>
      </c>
      <c r="G34" s="22"/>
      <c r="H34" s="22" t="s">
        <v>1441</v>
      </c>
      <c r="I34" s="22"/>
      <c r="J34" s="46">
        <v>2110</v>
      </c>
      <c r="K34" s="32" t="str">
        <f>VLOOKUP(J34,'ALL-Unit Code 2'!$V:$W,2,0)</f>
        <v>MATERIAL HANDLING - AGV (TUGGER)</v>
      </c>
      <c r="N34" s="37">
        <v>266923</v>
      </c>
      <c r="O34" s="32" t="str">
        <f>VLOOKUP(N34,'ALL-Chart of Accounts'!$E:$F,2,0)</f>
        <v>Accrued Gen Wrty - Warranty Claims Paid</v>
      </c>
      <c r="S34" s="32" t="str">
        <f>VLOOKUP($D$1,Sites!$A:$C,2,0)</f>
        <v>CO</v>
      </c>
      <c r="T34" s="32">
        <f t="shared" si="0"/>
        <v>266923</v>
      </c>
      <c r="U34" s="32" t="str">
        <f>VLOOKUP(T34,'ALL-Chart of Accounts'!$E:$F,2,0)</f>
        <v>Accrued Gen Wrty - Warranty Claims Paid</v>
      </c>
      <c r="Y34" s="32" t="str">
        <f>VLOOKUP($D$1,Sites!$A:$C,2,0)</f>
        <v>CO</v>
      </c>
      <c r="Z34" s="32">
        <f t="shared" si="1"/>
        <v>266923</v>
      </c>
      <c r="AA34" s="32" t="str">
        <f>VLOOKUP(Z34,'ALL-Chart of Accounts'!$E:$F,2,0)</f>
        <v>Accrued Gen Wrty - Warranty Claims Paid</v>
      </c>
      <c r="AE34" s="32" t="str">
        <f>VLOOKUP($D$1,Sites!$A:$C,2,0)</f>
        <v>CO</v>
      </c>
      <c r="AF34" s="32">
        <f t="shared" si="2"/>
        <v>266923</v>
      </c>
      <c r="AG34" s="32" t="str">
        <f>VLOOKUP(AF34,'ALL-Chart of Accounts'!$E:$F,2,0)</f>
        <v>Accrued Gen Wrty - Warranty Claims Paid</v>
      </c>
      <c r="AK34" s="32" t="str">
        <f>VLOOKUP($D$1,Sites!$A:$C,2,0)</f>
        <v>CO</v>
      </c>
      <c r="AL34" s="32">
        <f t="shared" si="3"/>
        <v>266923</v>
      </c>
      <c r="AM34" s="32" t="str">
        <f>VLOOKUP(AL34,'ALL-Chart of Accounts'!$E:$F,2,0)</f>
        <v>Accrued Gen Wrty - Warranty Claims Paid</v>
      </c>
      <c r="AQ34" s="32" t="str">
        <f>VLOOKUP($D$1,Sites!$A:$C,2,0)</f>
        <v>CO</v>
      </c>
      <c r="AR34" s="37">
        <v>411000</v>
      </c>
      <c r="AS34" s="32" t="str">
        <f>VLOOKUP(AR34,'ALL-Chart of Accounts'!$E:$F,2,0)</f>
        <v>Product Sales (80PRD)</v>
      </c>
      <c r="AU34" s="32">
        <f t="shared" si="4"/>
        <v>2110</v>
      </c>
      <c r="AW34" s="32" t="str">
        <f>VLOOKUP($D$1,Sites!$A:$C,2,0)</f>
        <v>CO</v>
      </c>
      <c r="AX34" s="37">
        <v>262800</v>
      </c>
      <c r="AY34" s="32" t="str">
        <f>VLOOKUP(AX34,'ALL-Chart of Accounts'!$E:$F,2,0)</f>
        <v>Deferred Income</v>
      </c>
      <c r="BC34" s="32" t="str">
        <f>VLOOKUP($D$1,Sites!$A:$C,2,0)</f>
        <v>CO</v>
      </c>
    </row>
    <row r="35" spans="1:61" s="46" customFormat="1" x14ac:dyDescent="0.35">
      <c r="A35" s="47"/>
      <c r="B35" s="47">
        <v>43214</v>
      </c>
      <c r="C35" s="47"/>
      <c r="F35" s="22" t="s">
        <v>1441</v>
      </c>
      <c r="G35" s="22"/>
      <c r="H35" s="22" t="s">
        <v>1441</v>
      </c>
      <c r="I35" s="22"/>
      <c r="J35" s="46">
        <v>2115</v>
      </c>
      <c r="K35" s="32" t="str">
        <f>VLOOKUP(J35,'ALL-Unit Code 2'!$V:$W,2,0)</f>
        <v>MATERIAL HANDLING - AGV (UNIT LOADING)</v>
      </c>
      <c r="N35" s="37">
        <v>266923</v>
      </c>
      <c r="O35" s="32" t="str">
        <f>VLOOKUP(N35,'ALL-Chart of Accounts'!$E:$F,2,0)</f>
        <v>Accrued Gen Wrty - Warranty Claims Paid</v>
      </c>
      <c r="S35" s="32" t="str">
        <f>VLOOKUP($D$1,Sites!$A:$C,2,0)</f>
        <v>CO</v>
      </c>
      <c r="T35" s="32">
        <f t="shared" si="0"/>
        <v>266923</v>
      </c>
      <c r="U35" s="32" t="str">
        <f>VLOOKUP(T35,'ALL-Chart of Accounts'!$E:$F,2,0)</f>
        <v>Accrued Gen Wrty - Warranty Claims Paid</v>
      </c>
      <c r="Y35" s="32" t="str">
        <f>VLOOKUP($D$1,Sites!$A:$C,2,0)</f>
        <v>CO</v>
      </c>
      <c r="Z35" s="32">
        <f t="shared" si="1"/>
        <v>266923</v>
      </c>
      <c r="AA35" s="32" t="str">
        <f>VLOOKUP(Z35,'ALL-Chart of Accounts'!$E:$F,2,0)</f>
        <v>Accrued Gen Wrty - Warranty Claims Paid</v>
      </c>
      <c r="AE35" s="32" t="str">
        <f>VLOOKUP($D$1,Sites!$A:$C,2,0)</f>
        <v>CO</v>
      </c>
      <c r="AF35" s="32">
        <f t="shared" si="2"/>
        <v>266923</v>
      </c>
      <c r="AG35" s="32" t="str">
        <f>VLOOKUP(AF35,'ALL-Chart of Accounts'!$E:$F,2,0)</f>
        <v>Accrued Gen Wrty - Warranty Claims Paid</v>
      </c>
      <c r="AK35" s="32" t="str">
        <f>VLOOKUP($D$1,Sites!$A:$C,2,0)</f>
        <v>CO</v>
      </c>
      <c r="AL35" s="32">
        <f t="shared" si="3"/>
        <v>266923</v>
      </c>
      <c r="AM35" s="32" t="str">
        <f>VLOOKUP(AL35,'ALL-Chart of Accounts'!$E:$F,2,0)</f>
        <v>Accrued Gen Wrty - Warranty Claims Paid</v>
      </c>
      <c r="AQ35" s="32" t="str">
        <f>VLOOKUP($D$1,Sites!$A:$C,2,0)</f>
        <v>CO</v>
      </c>
      <c r="AR35" s="37">
        <v>411000</v>
      </c>
      <c r="AS35" s="32" t="str">
        <f>VLOOKUP(AR35,'ALL-Chart of Accounts'!$E:$F,2,0)</f>
        <v>Product Sales (80PRD)</v>
      </c>
      <c r="AU35" s="32">
        <f t="shared" si="4"/>
        <v>2115</v>
      </c>
      <c r="AW35" s="32" t="str">
        <f>VLOOKUP($D$1,Sites!$A:$C,2,0)</f>
        <v>CO</v>
      </c>
      <c r="AX35" s="37">
        <v>262800</v>
      </c>
      <c r="AY35" s="32" t="str">
        <f>VLOOKUP(AX35,'ALL-Chart of Accounts'!$E:$F,2,0)</f>
        <v>Deferred Income</v>
      </c>
      <c r="BC35" s="32" t="str">
        <f>VLOOKUP($D$1,Sites!$A:$C,2,0)</f>
        <v>CO</v>
      </c>
    </row>
    <row r="36" spans="1:61" s="46" customFormat="1" x14ac:dyDescent="0.35">
      <c r="A36" s="47"/>
      <c r="B36" s="47">
        <v>43214</v>
      </c>
      <c r="C36" s="47"/>
      <c r="F36" s="22" t="s">
        <v>1441</v>
      </c>
      <c r="G36" s="22"/>
      <c r="H36" s="22" t="s">
        <v>1441</v>
      </c>
      <c r="I36" s="22"/>
      <c r="J36" s="46">
        <v>2120</v>
      </c>
      <c r="K36" s="32" t="str">
        <f>VLOOKUP(J36,'ALL-Unit Code 2'!$V:$W,2,0)</f>
        <v>MATERIAL HANDLING - AGV (UNIT HANDLING)</v>
      </c>
      <c r="N36" s="37">
        <v>266923</v>
      </c>
      <c r="O36" s="32" t="str">
        <f>VLOOKUP(N36,'ALL-Chart of Accounts'!$E:$F,2,0)</f>
        <v>Accrued Gen Wrty - Warranty Claims Paid</v>
      </c>
      <c r="S36" s="32" t="str">
        <f>VLOOKUP($D$1,Sites!$A:$C,2,0)</f>
        <v>CO</v>
      </c>
      <c r="T36" s="32">
        <f t="shared" si="0"/>
        <v>266923</v>
      </c>
      <c r="U36" s="32" t="str">
        <f>VLOOKUP(T36,'ALL-Chart of Accounts'!$E:$F,2,0)</f>
        <v>Accrued Gen Wrty - Warranty Claims Paid</v>
      </c>
      <c r="Y36" s="32" t="str">
        <f>VLOOKUP($D$1,Sites!$A:$C,2,0)</f>
        <v>CO</v>
      </c>
      <c r="Z36" s="32">
        <f t="shared" si="1"/>
        <v>266923</v>
      </c>
      <c r="AA36" s="32" t="str">
        <f>VLOOKUP(Z36,'ALL-Chart of Accounts'!$E:$F,2,0)</f>
        <v>Accrued Gen Wrty - Warranty Claims Paid</v>
      </c>
      <c r="AE36" s="32" t="str">
        <f>VLOOKUP($D$1,Sites!$A:$C,2,0)</f>
        <v>CO</v>
      </c>
      <c r="AF36" s="32">
        <f t="shared" si="2"/>
        <v>266923</v>
      </c>
      <c r="AG36" s="32" t="str">
        <f>VLOOKUP(AF36,'ALL-Chart of Accounts'!$E:$F,2,0)</f>
        <v>Accrued Gen Wrty - Warranty Claims Paid</v>
      </c>
      <c r="AK36" s="32" t="str">
        <f>VLOOKUP($D$1,Sites!$A:$C,2,0)</f>
        <v>CO</v>
      </c>
      <c r="AL36" s="32">
        <f t="shared" si="3"/>
        <v>266923</v>
      </c>
      <c r="AM36" s="32" t="str">
        <f>VLOOKUP(AL36,'ALL-Chart of Accounts'!$E:$F,2,0)</f>
        <v>Accrued Gen Wrty - Warranty Claims Paid</v>
      </c>
      <c r="AQ36" s="32" t="str">
        <f>VLOOKUP($D$1,Sites!$A:$C,2,0)</f>
        <v>CO</v>
      </c>
      <c r="AR36" s="37">
        <v>411000</v>
      </c>
      <c r="AS36" s="32" t="str">
        <f>VLOOKUP(AR36,'ALL-Chart of Accounts'!$E:$F,2,0)</f>
        <v>Product Sales (80PRD)</v>
      </c>
      <c r="AU36" s="32">
        <f t="shared" si="4"/>
        <v>2120</v>
      </c>
      <c r="AW36" s="32" t="str">
        <f>VLOOKUP($D$1,Sites!$A:$C,2,0)</f>
        <v>CO</v>
      </c>
      <c r="AX36" s="37">
        <v>262800</v>
      </c>
      <c r="AY36" s="32" t="str">
        <f>VLOOKUP(AX36,'ALL-Chart of Accounts'!$E:$F,2,0)</f>
        <v>Deferred Income</v>
      </c>
      <c r="BC36" s="32" t="str">
        <f>VLOOKUP($D$1,Sites!$A:$C,2,0)</f>
        <v>CO</v>
      </c>
    </row>
    <row r="37" spans="1:61" x14ac:dyDescent="0.35">
      <c r="A37" s="18">
        <v>43253</v>
      </c>
      <c r="B37" s="18">
        <v>43165</v>
      </c>
      <c r="D37" s="4" t="s">
        <v>10602</v>
      </c>
      <c r="E37" s="22" t="s">
        <v>1441</v>
      </c>
      <c r="F37" s="22" t="s">
        <v>1441</v>
      </c>
      <c r="G37" s="22" t="s">
        <v>1441</v>
      </c>
      <c r="H37" s="22" t="s">
        <v>1441</v>
      </c>
      <c r="I37" s="22" t="s">
        <v>1441</v>
      </c>
      <c r="J37" s="4">
        <v>9999</v>
      </c>
      <c r="K37" s="32" t="str">
        <f>VLOOKUP(J37,'ALL-Unit Code 2'!$V:$W,2,0)</f>
        <v>MISCELLANEOUS</v>
      </c>
      <c r="N37" s="37">
        <v>266923</v>
      </c>
      <c r="O37" s="32" t="str">
        <f>VLOOKUP(N37,'ALL-Chart of Accounts'!$E:$F,2,0)</f>
        <v>Accrued Gen Wrty - Warranty Claims Paid</v>
      </c>
      <c r="S37" s="32" t="str">
        <f>VLOOKUP($D$1,Sites!$A:$C,2,0)</f>
        <v>CO</v>
      </c>
      <c r="T37" s="32">
        <f t="shared" si="0"/>
        <v>266923</v>
      </c>
      <c r="U37" s="32" t="str">
        <f>VLOOKUP(T37,'ALL-Chart of Accounts'!$E:$F,2,0)</f>
        <v>Accrued Gen Wrty - Warranty Claims Paid</v>
      </c>
      <c r="Y37" s="32" t="str">
        <f>VLOOKUP($D$1,Sites!$A:$C,2,0)</f>
        <v>CO</v>
      </c>
      <c r="Z37" s="32">
        <f t="shared" si="1"/>
        <v>266923</v>
      </c>
      <c r="AA37" s="32" t="str">
        <f>VLOOKUP(Z37,'ALL-Chart of Accounts'!$E:$F,2,0)</f>
        <v>Accrued Gen Wrty - Warranty Claims Paid</v>
      </c>
      <c r="AE37" s="32" t="str">
        <f>VLOOKUP($D$1,Sites!$A:$C,2,0)</f>
        <v>CO</v>
      </c>
      <c r="AF37" s="32">
        <f t="shared" si="2"/>
        <v>266923</v>
      </c>
      <c r="AG37" s="32" t="str">
        <f>VLOOKUP(AF37,'ALL-Chart of Accounts'!$E:$F,2,0)</f>
        <v>Accrued Gen Wrty - Warranty Claims Paid</v>
      </c>
      <c r="AK37" s="32" t="str">
        <f>VLOOKUP($D$1,Sites!$A:$C,2,0)</f>
        <v>CO</v>
      </c>
      <c r="AL37" s="32">
        <f t="shared" si="3"/>
        <v>266923</v>
      </c>
      <c r="AM37" s="32" t="str">
        <f>VLOOKUP(AL37,'ALL-Chart of Accounts'!$E:$F,2,0)</f>
        <v>Accrued Gen Wrty - Warranty Claims Paid</v>
      </c>
      <c r="AQ37" s="32" t="str">
        <f>VLOOKUP($D$1,Sites!$A:$C,2,0)</f>
        <v>CO</v>
      </c>
      <c r="AR37" s="37">
        <v>411000</v>
      </c>
      <c r="AS37" s="32" t="str">
        <f>VLOOKUP(AR37,'ALL-Chart of Accounts'!$E:$F,2,0)</f>
        <v>Product Sales (80PRD)</v>
      </c>
      <c r="AU37" s="32">
        <f t="shared" si="4"/>
        <v>9999</v>
      </c>
      <c r="AW37" s="32" t="str">
        <f>VLOOKUP($D$1,Sites!$A:$C,2,0)</f>
        <v>CO</v>
      </c>
      <c r="AX37" s="37">
        <v>262800</v>
      </c>
      <c r="AY37" s="32" t="str">
        <f>VLOOKUP(AX37,'ALL-Chart of Accounts'!$E:$F,2,0)</f>
        <v>Deferred Income</v>
      </c>
      <c r="BC37" s="32" t="str">
        <f>VLOOKUP($D$1,Sites!$A:$C,2,0)</f>
        <v>CO</v>
      </c>
    </row>
    <row r="38" spans="1:61" x14ac:dyDescent="0.35"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</row>
    <row r="39" spans="1:61" x14ac:dyDescent="0.35"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</row>
    <row r="40" spans="1:61" x14ac:dyDescent="0.35"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</row>
    <row r="41" spans="1:61" x14ac:dyDescent="0.35"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</row>
    <row r="42" spans="1:61" x14ac:dyDescent="0.35"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</row>
    <row r="43" spans="1:61" x14ac:dyDescent="0.35"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</row>
  </sheetData>
  <autoFilter ref="A2:BI37" xr:uid="{00000000-0009-0000-0000-000033000000}">
    <sortState ref="A3:BI31">
      <sortCondition ref="J2"/>
    </sortState>
  </autoFilter>
  <dataValidations count="1">
    <dataValidation type="list" allowBlank="1" showInputMessage="1" showErrorMessage="1" sqref="D1" xr:uid="{00000000-0002-0000-3300-000000000000}">
      <formula1>Sites</formula1>
    </dataValidation>
  </dataValidations>
  <hyperlinks>
    <hyperlink ref="B1" location="Index!A1" display="Go To Index" xr:uid="{00000000-0004-0000-3300-000000000000}"/>
  </hyperlinks>
  <pageMargins left="0.7" right="0.7" top="0.75" bottom="0.75" header="0.3" footer="0.3"/>
  <customProperties>
    <customPr name="QAA_DRILLPATH_NODE_ID" r:id="rId1"/>
  </customPropertie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E729C-AE74-4C64-A109-6DBDB62653B0}">
  <sheetPr>
    <tabColor theme="6" tint="0.59999389629810485"/>
  </sheetPr>
  <dimension ref="A1:BD45"/>
  <sheetViews>
    <sheetView workbookViewId="0">
      <pane xSplit="6" ySplit="2" topLeftCell="G30" activePane="bottomRight" state="frozen"/>
      <selection activeCell="H3" sqref="H3"/>
      <selection pane="topRight" activeCell="H3" sqref="H3"/>
      <selection pane="bottomLeft" activeCell="H3" sqref="H3"/>
      <selection pane="bottomRight" activeCell="B1" sqref="B1"/>
    </sheetView>
  </sheetViews>
  <sheetFormatPr defaultColWidth="10.6328125" defaultRowHeight="14.5" x14ac:dyDescent="0.35"/>
  <cols>
    <col min="1" max="2" width="10.6328125" style="47" bestFit="1" customWidth="1"/>
    <col min="3" max="3" width="10.54296875" style="47" bestFit="1" customWidth="1"/>
    <col min="4" max="4" width="9.36328125" style="46" bestFit="1" customWidth="1"/>
    <col min="5" max="5" width="14.36328125" style="46" bestFit="1" customWidth="1"/>
    <col min="6" max="6" width="43" style="46" bestFit="1" customWidth="1"/>
    <col min="7" max="7" width="12.54296875" style="46" bestFit="1" customWidth="1"/>
    <col min="8" max="8" width="8.08984375" style="46" bestFit="1" customWidth="1"/>
    <col min="9" max="9" width="25.6328125" style="46" bestFit="1" customWidth="1"/>
    <col min="10" max="10" width="36.36328125" style="46" bestFit="1" customWidth="1"/>
    <col min="11" max="14" width="12.6328125" style="46" bestFit="1" customWidth="1"/>
    <col min="15" max="15" width="23.36328125" style="46" bestFit="1" customWidth="1"/>
    <col min="16" max="16" width="36.36328125" style="46" bestFit="1" customWidth="1"/>
    <col min="17" max="20" width="12.6328125" style="46" bestFit="1" customWidth="1"/>
    <col min="21" max="21" width="31.453125" style="46" bestFit="1" customWidth="1"/>
    <col min="22" max="22" width="36.36328125" style="46" bestFit="1" customWidth="1"/>
    <col min="23" max="26" width="12.6328125" style="46" bestFit="1" customWidth="1"/>
    <col min="27" max="27" width="34" style="46" bestFit="1" customWidth="1"/>
    <col min="28" max="28" width="36.36328125" style="46" bestFit="1" customWidth="1"/>
    <col min="29" max="32" width="12.6328125" style="46" bestFit="1" customWidth="1"/>
    <col min="33" max="33" width="25" style="46" bestFit="1" customWidth="1"/>
    <col min="34" max="34" width="36.36328125" style="46" bestFit="1" customWidth="1"/>
    <col min="35" max="38" width="12.6328125" style="46" bestFit="1" customWidth="1"/>
    <col min="39" max="39" width="21.08984375" style="46" bestFit="1" customWidth="1"/>
    <col min="40" max="40" width="19.6328125" style="46" bestFit="1" customWidth="1"/>
    <col min="41" max="44" width="12.6328125" style="46" bestFit="1" customWidth="1"/>
    <col min="45" max="45" width="21.453125" style="46" bestFit="1" customWidth="1"/>
    <col min="46" max="46" width="15.36328125" style="46" bestFit="1" customWidth="1"/>
    <col min="47" max="50" width="12.6328125" style="46" bestFit="1" customWidth="1"/>
    <col min="51" max="51" width="13.36328125" style="46" bestFit="1" customWidth="1"/>
    <col min="52" max="52" width="12.453125" style="46" bestFit="1" customWidth="1"/>
    <col min="53" max="56" width="12.6328125" style="46" bestFit="1" customWidth="1"/>
    <col min="57" max="16384" width="10.6328125" style="46"/>
  </cols>
  <sheetData>
    <row r="1" spans="1:56" x14ac:dyDescent="0.35">
      <c r="A1" s="47" t="s">
        <v>348</v>
      </c>
      <c r="B1" s="26" t="s">
        <v>50</v>
      </c>
      <c r="C1" s="47" t="s">
        <v>350</v>
      </c>
      <c r="D1" s="6" t="s">
        <v>11489</v>
      </c>
    </row>
    <row r="2" spans="1:56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2147</v>
      </c>
      <c r="F2" s="46" t="s">
        <v>387</v>
      </c>
      <c r="G2" s="46" t="s">
        <v>2882</v>
      </c>
      <c r="H2" s="46" t="s">
        <v>3240</v>
      </c>
      <c r="I2" s="46" t="s">
        <v>3745</v>
      </c>
      <c r="J2" s="46" t="s">
        <v>387</v>
      </c>
      <c r="K2" s="46" t="s">
        <v>61</v>
      </c>
      <c r="L2" s="46" t="s">
        <v>62</v>
      </c>
      <c r="M2" s="46" t="s">
        <v>63</v>
      </c>
      <c r="N2" s="46" t="s">
        <v>64</v>
      </c>
      <c r="O2" s="46" t="s">
        <v>3746</v>
      </c>
      <c r="P2" s="46" t="s">
        <v>387</v>
      </c>
      <c r="Q2" s="46" t="s">
        <v>61</v>
      </c>
      <c r="R2" s="46" t="s">
        <v>62</v>
      </c>
      <c r="S2" s="46" t="s">
        <v>63</v>
      </c>
      <c r="T2" s="46" t="s">
        <v>64</v>
      </c>
      <c r="U2" s="46" t="s">
        <v>3747</v>
      </c>
      <c r="V2" s="46" t="s">
        <v>387</v>
      </c>
      <c r="W2" s="46" t="s">
        <v>61</v>
      </c>
      <c r="X2" s="46" t="s">
        <v>62</v>
      </c>
      <c r="Y2" s="46" t="s">
        <v>63</v>
      </c>
      <c r="Z2" s="46" t="s">
        <v>64</v>
      </c>
      <c r="AA2" s="46" t="s">
        <v>3748</v>
      </c>
      <c r="AB2" s="46" t="s">
        <v>387</v>
      </c>
      <c r="AC2" s="46" t="s">
        <v>61</v>
      </c>
      <c r="AD2" s="46" t="s">
        <v>62</v>
      </c>
      <c r="AE2" s="46" t="s">
        <v>63</v>
      </c>
      <c r="AF2" s="46" t="s">
        <v>64</v>
      </c>
      <c r="AG2" s="46" t="s">
        <v>3749</v>
      </c>
      <c r="AH2" s="46" t="s">
        <v>387</v>
      </c>
      <c r="AI2" s="46" t="s">
        <v>61</v>
      </c>
      <c r="AJ2" s="46" t="s">
        <v>62</v>
      </c>
      <c r="AK2" s="46" t="s">
        <v>63</v>
      </c>
      <c r="AL2" s="46" t="s">
        <v>64</v>
      </c>
      <c r="AM2" s="46" t="s">
        <v>3750</v>
      </c>
      <c r="AN2" s="46" t="s">
        <v>387</v>
      </c>
      <c r="AO2" s="46" t="s">
        <v>61</v>
      </c>
      <c r="AP2" s="46" t="s">
        <v>62</v>
      </c>
      <c r="AQ2" s="46" t="s">
        <v>63</v>
      </c>
      <c r="AR2" s="46" t="s">
        <v>64</v>
      </c>
      <c r="AS2" s="46" t="s">
        <v>3751</v>
      </c>
      <c r="AT2" s="46" t="s">
        <v>387</v>
      </c>
      <c r="AU2" s="46" t="s">
        <v>61</v>
      </c>
      <c r="AV2" s="46" t="s">
        <v>62</v>
      </c>
      <c r="AW2" s="46" t="s">
        <v>63</v>
      </c>
      <c r="AX2" s="46" t="s">
        <v>64</v>
      </c>
      <c r="AY2" s="46" t="s">
        <v>3752</v>
      </c>
      <c r="AZ2" s="46" t="s">
        <v>387</v>
      </c>
      <c r="BA2" s="46" t="s">
        <v>61</v>
      </c>
      <c r="BB2" s="46" t="s">
        <v>62</v>
      </c>
      <c r="BC2" s="46" t="s">
        <v>63</v>
      </c>
      <c r="BD2" s="46" t="s">
        <v>64</v>
      </c>
    </row>
    <row r="3" spans="1:56" x14ac:dyDescent="0.35">
      <c r="B3" s="47">
        <v>43468</v>
      </c>
      <c r="E3" s="46">
        <v>1000</v>
      </c>
      <c r="F3" s="32" t="str">
        <f>VLOOKUP(E3,'ALL-Unit Code 2'!$V:$W,2,0)</f>
        <v>EXPENSED MATERIAL</v>
      </c>
      <c r="I3" s="37">
        <v>266923</v>
      </c>
      <c r="J3" s="32" t="str">
        <f>VLOOKUP(I3,'ALL-Chart of Accounts'!$E:$F,2,0)</f>
        <v>Accrued Gen Wrty - Warranty Claims Paid</v>
      </c>
      <c r="N3" s="32" t="str">
        <f>IF(VLOOKUP($E3,'ALL-Unit Code 2'!$V:$X,3,0)="ANY",VLOOKUP($D$1,Sites!$A:$C,2,0),VLOOKUP($E3,'ALL-Unit Code 2'!$V:$X,3,0))</f>
        <v>FC</v>
      </c>
      <c r="O3" s="32">
        <f>I3</f>
        <v>266923</v>
      </c>
      <c r="P3" s="32" t="str">
        <f>VLOOKUP(O3,'ALL-Chart of Accounts'!$E:$F,2,0)</f>
        <v>Accrued Gen Wrty - Warranty Claims Paid</v>
      </c>
      <c r="T3" s="32" t="str">
        <f>IF(VLOOKUP($E3,'ALL-Unit Code 2'!$V:$X,3,0)="ANY",VLOOKUP($D$1,Sites!$A:$C,2,0),VLOOKUP($E3,'ALL-Unit Code 2'!$V:$X,3,0))</f>
        <v>FC</v>
      </c>
      <c r="U3" s="32">
        <f>O3</f>
        <v>266923</v>
      </c>
      <c r="V3" s="32" t="str">
        <f>VLOOKUP(U3,'ALL-Chart of Accounts'!$E:$F,2,0)</f>
        <v>Accrued Gen Wrty - Warranty Claims Paid</v>
      </c>
      <c r="Z3" s="32" t="str">
        <f>IF(VLOOKUP($E3,'ALL-Unit Code 2'!$V:$X,3,0)="ANY",VLOOKUP($D$1,Sites!$A:$C,2,0),VLOOKUP($E3,'ALL-Unit Code 2'!$V:$X,3,0))</f>
        <v>FC</v>
      </c>
      <c r="AA3" s="32">
        <f>U3</f>
        <v>266923</v>
      </c>
      <c r="AB3" s="32" t="str">
        <f>VLOOKUP(AA3,'ALL-Chart of Accounts'!$E:$F,2,0)</f>
        <v>Accrued Gen Wrty - Warranty Claims Paid</v>
      </c>
      <c r="AF3" s="32" t="str">
        <f>IF(VLOOKUP($E3,'ALL-Unit Code 2'!$V:$X,3,0)="ANY",VLOOKUP($D$1,Sites!$A:$C,2,0),VLOOKUP($E3,'ALL-Unit Code 2'!$V:$X,3,0))</f>
        <v>FC</v>
      </c>
      <c r="AG3" s="32">
        <f>AA3</f>
        <v>266923</v>
      </c>
      <c r="AH3" s="32" t="str">
        <f>VLOOKUP(AG3,'ALL-Chart of Accounts'!$E:$F,2,0)</f>
        <v>Accrued Gen Wrty - Warranty Claims Paid</v>
      </c>
      <c r="AL3" s="32" t="str">
        <f>IF(VLOOKUP($E3,'ALL-Unit Code 2'!$V:$X,3,0)="ANY",VLOOKUP($D$1,Sites!$A:$C,2,0),VLOOKUP($E3,'ALL-Unit Code 2'!$V:$X,3,0))</f>
        <v>FC</v>
      </c>
      <c r="AM3" s="37">
        <v>411000</v>
      </c>
      <c r="AN3" s="32" t="str">
        <f>VLOOKUP(AM3,'ALL-Chart of Accounts'!$E:$F,2,0)</f>
        <v>Product Sales (80PRD)</v>
      </c>
      <c r="AP3" s="32">
        <f>E3</f>
        <v>1000</v>
      </c>
      <c r="AR3" s="32" t="str">
        <f>IF(VLOOKUP($E3,'ALL-Unit Code 2'!$V:$X,3,0)="ANY",VLOOKUP($D$1,Sites!$A:$C,2,0),VLOOKUP($E3,'ALL-Unit Code 2'!$V:$X,3,0))</f>
        <v>FC</v>
      </c>
      <c r="AS3" s="37">
        <v>262800</v>
      </c>
      <c r="AT3" s="32" t="str">
        <f>VLOOKUP(AS3,'ALL-Chart of Accounts'!$E:$F,2,0)</f>
        <v>Deferred Income</v>
      </c>
      <c r="AX3" s="32" t="str">
        <f>IF(VLOOKUP($E3,'ALL-Unit Code 2'!$V:$X,3,0)="ANY",VLOOKUP($D$1,Sites!$A:$C,2,0),VLOOKUP($E3,'ALL-Unit Code 2'!$V:$X,3,0))</f>
        <v>FC</v>
      </c>
    </row>
    <row r="4" spans="1:56" x14ac:dyDescent="0.35">
      <c r="B4" s="47">
        <v>43468</v>
      </c>
      <c r="E4" s="46">
        <v>1001</v>
      </c>
      <c r="F4" s="32" t="str">
        <f>VLOOKUP(E4,'ALL-Unit Code 2'!$V:$W,2,0)</f>
        <v>RAW MATERIAL</v>
      </c>
      <c r="I4" s="37">
        <v>266923</v>
      </c>
      <c r="J4" s="32" t="str">
        <f>VLOOKUP(I4,'ALL-Chart of Accounts'!$E:$F,2,0)</f>
        <v>Accrued Gen Wrty - Warranty Claims Paid</v>
      </c>
      <c r="N4" s="32" t="str">
        <f>IF(VLOOKUP($E4,'ALL-Unit Code 2'!$V:$X,3,0)="ANY",VLOOKUP($D$1,Sites!$A:$C,2,0),VLOOKUP($E4,'ALL-Unit Code 2'!$V:$X,3,0))</f>
        <v>FC</v>
      </c>
      <c r="O4" s="32">
        <f t="shared" ref="O4:O33" si="0">I4</f>
        <v>266923</v>
      </c>
      <c r="P4" s="32" t="str">
        <f>VLOOKUP(O4,'ALL-Chart of Accounts'!$E:$F,2,0)</f>
        <v>Accrued Gen Wrty - Warranty Claims Paid</v>
      </c>
      <c r="T4" s="32" t="str">
        <f>IF(VLOOKUP($E4,'ALL-Unit Code 2'!$V:$X,3,0)="ANY",VLOOKUP($D$1,Sites!$A:$C,2,0),VLOOKUP($E4,'ALL-Unit Code 2'!$V:$X,3,0))</f>
        <v>FC</v>
      </c>
      <c r="U4" s="32">
        <f t="shared" ref="U4:U33" si="1">O4</f>
        <v>266923</v>
      </c>
      <c r="V4" s="32" t="str">
        <f>VLOOKUP(U4,'ALL-Chart of Accounts'!$E:$F,2,0)</f>
        <v>Accrued Gen Wrty - Warranty Claims Paid</v>
      </c>
      <c r="Z4" s="32" t="str">
        <f>IF(VLOOKUP($E4,'ALL-Unit Code 2'!$V:$X,3,0)="ANY",VLOOKUP($D$1,Sites!$A:$C,2,0),VLOOKUP($E4,'ALL-Unit Code 2'!$V:$X,3,0))</f>
        <v>FC</v>
      </c>
      <c r="AA4" s="32">
        <f t="shared" ref="AA4:AA33" si="2">U4</f>
        <v>266923</v>
      </c>
      <c r="AB4" s="32" t="str">
        <f>VLOOKUP(AA4,'ALL-Chart of Accounts'!$E:$F,2,0)</f>
        <v>Accrued Gen Wrty - Warranty Claims Paid</v>
      </c>
      <c r="AF4" s="32" t="str">
        <f>IF(VLOOKUP($E4,'ALL-Unit Code 2'!$V:$X,3,0)="ANY",VLOOKUP($D$1,Sites!$A:$C,2,0),VLOOKUP($E4,'ALL-Unit Code 2'!$V:$X,3,0))</f>
        <v>FC</v>
      </c>
      <c r="AG4" s="32">
        <f t="shared" ref="AG4:AG33" si="3">AA4</f>
        <v>266923</v>
      </c>
      <c r="AH4" s="32" t="str">
        <f>VLOOKUP(AG4,'ALL-Chart of Accounts'!$E:$F,2,0)</f>
        <v>Accrued Gen Wrty - Warranty Claims Paid</v>
      </c>
      <c r="AL4" s="32" t="str">
        <f>IF(VLOOKUP($E4,'ALL-Unit Code 2'!$V:$X,3,0)="ANY",VLOOKUP($D$1,Sites!$A:$C,2,0),VLOOKUP($E4,'ALL-Unit Code 2'!$V:$X,3,0))</f>
        <v>FC</v>
      </c>
      <c r="AM4" s="37">
        <v>411000</v>
      </c>
      <c r="AN4" s="32" t="str">
        <f>VLOOKUP(AM4,'ALL-Chart of Accounts'!$E:$F,2,0)</f>
        <v>Product Sales (80PRD)</v>
      </c>
      <c r="AP4" s="32">
        <f t="shared" ref="AP4:AP33" si="4">E4</f>
        <v>1001</v>
      </c>
      <c r="AR4" s="32" t="str">
        <f>IF(VLOOKUP($E4,'ALL-Unit Code 2'!$V:$X,3,0)="ANY",VLOOKUP($D$1,Sites!$A:$C,2,0),VLOOKUP($E4,'ALL-Unit Code 2'!$V:$X,3,0))</f>
        <v>FC</v>
      </c>
      <c r="AS4" s="37">
        <v>262800</v>
      </c>
      <c r="AT4" s="32" t="str">
        <f>VLOOKUP(AS4,'ALL-Chart of Accounts'!$E:$F,2,0)</f>
        <v>Deferred Income</v>
      </c>
      <c r="AX4" s="32" t="str">
        <f>IF(VLOOKUP($E4,'ALL-Unit Code 2'!$V:$X,3,0)="ANY",VLOOKUP($D$1,Sites!$A:$C,2,0),VLOOKUP($E4,'ALL-Unit Code 2'!$V:$X,3,0))</f>
        <v>FC</v>
      </c>
    </row>
    <row r="5" spans="1:56" x14ac:dyDescent="0.35">
      <c r="B5" s="47">
        <v>43468</v>
      </c>
      <c r="E5" s="46">
        <v>1002</v>
      </c>
      <c r="F5" s="32" t="str">
        <f>VLOOKUP(E5,'ALL-Unit Code 2'!$V:$W,2,0)</f>
        <v>GENERAL CONSUMABLES</v>
      </c>
      <c r="I5" s="37">
        <v>266923</v>
      </c>
      <c r="J5" s="32" t="str">
        <f>VLOOKUP(I5,'ALL-Chart of Accounts'!$E:$F,2,0)</f>
        <v>Accrued Gen Wrty - Warranty Claims Paid</v>
      </c>
      <c r="N5" s="32" t="str">
        <f>IF(VLOOKUP($E5,'ALL-Unit Code 2'!$V:$X,3,0)="ANY",VLOOKUP($D$1,Sites!$A:$C,2,0),VLOOKUP($E5,'ALL-Unit Code 2'!$V:$X,3,0))</f>
        <v>FC</v>
      </c>
      <c r="O5" s="32">
        <f t="shared" si="0"/>
        <v>266923</v>
      </c>
      <c r="P5" s="32" t="str">
        <f>VLOOKUP(O5,'ALL-Chart of Accounts'!$E:$F,2,0)</f>
        <v>Accrued Gen Wrty - Warranty Claims Paid</v>
      </c>
      <c r="T5" s="32" t="str">
        <f>IF(VLOOKUP($E5,'ALL-Unit Code 2'!$V:$X,3,0)="ANY",VLOOKUP($D$1,Sites!$A:$C,2,0),VLOOKUP($E5,'ALL-Unit Code 2'!$V:$X,3,0))</f>
        <v>FC</v>
      </c>
      <c r="U5" s="32">
        <f t="shared" si="1"/>
        <v>266923</v>
      </c>
      <c r="V5" s="32" t="str">
        <f>VLOOKUP(U5,'ALL-Chart of Accounts'!$E:$F,2,0)</f>
        <v>Accrued Gen Wrty - Warranty Claims Paid</v>
      </c>
      <c r="Z5" s="32" t="str">
        <f>IF(VLOOKUP($E5,'ALL-Unit Code 2'!$V:$X,3,0)="ANY",VLOOKUP($D$1,Sites!$A:$C,2,0),VLOOKUP($E5,'ALL-Unit Code 2'!$V:$X,3,0))</f>
        <v>FC</v>
      </c>
      <c r="AA5" s="32">
        <f t="shared" si="2"/>
        <v>266923</v>
      </c>
      <c r="AB5" s="32" t="str">
        <f>VLOOKUP(AA5,'ALL-Chart of Accounts'!$E:$F,2,0)</f>
        <v>Accrued Gen Wrty - Warranty Claims Paid</v>
      </c>
      <c r="AF5" s="32" t="str">
        <f>IF(VLOOKUP($E5,'ALL-Unit Code 2'!$V:$X,3,0)="ANY",VLOOKUP($D$1,Sites!$A:$C,2,0),VLOOKUP($E5,'ALL-Unit Code 2'!$V:$X,3,0))</f>
        <v>FC</v>
      </c>
      <c r="AG5" s="32">
        <f t="shared" si="3"/>
        <v>266923</v>
      </c>
      <c r="AH5" s="32" t="str">
        <f>VLOOKUP(AG5,'ALL-Chart of Accounts'!$E:$F,2,0)</f>
        <v>Accrued Gen Wrty - Warranty Claims Paid</v>
      </c>
      <c r="AL5" s="32" t="str">
        <f>IF(VLOOKUP($E5,'ALL-Unit Code 2'!$V:$X,3,0)="ANY",VLOOKUP($D$1,Sites!$A:$C,2,0),VLOOKUP($E5,'ALL-Unit Code 2'!$V:$X,3,0))</f>
        <v>FC</v>
      </c>
      <c r="AM5" s="37">
        <v>411000</v>
      </c>
      <c r="AN5" s="32" t="str">
        <f>VLOOKUP(AM5,'ALL-Chart of Accounts'!$E:$F,2,0)</f>
        <v>Product Sales (80PRD)</v>
      </c>
      <c r="AP5" s="32">
        <f t="shared" si="4"/>
        <v>1002</v>
      </c>
      <c r="AR5" s="32" t="str">
        <f>IF(VLOOKUP($E5,'ALL-Unit Code 2'!$V:$X,3,0)="ANY",VLOOKUP($D$1,Sites!$A:$C,2,0),VLOOKUP($E5,'ALL-Unit Code 2'!$V:$X,3,0))</f>
        <v>FC</v>
      </c>
      <c r="AS5" s="37">
        <v>262800</v>
      </c>
      <c r="AT5" s="32" t="str">
        <f>VLOOKUP(AS5,'ALL-Chart of Accounts'!$E:$F,2,0)</f>
        <v>Deferred Income</v>
      </c>
      <c r="AX5" s="32" t="str">
        <f>IF(VLOOKUP($E5,'ALL-Unit Code 2'!$V:$X,3,0)="ANY",VLOOKUP($D$1,Sites!$A:$C,2,0),VLOOKUP($E5,'ALL-Unit Code 2'!$V:$X,3,0))</f>
        <v>FC</v>
      </c>
    </row>
    <row r="6" spans="1:56" x14ac:dyDescent="0.35">
      <c r="B6" s="47">
        <v>43468</v>
      </c>
      <c r="E6" s="46">
        <v>1100</v>
      </c>
      <c r="F6" s="32" t="str">
        <f>VLOOKUP(E6,'ALL-Unit Code 2'!$V:$W,2,0)</f>
        <v>FREEZING-FRIGO GCM SERIES FREEZERS</v>
      </c>
      <c r="I6" s="37">
        <v>266923</v>
      </c>
      <c r="J6" s="32" t="str">
        <f>VLOOKUP(I6,'ALL-Chart of Accounts'!$E:$F,2,0)</f>
        <v>Accrued Gen Wrty - Warranty Claims Paid</v>
      </c>
      <c r="N6" s="32" t="str">
        <f>IF(VLOOKUP($E6,'ALL-Unit Code 2'!$V:$X,3,0)="ANY",VLOOKUP($D$1,Sites!$A:$C,2,0),VLOOKUP($E6,'ALL-Unit Code 2'!$V:$X,3,0))</f>
        <v>FC</v>
      </c>
      <c r="O6" s="32">
        <f t="shared" si="0"/>
        <v>266923</v>
      </c>
      <c r="P6" s="32" t="str">
        <f>VLOOKUP(O6,'ALL-Chart of Accounts'!$E:$F,2,0)</f>
        <v>Accrued Gen Wrty - Warranty Claims Paid</v>
      </c>
      <c r="T6" s="32" t="str">
        <f>IF(VLOOKUP($E6,'ALL-Unit Code 2'!$V:$X,3,0)="ANY",VLOOKUP($D$1,Sites!$A:$C,2,0),VLOOKUP($E6,'ALL-Unit Code 2'!$V:$X,3,0))</f>
        <v>FC</v>
      </c>
      <c r="U6" s="32">
        <f t="shared" si="1"/>
        <v>266923</v>
      </c>
      <c r="V6" s="32" t="str">
        <f>VLOOKUP(U6,'ALL-Chart of Accounts'!$E:$F,2,0)</f>
        <v>Accrued Gen Wrty - Warranty Claims Paid</v>
      </c>
      <c r="Z6" s="32" t="str">
        <f>IF(VLOOKUP($E6,'ALL-Unit Code 2'!$V:$X,3,0)="ANY",VLOOKUP($D$1,Sites!$A:$C,2,0),VLOOKUP($E6,'ALL-Unit Code 2'!$V:$X,3,0))</f>
        <v>FC</v>
      </c>
      <c r="AA6" s="32">
        <f t="shared" si="2"/>
        <v>266923</v>
      </c>
      <c r="AB6" s="32" t="str">
        <f>VLOOKUP(AA6,'ALL-Chart of Accounts'!$E:$F,2,0)</f>
        <v>Accrued Gen Wrty - Warranty Claims Paid</v>
      </c>
      <c r="AF6" s="32" t="str">
        <f>IF(VLOOKUP($E6,'ALL-Unit Code 2'!$V:$X,3,0)="ANY",VLOOKUP($D$1,Sites!$A:$C,2,0),VLOOKUP($E6,'ALL-Unit Code 2'!$V:$X,3,0))</f>
        <v>FC</v>
      </c>
      <c r="AG6" s="32">
        <f t="shared" si="3"/>
        <v>266923</v>
      </c>
      <c r="AH6" s="32" t="str">
        <f>VLOOKUP(AG6,'ALL-Chart of Accounts'!$E:$F,2,0)</f>
        <v>Accrued Gen Wrty - Warranty Claims Paid</v>
      </c>
      <c r="AL6" s="32" t="str">
        <f>IF(VLOOKUP($E6,'ALL-Unit Code 2'!$V:$X,3,0)="ANY",VLOOKUP($D$1,Sites!$A:$C,2,0),VLOOKUP($E6,'ALL-Unit Code 2'!$V:$X,3,0))</f>
        <v>FC</v>
      </c>
      <c r="AM6" s="37">
        <v>411000</v>
      </c>
      <c r="AN6" s="32" t="str">
        <f>VLOOKUP(AM6,'ALL-Chart of Accounts'!$E:$F,2,0)</f>
        <v>Product Sales (80PRD)</v>
      </c>
      <c r="AP6" s="32">
        <f t="shared" si="4"/>
        <v>1100</v>
      </c>
      <c r="AR6" s="32" t="str">
        <f>IF(VLOOKUP($E6,'ALL-Unit Code 2'!$V:$X,3,0)="ANY",VLOOKUP($D$1,Sites!$A:$C,2,0),VLOOKUP($E6,'ALL-Unit Code 2'!$V:$X,3,0))</f>
        <v>FC</v>
      </c>
      <c r="AS6" s="37">
        <v>262800</v>
      </c>
      <c r="AT6" s="32" t="str">
        <f>VLOOKUP(AS6,'ALL-Chart of Accounts'!$E:$F,2,0)</f>
        <v>Deferred Income</v>
      </c>
      <c r="AX6" s="32" t="str">
        <f>IF(VLOOKUP($E6,'ALL-Unit Code 2'!$V:$X,3,0)="ANY",VLOOKUP($D$1,Sites!$A:$C,2,0),VLOOKUP($E6,'ALL-Unit Code 2'!$V:$X,3,0))</f>
        <v>FC</v>
      </c>
    </row>
    <row r="7" spans="1:56" x14ac:dyDescent="0.35">
      <c r="B7" s="47">
        <v>43468</v>
      </c>
      <c r="E7" s="46">
        <v>1105</v>
      </c>
      <c r="F7" s="32" t="str">
        <f>VLOOKUP(E7,'ALL-Unit Code 2'!$V:$W,2,0)</f>
        <v>FREEZING-NF FREEZERS (LST &amp; SUPERTRAK)</v>
      </c>
      <c r="I7" s="37">
        <v>266923</v>
      </c>
      <c r="J7" s="32" t="str">
        <f>VLOOKUP(I7,'ALL-Chart of Accounts'!$E:$F,2,0)</f>
        <v>Accrued Gen Wrty - Warranty Claims Paid</v>
      </c>
      <c r="N7" s="32" t="str">
        <f>IF(VLOOKUP($E7,'ALL-Unit Code 2'!$V:$X,3,0)="ANY",VLOOKUP($D$1,Sites!$A:$C,2,0),VLOOKUP($E7,'ALL-Unit Code 2'!$V:$X,3,0))</f>
        <v>FC</v>
      </c>
      <c r="O7" s="32">
        <f t="shared" si="0"/>
        <v>266923</v>
      </c>
      <c r="P7" s="32" t="str">
        <f>VLOOKUP(O7,'ALL-Chart of Accounts'!$E:$F,2,0)</f>
        <v>Accrued Gen Wrty - Warranty Claims Paid</v>
      </c>
      <c r="T7" s="32" t="str">
        <f>IF(VLOOKUP($E7,'ALL-Unit Code 2'!$V:$X,3,0)="ANY",VLOOKUP($D$1,Sites!$A:$C,2,0),VLOOKUP($E7,'ALL-Unit Code 2'!$V:$X,3,0))</f>
        <v>FC</v>
      </c>
      <c r="U7" s="32">
        <f t="shared" si="1"/>
        <v>266923</v>
      </c>
      <c r="V7" s="32" t="str">
        <f>VLOOKUP(U7,'ALL-Chart of Accounts'!$E:$F,2,0)</f>
        <v>Accrued Gen Wrty - Warranty Claims Paid</v>
      </c>
      <c r="Z7" s="32" t="str">
        <f>IF(VLOOKUP($E7,'ALL-Unit Code 2'!$V:$X,3,0)="ANY",VLOOKUP($D$1,Sites!$A:$C,2,0),VLOOKUP($E7,'ALL-Unit Code 2'!$V:$X,3,0))</f>
        <v>FC</v>
      </c>
      <c r="AA7" s="32">
        <f t="shared" si="2"/>
        <v>266923</v>
      </c>
      <c r="AB7" s="32" t="str">
        <f>VLOOKUP(AA7,'ALL-Chart of Accounts'!$E:$F,2,0)</f>
        <v>Accrued Gen Wrty - Warranty Claims Paid</v>
      </c>
      <c r="AF7" s="32" t="str">
        <f>IF(VLOOKUP($E7,'ALL-Unit Code 2'!$V:$X,3,0)="ANY",VLOOKUP($D$1,Sites!$A:$C,2,0),VLOOKUP($E7,'ALL-Unit Code 2'!$V:$X,3,0))</f>
        <v>FC</v>
      </c>
      <c r="AG7" s="32">
        <f t="shared" si="3"/>
        <v>266923</v>
      </c>
      <c r="AH7" s="32" t="str">
        <f>VLOOKUP(AG7,'ALL-Chart of Accounts'!$E:$F,2,0)</f>
        <v>Accrued Gen Wrty - Warranty Claims Paid</v>
      </c>
      <c r="AL7" s="32" t="str">
        <f>IF(VLOOKUP($E7,'ALL-Unit Code 2'!$V:$X,3,0)="ANY",VLOOKUP($D$1,Sites!$A:$C,2,0),VLOOKUP($E7,'ALL-Unit Code 2'!$V:$X,3,0))</f>
        <v>FC</v>
      </c>
      <c r="AM7" s="37">
        <v>411000</v>
      </c>
      <c r="AN7" s="32" t="str">
        <f>VLOOKUP(AM7,'ALL-Chart of Accounts'!$E:$F,2,0)</f>
        <v>Product Sales (80PRD)</v>
      </c>
      <c r="AP7" s="32">
        <f t="shared" si="4"/>
        <v>1105</v>
      </c>
      <c r="AR7" s="32" t="str">
        <f>IF(VLOOKUP($E7,'ALL-Unit Code 2'!$V:$X,3,0)="ANY",VLOOKUP($D$1,Sites!$A:$C,2,0),VLOOKUP($E7,'ALL-Unit Code 2'!$V:$X,3,0))</f>
        <v>FC</v>
      </c>
      <c r="AS7" s="37">
        <v>262800</v>
      </c>
      <c r="AT7" s="32" t="str">
        <f>VLOOKUP(AS7,'ALL-Chart of Accounts'!$E:$F,2,0)</f>
        <v>Deferred Income</v>
      </c>
      <c r="AX7" s="32" t="str">
        <f>IF(VLOOKUP($E7,'ALL-Unit Code 2'!$V:$X,3,0)="ANY",VLOOKUP($D$1,Sites!$A:$C,2,0),VLOOKUP($E7,'ALL-Unit Code 2'!$V:$X,3,0))</f>
        <v>FC</v>
      </c>
    </row>
    <row r="8" spans="1:56" x14ac:dyDescent="0.35">
      <c r="B8" s="47">
        <v>43468</v>
      </c>
      <c r="E8" s="46">
        <v>1110</v>
      </c>
      <c r="F8" s="32" t="str">
        <f>VLOOKUP(E8,'ALL-Unit Code 2'!$V:$W,2,0)</f>
        <v>FREEZING-FRIGO OTH (ADVANTEC)</v>
      </c>
      <c r="I8" s="37">
        <v>266923</v>
      </c>
      <c r="J8" s="32" t="str">
        <f>VLOOKUP(I8,'ALL-Chart of Accounts'!$E:$F,2,0)</f>
        <v>Accrued Gen Wrty - Warranty Claims Paid</v>
      </c>
      <c r="N8" s="32" t="str">
        <f>IF(VLOOKUP($E8,'ALL-Unit Code 2'!$V:$X,3,0)="ANY",VLOOKUP($D$1,Sites!$A:$C,2,0),VLOOKUP($E8,'ALL-Unit Code 2'!$V:$X,3,0))</f>
        <v>FC</v>
      </c>
      <c r="O8" s="32">
        <f t="shared" si="0"/>
        <v>266923</v>
      </c>
      <c r="P8" s="32" t="str">
        <f>VLOOKUP(O8,'ALL-Chart of Accounts'!$E:$F,2,0)</f>
        <v>Accrued Gen Wrty - Warranty Claims Paid</v>
      </c>
      <c r="T8" s="32" t="str">
        <f>IF(VLOOKUP($E8,'ALL-Unit Code 2'!$V:$X,3,0)="ANY",VLOOKUP($D$1,Sites!$A:$C,2,0),VLOOKUP($E8,'ALL-Unit Code 2'!$V:$X,3,0))</f>
        <v>FC</v>
      </c>
      <c r="U8" s="32">
        <f t="shared" si="1"/>
        <v>266923</v>
      </c>
      <c r="V8" s="32" t="str">
        <f>VLOOKUP(U8,'ALL-Chart of Accounts'!$E:$F,2,0)</f>
        <v>Accrued Gen Wrty - Warranty Claims Paid</v>
      </c>
      <c r="Z8" s="32" t="str">
        <f>IF(VLOOKUP($E8,'ALL-Unit Code 2'!$V:$X,3,0)="ANY",VLOOKUP($D$1,Sites!$A:$C,2,0),VLOOKUP($E8,'ALL-Unit Code 2'!$V:$X,3,0))</f>
        <v>FC</v>
      </c>
      <c r="AA8" s="32">
        <f t="shared" si="2"/>
        <v>266923</v>
      </c>
      <c r="AB8" s="32" t="str">
        <f>VLOOKUP(AA8,'ALL-Chart of Accounts'!$E:$F,2,0)</f>
        <v>Accrued Gen Wrty - Warranty Claims Paid</v>
      </c>
      <c r="AF8" s="32" t="str">
        <f>IF(VLOOKUP($E8,'ALL-Unit Code 2'!$V:$X,3,0)="ANY",VLOOKUP($D$1,Sites!$A:$C,2,0),VLOOKUP($E8,'ALL-Unit Code 2'!$V:$X,3,0))</f>
        <v>FC</v>
      </c>
      <c r="AG8" s="32">
        <f t="shared" si="3"/>
        <v>266923</v>
      </c>
      <c r="AH8" s="32" t="str">
        <f>VLOOKUP(AG8,'ALL-Chart of Accounts'!$E:$F,2,0)</f>
        <v>Accrued Gen Wrty - Warranty Claims Paid</v>
      </c>
      <c r="AL8" s="32" t="str">
        <f>IF(VLOOKUP($E8,'ALL-Unit Code 2'!$V:$X,3,0)="ANY",VLOOKUP($D$1,Sites!$A:$C,2,0),VLOOKUP($E8,'ALL-Unit Code 2'!$V:$X,3,0))</f>
        <v>FC</v>
      </c>
      <c r="AM8" s="37">
        <v>411000</v>
      </c>
      <c r="AN8" s="32" t="str">
        <f>VLOOKUP(AM8,'ALL-Chart of Accounts'!$E:$F,2,0)</f>
        <v>Product Sales (80PRD)</v>
      </c>
      <c r="AP8" s="32">
        <f t="shared" si="4"/>
        <v>1110</v>
      </c>
      <c r="AR8" s="32" t="str">
        <f>IF(VLOOKUP($E8,'ALL-Unit Code 2'!$V:$X,3,0)="ANY",VLOOKUP($D$1,Sites!$A:$C,2,0),VLOOKUP($E8,'ALL-Unit Code 2'!$V:$X,3,0))</f>
        <v>FC</v>
      </c>
      <c r="AS8" s="37">
        <v>262800</v>
      </c>
      <c r="AT8" s="32" t="str">
        <f>VLOOKUP(AS8,'ALL-Chart of Accounts'!$E:$F,2,0)</f>
        <v>Deferred Income</v>
      </c>
      <c r="AX8" s="32" t="str">
        <f>IF(VLOOKUP($E8,'ALL-Unit Code 2'!$V:$X,3,0)="ANY",VLOOKUP($D$1,Sites!$A:$C,2,0),VLOOKUP($E8,'ALL-Unit Code 2'!$V:$X,3,0))</f>
        <v>FC</v>
      </c>
    </row>
    <row r="9" spans="1:56" x14ac:dyDescent="0.35">
      <c r="B9" s="47">
        <v>43468</v>
      </c>
      <c r="E9" s="46">
        <v>1115</v>
      </c>
      <c r="F9" s="32" t="str">
        <f>VLOOKUP(E9,'ALL-Unit Code 2'!$V:$W,2,0)</f>
        <v>FREEZING-REFRIGERATION (FRIGOPAK, LVS)</v>
      </c>
      <c r="I9" s="37">
        <v>266923</v>
      </c>
      <c r="J9" s="32" t="str">
        <f>VLOOKUP(I9,'ALL-Chart of Accounts'!$E:$F,2,0)</f>
        <v>Accrued Gen Wrty - Warranty Claims Paid</v>
      </c>
      <c r="N9" s="32" t="str">
        <f>IF(VLOOKUP($E9,'ALL-Unit Code 2'!$V:$X,3,0)="ANY",VLOOKUP($D$1,Sites!$A:$C,2,0),VLOOKUP($E9,'ALL-Unit Code 2'!$V:$X,3,0))</f>
        <v>FC</v>
      </c>
      <c r="O9" s="32">
        <f t="shared" si="0"/>
        <v>266923</v>
      </c>
      <c r="P9" s="32" t="str">
        <f>VLOOKUP(O9,'ALL-Chart of Accounts'!$E:$F,2,0)</f>
        <v>Accrued Gen Wrty - Warranty Claims Paid</v>
      </c>
      <c r="T9" s="32" t="str">
        <f>IF(VLOOKUP($E9,'ALL-Unit Code 2'!$V:$X,3,0)="ANY",VLOOKUP($D$1,Sites!$A:$C,2,0),VLOOKUP($E9,'ALL-Unit Code 2'!$V:$X,3,0))</f>
        <v>FC</v>
      </c>
      <c r="U9" s="32">
        <f t="shared" si="1"/>
        <v>266923</v>
      </c>
      <c r="V9" s="32" t="str">
        <f>VLOOKUP(U9,'ALL-Chart of Accounts'!$E:$F,2,0)</f>
        <v>Accrued Gen Wrty - Warranty Claims Paid</v>
      </c>
      <c r="Z9" s="32" t="str">
        <f>IF(VLOOKUP($E9,'ALL-Unit Code 2'!$V:$X,3,0)="ANY",VLOOKUP($D$1,Sites!$A:$C,2,0),VLOOKUP($E9,'ALL-Unit Code 2'!$V:$X,3,0))</f>
        <v>FC</v>
      </c>
      <c r="AA9" s="32">
        <f t="shared" si="2"/>
        <v>266923</v>
      </c>
      <c r="AB9" s="32" t="str">
        <f>VLOOKUP(AA9,'ALL-Chart of Accounts'!$E:$F,2,0)</f>
        <v>Accrued Gen Wrty - Warranty Claims Paid</v>
      </c>
      <c r="AF9" s="32" t="str">
        <f>IF(VLOOKUP($E9,'ALL-Unit Code 2'!$V:$X,3,0)="ANY",VLOOKUP($D$1,Sites!$A:$C,2,0),VLOOKUP($E9,'ALL-Unit Code 2'!$V:$X,3,0))</f>
        <v>FC</v>
      </c>
      <c r="AG9" s="32">
        <f t="shared" si="3"/>
        <v>266923</v>
      </c>
      <c r="AH9" s="32" t="str">
        <f>VLOOKUP(AG9,'ALL-Chart of Accounts'!$E:$F,2,0)</f>
        <v>Accrued Gen Wrty - Warranty Claims Paid</v>
      </c>
      <c r="AL9" s="32" t="str">
        <f>IF(VLOOKUP($E9,'ALL-Unit Code 2'!$V:$X,3,0)="ANY",VLOOKUP($D$1,Sites!$A:$C,2,0),VLOOKUP($E9,'ALL-Unit Code 2'!$V:$X,3,0))</f>
        <v>FC</v>
      </c>
      <c r="AM9" s="37">
        <v>411000</v>
      </c>
      <c r="AN9" s="32" t="str">
        <f>VLOOKUP(AM9,'ALL-Chart of Accounts'!$E:$F,2,0)</f>
        <v>Product Sales (80PRD)</v>
      </c>
      <c r="AP9" s="32">
        <f t="shared" si="4"/>
        <v>1115</v>
      </c>
      <c r="AR9" s="32" t="str">
        <f>IF(VLOOKUP($E9,'ALL-Unit Code 2'!$V:$X,3,0)="ANY",VLOOKUP($D$1,Sites!$A:$C,2,0),VLOOKUP($E9,'ALL-Unit Code 2'!$V:$X,3,0))</f>
        <v>FC</v>
      </c>
      <c r="AS9" s="37">
        <v>262800</v>
      </c>
      <c r="AT9" s="32" t="str">
        <f>VLOOKUP(AS9,'ALL-Chart of Accounts'!$E:$F,2,0)</f>
        <v>Deferred Income</v>
      </c>
      <c r="AX9" s="32" t="str">
        <f>IF(VLOOKUP($E9,'ALL-Unit Code 2'!$V:$X,3,0)="ANY",VLOOKUP($D$1,Sites!$A:$C,2,0),VLOOKUP($E9,'ALL-Unit Code 2'!$V:$X,3,0))</f>
        <v>FC</v>
      </c>
    </row>
    <row r="10" spans="1:56" x14ac:dyDescent="0.35">
      <c r="B10" s="47">
        <v>43468</v>
      </c>
      <c r="E10" s="46">
        <v>1120</v>
      </c>
      <c r="F10" s="32" t="str">
        <f>VLOOKUP(E10,'ALL-Unit Code 2'!$V:$W,2,0)</f>
        <v>FREEZING-VIBRATORY</v>
      </c>
      <c r="I10" s="37">
        <v>266923</v>
      </c>
      <c r="J10" s="32" t="str">
        <f>VLOOKUP(I10,'ALL-Chart of Accounts'!$E:$F,2,0)</f>
        <v>Accrued Gen Wrty - Warranty Claims Paid</v>
      </c>
      <c r="N10" s="32" t="str">
        <f>IF(VLOOKUP($E10,'ALL-Unit Code 2'!$V:$X,3,0)="ANY",VLOOKUP($D$1,Sites!$A:$C,2,0),VLOOKUP($E10,'ALL-Unit Code 2'!$V:$X,3,0))</f>
        <v>FC</v>
      </c>
      <c r="O10" s="32">
        <f t="shared" si="0"/>
        <v>266923</v>
      </c>
      <c r="P10" s="32" t="str">
        <f>VLOOKUP(O10,'ALL-Chart of Accounts'!$E:$F,2,0)</f>
        <v>Accrued Gen Wrty - Warranty Claims Paid</v>
      </c>
      <c r="T10" s="32" t="str">
        <f>IF(VLOOKUP($E10,'ALL-Unit Code 2'!$V:$X,3,0)="ANY",VLOOKUP($D$1,Sites!$A:$C,2,0),VLOOKUP($E10,'ALL-Unit Code 2'!$V:$X,3,0))</f>
        <v>FC</v>
      </c>
      <c r="U10" s="32">
        <f t="shared" si="1"/>
        <v>266923</v>
      </c>
      <c r="V10" s="32" t="str">
        <f>VLOOKUP(U10,'ALL-Chart of Accounts'!$E:$F,2,0)</f>
        <v>Accrued Gen Wrty - Warranty Claims Paid</v>
      </c>
      <c r="Z10" s="32" t="str">
        <f>IF(VLOOKUP($E10,'ALL-Unit Code 2'!$V:$X,3,0)="ANY",VLOOKUP($D$1,Sites!$A:$C,2,0),VLOOKUP($E10,'ALL-Unit Code 2'!$V:$X,3,0))</f>
        <v>FC</v>
      </c>
      <c r="AA10" s="32">
        <f t="shared" si="2"/>
        <v>266923</v>
      </c>
      <c r="AB10" s="32" t="str">
        <f>VLOOKUP(AA10,'ALL-Chart of Accounts'!$E:$F,2,0)</f>
        <v>Accrued Gen Wrty - Warranty Claims Paid</v>
      </c>
      <c r="AF10" s="32" t="str">
        <f>IF(VLOOKUP($E10,'ALL-Unit Code 2'!$V:$X,3,0)="ANY",VLOOKUP($D$1,Sites!$A:$C,2,0),VLOOKUP($E10,'ALL-Unit Code 2'!$V:$X,3,0))</f>
        <v>FC</v>
      </c>
      <c r="AG10" s="32">
        <f t="shared" si="3"/>
        <v>266923</v>
      </c>
      <c r="AH10" s="32" t="str">
        <f>VLOOKUP(AG10,'ALL-Chart of Accounts'!$E:$F,2,0)</f>
        <v>Accrued Gen Wrty - Warranty Claims Paid</v>
      </c>
      <c r="AL10" s="32" t="str">
        <f>IF(VLOOKUP($E10,'ALL-Unit Code 2'!$V:$X,3,0)="ANY",VLOOKUP($D$1,Sites!$A:$C,2,0),VLOOKUP($E10,'ALL-Unit Code 2'!$V:$X,3,0))</f>
        <v>FC</v>
      </c>
      <c r="AM10" s="37">
        <v>411000</v>
      </c>
      <c r="AN10" s="32" t="str">
        <f>VLOOKUP(AM10,'ALL-Chart of Accounts'!$E:$F,2,0)</f>
        <v>Product Sales (80PRD)</v>
      </c>
      <c r="AP10" s="32">
        <f t="shared" si="4"/>
        <v>1120</v>
      </c>
      <c r="AR10" s="32" t="str">
        <f>IF(VLOOKUP($E10,'ALL-Unit Code 2'!$V:$X,3,0)="ANY",VLOOKUP($D$1,Sites!$A:$C,2,0),VLOOKUP($E10,'ALL-Unit Code 2'!$V:$X,3,0))</f>
        <v>FC</v>
      </c>
      <c r="AS10" s="37">
        <v>262800</v>
      </c>
      <c r="AT10" s="32" t="str">
        <f>VLOOKUP(AS10,'ALL-Chart of Accounts'!$E:$F,2,0)</f>
        <v>Deferred Income</v>
      </c>
      <c r="AX10" s="32" t="str">
        <f>IF(VLOOKUP($E10,'ALL-Unit Code 2'!$V:$X,3,0)="ANY",VLOOKUP($D$1,Sites!$A:$C,2,0),VLOOKUP($E10,'ALL-Unit Code 2'!$V:$X,3,0))</f>
        <v>FC</v>
      </c>
    </row>
    <row r="11" spans="1:56" x14ac:dyDescent="0.35">
      <c r="B11" s="47">
        <v>43468</v>
      </c>
      <c r="E11" s="46">
        <v>1200</v>
      </c>
      <c r="F11" s="32" t="str">
        <f>VLOOKUP(E11,'ALL-Unit Code 2'!$V:$W,2,0)</f>
        <v>COOKING-LINEAR OVENS (JSO, CHARMARKER)</v>
      </c>
      <c r="I11" s="37">
        <v>266923</v>
      </c>
      <c r="J11" s="32" t="str">
        <f>VLOOKUP(I11,'ALL-Chart of Accounts'!$E:$F,2,0)</f>
        <v>Accrued Gen Wrty - Warranty Claims Paid</v>
      </c>
      <c r="N11" s="32" t="str">
        <f>IF(VLOOKUP($E11,'ALL-Unit Code 2'!$V:$X,3,0)="ANY",VLOOKUP($D$1,Sites!$A:$C,2,0),VLOOKUP($E11,'ALL-Unit Code 2'!$V:$X,3,0))</f>
        <v>FC</v>
      </c>
      <c r="O11" s="32">
        <f t="shared" si="0"/>
        <v>266923</v>
      </c>
      <c r="P11" s="32" t="str">
        <f>VLOOKUP(O11,'ALL-Chart of Accounts'!$E:$F,2,0)</f>
        <v>Accrued Gen Wrty - Warranty Claims Paid</v>
      </c>
      <c r="T11" s="32" t="str">
        <f>IF(VLOOKUP($E11,'ALL-Unit Code 2'!$V:$X,3,0)="ANY",VLOOKUP($D$1,Sites!$A:$C,2,0),VLOOKUP($E11,'ALL-Unit Code 2'!$V:$X,3,0))</f>
        <v>FC</v>
      </c>
      <c r="U11" s="32">
        <f t="shared" si="1"/>
        <v>266923</v>
      </c>
      <c r="V11" s="32" t="str">
        <f>VLOOKUP(U11,'ALL-Chart of Accounts'!$E:$F,2,0)</f>
        <v>Accrued Gen Wrty - Warranty Claims Paid</v>
      </c>
      <c r="Z11" s="32" t="str">
        <f>IF(VLOOKUP($E11,'ALL-Unit Code 2'!$V:$X,3,0)="ANY",VLOOKUP($D$1,Sites!$A:$C,2,0),VLOOKUP($E11,'ALL-Unit Code 2'!$V:$X,3,0))</f>
        <v>FC</v>
      </c>
      <c r="AA11" s="32">
        <f t="shared" si="2"/>
        <v>266923</v>
      </c>
      <c r="AB11" s="32" t="str">
        <f>VLOOKUP(AA11,'ALL-Chart of Accounts'!$E:$F,2,0)</f>
        <v>Accrued Gen Wrty - Warranty Claims Paid</v>
      </c>
      <c r="AF11" s="32" t="str">
        <f>IF(VLOOKUP($E11,'ALL-Unit Code 2'!$V:$X,3,0)="ANY",VLOOKUP($D$1,Sites!$A:$C,2,0),VLOOKUP($E11,'ALL-Unit Code 2'!$V:$X,3,0))</f>
        <v>FC</v>
      </c>
      <c r="AG11" s="32">
        <f t="shared" si="3"/>
        <v>266923</v>
      </c>
      <c r="AH11" s="32" t="str">
        <f>VLOOKUP(AG11,'ALL-Chart of Accounts'!$E:$F,2,0)</f>
        <v>Accrued Gen Wrty - Warranty Claims Paid</v>
      </c>
      <c r="AL11" s="32" t="str">
        <f>IF(VLOOKUP($E11,'ALL-Unit Code 2'!$V:$X,3,0)="ANY",VLOOKUP($D$1,Sites!$A:$C,2,0),VLOOKUP($E11,'ALL-Unit Code 2'!$V:$X,3,0))</f>
        <v>FC</v>
      </c>
      <c r="AM11" s="37">
        <v>411000</v>
      </c>
      <c r="AN11" s="32" t="str">
        <f>VLOOKUP(AM11,'ALL-Chart of Accounts'!$E:$F,2,0)</f>
        <v>Product Sales (80PRD)</v>
      </c>
      <c r="AP11" s="32">
        <f t="shared" si="4"/>
        <v>1200</v>
      </c>
      <c r="AR11" s="32" t="str">
        <f>IF(VLOOKUP($E11,'ALL-Unit Code 2'!$V:$X,3,0)="ANY",VLOOKUP($D$1,Sites!$A:$C,2,0),VLOOKUP($E11,'ALL-Unit Code 2'!$V:$X,3,0))</f>
        <v>FC</v>
      </c>
      <c r="AS11" s="37">
        <v>262800</v>
      </c>
      <c r="AT11" s="32" t="str">
        <f>VLOOKUP(AS11,'ALL-Chart of Accounts'!$E:$F,2,0)</f>
        <v>Deferred Income</v>
      </c>
      <c r="AX11" s="32" t="str">
        <f>IF(VLOOKUP($E11,'ALL-Unit Code 2'!$V:$X,3,0)="ANY",VLOOKUP($D$1,Sites!$A:$C,2,0),VLOOKUP($E11,'ALL-Unit Code 2'!$V:$X,3,0))</f>
        <v>FC</v>
      </c>
    </row>
    <row r="12" spans="1:56" x14ac:dyDescent="0.35">
      <c r="B12" s="47">
        <v>43468</v>
      </c>
      <c r="E12" s="46">
        <v>1205</v>
      </c>
      <c r="F12" s="32" t="str">
        <f>VLOOKUP(E12,'ALL-Unit Code 2'!$V:$W,2,0)</f>
        <v>COOKING-SPIRAL OVENS (GCO)</v>
      </c>
      <c r="I12" s="37">
        <v>266923</v>
      </c>
      <c r="J12" s="32" t="str">
        <f>VLOOKUP(I12,'ALL-Chart of Accounts'!$E:$F,2,0)</f>
        <v>Accrued Gen Wrty - Warranty Claims Paid</v>
      </c>
      <c r="N12" s="32" t="str">
        <f>IF(VLOOKUP($E12,'ALL-Unit Code 2'!$V:$X,3,0)="ANY",VLOOKUP($D$1,Sites!$A:$C,2,0),VLOOKUP($E12,'ALL-Unit Code 2'!$V:$X,3,0))</f>
        <v>FC</v>
      </c>
      <c r="O12" s="32">
        <f t="shared" si="0"/>
        <v>266923</v>
      </c>
      <c r="P12" s="32" t="str">
        <f>VLOOKUP(O12,'ALL-Chart of Accounts'!$E:$F,2,0)</f>
        <v>Accrued Gen Wrty - Warranty Claims Paid</v>
      </c>
      <c r="T12" s="32" t="str">
        <f>IF(VLOOKUP($E12,'ALL-Unit Code 2'!$V:$X,3,0)="ANY",VLOOKUP($D$1,Sites!$A:$C,2,0),VLOOKUP($E12,'ALL-Unit Code 2'!$V:$X,3,0))</f>
        <v>FC</v>
      </c>
      <c r="U12" s="32">
        <f t="shared" si="1"/>
        <v>266923</v>
      </c>
      <c r="V12" s="32" t="str">
        <f>VLOOKUP(U12,'ALL-Chart of Accounts'!$E:$F,2,0)</f>
        <v>Accrued Gen Wrty - Warranty Claims Paid</v>
      </c>
      <c r="Z12" s="32" t="str">
        <f>IF(VLOOKUP($E12,'ALL-Unit Code 2'!$V:$X,3,0)="ANY",VLOOKUP($D$1,Sites!$A:$C,2,0),VLOOKUP($E12,'ALL-Unit Code 2'!$V:$X,3,0))</f>
        <v>FC</v>
      </c>
      <c r="AA12" s="32">
        <f t="shared" si="2"/>
        <v>266923</v>
      </c>
      <c r="AB12" s="32" t="str">
        <f>VLOOKUP(AA12,'ALL-Chart of Accounts'!$E:$F,2,0)</f>
        <v>Accrued Gen Wrty - Warranty Claims Paid</v>
      </c>
      <c r="AF12" s="32" t="str">
        <f>IF(VLOOKUP($E12,'ALL-Unit Code 2'!$V:$X,3,0)="ANY",VLOOKUP($D$1,Sites!$A:$C,2,0),VLOOKUP($E12,'ALL-Unit Code 2'!$V:$X,3,0))</f>
        <v>FC</v>
      </c>
      <c r="AG12" s="32">
        <f t="shared" si="3"/>
        <v>266923</v>
      </c>
      <c r="AH12" s="32" t="str">
        <f>VLOOKUP(AG12,'ALL-Chart of Accounts'!$E:$F,2,0)</f>
        <v>Accrued Gen Wrty - Warranty Claims Paid</v>
      </c>
      <c r="AL12" s="32" t="str">
        <f>IF(VLOOKUP($E12,'ALL-Unit Code 2'!$V:$X,3,0)="ANY",VLOOKUP($D$1,Sites!$A:$C,2,0),VLOOKUP($E12,'ALL-Unit Code 2'!$V:$X,3,0))</f>
        <v>FC</v>
      </c>
      <c r="AM12" s="37">
        <v>411000</v>
      </c>
      <c r="AN12" s="32" t="str">
        <f>VLOOKUP(AM12,'ALL-Chart of Accounts'!$E:$F,2,0)</f>
        <v>Product Sales (80PRD)</v>
      </c>
      <c r="AP12" s="32">
        <f t="shared" si="4"/>
        <v>1205</v>
      </c>
      <c r="AR12" s="32" t="str">
        <f>IF(VLOOKUP($E12,'ALL-Unit Code 2'!$V:$X,3,0)="ANY",VLOOKUP($D$1,Sites!$A:$C,2,0),VLOOKUP($E12,'ALL-Unit Code 2'!$V:$X,3,0))</f>
        <v>FC</v>
      </c>
      <c r="AS12" s="37">
        <v>262800</v>
      </c>
      <c r="AT12" s="32" t="str">
        <f>VLOOKUP(AS12,'ALL-Chart of Accounts'!$E:$F,2,0)</f>
        <v>Deferred Income</v>
      </c>
      <c r="AX12" s="32" t="str">
        <f>IF(VLOOKUP($E12,'ALL-Unit Code 2'!$V:$X,3,0)="ANY",VLOOKUP($D$1,Sites!$A:$C,2,0),VLOOKUP($E12,'ALL-Unit Code 2'!$V:$X,3,0))</f>
        <v>FC</v>
      </c>
    </row>
    <row r="13" spans="1:56" x14ac:dyDescent="0.35">
      <c r="B13" s="47">
        <v>43468</v>
      </c>
      <c r="E13" s="46">
        <v>1210</v>
      </c>
      <c r="F13" s="32" t="str">
        <f>VLOOKUP(E13,'ALL-Unit Code 2'!$V:$W,2,0)</f>
        <v>COOKING-OTHER (PROGRILL &amp; DOUBLE D)</v>
      </c>
      <c r="I13" s="37">
        <v>266923</v>
      </c>
      <c r="J13" s="32" t="str">
        <f>VLOOKUP(I13,'ALL-Chart of Accounts'!$E:$F,2,0)</f>
        <v>Accrued Gen Wrty - Warranty Claims Paid</v>
      </c>
      <c r="N13" s="32" t="str">
        <f>IF(VLOOKUP($E13,'ALL-Unit Code 2'!$V:$X,3,0)="ANY",VLOOKUP($D$1,Sites!$A:$C,2,0),VLOOKUP($E13,'ALL-Unit Code 2'!$V:$X,3,0))</f>
        <v>FC</v>
      </c>
      <c r="O13" s="32">
        <f t="shared" si="0"/>
        <v>266923</v>
      </c>
      <c r="P13" s="32" t="str">
        <f>VLOOKUP(O13,'ALL-Chart of Accounts'!$E:$F,2,0)</f>
        <v>Accrued Gen Wrty - Warranty Claims Paid</v>
      </c>
      <c r="T13" s="32" t="str">
        <f>IF(VLOOKUP($E13,'ALL-Unit Code 2'!$V:$X,3,0)="ANY",VLOOKUP($D$1,Sites!$A:$C,2,0),VLOOKUP($E13,'ALL-Unit Code 2'!$V:$X,3,0))</f>
        <v>FC</v>
      </c>
      <c r="U13" s="32">
        <f t="shared" si="1"/>
        <v>266923</v>
      </c>
      <c r="V13" s="32" t="str">
        <f>VLOOKUP(U13,'ALL-Chart of Accounts'!$E:$F,2,0)</f>
        <v>Accrued Gen Wrty - Warranty Claims Paid</v>
      </c>
      <c r="Z13" s="32" t="str">
        <f>IF(VLOOKUP($E13,'ALL-Unit Code 2'!$V:$X,3,0)="ANY",VLOOKUP($D$1,Sites!$A:$C,2,0),VLOOKUP($E13,'ALL-Unit Code 2'!$V:$X,3,0))</f>
        <v>FC</v>
      </c>
      <c r="AA13" s="32">
        <f t="shared" si="2"/>
        <v>266923</v>
      </c>
      <c r="AB13" s="32" t="str">
        <f>VLOOKUP(AA13,'ALL-Chart of Accounts'!$E:$F,2,0)</f>
        <v>Accrued Gen Wrty - Warranty Claims Paid</v>
      </c>
      <c r="AF13" s="32" t="str">
        <f>IF(VLOOKUP($E13,'ALL-Unit Code 2'!$V:$X,3,0)="ANY",VLOOKUP($D$1,Sites!$A:$C,2,0),VLOOKUP($E13,'ALL-Unit Code 2'!$V:$X,3,0))</f>
        <v>FC</v>
      </c>
      <c r="AG13" s="32">
        <f t="shared" si="3"/>
        <v>266923</v>
      </c>
      <c r="AH13" s="32" t="str">
        <f>VLOOKUP(AG13,'ALL-Chart of Accounts'!$E:$F,2,0)</f>
        <v>Accrued Gen Wrty - Warranty Claims Paid</v>
      </c>
      <c r="AL13" s="32" t="str">
        <f>IF(VLOOKUP($E13,'ALL-Unit Code 2'!$V:$X,3,0)="ANY",VLOOKUP($D$1,Sites!$A:$C,2,0),VLOOKUP($E13,'ALL-Unit Code 2'!$V:$X,3,0))</f>
        <v>FC</v>
      </c>
      <c r="AM13" s="37">
        <v>411000</v>
      </c>
      <c r="AN13" s="32" t="str">
        <f>VLOOKUP(AM13,'ALL-Chart of Accounts'!$E:$F,2,0)</f>
        <v>Product Sales (80PRD)</v>
      </c>
      <c r="AP13" s="32">
        <f t="shared" si="4"/>
        <v>1210</v>
      </c>
      <c r="AR13" s="32" t="str">
        <f>IF(VLOOKUP($E13,'ALL-Unit Code 2'!$V:$X,3,0)="ANY",VLOOKUP($D$1,Sites!$A:$C,2,0),VLOOKUP($E13,'ALL-Unit Code 2'!$V:$X,3,0))</f>
        <v>FC</v>
      </c>
      <c r="AS13" s="37">
        <v>262800</v>
      </c>
      <c r="AT13" s="32" t="str">
        <f>VLOOKUP(AS13,'ALL-Chart of Accounts'!$E:$F,2,0)</f>
        <v>Deferred Income</v>
      </c>
      <c r="AX13" s="32" t="str">
        <f>IF(VLOOKUP($E13,'ALL-Unit Code 2'!$V:$X,3,0)="ANY",VLOOKUP($D$1,Sites!$A:$C,2,0),VLOOKUP($E13,'ALL-Unit Code 2'!$V:$X,3,0))</f>
        <v>FC</v>
      </c>
    </row>
    <row r="14" spans="1:56" x14ac:dyDescent="0.35">
      <c r="B14" s="47">
        <v>43468</v>
      </c>
      <c r="E14" s="46">
        <v>1213</v>
      </c>
      <c r="F14" s="32" t="str">
        <f>VLOOKUP(E14,'ALL-Unit Code 2'!$V:$W,2,0)</f>
        <v>COOKING-TUNA VACUUM COOKER/COOLER</v>
      </c>
      <c r="I14" s="37">
        <v>266923</v>
      </c>
      <c r="J14" s="32" t="str">
        <f>VLOOKUP(I14,'ALL-Chart of Accounts'!$E:$F,2,0)</f>
        <v>Accrued Gen Wrty - Warranty Claims Paid</v>
      </c>
      <c r="N14" s="32" t="str">
        <f>IF(VLOOKUP($E14,'ALL-Unit Code 2'!$V:$X,3,0)="ANY",VLOOKUP($D$1,Sites!$A:$C,2,0),VLOOKUP($E14,'ALL-Unit Code 2'!$V:$X,3,0))</f>
        <v>FC</v>
      </c>
      <c r="O14" s="32">
        <f t="shared" si="0"/>
        <v>266923</v>
      </c>
      <c r="P14" s="32" t="str">
        <f>VLOOKUP(O14,'ALL-Chart of Accounts'!$E:$F,2,0)</f>
        <v>Accrued Gen Wrty - Warranty Claims Paid</v>
      </c>
      <c r="T14" s="32" t="str">
        <f>IF(VLOOKUP($E14,'ALL-Unit Code 2'!$V:$X,3,0)="ANY",VLOOKUP($D$1,Sites!$A:$C,2,0),VLOOKUP($E14,'ALL-Unit Code 2'!$V:$X,3,0))</f>
        <v>FC</v>
      </c>
      <c r="U14" s="32">
        <f t="shared" si="1"/>
        <v>266923</v>
      </c>
      <c r="V14" s="32" t="str">
        <f>VLOOKUP(U14,'ALL-Chart of Accounts'!$E:$F,2,0)</f>
        <v>Accrued Gen Wrty - Warranty Claims Paid</v>
      </c>
      <c r="Z14" s="32" t="str">
        <f>IF(VLOOKUP($E14,'ALL-Unit Code 2'!$V:$X,3,0)="ANY",VLOOKUP($D$1,Sites!$A:$C,2,0),VLOOKUP($E14,'ALL-Unit Code 2'!$V:$X,3,0))</f>
        <v>FC</v>
      </c>
      <c r="AA14" s="32">
        <f t="shared" si="2"/>
        <v>266923</v>
      </c>
      <c r="AB14" s="32" t="str">
        <f>VLOOKUP(AA14,'ALL-Chart of Accounts'!$E:$F,2,0)</f>
        <v>Accrued Gen Wrty - Warranty Claims Paid</v>
      </c>
      <c r="AF14" s="32" t="str">
        <f>IF(VLOOKUP($E14,'ALL-Unit Code 2'!$V:$X,3,0)="ANY",VLOOKUP($D$1,Sites!$A:$C,2,0),VLOOKUP($E14,'ALL-Unit Code 2'!$V:$X,3,0))</f>
        <v>FC</v>
      </c>
      <c r="AG14" s="32">
        <f t="shared" si="3"/>
        <v>266923</v>
      </c>
      <c r="AH14" s="32" t="str">
        <f>VLOOKUP(AG14,'ALL-Chart of Accounts'!$E:$F,2,0)</f>
        <v>Accrued Gen Wrty - Warranty Claims Paid</v>
      </c>
      <c r="AL14" s="32" t="str">
        <f>IF(VLOOKUP($E14,'ALL-Unit Code 2'!$V:$X,3,0)="ANY",VLOOKUP($D$1,Sites!$A:$C,2,0),VLOOKUP($E14,'ALL-Unit Code 2'!$V:$X,3,0))</f>
        <v>FC</v>
      </c>
      <c r="AM14" s="37">
        <v>411000</v>
      </c>
      <c r="AN14" s="32" t="str">
        <f>VLOOKUP(AM14,'ALL-Chart of Accounts'!$E:$F,2,0)</f>
        <v>Product Sales (80PRD)</v>
      </c>
      <c r="AP14" s="32">
        <f t="shared" si="4"/>
        <v>1213</v>
      </c>
      <c r="AR14" s="32" t="str">
        <f>IF(VLOOKUP($E14,'ALL-Unit Code 2'!$V:$X,3,0)="ANY",VLOOKUP($D$1,Sites!$A:$C,2,0),VLOOKUP($E14,'ALL-Unit Code 2'!$V:$X,3,0))</f>
        <v>FC</v>
      </c>
      <c r="AS14" s="37">
        <v>262800</v>
      </c>
      <c r="AT14" s="32" t="str">
        <f>VLOOKUP(AS14,'ALL-Chart of Accounts'!$E:$F,2,0)</f>
        <v>Deferred Income</v>
      </c>
      <c r="AX14" s="32" t="str">
        <f>IF(VLOOKUP($E14,'ALL-Unit Code 2'!$V:$X,3,0)="ANY",VLOOKUP($D$1,Sites!$A:$C,2,0),VLOOKUP($E14,'ALL-Unit Code 2'!$V:$X,3,0))</f>
        <v>FC</v>
      </c>
    </row>
    <row r="15" spans="1:56" x14ac:dyDescent="0.35">
      <c r="B15" s="47">
        <v>43468</v>
      </c>
      <c r="E15" s="46">
        <v>1215</v>
      </c>
      <c r="F15" s="32" t="str">
        <f>VLOOKUP(E15,'ALL-Unit Code 2'!$V:$W,2,0)</f>
        <v>FRYING-FRYERS (TFF-IV, TFF-V)</v>
      </c>
      <c r="I15" s="37">
        <v>266923</v>
      </c>
      <c r="J15" s="32" t="str">
        <f>VLOOKUP(I15,'ALL-Chart of Accounts'!$E:$F,2,0)</f>
        <v>Accrued Gen Wrty - Warranty Claims Paid</v>
      </c>
      <c r="N15" s="32" t="str">
        <f>IF(VLOOKUP($E15,'ALL-Unit Code 2'!$V:$X,3,0)="ANY",VLOOKUP($D$1,Sites!$A:$C,2,0),VLOOKUP($E15,'ALL-Unit Code 2'!$V:$X,3,0))</f>
        <v>FC</v>
      </c>
      <c r="O15" s="32">
        <f t="shared" si="0"/>
        <v>266923</v>
      </c>
      <c r="P15" s="32" t="str">
        <f>VLOOKUP(O15,'ALL-Chart of Accounts'!$E:$F,2,0)</f>
        <v>Accrued Gen Wrty - Warranty Claims Paid</v>
      </c>
      <c r="T15" s="32" t="str">
        <f>IF(VLOOKUP($E15,'ALL-Unit Code 2'!$V:$X,3,0)="ANY",VLOOKUP($D$1,Sites!$A:$C,2,0),VLOOKUP($E15,'ALL-Unit Code 2'!$V:$X,3,0))</f>
        <v>FC</v>
      </c>
      <c r="U15" s="32">
        <f t="shared" si="1"/>
        <v>266923</v>
      </c>
      <c r="V15" s="32" t="str">
        <f>VLOOKUP(U15,'ALL-Chart of Accounts'!$E:$F,2,0)</f>
        <v>Accrued Gen Wrty - Warranty Claims Paid</v>
      </c>
      <c r="Z15" s="32" t="str">
        <f>IF(VLOOKUP($E15,'ALL-Unit Code 2'!$V:$X,3,0)="ANY",VLOOKUP($D$1,Sites!$A:$C,2,0),VLOOKUP($E15,'ALL-Unit Code 2'!$V:$X,3,0))</f>
        <v>FC</v>
      </c>
      <c r="AA15" s="32">
        <f t="shared" si="2"/>
        <v>266923</v>
      </c>
      <c r="AB15" s="32" t="str">
        <f>VLOOKUP(AA15,'ALL-Chart of Accounts'!$E:$F,2,0)</f>
        <v>Accrued Gen Wrty - Warranty Claims Paid</v>
      </c>
      <c r="AF15" s="32" t="str">
        <f>IF(VLOOKUP($E15,'ALL-Unit Code 2'!$V:$X,3,0)="ANY",VLOOKUP($D$1,Sites!$A:$C,2,0),VLOOKUP($E15,'ALL-Unit Code 2'!$V:$X,3,0))</f>
        <v>FC</v>
      </c>
      <c r="AG15" s="32">
        <f t="shared" si="3"/>
        <v>266923</v>
      </c>
      <c r="AH15" s="32" t="str">
        <f>VLOOKUP(AG15,'ALL-Chart of Accounts'!$E:$F,2,0)</f>
        <v>Accrued Gen Wrty - Warranty Claims Paid</v>
      </c>
      <c r="AL15" s="32" t="str">
        <f>IF(VLOOKUP($E15,'ALL-Unit Code 2'!$V:$X,3,0)="ANY",VLOOKUP($D$1,Sites!$A:$C,2,0),VLOOKUP($E15,'ALL-Unit Code 2'!$V:$X,3,0))</f>
        <v>FC</v>
      </c>
      <c r="AM15" s="37">
        <v>411000</v>
      </c>
      <c r="AN15" s="32" t="str">
        <f>VLOOKUP(AM15,'ALL-Chart of Accounts'!$E:$F,2,0)</f>
        <v>Product Sales (80PRD)</v>
      </c>
      <c r="AP15" s="32">
        <f t="shared" si="4"/>
        <v>1215</v>
      </c>
      <c r="AR15" s="32" t="str">
        <f>IF(VLOOKUP($E15,'ALL-Unit Code 2'!$V:$X,3,0)="ANY",VLOOKUP($D$1,Sites!$A:$C,2,0),VLOOKUP($E15,'ALL-Unit Code 2'!$V:$X,3,0))</f>
        <v>FC</v>
      </c>
      <c r="AS15" s="37">
        <v>262800</v>
      </c>
      <c r="AT15" s="32" t="str">
        <f>VLOOKUP(AS15,'ALL-Chart of Accounts'!$E:$F,2,0)</f>
        <v>Deferred Income</v>
      </c>
      <c r="AX15" s="32" t="str">
        <f>IF(VLOOKUP($E15,'ALL-Unit Code 2'!$V:$X,3,0)="ANY",VLOOKUP($D$1,Sites!$A:$C,2,0),VLOOKUP($E15,'ALL-Unit Code 2'!$V:$X,3,0))</f>
        <v>FC</v>
      </c>
    </row>
    <row r="16" spans="1:56" x14ac:dyDescent="0.35">
      <c r="B16" s="47">
        <v>43468</v>
      </c>
      <c r="E16" s="46">
        <v>1220</v>
      </c>
      <c r="F16" s="32" t="str">
        <f>VLOOKUP(E16,'ALL-Unit Code 2'!$V:$W,2,0)</f>
        <v>FRYING-BATTER, BREAD, MIXING</v>
      </c>
      <c r="I16" s="37">
        <v>266923</v>
      </c>
      <c r="J16" s="32" t="str">
        <f>VLOOKUP(I16,'ALL-Chart of Accounts'!$E:$F,2,0)</f>
        <v>Accrued Gen Wrty - Warranty Claims Paid</v>
      </c>
      <c r="N16" s="32" t="str">
        <f>IF(VLOOKUP($E16,'ALL-Unit Code 2'!$V:$X,3,0)="ANY",VLOOKUP($D$1,Sites!$A:$C,2,0),VLOOKUP($E16,'ALL-Unit Code 2'!$V:$X,3,0))</f>
        <v>FC</v>
      </c>
      <c r="O16" s="32">
        <f t="shared" si="0"/>
        <v>266923</v>
      </c>
      <c r="P16" s="32" t="str">
        <f>VLOOKUP(O16,'ALL-Chart of Accounts'!$E:$F,2,0)</f>
        <v>Accrued Gen Wrty - Warranty Claims Paid</v>
      </c>
      <c r="T16" s="32" t="str">
        <f>IF(VLOOKUP($E16,'ALL-Unit Code 2'!$V:$X,3,0)="ANY",VLOOKUP($D$1,Sites!$A:$C,2,0),VLOOKUP($E16,'ALL-Unit Code 2'!$V:$X,3,0))</f>
        <v>FC</v>
      </c>
      <c r="U16" s="32">
        <f t="shared" si="1"/>
        <v>266923</v>
      </c>
      <c r="V16" s="32" t="str">
        <f>VLOOKUP(U16,'ALL-Chart of Accounts'!$E:$F,2,0)</f>
        <v>Accrued Gen Wrty - Warranty Claims Paid</v>
      </c>
      <c r="Z16" s="32" t="str">
        <f>IF(VLOOKUP($E16,'ALL-Unit Code 2'!$V:$X,3,0)="ANY",VLOOKUP($D$1,Sites!$A:$C,2,0),VLOOKUP($E16,'ALL-Unit Code 2'!$V:$X,3,0))</f>
        <v>FC</v>
      </c>
      <c r="AA16" s="32">
        <f t="shared" si="2"/>
        <v>266923</v>
      </c>
      <c r="AB16" s="32" t="str">
        <f>VLOOKUP(AA16,'ALL-Chart of Accounts'!$E:$F,2,0)</f>
        <v>Accrued Gen Wrty - Warranty Claims Paid</v>
      </c>
      <c r="AF16" s="32" t="str">
        <f>IF(VLOOKUP($E16,'ALL-Unit Code 2'!$V:$X,3,0)="ANY",VLOOKUP($D$1,Sites!$A:$C,2,0),VLOOKUP($E16,'ALL-Unit Code 2'!$V:$X,3,0))</f>
        <v>FC</v>
      </c>
      <c r="AG16" s="32">
        <f t="shared" si="3"/>
        <v>266923</v>
      </c>
      <c r="AH16" s="32" t="str">
        <f>VLOOKUP(AG16,'ALL-Chart of Accounts'!$E:$F,2,0)</f>
        <v>Accrued Gen Wrty - Warranty Claims Paid</v>
      </c>
      <c r="AL16" s="32" t="str">
        <f>IF(VLOOKUP($E16,'ALL-Unit Code 2'!$V:$X,3,0)="ANY",VLOOKUP($D$1,Sites!$A:$C,2,0),VLOOKUP($E16,'ALL-Unit Code 2'!$V:$X,3,0))</f>
        <v>FC</v>
      </c>
      <c r="AM16" s="37">
        <v>411000</v>
      </c>
      <c r="AN16" s="32" t="str">
        <f>VLOOKUP(AM16,'ALL-Chart of Accounts'!$E:$F,2,0)</f>
        <v>Product Sales (80PRD)</v>
      </c>
      <c r="AP16" s="32">
        <f t="shared" si="4"/>
        <v>1220</v>
      </c>
      <c r="AR16" s="32" t="str">
        <f>IF(VLOOKUP($E16,'ALL-Unit Code 2'!$V:$X,3,0)="ANY",VLOOKUP($D$1,Sites!$A:$C,2,0),VLOOKUP($E16,'ALL-Unit Code 2'!$V:$X,3,0))</f>
        <v>FC</v>
      </c>
      <c r="AS16" s="37">
        <v>262800</v>
      </c>
      <c r="AT16" s="32" t="str">
        <f>VLOOKUP(AS16,'ALL-Chart of Accounts'!$E:$F,2,0)</f>
        <v>Deferred Income</v>
      </c>
      <c r="AX16" s="32" t="str">
        <f>IF(VLOOKUP($E16,'ALL-Unit Code 2'!$V:$X,3,0)="ANY",VLOOKUP($D$1,Sites!$A:$C,2,0),VLOOKUP($E16,'ALL-Unit Code 2'!$V:$X,3,0))</f>
        <v>FC</v>
      </c>
    </row>
    <row r="17" spans="2:50" x14ac:dyDescent="0.35">
      <c r="B17" s="47">
        <v>43468</v>
      </c>
      <c r="E17" s="46">
        <v>1225</v>
      </c>
      <c r="F17" s="32" t="str">
        <f>VLOOKUP(E17,'ALL-Unit Code 2'!$V:$W,2,0)</f>
        <v>FRYING-FILTERS (MX SERIES)</v>
      </c>
      <c r="I17" s="37">
        <v>266923</v>
      </c>
      <c r="J17" s="32" t="str">
        <f>VLOOKUP(I17,'ALL-Chart of Accounts'!$E:$F,2,0)</f>
        <v>Accrued Gen Wrty - Warranty Claims Paid</v>
      </c>
      <c r="N17" s="32" t="str">
        <f>IF(VLOOKUP($E17,'ALL-Unit Code 2'!$V:$X,3,0)="ANY",VLOOKUP($D$1,Sites!$A:$C,2,0),VLOOKUP($E17,'ALL-Unit Code 2'!$V:$X,3,0))</f>
        <v>FC</v>
      </c>
      <c r="O17" s="32">
        <f t="shared" si="0"/>
        <v>266923</v>
      </c>
      <c r="P17" s="32" t="str">
        <f>VLOOKUP(O17,'ALL-Chart of Accounts'!$E:$F,2,0)</f>
        <v>Accrued Gen Wrty - Warranty Claims Paid</v>
      </c>
      <c r="T17" s="32" t="str">
        <f>IF(VLOOKUP($E17,'ALL-Unit Code 2'!$V:$X,3,0)="ANY",VLOOKUP($D$1,Sites!$A:$C,2,0),VLOOKUP($E17,'ALL-Unit Code 2'!$V:$X,3,0))</f>
        <v>FC</v>
      </c>
      <c r="U17" s="32">
        <f t="shared" si="1"/>
        <v>266923</v>
      </c>
      <c r="V17" s="32" t="str">
        <f>VLOOKUP(U17,'ALL-Chart of Accounts'!$E:$F,2,0)</f>
        <v>Accrued Gen Wrty - Warranty Claims Paid</v>
      </c>
      <c r="Z17" s="32" t="str">
        <f>IF(VLOOKUP($E17,'ALL-Unit Code 2'!$V:$X,3,0)="ANY",VLOOKUP($D$1,Sites!$A:$C,2,0),VLOOKUP($E17,'ALL-Unit Code 2'!$V:$X,3,0))</f>
        <v>FC</v>
      </c>
      <c r="AA17" s="32">
        <f t="shared" si="2"/>
        <v>266923</v>
      </c>
      <c r="AB17" s="32" t="str">
        <f>VLOOKUP(AA17,'ALL-Chart of Accounts'!$E:$F,2,0)</f>
        <v>Accrued Gen Wrty - Warranty Claims Paid</v>
      </c>
      <c r="AF17" s="32" t="str">
        <f>IF(VLOOKUP($E17,'ALL-Unit Code 2'!$V:$X,3,0)="ANY",VLOOKUP($D$1,Sites!$A:$C,2,0),VLOOKUP($E17,'ALL-Unit Code 2'!$V:$X,3,0))</f>
        <v>FC</v>
      </c>
      <c r="AG17" s="32">
        <f t="shared" si="3"/>
        <v>266923</v>
      </c>
      <c r="AH17" s="32" t="str">
        <f>VLOOKUP(AG17,'ALL-Chart of Accounts'!$E:$F,2,0)</f>
        <v>Accrued Gen Wrty - Warranty Claims Paid</v>
      </c>
      <c r="AL17" s="32" t="str">
        <f>IF(VLOOKUP($E17,'ALL-Unit Code 2'!$V:$X,3,0)="ANY",VLOOKUP($D$1,Sites!$A:$C,2,0),VLOOKUP($E17,'ALL-Unit Code 2'!$V:$X,3,0))</f>
        <v>FC</v>
      </c>
      <c r="AM17" s="37">
        <v>411000</v>
      </c>
      <c r="AN17" s="32" t="str">
        <f>VLOOKUP(AM17,'ALL-Chart of Accounts'!$E:$F,2,0)</f>
        <v>Product Sales (80PRD)</v>
      </c>
      <c r="AP17" s="32">
        <f t="shared" si="4"/>
        <v>1225</v>
      </c>
      <c r="AR17" s="32" t="str">
        <f>IF(VLOOKUP($E17,'ALL-Unit Code 2'!$V:$X,3,0)="ANY",VLOOKUP($D$1,Sites!$A:$C,2,0),VLOOKUP($E17,'ALL-Unit Code 2'!$V:$X,3,0))</f>
        <v>FC</v>
      </c>
      <c r="AS17" s="37">
        <v>262800</v>
      </c>
      <c r="AT17" s="32" t="str">
        <f>VLOOKUP(AS17,'ALL-Chart of Accounts'!$E:$F,2,0)</f>
        <v>Deferred Income</v>
      </c>
      <c r="AX17" s="32" t="str">
        <f>IF(VLOOKUP($E17,'ALL-Unit Code 2'!$V:$X,3,0)="ANY",VLOOKUP($D$1,Sites!$A:$C,2,0),VLOOKUP($E17,'ALL-Unit Code 2'!$V:$X,3,0))</f>
        <v>FC</v>
      </c>
    </row>
    <row r="18" spans="2:50" x14ac:dyDescent="0.35">
      <c r="B18" s="47">
        <v>43468</v>
      </c>
      <c r="E18" s="46">
        <v>1300</v>
      </c>
      <c r="F18" s="32" t="str">
        <f>VLOOKUP(E18,'ALL-Unit Code 2'!$V:$W,2,0)</f>
        <v>PORTIONING-DSI WATERJET SERIES</v>
      </c>
      <c r="I18" s="37">
        <v>266923</v>
      </c>
      <c r="J18" s="32" t="str">
        <f>VLOOKUP(I18,'ALL-Chart of Accounts'!$E:$F,2,0)</f>
        <v>Accrued Gen Wrty - Warranty Claims Paid</v>
      </c>
      <c r="N18" s="32" t="str">
        <f>IF(VLOOKUP($E18,'ALL-Unit Code 2'!$V:$X,3,0)="ANY",VLOOKUP($D$1,Sites!$A:$C,2,0),VLOOKUP($E18,'ALL-Unit Code 2'!$V:$X,3,0))</f>
        <v>FC</v>
      </c>
      <c r="O18" s="32">
        <f t="shared" si="0"/>
        <v>266923</v>
      </c>
      <c r="P18" s="32" t="str">
        <f>VLOOKUP(O18,'ALL-Chart of Accounts'!$E:$F,2,0)</f>
        <v>Accrued Gen Wrty - Warranty Claims Paid</v>
      </c>
      <c r="T18" s="32" t="str">
        <f>IF(VLOOKUP($E18,'ALL-Unit Code 2'!$V:$X,3,0)="ANY",VLOOKUP($D$1,Sites!$A:$C,2,0),VLOOKUP($E18,'ALL-Unit Code 2'!$V:$X,3,0))</f>
        <v>FC</v>
      </c>
      <c r="U18" s="32">
        <f t="shared" si="1"/>
        <v>266923</v>
      </c>
      <c r="V18" s="32" t="str">
        <f>VLOOKUP(U18,'ALL-Chart of Accounts'!$E:$F,2,0)</f>
        <v>Accrued Gen Wrty - Warranty Claims Paid</v>
      </c>
      <c r="Z18" s="32" t="str">
        <f>IF(VLOOKUP($E18,'ALL-Unit Code 2'!$V:$X,3,0)="ANY",VLOOKUP($D$1,Sites!$A:$C,2,0),VLOOKUP($E18,'ALL-Unit Code 2'!$V:$X,3,0))</f>
        <v>FC</v>
      </c>
      <c r="AA18" s="32">
        <f t="shared" si="2"/>
        <v>266923</v>
      </c>
      <c r="AB18" s="32" t="str">
        <f>VLOOKUP(AA18,'ALL-Chart of Accounts'!$E:$F,2,0)</f>
        <v>Accrued Gen Wrty - Warranty Claims Paid</v>
      </c>
      <c r="AF18" s="32" t="str">
        <f>IF(VLOOKUP($E18,'ALL-Unit Code 2'!$V:$X,3,0)="ANY",VLOOKUP($D$1,Sites!$A:$C,2,0),VLOOKUP($E18,'ALL-Unit Code 2'!$V:$X,3,0))</f>
        <v>FC</v>
      </c>
      <c r="AG18" s="32">
        <f t="shared" si="3"/>
        <v>266923</v>
      </c>
      <c r="AH18" s="32" t="str">
        <f>VLOOKUP(AG18,'ALL-Chart of Accounts'!$E:$F,2,0)</f>
        <v>Accrued Gen Wrty - Warranty Claims Paid</v>
      </c>
      <c r="AL18" s="32" t="str">
        <f>IF(VLOOKUP($E18,'ALL-Unit Code 2'!$V:$X,3,0)="ANY",VLOOKUP($D$1,Sites!$A:$C,2,0),VLOOKUP($E18,'ALL-Unit Code 2'!$V:$X,3,0))</f>
        <v>FC</v>
      </c>
      <c r="AM18" s="37">
        <v>411000</v>
      </c>
      <c r="AN18" s="32" t="str">
        <f>VLOOKUP(AM18,'ALL-Chart of Accounts'!$E:$F,2,0)</f>
        <v>Product Sales (80PRD)</v>
      </c>
      <c r="AP18" s="32">
        <f t="shared" si="4"/>
        <v>1300</v>
      </c>
      <c r="AR18" s="32" t="str">
        <f>IF(VLOOKUP($E18,'ALL-Unit Code 2'!$V:$X,3,0)="ANY",VLOOKUP($D$1,Sites!$A:$C,2,0),VLOOKUP($E18,'ALL-Unit Code 2'!$V:$X,3,0))</f>
        <v>FC</v>
      </c>
      <c r="AS18" s="37">
        <v>262800</v>
      </c>
      <c r="AT18" s="32" t="str">
        <f>VLOOKUP(AS18,'ALL-Chart of Accounts'!$E:$F,2,0)</f>
        <v>Deferred Income</v>
      </c>
      <c r="AX18" s="32" t="str">
        <f>IF(VLOOKUP($E18,'ALL-Unit Code 2'!$V:$X,3,0)="ANY",VLOOKUP($D$1,Sites!$A:$C,2,0),VLOOKUP($E18,'ALL-Unit Code 2'!$V:$X,3,0))</f>
        <v>FC</v>
      </c>
    </row>
    <row r="19" spans="2:50" x14ac:dyDescent="0.35">
      <c r="B19" s="47">
        <v>43468</v>
      </c>
      <c r="E19" s="46">
        <v>1305</v>
      </c>
      <c r="F19" s="32" t="str">
        <f>VLOOKUP(E19,'ALL-Unit Code 2'!$V:$W,2,0)</f>
        <v>PORTIONING-BLADE SLICING (CT-S, DB-20)</v>
      </c>
      <c r="I19" s="37">
        <v>266923</v>
      </c>
      <c r="J19" s="32" t="str">
        <f>VLOOKUP(I19,'ALL-Chart of Accounts'!$E:$F,2,0)</f>
        <v>Accrued Gen Wrty - Warranty Claims Paid</v>
      </c>
      <c r="N19" s="32" t="str">
        <f>IF(VLOOKUP($E19,'ALL-Unit Code 2'!$V:$X,3,0)="ANY",VLOOKUP($D$1,Sites!$A:$C,2,0),VLOOKUP($E19,'ALL-Unit Code 2'!$V:$X,3,0))</f>
        <v>FC</v>
      </c>
      <c r="O19" s="32">
        <f t="shared" si="0"/>
        <v>266923</v>
      </c>
      <c r="P19" s="32" t="str">
        <f>VLOOKUP(O19,'ALL-Chart of Accounts'!$E:$F,2,0)</f>
        <v>Accrued Gen Wrty - Warranty Claims Paid</v>
      </c>
      <c r="T19" s="32" t="str">
        <f>IF(VLOOKUP($E19,'ALL-Unit Code 2'!$V:$X,3,0)="ANY",VLOOKUP($D$1,Sites!$A:$C,2,0),VLOOKUP($E19,'ALL-Unit Code 2'!$V:$X,3,0))</f>
        <v>FC</v>
      </c>
      <c r="U19" s="32">
        <f t="shared" si="1"/>
        <v>266923</v>
      </c>
      <c r="V19" s="32" t="str">
        <f>VLOOKUP(U19,'ALL-Chart of Accounts'!$E:$F,2,0)</f>
        <v>Accrued Gen Wrty - Warranty Claims Paid</v>
      </c>
      <c r="Z19" s="32" t="str">
        <f>IF(VLOOKUP($E19,'ALL-Unit Code 2'!$V:$X,3,0)="ANY",VLOOKUP($D$1,Sites!$A:$C,2,0),VLOOKUP($E19,'ALL-Unit Code 2'!$V:$X,3,0))</f>
        <v>FC</v>
      </c>
      <c r="AA19" s="32">
        <f t="shared" si="2"/>
        <v>266923</v>
      </c>
      <c r="AB19" s="32" t="str">
        <f>VLOOKUP(AA19,'ALL-Chart of Accounts'!$E:$F,2,0)</f>
        <v>Accrued Gen Wrty - Warranty Claims Paid</v>
      </c>
      <c r="AF19" s="32" t="str">
        <f>IF(VLOOKUP($E19,'ALL-Unit Code 2'!$V:$X,3,0)="ANY",VLOOKUP($D$1,Sites!$A:$C,2,0),VLOOKUP($E19,'ALL-Unit Code 2'!$V:$X,3,0))</f>
        <v>FC</v>
      </c>
      <c r="AG19" s="32">
        <f t="shared" si="3"/>
        <v>266923</v>
      </c>
      <c r="AH19" s="32" t="str">
        <f>VLOOKUP(AG19,'ALL-Chart of Accounts'!$E:$F,2,0)</f>
        <v>Accrued Gen Wrty - Warranty Claims Paid</v>
      </c>
      <c r="AL19" s="32" t="str">
        <f>IF(VLOOKUP($E19,'ALL-Unit Code 2'!$V:$X,3,0)="ANY",VLOOKUP($D$1,Sites!$A:$C,2,0),VLOOKUP($E19,'ALL-Unit Code 2'!$V:$X,3,0))</f>
        <v>FC</v>
      </c>
      <c r="AM19" s="37">
        <v>411000</v>
      </c>
      <c r="AN19" s="32" t="str">
        <f>VLOOKUP(AM19,'ALL-Chart of Accounts'!$E:$F,2,0)</f>
        <v>Product Sales (80PRD)</v>
      </c>
      <c r="AP19" s="32">
        <f t="shared" si="4"/>
        <v>1305</v>
      </c>
      <c r="AR19" s="32" t="str">
        <f>IF(VLOOKUP($E19,'ALL-Unit Code 2'!$V:$X,3,0)="ANY",VLOOKUP($D$1,Sites!$A:$C,2,0),VLOOKUP($E19,'ALL-Unit Code 2'!$V:$X,3,0))</f>
        <v>FC</v>
      </c>
      <c r="AS19" s="37">
        <v>262800</v>
      </c>
      <c r="AT19" s="32" t="str">
        <f>VLOOKUP(AS19,'ALL-Chart of Accounts'!$E:$F,2,0)</f>
        <v>Deferred Income</v>
      </c>
      <c r="AX19" s="32" t="str">
        <f>IF(VLOOKUP($E19,'ALL-Unit Code 2'!$V:$X,3,0)="ANY",VLOOKUP($D$1,Sites!$A:$C,2,0),VLOOKUP($E19,'ALL-Unit Code 2'!$V:$X,3,0))</f>
        <v>FC</v>
      </c>
    </row>
    <row r="20" spans="2:50" x14ac:dyDescent="0.35">
      <c r="B20" s="47">
        <v>43468</v>
      </c>
      <c r="E20" s="46">
        <v>2100</v>
      </c>
      <c r="F20" s="32" t="str">
        <f>VLOOKUP(E20,'ALL-Unit Code 2'!$V:$W,2,0)</f>
        <v>MATERIAL HANDLING - AGV (CLAMP)</v>
      </c>
      <c r="I20" s="37">
        <v>266923</v>
      </c>
      <c r="J20" s="32" t="str">
        <f>VLOOKUP(I20,'ALL-Chart of Accounts'!$E:$F,2,0)</f>
        <v>Accrued Gen Wrty - Warranty Claims Paid</v>
      </c>
      <c r="N20" s="32" t="str">
        <f>IF(VLOOKUP($E20,'ALL-Unit Code 2'!$V:$X,3,0)="ANY",VLOOKUP($D$1,Sites!$A:$C,2,0),VLOOKUP($E20,'ALL-Unit Code 2'!$V:$X,3,0))</f>
        <v>AG</v>
      </c>
      <c r="O20" s="32">
        <f t="shared" si="0"/>
        <v>266923</v>
      </c>
      <c r="P20" s="32" t="str">
        <f>VLOOKUP(O20,'ALL-Chart of Accounts'!$E:$F,2,0)</f>
        <v>Accrued Gen Wrty - Warranty Claims Paid</v>
      </c>
      <c r="T20" s="32" t="str">
        <f>IF(VLOOKUP($E20,'ALL-Unit Code 2'!$V:$X,3,0)="ANY",VLOOKUP($D$1,Sites!$A:$C,2,0),VLOOKUP($E20,'ALL-Unit Code 2'!$V:$X,3,0))</f>
        <v>AG</v>
      </c>
      <c r="U20" s="32">
        <f t="shared" si="1"/>
        <v>266923</v>
      </c>
      <c r="V20" s="32" t="str">
        <f>VLOOKUP(U20,'ALL-Chart of Accounts'!$E:$F,2,0)</f>
        <v>Accrued Gen Wrty - Warranty Claims Paid</v>
      </c>
      <c r="Z20" s="32" t="str">
        <f>IF(VLOOKUP($E20,'ALL-Unit Code 2'!$V:$X,3,0)="ANY",VLOOKUP($D$1,Sites!$A:$C,2,0),VLOOKUP($E20,'ALL-Unit Code 2'!$V:$X,3,0))</f>
        <v>AG</v>
      </c>
      <c r="AA20" s="32">
        <f t="shared" si="2"/>
        <v>266923</v>
      </c>
      <c r="AB20" s="32" t="str">
        <f>VLOOKUP(AA20,'ALL-Chart of Accounts'!$E:$F,2,0)</f>
        <v>Accrued Gen Wrty - Warranty Claims Paid</v>
      </c>
      <c r="AF20" s="32" t="str">
        <f>IF(VLOOKUP($E20,'ALL-Unit Code 2'!$V:$X,3,0)="ANY",VLOOKUP($D$1,Sites!$A:$C,2,0),VLOOKUP($E20,'ALL-Unit Code 2'!$V:$X,3,0))</f>
        <v>AG</v>
      </c>
      <c r="AG20" s="32">
        <f t="shared" si="3"/>
        <v>266923</v>
      </c>
      <c r="AH20" s="32" t="str">
        <f>VLOOKUP(AG20,'ALL-Chart of Accounts'!$E:$F,2,0)</f>
        <v>Accrued Gen Wrty - Warranty Claims Paid</v>
      </c>
      <c r="AL20" s="32" t="str">
        <f>IF(VLOOKUP($E20,'ALL-Unit Code 2'!$V:$X,3,0)="ANY",VLOOKUP($D$1,Sites!$A:$C,2,0),VLOOKUP($E20,'ALL-Unit Code 2'!$V:$X,3,0))</f>
        <v>AG</v>
      </c>
      <c r="AM20" s="37">
        <v>411000</v>
      </c>
      <c r="AN20" s="32" t="str">
        <f>VLOOKUP(AM20,'ALL-Chart of Accounts'!$E:$F,2,0)</f>
        <v>Product Sales (80PRD)</v>
      </c>
      <c r="AP20" s="32">
        <f t="shared" si="4"/>
        <v>2100</v>
      </c>
      <c r="AR20" s="32" t="str">
        <f>IF(VLOOKUP($E20,'ALL-Unit Code 2'!$V:$X,3,0)="ANY",VLOOKUP($D$1,Sites!$A:$C,2,0),VLOOKUP($E20,'ALL-Unit Code 2'!$V:$X,3,0))</f>
        <v>AG</v>
      </c>
      <c r="AS20" s="37">
        <v>262800</v>
      </c>
      <c r="AT20" s="32" t="str">
        <f>VLOOKUP(AS20,'ALL-Chart of Accounts'!$E:$F,2,0)</f>
        <v>Deferred Income</v>
      </c>
      <c r="AX20" s="32" t="str">
        <f>IF(VLOOKUP($E20,'ALL-Unit Code 2'!$V:$X,3,0)="ANY",VLOOKUP($D$1,Sites!$A:$C,2,0),VLOOKUP($E20,'ALL-Unit Code 2'!$V:$X,3,0))</f>
        <v>AG</v>
      </c>
    </row>
    <row r="21" spans="2:50" x14ac:dyDescent="0.35">
      <c r="B21" s="47">
        <v>43468</v>
      </c>
      <c r="E21" s="46">
        <v>2105</v>
      </c>
      <c r="F21" s="32" t="str">
        <f>VLOOKUP(E21,'ALL-Unit Code 2'!$V:$W,2,0)</f>
        <v>MATERIAL HANDLING - AGV (FORK)</v>
      </c>
      <c r="I21" s="37">
        <v>266923</v>
      </c>
      <c r="J21" s="32" t="str">
        <f>VLOOKUP(I21,'ALL-Chart of Accounts'!$E:$F,2,0)</f>
        <v>Accrued Gen Wrty - Warranty Claims Paid</v>
      </c>
      <c r="N21" s="32" t="str">
        <f>IF(VLOOKUP($E21,'ALL-Unit Code 2'!$V:$X,3,0)="ANY",VLOOKUP($D$1,Sites!$A:$C,2,0),VLOOKUP($E21,'ALL-Unit Code 2'!$V:$X,3,0))</f>
        <v>AG</v>
      </c>
      <c r="O21" s="32">
        <f t="shared" si="0"/>
        <v>266923</v>
      </c>
      <c r="P21" s="32" t="str">
        <f>VLOOKUP(O21,'ALL-Chart of Accounts'!$E:$F,2,0)</f>
        <v>Accrued Gen Wrty - Warranty Claims Paid</v>
      </c>
      <c r="T21" s="32" t="str">
        <f>IF(VLOOKUP($E21,'ALL-Unit Code 2'!$V:$X,3,0)="ANY",VLOOKUP($D$1,Sites!$A:$C,2,0),VLOOKUP($E21,'ALL-Unit Code 2'!$V:$X,3,0))</f>
        <v>AG</v>
      </c>
      <c r="U21" s="32">
        <f t="shared" si="1"/>
        <v>266923</v>
      </c>
      <c r="V21" s="32" t="str">
        <f>VLOOKUP(U21,'ALL-Chart of Accounts'!$E:$F,2,0)</f>
        <v>Accrued Gen Wrty - Warranty Claims Paid</v>
      </c>
      <c r="Z21" s="32" t="str">
        <f>IF(VLOOKUP($E21,'ALL-Unit Code 2'!$V:$X,3,0)="ANY",VLOOKUP($D$1,Sites!$A:$C,2,0),VLOOKUP($E21,'ALL-Unit Code 2'!$V:$X,3,0))</f>
        <v>AG</v>
      </c>
      <c r="AA21" s="32">
        <f t="shared" si="2"/>
        <v>266923</v>
      </c>
      <c r="AB21" s="32" t="str">
        <f>VLOOKUP(AA21,'ALL-Chart of Accounts'!$E:$F,2,0)</f>
        <v>Accrued Gen Wrty - Warranty Claims Paid</v>
      </c>
      <c r="AF21" s="32" t="str">
        <f>IF(VLOOKUP($E21,'ALL-Unit Code 2'!$V:$X,3,0)="ANY",VLOOKUP($D$1,Sites!$A:$C,2,0),VLOOKUP($E21,'ALL-Unit Code 2'!$V:$X,3,0))</f>
        <v>AG</v>
      </c>
      <c r="AG21" s="32">
        <f t="shared" si="3"/>
        <v>266923</v>
      </c>
      <c r="AH21" s="32" t="str">
        <f>VLOOKUP(AG21,'ALL-Chart of Accounts'!$E:$F,2,0)</f>
        <v>Accrued Gen Wrty - Warranty Claims Paid</v>
      </c>
      <c r="AL21" s="32" t="str">
        <f>IF(VLOOKUP($E21,'ALL-Unit Code 2'!$V:$X,3,0)="ANY",VLOOKUP($D$1,Sites!$A:$C,2,0),VLOOKUP($E21,'ALL-Unit Code 2'!$V:$X,3,0))</f>
        <v>AG</v>
      </c>
      <c r="AM21" s="37">
        <v>411000</v>
      </c>
      <c r="AN21" s="32" t="str">
        <f>VLOOKUP(AM21,'ALL-Chart of Accounts'!$E:$F,2,0)</f>
        <v>Product Sales (80PRD)</v>
      </c>
      <c r="AP21" s="32">
        <f t="shared" si="4"/>
        <v>2105</v>
      </c>
      <c r="AR21" s="32" t="str">
        <f>IF(VLOOKUP($E21,'ALL-Unit Code 2'!$V:$X,3,0)="ANY",VLOOKUP($D$1,Sites!$A:$C,2,0),VLOOKUP($E21,'ALL-Unit Code 2'!$V:$X,3,0))</f>
        <v>AG</v>
      </c>
      <c r="AS21" s="37">
        <v>262800</v>
      </c>
      <c r="AT21" s="32" t="str">
        <f>VLOOKUP(AS21,'ALL-Chart of Accounts'!$E:$F,2,0)</f>
        <v>Deferred Income</v>
      </c>
      <c r="AX21" s="32" t="str">
        <f>IF(VLOOKUP($E21,'ALL-Unit Code 2'!$V:$X,3,0)="ANY",VLOOKUP($D$1,Sites!$A:$C,2,0),VLOOKUP($E21,'ALL-Unit Code 2'!$V:$X,3,0))</f>
        <v>AG</v>
      </c>
    </row>
    <row r="22" spans="2:50" x14ac:dyDescent="0.35">
      <c r="B22" s="47">
        <v>43468</v>
      </c>
      <c r="E22" s="46">
        <v>2110</v>
      </c>
      <c r="F22" s="32" t="str">
        <f>VLOOKUP(E22,'ALL-Unit Code 2'!$V:$W,2,0)</f>
        <v>MATERIAL HANDLING - AGV (TUGGER)</v>
      </c>
      <c r="I22" s="37">
        <v>266923</v>
      </c>
      <c r="J22" s="32" t="str">
        <f>VLOOKUP(I22,'ALL-Chart of Accounts'!$E:$F,2,0)</f>
        <v>Accrued Gen Wrty - Warranty Claims Paid</v>
      </c>
      <c r="N22" s="32" t="str">
        <f>IF(VLOOKUP($E22,'ALL-Unit Code 2'!$V:$X,3,0)="ANY",VLOOKUP($D$1,Sites!$A:$C,2,0),VLOOKUP($E22,'ALL-Unit Code 2'!$V:$X,3,0))</f>
        <v>AG</v>
      </c>
      <c r="O22" s="32">
        <f t="shared" si="0"/>
        <v>266923</v>
      </c>
      <c r="P22" s="32" t="str">
        <f>VLOOKUP(O22,'ALL-Chart of Accounts'!$E:$F,2,0)</f>
        <v>Accrued Gen Wrty - Warranty Claims Paid</v>
      </c>
      <c r="T22" s="32" t="str">
        <f>IF(VLOOKUP($E22,'ALL-Unit Code 2'!$V:$X,3,0)="ANY",VLOOKUP($D$1,Sites!$A:$C,2,0),VLOOKUP($E22,'ALL-Unit Code 2'!$V:$X,3,0))</f>
        <v>AG</v>
      </c>
      <c r="U22" s="32">
        <f t="shared" si="1"/>
        <v>266923</v>
      </c>
      <c r="V22" s="32" t="str">
        <f>VLOOKUP(U22,'ALL-Chart of Accounts'!$E:$F,2,0)</f>
        <v>Accrued Gen Wrty - Warranty Claims Paid</v>
      </c>
      <c r="Z22" s="32" t="str">
        <f>IF(VLOOKUP($E22,'ALL-Unit Code 2'!$V:$X,3,0)="ANY",VLOOKUP($D$1,Sites!$A:$C,2,0),VLOOKUP($E22,'ALL-Unit Code 2'!$V:$X,3,0))</f>
        <v>AG</v>
      </c>
      <c r="AA22" s="32">
        <f t="shared" si="2"/>
        <v>266923</v>
      </c>
      <c r="AB22" s="32" t="str">
        <f>VLOOKUP(AA22,'ALL-Chart of Accounts'!$E:$F,2,0)</f>
        <v>Accrued Gen Wrty - Warranty Claims Paid</v>
      </c>
      <c r="AF22" s="32" t="str">
        <f>IF(VLOOKUP($E22,'ALL-Unit Code 2'!$V:$X,3,0)="ANY",VLOOKUP($D$1,Sites!$A:$C,2,0),VLOOKUP($E22,'ALL-Unit Code 2'!$V:$X,3,0))</f>
        <v>AG</v>
      </c>
      <c r="AG22" s="32">
        <f t="shared" si="3"/>
        <v>266923</v>
      </c>
      <c r="AH22" s="32" t="str">
        <f>VLOOKUP(AG22,'ALL-Chart of Accounts'!$E:$F,2,0)</f>
        <v>Accrued Gen Wrty - Warranty Claims Paid</v>
      </c>
      <c r="AL22" s="32" t="str">
        <f>IF(VLOOKUP($E22,'ALL-Unit Code 2'!$V:$X,3,0)="ANY",VLOOKUP($D$1,Sites!$A:$C,2,0),VLOOKUP($E22,'ALL-Unit Code 2'!$V:$X,3,0))</f>
        <v>AG</v>
      </c>
      <c r="AM22" s="37">
        <v>411000</v>
      </c>
      <c r="AN22" s="32" t="str">
        <f>VLOOKUP(AM22,'ALL-Chart of Accounts'!$E:$F,2,0)</f>
        <v>Product Sales (80PRD)</v>
      </c>
      <c r="AP22" s="32">
        <f t="shared" si="4"/>
        <v>2110</v>
      </c>
      <c r="AR22" s="32" t="str">
        <f>IF(VLOOKUP($E22,'ALL-Unit Code 2'!$V:$X,3,0)="ANY",VLOOKUP($D$1,Sites!$A:$C,2,0),VLOOKUP($E22,'ALL-Unit Code 2'!$V:$X,3,0))</f>
        <v>AG</v>
      </c>
      <c r="AS22" s="37">
        <v>262800</v>
      </c>
      <c r="AT22" s="32" t="str">
        <f>VLOOKUP(AS22,'ALL-Chart of Accounts'!$E:$F,2,0)</f>
        <v>Deferred Income</v>
      </c>
      <c r="AX22" s="32" t="str">
        <f>IF(VLOOKUP($E22,'ALL-Unit Code 2'!$V:$X,3,0)="ANY",VLOOKUP($D$1,Sites!$A:$C,2,0),VLOOKUP($E22,'ALL-Unit Code 2'!$V:$X,3,0))</f>
        <v>AG</v>
      </c>
    </row>
    <row r="23" spans="2:50" x14ac:dyDescent="0.35">
      <c r="B23" s="47">
        <v>43468</v>
      </c>
      <c r="E23" s="46">
        <v>2115</v>
      </c>
      <c r="F23" s="32" t="str">
        <f>VLOOKUP(E23,'ALL-Unit Code 2'!$V:$W,2,0)</f>
        <v>MATERIAL HANDLING - AGV (UNIT LOADING)</v>
      </c>
      <c r="I23" s="37">
        <v>266923</v>
      </c>
      <c r="J23" s="32" t="str">
        <f>VLOOKUP(I23,'ALL-Chart of Accounts'!$E:$F,2,0)</f>
        <v>Accrued Gen Wrty - Warranty Claims Paid</v>
      </c>
      <c r="N23" s="32" t="str">
        <f>IF(VLOOKUP($E23,'ALL-Unit Code 2'!$V:$X,3,0)="ANY",VLOOKUP($D$1,Sites!$A:$C,2,0),VLOOKUP($E23,'ALL-Unit Code 2'!$V:$X,3,0))</f>
        <v>AG</v>
      </c>
      <c r="O23" s="32">
        <f t="shared" si="0"/>
        <v>266923</v>
      </c>
      <c r="P23" s="32" t="str">
        <f>VLOOKUP(O23,'ALL-Chart of Accounts'!$E:$F,2,0)</f>
        <v>Accrued Gen Wrty - Warranty Claims Paid</v>
      </c>
      <c r="T23" s="32" t="str">
        <f>IF(VLOOKUP($E23,'ALL-Unit Code 2'!$V:$X,3,0)="ANY",VLOOKUP($D$1,Sites!$A:$C,2,0),VLOOKUP($E23,'ALL-Unit Code 2'!$V:$X,3,0))</f>
        <v>AG</v>
      </c>
      <c r="U23" s="32">
        <f t="shared" si="1"/>
        <v>266923</v>
      </c>
      <c r="V23" s="32" t="str">
        <f>VLOOKUP(U23,'ALL-Chart of Accounts'!$E:$F,2,0)</f>
        <v>Accrued Gen Wrty - Warranty Claims Paid</v>
      </c>
      <c r="Z23" s="32" t="str">
        <f>IF(VLOOKUP($E23,'ALL-Unit Code 2'!$V:$X,3,0)="ANY",VLOOKUP($D$1,Sites!$A:$C,2,0),VLOOKUP($E23,'ALL-Unit Code 2'!$V:$X,3,0))</f>
        <v>AG</v>
      </c>
      <c r="AA23" s="32">
        <f t="shared" si="2"/>
        <v>266923</v>
      </c>
      <c r="AB23" s="32" t="str">
        <f>VLOOKUP(AA23,'ALL-Chart of Accounts'!$E:$F,2,0)</f>
        <v>Accrued Gen Wrty - Warranty Claims Paid</v>
      </c>
      <c r="AF23" s="32" t="str">
        <f>IF(VLOOKUP($E23,'ALL-Unit Code 2'!$V:$X,3,0)="ANY",VLOOKUP($D$1,Sites!$A:$C,2,0),VLOOKUP($E23,'ALL-Unit Code 2'!$V:$X,3,0))</f>
        <v>AG</v>
      </c>
      <c r="AG23" s="32">
        <f t="shared" si="3"/>
        <v>266923</v>
      </c>
      <c r="AH23" s="32" t="str">
        <f>VLOOKUP(AG23,'ALL-Chart of Accounts'!$E:$F,2,0)</f>
        <v>Accrued Gen Wrty - Warranty Claims Paid</v>
      </c>
      <c r="AL23" s="32" t="str">
        <f>IF(VLOOKUP($E23,'ALL-Unit Code 2'!$V:$X,3,0)="ANY",VLOOKUP($D$1,Sites!$A:$C,2,0),VLOOKUP($E23,'ALL-Unit Code 2'!$V:$X,3,0))</f>
        <v>AG</v>
      </c>
      <c r="AM23" s="37">
        <v>411000</v>
      </c>
      <c r="AN23" s="32" t="str">
        <f>VLOOKUP(AM23,'ALL-Chart of Accounts'!$E:$F,2,0)</f>
        <v>Product Sales (80PRD)</v>
      </c>
      <c r="AP23" s="32">
        <f t="shared" si="4"/>
        <v>2115</v>
      </c>
      <c r="AR23" s="32" t="str">
        <f>IF(VLOOKUP($E23,'ALL-Unit Code 2'!$V:$X,3,0)="ANY",VLOOKUP($D$1,Sites!$A:$C,2,0),VLOOKUP($E23,'ALL-Unit Code 2'!$V:$X,3,0))</f>
        <v>AG</v>
      </c>
      <c r="AS23" s="37">
        <v>262800</v>
      </c>
      <c r="AT23" s="32" t="str">
        <f>VLOOKUP(AS23,'ALL-Chart of Accounts'!$E:$F,2,0)</f>
        <v>Deferred Income</v>
      </c>
      <c r="AX23" s="32" t="str">
        <f>IF(VLOOKUP($E23,'ALL-Unit Code 2'!$V:$X,3,0)="ANY",VLOOKUP($D$1,Sites!$A:$C,2,0),VLOOKUP($E23,'ALL-Unit Code 2'!$V:$X,3,0))</f>
        <v>AG</v>
      </c>
    </row>
    <row r="24" spans="2:50" x14ac:dyDescent="0.35">
      <c r="B24" s="47">
        <v>43468</v>
      </c>
      <c r="E24" s="46">
        <v>2120</v>
      </c>
      <c r="F24" s="32" t="str">
        <f>VLOOKUP(E24,'ALL-Unit Code 2'!$V:$W,2,0)</f>
        <v>MATERIAL HANDLING - AGV (UNIT HANDLING)</v>
      </c>
      <c r="I24" s="37">
        <v>266923</v>
      </c>
      <c r="J24" s="32" t="str">
        <f>VLOOKUP(I24,'ALL-Chart of Accounts'!$E:$F,2,0)</f>
        <v>Accrued Gen Wrty - Warranty Claims Paid</v>
      </c>
      <c r="N24" s="32" t="str">
        <f>IF(VLOOKUP($E24,'ALL-Unit Code 2'!$V:$X,3,0)="ANY",VLOOKUP($D$1,Sites!$A:$C,2,0),VLOOKUP($E24,'ALL-Unit Code 2'!$V:$X,3,0))</f>
        <v>AG</v>
      </c>
      <c r="O24" s="32">
        <f t="shared" si="0"/>
        <v>266923</v>
      </c>
      <c r="P24" s="32" t="str">
        <f>VLOOKUP(O24,'ALL-Chart of Accounts'!$E:$F,2,0)</f>
        <v>Accrued Gen Wrty - Warranty Claims Paid</v>
      </c>
      <c r="T24" s="32" t="str">
        <f>IF(VLOOKUP($E24,'ALL-Unit Code 2'!$V:$X,3,0)="ANY",VLOOKUP($D$1,Sites!$A:$C,2,0),VLOOKUP($E24,'ALL-Unit Code 2'!$V:$X,3,0))</f>
        <v>AG</v>
      </c>
      <c r="U24" s="32">
        <f t="shared" si="1"/>
        <v>266923</v>
      </c>
      <c r="V24" s="32" t="str">
        <f>VLOOKUP(U24,'ALL-Chart of Accounts'!$E:$F,2,0)</f>
        <v>Accrued Gen Wrty - Warranty Claims Paid</v>
      </c>
      <c r="Z24" s="32" t="str">
        <f>IF(VLOOKUP($E24,'ALL-Unit Code 2'!$V:$X,3,0)="ANY",VLOOKUP($D$1,Sites!$A:$C,2,0),VLOOKUP($E24,'ALL-Unit Code 2'!$V:$X,3,0))</f>
        <v>AG</v>
      </c>
      <c r="AA24" s="32">
        <f t="shared" si="2"/>
        <v>266923</v>
      </c>
      <c r="AB24" s="32" t="str">
        <f>VLOOKUP(AA24,'ALL-Chart of Accounts'!$E:$F,2,0)</f>
        <v>Accrued Gen Wrty - Warranty Claims Paid</v>
      </c>
      <c r="AF24" s="32" t="str">
        <f>IF(VLOOKUP($E24,'ALL-Unit Code 2'!$V:$X,3,0)="ANY",VLOOKUP($D$1,Sites!$A:$C,2,0),VLOOKUP($E24,'ALL-Unit Code 2'!$V:$X,3,0))</f>
        <v>AG</v>
      </c>
      <c r="AG24" s="32">
        <f t="shared" si="3"/>
        <v>266923</v>
      </c>
      <c r="AH24" s="32" t="str">
        <f>VLOOKUP(AG24,'ALL-Chart of Accounts'!$E:$F,2,0)</f>
        <v>Accrued Gen Wrty - Warranty Claims Paid</v>
      </c>
      <c r="AL24" s="32" t="str">
        <f>IF(VLOOKUP($E24,'ALL-Unit Code 2'!$V:$X,3,0)="ANY",VLOOKUP($D$1,Sites!$A:$C,2,0),VLOOKUP($E24,'ALL-Unit Code 2'!$V:$X,3,0))</f>
        <v>AG</v>
      </c>
      <c r="AM24" s="37">
        <v>411000</v>
      </c>
      <c r="AN24" s="32" t="str">
        <f>VLOOKUP(AM24,'ALL-Chart of Accounts'!$E:$F,2,0)</f>
        <v>Product Sales (80PRD)</v>
      </c>
      <c r="AP24" s="32">
        <f t="shared" si="4"/>
        <v>2120</v>
      </c>
      <c r="AR24" s="32" t="str">
        <f>IF(VLOOKUP($E24,'ALL-Unit Code 2'!$V:$X,3,0)="ANY",VLOOKUP($D$1,Sites!$A:$C,2,0),VLOOKUP($E24,'ALL-Unit Code 2'!$V:$X,3,0))</f>
        <v>AG</v>
      </c>
      <c r="AS24" s="37">
        <v>262800</v>
      </c>
      <c r="AT24" s="32" t="str">
        <f>VLOOKUP(AS24,'ALL-Chart of Accounts'!$E:$F,2,0)</f>
        <v>Deferred Income</v>
      </c>
      <c r="AX24" s="32" t="str">
        <f>IF(VLOOKUP($E24,'ALL-Unit Code 2'!$V:$X,3,0)="ANY",VLOOKUP($D$1,Sites!$A:$C,2,0),VLOOKUP($E24,'ALL-Unit Code 2'!$V:$X,3,0))</f>
        <v>AG</v>
      </c>
    </row>
    <row r="25" spans="2:50" x14ac:dyDescent="0.35">
      <c r="B25" s="47">
        <v>43468</v>
      </c>
      <c r="E25" s="46">
        <v>3000</v>
      </c>
      <c r="F25" s="32" t="str">
        <f>VLOOKUP(E25,'ALL-Unit Code 2'!$V:$W,2,0)</f>
        <v>MATERIAL HANDING-ESS</v>
      </c>
      <c r="I25" s="37">
        <v>266923</v>
      </c>
      <c r="J25" s="32" t="str">
        <f>VLOOKUP(I25,'ALL-Chart of Accounts'!$E:$F,2,0)</f>
        <v>Accrued Gen Wrty - Warranty Claims Paid</v>
      </c>
      <c r="N25" s="32" t="str">
        <f>IF(VLOOKUP($E25,'ALL-Unit Code 2'!$V:$X,3,0)="ANY",VLOOKUP($D$1,Sites!$A:$C,2,0),VLOOKUP($E25,'ALL-Unit Code 2'!$V:$X,3,0))</f>
        <v>EA</v>
      </c>
      <c r="O25" s="32">
        <f t="shared" si="0"/>
        <v>266923</v>
      </c>
      <c r="P25" s="32" t="str">
        <f>VLOOKUP(O25,'ALL-Chart of Accounts'!$E:$F,2,0)</f>
        <v>Accrued Gen Wrty - Warranty Claims Paid</v>
      </c>
      <c r="T25" s="32" t="str">
        <f>IF(VLOOKUP($E25,'ALL-Unit Code 2'!$V:$X,3,0)="ANY",VLOOKUP($D$1,Sites!$A:$C,2,0),VLOOKUP($E25,'ALL-Unit Code 2'!$V:$X,3,0))</f>
        <v>EA</v>
      </c>
      <c r="U25" s="32">
        <f t="shared" si="1"/>
        <v>266923</v>
      </c>
      <c r="V25" s="32" t="str">
        <f>VLOOKUP(U25,'ALL-Chart of Accounts'!$E:$F,2,0)</f>
        <v>Accrued Gen Wrty - Warranty Claims Paid</v>
      </c>
      <c r="Z25" s="32" t="str">
        <f>IF(VLOOKUP($E25,'ALL-Unit Code 2'!$V:$X,3,0)="ANY",VLOOKUP($D$1,Sites!$A:$C,2,0),VLOOKUP($E25,'ALL-Unit Code 2'!$V:$X,3,0))</f>
        <v>EA</v>
      </c>
      <c r="AA25" s="32">
        <f t="shared" si="2"/>
        <v>266923</v>
      </c>
      <c r="AB25" s="32" t="str">
        <f>VLOOKUP(AA25,'ALL-Chart of Accounts'!$E:$F,2,0)</f>
        <v>Accrued Gen Wrty - Warranty Claims Paid</v>
      </c>
      <c r="AF25" s="32" t="str">
        <f>IF(VLOOKUP($E25,'ALL-Unit Code 2'!$V:$X,3,0)="ANY",VLOOKUP($D$1,Sites!$A:$C,2,0),VLOOKUP($E25,'ALL-Unit Code 2'!$V:$X,3,0))</f>
        <v>EA</v>
      </c>
      <c r="AG25" s="32">
        <f t="shared" si="3"/>
        <v>266923</v>
      </c>
      <c r="AH25" s="32" t="str">
        <f>VLOOKUP(AG25,'ALL-Chart of Accounts'!$E:$F,2,0)</f>
        <v>Accrued Gen Wrty - Warranty Claims Paid</v>
      </c>
      <c r="AL25" s="32" t="str">
        <f>IF(VLOOKUP($E25,'ALL-Unit Code 2'!$V:$X,3,0)="ANY",VLOOKUP($D$1,Sites!$A:$C,2,0),VLOOKUP($E25,'ALL-Unit Code 2'!$V:$X,3,0))</f>
        <v>EA</v>
      </c>
      <c r="AM25" s="37">
        <v>411000</v>
      </c>
      <c r="AN25" s="32" t="str">
        <f>VLOOKUP(AM25,'ALL-Chart of Accounts'!$E:$F,2,0)</f>
        <v>Product Sales (80PRD)</v>
      </c>
      <c r="AP25" s="32">
        <f t="shared" si="4"/>
        <v>3000</v>
      </c>
      <c r="AR25" s="32" t="str">
        <f>IF(VLOOKUP($E25,'ALL-Unit Code 2'!$V:$X,3,0)="ANY",VLOOKUP($D$1,Sites!$A:$C,2,0),VLOOKUP($E25,'ALL-Unit Code 2'!$V:$X,3,0))</f>
        <v>EA</v>
      </c>
      <c r="AS25" s="37">
        <v>262800</v>
      </c>
      <c r="AT25" s="32" t="str">
        <f>VLOOKUP(AS25,'ALL-Chart of Accounts'!$E:$F,2,0)</f>
        <v>Deferred Income</v>
      </c>
      <c r="AX25" s="32" t="str">
        <f>IF(VLOOKUP($E25,'ALL-Unit Code 2'!$V:$X,3,0)="ANY",VLOOKUP($D$1,Sites!$A:$C,2,0),VLOOKUP($E25,'ALL-Unit Code 2'!$V:$X,3,0))</f>
        <v>EA</v>
      </c>
    </row>
    <row r="26" spans="2:50" x14ac:dyDescent="0.35">
      <c r="B26" s="47">
        <v>43468</v>
      </c>
      <c r="E26" s="46">
        <v>3170</v>
      </c>
      <c r="F26" s="32" t="str">
        <f>VLOOKUP(E26,'ALL-Unit Code 2'!$V:$W,2,0)</f>
        <v>EXTRACTION-VEG CUTTER/PEELER</v>
      </c>
      <c r="I26" s="37">
        <v>266923</v>
      </c>
      <c r="J26" s="32" t="str">
        <f>VLOOKUP(I26,'ALL-Chart of Accounts'!$E:$F,2,0)</f>
        <v>Accrued Gen Wrty - Warranty Claims Paid</v>
      </c>
      <c r="N26" s="32" t="str">
        <f>IF(VLOOKUP($E26,'ALL-Unit Code 2'!$V:$X,3,0)="ANY",VLOOKUP($D$1,Sites!$A:$C,2,0),VLOOKUP($E26,'ALL-Unit Code 2'!$V:$X,3,0))</f>
        <v>EA</v>
      </c>
      <c r="O26" s="32">
        <f t="shared" si="0"/>
        <v>266923</v>
      </c>
      <c r="P26" s="32" t="str">
        <f>VLOOKUP(O26,'ALL-Chart of Accounts'!$E:$F,2,0)</f>
        <v>Accrued Gen Wrty - Warranty Claims Paid</v>
      </c>
      <c r="T26" s="32" t="str">
        <f>IF(VLOOKUP($E26,'ALL-Unit Code 2'!$V:$X,3,0)="ANY",VLOOKUP($D$1,Sites!$A:$C,2,0),VLOOKUP($E26,'ALL-Unit Code 2'!$V:$X,3,0))</f>
        <v>EA</v>
      </c>
      <c r="U26" s="32">
        <f t="shared" si="1"/>
        <v>266923</v>
      </c>
      <c r="V26" s="32" t="str">
        <f>VLOOKUP(U26,'ALL-Chart of Accounts'!$E:$F,2,0)</f>
        <v>Accrued Gen Wrty - Warranty Claims Paid</v>
      </c>
      <c r="Z26" s="32" t="str">
        <f>IF(VLOOKUP($E26,'ALL-Unit Code 2'!$V:$X,3,0)="ANY",VLOOKUP($D$1,Sites!$A:$C,2,0),VLOOKUP($E26,'ALL-Unit Code 2'!$V:$X,3,0))</f>
        <v>EA</v>
      </c>
      <c r="AA26" s="32">
        <f t="shared" si="2"/>
        <v>266923</v>
      </c>
      <c r="AB26" s="32" t="str">
        <f>VLOOKUP(AA26,'ALL-Chart of Accounts'!$E:$F,2,0)</f>
        <v>Accrued Gen Wrty - Warranty Claims Paid</v>
      </c>
      <c r="AF26" s="32" t="str">
        <f>IF(VLOOKUP($E26,'ALL-Unit Code 2'!$V:$X,3,0)="ANY",VLOOKUP($D$1,Sites!$A:$C,2,0),VLOOKUP($E26,'ALL-Unit Code 2'!$V:$X,3,0))</f>
        <v>EA</v>
      </c>
      <c r="AG26" s="32">
        <f t="shared" si="3"/>
        <v>266923</v>
      </c>
      <c r="AH26" s="32" t="str">
        <f>VLOOKUP(AG26,'ALL-Chart of Accounts'!$E:$F,2,0)</f>
        <v>Accrued Gen Wrty - Warranty Claims Paid</v>
      </c>
      <c r="AL26" s="32" t="str">
        <f>IF(VLOOKUP($E26,'ALL-Unit Code 2'!$V:$X,3,0)="ANY",VLOOKUP($D$1,Sites!$A:$C,2,0),VLOOKUP($E26,'ALL-Unit Code 2'!$V:$X,3,0))</f>
        <v>EA</v>
      </c>
      <c r="AM26" s="37">
        <v>411000</v>
      </c>
      <c r="AN26" s="32" t="str">
        <f>VLOOKUP(AM26,'ALL-Chart of Accounts'!$E:$F,2,0)</f>
        <v>Product Sales (80PRD)</v>
      </c>
      <c r="AP26" s="32">
        <f t="shared" si="4"/>
        <v>3170</v>
      </c>
      <c r="AR26" s="32" t="str">
        <f>IF(VLOOKUP($E26,'ALL-Unit Code 2'!$V:$X,3,0)="ANY",VLOOKUP($D$1,Sites!$A:$C,2,0),VLOOKUP($E26,'ALL-Unit Code 2'!$V:$X,3,0))</f>
        <v>EA</v>
      </c>
      <c r="AS26" s="37">
        <v>262800</v>
      </c>
      <c r="AT26" s="32" t="str">
        <f>VLOOKUP(AS26,'ALL-Chart of Accounts'!$E:$F,2,0)</f>
        <v>Deferred Income</v>
      </c>
      <c r="AX26" s="32" t="str">
        <f>IF(VLOOKUP($E26,'ALL-Unit Code 2'!$V:$X,3,0)="ANY",VLOOKUP($D$1,Sites!$A:$C,2,0),VLOOKUP($E26,'ALL-Unit Code 2'!$V:$X,3,0))</f>
        <v>EA</v>
      </c>
    </row>
    <row r="27" spans="2:50" x14ac:dyDescent="0.35">
      <c r="B27" s="47">
        <v>43468</v>
      </c>
      <c r="E27" s="46">
        <v>3300</v>
      </c>
      <c r="F27" s="32" t="str">
        <f>VLOOKUP(E27,'ALL-Unit Code 2'!$V:$W,2,0)</f>
        <v>EVAPORATION-EVAPORATOR (FORCED CIRCUL)</v>
      </c>
      <c r="I27" s="37">
        <v>266923</v>
      </c>
      <c r="J27" s="32" t="str">
        <f>VLOOKUP(I27,'ALL-Chart of Accounts'!$E:$F,2,0)</f>
        <v>Accrued Gen Wrty - Warranty Claims Paid</v>
      </c>
      <c r="N27" s="32" t="str">
        <f>IF(VLOOKUP($E27,'ALL-Unit Code 2'!$V:$X,3,0)="ANY",VLOOKUP($D$1,Sites!$A:$C,2,0),VLOOKUP($E27,'ALL-Unit Code 2'!$V:$X,3,0))</f>
        <v>EA</v>
      </c>
      <c r="O27" s="32">
        <f t="shared" si="0"/>
        <v>266923</v>
      </c>
      <c r="P27" s="32" t="str">
        <f>VLOOKUP(O27,'ALL-Chart of Accounts'!$E:$F,2,0)</f>
        <v>Accrued Gen Wrty - Warranty Claims Paid</v>
      </c>
      <c r="T27" s="32" t="str">
        <f>IF(VLOOKUP($E27,'ALL-Unit Code 2'!$V:$X,3,0)="ANY",VLOOKUP($D$1,Sites!$A:$C,2,0),VLOOKUP($E27,'ALL-Unit Code 2'!$V:$X,3,0))</f>
        <v>EA</v>
      </c>
      <c r="U27" s="32">
        <f t="shared" si="1"/>
        <v>266923</v>
      </c>
      <c r="V27" s="32" t="str">
        <f>VLOOKUP(U27,'ALL-Chart of Accounts'!$E:$F,2,0)</f>
        <v>Accrued Gen Wrty - Warranty Claims Paid</v>
      </c>
      <c r="Z27" s="32" t="str">
        <f>IF(VLOOKUP($E27,'ALL-Unit Code 2'!$V:$X,3,0)="ANY",VLOOKUP($D$1,Sites!$A:$C,2,0),VLOOKUP($E27,'ALL-Unit Code 2'!$V:$X,3,0))</f>
        <v>EA</v>
      </c>
      <c r="AA27" s="32">
        <f t="shared" si="2"/>
        <v>266923</v>
      </c>
      <c r="AB27" s="32" t="str">
        <f>VLOOKUP(AA27,'ALL-Chart of Accounts'!$E:$F,2,0)</f>
        <v>Accrued Gen Wrty - Warranty Claims Paid</v>
      </c>
      <c r="AF27" s="32" t="str">
        <f>IF(VLOOKUP($E27,'ALL-Unit Code 2'!$V:$X,3,0)="ANY",VLOOKUP($D$1,Sites!$A:$C,2,0),VLOOKUP($E27,'ALL-Unit Code 2'!$V:$X,3,0))</f>
        <v>EA</v>
      </c>
      <c r="AG27" s="32">
        <f t="shared" si="3"/>
        <v>266923</v>
      </c>
      <c r="AH27" s="32" t="str">
        <f>VLOOKUP(AG27,'ALL-Chart of Accounts'!$E:$F,2,0)</f>
        <v>Accrued Gen Wrty - Warranty Claims Paid</v>
      </c>
      <c r="AL27" s="32" t="str">
        <f>IF(VLOOKUP($E27,'ALL-Unit Code 2'!$V:$X,3,0)="ANY",VLOOKUP($D$1,Sites!$A:$C,2,0),VLOOKUP($E27,'ALL-Unit Code 2'!$V:$X,3,0))</f>
        <v>EA</v>
      </c>
      <c r="AM27" s="37">
        <v>411000</v>
      </c>
      <c r="AN27" s="32" t="str">
        <f>VLOOKUP(AM27,'ALL-Chart of Accounts'!$E:$F,2,0)</f>
        <v>Product Sales (80PRD)</v>
      </c>
      <c r="AP27" s="32">
        <f t="shared" si="4"/>
        <v>3300</v>
      </c>
      <c r="AR27" s="32" t="str">
        <f>IF(VLOOKUP($E27,'ALL-Unit Code 2'!$V:$X,3,0)="ANY",VLOOKUP($D$1,Sites!$A:$C,2,0),VLOOKUP($E27,'ALL-Unit Code 2'!$V:$X,3,0))</f>
        <v>EA</v>
      </c>
      <c r="AS27" s="37">
        <v>262800</v>
      </c>
      <c r="AT27" s="32" t="str">
        <f>VLOOKUP(AS27,'ALL-Chart of Accounts'!$E:$F,2,0)</f>
        <v>Deferred Income</v>
      </c>
      <c r="AX27" s="32" t="str">
        <f>IF(VLOOKUP($E27,'ALL-Unit Code 2'!$V:$X,3,0)="ANY",VLOOKUP($D$1,Sites!$A:$C,2,0),VLOOKUP($E27,'ALL-Unit Code 2'!$V:$X,3,0))</f>
        <v>EA</v>
      </c>
    </row>
    <row r="28" spans="2:50" x14ac:dyDescent="0.35">
      <c r="B28" s="47">
        <v>43468</v>
      </c>
      <c r="E28" s="46">
        <v>3320</v>
      </c>
      <c r="F28" s="32" t="str">
        <f>VLOOKUP(E28,'ALL-Unit Code 2'!$V:$W,2,0)</f>
        <v>PASTEURIZE/BULK FILL-ASEPTIC (MONOBLOC)</v>
      </c>
      <c r="I28" s="37">
        <v>266923</v>
      </c>
      <c r="J28" s="32" t="str">
        <f>VLOOKUP(I28,'ALL-Chart of Accounts'!$E:$F,2,0)</f>
        <v>Accrued Gen Wrty - Warranty Claims Paid</v>
      </c>
      <c r="N28" s="32" t="str">
        <f>IF(VLOOKUP($E28,'ALL-Unit Code 2'!$V:$X,3,0)="ANY",VLOOKUP($D$1,Sites!$A:$C,2,0),VLOOKUP($E28,'ALL-Unit Code 2'!$V:$X,3,0))</f>
        <v>EA</v>
      </c>
      <c r="O28" s="32">
        <f t="shared" si="0"/>
        <v>266923</v>
      </c>
      <c r="P28" s="32" t="str">
        <f>VLOOKUP(O28,'ALL-Chart of Accounts'!$E:$F,2,0)</f>
        <v>Accrued Gen Wrty - Warranty Claims Paid</v>
      </c>
      <c r="T28" s="32" t="str">
        <f>IF(VLOOKUP($E28,'ALL-Unit Code 2'!$V:$X,3,0)="ANY",VLOOKUP($D$1,Sites!$A:$C,2,0),VLOOKUP($E28,'ALL-Unit Code 2'!$V:$X,3,0))</f>
        <v>EA</v>
      </c>
      <c r="U28" s="32">
        <f t="shared" si="1"/>
        <v>266923</v>
      </c>
      <c r="V28" s="32" t="str">
        <f>VLOOKUP(U28,'ALL-Chart of Accounts'!$E:$F,2,0)</f>
        <v>Accrued Gen Wrty - Warranty Claims Paid</v>
      </c>
      <c r="Z28" s="32" t="str">
        <f>IF(VLOOKUP($E28,'ALL-Unit Code 2'!$V:$X,3,0)="ANY",VLOOKUP($D$1,Sites!$A:$C,2,0),VLOOKUP($E28,'ALL-Unit Code 2'!$V:$X,3,0))</f>
        <v>EA</v>
      </c>
      <c r="AA28" s="32">
        <f t="shared" si="2"/>
        <v>266923</v>
      </c>
      <c r="AB28" s="32" t="str">
        <f>VLOOKUP(AA28,'ALL-Chart of Accounts'!$E:$F,2,0)</f>
        <v>Accrued Gen Wrty - Warranty Claims Paid</v>
      </c>
      <c r="AF28" s="32" t="str">
        <f>IF(VLOOKUP($E28,'ALL-Unit Code 2'!$V:$X,3,0)="ANY",VLOOKUP($D$1,Sites!$A:$C,2,0),VLOOKUP($E28,'ALL-Unit Code 2'!$V:$X,3,0))</f>
        <v>EA</v>
      </c>
      <c r="AG28" s="32">
        <f t="shared" si="3"/>
        <v>266923</v>
      </c>
      <c r="AH28" s="32" t="str">
        <f>VLOOKUP(AG28,'ALL-Chart of Accounts'!$E:$F,2,0)</f>
        <v>Accrued Gen Wrty - Warranty Claims Paid</v>
      </c>
      <c r="AL28" s="32" t="str">
        <f>IF(VLOOKUP($E28,'ALL-Unit Code 2'!$V:$X,3,0)="ANY",VLOOKUP($D$1,Sites!$A:$C,2,0),VLOOKUP($E28,'ALL-Unit Code 2'!$V:$X,3,0))</f>
        <v>EA</v>
      </c>
      <c r="AM28" s="37">
        <v>411000</v>
      </c>
      <c r="AN28" s="32" t="str">
        <f>VLOOKUP(AM28,'ALL-Chart of Accounts'!$E:$F,2,0)</f>
        <v>Product Sales (80PRD)</v>
      </c>
      <c r="AP28" s="32">
        <f t="shared" si="4"/>
        <v>3320</v>
      </c>
      <c r="AR28" s="32" t="str">
        <f>IF(VLOOKUP($E28,'ALL-Unit Code 2'!$V:$X,3,0)="ANY",VLOOKUP($D$1,Sites!$A:$C,2,0),VLOOKUP($E28,'ALL-Unit Code 2'!$V:$X,3,0))</f>
        <v>EA</v>
      </c>
      <c r="AS28" s="37">
        <v>262800</v>
      </c>
      <c r="AT28" s="32" t="str">
        <f>VLOOKUP(AS28,'ALL-Chart of Accounts'!$E:$F,2,0)</f>
        <v>Deferred Income</v>
      </c>
      <c r="AX28" s="32" t="str">
        <f>IF(VLOOKUP($E28,'ALL-Unit Code 2'!$V:$X,3,0)="ANY",VLOOKUP($D$1,Sites!$A:$C,2,0),VLOOKUP($E28,'ALL-Unit Code 2'!$V:$X,3,0))</f>
        <v>EA</v>
      </c>
    </row>
    <row r="29" spans="2:50" x14ac:dyDescent="0.35">
      <c r="B29" s="47">
        <v>43468</v>
      </c>
      <c r="E29" s="46">
        <v>3350</v>
      </c>
      <c r="F29" s="32" t="str">
        <f>VLOOKUP(E29,'ALL-Unit Code 2'!$V:$W,2,0)</f>
        <v>BULK FILLING-ASEPTIC</v>
      </c>
      <c r="I29" s="37">
        <v>266923</v>
      </c>
      <c r="J29" s="32" t="str">
        <f>VLOOKUP(I29,'ALL-Chart of Accounts'!$E:$F,2,0)</f>
        <v>Accrued Gen Wrty - Warranty Claims Paid</v>
      </c>
      <c r="N29" s="32" t="str">
        <f>IF(VLOOKUP($E29,'ALL-Unit Code 2'!$V:$X,3,0)="ANY",VLOOKUP($D$1,Sites!$A:$C,2,0),VLOOKUP($E29,'ALL-Unit Code 2'!$V:$X,3,0))</f>
        <v>EA</v>
      </c>
      <c r="O29" s="32">
        <f t="shared" si="0"/>
        <v>266923</v>
      </c>
      <c r="P29" s="32" t="str">
        <f>VLOOKUP(O29,'ALL-Chart of Accounts'!$E:$F,2,0)</f>
        <v>Accrued Gen Wrty - Warranty Claims Paid</v>
      </c>
      <c r="T29" s="32" t="str">
        <f>IF(VLOOKUP($E29,'ALL-Unit Code 2'!$V:$X,3,0)="ANY",VLOOKUP($D$1,Sites!$A:$C,2,0),VLOOKUP($E29,'ALL-Unit Code 2'!$V:$X,3,0))</f>
        <v>EA</v>
      </c>
      <c r="U29" s="32">
        <f t="shared" si="1"/>
        <v>266923</v>
      </c>
      <c r="V29" s="32" t="str">
        <f>VLOOKUP(U29,'ALL-Chart of Accounts'!$E:$F,2,0)</f>
        <v>Accrued Gen Wrty - Warranty Claims Paid</v>
      </c>
      <c r="Z29" s="32" t="str">
        <f>IF(VLOOKUP($E29,'ALL-Unit Code 2'!$V:$X,3,0)="ANY",VLOOKUP($D$1,Sites!$A:$C,2,0),VLOOKUP($E29,'ALL-Unit Code 2'!$V:$X,3,0))</f>
        <v>EA</v>
      </c>
      <c r="AA29" s="32">
        <f t="shared" si="2"/>
        <v>266923</v>
      </c>
      <c r="AB29" s="32" t="str">
        <f>VLOOKUP(AA29,'ALL-Chart of Accounts'!$E:$F,2,0)</f>
        <v>Accrued Gen Wrty - Warranty Claims Paid</v>
      </c>
      <c r="AF29" s="32" t="str">
        <f>IF(VLOOKUP($E29,'ALL-Unit Code 2'!$V:$X,3,0)="ANY",VLOOKUP($D$1,Sites!$A:$C,2,0),VLOOKUP($E29,'ALL-Unit Code 2'!$V:$X,3,0))</f>
        <v>EA</v>
      </c>
      <c r="AG29" s="32">
        <f t="shared" si="3"/>
        <v>266923</v>
      </c>
      <c r="AH29" s="32" t="str">
        <f>VLOOKUP(AG29,'ALL-Chart of Accounts'!$E:$F,2,0)</f>
        <v>Accrued Gen Wrty - Warranty Claims Paid</v>
      </c>
      <c r="AL29" s="32" t="str">
        <f>IF(VLOOKUP($E29,'ALL-Unit Code 2'!$V:$X,3,0)="ANY",VLOOKUP($D$1,Sites!$A:$C,2,0),VLOOKUP($E29,'ALL-Unit Code 2'!$V:$X,3,0))</f>
        <v>EA</v>
      </c>
      <c r="AM29" s="37">
        <v>411000</v>
      </c>
      <c r="AN29" s="32" t="str">
        <f>VLOOKUP(AM29,'ALL-Chart of Accounts'!$E:$F,2,0)</f>
        <v>Product Sales (80PRD)</v>
      </c>
      <c r="AP29" s="32">
        <f t="shared" si="4"/>
        <v>3350</v>
      </c>
      <c r="AR29" s="32" t="str">
        <f>IF(VLOOKUP($E29,'ALL-Unit Code 2'!$V:$X,3,0)="ANY",VLOOKUP($D$1,Sites!$A:$C,2,0),VLOOKUP($E29,'ALL-Unit Code 2'!$V:$X,3,0))</f>
        <v>EA</v>
      </c>
      <c r="AS29" s="37">
        <v>262800</v>
      </c>
      <c r="AT29" s="32" t="str">
        <f>VLOOKUP(AS29,'ALL-Chart of Accounts'!$E:$F,2,0)</f>
        <v>Deferred Income</v>
      </c>
      <c r="AX29" s="32" t="str">
        <f>IF(VLOOKUP($E29,'ALL-Unit Code 2'!$V:$X,3,0)="ANY",VLOOKUP($D$1,Sites!$A:$C,2,0),VLOOKUP($E29,'ALL-Unit Code 2'!$V:$X,3,0))</f>
        <v>EA</v>
      </c>
    </row>
    <row r="30" spans="2:50" x14ac:dyDescent="0.35">
      <c r="B30" s="47">
        <v>43468</v>
      </c>
      <c r="E30" s="46">
        <v>3900</v>
      </c>
      <c r="F30" s="32" t="str">
        <f>VLOOKUP(E30,'ALL-Unit Code 2'!$V:$W,2,0)</f>
        <v>STERILIZATION-HYDRO (JBT)</v>
      </c>
      <c r="I30" s="37">
        <v>266923</v>
      </c>
      <c r="J30" s="32" t="str">
        <f>VLOOKUP(I30,'ALL-Chart of Accounts'!$E:$F,2,0)</f>
        <v>Accrued Gen Wrty - Warranty Claims Paid</v>
      </c>
      <c r="N30" s="32" t="str">
        <f>IF(VLOOKUP($E30,'ALL-Unit Code 2'!$V:$X,3,0)="ANY",VLOOKUP($D$1,Sites!$A:$C,2,0),VLOOKUP($E30,'ALL-Unit Code 2'!$V:$X,3,0))</f>
        <v>CN</v>
      </c>
      <c r="O30" s="32">
        <f>I30</f>
        <v>266923</v>
      </c>
      <c r="P30" s="32" t="str">
        <f>VLOOKUP(O30,'ALL-Chart of Accounts'!$E:$F,2,0)</f>
        <v>Accrued Gen Wrty - Warranty Claims Paid</v>
      </c>
      <c r="T30" s="32" t="str">
        <f>IF(VLOOKUP($E30,'ALL-Unit Code 2'!$V:$X,3,0)="ANY",VLOOKUP($D$1,Sites!$A:$C,2,0),VLOOKUP($E30,'ALL-Unit Code 2'!$V:$X,3,0))</f>
        <v>CN</v>
      </c>
      <c r="U30" s="32">
        <f>O30</f>
        <v>266923</v>
      </c>
      <c r="V30" s="32" t="str">
        <f>VLOOKUP(U30,'ALL-Chart of Accounts'!$E:$F,2,0)</f>
        <v>Accrued Gen Wrty - Warranty Claims Paid</v>
      </c>
      <c r="Z30" s="32" t="str">
        <f>IF(VLOOKUP($E30,'ALL-Unit Code 2'!$V:$X,3,0)="ANY",VLOOKUP($D$1,Sites!$A:$C,2,0),VLOOKUP($E30,'ALL-Unit Code 2'!$V:$X,3,0))</f>
        <v>CN</v>
      </c>
      <c r="AA30" s="32">
        <f>U30</f>
        <v>266923</v>
      </c>
      <c r="AB30" s="32" t="str">
        <f>VLOOKUP(AA30,'ALL-Chart of Accounts'!$E:$F,2,0)</f>
        <v>Accrued Gen Wrty - Warranty Claims Paid</v>
      </c>
      <c r="AF30" s="32" t="str">
        <f>IF(VLOOKUP($E30,'ALL-Unit Code 2'!$V:$X,3,0)="ANY",VLOOKUP($D$1,Sites!$A:$C,2,0),VLOOKUP($E30,'ALL-Unit Code 2'!$V:$X,3,0))</f>
        <v>CN</v>
      </c>
      <c r="AG30" s="32">
        <f>AA30</f>
        <v>266923</v>
      </c>
      <c r="AH30" s="32" t="str">
        <f>VLOOKUP(AG30,'ALL-Chart of Accounts'!$E:$F,2,0)</f>
        <v>Accrued Gen Wrty - Warranty Claims Paid</v>
      </c>
      <c r="AL30" s="32" t="str">
        <f>IF(VLOOKUP($E30,'ALL-Unit Code 2'!$V:$X,3,0)="ANY",VLOOKUP($D$1,Sites!$A:$C,2,0),VLOOKUP($E30,'ALL-Unit Code 2'!$V:$X,3,0))</f>
        <v>CN</v>
      </c>
      <c r="AM30" s="37">
        <v>411000</v>
      </c>
      <c r="AN30" s="32" t="str">
        <f>VLOOKUP(AM30,'ALL-Chart of Accounts'!$E:$F,2,0)</f>
        <v>Product Sales (80PRD)</v>
      </c>
      <c r="AP30" s="32">
        <f>E30</f>
        <v>3900</v>
      </c>
      <c r="AR30" s="32" t="str">
        <f>IF(VLOOKUP($E30,'ALL-Unit Code 2'!$V:$X,3,0)="ANY",VLOOKUP($D$1,Sites!$A:$C,2,0),VLOOKUP($E30,'ALL-Unit Code 2'!$V:$X,3,0))</f>
        <v>CN</v>
      </c>
      <c r="AS30" s="37">
        <v>262800</v>
      </c>
      <c r="AT30" s="32" t="str">
        <f>VLOOKUP(AS30,'ALL-Chart of Accounts'!$E:$F,2,0)</f>
        <v>Deferred Income</v>
      </c>
      <c r="AX30" s="32" t="str">
        <f>IF(VLOOKUP($E30,'ALL-Unit Code 2'!$V:$X,3,0)="ANY",VLOOKUP($D$1,Sites!$A:$C,2,0),VLOOKUP($E30,'ALL-Unit Code 2'!$V:$X,3,0))</f>
        <v>CN</v>
      </c>
    </row>
    <row r="31" spans="2:50" x14ac:dyDescent="0.35">
      <c r="B31" s="47">
        <v>43468</v>
      </c>
      <c r="C31" s="47">
        <v>43479</v>
      </c>
      <c r="D31" s="46" t="s">
        <v>11996</v>
      </c>
      <c r="E31" s="46">
        <v>4100</v>
      </c>
      <c r="F31" s="32" t="str">
        <f>VLOOKUP(E31,'ALL-Unit Code 2'!$V:$W,2,0)</f>
        <v>PACKAGING-CLIPPING (TIPPER TIE)</v>
      </c>
      <c r="I31" s="37">
        <v>266923</v>
      </c>
      <c r="J31" s="32" t="str">
        <f>VLOOKUP(I31,'ALL-Chart of Accounts'!$E:$F,2,0)</f>
        <v>Accrued Gen Wrty - Warranty Claims Paid</v>
      </c>
      <c r="N31" s="32" t="str">
        <f>IF(VLOOKUP($E31,'ALL-Unit Code 2'!$V:$X,3,0)="ANY",VLOOKUP($D$1,Sites!$A:$C,2,0),VLOOKUP($E31,'ALL-Unit Code 2'!$V:$X,3,0))</f>
        <v>TT</v>
      </c>
      <c r="O31" s="32">
        <f t="shared" si="0"/>
        <v>266923</v>
      </c>
      <c r="P31" s="32" t="str">
        <f>VLOOKUP(O31,'ALL-Chart of Accounts'!$E:$F,2,0)</f>
        <v>Accrued Gen Wrty - Warranty Claims Paid</v>
      </c>
      <c r="T31" s="32" t="str">
        <f>IF(VLOOKUP($E31,'ALL-Unit Code 2'!$V:$X,3,0)="ANY",VLOOKUP($D$1,Sites!$A:$C,2,0),VLOOKUP($E31,'ALL-Unit Code 2'!$V:$X,3,0))</f>
        <v>TT</v>
      </c>
      <c r="U31" s="32">
        <f t="shared" si="1"/>
        <v>266923</v>
      </c>
      <c r="V31" s="32" t="str">
        <f>VLOOKUP(U31,'ALL-Chart of Accounts'!$E:$F,2,0)</f>
        <v>Accrued Gen Wrty - Warranty Claims Paid</v>
      </c>
      <c r="Z31" s="32" t="str">
        <f>IF(VLOOKUP($E31,'ALL-Unit Code 2'!$V:$X,3,0)="ANY",VLOOKUP($D$1,Sites!$A:$C,2,0),VLOOKUP($E31,'ALL-Unit Code 2'!$V:$X,3,0))</f>
        <v>TT</v>
      </c>
      <c r="AA31" s="32">
        <f t="shared" si="2"/>
        <v>266923</v>
      </c>
      <c r="AB31" s="32" t="str">
        <f>VLOOKUP(AA31,'ALL-Chart of Accounts'!$E:$F,2,0)</f>
        <v>Accrued Gen Wrty - Warranty Claims Paid</v>
      </c>
      <c r="AF31" s="32" t="str">
        <f>IF(VLOOKUP($E31,'ALL-Unit Code 2'!$V:$X,3,0)="ANY",VLOOKUP($D$1,Sites!$A:$C,2,0),VLOOKUP($E31,'ALL-Unit Code 2'!$V:$X,3,0))</f>
        <v>TT</v>
      </c>
      <c r="AG31" s="32">
        <f t="shared" si="3"/>
        <v>266923</v>
      </c>
      <c r="AH31" s="32" t="str">
        <f>VLOOKUP(AG31,'ALL-Chart of Accounts'!$E:$F,2,0)</f>
        <v>Accrued Gen Wrty - Warranty Claims Paid</v>
      </c>
      <c r="AL31" s="32" t="str">
        <f>IF(VLOOKUP($E31,'ALL-Unit Code 2'!$V:$X,3,0)="ANY",VLOOKUP($D$1,Sites!$A:$C,2,0),VLOOKUP($E31,'ALL-Unit Code 2'!$V:$X,3,0))</f>
        <v>TT</v>
      </c>
      <c r="AM31" s="37">
        <v>411000</v>
      </c>
      <c r="AN31" s="32" t="str">
        <f>VLOOKUP(AM31,'ALL-Chart of Accounts'!$E:$F,2,0)</f>
        <v>Product Sales (80PRD)</v>
      </c>
      <c r="AP31" s="32">
        <f t="shared" si="4"/>
        <v>4100</v>
      </c>
      <c r="AR31" s="32" t="str">
        <f>IF(VLOOKUP($E31,'ALL-Unit Code 2'!$V:$X,3,0)="ANY",VLOOKUP($D$1,Sites!$A:$C,2,0),VLOOKUP($E31,'ALL-Unit Code 2'!$V:$X,3,0))</f>
        <v>TT</v>
      </c>
      <c r="AS31" s="37">
        <v>262800</v>
      </c>
      <c r="AT31" s="32" t="str">
        <f>VLOOKUP(AS31,'ALL-Chart of Accounts'!$E:$F,2,0)</f>
        <v>Deferred Income</v>
      </c>
      <c r="AX31" s="32" t="str">
        <f>IF(VLOOKUP($E31,'ALL-Unit Code 2'!$V:$X,3,0)="ANY",VLOOKUP($D$1,Sites!$A:$C,2,0),VLOOKUP($E31,'ALL-Unit Code 2'!$V:$X,3,0))</f>
        <v>TT</v>
      </c>
    </row>
    <row r="32" spans="2:50" x14ac:dyDescent="0.35">
      <c r="B32" s="47">
        <v>43468</v>
      </c>
      <c r="E32" s="46">
        <v>4200</v>
      </c>
      <c r="F32" s="32" t="str">
        <f>VLOOKUP(E32,'ALL-Unit Code 2'!$V:$W,2,0)</f>
        <v>PRESERVATION-WAX</v>
      </c>
      <c r="I32" s="37">
        <v>266923</v>
      </c>
      <c r="J32" s="32" t="str">
        <f>VLOOKUP(I32,'ALL-Chart of Accounts'!$E:$F,2,0)</f>
        <v>Accrued Gen Wrty - Warranty Claims Paid</v>
      </c>
      <c r="N32" s="32" t="str">
        <f>IF(VLOOKUP($E32,'ALL-Unit Code 2'!$V:$X,3,0)="ANY",VLOOKUP($D$1,Sites!$A:$C,2,0),VLOOKUP($E32,'ALL-Unit Code 2'!$V:$X,3,0))</f>
        <v>EA</v>
      </c>
      <c r="O32" s="32">
        <f t="shared" si="0"/>
        <v>266923</v>
      </c>
      <c r="P32" s="32" t="str">
        <f>VLOOKUP(O32,'ALL-Chart of Accounts'!$E:$F,2,0)</f>
        <v>Accrued Gen Wrty - Warranty Claims Paid</v>
      </c>
      <c r="T32" s="32" t="str">
        <f>IF(VLOOKUP($E32,'ALL-Unit Code 2'!$V:$X,3,0)="ANY",VLOOKUP($D$1,Sites!$A:$C,2,0),VLOOKUP($E32,'ALL-Unit Code 2'!$V:$X,3,0))</f>
        <v>EA</v>
      </c>
      <c r="U32" s="32">
        <f t="shared" si="1"/>
        <v>266923</v>
      </c>
      <c r="V32" s="32" t="str">
        <f>VLOOKUP(U32,'ALL-Chart of Accounts'!$E:$F,2,0)</f>
        <v>Accrued Gen Wrty - Warranty Claims Paid</v>
      </c>
      <c r="Z32" s="32" t="str">
        <f>IF(VLOOKUP($E32,'ALL-Unit Code 2'!$V:$X,3,0)="ANY",VLOOKUP($D$1,Sites!$A:$C,2,0),VLOOKUP($E32,'ALL-Unit Code 2'!$V:$X,3,0))</f>
        <v>EA</v>
      </c>
      <c r="AA32" s="32">
        <f t="shared" si="2"/>
        <v>266923</v>
      </c>
      <c r="AB32" s="32" t="str">
        <f>VLOOKUP(AA32,'ALL-Chart of Accounts'!$E:$F,2,0)</f>
        <v>Accrued Gen Wrty - Warranty Claims Paid</v>
      </c>
      <c r="AF32" s="32" t="str">
        <f>IF(VLOOKUP($E32,'ALL-Unit Code 2'!$V:$X,3,0)="ANY",VLOOKUP($D$1,Sites!$A:$C,2,0),VLOOKUP($E32,'ALL-Unit Code 2'!$V:$X,3,0))</f>
        <v>EA</v>
      </c>
      <c r="AG32" s="32">
        <f t="shared" si="3"/>
        <v>266923</v>
      </c>
      <c r="AH32" s="32" t="str">
        <f>VLOOKUP(AG32,'ALL-Chart of Accounts'!$E:$F,2,0)</f>
        <v>Accrued Gen Wrty - Warranty Claims Paid</v>
      </c>
      <c r="AL32" s="32" t="str">
        <f>IF(VLOOKUP($E32,'ALL-Unit Code 2'!$V:$X,3,0)="ANY",VLOOKUP($D$1,Sites!$A:$C,2,0),VLOOKUP($E32,'ALL-Unit Code 2'!$V:$X,3,0))</f>
        <v>EA</v>
      </c>
      <c r="AM32" s="37">
        <v>411000</v>
      </c>
      <c r="AN32" s="32" t="str">
        <f>VLOOKUP(AM32,'ALL-Chart of Accounts'!$E:$F,2,0)</f>
        <v>Product Sales (80PRD)</v>
      </c>
      <c r="AP32" s="32">
        <f t="shared" si="4"/>
        <v>4200</v>
      </c>
      <c r="AR32" s="32" t="str">
        <f>IF(VLOOKUP($E32,'ALL-Unit Code 2'!$V:$X,3,0)="ANY",VLOOKUP($D$1,Sites!$A:$C,2,0),VLOOKUP($E32,'ALL-Unit Code 2'!$V:$X,3,0))</f>
        <v>EA</v>
      </c>
      <c r="AS32" s="37">
        <v>262800</v>
      </c>
      <c r="AT32" s="32" t="str">
        <f>VLOOKUP(AS32,'ALL-Chart of Accounts'!$E:$F,2,0)</f>
        <v>Deferred Income</v>
      </c>
      <c r="AX32" s="32" t="str">
        <f>IF(VLOOKUP($E32,'ALL-Unit Code 2'!$V:$X,3,0)="ANY",VLOOKUP($D$1,Sites!$A:$C,2,0),VLOOKUP($E32,'ALL-Unit Code 2'!$V:$X,3,0))</f>
        <v>EA</v>
      </c>
    </row>
    <row r="33" spans="2:50" x14ac:dyDescent="0.35">
      <c r="B33" s="47">
        <v>43468</v>
      </c>
      <c r="E33" s="46">
        <v>9999</v>
      </c>
      <c r="F33" s="32" t="str">
        <f>VLOOKUP(E33,'ALL-Unit Code 2'!$V:$W,2,0)</f>
        <v>MISCELLANEOUS</v>
      </c>
      <c r="I33" s="37">
        <v>266923</v>
      </c>
      <c r="J33" s="32" t="str">
        <f>VLOOKUP(I33,'ALL-Chart of Accounts'!$E:$F,2,0)</f>
        <v>Accrued Gen Wrty - Warranty Claims Paid</v>
      </c>
      <c r="N33" s="32" t="str">
        <f>IF(VLOOKUP($E33,'ALL-Unit Code 2'!$V:$X,3,0)="ANY",VLOOKUP($D$1,Sites!$A:$C,2,0),VLOOKUP($E33,'ALL-Unit Code 2'!$V:$X,3,0))</f>
        <v>FC</v>
      </c>
      <c r="O33" s="32">
        <f t="shared" si="0"/>
        <v>266923</v>
      </c>
      <c r="P33" s="32" t="str">
        <f>VLOOKUP(O33,'ALL-Chart of Accounts'!$E:$F,2,0)</f>
        <v>Accrued Gen Wrty - Warranty Claims Paid</v>
      </c>
      <c r="T33" s="32" t="str">
        <f>IF(VLOOKUP($E33,'ALL-Unit Code 2'!$V:$X,3,0)="ANY",VLOOKUP($D$1,Sites!$A:$C,2,0),VLOOKUP($E33,'ALL-Unit Code 2'!$V:$X,3,0))</f>
        <v>FC</v>
      </c>
      <c r="U33" s="32">
        <f t="shared" si="1"/>
        <v>266923</v>
      </c>
      <c r="V33" s="32" t="str">
        <f>VLOOKUP(U33,'ALL-Chart of Accounts'!$E:$F,2,0)</f>
        <v>Accrued Gen Wrty - Warranty Claims Paid</v>
      </c>
      <c r="Z33" s="32" t="str">
        <f>IF(VLOOKUP($E33,'ALL-Unit Code 2'!$V:$X,3,0)="ANY",VLOOKUP($D$1,Sites!$A:$C,2,0),VLOOKUP($E33,'ALL-Unit Code 2'!$V:$X,3,0))</f>
        <v>FC</v>
      </c>
      <c r="AA33" s="32">
        <f t="shared" si="2"/>
        <v>266923</v>
      </c>
      <c r="AB33" s="32" t="str">
        <f>VLOOKUP(AA33,'ALL-Chart of Accounts'!$E:$F,2,0)</f>
        <v>Accrued Gen Wrty - Warranty Claims Paid</v>
      </c>
      <c r="AF33" s="32" t="str">
        <f>IF(VLOOKUP($E33,'ALL-Unit Code 2'!$V:$X,3,0)="ANY",VLOOKUP($D$1,Sites!$A:$C,2,0),VLOOKUP($E33,'ALL-Unit Code 2'!$V:$X,3,0))</f>
        <v>FC</v>
      </c>
      <c r="AG33" s="32">
        <f t="shared" si="3"/>
        <v>266923</v>
      </c>
      <c r="AH33" s="32" t="str">
        <f>VLOOKUP(AG33,'ALL-Chart of Accounts'!$E:$F,2,0)</f>
        <v>Accrued Gen Wrty - Warranty Claims Paid</v>
      </c>
      <c r="AL33" s="32" t="str">
        <f>IF(VLOOKUP($E33,'ALL-Unit Code 2'!$V:$X,3,0)="ANY",VLOOKUP($D$1,Sites!$A:$C,2,0),VLOOKUP($E33,'ALL-Unit Code 2'!$V:$X,3,0))</f>
        <v>FC</v>
      </c>
      <c r="AM33" s="37">
        <v>411000</v>
      </c>
      <c r="AN33" s="32" t="str">
        <f>VLOOKUP(AM33,'ALL-Chart of Accounts'!$E:$F,2,0)</f>
        <v>Product Sales (80PRD)</v>
      </c>
      <c r="AP33" s="32">
        <f t="shared" si="4"/>
        <v>9999</v>
      </c>
      <c r="AR33" s="32" t="str">
        <f>IF(VLOOKUP($E33,'ALL-Unit Code 2'!$V:$X,3,0)="ANY",VLOOKUP($D$1,Sites!$A:$C,2,0),VLOOKUP($E33,'ALL-Unit Code 2'!$V:$X,3,0))</f>
        <v>FC</v>
      </c>
      <c r="AS33" s="37">
        <v>262800</v>
      </c>
      <c r="AT33" s="32" t="str">
        <f>VLOOKUP(AS33,'ALL-Chart of Accounts'!$E:$F,2,0)</f>
        <v>Deferred Income</v>
      </c>
      <c r="AX33" s="32" t="str">
        <f>IF(VLOOKUP($E33,'ALL-Unit Code 2'!$V:$X,3,0)="ANY",VLOOKUP($D$1,Sites!$A:$C,2,0),VLOOKUP($E33,'ALL-Unit Code 2'!$V:$X,3,0))</f>
        <v>FC</v>
      </c>
    </row>
    <row r="34" spans="2:50" x14ac:dyDescent="0.35">
      <c r="B34" s="47">
        <v>43468</v>
      </c>
      <c r="C34" s="47">
        <v>43479</v>
      </c>
      <c r="D34" s="46" t="s">
        <v>11996</v>
      </c>
      <c r="E34" s="46">
        <v>3100</v>
      </c>
      <c r="F34" s="32" t="str">
        <f>VLOOKUP(E34,'ALL-Unit Code 2'!$V:$W,2,0)</f>
        <v>EXTRACTION-CITRUS EXTRACTOR</v>
      </c>
      <c r="I34" s="37">
        <v>266923</v>
      </c>
      <c r="J34" s="32" t="str">
        <f>VLOOKUP(I34,'ALL-Chart of Accounts'!$E:$F,2,0)</f>
        <v>Accrued Gen Wrty - Warranty Claims Paid</v>
      </c>
      <c r="N34" s="32" t="str">
        <f>IF(VLOOKUP($E34,'ALL-Unit Code 2'!$V:$X,3,0)="ANY",VLOOKUP($D$1,Sites!$A:$C,2,0),VLOOKUP($E34,'ALL-Unit Code 2'!$V:$X,3,0))</f>
        <v>EX</v>
      </c>
      <c r="O34" s="32">
        <f t="shared" ref="O34:O45" si="5">I34</f>
        <v>266923</v>
      </c>
      <c r="P34" s="32" t="str">
        <f>VLOOKUP(O34,'ALL-Chart of Accounts'!$E:$F,2,0)</f>
        <v>Accrued Gen Wrty - Warranty Claims Paid</v>
      </c>
      <c r="T34" s="32" t="str">
        <f>IF(VLOOKUP($E34,'ALL-Unit Code 2'!$V:$X,3,0)="ANY",VLOOKUP($D$1,Sites!$A:$C,2,0),VLOOKUP($E34,'ALL-Unit Code 2'!$V:$X,3,0))</f>
        <v>EX</v>
      </c>
      <c r="U34" s="32">
        <f t="shared" ref="U34:U45" si="6">O34</f>
        <v>266923</v>
      </c>
      <c r="V34" s="32" t="str">
        <f>VLOOKUP(U34,'ALL-Chart of Accounts'!$E:$F,2,0)</f>
        <v>Accrued Gen Wrty - Warranty Claims Paid</v>
      </c>
      <c r="Z34" s="32" t="str">
        <f>IF(VLOOKUP($E34,'ALL-Unit Code 2'!$V:$X,3,0)="ANY",VLOOKUP($D$1,Sites!$A:$C,2,0),VLOOKUP($E34,'ALL-Unit Code 2'!$V:$X,3,0))</f>
        <v>EX</v>
      </c>
      <c r="AA34" s="32">
        <f t="shared" ref="AA34:AA45" si="7">U34</f>
        <v>266923</v>
      </c>
      <c r="AB34" s="32" t="str">
        <f>VLOOKUP(AA34,'ALL-Chart of Accounts'!$E:$F,2,0)</f>
        <v>Accrued Gen Wrty - Warranty Claims Paid</v>
      </c>
      <c r="AF34" s="32" t="str">
        <f>IF(VLOOKUP($E34,'ALL-Unit Code 2'!$V:$X,3,0)="ANY",VLOOKUP($D$1,Sites!$A:$C,2,0),VLOOKUP($E34,'ALL-Unit Code 2'!$V:$X,3,0))</f>
        <v>EX</v>
      </c>
      <c r="AG34" s="32">
        <f t="shared" ref="AG34:AG45" si="8">AA34</f>
        <v>266923</v>
      </c>
      <c r="AH34" s="32" t="str">
        <f>VLOOKUP(AG34,'ALL-Chart of Accounts'!$E:$F,2,0)</f>
        <v>Accrued Gen Wrty - Warranty Claims Paid</v>
      </c>
      <c r="AL34" s="32" t="str">
        <f>IF(VLOOKUP($E34,'ALL-Unit Code 2'!$V:$X,3,0)="ANY",VLOOKUP($D$1,Sites!$A:$C,2,0),VLOOKUP($E34,'ALL-Unit Code 2'!$V:$X,3,0))</f>
        <v>EX</v>
      </c>
      <c r="AM34" s="37">
        <v>411000</v>
      </c>
      <c r="AN34" s="32" t="str">
        <f>VLOOKUP(AM34,'ALL-Chart of Accounts'!$E:$F,2,0)</f>
        <v>Product Sales (80PRD)</v>
      </c>
      <c r="AP34" s="32">
        <f t="shared" ref="AP34:AP45" si="9">E34</f>
        <v>3100</v>
      </c>
      <c r="AR34" s="32" t="str">
        <f>IF(VLOOKUP($E34,'ALL-Unit Code 2'!$V:$X,3,0)="ANY",VLOOKUP($D$1,Sites!$A:$C,2,0),VLOOKUP($E34,'ALL-Unit Code 2'!$V:$X,3,0))</f>
        <v>EX</v>
      </c>
      <c r="AS34" s="37">
        <v>262800</v>
      </c>
      <c r="AT34" s="32" t="str">
        <f>VLOOKUP(AS34,'ALL-Chart of Accounts'!$E:$F,2,0)</f>
        <v>Deferred Income</v>
      </c>
      <c r="AX34" s="32" t="str">
        <f>IF(VLOOKUP($E34,'ALL-Unit Code 2'!$V:$X,3,0)="ANY",VLOOKUP($D$1,Sites!$A:$C,2,0),VLOOKUP($E34,'ALL-Unit Code 2'!$V:$X,3,0))</f>
        <v>EX</v>
      </c>
    </row>
    <row r="35" spans="2:50" x14ac:dyDescent="0.35">
      <c r="B35" s="47">
        <v>43468</v>
      </c>
      <c r="C35" s="47">
        <v>43479</v>
      </c>
      <c r="D35" s="46" t="s">
        <v>11996</v>
      </c>
      <c r="E35" s="46">
        <v>3150</v>
      </c>
      <c r="F35" s="32" t="str">
        <f>VLOOKUP(E35,'ALL-Unit Code 2'!$V:$W,2,0)</f>
        <v>EXTRACTION-EXTRACTOR (FRESH N SQUEEZE)</v>
      </c>
      <c r="I35" s="37">
        <v>266923</v>
      </c>
      <c r="J35" s="32" t="str">
        <f>VLOOKUP(I35,'ALL-Chart of Accounts'!$E:$F,2,0)</f>
        <v>Accrued Gen Wrty - Warranty Claims Paid</v>
      </c>
      <c r="N35" s="32" t="str">
        <f>IF(VLOOKUP($E35,'ALL-Unit Code 2'!$V:$X,3,0)="ANY",VLOOKUP($D$1,Sites!$A:$C,2,0),VLOOKUP($E35,'ALL-Unit Code 2'!$V:$X,3,0))</f>
        <v>EX</v>
      </c>
      <c r="O35" s="32">
        <f t="shared" si="5"/>
        <v>266923</v>
      </c>
      <c r="P35" s="32" t="str">
        <f>VLOOKUP(O35,'ALL-Chart of Accounts'!$E:$F,2,0)</f>
        <v>Accrued Gen Wrty - Warranty Claims Paid</v>
      </c>
      <c r="T35" s="32" t="str">
        <f>IF(VLOOKUP($E35,'ALL-Unit Code 2'!$V:$X,3,0)="ANY",VLOOKUP($D$1,Sites!$A:$C,2,0),VLOOKUP($E35,'ALL-Unit Code 2'!$V:$X,3,0))</f>
        <v>EX</v>
      </c>
      <c r="U35" s="32">
        <f t="shared" si="6"/>
        <v>266923</v>
      </c>
      <c r="V35" s="32" t="str">
        <f>VLOOKUP(U35,'ALL-Chart of Accounts'!$E:$F,2,0)</f>
        <v>Accrued Gen Wrty - Warranty Claims Paid</v>
      </c>
      <c r="Z35" s="32" t="str">
        <f>IF(VLOOKUP($E35,'ALL-Unit Code 2'!$V:$X,3,0)="ANY",VLOOKUP($D$1,Sites!$A:$C,2,0),VLOOKUP($E35,'ALL-Unit Code 2'!$V:$X,3,0))</f>
        <v>EX</v>
      </c>
      <c r="AA35" s="32">
        <f t="shared" si="7"/>
        <v>266923</v>
      </c>
      <c r="AB35" s="32" t="str">
        <f>VLOOKUP(AA35,'ALL-Chart of Accounts'!$E:$F,2,0)</f>
        <v>Accrued Gen Wrty - Warranty Claims Paid</v>
      </c>
      <c r="AF35" s="32" t="str">
        <f>IF(VLOOKUP($E35,'ALL-Unit Code 2'!$V:$X,3,0)="ANY",VLOOKUP($D$1,Sites!$A:$C,2,0),VLOOKUP($E35,'ALL-Unit Code 2'!$V:$X,3,0))</f>
        <v>EX</v>
      </c>
      <c r="AG35" s="32">
        <f t="shared" si="8"/>
        <v>266923</v>
      </c>
      <c r="AH35" s="32" t="str">
        <f>VLOOKUP(AG35,'ALL-Chart of Accounts'!$E:$F,2,0)</f>
        <v>Accrued Gen Wrty - Warranty Claims Paid</v>
      </c>
      <c r="AL35" s="32" t="str">
        <f>IF(VLOOKUP($E35,'ALL-Unit Code 2'!$V:$X,3,0)="ANY",VLOOKUP($D$1,Sites!$A:$C,2,0),VLOOKUP($E35,'ALL-Unit Code 2'!$V:$X,3,0))</f>
        <v>EX</v>
      </c>
      <c r="AM35" s="37">
        <v>411000</v>
      </c>
      <c r="AN35" s="32" t="str">
        <f>VLOOKUP(AM35,'ALL-Chart of Accounts'!$E:$F,2,0)</f>
        <v>Product Sales (80PRD)</v>
      </c>
      <c r="AP35" s="32">
        <f t="shared" si="9"/>
        <v>3150</v>
      </c>
      <c r="AR35" s="32" t="str">
        <f>IF(VLOOKUP($E35,'ALL-Unit Code 2'!$V:$X,3,0)="ANY",VLOOKUP($D$1,Sites!$A:$C,2,0),VLOOKUP($E35,'ALL-Unit Code 2'!$V:$X,3,0))</f>
        <v>EX</v>
      </c>
      <c r="AS35" s="37">
        <v>262800</v>
      </c>
      <c r="AT35" s="32" t="str">
        <f>VLOOKUP(AS35,'ALL-Chart of Accounts'!$E:$F,2,0)</f>
        <v>Deferred Income</v>
      </c>
      <c r="AX35" s="32" t="str">
        <f>IF(VLOOKUP($E35,'ALL-Unit Code 2'!$V:$X,3,0)="ANY",VLOOKUP($D$1,Sites!$A:$C,2,0),VLOOKUP($E35,'ALL-Unit Code 2'!$V:$X,3,0))</f>
        <v>EX</v>
      </c>
    </row>
    <row r="36" spans="2:50" x14ac:dyDescent="0.35">
      <c r="B36" s="47">
        <v>43468</v>
      </c>
      <c r="C36" s="47">
        <v>43479</v>
      </c>
      <c r="D36" s="46" t="s">
        <v>11996</v>
      </c>
      <c r="E36" s="46">
        <v>3940</v>
      </c>
      <c r="F36" s="32" t="str">
        <f>VLOOKUP(E36,'ALL-Unit Code 2'!$V:$W,2,0)</f>
        <v>STERILIZATION-RETORT</v>
      </c>
      <c r="I36" s="37">
        <v>266923</v>
      </c>
      <c r="J36" s="32" t="str">
        <f>VLOOKUP(I36,'ALL-Chart of Accounts'!$E:$F,2,0)</f>
        <v>Accrued Gen Wrty - Warranty Claims Paid</v>
      </c>
      <c r="N36" s="32" t="str">
        <f>IF(VLOOKUP($E36,'ALL-Unit Code 2'!$V:$X,3,0)="ANY",VLOOKUP($D$1,Sites!$A:$C,2,0),VLOOKUP($E36,'ALL-Unit Code 2'!$V:$X,3,0))</f>
        <v>RR</v>
      </c>
      <c r="O36" s="32">
        <f t="shared" si="5"/>
        <v>266923</v>
      </c>
      <c r="P36" s="32" t="str">
        <f>VLOOKUP(O36,'ALL-Chart of Accounts'!$E:$F,2,0)</f>
        <v>Accrued Gen Wrty - Warranty Claims Paid</v>
      </c>
      <c r="T36" s="32" t="str">
        <f>IF(VLOOKUP($E36,'ALL-Unit Code 2'!$V:$X,3,0)="ANY",VLOOKUP($D$1,Sites!$A:$C,2,0),VLOOKUP($E36,'ALL-Unit Code 2'!$V:$X,3,0))</f>
        <v>RR</v>
      </c>
      <c r="U36" s="32">
        <f t="shared" si="6"/>
        <v>266923</v>
      </c>
      <c r="V36" s="32" t="str">
        <f>VLOOKUP(U36,'ALL-Chart of Accounts'!$E:$F,2,0)</f>
        <v>Accrued Gen Wrty - Warranty Claims Paid</v>
      </c>
      <c r="Z36" s="32" t="str">
        <f>IF(VLOOKUP($E36,'ALL-Unit Code 2'!$V:$X,3,0)="ANY",VLOOKUP($D$1,Sites!$A:$C,2,0),VLOOKUP($E36,'ALL-Unit Code 2'!$V:$X,3,0))</f>
        <v>RR</v>
      </c>
      <c r="AA36" s="32">
        <f t="shared" si="7"/>
        <v>266923</v>
      </c>
      <c r="AB36" s="32" t="str">
        <f>VLOOKUP(AA36,'ALL-Chart of Accounts'!$E:$F,2,0)</f>
        <v>Accrued Gen Wrty - Warranty Claims Paid</v>
      </c>
      <c r="AF36" s="32" t="str">
        <f>IF(VLOOKUP($E36,'ALL-Unit Code 2'!$V:$X,3,0)="ANY",VLOOKUP($D$1,Sites!$A:$C,2,0),VLOOKUP($E36,'ALL-Unit Code 2'!$V:$X,3,0))</f>
        <v>RR</v>
      </c>
      <c r="AG36" s="32">
        <f t="shared" si="8"/>
        <v>266923</v>
      </c>
      <c r="AH36" s="32" t="str">
        <f>VLOOKUP(AG36,'ALL-Chart of Accounts'!$E:$F,2,0)</f>
        <v>Accrued Gen Wrty - Warranty Claims Paid</v>
      </c>
      <c r="AL36" s="32" t="str">
        <f>IF(VLOOKUP($E36,'ALL-Unit Code 2'!$V:$X,3,0)="ANY",VLOOKUP($D$1,Sites!$A:$C,2,0),VLOOKUP($E36,'ALL-Unit Code 2'!$V:$X,3,0))</f>
        <v>RR</v>
      </c>
      <c r="AM36" s="37">
        <v>411000</v>
      </c>
      <c r="AN36" s="32" t="str">
        <f>VLOOKUP(AM36,'ALL-Chart of Accounts'!$E:$F,2,0)</f>
        <v>Product Sales (80PRD)</v>
      </c>
      <c r="AP36" s="32">
        <f t="shared" si="9"/>
        <v>3940</v>
      </c>
      <c r="AR36" s="32" t="str">
        <f>IF(VLOOKUP($E36,'ALL-Unit Code 2'!$V:$X,3,0)="ANY",VLOOKUP($D$1,Sites!$A:$C,2,0),VLOOKUP($E36,'ALL-Unit Code 2'!$V:$X,3,0))</f>
        <v>RR</v>
      </c>
      <c r="AS36" s="37">
        <v>262800</v>
      </c>
      <c r="AT36" s="32" t="str">
        <f>VLOOKUP(AS36,'ALL-Chart of Accounts'!$E:$F,2,0)</f>
        <v>Deferred Income</v>
      </c>
      <c r="AX36" s="32" t="str">
        <f>IF(VLOOKUP($E36,'ALL-Unit Code 2'!$V:$X,3,0)="ANY",VLOOKUP($D$1,Sites!$A:$C,2,0),VLOOKUP($E36,'ALL-Unit Code 2'!$V:$X,3,0))</f>
        <v>RR</v>
      </c>
    </row>
    <row r="37" spans="2:50" x14ac:dyDescent="0.35">
      <c r="B37" s="47">
        <v>43468</v>
      </c>
      <c r="C37" s="47">
        <v>43479</v>
      </c>
      <c r="D37" s="46" t="s">
        <v>11996</v>
      </c>
      <c r="E37" s="46">
        <v>3960</v>
      </c>
      <c r="F37" s="32" t="str">
        <f>VLOOKUP(E37,'ALL-Unit Code 2'!$V:$W,2,0)</f>
        <v>STERILIZATION-ROTARY</v>
      </c>
      <c r="I37" s="37">
        <v>266923</v>
      </c>
      <c r="J37" s="32" t="str">
        <f>VLOOKUP(I37,'ALL-Chart of Accounts'!$E:$F,2,0)</f>
        <v>Accrued Gen Wrty - Warranty Claims Paid</v>
      </c>
      <c r="N37" s="32" t="str">
        <f>IF(VLOOKUP($E37,'ALL-Unit Code 2'!$V:$X,3,0)="ANY",VLOOKUP($D$1,Sites!$A:$C,2,0),VLOOKUP($E37,'ALL-Unit Code 2'!$V:$X,3,0))</f>
        <v>RR</v>
      </c>
      <c r="O37" s="32">
        <f t="shared" si="5"/>
        <v>266923</v>
      </c>
      <c r="P37" s="32" t="str">
        <f>VLOOKUP(O37,'ALL-Chart of Accounts'!$E:$F,2,0)</f>
        <v>Accrued Gen Wrty - Warranty Claims Paid</v>
      </c>
      <c r="T37" s="32" t="str">
        <f>IF(VLOOKUP($E37,'ALL-Unit Code 2'!$V:$X,3,0)="ANY",VLOOKUP($D$1,Sites!$A:$C,2,0),VLOOKUP($E37,'ALL-Unit Code 2'!$V:$X,3,0))</f>
        <v>RR</v>
      </c>
      <c r="U37" s="32">
        <f t="shared" si="6"/>
        <v>266923</v>
      </c>
      <c r="V37" s="32" t="str">
        <f>VLOOKUP(U37,'ALL-Chart of Accounts'!$E:$F,2,0)</f>
        <v>Accrued Gen Wrty - Warranty Claims Paid</v>
      </c>
      <c r="Z37" s="32" t="str">
        <f>IF(VLOOKUP($E37,'ALL-Unit Code 2'!$V:$X,3,0)="ANY",VLOOKUP($D$1,Sites!$A:$C,2,0),VLOOKUP($E37,'ALL-Unit Code 2'!$V:$X,3,0))</f>
        <v>RR</v>
      </c>
      <c r="AA37" s="32">
        <f t="shared" si="7"/>
        <v>266923</v>
      </c>
      <c r="AB37" s="32" t="str">
        <f>VLOOKUP(AA37,'ALL-Chart of Accounts'!$E:$F,2,0)</f>
        <v>Accrued Gen Wrty - Warranty Claims Paid</v>
      </c>
      <c r="AF37" s="32" t="str">
        <f>IF(VLOOKUP($E37,'ALL-Unit Code 2'!$V:$X,3,0)="ANY",VLOOKUP($D$1,Sites!$A:$C,2,0),VLOOKUP($E37,'ALL-Unit Code 2'!$V:$X,3,0))</f>
        <v>RR</v>
      </c>
      <c r="AG37" s="32">
        <f t="shared" si="8"/>
        <v>266923</v>
      </c>
      <c r="AH37" s="32" t="str">
        <f>VLOOKUP(AG37,'ALL-Chart of Accounts'!$E:$F,2,0)</f>
        <v>Accrued Gen Wrty - Warranty Claims Paid</v>
      </c>
      <c r="AL37" s="32" t="str">
        <f>IF(VLOOKUP($E37,'ALL-Unit Code 2'!$V:$X,3,0)="ANY",VLOOKUP($D$1,Sites!$A:$C,2,0),VLOOKUP($E37,'ALL-Unit Code 2'!$V:$X,3,0))</f>
        <v>RR</v>
      </c>
      <c r="AM37" s="37">
        <v>411000</v>
      </c>
      <c r="AN37" s="32" t="str">
        <f>VLOOKUP(AM37,'ALL-Chart of Accounts'!$E:$F,2,0)</f>
        <v>Product Sales (80PRD)</v>
      </c>
      <c r="AP37" s="32">
        <f t="shared" si="9"/>
        <v>3960</v>
      </c>
      <c r="AR37" s="32" t="str">
        <f>IF(VLOOKUP($E37,'ALL-Unit Code 2'!$V:$X,3,0)="ANY",VLOOKUP($D$1,Sites!$A:$C,2,0),VLOOKUP($E37,'ALL-Unit Code 2'!$V:$X,3,0))</f>
        <v>RR</v>
      </c>
      <c r="AS37" s="37">
        <v>262800</v>
      </c>
      <c r="AT37" s="32" t="str">
        <f>VLOOKUP(AS37,'ALL-Chart of Accounts'!$E:$F,2,0)</f>
        <v>Deferred Income</v>
      </c>
      <c r="AX37" s="32" t="str">
        <f>IF(VLOOKUP($E37,'ALL-Unit Code 2'!$V:$X,3,0)="ANY",VLOOKUP($D$1,Sites!$A:$C,2,0),VLOOKUP($E37,'ALL-Unit Code 2'!$V:$X,3,0))</f>
        <v>RR</v>
      </c>
    </row>
    <row r="38" spans="2:50" x14ac:dyDescent="0.35">
      <c r="B38" s="47">
        <v>43468</v>
      </c>
      <c r="C38" s="47">
        <v>43479</v>
      </c>
      <c r="D38" s="46" t="s">
        <v>11996</v>
      </c>
      <c r="E38" s="46">
        <v>4000</v>
      </c>
      <c r="F38" s="32" t="str">
        <f>VLOOKUP(E38,'ALL-Unit Code 2'!$V:$W,2,0)</f>
        <v>FILLING &amp; CLOSING-FILLER (TUNA)</v>
      </c>
      <c r="I38" s="37">
        <v>266923</v>
      </c>
      <c r="J38" s="32" t="str">
        <f>VLOOKUP(I38,'ALL-Chart of Accounts'!$E:$F,2,0)</f>
        <v>Accrued Gen Wrty - Warranty Claims Paid</v>
      </c>
      <c r="N38" s="32" t="str">
        <f>IF(VLOOKUP($E38,'ALL-Unit Code 2'!$V:$X,3,0)="ANY",VLOOKUP($D$1,Sites!$A:$C,2,0),VLOOKUP($E38,'ALL-Unit Code 2'!$V:$X,3,0))</f>
        <v>FS</v>
      </c>
      <c r="O38" s="32">
        <f t="shared" si="5"/>
        <v>266923</v>
      </c>
      <c r="P38" s="32" t="str">
        <f>VLOOKUP(O38,'ALL-Chart of Accounts'!$E:$F,2,0)</f>
        <v>Accrued Gen Wrty - Warranty Claims Paid</v>
      </c>
      <c r="T38" s="32" t="str">
        <f>IF(VLOOKUP($E38,'ALL-Unit Code 2'!$V:$X,3,0)="ANY",VLOOKUP($D$1,Sites!$A:$C,2,0),VLOOKUP($E38,'ALL-Unit Code 2'!$V:$X,3,0))</f>
        <v>FS</v>
      </c>
      <c r="U38" s="32">
        <f t="shared" si="6"/>
        <v>266923</v>
      </c>
      <c r="V38" s="32" t="str">
        <f>VLOOKUP(U38,'ALL-Chart of Accounts'!$E:$F,2,0)</f>
        <v>Accrued Gen Wrty - Warranty Claims Paid</v>
      </c>
      <c r="Z38" s="32" t="str">
        <f>IF(VLOOKUP($E38,'ALL-Unit Code 2'!$V:$X,3,0)="ANY",VLOOKUP($D$1,Sites!$A:$C,2,0),VLOOKUP($E38,'ALL-Unit Code 2'!$V:$X,3,0))</f>
        <v>FS</v>
      </c>
      <c r="AA38" s="32">
        <f t="shared" si="7"/>
        <v>266923</v>
      </c>
      <c r="AB38" s="32" t="str">
        <f>VLOOKUP(AA38,'ALL-Chart of Accounts'!$E:$F,2,0)</f>
        <v>Accrued Gen Wrty - Warranty Claims Paid</v>
      </c>
      <c r="AF38" s="32" t="str">
        <f>IF(VLOOKUP($E38,'ALL-Unit Code 2'!$V:$X,3,0)="ANY",VLOOKUP($D$1,Sites!$A:$C,2,0),VLOOKUP($E38,'ALL-Unit Code 2'!$V:$X,3,0))</f>
        <v>FS</v>
      </c>
      <c r="AG38" s="32">
        <f t="shared" si="8"/>
        <v>266923</v>
      </c>
      <c r="AH38" s="32" t="str">
        <f>VLOOKUP(AG38,'ALL-Chart of Accounts'!$E:$F,2,0)</f>
        <v>Accrued Gen Wrty - Warranty Claims Paid</v>
      </c>
      <c r="AL38" s="32" t="str">
        <f>IF(VLOOKUP($E38,'ALL-Unit Code 2'!$V:$X,3,0)="ANY",VLOOKUP($D$1,Sites!$A:$C,2,0),VLOOKUP($E38,'ALL-Unit Code 2'!$V:$X,3,0))</f>
        <v>FS</v>
      </c>
      <c r="AM38" s="37">
        <v>411000</v>
      </c>
      <c r="AN38" s="32" t="str">
        <f>VLOOKUP(AM38,'ALL-Chart of Accounts'!$E:$F,2,0)</f>
        <v>Product Sales (80PRD)</v>
      </c>
      <c r="AP38" s="32">
        <f t="shared" si="9"/>
        <v>4000</v>
      </c>
      <c r="AR38" s="32" t="str">
        <f>IF(VLOOKUP($E38,'ALL-Unit Code 2'!$V:$X,3,0)="ANY",VLOOKUP($D$1,Sites!$A:$C,2,0),VLOOKUP($E38,'ALL-Unit Code 2'!$V:$X,3,0))</f>
        <v>FS</v>
      </c>
      <c r="AS38" s="37">
        <v>262800</v>
      </c>
      <c r="AT38" s="32" t="str">
        <f>VLOOKUP(AS38,'ALL-Chart of Accounts'!$E:$F,2,0)</f>
        <v>Deferred Income</v>
      </c>
      <c r="AX38" s="32" t="str">
        <f>IF(VLOOKUP($E38,'ALL-Unit Code 2'!$V:$X,3,0)="ANY",VLOOKUP($D$1,Sites!$A:$C,2,0),VLOOKUP($E38,'ALL-Unit Code 2'!$V:$X,3,0))</f>
        <v>FS</v>
      </c>
    </row>
    <row r="39" spans="2:50" x14ac:dyDescent="0.35">
      <c r="B39" s="47">
        <v>43468</v>
      </c>
      <c r="C39" s="47">
        <v>43479</v>
      </c>
      <c r="D39" s="46" t="s">
        <v>11996</v>
      </c>
      <c r="E39" s="46">
        <v>4010</v>
      </c>
      <c r="F39" s="32" t="str">
        <f>VLOOKUP(E39,'ALL-Unit Code 2'!$V:$W,2,0)</f>
        <v>FILLING &amp; CLOSING-FILLER (UNIFILLER)</v>
      </c>
      <c r="I39" s="37">
        <v>266923</v>
      </c>
      <c r="J39" s="32" t="str">
        <f>VLOOKUP(I39,'ALL-Chart of Accounts'!$E:$F,2,0)</f>
        <v>Accrued Gen Wrty - Warranty Claims Paid</v>
      </c>
      <c r="N39" s="32" t="str">
        <f>IF(VLOOKUP($E39,'ALL-Unit Code 2'!$V:$X,3,0)="ANY",VLOOKUP($D$1,Sites!$A:$C,2,0),VLOOKUP($E39,'ALL-Unit Code 2'!$V:$X,3,0))</f>
        <v>FS</v>
      </c>
      <c r="O39" s="32">
        <f t="shared" si="5"/>
        <v>266923</v>
      </c>
      <c r="P39" s="32" t="str">
        <f>VLOOKUP(O39,'ALL-Chart of Accounts'!$E:$F,2,0)</f>
        <v>Accrued Gen Wrty - Warranty Claims Paid</v>
      </c>
      <c r="T39" s="32" t="str">
        <f>IF(VLOOKUP($E39,'ALL-Unit Code 2'!$V:$X,3,0)="ANY",VLOOKUP($D$1,Sites!$A:$C,2,0),VLOOKUP($E39,'ALL-Unit Code 2'!$V:$X,3,0))</f>
        <v>FS</v>
      </c>
      <c r="U39" s="32">
        <f t="shared" si="6"/>
        <v>266923</v>
      </c>
      <c r="V39" s="32" t="str">
        <f>VLOOKUP(U39,'ALL-Chart of Accounts'!$E:$F,2,0)</f>
        <v>Accrued Gen Wrty - Warranty Claims Paid</v>
      </c>
      <c r="Z39" s="32" t="str">
        <f>IF(VLOOKUP($E39,'ALL-Unit Code 2'!$V:$X,3,0)="ANY",VLOOKUP($D$1,Sites!$A:$C,2,0),VLOOKUP($E39,'ALL-Unit Code 2'!$V:$X,3,0))</f>
        <v>FS</v>
      </c>
      <c r="AA39" s="32">
        <f t="shared" si="7"/>
        <v>266923</v>
      </c>
      <c r="AB39" s="32" t="str">
        <f>VLOOKUP(AA39,'ALL-Chart of Accounts'!$E:$F,2,0)</f>
        <v>Accrued Gen Wrty - Warranty Claims Paid</v>
      </c>
      <c r="AF39" s="32" t="str">
        <f>IF(VLOOKUP($E39,'ALL-Unit Code 2'!$V:$X,3,0)="ANY",VLOOKUP($D$1,Sites!$A:$C,2,0),VLOOKUP($E39,'ALL-Unit Code 2'!$V:$X,3,0))</f>
        <v>FS</v>
      </c>
      <c r="AG39" s="32">
        <f t="shared" si="8"/>
        <v>266923</v>
      </c>
      <c r="AH39" s="32" t="str">
        <f>VLOOKUP(AG39,'ALL-Chart of Accounts'!$E:$F,2,0)</f>
        <v>Accrued Gen Wrty - Warranty Claims Paid</v>
      </c>
      <c r="AL39" s="32" t="str">
        <f>IF(VLOOKUP($E39,'ALL-Unit Code 2'!$V:$X,3,0)="ANY",VLOOKUP($D$1,Sites!$A:$C,2,0),VLOOKUP($E39,'ALL-Unit Code 2'!$V:$X,3,0))</f>
        <v>FS</v>
      </c>
      <c r="AM39" s="37">
        <v>411000</v>
      </c>
      <c r="AN39" s="32" t="str">
        <f>VLOOKUP(AM39,'ALL-Chart of Accounts'!$E:$F,2,0)</f>
        <v>Product Sales (80PRD)</v>
      </c>
      <c r="AP39" s="32">
        <f t="shared" si="9"/>
        <v>4010</v>
      </c>
      <c r="AR39" s="32" t="str">
        <f>IF(VLOOKUP($E39,'ALL-Unit Code 2'!$V:$X,3,0)="ANY",VLOOKUP($D$1,Sites!$A:$C,2,0),VLOOKUP($E39,'ALL-Unit Code 2'!$V:$X,3,0))</f>
        <v>FS</v>
      </c>
      <c r="AS39" s="37">
        <v>262800</v>
      </c>
      <c r="AT39" s="32" t="str">
        <f>VLOOKUP(AS39,'ALL-Chart of Accounts'!$E:$F,2,0)</f>
        <v>Deferred Income</v>
      </c>
      <c r="AX39" s="32" t="str">
        <f>IF(VLOOKUP($E39,'ALL-Unit Code 2'!$V:$X,3,0)="ANY",VLOOKUP($D$1,Sites!$A:$C,2,0),VLOOKUP($E39,'ALL-Unit Code 2'!$V:$X,3,0))</f>
        <v>FS</v>
      </c>
    </row>
    <row r="40" spans="2:50" x14ac:dyDescent="0.35">
      <c r="B40" s="47">
        <v>43468</v>
      </c>
      <c r="C40" s="47">
        <v>43479</v>
      </c>
      <c r="D40" s="46" t="s">
        <v>11996</v>
      </c>
      <c r="E40" s="46">
        <v>4040</v>
      </c>
      <c r="F40" s="32" t="str">
        <f>VLOOKUP(E40,'ALL-Unit Code 2'!$V:$W,2,0)</f>
        <v>FILLING &amp; CLOSING-FILLER (OTHER)</v>
      </c>
      <c r="I40" s="37">
        <v>266923</v>
      </c>
      <c r="J40" s="32" t="str">
        <f>VLOOKUP(I40,'ALL-Chart of Accounts'!$E:$F,2,0)</f>
        <v>Accrued Gen Wrty - Warranty Claims Paid</v>
      </c>
      <c r="N40" s="32" t="str">
        <f>IF(VLOOKUP($E40,'ALL-Unit Code 2'!$V:$X,3,0)="ANY",VLOOKUP($D$1,Sites!$A:$C,2,0),VLOOKUP($E40,'ALL-Unit Code 2'!$V:$X,3,0))</f>
        <v>FS</v>
      </c>
      <c r="O40" s="32">
        <f t="shared" si="5"/>
        <v>266923</v>
      </c>
      <c r="P40" s="32" t="str">
        <f>VLOOKUP(O40,'ALL-Chart of Accounts'!$E:$F,2,0)</f>
        <v>Accrued Gen Wrty - Warranty Claims Paid</v>
      </c>
      <c r="T40" s="32" t="str">
        <f>IF(VLOOKUP($E40,'ALL-Unit Code 2'!$V:$X,3,0)="ANY",VLOOKUP($D$1,Sites!$A:$C,2,0),VLOOKUP($E40,'ALL-Unit Code 2'!$V:$X,3,0))</f>
        <v>FS</v>
      </c>
      <c r="U40" s="32">
        <f t="shared" si="6"/>
        <v>266923</v>
      </c>
      <c r="V40" s="32" t="str">
        <f>VLOOKUP(U40,'ALL-Chart of Accounts'!$E:$F,2,0)</f>
        <v>Accrued Gen Wrty - Warranty Claims Paid</v>
      </c>
      <c r="Z40" s="32" t="str">
        <f>IF(VLOOKUP($E40,'ALL-Unit Code 2'!$V:$X,3,0)="ANY",VLOOKUP($D$1,Sites!$A:$C,2,0),VLOOKUP($E40,'ALL-Unit Code 2'!$V:$X,3,0))</f>
        <v>FS</v>
      </c>
      <c r="AA40" s="32">
        <f t="shared" si="7"/>
        <v>266923</v>
      </c>
      <c r="AB40" s="32" t="str">
        <f>VLOOKUP(AA40,'ALL-Chart of Accounts'!$E:$F,2,0)</f>
        <v>Accrued Gen Wrty - Warranty Claims Paid</v>
      </c>
      <c r="AF40" s="32" t="str">
        <f>IF(VLOOKUP($E40,'ALL-Unit Code 2'!$V:$X,3,0)="ANY",VLOOKUP($D$1,Sites!$A:$C,2,0),VLOOKUP($E40,'ALL-Unit Code 2'!$V:$X,3,0))</f>
        <v>FS</v>
      </c>
      <c r="AG40" s="32">
        <f t="shared" si="8"/>
        <v>266923</v>
      </c>
      <c r="AH40" s="32" t="str">
        <f>VLOOKUP(AG40,'ALL-Chart of Accounts'!$E:$F,2,0)</f>
        <v>Accrued Gen Wrty - Warranty Claims Paid</v>
      </c>
      <c r="AL40" s="32" t="str">
        <f>IF(VLOOKUP($E40,'ALL-Unit Code 2'!$V:$X,3,0)="ANY",VLOOKUP($D$1,Sites!$A:$C,2,0),VLOOKUP($E40,'ALL-Unit Code 2'!$V:$X,3,0))</f>
        <v>FS</v>
      </c>
      <c r="AM40" s="37">
        <v>411000</v>
      </c>
      <c r="AN40" s="32" t="str">
        <f>VLOOKUP(AM40,'ALL-Chart of Accounts'!$E:$F,2,0)</f>
        <v>Product Sales (80PRD)</v>
      </c>
      <c r="AP40" s="32">
        <f t="shared" si="9"/>
        <v>4040</v>
      </c>
      <c r="AR40" s="32" t="str">
        <f>IF(VLOOKUP($E40,'ALL-Unit Code 2'!$V:$X,3,0)="ANY",VLOOKUP($D$1,Sites!$A:$C,2,0),VLOOKUP($E40,'ALL-Unit Code 2'!$V:$X,3,0))</f>
        <v>FS</v>
      </c>
      <c r="AS40" s="37">
        <v>262800</v>
      </c>
      <c r="AT40" s="32" t="str">
        <f>VLOOKUP(AS40,'ALL-Chart of Accounts'!$E:$F,2,0)</f>
        <v>Deferred Income</v>
      </c>
      <c r="AX40" s="32" t="str">
        <f>IF(VLOOKUP($E40,'ALL-Unit Code 2'!$V:$X,3,0)="ANY",VLOOKUP($D$1,Sites!$A:$C,2,0),VLOOKUP($E40,'ALL-Unit Code 2'!$V:$X,3,0))</f>
        <v>FS</v>
      </c>
    </row>
    <row r="41" spans="2:50" x14ac:dyDescent="0.35">
      <c r="B41" s="47">
        <v>43468</v>
      </c>
      <c r="C41" s="47">
        <v>43479</v>
      </c>
      <c r="D41" s="46" t="s">
        <v>11996</v>
      </c>
      <c r="E41" s="46">
        <v>4050</v>
      </c>
      <c r="F41" s="32" t="str">
        <f>VLOOKUP(E41,'ALL-Unit Code 2'!$V:$W,2,0)</f>
        <v>FILLING &amp; CLOSING-CLOSER (X52, X59)</v>
      </c>
      <c r="I41" s="37">
        <v>266923</v>
      </c>
      <c r="J41" s="32" t="str">
        <f>VLOOKUP(I41,'ALL-Chart of Accounts'!$E:$F,2,0)</f>
        <v>Accrued Gen Wrty - Warranty Claims Paid</v>
      </c>
      <c r="N41" s="32" t="str">
        <f>IF(VLOOKUP($E41,'ALL-Unit Code 2'!$V:$X,3,0)="ANY",VLOOKUP($D$1,Sites!$A:$C,2,0),VLOOKUP($E41,'ALL-Unit Code 2'!$V:$X,3,0))</f>
        <v>FS</v>
      </c>
      <c r="O41" s="32">
        <f t="shared" si="5"/>
        <v>266923</v>
      </c>
      <c r="P41" s="32" t="str">
        <f>VLOOKUP(O41,'ALL-Chart of Accounts'!$E:$F,2,0)</f>
        <v>Accrued Gen Wrty - Warranty Claims Paid</v>
      </c>
      <c r="T41" s="32" t="str">
        <f>IF(VLOOKUP($E41,'ALL-Unit Code 2'!$V:$X,3,0)="ANY",VLOOKUP($D$1,Sites!$A:$C,2,0),VLOOKUP($E41,'ALL-Unit Code 2'!$V:$X,3,0))</f>
        <v>FS</v>
      </c>
      <c r="U41" s="32">
        <f t="shared" si="6"/>
        <v>266923</v>
      </c>
      <c r="V41" s="32" t="str">
        <f>VLOOKUP(U41,'ALL-Chart of Accounts'!$E:$F,2,0)</f>
        <v>Accrued Gen Wrty - Warranty Claims Paid</v>
      </c>
      <c r="Z41" s="32" t="str">
        <f>IF(VLOOKUP($E41,'ALL-Unit Code 2'!$V:$X,3,0)="ANY",VLOOKUP($D$1,Sites!$A:$C,2,0),VLOOKUP($E41,'ALL-Unit Code 2'!$V:$X,3,0))</f>
        <v>FS</v>
      </c>
      <c r="AA41" s="32">
        <f t="shared" si="7"/>
        <v>266923</v>
      </c>
      <c r="AB41" s="32" t="str">
        <f>VLOOKUP(AA41,'ALL-Chart of Accounts'!$E:$F,2,0)</f>
        <v>Accrued Gen Wrty - Warranty Claims Paid</v>
      </c>
      <c r="AF41" s="32" t="str">
        <f>IF(VLOOKUP($E41,'ALL-Unit Code 2'!$V:$X,3,0)="ANY",VLOOKUP($D$1,Sites!$A:$C,2,0),VLOOKUP($E41,'ALL-Unit Code 2'!$V:$X,3,0))</f>
        <v>FS</v>
      </c>
      <c r="AG41" s="32">
        <f t="shared" si="8"/>
        <v>266923</v>
      </c>
      <c r="AH41" s="32" t="str">
        <f>VLOOKUP(AG41,'ALL-Chart of Accounts'!$E:$F,2,0)</f>
        <v>Accrued Gen Wrty - Warranty Claims Paid</v>
      </c>
      <c r="AL41" s="32" t="str">
        <f>IF(VLOOKUP($E41,'ALL-Unit Code 2'!$V:$X,3,0)="ANY",VLOOKUP($D$1,Sites!$A:$C,2,0),VLOOKUP($E41,'ALL-Unit Code 2'!$V:$X,3,0))</f>
        <v>FS</v>
      </c>
      <c r="AM41" s="37">
        <v>411000</v>
      </c>
      <c r="AN41" s="32" t="str">
        <f>VLOOKUP(AM41,'ALL-Chart of Accounts'!$E:$F,2,0)</f>
        <v>Product Sales (80PRD)</v>
      </c>
      <c r="AP41" s="32">
        <f t="shared" si="9"/>
        <v>4050</v>
      </c>
      <c r="AR41" s="32" t="str">
        <f>IF(VLOOKUP($E41,'ALL-Unit Code 2'!$V:$X,3,0)="ANY",VLOOKUP($D$1,Sites!$A:$C,2,0),VLOOKUP($E41,'ALL-Unit Code 2'!$V:$X,3,0))</f>
        <v>FS</v>
      </c>
      <c r="AS41" s="37">
        <v>262800</v>
      </c>
      <c r="AT41" s="32" t="str">
        <f>VLOOKUP(AS41,'ALL-Chart of Accounts'!$E:$F,2,0)</f>
        <v>Deferred Income</v>
      </c>
      <c r="AX41" s="32" t="str">
        <f>IF(VLOOKUP($E41,'ALL-Unit Code 2'!$V:$X,3,0)="ANY",VLOOKUP($D$1,Sites!$A:$C,2,0),VLOOKUP($E41,'ALL-Unit Code 2'!$V:$X,3,0))</f>
        <v>FS</v>
      </c>
    </row>
    <row r="42" spans="2:50" x14ac:dyDescent="0.35">
      <c r="B42" s="47">
        <v>43468</v>
      </c>
      <c r="C42" s="47">
        <v>43479</v>
      </c>
      <c r="D42" s="46" t="s">
        <v>11996</v>
      </c>
      <c r="E42" s="46">
        <v>4055</v>
      </c>
      <c r="F42" s="32" t="str">
        <f>VLOOKUP(E42,'ALL-Unit Code 2'!$V:$W,2,0)</f>
        <v>FILLING &amp; CLOSING-CLOSER (SEAMTEC)</v>
      </c>
      <c r="I42" s="37">
        <v>266923</v>
      </c>
      <c r="J42" s="32" t="str">
        <f>VLOOKUP(I42,'ALL-Chart of Accounts'!$E:$F,2,0)</f>
        <v>Accrued Gen Wrty - Warranty Claims Paid</v>
      </c>
      <c r="N42" s="32" t="str">
        <f>IF(VLOOKUP($E42,'ALL-Unit Code 2'!$V:$X,3,0)="ANY",VLOOKUP($D$1,Sites!$A:$C,2,0),VLOOKUP($E42,'ALL-Unit Code 2'!$V:$X,3,0))</f>
        <v>FS</v>
      </c>
      <c r="O42" s="32">
        <f t="shared" si="5"/>
        <v>266923</v>
      </c>
      <c r="P42" s="32" t="str">
        <f>VLOOKUP(O42,'ALL-Chart of Accounts'!$E:$F,2,0)</f>
        <v>Accrued Gen Wrty - Warranty Claims Paid</v>
      </c>
      <c r="T42" s="32" t="str">
        <f>IF(VLOOKUP($E42,'ALL-Unit Code 2'!$V:$X,3,0)="ANY",VLOOKUP($D$1,Sites!$A:$C,2,0),VLOOKUP($E42,'ALL-Unit Code 2'!$V:$X,3,0))</f>
        <v>FS</v>
      </c>
      <c r="U42" s="32">
        <f t="shared" si="6"/>
        <v>266923</v>
      </c>
      <c r="V42" s="32" t="str">
        <f>VLOOKUP(U42,'ALL-Chart of Accounts'!$E:$F,2,0)</f>
        <v>Accrued Gen Wrty - Warranty Claims Paid</v>
      </c>
      <c r="Z42" s="32" t="str">
        <f>IF(VLOOKUP($E42,'ALL-Unit Code 2'!$V:$X,3,0)="ANY",VLOOKUP($D$1,Sites!$A:$C,2,0),VLOOKUP($E42,'ALL-Unit Code 2'!$V:$X,3,0))</f>
        <v>FS</v>
      </c>
      <c r="AA42" s="32">
        <f t="shared" si="7"/>
        <v>266923</v>
      </c>
      <c r="AB42" s="32" t="str">
        <f>VLOOKUP(AA42,'ALL-Chart of Accounts'!$E:$F,2,0)</f>
        <v>Accrued Gen Wrty - Warranty Claims Paid</v>
      </c>
      <c r="AF42" s="32" t="str">
        <f>IF(VLOOKUP($E42,'ALL-Unit Code 2'!$V:$X,3,0)="ANY",VLOOKUP($D$1,Sites!$A:$C,2,0),VLOOKUP($E42,'ALL-Unit Code 2'!$V:$X,3,0))</f>
        <v>FS</v>
      </c>
      <c r="AG42" s="32">
        <f t="shared" si="8"/>
        <v>266923</v>
      </c>
      <c r="AH42" s="32" t="str">
        <f>VLOOKUP(AG42,'ALL-Chart of Accounts'!$E:$F,2,0)</f>
        <v>Accrued Gen Wrty - Warranty Claims Paid</v>
      </c>
      <c r="AL42" s="32" t="str">
        <f>IF(VLOOKUP($E42,'ALL-Unit Code 2'!$V:$X,3,0)="ANY",VLOOKUP($D$1,Sites!$A:$C,2,0),VLOOKUP($E42,'ALL-Unit Code 2'!$V:$X,3,0))</f>
        <v>FS</v>
      </c>
      <c r="AM42" s="37">
        <v>411000</v>
      </c>
      <c r="AN42" s="32" t="str">
        <f>VLOOKUP(AM42,'ALL-Chart of Accounts'!$E:$F,2,0)</f>
        <v>Product Sales (80PRD)</v>
      </c>
      <c r="AP42" s="32">
        <f t="shared" si="9"/>
        <v>4055</v>
      </c>
      <c r="AR42" s="32" t="str">
        <f>IF(VLOOKUP($E42,'ALL-Unit Code 2'!$V:$X,3,0)="ANY",VLOOKUP($D$1,Sites!$A:$C,2,0),VLOOKUP($E42,'ALL-Unit Code 2'!$V:$X,3,0))</f>
        <v>FS</v>
      </c>
      <c r="AS42" s="37">
        <v>262800</v>
      </c>
      <c r="AT42" s="32" t="str">
        <f>VLOOKUP(AS42,'ALL-Chart of Accounts'!$E:$F,2,0)</f>
        <v>Deferred Income</v>
      </c>
      <c r="AX42" s="32" t="str">
        <f>IF(VLOOKUP($E42,'ALL-Unit Code 2'!$V:$X,3,0)="ANY",VLOOKUP($D$1,Sites!$A:$C,2,0),VLOOKUP($E42,'ALL-Unit Code 2'!$V:$X,3,0))</f>
        <v>FS</v>
      </c>
    </row>
    <row r="43" spans="2:50" x14ac:dyDescent="0.35">
      <c r="B43" s="47">
        <v>43468</v>
      </c>
      <c r="C43" s="47">
        <v>43479</v>
      </c>
      <c r="D43" s="46" t="s">
        <v>11996</v>
      </c>
      <c r="E43" s="46">
        <v>4070</v>
      </c>
      <c r="F43" s="32" t="str">
        <f>VLOOKUP(E43,'ALL-Unit Code 2'!$V:$W,2,0)</f>
        <v>FILLING &amp; CLOSING-CLOSER (OTHER)</v>
      </c>
      <c r="I43" s="37">
        <v>266923</v>
      </c>
      <c r="J43" s="32" t="str">
        <f>VLOOKUP(I43,'ALL-Chart of Accounts'!$E:$F,2,0)</f>
        <v>Accrued Gen Wrty - Warranty Claims Paid</v>
      </c>
      <c r="N43" s="32" t="str">
        <f>IF(VLOOKUP($E43,'ALL-Unit Code 2'!$V:$X,3,0)="ANY",VLOOKUP($D$1,Sites!$A:$C,2,0),VLOOKUP($E43,'ALL-Unit Code 2'!$V:$X,3,0))</f>
        <v>FS</v>
      </c>
      <c r="O43" s="32">
        <f t="shared" si="5"/>
        <v>266923</v>
      </c>
      <c r="P43" s="32" t="str">
        <f>VLOOKUP(O43,'ALL-Chart of Accounts'!$E:$F,2,0)</f>
        <v>Accrued Gen Wrty - Warranty Claims Paid</v>
      </c>
      <c r="T43" s="32" t="str">
        <f>IF(VLOOKUP($E43,'ALL-Unit Code 2'!$V:$X,3,0)="ANY",VLOOKUP($D$1,Sites!$A:$C,2,0),VLOOKUP($E43,'ALL-Unit Code 2'!$V:$X,3,0))</f>
        <v>FS</v>
      </c>
      <c r="U43" s="32">
        <f t="shared" si="6"/>
        <v>266923</v>
      </c>
      <c r="V43" s="32" t="str">
        <f>VLOOKUP(U43,'ALL-Chart of Accounts'!$E:$F,2,0)</f>
        <v>Accrued Gen Wrty - Warranty Claims Paid</v>
      </c>
      <c r="Z43" s="32" t="str">
        <f>IF(VLOOKUP($E43,'ALL-Unit Code 2'!$V:$X,3,0)="ANY",VLOOKUP($D$1,Sites!$A:$C,2,0),VLOOKUP($E43,'ALL-Unit Code 2'!$V:$X,3,0))</f>
        <v>FS</v>
      </c>
      <c r="AA43" s="32">
        <f t="shared" si="7"/>
        <v>266923</v>
      </c>
      <c r="AB43" s="32" t="str">
        <f>VLOOKUP(AA43,'ALL-Chart of Accounts'!$E:$F,2,0)</f>
        <v>Accrued Gen Wrty - Warranty Claims Paid</v>
      </c>
      <c r="AF43" s="32" t="str">
        <f>IF(VLOOKUP($E43,'ALL-Unit Code 2'!$V:$X,3,0)="ANY",VLOOKUP($D$1,Sites!$A:$C,2,0),VLOOKUP($E43,'ALL-Unit Code 2'!$V:$X,3,0))</f>
        <v>FS</v>
      </c>
      <c r="AG43" s="32">
        <f t="shared" si="8"/>
        <v>266923</v>
      </c>
      <c r="AH43" s="32" t="str">
        <f>VLOOKUP(AG43,'ALL-Chart of Accounts'!$E:$F,2,0)</f>
        <v>Accrued Gen Wrty - Warranty Claims Paid</v>
      </c>
      <c r="AL43" s="32" t="str">
        <f>IF(VLOOKUP($E43,'ALL-Unit Code 2'!$V:$X,3,0)="ANY",VLOOKUP($D$1,Sites!$A:$C,2,0),VLOOKUP($E43,'ALL-Unit Code 2'!$V:$X,3,0))</f>
        <v>FS</v>
      </c>
      <c r="AM43" s="37">
        <v>411000</v>
      </c>
      <c r="AN43" s="32" t="str">
        <f>VLOOKUP(AM43,'ALL-Chart of Accounts'!$E:$F,2,0)</f>
        <v>Product Sales (80PRD)</v>
      </c>
      <c r="AP43" s="32">
        <f t="shared" si="9"/>
        <v>4070</v>
      </c>
      <c r="AR43" s="32" t="str">
        <f>IF(VLOOKUP($E43,'ALL-Unit Code 2'!$V:$X,3,0)="ANY",VLOOKUP($D$1,Sites!$A:$C,2,0),VLOOKUP($E43,'ALL-Unit Code 2'!$V:$X,3,0))</f>
        <v>FS</v>
      </c>
      <c r="AS43" s="37">
        <v>262800</v>
      </c>
      <c r="AT43" s="32" t="str">
        <f>VLOOKUP(AS43,'ALL-Chart of Accounts'!$E:$F,2,0)</f>
        <v>Deferred Income</v>
      </c>
      <c r="AX43" s="32" t="str">
        <f>IF(VLOOKUP($E43,'ALL-Unit Code 2'!$V:$X,3,0)="ANY",VLOOKUP($D$1,Sites!$A:$C,2,0),VLOOKUP($E43,'ALL-Unit Code 2'!$V:$X,3,0))</f>
        <v>FS</v>
      </c>
    </row>
    <row r="44" spans="2:50" x14ac:dyDescent="0.35">
      <c r="B44" s="47">
        <v>43468</v>
      </c>
      <c r="C44" s="47">
        <v>43479</v>
      </c>
      <c r="D44" s="46" t="s">
        <v>11996</v>
      </c>
      <c r="E44" s="46">
        <v>4080</v>
      </c>
      <c r="F44" s="32" t="str">
        <f>VLOOKUP(E44,'ALL-Unit Code 2'!$V:$W,2,0)</f>
        <v>FILLING &amp; CLOSING-FILL/CLOSE (TWINTEC)</v>
      </c>
      <c r="I44" s="37">
        <v>266923</v>
      </c>
      <c r="J44" s="32" t="str">
        <f>VLOOKUP(I44,'ALL-Chart of Accounts'!$E:$F,2,0)</f>
        <v>Accrued Gen Wrty - Warranty Claims Paid</v>
      </c>
      <c r="N44" s="32" t="str">
        <f>IF(VLOOKUP($E44,'ALL-Unit Code 2'!$V:$X,3,0)="ANY",VLOOKUP($D$1,Sites!$A:$C,2,0),VLOOKUP($E44,'ALL-Unit Code 2'!$V:$X,3,0))</f>
        <v>FS</v>
      </c>
      <c r="O44" s="32">
        <f t="shared" si="5"/>
        <v>266923</v>
      </c>
      <c r="P44" s="32" t="str">
        <f>VLOOKUP(O44,'ALL-Chart of Accounts'!$E:$F,2,0)</f>
        <v>Accrued Gen Wrty - Warranty Claims Paid</v>
      </c>
      <c r="T44" s="32" t="str">
        <f>IF(VLOOKUP($E44,'ALL-Unit Code 2'!$V:$X,3,0)="ANY",VLOOKUP($D$1,Sites!$A:$C,2,0),VLOOKUP($E44,'ALL-Unit Code 2'!$V:$X,3,0))</f>
        <v>FS</v>
      </c>
      <c r="U44" s="32">
        <f t="shared" si="6"/>
        <v>266923</v>
      </c>
      <c r="V44" s="32" t="str">
        <f>VLOOKUP(U44,'ALL-Chart of Accounts'!$E:$F,2,0)</f>
        <v>Accrued Gen Wrty - Warranty Claims Paid</v>
      </c>
      <c r="Z44" s="32" t="str">
        <f>IF(VLOOKUP($E44,'ALL-Unit Code 2'!$V:$X,3,0)="ANY",VLOOKUP($D$1,Sites!$A:$C,2,0),VLOOKUP($E44,'ALL-Unit Code 2'!$V:$X,3,0))</f>
        <v>FS</v>
      </c>
      <c r="AA44" s="32">
        <f t="shared" si="7"/>
        <v>266923</v>
      </c>
      <c r="AB44" s="32" t="str">
        <f>VLOOKUP(AA44,'ALL-Chart of Accounts'!$E:$F,2,0)</f>
        <v>Accrued Gen Wrty - Warranty Claims Paid</v>
      </c>
      <c r="AF44" s="32" t="str">
        <f>IF(VLOOKUP($E44,'ALL-Unit Code 2'!$V:$X,3,0)="ANY",VLOOKUP($D$1,Sites!$A:$C,2,0),VLOOKUP($E44,'ALL-Unit Code 2'!$V:$X,3,0))</f>
        <v>FS</v>
      </c>
      <c r="AG44" s="32">
        <f t="shared" si="8"/>
        <v>266923</v>
      </c>
      <c r="AH44" s="32" t="str">
        <f>VLOOKUP(AG44,'ALL-Chart of Accounts'!$E:$F,2,0)</f>
        <v>Accrued Gen Wrty - Warranty Claims Paid</v>
      </c>
      <c r="AL44" s="32" t="str">
        <f>IF(VLOOKUP($E44,'ALL-Unit Code 2'!$V:$X,3,0)="ANY",VLOOKUP($D$1,Sites!$A:$C,2,0),VLOOKUP($E44,'ALL-Unit Code 2'!$V:$X,3,0))</f>
        <v>FS</v>
      </c>
      <c r="AM44" s="37">
        <v>411000</v>
      </c>
      <c r="AN44" s="32" t="str">
        <f>VLOOKUP(AM44,'ALL-Chart of Accounts'!$E:$F,2,0)</f>
        <v>Product Sales (80PRD)</v>
      </c>
      <c r="AP44" s="32">
        <f t="shared" si="9"/>
        <v>4080</v>
      </c>
      <c r="AR44" s="32" t="str">
        <f>IF(VLOOKUP($E44,'ALL-Unit Code 2'!$V:$X,3,0)="ANY",VLOOKUP($D$1,Sites!$A:$C,2,0),VLOOKUP($E44,'ALL-Unit Code 2'!$V:$X,3,0))</f>
        <v>FS</v>
      </c>
      <c r="AS44" s="37">
        <v>262800</v>
      </c>
      <c r="AT44" s="32" t="str">
        <f>VLOOKUP(AS44,'ALL-Chart of Accounts'!$E:$F,2,0)</f>
        <v>Deferred Income</v>
      </c>
      <c r="AX44" s="32" t="str">
        <f>IF(VLOOKUP($E44,'ALL-Unit Code 2'!$V:$X,3,0)="ANY",VLOOKUP($D$1,Sites!$A:$C,2,0),VLOOKUP($E44,'ALL-Unit Code 2'!$V:$X,3,0))</f>
        <v>FS</v>
      </c>
    </row>
    <row r="45" spans="2:50" x14ac:dyDescent="0.35">
      <c r="B45" s="47">
        <v>43468</v>
      </c>
      <c r="C45" s="47">
        <v>43479</v>
      </c>
      <c r="D45" s="46" t="s">
        <v>11996</v>
      </c>
      <c r="E45" s="46">
        <v>4105</v>
      </c>
      <c r="F45" s="32" t="str">
        <f>VLOOKUP(E45,'ALL-Unit Code 2'!$V:$W,2,0)</f>
        <v>PACKAGING-LABELING</v>
      </c>
      <c r="I45" s="37">
        <v>266923</v>
      </c>
      <c r="J45" s="32" t="str">
        <f>VLOOKUP(I45,'ALL-Chart of Accounts'!$E:$F,2,0)</f>
        <v>Accrued Gen Wrty - Warranty Claims Paid</v>
      </c>
      <c r="N45" s="32" t="str">
        <f>IF(VLOOKUP($E45,'ALL-Unit Code 2'!$V:$X,3,0)="ANY",VLOOKUP($D$1,Sites!$A:$C,2,0),VLOOKUP($E45,'ALL-Unit Code 2'!$V:$X,3,0))</f>
        <v>FP</v>
      </c>
      <c r="O45" s="32">
        <f t="shared" si="5"/>
        <v>266923</v>
      </c>
      <c r="P45" s="32" t="str">
        <f>VLOOKUP(O45,'ALL-Chart of Accounts'!$E:$F,2,0)</f>
        <v>Accrued Gen Wrty - Warranty Claims Paid</v>
      </c>
      <c r="T45" s="32" t="str">
        <f>IF(VLOOKUP($E45,'ALL-Unit Code 2'!$V:$X,3,0)="ANY",VLOOKUP($D$1,Sites!$A:$C,2,0),VLOOKUP($E45,'ALL-Unit Code 2'!$V:$X,3,0))</f>
        <v>FP</v>
      </c>
      <c r="U45" s="32">
        <f t="shared" si="6"/>
        <v>266923</v>
      </c>
      <c r="V45" s="32" t="str">
        <f>VLOOKUP(U45,'ALL-Chart of Accounts'!$E:$F,2,0)</f>
        <v>Accrued Gen Wrty - Warranty Claims Paid</v>
      </c>
      <c r="Z45" s="32" t="str">
        <f>IF(VLOOKUP($E45,'ALL-Unit Code 2'!$V:$X,3,0)="ANY",VLOOKUP($D$1,Sites!$A:$C,2,0),VLOOKUP($E45,'ALL-Unit Code 2'!$V:$X,3,0))</f>
        <v>FP</v>
      </c>
      <c r="AA45" s="32">
        <f t="shared" si="7"/>
        <v>266923</v>
      </c>
      <c r="AB45" s="32" t="str">
        <f>VLOOKUP(AA45,'ALL-Chart of Accounts'!$E:$F,2,0)</f>
        <v>Accrued Gen Wrty - Warranty Claims Paid</v>
      </c>
      <c r="AF45" s="32" t="str">
        <f>IF(VLOOKUP($E45,'ALL-Unit Code 2'!$V:$X,3,0)="ANY",VLOOKUP($D$1,Sites!$A:$C,2,0),VLOOKUP($E45,'ALL-Unit Code 2'!$V:$X,3,0))</f>
        <v>FP</v>
      </c>
      <c r="AG45" s="32">
        <f t="shared" si="8"/>
        <v>266923</v>
      </c>
      <c r="AH45" s="32" t="str">
        <f>VLOOKUP(AG45,'ALL-Chart of Accounts'!$E:$F,2,0)</f>
        <v>Accrued Gen Wrty - Warranty Claims Paid</v>
      </c>
      <c r="AL45" s="32" t="str">
        <f>IF(VLOOKUP($E45,'ALL-Unit Code 2'!$V:$X,3,0)="ANY",VLOOKUP($D$1,Sites!$A:$C,2,0),VLOOKUP($E45,'ALL-Unit Code 2'!$V:$X,3,0))</f>
        <v>FP</v>
      </c>
      <c r="AM45" s="37">
        <v>411000</v>
      </c>
      <c r="AN45" s="32" t="str">
        <f>VLOOKUP(AM45,'ALL-Chart of Accounts'!$E:$F,2,0)</f>
        <v>Product Sales (80PRD)</v>
      </c>
      <c r="AP45" s="32">
        <f t="shared" si="9"/>
        <v>4105</v>
      </c>
      <c r="AR45" s="32" t="str">
        <f>IF(VLOOKUP($E45,'ALL-Unit Code 2'!$V:$X,3,0)="ANY",VLOOKUP($D$1,Sites!$A:$C,2,0),VLOOKUP($E45,'ALL-Unit Code 2'!$V:$X,3,0))</f>
        <v>FP</v>
      </c>
      <c r="AS45" s="37">
        <v>262800</v>
      </c>
      <c r="AT45" s="32" t="str">
        <f>VLOOKUP(AS45,'ALL-Chart of Accounts'!$E:$F,2,0)</f>
        <v>Deferred Income</v>
      </c>
      <c r="AX45" s="32" t="str">
        <f>IF(VLOOKUP($E45,'ALL-Unit Code 2'!$V:$X,3,0)="ANY",VLOOKUP($D$1,Sites!$A:$C,2,0),VLOOKUP($E45,'ALL-Unit Code 2'!$V:$X,3,0))</f>
        <v>FP</v>
      </c>
    </row>
  </sheetData>
  <autoFilter ref="A2:BD33" xr:uid="{00000000-0009-0000-0000-000033000000}">
    <sortState ref="A3:BD31">
      <sortCondition ref="E2"/>
    </sortState>
  </autoFilter>
  <dataValidations count="1">
    <dataValidation type="list" allowBlank="1" showInputMessage="1" showErrorMessage="1" sqref="D1" xr:uid="{6194BF71-C283-4A2D-A159-E39CD64394CF}">
      <formula1>Sites</formula1>
    </dataValidation>
  </dataValidations>
  <hyperlinks>
    <hyperlink ref="B1" location="Index!A1" display="Go To Index" xr:uid="{242DD2E3-5A1A-476A-81AA-A5E88F1EC837}"/>
  </hyperlinks>
  <pageMargins left="0.7" right="0.7" top="0.75" bottom="0.75" header="0.3" footer="0.3"/>
  <customProperties>
    <customPr name="QAA_DRILLPATH_NODE_ID" r:id="rId1"/>
  </customPropertie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263"/>
  <dimension ref="A1:F3"/>
  <sheetViews>
    <sheetView workbookViewId="0">
      <pane ySplit="2" topLeftCell="A3" activePane="bottomLeft" state="frozen"/>
      <selection pane="bottomLeft" activeCell="E3" sqref="E3:F3"/>
    </sheetView>
  </sheetViews>
  <sheetFormatPr defaultRowHeight="14.5" x14ac:dyDescent="0.35"/>
  <cols>
    <col min="1" max="2" width="10.6328125" style="47" bestFit="1" customWidth="1"/>
    <col min="3" max="3" width="9.453125" style="47" bestFit="1" customWidth="1"/>
    <col min="4" max="4" width="9.36328125" bestFit="1" customWidth="1"/>
    <col min="5" max="5" width="5" bestFit="1" customWidth="1"/>
    <col min="6" max="6" width="12.453125" bestFit="1" customWidth="1"/>
  </cols>
  <sheetData>
    <row r="1" spans="1:6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t="s">
        <v>1341</v>
      </c>
      <c r="F2" t="s">
        <v>387</v>
      </c>
    </row>
    <row r="3" spans="1:6" x14ac:dyDescent="0.35">
      <c r="A3" s="47">
        <v>43253</v>
      </c>
      <c r="C3" s="47">
        <v>43250</v>
      </c>
      <c r="E3">
        <v>1</v>
      </c>
      <c r="F3" t="s">
        <v>1904</v>
      </c>
    </row>
  </sheetData>
  <autoFilter ref="A2:F2" xr:uid="{00000000-0009-0000-0000-000034000000}"/>
  <dataValidations count="1">
    <dataValidation type="list" allowBlank="1" showInputMessage="1" showErrorMessage="1" sqref="D1" xr:uid="{00000000-0002-0000-3400-000000000000}">
      <formula1>Sites</formula1>
    </dataValidation>
  </dataValidations>
  <hyperlinks>
    <hyperlink ref="B1" location="Index!A1" display="Go To Index" xr:uid="{00000000-0004-0000-3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264"/>
  <dimension ref="A1:F3"/>
  <sheetViews>
    <sheetView workbookViewId="0">
      <pane ySplit="2" topLeftCell="A3" activePane="bottomLeft" state="frozen"/>
      <selection pane="bottomLeft" activeCell="E3" sqref="E3:F3"/>
    </sheetView>
  </sheetViews>
  <sheetFormatPr defaultColWidth="8.906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7.08984375" style="46" bestFit="1" customWidth="1"/>
    <col min="6" max="6" width="12.453125" style="46" bestFit="1" customWidth="1"/>
    <col min="7" max="16384" width="8.90625" style="46"/>
  </cols>
  <sheetData>
    <row r="1" spans="1:6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2162</v>
      </c>
      <c r="F2" s="46" t="s">
        <v>387</v>
      </c>
    </row>
    <row r="3" spans="1:6" x14ac:dyDescent="0.35">
      <c r="A3" s="47">
        <v>43253</v>
      </c>
      <c r="C3" s="47">
        <v>43250</v>
      </c>
      <c r="E3" s="46" t="s">
        <v>2273</v>
      </c>
      <c r="F3" s="46" t="s">
        <v>2273</v>
      </c>
    </row>
  </sheetData>
  <autoFilter ref="A2:F2" xr:uid="{00000000-0009-0000-0000-000035000000}"/>
  <dataValidations count="1">
    <dataValidation type="list" allowBlank="1" showInputMessage="1" showErrorMessage="1" sqref="D1" xr:uid="{00000000-0002-0000-3500-000000000000}">
      <formula1>Sites</formula1>
    </dataValidation>
  </dataValidations>
  <hyperlinks>
    <hyperlink ref="B1" location="Index!A1" display="Go To Index" xr:uid="{00000000-0004-0000-3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265"/>
  <dimension ref="A1:H3"/>
  <sheetViews>
    <sheetView workbookViewId="0">
      <pane ySplit="2" topLeftCell="A3" activePane="bottomLeft" state="frozen"/>
      <selection pane="bottomLef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12.36328125" style="46" bestFit="1" customWidth="1"/>
    <col min="6" max="6" width="21.6328125" style="46" bestFit="1" customWidth="1"/>
    <col min="7" max="7" width="5" style="46" bestFit="1" customWidth="1"/>
    <col min="8" max="8" width="12.453125" style="46" bestFit="1" customWidth="1"/>
    <col min="9" max="16384" width="8.90625" style="46"/>
  </cols>
  <sheetData>
    <row r="1" spans="1:8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8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8736</v>
      </c>
      <c r="F2" s="46" t="s">
        <v>3679</v>
      </c>
      <c r="G2" s="46" t="s">
        <v>1341</v>
      </c>
      <c r="H2" s="46" t="s">
        <v>387</v>
      </c>
    </row>
    <row r="3" spans="1:8" x14ac:dyDescent="0.35">
      <c r="A3" s="47">
        <v>43253</v>
      </c>
      <c r="C3" s="47">
        <v>43250</v>
      </c>
      <c r="E3" s="46" t="s">
        <v>1904</v>
      </c>
      <c r="F3" s="46" t="s">
        <v>2273</v>
      </c>
      <c r="G3" s="46">
        <v>1</v>
      </c>
      <c r="H3" s="46" t="s">
        <v>8737</v>
      </c>
    </row>
  </sheetData>
  <autoFilter ref="A2:H2" xr:uid="{00000000-0009-0000-0000-000036000000}"/>
  <dataValidations count="1">
    <dataValidation type="list" allowBlank="1" showInputMessage="1" showErrorMessage="1" sqref="D1" xr:uid="{00000000-0002-0000-3600-000000000000}">
      <formula1>Sites</formula1>
    </dataValidation>
  </dataValidations>
  <hyperlinks>
    <hyperlink ref="B1" location="Index!A1" display="Go To Index" xr:uid="{00000000-0004-0000-3600-000000000000}"/>
  </hyperlinks>
  <pageMargins left="0.7" right="0.7" top="0.75" bottom="0.75" header="0.3" footer="0.3"/>
  <customProperties>
    <customPr name="QAA_DRILLPATH_NODE_ID" r:id="rId1"/>
  </customPropertie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266"/>
  <dimension ref="A1:H15"/>
  <sheetViews>
    <sheetView workbookViewId="0">
      <pane ySplit="2" topLeftCell="A3" activePane="bottomLeft" state="frozen"/>
      <selection pane="bottomLeft" activeCell="B1" sqref="B1"/>
    </sheetView>
  </sheetViews>
  <sheetFormatPr defaultColWidth="10.6328125" defaultRowHeight="14.5" x14ac:dyDescent="0.35"/>
  <cols>
    <col min="1" max="2" width="10.6328125" style="47" bestFit="1" customWidth="1"/>
    <col min="3" max="3" width="9.54296875" style="47" bestFit="1" customWidth="1"/>
    <col min="4" max="4" width="9.36328125" bestFit="1" customWidth="1"/>
    <col min="5" max="5" width="15" bestFit="1" customWidth="1"/>
    <col min="6" max="6" width="30.6328125" bestFit="1" customWidth="1"/>
    <col min="7" max="7" width="40.6328125" bestFit="1" customWidth="1"/>
    <col min="8" max="8" width="16.6328125" bestFit="1" customWidth="1"/>
  </cols>
  <sheetData>
    <row r="1" spans="1:8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8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t="s">
        <v>8738</v>
      </c>
      <c r="F2" t="s">
        <v>3240</v>
      </c>
      <c r="G2" t="s">
        <v>8722</v>
      </c>
      <c r="H2" t="s">
        <v>8739</v>
      </c>
    </row>
    <row r="3" spans="1:8" x14ac:dyDescent="0.35">
      <c r="A3" s="47">
        <v>43301</v>
      </c>
      <c r="B3" s="47" t="s">
        <v>384</v>
      </c>
      <c r="C3" s="47">
        <v>43250</v>
      </c>
      <c r="E3">
        <v>120</v>
      </c>
      <c r="F3" t="s">
        <v>10013</v>
      </c>
      <c r="G3" s="57" t="s">
        <v>10014</v>
      </c>
      <c r="H3" t="s">
        <v>9821</v>
      </c>
    </row>
    <row r="4" spans="1:8" x14ac:dyDescent="0.35">
      <c r="A4" s="47">
        <v>43301</v>
      </c>
      <c r="B4" s="47" t="s">
        <v>384</v>
      </c>
      <c r="E4">
        <v>127</v>
      </c>
      <c r="F4" t="s">
        <v>9255</v>
      </c>
      <c r="G4" s="46" t="s">
        <v>11283</v>
      </c>
      <c r="H4" t="s">
        <v>8742</v>
      </c>
    </row>
    <row r="5" spans="1:8" x14ac:dyDescent="0.35">
      <c r="A5" s="47">
        <v>43253</v>
      </c>
      <c r="B5" s="47" t="s">
        <v>384</v>
      </c>
      <c r="C5" s="47">
        <v>43264</v>
      </c>
      <c r="E5">
        <v>133</v>
      </c>
      <c r="F5" t="s">
        <v>10493</v>
      </c>
      <c r="G5" s="57" t="s">
        <v>10483</v>
      </c>
      <c r="H5" t="s">
        <v>13</v>
      </c>
    </row>
    <row r="6" spans="1:8" x14ac:dyDescent="0.35">
      <c r="A6" s="47">
        <v>42923</v>
      </c>
      <c r="B6" s="47" t="s">
        <v>384</v>
      </c>
      <c r="E6">
        <v>135</v>
      </c>
      <c r="F6" t="s">
        <v>8740</v>
      </c>
      <c r="G6" s="57" t="s">
        <v>8741</v>
      </c>
      <c r="H6" t="s">
        <v>8742</v>
      </c>
    </row>
    <row r="7" spans="1:8" x14ac:dyDescent="0.35">
      <c r="A7" s="47">
        <v>43118</v>
      </c>
      <c r="B7" s="47" t="s">
        <v>384</v>
      </c>
      <c r="E7">
        <v>140</v>
      </c>
      <c r="F7" t="s">
        <v>8743</v>
      </c>
      <c r="G7" s="57" t="s">
        <v>8744</v>
      </c>
      <c r="H7" t="s">
        <v>14</v>
      </c>
    </row>
    <row r="8" spans="1:8" x14ac:dyDescent="0.35">
      <c r="A8" s="47">
        <v>43253</v>
      </c>
      <c r="B8" s="47" t="s">
        <v>384</v>
      </c>
      <c r="E8">
        <v>145</v>
      </c>
      <c r="F8" t="s">
        <v>10479</v>
      </c>
      <c r="G8" s="57" t="s">
        <v>10484</v>
      </c>
      <c r="H8" t="s">
        <v>10488</v>
      </c>
    </row>
    <row r="9" spans="1:8" x14ac:dyDescent="0.35">
      <c r="A9" s="47">
        <v>43253</v>
      </c>
      <c r="B9" s="47" t="s">
        <v>384</v>
      </c>
      <c r="E9">
        <v>450</v>
      </c>
      <c r="F9" t="s">
        <v>10480</v>
      </c>
      <c r="G9" s="57" t="s">
        <v>10485</v>
      </c>
      <c r="H9" t="s">
        <v>10489</v>
      </c>
    </row>
    <row r="10" spans="1:8" x14ac:dyDescent="0.35">
      <c r="A10" s="47">
        <v>43253</v>
      </c>
      <c r="B10" s="47" t="s">
        <v>384</v>
      </c>
      <c r="E10">
        <v>451</v>
      </c>
      <c r="F10" t="s">
        <v>10481</v>
      </c>
      <c r="G10" s="57" t="s">
        <v>10492</v>
      </c>
      <c r="H10" t="s">
        <v>10490</v>
      </c>
    </row>
    <row r="11" spans="1:8" x14ac:dyDescent="0.35">
      <c r="A11" s="47">
        <v>43253</v>
      </c>
      <c r="B11" s="47" t="s">
        <v>384</v>
      </c>
      <c r="E11">
        <v>452</v>
      </c>
      <c r="F11" t="s">
        <v>10482</v>
      </c>
      <c r="G11" s="57" t="s">
        <v>10486</v>
      </c>
      <c r="H11" t="s">
        <v>10491</v>
      </c>
    </row>
    <row r="12" spans="1:8" x14ac:dyDescent="0.35">
      <c r="A12" s="47">
        <v>43253</v>
      </c>
      <c r="B12" s="47" t="s">
        <v>384</v>
      </c>
      <c r="E12">
        <v>900</v>
      </c>
      <c r="F12" t="s">
        <v>10494</v>
      </c>
      <c r="G12" s="57" t="s">
        <v>10487</v>
      </c>
      <c r="H12" t="s">
        <v>12</v>
      </c>
    </row>
    <row r="13" spans="1:8" x14ac:dyDescent="0.35">
      <c r="B13" s="47" t="s">
        <v>384</v>
      </c>
      <c r="C13" s="47">
        <v>43500</v>
      </c>
      <c r="E13">
        <v>520</v>
      </c>
      <c r="F13" t="s">
        <v>11730</v>
      </c>
      <c r="G13" t="s">
        <v>12107</v>
      </c>
      <c r="H13" t="s">
        <v>11994</v>
      </c>
    </row>
    <row r="14" spans="1:8" x14ac:dyDescent="0.35">
      <c r="B14" s="47" t="s">
        <v>384</v>
      </c>
      <c r="C14" s="47">
        <v>43500</v>
      </c>
      <c r="E14">
        <v>521</v>
      </c>
      <c r="F14" t="s">
        <v>12108</v>
      </c>
      <c r="G14" t="s">
        <v>12107</v>
      </c>
      <c r="H14" t="s">
        <v>11972</v>
      </c>
    </row>
    <row r="15" spans="1:8" x14ac:dyDescent="0.35">
      <c r="B15" s="47" t="s">
        <v>384</v>
      </c>
      <c r="C15" s="47">
        <v>43500</v>
      </c>
      <c r="E15">
        <v>500</v>
      </c>
      <c r="F15" t="s">
        <v>11732</v>
      </c>
      <c r="G15" t="s">
        <v>12107</v>
      </c>
      <c r="H15" t="s">
        <v>11498</v>
      </c>
    </row>
  </sheetData>
  <autoFilter ref="A2:H2" xr:uid="{00000000-0009-0000-0000-000037000000}">
    <sortState ref="A3:H12">
      <sortCondition ref="E2"/>
    </sortState>
  </autoFilter>
  <dataValidations count="1">
    <dataValidation type="list" allowBlank="1" showInputMessage="1" showErrorMessage="1" sqref="D1" xr:uid="{00000000-0002-0000-3700-000000000000}">
      <formula1>Sites</formula1>
    </dataValidation>
  </dataValidations>
  <hyperlinks>
    <hyperlink ref="B1" location="Index!A1" display="Go To Index" xr:uid="{00000000-0004-0000-3700-000000000000}"/>
    <hyperlink ref="G3" r:id="rId1" xr:uid="{00000000-0004-0000-3700-000001000000}"/>
    <hyperlink ref="G10" r:id="rId2" xr:uid="{00000000-0004-0000-3700-000002000000}"/>
    <hyperlink ref="G6" r:id="rId3" xr:uid="{00000000-0004-0000-3700-000003000000}"/>
    <hyperlink ref="G7" r:id="rId4" xr:uid="{00000000-0004-0000-3700-000004000000}"/>
    <hyperlink ref="G5" r:id="rId5" xr:uid="{00000000-0004-0000-3700-000005000000}"/>
    <hyperlink ref="G8" r:id="rId6" xr:uid="{00000000-0004-0000-3700-000006000000}"/>
    <hyperlink ref="G9" r:id="rId7" xr:uid="{00000000-0004-0000-3700-000007000000}"/>
    <hyperlink ref="G11" r:id="rId8" xr:uid="{00000000-0004-0000-3700-000008000000}"/>
    <hyperlink ref="G12" r:id="rId9" xr:uid="{00000000-0004-0000-3700-000009000000}"/>
  </hyperlinks>
  <pageMargins left="0.7" right="0.7" top="0.75" bottom="0.75" header="0.3" footer="0.3"/>
  <customProperties>
    <customPr name="QAA_DRILLPATH_NODE_ID" r:id="rId10"/>
  </customProperties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Sheet51"/>
  <dimension ref="A1:R37"/>
  <sheetViews>
    <sheetView workbookViewId="0">
      <pane ySplit="2" topLeftCell="A3" activePane="bottomLeft" state="frozen"/>
      <selection pane="bottomLeft" activeCell="H1" sqref="H1"/>
    </sheetView>
  </sheetViews>
  <sheetFormatPr defaultColWidth="8.6328125" defaultRowHeight="14.5" outlineLevelCol="1" x14ac:dyDescent="0.35"/>
  <cols>
    <col min="1" max="2" width="10.6328125" style="5" bestFit="1" customWidth="1"/>
    <col min="3" max="3" width="9.6328125" style="5" bestFit="1" customWidth="1"/>
    <col min="4" max="4" width="15.54296875" bestFit="1" customWidth="1"/>
    <col min="5" max="8" width="7.36328125" style="46" customWidth="1" outlineLevel="1"/>
    <col min="9" max="9" width="7.36328125" style="138" customWidth="1" outlineLevel="1"/>
    <col min="10" max="11" width="7.36328125" style="46" customWidth="1" outlineLevel="1"/>
    <col min="12" max="12" width="7.08984375" style="46" customWidth="1" outlineLevel="1"/>
    <col min="13" max="13" width="7.36328125" style="138" customWidth="1" outlineLevel="1"/>
    <col min="14" max="14" width="7.08984375" style="46" customWidth="1" outlineLevel="1"/>
    <col min="15" max="15" width="7.54296875" style="46" customWidth="1" outlineLevel="1"/>
    <col min="16" max="16" width="7.08984375" bestFit="1" customWidth="1"/>
    <col min="17" max="17" width="39.54296875" bestFit="1" customWidth="1"/>
    <col min="18" max="18" width="14" bestFit="1" customWidth="1"/>
  </cols>
  <sheetData>
    <row r="1" spans="1:18" x14ac:dyDescent="0.35">
      <c r="A1" s="5" t="s">
        <v>348</v>
      </c>
      <c r="B1" s="26" t="s">
        <v>50</v>
      </c>
      <c r="C1" s="5" t="s">
        <v>350</v>
      </c>
      <c r="D1" s="6" t="s">
        <v>351</v>
      </c>
      <c r="E1" s="46">
        <f t="shared" ref="E1:P1" si="0">COUNTA(E3:E1048576)</f>
        <v>5</v>
      </c>
      <c r="F1" s="46">
        <f t="shared" si="0"/>
        <v>5</v>
      </c>
      <c r="G1" s="46">
        <f t="shared" si="0"/>
        <v>33</v>
      </c>
      <c r="H1" s="46">
        <f t="shared" si="0"/>
        <v>30</v>
      </c>
      <c r="I1" s="138">
        <f t="shared" ref="I1" si="1">COUNTA(I3:I1048576)</f>
        <v>7</v>
      </c>
      <c r="J1" s="46">
        <f t="shared" si="0"/>
        <v>5</v>
      </c>
      <c r="K1" s="46">
        <f t="shared" si="0"/>
        <v>32</v>
      </c>
      <c r="L1" s="46">
        <f t="shared" si="0"/>
        <v>5</v>
      </c>
      <c r="M1" s="138">
        <f t="shared" ref="M1" si="2">COUNTA(M3:M1048576)</f>
        <v>5</v>
      </c>
      <c r="N1" s="46">
        <f t="shared" si="0"/>
        <v>8</v>
      </c>
      <c r="O1" s="46">
        <f t="shared" si="0"/>
        <v>30</v>
      </c>
      <c r="P1" s="46">
        <f t="shared" si="0"/>
        <v>35</v>
      </c>
    </row>
    <row r="2" spans="1:18" x14ac:dyDescent="0.35">
      <c r="A2" s="19" t="s">
        <v>365</v>
      </c>
      <c r="B2" s="20" t="s">
        <v>4</v>
      </c>
      <c r="C2" s="21" t="s">
        <v>366</v>
      </c>
      <c r="D2" t="s">
        <v>349</v>
      </c>
      <c r="E2" s="76" t="s">
        <v>9761</v>
      </c>
      <c r="F2" s="76" t="s">
        <v>12269</v>
      </c>
      <c r="G2" s="77" t="s">
        <v>10</v>
      </c>
      <c r="H2" s="77" t="s">
        <v>11</v>
      </c>
      <c r="I2" s="76" t="s">
        <v>12266</v>
      </c>
      <c r="J2" s="77" t="s">
        <v>9821</v>
      </c>
      <c r="K2" s="77" t="s">
        <v>12</v>
      </c>
      <c r="L2" s="77" t="s">
        <v>13</v>
      </c>
      <c r="M2" s="77" t="s">
        <v>12267</v>
      </c>
      <c r="N2" s="77" t="s">
        <v>14</v>
      </c>
      <c r="O2" s="77" t="s">
        <v>15</v>
      </c>
      <c r="P2" t="s">
        <v>2162</v>
      </c>
      <c r="Q2" t="s">
        <v>387</v>
      </c>
      <c r="R2" t="s">
        <v>3753</v>
      </c>
    </row>
    <row r="3" spans="1:18" x14ac:dyDescent="0.35">
      <c r="B3" s="5">
        <v>43165</v>
      </c>
      <c r="E3" s="22" t="s">
        <v>1441</v>
      </c>
      <c r="F3" s="22" t="s">
        <v>1441</v>
      </c>
      <c r="G3" s="22" t="s">
        <v>1441</v>
      </c>
      <c r="H3" s="22" t="s">
        <v>1441</v>
      </c>
      <c r="I3" s="22" t="s">
        <v>1441</v>
      </c>
      <c r="J3" s="22" t="s">
        <v>1441</v>
      </c>
      <c r="K3" s="22" t="s">
        <v>1441</v>
      </c>
      <c r="L3" s="22" t="s">
        <v>1441</v>
      </c>
      <c r="M3" s="22" t="s">
        <v>1441</v>
      </c>
      <c r="N3" s="22" t="s">
        <v>1441</v>
      </c>
      <c r="O3" s="22" t="s">
        <v>1441</v>
      </c>
      <c r="P3" t="s">
        <v>3754</v>
      </c>
      <c r="Q3" t="s">
        <v>3755</v>
      </c>
      <c r="R3" t="s">
        <v>2300</v>
      </c>
    </row>
    <row r="4" spans="1:18" x14ac:dyDescent="0.35">
      <c r="B4" s="47">
        <v>43165</v>
      </c>
      <c r="E4" s="22" t="s">
        <v>1441</v>
      </c>
      <c r="F4" s="22" t="s">
        <v>1441</v>
      </c>
      <c r="G4" s="22" t="s">
        <v>1441</v>
      </c>
      <c r="H4" s="22" t="s">
        <v>1441</v>
      </c>
      <c r="I4" s="22" t="s">
        <v>1441</v>
      </c>
      <c r="J4" s="22" t="s">
        <v>1441</v>
      </c>
      <c r="K4" s="22" t="s">
        <v>1441</v>
      </c>
      <c r="L4" s="22" t="s">
        <v>1441</v>
      </c>
      <c r="M4" s="22" t="s">
        <v>1441</v>
      </c>
      <c r="N4" s="22" t="s">
        <v>1441</v>
      </c>
      <c r="O4" s="22" t="s">
        <v>1441</v>
      </c>
      <c r="P4" t="s">
        <v>3756</v>
      </c>
      <c r="Q4" t="s">
        <v>3757</v>
      </c>
      <c r="R4" t="s">
        <v>2300</v>
      </c>
    </row>
    <row r="5" spans="1:18" x14ac:dyDescent="0.35">
      <c r="E5" s="22"/>
      <c r="F5" s="22"/>
      <c r="G5" s="22" t="s">
        <v>1441</v>
      </c>
      <c r="H5" s="22" t="s">
        <v>1441</v>
      </c>
      <c r="I5" s="22"/>
      <c r="J5" s="22"/>
      <c r="K5" s="22" t="s">
        <v>1441</v>
      </c>
      <c r="L5" s="22"/>
      <c r="M5" s="22"/>
      <c r="N5" s="22"/>
      <c r="O5" s="22" t="s">
        <v>1441</v>
      </c>
      <c r="P5" t="s">
        <v>3758</v>
      </c>
      <c r="Q5" t="s">
        <v>3759</v>
      </c>
      <c r="R5" t="s">
        <v>2300</v>
      </c>
    </row>
    <row r="6" spans="1:18" x14ac:dyDescent="0.35">
      <c r="B6" s="47">
        <v>43165</v>
      </c>
      <c r="E6" s="22" t="s">
        <v>1441</v>
      </c>
      <c r="F6" s="22" t="s">
        <v>1441</v>
      </c>
      <c r="G6" s="22" t="s">
        <v>1441</v>
      </c>
      <c r="H6" s="22" t="s">
        <v>1441</v>
      </c>
      <c r="I6" s="22" t="s">
        <v>1441</v>
      </c>
      <c r="J6" s="22" t="s">
        <v>1441</v>
      </c>
      <c r="K6" s="22" t="s">
        <v>1441</v>
      </c>
      <c r="L6" s="22" t="s">
        <v>1441</v>
      </c>
      <c r="M6" s="22" t="s">
        <v>1441</v>
      </c>
      <c r="N6" s="22" t="s">
        <v>1441</v>
      </c>
      <c r="O6" s="22" t="s">
        <v>1441</v>
      </c>
      <c r="P6" t="s">
        <v>3760</v>
      </c>
      <c r="Q6" t="s">
        <v>3761</v>
      </c>
      <c r="R6" t="s">
        <v>2300</v>
      </c>
    </row>
    <row r="7" spans="1:18" x14ac:dyDescent="0.35">
      <c r="B7" s="47">
        <v>43165</v>
      </c>
      <c r="E7" s="22" t="s">
        <v>1441</v>
      </c>
      <c r="F7" s="22" t="s">
        <v>1441</v>
      </c>
      <c r="G7" s="22" t="s">
        <v>1441</v>
      </c>
      <c r="H7" s="22" t="s">
        <v>1441</v>
      </c>
      <c r="I7" s="22" t="s">
        <v>1441</v>
      </c>
      <c r="J7" s="22" t="s">
        <v>1441</v>
      </c>
      <c r="K7" s="22" t="s">
        <v>1441</v>
      </c>
      <c r="L7" s="22" t="s">
        <v>1441</v>
      </c>
      <c r="M7" s="22" t="s">
        <v>1441</v>
      </c>
      <c r="N7" s="22" t="s">
        <v>1441</v>
      </c>
      <c r="O7" s="22" t="s">
        <v>1441</v>
      </c>
      <c r="P7" t="s">
        <v>3762</v>
      </c>
      <c r="Q7" t="s">
        <v>3763</v>
      </c>
      <c r="R7" t="s">
        <v>2300</v>
      </c>
    </row>
    <row r="8" spans="1:18" x14ac:dyDescent="0.35">
      <c r="B8" s="47">
        <v>43165</v>
      </c>
      <c r="E8" s="22" t="s">
        <v>1441</v>
      </c>
      <c r="F8" s="22" t="s">
        <v>1441</v>
      </c>
      <c r="G8" s="22" t="s">
        <v>1441</v>
      </c>
      <c r="H8" s="22" t="s">
        <v>1441</v>
      </c>
      <c r="I8" s="22" t="s">
        <v>1441</v>
      </c>
      <c r="J8" s="22" t="s">
        <v>1441</v>
      </c>
      <c r="K8" s="22" t="s">
        <v>1441</v>
      </c>
      <c r="L8" s="22" t="s">
        <v>1441</v>
      </c>
      <c r="M8" s="22" t="s">
        <v>1441</v>
      </c>
      <c r="N8" s="22" t="s">
        <v>1441</v>
      </c>
      <c r="O8" s="22" t="s">
        <v>1441</v>
      </c>
      <c r="P8" t="s">
        <v>3764</v>
      </c>
      <c r="Q8" t="s">
        <v>3765</v>
      </c>
      <c r="R8" t="s">
        <v>2300</v>
      </c>
    </row>
    <row r="9" spans="1:18" x14ac:dyDescent="0.35">
      <c r="E9" s="22"/>
      <c r="F9" s="22"/>
      <c r="G9" s="22" t="s">
        <v>1441</v>
      </c>
      <c r="H9" s="22" t="s">
        <v>1441</v>
      </c>
      <c r="I9" s="22"/>
      <c r="J9" s="22"/>
      <c r="K9" s="22" t="s">
        <v>1441</v>
      </c>
      <c r="L9" s="22"/>
      <c r="M9" s="22"/>
      <c r="N9" s="22"/>
      <c r="O9" s="22" t="s">
        <v>1441</v>
      </c>
      <c r="P9" t="s">
        <v>3766</v>
      </c>
      <c r="Q9" t="s">
        <v>3767</v>
      </c>
      <c r="R9" t="s">
        <v>2300</v>
      </c>
    </row>
    <row r="10" spans="1:18" x14ac:dyDescent="0.35">
      <c r="E10" s="22"/>
      <c r="F10" s="22"/>
      <c r="G10" s="22" t="s">
        <v>1441</v>
      </c>
      <c r="H10" s="22" t="s">
        <v>1441</v>
      </c>
      <c r="I10" s="22"/>
      <c r="J10" s="22"/>
      <c r="K10" s="22" t="s">
        <v>1441</v>
      </c>
      <c r="L10" s="22"/>
      <c r="M10" s="22"/>
      <c r="N10" s="22"/>
      <c r="O10" s="22" t="s">
        <v>1441</v>
      </c>
      <c r="P10" t="s">
        <v>3768</v>
      </c>
      <c r="Q10" t="s">
        <v>3769</v>
      </c>
      <c r="R10" t="s">
        <v>2300</v>
      </c>
    </row>
    <row r="11" spans="1:18" x14ac:dyDescent="0.35">
      <c r="C11" s="5">
        <v>43480</v>
      </c>
      <c r="D11" t="s">
        <v>11994</v>
      </c>
      <c r="E11" s="22"/>
      <c r="F11" s="22"/>
      <c r="G11" s="22" t="s">
        <v>1441</v>
      </c>
      <c r="H11" s="22" t="s">
        <v>1441</v>
      </c>
      <c r="I11" s="22" t="s">
        <v>1441</v>
      </c>
      <c r="J11" s="22"/>
      <c r="K11" s="22" t="s">
        <v>1441</v>
      </c>
      <c r="L11" s="22"/>
      <c r="M11" s="22"/>
      <c r="N11" s="22"/>
      <c r="O11" s="22" t="s">
        <v>1441</v>
      </c>
      <c r="P11" t="s">
        <v>3770</v>
      </c>
      <c r="Q11" t="s">
        <v>3771</v>
      </c>
      <c r="R11" t="s">
        <v>2300</v>
      </c>
    </row>
    <row r="12" spans="1:18" x14ac:dyDescent="0.35">
      <c r="E12" s="22"/>
      <c r="F12" s="22"/>
      <c r="G12" s="22" t="s">
        <v>1441</v>
      </c>
      <c r="H12" s="22" t="s">
        <v>1441</v>
      </c>
      <c r="I12" s="22"/>
      <c r="J12" s="22"/>
      <c r="K12" s="22" t="s">
        <v>1441</v>
      </c>
      <c r="L12" s="22"/>
      <c r="M12" s="22"/>
      <c r="N12" s="22"/>
      <c r="O12" s="22" t="s">
        <v>1441</v>
      </c>
      <c r="P12" t="s">
        <v>3772</v>
      </c>
      <c r="Q12" t="s">
        <v>3773</v>
      </c>
      <c r="R12" t="s">
        <v>2300</v>
      </c>
    </row>
    <row r="13" spans="1:18" s="46" customFormat="1" x14ac:dyDescent="0.35">
      <c r="A13" s="47"/>
      <c r="B13" s="47"/>
      <c r="C13" s="47"/>
      <c r="E13" s="22"/>
      <c r="F13" s="22"/>
      <c r="G13" s="22" t="s">
        <v>1441</v>
      </c>
      <c r="H13" s="22" t="s">
        <v>1441</v>
      </c>
      <c r="I13" s="22"/>
      <c r="J13" s="22"/>
      <c r="K13" s="22" t="s">
        <v>1441</v>
      </c>
      <c r="L13" s="22"/>
      <c r="M13" s="22"/>
      <c r="N13" s="22"/>
      <c r="O13" s="22" t="s">
        <v>1441</v>
      </c>
      <c r="P13" s="46" t="s">
        <v>3774</v>
      </c>
      <c r="Q13" s="46" t="s">
        <v>3775</v>
      </c>
      <c r="R13" s="46" t="s">
        <v>2300</v>
      </c>
    </row>
    <row r="14" spans="1:18" x14ac:dyDescent="0.35">
      <c r="A14" s="5">
        <v>43193</v>
      </c>
      <c r="D14" t="s">
        <v>10017</v>
      </c>
      <c r="E14" s="22"/>
      <c r="F14" s="22"/>
      <c r="G14" s="22" t="s">
        <v>1441</v>
      </c>
      <c r="H14" s="22" t="s">
        <v>1441</v>
      </c>
      <c r="I14" s="22"/>
      <c r="J14" s="22"/>
      <c r="K14" s="22" t="s">
        <v>1441</v>
      </c>
      <c r="L14" s="22"/>
      <c r="M14" s="22"/>
      <c r="N14" s="22"/>
      <c r="O14" s="22" t="s">
        <v>1441</v>
      </c>
      <c r="P14" t="s">
        <v>10015</v>
      </c>
      <c r="Q14" t="s">
        <v>10016</v>
      </c>
      <c r="R14" t="s">
        <v>2300</v>
      </c>
    </row>
    <row r="15" spans="1:18" x14ac:dyDescent="0.35">
      <c r="E15" s="22"/>
      <c r="F15" s="22"/>
      <c r="G15" s="22" t="s">
        <v>1441</v>
      </c>
      <c r="H15" s="22" t="s">
        <v>1441</v>
      </c>
      <c r="I15" s="22"/>
      <c r="J15" s="22"/>
      <c r="K15" s="22" t="s">
        <v>1441</v>
      </c>
      <c r="L15" s="22"/>
      <c r="M15" s="22"/>
      <c r="N15" s="22"/>
      <c r="O15" s="22" t="s">
        <v>1441</v>
      </c>
      <c r="P15" t="s">
        <v>3776</v>
      </c>
      <c r="Q15" t="s">
        <v>3777</v>
      </c>
      <c r="R15" t="s">
        <v>2300</v>
      </c>
    </row>
    <row r="16" spans="1:18" x14ac:dyDescent="0.35">
      <c r="E16" s="22"/>
      <c r="F16" s="22"/>
      <c r="G16" s="22" t="s">
        <v>1441</v>
      </c>
      <c r="H16" s="22" t="s">
        <v>1441</v>
      </c>
      <c r="I16" s="22"/>
      <c r="J16" s="22"/>
      <c r="K16" s="22" t="s">
        <v>1441</v>
      </c>
      <c r="L16" s="22"/>
      <c r="M16" s="22"/>
      <c r="N16" s="22"/>
      <c r="O16" s="22" t="s">
        <v>1441</v>
      </c>
      <c r="P16" t="s">
        <v>3778</v>
      </c>
      <c r="Q16" t="s">
        <v>3779</v>
      </c>
      <c r="R16" t="s">
        <v>2300</v>
      </c>
    </row>
    <row r="17" spans="1:18" x14ac:dyDescent="0.35">
      <c r="E17" s="22"/>
      <c r="F17" s="22"/>
      <c r="G17" s="22" t="s">
        <v>1441</v>
      </c>
      <c r="H17" s="22" t="s">
        <v>1441</v>
      </c>
      <c r="I17" s="22"/>
      <c r="J17" s="22"/>
      <c r="K17" s="22" t="s">
        <v>1441</v>
      </c>
      <c r="L17" s="22"/>
      <c r="M17" s="22"/>
      <c r="N17" s="22"/>
      <c r="O17" s="22" t="s">
        <v>1441</v>
      </c>
      <c r="P17" t="s">
        <v>3780</v>
      </c>
      <c r="Q17" t="s">
        <v>3781</v>
      </c>
      <c r="R17" t="s">
        <v>2300</v>
      </c>
    </row>
    <row r="18" spans="1:18" s="46" customFormat="1" x14ac:dyDescent="0.35">
      <c r="A18" s="47">
        <v>43254</v>
      </c>
      <c r="B18" s="47"/>
      <c r="C18" s="47"/>
      <c r="D18" s="46" t="s">
        <v>10626</v>
      </c>
      <c r="E18" s="22"/>
      <c r="F18" s="22"/>
      <c r="G18" s="22" t="s">
        <v>1441</v>
      </c>
      <c r="H18" s="22" t="s">
        <v>1441</v>
      </c>
      <c r="I18" s="22"/>
      <c r="J18" s="22"/>
      <c r="K18" s="22"/>
      <c r="L18" s="22"/>
      <c r="M18" s="22"/>
      <c r="N18" s="22"/>
      <c r="O18" s="22" t="s">
        <v>1441</v>
      </c>
      <c r="P18" s="46" t="s">
        <v>10624</v>
      </c>
      <c r="Q18" s="46" t="s">
        <v>10625</v>
      </c>
      <c r="R18" s="46" t="s">
        <v>2300</v>
      </c>
    </row>
    <row r="19" spans="1:18" s="34" customFormat="1" x14ac:dyDescent="0.35">
      <c r="A19" s="36">
        <v>43503</v>
      </c>
      <c r="B19" s="36"/>
      <c r="C19" s="36"/>
      <c r="D19" s="34" t="s">
        <v>12268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34" t="s">
        <v>12122</v>
      </c>
      <c r="Q19" s="34" t="s">
        <v>12123</v>
      </c>
      <c r="R19" s="34" t="s">
        <v>2300</v>
      </c>
    </row>
    <row r="20" spans="1:18" s="46" customFormat="1" x14ac:dyDescent="0.35">
      <c r="A20" s="47">
        <v>43312</v>
      </c>
      <c r="B20" s="47"/>
      <c r="C20" s="47"/>
      <c r="D20" s="46" t="s">
        <v>11324</v>
      </c>
      <c r="E20" s="22"/>
      <c r="F20" s="22"/>
      <c r="G20" s="22" t="s">
        <v>1441</v>
      </c>
      <c r="H20" s="22" t="s">
        <v>1441</v>
      </c>
      <c r="I20" s="22"/>
      <c r="J20" s="22"/>
      <c r="K20" s="22" t="s">
        <v>1441</v>
      </c>
      <c r="L20" s="22"/>
      <c r="M20" s="22"/>
      <c r="N20" s="22"/>
      <c r="O20" s="22" t="s">
        <v>1441</v>
      </c>
      <c r="P20" s="46" t="s">
        <v>11325</v>
      </c>
      <c r="Q20" s="46" t="s">
        <v>11326</v>
      </c>
      <c r="R20" s="46" t="s">
        <v>2300</v>
      </c>
    </row>
    <row r="21" spans="1:18" s="46" customFormat="1" x14ac:dyDescent="0.35">
      <c r="A21" s="47"/>
      <c r="B21" s="47"/>
      <c r="C21" s="47"/>
      <c r="E21" s="22"/>
      <c r="F21" s="22"/>
      <c r="G21" s="22" t="s">
        <v>1441</v>
      </c>
      <c r="H21" s="22" t="s">
        <v>1441</v>
      </c>
      <c r="I21" s="22"/>
      <c r="J21" s="22"/>
      <c r="K21" s="22" t="s">
        <v>1441</v>
      </c>
      <c r="L21" s="22"/>
      <c r="M21" s="22"/>
      <c r="N21" s="22"/>
      <c r="O21" s="22" t="s">
        <v>1441</v>
      </c>
      <c r="P21" s="46" t="s">
        <v>3782</v>
      </c>
      <c r="Q21" s="46" t="s">
        <v>3783</v>
      </c>
      <c r="R21" s="46" t="s">
        <v>2300</v>
      </c>
    </row>
    <row r="22" spans="1:18" x14ac:dyDescent="0.35">
      <c r="C22" s="47">
        <v>43480</v>
      </c>
      <c r="D22" s="46" t="s">
        <v>11994</v>
      </c>
      <c r="E22" s="22"/>
      <c r="F22" s="22"/>
      <c r="G22" s="22"/>
      <c r="H22" s="22"/>
      <c r="I22" s="22" t="s">
        <v>1441</v>
      </c>
      <c r="J22" s="22"/>
      <c r="K22" s="22"/>
      <c r="L22" s="22"/>
      <c r="M22" s="22"/>
      <c r="N22" s="22"/>
      <c r="O22" s="22"/>
      <c r="P22" t="s">
        <v>12006</v>
      </c>
      <c r="Q22" t="s">
        <v>12007</v>
      </c>
      <c r="R22" t="s">
        <v>2300</v>
      </c>
    </row>
    <row r="23" spans="1:18" x14ac:dyDescent="0.35">
      <c r="E23" s="22"/>
      <c r="F23" s="22"/>
      <c r="G23" s="22" t="s">
        <v>1441</v>
      </c>
      <c r="H23" s="22" t="s">
        <v>1441</v>
      </c>
      <c r="I23" s="22"/>
      <c r="J23" s="22"/>
      <c r="K23" s="22" t="s">
        <v>1441</v>
      </c>
      <c r="L23" s="22"/>
      <c r="M23" s="22"/>
      <c r="N23" s="22"/>
      <c r="O23" s="22" t="s">
        <v>1441</v>
      </c>
      <c r="P23" t="s">
        <v>3784</v>
      </c>
      <c r="Q23" t="s">
        <v>3785</v>
      </c>
      <c r="R23" t="s">
        <v>2300</v>
      </c>
    </row>
    <row r="24" spans="1:18" x14ac:dyDescent="0.35">
      <c r="E24" s="22"/>
      <c r="F24" s="22"/>
      <c r="G24" s="22" t="s">
        <v>1441</v>
      </c>
      <c r="H24" s="22" t="s">
        <v>1441</v>
      </c>
      <c r="I24" s="22"/>
      <c r="J24" s="22"/>
      <c r="K24" s="22" t="s">
        <v>1441</v>
      </c>
      <c r="L24" s="22"/>
      <c r="M24" s="22"/>
      <c r="N24" s="22"/>
      <c r="O24" s="22" t="s">
        <v>1441</v>
      </c>
      <c r="P24" t="s">
        <v>3786</v>
      </c>
      <c r="Q24" t="s">
        <v>3787</v>
      </c>
      <c r="R24" t="s">
        <v>2300</v>
      </c>
    </row>
    <row r="25" spans="1:18" x14ac:dyDescent="0.35">
      <c r="A25" s="46"/>
      <c r="B25" s="46"/>
      <c r="C25" s="46"/>
      <c r="E25" s="22"/>
      <c r="F25" s="22"/>
      <c r="G25" s="22" t="s">
        <v>1441</v>
      </c>
      <c r="H25" s="22" t="s">
        <v>1441</v>
      </c>
      <c r="I25" s="22"/>
      <c r="J25" s="22"/>
      <c r="K25" s="22" t="s">
        <v>1441</v>
      </c>
      <c r="L25" s="22"/>
      <c r="M25" s="22"/>
      <c r="N25" s="22"/>
      <c r="O25" s="22" t="s">
        <v>1441</v>
      </c>
      <c r="P25" t="s">
        <v>3788</v>
      </c>
      <c r="Q25" t="s">
        <v>3789</v>
      </c>
      <c r="R25" t="s">
        <v>2300</v>
      </c>
    </row>
    <row r="26" spans="1:18" x14ac:dyDescent="0.35">
      <c r="A26" s="46"/>
      <c r="B26" s="46"/>
      <c r="C26" s="46"/>
      <c r="E26" s="22"/>
      <c r="F26" s="22"/>
      <c r="G26" s="22" t="s">
        <v>1441</v>
      </c>
      <c r="H26" s="22" t="s">
        <v>1441</v>
      </c>
      <c r="I26" s="22"/>
      <c r="J26" s="22"/>
      <c r="K26" s="22" t="s">
        <v>1441</v>
      </c>
      <c r="L26" s="22"/>
      <c r="M26" s="22"/>
      <c r="N26" s="22"/>
      <c r="O26" s="22" t="s">
        <v>1441</v>
      </c>
      <c r="P26" t="s">
        <v>3790</v>
      </c>
      <c r="Q26" t="s">
        <v>3791</v>
      </c>
      <c r="R26" t="s">
        <v>2300</v>
      </c>
    </row>
    <row r="27" spans="1:18" x14ac:dyDescent="0.35">
      <c r="A27" s="46"/>
      <c r="B27" s="46"/>
      <c r="C27" s="46"/>
      <c r="E27" s="22"/>
      <c r="F27" s="22"/>
      <c r="G27" s="22" t="s">
        <v>1441</v>
      </c>
      <c r="H27" s="22" t="s">
        <v>1441</v>
      </c>
      <c r="I27" s="22"/>
      <c r="J27" s="22"/>
      <c r="K27" s="22" t="s">
        <v>1441</v>
      </c>
      <c r="L27" s="22"/>
      <c r="M27" s="22"/>
      <c r="N27" s="22"/>
      <c r="O27" s="22" t="s">
        <v>1441</v>
      </c>
      <c r="P27" t="s">
        <v>3792</v>
      </c>
      <c r="Q27" t="s">
        <v>3793</v>
      </c>
      <c r="R27" t="s">
        <v>2300</v>
      </c>
    </row>
    <row r="28" spans="1:18" x14ac:dyDescent="0.35">
      <c r="E28" s="22"/>
      <c r="F28" s="22"/>
      <c r="G28" s="22" t="s">
        <v>1441</v>
      </c>
      <c r="H28" s="22" t="s">
        <v>1441</v>
      </c>
      <c r="I28" s="22"/>
      <c r="J28" s="22"/>
      <c r="K28" s="22" t="s">
        <v>1441</v>
      </c>
      <c r="L28" s="22"/>
      <c r="M28" s="22"/>
      <c r="N28" s="22"/>
      <c r="O28" s="22" t="s">
        <v>1441</v>
      </c>
      <c r="P28" t="s">
        <v>3794</v>
      </c>
      <c r="Q28" t="s">
        <v>3795</v>
      </c>
      <c r="R28" t="s">
        <v>2300</v>
      </c>
    </row>
    <row r="29" spans="1:18" s="46" customFormat="1" x14ac:dyDescent="0.35">
      <c r="A29" s="47">
        <v>43220</v>
      </c>
      <c r="B29" s="47"/>
      <c r="C29" s="47"/>
      <c r="D29" s="46" t="s">
        <v>10242</v>
      </c>
      <c r="E29" s="22"/>
      <c r="F29" s="22"/>
      <c r="G29" s="22" t="s">
        <v>1441</v>
      </c>
      <c r="H29" s="22" t="s">
        <v>1441</v>
      </c>
      <c r="I29" s="22"/>
      <c r="J29" s="22"/>
      <c r="K29" s="22" t="s">
        <v>1441</v>
      </c>
      <c r="L29" s="22"/>
      <c r="M29" s="22"/>
      <c r="N29" s="22"/>
      <c r="O29" s="22" t="s">
        <v>1441</v>
      </c>
      <c r="P29" s="46" t="s">
        <v>10240</v>
      </c>
      <c r="Q29" s="46" t="s">
        <v>10241</v>
      </c>
      <c r="R29" s="46" t="s">
        <v>2300</v>
      </c>
    </row>
    <row r="30" spans="1:18" s="46" customFormat="1" x14ac:dyDescent="0.35">
      <c r="A30" s="47">
        <v>43378</v>
      </c>
      <c r="B30" s="47"/>
      <c r="C30" s="47"/>
      <c r="D30" s="46" t="s">
        <v>11440</v>
      </c>
      <c r="E30" s="22"/>
      <c r="F30" s="22"/>
      <c r="G30" s="22" t="s">
        <v>1441</v>
      </c>
      <c r="H30" s="22" t="s">
        <v>1441</v>
      </c>
      <c r="I30" s="22"/>
      <c r="J30" s="22"/>
      <c r="K30" s="22" t="s">
        <v>1441</v>
      </c>
      <c r="L30" s="22"/>
      <c r="M30" s="22"/>
      <c r="N30" s="22"/>
      <c r="O30" s="22" t="s">
        <v>1441</v>
      </c>
      <c r="P30" s="46" t="s">
        <v>11439</v>
      </c>
      <c r="Q30" s="46" t="s">
        <v>11438</v>
      </c>
      <c r="R30" s="46" t="s">
        <v>2300</v>
      </c>
    </row>
    <row r="31" spans="1:18" x14ac:dyDescent="0.35">
      <c r="E31" s="22"/>
      <c r="F31" s="22"/>
      <c r="G31" s="22" t="s">
        <v>1441</v>
      </c>
      <c r="H31" s="22" t="s">
        <v>1441</v>
      </c>
      <c r="I31" s="22"/>
      <c r="J31" s="22"/>
      <c r="K31" s="22" t="s">
        <v>1441</v>
      </c>
      <c r="L31" s="22"/>
      <c r="M31" s="22"/>
      <c r="N31" s="22"/>
      <c r="O31" s="22" t="s">
        <v>1441</v>
      </c>
      <c r="P31" t="s">
        <v>3796</v>
      </c>
      <c r="Q31" t="s">
        <v>3797</v>
      </c>
      <c r="R31" t="s">
        <v>2300</v>
      </c>
    </row>
    <row r="32" spans="1:18" x14ac:dyDescent="0.35">
      <c r="E32" s="22"/>
      <c r="F32" s="22"/>
      <c r="G32" s="22" t="s">
        <v>1441</v>
      </c>
      <c r="H32" s="22" t="s">
        <v>1441</v>
      </c>
      <c r="I32" s="22"/>
      <c r="J32" s="22"/>
      <c r="K32" s="22" t="s">
        <v>1441</v>
      </c>
      <c r="L32" s="22"/>
      <c r="M32" s="22"/>
      <c r="N32" s="22"/>
      <c r="O32" s="22" t="s">
        <v>1441</v>
      </c>
      <c r="P32" t="s">
        <v>3798</v>
      </c>
      <c r="Q32" t="s">
        <v>3799</v>
      </c>
      <c r="R32" t="s">
        <v>2300</v>
      </c>
    </row>
    <row r="33" spans="5:18" x14ac:dyDescent="0.35">
      <c r="E33" s="22"/>
      <c r="F33" s="22"/>
      <c r="G33" s="22" t="s">
        <v>1441</v>
      </c>
      <c r="H33" s="22" t="s">
        <v>1441</v>
      </c>
      <c r="I33" s="22"/>
      <c r="J33" s="22"/>
      <c r="K33" s="22" t="s">
        <v>1441</v>
      </c>
      <c r="L33" s="22"/>
      <c r="M33" s="22"/>
      <c r="N33" s="22"/>
      <c r="O33" s="22" t="s">
        <v>1441</v>
      </c>
      <c r="P33" t="s">
        <v>3800</v>
      </c>
      <c r="Q33" t="s">
        <v>3801</v>
      </c>
      <c r="R33" t="s">
        <v>2300</v>
      </c>
    </row>
    <row r="34" spans="5:18" x14ac:dyDescent="0.35">
      <c r="E34" s="22"/>
      <c r="F34" s="22"/>
      <c r="G34" s="22" t="s">
        <v>1441</v>
      </c>
      <c r="H34" s="22" t="s">
        <v>1441</v>
      </c>
      <c r="I34" s="22"/>
      <c r="J34" s="22"/>
      <c r="K34" s="22" t="s">
        <v>1441</v>
      </c>
      <c r="L34" s="22"/>
      <c r="M34" s="22"/>
      <c r="N34" s="22"/>
      <c r="O34" s="22" t="s">
        <v>1441</v>
      </c>
      <c r="P34" t="s">
        <v>3802</v>
      </c>
      <c r="Q34" t="s">
        <v>3803</v>
      </c>
      <c r="R34" t="s">
        <v>2300</v>
      </c>
    </row>
    <row r="35" spans="5:18" x14ac:dyDescent="0.35">
      <c r="E35" s="22"/>
      <c r="F35" s="22"/>
      <c r="G35" s="22" t="s">
        <v>1441</v>
      </c>
      <c r="H35" s="22"/>
      <c r="I35" s="22"/>
      <c r="J35" s="22"/>
      <c r="K35" s="22" t="s">
        <v>1441</v>
      </c>
      <c r="L35" s="22"/>
      <c r="M35" s="22"/>
      <c r="N35" s="22" t="s">
        <v>1441</v>
      </c>
      <c r="O35" s="22"/>
      <c r="P35" t="s">
        <v>2150</v>
      </c>
      <c r="Q35" t="s">
        <v>2151</v>
      </c>
      <c r="R35" t="s">
        <v>2300</v>
      </c>
    </row>
    <row r="36" spans="5:18" x14ac:dyDescent="0.35">
      <c r="E36" s="22"/>
      <c r="F36" s="22"/>
      <c r="G36" s="22" t="s">
        <v>1441</v>
      </c>
      <c r="H36" s="22"/>
      <c r="I36" s="22"/>
      <c r="J36" s="22"/>
      <c r="K36" s="22" t="s">
        <v>1441</v>
      </c>
      <c r="L36" s="22"/>
      <c r="M36" s="22"/>
      <c r="N36" s="22" t="s">
        <v>1441</v>
      </c>
      <c r="O36" s="22"/>
      <c r="P36" t="s">
        <v>2152</v>
      </c>
      <c r="Q36" t="s">
        <v>2153</v>
      </c>
      <c r="R36" t="s">
        <v>2300</v>
      </c>
    </row>
    <row r="37" spans="5:18" x14ac:dyDescent="0.35">
      <c r="E37" s="22"/>
      <c r="F37" s="22"/>
      <c r="G37" s="22" t="s">
        <v>1441</v>
      </c>
      <c r="H37" s="22"/>
      <c r="I37" s="22"/>
      <c r="J37" s="22"/>
      <c r="K37" s="22" t="s">
        <v>1441</v>
      </c>
      <c r="L37" s="22"/>
      <c r="M37" s="22"/>
      <c r="N37" s="22" t="s">
        <v>1441</v>
      </c>
      <c r="O37" s="22"/>
      <c r="P37" t="s">
        <v>2154</v>
      </c>
      <c r="Q37" t="s">
        <v>2155</v>
      </c>
      <c r="R37" t="s">
        <v>2300</v>
      </c>
    </row>
  </sheetData>
  <autoFilter ref="A2:R37" xr:uid="{00000000-0009-0000-0000-000038000000}"/>
  <dataValidations count="1">
    <dataValidation type="list" allowBlank="1" showInputMessage="1" showErrorMessage="1" sqref="D1" xr:uid="{00000000-0002-0000-3800-000000000000}">
      <formula1>Sites</formula1>
    </dataValidation>
  </dataValidations>
  <hyperlinks>
    <hyperlink ref="B1" location="Index!A1" display="Go To Index" xr:uid="{00000000-0004-0000-3800-000000000000}"/>
  </hyperlinks>
  <pageMargins left="0.7" right="0.7" top="0.75" bottom="0.75" header="0.3" footer="0.3"/>
  <customProperties>
    <customPr name="QAA_DRILLPATH_NODE_ID" r:id="rId1"/>
  </customProperties>
  <legacy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52"/>
  <dimension ref="A1:N102"/>
  <sheetViews>
    <sheetView workbookViewId="0">
      <pane xSplit="10" ySplit="2" topLeftCell="K18" activePane="bottomRight" state="frozen"/>
      <selection pane="topRight" activeCell="I1" sqref="I1"/>
      <selection pane="bottomLeft" activeCell="A3" sqref="A3"/>
      <selection pane="bottomRight" activeCell="B1" sqref="B1"/>
    </sheetView>
  </sheetViews>
  <sheetFormatPr defaultRowHeight="14.5" outlineLevelCol="1" x14ac:dyDescent="0.35"/>
  <cols>
    <col min="1" max="2" width="10.6328125" style="5" bestFit="1" customWidth="1"/>
    <col min="3" max="3" width="9.6328125" style="5" bestFit="1" customWidth="1"/>
    <col min="4" max="4" width="9.36328125" bestFit="1" customWidth="1"/>
    <col min="5" max="5" width="7.1796875" style="138" bestFit="1" customWidth="1" outlineLevel="1"/>
    <col min="6" max="6" width="8.08984375" style="138" bestFit="1" customWidth="1" outlineLevel="1"/>
    <col min="7" max="7" width="7.08984375" style="138" bestFit="1" customWidth="1" outlineLevel="1"/>
    <col min="8" max="8" width="7.54296875" style="138" bestFit="1" customWidth="1" outlineLevel="1"/>
    <col min="9" max="9" width="15.54296875" bestFit="1" customWidth="1"/>
    <col min="10" max="10" width="40.6328125" bestFit="1" customWidth="1"/>
    <col min="11" max="11" width="14.1796875" bestFit="1" customWidth="1"/>
    <col min="12" max="12" width="40.6328125" bestFit="1" customWidth="1"/>
    <col min="13" max="13" width="17.08984375" bestFit="1" customWidth="1"/>
    <col min="14" max="14" width="40.6328125" bestFit="1" customWidth="1"/>
  </cols>
  <sheetData>
    <row r="1" spans="1:14" x14ac:dyDescent="0.35">
      <c r="A1" s="5" t="s">
        <v>348</v>
      </c>
      <c r="B1" s="26" t="s">
        <v>50</v>
      </c>
      <c r="C1" s="5" t="s">
        <v>350</v>
      </c>
      <c r="D1" s="6" t="s">
        <v>351</v>
      </c>
      <c r="E1" s="138">
        <f>COUNTA(E3:E1048576)</f>
        <v>86</v>
      </c>
      <c r="F1" s="138">
        <f>COUNTA(F3:F1048576)</f>
        <v>7</v>
      </c>
      <c r="G1" s="138">
        <f>COUNTA(G3:G1048576)</f>
        <v>10</v>
      </c>
      <c r="H1" s="138">
        <f>COUNTA(H3:H1048576)</f>
        <v>86</v>
      </c>
    </row>
    <row r="2" spans="1:14" x14ac:dyDescent="0.35">
      <c r="A2" s="19" t="s">
        <v>365</v>
      </c>
      <c r="B2" s="20" t="s">
        <v>4</v>
      </c>
      <c r="C2" s="21" t="s">
        <v>366</v>
      </c>
      <c r="D2" t="s">
        <v>349</v>
      </c>
      <c r="E2" s="77" t="s">
        <v>11</v>
      </c>
      <c r="F2" s="76" t="s">
        <v>12266</v>
      </c>
      <c r="G2" s="77" t="s">
        <v>14</v>
      </c>
      <c r="H2" s="77" t="s">
        <v>15</v>
      </c>
      <c r="I2" t="s">
        <v>2145</v>
      </c>
      <c r="J2" t="s">
        <v>2146</v>
      </c>
      <c r="K2" t="s">
        <v>2147</v>
      </c>
      <c r="L2" t="s">
        <v>2148</v>
      </c>
      <c r="M2" t="s">
        <v>2149</v>
      </c>
      <c r="N2" t="s">
        <v>387</v>
      </c>
    </row>
    <row r="3" spans="1:14" x14ac:dyDescent="0.35">
      <c r="E3" s="22" t="s">
        <v>1441</v>
      </c>
      <c r="F3" s="22"/>
      <c r="G3" s="22"/>
      <c r="H3" s="22" t="s">
        <v>1441</v>
      </c>
      <c r="I3" s="37" t="s">
        <v>3758</v>
      </c>
      <c r="J3" s="32" t="str">
        <f>VLOOKUP(I3,'ALL-Customer Types'!P:Q,2,0)</f>
        <v>DSI 20% DISC</v>
      </c>
      <c r="K3" s="37">
        <v>1300</v>
      </c>
      <c r="L3" s="32" t="str">
        <f>VLOOKUP(K3,'ALL-Unit Code 2'!$V:$W,2,0)</f>
        <v>PORTIONING-DSI WATERJET SERIES</v>
      </c>
      <c r="M3" s="37">
        <v>20</v>
      </c>
      <c r="N3" s="32" t="str">
        <f t="shared" ref="N3:N34" si="0">J3</f>
        <v>DSI 20% DISC</v>
      </c>
    </row>
    <row r="4" spans="1:14" x14ac:dyDescent="0.35">
      <c r="E4" s="22" t="s">
        <v>1441</v>
      </c>
      <c r="F4" s="22"/>
      <c r="G4" s="22"/>
      <c r="H4" s="22" t="s">
        <v>1441</v>
      </c>
      <c r="I4" s="37" t="s">
        <v>3758</v>
      </c>
      <c r="J4" s="32" t="str">
        <f>VLOOKUP(I4,'ALL-Customer Types'!P:Q,2,0)</f>
        <v>DSI 20% DISC</v>
      </c>
      <c r="K4" s="37">
        <v>1305</v>
      </c>
      <c r="L4" s="32" t="str">
        <f>VLOOKUP(K4,'ALL-Unit Code 2'!$V:$W,2,0)</f>
        <v>PORTIONING-BLADE SLICING (CT-S, DB-20)</v>
      </c>
      <c r="M4" s="37">
        <v>20</v>
      </c>
      <c r="N4" s="32" t="str">
        <f t="shared" si="0"/>
        <v>DSI 20% DISC</v>
      </c>
    </row>
    <row r="5" spans="1:14" x14ac:dyDescent="0.35">
      <c r="B5" s="18"/>
      <c r="C5" s="18"/>
      <c r="D5" s="4"/>
      <c r="E5" s="22" t="s">
        <v>1441</v>
      </c>
      <c r="F5" s="22"/>
      <c r="G5" s="22"/>
      <c r="H5" s="22" t="s">
        <v>1441</v>
      </c>
      <c r="I5" s="37" t="s">
        <v>3766</v>
      </c>
      <c r="J5" s="32" t="str">
        <f>VLOOKUP(I5,'ALL-Customer Types'!P:Q,2,0)</f>
        <v>PROCARE 2% DISC (GCM)</v>
      </c>
      <c r="K5" s="37">
        <v>1002</v>
      </c>
      <c r="L5" s="32" t="str">
        <f>VLOOKUP(K5,'ALL-Unit Code 2'!$V:$W,2,0)</f>
        <v>GENERAL CONSUMABLES</v>
      </c>
      <c r="M5" s="37">
        <v>2</v>
      </c>
      <c r="N5" s="32" t="str">
        <f t="shared" si="0"/>
        <v>PROCARE 2% DISC (GCM)</v>
      </c>
    </row>
    <row r="6" spans="1:14" s="46" customFormat="1" x14ac:dyDescent="0.35">
      <c r="A6" s="47"/>
      <c r="B6" s="47"/>
      <c r="C6" s="47"/>
      <c r="E6" s="22" t="s">
        <v>1441</v>
      </c>
      <c r="F6" s="22"/>
      <c r="G6" s="22"/>
      <c r="H6" s="22" t="s">
        <v>1441</v>
      </c>
      <c r="I6" s="37" t="s">
        <v>3766</v>
      </c>
      <c r="J6" s="32" t="str">
        <f>VLOOKUP(I6,'ALL-Customer Types'!P:Q,2,0)</f>
        <v>PROCARE 2% DISC (GCM)</v>
      </c>
      <c r="K6" s="37">
        <v>1100</v>
      </c>
      <c r="L6" s="32" t="str">
        <f>VLOOKUP(K6,'ALL-Unit Code 2'!$V:$W,2,0)</f>
        <v>FREEZING-FRIGO GCM SERIES FREEZERS</v>
      </c>
      <c r="M6" s="37">
        <v>2</v>
      </c>
      <c r="N6" s="32" t="str">
        <f t="shared" si="0"/>
        <v>PROCARE 2% DISC (GCM)</v>
      </c>
    </row>
    <row r="7" spans="1:14" x14ac:dyDescent="0.35">
      <c r="B7" s="18"/>
      <c r="C7" s="18"/>
      <c r="D7" s="4"/>
      <c r="E7" s="22" t="s">
        <v>1441</v>
      </c>
      <c r="F7" s="22"/>
      <c r="G7" s="22"/>
      <c r="H7" s="22" t="s">
        <v>1441</v>
      </c>
      <c r="I7" s="37" t="s">
        <v>3766</v>
      </c>
      <c r="J7" s="32" t="str">
        <f>VLOOKUP(I7,'ALL-Customer Types'!P:Q,2,0)</f>
        <v>PROCARE 2% DISC (GCM)</v>
      </c>
      <c r="K7" s="37">
        <v>9999</v>
      </c>
      <c r="L7" s="32" t="str">
        <f>VLOOKUP(K7,'ALL-Unit Code 2'!$V:$W,2,0)</f>
        <v>MISCELLANEOUS</v>
      </c>
      <c r="M7" s="37">
        <v>2</v>
      </c>
      <c r="N7" s="32" t="str">
        <f t="shared" si="0"/>
        <v>PROCARE 2% DISC (GCM)</v>
      </c>
    </row>
    <row r="8" spans="1:14" x14ac:dyDescent="0.35">
      <c r="B8" s="18"/>
      <c r="C8" s="18"/>
      <c r="D8" s="4"/>
      <c r="E8" s="22" t="s">
        <v>1441</v>
      </c>
      <c r="F8" s="22"/>
      <c r="G8" s="22"/>
      <c r="H8" s="22" t="s">
        <v>1441</v>
      </c>
      <c r="I8" s="37" t="s">
        <v>3768</v>
      </c>
      <c r="J8" s="32" t="str">
        <f>VLOOKUP(I8,'ALL-Customer Types'!P:Q,2,0)</f>
        <v>PROCARE 3% DISC (GCM)</v>
      </c>
      <c r="K8" s="37">
        <v>1002</v>
      </c>
      <c r="L8" s="32" t="str">
        <f>VLOOKUP(K8,'ALL-Unit Code 2'!$V:$W,2,0)</f>
        <v>GENERAL CONSUMABLES</v>
      </c>
      <c r="M8" s="37">
        <v>3</v>
      </c>
      <c r="N8" s="32" t="str">
        <f t="shared" si="0"/>
        <v>PROCARE 3% DISC (GCM)</v>
      </c>
    </row>
    <row r="9" spans="1:14" x14ac:dyDescent="0.35">
      <c r="B9" s="18"/>
      <c r="C9" s="18"/>
      <c r="D9" s="4"/>
      <c r="E9" s="22" t="s">
        <v>1441</v>
      </c>
      <c r="F9" s="22"/>
      <c r="G9" s="22"/>
      <c r="H9" s="22" t="s">
        <v>1441</v>
      </c>
      <c r="I9" s="37" t="s">
        <v>3768</v>
      </c>
      <c r="J9" s="32" t="str">
        <f>VLOOKUP(I9,'ALL-Customer Types'!P:Q,2,0)</f>
        <v>PROCARE 3% DISC (GCM)</v>
      </c>
      <c r="K9" s="37">
        <v>1100</v>
      </c>
      <c r="L9" s="32" t="str">
        <f>VLOOKUP(K9,'ALL-Unit Code 2'!$V:$W,2,0)</f>
        <v>FREEZING-FRIGO GCM SERIES FREEZERS</v>
      </c>
      <c r="M9" s="37">
        <v>3</v>
      </c>
      <c r="N9" s="32" t="str">
        <f t="shared" si="0"/>
        <v>PROCARE 3% DISC (GCM)</v>
      </c>
    </row>
    <row r="10" spans="1:14" x14ac:dyDescent="0.35">
      <c r="B10" s="18"/>
      <c r="C10" s="18"/>
      <c r="D10" s="4"/>
      <c r="E10" s="22" t="s">
        <v>1441</v>
      </c>
      <c r="F10" s="22"/>
      <c r="G10" s="22"/>
      <c r="H10" s="22" t="s">
        <v>1441</v>
      </c>
      <c r="I10" s="37" t="s">
        <v>3768</v>
      </c>
      <c r="J10" s="32" t="str">
        <f>VLOOKUP(I10,'ALL-Customer Types'!P:Q,2,0)</f>
        <v>PROCARE 3% DISC (GCM)</v>
      </c>
      <c r="K10" s="37">
        <v>9999</v>
      </c>
      <c r="L10" s="32" t="str">
        <f>VLOOKUP(K10,'ALL-Unit Code 2'!$V:$W,2,0)</f>
        <v>MISCELLANEOUS</v>
      </c>
      <c r="M10" s="37">
        <v>3</v>
      </c>
      <c r="N10" s="32" t="str">
        <f t="shared" si="0"/>
        <v>PROCARE 3% DISC (GCM)</v>
      </c>
    </row>
    <row r="11" spans="1:14" x14ac:dyDescent="0.35">
      <c r="B11" s="18">
        <v>43529</v>
      </c>
      <c r="C11" s="18">
        <v>43480</v>
      </c>
      <c r="D11" s="4" t="s">
        <v>11994</v>
      </c>
      <c r="E11" s="22" t="s">
        <v>1441</v>
      </c>
      <c r="F11" s="22" t="s">
        <v>1441</v>
      </c>
      <c r="G11" s="22"/>
      <c r="H11" s="22" t="s">
        <v>1441</v>
      </c>
      <c r="I11" s="37" t="s">
        <v>3770</v>
      </c>
      <c r="J11" s="32" t="str">
        <f>VLOOKUP(I11,'ALL-Customer Types'!P:Q,2,0)</f>
        <v>PROCARE 5% DISC (GCM)</v>
      </c>
      <c r="K11" s="37">
        <v>1002</v>
      </c>
      <c r="L11" s="32" t="str">
        <f>VLOOKUP(K11,'ALL-Unit Code 2'!$V:$W,2,0)</f>
        <v>GENERAL CONSUMABLES</v>
      </c>
      <c r="M11" s="37">
        <v>5</v>
      </c>
      <c r="N11" s="32" t="str">
        <f t="shared" si="0"/>
        <v>PROCARE 5% DISC (GCM)</v>
      </c>
    </row>
    <row r="12" spans="1:14" x14ac:dyDescent="0.35">
      <c r="B12" s="139">
        <v>43529</v>
      </c>
      <c r="C12" s="18">
        <v>43480</v>
      </c>
      <c r="D12" s="4" t="s">
        <v>11994</v>
      </c>
      <c r="E12" s="22" t="s">
        <v>1441</v>
      </c>
      <c r="F12" s="22" t="s">
        <v>1441</v>
      </c>
      <c r="G12" s="22"/>
      <c r="H12" s="22" t="s">
        <v>1441</v>
      </c>
      <c r="I12" s="37" t="s">
        <v>3770</v>
      </c>
      <c r="J12" s="32" t="str">
        <f>VLOOKUP(I12,'ALL-Customer Types'!P:Q,2,0)</f>
        <v>PROCARE 5% DISC (GCM)</v>
      </c>
      <c r="K12" s="37">
        <v>1100</v>
      </c>
      <c r="L12" s="32" t="str">
        <f>VLOOKUP(K12,'ALL-Unit Code 2'!$V:$W,2,0)</f>
        <v>FREEZING-FRIGO GCM SERIES FREEZERS</v>
      </c>
      <c r="M12" s="37">
        <v>5</v>
      </c>
      <c r="N12" s="32" t="str">
        <f t="shared" si="0"/>
        <v>PROCARE 5% DISC (GCM)</v>
      </c>
    </row>
    <row r="13" spans="1:14" x14ac:dyDescent="0.35">
      <c r="B13" s="139">
        <v>43529</v>
      </c>
      <c r="C13" s="5">
        <v>43480</v>
      </c>
      <c r="D13" t="s">
        <v>11994</v>
      </c>
      <c r="E13" s="22" t="s">
        <v>1441</v>
      </c>
      <c r="F13" s="22" t="s">
        <v>1441</v>
      </c>
      <c r="G13" s="22"/>
      <c r="H13" s="22" t="s">
        <v>1441</v>
      </c>
      <c r="I13" s="37" t="s">
        <v>3770</v>
      </c>
      <c r="J13" s="32" t="str">
        <f>VLOOKUP(I13,'ALL-Customer Types'!P:Q,2,0)</f>
        <v>PROCARE 5% DISC (GCM)</v>
      </c>
      <c r="K13" s="37">
        <v>9999</v>
      </c>
      <c r="L13" s="32" t="str">
        <f>VLOOKUP(K13,'ALL-Unit Code 2'!$V:$W,2,0)</f>
        <v>MISCELLANEOUS</v>
      </c>
      <c r="M13" s="37">
        <v>5</v>
      </c>
      <c r="N13" s="32" t="str">
        <f t="shared" si="0"/>
        <v>PROCARE 5% DISC (GCM)</v>
      </c>
    </row>
    <row r="14" spans="1:14" x14ac:dyDescent="0.35">
      <c r="E14" s="22" t="s">
        <v>1441</v>
      </c>
      <c r="F14" s="22"/>
      <c r="G14" s="22"/>
      <c r="H14" s="22" t="s">
        <v>1441</v>
      </c>
      <c r="I14" s="37" t="s">
        <v>3772</v>
      </c>
      <c r="J14" s="32" t="str">
        <f>VLOOKUP(I14,'ALL-Customer Types'!P:Q,2,0)</f>
        <v>PROCARE 5% DISC (GCM &amp; NF)</v>
      </c>
      <c r="K14" s="37">
        <v>1002</v>
      </c>
      <c r="L14" s="32" t="str">
        <f>VLOOKUP(K14,'ALL-Unit Code 2'!$V:$W,2,0)</f>
        <v>GENERAL CONSUMABLES</v>
      </c>
      <c r="M14" s="37">
        <v>5</v>
      </c>
      <c r="N14" s="32" t="str">
        <f t="shared" si="0"/>
        <v>PROCARE 5% DISC (GCM &amp; NF)</v>
      </c>
    </row>
    <row r="15" spans="1:14" x14ac:dyDescent="0.35">
      <c r="E15" s="22" t="s">
        <v>1441</v>
      </c>
      <c r="F15" s="22"/>
      <c r="G15" s="22"/>
      <c r="H15" s="22" t="s">
        <v>1441</v>
      </c>
      <c r="I15" s="37" t="s">
        <v>3772</v>
      </c>
      <c r="J15" s="32" t="str">
        <f>VLOOKUP(I15,'ALL-Customer Types'!P:Q,2,0)</f>
        <v>PROCARE 5% DISC (GCM &amp; NF)</v>
      </c>
      <c r="K15" s="37">
        <v>1100</v>
      </c>
      <c r="L15" s="32" t="str">
        <f>VLOOKUP(K15,'ALL-Unit Code 2'!$V:$W,2,0)</f>
        <v>FREEZING-FRIGO GCM SERIES FREEZERS</v>
      </c>
      <c r="M15" s="37">
        <v>5</v>
      </c>
      <c r="N15" s="32" t="str">
        <f t="shared" si="0"/>
        <v>PROCARE 5% DISC (GCM &amp; NF)</v>
      </c>
    </row>
    <row r="16" spans="1:14" x14ac:dyDescent="0.35">
      <c r="E16" s="22" t="s">
        <v>1441</v>
      </c>
      <c r="F16" s="22"/>
      <c r="G16" s="22"/>
      <c r="H16" s="22" t="s">
        <v>1441</v>
      </c>
      <c r="I16" s="37" t="s">
        <v>3772</v>
      </c>
      <c r="J16" s="32" t="str">
        <f>VLOOKUP(I16,'ALL-Customer Types'!P:Q,2,0)</f>
        <v>PROCARE 5% DISC (GCM &amp; NF)</v>
      </c>
      <c r="K16" s="37">
        <v>1105</v>
      </c>
      <c r="L16" s="32" t="str">
        <f>VLOOKUP(K16,'ALL-Unit Code 2'!$V:$W,2,0)</f>
        <v>FREEZING-NF FREEZERS (LST &amp; SUPERTRAK)</v>
      </c>
      <c r="M16" s="37">
        <v>5</v>
      </c>
      <c r="N16" s="32" t="str">
        <f t="shared" si="0"/>
        <v>PROCARE 5% DISC (GCM &amp; NF)</v>
      </c>
    </row>
    <row r="17" spans="1:14" x14ac:dyDescent="0.35">
      <c r="E17" s="22" t="s">
        <v>1441</v>
      </c>
      <c r="F17" s="22"/>
      <c r="G17" s="22"/>
      <c r="H17" s="22" t="s">
        <v>1441</v>
      </c>
      <c r="I17" s="37" t="s">
        <v>3772</v>
      </c>
      <c r="J17" s="32" t="str">
        <f>VLOOKUP(I17,'ALL-Customer Types'!P:Q,2,0)</f>
        <v>PROCARE 5% DISC (GCM &amp; NF)</v>
      </c>
      <c r="K17" s="37">
        <v>9999</v>
      </c>
      <c r="L17" s="32" t="str">
        <f>VLOOKUP(K17,'ALL-Unit Code 2'!$V:$W,2,0)</f>
        <v>MISCELLANEOUS</v>
      </c>
      <c r="M17" s="37">
        <v>5</v>
      </c>
      <c r="N17" s="32" t="str">
        <f t="shared" si="0"/>
        <v>PROCARE 5% DISC (GCM &amp; NF)</v>
      </c>
    </row>
    <row r="18" spans="1:14" x14ac:dyDescent="0.35">
      <c r="E18" s="22" t="s">
        <v>1441</v>
      </c>
      <c r="F18" s="22"/>
      <c r="G18" s="22"/>
      <c r="H18" s="22" t="s">
        <v>1441</v>
      </c>
      <c r="I18" s="37" t="s">
        <v>3774</v>
      </c>
      <c r="J18" s="32" t="str">
        <f>VLOOKUP(I18,'ALL-Customer Types'!P:Q,2,0)</f>
        <v>PROCARE 5% DISC (GCM &amp; OTHER)</v>
      </c>
      <c r="K18" s="37">
        <v>1002</v>
      </c>
      <c r="L18" s="32" t="str">
        <f>VLOOKUP(K18,'ALL-Unit Code 2'!$V:$W,2,0)</f>
        <v>GENERAL CONSUMABLES</v>
      </c>
      <c r="M18" s="37">
        <v>5</v>
      </c>
      <c r="N18" s="32" t="str">
        <f t="shared" si="0"/>
        <v>PROCARE 5% DISC (GCM &amp; OTHER)</v>
      </c>
    </row>
    <row r="19" spans="1:14" x14ac:dyDescent="0.35">
      <c r="E19" s="22" t="s">
        <v>1441</v>
      </c>
      <c r="F19" s="22"/>
      <c r="G19" s="22"/>
      <c r="H19" s="22" t="s">
        <v>1441</v>
      </c>
      <c r="I19" s="37" t="s">
        <v>3774</v>
      </c>
      <c r="J19" s="32" t="str">
        <f>VLOOKUP(I19,'ALL-Customer Types'!P:Q,2,0)</f>
        <v>PROCARE 5% DISC (GCM &amp; OTHER)</v>
      </c>
      <c r="K19" s="37">
        <v>1100</v>
      </c>
      <c r="L19" s="32" t="str">
        <f>VLOOKUP(K19,'ALL-Unit Code 2'!$V:$W,2,0)</f>
        <v>FREEZING-FRIGO GCM SERIES FREEZERS</v>
      </c>
      <c r="M19" s="37">
        <v>5</v>
      </c>
      <c r="N19" s="32" t="str">
        <f t="shared" si="0"/>
        <v>PROCARE 5% DISC (GCM &amp; OTHER)</v>
      </c>
    </row>
    <row r="20" spans="1:14" x14ac:dyDescent="0.35">
      <c r="E20" s="22" t="s">
        <v>1441</v>
      </c>
      <c r="F20" s="22"/>
      <c r="G20" s="22"/>
      <c r="H20" s="22" t="s">
        <v>1441</v>
      </c>
      <c r="I20" s="37" t="s">
        <v>3774</v>
      </c>
      <c r="J20" s="32" t="str">
        <f>VLOOKUP(I20,'ALL-Customer Types'!P:Q,2,0)</f>
        <v>PROCARE 5% DISC (GCM &amp; OTHER)</v>
      </c>
      <c r="K20" s="37">
        <v>1110</v>
      </c>
      <c r="L20" s="32" t="str">
        <f>VLOOKUP(K20,'ALL-Unit Code 2'!$V:$W,2,0)</f>
        <v>FREEZING-FRIGO OTH (ADVANTEC)</v>
      </c>
      <c r="M20" s="37">
        <v>5</v>
      </c>
      <c r="N20" s="32" t="str">
        <f t="shared" si="0"/>
        <v>PROCARE 5% DISC (GCM &amp; OTHER)</v>
      </c>
    </row>
    <row r="21" spans="1:14" x14ac:dyDescent="0.35">
      <c r="E21" s="22" t="s">
        <v>1441</v>
      </c>
      <c r="F21" s="22"/>
      <c r="G21" s="22"/>
      <c r="H21" s="22" t="s">
        <v>1441</v>
      </c>
      <c r="I21" s="37" t="s">
        <v>3774</v>
      </c>
      <c r="J21" s="32" t="str">
        <f>VLOOKUP(I21,'ALL-Customer Types'!P:Q,2,0)</f>
        <v>PROCARE 5% DISC (GCM &amp; OTHER)</v>
      </c>
      <c r="K21" s="37">
        <v>9999</v>
      </c>
      <c r="L21" s="32" t="str">
        <f>VLOOKUP(K21,'ALL-Unit Code 2'!$V:$W,2,0)</f>
        <v>MISCELLANEOUS</v>
      </c>
      <c r="M21" s="37">
        <v>5</v>
      </c>
      <c r="N21" s="32" t="str">
        <f t="shared" si="0"/>
        <v>PROCARE 5% DISC (GCM &amp; OTHER)</v>
      </c>
    </row>
    <row r="22" spans="1:14" x14ac:dyDescent="0.35">
      <c r="A22" s="5">
        <v>43193</v>
      </c>
      <c r="C22" s="47"/>
      <c r="D22" s="46" t="s">
        <v>10017</v>
      </c>
      <c r="E22" s="22" t="s">
        <v>1441</v>
      </c>
      <c r="F22" s="22"/>
      <c r="G22" s="22"/>
      <c r="H22" s="22" t="s">
        <v>1441</v>
      </c>
      <c r="I22" s="37" t="s">
        <v>10015</v>
      </c>
      <c r="J22" s="32" t="str">
        <f>VLOOKUP(I22,'ALL-Customer Types'!P:Q,2,0)</f>
        <v>PROCARE 3% DISC (GCM &amp; LST)</v>
      </c>
      <c r="K22" s="37">
        <v>1002</v>
      </c>
      <c r="L22" s="32" t="str">
        <f>VLOOKUP(K22,'ALL-Unit Code 2'!$V:$W,2,0)</f>
        <v>GENERAL CONSUMABLES</v>
      </c>
      <c r="M22" s="37">
        <v>3</v>
      </c>
      <c r="N22" s="32" t="str">
        <f t="shared" si="0"/>
        <v>PROCARE 3% DISC (GCM &amp; LST)</v>
      </c>
    </row>
    <row r="23" spans="1:14" x14ac:dyDescent="0.35">
      <c r="A23" s="5">
        <v>43193</v>
      </c>
      <c r="C23" s="47"/>
      <c r="D23" s="46" t="s">
        <v>10017</v>
      </c>
      <c r="E23" s="22" t="s">
        <v>1441</v>
      </c>
      <c r="F23" s="22"/>
      <c r="G23" s="22"/>
      <c r="H23" s="22" t="s">
        <v>1441</v>
      </c>
      <c r="I23" s="37" t="s">
        <v>10015</v>
      </c>
      <c r="J23" s="32" t="str">
        <f>VLOOKUP(I23,'ALL-Customer Types'!P:Q,2,0)</f>
        <v>PROCARE 3% DISC (GCM &amp; LST)</v>
      </c>
      <c r="K23" s="37">
        <v>1100</v>
      </c>
      <c r="L23" s="32" t="str">
        <f>VLOOKUP(K23,'ALL-Unit Code 2'!$V:$W,2,0)</f>
        <v>FREEZING-FRIGO GCM SERIES FREEZERS</v>
      </c>
      <c r="M23" s="37">
        <v>3</v>
      </c>
      <c r="N23" s="32" t="str">
        <f t="shared" si="0"/>
        <v>PROCARE 3% DISC (GCM &amp; LST)</v>
      </c>
    </row>
    <row r="24" spans="1:14" x14ac:dyDescent="0.35">
      <c r="A24" s="5">
        <v>43193</v>
      </c>
      <c r="D24" t="s">
        <v>10017</v>
      </c>
      <c r="E24" s="22" t="s">
        <v>1441</v>
      </c>
      <c r="F24" s="22"/>
      <c r="G24" s="22"/>
      <c r="H24" s="22" t="s">
        <v>1441</v>
      </c>
      <c r="I24" s="37" t="s">
        <v>10015</v>
      </c>
      <c r="J24" s="32" t="str">
        <f>VLOOKUP(I24,'ALL-Customer Types'!P:Q,2,0)</f>
        <v>PROCARE 3% DISC (GCM &amp; LST)</v>
      </c>
      <c r="K24" s="37">
        <v>1105</v>
      </c>
      <c r="L24" s="32" t="str">
        <f>VLOOKUP(K24,'ALL-Unit Code 2'!$V:$W,2,0)</f>
        <v>FREEZING-NF FREEZERS (LST &amp; SUPERTRAK)</v>
      </c>
      <c r="M24" s="37">
        <v>3</v>
      </c>
      <c r="N24" s="32" t="str">
        <f t="shared" si="0"/>
        <v>PROCARE 3% DISC (GCM &amp; LST)</v>
      </c>
    </row>
    <row r="25" spans="1:14" x14ac:dyDescent="0.35">
      <c r="A25" s="5">
        <v>43193</v>
      </c>
      <c r="D25" t="s">
        <v>10017</v>
      </c>
      <c r="E25" s="22" t="s">
        <v>1441</v>
      </c>
      <c r="F25" s="22"/>
      <c r="G25" s="22"/>
      <c r="H25" s="22" t="s">
        <v>1441</v>
      </c>
      <c r="I25" s="37" t="s">
        <v>10015</v>
      </c>
      <c r="J25" s="32" t="str">
        <f>VLOOKUP(I25,'ALL-Customer Types'!P:Q,2,0)</f>
        <v>PROCARE 3% DISC (GCM &amp; LST)</v>
      </c>
      <c r="K25" s="37">
        <v>9999</v>
      </c>
      <c r="L25" s="32" t="str">
        <f>VLOOKUP(K25,'ALL-Unit Code 2'!$V:$W,2,0)</f>
        <v>MISCELLANEOUS</v>
      </c>
      <c r="M25" s="37">
        <v>3</v>
      </c>
      <c r="N25" s="32" t="str">
        <f t="shared" si="0"/>
        <v>PROCARE 3% DISC (GCM &amp; LST)</v>
      </c>
    </row>
    <row r="26" spans="1:14" x14ac:dyDescent="0.35">
      <c r="E26" s="22" t="s">
        <v>1441</v>
      </c>
      <c r="F26" s="22"/>
      <c r="G26" s="22"/>
      <c r="H26" s="22" t="s">
        <v>1441</v>
      </c>
      <c r="I26" s="37" t="s">
        <v>3776</v>
      </c>
      <c r="J26" s="32" t="str">
        <f>VLOOKUP(I26,'ALL-Customer Types'!P:Q,2,0)</f>
        <v>PROCARE 2% DISC (LINEAR OVENS)</v>
      </c>
      <c r="K26" s="37">
        <v>1002</v>
      </c>
      <c r="L26" s="32" t="str">
        <f>VLOOKUP(K26,'ALL-Unit Code 2'!$V:$W,2,0)</f>
        <v>GENERAL CONSUMABLES</v>
      </c>
      <c r="M26" s="37">
        <v>2</v>
      </c>
      <c r="N26" s="32" t="str">
        <f t="shared" si="0"/>
        <v>PROCARE 2% DISC (LINEAR OVENS)</v>
      </c>
    </row>
    <row r="27" spans="1:14" x14ac:dyDescent="0.35">
      <c r="E27" s="22" t="s">
        <v>1441</v>
      </c>
      <c r="F27" s="22"/>
      <c r="G27" s="22"/>
      <c r="H27" s="22" t="s">
        <v>1441</v>
      </c>
      <c r="I27" s="37" t="s">
        <v>3776</v>
      </c>
      <c r="J27" s="32" t="str">
        <f>VLOOKUP(I27,'ALL-Customer Types'!P:Q,2,0)</f>
        <v>PROCARE 2% DISC (LINEAR OVENS)</v>
      </c>
      <c r="K27" s="37">
        <v>1200</v>
      </c>
      <c r="L27" s="32" t="str">
        <f>VLOOKUP(K27,'ALL-Unit Code 2'!$V:$W,2,0)</f>
        <v>COOKING-LINEAR OVENS (JSO, CHARMARKER)</v>
      </c>
      <c r="M27" s="37">
        <v>2</v>
      </c>
      <c r="N27" s="32" t="str">
        <f t="shared" si="0"/>
        <v>PROCARE 2% DISC (LINEAR OVENS)</v>
      </c>
    </row>
    <row r="28" spans="1:14" x14ac:dyDescent="0.35">
      <c r="E28" s="22" t="s">
        <v>1441</v>
      </c>
      <c r="F28" s="22"/>
      <c r="G28" s="22"/>
      <c r="H28" s="22" t="s">
        <v>1441</v>
      </c>
      <c r="I28" s="37" t="s">
        <v>3776</v>
      </c>
      <c r="J28" s="32" t="str">
        <f>VLOOKUP(I28,'ALL-Customer Types'!P:Q,2,0)</f>
        <v>PROCARE 2% DISC (LINEAR OVENS)</v>
      </c>
      <c r="K28" s="37">
        <v>9999</v>
      </c>
      <c r="L28" s="32" t="str">
        <f>VLOOKUP(K28,'ALL-Unit Code 2'!$V:$W,2,0)</f>
        <v>MISCELLANEOUS</v>
      </c>
      <c r="M28" s="37">
        <v>2</v>
      </c>
      <c r="N28" s="32" t="str">
        <f t="shared" si="0"/>
        <v>PROCARE 2% DISC (LINEAR OVENS)</v>
      </c>
    </row>
    <row r="29" spans="1:14" x14ac:dyDescent="0.35">
      <c r="E29" s="22" t="s">
        <v>1441</v>
      </c>
      <c r="F29" s="22"/>
      <c r="G29" s="22"/>
      <c r="H29" s="22" t="s">
        <v>1441</v>
      </c>
      <c r="I29" s="37" t="s">
        <v>3778</v>
      </c>
      <c r="J29" s="32" t="str">
        <f>VLOOKUP(I29,'ALL-Customer Types'!P:Q,2,0)</f>
        <v>PROCARE 5% DISC (LINEAR OVENS)</v>
      </c>
      <c r="K29" s="37">
        <v>1002</v>
      </c>
      <c r="L29" s="32" t="str">
        <f>VLOOKUP(K29,'ALL-Unit Code 2'!$V:$W,2,0)</f>
        <v>GENERAL CONSUMABLES</v>
      </c>
      <c r="M29" s="37">
        <v>5</v>
      </c>
      <c r="N29" s="32" t="str">
        <f t="shared" si="0"/>
        <v>PROCARE 5% DISC (LINEAR OVENS)</v>
      </c>
    </row>
    <row r="30" spans="1:14" x14ac:dyDescent="0.35">
      <c r="E30" s="22" t="s">
        <v>1441</v>
      </c>
      <c r="F30" s="22"/>
      <c r="G30" s="22"/>
      <c r="H30" s="22" t="s">
        <v>1441</v>
      </c>
      <c r="I30" s="37" t="s">
        <v>3778</v>
      </c>
      <c r="J30" s="32" t="str">
        <f>VLOOKUP(I30,'ALL-Customer Types'!P:Q,2,0)</f>
        <v>PROCARE 5% DISC (LINEAR OVENS)</v>
      </c>
      <c r="K30" s="37">
        <v>1200</v>
      </c>
      <c r="L30" s="32" t="str">
        <f>VLOOKUP(K30,'ALL-Unit Code 2'!$V:$W,2,0)</f>
        <v>COOKING-LINEAR OVENS (JSO, CHARMARKER)</v>
      </c>
      <c r="M30" s="37">
        <v>5</v>
      </c>
      <c r="N30" s="32" t="str">
        <f t="shared" si="0"/>
        <v>PROCARE 5% DISC (LINEAR OVENS)</v>
      </c>
    </row>
    <row r="31" spans="1:14" x14ac:dyDescent="0.35">
      <c r="E31" s="22" t="s">
        <v>1441</v>
      </c>
      <c r="F31" s="22"/>
      <c r="G31" s="22"/>
      <c r="H31" s="22" t="s">
        <v>1441</v>
      </c>
      <c r="I31" s="37" t="s">
        <v>3778</v>
      </c>
      <c r="J31" s="32" t="str">
        <f>VLOOKUP(I31,'ALL-Customer Types'!P:Q,2,0)</f>
        <v>PROCARE 5% DISC (LINEAR OVENS)</v>
      </c>
      <c r="K31" s="37">
        <v>9999</v>
      </c>
      <c r="L31" s="32" t="str">
        <f>VLOOKUP(K31,'ALL-Unit Code 2'!$V:$W,2,0)</f>
        <v>MISCELLANEOUS</v>
      </c>
      <c r="M31" s="37">
        <v>5</v>
      </c>
      <c r="N31" s="32" t="str">
        <f t="shared" si="0"/>
        <v>PROCARE 5% DISC (LINEAR OVENS)</v>
      </c>
    </row>
    <row r="32" spans="1:14" s="46" customFormat="1" x14ac:dyDescent="0.35">
      <c r="A32" s="47"/>
      <c r="B32" s="47"/>
      <c r="C32" s="47"/>
      <c r="E32" s="22" t="s">
        <v>1441</v>
      </c>
      <c r="F32" s="22"/>
      <c r="G32" s="22"/>
      <c r="H32" s="22" t="s">
        <v>1441</v>
      </c>
      <c r="I32" s="37" t="s">
        <v>3780</v>
      </c>
      <c r="J32" s="32" t="str">
        <f>VLOOKUP(I32,'ALL-Customer Types'!P:Q,2,0)</f>
        <v>PROCARE 5% DISC (LINEAR &amp; SPIRAL OVENS)</v>
      </c>
      <c r="K32" s="37">
        <v>1002</v>
      </c>
      <c r="L32" s="32" t="str">
        <f>VLOOKUP(K32,'ALL-Unit Code 2'!$V:$W,2,0)</f>
        <v>GENERAL CONSUMABLES</v>
      </c>
      <c r="M32" s="37">
        <v>5</v>
      </c>
      <c r="N32" s="32" t="str">
        <f t="shared" si="0"/>
        <v>PROCARE 5% DISC (LINEAR &amp; SPIRAL OVENS)</v>
      </c>
    </row>
    <row r="33" spans="1:14" s="46" customFormat="1" x14ac:dyDescent="0.35">
      <c r="A33" s="47"/>
      <c r="B33" s="47"/>
      <c r="C33" s="47"/>
      <c r="E33" s="22" t="s">
        <v>1441</v>
      </c>
      <c r="F33" s="22"/>
      <c r="G33" s="22"/>
      <c r="H33" s="22" t="s">
        <v>1441</v>
      </c>
      <c r="I33" s="37" t="s">
        <v>3780</v>
      </c>
      <c r="J33" s="32" t="str">
        <f>VLOOKUP(I33,'ALL-Customer Types'!P:Q,2,0)</f>
        <v>PROCARE 5% DISC (LINEAR &amp; SPIRAL OVENS)</v>
      </c>
      <c r="K33" s="37">
        <v>1200</v>
      </c>
      <c r="L33" s="32" t="str">
        <f>VLOOKUP(K33,'ALL-Unit Code 2'!$V:$W,2,0)</f>
        <v>COOKING-LINEAR OVENS (JSO, CHARMARKER)</v>
      </c>
      <c r="M33" s="37">
        <v>5</v>
      </c>
      <c r="N33" s="32" t="str">
        <f t="shared" si="0"/>
        <v>PROCARE 5% DISC (LINEAR &amp; SPIRAL OVENS)</v>
      </c>
    </row>
    <row r="34" spans="1:14" s="46" customFormat="1" x14ac:dyDescent="0.35">
      <c r="A34" s="47"/>
      <c r="B34" s="47"/>
      <c r="C34" s="47"/>
      <c r="E34" s="22" t="s">
        <v>1441</v>
      </c>
      <c r="F34" s="22"/>
      <c r="G34" s="22"/>
      <c r="H34" s="22" t="s">
        <v>1441</v>
      </c>
      <c r="I34" s="37" t="s">
        <v>3780</v>
      </c>
      <c r="J34" s="32" t="str">
        <f>VLOOKUP(I34,'ALL-Customer Types'!P:Q,2,0)</f>
        <v>PROCARE 5% DISC (LINEAR &amp; SPIRAL OVENS)</v>
      </c>
      <c r="K34" s="37">
        <v>1205</v>
      </c>
      <c r="L34" s="32" t="str">
        <f>VLOOKUP(K34,'ALL-Unit Code 2'!$V:$W,2,0)</f>
        <v>COOKING-SPIRAL OVENS (GCO)</v>
      </c>
      <c r="M34" s="37">
        <v>5</v>
      </c>
      <c r="N34" s="32" t="str">
        <f t="shared" si="0"/>
        <v>PROCARE 5% DISC (LINEAR &amp; SPIRAL OVENS)</v>
      </c>
    </row>
    <row r="35" spans="1:14" s="46" customFormat="1" x14ac:dyDescent="0.35">
      <c r="A35" s="47"/>
      <c r="B35" s="47"/>
      <c r="C35" s="47"/>
      <c r="E35" s="22" t="s">
        <v>1441</v>
      </c>
      <c r="F35" s="22"/>
      <c r="G35" s="22"/>
      <c r="H35" s="22" t="s">
        <v>1441</v>
      </c>
      <c r="I35" s="37" t="s">
        <v>3780</v>
      </c>
      <c r="J35" s="32" t="str">
        <f>VLOOKUP(I35,'ALL-Customer Types'!P:Q,2,0)</f>
        <v>PROCARE 5% DISC (LINEAR &amp; SPIRAL OVENS)</v>
      </c>
      <c r="K35" s="37">
        <v>9999</v>
      </c>
      <c r="L35" s="32" t="str">
        <f>VLOOKUP(K35,'ALL-Unit Code 2'!$V:$W,2,0)</f>
        <v>MISCELLANEOUS</v>
      </c>
      <c r="M35" s="37">
        <v>5</v>
      </c>
      <c r="N35" s="32" t="str">
        <f t="shared" ref="N35:N66" si="1">J35</f>
        <v>PROCARE 5% DISC (LINEAR &amp; SPIRAL OVENS)</v>
      </c>
    </row>
    <row r="36" spans="1:14" x14ac:dyDescent="0.35">
      <c r="A36" s="5">
        <v>43254</v>
      </c>
      <c r="D36" t="s">
        <v>10626</v>
      </c>
      <c r="E36" s="22" t="s">
        <v>1441</v>
      </c>
      <c r="F36" s="22"/>
      <c r="G36" s="22"/>
      <c r="H36" s="22" t="s">
        <v>1441</v>
      </c>
      <c r="I36" s="37" t="s">
        <v>10624</v>
      </c>
      <c r="J36" s="32" t="str">
        <f>VLOOKUP(I36,'ALL-Customer Types'!P:Q,2,0)</f>
        <v>PROCARE 3% DISC (SPIRAL OVENS)</v>
      </c>
      <c r="K36" s="37">
        <v>1002</v>
      </c>
      <c r="L36" s="32" t="str">
        <f>VLOOKUP(K36,'ALL-Unit Code 2'!$V:$W,2,0)</f>
        <v>GENERAL CONSUMABLES</v>
      </c>
      <c r="M36" s="37">
        <v>3</v>
      </c>
      <c r="N36" s="32" t="str">
        <f t="shared" si="1"/>
        <v>PROCARE 3% DISC (SPIRAL OVENS)</v>
      </c>
    </row>
    <row r="37" spans="1:14" x14ac:dyDescent="0.35">
      <c r="A37" s="5">
        <v>43254</v>
      </c>
      <c r="D37" t="s">
        <v>10626</v>
      </c>
      <c r="E37" s="22" t="s">
        <v>1441</v>
      </c>
      <c r="F37" s="22"/>
      <c r="G37" s="22"/>
      <c r="H37" s="22" t="s">
        <v>1441</v>
      </c>
      <c r="I37" s="37" t="s">
        <v>10624</v>
      </c>
      <c r="J37" s="32" t="str">
        <f>VLOOKUP(I37,'ALL-Customer Types'!P:Q,2,0)</f>
        <v>PROCARE 3% DISC (SPIRAL OVENS)</v>
      </c>
      <c r="K37" s="37">
        <v>1205</v>
      </c>
      <c r="L37" s="32" t="str">
        <f>VLOOKUP(K37,'ALL-Unit Code 2'!$V:$W,2,0)</f>
        <v>COOKING-SPIRAL OVENS (GCO)</v>
      </c>
      <c r="M37" s="37">
        <v>3</v>
      </c>
      <c r="N37" s="32" t="str">
        <f t="shared" si="1"/>
        <v>PROCARE 3% DISC (SPIRAL OVENS)</v>
      </c>
    </row>
    <row r="38" spans="1:14" x14ac:dyDescent="0.35">
      <c r="A38" s="5">
        <v>43254</v>
      </c>
      <c r="D38" t="s">
        <v>10626</v>
      </c>
      <c r="E38" s="22" t="s">
        <v>1441</v>
      </c>
      <c r="F38" s="22"/>
      <c r="G38" s="22"/>
      <c r="H38" s="22" t="s">
        <v>1441</v>
      </c>
      <c r="I38" s="37" t="s">
        <v>10624</v>
      </c>
      <c r="J38" s="32" t="str">
        <f>VLOOKUP(I38,'ALL-Customer Types'!P:Q,2,0)</f>
        <v>PROCARE 3% DISC (SPIRAL OVENS)</v>
      </c>
      <c r="K38" s="37">
        <v>9999</v>
      </c>
      <c r="L38" s="32" t="str">
        <f>VLOOKUP(K38,'ALL-Unit Code 2'!$V:$W,2,0)</f>
        <v>MISCELLANEOUS</v>
      </c>
      <c r="M38" s="37">
        <v>3</v>
      </c>
      <c r="N38" s="32" t="str">
        <f t="shared" si="1"/>
        <v>PROCARE 3% DISC (SPIRAL OVENS)</v>
      </c>
    </row>
    <row r="39" spans="1:14" x14ac:dyDescent="0.35">
      <c r="A39" s="5">
        <v>43312</v>
      </c>
      <c r="D39" t="s">
        <v>11324</v>
      </c>
      <c r="E39" s="22" t="s">
        <v>1441</v>
      </c>
      <c r="F39" s="22"/>
      <c r="G39" s="22"/>
      <c r="H39" s="22" t="s">
        <v>1441</v>
      </c>
      <c r="I39" s="37" t="s">
        <v>11325</v>
      </c>
      <c r="J39" s="32" t="str">
        <f>VLOOKUP(I39,'ALL-Customer Types'!P:Q,2,0)</f>
        <v>PROCARE 10% DISC (SPIRAL OVENS)</v>
      </c>
      <c r="K39" s="37">
        <v>1002</v>
      </c>
      <c r="L39" s="32" t="str">
        <f>VLOOKUP(K39,'ALL-Unit Code 2'!$V:$W,2,0)</f>
        <v>GENERAL CONSUMABLES</v>
      </c>
      <c r="M39" s="37">
        <v>10</v>
      </c>
      <c r="N39" s="32" t="str">
        <f t="shared" si="1"/>
        <v>PROCARE 10% DISC (SPIRAL OVENS)</v>
      </c>
    </row>
    <row r="40" spans="1:14" x14ac:dyDescent="0.35">
      <c r="A40" s="5">
        <v>43312</v>
      </c>
      <c r="D40" t="s">
        <v>11324</v>
      </c>
      <c r="E40" s="22" t="s">
        <v>1441</v>
      </c>
      <c r="F40" s="22"/>
      <c r="G40" s="22"/>
      <c r="H40" s="22" t="s">
        <v>1441</v>
      </c>
      <c r="I40" s="37" t="s">
        <v>11325</v>
      </c>
      <c r="J40" s="32" t="str">
        <f>VLOOKUP(I40,'ALL-Customer Types'!P:Q,2,0)</f>
        <v>PROCARE 10% DISC (SPIRAL OVENS)</v>
      </c>
      <c r="K40" s="37">
        <v>1205</v>
      </c>
      <c r="L40" s="32" t="str">
        <f>VLOOKUP(K40,'ALL-Unit Code 2'!$V:$W,2,0)</f>
        <v>COOKING-SPIRAL OVENS (GCO)</v>
      </c>
      <c r="M40" s="37">
        <v>10</v>
      </c>
      <c r="N40" s="32" t="str">
        <f t="shared" si="1"/>
        <v>PROCARE 10% DISC (SPIRAL OVENS)</v>
      </c>
    </row>
    <row r="41" spans="1:14" x14ac:dyDescent="0.35">
      <c r="A41" s="5">
        <v>43312</v>
      </c>
      <c r="D41" t="s">
        <v>11324</v>
      </c>
      <c r="E41" s="22" t="s">
        <v>1441</v>
      </c>
      <c r="F41" s="22"/>
      <c r="G41" s="22"/>
      <c r="H41" s="22" t="s">
        <v>1441</v>
      </c>
      <c r="I41" s="37" t="s">
        <v>11325</v>
      </c>
      <c r="J41" s="32" t="str">
        <f>VLOOKUP(I41,'ALL-Customer Types'!P:Q,2,0)</f>
        <v>PROCARE 10% DISC (SPIRAL OVENS)</v>
      </c>
      <c r="K41" s="37">
        <v>9999</v>
      </c>
      <c r="L41" s="32" t="str">
        <f>VLOOKUP(K41,'ALL-Unit Code 2'!$V:$W,2,0)</f>
        <v>MISCELLANEOUS</v>
      </c>
      <c r="M41" s="37">
        <v>10</v>
      </c>
      <c r="N41" s="32" t="str">
        <f t="shared" si="1"/>
        <v>PROCARE 10% DISC (SPIRAL OVENS)</v>
      </c>
    </row>
    <row r="42" spans="1:14" x14ac:dyDescent="0.35">
      <c r="E42" s="22" t="s">
        <v>1441</v>
      </c>
      <c r="F42" s="22"/>
      <c r="G42" s="22"/>
      <c r="H42" s="22" t="s">
        <v>1441</v>
      </c>
      <c r="I42" s="37" t="s">
        <v>3782</v>
      </c>
      <c r="J42" s="32" t="str">
        <f>VLOOKUP(I42,'ALL-Customer Types'!P:Q,2,0)</f>
        <v>PROCARE 5% DISC (GCM,LIN.OVENS &amp; OTHER)</v>
      </c>
      <c r="K42" s="37">
        <v>1002</v>
      </c>
      <c r="L42" s="32" t="str">
        <f>VLOOKUP(K42,'ALL-Unit Code 2'!$V:$W,2,0)</f>
        <v>GENERAL CONSUMABLES</v>
      </c>
      <c r="M42" s="37">
        <v>5</v>
      </c>
      <c r="N42" s="32" t="str">
        <f t="shared" si="1"/>
        <v>PROCARE 5% DISC (GCM,LIN.OVENS &amp; OTHER)</v>
      </c>
    </row>
    <row r="43" spans="1:14" x14ac:dyDescent="0.35">
      <c r="E43" s="22" t="s">
        <v>1441</v>
      </c>
      <c r="F43" s="22"/>
      <c r="G43" s="22"/>
      <c r="H43" s="22" t="s">
        <v>1441</v>
      </c>
      <c r="I43" s="37" t="s">
        <v>3782</v>
      </c>
      <c r="J43" s="32" t="str">
        <f>VLOOKUP(I43,'ALL-Customer Types'!P:Q,2,0)</f>
        <v>PROCARE 5% DISC (GCM,LIN.OVENS &amp; OTHER)</v>
      </c>
      <c r="K43" s="37">
        <v>1100</v>
      </c>
      <c r="L43" s="32" t="str">
        <f>VLOOKUP(K43,'ALL-Unit Code 2'!$V:$W,2,0)</f>
        <v>FREEZING-FRIGO GCM SERIES FREEZERS</v>
      </c>
      <c r="M43" s="37">
        <v>5</v>
      </c>
      <c r="N43" s="32" t="str">
        <f t="shared" si="1"/>
        <v>PROCARE 5% DISC (GCM,LIN.OVENS &amp; OTHER)</v>
      </c>
    </row>
    <row r="44" spans="1:14" x14ac:dyDescent="0.35">
      <c r="E44" s="22" t="s">
        <v>1441</v>
      </c>
      <c r="F44" s="22"/>
      <c r="G44" s="22"/>
      <c r="H44" s="22" t="s">
        <v>1441</v>
      </c>
      <c r="I44" s="37" t="s">
        <v>3782</v>
      </c>
      <c r="J44" s="32" t="str">
        <f>VLOOKUP(I44,'ALL-Customer Types'!P:Q,2,0)</f>
        <v>PROCARE 5% DISC (GCM,LIN.OVENS &amp; OTHER)</v>
      </c>
      <c r="K44" s="37">
        <v>1200</v>
      </c>
      <c r="L44" s="32" t="str">
        <f>VLOOKUP(K44,'ALL-Unit Code 2'!$V:$W,2,0)</f>
        <v>COOKING-LINEAR OVENS (JSO, CHARMARKER)</v>
      </c>
      <c r="M44" s="37">
        <v>5</v>
      </c>
      <c r="N44" s="32" t="str">
        <f t="shared" si="1"/>
        <v>PROCARE 5% DISC (GCM,LIN.OVENS &amp; OTHER)</v>
      </c>
    </row>
    <row r="45" spans="1:14" x14ac:dyDescent="0.35">
      <c r="E45" s="22" t="s">
        <v>1441</v>
      </c>
      <c r="F45" s="22"/>
      <c r="G45" s="22"/>
      <c r="H45" s="22" t="s">
        <v>1441</v>
      </c>
      <c r="I45" s="37" t="s">
        <v>3782</v>
      </c>
      <c r="J45" s="32" t="str">
        <f>VLOOKUP(I45,'ALL-Customer Types'!P:Q,2,0)</f>
        <v>PROCARE 5% DISC (GCM,LIN.OVENS &amp; OTHER)</v>
      </c>
      <c r="K45" s="37">
        <v>1210</v>
      </c>
      <c r="L45" s="32" t="str">
        <f>VLOOKUP(K45,'ALL-Unit Code 2'!$V:$W,2,0)</f>
        <v>COOKING-OTHER (PROGRILL &amp; DOUBLE D)</v>
      </c>
      <c r="M45" s="37">
        <v>5</v>
      </c>
      <c r="N45" s="32" t="str">
        <f t="shared" si="1"/>
        <v>PROCARE 5% DISC (GCM,LIN.OVENS &amp; OTHER)</v>
      </c>
    </row>
    <row r="46" spans="1:14" s="46" customFormat="1" x14ac:dyDescent="0.35">
      <c r="A46" s="47"/>
      <c r="B46" s="47"/>
      <c r="C46" s="47"/>
      <c r="E46" s="22" t="s">
        <v>1441</v>
      </c>
      <c r="F46" s="22"/>
      <c r="G46" s="22"/>
      <c r="H46" s="22" t="s">
        <v>1441</v>
      </c>
      <c r="I46" s="37" t="s">
        <v>3782</v>
      </c>
      <c r="J46" s="32" t="str">
        <f>VLOOKUP(I46,'ALL-Customer Types'!P:Q,2,0)</f>
        <v>PROCARE 5% DISC (GCM,LIN.OVENS &amp; OTHER)</v>
      </c>
      <c r="K46" s="37">
        <v>9999</v>
      </c>
      <c r="L46" s="32" t="str">
        <f>VLOOKUP(K46,'ALL-Unit Code 2'!$V:$W,2,0)</f>
        <v>MISCELLANEOUS</v>
      </c>
      <c r="M46" s="37">
        <v>5</v>
      </c>
      <c r="N46" s="32" t="str">
        <f t="shared" si="1"/>
        <v>PROCARE 5% DISC (GCM,LIN.OVENS &amp; OTHER)</v>
      </c>
    </row>
    <row r="47" spans="1:14" s="46" customFormat="1" x14ac:dyDescent="0.35">
      <c r="A47" s="47"/>
      <c r="B47" s="139">
        <v>43529</v>
      </c>
      <c r="C47" s="47">
        <v>43480</v>
      </c>
      <c r="D47" s="46" t="s">
        <v>11994</v>
      </c>
      <c r="E47" s="22"/>
      <c r="F47" s="22" t="s">
        <v>1441</v>
      </c>
      <c r="G47" s="22"/>
      <c r="H47" s="22"/>
      <c r="I47" s="37" t="s">
        <v>12006</v>
      </c>
      <c r="J47" s="32" t="str">
        <f>VLOOKUP(I47,'ALL-Customer Types'!P:Q,2,0)</f>
        <v>PROCARE 5% DISC (GCM &amp; DD)</v>
      </c>
      <c r="K47" s="37">
        <v>1002</v>
      </c>
      <c r="L47" s="32" t="str">
        <f>VLOOKUP(K47,'ALL-Unit Code 2'!$V:$W,2,0)</f>
        <v>GENERAL CONSUMABLES</v>
      </c>
      <c r="M47" s="37">
        <v>5</v>
      </c>
      <c r="N47" s="32" t="str">
        <f t="shared" si="1"/>
        <v>PROCARE 5% DISC (GCM &amp; DD)</v>
      </c>
    </row>
    <row r="48" spans="1:14" s="46" customFormat="1" x14ac:dyDescent="0.35">
      <c r="A48" s="47"/>
      <c r="B48" s="139">
        <v>43529</v>
      </c>
      <c r="C48" s="47">
        <v>43480</v>
      </c>
      <c r="D48" s="46" t="s">
        <v>11994</v>
      </c>
      <c r="E48" s="22"/>
      <c r="F48" s="22" t="s">
        <v>1441</v>
      </c>
      <c r="G48" s="22"/>
      <c r="H48" s="22"/>
      <c r="I48" s="37" t="s">
        <v>12006</v>
      </c>
      <c r="J48" s="32" t="str">
        <f>VLOOKUP(I48,'ALL-Customer Types'!P:Q,2,0)</f>
        <v>PROCARE 5% DISC (GCM &amp; DD)</v>
      </c>
      <c r="K48" s="37">
        <v>1100</v>
      </c>
      <c r="L48" s="32" t="str">
        <f>VLOOKUP(K48,'ALL-Unit Code 2'!$V:$W,2,0)</f>
        <v>FREEZING-FRIGO GCM SERIES FREEZERS</v>
      </c>
      <c r="M48" s="37">
        <v>5</v>
      </c>
      <c r="N48" s="32" t="str">
        <f t="shared" si="1"/>
        <v>PROCARE 5% DISC (GCM &amp; DD)</v>
      </c>
    </row>
    <row r="49" spans="1:14" s="46" customFormat="1" x14ac:dyDescent="0.35">
      <c r="A49" s="47"/>
      <c r="B49" s="139">
        <v>43529</v>
      </c>
      <c r="C49" s="47">
        <v>43480</v>
      </c>
      <c r="D49" s="46" t="s">
        <v>11994</v>
      </c>
      <c r="E49" s="22"/>
      <c r="F49" s="22" t="s">
        <v>1441</v>
      </c>
      <c r="G49" s="22"/>
      <c r="H49" s="22"/>
      <c r="I49" s="37" t="s">
        <v>12006</v>
      </c>
      <c r="J49" s="32" t="str">
        <f>VLOOKUP(I49,'ALL-Customer Types'!P:Q,2,0)</f>
        <v>PROCARE 5% DISC (GCM &amp; DD)</v>
      </c>
      <c r="K49" s="37">
        <v>1210</v>
      </c>
      <c r="L49" s="32" t="str">
        <f>VLOOKUP(K49,'ALL-Unit Code 2'!$V:$W,2,0)</f>
        <v>COOKING-OTHER (PROGRILL &amp; DOUBLE D)</v>
      </c>
      <c r="M49" s="37">
        <v>5</v>
      </c>
      <c r="N49" s="32" t="str">
        <f t="shared" si="1"/>
        <v>PROCARE 5% DISC (GCM &amp; DD)</v>
      </c>
    </row>
    <row r="50" spans="1:14" s="46" customFormat="1" x14ac:dyDescent="0.35">
      <c r="A50" s="47"/>
      <c r="B50" s="139">
        <v>43529</v>
      </c>
      <c r="C50" s="47">
        <v>43480</v>
      </c>
      <c r="D50" s="46" t="s">
        <v>11994</v>
      </c>
      <c r="E50" s="22"/>
      <c r="F50" s="22" t="s">
        <v>1441</v>
      </c>
      <c r="G50" s="22"/>
      <c r="H50" s="22"/>
      <c r="I50" s="37" t="s">
        <v>12006</v>
      </c>
      <c r="J50" s="32" t="str">
        <f>VLOOKUP(I50,'ALL-Customer Types'!P:Q,2,0)</f>
        <v>PROCARE 5% DISC (GCM &amp; DD)</v>
      </c>
      <c r="K50" s="37">
        <v>9999</v>
      </c>
      <c r="L50" s="32" t="str">
        <f>VLOOKUP(K50,'ALL-Unit Code 2'!$V:$W,2,0)</f>
        <v>MISCELLANEOUS</v>
      </c>
      <c r="M50" s="37">
        <v>5</v>
      </c>
      <c r="N50" s="32" t="str">
        <f t="shared" si="1"/>
        <v>PROCARE 5% DISC (GCM &amp; DD)</v>
      </c>
    </row>
    <row r="51" spans="1:14" s="46" customFormat="1" x14ac:dyDescent="0.35">
      <c r="A51" s="47"/>
      <c r="B51" s="47"/>
      <c r="C51" s="47"/>
      <c r="E51" s="22" t="s">
        <v>1441</v>
      </c>
      <c r="F51" s="22"/>
      <c r="G51" s="22"/>
      <c r="H51" s="22" t="s">
        <v>1441</v>
      </c>
      <c r="I51" s="37" t="s">
        <v>3784</v>
      </c>
      <c r="J51" s="32" t="str">
        <f>VLOOKUP(I51,'ALL-Customer Types'!P:Q,2,0)</f>
        <v>PROCARE 2% DISC (FRYER)</v>
      </c>
      <c r="K51" s="37">
        <v>1002</v>
      </c>
      <c r="L51" s="32" t="str">
        <f>VLOOKUP(K51,'ALL-Unit Code 2'!$V:$W,2,0)</f>
        <v>GENERAL CONSUMABLES</v>
      </c>
      <c r="M51" s="37">
        <v>2</v>
      </c>
      <c r="N51" s="32" t="str">
        <f t="shared" si="1"/>
        <v>PROCARE 2% DISC (FRYER)</v>
      </c>
    </row>
    <row r="52" spans="1:14" s="46" customFormat="1" x14ac:dyDescent="0.35">
      <c r="A52" s="47"/>
      <c r="B52" s="47"/>
      <c r="C52" s="47"/>
      <c r="E52" s="22" t="s">
        <v>1441</v>
      </c>
      <c r="F52" s="22"/>
      <c r="G52" s="22"/>
      <c r="H52" s="22" t="s">
        <v>1441</v>
      </c>
      <c r="I52" s="37" t="s">
        <v>3784</v>
      </c>
      <c r="J52" s="32" t="str">
        <f>VLOOKUP(I52,'ALL-Customer Types'!P:Q,2,0)</f>
        <v>PROCARE 2% DISC (FRYER)</v>
      </c>
      <c r="K52" s="37">
        <v>1215</v>
      </c>
      <c r="L52" s="32" t="str">
        <f>VLOOKUP(K52,'ALL-Unit Code 2'!$V:$W,2,0)</f>
        <v>FRYING-FRYERS (TFF-IV, TFF-V)</v>
      </c>
      <c r="M52" s="37">
        <v>2</v>
      </c>
      <c r="N52" s="32" t="str">
        <f t="shared" si="1"/>
        <v>PROCARE 2% DISC (FRYER)</v>
      </c>
    </row>
    <row r="53" spans="1:14" s="46" customFormat="1" x14ac:dyDescent="0.35">
      <c r="A53" s="47"/>
      <c r="B53" s="47"/>
      <c r="C53" s="47"/>
      <c r="E53" s="22" t="s">
        <v>1441</v>
      </c>
      <c r="F53" s="22"/>
      <c r="G53" s="22"/>
      <c r="H53" s="22" t="s">
        <v>1441</v>
      </c>
      <c r="I53" s="37" t="s">
        <v>3784</v>
      </c>
      <c r="J53" s="32" t="str">
        <f>VLOOKUP(I53,'ALL-Customer Types'!P:Q,2,0)</f>
        <v>PROCARE 2% DISC (FRYER)</v>
      </c>
      <c r="K53" s="37">
        <v>9999</v>
      </c>
      <c r="L53" s="32" t="str">
        <f>VLOOKUP(K53,'ALL-Unit Code 2'!$V:$W,2,0)</f>
        <v>MISCELLANEOUS</v>
      </c>
      <c r="M53" s="37">
        <v>2</v>
      </c>
      <c r="N53" s="32" t="str">
        <f t="shared" si="1"/>
        <v>PROCARE 2% DISC (FRYER)</v>
      </c>
    </row>
    <row r="54" spans="1:14" s="46" customFormat="1" x14ac:dyDescent="0.35">
      <c r="A54" s="47"/>
      <c r="B54" s="47"/>
      <c r="C54" s="47"/>
      <c r="E54" s="22" t="s">
        <v>1441</v>
      </c>
      <c r="F54" s="22"/>
      <c r="G54" s="22"/>
      <c r="H54" s="22" t="s">
        <v>1441</v>
      </c>
      <c r="I54" s="37" t="s">
        <v>3786</v>
      </c>
      <c r="J54" s="32" t="str">
        <f>VLOOKUP(I54,'ALL-Customer Types'!P:Q,2,0)</f>
        <v>PROCARE 3% DISC (FRYER)</v>
      </c>
      <c r="K54" s="37">
        <v>1002</v>
      </c>
      <c r="L54" s="32" t="str">
        <f>VLOOKUP(K54,'ALL-Unit Code 2'!$V:$W,2,0)</f>
        <v>GENERAL CONSUMABLES</v>
      </c>
      <c r="M54" s="37">
        <v>3</v>
      </c>
      <c r="N54" s="32" t="str">
        <f t="shared" si="1"/>
        <v>PROCARE 3% DISC (FRYER)</v>
      </c>
    </row>
    <row r="55" spans="1:14" s="46" customFormat="1" x14ac:dyDescent="0.35">
      <c r="A55" s="47"/>
      <c r="B55" s="47"/>
      <c r="C55" s="47"/>
      <c r="E55" s="22" t="s">
        <v>1441</v>
      </c>
      <c r="F55" s="22"/>
      <c r="G55" s="22"/>
      <c r="H55" s="22" t="s">
        <v>1441</v>
      </c>
      <c r="I55" s="37" t="s">
        <v>3786</v>
      </c>
      <c r="J55" s="32" t="str">
        <f>VLOOKUP(I55,'ALL-Customer Types'!P:Q,2,0)</f>
        <v>PROCARE 3% DISC (FRYER)</v>
      </c>
      <c r="K55" s="37">
        <v>1215</v>
      </c>
      <c r="L55" s="32" t="str">
        <f>VLOOKUP(K55,'ALL-Unit Code 2'!$V:$W,2,0)</f>
        <v>FRYING-FRYERS (TFF-IV, TFF-V)</v>
      </c>
      <c r="M55" s="37">
        <v>3</v>
      </c>
      <c r="N55" s="32" t="str">
        <f t="shared" si="1"/>
        <v>PROCARE 3% DISC (FRYER)</v>
      </c>
    </row>
    <row r="56" spans="1:14" s="46" customFormat="1" x14ac:dyDescent="0.35">
      <c r="A56" s="47"/>
      <c r="B56" s="47"/>
      <c r="C56" s="47"/>
      <c r="E56" s="22" t="s">
        <v>1441</v>
      </c>
      <c r="F56" s="22"/>
      <c r="G56" s="22"/>
      <c r="H56" s="22" t="s">
        <v>1441</v>
      </c>
      <c r="I56" s="37" t="s">
        <v>3786</v>
      </c>
      <c r="J56" s="32" t="str">
        <f>VLOOKUP(I56,'ALL-Customer Types'!P:Q,2,0)</f>
        <v>PROCARE 3% DISC (FRYER)</v>
      </c>
      <c r="K56" s="37">
        <v>9999</v>
      </c>
      <c r="L56" s="32" t="str">
        <f>VLOOKUP(K56,'ALL-Unit Code 2'!$V:$W,2,0)</f>
        <v>MISCELLANEOUS</v>
      </c>
      <c r="M56" s="37">
        <v>3</v>
      </c>
      <c r="N56" s="32" t="str">
        <f t="shared" si="1"/>
        <v>PROCARE 3% DISC (FRYER)</v>
      </c>
    </row>
    <row r="57" spans="1:14" x14ac:dyDescent="0.35">
      <c r="C57" s="47"/>
      <c r="D57" s="46"/>
      <c r="E57" s="22" t="s">
        <v>1441</v>
      </c>
      <c r="F57" s="22"/>
      <c r="G57" s="22"/>
      <c r="H57" s="22" t="s">
        <v>1441</v>
      </c>
      <c r="I57" s="37" t="s">
        <v>3788</v>
      </c>
      <c r="J57" s="32" t="str">
        <f>VLOOKUP(I57,'ALL-Customer Types'!P:Q,2,0)</f>
        <v>PROCARE 5% DISC (FRYER)</v>
      </c>
      <c r="K57" s="37">
        <v>1002</v>
      </c>
      <c r="L57" s="32" t="str">
        <f>VLOOKUP(K57,'ALL-Unit Code 2'!$V:$W,2,0)</f>
        <v>GENERAL CONSUMABLES</v>
      </c>
      <c r="M57" s="37">
        <v>5</v>
      </c>
      <c r="N57" s="32" t="str">
        <f t="shared" si="1"/>
        <v>PROCARE 5% DISC (FRYER)</v>
      </c>
    </row>
    <row r="58" spans="1:14" x14ac:dyDescent="0.35">
      <c r="C58" s="47"/>
      <c r="D58" s="46"/>
      <c r="E58" s="22" t="s">
        <v>1441</v>
      </c>
      <c r="F58" s="22"/>
      <c r="G58" s="22"/>
      <c r="H58" s="22" t="s">
        <v>1441</v>
      </c>
      <c r="I58" s="37" t="s">
        <v>3788</v>
      </c>
      <c r="J58" s="32" t="str">
        <f>VLOOKUP(I58,'ALL-Customer Types'!P:Q,2,0)</f>
        <v>PROCARE 5% DISC (FRYER)</v>
      </c>
      <c r="K58" s="37">
        <v>1215</v>
      </c>
      <c r="L58" s="32" t="str">
        <f>VLOOKUP(K58,'ALL-Unit Code 2'!$V:$W,2,0)</f>
        <v>FRYING-FRYERS (TFF-IV, TFF-V)</v>
      </c>
      <c r="M58" s="37">
        <v>5</v>
      </c>
      <c r="N58" s="32" t="str">
        <f t="shared" si="1"/>
        <v>PROCARE 5% DISC (FRYER)</v>
      </c>
    </row>
    <row r="59" spans="1:14" x14ac:dyDescent="0.35">
      <c r="C59" s="47"/>
      <c r="D59" s="46"/>
      <c r="E59" s="22" t="s">
        <v>1441</v>
      </c>
      <c r="F59" s="22"/>
      <c r="G59" s="22"/>
      <c r="H59" s="22" t="s">
        <v>1441</v>
      </c>
      <c r="I59" s="37" t="s">
        <v>3788</v>
      </c>
      <c r="J59" s="32" t="str">
        <f>VLOOKUP(I59,'ALL-Customer Types'!P:Q,2,0)</f>
        <v>PROCARE 5% DISC (FRYER)</v>
      </c>
      <c r="K59" s="37">
        <v>9999</v>
      </c>
      <c r="L59" s="32" t="str">
        <f>VLOOKUP(K59,'ALL-Unit Code 2'!$V:$W,2,0)</f>
        <v>MISCELLANEOUS</v>
      </c>
      <c r="M59" s="37">
        <v>5</v>
      </c>
      <c r="N59" s="32" t="str">
        <f t="shared" si="1"/>
        <v>PROCARE 5% DISC (FRYER)</v>
      </c>
    </row>
    <row r="60" spans="1:14" x14ac:dyDescent="0.35">
      <c r="C60" s="47"/>
      <c r="D60" s="46"/>
      <c r="E60" s="22" t="s">
        <v>1441</v>
      </c>
      <c r="F60" s="22"/>
      <c r="G60" s="22"/>
      <c r="H60" s="22" t="s">
        <v>1441</v>
      </c>
      <c r="I60" s="37" t="s">
        <v>3790</v>
      </c>
      <c r="J60" s="32" t="str">
        <f>VLOOKUP(I60,'ALL-Customer Types'!P:Q,2,0)</f>
        <v>PROCARE 3% DISC (GCM &amp; FRYER)</v>
      </c>
      <c r="K60" s="37">
        <v>1002</v>
      </c>
      <c r="L60" s="32" t="str">
        <f>VLOOKUP(K60,'ALL-Unit Code 2'!$V:$W,2,0)</f>
        <v>GENERAL CONSUMABLES</v>
      </c>
      <c r="M60" s="37">
        <v>3</v>
      </c>
      <c r="N60" s="32" t="str">
        <f t="shared" si="1"/>
        <v>PROCARE 3% DISC (GCM &amp; FRYER)</v>
      </c>
    </row>
    <row r="61" spans="1:14" x14ac:dyDescent="0.35">
      <c r="E61" s="22" t="s">
        <v>1441</v>
      </c>
      <c r="F61" s="22"/>
      <c r="G61" s="22"/>
      <c r="H61" s="22" t="s">
        <v>1441</v>
      </c>
      <c r="I61" s="37" t="s">
        <v>3790</v>
      </c>
      <c r="J61" s="32" t="str">
        <f>VLOOKUP(I61,'ALL-Customer Types'!P:Q,2,0)</f>
        <v>PROCARE 3% DISC (GCM &amp; FRYER)</v>
      </c>
      <c r="K61" s="37">
        <v>1100</v>
      </c>
      <c r="L61" s="32" t="str">
        <f>VLOOKUP(K61,'ALL-Unit Code 2'!$V:$W,2,0)</f>
        <v>FREEZING-FRIGO GCM SERIES FREEZERS</v>
      </c>
      <c r="M61" s="37">
        <v>3</v>
      </c>
      <c r="N61" s="32" t="str">
        <f t="shared" si="1"/>
        <v>PROCARE 3% DISC (GCM &amp; FRYER)</v>
      </c>
    </row>
    <row r="62" spans="1:14" x14ac:dyDescent="0.35">
      <c r="E62" s="22" t="s">
        <v>1441</v>
      </c>
      <c r="F62" s="22"/>
      <c r="G62" s="22"/>
      <c r="H62" s="22" t="s">
        <v>1441</v>
      </c>
      <c r="I62" s="37" t="s">
        <v>3790</v>
      </c>
      <c r="J62" s="32" t="str">
        <f>VLOOKUP(I62,'ALL-Customer Types'!P:Q,2,0)</f>
        <v>PROCARE 3% DISC (GCM &amp; FRYER)</v>
      </c>
      <c r="K62" s="37">
        <v>1215</v>
      </c>
      <c r="L62" s="32" t="str">
        <f>VLOOKUP(K62,'ALL-Unit Code 2'!$V:$W,2,0)</f>
        <v>FRYING-FRYERS (TFF-IV, TFF-V)</v>
      </c>
      <c r="M62" s="37">
        <v>3</v>
      </c>
      <c r="N62" s="32" t="str">
        <f t="shared" si="1"/>
        <v>PROCARE 3% DISC (GCM &amp; FRYER)</v>
      </c>
    </row>
    <row r="63" spans="1:14" x14ac:dyDescent="0.35">
      <c r="E63" s="22" t="s">
        <v>1441</v>
      </c>
      <c r="F63" s="22"/>
      <c r="G63" s="22"/>
      <c r="H63" s="22" t="s">
        <v>1441</v>
      </c>
      <c r="I63" s="37" t="s">
        <v>3790</v>
      </c>
      <c r="J63" s="32" t="str">
        <f>VLOOKUP(I63,'ALL-Customer Types'!P:Q,2,0)</f>
        <v>PROCARE 3% DISC (GCM &amp; FRYER)</v>
      </c>
      <c r="K63" s="37">
        <v>9999</v>
      </c>
      <c r="L63" s="32" t="str">
        <f>VLOOKUP(K63,'ALL-Unit Code 2'!$V:$W,2,0)</f>
        <v>MISCELLANEOUS</v>
      </c>
      <c r="M63" s="37">
        <v>3</v>
      </c>
      <c r="N63" s="32" t="str">
        <f t="shared" si="1"/>
        <v>PROCARE 3% DISC (GCM &amp; FRYER)</v>
      </c>
    </row>
    <row r="64" spans="1:14" x14ac:dyDescent="0.35">
      <c r="E64" s="22" t="s">
        <v>1441</v>
      </c>
      <c r="F64" s="22"/>
      <c r="G64" s="22"/>
      <c r="H64" s="22" t="s">
        <v>1441</v>
      </c>
      <c r="I64" s="37" t="s">
        <v>3792</v>
      </c>
      <c r="J64" s="32" t="str">
        <f>VLOOKUP(I64,'ALL-Customer Types'!P:Q,2,0)</f>
        <v>PROCARE 5% DISC (GCM &amp; FRYER)</v>
      </c>
      <c r="K64" s="37">
        <v>1002</v>
      </c>
      <c r="L64" s="32" t="str">
        <f>VLOOKUP(K64,'ALL-Unit Code 2'!$V:$W,2,0)</f>
        <v>GENERAL CONSUMABLES</v>
      </c>
      <c r="M64" s="37">
        <v>5</v>
      </c>
      <c r="N64" s="32" t="str">
        <f t="shared" si="1"/>
        <v>PROCARE 5% DISC (GCM &amp; FRYER)</v>
      </c>
    </row>
    <row r="65" spans="1:14" x14ac:dyDescent="0.35">
      <c r="E65" s="22" t="s">
        <v>1441</v>
      </c>
      <c r="F65" s="22"/>
      <c r="G65" s="22"/>
      <c r="H65" s="22" t="s">
        <v>1441</v>
      </c>
      <c r="I65" s="37" t="s">
        <v>3792</v>
      </c>
      <c r="J65" s="32" t="str">
        <f>VLOOKUP(I65,'ALL-Customer Types'!P:Q,2,0)</f>
        <v>PROCARE 5% DISC (GCM &amp; FRYER)</v>
      </c>
      <c r="K65" s="37">
        <v>1100</v>
      </c>
      <c r="L65" s="32" t="str">
        <f>VLOOKUP(K65,'ALL-Unit Code 2'!$V:$W,2,0)</f>
        <v>FREEZING-FRIGO GCM SERIES FREEZERS</v>
      </c>
      <c r="M65" s="37">
        <v>5</v>
      </c>
      <c r="N65" s="32" t="str">
        <f t="shared" si="1"/>
        <v>PROCARE 5% DISC (GCM &amp; FRYER)</v>
      </c>
    </row>
    <row r="66" spans="1:14" x14ac:dyDescent="0.35">
      <c r="E66" s="22" t="s">
        <v>1441</v>
      </c>
      <c r="F66" s="22"/>
      <c r="G66" s="22"/>
      <c r="H66" s="22" t="s">
        <v>1441</v>
      </c>
      <c r="I66" s="37" t="s">
        <v>3792</v>
      </c>
      <c r="J66" s="32" t="str">
        <f>VLOOKUP(I66,'ALL-Customer Types'!P:Q,2,0)</f>
        <v>PROCARE 5% DISC (GCM &amp; FRYER)</v>
      </c>
      <c r="K66" s="37">
        <v>1215</v>
      </c>
      <c r="L66" s="32" t="str">
        <f>VLOOKUP(K66,'ALL-Unit Code 2'!$V:$W,2,0)</f>
        <v>FRYING-FRYERS (TFF-IV, TFF-V)</v>
      </c>
      <c r="M66" s="37">
        <v>5</v>
      </c>
      <c r="N66" s="32" t="str">
        <f t="shared" si="1"/>
        <v>PROCARE 5% DISC (GCM &amp; FRYER)</v>
      </c>
    </row>
    <row r="67" spans="1:14" x14ac:dyDescent="0.35">
      <c r="E67" s="22" t="s">
        <v>1441</v>
      </c>
      <c r="F67" s="22"/>
      <c r="G67" s="22"/>
      <c r="H67" s="22" t="s">
        <v>1441</v>
      </c>
      <c r="I67" s="37" t="s">
        <v>3792</v>
      </c>
      <c r="J67" s="32" t="str">
        <f>VLOOKUP(I67,'ALL-Customer Types'!P:Q,2,0)</f>
        <v>PROCARE 5% DISC (GCM &amp; FRYER)</v>
      </c>
      <c r="K67" s="37">
        <v>9999</v>
      </c>
      <c r="L67" s="32" t="str">
        <f>VLOOKUP(K67,'ALL-Unit Code 2'!$V:$W,2,0)</f>
        <v>MISCELLANEOUS</v>
      </c>
      <c r="M67" s="37">
        <v>5</v>
      </c>
      <c r="N67" s="32" t="str">
        <f t="shared" ref="N67:N102" si="2">J67</f>
        <v>PROCARE 5% DISC (GCM &amp; FRYER)</v>
      </c>
    </row>
    <row r="68" spans="1:14" x14ac:dyDescent="0.35">
      <c r="E68" s="22" t="s">
        <v>1441</v>
      </c>
      <c r="F68" s="22"/>
      <c r="G68" s="22"/>
      <c r="H68" s="22" t="s">
        <v>1441</v>
      </c>
      <c r="I68" s="37" t="s">
        <v>3794</v>
      </c>
      <c r="J68" s="32" t="str">
        <f>VLOOKUP(I68,'ALL-Customer Types'!P:Q,2,0)</f>
        <v>PROCARE 5% DISC (GCM, FRYER &amp; FILTER)</v>
      </c>
      <c r="K68" s="37">
        <v>1002</v>
      </c>
      <c r="L68" s="32" t="str">
        <f>VLOOKUP(K68,'ALL-Unit Code 2'!$V:$W,2,0)</f>
        <v>GENERAL CONSUMABLES</v>
      </c>
      <c r="M68" s="37">
        <v>5</v>
      </c>
      <c r="N68" s="32" t="str">
        <f t="shared" si="2"/>
        <v>PROCARE 5% DISC (GCM, FRYER &amp; FILTER)</v>
      </c>
    </row>
    <row r="69" spans="1:14" x14ac:dyDescent="0.35">
      <c r="E69" s="22" t="s">
        <v>1441</v>
      </c>
      <c r="F69" s="22"/>
      <c r="G69" s="22"/>
      <c r="H69" s="22" t="s">
        <v>1441</v>
      </c>
      <c r="I69" s="37" t="s">
        <v>3794</v>
      </c>
      <c r="J69" s="32" t="str">
        <f>VLOOKUP(I69,'ALL-Customer Types'!P:Q,2,0)</f>
        <v>PROCARE 5% DISC (GCM, FRYER &amp; FILTER)</v>
      </c>
      <c r="K69" s="37">
        <v>1100</v>
      </c>
      <c r="L69" s="32" t="str">
        <f>VLOOKUP(K69,'ALL-Unit Code 2'!$V:$W,2,0)</f>
        <v>FREEZING-FRIGO GCM SERIES FREEZERS</v>
      </c>
      <c r="M69" s="37">
        <v>5</v>
      </c>
      <c r="N69" s="32" t="str">
        <f t="shared" si="2"/>
        <v>PROCARE 5% DISC (GCM, FRYER &amp; FILTER)</v>
      </c>
    </row>
    <row r="70" spans="1:14" x14ac:dyDescent="0.35">
      <c r="E70" s="22" t="s">
        <v>1441</v>
      </c>
      <c r="F70" s="22"/>
      <c r="G70" s="22"/>
      <c r="H70" s="22" t="s">
        <v>1441</v>
      </c>
      <c r="I70" s="37" t="s">
        <v>3794</v>
      </c>
      <c r="J70" s="32" t="str">
        <f>VLOOKUP(I70,'ALL-Customer Types'!P:Q,2,0)</f>
        <v>PROCARE 5% DISC (GCM, FRYER &amp; FILTER)</v>
      </c>
      <c r="K70" s="37">
        <v>1215</v>
      </c>
      <c r="L70" s="32" t="str">
        <f>VLOOKUP(K70,'ALL-Unit Code 2'!$V:$W,2,0)</f>
        <v>FRYING-FRYERS (TFF-IV, TFF-V)</v>
      </c>
      <c r="M70" s="37">
        <v>5</v>
      </c>
      <c r="N70" s="32" t="str">
        <f t="shared" si="2"/>
        <v>PROCARE 5% DISC (GCM, FRYER &amp; FILTER)</v>
      </c>
    </row>
    <row r="71" spans="1:14" x14ac:dyDescent="0.35">
      <c r="E71" s="22" t="s">
        <v>1441</v>
      </c>
      <c r="F71" s="22"/>
      <c r="G71" s="22"/>
      <c r="H71" s="22" t="s">
        <v>1441</v>
      </c>
      <c r="I71" s="37" t="s">
        <v>3794</v>
      </c>
      <c r="J71" s="32" t="str">
        <f>VLOOKUP(I71,'ALL-Customer Types'!P:Q,2,0)</f>
        <v>PROCARE 5% DISC (GCM, FRYER &amp; FILTER)</v>
      </c>
      <c r="K71" s="37">
        <v>1225</v>
      </c>
      <c r="L71" s="32" t="str">
        <f>VLOOKUP(K71,'ALL-Unit Code 2'!$V:$W,2,0)</f>
        <v>FRYING-FILTERS (MX SERIES)</v>
      </c>
      <c r="M71" s="37">
        <v>5</v>
      </c>
      <c r="N71" s="32" t="str">
        <f t="shared" si="2"/>
        <v>PROCARE 5% DISC (GCM, FRYER &amp; FILTER)</v>
      </c>
    </row>
    <row r="72" spans="1:14" x14ac:dyDescent="0.35">
      <c r="E72" s="22" t="s">
        <v>1441</v>
      </c>
      <c r="F72" s="22"/>
      <c r="G72" s="22"/>
      <c r="H72" s="22" t="s">
        <v>1441</v>
      </c>
      <c r="I72" s="37" t="s">
        <v>3794</v>
      </c>
      <c r="J72" s="32" t="str">
        <f>VLOOKUP(I72,'ALL-Customer Types'!P:Q,2,0)</f>
        <v>PROCARE 5% DISC (GCM, FRYER &amp; FILTER)</v>
      </c>
      <c r="K72" s="37">
        <v>9999</v>
      </c>
      <c r="L72" s="32" t="str">
        <f>VLOOKUP(K72,'ALL-Unit Code 2'!$V:$W,2,0)</f>
        <v>MISCELLANEOUS</v>
      </c>
      <c r="M72" s="37">
        <v>5</v>
      </c>
      <c r="N72" s="32" t="str">
        <f t="shared" si="2"/>
        <v>PROCARE 5% DISC (GCM, FRYER &amp; FILTER)</v>
      </c>
    </row>
    <row r="73" spans="1:14" x14ac:dyDescent="0.35">
      <c r="A73" s="5">
        <v>43220</v>
      </c>
      <c r="D73" t="s">
        <v>10242</v>
      </c>
      <c r="E73" s="22" t="s">
        <v>1441</v>
      </c>
      <c r="F73" s="22"/>
      <c r="G73" s="22"/>
      <c r="H73" s="22" t="s">
        <v>1441</v>
      </c>
      <c r="I73" s="37" t="s">
        <v>10240</v>
      </c>
      <c r="J73" s="32" t="str">
        <f>VLOOKUP(I73,'ALL-Customer Types'!P:Q,2,0)</f>
        <v>PROCARE 2% DISC (DSI)</v>
      </c>
      <c r="K73" s="37">
        <v>1002</v>
      </c>
      <c r="L73" s="32" t="str">
        <f>VLOOKUP(K73,'ALL-Unit Code 2'!$V:$W,2,0)</f>
        <v>GENERAL CONSUMABLES</v>
      </c>
      <c r="M73" s="37">
        <v>5</v>
      </c>
      <c r="N73" s="32" t="str">
        <f t="shared" si="2"/>
        <v>PROCARE 2% DISC (DSI)</v>
      </c>
    </row>
    <row r="74" spans="1:14" x14ac:dyDescent="0.35">
      <c r="A74" s="5">
        <v>43220</v>
      </c>
      <c r="D74" t="s">
        <v>10242</v>
      </c>
      <c r="E74" s="22" t="s">
        <v>1441</v>
      </c>
      <c r="F74" s="22"/>
      <c r="G74" s="22"/>
      <c r="H74" s="22" t="s">
        <v>1441</v>
      </c>
      <c r="I74" s="37" t="s">
        <v>10240</v>
      </c>
      <c r="J74" s="32" t="str">
        <f>VLOOKUP(I74,'ALL-Customer Types'!P:Q,2,0)</f>
        <v>PROCARE 2% DISC (DSI)</v>
      </c>
      <c r="K74" s="37">
        <v>1300</v>
      </c>
      <c r="L74" s="32" t="str">
        <f>VLOOKUP(K74,'ALL-Unit Code 2'!$V:$W,2,0)</f>
        <v>PORTIONING-DSI WATERJET SERIES</v>
      </c>
      <c r="M74" s="37">
        <v>5</v>
      </c>
      <c r="N74" s="32" t="str">
        <f t="shared" si="2"/>
        <v>PROCARE 2% DISC (DSI)</v>
      </c>
    </row>
    <row r="75" spans="1:14" x14ac:dyDescent="0.35">
      <c r="A75" s="5">
        <v>43220</v>
      </c>
      <c r="D75" t="s">
        <v>10242</v>
      </c>
      <c r="E75" s="22" t="s">
        <v>1441</v>
      </c>
      <c r="F75" s="22"/>
      <c r="G75" s="22"/>
      <c r="H75" s="22" t="s">
        <v>1441</v>
      </c>
      <c r="I75" s="37" t="s">
        <v>10240</v>
      </c>
      <c r="J75" s="32" t="str">
        <f>VLOOKUP(I75,'ALL-Customer Types'!P:Q,2,0)</f>
        <v>PROCARE 2% DISC (DSI)</v>
      </c>
      <c r="K75" s="37">
        <v>9999</v>
      </c>
      <c r="L75" s="32" t="str">
        <f>VLOOKUP(K75,'ALL-Unit Code 2'!$V:$W,2,0)</f>
        <v>MISCELLANEOUS</v>
      </c>
      <c r="M75" s="37">
        <v>5</v>
      </c>
      <c r="N75" s="32" t="str">
        <f t="shared" si="2"/>
        <v>PROCARE 2% DISC (DSI)</v>
      </c>
    </row>
    <row r="76" spans="1:14" x14ac:dyDescent="0.35">
      <c r="A76" s="5">
        <v>43378</v>
      </c>
      <c r="D76" t="s">
        <v>11440</v>
      </c>
      <c r="E76" s="22" t="s">
        <v>1441</v>
      </c>
      <c r="F76" s="22"/>
      <c r="G76" s="22"/>
      <c r="H76" s="22" t="s">
        <v>1441</v>
      </c>
      <c r="I76" s="37" t="s">
        <v>11439</v>
      </c>
      <c r="J76" s="32" t="str">
        <f>VLOOKUP(I76,'ALL-Customer Types'!P:Q,2,0)</f>
        <v>PROCARE 3% DISC (DSI)</v>
      </c>
      <c r="K76" s="37">
        <v>1002</v>
      </c>
      <c r="L76" s="32" t="str">
        <f>VLOOKUP(K76,'ALL-Unit Code 2'!$V:$W,2,0)</f>
        <v>GENERAL CONSUMABLES</v>
      </c>
      <c r="M76" s="37">
        <v>3</v>
      </c>
      <c r="N76" s="32" t="str">
        <f t="shared" si="2"/>
        <v>PROCARE 3% DISC (DSI)</v>
      </c>
    </row>
    <row r="77" spans="1:14" x14ac:dyDescent="0.35">
      <c r="A77" s="5">
        <v>43378</v>
      </c>
      <c r="D77" t="s">
        <v>11440</v>
      </c>
      <c r="E77" s="22" t="s">
        <v>1441</v>
      </c>
      <c r="F77" s="22"/>
      <c r="G77" s="22"/>
      <c r="H77" s="22" t="s">
        <v>1441</v>
      </c>
      <c r="I77" s="37" t="s">
        <v>11439</v>
      </c>
      <c r="J77" s="32" t="str">
        <f>VLOOKUP(I77,'ALL-Customer Types'!P:Q,2,0)</f>
        <v>PROCARE 3% DISC (DSI)</v>
      </c>
      <c r="K77" s="37">
        <v>1300</v>
      </c>
      <c r="L77" s="32" t="str">
        <f>VLOOKUP(K77,'ALL-Unit Code 2'!$V:$W,2,0)</f>
        <v>PORTIONING-DSI WATERJET SERIES</v>
      </c>
      <c r="M77" s="37">
        <v>3</v>
      </c>
      <c r="N77" s="32" t="str">
        <f t="shared" si="2"/>
        <v>PROCARE 3% DISC (DSI)</v>
      </c>
    </row>
    <row r="78" spans="1:14" x14ac:dyDescent="0.35">
      <c r="A78" s="5">
        <v>43378</v>
      </c>
      <c r="D78" t="s">
        <v>11440</v>
      </c>
      <c r="E78" s="22" t="s">
        <v>1441</v>
      </c>
      <c r="F78" s="22"/>
      <c r="G78" s="22"/>
      <c r="H78" s="22" t="s">
        <v>1441</v>
      </c>
      <c r="I78" s="37" t="s">
        <v>11439</v>
      </c>
      <c r="J78" s="32" t="str">
        <f>VLOOKUP(I78,'ALL-Customer Types'!P:Q,2,0)</f>
        <v>PROCARE 3% DISC (DSI)</v>
      </c>
      <c r="K78" s="37">
        <v>9999</v>
      </c>
      <c r="L78" s="32" t="str">
        <f>VLOOKUP(K78,'ALL-Unit Code 2'!$V:$W,2,0)</f>
        <v>MISCELLANEOUS</v>
      </c>
      <c r="M78" s="37">
        <v>3</v>
      </c>
      <c r="N78" s="32" t="str">
        <f t="shared" si="2"/>
        <v>PROCARE 3% DISC (DSI)</v>
      </c>
    </row>
    <row r="79" spans="1:14" x14ac:dyDescent="0.35">
      <c r="E79" s="22" t="s">
        <v>1441</v>
      </c>
      <c r="F79" s="22"/>
      <c r="G79" s="22"/>
      <c r="H79" s="22" t="s">
        <v>1441</v>
      </c>
      <c r="I79" s="37" t="s">
        <v>3796</v>
      </c>
      <c r="J79" s="32" t="str">
        <f>VLOOKUP(I79,'ALL-Customer Types'!P:Q,2,0)</f>
        <v>PROCARE 5% DISC (DSI)</v>
      </c>
      <c r="K79" s="37">
        <v>1002</v>
      </c>
      <c r="L79" s="32" t="str">
        <f>VLOOKUP(K79,'ALL-Unit Code 2'!$V:$W,2,0)</f>
        <v>GENERAL CONSUMABLES</v>
      </c>
      <c r="M79" s="37">
        <v>5</v>
      </c>
      <c r="N79" s="32" t="str">
        <f t="shared" si="2"/>
        <v>PROCARE 5% DISC (DSI)</v>
      </c>
    </row>
    <row r="80" spans="1:14" x14ac:dyDescent="0.35">
      <c r="E80" s="22" t="s">
        <v>1441</v>
      </c>
      <c r="F80" s="22"/>
      <c r="G80" s="22"/>
      <c r="H80" s="22" t="s">
        <v>1441</v>
      </c>
      <c r="I80" s="37" t="s">
        <v>3796</v>
      </c>
      <c r="J80" s="32" t="str">
        <f>VLOOKUP(I80,'ALL-Customer Types'!P:Q,2,0)</f>
        <v>PROCARE 5% DISC (DSI)</v>
      </c>
      <c r="K80" s="37">
        <v>1300</v>
      </c>
      <c r="L80" s="32" t="str">
        <f>VLOOKUP(K80,'ALL-Unit Code 2'!$V:$W,2,0)</f>
        <v>PORTIONING-DSI WATERJET SERIES</v>
      </c>
      <c r="M80" s="37">
        <v>5</v>
      </c>
      <c r="N80" s="32" t="str">
        <f t="shared" si="2"/>
        <v>PROCARE 5% DISC (DSI)</v>
      </c>
    </row>
    <row r="81" spans="1:14" x14ac:dyDescent="0.35">
      <c r="E81" s="22" t="s">
        <v>1441</v>
      </c>
      <c r="F81" s="22"/>
      <c r="G81" s="22"/>
      <c r="H81" s="22" t="s">
        <v>1441</v>
      </c>
      <c r="I81" s="37" t="s">
        <v>3796</v>
      </c>
      <c r="J81" s="32" t="str">
        <f>VLOOKUP(I81,'ALL-Customer Types'!P:Q,2,0)</f>
        <v>PROCARE 5% DISC (DSI)</v>
      </c>
      <c r="K81" s="37">
        <v>9999</v>
      </c>
      <c r="L81" s="32" t="str">
        <f>VLOOKUP(K81,'ALL-Unit Code 2'!$V:$W,2,0)</f>
        <v>MISCELLANEOUS</v>
      </c>
      <c r="M81" s="37">
        <v>5</v>
      </c>
      <c r="N81" s="32" t="str">
        <f t="shared" si="2"/>
        <v>PROCARE 5% DISC (DSI)</v>
      </c>
    </row>
    <row r="82" spans="1:14" x14ac:dyDescent="0.35">
      <c r="E82" s="22" t="s">
        <v>1441</v>
      </c>
      <c r="F82" s="22"/>
      <c r="G82" s="22"/>
      <c r="H82" s="22" t="s">
        <v>1441</v>
      </c>
      <c r="I82" s="37" t="s">
        <v>3798</v>
      </c>
      <c r="J82" s="32" t="str">
        <f>VLOOKUP(I82,'ALL-Customer Types'!P:Q,2,0)</f>
        <v>PROCARE 5% DISC (SLICER)</v>
      </c>
      <c r="K82" s="37">
        <v>1002</v>
      </c>
      <c r="L82" s="32" t="str">
        <f>VLOOKUP(K82,'ALL-Unit Code 2'!$V:$W,2,0)</f>
        <v>GENERAL CONSUMABLES</v>
      </c>
      <c r="M82" s="37">
        <v>5</v>
      </c>
      <c r="N82" s="32" t="str">
        <f t="shared" si="2"/>
        <v>PROCARE 5% DISC (SLICER)</v>
      </c>
    </row>
    <row r="83" spans="1:14" s="46" customFormat="1" x14ac:dyDescent="0.35">
      <c r="A83" s="47"/>
      <c r="B83" s="47"/>
      <c r="C83" s="47"/>
      <c r="E83" s="22" t="s">
        <v>1441</v>
      </c>
      <c r="F83" s="22"/>
      <c r="G83" s="22"/>
      <c r="H83" s="22" t="s">
        <v>1441</v>
      </c>
      <c r="I83" s="37" t="s">
        <v>3798</v>
      </c>
      <c r="J83" s="32" t="str">
        <f>VLOOKUP(I83,'ALL-Customer Types'!P:Q,2,0)</f>
        <v>PROCARE 5% DISC (SLICER)</v>
      </c>
      <c r="K83" s="37">
        <v>1305</v>
      </c>
      <c r="L83" s="32" t="str">
        <f>VLOOKUP(K83,'ALL-Unit Code 2'!$V:$W,2,0)</f>
        <v>PORTIONING-BLADE SLICING (CT-S, DB-20)</v>
      </c>
      <c r="M83" s="37">
        <v>5</v>
      </c>
      <c r="N83" s="32" t="str">
        <f t="shared" si="2"/>
        <v>PROCARE 5% DISC (SLICER)</v>
      </c>
    </row>
    <row r="84" spans="1:14" s="46" customFormat="1" x14ac:dyDescent="0.35">
      <c r="A84" s="47"/>
      <c r="B84" s="47"/>
      <c r="C84" s="47"/>
      <c r="E84" s="22" t="s">
        <v>1441</v>
      </c>
      <c r="F84" s="22"/>
      <c r="G84" s="22"/>
      <c r="H84" s="22" t="s">
        <v>1441</v>
      </c>
      <c r="I84" s="37" t="s">
        <v>3798</v>
      </c>
      <c r="J84" s="32" t="str">
        <f>VLOOKUP(I84,'ALL-Customer Types'!P:Q,2,0)</f>
        <v>PROCARE 5% DISC (SLICER)</v>
      </c>
      <c r="K84" s="37">
        <v>9999</v>
      </c>
      <c r="L84" s="32" t="str">
        <f>VLOOKUP(K84,'ALL-Unit Code 2'!$V:$W,2,0)</f>
        <v>MISCELLANEOUS</v>
      </c>
      <c r="M84" s="37">
        <v>5</v>
      </c>
      <c r="N84" s="32" t="str">
        <f t="shared" si="2"/>
        <v>PROCARE 5% DISC (SLICER)</v>
      </c>
    </row>
    <row r="85" spans="1:14" s="46" customFormat="1" x14ac:dyDescent="0.35">
      <c r="A85" s="47"/>
      <c r="B85" s="47"/>
      <c r="C85" s="47"/>
      <c r="E85" s="22" t="s">
        <v>1441</v>
      </c>
      <c r="F85" s="22"/>
      <c r="G85" s="22"/>
      <c r="H85" s="22" t="s">
        <v>1441</v>
      </c>
      <c r="I85" s="37" t="s">
        <v>3800</v>
      </c>
      <c r="J85" s="32" t="str">
        <f>VLOOKUP(I85,'ALL-Customer Types'!P:Q,2,0)</f>
        <v>PROCARE 5% DISC (DSI &amp; SLICER)</v>
      </c>
      <c r="K85" s="37">
        <v>1002</v>
      </c>
      <c r="L85" s="32" t="str">
        <f>VLOOKUP(K85,'ALL-Unit Code 2'!$V:$W,2,0)</f>
        <v>GENERAL CONSUMABLES</v>
      </c>
      <c r="M85" s="37">
        <v>5</v>
      </c>
      <c r="N85" s="32" t="str">
        <f t="shared" si="2"/>
        <v>PROCARE 5% DISC (DSI &amp; SLICER)</v>
      </c>
    </row>
    <row r="86" spans="1:14" s="46" customFormat="1" x14ac:dyDescent="0.35">
      <c r="A86" s="47"/>
      <c r="B86" s="47"/>
      <c r="C86" s="47"/>
      <c r="E86" s="22" t="s">
        <v>1441</v>
      </c>
      <c r="F86" s="22"/>
      <c r="G86" s="22"/>
      <c r="H86" s="22" t="s">
        <v>1441</v>
      </c>
      <c r="I86" s="37" t="s">
        <v>3800</v>
      </c>
      <c r="J86" s="32" t="str">
        <f>VLOOKUP(I86,'ALL-Customer Types'!P:Q,2,0)</f>
        <v>PROCARE 5% DISC (DSI &amp; SLICER)</v>
      </c>
      <c r="K86" s="37">
        <v>1300</v>
      </c>
      <c r="L86" s="32" t="str">
        <f>VLOOKUP(K86,'ALL-Unit Code 2'!$V:$W,2,0)</f>
        <v>PORTIONING-DSI WATERJET SERIES</v>
      </c>
      <c r="M86" s="37">
        <v>5</v>
      </c>
      <c r="N86" s="32" t="str">
        <f t="shared" si="2"/>
        <v>PROCARE 5% DISC (DSI &amp; SLICER)</v>
      </c>
    </row>
    <row r="87" spans="1:14" s="46" customFormat="1" x14ac:dyDescent="0.35">
      <c r="A87" s="47"/>
      <c r="B87" s="47"/>
      <c r="C87" s="47"/>
      <c r="E87" s="22" t="s">
        <v>1441</v>
      </c>
      <c r="F87" s="22"/>
      <c r="G87" s="22"/>
      <c r="H87" s="22" t="s">
        <v>1441</v>
      </c>
      <c r="I87" s="37" t="s">
        <v>3800</v>
      </c>
      <c r="J87" s="32" t="str">
        <f>VLOOKUP(I87,'ALL-Customer Types'!P:Q,2,0)</f>
        <v>PROCARE 5% DISC (DSI &amp; SLICER)</v>
      </c>
      <c r="K87" s="37">
        <v>1305</v>
      </c>
      <c r="L87" s="32" t="str">
        <f>VLOOKUP(K87,'ALL-Unit Code 2'!$V:$W,2,0)</f>
        <v>PORTIONING-BLADE SLICING (CT-S, DB-20)</v>
      </c>
      <c r="M87" s="37">
        <v>5</v>
      </c>
      <c r="N87" s="32" t="str">
        <f t="shared" si="2"/>
        <v>PROCARE 5% DISC (DSI &amp; SLICER)</v>
      </c>
    </row>
    <row r="88" spans="1:14" s="46" customFormat="1" x14ac:dyDescent="0.35">
      <c r="A88" s="47"/>
      <c r="B88" s="47"/>
      <c r="C88" s="47"/>
      <c r="E88" s="22" t="s">
        <v>1441</v>
      </c>
      <c r="F88" s="22"/>
      <c r="G88" s="22"/>
      <c r="H88" s="22" t="s">
        <v>1441</v>
      </c>
      <c r="I88" s="37" t="s">
        <v>3800</v>
      </c>
      <c r="J88" s="32" t="str">
        <f>VLOOKUP(I88,'ALL-Customer Types'!P:Q,2,0)</f>
        <v>PROCARE 5% DISC (DSI &amp; SLICER)</v>
      </c>
      <c r="K88" s="37">
        <v>9999</v>
      </c>
      <c r="L88" s="32" t="str">
        <f>VLOOKUP(K88,'ALL-Unit Code 2'!$V:$W,2,0)</f>
        <v>MISCELLANEOUS</v>
      </c>
      <c r="M88" s="37">
        <v>5</v>
      </c>
      <c r="N88" s="32" t="str">
        <f t="shared" si="2"/>
        <v>PROCARE 5% DISC (DSI &amp; SLICER)</v>
      </c>
    </row>
    <row r="89" spans="1:14" x14ac:dyDescent="0.35">
      <c r="E89" s="22" t="s">
        <v>1441</v>
      </c>
      <c r="F89" s="22"/>
      <c r="G89" s="22"/>
      <c r="H89" s="22" t="s">
        <v>1441</v>
      </c>
      <c r="I89" s="37" t="s">
        <v>3802</v>
      </c>
      <c r="J89" s="32" t="str">
        <f>VLOOKUP(I89,'ALL-Customer Types'!P:Q,2,0)</f>
        <v>PROCARE 5% DISC (GCM &amp; DSI)</v>
      </c>
      <c r="K89" s="37">
        <v>1002</v>
      </c>
      <c r="L89" s="32" t="str">
        <f>VLOOKUP(K89,'ALL-Unit Code 2'!$V:$W,2,0)</f>
        <v>GENERAL CONSUMABLES</v>
      </c>
      <c r="M89" s="37">
        <v>5</v>
      </c>
      <c r="N89" s="32" t="str">
        <f t="shared" si="2"/>
        <v>PROCARE 5% DISC (GCM &amp; DSI)</v>
      </c>
    </row>
    <row r="90" spans="1:14" x14ac:dyDescent="0.35">
      <c r="E90" s="22" t="s">
        <v>1441</v>
      </c>
      <c r="F90" s="22"/>
      <c r="G90" s="22"/>
      <c r="H90" s="22" t="s">
        <v>1441</v>
      </c>
      <c r="I90" s="37" t="s">
        <v>3802</v>
      </c>
      <c r="J90" s="32" t="str">
        <f>VLOOKUP(I90,'ALL-Customer Types'!P:Q,2,0)</f>
        <v>PROCARE 5% DISC (GCM &amp; DSI)</v>
      </c>
      <c r="K90" s="37">
        <v>1100</v>
      </c>
      <c r="L90" s="32" t="str">
        <f>VLOOKUP(K90,'ALL-Unit Code 2'!$V:$W,2,0)</f>
        <v>FREEZING-FRIGO GCM SERIES FREEZERS</v>
      </c>
      <c r="M90" s="37">
        <v>5</v>
      </c>
      <c r="N90" s="32" t="str">
        <f t="shared" si="2"/>
        <v>PROCARE 5% DISC (GCM &amp; DSI)</v>
      </c>
    </row>
    <row r="91" spans="1:14" x14ac:dyDescent="0.35">
      <c r="E91" s="22" t="s">
        <v>1441</v>
      </c>
      <c r="F91" s="22"/>
      <c r="G91" s="22"/>
      <c r="H91" s="22" t="s">
        <v>1441</v>
      </c>
      <c r="I91" s="37" t="s">
        <v>3802</v>
      </c>
      <c r="J91" s="32" t="str">
        <f>VLOOKUP(I91,'ALL-Customer Types'!P:Q,2,0)</f>
        <v>PROCARE 5% DISC (GCM &amp; DSI)</v>
      </c>
      <c r="K91" s="37">
        <v>1300</v>
      </c>
      <c r="L91" s="32" t="str">
        <f>VLOOKUP(K91,'ALL-Unit Code 2'!$V:$W,2,0)</f>
        <v>PORTIONING-DSI WATERJET SERIES</v>
      </c>
      <c r="M91" s="37">
        <v>5</v>
      </c>
      <c r="N91" s="32" t="str">
        <f t="shared" si="2"/>
        <v>PROCARE 5% DISC (GCM &amp; DSI)</v>
      </c>
    </row>
    <row r="92" spans="1:14" x14ac:dyDescent="0.35">
      <c r="E92" s="22" t="s">
        <v>1441</v>
      </c>
      <c r="F92" s="22"/>
      <c r="G92" s="22"/>
      <c r="H92" s="22" t="s">
        <v>1441</v>
      </c>
      <c r="I92" s="37" t="s">
        <v>3802</v>
      </c>
      <c r="J92" s="32" t="str">
        <f>VLOOKUP(I92,'ALL-Customer Types'!P:Q,2,0)</f>
        <v>PROCARE 5% DISC (GCM &amp; DSI)</v>
      </c>
      <c r="K92" s="37">
        <v>9999</v>
      </c>
      <c r="L92" s="32" t="str">
        <f>VLOOKUP(K92,'ALL-Unit Code 2'!$V:$W,2,0)</f>
        <v>MISCELLANEOUS</v>
      </c>
      <c r="M92" s="37">
        <v>5</v>
      </c>
      <c r="N92" s="32" t="str">
        <f t="shared" si="2"/>
        <v>PROCARE 5% DISC (GCM &amp; DSI)</v>
      </c>
    </row>
    <row r="93" spans="1:14" x14ac:dyDescent="0.35">
      <c r="G93" s="22" t="s">
        <v>1441</v>
      </c>
      <c r="I93" s="37" t="s">
        <v>2150</v>
      </c>
      <c r="J93" s="32" t="str">
        <f>VLOOKUP(I93,'ALL-Customer Types'!P:Q,2,0)</f>
        <v>PROCARE 5% DISC (INJECTOR)</v>
      </c>
      <c r="K93" s="37">
        <v>1500</v>
      </c>
      <c r="L93" s="32" t="str">
        <f>VLOOKUP(K93,'ALL-Unit Code 2'!$V:$W,2,0)</f>
        <v>INJECTING-INJECTOR (WOLFTEC)</v>
      </c>
      <c r="M93" s="37">
        <v>5</v>
      </c>
      <c r="N93" s="32" t="str">
        <f t="shared" si="2"/>
        <v>PROCARE 5% DISC (INJECTOR)</v>
      </c>
    </row>
    <row r="94" spans="1:14" x14ac:dyDescent="0.35">
      <c r="G94" s="22" t="s">
        <v>1441</v>
      </c>
      <c r="I94" s="37" t="s">
        <v>2150</v>
      </c>
      <c r="J94" s="32" t="str">
        <f>VLOOKUP(I94,'ALL-Customer Types'!P:Q,2,0)</f>
        <v>PROCARE 5% DISC (INJECTOR)</v>
      </c>
      <c r="K94" s="37">
        <v>1505</v>
      </c>
      <c r="L94" s="32" t="str">
        <f>VLOOKUP(K94,'ALL-Unit Code 2'!$V:$W,2,0)</f>
        <v>INJECTING-INJECTOR (SCHROEDER)</v>
      </c>
      <c r="M94" s="37">
        <v>5</v>
      </c>
      <c r="N94" s="32" t="str">
        <f t="shared" si="2"/>
        <v>PROCARE 5% DISC (INJECTOR)</v>
      </c>
    </row>
    <row r="95" spans="1:14" x14ac:dyDescent="0.35">
      <c r="B95" s="5">
        <v>43105</v>
      </c>
      <c r="D95" t="s">
        <v>3804</v>
      </c>
      <c r="G95" s="22" t="s">
        <v>1441</v>
      </c>
      <c r="I95" s="37" t="s">
        <v>2150</v>
      </c>
      <c r="J95" s="32" t="str">
        <f>VLOOKUP(I95,'ALL-Customer Types'!P:Q,2,0)</f>
        <v>PROCARE 5% DISC (INJECTOR)</v>
      </c>
      <c r="K95" s="37">
        <v>9999</v>
      </c>
      <c r="L95" s="32" t="str">
        <f>VLOOKUP(K95,'ALL-Unit Code 2'!$V:$W,2,0)</f>
        <v>MISCELLANEOUS</v>
      </c>
      <c r="M95" s="37">
        <v>5</v>
      </c>
      <c r="N95" s="32" t="str">
        <f t="shared" si="2"/>
        <v>PROCARE 5% DISC (INJECTOR)</v>
      </c>
    </row>
    <row r="96" spans="1:14" x14ac:dyDescent="0.35">
      <c r="B96" s="5">
        <v>43105</v>
      </c>
      <c r="D96" t="s">
        <v>3805</v>
      </c>
      <c r="G96" s="22" t="s">
        <v>1441</v>
      </c>
      <c r="I96" s="37" t="s">
        <v>2152</v>
      </c>
      <c r="J96" s="32" t="str">
        <f>VLOOKUP(I96,'ALL-Customer Types'!P:Q,2,0)</f>
        <v>PROCARE 5% DISC (INJECTOR &amp; PFC)</v>
      </c>
      <c r="K96" s="37">
        <v>1410</v>
      </c>
      <c r="L96" s="32" t="str">
        <f>VLOOKUP(K96,'ALL-Unit Code 2'!$V:$W,2,0)</f>
        <v>MARINATING-MACERATION (WOLFTEC)</v>
      </c>
      <c r="M96" s="37">
        <v>5</v>
      </c>
      <c r="N96" s="32" t="str">
        <f t="shared" si="2"/>
        <v>PROCARE 5% DISC (INJECTOR &amp; PFC)</v>
      </c>
    </row>
    <row r="97" spans="1:14" x14ac:dyDescent="0.35">
      <c r="A97" s="5">
        <v>43123</v>
      </c>
      <c r="D97" t="s">
        <v>9561</v>
      </c>
      <c r="G97" s="22" t="s">
        <v>1441</v>
      </c>
      <c r="I97" s="37" t="s">
        <v>2152</v>
      </c>
      <c r="J97" s="32" t="str">
        <f>VLOOKUP(I97,'ALL-Customer Types'!P:Q,2,0)</f>
        <v>PROCARE 5% DISC (INJECTOR &amp; PFC)</v>
      </c>
      <c r="K97" s="37">
        <v>1415</v>
      </c>
      <c r="L97" s="32" t="str">
        <f>VLOOKUP(K97,'ALL-Unit Code 2'!$V:$W,2,0)</f>
        <v>MARINATING-MACERATION (SOURCED)</v>
      </c>
      <c r="M97" s="37">
        <v>5</v>
      </c>
      <c r="N97" s="32" t="str">
        <f t="shared" si="2"/>
        <v>PROCARE 5% DISC (INJECTOR &amp; PFC)</v>
      </c>
    </row>
    <row r="98" spans="1:14" x14ac:dyDescent="0.35">
      <c r="G98" s="22" t="s">
        <v>1441</v>
      </c>
      <c r="I98" s="37" t="s">
        <v>2152</v>
      </c>
      <c r="J98" s="32" t="str">
        <f>VLOOKUP(I98,'ALL-Customer Types'!P:Q,2,0)</f>
        <v>PROCARE 5% DISC (INJECTOR &amp; PFC)</v>
      </c>
      <c r="K98" s="37">
        <v>1500</v>
      </c>
      <c r="L98" s="32" t="str">
        <f>VLOOKUP(K98,'ALL-Unit Code 2'!$V:$W,2,0)</f>
        <v>INJECTING-INJECTOR (WOLFTEC)</v>
      </c>
      <c r="M98" s="37">
        <v>5</v>
      </c>
      <c r="N98" s="32" t="str">
        <f t="shared" si="2"/>
        <v>PROCARE 5% DISC (INJECTOR &amp; PFC)</v>
      </c>
    </row>
    <row r="99" spans="1:14" x14ac:dyDescent="0.35">
      <c r="G99" s="22" t="s">
        <v>1441</v>
      </c>
      <c r="I99" s="37" t="s">
        <v>2152</v>
      </c>
      <c r="J99" s="32" t="str">
        <f>VLOOKUP(I99,'ALL-Customer Types'!P:Q,2,0)</f>
        <v>PROCARE 5% DISC (INJECTOR &amp; PFC)</v>
      </c>
      <c r="K99" s="37">
        <v>1505</v>
      </c>
      <c r="L99" s="32" t="str">
        <f>VLOOKUP(K99,'ALL-Unit Code 2'!$V:$W,2,0)</f>
        <v>INJECTING-INJECTOR (SCHROEDER)</v>
      </c>
      <c r="M99" s="37">
        <v>5</v>
      </c>
      <c r="N99" s="32" t="str">
        <f t="shared" si="2"/>
        <v>PROCARE 5% DISC (INJECTOR &amp; PFC)</v>
      </c>
    </row>
    <row r="100" spans="1:14" x14ac:dyDescent="0.35">
      <c r="B100" s="5">
        <v>43105</v>
      </c>
      <c r="D100" t="s">
        <v>3804</v>
      </c>
      <c r="G100" s="22" t="s">
        <v>1441</v>
      </c>
      <c r="I100" s="37" t="s">
        <v>2152</v>
      </c>
      <c r="J100" s="32" t="str">
        <f>VLOOKUP(I100,'ALL-Customer Types'!P:Q,2,0)</f>
        <v>PROCARE 5% DISC (INJECTOR &amp; PFC)</v>
      </c>
      <c r="K100" s="37">
        <v>9999</v>
      </c>
      <c r="L100" s="32" t="str">
        <f>VLOOKUP(K100,'ALL-Unit Code 2'!$V:$W,2,0)</f>
        <v>MISCELLANEOUS</v>
      </c>
      <c r="M100" s="37">
        <v>5</v>
      </c>
      <c r="N100" s="32" t="str">
        <f t="shared" si="2"/>
        <v>PROCARE 5% DISC (INJECTOR &amp; PFC)</v>
      </c>
    </row>
    <row r="101" spans="1:14" x14ac:dyDescent="0.35">
      <c r="G101" s="22" t="s">
        <v>1441</v>
      </c>
      <c r="I101" s="37" t="s">
        <v>2154</v>
      </c>
      <c r="J101" s="32" t="str">
        <f>VLOOKUP(I101,'ALL-Customer Types'!P:Q,2,0)</f>
        <v>PROCARE 5% DISC (X-RAY)</v>
      </c>
      <c r="K101" s="37">
        <v>1600</v>
      </c>
      <c r="L101" s="32" t="str">
        <f>VLOOKUP(K101,'ALL-Unit Code 2'!$V:$W,2,0)</f>
        <v>INSPECTION-XRAY (NOVUS)</v>
      </c>
      <c r="M101" s="37">
        <v>5</v>
      </c>
      <c r="N101" s="32" t="str">
        <f t="shared" si="2"/>
        <v>PROCARE 5% DISC (X-RAY)</v>
      </c>
    </row>
    <row r="102" spans="1:14" x14ac:dyDescent="0.35">
      <c r="B102" s="5">
        <v>43105</v>
      </c>
      <c r="D102" t="s">
        <v>3804</v>
      </c>
      <c r="G102" s="22" t="s">
        <v>1441</v>
      </c>
      <c r="I102" s="37" t="s">
        <v>2154</v>
      </c>
      <c r="J102" s="32" t="str">
        <f>VLOOKUP(I102,'ALL-Customer Types'!P:Q,2,0)</f>
        <v>PROCARE 5% DISC (X-RAY)</v>
      </c>
      <c r="K102" s="37">
        <v>9999</v>
      </c>
      <c r="L102" s="32" t="str">
        <f>VLOOKUP(K102,'ALL-Unit Code 2'!$V:$W,2,0)</f>
        <v>MISCELLANEOUS</v>
      </c>
      <c r="M102" s="37">
        <v>5</v>
      </c>
      <c r="N102" s="32" t="str">
        <f t="shared" si="2"/>
        <v>PROCARE 5% DISC (X-RAY)</v>
      </c>
    </row>
  </sheetData>
  <autoFilter ref="A2:N102" xr:uid="{00000000-0009-0000-0000-000039000000}">
    <sortState ref="A3:N102">
      <sortCondition ref="I2:I102"/>
    </sortState>
  </autoFilter>
  <dataValidations count="1">
    <dataValidation type="list" allowBlank="1" showInputMessage="1" showErrorMessage="1" sqref="D1" xr:uid="{00000000-0002-0000-3900-000000000000}">
      <formula1>Sites</formula1>
    </dataValidation>
  </dataValidations>
  <hyperlinks>
    <hyperlink ref="B1" location="Index!A1" display="Go To Index" xr:uid="{00000000-0004-0000-39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53" filterMode="1"/>
  <dimension ref="A1:BU14"/>
  <sheetViews>
    <sheetView workbookViewId="0">
      <pane xSplit="10" ySplit="2" topLeftCell="BT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9.6328125" style="22" bestFit="1" customWidth="1"/>
    <col min="6" max="6" width="10.6328125" style="22" bestFit="1" customWidth="1"/>
    <col min="7" max="7" width="9.453125" style="22" bestFit="1" customWidth="1"/>
    <col min="8" max="8" width="10" style="22" bestFit="1" customWidth="1"/>
    <col min="9" max="9" width="17" bestFit="1" customWidth="1"/>
    <col min="10" max="10" width="40.453125" bestFit="1" customWidth="1"/>
    <col min="11" max="11" width="10.90625" bestFit="1" customWidth="1"/>
    <col min="12" max="12" width="17.453125" bestFit="1" customWidth="1"/>
    <col min="13" max="13" width="7.453125" bestFit="1" customWidth="1"/>
    <col min="14" max="14" width="19.54296875" bestFit="1" customWidth="1"/>
    <col min="15" max="15" width="18.36328125" bestFit="1" customWidth="1"/>
    <col min="16" max="19" width="28.08984375" bestFit="1" customWidth="1"/>
    <col min="20" max="20" width="22.08984375" bestFit="1" customWidth="1"/>
    <col min="21" max="21" width="19.08984375" bestFit="1" customWidth="1"/>
    <col min="22" max="25" width="29" bestFit="1" customWidth="1"/>
    <col min="26" max="26" width="22.08984375" bestFit="1" customWidth="1"/>
    <col min="27" max="27" width="23.54296875" bestFit="1" customWidth="1"/>
    <col min="28" max="31" width="33.36328125" bestFit="1" customWidth="1"/>
    <col min="32" max="32" width="22.08984375" bestFit="1" customWidth="1"/>
    <col min="33" max="33" width="22" bestFit="1" customWidth="1"/>
    <col min="34" max="37" width="31.90625" bestFit="1" customWidth="1"/>
    <col min="38" max="38" width="22.08984375" bestFit="1" customWidth="1"/>
    <col min="39" max="39" width="17.453125" bestFit="1" customWidth="1"/>
    <col min="40" max="43" width="27.36328125" bestFit="1" customWidth="1"/>
    <col min="44" max="44" width="22.08984375" bestFit="1" customWidth="1"/>
    <col min="45" max="45" width="18.54296875" bestFit="1" customWidth="1"/>
    <col min="46" max="49" width="28.453125" bestFit="1" customWidth="1"/>
    <col min="50" max="50" width="22.08984375" bestFit="1" customWidth="1"/>
    <col min="51" max="51" width="19.54296875" bestFit="1" customWidth="1"/>
    <col min="52" max="55" width="29.36328125" bestFit="1" customWidth="1"/>
    <col min="56" max="56" width="22.08984375" bestFit="1" customWidth="1"/>
    <col min="57" max="57" width="23.90625" bestFit="1" customWidth="1"/>
    <col min="58" max="61" width="33.6328125" bestFit="1" customWidth="1"/>
    <col min="62" max="62" width="22.08984375" bestFit="1" customWidth="1"/>
    <col min="63" max="63" width="22.36328125" bestFit="1" customWidth="1"/>
    <col min="64" max="67" width="32.36328125" bestFit="1" customWidth="1"/>
    <col min="68" max="68" width="22.08984375" bestFit="1" customWidth="1"/>
    <col min="69" max="69" width="17.6328125" bestFit="1" customWidth="1"/>
    <col min="70" max="73" width="27.6328125" bestFit="1" customWidth="1"/>
  </cols>
  <sheetData>
    <row r="1" spans="1:73" x14ac:dyDescent="0.35">
      <c r="A1" s="5" t="s">
        <v>348</v>
      </c>
      <c r="B1" s="26" t="s">
        <v>50</v>
      </c>
      <c r="C1" s="5" t="s">
        <v>350</v>
      </c>
      <c r="D1" s="6" t="s">
        <v>11492</v>
      </c>
    </row>
    <row r="2" spans="1:73" x14ac:dyDescent="0.35">
      <c r="A2" s="19" t="s">
        <v>365</v>
      </c>
      <c r="B2" s="20" t="s">
        <v>4</v>
      </c>
      <c r="C2" s="21" t="s">
        <v>366</v>
      </c>
      <c r="D2" t="s">
        <v>349</v>
      </c>
      <c r="E2" s="69" t="s">
        <v>11</v>
      </c>
      <c r="F2" s="70" t="s">
        <v>9820</v>
      </c>
      <c r="G2" s="69" t="s">
        <v>14</v>
      </c>
      <c r="H2" s="69" t="s">
        <v>15</v>
      </c>
      <c r="I2" t="s">
        <v>3806</v>
      </c>
      <c r="J2" t="s">
        <v>387</v>
      </c>
      <c r="K2" t="s">
        <v>3807</v>
      </c>
      <c r="L2" t="s">
        <v>3808</v>
      </c>
      <c r="M2" t="s">
        <v>3099</v>
      </c>
      <c r="N2" t="s">
        <v>3809</v>
      </c>
      <c r="O2" t="s">
        <v>3810</v>
      </c>
      <c r="P2" t="s">
        <v>3811</v>
      </c>
      <c r="Q2" t="s">
        <v>3812</v>
      </c>
      <c r="R2" t="s">
        <v>3813</v>
      </c>
      <c r="S2" t="s">
        <v>3814</v>
      </c>
      <c r="T2" t="s">
        <v>387</v>
      </c>
      <c r="U2" t="s">
        <v>3815</v>
      </c>
      <c r="V2" t="s">
        <v>3816</v>
      </c>
      <c r="W2" t="s">
        <v>3817</v>
      </c>
      <c r="X2" t="s">
        <v>3818</v>
      </c>
      <c r="Y2" t="s">
        <v>3819</v>
      </c>
      <c r="Z2" t="s">
        <v>387</v>
      </c>
      <c r="AA2" t="s">
        <v>3820</v>
      </c>
      <c r="AB2" t="s">
        <v>3821</v>
      </c>
      <c r="AC2" t="s">
        <v>3822</v>
      </c>
      <c r="AD2" t="s">
        <v>3823</v>
      </c>
      <c r="AE2" t="s">
        <v>3824</v>
      </c>
      <c r="AF2" t="s">
        <v>387</v>
      </c>
      <c r="AG2" t="s">
        <v>3825</v>
      </c>
      <c r="AH2" t="s">
        <v>3826</v>
      </c>
      <c r="AI2" t="s">
        <v>3827</v>
      </c>
      <c r="AJ2" t="s">
        <v>3828</v>
      </c>
      <c r="AK2" t="s">
        <v>3829</v>
      </c>
      <c r="AL2" t="s">
        <v>387</v>
      </c>
      <c r="AM2" t="s">
        <v>3830</v>
      </c>
      <c r="AN2" t="s">
        <v>3831</v>
      </c>
      <c r="AO2" t="s">
        <v>3832</v>
      </c>
      <c r="AP2" t="s">
        <v>3833</v>
      </c>
      <c r="AQ2" t="s">
        <v>3834</v>
      </c>
      <c r="AR2" t="s">
        <v>387</v>
      </c>
      <c r="AS2" t="s">
        <v>3835</v>
      </c>
      <c r="AT2" t="s">
        <v>3836</v>
      </c>
      <c r="AU2" t="s">
        <v>3837</v>
      </c>
      <c r="AV2" t="s">
        <v>3838</v>
      </c>
      <c r="AW2" t="s">
        <v>3839</v>
      </c>
      <c r="AX2" t="s">
        <v>387</v>
      </c>
      <c r="AY2" t="s">
        <v>3840</v>
      </c>
      <c r="AZ2" t="s">
        <v>3841</v>
      </c>
      <c r="BA2" t="s">
        <v>3842</v>
      </c>
      <c r="BB2" t="s">
        <v>3843</v>
      </c>
      <c r="BC2" t="s">
        <v>3844</v>
      </c>
      <c r="BD2" t="s">
        <v>387</v>
      </c>
      <c r="BE2" t="s">
        <v>3845</v>
      </c>
      <c r="BF2" t="s">
        <v>3846</v>
      </c>
      <c r="BG2" t="s">
        <v>3847</v>
      </c>
      <c r="BH2" t="s">
        <v>3848</v>
      </c>
      <c r="BI2" t="s">
        <v>3849</v>
      </c>
      <c r="BJ2" t="s">
        <v>387</v>
      </c>
      <c r="BK2" t="s">
        <v>3850</v>
      </c>
      <c r="BL2" t="s">
        <v>3851</v>
      </c>
      <c r="BM2" t="s">
        <v>3852</v>
      </c>
      <c r="BN2" t="s">
        <v>3853</v>
      </c>
      <c r="BO2" t="s">
        <v>3854</v>
      </c>
      <c r="BP2" t="s">
        <v>387</v>
      </c>
      <c r="BQ2" t="s">
        <v>3855</v>
      </c>
      <c r="BR2" t="s">
        <v>3856</v>
      </c>
      <c r="BS2" t="s">
        <v>3857</v>
      </c>
      <c r="BT2" t="s">
        <v>3858</v>
      </c>
      <c r="BU2" t="s">
        <v>3859</v>
      </c>
    </row>
    <row r="3" spans="1:73" x14ac:dyDescent="0.35">
      <c r="B3" s="5">
        <v>43173</v>
      </c>
      <c r="E3" s="22" t="s">
        <v>1441</v>
      </c>
      <c r="F3" s="22" t="s">
        <v>1441</v>
      </c>
      <c r="G3" s="22" t="s">
        <v>1441</v>
      </c>
      <c r="H3" s="22" t="s">
        <v>1441</v>
      </c>
      <c r="I3" t="s">
        <v>3860</v>
      </c>
      <c r="J3" t="s">
        <v>3861</v>
      </c>
      <c r="L3" t="s">
        <v>3862</v>
      </c>
    </row>
    <row r="4" spans="1:73" x14ac:dyDescent="0.35">
      <c r="B4" s="47">
        <v>43173</v>
      </c>
      <c r="E4" s="22" t="s">
        <v>1441</v>
      </c>
      <c r="F4" s="22" t="s">
        <v>1441</v>
      </c>
      <c r="G4" s="22" t="s">
        <v>1441</v>
      </c>
      <c r="H4" s="22" t="s">
        <v>1441</v>
      </c>
      <c r="I4" t="s">
        <v>3863</v>
      </c>
      <c r="J4" t="s">
        <v>3864</v>
      </c>
      <c r="L4" t="s">
        <v>3862</v>
      </c>
    </row>
    <row r="5" spans="1:73" x14ac:dyDescent="0.35">
      <c r="B5" s="47">
        <v>43173</v>
      </c>
      <c r="E5" s="22" t="s">
        <v>1441</v>
      </c>
      <c r="F5" s="22" t="s">
        <v>1441</v>
      </c>
      <c r="G5" s="22" t="s">
        <v>1441</v>
      </c>
      <c r="H5" s="22" t="s">
        <v>1441</v>
      </c>
      <c r="I5" t="s">
        <v>3865</v>
      </c>
      <c r="J5" t="s">
        <v>3866</v>
      </c>
      <c r="L5" t="s">
        <v>3862</v>
      </c>
    </row>
    <row r="6" spans="1:73" x14ac:dyDescent="0.35">
      <c r="B6" s="47">
        <v>43173</v>
      </c>
      <c r="E6" s="22" t="s">
        <v>1441</v>
      </c>
      <c r="F6" s="22" t="s">
        <v>1441</v>
      </c>
      <c r="G6" s="22" t="s">
        <v>1441</v>
      </c>
      <c r="H6" s="22" t="s">
        <v>1441</v>
      </c>
      <c r="I6" t="s">
        <v>2059</v>
      </c>
      <c r="J6" t="s">
        <v>3867</v>
      </c>
      <c r="L6" t="s">
        <v>3868</v>
      </c>
    </row>
    <row r="7" spans="1:73" hidden="1" x14ac:dyDescent="0.35">
      <c r="E7" s="22" t="s">
        <v>1441</v>
      </c>
      <c r="H7" s="22" t="s">
        <v>1441</v>
      </c>
      <c r="I7" t="s">
        <v>3869</v>
      </c>
      <c r="J7" t="s">
        <v>3870</v>
      </c>
      <c r="L7" t="s">
        <v>3862</v>
      </c>
    </row>
    <row r="8" spans="1:73" x14ac:dyDescent="0.35">
      <c r="B8" s="47">
        <v>43173</v>
      </c>
      <c r="E8" s="22" t="s">
        <v>1441</v>
      </c>
      <c r="F8" s="22" t="s">
        <v>1441</v>
      </c>
      <c r="G8" s="22" t="s">
        <v>1441</v>
      </c>
      <c r="H8" s="22" t="s">
        <v>1441</v>
      </c>
      <c r="I8" t="s">
        <v>3871</v>
      </c>
      <c r="J8" t="s">
        <v>3872</v>
      </c>
      <c r="L8" t="s">
        <v>3873</v>
      </c>
      <c r="N8" t="s">
        <v>3874</v>
      </c>
      <c r="AS8" s="37">
        <v>119800</v>
      </c>
      <c r="AW8" s="32" t="str">
        <f>VLOOKUP($D$1,Sites!$A:$B,2,0)</f>
        <v>CO</v>
      </c>
      <c r="AX8" s="32" t="str">
        <f>VLOOKUP(AS8,'ALL-Chart of Accounts'!$E:$F,2,0)</f>
        <v>Invoice Clearing Account</v>
      </c>
      <c r="AY8" s="37">
        <v>119800</v>
      </c>
      <c r="BC8" s="32" t="str">
        <f>VLOOKUP($D$1,Sites!$A:$B,2,0)</f>
        <v>CO</v>
      </c>
      <c r="BD8" s="32" t="str">
        <f>VLOOKUP(AY8,'ALL-Chart of Accounts'!$E:$F,2,0)</f>
        <v>Invoice Clearing Account</v>
      </c>
      <c r="BE8" s="37">
        <v>119800</v>
      </c>
      <c r="BI8" s="32" t="str">
        <f>VLOOKUP($D$1,Sites!$A:$B,2,0)</f>
        <v>CO</v>
      </c>
      <c r="BJ8" s="32" t="str">
        <f>VLOOKUP(BE8,'ALL-Chart of Accounts'!$E:$F,2,0)</f>
        <v>Invoice Clearing Account</v>
      </c>
      <c r="BK8" s="37">
        <v>119800</v>
      </c>
      <c r="BO8" s="32" t="str">
        <f>VLOOKUP($D$1,Sites!$A:$B,2,0)</f>
        <v>CO</v>
      </c>
      <c r="BP8" s="32" t="str">
        <f>VLOOKUP(BK8,'ALL-Chart of Accounts'!$E:$F,2,0)</f>
        <v>Invoice Clearing Account</v>
      </c>
      <c r="BQ8" s="37">
        <v>119800</v>
      </c>
      <c r="BU8" s="32" t="str">
        <f>VLOOKUP($D$1,Sites!$A:$B,2,0)</f>
        <v>CO</v>
      </c>
    </row>
    <row r="9" spans="1:73" x14ac:dyDescent="0.35">
      <c r="B9" s="47">
        <v>43173</v>
      </c>
      <c r="E9" s="22" t="s">
        <v>1441</v>
      </c>
      <c r="F9" s="22" t="s">
        <v>1441</v>
      </c>
      <c r="G9" s="22" t="s">
        <v>1441</v>
      </c>
      <c r="H9" s="22" t="s">
        <v>1441</v>
      </c>
      <c r="I9" t="s">
        <v>3875</v>
      </c>
      <c r="J9" t="s">
        <v>3876</v>
      </c>
      <c r="L9" t="s">
        <v>3873</v>
      </c>
      <c r="N9" t="s">
        <v>3877</v>
      </c>
      <c r="AS9" s="37">
        <v>119800</v>
      </c>
      <c r="AW9" s="32" t="str">
        <f>VLOOKUP($D$1,Sites!$A:$B,2,0)</f>
        <v>CO</v>
      </c>
      <c r="AX9" s="32" t="str">
        <f>VLOOKUP(AS9,'ALL-Chart of Accounts'!$E:$F,2,0)</f>
        <v>Invoice Clearing Account</v>
      </c>
      <c r="AY9" s="37">
        <v>119800</v>
      </c>
      <c r="BC9" s="32" t="str">
        <f>VLOOKUP($D$1,Sites!$A:$B,2,0)</f>
        <v>CO</v>
      </c>
      <c r="BD9" s="32" t="str">
        <f>VLOOKUP(AY9,'ALL-Chart of Accounts'!$E:$F,2,0)</f>
        <v>Invoice Clearing Account</v>
      </c>
      <c r="BE9" s="37">
        <v>119800</v>
      </c>
      <c r="BI9" s="32" t="str">
        <f>VLOOKUP($D$1,Sites!$A:$B,2,0)</f>
        <v>CO</v>
      </c>
      <c r="BJ9" s="32" t="str">
        <f>VLOOKUP(BE9,'ALL-Chart of Accounts'!$E:$F,2,0)</f>
        <v>Invoice Clearing Account</v>
      </c>
      <c r="BK9" s="37">
        <v>119800</v>
      </c>
      <c r="BO9" s="32" t="str">
        <f>VLOOKUP($D$1,Sites!$A:$B,2,0)</f>
        <v>CO</v>
      </c>
      <c r="BP9" s="32" t="str">
        <f>VLOOKUP(BK9,'ALL-Chart of Accounts'!$E:$F,2,0)</f>
        <v>Invoice Clearing Account</v>
      </c>
      <c r="BQ9" s="37">
        <v>119800</v>
      </c>
      <c r="BU9" s="32" t="str">
        <f>VLOOKUP($D$1,Sites!$A:$B,2,0)</f>
        <v>CO</v>
      </c>
    </row>
    <row r="10" spans="1:73" x14ac:dyDescent="0.35">
      <c r="B10" s="47">
        <v>43173</v>
      </c>
      <c r="E10" s="22" t="s">
        <v>1441</v>
      </c>
      <c r="F10" s="22" t="s">
        <v>1441</v>
      </c>
      <c r="G10" s="22" t="s">
        <v>1441</v>
      </c>
      <c r="H10" s="22" t="s">
        <v>1441</v>
      </c>
      <c r="I10" t="s">
        <v>3878</v>
      </c>
      <c r="J10" t="s">
        <v>3879</v>
      </c>
      <c r="L10" t="s">
        <v>3873</v>
      </c>
      <c r="N10" t="s">
        <v>3880</v>
      </c>
      <c r="O10" s="37">
        <v>119800</v>
      </c>
      <c r="S10" s="32" t="str">
        <f>VLOOKUP($D$1,Sites!$A:$B,2,0)</f>
        <v>CO</v>
      </c>
      <c r="T10" s="32" t="str">
        <f>VLOOKUP(O10,'ALL-Chart of Accounts'!$E:$F,2,0)</f>
        <v>Invoice Clearing Account</v>
      </c>
      <c r="U10" s="37">
        <v>119800</v>
      </c>
      <c r="Y10" s="32" t="str">
        <f>VLOOKUP($D$1,Sites!$A:$B,2,0)</f>
        <v>CO</v>
      </c>
      <c r="Z10" s="32" t="str">
        <f>VLOOKUP(U10,'ALL-Chart of Accounts'!$E:$F,2,0)</f>
        <v>Invoice Clearing Account</v>
      </c>
      <c r="AA10" s="37">
        <v>119800</v>
      </c>
      <c r="AE10" s="32" t="str">
        <f>VLOOKUP($D$1,Sites!$A:$B,2,0)</f>
        <v>CO</v>
      </c>
      <c r="AF10" s="32" t="str">
        <f>VLOOKUP(AA10,'ALL-Chart of Accounts'!$E:$F,2,0)</f>
        <v>Invoice Clearing Account</v>
      </c>
      <c r="AG10" s="37">
        <v>119800</v>
      </c>
      <c r="AK10" s="32" t="str">
        <f>VLOOKUP($D$1,Sites!$A:$B,2,0)</f>
        <v>CO</v>
      </c>
      <c r="AL10" s="32" t="str">
        <f>VLOOKUP(AG10,'ALL-Chart of Accounts'!$E:$F,2,0)</f>
        <v>Invoice Clearing Account</v>
      </c>
      <c r="AM10" s="37">
        <v>119800</v>
      </c>
      <c r="AQ10" s="32" t="str">
        <f>VLOOKUP($D$1,Sites!$A:$B,2,0)</f>
        <v>CO</v>
      </c>
      <c r="AR10" s="32" t="str">
        <f>VLOOKUP(AM10,'ALL-Chart of Accounts'!$E:$F,2,0)</f>
        <v>Invoice Clearing Account</v>
      </c>
    </row>
    <row r="11" spans="1:73" x14ac:dyDescent="0.35">
      <c r="B11" s="47">
        <v>43173</v>
      </c>
      <c r="E11" s="22" t="s">
        <v>1441</v>
      </c>
      <c r="F11" s="22" t="s">
        <v>1441</v>
      </c>
      <c r="G11" s="22" t="s">
        <v>1441</v>
      </c>
      <c r="H11" s="22" t="s">
        <v>1441</v>
      </c>
      <c r="I11" t="s">
        <v>3881</v>
      </c>
      <c r="J11" t="s">
        <v>3882</v>
      </c>
      <c r="L11" t="s">
        <v>3883</v>
      </c>
    </row>
    <row r="12" spans="1:73" x14ac:dyDescent="0.35">
      <c r="B12" s="47">
        <v>43173</v>
      </c>
      <c r="E12" s="22" t="s">
        <v>1441</v>
      </c>
      <c r="F12" s="22" t="s">
        <v>1441</v>
      </c>
      <c r="G12" s="22" t="s">
        <v>1441</v>
      </c>
      <c r="H12" s="22" t="s">
        <v>1441</v>
      </c>
      <c r="I12" t="s">
        <v>3884</v>
      </c>
      <c r="J12" t="s">
        <v>3885</v>
      </c>
      <c r="L12" t="s">
        <v>3868</v>
      </c>
    </row>
    <row r="13" spans="1:73" x14ac:dyDescent="0.35">
      <c r="B13" s="47">
        <v>43173</v>
      </c>
      <c r="E13" s="22" t="s">
        <v>1441</v>
      </c>
      <c r="F13" s="22" t="s">
        <v>1441</v>
      </c>
      <c r="G13" s="22" t="s">
        <v>1441</v>
      </c>
      <c r="H13" s="22" t="s">
        <v>1441</v>
      </c>
      <c r="I13" t="s">
        <v>3886</v>
      </c>
      <c r="J13" t="s">
        <v>3887</v>
      </c>
      <c r="L13" t="s">
        <v>3862</v>
      </c>
    </row>
    <row r="14" spans="1:73" x14ac:dyDescent="0.35">
      <c r="B14" s="47">
        <v>43173</v>
      </c>
      <c r="E14" s="22" t="s">
        <v>1441</v>
      </c>
      <c r="F14" s="22" t="s">
        <v>1441</v>
      </c>
      <c r="G14" s="22" t="s">
        <v>1441</v>
      </c>
      <c r="H14" s="22" t="s">
        <v>1441</v>
      </c>
      <c r="I14" t="s">
        <v>3888</v>
      </c>
      <c r="J14" t="s">
        <v>3889</v>
      </c>
      <c r="L14" t="s">
        <v>3883</v>
      </c>
    </row>
  </sheetData>
  <autoFilter ref="A2:BU14" xr:uid="{00000000-0009-0000-0000-00003A000000}">
    <filterColumn colId="6">
      <customFilters>
        <customFilter operator="notEqual" val=" "/>
      </customFilters>
    </filterColumn>
  </autoFilter>
  <dataValidations count="1">
    <dataValidation type="list" allowBlank="1" showInputMessage="1" showErrorMessage="1" sqref="D1" xr:uid="{00000000-0002-0000-3A00-000000000000}">
      <formula1>Sites</formula1>
    </dataValidation>
  </dataValidations>
  <hyperlinks>
    <hyperlink ref="B1" location="Index!A1" display="Go To Index" xr:uid="{00000000-0004-0000-3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54"/>
  <dimension ref="A1:GN1517"/>
  <sheetViews>
    <sheetView workbookViewId="0">
      <pane xSplit="13" ySplit="4" topLeftCell="N185" activePane="bottomRight" state="frozen"/>
      <selection pane="topRight" activeCell="G1" sqref="G1"/>
      <selection pane="bottomLeft" activeCell="A3" sqref="A3"/>
      <selection pane="bottomRight" activeCell="B3" sqref="B3"/>
    </sheetView>
  </sheetViews>
  <sheetFormatPr defaultRowHeight="14.5" outlineLevelCol="1" x14ac:dyDescent="0.35"/>
  <cols>
    <col min="1" max="2" width="10.6328125" style="5" bestFit="1" customWidth="1"/>
    <col min="3" max="3" width="9.453125" style="5" bestFit="1" customWidth="1"/>
    <col min="4" max="4" width="9.36328125" bestFit="1" customWidth="1"/>
    <col min="5" max="5" width="9.36328125" style="22" hidden="1" customWidth="1" outlineLevel="1"/>
    <col min="6" max="6" width="9.453125" style="22" hidden="1" customWidth="1" outlineLevel="1"/>
    <col min="7" max="8" width="10" style="22" hidden="1" customWidth="1" outlineLevel="1"/>
    <col min="9" max="9" width="9.90625" style="22" hidden="1" customWidth="1" outlineLevel="1"/>
    <col min="10" max="10" width="9.36328125" style="22" hidden="1" customWidth="1" outlineLevel="1"/>
    <col min="11" max="11" width="9.6328125" style="22" hidden="1" customWidth="1" outlineLevel="1"/>
    <col min="12" max="12" width="15.453125" bestFit="1" customWidth="1" collapsed="1"/>
    <col min="13" max="13" width="14.6328125" bestFit="1" customWidth="1"/>
    <col min="14" max="14" width="38.6328125" bestFit="1" customWidth="1"/>
    <col min="15" max="15" width="20.08984375" bestFit="1" customWidth="1"/>
    <col min="16" max="19" width="11.08984375" bestFit="1" customWidth="1"/>
    <col min="20" max="20" width="30" bestFit="1" customWidth="1"/>
    <col min="21" max="21" width="16.6328125" bestFit="1" customWidth="1"/>
    <col min="22" max="25" width="15.6328125" bestFit="1" customWidth="1"/>
    <col min="26" max="26" width="26.6328125" bestFit="1" customWidth="1"/>
    <col min="27" max="27" width="7.36328125" bestFit="1" customWidth="1"/>
    <col min="28" max="31" width="12.36328125" bestFit="1" customWidth="1"/>
    <col min="32" max="32" width="36.36328125" bestFit="1" customWidth="1"/>
    <col min="33" max="33" width="14.90625" bestFit="1" customWidth="1"/>
    <col min="34" max="37" width="16.08984375" bestFit="1" customWidth="1"/>
    <col min="38" max="38" width="36.36328125" bestFit="1" customWidth="1"/>
    <col min="39" max="39" width="11.36328125" bestFit="1" customWidth="1"/>
    <col min="40" max="43" width="23.54296875" bestFit="1" customWidth="1"/>
    <col min="44" max="44" width="28.453125" bestFit="1" customWidth="1"/>
    <col min="45" max="45" width="19.6328125" bestFit="1" customWidth="1"/>
    <col min="46" max="49" width="24" bestFit="1" customWidth="1"/>
    <col min="50" max="50" width="36.36328125" bestFit="1" customWidth="1"/>
    <col min="51" max="51" width="22.36328125" bestFit="1" customWidth="1"/>
    <col min="52" max="55" width="32.6328125" bestFit="1" customWidth="1"/>
    <col min="56" max="56" width="22.6328125" bestFit="1" customWidth="1"/>
    <col min="57" max="57" width="29" bestFit="1" customWidth="1"/>
    <col min="58" max="61" width="38.6328125" bestFit="1" customWidth="1"/>
    <col min="62" max="62" width="38.90625" bestFit="1" customWidth="1"/>
    <col min="63" max="63" width="16.08984375" bestFit="1" customWidth="1"/>
    <col min="64" max="67" width="30" bestFit="1" customWidth="1"/>
    <col min="68" max="68" width="30.08984375" bestFit="1" customWidth="1"/>
    <col min="69" max="69" width="23.90625" bestFit="1" customWidth="1"/>
    <col min="70" max="74" width="33.6328125" bestFit="1" customWidth="1"/>
    <col min="75" max="75" width="20.08984375" bestFit="1" customWidth="1"/>
    <col min="76" max="79" width="32.453125" bestFit="1" customWidth="1"/>
    <col min="80" max="80" width="37.36328125" bestFit="1" customWidth="1"/>
    <col min="81" max="81" width="28.54296875" bestFit="1" customWidth="1"/>
    <col min="82" max="85" width="38.36328125" bestFit="1" customWidth="1"/>
    <col min="86" max="86" width="38.453125" bestFit="1" customWidth="1"/>
    <col min="87" max="87" width="12" bestFit="1" customWidth="1"/>
    <col min="88" max="91" width="17" bestFit="1" customWidth="1"/>
    <col min="92" max="92" width="36.36328125" bestFit="1" customWidth="1"/>
    <col min="93" max="93" width="12.90625" bestFit="1" customWidth="1"/>
    <col min="94" max="97" width="17.90625" bestFit="1" customWidth="1"/>
    <col min="98" max="98" width="36.36328125" bestFit="1" customWidth="1"/>
    <col min="99" max="99" width="13.08984375" bestFit="1" customWidth="1"/>
    <col min="100" max="103" width="18.08984375" bestFit="1" customWidth="1"/>
    <col min="104" max="104" width="36.54296875" bestFit="1" customWidth="1"/>
    <col min="105" max="105" width="13.36328125" bestFit="1" customWidth="1"/>
    <col min="106" max="109" width="18.36328125" bestFit="1" customWidth="1"/>
    <col min="110" max="110" width="37.36328125" bestFit="1" customWidth="1"/>
    <col min="111" max="111" width="14.453125" bestFit="1" customWidth="1"/>
    <col min="112" max="115" width="19.54296875" bestFit="1" customWidth="1"/>
    <col min="116" max="116" width="36.6328125" bestFit="1" customWidth="1"/>
    <col min="117" max="117" width="20.90625" bestFit="1" customWidth="1"/>
    <col min="118" max="122" width="30.6328125" bestFit="1" customWidth="1"/>
    <col min="123" max="123" width="21.6328125" bestFit="1" customWidth="1"/>
    <col min="124" max="127" width="31.54296875" bestFit="1" customWidth="1"/>
    <col min="128" max="128" width="31.6328125" bestFit="1" customWidth="1"/>
    <col min="129" max="129" width="22" bestFit="1" customWidth="1"/>
    <col min="130" max="133" width="31.90625" bestFit="1" customWidth="1"/>
    <col min="134" max="134" width="32" bestFit="1" customWidth="1"/>
    <col min="135" max="135" width="22.36328125" bestFit="1" customWidth="1"/>
    <col min="136" max="139" width="32.08984375" bestFit="1" customWidth="1"/>
    <col min="140" max="140" width="32.36328125" bestFit="1" customWidth="1"/>
    <col min="141" max="141" width="23.36328125" bestFit="1" customWidth="1"/>
    <col min="142" max="146" width="33.36328125" bestFit="1" customWidth="1"/>
    <col min="148" max="148" width="13.453125" style="46" bestFit="1" customWidth="1"/>
    <col min="150" max="150" width="7.36328125" bestFit="1" customWidth="1"/>
    <col min="151" max="151" width="13.08984375" bestFit="1" customWidth="1"/>
    <col min="152" max="152" width="38.6328125" bestFit="1" customWidth="1"/>
    <col min="153" max="153" width="9.453125" bestFit="1" customWidth="1"/>
    <col min="154" max="154" width="10.54296875" style="47" bestFit="1" customWidth="1"/>
    <col min="155" max="155" width="10" bestFit="1" customWidth="1"/>
    <col min="156" max="156" width="10.6328125" style="47" bestFit="1" customWidth="1"/>
  </cols>
  <sheetData>
    <row r="1" spans="1:156" s="4" customFormat="1" x14ac:dyDescent="0.35">
      <c r="A1" s="18"/>
      <c r="B1" s="18"/>
      <c r="C1" s="18"/>
      <c r="E1" s="23">
        <f t="shared" ref="E1:K1" si="0">COUNTIF($ET:$ET,E$4)</f>
        <v>231</v>
      </c>
      <c r="F1" s="23">
        <f t="shared" si="0"/>
        <v>80</v>
      </c>
      <c r="G1" s="23">
        <f t="shared" si="0"/>
        <v>37</v>
      </c>
      <c r="H1" s="23">
        <f t="shared" si="0"/>
        <v>72</v>
      </c>
      <c r="I1" s="23">
        <f t="shared" si="0"/>
        <v>72</v>
      </c>
      <c r="J1" s="23">
        <f t="shared" si="0"/>
        <v>86</v>
      </c>
      <c r="K1" s="23">
        <f t="shared" si="0"/>
        <v>85</v>
      </c>
      <c r="L1" s="42">
        <f>COUNTA($ET:$ET)-1</f>
        <v>663</v>
      </c>
      <c r="M1" s="4" t="s">
        <v>60</v>
      </c>
      <c r="ER1" s="46"/>
      <c r="ES1" s="46"/>
      <c r="EX1" s="47"/>
      <c r="EZ1" s="47"/>
    </row>
    <row r="2" spans="1:156" s="4" customFormat="1" x14ac:dyDescent="0.35">
      <c r="A2" s="18"/>
      <c r="B2" s="18"/>
      <c r="C2" s="18"/>
      <c r="E2" s="42">
        <f t="shared" ref="E2:K2" si="1">COUNTIF(E5:E1048576,"X")</f>
        <v>206</v>
      </c>
      <c r="F2" s="42">
        <f t="shared" si="1"/>
        <v>80</v>
      </c>
      <c r="G2" s="42">
        <f t="shared" si="1"/>
        <v>37</v>
      </c>
      <c r="H2" s="42">
        <f t="shared" si="1"/>
        <v>72</v>
      </c>
      <c r="I2" s="42">
        <f t="shared" si="1"/>
        <v>72</v>
      </c>
      <c r="J2" s="42">
        <f t="shared" si="1"/>
        <v>86</v>
      </c>
      <c r="K2" s="42">
        <f t="shared" si="1"/>
        <v>85</v>
      </c>
      <c r="L2" s="42">
        <f>SUM(E2:K2)</f>
        <v>638</v>
      </c>
      <c r="M2" s="4" t="s">
        <v>1282</v>
      </c>
      <c r="ER2" s="47">
        <v>43301</v>
      </c>
      <c r="ES2" s="47"/>
      <c r="EX2" s="47"/>
      <c r="EZ2" s="47"/>
    </row>
    <row r="3" spans="1:156" ht="15" thickBot="1" x14ac:dyDescent="0.4">
      <c r="A3" s="5" t="s">
        <v>348</v>
      </c>
      <c r="B3" s="26" t="s">
        <v>50</v>
      </c>
      <c r="C3" s="5" t="s">
        <v>350</v>
      </c>
      <c r="D3" s="6" t="s">
        <v>10</v>
      </c>
      <c r="E3" s="24">
        <f t="shared" ref="E3:J3" si="2">+E1-E2</f>
        <v>25</v>
      </c>
      <c r="F3" s="24">
        <f t="shared" si="2"/>
        <v>0</v>
      </c>
      <c r="G3" s="24">
        <f>+G1-G2</f>
        <v>0</v>
      </c>
      <c r="H3" s="24">
        <f t="shared" si="2"/>
        <v>0</v>
      </c>
      <c r="I3" s="24">
        <f t="shared" si="2"/>
        <v>0</v>
      </c>
      <c r="J3" s="24">
        <f t="shared" si="2"/>
        <v>0</v>
      </c>
      <c r="K3" s="24">
        <f>+K1-K2</f>
        <v>0</v>
      </c>
      <c r="L3" s="24">
        <f>+L1-L2</f>
        <v>25</v>
      </c>
      <c r="M3" t="s">
        <v>1283</v>
      </c>
      <c r="ER3" s="46" t="s">
        <v>11114</v>
      </c>
      <c r="ES3" s="46"/>
    </row>
    <row r="4" spans="1:156" ht="15" thickTop="1" x14ac:dyDescent="0.35">
      <c r="A4" s="19" t="s">
        <v>365</v>
      </c>
      <c r="B4" s="20" t="s">
        <v>4</v>
      </c>
      <c r="C4" s="21" t="s">
        <v>366</v>
      </c>
      <c r="D4" t="s">
        <v>349</v>
      </c>
      <c r="E4" s="19" t="s">
        <v>10</v>
      </c>
      <c r="F4" s="19" t="s">
        <v>11</v>
      </c>
      <c r="G4" s="19" t="s">
        <v>9821</v>
      </c>
      <c r="H4" s="19" t="s">
        <v>12</v>
      </c>
      <c r="I4" s="19" t="s">
        <v>13</v>
      </c>
      <c r="J4" s="19" t="s">
        <v>14</v>
      </c>
      <c r="K4" s="19" t="s">
        <v>15</v>
      </c>
      <c r="L4" s="22" t="s">
        <v>2584</v>
      </c>
      <c r="M4" s="4" t="s">
        <v>2286</v>
      </c>
      <c r="N4" s="4" t="s">
        <v>2287</v>
      </c>
      <c r="O4" s="4" t="s">
        <v>2288</v>
      </c>
      <c r="P4" s="4" t="s">
        <v>2289</v>
      </c>
      <c r="Q4" s="4" t="s">
        <v>2290</v>
      </c>
      <c r="R4" s="4" t="s">
        <v>2291</v>
      </c>
      <c r="S4" s="4" t="s">
        <v>2292</v>
      </c>
      <c r="T4" s="4" t="s">
        <v>2293</v>
      </c>
      <c r="U4" s="4" t="s">
        <v>2294</v>
      </c>
      <c r="V4" s="4" t="s">
        <v>2295</v>
      </c>
      <c r="W4" s="4" t="s">
        <v>2296</v>
      </c>
      <c r="X4" s="4" t="s">
        <v>2297</v>
      </c>
      <c r="Y4" s="4" t="s">
        <v>2298</v>
      </c>
      <c r="Z4" s="4" t="s">
        <v>2299</v>
      </c>
      <c r="AA4" s="4" t="s">
        <v>2300</v>
      </c>
      <c r="AB4" s="4" t="s">
        <v>2301</v>
      </c>
      <c r="AC4" s="4" t="s">
        <v>2302</v>
      </c>
      <c r="AD4" s="4" t="s">
        <v>2303</v>
      </c>
      <c r="AE4" s="4" t="s">
        <v>2304</v>
      </c>
      <c r="AF4" s="4" t="s">
        <v>2305</v>
      </c>
      <c r="AG4" s="4" t="s">
        <v>2306</v>
      </c>
      <c r="AH4" s="4" t="s">
        <v>2307</v>
      </c>
      <c r="AI4" s="4" t="s">
        <v>2308</v>
      </c>
      <c r="AJ4" s="4" t="s">
        <v>2309</v>
      </c>
      <c r="AK4" s="4" t="s">
        <v>2310</v>
      </c>
      <c r="AL4" s="4" t="s">
        <v>2311</v>
      </c>
      <c r="AM4" s="4" t="s">
        <v>2312</v>
      </c>
      <c r="AN4" s="4" t="s">
        <v>2313</v>
      </c>
      <c r="AO4" s="4" t="s">
        <v>2314</v>
      </c>
      <c r="AP4" s="4" t="s">
        <v>2315</v>
      </c>
      <c r="AQ4" s="4" t="s">
        <v>2316</v>
      </c>
      <c r="AR4" s="4" t="s">
        <v>11379</v>
      </c>
      <c r="AS4" s="4" t="s">
        <v>2318</v>
      </c>
      <c r="AT4" s="4" t="s">
        <v>2319</v>
      </c>
      <c r="AU4" s="4" t="s">
        <v>2320</v>
      </c>
      <c r="AV4" s="4" t="s">
        <v>2321</v>
      </c>
      <c r="AW4" s="4" t="s">
        <v>2322</v>
      </c>
      <c r="AX4" s="4" t="s">
        <v>2323</v>
      </c>
      <c r="AY4" s="4" t="s">
        <v>2324</v>
      </c>
      <c r="AZ4" s="4" t="s">
        <v>2325</v>
      </c>
      <c r="BA4" s="4" t="s">
        <v>2326</v>
      </c>
      <c r="BB4" s="4" t="s">
        <v>2327</v>
      </c>
      <c r="BC4" s="4" t="s">
        <v>2328</v>
      </c>
      <c r="BD4" s="4" t="s">
        <v>2329</v>
      </c>
      <c r="BE4" s="4" t="s">
        <v>2330</v>
      </c>
      <c r="BF4" s="4" t="s">
        <v>2331</v>
      </c>
      <c r="BG4" s="4" t="s">
        <v>2332</v>
      </c>
      <c r="BH4" s="4" t="s">
        <v>2333</v>
      </c>
      <c r="BI4" s="4" t="s">
        <v>2334</v>
      </c>
      <c r="BJ4" s="4" t="s">
        <v>2335</v>
      </c>
      <c r="BK4" s="4" t="s">
        <v>2336</v>
      </c>
      <c r="BL4" s="4" t="s">
        <v>2337</v>
      </c>
      <c r="BM4" s="4" t="s">
        <v>2338</v>
      </c>
      <c r="BN4" s="4" t="s">
        <v>2339</v>
      </c>
      <c r="BO4" s="4" t="s">
        <v>2340</v>
      </c>
      <c r="BP4" s="4" t="s">
        <v>2341</v>
      </c>
      <c r="BQ4" s="4" t="s">
        <v>2342</v>
      </c>
      <c r="BR4" s="4" t="s">
        <v>2343</v>
      </c>
      <c r="BS4" s="4" t="s">
        <v>2344</v>
      </c>
      <c r="BT4" s="4" t="s">
        <v>2345</v>
      </c>
      <c r="BU4" s="4" t="s">
        <v>2346</v>
      </c>
      <c r="BV4" s="4" t="s">
        <v>2347</v>
      </c>
      <c r="BW4" s="4" t="s">
        <v>2348</v>
      </c>
      <c r="BX4" s="4" t="s">
        <v>2349</v>
      </c>
      <c r="BY4" s="4" t="s">
        <v>2350</v>
      </c>
      <c r="BZ4" s="4" t="s">
        <v>2351</v>
      </c>
      <c r="CA4" s="4" t="s">
        <v>2352</v>
      </c>
      <c r="CB4" s="4" t="s">
        <v>2353</v>
      </c>
      <c r="CC4" s="4" t="s">
        <v>2354</v>
      </c>
      <c r="CD4" s="4" t="s">
        <v>2355</v>
      </c>
      <c r="CE4" s="4" t="s">
        <v>2356</v>
      </c>
      <c r="CF4" s="4" t="s">
        <v>2357</v>
      </c>
      <c r="CG4" s="4" t="s">
        <v>2358</v>
      </c>
      <c r="CH4" s="4" t="s">
        <v>2359</v>
      </c>
      <c r="CI4" s="4" t="s">
        <v>2360</v>
      </c>
      <c r="CJ4" s="4" t="s">
        <v>2361</v>
      </c>
      <c r="CK4" s="4" t="s">
        <v>2362</v>
      </c>
      <c r="CL4" s="4" t="s">
        <v>2363</v>
      </c>
      <c r="CM4" s="4" t="s">
        <v>2364</v>
      </c>
      <c r="CN4" s="4" t="s">
        <v>2365</v>
      </c>
      <c r="CO4" s="4" t="s">
        <v>2366</v>
      </c>
      <c r="CP4" s="4" t="s">
        <v>2367</v>
      </c>
      <c r="CQ4" s="4" t="s">
        <v>2368</v>
      </c>
      <c r="CR4" s="4" t="s">
        <v>2369</v>
      </c>
      <c r="CS4" s="4" t="s">
        <v>2370</v>
      </c>
      <c r="CT4" s="4" t="s">
        <v>2371</v>
      </c>
      <c r="CU4" s="4" t="s">
        <v>2372</v>
      </c>
      <c r="CV4" s="4" t="s">
        <v>2373</v>
      </c>
      <c r="CW4" s="4" t="s">
        <v>2374</v>
      </c>
      <c r="CX4" s="4" t="s">
        <v>2375</v>
      </c>
      <c r="CY4" s="4" t="s">
        <v>2376</v>
      </c>
      <c r="CZ4" s="4" t="s">
        <v>2377</v>
      </c>
      <c r="DA4" s="4" t="s">
        <v>2378</v>
      </c>
      <c r="DB4" s="4" t="s">
        <v>2379</v>
      </c>
      <c r="DC4" s="4" t="s">
        <v>2380</v>
      </c>
      <c r="DD4" s="4" t="s">
        <v>2381</v>
      </c>
      <c r="DE4" s="4" t="s">
        <v>2382</v>
      </c>
      <c r="DF4" s="4" t="s">
        <v>2383</v>
      </c>
      <c r="DG4" s="4" t="s">
        <v>2384</v>
      </c>
      <c r="DH4" s="4" t="s">
        <v>2385</v>
      </c>
      <c r="DI4" s="4" t="s">
        <v>2386</v>
      </c>
      <c r="DJ4" s="4" t="s">
        <v>2387</v>
      </c>
      <c r="DK4" s="4" t="s">
        <v>2388</v>
      </c>
      <c r="DL4" s="4" t="s">
        <v>2389</v>
      </c>
      <c r="DM4" s="4" t="s">
        <v>2390</v>
      </c>
      <c r="DN4" s="4" t="s">
        <v>2391</v>
      </c>
      <c r="DO4" s="4" t="s">
        <v>2392</v>
      </c>
      <c r="DP4" s="4" t="s">
        <v>2393</v>
      </c>
      <c r="DQ4" s="4" t="s">
        <v>2394</v>
      </c>
      <c r="DR4" s="4" t="s">
        <v>2395</v>
      </c>
      <c r="DS4" s="4" t="s">
        <v>2396</v>
      </c>
      <c r="DT4" s="4" t="s">
        <v>2397</v>
      </c>
      <c r="DU4" s="4" t="s">
        <v>2398</v>
      </c>
      <c r="DV4" s="4" t="s">
        <v>2399</v>
      </c>
      <c r="DW4" s="4" t="s">
        <v>2400</v>
      </c>
      <c r="DX4" s="4" t="s">
        <v>2401</v>
      </c>
      <c r="DY4" s="4" t="s">
        <v>2402</v>
      </c>
      <c r="DZ4" s="4" t="s">
        <v>2403</v>
      </c>
      <c r="EA4" s="4" t="s">
        <v>2404</v>
      </c>
      <c r="EB4" s="4" t="s">
        <v>2405</v>
      </c>
      <c r="EC4" s="4" t="s">
        <v>2406</v>
      </c>
      <c r="ED4" s="4" t="s">
        <v>2407</v>
      </c>
      <c r="EE4" s="4" t="s">
        <v>2408</v>
      </c>
      <c r="EF4" s="4" t="s">
        <v>2409</v>
      </c>
      <c r="EG4" s="4" t="s">
        <v>2410</v>
      </c>
      <c r="EH4" s="4" t="s">
        <v>2411</v>
      </c>
      <c r="EI4" s="4" t="s">
        <v>2412</v>
      </c>
      <c r="EJ4" s="4" t="s">
        <v>2413</v>
      </c>
      <c r="EK4" s="4" t="s">
        <v>2414</v>
      </c>
      <c r="EL4" s="4" t="s">
        <v>2415</v>
      </c>
      <c r="EM4" s="4" t="s">
        <v>2416</v>
      </c>
      <c r="EN4" s="4" t="s">
        <v>2417</v>
      </c>
      <c r="EO4" s="4" t="s">
        <v>2418</v>
      </c>
      <c r="EP4" s="4" t="s">
        <v>2419</v>
      </c>
      <c r="ER4" s="46" t="s">
        <v>11115</v>
      </c>
      <c r="ES4" s="46" t="s">
        <v>11281</v>
      </c>
      <c r="ET4" t="s">
        <v>5811</v>
      </c>
      <c r="EU4" t="s">
        <v>5780</v>
      </c>
      <c r="EV4" t="s">
        <v>11112</v>
      </c>
      <c r="EW4" t="s">
        <v>5720</v>
      </c>
      <c r="EX4" s="47" t="s">
        <v>5719</v>
      </c>
      <c r="EY4" t="s">
        <v>5743</v>
      </c>
      <c r="EZ4" s="47" t="s">
        <v>9365</v>
      </c>
    </row>
    <row r="5" spans="1:156" x14ac:dyDescent="0.35">
      <c r="A5" s="18">
        <v>43301</v>
      </c>
      <c r="B5" s="18">
        <v>43237</v>
      </c>
      <c r="C5" s="18">
        <v>43250</v>
      </c>
      <c r="D5" s="4"/>
      <c r="E5" s="22" t="str">
        <f t="shared" ref="E5:K14" si="3">IF(ISERROR(VLOOKUP(E$4&amp;$M5,$ER:$ER,1,0)),"","X")</f>
        <v>X</v>
      </c>
      <c r="F5" s="22" t="str">
        <f t="shared" si="3"/>
        <v/>
      </c>
      <c r="G5" s="22" t="str">
        <f t="shared" si="3"/>
        <v>X</v>
      </c>
      <c r="H5" s="22" t="str">
        <f t="shared" si="3"/>
        <v/>
      </c>
      <c r="I5" s="22" t="str">
        <f t="shared" si="3"/>
        <v/>
      </c>
      <c r="J5" s="22" t="str">
        <f t="shared" si="3"/>
        <v/>
      </c>
      <c r="K5" s="22" t="str">
        <f t="shared" si="3"/>
        <v/>
      </c>
      <c r="L5" s="22" t="s">
        <v>2585</v>
      </c>
      <c r="M5" s="34" t="s">
        <v>10309</v>
      </c>
      <c r="N5" s="34" t="s">
        <v>10311</v>
      </c>
      <c r="O5" s="32">
        <f t="shared" ref="O5:O77" si="4">IF(ISERROR(VALUE(RIGHT($M5,3))),112400,VALUE("124"&amp;RIGHT($M5,3)))</f>
        <v>124125</v>
      </c>
      <c r="P5" s="34"/>
      <c r="Q5" s="34"/>
      <c r="R5" s="34"/>
      <c r="S5" s="32" t="str">
        <f>IFERROR(VLOOKUP(LEFT($M5,2),'ALL-Unit Code 4'!$W:$W,1,0),VLOOKUP($D$3,Sites!$A:$B,2,0))</f>
        <v>AG</v>
      </c>
      <c r="T5" s="32" t="str">
        <f>VLOOKUP(O5,'ALL-Chart of Accounts'!$E:$F,2,0)</f>
        <v>IC AR - Madera</v>
      </c>
      <c r="U5" s="34"/>
      <c r="V5" s="34"/>
      <c r="W5" s="34"/>
      <c r="X5" s="34"/>
      <c r="Y5" s="34"/>
      <c r="Z5" s="34"/>
      <c r="AA5" s="32">
        <f t="shared" ref="AA5:AA15" si="5">IF($L5="Interdivisional",VALUE("124"&amp;RIGHT($M5,3)),IF($L5&amp;MID($M5,3,1)="IntercompanyA",425000,IF($L5&amp;MID($M5,3,1)="IntercompanyE",421000,IF($L5&amp;MID($M5,3,1)="IntercompanyS",428000,IF($L5&amp;MID($M5,3,1)="IntercompanyR",427000)))))</f>
        <v>124125</v>
      </c>
      <c r="AB5" s="34"/>
      <c r="AC5" s="34"/>
      <c r="AD5" s="34"/>
      <c r="AE5" s="32" t="str">
        <f>$S5</f>
        <v>AG</v>
      </c>
      <c r="AF5" s="32" t="str">
        <f>VLOOKUP(AA5,'ALL-Chart of Accounts'!$E:$F,2,0)</f>
        <v>IC AR - Madera</v>
      </c>
      <c r="AG5" s="32">
        <f t="shared" ref="AG5:AG77" si="6">AA5</f>
        <v>124125</v>
      </c>
      <c r="AH5" s="32" t="str">
        <f t="shared" ref="AH5:AH77" si="7">IF(AB5="","",AB5)</f>
        <v/>
      </c>
      <c r="AI5" s="32" t="str">
        <f t="shared" ref="AI5:AI77" si="8">IF(LEFT(AG5,1)="4",9999,"")</f>
        <v/>
      </c>
      <c r="AJ5" s="34"/>
      <c r="AK5" s="32" t="str">
        <f>$S5</f>
        <v>AG</v>
      </c>
      <c r="AL5" s="32" t="str">
        <f>VLOOKUP(AG5,'ALL-Chart of Accounts'!$E:$F,2,0)</f>
        <v>IC AR - Madera</v>
      </c>
      <c r="AM5" s="34"/>
      <c r="AN5" s="34"/>
      <c r="AO5" s="34"/>
      <c r="AP5" s="34"/>
      <c r="AQ5" s="34"/>
      <c r="AR5" s="34"/>
      <c r="AS5" s="32">
        <f t="shared" ref="AS5:AS77" si="9">IF(AA5="","",AA5)</f>
        <v>124125</v>
      </c>
      <c r="AT5" s="32" t="str">
        <f t="shared" ref="AT5:AT77" si="10">IF(AB5="","",AB5)</f>
        <v/>
      </c>
      <c r="AU5" s="32" t="str">
        <f t="shared" ref="AU5:AU77" si="11">IF(AC5="","",AC5)</f>
        <v/>
      </c>
      <c r="AV5" s="34"/>
      <c r="AW5" s="32" t="str">
        <f>$S5</f>
        <v>AG</v>
      </c>
      <c r="AX5" s="32" t="str">
        <f>VLOOKUP(AS5,'ALL-Chart of Accounts'!$E:$F,2,0)</f>
        <v>IC AR - Madera</v>
      </c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2">
        <f t="shared" ref="CI5:CI37" si="12">IF(OR($L5="Interdivisional",$L5="Cost Collecting"),$AA5,$AA5+100010)</f>
        <v>124125</v>
      </c>
      <c r="CJ5" s="32" t="str">
        <f t="shared" ref="CJ5:CJ77" si="13">IF($AB5="","",$AB5)</f>
        <v/>
      </c>
      <c r="CK5" s="34"/>
      <c r="CL5" s="34"/>
      <c r="CM5" s="32" t="str">
        <f>$S5</f>
        <v>AG</v>
      </c>
      <c r="CN5" s="32" t="str">
        <f>VLOOKUP(CI5,'ALL-Chart of Accounts'!$E:$F,2,0)</f>
        <v>IC AR - Madera</v>
      </c>
      <c r="CO5" s="32">
        <f t="shared" ref="CO5:CO44" si="14">IF(OR($L5="Cost Collecting",$L5="Interdivisional"),CI5,CI5+10)</f>
        <v>124125</v>
      </c>
      <c r="CP5" s="32" t="str">
        <f t="shared" ref="CP5:CP77" si="15">IF($AB5="","",$AB5)</f>
        <v/>
      </c>
      <c r="CQ5" s="34"/>
      <c r="CR5" s="34"/>
      <c r="CS5" s="32" t="str">
        <f>$S5</f>
        <v>AG</v>
      </c>
      <c r="CT5" s="32" t="str">
        <f>VLOOKUP(CO5,'ALL-Chart of Accounts'!$E:$F,2,0)</f>
        <v>IC AR - Madera</v>
      </c>
      <c r="CU5" s="32">
        <f t="shared" ref="CU5:CU44" si="16">IF(OR($L5="Cost Collecting",$L5="Interdivisional"),CO5,CO5+10)</f>
        <v>124125</v>
      </c>
      <c r="CV5" s="32" t="str">
        <f t="shared" ref="CV5:CV77" si="17">IF($AB5="","",$AB5)</f>
        <v/>
      </c>
      <c r="CW5" s="34"/>
      <c r="CX5" s="34"/>
      <c r="CY5" s="32" t="str">
        <f>$S5</f>
        <v>AG</v>
      </c>
      <c r="CZ5" s="32" t="str">
        <f>VLOOKUP(CU5,'ALL-Chart of Accounts'!$E:$F,2,0)</f>
        <v>IC AR - Madera</v>
      </c>
      <c r="DA5" s="32">
        <f t="shared" ref="DA5:DA44" si="18">IF(OR($L5="Cost Collecting",$L5="Interdivisional"),CU5,CU5+10)</f>
        <v>124125</v>
      </c>
      <c r="DB5" s="32" t="str">
        <f t="shared" ref="DB5:DB77" si="19">IF($AB5="","",$AB5)</f>
        <v/>
      </c>
      <c r="DC5" s="34"/>
      <c r="DD5" s="34"/>
      <c r="DE5" s="32" t="str">
        <f>$S5</f>
        <v>AG</v>
      </c>
      <c r="DF5" s="32" t="str">
        <f>VLOOKUP(DA5,'ALL-Chart of Accounts'!$E:$F,2,0)</f>
        <v>IC AR - Madera</v>
      </c>
      <c r="DG5" s="32">
        <f t="shared" ref="DG5:DG44" si="20">IF(OR($L5="Cost Collecting",$L5="Interdivisional"),DA5,DA5+10)</f>
        <v>124125</v>
      </c>
      <c r="DH5" s="32" t="str">
        <f t="shared" ref="DH5:DH77" si="21">IF($AB5="","",$AB5)</f>
        <v/>
      </c>
      <c r="DI5" s="34"/>
      <c r="DJ5" s="34"/>
      <c r="DK5" s="32" t="str">
        <f>$S5</f>
        <v>AG</v>
      </c>
      <c r="DL5" s="32" t="str">
        <f>VLOOKUP(DG5,'ALL-Chart of Accounts'!$E:$F,2,0)</f>
        <v>IC AR - Madera</v>
      </c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R5" s="32" t="str">
        <f>ET5&amp;EU5</f>
        <v>1JBTAGA125</v>
      </c>
      <c r="ES5" s="32" t="b">
        <f t="shared" ref="ES5:ES36" si="22">VLOOKUP(EU5,M:N,2,0)=EV5</f>
        <v>1</v>
      </c>
      <c r="ET5" t="s">
        <v>10</v>
      </c>
      <c r="EU5" t="s">
        <v>10309</v>
      </c>
      <c r="EV5" t="s">
        <v>10311</v>
      </c>
      <c r="EW5" t="s">
        <v>9398</v>
      </c>
      <c r="EX5" s="61">
        <v>43301.603722997686</v>
      </c>
      <c r="EY5" t="s">
        <v>9398</v>
      </c>
      <c r="EZ5" s="61">
        <v>43301.603722997686</v>
      </c>
    </row>
    <row r="6" spans="1:156" x14ac:dyDescent="0.35">
      <c r="A6" s="47">
        <v>43301</v>
      </c>
      <c r="B6" s="18">
        <v>43208</v>
      </c>
      <c r="C6" s="18">
        <v>43250</v>
      </c>
      <c r="D6" s="4"/>
      <c r="E6" s="22" t="str">
        <f t="shared" si="3"/>
        <v>X</v>
      </c>
      <c r="F6" s="22" t="str">
        <f t="shared" si="3"/>
        <v/>
      </c>
      <c r="G6" s="22" t="str">
        <f t="shared" si="3"/>
        <v>X</v>
      </c>
      <c r="H6" s="22" t="str">
        <f t="shared" si="3"/>
        <v/>
      </c>
      <c r="I6" s="22" t="str">
        <f t="shared" si="3"/>
        <v/>
      </c>
      <c r="J6" s="22" t="str">
        <f t="shared" si="3"/>
        <v/>
      </c>
      <c r="K6" s="22" t="str">
        <f t="shared" si="3"/>
        <v/>
      </c>
      <c r="L6" s="22" t="s">
        <v>2585</v>
      </c>
      <c r="M6" s="34" t="s">
        <v>10169</v>
      </c>
      <c r="N6" s="34" t="s">
        <v>9942</v>
      </c>
      <c r="O6" s="32">
        <f t="shared" si="4"/>
        <v>124127</v>
      </c>
      <c r="P6" s="34"/>
      <c r="Q6" s="34"/>
      <c r="R6" s="34"/>
      <c r="S6" s="32" t="str">
        <f>IFERROR(VLOOKUP(LEFT($M6,2),'ALL-Unit Code 4'!$W:$W,1,0),VLOOKUP($D$3,Sites!$A:$B,2,0))</f>
        <v>AG</v>
      </c>
      <c r="T6" s="32" t="str">
        <f>VLOOKUP(O6,'ALL-Chart of Accounts'!$E:$F,2,0)</f>
        <v>IC AR - Alpharetta</v>
      </c>
      <c r="U6" s="34"/>
      <c r="V6" s="34"/>
      <c r="W6" s="34"/>
      <c r="X6" s="34"/>
      <c r="Y6" s="34"/>
      <c r="Z6" s="34"/>
      <c r="AA6" s="32">
        <f t="shared" si="5"/>
        <v>124127</v>
      </c>
      <c r="AB6" s="34"/>
      <c r="AC6" s="34"/>
      <c r="AD6" s="34"/>
      <c r="AE6" s="32" t="str">
        <f t="shared" ref="AE6:AE74" si="23">$S6</f>
        <v>AG</v>
      </c>
      <c r="AF6" s="32" t="str">
        <f>VLOOKUP(AA6,'ALL-Chart of Accounts'!$E:$F,2,0)</f>
        <v>IC AR - Alpharetta</v>
      </c>
      <c r="AG6" s="32">
        <f t="shared" si="6"/>
        <v>124127</v>
      </c>
      <c r="AH6" s="32" t="str">
        <f t="shared" si="7"/>
        <v/>
      </c>
      <c r="AI6" s="32" t="str">
        <f t="shared" si="8"/>
        <v/>
      </c>
      <c r="AJ6" s="34"/>
      <c r="AK6" s="32" t="str">
        <f t="shared" ref="AK6:AK74" si="24">$S6</f>
        <v>AG</v>
      </c>
      <c r="AL6" s="32" t="str">
        <f>VLOOKUP(AG6,'ALL-Chart of Accounts'!$E:$F,2,0)</f>
        <v>IC AR - Alpharetta</v>
      </c>
      <c r="AM6" s="34"/>
      <c r="AN6" s="34"/>
      <c r="AO6" s="34"/>
      <c r="AP6" s="34"/>
      <c r="AQ6" s="34"/>
      <c r="AR6" s="34"/>
      <c r="AS6" s="32">
        <f t="shared" si="9"/>
        <v>124127</v>
      </c>
      <c r="AT6" s="32" t="str">
        <f t="shared" si="10"/>
        <v/>
      </c>
      <c r="AU6" s="32" t="str">
        <f t="shared" si="11"/>
        <v/>
      </c>
      <c r="AV6" s="34"/>
      <c r="AW6" s="32" t="str">
        <f t="shared" ref="AW6:AW74" si="25">$S6</f>
        <v>AG</v>
      </c>
      <c r="AX6" s="32" t="str">
        <f>VLOOKUP(AS6,'ALL-Chart of Accounts'!$E:$F,2,0)</f>
        <v>IC AR - Alpharetta</v>
      </c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2">
        <f t="shared" si="12"/>
        <v>124127</v>
      </c>
      <c r="CJ6" s="32" t="str">
        <f t="shared" si="13"/>
        <v/>
      </c>
      <c r="CK6" s="34"/>
      <c r="CL6" s="34"/>
      <c r="CM6" s="32" t="str">
        <f t="shared" ref="CM6:CM74" si="26">$S6</f>
        <v>AG</v>
      </c>
      <c r="CN6" s="32" t="str">
        <f>VLOOKUP(CI6,'ALL-Chart of Accounts'!$E:$F,2,0)</f>
        <v>IC AR - Alpharetta</v>
      </c>
      <c r="CO6" s="32">
        <f t="shared" si="14"/>
        <v>124127</v>
      </c>
      <c r="CP6" s="32" t="str">
        <f t="shared" si="15"/>
        <v/>
      </c>
      <c r="CQ6" s="34"/>
      <c r="CR6" s="34"/>
      <c r="CS6" s="32" t="str">
        <f t="shared" ref="CS6:CS74" si="27">$S6</f>
        <v>AG</v>
      </c>
      <c r="CT6" s="32" t="str">
        <f>VLOOKUP(CO6,'ALL-Chart of Accounts'!$E:$F,2,0)</f>
        <v>IC AR - Alpharetta</v>
      </c>
      <c r="CU6" s="32">
        <f t="shared" si="16"/>
        <v>124127</v>
      </c>
      <c r="CV6" s="32" t="str">
        <f t="shared" si="17"/>
        <v/>
      </c>
      <c r="CW6" s="34"/>
      <c r="CX6" s="34"/>
      <c r="CY6" s="32" t="str">
        <f t="shared" ref="CY6:CY74" si="28">$S6</f>
        <v>AG</v>
      </c>
      <c r="CZ6" s="32" t="str">
        <f>VLOOKUP(CU6,'ALL-Chart of Accounts'!$E:$F,2,0)</f>
        <v>IC AR - Alpharetta</v>
      </c>
      <c r="DA6" s="32">
        <f t="shared" si="18"/>
        <v>124127</v>
      </c>
      <c r="DB6" s="32" t="str">
        <f t="shared" si="19"/>
        <v/>
      </c>
      <c r="DC6" s="34"/>
      <c r="DD6" s="34"/>
      <c r="DE6" s="32" t="str">
        <f t="shared" ref="DE6:DE74" si="29">$S6</f>
        <v>AG</v>
      </c>
      <c r="DF6" s="32" t="str">
        <f>VLOOKUP(DA6,'ALL-Chart of Accounts'!$E:$F,2,0)</f>
        <v>IC AR - Alpharetta</v>
      </c>
      <c r="DG6" s="32">
        <f t="shared" si="20"/>
        <v>124127</v>
      </c>
      <c r="DH6" s="32" t="str">
        <f t="shared" si="21"/>
        <v/>
      </c>
      <c r="DI6" s="34"/>
      <c r="DJ6" s="34"/>
      <c r="DK6" s="32" t="str">
        <f t="shared" ref="DK6:DK74" si="30">$S6</f>
        <v>AG</v>
      </c>
      <c r="DL6" s="32" t="str">
        <f>VLOOKUP(DG6,'ALL-Chart of Accounts'!$E:$F,2,0)</f>
        <v>IC AR - Alpharetta</v>
      </c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R6" s="32" t="str">
        <f t="shared" ref="ER6:ER75" si="31">ET6&amp;EU6</f>
        <v>1JBTAGA127</v>
      </c>
      <c r="ES6" s="32" t="b">
        <f t="shared" si="22"/>
        <v>1</v>
      </c>
      <c r="ET6" t="s">
        <v>10</v>
      </c>
      <c r="EU6" t="s">
        <v>10169</v>
      </c>
      <c r="EV6" t="s">
        <v>9942</v>
      </c>
      <c r="EW6" t="s">
        <v>9398</v>
      </c>
      <c r="EX6" s="61">
        <v>43301.603725462963</v>
      </c>
      <c r="EY6" t="s">
        <v>9398</v>
      </c>
      <c r="EZ6" s="61">
        <v>43301.603725462963</v>
      </c>
    </row>
    <row r="7" spans="1:156" s="46" customFormat="1" x14ac:dyDescent="0.35">
      <c r="A7" s="47">
        <v>43447</v>
      </c>
      <c r="B7" s="47"/>
      <c r="C7" s="47"/>
      <c r="D7" s="46" t="s">
        <v>11838</v>
      </c>
      <c r="E7" s="22" t="str">
        <f t="shared" si="3"/>
        <v/>
      </c>
      <c r="F7" s="22" t="str">
        <f t="shared" si="3"/>
        <v/>
      </c>
      <c r="G7" s="22" t="str">
        <f t="shared" si="3"/>
        <v/>
      </c>
      <c r="H7" s="22" t="str">
        <f t="shared" si="3"/>
        <v/>
      </c>
      <c r="I7" s="22" t="str">
        <f t="shared" si="3"/>
        <v/>
      </c>
      <c r="J7" s="22" t="str">
        <f t="shared" si="3"/>
        <v/>
      </c>
      <c r="K7" s="22" t="str">
        <f t="shared" si="3"/>
        <v/>
      </c>
      <c r="L7" s="22" t="s">
        <v>2585</v>
      </c>
      <c r="M7" s="34" t="s">
        <v>11839</v>
      </c>
      <c r="N7" s="34" t="s">
        <v>11842</v>
      </c>
      <c r="O7" s="32">
        <f t="shared" si="4"/>
        <v>124155</v>
      </c>
      <c r="P7" s="34"/>
      <c r="Q7" s="34"/>
      <c r="R7" s="34"/>
      <c r="S7" s="32" t="str">
        <f>IFERROR(VLOOKUP(LEFT($M7,2),'ALL-Unit Code 4'!$W:$W,1,0),VLOOKUP($D$3,Sites!$A:$B,2,0))</f>
        <v>AG</v>
      </c>
      <c r="T7" s="32" t="str">
        <f>VLOOKUP(O7,'ALL-Chart of Accounts'!$E:$F,2,0)</f>
        <v>IC AR - AB - Stratford</v>
      </c>
      <c r="U7" s="34"/>
      <c r="V7" s="34"/>
      <c r="W7" s="34"/>
      <c r="X7" s="34"/>
      <c r="Y7" s="34"/>
      <c r="Z7" s="34"/>
      <c r="AA7" s="32">
        <f t="shared" si="5"/>
        <v>124155</v>
      </c>
      <c r="AB7" s="34"/>
      <c r="AC7" s="34"/>
      <c r="AD7" s="34"/>
      <c r="AE7" s="32" t="str">
        <f t="shared" si="23"/>
        <v>AG</v>
      </c>
      <c r="AF7" s="32" t="str">
        <f>VLOOKUP(AA7,'ALL-Chart of Accounts'!$E:$F,2,0)</f>
        <v>IC AR - AB - Stratford</v>
      </c>
      <c r="AG7" s="32">
        <f>AA7</f>
        <v>124155</v>
      </c>
      <c r="AH7" s="32" t="str">
        <f>IF(AB7="","",AB7)</f>
        <v/>
      </c>
      <c r="AI7" s="32" t="str">
        <f>IF(LEFT(AG7,1)="4",9999,"")</f>
        <v/>
      </c>
      <c r="AJ7" s="34"/>
      <c r="AK7" s="32" t="str">
        <f t="shared" si="24"/>
        <v>AG</v>
      </c>
      <c r="AL7" s="32" t="str">
        <f>VLOOKUP(AG7,'ALL-Chart of Accounts'!$E:$F,2,0)</f>
        <v>IC AR - AB - Stratford</v>
      </c>
      <c r="AM7" s="34"/>
      <c r="AN7" s="34"/>
      <c r="AO7" s="34"/>
      <c r="AP7" s="34"/>
      <c r="AQ7" s="34"/>
      <c r="AR7" s="34"/>
      <c r="AS7" s="32">
        <f t="shared" ref="AS7:AU9" si="32">IF(AA7="","",AA7)</f>
        <v>124155</v>
      </c>
      <c r="AT7" s="32" t="str">
        <f t="shared" si="32"/>
        <v/>
      </c>
      <c r="AU7" s="32" t="str">
        <f t="shared" si="32"/>
        <v/>
      </c>
      <c r="AV7" s="34"/>
      <c r="AW7" s="32" t="str">
        <f t="shared" si="25"/>
        <v>AG</v>
      </c>
      <c r="AX7" s="32" t="str">
        <f>VLOOKUP(AS7,'ALL-Chart of Accounts'!$E:$F,2,0)</f>
        <v>IC AR - AB - Stratford</v>
      </c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2">
        <f t="shared" si="12"/>
        <v>124155</v>
      </c>
      <c r="CJ7" s="32" t="str">
        <f t="shared" si="13"/>
        <v/>
      </c>
      <c r="CK7" s="34"/>
      <c r="CL7" s="34"/>
      <c r="CM7" s="32" t="str">
        <f t="shared" si="26"/>
        <v>AG</v>
      </c>
      <c r="CN7" s="32" t="str">
        <f>VLOOKUP(CI7,'ALL-Chart of Accounts'!$E:$F,2,0)</f>
        <v>IC AR - AB - Stratford</v>
      </c>
      <c r="CO7" s="32">
        <f>IF(OR($L7="Cost Collecting",$L7="Interdivisional"),CI7,CI7+10)</f>
        <v>124155</v>
      </c>
      <c r="CP7" s="32" t="str">
        <f t="shared" si="15"/>
        <v/>
      </c>
      <c r="CQ7" s="34"/>
      <c r="CR7" s="34"/>
      <c r="CS7" s="32" t="str">
        <f t="shared" si="27"/>
        <v>AG</v>
      </c>
      <c r="CT7" s="32" t="str">
        <f>VLOOKUP(CO7,'ALL-Chart of Accounts'!$E:$F,2,0)</f>
        <v>IC AR - AB - Stratford</v>
      </c>
      <c r="CU7" s="32">
        <f>IF(OR($L7="Cost Collecting",$L7="Interdivisional"),CO7,CO7+10)</f>
        <v>124155</v>
      </c>
      <c r="CV7" s="32" t="str">
        <f t="shared" si="17"/>
        <v/>
      </c>
      <c r="CW7" s="34"/>
      <c r="CX7" s="34"/>
      <c r="CY7" s="32" t="str">
        <f t="shared" si="28"/>
        <v>AG</v>
      </c>
      <c r="CZ7" s="32" t="str">
        <f>VLOOKUP(CU7,'ALL-Chart of Accounts'!$E:$F,2,0)</f>
        <v>IC AR - AB - Stratford</v>
      </c>
      <c r="DA7" s="32">
        <f>IF(OR($L7="Cost Collecting",$L7="Interdivisional"),CU7,CU7+10)</f>
        <v>124155</v>
      </c>
      <c r="DB7" s="32" t="str">
        <f t="shared" si="19"/>
        <v/>
      </c>
      <c r="DC7" s="34"/>
      <c r="DD7" s="34"/>
      <c r="DE7" s="32" t="str">
        <f t="shared" si="29"/>
        <v>AG</v>
      </c>
      <c r="DF7" s="32" t="str">
        <f>VLOOKUP(DA7,'ALL-Chart of Accounts'!$E:$F,2,0)</f>
        <v>IC AR - AB - Stratford</v>
      </c>
      <c r="DG7" s="32">
        <f>IF(OR($L7="Cost Collecting",$L7="Interdivisional"),DA7,DA7+10)</f>
        <v>124155</v>
      </c>
      <c r="DH7" s="32" t="str">
        <f t="shared" si="21"/>
        <v/>
      </c>
      <c r="DI7" s="34"/>
      <c r="DJ7" s="34"/>
      <c r="DK7" s="32" t="str">
        <f t="shared" si="30"/>
        <v>AG</v>
      </c>
      <c r="DL7" s="32" t="str">
        <f>VLOOKUP(DG7,'ALL-Chart of Accounts'!$E:$F,2,0)</f>
        <v>IC AR - AB - Stratford</v>
      </c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R7" s="32" t="str">
        <f>ET7&amp;EU7</f>
        <v>1JBTAGA127</v>
      </c>
      <c r="ES7" s="32" t="b">
        <f t="shared" si="22"/>
        <v>1</v>
      </c>
      <c r="ET7" s="46" t="s">
        <v>10</v>
      </c>
      <c r="EU7" s="46" t="s">
        <v>10169</v>
      </c>
      <c r="EV7" s="46" t="s">
        <v>9942</v>
      </c>
      <c r="EW7" s="46" t="s">
        <v>9398</v>
      </c>
      <c r="EX7" s="61">
        <v>43301.603725462963</v>
      </c>
      <c r="EY7" s="46" t="s">
        <v>9398</v>
      </c>
      <c r="EZ7" s="61">
        <v>43301.603725462963</v>
      </c>
    </row>
    <row r="8" spans="1:156" s="46" customFormat="1" x14ac:dyDescent="0.35">
      <c r="A8" s="47">
        <v>43447</v>
      </c>
      <c r="B8" s="47"/>
      <c r="C8" s="47"/>
      <c r="D8" s="46" t="s">
        <v>11838</v>
      </c>
      <c r="E8" s="22" t="str">
        <f t="shared" si="3"/>
        <v/>
      </c>
      <c r="F8" s="22" t="str">
        <f t="shared" si="3"/>
        <v/>
      </c>
      <c r="G8" s="22" t="str">
        <f t="shared" si="3"/>
        <v/>
      </c>
      <c r="H8" s="22" t="str">
        <f t="shared" si="3"/>
        <v/>
      </c>
      <c r="I8" s="22" t="str">
        <f t="shared" si="3"/>
        <v/>
      </c>
      <c r="J8" s="22" t="str">
        <f t="shared" si="3"/>
        <v/>
      </c>
      <c r="K8" s="22" t="str">
        <f t="shared" si="3"/>
        <v/>
      </c>
      <c r="L8" s="22" t="s">
        <v>2585</v>
      </c>
      <c r="M8" s="34" t="s">
        <v>11840</v>
      </c>
      <c r="N8" s="34" t="s">
        <v>11843</v>
      </c>
      <c r="O8" s="32">
        <f t="shared" si="4"/>
        <v>124160</v>
      </c>
      <c r="P8" s="34"/>
      <c r="Q8" s="34"/>
      <c r="R8" s="34"/>
      <c r="S8" s="32" t="str">
        <f>IFERROR(VLOOKUP(LEFT($M8,2),'ALL-Unit Code 4'!$W:$W,1,0),VLOOKUP($D$3,Sites!$A:$B,2,0))</f>
        <v>AG</v>
      </c>
      <c r="T8" s="32" t="str">
        <f>VLOOKUP(O8,'ALL-Chart of Accounts'!$E:$F,2,0)</f>
        <v>IC AR - Avure Technologies</v>
      </c>
      <c r="U8" s="34"/>
      <c r="V8" s="34"/>
      <c r="W8" s="34"/>
      <c r="X8" s="34"/>
      <c r="Y8" s="34"/>
      <c r="Z8" s="34"/>
      <c r="AA8" s="32">
        <f t="shared" si="5"/>
        <v>124160</v>
      </c>
      <c r="AB8" s="34"/>
      <c r="AC8" s="34"/>
      <c r="AD8" s="34"/>
      <c r="AE8" s="32" t="str">
        <f t="shared" si="23"/>
        <v>AG</v>
      </c>
      <c r="AF8" s="32" t="str">
        <f>VLOOKUP(AA8,'ALL-Chart of Accounts'!$E:$F,2,0)</f>
        <v>IC AR - Avure Technologies</v>
      </c>
      <c r="AG8" s="32">
        <f>AA8</f>
        <v>124160</v>
      </c>
      <c r="AH8" s="32" t="str">
        <f>IF(AB8="","",AB8)</f>
        <v/>
      </c>
      <c r="AI8" s="32" t="str">
        <f>IF(LEFT(AG8,1)="4",9999,"")</f>
        <v/>
      </c>
      <c r="AJ8" s="34"/>
      <c r="AK8" s="32" t="str">
        <f t="shared" si="24"/>
        <v>AG</v>
      </c>
      <c r="AL8" s="32" t="str">
        <f>VLOOKUP(AG8,'ALL-Chart of Accounts'!$E:$F,2,0)</f>
        <v>IC AR - Avure Technologies</v>
      </c>
      <c r="AM8" s="34"/>
      <c r="AN8" s="34"/>
      <c r="AO8" s="34"/>
      <c r="AP8" s="34"/>
      <c r="AQ8" s="34"/>
      <c r="AR8" s="34"/>
      <c r="AS8" s="32">
        <f t="shared" si="32"/>
        <v>124160</v>
      </c>
      <c r="AT8" s="32" t="str">
        <f t="shared" si="32"/>
        <v/>
      </c>
      <c r="AU8" s="32" t="str">
        <f t="shared" si="32"/>
        <v/>
      </c>
      <c r="AV8" s="34"/>
      <c r="AW8" s="32" t="str">
        <f t="shared" si="25"/>
        <v>AG</v>
      </c>
      <c r="AX8" s="32" t="str">
        <f>VLOOKUP(AS8,'ALL-Chart of Accounts'!$E:$F,2,0)</f>
        <v>IC AR - Avure Technologies</v>
      </c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2">
        <f t="shared" si="12"/>
        <v>124160</v>
      </c>
      <c r="CJ8" s="32" t="str">
        <f t="shared" si="13"/>
        <v/>
      </c>
      <c r="CK8" s="34"/>
      <c r="CL8" s="34"/>
      <c r="CM8" s="32" t="str">
        <f t="shared" si="26"/>
        <v>AG</v>
      </c>
      <c r="CN8" s="32" t="str">
        <f>VLOOKUP(CI8,'ALL-Chart of Accounts'!$E:$F,2,0)</f>
        <v>IC AR - Avure Technologies</v>
      </c>
      <c r="CO8" s="32">
        <f>IF(OR($L8="Cost Collecting",$L8="Interdivisional"),CI8,CI8+10)</f>
        <v>124160</v>
      </c>
      <c r="CP8" s="32" t="str">
        <f t="shared" si="15"/>
        <v/>
      </c>
      <c r="CQ8" s="34"/>
      <c r="CR8" s="34"/>
      <c r="CS8" s="32" t="str">
        <f t="shared" si="27"/>
        <v>AG</v>
      </c>
      <c r="CT8" s="32" t="str">
        <f>VLOOKUP(CO8,'ALL-Chart of Accounts'!$E:$F,2,0)</f>
        <v>IC AR - Avure Technologies</v>
      </c>
      <c r="CU8" s="32">
        <f>IF(OR($L8="Cost Collecting",$L8="Interdivisional"),CO8,CO8+10)</f>
        <v>124160</v>
      </c>
      <c r="CV8" s="32" t="str">
        <f t="shared" si="17"/>
        <v/>
      </c>
      <c r="CW8" s="34"/>
      <c r="CX8" s="34"/>
      <c r="CY8" s="32" t="str">
        <f t="shared" si="28"/>
        <v>AG</v>
      </c>
      <c r="CZ8" s="32" t="str">
        <f>VLOOKUP(CU8,'ALL-Chart of Accounts'!$E:$F,2,0)</f>
        <v>IC AR - Avure Technologies</v>
      </c>
      <c r="DA8" s="32">
        <f>IF(OR($L8="Cost Collecting",$L8="Interdivisional"),CU8,CU8+10)</f>
        <v>124160</v>
      </c>
      <c r="DB8" s="32" t="str">
        <f t="shared" si="19"/>
        <v/>
      </c>
      <c r="DC8" s="34"/>
      <c r="DD8" s="34"/>
      <c r="DE8" s="32" t="str">
        <f t="shared" si="29"/>
        <v>AG</v>
      </c>
      <c r="DF8" s="32" t="str">
        <f>VLOOKUP(DA8,'ALL-Chart of Accounts'!$E:$F,2,0)</f>
        <v>IC AR - Avure Technologies</v>
      </c>
      <c r="DG8" s="32">
        <f>IF(OR($L8="Cost Collecting",$L8="Interdivisional"),DA8,DA8+10)</f>
        <v>124160</v>
      </c>
      <c r="DH8" s="32" t="str">
        <f t="shared" si="21"/>
        <v/>
      </c>
      <c r="DI8" s="34"/>
      <c r="DJ8" s="34"/>
      <c r="DK8" s="32" t="str">
        <f t="shared" si="30"/>
        <v>AG</v>
      </c>
      <c r="DL8" s="32" t="str">
        <f>VLOOKUP(DG8,'ALL-Chart of Accounts'!$E:$F,2,0)</f>
        <v>IC AR - Avure Technologies</v>
      </c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R8" s="32" t="str">
        <f>ET8&amp;EU8</f>
        <v>1JBTAGA127</v>
      </c>
      <c r="ES8" s="32" t="b">
        <f t="shared" si="22"/>
        <v>1</v>
      </c>
      <c r="ET8" s="46" t="s">
        <v>10</v>
      </c>
      <c r="EU8" s="46" t="s">
        <v>10169</v>
      </c>
      <c r="EV8" s="46" t="s">
        <v>9942</v>
      </c>
      <c r="EW8" s="46" t="s">
        <v>9398</v>
      </c>
      <c r="EX8" s="61">
        <v>43301.603725462963</v>
      </c>
      <c r="EY8" s="46" t="s">
        <v>9398</v>
      </c>
      <c r="EZ8" s="61">
        <v>43301.603725462963</v>
      </c>
    </row>
    <row r="9" spans="1:156" s="46" customFormat="1" x14ac:dyDescent="0.35">
      <c r="A9" s="47">
        <v>43447</v>
      </c>
      <c r="B9" s="47"/>
      <c r="C9" s="47"/>
      <c r="D9" s="46" t="s">
        <v>11838</v>
      </c>
      <c r="E9" s="22" t="str">
        <f t="shared" si="3"/>
        <v/>
      </c>
      <c r="F9" s="22" t="str">
        <f t="shared" si="3"/>
        <v/>
      </c>
      <c r="G9" s="22" t="str">
        <f t="shared" si="3"/>
        <v/>
      </c>
      <c r="H9" s="22" t="str">
        <f t="shared" si="3"/>
        <v/>
      </c>
      <c r="I9" s="22" t="str">
        <f t="shared" si="3"/>
        <v/>
      </c>
      <c r="J9" s="22" t="str">
        <f t="shared" si="3"/>
        <v/>
      </c>
      <c r="K9" s="22" t="str">
        <f t="shared" si="3"/>
        <v/>
      </c>
      <c r="L9" s="22" t="s">
        <v>2585</v>
      </c>
      <c r="M9" s="34" t="s">
        <v>11841</v>
      </c>
      <c r="N9" s="34" t="s">
        <v>11844</v>
      </c>
      <c r="O9" s="32">
        <f t="shared" si="4"/>
        <v>124165</v>
      </c>
      <c r="P9" s="34"/>
      <c r="Q9" s="34"/>
      <c r="R9" s="34"/>
      <c r="S9" s="32" t="str">
        <f>IFERROR(VLOOKUP(LEFT($M9,2),'ALL-Unit Code 4'!$W:$W,1,0),VLOOKUP($D$3,Sites!$A:$B,2,0))</f>
        <v>AG</v>
      </c>
      <c r="T9" s="32" t="str">
        <f>VLOOKUP(O9,'ALL-Chart of Accounts'!$E:$F,2,0)</f>
        <v>IC AR - Tipper Tie</v>
      </c>
      <c r="U9" s="34"/>
      <c r="V9" s="34"/>
      <c r="W9" s="34"/>
      <c r="X9" s="34"/>
      <c r="Y9" s="34"/>
      <c r="Z9" s="34"/>
      <c r="AA9" s="32">
        <f t="shared" si="5"/>
        <v>124165</v>
      </c>
      <c r="AB9" s="34"/>
      <c r="AC9" s="34"/>
      <c r="AD9" s="34"/>
      <c r="AE9" s="32" t="str">
        <f t="shared" si="23"/>
        <v>AG</v>
      </c>
      <c r="AF9" s="32" t="str">
        <f>VLOOKUP(AA9,'ALL-Chart of Accounts'!$E:$F,2,0)</f>
        <v>IC AR - Tipper Tie</v>
      </c>
      <c r="AG9" s="32">
        <f>AA9</f>
        <v>124165</v>
      </c>
      <c r="AH9" s="32" t="str">
        <f>IF(AB9="","",AB9)</f>
        <v/>
      </c>
      <c r="AI9" s="32" t="str">
        <f>IF(LEFT(AG9,1)="4",9999,"")</f>
        <v/>
      </c>
      <c r="AJ9" s="34"/>
      <c r="AK9" s="32" t="str">
        <f t="shared" si="24"/>
        <v>AG</v>
      </c>
      <c r="AL9" s="32" t="str">
        <f>VLOOKUP(AG9,'ALL-Chart of Accounts'!$E:$F,2,0)</f>
        <v>IC AR - Tipper Tie</v>
      </c>
      <c r="AM9" s="34"/>
      <c r="AN9" s="34"/>
      <c r="AO9" s="34"/>
      <c r="AP9" s="34"/>
      <c r="AQ9" s="34"/>
      <c r="AR9" s="34"/>
      <c r="AS9" s="32">
        <f t="shared" si="32"/>
        <v>124165</v>
      </c>
      <c r="AT9" s="32" t="str">
        <f t="shared" si="32"/>
        <v/>
      </c>
      <c r="AU9" s="32" t="str">
        <f t="shared" si="32"/>
        <v/>
      </c>
      <c r="AV9" s="34"/>
      <c r="AW9" s="32" t="str">
        <f t="shared" si="25"/>
        <v>AG</v>
      </c>
      <c r="AX9" s="32" t="str">
        <f>VLOOKUP(AS9,'ALL-Chart of Accounts'!$E:$F,2,0)</f>
        <v>IC AR - Tipper Tie</v>
      </c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2">
        <f t="shared" si="12"/>
        <v>124165</v>
      </c>
      <c r="CJ9" s="32" t="str">
        <f t="shared" si="13"/>
        <v/>
      </c>
      <c r="CK9" s="34"/>
      <c r="CL9" s="34"/>
      <c r="CM9" s="32" t="str">
        <f t="shared" si="26"/>
        <v>AG</v>
      </c>
      <c r="CN9" s="32" t="str">
        <f>VLOOKUP(CI9,'ALL-Chart of Accounts'!$E:$F,2,0)</f>
        <v>IC AR - Tipper Tie</v>
      </c>
      <c r="CO9" s="32">
        <f>IF(OR($L9="Cost Collecting",$L9="Interdivisional"),CI9,CI9+10)</f>
        <v>124165</v>
      </c>
      <c r="CP9" s="32" t="str">
        <f t="shared" si="15"/>
        <v/>
      </c>
      <c r="CQ9" s="34"/>
      <c r="CR9" s="34"/>
      <c r="CS9" s="32" t="str">
        <f t="shared" si="27"/>
        <v>AG</v>
      </c>
      <c r="CT9" s="32" t="str">
        <f>VLOOKUP(CO9,'ALL-Chart of Accounts'!$E:$F,2,0)</f>
        <v>IC AR - Tipper Tie</v>
      </c>
      <c r="CU9" s="32">
        <f>IF(OR($L9="Cost Collecting",$L9="Interdivisional"),CO9,CO9+10)</f>
        <v>124165</v>
      </c>
      <c r="CV9" s="32" t="str">
        <f t="shared" si="17"/>
        <v/>
      </c>
      <c r="CW9" s="34"/>
      <c r="CX9" s="34"/>
      <c r="CY9" s="32" t="str">
        <f t="shared" si="28"/>
        <v>AG</v>
      </c>
      <c r="CZ9" s="32" t="str">
        <f>VLOOKUP(CU9,'ALL-Chart of Accounts'!$E:$F,2,0)</f>
        <v>IC AR - Tipper Tie</v>
      </c>
      <c r="DA9" s="32">
        <f>IF(OR($L9="Cost Collecting",$L9="Interdivisional"),CU9,CU9+10)</f>
        <v>124165</v>
      </c>
      <c r="DB9" s="32" t="str">
        <f t="shared" si="19"/>
        <v/>
      </c>
      <c r="DC9" s="34"/>
      <c r="DD9" s="34"/>
      <c r="DE9" s="32" t="str">
        <f t="shared" si="29"/>
        <v>AG</v>
      </c>
      <c r="DF9" s="32" t="str">
        <f>VLOOKUP(DA9,'ALL-Chart of Accounts'!$E:$F,2,0)</f>
        <v>IC AR - Tipper Tie</v>
      </c>
      <c r="DG9" s="32">
        <f>IF(OR($L9="Cost Collecting",$L9="Interdivisional"),DA9,DA9+10)</f>
        <v>124165</v>
      </c>
      <c r="DH9" s="32" t="str">
        <f t="shared" si="21"/>
        <v/>
      </c>
      <c r="DI9" s="34"/>
      <c r="DJ9" s="34"/>
      <c r="DK9" s="32" t="str">
        <f t="shared" si="30"/>
        <v>AG</v>
      </c>
      <c r="DL9" s="32" t="str">
        <f>VLOOKUP(DG9,'ALL-Chart of Accounts'!$E:$F,2,0)</f>
        <v>IC AR - Tipper Tie</v>
      </c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R9" s="32" t="str">
        <f>ET9&amp;EU9</f>
        <v>1JBTAGA127</v>
      </c>
      <c r="ES9" s="32" t="b">
        <f t="shared" si="22"/>
        <v>1</v>
      </c>
      <c r="ET9" s="46" t="s">
        <v>10</v>
      </c>
      <c r="EU9" s="46" t="s">
        <v>10169</v>
      </c>
      <c r="EV9" s="46" t="s">
        <v>9942</v>
      </c>
      <c r="EW9" s="46" t="s">
        <v>9398</v>
      </c>
      <c r="EX9" s="61">
        <v>43301.603725462963</v>
      </c>
      <c r="EY9" s="46" t="s">
        <v>9398</v>
      </c>
      <c r="EZ9" s="61">
        <v>43301.603725462963</v>
      </c>
    </row>
    <row r="10" spans="1:156" x14ac:dyDescent="0.35">
      <c r="A10" s="47">
        <v>43301</v>
      </c>
      <c r="B10" s="18">
        <v>43208</v>
      </c>
      <c r="C10" s="18">
        <v>43250</v>
      </c>
      <c r="D10" s="4"/>
      <c r="E10" s="22" t="str">
        <f t="shared" si="3"/>
        <v>X</v>
      </c>
      <c r="F10" s="22" t="str">
        <f t="shared" si="3"/>
        <v/>
      </c>
      <c r="G10" s="22" t="str">
        <f t="shared" si="3"/>
        <v>X</v>
      </c>
      <c r="H10" s="22" t="str">
        <f t="shared" si="3"/>
        <v/>
      </c>
      <c r="I10" s="22" t="str">
        <f t="shared" si="3"/>
        <v/>
      </c>
      <c r="J10" s="22" t="str">
        <f t="shared" si="3"/>
        <v/>
      </c>
      <c r="K10" s="22" t="str">
        <f t="shared" si="3"/>
        <v/>
      </c>
      <c r="L10" s="22" t="s">
        <v>2586</v>
      </c>
      <c r="M10" s="34" t="s">
        <v>9943</v>
      </c>
      <c r="N10" s="34" t="s">
        <v>9944</v>
      </c>
      <c r="O10" s="32">
        <f t="shared" si="4"/>
        <v>124320</v>
      </c>
      <c r="P10" s="34"/>
      <c r="Q10" s="34"/>
      <c r="R10" s="34"/>
      <c r="S10" s="32" t="str">
        <f>IFERROR(VLOOKUP(LEFT($M10,2),'ALL-Unit Code 4'!$W:$W,1,0),VLOOKUP($D$3,Sites!$A:$B,2,0))</f>
        <v>AG</v>
      </c>
      <c r="T10" s="32" t="str">
        <f>VLOOKUP(O10,'ALL-Chart of Accounts'!$E:$F,2,0)</f>
        <v>IC AR - Brazil</v>
      </c>
      <c r="U10" s="34"/>
      <c r="V10" s="34"/>
      <c r="W10" s="34"/>
      <c r="X10" s="34"/>
      <c r="Y10" s="34"/>
      <c r="Z10" s="34"/>
      <c r="AA10" s="32">
        <f t="shared" si="5"/>
        <v>425000</v>
      </c>
      <c r="AB10" s="38">
        <f t="shared" ref="AB10:AB15" si="33">VALUE(9&amp;RIGHT($M10,3))</f>
        <v>9320</v>
      </c>
      <c r="AC10" s="34"/>
      <c r="AD10" s="34"/>
      <c r="AE10" s="32" t="str">
        <f t="shared" si="23"/>
        <v>AG</v>
      </c>
      <c r="AF10" s="32" t="str">
        <f>VLOOKUP(AA10,'ALL-Chart of Accounts'!$E:$F,2,0)</f>
        <v>IC AM Sales - Product (I82PRDAFT)</v>
      </c>
      <c r="AG10" s="32">
        <f t="shared" si="6"/>
        <v>425000</v>
      </c>
      <c r="AH10" s="32">
        <f t="shared" si="7"/>
        <v>9320</v>
      </c>
      <c r="AI10" s="32">
        <f t="shared" si="8"/>
        <v>9999</v>
      </c>
      <c r="AJ10" s="34"/>
      <c r="AK10" s="32" t="str">
        <f t="shared" si="24"/>
        <v>AG</v>
      </c>
      <c r="AL10" s="32" t="str">
        <f>VLOOKUP(AG10,'ALL-Chart of Accounts'!$E:$F,2,0)</f>
        <v>IC AM Sales - Product (I82PRDAFT)</v>
      </c>
      <c r="AM10" s="34"/>
      <c r="AN10" s="34"/>
      <c r="AO10" s="34"/>
      <c r="AP10" s="34"/>
      <c r="AQ10" s="34"/>
      <c r="AR10" s="34"/>
      <c r="AS10" s="32">
        <f t="shared" si="9"/>
        <v>425000</v>
      </c>
      <c r="AT10" s="32">
        <f t="shared" si="10"/>
        <v>9320</v>
      </c>
      <c r="AU10" s="32" t="str">
        <f t="shared" si="11"/>
        <v/>
      </c>
      <c r="AV10" s="34"/>
      <c r="AW10" s="32" t="str">
        <f t="shared" si="25"/>
        <v>AG</v>
      </c>
      <c r="AX10" s="32" t="str">
        <f>VLOOKUP(AS10,'ALL-Chart of Accounts'!$E:$F,2,0)</f>
        <v>IC AM Sales - Product (I82PRDAFT)</v>
      </c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2">
        <f t="shared" si="12"/>
        <v>525010</v>
      </c>
      <c r="CJ10" s="32">
        <f t="shared" si="13"/>
        <v>9320</v>
      </c>
      <c r="CK10" s="34"/>
      <c r="CL10" s="34"/>
      <c r="CM10" s="32" t="str">
        <f t="shared" si="26"/>
        <v>AG</v>
      </c>
      <c r="CN10" s="32" t="str">
        <f>VLOOKUP(CI10,'ALL-Chart of Accounts'!$E:$F,2,0)</f>
        <v>IC AM COS - Product (I85PRDAFT) - Matl</v>
      </c>
      <c r="CO10" s="32">
        <f t="shared" si="14"/>
        <v>525020</v>
      </c>
      <c r="CP10" s="32">
        <f t="shared" si="15"/>
        <v>9320</v>
      </c>
      <c r="CQ10" s="34"/>
      <c r="CR10" s="34"/>
      <c r="CS10" s="32" t="str">
        <f t="shared" si="27"/>
        <v>AG</v>
      </c>
      <c r="CT10" s="32" t="str">
        <f>VLOOKUP(CO10,'ALL-Chart of Accounts'!$E:$F,2,0)</f>
        <v>IC AM COS - Product (I85PRDAFT) - Labor</v>
      </c>
      <c r="CU10" s="32">
        <f t="shared" si="16"/>
        <v>525030</v>
      </c>
      <c r="CV10" s="32">
        <f t="shared" si="17"/>
        <v>9320</v>
      </c>
      <c r="CW10" s="34"/>
      <c r="CX10" s="34"/>
      <c r="CY10" s="32" t="str">
        <f t="shared" si="28"/>
        <v>AG</v>
      </c>
      <c r="CZ10" s="32" t="str">
        <f>VLOOKUP(CU10,'ALL-Chart of Accounts'!$E:$F,2,0)</f>
        <v>IC AM COS - Product (I85PRDAFT) - Fx OH</v>
      </c>
      <c r="DA10" s="32">
        <f t="shared" si="18"/>
        <v>525040</v>
      </c>
      <c r="DB10" s="32">
        <f t="shared" si="19"/>
        <v>9320</v>
      </c>
      <c r="DC10" s="34"/>
      <c r="DD10" s="34"/>
      <c r="DE10" s="32" t="str">
        <f t="shared" si="29"/>
        <v>AG</v>
      </c>
      <c r="DF10" s="32" t="str">
        <f>VLOOKUP(DA10,'ALL-Chart of Accounts'!$E:$F,2,0)</f>
        <v>IC AM COS - Product (I85PRDAFT) - Var OH</v>
      </c>
      <c r="DG10" s="32">
        <f t="shared" si="20"/>
        <v>525050</v>
      </c>
      <c r="DH10" s="32">
        <f t="shared" si="21"/>
        <v>9320</v>
      </c>
      <c r="DI10" s="34"/>
      <c r="DJ10" s="34"/>
      <c r="DK10" s="32" t="str">
        <f t="shared" si="30"/>
        <v>AG</v>
      </c>
      <c r="DL10" s="32" t="str">
        <f>VLOOKUP(DG10,'ALL-Chart of Accounts'!$E:$F,2,0)</f>
        <v>IC AM COS - Product (I85PRDAFT) - Outsid</v>
      </c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R10" s="32" t="str">
        <f t="shared" si="31"/>
        <v>1JBTAGA320</v>
      </c>
      <c r="ES10" s="32" t="b">
        <f t="shared" si="22"/>
        <v>1</v>
      </c>
      <c r="ET10" t="s">
        <v>10</v>
      </c>
      <c r="EU10" t="s">
        <v>9943</v>
      </c>
      <c r="EV10" t="s">
        <v>9944</v>
      </c>
      <c r="EW10" t="s">
        <v>9398</v>
      </c>
      <c r="EX10" s="61">
        <v>43301.603728437498</v>
      </c>
      <c r="EY10" t="s">
        <v>9398</v>
      </c>
      <c r="EZ10" s="61">
        <v>43301.603728437498</v>
      </c>
    </row>
    <row r="11" spans="1:156" x14ac:dyDescent="0.35">
      <c r="A11" s="47">
        <v>43301</v>
      </c>
      <c r="B11" s="47">
        <v>43208</v>
      </c>
      <c r="C11" s="47">
        <v>43250</v>
      </c>
      <c r="D11" s="46"/>
      <c r="E11" s="22" t="str">
        <f t="shared" si="3"/>
        <v>X</v>
      </c>
      <c r="F11" s="22" t="str">
        <f t="shared" si="3"/>
        <v/>
      </c>
      <c r="G11" s="22" t="str">
        <f t="shared" si="3"/>
        <v>X</v>
      </c>
      <c r="H11" s="22" t="str">
        <f t="shared" si="3"/>
        <v/>
      </c>
      <c r="I11" s="22" t="str">
        <f t="shared" si="3"/>
        <v/>
      </c>
      <c r="J11" s="22" t="str">
        <f t="shared" si="3"/>
        <v/>
      </c>
      <c r="K11" s="22" t="str">
        <f t="shared" si="3"/>
        <v/>
      </c>
      <c r="L11" s="22" t="s">
        <v>2586</v>
      </c>
      <c r="M11" s="34" t="s">
        <v>9945</v>
      </c>
      <c r="N11" s="34" t="s">
        <v>10093</v>
      </c>
      <c r="O11" s="32">
        <f t="shared" si="4"/>
        <v>124406</v>
      </c>
      <c r="P11" s="34"/>
      <c r="Q11" s="34"/>
      <c r="R11" s="34"/>
      <c r="S11" s="32" t="str">
        <f>IFERROR(VLOOKUP(LEFT($M11,2),'ALL-Unit Code 4'!$W:$W,1,0),VLOOKUP($D$3,Sites!$A:$B,2,0))</f>
        <v>AG</v>
      </c>
      <c r="T11" s="32" t="str">
        <f>VLOOKUP(O11,'ALL-Chart of Accounts'!$E:$F,2,0)</f>
        <v>IC AR - AGV UK</v>
      </c>
      <c r="U11" s="34"/>
      <c r="V11" s="34"/>
      <c r="W11" s="34"/>
      <c r="X11" s="34"/>
      <c r="Y11" s="34"/>
      <c r="Z11" s="34"/>
      <c r="AA11" s="32">
        <f t="shared" si="5"/>
        <v>425000</v>
      </c>
      <c r="AB11" s="38">
        <f t="shared" si="33"/>
        <v>9406</v>
      </c>
      <c r="AC11" s="34"/>
      <c r="AD11" s="34"/>
      <c r="AE11" s="32" t="str">
        <f t="shared" si="23"/>
        <v>AG</v>
      </c>
      <c r="AF11" s="32" t="str">
        <f>VLOOKUP(AA11,'ALL-Chart of Accounts'!$E:$F,2,0)</f>
        <v>IC AM Sales - Product (I82PRDAFT)</v>
      </c>
      <c r="AG11" s="32">
        <f>AA11</f>
        <v>425000</v>
      </c>
      <c r="AH11" s="32">
        <f>IF(AB11="","",AB11)</f>
        <v>9406</v>
      </c>
      <c r="AI11" s="32">
        <f>IF(LEFT(AG11,1)="4",9999,"")</f>
        <v>9999</v>
      </c>
      <c r="AJ11" s="34"/>
      <c r="AK11" s="32" t="str">
        <f t="shared" si="24"/>
        <v>AG</v>
      </c>
      <c r="AL11" s="32" t="str">
        <f>VLOOKUP(AG11,'ALL-Chart of Accounts'!$E:$F,2,0)</f>
        <v>IC AM Sales - Product (I82PRDAFT)</v>
      </c>
      <c r="AM11" s="34"/>
      <c r="AN11" s="34"/>
      <c r="AO11" s="34"/>
      <c r="AP11" s="34"/>
      <c r="AQ11" s="34"/>
      <c r="AR11" s="34"/>
      <c r="AS11" s="32">
        <f>IF(AA11="","",AA11)</f>
        <v>425000</v>
      </c>
      <c r="AT11" s="32">
        <f>IF(AB11="","",AB11)</f>
        <v>9406</v>
      </c>
      <c r="AU11" s="32" t="str">
        <f>IF(AC11="","",AC11)</f>
        <v/>
      </c>
      <c r="AV11" s="34"/>
      <c r="AW11" s="32" t="str">
        <f t="shared" si="25"/>
        <v>AG</v>
      </c>
      <c r="AX11" s="32" t="str">
        <f>VLOOKUP(AS11,'ALL-Chart of Accounts'!$E:$F,2,0)</f>
        <v>IC AM Sales - Product (I82PRDAFT)</v>
      </c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2">
        <f t="shared" si="12"/>
        <v>525010</v>
      </c>
      <c r="CJ11" s="32">
        <f t="shared" si="13"/>
        <v>9406</v>
      </c>
      <c r="CK11" s="34"/>
      <c r="CL11" s="34"/>
      <c r="CM11" s="32" t="str">
        <f t="shared" si="26"/>
        <v>AG</v>
      </c>
      <c r="CN11" s="32" t="str">
        <f>VLOOKUP(CI11,'ALL-Chart of Accounts'!$E:$F,2,0)</f>
        <v>IC AM COS - Product (I85PRDAFT) - Matl</v>
      </c>
      <c r="CO11" s="32">
        <f>IF(OR($L11="Cost Collecting",$L11="Interdivisional"),CI11,CI11+10)</f>
        <v>525020</v>
      </c>
      <c r="CP11" s="32">
        <f t="shared" si="15"/>
        <v>9406</v>
      </c>
      <c r="CQ11" s="34"/>
      <c r="CR11" s="34"/>
      <c r="CS11" s="32" t="str">
        <f t="shared" si="27"/>
        <v>AG</v>
      </c>
      <c r="CT11" s="32" t="str">
        <f>VLOOKUP(CO11,'ALL-Chart of Accounts'!$E:$F,2,0)</f>
        <v>IC AM COS - Product (I85PRDAFT) - Labor</v>
      </c>
      <c r="CU11" s="32">
        <f>IF(OR($L11="Cost Collecting",$L11="Interdivisional"),CO11,CO11+10)</f>
        <v>525030</v>
      </c>
      <c r="CV11" s="32">
        <f t="shared" si="17"/>
        <v>9406</v>
      </c>
      <c r="CW11" s="34"/>
      <c r="CX11" s="34"/>
      <c r="CY11" s="32" t="str">
        <f t="shared" si="28"/>
        <v>AG</v>
      </c>
      <c r="CZ11" s="32" t="str">
        <f>VLOOKUP(CU11,'ALL-Chart of Accounts'!$E:$F,2,0)</f>
        <v>IC AM COS - Product (I85PRDAFT) - Fx OH</v>
      </c>
      <c r="DA11" s="32">
        <f>IF(OR($L11="Cost Collecting",$L11="Interdivisional"),CU11,CU11+10)</f>
        <v>525040</v>
      </c>
      <c r="DB11" s="32">
        <f t="shared" si="19"/>
        <v>9406</v>
      </c>
      <c r="DC11" s="34"/>
      <c r="DD11" s="34"/>
      <c r="DE11" s="32" t="str">
        <f t="shared" si="29"/>
        <v>AG</v>
      </c>
      <c r="DF11" s="32" t="str">
        <f>VLOOKUP(DA11,'ALL-Chart of Accounts'!$E:$F,2,0)</f>
        <v>IC AM COS - Product (I85PRDAFT) - Var OH</v>
      </c>
      <c r="DG11" s="32">
        <f>IF(OR($L11="Cost Collecting",$L11="Interdivisional"),DA11,DA11+10)</f>
        <v>525050</v>
      </c>
      <c r="DH11" s="32">
        <f t="shared" si="21"/>
        <v>9406</v>
      </c>
      <c r="DI11" s="34"/>
      <c r="DJ11" s="34"/>
      <c r="DK11" s="32" t="str">
        <f t="shared" si="30"/>
        <v>AG</v>
      </c>
      <c r="DL11" s="32" t="str">
        <f>VLOOKUP(DG11,'ALL-Chart of Accounts'!$E:$F,2,0)</f>
        <v>IC AM COS - Product (I85PRDAFT) - Outsid</v>
      </c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46"/>
      <c r="ER11" s="32" t="str">
        <f t="shared" si="31"/>
        <v>1JBTAGA406</v>
      </c>
      <c r="ES11" s="32" t="b">
        <f t="shared" si="22"/>
        <v>1</v>
      </c>
      <c r="ET11" t="s">
        <v>10</v>
      </c>
      <c r="EU11" t="s">
        <v>9945</v>
      </c>
      <c r="EV11" t="s">
        <v>10093</v>
      </c>
      <c r="EW11" t="s">
        <v>9398</v>
      </c>
      <c r="EX11" s="61">
        <v>43301.603730821756</v>
      </c>
      <c r="EY11" t="s">
        <v>9398</v>
      </c>
      <c r="EZ11" s="61">
        <v>43301.603730821756</v>
      </c>
    </row>
    <row r="12" spans="1:156" x14ac:dyDescent="0.35">
      <c r="A12" s="47">
        <v>43312</v>
      </c>
      <c r="B12" s="18"/>
      <c r="C12" s="18"/>
      <c r="D12" s="4" t="s">
        <v>11327</v>
      </c>
      <c r="E12" s="22" t="str">
        <f t="shared" si="3"/>
        <v/>
      </c>
      <c r="F12" s="22" t="str">
        <f t="shared" si="3"/>
        <v/>
      </c>
      <c r="G12" s="22" t="str">
        <f t="shared" si="3"/>
        <v/>
      </c>
      <c r="H12" s="22" t="str">
        <f t="shared" si="3"/>
        <v/>
      </c>
      <c r="I12" s="22" t="str">
        <f t="shared" si="3"/>
        <v/>
      </c>
      <c r="J12" s="22" t="str">
        <f t="shared" si="3"/>
        <v/>
      </c>
      <c r="K12" s="22" t="str">
        <f t="shared" si="3"/>
        <v/>
      </c>
      <c r="L12" s="22" t="s">
        <v>2586</v>
      </c>
      <c r="M12" s="34" t="s">
        <v>11329</v>
      </c>
      <c r="N12" s="34" t="s">
        <v>11328</v>
      </c>
      <c r="O12" s="32">
        <f t="shared" si="4"/>
        <v>124420</v>
      </c>
      <c r="P12" s="34"/>
      <c r="Q12" s="34"/>
      <c r="R12" s="34"/>
      <c r="S12" s="32" t="str">
        <f>IFERROR(VLOOKUP(LEFT($M12,2),'ALL-Unit Code 4'!$W:$W,1,0),VLOOKUP($D$3,Sites!$A:$B,2,0))</f>
        <v>AG</v>
      </c>
      <c r="T12" s="32" t="str">
        <f>VLOOKUP(O12,'ALL-Chart of Accounts'!$E:$F,2,0)</f>
        <v>IC AR - Italy</v>
      </c>
      <c r="U12" s="34"/>
      <c r="V12" s="34"/>
      <c r="W12" s="34"/>
      <c r="X12" s="34"/>
      <c r="Y12" s="34"/>
      <c r="Z12" s="34"/>
      <c r="AA12" s="32">
        <f t="shared" si="5"/>
        <v>425000</v>
      </c>
      <c r="AB12" s="38">
        <f t="shared" si="33"/>
        <v>9420</v>
      </c>
      <c r="AC12" s="34"/>
      <c r="AD12" s="34"/>
      <c r="AE12" s="32" t="str">
        <f t="shared" si="23"/>
        <v>AG</v>
      </c>
      <c r="AF12" s="32" t="str">
        <f>VLOOKUP(AA12,'ALL-Chart of Accounts'!$E:$F,2,0)</f>
        <v>IC AM Sales - Product (I82PRDAFT)</v>
      </c>
      <c r="AG12" s="32">
        <f t="shared" si="6"/>
        <v>425000</v>
      </c>
      <c r="AH12" s="32">
        <f t="shared" si="7"/>
        <v>9420</v>
      </c>
      <c r="AI12" s="32">
        <f t="shared" si="8"/>
        <v>9999</v>
      </c>
      <c r="AJ12" s="34"/>
      <c r="AK12" s="32" t="str">
        <f t="shared" si="24"/>
        <v>AG</v>
      </c>
      <c r="AL12" s="32" t="str">
        <f>VLOOKUP(AG12,'ALL-Chart of Accounts'!$E:$F,2,0)</f>
        <v>IC AM Sales - Product (I82PRDAFT)</v>
      </c>
      <c r="AM12" s="34"/>
      <c r="AN12" s="34"/>
      <c r="AO12" s="34"/>
      <c r="AP12" s="34"/>
      <c r="AQ12" s="34"/>
      <c r="AR12" s="34"/>
      <c r="AS12" s="32">
        <f t="shared" si="9"/>
        <v>425000</v>
      </c>
      <c r="AT12" s="32">
        <f t="shared" si="10"/>
        <v>9420</v>
      </c>
      <c r="AU12" s="32" t="str">
        <f t="shared" si="11"/>
        <v/>
      </c>
      <c r="AV12" s="34"/>
      <c r="AW12" s="32" t="str">
        <f t="shared" si="25"/>
        <v>AG</v>
      </c>
      <c r="AX12" s="32" t="str">
        <f>VLOOKUP(AS12,'ALL-Chart of Accounts'!$E:$F,2,0)</f>
        <v>IC AM Sales - Product (I82PRDAFT)</v>
      </c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2">
        <f t="shared" si="12"/>
        <v>525010</v>
      </c>
      <c r="CJ12" s="32">
        <f t="shared" si="13"/>
        <v>9420</v>
      </c>
      <c r="CK12" s="34"/>
      <c r="CL12" s="34"/>
      <c r="CM12" s="32" t="str">
        <f t="shared" si="26"/>
        <v>AG</v>
      </c>
      <c r="CN12" s="32" t="str">
        <f>VLOOKUP(CI12,'ALL-Chart of Accounts'!$E:$F,2,0)</f>
        <v>IC AM COS - Product (I85PRDAFT) - Matl</v>
      </c>
      <c r="CO12" s="32">
        <f t="shared" si="14"/>
        <v>525020</v>
      </c>
      <c r="CP12" s="32">
        <f t="shared" si="15"/>
        <v>9420</v>
      </c>
      <c r="CQ12" s="34"/>
      <c r="CR12" s="34"/>
      <c r="CS12" s="32" t="str">
        <f t="shared" si="27"/>
        <v>AG</v>
      </c>
      <c r="CT12" s="32" t="str">
        <f>VLOOKUP(CO12,'ALL-Chart of Accounts'!$E:$F,2,0)</f>
        <v>IC AM COS - Product (I85PRDAFT) - Labor</v>
      </c>
      <c r="CU12" s="32">
        <f t="shared" si="16"/>
        <v>525030</v>
      </c>
      <c r="CV12" s="32">
        <f t="shared" si="17"/>
        <v>9420</v>
      </c>
      <c r="CW12" s="34"/>
      <c r="CX12" s="34"/>
      <c r="CY12" s="32" t="str">
        <f t="shared" si="28"/>
        <v>AG</v>
      </c>
      <c r="CZ12" s="32" t="str">
        <f>VLOOKUP(CU12,'ALL-Chart of Accounts'!$E:$F,2,0)</f>
        <v>IC AM COS - Product (I85PRDAFT) - Fx OH</v>
      </c>
      <c r="DA12" s="32">
        <f t="shared" si="18"/>
        <v>525040</v>
      </c>
      <c r="DB12" s="32">
        <f t="shared" si="19"/>
        <v>9420</v>
      </c>
      <c r="DC12" s="34"/>
      <c r="DD12" s="34"/>
      <c r="DE12" s="32" t="str">
        <f t="shared" si="29"/>
        <v>AG</v>
      </c>
      <c r="DF12" s="32" t="str">
        <f>VLOOKUP(DA12,'ALL-Chart of Accounts'!$E:$F,2,0)</f>
        <v>IC AM COS - Product (I85PRDAFT) - Var OH</v>
      </c>
      <c r="DG12" s="32">
        <f t="shared" si="20"/>
        <v>525050</v>
      </c>
      <c r="DH12" s="32">
        <f t="shared" si="21"/>
        <v>9420</v>
      </c>
      <c r="DI12" s="34"/>
      <c r="DJ12" s="34"/>
      <c r="DK12" s="32" t="str">
        <f t="shared" si="30"/>
        <v>AG</v>
      </c>
      <c r="DL12" s="32" t="str">
        <f>VLOOKUP(DG12,'ALL-Chart of Accounts'!$E:$F,2,0)</f>
        <v>IC AM COS - Product (I85PRDAFT) - Outsid</v>
      </c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R12" s="32" t="str">
        <f t="shared" si="31"/>
        <v>1JBTAGA520</v>
      </c>
      <c r="ES12" s="32" t="b">
        <f t="shared" si="22"/>
        <v>1</v>
      </c>
      <c r="ET12" t="s">
        <v>10</v>
      </c>
      <c r="EU12" t="s">
        <v>10303</v>
      </c>
      <c r="EV12" t="s">
        <v>10306</v>
      </c>
      <c r="EW12" t="s">
        <v>9398</v>
      </c>
      <c r="EX12" s="61">
        <v>43301.60373318287</v>
      </c>
      <c r="EY12" t="s">
        <v>9398</v>
      </c>
      <c r="EZ12" s="61">
        <v>43301.60373318287</v>
      </c>
    </row>
    <row r="13" spans="1:156" x14ac:dyDescent="0.35">
      <c r="A13" s="47">
        <v>43301</v>
      </c>
      <c r="B13" s="18">
        <v>43237</v>
      </c>
      <c r="C13" s="18">
        <v>43250</v>
      </c>
      <c r="D13" s="4"/>
      <c r="E13" s="22" t="str">
        <f t="shared" si="3"/>
        <v>X</v>
      </c>
      <c r="F13" s="22" t="str">
        <f t="shared" si="3"/>
        <v/>
      </c>
      <c r="G13" s="22" t="str">
        <f t="shared" si="3"/>
        <v>X</v>
      </c>
      <c r="H13" s="22" t="str">
        <f t="shared" si="3"/>
        <v/>
      </c>
      <c r="I13" s="22" t="str">
        <f t="shared" si="3"/>
        <v/>
      </c>
      <c r="J13" s="22" t="str">
        <f t="shared" si="3"/>
        <v/>
      </c>
      <c r="K13" s="22" t="str">
        <f t="shared" si="3"/>
        <v/>
      </c>
      <c r="L13" s="22" t="s">
        <v>2586</v>
      </c>
      <c r="M13" s="34" t="s">
        <v>10303</v>
      </c>
      <c r="N13" s="34" t="s">
        <v>10306</v>
      </c>
      <c r="O13" s="32">
        <f t="shared" si="4"/>
        <v>124520</v>
      </c>
      <c r="P13" s="34"/>
      <c r="Q13" s="34"/>
      <c r="R13" s="34"/>
      <c r="S13" s="32" t="str">
        <f>IFERROR(VLOOKUP(LEFT($M13,2),'ALL-Unit Code 4'!$W:$W,1,0),VLOOKUP($D$3,Sites!$A:$B,2,0))</f>
        <v>AG</v>
      </c>
      <c r="T13" s="32" t="str">
        <f>VLOOKUP(O13,'ALL-Chart of Accounts'!$E:$F,2,0)</f>
        <v>IC AR - Thailand</v>
      </c>
      <c r="U13" s="34"/>
      <c r="V13" s="34"/>
      <c r="W13" s="34"/>
      <c r="X13" s="34"/>
      <c r="Y13" s="34"/>
      <c r="Z13" s="34"/>
      <c r="AA13" s="32">
        <f t="shared" si="5"/>
        <v>425000</v>
      </c>
      <c r="AB13" s="32">
        <f t="shared" si="33"/>
        <v>9520</v>
      </c>
      <c r="AC13" s="34"/>
      <c r="AD13" s="34"/>
      <c r="AE13" s="32" t="str">
        <f t="shared" si="23"/>
        <v>AG</v>
      </c>
      <c r="AF13" s="32" t="str">
        <f>VLOOKUP(AA13,'ALL-Chart of Accounts'!$E:$F,2,0)</f>
        <v>IC AM Sales - Product (I82PRDAFT)</v>
      </c>
      <c r="AG13" s="32">
        <f t="shared" si="6"/>
        <v>425000</v>
      </c>
      <c r="AH13" s="32">
        <f t="shared" si="7"/>
        <v>9520</v>
      </c>
      <c r="AI13" s="32">
        <f t="shared" si="8"/>
        <v>9999</v>
      </c>
      <c r="AJ13" s="34"/>
      <c r="AK13" s="32" t="str">
        <f t="shared" si="24"/>
        <v>AG</v>
      </c>
      <c r="AL13" s="32" t="str">
        <f>VLOOKUP(AG13,'ALL-Chart of Accounts'!$E:$F,2,0)</f>
        <v>IC AM Sales - Product (I82PRDAFT)</v>
      </c>
      <c r="AM13" s="34"/>
      <c r="AN13" s="34"/>
      <c r="AO13" s="34"/>
      <c r="AP13" s="34"/>
      <c r="AQ13" s="34"/>
      <c r="AR13" s="34"/>
      <c r="AS13" s="32">
        <f t="shared" si="9"/>
        <v>425000</v>
      </c>
      <c r="AT13" s="32">
        <f t="shared" si="10"/>
        <v>9520</v>
      </c>
      <c r="AU13" s="32" t="str">
        <f t="shared" si="11"/>
        <v/>
      </c>
      <c r="AV13" s="34"/>
      <c r="AW13" s="32" t="str">
        <f t="shared" si="25"/>
        <v>AG</v>
      </c>
      <c r="AX13" s="32" t="str">
        <f>VLOOKUP(AS13,'ALL-Chart of Accounts'!$E:$F,2,0)</f>
        <v>IC AM Sales - Product (I82PRDAFT)</v>
      </c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2">
        <f t="shared" si="12"/>
        <v>525010</v>
      </c>
      <c r="CJ13" s="32">
        <f t="shared" si="13"/>
        <v>9520</v>
      </c>
      <c r="CK13" s="34"/>
      <c r="CL13" s="34"/>
      <c r="CM13" s="32" t="str">
        <f t="shared" si="26"/>
        <v>AG</v>
      </c>
      <c r="CN13" s="32" t="str">
        <f>VLOOKUP(CI13,'ALL-Chart of Accounts'!$E:$F,2,0)</f>
        <v>IC AM COS - Product (I85PRDAFT) - Matl</v>
      </c>
      <c r="CO13" s="32">
        <f t="shared" si="14"/>
        <v>525020</v>
      </c>
      <c r="CP13" s="32">
        <f t="shared" si="15"/>
        <v>9520</v>
      </c>
      <c r="CQ13" s="34"/>
      <c r="CR13" s="34"/>
      <c r="CS13" s="32" t="str">
        <f t="shared" si="27"/>
        <v>AG</v>
      </c>
      <c r="CT13" s="32" t="str">
        <f>VLOOKUP(CO13,'ALL-Chart of Accounts'!$E:$F,2,0)</f>
        <v>IC AM COS - Product (I85PRDAFT) - Labor</v>
      </c>
      <c r="CU13" s="32">
        <f t="shared" si="16"/>
        <v>525030</v>
      </c>
      <c r="CV13" s="32">
        <f t="shared" si="17"/>
        <v>9520</v>
      </c>
      <c r="CW13" s="34"/>
      <c r="CX13" s="34"/>
      <c r="CY13" s="32" t="str">
        <f t="shared" si="28"/>
        <v>AG</v>
      </c>
      <c r="CZ13" s="32" t="str">
        <f>VLOOKUP(CU13,'ALL-Chart of Accounts'!$E:$F,2,0)</f>
        <v>IC AM COS - Product (I85PRDAFT) - Fx OH</v>
      </c>
      <c r="DA13" s="32">
        <f t="shared" si="18"/>
        <v>525040</v>
      </c>
      <c r="DB13" s="32">
        <f t="shared" si="19"/>
        <v>9520</v>
      </c>
      <c r="DC13" s="34"/>
      <c r="DD13" s="34"/>
      <c r="DE13" s="32" t="str">
        <f t="shared" si="29"/>
        <v>AG</v>
      </c>
      <c r="DF13" s="32" t="str">
        <f>VLOOKUP(DA13,'ALL-Chart of Accounts'!$E:$F,2,0)</f>
        <v>IC AM COS - Product (I85PRDAFT) - Var OH</v>
      </c>
      <c r="DG13" s="32">
        <f t="shared" si="20"/>
        <v>525050</v>
      </c>
      <c r="DH13" s="32">
        <f t="shared" si="21"/>
        <v>9520</v>
      </c>
      <c r="DI13" s="34"/>
      <c r="DJ13" s="34"/>
      <c r="DK13" s="32" t="str">
        <f t="shared" si="30"/>
        <v>AG</v>
      </c>
      <c r="DL13" s="32" t="str">
        <f>VLOOKUP(DG13,'ALL-Chart of Accounts'!$E:$F,2,0)</f>
        <v>IC AM COS - Product (I85PRDAFT) - Outsid</v>
      </c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R13" s="32" t="str">
        <f t="shared" si="31"/>
        <v>1JBTAGA530</v>
      </c>
      <c r="ES13" s="32" t="b">
        <f t="shared" si="22"/>
        <v>1</v>
      </c>
      <c r="ET13" t="s">
        <v>10</v>
      </c>
      <c r="EU13" t="s">
        <v>9946</v>
      </c>
      <c r="EV13" t="s">
        <v>11376</v>
      </c>
      <c r="EW13" t="s">
        <v>9398</v>
      </c>
      <c r="EX13" s="61">
        <v>43301.603735416669</v>
      </c>
      <c r="EY13" t="s">
        <v>9398</v>
      </c>
      <c r="EZ13" s="61">
        <v>43301.603735416669</v>
      </c>
    </row>
    <row r="14" spans="1:156" x14ac:dyDescent="0.35">
      <c r="A14" s="47">
        <v>43301</v>
      </c>
      <c r="B14" s="18">
        <v>43208</v>
      </c>
      <c r="C14" s="18">
        <v>43250</v>
      </c>
      <c r="D14" s="4"/>
      <c r="E14" s="22" t="str">
        <f t="shared" si="3"/>
        <v>X</v>
      </c>
      <c r="F14" s="22" t="str">
        <f t="shared" si="3"/>
        <v/>
      </c>
      <c r="G14" s="22" t="str">
        <f t="shared" si="3"/>
        <v>X</v>
      </c>
      <c r="H14" s="22" t="str">
        <f t="shared" si="3"/>
        <v/>
      </c>
      <c r="I14" s="22" t="str">
        <f t="shared" si="3"/>
        <v/>
      </c>
      <c r="J14" s="22" t="str">
        <f t="shared" si="3"/>
        <v/>
      </c>
      <c r="K14" s="22" t="str">
        <f t="shared" si="3"/>
        <v/>
      </c>
      <c r="L14" s="22" t="s">
        <v>2586</v>
      </c>
      <c r="M14" s="34" t="s">
        <v>9946</v>
      </c>
      <c r="N14" s="34" t="s">
        <v>11376</v>
      </c>
      <c r="O14" s="32">
        <f t="shared" si="4"/>
        <v>124530</v>
      </c>
      <c r="P14" s="34"/>
      <c r="Q14" s="34"/>
      <c r="R14" s="34"/>
      <c r="S14" s="32" t="str">
        <f>IFERROR(VLOOKUP(LEFT($M14,2),'ALL-Unit Code 4'!$W:$W,1,0),VLOOKUP($D$3,Sites!$A:$B,2,0))</f>
        <v>AG</v>
      </c>
      <c r="T14" s="32" t="str">
        <f>VLOOKUP(O14,'ALL-Chart of Accounts'!$E:$F,2,0)</f>
        <v>IC AR - Australia</v>
      </c>
      <c r="U14" s="34"/>
      <c r="V14" s="34"/>
      <c r="W14" s="34"/>
      <c r="X14" s="34"/>
      <c r="Y14" s="34"/>
      <c r="Z14" s="34"/>
      <c r="AA14" s="32">
        <f t="shared" si="5"/>
        <v>425000</v>
      </c>
      <c r="AB14" s="32">
        <f t="shared" si="33"/>
        <v>9530</v>
      </c>
      <c r="AC14" s="34"/>
      <c r="AD14" s="34"/>
      <c r="AE14" s="32" t="str">
        <f t="shared" si="23"/>
        <v>AG</v>
      </c>
      <c r="AF14" s="32" t="str">
        <f>VLOOKUP(AA14,'ALL-Chart of Accounts'!$E:$F,2,0)</f>
        <v>IC AM Sales - Product (I82PRDAFT)</v>
      </c>
      <c r="AG14" s="32">
        <f t="shared" si="6"/>
        <v>425000</v>
      </c>
      <c r="AH14" s="32">
        <f t="shared" si="7"/>
        <v>9530</v>
      </c>
      <c r="AI14" s="32">
        <f t="shared" si="8"/>
        <v>9999</v>
      </c>
      <c r="AJ14" s="34"/>
      <c r="AK14" s="32" t="str">
        <f t="shared" si="24"/>
        <v>AG</v>
      </c>
      <c r="AL14" s="32" t="str">
        <f>VLOOKUP(AG14,'ALL-Chart of Accounts'!$E:$F,2,0)</f>
        <v>IC AM Sales - Product (I82PRDAFT)</v>
      </c>
      <c r="AM14" s="34"/>
      <c r="AN14" s="34"/>
      <c r="AO14" s="34"/>
      <c r="AP14" s="34"/>
      <c r="AQ14" s="34"/>
      <c r="AR14" s="34"/>
      <c r="AS14" s="32">
        <f t="shared" si="9"/>
        <v>425000</v>
      </c>
      <c r="AT14" s="32">
        <f t="shared" si="10"/>
        <v>9530</v>
      </c>
      <c r="AU14" s="32" t="str">
        <f t="shared" si="11"/>
        <v/>
      </c>
      <c r="AV14" s="34"/>
      <c r="AW14" s="32" t="str">
        <f t="shared" si="25"/>
        <v>AG</v>
      </c>
      <c r="AX14" s="32" t="str">
        <f>VLOOKUP(AS14,'ALL-Chart of Accounts'!$E:$F,2,0)</f>
        <v>IC AM Sales - Product (I82PRDAFT)</v>
      </c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2">
        <f t="shared" si="12"/>
        <v>525010</v>
      </c>
      <c r="CJ14" s="32">
        <f t="shared" si="13"/>
        <v>9530</v>
      </c>
      <c r="CK14" s="34"/>
      <c r="CL14" s="34"/>
      <c r="CM14" s="32" t="str">
        <f t="shared" si="26"/>
        <v>AG</v>
      </c>
      <c r="CN14" s="32" t="str">
        <f>VLOOKUP(CI14,'ALL-Chart of Accounts'!$E:$F,2,0)</f>
        <v>IC AM COS - Product (I85PRDAFT) - Matl</v>
      </c>
      <c r="CO14" s="32">
        <f t="shared" si="14"/>
        <v>525020</v>
      </c>
      <c r="CP14" s="32">
        <f t="shared" si="15"/>
        <v>9530</v>
      </c>
      <c r="CQ14" s="34"/>
      <c r="CR14" s="34"/>
      <c r="CS14" s="32" t="str">
        <f t="shared" si="27"/>
        <v>AG</v>
      </c>
      <c r="CT14" s="32" t="str">
        <f>VLOOKUP(CO14,'ALL-Chart of Accounts'!$E:$F,2,0)</f>
        <v>IC AM COS - Product (I85PRDAFT) - Labor</v>
      </c>
      <c r="CU14" s="32">
        <f t="shared" si="16"/>
        <v>525030</v>
      </c>
      <c r="CV14" s="32">
        <f t="shared" si="17"/>
        <v>9530</v>
      </c>
      <c r="CW14" s="34"/>
      <c r="CX14" s="34"/>
      <c r="CY14" s="32" t="str">
        <f t="shared" si="28"/>
        <v>AG</v>
      </c>
      <c r="CZ14" s="32" t="str">
        <f>VLOOKUP(CU14,'ALL-Chart of Accounts'!$E:$F,2,0)</f>
        <v>IC AM COS - Product (I85PRDAFT) - Fx OH</v>
      </c>
      <c r="DA14" s="32">
        <f t="shared" si="18"/>
        <v>525040</v>
      </c>
      <c r="DB14" s="32">
        <f t="shared" si="19"/>
        <v>9530</v>
      </c>
      <c r="DC14" s="34"/>
      <c r="DD14" s="34"/>
      <c r="DE14" s="32" t="str">
        <f t="shared" si="29"/>
        <v>AG</v>
      </c>
      <c r="DF14" s="32" t="str">
        <f>VLOOKUP(DA14,'ALL-Chart of Accounts'!$E:$F,2,0)</f>
        <v>IC AM COS - Product (I85PRDAFT) - Var OH</v>
      </c>
      <c r="DG14" s="32">
        <f t="shared" si="20"/>
        <v>525050</v>
      </c>
      <c r="DH14" s="32">
        <f t="shared" si="21"/>
        <v>9530</v>
      </c>
      <c r="DI14" s="34"/>
      <c r="DJ14" s="34"/>
      <c r="DK14" s="32" t="str">
        <f t="shared" si="30"/>
        <v>AG</v>
      </c>
      <c r="DL14" s="32" t="str">
        <f>VLOOKUP(DG14,'ALL-Chart of Accounts'!$E:$F,2,0)</f>
        <v>IC AM COS - Product (I85PRDAFT) - Outsid</v>
      </c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R14" s="32" t="str">
        <f t="shared" si="31"/>
        <v>1JBTAGA545</v>
      </c>
      <c r="ES14" s="32" t="b">
        <f t="shared" si="22"/>
        <v>1</v>
      </c>
      <c r="ET14" t="s">
        <v>10</v>
      </c>
      <c r="EU14" t="s">
        <v>9947</v>
      </c>
      <c r="EV14" t="s">
        <v>9948</v>
      </c>
      <c r="EW14" t="s">
        <v>9398</v>
      </c>
      <c r="EX14" s="61">
        <v>43301.603737731479</v>
      </c>
      <c r="EY14" t="s">
        <v>9398</v>
      </c>
      <c r="EZ14" s="61">
        <v>43301.603737731479</v>
      </c>
    </row>
    <row r="15" spans="1:156" x14ac:dyDescent="0.35">
      <c r="A15" s="47">
        <v>43301</v>
      </c>
      <c r="B15" s="18">
        <v>43208</v>
      </c>
      <c r="C15" s="18">
        <v>43250</v>
      </c>
      <c r="D15" s="4"/>
      <c r="E15" s="22" t="str">
        <f t="shared" ref="E15:K24" si="34">IF(ISERROR(VLOOKUP(E$4&amp;$M15,$ER:$ER,1,0)),"","X")</f>
        <v>X</v>
      </c>
      <c r="F15" s="22" t="str">
        <f t="shared" si="34"/>
        <v/>
      </c>
      <c r="G15" s="22" t="str">
        <f t="shared" si="34"/>
        <v>X</v>
      </c>
      <c r="H15" s="22" t="str">
        <f t="shared" si="34"/>
        <v/>
      </c>
      <c r="I15" s="22" t="str">
        <f t="shared" si="34"/>
        <v/>
      </c>
      <c r="J15" s="22" t="str">
        <f t="shared" si="34"/>
        <v/>
      </c>
      <c r="K15" s="22" t="str">
        <f t="shared" si="34"/>
        <v/>
      </c>
      <c r="L15" s="22" t="s">
        <v>2586</v>
      </c>
      <c r="M15" s="34" t="s">
        <v>9947</v>
      </c>
      <c r="N15" s="34" t="s">
        <v>9948</v>
      </c>
      <c r="O15" s="32">
        <f t="shared" si="4"/>
        <v>124545</v>
      </c>
      <c r="P15" s="34"/>
      <c r="Q15" s="34"/>
      <c r="R15" s="34"/>
      <c r="S15" s="32" t="str">
        <f>IFERROR(VLOOKUP(LEFT($M15,2),'ALL-Unit Code 4'!$W:$W,1,0),VLOOKUP($D$3,Sites!$A:$B,2,0))</f>
        <v>AG</v>
      </c>
      <c r="T15" s="32" t="str">
        <f>VLOOKUP(O15,'ALL-Chart of Accounts'!$E:$F,2,0)</f>
        <v>IC AR - Kunshan</v>
      </c>
      <c r="U15" s="34"/>
      <c r="V15" s="34"/>
      <c r="W15" s="34"/>
      <c r="X15" s="34"/>
      <c r="Y15" s="34"/>
      <c r="Z15" s="34"/>
      <c r="AA15" s="32">
        <f t="shared" si="5"/>
        <v>425000</v>
      </c>
      <c r="AB15" s="32">
        <f t="shared" si="33"/>
        <v>9545</v>
      </c>
      <c r="AC15" s="34"/>
      <c r="AD15" s="34"/>
      <c r="AE15" s="32" t="str">
        <f t="shared" si="23"/>
        <v>AG</v>
      </c>
      <c r="AF15" s="32" t="str">
        <f>VLOOKUP(AA15,'ALL-Chart of Accounts'!$E:$F,2,0)</f>
        <v>IC AM Sales - Product (I82PRDAFT)</v>
      </c>
      <c r="AG15" s="32">
        <f t="shared" si="6"/>
        <v>425000</v>
      </c>
      <c r="AH15" s="32">
        <f t="shared" si="7"/>
        <v>9545</v>
      </c>
      <c r="AI15" s="32">
        <f t="shared" si="8"/>
        <v>9999</v>
      </c>
      <c r="AJ15" s="34"/>
      <c r="AK15" s="32" t="str">
        <f t="shared" si="24"/>
        <v>AG</v>
      </c>
      <c r="AL15" s="32" t="str">
        <f>VLOOKUP(AG15,'ALL-Chart of Accounts'!$E:$F,2,0)</f>
        <v>IC AM Sales - Product (I82PRDAFT)</v>
      </c>
      <c r="AM15" s="34"/>
      <c r="AN15" s="34"/>
      <c r="AO15" s="34"/>
      <c r="AP15" s="34"/>
      <c r="AQ15" s="34"/>
      <c r="AR15" s="34"/>
      <c r="AS15" s="32">
        <f t="shared" si="9"/>
        <v>425000</v>
      </c>
      <c r="AT15" s="32">
        <f t="shared" si="10"/>
        <v>9545</v>
      </c>
      <c r="AU15" s="32" t="str">
        <f t="shared" si="11"/>
        <v/>
      </c>
      <c r="AV15" s="34"/>
      <c r="AW15" s="32" t="str">
        <f t="shared" si="25"/>
        <v>AG</v>
      </c>
      <c r="AX15" s="32" t="str">
        <f>VLOOKUP(AS15,'ALL-Chart of Accounts'!$E:$F,2,0)</f>
        <v>IC AM Sales - Product (I82PRDAFT)</v>
      </c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2">
        <f t="shared" si="12"/>
        <v>525010</v>
      </c>
      <c r="CJ15" s="32">
        <f t="shared" si="13"/>
        <v>9545</v>
      </c>
      <c r="CK15" s="34"/>
      <c r="CL15" s="34"/>
      <c r="CM15" s="32" t="str">
        <f t="shared" si="26"/>
        <v>AG</v>
      </c>
      <c r="CN15" s="32" t="str">
        <f>VLOOKUP(CI15,'ALL-Chart of Accounts'!$E:$F,2,0)</f>
        <v>IC AM COS - Product (I85PRDAFT) - Matl</v>
      </c>
      <c r="CO15" s="32">
        <f t="shared" si="14"/>
        <v>525020</v>
      </c>
      <c r="CP15" s="32">
        <f t="shared" si="15"/>
        <v>9545</v>
      </c>
      <c r="CQ15" s="34"/>
      <c r="CR15" s="34"/>
      <c r="CS15" s="32" t="str">
        <f t="shared" si="27"/>
        <v>AG</v>
      </c>
      <c r="CT15" s="32" t="str">
        <f>VLOOKUP(CO15,'ALL-Chart of Accounts'!$E:$F,2,0)</f>
        <v>IC AM COS - Product (I85PRDAFT) - Labor</v>
      </c>
      <c r="CU15" s="32">
        <f t="shared" si="16"/>
        <v>525030</v>
      </c>
      <c r="CV15" s="32">
        <f t="shared" si="17"/>
        <v>9545</v>
      </c>
      <c r="CW15" s="34"/>
      <c r="CX15" s="34"/>
      <c r="CY15" s="32" t="str">
        <f t="shared" si="28"/>
        <v>AG</v>
      </c>
      <c r="CZ15" s="32" t="str">
        <f>VLOOKUP(CU15,'ALL-Chart of Accounts'!$E:$F,2,0)</f>
        <v>IC AM COS - Product (I85PRDAFT) - Fx OH</v>
      </c>
      <c r="DA15" s="32">
        <f t="shared" si="18"/>
        <v>525040</v>
      </c>
      <c r="DB15" s="32">
        <f t="shared" si="19"/>
        <v>9545</v>
      </c>
      <c r="DC15" s="34"/>
      <c r="DD15" s="34"/>
      <c r="DE15" s="32" t="str">
        <f t="shared" si="29"/>
        <v>AG</v>
      </c>
      <c r="DF15" s="32" t="str">
        <f>VLOOKUP(DA15,'ALL-Chart of Accounts'!$E:$F,2,0)</f>
        <v>IC AM COS - Product (I85PRDAFT) - Var OH</v>
      </c>
      <c r="DG15" s="32">
        <f t="shared" si="20"/>
        <v>525050</v>
      </c>
      <c r="DH15" s="32">
        <f t="shared" si="21"/>
        <v>9545</v>
      </c>
      <c r="DI15" s="34"/>
      <c r="DJ15" s="34"/>
      <c r="DK15" s="32" t="str">
        <f t="shared" si="30"/>
        <v>AG</v>
      </c>
      <c r="DL15" s="32" t="str">
        <f>VLOOKUP(DG15,'ALL-Chart of Accounts'!$E:$F,2,0)</f>
        <v>IC AM COS - Product (I85PRDAFT) - Outsid</v>
      </c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R15" s="32" t="str">
        <f t="shared" si="31"/>
        <v>1JBTAGAFE</v>
      </c>
      <c r="ES15" s="32" t="b">
        <f t="shared" si="22"/>
        <v>1</v>
      </c>
      <c r="ET15" t="s">
        <v>10</v>
      </c>
      <c r="EU15" t="s">
        <v>10164</v>
      </c>
      <c r="EV15" t="s">
        <v>10180</v>
      </c>
      <c r="EW15" t="s">
        <v>9398</v>
      </c>
      <c r="EX15" s="61">
        <v>43301.603740046296</v>
      </c>
      <c r="EY15" t="s">
        <v>9398</v>
      </c>
      <c r="EZ15" s="61">
        <v>43301.603740046296</v>
      </c>
    </row>
    <row r="16" spans="1:156" x14ac:dyDescent="0.35">
      <c r="A16" s="47">
        <v>43301</v>
      </c>
      <c r="B16" s="18">
        <v>43208</v>
      </c>
      <c r="C16" s="18">
        <v>43250</v>
      </c>
      <c r="D16" s="4"/>
      <c r="E16" s="22" t="str">
        <f t="shared" si="34"/>
        <v>X</v>
      </c>
      <c r="F16" s="22" t="str">
        <f t="shared" si="34"/>
        <v/>
      </c>
      <c r="G16" s="22" t="str">
        <f t="shared" si="34"/>
        <v>X</v>
      </c>
      <c r="H16" s="22" t="str">
        <f t="shared" si="34"/>
        <v/>
      </c>
      <c r="I16" s="22" t="str">
        <f t="shared" si="34"/>
        <v/>
      </c>
      <c r="J16" s="22" t="str">
        <f t="shared" si="34"/>
        <v/>
      </c>
      <c r="K16" s="22" t="str">
        <f t="shared" si="34"/>
        <v/>
      </c>
      <c r="L16" s="22" t="s">
        <v>2587</v>
      </c>
      <c r="M16" s="34" t="s">
        <v>10164</v>
      </c>
      <c r="N16" s="34" t="s">
        <v>10180</v>
      </c>
      <c r="O16" s="32">
        <f t="shared" si="4"/>
        <v>112400</v>
      </c>
      <c r="P16" s="34"/>
      <c r="Q16" s="34"/>
      <c r="R16" s="34"/>
      <c r="S16" s="32" t="str">
        <f>IFERROR(VLOOKUP(LEFT($M16,2),'ALL-Unit Code 4'!$W:$W,1,0),VLOOKUP($D$3,Sites!$A:$B,2,0))</f>
        <v>AG</v>
      </c>
      <c r="T16" s="32" t="str">
        <f>VLOOKUP(O16,'ALL-Chart of Accounts'!$E:$F,2,0)</f>
        <v>Accounts Receivable - System</v>
      </c>
      <c r="U16" s="34"/>
      <c r="V16" s="34"/>
      <c r="W16" s="34"/>
      <c r="X16" s="34"/>
      <c r="Y16" s="34"/>
      <c r="Z16" s="34"/>
      <c r="AA16" s="37">
        <v>131100</v>
      </c>
      <c r="AB16" s="39"/>
      <c r="AC16" s="34"/>
      <c r="AD16" s="34"/>
      <c r="AE16" s="32" t="str">
        <f t="shared" si="23"/>
        <v>AG</v>
      </c>
      <c r="AF16" s="32" t="str">
        <f>VLOOKUP(AA16,'ALL-Chart of Accounts'!$E:$F,2,0)</f>
        <v>Construction In Process</v>
      </c>
      <c r="AG16" s="32">
        <f t="shared" si="6"/>
        <v>131100</v>
      </c>
      <c r="AH16" s="32" t="str">
        <f t="shared" si="7"/>
        <v/>
      </c>
      <c r="AI16" s="32" t="str">
        <f t="shared" si="8"/>
        <v/>
      </c>
      <c r="AJ16" s="34"/>
      <c r="AK16" s="32" t="str">
        <f t="shared" si="24"/>
        <v>AG</v>
      </c>
      <c r="AL16" s="32" t="str">
        <f>VLOOKUP(AG16,'ALL-Chart of Accounts'!$E:$F,2,0)</f>
        <v>Construction In Process</v>
      </c>
      <c r="AM16" s="34"/>
      <c r="AN16" s="34"/>
      <c r="AO16" s="34"/>
      <c r="AP16" s="34"/>
      <c r="AQ16" s="34"/>
      <c r="AR16" s="34"/>
      <c r="AS16" s="32">
        <f t="shared" si="9"/>
        <v>131100</v>
      </c>
      <c r="AT16" s="32" t="str">
        <f t="shared" si="10"/>
        <v/>
      </c>
      <c r="AU16" s="32" t="str">
        <f t="shared" si="11"/>
        <v/>
      </c>
      <c r="AV16" s="34"/>
      <c r="AW16" s="32" t="str">
        <f t="shared" si="25"/>
        <v>AG</v>
      </c>
      <c r="AX16" s="32" t="str">
        <f>VLOOKUP(AS16,'ALL-Chart of Accounts'!$E:$F,2,0)</f>
        <v>Construction In Process</v>
      </c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2">
        <f t="shared" si="12"/>
        <v>131100</v>
      </c>
      <c r="CJ16" s="32" t="str">
        <f t="shared" si="13"/>
        <v/>
      </c>
      <c r="CK16" s="34"/>
      <c r="CL16" s="34"/>
      <c r="CM16" s="32" t="str">
        <f t="shared" si="26"/>
        <v>AG</v>
      </c>
      <c r="CN16" s="32" t="str">
        <f>VLOOKUP(CI16,'ALL-Chart of Accounts'!$E:$F,2,0)</f>
        <v>Construction In Process</v>
      </c>
      <c r="CO16" s="32">
        <f t="shared" si="14"/>
        <v>131100</v>
      </c>
      <c r="CP16" s="32" t="str">
        <f t="shared" si="15"/>
        <v/>
      </c>
      <c r="CQ16" s="34"/>
      <c r="CR16" s="34"/>
      <c r="CS16" s="32" t="str">
        <f t="shared" si="27"/>
        <v>AG</v>
      </c>
      <c r="CT16" s="32" t="str">
        <f>VLOOKUP(CO16,'ALL-Chart of Accounts'!$E:$F,2,0)</f>
        <v>Construction In Process</v>
      </c>
      <c r="CU16" s="32">
        <f t="shared" si="16"/>
        <v>131100</v>
      </c>
      <c r="CV16" s="32" t="str">
        <f t="shared" si="17"/>
        <v/>
      </c>
      <c r="CW16" s="34"/>
      <c r="CX16" s="34"/>
      <c r="CY16" s="32" t="str">
        <f t="shared" si="28"/>
        <v>AG</v>
      </c>
      <c r="CZ16" s="32" t="str">
        <f>VLOOKUP(CU16,'ALL-Chart of Accounts'!$E:$F,2,0)</f>
        <v>Construction In Process</v>
      </c>
      <c r="DA16" s="32">
        <f t="shared" si="18"/>
        <v>131100</v>
      </c>
      <c r="DB16" s="32" t="str">
        <f t="shared" si="19"/>
        <v/>
      </c>
      <c r="DC16" s="34"/>
      <c r="DD16" s="34"/>
      <c r="DE16" s="32" t="str">
        <f t="shared" si="29"/>
        <v>AG</v>
      </c>
      <c r="DF16" s="32" t="str">
        <f>VLOOKUP(DA16,'ALL-Chart of Accounts'!$E:$F,2,0)</f>
        <v>Construction In Process</v>
      </c>
      <c r="DG16" s="32">
        <f t="shared" si="20"/>
        <v>131100</v>
      </c>
      <c r="DH16" s="32" t="str">
        <f t="shared" si="21"/>
        <v/>
      </c>
      <c r="DI16" s="34"/>
      <c r="DJ16" s="34"/>
      <c r="DK16" s="32" t="str">
        <f t="shared" si="30"/>
        <v>AG</v>
      </c>
      <c r="DL16" s="32" t="str">
        <f>VLOOKUP(DG16,'ALL-Chart of Accounts'!$E:$F,2,0)</f>
        <v>Construction In Process</v>
      </c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R16" s="32" t="str">
        <f t="shared" si="31"/>
        <v>1JBTAGAM</v>
      </c>
      <c r="ES16" s="32" t="b">
        <f t="shared" si="22"/>
        <v>1</v>
      </c>
      <c r="ET16" t="s">
        <v>10</v>
      </c>
      <c r="EU16" t="s">
        <v>9949</v>
      </c>
      <c r="EV16" t="s">
        <v>9950</v>
      </c>
      <c r="EW16" t="s">
        <v>9398</v>
      </c>
      <c r="EX16" s="61">
        <v>43301.603742326392</v>
      </c>
      <c r="EY16" t="s">
        <v>9398</v>
      </c>
      <c r="EZ16" s="61">
        <v>43301.603742326392</v>
      </c>
    </row>
    <row r="17" spans="1:156" s="46" customFormat="1" x14ac:dyDescent="0.35">
      <c r="A17" s="47">
        <v>43332</v>
      </c>
      <c r="B17" s="47"/>
      <c r="C17" s="47"/>
      <c r="D17" s="46" t="s">
        <v>11369</v>
      </c>
      <c r="E17" s="22" t="str">
        <f t="shared" si="34"/>
        <v/>
      </c>
      <c r="F17" s="22" t="str">
        <f t="shared" si="34"/>
        <v/>
      </c>
      <c r="G17" s="22" t="str">
        <f t="shared" si="34"/>
        <v/>
      </c>
      <c r="H17" s="22" t="str">
        <f t="shared" si="34"/>
        <v/>
      </c>
      <c r="I17" s="22" t="str">
        <f t="shared" si="34"/>
        <v/>
      </c>
      <c r="J17" s="22" t="str">
        <f t="shared" si="34"/>
        <v/>
      </c>
      <c r="K17" s="22" t="str">
        <f t="shared" si="34"/>
        <v/>
      </c>
      <c r="L17" s="22" t="s">
        <v>2587</v>
      </c>
      <c r="M17" s="58" t="s">
        <v>11367</v>
      </c>
      <c r="N17" s="34" t="s">
        <v>11368</v>
      </c>
      <c r="O17" s="32">
        <f t="shared" si="4"/>
        <v>112400</v>
      </c>
      <c r="P17" s="34"/>
      <c r="Q17" s="34"/>
      <c r="R17" s="34"/>
      <c r="S17" s="32" t="str">
        <f>IFERROR(VLOOKUP(LEFT($M17,2),'ALL-Unit Code 4'!$W:$W,1,0),VLOOKUP($D$3,Sites!$A:$B,2,0))</f>
        <v>AG</v>
      </c>
      <c r="T17" s="32" t="str">
        <f>VLOOKUP(O17,'ALL-Chart of Accounts'!$E:$F,2,0)</f>
        <v>Accounts Receivable - System</v>
      </c>
      <c r="U17" s="34"/>
      <c r="V17" s="34"/>
      <c r="W17" s="34"/>
      <c r="X17" s="34"/>
      <c r="Y17" s="34"/>
      <c r="Z17" s="34"/>
      <c r="AA17" s="37">
        <v>140810</v>
      </c>
      <c r="AB17" s="39"/>
      <c r="AC17" s="34"/>
      <c r="AD17" s="34"/>
      <c r="AE17" s="32" t="str">
        <f t="shared" si="23"/>
        <v>AG</v>
      </c>
      <c r="AF17" s="32" t="str">
        <f>VLOOKUP(AA17,'ALL-Chart of Accounts'!$E:$F,2,0)</f>
        <v>Software Construction in Process</v>
      </c>
      <c r="AG17" s="32">
        <f>AA17</f>
        <v>140810</v>
      </c>
      <c r="AH17" s="32" t="str">
        <f>IF(AB17="","",AB17)</f>
        <v/>
      </c>
      <c r="AI17" s="32" t="str">
        <f>IF(LEFT(AG17,1)="4",9999,"")</f>
        <v/>
      </c>
      <c r="AJ17" s="34"/>
      <c r="AK17" s="32" t="str">
        <f t="shared" si="24"/>
        <v>AG</v>
      </c>
      <c r="AL17" s="32" t="str">
        <f>VLOOKUP(AG17,'ALL-Chart of Accounts'!$E:$F,2,0)</f>
        <v>Software Construction in Process</v>
      </c>
      <c r="AM17" s="34"/>
      <c r="AN17" s="34"/>
      <c r="AO17" s="34"/>
      <c r="AP17" s="34"/>
      <c r="AQ17" s="34"/>
      <c r="AR17" s="34"/>
      <c r="AS17" s="32">
        <f>IF(AA17="","",AA17)</f>
        <v>140810</v>
      </c>
      <c r="AT17" s="32" t="str">
        <f>IF(AB17="","",AB17)</f>
        <v/>
      </c>
      <c r="AU17" s="32" t="str">
        <f>IF(AC17="","",AC17)</f>
        <v/>
      </c>
      <c r="AV17" s="34"/>
      <c r="AW17" s="32" t="str">
        <f t="shared" si="25"/>
        <v>AG</v>
      </c>
      <c r="AX17" s="32" t="str">
        <f>VLOOKUP(AS17,'ALL-Chart of Accounts'!$E:$F,2,0)</f>
        <v>Software Construction in Process</v>
      </c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2">
        <f t="shared" si="12"/>
        <v>140810</v>
      </c>
      <c r="CJ17" s="32" t="str">
        <f t="shared" si="13"/>
        <v/>
      </c>
      <c r="CK17" s="34"/>
      <c r="CL17" s="34"/>
      <c r="CM17" s="32" t="str">
        <f t="shared" si="26"/>
        <v>AG</v>
      </c>
      <c r="CN17" s="32" t="str">
        <f>VLOOKUP(CI17,'ALL-Chart of Accounts'!$E:$F,2,0)</f>
        <v>Software Construction in Process</v>
      </c>
      <c r="CO17" s="32">
        <f t="shared" si="14"/>
        <v>140810</v>
      </c>
      <c r="CP17" s="32" t="str">
        <f t="shared" si="15"/>
        <v/>
      </c>
      <c r="CQ17" s="34"/>
      <c r="CR17" s="34"/>
      <c r="CS17" s="32" t="str">
        <f t="shared" si="27"/>
        <v>AG</v>
      </c>
      <c r="CT17" s="32" t="str">
        <f>VLOOKUP(CO17,'ALL-Chart of Accounts'!$E:$F,2,0)</f>
        <v>Software Construction in Process</v>
      </c>
      <c r="CU17" s="32">
        <f t="shared" si="16"/>
        <v>140810</v>
      </c>
      <c r="CV17" s="32" t="str">
        <f t="shared" si="17"/>
        <v/>
      </c>
      <c r="CW17" s="34"/>
      <c r="CX17" s="34"/>
      <c r="CY17" s="32" t="str">
        <f t="shared" si="28"/>
        <v>AG</v>
      </c>
      <c r="CZ17" s="32" t="str">
        <f>VLOOKUP(CU17,'ALL-Chart of Accounts'!$E:$F,2,0)</f>
        <v>Software Construction in Process</v>
      </c>
      <c r="DA17" s="32">
        <f t="shared" si="18"/>
        <v>140810</v>
      </c>
      <c r="DB17" s="32" t="str">
        <f t="shared" si="19"/>
        <v/>
      </c>
      <c r="DC17" s="34"/>
      <c r="DD17" s="34"/>
      <c r="DE17" s="32" t="str">
        <f t="shared" si="29"/>
        <v>AG</v>
      </c>
      <c r="DF17" s="32" t="str">
        <f>VLOOKUP(DA17,'ALL-Chart of Accounts'!$E:$F,2,0)</f>
        <v>Software Construction in Process</v>
      </c>
      <c r="DG17" s="32">
        <f t="shared" si="20"/>
        <v>140810</v>
      </c>
      <c r="DH17" s="32" t="str">
        <f t="shared" si="21"/>
        <v/>
      </c>
      <c r="DI17" s="34"/>
      <c r="DJ17" s="34"/>
      <c r="DK17" s="32" t="str">
        <f t="shared" si="30"/>
        <v>AG</v>
      </c>
      <c r="DL17" s="32" t="str">
        <f>VLOOKUP(DG17,'ALL-Chart of Accounts'!$E:$F,2,0)</f>
        <v>Software Construction in Process</v>
      </c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R17" s="32" t="str">
        <f t="shared" si="31"/>
        <v>1JBTFCCOU</v>
      </c>
      <c r="ES17" s="32" t="b">
        <f t="shared" si="22"/>
        <v>1</v>
      </c>
      <c r="ET17" s="46" t="s">
        <v>10</v>
      </c>
      <c r="EU17" s="46" t="s">
        <v>2581</v>
      </c>
      <c r="EV17" s="46" t="s">
        <v>11372</v>
      </c>
      <c r="EW17" s="46" t="s">
        <v>9398</v>
      </c>
      <c r="EX17" s="61">
        <v>42916.568728472223</v>
      </c>
      <c r="EY17" s="46" t="s">
        <v>9398</v>
      </c>
      <c r="EZ17" s="61">
        <v>43115.398501122683</v>
      </c>
    </row>
    <row r="18" spans="1:156" x14ac:dyDescent="0.35">
      <c r="A18" s="47">
        <v>43301</v>
      </c>
      <c r="B18" s="18">
        <v>43208</v>
      </c>
      <c r="C18" s="18">
        <v>43250</v>
      </c>
      <c r="D18" s="4"/>
      <c r="E18" s="22" t="str">
        <f t="shared" si="34"/>
        <v>X</v>
      </c>
      <c r="F18" s="22" t="str">
        <f t="shared" si="34"/>
        <v/>
      </c>
      <c r="G18" s="22" t="str">
        <f t="shared" si="34"/>
        <v>X</v>
      </c>
      <c r="H18" s="22" t="str">
        <f t="shared" si="34"/>
        <v/>
      </c>
      <c r="I18" s="22" t="str">
        <f t="shared" si="34"/>
        <v/>
      </c>
      <c r="J18" s="22" t="str">
        <f t="shared" si="34"/>
        <v/>
      </c>
      <c r="K18" s="22" t="str">
        <f t="shared" si="34"/>
        <v/>
      </c>
      <c r="L18" s="22" t="s">
        <v>2588</v>
      </c>
      <c r="M18" s="34" t="s">
        <v>9949</v>
      </c>
      <c r="N18" s="34" t="s">
        <v>9950</v>
      </c>
      <c r="O18" s="32">
        <f t="shared" si="4"/>
        <v>112400</v>
      </c>
      <c r="P18" s="34"/>
      <c r="Q18" s="34"/>
      <c r="R18" s="34"/>
      <c r="S18" s="32" t="str">
        <f>IFERROR(VLOOKUP(LEFT($M18,2),'ALL-Unit Code 4'!$W:$W,1,0),VLOOKUP($D$3,Sites!$A:$B,2,0))</f>
        <v>AG</v>
      </c>
      <c r="T18" s="32" t="str">
        <f>VLOOKUP(O18,'ALL-Chart of Accounts'!$E:$F,2,0)</f>
        <v>Accounts Receivable - System</v>
      </c>
      <c r="U18" s="34"/>
      <c r="V18" s="34"/>
      <c r="W18" s="34"/>
      <c r="X18" s="34"/>
      <c r="Y18" s="34"/>
      <c r="Z18" s="34"/>
      <c r="AA18" s="37">
        <v>415000</v>
      </c>
      <c r="AB18" s="39"/>
      <c r="AC18" s="34"/>
      <c r="AD18" s="34"/>
      <c r="AE18" s="32" t="str">
        <f t="shared" si="23"/>
        <v>AG</v>
      </c>
      <c r="AF18" s="32" t="str">
        <f>VLOOKUP(AA18,'ALL-Chart of Accounts'!$E:$F,2,0)</f>
        <v>Aftermarket Sales - Product (80PRDAFT)</v>
      </c>
      <c r="AG18" s="32">
        <f t="shared" si="6"/>
        <v>415000</v>
      </c>
      <c r="AH18" s="32" t="str">
        <f t="shared" si="7"/>
        <v/>
      </c>
      <c r="AI18" s="32">
        <f t="shared" si="8"/>
        <v>9999</v>
      </c>
      <c r="AJ18" s="34"/>
      <c r="AK18" s="32" t="str">
        <f t="shared" si="24"/>
        <v>AG</v>
      </c>
      <c r="AL18" s="32" t="str">
        <f>VLOOKUP(AG18,'ALL-Chart of Accounts'!$E:$F,2,0)</f>
        <v>Aftermarket Sales - Product (80PRDAFT)</v>
      </c>
      <c r="AM18" s="34"/>
      <c r="AN18" s="34"/>
      <c r="AO18" s="34"/>
      <c r="AP18" s="34"/>
      <c r="AQ18" s="34"/>
      <c r="AR18" s="34"/>
      <c r="AS18" s="32">
        <f t="shared" si="9"/>
        <v>415000</v>
      </c>
      <c r="AT18" s="32" t="str">
        <f t="shared" si="10"/>
        <v/>
      </c>
      <c r="AU18" s="32" t="str">
        <f t="shared" si="11"/>
        <v/>
      </c>
      <c r="AV18" s="34"/>
      <c r="AW18" s="32" t="str">
        <f t="shared" si="25"/>
        <v>AG</v>
      </c>
      <c r="AX18" s="32" t="str">
        <f>VLOOKUP(AS18,'ALL-Chart of Accounts'!$E:$F,2,0)</f>
        <v>Aftermarket Sales - Product (80PRDAFT)</v>
      </c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2">
        <f t="shared" si="12"/>
        <v>515010</v>
      </c>
      <c r="CJ18" s="32" t="str">
        <f t="shared" si="13"/>
        <v/>
      </c>
      <c r="CK18" s="34"/>
      <c r="CL18" s="34"/>
      <c r="CM18" s="32" t="str">
        <f t="shared" si="26"/>
        <v>AG</v>
      </c>
      <c r="CN18" s="32" t="str">
        <f>VLOOKUP(CI18,'ALL-Chart of Accounts'!$E:$F,2,0)</f>
        <v>AM COS - Product (83PRDAFT) - Material</v>
      </c>
      <c r="CO18" s="32">
        <f t="shared" si="14"/>
        <v>515020</v>
      </c>
      <c r="CP18" s="32" t="str">
        <f t="shared" si="15"/>
        <v/>
      </c>
      <c r="CQ18" s="34"/>
      <c r="CR18" s="34"/>
      <c r="CS18" s="32" t="str">
        <f t="shared" si="27"/>
        <v>AG</v>
      </c>
      <c r="CT18" s="32" t="str">
        <f>VLOOKUP(CO18,'ALL-Chart of Accounts'!$E:$F,2,0)</f>
        <v>AM COS - Product (83PRDAFT) - Labor</v>
      </c>
      <c r="CU18" s="32">
        <f t="shared" si="16"/>
        <v>515030</v>
      </c>
      <c r="CV18" s="32" t="str">
        <f t="shared" si="17"/>
        <v/>
      </c>
      <c r="CW18" s="34"/>
      <c r="CX18" s="34"/>
      <c r="CY18" s="32" t="str">
        <f t="shared" si="28"/>
        <v>AG</v>
      </c>
      <c r="CZ18" s="32" t="str">
        <f>VLOOKUP(CU18,'ALL-Chart of Accounts'!$E:$F,2,0)</f>
        <v>AM COS - Product (83PRDAFT) - Fixed OH</v>
      </c>
      <c r="DA18" s="32">
        <f t="shared" si="18"/>
        <v>515040</v>
      </c>
      <c r="DB18" s="32" t="str">
        <f t="shared" si="19"/>
        <v/>
      </c>
      <c r="DC18" s="34"/>
      <c r="DD18" s="34"/>
      <c r="DE18" s="32" t="str">
        <f t="shared" si="29"/>
        <v>AG</v>
      </c>
      <c r="DF18" s="32" t="str">
        <f>VLOOKUP(DA18,'ALL-Chart of Accounts'!$E:$F,2,0)</f>
        <v>AM COS - Product (83PRDAFT) - Var OH</v>
      </c>
      <c r="DG18" s="32">
        <f t="shared" si="20"/>
        <v>515050</v>
      </c>
      <c r="DH18" s="32" t="str">
        <f t="shared" si="21"/>
        <v/>
      </c>
      <c r="DI18" s="34"/>
      <c r="DJ18" s="34"/>
      <c r="DK18" s="32" t="str">
        <f t="shared" si="30"/>
        <v>AG</v>
      </c>
      <c r="DL18" s="32" t="str">
        <f>VLOOKUP(DG18,'ALL-Chart of Accounts'!$E:$F,2,0)</f>
        <v>AM COS - Product (83PRDAFT) - Outside</v>
      </c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R18" s="32" t="str">
        <f t="shared" si="31"/>
        <v>1JBTAGAMOT</v>
      </c>
      <c r="ES18" s="32" t="b">
        <f t="shared" si="22"/>
        <v>1</v>
      </c>
      <c r="ET18" t="s">
        <v>10</v>
      </c>
      <c r="EU18" t="s">
        <v>11286</v>
      </c>
      <c r="EV18" t="s">
        <v>11287</v>
      </c>
      <c r="EW18" t="s">
        <v>9398</v>
      </c>
      <c r="EX18" s="61">
        <v>43301.603744675929</v>
      </c>
      <c r="EY18" t="s">
        <v>9398</v>
      </c>
      <c r="EZ18" s="61">
        <v>43301.603744675929</v>
      </c>
    </row>
    <row r="19" spans="1:156" s="46" customFormat="1" x14ac:dyDescent="0.35">
      <c r="A19" s="47">
        <v>43301</v>
      </c>
      <c r="B19" s="18"/>
      <c r="C19" s="18"/>
      <c r="D19" s="4"/>
      <c r="E19" s="22" t="str">
        <f t="shared" si="34"/>
        <v>X</v>
      </c>
      <c r="F19" s="22" t="str">
        <f t="shared" si="34"/>
        <v/>
      </c>
      <c r="G19" s="22" t="str">
        <f t="shared" si="34"/>
        <v>X</v>
      </c>
      <c r="H19" s="22" t="str">
        <f t="shared" si="34"/>
        <v/>
      </c>
      <c r="I19" s="22" t="str">
        <f t="shared" si="34"/>
        <v/>
      </c>
      <c r="J19" s="22" t="str">
        <f t="shared" si="34"/>
        <v/>
      </c>
      <c r="K19" s="22" t="str">
        <f t="shared" si="34"/>
        <v/>
      </c>
      <c r="L19" s="22" t="s">
        <v>2588</v>
      </c>
      <c r="M19" s="34" t="s">
        <v>11286</v>
      </c>
      <c r="N19" s="34" t="s">
        <v>11287</v>
      </c>
      <c r="O19" s="32">
        <f t="shared" si="4"/>
        <v>112400</v>
      </c>
      <c r="P19" s="34"/>
      <c r="Q19" s="34"/>
      <c r="R19" s="34"/>
      <c r="S19" s="32" t="str">
        <f>IFERROR(VLOOKUP(LEFT($M19,2),'ALL-Unit Code 4'!$W:$W,1,0),VLOOKUP($D$3,Sites!$A:$B,2,0))</f>
        <v>AG</v>
      </c>
      <c r="T19" s="32" t="str">
        <f>VLOOKUP(O19,'ALL-Chart of Accounts'!$E:$F,2,0)</f>
        <v>Accounts Receivable - System</v>
      </c>
      <c r="U19" s="34"/>
      <c r="V19" s="34"/>
      <c r="W19" s="34"/>
      <c r="X19" s="34"/>
      <c r="Y19" s="34"/>
      <c r="Z19" s="34"/>
      <c r="AA19" s="37">
        <v>415100</v>
      </c>
      <c r="AB19" s="39"/>
      <c r="AC19" s="34"/>
      <c r="AD19" s="34"/>
      <c r="AE19" s="32" t="str">
        <f t="shared" si="23"/>
        <v>AG</v>
      </c>
      <c r="AF19" s="32" t="str">
        <f>VLOOKUP(AA19,'ALL-Chart of Accounts'!$E:$F,2,0)</f>
        <v>Aftermarket Sales-Prod OT (80PRDAFT2)</v>
      </c>
      <c r="AG19" s="32">
        <f t="shared" si="6"/>
        <v>415100</v>
      </c>
      <c r="AH19" s="32" t="str">
        <f t="shared" si="7"/>
        <v/>
      </c>
      <c r="AI19" s="32">
        <f t="shared" si="8"/>
        <v>9999</v>
      </c>
      <c r="AJ19" s="34"/>
      <c r="AK19" s="32" t="str">
        <f t="shared" si="24"/>
        <v>AG</v>
      </c>
      <c r="AL19" s="32" t="str">
        <f>VLOOKUP(AG19,'ALL-Chart of Accounts'!$E:$F,2,0)</f>
        <v>Aftermarket Sales-Prod OT (80PRDAFT2)</v>
      </c>
      <c r="AM19" s="34"/>
      <c r="AN19" s="34"/>
      <c r="AO19" s="34"/>
      <c r="AP19" s="34"/>
      <c r="AQ19" s="34"/>
      <c r="AR19" s="34"/>
      <c r="AS19" s="32">
        <f t="shared" si="9"/>
        <v>415100</v>
      </c>
      <c r="AT19" s="32" t="str">
        <f t="shared" si="10"/>
        <v/>
      </c>
      <c r="AU19" s="32" t="str">
        <f t="shared" si="11"/>
        <v/>
      </c>
      <c r="AV19" s="34"/>
      <c r="AW19" s="32" t="str">
        <f t="shared" si="25"/>
        <v>AG</v>
      </c>
      <c r="AX19" s="32" t="str">
        <f>VLOOKUP(AS19,'ALL-Chart of Accounts'!$E:$F,2,0)</f>
        <v>Aftermarket Sales-Prod OT (80PRDAFT2)</v>
      </c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2">
        <f t="shared" si="12"/>
        <v>515110</v>
      </c>
      <c r="CJ19" s="32" t="str">
        <f t="shared" si="13"/>
        <v/>
      </c>
      <c r="CK19" s="34"/>
      <c r="CL19" s="34"/>
      <c r="CM19" s="32" t="str">
        <f t="shared" si="26"/>
        <v>AG</v>
      </c>
      <c r="CN19" s="32" t="str">
        <f>VLOOKUP(CI19,'ALL-Chart of Accounts'!$E:$F,2,0)</f>
        <v>AM COS - Prod (83PRDAFT2) - Material OT</v>
      </c>
      <c r="CO19" s="32">
        <f t="shared" si="14"/>
        <v>515120</v>
      </c>
      <c r="CP19" s="32" t="str">
        <f t="shared" si="15"/>
        <v/>
      </c>
      <c r="CQ19" s="34"/>
      <c r="CR19" s="34"/>
      <c r="CS19" s="32" t="str">
        <f t="shared" si="27"/>
        <v>AG</v>
      </c>
      <c r="CT19" s="32" t="str">
        <f>VLOOKUP(CO19,'ALL-Chart of Accounts'!$E:$F,2,0)</f>
        <v>AM COS - Prod (83PRDAFT2) - Labor OT</v>
      </c>
      <c r="CU19" s="32">
        <f t="shared" si="16"/>
        <v>515130</v>
      </c>
      <c r="CV19" s="32" t="str">
        <f t="shared" si="17"/>
        <v/>
      </c>
      <c r="CW19" s="34"/>
      <c r="CX19" s="34"/>
      <c r="CY19" s="32" t="str">
        <f t="shared" si="28"/>
        <v>AG</v>
      </c>
      <c r="CZ19" s="32" t="str">
        <f>VLOOKUP(CU19,'ALL-Chart of Accounts'!$E:$F,2,0)</f>
        <v>AM COS - Prod (83PRDAFT2) - Fixed OH OT</v>
      </c>
      <c r="DA19" s="32">
        <f t="shared" si="18"/>
        <v>515140</v>
      </c>
      <c r="DB19" s="32" t="str">
        <f t="shared" si="19"/>
        <v/>
      </c>
      <c r="DC19" s="34"/>
      <c r="DD19" s="34"/>
      <c r="DE19" s="32" t="str">
        <f t="shared" si="29"/>
        <v>AG</v>
      </c>
      <c r="DF19" s="32" t="str">
        <f>VLOOKUP(DA19,'ALL-Chart of Accounts'!$E:$F,2,0)</f>
        <v>AM COS - Prod (83PRDAFT2) - Var OH OT</v>
      </c>
      <c r="DG19" s="32">
        <f t="shared" si="20"/>
        <v>515150</v>
      </c>
      <c r="DH19" s="32" t="str">
        <f t="shared" si="21"/>
        <v/>
      </c>
      <c r="DI19" s="34"/>
      <c r="DJ19" s="34"/>
      <c r="DK19" s="32" t="str">
        <f t="shared" si="30"/>
        <v>AG</v>
      </c>
      <c r="DL19" s="32" t="str">
        <f>VLOOKUP(DG19,'ALL-Chart of Accounts'!$E:$F,2,0)</f>
        <v>AM COS - Prod (83PRDAFT2) - Outside OT</v>
      </c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/>
      <c r="ER19" s="32" t="str">
        <f t="shared" si="31"/>
        <v>1JBTAGE125</v>
      </c>
      <c r="ES19" s="32" t="b">
        <f t="shared" si="22"/>
        <v>1</v>
      </c>
      <c r="ET19" s="46" t="s">
        <v>10</v>
      </c>
      <c r="EU19" s="46" t="s">
        <v>10235</v>
      </c>
      <c r="EV19" s="46" t="s">
        <v>10236</v>
      </c>
      <c r="EW19" s="46" t="s">
        <v>9398</v>
      </c>
      <c r="EX19" s="61">
        <v>43301.60374702546</v>
      </c>
      <c r="EY19" s="46" t="s">
        <v>9398</v>
      </c>
      <c r="EZ19" s="61">
        <v>43301.60374702546</v>
      </c>
    </row>
    <row r="20" spans="1:156" s="46" customFormat="1" x14ac:dyDescent="0.35">
      <c r="A20" s="47">
        <v>43301</v>
      </c>
      <c r="B20" s="47">
        <v>43237</v>
      </c>
      <c r="C20" s="47">
        <v>43250</v>
      </c>
      <c r="E20" s="22" t="str">
        <f t="shared" si="34"/>
        <v>X</v>
      </c>
      <c r="F20" s="22" t="str">
        <f t="shared" si="34"/>
        <v/>
      </c>
      <c r="G20" s="22" t="str">
        <f t="shared" si="34"/>
        <v>X</v>
      </c>
      <c r="H20" s="22" t="str">
        <f t="shared" si="34"/>
        <v/>
      </c>
      <c r="I20" s="22" t="str">
        <f t="shared" si="34"/>
        <v/>
      </c>
      <c r="J20" s="22" t="str">
        <f t="shared" si="34"/>
        <v/>
      </c>
      <c r="K20" s="22" t="str">
        <f t="shared" si="34"/>
        <v/>
      </c>
      <c r="L20" s="22" t="s">
        <v>2585</v>
      </c>
      <c r="M20" s="34" t="s">
        <v>10235</v>
      </c>
      <c r="N20" s="34" t="s">
        <v>10236</v>
      </c>
      <c r="O20" s="32">
        <f t="shared" si="4"/>
        <v>124125</v>
      </c>
      <c r="P20" s="34"/>
      <c r="Q20" s="34"/>
      <c r="R20" s="34"/>
      <c r="S20" s="32" t="str">
        <f>IFERROR(VLOOKUP(LEFT($M20,2),'ALL-Unit Code 4'!$W:$W,1,0),VLOOKUP($D$3,Sites!$A:$B,2,0))</f>
        <v>AG</v>
      </c>
      <c r="T20" s="32" t="str">
        <f>VLOOKUP(O20,'ALL-Chart of Accounts'!$E:$F,2,0)</f>
        <v>IC AR - Madera</v>
      </c>
      <c r="U20" s="34"/>
      <c r="V20" s="34"/>
      <c r="W20" s="34"/>
      <c r="X20" s="34"/>
      <c r="Y20" s="34"/>
      <c r="Z20" s="34"/>
      <c r="AA20" s="32">
        <f t="shared" ref="AA20:AA27" si="35">IF($L20="Interdivisional",VALUE("124"&amp;RIGHT($M20,3)),IF($L20&amp;MID($M20,3,1)="IntercompanyA",425000,IF($L20&amp;MID($M20,3,1)="IntercompanyE",421000,IF($L20&amp;MID($M20,3,1)="IntercompanyS",428000,IF($L20&amp;MID($M20,3,1)="IntercompanyR",427000)))))</f>
        <v>124125</v>
      </c>
      <c r="AB20" s="39"/>
      <c r="AC20" s="34"/>
      <c r="AD20" s="34"/>
      <c r="AE20" s="32" t="str">
        <f t="shared" si="23"/>
        <v>AG</v>
      </c>
      <c r="AF20" s="32" t="str">
        <f>VLOOKUP(AA20,'ALL-Chart of Accounts'!$E:$F,2,0)</f>
        <v>IC AR - Madera</v>
      </c>
      <c r="AG20" s="32">
        <f t="shared" si="6"/>
        <v>124125</v>
      </c>
      <c r="AH20" s="32" t="str">
        <f t="shared" si="7"/>
        <v/>
      </c>
      <c r="AI20" s="32" t="str">
        <f t="shared" si="8"/>
        <v/>
      </c>
      <c r="AJ20" s="34"/>
      <c r="AK20" s="32" t="str">
        <f t="shared" si="24"/>
        <v>AG</v>
      </c>
      <c r="AL20" s="32" t="str">
        <f>VLOOKUP(AG20,'ALL-Chart of Accounts'!$E:$F,2,0)</f>
        <v>IC AR - Madera</v>
      </c>
      <c r="AM20" s="34"/>
      <c r="AN20" s="34"/>
      <c r="AO20" s="34"/>
      <c r="AP20" s="34"/>
      <c r="AQ20" s="34"/>
      <c r="AR20" s="34"/>
      <c r="AS20" s="32">
        <f t="shared" si="9"/>
        <v>124125</v>
      </c>
      <c r="AT20" s="32" t="str">
        <f t="shared" si="10"/>
        <v/>
      </c>
      <c r="AU20" s="32" t="str">
        <f t="shared" si="11"/>
        <v/>
      </c>
      <c r="AV20" s="34"/>
      <c r="AW20" s="32" t="str">
        <f t="shared" si="25"/>
        <v>AG</v>
      </c>
      <c r="AX20" s="32" t="str">
        <f>VLOOKUP(AS20,'ALL-Chart of Accounts'!$E:$F,2,0)</f>
        <v>IC AR - Madera</v>
      </c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2">
        <f t="shared" si="12"/>
        <v>124125</v>
      </c>
      <c r="CJ20" s="32" t="str">
        <f t="shared" si="13"/>
        <v/>
      </c>
      <c r="CK20" s="34"/>
      <c r="CL20" s="34"/>
      <c r="CM20" s="32" t="str">
        <f t="shared" si="26"/>
        <v>AG</v>
      </c>
      <c r="CN20" s="32" t="str">
        <f>VLOOKUP(CI20,'ALL-Chart of Accounts'!$E:$F,2,0)</f>
        <v>IC AR - Madera</v>
      </c>
      <c r="CO20" s="32">
        <f t="shared" si="14"/>
        <v>124125</v>
      </c>
      <c r="CP20" s="32" t="str">
        <f t="shared" si="15"/>
        <v/>
      </c>
      <c r="CQ20" s="34"/>
      <c r="CR20" s="34"/>
      <c r="CS20" s="32" t="str">
        <f t="shared" si="27"/>
        <v>AG</v>
      </c>
      <c r="CT20" s="32" t="str">
        <f>VLOOKUP(CO20,'ALL-Chart of Accounts'!$E:$F,2,0)</f>
        <v>IC AR - Madera</v>
      </c>
      <c r="CU20" s="32">
        <f t="shared" si="16"/>
        <v>124125</v>
      </c>
      <c r="CV20" s="32" t="str">
        <f t="shared" si="17"/>
        <v/>
      </c>
      <c r="CW20" s="34"/>
      <c r="CX20" s="34"/>
      <c r="CY20" s="32" t="str">
        <f t="shared" si="28"/>
        <v>AG</v>
      </c>
      <c r="CZ20" s="32" t="str">
        <f>VLOOKUP(CU20,'ALL-Chart of Accounts'!$E:$F,2,0)</f>
        <v>IC AR - Madera</v>
      </c>
      <c r="DA20" s="32">
        <f t="shared" si="18"/>
        <v>124125</v>
      </c>
      <c r="DB20" s="32" t="str">
        <f t="shared" si="19"/>
        <v/>
      </c>
      <c r="DC20" s="34"/>
      <c r="DD20" s="34"/>
      <c r="DE20" s="32" t="str">
        <f t="shared" si="29"/>
        <v>AG</v>
      </c>
      <c r="DF20" s="32" t="str">
        <f>VLOOKUP(DA20,'ALL-Chart of Accounts'!$E:$F,2,0)</f>
        <v>IC AR - Madera</v>
      </c>
      <c r="DG20" s="32">
        <f t="shared" si="20"/>
        <v>124125</v>
      </c>
      <c r="DH20" s="32" t="str">
        <f t="shared" si="21"/>
        <v/>
      </c>
      <c r="DI20" s="34"/>
      <c r="DJ20" s="34"/>
      <c r="DK20" s="32" t="str">
        <f t="shared" si="30"/>
        <v>AG</v>
      </c>
      <c r="DL20" s="32" t="str">
        <f>VLOOKUP(DG20,'ALL-Chart of Accounts'!$E:$F,2,0)</f>
        <v>IC AR - Madera</v>
      </c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R20" s="32" t="str">
        <f t="shared" si="31"/>
        <v>1JBTAGE127</v>
      </c>
      <c r="ES20" s="32" t="b">
        <f t="shared" si="22"/>
        <v>1</v>
      </c>
      <c r="ET20" s="46" t="s">
        <v>10</v>
      </c>
      <c r="EU20" s="46" t="s">
        <v>10170</v>
      </c>
      <c r="EV20" s="46" t="s">
        <v>10185</v>
      </c>
      <c r="EW20" s="46" t="s">
        <v>9398</v>
      </c>
      <c r="EX20" s="61">
        <v>43301.603749618058</v>
      </c>
      <c r="EY20" s="46" t="s">
        <v>9398</v>
      </c>
      <c r="EZ20" s="61">
        <v>43301.603749618058</v>
      </c>
    </row>
    <row r="21" spans="1:156" x14ac:dyDescent="0.35">
      <c r="A21" s="47">
        <v>43301</v>
      </c>
      <c r="B21" s="47">
        <v>43208</v>
      </c>
      <c r="C21" s="47">
        <v>43250</v>
      </c>
      <c r="D21" s="46"/>
      <c r="E21" s="22" t="str">
        <f t="shared" si="34"/>
        <v>X</v>
      </c>
      <c r="F21" s="22" t="str">
        <f t="shared" si="34"/>
        <v/>
      </c>
      <c r="G21" s="22" t="str">
        <f t="shared" si="34"/>
        <v>X</v>
      </c>
      <c r="H21" s="22" t="str">
        <f t="shared" si="34"/>
        <v/>
      </c>
      <c r="I21" s="22" t="str">
        <f t="shared" si="34"/>
        <v/>
      </c>
      <c r="J21" s="22" t="str">
        <f t="shared" si="34"/>
        <v/>
      </c>
      <c r="K21" s="22" t="str">
        <f t="shared" si="34"/>
        <v/>
      </c>
      <c r="L21" s="22" t="s">
        <v>2585</v>
      </c>
      <c r="M21" s="34" t="s">
        <v>10170</v>
      </c>
      <c r="N21" s="34" t="s">
        <v>10185</v>
      </c>
      <c r="O21" s="32">
        <f t="shared" si="4"/>
        <v>124127</v>
      </c>
      <c r="P21" s="34"/>
      <c r="Q21" s="34"/>
      <c r="R21" s="34"/>
      <c r="S21" s="32" t="str">
        <f>IFERROR(VLOOKUP(LEFT($M21,2),'ALL-Unit Code 4'!$W:$W,1,0),VLOOKUP($D$3,Sites!$A:$B,2,0))</f>
        <v>AG</v>
      </c>
      <c r="T21" s="32" t="str">
        <f>VLOOKUP(O21,'ALL-Chart of Accounts'!$E:$F,2,0)</f>
        <v>IC AR - Alpharetta</v>
      </c>
      <c r="U21" s="34"/>
      <c r="V21" s="34"/>
      <c r="W21" s="34"/>
      <c r="X21" s="34"/>
      <c r="Y21" s="34"/>
      <c r="Z21" s="34"/>
      <c r="AA21" s="32">
        <f t="shared" si="35"/>
        <v>124127</v>
      </c>
      <c r="AB21" s="39"/>
      <c r="AC21" s="34"/>
      <c r="AD21" s="34"/>
      <c r="AE21" s="32" t="str">
        <f t="shared" si="23"/>
        <v>AG</v>
      </c>
      <c r="AF21" s="32" t="str">
        <f>VLOOKUP(AA21,'ALL-Chart of Accounts'!$E:$F,2,0)</f>
        <v>IC AR - Alpharetta</v>
      </c>
      <c r="AG21" s="32">
        <f t="shared" si="6"/>
        <v>124127</v>
      </c>
      <c r="AH21" s="32" t="str">
        <f t="shared" si="7"/>
        <v/>
      </c>
      <c r="AI21" s="32" t="str">
        <f t="shared" si="8"/>
        <v/>
      </c>
      <c r="AJ21" s="34"/>
      <c r="AK21" s="32" t="str">
        <f t="shared" si="24"/>
        <v>AG</v>
      </c>
      <c r="AL21" s="32" t="str">
        <f>VLOOKUP(AG21,'ALL-Chart of Accounts'!$E:$F,2,0)</f>
        <v>IC AR - Alpharetta</v>
      </c>
      <c r="AM21" s="34"/>
      <c r="AN21" s="34"/>
      <c r="AO21" s="34"/>
      <c r="AP21" s="34"/>
      <c r="AQ21" s="34"/>
      <c r="AR21" s="34"/>
      <c r="AS21" s="32">
        <f t="shared" si="9"/>
        <v>124127</v>
      </c>
      <c r="AT21" s="32" t="str">
        <f t="shared" si="10"/>
        <v/>
      </c>
      <c r="AU21" s="32" t="str">
        <f t="shared" si="11"/>
        <v/>
      </c>
      <c r="AV21" s="34"/>
      <c r="AW21" s="32" t="str">
        <f t="shared" si="25"/>
        <v>AG</v>
      </c>
      <c r="AX21" s="32" t="str">
        <f>VLOOKUP(AS21,'ALL-Chart of Accounts'!$E:$F,2,0)</f>
        <v>IC AR - Alpharetta</v>
      </c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2">
        <f t="shared" si="12"/>
        <v>124127</v>
      </c>
      <c r="CJ21" s="32" t="str">
        <f t="shared" si="13"/>
        <v/>
      </c>
      <c r="CK21" s="34"/>
      <c r="CL21" s="34"/>
      <c r="CM21" s="32" t="str">
        <f t="shared" si="26"/>
        <v>AG</v>
      </c>
      <c r="CN21" s="32" t="str">
        <f>VLOOKUP(CI21,'ALL-Chart of Accounts'!$E:$F,2,0)</f>
        <v>IC AR - Alpharetta</v>
      </c>
      <c r="CO21" s="32">
        <f t="shared" si="14"/>
        <v>124127</v>
      </c>
      <c r="CP21" s="32" t="str">
        <f t="shared" si="15"/>
        <v/>
      </c>
      <c r="CQ21" s="34"/>
      <c r="CR21" s="34"/>
      <c r="CS21" s="32" t="str">
        <f t="shared" si="27"/>
        <v>AG</v>
      </c>
      <c r="CT21" s="32" t="str">
        <f>VLOOKUP(CO21,'ALL-Chart of Accounts'!$E:$F,2,0)</f>
        <v>IC AR - Alpharetta</v>
      </c>
      <c r="CU21" s="32">
        <f t="shared" si="16"/>
        <v>124127</v>
      </c>
      <c r="CV21" s="32" t="str">
        <f t="shared" si="17"/>
        <v/>
      </c>
      <c r="CW21" s="34"/>
      <c r="CX21" s="34"/>
      <c r="CY21" s="32" t="str">
        <f t="shared" si="28"/>
        <v>AG</v>
      </c>
      <c r="CZ21" s="32" t="str">
        <f>VLOOKUP(CU21,'ALL-Chart of Accounts'!$E:$F,2,0)</f>
        <v>IC AR - Alpharetta</v>
      </c>
      <c r="DA21" s="32">
        <f t="shared" si="18"/>
        <v>124127</v>
      </c>
      <c r="DB21" s="32" t="str">
        <f t="shared" si="19"/>
        <v/>
      </c>
      <c r="DC21" s="34"/>
      <c r="DD21" s="34"/>
      <c r="DE21" s="32" t="str">
        <f t="shared" si="29"/>
        <v>AG</v>
      </c>
      <c r="DF21" s="32" t="str">
        <f>VLOOKUP(DA21,'ALL-Chart of Accounts'!$E:$F,2,0)</f>
        <v>IC AR - Alpharetta</v>
      </c>
      <c r="DG21" s="32">
        <f t="shared" si="20"/>
        <v>124127</v>
      </c>
      <c r="DH21" s="32" t="str">
        <f t="shared" si="21"/>
        <v/>
      </c>
      <c r="DI21" s="34"/>
      <c r="DJ21" s="34"/>
      <c r="DK21" s="32" t="str">
        <f t="shared" si="30"/>
        <v>AG</v>
      </c>
      <c r="DL21" s="32" t="str">
        <f>VLOOKUP(DG21,'ALL-Chart of Accounts'!$E:$F,2,0)</f>
        <v>IC AR - Alpharetta</v>
      </c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46"/>
      <c r="ER21" s="32" t="str">
        <f t="shared" si="31"/>
        <v>1JBTAGE320</v>
      </c>
      <c r="ES21" s="32" t="b">
        <f t="shared" si="22"/>
        <v>1</v>
      </c>
      <c r="ET21" t="s">
        <v>10</v>
      </c>
      <c r="EU21" t="s">
        <v>10172</v>
      </c>
      <c r="EV21" t="s">
        <v>10187</v>
      </c>
      <c r="EW21" t="s">
        <v>9398</v>
      </c>
      <c r="EX21" s="61">
        <v>43301.603751886571</v>
      </c>
      <c r="EY21" t="s">
        <v>9398</v>
      </c>
      <c r="EZ21" s="61">
        <v>43301.603751886571</v>
      </c>
    </row>
    <row r="22" spans="1:156" x14ac:dyDescent="0.35">
      <c r="A22" s="47">
        <v>43301</v>
      </c>
      <c r="B22" s="18">
        <v>43208</v>
      </c>
      <c r="C22" s="18">
        <v>43250</v>
      </c>
      <c r="D22" s="4"/>
      <c r="E22" s="22" t="str">
        <f t="shared" si="34"/>
        <v>X</v>
      </c>
      <c r="F22" s="22" t="str">
        <f t="shared" si="34"/>
        <v/>
      </c>
      <c r="G22" s="22" t="str">
        <f t="shared" si="34"/>
        <v>X</v>
      </c>
      <c r="H22" s="22" t="str">
        <f t="shared" si="34"/>
        <v/>
      </c>
      <c r="I22" s="22" t="str">
        <f t="shared" si="34"/>
        <v/>
      </c>
      <c r="J22" s="22" t="str">
        <f t="shared" si="34"/>
        <v/>
      </c>
      <c r="K22" s="22" t="str">
        <f t="shared" si="34"/>
        <v/>
      </c>
      <c r="L22" s="22" t="s">
        <v>2586</v>
      </c>
      <c r="M22" s="34" t="s">
        <v>10172</v>
      </c>
      <c r="N22" s="34" t="s">
        <v>10187</v>
      </c>
      <c r="O22" s="32">
        <f t="shared" si="4"/>
        <v>124320</v>
      </c>
      <c r="P22" s="34"/>
      <c r="Q22" s="34"/>
      <c r="R22" s="34"/>
      <c r="S22" s="32" t="str">
        <f>IFERROR(VLOOKUP(LEFT($M22,2),'ALL-Unit Code 4'!$W:$W,1,0),VLOOKUP($D$3,Sites!$A:$B,2,0))</f>
        <v>AG</v>
      </c>
      <c r="T22" s="32" t="str">
        <f>VLOOKUP(O22,'ALL-Chart of Accounts'!$E:$F,2,0)</f>
        <v>IC AR - Brazil</v>
      </c>
      <c r="U22" s="34"/>
      <c r="V22" s="34"/>
      <c r="W22" s="34"/>
      <c r="X22" s="34"/>
      <c r="Y22" s="34"/>
      <c r="Z22" s="34"/>
      <c r="AA22" s="32">
        <f t="shared" si="35"/>
        <v>421000</v>
      </c>
      <c r="AB22" s="32">
        <f t="shared" ref="AB22:AB27" si="36">VALUE(9&amp;RIGHT($M22,3))</f>
        <v>9320</v>
      </c>
      <c r="AC22" s="34"/>
      <c r="AD22" s="34"/>
      <c r="AE22" s="32" t="str">
        <f t="shared" si="23"/>
        <v>AG</v>
      </c>
      <c r="AF22" s="32" t="str">
        <f>VLOOKUP(AA22,'ALL-Chart of Accounts'!$E:$F,2,0)</f>
        <v>IC Product Sales (I82COS)</v>
      </c>
      <c r="AG22" s="32">
        <f t="shared" si="6"/>
        <v>421000</v>
      </c>
      <c r="AH22" s="32">
        <f t="shared" si="7"/>
        <v>9320</v>
      </c>
      <c r="AI22" s="32">
        <f t="shared" si="8"/>
        <v>9999</v>
      </c>
      <c r="AJ22" s="34"/>
      <c r="AK22" s="32" t="str">
        <f t="shared" si="24"/>
        <v>AG</v>
      </c>
      <c r="AL22" s="32" t="str">
        <f>VLOOKUP(AG22,'ALL-Chart of Accounts'!$E:$F,2,0)</f>
        <v>IC Product Sales (I82COS)</v>
      </c>
      <c r="AM22" s="34"/>
      <c r="AN22" s="34"/>
      <c r="AO22" s="34"/>
      <c r="AP22" s="34"/>
      <c r="AQ22" s="34"/>
      <c r="AR22" s="34"/>
      <c r="AS22" s="32">
        <f t="shared" si="9"/>
        <v>421000</v>
      </c>
      <c r="AT22" s="32">
        <f t="shared" si="10"/>
        <v>9320</v>
      </c>
      <c r="AU22" s="32" t="str">
        <f t="shared" si="11"/>
        <v/>
      </c>
      <c r="AV22" s="34"/>
      <c r="AW22" s="32" t="str">
        <f t="shared" si="25"/>
        <v>AG</v>
      </c>
      <c r="AX22" s="32" t="str">
        <f>VLOOKUP(AS22,'ALL-Chart of Accounts'!$E:$F,2,0)</f>
        <v>IC Product Sales (I82COS)</v>
      </c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2">
        <f t="shared" si="12"/>
        <v>521010</v>
      </c>
      <c r="CJ22" s="32">
        <f t="shared" si="13"/>
        <v>9320</v>
      </c>
      <c r="CK22" s="34"/>
      <c r="CL22" s="34"/>
      <c r="CM22" s="32" t="str">
        <f t="shared" si="26"/>
        <v>AG</v>
      </c>
      <c r="CN22" s="32" t="str">
        <f>VLOOKUP(CI22,'ALL-Chart of Accounts'!$E:$F,2,0)</f>
        <v>IC Product COS (I85COS) - Material</v>
      </c>
      <c r="CO22" s="32">
        <f t="shared" si="14"/>
        <v>521020</v>
      </c>
      <c r="CP22" s="32">
        <f t="shared" si="15"/>
        <v>9320</v>
      </c>
      <c r="CQ22" s="34"/>
      <c r="CR22" s="34"/>
      <c r="CS22" s="32" t="str">
        <f t="shared" si="27"/>
        <v>AG</v>
      </c>
      <c r="CT22" s="32" t="str">
        <f>VLOOKUP(CO22,'ALL-Chart of Accounts'!$E:$F,2,0)</f>
        <v>IC Product COS (I85COS) - Labor</v>
      </c>
      <c r="CU22" s="32">
        <f t="shared" si="16"/>
        <v>521030</v>
      </c>
      <c r="CV22" s="32">
        <f t="shared" si="17"/>
        <v>9320</v>
      </c>
      <c r="CW22" s="34"/>
      <c r="CX22" s="34"/>
      <c r="CY22" s="32" t="str">
        <f t="shared" si="28"/>
        <v>AG</v>
      </c>
      <c r="CZ22" s="32" t="str">
        <f>VLOOKUP(CU22,'ALL-Chart of Accounts'!$E:$F,2,0)</f>
        <v>IC Product COS (I85COS) - Fixed OH</v>
      </c>
      <c r="DA22" s="32">
        <f t="shared" si="18"/>
        <v>521040</v>
      </c>
      <c r="DB22" s="32">
        <f t="shared" si="19"/>
        <v>9320</v>
      </c>
      <c r="DC22" s="34"/>
      <c r="DD22" s="34"/>
      <c r="DE22" s="32" t="str">
        <f t="shared" si="29"/>
        <v>AG</v>
      </c>
      <c r="DF22" s="32" t="str">
        <f>VLOOKUP(DA22,'ALL-Chart of Accounts'!$E:$F,2,0)</f>
        <v>IC Product COS (I85COS) - Variable OH</v>
      </c>
      <c r="DG22" s="32">
        <f t="shared" si="20"/>
        <v>521050</v>
      </c>
      <c r="DH22" s="32">
        <f t="shared" si="21"/>
        <v>9320</v>
      </c>
      <c r="DI22" s="34"/>
      <c r="DJ22" s="34"/>
      <c r="DK22" s="32" t="str">
        <f t="shared" si="30"/>
        <v>AG</v>
      </c>
      <c r="DL22" s="32" t="str">
        <f>VLOOKUP(DG22,'ALL-Chart of Accounts'!$E:$F,2,0)</f>
        <v>IC Product COS (I85COS) - Outside</v>
      </c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R22" s="32" t="str">
        <f t="shared" si="31"/>
        <v>1JBTAGE406</v>
      </c>
      <c r="ES22" s="32" t="b">
        <f t="shared" si="22"/>
        <v>1</v>
      </c>
      <c r="ET22" t="s">
        <v>10</v>
      </c>
      <c r="EU22" t="s">
        <v>10174</v>
      </c>
      <c r="EV22" t="s">
        <v>10189</v>
      </c>
      <c r="EW22" t="s">
        <v>9398</v>
      </c>
      <c r="EX22" s="61">
        <v>43301.603754131946</v>
      </c>
      <c r="EY22" t="s">
        <v>9398</v>
      </c>
      <c r="EZ22" s="61">
        <v>43301.603754131946</v>
      </c>
    </row>
    <row r="23" spans="1:156" x14ac:dyDescent="0.35">
      <c r="A23" s="47">
        <v>43301</v>
      </c>
      <c r="B23" s="47">
        <v>43208</v>
      </c>
      <c r="C23" s="47">
        <v>43250</v>
      </c>
      <c r="D23" s="46"/>
      <c r="E23" s="22" t="str">
        <f t="shared" si="34"/>
        <v>X</v>
      </c>
      <c r="F23" s="22" t="str">
        <f t="shared" si="34"/>
        <v/>
      </c>
      <c r="G23" s="22" t="str">
        <f t="shared" si="34"/>
        <v>X</v>
      </c>
      <c r="H23" s="22" t="str">
        <f t="shared" si="34"/>
        <v/>
      </c>
      <c r="I23" s="22" t="str">
        <f t="shared" si="34"/>
        <v/>
      </c>
      <c r="J23" s="22" t="str">
        <f t="shared" si="34"/>
        <v/>
      </c>
      <c r="K23" s="22" t="str">
        <f t="shared" si="34"/>
        <v/>
      </c>
      <c r="L23" s="22" t="s">
        <v>2586</v>
      </c>
      <c r="M23" s="34" t="s">
        <v>10174</v>
      </c>
      <c r="N23" s="34" t="s">
        <v>10189</v>
      </c>
      <c r="O23" s="32">
        <f t="shared" si="4"/>
        <v>124406</v>
      </c>
      <c r="P23" s="34"/>
      <c r="Q23" s="34"/>
      <c r="R23" s="34"/>
      <c r="S23" s="32" t="str">
        <f>IFERROR(VLOOKUP(LEFT($M23,2),'ALL-Unit Code 4'!$W:$W,1,0),VLOOKUP($D$3,Sites!$A:$B,2,0))</f>
        <v>AG</v>
      </c>
      <c r="T23" s="32" t="str">
        <f>VLOOKUP(O23,'ALL-Chart of Accounts'!$E:$F,2,0)</f>
        <v>IC AR - AGV UK</v>
      </c>
      <c r="U23" s="34"/>
      <c r="V23" s="34"/>
      <c r="W23" s="34"/>
      <c r="X23" s="34"/>
      <c r="Y23" s="34"/>
      <c r="Z23" s="34"/>
      <c r="AA23" s="32">
        <f t="shared" si="35"/>
        <v>421000</v>
      </c>
      <c r="AB23" s="32">
        <f t="shared" si="36"/>
        <v>9406</v>
      </c>
      <c r="AC23" s="34"/>
      <c r="AD23" s="34"/>
      <c r="AE23" s="32" t="str">
        <f t="shared" si="23"/>
        <v>AG</v>
      </c>
      <c r="AF23" s="32" t="str">
        <f>VLOOKUP(AA23,'ALL-Chart of Accounts'!$E:$F,2,0)</f>
        <v>IC Product Sales (I82COS)</v>
      </c>
      <c r="AG23" s="32">
        <f>AA23</f>
        <v>421000</v>
      </c>
      <c r="AH23" s="32">
        <f>IF(AB23="","",AB23)</f>
        <v>9406</v>
      </c>
      <c r="AI23" s="32">
        <f>IF(LEFT(AG23,1)="4",9999,"")</f>
        <v>9999</v>
      </c>
      <c r="AJ23" s="34"/>
      <c r="AK23" s="32" t="str">
        <f t="shared" si="24"/>
        <v>AG</v>
      </c>
      <c r="AL23" s="32" t="str">
        <f>VLOOKUP(AG23,'ALL-Chart of Accounts'!$E:$F,2,0)</f>
        <v>IC Product Sales (I82COS)</v>
      </c>
      <c r="AM23" s="34"/>
      <c r="AN23" s="34"/>
      <c r="AO23" s="34"/>
      <c r="AP23" s="34"/>
      <c r="AQ23" s="34"/>
      <c r="AR23" s="34"/>
      <c r="AS23" s="32">
        <f>IF(AA23="","",AA23)</f>
        <v>421000</v>
      </c>
      <c r="AT23" s="32">
        <f>IF(AB23="","",AB23)</f>
        <v>9406</v>
      </c>
      <c r="AU23" s="32" t="str">
        <f>IF(AC23="","",AC23)</f>
        <v/>
      </c>
      <c r="AV23" s="34"/>
      <c r="AW23" s="32" t="str">
        <f t="shared" si="25"/>
        <v>AG</v>
      </c>
      <c r="AX23" s="32" t="str">
        <f>VLOOKUP(AS23,'ALL-Chart of Accounts'!$E:$F,2,0)</f>
        <v>IC Product Sales (I82COS)</v>
      </c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2">
        <f t="shared" si="12"/>
        <v>521010</v>
      </c>
      <c r="CJ23" s="32">
        <f t="shared" si="13"/>
        <v>9406</v>
      </c>
      <c r="CK23" s="34"/>
      <c r="CL23" s="34"/>
      <c r="CM23" s="32" t="str">
        <f t="shared" si="26"/>
        <v>AG</v>
      </c>
      <c r="CN23" s="32" t="str">
        <f>VLOOKUP(CI23,'ALL-Chart of Accounts'!$E:$F,2,0)</f>
        <v>IC Product COS (I85COS) - Material</v>
      </c>
      <c r="CO23" s="32">
        <f>IF(OR($L23="Cost Collecting",$L23="Interdivisional"),CI23,CI23+10)</f>
        <v>521020</v>
      </c>
      <c r="CP23" s="32">
        <f t="shared" si="15"/>
        <v>9406</v>
      </c>
      <c r="CQ23" s="34"/>
      <c r="CR23" s="34"/>
      <c r="CS23" s="32" t="str">
        <f t="shared" si="27"/>
        <v>AG</v>
      </c>
      <c r="CT23" s="32" t="str">
        <f>VLOOKUP(CO23,'ALL-Chart of Accounts'!$E:$F,2,0)</f>
        <v>IC Product COS (I85COS) - Labor</v>
      </c>
      <c r="CU23" s="32">
        <f>IF(OR($L23="Cost Collecting",$L23="Interdivisional"),CO23,CO23+10)</f>
        <v>521030</v>
      </c>
      <c r="CV23" s="32">
        <f t="shared" si="17"/>
        <v>9406</v>
      </c>
      <c r="CW23" s="34"/>
      <c r="CX23" s="34"/>
      <c r="CY23" s="32" t="str">
        <f t="shared" si="28"/>
        <v>AG</v>
      </c>
      <c r="CZ23" s="32" t="str">
        <f>VLOOKUP(CU23,'ALL-Chart of Accounts'!$E:$F,2,0)</f>
        <v>IC Product COS (I85COS) - Fixed OH</v>
      </c>
      <c r="DA23" s="32">
        <f>IF(OR($L23="Cost Collecting",$L23="Interdivisional"),CU23,CU23+10)</f>
        <v>521040</v>
      </c>
      <c r="DB23" s="32">
        <f t="shared" si="19"/>
        <v>9406</v>
      </c>
      <c r="DC23" s="34"/>
      <c r="DD23" s="34"/>
      <c r="DE23" s="32" t="str">
        <f t="shared" si="29"/>
        <v>AG</v>
      </c>
      <c r="DF23" s="32" t="str">
        <f>VLOOKUP(DA23,'ALL-Chart of Accounts'!$E:$F,2,0)</f>
        <v>IC Product COS (I85COS) - Variable OH</v>
      </c>
      <c r="DG23" s="32">
        <f>IF(OR($L23="Cost Collecting",$L23="Interdivisional"),DA23,DA23+10)</f>
        <v>521050</v>
      </c>
      <c r="DH23" s="32">
        <f t="shared" si="21"/>
        <v>9406</v>
      </c>
      <c r="DI23" s="34"/>
      <c r="DJ23" s="34"/>
      <c r="DK23" s="32" t="str">
        <f t="shared" si="30"/>
        <v>AG</v>
      </c>
      <c r="DL23" s="32" t="str">
        <f>VLOOKUP(DG23,'ALL-Chart of Accounts'!$E:$F,2,0)</f>
        <v>IC Product COS (I85COS) - Outside</v>
      </c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R23" s="32" t="str">
        <f t="shared" si="31"/>
        <v>1JBTAGE520</v>
      </c>
      <c r="ES23" s="32" t="b">
        <f t="shared" si="22"/>
        <v>1</v>
      </c>
      <c r="ET23" t="s">
        <v>10</v>
      </c>
      <c r="EU23" t="s">
        <v>10304</v>
      </c>
      <c r="EV23" t="s">
        <v>10307</v>
      </c>
      <c r="EW23" t="s">
        <v>9398</v>
      </c>
      <c r="EX23" s="61">
        <v>43301.603756365737</v>
      </c>
      <c r="EY23" t="s">
        <v>9398</v>
      </c>
      <c r="EZ23" s="61">
        <v>43301.603756365737</v>
      </c>
    </row>
    <row r="24" spans="1:156" x14ac:dyDescent="0.35">
      <c r="A24" s="47">
        <v>43312</v>
      </c>
      <c r="B24" s="18"/>
      <c r="C24" s="18"/>
      <c r="D24" s="46" t="s">
        <v>11327</v>
      </c>
      <c r="E24" s="22" t="str">
        <f t="shared" si="34"/>
        <v/>
      </c>
      <c r="F24" s="22" t="str">
        <f t="shared" si="34"/>
        <v/>
      </c>
      <c r="G24" s="22" t="str">
        <f t="shared" si="34"/>
        <v/>
      </c>
      <c r="H24" s="22" t="str">
        <f t="shared" si="34"/>
        <v/>
      </c>
      <c r="I24" s="22" t="str">
        <f t="shared" si="34"/>
        <v/>
      </c>
      <c r="J24" s="22" t="str">
        <f t="shared" si="34"/>
        <v/>
      </c>
      <c r="K24" s="22" t="str">
        <f t="shared" si="34"/>
        <v/>
      </c>
      <c r="L24" s="22" t="s">
        <v>2586</v>
      </c>
      <c r="M24" s="34" t="s">
        <v>11330</v>
      </c>
      <c r="N24" s="34" t="s">
        <v>11331</v>
      </c>
      <c r="O24" s="32">
        <f t="shared" si="4"/>
        <v>124420</v>
      </c>
      <c r="P24" s="34"/>
      <c r="Q24" s="34"/>
      <c r="R24" s="34"/>
      <c r="S24" s="32" t="str">
        <f>IFERROR(VLOOKUP(LEFT($M24,2),'ALL-Unit Code 4'!$W:$W,1,0),VLOOKUP($D$3,Sites!$A:$B,2,0))</f>
        <v>AG</v>
      </c>
      <c r="T24" s="32" t="str">
        <f>VLOOKUP(O24,'ALL-Chart of Accounts'!$E:$F,2,0)</f>
        <v>IC AR - Italy</v>
      </c>
      <c r="U24" s="34"/>
      <c r="V24" s="34"/>
      <c r="W24" s="34"/>
      <c r="X24" s="34"/>
      <c r="Y24" s="34"/>
      <c r="Z24" s="34"/>
      <c r="AA24" s="32">
        <f t="shared" si="35"/>
        <v>421000</v>
      </c>
      <c r="AB24" s="32">
        <f t="shared" si="36"/>
        <v>9420</v>
      </c>
      <c r="AC24" s="34"/>
      <c r="AD24" s="34"/>
      <c r="AE24" s="32" t="str">
        <f t="shared" si="23"/>
        <v>AG</v>
      </c>
      <c r="AF24" s="32" t="str">
        <f>VLOOKUP(AA24,'ALL-Chart of Accounts'!$E:$F,2,0)</f>
        <v>IC Product Sales (I82COS)</v>
      </c>
      <c r="AG24" s="32">
        <f t="shared" si="6"/>
        <v>421000</v>
      </c>
      <c r="AH24" s="32">
        <f t="shared" si="7"/>
        <v>9420</v>
      </c>
      <c r="AI24" s="32">
        <f t="shared" si="8"/>
        <v>9999</v>
      </c>
      <c r="AJ24" s="34"/>
      <c r="AK24" s="32" t="str">
        <f t="shared" si="24"/>
        <v>AG</v>
      </c>
      <c r="AL24" s="32" t="str">
        <f>VLOOKUP(AG24,'ALL-Chart of Accounts'!$E:$F,2,0)</f>
        <v>IC Product Sales (I82COS)</v>
      </c>
      <c r="AM24" s="34"/>
      <c r="AN24" s="34"/>
      <c r="AO24" s="34"/>
      <c r="AP24" s="34"/>
      <c r="AQ24" s="34"/>
      <c r="AR24" s="34"/>
      <c r="AS24" s="32">
        <f t="shared" si="9"/>
        <v>421000</v>
      </c>
      <c r="AT24" s="32">
        <f t="shared" si="10"/>
        <v>9420</v>
      </c>
      <c r="AU24" s="32" t="str">
        <f t="shared" si="11"/>
        <v/>
      </c>
      <c r="AV24" s="34"/>
      <c r="AW24" s="32" t="str">
        <f t="shared" si="25"/>
        <v>AG</v>
      </c>
      <c r="AX24" s="32" t="str">
        <f>VLOOKUP(AS24,'ALL-Chart of Accounts'!$E:$F,2,0)</f>
        <v>IC Product Sales (I82COS)</v>
      </c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2">
        <f t="shared" si="12"/>
        <v>521010</v>
      </c>
      <c r="CJ24" s="32">
        <f t="shared" si="13"/>
        <v>9420</v>
      </c>
      <c r="CK24" s="34"/>
      <c r="CL24" s="34"/>
      <c r="CM24" s="32" t="str">
        <f t="shared" si="26"/>
        <v>AG</v>
      </c>
      <c r="CN24" s="32" t="str">
        <f>VLOOKUP(CI24,'ALL-Chart of Accounts'!$E:$F,2,0)</f>
        <v>IC Product COS (I85COS) - Material</v>
      </c>
      <c r="CO24" s="32">
        <f t="shared" si="14"/>
        <v>521020</v>
      </c>
      <c r="CP24" s="32">
        <f t="shared" si="15"/>
        <v>9420</v>
      </c>
      <c r="CQ24" s="34"/>
      <c r="CR24" s="34"/>
      <c r="CS24" s="32" t="str">
        <f t="shared" si="27"/>
        <v>AG</v>
      </c>
      <c r="CT24" s="32" t="str">
        <f>VLOOKUP(CO24,'ALL-Chart of Accounts'!$E:$F,2,0)</f>
        <v>IC Product COS (I85COS) - Labor</v>
      </c>
      <c r="CU24" s="32">
        <f t="shared" si="16"/>
        <v>521030</v>
      </c>
      <c r="CV24" s="32">
        <f t="shared" si="17"/>
        <v>9420</v>
      </c>
      <c r="CW24" s="34"/>
      <c r="CX24" s="34"/>
      <c r="CY24" s="32" t="str">
        <f t="shared" si="28"/>
        <v>AG</v>
      </c>
      <c r="CZ24" s="32" t="str">
        <f>VLOOKUP(CU24,'ALL-Chart of Accounts'!$E:$F,2,0)</f>
        <v>IC Product COS (I85COS) - Fixed OH</v>
      </c>
      <c r="DA24" s="32">
        <f t="shared" si="18"/>
        <v>521040</v>
      </c>
      <c r="DB24" s="32">
        <f t="shared" si="19"/>
        <v>9420</v>
      </c>
      <c r="DC24" s="34"/>
      <c r="DD24" s="34"/>
      <c r="DE24" s="32" t="str">
        <f t="shared" si="29"/>
        <v>AG</v>
      </c>
      <c r="DF24" s="32" t="str">
        <f>VLOOKUP(DA24,'ALL-Chart of Accounts'!$E:$F,2,0)</f>
        <v>IC Product COS (I85COS) - Variable OH</v>
      </c>
      <c r="DG24" s="32">
        <f t="shared" si="20"/>
        <v>521050</v>
      </c>
      <c r="DH24" s="32">
        <f t="shared" si="21"/>
        <v>9420</v>
      </c>
      <c r="DI24" s="34"/>
      <c r="DJ24" s="34"/>
      <c r="DK24" s="32" t="str">
        <f t="shared" si="30"/>
        <v>AG</v>
      </c>
      <c r="DL24" s="32" t="str">
        <f>VLOOKUP(DG24,'ALL-Chart of Accounts'!$E:$F,2,0)</f>
        <v>IC Product COS (I85COS) - Outside</v>
      </c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R24" s="32" t="str">
        <f t="shared" si="31"/>
        <v>1JBTAGE530</v>
      </c>
      <c r="ES24" s="32" t="b">
        <f t="shared" si="22"/>
        <v>1</v>
      </c>
      <c r="ET24" t="s">
        <v>10</v>
      </c>
      <c r="EU24" t="s">
        <v>10176</v>
      </c>
      <c r="EV24" t="s">
        <v>11377</v>
      </c>
      <c r="EW24" t="s">
        <v>9398</v>
      </c>
      <c r="EX24" s="61">
        <v>43301.603758680554</v>
      </c>
      <c r="EY24" t="s">
        <v>9398</v>
      </c>
      <c r="EZ24" s="61">
        <v>43301.603758680554</v>
      </c>
    </row>
    <row r="25" spans="1:156" x14ac:dyDescent="0.35">
      <c r="A25" s="47">
        <v>43301</v>
      </c>
      <c r="B25" s="18">
        <v>43237</v>
      </c>
      <c r="C25" s="18">
        <v>43250</v>
      </c>
      <c r="D25" s="4"/>
      <c r="E25" s="22" t="str">
        <f t="shared" ref="E25:K34" si="37">IF(ISERROR(VLOOKUP(E$4&amp;$M25,$ER:$ER,1,0)),"","X")</f>
        <v>X</v>
      </c>
      <c r="F25" s="22" t="str">
        <f t="shared" si="37"/>
        <v/>
      </c>
      <c r="G25" s="22" t="str">
        <f t="shared" si="37"/>
        <v>X</v>
      </c>
      <c r="H25" s="22" t="str">
        <f t="shared" si="37"/>
        <v/>
      </c>
      <c r="I25" s="22" t="str">
        <f t="shared" si="37"/>
        <v/>
      </c>
      <c r="J25" s="22" t="str">
        <f t="shared" si="37"/>
        <v/>
      </c>
      <c r="K25" s="22" t="str">
        <f t="shared" si="37"/>
        <v/>
      </c>
      <c r="L25" s="22" t="s">
        <v>2586</v>
      </c>
      <c r="M25" s="34" t="s">
        <v>10304</v>
      </c>
      <c r="N25" s="34" t="s">
        <v>10307</v>
      </c>
      <c r="O25" s="32">
        <f t="shared" si="4"/>
        <v>124520</v>
      </c>
      <c r="P25" s="34"/>
      <c r="Q25" s="34"/>
      <c r="R25" s="34"/>
      <c r="S25" s="32" t="str">
        <f>IFERROR(VLOOKUP(LEFT($M25,2),'ALL-Unit Code 4'!$W:$W,1,0),VLOOKUP($D$3,Sites!$A:$B,2,0))</f>
        <v>AG</v>
      </c>
      <c r="T25" s="32" t="str">
        <f>VLOOKUP(O25,'ALL-Chart of Accounts'!$E:$F,2,0)</f>
        <v>IC AR - Thailand</v>
      </c>
      <c r="U25" s="34"/>
      <c r="V25" s="34"/>
      <c r="W25" s="34"/>
      <c r="X25" s="34"/>
      <c r="Y25" s="34"/>
      <c r="Z25" s="34"/>
      <c r="AA25" s="32">
        <f t="shared" si="35"/>
        <v>421000</v>
      </c>
      <c r="AB25" s="32">
        <f t="shared" si="36"/>
        <v>9520</v>
      </c>
      <c r="AC25" s="34"/>
      <c r="AD25" s="34"/>
      <c r="AE25" s="32" t="str">
        <f t="shared" si="23"/>
        <v>AG</v>
      </c>
      <c r="AF25" s="32" t="str">
        <f>VLOOKUP(AA25,'ALL-Chart of Accounts'!$E:$F,2,0)</f>
        <v>IC Product Sales (I82COS)</v>
      </c>
      <c r="AG25" s="32">
        <f t="shared" si="6"/>
        <v>421000</v>
      </c>
      <c r="AH25" s="32">
        <f t="shared" si="7"/>
        <v>9520</v>
      </c>
      <c r="AI25" s="32">
        <f t="shared" si="8"/>
        <v>9999</v>
      </c>
      <c r="AJ25" s="34"/>
      <c r="AK25" s="32" t="str">
        <f t="shared" si="24"/>
        <v>AG</v>
      </c>
      <c r="AL25" s="32" t="str">
        <f>VLOOKUP(AG25,'ALL-Chart of Accounts'!$E:$F,2,0)</f>
        <v>IC Product Sales (I82COS)</v>
      </c>
      <c r="AM25" s="34"/>
      <c r="AN25" s="34"/>
      <c r="AO25" s="34"/>
      <c r="AP25" s="34"/>
      <c r="AQ25" s="34"/>
      <c r="AR25" s="34"/>
      <c r="AS25" s="32">
        <f t="shared" si="9"/>
        <v>421000</v>
      </c>
      <c r="AT25" s="32">
        <f t="shared" si="10"/>
        <v>9520</v>
      </c>
      <c r="AU25" s="32" t="str">
        <f t="shared" si="11"/>
        <v/>
      </c>
      <c r="AV25" s="34"/>
      <c r="AW25" s="32" t="str">
        <f t="shared" si="25"/>
        <v>AG</v>
      </c>
      <c r="AX25" s="32" t="str">
        <f>VLOOKUP(AS25,'ALL-Chart of Accounts'!$E:$F,2,0)</f>
        <v>IC Product Sales (I82COS)</v>
      </c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2">
        <f t="shared" si="12"/>
        <v>521010</v>
      </c>
      <c r="CJ25" s="32">
        <f t="shared" si="13"/>
        <v>9520</v>
      </c>
      <c r="CK25" s="34"/>
      <c r="CL25" s="34"/>
      <c r="CM25" s="32" t="str">
        <f t="shared" si="26"/>
        <v>AG</v>
      </c>
      <c r="CN25" s="32" t="str">
        <f>VLOOKUP(CI25,'ALL-Chart of Accounts'!$E:$F,2,0)</f>
        <v>IC Product COS (I85COS) - Material</v>
      </c>
      <c r="CO25" s="32">
        <f t="shared" si="14"/>
        <v>521020</v>
      </c>
      <c r="CP25" s="32">
        <f t="shared" si="15"/>
        <v>9520</v>
      </c>
      <c r="CQ25" s="34"/>
      <c r="CR25" s="34"/>
      <c r="CS25" s="32" t="str">
        <f t="shared" si="27"/>
        <v>AG</v>
      </c>
      <c r="CT25" s="32" t="str">
        <f>VLOOKUP(CO25,'ALL-Chart of Accounts'!$E:$F,2,0)</f>
        <v>IC Product COS (I85COS) - Labor</v>
      </c>
      <c r="CU25" s="32">
        <f t="shared" si="16"/>
        <v>521030</v>
      </c>
      <c r="CV25" s="32">
        <f t="shared" si="17"/>
        <v>9520</v>
      </c>
      <c r="CW25" s="34"/>
      <c r="CX25" s="34"/>
      <c r="CY25" s="32" t="str">
        <f t="shared" si="28"/>
        <v>AG</v>
      </c>
      <c r="CZ25" s="32" t="str">
        <f>VLOOKUP(CU25,'ALL-Chart of Accounts'!$E:$F,2,0)</f>
        <v>IC Product COS (I85COS) - Fixed OH</v>
      </c>
      <c r="DA25" s="32">
        <f t="shared" si="18"/>
        <v>521040</v>
      </c>
      <c r="DB25" s="32">
        <f t="shared" si="19"/>
        <v>9520</v>
      </c>
      <c r="DC25" s="34"/>
      <c r="DD25" s="34"/>
      <c r="DE25" s="32" t="str">
        <f t="shared" si="29"/>
        <v>AG</v>
      </c>
      <c r="DF25" s="32" t="str">
        <f>VLOOKUP(DA25,'ALL-Chart of Accounts'!$E:$F,2,0)</f>
        <v>IC Product COS (I85COS) - Variable OH</v>
      </c>
      <c r="DG25" s="32">
        <f t="shared" si="20"/>
        <v>521050</v>
      </c>
      <c r="DH25" s="32">
        <f t="shared" si="21"/>
        <v>9520</v>
      </c>
      <c r="DI25" s="34"/>
      <c r="DJ25" s="34"/>
      <c r="DK25" s="32" t="str">
        <f t="shared" si="30"/>
        <v>AG</v>
      </c>
      <c r="DL25" s="32" t="str">
        <f>VLOOKUP(DG25,'ALL-Chart of Accounts'!$E:$F,2,0)</f>
        <v>IC Product COS (I85COS) - Outside</v>
      </c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  <c r="EN25" s="34"/>
      <c r="EO25" s="34"/>
      <c r="EP25" s="34"/>
      <c r="ER25" s="32" t="str">
        <f t="shared" si="31"/>
        <v>1JBTAGE545</v>
      </c>
      <c r="ES25" s="32" t="b">
        <f t="shared" si="22"/>
        <v>1</v>
      </c>
      <c r="ET25" t="s">
        <v>10</v>
      </c>
      <c r="EU25" t="s">
        <v>10178</v>
      </c>
      <c r="EV25" t="s">
        <v>10191</v>
      </c>
      <c r="EW25" t="s">
        <v>9398</v>
      </c>
      <c r="EX25" s="61">
        <v>43301.603760995371</v>
      </c>
      <c r="EY25" t="s">
        <v>9398</v>
      </c>
      <c r="EZ25" s="61">
        <v>43301.603760995371</v>
      </c>
    </row>
    <row r="26" spans="1:156" x14ac:dyDescent="0.35">
      <c r="A26" s="47">
        <v>43301</v>
      </c>
      <c r="B26" s="18">
        <v>43208</v>
      </c>
      <c r="C26" s="18">
        <v>43250</v>
      </c>
      <c r="D26" s="4"/>
      <c r="E26" s="22" t="str">
        <f t="shared" si="37"/>
        <v>X</v>
      </c>
      <c r="F26" s="22" t="str">
        <f t="shared" si="37"/>
        <v/>
      </c>
      <c r="G26" s="22" t="str">
        <f t="shared" si="37"/>
        <v>X</v>
      </c>
      <c r="H26" s="22" t="str">
        <f t="shared" si="37"/>
        <v/>
      </c>
      <c r="I26" s="22" t="str">
        <f t="shared" si="37"/>
        <v/>
      </c>
      <c r="J26" s="22" t="str">
        <f t="shared" si="37"/>
        <v/>
      </c>
      <c r="K26" s="22" t="str">
        <f t="shared" si="37"/>
        <v/>
      </c>
      <c r="L26" s="22" t="s">
        <v>2586</v>
      </c>
      <c r="M26" s="34" t="s">
        <v>10176</v>
      </c>
      <c r="N26" s="34" t="s">
        <v>11377</v>
      </c>
      <c r="O26" s="32">
        <f t="shared" si="4"/>
        <v>124530</v>
      </c>
      <c r="P26" s="34"/>
      <c r="Q26" s="34"/>
      <c r="R26" s="34"/>
      <c r="S26" s="32" t="str">
        <f>IFERROR(VLOOKUP(LEFT($M26,2),'ALL-Unit Code 4'!$W:$W,1,0),VLOOKUP($D$3,Sites!$A:$B,2,0))</f>
        <v>AG</v>
      </c>
      <c r="T26" s="32" t="str">
        <f>VLOOKUP(O26,'ALL-Chart of Accounts'!$E:$F,2,0)</f>
        <v>IC AR - Australia</v>
      </c>
      <c r="U26" s="34"/>
      <c r="V26" s="34"/>
      <c r="W26" s="34"/>
      <c r="X26" s="34"/>
      <c r="Y26" s="34"/>
      <c r="Z26" s="34"/>
      <c r="AA26" s="32">
        <f t="shared" si="35"/>
        <v>421000</v>
      </c>
      <c r="AB26" s="32">
        <f t="shared" si="36"/>
        <v>9530</v>
      </c>
      <c r="AC26" s="34"/>
      <c r="AD26" s="34"/>
      <c r="AE26" s="32" t="str">
        <f t="shared" si="23"/>
        <v>AG</v>
      </c>
      <c r="AF26" s="32" t="str">
        <f>VLOOKUP(AA26,'ALL-Chart of Accounts'!$E:$F,2,0)</f>
        <v>IC Product Sales (I82COS)</v>
      </c>
      <c r="AG26" s="32">
        <f t="shared" si="6"/>
        <v>421000</v>
      </c>
      <c r="AH26" s="32">
        <f t="shared" si="7"/>
        <v>9530</v>
      </c>
      <c r="AI26" s="32">
        <f t="shared" si="8"/>
        <v>9999</v>
      </c>
      <c r="AJ26" s="34"/>
      <c r="AK26" s="32" t="str">
        <f t="shared" si="24"/>
        <v>AG</v>
      </c>
      <c r="AL26" s="32" t="str">
        <f>VLOOKUP(AG26,'ALL-Chart of Accounts'!$E:$F,2,0)</f>
        <v>IC Product Sales (I82COS)</v>
      </c>
      <c r="AM26" s="34"/>
      <c r="AN26" s="34"/>
      <c r="AO26" s="34"/>
      <c r="AP26" s="34"/>
      <c r="AQ26" s="34"/>
      <c r="AR26" s="34"/>
      <c r="AS26" s="32">
        <f t="shared" si="9"/>
        <v>421000</v>
      </c>
      <c r="AT26" s="32">
        <f t="shared" si="10"/>
        <v>9530</v>
      </c>
      <c r="AU26" s="32" t="str">
        <f t="shared" si="11"/>
        <v/>
      </c>
      <c r="AV26" s="34"/>
      <c r="AW26" s="32" t="str">
        <f t="shared" si="25"/>
        <v>AG</v>
      </c>
      <c r="AX26" s="32" t="str">
        <f>VLOOKUP(AS26,'ALL-Chart of Accounts'!$E:$F,2,0)</f>
        <v>IC Product Sales (I82COS)</v>
      </c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2">
        <f t="shared" si="12"/>
        <v>521010</v>
      </c>
      <c r="CJ26" s="32">
        <f t="shared" si="13"/>
        <v>9530</v>
      </c>
      <c r="CK26" s="34"/>
      <c r="CL26" s="34"/>
      <c r="CM26" s="32" t="str">
        <f t="shared" si="26"/>
        <v>AG</v>
      </c>
      <c r="CN26" s="32" t="str">
        <f>VLOOKUP(CI26,'ALL-Chart of Accounts'!$E:$F,2,0)</f>
        <v>IC Product COS (I85COS) - Material</v>
      </c>
      <c r="CO26" s="32">
        <f t="shared" si="14"/>
        <v>521020</v>
      </c>
      <c r="CP26" s="32">
        <f t="shared" si="15"/>
        <v>9530</v>
      </c>
      <c r="CQ26" s="34"/>
      <c r="CR26" s="34"/>
      <c r="CS26" s="32" t="str">
        <f t="shared" si="27"/>
        <v>AG</v>
      </c>
      <c r="CT26" s="32" t="str">
        <f>VLOOKUP(CO26,'ALL-Chart of Accounts'!$E:$F,2,0)</f>
        <v>IC Product COS (I85COS) - Labor</v>
      </c>
      <c r="CU26" s="32">
        <f t="shared" si="16"/>
        <v>521030</v>
      </c>
      <c r="CV26" s="32">
        <f t="shared" si="17"/>
        <v>9530</v>
      </c>
      <c r="CW26" s="34"/>
      <c r="CX26" s="34"/>
      <c r="CY26" s="32" t="str">
        <f t="shared" si="28"/>
        <v>AG</v>
      </c>
      <c r="CZ26" s="32" t="str">
        <f>VLOOKUP(CU26,'ALL-Chart of Accounts'!$E:$F,2,0)</f>
        <v>IC Product COS (I85COS) - Fixed OH</v>
      </c>
      <c r="DA26" s="32">
        <f t="shared" si="18"/>
        <v>521040</v>
      </c>
      <c r="DB26" s="32">
        <f t="shared" si="19"/>
        <v>9530</v>
      </c>
      <c r="DC26" s="34"/>
      <c r="DD26" s="34"/>
      <c r="DE26" s="32" t="str">
        <f t="shared" si="29"/>
        <v>AG</v>
      </c>
      <c r="DF26" s="32" t="str">
        <f>VLOOKUP(DA26,'ALL-Chart of Accounts'!$E:$F,2,0)</f>
        <v>IC Product COS (I85COS) - Variable OH</v>
      </c>
      <c r="DG26" s="32">
        <f t="shared" si="20"/>
        <v>521050</v>
      </c>
      <c r="DH26" s="32">
        <f t="shared" si="21"/>
        <v>9530</v>
      </c>
      <c r="DI26" s="34"/>
      <c r="DJ26" s="34"/>
      <c r="DK26" s="32" t="str">
        <f t="shared" si="30"/>
        <v>AG</v>
      </c>
      <c r="DL26" s="32" t="str">
        <f>VLOOKUP(DG26,'ALL-Chart of Accounts'!$E:$F,2,0)</f>
        <v>IC Product COS (I85COS) - Outside</v>
      </c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R26" s="32" t="str">
        <f t="shared" si="31"/>
        <v>1JBTAGEQ</v>
      </c>
      <c r="ES26" s="32" t="b">
        <f t="shared" si="22"/>
        <v>1</v>
      </c>
      <c r="ET26" t="s">
        <v>10</v>
      </c>
      <c r="EU26" t="s">
        <v>10088</v>
      </c>
      <c r="EV26" t="s">
        <v>10083</v>
      </c>
      <c r="EW26" t="s">
        <v>9398</v>
      </c>
      <c r="EX26" s="61">
        <v>43301.603763425926</v>
      </c>
      <c r="EY26" t="s">
        <v>9398</v>
      </c>
      <c r="EZ26" s="61">
        <v>43301.603763425926</v>
      </c>
    </row>
    <row r="27" spans="1:156" x14ac:dyDescent="0.35">
      <c r="A27" s="47">
        <v>43301</v>
      </c>
      <c r="B27" s="18">
        <v>43208</v>
      </c>
      <c r="C27" s="18">
        <v>43250</v>
      </c>
      <c r="D27" s="4"/>
      <c r="E27" s="22" t="str">
        <f t="shared" si="37"/>
        <v>X</v>
      </c>
      <c r="F27" s="22" t="str">
        <f t="shared" si="37"/>
        <v/>
      </c>
      <c r="G27" s="22" t="str">
        <f t="shared" si="37"/>
        <v>X</v>
      </c>
      <c r="H27" s="22" t="str">
        <f t="shared" si="37"/>
        <v/>
      </c>
      <c r="I27" s="22" t="str">
        <f t="shared" si="37"/>
        <v/>
      </c>
      <c r="J27" s="22" t="str">
        <f t="shared" si="37"/>
        <v/>
      </c>
      <c r="K27" s="22" t="str">
        <f t="shared" si="37"/>
        <v/>
      </c>
      <c r="L27" s="22" t="s">
        <v>2586</v>
      </c>
      <c r="M27" s="34" t="s">
        <v>10178</v>
      </c>
      <c r="N27" s="34" t="s">
        <v>10191</v>
      </c>
      <c r="O27" s="32">
        <f t="shared" si="4"/>
        <v>124545</v>
      </c>
      <c r="P27" s="34"/>
      <c r="Q27" s="34"/>
      <c r="R27" s="34"/>
      <c r="S27" s="32" t="str">
        <f>IFERROR(VLOOKUP(LEFT($M27,2),'ALL-Unit Code 4'!$W:$W,1,0),VLOOKUP($D$3,Sites!$A:$B,2,0))</f>
        <v>AG</v>
      </c>
      <c r="T27" s="32" t="str">
        <f>VLOOKUP(O27,'ALL-Chart of Accounts'!$E:$F,2,0)</f>
        <v>IC AR - Kunshan</v>
      </c>
      <c r="U27" s="34"/>
      <c r="V27" s="34"/>
      <c r="W27" s="34"/>
      <c r="X27" s="34"/>
      <c r="Y27" s="34"/>
      <c r="Z27" s="34"/>
      <c r="AA27" s="32">
        <f t="shared" si="35"/>
        <v>421000</v>
      </c>
      <c r="AB27" s="32">
        <f t="shared" si="36"/>
        <v>9545</v>
      </c>
      <c r="AC27" s="34"/>
      <c r="AD27" s="34"/>
      <c r="AE27" s="32" t="str">
        <f t="shared" si="23"/>
        <v>AG</v>
      </c>
      <c r="AF27" s="32" t="str">
        <f>VLOOKUP(AA27,'ALL-Chart of Accounts'!$E:$F,2,0)</f>
        <v>IC Product Sales (I82COS)</v>
      </c>
      <c r="AG27" s="32">
        <f t="shared" si="6"/>
        <v>421000</v>
      </c>
      <c r="AH27" s="32">
        <f t="shared" si="7"/>
        <v>9545</v>
      </c>
      <c r="AI27" s="32">
        <f t="shared" si="8"/>
        <v>9999</v>
      </c>
      <c r="AJ27" s="34"/>
      <c r="AK27" s="32" t="str">
        <f t="shared" si="24"/>
        <v>AG</v>
      </c>
      <c r="AL27" s="32" t="str">
        <f>VLOOKUP(AG27,'ALL-Chart of Accounts'!$E:$F,2,0)</f>
        <v>IC Product Sales (I82COS)</v>
      </c>
      <c r="AM27" s="34"/>
      <c r="AN27" s="34"/>
      <c r="AO27" s="34"/>
      <c r="AP27" s="34"/>
      <c r="AQ27" s="34"/>
      <c r="AR27" s="34"/>
      <c r="AS27" s="32">
        <f t="shared" si="9"/>
        <v>421000</v>
      </c>
      <c r="AT27" s="32">
        <f t="shared" si="10"/>
        <v>9545</v>
      </c>
      <c r="AU27" s="32" t="str">
        <f t="shared" si="11"/>
        <v/>
      </c>
      <c r="AV27" s="34"/>
      <c r="AW27" s="32" t="str">
        <f t="shared" si="25"/>
        <v>AG</v>
      </c>
      <c r="AX27" s="32" t="str">
        <f>VLOOKUP(AS27,'ALL-Chart of Accounts'!$E:$F,2,0)</f>
        <v>IC Product Sales (I82COS)</v>
      </c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2">
        <f t="shared" si="12"/>
        <v>521010</v>
      </c>
      <c r="CJ27" s="32">
        <f t="shared" si="13"/>
        <v>9545</v>
      </c>
      <c r="CK27" s="34"/>
      <c r="CL27" s="34"/>
      <c r="CM27" s="32" t="str">
        <f t="shared" si="26"/>
        <v>AG</v>
      </c>
      <c r="CN27" s="32" t="str">
        <f>VLOOKUP(CI27,'ALL-Chart of Accounts'!$E:$F,2,0)</f>
        <v>IC Product COS (I85COS) - Material</v>
      </c>
      <c r="CO27" s="32">
        <f t="shared" si="14"/>
        <v>521020</v>
      </c>
      <c r="CP27" s="32">
        <f t="shared" si="15"/>
        <v>9545</v>
      </c>
      <c r="CQ27" s="34"/>
      <c r="CR27" s="34"/>
      <c r="CS27" s="32" t="str">
        <f t="shared" si="27"/>
        <v>AG</v>
      </c>
      <c r="CT27" s="32" t="str">
        <f>VLOOKUP(CO27,'ALL-Chart of Accounts'!$E:$F,2,0)</f>
        <v>IC Product COS (I85COS) - Labor</v>
      </c>
      <c r="CU27" s="32">
        <f t="shared" si="16"/>
        <v>521030</v>
      </c>
      <c r="CV27" s="32">
        <f t="shared" si="17"/>
        <v>9545</v>
      </c>
      <c r="CW27" s="34"/>
      <c r="CX27" s="34"/>
      <c r="CY27" s="32" t="str">
        <f t="shared" si="28"/>
        <v>AG</v>
      </c>
      <c r="CZ27" s="32" t="str">
        <f>VLOOKUP(CU27,'ALL-Chart of Accounts'!$E:$F,2,0)</f>
        <v>IC Product COS (I85COS) - Fixed OH</v>
      </c>
      <c r="DA27" s="32">
        <f t="shared" si="18"/>
        <v>521040</v>
      </c>
      <c r="DB27" s="32">
        <f t="shared" si="19"/>
        <v>9545</v>
      </c>
      <c r="DC27" s="34"/>
      <c r="DD27" s="34"/>
      <c r="DE27" s="32" t="str">
        <f t="shared" si="29"/>
        <v>AG</v>
      </c>
      <c r="DF27" s="32" t="str">
        <f>VLOOKUP(DA27,'ALL-Chart of Accounts'!$E:$F,2,0)</f>
        <v>IC Product COS (I85COS) - Variable OH</v>
      </c>
      <c r="DG27" s="32">
        <f t="shared" si="20"/>
        <v>521050</v>
      </c>
      <c r="DH27" s="32">
        <f t="shared" si="21"/>
        <v>9545</v>
      </c>
      <c r="DI27" s="34"/>
      <c r="DJ27" s="34"/>
      <c r="DK27" s="32" t="str">
        <f t="shared" si="30"/>
        <v>AG</v>
      </c>
      <c r="DL27" s="32" t="str">
        <f>VLOOKUP(DG27,'ALL-Chart of Accounts'!$E:$F,2,0)</f>
        <v>IC Product COS (I85COS) - Outside</v>
      </c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R27" s="32" t="str">
        <f t="shared" si="31"/>
        <v>1JBTAGEQOT</v>
      </c>
      <c r="ES27" s="32" t="b">
        <f t="shared" si="22"/>
        <v>1</v>
      </c>
      <c r="ET27" t="s">
        <v>10</v>
      </c>
      <c r="EU27" t="s">
        <v>11284</v>
      </c>
      <c r="EV27" t="s">
        <v>11285</v>
      </c>
      <c r="EW27" t="s">
        <v>9398</v>
      </c>
      <c r="EX27" s="61">
        <v>43301.603765740743</v>
      </c>
      <c r="EY27" t="s">
        <v>9398</v>
      </c>
      <c r="EZ27" s="61">
        <v>43301.603765740743</v>
      </c>
    </row>
    <row r="28" spans="1:156" x14ac:dyDescent="0.35">
      <c r="A28" s="47">
        <v>43301</v>
      </c>
      <c r="B28" s="18">
        <v>43208</v>
      </c>
      <c r="C28" s="18">
        <v>43250</v>
      </c>
      <c r="D28" s="4"/>
      <c r="E28" s="22" t="str">
        <f t="shared" si="37"/>
        <v>X</v>
      </c>
      <c r="F28" s="22" t="str">
        <f t="shared" si="37"/>
        <v/>
      </c>
      <c r="G28" s="22" t="str">
        <f t="shared" si="37"/>
        <v>X</v>
      </c>
      <c r="H28" s="22" t="str">
        <f t="shared" si="37"/>
        <v/>
      </c>
      <c r="I28" s="22" t="str">
        <f t="shared" si="37"/>
        <v/>
      </c>
      <c r="J28" s="22" t="str">
        <f t="shared" si="37"/>
        <v/>
      </c>
      <c r="K28" s="22" t="str">
        <f t="shared" si="37"/>
        <v/>
      </c>
      <c r="L28" s="22" t="s">
        <v>2588</v>
      </c>
      <c r="M28" s="34" t="s">
        <v>10088</v>
      </c>
      <c r="N28" s="34" t="s">
        <v>10083</v>
      </c>
      <c r="O28" s="32">
        <f t="shared" si="4"/>
        <v>112400</v>
      </c>
      <c r="P28" s="34"/>
      <c r="Q28" s="34"/>
      <c r="R28" s="34"/>
      <c r="S28" s="32" t="str">
        <f>IFERROR(VLOOKUP(LEFT($M28,2),'ALL-Unit Code 4'!$W:$W,1,0),VLOOKUP($D$3,Sites!$A:$B,2,0))</f>
        <v>AG</v>
      </c>
      <c r="T28" s="32" t="str">
        <f>VLOOKUP(O28,'ALL-Chart of Accounts'!$E:$F,2,0)</f>
        <v>Accounts Receivable - System</v>
      </c>
      <c r="U28" s="34"/>
      <c r="V28" s="34"/>
      <c r="W28" s="34"/>
      <c r="X28" s="34"/>
      <c r="Y28" s="34"/>
      <c r="Z28" s="34"/>
      <c r="AA28" s="37">
        <v>411000</v>
      </c>
      <c r="AB28" s="39"/>
      <c r="AC28" s="34"/>
      <c r="AD28" s="34"/>
      <c r="AE28" s="32" t="str">
        <f t="shared" si="23"/>
        <v>AG</v>
      </c>
      <c r="AF28" s="32" t="str">
        <f>VLOOKUP(AA28,'ALL-Chart of Accounts'!$E:$F,2,0)</f>
        <v>Product Sales (80PRD)</v>
      </c>
      <c r="AG28" s="32">
        <f t="shared" si="6"/>
        <v>411000</v>
      </c>
      <c r="AH28" s="32" t="str">
        <f t="shared" si="7"/>
        <v/>
      </c>
      <c r="AI28" s="32">
        <f t="shared" si="8"/>
        <v>9999</v>
      </c>
      <c r="AJ28" s="34"/>
      <c r="AK28" s="32" t="str">
        <f t="shared" si="24"/>
        <v>AG</v>
      </c>
      <c r="AL28" s="32" t="str">
        <f>VLOOKUP(AG28,'ALL-Chart of Accounts'!$E:$F,2,0)</f>
        <v>Product Sales (80PRD)</v>
      </c>
      <c r="AM28" s="34"/>
      <c r="AN28" s="34"/>
      <c r="AO28" s="34"/>
      <c r="AP28" s="34"/>
      <c r="AQ28" s="34"/>
      <c r="AR28" s="34"/>
      <c r="AS28" s="32">
        <f t="shared" si="9"/>
        <v>411000</v>
      </c>
      <c r="AT28" s="32" t="str">
        <f t="shared" si="10"/>
        <v/>
      </c>
      <c r="AU28" s="32" t="str">
        <f t="shared" si="11"/>
        <v/>
      </c>
      <c r="AV28" s="34"/>
      <c r="AW28" s="32" t="str">
        <f t="shared" si="25"/>
        <v>AG</v>
      </c>
      <c r="AX28" s="32" t="str">
        <f>VLOOKUP(AS28,'ALL-Chart of Accounts'!$E:$F,2,0)</f>
        <v>Product Sales (80PRD)</v>
      </c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2">
        <f t="shared" si="12"/>
        <v>511010</v>
      </c>
      <c r="CJ28" s="32" t="str">
        <f t="shared" si="13"/>
        <v/>
      </c>
      <c r="CK28" s="34"/>
      <c r="CL28" s="34"/>
      <c r="CM28" s="32" t="str">
        <f t="shared" si="26"/>
        <v>AG</v>
      </c>
      <c r="CN28" s="32" t="str">
        <f>VLOOKUP(CI28,'ALL-Chart of Accounts'!$E:$F,2,0)</f>
        <v>Product COS (83PRD) - Material</v>
      </c>
      <c r="CO28" s="32">
        <f t="shared" si="14"/>
        <v>511020</v>
      </c>
      <c r="CP28" s="32" t="str">
        <f t="shared" si="15"/>
        <v/>
      </c>
      <c r="CQ28" s="34"/>
      <c r="CR28" s="34"/>
      <c r="CS28" s="32" t="str">
        <f t="shared" si="27"/>
        <v>AG</v>
      </c>
      <c r="CT28" s="32" t="str">
        <f>VLOOKUP(CO28,'ALL-Chart of Accounts'!$E:$F,2,0)</f>
        <v>Product COS (83PRD) - Labor</v>
      </c>
      <c r="CU28" s="32">
        <f t="shared" si="16"/>
        <v>511030</v>
      </c>
      <c r="CV28" s="32" t="str">
        <f t="shared" si="17"/>
        <v/>
      </c>
      <c r="CW28" s="34"/>
      <c r="CX28" s="34"/>
      <c r="CY28" s="32" t="str">
        <f t="shared" si="28"/>
        <v>AG</v>
      </c>
      <c r="CZ28" s="32" t="str">
        <f>VLOOKUP(CU28,'ALL-Chart of Accounts'!$E:$F,2,0)</f>
        <v>Product COS (83PRD) - Fixed OH</v>
      </c>
      <c r="DA28" s="32">
        <f t="shared" si="18"/>
        <v>511040</v>
      </c>
      <c r="DB28" s="32" t="str">
        <f t="shared" si="19"/>
        <v/>
      </c>
      <c r="DC28" s="34"/>
      <c r="DD28" s="34"/>
      <c r="DE28" s="32" t="str">
        <f t="shared" si="29"/>
        <v>AG</v>
      </c>
      <c r="DF28" s="32" t="str">
        <f>VLOOKUP(DA28,'ALL-Chart of Accounts'!$E:$F,2,0)</f>
        <v>Product COS (83PRD) - Variable OH</v>
      </c>
      <c r="DG28" s="32">
        <f t="shared" si="20"/>
        <v>511050</v>
      </c>
      <c r="DH28" s="32" t="str">
        <f t="shared" si="21"/>
        <v/>
      </c>
      <c r="DI28" s="34"/>
      <c r="DJ28" s="34"/>
      <c r="DK28" s="32" t="str">
        <f t="shared" si="30"/>
        <v>AG</v>
      </c>
      <c r="DL28" s="32" t="str">
        <f>VLOOKUP(DG28,'ALL-Chart of Accounts'!$E:$F,2,0)</f>
        <v>Product COS (83PRD) - Outside</v>
      </c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R28" s="32" t="str">
        <f t="shared" si="31"/>
        <v>1JBTAGEST</v>
      </c>
      <c r="ES28" s="32" t="b">
        <f t="shared" si="22"/>
        <v>1</v>
      </c>
      <c r="ET28" t="s">
        <v>10</v>
      </c>
      <c r="EU28" t="s">
        <v>10797</v>
      </c>
      <c r="EV28" t="s">
        <v>10798</v>
      </c>
      <c r="EW28" t="s">
        <v>9398</v>
      </c>
      <c r="EX28" s="61">
        <v>43301.603768055553</v>
      </c>
      <c r="EY28" t="s">
        <v>9398</v>
      </c>
      <c r="EZ28" s="61">
        <v>43301.603768055553</v>
      </c>
    </row>
    <row r="29" spans="1:156" x14ac:dyDescent="0.35">
      <c r="A29" s="47">
        <v>43301</v>
      </c>
      <c r="B29" s="18"/>
      <c r="C29" s="18"/>
      <c r="D29" s="4"/>
      <c r="E29" s="22" t="str">
        <f t="shared" si="37"/>
        <v>X</v>
      </c>
      <c r="F29" s="22" t="str">
        <f t="shared" si="37"/>
        <v/>
      </c>
      <c r="G29" s="22" t="str">
        <f t="shared" si="37"/>
        <v>X</v>
      </c>
      <c r="H29" s="22" t="str">
        <f t="shared" si="37"/>
        <v/>
      </c>
      <c r="I29" s="22" t="str">
        <f t="shared" si="37"/>
        <v/>
      </c>
      <c r="J29" s="22" t="str">
        <f t="shared" si="37"/>
        <v/>
      </c>
      <c r="K29" s="22" t="str">
        <f t="shared" si="37"/>
        <v/>
      </c>
      <c r="L29" s="22" t="s">
        <v>2588</v>
      </c>
      <c r="M29" s="34" t="s">
        <v>11284</v>
      </c>
      <c r="N29" s="34" t="s">
        <v>11285</v>
      </c>
      <c r="O29" s="32">
        <f t="shared" si="4"/>
        <v>112400</v>
      </c>
      <c r="P29" s="34"/>
      <c r="Q29" s="34"/>
      <c r="R29" s="34"/>
      <c r="S29" s="32" t="str">
        <f>IFERROR(VLOOKUP(LEFT($M29,2),'ALL-Unit Code 4'!$W:$W,1,0),VLOOKUP($D$3,Sites!$A:$B,2,0))</f>
        <v>AG</v>
      </c>
      <c r="T29" s="32" t="str">
        <f>VLOOKUP(O29,'ALL-Chart of Accounts'!$E:$F,2,0)</f>
        <v>Accounts Receivable - System</v>
      </c>
      <c r="U29" s="34"/>
      <c r="V29" s="34"/>
      <c r="W29" s="34"/>
      <c r="X29" s="34"/>
      <c r="Y29" s="34"/>
      <c r="Z29" s="34"/>
      <c r="AA29" s="37">
        <v>411100</v>
      </c>
      <c r="AB29" s="39"/>
      <c r="AC29" s="34"/>
      <c r="AD29" s="34"/>
      <c r="AE29" s="32" t="str">
        <f t="shared" si="23"/>
        <v>AG</v>
      </c>
      <c r="AF29" s="32" t="str">
        <f>VLOOKUP(AA29,'ALL-Chart of Accounts'!$E:$F,2,0)</f>
        <v>Product Sales - Over Time (80PRD2)</v>
      </c>
      <c r="AG29" s="32">
        <f t="shared" si="6"/>
        <v>411100</v>
      </c>
      <c r="AH29" s="32" t="str">
        <f t="shared" si="7"/>
        <v/>
      </c>
      <c r="AI29" s="32">
        <f t="shared" si="8"/>
        <v>9999</v>
      </c>
      <c r="AJ29" s="34"/>
      <c r="AK29" s="32" t="str">
        <f t="shared" si="24"/>
        <v>AG</v>
      </c>
      <c r="AL29" s="32" t="str">
        <f>VLOOKUP(AG29,'ALL-Chart of Accounts'!$E:$F,2,0)</f>
        <v>Product Sales - Over Time (80PRD2)</v>
      </c>
      <c r="AM29" s="34"/>
      <c r="AN29" s="34"/>
      <c r="AO29" s="34"/>
      <c r="AP29" s="34"/>
      <c r="AQ29" s="34"/>
      <c r="AR29" s="34"/>
      <c r="AS29" s="32">
        <f t="shared" si="9"/>
        <v>411100</v>
      </c>
      <c r="AT29" s="32" t="str">
        <f t="shared" si="10"/>
        <v/>
      </c>
      <c r="AU29" s="32" t="str">
        <f t="shared" si="11"/>
        <v/>
      </c>
      <c r="AV29" s="34"/>
      <c r="AW29" s="32" t="str">
        <f t="shared" si="25"/>
        <v>AG</v>
      </c>
      <c r="AX29" s="32" t="str">
        <f>VLOOKUP(AS29,'ALL-Chart of Accounts'!$E:$F,2,0)</f>
        <v>Product Sales - Over Time (80PRD2)</v>
      </c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2">
        <f t="shared" si="12"/>
        <v>511110</v>
      </c>
      <c r="CJ29" s="32" t="str">
        <f t="shared" si="13"/>
        <v/>
      </c>
      <c r="CK29" s="34"/>
      <c r="CL29" s="34"/>
      <c r="CM29" s="32" t="str">
        <f t="shared" si="26"/>
        <v>AG</v>
      </c>
      <c r="CN29" s="32" t="str">
        <f>VLOOKUP(CI29,'ALL-Chart of Accounts'!$E:$F,2,0)</f>
        <v>Product COS (83PRD2) - Material OT</v>
      </c>
      <c r="CO29" s="32">
        <f t="shared" si="14"/>
        <v>511120</v>
      </c>
      <c r="CP29" s="32" t="str">
        <f t="shared" si="15"/>
        <v/>
      </c>
      <c r="CQ29" s="34"/>
      <c r="CR29" s="34"/>
      <c r="CS29" s="32" t="str">
        <f t="shared" si="27"/>
        <v>AG</v>
      </c>
      <c r="CT29" s="32" t="str">
        <f>VLOOKUP(CO29,'ALL-Chart of Accounts'!$E:$F,2,0)</f>
        <v>Product COS (83PRD2) - Labor OT</v>
      </c>
      <c r="CU29" s="32">
        <f t="shared" si="16"/>
        <v>511130</v>
      </c>
      <c r="CV29" s="32" t="str">
        <f t="shared" si="17"/>
        <v/>
      </c>
      <c r="CW29" s="34"/>
      <c r="CX29" s="34"/>
      <c r="CY29" s="32" t="str">
        <f t="shared" si="28"/>
        <v>AG</v>
      </c>
      <c r="CZ29" s="32" t="str">
        <f>VLOOKUP(CU29,'ALL-Chart of Accounts'!$E:$F,2,0)</f>
        <v>Product COS (83PRD2) - Fixed OH OT</v>
      </c>
      <c r="DA29" s="32">
        <f t="shared" si="18"/>
        <v>511140</v>
      </c>
      <c r="DB29" s="32" t="str">
        <f t="shared" si="19"/>
        <v/>
      </c>
      <c r="DC29" s="34"/>
      <c r="DD29" s="34"/>
      <c r="DE29" s="32" t="str">
        <f t="shared" si="29"/>
        <v>AG</v>
      </c>
      <c r="DF29" s="32" t="str">
        <f>VLOOKUP(DA29,'ALL-Chart of Accounts'!$E:$F,2,0)</f>
        <v>Product COS (83PRD2) - Variable OH OT</v>
      </c>
      <c r="DG29" s="32">
        <f t="shared" si="20"/>
        <v>511150</v>
      </c>
      <c r="DH29" s="32" t="str">
        <f t="shared" si="21"/>
        <v/>
      </c>
      <c r="DI29" s="34"/>
      <c r="DJ29" s="34"/>
      <c r="DK29" s="32" t="str">
        <f t="shared" si="30"/>
        <v>AG</v>
      </c>
      <c r="DL29" s="32" t="str">
        <f>VLOOKUP(DG29,'ALL-Chart of Accounts'!$E:$F,2,0)</f>
        <v>Product COS (83PRD2) - Outside OT</v>
      </c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  <c r="EN29" s="34"/>
      <c r="EO29" s="34"/>
      <c r="EP29" s="34"/>
      <c r="ER29" s="32" t="str">
        <f t="shared" si="31"/>
        <v>1JBTAGIN</v>
      </c>
      <c r="ES29" s="32" t="b">
        <f t="shared" si="22"/>
        <v>1</v>
      </c>
      <c r="ET29" t="s">
        <v>10</v>
      </c>
      <c r="EU29" t="s">
        <v>10089</v>
      </c>
      <c r="EV29" t="s">
        <v>10084</v>
      </c>
      <c r="EW29" t="s">
        <v>9398</v>
      </c>
      <c r="EX29" s="61">
        <v>43301.603770451387</v>
      </c>
      <c r="EY29" t="s">
        <v>9398</v>
      </c>
      <c r="EZ29" s="61">
        <v>43301.603770451387</v>
      </c>
    </row>
    <row r="30" spans="1:156" x14ac:dyDescent="0.35">
      <c r="A30" s="47">
        <v>43301</v>
      </c>
      <c r="B30" s="18">
        <v>43208</v>
      </c>
      <c r="C30" s="18">
        <v>43264</v>
      </c>
      <c r="D30" s="4"/>
      <c r="E30" s="22" t="str">
        <f t="shared" si="37"/>
        <v>X</v>
      </c>
      <c r="F30" s="22" t="str">
        <f t="shared" si="37"/>
        <v/>
      </c>
      <c r="G30" s="22" t="str">
        <f t="shared" si="37"/>
        <v>X</v>
      </c>
      <c r="H30" s="22" t="str">
        <f t="shared" si="37"/>
        <v/>
      </c>
      <c r="I30" s="22" t="str">
        <f t="shared" si="37"/>
        <v/>
      </c>
      <c r="J30" s="22" t="str">
        <f t="shared" si="37"/>
        <v/>
      </c>
      <c r="K30" s="22" t="str">
        <f t="shared" si="37"/>
        <v/>
      </c>
      <c r="L30" s="10" t="s">
        <v>2587</v>
      </c>
      <c r="M30" s="34" t="s">
        <v>10797</v>
      </c>
      <c r="N30" s="34" t="s">
        <v>10798</v>
      </c>
      <c r="O30" s="32">
        <f t="shared" si="4"/>
        <v>112400</v>
      </c>
      <c r="P30" s="34"/>
      <c r="Q30" s="34"/>
      <c r="R30" s="34"/>
      <c r="S30" s="32" t="str">
        <f>IFERROR(VLOOKUP(LEFT($M30,2),'ALL-Unit Code 4'!$W:$W,1,0),VLOOKUP($D$3,Sites!$A:$B,2,0))</f>
        <v>AG</v>
      </c>
      <c r="T30" s="32" t="str">
        <f>VLOOKUP(O30,'ALL-Chart of Accounts'!$E:$F,2,0)</f>
        <v>Accounts Receivable - System</v>
      </c>
      <c r="U30" s="34"/>
      <c r="V30" s="34"/>
      <c r="W30" s="34"/>
      <c r="X30" s="34"/>
      <c r="Y30" s="34"/>
      <c r="Z30" s="34"/>
      <c r="AA30" s="37">
        <v>984000</v>
      </c>
      <c r="AB30" s="37">
        <v>7010</v>
      </c>
      <c r="AC30" s="34"/>
      <c r="AD30" s="34"/>
      <c r="AE30" s="32" t="str">
        <f t="shared" si="23"/>
        <v>AG</v>
      </c>
      <c r="AF30" s="32" t="str">
        <f>VLOOKUP(AA30,'ALL-Chart of Accounts'!$E:$F,2,0)</f>
        <v>Miscellaneous</v>
      </c>
      <c r="AG30" s="32">
        <f t="shared" si="6"/>
        <v>984000</v>
      </c>
      <c r="AH30" s="32">
        <f t="shared" si="7"/>
        <v>7010</v>
      </c>
      <c r="AI30" s="32" t="str">
        <f t="shared" si="8"/>
        <v/>
      </c>
      <c r="AJ30" s="34"/>
      <c r="AK30" s="32" t="str">
        <f t="shared" si="24"/>
        <v>AG</v>
      </c>
      <c r="AL30" s="32" t="str">
        <f>VLOOKUP(AG30,'ALL-Chart of Accounts'!$E:$F,2,0)</f>
        <v>Miscellaneous</v>
      </c>
      <c r="AM30" s="34"/>
      <c r="AN30" s="34"/>
      <c r="AO30" s="34"/>
      <c r="AP30" s="34"/>
      <c r="AQ30" s="34"/>
      <c r="AR30" s="34"/>
      <c r="AS30" s="32">
        <f t="shared" si="9"/>
        <v>984000</v>
      </c>
      <c r="AT30" s="32">
        <f t="shared" si="10"/>
        <v>7010</v>
      </c>
      <c r="AU30" s="32" t="str">
        <f t="shared" si="11"/>
        <v/>
      </c>
      <c r="AV30" s="34"/>
      <c r="AW30" s="32" t="str">
        <f t="shared" si="25"/>
        <v>AG</v>
      </c>
      <c r="AX30" s="32" t="str">
        <f>VLOOKUP(AS30,'ALL-Chart of Accounts'!$E:$F,2,0)</f>
        <v>Miscellaneous</v>
      </c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2">
        <f t="shared" si="12"/>
        <v>984000</v>
      </c>
      <c r="CJ30" s="32">
        <f t="shared" si="13"/>
        <v>7010</v>
      </c>
      <c r="CK30" s="34"/>
      <c r="CL30" s="34"/>
      <c r="CM30" s="32" t="str">
        <f t="shared" si="26"/>
        <v>AG</v>
      </c>
      <c r="CN30" s="32" t="str">
        <f>VLOOKUP(CI30,'ALL-Chart of Accounts'!$E:$F,2,0)</f>
        <v>Miscellaneous</v>
      </c>
      <c r="CO30" s="32">
        <f t="shared" si="14"/>
        <v>984000</v>
      </c>
      <c r="CP30" s="32">
        <f t="shared" si="15"/>
        <v>7010</v>
      </c>
      <c r="CQ30" s="34"/>
      <c r="CR30" s="34"/>
      <c r="CS30" s="32" t="str">
        <f t="shared" si="27"/>
        <v>AG</v>
      </c>
      <c r="CT30" s="32" t="str">
        <f>VLOOKUP(CO30,'ALL-Chart of Accounts'!$E:$F,2,0)</f>
        <v>Miscellaneous</v>
      </c>
      <c r="CU30" s="32">
        <f t="shared" si="16"/>
        <v>984000</v>
      </c>
      <c r="CV30" s="32">
        <f t="shared" si="17"/>
        <v>7010</v>
      </c>
      <c r="CW30" s="34"/>
      <c r="CX30" s="34"/>
      <c r="CY30" s="32" t="str">
        <f t="shared" si="28"/>
        <v>AG</v>
      </c>
      <c r="CZ30" s="32" t="str">
        <f>VLOOKUP(CU30,'ALL-Chart of Accounts'!$E:$F,2,0)</f>
        <v>Miscellaneous</v>
      </c>
      <c r="DA30" s="32">
        <f t="shared" si="18"/>
        <v>984000</v>
      </c>
      <c r="DB30" s="32">
        <f t="shared" si="19"/>
        <v>7010</v>
      </c>
      <c r="DC30" s="34"/>
      <c r="DD30" s="34"/>
      <c r="DE30" s="32" t="str">
        <f t="shared" si="29"/>
        <v>AG</v>
      </c>
      <c r="DF30" s="32" t="str">
        <f>VLOOKUP(DA30,'ALL-Chart of Accounts'!$E:$F,2,0)</f>
        <v>Miscellaneous</v>
      </c>
      <c r="DG30" s="32">
        <f t="shared" si="20"/>
        <v>984000</v>
      </c>
      <c r="DH30" s="32">
        <f t="shared" si="21"/>
        <v>7010</v>
      </c>
      <c r="DI30" s="34"/>
      <c r="DJ30" s="34"/>
      <c r="DK30" s="32" t="str">
        <f t="shared" si="30"/>
        <v>AG</v>
      </c>
      <c r="DL30" s="32" t="str">
        <f>VLOOKUP(DG30,'ALL-Chart of Accounts'!$E:$F,2,0)</f>
        <v>Miscellaneous</v>
      </c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4"/>
      <c r="EO30" s="34"/>
      <c r="EP30" s="34"/>
      <c r="ER30" s="32" t="str">
        <f t="shared" si="31"/>
        <v>1JBTAGLS</v>
      </c>
      <c r="ES30" s="32" t="b">
        <f t="shared" si="22"/>
        <v>1</v>
      </c>
      <c r="ET30" t="s">
        <v>10</v>
      </c>
      <c r="EU30" t="s">
        <v>10090</v>
      </c>
      <c r="EV30" t="s">
        <v>10085</v>
      </c>
      <c r="EW30" t="s">
        <v>9398</v>
      </c>
      <c r="EX30" s="61">
        <v>43301.603773263887</v>
      </c>
      <c r="EY30" t="s">
        <v>9398</v>
      </c>
      <c r="EZ30" s="61">
        <v>43301.603773263887</v>
      </c>
    </row>
    <row r="31" spans="1:156" x14ac:dyDescent="0.35">
      <c r="A31" s="47">
        <v>43301</v>
      </c>
      <c r="B31" s="18">
        <v>43208</v>
      </c>
      <c r="C31" s="18">
        <v>43250</v>
      </c>
      <c r="D31" s="4"/>
      <c r="E31" s="22" t="str">
        <f t="shared" si="37"/>
        <v>X</v>
      </c>
      <c r="F31" s="22" t="str">
        <f t="shared" si="37"/>
        <v/>
      </c>
      <c r="G31" s="22" t="str">
        <f t="shared" si="37"/>
        <v>X</v>
      </c>
      <c r="H31" s="22" t="str">
        <f t="shared" si="37"/>
        <v/>
      </c>
      <c r="I31" s="22" t="str">
        <f t="shared" si="37"/>
        <v/>
      </c>
      <c r="J31" s="22" t="str">
        <f t="shared" si="37"/>
        <v/>
      </c>
      <c r="K31" s="22" t="str">
        <f t="shared" si="37"/>
        <v/>
      </c>
      <c r="L31" s="22" t="s">
        <v>2588</v>
      </c>
      <c r="M31" s="34" t="s">
        <v>10089</v>
      </c>
      <c r="N31" s="34" t="s">
        <v>10084</v>
      </c>
      <c r="O31" s="32">
        <f t="shared" si="4"/>
        <v>112400</v>
      </c>
      <c r="P31" s="34"/>
      <c r="Q31" s="34"/>
      <c r="R31" s="34"/>
      <c r="S31" s="32" t="str">
        <f>IFERROR(VLOOKUP(LEFT($M31,2),'ALL-Unit Code 4'!$W:$W,1,0),VLOOKUP($D$3,Sites!$A:$B,2,0))</f>
        <v>AG</v>
      </c>
      <c r="T31" s="32" t="str">
        <f>VLOOKUP(O31,'ALL-Chart of Accounts'!$E:$F,2,0)</f>
        <v>Accounts Receivable - System</v>
      </c>
      <c r="U31" s="34"/>
      <c r="V31" s="34"/>
      <c r="W31" s="34"/>
      <c r="X31" s="34"/>
      <c r="Y31" s="34"/>
      <c r="Z31" s="34"/>
      <c r="AA31" s="37">
        <v>412000</v>
      </c>
      <c r="AB31" s="39"/>
      <c r="AC31" s="34"/>
      <c r="AD31" s="34"/>
      <c r="AE31" s="32" t="str">
        <f t="shared" si="23"/>
        <v>AG</v>
      </c>
      <c r="AF31" s="32" t="str">
        <f>VLOOKUP(AA31,'ALL-Chart of Accounts'!$E:$F,2,0)</f>
        <v>Service Revenue (80SVC)</v>
      </c>
      <c r="AG31" s="32">
        <f t="shared" si="6"/>
        <v>412000</v>
      </c>
      <c r="AH31" s="32" t="str">
        <f t="shared" si="7"/>
        <v/>
      </c>
      <c r="AI31" s="32">
        <f t="shared" si="8"/>
        <v>9999</v>
      </c>
      <c r="AJ31" s="34"/>
      <c r="AK31" s="32" t="str">
        <f t="shared" si="24"/>
        <v>AG</v>
      </c>
      <c r="AL31" s="32" t="str">
        <f>VLOOKUP(AG31,'ALL-Chart of Accounts'!$E:$F,2,0)</f>
        <v>Service Revenue (80SVC)</v>
      </c>
      <c r="AM31" s="34"/>
      <c r="AN31" s="34"/>
      <c r="AO31" s="34"/>
      <c r="AP31" s="34"/>
      <c r="AQ31" s="34"/>
      <c r="AR31" s="34"/>
      <c r="AS31" s="32">
        <f t="shared" si="9"/>
        <v>412000</v>
      </c>
      <c r="AT31" s="32" t="str">
        <f t="shared" si="10"/>
        <v/>
      </c>
      <c r="AU31" s="32" t="str">
        <f t="shared" si="11"/>
        <v/>
      </c>
      <c r="AV31" s="34"/>
      <c r="AW31" s="32" t="str">
        <f t="shared" si="25"/>
        <v>AG</v>
      </c>
      <c r="AX31" s="32" t="str">
        <f>VLOOKUP(AS31,'ALL-Chart of Accounts'!$E:$F,2,0)</f>
        <v>Service Revenue (80SVC)</v>
      </c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2">
        <f t="shared" si="12"/>
        <v>512010</v>
      </c>
      <c r="CJ31" s="32" t="str">
        <f t="shared" si="13"/>
        <v/>
      </c>
      <c r="CK31" s="34"/>
      <c r="CL31" s="34"/>
      <c r="CM31" s="32" t="str">
        <f t="shared" si="26"/>
        <v>AG</v>
      </c>
      <c r="CN31" s="32" t="str">
        <f>VLOOKUP(CI31,'ALL-Chart of Accounts'!$E:$F,2,0)</f>
        <v>Service COS (83SVC) - Material</v>
      </c>
      <c r="CO31" s="32">
        <f t="shared" si="14"/>
        <v>512020</v>
      </c>
      <c r="CP31" s="32" t="str">
        <f t="shared" si="15"/>
        <v/>
      </c>
      <c r="CQ31" s="34"/>
      <c r="CR31" s="34"/>
      <c r="CS31" s="32" t="str">
        <f t="shared" si="27"/>
        <v>AG</v>
      </c>
      <c r="CT31" s="32" t="str">
        <f>VLOOKUP(CO31,'ALL-Chart of Accounts'!$E:$F,2,0)</f>
        <v>Service COS (83SVC) - Labor</v>
      </c>
      <c r="CU31" s="32">
        <f t="shared" si="16"/>
        <v>512030</v>
      </c>
      <c r="CV31" s="32" t="str">
        <f t="shared" si="17"/>
        <v/>
      </c>
      <c r="CW31" s="34"/>
      <c r="CX31" s="34"/>
      <c r="CY31" s="32" t="str">
        <f t="shared" si="28"/>
        <v>AG</v>
      </c>
      <c r="CZ31" s="32" t="str">
        <f>VLOOKUP(CU31,'ALL-Chart of Accounts'!$E:$F,2,0)</f>
        <v>Service COS (83SVC) - Fixed OH</v>
      </c>
      <c r="DA31" s="32">
        <f t="shared" si="18"/>
        <v>512040</v>
      </c>
      <c r="DB31" s="32" t="str">
        <f t="shared" si="19"/>
        <v/>
      </c>
      <c r="DC31" s="34"/>
      <c r="DD31" s="34"/>
      <c r="DE31" s="32" t="str">
        <f t="shared" si="29"/>
        <v>AG</v>
      </c>
      <c r="DF31" s="32" t="str">
        <f>VLOOKUP(DA31,'ALL-Chart of Accounts'!$E:$F,2,0)</f>
        <v>Service COS (83SVC) - Variable OH</v>
      </c>
      <c r="DG31" s="32">
        <f t="shared" si="20"/>
        <v>512050</v>
      </c>
      <c r="DH31" s="32" t="str">
        <f t="shared" si="21"/>
        <v/>
      </c>
      <c r="DI31" s="34"/>
      <c r="DJ31" s="34"/>
      <c r="DK31" s="32" t="str">
        <f t="shared" si="30"/>
        <v>AG</v>
      </c>
      <c r="DL31" s="32" t="str">
        <f>VLOOKUP(DG31,'ALL-Chart of Accounts'!$E:$F,2,0)</f>
        <v>Service COS (83SVC) - Outside</v>
      </c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R31" s="32" t="str">
        <f t="shared" si="31"/>
        <v>1JBTAGMKT</v>
      </c>
      <c r="ES31" s="32" t="b">
        <f t="shared" si="22"/>
        <v>1</v>
      </c>
      <c r="ET31" t="s">
        <v>10</v>
      </c>
      <c r="EU31" t="s">
        <v>10829</v>
      </c>
      <c r="EV31" t="s">
        <v>10830</v>
      </c>
      <c r="EW31" t="s">
        <v>9398</v>
      </c>
      <c r="EX31" s="61">
        <v>43301.603776736112</v>
      </c>
      <c r="EY31" t="s">
        <v>9398</v>
      </c>
      <c r="EZ31" s="61">
        <v>43301.603776736112</v>
      </c>
    </row>
    <row r="32" spans="1:156" s="46" customFormat="1" x14ac:dyDescent="0.35">
      <c r="A32" s="47">
        <v>43301</v>
      </c>
      <c r="B32" s="18">
        <v>43208</v>
      </c>
      <c r="C32" s="18">
        <v>43250</v>
      </c>
      <c r="D32" s="4"/>
      <c r="E32" s="22" t="str">
        <f t="shared" si="37"/>
        <v>X</v>
      </c>
      <c r="F32" s="22" t="str">
        <f t="shared" si="37"/>
        <v/>
      </c>
      <c r="G32" s="22" t="str">
        <f t="shared" si="37"/>
        <v>X</v>
      </c>
      <c r="H32" s="22" t="str">
        <f t="shared" si="37"/>
        <v/>
      </c>
      <c r="I32" s="22" t="str">
        <f t="shared" si="37"/>
        <v/>
      </c>
      <c r="J32" s="22" t="str">
        <f t="shared" si="37"/>
        <v/>
      </c>
      <c r="K32" s="22" t="str">
        <f t="shared" si="37"/>
        <v/>
      </c>
      <c r="L32" s="22" t="s">
        <v>2588</v>
      </c>
      <c r="M32" s="34" t="s">
        <v>10090</v>
      </c>
      <c r="N32" s="34" t="s">
        <v>10085</v>
      </c>
      <c r="O32" s="32">
        <f t="shared" si="4"/>
        <v>112400</v>
      </c>
      <c r="P32" s="34"/>
      <c r="Q32" s="34"/>
      <c r="R32" s="34"/>
      <c r="S32" s="32" t="str">
        <f>IFERROR(VLOOKUP(LEFT($M32,2),'ALL-Unit Code 4'!$W:$W,1,0),VLOOKUP($D$3,Sites!$A:$B,2,0))</f>
        <v>AG</v>
      </c>
      <c r="T32" s="32" t="str">
        <f>VLOOKUP(O32,'ALL-Chart of Accounts'!$E:$F,2,0)</f>
        <v>Accounts Receivable - System</v>
      </c>
      <c r="U32" s="34"/>
      <c r="V32" s="34"/>
      <c r="W32" s="34"/>
      <c r="X32" s="34"/>
      <c r="Y32" s="34"/>
      <c r="Z32" s="34"/>
      <c r="AA32" s="37">
        <v>413000</v>
      </c>
      <c r="AB32" s="39"/>
      <c r="AC32" s="34"/>
      <c r="AD32" s="34"/>
      <c r="AE32" s="32" t="str">
        <f t="shared" si="23"/>
        <v>AG</v>
      </c>
      <c r="AF32" s="32" t="str">
        <f>VLOOKUP(AA32,'ALL-Chart of Accounts'!$E:$F,2,0)</f>
        <v>Oper Lease Rev - Fixed Pmt (80LSE1)</v>
      </c>
      <c r="AG32" s="32">
        <f t="shared" si="6"/>
        <v>413000</v>
      </c>
      <c r="AH32" s="32" t="str">
        <f t="shared" si="7"/>
        <v/>
      </c>
      <c r="AI32" s="32">
        <f t="shared" si="8"/>
        <v>9999</v>
      </c>
      <c r="AJ32" s="34"/>
      <c r="AK32" s="32" t="str">
        <f t="shared" si="24"/>
        <v>AG</v>
      </c>
      <c r="AL32" s="32" t="str">
        <f>VLOOKUP(AG32,'ALL-Chart of Accounts'!$E:$F,2,0)</f>
        <v>Oper Lease Rev - Fixed Pmt (80LSE1)</v>
      </c>
      <c r="AM32" s="34"/>
      <c r="AN32" s="34"/>
      <c r="AO32" s="34"/>
      <c r="AP32" s="34"/>
      <c r="AQ32" s="34"/>
      <c r="AR32" s="34"/>
      <c r="AS32" s="32">
        <f t="shared" si="9"/>
        <v>413000</v>
      </c>
      <c r="AT32" s="32" t="str">
        <f t="shared" si="10"/>
        <v/>
      </c>
      <c r="AU32" s="32" t="str">
        <f t="shared" si="11"/>
        <v/>
      </c>
      <c r="AV32" s="34"/>
      <c r="AW32" s="32" t="str">
        <f t="shared" si="25"/>
        <v>AG</v>
      </c>
      <c r="AX32" s="32" t="str">
        <f>VLOOKUP(AS32,'ALL-Chart of Accounts'!$E:$F,2,0)</f>
        <v>Oper Lease Rev - Fixed Pmt (80LSE1)</v>
      </c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2">
        <f t="shared" si="12"/>
        <v>513010</v>
      </c>
      <c r="CJ32" s="32" t="str">
        <f t="shared" si="13"/>
        <v/>
      </c>
      <c r="CK32" s="34"/>
      <c r="CL32" s="34"/>
      <c r="CM32" s="32" t="str">
        <f t="shared" si="26"/>
        <v>AG</v>
      </c>
      <c r="CN32" s="32" t="str">
        <f>VLOOKUP(CI32,'ALL-Chart of Accounts'!$E:$F,2,0)</f>
        <v>Lease COS (83LSE) - Material</v>
      </c>
      <c r="CO32" s="32">
        <f t="shared" si="14"/>
        <v>513020</v>
      </c>
      <c r="CP32" s="32" t="str">
        <f t="shared" si="15"/>
        <v/>
      </c>
      <c r="CQ32" s="34"/>
      <c r="CR32" s="34"/>
      <c r="CS32" s="32" t="str">
        <f t="shared" si="27"/>
        <v>AG</v>
      </c>
      <c r="CT32" s="32" t="str">
        <f>VLOOKUP(CO32,'ALL-Chart of Accounts'!$E:$F,2,0)</f>
        <v>Lease COS (83LSE) - Labor</v>
      </c>
      <c r="CU32" s="32">
        <f t="shared" si="16"/>
        <v>513030</v>
      </c>
      <c r="CV32" s="32" t="str">
        <f t="shared" si="17"/>
        <v/>
      </c>
      <c r="CW32" s="34"/>
      <c r="CX32" s="34"/>
      <c r="CY32" s="32" t="str">
        <f t="shared" si="28"/>
        <v>AG</v>
      </c>
      <c r="CZ32" s="32" t="str">
        <f>VLOOKUP(CU32,'ALL-Chart of Accounts'!$E:$F,2,0)</f>
        <v>Lease COS (83LSE) - Fixed OH</v>
      </c>
      <c r="DA32" s="32">
        <f t="shared" si="18"/>
        <v>513040</v>
      </c>
      <c r="DB32" s="32" t="str">
        <f t="shared" si="19"/>
        <v/>
      </c>
      <c r="DC32" s="34"/>
      <c r="DD32" s="34"/>
      <c r="DE32" s="32" t="str">
        <f t="shared" si="29"/>
        <v>AG</v>
      </c>
      <c r="DF32" s="32" t="str">
        <f>VLOOKUP(DA32,'ALL-Chart of Accounts'!$E:$F,2,0)</f>
        <v>Lease COS (83LSE) - Variable OH</v>
      </c>
      <c r="DG32" s="32">
        <f t="shared" si="20"/>
        <v>513050</v>
      </c>
      <c r="DH32" s="32" t="str">
        <f t="shared" si="21"/>
        <v/>
      </c>
      <c r="DI32" s="34"/>
      <c r="DJ32" s="34"/>
      <c r="DK32" s="32" t="str">
        <f t="shared" si="30"/>
        <v>AG</v>
      </c>
      <c r="DL32" s="32" t="str">
        <f>VLOOKUP(DG32,'ALL-Chart of Accounts'!$E:$F,2,0)</f>
        <v>Lease COS (83LSE) - Outside</v>
      </c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/>
      <c r="ER32" s="32" t="str">
        <f t="shared" si="31"/>
        <v>1JBTAGPC</v>
      </c>
      <c r="ES32" s="32" t="b">
        <f t="shared" si="22"/>
        <v>1</v>
      </c>
      <c r="ET32" s="46" t="s">
        <v>10</v>
      </c>
      <c r="EU32" s="46" t="s">
        <v>10796</v>
      </c>
      <c r="EV32" s="46" t="s">
        <v>10795</v>
      </c>
      <c r="EW32" s="46" t="s">
        <v>9398</v>
      </c>
      <c r="EX32" s="61">
        <v>43301.603779317127</v>
      </c>
      <c r="EY32" s="46" t="s">
        <v>9398</v>
      </c>
      <c r="EZ32" s="61">
        <v>43301.603779317127</v>
      </c>
    </row>
    <row r="33" spans="1:156" x14ac:dyDescent="0.35">
      <c r="A33" s="47">
        <v>43438</v>
      </c>
      <c r="B33" s="18">
        <v>43208</v>
      </c>
      <c r="C33" s="18">
        <v>43259</v>
      </c>
      <c r="D33" s="4" t="s">
        <v>11800</v>
      </c>
      <c r="E33" s="22" t="str">
        <f t="shared" si="37"/>
        <v>X</v>
      </c>
      <c r="F33" s="22" t="str">
        <f t="shared" si="37"/>
        <v/>
      </c>
      <c r="G33" s="22" t="str">
        <f t="shared" si="37"/>
        <v>X</v>
      </c>
      <c r="H33" s="22" t="str">
        <f t="shared" si="37"/>
        <v/>
      </c>
      <c r="I33" s="22" t="str">
        <f t="shared" si="37"/>
        <v/>
      </c>
      <c r="J33" s="22" t="str">
        <f t="shared" si="37"/>
        <v/>
      </c>
      <c r="K33" s="22" t="str">
        <f t="shared" si="37"/>
        <v/>
      </c>
      <c r="L33" s="10" t="s">
        <v>2587</v>
      </c>
      <c r="M33" s="34" t="s">
        <v>10829</v>
      </c>
      <c r="N33" s="34" t="s">
        <v>10830</v>
      </c>
      <c r="O33" s="32">
        <f t="shared" si="4"/>
        <v>112400</v>
      </c>
      <c r="P33" s="34"/>
      <c r="Q33" s="34"/>
      <c r="R33" s="34"/>
      <c r="S33" s="32" t="str">
        <f>IFERROR(VLOOKUP(LEFT($M33,2),'ALL-Unit Code 4'!$W:$W,1,0),VLOOKUP($D$3,Sites!$A:$B,2,0))</f>
        <v>AG</v>
      </c>
      <c r="T33" s="32" t="str">
        <f>VLOOKUP(O33,'ALL-Chart of Accounts'!$E:$F,2,0)</f>
        <v>Accounts Receivable - System</v>
      </c>
      <c r="U33" s="34"/>
      <c r="V33" s="34"/>
      <c r="W33" s="34"/>
      <c r="X33" s="34"/>
      <c r="Y33" s="34"/>
      <c r="Z33" s="34"/>
      <c r="AA33" s="37">
        <v>978000</v>
      </c>
      <c r="AB33" s="40">
        <v>7070</v>
      </c>
      <c r="AC33" s="34"/>
      <c r="AD33" s="34"/>
      <c r="AE33" s="32" t="str">
        <f t="shared" si="23"/>
        <v>AG</v>
      </c>
      <c r="AF33" s="32" t="str">
        <f>VLOOKUP(AA33,'ALL-Chart of Accounts'!$E:$F,2,0)</f>
        <v>Advertising and Promotion</v>
      </c>
      <c r="AG33" s="32">
        <f t="shared" si="6"/>
        <v>978000</v>
      </c>
      <c r="AH33" s="32">
        <f t="shared" si="7"/>
        <v>7070</v>
      </c>
      <c r="AI33" s="32" t="str">
        <f t="shared" si="8"/>
        <v/>
      </c>
      <c r="AJ33" s="34"/>
      <c r="AK33" s="32" t="str">
        <f t="shared" si="24"/>
        <v>AG</v>
      </c>
      <c r="AL33" s="32" t="str">
        <f>VLOOKUP(AG33,'ALL-Chart of Accounts'!$E:$F,2,0)</f>
        <v>Advertising and Promotion</v>
      </c>
      <c r="AM33" s="34"/>
      <c r="AN33" s="34"/>
      <c r="AO33" s="34"/>
      <c r="AP33" s="34"/>
      <c r="AQ33" s="34"/>
      <c r="AR33" s="34"/>
      <c r="AS33" s="32">
        <f t="shared" si="9"/>
        <v>978000</v>
      </c>
      <c r="AT33" s="32">
        <f t="shared" si="10"/>
        <v>7070</v>
      </c>
      <c r="AU33" s="32" t="str">
        <f t="shared" si="11"/>
        <v/>
      </c>
      <c r="AV33" s="34"/>
      <c r="AW33" s="32" t="str">
        <f t="shared" si="25"/>
        <v>AG</v>
      </c>
      <c r="AX33" s="32" t="str">
        <f>VLOOKUP(AS33,'ALL-Chart of Accounts'!$E:$F,2,0)</f>
        <v>Advertising and Promotion</v>
      </c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2">
        <f t="shared" si="12"/>
        <v>978000</v>
      </c>
      <c r="CJ33" s="32">
        <f t="shared" si="13"/>
        <v>7070</v>
      </c>
      <c r="CK33" s="34"/>
      <c r="CL33" s="34"/>
      <c r="CM33" s="32" t="str">
        <f t="shared" si="26"/>
        <v>AG</v>
      </c>
      <c r="CN33" s="32" t="str">
        <f>VLOOKUP(CI33,'ALL-Chart of Accounts'!$E:$F,2,0)</f>
        <v>Advertising and Promotion</v>
      </c>
      <c r="CO33" s="32">
        <f t="shared" si="14"/>
        <v>978000</v>
      </c>
      <c r="CP33" s="32">
        <f t="shared" si="15"/>
        <v>7070</v>
      </c>
      <c r="CQ33" s="34"/>
      <c r="CR33" s="34"/>
      <c r="CS33" s="32" t="str">
        <f t="shared" si="27"/>
        <v>AG</v>
      </c>
      <c r="CT33" s="32" t="str">
        <f>VLOOKUP(CO33,'ALL-Chart of Accounts'!$E:$F,2,0)</f>
        <v>Advertising and Promotion</v>
      </c>
      <c r="CU33" s="32">
        <f t="shared" si="16"/>
        <v>978000</v>
      </c>
      <c r="CV33" s="32">
        <f t="shared" si="17"/>
        <v>7070</v>
      </c>
      <c r="CW33" s="34"/>
      <c r="CX33" s="34"/>
      <c r="CY33" s="32" t="str">
        <f t="shared" si="28"/>
        <v>AG</v>
      </c>
      <c r="CZ33" s="32" t="str">
        <f>VLOOKUP(CU33,'ALL-Chart of Accounts'!$E:$F,2,0)</f>
        <v>Advertising and Promotion</v>
      </c>
      <c r="DA33" s="32">
        <f t="shared" si="18"/>
        <v>978000</v>
      </c>
      <c r="DB33" s="32">
        <f t="shared" si="19"/>
        <v>7070</v>
      </c>
      <c r="DC33" s="34"/>
      <c r="DD33" s="34"/>
      <c r="DE33" s="32" t="str">
        <f t="shared" si="29"/>
        <v>AG</v>
      </c>
      <c r="DF33" s="32" t="str">
        <f>VLOOKUP(DA33,'ALL-Chart of Accounts'!$E:$F,2,0)</f>
        <v>Advertising and Promotion</v>
      </c>
      <c r="DG33" s="32">
        <f t="shared" si="20"/>
        <v>978000</v>
      </c>
      <c r="DH33" s="32">
        <f t="shared" si="21"/>
        <v>7070</v>
      </c>
      <c r="DI33" s="34"/>
      <c r="DJ33" s="34"/>
      <c r="DK33" s="32" t="str">
        <f t="shared" si="30"/>
        <v>AG</v>
      </c>
      <c r="DL33" s="32" t="str">
        <f>VLOOKUP(DG33,'ALL-Chart of Accounts'!$E:$F,2,0)</f>
        <v>Advertising and Promotion</v>
      </c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  <c r="EJ33" s="34"/>
      <c r="EK33" s="34"/>
      <c r="EL33" s="34"/>
      <c r="EM33" s="34"/>
      <c r="EN33" s="34"/>
      <c r="EO33" s="34"/>
      <c r="EP33" s="34"/>
      <c r="EQ33" s="46"/>
      <c r="ER33" s="32" t="str">
        <f t="shared" si="31"/>
        <v>1JBTAGR&amp;D</v>
      </c>
      <c r="ES33" s="32" t="b">
        <f t="shared" si="22"/>
        <v>1</v>
      </c>
      <c r="ET33" t="s">
        <v>10</v>
      </c>
      <c r="EU33" t="s">
        <v>10165</v>
      </c>
      <c r="EV33" t="s">
        <v>10181</v>
      </c>
      <c r="EW33" t="s">
        <v>9398</v>
      </c>
      <c r="EX33" s="61">
        <v>43301.603781712962</v>
      </c>
      <c r="EY33" t="s">
        <v>9398</v>
      </c>
      <c r="EZ33" s="61">
        <v>43301.603781712962</v>
      </c>
    </row>
    <row r="34" spans="1:156" x14ac:dyDescent="0.35">
      <c r="A34" s="47">
        <v>43301</v>
      </c>
      <c r="B34" s="47">
        <v>43208</v>
      </c>
      <c r="C34" s="47">
        <v>43264</v>
      </c>
      <c r="D34" s="46"/>
      <c r="E34" s="22" t="str">
        <f t="shared" si="37"/>
        <v>X</v>
      </c>
      <c r="F34" s="22" t="str">
        <f t="shared" si="37"/>
        <v/>
      </c>
      <c r="G34" s="22" t="str">
        <f t="shared" si="37"/>
        <v>X</v>
      </c>
      <c r="H34" s="22" t="str">
        <f t="shared" si="37"/>
        <v/>
      </c>
      <c r="I34" s="22" t="str">
        <f t="shared" si="37"/>
        <v/>
      </c>
      <c r="J34" s="22" t="str">
        <f t="shared" si="37"/>
        <v/>
      </c>
      <c r="K34" s="22" t="str">
        <f t="shared" si="37"/>
        <v/>
      </c>
      <c r="L34" s="10" t="s">
        <v>2587</v>
      </c>
      <c r="M34" s="34" t="s">
        <v>10796</v>
      </c>
      <c r="N34" s="34" t="s">
        <v>10795</v>
      </c>
      <c r="O34" s="32">
        <f t="shared" si="4"/>
        <v>112400</v>
      </c>
      <c r="P34" s="34"/>
      <c r="Q34" s="34"/>
      <c r="R34" s="34"/>
      <c r="S34" s="32" t="str">
        <f>IFERROR(VLOOKUP(LEFT($M34,2),'ALL-Unit Code 4'!$W:$W,1,0),VLOOKUP($D$3,Sites!$A:$B,2,0))</f>
        <v>AG</v>
      </c>
      <c r="T34" s="32" t="str">
        <f>VLOOKUP(O34,'ALL-Chart of Accounts'!$E:$F,2,0)</f>
        <v>Accounts Receivable - System</v>
      </c>
      <c r="U34" s="34"/>
      <c r="V34" s="34"/>
      <c r="W34" s="34"/>
      <c r="X34" s="34"/>
      <c r="Y34" s="34"/>
      <c r="Z34" s="34"/>
      <c r="AA34" s="37">
        <v>588000</v>
      </c>
      <c r="AB34" s="41"/>
      <c r="AC34" s="34"/>
      <c r="AD34" s="34"/>
      <c r="AE34" s="32" t="str">
        <f t="shared" si="23"/>
        <v>AG</v>
      </c>
      <c r="AF34" s="32" t="str">
        <f>VLOOKUP(AA34,'ALL-Chart of Accounts'!$E:$F,2,0)</f>
        <v>Period Costs</v>
      </c>
      <c r="AG34" s="32">
        <f t="shared" si="6"/>
        <v>588000</v>
      </c>
      <c r="AH34" s="32" t="str">
        <f t="shared" si="7"/>
        <v/>
      </c>
      <c r="AI34" s="32" t="str">
        <f t="shared" si="8"/>
        <v/>
      </c>
      <c r="AJ34" s="34"/>
      <c r="AK34" s="32" t="str">
        <f t="shared" si="24"/>
        <v>AG</v>
      </c>
      <c r="AL34" s="32" t="str">
        <f>VLOOKUP(AG34,'ALL-Chart of Accounts'!$E:$F,2,0)</f>
        <v>Period Costs</v>
      </c>
      <c r="AM34" s="34"/>
      <c r="AN34" s="34"/>
      <c r="AO34" s="34"/>
      <c r="AP34" s="34"/>
      <c r="AQ34" s="34"/>
      <c r="AR34" s="34"/>
      <c r="AS34" s="32">
        <f t="shared" si="9"/>
        <v>588000</v>
      </c>
      <c r="AT34" s="32" t="str">
        <f t="shared" si="10"/>
        <v/>
      </c>
      <c r="AU34" s="32" t="str">
        <f t="shared" si="11"/>
        <v/>
      </c>
      <c r="AV34" s="34"/>
      <c r="AW34" s="32" t="str">
        <f t="shared" si="25"/>
        <v>AG</v>
      </c>
      <c r="AX34" s="32" t="str">
        <f>VLOOKUP(AS34,'ALL-Chart of Accounts'!$E:$F,2,0)</f>
        <v>Period Costs</v>
      </c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2">
        <f t="shared" si="12"/>
        <v>588000</v>
      </c>
      <c r="CJ34" s="32" t="str">
        <f t="shared" si="13"/>
        <v/>
      </c>
      <c r="CK34" s="34"/>
      <c r="CL34" s="34"/>
      <c r="CM34" s="32" t="str">
        <f t="shared" si="26"/>
        <v>AG</v>
      </c>
      <c r="CN34" s="32" t="str">
        <f>VLOOKUP(CI34,'ALL-Chart of Accounts'!$E:$F,2,0)</f>
        <v>Period Costs</v>
      </c>
      <c r="CO34" s="32">
        <f t="shared" si="14"/>
        <v>588000</v>
      </c>
      <c r="CP34" s="32" t="str">
        <f t="shared" si="15"/>
        <v/>
      </c>
      <c r="CQ34" s="34"/>
      <c r="CR34" s="34"/>
      <c r="CS34" s="32" t="str">
        <f t="shared" si="27"/>
        <v>AG</v>
      </c>
      <c r="CT34" s="32" t="str">
        <f>VLOOKUP(CO34,'ALL-Chart of Accounts'!$E:$F,2,0)</f>
        <v>Period Costs</v>
      </c>
      <c r="CU34" s="32">
        <f t="shared" si="16"/>
        <v>588000</v>
      </c>
      <c r="CV34" s="32" t="str">
        <f t="shared" si="17"/>
        <v/>
      </c>
      <c r="CW34" s="34"/>
      <c r="CX34" s="34"/>
      <c r="CY34" s="32" t="str">
        <f t="shared" si="28"/>
        <v>AG</v>
      </c>
      <c r="CZ34" s="32" t="str">
        <f>VLOOKUP(CU34,'ALL-Chart of Accounts'!$E:$F,2,0)</f>
        <v>Period Costs</v>
      </c>
      <c r="DA34" s="32">
        <f t="shared" si="18"/>
        <v>588000</v>
      </c>
      <c r="DB34" s="32" t="str">
        <f t="shared" si="19"/>
        <v/>
      </c>
      <c r="DC34" s="34"/>
      <c r="DD34" s="34"/>
      <c r="DE34" s="32" t="str">
        <f t="shared" si="29"/>
        <v>AG</v>
      </c>
      <c r="DF34" s="32" t="str">
        <f>VLOOKUP(DA34,'ALL-Chart of Accounts'!$E:$F,2,0)</f>
        <v>Period Costs</v>
      </c>
      <c r="DG34" s="32">
        <f t="shared" si="20"/>
        <v>588000</v>
      </c>
      <c r="DH34" s="32" t="str">
        <f t="shared" si="21"/>
        <v/>
      </c>
      <c r="DI34" s="34"/>
      <c r="DJ34" s="34"/>
      <c r="DK34" s="32" t="str">
        <f t="shared" si="30"/>
        <v>AG</v>
      </c>
      <c r="DL34" s="32" t="str">
        <f>VLOOKUP(DG34,'ALL-Chart of Accounts'!$E:$F,2,0)</f>
        <v>Period Costs</v>
      </c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  <c r="EJ34" s="34"/>
      <c r="EK34" s="34"/>
      <c r="EL34" s="34"/>
      <c r="EM34" s="34"/>
      <c r="EN34" s="34"/>
      <c r="EO34" s="34"/>
      <c r="EP34" s="34"/>
      <c r="ER34" s="32" t="str">
        <f t="shared" si="31"/>
        <v>1JBTAGRB</v>
      </c>
      <c r="ES34" s="32" t="b">
        <f t="shared" si="22"/>
        <v>1</v>
      </c>
      <c r="ET34" t="s">
        <v>10</v>
      </c>
      <c r="EU34" t="s">
        <v>10091</v>
      </c>
      <c r="EV34" t="s">
        <v>10086</v>
      </c>
      <c r="EW34" t="s">
        <v>9398</v>
      </c>
      <c r="EX34" s="61">
        <v>43301.603784409723</v>
      </c>
      <c r="EY34" t="s">
        <v>9398</v>
      </c>
      <c r="EZ34" s="61">
        <v>43301.603784409723</v>
      </c>
    </row>
    <row r="35" spans="1:156" x14ac:dyDescent="0.35">
      <c r="A35" s="47">
        <v>43301</v>
      </c>
      <c r="B35" s="47">
        <v>43208</v>
      </c>
      <c r="C35" s="47">
        <v>43250</v>
      </c>
      <c r="D35" s="46"/>
      <c r="E35" s="22" t="str">
        <f t="shared" ref="E35:K44" si="38">IF(ISERROR(VLOOKUP(E$4&amp;$M35,$ER:$ER,1,0)),"","X")</f>
        <v>X</v>
      </c>
      <c r="F35" s="22" t="str">
        <f t="shared" si="38"/>
        <v/>
      </c>
      <c r="G35" s="22" t="str">
        <f t="shared" si="38"/>
        <v>X</v>
      </c>
      <c r="H35" s="22" t="str">
        <f t="shared" si="38"/>
        <v/>
      </c>
      <c r="I35" s="22" t="str">
        <f t="shared" si="38"/>
        <v/>
      </c>
      <c r="J35" s="22" t="str">
        <f t="shared" si="38"/>
        <v/>
      </c>
      <c r="K35" s="22" t="str">
        <f t="shared" si="38"/>
        <v/>
      </c>
      <c r="L35" s="22" t="s">
        <v>2587</v>
      </c>
      <c r="M35" s="34" t="s">
        <v>10165</v>
      </c>
      <c r="N35" s="34" t="s">
        <v>10181</v>
      </c>
      <c r="O35" s="32">
        <f t="shared" si="4"/>
        <v>112400</v>
      </c>
      <c r="P35" s="34"/>
      <c r="Q35" s="34"/>
      <c r="R35" s="34"/>
      <c r="S35" s="32" t="str">
        <f>IFERROR(VLOOKUP(LEFT($M35,2),'ALL-Unit Code 4'!$W:$W,1,0),VLOOKUP($D$3,Sites!$A:$B,2,0))</f>
        <v>AG</v>
      </c>
      <c r="T35" s="32" t="str">
        <f>VLOOKUP(O35,'ALL-Chart of Accounts'!$E:$F,2,0)</f>
        <v>Accounts Receivable - System</v>
      </c>
      <c r="U35" s="34"/>
      <c r="V35" s="34"/>
      <c r="W35" s="34"/>
      <c r="X35" s="34"/>
      <c r="Y35" s="34"/>
      <c r="Z35" s="34"/>
      <c r="AA35" s="37">
        <v>984000</v>
      </c>
      <c r="AB35" s="40">
        <v>8400</v>
      </c>
      <c r="AC35" s="34"/>
      <c r="AD35" s="34"/>
      <c r="AE35" s="32" t="str">
        <f t="shared" si="23"/>
        <v>AG</v>
      </c>
      <c r="AF35" s="32" t="str">
        <f>VLOOKUP(AA35,'ALL-Chart of Accounts'!$E:$F,2,0)</f>
        <v>Miscellaneous</v>
      </c>
      <c r="AG35" s="32">
        <f t="shared" si="6"/>
        <v>984000</v>
      </c>
      <c r="AH35" s="32">
        <f t="shared" si="7"/>
        <v>8400</v>
      </c>
      <c r="AI35" s="32" t="str">
        <f t="shared" si="8"/>
        <v/>
      </c>
      <c r="AJ35" s="34"/>
      <c r="AK35" s="32" t="str">
        <f t="shared" si="24"/>
        <v>AG</v>
      </c>
      <c r="AL35" s="32" t="str">
        <f>VLOOKUP(AG35,'ALL-Chart of Accounts'!$E:$F,2,0)</f>
        <v>Miscellaneous</v>
      </c>
      <c r="AM35" s="34"/>
      <c r="AN35" s="34"/>
      <c r="AO35" s="34"/>
      <c r="AP35" s="34"/>
      <c r="AQ35" s="34"/>
      <c r="AR35" s="34"/>
      <c r="AS35" s="32">
        <f t="shared" si="9"/>
        <v>984000</v>
      </c>
      <c r="AT35" s="32">
        <f t="shared" si="10"/>
        <v>8400</v>
      </c>
      <c r="AU35" s="32" t="str">
        <f t="shared" si="11"/>
        <v/>
      </c>
      <c r="AV35" s="34"/>
      <c r="AW35" s="32" t="str">
        <f t="shared" si="25"/>
        <v>AG</v>
      </c>
      <c r="AX35" s="32" t="str">
        <f>VLOOKUP(AS35,'ALL-Chart of Accounts'!$E:$F,2,0)</f>
        <v>Miscellaneous</v>
      </c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2">
        <f t="shared" si="12"/>
        <v>984000</v>
      </c>
      <c r="CJ35" s="32">
        <f t="shared" si="13"/>
        <v>8400</v>
      </c>
      <c r="CK35" s="34"/>
      <c r="CL35" s="34"/>
      <c r="CM35" s="32" t="str">
        <f t="shared" si="26"/>
        <v>AG</v>
      </c>
      <c r="CN35" s="32" t="str">
        <f>VLOOKUP(CI35,'ALL-Chart of Accounts'!$E:$F,2,0)</f>
        <v>Miscellaneous</v>
      </c>
      <c r="CO35" s="32">
        <f t="shared" si="14"/>
        <v>984000</v>
      </c>
      <c r="CP35" s="32">
        <f t="shared" si="15"/>
        <v>8400</v>
      </c>
      <c r="CQ35" s="34"/>
      <c r="CR35" s="34"/>
      <c r="CS35" s="32" t="str">
        <f t="shared" si="27"/>
        <v>AG</v>
      </c>
      <c r="CT35" s="32" t="str">
        <f>VLOOKUP(CO35,'ALL-Chart of Accounts'!$E:$F,2,0)</f>
        <v>Miscellaneous</v>
      </c>
      <c r="CU35" s="32">
        <f t="shared" si="16"/>
        <v>984000</v>
      </c>
      <c r="CV35" s="32">
        <f t="shared" si="17"/>
        <v>8400</v>
      </c>
      <c r="CW35" s="34"/>
      <c r="CX35" s="34"/>
      <c r="CY35" s="32" t="str">
        <f t="shared" si="28"/>
        <v>AG</v>
      </c>
      <c r="CZ35" s="32" t="str">
        <f>VLOOKUP(CU35,'ALL-Chart of Accounts'!$E:$F,2,0)</f>
        <v>Miscellaneous</v>
      </c>
      <c r="DA35" s="32">
        <f t="shared" si="18"/>
        <v>984000</v>
      </c>
      <c r="DB35" s="32">
        <f t="shared" si="19"/>
        <v>8400</v>
      </c>
      <c r="DC35" s="34"/>
      <c r="DD35" s="34"/>
      <c r="DE35" s="32" t="str">
        <f t="shared" si="29"/>
        <v>AG</v>
      </c>
      <c r="DF35" s="32" t="str">
        <f>VLOOKUP(DA35,'ALL-Chart of Accounts'!$E:$F,2,0)</f>
        <v>Miscellaneous</v>
      </c>
      <c r="DG35" s="32">
        <f t="shared" si="20"/>
        <v>984000</v>
      </c>
      <c r="DH35" s="32">
        <f t="shared" si="21"/>
        <v>8400</v>
      </c>
      <c r="DI35" s="34"/>
      <c r="DJ35" s="34"/>
      <c r="DK35" s="32" t="str">
        <f t="shared" si="30"/>
        <v>AG</v>
      </c>
      <c r="DL35" s="32" t="str">
        <f>VLOOKUP(DG35,'ALL-Chart of Accounts'!$E:$F,2,0)</f>
        <v>Miscellaneous</v>
      </c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  <c r="EN35" s="34"/>
      <c r="EO35" s="34"/>
      <c r="EP35" s="34"/>
      <c r="ER35" s="32" t="str">
        <f t="shared" si="31"/>
        <v>1JBTAGROY</v>
      </c>
      <c r="ES35" s="32" t="b">
        <f t="shared" si="22"/>
        <v>1</v>
      </c>
      <c r="ET35" t="s">
        <v>10</v>
      </c>
      <c r="EU35" t="s">
        <v>10166</v>
      </c>
      <c r="EV35" t="s">
        <v>10182</v>
      </c>
      <c r="EW35" t="s">
        <v>9398</v>
      </c>
      <c r="EX35" s="61">
        <v>43301.60378672454</v>
      </c>
      <c r="EY35" t="s">
        <v>9398</v>
      </c>
      <c r="EZ35" s="61">
        <v>43301.60378672454</v>
      </c>
    </row>
    <row r="36" spans="1:156" s="46" customFormat="1" x14ac:dyDescent="0.35">
      <c r="A36" s="47">
        <v>43402</v>
      </c>
      <c r="B36" s="47"/>
      <c r="C36" s="47"/>
      <c r="D36" s="46" t="s">
        <v>11466</v>
      </c>
      <c r="E36" s="22" t="str">
        <f t="shared" si="38"/>
        <v/>
      </c>
      <c r="F36" s="22" t="str">
        <f t="shared" si="38"/>
        <v/>
      </c>
      <c r="G36" s="22" t="str">
        <f t="shared" si="38"/>
        <v/>
      </c>
      <c r="H36" s="22" t="str">
        <f t="shared" si="38"/>
        <v/>
      </c>
      <c r="I36" s="22" t="str">
        <f t="shared" si="38"/>
        <v/>
      </c>
      <c r="J36" s="22" t="str">
        <f t="shared" si="38"/>
        <v/>
      </c>
      <c r="K36" s="22" t="str">
        <f t="shared" si="38"/>
        <v/>
      </c>
      <c r="L36" s="10" t="s">
        <v>2587</v>
      </c>
      <c r="M36" s="34" t="s">
        <v>11464</v>
      </c>
      <c r="N36" s="34" t="s">
        <v>11465</v>
      </c>
      <c r="O36" s="32">
        <f t="shared" si="4"/>
        <v>112400</v>
      </c>
      <c r="P36" s="34"/>
      <c r="Q36" s="34"/>
      <c r="R36" s="34"/>
      <c r="S36" s="32" t="str">
        <f>IFERROR(VLOOKUP(LEFT($M36,2),'ALL-Unit Code 4'!$W:$W,1,0),VLOOKUP($D$3,Sites!$A:$B,2,0))</f>
        <v>AG</v>
      </c>
      <c r="T36" s="32" t="str">
        <f>VLOOKUP(O36,'ALL-Chart of Accounts'!$E:$F,2,0)</f>
        <v>Accounts Receivable - System</v>
      </c>
      <c r="U36" s="34"/>
      <c r="V36" s="34"/>
      <c r="W36" s="34"/>
      <c r="X36" s="34"/>
      <c r="Y36" s="34"/>
      <c r="Z36" s="34"/>
      <c r="AA36" s="37">
        <v>984000</v>
      </c>
      <c r="AB36" s="40">
        <v>1130</v>
      </c>
      <c r="AC36" s="34"/>
      <c r="AD36" s="34"/>
      <c r="AE36" s="32" t="str">
        <f t="shared" si="23"/>
        <v>AG</v>
      </c>
      <c r="AF36" s="32" t="str">
        <f>VLOOKUP(AA36,'ALL-Chart of Accounts'!$E:$F,2,0)</f>
        <v>Miscellaneous</v>
      </c>
      <c r="AG36" s="32">
        <f>AA36</f>
        <v>984000</v>
      </c>
      <c r="AH36" s="32">
        <f>IF(AB36="","",AB36)</f>
        <v>1130</v>
      </c>
      <c r="AI36" s="32" t="str">
        <f>IF(LEFT(AG36,1)="4",9999,"")</f>
        <v/>
      </c>
      <c r="AJ36" s="34"/>
      <c r="AK36" s="32" t="str">
        <f t="shared" si="24"/>
        <v>AG</v>
      </c>
      <c r="AL36" s="32" t="str">
        <f>VLOOKUP(AG36,'ALL-Chart of Accounts'!$E:$F,2,0)</f>
        <v>Miscellaneous</v>
      </c>
      <c r="AM36" s="34"/>
      <c r="AN36" s="34"/>
      <c r="AO36" s="34"/>
      <c r="AP36" s="34"/>
      <c r="AQ36" s="34"/>
      <c r="AR36" s="34"/>
      <c r="AS36" s="32">
        <f>IF(AA36="","",AA36)</f>
        <v>984000</v>
      </c>
      <c r="AT36" s="32">
        <f>IF(AB36="","",AB36)</f>
        <v>1130</v>
      </c>
      <c r="AU36" s="32" t="str">
        <f>IF(AC36="","",AC36)</f>
        <v/>
      </c>
      <c r="AV36" s="34"/>
      <c r="AW36" s="32" t="str">
        <f t="shared" si="25"/>
        <v>AG</v>
      </c>
      <c r="AX36" s="32" t="str">
        <f>VLOOKUP(AS36,'ALL-Chart of Accounts'!$E:$F,2,0)</f>
        <v>Miscellaneous</v>
      </c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2">
        <f t="shared" si="12"/>
        <v>984000</v>
      </c>
      <c r="CJ36" s="32">
        <f t="shared" si="13"/>
        <v>1130</v>
      </c>
      <c r="CK36" s="34"/>
      <c r="CL36" s="34"/>
      <c r="CM36" s="32" t="str">
        <f t="shared" si="26"/>
        <v>AG</v>
      </c>
      <c r="CN36" s="32" t="str">
        <f>VLOOKUP(CI36,'ALL-Chart of Accounts'!$E:$F,2,0)</f>
        <v>Miscellaneous</v>
      </c>
      <c r="CO36" s="32">
        <f>IF(OR($L36="Cost Collecting",$L36="Interdivisional"),CI36,CI36+10)</f>
        <v>984000</v>
      </c>
      <c r="CP36" s="32">
        <f t="shared" si="15"/>
        <v>1130</v>
      </c>
      <c r="CQ36" s="34"/>
      <c r="CR36" s="34"/>
      <c r="CS36" s="32" t="str">
        <f t="shared" si="27"/>
        <v>AG</v>
      </c>
      <c r="CT36" s="32" t="str">
        <f>VLOOKUP(CO36,'ALL-Chart of Accounts'!$E:$F,2,0)</f>
        <v>Miscellaneous</v>
      </c>
      <c r="CU36" s="32">
        <f>IF(OR($L36="Cost Collecting",$L36="Interdivisional"),CO36,CO36+10)</f>
        <v>984000</v>
      </c>
      <c r="CV36" s="32">
        <f t="shared" si="17"/>
        <v>1130</v>
      </c>
      <c r="CW36" s="34"/>
      <c r="CX36" s="34"/>
      <c r="CY36" s="32" t="str">
        <f t="shared" si="28"/>
        <v>AG</v>
      </c>
      <c r="CZ36" s="32" t="str">
        <f>VLOOKUP(CU36,'ALL-Chart of Accounts'!$E:$F,2,0)</f>
        <v>Miscellaneous</v>
      </c>
      <c r="DA36" s="32">
        <f>IF(OR($L36="Cost Collecting",$L36="Interdivisional"),CU36,CU36+10)</f>
        <v>984000</v>
      </c>
      <c r="DB36" s="32">
        <f t="shared" si="19"/>
        <v>1130</v>
      </c>
      <c r="DC36" s="34"/>
      <c r="DD36" s="34"/>
      <c r="DE36" s="32" t="str">
        <f t="shared" si="29"/>
        <v>AG</v>
      </c>
      <c r="DF36" s="32" t="str">
        <f>VLOOKUP(DA36,'ALL-Chart of Accounts'!$E:$F,2,0)</f>
        <v>Miscellaneous</v>
      </c>
      <c r="DG36" s="32">
        <f>IF(OR($L36="Cost Collecting",$L36="Interdivisional"),DA36,DA36+10)</f>
        <v>984000</v>
      </c>
      <c r="DH36" s="32">
        <f t="shared" si="21"/>
        <v>1130</v>
      </c>
      <c r="DI36" s="34"/>
      <c r="DJ36" s="34"/>
      <c r="DK36" s="32" t="str">
        <f t="shared" si="30"/>
        <v>AG</v>
      </c>
      <c r="DL36" s="32" t="str">
        <f>VLOOKUP(DG36,'ALL-Chart of Accounts'!$E:$F,2,0)</f>
        <v>Miscellaneous</v>
      </c>
      <c r="DM36" s="34"/>
      <c r="DN36" s="34"/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  <c r="EB36" s="34"/>
      <c r="EC36" s="34"/>
      <c r="ED36" s="34"/>
      <c r="EE36" s="34"/>
      <c r="EF36" s="34"/>
      <c r="EG36" s="34"/>
      <c r="EH36" s="34"/>
      <c r="EI36" s="34"/>
      <c r="EJ36" s="34"/>
      <c r="EK36" s="34"/>
      <c r="EL36" s="34"/>
      <c r="EM36" s="34"/>
      <c r="EN36" s="34"/>
      <c r="EO36" s="34"/>
      <c r="EP36" s="34"/>
      <c r="ER36" s="32" t="str">
        <f>ET36&amp;EU36</f>
        <v>1JBTAGR&amp;D</v>
      </c>
      <c r="ES36" s="32" t="b">
        <f t="shared" si="22"/>
        <v>1</v>
      </c>
      <c r="ET36" s="46" t="s">
        <v>10</v>
      </c>
      <c r="EU36" s="46" t="s">
        <v>10165</v>
      </c>
      <c r="EV36" s="46" t="s">
        <v>10181</v>
      </c>
      <c r="EW36" s="46" t="s">
        <v>9398</v>
      </c>
      <c r="EX36" s="61">
        <v>43301.603781712962</v>
      </c>
      <c r="EY36" s="46" t="s">
        <v>9398</v>
      </c>
      <c r="EZ36" s="61">
        <v>43301.603781712962</v>
      </c>
    </row>
    <row r="37" spans="1:156" x14ac:dyDescent="0.35">
      <c r="A37" s="47">
        <v>43301</v>
      </c>
      <c r="B37" s="18">
        <v>43208</v>
      </c>
      <c r="C37" s="18">
        <v>43250</v>
      </c>
      <c r="D37" s="4"/>
      <c r="E37" s="22" t="str">
        <f t="shared" si="38"/>
        <v>X</v>
      </c>
      <c r="F37" s="22" t="str">
        <f t="shared" si="38"/>
        <v/>
      </c>
      <c r="G37" s="22" t="str">
        <f t="shared" si="38"/>
        <v>X</v>
      </c>
      <c r="H37" s="22" t="str">
        <f t="shared" si="38"/>
        <v/>
      </c>
      <c r="I37" s="22" t="str">
        <f t="shared" si="38"/>
        <v/>
      </c>
      <c r="J37" s="22" t="str">
        <f t="shared" si="38"/>
        <v/>
      </c>
      <c r="K37" s="22" t="str">
        <f t="shared" si="38"/>
        <v/>
      </c>
      <c r="L37" s="22" t="s">
        <v>2588</v>
      </c>
      <c r="M37" s="34" t="s">
        <v>10091</v>
      </c>
      <c r="N37" s="34" t="s">
        <v>10086</v>
      </c>
      <c r="O37" s="32">
        <f t="shared" si="4"/>
        <v>112400</v>
      </c>
      <c r="P37" s="34"/>
      <c r="Q37" s="34"/>
      <c r="R37" s="34"/>
      <c r="S37" s="32" t="str">
        <f>IFERROR(VLOOKUP(LEFT($M37,2),'ALL-Unit Code 4'!$W:$W,1,0),VLOOKUP($D$3,Sites!$A:$B,2,0))</f>
        <v>AG</v>
      </c>
      <c r="T37" s="32" t="str">
        <f>VLOOKUP(O37,'ALL-Chart of Accounts'!$E:$F,2,0)</f>
        <v>Accounts Receivable - System</v>
      </c>
      <c r="U37" s="34"/>
      <c r="V37" s="34"/>
      <c r="W37" s="34"/>
      <c r="X37" s="34"/>
      <c r="Y37" s="34"/>
      <c r="Z37" s="34"/>
      <c r="AA37" s="37">
        <v>417000</v>
      </c>
      <c r="AB37" s="34"/>
      <c r="AC37" s="34"/>
      <c r="AD37" s="34"/>
      <c r="AE37" s="32" t="str">
        <f t="shared" si="23"/>
        <v>AG</v>
      </c>
      <c r="AF37" s="32" t="str">
        <f>VLOOKUP(AA37,'ALL-Chart of Accounts'!$E:$F,2,0)</f>
        <v>Aftermarket Sales - Rebuild (80RBLDAFT)</v>
      </c>
      <c r="AG37" s="32">
        <f t="shared" si="6"/>
        <v>417000</v>
      </c>
      <c r="AH37" s="32" t="str">
        <f t="shared" si="7"/>
        <v/>
      </c>
      <c r="AI37" s="32">
        <f t="shared" si="8"/>
        <v>9999</v>
      </c>
      <c r="AJ37" s="34"/>
      <c r="AK37" s="32" t="str">
        <f t="shared" si="24"/>
        <v>AG</v>
      </c>
      <c r="AL37" s="32" t="str">
        <f>VLOOKUP(AG37,'ALL-Chart of Accounts'!$E:$F,2,0)</f>
        <v>Aftermarket Sales - Rebuild (80RBLDAFT)</v>
      </c>
      <c r="AM37" s="34"/>
      <c r="AN37" s="34"/>
      <c r="AO37" s="34"/>
      <c r="AP37" s="34"/>
      <c r="AQ37" s="34"/>
      <c r="AR37" s="34"/>
      <c r="AS37" s="32">
        <f t="shared" si="9"/>
        <v>417000</v>
      </c>
      <c r="AT37" s="32" t="str">
        <f t="shared" si="10"/>
        <v/>
      </c>
      <c r="AU37" s="32" t="str">
        <f t="shared" si="11"/>
        <v/>
      </c>
      <c r="AV37" s="34"/>
      <c r="AW37" s="32" t="str">
        <f t="shared" si="25"/>
        <v>AG</v>
      </c>
      <c r="AX37" s="32" t="str">
        <f>VLOOKUP(AS37,'ALL-Chart of Accounts'!$E:$F,2,0)</f>
        <v>Aftermarket Sales - Rebuild (80RBLDAFT)</v>
      </c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2">
        <f t="shared" si="12"/>
        <v>517010</v>
      </c>
      <c r="CJ37" s="32" t="str">
        <f t="shared" si="13"/>
        <v/>
      </c>
      <c r="CK37" s="34"/>
      <c r="CL37" s="34"/>
      <c r="CM37" s="32" t="str">
        <f t="shared" si="26"/>
        <v>AG</v>
      </c>
      <c r="CN37" s="32" t="str">
        <f>VLOOKUP(CI37,'ALL-Chart of Accounts'!$E:$F,2,0)</f>
        <v>AM COS - Rebuild (83RBLDAFT) - Material</v>
      </c>
      <c r="CO37" s="32">
        <f t="shared" si="14"/>
        <v>517020</v>
      </c>
      <c r="CP37" s="32" t="str">
        <f t="shared" si="15"/>
        <v/>
      </c>
      <c r="CQ37" s="34"/>
      <c r="CR37" s="34"/>
      <c r="CS37" s="32" t="str">
        <f t="shared" si="27"/>
        <v>AG</v>
      </c>
      <c r="CT37" s="32" t="str">
        <f>VLOOKUP(CO37,'ALL-Chart of Accounts'!$E:$F,2,0)</f>
        <v>AM COS - Rebuild (83RBLDAFT) - Labor</v>
      </c>
      <c r="CU37" s="32">
        <f t="shared" si="16"/>
        <v>517030</v>
      </c>
      <c r="CV37" s="32" t="str">
        <f t="shared" si="17"/>
        <v/>
      </c>
      <c r="CW37" s="34"/>
      <c r="CX37" s="34"/>
      <c r="CY37" s="32" t="str">
        <f t="shared" si="28"/>
        <v>AG</v>
      </c>
      <c r="CZ37" s="32" t="str">
        <f>VLOOKUP(CU37,'ALL-Chart of Accounts'!$E:$F,2,0)</f>
        <v>AM COS - Rebuild (83RBLDAFT) - Fixed OH</v>
      </c>
      <c r="DA37" s="32">
        <f t="shared" si="18"/>
        <v>517040</v>
      </c>
      <c r="DB37" s="32" t="str">
        <f t="shared" si="19"/>
        <v/>
      </c>
      <c r="DC37" s="34"/>
      <c r="DD37" s="34"/>
      <c r="DE37" s="32" t="str">
        <f t="shared" si="29"/>
        <v>AG</v>
      </c>
      <c r="DF37" s="32" t="str">
        <f>VLOOKUP(DA37,'ALL-Chart of Accounts'!$E:$F,2,0)</f>
        <v>AM COS - Rebuild (83RBLDAFT) - Var OH</v>
      </c>
      <c r="DG37" s="32">
        <f t="shared" si="20"/>
        <v>517050</v>
      </c>
      <c r="DH37" s="32" t="str">
        <f t="shared" si="21"/>
        <v/>
      </c>
      <c r="DI37" s="34"/>
      <c r="DJ37" s="34"/>
      <c r="DK37" s="32" t="str">
        <f t="shared" si="30"/>
        <v>AG</v>
      </c>
      <c r="DL37" s="32" t="str">
        <f>VLOOKUP(DG37,'ALL-Chart of Accounts'!$E:$F,2,0)</f>
        <v>AM COS - Rebuild (83RBLDAFT) - Outside</v>
      </c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  <c r="EJ37" s="34"/>
      <c r="EK37" s="34"/>
      <c r="EL37" s="34"/>
      <c r="EM37" s="34"/>
      <c r="EN37" s="34"/>
      <c r="EO37" s="34"/>
      <c r="EP37" s="34"/>
      <c r="ER37" s="32" t="str">
        <f t="shared" si="31"/>
        <v>1JBTAGS125</v>
      </c>
      <c r="ES37" s="32" t="b">
        <f t="shared" ref="ES37:ES68" si="39">VLOOKUP(EU37,M:N,2,0)=EV37</f>
        <v>1</v>
      </c>
      <c r="ET37" t="s">
        <v>10</v>
      </c>
      <c r="EU37" t="s">
        <v>10310</v>
      </c>
      <c r="EV37" t="s">
        <v>10312</v>
      </c>
      <c r="EW37" t="s">
        <v>9398</v>
      </c>
      <c r="EX37" s="61">
        <v>43301.603789120367</v>
      </c>
      <c r="EY37" t="s">
        <v>9398</v>
      </c>
      <c r="EZ37" s="61">
        <v>43301.603789120367</v>
      </c>
    </row>
    <row r="38" spans="1:156" x14ac:dyDescent="0.35">
      <c r="A38" s="47">
        <v>43301</v>
      </c>
      <c r="B38" s="18">
        <v>43208</v>
      </c>
      <c r="C38" s="18">
        <v>43250</v>
      </c>
      <c r="D38" s="4"/>
      <c r="E38" s="22" t="str">
        <f t="shared" si="38"/>
        <v>X</v>
      </c>
      <c r="F38" s="22" t="str">
        <f t="shared" si="38"/>
        <v/>
      </c>
      <c r="G38" s="22" t="str">
        <f t="shared" si="38"/>
        <v>X</v>
      </c>
      <c r="H38" s="22" t="str">
        <f t="shared" si="38"/>
        <v/>
      </c>
      <c r="I38" s="22" t="str">
        <f t="shared" si="38"/>
        <v/>
      </c>
      <c r="J38" s="22" t="str">
        <f t="shared" si="38"/>
        <v/>
      </c>
      <c r="K38" s="22" t="str">
        <f t="shared" si="38"/>
        <v/>
      </c>
      <c r="L38" s="22" t="s">
        <v>2587</v>
      </c>
      <c r="M38" s="34" t="s">
        <v>10166</v>
      </c>
      <c r="N38" s="34" t="s">
        <v>10182</v>
      </c>
      <c r="O38" s="32">
        <f t="shared" si="4"/>
        <v>112400</v>
      </c>
      <c r="P38" s="34"/>
      <c r="Q38" s="34"/>
      <c r="R38" s="34"/>
      <c r="S38" s="32" t="str">
        <f>IFERROR(VLOOKUP(LEFT($M38,2),'ALL-Unit Code 4'!$W:$W,1,0),VLOOKUP($D$3,Sites!$A:$B,2,0))</f>
        <v>AG</v>
      </c>
      <c r="T38" s="32" t="str">
        <f>VLOOKUP(O38,'ALL-Chart of Accounts'!$E:$F,2,0)</f>
        <v>Accounts Receivable - System</v>
      </c>
      <c r="U38" s="34"/>
      <c r="V38" s="34"/>
      <c r="W38" s="34"/>
      <c r="X38" s="34"/>
      <c r="Y38" s="34"/>
      <c r="Z38" s="34"/>
      <c r="AA38" s="37">
        <v>414000</v>
      </c>
      <c r="AB38" s="34"/>
      <c r="AC38" s="34"/>
      <c r="AD38" s="34"/>
      <c r="AE38" s="32" t="str">
        <f t="shared" si="23"/>
        <v>AG</v>
      </c>
      <c r="AF38" s="32" t="str">
        <f>VLOOKUP(AA38,'ALL-Chart of Accounts'!$E:$F,2,0)</f>
        <v>Royalty Revenue (80RLT)</v>
      </c>
      <c r="AG38" s="32">
        <f t="shared" si="6"/>
        <v>414000</v>
      </c>
      <c r="AH38" s="32" t="str">
        <f t="shared" si="7"/>
        <v/>
      </c>
      <c r="AI38" s="32">
        <f t="shared" si="8"/>
        <v>9999</v>
      </c>
      <c r="AJ38" s="34"/>
      <c r="AK38" s="32" t="str">
        <f t="shared" si="24"/>
        <v>AG</v>
      </c>
      <c r="AL38" s="32" t="str">
        <f>VLOOKUP(AG38,'ALL-Chart of Accounts'!$E:$F,2,0)</f>
        <v>Royalty Revenue (80RLT)</v>
      </c>
      <c r="AM38" s="34"/>
      <c r="AN38" s="34"/>
      <c r="AO38" s="34"/>
      <c r="AP38" s="34"/>
      <c r="AQ38" s="34"/>
      <c r="AR38" s="34"/>
      <c r="AS38" s="32">
        <f t="shared" si="9"/>
        <v>414000</v>
      </c>
      <c r="AT38" s="32" t="str">
        <f t="shared" si="10"/>
        <v/>
      </c>
      <c r="AU38" s="32" t="str">
        <f t="shared" si="11"/>
        <v/>
      </c>
      <c r="AV38" s="34"/>
      <c r="AW38" s="32" t="str">
        <f t="shared" si="25"/>
        <v>AG</v>
      </c>
      <c r="AX38" s="32" t="str">
        <f>VLOOKUP(AS38,'ALL-Chart of Accounts'!$E:$F,2,0)</f>
        <v>Royalty Revenue (80RLT)</v>
      </c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7">
        <v>514000</v>
      </c>
      <c r="CJ38" s="32" t="str">
        <f t="shared" si="13"/>
        <v/>
      </c>
      <c r="CK38" s="34"/>
      <c r="CL38" s="34"/>
      <c r="CM38" s="32" t="str">
        <f t="shared" si="26"/>
        <v>AG</v>
      </c>
      <c r="CN38" s="32" t="str">
        <f>VLOOKUP(CI38,'ALL-Chart of Accounts'!$E:$F,2,0)</f>
        <v>Royalty COS (83RLT)</v>
      </c>
      <c r="CO38" s="32">
        <f t="shared" si="14"/>
        <v>514000</v>
      </c>
      <c r="CP38" s="32" t="str">
        <f t="shared" si="15"/>
        <v/>
      </c>
      <c r="CQ38" s="34"/>
      <c r="CR38" s="34"/>
      <c r="CS38" s="32" t="str">
        <f t="shared" si="27"/>
        <v>AG</v>
      </c>
      <c r="CT38" s="32" t="str">
        <f>VLOOKUP(CO38,'ALL-Chart of Accounts'!$E:$F,2,0)</f>
        <v>Royalty COS (83RLT)</v>
      </c>
      <c r="CU38" s="32">
        <f t="shared" si="16"/>
        <v>514000</v>
      </c>
      <c r="CV38" s="32" t="str">
        <f t="shared" si="17"/>
        <v/>
      </c>
      <c r="CW38" s="34"/>
      <c r="CX38" s="34"/>
      <c r="CY38" s="32" t="str">
        <f t="shared" si="28"/>
        <v>AG</v>
      </c>
      <c r="CZ38" s="32" t="str">
        <f>VLOOKUP(CU38,'ALL-Chart of Accounts'!$E:$F,2,0)</f>
        <v>Royalty COS (83RLT)</v>
      </c>
      <c r="DA38" s="32">
        <f t="shared" si="18"/>
        <v>514000</v>
      </c>
      <c r="DB38" s="32" t="str">
        <f t="shared" si="19"/>
        <v/>
      </c>
      <c r="DC38" s="34"/>
      <c r="DD38" s="34"/>
      <c r="DE38" s="32" t="str">
        <f t="shared" si="29"/>
        <v>AG</v>
      </c>
      <c r="DF38" s="32" t="str">
        <f>VLOOKUP(DA38,'ALL-Chart of Accounts'!$E:$F,2,0)</f>
        <v>Royalty COS (83RLT)</v>
      </c>
      <c r="DG38" s="32">
        <f t="shared" si="20"/>
        <v>514000</v>
      </c>
      <c r="DH38" s="32" t="str">
        <f t="shared" si="21"/>
        <v/>
      </c>
      <c r="DI38" s="34"/>
      <c r="DJ38" s="34"/>
      <c r="DK38" s="32" t="str">
        <f t="shared" si="30"/>
        <v>AG</v>
      </c>
      <c r="DL38" s="32" t="str">
        <f>VLOOKUP(DG38,'ALL-Chart of Accounts'!$E:$F,2,0)</f>
        <v>Royalty COS (83RLT)</v>
      </c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R38" s="32" t="str">
        <f t="shared" si="31"/>
        <v>1JBTAGS127</v>
      </c>
      <c r="ES38" s="32" t="b">
        <f t="shared" si="39"/>
        <v>1</v>
      </c>
      <c r="ET38" t="s">
        <v>10</v>
      </c>
      <c r="EU38" t="s">
        <v>10171</v>
      </c>
      <c r="EV38" t="s">
        <v>10186</v>
      </c>
      <c r="EW38" t="s">
        <v>9398</v>
      </c>
      <c r="EX38" s="61">
        <v>43301.603791400463</v>
      </c>
      <c r="EY38" t="s">
        <v>9398</v>
      </c>
      <c r="EZ38" s="61">
        <v>43301.603791400463</v>
      </c>
    </row>
    <row r="39" spans="1:156" x14ac:dyDescent="0.35">
      <c r="A39" s="47">
        <v>43301</v>
      </c>
      <c r="B39" s="18">
        <v>43237</v>
      </c>
      <c r="C39" s="18">
        <v>43250</v>
      </c>
      <c r="D39" s="4"/>
      <c r="E39" s="22" t="str">
        <f t="shared" si="38"/>
        <v>X</v>
      </c>
      <c r="F39" s="22" t="str">
        <f t="shared" si="38"/>
        <v/>
      </c>
      <c r="G39" s="22" t="str">
        <f t="shared" si="38"/>
        <v>X</v>
      </c>
      <c r="H39" s="22" t="str">
        <f t="shared" si="38"/>
        <v/>
      </c>
      <c r="I39" s="22" t="str">
        <f t="shared" si="38"/>
        <v/>
      </c>
      <c r="J39" s="22" t="str">
        <f t="shared" si="38"/>
        <v/>
      </c>
      <c r="K39" s="22" t="str">
        <f t="shared" si="38"/>
        <v/>
      </c>
      <c r="L39" s="22" t="s">
        <v>2585</v>
      </c>
      <c r="M39" s="34" t="s">
        <v>10310</v>
      </c>
      <c r="N39" s="34" t="s">
        <v>10312</v>
      </c>
      <c r="O39" s="32">
        <f t="shared" si="4"/>
        <v>124125</v>
      </c>
      <c r="P39" s="34"/>
      <c r="Q39" s="34"/>
      <c r="R39" s="34"/>
      <c r="S39" s="32" t="str">
        <f>IFERROR(VLOOKUP(LEFT($M39,2),'ALL-Unit Code 4'!$W:$W,1,0),VLOOKUP($D$3,Sites!$A:$B,2,0))</f>
        <v>AG</v>
      </c>
      <c r="T39" s="32" t="str">
        <f>VLOOKUP(O39,'ALL-Chart of Accounts'!$E:$F,2,0)</f>
        <v>IC AR - Madera</v>
      </c>
      <c r="U39" s="34"/>
      <c r="V39" s="34"/>
      <c r="W39" s="34"/>
      <c r="X39" s="34"/>
      <c r="Y39" s="34"/>
      <c r="Z39" s="34"/>
      <c r="AA39" s="32">
        <f t="shared" ref="AA39:AA46" si="40">IF($L39="Interdivisional",VALUE("124"&amp;RIGHT($M39,3)),IF($L39&amp;MID($M39,3,1)="IntercompanyA",425000,IF($L39&amp;MID($M39,3,1)="IntercompanyE",421000,IF($L39&amp;MID($M39,3,1)="IntercompanyS",428000,IF($L39&amp;MID($M39,3,1)="IntercompanyR",427000)))))</f>
        <v>124125</v>
      </c>
      <c r="AB39" s="34"/>
      <c r="AC39" s="34"/>
      <c r="AD39" s="34"/>
      <c r="AE39" s="32" t="str">
        <f t="shared" si="23"/>
        <v>AG</v>
      </c>
      <c r="AF39" s="32" t="str">
        <f>VLOOKUP(AA39,'ALL-Chart of Accounts'!$E:$F,2,0)</f>
        <v>IC AR - Madera</v>
      </c>
      <c r="AG39" s="32">
        <f t="shared" si="6"/>
        <v>124125</v>
      </c>
      <c r="AH39" s="32" t="str">
        <f t="shared" si="7"/>
        <v/>
      </c>
      <c r="AI39" s="32" t="str">
        <f t="shared" si="8"/>
        <v/>
      </c>
      <c r="AJ39" s="34"/>
      <c r="AK39" s="32" t="str">
        <f t="shared" si="24"/>
        <v>AG</v>
      </c>
      <c r="AL39" s="32" t="str">
        <f>VLOOKUP(AG39,'ALL-Chart of Accounts'!$E:$F,2,0)</f>
        <v>IC AR - Madera</v>
      </c>
      <c r="AM39" s="34"/>
      <c r="AN39" s="34"/>
      <c r="AO39" s="34"/>
      <c r="AP39" s="34"/>
      <c r="AQ39" s="34"/>
      <c r="AR39" s="34"/>
      <c r="AS39" s="32">
        <f t="shared" si="9"/>
        <v>124125</v>
      </c>
      <c r="AT39" s="32" t="str">
        <f t="shared" si="10"/>
        <v/>
      </c>
      <c r="AU39" s="32" t="str">
        <f t="shared" si="11"/>
        <v/>
      </c>
      <c r="AV39" s="34"/>
      <c r="AW39" s="32" t="str">
        <f t="shared" si="25"/>
        <v>AG</v>
      </c>
      <c r="AX39" s="32" t="str">
        <f>VLOOKUP(AS39,'ALL-Chart of Accounts'!$E:$F,2,0)</f>
        <v>IC AR - Madera</v>
      </c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2">
        <f t="shared" ref="CI39:CI71" si="41">IF(OR($L39="Interdivisional",$L39="Cost Collecting"),$AA39,$AA39+100010)</f>
        <v>124125</v>
      </c>
      <c r="CJ39" s="32" t="str">
        <f t="shared" si="13"/>
        <v/>
      </c>
      <c r="CK39" s="34"/>
      <c r="CL39" s="34"/>
      <c r="CM39" s="32" t="str">
        <f t="shared" si="26"/>
        <v>AG</v>
      </c>
      <c r="CN39" s="32" t="str">
        <f>VLOOKUP(CI39,'ALL-Chart of Accounts'!$E:$F,2,0)</f>
        <v>IC AR - Madera</v>
      </c>
      <c r="CO39" s="32">
        <f t="shared" si="14"/>
        <v>124125</v>
      </c>
      <c r="CP39" s="32" t="str">
        <f t="shared" si="15"/>
        <v/>
      </c>
      <c r="CQ39" s="34"/>
      <c r="CR39" s="34"/>
      <c r="CS39" s="32" t="str">
        <f t="shared" si="27"/>
        <v>AG</v>
      </c>
      <c r="CT39" s="32" t="str">
        <f>VLOOKUP(CO39,'ALL-Chart of Accounts'!$E:$F,2,0)</f>
        <v>IC AR - Madera</v>
      </c>
      <c r="CU39" s="32">
        <f t="shared" si="16"/>
        <v>124125</v>
      </c>
      <c r="CV39" s="32" t="str">
        <f t="shared" si="17"/>
        <v/>
      </c>
      <c r="CW39" s="34"/>
      <c r="CX39" s="34"/>
      <c r="CY39" s="32" t="str">
        <f t="shared" si="28"/>
        <v>AG</v>
      </c>
      <c r="CZ39" s="32" t="str">
        <f>VLOOKUP(CU39,'ALL-Chart of Accounts'!$E:$F,2,0)</f>
        <v>IC AR - Madera</v>
      </c>
      <c r="DA39" s="32">
        <f t="shared" si="18"/>
        <v>124125</v>
      </c>
      <c r="DB39" s="32" t="str">
        <f t="shared" si="19"/>
        <v/>
      </c>
      <c r="DC39" s="34"/>
      <c r="DD39" s="34"/>
      <c r="DE39" s="32" t="str">
        <f t="shared" si="29"/>
        <v>AG</v>
      </c>
      <c r="DF39" s="32" t="str">
        <f>VLOOKUP(DA39,'ALL-Chart of Accounts'!$E:$F,2,0)</f>
        <v>IC AR - Madera</v>
      </c>
      <c r="DG39" s="32">
        <f t="shared" si="20"/>
        <v>124125</v>
      </c>
      <c r="DH39" s="32" t="str">
        <f t="shared" si="21"/>
        <v/>
      </c>
      <c r="DI39" s="34"/>
      <c r="DJ39" s="34"/>
      <c r="DK39" s="32" t="str">
        <f t="shared" si="30"/>
        <v>AG</v>
      </c>
      <c r="DL39" s="32" t="str">
        <f>VLOOKUP(DG39,'ALL-Chart of Accounts'!$E:$F,2,0)</f>
        <v>IC AR - Madera</v>
      </c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R39" s="32" t="str">
        <f t="shared" si="31"/>
        <v>1JBTAGS320</v>
      </c>
      <c r="ES39" s="32" t="b">
        <f t="shared" si="39"/>
        <v>1</v>
      </c>
      <c r="ET39" t="s">
        <v>10</v>
      </c>
      <c r="EU39" t="s">
        <v>10173</v>
      </c>
      <c r="EV39" t="s">
        <v>10188</v>
      </c>
      <c r="EW39" t="s">
        <v>9398</v>
      </c>
      <c r="EX39" s="61">
        <v>43301.60379371528</v>
      </c>
      <c r="EY39" t="s">
        <v>9398</v>
      </c>
      <c r="EZ39" s="61">
        <v>43301.60379371528</v>
      </c>
    </row>
    <row r="40" spans="1:156" x14ac:dyDescent="0.35">
      <c r="A40" s="47">
        <v>43301</v>
      </c>
      <c r="B40" s="18">
        <v>43208</v>
      </c>
      <c r="C40" s="18">
        <v>43250</v>
      </c>
      <c r="D40" s="4"/>
      <c r="E40" s="22" t="str">
        <f t="shared" si="38"/>
        <v>X</v>
      </c>
      <c r="F40" s="22" t="str">
        <f t="shared" si="38"/>
        <v/>
      </c>
      <c r="G40" s="22" t="str">
        <f t="shared" si="38"/>
        <v>X</v>
      </c>
      <c r="H40" s="22" t="str">
        <f t="shared" si="38"/>
        <v/>
      </c>
      <c r="I40" s="22" t="str">
        <f t="shared" si="38"/>
        <v/>
      </c>
      <c r="J40" s="22" t="str">
        <f t="shared" si="38"/>
        <v/>
      </c>
      <c r="K40" s="22" t="str">
        <f t="shared" si="38"/>
        <v/>
      </c>
      <c r="L40" s="22" t="s">
        <v>2585</v>
      </c>
      <c r="M40" s="34" t="s">
        <v>10171</v>
      </c>
      <c r="N40" s="34" t="s">
        <v>10186</v>
      </c>
      <c r="O40" s="32">
        <f t="shared" si="4"/>
        <v>124127</v>
      </c>
      <c r="P40" s="34"/>
      <c r="Q40" s="34"/>
      <c r="R40" s="34"/>
      <c r="S40" s="32" t="str">
        <f>IFERROR(VLOOKUP(LEFT($M40,2),'ALL-Unit Code 4'!$W:$W,1,0),VLOOKUP($D$3,Sites!$A:$B,2,0))</f>
        <v>AG</v>
      </c>
      <c r="T40" s="32" t="str">
        <f>VLOOKUP(O40,'ALL-Chart of Accounts'!$E:$F,2,0)</f>
        <v>IC AR - Alpharetta</v>
      </c>
      <c r="U40" s="34"/>
      <c r="V40" s="34"/>
      <c r="W40" s="34"/>
      <c r="X40" s="34"/>
      <c r="Y40" s="34"/>
      <c r="Z40" s="34"/>
      <c r="AA40" s="32">
        <f t="shared" si="40"/>
        <v>124127</v>
      </c>
      <c r="AB40" s="34"/>
      <c r="AC40" s="34"/>
      <c r="AD40" s="34"/>
      <c r="AE40" s="32" t="str">
        <f t="shared" si="23"/>
        <v>AG</v>
      </c>
      <c r="AF40" s="32" t="str">
        <f>VLOOKUP(AA40,'ALL-Chart of Accounts'!$E:$F,2,0)</f>
        <v>IC AR - Alpharetta</v>
      </c>
      <c r="AG40" s="32">
        <f t="shared" si="6"/>
        <v>124127</v>
      </c>
      <c r="AH40" s="32" t="str">
        <f t="shared" si="7"/>
        <v/>
      </c>
      <c r="AI40" s="32" t="str">
        <f t="shared" si="8"/>
        <v/>
      </c>
      <c r="AJ40" s="34"/>
      <c r="AK40" s="32" t="str">
        <f t="shared" si="24"/>
        <v>AG</v>
      </c>
      <c r="AL40" s="32" t="str">
        <f>VLOOKUP(AG40,'ALL-Chart of Accounts'!$E:$F,2,0)</f>
        <v>IC AR - Alpharetta</v>
      </c>
      <c r="AM40" s="34"/>
      <c r="AN40" s="34"/>
      <c r="AO40" s="34"/>
      <c r="AP40" s="34"/>
      <c r="AQ40" s="34"/>
      <c r="AR40" s="34"/>
      <c r="AS40" s="32">
        <f t="shared" si="9"/>
        <v>124127</v>
      </c>
      <c r="AT40" s="32" t="str">
        <f t="shared" si="10"/>
        <v/>
      </c>
      <c r="AU40" s="32" t="str">
        <f t="shared" si="11"/>
        <v/>
      </c>
      <c r="AV40" s="34"/>
      <c r="AW40" s="32" t="str">
        <f t="shared" si="25"/>
        <v>AG</v>
      </c>
      <c r="AX40" s="32" t="str">
        <f>VLOOKUP(AS40,'ALL-Chart of Accounts'!$E:$F,2,0)</f>
        <v>IC AR - Alpharetta</v>
      </c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2">
        <f t="shared" si="41"/>
        <v>124127</v>
      </c>
      <c r="CJ40" s="32" t="str">
        <f t="shared" si="13"/>
        <v/>
      </c>
      <c r="CK40" s="34"/>
      <c r="CL40" s="34"/>
      <c r="CM40" s="32" t="str">
        <f t="shared" si="26"/>
        <v>AG</v>
      </c>
      <c r="CN40" s="32" t="str">
        <f>VLOOKUP(CI40,'ALL-Chart of Accounts'!$E:$F,2,0)</f>
        <v>IC AR - Alpharetta</v>
      </c>
      <c r="CO40" s="32">
        <f t="shared" si="14"/>
        <v>124127</v>
      </c>
      <c r="CP40" s="32" t="str">
        <f t="shared" si="15"/>
        <v/>
      </c>
      <c r="CQ40" s="34"/>
      <c r="CR40" s="34"/>
      <c r="CS40" s="32" t="str">
        <f t="shared" si="27"/>
        <v>AG</v>
      </c>
      <c r="CT40" s="32" t="str">
        <f>VLOOKUP(CO40,'ALL-Chart of Accounts'!$E:$F,2,0)</f>
        <v>IC AR - Alpharetta</v>
      </c>
      <c r="CU40" s="32">
        <f t="shared" si="16"/>
        <v>124127</v>
      </c>
      <c r="CV40" s="32" t="str">
        <f t="shared" si="17"/>
        <v/>
      </c>
      <c r="CW40" s="34"/>
      <c r="CX40" s="34"/>
      <c r="CY40" s="32" t="str">
        <f t="shared" si="28"/>
        <v>AG</v>
      </c>
      <c r="CZ40" s="32" t="str">
        <f>VLOOKUP(CU40,'ALL-Chart of Accounts'!$E:$F,2,0)</f>
        <v>IC AR - Alpharetta</v>
      </c>
      <c r="DA40" s="32">
        <f t="shared" si="18"/>
        <v>124127</v>
      </c>
      <c r="DB40" s="32" t="str">
        <f t="shared" si="19"/>
        <v/>
      </c>
      <c r="DC40" s="34"/>
      <c r="DD40" s="34"/>
      <c r="DE40" s="32" t="str">
        <f t="shared" si="29"/>
        <v>AG</v>
      </c>
      <c r="DF40" s="32" t="str">
        <f>VLOOKUP(DA40,'ALL-Chart of Accounts'!$E:$F,2,0)</f>
        <v>IC AR - Alpharetta</v>
      </c>
      <c r="DG40" s="32">
        <f t="shared" si="20"/>
        <v>124127</v>
      </c>
      <c r="DH40" s="32" t="str">
        <f t="shared" si="21"/>
        <v/>
      </c>
      <c r="DI40" s="34"/>
      <c r="DJ40" s="34"/>
      <c r="DK40" s="32" t="str">
        <f t="shared" si="30"/>
        <v>AG</v>
      </c>
      <c r="DL40" s="32" t="str">
        <f>VLOOKUP(DG40,'ALL-Chart of Accounts'!$E:$F,2,0)</f>
        <v>IC AR - Alpharetta</v>
      </c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R40" s="32" t="str">
        <f t="shared" si="31"/>
        <v>1JBTAGS406</v>
      </c>
      <c r="ES40" s="32" t="b">
        <f t="shared" si="39"/>
        <v>1</v>
      </c>
      <c r="ET40" t="s">
        <v>10</v>
      </c>
      <c r="EU40" t="s">
        <v>10175</v>
      </c>
      <c r="EV40" t="s">
        <v>10190</v>
      </c>
      <c r="EW40" t="s">
        <v>9398</v>
      </c>
      <c r="EX40" s="61">
        <v>43301.603796064817</v>
      </c>
      <c r="EY40" t="s">
        <v>9398</v>
      </c>
      <c r="EZ40" s="61">
        <v>43301.603796064817</v>
      </c>
    </row>
    <row r="41" spans="1:156" x14ac:dyDescent="0.35">
      <c r="A41" s="47">
        <v>43301</v>
      </c>
      <c r="B41" s="18">
        <v>43208</v>
      </c>
      <c r="C41" s="18">
        <v>43250</v>
      </c>
      <c r="D41" s="4"/>
      <c r="E41" s="22" t="str">
        <f t="shared" si="38"/>
        <v>X</v>
      </c>
      <c r="F41" s="22" t="str">
        <f t="shared" si="38"/>
        <v/>
      </c>
      <c r="G41" s="22" t="str">
        <f t="shared" si="38"/>
        <v>X</v>
      </c>
      <c r="H41" s="22" t="str">
        <f t="shared" si="38"/>
        <v/>
      </c>
      <c r="I41" s="22" t="str">
        <f t="shared" si="38"/>
        <v/>
      </c>
      <c r="J41" s="22" t="str">
        <f t="shared" si="38"/>
        <v/>
      </c>
      <c r="K41" s="22" t="str">
        <f t="shared" si="38"/>
        <v/>
      </c>
      <c r="L41" s="22" t="s">
        <v>2586</v>
      </c>
      <c r="M41" s="34" t="s">
        <v>10173</v>
      </c>
      <c r="N41" s="34" t="s">
        <v>10188</v>
      </c>
      <c r="O41" s="32">
        <f t="shared" si="4"/>
        <v>124320</v>
      </c>
      <c r="P41" s="34"/>
      <c r="Q41" s="34"/>
      <c r="R41" s="34"/>
      <c r="S41" s="32" t="str">
        <f>IFERROR(VLOOKUP(LEFT($M41,2),'ALL-Unit Code 4'!$W:$W,1,0),VLOOKUP($D$3,Sites!$A:$B,2,0))</f>
        <v>AG</v>
      </c>
      <c r="T41" s="32" t="str">
        <f>VLOOKUP(O41,'ALL-Chart of Accounts'!$E:$F,2,0)</f>
        <v>IC AR - Brazil</v>
      </c>
      <c r="U41" s="34"/>
      <c r="V41" s="34"/>
      <c r="W41" s="34"/>
      <c r="X41" s="34"/>
      <c r="Y41" s="34"/>
      <c r="Z41" s="34"/>
      <c r="AA41" s="32">
        <f t="shared" si="40"/>
        <v>428000</v>
      </c>
      <c r="AB41" s="118">
        <f t="shared" ref="AB41:AB46" si="42">VALUE(9&amp;RIGHT($M41,3))</f>
        <v>9320</v>
      </c>
      <c r="AC41" s="34"/>
      <c r="AD41" s="34"/>
      <c r="AE41" s="32" t="str">
        <f t="shared" si="23"/>
        <v>AG</v>
      </c>
      <c r="AF41" s="32" t="str">
        <f>VLOOKUP(AA41,'ALL-Chart of Accounts'!$E:$F,2,0)</f>
        <v>IC AM Sales - Svc (I82SVCAFT)</v>
      </c>
      <c r="AG41" s="32">
        <f t="shared" si="6"/>
        <v>428000</v>
      </c>
      <c r="AH41" s="32">
        <f t="shared" si="7"/>
        <v>9320</v>
      </c>
      <c r="AI41" s="32">
        <f t="shared" si="8"/>
        <v>9999</v>
      </c>
      <c r="AJ41" s="34"/>
      <c r="AK41" s="32" t="str">
        <f t="shared" si="24"/>
        <v>AG</v>
      </c>
      <c r="AL41" s="32" t="str">
        <f>VLOOKUP(AG41,'ALL-Chart of Accounts'!$E:$F,2,0)</f>
        <v>IC AM Sales - Svc (I82SVCAFT)</v>
      </c>
      <c r="AM41" s="34"/>
      <c r="AN41" s="34"/>
      <c r="AO41" s="34"/>
      <c r="AP41" s="34"/>
      <c r="AQ41" s="34"/>
      <c r="AR41" s="34"/>
      <c r="AS41" s="32">
        <f t="shared" si="9"/>
        <v>428000</v>
      </c>
      <c r="AT41" s="32">
        <f t="shared" si="10"/>
        <v>9320</v>
      </c>
      <c r="AU41" s="32" t="str">
        <f t="shared" si="11"/>
        <v/>
      </c>
      <c r="AV41" s="34"/>
      <c r="AW41" s="32" t="str">
        <f t="shared" si="25"/>
        <v>AG</v>
      </c>
      <c r="AX41" s="32" t="str">
        <f>VLOOKUP(AS41,'ALL-Chart of Accounts'!$E:$F,2,0)</f>
        <v>IC AM Sales - Svc (I82SVCAFT)</v>
      </c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2">
        <f t="shared" si="41"/>
        <v>528010</v>
      </c>
      <c r="CJ41" s="32">
        <f t="shared" si="13"/>
        <v>9320</v>
      </c>
      <c r="CK41" s="34"/>
      <c r="CL41" s="34"/>
      <c r="CM41" s="32" t="str">
        <f t="shared" si="26"/>
        <v>AG</v>
      </c>
      <c r="CN41" s="32" t="str">
        <f>VLOOKUP(CI41,'ALL-Chart of Accounts'!$E:$F,2,0)</f>
        <v>IC AM COS - Service (I85SVCAFT) - Matl</v>
      </c>
      <c r="CO41" s="32">
        <f t="shared" si="14"/>
        <v>528020</v>
      </c>
      <c r="CP41" s="32">
        <f t="shared" si="15"/>
        <v>9320</v>
      </c>
      <c r="CQ41" s="34"/>
      <c r="CR41" s="34"/>
      <c r="CS41" s="32" t="str">
        <f t="shared" si="27"/>
        <v>AG</v>
      </c>
      <c r="CT41" s="32" t="str">
        <f>VLOOKUP(CO41,'ALL-Chart of Accounts'!$E:$F,2,0)</f>
        <v>IC AM COS - Service (I85SVCAFT) - Labor</v>
      </c>
      <c r="CU41" s="32">
        <f t="shared" si="16"/>
        <v>528030</v>
      </c>
      <c r="CV41" s="32">
        <f t="shared" si="17"/>
        <v>9320</v>
      </c>
      <c r="CW41" s="34"/>
      <c r="CX41" s="34"/>
      <c r="CY41" s="32" t="str">
        <f t="shared" si="28"/>
        <v>AG</v>
      </c>
      <c r="CZ41" s="32" t="str">
        <f>VLOOKUP(CU41,'ALL-Chart of Accounts'!$E:$F,2,0)</f>
        <v>IC AM COS - Service (I85SVCAFT) - Fx OH</v>
      </c>
      <c r="DA41" s="32">
        <f t="shared" si="18"/>
        <v>528040</v>
      </c>
      <c r="DB41" s="32">
        <f t="shared" si="19"/>
        <v>9320</v>
      </c>
      <c r="DC41" s="34"/>
      <c r="DD41" s="34"/>
      <c r="DE41" s="32" t="str">
        <f t="shared" si="29"/>
        <v>AG</v>
      </c>
      <c r="DF41" s="32" t="str">
        <f>VLOOKUP(DA41,'ALL-Chart of Accounts'!$E:$F,2,0)</f>
        <v>IC AM COS - Service (I85SVCAFT) - Var OH</v>
      </c>
      <c r="DG41" s="32">
        <f t="shared" si="20"/>
        <v>528050</v>
      </c>
      <c r="DH41" s="32">
        <f t="shared" si="21"/>
        <v>9320</v>
      </c>
      <c r="DI41" s="34"/>
      <c r="DJ41" s="34"/>
      <c r="DK41" s="32" t="str">
        <f t="shared" si="30"/>
        <v>AG</v>
      </c>
      <c r="DL41" s="32" t="str">
        <f>VLOOKUP(DG41,'ALL-Chart of Accounts'!$E:$F,2,0)</f>
        <v>IC AM COS - Service (I85SVCAFT) - Outsid</v>
      </c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  <c r="EN41" s="34"/>
      <c r="EO41" s="34"/>
      <c r="EP41" s="34"/>
      <c r="ER41" s="32" t="str">
        <f t="shared" si="31"/>
        <v>1JBTAGS520</v>
      </c>
      <c r="ES41" s="32" t="b">
        <f t="shared" si="39"/>
        <v>1</v>
      </c>
      <c r="ET41" t="s">
        <v>10</v>
      </c>
      <c r="EU41" t="s">
        <v>10305</v>
      </c>
      <c r="EV41" t="s">
        <v>10308</v>
      </c>
      <c r="EW41" t="s">
        <v>9398</v>
      </c>
      <c r="EX41" s="61">
        <v>43301.603798344906</v>
      </c>
      <c r="EY41" t="s">
        <v>9398</v>
      </c>
      <c r="EZ41" s="61">
        <v>43301.603798344906</v>
      </c>
    </row>
    <row r="42" spans="1:156" x14ac:dyDescent="0.35">
      <c r="A42" s="47">
        <v>43301</v>
      </c>
      <c r="B42" s="47">
        <v>43208</v>
      </c>
      <c r="C42" s="47">
        <v>43250</v>
      </c>
      <c r="D42" s="46"/>
      <c r="E42" s="22" t="str">
        <f t="shared" si="38"/>
        <v>X</v>
      </c>
      <c r="F42" s="22" t="str">
        <f t="shared" si="38"/>
        <v/>
      </c>
      <c r="G42" s="22" t="str">
        <f t="shared" si="38"/>
        <v>X</v>
      </c>
      <c r="H42" s="22" t="str">
        <f t="shared" si="38"/>
        <v/>
      </c>
      <c r="I42" s="22" t="str">
        <f t="shared" si="38"/>
        <v/>
      </c>
      <c r="J42" s="22" t="str">
        <f t="shared" si="38"/>
        <v/>
      </c>
      <c r="K42" s="22" t="str">
        <f t="shared" si="38"/>
        <v/>
      </c>
      <c r="L42" s="22" t="s">
        <v>2586</v>
      </c>
      <c r="M42" s="34" t="s">
        <v>10175</v>
      </c>
      <c r="N42" s="34" t="s">
        <v>10190</v>
      </c>
      <c r="O42" s="32">
        <f t="shared" si="4"/>
        <v>124406</v>
      </c>
      <c r="P42" s="34"/>
      <c r="Q42" s="34"/>
      <c r="R42" s="34"/>
      <c r="S42" s="32" t="str">
        <f>IFERROR(VLOOKUP(LEFT($M42,2),'ALL-Unit Code 4'!$W:$W,1,0),VLOOKUP($D$3,Sites!$A:$B,2,0))</f>
        <v>AG</v>
      </c>
      <c r="T42" s="32" t="str">
        <f>VLOOKUP(O42,'ALL-Chart of Accounts'!$E:$F,2,0)</f>
        <v>IC AR - AGV UK</v>
      </c>
      <c r="U42" s="34"/>
      <c r="V42" s="34"/>
      <c r="W42" s="34"/>
      <c r="X42" s="34"/>
      <c r="Y42" s="34"/>
      <c r="Z42" s="34"/>
      <c r="AA42" s="32">
        <f t="shared" si="40"/>
        <v>428000</v>
      </c>
      <c r="AB42" s="118">
        <f t="shared" si="42"/>
        <v>9406</v>
      </c>
      <c r="AC42" s="34"/>
      <c r="AD42" s="34"/>
      <c r="AE42" s="32" t="str">
        <f t="shared" si="23"/>
        <v>AG</v>
      </c>
      <c r="AF42" s="32" t="str">
        <f>VLOOKUP(AA42,'ALL-Chart of Accounts'!$E:$F,2,0)</f>
        <v>IC AM Sales - Svc (I82SVCAFT)</v>
      </c>
      <c r="AG42" s="32">
        <f>AA42</f>
        <v>428000</v>
      </c>
      <c r="AH42" s="32">
        <f>IF(AB42="","",AB42)</f>
        <v>9406</v>
      </c>
      <c r="AI42" s="32">
        <f>IF(LEFT(AG42,1)="4",9999,"")</f>
        <v>9999</v>
      </c>
      <c r="AJ42" s="34"/>
      <c r="AK42" s="32" t="str">
        <f t="shared" si="24"/>
        <v>AG</v>
      </c>
      <c r="AL42" s="32" t="str">
        <f>VLOOKUP(AG42,'ALL-Chart of Accounts'!$E:$F,2,0)</f>
        <v>IC AM Sales - Svc (I82SVCAFT)</v>
      </c>
      <c r="AM42" s="34"/>
      <c r="AN42" s="34"/>
      <c r="AO42" s="34"/>
      <c r="AP42" s="34"/>
      <c r="AQ42" s="34"/>
      <c r="AR42" s="34"/>
      <c r="AS42" s="32">
        <f>IF(AA42="","",AA42)</f>
        <v>428000</v>
      </c>
      <c r="AT42" s="32">
        <f>IF(AB42="","",AB42)</f>
        <v>9406</v>
      </c>
      <c r="AU42" s="32" t="str">
        <f>IF(AC42="","",AC42)</f>
        <v/>
      </c>
      <c r="AV42" s="34"/>
      <c r="AW42" s="32" t="str">
        <f t="shared" si="25"/>
        <v>AG</v>
      </c>
      <c r="AX42" s="32" t="str">
        <f>VLOOKUP(AS42,'ALL-Chart of Accounts'!$E:$F,2,0)</f>
        <v>IC AM Sales - Svc (I82SVCAFT)</v>
      </c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2">
        <f t="shared" si="41"/>
        <v>528010</v>
      </c>
      <c r="CJ42" s="32">
        <f t="shared" si="13"/>
        <v>9406</v>
      </c>
      <c r="CK42" s="34"/>
      <c r="CL42" s="34"/>
      <c r="CM42" s="32" t="str">
        <f t="shared" si="26"/>
        <v>AG</v>
      </c>
      <c r="CN42" s="32" t="str">
        <f>VLOOKUP(CI42,'ALL-Chart of Accounts'!$E:$F,2,0)</f>
        <v>IC AM COS - Service (I85SVCAFT) - Matl</v>
      </c>
      <c r="CO42" s="32">
        <f>IF(OR($L42="Cost Collecting",$L42="Interdivisional"),CI42,CI42+10)</f>
        <v>528020</v>
      </c>
      <c r="CP42" s="32">
        <f t="shared" si="15"/>
        <v>9406</v>
      </c>
      <c r="CQ42" s="34"/>
      <c r="CR42" s="34"/>
      <c r="CS42" s="32" t="str">
        <f t="shared" si="27"/>
        <v>AG</v>
      </c>
      <c r="CT42" s="32" t="str">
        <f>VLOOKUP(CO42,'ALL-Chart of Accounts'!$E:$F,2,0)</f>
        <v>IC AM COS - Service (I85SVCAFT) - Labor</v>
      </c>
      <c r="CU42" s="32">
        <f>IF(OR($L42="Cost Collecting",$L42="Interdivisional"),CO42,CO42+10)</f>
        <v>528030</v>
      </c>
      <c r="CV42" s="32">
        <f t="shared" si="17"/>
        <v>9406</v>
      </c>
      <c r="CW42" s="34"/>
      <c r="CX42" s="34"/>
      <c r="CY42" s="32" t="str">
        <f t="shared" si="28"/>
        <v>AG</v>
      </c>
      <c r="CZ42" s="32" t="str">
        <f>VLOOKUP(CU42,'ALL-Chart of Accounts'!$E:$F,2,0)</f>
        <v>IC AM COS - Service (I85SVCAFT) - Fx OH</v>
      </c>
      <c r="DA42" s="32">
        <f>IF(OR($L42="Cost Collecting",$L42="Interdivisional"),CU42,CU42+10)</f>
        <v>528040</v>
      </c>
      <c r="DB42" s="32">
        <f t="shared" si="19"/>
        <v>9406</v>
      </c>
      <c r="DC42" s="34"/>
      <c r="DD42" s="34"/>
      <c r="DE42" s="32" t="str">
        <f t="shared" si="29"/>
        <v>AG</v>
      </c>
      <c r="DF42" s="32" t="str">
        <f>VLOOKUP(DA42,'ALL-Chart of Accounts'!$E:$F,2,0)</f>
        <v>IC AM COS - Service (I85SVCAFT) - Var OH</v>
      </c>
      <c r="DG42" s="32">
        <f>IF(OR($L42="Cost Collecting",$L42="Interdivisional"),DA42,DA42+10)</f>
        <v>528050</v>
      </c>
      <c r="DH42" s="32">
        <f t="shared" si="21"/>
        <v>9406</v>
      </c>
      <c r="DI42" s="34"/>
      <c r="DJ42" s="34"/>
      <c r="DK42" s="32" t="str">
        <f t="shared" si="30"/>
        <v>AG</v>
      </c>
      <c r="DL42" s="32" t="str">
        <f>VLOOKUP(DG42,'ALL-Chart of Accounts'!$E:$F,2,0)</f>
        <v>IC AM COS - Service (I85SVCAFT) - Outsid</v>
      </c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  <c r="EN42" s="34"/>
      <c r="EO42" s="34"/>
      <c r="EP42" s="34"/>
      <c r="ER42" s="32" t="str">
        <f t="shared" si="31"/>
        <v>1JBTAGS530</v>
      </c>
      <c r="ES42" s="32" t="b">
        <f t="shared" si="39"/>
        <v>1</v>
      </c>
      <c r="ET42" t="s">
        <v>10</v>
      </c>
      <c r="EU42" t="s">
        <v>10177</v>
      </c>
      <c r="EV42" t="s">
        <v>11378</v>
      </c>
      <c r="EW42" t="s">
        <v>9398</v>
      </c>
      <c r="EX42" s="61">
        <v>43301.603800613426</v>
      </c>
      <c r="EY42" t="s">
        <v>9398</v>
      </c>
      <c r="EZ42" s="61">
        <v>43301.603800613426</v>
      </c>
    </row>
    <row r="43" spans="1:156" x14ac:dyDescent="0.35">
      <c r="A43" s="47">
        <v>43312</v>
      </c>
      <c r="B43" s="18"/>
      <c r="C43" s="18"/>
      <c r="D43" s="46" t="s">
        <v>11327</v>
      </c>
      <c r="E43" s="22" t="str">
        <f t="shared" si="38"/>
        <v/>
      </c>
      <c r="F43" s="22" t="str">
        <f t="shared" si="38"/>
        <v/>
      </c>
      <c r="G43" s="22" t="str">
        <f t="shared" si="38"/>
        <v/>
      </c>
      <c r="H43" s="22" t="str">
        <f t="shared" si="38"/>
        <v/>
      </c>
      <c r="I43" s="22" t="str">
        <f t="shared" si="38"/>
        <v/>
      </c>
      <c r="J43" s="22" t="str">
        <f t="shared" si="38"/>
        <v/>
      </c>
      <c r="K43" s="22" t="str">
        <f t="shared" si="38"/>
        <v/>
      </c>
      <c r="L43" s="22" t="s">
        <v>2586</v>
      </c>
      <c r="M43" s="34" t="s">
        <v>11332</v>
      </c>
      <c r="N43" s="34" t="s">
        <v>11333</v>
      </c>
      <c r="O43" s="32">
        <f t="shared" si="4"/>
        <v>124420</v>
      </c>
      <c r="P43" s="34"/>
      <c r="Q43" s="34"/>
      <c r="R43" s="34"/>
      <c r="S43" s="32" t="str">
        <f>IFERROR(VLOOKUP(LEFT($M43,2),'ALL-Unit Code 4'!$W:$W,1,0),VLOOKUP($D$3,Sites!$A:$B,2,0))</f>
        <v>AG</v>
      </c>
      <c r="T43" s="32" t="str">
        <f>VLOOKUP(O43,'ALL-Chart of Accounts'!$E:$F,2,0)</f>
        <v>IC AR - Italy</v>
      </c>
      <c r="U43" s="34"/>
      <c r="V43" s="34"/>
      <c r="W43" s="34"/>
      <c r="X43" s="34"/>
      <c r="Y43" s="34"/>
      <c r="Z43" s="34"/>
      <c r="AA43" s="32">
        <f t="shared" si="40"/>
        <v>428000</v>
      </c>
      <c r="AB43" s="118">
        <f t="shared" si="42"/>
        <v>9420</v>
      </c>
      <c r="AC43" s="34"/>
      <c r="AD43" s="34"/>
      <c r="AE43" s="32" t="str">
        <f t="shared" si="23"/>
        <v>AG</v>
      </c>
      <c r="AF43" s="32" t="str">
        <f>VLOOKUP(AA43,'ALL-Chart of Accounts'!$E:$F,2,0)</f>
        <v>IC AM Sales - Svc (I82SVCAFT)</v>
      </c>
      <c r="AG43" s="32">
        <f t="shared" si="6"/>
        <v>428000</v>
      </c>
      <c r="AH43" s="32">
        <f t="shared" si="7"/>
        <v>9420</v>
      </c>
      <c r="AI43" s="32">
        <f t="shared" si="8"/>
        <v>9999</v>
      </c>
      <c r="AJ43" s="34"/>
      <c r="AK43" s="32" t="str">
        <f t="shared" si="24"/>
        <v>AG</v>
      </c>
      <c r="AL43" s="32" t="str">
        <f>VLOOKUP(AG43,'ALL-Chart of Accounts'!$E:$F,2,0)</f>
        <v>IC AM Sales - Svc (I82SVCAFT)</v>
      </c>
      <c r="AM43" s="34"/>
      <c r="AN43" s="34"/>
      <c r="AO43" s="34"/>
      <c r="AP43" s="34"/>
      <c r="AQ43" s="34"/>
      <c r="AR43" s="34"/>
      <c r="AS43" s="32">
        <f t="shared" si="9"/>
        <v>428000</v>
      </c>
      <c r="AT43" s="32">
        <f t="shared" si="10"/>
        <v>9420</v>
      </c>
      <c r="AU43" s="32" t="str">
        <f t="shared" si="11"/>
        <v/>
      </c>
      <c r="AV43" s="34"/>
      <c r="AW43" s="32" t="str">
        <f t="shared" si="25"/>
        <v>AG</v>
      </c>
      <c r="AX43" s="32" t="str">
        <f>VLOOKUP(AS43,'ALL-Chart of Accounts'!$E:$F,2,0)</f>
        <v>IC AM Sales - Svc (I82SVCAFT)</v>
      </c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4"/>
      <c r="CC43" s="34"/>
      <c r="CD43" s="34"/>
      <c r="CE43" s="34"/>
      <c r="CF43" s="34"/>
      <c r="CG43" s="34"/>
      <c r="CH43" s="34"/>
      <c r="CI43" s="32">
        <f t="shared" si="41"/>
        <v>528010</v>
      </c>
      <c r="CJ43" s="32">
        <f t="shared" si="13"/>
        <v>9420</v>
      </c>
      <c r="CK43" s="34"/>
      <c r="CL43" s="34"/>
      <c r="CM43" s="32" t="str">
        <f t="shared" si="26"/>
        <v>AG</v>
      </c>
      <c r="CN43" s="32" t="str">
        <f>VLOOKUP(CI43,'ALL-Chart of Accounts'!$E:$F,2,0)</f>
        <v>IC AM COS - Service (I85SVCAFT) - Matl</v>
      </c>
      <c r="CO43" s="32">
        <f t="shared" si="14"/>
        <v>528020</v>
      </c>
      <c r="CP43" s="32">
        <f t="shared" si="15"/>
        <v>9420</v>
      </c>
      <c r="CQ43" s="34"/>
      <c r="CR43" s="34"/>
      <c r="CS43" s="32" t="str">
        <f t="shared" si="27"/>
        <v>AG</v>
      </c>
      <c r="CT43" s="32" t="str">
        <f>VLOOKUP(CO43,'ALL-Chart of Accounts'!$E:$F,2,0)</f>
        <v>IC AM COS - Service (I85SVCAFT) - Labor</v>
      </c>
      <c r="CU43" s="32">
        <f t="shared" si="16"/>
        <v>528030</v>
      </c>
      <c r="CV43" s="32">
        <f t="shared" si="17"/>
        <v>9420</v>
      </c>
      <c r="CW43" s="34"/>
      <c r="CX43" s="34"/>
      <c r="CY43" s="32" t="str">
        <f t="shared" si="28"/>
        <v>AG</v>
      </c>
      <c r="CZ43" s="32" t="str">
        <f>VLOOKUP(CU43,'ALL-Chart of Accounts'!$E:$F,2,0)</f>
        <v>IC AM COS - Service (I85SVCAFT) - Fx OH</v>
      </c>
      <c r="DA43" s="32">
        <f t="shared" si="18"/>
        <v>528040</v>
      </c>
      <c r="DB43" s="32">
        <f t="shared" si="19"/>
        <v>9420</v>
      </c>
      <c r="DC43" s="34"/>
      <c r="DD43" s="34"/>
      <c r="DE43" s="32" t="str">
        <f t="shared" si="29"/>
        <v>AG</v>
      </c>
      <c r="DF43" s="32" t="str">
        <f>VLOOKUP(DA43,'ALL-Chart of Accounts'!$E:$F,2,0)</f>
        <v>IC AM COS - Service (I85SVCAFT) - Var OH</v>
      </c>
      <c r="DG43" s="32">
        <f t="shared" si="20"/>
        <v>528050</v>
      </c>
      <c r="DH43" s="32">
        <f t="shared" si="21"/>
        <v>9420</v>
      </c>
      <c r="DI43" s="34"/>
      <c r="DJ43" s="34"/>
      <c r="DK43" s="32" t="str">
        <f t="shared" si="30"/>
        <v>AG</v>
      </c>
      <c r="DL43" s="32" t="str">
        <f>VLOOKUP(DG43,'ALL-Chart of Accounts'!$E:$F,2,0)</f>
        <v>IC AM COS - Service (I85SVCAFT) - Outsid</v>
      </c>
      <c r="DM43" s="34"/>
      <c r="DN43" s="34"/>
      <c r="DO43" s="34"/>
      <c r="DP43" s="34"/>
      <c r="DQ43" s="34"/>
      <c r="DR43" s="34"/>
      <c r="DS43" s="34"/>
      <c r="DT43" s="34"/>
      <c r="DU43" s="34"/>
      <c r="DV43" s="34"/>
      <c r="DW43" s="34"/>
      <c r="DX43" s="34"/>
      <c r="DY43" s="34"/>
      <c r="DZ43" s="34"/>
      <c r="EA43" s="34"/>
      <c r="EB43" s="34"/>
      <c r="EC43" s="34"/>
      <c r="ED43" s="34"/>
      <c r="EE43" s="34"/>
      <c r="EF43" s="34"/>
      <c r="EG43" s="34"/>
      <c r="EH43" s="34"/>
      <c r="EI43" s="34"/>
      <c r="EJ43" s="34"/>
      <c r="EK43" s="34"/>
      <c r="EL43" s="34"/>
      <c r="EM43" s="34"/>
      <c r="EN43" s="34"/>
      <c r="EO43" s="34"/>
      <c r="EP43" s="34"/>
      <c r="ER43" s="32" t="str">
        <f t="shared" si="31"/>
        <v>1JBTAGS545</v>
      </c>
      <c r="ES43" s="32" t="b">
        <f t="shared" si="39"/>
        <v>1</v>
      </c>
      <c r="ET43" t="s">
        <v>10</v>
      </c>
      <c r="EU43" t="s">
        <v>10179</v>
      </c>
      <c r="EV43" t="s">
        <v>10192</v>
      </c>
      <c r="EW43" t="s">
        <v>9398</v>
      </c>
      <c r="EX43" s="61">
        <v>43301.603802893522</v>
      </c>
      <c r="EY43" t="s">
        <v>9398</v>
      </c>
      <c r="EZ43" s="61">
        <v>43301.603802893522</v>
      </c>
    </row>
    <row r="44" spans="1:156" x14ac:dyDescent="0.35">
      <c r="A44" s="47">
        <v>43301</v>
      </c>
      <c r="B44" s="18">
        <v>43237</v>
      </c>
      <c r="C44" s="18">
        <v>43250</v>
      </c>
      <c r="D44" s="4"/>
      <c r="E44" s="22" t="str">
        <f t="shared" si="38"/>
        <v>X</v>
      </c>
      <c r="F44" s="22" t="str">
        <f t="shared" si="38"/>
        <v/>
      </c>
      <c r="G44" s="22" t="str">
        <f t="shared" si="38"/>
        <v>X</v>
      </c>
      <c r="H44" s="22" t="str">
        <f t="shared" si="38"/>
        <v/>
      </c>
      <c r="I44" s="22" t="str">
        <f t="shared" si="38"/>
        <v/>
      </c>
      <c r="J44" s="22" t="str">
        <f t="shared" si="38"/>
        <v/>
      </c>
      <c r="K44" s="22" t="str">
        <f t="shared" si="38"/>
        <v/>
      </c>
      <c r="L44" s="22" t="s">
        <v>2586</v>
      </c>
      <c r="M44" s="34" t="s">
        <v>10305</v>
      </c>
      <c r="N44" s="34" t="s">
        <v>10308</v>
      </c>
      <c r="O44" s="32">
        <f t="shared" si="4"/>
        <v>124520</v>
      </c>
      <c r="P44" s="34"/>
      <c r="Q44" s="34"/>
      <c r="R44" s="34"/>
      <c r="S44" s="32" t="str">
        <f>IFERROR(VLOOKUP(LEFT($M44,2),'ALL-Unit Code 4'!$W:$W,1,0),VLOOKUP($D$3,Sites!$A:$B,2,0))</f>
        <v>AG</v>
      </c>
      <c r="T44" s="32" t="str">
        <f>VLOOKUP(O44,'ALL-Chart of Accounts'!$E:$F,2,0)</f>
        <v>IC AR - Thailand</v>
      </c>
      <c r="U44" s="34"/>
      <c r="V44" s="34"/>
      <c r="W44" s="34"/>
      <c r="X44" s="34"/>
      <c r="Y44" s="34"/>
      <c r="Z44" s="34"/>
      <c r="AA44" s="32">
        <f t="shared" si="40"/>
        <v>428000</v>
      </c>
      <c r="AB44" s="32">
        <f t="shared" si="42"/>
        <v>9520</v>
      </c>
      <c r="AC44" s="34"/>
      <c r="AD44" s="34"/>
      <c r="AE44" s="32" t="str">
        <f t="shared" si="23"/>
        <v>AG</v>
      </c>
      <c r="AF44" s="32" t="str">
        <f>VLOOKUP(AA44,'ALL-Chart of Accounts'!$E:$F,2,0)</f>
        <v>IC AM Sales - Svc (I82SVCAFT)</v>
      </c>
      <c r="AG44" s="32">
        <f t="shared" si="6"/>
        <v>428000</v>
      </c>
      <c r="AH44" s="32">
        <f t="shared" si="7"/>
        <v>9520</v>
      </c>
      <c r="AI44" s="32">
        <f t="shared" si="8"/>
        <v>9999</v>
      </c>
      <c r="AJ44" s="34"/>
      <c r="AK44" s="32" t="str">
        <f t="shared" si="24"/>
        <v>AG</v>
      </c>
      <c r="AL44" s="32" t="str">
        <f>VLOOKUP(AG44,'ALL-Chart of Accounts'!$E:$F,2,0)</f>
        <v>IC AM Sales - Svc (I82SVCAFT)</v>
      </c>
      <c r="AM44" s="34"/>
      <c r="AN44" s="34"/>
      <c r="AO44" s="34"/>
      <c r="AP44" s="34"/>
      <c r="AQ44" s="34"/>
      <c r="AR44" s="34"/>
      <c r="AS44" s="32">
        <f t="shared" si="9"/>
        <v>428000</v>
      </c>
      <c r="AT44" s="32">
        <f t="shared" si="10"/>
        <v>9520</v>
      </c>
      <c r="AU44" s="32" t="str">
        <f t="shared" si="11"/>
        <v/>
      </c>
      <c r="AV44" s="34"/>
      <c r="AW44" s="32" t="str">
        <f t="shared" si="25"/>
        <v>AG</v>
      </c>
      <c r="AX44" s="32" t="str">
        <f>VLOOKUP(AS44,'ALL-Chart of Accounts'!$E:$F,2,0)</f>
        <v>IC AM Sales - Svc (I82SVCAFT)</v>
      </c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4"/>
      <c r="CC44" s="34"/>
      <c r="CD44" s="34"/>
      <c r="CE44" s="34"/>
      <c r="CF44" s="34"/>
      <c r="CG44" s="34"/>
      <c r="CH44" s="34"/>
      <c r="CI44" s="32">
        <f t="shared" si="41"/>
        <v>528010</v>
      </c>
      <c r="CJ44" s="32">
        <f t="shared" si="13"/>
        <v>9520</v>
      </c>
      <c r="CK44" s="34"/>
      <c r="CL44" s="34"/>
      <c r="CM44" s="32" t="str">
        <f t="shared" si="26"/>
        <v>AG</v>
      </c>
      <c r="CN44" s="32" t="str">
        <f>VLOOKUP(CI44,'ALL-Chart of Accounts'!$E:$F,2,0)</f>
        <v>IC AM COS - Service (I85SVCAFT) - Matl</v>
      </c>
      <c r="CO44" s="32">
        <f t="shared" si="14"/>
        <v>528020</v>
      </c>
      <c r="CP44" s="32">
        <f t="shared" si="15"/>
        <v>9520</v>
      </c>
      <c r="CQ44" s="34"/>
      <c r="CR44" s="34"/>
      <c r="CS44" s="32" t="str">
        <f t="shared" si="27"/>
        <v>AG</v>
      </c>
      <c r="CT44" s="32" t="str">
        <f>VLOOKUP(CO44,'ALL-Chart of Accounts'!$E:$F,2,0)</f>
        <v>IC AM COS - Service (I85SVCAFT) - Labor</v>
      </c>
      <c r="CU44" s="32">
        <f t="shared" si="16"/>
        <v>528030</v>
      </c>
      <c r="CV44" s="32">
        <f t="shared" si="17"/>
        <v>9520</v>
      </c>
      <c r="CW44" s="34"/>
      <c r="CX44" s="34"/>
      <c r="CY44" s="32" t="str">
        <f t="shared" si="28"/>
        <v>AG</v>
      </c>
      <c r="CZ44" s="32" t="str">
        <f>VLOOKUP(CU44,'ALL-Chart of Accounts'!$E:$F,2,0)</f>
        <v>IC AM COS - Service (I85SVCAFT) - Fx OH</v>
      </c>
      <c r="DA44" s="32">
        <f t="shared" si="18"/>
        <v>528040</v>
      </c>
      <c r="DB44" s="32">
        <f t="shared" si="19"/>
        <v>9520</v>
      </c>
      <c r="DC44" s="34"/>
      <c r="DD44" s="34"/>
      <c r="DE44" s="32" t="str">
        <f t="shared" si="29"/>
        <v>AG</v>
      </c>
      <c r="DF44" s="32" t="str">
        <f>VLOOKUP(DA44,'ALL-Chart of Accounts'!$E:$F,2,0)</f>
        <v>IC AM COS - Service (I85SVCAFT) - Var OH</v>
      </c>
      <c r="DG44" s="32">
        <f t="shared" si="20"/>
        <v>528050</v>
      </c>
      <c r="DH44" s="32">
        <f t="shared" si="21"/>
        <v>9520</v>
      </c>
      <c r="DI44" s="34"/>
      <c r="DJ44" s="34"/>
      <c r="DK44" s="32" t="str">
        <f t="shared" si="30"/>
        <v>AG</v>
      </c>
      <c r="DL44" s="32" t="str">
        <f>VLOOKUP(DG44,'ALL-Chart of Accounts'!$E:$F,2,0)</f>
        <v>IC AM COS - Service (I85SVCAFT) - Outsid</v>
      </c>
      <c r="DM44" s="34"/>
      <c r="DN44" s="34"/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  <c r="EB44" s="34"/>
      <c r="EC44" s="34"/>
      <c r="ED44" s="34"/>
      <c r="EE44" s="34"/>
      <c r="EF44" s="34"/>
      <c r="EG44" s="34"/>
      <c r="EH44" s="34"/>
      <c r="EI44" s="34"/>
      <c r="EJ44" s="34"/>
      <c r="EK44" s="34"/>
      <c r="EL44" s="34"/>
      <c r="EM44" s="34"/>
      <c r="EN44" s="34"/>
      <c r="EO44" s="34"/>
      <c r="EP44" s="34"/>
      <c r="ER44" s="32" t="str">
        <f t="shared" si="31"/>
        <v>1JBTAGSC</v>
      </c>
      <c r="ES44" s="32" t="b">
        <f t="shared" si="39"/>
        <v>1</v>
      </c>
      <c r="ET44" t="s">
        <v>10</v>
      </c>
      <c r="EU44" t="s">
        <v>10092</v>
      </c>
      <c r="EV44" t="s">
        <v>10087</v>
      </c>
      <c r="EW44" t="s">
        <v>9398</v>
      </c>
      <c r="EX44" s="61">
        <v>43301.603805243052</v>
      </c>
      <c r="EY44" t="s">
        <v>9398</v>
      </c>
      <c r="EZ44" s="61">
        <v>43301.603805243052</v>
      </c>
    </row>
    <row r="45" spans="1:156" x14ac:dyDescent="0.35">
      <c r="A45" s="47">
        <v>43301</v>
      </c>
      <c r="B45" s="18">
        <v>43208</v>
      </c>
      <c r="C45" s="18">
        <v>43250</v>
      </c>
      <c r="D45" s="4"/>
      <c r="E45" s="22" t="str">
        <f t="shared" ref="E45:K54" si="43">IF(ISERROR(VLOOKUP(E$4&amp;$M45,$ER:$ER,1,0)),"","X")</f>
        <v>X</v>
      </c>
      <c r="F45" s="22" t="str">
        <f t="shared" si="43"/>
        <v/>
      </c>
      <c r="G45" s="22" t="str">
        <f t="shared" si="43"/>
        <v>X</v>
      </c>
      <c r="H45" s="22" t="str">
        <f t="shared" si="43"/>
        <v/>
      </c>
      <c r="I45" s="22" t="str">
        <f t="shared" si="43"/>
        <v/>
      </c>
      <c r="J45" s="22" t="str">
        <f t="shared" si="43"/>
        <v/>
      </c>
      <c r="K45" s="22" t="str">
        <f t="shared" si="43"/>
        <v/>
      </c>
      <c r="L45" s="22" t="s">
        <v>2586</v>
      </c>
      <c r="M45" s="34" t="s">
        <v>10177</v>
      </c>
      <c r="N45" s="34" t="s">
        <v>11378</v>
      </c>
      <c r="O45" s="32">
        <f t="shared" si="4"/>
        <v>124530</v>
      </c>
      <c r="P45" s="34"/>
      <c r="Q45" s="34"/>
      <c r="R45" s="34"/>
      <c r="S45" s="32" t="str">
        <f>IFERROR(VLOOKUP(LEFT($M45,2),'ALL-Unit Code 4'!$W:$W,1,0),VLOOKUP($D$3,Sites!$A:$B,2,0))</f>
        <v>AG</v>
      </c>
      <c r="T45" s="32" t="str">
        <f>VLOOKUP(O45,'ALL-Chart of Accounts'!$E:$F,2,0)</f>
        <v>IC AR - Australia</v>
      </c>
      <c r="U45" s="34"/>
      <c r="V45" s="34"/>
      <c r="W45" s="34"/>
      <c r="X45" s="34"/>
      <c r="Y45" s="34"/>
      <c r="Z45" s="34"/>
      <c r="AA45" s="32">
        <f t="shared" si="40"/>
        <v>428000</v>
      </c>
      <c r="AB45" s="32">
        <f t="shared" si="42"/>
        <v>9530</v>
      </c>
      <c r="AC45" s="34"/>
      <c r="AD45" s="34"/>
      <c r="AE45" s="32" t="str">
        <f t="shared" si="23"/>
        <v>AG</v>
      </c>
      <c r="AF45" s="32" t="str">
        <f>VLOOKUP(AA45,'ALL-Chart of Accounts'!$E:$F,2,0)</f>
        <v>IC AM Sales - Svc (I82SVCAFT)</v>
      </c>
      <c r="AG45" s="32">
        <f t="shared" si="6"/>
        <v>428000</v>
      </c>
      <c r="AH45" s="32">
        <f t="shared" si="7"/>
        <v>9530</v>
      </c>
      <c r="AI45" s="32">
        <f t="shared" si="8"/>
        <v>9999</v>
      </c>
      <c r="AJ45" s="34"/>
      <c r="AK45" s="32" t="str">
        <f t="shared" si="24"/>
        <v>AG</v>
      </c>
      <c r="AL45" s="32" t="str">
        <f>VLOOKUP(AG45,'ALL-Chart of Accounts'!$E:$F,2,0)</f>
        <v>IC AM Sales - Svc (I82SVCAFT)</v>
      </c>
      <c r="AM45" s="34"/>
      <c r="AN45" s="34"/>
      <c r="AO45" s="34"/>
      <c r="AP45" s="34"/>
      <c r="AQ45" s="34"/>
      <c r="AR45" s="34"/>
      <c r="AS45" s="32">
        <f t="shared" si="9"/>
        <v>428000</v>
      </c>
      <c r="AT45" s="32">
        <f t="shared" si="10"/>
        <v>9530</v>
      </c>
      <c r="AU45" s="32" t="str">
        <f t="shared" si="11"/>
        <v/>
      </c>
      <c r="AV45" s="34"/>
      <c r="AW45" s="32" t="str">
        <f t="shared" si="25"/>
        <v>AG</v>
      </c>
      <c r="AX45" s="32" t="str">
        <f>VLOOKUP(AS45,'ALL-Chart of Accounts'!$E:$F,2,0)</f>
        <v>IC AM Sales - Svc (I82SVCAFT)</v>
      </c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4"/>
      <c r="CC45" s="34"/>
      <c r="CD45" s="34"/>
      <c r="CE45" s="34"/>
      <c r="CF45" s="34"/>
      <c r="CG45" s="34"/>
      <c r="CH45" s="34"/>
      <c r="CI45" s="32">
        <f t="shared" si="41"/>
        <v>528010</v>
      </c>
      <c r="CJ45" s="32">
        <f t="shared" si="13"/>
        <v>9530</v>
      </c>
      <c r="CK45" s="34"/>
      <c r="CL45" s="34"/>
      <c r="CM45" s="32" t="str">
        <f t="shared" si="26"/>
        <v>AG</v>
      </c>
      <c r="CN45" s="32" t="str">
        <f>VLOOKUP(CI45,'ALL-Chart of Accounts'!$E:$F,2,0)</f>
        <v>IC AM COS - Service (I85SVCAFT) - Matl</v>
      </c>
      <c r="CO45" s="32">
        <f t="shared" ref="CO45:CO77" si="44">IF(OR($L45="Cost Collecting",$L45="Interdivisional"),CI45,CI45+10)</f>
        <v>528020</v>
      </c>
      <c r="CP45" s="32">
        <f t="shared" si="15"/>
        <v>9530</v>
      </c>
      <c r="CQ45" s="34"/>
      <c r="CR45" s="34"/>
      <c r="CS45" s="32" t="str">
        <f t="shared" si="27"/>
        <v>AG</v>
      </c>
      <c r="CT45" s="32" t="str">
        <f>VLOOKUP(CO45,'ALL-Chart of Accounts'!$E:$F,2,0)</f>
        <v>IC AM COS - Service (I85SVCAFT) - Labor</v>
      </c>
      <c r="CU45" s="32">
        <f t="shared" ref="CU45:CU77" si="45">IF(OR($L45="Cost Collecting",$L45="Interdivisional"),CO45,CO45+10)</f>
        <v>528030</v>
      </c>
      <c r="CV45" s="32">
        <f t="shared" si="17"/>
        <v>9530</v>
      </c>
      <c r="CW45" s="34"/>
      <c r="CX45" s="34"/>
      <c r="CY45" s="32" t="str">
        <f t="shared" si="28"/>
        <v>AG</v>
      </c>
      <c r="CZ45" s="32" t="str">
        <f>VLOOKUP(CU45,'ALL-Chart of Accounts'!$E:$F,2,0)</f>
        <v>IC AM COS - Service (I85SVCAFT) - Fx OH</v>
      </c>
      <c r="DA45" s="32">
        <f t="shared" ref="DA45:DA77" si="46">IF(OR($L45="Cost Collecting",$L45="Interdivisional"),CU45,CU45+10)</f>
        <v>528040</v>
      </c>
      <c r="DB45" s="32">
        <f t="shared" si="19"/>
        <v>9530</v>
      </c>
      <c r="DC45" s="34"/>
      <c r="DD45" s="34"/>
      <c r="DE45" s="32" t="str">
        <f t="shared" si="29"/>
        <v>AG</v>
      </c>
      <c r="DF45" s="32" t="str">
        <f>VLOOKUP(DA45,'ALL-Chart of Accounts'!$E:$F,2,0)</f>
        <v>IC AM COS - Service (I85SVCAFT) - Var OH</v>
      </c>
      <c r="DG45" s="32">
        <f t="shared" ref="DG45:DG77" si="47">IF(OR($L45="Cost Collecting",$L45="Interdivisional"),DA45,DA45+10)</f>
        <v>528050</v>
      </c>
      <c r="DH45" s="32">
        <f t="shared" si="21"/>
        <v>9530</v>
      </c>
      <c r="DI45" s="34"/>
      <c r="DJ45" s="34"/>
      <c r="DK45" s="32" t="str">
        <f t="shared" si="30"/>
        <v>AG</v>
      </c>
      <c r="DL45" s="32" t="str">
        <f>VLOOKUP(DG45,'ALL-Chart of Accounts'!$E:$F,2,0)</f>
        <v>IC AM COS - Service (I85SVCAFT) - Outsid</v>
      </c>
      <c r="DM45" s="34"/>
      <c r="DN45" s="34"/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  <c r="EB45" s="34"/>
      <c r="EC45" s="34"/>
      <c r="ED45" s="34"/>
      <c r="EE45" s="34"/>
      <c r="EF45" s="34"/>
      <c r="EG45" s="34"/>
      <c r="EH45" s="34"/>
      <c r="EI45" s="34"/>
      <c r="EJ45" s="34"/>
      <c r="EK45" s="34"/>
      <c r="EL45" s="34"/>
      <c r="EM45" s="34"/>
      <c r="EN45" s="34"/>
      <c r="EO45" s="34"/>
      <c r="EP45" s="34"/>
      <c r="ER45" s="32" t="str">
        <f t="shared" si="31"/>
        <v>1JBTAGSHOW</v>
      </c>
      <c r="ES45" s="32" t="b">
        <f t="shared" si="39"/>
        <v>1</v>
      </c>
      <c r="ET45" t="s">
        <v>10</v>
      </c>
      <c r="EU45" t="s">
        <v>10167</v>
      </c>
      <c r="EV45" t="s">
        <v>10183</v>
      </c>
      <c r="EW45" t="s">
        <v>9398</v>
      </c>
      <c r="EX45" s="61">
        <v>43301.603807638887</v>
      </c>
      <c r="EY45" t="s">
        <v>9398</v>
      </c>
      <c r="EZ45" s="61">
        <v>43301.603807638887</v>
      </c>
    </row>
    <row r="46" spans="1:156" s="46" customFormat="1" x14ac:dyDescent="0.35">
      <c r="A46" s="47">
        <v>43301</v>
      </c>
      <c r="B46" s="18">
        <v>43208</v>
      </c>
      <c r="C46" s="18">
        <v>43250</v>
      </c>
      <c r="D46" s="4"/>
      <c r="E46" s="22" t="str">
        <f t="shared" si="43"/>
        <v>X</v>
      </c>
      <c r="F46" s="22" t="str">
        <f t="shared" si="43"/>
        <v/>
      </c>
      <c r="G46" s="22" t="str">
        <f t="shared" si="43"/>
        <v>X</v>
      </c>
      <c r="H46" s="22" t="str">
        <f t="shared" si="43"/>
        <v/>
      </c>
      <c r="I46" s="22" t="str">
        <f t="shared" si="43"/>
        <v/>
      </c>
      <c r="J46" s="22" t="str">
        <f t="shared" si="43"/>
        <v/>
      </c>
      <c r="K46" s="22" t="str">
        <f t="shared" si="43"/>
        <v/>
      </c>
      <c r="L46" s="22" t="s">
        <v>2586</v>
      </c>
      <c r="M46" s="34" t="s">
        <v>10179</v>
      </c>
      <c r="N46" s="34" t="s">
        <v>10192</v>
      </c>
      <c r="O46" s="32">
        <f t="shared" si="4"/>
        <v>124545</v>
      </c>
      <c r="P46" s="34"/>
      <c r="Q46" s="34"/>
      <c r="R46" s="34"/>
      <c r="S46" s="32" t="str">
        <f>IFERROR(VLOOKUP(LEFT($M46,2),'ALL-Unit Code 4'!$W:$W,1,0),VLOOKUP($D$3,Sites!$A:$B,2,0))</f>
        <v>AG</v>
      </c>
      <c r="T46" s="32" t="str">
        <f>VLOOKUP(O46,'ALL-Chart of Accounts'!$E:$F,2,0)</f>
        <v>IC AR - Kunshan</v>
      </c>
      <c r="U46" s="34"/>
      <c r="V46" s="34"/>
      <c r="W46" s="34"/>
      <c r="X46" s="34"/>
      <c r="Y46" s="34"/>
      <c r="Z46" s="34"/>
      <c r="AA46" s="32">
        <f t="shared" si="40"/>
        <v>428000</v>
      </c>
      <c r="AB46" s="32">
        <f t="shared" si="42"/>
        <v>9545</v>
      </c>
      <c r="AC46" s="34"/>
      <c r="AD46" s="34"/>
      <c r="AE46" s="32" t="str">
        <f t="shared" si="23"/>
        <v>AG</v>
      </c>
      <c r="AF46" s="32" t="str">
        <f>VLOOKUP(AA46,'ALL-Chart of Accounts'!$E:$F,2,0)</f>
        <v>IC AM Sales - Svc (I82SVCAFT)</v>
      </c>
      <c r="AG46" s="32">
        <f t="shared" si="6"/>
        <v>428000</v>
      </c>
      <c r="AH46" s="32">
        <f t="shared" si="7"/>
        <v>9545</v>
      </c>
      <c r="AI46" s="32">
        <f t="shared" si="8"/>
        <v>9999</v>
      </c>
      <c r="AJ46" s="34"/>
      <c r="AK46" s="32" t="str">
        <f t="shared" si="24"/>
        <v>AG</v>
      </c>
      <c r="AL46" s="32" t="str">
        <f>VLOOKUP(AG46,'ALL-Chart of Accounts'!$E:$F,2,0)</f>
        <v>IC AM Sales - Svc (I82SVCAFT)</v>
      </c>
      <c r="AM46" s="34"/>
      <c r="AN46" s="34"/>
      <c r="AO46" s="34"/>
      <c r="AP46" s="34"/>
      <c r="AQ46" s="34"/>
      <c r="AR46" s="34"/>
      <c r="AS46" s="32">
        <f t="shared" si="9"/>
        <v>428000</v>
      </c>
      <c r="AT46" s="32">
        <f t="shared" si="10"/>
        <v>9545</v>
      </c>
      <c r="AU46" s="32" t="str">
        <f t="shared" si="11"/>
        <v/>
      </c>
      <c r="AV46" s="34"/>
      <c r="AW46" s="32" t="str">
        <f t="shared" si="25"/>
        <v>AG</v>
      </c>
      <c r="AX46" s="32" t="str">
        <f>VLOOKUP(AS46,'ALL-Chart of Accounts'!$E:$F,2,0)</f>
        <v>IC AM Sales - Svc (I82SVCAFT)</v>
      </c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4"/>
      <c r="CC46" s="34"/>
      <c r="CD46" s="34"/>
      <c r="CE46" s="34"/>
      <c r="CF46" s="34"/>
      <c r="CG46" s="34"/>
      <c r="CH46" s="34"/>
      <c r="CI46" s="32">
        <f t="shared" si="41"/>
        <v>528010</v>
      </c>
      <c r="CJ46" s="32">
        <f t="shared" si="13"/>
        <v>9545</v>
      </c>
      <c r="CK46" s="34"/>
      <c r="CL46" s="34"/>
      <c r="CM46" s="32" t="str">
        <f t="shared" si="26"/>
        <v>AG</v>
      </c>
      <c r="CN46" s="32" t="str">
        <f>VLOOKUP(CI46,'ALL-Chart of Accounts'!$E:$F,2,0)</f>
        <v>IC AM COS - Service (I85SVCAFT) - Matl</v>
      </c>
      <c r="CO46" s="32">
        <f t="shared" si="44"/>
        <v>528020</v>
      </c>
      <c r="CP46" s="32">
        <f t="shared" si="15"/>
        <v>9545</v>
      </c>
      <c r="CQ46" s="34"/>
      <c r="CR46" s="34"/>
      <c r="CS46" s="32" t="str">
        <f t="shared" si="27"/>
        <v>AG</v>
      </c>
      <c r="CT46" s="32" t="str">
        <f>VLOOKUP(CO46,'ALL-Chart of Accounts'!$E:$F,2,0)</f>
        <v>IC AM COS - Service (I85SVCAFT) - Labor</v>
      </c>
      <c r="CU46" s="32">
        <f t="shared" si="45"/>
        <v>528030</v>
      </c>
      <c r="CV46" s="32">
        <f t="shared" si="17"/>
        <v>9545</v>
      </c>
      <c r="CW46" s="34"/>
      <c r="CX46" s="34"/>
      <c r="CY46" s="32" t="str">
        <f t="shared" si="28"/>
        <v>AG</v>
      </c>
      <c r="CZ46" s="32" t="str">
        <f>VLOOKUP(CU46,'ALL-Chart of Accounts'!$E:$F,2,0)</f>
        <v>IC AM COS - Service (I85SVCAFT) - Fx OH</v>
      </c>
      <c r="DA46" s="32">
        <f t="shared" si="46"/>
        <v>528040</v>
      </c>
      <c r="DB46" s="32">
        <f t="shared" si="19"/>
        <v>9545</v>
      </c>
      <c r="DC46" s="34"/>
      <c r="DD46" s="34"/>
      <c r="DE46" s="32" t="str">
        <f t="shared" si="29"/>
        <v>AG</v>
      </c>
      <c r="DF46" s="32" t="str">
        <f>VLOOKUP(DA46,'ALL-Chart of Accounts'!$E:$F,2,0)</f>
        <v>IC AM COS - Service (I85SVCAFT) - Var OH</v>
      </c>
      <c r="DG46" s="32">
        <f t="shared" si="47"/>
        <v>528050</v>
      </c>
      <c r="DH46" s="32">
        <f t="shared" si="21"/>
        <v>9545</v>
      </c>
      <c r="DI46" s="34"/>
      <c r="DJ46" s="34"/>
      <c r="DK46" s="32" t="str">
        <f t="shared" si="30"/>
        <v>AG</v>
      </c>
      <c r="DL46" s="32" t="str">
        <f>VLOOKUP(DG46,'ALL-Chart of Accounts'!$E:$F,2,0)</f>
        <v>IC AM COS - Service (I85SVCAFT) - Outsid</v>
      </c>
      <c r="DM46" s="34"/>
      <c r="DN46" s="34"/>
      <c r="DO46" s="34"/>
      <c r="DP46" s="34"/>
      <c r="DQ46" s="34"/>
      <c r="DR46" s="34"/>
      <c r="DS46" s="34"/>
      <c r="DT46" s="34"/>
      <c r="DU46" s="34"/>
      <c r="DV46" s="34"/>
      <c r="DW46" s="34"/>
      <c r="DX46" s="34"/>
      <c r="DY46" s="34"/>
      <c r="DZ46" s="34"/>
      <c r="EA46" s="34"/>
      <c r="EB46" s="34"/>
      <c r="EC46" s="34"/>
      <c r="ED46" s="34"/>
      <c r="EE46" s="34"/>
      <c r="EF46" s="34"/>
      <c r="EG46" s="34"/>
      <c r="EH46" s="34"/>
      <c r="EI46" s="34"/>
      <c r="EJ46" s="34"/>
      <c r="EK46" s="34"/>
      <c r="EL46" s="34"/>
      <c r="EM46" s="34"/>
      <c r="EN46" s="34"/>
      <c r="EO46" s="34"/>
      <c r="EP46" s="34"/>
      <c r="EQ46"/>
      <c r="ER46" s="32" t="str">
        <f t="shared" si="31"/>
        <v>1JBTAGWAR</v>
      </c>
      <c r="ES46" s="32" t="b">
        <f t="shared" si="39"/>
        <v>1</v>
      </c>
      <c r="ET46" s="46" t="s">
        <v>10</v>
      </c>
      <c r="EU46" s="46" t="s">
        <v>10168</v>
      </c>
      <c r="EV46" s="46" t="s">
        <v>10184</v>
      </c>
      <c r="EW46" s="46" t="s">
        <v>9398</v>
      </c>
      <c r="EX46" s="61">
        <v>43301.603810104163</v>
      </c>
      <c r="EY46" s="46" t="s">
        <v>9398</v>
      </c>
      <c r="EZ46" s="61">
        <v>43301.603810104163</v>
      </c>
    </row>
    <row r="47" spans="1:156" x14ac:dyDescent="0.35">
      <c r="A47" s="47">
        <v>43301</v>
      </c>
      <c r="B47" s="18">
        <v>43208</v>
      </c>
      <c r="C47" s="18">
        <v>43250</v>
      </c>
      <c r="D47" s="4"/>
      <c r="E47" s="22" t="str">
        <f t="shared" si="43"/>
        <v>X</v>
      </c>
      <c r="F47" s="22" t="str">
        <f t="shared" si="43"/>
        <v/>
      </c>
      <c r="G47" s="22" t="str">
        <f t="shared" si="43"/>
        <v>X</v>
      </c>
      <c r="H47" s="22" t="str">
        <f t="shared" si="43"/>
        <v/>
      </c>
      <c r="I47" s="22" t="str">
        <f t="shared" si="43"/>
        <v/>
      </c>
      <c r="J47" s="22" t="str">
        <f t="shared" si="43"/>
        <v/>
      </c>
      <c r="K47" s="22" t="str">
        <f t="shared" si="43"/>
        <v/>
      </c>
      <c r="L47" s="22" t="s">
        <v>2588</v>
      </c>
      <c r="M47" s="34" t="s">
        <v>10092</v>
      </c>
      <c r="N47" s="34" t="s">
        <v>10087</v>
      </c>
      <c r="O47" s="32">
        <f t="shared" si="4"/>
        <v>112400</v>
      </c>
      <c r="P47" s="34"/>
      <c r="Q47" s="34"/>
      <c r="R47" s="34"/>
      <c r="S47" s="32" t="str">
        <f>IFERROR(VLOOKUP(LEFT($M47,2),'ALL-Unit Code 4'!$W:$W,1,0),VLOOKUP($D$3,Sites!$A:$B,2,0))</f>
        <v>AG</v>
      </c>
      <c r="T47" s="32" t="str">
        <f>VLOOKUP(O47,'ALL-Chart of Accounts'!$E:$F,2,0)</f>
        <v>Accounts Receivable - System</v>
      </c>
      <c r="U47" s="34"/>
      <c r="V47" s="34"/>
      <c r="W47" s="34"/>
      <c r="X47" s="34"/>
      <c r="Y47" s="34"/>
      <c r="Z47" s="34"/>
      <c r="AA47" s="37">
        <v>418000</v>
      </c>
      <c r="AB47" s="39"/>
      <c r="AC47" s="34"/>
      <c r="AD47" s="34"/>
      <c r="AE47" s="32" t="str">
        <f t="shared" si="23"/>
        <v>AG</v>
      </c>
      <c r="AF47" s="32" t="str">
        <f>VLOOKUP(AA47,'ALL-Chart of Accounts'!$E:$F,2,0)</f>
        <v>Aftermarket Sales - Service (80SVCAFT)</v>
      </c>
      <c r="AG47" s="32">
        <f t="shared" si="6"/>
        <v>418000</v>
      </c>
      <c r="AH47" s="32" t="str">
        <f t="shared" si="7"/>
        <v/>
      </c>
      <c r="AI47" s="32">
        <f t="shared" si="8"/>
        <v>9999</v>
      </c>
      <c r="AJ47" s="34"/>
      <c r="AK47" s="32" t="str">
        <f t="shared" si="24"/>
        <v>AG</v>
      </c>
      <c r="AL47" s="32" t="str">
        <f>VLOOKUP(AG47,'ALL-Chart of Accounts'!$E:$F,2,0)</f>
        <v>Aftermarket Sales - Service (80SVCAFT)</v>
      </c>
      <c r="AM47" s="34"/>
      <c r="AN47" s="34"/>
      <c r="AO47" s="34"/>
      <c r="AP47" s="34"/>
      <c r="AQ47" s="34"/>
      <c r="AR47" s="34"/>
      <c r="AS47" s="32">
        <f t="shared" si="9"/>
        <v>418000</v>
      </c>
      <c r="AT47" s="32" t="str">
        <f t="shared" si="10"/>
        <v/>
      </c>
      <c r="AU47" s="32" t="str">
        <f t="shared" si="11"/>
        <v/>
      </c>
      <c r="AV47" s="34"/>
      <c r="AW47" s="32" t="str">
        <f t="shared" si="25"/>
        <v>AG</v>
      </c>
      <c r="AX47" s="32" t="str">
        <f>VLOOKUP(AS47,'ALL-Chart of Accounts'!$E:$F,2,0)</f>
        <v>Aftermarket Sales - Service (80SVCAFT)</v>
      </c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4"/>
      <c r="CC47" s="34"/>
      <c r="CD47" s="34"/>
      <c r="CE47" s="34"/>
      <c r="CF47" s="34"/>
      <c r="CG47" s="34"/>
      <c r="CH47" s="34"/>
      <c r="CI47" s="32">
        <f t="shared" si="41"/>
        <v>518010</v>
      </c>
      <c r="CJ47" s="32" t="str">
        <f t="shared" si="13"/>
        <v/>
      </c>
      <c r="CK47" s="34"/>
      <c r="CL47" s="34"/>
      <c r="CM47" s="32" t="str">
        <f t="shared" si="26"/>
        <v>AG</v>
      </c>
      <c r="CN47" s="32" t="str">
        <f>VLOOKUP(CI47,'ALL-Chart of Accounts'!$E:$F,2,0)</f>
        <v>AM COS - Service (83SVCAFT) - Material</v>
      </c>
      <c r="CO47" s="32">
        <f t="shared" si="44"/>
        <v>518020</v>
      </c>
      <c r="CP47" s="32" t="str">
        <f t="shared" si="15"/>
        <v/>
      </c>
      <c r="CQ47" s="34"/>
      <c r="CR47" s="34"/>
      <c r="CS47" s="32" t="str">
        <f t="shared" si="27"/>
        <v>AG</v>
      </c>
      <c r="CT47" s="32" t="str">
        <f>VLOOKUP(CO47,'ALL-Chart of Accounts'!$E:$F,2,0)</f>
        <v>AM COS - Service (83SVCAFT) - Labor</v>
      </c>
      <c r="CU47" s="32">
        <f t="shared" si="45"/>
        <v>518030</v>
      </c>
      <c r="CV47" s="32" t="str">
        <f t="shared" si="17"/>
        <v/>
      </c>
      <c r="CW47" s="34"/>
      <c r="CX47" s="34"/>
      <c r="CY47" s="32" t="str">
        <f t="shared" si="28"/>
        <v>AG</v>
      </c>
      <c r="CZ47" s="32" t="str">
        <f>VLOOKUP(CU47,'ALL-Chart of Accounts'!$E:$F,2,0)</f>
        <v>AM COS - Service (83SVCAFT) - Fixed OH</v>
      </c>
      <c r="DA47" s="32">
        <f t="shared" si="46"/>
        <v>518040</v>
      </c>
      <c r="DB47" s="32" t="str">
        <f t="shared" si="19"/>
        <v/>
      </c>
      <c r="DC47" s="34"/>
      <c r="DD47" s="34"/>
      <c r="DE47" s="32" t="str">
        <f t="shared" si="29"/>
        <v>AG</v>
      </c>
      <c r="DF47" s="32" t="str">
        <f>VLOOKUP(DA47,'ALL-Chart of Accounts'!$E:$F,2,0)</f>
        <v>AM COS - Service (83SVCAFT) - Var OH</v>
      </c>
      <c r="DG47" s="32">
        <f t="shared" si="47"/>
        <v>518050</v>
      </c>
      <c r="DH47" s="32" t="str">
        <f t="shared" si="21"/>
        <v/>
      </c>
      <c r="DI47" s="34"/>
      <c r="DJ47" s="34"/>
      <c r="DK47" s="32" t="str">
        <f t="shared" si="30"/>
        <v>AG</v>
      </c>
      <c r="DL47" s="32" t="str">
        <f>VLOOKUP(DG47,'ALL-Chart of Accounts'!$E:$F,2,0)</f>
        <v>AM COS - Service (83SVCAFT) - Outside</v>
      </c>
      <c r="DM47" s="34"/>
      <c r="DN47" s="34"/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4"/>
      <c r="EI47" s="34"/>
      <c r="EJ47" s="34"/>
      <c r="EK47" s="34"/>
      <c r="EL47" s="34"/>
      <c r="EM47" s="34"/>
      <c r="EN47" s="34"/>
      <c r="EO47" s="34"/>
      <c r="EP47" s="34"/>
      <c r="EQ47" s="46"/>
      <c r="ER47" s="32" t="str">
        <f t="shared" si="31"/>
        <v>1JBTFCA100</v>
      </c>
      <c r="ES47" s="32" t="b">
        <f t="shared" si="39"/>
        <v>1</v>
      </c>
      <c r="ET47" t="s">
        <v>10</v>
      </c>
      <c r="EU47" t="s">
        <v>2561</v>
      </c>
      <c r="EV47" t="s">
        <v>2562</v>
      </c>
      <c r="EW47" t="s">
        <v>9398</v>
      </c>
      <c r="EX47" s="61">
        <v>43118.318554317128</v>
      </c>
      <c r="EY47" t="s">
        <v>9398</v>
      </c>
      <c r="EZ47" s="61">
        <v>43118.318554317128</v>
      </c>
    </row>
    <row r="48" spans="1:156" x14ac:dyDescent="0.35">
      <c r="A48" s="18">
        <v>43301</v>
      </c>
      <c r="B48" s="18">
        <v>43208</v>
      </c>
      <c r="C48" s="18">
        <v>43250</v>
      </c>
      <c r="D48" s="4"/>
      <c r="E48" s="22" t="str">
        <f t="shared" si="43"/>
        <v>X</v>
      </c>
      <c r="F48" s="22" t="str">
        <f t="shared" si="43"/>
        <v/>
      </c>
      <c r="G48" s="22" t="str">
        <f t="shared" si="43"/>
        <v>X</v>
      </c>
      <c r="H48" s="22" t="str">
        <f t="shared" si="43"/>
        <v/>
      </c>
      <c r="I48" s="22" t="str">
        <f t="shared" si="43"/>
        <v/>
      </c>
      <c r="J48" s="22" t="str">
        <f t="shared" si="43"/>
        <v/>
      </c>
      <c r="K48" s="22" t="str">
        <f t="shared" si="43"/>
        <v/>
      </c>
      <c r="L48" s="22" t="s">
        <v>2587</v>
      </c>
      <c r="M48" s="34" t="s">
        <v>10167</v>
      </c>
      <c r="N48" s="34" t="s">
        <v>10183</v>
      </c>
      <c r="O48" s="32">
        <f t="shared" si="4"/>
        <v>112400</v>
      </c>
      <c r="P48" s="34"/>
      <c r="Q48" s="34"/>
      <c r="R48" s="34"/>
      <c r="S48" s="32" t="str">
        <f>IFERROR(VLOOKUP(LEFT($M48,2),'ALL-Unit Code 4'!$W:$W,1,0),VLOOKUP($D$3,Sites!$A:$B,2,0))</f>
        <v>AG</v>
      </c>
      <c r="T48" s="32" t="str">
        <f>VLOOKUP(O48,'ALL-Chart of Accounts'!$E:$F,2,0)</f>
        <v>Accounts Receivable - System</v>
      </c>
      <c r="U48" s="34"/>
      <c r="V48" s="34"/>
      <c r="W48" s="34"/>
      <c r="X48" s="34"/>
      <c r="Y48" s="34"/>
      <c r="Z48" s="34"/>
      <c r="AA48" s="37">
        <v>936000</v>
      </c>
      <c r="AB48" s="37">
        <v>7070</v>
      </c>
      <c r="AC48" s="34"/>
      <c r="AD48" s="34"/>
      <c r="AE48" s="32" t="str">
        <f t="shared" si="23"/>
        <v>AG</v>
      </c>
      <c r="AF48" s="32" t="str">
        <f>VLOOKUP(AA48,'ALL-Chart of Accounts'!$E:$F,2,0)</f>
        <v>Conferences and Meetings</v>
      </c>
      <c r="AG48" s="32">
        <f t="shared" si="6"/>
        <v>936000</v>
      </c>
      <c r="AH48" s="32">
        <f t="shared" si="7"/>
        <v>7070</v>
      </c>
      <c r="AI48" s="32" t="str">
        <f t="shared" si="8"/>
        <v/>
      </c>
      <c r="AJ48" s="34"/>
      <c r="AK48" s="32" t="str">
        <f t="shared" si="24"/>
        <v>AG</v>
      </c>
      <c r="AL48" s="32" t="str">
        <f>VLOOKUP(AG48,'ALL-Chart of Accounts'!$E:$F,2,0)</f>
        <v>Conferences and Meetings</v>
      </c>
      <c r="AM48" s="34"/>
      <c r="AN48" s="34"/>
      <c r="AO48" s="34"/>
      <c r="AP48" s="34"/>
      <c r="AQ48" s="34"/>
      <c r="AR48" s="34"/>
      <c r="AS48" s="32">
        <f t="shared" si="9"/>
        <v>936000</v>
      </c>
      <c r="AT48" s="32">
        <f t="shared" si="10"/>
        <v>7070</v>
      </c>
      <c r="AU48" s="32" t="str">
        <f t="shared" si="11"/>
        <v/>
      </c>
      <c r="AV48" s="34"/>
      <c r="AW48" s="32" t="str">
        <f t="shared" si="25"/>
        <v>AG</v>
      </c>
      <c r="AX48" s="32" t="str">
        <f>VLOOKUP(AS48,'ALL-Chart of Accounts'!$E:$F,2,0)</f>
        <v>Conferences and Meetings</v>
      </c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4"/>
      <c r="CC48" s="34"/>
      <c r="CD48" s="34"/>
      <c r="CE48" s="34"/>
      <c r="CF48" s="34"/>
      <c r="CG48" s="34"/>
      <c r="CH48" s="34"/>
      <c r="CI48" s="32">
        <f t="shared" si="41"/>
        <v>936000</v>
      </c>
      <c r="CJ48" s="32">
        <f t="shared" si="13"/>
        <v>7070</v>
      </c>
      <c r="CK48" s="34"/>
      <c r="CL48" s="34"/>
      <c r="CM48" s="32" t="str">
        <f t="shared" si="26"/>
        <v>AG</v>
      </c>
      <c r="CN48" s="32" t="str">
        <f>VLOOKUP(CI48,'ALL-Chart of Accounts'!$E:$F,2,0)</f>
        <v>Conferences and Meetings</v>
      </c>
      <c r="CO48" s="32">
        <f t="shared" si="44"/>
        <v>936000</v>
      </c>
      <c r="CP48" s="32">
        <f t="shared" si="15"/>
        <v>7070</v>
      </c>
      <c r="CQ48" s="34"/>
      <c r="CR48" s="34"/>
      <c r="CS48" s="32" t="str">
        <f t="shared" si="27"/>
        <v>AG</v>
      </c>
      <c r="CT48" s="32" t="str">
        <f>VLOOKUP(CO48,'ALL-Chart of Accounts'!$E:$F,2,0)</f>
        <v>Conferences and Meetings</v>
      </c>
      <c r="CU48" s="32">
        <f t="shared" si="45"/>
        <v>936000</v>
      </c>
      <c r="CV48" s="32">
        <f t="shared" si="17"/>
        <v>7070</v>
      </c>
      <c r="CW48" s="34"/>
      <c r="CX48" s="34"/>
      <c r="CY48" s="32" t="str">
        <f t="shared" si="28"/>
        <v>AG</v>
      </c>
      <c r="CZ48" s="32" t="str">
        <f>VLOOKUP(CU48,'ALL-Chart of Accounts'!$E:$F,2,0)</f>
        <v>Conferences and Meetings</v>
      </c>
      <c r="DA48" s="32">
        <f t="shared" si="46"/>
        <v>936000</v>
      </c>
      <c r="DB48" s="32">
        <f t="shared" si="19"/>
        <v>7070</v>
      </c>
      <c r="DC48" s="34"/>
      <c r="DD48" s="34"/>
      <c r="DE48" s="32" t="str">
        <f t="shared" si="29"/>
        <v>AG</v>
      </c>
      <c r="DF48" s="32" t="str">
        <f>VLOOKUP(DA48,'ALL-Chart of Accounts'!$E:$F,2,0)</f>
        <v>Conferences and Meetings</v>
      </c>
      <c r="DG48" s="32">
        <f t="shared" si="47"/>
        <v>936000</v>
      </c>
      <c r="DH48" s="32">
        <f t="shared" si="21"/>
        <v>7070</v>
      </c>
      <c r="DI48" s="34"/>
      <c r="DJ48" s="34"/>
      <c r="DK48" s="32" t="str">
        <f t="shared" si="30"/>
        <v>AG</v>
      </c>
      <c r="DL48" s="32" t="str">
        <f>VLOOKUP(DG48,'ALL-Chart of Accounts'!$E:$F,2,0)</f>
        <v>Conferences and Meetings</v>
      </c>
      <c r="DM48" s="34"/>
      <c r="DN48" s="34"/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4"/>
      <c r="EI48" s="34"/>
      <c r="EJ48" s="34"/>
      <c r="EK48" s="34"/>
      <c r="EL48" s="34"/>
      <c r="EM48" s="34"/>
      <c r="EN48" s="34"/>
      <c r="EO48" s="34"/>
      <c r="EP48" s="34"/>
      <c r="ER48" s="32" t="str">
        <f t="shared" si="31"/>
        <v>1JBTFCA120</v>
      </c>
      <c r="ES48" s="32" t="b">
        <f t="shared" si="39"/>
        <v>1</v>
      </c>
      <c r="ET48" t="s">
        <v>10</v>
      </c>
      <c r="EU48" t="s">
        <v>2563</v>
      </c>
      <c r="EV48" t="s">
        <v>2564</v>
      </c>
      <c r="EW48" t="s">
        <v>9398</v>
      </c>
      <c r="EX48" s="61">
        <v>43118.318574687502</v>
      </c>
      <c r="EY48" t="s">
        <v>9398</v>
      </c>
      <c r="EZ48" s="61">
        <v>43118.318574687502</v>
      </c>
    </row>
    <row r="49" spans="1:156" x14ac:dyDescent="0.35">
      <c r="A49" s="47">
        <v>43301</v>
      </c>
      <c r="B49" s="47">
        <v>43208</v>
      </c>
      <c r="C49" s="47">
        <v>43250</v>
      </c>
      <c r="D49" s="46"/>
      <c r="E49" s="22" t="str">
        <f t="shared" si="43"/>
        <v>X</v>
      </c>
      <c r="F49" s="22" t="str">
        <f t="shared" si="43"/>
        <v/>
      </c>
      <c r="G49" s="22" t="str">
        <f t="shared" si="43"/>
        <v>X</v>
      </c>
      <c r="H49" s="22" t="str">
        <f t="shared" si="43"/>
        <v/>
      </c>
      <c r="I49" s="22" t="str">
        <f t="shared" si="43"/>
        <v/>
      </c>
      <c r="J49" s="22" t="str">
        <f t="shared" si="43"/>
        <v/>
      </c>
      <c r="K49" s="22" t="str">
        <f t="shared" si="43"/>
        <v/>
      </c>
      <c r="L49" s="22" t="s">
        <v>2587</v>
      </c>
      <c r="M49" s="34" t="s">
        <v>10168</v>
      </c>
      <c r="N49" s="34" t="s">
        <v>10184</v>
      </c>
      <c r="O49" s="32">
        <f t="shared" si="4"/>
        <v>112400</v>
      </c>
      <c r="P49" s="34"/>
      <c r="Q49" s="34"/>
      <c r="R49" s="34"/>
      <c r="S49" s="32" t="str">
        <f>IFERROR(VLOOKUP(LEFT($M49,2),'ALL-Unit Code 4'!$W:$W,1,0),VLOOKUP($D$3,Sites!$A:$B,2,0))</f>
        <v>AG</v>
      </c>
      <c r="T49" s="32" t="str">
        <f>VLOOKUP(O49,'ALL-Chart of Accounts'!$E:$F,2,0)</f>
        <v>Accounts Receivable - System</v>
      </c>
      <c r="U49" s="34"/>
      <c r="V49" s="34"/>
      <c r="W49" s="34"/>
      <c r="X49" s="34"/>
      <c r="Y49" s="34"/>
      <c r="Z49" s="34"/>
      <c r="AA49" s="37">
        <v>266923</v>
      </c>
      <c r="AB49" s="39"/>
      <c r="AC49" s="34"/>
      <c r="AD49" s="34"/>
      <c r="AE49" s="32" t="str">
        <f t="shared" si="23"/>
        <v>AG</v>
      </c>
      <c r="AF49" s="32" t="str">
        <f>VLOOKUP(AA49,'ALL-Chart of Accounts'!$E:$F,2,0)</f>
        <v>Accrued Gen Wrty - Warranty Claims Paid</v>
      </c>
      <c r="AG49" s="32">
        <f t="shared" si="6"/>
        <v>266923</v>
      </c>
      <c r="AH49" s="32" t="str">
        <f t="shared" si="7"/>
        <v/>
      </c>
      <c r="AI49" s="32" t="str">
        <f t="shared" si="8"/>
        <v/>
      </c>
      <c r="AJ49" s="34"/>
      <c r="AK49" s="32" t="str">
        <f t="shared" si="24"/>
        <v>AG</v>
      </c>
      <c r="AL49" s="32" t="str">
        <f>VLOOKUP(AG49,'ALL-Chart of Accounts'!$E:$F,2,0)</f>
        <v>Accrued Gen Wrty - Warranty Claims Paid</v>
      </c>
      <c r="AM49" s="34"/>
      <c r="AN49" s="34"/>
      <c r="AO49" s="34"/>
      <c r="AP49" s="34"/>
      <c r="AQ49" s="34"/>
      <c r="AR49" s="34"/>
      <c r="AS49" s="32">
        <f t="shared" si="9"/>
        <v>266923</v>
      </c>
      <c r="AT49" s="32" t="str">
        <f t="shared" si="10"/>
        <v/>
      </c>
      <c r="AU49" s="32" t="str">
        <f t="shared" si="11"/>
        <v/>
      </c>
      <c r="AV49" s="34"/>
      <c r="AW49" s="32" t="str">
        <f t="shared" si="25"/>
        <v>AG</v>
      </c>
      <c r="AX49" s="32" t="str">
        <f>VLOOKUP(AS49,'ALL-Chart of Accounts'!$E:$F,2,0)</f>
        <v>Accrued Gen Wrty - Warranty Claims Paid</v>
      </c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4"/>
      <c r="CC49" s="34"/>
      <c r="CD49" s="34"/>
      <c r="CE49" s="34"/>
      <c r="CF49" s="34"/>
      <c r="CG49" s="34"/>
      <c r="CH49" s="34"/>
      <c r="CI49" s="32">
        <f t="shared" si="41"/>
        <v>266923</v>
      </c>
      <c r="CJ49" s="32" t="str">
        <f t="shared" si="13"/>
        <v/>
      </c>
      <c r="CK49" s="34"/>
      <c r="CL49" s="34"/>
      <c r="CM49" s="32" t="str">
        <f t="shared" si="26"/>
        <v>AG</v>
      </c>
      <c r="CN49" s="32" t="str">
        <f>VLOOKUP(CI49,'ALL-Chart of Accounts'!$E:$F,2,0)</f>
        <v>Accrued Gen Wrty - Warranty Claims Paid</v>
      </c>
      <c r="CO49" s="32">
        <f t="shared" si="44"/>
        <v>266923</v>
      </c>
      <c r="CP49" s="32" t="str">
        <f t="shared" si="15"/>
        <v/>
      </c>
      <c r="CQ49" s="34"/>
      <c r="CR49" s="34"/>
      <c r="CS49" s="32" t="str">
        <f t="shared" si="27"/>
        <v>AG</v>
      </c>
      <c r="CT49" s="32" t="str">
        <f>VLOOKUP(CO49,'ALL-Chart of Accounts'!$E:$F,2,0)</f>
        <v>Accrued Gen Wrty - Warranty Claims Paid</v>
      </c>
      <c r="CU49" s="32">
        <f t="shared" si="45"/>
        <v>266923</v>
      </c>
      <c r="CV49" s="32" t="str">
        <f t="shared" si="17"/>
        <v/>
      </c>
      <c r="CW49" s="34"/>
      <c r="CX49" s="34"/>
      <c r="CY49" s="32" t="str">
        <f t="shared" si="28"/>
        <v>AG</v>
      </c>
      <c r="CZ49" s="32" t="str">
        <f>VLOOKUP(CU49,'ALL-Chart of Accounts'!$E:$F,2,0)</f>
        <v>Accrued Gen Wrty - Warranty Claims Paid</v>
      </c>
      <c r="DA49" s="32">
        <f t="shared" si="46"/>
        <v>266923</v>
      </c>
      <c r="DB49" s="32" t="str">
        <f t="shared" si="19"/>
        <v/>
      </c>
      <c r="DC49" s="34"/>
      <c r="DD49" s="34"/>
      <c r="DE49" s="32" t="str">
        <f t="shared" si="29"/>
        <v>AG</v>
      </c>
      <c r="DF49" s="32" t="str">
        <f>VLOOKUP(DA49,'ALL-Chart of Accounts'!$E:$F,2,0)</f>
        <v>Accrued Gen Wrty - Warranty Claims Paid</v>
      </c>
      <c r="DG49" s="32">
        <f t="shared" si="47"/>
        <v>266923</v>
      </c>
      <c r="DH49" s="32" t="str">
        <f t="shared" si="21"/>
        <v/>
      </c>
      <c r="DI49" s="34"/>
      <c r="DJ49" s="34"/>
      <c r="DK49" s="32" t="str">
        <f t="shared" si="30"/>
        <v>AG</v>
      </c>
      <c r="DL49" s="32" t="str">
        <f>VLOOKUP(DG49,'ALL-Chart of Accounts'!$E:$F,2,0)</f>
        <v>Accrued Gen Wrty - Warranty Claims Paid</v>
      </c>
      <c r="DM49" s="34"/>
      <c r="DN49" s="34"/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  <c r="EB49" s="34"/>
      <c r="EC49" s="34"/>
      <c r="ED49" s="34"/>
      <c r="EE49" s="34"/>
      <c r="EF49" s="34"/>
      <c r="EG49" s="34"/>
      <c r="EH49" s="34"/>
      <c r="EI49" s="34"/>
      <c r="EJ49" s="34"/>
      <c r="EK49" s="34"/>
      <c r="EL49" s="34"/>
      <c r="EM49" s="34"/>
      <c r="EN49" s="34"/>
      <c r="EO49" s="34"/>
      <c r="EP49" s="34"/>
      <c r="ER49" s="32" t="str">
        <f t="shared" si="31"/>
        <v>1JBTFCA127</v>
      </c>
      <c r="ES49" s="32" t="b">
        <f t="shared" si="39"/>
        <v>1</v>
      </c>
      <c r="ET49" t="s">
        <v>10</v>
      </c>
      <c r="EU49" t="s">
        <v>2420</v>
      </c>
      <c r="EV49" t="s">
        <v>2421</v>
      </c>
      <c r="EW49" t="s">
        <v>9398</v>
      </c>
      <c r="EX49" s="61">
        <v>42916.568626273147</v>
      </c>
      <c r="EY49" t="s">
        <v>9398</v>
      </c>
      <c r="EZ49" s="61">
        <v>43115.398448692133</v>
      </c>
    </row>
    <row r="50" spans="1:156" x14ac:dyDescent="0.35">
      <c r="A50" s="18">
        <v>43118</v>
      </c>
      <c r="B50" s="18"/>
      <c r="C50" s="18"/>
      <c r="D50" s="4" t="s">
        <v>8677</v>
      </c>
      <c r="E50" s="22" t="str">
        <f t="shared" si="43"/>
        <v>X</v>
      </c>
      <c r="F50" s="22" t="str">
        <f t="shared" si="43"/>
        <v/>
      </c>
      <c r="G50" s="22" t="str">
        <f t="shared" si="43"/>
        <v/>
      </c>
      <c r="H50" s="22" t="str">
        <f t="shared" si="43"/>
        <v/>
      </c>
      <c r="I50" s="22" t="str">
        <f t="shared" si="43"/>
        <v/>
      </c>
      <c r="J50" s="22" t="str">
        <f t="shared" si="43"/>
        <v>X</v>
      </c>
      <c r="K50" s="22" t="str">
        <f t="shared" si="43"/>
        <v/>
      </c>
      <c r="L50" s="10" t="s">
        <v>2585</v>
      </c>
      <c r="M50" s="34" t="s">
        <v>2561</v>
      </c>
      <c r="N50" s="34" t="s">
        <v>2562</v>
      </c>
      <c r="O50" s="32">
        <f t="shared" si="4"/>
        <v>124100</v>
      </c>
      <c r="P50" s="34"/>
      <c r="Q50" s="34"/>
      <c r="R50" s="34"/>
      <c r="S50" s="32" t="str">
        <f>IFERROR(VLOOKUP(LEFT($M50,2),'ALL-Unit Code 4'!$W:$W,1,0),VLOOKUP($D$3,Sites!$A:$B,2,0))</f>
        <v>FC</v>
      </c>
      <c r="T50" s="32" t="str">
        <f>VLOOKUP(O50,'ALL-Chart of Accounts'!$E:$F,2,0)</f>
        <v>IC AR - Orlando</v>
      </c>
      <c r="U50" s="34"/>
      <c r="V50" s="34"/>
      <c r="W50" s="34"/>
      <c r="X50" s="34"/>
      <c r="Y50" s="34"/>
      <c r="Z50" s="34"/>
      <c r="AA50" s="32">
        <f t="shared" ref="AA50:AA75" si="48">IF($L50="Interdivisional",VALUE("124"&amp;RIGHT($M50,3)),IF($L50&amp;MID($M50,3,1)="IntercompanyA",425000,IF($L50&amp;MID($M50,3,1)="IntercompanyE",421000,IF($L50&amp;MID($M50,3,1)="IntercompanyS",428000,IF($L50&amp;MID($M50,3,1)="IntercompanyR",427000)))))</f>
        <v>124100</v>
      </c>
      <c r="AB50" s="39"/>
      <c r="AC50" s="34"/>
      <c r="AD50" s="34"/>
      <c r="AE50" s="32" t="str">
        <f t="shared" si="23"/>
        <v>FC</v>
      </c>
      <c r="AF50" s="32" t="str">
        <f>VLOOKUP(AA50,'ALL-Chart of Accounts'!$E:$F,2,0)</f>
        <v>IC AR - Orlando</v>
      </c>
      <c r="AG50" s="32">
        <f t="shared" si="6"/>
        <v>124100</v>
      </c>
      <c r="AH50" s="32" t="str">
        <f t="shared" si="7"/>
        <v/>
      </c>
      <c r="AI50" s="32" t="str">
        <f t="shared" si="8"/>
        <v/>
      </c>
      <c r="AJ50" s="34"/>
      <c r="AK50" s="32" t="str">
        <f t="shared" si="24"/>
        <v>FC</v>
      </c>
      <c r="AL50" s="32" t="str">
        <f>VLOOKUP(AG50,'ALL-Chart of Accounts'!$E:$F,2,0)</f>
        <v>IC AR - Orlando</v>
      </c>
      <c r="AM50" s="34"/>
      <c r="AN50" s="34"/>
      <c r="AO50" s="34"/>
      <c r="AP50" s="34"/>
      <c r="AQ50" s="34"/>
      <c r="AR50" s="34"/>
      <c r="AS50" s="32">
        <f t="shared" si="9"/>
        <v>124100</v>
      </c>
      <c r="AT50" s="32" t="str">
        <f t="shared" si="10"/>
        <v/>
      </c>
      <c r="AU50" s="32" t="str">
        <f t="shared" si="11"/>
        <v/>
      </c>
      <c r="AV50" s="34"/>
      <c r="AW50" s="32" t="str">
        <f t="shared" si="25"/>
        <v>FC</v>
      </c>
      <c r="AX50" s="32" t="str">
        <f>VLOOKUP(AS50,'ALL-Chart of Accounts'!$E:$F,2,0)</f>
        <v>IC AR - Orlando</v>
      </c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4"/>
      <c r="CC50" s="34"/>
      <c r="CD50" s="34"/>
      <c r="CE50" s="34"/>
      <c r="CF50" s="34"/>
      <c r="CG50" s="34"/>
      <c r="CH50" s="34"/>
      <c r="CI50" s="32">
        <f t="shared" si="41"/>
        <v>124100</v>
      </c>
      <c r="CJ50" s="32" t="str">
        <f t="shared" si="13"/>
        <v/>
      </c>
      <c r="CK50" s="34"/>
      <c r="CL50" s="34"/>
      <c r="CM50" s="32" t="str">
        <f t="shared" si="26"/>
        <v>FC</v>
      </c>
      <c r="CN50" s="32" t="str">
        <f>VLOOKUP(CI50,'ALL-Chart of Accounts'!$E:$F,2,0)</f>
        <v>IC AR - Orlando</v>
      </c>
      <c r="CO50" s="32">
        <f t="shared" si="44"/>
        <v>124100</v>
      </c>
      <c r="CP50" s="32" t="str">
        <f t="shared" si="15"/>
        <v/>
      </c>
      <c r="CQ50" s="34"/>
      <c r="CR50" s="34"/>
      <c r="CS50" s="32" t="str">
        <f t="shared" si="27"/>
        <v>FC</v>
      </c>
      <c r="CT50" s="32" t="str">
        <f>VLOOKUP(CO50,'ALL-Chart of Accounts'!$E:$F,2,0)</f>
        <v>IC AR - Orlando</v>
      </c>
      <c r="CU50" s="32">
        <f t="shared" si="45"/>
        <v>124100</v>
      </c>
      <c r="CV50" s="32" t="str">
        <f t="shared" si="17"/>
        <v/>
      </c>
      <c r="CW50" s="34"/>
      <c r="CX50" s="34"/>
      <c r="CY50" s="32" t="str">
        <f t="shared" si="28"/>
        <v>FC</v>
      </c>
      <c r="CZ50" s="32" t="str">
        <f>VLOOKUP(CU50,'ALL-Chart of Accounts'!$E:$F,2,0)</f>
        <v>IC AR - Orlando</v>
      </c>
      <c r="DA50" s="32">
        <f t="shared" si="46"/>
        <v>124100</v>
      </c>
      <c r="DB50" s="32" t="str">
        <f t="shared" si="19"/>
        <v/>
      </c>
      <c r="DC50" s="34"/>
      <c r="DD50" s="34"/>
      <c r="DE50" s="32" t="str">
        <f t="shared" si="29"/>
        <v>FC</v>
      </c>
      <c r="DF50" s="32" t="str">
        <f>VLOOKUP(DA50,'ALL-Chart of Accounts'!$E:$F,2,0)</f>
        <v>IC AR - Orlando</v>
      </c>
      <c r="DG50" s="32">
        <f t="shared" si="47"/>
        <v>124100</v>
      </c>
      <c r="DH50" s="32" t="str">
        <f t="shared" si="21"/>
        <v/>
      </c>
      <c r="DI50" s="34"/>
      <c r="DJ50" s="34"/>
      <c r="DK50" s="32" t="str">
        <f t="shared" si="30"/>
        <v>FC</v>
      </c>
      <c r="DL50" s="32" t="str">
        <f>VLOOKUP(DG50,'ALL-Chart of Accounts'!$E:$F,2,0)</f>
        <v>IC AR - Orlando</v>
      </c>
      <c r="DM50" s="34"/>
      <c r="DN50" s="34"/>
      <c r="DO50" s="34"/>
      <c r="DP50" s="34"/>
      <c r="DQ50" s="34"/>
      <c r="DR50" s="34"/>
      <c r="DS50" s="34"/>
      <c r="DT50" s="34"/>
      <c r="DU50" s="34"/>
      <c r="DV50" s="34"/>
      <c r="DW50" s="34"/>
      <c r="DX50" s="34"/>
      <c r="DY50" s="34"/>
      <c r="DZ50" s="34"/>
      <c r="EA50" s="34"/>
      <c r="EB50" s="34"/>
      <c r="EC50" s="34"/>
      <c r="ED50" s="34"/>
      <c r="EE50" s="34"/>
      <c r="EF50" s="34"/>
      <c r="EG50" s="34"/>
      <c r="EH50" s="34"/>
      <c r="EI50" s="34"/>
      <c r="EJ50" s="34"/>
      <c r="EK50" s="34"/>
      <c r="EL50" s="34"/>
      <c r="EM50" s="34"/>
      <c r="EN50" s="34"/>
      <c r="EO50" s="34"/>
      <c r="EP50" s="34"/>
      <c r="ER50" s="32" t="str">
        <f t="shared" si="31"/>
        <v>1JBTFCA130</v>
      </c>
      <c r="ES50" s="32" t="b">
        <f t="shared" si="39"/>
        <v>1</v>
      </c>
      <c r="ET50" t="s">
        <v>10</v>
      </c>
      <c r="EU50" t="s">
        <v>2422</v>
      </c>
      <c r="EV50" t="s">
        <v>2423</v>
      </c>
      <c r="EW50" t="s">
        <v>9398</v>
      </c>
      <c r="EX50" s="61">
        <v>42916.568737650465</v>
      </c>
      <c r="EY50" t="s">
        <v>9398</v>
      </c>
      <c r="EZ50" s="61">
        <v>43115.398449537039</v>
      </c>
    </row>
    <row r="51" spans="1:156" x14ac:dyDescent="0.35">
      <c r="A51" s="18">
        <v>43118</v>
      </c>
      <c r="B51" s="18"/>
      <c r="C51" s="18"/>
      <c r="D51" s="4" t="s">
        <v>8677</v>
      </c>
      <c r="E51" s="22" t="str">
        <f t="shared" si="43"/>
        <v>X</v>
      </c>
      <c r="F51" s="22" t="str">
        <f t="shared" si="43"/>
        <v/>
      </c>
      <c r="G51" s="22" t="str">
        <f t="shared" si="43"/>
        <v/>
      </c>
      <c r="H51" s="22" t="str">
        <f t="shared" si="43"/>
        <v/>
      </c>
      <c r="I51" s="22" t="str">
        <f t="shared" si="43"/>
        <v/>
      </c>
      <c r="J51" s="22" t="str">
        <f t="shared" si="43"/>
        <v>X</v>
      </c>
      <c r="K51" s="22" t="str">
        <f t="shared" si="43"/>
        <v/>
      </c>
      <c r="L51" s="10" t="s">
        <v>2585</v>
      </c>
      <c r="M51" s="34" t="s">
        <v>2563</v>
      </c>
      <c r="N51" s="34" t="s">
        <v>2564</v>
      </c>
      <c r="O51" s="32">
        <f t="shared" si="4"/>
        <v>124120</v>
      </c>
      <c r="P51" s="34"/>
      <c r="Q51" s="34"/>
      <c r="R51" s="34"/>
      <c r="S51" s="32" t="str">
        <f>IFERROR(VLOOKUP(LEFT($M51,2),'ALL-Unit Code 4'!$W:$W,1,0),VLOOKUP($D$3,Sites!$A:$B,2,0))</f>
        <v>FC</v>
      </c>
      <c r="T51" s="32" t="str">
        <f>VLOOKUP(O51,'ALL-Chart of Accounts'!$E:$F,2,0)</f>
        <v>IC AR - Chalfont</v>
      </c>
      <c r="U51" s="34"/>
      <c r="V51" s="34"/>
      <c r="W51" s="34"/>
      <c r="X51" s="34"/>
      <c r="Y51" s="34"/>
      <c r="Z51" s="34"/>
      <c r="AA51" s="32">
        <f t="shared" si="48"/>
        <v>124120</v>
      </c>
      <c r="AB51" s="39"/>
      <c r="AC51" s="34"/>
      <c r="AD51" s="34"/>
      <c r="AE51" s="32" t="str">
        <f t="shared" si="23"/>
        <v>FC</v>
      </c>
      <c r="AF51" s="32" t="str">
        <f>VLOOKUP(AA51,'ALL-Chart of Accounts'!$E:$F,2,0)</f>
        <v>IC AR - Chalfont</v>
      </c>
      <c r="AG51" s="32">
        <f t="shared" si="6"/>
        <v>124120</v>
      </c>
      <c r="AH51" s="32" t="str">
        <f t="shared" si="7"/>
        <v/>
      </c>
      <c r="AI51" s="32" t="str">
        <f t="shared" si="8"/>
        <v/>
      </c>
      <c r="AJ51" s="34"/>
      <c r="AK51" s="32" t="str">
        <f t="shared" si="24"/>
        <v>FC</v>
      </c>
      <c r="AL51" s="32" t="str">
        <f>VLOOKUP(AG51,'ALL-Chart of Accounts'!$E:$F,2,0)</f>
        <v>IC AR - Chalfont</v>
      </c>
      <c r="AM51" s="34"/>
      <c r="AN51" s="34"/>
      <c r="AO51" s="34"/>
      <c r="AP51" s="34"/>
      <c r="AQ51" s="34"/>
      <c r="AR51" s="34"/>
      <c r="AS51" s="32">
        <f t="shared" si="9"/>
        <v>124120</v>
      </c>
      <c r="AT51" s="32" t="str">
        <f t="shared" si="10"/>
        <v/>
      </c>
      <c r="AU51" s="32" t="str">
        <f t="shared" si="11"/>
        <v/>
      </c>
      <c r="AV51" s="34"/>
      <c r="AW51" s="32" t="str">
        <f t="shared" si="25"/>
        <v>FC</v>
      </c>
      <c r="AX51" s="32" t="str">
        <f>VLOOKUP(AS51,'ALL-Chart of Accounts'!$E:$F,2,0)</f>
        <v>IC AR - Chalfont</v>
      </c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34"/>
      <c r="CB51" s="34"/>
      <c r="CC51" s="34"/>
      <c r="CD51" s="34"/>
      <c r="CE51" s="34"/>
      <c r="CF51" s="34"/>
      <c r="CG51" s="34"/>
      <c r="CH51" s="34"/>
      <c r="CI51" s="32">
        <f t="shared" si="41"/>
        <v>124120</v>
      </c>
      <c r="CJ51" s="32" t="str">
        <f t="shared" si="13"/>
        <v/>
      </c>
      <c r="CK51" s="34"/>
      <c r="CL51" s="34"/>
      <c r="CM51" s="32" t="str">
        <f t="shared" si="26"/>
        <v>FC</v>
      </c>
      <c r="CN51" s="32" t="str">
        <f>VLOOKUP(CI51,'ALL-Chart of Accounts'!$E:$F,2,0)</f>
        <v>IC AR - Chalfont</v>
      </c>
      <c r="CO51" s="32">
        <f t="shared" si="44"/>
        <v>124120</v>
      </c>
      <c r="CP51" s="32" t="str">
        <f t="shared" si="15"/>
        <v/>
      </c>
      <c r="CQ51" s="34"/>
      <c r="CR51" s="34"/>
      <c r="CS51" s="32" t="str">
        <f t="shared" si="27"/>
        <v>FC</v>
      </c>
      <c r="CT51" s="32" t="str">
        <f>VLOOKUP(CO51,'ALL-Chart of Accounts'!$E:$F,2,0)</f>
        <v>IC AR - Chalfont</v>
      </c>
      <c r="CU51" s="32">
        <f t="shared" si="45"/>
        <v>124120</v>
      </c>
      <c r="CV51" s="32" t="str">
        <f t="shared" si="17"/>
        <v/>
      </c>
      <c r="CW51" s="34"/>
      <c r="CX51" s="34"/>
      <c r="CY51" s="32" t="str">
        <f t="shared" si="28"/>
        <v>FC</v>
      </c>
      <c r="CZ51" s="32" t="str">
        <f>VLOOKUP(CU51,'ALL-Chart of Accounts'!$E:$F,2,0)</f>
        <v>IC AR - Chalfont</v>
      </c>
      <c r="DA51" s="32">
        <f t="shared" si="46"/>
        <v>124120</v>
      </c>
      <c r="DB51" s="32" t="str">
        <f t="shared" si="19"/>
        <v/>
      </c>
      <c r="DC51" s="34"/>
      <c r="DD51" s="34"/>
      <c r="DE51" s="32" t="str">
        <f t="shared" si="29"/>
        <v>FC</v>
      </c>
      <c r="DF51" s="32" t="str">
        <f>VLOOKUP(DA51,'ALL-Chart of Accounts'!$E:$F,2,0)</f>
        <v>IC AR - Chalfont</v>
      </c>
      <c r="DG51" s="32">
        <f t="shared" si="47"/>
        <v>124120</v>
      </c>
      <c r="DH51" s="32" t="str">
        <f t="shared" si="21"/>
        <v/>
      </c>
      <c r="DI51" s="34"/>
      <c r="DJ51" s="34"/>
      <c r="DK51" s="32" t="str">
        <f t="shared" si="30"/>
        <v>FC</v>
      </c>
      <c r="DL51" s="32" t="str">
        <f>VLOOKUP(DG51,'ALL-Chart of Accounts'!$E:$F,2,0)</f>
        <v>IC AR - Chalfont</v>
      </c>
      <c r="DM51" s="34"/>
      <c r="DN51" s="34"/>
      <c r="DO51" s="34"/>
      <c r="DP51" s="34"/>
      <c r="DQ51" s="34"/>
      <c r="DR51" s="34"/>
      <c r="DS51" s="34"/>
      <c r="DT51" s="34"/>
      <c r="DU51" s="34"/>
      <c r="DV51" s="34"/>
      <c r="DW51" s="34"/>
      <c r="DX51" s="34"/>
      <c r="DY51" s="34"/>
      <c r="DZ51" s="34"/>
      <c r="EA51" s="34"/>
      <c r="EB51" s="34"/>
      <c r="EC51" s="34"/>
      <c r="ED51" s="34"/>
      <c r="EE51" s="34"/>
      <c r="EF51" s="34"/>
      <c r="EG51" s="34"/>
      <c r="EH51" s="34"/>
      <c r="EI51" s="34"/>
      <c r="EJ51" s="34"/>
      <c r="EK51" s="34"/>
      <c r="EL51" s="34"/>
      <c r="EM51" s="34"/>
      <c r="EN51" s="34"/>
      <c r="EO51" s="34"/>
      <c r="EP51" s="34"/>
      <c r="ER51" s="32" t="str">
        <f t="shared" si="31"/>
        <v>1JBTFCA133</v>
      </c>
      <c r="ES51" s="32" t="b">
        <f t="shared" si="39"/>
        <v>1</v>
      </c>
      <c r="ET51" t="s">
        <v>10</v>
      </c>
      <c r="EU51" t="s">
        <v>2565</v>
      </c>
      <c r="EV51" t="s">
        <v>2566</v>
      </c>
      <c r="EW51" t="s">
        <v>9398</v>
      </c>
      <c r="EX51" s="61">
        <v>43118.31857693287</v>
      </c>
      <c r="EY51" t="s">
        <v>9398</v>
      </c>
      <c r="EZ51" s="61">
        <v>43118.31857693287</v>
      </c>
    </row>
    <row r="52" spans="1:156" x14ac:dyDescent="0.35">
      <c r="A52" s="18">
        <v>43115</v>
      </c>
      <c r="B52" s="18"/>
      <c r="C52" s="18"/>
      <c r="D52" s="4" t="s">
        <v>3429</v>
      </c>
      <c r="E52" s="22" t="str">
        <f t="shared" si="43"/>
        <v>X</v>
      </c>
      <c r="F52" s="22" t="str">
        <f t="shared" si="43"/>
        <v>X</v>
      </c>
      <c r="G52" s="22" t="str">
        <f t="shared" si="43"/>
        <v/>
      </c>
      <c r="H52" s="22" t="str">
        <f t="shared" si="43"/>
        <v/>
      </c>
      <c r="I52" s="22" t="str">
        <f t="shared" si="43"/>
        <v/>
      </c>
      <c r="J52" s="22" t="str">
        <f t="shared" si="43"/>
        <v>X</v>
      </c>
      <c r="K52" s="22" t="str">
        <f t="shared" si="43"/>
        <v>X</v>
      </c>
      <c r="L52" s="22" t="s">
        <v>2585</v>
      </c>
      <c r="M52" s="34" t="s">
        <v>2420</v>
      </c>
      <c r="N52" s="34" t="s">
        <v>2421</v>
      </c>
      <c r="O52" s="32">
        <f t="shared" si="4"/>
        <v>124127</v>
      </c>
      <c r="P52" s="34"/>
      <c r="Q52" s="34"/>
      <c r="R52" s="34"/>
      <c r="S52" s="32" t="str">
        <f>IFERROR(VLOOKUP(LEFT($M52,2),'ALL-Unit Code 4'!$W:$W,1,0),VLOOKUP($D$3,Sites!$A:$B,2,0))</f>
        <v>FC</v>
      </c>
      <c r="T52" s="32" t="str">
        <f>VLOOKUP(O52,'ALL-Chart of Accounts'!$E:$F,2,0)</f>
        <v>IC AR - Alpharetta</v>
      </c>
      <c r="U52" s="34"/>
      <c r="V52" s="34"/>
      <c r="W52" s="34"/>
      <c r="X52" s="34"/>
      <c r="Y52" s="34"/>
      <c r="Z52" s="34"/>
      <c r="AA52" s="32">
        <f t="shared" si="48"/>
        <v>124127</v>
      </c>
      <c r="AB52" s="39"/>
      <c r="AC52" s="34"/>
      <c r="AD52" s="34"/>
      <c r="AE52" s="32" t="str">
        <f t="shared" si="23"/>
        <v>FC</v>
      </c>
      <c r="AF52" s="32" t="str">
        <f>VLOOKUP(AA52,'ALL-Chart of Accounts'!$E:$F,2,0)</f>
        <v>IC AR - Alpharetta</v>
      </c>
      <c r="AG52" s="32">
        <f t="shared" si="6"/>
        <v>124127</v>
      </c>
      <c r="AH52" s="32" t="str">
        <f t="shared" si="7"/>
        <v/>
      </c>
      <c r="AI52" s="32" t="str">
        <f t="shared" si="8"/>
        <v/>
      </c>
      <c r="AJ52" s="34"/>
      <c r="AK52" s="32" t="str">
        <f t="shared" si="24"/>
        <v>FC</v>
      </c>
      <c r="AL52" s="32" t="str">
        <f>VLOOKUP(AG52,'ALL-Chart of Accounts'!$E:$F,2,0)</f>
        <v>IC AR - Alpharetta</v>
      </c>
      <c r="AM52" s="34"/>
      <c r="AN52" s="34"/>
      <c r="AO52" s="34"/>
      <c r="AP52" s="34"/>
      <c r="AQ52" s="34"/>
      <c r="AR52" s="34"/>
      <c r="AS52" s="32">
        <f t="shared" si="9"/>
        <v>124127</v>
      </c>
      <c r="AT52" s="32" t="str">
        <f t="shared" si="10"/>
        <v/>
      </c>
      <c r="AU52" s="32" t="str">
        <f t="shared" si="11"/>
        <v/>
      </c>
      <c r="AV52" s="34"/>
      <c r="AW52" s="32" t="str">
        <f t="shared" si="25"/>
        <v>FC</v>
      </c>
      <c r="AX52" s="32" t="str">
        <f>VLOOKUP(AS52,'ALL-Chart of Accounts'!$E:$F,2,0)</f>
        <v>IC AR - Alpharetta</v>
      </c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  <c r="BY52" s="34"/>
      <c r="BZ52" s="34"/>
      <c r="CA52" s="34"/>
      <c r="CB52" s="34"/>
      <c r="CC52" s="34"/>
      <c r="CD52" s="34"/>
      <c r="CE52" s="34"/>
      <c r="CF52" s="34"/>
      <c r="CG52" s="34"/>
      <c r="CH52" s="34"/>
      <c r="CI52" s="32">
        <f t="shared" si="41"/>
        <v>124127</v>
      </c>
      <c r="CJ52" s="32" t="str">
        <f t="shared" si="13"/>
        <v/>
      </c>
      <c r="CK52" s="34"/>
      <c r="CL52" s="34"/>
      <c r="CM52" s="32" t="str">
        <f t="shared" si="26"/>
        <v>FC</v>
      </c>
      <c r="CN52" s="32" t="str">
        <f>VLOOKUP(CI52,'ALL-Chart of Accounts'!$E:$F,2,0)</f>
        <v>IC AR - Alpharetta</v>
      </c>
      <c r="CO52" s="32">
        <f t="shared" si="44"/>
        <v>124127</v>
      </c>
      <c r="CP52" s="32" t="str">
        <f t="shared" si="15"/>
        <v/>
      </c>
      <c r="CQ52" s="34"/>
      <c r="CR52" s="34"/>
      <c r="CS52" s="32" t="str">
        <f t="shared" si="27"/>
        <v>FC</v>
      </c>
      <c r="CT52" s="32" t="str">
        <f>VLOOKUP(CO52,'ALL-Chart of Accounts'!$E:$F,2,0)</f>
        <v>IC AR - Alpharetta</v>
      </c>
      <c r="CU52" s="32">
        <f t="shared" si="45"/>
        <v>124127</v>
      </c>
      <c r="CV52" s="32" t="str">
        <f t="shared" si="17"/>
        <v/>
      </c>
      <c r="CW52" s="34"/>
      <c r="CX52" s="34"/>
      <c r="CY52" s="32" t="str">
        <f t="shared" si="28"/>
        <v>FC</v>
      </c>
      <c r="CZ52" s="32" t="str">
        <f>VLOOKUP(CU52,'ALL-Chart of Accounts'!$E:$F,2,0)</f>
        <v>IC AR - Alpharetta</v>
      </c>
      <c r="DA52" s="32">
        <f t="shared" si="46"/>
        <v>124127</v>
      </c>
      <c r="DB52" s="32" t="str">
        <f t="shared" si="19"/>
        <v/>
      </c>
      <c r="DC52" s="34"/>
      <c r="DD52" s="34"/>
      <c r="DE52" s="32" t="str">
        <f t="shared" si="29"/>
        <v>FC</v>
      </c>
      <c r="DF52" s="32" t="str">
        <f>VLOOKUP(DA52,'ALL-Chart of Accounts'!$E:$F,2,0)</f>
        <v>IC AR - Alpharetta</v>
      </c>
      <c r="DG52" s="32">
        <f t="shared" si="47"/>
        <v>124127</v>
      </c>
      <c r="DH52" s="32" t="str">
        <f t="shared" si="21"/>
        <v/>
      </c>
      <c r="DI52" s="34"/>
      <c r="DJ52" s="34"/>
      <c r="DK52" s="32" t="str">
        <f t="shared" si="30"/>
        <v>FC</v>
      </c>
      <c r="DL52" s="32" t="str">
        <f>VLOOKUP(DG52,'ALL-Chart of Accounts'!$E:$F,2,0)</f>
        <v>IC AR - Alpharetta</v>
      </c>
      <c r="DM52" s="34"/>
      <c r="DN52" s="34"/>
      <c r="DO52" s="34"/>
      <c r="DP52" s="34"/>
      <c r="DQ52" s="34"/>
      <c r="DR52" s="34"/>
      <c r="DS52" s="34"/>
      <c r="DT52" s="34"/>
      <c r="DU52" s="34"/>
      <c r="DV52" s="34"/>
      <c r="DW52" s="34"/>
      <c r="DX52" s="34"/>
      <c r="DY52" s="34"/>
      <c r="DZ52" s="34"/>
      <c r="EA52" s="34"/>
      <c r="EB52" s="34"/>
      <c r="EC52" s="34"/>
      <c r="ED52" s="34"/>
      <c r="EE52" s="34"/>
      <c r="EF52" s="34"/>
      <c r="EG52" s="34"/>
      <c r="EH52" s="34"/>
      <c r="EI52" s="34"/>
      <c r="EJ52" s="34"/>
      <c r="EK52" s="34"/>
      <c r="EL52" s="34"/>
      <c r="EM52" s="34"/>
      <c r="EN52" s="34"/>
      <c r="EO52" s="34"/>
      <c r="EP52" s="34"/>
      <c r="ER52" s="32" t="str">
        <f t="shared" si="31"/>
        <v>1JBTFCA135</v>
      </c>
      <c r="ES52" s="32" t="b">
        <f t="shared" si="39"/>
        <v>1</v>
      </c>
      <c r="ET52" t="s">
        <v>10</v>
      </c>
      <c r="EU52" t="s">
        <v>2424</v>
      </c>
      <c r="EV52" t="s">
        <v>2425</v>
      </c>
      <c r="EW52" t="s">
        <v>9398</v>
      </c>
      <c r="EX52" s="61">
        <v>42916.568629131943</v>
      </c>
      <c r="EY52" t="s">
        <v>9398</v>
      </c>
      <c r="EZ52" s="61">
        <v>43115.398449768516</v>
      </c>
    </row>
    <row r="53" spans="1:156" x14ac:dyDescent="0.35">
      <c r="A53" s="18">
        <v>43115</v>
      </c>
      <c r="B53" s="18"/>
      <c r="C53" s="18"/>
      <c r="D53" s="4" t="s">
        <v>3429</v>
      </c>
      <c r="E53" s="22" t="str">
        <f t="shared" si="43"/>
        <v>X</v>
      </c>
      <c r="F53" s="22" t="str">
        <f t="shared" si="43"/>
        <v>X</v>
      </c>
      <c r="G53" s="22" t="str">
        <f t="shared" si="43"/>
        <v/>
      </c>
      <c r="H53" s="22" t="str">
        <f t="shared" si="43"/>
        <v/>
      </c>
      <c r="I53" s="22" t="str">
        <f t="shared" si="43"/>
        <v/>
      </c>
      <c r="J53" s="22" t="str">
        <f t="shared" si="43"/>
        <v>X</v>
      </c>
      <c r="K53" s="22" t="str">
        <f t="shared" si="43"/>
        <v>X</v>
      </c>
      <c r="L53" s="22" t="s">
        <v>2585</v>
      </c>
      <c r="M53" s="34" t="s">
        <v>2422</v>
      </c>
      <c r="N53" s="34" t="s">
        <v>2423</v>
      </c>
      <c r="O53" s="32">
        <f t="shared" si="4"/>
        <v>124130</v>
      </c>
      <c r="P53" s="34"/>
      <c r="Q53" s="34"/>
      <c r="R53" s="34"/>
      <c r="S53" s="32" t="str">
        <f>IFERROR(VLOOKUP(LEFT($M53,2),'ALL-Unit Code 4'!$W:$W,1,0),VLOOKUP($D$3,Sites!$A:$B,2,0))</f>
        <v>FC</v>
      </c>
      <c r="T53" s="32" t="str">
        <f>VLOOKUP(O53,'ALL-Chart of Accounts'!$E:$F,2,0)</f>
        <v>IC AR - Lakeland</v>
      </c>
      <c r="U53" s="34"/>
      <c r="V53" s="34"/>
      <c r="W53" s="34"/>
      <c r="X53" s="34"/>
      <c r="Y53" s="34"/>
      <c r="Z53" s="34"/>
      <c r="AA53" s="32">
        <f t="shared" si="48"/>
        <v>124130</v>
      </c>
      <c r="AB53" s="39"/>
      <c r="AC53" s="34"/>
      <c r="AD53" s="34"/>
      <c r="AE53" s="32" t="str">
        <f t="shared" si="23"/>
        <v>FC</v>
      </c>
      <c r="AF53" s="32" t="str">
        <f>VLOOKUP(AA53,'ALL-Chart of Accounts'!$E:$F,2,0)</f>
        <v>IC AR - Lakeland</v>
      </c>
      <c r="AG53" s="32">
        <f t="shared" si="6"/>
        <v>124130</v>
      </c>
      <c r="AH53" s="32" t="str">
        <f t="shared" si="7"/>
        <v/>
      </c>
      <c r="AI53" s="32" t="str">
        <f t="shared" si="8"/>
        <v/>
      </c>
      <c r="AJ53" s="34"/>
      <c r="AK53" s="32" t="str">
        <f t="shared" si="24"/>
        <v>FC</v>
      </c>
      <c r="AL53" s="32" t="str">
        <f>VLOOKUP(AG53,'ALL-Chart of Accounts'!$E:$F,2,0)</f>
        <v>IC AR - Lakeland</v>
      </c>
      <c r="AM53" s="34"/>
      <c r="AN53" s="34"/>
      <c r="AO53" s="34"/>
      <c r="AP53" s="34"/>
      <c r="AQ53" s="34"/>
      <c r="AR53" s="34"/>
      <c r="AS53" s="32">
        <f t="shared" si="9"/>
        <v>124130</v>
      </c>
      <c r="AT53" s="32" t="str">
        <f t="shared" si="10"/>
        <v/>
      </c>
      <c r="AU53" s="32" t="str">
        <f t="shared" si="11"/>
        <v/>
      </c>
      <c r="AV53" s="34"/>
      <c r="AW53" s="32" t="str">
        <f t="shared" si="25"/>
        <v>FC</v>
      </c>
      <c r="AX53" s="32" t="str">
        <f>VLOOKUP(AS53,'ALL-Chart of Accounts'!$E:$F,2,0)</f>
        <v>IC AR - Lakeland</v>
      </c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4"/>
      <c r="CC53" s="34"/>
      <c r="CD53" s="34"/>
      <c r="CE53" s="34"/>
      <c r="CF53" s="34"/>
      <c r="CG53" s="34"/>
      <c r="CH53" s="34"/>
      <c r="CI53" s="32">
        <f t="shared" si="41"/>
        <v>124130</v>
      </c>
      <c r="CJ53" s="32" t="str">
        <f t="shared" si="13"/>
        <v/>
      </c>
      <c r="CK53" s="34"/>
      <c r="CL53" s="34"/>
      <c r="CM53" s="32" t="str">
        <f t="shared" si="26"/>
        <v>FC</v>
      </c>
      <c r="CN53" s="32" t="str">
        <f>VLOOKUP(CI53,'ALL-Chart of Accounts'!$E:$F,2,0)</f>
        <v>IC AR - Lakeland</v>
      </c>
      <c r="CO53" s="32">
        <f t="shared" si="44"/>
        <v>124130</v>
      </c>
      <c r="CP53" s="32" t="str">
        <f t="shared" si="15"/>
        <v/>
      </c>
      <c r="CQ53" s="34"/>
      <c r="CR53" s="34"/>
      <c r="CS53" s="32" t="str">
        <f t="shared" si="27"/>
        <v>FC</v>
      </c>
      <c r="CT53" s="32" t="str">
        <f>VLOOKUP(CO53,'ALL-Chart of Accounts'!$E:$F,2,0)</f>
        <v>IC AR - Lakeland</v>
      </c>
      <c r="CU53" s="32">
        <f t="shared" si="45"/>
        <v>124130</v>
      </c>
      <c r="CV53" s="32" t="str">
        <f t="shared" si="17"/>
        <v/>
      </c>
      <c r="CW53" s="34"/>
      <c r="CX53" s="34"/>
      <c r="CY53" s="32" t="str">
        <f t="shared" si="28"/>
        <v>FC</v>
      </c>
      <c r="CZ53" s="32" t="str">
        <f>VLOOKUP(CU53,'ALL-Chart of Accounts'!$E:$F,2,0)</f>
        <v>IC AR - Lakeland</v>
      </c>
      <c r="DA53" s="32">
        <f t="shared" si="46"/>
        <v>124130</v>
      </c>
      <c r="DB53" s="32" t="str">
        <f t="shared" si="19"/>
        <v/>
      </c>
      <c r="DC53" s="34"/>
      <c r="DD53" s="34"/>
      <c r="DE53" s="32" t="str">
        <f t="shared" si="29"/>
        <v>FC</v>
      </c>
      <c r="DF53" s="32" t="str">
        <f>VLOOKUP(DA53,'ALL-Chart of Accounts'!$E:$F,2,0)</f>
        <v>IC AR - Lakeland</v>
      </c>
      <c r="DG53" s="32">
        <f t="shared" si="47"/>
        <v>124130</v>
      </c>
      <c r="DH53" s="32" t="str">
        <f t="shared" si="21"/>
        <v/>
      </c>
      <c r="DI53" s="34"/>
      <c r="DJ53" s="34"/>
      <c r="DK53" s="32" t="str">
        <f t="shared" si="30"/>
        <v>FC</v>
      </c>
      <c r="DL53" s="32" t="str">
        <f>VLOOKUP(DG53,'ALL-Chart of Accounts'!$E:$F,2,0)</f>
        <v>IC AR - Lakeland</v>
      </c>
      <c r="DM53" s="34"/>
      <c r="DN53" s="34"/>
      <c r="DO53" s="34"/>
      <c r="DP53" s="34"/>
      <c r="DQ53" s="34"/>
      <c r="DR53" s="34"/>
      <c r="DS53" s="34"/>
      <c r="DT53" s="34"/>
      <c r="DU53" s="34"/>
      <c r="DV53" s="34"/>
      <c r="DW53" s="34"/>
      <c r="DX53" s="34"/>
      <c r="DY53" s="34"/>
      <c r="DZ53" s="34"/>
      <c r="EA53" s="34"/>
      <c r="EB53" s="34"/>
      <c r="EC53" s="34"/>
      <c r="ED53" s="34"/>
      <c r="EE53" s="34"/>
      <c r="EF53" s="34"/>
      <c r="EG53" s="34"/>
      <c r="EH53" s="34"/>
      <c r="EI53" s="34"/>
      <c r="EJ53" s="34"/>
      <c r="EK53" s="34"/>
      <c r="EL53" s="34"/>
      <c r="EM53" s="34"/>
      <c r="EN53" s="34"/>
      <c r="EO53" s="34"/>
      <c r="EP53" s="34"/>
      <c r="ER53" s="32" t="str">
        <f t="shared" si="31"/>
        <v>1JBTFCA140</v>
      </c>
      <c r="ES53" s="32" t="b">
        <f t="shared" si="39"/>
        <v>1</v>
      </c>
      <c r="ET53" t="s">
        <v>10</v>
      </c>
      <c r="EU53" t="s">
        <v>2426</v>
      </c>
      <c r="EV53" t="s">
        <v>2427</v>
      </c>
      <c r="EW53" t="s">
        <v>9398</v>
      </c>
      <c r="EX53" s="61">
        <v>42916.568744826393</v>
      </c>
      <c r="EY53" t="s">
        <v>9398</v>
      </c>
      <c r="EZ53" s="61">
        <v>43115.398450462963</v>
      </c>
    </row>
    <row r="54" spans="1:156" x14ac:dyDescent="0.35">
      <c r="A54" s="18">
        <v>43118</v>
      </c>
      <c r="B54" s="18"/>
      <c r="C54" s="18"/>
      <c r="D54" s="4" t="s">
        <v>8677</v>
      </c>
      <c r="E54" s="22" t="str">
        <f t="shared" si="43"/>
        <v>X</v>
      </c>
      <c r="F54" s="22" t="str">
        <f t="shared" si="43"/>
        <v/>
      </c>
      <c r="G54" s="22" t="str">
        <f t="shared" si="43"/>
        <v/>
      </c>
      <c r="H54" s="22" t="str">
        <f t="shared" si="43"/>
        <v/>
      </c>
      <c r="I54" s="22" t="str">
        <f t="shared" si="43"/>
        <v/>
      </c>
      <c r="J54" s="22" t="str">
        <f t="shared" si="43"/>
        <v>X</v>
      </c>
      <c r="K54" s="22" t="str">
        <f t="shared" si="43"/>
        <v/>
      </c>
      <c r="L54" s="10" t="s">
        <v>2585</v>
      </c>
      <c r="M54" s="34" t="s">
        <v>2565</v>
      </c>
      <c r="N54" s="34" t="s">
        <v>2566</v>
      </c>
      <c r="O54" s="32">
        <f t="shared" si="4"/>
        <v>124133</v>
      </c>
      <c r="P54" s="34"/>
      <c r="Q54" s="34"/>
      <c r="R54" s="34"/>
      <c r="S54" s="32" t="str">
        <f>IFERROR(VLOOKUP(LEFT($M54,2),'ALL-Unit Code 4'!$W:$W,1,0),VLOOKUP($D$3,Sites!$A:$B,2,0))</f>
        <v>FC</v>
      </c>
      <c r="T54" s="32" t="str">
        <f>VLOOKUP(O54,'ALL-Chart of Accounts'!$E:$F,2,0)</f>
        <v>IC AR - FoodTech HQ</v>
      </c>
      <c r="U54" s="34"/>
      <c r="V54" s="34"/>
      <c r="W54" s="34"/>
      <c r="X54" s="34"/>
      <c r="Y54" s="34"/>
      <c r="Z54" s="34"/>
      <c r="AA54" s="32">
        <f t="shared" si="48"/>
        <v>124133</v>
      </c>
      <c r="AB54" s="39"/>
      <c r="AC54" s="34"/>
      <c r="AD54" s="34"/>
      <c r="AE54" s="32" t="str">
        <f t="shared" si="23"/>
        <v>FC</v>
      </c>
      <c r="AF54" s="32" t="str">
        <f>VLOOKUP(AA54,'ALL-Chart of Accounts'!$E:$F,2,0)</f>
        <v>IC AR - FoodTech HQ</v>
      </c>
      <c r="AG54" s="32">
        <f t="shared" si="6"/>
        <v>124133</v>
      </c>
      <c r="AH54" s="32" t="str">
        <f t="shared" si="7"/>
        <v/>
      </c>
      <c r="AI54" s="32" t="str">
        <f t="shared" si="8"/>
        <v/>
      </c>
      <c r="AJ54" s="34"/>
      <c r="AK54" s="32" t="str">
        <f t="shared" si="24"/>
        <v>FC</v>
      </c>
      <c r="AL54" s="32" t="str">
        <f>VLOOKUP(AG54,'ALL-Chart of Accounts'!$E:$F,2,0)</f>
        <v>IC AR - FoodTech HQ</v>
      </c>
      <c r="AM54" s="34"/>
      <c r="AN54" s="34"/>
      <c r="AO54" s="34"/>
      <c r="AP54" s="34"/>
      <c r="AQ54" s="34"/>
      <c r="AR54" s="34"/>
      <c r="AS54" s="32">
        <f t="shared" si="9"/>
        <v>124133</v>
      </c>
      <c r="AT54" s="32" t="str">
        <f t="shared" si="10"/>
        <v/>
      </c>
      <c r="AU54" s="32" t="str">
        <f t="shared" si="11"/>
        <v/>
      </c>
      <c r="AV54" s="34"/>
      <c r="AW54" s="32" t="str">
        <f t="shared" si="25"/>
        <v>FC</v>
      </c>
      <c r="AX54" s="32" t="str">
        <f>VLOOKUP(AS54,'ALL-Chart of Accounts'!$E:$F,2,0)</f>
        <v>IC AR - FoodTech HQ</v>
      </c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  <c r="BS54" s="34"/>
      <c r="BT54" s="34"/>
      <c r="BU54" s="34"/>
      <c r="BV54" s="34"/>
      <c r="BW54" s="34"/>
      <c r="BX54" s="34"/>
      <c r="BY54" s="34"/>
      <c r="BZ54" s="34"/>
      <c r="CA54" s="34"/>
      <c r="CB54" s="34"/>
      <c r="CC54" s="34"/>
      <c r="CD54" s="34"/>
      <c r="CE54" s="34"/>
      <c r="CF54" s="34"/>
      <c r="CG54" s="34"/>
      <c r="CH54" s="34"/>
      <c r="CI54" s="32">
        <f t="shared" si="41"/>
        <v>124133</v>
      </c>
      <c r="CJ54" s="32" t="str">
        <f t="shared" si="13"/>
        <v/>
      </c>
      <c r="CK54" s="34"/>
      <c r="CL54" s="34"/>
      <c r="CM54" s="32" t="str">
        <f t="shared" si="26"/>
        <v>FC</v>
      </c>
      <c r="CN54" s="32" t="str">
        <f>VLOOKUP(CI54,'ALL-Chart of Accounts'!$E:$F,2,0)</f>
        <v>IC AR - FoodTech HQ</v>
      </c>
      <c r="CO54" s="32">
        <f t="shared" si="44"/>
        <v>124133</v>
      </c>
      <c r="CP54" s="32" t="str">
        <f t="shared" si="15"/>
        <v/>
      </c>
      <c r="CQ54" s="34"/>
      <c r="CR54" s="34"/>
      <c r="CS54" s="32" t="str">
        <f t="shared" si="27"/>
        <v>FC</v>
      </c>
      <c r="CT54" s="32" t="str">
        <f>VLOOKUP(CO54,'ALL-Chart of Accounts'!$E:$F,2,0)</f>
        <v>IC AR - FoodTech HQ</v>
      </c>
      <c r="CU54" s="32">
        <f t="shared" si="45"/>
        <v>124133</v>
      </c>
      <c r="CV54" s="32" t="str">
        <f t="shared" si="17"/>
        <v/>
      </c>
      <c r="CW54" s="34"/>
      <c r="CX54" s="34"/>
      <c r="CY54" s="32" t="str">
        <f t="shared" si="28"/>
        <v>FC</v>
      </c>
      <c r="CZ54" s="32" t="str">
        <f>VLOOKUP(CU54,'ALL-Chart of Accounts'!$E:$F,2,0)</f>
        <v>IC AR - FoodTech HQ</v>
      </c>
      <c r="DA54" s="32">
        <f t="shared" si="46"/>
        <v>124133</v>
      </c>
      <c r="DB54" s="32" t="str">
        <f t="shared" si="19"/>
        <v/>
      </c>
      <c r="DC54" s="34"/>
      <c r="DD54" s="34"/>
      <c r="DE54" s="32" t="str">
        <f t="shared" si="29"/>
        <v>FC</v>
      </c>
      <c r="DF54" s="32" t="str">
        <f>VLOOKUP(DA54,'ALL-Chart of Accounts'!$E:$F,2,0)</f>
        <v>IC AR - FoodTech HQ</v>
      </c>
      <c r="DG54" s="32">
        <f t="shared" si="47"/>
        <v>124133</v>
      </c>
      <c r="DH54" s="32" t="str">
        <f t="shared" si="21"/>
        <v/>
      </c>
      <c r="DI54" s="34"/>
      <c r="DJ54" s="34"/>
      <c r="DK54" s="32" t="str">
        <f t="shared" si="30"/>
        <v>FC</v>
      </c>
      <c r="DL54" s="32" t="str">
        <f>VLOOKUP(DG54,'ALL-Chart of Accounts'!$E:$F,2,0)</f>
        <v>IC AR - FoodTech HQ</v>
      </c>
      <c r="DM54" s="34"/>
      <c r="DN54" s="34"/>
      <c r="DO54" s="34"/>
      <c r="DP54" s="34"/>
      <c r="DQ54" s="34"/>
      <c r="DR54" s="34"/>
      <c r="DS54" s="34"/>
      <c r="DT54" s="34"/>
      <c r="DU54" s="34"/>
      <c r="DV54" s="34"/>
      <c r="DW54" s="34"/>
      <c r="DX54" s="34"/>
      <c r="DY54" s="34"/>
      <c r="DZ54" s="34"/>
      <c r="EA54" s="34"/>
      <c r="EB54" s="34"/>
      <c r="EC54" s="34"/>
      <c r="ED54" s="34"/>
      <c r="EE54" s="34"/>
      <c r="EF54" s="34"/>
      <c r="EG54" s="34"/>
      <c r="EH54" s="34"/>
      <c r="EI54" s="34"/>
      <c r="EJ54" s="34"/>
      <c r="EK54" s="34"/>
      <c r="EL54" s="34"/>
      <c r="EM54" s="34"/>
      <c r="EN54" s="34"/>
      <c r="EO54" s="34"/>
      <c r="EP54" s="34"/>
      <c r="ER54" s="32" t="str">
        <f t="shared" si="31"/>
        <v>1JBTFCA155</v>
      </c>
      <c r="ES54" s="32" t="b">
        <f t="shared" si="39"/>
        <v>1</v>
      </c>
      <c r="ET54" t="s">
        <v>10</v>
      </c>
      <c r="EU54" t="s">
        <v>2428</v>
      </c>
      <c r="EV54" t="s">
        <v>2429</v>
      </c>
      <c r="EW54" t="s">
        <v>9398</v>
      </c>
      <c r="EX54" s="61">
        <v>42916.568773067127</v>
      </c>
      <c r="EY54" t="s">
        <v>9398</v>
      </c>
      <c r="EZ54" s="61">
        <v>43115.398450810186</v>
      </c>
    </row>
    <row r="55" spans="1:156" x14ac:dyDescent="0.35">
      <c r="A55" s="18">
        <v>43115</v>
      </c>
      <c r="B55" s="18"/>
      <c r="C55" s="18"/>
      <c r="D55" s="4" t="s">
        <v>3429</v>
      </c>
      <c r="E55" s="22" t="str">
        <f t="shared" ref="E55:K64" si="49">IF(ISERROR(VLOOKUP(E$4&amp;$M55,$ER:$ER,1,0)),"","X")</f>
        <v>X</v>
      </c>
      <c r="F55" s="22" t="str">
        <f t="shared" si="49"/>
        <v>X</v>
      </c>
      <c r="G55" s="22" t="str">
        <f t="shared" si="49"/>
        <v/>
      </c>
      <c r="H55" s="22" t="str">
        <f t="shared" si="49"/>
        <v/>
      </c>
      <c r="I55" s="22" t="str">
        <f t="shared" si="49"/>
        <v/>
      </c>
      <c r="J55" s="22" t="str">
        <f t="shared" si="49"/>
        <v>X</v>
      </c>
      <c r="K55" s="22" t="str">
        <f t="shared" si="49"/>
        <v>X</v>
      </c>
      <c r="L55" s="22" t="s">
        <v>2585</v>
      </c>
      <c r="M55" s="34" t="s">
        <v>2424</v>
      </c>
      <c r="N55" s="34" t="s">
        <v>2425</v>
      </c>
      <c r="O55" s="32">
        <f t="shared" si="4"/>
        <v>124135</v>
      </c>
      <c r="P55" s="34"/>
      <c r="Q55" s="34"/>
      <c r="R55" s="34"/>
      <c r="S55" s="32" t="str">
        <f>IFERROR(VLOOKUP(LEFT($M55,2),'ALL-Unit Code 4'!$W:$W,1,0),VLOOKUP($D$3,Sites!$A:$B,2,0))</f>
        <v>FC</v>
      </c>
      <c r="T55" s="32" t="str">
        <f>VLOOKUP(O55,'ALL-Chart of Accounts'!$E:$F,2,0)</f>
        <v>IC AR - Sandusky</v>
      </c>
      <c r="U55" s="34"/>
      <c r="V55" s="34"/>
      <c r="W55" s="34"/>
      <c r="X55" s="34"/>
      <c r="Y55" s="34"/>
      <c r="Z55" s="34"/>
      <c r="AA55" s="32">
        <f t="shared" si="48"/>
        <v>124135</v>
      </c>
      <c r="AB55" s="39"/>
      <c r="AC55" s="34"/>
      <c r="AD55" s="34"/>
      <c r="AE55" s="32" t="str">
        <f t="shared" si="23"/>
        <v>FC</v>
      </c>
      <c r="AF55" s="32" t="str">
        <f>VLOOKUP(AA55,'ALL-Chart of Accounts'!$E:$F,2,0)</f>
        <v>IC AR - Sandusky</v>
      </c>
      <c r="AG55" s="32">
        <f t="shared" si="6"/>
        <v>124135</v>
      </c>
      <c r="AH55" s="32" t="str">
        <f t="shared" si="7"/>
        <v/>
      </c>
      <c r="AI55" s="32" t="str">
        <f t="shared" si="8"/>
        <v/>
      </c>
      <c r="AJ55" s="34"/>
      <c r="AK55" s="32" t="str">
        <f t="shared" si="24"/>
        <v>FC</v>
      </c>
      <c r="AL55" s="32" t="str">
        <f>VLOOKUP(AG55,'ALL-Chart of Accounts'!$E:$F,2,0)</f>
        <v>IC AR - Sandusky</v>
      </c>
      <c r="AM55" s="34"/>
      <c r="AN55" s="34"/>
      <c r="AO55" s="34"/>
      <c r="AP55" s="34"/>
      <c r="AQ55" s="34"/>
      <c r="AR55" s="34"/>
      <c r="AS55" s="32">
        <f t="shared" si="9"/>
        <v>124135</v>
      </c>
      <c r="AT55" s="32" t="str">
        <f t="shared" si="10"/>
        <v/>
      </c>
      <c r="AU55" s="32" t="str">
        <f t="shared" si="11"/>
        <v/>
      </c>
      <c r="AV55" s="34"/>
      <c r="AW55" s="32" t="str">
        <f t="shared" si="25"/>
        <v>FC</v>
      </c>
      <c r="AX55" s="32" t="str">
        <f>VLOOKUP(AS55,'ALL-Chart of Accounts'!$E:$F,2,0)</f>
        <v>IC AR - Sandusky</v>
      </c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BT55" s="34"/>
      <c r="BU55" s="34"/>
      <c r="BV55" s="34"/>
      <c r="BW55" s="34"/>
      <c r="BX55" s="34"/>
      <c r="BY55" s="34"/>
      <c r="BZ55" s="34"/>
      <c r="CA55" s="34"/>
      <c r="CB55" s="34"/>
      <c r="CC55" s="34"/>
      <c r="CD55" s="34"/>
      <c r="CE55" s="34"/>
      <c r="CF55" s="34"/>
      <c r="CG55" s="34"/>
      <c r="CH55" s="34"/>
      <c r="CI55" s="32">
        <f t="shared" si="41"/>
        <v>124135</v>
      </c>
      <c r="CJ55" s="32" t="str">
        <f t="shared" si="13"/>
        <v/>
      </c>
      <c r="CK55" s="34"/>
      <c r="CL55" s="34"/>
      <c r="CM55" s="32" t="str">
        <f t="shared" si="26"/>
        <v>FC</v>
      </c>
      <c r="CN55" s="32" t="str">
        <f>VLOOKUP(CI55,'ALL-Chart of Accounts'!$E:$F,2,0)</f>
        <v>IC AR - Sandusky</v>
      </c>
      <c r="CO55" s="32">
        <f t="shared" si="44"/>
        <v>124135</v>
      </c>
      <c r="CP55" s="32" t="str">
        <f t="shared" si="15"/>
        <v/>
      </c>
      <c r="CQ55" s="34"/>
      <c r="CR55" s="34"/>
      <c r="CS55" s="32" t="str">
        <f t="shared" si="27"/>
        <v>FC</v>
      </c>
      <c r="CT55" s="32" t="str">
        <f>VLOOKUP(CO55,'ALL-Chart of Accounts'!$E:$F,2,0)</f>
        <v>IC AR - Sandusky</v>
      </c>
      <c r="CU55" s="32">
        <f t="shared" si="45"/>
        <v>124135</v>
      </c>
      <c r="CV55" s="32" t="str">
        <f t="shared" si="17"/>
        <v/>
      </c>
      <c r="CW55" s="34"/>
      <c r="CX55" s="34"/>
      <c r="CY55" s="32" t="str">
        <f t="shared" si="28"/>
        <v>FC</v>
      </c>
      <c r="CZ55" s="32" t="str">
        <f>VLOOKUP(CU55,'ALL-Chart of Accounts'!$E:$F,2,0)</f>
        <v>IC AR - Sandusky</v>
      </c>
      <c r="DA55" s="32">
        <f t="shared" si="46"/>
        <v>124135</v>
      </c>
      <c r="DB55" s="32" t="str">
        <f t="shared" si="19"/>
        <v/>
      </c>
      <c r="DC55" s="34"/>
      <c r="DD55" s="34"/>
      <c r="DE55" s="32" t="str">
        <f t="shared" si="29"/>
        <v>FC</v>
      </c>
      <c r="DF55" s="32" t="str">
        <f>VLOOKUP(DA55,'ALL-Chart of Accounts'!$E:$F,2,0)</f>
        <v>IC AR - Sandusky</v>
      </c>
      <c r="DG55" s="32">
        <f t="shared" si="47"/>
        <v>124135</v>
      </c>
      <c r="DH55" s="32" t="str">
        <f t="shared" si="21"/>
        <v/>
      </c>
      <c r="DI55" s="34"/>
      <c r="DJ55" s="34"/>
      <c r="DK55" s="32" t="str">
        <f t="shared" si="30"/>
        <v>FC</v>
      </c>
      <c r="DL55" s="32" t="str">
        <f>VLOOKUP(DG55,'ALL-Chart of Accounts'!$E:$F,2,0)</f>
        <v>IC AR - Sandusky</v>
      </c>
      <c r="DM55" s="34"/>
      <c r="DN55" s="34"/>
      <c r="DO55" s="34"/>
      <c r="DP55" s="34"/>
      <c r="DQ55" s="34"/>
      <c r="DR55" s="34"/>
      <c r="DS55" s="34"/>
      <c r="DT55" s="34"/>
      <c r="DU55" s="34"/>
      <c r="DV55" s="34"/>
      <c r="DW55" s="34"/>
      <c r="DX55" s="34"/>
      <c r="DY55" s="34"/>
      <c r="DZ55" s="34"/>
      <c r="EA55" s="34"/>
      <c r="EB55" s="34"/>
      <c r="EC55" s="34"/>
      <c r="ED55" s="34"/>
      <c r="EE55" s="34"/>
      <c r="EF55" s="34"/>
      <c r="EG55" s="34"/>
      <c r="EH55" s="34"/>
      <c r="EI55" s="34"/>
      <c r="EJ55" s="34"/>
      <c r="EK55" s="34"/>
      <c r="EL55" s="34"/>
      <c r="EM55" s="34"/>
      <c r="EN55" s="34"/>
      <c r="EO55" s="34"/>
      <c r="EP55" s="34"/>
      <c r="ER55" s="32" t="str">
        <f t="shared" si="31"/>
        <v>1JBTFCA160</v>
      </c>
      <c r="ES55" s="32" t="b">
        <f t="shared" si="39"/>
        <v>1</v>
      </c>
      <c r="ET55" t="s">
        <v>10</v>
      </c>
      <c r="EU55" t="s">
        <v>2430</v>
      </c>
      <c r="EV55" t="s">
        <v>2431</v>
      </c>
      <c r="EW55" t="s">
        <v>9398</v>
      </c>
      <c r="EX55" s="61">
        <v>42916.568765821758</v>
      </c>
      <c r="EY55" t="s">
        <v>9398</v>
      </c>
      <c r="EZ55" s="61">
        <v>43115.398451076391</v>
      </c>
    </row>
    <row r="56" spans="1:156" s="46" customFormat="1" x14ac:dyDescent="0.35">
      <c r="A56" s="18">
        <v>43115</v>
      </c>
      <c r="B56" s="18"/>
      <c r="C56" s="18"/>
      <c r="D56" s="4" t="s">
        <v>3429</v>
      </c>
      <c r="E56" s="22" t="str">
        <f t="shared" si="49"/>
        <v>X</v>
      </c>
      <c r="F56" s="22" t="str">
        <f t="shared" si="49"/>
        <v>X</v>
      </c>
      <c r="G56" s="22" t="str">
        <f t="shared" si="49"/>
        <v/>
      </c>
      <c r="H56" s="22" t="str">
        <f t="shared" si="49"/>
        <v/>
      </c>
      <c r="I56" s="22" t="str">
        <f t="shared" si="49"/>
        <v/>
      </c>
      <c r="J56" s="22" t="str">
        <f t="shared" si="49"/>
        <v>X</v>
      </c>
      <c r="K56" s="22" t="str">
        <f t="shared" si="49"/>
        <v>X</v>
      </c>
      <c r="L56" s="22" t="s">
        <v>2585</v>
      </c>
      <c r="M56" s="34" t="s">
        <v>2426</v>
      </c>
      <c r="N56" s="34" t="s">
        <v>2427</v>
      </c>
      <c r="O56" s="32">
        <f t="shared" si="4"/>
        <v>124140</v>
      </c>
      <c r="P56" s="34"/>
      <c r="Q56" s="34"/>
      <c r="R56" s="34"/>
      <c r="S56" s="32" t="str">
        <f>IFERROR(VLOOKUP(LEFT($M56,2),'ALL-Unit Code 4'!$W:$W,1,0),VLOOKUP($D$3,Sites!$A:$B,2,0))</f>
        <v>FC</v>
      </c>
      <c r="T56" s="32" t="str">
        <f>VLOOKUP(O56,'ALL-Chart of Accounts'!$E:$F,2,0)</f>
        <v>IC AR - Wolf-Tec Kingston</v>
      </c>
      <c r="U56" s="34"/>
      <c r="V56" s="34"/>
      <c r="W56" s="34"/>
      <c r="X56" s="34"/>
      <c r="Y56" s="34"/>
      <c r="Z56" s="34"/>
      <c r="AA56" s="32">
        <f t="shared" si="48"/>
        <v>124140</v>
      </c>
      <c r="AB56" s="39"/>
      <c r="AC56" s="34"/>
      <c r="AD56" s="34"/>
      <c r="AE56" s="32" t="str">
        <f t="shared" si="23"/>
        <v>FC</v>
      </c>
      <c r="AF56" s="32" t="str">
        <f>VLOOKUP(AA56,'ALL-Chart of Accounts'!$E:$F,2,0)</f>
        <v>IC AR - Wolf-Tec Kingston</v>
      </c>
      <c r="AG56" s="32">
        <f t="shared" si="6"/>
        <v>124140</v>
      </c>
      <c r="AH56" s="32" t="str">
        <f t="shared" si="7"/>
        <v/>
      </c>
      <c r="AI56" s="32" t="str">
        <f t="shared" si="8"/>
        <v/>
      </c>
      <c r="AJ56" s="34"/>
      <c r="AK56" s="32" t="str">
        <f t="shared" si="24"/>
        <v>FC</v>
      </c>
      <c r="AL56" s="32" t="str">
        <f>VLOOKUP(AG56,'ALL-Chart of Accounts'!$E:$F,2,0)</f>
        <v>IC AR - Wolf-Tec Kingston</v>
      </c>
      <c r="AM56" s="34"/>
      <c r="AN56" s="34"/>
      <c r="AO56" s="34"/>
      <c r="AP56" s="34"/>
      <c r="AQ56" s="34"/>
      <c r="AR56" s="34"/>
      <c r="AS56" s="32">
        <f t="shared" si="9"/>
        <v>124140</v>
      </c>
      <c r="AT56" s="32" t="str">
        <f t="shared" si="10"/>
        <v/>
      </c>
      <c r="AU56" s="32" t="str">
        <f t="shared" si="11"/>
        <v/>
      </c>
      <c r="AV56" s="34"/>
      <c r="AW56" s="32" t="str">
        <f t="shared" si="25"/>
        <v>FC</v>
      </c>
      <c r="AX56" s="32" t="str">
        <f>VLOOKUP(AS56,'ALL-Chart of Accounts'!$E:$F,2,0)</f>
        <v>IC AR - Wolf-Tec Kingston</v>
      </c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BT56" s="34"/>
      <c r="BU56" s="34"/>
      <c r="BV56" s="34"/>
      <c r="BW56" s="34"/>
      <c r="BX56" s="34"/>
      <c r="BY56" s="34"/>
      <c r="BZ56" s="34"/>
      <c r="CA56" s="34"/>
      <c r="CB56" s="34"/>
      <c r="CC56" s="34"/>
      <c r="CD56" s="34"/>
      <c r="CE56" s="34"/>
      <c r="CF56" s="34"/>
      <c r="CG56" s="34"/>
      <c r="CH56" s="34"/>
      <c r="CI56" s="32">
        <f t="shared" si="41"/>
        <v>124140</v>
      </c>
      <c r="CJ56" s="32" t="str">
        <f t="shared" si="13"/>
        <v/>
      </c>
      <c r="CK56" s="34"/>
      <c r="CL56" s="34"/>
      <c r="CM56" s="32" t="str">
        <f t="shared" si="26"/>
        <v>FC</v>
      </c>
      <c r="CN56" s="32" t="str">
        <f>VLOOKUP(CI56,'ALL-Chart of Accounts'!$E:$F,2,0)</f>
        <v>IC AR - Wolf-Tec Kingston</v>
      </c>
      <c r="CO56" s="32">
        <f t="shared" si="44"/>
        <v>124140</v>
      </c>
      <c r="CP56" s="32" t="str">
        <f t="shared" si="15"/>
        <v/>
      </c>
      <c r="CQ56" s="34"/>
      <c r="CR56" s="34"/>
      <c r="CS56" s="32" t="str">
        <f t="shared" si="27"/>
        <v>FC</v>
      </c>
      <c r="CT56" s="32" t="str">
        <f>VLOOKUP(CO56,'ALL-Chart of Accounts'!$E:$F,2,0)</f>
        <v>IC AR - Wolf-Tec Kingston</v>
      </c>
      <c r="CU56" s="32">
        <f t="shared" si="45"/>
        <v>124140</v>
      </c>
      <c r="CV56" s="32" t="str">
        <f t="shared" si="17"/>
        <v/>
      </c>
      <c r="CW56" s="34"/>
      <c r="CX56" s="34"/>
      <c r="CY56" s="32" t="str">
        <f t="shared" si="28"/>
        <v>FC</v>
      </c>
      <c r="CZ56" s="32" t="str">
        <f>VLOOKUP(CU56,'ALL-Chart of Accounts'!$E:$F,2,0)</f>
        <v>IC AR - Wolf-Tec Kingston</v>
      </c>
      <c r="DA56" s="32">
        <f t="shared" si="46"/>
        <v>124140</v>
      </c>
      <c r="DB56" s="32" t="str">
        <f t="shared" si="19"/>
        <v/>
      </c>
      <c r="DC56" s="34"/>
      <c r="DD56" s="34"/>
      <c r="DE56" s="32" t="str">
        <f t="shared" si="29"/>
        <v>FC</v>
      </c>
      <c r="DF56" s="32" t="str">
        <f>VLOOKUP(DA56,'ALL-Chart of Accounts'!$E:$F,2,0)</f>
        <v>IC AR - Wolf-Tec Kingston</v>
      </c>
      <c r="DG56" s="32">
        <f t="shared" si="47"/>
        <v>124140</v>
      </c>
      <c r="DH56" s="32" t="str">
        <f t="shared" si="21"/>
        <v/>
      </c>
      <c r="DI56" s="34"/>
      <c r="DJ56" s="34"/>
      <c r="DK56" s="32" t="str">
        <f t="shared" si="30"/>
        <v>FC</v>
      </c>
      <c r="DL56" s="32" t="str">
        <f>VLOOKUP(DG56,'ALL-Chart of Accounts'!$E:$F,2,0)</f>
        <v>IC AR - Wolf-Tec Kingston</v>
      </c>
      <c r="DM56" s="34"/>
      <c r="DN56" s="34"/>
      <c r="DO56" s="34"/>
      <c r="DP56" s="34"/>
      <c r="DQ56" s="34"/>
      <c r="DR56" s="34"/>
      <c r="DS56" s="34"/>
      <c r="DT56" s="34"/>
      <c r="DU56" s="34"/>
      <c r="DV56" s="34"/>
      <c r="DW56" s="34"/>
      <c r="DX56" s="34"/>
      <c r="DY56" s="34"/>
      <c r="DZ56" s="34"/>
      <c r="EA56" s="34"/>
      <c r="EB56" s="34"/>
      <c r="EC56" s="34"/>
      <c r="ED56" s="34"/>
      <c r="EE56" s="34"/>
      <c r="EF56" s="34"/>
      <c r="EG56" s="34"/>
      <c r="EH56" s="34"/>
      <c r="EI56" s="34"/>
      <c r="EJ56" s="34"/>
      <c r="EK56" s="34"/>
      <c r="EL56" s="34"/>
      <c r="EM56" s="34"/>
      <c r="EN56" s="34"/>
      <c r="EO56" s="34"/>
      <c r="EP56" s="34"/>
      <c r="EQ56"/>
      <c r="ER56" s="32" t="str">
        <f t="shared" si="31"/>
        <v>1JBTFCA165</v>
      </c>
      <c r="ES56" s="32" t="b">
        <f t="shared" si="39"/>
        <v>1</v>
      </c>
      <c r="ET56" s="46" t="s">
        <v>10</v>
      </c>
      <c r="EU56" s="46" t="s">
        <v>2432</v>
      </c>
      <c r="EV56" s="46" t="s">
        <v>2433</v>
      </c>
      <c r="EW56" s="46" t="s">
        <v>9398</v>
      </c>
      <c r="EX56" s="61">
        <v>42916.568758912035</v>
      </c>
      <c r="EY56" s="46" t="s">
        <v>9398</v>
      </c>
      <c r="EZ56" s="61">
        <v>43115.398453738424</v>
      </c>
    </row>
    <row r="57" spans="1:156" x14ac:dyDescent="0.35">
      <c r="A57" s="18">
        <v>43115</v>
      </c>
      <c r="B57" s="18"/>
      <c r="C57" s="18"/>
      <c r="D57" s="4" t="s">
        <v>3429</v>
      </c>
      <c r="E57" s="22" t="str">
        <f t="shared" si="49"/>
        <v>X</v>
      </c>
      <c r="F57" s="22" t="str">
        <f t="shared" si="49"/>
        <v>X</v>
      </c>
      <c r="G57" s="22" t="str">
        <f t="shared" si="49"/>
        <v/>
      </c>
      <c r="H57" s="22" t="str">
        <f t="shared" si="49"/>
        <v/>
      </c>
      <c r="I57" s="22" t="str">
        <f t="shared" si="49"/>
        <v/>
      </c>
      <c r="J57" s="22" t="str">
        <f t="shared" si="49"/>
        <v>X</v>
      </c>
      <c r="K57" s="22" t="str">
        <f t="shared" si="49"/>
        <v>X</v>
      </c>
      <c r="L57" s="22" t="s">
        <v>2586</v>
      </c>
      <c r="M57" s="34" t="s">
        <v>2428</v>
      </c>
      <c r="N57" s="34" t="s">
        <v>2429</v>
      </c>
      <c r="O57" s="32">
        <f t="shared" si="4"/>
        <v>124155</v>
      </c>
      <c r="P57" s="34"/>
      <c r="Q57" s="34"/>
      <c r="R57" s="34"/>
      <c r="S57" s="32" t="str">
        <f>IFERROR(VLOOKUP(LEFT($M57,2),'ALL-Unit Code 4'!$W:$W,1,0),VLOOKUP($D$3,Sites!$A:$B,2,0))</f>
        <v>FC</v>
      </c>
      <c r="T57" s="32" t="str">
        <f>VLOOKUP(O57,'ALL-Chart of Accounts'!$E:$F,2,0)</f>
        <v>IC AR - AB - Stratford</v>
      </c>
      <c r="U57" s="34"/>
      <c r="V57" s="34"/>
      <c r="W57" s="34"/>
      <c r="X57" s="34"/>
      <c r="Y57" s="34"/>
      <c r="Z57" s="34"/>
      <c r="AA57" s="32">
        <f t="shared" si="48"/>
        <v>425000</v>
      </c>
      <c r="AB57" s="32">
        <f t="shared" ref="AB57:AB75" si="50">VALUE(9&amp;RIGHT($M57,3))</f>
        <v>9155</v>
      </c>
      <c r="AC57" s="34"/>
      <c r="AD57" s="34"/>
      <c r="AE57" s="32" t="str">
        <f t="shared" si="23"/>
        <v>FC</v>
      </c>
      <c r="AF57" s="32" t="str">
        <f>VLOOKUP(AA57,'ALL-Chart of Accounts'!$E:$F,2,0)</f>
        <v>IC AM Sales - Product (I82PRDAFT)</v>
      </c>
      <c r="AG57" s="32">
        <f t="shared" si="6"/>
        <v>425000</v>
      </c>
      <c r="AH57" s="32">
        <f t="shared" si="7"/>
        <v>9155</v>
      </c>
      <c r="AI57" s="32">
        <f t="shared" si="8"/>
        <v>9999</v>
      </c>
      <c r="AJ57" s="34"/>
      <c r="AK57" s="32" t="str">
        <f t="shared" si="24"/>
        <v>FC</v>
      </c>
      <c r="AL57" s="32" t="str">
        <f>VLOOKUP(AG57,'ALL-Chart of Accounts'!$E:$F,2,0)</f>
        <v>IC AM Sales - Product (I82PRDAFT)</v>
      </c>
      <c r="AM57" s="34"/>
      <c r="AN57" s="34"/>
      <c r="AO57" s="34"/>
      <c r="AP57" s="34"/>
      <c r="AQ57" s="34"/>
      <c r="AR57" s="34"/>
      <c r="AS57" s="32">
        <f t="shared" si="9"/>
        <v>425000</v>
      </c>
      <c r="AT57" s="32">
        <f t="shared" si="10"/>
        <v>9155</v>
      </c>
      <c r="AU57" s="32" t="str">
        <f t="shared" si="11"/>
        <v/>
      </c>
      <c r="AV57" s="34"/>
      <c r="AW57" s="32" t="str">
        <f t="shared" si="25"/>
        <v>FC</v>
      </c>
      <c r="AX57" s="32" t="str">
        <f>VLOOKUP(AS57,'ALL-Chart of Accounts'!$E:$F,2,0)</f>
        <v>IC AM Sales - Product (I82PRDAFT)</v>
      </c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  <c r="BY57" s="34"/>
      <c r="BZ57" s="34"/>
      <c r="CA57" s="34"/>
      <c r="CB57" s="34"/>
      <c r="CC57" s="34"/>
      <c r="CD57" s="34"/>
      <c r="CE57" s="34"/>
      <c r="CF57" s="34"/>
      <c r="CG57" s="34"/>
      <c r="CH57" s="34"/>
      <c r="CI57" s="32">
        <f t="shared" si="41"/>
        <v>525010</v>
      </c>
      <c r="CJ57" s="32">
        <f t="shared" si="13"/>
        <v>9155</v>
      </c>
      <c r="CK57" s="34"/>
      <c r="CL57" s="34"/>
      <c r="CM57" s="32" t="str">
        <f t="shared" si="26"/>
        <v>FC</v>
      </c>
      <c r="CN57" s="32" t="str">
        <f>VLOOKUP(CI57,'ALL-Chart of Accounts'!$E:$F,2,0)</f>
        <v>IC AM COS - Product (I85PRDAFT) - Matl</v>
      </c>
      <c r="CO57" s="32">
        <f t="shared" si="44"/>
        <v>525020</v>
      </c>
      <c r="CP57" s="32">
        <f t="shared" si="15"/>
        <v>9155</v>
      </c>
      <c r="CQ57" s="34"/>
      <c r="CR57" s="34"/>
      <c r="CS57" s="32" t="str">
        <f t="shared" si="27"/>
        <v>FC</v>
      </c>
      <c r="CT57" s="32" t="str">
        <f>VLOOKUP(CO57,'ALL-Chart of Accounts'!$E:$F,2,0)</f>
        <v>IC AM COS - Product (I85PRDAFT) - Labor</v>
      </c>
      <c r="CU57" s="32">
        <f t="shared" si="45"/>
        <v>525030</v>
      </c>
      <c r="CV57" s="32">
        <f t="shared" si="17"/>
        <v>9155</v>
      </c>
      <c r="CW57" s="34"/>
      <c r="CX57" s="34"/>
      <c r="CY57" s="32" t="str">
        <f t="shared" si="28"/>
        <v>FC</v>
      </c>
      <c r="CZ57" s="32" t="str">
        <f>VLOOKUP(CU57,'ALL-Chart of Accounts'!$E:$F,2,0)</f>
        <v>IC AM COS - Product (I85PRDAFT) - Fx OH</v>
      </c>
      <c r="DA57" s="32">
        <f t="shared" si="46"/>
        <v>525040</v>
      </c>
      <c r="DB57" s="32">
        <f t="shared" si="19"/>
        <v>9155</v>
      </c>
      <c r="DC57" s="34"/>
      <c r="DD57" s="34"/>
      <c r="DE57" s="32" t="str">
        <f t="shared" si="29"/>
        <v>FC</v>
      </c>
      <c r="DF57" s="32" t="str">
        <f>VLOOKUP(DA57,'ALL-Chart of Accounts'!$E:$F,2,0)</f>
        <v>IC AM COS - Product (I85PRDAFT) - Var OH</v>
      </c>
      <c r="DG57" s="32">
        <f t="shared" si="47"/>
        <v>525050</v>
      </c>
      <c r="DH57" s="32">
        <f t="shared" si="21"/>
        <v>9155</v>
      </c>
      <c r="DI57" s="34"/>
      <c r="DJ57" s="34"/>
      <c r="DK57" s="32" t="str">
        <f t="shared" si="30"/>
        <v>FC</v>
      </c>
      <c r="DL57" s="32" t="str">
        <f>VLOOKUP(DG57,'ALL-Chart of Accounts'!$E:$F,2,0)</f>
        <v>IC AM COS - Product (I85PRDAFT) - Outsid</v>
      </c>
      <c r="DM57" s="34"/>
      <c r="DN57" s="34"/>
      <c r="DO57" s="34"/>
      <c r="DP57" s="34"/>
      <c r="DQ57" s="34"/>
      <c r="DR57" s="34"/>
      <c r="DS57" s="34"/>
      <c r="DT57" s="34"/>
      <c r="DU57" s="34"/>
      <c r="DV57" s="34"/>
      <c r="DW57" s="34"/>
      <c r="DX57" s="34"/>
      <c r="DY57" s="34"/>
      <c r="DZ57" s="34"/>
      <c r="EA57" s="34"/>
      <c r="EB57" s="34"/>
      <c r="EC57" s="34"/>
      <c r="ED57" s="34"/>
      <c r="EE57" s="34"/>
      <c r="EF57" s="34"/>
      <c r="EG57" s="34"/>
      <c r="EH57" s="34"/>
      <c r="EI57" s="34"/>
      <c r="EJ57" s="34"/>
      <c r="EK57" s="34"/>
      <c r="EL57" s="34"/>
      <c r="EM57" s="34"/>
      <c r="EN57" s="34"/>
      <c r="EO57" s="34"/>
      <c r="EP57" s="34"/>
      <c r="EQ57" s="46"/>
      <c r="ER57" s="32" t="str">
        <f t="shared" si="31"/>
        <v>1JBTFCA305</v>
      </c>
      <c r="ES57" s="32" t="b">
        <f t="shared" si="39"/>
        <v>1</v>
      </c>
      <c r="ET57" t="s">
        <v>10</v>
      </c>
      <c r="EU57" t="s">
        <v>2434</v>
      </c>
      <c r="EV57" t="s">
        <v>2435</v>
      </c>
      <c r="EW57" t="s">
        <v>9398</v>
      </c>
      <c r="EX57" s="61">
        <v>42916.568752083331</v>
      </c>
      <c r="EY57" t="s">
        <v>9398</v>
      </c>
      <c r="EZ57" s="61">
        <v>43115.398457291667</v>
      </c>
    </row>
    <row r="58" spans="1:156" x14ac:dyDescent="0.35">
      <c r="A58" s="18">
        <v>43115</v>
      </c>
      <c r="B58" s="18"/>
      <c r="C58" s="18"/>
      <c r="D58" s="4" t="s">
        <v>3429</v>
      </c>
      <c r="E58" s="22" t="str">
        <f t="shared" si="49"/>
        <v>X</v>
      </c>
      <c r="F58" s="22" t="str">
        <f t="shared" si="49"/>
        <v>X</v>
      </c>
      <c r="G58" s="22" t="str">
        <f t="shared" si="49"/>
        <v/>
      </c>
      <c r="H58" s="22" t="str">
        <f t="shared" si="49"/>
        <v/>
      </c>
      <c r="I58" s="22" t="str">
        <f t="shared" si="49"/>
        <v/>
      </c>
      <c r="J58" s="22" t="str">
        <f t="shared" si="49"/>
        <v>X</v>
      </c>
      <c r="K58" s="22" t="str">
        <f t="shared" si="49"/>
        <v>X</v>
      </c>
      <c r="L58" s="22" t="s">
        <v>2586</v>
      </c>
      <c r="M58" s="34" t="s">
        <v>2430</v>
      </c>
      <c r="N58" s="34" t="s">
        <v>2431</v>
      </c>
      <c r="O58" s="32">
        <f t="shared" si="4"/>
        <v>124160</v>
      </c>
      <c r="P58" s="34"/>
      <c r="Q58" s="34"/>
      <c r="R58" s="34"/>
      <c r="S58" s="32" t="str">
        <f>IFERROR(VLOOKUP(LEFT($M58,2),'ALL-Unit Code 4'!$W:$W,1,0),VLOOKUP($D$3,Sites!$A:$B,2,0))</f>
        <v>FC</v>
      </c>
      <c r="T58" s="32" t="str">
        <f>VLOOKUP(O58,'ALL-Chart of Accounts'!$E:$F,2,0)</f>
        <v>IC AR - Avure Technologies</v>
      </c>
      <c r="U58" s="34"/>
      <c r="V58" s="34"/>
      <c r="W58" s="34"/>
      <c r="X58" s="34"/>
      <c r="Y58" s="34"/>
      <c r="Z58" s="34"/>
      <c r="AA58" s="32">
        <f t="shared" si="48"/>
        <v>425000</v>
      </c>
      <c r="AB58" s="32">
        <f t="shared" si="50"/>
        <v>9160</v>
      </c>
      <c r="AC58" s="34"/>
      <c r="AD58" s="34"/>
      <c r="AE58" s="32" t="str">
        <f t="shared" si="23"/>
        <v>FC</v>
      </c>
      <c r="AF58" s="32" t="str">
        <f>VLOOKUP(AA58,'ALL-Chart of Accounts'!$E:$F,2,0)</f>
        <v>IC AM Sales - Product (I82PRDAFT)</v>
      </c>
      <c r="AG58" s="32">
        <f t="shared" si="6"/>
        <v>425000</v>
      </c>
      <c r="AH58" s="32">
        <f t="shared" si="7"/>
        <v>9160</v>
      </c>
      <c r="AI58" s="32">
        <f t="shared" si="8"/>
        <v>9999</v>
      </c>
      <c r="AJ58" s="34"/>
      <c r="AK58" s="32" t="str">
        <f t="shared" si="24"/>
        <v>FC</v>
      </c>
      <c r="AL58" s="32" t="str">
        <f>VLOOKUP(AG58,'ALL-Chart of Accounts'!$E:$F,2,0)</f>
        <v>IC AM Sales - Product (I82PRDAFT)</v>
      </c>
      <c r="AM58" s="34"/>
      <c r="AN58" s="34"/>
      <c r="AO58" s="34"/>
      <c r="AP58" s="34"/>
      <c r="AQ58" s="34"/>
      <c r="AR58" s="34"/>
      <c r="AS58" s="32">
        <f t="shared" si="9"/>
        <v>425000</v>
      </c>
      <c r="AT58" s="32">
        <f t="shared" si="10"/>
        <v>9160</v>
      </c>
      <c r="AU58" s="32" t="str">
        <f t="shared" si="11"/>
        <v/>
      </c>
      <c r="AV58" s="34"/>
      <c r="AW58" s="32" t="str">
        <f t="shared" si="25"/>
        <v>FC</v>
      </c>
      <c r="AX58" s="32" t="str">
        <f>VLOOKUP(AS58,'ALL-Chart of Accounts'!$E:$F,2,0)</f>
        <v>IC AM Sales - Product (I82PRDAFT)</v>
      </c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34"/>
      <c r="CB58" s="34"/>
      <c r="CC58" s="34"/>
      <c r="CD58" s="34"/>
      <c r="CE58" s="34"/>
      <c r="CF58" s="34"/>
      <c r="CG58" s="34"/>
      <c r="CH58" s="34"/>
      <c r="CI58" s="32">
        <f t="shared" si="41"/>
        <v>525010</v>
      </c>
      <c r="CJ58" s="32">
        <f t="shared" si="13"/>
        <v>9160</v>
      </c>
      <c r="CK58" s="34"/>
      <c r="CL58" s="34"/>
      <c r="CM58" s="32" t="str">
        <f t="shared" si="26"/>
        <v>FC</v>
      </c>
      <c r="CN58" s="32" t="str">
        <f>VLOOKUP(CI58,'ALL-Chart of Accounts'!$E:$F,2,0)</f>
        <v>IC AM COS - Product (I85PRDAFT) - Matl</v>
      </c>
      <c r="CO58" s="32">
        <f t="shared" si="44"/>
        <v>525020</v>
      </c>
      <c r="CP58" s="32">
        <f t="shared" si="15"/>
        <v>9160</v>
      </c>
      <c r="CQ58" s="34"/>
      <c r="CR58" s="34"/>
      <c r="CS58" s="32" t="str">
        <f t="shared" si="27"/>
        <v>FC</v>
      </c>
      <c r="CT58" s="32" t="str">
        <f>VLOOKUP(CO58,'ALL-Chart of Accounts'!$E:$F,2,0)</f>
        <v>IC AM COS - Product (I85PRDAFT) - Labor</v>
      </c>
      <c r="CU58" s="32">
        <f t="shared" si="45"/>
        <v>525030</v>
      </c>
      <c r="CV58" s="32">
        <f t="shared" si="17"/>
        <v>9160</v>
      </c>
      <c r="CW58" s="34"/>
      <c r="CX58" s="34"/>
      <c r="CY58" s="32" t="str">
        <f t="shared" si="28"/>
        <v>FC</v>
      </c>
      <c r="CZ58" s="32" t="str">
        <f>VLOOKUP(CU58,'ALL-Chart of Accounts'!$E:$F,2,0)</f>
        <v>IC AM COS - Product (I85PRDAFT) - Fx OH</v>
      </c>
      <c r="DA58" s="32">
        <f t="shared" si="46"/>
        <v>525040</v>
      </c>
      <c r="DB58" s="32">
        <f t="shared" si="19"/>
        <v>9160</v>
      </c>
      <c r="DC58" s="34"/>
      <c r="DD58" s="34"/>
      <c r="DE58" s="32" t="str">
        <f t="shared" si="29"/>
        <v>FC</v>
      </c>
      <c r="DF58" s="32" t="str">
        <f>VLOOKUP(DA58,'ALL-Chart of Accounts'!$E:$F,2,0)</f>
        <v>IC AM COS - Product (I85PRDAFT) - Var OH</v>
      </c>
      <c r="DG58" s="32">
        <f t="shared" si="47"/>
        <v>525050</v>
      </c>
      <c r="DH58" s="32">
        <f t="shared" si="21"/>
        <v>9160</v>
      </c>
      <c r="DI58" s="34"/>
      <c r="DJ58" s="34"/>
      <c r="DK58" s="32" t="str">
        <f t="shared" si="30"/>
        <v>FC</v>
      </c>
      <c r="DL58" s="32" t="str">
        <f>VLOOKUP(DG58,'ALL-Chart of Accounts'!$E:$F,2,0)</f>
        <v>IC AM COS - Product (I85PRDAFT) - Outsid</v>
      </c>
      <c r="DM58" s="34"/>
      <c r="DN58" s="34"/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  <c r="EB58" s="34"/>
      <c r="EC58" s="34"/>
      <c r="ED58" s="34"/>
      <c r="EE58" s="34"/>
      <c r="EF58" s="34"/>
      <c r="EG58" s="34"/>
      <c r="EH58" s="34"/>
      <c r="EI58" s="34"/>
      <c r="EJ58" s="34"/>
      <c r="EK58" s="34"/>
      <c r="EL58" s="34"/>
      <c r="EM58" s="34"/>
      <c r="EN58" s="34"/>
      <c r="EO58" s="34"/>
      <c r="EP58" s="34"/>
      <c r="ER58" s="32" t="str">
        <f t="shared" si="31"/>
        <v>1JBTFCA320</v>
      </c>
      <c r="ES58" s="32" t="b">
        <f t="shared" si="39"/>
        <v>1</v>
      </c>
      <c r="ET58" t="s">
        <v>10</v>
      </c>
      <c r="EU58" t="s">
        <v>2436</v>
      </c>
      <c r="EV58" t="s">
        <v>2437</v>
      </c>
      <c r="EW58" t="s">
        <v>9398</v>
      </c>
      <c r="EX58" s="61">
        <v>42916.568631331022</v>
      </c>
      <c r="EY58" t="s">
        <v>9398</v>
      </c>
      <c r="EZ58" s="61">
        <v>43115.398460879631</v>
      </c>
    </row>
    <row r="59" spans="1:156" x14ac:dyDescent="0.35">
      <c r="A59" s="47">
        <v>43115</v>
      </c>
      <c r="B59" s="47"/>
      <c r="C59" s="47"/>
      <c r="D59" s="46" t="s">
        <v>3429</v>
      </c>
      <c r="E59" s="22" t="str">
        <f t="shared" si="49"/>
        <v>X</v>
      </c>
      <c r="F59" s="22" t="str">
        <f t="shared" si="49"/>
        <v>X</v>
      </c>
      <c r="G59" s="22" t="str">
        <f t="shared" si="49"/>
        <v/>
      </c>
      <c r="H59" s="22" t="str">
        <f t="shared" si="49"/>
        <v/>
      </c>
      <c r="I59" s="22" t="str">
        <f t="shared" si="49"/>
        <v/>
      </c>
      <c r="J59" s="22" t="str">
        <f t="shared" si="49"/>
        <v>X</v>
      </c>
      <c r="K59" s="22" t="str">
        <f t="shared" si="49"/>
        <v>X</v>
      </c>
      <c r="L59" s="22" t="s">
        <v>2586</v>
      </c>
      <c r="M59" s="34" t="s">
        <v>2432</v>
      </c>
      <c r="N59" s="34" t="s">
        <v>2433</v>
      </c>
      <c r="O59" s="32">
        <f t="shared" si="4"/>
        <v>124165</v>
      </c>
      <c r="P59" s="34"/>
      <c r="Q59" s="34"/>
      <c r="R59" s="34"/>
      <c r="S59" s="32" t="str">
        <f>IFERROR(VLOOKUP(LEFT($M59,2),'ALL-Unit Code 4'!$W:$W,1,0),VLOOKUP($D$3,Sites!$A:$B,2,0))</f>
        <v>FC</v>
      </c>
      <c r="T59" s="32" t="str">
        <f>VLOOKUP(O59,'ALL-Chart of Accounts'!$E:$F,2,0)</f>
        <v>IC AR - Tipper Tie</v>
      </c>
      <c r="U59" s="34"/>
      <c r="V59" s="34"/>
      <c r="W59" s="34"/>
      <c r="X59" s="34"/>
      <c r="Y59" s="34"/>
      <c r="Z59" s="34"/>
      <c r="AA59" s="32">
        <f t="shared" si="48"/>
        <v>425000</v>
      </c>
      <c r="AB59" s="38">
        <f t="shared" si="50"/>
        <v>9165</v>
      </c>
      <c r="AC59" s="34"/>
      <c r="AD59" s="34"/>
      <c r="AE59" s="32" t="str">
        <f t="shared" si="23"/>
        <v>FC</v>
      </c>
      <c r="AF59" s="32" t="str">
        <f>VLOOKUP(AA59,'ALL-Chart of Accounts'!$E:$F,2,0)</f>
        <v>IC AM Sales - Product (I82PRDAFT)</v>
      </c>
      <c r="AG59" s="32">
        <f t="shared" si="6"/>
        <v>425000</v>
      </c>
      <c r="AH59" s="32">
        <f t="shared" si="7"/>
        <v>9165</v>
      </c>
      <c r="AI59" s="32">
        <f t="shared" si="8"/>
        <v>9999</v>
      </c>
      <c r="AJ59" s="34"/>
      <c r="AK59" s="32" t="str">
        <f t="shared" si="24"/>
        <v>FC</v>
      </c>
      <c r="AL59" s="32" t="str">
        <f>VLOOKUP(AG59,'ALL-Chart of Accounts'!$E:$F,2,0)</f>
        <v>IC AM Sales - Product (I82PRDAFT)</v>
      </c>
      <c r="AM59" s="34"/>
      <c r="AN59" s="34"/>
      <c r="AO59" s="34"/>
      <c r="AP59" s="34"/>
      <c r="AQ59" s="34"/>
      <c r="AR59" s="34"/>
      <c r="AS59" s="32">
        <f t="shared" si="9"/>
        <v>425000</v>
      </c>
      <c r="AT59" s="32">
        <f t="shared" si="10"/>
        <v>9165</v>
      </c>
      <c r="AU59" s="32" t="str">
        <f t="shared" si="11"/>
        <v/>
      </c>
      <c r="AV59" s="34"/>
      <c r="AW59" s="32" t="str">
        <f t="shared" si="25"/>
        <v>FC</v>
      </c>
      <c r="AX59" s="32" t="str">
        <f>VLOOKUP(AS59,'ALL-Chart of Accounts'!$E:$F,2,0)</f>
        <v>IC AM Sales - Product (I82PRDAFT)</v>
      </c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  <c r="BY59" s="34"/>
      <c r="BZ59" s="34"/>
      <c r="CA59" s="34"/>
      <c r="CB59" s="34"/>
      <c r="CC59" s="34"/>
      <c r="CD59" s="34"/>
      <c r="CE59" s="34"/>
      <c r="CF59" s="34"/>
      <c r="CG59" s="34"/>
      <c r="CH59" s="34"/>
      <c r="CI59" s="32">
        <f t="shared" si="41"/>
        <v>525010</v>
      </c>
      <c r="CJ59" s="32">
        <f t="shared" si="13"/>
        <v>9165</v>
      </c>
      <c r="CK59" s="34"/>
      <c r="CL59" s="34"/>
      <c r="CM59" s="32" t="str">
        <f t="shared" si="26"/>
        <v>FC</v>
      </c>
      <c r="CN59" s="32" t="str">
        <f>VLOOKUP(CI59,'ALL-Chart of Accounts'!$E:$F,2,0)</f>
        <v>IC AM COS - Product (I85PRDAFT) - Matl</v>
      </c>
      <c r="CO59" s="32">
        <f t="shared" si="44"/>
        <v>525020</v>
      </c>
      <c r="CP59" s="32">
        <f t="shared" si="15"/>
        <v>9165</v>
      </c>
      <c r="CQ59" s="34"/>
      <c r="CR59" s="34"/>
      <c r="CS59" s="32" t="str">
        <f t="shared" si="27"/>
        <v>FC</v>
      </c>
      <c r="CT59" s="32" t="str">
        <f>VLOOKUP(CO59,'ALL-Chart of Accounts'!$E:$F,2,0)</f>
        <v>IC AM COS - Product (I85PRDAFT) - Labor</v>
      </c>
      <c r="CU59" s="32">
        <f t="shared" si="45"/>
        <v>525030</v>
      </c>
      <c r="CV59" s="32">
        <f t="shared" si="17"/>
        <v>9165</v>
      </c>
      <c r="CW59" s="34"/>
      <c r="CX59" s="34"/>
      <c r="CY59" s="32" t="str">
        <f t="shared" si="28"/>
        <v>FC</v>
      </c>
      <c r="CZ59" s="32" t="str">
        <f>VLOOKUP(CU59,'ALL-Chart of Accounts'!$E:$F,2,0)</f>
        <v>IC AM COS - Product (I85PRDAFT) - Fx OH</v>
      </c>
      <c r="DA59" s="32">
        <f t="shared" si="46"/>
        <v>525040</v>
      </c>
      <c r="DB59" s="32">
        <f t="shared" si="19"/>
        <v>9165</v>
      </c>
      <c r="DC59" s="34"/>
      <c r="DD59" s="34"/>
      <c r="DE59" s="32" t="str">
        <f t="shared" si="29"/>
        <v>FC</v>
      </c>
      <c r="DF59" s="32" t="str">
        <f>VLOOKUP(DA59,'ALL-Chart of Accounts'!$E:$F,2,0)</f>
        <v>IC AM COS - Product (I85PRDAFT) - Var OH</v>
      </c>
      <c r="DG59" s="32">
        <f t="shared" si="47"/>
        <v>525050</v>
      </c>
      <c r="DH59" s="32">
        <f t="shared" si="21"/>
        <v>9165</v>
      </c>
      <c r="DI59" s="34"/>
      <c r="DJ59" s="34"/>
      <c r="DK59" s="32" t="str">
        <f t="shared" si="30"/>
        <v>FC</v>
      </c>
      <c r="DL59" s="32" t="str">
        <f>VLOOKUP(DG59,'ALL-Chart of Accounts'!$E:$F,2,0)</f>
        <v>IC AM COS - Product (I85PRDAFT) - Outsid</v>
      </c>
      <c r="DM59" s="34"/>
      <c r="DN59" s="34"/>
      <c r="DO59" s="34"/>
      <c r="DP59" s="34"/>
      <c r="DQ59" s="34"/>
      <c r="DR59" s="34"/>
      <c r="DS59" s="34"/>
      <c r="DT59" s="34"/>
      <c r="DU59" s="34"/>
      <c r="DV59" s="34"/>
      <c r="DW59" s="34"/>
      <c r="DX59" s="34"/>
      <c r="DY59" s="34"/>
      <c r="DZ59" s="34"/>
      <c r="EA59" s="34"/>
      <c r="EB59" s="34"/>
      <c r="EC59" s="34"/>
      <c r="ED59" s="34"/>
      <c r="EE59" s="34"/>
      <c r="EF59" s="34"/>
      <c r="EG59" s="34"/>
      <c r="EH59" s="34"/>
      <c r="EI59" s="34"/>
      <c r="EJ59" s="34"/>
      <c r="EK59" s="34"/>
      <c r="EL59" s="34"/>
      <c r="EM59" s="34"/>
      <c r="EN59" s="34"/>
      <c r="EO59" s="34"/>
      <c r="EP59" s="34"/>
      <c r="ER59" s="32" t="str">
        <f t="shared" si="31"/>
        <v>1JBTFCA400</v>
      </c>
      <c r="ES59" s="32" t="b">
        <f t="shared" si="39"/>
        <v>1</v>
      </c>
      <c r="ET59" t="s">
        <v>10</v>
      </c>
      <c r="EU59" t="s">
        <v>2438</v>
      </c>
      <c r="EV59" t="s">
        <v>2439</v>
      </c>
      <c r="EW59" t="s">
        <v>9398</v>
      </c>
      <c r="EX59" s="61">
        <v>42916.568633449075</v>
      </c>
      <c r="EY59" t="s">
        <v>9398</v>
      </c>
      <c r="EZ59" s="61">
        <v>43115.398464548613</v>
      </c>
    </row>
    <row r="60" spans="1:156" x14ac:dyDescent="0.35">
      <c r="A60" s="18">
        <v>43115</v>
      </c>
      <c r="B60" s="18"/>
      <c r="C60" s="18"/>
      <c r="D60" s="4" t="s">
        <v>3429</v>
      </c>
      <c r="E60" s="22" t="str">
        <f t="shared" si="49"/>
        <v>X</v>
      </c>
      <c r="F60" s="22" t="str">
        <f t="shared" si="49"/>
        <v>X</v>
      </c>
      <c r="G60" s="22" t="str">
        <f t="shared" si="49"/>
        <v/>
      </c>
      <c r="H60" s="22" t="str">
        <f t="shared" si="49"/>
        <v/>
      </c>
      <c r="I60" s="22" t="str">
        <f t="shared" si="49"/>
        <v/>
      </c>
      <c r="J60" s="22" t="str">
        <f t="shared" si="49"/>
        <v>X</v>
      </c>
      <c r="K60" s="22" t="str">
        <f t="shared" si="49"/>
        <v>X</v>
      </c>
      <c r="L60" s="22" t="s">
        <v>2586</v>
      </c>
      <c r="M60" s="34" t="s">
        <v>2434</v>
      </c>
      <c r="N60" s="34" t="s">
        <v>2435</v>
      </c>
      <c r="O60" s="32">
        <f t="shared" si="4"/>
        <v>124305</v>
      </c>
      <c r="P60" s="34"/>
      <c r="Q60" s="34"/>
      <c r="R60" s="34"/>
      <c r="S60" s="32" t="str">
        <f>IFERROR(VLOOKUP(LEFT($M60,2),'ALL-Unit Code 4'!$W:$W,1,0),VLOOKUP($D$3,Sites!$A:$B,2,0))</f>
        <v>FC</v>
      </c>
      <c r="T60" s="32" t="str">
        <f>VLOOKUP(O60,'ALL-Chart of Accounts'!$E:$F,2,0)</f>
        <v>IC AR - Puebla</v>
      </c>
      <c r="U60" s="34"/>
      <c r="V60" s="34"/>
      <c r="W60" s="34"/>
      <c r="X60" s="34"/>
      <c r="Y60" s="34"/>
      <c r="Z60" s="34"/>
      <c r="AA60" s="32">
        <f t="shared" si="48"/>
        <v>425000</v>
      </c>
      <c r="AB60" s="38">
        <f t="shared" si="50"/>
        <v>9305</v>
      </c>
      <c r="AC60" s="34"/>
      <c r="AD60" s="34"/>
      <c r="AE60" s="32" t="str">
        <f t="shared" si="23"/>
        <v>FC</v>
      </c>
      <c r="AF60" s="32" t="str">
        <f>VLOOKUP(AA60,'ALL-Chart of Accounts'!$E:$F,2,0)</f>
        <v>IC AM Sales - Product (I82PRDAFT)</v>
      </c>
      <c r="AG60" s="32">
        <f t="shared" si="6"/>
        <v>425000</v>
      </c>
      <c r="AH60" s="32">
        <f t="shared" si="7"/>
        <v>9305</v>
      </c>
      <c r="AI60" s="32">
        <f t="shared" si="8"/>
        <v>9999</v>
      </c>
      <c r="AJ60" s="34"/>
      <c r="AK60" s="32" t="str">
        <f t="shared" si="24"/>
        <v>FC</v>
      </c>
      <c r="AL60" s="32" t="str">
        <f>VLOOKUP(AG60,'ALL-Chart of Accounts'!$E:$F,2,0)</f>
        <v>IC AM Sales - Product (I82PRDAFT)</v>
      </c>
      <c r="AM60" s="34"/>
      <c r="AN60" s="34"/>
      <c r="AO60" s="34"/>
      <c r="AP60" s="34"/>
      <c r="AQ60" s="34"/>
      <c r="AR60" s="34"/>
      <c r="AS60" s="32">
        <f t="shared" si="9"/>
        <v>425000</v>
      </c>
      <c r="AT60" s="32">
        <f t="shared" si="10"/>
        <v>9305</v>
      </c>
      <c r="AU60" s="32" t="str">
        <f t="shared" si="11"/>
        <v/>
      </c>
      <c r="AV60" s="34"/>
      <c r="AW60" s="32" t="str">
        <f t="shared" si="25"/>
        <v>FC</v>
      </c>
      <c r="AX60" s="32" t="str">
        <f>VLOOKUP(AS60,'ALL-Chart of Accounts'!$E:$F,2,0)</f>
        <v>IC AM Sales - Product (I82PRDAFT)</v>
      </c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  <c r="CD60" s="34"/>
      <c r="CE60" s="34"/>
      <c r="CF60" s="34"/>
      <c r="CG60" s="34"/>
      <c r="CH60" s="34"/>
      <c r="CI60" s="32">
        <f t="shared" si="41"/>
        <v>525010</v>
      </c>
      <c r="CJ60" s="32">
        <f t="shared" si="13"/>
        <v>9305</v>
      </c>
      <c r="CK60" s="34"/>
      <c r="CL60" s="34"/>
      <c r="CM60" s="32" t="str">
        <f t="shared" si="26"/>
        <v>FC</v>
      </c>
      <c r="CN60" s="32" t="str">
        <f>VLOOKUP(CI60,'ALL-Chart of Accounts'!$E:$F,2,0)</f>
        <v>IC AM COS - Product (I85PRDAFT) - Matl</v>
      </c>
      <c r="CO60" s="32">
        <f t="shared" si="44"/>
        <v>525020</v>
      </c>
      <c r="CP60" s="32">
        <f t="shared" si="15"/>
        <v>9305</v>
      </c>
      <c r="CQ60" s="34"/>
      <c r="CR60" s="34"/>
      <c r="CS60" s="32" t="str">
        <f t="shared" si="27"/>
        <v>FC</v>
      </c>
      <c r="CT60" s="32" t="str">
        <f>VLOOKUP(CO60,'ALL-Chart of Accounts'!$E:$F,2,0)</f>
        <v>IC AM COS - Product (I85PRDAFT) - Labor</v>
      </c>
      <c r="CU60" s="32">
        <f t="shared" si="45"/>
        <v>525030</v>
      </c>
      <c r="CV60" s="32">
        <f t="shared" si="17"/>
        <v>9305</v>
      </c>
      <c r="CW60" s="34"/>
      <c r="CX60" s="34"/>
      <c r="CY60" s="32" t="str">
        <f t="shared" si="28"/>
        <v>FC</v>
      </c>
      <c r="CZ60" s="32" t="str">
        <f>VLOOKUP(CU60,'ALL-Chart of Accounts'!$E:$F,2,0)</f>
        <v>IC AM COS - Product (I85PRDAFT) - Fx OH</v>
      </c>
      <c r="DA60" s="32">
        <f t="shared" si="46"/>
        <v>525040</v>
      </c>
      <c r="DB60" s="32">
        <f t="shared" si="19"/>
        <v>9305</v>
      </c>
      <c r="DC60" s="34"/>
      <c r="DD60" s="34"/>
      <c r="DE60" s="32" t="str">
        <f t="shared" si="29"/>
        <v>FC</v>
      </c>
      <c r="DF60" s="32" t="str">
        <f>VLOOKUP(DA60,'ALL-Chart of Accounts'!$E:$F,2,0)</f>
        <v>IC AM COS - Product (I85PRDAFT) - Var OH</v>
      </c>
      <c r="DG60" s="32">
        <f t="shared" si="47"/>
        <v>525050</v>
      </c>
      <c r="DH60" s="32">
        <f t="shared" si="21"/>
        <v>9305</v>
      </c>
      <c r="DI60" s="34"/>
      <c r="DJ60" s="34"/>
      <c r="DK60" s="32" t="str">
        <f t="shared" si="30"/>
        <v>FC</v>
      </c>
      <c r="DL60" s="32" t="str">
        <f>VLOOKUP(DG60,'ALL-Chart of Accounts'!$E:$F,2,0)</f>
        <v>IC AM COS - Product (I85PRDAFT) - Outsid</v>
      </c>
      <c r="DM60" s="34"/>
      <c r="DN60" s="34"/>
      <c r="DO60" s="34"/>
      <c r="DP60" s="34"/>
      <c r="DQ60" s="34"/>
      <c r="DR60" s="34"/>
      <c r="DS60" s="34"/>
      <c r="DT60" s="34"/>
      <c r="DU60" s="34"/>
      <c r="DV60" s="34"/>
      <c r="DW60" s="34"/>
      <c r="DX60" s="34"/>
      <c r="DY60" s="34"/>
      <c r="DZ60" s="34"/>
      <c r="EA60" s="34"/>
      <c r="EB60" s="34"/>
      <c r="EC60" s="34"/>
      <c r="ED60" s="34"/>
      <c r="EE60" s="34"/>
      <c r="EF60" s="34"/>
      <c r="EG60" s="34"/>
      <c r="EH60" s="34"/>
      <c r="EI60" s="34"/>
      <c r="EJ60" s="34"/>
      <c r="EK60" s="34"/>
      <c r="EL60" s="34"/>
      <c r="EM60" s="34"/>
      <c r="EN60" s="34"/>
      <c r="EO60" s="34"/>
      <c r="EP60" s="34"/>
      <c r="ER60" s="32" t="str">
        <f t="shared" si="31"/>
        <v>1JBTFCA408</v>
      </c>
      <c r="ES60" s="32" t="b">
        <f t="shared" si="39"/>
        <v>1</v>
      </c>
      <c r="ET60" t="s">
        <v>10</v>
      </c>
      <c r="EU60" t="s">
        <v>2440</v>
      </c>
      <c r="EV60" t="s">
        <v>2441</v>
      </c>
      <c r="EW60" t="s">
        <v>9398</v>
      </c>
      <c r="EX60" s="61">
        <v>42916.568635729163</v>
      </c>
      <c r="EY60" t="s">
        <v>9398</v>
      </c>
      <c r="EZ60" s="61">
        <v>43115.398468287036</v>
      </c>
    </row>
    <row r="61" spans="1:156" x14ac:dyDescent="0.35">
      <c r="A61" s="18">
        <v>43115</v>
      </c>
      <c r="B61" s="18"/>
      <c r="C61" s="18"/>
      <c r="D61" s="4" t="s">
        <v>3429</v>
      </c>
      <c r="E61" s="22" t="str">
        <f t="shared" si="49"/>
        <v>X</v>
      </c>
      <c r="F61" s="22" t="str">
        <f t="shared" si="49"/>
        <v>X</v>
      </c>
      <c r="G61" s="22" t="str">
        <f t="shared" si="49"/>
        <v/>
      </c>
      <c r="H61" s="22" t="str">
        <f t="shared" si="49"/>
        <v/>
      </c>
      <c r="I61" s="22" t="str">
        <f t="shared" si="49"/>
        <v/>
      </c>
      <c r="J61" s="22" t="str">
        <f t="shared" si="49"/>
        <v>X</v>
      </c>
      <c r="K61" s="22" t="str">
        <f t="shared" si="49"/>
        <v>X</v>
      </c>
      <c r="L61" s="22" t="s">
        <v>2586</v>
      </c>
      <c r="M61" s="34" t="s">
        <v>2436</v>
      </c>
      <c r="N61" s="34" t="s">
        <v>2437</v>
      </c>
      <c r="O61" s="32">
        <f t="shared" si="4"/>
        <v>124320</v>
      </c>
      <c r="P61" s="34"/>
      <c r="Q61" s="34"/>
      <c r="R61" s="34"/>
      <c r="S61" s="32" t="str">
        <f>IFERROR(VLOOKUP(LEFT($M61,2),'ALL-Unit Code 4'!$W:$W,1,0),VLOOKUP($D$3,Sites!$A:$B,2,0))</f>
        <v>FC</v>
      </c>
      <c r="T61" s="32" t="str">
        <f>VLOOKUP(O61,'ALL-Chart of Accounts'!$E:$F,2,0)</f>
        <v>IC AR - Brazil</v>
      </c>
      <c r="U61" s="34"/>
      <c r="V61" s="34"/>
      <c r="W61" s="34"/>
      <c r="X61" s="34"/>
      <c r="Y61" s="34"/>
      <c r="Z61" s="34"/>
      <c r="AA61" s="32">
        <f t="shared" si="48"/>
        <v>425000</v>
      </c>
      <c r="AB61" s="118">
        <f t="shared" si="50"/>
        <v>9320</v>
      </c>
      <c r="AC61" s="34"/>
      <c r="AD61" s="34"/>
      <c r="AE61" s="32" t="str">
        <f t="shared" si="23"/>
        <v>FC</v>
      </c>
      <c r="AF61" s="32" t="str">
        <f>VLOOKUP(AA61,'ALL-Chart of Accounts'!$E:$F,2,0)</f>
        <v>IC AM Sales - Product (I82PRDAFT)</v>
      </c>
      <c r="AG61" s="32">
        <f t="shared" si="6"/>
        <v>425000</v>
      </c>
      <c r="AH61" s="32">
        <f t="shared" si="7"/>
        <v>9320</v>
      </c>
      <c r="AI61" s="32">
        <f t="shared" si="8"/>
        <v>9999</v>
      </c>
      <c r="AJ61" s="34"/>
      <c r="AK61" s="32" t="str">
        <f t="shared" si="24"/>
        <v>FC</v>
      </c>
      <c r="AL61" s="32" t="str">
        <f>VLOOKUP(AG61,'ALL-Chart of Accounts'!$E:$F,2,0)</f>
        <v>IC AM Sales - Product (I82PRDAFT)</v>
      </c>
      <c r="AM61" s="34"/>
      <c r="AN61" s="34"/>
      <c r="AO61" s="34"/>
      <c r="AP61" s="34"/>
      <c r="AQ61" s="34"/>
      <c r="AR61" s="34"/>
      <c r="AS61" s="32">
        <f t="shared" si="9"/>
        <v>425000</v>
      </c>
      <c r="AT61" s="32">
        <f t="shared" si="10"/>
        <v>9320</v>
      </c>
      <c r="AU61" s="32" t="str">
        <f t="shared" si="11"/>
        <v/>
      </c>
      <c r="AV61" s="34"/>
      <c r="AW61" s="32" t="str">
        <f t="shared" si="25"/>
        <v>FC</v>
      </c>
      <c r="AX61" s="32" t="str">
        <f>VLOOKUP(AS61,'ALL-Chart of Accounts'!$E:$F,2,0)</f>
        <v>IC AM Sales - Product (I82PRDAFT)</v>
      </c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4"/>
      <c r="BU61" s="34"/>
      <c r="BV61" s="34"/>
      <c r="BW61" s="34"/>
      <c r="BX61" s="34"/>
      <c r="BY61" s="34"/>
      <c r="BZ61" s="34"/>
      <c r="CA61" s="34"/>
      <c r="CB61" s="34"/>
      <c r="CC61" s="34"/>
      <c r="CD61" s="34"/>
      <c r="CE61" s="34"/>
      <c r="CF61" s="34"/>
      <c r="CG61" s="34"/>
      <c r="CH61" s="34"/>
      <c r="CI61" s="32">
        <f t="shared" si="41"/>
        <v>525010</v>
      </c>
      <c r="CJ61" s="32">
        <f t="shared" si="13"/>
        <v>9320</v>
      </c>
      <c r="CK61" s="34"/>
      <c r="CL61" s="34"/>
      <c r="CM61" s="32" t="str">
        <f t="shared" si="26"/>
        <v>FC</v>
      </c>
      <c r="CN61" s="32" t="str">
        <f>VLOOKUP(CI61,'ALL-Chart of Accounts'!$E:$F,2,0)</f>
        <v>IC AM COS - Product (I85PRDAFT) - Matl</v>
      </c>
      <c r="CO61" s="32">
        <f t="shared" si="44"/>
        <v>525020</v>
      </c>
      <c r="CP61" s="32">
        <f t="shared" si="15"/>
        <v>9320</v>
      </c>
      <c r="CQ61" s="34"/>
      <c r="CR61" s="34"/>
      <c r="CS61" s="32" t="str">
        <f t="shared" si="27"/>
        <v>FC</v>
      </c>
      <c r="CT61" s="32" t="str">
        <f>VLOOKUP(CO61,'ALL-Chart of Accounts'!$E:$F,2,0)</f>
        <v>IC AM COS - Product (I85PRDAFT) - Labor</v>
      </c>
      <c r="CU61" s="32">
        <f t="shared" si="45"/>
        <v>525030</v>
      </c>
      <c r="CV61" s="32">
        <f t="shared" si="17"/>
        <v>9320</v>
      </c>
      <c r="CW61" s="34"/>
      <c r="CX61" s="34"/>
      <c r="CY61" s="32" t="str">
        <f t="shared" si="28"/>
        <v>FC</v>
      </c>
      <c r="CZ61" s="32" t="str">
        <f>VLOOKUP(CU61,'ALL-Chart of Accounts'!$E:$F,2,0)</f>
        <v>IC AM COS - Product (I85PRDAFT) - Fx OH</v>
      </c>
      <c r="DA61" s="32">
        <f t="shared" si="46"/>
        <v>525040</v>
      </c>
      <c r="DB61" s="32">
        <f t="shared" si="19"/>
        <v>9320</v>
      </c>
      <c r="DC61" s="34"/>
      <c r="DD61" s="34"/>
      <c r="DE61" s="32" t="str">
        <f t="shared" si="29"/>
        <v>FC</v>
      </c>
      <c r="DF61" s="32" t="str">
        <f>VLOOKUP(DA61,'ALL-Chart of Accounts'!$E:$F,2,0)</f>
        <v>IC AM COS - Product (I85PRDAFT) - Var OH</v>
      </c>
      <c r="DG61" s="32">
        <f t="shared" si="47"/>
        <v>525050</v>
      </c>
      <c r="DH61" s="32">
        <f t="shared" si="21"/>
        <v>9320</v>
      </c>
      <c r="DI61" s="34"/>
      <c r="DJ61" s="34"/>
      <c r="DK61" s="32" t="str">
        <f t="shared" si="30"/>
        <v>FC</v>
      </c>
      <c r="DL61" s="32" t="str">
        <f>VLOOKUP(DG61,'ALL-Chart of Accounts'!$E:$F,2,0)</f>
        <v>IC AM COS - Product (I85PRDAFT) - Outsid</v>
      </c>
      <c r="DM61" s="34"/>
      <c r="DN61" s="34"/>
      <c r="DO61" s="34"/>
      <c r="DP61" s="34"/>
      <c r="DQ61" s="34"/>
      <c r="DR61" s="34"/>
      <c r="DS61" s="34"/>
      <c r="DT61" s="34"/>
      <c r="DU61" s="34"/>
      <c r="DV61" s="34"/>
      <c r="DW61" s="34"/>
      <c r="DX61" s="34"/>
      <c r="DY61" s="34"/>
      <c r="DZ61" s="34"/>
      <c r="EA61" s="34"/>
      <c r="EB61" s="34"/>
      <c r="EC61" s="34"/>
      <c r="ED61" s="34"/>
      <c r="EE61" s="34"/>
      <c r="EF61" s="34"/>
      <c r="EG61" s="34"/>
      <c r="EH61" s="34"/>
      <c r="EI61" s="34"/>
      <c r="EJ61" s="34"/>
      <c r="EK61" s="34"/>
      <c r="EL61" s="34"/>
      <c r="EM61" s="34"/>
      <c r="EN61" s="34"/>
      <c r="EO61" s="34"/>
      <c r="EP61" s="34"/>
      <c r="ER61" s="32" t="str">
        <f t="shared" si="31"/>
        <v>1JBTFCA420</v>
      </c>
      <c r="ES61" s="32" t="b">
        <f t="shared" si="39"/>
        <v>1</v>
      </c>
      <c r="ET61" t="s">
        <v>10</v>
      </c>
      <c r="EU61" t="s">
        <v>9956</v>
      </c>
      <c r="EV61" t="s">
        <v>9957</v>
      </c>
      <c r="EW61" t="s">
        <v>9398</v>
      </c>
      <c r="EX61" s="61">
        <v>43187.407479594905</v>
      </c>
      <c r="EY61" t="s">
        <v>9398</v>
      </c>
      <c r="EZ61" s="61">
        <v>43187.407479594905</v>
      </c>
    </row>
    <row r="62" spans="1:156" x14ac:dyDescent="0.35">
      <c r="A62" s="18">
        <v>43115</v>
      </c>
      <c r="B62" s="18"/>
      <c r="C62" s="18"/>
      <c r="D62" s="4" t="s">
        <v>3429</v>
      </c>
      <c r="E62" s="22" t="str">
        <f t="shared" si="49"/>
        <v>X</v>
      </c>
      <c r="F62" s="22" t="str">
        <f t="shared" si="49"/>
        <v>X</v>
      </c>
      <c r="G62" s="22" t="str">
        <f t="shared" si="49"/>
        <v/>
      </c>
      <c r="H62" s="22" t="str">
        <f t="shared" si="49"/>
        <v/>
      </c>
      <c r="I62" s="22" t="str">
        <f t="shared" si="49"/>
        <v/>
      </c>
      <c r="J62" s="22" t="str">
        <f t="shared" si="49"/>
        <v>X</v>
      </c>
      <c r="K62" s="22" t="str">
        <f t="shared" si="49"/>
        <v>X</v>
      </c>
      <c r="L62" s="22" t="s">
        <v>2586</v>
      </c>
      <c r="M62" s="34" t="s">
        <v>2438</v>
      </c>
      <c r="N62" s="34" t="s">
        <v>2439</v>
      </c>
      <c r="O62" s="32">
        <f t="shared" si="4"/>
        <v>124400</v>
      </c>
      <c r="P62" s="34"/>
      <c r="Q62" s="34"/>
      <c r="R62" s="34"/>
      <c r="S62" s="32" t="str">
        <f>IFERROR(VLOOKUP(LEFT($M62,2),'ALL-Unit Code 4'!$W:$W,1,0),VLOOKUP($D$3,Sites!$A:$B,2,0))</f>
        <v>FC</v>
      </c>
      <c r="T62" s="32" t="str">
        <f>VLOOKUP(O62,'ALL-Chart of Accounts'!$E:$F,2,0)</f>
        <v>IC AR - Sweden</v>
      </c>
      <c r="U62" s="34"/>
      <c r="V62" s="34"/>
      <c r="W62" s="34"/>
      <c r="X62" s="34"/>
      <c r="Y62" s="34"/>
      <c r="Z62" s="34"/>
      <c r="AA62" s="32">
        <f t="shared" si="48"/>
        <v>425000</v>
      </c>
      <c r="AB62" s="38">
        <f t="shared" si="50"/>
        <v>9400</v>
      </c>
      <c r="AC62" s="34"/>
      <c r="AD62" s="34"/>
      <c r="AE62" s="32" t="str">
        <f t="shared" si="23"/>
        <v>FC</v>
      </c>
      <c r="AF62" s="32" t="str">
        <f>VLOOKUP(AA62,'ALL-Chart of Accounts'!$E:$F,2,0)</f>
        <v>IC AM Sales - Product (I82PRDAFT)</v>
      </c>
      <c r="AG62" s="32">
        <f t="shared" si="6"/>
        <v>425000</v>
      </c>
      <c r="AH62" s="32">
        <f t="shared" si="7"/>
        <v>9400</v>
      </c>
      <c r="AI62" s="32">
        <f t="shared" si="8"/>
        <v>9999</v>
      </c>
      <c r="AJ62" s="34"/>
      <c r="AK62" s="32" t="str">
        <f t="shared" si="24"/>
        <v>FC</v>
      </c>
      <c r="AL62" s="32" t="str">
        <f>VLOOKUP(AG62,'ALL-Chart of Accounts'!$E:$F,2,0)</f>
        <v>IC AM Sales - Product (I82PRDAFT)</v>
      </c>
      <c r="AM62" s="34"/>
      <c r="AN62" s="34"/>
      <c r="AO62" s="34"/>
      <c r="AP62" s="34"/>
      <c r="AQ62" s="34"/>
      <c r="AR62" s="34"/>
      <c r="AS62" s="32">
        <f t="shared" si="9"/>
        <v>425000</v>
      </c>
      <c r="AT62" s="32">
        <f t="shared" si="10"/>
        <v>9400</v>
      </c>
      <c r="AU62" s="32" t="str">
        <f t="shared" si="11"/>
        <v/>
      </c>
      <c r="AV62" s="34"/>
      <c r="AW62" s="32" t="str">
        <f t="shared" si="25"/>
        <v>FC</v>
      </c>
      <c r="AX62" s="32" t="str">
        <f>VLOOKUP(AS62,'ALL-Chart of Accounts'!$E:$F,2,0)</f>
        <v>IC AM Sales - Product (I82PRDAFT)</v>
      </c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  <c r="BY62" s="34"/>
      <c r="BZ62" s="34"/>
      <c r="CA62" s="34"/>
      <c r="CB62" s="34"/>
      <c r="CC62" s="34"/>
      <c r="CD62" s="34"/>
      <c r="CE62" s="34"/>
      <c r="CF62" s="34"/>
      <c r="CG62" s="34"/>
      <c r="CH62" s="34"/>
      <c r="CI62" s="32">
        <f t="shared" si="41"/>
        <v>525010</v>
      </c>
      <c r="CJ62" s="32">
        <f t="shared" si="13"/>
        <v>9400</v>
      </c>
      <c r="CK62" s="34"/>
      <c r="CL62" s="34"/>
      <c r="CM62" s="32" t="str">
        <f t="shared" si="26"/>
        <v>FC</v>
      </c>
      <c r="CN62" s="32" t="str">
        <f>VLOOKUP(CI62,'ALL-Chart of Accounts'!$E:$F,2,0)</f>
        <v>IC AM COS - Product (I85PRDAFT) - Matl</v>
      </c>
      <c r="CO62" s="32">
        <f t="shared" si="44"/>
        <v>525020</v>
      </c>
      <c r="CP62" s="32">
        <f t="shared" si="15"/>
        <v>9400</v>
      </c>
      <c r="CQ62" s="34"/>
      <c r="CR62" s="34"/>
      <c r="CS62" s="32" t="str">
        <f t="shared" si="27"/>
        <v>FC</v>
      </c>
      <c r="CT62" s="32" t="str">
        <f>VLOOKUP(CO62,'ALL-Chart of Accounts'!$E:$F,2,0)</f>
        <v>IC AM COS - Product (I85PRDAFT) - Labor</v>
      </c>
      <c r="CU62" s="32">
        <f t="shared" si="45"/>
        <v>525030</v>
      </c>
      <c r="CV62" s="32">
        <f t="shared" si="17"/>
        <v>9400</v>
      </c>
      <c r="CW62" s="34"/>
      <c r="CX62" s="34"/>
      <c r="CY62" s="32" t="str">
        <f t="shared" si="28"/>
        <v>FC</v>
      </c>
      <c r="CZ62" s="32" t="str">
        <f>VLOOKUP(CU62,'ALL-Chart of Accounts'!$E:$F,2,0)</f>
        <v>IC AM COS - Product (I85PRDAFT) - Fx OH</v>
      </c>
      <c r="DA62" s="32">
        <f t="shared" si="46"/>
        <v>525040</v>
      </c>
      <c r="DB62" s="32">
        <f t="shared" si="19"/>
        <v>9400</v>
      </c>
      <c r="DC62" s="34"/>
      <c r="DD62" s="34"/>
      <c r="DE62" s="32" t="str">
        <f t="shared" si="29"/>
        <v>FC</v>
      </c>
      <c r="DF62" s="32" t="str">
        <f>VLOOKUP(DA62,'ALL-Chart of Accounts'!$E:$F,2,0)</f>
        <v>IC AM COS - Product (I85PRDAFT) - Var OH</v>
      </c>
      <c r="DG62" s="32">
        <f t="shared" si="47"/>
        <v>525050</v>
      </c>
      <c r="DH62" s="32">
        <f t="shared" si="21"/>
        <v>9400</v>
      </c>
      <c r="DI62" s="34"/>
      <c r="DJ62" s="34"/>
      <c r="DK62" s="32" t="str">
        <f t="shared" si="30"/>
        <v>FC</v>
      </c>
      <c r="DL62" s="32" t="str">
        <f>VLOOKUP(DG62,'ALL-Chart of Accounts'!$E:$F,2,0)</f>
        <v>IC AM COS - Product (I85PRDAFT) - Outsid</v>
      </c>
      <c r="DM62" s="34"/>
      <c r="DN62" s="34"/>
      <c r="DO62" s="34"/>
      <c r="DP62" s="34"/>
      <c r="DQ62" s="34"/>
      <c r="DR62" s="34"/>
      <c r="DS62" s="34"/>
      <c r="DT62" s="34"/>
      <c r="DU62" s="34"/>
      <c r="DV62" s="34"/>
      <c r="DW62" s="34"/>
      <c r="DX62" s="34"/>
      <c r="DY62" s="34"/>
      <c r="DZ62" s="34"/>
      <c r="EA62" s="34"/>
      <c r="EB62" s="34"/>
      <c r="EC62" s="34"/>
      <c r="ED62" s="34"/>
      <c r="EE62" s="34"/>
      <c r="EF62" s="34"/>
      <c r="EG62" s="34"/>
      <c r="EH62" s="34"/>
      <c r="EI62" s="34"/>
      <c r="EJ62" s="34"/>
      <c r="EK62" s="34"/>
      <c r="EL62" s="34"/>
      <c r="EM62" s="34"/>
      <c r="EN62" s="34"/>
      <c r="EO62" s="34"/>
      <c r="EP62" s="34"/>
      <c r="ER62" s="32" t="str">
        <f t="shared" si="31"/>
        <v>1JBTFCA428</v>
      </c>
      <c r="ES62" s="32" t="b">
        <f t="shared" si="39"/>
        <v>1</v>
      </c>
      <c r="ET62" t="s">
        <v>10</v>
      </c>
      <c r="EU62" t="s">
        <v>10627</v>
      </c>
      <c r="EV62" t="s">
        <v>10628</v>
      </c>
      <c r="EW62" t="s">
        <v>9398</v>
      </c>
      <c r="EX62" s="61">
        <v>43254.489312928243</v>
      </c>
      <c r="EY62" t="s">
        <v>9398</v>
      </c>
      <c r="EZ62" s="61">
        <v>43254.489416550925</v>
      </c>
    </row>
    <row r="63" spans="1:156" x14ac:dyDescent="0.35">
      <c r="A63" s="18">
        <v>43115</v>
      </c>
      <c r="B63" s="18"/>
      <c r="C63" s="18"/>
      <c r="D63" s="4" t="s">
        <v>3429</v>
      </c>
      <c r="E63" s="22" t="str">
        <f t="shared" si="49"/>
        <v>X</v>
      </c>
      <c r="F63" s="22" t="str">
        <f t="shared" si="49"/>
        <v/>
      </c>
      <c r="G63" s="22" t="str">
        <f t="shared" si="49"/>
        <v/>
      </c>
      <c r="H63" s="22" t="str">
        <f t="shared" si="49"/>
        <v/>
      </c>
      <c r="I63" s="22" t="str">
        <f t="shared" si="49"/>
        <v/>
      </c>
      <c r="J63" s="22" t="str">
        <f t="shared" si="49"/>
        <v>X</v>
      </c>
      <c r="K63" s="22" t="str">
        <f t="shared" si="49"/>
        <v>X</v>
      </c>
      <c r="L63" s="22" t="s">
        <v>2586</v>
      </c>
      <c r="M63" s="34" t="s">
        <v>2440</v>
      </c>
      <c r="N63" s="34" t="s">
        <v>2441</v>
      </c>
      <c r="O63" s="32">
        <f t="shared" si="4"/>
        <v>124408</v>
      </c>
      <c r="P63" s="34"/>
      <c r="Q63" s="34"/>
      <c r="R63" s="34"/>
      <c r="S63" s="32" t="str">
        <f>IFERROR(VLOOKUP(LEFT($M63,2),'ALL-Unit Code 4'!$W:$W,1,0),VLOOKUP($D$3,Sites!$A:$B,2,0))</f>
        <v>FC</v>
      </c>
      <c r="T63" s="32" t="str">
        <f>VLOOKUP(O63,'ALL-Chart of Accounts'!$E:$F,2,0)</f>
        <v>IC AR - Double D UK</v>
      </c>
      <c r="U63" s="34"/>
      <c r="V63" s="34"/>
      <c r="W63" s="34"/>
      <c r="X63" s="34"/>
      <c r="Y63" s="34"/>
      <c r="Z63" s="34"/>
      <c r="AA63" s="32">
        <f t="shared" si="48"/>
        <v>425000</v>
      </c>
      <c r="AB63" s="38">
        <f t="shared" si="50"/>
        <v>9408</v>
      </c>
      <c r="AC63" s="34"/>
      <c r="AD63" s="34"/>
      <c r="AE63" s="32" t="str">
        <f t="shared" si="23"/>
        <v>FC</v>
      </c>
      <c r="AF63" s="32" t="str">
        <f>VLOOKUP(AA63,'ALL-Chart of Accounts'!$E:$F,2,0)</f>
        <v>IC AM Sales - Product (I82PRDAFT)</v>
      </c>
      <c r="AG63" s="32">
        <f t="shared" si="6"/>
        <v>425000</v>
      </c>
      <c r="AH63" s="32">
        <f t="shared" si="7"/>
        <v>9408</v>
      </c>
      <c r="AI63" s="32">
        <f t="shared" si="8"/>
        <v>9999</v>
      </c>
      <c r="AJ63" s="34"/>
      <c r="AK63" s="32" t="str">
        <f t="shared" si="24"/>
        <v>FC</v>
      </c>
      <c r="AL63" s="32" t="str">
        <f>VLOOKUP(AG63,'ALL-Chart of Accounts'!$E:$F,2,0)</f>
        <v>IC AM Sales - Product (I82PRDAFT)</v>
      </c>
      <c r="AM63" s="34"/>
      <c r="AN63" s="34"/>
      <c r="AO63" s="34"/>
      <c r="AP63" s="34"/>
      <c r="AQ63" s="34"/>
      <c r="AR63" s="34"/>
      <c r="AS63" s="32">
        <f t="shared" si="9"/>
        <v>425000</v>
      </c>
      <c r="AT63" s="32">
        <f t="shared" si="10"/>
        <v>9408</v>
      </c>
      <c r="AU63" s="32" t="str">
        <f t="shared" si="11"/>
        <v/>
      </c>
      <c r="AV63" s="34"/>
      <c r="AW63" s="32" t="str">
        <f t="shared" si="25"/>
        <v>FC</v>
      </c>
      <c r="AX63" s="32" t="str">
        <f>VLOOKUP(AS63,'ALL-Chart of Accounts'!$E:$F,2,0)</f>
        <v>IC AM Sales - Product (I82PRDAFT)</v>
      </c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  <c r="BR63" s="34"/>
      <c r="BS63" s="34"/>
      <c r="BT63" s="34"/>
      <c r="BU63" s="34"/>
      <c r="BV63" s="34"/>
      <c r="BW63" s="34"/>
      <c r="BX63" s="34"/>
      <c r="BY63" s="34"/>
      <c r="BZ63" s="34"/>
      <c r="CA63" s="34"/>
      <c r="CB63" s="34"/>
      <c r="CC63" s="34"/>
      <c r="CD63" s="34"/>
      <c r="CE63" s="34"/>
      <c r="CF63" s="34"/>
      <c r="CG63" s="34"/>
      <c r="CH63" s="34"/>
      <c r="CI63" s="32">
        <f t="shared" si="41"/>
        <v>525010</v>
      </c>
      <c r="CJ63" s="32">
        <f t="shared" si="13"/>
        <v>9408</v>
      </c>
      <c r="CK63" s="34"/>
      <c r="CL63" s="34"/>
      <c r="CM63" s="32" t="str">
        <f t="shared" si="26"/>
        <v>FC</v>
      </c>
      <c r="CN63" s="32" t="str">
        <f>VLOOKUP(CI63,'ALL-Chart of Accounts'!$E:$F,2,0)</f>
        <v>IC AM COS - Product (I85PRDAFT) - Matl</v>
      </c>
      <c r="CO63" s="32">
        <f t="shared" si="44"/>
        <v>525020</v>
      </c>
      <c r="CP63" s="32">
        <f t="shared" si="15"/>
        <v>9408</v>
      </c>
      <c r="CQ63" s="34"/>
      <c r="CR63" s="34"/>
      <c r="CS63" s="32" t="str">
        <f t="shared" si="27"/>
        <v>FC</v>
      </c>
      <c r="CT63" s="32" t="str">
        <f>VLOOKUP(CO63,'ALL-Chart of Accounts'!$E:$F,2,0)</f>
        <v>IC AM COS - Product (I85PRDAFT) - Labor</v>
      </c>
      <c r="CU63" s="32">
        <f t="shared" si="45"/>
        <v>525030</v>
      </c>
      <c r="CV63" s="32">
        <f t="shared" si="17"/>
        <v>9408</v>
      </c>
      <c r="CW63" s="34"/>
      <c r="CX63" s="34"/>
      <c r="CY63" s="32" t="str">
        <f t="shared" si="28"/>
        <v>FC</v>
      </c>
      <c r="CZ63" s="32" t="str">
        <f>VLOOKUP(CU63,'ALL-Chart of Accounts'!$E:$F,2,0)</f>
        <v>IC AM COS - Product (I85PRDAFT) - Fx OH</v>
      </c>
      <c r="DA63" s="32">
        <f t="shared" si="46"/>
        <v>525040</v>
      </c>
      <c r="DB63" s="32">
        <f t="shared" si="19"/>
        <v>9408</v>
      </c>
      <c r="DC63" s="34"/>
      <c r="DD63" s="34"/>
      <c r="DE63" s="32" t="str">
        <f t="shared" si="29"/>
        <v>FC</v>
      </c>
      <c r="DF63" s="32" t="str">
        <f>VLOOKUP(DA63,'ALL-Chart of Accounts'!$E:$F,2,0)</f>
        <v>IC AM COS - Product (I85PRDAFT) - Var OH</v>
      </c>
      <c r="DG63" s="32">
        <f t="shared" si="47"/>
        <v>525050</v>
      </c>
      <c r="DH63" s="32">
        <f t="shared" si="21"/>
        <v>9408</v>
      </c>
      <c r="DI63" s="34"/>
      <c r="DJ63" s="34"/>
      <c r="DK63" s="32" t="str">
        <f t="shared" si="30"/>
        <v>FC</v>
      </c>
      <c r="DL63" s="32" t="str">
        <f>VLOOKUP(DG63,'ALL-Chart of Accounts'!$E:$F,2,0)</f>
        <v>IC AM COS - Product (I85PRDAFT) - Outsid</v>
      </c>
      <c r="DM63" s="34"/>
      <c r="DN63" s="34"/>
      <c r="DO63" s="34"/>
      <c r="DP63" s="34"/>
      <c r="DQ63" s="34"/>
      <c r="DR63" s="34"/>
      <c r="DS63" s="34"/>
      <c r="DT63" s="34"/>
      <c r="DU63" s="34"/>
      <c r="DV63" s="34"/>
      <c r="DW63" s="34"/>
      <c r="DX63" s="34"/>
      <c r="DY63" s="34"/>
      <c r="DZ63" s="34"/>
      <c r="EA63" s="34"/>
      <c r="EB63" s="34"/>
      <c r="EC63" s="34"/>
      <c r="ED63" s="34"/>
      <c r="EE63" s="34"/>
      <c r="EF63" s="34"/>
      <c r="EG63" s="34"/>
      <c r="EH63" s="34"/>
      <c r="EI63" s="34"/>
      <c r="EJ63" s="34"/>
      <c r="EK63" s="34"/>
      <c r="EL63" s="34"/>
      <c r="EM63" s="34"/>
      <c r="EN63" s="34"/>
      <c r="EO63" s="34"/>
      <c r="EP63" s="34"/>
      <c r="ER63" s="32" t="str">
        <f t="shared" si="31"/>
        <v>1JBTFCA495</v>
      </c>
      <c r="ES63" s="32" t="b">
        <f t="shared" si="39"/>
        <v>1</v>
      </c>
      <c r="ET63" t="s">
        <v>10</v>
      </c>
      <c r="EU63" t="s">
        <v>2591</v>
      </c>
      <c r="EV63" t="s">
        <v>2595</v>
      </c>
      <c r="EW63" t="s">
        <v>9398</v>
      </c>
      <c r="EX63" s="61">
        <v>43014.063608368058</v>
      </c>
      <c r="EY63" t="s">
        <v>9398</v>
      </c>
      <c r="EZ63" s="61">
        <v>43115.398472337962</v>
      </c>
    </row>
    <row r="64" spans="1:156" s="46" customFormat="1" x14ac:dyDescent="0.35">
      <c r="A64" s="18">
        <v>43187</v>
      </c>
      <c r="B64" s="18"/>
      <c r="C64" s="18"/>
      <c r="D64" s="4" t="s">
        <v>9961</v>
      </c>
      <c r="E64" s="22" t="str">
        <f t="shared" si="49"/>
        <v>X</v>
      </c>
      <c r="F64" s="22" t="str">
        <f t="shared" si="49"/>
        <v/>
      </c>
      <c r="G64" s="22" t="str">
        <f t="shared" si="49"/>
        <v/>
      </c>
      <c r="H64" s="22" t="str">
        <f t="shared" si="49"/>
        <v/>
      </c>
      <c r="I64" s="22" t="str">
        <f t="shared" si="49"/>
        <v/>
      </c>
      <c r="J64" s="22" t="str">
        <f t="shared" si="49"/>
        <v>X</v>
      </c>
      <c r="K64" s="22" t="str">
        <f t="shared" si="49"/>
        <v>X</v>
      </c>
      <c r="L64" s="22" t="s">
        <v>2586</v>
      </c>
      <c r="M64" s="34" t="s">
        <v>9956</v>
      </c>
      <c r="N64" s="34" t="s">
        <v>9957</v>
      </c>
      <c r="O64" s="32">
        <f t="shared" si="4"/>
        <v>124420</v>
      </c>
      <c r="P64" s="34"/>
      <c r="Q64" s="34"/>
      <c r="R64" s="34"/>
      <c r="S64" s="32" t="str">
        <f>IFERROR(VLOOKUP(LEFT($M64,2),'ALL-Unit Code 4'!$W:$W,1,0),VLOOKUP($D$3,Sites!$A:$B,2,0))</f>
        <v>FC</v>
      </c>
      <c r="T64" s="32" t="str">
        <f>VLOOKUP(O64,'ALL-Chart of Accounts'!$E:$F,2,0)</f>
        <v>IC AR - Italy</v>
      </c>
      <c r="U64" s="34"/>
      <c r="V64" s="34"/>
      <c r="W64" s="34"/>
      <c r="X64" s="34"/>
      <c r="Y64" s="34"/>
      <c r="Z64" s="34"/>
      <c r="AA64" s="32">
        <f t="shared" si="48"/>
        <v>425000</v>
      </c>
      <c r="AB64" s="38">
        <f t="shared" si="50"/>
        <v>9420</v>
      </c>
      <c r="AC64" s="34"/>
      <c r="AD64" s="34"/>
      <c r="AE64" s="32" t="str">
        <f t="shared" si="23"/>
        <v>FC</v>
      </c>
      <c r="AF64" s="32" t="str">
        <f>VLOOKUP(AA64,'ALL-Chart of Accounts'!$E:$F,2,0)</f>
        <v>IC AM Sales - Product (I82PRDAFT)</v>
      </c>
      <c r="AG64" s="32">
        <f t="shared" si="6"/>
        <v>425000</v>
      </c>
      <c r="AH64" s="32">
        <f t="shared" si="7"/>
        <v>9420</v>
      </c>
      <c r="AI64" s="32">
        <f t="shared" si="8"/>
        <v>9999</v>
      </c>
      <c r="AJ64" s="34"/>
      <c r="AK64" s="32" t="str">
        <f t="shared" si="24"/>
        <v>FC</v>
      </c>
      <c r="AL64" s="32" t="str">
        <f>VLOOKUP(AG64,'ALL-Chart of Accounts'!$E:$F,2,0)</f>
        <v>IC AM Sales - Product (I82PRDAFT)</v>
      </c>
      <c r="AM64" s="34"/>
      <c r="AN64" s="34"/>
      <c r="AO64" s="34"/>
      <c r="AP64" s="34"/>
      <c r="AQ64" s="34"/>
      <c r="AR64" s="34"/>
      <c r="AS64" s="32">
        <f t="shared" si="9"/>
        <v>425000</v>
      </c>
      <c r="AT64" s="32">
        <f t="shared" si="10"/>
        <v>9420</v>
      </c>
      <c r="AU64" s="32" t="str">
        <f t="shared" si="11"/>
        <v/>
      </c>
      <c r="AV64" s="34"/>
      <c r="AW64" s="32" t="str">
        <f t="shared" si="25"/>
        <v>FC</v>
      </c>
      <c r="AX64" s="32" t="str">
        <f>VLOOKUP(AS64,'ALL-Chart of Accounts'!$E:$F,2,0)</f>
        <v>IC AM Sales - Product (I82PRDAFT)</v>
      </c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4"/>
      <c r="BV64" s="34"/>
      <c r="BW64" s="34"/>
      <c r="BX64" s="34"/>
      <c r="BY64" s="34"/>
      <c r="BZ64" s="34"/>
      <c r="CA64" s="34"/>
      <c r="CB64" s="34"/>
      <c r="CC64" s="34"/>
      <c r="CD64" s="34"/>
      <c r="CE64" s="34"/>
      <c r="CF64" s="34"/>
      <c r="CG64" s="34"/>
      <c r="CH64" s="34"/>
      <c r="CI64" s="32">
        <f t="shared" si="41"/>
        <v>525010</v>
      </c>
      <c r="CJ64" s="32">
        <f t="shared" si="13"/>
        <v>9420</v>
      </c>
      <c r="CK64" s="34"/>
      <c r="CL64" s="34"/>
      <c r="CM64" s="32" t="str">
        <f t="shared" si="26"/>
        <v>FC</v>
      </c>
      <c r="CN64" s="32" t="str">
        <f>VLOOKUP(CI64,'ALL-Chart of Accounts'!$E:$F,2,0)</f>
        <v>IC AM COS - Product (I85PRDAFT) - Matl</v>
      </c>
      <c r="CO64" s="32">
        <f t="shared" si="44"/>
        <v>525020</v>
      </c>
      <c r="CP64" s="32">
        <f t="shared" si="15"/>
        <v>9420</v>
      </c>
      <c r="CQ64" s="34"/>
      <c r="CR64" s="34"/>
      <c r="CS64" s="32" t="str">
        <f t="shared" si="27"/>
        <v>FC</v>
      </c>
      <c r="CT64" s="32" t="str">
        <f>VLOOKUP(CO64,'ALL-Chart of Accounts'!$E:$F,2,0)</f>
        <v>IC AM COS - Product (I85PRDAFT) - Labor</v>
      </c>
      <c r="CU64" s="32">
        <f t="shared" si="45"/>
        <v>525030</v>
      </c>
      <c r="CV64" s="32">
        <f t="shared" si="17"/>
        <v>9420</v>
      </c>
      <c r="CW64" s="34"/>
      <c r="CX64" s="34"/>
      <c r="CY64" s="32" t="str">
        <f t="shared" si="28"/>
        <v>FC</v>
      </c>
      <c r="CZ64" s="32" t="str">
        <f>VLOOKUP(CU64,'ALL-Chart of Accounts'!$E:$F,2,0)</f>
        <v>IC AM COS - Product (I85PRDAFT) - Fx OH</v>
      </c>
      <c r="DA64" s="32">
        <f t="shared" si="46"/>
        <v>525040</v>
      </c>
      <c r="DB64" s="32">
        <f t="shared" si="19"/>
        <v>9420</v>
      </c>
      <c r="DC64" s="34"/>
      <c r="DD64" s="34"/>
      <c r="DE64" s="32" t="str">
        <f t="shared" si="29"/>
        <v>FC</v>
      </c>
      <c r="DF64" s="32" t="str">
        <f>VLOOKUP(DA64,'ALL-Chart of Accounts'!$E:$F,2,0)</f>
        <v>IC AM COS - Product (I85PRDAFT) - Var OH</v>
      </c>
      <c r="DG64" s="32">
        <f t="shared" si="47"/>
        <v>525050</v>
      </c>
      <c r="DH64" s="32">
        <f t="shared" si="21"/>
        <v>9420</v>
      </c>
      <c r="DI64" s="34"/>
      <c r="DJ64" s="34"/>
      <c r="DK64" s="32" t="str">
        <f t="shared" si="30"/>
        <v>FC</v>
      </c>
      <c r="DL64" s="32" t="str">
        <f>VLOOKUP(DG64,'ALL-Chart of Accounts'!$E:$F,2,0)</f>
        <v>IC AM COS - Product (I85PRDAFT) - Outsid</v>
      </c>
      <c r="DM64" s="34"/>
      <c r="DN64" s="34"/>
      <c r="DO64" s="34"/>
      <c r="DP64" s="34"/>
      <c r="DQ64" s="34"/>
      <c r="DR64" s="34"/>
      <c r="DS64" s="34"/>
      <c r="DT64" s="34"/>
      <c r="DU64" s="34"/>
      <c r="DV64" s="34"/>
      <c r="DW64" s="34"/>
      <c r="DX64" s="34"/>
      <c r="DY64" s="34"/>
      <c r="DZ64" s="34"/>
      <c r="EA64" s="34"/>
      <c r="EB64" s="34"/>
      <c r="EC64" s="34"/>
      <c r="ED64" s="34"/>
      <c r="EE64" s="34"/>
      <c r="EF64" s="34"/>
      <c r="EG64" s="34"/>
      <c r="EH64" s="34"/>
      <c r="EI64" s="34"/>
      <c r="EJ64" s="34"/>
      <c r="EK64" s="34"/>
      <c r="EL64" s="34"/>
      <c r="EM64" s="34"/>
      <c r="EN64" s="34"/>
      <c r="EO64" s="34"/>
      <c r="EP64" s="34"/>
      <c r="EQ64"/>
      <c r="ER64" s="32" t="str">
        <f t="shared" si="31"/>
        <v>1JBTFCA500</v>
      </c>
      <c r="ES64" s="32" t="b">
        <f t="shared" si="39"/>
        <v>1</v>
      </c>
      <c r="ET64" s="46" t="s">
        <v>10</v>
      </c>
      <c r="EU64" s="46" t="s">
        <v>2442</v>
      </c>
      <c r="EV64" s="46" t="s">
        <v>2443</v>
      </c>
      <c r="EW64" s="46" t="s">
        <v>9398</v>
      </c>
      <c r="EX64" s="61">
        <v>42916.568637962962</v>
      </c>
      <c r="EY64" s="46" t="s">
        <v>9398</v>
      </c>
      <c r="EZ64" s="61">
        <v>43115.398475891205</v>
      </c>
    </row>
    <row r="65" spans="1:156" x14ac:dyDescent="0.35">
      <c r="A65" s="18">
        <v>43187</v>
      </c>
      <c r="B65" s="18"/>
      <c r="C65" s="18"/>
      <c r="D65" s="4" t="s">
        <v>11380</v>
      </c>
      <c r="E65" s="22" t="str">
        <f t="shared" ref="E65:K74" si="51">IF(ISERROR(VLOOKUP(E$4&amp;$M65,$ER:$ER,1,0)),"","X")</f>
        <v>X</v>
      </c>
      <c r="F65" s="22" t="str">
        <f t="shared" si="51"/>
        <v/>
      </c>
      <c r="G65" s="22" t="str">
        <f t="shared" si="51"/>
        <v/>
      </c>
      <c r="H65" s="22" t="str">
        <f t="shared" si="51"/>
        <v/>
      </c>
      <c r="I65" s="22" t="str">
        <f t="shared" si="51"/>
        <v/>
      </c>
      <c r="J65" s="22" t="str">
        <f t="shared" si="51"/>
        <v>X</v>
      </c>
      <c r="K65" s="22" t="str">
        <f t="shared" si="51"/>
        <v/>
      </c>
      <c r="L65" s="22" t="s">
        <v>2586</v>
      </c>
      <c r="M65" s="34" t="s">
        <v>10627</v>
      </c>
      <c r="N65" s="34" t="s">
        <v>10628</v>
      </c>
      <c r="O65" s="32">
        <f t="shared" si="4"/>
        <v>124428</v>
      </c>
      <c r="P65" s="34"/>
      <c r="Q65" s="34"/>
      <c r="R65" s="34"/>
      <c r="S65" s="32" t="str">
        <f>IFERROR(VLOOKUP(LEFT($M65,2),'ALL-Unit Code 4'!$W:$W,1,0),VLOOKUP($D$3,Sites!$A:$B,2,0))</f>
        <v>FC</v>
      </c>
      <c r="T65" s="32" t="str">
        <f>VLOOKUP(O65,'ALL-Chart of Accounts'!$E:$F,2,0)</f>
        <v>IC AR - Schroder Manufacturing</v>
      </c>
      <c r="U65" s="34"/>
      <c r="V65" s="34"/>
      <c r="W65" s="34"/>
      <c r="X65" s="34"/>
      <c r="Y65" s="34"/>
      <c r="Z65" s="34"/>
      <c r="AA65" s="32">
        <f t="shared" si="48"/>
        <v>425000</v>
      </c>
      <c r="AB65" s="118">
        <f t="shared" si="50"/>
        <v>9428</v>
      </c>
      <c r="AC65" s="34"/>
      <c r="AD65" s="34"/>
      <c r="AE65" s="32" t="str">
        <f t="shared" si="23"/>
        <v>FC</v>
      </c>
      <c r="AF65" s="32" t="str">
        <f>VLOOKUP(AA65,'ALL-Chart of Accounts'!$E:$F,2,0)</f>
        <v>IC AM Sales - Product (I82PRDAFT)</v>
      </c>
      <c r="AG65" s="32">
        <f t="shared" si="6"/>
        <v>425000</v>
      </c>
      <c r="AH65" s="32">
        <f t="shared" si="7"/>
        <v>9428</v>
      </c>
      <c r="AI65" s="32">
        <f t="shared" si="8"/>
        <v>9999</v>
      </c>
      <c r="AJ65" s="34"/>
      <c r="AK65" s="32" t="str">
        <f t="shared" si="24"/>
        <v>FC</v>
      </c>
      <c r="AL65" s="32" t="str">
        <f>VLOOKUP(AG65,'ALL-Chart of Accounts'!$E:$F,2,0)</f>
        <v>IC AM Sales - Product (I82PRDAFT)</v>
      </c>
      <c r="AM65" s="34"/>
      <c r="AN65" s="34"/>
      <c r="AO65" s="34"/>
      <c r="AP65" s="34"/>
      <c r="AQ65" s="34"/>
      <c r="AR65" s="34"/>
      <c r="AS65" s="32">
        <f t="shared" si="9"/>
        <v>425000</v>
      </c>
      <c r="AT65" s="32">
        <f t="shared" si="10"/>
        <v>9428</v>
      </c>
      <c r="AU65" s="32" t="str">
        <f t="shared" si="11"/>
        <v/>
      </c>
      <c r="AV65" s="34"/>
      <c r="AW65" s="32" t="str">
        <f t="shared" si="25"/>
        <v>FC</v>
      </c>
      <c r="AX65" s="32" t="str">
        <f>VLOOKUP(AS65,'ALL-Chart of Accounts'!$E:$F,2,0)</f>
        <v>IC AM Sales - Product (I82PRDAFT)</v>
      </c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4"/>
      <c r="BV65" s="34"/>
      <c r="BW65" s="34"/>
      <c r="BX65" s="34"/>
      <c r="BY65" s="34"/>
      <c r="BZ65" s="34"/>
      <c r="CA65" s="34"/>
      <c r="CB65" s="34"/>
      <c r="CC65" s="34"/>
      <c r="CD65" s="34"/>
      <c r="CE65" s="34"/>
      <c r="CF65" s="34"/>
      <c r="CG65" s="34"/>
      <c r="CH65" s="34"/>
      <c r="CI65" s="32">
        <f t="shared" si="41"/>
        <v>525010</v>
      </c>
      <c r="CJ65" s="32">
        <f t="shared" si="13"/>
        <v>9428</v>
      </c>
      <c r="CK65" s="34"/>
      <c r="CL65" s="34"/>
      <c r="CM65" s="32" t="str">
        <f t="shared" si="26"/>
        <v>FC</v>
      </c>
      <c r="CN65" s="32" t="str">
        <f>VLOOKUP(CI65,'ALL-Chart of Accounts'!$E:$F,2,0)</f>
        <v>IC AM COS - Product (I85PRDAFT) - Matl</v>
      </c>
      <c r="CO65" s="32">
        <f t="shared" si="44"/>
        <v>525020</v>
      </c>
      <c r="CP65" s="32">
        <f t="shared" si="15"/>
        <v>9428</v>
      </c>
      <c r="CQ65" s="34"/>
      <c r="CR65" s="34"/>
      <c r="CS65" s="32" t="str">
        <f t="shared" si="27"/>
        <v>FC</v>
      </c>
      <c r="CT65" s="32" t="str">
        <f>VLOOKUP(CO65,'ALL-Chart of Accounts'!$E:$F,2,0)</f>
        <v>IC AM COS - Product (I85PRDAFT) - Labor</v>
      </c>
      <c r="CU65" s="32">
        <f t="shared" si="45"/>
        <v>525030</v>
      </c>
      <c r="CV65" s="32">
        <f t="shared" si="17"/>
        <v>9428</v>
      </c>
      <c r="CW65" s="34"/>
      <c r="CX65" s="34"/>
      <c r="CY65" s="32" t="str">
        <f t="shared" si="28"/>
        <v>FC</v>
      </c>
      <c r="CZ65" s="32" t="str">
        <f>VLOOKUP(CU65,'ALL-Chart of Accounts'!$E:$F,2,0)</f>
        <v>IC AM COS - Product (I85PRDAFT) - Fx OH</v>
      </c>
      <c r="DA65" s="32">
        <f t="shared" si="46"/>
        <v>525040</v>
      </c>
      <c r="DB65" s="32">
        <f t="shared" si="19"/>
        <v>9428</v>
      </c>
      <c r="DC65" s="34"/>
      <c r="DD65" s="34"/>
      <c r="DE65" s="32" t="str">
        <f t="shared" si="29"/>
        <v>FC</v>
      </c>
      <c r="DF65" s="32" t="str">
        <f>VLOOKUP(DA65,'ALL-Chart of Accounts'!$E:$F,2,0)</f>
        <v>IC AM COS - Product (I85PRDAFT) - Var OH</v>
      </c>
      <c r="DG65" s="32">
        <f t="shared" si="47"/>
        <v>525050</v>
      </c>
      <c r="DH65" s="32">
        <f t="shared" si="21"/>
        <v>9428</v>
      </c>
      <c r="DI65" s="34"/>
      <c r="DJ65" s="34"/>
      <c r="DK65" s="32" t="str">
        <f t="shared" si="30"/>
        <v>FC</v>
      </c>
      <c r="DL65" s="32" t="str">
        <f>VLOOKUP(DG65,'ALL-Chart of Accounts'!$E:$F,2,0)</f>
        <v>IC AM COS - Product (I85PRDAFT) - Outsid</v>
      </c>
      <c r="DM65" s="34"/>
      <c r="DN65" s="34"/>
      <c r="DO65" s="34"/>
      <c r="DP65" s="34"/>
      <c r="DQ65" s="34"/>
      <c r="DR65" s="34"/>
      <c r="DS65" s="34"/>
      <c r="DT65" s="34"/>
      <c r="DU65" s="34"/>
      <c r="DV65" s="34"/>
      <c r="DW65" s="34"/>
      <c r="DX65" s="34"/>
      <c r="DY65" s="34"/>
      <c r="DZ65" s="34"/>
      <c r="EA65" s="34"/>
      <c r="EB65" s="34"/>
      <c r="EC65" s="34"/>
      <c r="ED65" s="34"/>
      <c r="EE65" s="34"/>
      <c r="EF65" s="34"/>
      <c r="EG65" s="34"/>
      <c r="EH65" s="34"/>
      <c r="EI65" s="34"/>
      <c r="EJ65" s="34"/>
      <c r="EK65" s="34"/>
      <c r="EL65" s="34"/>
      <c r="EM65" s="34"/>
      <c r="EN65" s="34"/>
      <c r="EO65" s="34"/>
      <c r="EP65" s="34"/>
      <c r="EQ65" s="46"/>
      <c r="ER65" s="32" t="str">
        <f t="shared" si="31"/>
        <v>1JBTFCA510</v>
      </c>
      <c r="ES65" s="32" t="b">
        <f t="shared" si="39"/>
        <v>1</v>
      </c>
      <c r="ET65" t="s">
        <v>10</v>
      </c>
      <c r="EU65" t="s">
        <v>2444</v>
      </c>
      <c r="EV65" t="s">
        <v>2445</v>
      </c>
      <c r="EW65" t="s">
        <v>9398</v>
      </c>
      <c r="EX65" s="61">
        <v>42916.568640509257</v>
      </c>
      <c r="EY65" t="s">
        <v>9398</v>
      </c>
      <c r="EZ65" s="61">
        <v>43115.398478240742</v>
      </c>
    </row>
    <row r="66" spans="1:156" x14ac:dyDescent="0.35">
      <c r="A66" s="18">
        <v>43115</v>
      </c>
      <c r="B66" s="18"/>
      <c r="C66" s="18"/>
      <c r="D66" s="4" t="s">
        <v>3429</v>
      </c>
      <c r="E66" s="22" t="str">
        <f t="shared" si="51"/>
        <v>X</v>
      </c>
      <c r="F66" s="22" t="str">
        <f t="shared" si="51"/>
        <v/>
      </c>
      <c r="G66" s="22" t="str">
        <f t="shared" si="51"/>
        <v/>
      </c>
      <c r="H66" s="22" t="str">
        <f t="shared" si="51"/>
        <v/>
      </c>
      <c r="I66" s="22" t="str">
        <f t="shared" si="51"/>
        <v/>
      </c>
      <c r="J66" s="22" t="str">
        <f t="shared" si="51"/>
        <v/>
      </c>
      <c r="K66" s="22" t="str">
        <f t="shared" si="51"/>
        <v>X</v>
      </c>
      <c r="L66" s="22" t="s">
        <v>2586</v>
      </c>
      <c r="M66" s="34" t="s">
        <v>2591</v>
      </c>
      <c r="N66" s="34" t="s">
        <v>2595</v>
      </c>
      <c r="O66" s="32">
        <f t="shared" si="4"/>
        <v>124495</v>
      </c>
      <c r="P66" s="34"/>
      <c r="Q66" s="34"/>
      <c r="R66" s="34"/>
      <c r="S66" s="32" t="str">
        <f>IFERROR(VLOOKUP(LEFT($M66,2),'ALL-Unit Code 4'!$W:$W,1,0),VLOOKUP($D$3,Sites!$A:$B,2,0))</f>
        <v>FC</v>
      </c>
      <c r="T66" s="32" t="str">
        <f>VLOOKUP(O66,'ALL-Chart of Accounts'!$E:$F,2,0)</f>
        <v>IC AR - Dubai</v>
      </c>
      <c r="U66" s="34"/>
      <c r="V66" s="34"/>
      <c r="W66" s="34"/>
      <c r="X66" s="34"/>
      <c r="Y66" s="34"/>
      <c r="Z66" s="34"/>
      <c r="AA66" s="32">
        <f t="shared" si="48"/>
        <v>425000</v>
      </c>
      <c r="AB66" s="38">
        <f t="shared" si="50"/>
        <v>9495</v>
      </c>
      <c r="AC66" s="34"/>
      <c r="AD66" s="34"/>
      <c r="AE66" s="32" t="str">
        <f t="shared" si="23"/>
        <v>FC</v>
      </c>
      <c r="AF66" s="32" t="str">
        <f>VLOOKUP(AA66,'ALL-Chart of Accounts'!$E:$F,2,0)</f>
        <v>IC AM Sales - Product (I82PRDAFT)</v>
      </c>
      <c r="AG66" s="32">
        <f t="shared" si="6"/>
        <v>425000</v>
      </c>
      <c r="AH66" s="32">
        <f t="shared" si="7"/>
        <v>9495</v>
      </c>
      <c r="AI66" s="32">
        <f t="shared" si="8"/>
        <v>9999</v>
      </c>
      <c r="AJ66" s="34"/>
      <c r="AK66" s="32" t="str">
        <f t="shared" si="24"/>
        <v>FC</v>
      </c>
      <c r="AL66" s="32" t="str">
        <f>VLOOKUP(AG66,'ALL-Chart of Accounts'!$E:$F,2,0)</f>
        <v>IC AM Sales - Product (I82PRDAFT)</v>
      </c>
      <c r="AM66" s="34"/>
      <c r="AN66" s="34"/>
      <c r="AO66" s="34"/>
      <c r="AP66" s="34"/>
      <c r="AQ66" s="34"/>
      <c r="AR66" s="34"/>
      <c r="AS66" s="32">
        <f t="shared" si="9"/>
        <v>425000</v>
      </c>
      <c r="AT66" s="32">
        <f t="shared" si="10"/>
        <v>9495</v>
      </c>
      <c r="AU66" s="32" t="str">
        <f t="shared" si="11"/>
        <v/>
      </c>
      <c r="AV66" s="34"/>
      <c r="AW66" s="32" t="str">
        <f t="shared" si="25"/>
        <v>FC</v>
      </c>
      <c r="AX66" s="32" t="str">
        <f>VLOOKUP(AS66,'ALL-Chart of Accounts'!$E:$F,2,0)</f>
        <v>IC AM Sales - Product (I82PRDAFT)</v>
      </c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  <c r="BT66" s="34"/>
      <c r="BU66" s="34"/>
      <c r="BV66" s="34"/>
      <c r="BW66" s="34"/>
      <c r="BX66" s="34"/>
      <c r="BY66" s="34"/>
      <c r="BZ66" s="34"/>
      <c r="CA66" s="34"/>
      <c r="CB66" s="34"/>
      <c r="CC66" s="34"/>
      <c r="CD66" s="34"/>
      <c r="CE66" s="34"/>
      <c r="CF66" s="34"/>
      <c r="CG66" s="34"/>
      <c r="CH66" s="34"/>
      <c r="CI66" s="32">
        <f t="shared" si="41"/>
        <v>525010</v>
      </c>
      <c r="CJ66" s="32">
        <f t="shared" si="13"/>
        <v>9495</v>
      </c>
      <c r="CK66" s="34"/>
      <c r="CL66" s="34"/>
      <c r="CM66" s="32" t="str">
        <f t="shared" si="26"/>
        <v>FC</v>
      </c>
      <c r="CN66" s="32" t="str">
        <f>VLOOKUP(CI66,'ALL-Chart of Accounts'!$E:$F,2,0)</f>
        <v>IC AM COS - Product (I85PRDAFT) - Matl</v>
      </c>
      <c r="CO66" s="32">
        <f t="shared" si="44"/>
        <v>525020</v>
      </c>
      <c r="CP66" s="32">
        <f t="shared" si="15"/>
        <v>9495</v>
      </c>
      <c r="CQ66" s="34"/>
      <c r="CR66" s="34"/>
      <c r="CS66" s="32" t="str">
        <f t="shared" si="27"/>
        <v>FC</v>
      </c>
      <c r="CT66" s="32" t="str">
        <f>VLOOKUP(CO66,'ALL-Chart of Accounts'!$E:$F,2,0)</f>
        <v>IC AM COS - Product (I85PRDAFT) - Labor</v>
      </c>
      <c r="CU66" s="32">
        <f t="shared" si="45"/>
        <v>525030</v>
      </c>
      <c r="CV66" s="32">
        <f t="shared" si="17"/>
        <v>9495</v>
      </c>
      <c r="CW66" s="34"/>
      <c r="CX66" s="34"/>
      <c r="CY66" s="32" t="str">
        <f t="shared" si="28"/>
        <v>FC</v>
      </c>
      <c r="CZ66" s="32" t="str">
        <f>VLOOKUP(CU66,'ALL-Chart of Accounts'!$E:$F,2,0)</f>
        <v>IC AM COS - Product (I85PRDAFT) - Fx OH</v>
      </c>
      <c r="DA66" s="32">
        <f t="shared" si="46"/>
        <v>525040</v>
      </c>
      <c r="DB66" s="32">
        <f t="shared" si="19"/>
        <v>9495</v>
      </c>
      <c r="DC66" s="34"/>
      <c r="DD66" s="34"/>
      <c r="DE66" s="32" t="str">
        <f t="shared" si="29"/>
        <v>FC</v>
      </c>
      <c r="DF66" s="32" t="str">
        <f>VLOOKUP(DA66,'ALL-Chart of Accounts'!$E:$F,2,0)</f>
        <v>IC AM COS - Product (I85PRDAFT) - Var OH</v>
      </c>
      <c r="DG66" s="32">
        <f t="shared" si="47"/>
        <v>525050</v>
      </c>
      <c r="DH66" s="32">
        <f t="shared" si="21"/>
        <v>9495</v>
      </c>
      <c r="DI66" s="34"/>
      <c r="DJ66" s="34"/>
      <c r="DK66" s="32" t="str">
        <f t="shared" si="30"/>
        <v>FC</v>
      </c>
      <c r="DL66" s="32" t="str">
        <f>VLOOKUP(DG66,'ALL-Chart of Accounts'!$E:$F,2,0)</f>
        <v>IC AM COS - Product (I85PRDAFT) - Outsid</v>
      </c>
      <c r="DM66" s="34"/>
      <c r="DN66" s="34"/>
      <c r="DO66" s="34"/>
      <c r="DP66" s="34"/>
      <c r="DQ66" s="34"/>
      <c r="DR66" s="34"/>
      <c r="DS66" s="34"/>
      <c r="DT66" s="34"/>
      <c r="DU66" s="34"/>
      <c r="DV66" s="34"/>
      <c r="DW66" s="34"/>
      <c r="DX66" s="34"/>
      <c r="DY66" s="34"/>
      <c r="DZ66" s="34"/>
      <c r="EA66" s="34"/>
      <c r="EB66" s="34"/>
      <c r="EC66" s="34"/>
      <c r="ED66" s="34"/>
      <c r="EE66" s="34"/>
      <c r="EF66" s="34"/>
      <c r="EG66" s="34"/>
      <c r="EH66" s="34"/>
      <c r="EI66" s="34"/>
      <c r="EJ66" s="34"/>
      <c r="EK66" s="34"/>
      <c r="EL66" s="34"/>
      <c r="EM66" s="34"/>
      <c r="EN66" s="34"/>
      <c r="EO66" s="34"/>
      <c r="EP66" s="34"/>
      <c r="ER66" s="32" t="str">
        <f t="shared" si="31"/>
        <v>1JBTFCA515</v>
      </c>
      <c r="ES66" s="32" t="b">
        <f t="shared" si="39"/>
        <v>1</v>
      </c>
      <c r="ET66" t="s">
        <v>10</v>
      </c>
      <c r="EU66" t="s">
        <v>2446</v>
      </c>
      <c r="EV66" t="s">
        <v>2447</v>
      </c>
      <c r="EW66" t="s">
        <v>9398</v>
      </c>
      <c r="EX66" s="61">
        <v>42916.568642824073</v>
      </c>
      <c r="EY66" t="s">
        <v>9398</v>
      </c>
      <c r="EZ66" s="61">
        <v>43115.398480555552</v>
      </c>
    </row>
    <row r="67" spans="1:156" x14ac:dyDescent="0.35">
      <c r="A67" s="47">
        <v>43115</v>
      </c>
      <c r="B67" s="47"/>
      <c r="C67" s="47"/>
      <c r="D67" s="46" t="s">
        <v>3429</v>
      </c>
      <c r="E67" s="22" t="str">
        <f t="shared" si="51"/>
        <v>X</v>
      </c>
      <c r="F67" s="22" t="str">
        <f t="shared" si="51"/>
        <v>X</v>
      </c>
      <c r="G67" s="22" t="str">
        <f t="shared" si="51"/>
        <v/>
      </c>
      <c r="H67" s="22" t="str">
        <f t="shared" si="51"/>
        <v/>
      </c>
      <c r="I67" s="22" t="str">
        <f t="shared" si="51"/>
        <v/>
      </c>
      <c r="J67" s="22" t="str">
        <f t="shared" si="51"/>
        <v>X</v>
      </c>
      <c r="K67" s="22" t="str">
        <f t="shared" si="51"/>
        <v>X</v>
      </c>
      <c r="L67" s="22" t="s">
        <v>2586</v>
      </c>
      <c r="M67" s="34" t="s">
        <v>2442</v>
      </c>
      <c r="N67" s="34" t="s">
        <v>2443</v>
      </c>
      <c r="O67" s="32">
        <f t="shared" si="4"/>
        <v>124500</v>
      </c>
      <c r="P67" s="34"/>
      <c r="Q67" s="34"/>
      <c r="R67" s="34"/>
      <c r="S67" s="32" t="str">
        <f>IFERROR(VLOOKUP(LEFT($M67,2),'ALL-Unit Code 4'!$W:$W,1,0),VLOOKUP($D$3,Sites!$A:$B,2,0))</f>
        <v>FC</v>
      </c>
      <c r="T67" s="32" t="str">
        <f>VLOOKUP(O67,'ALL-Chart of Accounts'!$E:$F,2,0)</f>
        <v>IC AR - Singapore</v>
      </c>
      <c r="U67" s="34"/>
      <c r="V67" s="34"/>
      <c r="W67" s="34"/>
      <c r="X67" s="34"/>
      <c r="Y67" s="34"/>
      <c r="Z67" s="34"/>
      <c r="AA67" s="32">
        <f t="shared" si="48"/>
        <v>425000</v>
      </c>
      <c r="AB67" s="38">
        <f t="shared" si="50"/>
        <v>9500</v>
      </c>
      <c r="AC67" s="34"/>
      <c r="AD67" s="34"/>
      <c r="AE67" s="32" t="str">
        <f t="shared" si="23"/>
        <v>FC</v>
      </c>
      <c r="AF67" s="32" t="str">
        <f>VLOOKUP(AA67,'ALL-Chart of Accounts'!$E:$F,2,0)</f>
        <v>IC AM Sales - Product (I82PRDAFT)</v>
      </c>
      <c r="AG67" s="32">
        <f t="shared" si="6"/>
        <v>425000</v>
      </c>
      <c r="AH67" s="32">
        <f t="shared" si="7"/>
        <v>9500</v>
      </c>
      <c r="AI67" s="32">
        <f t="shared" si="8"/>
        <v>9999</v>
      </c>
      <c r="AJ67" s="34"/>
      <c r="AK67" s="32" t="str">
        <f t="shared" si="24"/>
        <v>FC</v>
      </c>
      <c r="AL67" s="32" t="str">
        <f>VLOOKUP(AG67,'ALL-Chart of Accounts'!$E:$F,2,0)</f>
        <v>IC AM Sales - Product (I82PRDAFT)</v>
      </c>
      <c r="AM67" s="34"/>
      <c r="AN67" s="34"/>
      <c r="AO67" s="34"/>
      <c r="AP67" s="34"/>
      <c r="AQ67" s="34"/>
      <c r="AR67" s="34"/>
      <c r="AS67" s="32">
        <f t="shared" si="9"/>
        <v>425000</v>
      </c>
      <c r="AT67" s="32">
        <f t="shared" si="10"/>
        <v>9500</v>
      </c>
      <c r="AU67" s="32" t="str">
        <f t="shared" si="11"/>
        <v/>
      </c>
      <c r="AV67" s="34"/>
      <c r="AW67" s="32" t="str">
        <f t="shared" si="25"/>
        <v>FC</v>
      </c>
      <c r="AX67" s="32" t="str">
        <f>VLOOKUP(AS67,'ALL-Chart of Accounts'!$E:$F,2,0)</f>
        <v>IC AM Sales - Product (I82PRDAFT)</v>
      </c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4"/>
      <c r="BT67" s="34"/>
      <c r="BU67" s="34"/>
      <c r="BV67" s="34"/>
      <c r="BW67" s="34"/>
      <c r="BX67" s="34"/>
      <c r="BY67" s="34"/>
      <c r="BZ67" s="34"/>
      <c r="CA67" s="34"/>
      <c r="CB67" s="34"/>
      <c r="CC67" s="34"/>
      <c r="CD67" s="34"/>
      <c r="CE67" s="34"/>
      <c r="CF67" s="34"/>
      <c r="CG67" s="34"/>
      <c r="CH67" s="34"/>
      <c r="CI67" s="32">
        <f t="shared" si="41"/>
        <v>525010</v>
      </c>
      <c r="CJ67" s="32">
        <f t="shared" si="13"/>
        <v>9500</v>
      </c>
      <c r="CK67" s="34"/>
      <c r="CL67" s="34"/>
      <c r="CM67" s="32" t="str">
        <f t="shared" si="26"/>
        <v>FC</v>
      </c>
      <c r="CN67" s="32" t="str">
        <f>VLOOKUP(CI67,'ALL-Chart of Accounts'!$E:$F,2,0)</f>
        <v>IC AM COS - Product (I85PRDAFT) - Matl</v>
      </c>
      <c r="CO67" s="32">
        <f t="shared" si="44"/>
        <v>525020</v>
      </c>
      <c r="CP67" s="32">
        <f t="shared" si="15"/>
        <v>9500</v>
      </c>
      <c r="CQ67" s="34"/>
      <c r="CR67" s="34"/>
      <c r="CS67" s="32" t="str">
        <f t="shared" si="27"/>
        <v>FC</v>
      </c>
      <c r="CT67" s="32" t="str">
        <f>VLOOKUP(CO67,'ALL-Chart of Accounts'!$E:$F,2,0)</f>
        <v>IC AM COS - Product (I85PRDAFT) - Labor</v>
      </c>
      <c r="CU67" s="32">
        <f t="shared" si="45"/>
        <v>525030</v>
      </c>
      <c r="CV67" s="32">
        <f t="shared" si="17"/>
        <v>9500</v>
      </c>
      <c r="CW67" s="34"/>
      <c r="CX67" s="34"/>
      <c r="CY67" s="32" t="str">
        <f t="shared" si="28"/>
        <v>FC</v>
      </c>
      <c r="CZ67" s="32" t="str">
        <f>VLOOKUP(CU67,'ALL-Chart of Accounts'!$E:$F,2,0)</f>
        <v>IC AM COS - Product (I85PRDAFT) - Fx OH</v>
      </c>
      <c r="DA67" s="32">
        <f t="shared" si="46"/>
        <v>525040</v>
      </c>
      <c r="DB67" s="32">
        <f t="shared" si="19"/>
        <v>9500</v>
      </c>
      <c r="DC67" s="34"/>
      <c r="DD67" s="34"/>
      <c r="DE67" s="32" t="str">
        <f t="shared" si="29"/>
        <v>FC</v>
      </c>
      <c r="DF67" s="32" t="str">
        <f>VLOOKUP(DA67,'ALL-Chart of Accounts'!$E:$F,2,0)</f>
        <v>IC AM COS - Product (I85PRDAFT) - Var OH</v>
      </c>
      <c r="DG67" s="32">
        <f t="shared" si="47"/>
        <v>525050</v>
      </c>
      <c r="DH67" s="32">
        <f t="shared" si="21"/>
        <v>9500</v>
      </c>
      <c r="DI67" s="34"/>
      <c r="DJ67" s="34"/>
      <c r="DK67" s="32" t="str">
        <f t="shared" si="30"/>
        <v>FC</v>
      </c>
      <c r="DL67" s="32" t="str">
        <f>VLOOKUP(DG67,'ALL-Chart of Accounts'!$E:$F,2,0)</f>
        <v>IC AM COS - Product (I85PRDAFT) - Outsid</v>
      </c>
      <c r="DM67" s="34"/>
      <c r="DN67" s="34"/>
      <c r="DO67" s="34"/>
      <c r="DP67" s="34"/>
      <c r="DQ67" s="34"/>
      <c r="DR67" s="34"/>
      <c r="DS67" s="34"/>
      <c r="DT67" s="34"/>
      <c r="DU67" s="34"/>
      <c r="DV67" s="34"/>
      <c r="DW67" s="34"/>
      <c r="DX67" s="34"/>
      <c r="DY67" s="34"/>
      <c r="DZ67" s="34"/>
      <c r="EA67" s="34"/>
      <c r="EB67" s="34"/>
      <c r="EC67" s="34"/>
      <c r="ED67" s="34"/>
      <c r="EE67" s="34"/>
      <c r="EF67" s="34"/>
      <c r="EG67" s="34"/>
      <c r="EH67" s="34"/>
      <c r="EI67" s="34"/>
      <c r="EJ67" s="34"/>
      <c r="EK67" s="34"/>
      <c r="EL67" s="34"/>
      <c r="EM67" s="34"/>
      <c r="EN67" s="34"/>
      <c r="EO67" s="34"/>
      <c r="EP67" s="34"/>
      <c r="ER67" s="32" t="str">
        <f t="shared" si="31"/>
        <v>1JBTFCA520</v>
      </c>
      <c r="ES67" s="32" t="b">
        <f t="shared" si="39"/>
        <v>1</v>
      </c>
      <c r="ET67" t="s">
        <v>10</v>
      </c>
      <c r="EU67" t="s">
        <v>2448</v>
      </c>
      <c r="EV67" t="s">
        <v>2449</v>
      </c>
      <c r="EW67" t="s">
        <v>9398</v>
      </c>
      <c r="EX67" s="61">
        <v>42916.568645023151</v>
      </c>
      <c r="EY67" t="s">
        <v>9398</v>
      </c>
      <c r="EZ67" s="61">
        <v>43115.398483414348</v>
      </c>
    </row>
    <row r="68" spans="1:156" x14ac:dyDescent="0.35">
      <c r="A68" s="18">
        <v>43115</v>
      </c>
      <c r="B68" s="18"/>
      <c r="C68" s="18"/>
      <c r="D68" s="4" t="s">
        <v>3429</v>
      </c>
      <c r="E68" s="22" t="str">
        <f t="shared" si="51"/>
        <v>X</v>
      </c>
      <c r="F68" s="22" t="str">
        <f t="shared" si="51"/>
        <v>X</v>
      </c>
      <c r="G68" s="22" t="str">
        <f t="shared" si="51"/>
        <v/>
      </c>
      <c r="H68" s="22" t="str">
        <f t="shared" si="51"/>
        <v/>
      </c>
      <c r="I68" s="22" t="str">
        <f t="shared" si="51"/>
        <v/>
      </c>
      <c r="J68" s="22" t="str">
        <f t="shared" si="51"/>
        <v>X</v>
      </c>
      <c r="K68" s="22" t="str">
        <f t="shared" si="51"/>
        <v>X</v>
      </c>
      <c r="L68" s="22" t="s">
        <v>2586</v>
      </c>
      <c r="M68" s="34" t="s">
        <v>2444</v>
      </c>
      <c r="N68" s="34" t="s">
        <v>2445</v>
      </c>
      <c r="O68" s="32">
        <f t="shared" si="4"/>
        <v>124510</v>
      </c>
      <c r="P68" s="34"/>
      <c r="Q68" s="34"/>
      <c r="R68" s="34"/>
      <c r="S68" s="32" t="str">
        <f>IFERROR(VLOOKUP(LEFT($M68,2),'ALL-Unit Code 4'!$W:$W,1,0),VLOOKUP($D$3,Sites!$A:$B,2,0))</f>
        <v>FC</v>
      </c>
      <c r="T68" s="32" t="str">
        <f>VLOOKUP(O68,'ALL-Chart of Accounts'!$E:$F,2,0)</f>
        <v>IC AR - Hong Kong</v>
      </c>
      <c r="U68" s="34"/>
      <c r="V68" s="34"/>
      <c r="W68" s="34"/>
      <c r="X68" s="34"/>
      <c r="Y68" s="34"/>
      <c r="Z68" s="34"/>
      <c r="AA68" s="32">
        <f t="shared" si="48"/>
        <v>425000</v>
      </c>
      <c r="AB68" s="38">
        <f t="shared" si="50"/>
        <v>9510</v>
      </c>
      <c r="AC68" s="34"/>
      <c r="AD68" s="34"/>
      <c r="AE68" s="32" t="str">
        <f t="shared" si="23"/>
        <v>FC</v>
      </c>
      <c r="AF68" s="32" t="str">
        <f>VLOOKUP(AA68,'ALL-Chart of Accounts'!$E:$F,2,0)</f>
        <v>IC AM Sales - Product (I82PRDAFT)</v>
      </c>
      <c r="AG68" s="32">
        <f t="shared" si="6"/>
        <v>425000</v>
      </c>
      <c r="AH68" s="32">
        <f t="shared" si="7"/>
        <v>9510</v>
      </c>
      <c r="AI68" s="32">
        <f t="shared" si="8"/>
        <v>9999</v>
      </c>
      <c r="AJ68" s="34"/>
      <c r="AK68" s="32" t="str">
        <f t="shared" si="24"/>
        <v>FC</v>
      </c>
      <c r="AL68" s="32" t="str">
        <f>VLOOKUP(AG68,'ALL-Chart of Accounts'!$E:$F,2,0)</f>
        <v>IC AM Sales - Product (I82PRDAFT)</v>
      </c>
      <c r="AM68" s="34"/>
      <c r="AN68" s="34"/>
      <c r="AO68" s="34"/>
      <c r="AP68" s="34"/>
      <c r="AQ68" s="34"/>
      <c r="AR68" s="34"/>
      <c r="AS68" s="32">
        <f t="shared" si="9"/>
        <v>425000</v>
      </c>
      <c r="AT68" s="32">
        <f t="shared" si="10"/>
        <v>9510</v>
      </c>
      <c r="AU68" s="32" t="str">
        <f t="shared" si="11"/>
        <v/>
      </c>
      <c r="AV68" s="34"/>
      <c r="AW68" s="32" t="str">
        <f t="shared" si="25"/>
        <v>FC</v>
      </c>
      <c r="AX68" s="32" t="str">
        <f>VLOOKUP(AS68,'ALL-Chart of Accounts'!$E:$F,2,0)</f>
        <v>IC AM Sales - Product (I82PRDAFT)</v>
      </c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  <c r="BY68" s="34"/>
      <c r="BZ68" s="34"/>
      <c r="CA68" s="34"/>
      <c r="CB68" s="34"/>
      <c r="CC68" s="34"/>
      <c r="CD68" s="34"/>
      <c r="CE68" s="34"/>
      <c r="CF68" s="34"/>
      <c r="CG68" s="34"/>
      <c r="CH68" s="34"/>
      <c r="CI68" s="32">
        <f t="shared" si="41"/>
        <v>525010</v>
      </c>
      <c r="CJ68" s="32">
        <f t="shared" si="13"/>
        <v>9510</v>
      </c>
      <c r="CK68" s="34"/>
      <c r="CL68" s="34"/>
      <c r="CM68" s="32" t="str">
        <f t="shared" si="26"/>
        <v>FC</v>
      </c>
      <c r="CN68" s="32" t="str">
        <f>VLOOKUP(CI68,'ALL-Chart of Accounts'!$E:$F,2,0)</f>
        <v>IC AM COS - Product (I85PRDAFT) - Matl</v>
      </c>
      <c r="CO68" s="32">
        <f t="shared" si="44"/>
        <v>525020</v>
      </c>
      <c r="CP68" s="32">
        <f t="shared" si="15"/>
        <v>9510</v>
      </c>
      <c r="CQ68" s="34"/>
      <c r="CR68" s="34"/>
      <c r="CS68" s="32" t="str">
        <f t="shared" si="27"/>
        <v>FC</v>
      </c>
      <c r="CT68" s="32" t="str">
        <f>VLOOKUP(CO68,'ALL-Chart of Accounts'!$E:$F,2,0)</f>
        <v>IC AM COS - Product (I85PRDAFT) - Labor</v>
      </c>
      <c r="CU68" s="32">
        <f t="shared" si="45"/>
        <v>525030</v>
      </c>
      <c r="CV68" s="32">
        <f t="shared" si="17"/>
        <v>9510</v>
      </c>
      <c r="CW68" s="34"/>
      <c r="CX68" s="34"/>
      <c r="CY68" s="32" t="str">
        <f t="shared" si="28"/>
        <v>FC</v>
      </c>
      <c r="CZ68" s="32" t="str">
        <f>VLOOKUP(CU68,'ALL-Chart of Accounts'!$E:$F,2,0)</f>
        <v>IC AM COS - Product (I85PRDAFT) - Fx OH</v>
      </c>
      <c r="DA68" s="32">
        <f t="shared" si="46"/>
        <v>525040</v>
      </c>
      <c r="DB68" s="32">
        <f t="shared" si="19"/>
        <v>9510</v>
      </c>
      <c r="DC68" s="34"/>
      <c r="DD68" s="34"/>
      <c r="DE68" s="32" t="str">
        <f t="shared" si="29"/>
        <v>FC</v>
      </c>
      <c r="DF68" s="32" t="str">
        <f>VLOOKUP(DA68,'ALL-Chart of Accounts'!$E:$F,2,0)</f>
        <v>IC AM COS - Product (I85PRDAFT) - Var OH</v>
      </c>
      <c r="DG68" s="32">
        <f t="shared" si="47"/>
        <v>525050</v>
      </c>
      <c r="DH68" s="32">
        <f t="shared" si="21"/>
        <v>9510</v>
      </c>
      <c r="DI68" s="34"/>
      <c r="DJ68" s="34"/>
      <c r="DK68" s="32" t="str">
        <f t="shared" si="30"/>
        <v>FC</v>
      </c>
      <c r="DL68" s="32" t="str">
        <f>VLOOKUP(DG68,'ALL-Chart of Accounts'!$E:$F,2,0)</f>
        <v>IC AM COS - Product (I85PRDAFT) - Outsid</v>
      </c>
      <c r="DM68" s="34"/>
      <c r="DN68" s="34"/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4"/>
      <c r="EG68" s="34"/>
      <c r="EH68" s="34"/>
      <c r="EI68" s="34"/>
      <c r="EJ68" s="34"/>
      <c r="EK68" s="34"/>
      <c r="EL68" s="34"/>
      <c r="EM68" s="34"/>
      <c r="EN68" s="34"/>
      <c r="EO68" s="34"/>
      <c r="EP68" s="34"/>
      <c r="ER68" s="32" t="str">
        <f t="shared" si="31"/>
        <v>1JBTFCA525</v>
      </c>
      <c r="ES68" s="32" t="b">
        <f t="shared" si="39"/>
        <v>1</v>
      </c>
      <c r="ET68" t="s">
        <v>10</v>
      </c>
      <c r="EU68" t="s">
        <v>2450</v>
      </c>
      <c r="EV68" t="s">
        <v>2451</v>
      </c>
      <c r="EW68" t="s">
        <v>9398</v>
      </c>
      <c r="EX68" s="61">
        <v>42916.568647187501</v>
      </c>
      <c r="EY68" t="s">
        <v>9398</v>
      </c>
      <c r="EZ68" s="61">
        <v>43115.398485532409</v>
      </c>
    </row>
    <row r="69" spans="1:156" x14ac:dyDescent="0.35">
      <c r="A69" s="18">
        <v>43115</v>
      </c>
      <c r="B69" s="18"/>
      <c r="C69" s="18"/>
      <c r="D69" s="4" t="s">
        <v>3429</v>
      </c>
      <c r="E69" s="22" t="str">
        <f t="shared" si="51"/>
        <v>X</v>
      </c>
      <c r="F69" s="22" t="str">
        <f t="shared" si="51"/>
        <v>X</v>
      </c>
      <c r="G69" s="22" t="str">
        <f t="shared" si="51"/>
        <v/>
      </c>
      <c r="H69" s="22" t="str">
        <f t="shared" si="51"/>
        <v/>
      </c>
      <c r="I69" s="22" t="str">
        <f t="shared" si="51"/>
        <v/>
      </c>
      <c r="J69" s="22" t="str">
        <f t="shared" si="51"/>
        <v>X</v>
      </c>
      <c r="K69" s="22" t="str">
        <f t="shared" si="51"/>
        <v>X</v>
      </c>
      <c r="L69" s="22" t="s">
        <v>2586</v>
      </c>
      <c r="M69" s="34" t="s">
        <v>2446</v>
      </c>
      <c r="N69" s="34" t="s">
        <v>2447</v>
      </c>
      <c r="O69" s="32">
        <f t="shared" si="4"/>
        <v>124515</v>
      </c>
      <c r="P69" s="34"/>
      <c r="Q69" s="34"/>
      <c r="R69" s="34"/>
      <c r="S69" s="32" t="str">
        <f>IFERROR(VLOOKUP(LEFT($M69,2),'ALL-Unit Code 4'!$W:$W,1,0),VLOOKUP($D$3,Sites!$A:$B,2,0))</f>
        <v>FC</v>
      </c>
      <c r="T69" s="32" t="str">
        <f>VLOOKUP(O69,'ALL-Chart of Accounts'!$E:$F,2,0)</f>
        <v>IC AR - Japan</v>
      </c>
      <c r="U69" s="34"/>
      <c r="V69" s="34"/>
      <c r="W69" s="34"/>
      <c r="X69" s="34"/>
      <c r="Y69" s="34"/>
      <c r="Z69" s="34"/>
      <c r="AA69" s="32">
        <f t="shared" si="48"/>
        <v>425000</v>
      </c>
      <c r="AB69" s="38">
        <f t="shared" si="50"/>
        <v>9515</v>
      </c>
      <c r="AC69" s="34"/>
      <c r="AD69" s="34"/>
      <c r="AE69" s="32" t="str">
        <f t="shared" si="23"/>
        <v>FC</v>
      </c>
      <c r="AF69" s="32" t="str">
        <f>VLOOKUP(AA69,'ALL-Chart of Accounts'!$E:$F,2,0)</f>
        <v>IC AM Sales - Product (I82PRDAFT)</v>
      </c>
      <c r="AG69" s="32">
        <f t="shared" si="6"/>
        <v>425000</v>
      </c>
      <c r="AH69" s="32">
        <f t="shared" si="7"/>
        <v>9515</v>
      </c>
      <c r="AI69" s="32">
        <f t="shared" si="8"/>
        <v>9999</v>
      </c>
      <c r="AJ69" s="34"/>
      <c r="AK69" s="32" t="str">
        <f t="shared" si="24"/>
        <v>FC</v>
      </c>
      <c r="AL69" s="32" t="str">
        <f>VLOOKUP(AG69,'ALL-Chart of Accounts'!$E:$F,2,0)</f>
        <v>IC AM Sales - Product (I82PRDAFT)</v>
      </c>
      <c r="AM69" s="34"/>
      <c r="AN69" s="34"/>
      <c r="AO69" s="34"/>
      <c r="AP69" s="34"/>
      <c r="AQ69" s="34"/>
      <c r="AR69" s="34"/>
      <c r="AS69" s="32">
        <f t="shared" si="9"/>
        <v>425000</v>
      </c>
      <c r="AT69" s="32">
        <f t="shared" si="10"/>
        <v>9515</v>
      </c>
      <c r="AU69" s="32" t="str">
        <f t="shared" si="11"/>
        <v/>
      </c>
      <c r="AV69" s="34"/>
      <c r="AW69" s="32" t="str">
        <f t="shared" si="25"/>
        <v>FC</v>
      </c>
      <c r="AX69" s="32" t="str">
        <f>VLOOKUP(AS69,'ALL-Chart of Accounts'!$E:$F,2,0)</f>
        <v>IC AM Sales - Product (I82PRDAFT)</v>
      </c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34"/>
      <c r="CB69" s="34"/>
      <c r="CC69" s="34"/>
      <c r="CD69" s="34"/>
      <c r="CE69" s="34"/>
      <c r="CF69" s="34"/>
      <c r="CG69" s="34"/>
      <c r="CH69" s="34"/>
      <c r="CI69" s="32">
        <f t="shared" si="41"/>
        <v>525010</v>
      </c>
      <c r="CJ69" s="32">
        <f t="shared" si="13"/>
        <v>9515</v>
      </c>
      <c r="CK69" s="34"/>
      <c r="CL69" s="34"/>
      <c r="CM69" s="32" t="str">
        <f t="shared" si="26"/>
        <v>FC</v>
      </c>
      <c r="CN69" s="32" t="str">
        <f>VLOOKUP(CI69,'ALL-Chart of Accounts'!$E:$F,2,0)</f>
        <v>IC AM COS - Product (I85PRDAFT) - Matl</v>
      </c>
      <c r="CO69" s="32">
        <f t="shared" si="44"/>
        <v>525020</v>
      </c>
      <c r="CP69" s="32">
        <f t="shared" si="15"/>
        <v>9515</v>
      </c>
      <c r="CQ69" s="34"/>
      <c r="CR69" s="34"/>
      <c r="CS69" s="32" t="str">
        <f t="shared" si="27"/>
        <v>FC</v>
      </c>
      <c r="CT69" s="32" t="str">
        <f>VLOOKUP(CO69,'ALL-Chart of Accounts'!$E:$F,2,0)</f>
        <v>IC AM COS - Product (I85PRDAFT) - Labor</v>
      </c>
      <c r="CU69" s="32">
        <f t="shared" si="45"/>
        <v>525030</v>
      </c>
      <c r="CV69" s="32">
        <f t="shared" si="17"/>
        <v>9515</v>
      </c>
      <c r="CW69" s="34"/>
      <c r="CX69" s="34"/>
      <c r="CY69" s="32" t="str">
        <f t="shared" si="28"/>
        <v>FC</v>
      </c>
      <c r="CZ69" s="32" t="str">
        <f>VLOOKUP(CU69,'ALL-Chart of Accounts'!$E:$F,2,0)</f>
        <v>IC AM COS - Product (I85PRDAFT) - Fx OH</v>
      </c>
      <c r="DA69" s="32">
        <f t="shared" si="46"/>
        <v>525040</v>
      </c>
      <c r="DB69" s="32">
        <f t="shared" si="19"/>
        <v>9515</v>
      </c>
      <c r="DC69" s="34"/>
      <c r="DD69" s="34"/>
      <c r="DE69" s="32" t="str">
        <f t="shared" si="29"/>
        <v>FC</v>
      </c>
      <c r="DF69" s="32" t="str">
        <f>VLOOKUP(DA69,'ALL-Chart of Accounts'!$E:$F,2,0)</f>
        <v>IC AM COS - Product (I85PRDAFT) - Var OH</v>
      </c>
      <c r="DG69" s="32">
        <f t="shared" si="47"/>
        <v>525050</v>
      </c>
      <c r="DH69" s="32">
        <f t="shared" si="21"/>
        <v>9515</v>
      </c>
      <c r="DI69" s="34"/>
      <c r="DJ69" s="34"/>
      <c r="DK69" s="32" t="str">
        <f t="shared" si="30"/>
        <v>FC</v>
      </c>
      <c r="DL69" s="32" t="str">
        <f>VLOOKUP(DG69,'ALL-Chart of Accounts'!$E:$F,2,0)</f>
        <v>IC AM COS - Product (I85PRDAFT) - Outsid</v>
      </c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4"/>
      <c r="EL69" s="34"/>
      <c r="EM69" s="34"/>
      <c r="EN69" s="34"/>
      <c r="EO69" s="34"/>
      <c r="EP69" s="34"/>
      <c r="ER69" s="32" t="str">
        <f t="shared" si="31"/>
        <v>1JBTFCA530</v>
      </c>
      <c r="ES69" s="32" t="b">
        <f t="shared" ref="ES69:ES100" si="52">VLOOKUP(EU69,M:N,2,0)=EV69</f>
        <v>1</v>
      </c>
      <c r="ET69" t="s">
        <v>10</v>
      </c>
      <c r="EU69" t="s">
        <v>2452</v>
      </c>
      <c r="EV69" t="s">
        <v>11373</v>
      </c>
      <c r="EW69" t="s">
        <v>9398</v>
      </c>
      <c r="EX69" s="61">
        <v>42916.568649305555</v>
      </c>
      <c r="EY69" t="s">
        <v>9398</v>
      </c>
      <c r="EZ69" s="61">
        <v>43115.398487812497</v>
      </c>
    </row>
    <row r="70" spans="1:156" x14ac:dyDescent="0.35">
      <c r="A70" s="18">
        <v>43115</v>
      </c>
      <c r="B70" s="18"/>
      <c r="C70" s="18"/>
      <c r="D70" s="4" t="s">
        <v>3429</v>
      </c>
      <c r="E70" s="22" t="str">
        <f t="shared" si="51"/>
        <v>X</v>
      </c>
      <c r="F70" s="22" t="str">
        <f t="shared" si="51"/>
        <v>X</v>
      </c>
      <c r="G70" s="22" t="str">
        <f t="shared" si="51"/>
        <v/>
      </c>
      <c r="H70" s="22" t="str">
        <f t="shared" si="51"/>
        <v/>
      </c>
      <c r="I70" s="22" t="str">
        <f t="shared" si="51"/>
        <v/>
      </c>
      <c r="J70" s="22" t="str">
        <f t="shared" si="51"/>
        <v>X</v>
      </c>
      <c r="K70" s="22" t="str">
        <f t="shared" si="51"/>
        <v>X</v>
      </c>
      <c r="L70" s="22" t="s">
        <v>2586</v>
      </c>
      <c r="M70" s="34" t="s">
        <v>2448</v>
      </c>
      <c r="N70" s="34" t="s">
        <v>2449</v>
      </c>
      <c r="O70" s="32">
        <f t="shared" si="4"/>
        <v>124520</v>
      </c>
      <c r="P70" s="34"/>
      <c r="Q70" s="34"/>
      <c r="R70" s="34"/>
      <c r="S70" s="32" t="str">
        <f>IFERROR(VLOOKUP(LEFT($M70,2),'ALL-Unit Code 4'!$W:$W,1,0),VLOOKUP($D$3,Sites!$A:$B,2,0))</f>
        <v>FC</v>
      </c>
      <c r="T70" s="32" t="str">
        <f>VLOOKUP(O70,'ALL-Chart of Accounts'!$E:$F,2,0)</f>
        <v>IC AR - Thailand</v>
      </c>
      <c r="U70" s="34"/>
      <c r="V70" s="34"/>
      <c r="W70" s="34"/>
      <c r="X70" s="34"/>
      <c r="Y70" s="34"/>
      <c r="Z70" s="34"/>
      <c r="AA70" s="32">
        <f t="shared" si="48"/>
        <v>425000</v>
      </c>
      <c r="AB70" s="38">
        <f t="shared" si="50"/>
        <v>9520</v>
      </c>
      <c r="AC70" s="34"/>
      <c r="AD70" s="34"/>
      <c r="AE70" s="32" t="str">
        <f t="shared" si="23"/>
        <v>FC</v>
      </c>
      <c r="AF70" s="32" t="str">
        <f>VLOOKUP(AA70,'ALL-Chart of Accounts'!$E:$F,2,0)</f>
        <v>IC AM Sales - Product (I82PRDAFT)</v>
      </c>
      <c r="AG70" s="32">
        <f t="shared" si="6"/>
        <v>425000</v>
      </c>
      <c r="AH70" s="32">
        <f t="shared" si="7"/>
        <v>9520</v>
      </c>
      <c r="AI70" s="32">
        <f t="shared" si="8"/>
        <v>9999</v>
      </c>
      <c r="AJ70" s="34"/>
      <c r="AK70" s="32" t="str">
        <f t="shared" si="24"/>
        <v>FC</v>
      </c>
      <c r="AL70" s="32" t="str">
        <f>VLOOKUP(AG70,'ALL-Chart of Accounts'!$E:$F,2,0)</f>
        <v>IC AM Sales - Product (I82PRDAFT)</v>
      </c>
      <c r="AM70" s="34"/>
      <c r="AN70" s="34"/>
      <c r="AO70" s="34"/>
      <c r="AP70" s="34"/>
      <c r="AQ70" s="34"/>
      <c r="AR70" s="34"/>
      <c r="AS70" s="32">
        <f t="shared" si="9"/>
        <v>425000</v>
      </c>
      <c r="AT70" s="32">
        <f t="shared" si="10"/>
        <v>9520</v>
      </c>
      <c r="AU70" s="32" t="str">
        <f t="shared" si="11"/>
        <v/>
      </c>
      <c r="AV70" s="34"/>
      <c r="AW70" s="32" t="str">
        <f t="shared" si="25"/>
        <v>FC</v>
      </c>
      <c r="AX70" s="32" t="str">
        <f>VLOOKUP(AS70,'ALL-Chart of Accounts'!$E:$F,2,0)</f>
        <v>IC AM Sales - Product (I82PRDAFT)</v>
      </c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  <c r="BY70" s="34"/>
      <c r="BZ70" s="34"/>
      <c r="CA70" s="34"/>
      <c r="CB70" s="34"/>
      <c r="CC70" s="34"/>
      <c r="CD70" s="34"/>
      <c r="CE70" s="34"/>
      <c r="CF70" s="34"/>
      <c r="CG70" s="34"/>
      <c r="CH70" s="34"/>
      <c r="CI70" s="32">
        <f t="shared" si="41"/>
        <v>525010</v>
      </c>
      <c r="CJ70" s="32">
        <f t="shared" si="13"/>
        <v>9520</v>
      </c>
      <c r="CK70" s="34"/>
      <c r="CL70" s="34"/>
      <c r="CM70" s="32" t="str">
        <f t="shared" si="26"/>
        <v>FC</v>
      </c>
      <c r="CN70" s="32" t="str">
        <f>VLOOKUP(CI70,'ALL-Chart of Accounts'!$E:$F,2,0)</f>
        <v>IC AM COS - Product (I85PRDAFT) - Matl</v>
      </c>
      <c r="CO70" s="32">
        <f t="shared" si="44"/>
        <v>525020</v>
      </c>
      <c r="CP70" s="32">
        <f t="shared" si="15"/>
        <v>9520</v>
      </c>
      <c r="CQ70" s="34"/>
      <c r="CR70" s="34"/>
      <c r="CS70" s="32" t="str">
        <f t="shared" si="27"/>
        <v>FC</v>
      </c>
      <c r="CT70" s="32" t="str">
        <f>VLOOKUP(CO70,'ALL-Chart of Accounts'!$E:$F,2,0)</f>
        <v>IC AM COS - Product (I85PRDAFT) - Labor</v>
      </c>
      <c r="CU70" s="32">
        <f t="shared" si="45"/>
        <v>525030</v>
      </c>
      <c r="CV70" s="32">
        <f t="shared" si="17"/>
        <v>9520</v>
      </c>
      <c r="CW70" s="34"/>
      <c r="CX70" s="34"/>
      <c r="CY70" s="32" t="str">
        <f t="shared" si="28"/>
        <v>FC</v>
      </c>
      <c r="CZ70" s="32" t="str">
        <f>VLOOKUP(CU70,'ALL-Chart of Accounts'!$E:$F,2,0)</f>
        <v>IC AM COS - Product (I85PRDAFT) - Fx OH</v>
      </c>
      <c r="DA70" s="32">
        <f t="shared" si="46"/>
        <v>525040</v>
      </c>
      <c r="DB70" s="32">
        <f t="shared" si="19"/>
        <v>9520</v>
      </c>
      <c r="DC70" s="34"/>
      <c r="DD70" s="34"/>
      <c r="DE70" s="32" t="str">
        <f t="shared" si="29"/>
        <v>FC</v>
      </c>
      <c r="DF70" s="32" t="str">
        <f>VLOOKUP(DA70,'ALL-Chart of Accounts'!$E:$F,2,0)</f>
        <v>IC AM COS - Product (I85PRDAFT) - Var OH</v>
      </c>
      <c r="DG70" s="32">
        <f t="shared" si="47"/>
        <v>525050</v>
      </c>
      <c r="DH70" s="32">
        <f t="shared" si="21"/>
        <v>9520</v>
      </c>
      <c r="DI70" s="34"/>
      <c r="DJ70" s="34"/>
      <c r="DK70" s="32" t="str">
        <f t="shared" si="30"/>
        <v>FC</v>
      </c>
      <c r="DL70" s="32" t="str">
        <f>VLOOKUP(DG70,'ALL-Chart of Accounts'!$E:$F,2,0)</f>
        <v>IC AM COS - Product (I85PRDAFT) - Outsid</v>
      </c>
      <c r="DM70" s="34"/>
      <c r="DN70" s="34"/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  <c r="EB70" s="34"/>
      <c r="EC70" s="34"/>
      <c r="ED70" s="34"/>
      <c r="EE70" s="34"/>
      <c r="EF70" s="34"/>
      <c r="EG70" s="34"/>
      <c r="EH70" s="34"/>
      <c r="EI70" s="34"/>
      <c r="EJ70" s="34"/>
      <c r="EK70" s="34"/>
      <c r="EL70" s="34"/>
      <c r="EM70" s="34"/>
      <c r="EN70" s="34"/>
      <c r="EO70" s="34"/>
      <c r="EP70" s="34"/>
      <c r="ER70" s="32" t="str">
        <f t="shared" si="31"/>
        <v>1JBTFCA535</v>
      </c>
      <c r="ES70" s="32" t="b">
        <f t="shared" si="52"/>
        <v>1</v>
      </c>
      <c r="ET70" t="s">
        <v>10</v>
      </c>
      <c r="EU70" t="s">
        <v>2453</v>
      </c>
      <c r="EV70" t="s">
        <v>2454</v>
      </c>
      <c r="EW70" t="s">
        <v>9398</v>
      </c>
      <c r="EX70" s="61">
        <v>42916.56865173611</v>
      </c>
      <c r="EY70" t="s">
        <v>9398</v>
      </c>
      <c r="EZ70" s="61">
        <v>43115.398489965279</v>
      </c>
    </row>
    <row r="71" spans="1:156" x14ac:dyDescent="0.35">
      <c r="A71" s="18">
        <v>43115</v>
      </c>
      <c r="B71" s="18"/>
      <c r="C71" s="18"/>
      <c r="D71" s="4" t="s">
        <v>3429</v>
      </c>
      <c r="E71" s="22" t="str">
        <f t="shared" si="51"/>
        <v>X</v>
      </c>
      <c r="F71" s="22" t="str">
        <f t="shared" si="51"/>
        <v>X</v>
      </c>
      <c r="G71" s="22" t="str">
        <f t="shared" si="51"/>
        <v/>
      </c>
      <c r="H71" s="22" t="str">
        <f t="shared" si="51"/>
        <v/>
      </c>
      <c r="I71" s="22" t="str">
        <f t="shared" si="51"/>
        <v/>
      </c>
      <c r="J71" s="22" t="str">
        <f t="shared" si="51"/>
        <v>X</v>
      </c>
      <c r="K71" s="22" t="str">
        <f t="shared" si="51"/>
        <v>X</v>
      </c>
      <c r="L71" s="22" t="s">
        <v>2586</v>
      </c>
      <c r="M71" s="34" t="s">
        <v>2450</v>
      </c>
      <c r="N71" s="34" t="s">
        <v>2451</v>
      </c>
      <c r="O71" s="32">
        <f t="shared" si="4"/>
        <v>124525</v>
      </c>
      <c r="P71" s="34"/>
      <c r="Q71" s="34"/>
      <c r="R71" s="34"/>
      <c r="S71" s="32" t="str">
        <f>IFERROR(VLOOKUP(LEFT($M71,2),'ALL-Unit Code 4'!$W:$W,1,0),VLOOKUP($D$3,Sites!$A:$B,2,0))</f>
        <v>FC</v>
      </c>
      <c r="T71" s="32" t="str">
        <f>VLOOKUP(O71,'ALL-Chart of Accounts'!$E:$F,2,0)</f>
        <v>IC AR - India</v>
      </c>
      <c r="U71" s="34"/>
      <c r="V71" s="34"/>
      <c r="W71" s="34"/>
      <c r="X71" s="34"/>
      <c r="Y71" s="34"/>
      <c r="Z71" s="34"/>
      <c r="AA71" s="32">
        <f t="shared" si="48"/>
        <v>425000</v>
      </c>
      <c r="AB71" s="38">
        <f t="shared" si="50"/>
        <v>9525</v>
      </c>
      <c r="AC71" s="34"/>
      <c r="AD71" s="34"/>
      <c r="AE71" s="32" t="str">
        <f t="shared" si="23"/>
        <v>FC</v>
      </c>
      <c r="AF71" s="32" t="str">
        <f>VLOOKUP(AA71,'ALL-Chart of Accounts'!$E:$F,2,0)</f>
        <v>IC AM Sales - Product (I82PRDAFT)</v>
      </c>
      <c r="AG71" s="32">
        <f t="shared" si="6"/>
        <v>425000</v>
      </c>
      <c r="AH71" s="32">
        <f t="shared" si="7"/>
        <v>9525</v>
      </c>
      <c r="AI71" s="32">
        <f t="shared" si="8"/>
        <v>9999</v>
      </c>
      <c r="AJ71" s="34"/>
      <c r="AK71" s="32" t="str">
        <f t="shared" si="24"/>
        <v>FC</v>
      </c>
      <c r="AL71" s="32" t="str">
        <f>VLOOKUP(AG71,'ALL-Chart of Accounts'!$E:$F,2,0)</f>
        <v>IC AM Sales - Product (I82PRDAFT)</v>
      </c>
      <c r="AM71" s="34"/>
      <c r="AN71" s="34"/>
      <c r="AO71" s="34"/>
      <c r="AP71" s="34"/>
      <c r="AQ71" s="34"/>
      <c r="AR71" s="34"/>
      <c r="AS71" s="32">
        <f t="shared" si="9"/>
        <v>425000</v>
      </c>
      <c r="AT71" s="32">
        <f t="shared" si="10"/>
        <v>9525</v>
      </c>
      <c r="AU71" s="32" t="str">
        <f t="shared" si="11"/>
        <v/>
      </c>
      <c r="AV71" s="34"/>
      <c r="AW71" s="32" t="str">
        <f t="shared" si="25"/>
        <v>FC</v>
      </c>
      <c r="AX71" s="32" t="str">
        <f>VLOOKUP(AS71,'ALL-Chart of Accounts'!$E:$F,2,0)</f>
        <v>IC AM Sales - Product (I82PRDAFT)</v>
      </c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  <c r="BY71" s="34"/>
      <c r="BZ71" s="34"/>
      <c r="CA71" s="34"/>
      <c r="CB71" s="34"/>
      <c r="CC71" s="34"/>
      <c r="CD71" s="34"/>
      <c r="CE71" s="34"/>
      <c r="CF71" s="34"/>
      <c r="CG71" s="34"/>
      <c r="CH71" s="34"/>
      <c r="CI71" s="32">
        <f t="shared" si="41"/>
        <v>525010</v>
      </c>
      <c r="CJ71" s="32">
        <f t="shared" si="13"/>
        <v>9525</v>
      </c>
      <c r="CK71" s="34"/>
      <c r="CL71" s="34"/>
      <c r="CM71" s="32" t="str">
        <f t="shared" si="26"/>
        <v>FC</v>
      </c>
      <c r="CN71" s="32" t="str">
        <f>VLOOKUP(CI71,'ALL-Chart of Accounts'!$E:$F,2,0)</f>
        <v>IC AM COS - Product (I85PRDAFT) - Matl</v>
      </c>
      <c r="CO71" s="32">
        <f t="shared" si="44"/>
        <v>525020</v>
      </c>
      <c r="CP71" s="32">
        <f t="shared" si="15"/>
        <v>9525</v>
      </c>
      <c r="CQ71" s="34"/>
      <c r="CR71" s="34"/>
      <c r="CS71" s="32" t="str">
        <f t="shared" si="27"/>
        <v>FC</v>
      </c>
      <c r="CT71" s="32" t="str">
        <f>VLOOKUP(CO71,'ALL-Chart of Accounts'!$E:$F,2,0)</f>
        <v>IC AM COS - Product (I85PRDAFT) - Labor</v>
      </c>
      <c r="CU71" s="32">
        <f t="shared" si="45"/>
        <v>525030</v>
      </c>
      <c r="CV71" s="32">
        <f t="shared" si="17"/>
        <v>9525</v>
      </c>
      <c r="CW71" s="34"/>
      <c r="CX71" s="34"/>
      <c r="CY71" s="32" t="str">
        <f t="shared" si="28"/>
        <v>FC</v>
      </c>
      <c r="CZ71" s="32" t="str">
        <f>VLOOKUP(CU71,'ALL-Chart of Accounts'!$E:$F,2,0)</f>
        <v>IC AM COS - Product (I85PRDAFT) - Fx OH</v>
      </c>
      <c r="DA71" s="32">
        <f t="shared" si="46"/>
        <v>525040</v>
      </c>
      <c r="DB71" s="32">
        <f t="shared" si="19"/>
        <v>9525</v>
      </c>
      <c r="DC71" s="34"/>
      <c r="DD71" s="34"/>
      <c r="DE71" s="32" t="str">
        <f t="shared" si="29"/>
        <v>FC</v>
      </c>
      <c r="DF71" s="32" t="str">
        <f>VLOOKUP(DA71,'ALL-Chart of Accounts'!$E:$F,2,0)</f>
        <v>IC AM COS - Product (I85PRDAFT) - Var OH</v>
      </c>
      <c r="DG71" s="32">
        <f t="shared" si="47"/>
        <v>525050</v>
      </c>
      <c r="DH71" s="32">
        <f t="shared" si="21"/>
        <v>9525</v>
      </c>
      <c r="DI71" s="34"/>
      <c r="DJ71" s="34"/>
      <c r="DK71" s="32" t="str">
        <f t="shared" si="30"/>
        <v>FC</v>
      </c>
      <c r="DL71" s="32" t="str">
        <f>VLOOKUP(DG71,'ALL-Chart of Accounts'!$E:$F,2,0)</f>
        <v>IC AM COS - Product (I85PRDAFT) - Outsid</v>
      </c>
      <c r="DM71" s="34"/>
      <c r="DN71" s="34"/>
      <c r="DO71" s="34"/>
      <c r="DP71" s="34"/>
      <c r="DQ71" s="34"/>
      <c r="DR71" s="34"/>
      <c r="DS71" s="34"/>
      <c r="DT71" s="34"/>
      <c r="DU71" s="34"/>
      <c r="DV71" s="34"/>
      <c r="DW71" s="34"/>
      <c r="DX71" s="34"/>
      <c r="DY71" s="34"/>
      <c r="DZ71" s="34"/>
      <c r="EA71" s="34"/>
      <c r="EB71" s="34"/>
      <c r="EC71" s="34"/>
      <c r="ED71" s="34"/>
      <c r="EE71" s="34"/>
      <c r="EF71" s="34"/>
      <c r="EG71" s="34"/>
      <c r="EH71" s="34"/>
      <c r="EI71" s="34"/>
      <c r="EJ71" s="34"/>
      <c r="EK71" s="34"/>
      <c r="EL71" s="34"/>
      <c r="EM71" s="34"/>
      <c r="EN71" s="34"/>
      <c r="EO71" s="34"/>
      <c r="EP71" s="34"/>
      <c r="ER71" s="32" t="str">
        <f t="shared" si="31"/>
        <v>1JBTFCA540</v>
      </c>
      <c r="ES71" s="32" t="b">
        <f t="shared" si="52"/>
        <v>1</v>
      </c>
      <c r="ET71" t="s">
        <v>10</v>
      </c>
      <c r="EU71" t="s">
        <v>2455</v>
      </c>
      <c r="EV71" t="s">
        <v>2456</v>
      </c>
      <c r="EW71" t="s">
        <v>9398</v>
      </c>
      <c r="EX71" s="61">
        <v>42916.568654432871</v>
      </c>
      <c r="EY71" t="s">
        <v>9398</v>
      </c>
      <c r="EZ71" s="61">
        <v>43115.398492094908</v>
      </c>
    </row>
    <row r="72" spans="1:156" x14ac:dyDescent="0.35">
      <c r="A72" s="18">
        <v>43115</v>
      </c>
      <c r="B72" s="18"/>
      <c r="C72" s="18"/>
      <c r="D72" s="4" t="s">
        <v>3429</v>
      </c>
      <c r="E72" s="22" t="str">
        <f t="shared" si="51"/>
        <v>X</v>
      </c>
      <c r="F72" s="22" t="str">
        <f t="shared" si="51"/>
        <v>X</v>
      </c>
      <c r="G72" s="22" t="str">
        <f t="shared" si="51"/>
        <v/>
      </c>
      <c r="H72" s="22" t="str">
        <f t="shared" si="51"/>
        <v/>
      </c>
      <c r="I72" s="22" t="str">
        <f t="shared" si="51"/>
        <v/>
      </c>
      <c r="J72" s="22" t="str">
        <f t="shared" si="51"/>
        <v>X</v>
      </c>
      <c r="K72" s="22" t="str">
        <f t="shared" si="51"/>
        <v>X</v>
      </c>
      <c r="L72" s="22" t="s">
        <v>2586</v>
      </c>
      <c r="M72" s="34" t="s">
        <v>2452</v>
      </c>
      <c r="N72" s="34" t="s">
        <v>11373</v>
      </c>
      <c r="O72" s="32">
        <f t="shared" si="4"/>
        <v>124530</v>
      </c>
      <c r="P72" s="34"/>
      <c r="Q72" s="34"/>
      <c r="R72" s="34"/>
      <c r="S72" s="32" t="str">
        <f>IFERROR(VLOOKUP(LEFT($M72,2),'ALL-Unit Code 4'!$W:$W,1,0),VLOOKUP($D$3,Sites!$A:$B,2,0))</f>
        <v>FC</v>
      </c>
      <c r="T72" s="32" t="str">
        <f>VLOOKUP(O72,'ALL-Chart of Accounts'!$E:$F,2,0)</f>
        <v>IC AR - Australia</v>
      </c>
      <c r="U72" s="34"/>
      <c r="V72" s="34"/>
      <c r="W72" s="34"/>
      <c r="X72" s="34"/>
      <c r="Y72" s="34"/>
      <c r="Z72" s="34"/>
      <c r="AA72" s="32">
        <f t="shared" si="48"/>
        <v>425000</v>
      </c>
      <c r="AB72" s="118">
        <f t="shared" si="50"/>
        <v>9530</v>
      </c>
      <c r="AC72" s="34"/>
      <c r="AD72" s="34"/>
      <c r="AE72" s="32" t="str">
        <f t="shared" si="23"/>
        <v>FC</v>
      </c>
      <c r="AF72" s="32" t="str">
        <f>VLOOKUP(AA72,'ALL-Chart of Accounts'!$E:$F,2,0)</f>
        <v>IC AM Sales - Product (I82PRDAFT)</v>
      </c>
      <c r="AG72" s="32">
        <f t="shared" si="6"/>
        <v>425000</v>
      </c>
      <c r="AH72" s="32">
        <f t="shared" si="7"/>
        <v>9530</v>
      </c>
      <c r="AI72" s="32">
        <f t="shared" si="8"/>
        <v>9999</v>
      </c>
      <c r="AJ72" s="34"/>
      <c r="AK72" s="32" t="str">
        <f t="shared" si="24"/>
        <v>FC</v>
      </c>
      <c r="AL72" s="32" t="str">
        <f>VLOOKUP(AG72,'ALL-Chart of Accounts'!$E:$F,2,0)</f>
        <v>IC AM Sales - Product (I82PRDAFT)</v>
      </c>
      <c r="AM72" s="34"/>
      <c r="AN72" s="34"/>
      <c r="AO72" s="34"/>
      <c r="AP72" s="34"/>
      <c r="AQ72" s="34"/>
      <c r="AR72" s="34"/>
      <c r="AS72" s="32">
        <f t="shared" si="9"/>
        <v>425000</v>
      </c>
      <c r="AT72" s="32">
        <f t="shared" si="10"/>
        <v>9530</v>
      </c>
      <c r="AU72" s="32" t="str">
        <f t="shared" si="11"/>
        <v/>
      </c>
      <c r="AV72" s="34"/>
      <c r="AW72" s="32" t="str">
        <f t="shared" si="25"/>
        <v>FC</v>
      </c>
      <c r="AX72" s="32" t="str">
        <f>VLOOKUP(AS72,'ALL-Chart of Accounts'!$E:$F,2,0)</f>
        <v>IC AM Sales - Product (I82PRDAFT)</v>
      </c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  <c r="BY72" s="34"/>
      <c r="BZ72" s="34"/>
      <c r="CA72" s="34"/>
      <c r="CB72" s="34"/>
      <c r="CC72" s="34"/>
      <c r="CD72" s="34"/>
      <c r="CE72" s="34"/>
      <c r="CF72" s="34"/>
      <c r="CG72" s="34"/>
      <c r="CH72" s="34"/>
      <c r="CI72" s="32">
        <f t="shared" ref="CI72:CI104" si="53">IF(OR($L72="Interdivisional",$L72="Cost Collecting"),$AA72,$AA72+100010)</f>
        <v>525010</v>
      </c>
      <c r="CJ72" s="32">
        <f t="shared" si="13"/>
        <v>9530</v>
      </c>
      <c r="CK72" s="34"/>
      <c r="CL72" s="34"/>
      <c r="CM72" s="32" t="str">
        <f t="shared" si="26"/>
        <v>FC</v>
      </c>
      <c r="CN72" s="32" t="str">
        <f>VLOOKUP(CI72,'ALL-Chart of Accounts'!$E:$F,2,0)</f>
        <v>IC AM COS - Product (I85PRDAFT) - Matl</v>
      </c>
      <c r="CO72" s="32">
        <f t="shared" si="44"/>
        <v>525020</v>
      </c>
      <c r="CP72" s="32">
        <f t="shared" si="15"/>
        <v>9530</v>
      </c>
      <c r="CQ72" s="34"/>
      <c r="CR72" s="34"/>
      <c r="CS72" s="32" t="str">
        <f t="shared" si="27"/>
        <v>FC</v>
      </c>
      <c r="CT72" s="32" t="str">
        <f>VLOOKUP(CO72,'ALL-Chart of Accounts'!$E:$F,2,0)</f>
        <v>IC AM COS - Product (I85PRDAFT) - Labor</v>
      </c>
      <c r="CU72" s="32">
        <f t="shared" si="45"/>
        <v>525030</v>
      </c>
      <c r="CV72" s="32">
        <f t="shared" si="17"/>
        <v>9530</v>
      </c>
      <c r="CW72" s="34"/>
      <c r="CX72" s="34"/>
      <c r="CY72" s="32" t="str">
        <f t="shared" si="28"/>
        <v>FC</v>
      </c>
      <c r="CZ72" s="32" t="str">
        <f>VLOOKUP(CU72,'ALL-Chart of Accounts'!$E:$F,2,0)</f>
        <v>IC AM COS - Product (I85PRDAFT) - Fx OH</v>
      </c>
      <c r="DA72" s="32">
        <f t="shared" si="46"/>
        <v>525040</v>
      </c>
      <c r="DB72" s="32">
        <f t="shared" si="19"/>
        <v>9530</v>
      </c>
      <c r="DC72" s="34"/>
      <c r="DD72" s="34"/>
      <c r="DE72" s="32" t="str">
        <f t="shared" si="29"/>
        <v>FC</v>
      </c>
      <c r="DF72" s="32" t="str">
        <f>VLOOKUP(DA72,'ALL-Chart of Accounts'!$E:$F,2,0)</f>
        <v>IC AM COS - Product (I85PRDAFT) - Var OH</v>
      </c>
      <c r="DG72" s="32">
        <f t="shared" si="47"/>
        <v>525050</v>
      </c>
      <c r="DH72" s="32">
        <f t="shared" si="21"/>
        <v>9530</v>
      </c>
      <c r="DI72" s="34"/>
      <c r="DJ72" s="34"/>
      <c r="DK72" s="32" t="str">
        <f t="shared" si="30"/>
        <v>FC</v>
      </c>
      <c r="DL72" s="32" t="str">
        <f>VLOOKUP(DG72,'ALL-Chart of Accounts'!$E:$F,2,0)</f>
        <v>IC AM COS - Product (I85PRDAFT) - Outsid</v>
      </c>
      <c r="DM72" s="34"/>
      <c r="DN72" s="34"/>
      <c r="DO72" s="34"/>
      <c r="DP72" s="34"/>
      <c r="DQ72" s="34"/>
      <c r="DR72" s="34"/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4"/>
      <c r="EI72" s="34"/>
      <c r="EJ72" s="34"/>
      <c r="EK72" s="34"/>
      <c r="EL72" s="34"/>
      <c r="EM72" s="34"/>
      <c r="EN72" s="34"/>
      <c r="EO72" s="34"/>
      <c r="EP72" s="34"/>
      <c r="ER72" s="32" t="str">
        <f t="shared" si="31"/>
        <v>1JBTFCA545</v>
      </c>
      <c r="ES72" s="32" t="b">
        <f t="shared" si="52"/>
        <v>1</v>
      </c>
      <c r="ET72" t="s">
        <v>10</v>
      </c>
      <c r="EU72" t="s">
        <v>2457</v>
      </c>
      <c r="EV72" t="s">
        <v>2458</v>
      </c>
      <c r="EW72" t="s">
        <v>9398</v>
      </c>
      <c r="EX72" s="61">
        <v>42916.568656631942</v>
      </c>
      <c r="EY72" t="s">
        <v>9398</v>
      </c>
      <c r="EZ72" s="61">
        <v>43115.398494247682</v>
      </c>
    </row>
    <row r="73" spans="1:156" s="46" customFormat="1" x14ac:dyDescent="0.35">
      <c r="A73" s="18">
        <v>43115</v>
      </c>
      <c r="B73" s="18"/>
      <c r="C73" s="18"/>
      <c r="D73" s="4" t="s">
        <v>3429</v>
      </c>
      <c r="E73" s="22" t="str">
        <f t="shared" si="51"/>
        <v>X</v>
      </c>
      <c r="F73" s="22" t="str">
        <f t="shared" si="51"/>
        <v>X</v>
      </c>
      <c r="G73" s="22" t="str">
        <f t="shared" si="51"/>
        <v/>
      </c>
      <c r="H73" s="22" t="str">
        <f t="shared" si="51"/>
        <v/>
      </c>
      <c r="I73" s="22" t="str">
        <f t="shared" si="51"/>
        <v/>
      </c>
      <c r="J73" s="22" t="str">
        <f t="shared" si="51"/>
        <v>X</v>
      </c>
      <c r="K73" s="22" t="str">
        <f t="shared" si="51"/>
        <v>X</v>
      </c>
      <c r="L73" s="22" t="s">
        <v>2586</v>
      </c>
      <c r="M73" s="34" t="s">
        <v>2453</v>
      </c>
      <c r="N73" s="34" t="s">
        <v>2454</v>
      </c>
      <c r="O73" s="32">
        <f t="shared" si="4"/>
        <v>124535</v>
      </c>
      <c r="P73" s="34"/>
      <c r="Q73" s="34"/>
      <c r="R73" s="34"/>
      <c r="S73" s="32" t="str">
        <f>IFERROR(VLOOKUP(LEFT($M73,2),'ALL-Unit Code 4'!$W:$W,1,0),VLOOKUP($D$3,Sites!$A:$B,2,0))</f>
        <v>FC</v>
      </c>
      <c r="T73" s="32" t="str">
        <f>VLOOKUP(O73,'ALL-Chart of Accounts'!$E:$F,2,0)</f>
        <v>IC AR - New Zealand</v>
      </c>
      <c r="U73" s="34"/>
      <c r="V73" s="34"/>
      <c r="W73" s="34"/>
      <c r="X73" s="34"/>
      <c r="Y73" s="34"/>
      <c r="Z73" s="34"/>
      <c r="AA73" s="32">
        <f t="shared" si="48"/>
        <v>425000</v>
      </c>
      <c r="AB73" s="118">
        <f t="shared" si="50"/>
        <v>9535</v>
      </c>
      <c r="AC73" s="34"/>
      <c r="AD73" s="34"/>
      <c r="AE73" s="32" t="str">
        <f t="shared" si="23"/>
        <v>FC</v>
      </c>
      <c r="AF73" s="32" t="str">
        <f>VLOOKUP(AA73,'ALL-Chart of Accounts'!$E:$F,2,0)</f>
        <v>IC AM Sales - Product (I82PRDAFT)</v>
      </c>
      <c r="AG73" s="32">
        <f t="shared" si="6"/>
        <v>425000</v>
      </c>
      <c r="AH73" s="32">
        <f t="shared" si="7"/>
        <v>9535</v>
      </c>
      <c r="AI73" s="32">
        <f t="shared" si="8"/>
        <v>9999</v>
      </c>
      <c r="AJ73" s="34"/>
      <c r="AK73" s="32" t="str">
        <f t="shared" si="24"/>
        <v>FC</v>
      </c>
      <c r="AL73" s="32" t="str">
        <f>VLOOKUP(AG73,'ALL-Chart of Accounts'!$E:$F,2,0)</f>
        <v>IC AM Sales - Product (I82PRDAFT)</v>
      </c>
      <c r="AM73" s="34"/>
      <c r="AN73" s="34"/>
      <c r="AO73" s="34"/>
      <c r="AP73" s="34"/>
      <c r="AQ73" s="34"/>
      <c r="AR73" s="34"/>
      <c r="AS73" s="32">
        <f t="shared" si="9"/>
        <v>425000</v>
      </c>
      <c r="AT73" s="32">
        <f t="shared" si="10"/>
        <v>9535</v>
      </c>
      <c r="AU73" s="32" t="str">
        <f t="shared" si="11"/>
        <v/>
      </c>
      <c r="AV73" s="34"/>
      <c r="AW73" s="32" t="str">
        <f t="shared" si="25"/>
        <v>FC</v>
      </c>
      <c r="AX73" s="32" t="str">
        <f>VLOOKUP(AS73,'ALL-Chart of Accounts'!$E:$F,2,0)</f>
        <v>IC AM Sales - Product (I82PRDAFT)</v>
      </c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  <c r="BY73" s="34"/>
      <c r="BZ73" s="34"/>
      <c r="CA73" s="34"/>
      <c r="CB73" s="34"/>
      <c r="CC73" s="34"/>
      <c r="CD73" s="34"/>
      <c r="CE73" s="34"/>
      <c r="CF73" s="34"/>
      <c r="CG73" s="34"/>
      <c r="CH73" s="34"/>
      <c r="CI73" s="32">
        <f t="shared" si="53"/>
        <v>525010</v>
      </c>
      <c r="CJ73" s="32">
        <f t="shared" si="13"/>
        <v>9535</v>
      </c>
      <c r="CK73" s="34"/>
      <c r="CL73" s="34"/>
      <c r="CM73" s="32" t="str">
        <f t="shared" si="26"/>
        <v>FC</v>
      </c>
      <c r="CN73" s="32" t="str">
        <f>VLOOKUP(CI73,'ALL-Chart of Accounts'!$E:$F,2,0)</f>
        <v>IC AM COS - Product (I85PRDAFT) - Matl</v>
      </c>
      <c r="CO73" s="32">
        <f t="shared" si="44"/>
        <v>525020</v>
      </c>
      <c r="CP73" s="32">
        <f t="shared" si="15"/>
        <v>9535</v>
      </c>
      <c r="CQ73" s="34"/>
      <c r="CR73" s="34"/>
      <c r="CS73" s="32" t="str">
        <f t="shared" si="27"/>
        <v>FC</v>
      </c>
      <c r="CT73" s="32" t="str">
        <f>VLOOKUP(CO73,'ALL-Chart of Accounts'!$E:$F,2,0)</f>
        <v>IC AM COS - Product (I85PRDAFT) - Labor</v>
      </c>
      <c r="CU73" s="32">
        <f t="shared" si="45"/>
        <v>525030</v>
      </c>
      <c r="CV73" s="32">
        <f t="shared" si="17"/>
        <v>9535</v>
      </c>
      <c r="CW73" s="34"/>
      <c r="CX73" s="34"/>
      <c r="CY73" s="32" t="str">
        <f t="shared" si="28"/>
        <v>FC</v>
      </c>
      <c r="CZ73" s="32" t="str">
        <f>VLOOKUP(CU73,'ALL-Chart of Accounts'!$E:$F,2,0)</f>
        <v>IC AM COS - Product (I85PRDAFT) - Fx OH</v>
      </c>
      <c r="DA73" s="32">
        <f t="shared" si="46"/>
        <v>525040</v>
      </c>
      <c r="DB73" s="32">
        <f t="shared" si="19"/>
        <v>9535</v>
      </c>
      <c r="DC73" s="34"/>
      <c r="DD73" s="34"/>
      <c r="DE73" s="32" t="str">
        <f t="shared" si="29"/>
        <v>FC</v>
      </c>
      <c r="DF73" s="32" t="str">
        <f>VLOOKUP(DA73,'ALL-Chart of Accounts'!$E:$F,2,0)</f>
        <v>IC AM COS - Product (I85PRDAFT) - Var OH</v>
      </c>
      <c r="DG73" s="32">
        <f t="shared" si="47"/>
        <v>525050</v>
      </c>
      <c r="DH73" s="32">
        <f t="shared" si="21"/>
        <v>9535</v>
      </c>
      <c r="DI73" s="34"/>
      <c r="DJ73" s="34"/>
      <c r="DK73" s="32" t="str">
        <f t="shared" si="30"/>
        <v>FC</v>
      </c>
      <c r="DL73" s="32" t="str">
        <f>VLOOKUP(DG73,'ALL-Chart of Accounts'!$E:$F,2,0)</f>
        <v>IC AM COS - Product (I85PRDAFT) - Outsid</v>
      </c>
      <c r="DM73" s="34"/>
      <c r="DN73" s="34"/>
      <c r="DO73" s="34"/>
      <c r="DP73" s="34"/>
      <c r="DQ73" s="34"/>
      <c r="DR73" s="34"/>
      <c r="DS73" s="34"/>
      <c r="DT73" s="34"/>
      <c r="DU73" s="34"/>
      <c r="DV73" s="34"/>
      <c r="DW73" s="34"/>
      <c r="DX73" s="34"/>
      <c r="DY73" s="34"/>
      <c r="DZ73" s="34"/>
      <c r="EA73" s="34"/>
      <c r="EB73" s="34"/>
      <c r="EC73" s="34"/>
      <c r="ED73" s="34"/>
      <c r="EE73" s="34"/>
      <c r="EF73" s="34"/>
      <c r="EG73" s="34"/>
      <c r="EH73" s="34"/>
      <c r="EI73" s="34"/>
      <c r="EJ73" s="34"/>
      <c r="EK73" s="34"/>
      <c r="EL73" s="34"/>
      <c r="EM73" s="34"/>
      <c r="EN73" s="34"/>
      <c r="EO73" s="34"/>
      <c r="EP73" s="34"/>
      <c r="EQ73"/>
      <c r="ER73" s="32" t="str">
        <f>ET73&amp;EU73</f>
        <v>1JBTFCAFE</v>
      </c>
      <c r="ES73" s="32" t="b">
        <f t="shared" si="52"/>
        <v>1</v>
      </c>
      <c r="ET73" s="46" t="s">
        <v>10</v>
      </c>
      <c r="EU73" s="46" t="s">
        <v>2459</v>
      </c>
      <c r="EV73" s="46" t="s">
        <v>2460</v>
      </c>
      <c r="EW73" s="46" t="s">
        <v>9398</v>
      </c>
      <c r="EX73" s="61">
        <v>42916.568723923614</v>
      </c>
      <c r="EY73" s="46" t="s">
        <v>9398</v>
      </c>
      <c r="EZ73" s="61">
        <v>43115.398496180555</v>
      </c>
    </row>
    <row r="74" spans="1:156" x14ac:dyDescent="0.35">
      <c r="A74" s="18">
        <v>43115</v>
      </c>
      <c r="B74" s="18"/>
      <c r="C74" s="18"/>
      <c r="D74" s="4" t="s">
        <v>3429</v>
      </c>
      <c r="E74" s="22" t="str">
        <f t="shared" si="51"/>
        <v>X</v>
      </c>
      <c r="F74" s="22" t="str">
        <f t="shared" si="51"/>
        <v>X</v>
      </c>
      <c r="G74" s="22" t="str">
        <f t="shared" si="51"/>
        <v/>
      </c>
      <c r="H74" s="22" t="str">
        <f t="shared" si="51"/>
        <v/>
      </c>
      <c r="I74" s="22" t="str">
        <f t="shared" si="51"/>
        <v/>
      </c>
      <c r="J74" s="22" t="str">
        <f t="shared" si="51"/>
        <v>X</v>
      </c>
      <c r="K74" s="22" t="str">
        <f t="shared" si="51"/>
        <v>X</v>
      </c>
      <c r="L74" s="22" t="s">
        <v>2586</v>
      </c>
      <c r="M74" s="34" t="s">
        <v>2455</v>
      </c>
      <c r="N74" s="34" t="s">
        <v>2456</v>
      </c>
      <c r="O74" s="32">
        <f t="shared" si="4"/>
        <v>124540</v>
      </c>
      <c r="P74" s="34"/>
      <c r="Q74" s="34"/>
      <c r="R74" s="34"/>
      <c r="S74" s="32" t="str">
        <f>IFERROR(VLOOKUP(LEFT($M74,2),'ALL-Unit Code 4'!$W:$W,1,0),VLOOKUP($D$3,Sites!$A:$B,2,0))</f>
        <v>FC</v>
      </c>
      <c r="T74" s="32" t="str">
        <f>VLOOKUP(O74,'ALL-Chart of Accounts'!$E:$F,2,0)</f>
        <v>IC AR - Shanghai</v>
      </c>
      <c r="U74" s="34"/>
      <c r="V74" s="34"/>
      <c r="W74" s="34"/>
      <c r="X74" s="34"/>
      <c r="Y74" s="34"/>
      <c r="Z74" s="34"/>
      <c r="AA74" s="32">
        <f t="shared" si="48"/>
        <v>425000</v>
      </c>
      <c r="AB74" s="32">
        <f t="shared" si="50"/>
        <v>9540</v>
      </c>
      <c r="AC74" s="34"/>
      <c r="AD74" s="34"/>
      <c r="AE74" s="32" t="str">
        <f t="shared" si="23"/>
        <v>FC</v>
      </c>
      <c r="AF74" s="32" t="str">
        <f>VLOOKUP(AA74,'ALL-Chart of Accounts'!$E:$F,2,0)</f>
        <v>IC AM Sales - Product (I82PRDAFT)</v>
      </c>
      <c r="AG74" s="32">
        <f t="shared" si="6"/>
        <v>425000</v>
      </c>
      <c r="AH74" s="32">
        <f t="shared" si="7"/>
        <v>9540</v>
      </c>
      <c r="AI74" s="32">
        <f t="shared" si="8"/>
        <v>9999</v>
      </c>
      <c r="AJ74" s="34"/>
      <c r="AK74" s="32" t="str">
        <f t="shared" si="24"/>
        <v>FC</v>
      </c>
      <c r="AL74" s="32" t="str">
        <f>VLOOKUP(AG74,'ALL-Chart of Accounts'!$E:$F,2,0)</f>
        <v>IC AM Sales - Product (I82PRDAFT)</v>
      </c>
      <c r="AM74" s="34"/>
      <c r="AN74" s="34"/>
      <c r="AO74" s="34"/>
      <c r="AP74" s="34"/>
      <c r="AQ74" s="34"/>
      <c r="AR74" s="34"/>
      <c r="AS74" s="32">
        <f t="shared" si="9"/>
        <v>425000</v>
      </c>
      <c r="AT74" s="32">
        <f t="shared" si="10"/>
        <v>9540</v>
      </c>
      <c r="AU74" s="32" t="str">
        <f t="shared" si="11"/>
        <v/>
      </c>
      <c r="AV74" s="34"/>
      <c r="AW74" s="32" t="str">
        <f t="shared" si="25"/>
        <v>FC</v>
      </c>
      <c r="AX74" s="32" t="str">
        <f>VLOOKUP(AS74,'ALL-Chart of Accounts'!$E:$F,2,0)</f>
        <v>IC AM Sales - Product (I82PRDAFT)</v>
      </c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  <c r="BT74" s="34"/>
      <c r="BU74" s="34"/>
      <c r="BV74" s="34"/>
      <c r="BW74" s="34"/>
      <c r="BX74" s="34"/>
      <c r="BY74" s="34"/>
      <c r="BZ74" s="34"/>
      <c r="CA74" s="34"/>
      <c r="CB74" s="34"/>
      <c r="CC74" s="34"/>
      <c r="CD74" s="34"/>
      <c r="CE74" s="34"/>
      <c r="CF74" s="34"/>
      <c r="CG74" s="34"/>
      <c r="CH74" s="34"/>
      <c r="CI74" s="32">
        <f t="shared" si="53"/>
        <v>525010</v>
      </c>
      <c r="CJ74" s="32">
        <f t="shared" si="13"/>
        <v>9540</v>
      </c>
      <c r="CK74" s="34"/>
      <c r="CL74" s="34"/>
      <c r="CM74" s="32" t="str">
        <f t="shared" si="26"/>
        <v>FC</v>
      </c>
      <c r="CN74" s="32" t="str">
        <f>VLOOKUP(CI74,'ALL-Chart of Accounts'!$E:$F,2,0)</f>
        <v>IC AM COS - Product (I85PRDAFT) - Matl</v>
      </c>
      <c r="CO74" s="32">
        <f t="shared" si="44"/>
        <v>525020</v>
      </c>
      <c r="CP74" s="32">
        <f t="shared" si="15"/>
        <v>9540</v>
      </c>
      <c r="CQ74" s="34"/>
      <c r="CR74" s="34"/>
      <c r="CS74" s="32" t="str">
        <f t="shared" si="27"/>
        <v>FC</v>
      </c>
      <c r="CT74" s="32" t="str">
        <f>VLOOKUP(CO74,'ALL-Chart of Accounts'!$E:$F,2,0)</f>
        <v>IC AM COS - Product (I85PRDAFT) - Labor</v>
      </c>
      <c r="CU74" s="32">
        <f t="shared" si="45"/>
        <v>525030</v>
      </c>
      <c r="CV74" s="32">
        <f t="shared" si="17"/>
        <v>9540</v>
      </c>
      <c r="CW74" s="34"/>
      <c r="CX74" s="34"/>
      <c r="CY74" s="32" t="str">
        <f t="shared" si="28"/>
        <v>FC</v>
      </c>
      <c r="CZ74" s="32" t="str">
        <f>VLOOKUP(CU74,'ALL-Chart of Accounts'!$E:$F,2,0)</f>
        <v>IC AM COS - Product (I85PRDAFT) - Fx OH</v>
      </c>
      <c r="DA74" s="32">
        <f t="shared" si="46"/>
        <v>525040</v>
      </c>
      <c r="DB74" s="32">
        <f t="shared" si="19"/>
        <v>9540</v>
      </c>
      <c r="DC74" s="34"/>
      <c r="DD74" s="34"/>
      <c r="DE74" s="32" t="str">
        <f t="shared" si="29"/>
        <v>FC</v>
      </c>
      <c r="DF74" s="32" t="str">
        <f>VLOOKUP(DA74,'ALL-Chart of Accounts'!$E:$F,2,0)</f>
        <v>IC AM COS - Product (I85PRDAFT) - Var OH</v>
      </c>
      <c r="DG74" s="32">
        <f t="shared" si="47"/>
        <v>525050</v>
      </c>
      <c r="DH74" s="32">
        <f t="shared" si="21"/>
        <v>9540</v>
      </c>
      <c r="DI74" s="34"/>
      <c r="DJ74" s="34"/>
      <c r="DK74" s="32" t="str">
        <f t="shared" si="30"/>
        <v>FC</v>
      </c>
      <c r="DL74" s="32" t="str">
        <f>VLOOKUP(DG74,'ALL-Chart of Accounts'!$E:$F,2,0)</f>
        <v>IC AM COS - Product (I85PRDAFT) - Outsid</v>
      </c>
      <c r="DM74" s="34"/>
      <c r="DN74" s="34"/>
      <c r="DO74" s="34"/>
      <c r="DP74" s="34"/>
      <c r="DQ74" s="34"/>
      <c r="DR74" s="34"/>
      <c r="DS74" s="34"/>
      <c r="DT74" s="34"/>
      <c r="DU74" s="34"/>
      <c r="DV74" s="34"/>
      <c r="DW74" s="34"/>
      <c r="DX74" s="34"/>
      <c r="DY74" s="34"/>
      <c r="DZ74" s="34"/>
      <c r="EA74" s="34"/>
      <c r="EB74" s="34"/>
      <c r="EC74" s="34"/>
      <c r="ED74" s="34"/>
      <c r="EE74" s="34"/>
      <c r="EF74" s="34"/>
      <c r="EG74" s="34"/>
      <c r="EH74" s="34"/>
      <c r="EI74" s="34"/>
      <c r="EJ74" s="34"/>
      <c r="EK74" s="34"/>
      <c r="EL74" s="34"/>
      <c r="EM74" s="34"/>
      <c r="EN74" s="34"/>
      <c r="EO74" s="34"/>
      <c r="EP74" s="34"/>
      <c r="EQ74" s="46"/>
      <c r="ER74" s="32" t="str">
        <f t="shared" si="31"/>
        <v>1JBTFCAM</v>
      </c>
      <c r="ES74" s="32" t="b">
        <f t="shared" si="52"/>
        <v>1</v>
      </c>
      <c r="ET74" t="s">
        <v>10</v>
      </c>
      <c r="EU74" t="s">
        <v>2461</v>
      </c>
      <c r="EV74" t="s">
        <v>2462</v>
      </c>
      <c r="EW74" t="s">
        <v>9398</v>
      </c>
      <c r="EX74" s="61">
        <v>42916.568619212965</v>
      </c>
      <c r="EY74" t="s">
        <v>9398</v>
      </c>
      <c r="EZ74" s="61">
        <v>43115.39849915509</v>
      </c>
    </row>
    <row r="75" spans="1:156" x14ac:dyDescent="0.35">
      <c r="A75" s="18">
        <v>43115</v>
      </c>
      <c r="B75" s="18"/>
      <c r="C75" s="18"/>
      <c r="D75" s="4" t="s">
        <v>3429</v>
      </c>
      <c r="E75" s="22" t="str">
        <f t="shared" ref="E75:K84" si="54">IF(ISERROR(VLOOKUP(E$4&amp;$M75,$ER:$ER,1,0)),"","X")</f>
        <v>X</v>
      </c>
      <c r="F75" s="22" t="str">
        <f t="shared" si="54"/>
        <v>X</v>
      </c>
      <c r="G75" s="22" t="str">
        <f t="shared" si="54"/>
        <v/>
      </c>
      <c r="H75" s="22" t="str">
        <f t="shared" si="54"/>
        <v/>
      </c>
      <c r="I75" s="22" t="str">
        <f t="shared" si="54"/>
        <v/>
      </c>
      <c r="J75" s="22" t="str">
        <f t="shared" si="54"/>
        <v>X</v>
      </c>
      <c r="K75" s="22" t="str">
        <f t="shared" si="54"/>
        <v>X</v>
      </c>
      <c r="L75" s="22" t="s">
        <v>2586</v>
      </c>
      <c r="M75" s="34" t="s">
        <v>2457</v>
      </c>
      <c r="N75" s="34" t="s">
        <v>2458</v>
      </c>
      <c r="O75" s="32">
        <f t="shared" si="4"/>
        <v>124545</v>
      </c>
      <c r="P75" s="34"/>
      <c r="Q75" s="34"/>
      <c r="R75" s="34"/>
      <c r="S75" s="32" t="str">
        <f>IFERROR(VLOOKUP(LEFT($M75,2),'ALL-Unit Code 4'!$W:$W,1,0),VLOOKUP($D$3,Sites!$A:$B,2,0))</f>
        <v>FC</v>
      </c>
      <c r="T75" s="32" t="str">
        <f>VLOOKUP(O75,'ALL-Chart of Accounts'!$E:$F,2,0)</f>
        <v>IC AR - Kunshan</v>
      </c>
      <c r="U75" s="34"/>
      <c r="V75" s="34"/>
      <c r="W75" s="34"/>
      <c r="X75" s="34"/>
      <c r="Y75" s="34"/>
      <c r="Z75" s="34"/>
      <c r="AA75" s="32">
        <f t="shared" si="48"/>
        <v>425000</v>
      </c>
      <c r="AB75" s="32">
        <f t="shared" si="50"/>
        <v>9545</v>
      </c>
      <c r="AC75" s="34"/>
      <c r="AD75" s="34"/>
      <c r="AE75" s="32" t="str">
        <f t="shared" ref="AE75:AE139" si="55">$S75</f>
        <v>FC</v>
      </c>
      <c r="AF75" s="32" t="str">
        <f>VLOOKUP(AA75,'ALL-Chart of Accounts'!$E:$F,2,0)</f>
        <v>IC AM Sales - Product (I82PRDAFT)</v>
      </c>
      <c r="AG75" s="32">
        <f t="shared" si="6"/>
        <v>425000</v>
      </c>
      <c r="AH75" s="32">
        <f t="shared" si="7"/>
        <v>9545</v>
      </c>
      <c r="AI75" s="32">
        <f t="shared" si="8"/>
        <v>9999</v>
      </c>
      <c r="AJ75" s="34"/>
      <c r="AK75" s="32" t="str">
        <f t="shared" ref="AK75:AK139" si="56">$S75</f>
        <v>FC</v>
      </c>
      <c r="AL75" s="32" t="str">
        <f>VLOOKUP(AG75,'ALL-Chart of Accounts'!$E:$F,2,0)</f>
        <v>IC AM Sales - Product (I82PRDAFT)</v>
      </c>
      <c r="AM75" s="34"/>
      <c r="AN75" s="34"/>
      <c r="AO75" s="34"/>
      <c r="AP75" s="34"/>
      <c r="AQ75" s="34"/>
      <c r="AR75" s="34"/>
      <c r="AS75" s="32">
        <f t="shared" si="9"/>
        <v>425000</v>
      </c>
      <c r="AT75" s="32">
        <f t="shared" si="10"/>
        <v>9545</v>
      </c>
      <c r="AU75" s="32" t="str">
        <f t="shared" si="11"/>
        <v/>
      </c>
      <c r="AV75" s="34"/>
      <c r="AW75" s="32" t="str">
        <f t="shared" ref="AW75:AW139" si="57">$S75</f>
        <v>FC</v>
      </c>
      <c r="AX75" s="32" t="str">
        <f>VLOOKUP(AS75,'ALL-Chart of Accounts'!$E:$F,2,0)</f>
        <v>IC AM Sales - Product (I82PRDAFT)</v>
      </c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  <c r="BR75" s="34"/>
      <c r="BS75" s="34"/>
      <c r="BT75" s="34"/>
      <c r="BU75" s="34"/>
      <c r="BV75" s="34"/>
      <c r="BW75" s="34"/>
      <c r="BX75" s="34"/>
      <c r="BY75" s="34"/>
      <c r="BZ75" s="34"/>
      <c r="CA75" s="34"/>
      <c r="CB75" s="34"/>
      <c r="CC75" s="34"/>
      <c r="CD75" s="34"/>
      <c r="CE75" s="34"/>
      <c r="CF75" s="34"/>
      <c r="CG75" s="34"/>
      <c r="CH75" s="34"/>
      <c r="CI75" s="32">
        <f t="shared" si="53"/>
        <v>525010</v>
      </c>
      <c r="CJ75" s="32">
        <f t="shared" si="13"/>
        <v>9545</v>
      </c>
      <c r="CK75" s="34"/>
      <c r="CL75" s="34"/>
      <c r="CM75" s="32" t="str">
        <f t="shared" ref="CM75:CM139" si="58">$S75</f>
        <v>FC</v>
      </c>
      <c r="CN75" s="32" t="str">
        <f>VLOOKUP(CI75,'ALL-Chart of Accounts'!$E:$F,2,0)</f>
        <v>IC AM COS - Product (I85PRDAFT) - Matl</v>
      </c>
      <c r="CO75" s="32">
        <f t="shared" si="44"/>
        <v>525020</v>
      </c>
      <c r="CP75" s="32">
        <f t="shared" si="15"/>
        <v>9545</v>
      </c>
      <c r="CQ75" s="34"/>
      <c r="CR75" s="34"/>
      <c r="CS75" s="32" t="str">
        <f t="shared" ref="CS75:CS139" si="59">$S75</f>
        <v>FC</v>
      </c>
      <c r="CT75" s="32" t="str">
        <f>VLOOKUP(CO75,'ALL-Chart of Accounts'!$E:$F,2,0)</f>
        <v>IC AM COS - Product (I85PRDAFT) - Labor</v>
      </c>
      <c r="CU75" s="32">
        <f t="shared" si="45"/>
        <v>525030</v>
      </c>
      <c r="CV75" s="32">
        <f t="shared" si="17"/>
        <v>9545</v>
      </c>
      <c r="CW75" s="34"/>
      <c r="CX75" s="34"/>
      <c r="CY75" s="32" t="str">
        <f t="shared" ref="CY75:CY139" si="60">$S75</f>
        <v>FC</v>
      </c>
      <c r="CZ75" s="32" t="str">
        <f>VLOOKUP(CU75,'ALL-Chart of Accounts'!$E:$F,2,0)</f>
        <v>IC AM COS - Product (I85PRDAFT) - Fx OH</v>
      </c>
      <c r="DA75" s="32">
        <f t="shared" si="46"/>
        <v>525040</v>
      </c>
      <c r="DB75" s="32">
        <f t="shared" si="19"/>
        <v>9545</v>
      </c>
      <c r="DC75" s="34"/>
      <c r="DD75" s="34"/>
      <c r="DE75" s="32" t="str">
        <f t="shared" ref="DE75:DE139" si="61">$S75</f>
        <v>FC</v>
      </c>
      <c r="DF75" s="32" t="str">
        <f>VLOOKUP(DA75,'ALL-Chart of Accounts'!$E:$F,2,0)</f>
        <v>IC AM COS - Product (I85PRDAFT) - Var OH</v>
      </c>
      <c r="DG75" s="32">
        <f t="shared" si="47"/>
        <v>525050</v>
      </c>
      <c r="DH75" s="32">
        <f t="shared" si="21"/>
        <v>9545</v>
      </c>
      <c r="DI75" s="34"/>
      <c r="DJ75" s="34"/>
      <c r="DK75" s="32" t="str">
        <f t="shared" ref="DK75:DK139" si="62">$S75</f>
        <v>FC</v>
      </c>
      <c r="DL75" s="32" t="str">
        <f>VLOOKUP(DG75,'ALL-Chart of Accounts'!$E:$F,2,0)</f>
        <v>IC AM COS - Product (I85PRDAFT) - Outsid</v>
      </c>
      <c r="DM75" s="34"/>
      <c r="DN75" s="34"/>
      <c r="DO75" s="34"/>
      <c r="DP75" s="34"/>
      <c r="DQ75" s="34"/>
      <c r="DR75" s="34"/>
      <c r="DS75" s="34"/>
      <c r="DT75" s="34"/>
      <c r="DU75" s="34"/>
      <c r="DV75" s="34"/>
      <c r="DW75" s="34"/>
      <c r="DX75" s="34"/>
      <c r="DY75" s="34"/>
      <c r="DZ75" s="34"/>
      <c r="EA75" s="34"/>
      <c r="EB75" s="34"/>
      <c r="EC75" s="34"/>
      <c r="ED75" s="34"/>
      <c r="EE75" s="34"/>
      <c r="EF75" s="34"/>
      <c r="EG75" s="34"/>
      <c r="EH75" s="34"/>
      <c r="EI75" s="34"/>
      <c r="EJ75" s="34"/>
      <c r="EK75" s="34"/>
      <c r="EL75" s="34"/>
      <c r="EM75" s="34"/>
      <c r="EN75" s="34"/>
      <c r="EO75" s="34"/>
      <c r="EP75" s="34"/>
      <c r="ER75" s="32" t="str">
        <f t="shared" si="31"/>
        <v>1JBTFCAMOT</v>
      </c>
      <c r="ES75" s="32" t="b">
        <f t="shared" si="52"/>
        <v>1</v>
      </c>
      <c r="ET75" t="s">
        <v>10</v>
      </c>
      <c r="EU75" t="s">
        <v>10849</v>
      </c>
      <c r="EV75" t="s">
        <v>10850</v>
      </c>
      <c r="EW75" t="s">
        <v>9398</v>
      </c>
      <c r="EX75" s="61">
        <v>43301.603812534719</v>
      </c>
      <c r="EY75" t="s">
        <v>9398</v>
      </c>
      <c r="EZ75" s="61">
        <v>43301.603812534719</v>
      </c>
    </row>
    <row r="76" spans="1:156" s="46" customFormat="1" x14ac:dyDescent="0.35">
      <c r="A76" s="47">
        <v>43115</v>
      </c>
      <c r="B76" s="47"/>
      <c r="C76" s="47"/>
      <c r="D76" s="46" t="s">
        <v>3429</v>
      </c>
      <c r="E76" s="22" t="str">
        <f t="shared" si="54"/>
        <v>X</v>
      </c>
      <c r="F76" s="22" t="str">
        <f t="shared" si="54"/>
        <v>X</v>
      </c>
      <c r="G76" s="22" t="str">
        <f t="shared" si="54"/>
        <v/>
      </c>
      <c r="H76" s="22" t="str">
        <f t="shared" si="54"/>
        <v/>
      </c>
      <c r="I76" s="22" t="str">
        <f t="shared" si="54"/>
        <v/>
      </c>
      <c r="J76" s="22" t="str">
        <f t="shared" si="54"/>
        <v>X</v>
      </c>
      <c r="K76" s="22" t="str">
        <f t="shared" si="54"/>
        <v>X</v>
      </c>
      <c r="L76" s="22" t="s">
        <v>2587</v>
      </c>
      <c r="M76" s="58" t="s">
        <v>2459</v>
      </c>
      <c r="N76" s="34" t="s">
        <v>2460</v>
      </c>
      <c r="O76" s="32">
        <f t="shared" si="4"/>
        <v>112400</v>
      </c>
      <c r="P76" s="34"/>
      <c r="Q76" s="34"/>
      <c r="R76" s="34"/>
      <c r="S76" s="32" t="str">
        <f>IFERROR(VLOOKUP(LEFT($M76,2),'ALL-Unit Code 4'!$W:$W,1,0),VLOOKUP($D$3,Sites!$A:$B,2,0))</f>
        <v>FC</v>
      </c>
      <c r="T76" s="32" t="str">
        <f>VLOOKUP(O76,'ALL-Chart of Accounts'!$E:$F,2,0)</f>
        <v>Accounts Receivable - System</v>
      </c>
      <c r="U76" s="34"/>
      <c r="V76" s="34"/>
      <c r="W76" s="34"/>
      <c r="X76" s="34"/>
      <c r="Y76" s="34"/>
      <c r="Z76" s="34"/>
      <c r="AA76" s="37">
        <v>131100</v>
      </c>
      <c r="AB76" s="39"/>
      <c r="AC76" s="34"/>
      <c r="AD76" s="34"/>
      <c r="AE76" s="32" t="str">
        <f t="shared" si="55"/>
        <v>FC</v>
      </c>
      <c r="AF76" s="32" t="str">
        <f>VLOOKUP(AA76,'ALL-Chart of Accounts'!$E:$F,2,0)</f>
        <v>Construction In Process</v>
      </c>
      <c r="AG76" s="32">
        <f>AA76</f>
        <v>131100</v>
      </c>
      <c r="AH76" s="32" t="str">
        <f>IF(AB76="","",AB76)</f>
        <v/>
      </c>
      <c r="AI76" s="32" t="str">
        <f>IF(LEFT(AG76,1)="4",9999,"")</f>
        <v/>
      </c>
      <c r="AJ76" s="34"/>
      <c r="AK76" s="32" t="str">
        <f t="shared" si="56"/>
        <v>FC</v>
      </c>
      <c r="AL76" s="32" t="str">
        <f>VLOOKUP(AG76,'ALL-Chart of Accounts'!$E:$F,2,0)</f>
        <v>Construction In Process</v>
      </c>
      <c r="AM76" s="34"/>
      <c r="AN76" s="34"/>
      <c r="AO76" s="34"/>
      <c r="AP76" s="34"/>
      <c r="AQ76" s="34"/>
      <c r="AR76" s="34"/>
      <c r="AS76" s="32">
        <f>IF(AA76="","",AA76)</f>
        <v>131100</v>
      </c>
      <c r="AT76" s="32" t="str">
        <f>IF(AB76="","",AB76)</f>
        <v/>
      </c>
      <c r="AU76" s="32" t="str">
        <f>IF(AC76="","",AC76)</f>
        <v/>
      </c>
      <c r="AV76" s="34"/>
      <c r="AW76" s="32" t="str">
        <f t="shared" si="57"/>
        <v>FC</v>
      </c>
      <c r="AX76" s="32" t="str">
        <f>VLOOKUP(AS76,'ALL-Chart of Accounts'!$E:$F,2,0)</f>
        <v>Construction In Process</v>
      </c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4"/>
      <c r="BZ76" s="34"/>
      <c r="CA76" s="34"/>
      <c r="CB76" s="34"/>
      <c r="CC76" s="34"/>
      <c r="CD76" s="34"/>
      <c r="CE76" s="34"/>
      <c r="CF76" s="34"/>
      <c r="CG76" s="34"/>
      <c r="CH76" s="34"/>
      <c r="CI76" s="32">
        <f t="shared" si="53"/>
        <v>131100</v>
      </c>
      <c r="CJ76" s="32" t="str">
        <f t="shared" si="13"/>
        <v/>
      </c>
      <c r="CK76" s="34"/>
      <c r="CL76" s="34"/>
      <c r="CM76" s="32" t="str">
        <f t="shared" si="58"/>
        <v>FC</v>
      </c>
      <c r="CN76" s="32" t="str">
        <f>VLOOKUP(CI76,'ALL-Chart of Accounts'!$E:$F,2,0)</f>
        <v>Construction In Process</v>
      </c>
      <c r="CO76" s="32">
        <f>IF(OR($L76="Cost Collecting",$L76="Interdivisional"),CI76,CI76+10)</f>
        <v>131100</v>
      </c>
      <c r="CP76" s="32" t="str">
        <f t="shared" si="15"/>
        <v/>
      </c>
      <c r="CQ76" s="34"/>
      <c r="CR76" s="34"/>
      <c r="CS76" s="32" t="str">
        <f t="shared" si="59"/>
        <v>FC</v>
      </c>
      <c r="CT76" s="32" t="str">
        <f>VLOOKUP(CO76,'ALL-Chart of Accounts'!$E:$F,2,0)</f>
        <v>Construction In Process</v>
      </c>
      <c r="CU76" s="32">
        <f>IF(OR($L76="Cost Collecting",$L76="Interdivisional"),CO76,CO76+10)</f>
        <v>131100</v>
      </c>
      <c r="CV76" s="32" t="str">
        <f t="shared" si="17"/>
        <v/>
      </c>
      <c r="CW76" s="34"/>
      <c r="CX76" s="34"/>
      <c r="CY76" s="32" t="str">
        <f t="shared" si="60"/>
        <v>FC</v>
      </c>
      <c r="CZ76" s="32" t="str">
        <f>VLOOKUP(CU76,'ALL-Chart of Accounts'!$E:$F,2,0)</f>
        <v>Construction In Process</v>
      </c>
      <c r="DA76" s="32">
        <f>IF(OR($L76="Cost Collecting",$L76="Interdivisional"),CU76,CU76+10)</f>
        <v>131100</v>
      </c>
      <c r="DB76" s="32" t="str">
        <f t="shared" si="19"/>
        <v/>
      </c>
      <c r="DC76" s="34"/>
      <c r="DD76" s="34"/>
      <c r="DE76" s="32" t="str">
        <f t="shared" si="61"/>
        <v>FC</v>
      </c>
      <c r="DF76" s="32" t="str">
        <f>VLOOKUP(DA76,'ALL-Chart of Accounts'!$E:$F,2,0)</f>
        <v>Construction In Process</v>
      </c>
      <c r="DG76" s="32">
        <f>IF(OR($L76="Cost Collecting",$L76="Interdivisional"),DA76,DA76+10)</f>
        <v>131100</v>
      </c>
      <c r="DH76" s="32" t="str">
        <f t="shared" si="21"/>
        <v/>
      </c>
      <c r="DI76" s="34"/>
      <c r="DJ76" s="34"/>
      <c r="DK76" s="32" t="str">
        <f t="shared" si="62"/>
        <v>FC</v>
      </c>
      <c r="DL76" s="32" t="str">
        <f>VLOOKUP(DG76,'ALL-Chart of Accounts'!$E:$F,2,0)</f>
        <v>Construction In Process</v>
      </c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34"/>
      <c r="EE76" s="34"/>
      <c r="EF76" s="34"/>
      <c r="EG76" s="34"/>
      <c r="EH76" s="34"/>
      <c r="EI76" s="34"/>
      <c r="EJ76" s="34"/>
      <c r="EK76" s="34"/>
      <c r="EL76" s="34"/>
      <c r="EM76" s="34"/>
      <c r="EN76" s="34"/>
      <c r="EO76" s="34"/>
      <c r="EP76" s="34"/>
      <c r="ER76" s="32" t="str">
        <f>ET76&amp;EU76</f>
        <v>1JBTFCCOU</v>
      </c>
      <c r="ES76" s="32" t="b">
        <f t="shared" si="52"/>
        <v>1</v>
      </c>
      <c r="ET76" s="46" t="s">
        <v>10</v>
      </c>
      <c r="EU76" s="46" t="s">
        <v>2581</v>
      </c>
      <c r="EV76" s="46" t="s">
        <v>11372</v>
      </c>
      <c r="EW76" s="46" t="s">
        <v>9398</v>
      </c>
      <c r="EX76" s="61">
        <v>42916.568728472223</v>
      </c>
      <c r="EY76" s="46" t="s">
        <v>9398</v>
      </c>
      <c r="EZ76" s="61">
        <v>43115.398501122683</v>
      </c>
    </row>
    <row r="77" spans="1:156" s="46" customFormat="1" x14ac:dyDescent="0.35">
      <c r="A77" s="47">
        <v>43332</v>
      </c>
      <c r="B77" s="47"/>
      <c r="C77" s="47"/>
      <c r="D77" s="46" t="s">
        <v>11369</v>
      </c>
      <c r="E77" s="22" t="str">
        <f t="shared" si="54"/>
        <v/>
      </c>
      <c r="F77" s="22" t="str">
        <f t="shared" si="54"/>
        <v/>
      </c>
      <c r="G77" s="22" t="str">
        <f t="shared" si="54"/>
        <v/>
      </c>
      <c r="H77" s="22" t="str">
        <f t="shared" si="54"/>
        <v/>
      </c>
      <c r="I77" s="22" t="str">
        <f t="shared" si="54"/>
        <v/>
      </c>
      <c r="J77" s="22" t="str">
        <f t="shared" si="54"/>
        <v/>
      </c>
      <c r="K77" s="22" t="str">
        <f t="shared" si="54"/>
        <v/>
      </c>
      <c r="L77" s="22" t="s">
        <v>2587</v>
      </c>
      <c r="M77" s="58" t="s">
        <v>11365</v>
      </c>
      <c r="N77" s="34" t="s">
        <v>11366</v>
      </c>
      <c r="O77" s="32">
        <f t="shared" si="4"/>
        <v>112400</v>
      </c>
      <c r="P77" s="34"/>
      <c r="Q77" s="34"/>
      <c r="R77" s="34"/>
      <c r="S77" s="32" t="str">
        <f>IFERROR(VLOOKUP(LEFT($M77,2),'ALL-Unit Code 4'!$W:$W,1,0),VLOOKUP($D$3,Sites!$A:$B,2,0))</f>
        <v>FC</v>
      </c>
      <c r="T77" s="32" t="str">
        <f>VLOOKUP(O77,'ALL-Chart of Accounts'!$E:$F,2,0)</f>
        <v>Accounts Receivable - System</v>
      </c>
      <c r="U77" s="34"/>
      <c r="V77" s="34"/>
      <c r="W77" s="34"/>
      <c r="X77" s="34"/>
      <c r="Y77" s="34"/>
      <c r="Z77" s="34"/>
      <c r="AA77" s="37">
        <v>140810</v>
      </c>
      <c r="AB77" s="39"/>
      <c r="AC77" s="34"/>
      <c r="AD77" s="34"/>
      <c r="AE77" s="32" t="str">
        <f t="shared" si="55"/>
        <v>FC</v>
      </c>
      <c r="AF77" s="32" t="str">
        <f>VLOOKUP(AA77,'ALL-Chart of Accounts'!$E:$F,2,0)</f>
        <v>Software Construction in Process</v>
      </c>
      <c r="AG77" s="32">
        <f t="shared" si="6"/>
        <v>140810</v>
      </c>
      <c r="AH77" s="32" t="str">
        <f t="shared" si="7"/>
        <v/>
      </c>
      <c r="AI77" s="32" t="str">
        <f t="shared" si="8"/>
        <v/>
      </c>
      <c r="AJ77" s="34"/>
      <c r="AK77" s="32" t="str">
        <f t="shared" si="56"/>
        <v>FC</v>
      </c>
      <c r="AL77" s="32" t="str">
        <f>VLOOKUP(AG77,'ALL-Chart of Accounts'!$E:$F,2,0)</f>
        <v>Software Construction in Process</v>
      </c>
      <c r="AM77" s="34"/>
      <c r="AN77" s="34"/>
      <c r="AO77" s="34"/>
      <c r="AP77" s="34"/>
      <c r="AQ77" s="34"/>
      <c r="AR77" s="34"/>
      <c r="AS77" s="32">
        <f t="shared" si="9"/>
        <v>140810</v>
      </c>
      <c r="AT77" s="32" t="str">
        <f t="shared" si="10"/>
        <v/>
      </c>
      <c r="AU77" s="32" t="str">
        <f t="shared" si="11"/>
        <v/>
      </c>
      <c r="AV77" s="34"/>
      <c r="AW77" s="32" t="str">
        <f t="shared" si="57"/>
        <v>FC</v>
      </c>
      <c r="AX77" s="32" t="str">
        <f>VLOOKUP(AS77,'ALL-Chart of Accounts'!$E:$F,2,0)</f>
        <v>Software Construction in Process</v>
      </c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  <c r="BY77" s="34"/>
      <c r="BZ77" s="34"/>
      <c r="CA77" s="34"/>
      <c r="CB77" s="34"/>
      <c r="CC77" s="34"/>
      <c r="CD77" s="34"/>
      <c r="CE77" s="34"/>
      <c r="CF77" s="34"/>
      <c r="CG77" s="34"/>
      <c r="CH77" s="34"/>
      <c r="CI77" s="32">
        <f t="shared" si="53"/>
        <v>140810</v>
      </c>
      <c r="CJ77" s="32" t="str">
        <f t="shared" si="13"/>
        <v/>
      </c>
      <c r="CK77" s="34"/>
      <c r="CL77" s="34"/>
      <c r="CM77" s="32" t="str">
        <f t="shared" si="58"/>
        <v>FC</v>
      </c>
      <c r="CN77" s="32" t="str">
        <f>VLOOKUP(CI77,'ALL-Chart of Accounts'!$E:$F,2,0)</f>
        <v>Software Construction in Process</v>
      </c>
      <c r="CO77" s="32">
        <f t="shared" si="44"/>
        <v>140810</v>
      </c>
      <c r="CP77" s="32" t="str">
        <f t="shared" si="15"/>
        <v/>
      </c>
      <c r="CQ77" s="34"/>
      <c r="CR77" s="34"/>
      <c r="CS77" s="32" t="str">
        <f t="shared" si="59"/>
        <v>FC</v>
      </c>
      <c r="CT77" s="32" t="str">
        <f>VLOOKUP(CO77,'ALL-Chart of Accounts'!$E:$F,2,0)</f>
        <v>Software Construction in Process</v>
      </c>
      <c r="CU77" s="32">
        <f t="shared" si="45"/>
        <v>140810</v>
      </c>
      <c r="CV77" s="32" t="str">
        <f t="shared" si="17"/>
        <v/>
      </c>
      <c r="CW77" s="34"/>
      <c r="CX77" s="34"/>
      <c r="CY77" s="32" t="str">
        <f t="shared" si="60"/>
        <v>FC</v>
      </c>
      <c r="CZ77" s="32" t="str">
        <f>VLOOKUP(CU77,'ALL-Chart of Accounts'!$E:$F,2,0)</f>
        <v>Software Construction in Process</v>
      </c>
      <c r="DA77" s="32">
        <f t="shared" si="46"/>
        <v>140810</v>
      </c>
      <c r="DB77" s="32" t="str">
        <f t="shared" si="19"/>
        <v/>
      </c>
      <c r="DC77" s="34"/>
      <c r="DD77" s="34"/>
      <c r="DE77" s="32" t="str">
        <f t="shared" si="61"/>
        <v>FC</v>
      </c>
      <c r="DF77" s="32" t="str">
        <f>VLOOKUP(DA77,'ALL-Chart of Accounts'!$E:$F,2,0)</f>
        <v>Software Construction in Process</v>
      </c>
      <c r="DG77" s="32">
        <f t="shared" si="47"/>
        <v>140810</v>
      </c>
      <c r="DH77" s="32" t="str">
        <f t="shared" si="21"/>
        <v/>
      </c>
      <c r="DI77" s="34"/>
      <c r="DJ77" s="34"/>
      <c r="DK77" s="32" t="str">
        <f t="shared" si="62"/>
        <v>FC</v>
      </c>
      <c r="DL77" s="32" t="str">
        <f>VLOOKUP(DG77,'ALL-Chart of Accounts'!$E:$F,2,0)</f>
        <v>Software Construction in Process</v>
      </c>
      <c r="DM77" s="34"/>
      <c r="DN77" s="34"/>
      <c r="DO77" s="34"/>
      <c r="DP77" s="34"/>
      <c r="DQ77" s="34"/>
      <c r="DR77" s="34"/>
      <c r="DS77" s="34"/>
      <c r="DT77" s="34"/>
      <c r="DU77" s="34"/>
      <c r="DV77" s="34"/>
      <c r="DW77" s="34"/>
      <c r="DX77" s="34"/>
      <c r="DY77" s="34"/>
      <c r="DZ77" s="34"/>
      <c r="EA77" s="34"/>
      <c r="EB77" s="34"/>
      <c r="EC77" s="34"/>
      <c r="ED77" s="34"/>
      <c r="EE77" s="34"/>
      <c r="EF77" s="34"/>
      <c r="EG77" s="34"/>
      <c r="EH77" s="34"/>
      <c r="EI77" s="34"/>
      <c r="EJ77" s="34"/>
      <c r="EK77" s="34"/>
      <c r="EL77" s="34"/>
      <c r="EM77" s="34"/>
      <c r="EN77" s="34"/>
      <c r="EO77" s="34"/>
      <c r="EP77" s="34"/>
      <c r="EQ77"/>
      <c r="ER77" s="32" t="str">
        <f t="shared" ref="ER77:ER139" si="63">ET77&amp;EU77</f>
        <v>1JBTFCCOU</v>
      </c>
      <c r="ES77" s="32" t="b">
        <f t="shared" si="52"/>
        <v>1</v>
      </c>
      <c r="ET77" s="46" t="s">
        <v>10</v>
      </c>
      <c r="EU77" s="46" t="s">
        <v>2581</v>
      </c>
      <c r="EV77" s="46" t="s">
        <v>11372</v>
      </c>
      <c r="EW77" s="46" t="s">
        <v>9398</v>
      </c>
      <c r="EX77" s="61">
        <v>42916.568728472223</v>
      </c>
      <c r="EY77" s="46" t="s">
        <v>9398</v>
      </c>
      <c r="EZ77" s="61">
        <v>43115.398501122683</v>
      </c>
    </row>
    <row r="78" spans="1:156" x14ac:dyDescent="0.35">
      <c r="A78" s="18">
        <v>43115</v>
      </c>
      <c r="B78" s="18"/>
      <c r="C78" s="18"/>
      <c r="D78" s="4" t="s">
        <v>3429</v>
      </c>
      <c r="E78" s="22" t="str">
        <f t="shared" si="54"/>
        <v>X</v>
      </c>
      <c r="F78" s="22" t="str">
        <f t="shared" si="54"/>
        <v>X</v>
      </c>
      <c r="G78" s="22" t="str">
        <f t="shared" si="54"/>
        <v/>
      </c>
      <c r="H78" s="22" t="str">
        <f t="shared" si="54"/>
        <v/>
      </c>
      <c r="I78" s="22" t="str">
        <f t="shared" si="54"/>
        <v/>
      </c>
      <c r="J78" s="22" t="str">
        <f t="shared" si="54"/>
        <v>X</v>
      </c>
      <c r="K78" s="22" t="str">
        <f t="shared" si="54"/>
        <v>X</v>
      </c>
      <c r="L78" s="22" t="s">
        <v>2588</v>
      </c>
      <c r="M78" s="34" t="s">
        <v>2461</v>
      </c>
      <c r="N78" s="34" t="s">
        <v>2462</v>
      </c>
      <c r="O78" s="32">
        <f t="shared" ref="O78:O141" si="64">IF(ISERROR(VALUE(RIGHT($M78,3))),112400,VALUE("124"&amp;RIGHT($M78,3)))</f>
        <v>112400</v>
      </c>
      <c r="P78" s="34"/>
      <c r="Q78" s="34"/>
      <c r="R78" s="34"/>
      <c r="S78" s="32" t="str">
        <f>IFERROR(VLOOKUP(LEFT($M78,2),'ALL-Unit Code 4'!$W:$W,1,0),VLOOKUP($D$3,Sites!$A:$B,2,0))</f>
        <v>FC</v>
      </c>
      <c r="T78" s="32" t="str">
        <f>VLOOKUP(O78,'ALL-Chart of Accounts'!$E:$F,2,0)</f>
        <v>Accounts Receivable - System</v>
      </c>
      <c r="U78" s="34"/>
      <c r="V78" s="34"/>
      <c r="W78" s="34"/>
      <c r="X78" s="34"/>
      <c r="Y78" s="34"/>
      <c r="Z78" s="34"/>
      <c r="AA78" s="37">
        <v>415000</v>
      </c>
      <c r="AB78" s="39"/>
      <c r="AC78" s="34"/>
      <c r="AD78" s="34"/>
      <c r="AE78" s="32" t="str">
        <f t="shared" si="55"/>
        <v>FC</v>
      </c>
      <c r="AF78" s="32" t="str">
        <f>VLOOKUP(AA78,'ALL-Chart of Accounts'!$E:$F,2,0)</f>
        <v>Aftermarket Sales - Product (80PRDAFT)</v>
      </c>
      <c r="AG78" s="32">
        <f t="shared" ref="AG78:AG141" si="65">AA78</f>
        <v>415000</v>
      </c>
      <c r="AH78" s="32" t="str">
        <f t="shared" ref="AH78:AH141" si="66">IF(AB78="","",AB78)</f>
        <v/>
      </c>
      <c r="AI78" s="32">
        <f t="shared" ref="AI78:AI141" si="67">IF(LEFT(AG78,1)="4",9999,"")</f>
        <v>9999</v>
      </c>
      <c r="AJ78" s="34"/>
      <c r="AK78" s="32" t="str">
        <f t="shared" si="56"/>
        <v>FC</v>
      </c>
      <c r="AL78" s="32" t="str">
        <f>VLOOKUP(AG78,'ALL-Chart of Accounts'!$E:$F,2,0)</f>
        <v>Aftermarket Sales - Product (80PRDAFT)</v>
      </c>
      <c r="AM78" s="34"/>
      <c r="AN78" s="34"/>
      <c r="AO78" s="34"/>
      <c r="AP78" s="34"/>
      <c r="AQ78" s="34"/>
      <c r="AR78" s="34"/>
      <c r="AS78" s="32">
        <f t="shared" ref="AS78:AS141" si="68">IF(AA78="","",AA78)</f>
        <v>415000</v>
      </c>
      <c r="AT78" s="32" t="str">
        <f t="shared" ref="AT78:AT141" si="69">IF(AB78="","",AB78)</f>
        <v/>
      </c>
      <c r="AU78" s="32" t="str">
        <f t="shared" ref="AU78:AU141" si="70">IF(AC78="","",AC78)</f>
        <v/>
      </c>
      <c r="AV78" s="34"/>
      <c r="AW78" s="32" t="str">
        <f t="shared" si="57"/>
        <v>FC</v>
      </c>
      <c r="AX78" s="32" t="str">
        <f>VLOOKUP(AS78,'ALL-Chart of Accounts'!$E:$F,2,0)</f>
        <v>Aftermarket Sales - Product (80PRDAFT)</v>
      </c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  <c r="BT78" s="34"/>
      <c r="BU78" s="34"/>
      <c r="BV78" s="34"/>
      <c r="BW78" s="34"/>
      <c r="BX78" s="34"/>
      <c r="BY78" s="34"/>
      <c r="BZ78" s="34"/>
      <c r="CA78" s="34"/>
      <c r="CB78" s="34"/>
      <c r="CC78" s="34"/>
      <c r="CD78" s="34"/>
      <c r="CE78" s="34"/>
      <c r="CF78" s="34"/>
      <c r="CG78" s="34"/>
      <c r="CH78" s="34"/>
      <c r="CI78" s="32">
        <f t="shared" si="53"/>
        <v>515010</v>
      </c>
      <c r="CJ78" s="32" t="str">
        <f t="shared" ref="CJ78:CJ141" si="71">IF($AB78="","",$AB78)</f>
        <v/>
      </c>
      <c r="CK78" s="34"/>
      <c r="CL78" s="34"/>
      <c r="CM78" s="32" t="str">
        <f t="shared" si="58"/>
        <v>FC</v>
      </c>
      <c r="CN78" s="32" t="str">
        <f>VLOOKUP(CI78,'ALL-Chart of Accounts'!$E:$F,2,0)</f>
        <v>AM COS - Product (83PRDAFT) - Material</v>
      </c>
      <c r="CO78" s="32">
        <f t="shared" ref="CO78:CO109" si="72">IF(OR($L78="Cost Collecting",$L78="Interdivisional"),CI78,CI78+10)</f>
        <v>515020</v>
      </c>
      <c r="CP78" s="32" t="str">
        <f t="shared" ref="CP78:CP141" si="73">IF($AB78="","",$AB78)</f>
        <v/>
      </c>
      <c r="CQ78" s="34"/>
      <c r="CR78" s="34"/>
      <c r="CS78" s="32" t="str">
        <f t="shared" si="59"/>
        <v>FC</v>
      </c>
      <c r="CT78" s="32" t="str">
        <f>VLOOKUP(CO78,'ALL-Chart of Accounts'!$E:$F,2,0)</f>
        <v>AM COS - Product (83PRDAFT) - Labor</v>
      </c>
      <c r="CU78" s="32">
        <f t="shared" ref="CU78:CU109" si="74">IF(OR($L78="Cost Collecting",$L78="Interdivisional"),CO78,CO78+10)</f>
        <v>515030</v>
      </c>
      <c r="CV78" s="32" t="str">
        <f t="shared" ref="CV78:CV141" si="75">IF($AB78="","",$AB78)</f>
        <v/>
      </c>
      <c r="CW78" s="34"/>
      <c r="CX78" s="34"/>
      <c r="CY78" s="32" t="str">
        <f t="shared" si="60"/>
        <v>FC</v>
      </c>
      <c r="CZ78" s="32" t="str">
        <f>VLOOKUP(CU78,'ALL-Chart of Accounts'!$E:$F,2,0)</f>
        <v>AM COS - Product (83PRDAFT) - Fixed OH</v>
      </c>
      <c r="DA78" s="32">
        <f t="shared" ref="DA78:DA109" si="76">IF(OR($L78="Cost Collecting",$L78="Interdivisional"),CU78,CU78+10)</f>
        <v>515040</v>
      </c>
      <c r="DB78" s="32" t="str">
        <f t="shared" ref="DB78:DB141" si="77">IF($AB78="","",$AB78)</f>
        <v/>
      </c>
      <c r="DC78" s="34"/>
      <c r="DD78" s="34"/>
      <c r="DE78" s="32" t="str">
        <f t="shared" si="61"/>
        <v>FC</v>
      </c>
      <c r="DF78" s="32" t="str">
        <f>VLOOKUP(DA78,'ALL-Chart of Accounts'!$E:$F,2,0)</f>
        <v>AM COS - Product (83PRDAFT) - Var OH</v>
      </c>
      <c r="DG78" s="32">
        <f t="shared" ref="DG78:DG109" si="78">IF(OR($L78="Cost Collecting",$L78="Interdivisional"),DA78,DA78+10)</f>
        <v>515050</v>
      </c>
      <c r="DH78" s="32" t="str">
        <f t="shared" ref="DH78:DH141" si="79">IF($AB78="","",$AB78)</f>
        <v/>
      </c>
      <c r="DI78" s="34"/>
      <c r="DJ78" s="34"/>
      <c r="DK78" s="32" t="str">
        <f t="shared" si="62"/>
        <v>FC</v>
      </c>
      <c r="DL78" s="32" t="str">
        <f>VLOOKUP(DG78,'ALL-Chart of Accounts'!$E:$F,2,0)</f>
        <v>AM COS - Product (83PRDAFT) - Outside</v>
      </c>
      <c r="DM78" s="34"/>
      <c r="DN78" s="34"/>
      <c r="DO78" s="34"/>
      <c r="DP78" s="34"/>
      <c r="DQ78" s="34"/>
      <c r="DR78" s="34"/>
      <c r="DS78" s="34"/>
      <c r="DT78" s="34"/>
      <c r="DU78" s="34"/>
      <c r="DV78" s="34"/>
      <c r="DW78" s="34"/>
      <c r="DX78" s="34"/>
      <c r="DY78" s="34"/>
      <c r="DZ78" s="34"/>
      <c r="EA78" s="34"/>
      <c r="EB78" s="34"/>
      <c r="EC78" s="34"/>
      <c r="ED78" s="34"/>
      <c r="EE78" s="34"/>
      <c r="EF78" s="34"/>
      <c r="EG78" s="34"/>
      <c r="EH78" s="34"/>
      <c r="EI78" s="34"/>
      <c r="EJ78" s="34"/>
      <c r="EK78" s="34"/>
      <c r="EL78" s="34"/>
      <c r="EM78" s="34"/>
      <c r="EN78" s="34"/>
      <c r="EO78" s="34"/>
      <c r="EP78" s="34"/>
      <c r="EQ78" s="46"/>
      <c r="ER78" s="32" t="str">
        <f t="shared" si="63"/>
        <v>1JBTFCCQ</v>
      </c>
      <c r="ES78" s="32" t="b">
        <f t="shared" si="52"/>
        <v>1</v>
      </c>
      <c r="ET78" t="s">
        <v>10</v>
      </c>
      <c r="EU78" t="s">
        <v>2582</v>
      </c>
      <c r="EV78" t="s">
        <v>2583</v>
      </c>
      <c r="EW78" t="s">
        <v>11132</v>
      </c>
      <c r="EX78" s="61">
        <v>42921.566005057874</v>
      </c>
      <c r="EY78" t="s">
        <v>9398</v>
      </c>
      <c r="EZ78" s="61">
        <v>43115.398503009259</v>
      </c>
    </row>
    <row r="79" spans="1:156" x14ac:dyDescent="0.35">
      <c r="A79" s="18">
        <v>43290</v>
      </c>
      <c r="B79" s="18"/>
      <c r="C79" s="18">
        <v>43277</v>
      </c>
      <c r="D79" s="4" t="s">
        <v>10848</v>
      </c>
      <c r="E79" s="22" t="str">
        <f t="shared" si="54"/>
        <v>X</v>
      </c>
      <c r="F79" s="22" t="str">
        <f t="shared" si="54"/>
        <v/>
      </c>
      <c r="G79" s="22" t="str">
        <f t="shared" si="54"/>
        <v/>
      </c>
      <c r="H79" s="22" t="str">
        <f t="shared" si="54"/>
        <v/>
      </c>
      <c r="I79" s="22" t="str">
        <f t="shared" si="54"/>
        <v/>
      </c>
      <c r="J79" s="22" t="str">
        <f t="shared" si="54"/>
        <v/>
      </c>
      <c r="K79" s="22" t="str">
        <f t="shared" si="54"/>
        <v>X</v>
      </c>
      <c r="L79" s="22" t="s">
        <v>2588</v>
      </c>
      <c r="M79" s="34" t="s">
        <v>10849</v>
      </c>
      <c r="N79" s="34" t="s">
        <v>10850</v>
      </c>
      <c r="O79" s="32">
        <f t="shared" si="64"/>
        <v>112400</v>
      </c>
      <c r="P79" s="34"/>
      <c r="Q79" s="34"/>
      <c r="R79" s="34"/>
      <c r="S79" s="32" t="str">
        <f>IFERROR(VLOOKUP(LEFT($M79,2),'ALL-Unit Code 4'!$W:$W,1,0),VLOOKUP($D$3,Sites!$A:$B,2,0))</f>
        <v>FC</v>
      </c>
      <c r="T79" s="32" t="str">
        <f>VLOOKUP(O79,'ALL-Chart of Accounts'!$E:$F,2,0)</f>
        <v>Accounts Receivable - System</v>
      </c>
      <c r="U79" s="34"/>
      <c r="V79" s="34"/>
      <c r="W79" s="34"/>
      <c r="X79" s="34"/>
      <c r="Y79" s="34"/>
      <c r="Z79" s="34"/>
      <c r="AA79" s="37">
        <v>415100</v>
      </c>
      <c r="AB79" s="39"/>
      <c r="AC79" s="34"/>
      <c r="AD79" s="34"/>
      <c r="AE79" s="32" t="str">
        <f t="shared" si="55"/>
        <v>FC</v>
      </c>
      <c r="AF79" s="32" t="str">
        <f>VLOOKUP(AA79,'ALL-Chart of Accounts'!$E:$F,2,0)</f>
        <v>Aftermarket Sales-Prod OT (80PRDAFT2)</v>
      </c>
      <c r="AG79" s="32">
        <f t="shared" si="65"/>
        <v>415100</v>
      </c>
      <c r="AH79" s="32" t="str">
        <f t="shared" si="66"/>
        <v/>
      </c>
      <c r="AI79" s="32">
        <f t="shared" si="67"/>
        <v>9999</v>
      </c>
      <c r="AJ79" s="34"/>
      <c r="AK79" s="32" t="str">
        <f t="shared" si="56"/>
        <v>FC</v>
      </c>
      <c r="AL79" s="32" t="str">
        <f>VLOOKUP(AG79,'ALL-Chart of Accounts'!$E:$F,2,0)</f>
        <v>Aftermarket Sales-Prod OT (80PRDAFT2)</v>
      </c>
      <c r="AM79" s="34"/>
      <c r="AN79" s="34"/>
      <c r="AO79" s="34"/>
      <c r="AP79" s="34"/>
      <c r="AQ79" s="34"/>
      <c r="AR79" s="34"/>
      <c r="AS79" s="32">
        <f t="shared" si="68"/>
        <v>415100</v>
      </c>
      <c r="AT79" s="32" t="str">
        <f t="shared" si="69"/>
        <v/>
      </c>
      <c r="AU79" s="32" t="str">
        <f t="shared" si="70"/>
        <v/>
      </c>
      <c r="AV79" s="34"/>
      <c r="AW79" s="32" t="str">
        <f t="shared" si="57"/>
        <v>FC</v>
      </c>
      <c r="AX79" s="32" t="str">
        <f>VLOOKUP(AS79,'ALL-Chart of Accounts'!$E:$F,2,0)</f>
        <v>Aftermarket Sales-Prod OT (80PRDAFT2)</v>
      </c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  <c r="BT79" s="34"/>
      <c r="BU79" s="34"/>
      <c r="BV79" s="34"/>
      <c r="BW79" s="34"/>
      <c r="BX79" s="34"/>
      <c r="BY79" s="34"/>
      <c r="BZ79" s="34"/>
      <c r="CA79" s="34"/>
      <c r="CB79" s="34"/>
      <c r="CC79" s="34"/>
      <c r="CD79" s="34"/>
      <c r="CE79" s="34"/>
      <c r="CF79" s="34"/>
      <c r="CG79" s="34"/>
      <c r="CH79" s="34"/>
      <c r="CI79" s="32">
        <f t="shared" si="53"/>
        <v>515110</v>
      </c>
      <c r="CJ79" s="32" t="str">
        <f t="shared" si="71"/>
        <v/>
      </c>
      <c r="CK79" s="34"/>
      <c r="CL79" s="34"/>
      <c r="CM79" s="32" t="str">
        <f t="shared" si="58"/>
        <v>FC</v>
      </c>
      <c r="CN79" s="32" t="str">
        <f>VLOOKUP(CI79,'ALL-Chart of Accounts'!$E:$F,2,0)</f>
        <v>AM COS - Prod (83PRDAFT2) - Material OT</v>
      </c>
      <c r="CO79" s="32">
        <f t="shared" si="72"/>
        <v>515120</v>
      </c>
      <c r="CP79" s="32" t="str">
        <f t="shared" si="73"/>
        <v/>
      </c>
      <c r="CQ79" s="34"/>
      <c r="CR79" s="34"/>
      <c r="CS79" s="32" t="str">
        <f t="shared" si="59"/>
        <v>FC</v>
      </c>
      <c r="CT79" s="32" t="str">
        <f>VLOOKUP(CO79,'ALL-Chart of Accounts'!$E:$F,2,0)</f>
        <v>AM COS - Prod (83PRDAFT2) - Labor OT</v>
      </c>
      <c r="CU79" s="32">
        <f t="shared" si="74"/>
        <v>515130</v>
      </c>
      <c r="CV79" s="32" t="str">
        <f t="shared" si="75"/>
        <v/>
      </c>
      <c r="CW79" s="34"/>
      <c r="CX79" s="34"/>
      <c r="CY79" s="32" t="str">
        <f t="shared" si="60"/>
        <v>FC</v>
      </c>
      <c r="CZ79" s="32" t="str">
        <f>VLOOKUP(CU79,'ALL-Chart of Accounts'!$E:$F,2,0)</f>
        <v>AM COS - Prod (83PRDAFT2) - Fixed OH OT</v>
      </c>
      <c r="DA79" s="32">
        <f t="shared" si="76"/>
        <v>515140</v>
      </c>
      <c r="DB79" s="32" t="str">
        <f t="shared" si="77"/>
        <v/>
      </c>
      <c r="DC79" s="34"/>
      <c r="DD79" s="34"/>
      <c r="DE79" s="32" t="str">
        <f t="shared" si="61"/>
        <v>FC</v>
      </c>
      <c r="DF79" s="32" t="str">
        <f>VLOOKUP(DA79,'ALL-Chart of Accounts'!$E:$F,2,0)</f>
        <v>AM COS - Prod (83PRDAFT2) - Var OH OT</v>
      </c>
      <c r="DG79" s="32">
        <f t="shared" si="78"/>
        <v>515150</v>
      </c>
      <c r="DH79" s="32" t="str">
        <f t="shared" si="79"/>
        <v/>
      </c>
      <c r="DI79" s="34"/>
      <c r="DJ79" s="34"/>
      <c r="DK79" s="32" t="str">
        <f t="shared" si="62"/>
        <v>FC</v>
      </c>
      <c r="DL79" s="32" t="str">
        <f>VLOOKUP(DG79,'ALL-Chart of Accounts'!$E:$F,2,0)</f>
        <v>AM COS - Prod (83PRDAFT2) - Outside OT</v>
      </c>
      <c r="DM79" s="34"/>
      <c r="DN79" s="34"/>
      <c r="DO79" s="34"/>
      <c r="DP79" s="34"/>
      <c r="DQ79" s="34"/>
      <c r="DR79" s="34"/>
      <c r="DS79" s="34"/>
      <c r="DT79" s="34"/>
      <c r="DU79" s="34"/>
      <c r="DV79" s="34"/>
      <c r="DW79" s="34"/>
      <c r="DX79" s="34"/>
      <c r="DY79" s="34"/>
      <c r="DZ79" s="34"/>
      <c r="EA79" s="34"/>
      <c r="EB79" s="34"/>
      <c r="EC79" s="34"/>
      <c r="ED79" s="34"/>
      <c r="EE79" s="34"/>
      <c r="EF79" s="34"/>
      <c r="EG79" s="34"/>
      <c r="EH79" s="34"/>
      <c r="EI79" s="34"/>
      <c r="EJ79" s="34"/>
      <c r="EK79" s="34"/>
      <c r="EL79" s="34"/>
      <c r="EM79" s="34"/>
      <c r="EN79" s="34"/>
      <c r="EO79" s="34"/>
      <c r="EP79" s="34"/>
      <c r="ER79" s="32" t="str">
        <f t="shared" si="63"/>
        <v>1JBTFCDEMO</v>
      </c>
      <c r="ES79" s="32" t="b">
        <f t="shared" si="52"/>
        <v>1</v>
      </c>
      <c r="ET79" t="s">
        <v>10</v>
      </c>
      <c r="EU79" t="s">
        <v>2579</v>
      </c>
      <c r="EV79" t="s">
        <v>2580</v>
      </c>
      <c r="EW79" t="s">
        <v>9398</v>
      </c>
      <c r="EX79" s="61">
        <v>43118.318596412035</v>
      </c>
      <c r="EY79" t="s">
        <v>9398</v>
      </c>
      <c r="EZ79" s="61">
        <v>43118.318596412035</v>
      </c>
    </row>
    <row r="80" spans="1:156" x14ac:dyDescent="0.35">
      <c r="A80" s="47">
        <v>43115</v>
      </c>
      <c r="B80" s="47"/>
      <c r="C80" s="47"/>
      <c r="D80" s="46" t="s">
        <v>3429</v>
      </c>
      <c r="E80" s="22" t="str">
        <f t="shared" si="54"/>
        <v>X</v>
      </c>
      <c r="F80" s="22" t="str">
        <f t="shared" si="54"/>
        <v>X</v>
      </c>
      <c r="G80" s="22" t="str">
        <f t="shared" si="54"/>
        <v/>
      </c>
      <c r="H80" s="22" t="str">
        <f t="shared" si="54"/>
        <v/>
      </c>
      <c r="I80" s="22" t="str">
        <f t="shared" si="54"/>
        <v/>
      </c>
      <c r="J80" s="22" t="str">
        <f t="shared" si="54"/>
        <v/>
      </c>
      <c r="K80" s="22" t="str">
        <f t="shared" si="54"/>
        <v>X</v>
      </c>
      <c r="L80" s="10" t="s">
        <v>2587</v>
      </c>
      <c r="M80" s="34" t="s">
        <v>2581</v>
      </c>
      <c r="N80" s="34" t="s">
        <v>11372</v>
      </c>
      <c r="O80" s="32">
        <f t="shared" si="64"/>
        <v>112400</v>
      </c>
      <c r="P80" s="34"/>
      <c r="Q80" s="34"/>
      <c r="R80" s="34"/>
      <c r="S80" s="32" t="str">
        <f>IFERROR(VLOOKUP(LEFT($M80,2),'ALL-Unit Code 4'!$W:$W,1,0),VLOOKUP($D$3,Sites!$A:$B,2,0))</f>
        <v>FC</v>
      </c>
      <c r="T80" s="32" t="str">
        <f>VLOOKUP(O80,'ALL-Chart of Accounts'!$E:$F,2,0)</f>
        <v>Accounts Receivable - System</v>
      </c>
      <c r="U80" s="34"/>
      <c r="V80" s="34"/>
      <c r="W80" s="34"/>
      <c r="X80" s="34"/>
      <c r="Y80" s="34"/>
      <c r="Z80" s="34"/>
      <c r="AA80" s="37">
        <v>588300</v>
      </c>
      <c r="AB80" s="39"/>
      <c r="AC80" s="34"/>
      <c r="AD80" s="34"/>
      <c r="AE80" s="32" t="str">
        <f t="shared" si="55"/>
        <v>FC</v>
      </c>
      <c r="AF80" s="32" t="str">
        <f>VLOOKUP(AA80,'ALL-Chart of Accounts'!$E:$F,2,0)</f>
        <v>Period Costs Unabsorbed Engineering</v>
      </c>
      <c r="AG80" s="32">
        <f t="shared" si="65"/>
        <v>588300</v>
      </c>
      <c r="AH80" s="32" t="str">
        <f t="shared" si="66"/>
        <v/>
      </c>
      <c r="AI80" s="32" t="str">
        <f t="shared" si="67"/>
        <v/>
      </c>
      <c r="AJ80" s="34"/>
      <c r="AK80" s="32" t="str">
        <f t="shared" si="56"/>
        <v>FC</v>
      </c>
      <c r="AL80" s="32" t="str">
        <f>VLOOKUP(AG80,'ALL-Chart of Accounts'!$E:$F,2,0)</f>
        <v>Period Costs Unabsorbed Engineering</v>
      </c>
      <c r="AM80" s="34"/>
      <c r="AN80" s="34"/>
      <c r="AO80" s="34"/>
      <c r="AP80" s="34"/>
      <c r="AQ80" s="34"/>
      <c r="AR80" s="34"/>
      <c r="AS80" s="32">
        <f t="shared" si="68"/>
        <v>588300</v>
      </c>
      <c r="AT80" s="32" t="str">
        <f t="shared" si="69"/>
        <v/>
      </c>
      <c r="AU80" s="32" t="str">
        <f t="shared" si="70"/>
        <v/>
      </c>
      <c r="AV80" s="34"/>
      <c r="AW80" s="32" t="str">
        <f t="shared" si="57"/>
        <v>FC</v>
      </c>
      <c r="AX80" s="32" t="str">
        <f>VLOOKUP(AS80,'ALL-Chart of Accounts'!$E:$F,2,0)</f>
        <v>Period Costs Unabsorbed Engineering</v>
      </c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  <c r="BY80" s="34"/>
      <c r="BZ80" s="34"/>
      <c r="CA80" s="34"/>
      <c r="CB80" s="34"/>
      <c r="CC80" s="34"/>
      <c r="CD80" s="34"/>
      <c r="CE80" s="34"/>
      <c r="CF80" s="34"/>
      <c r="CG80" s="34"/>
      <c r="CH80" s="34"/>
      <c r="CI80" s="32">
        <f t="shared" si="53"/>
        <v>588300</v>
      </c>
      <c r="CJ80" s="32" t="str">
        <f t="shared" si="71"/>
        <v/>
      </c>
      <c r="CK80" s="34"/>
      <c r="CL80" s="34"/>
      <c r="CM80" s="32" t="str">
        <f t="shared" si="58"/>
        <v>FC</v>
      </c>
      <c r="CN80" s="32" t="str">
        <f>VLOOKUP(CI80,'ALL-Chart of Accounts'!$E:$F,2,0)</f>
        <v>Period Costs Unabsorbed Engineering</v>
      </c>
      <c r="CO80" s="32">
        <f t="shared" si="72"/>
        <v>588300</v>
      </c>
      <c r="CP80" s="32" t="str">
        <f t="shared" si="73"/>
        <v/>
      </c>
      <c r="CQ80" s="34"/>
      <c r="CR80" s="34"/>
      <c r="CS80" s="32" t="str">
        <f t="shared" si="59"/>
        <v>FC</v>
      </c>
      <c r="CT80" s="32" t="str">
        <f>VLOOKUP(CO80,'ALL-Chart of Accounts'!$E:$F,2,0)</f>
        <v>Period Costs Unabsorbed Engineering</v>
      </c>
      <c r="CU80" s="32">
        <f t="shared" si="74"/>
        <v>588300</v>
      </c>
      <c r="CV80" s="32" t="str">
        <f t="shared" si="75"/>
        <v/>
      </c>
      <c r="CW80" s="34"/>
      <c r="CX80" s="34"/>
      <c r="CY80" s="32" t="str">
        <f t="shared" si="60"/>
        <v>FC</v>
      </c>
      <c r="CZ80" s="32" t="str">
        <f>VLOOKUP(CU80,'ALL-Chart of Accounts'!$E:$F,2,0)</f>
        <v>Period Costs Unabsorbed Engineering</v>
      </c>
      <c r="DA80" s="32">
        <f t="shared" si="76"/>
        <v>588300</v>
      </c>
      <c r="DB80" s="32" t="str">
        <f t="shared" si="77"/>
        <v/>
      </c>
      <c r="DC80" s="34"/>
      <c r="DD80" s="34"/>
      <c r="DE80" s="32" t="str">
        <f t="shared" si="61"/>
        <v>FC</v>
      </c>
      <c r="DF80" s="32" t="str">
        <f>VLOOKUP(DA80,'ALL-Chart of Accounts'!$E:$F,2,0)</f>
        <v>Period Costs Unabsorbed Engineering</v>
      </c>
      <c r="DG80" s="32">
        <f t="shared" si="78"/>
        <v>588300</v>
      </c>
      <c r="DH80" s="32" t="str">
        <f t="shared" si="79"/>
        <v/>
      </c>
      <c r="DI80" s="34"/>
      <c r="DJ80" s="34"/>
      <c r="DK80" s="32" t="str">
        <f t="shared" si="62"/>
        <v>FC</v>
      </c>
      <c r="DL80" s="32" t="str">
        <f>VLOOKUP(DG80,'ALL-Chart of Accounts'!$E:$F,2,0)</f>
        <v>Period Costs Unabsorbed Engineering</v>
      </c>
      <c r="DM80" s="34"/>
      <c r="DN80" s="34"/>
      <c r="DO80" s="34"/>
      <c r="DP80" s="34"/>
      <c r="DQ80" s="34"/>
      <c r="DR80" s="34"/>
      <c r="DS80" s="34"/>
      <c r="DT80" s="34"/>
      <c r="DU80" s="34"/>
      <c r="DV80" s="34"/>
      <c r="DW80" s="34"/>
      <c r="DX80" s="34"/>
      <c r="DY80" s="34"/>
      <c r="DZ80" s="34"/>
      <c r="EA80" s="34"/>
      <c r="EB80" s="34"/>
      <c r="EC80" s="34"/>
      <c r="ED80" s="34"/>
      <c r="EE80" s="34"/>
      <c r="EF80" s="34"/>
      <c r="EG80" s="34"/>
      <c r="EH80" s="34"/>
      <c r="EI80" s="34"/>
      <c r="EJ80" s="34"/>
      <c r="EK80" s="34"/>
      <c r="EL80" s="34"/>
      <c r="EM80" s="34"/>
      <c r="EN80" s="34"/>
      <c r="EO80" s="34"/>
      <c r="EP80" s="34"/>
      <c r="ER80" s="32" t="str">
        <f t="shared" si="63"/>
        <v>1JBTFCE100</v>
      </c>
      <c r="ES80" s="32" t="b">
        <f t="shared" si="52"/>
        <v>1</v>
      </c>
      <c r="ET80" t="s">
        <v>10</v>
      </c>
      <c r="EU80" t="s">
        <v>2567</v>
      </c>
      <c r="EV80" t="s">
        <v>2568</v>
      </c>
      <c r="EW80" t="s">
        <v>9398</v>
      </c>
      <c r="EX80" s="61">
        <v>43118.318579780091</v>
      </c>
      <c r="EY80" t="s">
        <v>9398</v>
      </c>
      <c r="EZ80" s="61">
        <v>43118.318579780091</v>
      </c>
    </row>
    <row r="81" spans="1:156" x14ac:dyDescent="0.35">
      <c r="A81" s="18">
        <v>43322</v>
      </c>
      <c r="B81" s="18"/>
      <c r="C81" s="18"/>
      <c r="D81" s="46" t="s">
        <v>11363</v>
      </c>
      <c r="E81" s="22" t="str">
        <f t="shared" si="54"/>
        <v>X</v>
      </c>
      <c r="F81" s="22" t="str">
        <f t="shared" si="54"/>
        <v>X</v>
      </c>
      <c r="G81" s="22" t="str">
        <f t="shared" si="54"/>
        <v/>
      </c>
      <c r="H81" s="22" t="str">
        <f t="shared" si="54"/>
        <v/>
      </c>
      <c r="I81" s="22" t="str">
        <f t="shared" si="54"/>
        <v/>
      </c>
      <c r="J81" s="22" t="str">
        <f t="shared" si="54"/>
        <v/>
      </c>
      <c r="K81" s="22" t="str">
        <f t="shared" si="54"/>
        <v>X</v>
      </c>
      <c r="L81" s="10" t="s">
        <v>2587</v>
      </c>
      <c r="M81" s="58" t="s">
        <v>2582</v>
      </c>
      <c r="N81" s="34" t="s">
        <v>2583</v>
      </c>
      <c r="O81" s="32">
        <f t="shared" si="64"/>
        <v>112400</v>
      </c>
      <c r="P81" s="34"/>
      <c r="Q81" s="34"/>
      <c r="R81" s="34"/>
      <c r="S81" s="32" t="str">
        <f>IFERROR(VLOOKUP(LEFT($M81,2),'ALL-Unit Code 4'!$W:$W,1,0),VLOOKUP($D$3,Sites!$A:$B,2,0))</f>
        <v>FC</v>
      </c>
      <c r="T81" s="32" t="str">
        <f>VLOOKUP(O81,'ALL-Chart of Accounts'!$E:$F,2,0)</f>
        <v>Accounts Receivable - System</v>
      </c>
      <c r="U81" s="34"/>
      <c r="V81" s="34"/>
      <c r="W81" s="34"/>
      <c r="X81" s="34"/>
      <c r="Y81" s="34"/>
      <c r="Z81" s="34"/>
      <c r="AA81" s="37">
        <v>588300</v>
      </c>
      <c r="AB81" s="39"/>
      <c r="AC81" s="34"/>
      <c r="AD81" s="34"/>
      <c r="AE81" s="32" t="str">
        <f t="shared" si="55"/>
        <v>FC</v>
      </c>
      <c r="AF81" s="32" t="str">
        <f>VLOOKUP(AA81,'ALL-Chart of Accounts'!$E:$F,2,0)</f>
        <v>Period Costs Unabsorbed Engineering</v>
      </c>
      <c r="AG81" s="32">
        <f t="shared" si="65"/>
        <v>588300</v>
      </c>
      <c r="AH81" s="32" t="str">
        <f t="shared" si="66"/>
        <v/>
      </c>
      <c r="AI81" s="32" t="str">
        <f t="shared" si="67"/>
        <v/>
      </c>
      <c r="AJ81" s="34"/>
      <c r="AK81" s="32" t="str">
        <f t="shared" si="56"/>
        <v>FC</v>
      </c>
      <c r="AL81" s="32" t="str">
        <f>VLOOKUP(AG81,'ALL-Chart of Accounts'!$E:$F,2,0)</f>
        <v>Period Costs Unabsorbed Engineering</v>
      </c>
      <c r="AM81" s="34"/>
      <c r="AN81" s="34"/>
      <c r="AO81" s="34"/>
      <c r="AP81" s="34"/>
      <c r="AQ81" s="34"/>
      <c r="AR81" s="34"/>
      <c r="AS81" s="32">
        <f t="shared" si="68"/>
        <v>588300</v>
      </c>
      <c r="AT81" s="32" t="str">
        <f t="shared" si="69"/>
        <v/>
      </c>
      <c r="AU81" s="32" t="str">
        <f t="shared" si="70"/>
        <v/>
      </c>
      <c r="AV81" s="34"/>
      <c r="AW81" s="32" t="str">
        <f t="shared" si="57"/>
        <v>FC</v>
      </c>
      <c r="AX81" s="32" t="str">
        <f>VLOOKUP(AS81,'ALL-Chart of Accounts'!$E:$F,2,0)</f>
        <v>Period Costs Unabsorbed Engineering</v>
      </c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  <c r="BR81" s="34"/>
      <c r="BS81" s="34"/>
      <c r="BT81" s="34"/>
      <c r="BU81" s="34"/>
      <c r="BV81" s="34"/>
      <c r="BW81" s="34"/>
      <c r="BX81" s="34"/>
      <c r="BY81" s="34"/>
      <c r="BZ81" s="34"/>
      <c r="CA81" s="34"/>
      <c r="CB81" s="34"/>
      <c r="CC81" s="34"/>
      <c r="CD81" s="34"/>
      <c r="CE81" s="34"/>
      <c r="CF81" s="34"/>
      <c r="CG81" s="34"/>
      <c r="CH81" s="34"/>
      <c r="CI81" s="32">
        <f t="shared" si="53"/>
        <v>588300</v>
      </c>
      <c r="CJ81" s="32" t="str">
        <f t="shared" si="71"/>
        <v/>
      </c>
      <c r="CK81" s="34"/>
      <c r="CL81" s="34"/>
      <c r="CM81" s="32" t="str">
        <f t="shared" si="58"/>
        <v>FC</v>
      </c>
      <c r="CN81" s="32" t="str">
        <f>VLOOKUP(CI81,'ALL-Chart of Accounts'!$E:$F,2,0)</f>
        <v>Period Costs Unabsorbed Engineering</v>
      </c>
      <c r="CO81" s="32">
        <f t="shared" si="72"/>
        <v>588300</v>
      </c>
      <c r="CP81" s="32" t="str">
        <f t="shared" si="73"/>
        <v/>
      </c>
      <c r="CQ81" s="34"/>
      <c r="CR81" s="34"/>
      <c r="CS81" s="32" t="str">
        <f t="shared" si="59"/>
        <v>FC</v>
      </c>
      <c r="CT81" s="32" t="str">
        <f>VLOOKUP(CO81,'ALL-Chart of Accounts'!$E:$F,2,0)</f>
        <v>Period Costs Unabsorbed Engineering</v>
      </c>
      <c r="CU81" s="32">
        <f t="shared" si="74"/>
        <v>588300</v>
      </c>
      <c r="CV81" s="32" t="str">
        <f t="shared" si="75"/>
        <v/>
      </c>
      <c r="CW81" s="34"/>
      <c r="CX81" s="34"/>
      <c r="CY81" s="32" t="str">
        <f t="shared" si="60"/>
        <v>FC</v>
      </c>
      <c r="CZ81" s="32" t="str">
        <f>VLOOKUP(CU81,'ALL-Chart of Accounts'!$E:$F,2,0)</f>
        <v>Period Costs Unabsorbed Engineering</v>
      </c>
      <c r="DA81" s="32">
        <f t="shared" si="76"/>
        <v>588300</v>
      </c>
      <c r="DB81" s="32" t="str">
        <f t="shared" si="77"/>
        <v/>
      </c>
      <c r="DC81" s="34"/>
      <c r="DD81" s="34"/>
      <c r="DE81" s="32" t="str">
        <f t="shared" si="61"/>
        <v>FC</v>
      </c>
      <c r="DF81" s="32" t="str">
        <f>VLOOKUP(DA81,'ALL-Chart of Accounts'!$E:$F,2,0)</f>
        <v>Period Costs Unabsorbed Engineering</v>
      </c>
      <c r="DG81" s="32">
        <f t="shared" si="78"/>
        <v>588300</v>
      </c>
      <c r="DH81" s="32" t="str">
        <f t="shared" si="79"/>
        <v/>
      </c>
      <c r="DI81" s="34"/>
      <c r="DJ81" s="34"/>
      <c r="DK81" s="32" t="str">
        <f t="shared" si="62"/>
        <v>FC</v>
      </c>
      <c r="DL81" s="32" t="str">
        <f>VLOOKUP(DG81,'ALL-Chart of Accounts'!$E:$F,2,0)</f>
        <v>Period Costs Unabsorbed Engineering</v>
      </c>
      <c r="DM81" s="34"/>
      <c r="DN81" s="34"/>
      <c r="DO81" s="34"/>
      <c r="DP81" s="34"/>
      <c r="DQ81" s="34"/>
      <c r="DR81" s="34"/>
      <c r="DS81" s="34"/>
      <c r="DT81" s="34"/>
      <c r="DU81" s="34"/>
      <c r="DV81" s="34"/>
      <c r="DW81" s="34"/>
      <c r="DX81" s="34"/>
      <c r="DY81" s="34"/>
      <c r="DZ81" s="34"/>
      <c r="EA81" s="34"/>
      <c r="EB81" s="34"/>
      <c r="EC81" s="34"/>
      <c r="ED81" s="34"/>
      <c r="EE81" s="34"/>
      <c r="EF81" s="34"/>
      <c r="EG81" s="34"/>
      <c r="EH81" s="34"/>
      <c r="EI81" s="34"/>
      <c r="EJ81" s="34"/>
      <c r="EK81" s="34"/>
      <c r="EL81" s="34"/>
      <c r="EM81" s="34"/>
      <c r="EN81" s="34"/>
      <c r="EO81" s="34"/>
      <c r="EP81" s="34"/>
      <c r="ER81" s="32" t="str">
        <f t="shared" si="63"/>
        <v>1JBTFCE120</v>
      </c>
      <c r="ES81" s="32" t="b">
        <f t="shared" si="52"/>
        <v>1</v>
      </c>
      <c r="ET81" t="s">
        <v>10</v>
      </c>
      <c r="EU81" t="s">
        <v>2569</v>
      </c>
      <c r="EV81" t="s">
        <v>2570</v>
      </c>
      <c r="EW81" t="s">
        <v>9398</v>
      </c>
      <c r="EX81" s="61">
        <v>43118.318584490742</v>
      </c>
      <c r="EY81" t="s">
        <v>9398</v>
      </c>
      <c r="EZ81" s="61">
        <v>43118.318584490742</v>
      </c>
    </row>
    <row r="82" spans="1:156" x14ac:dyDescent="0.35">
      <c r="A82" s="18">
        <v>43118</v>
      </c>
      <c r="B82" s="18"/>
      <c r="C82" s="18"/>
      <c r="D82" s="4" t="s">
        <v>8677</v>
      </c>
      <c r="E82" s="22" t="str">
        <f t="shared" si="54"/>
        <v>X</v>
      </c>
      <c r="F82" s="22" t="str">
        <f t="shared" si="54"/>
        <v/>
      </c>
      <c r="G82" s="22" t="str">
        <f t="shared" si="54"/>
        <v/>
      </c>
      <c r="H82" s="22" t="str">
        <f t="shared" si="54"/>
        <v/>
      </c>
      <c r="I82" s="22" t="str">
        <f t="shared" si="54"/>
        <v/>
      </c>
      <c r="J82" s="22" t="str">
        <f t="shared" si="54"/>
        <v>X</v>
      </c>
      <c r="K82" s="22" t="str">
        <f t="shared" si="54"/>
        <v/>
      </c>
      <c r="L82" s="10" t="s">
        <v>2587</v>
      </c>
      <c r="M82" s="34" t="s">
        <v>2579</v>
      </c>
      <c r="N82" s="34" t="s">
        <v>2580</v>
      </c>
      <c r="O82" s="32">
        <f t="shared" si="64"/>
        <v>112400</v>
      </c>
      <c r="P82" s="34"/>
      <c r="Q82" s="34"/>
      <c r="R82" s="34"/>
      <c r="S82" s="32" t="str">
        <f>IFERROR(VLOOKUP(LEFT($M82,2),'ALL-Unit Code 4'!$W:$W,1,0),VLOOKUP($D$3,Sites!$A:$B,2,0))</f>
        <v>FC</v>
      </c>
      <c r="T82" s="32" t="str">
        <f>VLOOKUP(O82,'ALL-Chart of Accounts'!$E:$F,2,0)</f>
        <v>Accounts Receivable - System</v>
      </c>
      <c r="U82" s="34"/>
      <c r="V82" s="34"/>
      <c r="W82" s="34"/>
      <c r="X82" s="34"/>
      <c r="Y82" s="34"/>
      <c r="Z82" s="34"/>
      <c r="AA82" s="37">
        <v>984000</v>
      </c>
      <c r="AB82" s="37">
        <v>7070</v>
      </c>
      <c r="AC82" s="34"/>
      <c r="AD82" s="34"/>
      <c r="AE82" s="32" t="str">
        <f t="shared" si="55"/>
        <v>FC</v>
      </c>
      <c r="AF82" s="32" t="str">
        <f>VLOOKUP(AA82,'ALL-Chart of Accounts'!$E:$F,2,0)</f>
        <v>Miscellaneous</v>
      </c>
      <c r="AG82" s="32">
        <f t="shared" si="65"/>
        <v>984000</v>
      </c>
      <c r="AH82" s="32">
        <f t="shared" si="66"/>
        <v>7070</v>
      </c>
      <c r="AI82" s="32" t="str">
        <f t="shared" si="67"/>
        <v/>
      </c>
      <c r="AJ82" s="34"/>
      <c r="AK82" s="32" t="str">
        <f t="shared" si="56"/>
        <v>FC</v>
      </c>
      <c r="AL82" s="32" t="str">
        <f>VLOOKUP(AG82,'ALL-Chart of Accounts'!$E:$F,2,0)</f>
        <v>Miscellaneous</v>
      </c>
      <c r="AM82" s="34"/>
      <c r="AN82" s="34"/>
      <c r="AO82" s="34"/>
      <c r="AP82" s="34"/>
      <c r="AQ82" s="34"/>
      <c r="AR82" s="34"/>
      <c r="AS82" s="32">
        <f t="shared" si="68"/>
        <v>984000</v>
      </c>
      <c r="AT82" s="32">
        <f t="shared" si="69"/>
        <v>7070</v>
      </c>
      <c r="AU82" s="32" t="str">
        <f t="shared" si="70"/>
        <v/>
      </c>
      <c r="AV82" s="34"/>
      <c r="AW82" s="32" t="str">
        <f t="shared" si="57"/>
        <v>FC</v>
      </c>
      <c r="AX82" s="32" t="str">
        <f>VLOOKUP(AS82,'ALL-Chart of Accounts'!$E:$F,2,0)</f>
        <v>Miscellaneous</v>
      </c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  <c r="BT82" s="34"/>
      <c r="BU82" s="34"/>
      <c r="BV82" s="34"/>
      <c r="BW82" s="34"/>
      <c r="BX82" s="34"/>
      <c r="BY82" s="34"/>
      <c r="BZ82" s="34"/>
      <c r="CA82" s="34"/>
      <c r="CB82" s="34"/>
      <c r="CC82" s="34"/>
      <c r="CD82" s="34"/>
      <c r="CE82" s="34"/>
      <c r="CF82" s="34"/>
      <c r="CG82" s="34"/>
      <c r="CH82" s="34"/>
      <c r="CI82" s="32">
        <f t="shared" si="53"/>
        <v>984000</v>
      </c>
      <c r="CJ82" s="32">
        <f t="shared" si="71"/>
        <v>7070</v>
      </c>
      <c r="CK82" s="34"/>
      <c r="CL82" s="34"/>
      <c r="CM82" s="32" t="str">
        <f t="shared" si="58"/>
        <v>FC</v>
      </c>
      <c r="CN82" s="32" t="str">
        <f>VLOOKUP(CI82,'ALL-Chart of Accounts'!$E:$F,2,0)</f>
        <v>Miscellaneous</v>
      </c>
      <c r="CO82" s="32">
        <f t="shared" si="72"/>
        <v>984000</v>
      </c>
      <c r="CP82" s="32">
        <f t="shared" si="73"/>
        <v>7070</v>
      </c>
      <c r="CQ82" s="34"/>
      <c r="CR82" s="34"/>
      <c r="CS82" s="32" t="str">
        <f t="shared" si="59"/>
        <v>FC</v>
      </c>
      <c r="CT82" s="32" t="str">
        <f>VLOOKUP(CO82,'ALL-Chart of Accounts'!$E:$F,2,0)</f>
        <v>Miscellaneous</v>
      </c>
      <c r="CU82" s="32">
        <f t="shared" si="74"/>
        <v>984000</v>
      </c>
      <c r="CV82" s="32">
        <f t="shared" si="75"/>
        <v>7070</v>
      </c>
      <c r="CW82" s="34"/>
      <c r="CX82" s="34"/>
      <c r="CY82" s="32" t="str">
        <f t="shared" si="60"/>
        <v>FC</v>
      </c>
      <c r="CZ82" s="32" t="str">
        <f>VLOOKUP(CU82,'ALL-Chart of Accounts'!$E:$F,2,0)</f>
        <v>Miscellaneous</v>
      </c>
      <c r="DA82" s="32">
        <f t="shared" si="76"/>
        <v>984000</v>
      </c>
      <c r="DB82" s="32">
        <f t="shared" si="77"/>
        <v>7070</v>
      </c>
      <c r="DC82" s="34"/>
      <c r="DD82" s="34"/>
      <c r="DE82" s="32" t="str">
        <f t="shared" si="61"/>
        <v>FC</v>
      </c>
      <c r="DF82" s="32" t="str">
        <f>VLOOKUP(DA82,'ALL-Chart of Accounts'!$E:$F,2,0)</f>
        <v>Miscellaneous</v>
      </c>
      <c r="DG82" s="32">
        <f t="shared" si="78"/>
        <v>984000</v>
      </c>
      <c r="DH82" s="32">
        <f t="shared" si="79"/>
        <v>7070</v>
      </c>
      <c r="DI82" s="34"/>
      <c r="DJ82" s="34"/>
      <c r="DK82" s="32" t="str">
        <f t="shared" si="62"/>
        <v>FC</v>
      </c>
      <c r="DL82" s="32" t="str">
        <f>VLOOKUP(DG82,'ALL-Chart of Accounts'!$E:$F,2,0)</f>
        <v>Miscellaneous</v>
      </c>
      <c r="DM82" s="34"/>
      <c r="DN82" s="34"/>
      <c r="DO82" s="34"/>
      <c r="DP82" s="34"/>
      <c r="DQ82" s="34"/>
      <c r="DR82" s="34"/>
      <c r="DS82" s="34"/>
      <c r="DT82" s="34"/>
      <c r="DU82" s="34"/>
      <c r="DV82" s="34"/>
      <c r="DW82" s="34"/>
      <c r="DX82" s="34"/>
      <c r="DY82" s="34"/>
      <c r="DZ82" s="34"/>
      <c r="EA82" s="34"/>
      <c r="EB82" s="34"/>
      <c r="EC82" s="34"/>
      <c r="ED82" s="34"/>
      <c r="EE82" s="34"/>
      <c r="EF82" s="34"/>
      <c r="EG82" s="34"/>
      <c r="EH82" s="34"/>
      <c r="EI82" s="34"/>
      <c r="EJ82" s="34"/>
      <c r="EK82" s="34"/>
      <c r="EL82" s="34"/>
      <c r="EM82" s="34"/>
      <c r="EN82" s="34"/>
      <c r="EO82" s="34"/>
      <c r="EP82" s="34"/>
      <c r="ER82" s="32" t="str">
        <f t="shared" si="63"/>
        <v>1JBTFCE127</v>
      </c>
      <c r="ES82" s="32" t="b">
        <f t="shared" si="52"/>
        <v>1</v>
      </c>
      <c r="ET82" t="s">
        <v>10</v>
      </c>
      <c r="EU82" t="s">
        <v>2463</v>
      </c>
      <c r="EV82" t="s">
        <v>2464</v>
      </c>
      <c r="EW82" t="s">
        <v>9398</v>
      </c>
      <c r="EX82" s="61">
        <v>42916.568658796299</v>
      </c>
      <c r="EY82" t="s">
        <v>9398</v>
      </c>
      <c r="EZ82" s="61">
        <v>43115.398505243058</v>
      </c>
    </row>
    <row r="83" spans="1:156" x14ac:dyDescent="0.35">
      <c r="A83" s="18">
        <v>43118</v>
      </c>
      <c r="B83" s="18"/>
      <c r="C83" s="18"/>
      <c r="D83" s="4" t="s">
        <v>8677</v>
      </c>
      <c r="E83" s="22" t="str">
        <f t="shared" si="54"/>
        <v>X</v>
      </c>
      <c r="F83" s="22" t="str">
        <f t="shared" si="54"/>
        <v/>
      </c>
      <c r="G83" s="22" t="str">
        <f t="shared" si="54"/>
        <v/>
      </c>
      <c r="H83" s="22" t="str">
        <f t="shared" si="54"/>
        <v/>
      </c>
      <c r="I83" s="22" t="str">
        <f t="shared" si="54"/>
        <v/>
      </c>
      <c r="J83" s="22" t="str">
        <f t="shared" si="54"/>
        <v>X</v>
      </c>
      <c r="K83" s="22" t="str">
        <f t="shared" si="54"/>
        <v/>
      </c>
      <c r="L83" s="10" t="s">
        <v>2585</v>
      </c>
      <c r="M83" s="34" t="s">
        <v>2567</v>
      </c>
      <c r="N83" s="34" t="s">
        <v>2568</v>
      </c>
      <c r="O83" s="32">
        <f t="shared" si="64"/>
        <v>124100</v>
      </c>
      <c r="P83" s="34"/>
      <c r="Q83" s="34"/>
      <c r="R83" s="34"/>
      <c r="S83" s="32" t="str">
        <f>IFERROR(VLOOKUP(LEFT($M83,2),'ALL-Unit Code 4'!$W:$W,1,0),VLOOKUP($D$3,Sites!$A:$B,2,0))</f>
        <v>FC</v>
      </c>
      <c r="T83" s="32" t="str">
        <f>VLOOKUP(O83,'ALL-Chart of Accounts'!$E:$F,2,0)</f>
        <v>IC AR - Orlando</v>
      </c>
      <c r="U83" s="34"/>
      <c r="V83" s="34"/>
      <c r="W83" s="34"/>
      <c r="X83" s="34"/>
      <c r="Y83" s="34"/>
      <c r="Z83" s="34"/>
      <c r="AA83" s="32">
        <f t="shared" ref="AA83:AA107" si="80">IF($L83="Interdivisional",VALUE("124"&amp;RIGHT($M83,3)),IF($L83&amp;MID($M83,3,1)="IntercompanyA",425000,IF($L83&amp;MID($M83,3,1)="IntercompanyE",421000,IF($L83&amp;MID($M83,3,1)="IntercompanyS",428000,IF($L83&amp;MID($M83,3,1)="IntercompanyR",427000)))))</f>
        <v>124100</v>
      </c>
      <c r="AB83" s="39"/>
      <c r="AC83" s="34"/>
      <c r="AD83" s="34"/>
      <c r="AE83" s="32" t="str">
        <f t="shared" si="55"/>
        <v>FC</v>
      </c>
      <c r="AF83" s="32" t="str">
        <f>VLOOKUP(AA83,'ALL-Chart of Accounts'!$E:$F,2,0)</f>
        <v>IC AR - Orlando</v>
      </c>
      <c r="AG83" s="32">
        <f t="shared" si="65"/>
        <v>124100</v>
      </c>
      <c r="AH83" s="32" t="str">
        <f t="shared" si="66"/>
        <v/>
      </c>
      <c r="AI83" s="32" t="str">
        <f t="shared" si="67"/>
        <v/>
      </c>
      <c r="AJ83" s="34"/>
      <c r="AK83" s="32" t="str">
        <f t="shared" si="56"/>
        <v>FC</v>
      </c>
      <c r="AL83" s="32" t="str">
        <f>VLOOKUP(AG83,'ALL-Chart of Accounts'!$E:$F,2,0)</f>
        <v>IC AR - Orlando</v>
      </c>
      <c r="AM83" s="34"/>
      <c r="AN83" s="34"/>
      <c r="AO83" s="34"/>
      <c r="AP83" s="34"/>
      <c r="AQ83" s="34"/>
      <c r="AR83" s="34"/>
      <c r="AS83" s="32">
        <f t="shared" si="68"/>
        <v>124100</v>
      </c>
      <c r="AT83" s="32" t="str">
        <f t="shared" si="69"/>
        <v/>
      </c>
      <c r="AU83" s="32" t="str">
        <f t="shared" si="70"/>
        <v/>
      </c>
      <c r="AV83" s="34"/>
      <c r="AW83" s="32" t="str">
        <f t="shared" si="57"/>
        <v>FC</v>
      </c>
      <c r="AX83" s="32" t="str">
        <f>VLOOKUP(AS83,'ALL-Chart of Accounts'!$E:$F,2,0)</f>
        <v>IC AR - Orlando</v>
      </c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  <c r="BY83" s="34"/>
      <c r="BZ83" s="34"/>
      <c r="CA83" s="34"/>
      <c r="CB83" s="34"/>
      <c r="CC83" s="34"/>
      <c r="CD83" s="34"/>
      <c r="CE83" s="34"/>
      <c r="CF83" s="34"/>
      <c r="CG83" s="34"/>
      <c r="CH83" s="34"/>
      <c r="CI83" s="32">
        <f t="shared" si="53"/>
        <v>124100</v>
      </c>
      <c r="CJ83" s="32" t="str">
        <f t="shared" si="71"/>
        <v/>
      </c>
      <c r="CK83" s="34"/>
      <c r="CL83" s="34"/>
      <c r="CM83" s="32" t="str">
        <f t="shared" si="58"/>
        <v>FC</v>
      </c>
      <c r="CN83" s="32" t="str">
        <f>VLOOKUP(CI83,'ALL-Chart of Accounts'!$E:$F,2,0)</f>
        <v>IC AR - Orlando</v>
      </c>
      <c r="CO83" s="32">
        <f t="shared" si="72"/>
        <v>124100</v>
      </c>
      <c r="CP83" s="32" t="str">
        <f t="shared" si="73"/>
        <v/>
      </c>
      <c r="CQ83" s="34"/>
      <c r="CR83" s="34"/>
      <c r="CS83" s="32" t="str">
        <f t="shared" si="59"/>
        <v>FC</v>
      </c>
      <c r="CT83" s="32" t="str">
        <f>VLOOKUP(CO83,'ALL-Chart of Accounts'!$E:$F,2,0)</f>
        <v>IC AR - Orlando</v>
      </c>
      <c r="CU83" s="32">
        <f t="shared" si="74"/>
        <v>124100</v>
      </c>
      <c r="CV83" s="32" t="str">
        <f t="shared" si="75"/>
        <v/>
      </c>
      <c r="CW83" s="34"/>
      <c r="CX83" s="34"/>
      <c r="CY83" s="32" t="str">
        <f t="shared" si="60"/>
        <v>FC</v>
      </c>
      <c r="CZ83" s="32" t="str">
        <f>VLOOKUP(CU83,'ALL-Chart of Accounts'!$E:$F,2,0)</f>
        <v>IC AR - Orlando</v>
      </c>
      <c r="DA83" s="32">
        <f t="shared" si="76"/>
        <v>124100</v>
      </c>
      <c r="DB83" s="32" t="str">
        <f t="shared" si="77"/>
        <v/>
      </c>
      <c r="DC83" s="34"/>
      <c r="DD83" s="34"/>
      <c r="DE83" s="32" t="str">
        <f t="shared" si="61"/>
        <v>FC</v>
      </c>
      <c r="DF83" s="32" t="str">
        <f>VLOOKUP(DA83,'ALL-Chart of Accounts'!$E:$F,2,0)</f>
        <v>IC AR - Orlando</v>
      </c>
      <c r="DG83" s="32">
        <f t="shared" si="78"/>
        <v>124100</v>
      </c>
      <c r="DH83" s="32" t="str">
        <f t="shared" si="79"/>
        <v/>
      </c>
      <c r="DI83" s="34"/>
      <c r="DJ83" s="34"/>
      <c r="DK83" s="32" t="str">
        <f t="shared" si="62"/>
        <v>FC</v>
      </c>
      <c r="DL83" s="32" t="str">
        <f>VLOOKUP(DG83,'ALL-Chart of Accounts'!$E:$F,2,0)</f>
        <v>IC AR - Orlando</v>
      </c>
      <c r="DM83" s="34"/>
      <c r="DN83" s="34"/>
      <c r="DO83" s="34"/>
      <c r="DP83" s="34"/>
      <c r="DQ83" s="34"/>
      <c r="DR83" s="34"/>
      <c r="DS83" s="34"/>
      <c r="DT83" s="34"/>
      <c r="DU83" s="34"/>
      <c r="DV83" s="34"/>
      <c r="DW83" s="34"/>
      <c r="DX83" s="34"/>
      <c r="DY83" s="34"/>
      <c r="DZ83" s="34"/>
      <c r="EA83" s="34"/>
      <c r="EB83" s="34"/>
      <c r="EC83" s="34"/>
      <c r="ED83" s="34"/>
      <c r="EE83" s="34"/>
      <c r="EF83" s="34"/>
      <c r="EG83" s="34"/>
      <c r="EH83" s="34"/>
      <c r="EI83" s="34"/>
      <c r="EJ83" s="34"/>
      <c r="EK83" s="34"/>
      <c r="EL83" s="34"/>
      <c r="EM83" s="34"/>
      <c r="EN83" s="34"/>
      <c r="EO83" s="34"/>
      <c r="EP83" s="34"/>
      <c r="ER83" s="32" t="str">
        <f t="shared" si="63"/>
        <v>1JBTFCE130</v>
      </c>
      <c r="ES83" s="32" t="b">
        <f t="shared" si="52"/>
        <v>1</v>
      </c>
      <c r="ET83" t="s">
        <v>10</v>
      </c>
      <c r="EU83" t="s">
        <v>2465</v>
      </c>
      <c r="EV83" t="s">
        <v>2466</v>
      </c>
      <c r="EW83" t="s">
        <v>9398</v>
      </c>
      <c r="EX83" s="61">
        <v>42916.568739965274</v>
      </c>
      <c r="EY83" t="s">
        <v>9398</v>
      </c>
      <c r="EZ83" s="61">
        <v>43115.398508680555</v>
      </c>
    </row>
    <row r="84" spans="1:156" x14ac:dyDescent="0.35">
      <c r="A84" s="18">
        <v>43118</v>
      </c>
      <c r="B84" s="18"/>
      <c r="C84" s="18"/>
      <c r="D84" s="4" t="s">
        <v>8677</v>
      </c>
      <c r="E84" s="22" t="str">
        <f t="shared" si="54"/>
        <v>X</v>
      </c>
      <c r="F84" s="22" t="str">
        <f t="shared" si="54"/>
        <v/>
      </c>
      <c r="G84" s="22" t="str">
        <f t="shared" si="54"/>
        <v/>
      </c>
      <c r="H84" s="22" t="str">
        <f t="shared" si="54"/>
        <v/>
      </c>
      <c r="I84" s="22" t="str">
        <f t="shared" si="54"/>
        <v/>
      </c>
      <c r="J84" s="22" t="str">
        <f t="shared" si="54"/>
        <v>X</v>
      </c>
      <c r="K84" s="22" t="str">
        <f t="shared" si="54"/>
        <v/>
      </c>
      <c r="L84" s="10" t="s">
        <v>2585</v>
      </c>
      <c r="M84" s="34" t="s">
        <v>2569</v>
      </c>
      <c r="N84" s="34" t="s">
        <v>2570</v>
      </c>
      <c r="O84" s="32">
        <f t="shared" si="64"/>
        <v>124120</v>
      </c>
      <c r="P84" s="34"/>
      <c r="Q84" s="34"/>
      <c r="R84" s="34"/>
      <c r="S84" s="32" t="str">
        <f>IFERROR(VLOOKUP(LEFT($M84,2),'ALL-Unit Code 4'!$W:$W,1,0),VLOOKUP($D$3,Sites!$A:$B,2,0))</f>
        <v>FC</v>
      </c>
      <c r="T84" s="32" t="str">
        <f>VLOOKUP(O84,'ALL-Chart of Accounts'!$E:$F,2,0)</f>
        <v>IC AR - Chalfont</v>
      </c>
      <c r="U84" s="34"/>
      <c r="V84" s="34"/>
      <c r="W84" s="34"/>
      <c r="X84" s="34"/>
      <c r="Y84" s="34"/>
      <c r="Z84" s="34"/>
      <c r="AA84" s="32">
        <f t="shared" si="80"/>
        <v>124120</v>
      </c>
      <c r="AB84" s="39"/>
      <c r="AC84" s="34"/>
      <c r="AD84" s="34"/>
      <c r="AE84" s="32" t="str">
        <f t="shared" si="55"/>
        <v>FC</v>
      </c>
      <c r="AF84" s="32" t="str">
        <f>VLOOKUP(AA84,'ALL-Chart of Accounts'!$E:$F,2,0)</f>
        <v>IC AR - Chalfont</v>
      </c>
      <c r="AG84" s="32">
        <f t="shared" si="65"/>
        <v>124120</v>
      </c>
      <c r="AH84" s="32" t="str">
        <f t="shared" si="66"/>
        <v/>
      </c>
      <c r="AI84" s="32" t="str">
        <f t="shared" si="67"/>
        <v/>
      </c>
      <c r="AJ84" s="34"/>
      <c r="AK84" s="32" t="str">
        <f t="shared" si="56"/>
        <v>FC</v>
      </c>
      <c r="AL84" s="32" t="str">
        <f>VLOOKUP(AG84,'ALL-Chart of Accounts'!$E:$F,2,0)</f>
        <v>IC AR - Chalfont</v>
      </c>
      <c r="AM84" s="34"/>
      <c r="AN84" s="34"/>
      <c r="AO84" s="34"/>
      <c r="AP84" s="34"/>
      <c r="AQ84" s="34"/>
      <c r="AR84" s="34"/>
      <c r="AS84" s="32">
        <f t="shared" si="68"/>
        <v>124120</v>
      </c>
      <c r="AT84" s="32" t="str">
        <f t="shared" si="69"/>
        <v/>
      </c>
      <c r="AU84" s="32" t="str">
        <f t="shared" si="70"/>
        <v/>
      </c>
      <c r="AV84" s="34"/>
      <c r="AW84" s="32" t="str">
        <f t="shared" si="57"/>
        <v>FC</v>
      </c>
      <c r="AX84" s="32" t="str">
        <f>VLOOKUP(AS84,'ALL-Chart of Accounts'!$E:$F,2,0)</f>
        <v>IC AR - Chalfont</v>
      </c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2">
        <f t="shared" si="53"/>
        <v>124120</v>
      </c>
      <c r="CJ84" s="32" t="str">
        <f t="shared" si="71"/>
        <v/>
      </c>
      <c r="CK84" s="34"/>
      <c r="CL84" s="34"/>
      <c r="CM84" s="32" t="str">
        <f t="shared" si="58"/>
        <v>FC</v>
      </c>
      <c r="CN84" s="32" t="str">
        <f>VLOOKUP(CI84,'ALL-Chart of Accounts'!$E:$F,2,0)</f>
        <v>IC AR - Chalfont</v>
      </c>
      <c r="CO84" s="32">
        <f t="shared" si="72"/>
        <v>124120</v>
      </c>
      <c r="CP84" s="32" t="str">
        <f t="shared" si="73"/>
        <v/>
      </c>
      <c r="CQ84" s="34"/>
      <c r="CR84" s="34"/>
      <c r="CS84" s="32" t="str">
        <f t="shared" si="59"/>
        <v>FC</v>
      </c>
      <c r="CT84" s="32" t="str">
        <f>VLOOKUP(CO84,'ALL-Chart of Accounts'!$E:$F,2,0)</f>
        <v>IC AR - Chalfont</v>
      </c>
      <c r="CU84" s="32">
        <f t="shared" si="74"/>
        <v>124120</v>
      </c>
      <c r="CV84" s="32" t="str">
        <f t="shared" si="75"/>
        <v/>
      </c>
      <c r="CW84" s="34"/>
      <c r="CX84" s="34"/>
      <c r="CY84" s="32" t="str">
        <f t="shared" si="60"/>
        <v>FC</v>
      </c>
      <c r="CZ84" s="32" t="str">
        <f>VLOOKUP(CU84,'ALL-Chart of Accounts'!$E:$F,2,0)</f>
        <v>IC AR - Chalfont</v>
      </c>
      <c r="DA84" s="32">
        <f t="shared" si="76"/>
        <v>124120</v>
      </c>
      <c r="DB84" s="32" t="str">
        <f t="shared" si="77"/>
        <v/>
      </c>
      <c r="DC84" s="34"/>
      <c r="DD84" s="34"/>
      <c r="DE84" s="32" t="str">
        <f t="shared" si="61"/>
        <v>FC</v>
      </c>
      <c r="DF84" s="32" t="str">
        <f>VLOOKUP(DA84,'ALL-Chart of Accounts'!$E:$F,2,0)</f>
        <v>IC AR - Chalfont</v>
      </c>
      <c r="DG84" s="32">
        <f t="shared" si="78"/>
        <v>124120</v>
      </c>
      <c r="DH84" s="32" t="str">
        <f t="shared" si="79"/>
        <v/>
      </c>
      <c r="DI84" s="34"/>
      <c r="DJ84" s="34"/>
      <c r="DK84" s="32" t="str">
        <f t="shared" si="62"/>
        <v>FC</v>
      </c>
      <c r="DL84" s="32" t="str">
        <f>VLOOKUP(DG84,'ALL-Chart of Accounts'!$E:$F,2,0)</f>
        <v>IC AR - Chalfont</v>
      </c>
      <c r="DM84" s="34"/>
      <c r="DN84" s="34"/>
      <c r="DO84" s="34"/>
      <c r="DP84" s="34"/>
      <c r="DQ84" s="34"/>
      <c r="DR84" s="34"/>
      <c r="DS84" s="34"/>
      <c r="DT84" s="34"/>
      <c r="DU84" s="34"/>
      <c r="DV84" s="34"/>
      <c r="DW84" s="34"/>
      <c r="DX84" s="34"/>
      <c r="DY84" s="34"/>
      <c r="DZ84" s="34"/>
      <c r="EA84" s="34"/>
      <c r="EB84" s="34"/>
      <c r="EC84" s="34"/>
      <c r="ED84" s="34"/>
      <c r="EE84" s="34"/>
      <c r="EF84" s="34"/>
      <c r="EG84" s="34"/>
      <c r="EH84" s="34"/>
      <c r="EI84" s="34"/>
      <c r="EJ84" s="34"/>
      <c r="EK84" s="34"/>
      <c r="EL84" s="34"/>
      <c r="EM84" s="34"/>
      <c r="EN84" s="34"/>
      <c r="EO84" s="34"/>
      <c r="EP84" s="34"/>
      <c r="ER84" s="32" t="str">
        <f t="shared" si="63"/>
        <v>1JBTFCE133</v>
      </c>
      <c r="ES84" s="32" t="b">
        <f t="shared" si="52"/>
        <v>1</v>
      </c>
      <c r="ET84" t="s">
        <v>10</v>
      </c>
      <c r="EU84" t="s">
        <v>2571</v>
      </c>
      <c r="EV84" t="s">
        <v>2572</v>
      </c>
      <c r="EW84" t="s">
        <v>9398</v>
      </c>
      <c r="EX84" s="61">
        <v>43118.318587037036</v>
      </c>
      <c r="EY84" t="s">
        <v>9398</v>
      </c>
      <c r="EZ84" s="61">
        <v>43118.318587037036</v>
      </c>
    </row>
    <row r="85" spans="1:156" x14ac:dyDescent="0.35">
      <c r="A85" s="18">
        <v>43115</v>
      </c>
      <c r="B85" s="18"/>
      <c r="C85" s="18"/>
      <c r="D85" s="4" t="s">
        <v>3429</v>
      </c>
      <c r="E85" s="22" t="str">
        <f t="shared" ref="E85:K94" si="81">IF(ISERROR(VLOOKUP(E$4&amp;$M85,$ER:$ER,1,0)),"","X")</f>
        <v>X</v>
      </c>
      <c r="F85" s="22" t="str">
        <f t="shared" si="81"/>
        <v>X</v>
      </c>
      <c r="G85" s="22" t="str">
        <f t="shared" si="81"/>
        <v/>
      </c>
      <c r="H85" s="22" t="str">
        <f t="shared" si="81"/>
        <v/>
      </c>
      <c r="I85" s="22" t="str">
        <f t="shared" si="81"/>
        <v/>
      </c>
      <c r="J85" s="22" t="str">
        <f t="shared" si="81"/>
        <v>X</v>
      </c>
      <c r="K85" s="22" t="str">
        <f t="shared" si="81"/>
        <v>X</v>
      </c>
      <c r="L85" s="22" t="s">
        <v>2585</v>
      </c>
      <c r="M85" s="34" t="s">
        <v>2463</v>
      </c>
      <c r="N85" s="34" t="s">
        <v>2464</v>
      </c>
      <c r="O85" s="32">
        <f t="shared" si="64"/>
        <v>124127</v>
      </c>
      <c r="P85" s="34"/>
      <c r="Q85" s="34"/>
      <c r="R85" s="34"/>
      <c r="S85" s="32" t="str">
        <f>IFERROR(VLOOKUP(LEFT($M85,2),'ALL-Unit Code 4'!$W:$W,1,0),VLOOKUP($D$3,Sites!$A:$B,2,0))</f>
        <v>FC</v>
      </c>
      <c r="T85" s="32" t="str">
        <f>VLOOKUP(O85,'ALL-Chart of Accounts'!$E:$F,2,0)</f>
        <v>IC AR - Alpharetta</v>
      </c>
      <c r="U85" s="34"/>
      <c r="V85" s="34"/>
      <c r="W85" s="34"/>
      <c r="X85" s="34"/>
      <c r="Y85" s="34"/>
      <c r="Z85" s="34"/>
      <c r="AA85" s="32">
        <f t="shared" si="80"/>
        <v>124127</v>
      </c>
      <c r="AB85" s="39"/>
      <c r="AC85" s="34"/>
      <c r="AD85" s="34"/>
      <c r="AE85" s="32" t="str">
        <f t="shared" si="55"/>
        <v>FC</v>
      </c>
      <c r="AF85" s="32" t="str">
        <f>VLOOKUP(AA85,'ALL-Chart of Accounts'!$E:$F,2,0)</f>
        <v>IC AR - Alpharetta</v>
      </c>
      <c r="AG85" s="32">
        <f t="shared" si="65"/>
        <v>124127</v>
      </c>
      <c r="AH85" s="32" t="str">
        <f t="shared" si="66"/>
        <v/>
      </c>
      <c r="AI85" s="32" t="str">
        <f t="shared" si="67"/>
        <v/>
      </c>
      <c r="AJ85" s="34"/>
      <c r="AK85" s="32" t="str">
        <f t="shared" si="56"/>
        <v>FC</v>
      </c>
      <c r="AL85" s="32" t="str">
        <f>VLOOKUP(AG85,'ALL-Chart of Accounts'!$E:$F,2,0)</f>
        <v>IC AR - Alpharetta</v>
      </c>
      <c r="AM85" s="34"/>
      <c r="AN85" s="34"/>
      <c r="AO85" s="34"/>
      <c r="AP85" s="34"/>
      <c r="AQ85" s="34"/>
      <c r="AR85" s="34"/>
      <c r="AS85" s="32">
        <f t="shared" si="68"/>
        <v>124127</v>
      </c>
      <c r="AT85" s="32" t="str">
        <f t="shared" si="69"/>
        <v/>
      </c>
      <c r="AU85" s="32" t="str">
        <f t="shared" si="70"/>
        <v/>
      </c>
      <c r="AV85" s="34"/>
      <c r="AW85" s="32" t="str">
        <f t="shared" si="57"/>
        <v>FC</v>
      </c>
      <c r="AX85" s="32" t="str">
        <f>VLOOKUP(AS85,'ALL-Chart of Accounts'!$E:$F,2,0)</f>
        <v>IC AR - Alpharetta</v>
      </c>
      <c r="AY85" s="34"/>
      <c r="AZ85" s="34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  <c r="BT85" s="34"/>
      <c r="BU85" s="34"/>
      <c r="BV85" s="34"/>
      <c r="BW85" s="34"/>
      <c r="BX85" s="34"/>
      <c r="BY85" s="34"/>
      <c r="BZ85" s="34"/>
      <c r="CA85" s="34"/>
      <c r="CB85" s="34"/>
      <c r="CC85" s="34"/>
      <c r="CD85" s="34"/>
      <c r="CE85" s="34"/>
      <c r="CF85" s="34"/>
      <c r="CG85" s="34"/>
      <c r="CH85" s="34"/>
      <c r="CI85" s="32">
        <f t="shared" si="53"/>
        <v>124127</v>
      </c>
      <c r="CJ85" s="32" t="str">
        <f t="shared" si="71"/>
        <v/>
      </c>
      <c r="CK85" s="34"/>
      <c r="CL85" s="34"/>
      <c r="CM85" s="32" t="str">
        <f t="shared" si="58"/>
        <v>FC</v>
      </c>
      <c r="CN85" s="32" t="str">
        <f>VLOOKUP(CI85,'ALL-Chart of Accounts'!$E:$F,2,0)</f>
        <v>IC AR - Alpharetta</v>
      </c>
      <c r="CO85" s="32">
        <f t="shared" si="72"/>
        <v>124127</v>
      </c>
      <c r="CP85" s="32" t="str">
        <f t="shared" si="73"/>
        <v/>
      </c>
      <c r="CQ85" s="34"/>
      <c r="CR85" s="34"/>
      <c r="CS85" s="32" t="str">
        <f t="shared" si="59"/>
        <v>FC</v>
      </c>
      <c r="CT85" s="32" t="str">
        <f>VLOOKUP(CO85,'ALL-Chart of Accounts'!$E:$F,2,0)</f>
        <v>IC AR - Alpharetta</v>
      </c>
      <c r="CU85" s="32">
        <f t="shared" si="74"/>
        <v>124127</v>
      </c>
      <c r="CV85" s="32" t="str">
        <f t="shared" si="75"/>
        <v/>
      </c>
      <c r="CW85" s="34"/>
      <c r="CX85" s="34"/>
      <c r="CY85" s="32" t="str">
        <f t="shared" si="60"/>
        <v>FC</v>
      </c>
      <c r="CZ85" s="32" t="str">
        <f>VLOOKUP(CU85,'ALL-Chart of Accounts'!$E:$F,2,0)</f>
        <v>IC AR - Alpharetta</v>
      </c>
      <c r="DA85" s="32">
        <f t="shared" si="76"/>
        <v>124127</v>
      </c>
      <c r="DB85" s="32" t="str">
        <f t="shared" si="77"/>
        <v/>
      </c>
      <c r="DC85" s="34"/>
      <c r="DD85" s="34"/>
      <c r="DE85" s="32" t="str">
        <f t="shared" si="61"/>
        <v>FC</v>
      </c>
      <c r="DF85" s="32" t="str">
        <f>VLOOKUP(DA85,'ALL-Chart of Accounts'!$E:$F,2,0)</f>
        <v>IC AR - Alpharetta</v>
      </c>
      <c r="DG85" s="32">
        <f t="shared" si="78"/>
        <v>124127</v>
      </c>
      <c r="DH85" s="32" t="str">
        <f t="shared" si="79"/>
        <v/>
      </c>
      <c r="DI85" s="34"/>
      <c r="DJ85" s="34"/>
      <c r="DK85" s="32" t="str">
        <f t="shared" si="62"/>
        <v>FC</v>
      </c>
      <c r="DL85" s="32" t="str">
        <f>VLOOKUP(DG85,'ALL-Chart of Accounts'!$E:$F,2,0)</f>
        <v>IC AR - Alpharetta</v>
      </c>
      <c r="DM85" s="34"/>
      <c r="DN85" s="34"/>
      <c r="DO85" s="34"/>
      <c r="DP85" s="34"/>
      <c r="DQ85" s="34"/>
      <c r="DR85" s="34"/>
      <c r="DS85" s="34"/>
      <c r="DT85" s="34"/>
      <c r="DU85" s="34"/>
      <c r="DV85" s="34"/>
      <c r="DW85" s="34"/>
      <c r="DX85" s="34"/>
      <c r="DY85" s="34"/>
      <c r="DZ85" s="34"/>
      <c r="EA85" s="34"/>
      <c r="EB85" s="34"/>
      <c r="EC85" s="34"/>
      <c r="ED85" s="34"/>
      <c r="EE85" s="34"/>
      <c r="EF85" s="34"/>
      <c r="EG85" s="34"/>
      <c r="EH85" s="34"/>
      <c r="EI85" s="34"/>
      <c r="EJ85" s="34"/>
      <c r="EK85" s="34"/>
      <c r="EL85" s="34"/>
      <c r="EM85" s="34"/>
      <c r="EN85" s="34"/>
      <c r="EO85" s="34"/>
      <c r="EP85" s="34"/>
      <c r="ER85" s="32" t="str">
        <f t="shared" si="63"/>
        <v>1JBTFCE135</v>
      </c>
      <c r="ES85" s="32" t="b">
        <f t="shared" si="52"/>
        <v>1</v>
      </c>
      <c r="ET85" t="s">
        <v>10</v>
      </c>
      <c r="EU85" t="s">
        <v>2467</v>
      </c>
      <c r="EV85" t="s">
        <v>2468</v>
      </c>
      <c r="EW85" t="s">
        <v>9398</v>
      </c>
      <c r="EX85" s="61">
        <v>42916.568660960649</v>
      </c>
      <c r="EY85" t="s">
        <v>9398</v>
      </c>
      <c r="EZ85" s="61">
        <v>43115.398512233798</v>
      </c>
    </row>
    <row r="86" spans="1:156" x14ac:dyDescent="0.35">
      <c r="A86" s="18">
        <v>43115</v>
      </c>
      <c r="B86" s="18"/>
      <c r="C86" s="18"/>
      <c r="D86" s="4" t="s">
        <v>3429</v>
      </c>
      <c r="E86" s="22" t="str">
        <f t="shared" si="81"/>
        <v>X</v>
      </c>
      <c r="F86" s="22" t="str">
        <f t="shared" si="81"/>
        <v>X</v>
      </c>
      <c r="G86" s="22" t="str">
        <f t="shared" si="81"/>
        <v/>
      </c>
      <c r="H86" s="22" t="str">
        <f t="shared" si="81"/>
        <v/>
      </c>
      <c r="I86" s="22" t="str">
        <f t="shared" si="81"/>
        <v/>
      </c>
      <c r="J86" s="22" t="str">
        <f t="shared" si="81"/>
        <v>X</v>
      </c>
      <c r="K86" s="22" t="str">
        <f t="shared" si="81"/>
        <v>X</v>
      </c>
      <c r="L86" s="22" t="s">
        <v>2585</v>
      </c>
      <c r="M86" s="34" t="s">
        <v>2465</v>
      </c>
      <c r="N86" s="34" t="s">
        <v>2466</v>
      </c>
      <c r="O86" s="32">
        <f t="shared" si="64"/>
        <v>124130</v>
      </c>
      <c r="P86" s="34"/>
      <c r="Q86" s="34"/>
      <c r="R86" s="34"/>
      <c r="S86" s="32" t="str">
        <f>IFERROR(VLOOKUP(LEFT($M86,2),'ALL-Unit Code 4'!$W:$W,1,0),VLOOKUP($D$3,Sites!$A:$B,2,0))</f>
        <v>FC</v>
      </c>
      <c r="T86" s="32" t="str">
        <f>VLOOKUP(O86,'ALL-Chart of Accounts'!$E:$F,2,0)</f>
        <v>IC AR - Lakeland</v>
      </c>
      <c r="U86" s="34"/>
      <c r="V86" s="34"/>
      <c r="W86" s="34"/>
      <c r="X86" s="34"/>
      <c r="Y86" s="34"/>
      <c r="Z86" s="34"/>
      <c r="AA86" s="32">
        <f t="shared" si="80"/>
        <v>124130</v>
      </c>
      <c r="AB86" s="39"/>
      <c r="AC86" s="34"/>
      <c r="AD86" s="34"/>
      <c r="AE86" s="32" t="str">
        <f t="shared" si="55"/>
        <v>FC</v>
      </c>
      <c r="AF86" s="32" t="str">
        <f>VLOOKUP(AA86,'ALL-Chart of Accounts'!$E:$F,2,0)</f>
        <v>IC AR - Lakeland</v>
      </c>
      <c r="AG86" s="32">
        <f t="shared" si="65"/>
        <v>124130</v>
      </c>
      <c r="AH86" s="32" t="str">
        <f t="shared" si="66"/>
        <v/>
      </c>
      <c r="AI86" s="32" t="str">
        <f t="shared" si="67"/>
        <v/>
      </c>
      <c r="AJ86" s="34"/>
      <c r="AK86" s="32" t="str">
        <f t="shared" si="56"/>
        <v>FC</v>
      </c>
      <c r="AL86" s="32" t="str">
        <f>VLOOKUP(AG86,'ALL-Chart of Accounts'!$E:$F,2,0)</f>
        <v>IC AR - Lakeland</v>
      </c>
      <c r="AM86" s="34"/>
      <c r="AN86" s="34"/>
      <c r="AO86" s="34"/>
      <c r="AP86" s="34"/>
      <c r="AQ86" s="34"/>
      <c r="AR86" s="34"/>
      <c r="AS86" s="32">
        <f t="shared" si="68"/>
        <v>124130</v>
      </c>
      <c r="AT86" s="32" t="str">
        <f t="shared" si="69"/>
        <v/>
      </c>
      <c r="AU86" s="32" t="str">
        <f t="shared" si="70"/>
        <v/>
      </c>
      <c r="AV86" s="34"/>
      <c r="AW86" s="32" t="str">
        <f t="shared" si="57"/>
        <v>FC</v>
      </c>
      <c r="AX86" s="32" t="str">
        <f>VLOOKUP(AS86,'ALL-Chart of Accounts'!$E:$F,2,0)</f>
        <v>IC AR - Lakeland</v>
      </c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  <c r="BY86" s="34"/>
      <c r="BZ86" s="34"/>
      <c r="CA86" s="34"/>
      <c r="CB86" s="34"/>
      <c r="CC86" s="34"/>
      <c r="CD86" s="34"/>
      <c r="CE86" s="34"/>
      <c r="CF86" s="34"/>
      <c r="CG86" s="34"/>
      <c r="CH86" s="34"/>
      <c r="CI86" s="32">
        <f t="shared" si="53"/>
        <v>124130</v>
      </c>
      <c r="CJ86" s="32" t="str">
        <f t="shared" si="71"/>
        <v/>
      </c>
      <c r="CK86" s="34"/>
      <c r="CL86" s="34"/>
      <c r="CM86" s="32" t="str">
        <f t="shared" si="58"/>
        <v>FC</v>
      </c>
      <c r="CN86" s="32" t="str">
        <f>VLOOKUP(CI86,'ALL-Chart of Accounts'!$E:$F,2,0)</f>
        <v>IC AR - Lakeland</v>
      </c>
      <c r="CO86" s="32">
        <f t="shared" si="72"/>
        <v>124130</v>
      </c>
      <c r="CP86" s="32" t="str">
        <f t="shared" si="73"/>
        <v/>
      </c>
      <c r="CQ86" s="34"/>
      <c r="CR86" s="34"/>
      <c r="CS86" s="32" t="str">
        <f t="shared" si="59"/>
        <v>FC</v>
      </c>
      <c r="CT86" s="32" t="str">
        <f>VLOOKUP(CO86,'ALL-Chart of Accounts'!$E:$F,2,0)</f>
        <v>IC AR - Lakeland</v>
      </c>
      <c r="CU86" s="32">
        <f t="shared" si="74"/>
        <v>124130</v>
      </c>
      <c r="CV86" s="32" t="str">
        <f t="shared" si="75"/>
        <v/>
      </c>
      <c r="CW86" s="34"/>
      <c r="CX86" s="34"/>
      <c r="CY86" s="32" t="str">
        <f t="shared" si="60"/>
        <v>FC</v>
      </c>
      <c r="CZ86" s="32" t="str">
        <f>VLOOKUP(CU86,'ALL-Chart of Accounts'!$E:$F,2,0)</f>
        <v>IC AR - Lakeland</v>
      </c>
      <c r="DA86" s="32">
        <f t="shared" si="76"/>
        <v>124130</v>
      </c>
      <c r="DB86" s="32" t="str">
        <f t="shared" si="77"/>
        <v/>
      </c>
      <c r="DC86" s="34"/>
      <c r="DD86" s="34"/>
      <c r="DE86" s="32" t="str">
        <f t="shared" si="61"/>
        <v>FC</v>
      </c>
      <c r="DF86" s="32" t="str">
        <f>VLOOKUP(DA86,'ALL-Chart of Accounts'!$E:$F,2,0)</f>
        <v>IC AR - Lakeland</v>
      </c>
      <c r="DG86" s="32">
        <f t="shared" si="78"/>
        <v>124130</v>
      </c>
      <c r="DH86" s="32" t="str">
        <f t="shared" si="79"/>
        <v/>
      </c>
      <c r="DI86" s="34"/>
      <c r="DJ86" s="34"/>
      <c r="DK86" s="32" t="str">
        <f t="shared" si="62"/>
        <v>FC</v>
      </c>
      <c r="DL86" s="32" t="str">
        <f>VLOOKUP(DG86,'ALL-Chart of Accounts'!$E:$F,2,0)</f>
        <v>IC AR - Lakeland</v>
      </c>
      <c r="DM86" s="34"/>
      <c r="DN86" s="34"/>
      <c r="DO86" s="34"/>
      <c r="DP86" s="34"/>
      <c r="DQ86" s="34"/>
      <c r="DR86" s="34"/>
      <c r="DS86" s="34"/>
      <c r="DT86" s="34"/>
      <c r="DU86" s="34"/>
      <c r="DV86" s="34"/>
      <c r="DW86" s="34"/>
      <c r="DX86" s="34"/>
      <c r="DY86" s="34"/>
      <c r="DZ86" s="34"/>
      <c r="EA86" s="34"/>
      <c r="EB86" s="34"/>
      <c r="EC86" s="34"/>
      <c r="ED86" s="34"/>
      <c r="EE86" s="34"/>
      <c r="EF86" s="34"/>
      <c r="EG86" s="34"/>
      <c r="EH86" s="34"/>
      <c r="EI86" s="34"/>
      <c r="EJ86" s="34"/>
      <c r="EK86" s="34"/>
      <c r="EL86" s="34"/>
      <c r="EM86" s="34"/>
      <c r="EN86" s="34"/>
      <c r="EO86" s="34"/>
      <c r="EP86" s="34"/>
      <c r="ER86" s="32" t="str">
        <f t="shared" si="63"/>
        <v>1JBTFCE140</v>
      </c>
      <c r="ES86" s="32" t="b">
        <f t="shared" si="52"/>
        <v>1</v>
      </c>
      <c r="ET86" t="s">
        <v>10</v>
      </c>
      <c r="EU86" t="s">
        <v>2469</v>
      </c>
      <c r="EV86" t="s">
        <v>2470</v>
      </c>
      <c r="EW86" t="s">
        <v>9398</v>
      </c>
      <c r="EX86" s="61">
        <v>42916.568747025463</v>
      </c>
      <c r="EY86" t="s">
        <v>9398</v>
      </c>
      <c r="EZ86" s="61">
        <v>43115.398515011577</v>
      </c>
    </row>
    <row r="87" spans="1:156" x14ac:dyDescent="0.35">
      <c r="A87" s="18">
        <v>43118</v>
      </c>
      <c r="B87" s="18"/>
      <c r="C87" s="18"/>
      <c r="D87" s="4" t="s">
        <v>8677</v>
      </c>
      <c r="E87" s="22" t="str">
        <f t="shared" si="81"/>
        <v>X</v>
      </c>
      <c r="F87" s="22" t="str">
        <f t="shared" si="81"/>
        <v/>
      </c>
      <c r="G87" s="22" t="str">
        <f t="shared" si="81"/>
        <v/>
      </c>
      <c r="H87" s="22" t="str">
        <f t="shared" si="81"/>
        <v/>
      </c>
      <c r="I87" s="22" t="str">
        <f t="shared" si="81"/>
        <v/>
      </c>
      <c r="J87" s="22" t="str">
        <f t="shared" si="81"/>
        <v>X</v>
      </c>
      <c r="K87" s="22" t="str">
        <f t="shared" si="81"/>
        <v/>
      </c>
      <c r="L87" s="10" t="s">
        <v>2585</v>
      </c>
      <c r="M87" s="34" t="s">
        <v>2571</v>
      </c>
      <c r="N87" s="34" t="s">
        <v>2572</v>
      </c>
      <c r="O87" s="32">
        <f t="shared" si="64"/>
        <v>124133</v>
      </c>
      <c r="P87" s="34"/>
      <c r="Q87" s="34"/>
      <c r="R87" s="34"/>
      <c r="S87" s="32" t="str">
        <f>IFERROR(VLOOKUP(LEFT($M87,2),'ALL-Unit Code 4'!$W:$W,1,0),VLOOKUP($D$3,Sites!$A:$B,2,0))</f>
        <v>FC</v>
      </c>
      <c r="T87" s="32" t="str">
        <f>VLOOKUP(O87,'ALL-Chart of Accounts'!$E:$F,2,0)</f>
        <v>IC AR - FoodTech HQ</v>
      </c>
      <c r="U87" s="34"/>
      <c r="V87" s="34"/>
      <c r="W87" s="34"/>
      <c r="X87" s="34"/>
      <c r="Y87" s="34"/>
      <c r="Z87" s="34"/>
      <c r="AA87" s="32">
        <f t="shared" si="80"/>
        <v>124133</v>
      </c>
      <c r="AB87" s="39"/>
      <c r="AC87" s="34"/>
      <c r="AD87" s="34"/>
      <c r="AE87" s="32" t="str">
        <f t="shared" si="55"/>
        <v>FC</v>
      </c>
      <c r="AF87" s="32" t="str">
        <f>VLOOKUP(AA87,'ALL-Chart of Accounts'!$E:$F,2,0)</f>
        <v>IC AR - FoodTech HQ</v>
      </c>
      <c r="AG87" s="32">
        <f t="shared" si="65"/>
        <v>124133</v>
      </c>
      <c r="AH87" s="32" t="str">
        <f t="shared" si="66"/>
        <v/>
      </c>
      <c r="AI87" s="32" t="str">
        <f t="shared" si="67"/>
        <v/>
      </c>
      <c r="AJ87" s="34"/>
      <c r="AK87" s="32" t="str">
        <f t="shared" si="56"/>
        <v>FC</v>
      </c>
      <c r="AL87" s="32" t="str">
        <f>VLOOKUP(AG87,'ALL-Chart of Accounts'!$E:$F,2,0)</f>
        <v>IC AR - FoodTech HQ</v>
      </c>
      <c r="AM87" s="34"/>
      <c r="AN87" s="34"/>
      <c r="AO87" s="34"/>
      <c r="AP87" s="34"/>
      <c r="AQ87" s="34"/>
      <c r="AR87" s="34"/>
      <c r="AS87" s="32">
        <f t="shared" si="68"/>
        <v>124133</v>
      </c>
      <c r="AT87" s="32" t="str">
        <f t="shared" si="69"/>
        <v/>
      </c>
      <c r="AU87" s="32" t="str">
        <f t="shared" si="70"/>
        <v/>
      </c>
      <c r="AV87" s="34"/>
      <c r="AW87" s="32" t="str">
        <f t="shared" si="57"/>
        <v>FC</v>
      </c>
      <c r="AX87" s="32" t="str">
        <f>VLOOKUP(AS87,'ALL-Chart of Accounts'!$E:$F,2,0)</f>
        <v>IC AR - FoodTech HQ</v>
      </c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4"/>
      <c r="BX87" s="34"/>
      <c r="BY87" s="34"/>
      <c r="BZ87" s="34"/>
      <c r="CA87" s="34"/>
      <c r="CB87" s="34"/>
      <c r="CC87" s="34"/>
      <c r="CD87" s="34"/>
      <c r="CE87" s="34"/>
      <c r="CF87" s="34"/>
      <c r="CG87" s="34"/>
      <c r="CH87" s="34"/>
      <c r="CI87" s="32">
        <f t="shared" si="53"/>
        <v>124133</v>
      </c>
      <c r="CJ87" s="32" t="str">
        <f t="shared" si="71"/>
        <v/>
      </c>
      <c r="CK87" s="34"/>
      <c r="CL87" s="34"/>
      <c r="CM87" s="32" t="str">
        <f t="shared" si="58"/>
        <v>FC</v>
      </c>
      <c r="CN87" s="32" t="str">
        <f>VLOOKUP(CI87,'ALL-Chart of Accounts'!$E:$F,2,0)</f>
        <v>IC AR - FoodTech HQ</v>
      </c>
      <c r="CO87" s="32">
        <f t="shared" si="72"/>
        <v>124133</v>
      </c>
      <c r="CP87" s="32" t="str">
        <f t="shared" si="73"/>
        <v/>
      </c>
      <c r="CQ87" s="34"/>
      <c r="CR87" s="34"/>
      <c r="CS87" s="32" t="str">
        <f t="shared" si="59"/>
        <v>FC</v>
      </c>
      <c r="CT87" s="32" t="str">
        <f>VLOOKUP(CO87,'ALL-Chart of Accounts'!$E:$F,2,0)</f>
        <v>IC AR - FoodTech HQ</v>
      </c>
      <c r="CU87" s="32">
        <f t="shared" si="74"/>
        <v>124133</v>
      </c>
      <c r="CV87" s="32" t="str">
        <f t="shared" si="75"/>
        <v/>
      </c>
      <c r="CW87" s="34"/>
      <c r="CX87" s="34"/>
      <c r="CY87" s="32" t="str">
        <f t="shared" si="60"/>
        <v>FC</v>
      </c>
      <c r="CZ87" s="32" t="str">
        <f>VLOOKUP(CU87,'ALL-Chart of Accounts'!$E:$F,2,0)</f>
        <v>IC AR - FoodTech HQ</v>
      </c>
      <c r="DA87" s="32">
        <f t="shared" si="76"/>
        <v>124133</v>
      </c>
      <c r="DB87" s="32" t="str">
        <f t="shared" si="77"/>
        <v/>
      </c>
      <c r="DC87" s="34"/>
      <c r="DD87" s="34"/>
      <c r="DE87" s="32" t="str">
        <f t="shared" si="61"/>
        <v>FC</v>
      </c>
      <c r="DF87" s="32" t="str">
        <f>VLOOKUP(DA87,'ALL-Chart of Accounts'!$E:$F,2,0)</f>
        <v>IC AR - FoodTech HQ</v>
      </c>
      <c r="DG87" s="32">
        <f t="shared" si="78"/>
        <v>124133</v>
      </c>
      <c r="DH87" s="32" t="str">
        <f t="shared" si="79"/>
        <v/>
      </c>
      <c r="DI87" s="34"/>
      <c r="DJ87" s="34"/>
      <c r="DK87" s="32" t="str">
        <f t="shared" si="62"/>
        <v>FC</v>
      </c>
      <c r="DL87" s="32" t="str">
        <f>VLOOKUP(DG87,'ALL-Chart of Accounts'!$E:$F,2,0)</f>
        <v>IC AR - FoodTech HQ</v>
      </c>
      <c r="DM87" s="34"/>
      <c r="DN87" s="34"/>
      <c r="DO87" s="34"/>
      <c r="DP87" s="34"/>
      <c r="DQ87" s="34"/>
      <c r="DR87" s="34"/>
      <c r="DS87" s="34"/>
      <c r="DT87" s="34"/>
      <c r="DU87" s="34"/>
      <c r="DV87" s="34"/>
      <c r="DW87" s="34"/>
      <c r="DX87" s="34"/>
      <c r="DY87" s="34"/>
      <c r="DZ87" s="34"/>
      <c r="EA87" s="34"/>
      <c r="EB87" s="34"/>
      <c r="EC87" s="34"/>
      <c r="ED87" s="34"/>
      <c r="EE87" s="34"/>
      <c r="EF87" s="34"/>
      <c r="EG87" s="34"/>
      <c r="EH87" s="34"/>
      <c r="EI87" s="34"/>
      <c r="EJ87" s="34"/>
      <c r="EK87" s="34"/>
      <c r="EL87" s="34"/>
      <c r="EM87" s="34"/>
      <c r="EN87" s="34"/>
      <c r="EO87" s="34"/>
      <c r="EP87" s="34"/>
      <c r="ER87" s="32" t="str">
        <f t="shared" si="63"/>
        <v>1JBTFCE155</v>
      </c>
      <c r="ES87" s="32" t="b">
        <f t="shared" si="52"/>
        <v>1</v>
      </c>
      <c r="ET87" t="s">
        <v>10</v>
      </c>
      <c r="EU87" t="s">
        <v>2471</v>
      </c>
      <c r="EV87" t="s">
        <v>2472</v>
      </c>
      <c r="EW87" t="s">
        <v>9398</v>
      </c>
      <c r="EX87" s="61">
        <v>42916.568775231484</v>
      </c>
      <c r="EY87" t="s">
        <v>9398</v>
      </c>
      <c r="EZ87" s="61">
        <v>43115.398516817128</v>
      </c>
    </row>
    <row r="88" spans="1:156" x14ac:dyDescent="0.35">
      <c r="A88" s="18">
        <v>43115</v>
      </c>
      <c r="B88" s="18"/>
      <c r="C88" s="18"/>
      <c r="D88" s="4" t="s">
        <v>3429</v>
      </c>
      <c r="E88" s="22" t="str">
        <f t="shared" si="81"/>
        <v>X</v>
      </c>
      <c r="F88" s="22" t="str">
        <f t="shared" si="81"/>
        <v>X</v>
      </c>
      <c r="G88" s="22" t="str">
        <f t="shared" si="81"/>
        <v/>
      </c>
      <c r="H88" s="22" t="str">
        <f t="shared" si="81"/>
        <v/>
      </c>
      <c r="I88" s="22" t="str">
        <f t="shared" si="81"/>
        <v/>
      </c>
      <c r="J88" s="22" t="str">
        <f t="shared" si="81"/>
        <v>X</v>
      </c>
      <c r="K88" s="22" t="str">
        <f t="shared" si="81"/>
        <v>X</v>
      </c>
      <c r="L88" s="22" t="s">
        <v>2585</v>
      </c>
      <c r="M88" s="34" t="s">
        <v>2467</v>
      </c>
      <c r="N88" s="34" t="s">
        <v>2468</v>
      </c>
      <c r="O88" s="32">
        <f t="shared" si="64"/>
        <v>124135</v>
      </c>
      <c r="P88" s="34"/>
      <c r="Q88" s="34"/>
      <c r="R88" s="34"/>
      <c r="S88" s="32" t="str">
        <f>IFERROR(VLOOKUP(LEFT($M88,2),'ALL-Unit Code 4'!$W:$W,1,0),VLOOKUP($D$3,Sites!$A:$B,2,0))</f>
        <v>FC</v>
      </c>
      <c r="T88" s="32" t="str">
        <f>VLOOKUP(O88,'ALL-Chart of Accounts'!$E:$F,2,0)</f>
        <v>IC AR - Sandusky</v>
      </c>
      <c r="U88" s="34"/>
      <c r="V88" s="34"/>
      <c r="W88" s="34"/>
      <c r="X88" s="34"/>
      <c r="Y88" s="34"/>
      <c r="Z88" s="34"/>
      <c r="AA88" s="32">
        <f t="shared" si="80"/>
        <v>124135</v>
      </c>
      <c r="AB88" s="39"/>
      <c r="AC88" s="34"/>
      <c r="AD88" s="34"/>
      <c r="AE88" s="32" t="str">
        <f t="shared" si="55"/>
        <v>FC</v>
      </c>
      <c r="AF88" s="32" t="str">
        <f>VLOOKUP(AA88,'ALL-Chart of Accounts'!$E:$F,2,0)</f>
        <v>IC AR - Sandusky</v>
      </c>
      <c r="AG88" s="32">
        <f t="shared" si="65"/>
        <v>124135</v>
      </c>
      <c r="AH88" s="32" t="str">
        <f t="shared" si="66"/>
        <v/>
      </c>
      <c r="AI88" s="32" t="str">
        <f t="shared" si="67"/>
        <v/>
      </c>
      <c r="AJ88" s="34"/>
      <c r="AK88" s="32" t="str">
        <f t="shared" si="56"/>
        <v>FC</v>
      </c>
      <c r="AL88" s="32" t="str">
        <f>VLOOKUP(AG88,'ALL-Chart of Accounts'!$E:$F,2,0)</f>
        <v>IC AR - Sandusky</v>
      </c>
      <c r="AM88" s="34"/>
      <c r="AN88" s="34"/>
      <c r="AO88" s="34"/>
      <c r="AP88" s="34"/>
      <c r="AQ88" s="34"/>
      <c r="AR88" s="34"/>
      <c r="AS88" s="32">
        <f t="shared" si="68"/>
        <v>124135</v>
      </c>
      <c r="AT88" s="32" t="str">
        <f t="shared" si="69"/>
        <v/>
      </c>
      <c r="AU88" s="32" t="str">
        <f t="shared" si="70"/>
        <v/>
      </c>
      <c r="AV88" s="34"/>
      <c r="AW88" s="32" t="str">
        <f t="shared" si="57"/>
        <v>FC</v>
      </c>
      <c r="AX88" s="32" t="str">
        <f>VLOOKUP(AS88,'ALL-Chart of Accounts'!$E:$F,2,0)</f>
        <v>IC AR - Sandusky</v>
      </c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  <c r="BT88" s="34"/>
      <c r="BU88" s="34"/>
      <c r="BV88" s="34"/>
      <c r="BW88" s="34"/>
      <c r="BX88" s="34"/>
      <c r="BY88" s="34"/>
      <c r="BZ88" s="34"/>
      <c r="CA88" s="34"/>
      <c r="CB88" s="34"/>
      <c r="CC88" s="34"/>
      <c r="CD88" s="34"/>
      <c r="CE88" s="34"/>
      <c r="CF88" s="34"/>
      <c r="CG88" s="34"/>
      <c r="CH88" s="34"/>
      <c r="CI88" s="32">
        <f t="shared" si="53"/>
        <v>124135</v>
      </c>
      <c r="CJ88" s="32" t="str">
        <f t="shared" si="71"/>
        <v/>
      </c>
      <c r="CK88" s="34"/>
      <c r="CL88" s="34"/>
      <c r="CM88" s="32" t="str">
        <f t="shared" si="58"/>
        <v>FC</v>
      </c>
      <c r="CN88" s="32" t="str">
        <f>VLOOKUP(CI88,'ALL-Chart of Accounts'!$E:$F,2,0)</f>
        <v>IC AR - Sandusky</v>
      </c>
      <c r="CO88" s="32">
        <f t="shared" si="72"/>
        <v>124135</v>
      </c>
      <c r="CP88" s="32" t="str">
        <f t="shared" si="73"/>
        <v/>
      </c>
      <c r="CQ88" s="34"/>
      <c r="CR88" s="34"/>
      <c r="CS88" s="32" t="str">
        <f t="shared" si="59"/>
        <v>FC</v>
      </c>
      <c r="CT88" s="32" t="str">
        <f>VLOOKUP(CO88,'ALL-Chart of Accounts'!$E:$F,2,0)</f>
        <v>IC AR - Sandusky</v>
      </c>
      <c r="CU88" s="32">
        <f t="shared" si="74"/>
        <v>124135</v>
      </c>
      <c r="CV88" s="32" t="str">
        <f t="shared" si="75"/>
        <v/>
      </c>
      <c r="CW88" s="34"/>
      <c r="CX88" s="34"/>
      <c r="CY88" s="32" t="str">
        <f t="shared" si="60"/>
        <v>FC</v>
      </c>
      <c r="CZ88" s="32" t="str">
        <f>VLOOKUP(CU88,'ALL-Chart of Accounts'!$E:$F,2,0)</f>
        <v>IC AR - Sandusky</v>
      </c>
      <c r="DA88" s="32">
        <f t="shared" si="76"/>
        <v>124135</v>
      </c>
      <c r="DB88" s="32" t="str">
        <f t="shared" si="77"/>
        <v/>
      </c>
      <c r="DC88" s="34"/>
      <c r="DD88" s="34"/>
      <c r="DE88" s="32" t="str">
        <f t="shared" si="61"/>
        <v>FC</v>
      </c>
      <c r="DF88" s="32" t="str">
        <f>VLOOKUP(DA88,'ALL-Chart of Accounts'!$E:$F,2,0)</f>
        <v>IC AR - Sandusky</v>
      </c>
      <c r="DG88" s="32">
        <f t="shared" si="78"/>
        <v>124135</v>
      </c>
      <c r="DH88" s="32" t="str">
        <f t="shared" si="79"/>
        <v/>
      </c>
      <c r="DI88" s="34"/>
      <c r="DJ88" s="34"/>
      <c r="DK88" s="32" t="str">
        <f t="shared" si="62"/>
        <v>FC</v>
      </c>
      <c r="DL88" s="32" t="str">
        <f>VLOOKUP(DG88,'ALL-Chart of Accounts'!$E:$F,2,0)</f>
        <v>IC AR - Sandusky</v>
      </c>
      <c r="DM88" s="34"/>
      <c r="DN88" s="34"/>
      <c r="DO88" s="34"/>
      <c r="DP88" s="34"/>
      <c r="DQ88" s="34"/>
      <c r="DR88" s="34"/>
      <c r="DS88" s="34"/>
      <c r="DT88" s="34"/>
      <c r="DU88" s="34"/>
      <c r="DV88" s="34"/>
      <c r="DW88" s="34"/>
      <c r="DX88" s="34"/>
      <c r="DY88" s="34"/>
      <c r="DZ88" s="34"/>
      <c r="EA88" s="34"/>
      <c r="EB88" s="34"/>
      <c r="EC88" s="34"/>
      <c r="ED88" s="34"/>
      <c r="EE88" s="34"/>
      <c r="EF88" s="34"/>
      <c r="EG88" s="34"/>
      <c r="EH88" s="34"/>
      <c r="EI88" s="34"/>
      <c r="EJ88" s="34"/>
      <c r="EK88" s="34"/>
      <c r="EL88" s="34"/>
      <c r="EM88" s="34"/>
      <c r="EN88" s="34"/>
      <c r="EO88" s="34"/>
      <c r="EP88" s="34"/>
      <c r="ER88" s="32" t="str">
        <f t="shared" si="63"/>
        <v>1JBTFCE160</v>
      </c>
      <c r="ES88" s="32" t="b">
        <f t="shared" si="52"/>
        <v>1</v>
      </c>
      <c r="ET88" t="s">
        <v>10</v>
      </c>
      <c r="EU88" t="s">
        <v>2473</v>
      </c>
      <c r="EV88" t="s">
        <v>2474</v>
      </c>
      <c r="EW88" t="s">
        <v>9398</v>
      </c>
      <c r="EX88" s="61">
        <v>42916.568768020836</v>
      </c>
      <c r="EY88" t="s">
        <v>9398</v>
      </c>
      <c r="EZ88" s="61">
        <v>43115.39851875</v>
      </c>
    </row>
    <row r="89" spans="1:156" s="4" customFormat="1" x14ac:dyDescent="0.35">
      <c r="A89" s="18">
        <v>43115</v>
      </c>
      <c r="B89" s="18"/>
      <c r="C89" s="18"/>
      <c r="D89" s="4" t="s">
        <v>3429</v>
      </c>
      <c r="E89" s="22" t="str">
        <f t="shared" si="81"/>
        <v>X</v>
      </c>
      <c r="F89" s="22" t="str">
        <f t="shared" si="81"/>
        <v>X</v>
      </c>
      <c r="G89" s="22" t="str">
        <f t="shared" si="81"/>
        <v/>
      </c>
      <c r="H89" s="22" t="str">
        <f t="shared" si="81"/>
        <v/>
      </c>
      <c r="I89" s="22" t="str">
        <f t="shared" si="81"/>
        <v/>
      </c>
      <c r="J89" s="22" t="str">
        <f t="shared" si="81"/>
        <v>X</v>
      </c>
      <c r="K89" s="22" t="str">
        <f t="shared" si="81"/>
        <v>X</v>
      </c>
      <c r="L89" s="22" t="s">
        <v>2585</v>
      </c>
      <c r="M89" s="34" t="s">
        <v>2469</v>
      </c>
      <c r="N89" s="34" t="s">
        <v>2470</v>
      </c>
      <c r="O89" s="32">
        <f t="shared" si="64"/>
        <v>124140</v>
      </c>
      <c r="P89" s="34"/>
      <c r="Q89" s="34"/>
      <c r="R89" s="34"/>
      <c r="S89" s="32" t="str">
        <f>IFERROR(VLOOKUP(LEFT($M89,2),'ALL-Unit Code 4'!$W:$W,1,0),VLOOKUP($D$3,Sites!$A:$B,2,0))</f>
        <v>FC</v>
      </c>
      <c r="T89" s="32" t="str">
        <f>VLOOKUP(O89,'ALL-Chart of Accounts'!$E:$F,2,0)</f>
        <v>IC AR - Wolf-Tec Kingston</v>
      </c>
      <c r="U89" s="34"/>
      <c r="V89" s="34"/>
      <c r="W89" s="34"/>
      <c r="X89" s="34"/>
      <c r="Y89" s="34"/>
      <c r="Z89" s="34"/>
      <c r="AA89" s="32">
        <f t="shared" si="80"/>
        <v>124140</v>
      </c>
      <c r="AB89" s="39"/>
      <c r="AC89" s="34"/>
      <c r="AD89" s="34"/>
      <c r="AE89" s="32" t="str">
        <f t="shared" si="55"/>
        <v>FC</v>
      </c>
      <c r="AF89" s="32" t="str">
        <f>VLOOKUP(AA89,'ALL-Chart of Accounts'!$E:$F,2,0)</f>
        <v>IC AR - Wolf-Tec Kingston</v>
      </c>
      <c r="AG89" s="32">
        <f t="shared" si="65"/>
        <v>124140</v>
      </c>
      <c r="AH89" s="32" t="str">
        <f t="shared" si="66"/>
        <v/>
      </c>
      <c r="AI89" s="32" t="str">
        <f t="shared" si="67"/>
        <v/>
      </c>
      <c r="AJ89" s="34"/>
      <c r="AK89" s="32" t="str">
        <f t="shared" si="56"/>
        <v>FC</v>
      </c>
      <c r="AL89" s="32" t="str">
        <f>VLOOKUP(AG89,'ALL-Chart of Accounts'!$E:$F,2,0)</f>
        <v>IC AR - Wolf-Tec Kingston</v>
      </c>
      <c r="AM89" s="34"/>
      <c r="AN89" s="34"/>
      <c r="AO89" s="34"/>
      <c r="AP89" s="34"/>
      <c r="AQ89" s="34"/>
      <c r="AR89" s="34"/>
      <c r="AS89" s="32">
        <f t="shared" si="68"/>
        <v>124140</v>
      </c>
      <c r="AT89" s="32" t="str">
        <f t="shared" si="69"/>
        <v/>
      </c>
      <c r="AU89" s="32" t="str">
        <f t="shared" si="70"/>
        <v/>
      </c>
      <c r="AV89" s="34"/>
      <c r="AW89" s="32" t="str">
        <f t="shared" si="57"/>
        <v>FC</v>
      </c>
      <c r="AX89" s="32" t="str">
        <f>VLOOKUP(AS89,'ALL-Chart of Accounts'!$E:$F,2,0)</f>
        <v>IC AR - Wolf-Tec Kingston</v>
      </c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  <c r="BT89" s="34"/>
      <c r="BU89" s="34"/>
      <c r="BV89" s="34"/>
      <c r="BW89" s="34"/>
      <c r="BX89" s="34"/>
      <c r="BY89" s="34"/>
      <c r="BZ89" s="34"/>
      <c r="CA89" s="34"/>
      <c r="CB89" s="34"/>
      <c r="CC89" s="34"/>
      <c r="CD89" s="34"/>
      <c r="CE89" s="34"/>
      <c r="CF89" s="34"/>
      <c r="CG89" s="34"/>
      <c r="CH89" s="34"/>
      <c r="CI89" s="32">
        <f t="shared" si="53"/>
        <v>124140</v>
      </c>
      <c r="CJ89" s="32" t="str">
        <f t="shared" si="71"/>
        <v/>
      </c>
      <c r="CK89" s="34"/>
      <c r="CL89" s="34"/>
      <c r="CM89" s="32" t="str">
        <f t="shared" si="58"/>
        <v>FC</v>
      </c>
      <c r="CN89" s="32" t="str">
        <f>VLOOKUP(CI89,'ALL-Chart of Accounts'!$E:$F,2,0)</f>
        <v>IC AR - Wolf-Tec Kingston</v>
      </c>
      <c r="CO89" s="32">
        <f t="shared" si="72"/>
        <v>124140</v>
      </c>
      <c r="CP89" s="32" t="str">
        <f t="shared" si="73"/>
        <v/>
      </c>
      <c r="CQ89" s="34"/>
      <c r="CR89" s="34"/>
      <c r="CS89" s="32" t="str">
        <f t="shared" si="59"/>
        <v>FC</v>
      </c>
      <c r="CT89" s="32" t="str">
        <f>VLOOKUP(CO89,'ALL-Chart of Accounts'!$E:$F,2,0)</f>
        <v>IC AR - Wolf-Tec Kingston</v>
      </c>
      <c r="CU89" s="32">
        <f t="shared" si="74"/>
        <v>124140</v>
      </c>
      <c r="CV89" s="32" t="str">
        <f t="shared" si="75"/>
        <v/>
      </c>
      <c r="CW89" s="34"/>
      <c r="CX89" s="34"/>
      <c r="CY89" s="32" t="str">
        <f t="shared" si="60"/>
        <v>FC</v>
      </c>
      <c r="CZ89" s="32" t="str">
        <f>VLOOKUP(CU89,'ALL-Chart of Accounts'!$E:$F,2,0)</f>
        <v>IC AR - Wolf-Tec Kingston</v>
      </c>
      <c r="DA89" s="32">
        <f t="shared" si="76"/>
        <v>124140</v>
      </c>
      <c r="DB89" s="32" t="str">
        <f t="shared" si="77"/>
        <v/>
      </c>
      <c r="DC89" s="34"/>
      <c r="DD89" s="34"/>
      <c r="DE89" s="32" t="str">
        <f t="shared" si="61"/>
        <v>FC</v>
      </c>
      <c r="DF89" s="32" t="str">
        <f>VLOOKUP(DA89,'ALL-Chart of Accounts'!$E:$F,2,0)</f>
        <v>IC AR - Wolf-Tec Kingston</v>
      </c>
      <c r="DG89" s="32">
        <f t="shared" si="78"/>
        <v>124140</v>
      </c>
      <c r="DH89" s="32" t="str">
        <f t="shared" si="79"/>
        <v/>
      </c>
      <c r="DI89" s="34"/>
      <c r="DJ89" s="34"/>
      <c r="DK89" s="32" t="str">
        <f t="shared" si="62"/>
        <v>FC</v>
      </c>
      <c r="DL89" s="32" t="str">
        <f>VLOOKUP(DG89,'ALL-Chart of Accounts'!$E:$F,2,0)</f>
        <v>IC AR - Wolf-Tec Kingston</v>
      </c>
      <c r="DM89" s="34"/>
      <c r="DN89" s="34"/>
      <c r="DO89" s="34"/>
      <c r="DP89" s="34"/>
      <c r="DQ89" s="34"/>
      <c r="DR89" s="34"/>
      <c r="DS89" s="34"/>
      <c r="DT89" s="34"/>
      <c r="DU89" s="34"/>
      <c r="DV89" s="34"/>
      <c r="DW89" s="34"/>
      <c r="DX89" s="34"/>
      <c r="DY89" s="34"/>
      <c r="DZ89" s="34"/>
      <c r="EA89" s="34"/>
      <c r="EB89" s="34"/>
      <c r="EC89" s="34"/>
      <c r="ED89" s="34"/>
      <c r="EE89" s="34"/>
      <c r="EF89" s="34"/>
      <c r="EG89" s="34"/>
      <c r="EH89" s="34"/>
      <c r="EI89" s="34"/>
      <c r="EJ89" s="34"/>
      <c r="EK89" s="34"/>
      <c r="EL89" s="34"/>
      <c r="EM89" s="34"/>
      <c r="EN89" s="34"/>
      <c r="EO89" s="34"/>
      <c r="EP89" s="34"/>
      <c r="EQ89"/>
      <c r="ER89" s="32" t="str">
        <f t="shared" si="63"/>
        <v>1JBTFCE165</v>
      </c>
      <c r="ES89" s="32" t="b">
        <f t="shared" si="52"/>
        <v>1</v>
      </c>
      <c r="ET89" s="4" t="s">
        <v>10</v>
      </c>
      <c r="EU89" s="4" t="s">
        <v>2475</v>
      </c>
      <c r="EV89" s="4" t="s">
        <v>2476</v>
      </c>
      <c r="EW89" s="4" t="s">
        <v>9398</v>
      </c>
      <c r="EX89" s="61">
        <v>42916.568761226852</v>
      </c>
      <c r="EY89" s="4" t="s">
        <v>9398</v>
      </c>
      <c r="EZ89" s="61">
        <v>43115.398521446761</v>
      </c>
    </row>
    <row r="90" spans="1:156" x14ac:dyDescent="0.35">
      <c r="A90" s="18">
        <v>43115</v>
      </c>
      <c r="B90" s="18"/>
      <c r="C90" s="18"/>
      <c r="D90" s="4" t="s">
        <v>3429</v>
      </c>
      <c r="E90" s="22" t="str">
        <f t="shared" si="81"/>
        <v>X</v>
      </c>
      <c r="F90" s="22" t="str">
        <f t="shared" si="81"/>
        <v>X</v>
      </c>
      <c r="G90" s="22" t="str">
        <f t="shared" si="81"/>
        <v/>
      </c>
      <c r="H90" s="22" t="str">
        <f t="shared" si="81"/>
        <v/>
      </c>
      <c r="I90" s="22" t="str">
        <f t="shared" si="81"/>
        <v/>
      </c>
      <c r="J90" s="22" t="str">
        <f t="shared" si="81"/>
        <v>X</v>
      </c>
      <c r="K90" s="22" t="str">
        <f t="shared" si="81"/>
        <v>X</v>
      </c>
      <c r="L90" s="22" t="s">
        <v>2586</v>
      </c>
      <c r="M90" s="34" t="s">
        <v>2471</v>
      </c>
      <c r="N90" s="34" t="s">
        <v>2472</v>
      </c>
      <c r="O90" s="32">
        <f t="shared" si="64"/>
        <v>124155</v>
      </c>
      <c r="P90" s="34"/>
      <c r="Q90" s="34"/>
      <c r="R90" s="34"/>
      <c r="S90" s="32" t="str">
        <f>IFERROR(VLOOKUP(LEFT($M90,2),'ALL-Unit Code 4'!$W:$W,1,0),VLOOKUP($D$3,Sites!$A:$B,2,0))</f>
        <v>FC</v>
      </c>
      <c r="T90" s="32" t="str">
        <f>VLOOKUP(O90,'ALL-Chart of Accounts'!$E:$F,2,0)</f>
        <v>IC AR - AB - Stratford</v>
      </c>
      <c r="U90" s="34"/>
      <c r="V90" s="34"/>
      <c r="W90" s="34"/>
      <c r="X90" s="34"/>
      <c r="Y90" s="34"/>
      <c r="Z90" s="34"/>
      <c r="AA90" s="32">
        <f t="shared" si="80"/>
        <v>421000</v>
      </c>
      <c r="AB90" s="32">
        <f t="shared" ref="AB90:AB107" si="82">VALUE(9&amp;RIGHT($M90,3))</f>
        <v>9155</v>
      </c>
      <c r="AC90" s="34"/>
      <c r="AD90" s="34"/>
      <c r="AE90" s="32" t="str">
        <f t="shared" si="55"/>
        <v>FC</v>
      </c>
      <c r="AF90" s="32" t="str">
        <f>VLOOKUP(AA90,'ALL-Chart of Accounts'!$E:$F,2,0)</f>
        <v>IC Product Sales (I82COS)</v>
      </c>
      <c r="AG90" s="32">
        <f t="shared" si="65"/>
        <v>421000</v>
      </c>
      <c r="AH90" s="32">
        <f t="shared" si="66"/>
        <v>9155</v>
      </c>
      <c r="AI90" s="32">
        <f t="shared" si="67"/>
        <v>9999</v>
      </c>
      <c r="AJ90" s="34"/>
      <c r="AK90" s="32" t="str">
        <f t="shared" si="56"/>
        <v>FC</v>
      </c>
      <c r="AL90" s="32" t="str">
        <f>VLOOKUP(AG90,'ALL-Chart of Accounts'!$E:$F,2,0)</f>
        <v>IC Product Sales (I82COS)</v>
      </c>
      <c r="AM90" s="34"/>
      <c r="AN90" s="34"/>
      <c r="AO90" s="34"/>
      <c r="AP90" s="34"/>
      <c r="AQ90" s="34"/>
      <c r="AR90" s="34"/>
      <c r="AS90" s="32">
        <f t="shared" si="68"/>
        <v>421000</v>
      </c>
      <c r="AT90" s="32">
        <f t="shared" si="69"/>
        <v>9155</v>
      </c>
      <c r="AU90" s="32" t="str">
        <f t="shared" si="70"/>
        <v/>
      </c>
      <c r="AV90" s="34"/>
      <c r="AW90" s="32" t="str">
        <f t="shared" si="57"/>
        <v>FC</v>
      </c>
      <c r="AX90" s="32" t="str">
        <f>VLOOKUP(AS90,'ALL-Chart of Accounts'!$E:$F,2,0)</f>
        <v>IC Product Sales (I82COS)</v>
      </c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  <c r="BY90" s="34"/>
      <c r="BZ90" s="34"/>
      <c r="CA90" s="34"/>
      <c r="CB90" s="34"/>
      <c r="CC90" s="34"/>
      <c r="CD90" s="34"/>
      <c r="CE90" s="34"/>
      <c r="CF90" s="34"/>
      <c r="CG90" s="34"/>
      <c r="CH90" s="34"/>
      <c r="CI90" s="32">
        <f t="shared" si="53"/>
        <v>521010</v>
      </c>
      <c r="CJ90" s="32">
        <f t="shared" si="71"/>
        <v>9155</v>
      </c>
      <c r="CK90" s="34"/>
      <c r="CL90" s="34"/>
      <c r="CM90" s="32" t="str">
        <f t="shared" si="58"/>
        <v>FC</v>
      </c>
      <c r="CN90" s="32" t="str">
        <f>VLOOKUP(CI90,'ALL-Chart of Accounts'!$E:$F,2,0)</f>
        <v>IC Product COS (I85COS) - Material</v>
      </c>
      <c r="CO90" s="32">
        <f t="shared" si="72"/>
        <v>521020</v>
      </c>
      <c r="CP90" s="32">
        <f t="shared" si="73"/>
        <v>9155</v>
      </c>
      <c r="CQ90" s="34"/>
      <c r="CR90" s="34"/>
      <c r="CS90" s="32" t="str">
        <f t="shared" si="59"/>
        <v>FC</v>
      </c>
      <c r="CT90" s="32" t="str">
        <f>VLOOKUP(CO90,'ALL-Chart of Accounts'!$E:$F,2,0)</f>
        <v>IC Product COS (I85COS) - Labor</v>
      </c>
      <c r="CU90" s="32">
        <f t="shared" si="74"/>
        <v>521030</v>
      </c>
      <c r="CV90" s="32">
        <f t="shared" si="75"/>
        <v>9155</v>
      </c>
      <c r="CW90" s="34"/>
      <c r="CX90" s="34"/>
      <c r="CY90" s="32" t="str">
        <f t="shared" si="60"/>
        <v>FC</v>
      </c>
      <c r="CZ90" s="32" t="str">
        <f>VLOOKUP(CU90,'ALL-Chart of Accounts'!$E:$F,2,0)</f>
        <v>IC Product COS (I85COS) - Fixed OH</v>
      </c>
      <c r="DA90" s="32">
        <f t="shared" si="76"/>
        <v>521040</v>
      </c>
      <c r="DB90" s="32">
        <f t="shared" si="77"/>
        <v>9155</v>
      </c>
      <c r="DC90" s="34"/>
      <c r="DD90" s="34"/>
      <c r="DE90" s="32" t="str">
        <f t="shared" si="61"/>
        <v>FC</v>
      </c>
      <c r="DF90" s="32" t="str">
        <f>VLOOKUP(DA90,'ALL-Chart of Accounts'!$E:$F,2,0)</f>
        <v>IC Product COS (I85COS) - Variable OH</v>
      </c>
      <c r="DG90" s="32">
        <f t="shared" si="78"/>
        <v>521050</v>
      </c>
      <c r="DH90" s="32">
        <f t="shared" si="79"/>
        <v>9155</v>
      </c>
      <c r="DI90" s="34"/>
      <c r="DJ90" s="34"/>
      <c r="DK90" s="32" t="str">
        <f t="shared" si="62"/>
        <v>FC</v>
      </c>
      <c r="DL90" s="32" t="str">
        <f>VLOOKUP(DG90,'ALL-Chart of Accounts'!$E:$F,2,0)</f>
        <v>IC Product COS (I85COS) - Outside</v>
      </c>
      <c r="DM90" s="34"/>
      <c r="DN90" s="34"/>
      <c r="DO90" s="34"/>
      <c r="DP90" s="34"/>
      <c r="DQ90" s="34"/>
      <c r="DR90" s="34"/>
      <c r="DS90" s="34"/>
      <c r="DT90" s="34"/>
      <c r="DU90" s="34"/>
      <c r="DV90" s="34"/>
      <c r="DW90" s="34"/>
      <c r="DX90" s="34"/>
      <c r="DY90" s="34"/>
      <c r="DZ90" s="34"/>
      <c r="EA90" s="34"/>
      <c r="EB90" s="34"/>
      <c r="EC90" s="34"/>
      <c r="ED90" s="34"/>
      <c r="EE90" s="34"/>
      <c r="EF90" s="34"/>
      <c r="EG90" s="34"/>
      <c r="EH90" s="34"/>
      <c r="EI90" s="34"/>
      <c r="EJ90" s="34"/>
      <c r="EK90" s="34"/>
      <c r="EL90" s="34"/>
      <c r="EM90" s="34"/>
      <c r="EN90" s="34"/>
      <c r="EO90" s="34"/>
      <c r="EP90" s="34"/>
      <c r="EQ90" s="4"/>
      <c r="ER90" s="32" t="str">
        <f t="shared" si="63"/>
        <v>1JBTFCE305</v>
      </c>
      <c r="ES90" s="32" t="b">
        <f t="shared" si="52"/>
        <v>1</v>
      </c>
      <c r="ET90" t="s">
        <v>10</v>
      </c>
      <c r="EU90" t="s">
        <v>2477</v>
      </c>
      <c r="EV90" t="s">
        <v>2478</v>
      </c>
      <c r="EW90" t="s">
        <v>9398</v>
      </c>
      <c r="EX90" s="61">
        <v>42916.568754398148</v>
      </c>
      <c r="EY90" t="s">
        <v>9398</v>
      </c>
      <c r="EZ90" s="61">
        <v>43115.398523923614</v>
      </c>
    </row>
    <row r="91" spans="1:156" x14ac:dyDescent="0.35">
      <c r="A91" s="18">
        <v>43115</v>
      </c>
      <c r="B91" s="18"/>
      <c r="C91" s="18"/>
      <c r="D91" s="4" t="s">
        <v>3429</v>
      </c>
      <c r="E91" s="22" t="str">
        <f t="shared" si="81"/>
        <v>X</v>
      </c>
      <c r="F91" s="22" t="str">
        <f t="shared" si="81"/>
        <v>X</v>
      </c>
      <c r="G91" s="22" t="str">
        <f t="shared" si="81"/>
        <v/>
      </c>
      <c r="H91" s="22" t="str">
        <f t="shared" si="81"/>
        <v/>
      </c>
      <c r="I91" s="22" t="str">
        <f t="shared" si="81"/>
        <v/>
      </c>
      <c r="J91" s="22" t="str">
        <f t="shared" si="81"/>
        <v>X</v>
      </c>
      <c r="K91" s="22" t="str">
        <f t="shared" si="81"/>
        <v>X</v>
      </c>
      <c r="L91" s="22" t="s">
        <v>2586</v>
      </c>
      <c r="M91" s="34" t="s">
        <v>2473</v>
      </c>
      <c r="N91" s="34" t="s">
        <v>2474</v>
      </c>
      <c r="O91" s="32">
        <f t="shared" si="64"/>
        <v>124160</v>
      </c>
      <c r="P91" s="34"/>
      <c r="Q91" s="34"/>
      <c r="R91" s="34"/>
      <c r="S91" s="32" t="str">
        <f>IFERROR(VLOOKUP(LEFT($M91,2),'ALL-Unit Code 4'!$W:$W,1,0),VLOOKUP($D$3,Sites!$A:$B,2,0))</f>
        <v>FC</v>
      </c>
      <c r="T91" s="32" t="str">
        <f>VLOOKUP(O91,'ALL-Chart of Accounts'!$E:$F,2,0)</f>
        <v>IC AR - Avure Technologies</v>
      </c>
      <c r="U91" s="34"/>
      <c r="V91" s="34"/>
      <c r="W91" s="34"/>
      <c r="X91" s="34"/>
      <c r="Y91" s="34"/>
      <c r="Z91" s="34"/>
      <c r="AA91" s="32">
        <f t="shared" si="80"/>
        <v>421000</v>
      </c>
      <c r="AB91" s="38">
        <f t="shared" si="82"/>
        <v>9160</v>
      </c>
      <c r="AC91" s="34"/>
      <c r="AD91" s="34"/>
      <c r="AE91" s="32" t="str">
        <f t="shared" si="55"/>
        <v>FC</v>
      </c>
      <c r="AF91" s="32" t="str">
        <f>VLOOKUP(AA91,'ALL-Chart of Accounts'!$E:$F,2,0)</f>
        <v>IC Product Sales (I82COS)</v>
      </c>
      <c r="AG91" s="32">
        <f t="shared" si="65"/>
        <v>421000</v>
      </c>
      <c r="AH91" s="32">
        <f t="shared" si="66"/>
        <v>9160</v>
      </c>
      <c r="AI91" s="32">
        <f t="shared" si="67"/>
        <v>9999</v>
      </c>
      <c r="AJ91" s="34"/>
      <c r="AK91" s="32" t="str">
        <f t="shared" si="56"/>
        <v>FC</v>
      </c>
      <c r="AL91" s="32" t="str">
        <f>VLOOKUP(AG91,'ALL-Chart of Accounts'!$E:$F,2,0)</f>
        <v>IC Product Sales (I82COS)</v>
      </c>
      <c r="AM91" s="34"/>
      <c r="AN91" s="34"/>
      <c r="AO91" s="34"/>
      <c r="AP91" s="34"/>
      <c r="AQ91" s="34"/>
      <c r="AR91" s="34"/>
      <c r="AS91" s="32">
        <f t="shared" si="68"/>
        <v>421000</v>
      </c>
      <c r="AT91" s="32">
        <f t="shared" si="69"/>
        <v>9160</v>
      </c>
      <c r="AU91" s="32" t="str">
        <f t="shared" si="70"/>
        <v/>
      </c>
      <c r="AV91" s="34"/>
      <c r="AW91" s="32" t="str">
        <f t="shared" si="57"/>
        <v>FC</v>
      </c>
      <c r="AX91" s="32" t="str">
        <f>VLOOKUP(AS91,'ALL-Chart of Accounts'!$E:$F,2,0)</f>
        <v>IC Product Sales (I82COS)</v>
      </c>
      <c r="AY91" s="34"/>
      <c r="AZ91" s="34"/>
      <c r="BA91" s="34"/>
      <c r="BB91" s="34"/>
      <c r="BC91" s="34"/>
      <c r="BD91" s="34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4"/>
      <c r="CC91" s="34"/>
      <c r="CD91" s="34"/>
      <c r="CE91" s="34"/>
      <c r="CF91" s="34"/>
      <c r="CG91" s="34"/>
      <c r="CH91" s="34"/>
      <c r="CI91" s="32">
        <f t="shared" si="53"/>
        <v>521010</v>
      </c>
      <c r="CJ91" s="32">
        <f t="shared" si="71"/>
        <v>9160</v>
      </c>
      <c r="CK91" s="34"/>
      <c r="CL91" s="34"/>
      <c r="CM91" s="32" t="str">
        <f t="shared" si="58"/>
        <v>FC</v>
      </c>
      <c r="CN91" s="32" t="str">
        <f>VLOOKUP(CI91,'ALL-Chart of Accounts'!$E:$F,2,0)</f>
        <v>IC Product COS (I85COS) - Material</v>
      </c>
      <c r="CO91" s="32">
        <f t="shared" si="72"/>
        <v>521020</v>
      </c>
      <c r="CP91" s="32">
        <f t="shared" si="73"/>
        <v>9160</v>
      </c>
      <c r="CQ91" s="34"/>
      <c r="CR91" s="34"/>
      <c r="CS91" s="32" t="str">
        <f t="shared" si="59"/>
        <v>FC</v>
      </c>
      <c r="CT91" s="32" t="str">
        <f>VLOOKUP(CO91,'ALL-Chart of Accounts'!$E:$F,2,0)</f>
        <v>IC Product COS (I85COS) - Labor</v>
      </c>
      <c r="CU91" s="32">
        <f t="shared" si="74"/>
        <v>521030</v>
      </c>
      <c r="CV91" s="32">
        <f t="shared" si="75"/>
        <v>9160</v>
      </c>
      <c r="CW91" s="34"/>
      <c r="CX91" s="34"/>
      <c r="CY91" s="32" t="str">
        <f t="shared" si="60"/>
        <v>FC</v>
      </c>
      <c r="CZ91" s="32" t="str">
        <f>VLOOKUP(CU91,'ALL-Chart of Accounts'!$E:$F,2,0)</f>
        <v>IC Product COS (I85COS) - Fixed OH</v>
      </c>
      <c r="DA91" s="32">
        <f t="shared" si="76"/>
        <v>521040</v>
      </c>
      <c r="DB91" s="32">
        <f t="shared" si="77"/>
        <v>9160</v>
      </c>
      <c r="DC91" s="34"/>
      <c r="DD91" s="34"/>
      <c r="DE91" s="32" t="str">
        <f t="shared" si="61"/>
        <v>FC</v>
      </c>
      <c r="DF91" s="32" t="str">
        <f>VLOOKUP(DA91,'ALL-Chart of Accounts'!$E:$F,2,0)</f>
        <v>IC Product COS (I85COS) - Variable OH</v>
      </c>
      <c r="DG91" s="32">
        <f t="shared" si="78"/>
        <v>521050</v>
      </c>
      <c r="DH91" s="32">
        <f t="shared" si="79"/>
        <v>9160</v>
      </c>
      <c r="DI91" s="34"/>
      <c r="DJ91" s="34"/>
      <c r="DK91" s="32" t="str">
        <f t="shared" si="62"/>
        <v>FC</v>
      </c>
      <c r="DL91" s="32" t="str">
        <f>VLOOKUP(DG91,'ALL-Chart of Accounts'!$E:$F,2,0)</f>
        <v>IC Product COS (I85COS) - Outside</v>
      </c>
      <c r="DM91" s="34"/>
      <c r="DN91" s="34"/>
      <c r="DO91" s="34"/>
      <c r="DP91" s="34"/>
      <c r="DQ91" s="34"/>
      <c r="DR91" s="34"/>
      <c r="DS91" s="34"/>
      <c r="DT91" s="34"/>
      <c r="DU91" s="34"/>
      <c r="DV91" s="34"/>
      <c r="DW91" s="34"/>
      <c r="DX91" s="34"/>
      <c r="DY91" s="34"/>
      <c r="DZ91" s="34"/>
      <c r="EA91" s="34"/>
      <c r="EB91" s="34"/>
      <c r="EC91" s="34"/>
      <c r="ED91" s="34"/>
      <c r="EE91" s="34"/>
      <c r="EF91" s="34"/>
      <c r="EG91" s="34"/>
      <c r="EH91" s="34"/>
      <c r="EI91" s="34"/>
      <c r="EJ91" s="34"/>
      <c r="EK91" s="34"/>
      <c r="EL91" s="34"/>
      <c r="EM91" s="34"/>
      <c r="EN91" s="34"/>
      <c r="EO91" s="34"/>
      <c r="EP91" s="34"/>
      <c r="ER91" s="32" t="str">
        <f t="shared" si="63"/>
        <v>1JBTFCE320</v>
      </c>
      <c r="ES91" s="32" t="b">
        <f t="shared" si="52"/>
        <v>1</v>
      </c>
      <c r="ET91" t="s">
        <v>10</v>
      </c>
      <c r="EU91" t="s">
        <v>2479</v>
      </c>
      <c r="EV91" t="s">
        <v>2480</v>
      </c>
      <c r="EW91" t="s">
        <v>9398</v>
      </c>
      <c r="EX91" s="61">
        <v>42916.568663229169</v>
      </c>
      <c r="EY91" t="s">
        <v>9398</v>
      </c>
      <c r="EZ91" s="61">
        <v>43115.398525810182</v>
      </c>
    </row>
    <row r="92" spans="1:156" x14ac:dyDescent="0.35">
      <c r="A92" s="18">
        <v>43115</v>
      </c>
      <c r="B92" s="18"/>
      <c r="C92" s="18"/>
      <c r="D92" s="4" t="s">
        <v>3429</v>
      </c>
      <c r="E92" s="22" t="str">
        <f t="shared" si="81"/>
        <v>X</v>
      </c>
      <c r="F92" s="22" t="str">
        <f t="shared" si="81"/>
        <v>X</v>
      </c>
      <c r="G92" s="22" t="str">
        <f t="shared" si="81"/>
        <v/>
      </c>
      <c r="H92" s="22" t="str">
        <f t="shared" si="81"/>
        <v/>
      </c>
      <c r="I92" s="22" t="str">
        <f t="shared" si="81"/>
        <v/>
      </c>
      <c r="J92" s="22" t="str">
        <f t="shared" si="81"/>
        <v>X</v>
      </c>
      <c r="K92" s="22" t="str">
        <f t="shared" si="81"/>
        <v>X</v>
      </c>
      <c r="L92" s="22" t="s">
        <v>2586</v>
      </c>
      <c r="M92" s="34" t="s">
        <v>2475</v>
      </c>
      <c r="N92" s="34" t="s">
        <v>2476</v>
      </c>
      <c r="O92" s="32">
        <f t="shared" si="64"/>
        <v>124165</v>
      </c>
      <c r="P92" s="34"/>
      <c r="Q92" s="34"/>
      <c r="R92" s="34"/>
      <c r="S92" s="32" t="str">
        <f>IFERROR(VLOOKUP(LEFT($M92,2),'ALL-Unit Code 4'!$W:$W,1,0),VLOOKUP($D$3,Sites!$A:$B,2,0))</f>
        <v>FC</v>
      </c>
      <c r="T92" s="32" t="str">
        <f>VLOOKUP(O92,'ALL-Chart of Accounts'!$E:$F,2,0)</f>
        <v>IC AR - Tipper Tie</v>
      </c>
      <c r="U92" s="34"/>
      <c r="V92" s="34"/>
      <c r="W92" s="34"/>
      <c r="X92" s="34"/>
      <c r="Y92" s="34"/>
      <c r="Z92" s="34"/>
      <c r="AA92" s="32">
        <f t="shared" si="80"/>
        <v>421000</v>
      </c>
      <c r="AB92" s="118">
        <f t="shared" si="82"/>
        <v>9165</v>
      </c>
      <c r="AC92" s="34"/>
      <c r="AD92" s="34"/>
      <c r="AE92" s="32" t="str">
        <f t="shared" si="55"/>
        <v>FC</v>
      </c>
      <c r="AF92" s="32" t="str">
        <f>VLOOKUP(AA92,'ALL-Chart of Accounts'!$E:$F,2,0)</f>
        <v>IC Product Sales (I82COS)</v>
      </c>
      <c r="AG92" s="32">
        <f t="shared" si="65"/>
        <v>421000</v>
      </c>
      <c r="AH92" s="32">
        <f t="shared" si="66"/>
        <v>9165</v>
      </c>
      <c r="AI92" s="32">
        <f t="shared" si="67"/>
        <v>9999</v>
      </c>
      <c r="AJ92" s="34"/>
      <c r="AK92" s="32" t="str">
        <f t="shared" si="56"/>
        <v>FC</v>
      </c>
      <c r="AL92" s="32" t="str">
        <f>VLOOKUP(AG92,'ALL-Chart of Accounts'!$E:$F,2,0)</f>
        <v>IC Product Sales (I82COS)</v>
      </c>
      <c r="AM92" s="34"/>
      <c r="AN92" s="34"/>
      <c r="AO92" s="34"/>
      <c r="AP92" s="34"/>
      <c r="AQ92" s="34"/>
      <c r="AR92" s="34"/>
      <c r="AS92" s="32">
        <f t="shared" si="68"/>
        <v>421000</v>
      </c>
      <c r="AT92" s="32">
        <f t="shared" si="69"/>
        <v>9165</v>
      </c>
      <c r="AU92" s="32" t="str">
        <f t="shared" si="70"/>
        <v/>
      </c>
      <c r="AV92" s="34"/>
      <c r="AW92" s="32" t="str">
        <f t="shared" si="57"/>
        <v>FC</v>
      </c>
      <c r="AX92" s="32" t="str">
        <f>VLOOKUP(AS92,'ALL-Chart of Accounts'!$E:$F,2,0)</f>
        <v>IC Product Sales (I82COS)</v>
      </c>
      <c r="AY92" s="34"/>
      <c r="AZ92" s="34"/>
      <c r="BA92" s="34"/>
      <c r="BB92" s="34"/>
      <c r="BC92" s="34"/>
      <c r="BD92" s="34"/>
      <c r="BE92" s="34"/>
      <c r="BF92" s="34"/>
      <c r="BG92" s="34"/>
      <c r="BH92" s="34"/>
      <c r="BI92" s="34"/>
      <c r="BJ92" s="34"/>
      <c r="BK92" s="34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  <c r="BY92" s="34"/>
      <c r="BZ92" s="34"/>
      <c r="CA92" s="34"/>
      <c r="CB92" s="34"/>
      <c r="CC92" s="34"/>
      <c r="CD92" s="34"/>
      <c r="CE92" s="34"/>
      <c r="CF92" s="34"/>
      <c r="CG92" s="34"/>
      <c r="CH92" s="34"/>
      <c r="CI92" s="32">
        <f t="shared" si="53"/>
        <v>521010</v>
      </c>
      <c r="CJ92" s="32">
        <f t="shared" si="71"/>
        <v>9165</v>
      </c>
      <c r="CK92" s="34"/>
      <c r="CL92" s="34"/>
      <c r="CM92" s="32" t="str">
        <f t="shared" si="58"/>
        <v>FC</v>
      </c>
      <c r="CN92" s="32" t="str">
        <f>VLOOKUP(CI92,'ALL-Chart of Accounts'!$E:$F,2,0)</f>
        <v>IC Product COS (I85COS) - Material</v>
      </c>
      <c r="CO92" s="32">
        <f t="shared" si="72"/>
        <v>521020</v>
      </c>
      <c r="CP92" s="32">
        <f t="shared" si="73"/>
        <v>9165</v>
      </c>
      <c r="CQ92" s="34"/>
      <c r="CR92" s="34"/>
      <c r="CS92" s="32" t="str">
        <f t="shared" si="59"/>
        <v>FC</v>
      </c>
      <c r="CT92" s="32" t="str">
        <f>VLOOKUP(CO92,'ALL-Chart of Accounts'!$E:$F,2,0)</f>
        <v>IC Product COS (I85COS) - Labor</v>
      </c>
      <c r="CU92" s="32">
        <f t="shared" si="74"/>
        <v>521030</v>
      </c>
      <c r="CV92" s="32">
        <f t="shared" si="75"/>
        <v>9165</v>
      </c>
      <c r="CW92" s="34"/>
      <c r="CX92" s="34"/>
      <c r="CY92" s="32" t="str">
        <f t="shared" si="60"/>
        <v>FC</v>
      </c>
      <c r="CZ92" s="32" t="str">
        <f>VLOOKUP(CU92,'ALL-Chart of Accounts'!$E:$F,2,0)</f>
        <v>IC Product COS (I85COS) - Fixed OH</v>
      </c>
      <c r="DA92" s="32">
        <f t="shared" si="76"/>
        <v>521040</v>
      </c>
      <c r="DB92" s="32">
        <f t="shared" si="77"/>
        <v>9165</v>
      </c>
      <c r="DC92" s="34"/>
      <c r="DD92" s="34"/>
      <c r="DE92" s="32" t="str">
        <f t="shared" si="61"/>
        <v>FC</v>
      </c>
      <c r="DF92" s="32" t="str">
        <f>VLOOKUP(DA92,'ALL-Chart of Accounts'!$E:$F,2,0)</f>
        <v>IC Product COS (I85COS) - Variable OH</v>
      </c>
      <c r="DG92" s="32">
        <f t="shared" si="78"/>
        <v>521050</v>
      </c>
      <c r="DH92" s="32">
        <f t="shared" si="79"/>
        <v>9165</v>
      </c>
      <c r="DI92" s="34"/>
      <c r="DJ92" s="34"/>
      <c r="DK92" s="32" t="str">
        <f t="shared" si="62"/>
        <v>FC</v>
      </c>
      <c r="DL92" s="32" t="str">
        <f>VLOOKUP(DG92,'ALL-Chart of Accounts'!$E:$F,2,0)</f>
        <v>IC Product COS (I85COS) - Outside</v>
      </c>
      <c r="DM92" s="34"/>
      <c r="DN92" s="34"/>
      <c r="DO92" s="34"/>
      <c r="DP92" s="34"/>
      <c r="DQ92" s="34"/>
      <c r="DR92" s="34"/>
      <c r="DS92" s="34"/>
      <c r="DT92" s="34"/>
      <c r="DU92" s="34"/>
      <c r="DV92" s="34"/>
      <c r="DW92" s="34"/>
      <c r="DX92" s="34"/>
      <c r="DY92" s="34"/>
      <c r="DZ92" s="34"/>
      <c r="EA92" s="34"/>
      <c r="EB92" s="34"/>
      <c r="EC92" s="34"/>
      <c r="ED92" s="34"/>
      <c r="EE92" s="34"/>
      <c r="EF92" s="34"/>
      <c r="EG92" s="34"/>
      <c r="EH92" s="34"/>
      <c r="EI92" s="34"/>
      <c r="EJ92" s="34"/>
      <c r="EK92" s="34"/>
      <c r="EL92" s="34"/>
      <c r="EM92" s="34"/>
      <c r="EN92" s="34"/>
      <c r="EO92" s="34"/>
      <c r="EP92" s="34"/>
      <c r="ER92" s="32" t="str">
        <f t="shared" si="63"/>
        <v>1JBTFCE400</v>
      </c>
      <c r="ES92" s="32" t="b">
        <f t="shared" si="52"/>
        <v>1</v>
      </c>
      <c r="ET92" t="s">
        <v>10</v>
      </c>
      <c r="EU92" t="s">
        <v>2481</v>
      </c>
      <c r="EV92" t="s">
        <v>2482</v>
      </c>
      <c r="EW92" t="s">
        <v>9398</v>
      </c>
      <c r="EX92" s="61">
        <v>42916.568665740742</v>
      </c>
      <c r="EY92" t="s">
        <v>9398</v>
      </c>
      <c r="EZ92" s="61">
        <v>43115.398527696758</v>
      </c>
    </row>
    <row r="93" spans="1:156" x14ac:dyDescent="0.35">
      <c r="A93" s="18">
        <v>43115</v>
      </c>
      <c r="B93" s="18"/>
      <c r="C93" s="18"/>
      <c r="D93" s="4" t="s">
        <v>3429</v>
      </c>
      <c r="E93" s="22" t="str">
        <f t="shared" si="81"/>
        <v>X</v>
      </c>
      <c r="F93" s="22" t="str">
        <f t="shared" si="81"/>
        <v>X</v>
      </c>
      <c r="G93" s="22" t="str">
        <f t="shared" si="81"/>
        <v/>
      </c>
      <c r="H93" s="22" t="str">
        <f t="shared" si="81"/>
        <v/>
      </c>
      <c r="I93" s="22" t="str">
        <f t="shared" si="81"/>
        <v/>
      </c>
      <c r="J93" s="22" t="str">
        <f t="shared" si="81"/>
        <v>X</v>
      </c>
      <c r="K93" s="22" t="str">
        <f t="shared" si="81"/>
        <v>X</v>
      </c>
      <c r="L93" s="22" t="s">
        <v>2586</v>
      </c>
      <c r="M93" s="34" t="s">
        <v>2477</v>
      </c>
      <c r="N93" s="34" t="s">
        <v>2478</v>
      </c>
      <c r="O93" s="32">
        <f t="shared" si="64"/>
        <v>124305</v>
      </c>
      <c r="P93" s="34"/>
      <c r="Q93" s="34"/>
      <c r="R93" s="34"/>
      <c r="S93" s="32" t="str">
        <f>IFERROR(VLOOKUP(LEFT($M93,2),'ALL-Unit Code 4'!$W:$W,1,0),VLOOKUP($D$3,Sites!$A:$B,2,0))</f>
        <v>FC</v>
      </c>
      <c r="T93" s="32" t="str">
        <f>VLOOKUP(O93,'ALL-Chart of Accounts'!$E:$F,2,0)</f>
        <v>IC AR - Puebla</v>
      </c>
      <c r="U93" s="34"/>
      <c r="V93" s="34"/>
      <c r="W93" s="34"/>
      <c r="X93" s="34"/>
      <c r="Y93" s="34"/>
      <c r="Z93" s="34"/>
      <c r="AA93" s="32">
        <f t="shared" si="80"/>
        <v>421000</v>
      </c>
      <c r="AB93" s="32">
        <f t="shared" si="82"/>
        <v>9305</v>
      </c>
      <c r="AC93" s="34"/>
      <c r="AD93" s="34"/>
      <c r="AE93" s="32" t="str">
        <f t="shared" si="55"/>
        <v>FC</v>
      </c>
      <c r="AF93" s="32" t="str">
        <f>VLOOKUP(AA93,'ALL-Chart of Accounts'!$E:$F,2,0)</f>
        <v>IC Product Sales (I82COS)</v>
      </c>
      <c r="AG93" s="32">
        <f t="shared" si="65"/>
        <v>421000</v>
      </c>
      <c r="AH93" s="32">
        <f t="shared" si="66"/>
        <v>9305</v>
      </c>
      <c r="AI93" s="32">
        <f t="shared" si="67"/>
        <v>9999</v>
      </c>
      <c r="AJ93" s="34"/>
      <c r="AK93" s="32" t="str">
        <f t="shared" si="56"/>
        <v>FC</v>
      </c>
      <c r="AL93" s="32" t="str">
        <f>VLOOKUP(AG93,'ALL-Chart of Accounts'!$E:$F,2,0)</f>
        <v>IC Product Sales (I82COS)</v>
      </c>
      <c r="AM93" s="34"/>
      <c r="AN93" s="34"/>
      <c r="AO93" s="34"/>
      <c r="AP93" s="34"/>
      <c r="AQ93" s="34"/>
      <c r="AR93" s="34"/>
      <c r="AS93" s="32">
        <f t="shared" si="68"/>
        <v>421000</v>
      </c>
      <c r="AT93" s="32">
        <f t="shared" si="69"/>
        <v>9305</v>
      </c>
      <c r="AU93" s="32" t="str">
        <f t="shared" si="70"/>
        <v/>
      </c>
      <c r="AV93" s="34"/>
      <c r="AW93" s="32" t="str">
        <f t="shared" si="57"/>
        <v>FC</v>
      </c>
      <c r="AX93" s="32" t="str">
        <f>VLOOKUP(AS93,'ALL-Chart of Accounts'!$E:$F,2,0)</f>
        <v>IC Product Sales (I82COS)</v>
      </c>
      <c r="AY93" s="34"/>
      <c r="AZ93" s="34"/>
      <c r="BA93" s="34"/>
      <c r="BB93" s="34"/>
      <c r="BC93" s="34"/>
      <c r="BD93" s="34"/>
      <c r="BE93" s="34"/>
      <c r="BF93" s="34"/>
      <c r="BG93" s="34"/>
      <c r="BH93" s="34"/>
      <c r="BI93" s="34"/>
      <c r="BJ93" s="34"/>
      <c r="BK93" s="34"/>
      <c r="BL93" s="34"/>
      <c r="BM93" s="34"/>
      <c r="BN93" s="34"/>
      <c r="BO93" s="34"/>
      <c r="BP93" s="34"/>
      <c r="BQ93" s="34"/>
      <c r="BR93" s="34"/>
      <c r="BS93" s="34"/>
      <c r="BT93" s="34"/>
      <c r="BU93" s="34"/>
      <c r="BV93" s="34"/>
      <c r="BW93" s="34"/>
      <c r="BX93" s="34"/>
      <c r="BY93" s="34"/>
      <c r="BZ93" s="34"/>
      <c r="CA93" s="34"/>
      <c r="CB93" s="34"/>
      <c r="CC93" s="34"/>
      <c r="CD93" s="34"/>
      <c r="CE93" s="34"/>
      <c r="CF93" s="34"/>
      <c r="CG93" s="34"/>
      <c r="CH93" s="34"/>
      <c r="CI93" s="32">
        <f t="shared" si="53"/>
        <v>521010</v>
      </c>
      <c r="CJ93" s="32">
        <f t="shared" si="71"/>
        <v>9305</v>
      </c>
      <c r="CK93" s="34"/>
      <c r="CL93" s="34"/>
      <c r="CM93" s="32" t="str">
        <f t="shared" si="58"/>
        <v>FC</v>
      </c>
      <c r="CN93" s="32" t="str">
        <f>VLOOKUP(CI93,'ALL-Chart of Accounts'!$E:$F,2,0)</f>
        <v>IC Product COS (I85COS) - Material</v>
      </c>
      <c r="CO93" s="32">
        <f t="shared" si="72"/>
        <v>521020</v>
      </c>
      <c r="CP93" s="32">
        <f t="shared" si="73"/>
        <v>9305</v>
      </c>
      <c r="CQ93" s="34"/>
      <c r="CR93" s="34"/>
      <c r="CS93" s="32" t="str">
        <f t="shared" si="59"/>
        <v>FC</v>
      </c>
      <c r="CT93" s="32" t="str">
        <f>VLOOKUP(CO93,'ALL-Chart of Accounts'!$E:$F,2,0)</f>
        <v>IC Product COS (I85COS) - Labor</v>
      </c>
      <c r="CU93" s="32">
        <f t="shared" si="74"/>
        <v>521030</v>
      </c>
      <c r="CV93" s="32">
        <f t="shared" si="75"/>
        <v>9305</v>
      </c>
      <c r="CW93" s="34"/>
      <c r="CX93" s="34"/>
      <c r="CY93" s="32" t="str">
        <f t="shared" si="60"/>
        <v>FC</v>
      </c>
      <c r="CZ93" s="32" t="str">
        <f>VLOOKUP(CU93,'ALL-Chart of Accounts'!$E:$F,2,0)</f>
        <v>IC Product COS (I85COS) - Fixed OH</v>
      </c>
      <c r="DA93" s="32">
        <f t="shared" si="76"/>
        <v>521040</v>
      </c>
      <c r="DB93" s="32">
        <f t="shared" si="77"/>
        <v>9305</v>
      </c>
      <c r="DC93" s="34"/>
      <c r="DD93" s="34"/>
      <c r="DE93" s="32" t="str">
        <f t="shared" si="61"/>
        <v>FC</v>
      </c>
      <c r="DF93" s="32" t="str">
        <f>VLOOKUP(DA93,'ALL-Chart of Accounts'!$E:$F,2,0)</f>
        <v>IC Product COS (I85COS) - Variable OH</v>
      </c>
      <c r="DG93" s="32">
        <f t="shared" si="78"/>
        <v>521050</v>
      </c>
      <c r="DH93" s="32">
        <f t="shared" si="79"/>
        <v>9305</v>
      </c>
      <c r="DI93" s="34"/>
      <c r="DJ93" s="34"/>
      <c r="DK93" s="32" t="str">
        <f t="shared" si="62"/>
        <v>FC</v>
      </c>
      <c r="DL93" s="32" t="str">
        <f>VLOOKUP(DG93,'ALL-Chart of Accounts'!$E:$F,2,0)</f>
        <v>IC Product COS (I85COS) - Outside</v>
      </c>
      <c r="DM93" s="34"/>
      <c r="DN93" s="34"/>
      <c r="DO93" s="34"/>
      <c r="DP93" s="34"/>
      <c r="DQ93" s="34"/>
      <c r="DR93" s="34"/>
      <c r="DS93" s="34"/>
      <c r="DT93" s="34"/>
      <c r="DU93" s="34"/>
      <c r="DV93" s="34"/>
      <c r="DW93" s="34"/>
      <c r="DX93" s="34"/>
      <c r="DY93" s="34"/>
      <c r="DZ93" s="34"/>
      <c r="EA93" s="34"/>
      <c r="EB93" s="34"/>
      <c r="EC93" s="34"/>
      <c r="ED93" s="34"/>
      <c r="EE93" s="34"/>
      <c r="EF93" s="34"/>
      <c r="EG93" s="34"/>
      <c r="EH93" s="34"/>
      <c r="EI93" s="34"/>
      <c r="EJ93" s="34"/>
      <c r="EK93" s="34"/>
      <c r="EL93" s="34"/>
      <c r="EM93" s="34"/>
      <c r="EN93" s="34"/>
      <c r="EO93" s="34"/>
      <c r="EP93" s="34"/>
      <c r="ER93" s="32" t="str">
        <f t="shared" si="63"/>
        <v>1JBTFCE408</v>
      </c>
      <c r="ES93" s="32" t="b">
        <f t="shared" si="52"/>
        <v>1</v>
      </c>
      <c r="ET93" t="s">
        <v>10</v>
      </c>
      <c r="EU93" t="s">
        <v>2483</v>
      </c>
      <c r="EV93" t="s">
        <v>2484</v>
      </c>
      <c r="EW93" t="s">
        <v>9398</v>
      </c>
      <c r="EX93" s="61">
        <v>42916.568667824075</v>
      </c>
      <c r="EY93" t="s">
        <v>9398</v>
      </c>
      <c r="EZ93" s="61">
        <v>43115.39852959491</v>
      </c>
    </row>
    <row r="94" spans="1:156" x14ac:dyDescent="0.35">
      <c r="A94" s="18">
        <v>43115</v>
      </c>
      <c r="B94" s="18"/>
      <c r="C94" s="18"/>
      <c r="D94" s="4" t="s">
        <v>3429</v>
      </c>
      <c r="E94" s="22" t="str">
        <f t="shared" si="81"/>
        <v>X</v>
      </c>
      <c r="F94" s="22" t="str">
        <f t="shared" si="81"/>
        <v>X</v>
      </c>
      <c r="G94" s="22" t="str">
        <f t="shared" si="81"/>
        <v/>
      </c>
      <c r="H94" s="22" t="str">
        <f t="shared" si="81"/>
        <v/>
      </c>
      <c r="I94" s="22" t="str">
        <f t="shared" si="81"/>
        <v/>
      </c>
      <c r="J94" s="22" t="str">
        <f t="shared" si="81"/>
        <v>X</v>
      </c>
      <c r="K94" s="22" t="str">
        <f t="shared" si="81"/>
        <v>X</v>
      </c>
      <c r="L94" s="22" t="s">
        <v>2586</v>
      </c>
      <c r="M94" s="34" t="s">
        <v>2479</v>
      </c>
      <c r="N94" s="34" t="s">
        <v>2480</v>
      </c>
      <c r="O94" s="32">
        <f t="shared" si="64"/>
        <v>124320</v>
      </c>
      <c r="P94" s="34"/>
      <c r="Q94" s="34"/>
      <c r="R94" s="34"/>
      <c r="S94" s="32" t="str">
        <f>IFERROR(VLOOKUP(LEFT($M94,2),'ALL-Unit Code 4'!$W:$W,1,0),VLOOKUP($D$3,Sites!$A:$B,2,0))</f>
        <v>FC</v>
      </c>
      <c r="T94" s="32" t="str">
        <f>VLOOKUP(O94,'ALL-Chart of Accounts'!$E:$F,2,0)</f>
        <v>IC AR - Brazil</v>
      </c>
      <c r="U94" s="34"/>
      <c r="V94" s="34"/>
      <c r="W94" s="34"/>
      <c r="X94" s="34"/>
      <c r="Y94" s="34"/>
      <c r="Z94" s="34"/>
      <c r="AA94" s="32">
        <f t="shared" si="80"/>
        <v>421000</v>
      </c>
      <c r="AB94" s="38">
        <f t="shared" si="82"/>
        <v>9320</v>
      </c>
      <c r="AC94" s="34"/>
      <c r="AD94" s="34"/>
      <c r="AE94" s="32" t="str">
        <f t="shared" si="55"/>
        <v>FC</v>
      </c>
      <c r="AF94" s="32" t="str">
        <f>VLOOKUP(AA94,'ALL-Chart of Accounts'!$E:$F,2,0)</f>
        <v>IC Product Sales (I82COS)</v>
      </c>
      <c r="AG94" s="32">
        <f t="shared" si="65"/>
        <v>421000</v>
      </c>
      <c r="AH94" s="32">
        <f t="shared" si="66"/>
        <v>9320</v>
      </c>
      <c r="AI94" s="32">
        <f t="shared" si="67"/>
        <v>9999</v>
      </c>
      <c r="AJ94" s="34"/>
      <c r="AK94" s="32" t="str">
        <f t="shared" si="56"/>
        <v>FC</v>
      </c>
      <c r="AL94" s="32" t="str">
        <f>VLOOKUP(AG94,'ALL-Chart of Accounts'!$E:$F,2,0)</f>
        <v>IC Product Sales (I82COS)</v>
      </c>
      <c r="AM94" s="34"/>
      <c r="AN94" s="34"/>
      <c r="AO94" s="34"/>
      <c r="AP94" s="34"/>
      <c r="AQ94" s="34"/>
      <c r="AR94" s="34"/>
      <c r="AS94" s="32">
        <f t="shared" si="68"/>
        <v>421000</v>
      </c>
      <c r="AT94" s="32">
        <f t="shared" si="69"/>
        <v>9320</v>
      </c>
      <c r="AU94" s="32" t="str">
        <f t="shared" si="70"/>
        <v/>
      </c>
      <c r="AV94" s="34"/>
      <c r="AW94" s="32" t="str">
        <f t="shared" si="57"/>
        <v>FC</v>
      </c>
      <c r="AX94" s="32" t="str">
        <f>VLOOKUP(AS94,'ALL-Chart of Accounts'!$E:$F,2,0)</f>
        <v>IC Product Sales (I82COS)</v>
      </c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  <c r="BY94" s="34"/>
      <c r="BZ94" s="34"/>
      <c r="CA94" s="34"/>
      <c r="CB94" s="34"/>
      <c r="CC94" s="34"/>
      <c r="CD94" s="34"/>
      <c r="CE94" s="34"/>
      <c r="CF94" s="34"/>
      <c r="CG94" s="34"/>
      <c r="CH94" s="34"/>
      <c r="CI94" s="32">
        <f t="shared" si="53"/>
        <v>521010</v>
      </c>
      <c r="CJ94" s="32">
        <f t="shared" si="71"/>
        <v>9320</v>
      </c>
      <c r="CK94" s="34"/>
      <c r="CL94" s="34"/>
      <c r="CM94" s="32" t="str">
        <f t="shared" si="58"/>
        <v>FC</v>
      </c>
      <c r="CN94" s="32" t="str">
        <f>VLOOKUP(CI94,'ALL-Chart of Accounts'!$E:$F,2,0)</f>
        <v>IC Product COS (I85COS) - Material</v>
      </c>
      <c r="CO94" s="32">
        <f t="shared" si="72"/>
        <v>521020</v>
      </c>
      <c r="CP94" s="32">
        <f t="shared" si="73"/>
        <v>9320</v>
      </c>
      <c r="CQ94" s="34"/>
      <c r="CR94" s="34"/>
      <c r="CS94" s="32" t="str">
        <f t="shared" si="59"/>
        <v>FC</v>
      </c>
      <c r="CT94" s="32" t="str">
        <f>VLOOKUP(CO94,'ALL-Chart of Accounts'!$E:$F,2,0)</f>
        <v>IC Product COS (I85COS) - Labor</v>
      </c>
      <c r="CU94" s="32">
        <f t="shared" si="74"/>
        <v>521030</v>
      </c>
      <c r="CV94" s="32">
        <f t="shared" si="75"/>
        <v>9320</v>
      </c>
      <c r="CW94" s="34"/>
      <c r="CX94" s="34"/>
      <c r="CY94" s="32" t="str">
        <f t="shared" si="60"/>
        <v>FC</v>
      </c>
      <c r="CZ94" s="32" t="str">
        <f>VLOOKUP(CU94,'ALL-Chart of Accounts'!$E:$F,2,0)</f>
        <v>IC Product COS (I85COS) - Fixed OH</v>
      </c>
      <c r="DA94" s="32">
        <f t="shared" si="76"/>
        <v>521040</v>
      </c>
      <c r="DB94" s="32">
        <f t="shared" si="77"/>
        <v>9320</v>
      </c>
      <c r="DC94" s="34"/>
      <c r="DD94" s="34"/>
      <c r="DE94" s="32" t="str">
        <f t="shared" si="61"/>
        <v>FC</v>
      </c>
      <c r="DF94" s="32" t="str">
        <f>VLOOKUP(DA94,'ALL-Chart of Accounts'!$E:$F,2,0)</f>
        <v>IC Product COS (I85COS) - Variable OH</v>
      </c>
      <c r="DG94" s="32">
        <f t="shared" si="78"/>
        <v>521050</v>
      </c>
      <c r="DH94" s="32">
        <f t="shared" si="79"/>
        <v>9320</v>
      </c>
      <c r="DI94" s="34"/>
      <c r="DJ94" s="34"/>
      <c r="DK94" s="32" t="str">
        <f t="shared" si="62"/>
        <v>FC</v>
      </c>
      <c r="DL94" s="32" t="str">
        <f>VLOOKUP(DG94,'ALL-Chart of Accounts'!$E:$F,2,0)</f>
        <v>IC Product COS (I85COS) - Outside</v>
      </c>
      <c r="DM94" s="34"/>
      <c r="DN94" s="34"/>
      <c r="DO94" s="34"/>
      <c r="DP94" s="34"/>
      <c r="DQ94" s="34"/>
      <c r="DR94" s="34"/>
      <c r="DS94" s="34"/>
      <c r="DT94" s="34"/>
      <c r="DU94" s="34"/>
      <c r="DV94" s="34"/>
      <c r="DW94" s="34"/>
      <c r="DX94" s="34"/>
      <c r="DY94" s="34"/>
      <c r="DZ94" s="34"/>
      <c r="EA94" s="34"/>
      <c r="EB94" s="34"/>
      <c r="EC94" s="34"/>
      <c r="ED94" s="34"/>
      <c r="EE94" s="34"/>
      <c r="EF94" s="34"/>
      <c r="EG94" s="34"/>
      <c r="EH94" s="34"/>
      <c r="EI94" s="34"/>
      <c r="EJ94" s="34"/>
      <c r="EK94" s="34"/>
      <c r="EL94" s="34"/>
      <c r="EM94" s="34"/>
      <c r="EN94" s="34"/>
      <c r="EO94" s="34"/>
      <c r="EP94" s="34"/>
      <c r="ER94" s="32" t="str">
        <f t="shared" si="63"/>
        <v>1JBTFCE420</v>
      </c>
      <c r="ES94" s="32" t="b">
        <f t="shared" si="52"/>
        <v>1</v>
      </c>
      <c r="ET94" t="s">
        <v>10</v>
      </c>
      <c r="EU94" t="s">
        <v>9954</v>
      </c>
      <c r="EV94" t="s">
        <v>9955</v>
      </c>
      <c r="EW94" t="s">
        <v>9398</v>
      </c>
      <c r="EX94" s="61">
        <v>43187.407482407405</v>
      </c>
      <c r="EY94" t="s">
        <v>9398</v>
      </c>
      <c r="EZ94" s="61">
        <v>43187.407482407405</v>
      </c>
    </row>
    <row r="95" spans="1:156" x14ac:dyDescent="0.35">
      <c r="A95" s="18">
        <v>43115</v>
      </c>
      <c r="B95" s="18"/>
      <c r="C95" s="18"/>
      <c r="D95" s="4" t="s">
        <v>3429</v>
      </c>
      <c r="E95" s="22" t="str">
        <f t="shared" ref="E95:K104" si="83">IF(ISERROR(VLOOKUP(E$4&amp;$M95,$ER:$ER,1,0)),"","X")</f>
        <v>X</v>
      </c>
      <c r="F95" s="22" t="str">
        <f t="shared" si="83"/>
        <v>X</v>
      </c>
      <c r="G95" s="22" t="str">
        <f t="shared" si="83"/>
        <v/>
      </c>
      <c r="H95" s="22" t="str">
        <f t="shared" si="83"/>
        <v/>
      </c>
      <c r="I95" s="22" t="str">
        <f t="shared" si="83"/>
        <v/>
      </c>
      <c r="J95" s="22" t="str">
        <f t="shared" si="83"/>
        <v>X</v>
      </c>
      <c r="K95" s="22" t="str">
        <f t="shared" si="83"/>
        <v>X</v>
      </c>
      <c r="L95" s="22" t="s">
        <v>2586</v>
      </c>
      <c r="M95" s="34" t="s">
        <v>2481</v>
      </c>
      <c r="N95" s="34" t="s">
        <v>2482</v>
      </c>
      <c r="O95" s="32">
        <f t="shared" si="64"/>
        <v>124400</v>
      </c>
      <c r="P95" s="34"/>
      <c r="Q95" s="34"/>
      <c r="R95" s="34"/>
      <c r="S95" s="32" t="str">
        <f>IFERROR(VLOOKUP(LEFT($M95,2),'ALL-Unit Code 4'!$W:$W,1,0),VLOOKUP($D$3,Sites!$A:$B,2,0))</f>
        <v>FC</v>
      </c>
      <c r="T95" s="32" t="str">
        <f>VLOOKUP(O95,'ALL-Chart of Accounts'!$E:$F,2,0)</f>
        <v>IC AR - Sweden</v>
      </c>
      <c r="U95" s="34"/>
      <c r="V95" s="34"/>
      <c r="W95" s="34"/>
      <c r="X95" s="34"/>
      <c r="Y95" s="34"/>
      <c r="Z95" s="34"/>
      <c r="AA95" s="32">
        <f t="shared" si="80"/>
        <v>421000</v>
      </c>
      <c r="AB95" s="38">
        <f t="shared" si="82"/>
        <v>9400</v>
      </c>
      <c r="AC95" s="34"/>
      <c r="AD95" s="34"/>
      <c r="AE95" s="32" t="str">
        <f t="shared" si="55"/>
        <v>FC</v>
      </c>
      <c r="AF95" s="32" t="str">
        <f>VLOOKUP(AA95,'ALL-Chart of Accounts'!$E:$F,2,0)</f>
        <v>IC Product Sales (I82COS)</v>
      </c>
      <c r="AG95" s="32">
        <f t="shared" si="65"/>
        <v>421000</v>
      </c>
      <c r="AH95" s="32">
        <f t="shared" si="66"/>
        <v>9400</v>
      </c>
      <c r="AI95" s="32">
        <f t="shared" si="67"/>
        <v>9999</v>
      </c>
      <c r="AJ95" s="34"/>
      <c r="AK95" s="32" t="str">
        <f t="shared" si="56"/>
        <v>FC</v>
      </c>
      <c r="AL95" s="32" t="str">
        <f>VLOOKUP(AG95,'ALL-Chart of Accounts'!$E:$F,2,0)</f>
        <v>IC Product Sales (I82COS)</v>
      </c>
      <c r="AM95" s="34"/>
      <c r="AN95" s="34"/>
      <c r="AO95" s="34"/>
      <c r="AP95" s="34"/>
      <c r="AQ95" s="34"/>
      <c r="AR95" s="34"/>
      <c r="AS95" s="32">
        <f t="shared" si="68"/>
        <v>421000</v>
      </c>
      <c r="AT95" s="32">
        <f t="shared" si="69"/>
        <v>9400</v>
      </c>
      <c r="AU95" s="32" t="str">
        <f t="shared" si="70"/>
        <v/>
      </c>
      <c r="AV95" s="34"/>
      <c r="AW95" s="32" t="str">
        <f t="shared" si="57"/>
        <v>FC</v>
      </c>
      <c r="AX95" s="32" t="str">
        <f>VLOOKUP(AS95,'ALL-Chart of Accounts'!$E:$F,2,0)</f>
        <v>IC Product Sales (I82COS)</v>
      </c>
      <c r="AY95" s="34"/>
      <c r="AZ95" s="34"/>
      <c r="BA95" s="34"/>
      <c r="BB95" s="34"/>
      <c r="BC95" s="34"/>
      <c r="BD95" s="34"/>
      <c r="BE95" s="34"/>
      <c r="BF95" s="34"/>
      <c r="BG95" s="34"/>
      <c r="BH95" s="34"/>
      <c r="BI95" s="34"/>
      <c r="BJ95" s="34"/>
      <c r="BK95" s="34"/>
      <c r="BL95" s="34"/>
      <c r="BM95" s="34"/>
      <c r="BN95" s="34"/>
      <c r="BO95" s="34"/>
      <c r="BP95" s="34"/>
      <c r="BQ95" s="34"/>
      <c r="BR95" s="34"/>
      <c r="BS95" s="34"/>
      <c r="BT95" s="34"/>
      <c r="BU95" s="34"/>
      <c r="BV95" s="34"/>
      <c r="BW95" s="34"/>
      <c r="BX95" s="34"/>
      <c r="BY95" s="34"/>
      <c r="BZ95" s="34"/>
      <c r="CA95" s="34"/>
      <c r="CB95" s="34"/>
      <c r="CC95" s="34"/>
      <c r="CD95" s="34"/>
      <c r="CE95" s="34"/>
      <c r="CF95" s="34"/>
      <c r="CG95" s="34"/>
      <c r="CH95" s="34"/>
      <c r="CI95" s="32">
        <f t="shared" si="53"/>
        <v>521010</v>
      </c>
      <c r="CJ95" s="32">
        <f t="shared" si="71"/>
        <v>9400</v>
      </c>
      <c r="CK95" s="34"/>
      <c r="CL95" s="34"/>
      <c r="CM95" s="32" t="str">
        <f t="shared" si="58"/>
        <v>FC</v>
      </c>
      <c r="CN95" s="32" t="str">
        <f>VLOOKUP(CI95,'ALL-Chart of Accounts'!$E:$F,2,0)</f>
        <v>IC Product COS (I85COS) - Material</v>
      </c>
      <c r="CO95" s="32">
        <f t="shared" si="72"/>
        <v>521020</v>
      </c>
      <c r="CP95" s="32">
        <f t="shared" si="73"/>
        <v>9400</v>
      </c>
      <c r="CQ95" s="34"/>
      <c r="CR95" s="34"/>
      <c r="CS95" s="32" t="str">
        <f t="shared" si="59"/>
        <v>FC</v>
      </c>
      <c r="CT95" s="32" t="str">
        <f>VLOOKUP(CO95,'ALL-Chart of Accounts'!$E:$F,2,0)</f>
        <v>IC Product COS (I85COS) - Labor</v>
      </c>
      <c r="CU95" s="32">
        <f t="shared" si="74"/>
        <v>521030</v>
      </c>
      <c r="CV95" s="32">
        <f t="shared" si="75"/>
        <v>9400</v>
      </c>
      <c r="CW95" s="34"/>
      <c r="CX95" s="34"/>
      <c r="CY95" s="32" t="str">
        <f t="shared" si="60"/>
        <v>FC</v>
      </c>
      <c r="CZ95" s="32" t="str">
        <f>VLOOKUP(CU95,'ALL-Chart of Accounts'!$E:$F,2,0)</f>
        <v>IC Product COS (I85COS) - Fixed OH</v>
      </c>
      <c r="DA95" s="32">
        <f t="shared" si="76"/>
        <v>521040</v>
      </c>
      <c r="DB95" s="32">
        <f t="shared" si="77"/>
        <v>9400</v>
      </c>
      <c r="DC95" s="34"/>
      <c r="DD95" s="34"/>
      <c r="DE95" s="32" t="str">
        <f t="shared" si="61"/>
        <v>FC</v>
      </c>
      <c r="DF95" s="32" t="str">
        <f>VLOOKUP(DA95,'ALL-Chart of Accounts'!$E:$F,2,0)</f>
        <v>IC Product COS (I85COS) - Variable OH</v>
      </c>
      <c r="DG95" s="32">
        <f t="shared" si="78"/>
        <v>521050</v>
      </c>
      <c r="DH95" s="32">
        <f t="shared" si="79"/>
        <v>9400</v>
      </c>
      <c r="DI95" s="34"/>
      <c r="DJ95" s="34"/>
      <c r="DK95" s="32" t="str">
        <f t="shared" si="62"/>
        <v>FC</v>
      </c>
      <c r="DL95" s="32" t="str">
        <f>VLOOKUP(DG95,'ALL-Chart of Accounts'!$E:$F,2,0)</f>
        <v>IC Product COS (I85COS) - Outside</v>
      </c>
      <c r="DM95" s="34"/>
      <c r="DN95" s="34"/>
      <c r="DO95" s="34"/>
      <c r="DP95" s="34"/>
      <c r="DQ95" s="34"/>
      <c r="DR95" s="34"/>
      <c r="DS95" s="34"/>
      <c r="DT95" s="34"/>
      <c r="DU95" s="34"/>
      <c r="DV95" s="34"/>
      <c r="DW95" s="34"/>
      <c r="DX95" s="34"/>
      <c r="DY95" s="34"/>
      <c r="DZ95" s="34"/>
      <c r="EA95" s="34"/>
      <c r="EB95" s="34"/>
      <c r="EC95" s="34"/>
      <c r="ED95" s="34"/>
      <c r="EE95" s="34"/>
      <c r="EF95" s="34"/>
      <c r="EG95" s="34"/>
      <c r="EH95" s="34"/>
      <c r="EI95" s="34"/>
      <c r="EJ95" s="34"/>
      <c r="EK95" s="34"/>
      <c r="EL95" s="34"/>
      <c r="EM95" s="34"/>
      <c r="EN95" s="34"/>
      <c r="EO95" s="34"/>
      <c r="EP95" s="34"/>
      <c r="ER95" s="32" t="str">
        <f t="shared" si="63"/>
        <v>1JBTFCE495</v>
      </c>
      <c r="ES95" s="32" t="b">
        <f t="shared" si="52"/>
        <v>1</v>
      </c>
      <c r="ET95" t="s">
        <v>10</v>
      </c>
      <c r="EU95" t="s">
        <v>2592</v>
      </c>
      <c r="EV95" t="s">
        <v>2596</v>
      </c>
      <c r="EW95" t="s">
        <v>9398</v>
      </c>
      <c r="EX95" s="61">
        <v>43014.063642326386</v>
      </c>
      <c r="EY95" t="s">
        <v>9398</v>
      </c>
      <c r="EZ95" s="61">
        <v>43115.398531481478</v>
      </c>
    </row>
    <row r="96" spans="1:156" x14ac:dyDescent="0.35">
      <c r="A96" s="47">
        <v>43115</v>
      </c>
      <c r="B96" s="47"/>
      <c r="C96" s="47"/>
      <c r="D96" s="46" t="s">
        <v>3429</v>
      </c>
      <c r="E96" s="22" t="str">
        <f t="shared" si="83"/>
        <v>X</v>
      </c>
      <c r="F96" s="22" t="str">
        <f t="shared" si="83"/>
        <v>X</v>
      </c>
      <c r="G96" s="22" t="str">
        <f t="shared" si="83"/>
        <v/>
      </c>
      <c r="H96" s="22" t="str">
        <f t="shared" si="83"/>
        <v/>
      </c>
      <c r="I96" s="22" t="str">
        <f t="shared" si="83"/>
        <v/>
      </c>
      <c r="J96" s="22" t="str">
        <f t="shared" si="83"/>
        <v>X</v>
      </c>
      <c r="K96" s="22" t="str">
        <f t="shared" si="83"/>
        <v>X</v>
      </c>
      <c r="L96" s="22" t="s">
        <v>2586</v>
      </c>
      <c r="M96" s="34" t="s">
        <v>2483</v>
      </c>
      <c r="N96" s="34" t="s">
        <v>2484</v>
      </c>
      <c r="O96" s="32">
        <f t="shared" si="64"/>
        <v>124408</v>
      </c>
      <c r="P96" s="34"/>
      <c r="Q96" s="34"/>
      <c r="R96" s="34"/>
      <c r="S96" s="32" t="str">
        <f>IFERROR(VLOOKUP(LEFT($M96,2),'ALL-Unit Code 4'!$W:$W,1,0),VLOOKUP($D$3,Sites!$A:$B,2,0))</f>
        <v>FC</v>
      </c>
      <c r="T96" s="32" t="str">
        <f>VLOOKUP(O96,'ALL-Chart of Accounts'!$E:$F,2,0)</f>
        <v>IC AR - Double D UK</v>
      </c>
      <c r="U96" s="34"/>
      <c r="V96" s="34"/>
      <c r="W96" s="34"/>
      <c r="X96" s="34"/>
      <c r="Y96" s="34"/>
      <c r="Z96" s="34"/>
      <c r="AA96" s="32">
        <f t="shared" si="80"/>
        <v>421000</v>
      </c>
      <c r="AB96" s="38">
        <f t="shared" si="82"/>
        <v>9408</v>
      </c>
      <c r="AC96" s="34"/>
      <c r="AD96" s="34"/>
      <c r="AE96" s="32" t="str">
        <f t="shared" si="55"/>
        <v>FC</v>
      </c>
      <c r="AF96" s="32" t="str">
        <f>VLOOKUP(AA96,'ALL-Chart of Accounts'!$E:$F,2,0)</f>
        <v>IC Product Sales (I82COS)</v>
      </c>
      <c r="AG96" s="32">
        <f t="shared" si="65"/>
        <v>421000</v>
      </c>
      <c r="AH96" s="32">
        <f t="shared" si="66"/>
        <v>9408</v>
      </c>
      <c r="AI96" s="32">
        <f t="shared" si="67"/>
        <v>9999</v>
      </c>
      <c r="AJ96" s="34"/>
      <c r="AK96" s="32" t="str">
        <f t="shared" si="56"/>
        <v>FC</v>
      </c>
      <c r="AL96" s="32" t="str">
        <f>VLOOKUP(AG96,'ALL-Chart of Accounts'!$E:$F,2,0)</f>
        <v>IC Product Sales (I82COS)</v>
      </c>
      <c r="AM96" s="34"/>
      <c r="AN96" s="34"/>
      <c r="AO96" s="34"/>
      <c r="AP96" s="34"/>
      <c r="AQ96" s="34"/>
      <c r="AR96" s="34"/>
      <c r="AS96" s="32">
        <f t="shared" si="68"/>
        <v>421000</v>
      </c>
      <c r="AT96" s="32">
        <f t="shared" si="69"/>
        <v>9408</v>
      </c>
      <c r="AU96" s="32" t="str">
        <f t="shared" si="70"/>
        <v/>
      </c>
      <c r="AV96" s="34"/>
      <c r="AW96" s="32" t="str">
        <f t="shared" si="57"/>
        <v>FC</v>
      </c>
      <c r="AX96" s="32" t="str">
        <f>VLOOKUP(AS96,'ALL-Chart of Accounts'!$E:$F,2,0)</f>
        <v>IC Product Sales (I82COS)</v>
      </c>
      <c r="AY96" s="34"/>
      <c r="AZ96" s="34"/>
      <c r="BA96" s="34"/>
      <c r="BB96" s="34"/>
      <c r="BC96" s="34"/>
      <c r="BD96" s="34"/>
      <c r="BE96" s="34"/>
      <c r="BF96" s="34"/>
      <c r="BG96" s="34"/>
      <c r="BH96" s="34"/>
      <c r="BI96" s="34"/>
      <c r="BJ96" s="34"/>
      <c r="BK96" s="34"/>
      <c r="BL96" s="34"/>
      <c r="BM96" s="34"/>
      <c r="BN96" s="34"/>
      <c r="BO96" s="34"/>
      <c r="BP96" s="34"/>
      <c r="BQ96" s="34"/>
      <c r="BR96" s="34"/>
      <c r="BS96" s="34"/>
      <c r="BT96" s="34"/>
      <c r="BU96" s="34"/>
      <c r="BV96" s="34"/>
      <c r="BW96" s="34"/>
      <c r="BX96" s="34"/>
      <c r="BY96" s="34"/>
      <c r="BZ96" s="34"/>
      <c r="CA96" s="34"/>
      <c r="CB96" s="34"/>
      <c r="CC96" s="34"/>
      <c r="CD96" s="34"/>
      <c r="CE96" s="34"/>
      <c r="CF96" s="34"/>
      <c r="CG96" s="34"/>
      <c r="CH96" s="34"/>
      <c r="CI96" s="32">
        <f t="shared" si="53"/>
        <v>521010</v>
      </c>
      <c r="CJ96" s="32">
        <f t="shared" si="71"/>
        <v>9408</v>
      </c>
      <c r="CK96" s="34"/>
      <c r="CL96" s="34"/>
      <c r="CM96" s="32" t="str">
        <f t="shared" si="58"/>
        <v>FC</v>
      </c>
      <c r="CN96" s="32" t="str">
        <f>VLOOKUP(CI96,'ALL-Chart of Accounts'!$E:$F,2,0)</f>
        <v>IC Product COS (I85COS) - Material</v>
      </c>
      <c r="CO96" s="32">
        <f t="shared" si="72"/>
        <v>521020</v>
      </c>
      <c r="CP96" s="32">
        <f t="shared" si="73"/>
        <v>9408</v>
      </c>
      <c r="CQ96" s="34"/>
      <c r="CR96" s="34"/>
      <c r="CS96" s="32" t="str">
        <f t="shared" si="59"/>
        <v>FC</v>
      </c>
      <c r="CT96" s="32" t="str">
        <f>VLOOKUP(CO96,'ALL-Chart of Accounts'!$E:$F,2,0)</f>
        <v>IC Product COS (I85COS) - Labor</v>
      </c>
      <c r="CU96" s="32">
        <f t="shared" si="74"/>
        <v>521030</v>
      </c>
      <c r="CV96" s="32">
        <f t="shared" si="75"/>
        <v>9408</v>
      </c>
      <c r="CW96" s="34"/>
      <c r="CX96" s="34"/>
      <c r="CY96" s="32" t="str">
        <f t="shared" si="60"/>
        <v>FC</v>
      </c>
      <c r="CZ96" s="32" t="str">
        <f>VLOOKUP(CU96,'ALL-Chart of Accounts'!$E:$F,2,0)</f>
        <v>IC Product COS (I85COS) - Fixed OH</v>
      </c>
      <c r="DA96" s="32">
        <f t="shared" si="76"/>
        <v>521040</v>
      </c>
      <c r="DB96" s="32">
        <f t="shared" si="77"/>
        <v>9408</v>
      </c>
      <c r="DC96" s="34"/>
      <c r="DD96" s="34"/>
      <c r="DE96" s="32" t="str">
        <f t="shared" si="61"/>
        <v>FC</v>
      </c>
      <c r="DF96" s="32" t="str">
        <f>VLOOKUP(DA96,'ALL-Chart of Accounts'!$E:$F,2,0)</f>
        <v>IC Product COS (I85COS) - Variable OH</v>
      </c>
      <c r="DG96" s="32">
        <f t="shared" si="78"/>
        <v>521050</v>
      </c>
      <c r="DH96" s="32">
        <f t="shared" si="79"/>
        <v>9408</v>
      </c>
      <c r="DI96" s="34"/>
      <c r="DJ96" s="34"/>
      <c r="DK96" s="32" t="str">
        <f t="shared" si="62"/>
        <v>FC</v>
      </c>
      <c r="DL96" s="32" t="str">
        <f>VLOOKUP(DG96,'ALL-Chart of Accounts'!$E:$F,2,0)</f>
        <v>IC Product COS (I85COS) - Outside</v>
      </c>
      <c r="DM96" s="34"/>
      <c r="DN96" s="34"/>
      <c r="DO96" s="34"/>
      <c r="DP96" s="34"/>
      <c r="DQ96" s="34"/>
      <c r="DR96" s="34"/>
      <c r="DS96" s="34"/>
      <c r="DT96" s="34"/>
      <c r="DU96" s="34"/>
      <c r="DV96" s="34"/>
      <c r="DW96" s="34"/>
      <c r="DX96" s="34"/>
      <c r="DY96" s="34"/>
      <c r="DZ96" s="34"/>
      <c r="EA96" s="34"/>
      <c r="EB96" s="34"/>
      <c r="EC96" s="34"/>
      <c r="ED96" s="34"/>
      <c r="EE96" s="34"/>
      <c r="EF96" s="34"/>
      <c r="EG96" s="34"/>
      <c r="EH96" s="34"/>
      <c r="EI96" s="34"/>
      <c r="EJ96" s="34"/>
      <c r="EK96" s="34"/>
      <c r="EL96" s="34"/>
      <c r="EM96" s="34"/>
      <c r="EN96" s="34"/>
      <c r="EO96" s="34"/>
      <c r="EP96" s="34"/>
      <c r="ER96" s="32" t="str">
        <f t="shared" si="63"/>
        <v>1JBTFCE500</v>
      </c>
      <c r="ES96" s="32" t="b">
        <f t="shared" si="52"/>
        <v>1</v>
      </c>
      <c r="ET96" t="s">
        <v>10</v>
      </c>
      <c r="EU96" t="s">
        <v>2485</v>
      </c>
      <c r="EV96" t="s">
        <v>2486</v>
      </c>
      <c r="EW96" t="s">
        <v>9398</v>
      </c>
      <c r="EX96" s="61">
        <v>42916.568670289351</v>
      </c>
      <c r="EY96" t="s">
        <v>9398</v>
      </c>
      <c r="EZ96" s="61">
        <v>43115.398533333333</v>
      </c>
    </row>
    <row r="97" spans="1:156" x14ac:dyDescent="0.35">
      <c r="A97" s="47">
        <v>43187</v>
      </c>
      <c r="B97" s="47"/>
      <c r="C97" s="47"/>
      <c r="D97" s="46" t="s">
        <v>9961</v>
      </c>
      <c r="E97" s="22" t="str">
        <f t="shared" si="83"/>
        <v>X</v>
      </c>
      <c r="F97" s="22" t="str">
        <f t="shared" si="83"/>
        <v>X</v>
      </c>
      <c r="G97" s="22" t="str">
        <f t="shared" si="83"/>
        <v/>
      </c>
      <c r="H97" s="22" t="str">
        <f t="shared" si="83"/>
        <v/>
      </c>
      <c r="I97" s="22" t="str">
        <f t="shared" si="83"/>
        <v/>
      </c>
      <c r="J97" s="22" t="str">
        <f t="shared" si="83"/>
        <v>X</v>
      </c>
      <c r="K97" s="22" t="str">
        <f t="shared" si="83"/>
        <v>X</v>
      </c>
      <c r="L97" s="22" t="s">
        <v>2586</v>
      </c>
      <c r="M97" s="34" t="s">
        <v>9954</v>
      </c>
      <c r="N97" s="34" t="s">
        <v>9955</v>
      </c>
      <c r="O97" s="32">
        <f t="shared" si="64"/>
        <v>124420</v>
      </c>
      <c r="P97" s="34"/>
      <c r="Q97" s="34"/>
      <c r="R97" s="34"/>
      <c r="S97" s="32" t="str">
        <f>IFERROR(VLOOKUP(LEFT($M97,2),'ALL-Unit Code 4'!$W:$W,1,0),VLOOKUP($D$3,Sites!$A:$B,2,0))</f>
        <v>FC</v>
      </c>
      <c r="T97" s="32" t="str">
        <f>VLOOKUP(O97,'ALL-Chart of Accounts'!$E:$F,2,0)</f>
        <v>IC AR - Italy</v>
      </c>
      <c r="U97" s="34"/>
      <c r="V97" s="34"/>
      <c r="W97" s="34"/>
      <c r="X97" s="34"/>
      <c r="Y97" s="34"/>
      <c r="Z97" s="34"/>
      <c r="AA97" s="32">
        <f t="shared" si="80"/>
        <v>421000</v>
      </c>
      <c r="AB97" s="38">
        <f t="shared" si="82"/>
        <v>9420</v>
      </c>
      <c r="AC97" s="34"/>
      <c r="AD97" s="34"/>
      <c r="AE97" s="32" t="str">
        <f t="shared" si="55"/>
        <v>FC</v>
      </c>
      <c r="AF97" s="32" t="str">
        <f>VLOOKUP(AA97,'ALL-Chart of Accounts'!$E:$F,2,0)</f>
        <v>IC Product Sales (I82COS)</v>
      </c>
      <c r="AG97" s="32">
        <f t="shared" si="65"/>
        <v>421000</v>
      </c>
      <c r="AH97" s="32">
        <f t="shared" si="66"/>
        <v>9420</v>
      </c>
      <c r="AI97" s="32">
        <f t="shared" si="67"/>
        <v>9999</v>
      </c>
      <c r="AJ97" s="34"/>
      <c r="AK97" s="32" t="str">
        <f t="shared" si="56"/>
        <v>FC</v>
      </c>
      <c r="AL97" s="32" t="str">
        <f>VLOOKUP(AG97,'ALL-Chart of Accounts'!$E:$F,2,0)</f>
        <v>IC Product Sales (I82COS)</v>
      </c>
      <c r="AM97" s="34"/>
      <c r="AN97" s="34"/>
      <c r="AO97" s="34"/>
      <c r="AP97" s="34"/>
      <c r="AQ97" s="34"/>
      <c r="AR97" s="34"/>
      <c r="AS97" s="32">
        <f t="shared" si="68"/>
        <v>421000</v>
      </c>
      <c r="AT97" s="32">
        <f t="shared" si="69"/>
        <v>9420</v>
      </c>
      <c r="AU97" s="32" t="str">
        <f t="shared" si="70"/>
        <v/>
      </c>
      <c r="AV97" s="34"/>
      <c r="AW97" s="32" t="str">
        <f t="shared" si="57"/>
        <v>FC</v>
      </c>
      <c r="AX97" s="32" t="str">
        <f>VLOOKUP(AS97,'ALL-Chart of Accounts'!$E:$F,2,0)</f>
        <v>IC Product Sales (I82COS)</v>
      </c>
      <c r="AY97" s="34"/>
      <c r="AZ97" s="34"/>
      <c r="BA97" s="34"/>
      <c r="BB97" s="34"/>
      <c r="BC97" s="34"/>
      <c r="BD97" s="34"/>
      <c r="BE97" s="34"/>
      <c r="BF97" s="34"/>
      <c r="BG97" s="34"/>
      <c r="BH97" s="34"/>
      <c r="BI97" s="34"/>
      <c r="BJ97" s="34"/>
      <c r="BK97" s="34"/>
      <c r="BL97" s="34"/>
      <c r="BM97" s="34"/>
      <c r="BN97" s="34"/>
      <c r="BO97" s="34"/>
      <c r="BP97" s="34"/>
      <c r="BQ97" s="34"/>
      <c r="BR97" s="34"/>
      <c r="BS97" s="34"/>
      <c r="BT97" s="34"/>
      <c r="BU97" s="34"/>
      <c r="BV97" s="34"/>
      <c r="BW97" s="34"/>
      <c r="BX97" s="34"/>
      <c r="BY97" s="34"/>
      <c r="BZ97" s="34"/>
      <c r="CA97" s="34"/>
      <c r="CB97" s="34"/>
      <c r="CC97" s="34"/>
      <c r="CD97" s="34"/>
      <c r="CE97" s="34"/>
      <c r="CF97" s="34"/>
      <c r="CG97" s="34"/>
      <c r="CH97" s="34"/>
      <c r="CI97" s="32">
        <f t="shared" si="53"/>
        <v>521010</v>
      </c>
      <c r="CJ97" s="32">
        <f t="shared" si="71"/>
        <v>9420</v>
      </c>
      <c r="CK97" s="34"/>
      <c r="CL97" s="34"/>
      <c r="CM97" s="32" t="str">
        <f t="shared" si="58"/>
        <v>FC</v>
      </c>
      <c r="CN97" s="32" t="str">
        <f>VLOOKUP(CI97,'ALL-Chart of Accounts'!$E:$F,2,0)</f>
        <v>IC Product COS (I85COS) - Material</v>
      </c>
      <c r="CO97" s="32">
        <f t="shared" si="72"/>
        <v>521020</v>
      </c>
      <c r="CP97" s="32">
        <f t="shared" si="73"/>
        <v>9420</v>
      </c>
      <c r="CQ97" s="34"/>
      <c r="CR97" s="34"/>
      <c r="CS97" s="32" t="str">
        <f t="shared" si="59"/>
        <v>FC</v>
      </c>
      <c r="CT97" s="32" t="str">
        <f>VLOOKUP(CO97,'ALL-Chart of Accounts'!$E:$F,2,0)</f>
        <v>IC Product COS (I85COS) - Labor</v>
      </c>
      <c r="CU97" s="32">
        <f t="shared" si="74"/>
        <v>521030</v>
      </c>
      <c r="CV97" s="32">
        <f t="shared" si="75"/>
        <v>9420</v>
      </c>
      <c r="CW97" s="34"/>
      <c r="CX97" s="34"/>
      <c r="CY97" s="32" t="str">
        <f t="shared" si="60"/>
        <v>FC</v>
      </c>
      <c r="CZ97" s="32" t="str">
        <f>VLOOKUP(CU97,'ALL-Chart of Accounts'!$E:$F,2,0)</f>
        <v>IC Product COS (I85COS) - Fixed OH</v>
      </c>
      <c r="DA97" s="32">
        <f t="shared" si="76"/>
        <v>521040</v>
      </c>
      <c r="DB97" s="32">
        <f t="shared" si="77"/>
        <v>9420</v>
      </c>
      <c r="DC97" s="34"/>
      <c r="DD97" s="34"/>
      <c r="DE97" s="32" t="str">
        <f t="shared" si="61"/>
        <v>FC</v>
      </c>
      <c r="DF97" s="32" t="str">
        <f>VLOOKUP(DA97,'ALL-Chart of Accounts'!$E:$F,2,0)</f>
        <v>IC Product COS (I85COS) - Variable OH</v>
      </c>
      <c r="DG97" s="32">
        <f t="shared" si="78"/>
        <v>521050</v>
      </c>
      <c r="DH97" s="32">
        <f t="shared" si="79"/>
        <v>9420</v>
      </c>
      <c r="DI97" s="34"/>
      <c r="DJ97" s="34"/>
      <c r="DK97" s="32" t="str">
        <f t="shared" si="62"/>
        <v>FC</v>
      </c>
      <c r="DL97" s="32" t="str">
        <f>VLOOKUP(DG97,'ALL-Chart of Accounts'!$E:$F,2,0)</f>
        <v>IC Product COS (I85COS) - Outside</v>
      </c>
      <c r="DM97" s="34"/>
      <c r="DN97" s="34"/>
      <c r="DO97" s="34"/>
      <c r="DP97" s="34"/>
      <c r="DQ97" s="34"/>
      <c r="DR97" s="34"/>
      <c r="DS97" s="34"/>
      <c r="DT97" s="34"/>
      <c r="DU97" s="34"/>
      <c r="DV97" s="34"/>
      <c r="DW97" s="34"/>
      <c r="DX97" s="34"/>
      <c r="DY97" s="34"/>
      <c r="DZ97" s="34"/>
      <c r="EA97" s="34"/>
      <c r="EB97" s="34"/>
      <c r="EC97" s="34"/>
      <c r="ED97" s="34"/>
      <c r="EE97" s="34"/>
      <c r="EF97" s="34"/>
      <c r="EG97" s="34"/>
      <c r="EH97" s="34"/>
      <c r="EI97" s="34"/>
      <c r="EJ97" s="34"/>
      <c r="EK97" s="34"/>
      <c r="EL97" s="34"/>
      <c r="EM97" s="34"/>
      <c r="EN97" s="34"/>
      <c r="EO97" s="34"/>
      <c r="EP97" s="34"/>
      <c r="ER97" s="32" t="str">
        <f t="shared" si="63"/>
        <v>1JBTFCE510</v>
      </c>
      <c r="ES97" s="32" t="b">
        <f t="shared" si="52"/>
        <v>1</v>
      </c>
      <c r="ET97" t="s">
        <v>10</v>
      </c>
      <c r="EU97" t="s">
        <v>2487</v>
      </c>
      <c r="EV97" t="s">
        <v>2488</v>
      </c>
      <c r="EW97" t="s">
        <v>9398</v>
      </c>
      <c r="EX97" s="61">
        <v>42916.568673229165</v>
      </c>
      <c r="EY97" t="s">
        <v>9398</v>
      </c>
      <c r="EZ97" s="61">
        <v>43115.398535219909</v>
      </c>
    </row>
    <row r="98" spans="1:156" x14ac:dyDescent="0.35">
      <c r="A98" s="47">
        <v>43115</v>
      </c>
      <c r="B98" s="47"/>
      <c r="C98" s="47"/>
      <c r="D98" s="46" t="s">
        <v>3429</v>
      </c>
      <c r="E98" s="22" t="str">
        <f t="shared" si="83"/>
        <v>X</v>
      </c>
      <c r="F98" s="22" t="str">
        <f t="shared" si="83"/>
        <v>X</v>
      </c>
      <c r="G98" s="22" t="str">
        <f t="shared" si="83"/>
        <v/>
      </c>
      <c r="H98" s="22" t="str">
        <f t="shared" si="83"/>
        <v/>
      </c>
      <c r="I98" s="22" t="str">
        <f t="shared" si="83"/>
        <v/>
      </c>
      <c r="J98" s="22" t="str">
        <f t="shared" si="83"/>
        <v/>
      </c>
      <c r="K98" s="22" t="str">
        <f t="shared" si="83"/>
        <v>X</v>
      </c>
      <c r="L98" s="22" t="s">
        <v>2586</v>
      </c>
      <c r="M98" s="34" t="s">
        <v>2592</v>
      </c>
      <c r="N98" s="34" t="s">
        <v>2596</v>
      </c>
      <c r="O98" s="32">
        <f t="shared" si="64"/>
        <v>124495</v>
      </c>
      <c r="P98" s="34"/>
      <c r="Q98" s="34"/>
      <c r="R98" s="34"/>
      <c r="S98" s="32" t="str">
        <f>IFERROR(VLOOKUP(LEFT($M98,2),'ALL-Unit Code 4'!$W:$W,1,0),VLOOKUP($D$3,Sites!$A:$B,2,0))</f>
        <v>FC</v>
      </c>
      <c r="T98" s="32" t="str">
        <f>VLOOKUP(O98,'ALL-Chart of Accounts'!$E:$F,2,0)</f>
        <v>IC AR - Dubai</v>
      </c>
      <c r="U98" s="34"/>
      <c r="V98" s="34"/>
      <c r="W98" s="34"/>
      <c r="X98" s="34"/>
      <c r="Y98" s="34"/>
      <c r="Z98" s="34"/>
      <c r="AA98" s="32">
        <f t="shared" si="80"/>
        <v>421000</v>
      </c>
      <c r="AB98" s="38">
        <f t="shared" si="82"/>
        <v>9495</v>
      </c>
      <c r="AC98" s="34"/>
      <c r="AD98" s="34"/>
      <c r="AE98" s="32" t="str">
        <f t="shared" si="55"/>
        <v>FC</v>
      </c>
      <c r="AF98" s="32" t="str">
        <f>VLOOKUP(AA98,'ALL-Chart of Accounts'!$E:$F,2,0)</f>
        <v>IC Product Sales (I82COS)</v>
      </c>
      <c r="AG98" s="32">
        <f t="shared" si="65"/>
        <v>421000</v>
      </c>
      <c r="AH98" s="32">
        <f t="shared" si="66"/>
        <v>9495</v>
      </c>
      <c r="AI98" s="32">
        <f t="shared" si="67"/>
        <v>9999</v>
      </c>
      <c r="AJ98" s="34"/>
      <c r="AK98" s="32" t="str">
        <f t="shared" si="56"/>
        <v>FC</v>
      </c>
      <c r="AL98" s="32" t="str">
        <f>VLOOKUP(AG98,'ALL-Chart of Accounts'!$E:$F,2,0)</f>
        <v>IC Product Sales (I82COS)</v>
      </c>
      <c r="AM98" s="34"/>
      <c r="AN98" s="34"/>
      <c r="AO98" s="34"/>
      <c r="AP98" s="34"/>
      <c r="AQ98" s="34"/>
      <c r="AR98" s="34"/>
      <c r="AS98" s="32">
        <f t="shared" si="68"/>
        <v>421000</v>
      </c>
      <c r="AT98" s="32">
        <f t="shared" si="69"/>
        <v>9495</v>
      </c>
      <c r="AU98" s="32" t="str">
        <f t="shared" si="70"/>
        <v/>
      </c>
      <c r="AV98" s="34"/>
      <c r="AW98" s="32" t="str">
        <f t="shared" si="57"/>
        <v>FC</v>
      </c>
      <c r="AX98" s="32" t="str">
        <f>VLOOKUP(AS98,'ALL-Chart of Accounts'!$E:$F,2,0)</f>
        <v>IC Product Sales (I82COS)</v>
      </c>
      <c r="AY98" s="34"/>
      <c r="AZ98" s="34"/>
      <c r="BA98" s="34"/>
      <c r="BB98" s="34"/>
      <c r="BC98" s="34"/>
      <c r="BD98" s="34"/>
      <c r="BE98" s="34"/>
      <c r="BF98" s="34"/>
      <c r="BG98" s="34"/>
      <c r="BH98" s="34"/>
      <c r="BI98" s="34"/>
      <c r="BJ98" s="34"/>
      <c r="BK98" s="34"/>
      <c r="BL98" s="34"/>
      <c r="BM98" s="34"/>
      <c r="BN98" s="34"/>
      <c r="BO98" s="34"/>
      <c r="BP98" s="34"/>
      <c r="BQ98" s="34"/>
      <c r="BR98" s="34"/>
      <c r="BS98" s="34"/>
      <c r="BT98" s="34"/>
      <c r="BU98" s="34"/>
      <c r="BV98" s="34"/>
      <c r="BW98" s="34"/>
      <c r="BX98" s="34"/>
      <c r="BY98" s="34"/>
      <c r="BZ98" s="34"/>
      <c r="CA98" s="34"/>
      <c r="CB98" s="34"/>
      <c r="CC98" s="34"/>
      <c r="CD98" s="34"/>
      <c r="CE98" s="34"/>
      <c r="CF98" s="34"/>
      <c r="CG98" s="34"/>
      <c r="CH98" s="34"/>
      <c r="CI98" s="32">
        <f t="shared" si="53"/>
        <v>521010</v>
      </c>
      <c r="CJ98" s="32">
        <f t="shared" si="71"/>
        <v>9495</v>
      </c>
      <c r="CK98" s="34"/>
      <c r="CL98" s="34"/>
      <c r="CM98" s="32" t="str">
        <f t="shared" si="58"/>
        <v>FC</v>
      </c>
      <c r="CN98" s="32" t="str">
        <f>VLOOKUP(CI98,'ALL-Chart of Accounts'!$E:$F,2,0)</f>
        <v>IC Product COS (I85COS) - Material</v>
      </c>
      <c r="CO98" s="32">
        <f t="shared" si="72"/>
        <v>521020</v>
      </c>
      <c r="CP98" s="32">
        <f t="shared" si="73"/>
        <v>9495</v>
      </c>
      <c r="CQ98" s="34"/>
      <c r="CR98" s="34"/>
      <c r="CS98" s="32" t="str">
        <f t="shared" si="59"/>
        <v>FC</v>
      </c>
      <c r="CT98" s="32" t="str">
        <f>VLOOKUP(CO98,'ALL-Chart of Accounts'!$E:$F,2,0)</f>
        <v>IC Product COS (I85COS) - Labor</v>
      </c>
      <c r="CU98" s="32">
        <f t="shared" si="74"/>
        <v>521030</v>
      </c>
      <c r="CV98" s="32">
        <f t="shared" si="75"/>
        <v>9495</v>
      </c>
      <c r="CW98" s="34"/>
      <c r="CX98" s="34"/>
      <c r="CY98" s="32" t="str">
        <f t="shared" si="60"/>
        <v>FC</v>
      </c>
      <c r="CZ98" s="32" t="str">
        <f>VLOOKUP(CU98,'ALL-Chart of Accounts'!$E:$F,2,0)</f>
        <v>IC Product COS (I85COS) - Fixed OH</v>
      </c>
      <c r="DA98" s="32">
        <f t="shared" si="76"/>
        <v>521040</v>
      </c>
      <c r="DB98" s="32">
        <f t="shared" si="77"/>
        <v>9495</v>
      </c>
      <c r="DC98" s="34"/>
      <c r="DD98" s="34"/>
      <c r="DE98" s="32" t="str">
        <f t="shared" si="61"/>
        <v>FC</v>
      </c>
      <c r="DF98" s="32" t="str">
        <f>VLOOKUP(DA98,'ALL-Chart of Accounts'!$E:$F,2,0)</f>
        <v>IC Product COS (I85COS) - Variable OH</v>
      </c>
      <c r="DG98" s="32">
        <f t="shared" si="78"/>
        <v>521050</v>
      </c>
      <c r="DH98" s="32">
        <f t="shared" si="79"/>
        <v>9495</v>
      </c>
      <c r="DI98" s="34"/>
      <c r="DJ98" s="34"/>
      <c r="DK98" s="32" t="str">
        <f t="shared" si="62"/>
        <v>FC</v>
      </c>
      <c r="DL98" s="32" t="str">
        <f>VLOOKUP(DG98,'ALL-Chart of Accounts'!$E:$F,2,0)</f>
        <v>IC Product COS (I85COS) - Outside</v>
      </c>
      <c r="DM98" s="34"/>
      <c r="DN98" s="34"/>
      <c r="DO98" s="34"/>
      <c r="DP98" s="34"/>
      <c r="DQ98" s="34"/>
      <c r="DR98" s="34"/>
      <c r="DS98" s="34"/>
      <c r="DT98" s="34"/>
      <c r="DU98" s="34"/>
      <c r="DV98" s="34"/>
      <c r="DW98" s="34"/>
      <c r="DX98" s="34"/>
      <c r="DY98" s="34"/>
      <c r="DZ98" s="34"/>
      <c r="EA98" s="34"/>
      <c r="EB98" s="34"/>
      <c r="EC98" s="34"/>
      <c r="ED98" s="34"/>
      <c r="EE98" s="34"/>
      <c r="EF98" s="34"/>
      <c r="EG98" s="34"/>
      <c r="EH98" s="34"/>
      <c r="EI98" s="34"/>
      <c r="EJ98" s="34"/>
      <c r="EK98" s="34"/>
      <c r="EL98" s="34"/>
      <c r="EM98" s="34"/>
      <c r="EN98" s="34"/>
      <c r="EO98" s="34"/>
      <c r="EP98" s="34"/>
      <c r="ER98" s="32" t="str">
        <f t="shared" si="63"/>
        <v>1JBTFCE515</v>
      </c>
      <c r="ES98" s="32" t="b">
        <f t="shared" si="52"/>
        <v>1</v>
      </c>
      <c r="ET98" t="s">
        <v>10</v>
      </c>
      <c r="EU98" t="s">
        <v>2489</v>
      </c>
      <c r="EV98" t="s">
        <v>2490</v>
      </c>
      <c r="EW98" t="s">
        <v>9398</v>
      </c>
      <c r="EX98" s="61">
        <v>42916.568675462964</v>
      </c>
      <c r="EY98" t="s">
        <v>9398</v>
      </c>
      <c r="EZ98" s="61">
        <v>43115.39853741898</v>
      </c>
    </row>
    <row r="99" spans="1:156" x14ac:dyDescent="0.35">
      <c r="A99" s="47">
        <v>43115</v>
      </c>
      <c r="B99" s="47"/>
      <c r="C99" s="47"/>
      <c r="D99" s="46" t="s">
        <v>3429</v>
      </c>
      <c r="E99" s="22" t="str">
        <f t="shared" si="83"/>
        <v>X</v>
      </c>
      <c r="F99" s="22" t="str">
        <f t="shared" si="83"/>
        <v>X</v>
      </c>
      <c r="G99" s="22" t="str">
        <f t="shared" si="83"/>
        <v/>
      </c>
      <c r="H99" s="22" t="str">
        <f t="shared" si="83"/>
        <v/>
      </c>
      <c r="I99" s="22" t="str">
        <f t="shared" si="83"/>
        <v/>
      </c>
      <c r="J99" s="22" t="str">
        <f t="shared" si="83"/>
        <v>X</v>
      </c>
      <c r="K99" s="22" t="str">
        <f t="shared" si="83"/>
        <v>X</v>
      </c>
      <c r="L99" s="22" t="s">
        <v>2586</v>
      </c>
      <c r="M99" s="34" t="s">
        <v>2485</v>
      </c>
      <c r="N99" s="34" t="s">
        <v>2486</v>
      </c>
      <c r="O99" s="32">
        <f t="shared" si="64"/>
        <v>124500</v>
      </c>
      <c r="P99" s="34"/>
      <c r="Q99" s="34"/>
      <c r="R99" s="34"/>
      <c r="S99" s="32" t="str">
        <f>IFERROR(VLOOKUP(LEFT($M99,2),'ALL-Unit Code 4'!$W:$W,1,0),VLOOKUP($D$3,Sites!$A:$B,2,0))</f>
        <v>FC</v>
      </c>
      <c r="T99" s="32" t="str">
        <f>VLOOKUP(O99,'ALL-Chart of Accounts'!$E:$F,2,0)</f>
        <v>IC AR - Singapore</v>
      </c>
      <c r="U99" s="34"/>
      <c r="V99" s="34"/>
      <c r="W99" s="34"/>
      <c r="X99" s="34"/>
      <c r="Y99" s="34"/>
      <c r="Z99" s="34"/>
      <c r="AA99" s="32">
        <f t="shared" si="80"/>
        <v>421000</v>
      </c>
      <c r="AB99" s="38">
        <f t="shared" si="82"/>
        <v>9500</v>
      </c>
      <c r="AC99" s="34"/>
      <c r="AD99" s="34"/>
      <c r="AE99" s="32" t="str">
        <f t="shared" si="55"/>
        <v>FC</v>
      </c>
      <c r="AF99" s="32" t="str">
        <f>VLOOKUP(AA99,'ALL-Chart of Accounts'!$E:$F,2,0)</f>
        <v>IC Product Sales (I82COS)</v>
      </c>
      <c r="AG99" s="32">
        <f t="shared" si="65"/>
        <v>421000</v>
      </c>
      <c r="AH99" s="32">
        <f t="shared" si="66"/>
        <v>9500</v>
      </c>
      <c r="AI99" s="32">
        <f t="shared" si="67"/>
        <v>9999</v>
      </c>
      <c r="AJ99" s="34"/>
      <c r="AK99" s="32" t="str">
        <f t="shared" si="56"/>
        <v>FC</v>
      </c>
      <c r="AL99" s="32" t="str">
        <f>VLOOKUP(AG99,'ALL-Chart of Accounts'!$E:$F,2,0)</f>
        <v>IC Product Sales (I82COS)</v>
      </c>
      <c r="AM99" s="34"/>
      <c r="AN99" s="34"/>
      <c r="AO99" s="34"/>
      <c r="AP99" s="34"/>
      <c r="AQ99" s="34"/>
      <c r="AR99" s="34"/>
      <c r="AS99" s="32">
        <f t="shared" si="68"/>
        <v>421000</v>
      </c>
      <c r="AT99" s="32">
        <f t="shared" si="69"/>
        <v>9500</v>
      </c>
      <c r="AU99" s="32" t="str">
        <f t="shared" si="70"/>
        <v/>
      </c>
      <c r="AV99" s="34"/>
      <c r="AW99" s="32" t="str">
        <f t="shared" si="57"/>
        <v>FC</v>
      </c>
      <c r="AX99" s="32" t="str">
        <f>VLOOKUP(AS99,'ALL-Chart of Accounts'!$E:$F,2,0)</f>
        <v>IC Product Sales (I82COS)</v>
      </c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4"/>
      <c r="CG99" s="34"/>
      <c r="CH99" s="34"/>
      <c r="CI99" s="32">
        <f t="shared" si="53"/>
        <v>521010</v>
      </c>
      <c r="CJ99" s="32">
        <f t="shared" si="71"/>
        <v>9500</v>
      </c>
      <c r="CK99" s="34"/>
      <c r="CL99" s="34"/>
      <c r="CM99" s="32" t="str">
        <f t="shared" si="58"/>
        <v>FC</v>
      </c>
      <c r="CN99" s="32" t="str">
        <f>VLOOKUP(CI99,'ALL-Chart of Accounts'!$E:$F,2,0)</f>
        <v>IC Product COS (I85COS) - Material</v>
      </c>
      <c r="CO99" s="32">
        <f t="shared" si="72"/>
        <v>521020</v>
      </c>
      <c r="CP99" s="32">
        <f t="shared" si="73"/>
        <v>9500</v>
      </c>
      <c r="CQ99" s="34"/>
      <c r="CR99" s="34"/>
      <c r="CS99" s="32" t="str">
        <f t="shared" si="59"/>
        <v>FC</v>
      </c>
      <c r="CT99" s="32" t="str">
        <f>VLOOKUP(CO99,'ALL-Chart of Accounts'!$E:$F,2,0)</f>
        <v>IC Product COS (I85COS) - Labor</v>
      </c>
      <c r="CU99" s="32">
        <f t="shared" si="74"/>
        <v>521030</v>
      </c>
      <c r="CV99" s="32">
        <f t="shared" si="75"/>
        <v>9500</v>
      </c>
      <c r="CW99" s="34"/>
      <c r="CX99" s="34"/>
      <c r="CY99" s="32" t="str">
        <f t="shared" si="60"/>
        <v>FC</v>
      </c>
      <c r="CZ99" s="32" t="str">
        <f>VLOOKUP(CU99,'ALL-Chart of Accounts'!$E:$F,2,0)</f>
        <v>IC Product COS (I85COS) - Fixed OH</v>
      </c>
      <c r="DA99" s="32">
        <f t="shared" si="76"/>
        <v>521040</v>
      </c>
      <c r="DB99" s="32">
        <f t="shared" si="77"/>
        <v>9500</v>
      </c>
      <c r="DC99" s="34"/>
      <c r="DD99" s="34"/>
      <c r="DE99" s="32" t="str">
        <f t="shared" si="61"/>
        <v>FC</v>
      </c>
      <c r="DF99" s="32" t="str">
        <f>VLOOKUP(DA99,'ALL-Chart of Accounts'!$E:$F,2,0)</f>
        <v>IC Product COS (I85COS) - Variable OH</v>
      </c>
      <c r="DG99" s="32">
        <f t="shared" si="78"/>
        <v>521050</v>
      </c>
      <c r="DH99" s="32">
        <f t="shared" si="79"/>
        <v>9500</v>
      </c>
      <c r="DI99" s="34"/>
      <c r="DJ99" s="34"/>
      <c r="DK99" s="32" t="str">
        <f t="shared" si="62"/>
        <v>FC</v>
      </c>
      <c r="DL99" s="32" t="str">
        <f>VLOOKUP(DG99,'ALL-Chart of Accounts'!$E:$F,2,0)</f>
        <v>IC Product COS (I85COS) - Outside</v>
      </c>
      <c r="DM99" s="34"/>
      <c r="DN99" s="34"/>
      <c r="DO99" s="34"/>
      <c r="DP99" s="34"/>
      <c r="DQ99" s="34"/>
      <c r="DR99" s="34"/>
      <c r="DS99" s="34"/>
      <c r="DT99" s="34"/>
      <c r="DU99" s="34"/>
      <c r="DV99" s="34"/>
      <c r="DW99" s="34"/>
      <c r="DX99" s="34"/>
      <c r="DY99" s="34"/>
      <c r="DZ99" s="34"/>
      <c r="EA99" s="34"/>
      <c r="EB99" s="34"/>
      <c r="EC99" s="34"/>
      <c r="ED99" s="34"/>
      <c r="EE99" s="34"/>
      <c r="EF99" s="34"/>
      <c r="EG99" s="34"/>
      <c r="EH99" s="34"/>
      <c r="EI99" s="34"/>
      <c r="EJ99" s="34"/>
      <c r="EK99" s="34"/>
      <c r="EL99" s="34"/>
      <c r="EM99" s="34"/>
      <c r="EN99" s="34"/>
      <c r="EO99" s="34"/>
      <c r="EP99" s="34"/>
      <c r="ER99" s="32" t="str">
        <f t="shared" si="63"/>
        <v>1JBTFCE520</v>
      </c>
      <c r="ES99" s="32" t="b">
        <f t="shared" si="52"/>
        <v>1</v>
      </c>
      <c r="ET99" t="s">
        <v>10</v>
      </c>
      <c r="EU99" t="s">
        <v>2491</v>
      </c>
      <c r="EV99" t="s">
        <v>2492</v>
      </c>
      <c r="EW99" t="s">
        <v>9398</v>
      </c>
      <c r="EX99" s="61">
        <v>42916.568677581017</v>
      </c>
      <c r="EY99" t="s">
        <v>9398</v>
      </c>
      <c r="EZ99" s="61">
        <v>43115.398539618058</v>
      </c>
    </row>
    <row r="100" spans="1:156" x14ac:dyDescent="0.35">
      <c r="A100" s="47">
        <v>43115</v>
      </c>
      <c r="B100" s="47"/>
      <c r="C100" s="47"/>
      <c r="D100" s="46" t="s">
        <v>3429</v>
      </c>
      <c r="E100" s="22" t="str">
        <f t="shared" si="83"/>
        <v>X</v>
      </c>
      <c r="F100" s="22" t="str">
        <f t="shared" si="83"/>
        <v>X</v>
      </c>
      <c r="G100" s="22" t="str">
        <f t="shared" si="83"/>
        <v/>
      </c>
      <c r="H100" s="22" t="str">
        <f t="shared" si="83"/>
        <v/>
      </c>
      <c r="I100" s="22" t="str">
        <f t="shared" si="83"/>
        <v/>
      </c>
      <c r="J100" s="22" t="str">
        <f t="shared" si="83"/>
        <v>X</v>
      </c>
      <c r="K100" s="22" t="str">
        <f t="shared" si="83"/>
        <v>X</v>
      </c>
      <c r="L100" s="22" t="s">
        <v>2586</v>
      </c>
      <c r="M100" s="34" t="s">
        <v>2487</v>
      </c>
      <c r="N100" s="34" t="s">
        <v>2488</v>
      </c>
      <c r="O100" s="32">
        <f t="shared" si="64"/>
        <v>124510</v>
      </c>
      <c r="P100" s="34"/>
      <c r="Q100" s="34"/>
      <c r="R100" s="34"/>
      <c r="S100" s="32" t="str">
        <f>IFERROR(VLOOKUP(LEFT($M100,2),'ALL-Unit Code 4'!$W:$W,1,0),VLOOKUP($D$3,Sites!$A:$B,2,0))</f>
        <v>FC</v>
      </c>
      <c r="T100" s="32" t="str">
        <f>VLOOKUP(O100,'ALL-Chart of Accounts'!$E:$F,2,0)</f>
        <v>IC AR - Hong Kong</v>
      </c>
      <c r="U100" s="34"/>
      <c r="V100" s="34"/>
      <c r="W100" s="34"/>
      <c r="X100" s="34"/>
      <c r="Y100" s="34"/>
      <c r="Z100" s="34"/>
      <c r="AA100" s="32">
        <f t="shared" si="80"/>
        <v>421000</v>
      </c>
      <c r="AB100" s="38">
        <f t="shared" si="82"/>
        <v>9510</v>
      </c>
      <c r="AC100" s="34"/>
      <c r="AD100" s="34"/>
      <c r="AE100" s="32" t="str">
        <f t="shared" si="55"/>
        <v>FC</v>
      </c>
      <c r="AF100" s="32" t="str">
        <f>VLOOKUP(AA100,'ALL-Chart of Accounts'!$E:$F,2,0)</f>
        <v>IC Product Sales (I82COS)</v>
      </c>
      <c r="AG100" s="32">
        <f t="shared" si="65"/>
        <v>421000</v>
      </c>
      <c r="AH100" s="32">
        <f t="shared" si="66"/>
        <v>9510</v>
      </c>
      <c r="AI100" s="32">
        <f t="shared" si="67"/>
        <v>9999</v>
      </c>
      <c r="AJ100" s="34"/>
      <c r="AK100" s="32" t="str">
        <f t="shared" si="56"/>
        <v>FC</v>
      </c>
      <c r="AL100" s="32" t="str">
        <f>VLOOKUP(AG100,'ALL-Chart of Accounts'!$E:$F,2,0)</f>
        <v>IC Product Sales (I82COS)</v>
      </c>
      <c r="AM100" s="34"/>
      <c r="AN100" s="34"/>
      <c r="AO100" s="34"/>
      <c r="AP100" s="34"/>
      <c r="AQ100" s="34"/>
      <c r="AR100" s="34"/>
      <c r="AS100" s="32">
        <f t="shared" si="68"/>
        <v>421000</v>
      </c>
      <c r="AT100" s="32">
        <f t="shared" si="69"/>
        <v>9510</v>
      </c>
      <c r="AU100" s="32" t="str">
        <f t="shared" si="70"/>
        <v/>
      </c>
      <c r="AV100" s="34"/>
      <c r="AW100" s="32" t="str">
        <f t="shared" si="57"/>
        <v>FC</v>
      </c>
      <c r="AX100" s="32" t="str">
        <f>VLOOKUP(AS100,'ALL-Chart of Accounts'!$E:$F,2,0)</f>
        <v>IC Product Sales (I82COS)</v>
      </c>
      <c r="AY100" s="34"/>
      <c r="AZ100" s="34"/>
      <c r="BA100" s="34"/>
      <c r="BB100" s="34"/>
      <c r="BC100" s="34"/>
      <c r="BD100" s="34"/>
      <c r="BE100" s="34"/>
      <c r="BF100" s="34"/>
      <c r="BG100" s="34"/>
      <c r="BH100" s="34"/>
      <c r="BI100" s="34"/>
      <c r="BJ100" s="34"/>
      <c r="BK100" s="34"/>
      <c r="BL100" s="34"/>
      <c r="BM100" s="34"/>
      <c r="BN100" s="34"/>
      <c r="BO100" s="34"/>
      <c r="BP100" s="34"/>
      <c r="BQ100" s="34"/>
      <c r="BR100" s="34"/>
      <c r="BS100" s="34"/>
      <c r="BT100" s="34"/>
      <c r="BU100" s="34"/>
      <c r="BV100" s="34"/>
      <c r="BW100" s="34"/>
      <c r="BX100" s="34"/>
      <c r="BY100" s="34"/>
      <c r="BZ100" s="34"/>
      <c r="CA100" s="34"/>
      <c r="CB100" s="34"/>
      <c r="CC100" s="34"/>
      <c r="CD100" s="34"/>
      <c r="CE100" s="34"/>
      <c r="CF100" s="34"/>
      <c r="CG100" s="34"/>
      <c r="CH100" s="34"/>
      <c r="CI100" s="32">
        <f t="shared" si="53"/>
        <v>521010</v>
      </c>
      <c r="CJ100" s="32">
        <f t="shared" si="71"/>
        <v>9510</v>
      </c>
      <c r="CK100" s="34"/>
      <c r="CL100" s="34"/>
      <c r="CM100" s="32" t="str">
        <f t="shared" si="58"/>
        <v>FC</v>
      </c>
      <c r="CN100" s="32" t="str">
        <f>VLOOKUP(CI100,'ALL-Chart of Accounts'!$E:$F,2,0)</f>
        <v>IC Product COS (I85COS) - Material</v>
      </c>
      <c r="CO100" s="32">
        <f t="shared" si="72"/>
        <v>521020</v>
      </c>
      <c r="CP100" s="32">
        <f t="shared" si="73"/>
        <v>9510</v>
      </c>
      <c r="CQ100" s="34"/>
      <c r="CR100" s="34"/>
      <c r="CS100" s="32" t="str">
        <f t="shared" si="59"/>
        <v>FC</v>
      </c>
      <c r="CT100" s="32" t="str">
        <f>VLOOKUP(CO100,'ALL-Chart of Accounts'!$E:$F,2,0)</f>
        <v>IC Product COS (I85COS) - Labor</v>
      </c>
      <c r="CU100" s="32">
        <f t="shared" si="74"/>
        <v>521030</v>
      </c>
      <c r="CV100" s="32">
        <f t="shared" si="75"/>
        <v>9510</v>
      </c>
      <c r="CW100" s="34"/>
      <c r="CX100" s="34"/>
      <c r="CY100" s="32" t="str">
        <f t="shared" si="60"/>
        <v>FC</v>
      </c>
      <c r="CZ100" s="32" t="str">
        <f>VLOOKUP(CU100,'ALL-Chart of Accounts'!$E:$F,2,0)</f>
        <v>IC Product COS (I85COS) - Fixed OH</v>
      </c>
      <c r="DA100" s="32">
        <f t="shared" si="76"/>
        <v>521040</v>
      </c>
      <c r="DB100" s="32">
        <f t="shared" si="77"/>
        <v>9510</v>
      </c>
      <c r="DC100" s="34"/>
      <c r="DD100" s="34"/>
      <c r="DE100" s="32" t="str">
        <f t="shared" si="61"/>
        <v>FC</v>
      </c>
      <c r="DF100" s="32" t="str">
        <f>VLOOKUP(DA100,'ALL-Chart of Accounts'!$E:$F,2,0)</f>
        <v>IC Product COS (I85COS) - Variable OH</v>
      </c>
      <c r="DG100" s="32">
        <f t="shared" si="78"/>
        <v>521050</v>
      </c>
      <c r="DH100" s="32">
        <f t="shared" si="79"/>
        <v>9510</v>
      </c>
      <c r="DI100" s="34"/>
      <c r="DJ100" s="34"/>
      <c r="DK100" s="32" t="str">
        <f t="shared" si="62"/>
        <v>FC</v>
      </c>
      <c r="DL100" s="32" t="str">
        <f>VLOOKUP(DG100,'ALL-Chart of Accounts'!$E:$F,2,0)</f>
        <v>IC Product COS (I85COS) - Outside</v>
      </c>
      <c r="DM100" s="34"/>
      <c r="DN100" s="34"/>
      <c r="DO100" s="34"/>
      <c r="DP100" s="34"/>
      <c r="DQ100" s="34"/>
      <c r="DR100" s="34"/>
      <c r="DS100" s="34"/>
      <c r="DT100" s="34"/>
      <c r="DU100" s="34"/>
      <c r="DV100" s="34"/>
      <c r="DW100" s="34"/>
      <c r="DX100" s="34"/>
      <c r="DY100" s="34"/>
      <c r="DZ100" s="34"/>
      <c r="EA100" s="34"/>
      <c r="EB100" s="34"/>
      <c r="EC100" s="34"/>
      <c r="ED100" s="34"/>
      <c r="EE100" s="34"/>
      <c r="EF100" s="34"/>
      <c r="EG100" s="34"/>
      <c r="EH100" s="34"/>
      <c r="EI100" s="34"/>
      <c r="EJ100" s="34"/>
      <c r="EK100" s="34"/>
      <c r="EL100" s="34"/>
      <c r="EM100" s="34"/>
      <c r="EN100" s="34"/>
      <c r="EO100" s="34"/>
      <c r="EP100" s="34"/>
      <c r="ER100" s="32" t="str">
        <f t="shared" si="63"/>
        <v>1JBTFCE525</v>
      </c>
      <c r="ES100" s="32" t="b">
        <f t="shared" si="52"/>
        <v>1</v>
      </c>
      <c r="ET100" t="s">
        <v>10</v>
      </c>
      <c r="EU100" t="s">
        <v>2493</v>
      </c>
      <c r="EV100" t="s">
        <v>2494</v>
      </c>
      <c r="EW100" t="s">
        <v>9398</v>
      </c>
      <c r="EX100" s="61">
        <v>42916.568680173608</v>
      </c>
      <c r="EY100" t="s">
        <v>9398</v>
      </c>
      <c r="EZ100" s="61">
        <v>43115.398542013892</v>
      </c>
    </row>
    <row r="101" spans="1:156" x14ac:dyDescent="0.35">
      <c r="A101" s="47">
        <v>43115</v>
      </c>
      <c r="B101" s="47"/>
      <c r="C101" s="47"/>
      <c r="D101" s="46" t="s">
        <v>3429</v>
      </c>
      <c r="E101" s="22" t="str">
        <f t="shared" si="83"/>
        <v>X</v>
      </c>
      <c r="F101" s="22" t="str">
        <f t="shared" si="83"/>
        <v>X</v>
      </c>
      <c r="G101" s="22" t="str">
        <f t="shared" si="83"/>
        <v/>
      </c>
      <c r="H101" s="22" t="str">
        <f t="shared" si="83"/>
        <v/>
      </c>
      <c r="I101" s="22" t="str">
        <f t="shared" si="83"/>
        <v/>
      </c>
      <c r="J101" s="22" t="str">
        <f t="shared" si="83"/>
        <v>X</v>
      </c>
      <c r="K101" s="22" t="str">
        <f t="shared" si="83"/>
        <v>X</v>
      </c>
      <c r="L101" s="22" t="s">
        <v>2586</v>
      </c>
      <c r="M101" s="34" t="s">
        <v>2489</v>
      </c>
      <c r="N101" s="34" t="s">
        <v>2490</v>
      </c>
      <c r="O101" s="32">
        <f t="shared" si="64"/>
        <v>124515</v>
      </c>
      <c r="P101" s="34"/>
      <c r="Q101" s="34"/>
      <c r="R101" s="34"/>
      <c r="S101" s="32" t="str">
        <f>IFERROR(VLOOKUP(LEFT($M101,2),'ALL-Unit Code 4'!$W:$W,1,0),VLOOKUP($D$3,Sites!$A:$B,2,0))</f>
        <v>FC</v>
      </c>
      <c r="T101" s="32" t="str">
        <f>VLOOKUP(O101,'ALL-Chart of Accounts'!$E:$F,2,0)</f>
        <v>IC AR - Japan</v>
      </c>
      <c r="U101" s="34"/>
      <c r="V101" s="34"/>
      <c r="W101" s="34"/>
      <c r="X101" s="34"/>
      <c r="Y101" s="34"/>
      <c r="Z101" s="34"/>
      <c r="AA101" s="32">
        <f t="shared" si="80"/>
        <v>421000</v>
      </c>
      <c r="AB101" s="38">
        <f t="shared" si="82"/>
        <v>9515</v>
      </c>
      <c r="AC101" s="34"/>
      <c r="AD101" s="34"/>
      <c r="AE101" s="32" t="str">
        <f t="shared" si="55"/>
        <v>FC</v>
      </c>
      <c r="AF101" s="32" t="str">
        <f>VLOOKUP(AA101,'ALL-Chart of Accounts'!$E:$F,2,0)</f>
        <v>IC Product Sales (I82COS)</v>
      </c>
      <c r="AG101" s="32">
        <f t="shared" si="65"/>
        <v>421000</v>
      </c>
      <c r="AH101" s="32">
        <f t="shared" si="66"/>
        <v>9515</v>
      </c>
      <c r="AI101" s="32">
        <f t="shared" si="67"/>
        <v>9999</v>
      </c>
      <c r="AJ101" s="34"/>
      <c r="AK101" s="32" t="str">
        <f t="shared" si="56"/>
        <v>FC</v>
      </c>
      <c r="AL101" s="32" t="str">
        <f>VLOOKUP(AG101,'ALL-Chart of Accounts'!$E:$F,2,0)</f>
        <v>IC Product Sales (I82COS)</v>
      </c>
      <c r="AM101" s="34"/>
      <c r="AN101" s="34"/>
      <c r="AO101" s="34"/>
      <c r="AP101" s="34"/>
      <c r="AQ101" s="34"/>
      <c r="AR101" s="34"/>
      <c r="AS101" s="32">
        <f t="shared" si="68"/>
        <v>421000</v>
      </c>
      <c r="AT101" s="32">
        <f t="shared" si="69"/>
        <v>9515</v>
      </c>
      <c r="AU101" s="32" t="str">
        <f t="shared" si="70"/>
        <v/>
      </c>
      <c r="AV101" s="34"/>
      <c r="AW101" s="32" t="str">
        <f t="shared" si="57"/>
        <v>FC</v>
      </c>
      <c r="AX101" s="32" t="str">
        <f>VLOOKUP(AS101,'ALL-Chart of Accounts'!$E:$F,2,0)</f>
        <v>IC Product Sales (I82COS)</v>
      </c>
      <c r="AY101" s="34"/>
      <c r="AZ101" s="34"/>
      <c r="BA101" s="34"/>
      <c r="BB101" s="34"/>
      <c r="BC101" s="34"/>
      <c r="BD101" s="34"/>
      <c r="BE101" s="34"/>
      <c r="BF101" s="34"/>
      <c r="BG101" s="34"/>
      <c r="BH101" s="34"/>
      <c r="BI101" s="34"/>
      <c r="BJ101" s="34"/>
      <c r="BK101" s="34"/>
      <c r="BL101" s="34"/>
      <c r="BM101" s="34"/>
      <c r="BN101" s="34"/>
      <c r="BO101" s="34"/>
      <c r="BP101" s="34"/>
      <c r="BQ101" s="34"/>
      <c r="BR101" s="34"/>
      <c r="BS101" s="34"/>
      <c r="BT101" s="34"/>
      <c r="BU101" s="34"/>
      <c r="BV101" s="34"/>
      <c r="BW101" s="34"/>
      <c r="BX101" s="34"/>
      <c r="BY101" s="34"/>
      <c r="BZ101" s="34"/>
      <c r="CA101" s="34"/>
      <c r="CB101" s="34"/>
      <c r="CC101" s="34"/>
      <c r="CD101" s="34"/>
      <c r="CE101" s="34"/>
      <c r="CF101" s="34"/>
      <c r="CG101" s="34"/>
      <c r="CH101" s="34"/>
      <c r="CI101" s="32">
        <f t="shared" si="53"/>
        <v>521010</v>
      </c>
      <c r="CJ101" s="32">
        <f t="shared" si="71"/>
        <v>9515</v>
      </c>
      <c r="CK101" s="34"/>
      <c r="CL101" s="34"/>
      <c r="CM101" s="32" t="str">
        <f t="shared" si="58"/>
        <v>FC</v>
      </c>
      <c r="CN101" s="32" t="str">
        <f>VLOOKUP(CI101,'ALL-Chart of Accounts'!$E:$F,2,0)</f>
        <v>IC Product COS (I85COS) - Material</v>
      </c>
      <c r="CO101" s="32">
        <f t="shared" si="72"/>
        <v>521020</v>
      </c>
      <c r="CP101" s="32">
        <f t="shared" si="73"/>
        <v>9515</v>
      </c>
      <c r="CQ101" s="34"/>
      <c r="CR101" s="34"/>
      <c r="CS101" s="32" t="str">
        <f t="shared" si="59"/>
        <v>FC</v>
      </c>
      <c r="CT101" s="32" t="str">
        <f>VLOOKUP(CO101,'ALL-Chart of Accounts'!$E:$F,2,0)</f>
        <v>IC Product COS (I85COS) - Labor</v>
      </c>
      <c r="CU101" s="32">
        <f t="shared" si="74"/>
        <v>521030</v>
      </c>
      <c r="CV101" s="32">
        <f t="shared" si="75"/>
        <v>9515</v>
      </c>
      <c r="CW101" s="34"/>
      <c r="CX101" s="34"/>
      <c r="CY101" s="32" t="str">
        <f t="shared" si="60"/>
        <v>FC</v>
      </c>
      <c r="CZ101" s="32" t="str">
        <f>VLOOKUP(CU101,'ALL-Chart of Accounts'!$E:$F,2,0)</f>
        <v>IC Product COS (I85COS) - Fixed OH</v>
      </c>
      <c r="DA101" s="32">
        <f t="shared" si="76"/>
        <v>521040</v>
      </c>
      <c r="DB101" s="32">
        <f t="shared" si="77"/>
        <v>9515</v>
      </c>
      <c r="DC101" s="34"/>
      <c r="DD101" s="34"/>
      <c r="DE101" s="32" t="str">
        <f t="shared" si="61"/>
        <v>FC</v>
      </c>
      <c r="DF101" s="32" t="str">
        <f>VLOOKUP(DA101,'ALL-Chart of Accounts'!$E:$F,2,0)</f>
        <v>IC Product COS (I85COS) - Variable OH</v>
      </c>
      <c r="DG101" s="32">
        <f t="shared" si="78"/>
        <v>521050</v>
      </c>
      <c r="DH101" s="32">
        <f t="shared" si="79"/>
        <v>9515</v>
      </c>
      <c r="DI101" s="34"/>
      <c r="DJ101" s="34"/>
      <c r="DK101" s="32" t="str">
        <f t="shared" si="62"/>
        <v>FC</v>
      </c>
      <c r="DL101" s="32" t="str">
        <f>VLOOKUP(DG101,'ALL-Chart of Accounts'!$E:$F,2,0)</f>
        <v>IC Product COS (I85COS) - Outside</v>
      </c>
      <c r="DM101" s="34"/>
      <c r="DN101" s="34"/>
      <c r="DO101" s="34"/>
      <c r="DP101" s="34"/>
      <c r="DQ101" s="34"/>
      <c r="DR101" s="34"/>
      <c r="DS101" s="34"/>
      <c r="DT101" s="34"/>
      <c r="DU101" s="34"/>
      <c r="DV101" s="34"/>
      <c r="DW101" s="34"/>
      <c r="DX101" s="34"/>
      <c r="DY101" s="34"/>
      <c r="DZ101" s="34"/>
      <c r="EA101" s="34"/>
      <c r="EB101" s="34"/>
      <c r="EC101" s="34"/>
      <c r="ED101" s="34"/>
      <c r="EE101" s="34"/>
      <c r="EF101" s="34"/>
      <c r="EG101" s="34"/>
      <c r="EH101" s="34"/>
      <c r="EI101" s="34"/>
      <c r="EJ101" s="34"/>
      <c r="EK101" s="34"/>
      <c r="EL101" s="34"/>
      <c r="EM101" s="34"/>
      <c r="EN101" s="34"/>
      <c r="EO101" s="34"/>
      <c r="EP101" s="34"/>
      <c r="ER101" s="32" t="str">
        <f t="shared" si="63"/>
        <v>1JBTFCE530</v>
      </c>
      <c r="ES101" s="32" t="b">
        <f t="shared" ref="ES101:ES132" si="84">VLOOKUP(EU101,M:N,2,0)=EV101</f>
        <v>1</v>
      </c>
      <c r="ET101" t="s">
        <v>10</v>
      </c>
      <c r="EU101" t="s">
        <v>2495</v>
      </c>
      <c r="EV101" t="s">
        <v>11374</v>
      </c>
      <c r="EW101" t="s">
        <v>9398</v>
      </c>
      <c r="EX101" s="61">
        <v>42916.568682557867</v>
      </c>
      <c r="EY101" t="s">
        <v>9398</v>
      </c>
      <c r="EZ101" s="61">
        <v>43115.398544178242</v>
      </c>
    </row>
    <row r="102" spans="1:156" x14ac:dyDescent="0.35">
      <c r="A102" s="47">
        <v>43115</v>
      </c>
      <c r="B102" s="47"/>
      <c r="C102" s="47"/>
      <c r="D102" s="46" t="s">
        <v>3429</v>
      </c>
      <c r="E102" s="22" t="str">
        <f t="shared" si="83"/>
        <v>X</v>
      </c>
      <c r="F102" s="22" t="str">
        <f t="shared" si="83"/>
        <v>X</v>
      </c>
      <c r="G102" s="22" t="str">
        <f t="shared" si="83"/>
        <v/>
      </c>
      <c r="H102" s="22" t="str">
        <f t="shared" si="83"/>
        <v/>
      </c>
      <c r="I102" s="22" t="str">
        <f t="shared" si="83"/>
        <v/>
      </c>
      <c r="J102" s="22" t="str">
        <f t="shared" si="83"/>
        <v>X</v>
      </c>
      <c r="K102" s="22" t="str">
        <f t="shared" si="83"/>
        <v>X</v>
      </c>
      <c r="L102" s="22" t="s">
        <v>2586</v>
      </c>
      <c r="M102" s="34" t="s">
        <v>2491</v>
      </c>
      <c r="N102" s="34" t="s">
        <v>2492</v>
      </c>
      <c r="O102" s="32">
        <f t="shared" si="64"/>
        <v>124520</v>
      </c>
      <c r="P102" s="34"/>
      <c r="Q102" s="34"/>
      <c r="R102" s="34"/>
      <c r="S102" s="32" t="str">
        <f>IFERROR(VLOOKUP(LEFT($M102,2),'ALL-Unit Code 4'!$W:$W,1,0),VLOOKUP($D$3,Sites!$A:$B,2,0))</f>
        <v>FC</v>
      </c>
      <c r="T102" s="32" t="str">
        <f>VLOOKUP(O102,'ALL-Chart of Accounts'!$E:$F,2,0)</f>
        <v>IC AR - Thailand</v>
      </c>
      <c r="U102" s="34"/>
      <c r="V102" s="34"/>
      <c r="W102" s="34"/>
      <c r="X102" s="34"/>
      <c r="Y102" s="34"/>
      <c r="Z102" s="34"/>
      <c r="AA102" s="32">
        <f t="shared" si="80"/>
        <v>421000</v>
      </c>
      <c r="AB102" s="38">
        <f t="shared" si="82"/>
        <v>9520</v>
      </c>
      <c r="AC102" s="34"/>
      <c r="AD102" s="34"/>
      <c r="AE102" s="32" t="str">
        <f t="shared" si="55"/>
        <v>FC</v>
      </c>
      <c r="AF102" s="32" t="str">
        <f>VLOOKUP(AA102,'ALL-Chart of Accounts'!$E:$F,2,0)</f>
        <v>IC Product Sales (I82COS)</v>
      </c>
      <c r="AG102" s="32">
        <f t="shared" si="65"/>
        <v>421000</v>
      </c>
      <c r="AH102" s="32">
        <f t="shared" si="66"/>
        <v>9520</v>
      </c>
      <c r="AI102" s="32">
        <f t="shared" si="67"/>
        <v>9999</v>
      </c>
      <c r="AJ102" s="34"/>
      <c r="AK102" s="32" t="str">
        <f t="shared" si="56"/>
        <v>FC</v>
      </c>
      <c r="AL102" s="32" t="str">
        <f>VLOOKUP(AG102,'ALL-Chart of Accounts'!$E:$F,2,0)</f>
        <v>IC Product Sales (I82COS)</v>
      </c>
      <c r="AM102" s="34"/>
      <c r="AN102" s="34"/>
      <c r="AO102" s="34"/>
      <c r="AP102" s="34"/>
      <c r="AQ102" s="34"/>
      <c r="AR102" s="34"/>
      <c r="AS102" s="32">
        <f t="shared" si="68"/>
        <v>421000</v>
      </c>
      <c r="AT102" s="32">
        <f t="shared" si="69"/>
        <v>9520</v>
      </c>
      <c r="AU102" s="32" t="str">
        <f t="shared" si="70"/>
        <v/>
      </c>
      <c r="AV102" s="34"/>
      <c r="AW102" s="32" t="str">
        <f t="shared" si="57"/>
        <v>FC</v>
      </c>
      <c r="AX102" s="32" t="str">
        <f>VLOOKUP(AS102,'ALL-Chart of Accounts'!$E:$F,2,0)</f>
        <v>IC Product Sales (I82COS)</v>
      </c>
      <c r="AY102" s="34"/>
      <c r="AZ102" s="34"/>
      <c r="BA102" s="34"/>
      <c r="BB102" s="34"/>
      <c r="BC102" s="34"/>
      <c r="BD102" s="34"/>
      <c r="BE102" s="34"/>
      <c r="BF102" s="34"/>
      <c r="BG102" s="34"/>
      <c r="BH102" s="34"/>
      <c r="BI102" s="34"/>
      <c r="BJ102" s="34"/>
      <c r="BK102" s="34"/>
      <c r="BL102" s="34"/>
      <c r="BM102" s="34"/>
      <c r="BN102" s="34"/>
      <c r="BO102" s="34"/>
      <c r="BP102" s="34"/>
      <c r="BQ102" s="34"/>
      <c r="BR102" s="34"/>
      <c r="BS102" s="34"/>
      <c r="BT102" s="34"/>
      <c r="BU102" s="34"/>
      <c r="BV102" s="34"/>
      <c r="BW102" s="34"/>
      <c r="BX102" s="34"/>
      <c r="BY102" s="34"/>
      <c r="BZ102" s="34"/>
      <c r="CA102" s="34"/>
      <c r="CB102" s="34"/>
      <c r="CC102" s="34"/>
      <c r="CD102" s="34"/>
      <c r="CE102" s="34"/>
      <c r="CF102" s="34"/>
      <c r="CG102" s="34"/>
      <c r="CH102" s="34"/>
      <c r="CI102" s="32">
        <f t="shared" si="53"/>
        <v>521010</v>
      </c>
      <c r="CJ102" s="32">
        <f t="shared" si="71"/>
        <v>9520</v>
      </c>
      <c r="CK102" s="34"/>
      <c r="CL102" s="34"/>
      <c r="CM102" s="32" t="str">
        <f t="shared" si="58"/>
        <v>FC</v>
      </c>
      <c r="CN102" s="32" t="str">
        <f>VLOOKUP(CI102,'ALL-Chart of Accounts'!$E:$F,2,0)</f>
        <v>IC Product COS (I85COS) - Material</v>
      </c>
      <c r="CO102" s="32">
        <f t="shared" si="72"/>
        <v>521020</v>
      </c>
      <c r="CP102" s="32">
        <f t="shared" si="73"/>
        <v>9520</v>
      </c>
      <c r="CQ102" s="34"/>
      <c r="CR102" s="34"/>
      <c r="CS102" s="32" t="str">
        <f t="shared" si="59"/>
        <v>FC</v>
      </c>
      <c r="CT102" s="32" t="str">
        <f>VLOOKUP(CO102,'ALL-Chart of Accounts'!$E:$F,2,0)</f>
        <v>IC Product COS (I85COS) - Labor</v>
      </c>
      <c r="CU102" s="32">
        <f t="shared" si="74"/>
        <v>521030</v>
      </c>
      <c r="CV102" s="32">
        <f t="shared" si="75"/>
        <v>9520</v>
      </c>
      <c r="CW102" s="34"/>
      <c r="CX102" s="34"/>
      <c r="CY102" s="32" t="str">
        <f t="shared" si="60"/>
        <v>FC</v>
      </c>
      <c r="CZ102" s="32" t="str">
        <f>VLOOKUP(CU102,'ALL-Chart of Accounts'!$E:$F,2,0)</f>
        <v>IC Product COS (I85COS) - Fixed OH</v>
      </c>
      <c r="DA102" s="32">
        <f t="shared" si="76"/>
        <v>521040</v>
      </c>
      <c r="DB102" s="32">
        <f t="shared" si="77"/>
        <v>9520</v>
      </c>
      <c r="DC102" s="34"/>
      <c r="DD102" s="34"/>
      <c r="DE102" s="32" t="str">
        <f t="shared" si="61"/>
        <v>FC</v>
      </c>
      <c r="DF102" s="32" t="str">
        <f>VLOOKUP(DA102,'ALL-Chart of Accounts'!$E:$F,2,0)</f>
        <v>IC Product COS (I85COS) - Variable OH</v>
      </c>
      <c r="DG102" s="32">
        <f t="shared" si="78"/>
        <v>521050</v>
      </c>
      <c r="DH102" s="32">
        <f t="shared" si="79"/>
        <v>9520</v>
      </c>
      <c r="DI102" s="34"/>
      <c r="DJ102" s="34"/>
      <c r="DK102" s="32" t="str">
        <f t="shared" si="62"/>
        <v>FC</v>
      </c>
      <c r="DL102" s="32" t="str">
        <f>VLOOKUP(DG102,'ALL-Chart of Accounts'!$E:$F,2,0)</f>
        <v>IC Product COS (I85COS) - Outside</v>
      </c>
      <c r="DM102" s="34"/>
      <c r="DN102" s="34"/>
      <c r="DO102" s="34"/>
      <c r="DP102" s="34"/>
      <c r="DQ102" s="34"/>
      <c r="DR102" s="34"/>
      <c r="DS102" s="34"/>
      <c r="DT102" s="34"/>
      <c r="DU102" s="34"/>
      <c r="DV102" s="34"/>
      <c r="DW102" s="34"/>
      <c r="DX102" s="34"/>
      <c r="DY102" s="34"/>
      <c r="DZ102" s="34"/>
      <c r="EA102" s="34"/>
      <c r="EB102" s="34"/>
      <c r="EC102" s="34"/>
      <c r="ED102" s="34"/>
      <c r="EE102" s="34"/>
      <c r="EF102" s="34"/>
      <c r="EG102" s="34"/>
      <c r="EH102" s="34"/>
      <c r="EI102" s="34"/>
      <c r="EJ102" s="34"/>
      <c r="EK102" s="34"/>
      <c r="EL102" s="34"/>
      <c r="EM102" s="34"/>
      <c r="EN102" s="34"/>
      <c r="EO102" s="34"/>
      <c r="EP102" s="34"/>
      <c r="ER102" s="32" t="str">
        <f t="shared" si="63"/>
        <v>1JBTFCE535</v>
      </c>
      <c r="ES102" s="32" t="b">
        <f t="shared" si="84"/>
        <v>1</v>
      </c>
      <c r="ET102" t="s">
        <v>10</v>
      </c>
      <c r="EU102" t="s">
        <v>2496</v>
      </c>
      <c r="EV102" t="s">
        <v>2497</v>
      </c>
      <c r="EW102" t="s">
        <v>9398</v>
      </c>
      <c r="EX102" s="61">
        <v>42916.568684803242</v>
      </c>
      <c r="EY102" t="s">
        <v>9398</v>
      </c>
      <c r="EZ102" s="61">
        <v>43115.39854603009</v>
      </c>
    </row>
    <row r="103" spans="1:156" x14ac:dyDescent="0.35">
      <c r="A103" s="47">
        <v>43115</v>
      </c>
      <c r="B103" s="47"/>
      <c r="C103" s="47"/>
      <c r="D103" s="46" t="s">
        <v>3429</v>
      </c>
      <c r="E103" s="22" t="str">
        <f t="shared" si="83"/>
        <v>X</v>
      </c>
      <c r="F103" s="22" t="str">
        <f t="shared" si="83"/>
        <v>X</v>
      </c>
      <c r="G103" s="22" t="str">
        <f t="shared" si="83"/>
        <v/>
      </c>
      <c r="H103" s="22" t="str">
        <f t="shared" si="83"/>
        <v/>
      </c>
      <c r="I103" s="22" t="str">
        <f t="shared" si="83"/>
        <v/>
      </c>
      <c r="J103" s="22" t="str">
        <f t="shared" si="83"/>
        <v>X</v>
      </c>
      <c r="K103" s="22" t="str">
        <f t="shared" si="83"/>
        <v>X</v>
      </c>
      <c r="L103" s="22" t="s">
        <v>2586</v>
      </c>
      <c r="M103" s="34" t="s">
        <v>2493</v>
      </c>
      <c r="N103" s="34" t="s">
        <v>2494</v>
      </c>
      <c r="O103" s="32">
        <f t="shared" si="64"/>
        <v>124525</v>
      </c>
      <c r="P103" s="34"/>
      <c r="Q103" s="34"/>
      <c r="R103" s="34"/>
      <c r="S103" s="32" t="str">
        <f>IFERROR(VLOOKUP(LEFT($M103,2),'ALL-Unit Code 4'!$W:$W,1,0),VLOOKUP($D$3,Sites!$A:$B,2,0))</f>
        <v>FC</v>
      </c>
      <c r="T103" s="32" t="str">
        <f>VLOOKUP(O103,'ALL-Chart of Accounts'!$E:$F,2,0)</f>
        <v>IC AR - India</v>
      </c>
      <c r="U103" s="34"/>
      <c r="V103" s="34"/>
      <c r="W103" s="34"/>
      <c r="X103" s="34"/>
      <c r="Y103" s="34"/>
      <c r="Z103" s="34"/>
      <c r="AA103" s="32">
        <f t="shared" si="80"/>
        <v>421000</v>
      </c>
      <c r="AB103" s="38">
        <f t="shared" si="82"/>
        <v>9525</v>
      </c>
      <c r="AC103" s="34"/>
      <c r="AD103" s="34"/>
      <c r="AE103" s="32" t="str">
        <f t="shared" si="55"/>
        <v>FC</v>
      </c>
      <c r="AF103" s="32" t="str">
        <f>VLOOKUP(AA103,'ALL-Chart of Accounts'!$E:$F,2,0)</f>
        <v>IC Product Sales (I82COS)</v>
      </c>
      <c r="AG103" s="32">
        <f t="shared" si="65"/>
        <v>421000</v>
      </c>
      <c r="AH103" s="32">
        <f t="shared" si="66"/>
        <v>9525</v>
      </c>
      <c r="AI103" s="32">
        <f t="shared" si="67"/>
        <v>9999</v>
      </c>
      <c r="AJ103" s="34"/>
      <c r="AK103" s="32" t="str">
        <f t="shared" si="56"/>
        <v>FC</v>
      </c>
      <c r="AL103" s="32" t="str">
        <f>VLOOKUP(AG103,'ALL-Chart of Accounts'!$E:$F,2,0)</f>
        <v>IC Product Sales (I82COS)</v>
      </c>
      <c r="AM103" s="34"/>
      <c r="AN103" s="34"/>
      <c r="AO103" s="34"/>
      <c r="AP103" s="34"/>
      <c r="AQ103" s="34"/>
      <c r="AR103" s="34"/>
      <c r="AS103" s="32">
        <f t="shared" si="68"/>
        <v>421000</v>
      </c>
      <c r="AT103" s="32">
        <f t="shared" si="69"/>
        <v>9525</v>
      </c>
      <c r="AU103" s="32" t="str">
        <f t="shared" si="70"/>
        <v/>
      </c>
      <c r="AV103" s="34"/>
      <c r="AW103" s="32" t="str">
        <f t="shared" si="57"/>
        <v>FC</v>
      </c>
      <c r="AX103" s="32" t="str">
        <f>VLOOKUP(AS103,'ALL-Chart of Accounts'!$E:$F,2,0)</f>
        <v>IC Product Sales (I82COS)</v>
      </c>
      <c r="AY103" s="34"/>
      <c r="AZ103" s="34"/>
      <c r="BA103" s="34"/>
      <c r="BB103" s="34"/>
      <c r="BC103" s="34"/>
      <c r="BD103" s="34"/>
      <c r="BE103" s="34"/>
      <c r="BF103" s="34"/>
      <c r="BG103" s="34"/>
      <c r="BH103" s="34"/>
      <c r="BI103" s="34"/>
      <c r="BJ103" s="34"/>
      <c r="BK103" s="34"/>
      <c r="BL103" s="34"/>
      <c r="BM103" s="34"/>
      <c r="BN103" s="34"/>
      <c r="BO103" s="34"/>
      <c r="BP103" s="34"/>
      <c r="BQ103" s="34"/>
      <c r="BR103" s="34"/>
      <c r="BS103" s="34"/>
      <c r="BT103" s="34"/>
      <c r="BU103" s="34"/>
      <c r="BV103" s="34"/>
      <c r="BW103" s="34"/>
      <c r="BX103" s="34"/>
      <c r="BY103" s="34"/>
      <c r="BZ103" s="34"/>
      <c r="CA103" s="34"/>
      <c r="CB103" s="34"/>
      <c r="CC103" s="34"/>
      <c r="CD103" s="34"/>
      <c r="CE103" s="34"/>
      <c r="CF103" s="34"/>
      <c r="CG103" s="34"/>
      <c r="CH103" s="34"/>
      <c r="CI103" s="32">
        <f t="shared" si="53"/>
        <v>521010</v>
      </c>
      <c r="CJ103" s="32">
        <f t="shared" si="71"/>
        <v>9525</v>
      </c>
      <c r="CK103" s="34"/>
      <c r="CL103" s="34"/>
      <c r="CM103" s="32" t="str">
        <f t="shared" si="58"/>
        <v>FC</v>
      </c>
      <c r="CN103" s="32" t="str">
        <f>VLOOKUP(CI103,'ALL-Chart of Accounts'!$E:$F,2,0)</f>
        <v>IC Product COS (I85COS) - Material</v>
      </c>
      <c r="CO103" s="32">
        <f t="shared" si="72"/>
        <v>521020</v>
      </c>
      <c r="CP103" s="32">
        <f t="shared" si="73"/>
        <v>9525</v>
      </c>
      <c r="CQ103" s="34"/>
      <c r="CR103" s="34"/>
      <c r="CS103" s="32" t="str">
        <f t="shared" si="59"/>
        <v>FC</v>
      </c>
      <c r="CT103" s="32" t="str">
        <f>VLOOKUP(CO103,'ALL-Chart of Accounts'!$E:$F,2,0)</f>
        <v>IC Product COS (I85COS) - Labor</v>
      </c>
      <c r="CU103" s="32">
        <f t="shared" si="74"/>
        <v>521030</v>
      </c>
      <c r="CV103" s="32">
        <f t="shared" si="75"/>
        <v>9525</v>
      </c>
      <c r="CW103" s="34"/>
      <c r="CX103" s="34"/>
      <c r="CY103" s="32" t="str">
        <f t="shared" si="60"/>
        <v>FC</v>
      </c>
      <c r="CZ103" s="32" t="str">
        <f>VLOOKUP(CU103,'ALL-Chart of Accounts'!$E:$F,2,0)</f>
        <v>IC Product COS (I85COS) - Fixed OH</v>
      </c>
      <c r="DA103" s="32">
        <f t="shared" si="76"/>
        <v>521040</v>
      </c>
      <c r="DB103" s="32">
        <f t="shared" si="77"/>
        <v>9525</v>
      </c>
      <c r="DC103" s="34"/>
      <c r="DD103" s="34"/>
      <c r="DE103" s="32" t="str">
        <f t="shared" si="61"/>
        <v>FC</v>
      </c>
      <c r="DF103" s="32" t="str">
        <f>VLOOKUP(DA103,'ALL-Chart of Accounts'!$E:$F,2,0)</f>
        <v>IC Product COS (I85COS) - Variable OH</v>
      </c>
      <c r="DG103" s="32">
        <f t="shared" si="78"/>
        <v>521050</v>
      </c>
      <c r="DH103" s="32">
        <f t="shared" si="79"/>
        <v>9525</v>
      </c>
      <c r="DI103" s="34"/>
      <c r="DJ103" s="34"/>
      <c r="DK103" s="32" t="str">
        <f t="shared" si="62"/>
        <v>FC</v>
      </c>
      <c r="DL103" s="32" t="str">
        <f>VLOOKUP(DG103,'ALL-Chart of Accounts'!$E:$F,2,0)</f>
        <v>IC Product COS (I85COS) - Outside</v>
      </c>
      <c r="DM103" s="34"/>
      <c r="DN103" s="34"/>
      <c r="DO103" s="34"/>
      <c r="DP103" s="34"/>
      <c r="DQ103" s="34"/>
      <c r="DR103" s="34"/>
      <c r="DS103" s="34"/>
      <c r="DT103" s="34"/>
      <c r="DU103" s="34"/>
      <c r="DV103" s="34"/>
      <c r="DW103" s="34"/>
      <c r="DX103" s="34"/>
      <c r="DY103" s="34"/>
      <c r="DZ103" s="34"/>
      <c r="EA103" s="34"/>
      <c r="EB103" s="34"/>
      <c r="EC103" s="34"/>
      <c r="ED103" s="34"/>
      <c r="EE103" s="34"/>
      <c r="EF103" s="34"/>
      <c r="EG103" s="34"/>
      <c r="EH103" s="34"/>
      <c r="EI103" s="34"/>
      <c r="EJ103" s="34"/>
      <c r="EK103" s="34"/>
      <c r="EL103" s="34"/>
      <c r="EM103" s="34"/>
      <c r="EN103" s="34"/>
      <c r="EO103" s="34"/>
      <c r="EP103" s="34"/>
      <c r="ER103" s="32" t="str">
        <f t="shared" si="63"/>
        <v>1JBTFCE540</v>
      </c>
      <c r="ES103" s="32" t="b">
        <f t="shared" si="84"/>
        <v>1</v>
      </c>
      <c r="ET103" t="s">
        <v>10</v>
      </c>
      <c r="EU103" t="s">
        <v>2498</v>
      </c>
      <c r="EV103" t="s">
        <v>2499</v>
      </c>
      <c r="EW103" t="s">
        <v>9398</v>
      </c>
      <c r="EX103" s="61">
        <v>42916.56868715278</v>
      </c>
      <c r="EY103" t="s">
        <v>9398</v>
      </c>
      <c r="EZ103" s="61">
        <v>43115.398548032405</v>
      </c>
    </row>
    <row r="104" spans="1:156" s="4" customFormat="1" x14ac:dyDescent="0.35">
      <c r="A104" s="47">
        <v>43115</v>
      </c>
      <c r="B104" s="47"/>
      <c r="C104" s="47"/>
      <c r="D104" s="46" t="s">
        <v>3429</v>
      </c>
      <c r="E104" s="22" t="str">
        <f t="shared" si="83"/>
        <v>X</v>
      </c>
      <c r="F104" s="22" t="str">
        <f t="shared" si="83"/>
        <v>X</v>
      </c>
      <c r="G104" s="22" t="str">
        <f t="shared" si="83"/>
        <v/>
      </c>
      <c r="H104" s="22" t="str">
        <f t="shared" si="83"/>
        <v/>
      </c>
      <c r="I104" s="22" t="str">
        <f t="shared" si="83"/>
        <v/>
      </c>
      <c r="J104" s="22" t="str">
        <f t="shared" si="83"/>
        <v>X</v>
      </c>
      <c r="K104" s="22" t="str">
        <f t="shared" si="83"/>
        <v>X</v>
      </c>
      <c r="L104" s="22" t="s">
        <v>2586</v>
      </c>
      <c r="M104" s="34" t="s">
        <v>2495</v>
      </c>
      <c r="N104" s="34" t="s">
        <v>11374</v>
      </c>
      <c r="O104" s="32">
        <f t="shared" si="64"/>
        <v>124530</v>
      </c>
      <c r="P104" s="34"/>
      <c r="Q104" s="34"/>
      <c r="R104" s="34"/>
      <c r="S104" s="32" t="str">
        <f>IFERROR(VLOOKUP(LEFT($M104,2),'ALL-Unit Code 4'!$W:$W,1,0),VLOOKUP($D$3,Sites!$A:$B,2,0))</f>
        <v>FC</v>
      </c>
      <c r="T104" s="32" t="str">
        <f>VLOOKUP(O104,'ALL-Chart of Accounts'!$E:$F,2,0)</f>
        <v>IC AR - Australia</v>
      </c>
      <c r="U104" s="34"/>
      <c r="V104" s="34"/>
      <c r="W104" s="34"/>
      <c r="X104" s="34"/>
      <c r="Y104" s="34"/>
      <c r="Z104" s="34"/>
      <c r="AA104" s="32">
        <f t="shared" si="80"/>
        <v>421000</v>
      </c>
      <c r="AB104" s="118">
        <f t="shared" si="82"/>
        <v>9530</v>
      </c>
      <c r="AC104" s="34"/>
      <c r="AD104" s="34"/>
      <c r="AE104" s="32" t="str">
        <f t="shared" si="55"/>
        <v>FC</v>
      </c>
      <c r="AF104" s="32" t="str">
        <f>VLOOKUP(AA104,'ALL-Chart of Accounts'!$E:$F,2,0)</f>
        <v>IC Product Sales (I82COS)</v>
      </c>
      <c r="AG104" s="32">
        <f t="shared" si="65"/>
        <v>421000</v>
      </c>
      <c r="AH104" s="32">
        <f t="shared" si="66"/>
        <v>9530</v>
      </c>
      <c r="AI104" s="32">
        <f t="shared" si="67"/>
        <v>9999</v>
      </c>
      <c r="AJ104" s="34"/>
      <c r="AK104" s="32" t="str">
        <f t="shared" si="56"/>
        <v>FC</v>
      </c>
      <c r="AL104" s="32" t="str">
        <f>VLOOKUP(AG104,'ALL-Chart of Accounts'!$E:$F,2,0)</f>
        <v>IC Product Sales (I82COS)</v>
      </c>
      <c r="AM104" s="34"/>
      <c r="AN104" s="34"/>
      <c r="AO104" s="34"/>
      <c r="AP104" s="34"/>
      <c r="AQ104" s="34"/>
      <c r="AR104" s="34"/>
      <c r="AS104" s="32">
        <f t="shared" si="68"/>
        <v>421000</v>
      </c>
      <c r="AT104" s="32">
        <f t="shared" si="69"/>
        <v>9530</v>
      </c>
      <c r="AU104" s="32" t="str">
        <f t="shared" si="70"/>
        <v/>
      </c>
      <c r="AV104" s="34"/>
      <c r="AW104" s="32" t="str">
        <f t="shared" si="57"/>
        <v>FC</v>
      </c>
      <c r="AX104" s="32" t="str">
        <f>VLOOKUP(AS104,'ALL-Chart of Accounts'!$E:$F,2,0)</f>
        <v>IC Product Sales (I82COS)</v>
      </c>
      <c r="AY104" s="34"/>
      <c r="AZ104" s="34"/>
      <c r="BA104" s="34"/>
      <c r="BB104" s="34"/>
      <c r="BC104" s="34"/>
      <c r="BD104" s="34"/>
      <c r="BE104" s="34"/>
      <c r="BF104" s="34"/>
      <c r="BG104" s="34"/>
      <c r="BH104" s="34"/>
      <c r="BI104" s="34"/>
      <c r="BJ104" s="34"/>
      <c r="BK104" s="34"/>
      <c r="BL104" s="34"/>
      <c r="BM104" s="34"/>
      <c r="BN104" s="34"/>
      <c r="BO104" s="34"/>
      <c r="BP104" s="34"/>
      <c r="BQ104" s="34"/>
      <c r="BR104" s="34"/>
      <c r="BS104" s="34"/>
      <c r="BT104" s="34"/>
      <c r="BU104" s="34"/>
      <c r="BV104" s="34"/>
      <c r="BW104" s="34"/>
      <c r="BX104" s="34"/>
      <c r="BY104" s="34"/>
      <c r="BZ104" s="34"/>
      <c r="CA104" s="34"/>
      <c r="CB104" s="34"/>
      <c r="CC104" s="34"/>
      <c r="CD104" s="34"/>
      <c r="CE104" s="34"/>
      <c r="CF104" s="34"/>
      <c r="CG104" s="34"/>
      <c r="CH104" s="34"/>
      <c r="CI104" s="32">
        <f t="shared" si="53"/>
        <v>521010</v>
      </c>
      <c r="CJ104" s="32">
        <f t="shared" si="71"/>
        <v>9530</v>
      </c>
      <c r="CK104" s="34"/>
      <c r="CL104" s="34"/>
      <c r="CM104" s="32" t="str">
        <f t="shared" si="58"/>
        <v>FC</v>
      </c>
      <c r="CN104" s="32" t="str">
        <f>VLOOKUP(CI104,'ALL-Chart of Accounts'!$E:$F,2,0)</f>
        <v>IC Product COS (I85COS) - Material</v>
      </c>
      <c r="CO104" s="32">
        <f t="shared" si="72"/>
        <v>521020</v>
      </c>
      <c r="CP104" s="32">
        <f t="shared" si="73"/>
        <v>9530</v>
      </c>
      <c r="CQ104" s="34"/>
      <c r="CR104" s="34"/>
      <c r="CS104" s="32" t="str">
        <f t="shared" si="59"/>
        <v>FC</v>
      </c>
      <c r="CT104" s="32" t="str">
        <f>VLOOKUP(CO104,'ALL-Chart of Accounts'!$E:$F,2,0)</f>
        <v>IC Product COS (I85COS) - Labor</v>
      </c>
      <c r="CU104" s="32">
        <f t="shared" si="74"/>
        <v>521030</v>
      </c>
      <c r="CV104" s="32">
        <f t="shared" si="75"/>
        <v>9530</v>
      </c>
      <c r="CW104" s="34"/>
      <c r="CX104" s="34"/>
      <c r="CY104" s="32" t="str">
        <f t="shared" si="60"/>
        <v>FC</v>
      </c>
      <c r="CZ104" s="32" t="str">
        <f>VLOOKUP(CU104,'ALL-Chart of Accounts'!$E:$F,2,0)</f>
        <v>IC Product COS (I85COS) - Fixed OH</v>
      </c>
      <c r="DA104" s="32">
        <f t="shared" si="76"/>
        <v>521040</v>
      </c>
      <c r="DB104" s="32">
        <f t="shared" si="77"/>
        <v>9530</v>
      </c>
      <c r="DC104" s="34"/>
      <c r="DD104" s="34"/>
      <c r="DE104" s="32" t="str">
        <f t="shared" si="61"/>
        <v>FC</v>
      </c>
      <c r="DF104" s="32" t="str">
        <f>VLOOKUP(DA104,'ALL-Chart of Accounts'!$E:$F,2,0)</f>
        <v>IC Product COS (I85COS) - Variable OH</v>
      </c>
      <c r="DG104" s="32">
        <f t="shared" si="78"/>
        <v>521050</v>
      </c>
      <c r="DH104" s="32">
        <f t="shared" si="79"/>
        <v>9530</v>
      </c>
      <c r="DI104" s="34"/>
      <c r="DJ104" s="34"/>
      <c r="DK104" s="32" t="str">
        <f t="shared" si="62"/>
        <v>FC</v>
      </c>
      <c r="DL104" s="32" t="str">
        <f>VLOOKUP(DG104,'ALL-Chart of Accounts'!$E:$F,2,0)</f>
        <v>IC Product COS (I85COS) - Outside</v>
      </c>
      <c r="DM104" s="34"/>
      <c r="DN104" s="34"/>
      <c r="DO104" s="34"/>
      <c r="DP104" s="34"/>
      <c r="DQ104" s="34"/>
      <c r="DR104" s="34"/>
      <c r="DS104" s="34"/>
      <c r="DT104" s="34"/>
      <c r="DU104" s="34"/>
      <c r="DV104" s="34"/>
      <c r="DW104" s="34"/>
      <c r="DX104" s="34"/>
      <c r="DY104" s="34"/>
      <c r="DZ104" s="34"/>
      <c r="EA104" s="34"/>
      <c r="EB104" s="34"/>
      <c r="EC104" s="34"/>
      <c r="ED104" s="34"/>
      <c r="EE104" s="34"/>
      <c r="EF104" s="34"/>
      <c r="EG104" s="34"/>
      <c r="EH104" s="34"/>
      <c r="EI104" s="34"/>
      <c r="EJ104" s="34"/>
      <c r="EK104" s="34"/>
      <c r="EL104" s="34"/>
      <c r="EM104" s="34"/>
      <c r="EN104" s="34"/>
      <c r="EO104" s="34"/>
      <c r="EP104" s="34"/>
      <c r="EQ104"/>
      <c r="ER104" s="32" t="str">
        <f t="shared" si="63"/>
        <v>1JBTFCE545</v>
      </c>
      <c r="ES104" s="32" t="b">
        <f t="shared" si="84"/>
        <v>1</v>
      </c>
      <c r="ET104" s="4" t="s">
        <v>10</v>
      </c>
      <c r="EU104" s="4" t="s">
        <v>2500</v>
      </c>
      <c r="EV104" s="4" t="s">
        <v>2501</v>
      </c>
      <c r="EW104" s="4" t="s">
        <v>9398</v>
      </c>
      <c r="EX104" s="61">
        <v>42916.56868931713</v>
      </c>
      <c r="EY104" s="4" t="s">
        <v>9398</v>
      </c>
      <c r="EZ104" s="61">
        <v>43115.398549965277</v>
      </c>
    </row>
    <row r="105" spans="1:156" s="46" customFormat="1" x14ac:dyDescent="0.35">
      <c r="A105" s="18">
        <v>43115</v>
      </c>
      <c r="B105" s="18"/>
      <c r="C105" s="18"/>
      <c r="D105" s="4" t="s">
        <v>3429</v>
      </c>
      <c r="E105" s="22" t="str">
        <f t="shared" ref="E105:K114" si="85">IF(ISERROR(VLOOKUP(E$4&amp;$M105,$ER:$ER,1,0)),"","X")</f>
        <v>X</v>
      </c>
      <c r="F105" s="22" t="str">
        <f t="shared" si="85"/>
        <v>X</v>
      </c>
      <c r="G105" s="22" t="str">
        <f t="shared" si="85"/>
        <v/>
      </c>
      <c r="H105" s="22" t="str">
        <f t="shared" si="85"/>
        <v/>
      </c>
      <c r="I105" s="22" t="str">
        <f t="shared" si="85"/>
        <v/>
      </c>
      <c r="J105" s="22" t="str">
        <f t="shared" si="85"/>
        <v>X</v>
      </c>
      <c r="K105" s="22" t="str">
        <f t="shared" si="85"/>
        <v>X</v>
      </c>
      <c r="L105" s="22" t="s">
        <v>2586</v>
      </c>
      <c r="M105" s="34" t="s">
        <v>2496</v>
      </c>
      <c r="N105" s="34" t="s">
        <v>2497</v>
      </c>
      <c r="O105" s="32">
        <f t="shared" si="64"/>
        <v>124535</v>
      </c>
      <c r="P105" s="34"/>
      <c r="Q105" s="34"/>
      <c r="R105" s="34"/>
      <c r="S105" s="32" t="str">
        <f>IFERROR(VLOOKUP(LEFT($M105,2),'ALL-Unit Code 4'!$W:$W,1,0),VLOOKUP($D$3,Sites!$A:$B,2,0))</f>
        <v>FC</v>
      </c>
      <c r="T105" s="32" t="str">
        <f>VLOOKUP(O105,'ALL-Chart of Accounts'!$E:$F,2,0)</f>
        <v>IC AR - New Zealand</v>
      </c>
      <c r="U105" s="34"/>
      <c r="V105" s="34"/>
      <c r="W105" s="34"/>
      <c r="X105" s="34"/>
      <c r="Y105" s="34"/>
      <c r="Z105" s="34"/>
      <c r="AA105" s="32">
        <f t="shared" si="80"/>
        <v>421000</v>
      </c>
      <c r="AB105" s="38">
        <f t="shared" si="82"/>
        <v>9535</v>
      </c>
      <c r="AC105" s="34"/>
      <c r="AD105" s="34"/>
      <c r="AE105" s="32" t="str">
        <f t="shared" si="55"/>
        <v>FC</v>
      </c>
      <c r="AF105" s="32" t="str">
        <f>VLOOKUP(AA105,'ALL-Chart of Accounts'!$E:$F,2,0)</f>
        <v>IC Product Sales (I82COS)</v>
      </c>
      <c r="AG105" s="32">
        <f t="shared" si="65"/>
        <v>421000</v>
      </c>
      <c r="AH105" s="32">
        <f t="shared" si="66"/>
        <v>9535</v>
      </c>
      <c r="AI105" s="32">
        <f t="shared" si="67"/>
        <v>9999</v>
      </c>
      <c r="AJ105" s="34"/>
      <c r="AK105" s="32" t="str">
        <f t="shared" si="56"/>
        <v>FC</v>
      </c>
      <c r="AL105" s="32" t="str">
        <f>VLOOKUP(AG105,'ALL-Chart of Accounts'!$E:$F,2,0)</f>
        <v>IC Product Sales (I82COS)</v>
      </c>
      <c r="AM105" s="34"/>
      <c r="AN105" s="34"/>
      <c r="AO105" s="34"/>
      <c r="AP105" s="34"/>
      <c r="AQ105" s="34"/>
      <c r="AR105" s="34"/>
      <c r="AS105" s="32">
        <f t="shared" si="68"/>
        <v>421000</v>
      </c>
      <c r="AT105" s="32">
        <f t="shared" si="69"/>
        <v>9535</v>
      </c>
      <c r="AU105" s="32" t="str">
        <f t="shared" si="70"/>
        <v/>
      </c>
      <c r="AV105" s="34"/>
      <c r="AW105" s="32" t="str">
        <f t="shared" si="57"/>
        <v>FC</v>
      </c>
      <c r="AX105" s="32" t="str">
        <f>VLOOKUP(AS105,'ALL-Chart of Accounts'!$E:$F,2,0)</f>
        <v>IC Product Sales (I82COS)</v>
      </c>
      <c r="AY105" s="34"/>
      <c r="AZ105" s="34"/>
      <c r="BA105" s="34"/>
      <c r="BB105" s="34"/>
      <c r="BC105" s="34"/>
      <c r="BD105" s="34"/>
      <c r="BE105" s="34"/>
      <c r="BF105" s="34"/>
      <c r="BG105" s="34"/>
      <c r="BH105" s="34"/>
      <c r="BI105" s="34"/>
      <c r="BJ105" s="34"/>
      <c r="BK105" s="34"/>
      <c r="BL105" s="34"/>
      <c r="BM105" s="34"/>
      <c r="BN105" s="34"/>
      <c r="BO105" s="34"/>
      <c r="BP105" s="34"/>
      <c r="BQ105" s="34"/>
      <c r="BR105" s="34"/>
      <c r="BS105" s="34"/>
      <c r="BT105" s="34"/>
      <c r="BU105" s="34"/>
      <c r="BV105" s="34"/>
      <c r="BW105" s="34"/>
      <c r="BX105" s="34"/>
      <c r="BY105" s="34"/>
      <c r="BZ105" s="34"/>
      <c r="CA105" s="34"/>
      <c r="CB105" s="34"/>
      <c r="CC105" s="34"/>
      <c r="CD105" s="34"/>
      <c r="CE105" s="34"/>
      <c r="CF105" s="34"/>
      <c r="CG105" s="34"/>
      <c r="CH105" s="34"/>
      <c r="CI105" s="32">
        <f t="shared" ref="CI105:CI116" si="86">IF(OR($L105="Interdivisional",$L105="Cost Collecting"),$AA105,$AA105+100010)</f>
        <v>521010</v>
      </c>
      <c r="CJ105" s="32">
        <f t="shared" si="71"/>
        <v>9535</v>
      </c>
      <c r="CK105" s="34"/>
      <c r="CL105" s="34"/>
      <c r="CM105" s="32" t="str">
        <f t="shared" si="58"/>
        <v>FC</v>
      </c>
      <c r="CN105" s="32" t="str">
        <f>VLOOKUP(CI105,'ALL-Chart of Accounts'!$E:$F,2,0)</f>
        <v>IC Product COS (I85COS) - Material</v>
      </c>
      <c r="CO105" s="32">
        <f t="shared" si="72"/>
        <v>521020</v>
      </c>
      <c r="CP105" s="32">
        <f t="shared" si="73"/>
        <v>9535</v>
      </c>
      <c r="CQ105" s="34"/>
      <c r="CR105" s="34"/>
      <c r="CS105" s="32" t="str">
        <f t="shared" si="59"/>
        <v>FC</v>
      </c>
      <c r="CT105" s="32" t="str">
        <f>VLOOKUP(CO105,'ALL-Chart of Accounts'!$E:$F,2,0)</f>
        <v>IC Product COS (I85COS) - Labor</v>
      </c>
      <c r="CU105" s="32">
        <f t="shared" si="74"/>
        <v>521030</v>
      </c>
      <c r="CV105" s="32">
        <f t="shared" si="75"/>
        <v>9535</v>
      </c>
      <c r="CW105" s="34"/>
      <c r="CX105" s="34"/>
      <c r="CY105" s="32" t="str">
        <f t="shared" si="60"/>
        <v>FC</v>
      </c>
      <c r="CZ105" s="32" t="str">
        <f>VLOOKUP(CU105,'ALL-Chart of Accounts'!$E:$F,2,0)</f>
        <v>IC Product COS (I85COS) - Fixed OH</v>
      </c>
      <c r="DA105" s="32">
        <f t="shared" si="76"/>
        <v>521040</v>
      </c>
      <c r="DB105" s="32">
        <f t="shared" si="77"/>
        <v>9535</v>
      </c>
      <c r="DC105" s="34"/>
      <c r="DD105" s="34"/>
      <c r="DE105" s="32" t="str">
        <f t="shared" si="61"/>
        <v>FC</v>
      </c>
      <c r="DF105" s="32" t="str">
        <f>VLOOKUP(DA105,'ALL-Chart of Accounts'!$E:$F,2,0)</f>
        <v>IC Product COS (I85COS) - Variable OH</v>
      </c>
      <c r="DG105" s="32">
        <f t="shared" si="78"/>
        <v>521050</v>
      </c>
      <c r="DH105" s="32">
        <f t="shared" si="79"/>
        <v>9535</v>
      </c>
      <c r="DI105" s="34"/>
      <c r="DJ105" s="34"/>
      <c r="DK105" s="32" t="str">
        <f t="shared" si="62"/>
        <v>FC</v>
      </c>
      <c r="DL105" s="32" t="str">
        <f>VLOOKUP(DG105,'ALL-Chart of Accounts'!$E:$F,2,0)</f>
        <v>IC Product COS (I85COS) - Outside</v>
      </c>
      <c r="DM105" s="34"/>
      <c r="DN105" s="34"/>
      <c r="DO105" s="34"/>
      <c r="DP105" s="34"/>
      <c r="DQ105" s="34"/>
      <c r="DR105" s="34"/>
      <c r="DS105" s="34"/>
      <c r="DT105" s="34"/>
      <c r="DU105" s="34"/>
      <c r="DV105" s="34"/>
      <c r="DW105" s="34"/>
      <c r="DX105" s="34"/>
      <c r="DY105" s="34"/>
      <c r="DZ105" s="34"/>
      <c r="EA105" s="34"/>
      <c r="EB105" s="34"/>
      <c r="EC105" s="34"/>
      <c r="ED105" s="34"/>
      <c r="EE105" s="34"/>
      <c r="EF105" s="34"/>
      <c r="EG105" s="34"/>
      <c r="EH105" s="34"/>
      <c r="EI105" s="34"/>
      <c r="EJ105" s="34"/>
      <c r="EK105" s="34"/>
      <c r="EL105" s="34"/>
      <c r="EM105" s="34"/>
      <c r="EN105" s="34"/>
      <c r="EO105" s="34"/>
      <c r="EP105" s="34"/>
      <c r="EQ105" s="4"/>
      <c r="ER105" s="32" t="str">
        <f>ET105&amp;EU105</f>
        <v>1JBTFCEQ</v>
      </c>
      <c r="ES105" s="32" t="b">
        <f t="shared" si="84"/>
        <v>1</v>
      </c>
      <c r="ET105" s="46" t="s">
        <v>10</v>
      </c>
      <c r="EU105" s="46" t="s">
        <v>2502</v>
      </c>
      <c r="EV105" s="46" t="s">
        <v>2503</v>
      </c>
      <c r="EW105" s="46" t="s">
        <v>9398</v>
      </c>
      <c r="EX105" s="61">
        <v>42916.568611111114</v>
      </c>
      <c r="EY105" s="46" t="s">
        <v>9398</v>
      </c>
      <c r="EZ105" s="61">
        <v>43115.398551817132</v>
      </c>
    </row>
    <row r="106" spans="1:156" s="4" customFormat="1" x14ac:dyDescent="0.35">
      <c r="A106" s="18">
        <v>43115</v>
      </c>
      <c r="B106" s="18"/>
      <c r="C106" s="18"/>
      <c r="D106" s="4" t="s">
        <v>3429</v>
      </c>
      <c r="E106" s="22" t="str">
        <f t="shared" si="85"/>
        <v>X</v>
      </c>
      <c r="F106" s="22" t="str">
        <f t="shared" si="85"/>
        <v>X</v>
      </c>
      <c r="G106" s="22" t="str">
        <f t="shared" si="85"/>
        <v/>
      </c>
      <c r="H106" s="22" t="str">
        <f t="shared" si="85"/>
        <v/>
      </c>
      <c r="I106" s="22" t="str">
        <f t="shared" si="85"/>
        <v/>
      </c>
      <c r="J106" s="22" t="str">
        <f t="shared" si="85"/>
        <v>X</v>
      </c>
      <c r="K106" s="22" t="str">
        <f t="shared" si="85"/>
        <v>X</v>
      </c>
      <c r="L106" s="22" t="s">
        <v>2586</v>
      </c>
      <c r="M106" s="34" t="s">
        <v>2498</v>
      </c>
      <c r="N106" s="34" t="s">
        <v>2499</v>
      </c>
      <c r="O106" s="32">
        <f t="shared" si="64"/>
        <v>124540</v>
      </c>
      <c r="P106" s="34"/>
      <c r="Q106" s="34"/>
      <c r="R106" s="34"/>
      <c r="S106" s="32" t="str">
        <f>IFERROR(VLOOKUP(LEFT($M106,2),'ALL-Unit Code 4'!$W:$W,1,0),VLOOKUP($D$3,Sites!$A:$B,2,0))</f>
        <v>FC</v>
      </c>
      <c r="T106" s="32" t="str">
        <f>VLOOKUP(O106,'ALL-Chart of Accounts'!$E:$F,2,0)</f>
        <v>IC AR - Shanghai</v>
      </c>
      <c r="U106" s="34"/>
      <c r="V106" s="34"/>
      <c r="W106" s="34"/>
      <c r="X106" s="34"/>
      <c r="Y106" s="34"/>
      <c r="Z106" s="34"/>
      <c r="AA106" s="32">
        <f t="shared" si="80"/>
        <v>421000</v>
      </c>
      <c r="AB106" s="38">
        <f t="shared" si="82"/>
        <v>9540</v>
      </c>
      <c r="AC106" s="34"/>
      <c r="AD106" s="34"/>
      <c r="AE106" s="32" t="str">
        <f t="shared" si="55"/>
        <v>FC</v>
      </c>
      <c r="AF106" s="32" t="str">
        <f>VLOOKUP(AA106,'ALL-Chart of Accounts'!$E:$F,2,0)</f>
        <v>IC Product Sales (I82COS)</v>
      </c>
      <c r="AG106" s="32">
        <f t="shared" si="65"/>
        <v>421000</v>
      </c>
      <c r="AH106" s="32">
        <f t="shared" si="66"/>
        <v>9540</v>
      </c>
      <c r="AI106" s="32">
        <f t="shared" si="67"/>
        <v>9999</v>
      </c>
      <c r="AJ106" s="34"/>
      <c r="AK106" s="32" t="str">
        <f t="shared" si="56"/>
        <v>FC</v>
      </c>
      <c r="AL106" s="32" t="str">
        <f>VLOOKUP(AG106,'ALL-Chart of Accounts'!$E:$F,2,0)</f>
        <v>IC Product Sales (I82COS)</v>
      </c>
      <c r="AM106" s="34"/>
      <c r="AN106" s="34"/>
      <c r="AO106" s="34"/>
      <c r="AP106" s="34"/>
      <c r="AQ106" s="34"/>
      <c r="AR106" s="34"/>
      <c r="AS106" s="32">
        <f t="shared" si="68"/>
        <v>421000</v>
      </c>
      <c r="AT106" s="32">
        <f t="shared" si="69"/>
        <v>9540</v>
      </c>
      <c r="AU106" s="32" t="str">
        <f t="shared" si="70"/>
        <v/>
      </c>
      <c r="AV106" s="34"/>
      <c r="AW106" s="32" t="str">
        <f t="shared" si="57"/>
        <v>FC</v>
      </c>
      <c r="AX106" s="32" t="str">
        <f>VLOOKUP(AS106,'ALL-Chart of Accounts'!$E:$F,2,0)</f>
        <v>IC Product Sales (I82COS)</v>
      </c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  <c r="BY106" s="34"/>
      <c r="BZ106" s="34"/>
      <c r="CA106" s="34"/>
      <c r="CB106" s="34"/>
      <c r="CC106" s="34"/>
      <c r="CD106" s="34"/>
      <c r="CE106" s="34"/>
      <c r="CF106" s="34"/>
      <c r="CG106" s="34"/>
      <c r="CH106" s="34"/>
      <c r="CI106" s="32">
        <f t="shared" si="86"/>
        <v>521010</v>
      </c>
      <c r="CJ106" s="32">
        <f t="shared" si="71"/>
        <v>9540</v>
      </c>
      <c r="CK106" s="34"/>
      <c r="CL106" s="34"/>
      <c r="CM106" s="32" t="str">
        <f t="shared" si="58"/>
        <v>FC</v>
      </c>
      <c r="CN106" s="32" t="str">
        <f>VLOOKUP(CI106,'ALL-Chart of Accounts'!$E:$F,2,0)</f>
        <v>IC Product COS (I85COS) - Material</v>
      </c>
      <c r="CO106" s="32">
        <f t="shared" si="72"/>
        <v>521020</v>
      </c>
      <c r="CP106" s="32">
        <f t="shared" si="73"/>
        <v>9540</v>
      </c>
      <c r="CQ106" s="34"/>
      <c r="CR106" s="34"/>
      <c r="CS106" s="32" t="str">
        <f t="shared" si="59"/>
        <v>FC</v>
      </c>
      <c r="CT106" s="32" t="str">
        <f>VLOOKUP(CO106,'ALL-Chart of Accounts'!$E:$F,2,0)</f>
        <v>IC Product COS (I85COS) - Labor</v>
      </c>
      <c r="CU106" s="32">
        <f t="shared" si="74"/>
        <v>521030</v>
      </c>
      <c r="CV106" s="32">
        <f t="shared" si="75"/>
        <v>9540</v>
      </c>
      <c r="CW106" s="34"/>
      <c r="CX106" s="34"/>
      <c r="CY106" s="32" t="str">
        <f t="shared" si="60"/>
        <v>FC</v>
      </c>
      <c r="CZ106" s="32" t="str">
        <f>VLOOKUP(CU106,'ALL-Chart of Accounts'!$E:$F,2,0)</f>
        <v>IC Product COS (I85COS) - Fixed OH</v>
      </c>
      <c r="DA106" s="32">
        <f t="shared" si="76"/>
        <v>521040</v>
      </c>
      <c r="DB106" s="32">
        <f t="shared" si="77"/>
        <v>9540</v>
      </c>
      <c r="DC106" s="34"/>
      <c r="DD106" s="34"/>
      <c r="DE106" s="32" t="str">
        <f t="shared" si="61"/>
        <v>FC</v>
      </c>
      <c r="DF106" s="32" t="str">
        <f>VLOOKUP(DA106,'ALL-Chart of Accounts'!$E:$F,2,0)</f>
        <v>IC Product COS (I85COS) - Variable OH</v>
      </c>
      <c r="DG106" s="32">
        <f t="shared" si="78"/>
        <v>521050</v>
      </c>
      <c r="DH106" s="32">
        <f t="shared" si="79"/>
        <v>9540</v>
      </c>
      <c r="DI106" s="34"/>
      <c r="DJ106" s="34"/>
      <c r="DK106" s="32" t="str">
        <f t="shared" si="62"/>
        <v>FC</v>
      </c>
      <c r="DL106" s="32" t="str">
        <f>VLOOKUP(DG106,'ALL-Chart of Accounts'!$E:$F,2,0)</f>
        <v>IC Product COS (I85COS) - Outside</v>
      </c>
      <c r="DM106" s="34"/>
      <c r="DN106" s="34"/>
      <c r="DO106" s="34"/>
      <c r="DP106" s="34"/>
      <c r="DQ106" s="34"/>
      <c r="DR106" s="34"/>
      <c r="DS106" s="34"/>
      <c r="DT106" s="34"/>
      <c r="DU106" s="34"/>
      <c r="DV106" s="34"/>
      <c r="DW106" s="34"/>
      <c r="DX106" s="34"/>
      <c r="DY106" s="34"/>
      <c r="DZ106" s="34"/>
      <c r="EA106" s="34"/>
      <c r="EB106" s="34"/>
      <c r="EC106" s="34"/>
      <c r="ED106" s="34"/>
      <c r="EE106" s="34"/>
      <c r="EF106" s="34"/>
      <c r="EG106" s="34"/>
      <c r="EH106" s="34"/>
      <c r="EI106" s="34"/>
      <c r="EJ106" s="34"/>
      <c r="EK106" s="34"/>
      <c r="EL106" s="34"/>
      <c r="EM106" s="34"/>
      <c r="EN106" s="34"/>
      <c r="EO106" s="34"/>
      <c r="EP106" s="34"/>
      <c r="EQ106" s="46"/>
      <c r="ER106" s="32" t="str">
        <f t="shared" si="63"/>
        <v>1JBTFCEQOT</v>
      </c>
      <c r="ES106" s="32" t="b">
        <f t="shared" si="84"/>
        <v>1</v>
      </c>
      <c r="ET106" s="4" t="s">
        <v>10</v>
      </c>
      <c r="EU106" s="4" t="s">
        <v>10847</v>
      </c>
      <c r="EV106" s="4" t="s">
        <v>10851</v>
      </c>
      <c r="EW106" s="4" t="s">
        <v>9398</v>
      </c>
      <c r="EX106" s="61">
        <v>43301.603814895832</v>
      </c>
      <c r="EY106" s="4" t="s">
        <v>9398</v>
      </c>
      <c r="EZ106" s="61">
        <v>43301.603814895832</v>
      </c>
    </row>
    <row r="107" spans="1:156" s="4" customFormat="1" x14ac:dyDescent="0.35">
      <c r="A107" s="18">
        <v>43115</v>
      </c>
      <c r="B107" s="18"/>
      <c r="C107" s="18"/>
      <c r="D107" s="4" t="s">
        <v>3429</v>
      </c>
      <c r="E107" s="22" t="str">
        <f t="shared" si="85"/>
        <v>X</v>
      </c>
      <c r="F107" s="22" t="str">
        <f t="shared" si="85"/>
        <v>X</v>
      </c>
      <c r="G107" s="22" t="str">
        <f t="shared" si="85"/>
        <v/>
      </c>
      <c r="H107" s="22" t="str">
        <f t="shared" si="85"/>
        <v/>
      </c>
      <c r="I107" s="22" t="str">
        <f t="shared" si="85"/>
        <v/>
      </c>
      <c r="J107" s="22" t="str">
        <f t="shared" si="85"/>
        <v>X</v>
      </c>
      <c r="K107" s="22" t="str">
        <f t="shared" si="85"/>
        <v>X</v>
      </c>
      <c r="L107" s="22" t="s">
        <v>2586</v>
      </c>
      <c r="M107" s="34" t="s">
        <v>2500</v>
      </c>
      <c r="N107" s="34" t="s">
        <v>2501</v>
      </c>
      <c r="O107" s="32">
        <f t="shared" si="64"/>
        <v>124545</v>
      </c>
      <c r="P107" s="34"/>
      <c r="Q107" s="34"/>
      <c r="R107" s="34"/>
      <c r="S107" s="32" t="str">
        <f>IFERROR(VLOOKUP(LEFT($M107,2),'ALL-Unit Code 4'!$W:$W,1,0),VLOOKUP($D$3,Sites!$A:$B,2,0))</f>
        <v>FC</v>
      </c>
      <c r="T107" s="32" t="str">
        <f>VLOOKUP(O107,'ALL-Chart of Accounts'!$E:$F,2,0)</f>
        <v>IC AR - Kunshan</v>
      </c>
      <c r="U107" s="34"/>
      <c r="V107" s="34"/>
      <c r="W107" s="34"/>
      <c r="X107" s="34"/>
      <c r="Y107" s="34"/>
      <c r="Z107" s="34"/>
      <c r="AA107" s="32">
        <f t="shared" si="80"/>
        <v>421000</v>
      </c>
      <c r="AB107" s="118">
        <f t="shared" si="82"/>
        <v>9545</v>
      </c>
      <c r="AC107" s="34"/>
      <c r="AD107" s="34"/>
      <c r="AE107" s="32" t="str">
        <f t="shared" si="55"/>
        <v>FC</v>
      </c>
      <c r="AF107" s="32" t="str">
        <f>VLOOKUP(AA107,'ALL-Chart of Accounts'!$E:$F,2,0)</f>
        <v>IC Product Sales (I82COS)</v>
      </c>
      <c r="AG107" s="32">
        <f t="shared" si="65"/>
        <v>421000</v>
      </c>
      <c r="AH107" s="32">
        <f t="shared" si="66"/>
        <v>9545</v>
      </c>
      <c r="AI107" s="32">
        <f t="shared" si="67"/>
        <v>9999</v>
      </c>
      <c r="AJ107" s="34"/>
      <c r="AK107" s="32" t="str">
        <f t="shared" si="56"/>
        <v>FC</v>
      </c>
      <c r="AL107" s="32" t="str">
        <f>VLOOKUP(AG107,'ALL-Chart of Accounts'!$E:$F,2,0)</f>
        <v>IC Product Sales (I82COS)</v>
      </c>
      <c r="AM107" s="34"/>
      <c r="AN107" s="34"/>
      <c r="AO107" s="34"/>
      <c r="AP107" s="34"/>
      <c r="AQ107" s="34"/>
      <c r="AR107" s="34"/>
      <c r="AS107" s="32">
        <f t="shared" si="68"/>
        <v>421000</v>
      </c>
      <c r="AT107" s="32">
        <f t="shared" si="69"/>
        <v>9545</v>
      </c>
      <c r="AU107" s="32" t="str">
        <f t="shared" si="70"/>
        <v/>
      </c>
      <c r="AV107" s="34"/>
      <c r="AW107" s="32" t="str">
        <f t="shared" si="57"/>
        <v>FC</v>
      </c>
      <c r="AX107" s="32" t="str">
        <f>VLOOKUP(AS107,'ALL-Chart of Accounts'!$E:$F,2,0)</f>
        <v>IC Product Sales (I82COS)</v>
      </c>
      <c r="AY107" s="34"/>
      <c r="AZ107" s="34"/>
      <c r="BA107" s="34"/>
      <c r="BB107" s="34"/>
      <c r="BC107" s="34"/>
      <c r="BD107" s="34"/>
      <c r="BE107" s="34"/>
      <c r="BF107" s="34"/>
      <c r="BG107" s="34"/>
      <c r="BH107" s="34"/>
      <c r="BI107" s="34"/>
      <c r="BJ107" s="34"/>
      <c r="BK107" s="34"/>
      <c r="BL107" s="34"/>
      <c r="BM107" s="34"/>
      <c r="BN107" s="34"/>
      <c r="BO107" s="34"/>
      <c r="BP107" s="34"/>
      <c r="BQ107" s="34"/>
      <c r="BR107" s="34"/>
      <c r="BS107" s="34"/>
      <c r="BT107" s="34"/>
      <c r="BU107" s="34"/>
      <c r="BV107" s="34"/>
      <c r="BW107" s="34"/>
      <c r="BX107" s="34"/>
      <c r="BY107" s="34"/>
      <c r="BZ107" s="34"/>
      <c r="CA107" s="34"/>
      <c r="CB107" s="34"/>
      <c r="CC107" s="34"/>
      <c r="CD107" s="34"/>
      <c r="CE107" s="34"/>
      <c r="CF107" s="34"/>
      <c r="CG107" s="34"/>
      <c r="CH107" s="34"/>
      <c r="CI107" s="32">
        <f t="shared" si="86"/>
        <v>521010</v>
      </c>
      <c r="CJ107" s="32">
        <f t="shared" si="71"/>
        <v>9545</v>
      </c>
      <c r="CK107" s="34"/>
      <c r="CL107" s="34"/>
      <c r="CM107" s="32" t="str">
        <f t="shared" si="58"/>
        <v>FC</v>
      </c>
      <c r="CN107" s="32" t="str">
        <f>VLOOKUP(CI107,'ALL-Chart of Accounts'!$E:$F,2,0)</f>
        <v>IC Product COS (I85COS) - Material</v>
      </c>
      <c r="CO107" s="32">
        <f t="shared" si="72"/>
        <v>521020</v>
      </c>
      <c r="CP107" s="32">
        <f t="shared" si="73"/>
        <v>9545</v>
      </c>
      <c r="CQ107" s="34"/>
      <c r="CR107" s="34"/>
      <c r="CS107" s="32" t="str">
        <f t="shared" si="59"/>
        <v>FC</v>
      </c>
      <c r="CT107" s="32" t="str">
        <f>VLOOKUP(CO107,'ALL-Chart of Accounts'!$E:$F,2,0)</f>
        <v>IC Product COS (I85COS) - Labor</v>
      </c>
      <c r="CU107" s="32">
        <f t="shared" si="74"/>
        <v>521030</v>
      </c>
      <c r="CV107" s="32">
        <f t="shared" si="75"/>
        <v>9545</v>
      </c>
      <c r="CW107" s="34"/>
      <c r="CX107" s="34"/>
      <c r="CY107" s="32" t="str">
        <f t="shared" si="60"/>
        <v>FC</v>
      </c>
      <c r="CZ107" s="32" t="str">
        <f>VLOOKUP(CU107,'ALL-Chart of Accounts'!$E:$F,2,0)</f>
        <v>IC Product COS (I85COS) - Fixed OH</v>
      </c>
      <c r="DA107" s="32">
        <f t="shared" si="76"/>
        <v>521040</v>
      </c>
      <c r="DB107" s="32">
        <f t="shared" si="77"/>
        <v>9545</v>
      </c>
      <c r="DC107" s="34"/>
      <c r="DD107" s="34"/>
      <c r="DE107" s="32" t="str">
        <f t="shared" si="61"/>
        <v>FC</v>
      </c>
      <c r="DF107" s="32" t="str">
        <f>VLOOKUP(DA107,'ALL-Chart of Accounts'!$E:$F,2,0)</f>
        <v>IC Product COS (I85COS) - Variable OH</v>
      </c>
      <c r="DG107" s="32">
        <f t="shared" si="78"/>
        <v>521050</v>
      </c>
      <c r="DH107" s="32">
        <f t="shared" si="79"/>
        <v>9545</v>
      </c>
      <c r="DI107" s="34"/>
      <c r="DJ107" s="34"/>
      <c r="DK107" s="32" t="str">
        <f t="shared" si="62"/>
        <v>FC</v>
      </c>
      <c r="DL107" s="32" t="str">
        <f>VLOOKUP(DG107,'ALL-Chart of Accounts'!$E:$F,2,0)</f>
        <v>IC Product COS (I85COS) - Outside</v>
      </c>
      <c r="DM107" s="34"/>
      <c r="DN107" s="34"/>
      <c r="DO107" s="34"/>
      <c r="DP107" s="34"/>
      <c r="DQ107" s="34"/>
      <c r="DR107" s="34"/>
      <c r="DS107" s="34"/>
      <c r="DT107" s="34"/>
      <c r="DU107" s="34"/>
      <c r="DV107" s="34"/>
      <c r="DW107" s="34"/>
      <c r="DX107" s="34"/>
      <c r="DY107" s="34"/>
      <c r="DZ107" s="34"/>
      <c r="EA107" s="34"/>
      <c r="EB107" s="34"/>
      <c r="EC107" s="34"/>
      <c r="ED107" s="34"/>
      <c r="EE107" s="34"/>
      <c r="EF107" s="34"/>
      <c r="EG107" s="34"/>
      <c r="EH107" s="34"/>
      <c r="EI107" s="34"/>
      <c r="EJ107" s="34"/>
      <c r="EK107" s="34"/>
      <c r="EL107" s="34"/>
      <c r="EM107" s="34"/>
      <c r="EN107" s="34"/>
      <c r="EO107" s="34"/>
      <c r="EP107" s="34"/>
      <c r="ER107" s="32" t="str">
        <f t="shared" si="63"/>
        <v>1JBTFCGDW</v>
      </c>
      <c r="ES107" s="32" t="b">
        <f t="shared" si="84"/>
        <v>1</v>
      </c>
      <c r="ET107" s="4" t="s">
        <v>10</v>
      </c>
      <c r="EU107" s="4" t="s">
        <v>2504</v>
      </c>
      <c r="EV107" s="4" t="s">
        <v>2505</v>
      </c>
      <c r="EW107" s="4" t="s">
        <v>9398</v>
      </c>
      <c r="EX107" s="61">
        <v>42916.568730671293</v>
      </c>
      <c r="EY107" s="4" t="s">
        <v>9398</v>
      </c>
      <c r="EZ107" s="61">
        <v>43115.398553738429</v>
      </c>
    </row>
    <row r="108" spans="1:156" s="46" customFormat="1" x14ac:dyDescent="0.35">
      <c r="A108" s="47">
        <v>43115</v>
      </c>
      <c r="B108" s="47"/>
      <c r="C108" s="47"/>
      <c r="D108" s="46" t="s">
        <v>3429</v>
      </c>
      <c r="E108" s="22" t="str">
        <f t="shared" si="85"/>
        <v>X</v>
      </c>
      <c r="F108" s="22" t="str">
        <f t="shared" si="85"/>
        <v>X</v>
      </c>
      <c r="G108" s="22" t="str">
        <f t="shared" si="85"/>
        <v/>
      </c>
      <c r="H108" s="22" t="str">
        <f t="shared" si="85"/>
        <v/>
      </c>
      <c r="I108" s="22" t="str">
        <f t="shared" si="85"/>
        <v/>
      </c>
      <c r="J108" s="22" t="str">
        <f t="shared" si="85"/>
        <v>X</v>
      </c>
      <c r="K108" s="22" t="str">
        <f t="shared" si="85"/>
        <v>X</v>
      </c>
      <c r="L108" s="22" t="s">
        <v>2588</v>
      </c>
      <c r="M108" s="34" t="s">
        <v>2502</v>
      </c>
      <c r="N108" s="34" t="s">
        <v>2503</v>
      </c>
      <c r="O108" s="32">
        <f t="shared" si="64"/>
        <v>112400</v>
      </c>
      <c r="P108" s="34"/>
      <c r="Q108" s="34"/>
      <c r="R108" s="34"/>
      <c r="S108" s="32" t="str">
        <f>IFERROR(VLOOKUP(LEFT($M108,2),'ALL-Unit Code 4'!$W:$W,1,0),VLOOKUP($D$3,Sites!$A:$B,2,0))</f>
        <v>FC</v>
      </c>
      <c r="T108" s="32" t="str">
        <f>VLOOKUP(O108,'ALL-Chart of Accounts'!$E:$F,2,0)</f>
        <v>Accounts Receivable - System</v>
      </c>
      <c r="U108" s="34"/>
      <c r="V108" s="34"/>
      <c r="W108" s="34"/>
      <c r="X108" s="34"/>
      <c r="Y108" s="34"/>
      <c r="Z108" s="34"/>
      <c r="AA108" s="37">
        <v>411000</v>
      </c>
      <c r="AB108" s="39"/>
      <c r="AC108" s="34"/>
      <c r="AD108" s="34"/>
      <c r="AE108" s="32" t="str">
        <f t="shared" si="55"/>
        <v>FC</v>
      </c>
      <c r="AF108" s="32" t="str">
        <f>VLOOKUP(AA108,'ALL-Chart of Accounts'!$E:$F,2,0)</f>
        <v>Product Sales (80PRD)</v>
      </c>
      <c r="AG108" s="32">
        <f t="shared" si="65"/>
        <v>411000</v>
      </c>
      <c r="AH108" s="32" t="str">
        <f t="shared" si="66"/>
        <v/>
      </c>
      <c r="AI108" s="32">
        <f t="shared" si="67"/>
        <v>9999</v>
      </c>
      <c r="AJ108" s="34"/>
      <c r="AK108" s="32" t="str">
        <f t="shared" si="56"/>
        <v>FC</v>
      </c>
      <c r="AL108" s="32" t="str">
        <f>VLOOKUP(AG108,'ALL-Chart of Accounts'!$E:$F,2,0)</f>
        <v>Product Sales (80PRD)</v>
      </c>
      <c r="AM108" s="34"/>
      <c r="AN108" s="34"/>
      <c r="AO108" s="34"/>
      <c r="AP108" s="34"/>
      <c r="AQ108" s="34"/>
      <c r="AR108" s="34"/>
      <c r="AS108" s="32">
        <f t="shared" si="68"/>
        <v>411000</v>
      </c>
      <c r="AT108" s="32" t="str">
        <f t="shared" si="69"/>
        <v/>
      </c>
      <c r="AU108" s="32" t="str">
        <f t="shared" si="70"/>
        <v/>
      </c>
      <c r="AV108" s="34"/>
      <c r="AW108" s="32" t="str">
        <f t="shared" si="57"/>
        <v>FC</v>
      </c>
      <c r="AX108" s="32" t="str">
        <f>VLOOKUP(AS108,'ALL-Chart of Accounts'!$E:$F,2,0)</f>
        <v>Product Sales (80PRD)</v>
      </c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  <c r="CD108" s="34"/>
      <c r="CE108" s="34"/>
      <c r="CF108" s="34"/>
      <c r="CG108" s="34"/>
      <c r="CH108" s="34"/>
      <c r="CI108" s="32">
        <f t="shared" si="86"/>
        <v>511010</v>
      </c>
      <c r="CJ108" s="32" t="str">
        <f t="shared" si="71"/>
        <v/>
      </c>
      <c r="CK108" s="34"/>
      <c r="CL108" s="34"/>
      <c r="CM108" s="32" t="str">
        <f t="shared" si="58"/>
        <v>FC</v>
      </c>
      <c r="CN108" s="32" t="str">
        <f>VLOOKUP(CI108,'ALL-Chart of Accounts'!$E:$F,2,0)</f>
        <v>Product COS (83PRD) - Material</v>
      </c>
      <c r="CO108" s="32">
        <f t="shared" si="72"/>
        <v>511020</v>
      </c>
      <c r="CP108" s="32" t="str">
        <f t="shared" si="73"/>
        <v/>
      </c>
      <c r="CQ108" s="34"/>
      <c r="CR108" s="34"/>
      <c r="CS108" s="32" t="str">
        <f t="shared" si="59"/>
        <v>FC</v>
      </c>
      <c r="CT108" s="32" t="str">
        <f>VLOOKUP(CO108,'ALL-Chart of Accounts'!$E:$F,2,0)</f>
        <v>Product COS (83PRD) - Labor</v>
      </c>
      <c r="CU108" s="32">
        <f t="shared" si="74"/>
        <v>511030</v>
      </c>
      <c r="CV108" s="32" t="str">
        <f t="shared" si="75"/>
        <v/>
      </c>
      <c r="CW108" s="34"/>
      <c r="CX108" s="34"/>
      <c r="CY108" s="32" t="str">
        <f t="shared" si="60"/>
        <v>FC</v>
      </c>
      <c r="CZ108" s="32" t="str">
        <f>VLOOKUP(CU108,'ALL-Chart of Accounts'!$E:$F,2,0)</f>
        <v>Product COS (83PRD) - Fixed OH</v>
      </c>
      <c r="DA108" s="32">
        <f t="shared" si="76"/>
        <v>511040</v>
      </c>
      <c r="DB108" s="32" t="str">
        <f t="shared" si="77"/>
        <v/>
      </c>
      <c r="DC108" s="34"/>
      <c r="DD108" s="34"/>
      <c r="DE108" s="32" t="str">
        <f t="shared" si="61"/>
        <v>FC</v>
      </c>
      <c r="DF108" s="32" t="str">
        <f>VLOOKUP(DA108,'ALL-Chart of Accounts'!$E:$F,2,0)</f>
        <v>Product COS (83PRD) - Variable OH</v>
      </c>
      <c r="DG108" s="32">
        <f t="shared" si="78"/>
        <v>511050</v>
      </c>
      <c r="DH108" s="32" t="str">
        <f t="shared" si="79"/>
        <v/>
      </c>
      <c r="DI108" s="34"/>
      <c r="DJ108" s="34"/>
      <c r="DK108" s="32" t="str">
        <f t="shared" si="62"/>
        <v>FC</v>
      </c>
      <c r="DL108" s="32" t="str">
        <f>VLOOKUP(DG108,'ALL-Chart of Accounts'!$E:$F,2,0)</f>
        <v>Product COS (83PRD) - Outside</v>
      </c>
      <c r="DM108" s="34"/>
      <c r="DN108" s="34"/>
      <c r="DO108" s="34"/>
      <c r="DP108" s="34"/>
      <c r="DQ108" s="34"/>
      <c r="DR108" s="34"/>
      <c r="DS108" s="34"/>
      <c r="DT108" s="34"/>
      <c r="DU108" s="34"/>
      <c r="DV108" s="34"/>
      <c r="DW108" s="34"/>
      <c r="DX108" s="34"/>
      <c r="DY108" s="34"/>
      <c r="DZ108" s="34"/>
      <c r="EA108" s="34"/>
      <c r="EB108" s="34"/>
      <c r="EC108" s="34"/>
      <c r="ED108" s="34"/>
      <c r="EE108" s="34"/>
      <c r="EF108" s="34"/>
      <c r="EG108" s="34"/>
      <c r="EH108" s="34"/>
      <c r="EI108" s="34"/>
      <c r="EJ108" s="34"/>
      <c r="EK108" s="34"/>
      <c r="EL108" s="34"/>
      <c r="EM108" s="34"/>
      <c r="EN108" s="34"/>
      <c r="EO108" s="34"/>
      <c r="EP108" s="34"/>
      <c r="EQ108" s="4"/>
      <c r="ER108" s="32" t="str">
        <f t="shared" si="63"/>
        <v>1JBTFCIN</v>
      </c>
      <c r="ES108" s="32" t="b">
        <f t="shared" si="84"/>
        <v>1</v>
      </c>
      <c r="ET108" s="46" t="s">
        <v>10</v>
      </c>
      <c r="EU108" s="46" t="s">
        <v>2506</v>
      </c>
      <c r="EV108" s="46" t="s">
        <v>2507</v>
      </c>
      <c r="EW108" s="46" t="s">
        <v>9398</v>
      </c>
      <c r="EX108" s="61">
        <v>42916.56861412037</v>
      </c>
      <c r="EY108" s="46" t="s">
        <v>9398</v>
      </c>
      <c r="EZ108" s="61">
        <v>43115.398555706015</v>
      </c>
    </row>
    <row r="109" spans="1:156" s="46" customFormat="1" x14ac:dyDescent="0.35">
      <c r="A109" s="18">
        <v>43290</v>
      </c>
      <c r="B109" s="18"/>
      <c r="C109" s="18">
        <v>43277</v>
      </c>
      <c r="D109" s="4" t="s">
        <v>10848</v>
      </c>
      <c r="E109" s="22" t="str">
        <f t="shared" si="85"/>
        <v>X</v>
      </c>
      <c r="F109" s="22" t="str">
        <f t="shared" si="85"/>
        <v/>
      </c>
      <c r="G109" s="22" t="str">
        <f t="shared" si="85"/>
        <v/>
      </c>
      <c r="H109" s="22" t="str">
        <f t="shared" si="85"/>
        <v/>
      </c>
      <c r="I109" s="22" t="str">
        <f t="shared" si="85"/>
        <v/>
      </c>
      <c r="J109" s="22" t="str">
        <f t="shared" si="85"/>
        <v/>
      </c>
      <c r="K109" s="22" t="str">
        <f t="shared" si="85"/>
        <v>X</v>
      </c>
      <c r="L109" s="22" t="s">
        <v>2588</v>
      </c>
      <c r="M109" s="34" t="s">
        <v>10847</v>
      </c>
      <c r="N109" s="34" t="s">
        <v>10851</v>
      </c>
      <c r="O109" s="32">
        <f t="shared" si="64"/>
        <v>112400</v>
      </c>
      <c r="P109" s="34"/>
      <c r="Q109" s="34"/>
      <c r="R109" s="34"/>
      <c r="S109" s="32" t="str">
        <f>IFERROR(VLOOKUP(LEFT($M109,2),'ALL-Unit Code 4'!$W:$W,1,0),VLOOKUP($D$3,Sites!$A:$B,2,0))</f>
        <v>FC</v>
      </c>
      <c r="T109" s="32" t="str">
        <f>VLOOKUP(O109,'ALL-Chart of Accounts'!$E:$F,2,0)</f>
        <v>Accounts Receivable - System</v>
      </c>
      <c r="U109" s="34"/>
      <c r="V109" s="34"/>
      <c r="W109" s="34"/>
      <c r="X109" s="34"/>
      <c r="Y109" s="34"/>
      <c r="Z109" s="34"/>
      <c r="AA109" s="37">
        <v>411100</v>
      </c>
      <c r="AB109" s="39"/>
      <c r="AC109" s="34"/>
      <c r="AD109" s="34"/>
      <c r="AE109" s="32" t="str">
        <f t="shared" si="55"/>
        <v>FC</v>
      </c>
      <c r="AF109" s="32" t="str">
        <f>VLOOKUP(AA109,'ALL-Chart of Accounts'!$E:$F,2,0)</f>
        <v>Product Sales - Over Time (80PRD2)</v>
      </c>
      <c r="AG109" s="32">
        <f t="shared" si="65"/>
        <v>411100</v>
      </c>
      <c r="AH109" s="32" t="str">
        <f t="shared" si="66"/>
        <v/>
      </c>
      <c r="AI109" s="32">
        <f t="shared" si="67"/>
        <v>9999</v>
      </c>
      <c r="AJ109" s="34"/>
      <c r="AK109" s="32" t="str">
        <f t="shared" si="56"/>
        <v>FC</v>
      </c>
      <c r="AL109" s="32" t="str">
        <f>VLOOKUP(AG109,'ALL-Chart of Accounts'!$E:$F,2,0)</f>
        <v>Product Sales - Over Time (80PRD2)</v>
      </c>
      <c r="AM109" s="34"/>
      <c r="AN109" s="34"/>
      <c r="AO109" s="34"/>
      <c r="AP109" s="34"/>
      <c r="AQ109" s="34"/>
      <c r="AR109" s="34"/>
      <c r="AS109" s="32">
        <f t="shared" si="68"/>
        <v>411100</v>
      </c>
      <c r="AT109" s="32" t="str">
        <f t="shared" si="69"/>
        <v/>
      </c>
      <c r="AU109" s="32" t="str">
        <f t="shared" si="70"/>
        <v/>
      </c>
      <c r="AV109" s="34"/>
      <c r="AW109" s="32" t="str">
        <f t="shared" si="57"/>
        <v>FC</v>
      </c>
      <c r="AX109" s="32" t="str">
        <f>VLOOKUP(AS109,'ALL-Chart of Accounts'!$E:$F,2,0)</f>
        <v>Product Sales - Over Time (80PRD2)</v>
      </c>
      <c r="AY109" s="34"/>
      <c r="AZ109" s="34"/>
      <c r="BA109" s="34"/>
      <c r="BB109" s="34"/>
      <c r="BC109" s="34"/>
      <c r="BD109" s="34"/>
      <c r="BE109" s="34"/>
      <c r="BF109" s="34"/>
      <c r="BG109" s="34"/>
      <c r="BH109" s="34"/>
      <c r="BI109" s="34"/>
      <c r="BJ109" s="34"/>
      <c r="BK109" s="34"/>
      <c r="BL109" s="34"/>
      <c r="BM109" s="34"/>
      <c r="BN109" s="34"/>
      <c r="BO109" s="34"/>
      <c r="BP109" s="34"/>
      <c r="BQ109" s="34"/>
      <c r="BR109" s="34"/>
      <c r="BS109" s="34"/>
      <c r="BT109" s="34"/>
      <c r="BU109" s="34"/>
      <c r="BV109" s="34"/>
      <c r="BW109" s="34"/>
      <c r="BX109" s="34"/>
      <c r="BY109" s="34"/>
      <c r="BZ109" s="34"/>
      <c r="CA109" s="34"/>
      <c r="CB109" s="34"/>
      <c r="CC109" s="34"/>
      <c r="CD109" s="34"/>
      <c r="CE109" s="34"/>
      <c r="CF109" s="34"/>
      <c r="CG109" s="34"/>
      <c r="CH109" s="34"/>
      <c r="CI109" s="32">
        <f t="shared" si="86"/>
        <v>511110</v>
      </c>
      <c r="CJ109" s="32" t="str">
        <f t="shared" si="71"/>
        <v/>
      </c>
      <c r="CK109" s="34"/>
      <c r="CL109" s="34"/>
      <c r="CM109" s="32" t="str">
        <f t="shared" si="58"/>
        <v>FC</v>
      </c>
      <c r="CN109" s="32" t="str">
        <f>VLOOKUP(CI109,'ALL-Chart of Accounts'!$E:$F,2,0)</f>
        <v>Product COS (83PRD2) - Material OT</v>
      </c>
      <c r="CO109" s="32">
        <f t="shared" si="72"/>
        <v>511120</v>
      </c>
      <c r="CP109" s="32" t="str">
        <f t="shared" si="73"/>
        <v/>
      </c>
      <c r="CQ109" s="34"/>
      <c r="CR109" s="34"/>
      <c r="CS109" s="32" t="str">
        <f t="shared" si="59"/>
        <v>FC</v>
      </c>
      <c r="CT109" s="32" t="str">
        <f>VLOOKUP(CO109,'ALL-Chart of Accounts'!$E:$F,2,0)</f>
        <v>Product COS (83PRD2) - Labor OT</v>
      </c>
      <c r="CU109" s="32">
        <f t="shared" si="74"/>
        <v>511130</v>
      </c>
      <c r="CV109" s="32" t="str">
        <f t="shared" si="75"/>
        <v/>
      </c>
      <c r="CW109" s="34"/>
      <c r="CX109" s="34"/>
      <c r="CY109" s="32" t="str">
        <f t="shared" si="60"/>
        <v>FC</v>
      </c>
      <c r="CZ109" s="32" t="str">
        <f>VLOOKUP(CU109,'ALL-Chart of Accounts'!$E:$F,2,0)</f>
        <v>Product COS (83PRD2) - Fixed OH OT</v>
      </c>
      <c r="DA109" s="32">
        <f t="shared" si="76"/>
        <v>511140</v>
      </c>
      <c r="DB109" s="32" t="str">
        <f t="shared" si="77"/>
        <v/>
      </c>
      <c r="DC109" s="34"/>
      <c r="DD109" s="34"/>
      <c r="DE109" s="32" t="str">
        <f t="shared" si="61"/>
        <v>FC</v>
      </c>
      <c r="DF109" s="32" t="str">
        <f>VLOOKUP(DA109,'ALL-Chart of Accounts'!$E:$F,2,0)</f>
        <v>Product COS (83PRD2) - Variable OH OT</v>
      </c>
      <c r="DG109" s="32">
        <f t="shared" si="78"/>
        <v>511150</v>
      </c>
      <c r="DH109" s="32" t="str">
        <f t="shared" si="79"/>
        <v/>
      </c>
      <c r="DI109" s="34"/>
      <c r="DJ109" s="34"/>
      <c r="DK109" s="32" t="str">
        <f t="shared" si="62"/>
        <v>FC</v>
      </c>
      <c r="DL109" s="32" t="str">
        <f>VLOOKUP(DG109,'ALL-Chart of Accounts'!$E:$F,2,0)</f>
        <v>Product COS (83PRD2) - Outside OT</v>
      </c>
      <c r="DM109" s="34"/>
      <c r="DN109" s="34"/>
      <c r="DO109" s="34"/>
      <c r="DP109" s="34"/>
      <c r="DQ109" s="34"/>
      <c r="DR109" s="34"/>
      <c r="DS109" s="34"/>
      <c r="DT109" s="34"/>
      <c r="DU109" s="34"/>
      <c r="DV109" s="34"/>
      <c r="DW109" s="34"/>
      <c r="DX109" s="34"/>
      <c r="DY109" s="34"/>
      <c r="DZ109" s="34"/>
      <c r="EA109" s="34"/>
      <c r="EB109" s="34"/>
      <c r="EC109" s="34"/>
      <c r="ED109" s="34"/>
      <c r="EE109" s="34"/>
      <c r="EF109" s="34"/>
      <c r="EG109" s="34"/>
      <c r="EH109" s="34"/>
      <c r="EI109" s="34"/>
      <c r="EJ109" s="34"/>
      <c r="EK109" s="34"/>
      <c r="EL109" s="34"/>
      <c r="EM109" s="34"/>
      <c r="EN109" s="34"/>
      <c r="EO109" s="34"/>
      <c r="EP109" s="34"/>
      <c r="ER109" s="32" t="str">
        <f t="shared" si="63"/>
        <v>1JBTFCLS</v>
      </c>
      <c r="ES109" s="32" t="b">
        <f t="shared" si="84"/>
        <v>1</v>
      </c>
      <c r="ET109" s="46" t="s">
        <v>10</v>
      </c>
      <c r="EU109" s="46" t="s">
        <v>2508</v>
      </c>
      <c r="EV109" s="46" t="s">
        <v>2509</v>
      </c>
      <c r="EW109" s="46" t="s">
        <v>9398</v>
      </c>
      <c r="EX109" s="61">
        <v>42916.568616666664</v>
      </c>
      <c r="EY109" s="46" t="s">
        <v>9398</v>
      </c>
      <c r="EZ109" s="61">
        <v>43115.398557673609</v>
      </c>
    </row>
    <row r="110" spans="1:156" s="46" customFormat="1" x14ac:dyDescent="0.35">
      <c r="A110" s="18">
        <v>43115</v>
      </c>
      <c r="B110" s="18"/>
      <c r="C110" s="18"/>
      <c r="D110" s="4" t="s">
        <v>3429</v>
      </c>
      <c r="E110" s="22" t="str">
        <f t="shared" si="85"/>
        <v>X</v>
      </c>
      <c r="F110" s="22" t="str">
        <f t="shared" si="85"/>
        <v>X</v>
      </c>
      <c r="G110" s="22" t="str">
        <f t="shared" si="85"/>
        <v/>
      </c>
      <c r="H110" s="22" t="str">
        <f t="shared" si="85"/>
        <v/>
      </c>
      <c r="I110" s="22" t="str">
        <f t="shared" si="85"/>
        <v/>
      </c>
      <c r="J110" s="22" t="str">
        <f t="shared" si="85"/>
        <v>X</v>
      </c>
      <c r="K110" s="22" t="str">
        <f t="shared" si="85"/>
        <v>X</v>
      </c>
      <c r="L110" s="22" t="s">
        <v>2587</v>
      </c>
      <c r="M110" s="34" t="s">
        <v>2504</v>
      </c>
      <c r="N110" s="34" t="s">
        <v>2505</v>
      </c>
      <c r="O110" s="32">
        <f t="shared" si="64"/>
        <v>112400</v>
      </c>
      <c r="P110" s="34"/>
      <c r="Q110" s="34"/>
      <c r="R110" s="34"/>
      <c r="S110" s="32" t="str">
        <f>IFERROR(VLOOKUP(LEFT($M110,2),'ALL-Unit Code 4'!$W:$W,1,0),VLOOKUP($D$3,Sites!$A:$B,2,0))</f>
        <v>FC</v>
      </c>
      <c r="T110" s="32" t="str">
        <f>VLOOKUP(O110,'ALL-Chart of Accounts'!$E:$F,2,0)</f>
        <v>Accounts Receivable - System</v>
      </c>
      <c r="U110" s="34"/>
      <c r="V110" s="34"/>
      <c r="W110" s="34"/>
      <c r="X110" s="34"/>
      <c r="Y110" s="34"/>
      <c r="Z110" s="34"/>
      <c r="AA110" s="37">
        <v>984000</v>
      </c>
      <c r="AB110" s="37">
        <v>7000</v>
      </c>
      <c r="AC110" s="34"/>
      <c r="AD110" s="34"/>
      <c r="AE110" s="32" t="str">
        <f t="shared" si="55"/>
        <v>FC</v>
      </c>
      <c r="AF110" s="32" t="str">
        <f>VLOOKUP(AA110,'ALL-Chart of Accounts'!$E:$F,2,0)</f>
        <v>Miscellaneous</v>
      </c>
      <c r="AG110" s="32">
        <f t="shared" si="65"/>
        <v>984000</v>
      </c>
      <c r="AH110" s="32">
        <f t="shared" si="66"/>
        <v>7000</v>
      </c>
      <c r="AI110" s="32" t="str">
        <f t="shared" si="67"/>
        <v/>
      </c>
      <c r="AJ110" s="34"/>
      <c r="AK110" s="32" t="str">
        <f t="shared" si="56"/>
        <v>FC</v>
      </c>
      <c r="AL110" s="32" t="str">
        <f>VLOOKUP(AG110,'ALL-Chart of Accounts'!$E:$F,2,0)</f>
        <v>Miscellaneous</v>
      </c>
      <c r="AM110" s="34"/>
      <c r="AN110" s="34"/>
      <c r="AO110" s="34"/>
      <c r="AP110" s="34"/>
      <c r="AQ110" s="34"/>
      <c r="AR110" s="34"/>
      <c r="AS110" s="32">
        <f t="shared" si="68"/>
        <v>984000</v>
      </c>
      <c r="AT110" s="32">
        <f t="shared" si="69"/>
        <v>7000</v>
      </c>
      <c r="AU110" s="32" t="str">
        <f t="shared" si="70"/>
        <v/>
      </c>
      <c r="AV110" s="34"/>
      <c r="AW110" s="32" t="str">
        <f t="shared" si="57"/>
        <v>FC</v>
      </c>
      <c r="AX110" s="32" t="str">
        <f>VLOOKUP(AS110,'ALL-Chart of Accounts'!$E:$F,2,0)</f>
        <v>Miscellaneous</v>
      </c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4"/>
      <c r="BK110" s="34"/>
      <c r="BL110" s="34"/>
      <c r="BM110" s="34"/>
      <c r="BN110" s="34"/>
      <c r="BO110" s="34"/>
      <c r="BP110" s="34"/>
      <c r="BQ110" s="34"/>
      <c r="BR110" s="34"/>
      <c r="BS110" s="34"/>
      <c r="BT110" s="34"/>
      <c r="BU110" s="34"/>
      <c r="BV110" s="34"/>
      <c r="BW110" s="34"/>
      <c r="BX110" s="34"/>
      <c r="BY110" s="34"/>
      <c r="BZ110" s="34"/>
      <c r="CA110" s="34"/>
      <c r="CB110" s="34"/>
      <c r="CC110" s="34"/>
      <c r="CD110" s="34"/>
      <c r="CE110" s="34"/>
      <c r="CF110" s="34"/>
      <c r="CG110" s="34"/>
      <c r="CH110" s="34"/>
      <c r="CI110" s="32">
        <f t="shared" si="86"/>
        <v>984000</v>
      </c>
      <c r="CJ110" s="32">
        <f t="shared" si="71"/>
        <v>7000</v>
      </c>
      <c r="CK110" s="34"/>
      <c r="CL110" s="34"/>
      <c r="CM110" s="32" t="str">
        <f t="shared" si="58"/>
        <v>FC</v>
      </c>
      <c r="CN110" s="32" t="str">
        <f>VLOOKUP(CI110,'ALL-Chart of Accounts'!$E:$F,2,0)</f>
        <v>Miscellaneous</v>
      </c>
      <c r="CO110" s="32">
        <f t="shared" ref="CO110:CO146" si="87">IF(OR($L110="Cost Collecting",$L110="Interdivisional"),CI110,CI110+10)</f>
        <v>984000</v>
      </c>
      <c r="CP110" s="32">
        <f t="shared" si="73"/>
        <v>7000</v>
      </c>
      <c r="CQ110" s="34"/>
      <c r="CR110" s="34"/>
      <c r="CS110" s="32" t="str">
        <f t="shared" si="59"/>
        <v>FC</v>
      </c>
      <c r="CT110" s="32" t="str">
        <f>VLOOKUP(CO110,'ALL-Chart of Accounts'!$E:$F,2,0)</f>
        <v>Miscellaneous</v>
      </c>
      <c r="CU110" s="32">
        <f t="shared" ref="CU110:CU146" si="88">IF(OR($L110="Cost Collecting",$L110="Interdivisional"),CO110,CO110+10)</f>
        <v>984000</v>
      </c>
      <c r="CV110" s="32">
        <f t="shared" si="75"/>
        <v>7000</v>
      </c>
      <c r="CW110" s="34"/>
      <c r="CX110" s="34"/>
      <c r="CY110" s="32" t="str">
        <f t="shared" si="60"/>
        <v>FC</v>
      </c>
      <c r="CZ110" s="32" t="str">
        <f>VLOOKUP(CU110,'ALL-Chart of Accounts'!$E:$F,2,0)</f>
        <v>Miscellaneous</v>
      </c>
      <c r="DA110" s="32">
        <f t="shared" ref="DA110:DA146" si="89">IF(OR($L110="Cost Collecting",$L110="Interdivisional"),CU110,CU110+10)</f>
        <v>984000</v>
      </c>
      <c r="DB110" s="32">
        <f t="shared" si="77"/>
        <v>7000</v>
      </c>
      <c r="DC110" s="34"/>
      <c r="DD110" s="34"/>
      <c r="DE110" s="32" t="str">
        <f t="shared" si="61"/>
        <v>FC</v>
      </c>
      <c r="DF110" s="32" t="str">
        <f>VLOOKUP(DA110,'ALL-Chart of Accounts'!$E:$F,2,0)</f>
        <v>Miscellaneous</v>
      </c>
      <c r="DG110" s="32">
        <f t="shared" ref="DG110:DG146" si="90">IF(OR($L110="Cost Collecting",$L110="Interdivisional"),DA110,DA110+10)</f>
        <v>984000</v>
      </c>
      <c r="DH110" s="32">
        <f t="shared" si="79"/>
        <v>7000</v>
      </c>
      <c r="DI110" s="34"/>
      <c r="DJ110" s="34"/>
      <c r="DK110" s="32" t="str">
        <f t="shared" si="62"/>
        <v>FC</v>
      </c>
      <c r="DL110" s="32" t="str">
        <f>VLOOKUP(DG110,'ALL-Chart of Accounts'!$E:$F,2,0)</f>
        <v>Miscellaneous</v>
      </c>
      <c r="DM110" s="34"/>
      <c r="DN110" s="34"/>
      <c r="DO110" s="34"/>
      <c r="DP110" s="34"/>
      <c r="DQ110" s="34"/>
      <c r="DR110" s="34"/>
      <c r="DS110" s="34"/>
      <c r="DT110" s="34"/>
      <c r="DU110" s="34"/>
      <c r="DV110" s="34"/>
      <c r="DW110" s="34"/>
      <c r="DX110" s="34"/>
      <c r="DY110" s="34"/>
      <c r="DZ110" s="34"/>
      <c r="EA110" s="34"/>
      <c r="EB110" s="34"/>
      <c r="EC110" s="34"/>
      <c r="ED110" s="34"/>
      <c r="EE110" s="34"/>
      <c r="EF110" s="34"/>
      <c r="EG110" s="34"/>
      <c r="EH110" s="34"/>
      <c r="EI110" s="34"/>
      <c r="EJ110" s="34"/>
      <c r="EK110" s="34"/>
      <c r="EL110" s="34"/>
      <c r="EM110" s="34"/>
      <c r="EN110" s="34"/>
      <c r="EO110" s="34"/>
      <c r="EP110" s="34"/>
      <c r="ER110" s="32" t="str">
        <f t="shared" si="63"/>
        <v>1JBTFCPLM</v>
      </c>
      <c r="ES110" s="32" t="b">
        <f t="shared" si="84"/>
        <v>1</v>
      </c>
      <c r="ET110" s="46" t="s">
        <v>10</v>
      </c>
      <c r="EU110" s="46" t="s">
        <v>2510</v>
      </c>
      <c r="EV110" s="46" t="s">
        <v>2511</v>
      </c>
      <c r="EW110" s="46" t="s">
        <v>9398</v>
      </c>
      <c r="EX110" s="61">
        <v>42916.568734918983</v>
      </c>
      <c r="EY110" s="46" t="s">
        <v>9398</v>
      </c>
      <c r="EZ110" s="61">
        <v>43115.398559456022</v>
      </c>
    </row>
    <row r="111" spans="1:156" s="46" customFormat="1" x14ac:dyDescent="0.35">
      <c r="A111" s="47">
        <v>43115</v>
      </c>
      <c r="B111" s="47"/>
      <c r="C111" s="47"/>
      <c r="D111" s="46" t="s">
        <v>3429</v>
      </c>
      <c r="E111" s="22" t="str">
        <f t="shared" si="85"/>
        <v>X</v>
      </c>
      <c r="F111" s="22" t="str">
        <f t="shared" si="85"/>
        <v>X</v>
      </c>
      <c r="G111" s="22" t="str">
        <f t="shared" si="85"/>
        <v/>
      </c>
      <c r="H111" s="22" t="str">
        <f t="shared" si="85"/>
        <v/>
      </c>
      <c r="I111" s="22" t="str">
        <f t="shared" si="85"/>
        <v/>
      </c>
      <c r="J111" s="22" t="str">
        <f t="shared" si="85"/>
        <v>X</v>
      </c>
      <c r="K111" s="22" t="str">
        <f t="shared" si="85"/>
        <v>X</v>
      </c>
      <c r="L111" s="22" t="s">
        <v>2588</v>
      </c>
      <c r="M111" s="34" t="s">
        <v>2506</v>
      </c>
      <c r="N111" s="34" t="s">
        <v>2507</v>
      </c>
      <c r="O111" s="32">
        <f t="shared" si="64"/>
        <v>112400</v>
      </c>
      <c r="P111" s="34"/>
      <c r="Q111" s="34"/>
      <c r="R111" s="34"/>
      <c r="S111" s="32" t="str">
        <f>IFERROR(VLOOKUP(LEFT($M111,2),'ALL-Unit Code 4'!$W:$W,1,0),VLOOKUP($D$3,Sites!$A:$B,2,0))</f>
        <v>FC</v>
      </c>
      <c r="T111" s="32" t="str">
        <f>VLOOKUP(O111,'ALL-Chart of Accounts'!$E:$F,2,0)</f>
        <v>Accounts Receivable - System</v>
      </c>
      <c r="U111" s="34"/>
      <c r="V111" s="34"/>
      <c r="W111" s="34"/>
      <c r="X111" s="34"/>
      <c r="Y111" s="34"/>
      <c r="Z111" s="34"/>
      <c r="AA111" s="37">
        <v>412000</v>
      </c>
      <c r="AB111" s="39"/>
      <c r="AC111" s="34"/>
      <c r="AD111" s="34"/>
      <c r="AE111" s="32" t="str">
        <f t="shared" si="55"/>
        <v>FC</v>
      </c>
      <c r="AF111" s="32" t="str">
        <f>VLOOKUP(AA111,'ALL-Chart of Accounts'!$E:$F,2,0)</f>
        <v>Service Revenue (80SVC)</v>
      </c>
      <c r="AG111" s="32">
        <f t="shared" si="65"/>
        <v>412000</v>
      </c>
      <c r="AH111" s="32" t="str">
        <f t="shared" si="66"/>
        <v/>
      </c>
      <c r="AI111" s="32">
        <f t="shared" si="67"/>
        <v>9999</v>
      </c>
      <c r="AJ111" s="34"/>
      <c r="AK111" s="32" t="str">
        <f t="shared" si="56"/>
        <v>FC</v>
      </c>
      <c r="AL111" s="32" t="str">
        <f>VLOOKUP(AG111,'ALL-Chart of Accounts'!$E:$F,2,0)</f>
        <v>Service Revenue (80SVC)</v>
      </c>
      <c r="AM111" s="34"/>
      <c r="AN111" s="34"/>
      <c r="AO111" s="34"/>
      <c r="AP111" s="34"/>
      <c r="AQ111" s="34"/>
      <c r="AR111" s="34"/>
      <c r="AS111" s="32">
        <f t="shared" si="68"/>
        <v>412000</v>
      </c>
      <c r="AT111" s="32" t="str">
        <f t="shared" si="69"/>
        <v/>
      </c>
      <c r="AU111" s="32" t="str">
        <f t="shared" si="70"/>
        <v/>
      </c>
      <c r="AV111" s="34"/>
      <c r="AW111" s="32" t="str">
        <f t="shared" si="57"/>
        <v>FC</v>
      </c>
      <c r="AX111" s="32" t="str">
        <f>VLOOKUP(AS111,'ALL-Chart of Accounts'!$E:$F,2,0)</f>
        <v>Service Revenue (80SVC)</v>
      </c>
      <c r="AY111" s="34"/>
      <c r="AZ111" s="34"/>
      <c r="BA111" s="34"/>
      <c r="BB111" s="34"/>
      <c r="BC111" s="34"/>
      <c r="BD111" s="34"/>
      <c r="BE111" s="34"/>
      <c r="BF111" s="34"/>
      <c r="BG111" s="34"/>
      <c r="BH111" s="34"/>
      <c r="BI111" s="34"/>
      <c r="BJ111" s="34"/>
      <c r="BK111" s="34"/>
      <c r="BL111" s="34"/>
      <c r="BM111" s="34"/>
      <c r="BN111" s="34"/>
      <c r="BO111" s="34"/>
      <c r="BP111" s="34"/>
      <c r="BQ111" s="34"/>
      <c r="BR111" s="34"/>
      <c r="BS111" s="34"/>
      <c r="BT111" s="34"/>
      <c r="BU111" s="34"/>
      <c r="BV111" s="34"/>
      <c r="BW111" s="34"/>
      <c r="BX111" s="34"/>
      <c r="BY111" s="34"/>
      <c r="BZ111" s="34"/>
      <c r="CA111" s="34"/>
      <c r="CB111" s="34"/>
      <c r="CC111" s="34"/>
      <c r="CD111" s="34"/>
      <c r="CE111" s="34"/>
      <c r="CF111" s="34"/>
      <c r="CG111" s="34"/>
      <c r="CH111" s="34"/>
      <c r="CI111" s="32">
        <f t="shared" si="86"/>
        <v>512010</v>
      </c>
      <c r="CJ111" s="32" t="str">
        <f t="shared" si="71"/>
        <v/>
      </c>
      <c r="CK111" s="34"/>
      <c r="CL111" s="34"/>
      <c r="CM111" s="32" t="str">
        <f t="shared" si="58"/>
        <v>FC</v>
      </c>
      <c r="CN111" s="32" t="str">
        <f>VLOOKUP(CI111,'ALL-Chart of Accounts'!$E:$F,2,0)</f>
        <v>Service COS (83SVC) - Material</v>
      </c>
      <c r="CO111" s="32">
        <f t="shared" si="87"/>
        <v>512020</v>
      </c>
      <c r="CP111" s="32" t="str">
        <f t="shared" si="73"/>
        <v/>
      </c>
      <c r="CQ111" s="34"/>
      <c r="CR111" s="34"/>
      <c r="CS111" s="32" t="str">
        <f t="shared" si="59"/>
        <v>FC</v>
      </c>
      <c r="CT111" s="32" t="str">
        <f>VLOOKUP(CO111,'ALL-Chart of Accounts'!$E:$F,2,0)</f>
        <v>Service COS (83SVC) - Labor</v>
      </c>
      <c r="CU111" s="32">
        <f t="shared" si="88"/>
        <v>512030</v>
      </c>
      <c r="CV111" s="32" t="str">
        <f t="shared" si="75"/>
        <v/>
      </c>
      <c r="CW111" s="34"/>
      <c r="CX111" s="34"/>
      <c r="CY111" s="32" t="str">
        <f t="shared" si="60"/>
        <v>FC</v>
      </c>
      <c r="CZ111" s="32" t="str">
        <f>VLOOKUP(CU111,'ALL-Chart of Accounts'!$E:$F,2,0)</f>
        <v>Service COS (83SVC) - Fixed OH</v>
      </c>
      <c r="DA111" s="32">
        <f t="shared" si="89"/>
        <v>512040</v>
      </c>
      <c r="DB111" s="32" t="str">
        <f t="shared" si="77"/>
        <v/>
      </c>
      <c r="DC111" s="34"/>
      <c r="DD111" s="34"/>
      <c r="DE111" s="32" t="str">
        <f t="shared" si="61"/>
        <v>FC</v>
      </c>
      <c r="DF111" s="32" t="str">
        <f>VLOOKUP(DA111,'ALL-Chart of Accounts'!$E:$F,2,0)</f>
        <v>Service COS (83SVC) - Variable OH</v>
      </c>
      <c r="DG111" s="32">
        <f t="shared" si="90"/>
        <v>512050</v>
      </c>
      <c r="DH111" s="32" t="str">
        <f t="shared" si="79"/>
        <v/>
      </c>
      <c r="DI111" s="34"/>
      <c r="DJ111" s="34"/>
      <c r="DK111" s="32" t="str">
        <f t="shared" si="62"/>
        <v>FC</v>
      </c>
      <c r="DL111" s="32" t="str">
        <f>VLOOKUP(DG111,'ALL-Chart of Accounts'!$E:$F,2,0)</f>
        <v>Service COS (83SVC) - Outside</v>
      </c>
      <c r="DM111" s="34"/>
      <c r="DN111" s="34"/>
      <c r="DO111" s="34"/>
      <c r="DP111" s="34"/>
      <c r="DQ111" s="34"/>
      <c r="DR111" s="34"/>
      <c r="DS111" s="34"/>
      <c r="DT111" s="34"/>
      <c r="DU111" s="34"/>
      <c r="DV111" s="34"/>
      <c r="DW111" s="34"/>
      <c r="DX111" s="34"/>
      <c r="DY111" s="34"/>
      <c r="DZ111" s="34"/>
      <c r="EA111" s="34"/>
      <c r="EB111" s="34"/>
      <c r="EC111" s="34"/>
      <c r="ED111" s="34"/>
      <c r="EE111" s="34"/>
      <c r="EF111" s="34"/>
      <c r="EG111" s="34"/>
      <c r="EH111" s="34"/>
      <c r="EI111" s="34"/>
      <c r="EJ111" s="34"/>
      <c r="EK111" s="34"/>
      <c r="EL111" s="34"/>
      <c r="EM111" s="34"/>
      <c r="EN111" s="34"/>
      <c r="EO111" s="34"/>
      <c r="EP111" s="34"/>
      <c r="ER111" s="32" t="str">
        <f t="shared" si="63"/>
        <v>1JBTFCR&amp;D</v>
      </c>
      <c r="ES111" s="32" t="b">
        <f t="shared" si="84"/>
        <v>1</v>
      </c>
      <c r="ET111" s="46" t="s">
        <v>10</v>
      </c>
      <c r="EU111" s="46" t="s">
        <v>2512</v>
      </c>
      <c r="EV111" s="46" t="s">
        <v>2513</v>
      </c>
      <c r="EW111" s="46" t="s">
        <v>9398</v>
      </c>
      <c r="EX111" s="61">
        <v>42916.568732789354</v>
      </c>
      <c r="EY111" s="46" t="s">
        <v>9398</v>
      </c>
      <c r="EZ111" s="61">
        <v>43115.398561261572</v>
      </c>
    </row>
    <row r="112" spans="1:156" s="46" customFormat="1" x14ac:dyDescent="0.35">
      <c r="A112" s="47">
        <v>43115</v>
      </c>
      <c r="B112" s="47"/>
      <c r="C112" s="47"/>
      <c r="D112" s="46" t="s">
        <v>3429</v>
      </c>
      <c r="E112" s="22" t="str">
        <f t="shared" si="85"/>
        <v>X</v>
      </c>
      <c r="F112" s="22" t="str">
        <f t="shared" si="85"/>
        <v>X</v>
      </c>
      <c r="G112" s="22" t="str">
        <f t="shared" si="85"/>
        <v/>
      </c>
      <c r="H112" s="22" t="str">
        <f t="shared" si="85"/>
        <v/>
      </c>
      <c r="I112" s="22" t="str">
        <f t="shared" si="85"/>
        <v/>
      </c>
      <c r="J112" s="22" t="str">
        <f t="shared" si="85"/>
        <v>X</v>
      </c>
      <c r="K112" s="22" t="str">
        <f t="shared" si="85"/>
        <v>X</v>
      </c>
      <c r="L112" s="22" t="s">
        <v>2588</v>
      </c>
      <c r="M112" s="34" t="s">
        <v>2508</v>
      </c>
      <c r="N112" s="34" t="s">
        <v>2509</v>
      </c>
      <c r="O112" s="32">
        <f t="shared" si="64"/>
        <v>112400</v>
      </c>
      <c r="P112" s="34"/>
      <c r="Q112" s="34"/>
      <c r="R112" s="34"/>
      <c r="S112" s="32" t="str">
        <f>IFERROR(VLOOKUP(LEFT($M112,2),'ALL-Unit Code 4'!$W:$W,1,0),VLOOKUP($D$3,Sites!$A:$B,2,0))</f>
        <v>FC</v>
      </c>
      <c r="T112" s="32" t="str">
        <f>VLOOKUP(O112,'ALL-Chart of Accounts'!$E:$F,2,0)</f>
        <v>Accounts Receivable - System</v>
      </c>
      <c r="U112" s="34"/>
      <c r="V112" s="34"/>
      <c r="W112" s="34"/>
      <c r="X112" s="34"/>
      <c r="Y112" s="34"/>
      <c r="Z112" s="34"/>
      <c r="AA112" s="37">
        <v>413000</v>
      </c>
      <c r="AB112" s="34"/>
      <c r="AC112" s="34"/>
      <c r="AD112" s="34"/>
      <c r="AE112" s="32" t="str">
        <f t="shared" si="55"/>
        <v>FC</v>
      </c>
      <c r="AF112" s="32" t="str">
        <f>VLOOKUP(AA112,'ALL-Chart of Accounts'!$E:$F,2,0)</f>
        <v>Oper Lease Rev - Fixed Pmt (80LSE1)</v>
      </c>
      <c r="AG112" s="32">
        <f t="shared" si="65"/>
        <v>413000</v>
      </c>
      <c r="AH112" s="32" t="str">
        <f t="shared" si="66"/>
        <v/>
      </c>
      <c r="AI112" s="32">
        <f t="shared" si="67"/>
        <v>9999</v>
      </c>
      <c r="AJ112" s="34"/>
      <c r="AK112" s="32" t="str">
        <f t="shared" si="56"/>
        <v>FC</v>
      </c>
      <c r="AL112" s="32" t="str">
        <f>VLOOKUP(AG112,'ALL-Chart of Accounts'!$E:$F,2,0)</f>
        <v>Oper Lease Rev - Fixed Pmt (80LSE1)</v>
      </c>
      <c r="AM112" s="34"/>
      <c r="AN112" s="34"/>
      <c r="AO112" s="34"/>
      <c r="AP112" s="34"/>
      <c r="AQ112" s="34"/>
      <c r="AR112" s="34"/>
      <c r="AS112" s="32">
        <f t="shared" si="68"/>
        <v>413000</v>
      </c>
      <c r="AT112" s="32" t="str">
        <f t="shared" si="69"/>
        <v/>
      </c>
      <c r="AU112" s="32" t="str">
        <f t="shared" si="70"/>
        <v/>
      </c>
      <c r="AV112" s="34"/>
      <c r="AW112" s="32" t="str">
        <f t="shared" si="57"/>
        <v>FC</v>
      </c>
      <c r="AX112" s="32" t="str">
        <f>VLOOKUP(AS112,'ALL-Chart of Accounts'!$E:$F,2,0)</f>
        <v>Oper Lease Rev - Fixed Pmt (80LSE1)</v>
      </c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  <c r="BV112" s="34"/>
      <c r="BW112" s="34"/>
      <c r="BX112" s="34"/>
      <c r="BY112" s="34"/>
      <c r="BZ112" s="34"/>
      <c r="CA112" s="34"/>
      <c r="CB112" s="34"/>
      <c r="CC112" s="34"/>
      <c r="CD112" s="34"/>
      <c r="CE112" s="34"/>
      <c r="CF112" s="34"/>
      <c r="CG112" s="34"/>
      <c r="CH112" s="34"/>
      <c r="CI112" s="32">
        <f t="shared" si="86"/>
        <v>513010</v>
      </c>
      <c r="CJ112" s="32" t="str">
        <f t="shared" si="71"/>
        <v/>
      </c>
      <c r="CK112" s="34"/>
      <c r="CL112" s="34"/>
      <c r="CM112" s="32" t="str">
        <f t="shared" si="58"/>
        <v>FC</v>
      </c>
      <c r="CN112" s="32" t="str">
        <f>VLOOKUP(CI112,'ALL-Chart of Accounts'!$E:$F,2,0)</f>
        <v>Lease COS (83LSE) - Material</v>
      </c>
      <c r="CO112" s="32">
        <f t="shared" si="87"/>
        <v>513020</v>
      </c>
      <c r="CP112" s="32" t="str">
        <f t="shared" si="73"/>
        <v/>
      </c>
      <c r="CQ112" s="34"/>
      <c r="CR112" s="34"/>
      <c r="CS112" s="32" t="str">
        <f t="shared" si="59"/>
        <v>FC</v>
      </c>
      <c r="CT112" s="32" t="str">
        <f>VLOOKUP(CO112,'ALL-Chart of Accounts'!$E:$F,2,0)</f>
        <v>Lease COS (83LSE) - Labor</v>
      </c>
      <c r="CU112" s="32">
        <f t="shared" si="88"/>
        <v>513030</v>
      </c>
      <c r="CV112" s="32" t="str">
        <f t="shared" si="75"/>
        <v/>
      </c>
      <c r="CW112" s="34"/>
      <c r="CX112" s="34"/>
      <c r="CY112" s="32" t="str">
        <f t="shared" si="60"/>
        <v>FC</v>
      </c>
      <c r="CZ112" s="32" t="str">
        <f>VLOOKUP(CU112,'ALL-Chart of Accounts'!$E:$F,2,0)</f>
        <v>Lease COS (83LSE) - Fixed OH</v>
      </c>
      <c r="DA112" s="32">
        <f t="shared" si="89"/>
        <v>513040</v>
      </c>
      <c r="DB112" s="32" t="str">
        <f t="shared" si="77"/>
        <v/>
      </c>
      <c r="DC112" s="34"/>
      <c r="DD112" s="34"/>
      <c r="DE112" s="32" t="str">
        <f t="shared" si="61"/>
        <v>FC</v>
      </c>
      <c r="DF112" s="32" t="str">
        <f>VLOOKUP(DA112,'ALL-Chart of Accounts'!$E:$F,2,0)</f>
        <v>Lease COS (83LSE) - Variable OH</v>
      </c>
      <c r="DG112" s="32">
        <f t="shared" si="90"/>
        <v>513050</v>
      </c>
      <c r="DH112" s="32" t="str">
        <f t="shared" si="79"/>
        <v/>
      </c>
      <c r="DI112" s="34"/>
      <c r="DJ112" s="34"/>
      <c r="DK112" s="32" t="str">
        <f t="shared" si="62"/>
        <v>FC</v>
      </c>
      <c r="DL112" s="32" t="str">
        <f>VLOOKUP(DG112,'ALL-Chart of Accounts'!$E:$F,2,0)</f>
        <v>Lease COS (83LSE) - Outside</v>
      </c>
      <c r="DM112" s="34"/>
      <c r="DN112" s="34"/>
      <c r="DO112" s="34"/>
      <c r="DP112" s="34"/>
      <c r="DQ112" s="34"/>
      <c r="DR112" s="34"/>
      <c r="DS112" s="34"/>
      <c r="DT112" s="34"/>
      <c r="DU112" s="34"/>
      <c r="DV112" s="34"/>
      <c r="DW112" s="34"/>
      <c r="DX112" s="34"/>
      <c r="DY112" s="34"/>
      <c r="DZ112" s="34"/>
      <c r="EA112" s="34"/>
      <c r="EB112" s="34"/>
      <c r="EC112" s="34"/>
      <c r="ED112" s="34"/>
      <c r="EE112" s="34"/>
      <c r="EF112" s="34"/>
      <c r="EG112" s="34"/>
      <c r="EH112" s="34"/>
      <c r="EI112" s="34"/>
      <c r="EJ112" s="34"/>
      <c r="EK112" s="34"/>
      <c r="EL112" s="34"/>
      <c r="EM112" s="34"/>
      <c r="EN112" s="34"/>
      <c r="EO112" s="34"/>
      <c r="EP112" s="34"/>
      <c r="ER112" s="32" t="str">
        <f t="shared" si="63"/>
        <v>1JBTFCR520</v>
      </c>
      <c r="ES112" s="32" t="b">
        <f t="shared" si="84"/>
        <v>1</v>
      </c>
      <c r="ET112" s="46" t="s">
        <v>10</v>
      </c>
      <c r="EU112" s="46" t="s">
        <v>10313</v>
      </c>
      <c r="EV112" s="46" t="s">
        <v>10314</v>
      </c>
      <c r="EW112" s="46" t="s">
        <v>9398</v>
      </c>
      <c r="EX112" s="61">
        <v>43236.630843634259</v>
      </c>
      <c r="EY112" s="46" t="s">
        <v>9398</v>
      </c>
      <c r="EZ112" s="61">
        <v>43236.630843634259</v>
      </c>
    </row>
    <row r="113" spans="1:156" s="46" customFormat="1" x14ac:dyDescent="0.35">
      <c r="A113" s="47">
        <v>43115</v>
      </c>
      <c r="B113" s="47"/>
      <c r="C113" s="47"/>
      <c r="D113" s="46" t="s">
        <v>3429</v>
      </c>
      <c r="E113" s="22" t="str">
        <f t="shared" si="85"/>
        <v>X</v>
      </c>
      <c r="F113" s="22" t="str">
        <f t="shared" si="85"/>
        <v>X</v>
      </c>
      <c r="G113" s="22" t="str">
        <f t="shared" si="85"/>
        <v/>
      </c>
      <c r="H113" s="22" t="str">
        <f t="shared" si="85"/>
        <v/>
      </c>
      <c r="I113" s="22" t="str">
        <f t="shared" si="85"/>
        <v/>
      </c>
      <c r="J113" s="22" t="str">
        <f t="shared" si="85"/>
        <v>X</v>
      </c>
      <c r="K113" s="22" t="str">
        <f t="shared" si="85"/>
        <v>X</v>
      </c>
      <c r="L113" s="22" t="s">
        <v>2587</v>
      </c>
      <c r="M113" s="34" t="s">
        <v>2510</v>
      </c>
      <c r="N113" s="34" t="s">
        <v>2511</v>
      </c>
      <c r="O113" s="32">
        <f t="shared" si="64"/>
        <v>112400</v>
      </c>
      <c r="P113" s="34"/>
      <c r="Q113" s="34"/>
      <c r="R113" s="34"/>
      <c r="S113" s="32" t="str">
        <f>IFERROR(VLOOKUP(LEFT($M113,2),'ALL-Unit Code 4'!$W:$W,1,0),VLOOKUP($D$3,Sites!$A:$B,2,0))</f>
        <v>FC</v>
      </c>
      <c r="T113" s="32" t="str">
        <f>VLOOKUP(O113,'ALL-Chart of Accounts'!$E:$F,2,0)</f>
        <v>Accounts Receivable - System</v>
      </c>
      <c r="U113" s="34"/>
      <c r="V113" s="34"/>
      <c r="W113" s="34"/>
      <c r="X113" s="34"/>
      <c r="Y113" s="34"/>
      <c r="Z113" s="34"/>
      <c r="AA113" s="37">
        <v>588300</v>
      </c>
      <c r="AB113" s="34"/>
      <c r="AC113" s="34"/>
      <c r="AD113" s="34"/>
      <c r="AE113" s="32" t="str">
        <f t="shared" si="55"/>
        <v>FC</v>
      </c>
      <c r="AF113" s="32" t="str">
        <f>VLOOKUP(AA113,'ALL-Chart of Accounts'!$E:$F,2,0)</f>
        <v>Period Costs Unabsorbed Engineering</v>
      </c>
      <c r="AG113" s="32">
        <f t="shared" si="65"/>
        <v>588300</v>
      </c>
      <c r="AH113" s="32" t="str">
        <f t="shared" si="66"/>
        <v/>
      </c>
      <c r="AI113" s="32" t="str">
        <f t="shared" si="67"/>
        <v/>
      </c>
      <c r="AJ113" s="34"/>
      <c r="AK113" s="32" t="str">
        <f t="shared" si="56"/>
        <v>FC</v>
      </c>
      <c r="AL113" s="32" t="str">
        <f>VLOOKUP(AG113,'ALL-Chart of Accounts'!$E:$F,2,0)</f>
        <v>Period Costs Unabsorbed Engineering</v>
      </c>
      <c r="AM113" s="34"/>
      <c r="AN113" s="34"/>
      <c r="AO113" s="34"/>
      <c r="AP113" s="34"/>
      <c r="AQ113" s="34"/>
      <c r="AR113" s="34"/>
      <c r="AS113" s="32">
        <f t="shared" si="68"/>
        <v>588300</v>
      </c>
      <c r="AT113" s="32" t="str">
        <f t="shared" si="69"/>
        <v/>
      </c>
      <c r="AU113" s="32" t="str">
        <f t="shared" si="70"/>
        <v/>
      </c>
      <c r="AV113" s="34"/>
      <c r="AW113" s="32" t="str">
        <f t="shared" si="57"/>
        <v>FC</v>
      </c>
      <c r="AX113" s="32" t="str">
        <f>VLOOKUP(AS113,'ALL-Chart of Accounts'!$E:$F,2,0)</f>
        <v>Period Costs Unabsorbed Engineering</v>
      </c>
      <c r="AY113" s="34"/>
      <c r="AZ113" s="34"/>
      <c r="BA113" s="34"/>
      <c r="BB113" s="34"/>
      <c r="BC113" s="34"/>
      <c r="BD113" s="34"/>
      <c r="BE113" s="34"/>
      <c r="BF113" s="34"/>
      <c r="BG113" s="34"/>
      <c r="BH113" s="34"/>
      <c r="BI113" s="34"/>
      <c r="BJ113" s="34"/>
      <c r="BK113" s="34"/>
      <c r="BL113" s="34"/>
      <c r="BM113" s="34"/>
      <c r="BN113" s="34"/>
      <c r="BO113" s="34"/>
      <c r="BP113" s="34"/>
      <c r="BQ113" s="34"/>
      <c r="BR113" s="34"/>
      <c r="BS113" s="34"/>
      <c r="BT113" s="34"/>
      <c r="BU113" s="34"/>
      <c r="BV113" s="34"/>
      <c r="BW113" s="34"/>
      <c r="BX113" s="34"/>
      <c r="BY113" s="34"/>
      <c r="BZ113" s="34"/>
      <c r="CA113" s="34"/>
      <c r="CB113" s="34"/>
      <c r="CC113" s="34"/>
      <c r="CD113" s="34"/>
      <c r="CE113" s="34"/>
      <c r="CF113" s="34"/>
      <c r="CG113" s="34"/>
      <c r="CH113" s="34"/>
      <c r="CI113" s="32">
        <f t="shared" si="86"/>
        <v>588300</v>
      </c>
      <c r="CJ113" s="32" t="str">
        <f t="shared" si="71"/>
        <v/>
      </c>
      <c r="CK113" s="34"/>
      <c r="CL113" s="34"/>
      <c r="CM113" s="32" t="str">
        <f t="shared" si="58"/>
        <v>FC</v>
      </c>
      <c r="CN113" s="32" t="str">
        <f>VLOOKUP(CI113,'ALL-Chart of Accounts'!$E:$F,2,0)</f>
        <v>Period Costs Unabsorbed Engineering</v>
      </c>
      <c r="CO113" s="32">
        <f t="shared" si="87"/>
        <v>588300</v>
      </c>
      <c r="CP113" s="32" t="str">
        <f t="shared" si="73"/>
        <v/>
      </c>
      <c r="CQ113" s="34"/>
      <c r="CR113" s="34"/>
      <c r="CS113" s="32" t="str">
        <f t="shared" si="59"/>
        <v>FC</v>
      </c>
      <c r="CT113" s="32" t="str">
        <f>VLOOKUP(CO113,'ALL-Chart of Accounts'!$E:$F,2,0)</f>
        <v>Period Costs Unabsorbed Engineering</v>
      </c>
      <c r="CU113" s="32">
        <f t="shared" si="88"/>
        <v>588300</v>
      </c>
      <c r="CV113" s="32" t="str">
        <f t="shared" si="75"/>
        <v/>
      </c>
      <c r="CW113" s="34"/>
      <c r="CX113" s="34"/>
      <c r="CY113" s="32" t="str">
        <f t="shared" si="60"/>
        <v>FC</v>
      </c>
      <c r="CZ113" s="32" t="str">
        <f>VLOOKUP(CU113,'ALL-Chart of Accounts'!$E:$F,2,0)</f>
        <v>Period Costs Unabsorbed Engineering</v>
      </c>
      <c r="DA113" s="32">
        <f t="shared" si="89"/>
        <v>588300</v>
      </c>
      <c r="DB113" s="32" t="str">
        <f t="shared" si="77"/>
        <v/>
      </c>
      <c r="DC113" s="34"/>
      <c r="DD113" s="34"/>
      <c r="DE113" s="32" t="str">
        <f t="shared" si="61"/>
        <v>FC</v>
      </c>
      <c r="DF113" s="32" t="str">
        <f>VLOOKUP(DA113,'ALL-Chart of Accounts'!$E:$F,2,0)</f>
        <v>Period Costs Unabsorbed Engineering</v>
      </c>
      <c r="DG113" s="32">
        <f t="shared" si="90"/>
        <v>588300</v>
      </c>
      <c r="DH113" s="32" t="str">
        <f t="shared" si="79"/>
        <v/>
      </c>
      <c r="DI113" s="34"/>
      <c r="DJ113" s="34"/>
      <c r="DK113" s="32" t="str">
        <f t="shared" si="62"/>
        <v>FC</v>
      </c>
      <c r="DL113" s="32" t="str">
        <f>VLOOKUP(DG113,'ALL-Chart of Accounts'!$E:$F,2,0)</f>
        <v>Period Costs Unabsorbed Engineering</v>
      </c>
      <c r="DM113" s="34"/>
      <c r="DN113" s="34"/>
      <c r="DO113" s="34"/>
      <c r="DP113" s="34"/>
      <c r="DQ113" s="34"/>
      <c r="DR113" s="34"/>
      <c r="DS113" s="34"/>
      <c r="DT113" s="34"/>
      <c r="DU113" s="34"/>
      <c r="DV113" s="34"/>
      <c r="DW113" s="34"/>
      <c r="DX113" s="34"/>
      <c r="DY113" s="34"/>
      <c r="DZ113" s="34"/>
      <c r="EA113" s="34"/>
      <c r="EB113" s="34"/>
      <c r="EC113" s="34"/>
      <c r="ED113" s="34"/>
      <c r="EE113" s="34"/>
      <c r="EF113" s="34"/>
      <c r="EG113" s="34"/>
      <c r="EH113" s="34"/>
      <c r="EI113" s="34"/>
      <c r="EJ113" s="34"/>
      <c r="EK113" s="34"/>
      <c r="EL113" s="34"/>
      <c r="EM113" s="34"/>
      <c r="EN113" s="34"/>
      <c r="EO113" s="34"/>
      <c r="EP113" s="34"/>
      <c r="ER113" s="32" t="str">
        <f t="shared" si="63"/>
        <v>1JBTFCRB</v>
      </c>
      <c r="ES113" s="32" t="b">
        <f t="shared" si="84"/>
        <v>1</v>
      </c>
      <c r="ET113" s="46" t="s">
        <v>10</v>
      </c>
      <c r="EU113" s="46" t="s">
        <v>2514</v>
      </c>
      <c r="EV113" s="46" t="s">
        <v>2515</v>
      </c>
      <c r="EW113" s="46" t="s">
        <v>9398</v>
      </c>
      <c r="EX113" s="61">
        <v>42916.56862179398</v>
      </c>
      <c r="EY113" s="46" t="s">
        <v>9398</v>
      </c>
      <c r="EZ113" s="61">
        <v>43115.398563275463</v>
      </c>
    </row>
    <row r="114" spans="1:156" s="46" customFormat="1" x14ac:dyDescent="0.35">
      <c r="A114" s="47">
        <v>43115</v>
      </c>
      <c r="B114" s="47"/>
      <c r="C114" s="47"/>
      <c r="D114" s="46" t="s">
        <v>3429</v>
      </c>
      <c r="E114" s="22" t="str">
        <f t="shared" si="85"/>
        <v>X</v>
      </c>
      <c r="F114" s="22" t="str">
        <f t="shared" si="85"/>
        <v>X</v>
      </c>
      <c r="G114" s="22" t="str">
        <f t="shared" si="85"/>
        <v/>
      </c>
      <c r="H114" s="22" t="str">
        <f t="shared" si="85"/>
        <v/>
      </c>
      <c r="I114" s="22" t="str">
        <f t="shared" si="85"/>
        <v/>
      </c>
      <c r="J114" s="22" t="str">
        <f t="shared" si="85"/>
        <v>X</v>
      </c>
      <c r="K114" s="22" t="str">
        <f t="shared" si="85"/>
        <v>X</v>
      </c>
      <c r="L114" s="22" t="s">
        <v>2587</v>
      </c>
      <c r="M114" s="58" t="s">
        <v>2512</v>
      </c>
      <c r="N114" s="34" t="s">
        <v>2513</v>
      </c>
      <c r="O114" s="32">
        <f t="shared" si="64"/>
        <v>112400</v>
      </c>
      <c r="P114" s="34"/>
      <c r="Q114" s="34"/>
      <c r="R114" s="34"/>
      <c r="S114" s="32" t="str">
        <f>IFERROR(VLOOKUP(LEFT($M114,2),'ALL-Unit Code 4'!$W:$W,1,0),VLOOKUP($D$3,Sites!$A:$B,2,0))</f>
        <v>FC</v>
      </c>
      <c r="T114" s="32" t="str">
        <f>VLOOKUP(O114,'ALL-Chart of Accounts'!$E:$F,2,0)</f>
        <v>Accounts Receivable - System</v>
      </c>
      <c r="U114" s="34"/>
      <c r="V114" s="34"/>
      <c r="W114" s="34"/>
      <c r="X114" s="34"/>
      <c r="Y114" s="34"/>
      <c r="Z114" s="34"/>
      <c r="AA114" s="37">
        <v>984000</v>
      </c>
      <c r="AB114" s="40">
        <v>8400</v>
      </c>
      <c r="AC114" s="34"/>
      <c r="AD114" s="34"/>
      <c r="AE114" s="32" t="str">
        <f t="shared" si="55"/>
        <v>FC</v>
      </c>
      <c r="AF114" s="32" t="str">
        <f>VLOOKUP(AA114,'ALL-Chart of Accounts'!$E:$F,2,0)</f>
        <v>Miscellaneous</v>
      </c>
      <c r="AG114" s="32">
        <f t="shared" si="65"/>
        <v>984000</v>
      </c>
      <c r="AH114" s="32">
        <f t="shared" si="66"/>
        <v>8400</v>
      </c>
      <c r="AI114" s="32" t="str">
        <f t="shared" si="67"/>
        <v/>
      </c>
      <c r="AJ114" s="34"/>
      <c r="AK114" s="32" t="str">
        <f t="shared" si="56"/>
        <v>FC</v>
      </c>
      <c r="AL114" s="32" t="str">
        <f>VLOOKUP(AG114,'ALL-Chart of Accounts'!$E:$F,2,0)</f>
        <v>Miscellaneous</v>
      </c>
      <c r="AM114" s="34"/>
      <c r="AN114" s="34"/>
      <c r="AO114" s="34"/>
      <c r="AP114" s="34"/>
      <c r="AQ114" s="34"/>
      <c r="AR114" s="34"/>
      <c r="AS114" s="32">
        <f t="shared" si="68"/>
        <v>984000</v>
      </c>
      <c r="AT114" s="32">
        <f t="shared" si="69"/>
        <v>8400</v>
      </c>
      <c r="AU114" s="32" t="str">
        <f t="shared" si="70"/>
        <v/>
      </c>
      <c r="AV114" s="34"/>
      <c r="AW114" s="32" t="str">
        <f t="shared" si="57"/>
        <v>FC</v>
      </c>
      <c r="AX114" s="32" t="str">
        <f>VLOOKUP(AS114,'ALL-Chart of Accounts'!$E:$F,2,0)</f>
        <v>Miscellaneous</v>
      </c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4"/>
      <c r="BN114" s="34"/>
      <c r="BO114" s="34"/>
      <c r="BP114" s="34"/>
      <c r="BQ114" s="34"/>
      <c r="BR114" s="34"/>
      <c r="BS114" s="34"/>
      <c r="BT114" s="34"/>
      <c r="BU114" s="34"/>
      <c r="BV114" s="34"/>
      <c r="BW114" s="34"/>
      <c r="BX114" s="34"/>
      <c r="BY114" s="34"/>
      <c r="BZ114" s="34"/>
      <c r="CA114" s="34"/>
      <c r="CB114" s="34"/>
      <c r="CC114" s="34"/>
      <c r="CD114" s="34"/>
      <c r="CE114" s="34"/>
      <c r="CF114" s="34"/>
      <c r="CG114" s="34"/>
      <c r="CH114" s="34"/>
      <c r="CI114" s="32">
        <f t="shared" si="86"/>
        <v>984000</v>
      </c>
      <c r="CJ114" s="32">
        <f t="shared" si="71"/>
        <v>8400</v>
      </c>
      <c r="CK114" s="34"/>
      <c r="CL114" s="34"/>
      <c r="CM114" s="32" t="str">
        <f t="shared" si="58"/>
        <v>FC</v>
      </c>
      <c r="CN114" s="32" t="str">
        <f>VLOOKUP(CI114,'ALL-Chart of Accounts'!$E:$F,2,0)</f>
        <v>Miscellaneous</v>
      </c>
      <c r="CO114" s="32">
        <f t="shared" si="87"/>
        <v>984000</v>
      </c>
      <c r="CP114" s="32">
        <f t="shared" si="73"/>
        <v>8400</v>
      </c>
      <c r="CQ114" s="34"/>
      <c r="CR114" s="34"/>
      <c r="CS114" s="32" t="str">
        <f t="shared" si="59"/>
        <v>FC</v>
      </c>
      <c r="CT114" s="32" t="str">
        <f>VLOOKUP(CO114,'ALL-Chart of Accounts'!$E:$F,2,0)</f>
        <v>Miscellaneous</v>
      </c>
      <c r="CU114" s="32">
        <f t="shared" si="88"/>
        <v>984000</v>
      </c>
      <c r="CV114" s="32">
        <f t="shared" si="75"/>
        <v>8400</v>
      </c>
      <c r="CW114" s="34"/>
      <c r="CX114" s="34"/>
      <c r="CY114" s="32" t="str">
        <f t="shared" si="60"/>
        <v>FC</v>
      </c>
      <c r="CZ114" s="32" t="str">
        <f>VLOOKUP(CU114,'ALL-Chart of Accounts'!$E:$F,2,0)</f>
        <v>Miscellaneous</v>
      </c>
      <c r="DA114" s="32">
        <f t="shared" si="89"/>
        <v>984000</v>
      </c>
      <c r="DB114" s="32">
        <f t="shared" si="77"/>
        <v>8400</v>
      </c>
      <c r="DC114" s="34"/>
      <c r="DD114" s="34"/>
      <c r="DE114" s="32" t="str">
        <f t="shared" si="61"/>
        <v>FC</v>
      </c>
      <c r="DF114" s="32" t="str">
        <f>VLOOKUP(DA114,'ALL-Chart of Accounts'!$E:$F,2,0)</f>
        <v>Miscellaneous</v>
      </c>
      <c r="DG114" s="32">
        <f t="shared" si="90"/>
        <v>984000</v>
      </c>
      <c r="DH114" s="32">
        <f t="shared" si="79"/>
        <v>8400</v>
      </c>
      <c r="DI114" s="34"/>
      <c r="DJ114" s="34"/>
      <c r="DK114" s="32" t="str">
        <f t="shared" si="62"/>
        <v>FC</v>
      </c>
      <c r="DL114" s="32" t="str">
        <f>VLOOKUP(DG114,'ALL-Chart of Accounts'!$E:$F,2,0)</f>
        <v>Miscellaneous</v>
      </c>
      <c r="DM114" s="34"/>
      <c r="DN114" s="34"/>
      <c r="DO114" s="34"/>
      <c r="DP114" s="34"/>
      <c r="DQ114" s="34"/>
      <c r="DR114" s="34"/>
      <c r="DS114" s="34"/>
      <c r="DT114" s="34"/>
      <c r="DU114" s="34"/>
      <c r="DV114" s="34"/>
      <c r="DW114" s="34"/>
      <c r="DX114" s="34"/>
      <c r="DY114" s="34"/>
      <c r="DZ114" s="34"/>
      <c r="EA114" s="34"/>
      <c r="EB114" s="34"/>
      <c r="EC114" s="34"/>
      <c r="ED114" s="34"/>
      <c r="EE114" s="34"/>
      <c r="EF114" s="34"/>
      <c r="EG114" s="34"/>
      <c r="EH114" s="34"/>
      <c r="EI114" s="34"/>
      <c r="EJ114" s="34"/>
      <c r="EK114" s="34"/>
      <c r="EL114" s="34"/>
      <c r="EM114" s="34"/>
      <c r="EN114" s="34"/>
      <c r="EO114" s="34"/>
      <c r="EP114" s="34"/>
      <c r="ER114" s="32" t="str">
        <f t="shared" si="63"/>
        <v>1JBTFCROY</v>
      </c>
      <c r="ES114" s="32" t="b">
        <f t="shared" si="84"/>
        <v>1</v>
      </c>
      <c r="ET114" s="46" t="s">
        <v>10</v>
      </c>
      <c r="EU114" s="46" t="s">
        <v>9952</v>
      </c>
      <c r="EV114" s="46" t="s">
        <v>9953</v>
      </c>
      <c r="EW114" s="46" t="s">
        <v>9398</v>
      </c>
      <c r="EX114" s="61">
        <v>43187.392216747685</v>
      </c>
      <c r="EY114" s="46" t="s">
        <v>9398</v>
      </c>
      <c r="EZ114" s="61">
        <v>43187.392216747685</v>
      </c>
    </row>
    <row r="115" spans="1:156" s="46" customFormat="1" x14ac:dyDescent="0.35">
      <c r="A115" s="47">
        <v>43236</v>
      </c>
      <c r="B115" s="47"/>
      <c r="C115" s="47"/>
      <c r="D115" s="58" t="s">
        <v>10315</v>
      </c>
      <c r="E115" s="22" t="str">
        <f t="shared" ref="E115:K124" si="91">IF(ISERROR(VLOOKUP(E$4&amp;$M115,$ER:$ER,1,0)),"","X")</f>
        <v>X</v>
      </c>
      <c r="F115" s="22" t="str">
        <f t="shared" si="91"/>
        <v>X</v>
      </c>
      <c r="G115" s="22" t="str">
        <f t="shared" si="91"/>
        <v/>
      </c>
      <c r="H115" s="22" t="str">
        <f t="shared" si="91"/>
        <v/>
      </c>
      <c r="I115" s="22" t="str">
        <f t="shared" si="91"/>
        <v/>
      </c>
      <c r="J115" s="22" t="str">
        <f t="shared" si="91"/>
        <v/>
      </c>
      <c r="K115" s="22" t="str">
        <f t="shared" si="91"/>
        <v>X</v>
      </c>
      <c r="L115" s="22" t="s">
        <v>2586</v>
      </c>
      <c r="M115" s="58" t="s">
        <v>10313</v>
      </c>
      <c r="N115" s="34" t="s">
        <v>10314</v>
      </c>
      <c r="O115" s="32">
        <f t="shared" si="64"/>
        <v>124520</v>
      </c>
      <c r="P115" s="34"/>
      <c r="Q115" s="34"/>
      <c r="R115" s="34"/>
      <c r="S115" s="32" t="str">
        <f>IFERROR(VLOOKUP(LEFT($M115,2),'ALL-Unit Code 4'!$W:$W,1,0),VLOOKUP($D$3,Sites!$A:$B,2,0))</f>
        <v>FC</v>
      </c>
      <c r="T115" s="32" t="str">
        <f>VLOOKUP(O115,'ALL-Chart of Accounts'!$E:$F,2,0)</f>
        <v>IC AR - Thailand</v>
      </c>
      <c r="U115" s="34"/>
      <c r="V115" s="34"/>
      <c r="W115" s="34"/>
      <c r="X115" s="34"/>
      <c r="Y115" s="34"/>
      <c r="Z115" s="34"/>
      <c r="AA115" s="32">
        <f>IF($L115="Interdivisional",VALUE("124"&amp;RIGHT($M115,3)),IF($L115&amp;MID($M115,3,1)="IntercompanyA",425000,IF($L115&amp;MID($M115,3,1)="IntercompanyE",421000,IF($L115&amp;MID($M115,3,1)="IntercompanyS",428000,IF($L115&amp;MID($M115,3,1)="IntercompanyR",427000)))))</f>
        <v>427000</v>
      </c>
      <c r="AB115" s="38">
        <f>VALUE(9&amp;RIGHT($M115,3))</f>
        <v>9520</v>
      </c>
      <c r="AC115" s="34"/>
      <c r="AD115" s="34"/>
      <c r="AE115" s="32" t="str">
        <f t="shared" si="55"/>
        <v>FC</v>
      </c>
      <c r="AF115" s="32" t="str">
        <f>VLOOKUP(AA115,'ALL-Chart of Accounts'!$E:$F,2,0)</f>
        <v>IC AM Sales - Rebd (I82RBLDAFT)</v>
      </c>
      <c r="AG115" s="32">
        <f t="shared" si="65"/>
        <v>427000</v>
      </c>
      <c r="AH115" s="32">
        <f t="shared" si="66"/>
        <v>9520</v>
      </c>
      <c r="AI115" s="32">
        <f t="shared" si="67"/>
        <v>9999</v>
      </c>
      <c r="AJ115" s="34"/>
      <c r="AK115" s="32" t="str">
        <f t="shared" si="56"/>
        <v>FC</v>
      </c>
      <c r="AL115" s="32" t="str">
        <f>VLOOKUP(AG115,'ALL-Chart of Accounts'!$E:$F,2,0)</f>
        <v>IC AM Sales - Rebd (I82RBLDAFT)</v>
      </c>
      <c r="AM115" s="34"/>
      <c r="AN115" s="34"/>
      <c r="AO115" s="34"/>
      <c r="AP115" s="34"/>
      <c r="AQ115" s="34"/>
      <c r="AR115" s="34"/>
      <c r="AS115" s="32">
        <f t="shared" si="68"/>
        <v>427000</v>
      </c>
      <c r="AT115" s="32">
        <f t="shared" si="69"/>
        <v>9520</v>
      </c>
      <c r="AU115" s="32" t="str">
        <f t="shared" si="70"/>
        <v/>
      </c>
      <c r="AV115" s="34"/>
      <c r="AW115" s="32" t="str">
        <f t="shared" si="57"/>
        <v>FC</v>
      </c>
      <c r="AX115" s="32" t="str">
        <f>VLOOKUP(AS115,'ALL-Chart of Accounts'!$E:$F,2,0)</f>
        <v>IC AM Sales - Rebd (I82RBLDAFT)</v>
      </c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4"/>
      <c r="BN115" s="34"/>
      <c r="BO115" s="34"/>
      <c r="BP115" s="34"/>
      <c r="BQ115" s="34"/>
      <c r="BR115" s="34"/>
      <c r="BS115" s="34"/>
      <c r="BT115" s="34"/>
      <c r="BU115" s="34"/>
      <c r="BV115" s="34"/>
      <c r="BW115" s="34"/>
      <c r="BX115" s="34"/>
      <c r="BY115" s="34"/>
      <c r="BZ115" s="34"/>
      <c r="CA115" s="34"/>
      <c r="CB115" s="34"/>
      <c r="CC115" s="34"/>
      <c r="CD115" s="34"/>
      <c r="CE115" s="34"/>
      <c r="CF115" s="34"/>
      <c r="CG115" s="34"/>
      <c r="CH115" s="34"/>
      <c r="CI115" s="32">
        <f t="shared" si="86"/>
        <v>527010</v>
      </c>
      <c r="CJ115" s="32">
        <f t="shared" si="71"/>
        <v>9520</v>
      </c>
      <c r="CK115" s="34"/>
      <c r="CL115" s="34"/>
      <c r="CM115" s="32" t="str">
        <f t="shared" si="58"/>
        <v>FC</v>
      </c>
      <c r="CN115" s="32" t="str">
        <f>VLOOKUP(CI115,'ALL-Chart of Accounts'!$E:$F,2,0)</f>
        <v>IC AM COS - Rebuild (I85RBLDAFT) - Matl</v>
      </c>
      <c r="CO115" s="32">
        <f t="shared" si="87"/>
        <v>527020</v>
      </c>
      <c r="CP115" s="32">
        <f t="shared" si="73"/>
        <v>9520</v>
      </c>
      <c r="CQ115" s="34"/>
      <c r="CR115" s="34"/>
      <c r="CS115" s="32" t="str">
        <f t="shared" si="59"/>
        <v>FC</v>
      </c>
      <c r="CT115" s="32" t="str">
        <f>VLOOKUP(CO115,'ALL-Chart of Accounts'!$E:$F,2,0)</f>
        <v>IC AM COS - Rebuild (I85RBLDAFT) - Labor</v>
      </c>
      <c r="CU115" s="32">
        <f t="shared" si="88"/>
        <v>527030</v>
      </c>
      <c r="CV115" s="32">
        <f t="shared" si="75"/>
        <v>9520</v>
      </c>
      <c r="CW115" s="34"/>
      <c r="CX115" s="34"/>
      <c r="CY115" s="32" t="str">
        <f t="shared" si="60"/>
        <v>FC</v>
      </c>
      <c r="CZ115" s="32" t="str">
        <f>VLOOKUP(CU115,'ALL-Chart of Accounts'!$E:$F,2,0)</f>
        <v>IC AM COS - Rebuild (I85RBLDAFT) - Fx OH</v>
      </c>
      <c r="DA115" s="32">
        <f t="shared" si="89"/>
        <v>527040</v>
      </c>
      <c r="DB115" s="32">
        <f t="shared" si="77"/>
        <v>9520</v>
      </c>
      <c r="DC115" s="34"/>
      <c r="DD115" s="34"/>
      <c r="DE115" s="32" t="str">
        <f t="shared" si="61"/>
        <v>FC</v>
      </c>
      <c r="DF115" s="32" t="str">
        <f>VLOOKUP(DA115,'ALL-Chart of Accounts'!$E:$F,2,0)</f>
        <v>IC AM COS - Rebld (I85RBLDAFT) - Var OH</v>
      </c>
      <c r="DG115" s="32">
        <f t="shared" si="90"/>
        <v>527050</v>
      </c>
      <c r="DH115" s="32">
        <f t="shared" si="79"/>
        <v>9520</v>
      </c>
      <c r="DI115" s="34"/>
      <c r="DJ115" s="34"/>
      <c r="DK115" s="32" t="str">
        <f t="shared" si="62"/>
        <v>FC</v>
      </c>
      <c r="DL115" s="32" t="str">
        <f>VLOOKUP(DG115,'ALL-Chart of Accounts'!$E:$F,2,0)</f>
        <v>IC AM COS - Rebuild (I85RBLDAFT) - Outsi</v>
      </c>
      <c r="DM115" s="34"/>
      <c r="DN115" s="34"/>
      <c r="DO115" s="34"/>
      <c r="DP115" s="34"/>
      <c r="DQ115" s="34"/>
      <c r="DR115" s="34"/>
      <c r="DS115" s="34"/>
      <c r="DT115" s="34"/>
      <c r="DU115" s="34"/>
      <c r="DV115" s="34"/>
      <c r="DW115" s="34"/>
      <c r="DX115" s="34"/>
      <c r="DY115" s="34"/>
      <c r="DZ115" s="34"/>
      <c r="EA115" s="34"/>
      <c r="EB115" s="34"/>
      <c r="EC115" s="34"/>
      <c r="ED115" s="34"/>
      <c r="EE115" s="34"/>
      <c r="EF115" s="34"/>
      <c r="EG115" s="34"/>
      <c r="EH115" s="34"/>
      <c r="EI115" s="34"/>
      <c r="EJ115" s="34"/>
      <c r="EK115" s="34"/>
      <c r="EL115" s="34"/>
      <c r="EM115" s="34"/>
      <c r="EN115" s="34"/>
      <c r="EO115" s="34"/>
      <c r="EP115" s="34"/>
      <c r="ER115" s="32" t="str">
        <f t="shared" si="63"/>
        <v>1JBTFCS100</v>
      </c>
      <c r="ES115" s="32" t="b">
        <f t="shared" si="84"/>
        <v>1</v>
      </c>
      <c r="ET115" s="46" t="s">
        <v>10</v>
      </c>
      <c r="EU115" s="46" t="s">
        <v>2573</v>
      </c>
      <c r="EV115" s="46" t="s">
        <v>2574</v>
      </c>
      <c r="EW115" s="46" t="s">
        <v>9398</v>
      </c>
      <c r="EX115" s="61">
        <v>43118.318589467592</v>
      </c>
      <c r="EY115" s="46" t="s">
        <v>9398</v>
      </c>
      <c r="EZ115" s="61">
        <v>43118.318589467592</v>
      </c>
    </row>
    <row r="116" spans="1:156" s="46" customFormat="1" x14ac:dyDescent="0.35">
      <c r="A116" s="47">
        <v>43115</v>
      </c>
      <c r="B116" s="47"/>
      <c r="C116" s="47"/>
      <c r="D116" s="46" t="s">
        <v>3429</v>
      </c>
      <c r="E116" s="22" t="str">
        <f t="shared" si="91"/>
        <v>X</v>
      </c>
      <c r="F116" s="22" t="str">
        <f t="shared" si="91"/>
        <v>X</v>
      </c>
      <c r="G116" s="22" t="str">
        <f t="shared" si="91"/>
        <v/>
      </c>
      <c r="H116" s="22" t="str">
        <f t="shared" si="91"/>
        <v/>
      </c>
      <c r="I116" s="22" t="str">
        <f t="shared" si="91"/>
        <v/>
      </c>
      <c r="J116" s="22" t="str">
        <f t="shared" si="91"/>
        <v>X</v>
      </c>
      <c r="K116" s="22" t="str">
        <f t="shared" si="91"/>
        <v>X</v>
      </c>
      <c r="L116" s="22" t="s">
        <v>2588</v>
      </c>
      <c r="M116" s="34" t="s">
        <v>2514</v>
      </c>
      <c r="N116" s="34" t="s">
        <v>2515</v>
      </c>
      <c r="O116" s="32">
        <f t="shared" si="64"/>
        <v>112400</v>
      </c>
      <c r="P116" s="34"/>
      <c r="Q116" s="34"/>
      <c r="R116" s="34"/>
      <c r="S116" s="32" t="str">
        <f>IFERROR(VLOOKUP(LEFT($M116,2),'ALL-Unit Code 4'!$W:$W,1,0),VLOOKUP($D$3,Sites!$A:$B,2,0))</f>
        <v>FC</v>
      </c>
      <c r="T116" s="32" t="str">
        <f>VLOOKUP(O116,'ALL-Chart of Accounts'!$E:$F,2,0)</f>
        <v>Accounts Receivable - System</v>
      </c>
      <c r="U116" s="34"/>
      <c r="V116" s="34"/>
      <c r="W116" s="34"/>
      <c r="X116" s="34"/>
      <c r="Y116" s="34"/>
      <c r="Z116" s="34"/>
      <c r="AA116" s="37">
        <v>417000</v>
      </c>
      <c r="AB116" s="34"/>
      <c r="AC116" s="34"/>
      <c r="AD116" s="34"/>
      <c r="AE116" s="32" t="str">
        <f t="shared" si="55"/>
        <v>FC</v>
      </c>
      <c r="AF116" s="32" t="str">
        <f>VLOOKUP(AA116,'ALL-Chart of Accounts'!$E:$F,2,0)</f>
        <v>Aftermarket Sales - Rebuild (80RBLDAFT)</v>
      </c>
      <c r="AG116" s="32">
        <f t="shared" si="65"/>
        <v>417000</v>
      </c>
      <c r="AH116" s="32" t="str">
        <f t="shared" si="66"/>
        <v/>
      </c>
      <c r="AI116" s="32">
        <f t="shared" si="67"/>
        <v>9999</v>
      </c>
      <c r="AJ116" s="34"/>
      <c r="AK116" s="32" t="str">
        <f t="shared" si="56"/>
        <v>FC</v>
      </c>
      <c r="AL116" s="32" t="str">
        <f>VLOOKUP(AG116,'ALL-Chart of Accounts'!$E:$F,2,0)</f>
        <v>Aftermarket Sales - Rebuild (80RBLDAFT)</v>
      </c>
      <c r="AM116" s="34"/>
      <c r="AN116" s="34"/>
      <c r="AO116" s="34"/>
      <c r="AP116" s="34"/>
      <c r="AQ116" s="34"/>
      <c r="AR116" s="34"/>
      <c r="AS116" s="32">
        <f t="shared" si="68"/>
        <v>417000</v>
      </c>
      <c r="AT116" s="32" t="str">
        <f t="shared" si="69"/>
        <v/>
      </c>
      <c r="AU116" s="32" t="str">
        <f t="shared" si="70"/>
        <v/>
      </c>
      <c r="AV116" s="34"/>
      <c r="AW116" s="32" t="str">
        <f t="shared" si="57"/>
        <v>FC</v>
      </c>
      <c r="AX116" s="32" t="str">
        <f>VLOOKUP(AS116,'ALL-Chart of Accounts'!$E:$F,2,0)</f>
        <v>Aftermarket Sales - Rebuild (80RBLDAFT)</v>
      </c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4"/>
      <c r="BN116" s="34"/>
      <c r="BO116" s="34"/>
      <c r="BP116" s="34"/>
      <c r="BQ116" s="34"/>
      <c r="BR116" s="34"/>
      <c r="BS116" s="34"/>
      <c r="BT116" s="34"/>
      <c r="BU116" s="34"/>
      <c r="BV116" s="34"/>
      <c r="BW116" s="34"/>
      <c r="BX116" s="34"/>
      <c r="BY116" s="34"/>
      <c r="BZ116" s="34"/>
      <c r="CA116" s="34"/>
      <c r="CB116" s="34"/>
      <c r="CC116" s="34"/>
      <c r="CD116" s="34"/>
      <c r="CE116" s="34"/>
      <c r="CF116" s="34"/>
      <c r="CG116" s="34"/>
      <c r="CH116" s="34"/>
      <c r="CI116" s="32">
        <f t="shared" si="86"/>
        <v>517010</v>
      </c>
      <c r="CJ116" s="32" t="str">
        <f t="shared" si="71"/>
        <v/>
      </c>
      <c r="CK116" s="34"/>
      <c r="CL116" s="34"/>
      <c r="CM116" s="32" t="str">
        <f t="shared" si="58"/>
        <v>FC</v>
      </c>
      <c r="CN116" s="32" t="str">
        <f>VLOOKUP(CI116,'ALL-Chart of Accounts'!$E:$F,2,0)</f>
        <v>AM COS - Rebuild (83RBLDAFT) - Material</v>
      </c>
      <c r="CO116" s="32">
        <f t="shared" si="87"/>
        <v>517020</v>
      </c>
      <c r="CP116" s="32" t="str">
        <f t="shared" si="73"/>
        <v/>
      </c>
      <c r="CQ116" s="34"/>
      <c r="CR116" s="34"/>
      <c r="CS116" s="32" t="str">
        <f t="shared" si="59"/>
        <v>FC</v>
      </c>
      <c r="CT116" s="32" t="str">
        <f>VLOOKUP(CO116,'ALL-Chart of Accounts'!$E:$F,2,0)</f>
        <v>AM COS - Rebuild (83RBLDAFT) - Labor</v>
      </c>
      <c r="CU116" s="32">
        <f t="shared" si="88"/>
        <v>517030</v>
      </c>
      <c r="CV116" s="32" t="str">
        <f t="shared" si="75"/>
        <v/>
      </c>
      <c r="CW116" s="34"/>
      <c r="CX116" s="34"/>
      <c r="CY116" s="32" t="str">
        <f t="shared" si="60"/>
        <v>FC</v>
      </c>
      <c r="CZ116" s="32" t="str">
        <f>VLOOKUP(CU116,'ALL-Chart of Accounts'!$E:$F,2,0)</f>
        <v>AM COS - Rebuild (83RBLDAFT) - Fixed OH</v>
      </c>
      <c r="DA116" s="32">
        <f t="shared" si="89"/>
        <v>517040</v>
      </c>
      <c r="DB116" s="32" t="str">
        <f t="shared" si="77"/>
        <v/>
      </c>
      <c r="DC116" s="34"/>
      <c r="DD116" s="34"/>
      <c r="DE116" s="32" t="str">
        <f t="shared" si="61"/>
        <v>FC</v>
      </c>
      <c r="DF116" s="32" t="str">
        <f>VLOOKUP(DA116,'ALL-Chart of Accounts'!$E:$F,2,0)</f>
        <v>AM COS - Rebuild (83RBLDAFT) - Var OH</v>
      </c>
      <c r="DG116" s="32">
        <f t="shared" si="90"/>
        <v>517050</v>
      </c>
      <c r="DH116" s="32" t="str">
        <f t="shared" si="79"/>
        <v/>
      </c>
      <c r="DI116" s="34"/>
      <c r="DJ116" s="34"/>
      <c r="DK116" s="32" t="str">
        <f t="shared" si="62"/>
        <v>FC</v>
      </c>
      <c r="DL116" s="32" t="str">
        <f>VLOOKUP(DG116,'ALL-Chart of Accounts'!$E:$F,2,0)</f>
        <v>AM COS - Rebuild (83RBLDAFT) - Outside</v>
      </c>
      <c r="DM116" s="34"/>
      <c r="DN116" s="34"/>
      <c r="DO116" s="34"/>
      <c r="DP116" s="34"/>
      <c r="DQ116" s="34"/>
      <c r="DR116" s="34"/>
      <c r="DS116" s="34"/>
      <c r="DT116" s="34"/>
      <c r="DU116" s="34"/>
      <c r="DV116" s="34"/>
      <c r="DW116" s="34"/>
      <c r="DX116" s="34"/>
      <c r="DY116" s="34"/>
      <c r="DZ116" s="34"/>
      <c r="EA116" s="34"/>
      <c r="EB116" s="34"/>
      <c r="EC116" s="34"/>
      <c r="ED116" s="34"/>
      <c r="EE116" s="34"/>
      <c r="EF116" s="34"/>
      <c r="EG116" s="34"/>
      <c r="EH116" s="34"/>
      <c r="EI116" s="34"/>
      <c r="EJ116" s="34"/>
      <c r="EK116" s="34"/>
      <c r="EL116" s="34"/>
      <c r="EM116" s="34"/>
      <c r="EN116" s="34"/>
      <c r="EO116" s="34"/>
      <c r="EP116" s="34"/>
      <c r="ER116" s="32" t="str">
        <f t="shared" si="63"/>
        <v>1JBTFCS120</v>
      </c>
      <c r="ES116" s="32" t="b">
        <f t="shared" si="84"/>
        <v>1</v>
      </c>
      <c r="ET116" s="46" t="s">
        <v>10</v>
      </c>
      <c r="EU116" s="46" t="s">
        <v>2575</v>
      </c>
      <c r="EV116" s="46" t="s">
        <v>2576</v>
      </c>
      <c r="EW116" s="46" t="s">
        <v>9398</v>
      </c>
      <c r="EX116" s="61">
        <v>43118.318591932868</v>
      </c>
      <c r="EY116" s="46" t="s">
        <v>9398</v>
      </c>
      <c r="EZ116" s="61">
        <v>43118.318591932868</v>
      </c>
    </row>
    <row r="117" spans="1:156" s="46" customFormat="1" x14ac:dyDescent="0.35">
      <c r="A117" s="47">
        <v>43187</v>
      </c>
      <c r="B117" s="47"/>
      <c r="C117" s="47"/>
      <c r="D117" s="46" t="s">
        <v>9960</v>
      </c>
      <c r="E117" s="22" t="str">
        <f t="shared" si="91"/>
        <v>X</v>
      </c>
      <c r="F117" s="22" t="str">
        <f t="shared" si="91"/>
        <v>X</v>
      </c>
      <c r="G117" s="22" t="str">
        <f t="shared" si="91"/>
        <v/>
      </c>
      <c r="H117" s="22" t="str">
        <f t="shared" si="91"/>
        <v/>
      </c>
      <c r="I117" s="22" t="str">
        <f t="shared" si="91"/>
        <v/>
      </c>
      <c r="J117" s="22" t="str">
        <f t="shared" si="91"/>
        <v/>
      </c>
      <c r="K117" s="22" t="str">
        <f t="shared" si="91"/>
        <v>X</v>
      </c>
      <c r="L117" s="22" t="s">
        <v>2587</v>
      </c>
      <c r="M117" s="58" t="s">
        <v>9952</v>
      </c>
      <c r="N117" s="34" t="s">
        <v>9953</v>
      </c>
      <c r="O117" s="32">
        <f t="shared" si="64"/>
        <v>112400</v>
      </c>
      <c r="P117" s="34"/>
      <c r="Q117" s="34"/>
      <c r="R117" s="34"/>
      <c r="S117" s="32" t="str">
        <f>IFERROR(VLOOKUP(LEFT($M117,2),'ALL-Unit Code 4'!$W:$W,1,0),VLOOKUP($D$3,Sites!$A:$B,2,0))</f>
        <v>FC</v>
      </c>
      <c r="T117" s="32" t="str">
        <f>VLOOKUP(O117,'ALL-Chart of Accounts'!$E:$F,2,0)</f>
        <v>Accounts Receivable - System</v>
      </c>
      <c r="U117" s="34"/>
      <c r="V117" s="34"/>
      <c r="W117" s="34"/>
      <c r="X117" s="34"/>
      <c r="Y117" s="34"/>
      <c r="Z117" s="34"/>
      <c r="AA117" s="37">
        <v>414000</v>
      </c>
      <c r="AB117" s="34"/>
      <c r="AC117" s="34"/>
      <c r="AD117" s="34"/>
      <c r="AE117" s="32" t="str">
        <f t="shared" si="55"/>
        <v>FC</v>
      </c>
      <c r="AF117" s="32" t="str">
        <f>VLOOKUP(AA117,'ALL-Chart of Accounts'!$E:$F,2,0)</f>
        <v>Royalty Revenue (80RLT)</v>
      </c>
      <c r="AG117" s="32">
        <f t="shared" si="65"/>
        <v>414000</v>
      </c>
      <c r="AH117" s="32" t="str">
        <f t="shared" si="66"/>
        <v/>
      </c>
      <c r="AI117" s="32">
        <f t="shared" si="67"/>
        <v>9999</v>
      </c>
      <c r="AJ117" s="34"/>
      <c r="AK117" s="32" t="str">
        <f t="shared" si="56"/>
        <v>FC</v>
      </c>
      <c r="AL117" s="32" t="str">
        <f>VLOOKUP(AG117,'ALL-Chart of Accounts'!$E:$F,2,0)</f>
        <v>Royalty Revenue (80RLT)</v>
      </c>
      <c r="AM117" s="34"/>
      <c r="AN117" s="34"/>
      <c r="AO117" s="34"/>
      <c r="AP117" s="34"/>
      <c r="AQ117" s="34"/>
      <c r="AR117" s="34"/>
      <c r="AS117" s="32">
        <f t="shared" si="68"/>
        <v>414000</v>
      </c>
      <c r="AT117" s="32" t="str">
        <f t="shared" si="69"/>
        <v/>
      </c>
      <c r="AU117" s="32" t="str">
        <f t="shared" si="70"/>
        <v/>
      </c>
      <c r="AV117" s="34"/>
      <c r="AW117" s="32" t="str">
        <f t="shared" si="57"/>
        <v>FC</v>
      </c>
      <c r="AX117" s="32" t="str">
        <f>VLOOKUP(AS117,'ALL-Chart of Accounts'!$E:$F,2,0)</f>
        <v>Royalty Revenue (80RLT)</v>
      </c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  <c r="BY117" s="34"/>
      <c r="BZ117" s="34"/>
      <c r="CA117" s="34"/>
      <c r="CB117" s="34"/>
      <c r="CC117" s="34"/>
      <c r="CD117" s="34"/>
      <c r="CE117" s="34"/>
      <c r="CF117" s="34"/>
      <c r="CG117" s="34"/>
      <c r="CH117" s="34"/>
      <c r="CI117" s="37">
        <v>514000</v>
      </c>
      <c r="CJ117" s="32" t="str">
        <f t="shared" si="71"/>
        <v/>
      </c>
      <c r="CK117" s="34"/>
      <c r="CL117" s="34"/>
      <c r="CM117" s="32" t="str">
        <f t="shared" si="58"/>
        <v>FC</v>
      </c>
      <c r="CN117" s="32" t="str">
        <f>VLOOKUP(CI117,'ALL-Chart of Accounts'!$E:$F,2,0)</f>
        <v>Royalty COS (83RLT)</v>
      </c>
      <c r="CO117" s="32">
        <f t="shared" si="87"/>
        <v>514000</v>
      </c>
      <c r="CP117" s="32" t="str">
        <f t="shared" si="73"/>
        <v/>
      </c>
      <c r="CQ117" s="34"/>
      <c r="CR117" s="34"/>
      <c r="CS117" s="32" t="str">
        <f t="shared" si="59"/>
        <v>FC</v>
      </c>
      <c r="CT117" s="32" t="str">
        <f>VLOOKUP(CO117,'ALL-Chart of Accounts'!$E:$F,2,0)</f>
        <v>Royalty COS (83RLT)</v>
      </c>
      <c r="CU117" s="32">
        <f t="shared" si="88"/>
        <v>514000</v>
      </c>
      <c r="CV117" s="32" t="str">
        <f t="shared" si="75"/>
        <v/>
      </c>
      <c r="CW117" s="34"/>
      <c r="CX117" s="34"/>
      <c r="CY117" s="32" t="str">
        <f t="shared" si="60"/>
        <v>FC</v>
      </c>
      <c r="CZ117" s="32" t="str">
        <f>VLOOKUP(CU117,'ALL-Chart of Accounts'!$E:$F,2,0)</f>
        <v>Royalty COS (83RLT)</v>
      </c>
      <c r="DA117" s="32">
        <f t="shared" si="89"/>
        <v>514000</v>
      </c>
      <c r="DB117" s="32" t="str">
        <f t="shared" si="77"/>
        <v/>
      </c>
      <c r="DC117" s="34"/>
      <c r="DD117" s="34"/>
      <c r="DE117" s="32" t="str">
        <f t="shared" si="61"/>
        <v>FC</v>
      </c>
      <c r="DF117" s="32" t="str">
        <f>VLOOKUP(DA117,'ALL-Chart of Accounts'!$E:$F,2,0)</f>
        <v>Royalty COS (83RLT)</v>
      </c>
      <c r="DG117" s="32">
        <f t="shared" si="90"/>
        <v>514000</v>
      </c>
      <c r="DH117" s="32" t="str">
        <f t="shared" si="79"/>
        <v/>
      </c>
      <c r="DI117" s="34"/>
      <c r="DJ117" s="34"/>
      <c r="DK117" s="32" t="str">
        <f t="shared" si="62"/>
        <v>FC</v>
      </c>
      <c r="DL117" s="32" t="str">
        <f>VLOOKUP(DG117,'ALL-Chart of Accounts'!$E:$F,2,0)</f>
        <v>Royalty COS (83RLT)</v>
      </c>
      <c r="DM117" s="34"/>
      <c r="DN117" s="34"/>
      <c r="DO117" s="34"/>
      <c r="DP117" s="34"/>
      <c r="DQ117" s="34"/>
      <c r="DR117" s="34"/>
      <c r="DS117" s="34"/>
      <c r="DT117" s="34"/>
      <c r="DU117" s="34"/>
      <c r="DV117" s="34"/>
      <c r="DW117" s="34"/>
      <c r="DX117" s="34"/>
      <c r="DY117" s="34"/>
      <c r="DZ117" s="34"/>
      <c r="EA117" s="34"/>
      <c r="EB117" s="34"/>
      <c r="EC117" s="34"/>
      <c r="ED117" s="34"/>
      <c r="EE117" s="34"/>
      <c r="EF117" s="34"/>
      <c r="EG117" s="34"/>
      <c r="EH117" s="34"/>
      <c r="EI117" s="34"/>
      <c r="EJ117" s="34"/>
      <c r="EK117" s="34"/>
      <c r="EL117" s="34"/>
      <c r="EM117" s="34"/>
      <c r="EN117" s="34"/>
      <c r="EO117" s="34"/>
      <c r="EP117" s="34"/>
      <c r="ER117" s="32" t="str">
        <f t="shared" si="63"/>
        <v>1JBTFCS127</v>
      </c>
      <c r="ES117" s="32" t="b">
        <f t="shared" si="84"/>
        <v>1</v>
      </c>
      <c r="ET117" s="46" t="s">
        <v>10</v>
      </c>
      <c r="EU117" s="46" t="s">
        <v>2516</v>
      </c>
      <c r="EV117" s="46" t="s">
        <v>2517</v>
      </c>
      <c r="EW117" s="46" t="s">
        <v>9398</v>
      </c>
      <c r="EX117" s="61">
        <v>42916.568691666667</v>
      </c>
      <c r="EY117" s="46" t="s">
        <v>9398</v>
      </c>
      <c r="EZ117" s="61">
        <v>43115.398565856478</v>
      </c>
    </row>
    <row r="118" spans="1:156" s="46" customFormat="1" x14ac:dyDescent="0.35">
      <c r="A118" s="47">
        <v>43118</v>
      </c>
      <c r="B118" s="47"/>
      <c r="C118" s="47"/>
      <c r="D118" s="46" t="s">
        <v>8677</v>
      </c>
      <c r="E118" s="22" t="str">
        <f t="shared" si="91"/>
        <v>X</v>
      </c>
      <c r="F118" s="22" t="str">
        <f t="shared" si="91"/>
        <v/>
      </c>
      <c r="G118" s="22" t="str">
        <f t="shared" si="91"/>
        <v/>
      </c>
      <c r="H118" s="22" t="str">
        <f t="shared" si="91"/>
        <v/>
      </c>
      <c r="I118" s="22" t="str">
        <f t="shared" si="91"/>
        <v/>
      </c>
      <c r="J118" s="22" t="str">
        <f t="shared" si="91"/>
        <v>X</v>
      </c>
      <c r="K118" s="22" t="str">
        <f t="shared" si="91"/>
        <v/>
      </c>
      <c r="L118" s="10" t="s">
        <v>2585</v>
      </c>
      <c r="M118" s="34" t="s">
        <v>2573</v>
      </c>
      <c r="N118" s="34" t="s">
        <v>2574</v>
      </c>
      <c r="O118" s="32">
        <f t="shared" si="64"/>
        <v>124100</v>
      </c>
      <c r="P118" s="34"/>
      <c r="Q118" s="34"/>
      <c r="R118" s="34"/>
      <c r="S118" s="32" t="str">
        <f>IFERROR(VLOOKUP(LEFT($M118,2),'ALL-Unit Code 4'!$W:$W,1,0),VLOOKUP($D$3,Sites!$A:$B,2,0))</f>
        <v>FC</v>
      </c>
      <c r="T118" s="32" t="str">
        <f>VLOOKUP(O118,'ALL-Chart of Accounts'!$E:$F,2,0)</f>
        <v>IC AR - Orlando</v>
      </c>
      <c r="U118" s="34"/>
      <c r="V118" s="34"/>
      <c r="W118" s="34"/>
      <c r="X118" s="34"/>
      <c r="Y118" s="34"/>
      <c r="Z118" s="34"/>
      <c r="AA118" s="32">
        <f t="shared" ref="AA118:AA142" si="92">IF($L118="Interdivisional",VALUE("124"&amp;RIGHT($M118,3)),IF($L118&amp;MID($M118,3,1)="IntercompanyA",425000,IF($L118&amp;MID($M118,3,1)="IntercompanyE",421000,IF($L118&amp;MID($M118,3,1)="IntercompanyS",428000,IF($L118&amp;MID($M118,3,1)="IntercompanyR",427000)))))</f>
        <v>124100</v>
      </c>
      <c r="AB118" s="34"/>
      <c r="AC118" s="34"/>
      <c r="AD118" s="34"/>
      <c r="AE118" s="32" t="str">
        <f t="shared" si="55"/>
        <v>FC</v>
      </c>
      <c r="AF118" s="32" t="str">
        <f>VLOOKUP(AA118,'ALL-Chart of Accounts'!$E:$F,2,0)</f>
        <v>IC AR - Orlando</v>
      </c>
      <c r="AG118" s="32">
        <f t="shared" si="65"/>
        <v>124100</v>
      </c>
      <c r="AH118" s="32" t="str">
        <f t="shared" si="66"/>
        <v/>
      </c>
      <c r="AI118" s="32" t="str">
        <f t="shared" si="67"/>
        <v/>
      </c>
      <c r="AJ118" s="34"/>
      <c r="AK118" s="32" t="str">
        <f t="shared" si="56"/>
        <v>FC</v>
      </c>
      <c r="AL118" s="32" t="str">
        <f>VLOOKUP(AG118,'ALL-Chart of Accounts'!$E:$F,2,0)</f>
        <v>IC AR - Orlando</v>
      </c>
      <c r="AM118" s="34"/>
      <c r="AN118" s="34"/>
      <c r="AO118" s="34"/>
      <c r="AP118" s="34"/>
      <c r="AQ118" s="34"/>
      <c r="AR118" s="34"/>
      <c r="AS118" s="32">
        <f t="shared" si="68"/>
        <v>124100</v>
      </c>
      <c r="AT118" s="32" t="str">
        <f t="shared" si="69"/>
        <v/>
      </c>
      <c r="AU118" s="32" t="str">
        <f t="shared" si="70"/>
        <v/>
      </c>
      <c r="AV118" s="34"/>
      <c r="AW118" s="32" t="str">
        <f t="shared" si="57"/>
        <v>FC</v>
      </c>
      <c r="AX118" s="32" t="str">
        <f>VLOOKUP(AS118,'ALL-Chart of Accounts'!$E:$F,2,0)</f>
        <v>IC AR - Orlando</v>
      </c>
      <c r="AY118" s="34"/>
      <c r="AZ118" s="34"/>
      <c r="BA118" s="34"/>
      <c r="BB118" s="34"/>
      <c r="BC118" s="34"/>
      <c r="BD118" s="34"/>
      <c r="BE118" s="34"/>
      <c r="BF118" s="34"/>
      <c r="BG118" s="34"/>
      <c r="BH118" s="34"/>
      <c r="BI118" s="34"/>
      <c r="BJ118" s="34"/>
      <c r="BK118" s="34"/>
      <c r="BL118" s="34"/>
      <c r="BM118" s="34"/>
      <c r="BN118" s="34"/>
      <c r="BO118" s="34"/>
      <c r="BP118" s="34"/>
      <c r="BQ118" s="34"/>
      <c r="BR118" s="34"/>
      <c r="BS118" s="34"/>
      <c r="BT118" s="34"/>
      <c r="BU118" s="34"/>
      <c r="BV118" s="34"/>
      <c r="BW118" s="34"/>
      <c r="BX118" s="34"/>
      <c r="BY118" s="34"/>
      <c r="BZ118" s="34"/>
      <c r="CA118" s="34"/>
      <c r="CB118" s="34"/>
      <c r="CC118" s="34"/>
      <c r="CD118" s="34"/>
      <c r="CE118" s="34"/>
      <c r="CF118" s="34"/>
      <c r="CG118" s="34"/>
      <c r="CH118" s="34"/>
      <c r="CI118" s="32">
        <f t="shared" ref="CI118:CI146" si="93">IF(OR($L118="Interdivisional",$L118="Cost Collecting"),$AA118,$AA118+100010)</f>
        <v>124100</v>
      </c>
      <c r="CJ118" s="32" t="str">
        <f t="shared" si="71"/>
        <v/>
      </c>
      <c r="CK118" s="34"/>
      <c r="CL118" s="34"/>
      <c r="CM118" s="32" t="str">
        <f t="shared" si="58"/>
        <v>FC</v>
      </c>
      <c r="CN118" s="32" t="str">
        <f>VLOOKUP(CI118,'ALL-Chart of Accounts'!$E:$F,2,0)</f>
        <v>IC AR - Orlando</v>
      </c>
      <c r="CO118" s="32">
        <f t="shared" si="87"/>
        <v>124100</v>
      </c>
      <c r="CP118" s="32" t="str">
        <f t="shared" si="73"/>
        <v/>
      </c>
      <c r="CQ118" s="34"/>
      <c r="CR118" s="34"/>
      <c r="CS118" s="32" t="str">
        <f t="shared" si="59"/>
        <v>FC</v>
      </c>
      <c r="CT118" s="32" t="str">
        <f>VLOOKUP(CO118,'ALL-Chart of Accounts'!$E:$F,2,0)</f>
        <v>IC AR - Orlando</v>
      </c>
      <c r="CU118" s="32">
        <f t="shared" si="88"/>
        <v>124100</v>
      </c>
      <c r="CV118" s="32" t="str">
        <f t="shared" si="75"/>
        <v/>
      </c>
      <c r="CW118" s="34"/>
      <c r="CX118" s="34"/>
      <c r="CY118" s="32" t="str">
        <f t="shared" si="60"/>
        <v>FC</v>
      </c>
      <c r="CZ118" s="32" t="str">
        <f>VLOOKUP(CU118,'ALL-Chart of Accounts'!$E:$F,2,0)</f>
        <v>IC AR - Orlando</v>
      </c>
      <c r="DA118" s="32">
        <f t="shared" si="89"/>
        <v>124100</v>
      </c>
      <c r="DB118" s="32" t="str">
        <f t="shared" si="77"/>
        <v/>
      </c>
      <c r="DC118" s="34"/>
      <c r="DD118" s="34"/>
      <c r="DE118" s="32" t="str">
        <f t="shared" si="61"/>
        <v>FC</v>
      </c>
      <c r="DF118" s="32" t="str">
        <f>VLOOKUP(DA118,'ALL-Chart of Accounts'!$E:$F,2,0)</f>
        <v>IC AR - Orlando</v>
      </c>
      <c r="DG118" s="32">
        <f t="shared" si="90"/>
        <v>124100</v>
      </c>
      <c r="DH118" s="32" t="str">
        <f t="shared" si="79"/>
        <v/>
      </c>
      <c r="DI118" s="34"/>
      <c r="DJ118" s="34"/>
      <c r="DK118" s="32" t="str">
        <f t="shared" si="62"/>
        <v>FC</v>
      </c>
      <c r="DL118" s="32" t="str">
        <f>VLOOKUP(DG118,'ALL-Chart of Accounts'!$E:$F,2,0)</f>
        <v>IC AR - Orlando</v>
      </c>
      <c r="DM118" s="34"/>
      <c r="DN118" s="34"/>
      <c r="DO118" s="34"/>
      <c r="DP118" s="34"/>
      <c r="DQ118" s="34"/>
      <c r="DR118" s="34"/>
      <c r="DS118" s="34"/>
      <c r="DT118" s="34"/>
      <c r="DU118" s="34"/>
      <c r="DV118" s="34"/>
      <c r="DW118" s="34"/>
      <c r="DX118" s="34"/>
      <c r="DY118" s="34"/>
      <c r="DZ118" s="34"/>
      <c r="EA118" s="34"/>
      <c r="EB118" s="34"/>
      <c r="EC118" s="34"/>
      <c r="ED118" s="34"/>
      <c r="EE118" s="34"/>
      <c r="EF118" s="34"/>
      <c r="EG118" s="34"/>
      <c r="EH118" s="34"/>
      <c r="EI118" s="34"/>
      <c r="EJ118" s="34"/>
      <c r="EK118" s="34"/>
      <c r="EL118" s="34"/>
      <c r="EM118" s="34"/>
      <c r="EN118" s="34"/>
      <c r="EO118" s="34"/>
      <c r="EP118" s="34"/>
      <c r="ER118" s="32" t="str">
        <f t="shared" si="63"/>
        <v>1JBTFCS130</v>
      </c>
      <c r="ES118" s="32" t="b">
        <f t="shared" si="84"/>
        <v>1</v>
      </c>
      <c r="ET118" s="46" t="s">
        <v>10</v>
      </c>
      <c r="EU118" s="46" t="s">
        <v>2518</v>
      </c>
      <c r="EV118" s="46" t="s">
        <v>2519</v>
      </c>
      <c r="EW118" s="46" t="s">
        <v>9398</v>
      </c>
      <c r="EX118" s="61">
        <v>42916.568742129632</v>
      </c>
      <c r="EY118" s="46" t="s">
        <v>9398</v>
      </c>
      <c r="EZ118" s="61">
        <v>43115.398567974538</v>
      </c>
    </row>
    <row r="119" spans="1:156" s="46" customFormat="1" x14ac:dyDescent="0.35">
      <c r="A119" s="47">
        <v>43118</v>
      </c>
      <c r="B119" s="47"/>
      <c r="C119" s="47"/>
      <c r="D119" s="46" t="s">
        <v>8677</v>
      </c>
      <c r="E119" s="22" t="str">
        <f t="shared" si="91"/>
        <v>X</v>
      </c>
      <c r="F119" s="22" t="str">
        <f t="shared" si="91"/>
        <v/>
      </c>
      <c r="G119" s="22" t="str">
        <f t="shared" si="91"/>
        <v/>
      </c>
      <c r="H119" s="22" t="str">
        <f t="shared" si="91"/>
        <v/>
      </c>
      <c r="I119" s="22" t="str">
        <f t="shared" si="91"/>
        <v/>
      </c>
      <c r="J119" s="22" t="str">
        <f t="shared" si="91"/>
        <v>X</v>
      </c>
      <c r="K119" s="22" t="str">
        <f t="shared" si="91"/>
        <v/>
      </c>
      <c r="L119" s="10" t="s">
        <v>2585</v>
      </c>
      <c r="M119" s="34" t="s">
        <v>2575</v>
      </c>
      <c r="N119" s="34" t="s">
        <v>2576</v>
      </c>
      <c r="O119" s="32">
        <f t="shared" si="64"/>
        <v>124120</v>
      </c>
      <c r="P119" s="34"/>
      <c r="Q119" s="34"/>
      <c r="R119" s="34"/>
      <c r="S119" s="32" t="str">
        <f>IFERROR(VLOOKUP(LEFT($M119,2),'ALL-Unit Code 4'!$W:$W,1,0),VLOOKUP($D$3,Sites!$A:$B,2,0))</f>
        <v>FC</v>
      </c>
      <c r="T119" s="32" t="str">
        <f>VLOOKUP(O119,'ALL-Chart of Accounts'!$E:$F,2,0)</f>
        <v>IC AR - Chalfont</v>
      </c>
      <c r="U119" s="34"/>
      <c r="V119" s="34"/>
      <c r="W119" s="34"/>
      <c r="X119" s="34"/>
      <c r="Y119" s="34"/>
      <c r="Z119" s="34"/>
      <c r="AA119" s="32">
        <f t="shared" si="92"/>
        <v>124120</v>
      </c>
      <c r="AB119" s="39"/>
      <c r="AC119" s="34"/>
      <c r="AD119" s="34"/>
      <c r="AE119" s="32" t="str">
        <f t="shared" si="55"/>
        <v>FC</v>
      </c>
      <c r="AF119" s="32" t="str">
        <f>VLOOKUP(AA119,'ALL-Chart of Accounts'!$E:$F,2,0)</f>
        <v>IC AR - Chalfont</v>
      </c>
      <c r="AG119" s="32">
        <f t="shared" si="65"/>
        <v>124120</v>
      </c>
      <c r="AH119" s="32" t="str">
        <f t="shared" si="66"/>
        <v/>
      </c>
      <c r="AI119" s="32" t="str">
        <f t="shared" si="67"/>
        <v/>
      </c>
      <c r="AJ119" s="34"/>
      <c r="AK119" s="32" t="str">
        <f t="shared" si="56"/>
        <v>FC</v>
      </c>
      <c r="AL119" s="32" t="str">
        <f>VLOOKUP(AG119,'ALL-Chart of Accounts'!$E:$F,2,0)</f>
        <v>IC AR - Chalfont</v>
      </c>
      <c r="AM119" s="34"/>
      <c r="AN119" s="34"/>
      <c r="AO119" s="34"/>
      <c r="AP119" s="34"/>
      <c r="AQ119" s="34"/>
      <c r="AR119" s="34"/>
      <c r="AS119" s="32">
        <f t="shared" si="68"/>
        <v>124120</v>
      </c>
      <c r="AT119" s="32" t="str">
        <f t="shared" si="69"/>
        <v/>
      </c>
      <c r="AU119" s="32" t="str">
        <f t="shared" si="70"/>
        <v/>
      </c>
      <c r="AV119" s="34"/>
      <c r="AW119" s="32" t="str">
        <f t="shared" si="57"/>
        <v>FC</v>
      </c>
      <c r="AX119" s="32" t="str">
        <f>VLOOKUP(AS119,'ALL-Chart of Accounts'!$E:$F,2,0)</f>
        <v>IC AR - Chalfont</v>
      </c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4"/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4"/>
      <c r="CC119" s="34"/>
      <c r="CD119" s="34"/>
      <c r="CE119" s="34"/>
      <c r="CF119" s="34"/>
      <c r="CG119" s="34"/>
      <c r="CH119" s="34"/>
      <c r="CI119" s="32">
        <f t="shared" si="93"/>
        <v>124120</v>
      </c>
      <c r="CJ119" s="32" t="str">
        <f t="shared" si="71"/>
        <v/>
      </c>
      <c r="CK119" s="34"/>
      <c r="CL119" s="34"/>
      <c r="CM119" s="32" t="str">
        <f t="shared" si="58"/>
        <v>FC</v>
      </c>
      <c r="CN119" s="32" t="str">
        <f>VLOOKUP(CI119,'ALL-Chart of Accounts'!$E:$F,2,0)</f>
        <v>IC AR - Chalfont</v>
      </c>
      <c r="CO119" s="32">
        <f t="shared" si="87"/>
        <v>124120</v>
      </c>
      <c r="CP119" s="32" t="str">
        <f t="shared" si="73"/>
        <v/>
      </c>
      <c r="CQ119" s="34"/>
      <c r="CR119" s="34"/>
      <c r="CS119" s="32" t="str">
        <f t="shared" si="59"/>
        <v>FC</v>
      </c>
      <c r="CT119" s="32" t="str">
        <f>VLOOKUP(CO119,'ALL-Chart of Accounts'!$E:$F,2,0)</f>
        <v>IC AR - Chalfont</v>
      </c>
      <c r="CU119" s="32">
        <f t="shared" si="88"/>
        <v>124120</v>
      </c>
      <c r="CV119" s="32" t="str">
        <f t="shared" si="75"/>
        <v/>
      </c>
      <c r="CW119" s="34"/>
      <c r="CX119" s="34"/>
      <c r="CY119" s="32" t="str">
        <f t="shared" si="60"/>
        <v>FC</v>
      </c>
      <c r="CZ119" s="32" t="str">
        <f>VLOOKUP(CU119,'ALL-Chart of Accounts'!$E:$F,2,0)</f>
        <v>IC AR - Chalfont</v>
      </c>
      <c r="DA119" s="32">
        <f t="shared" si="89"/>
        <v>124120</v>
      </c>
      <c r="DB119" s="32" t="str">
        <f t="shared" si="77"/>
        <v/>
      </c>
      <c r="DC119" s="34"/>
      <c r="DD119" s="34"/>
      <c r="DE119" s="32" t="str">
        <f t="shared" si="61"/>
        <v>FC</v>
      </c>
      <c r="DF119" s="32" t="str">
        <f>VLOOKUP(DA119,'ALL-Chart of Accounts'!$E:$F,2,0)</f>
        <v>IC AR - Chalfont</v>
      </c>
      <c r="DG119" s="32">
        <f t="shared" si="90"/>
        <v>124120</v>
      </c>
      <c r="DH119" s="32" t="str">
        <f t="shared" si="79"/>
        <v/>
      </c>
      <c r="DI119" s="34"/>
      <c r="DJ119" s="34"/>
      <c r="DK119" s="32" t="str">
        <f t="shared" si="62"/>
        <v>FC</v>
      </c>
      <c r="DL119" s="32" t="str">
        <f>VLOOKUP(DG119,'ALL-Chart of Accounts'!$E:$F,2,0)</f>
        <v>IC AR - Chalfont</v>
      </c>
      <c r="DM119" s="34"/>
      <c r="DN119" s="34"/>
      <c r="DO119" s="34"/>
      <c r="DP119" s="34"/>
      <c r="DQ119" s="34"/>
      <c r="DR119" s="34"/>
      <c r="DS119" s="34"/>
      <c r="DT119" s="34"/>
      <c r="DU119" s="34"/>
      <c r="DV119" s="34"/>
      <c r="DW119" s="34"/>
      <c r="DX119" s="34"/>
      <c r="DY119" s="34"/>
      <c r="DZ119" s="34"/>
      <c r="EA119" s="34"/>
      <c r="EB119" s="34"/>
      <c r="EC119" s="34"/>
      <c r="ED119" s="34"/>
      <c r="EE119" s="34"/>
      <c r="EF119" s="34"/>
      <c r="EG119" s="34"/>
      <c r="EH119" s="34"/>
      <c r="EI119" s="34"/>
      <c r="EJ119" s="34"/>
      <c r="EK119" s="34"/>
      <c r="EL119" s="34"/>
      <c r="EM119" s="34"/>
      <c r="EN119" s="34"/>
      <c r="EO119" s="34"/>
      <c r="EP119" s="34"/>
      <c r="ER119" s="32" t="str">
        <f t="shared" si="63"/>
        <v>1JBTFCS133</v>
      </c>
      <c r="ES119" s="32" t="b">
        <f t="shared" si="84"/>
        <v>1</v>
      </c>
      <c r="ET119" s="46" t="s">
        <v>10</v>
      </c>
      <c r="EU119" s="46" t="s">
        <v>2577</v>
      </c>
      <c r="EV119" s="46" t="s">
        <v>2578</v>
      </c>
      <c r="EW119" s="46" t="s">
        <v>9398</v>
      </c>
      <c r="EX119" s="61">
        <v>43118.318594097225</v>
      </c>
      <c r="EY119" s="46" t="s">
        <v>9398</v>
      </c>
      <c r="EZ119" s="61">
        <v>43118.318594097225</v>
      </c>
    </row>
    <row r="120" spans="1:156" s="46" customFormat="1" x14ac:dyDescent="0.35">
      <c r="A120" s="47">
        <v>43115</v>
      </c>
      <c r="B120" s="47"/>
      <c r="C120" s="47"/>
      <c r="D120" s="46" t="s">
        <v>3429</v>
      </c>
      <c r="E120" s="22" t="str">
        <f t="shared" si="91"/>
        <v>X</v>
      </c>
      <c r="F120" s="22" t="str">
        <f t="shared" si="91"/>
        <v>X</v>
      </c>
      <c r="G120" s="22" t="str">
        <f t="shared" si="91"/>
        <v/>
      </c>
      <c r="H120" s="22" t="str">
        <f t="shared" si="91"/>
        <v/>
      </c>
      <c r="I120" s="22" t="str">
        <f t="shared" si="91"/>
        <v/>
      </c>
      <c r="J120" s="22" t="str">
        <f t="shared" si="91"/>
        <v>X</v>
      </c>
      <c r="K120" s="22" t="str">
        <f t="shared" si="91"/>
        <v>X</v>
      </c>
      <c r="L120" s="22" t="s">
        <v>2585</v>
      </c>
      <c r="M120" s="34" t="s">
        <v>2516</v>
      </c>
      <c r="N120" s="34" t="s">
        <v>2517</v>
      </c>
      <c r="O120" s="32">
        <f t="shared" si="64"/>
        <v>124127</v>
      </c>
      <c r="P120" s="34"/>
      <c r="Q120" s="34"/>
      <c r="R120" s="34"/>
      <c r="S120" s="32" t="str">
        <f>IFERROR(VLOOKUP(LEFT($M120,2),'ALL-Unit Code 4'!$W:$W,1,0),VLOOKUP($D$3,Sites!$A:$B,2,0))</f>
        <v>FC</v>
      </c>
      <c r="T120" s="32" t="str">
        <f>VLOOKUP(O120,'ALL-Chart of Accounts'!$E:$F,2,0)</f>
        <v>IC AR - Alpharetta</v>
      </c>
      <c r="U120" s="34"/>
      <c r="V120" s="34"/>
      <c r="W120" s="34"/>
      <c r="X120" s="34"/>
      <c r="Y120" s="34"/>
      <c r="Z120" s="34"/>
      <c r="AA120" s="32">
        <f t="shared" si="92"/>
        <v>124127</v>
      </c>
      <c r="AB120" s="34"/>
      <c r="AC120" s="34"/>
      <c r="AD120" s="34"/>
      <c r="AE120" s="32" t="str">
        <f t="shared" si="55"/>
        <v>FC</v>
      </c>
      <c r="AF120" s="32" t="str">
        <f>VLOOKUP(AA120,'ALL-Chart of Accounts'!$E:$F,2,0)</f>
        <v>IC AR - Alpharetta</v>
      </c>
      <c r="AG120" s="32">
        <f t="shared" si="65"/>
        <v>124127</v>
      </c>
      <c r="AH120" s="32" t="str">
        <f t="shared" si="66"/>
        <v/>
      </c>
      <c r="AI120" s="32" t="str">
        <f t="shared" si="67"/>
        <v/>
      </c>
      <c r="AJ120" s="34"/>
      <c r="AK120" s="32" t="str">
        <f t="shared" si="56"/>
        <v>FC</v>
      </c>
      <c r="AL120" s="32" t="str">
        <f>VLOOKUP(AG120,'ALL-Chart of Accounts'!$E:$F,2,0)</f>
        <v>IC AR - Alpharetta</v>
      </c>
      <c r="AM120" s="34"/>
      <c r="AN120" s="34"/>
      <c r="AO120" s="34"/>
      <c r="AP120" s="34"/>
      <c r="AQ120" s="34"/>
      <c r="AR120" s="34"/>
      <c r="AS120" s="32">
        <f t="shared" si="68"/>
        <v>124127</v>
      </c>
      <c r="AT120" s="32" t="str">
        <f t="shared" si="69"/>
        <v/>
      </c>
      <c r="AU120" s="32" t="str">
        <f t="shared" si="70"/>
        <v/>
      </c>
      <c r="AV120" s="34"/>
      <c r="AW120" s="32" t="str">
        <f t="shared" si="57"/>
        <v>FC</v>
      </c>
      <c r="AX120" s="32" t="str">
        <f>VLOOKUP(AS120,'ALL-Chart of Accounts'!$E:$F,2,0)</f>
        <v>IC AR - Alpharetta</v>
      </c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4"/>
      <c r="BN120" s="34"/>
      <c r="BO120" s="34"/>
      <c r="BP120" s="34"/>
      <c r="BQ120" s="34"/>
      <c r="BR120" s="34"/>
      <c r="BS120" s="34"/>
      <c r="BT120" s="34"/>
      <c r="BU120" s="34"/>
      <c r="BV120" s="34"/>
      <c r="BW120" s="34"/>
      <c r="BX120" s="34"/>
      <c r="BY120" s="34"/>
      <c r="BZ120" s="34"/>
      <c r="CA120" s="34"/>
      <c r="CB120" s="34"/>
      <c r="CC120" s="34"/>
      <c r="CD120" s="34"/>
      <c r="CE120" s="34"/>
      <c r="CF120" s="34"/>
      <c r="CG120" s="34"/>
      <c r="CH120" s="34"/>
      <c r="CI120" s="32">
        <f t="shared" si="93"/>
        <v>124127</v>
      </c>
      <c r="CJ120" s="32" t="str">
        <f t="shared" si="71"/>
        <v/>
      </c>
      <c r="CK120" s="34"/>
      <c r="CL120" s="34"/>
      <c r="CM120" s="32" t="str">
        <f t="shared" si="58"/>
        <v>FC</v>
      </c>
      <c r="CN120" s="32" t="str">
        <f>VLOOKUP(CI120,'ALL-Chart of Accounts'!$E:$F,2,0)</f>
        <v>IC AR - Alpharetta</v>
      </c>
      <c r="CO120" s="32">
        <f t="shared" si="87"/>
        <v>124127</v>
      </c>
      <c r="CP120" s="32" t="str">
        <f t="shared" si="73"/>
        <v/>
      </c>
      <c r="CQ120" s="34"/>
      <c r="CR120" s="34"/>
      <c r="CS120" s="32" t="str">
        <f t="shared" si="59"/>
        <v>FC</v>
      </c>
      <c r="CT120" s="32" t="str">
        <f>VLOOKUP(CO120,'ALL-Chart of Accounts'!$E:$F,2,0)</f>
        <v>IC AR - Alpharetta</v>
      </c>
      <c r="CU120" s="32">
        <f t="shared" si="88"/>
        <v>124127</v>
      </c>
      <c r="CV120" s="32" t="str">
        <f t="shared" si="75"/>
        <v/>
      </c>
      <c r="CW120" s="34"/>
      <c r="CX120" s="34"/>
      <c r="CY120" s="32" t="str">
        <f t="shared" si="60"/>
        <v>FC</v>
      </c>
      <c r="CZ120" s="32" t="str">
        <f>VLOOKUP(CU120,'ALL-Chart of Accounts'!$E:$F,2,0)</f>
        <v>IC AR - Alpharetta</v>
      </c>
      <c r="DA120" s="32">
        <f t="shared" si="89"/>
        <v>124127</v>
      </c>
      <c r="DB120" s="32" t="str">
        <f t="shared" si="77"/>
        <v/>
      </c>
      <c r="DC120" s="34"/>
      <c r="DD120" s="34"/>
      <c r="DE120" s="32" t="str">
        <f t="shared" si="61"/>
        <v>FC</v>
      </c>
      <c r="DF120" s="32" t="str">
        <f>VLOOKUP(DA120,'ALL-Chart of Accounts'!$E:$F,2,0)</f>
        <v>IC AR - Alpharetta</v>
      </c>
      <c r="DG120" s="32">
        <f t="shared" si="90"/>
        <v>124127</v>
      </c>
      <c r="DH120" s="32" t="str">
        <f t="shared" si="79"/>
        <v/>
      </c>
      <c r="DI120" s="34"/>
      <c r="DJ120" s="34"/>
      <c r="DK120" s="32" t="str">
        <f t="shared" si="62"/>
        <v>FC</v>
      </c>
      <c r="DL120" s="32" t="str">
        <f>VLOOKUP(DG120,'ALL-Chart of Accounts'!$E:$F,2,0)</f>
        <v>IC AR - Alpharetta</v>
      </c>
      <c r="DM120" s="34"/>
      <c r="DN120" s="34"/>
      <c r="DO120" s="34"/>
      <c r="DP120" s="34"/>
      <c r="DQ120" s="34"/>
      <c r="DR120" s="34"/>
      <c r="DS120" s="34"/>
      <c r="DT120" s="34"/>
      <c r="DU120" s="34"/>
      <c r="DV120" s="34"/>
      <c r="DW120" s="34"/>
      <c r="DX120" s="34"/>
      <c r="DY120" s="34"/>
      <c r="DZ120" s="34"/>
      <c r="EA120" s="34"/>
      <c r="EB120" s="34"/>
      <c r="EC120" s="34"/>
      <c r="ED120" s="34"/>
      <c r="EE120" s="34"/>
      <c r="EF120" s="34"/>
      <c r="EG120" s="34"/>
      <c r="EH120" s="34"/>
      <c r="EI120" s="34"/>
      <c r="EJ120" s="34"/>
      <c r="EK120" s="34"/>
      <c r="EL120" s="34"/>
      <c r="EM120" s="34"/>
      <c r="EN120" s="34"/>
      <c r="EO120" s="34"/>
      <c r="EP120" s="34"/>
      <c r="ER120" s="32" t="str">
        <f t="shared" si="63"/>
        <v>1JBTFCS135</v>
      </c>
      <c r="ES120" s="32" t="b">
        <f t="shared" si="84"/>
        <v>1</v>
      </c>
      <c r="ET120" s="46" t="s">
        <v>10</v>
      </c>
      <c r="EU120" s="46" t="s">
        <v>2520</v>
      </c>
      <c r="EV120" s="46" t="s">
        <v>2521</v>
      </c>
      <c r="EW120" s="46" t="s">
        <v>9398</v>
      </c>
      <c r="EX120" s="61">
        <v>42916.568694212961</v>
      </c>
      <c r="EY120" s="46" t="s">
        <v>9398</v>
      </c>
      <c r="EZ120" s="61">
        <v>43115.398570254627</v>
      </c>
    </row>
    <row r="121" spans="1:156" s="46" customFormat="1" x14ac:dyDescent="0.35">
      <c r="A121" s="47">
        <v>43115</v>
      </c>
      <c r="B121" s="47"/>
      <c r="C121" s="47"/>
      <c r="D121" s="46" t="s">
        <v>3429</v>
      </c>
      <c r="E121" s="22" t="str">
        <f t="shared" si="91"/>
        <v>X</v>
      </c>
      <c r="F121" s="22" t="str">
        <f t="shared" si="91"/>
        <v>X</v>
      </c>
      <c r="G121" s="22" t="str">
        <f t="shared" si="91"/>
        <v/>
      </c>
      <c r="H121" s="22" t="str">
        <f t="shared" si="91"/>
        <v/>
      </c>
      <c r="I121" s="22" t="str">
        <f t="shared" si="91"/>
        <v/>
      </c>
      <c r="J121" s="22" t="str">
        <f t="shared" si="91"/>
        <v>X</v>
      </c>
      <c r="K121" s="22" t="str">
        <f t="shared" si="91"/>
        <v>X</v>
      </c>
      <c r="L121" s="22" t="s">
        <v>2585</v>
      </c>
      <c r="M121" s="34" t="s">
        <v>2518</v>
      </c>
      <c r="N121" s="34" t="s">
        <v>2519</v>
      </c>
      <c r="O121" s="32">
        <f t="shared" si="64"/>
        <v>124130</v>
      </c>
      <c r="P121" s="34"/>
      <c r="Q121" s="34"/>
      <c r="R121" s="34"/>
      <c r="S121" s="32" t="str">
        <f>IFERROR(VLOOKUP(LEFT($M121,2),'ALL-Unit Code 4'!$W:$W,1,0),VLOOKUP($D$3,Sites!$A:$B,2,0))</f>
        <v>FC</v>
      </c>
      <c r="T121" s="32" t="str">
        <f>VLOOKUP(O121,'ALL-Chart of Accounts'!$E:$F,2,0)</f>
        <v>IC AR - Lakeland</v>
      </c>
      <c r="U121" s="34"/>
      <c r="V121" s="34"/>
      <c r="W121" s="34"/>
      <c r="X121" s="34"/>
      <c r="Y121" s="34"/>
      <c r="Z121" s="34"/>
      <c r="AA121" s="32">
        <f t="shared" si="92"/>
        <v>124130</v>
      </c>
      <c r="AB121" s="39"/>
      <c r="AC121" s="34"/>
      <c r="AD121" s="34"/>
      <c r="AE121" s="32" t="str">
        <f t="shared" si="55"/>
        <v>FC</v>
      </c>
      <c r="AF121" s="32" t="str">
        <f>VLOOKUP(AA121,'ALL-Chart of Accounts'!$E:$F,2,0)</f>
        <v>IC AR - Lakeland</v>
      </c>
      <c r="AG121" s="32">
        <f t="shared" si="65"/>
        <v>124130</v>
      </c>
      <c r="AH121" s="32" t="str">
        <f t="shared" si="66"/>
        <v/>
      </c>
      <c r="AI121" s="32" t="str">
        <f t="shared" si="67"/>
        <v/>
      </c>
      <c r="AJ121" s="34"/>
      <c r="AK121" s="32" t="str">
        <f t="shared" si="56"/>
        <v>FC</v>
      </c>
      <c r="AL121" s="32" t="str">
        <f>VLOOKUP(AG121,'ALL-Chart of Accounts'!$E:$F,2,0)</f>
        <v>IC AR - Lakeland</v>
      </c>
      <c r="AM121" s="34"/>
      <c r="AN121" s="34"/>
      <c r="AO121" s="34"/>
      <c r="AP121" s="34"/>
      <c r="AQ121" s="34"/>
      <c r="AR121" s="34"/>
      <c r="AS121" s="32">
        <f t="shared" si="68"/>
        <v>124130</v>
      </c>
      <c r="AT121" s="32" t="str">
        <f t="shared" si="69"/>
        <v/>
      </c>
      <c r="AU121" s="32" t="str">
        <f t="shared" si="70"/>
        <v/>
      </c>
      <c r="AV121" s="34"/>
      <c r="AW121" s="32" t="str">
        <f t="shared" si="57"/>
        <v>FC</v>
      </c>
      <c r="AX121" s="32" t="str">
        <f>VLOOKUP(AS121,'ALL-Chart of Accounts'!$E:$F,2,0)</f>
        <v>IC AR - Lakeland</v>
      </c>
      <c r="AY121" s="34"/>
      <c r="AZ121" s="34"/>
      <c r="BA121" s="34"/>
      <c r="BB121" s="34"/>
      <c r="BC121" s="34"/>
      <c r="BD121" s="34"/>
      <c r="BE121" s="34"/>
      <c r="BF121" s="34"/>
      <c r="BG121" s="34"/>
      <c r="BH121" s="34"/>
      <c r="BI121" s="34"/>
      <c r="BJ121" s="34"/>
      <c r="BK121" s="34"/>
      <c r="BL121" s="34"/>
      <c r="BM121" s="34"/>
      <c r="BN121" s="34"/>
      <c r="BO121" s="34"/>
      <c r="BP121" s="34"/>
      <c r="BQ121" s="34"/>
      <c r="BR121" s="34"/>
      <c r="BS121" s="34"/>
      <c r="BT121" s="34"/>
      <c r="BU121" s="34"/>
      <c r="BV121" s="34"/>
      <c r="BW121" s="34"/>
      <c r="BX121" s="34"/>
      <c r="BY121" s="34"/>
      <c r="BZ121" s="34"/>
      <c r="CA121" s="34"/>
      <c r="CB121" s="34"/>
      <c r="CC121" s="34"/>
      <c r="CD121" s="34"/>
      <c r="CE121" s="34"/>
      <c r="CF121" s="34"/>
      <c r="CG121" s="34"/>
      <c r="CH121" s="34"/>
      <c r="CI121" s="32">
        <f t="shared" si="93"/>
        <v>124130</v>
      </c>
      <c r="CJ121" s="32" t="str">
        <f t="shared" si="71"/>
        <v/>
      </c>
      <c r="CK121" s="34"/>
      <c r="CL121" s="34"/>
      <c r="CM121" s="32" t="str">
        <f t="shared" si="58"/>
        <v>FC</v>
      </c>
      <c r="CN121" s="32" t="str">
        <f>VLOOKUP(CI121,'ALL-Chart of Accounts'!$E:$F,2,0)</f>
        <v>IC AR - Lakeland</v>
      </c>
      <c r="CO121" s="32">
        <f t="shared" si="87"/>
        <v>124130</v>
      </c>
      <c r="CP121" s="32" t="str">
        <f t="shared" si="73"/>
        <v/>
      </c>
      <c r="CQ121" s="34"/>
      <c r="CR121" s="34"/>
      <c r="CS121" s="32" t="str">
        <f t="shared" si="59"/>
        <v>FC</v>
      </c>
      <c r="CT121" s="32" t="str">
        <f>VLOOKUP(CO121,'ALL-Chart of Accounts'!$E:$F,2,0)</f>
        <v>IC AR - Lakeland</v>
      </c>
      <c r="CU121" s="32">
        <f t="shared" si="88"/>
        <v>124130</v>
      </c>
      <c r="CV121" s="32" t="str">
        <f t="shared" si="75"/>
        <v/>
      </c>
      <c r="CW121" s="34"/>
      <c r="CX121" s="34"/>
      <c r="CY121" s="32" t="str">
        <f t="shared" si="60"/>
        <v>FC</v>
      </c>
      <c r="CZ121" s="32" t="str">
        <f>VLOOKUP(CU121,'ALL-Chart of Accounts'!$E:$F,2,0)</f>
        <v>IC AR - Lakeland</v>
      </c>
      <c r="DA121" s="32">
        <f t="shared" si="89"/>
        <v>124130</v>
      </c>
      <c r="DB121" s="32" t="str">
        <f t="shared" si="77"/>
        <v/>
      </c>
      <c r="DC121" s="34"/>
      <c r="DD121" s="34"/>
      <c r="DE121" s="32" t="str">
        <f t="shared" si="61"/>
        <v>FC</v>
      </c>
      <c r="DF121" s="32" t="str">
        <f>VLOOKUP(DA121,'ALL-Chart of Accounts'!$E:$F,2,0)</f>
        <v>IC AR - Lakeland</v>
      </c>
      <c r="DG121" s="32">
        <f t="shared" si="90"/>
        <v>124130</v>
      </c>
      <c r="DH121" s="32" t="str">
        <f t="shared" si="79"/>
        <v/>
      </c>
      <c r="DI121" s="34"/>
      <c r="DJ121" s="34"/>
      <c r="DK121" s="32" t="str">
        <f t="shared" si="62"/>
        <v>FC</v>
      </c>
      <c r="DL121" s="32" t="str">
        <f>VLOOKUP(DG121,'ALL-Chart of Accounts'!$E:$F,2,0)</f>
        <v>IC AR - Lakeland</v>
      </c>
      <c r="DM121" s="34"/>
      <c r="DN121" s="34"/>
      <c r="DO121" s="34"/>
      <c r="DP121" s="34"/>
      <c r="DQ121" s="34"/>
      <c r="DR121" s="34"/>
      <c r="DS121" s="34"/>
      <c r="DT121" s="34"/>
      <c r="DU121" s="34"/>
      <c r="DV121" s="34"/>
      <c r="DW121" s="34"/>
      <c r="DX121" s="34"/>
      <c r="DY121" s="34"/>
      <c r="DZ121" s="34"/>
      <c r="EA121" s="34"/>
      <c r="EB121" s="34"/>
      <c r="EC121" s="34"/>
      <c r="ED121" s="34"/>
      <c r="EE121" s="34"/>
      <c r="EF121" s="34"/>
      <c r="EG121" s="34"/>
      <c r="EH121" s="34"/>
      <c r="EI121" s="34"/>
      <c r="EJ121" s="34"/>
      <c r="EK121" s="34"/>
      <c r="EL121" s="34"/>
      <c r="EM121" s="34"/>
      <c r="EN121" s="34"/>
      <c r="EO121" s="34"/>
      <c r="EP121" s="34"/>
      <c r="ER121" s="32" t="str">
        <f t="shared" si="63"/>
        <v>1JBTFCS140</v>
      </c>
      <c r="ES121" s="32" t="b">
        <f t="shared" si="84"/>
        <v>1</v>
      </c>
      <c r="ET121" s="46" t="s">
        <v>10</v>
      </c>
      <c r="EU121" s="46" t="s">
        <v>2522</v>
      </c>
      <c r="EV121" s="46" t="s">
        <v>2523</v>
      </c>
      <c r="EW121" s="46" t="s">
        <v>9398</v>
      </c>
      <c r="EX121" s="61">
        <v>42916.568749918981</v>
      </c>
      <c r="EY121" s="46" t="s">
        <v>9398</v>
      </c>
      <c r="EZ121" s="61">
        <v>43115.398572916667</v>
      </c>
    </row>
    <row r="122" spans="1:156" s="46" customFormat="1" x14ac:dyDescent="0.35">
      <c r="A122" s="47">
        <v>43118</v>
      </c>
      <c r="B122" s="47"/>
      <c r="D122" s="46" t="s">
        <v>8677</v>
      </c>
      <c r="E122" s="22" t="str">
        <f t="shared" si="91"/>
        <v>X</v>
      </c>
      <c r="F122" s="22" t="str">
        <f t="shared" si="91"/>
        <v/>
      </c>
      <c r="G122" s="22" t="str">
        <f t="shared" si="91"/>
        <v/>
      </c>
      <c r="H122" s="22" t="str">
        <f t="shared" si="91"/>
        <v/>
      </c>
      <c r="I122" s="22" t="str">
        <f t="shared" si="91"/>
        <v/>
      </c>
      <c r="J122" s="22" t="str">
        <f t="shared" si="91"/>
        <v>X</v>
      </c>
      <c r="K122" s="22" t="str">
        <f t="shared" si="91"/>
        <v/>
      </c>
      <c r="L122" s="10" t="s">
        <v>2585</v>
      </c>
      <c r="M122" s="34" t="s">
        <v>2577</v>
      </c>
      <c r="N122" s="34" t="s">
        <v>2578</v>
      </c>
      <c r="O122" s="32">
        <f t="shared" si="64"/>
        <v>124133</v>
      </c>
      <c r="P122" s="34"/>
      <c r="Q122" s="34"/>
      <c r="R122" s="34"/>
      <c r="S122" s="32" t="str">
        <f>IFERROR(VLOOKUP(LEFT($M122,2),'ALL-Unit Code 4'!$W:$W,1,0),VLOOKUP($D$3,Sites!$A:$B,2,0))</f>
        <v>FC</v>
      </c>
      <c r="T122" s="32" t="str">
        <f>VLOOKUP(O122,'ALL-Chart of Accounts'!$E:$F,2,0)</f>
        <v>IC AR - FoodTech HQ</v>
      </c>
      <c r="U122" s="34"/>
      <c r="V122" s="34"/>
      <c r="W122" s="34"/>
      <c r="X122" s="34"/>
      <c r="Y122" s="34"/>
      <c r="Z122" s="34"/>
      <c r="AA122" s="32">
        <f t="shared" si="92"/>
        <v>124133</v>
      </c>
      <c r="AB122" s="34"/>
      <c r="AC122" s="34"/>
      <c r="AD122" s="34"/>
      <c r="AE122" s="32" t="str">
        <f t="shared" si="55"/>
        <v>FC</v>
      </c>
      <c r="AF122" s="32" t="str">
        <f>VLOOKUP(AA122,'ALL-Chart of Accounts'!$E:$F,2,0)</f>
        <v>IC AR - FoodTech HQ</v>
      </c>
      <c r="AG122" s="32">
        <f t="shared" si="65"/>
        <v>124133</v>
      </c>
      <c r="AH122" s="32" t="str">
        <f t="shared" si="66"/>
        <v/>
      </c>
      <c r="AI122" s="32" t="str">
        <f t="shared" si="67"/>
        <v/>
      </c>
      <c r="AJ122" s="34"/>
      <c r="AK122" s="32" t="str">
        <f t="shared" si="56"/>
        <v>FC</v>
      </c>
      <c r="AL122" s="32" t="str">
        <f>VLOOKUP(AG122,'ALL-Chart of Accounts'!$E:$F,2,0)</f>
        <v>IC AR - FoodTech HQ</v>
      </c>
      <c r="AM122" s="34"/>
      <c r="AN122" s="34"/>
      <c r="AO122" s="34"/>
      <c r="AP122" s="34"/>
      <c r="AQ122" s="34"/>
      <c r="AR122" s="34"/>
      <c r="AS122" s="32">
        <f t="shared" si="68"/>
        <v>124133</v>
      </c>
      <c r="AT122" s="32" t="str">
        <f t="shared" si="69"/>
        <v/>
      </c>
      <c r="AU122" s="32" t="str">
        <f t="shared" si="70"/>
        <v/>
      </c>
      <c r="AV122" s="34"/>
      <c r="AW122" s="32" t="str">
        <f t="shared" si="57"/>
        <v>FC</v>
      </c>
      <c r="AX122" s="32" t="str">
        <f>VLOOKUP(AS122,'ALL-Chart of Accounts'!$E:$F,2,0)</f>
        <v>IC AR - FoodTech HQ</v>
      </c>
      <c r="AY122" s="34"/>
      <c r="AZ122" s="34"/>
      <c r="BA122" s="34"/>
      <c r="BB122" s="34"/>
      <c r="BC122" s="34"/>
      <c r="BD122" s="34"/>
      <c r="BE122" s="34"/>
      <c r="BF122" s="34"/>
      <c r="BG122" s="34"/>
      <c r="BH122" s="34"/>
      <c r="BI122" s="34"/>
      <c r="BJ122" s="34"/>
      <c r="BK122" s="34"/>
      <c r="BL122" s="34"/>
      <c r="BM122" s="34"/>
      <c r="BN122" s="34"/>
      <c r="BO122" s="34"/>
      <c r="BP122" s="34"/>
      <c r="BQ122" s="34"/>
      <c r="BR122" s="34"/>
      <c r="BS122" s="34"/>
      <c r="BT122" s="34"/>
      <c r="BU122" s="34"/>
      <c r="BV122" s="34"/>
      <c r="BW122" s="34"/>
      <c r="BX122" s="34"/>
      <c r="BY122" s="34"/>
      <c r="BZ122" s="34"/>
      <c r="CA122" s="34"/>
      <c r="CB122" s="34"/>
      <c r="CC122" s="34"/>
      <c r="CD122" s="34"/>
      <c r="CE122" s="34"/>
      <c r="CF122" s="34"/>
      <c r="CG122" s="34"/>
      <c r="CH122" s="34"/>
      <c r="CI122" s="32">
        <f t="shared" si="93"/>
        <v>124133</v>
      </c>
      <c r="CJ122" s="32" t="str">
        <f t="shared" si="71"/>
        <v/>
      </c>
      <c r="CK122" s="34"/>
      <c r="CL122" s="34"/>
      <c r="CM122" s="32" t="str">
        <f t="shared" si="58"/>
        <v>FC</v>
      </c>
      <c r="CN122" s="32" t="str">
        <f>VLOOKUP(CI122,'ALL-Chart of Accounts'!$E:$F,2,0)</f>
        <v>IC AR - FoodTech HQ</v>
      </c>
      <c r="CO122" s="32">
        <f t="shared" si="87"/>
        <v>124133</v>
      </c>
      <c r="CP122" s="32" t="str">
        <f t="shared" si="73"/>
        <v/>
      </c>
      <c r="CQ122" s="34"/>
      <c r="CR122" s="34"/>
      <c r="CS122" s="32" t="str">
        <f t="shared" si="59"/>
        <v>FC</v>
      </c>
      <c r="CT122" s="32" t="str">
        <f>VLOOKUP(CO122,'ALL-Chart of Accounts'!$E:$F,2,0)</f>
        <v>IC AR - FoodTech HQ</v>
      </c>
      <c r="CU122" s="32">
        <f t="shared" si="88"/>
        <v>124133</v>
      </c>
      <c r="CV122" s="32" t="str">
        <f t="shared" si="75"/>
        <v/>
      </c>
      <c r="CW122" s="34"/>
      <c r="CX122" s="34"/>
      <c r="CY122" s="32" t="str">
        <f t="shared" si="60"/>
        <v>FC</v>
      </c>
      <c r="CZ122" s="32" t="str">
        <f>VLOOKUP(CU122,'ALL-Chart of Accounts'!$E:$F,2,0)</f>
        <v>IC AR - FoodTech HQ</v>
      </c>
      <c r="DA122" s="32">
        <f t="shared" si="89"/>
        <v>124133</v>
      </c>
      <c r="DB122" s="32" t="str">
        <f t="shared" si="77"/>
        <v/>
      </c>
      <c r="DC122" s="34"/>
      <c r="DD122" s="34"/>
      <c r="DE122" s="32" t="str">
        <f t="shared" si="61"/>
        <v>FC</v>
      </c>
      <c r="DF122" s="32" t="str">
        <f>VLOOKUP(DA122,'ALL-Chart of Accounts'!$E:$F,2,0)</f>
        <v>IC AR - FoodTech HQ</v>
      </c>
      <c r="DG122" s="32">
        <f t="shared" si="90"/>
        <v>124133</v>
      </c>
      <c r="DH122" s="32" t="str">
        <f t="shared" si="79"/>
        <v/>
      </c>
      <c r="DI122" s="34"/>
      <c r="DJ122" s="34"/>
      <c r="DK122" s="32" t="str">
        <f t="shared" si="62"/>
        <v>FC</v>
      </c>
      <c r="DL122" s="32" t="str">
        <f>VLOOKUP(DG122,'ALL-Chart of Accounts'!$E:$F,2,0)</f>
        <v>IC AR - FoodTech HQ</v>
      </c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  <c r="DX122" s="34"/>
      <c r="DY122" s="34"/>
      <c r="DZ122" s="34"/>
      <c r="EA122" s="34"/>
      <c r="EB122" s="34"/>
      <c r="EC122" s="34"/>
      <c r="ED122" s="34"/>
      <c r="EE122" s="34"/>
      <c r="EF122" s="34"/>
      <c r="EG122" s="34"/>
      <c r="EH122" s="34"/>
      <c r="EI122" s="34"/>
      <c r="EJ122" s="34"/>
      <c r="EK122" s="34"/>
      <c r="EL122" s="34"/>
      <c r="EM122" s="34"/>
      <c r="EN122" s="34"/>
      <c r="EO122" s="34"/>
      <c r="EP122" s="34"/>
      <c r="ER122" s="32" t="str">
        <f t="shared" si="63"/>
        <v>1JBTFCS155</v>
      </c>
      <c r="ES122" s="32" t="b">
        <f t="shared" si="84"/>
        <v>1</v>
      </c>
      <c r="ET122" s="46" t="s">
        <v>10</v>
      </c>
      <c r="EU122" s="46" t="s">
        <v>2524</v>
      </c>
      <c r="EV122" s="46" t="s">
        <v>2525</v>
      </c>
      <c r="EW122" s="46" t="s">
        <v>9398</v>
      </c>
      <c r="EX122" s="61">
        <v>42916.568777395834</v>
      </c>
      <c r="EY122" s="46" t="s">
        <v>9398</v>
      </c>
      <c r="EZ122" s="61">
        <v>43115.398575347223</v>
      </c>
    </row>
    <row r="123" spans="1:156" s="46" customFormat="1" x14ac:dyDescent="0.35">
      <c r="A123" s="47">
        <v>43115</v>
      </c>
      <c r="B123" s="47"/>
      <c r="C123" s="47"/>
      <c r="D123" s="46" t="s">
        <v>3429</v>
      </c>
      <c r="E123" s="22" t="str">
        <f t="shared" si="91"/>
        <v>X</v>
      </c>
      <c r="F123" s="22" t="str">
        <f t="shared" si="91"/>
        <v>X</v>
      </c>
      <c r="G123" s="22" t="str">
        <f t="shared" si="91"/>
        <v/>
      </c>
      <c r="H123" s="22" t="str">
        <f t="shared" si="91"/>
        <v/>
      </c>
      <c r="I123" s="22" t="str">
        <f t="shared" si="91"/>
        <v/>
      </c>
      <c r="J123" s="22" t="str">
        <f t="shared" si="91"/>
        <v>X</v>
      </c>
      <c r="K123" s="22" t="str">
        <f t="shared" si="91"/>
        <v>X</v>
      </c>
      <c r="L123" s="22" t="s">
        <v>2585</v>
      </c>
      <c r="M123" s="34" t="s">
        <v>2520</v>
      </c>
      <c r="N123" s="34" t="s">
        <v>2521</v>
      </c>
      <c r="O123" s="32">
        <f t="shared" si="64"/>
        <v>124135</v>
      </c>
      <c r="P123" s="34"/>
      <c r="Q123" s="34"/>
      <c r="R123" s="34"/>
      <c r="S123" s="32" t="str">
        <f>IFERROR(VLOOKUP(LEFT($M123,2),'ALL-Unit Code 4'!$W:$W,1,0),VLOOKUP($D$3,Sites!$A:$B,2,0))</f>
        <v>FC</v>
      </c>
      <c r="T123" s="32" t="str">
        <f>VLOOKUP(O123,'ALL-Chart of Accounts'!$E:$F,2,0)</f>
        <v>IC AR - Sandusky</v>
      </c>
      <c r="U123" s="34"/>
      <c r="V123" s="34"/>
      <c r="W123" s="34"/>
      <c r="X123" s="34"/>
      <c r="Y123" s="34"/>
      <c r="Z123" s="34"/>
      <c r="AA123" s="32">
        <f t="shared" si="92"/>
        <v>124135</v>
      </c>
      <c r="AB123" s="34"/>
      <c r="AC123" s="34"/>
      <c r="AD123" s="34"/>
      <c r="AE123" s="32" t="str">
        <f t="shared" si="55"/>
        <v>FC</v>
      </c>
      <c r="AF123" s="32" t="str">
        <f>VLOOKUP(AA123,'ALL-Chart of Accounts'!$E:$F,2,0)</f>
        <v>IC AR - Sandusky</v>
      </c>
      <c r="AG123" s="32">
        <f t="shared" si="65"/>
        <v>124135</v>
      </c>
      <c r="AH123" s="32" t="str">
        <f t="shared" si="66"/>
        <v/>
      </c>
      <c r="AI123" s="32" t="str">
        <f t="shared" si="67"/>
        <v/>
      </c>
      <c r="AJ123" s="34"/>
      <c r="AK123" s="32" t="str">
        <f t="shared" si="56"/>
        <v>FC</v>
      </c>
      <c r="AL123" s="32" t="str">
        <f>VLOOKUP(AG123,'ALL-Chart of Accounts'!$E:$F,2,0)</f>
        <v>IC AR - Sandusky</v>
      </c>
      <c r="AM123" s="34"/>
      <c r="AN123" s="34"/>
      <c r="AO123" s="34"/>
      <c r="AP123" s="34"/>
      <c r="AQ123" s="34"/>
      <c r="AR123" s="34"/>
      <c r="AS123" s="32">
        <f t="shared" si="68"/>
        <v>124135</v>
      </c>
      <c r="AT123" s="32" t="str">
        <f t="shared" si="69"/>
        <v/>
      </c>
      <c r="AU123" s="32" t="str">
        <f t="shared" si="70"/>
        <v/>
      </c>
      <c r="AV123" s="34"/>
      <c r="AW123" s="32" t="str">
        <f t="shared" si="57"/>
        <v>FC</v>
      </c>
      <c r="AX123" s="32" t="str">
        <f>VLOOKUP(AS123,'ALL-Chart of Accounts'!$E:$F,2,0)</f>
        <v>IC AR - Sandusky</v>
      </c>
      <c r="AY123" s="34"/>
      <c r="AZ123" s="34"/>
      <c r="BA123" s="34"/>
      <c r="BB123" s="34"/>
      <c r="BC123" s="34"/>
      <c r="BD123" s="34"/>
      <c r="BE123" s="34"/>
      <c r="BF123" s="34"/>
      <c r="BG123" s="34"/>
      <c r="BH123" s="34"/>
      <c r="BI123" s="34"/>
      <c r="BJ123" s="34"/>
      <c r="BK123" s="34"/>
      <c r="BL123" s="34"/>
      <c r="BM123" s="34"/>
      <c r="BN123" s="34"/>
      <c r="BO123" s="34"/>
      <c r="BP123" s="34"/>
      <c r="BQ123" s="34"/>
      <c r="BR123" s="34"/>
      <c r="BS123" s="34"/>
      <c r="BT123" s="34"/>
      <c r="BU123" s="34"/>
      <c r="BV123" s="34"/>
      <c r="BW123" s="34"/>
      <c r="BX123" s="34"/>
      <c r="BY123" s="34"/>
      <c r="BZ123" s="34"/>
      <c r="CA123" s="34"/>
      <c r="CB123" s="34"/>
      <c r="CC123" s="34"/>
      <c r="CD123" s="34"/>
      <c r="CE123" s="34"/>
      <c r="CF123" s="34"/>
      <c r="CG123" s="34"/>
      <c r="CH123" s="34"/>
      <c r="CI123" s="32">
        <f t="shared" si="93"/>
        <v>124135</v>
      </c>
      <c r="CJ123" s="32" t="str">
        <f t="shared" si="71"/>
        <v/>
      </c>
      <c r="CK123" s="34"/>
      <c r="CL123" s="34"/>
      <c r="CM123" s="32" t="str">
        <f t="shared" si="58"/>
        <v>FC</v>
      </c>
      <c r="CN123" s="32" t="str">
        <f>VLOOKUP(CI123,'ALL-Chart of Accounts'!$E:$F,2,0)</f>
        <v>IC AR - Sandusky</v>
      </c>
      <c r="CO123" s="32">
        <f t="shared" si="87"/>
        <v>124135</v>
      </c>
      <c r="CP123" s="32" t="str">
        <f t="shared" si="73"/>
        <v/>
      </c>
      <c r="CQ123" s="34"/>
      <c r="CR123" s="34"/>
      <c r="CS123" s="32" t="str">
        <f t="shared" si="59"/>
        <v>FC</v>
      </c>
      <c r="CT123" s="32" t="str">
        <f>VLOOKUP(CO123,'ALL-Chart of Accounts'!$E:$F,2,0)</f>
        <v>IC AR - Sandusky</v>
      </c>
      <c r="CU123" s="32">
        <f t="shared" si="88"/>
        <v>124135</v>
      </c>
      <c r="CV123" s="32" t="str">
        <f t="shared" si="75"/>
        <v/>
      </c>
      <c r="CW123" s="34"/>
      <c r="CX123" s="34"/>
      <c r="CY123" s="32" t="str">
        <f t="shared" si="60"/>
        <v>FC</v>
      </c>
      <c r="CZ123" s="32" t="str">
        <f>VLOOKUP(CU123,'ALL-Chart of Accounts'!$E:$F,2,0)</f>
        <v>IC AR - Sandusky</v>
      </c>
      <c r="DA123" s="32">
        <f t="shared" si="89"/>
        <v>124135</v>
      </c>
      <c r="DB123" s="32" t="str">
        <f t="shared" si="77"/>
        <v/>
      </c>
      <c r="DC123" s="34"/>
      <c r="DD123" s="34"/>
      <c r="DE123" s="32" t="str">
        <f t="shared" si="61"/>
        <v>FC</v>
      </c>
      <c r="DF123" s="32" t="str">
        <f>VLOOKUP(DA123,'ALL-Chart of Accounts'!$E:$F,2,0)</f>
        <v>IC AR - Sandusky</v>
      </c>
      <c r="DG123" s="32">
        <f t="shared" si="90"/>
        <v>124135</v>
      </c>
      <c r="DH123" s="32" t="str">
        <f t="shared" si="79"/>
        <v/>
      </c>
      <c r="DI123" s="34"/>
      <c r="DJ123" s="34"/>
      <c r="DK123" s="32" t="str">
        <f t="shared" si="62"/>
        <v>FC</v>
      </c>
      <c r="DL123" s="32" t="str">
        <f>VLOOKUP(DG123,'ALL-Chart of Accounts'!$E:$F,2,0)</f>
        <v>IC AR - Sandusky</v>
      </c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  <c r="DX123" s="34"/>
      <c r="DY123" s="34"/>
      <c r="DZ123" s="34"/>
      <c r="EA123" s="34"/>
      <c r="EB123" s="34"/>
      <c r="EC123" s="34"/>
      <c r="ED123" s="34"/>
      <c r="EE123" s="34"/>
      <c r="EF123" s="34"/>
      <c r="EG123" s="34"/>
      <c r="EH123" s="34"/>
      <c r="EI123" s="34"/>
      <c r="EJ123" s="34"/>
      <c r="EK123" s="34"/>
      <c r="EL123" s="34"/>
      <c r="EM123" s="34"/>
      <c r="EN123" s="34"/>
      <c r="EO123" s="34"/>
      <c r="EP123" s="34"/>
      <c r="ER123" s="32" t="str">
        <f t="shared" si="63"/>
        <v>1JBTFCS160</v>
      </c>
      <c r="ES123" s="32" t="b">
        <f t="shared" si="84"/>
        <v>1</v>
      </c>
      <c r="ET123" s="46" t="s">
        <v>10</v>
      </c>
      <c r="EU123" s="46" t="s">
        <v>2526</v>
      </c>
      <c r="EV123" s="46" t="s">
        <v>2527</v>
      </c>
      <c r="EW123" s="46" t="s">
        <v>9398</v>
      </c>
      <c r="EX123" s="61">
        <v>42916.568770219907</v>
      </c>
      <c r="EY123" s="46" t="s">
        <v>9398</v>
      </c>
      <c r="EZ123" s="61">
        <v>43115.398577349537</v>
      </c>
    </row>
    <row r="124" spans="1:156" s="46" customFormat="1" x14ac:dyDescent="0.35">
      <c r="A124" s="47">
        <v>43115</v>
      </c>
      <c r="B124" s="47"/>
      <c r="C124" s="47"/>
      <c r="D124" s="46" t="s">
        <v>3429</v>
      </c>
      <c r="E124" s="22" t="str">
        <f t="shared" si="91"/>
        <v>X</v>
      </c>
      <c r="F124" s="22" t="str">
        <f t="shared" si="91"/>
        <v>X</v>
      </c>
      <c r="G124" s="22" t="str">
        <f t="shared" si="91"/>
        <v/>
      </c>
      <c r="H124" s="22" t="str">
        <f t="shared" si="91"/>
        <v/>
      </c>
      <c r="I124" s="22" t="str">
        <f t="shared" si="91"/>
        <v/>
      </c>
      <c r="J124" s="22" t="str">
        <f t="shared" si="91"/>
        <v>X</v>
      </c>
      <c r="K124" s="22" t="str">
        <f t="shared" si="91"/>
        <v>X</v>
      </c>
      <c r="L124" s="22" t="s">
        <v>2585</v>
      </c>
      <c r="M124" s="34" t="s">
        <v>2522</v>
      </c>
      <c r="N124" s="34" t="s">
        <v>2523</v>
      </c>
      <c r="O124" s="32">
        <f t="shared" si="64"/>
        <v>124140</v>
      </c>
      <c r="P124" s="34"/>
      <c r="Q124" s="34"/>
      <c r="R124" s="34"/>
      <c r="S124" s="32" t="str">
        <f>IFERROR(VLOOKUP(LEFT($M124,2),'ALL-Unit Code 4'!$W:$W,1,0),VLOOKUP($D$3,Sites!$A:$B,2,0))</f>
        <v>FC</v>
      </c>
      <c r="T124" s="32" t="str">
        <f>VLOOKUP(O124,'ALL-Chart of Accounts'!$E:$F,2,0)</f>
        <v>IC AR - Wolf-Tec Kingston</v>
      </c>
      <c r="U124" s="34"/>
      <c r="V124" s="34"/>
      <c r="W124" s="34"/>
      <c r="X124" s="34"/>
      <c r="Y124" s="34"/>
      <c r="Z124" s="34"/>
      <c r="AA124" s="32">
        <f t="shared" si="92"/>
        <v>124140</v>
      </c>
      <c r="AB124" s="39"/>
      <c r="AC124" s="34"/>
      <c r="AD124" s="34"/>
      <c r="AE124" s="32" t="str">
        <f t="shared" si="55"/>
        <v>FC</v>
      </c>
      <c r="AF124" s="32" t="str">
        <f>VLOOKUP(AA124,'ALL-Chart of Accounts'!$E:$F,2,0)</f>
        <v>IC AR - Wolf-Tec Kingston</v>
      </c>
      <c r="AG124" s="32">
        <f t="shared" si="65"/>
        <v>124140</v>
      </c>
      <c r="AH124" s="32" t="str">
        <f t="shared" si="66"/>
        <v/>
      </c>
      <c r="AI124" s="32" t="str">
        <f t="shared" si="67"/>
        <v/>
      </c>
      <c r="AJ124" s="34"/>
      <c r="AK124" s="32" t="str">
        <f t="shared" si="56"/>
        <v>FC</v>
      </c>
      <c r="AL124" s="32" t="str">
        <f>VLOOKUP(AG124,'ALL-Chart of Accounts'!$E:$F,2,0)</f>
        <v>IC AR - Wolf-Tec Kingston</v>
      </c>
      <c r="AM124" s="34"/>
      <c r="AN124" s="34"/>
      <c r="AO124" s="34"/>
      <c r="AP124" s="34"/>
      <c r="AQ124" s="34"/>
      <c r="AR124" s="34"/>
      <c r="AS124" s="32">
        <f t="shared" si="68"/>
        <v>124140</v>
      </c>
      <c r="AT124" s="32" t="str">
        <f t="shared" si="69"/>
        <v/>
      </c>
      <c r="AU124" s="32" t="str">
        <f t="shared" si="70"/>
        <v/>
      </c>
      <c r="AV124" s="34"/>
      <c r="AW124" s="32" t="str">
        <f t="shared" si="57"/>
        <v>FC</v>
      </c>
      <c r="AX124" s="32" t="str">
        <f>VLOOKUP(AS124,'ALL-Chart of Accounts'!$E:$F,2,0)</f>
        <v>IC AR - Wolf-Tec Kingston</v>
      </c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4"/>
      <c r="BN124" s="34"/>
      <c r="BO124" s="34"/>
      <c r="BP124" s="34"/>
      <c r="BQ124" s="34"/>
      <c r="BR124" s="34"/>
      <c r="BS124" s="34"/>
      <c r="BT124" s="34"/>
      <c r="BU124" s="34"/>
      <c r="BV124" s="34"/>
      <c r="BW124" s="34"/>
      <c r="BX124" s="34"/>
      <c r="BY124" s="34"/>
      <c r="BZ124" s="34"/>
      <c r="CA124" s="34"/>
      <c r="CB124" s="34"/>
      <c r="CC124" s="34"/>
      <c r="CD124" s="34"/>
      <c r="CE124" s="34"/>
      <c r="CF124" s="34"/>
      <c r="CG124" s="34"/>
      <c r="CH124" s="34"/>
      <c r="CI124" s="32">
        <f t="shared" si="93"/>
        <v>124140</v>
      </c>
      <c r="CJ124" s="32" t="str">
        <f t="shared" si="71"/>
        <v/>
      </c>
      <c r="CK124" s="34"/>
      <c r="CL124" s="34"/>
      <c r="CM124" s="32" t="str">
        <f t="shared" si="58"/>
        <v>FC</v>
      </c>
      <c r="CN124" s="32" t="str">
        <f>VLOOKUP(CI124,'ALL-Chart of Accounts'!$E:$F,2,0)</f>
        <v>IC AR - Wolf-Tec Kingston</v>
      </c>
      <c r="CO124" s="32">
        <f t="shared" si="87"/>
        <v>124140</v>
      </c>
      <c r="CP124" s="32" t="str">
        <f t="shared" si="73"/>
        <v/>
      </c>
      <c r="CQ124" s="34"/>
      <c r="CR124" s="34"/>
      <c r="CS124" s="32" t="str">
        <f t="shared" si="59"/>
        <v>FC</v>
      </c>
      <c r="CT124" s="32" t="str">
        <f>VLOOKUP(CO124,'ALL-Chart of Accounts'!$E:$F,2,0)</f>
        <v>IC AR - Wolf-Tec Kingston</v>
      </c>
      <c r="CU124" s="32">
        <f t="shared" si="88"/>
        <v>124140</v>
      </c>
      <c r="CV124" s="32" t="str">
        <f t="shared" si="75"/>
        <v/>
      </c>
      <c r="CW124" s="34"/>
      <c r="CX124" s="34"/>
      <c r="CY124" s="32" t="str">
        <f t="shared" si="60"/>
        <v>FC</v>
      </c>
      <c r="CZ124" s="32" t="str">
        <f>VLOOKUP(CU124,'ALL-Chart of Accounts'!$E:$F,2,0)</f>
        <v>IC AR - Wolf-Tec Kingston</v>
      </c>
      <c r="DA124" s="32">
        <f t="shared" si="89"/>
        <v>124140</v>
      </c>
      <c r="DB124" s="32" t="str">
        <f t="shared" si="77"/>
        <v/>
      </c>
      <c r="DC124" s="34"/>
      <c r="DD124" s="34"/>
      <c r="DE124" s="32" t="str">
        <f t="shared" si="61"/>
        <v>FC</v>
      </c>
      <c r="DF124" s="32" t="str">
        <f>VLOOKUP(DA124,'ALL-Chart of Accounts'!$E:$F,2,0)</f>
        <v>IC AR - Wolf-Tec Kingston</v>
      </c>
      <c r="DG124" s="32">
        <f t="shared" si="90"/>
        <v>124140</v>
      </c>
      <c r="DH124" s="32" t="str">
        <f t="shared" si="79"/>
        <v/>
      </c>
      <c r="DI124" s="34"/>
      <c r="DJ124" s="34"/>
      <c r="DK124" s="32" t="str">
        <f t="shared" si="62"/>
        <v>FC</v>
      </c>
      <c r="DL124" s="32" t="str">
        <f>VLOOKUP(DG124,'ALL-Chart of Accounts'!$E:$F,2,0)</f>
        <v>IC AR - Wolf-Tec Kingston</v>
      </c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  <c r="DX124" s="34"/>
      <c r="DY124" s="34"/>
      <c r="DZ124" s="34"/>
      <c r="EA124" s="34"/>
      <c r="EB124" s="34"/>
      <c r="EC124" s="34"/>
      <c r="ED124" s="34"/>
      <c r="EE124" s="34"/>
      <c r="EF124" s="34"/>
      <c r="EG124" s="34"/>
      <c r="EH124" s="34"/>
      <c r="EI124" s="34"/>
      <c r="EJ124" s="34"/>
      <c r="EK124" s="34"/>
      <c r="EL124" s="34"/>
      <c r="EM124" s="34"/>
      <c r="EN124" s="34"/>
      <c r="EO124" s="34"/>
      <c r="EP124" s="34"/>
      <c r="ER124" s="32" t="str">
        <f t="shared" si="63"/>
        <v>1JBTFCS165</v>
      </c>
      <c r="ES124" s="32" t="b">
        <f t="shared" si="84"/>
        <v>1</v>
      </c>
      <c r="ET124" s="46" t="s">
        <v>10</v>
      </c>
      <c r="EU124" s="46" t="s">
        <v>2528</v>
      </c>
      <c r="EV124" s="46" t="s">
        <v>2529</v>
      </c>
      <c r="EW124" s="46" t="s">
        <v>9398</v>
      </c>
      <c r="EX124" s="61">
        <v>42916.568763622687</v>
      </c>
      <c r="EY124" s="46" t="s">
        <v>9398</v>
      </c>
      <c r="EZ124" s="61">
        <v>43115.398579166664</v>
      </c>
    </row>
    <row r="125" spans="1:156" s="46" customFormat="1" x14ac:dyDescent="0.35">
      <c r="A125" s="47">
        <v>43115</v>
      </c>
      <c r="B125" s="47"/>
      <c r="C125" s="47"/>
      <c r="D125" s="46" t="s">
        <v>3429</v>
      </c>
      <c r="E125" s="22" t="str">
        <f t="shared" ref="E125:K134" si="94">IF(ISERROR(VLOOKUP(E$4&amp;$M125,$ER:$ER,1,0)),"","X")</f>
        <v>X</v>
      </c>
      <c r="F125" s="22" t="str">
        <f t="shared" si="94"/>
        <v>X</v>
      </c>
      <c r="G125" s="22" t="str">
        <f t="shared" si="94"/>
        <v/>
      </c>
      <c r="H125" s="22" t="str">
        <f t="shared" si="94"/>
        <v/>
      </c>
      <c r="I125" s="22" t="str">
        <f t="shared" si="94"/>
        <v/>
      </c>
      <c r="J125" s="22" t="str">
        <f t="shared" si="94"/>
        <v>X</v>
      </c>
      <c r="K125" s="22" t="str">
        <f t="shared" si="94"/>
        <v>X</v>
      </c>
      <c r="L125" s="22" t="s">
        <v>2586</v>
      </c>
      <c r="M125" s="34" t="s">
        <v>2524</v>
      </c>
      <c r="N125" s="34" t="s">
        <v>2525</v>
      </c>
      <c r="O125" s="32">
        <f t="shared" si="64"/>
        <v>124155</v>
      </c>
      <c r="P125" s="34"/>
      <c r="Q125" s="34"/>
      <c r="R125" s="34"/>
      <c r="S125" s="32" t="str">
        <f>IFERROR(VLOOKUP(LEFT($M125,2),'ALL-Unit Code 4'!$W:$W,1,0),VLOOKUP($D$3,Sites!$A:$B,2,0))</f>
        <v>FC</v>
      </c>
      <c r="T125" s="32" t="str">
        <f>VLOOKUP(O125,'ALL-Chart of Accounts'!$E:$F,2,0)</f>
        <v>IC AR - AB - Stratford</v>
      </c>
      <c r="U125" s="34"/>
      <c r="V125" s="34"/>
      <c r="W125" s="34"/>
      <c r="X125" s="34"/>
      <c r="Y125" s="34"/>
      <c r="Z125" s="34"/>
      <c r="AA125" s="32">
        <f t="shared" si="92"/>
        <v>428000</v>
      </c>
      <c r="AB125" s="32">
        <f t="shared" ref="AB125:AB142" si="95">VALUE(9&amp;RIGHT($M125,3))</f>
        <v>9155</v>
      </c>
      <c r="AC125" s="34"/>
      <c r="AD125" s="34"/>
      <c r="AE125" s="32" t="str">
        <f t="shared" si="55"/>
        <v>FC</v>
      </c>
      <c r="AF125" s="32" t="str">
        <f>VLOOKUP(AA125,'ALL-Chart of Accounts'!$E:$F,2,0)</f>
        <v>IC AM Sales - Svc (I82SVCAFT)</v>
      </c>
      <c r="AG125" s="32">
        <f t="shared" si="65"/>
        <v>428000</v>
      </c>
      <c r="AH125" s="32">
        <f t="shared" si="66"/>
        <v>9155</v>
      </c>
      <c r="AI125" s="32">
        <f t="shared" si="67"/>
        <v>9999</v>
      </c>
      <c r="AJ125" s="34"/>
      <c r="AK125" s="32" t="str">
        <f t="shared" si="56"/>
        <v>FC</v>
      </c>
      <c r="AL125" s="32" t="str">
        <f>VLOOKUP(AG125,'ALL-Chart of Accounts'!$E:$F,2,0)</f>
        <v>IC AM Sales - Svc (I82SVCAFT)</v>
      </c>
      <c r="AM125" s="34"/>
      <c r="AN125" s="34"/>
      <c r="AO125" s="34"/>
      <c r="AP125" s="34"/>
      <c r="AQ125" s="34"/>
      <c r="AR125" s="34"/>
      <c r="AS125" s="32">
        <f t="shared" si="68"/>
        <v>428000</v>
      </c>
      <c r="AT125" s="32">
        <f t="shared" si="69"/>
        <v>9155</v>
      </c>
      <c r="AU125" s="32" t="str">
        <f t="shared" si="70"/>
        <v/>
      </c>
      <c r="AV125" s="34"/>
      <c r="AW125" s="32" t="str">
        <f t="shared" si="57"/>
        <v>FC</v>
      </c>
      <c r="AX125" s="32" t="str">
        <f>VLOOKUP(AS125,'ALL-Chart of Accounts'!$E:$F,2,0)</f>
        <v>IC AM Sales - Svc (I82SVCAFT)</v>
      </c>
      <c r="AY125" s="34"/>
      <c r="AZ125" s="34"/>
      <c r="BA125" s="34"/>
      <c r="BB125" s="34"/>
      <c r="BC125" s="34"/>
      <c r="BD125" s="34"/>
      <c r="BE125" s="34"/>
      <c r="BF125" s="34"/>
      <c r="BG125" s="34"/>
      <c r="BH125" s="34"/>
      <c r="BI125" s="34"/>
      <c r="BJ125" s="34"/>
      <c r="BK125" s="34"/>
      <c r="BL125" s="34"/>
      <c r="BM125" s="34"/>
      <c r="BN125" s="34"/>
      <c r="BO125" s="34"/>
      <c r="BP125" s="34"/>
      <c r="BQ125" s="34"/>
      <c r="BR125" s="34"/>
      <c r="BS125" s="34"/>
      <c r="BT125" s="34"/>
      <c r="BU125" s="34"/>
      <c r="BV125" s="34"/>
      <c r="BW125" s="34"/>
      <c r="BX125" s="34"/>
      <c r="BY125" s="34"/>
      <c r="BZ125" s="34"/>
      <c r="CA125" s="34"/>
      <c r="CB125" s="34"/>
      <c r="CC125" s="34"/>
      <c r="CD125" s="34"/>
      <c r="CE125" s="34"/>
      <c r="CF125" s="34"/>
      <c r="CG125" s="34"/>
      <c r="CH125" s="34"/>
      <c r="CI125" s="32">
        <f t="shared" si="93"/>
        <v>528010</v>
      </c>
      <c r="CJ125" s="32">
        <f t="shared" si="71"/>
        <v>9155</v>
      </c>
      <c r="CK125" s="34"/>
      <c r="CL125" s="34"/>
      <c r="CM125" s="32" t="str">
        <f t="shared" si="58"/>
        <v>FC</v>
      </c>
      <c r="CN125" s="32" t="str">
        <f>VLOOKUP(CI125,'ALL-Chart of Accounts'!$E:$F,2,0)</f>
        <v>IC AM COS - Service (I85SVCAFT) - Matl</v>
      </c>
      <c r="CO125" s="32">
        <f t="shared" si="87"/>
        <v>528020</v>
      </c>
      <c r="CP125" s="32">
        <f t="shared" si="73"/>
        <v>9155</v>
      </c>
      <c r="CQ125" s="34"/>
      <c r="CR125" s="34"/>
      <c r="CS125" s="32" t="str">
        <f t="shared" si="59"/>
        <v>FC</v>
      </c>
      <c r="CT125" s="32" t="str">
        <f>VLOOKUP(CO125,'ALL-Chart of Accounts'!$E:$F,2,0)</f>
        <v>IC AM COS - Service (I85SVCAFT) - Labor</v>
      </c>
      <c r="CU125" s="32">
        <f t="shared" si="88"/>
        <v>528030</v>
      </c>
      <c r="CV125" s="32">
        <f t="shared" si="75"/>
        <v>9155</v>
      </c>
      <c r="CW125" s="34"/>
      <c r="CX125" s="34"/>
      <c r="CY125" s="32" t="str">
        <f t="shared" si="60"/>
        <v>FC</v>
      </c>
      <c r="CZ125" s="32" t="str">
        <f>VLOOKUP(CU125,'ALL-Chart of Accounts'!$E:$F,2,0)</f>
        <v>IC AM COS - Service (I85SVCAFT) - Fx OH</v>
      </c>
      <c r="DA125" s="32">
        <f t="shared" si="89"/>
        <v>528040</v>
      </c>
      <c r="DB125" s="32">
        <f t="shared" si="77"/>
        <v>9155</v>
      </c>
      <c r="DC125" s="34"/>
      <c r="DD125" s="34"/>
      <c r="DE125" s="32" t="str">
        <f t="shared" si="61"/>
        <v>FC</v>
      </c>
      <c r="DF125" s="32" t="str">
        <f>VLOOKUP(DA125,'ALL-Chart of Accounts'!$E:$F,2,0)</f>
        <v>IC AM COS - Service (I85SVCAFT) - Var OH</v>
      </c>
      <c r="DG125" s="32">
        <f t="shared" si="90"/>
        <v>528050</v>
      </c>
      <c r="DH125" s="32">
        <f t="shared" si="79"/>
        <v>9155</v>
      </c>
      <c r="DI125" s="34"/>
      <c r="DJ125" s="34"/>
      <c r="DK125" s="32" t="str">
        <f t="shared" si="62"/>
        <v>FC</v>
      </c>
      <c r="DL125" s="32" t="str">
        <f>VLOOKUP(DG125,'ALL-Chart of Accounts'!$E:$F,2,0)</f>
        <v>IC AM COS - Service (I85SVCAFT) - Outsid</v>
      </c>
      <c r="DM125" s="34"/>
      <c r="DN125" s="34"/>
      <c r="DO125" s="34"/>
      <c r="DP125" s="34"/>
      <c r="DQ125" s="34"/>
      <c r="DR125" s="34"/>
      <c r="DS125" s="34"/>
      <c r="DT125" s="34"/>
      <c r="DU125" s="34"/>
      <c r="DV125" s="34"/>
      <c r="DW125" s="34"/>
      <c r="DX125" s="34"/>
      <c r="DY125" s="34"/>
      <c r="DZ125" s="34"/>
      <c r="EA125" s="34"/>
      <c r="EB125" s="34"/>
      <c r="EC125" s="34"/>
      <c r="ED125" s="34"/>
      <c r="EE125" s="34"/>
      <c r="EF125" s="34"/>
      <c r="EG125" s="34"/>
      <c r="EH125" s="34"/>
      <c r="EI125" s="34"/>
      <c r="EJ125" s="34"/>
      <c r="EK125" s="34"/>
      <c r="EL125" s="34"/>
      <c r="EM125" s="34"/>
      <c r="EN125" s="34"/>
      <c r="EO125" s="34"/>
      <c r="EP125" s="34"/>
      <c r="ER125" s="32" t="str">
        <f t="shared" si="63"/>
        <v>1JBTFCS305</v>
      </c>
      <c r="ES125" s="32" t="b">
        <f t="shared" si="84"/>
        <v>1</v>
      </c>
      <c r="ET125" s="46" t="s">
        <v>10</v>
      </c>
      <c r="EU125" s="46" t="s">
        <v>2530</v>
      </c>
      <c r="EV125" s="46" t="s">
        <v>2531</v>
      </c>
      <c r="EW125" s="46" t="s">
        <v>9398</v>
      </c>
      <c r="EX125" s="61">
        <v>42916.568756597226</v>
      </c>
      <c r="EY125" s="46" t="s">
        <v>9398</v>
      </c>
      <c r="EZ125" s="61">
        <v>43115.398580983798</v>
      </c>
    </row>
    <row r="126" spans="1:156" s="46" customFormat="1" x14ac:dyDescent="0.35">
      <c r="A126" s="47">
        <v>43115</v>
      </c>
      <c r="B126" s="47"/>
      <c r="C126" s="47"/>
      <c r="D126" s="46" t="s">
        <v>3429</v>
      </c>
      <c r="E126" s="22" t="str">
        <f t="shared" si="94"/>
        <v>X</v>
      </c>
      <c r="F126" s="22" t="str">
        <f t="shared" si="94"/>
        <v>X</v>
      </c>
      <c r="G126" s="22" t="str">
        <f t="shared" si="94"/>
        <v/>
      </c>
      <c r="H126" s="22" t="str">
        <f t="shared" si="94"/>
        <v/>
      </c>
      <c r="I126" s="22" t="str">
        <f t="shared" si="94"/>
        <v/>
      </c>
      <c r="J126" s="22" t="str">
        <f t="shared" si="94"/>
        <v>X</v>
      </c>
      <c r="K126" s="22" t="str">
        <f t="shared" si="94"/>
        <v>X</v>
      </c>
      <c r="L126" s="22" t="s">
        <v>2586</v>
      </c>
      <c r="M126" s="34" t="s">
        <v>2526</v>
      </c>
      <c r="N126" s="34" t="s">
        <v>2527</v>
      </c>
      <c r="O126" s="32">
        <f t="shared" si="64"/>
        <v>124160</v>
      </c>
      <c r="P126" s="34"/>
      <c r="Q126" s="34"/>
      <c r="R126" s="34"/>
      <c r="S126" s="32" t="str">
        <f>IFERROR(VLOOKUP(LEFT($M126,2),'ALL-Unit Code 4'!$W:$W,1,0),VLOOKUP($D$3,Sites!$A:$B,2,0))</f>
        <v>FC</v>
      </c>
      <c r="T126" s="32" t="str">
        <f>VLOOKUP(O126,'ALL-Chart of Accounts'!$E:$F,2,0)</f>
        <v>IC AR - Avure Technologies</v>
      </c>
      <c r="U126" s="34"/>
      <c r="V126" s="34"/>
      <c r="W126" s="34"/>
      <c r="X126" s="34"/>
      <c r="Y126" s="34"/>
      <c r="Z126" s="34"/>
      <c r="AA126" s="32">
        <f t="shared" si="92"/>
        <v>428000</v>
      </c>
      <c r="AB126" s="38">
        <f t="shared" si="95"/>
        <v>9160</v>
      </c>
      <c r="AC126" s="34"/>
      <c r="AD126" s="34"/>
      <c r="AE126" s="32" t="str">
        <f t="shared" si="55"/>
        <v>FC</v>
      </c>
      <c r="AF126" s="32" t="str">
        <f>VLOOKUP(AA126,'ALL-Chart of Accounts'!$E:$F,2,0)</f>
        <v>IC AM Sales - Svc (I82SVCAFT)</v>
      </c>
      <c r="AG126" s="32">
        <f t="shared" si="65"/>
        <v>428000</v>
      </c>
      <c r="AH126" s="32">
        <f t="shared" si="66"/>
        <v>9160</v>
      </c>
      <c r="AI126" s="32">
        <f t="shared" si="67"/>
        <v>9999</v>
      </c>
      <c r="AJ126" s="34"/>
      <c r="AK126" s="32" t="str">
        <f t="shared" si="56"/>
        <v>FC</v>
      </c>
      <c r="AL126" s="32" t="str">
        <f>VLOOKUP(AG126,'ALL-Chart of Accounts'!$E:$F,2,0)</f>
        <v>IC AM Sales - Svc (I82SVCAFT)</v>
      </c>
      <c r="AM126" s="34"/>
      <c r="AN126" s="34"/>
      <c r="AO126" s="34"/>
      <c r="AP126" s="34"/>
      <c r="AQ126" s="34"/>
      <c r="AR126" s="34"/>
      <c r="AS126" s="32">
        <f t="shared" si="68"/>
        <v>428000</v>
      </c>
      <c r="AT126" s="32">
        <f t="shared" si="69"/>
        <v>9160</v>
      </c>
      <c r="AU126" s="32" t="str">
        <f t="shared" si="70"/>
        <v/>
      </c>
      <c r="AV126" s="34"/>
      <c r="AW126" s="32" t="str">
        <f t="shared" si="57"/>
        <v>FC</v>
      </c>
      <c r="AX126" s="32" t="str">
        <f>VLOOKUP(AS126,'ALL-Chart of Accounts'!$E:$F,2,0)</f>
        <v>IC AM Sales - Svc (I82SVCAFT)</v>
      </c>
      <c r="AY126" s="34"/>
      <c r="AZ126" s="34"/>
      <c r="BA126" s="34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4"/>
      <c r="BN126" s="34"/>
      <c r="BO126" s="34"/>
      <c r="BP126" s="34"/>
      <c r="BQ126" s="34"/>
      <c r="BR126" s="34"/>
      <c r="BS126" s="34"/>
      <c r="BT126" s="34"/>
      <c r="BU126" s="34"/>
      <c r="BV126" s="34"/>
      <c r="BW126" s="34"/>
      <c r="BX126" s="34"/>
      <c r="BY126" s="34"/>
      <c r="BZ126" s="34"/>
      <c r="CA126" s="34"/>
      <c r="CB126" s="34"/>
      <c r="CC126" s="34"/>
      <c r="CD126" s="34"/>
      <c r="CE126" s="34"/>
      <c r="CF126" s="34"/>
      <c r="CG126" s="34"/>
      <c r="CH126" s="34"/>
      <c r="CI126" s="32">
        <f t="shared" si="93"/>
        <v>528010</v>
      </c>
      <c r="CJ126" s="32">
        <f t="shared" si="71"/>
        <v>9160</v>
      </c>
      <c r="CK126" s="34"/>
      <c r="CL126" s="34"/>
      <c r="CM126" s="32" t="str">
        <f t="shared" si="58"/>
        <v>FC</v>
      </c>
      <c r="CN126" s="32" t="str">
        <f>VLOOKUP(CI126,'ALL-Chart of Accounts'!$E:$F,2,0)</f>
        <v>IC AM COS - Service (I85SVCAFT) - Matl</v>
      </c>
      <c r="CO126" s="32">
        <f t="shared" si="87"/>
        <v>528020</v>
      </c>
      <c r="CP126" s="32">
        <f t="shared" si="73"/>
        <v>9160</v>
      </c>
      <c r="CQ126" s="34"/>
      <c r="CR126" s="34"/>
      <c r="CS126" s="32" t="str">
        <f t="shared" si="59"/>
        <v>FC</v>
      </c>
      <c r="CT126" s="32" t="str">
        <f>VLOOKUP(CO126,'ALL-Chart of Accounts'!$E:$F,2,0)</f>
        <v>IC AM COS - Service (I85SVCAFT) - Labor</v>
      </c>
      <c r="CU126" s="32">
        <f t="shared" si="88"/>
        <v>528030</v>
      </c>
      <c r="CV126" s="32">
        <f t="shared" si="75"/>
        <v>9160</v>
      </c>
      <c r="CW126" s="34"/>
      <c r="CX126" s="34"/>
      <c r="CY126" s="32" t="str">
        <f t="shared" si="60"/>
        <v>FC</v>
      </c>
      <c r="CZ126" s="32" t="str">
        <f>VLOOKUP(CU126,'ALL-Chart of Accounts'!$E:$F,2,0)</f>
        <v>IC AM COS - Service (I85SVCAFT) - Fx OH</v>
      </c>
      <c r="DA126" s="32">
        <f t="shared" si="89"/>
        <v>528040</v>
      </c>
      <c r="DB126" s="32">
        <f t="shared" si="77"/>
        <v>9160</v>
      </c>
      <c r="DC126" s="34"/>
      <c r="DD126" s="34"/>
      <c r="DE126" s="32" t="str">
        <f t="shared" si="61"/>
        <v>FC</v>
      </c>
      <c r="DF126" s="32" t="str">
        <f>VLOOKUP(DA126,'ALL-Chart of Accounts'!$E:$F,2,0)</f>
        <v>IC AM COS - Service (I85SVCAFT) - Var OH</v>
      </c>
      <c r="DG126" s="32">
        <f t="shared" si="90"/>
        <v>528050</v>
      </c>
      <c r="DH126" s="32">
        <f t="shared" si="79"/>
        <v>9160</v>
      </c>
      <c r="DI126" s="34"/>
      <c r="DJ126" s="34"/>
      <c r="DK126" s="32" t="str">
        <f t="shared" si="62"/>
        <v>FC</v>
      </c>
      <c r="DL126" s="32" t="str">
        <f>VLOOKUP(DG126,'ALL-Chart of Accounts'!$E:$F,2,0)</f>
        <v>IC AM COS - Service (I85SVCAFT) - Outsid</v>
      </c>
      <c r="DM126" s="34"/>
      <c r="DN126" s="34"/>
      <c r="DO126" s="34"/>
      <c r="DP126" s="34"/>
      <c r="DQ126" s="34"/>
      <c r="DR126" s="34"/>
      <c r="DS126" s="34"/>
      <c r="DT126" s="34"/>
      <c r="DU126" s="34"/>
      <c r="DV126" s="34"/>
      <c r="DW126" s="34"/>
      <c r="DX126" s="34"/>
      <c r="DY126" s="34"/>
      <c r="DZ126" s="34"/>
      <c r="EA126" s="34"/>
      <c r="EB126" s="34"/>
      <c r="EC126" s="34"/>
      <c r="ED126" s="34"/>
      <c r="EE126" s="34"/>
      <c r="EF126" s="34"/>
      <c r="EG126" s="34"/>
      <c r="EH126" s="34"/>
      <c r="EI126" s="34"/>
      <c r="EJ126" s="34"/>
      <c r="EK126" s="34"/>
      <c r="EL126" s="34"/>
      <c r="EM126" s="34"/>
      <c r="EN126" s="34"/>
      <c r="EO126" s="34"/>
      <c r="EP126" s="34"/>
      <c r="ER126" s="32" t="str">
        <f t="shared" si="63"/>
        <v>1JBTFCS320</v>
      </c>
      <c r="ES126" s="32" t="b">
        <f t="shared" si="84"/>
        <v>1</v>
      </c>
      <c r="ET126" s="46" t="s">
        <v>10</v>
      </c>
      <c r="EU126" s="46" t="s">
        <v>2532</v>
      </c>
      <c r="EV126" s="46" t="s">
        <v>2533</v>
      </c>
      <c r="EW126" s="46" t="s">
        <v>9398</v>
      </c>
      <c r="EX126" s="61">
        <v>42916.568696296294</v>
      </c>
      <c r="EY126" s="46" t="s">
        <v>9398</v>
      </c>
      <c r="EZ126" s="61">
        <v>43115.398582951391</v>
      </c>
    </row>
    <row r="127" spans="1:156" s="46" customFormat="1" x14ac:dyDescent="0.35">
      <c r="A127" s="47">
        <v>43115</v>
      </c>
      <c r="B127" s="47"/>
      <c r="C127" s="47"/>
      <c r="D127" s="46" t="s">
        <v>3429</v>
      </c>
      <c r="E127" s="22" t="str">
        <f t="shared" si="94"/>
        <v>X</v>
      </c>
      <c r="F127" s="22" t="str">
        <f t="shared" si="94"/>
        <v>X</v>
      </c>
      <c r="G127" s="22" t="str">
        <f t="shared" si="94"/>
        <v/>
      </c>
      <c r="H127" s="22" t="str">
        <f t="shared" si="94"/>
        <v/>
      </c>
      <c r="I127" s="22" t="str">
        <f t="shared" si="94"/>
        <v/>
      </c>
      <c r="J127" s="22" t="str">
        <f t="shared" si="94"/>
        <v>X</v>
      </c>
      <c r="K127" s="22" t="str">
        <f t="shared" si="94"/>
        <v>X</v>
      </c>
      <c r="L127" s="22" t="s">
        <v>2586</v>
      </c>
      <c r="M127" s="34" t="s">
        <v>2528</v>
      </c>
      <c r="N127" s="34" t="s">
        <v>2529</v>
      </c>
      <c r="O127" s="32">
        <f t="shared" si="64"/>
        <v>124165</v>
      </c>
      <c r="P127" s="34"/>
      <c r="Q127" s="34"/>
      <c r="R127" s="34"/>
      <c r="S127" s="32" t="str">
        <f>IFERROR(VLOOKUP(LEFT($M127,2),'ALL-Unit Code 4'!$W:$W,1,0),VLOOKUP($D$3,Sites!$A:$B,2,0))</f>
        <v>FC</v>
      </c>
      <c r="T127" s="32" t="str">
        <f>VLOOKUP(O127,'ALL-Chart of Accounts'!$E:$F,2,0)</f>
        <v>IC AR - Tipper Tie</v>
      </c>
      <c r="U127" s="34"/>
      <c r="V127" s="34"/>
      <c r="W127" s="34"/>
      <c r="X127" s="34"/>
      <c r="Y127" s="34"/>
      <c r="Z127" s="34"/>
      <c r="AA127" s="32">
        <f t="shared" si="92"/>
        <v>428000</v>
      </c>
      <c r="AB127" s="38">
        <f t="shared" si="95"/>
        <v>9165</v>
      </c>
      <c r="AC127" s="34"/>
      <c r="AD127" s="34"/>
      <c r="AE127" s="32" t="str">
        <f t="shared" si="55"/>
        <v>FC</v>
      </c>
      <c r="AF127" s="32" t="str">
        <f>VLOOKUP(AA127,'ALL-Chart of Accounts'!$E:$F,2,0)</f>
        <v>IC AM Sales - Svc (I82SVCAFT)</v>
      </c>
      <c r="AG127" s="32">
        <f t="shared" si="65"/>
        <v>428000</v>
      </c>
      <c r="AH127" s="32">
        <f t="shared" si="66"/>
        <v>9165</v>
      </c>
      <c r="AI127" s="32">
        <f t="shared" si="67"/>
        <v>9999</v>
      </c>
      <c r="AJ127" s="34"/>
      <c r="AK127" s="32" t="str">
        <f t="shared" si="56"/>
        <v>FC</v>
      </c>
      <c r="AL127" s="32" t="str">
        <f>VLOOKUP(AG127,'ALL-Chart of Accounts'!$E:$F,2,0)</f>
        <v>IC AM Sales - Svc (I82SVCAFT)</v>
      </c>
      <c r="AM127" s="34"/>
      <c r="AN127" s="34"/>
      <c r="AO127" s="34"/>
      <c r="AP127" s="34"/>
      <c r="AQ127" s="34"/>
      <c r="AR127" s="34"/>
      <c r="AS127" s="32">
        <f t="shared" si="68"/>
        <v>428000</v>
      </c>
      <c r="AT127" s="32">
        <f t="shared" si="69"/>
        <v>9165</v>
      </c>
      <c r="AU127" s="32" t="str">
        <f t="shared" si="70"/>
        <v/>
      </c>
      <c r="AV127" s="34"/>
      <c r="AW127" s="32" t="str">
        <f t="shared" si="57"/>
        <v>FC</v>
      </c>
      <c r="AX127" s="32" t="str">
        <f>VLOOKUP(AS127,'ALL-Chart of Accounts'!$E:$F,2,0)</f>
        <v>IC AM Sales - Svc (I82SVCAFT)</v>
      </c>
      <c r="AY127" s="34"/>
      <c r="AZ127" s="34"/>
      <c r="BA127" s="34"/>
      <c r="BB127" s="34"/>
      <c r="BC127" s="34"/>
      <c r="BD127" s="34"/>
      <c r="BE127" s="34"/>
      <c r="BF127" s="34"/>
      <c r="BG127" s="34"/>
      <c r="BH127" s="34"/>
      <c r="BI127" s="34"/>
      <c r="BJ127" s="34"/>
      <c r="BK127" s="34"/>
      <c r="BL127" s="34"/>
      <c r="BM127" s="34"/>
      <c r="BN127" s="34"/>
      <c r="BO127" s="34"/>
      <c r="BP127" s="34"/>
      <c r="BQ127" s="34"/>
      <c r="BR127" s="34"/>
      <c r="BS127" s="34"/>
      <c r="BT127" s="34"/>
      <c r="BU127" s="34"/>
      <c r="BV127" s="34"/>
      <c r="BW127" s="34"/>
      <c r="BX127" s="34"/>
      <c r="BY127" s="34"/>
      <c r="BZ127" s="34"/>
      <c r="CA127" s="34"/>
      <c r="CB127" s="34"/>
      <c r="CC127" s="34"/>
      <c r="CD127" s="34"/>
      <c r="CE127" s="34"/>
      <c r="CF127" s="34"/>
      <c r="CG127" s="34"/>
      <c r="CH127" s="34"/>
      <c r="CI127" s="32">
        <f t="shared" si="93"/>
        <v>528010</v>
      </c>
      <c r="CJ127" s="32">
        <f t="shared" si="71"/>
        <v>9165</v>
      </c>
      <c r="CK127" s="34"/>
      <c r="CL127" s="34"/>
      <c r="CM127" s="32" t="str">
        <f t="shared" si="58"/>
        <v>FC</v>
      </c>
      <c r="CN127" s="32" t="str">
        <f>VLOOKUP(CI127,'ALL-Chart of Accounts'!$E:$F,2,0)</f>
        <v>IC AM COS - Service (I85SVCAFT) - Matl</v>
      </c>
      <c r="CO127" s="32">
        <f t="shared" si="87"/>
        <v>528020</v>
      </c>
      <c r="CP127" s="32">
        <f t="shared" si="73"/>
        <v>9165</v>
      </c>
      <c r="CQ127" s="34"/>
      <c r="CR127" s="34"/>
      <c r="CS127" s="32" t="str">
        <f t="shared" si="59"/>
        <v>FC</v>
      </c>
      <c r="CT127" s="32" t="str">
        <f>VLOOKUP(CO127,'ALL-Chart of Accounts'!$E:$F,2,0)</f>
        <v>IC AM COS - Service (I85SVCAFT) - Labor</v>
      </c>
      <c r="CU127" s="32">
        <f t="shared" si="88"/>
        <v>528030</v>
      </c>
      <c r="CV127" s="32">
        <f t="shared" si="75"/>
        <v>9165</v>
      </c>
      <c r="CW127" s="34"/>
      <c r="CX127" s="34"/>
      <c r="CY127" s="32" t="str">
        <f t="shared" si="60"/>
        <v>FC</v>
      </c>
      <c r="CZ127" s="32" t="str">
        <f>VLOOKUP(CU127,'ALL-Chart of Accounts'!$E:$F,2,0)</f>
        <v>IC AM COS - Service (I85SVCAFT) - Fx OH</v>
      </c>
      <c r="DA127" s="32">
        <f t="shared" si="89"/>
        <v>528040</v>
      </c>
      <c r="DB127" s="32">
        <f t="shared" si="77"/>
        <v>9165</v>
      </c>
      <c r="DC127" s="34"/>
      <c r="DD127" s="34"/>
      <c r="DE127" s="32" t="str">
        <f t="shared" si="61"/>
        <v>FC</v>
      </c>
      <c r="DF127" s="32" t="str">
        <f>VLOOKUP(DA127,'ALL-Chart of Accounts'!$E:$F,2,0)</f>
        <v>IC AM COS - Service (I85SVCAFT) - Var OH</v>
      </c>
      <c r="DG127" s="32">
        <f t="shared" si="90"/>
        <v>528050</v>
      </c>
      <c r="DH127" s="32">
        <f t="shared" si="79"/>
        <v>9165</v>
      </c>
      <c r="DI127" s="34"/>
      <c r="DJ127" s="34"/>
      <c r="DK127" s="32" t="str">
        <f t="shared" si="62"/>
        <v>FC</v>
      </c>
      <c r="DL127" s="32" t="str">
        <f>VLOOKUP(DG127,'ALL-Chart of Accounts'!$E:$F,2,0)</f>
        <v>IC AM COS - Service (I85SVCAFT) - Outsid</v>
      </c>
      <c r="DM127" s="34"/>
      <c r="DN127" s="34"/>
      <c r="DO127" s="34"/>
      <c r="DP127" s="34"/>
      <c r="DQ127" s="34"/>
      <c r="DR127" s="34"/>
      <c r="DS127" s="34"/>
      <c r="DT127" s="34"/>
      <c r="DU127" s="34"/>
      <c r="DV127" s="34"/>
      <c r="DW127" s="34"/>
      <c r="DX127" s="34"/>
      <c r="DY127" s="34"/>
      <c r="DZ127" s="34"/>
      <c r="EA127" s="34"/>
      <c r="EB127" s="34"/>
      <c r="EC127" s="34"/>
      <c r="ED127" s="34"/>
      <c r="EE127" s="34"/>
      <c r="EF127" s="34"/>
      <c r="EG127" s="34"/>
      <c r="EH127" s="34"/>
      <c r="EI127" s="34"/>
      <c r="EJ127" s="34"/>
      <c r="EK127" s="34"/>
      <c r="EL127" s="34"/>
      <c r="EM127" s="34"/>
      <c r="EN127" s="34"/>
      <c r="EO127" s="34"/>
      <c r="EP127" s="34"/>
      <c r="ER127" s="32" t="str">
        <f t="shared" si="63"/>
        <v>1JBTFCS400</v>
      </c>
      <c r="ES127" s="32" t="b">
        <f t="shared" si="84"/>
        <v>1</v>
      </c>
      <c r="ET127" s="46" t="s">
        <v>10</v>
      </c>
      <c r="EU127" s="46" t="s">
        <v>2534</v>
      </c>
      <c r="EV127" s="46" t="s">
        <v>2535</v>
      </c>
      <c r="EW127" s="46" t="s">
        <v>9398</v>
      </c>
      <c r="EX127" s="61">
        <v>42916.568698460651</v>
      </c>
      <c r="EY127" s="46" t="s">
        <v>9398</v>
      </c>
      <c r="EZ127" s="61">
        <v>43115.398584756942</v>
      </c>
    </row>
    <row r="128" spans="1:156" s="46" customFormat="1" x14ac:dyDescent="0.35">
      <c r="A128" s="47">
        <v>43115</v>
      </c>
      <c r="B128" s="47"/>
      <c r="C128" s="47"/>
      <c r="D128" s="46" t="s">
        <v>3429</v>
      </c>
      <c r="E128" s="22" t="str">
        <f t="shared" si="94"/>
        <v>X</v>
      </c>
      <c r="F128" s="22" t="str">
        <f t="shared" si="94"/>
        <v>X</v>
      </c>
      <c r="G128" s="22" t="str">
        <f t="shared" si="94"/>
        <v/>
      </c>
      <c r="H128" s="22" t="str">
        <f t="shared" si="94"/>
        <v/>
      </c>
      <c r="I128" s="22" t="str">
        <f t="shared" si="94"/>
        <v/>
      </c>
      <c r="J128" s="22" t="str">
        <f t="shared" si="94"/>
        <v>X</v>
      </c>
      <c r="K128" s="22" t="str">
        <f t="shared" si="94"/>
        <v>X</v>
      </c>
      <c r="L128" s="22" t="s">
        <v>2586</v>
      </c>
      <c r="M128" s="34" t="s">
        <v>2530</v>
      </c>
      <c r="N128" s="34" t="s">
        <v>2531</v>
      </c>
      <c r="O128" s="32">
        <f t="shared" si="64"/>
        <v>124305</v>
      </c>
      <c r="P128" s="34"/>
      <c r="Q128" s="34"/>
      <c r="R128" s="34"/>
      <c r="S128" s="32" t="str">
        <f>IFERROR(VLOOKUP(LEFT($M128,2),'ALL-Unit Code 4'!$W:$W,1,0),VLOOKUP($D$3,Sites!$A:$B,2,0))</f>
        <v>FC</v>
      </c>
      <c r="T128" s="32" t="str">
        <f>VLOOKUP(O128,'ALL-Chart of Accounts'!$E:$F,2,0)</f>
        <v>IC AR - Puebla</v>
      </c>
      <c r="U128" s="34"/>
      <c r="V128" s="34"/>
      <c r="W128" s="34"/>
      <c r="X128" s="34"/>
      <c r="Y128" s="34"/>
      <c r="Z128" s="34"/>
      <c r="AA128" s="32">
        <f t="shared" si="92"/>
        <v>428000</v>
      </c>
      <c r="AB128" s="38">
        <f t="shared" si="95"/>
        <v>9305</v>
      </c>
      <c r="AC128" s="34"/>
      <c r="AD128" s="34"/>
      <c r="AE128" s="32" t="str">
        <f t="shared" si="55"/>
        <v>FC</v>
      </c>
      <c r="AF128" s="32" t="str">
        <f>VLOOKUP(AA128,'ALL-Chart of Accounts'!$E:$F,2,0)</f>
        <v>IC AM Sales - Svc (I82SVCAFT)</v>
      </c>
      <c r="AG128" s="32">
        <f t="shared" si="65"/>
        <v>428000</v>
      </c>
      <c r="AH128" s="32">
        <f t="shared" si="66"/>
        <v>9305</v>
      </c>
      <c r="AI128" s="32">
        <f t="shared" si="67"/>
        <v>9999</v>
      </c>
      <c r="AJ128" s="34"/>
      <c r="AK128" s="32" t="str">
        <f t="shared" si="56"/>
        <v>FC</v>
      </c>
      <c r="AL128" s="32" t="str">
        <f>VLOOKUP(AG128,'ALL-Chart of Accounts'!$E:$F,2,0)</f>
        <v>IC AM Sales - Svc (I82SVCAFT)</v>
      </c>
      <c r="AM128" s="34"/>
      <c r="AN128" s="34"/>
      <c r="AO128" s="34"/>
      <c r="AP128" s="34"/>
      <c r="AQ128" s="34"/>
      <c r="AR128" s="34"/>
      <c r="AS128" s="32">
        <f t="shared" si="68"/>
        <v>428000</v>
      </c>
      <c r="AT128" s="32">
        <f t="shared" si="69"/>
        <v>9305</v>
      </c>
      <c r="AU128" s="32" t="str">
        <f t="shared" si="70"/>
        <v/>
      </c>
      <c r="AV128" s="34"/>
      <c r="AW128" s="32" t="str">
        <f t="shared" si="57"/>
        <v>FC</v>
      </c>
      <c r="AX128" s="32" t="str">
        <f>VLOOKUP(AS128,'ALL-Chart of Accounts'!$E:$F,2,0)</f>
        <v>IC AM Sales - Svc (I82SVCAFT)</v>
      </c>
      <c r="AY128" s="34"/>
      <c r="AZ128" s="34"/>
      <c r="BA128" s="34"/>
      <c r="BB128" s="34"/>
      <c r="BC128" s="34"/>
      <c r="BD128" s="34"/>
      <c r="BE128" s="34"/>
      <c r="BF128" s="34"/>
      <c r="BG128" s="34"/>
      <c r="BH128" s="34"/>
      <c r="BI128" s="34"/>
      <c r="BJ128" s="34"/>
      <c r="BK128" s="34"/>
      <c r="BL128" s="34"/>
      <c r="BM128" s="34"/>
      <c r="BN128" s="34"/>
      <c r="BO128" s="34"/>
      <c r="BP128" s="34"/>
      <c r="BQ128" s="34"/>
      <c r="BR128" s="34"/>
      <c r="BS128" s="34"/>
      <c r="BT128" s="34"/>
      <c r="BU128" s="34"/>
      <c r="BV128" s="34"/>
      <c r="BW128" s="34"/>
      <c r="BX128" s="34"/>
      <c r="BY128" s="34"/>
      <c r="BZ128" s="34"/>
      <c r="CA128" s="34"/>
      <c r="CB128" s="34"/>
      <c r="CC128" s="34"/>
      <c r="CD128" s="34"/>
      <c r="CE128" s="34"/>
      <c r="CF128" s="34"/>
      <c r="CG128" s="34"/>
      <c r="CH128" s="34"/>
      <c r="CI128" s="32">
        <f t="shared" si="93"/>
        <v>528010</v>
      </c>
      <c r="CJ128" s="32">
        <f t="shared" si="71"/>
        <v>9305</v>
      </c>
      <c r="CK128" s="34"/>
      <c r="CL128" s="34"/>
      <c r="CM128" s="32" t="str">
        <f t="shared" si="58"/>
        <v>FC</v>
      </c>
      <c r="CN128" s="32" t="str">
        <f>VLOOKUP(CI128,'ALL-Chart of Accounts'!$E:$F,2,0)</f>
        <v>IC AM COS - Service (I85SVCAFT) - Matl</v>
      </c>
      <c r="CO128" s="32">
        <f t="shared" si="87"/>
        <v>528020</v>
      </c>
      <c r="CP128" s="32">
        <f t="shared" si="73"/>
        <v>9305</v>
      </c>
      <c r="CQ128" s="34"/>
      <c r="CR128" s="34"/>
      <c r="CS128" s="32" t="str">
        <f t="shared" si="59"/>
        <v>FC</v>
      </c>
      <c r="CT128" s="32" t="str">
        <f>VLOOKUP(CO128,'ALL-Chart of Accounts'!$E:$F,2,0)</f>
        <v>IC AM COS - Service (I85SVCAFT) - Labor</v>
      </c>
      <c r="CU128" s="32">
        <f t="shared" si="88"/>
        <v>528030</v>
      </c>
      <c r="CV128" s="32">
        <f t="shared" si="75"/>
        <v>9305</v>
      </c>
      <c r="CW128" s="34"/>
      <c r="CX128" s="34"/>
      <c r="CY128" s="32" t="str">
        <f t="shared" si="60"/>
        <v>FC</v>
      </c>
      <c r="CZ128" s="32" t="str">
        <f>VLOOKUP(CU128,'ALL-Chart of Accounts'!$E:$F,2,0)</f>
        <v>IC AM COS - Service (I85SVCAFT) - Fx OH</v>
      </c>
      <c r="DA128" s="32">
        <f t="shared" si="89"/>
        <v>528040</v>
      </c>
      <c r="DB128" s="32">
        <f t="shared" si="77"/>
        <v>9305</v>
      </c>
      <c r="DC128" s="34"/>
      <c r="DD128" s="34"/>
      <c r="DE128" s="32" t="str">
        <f t="shared" si="61"/>
        <v>FC</v>
      </c>
      <c r="DF128" s="32" t="str">
        <f>VLOOKUP(DA128,'ALL-Chart of Accounts'!$E:$F,2,0)</f>
        <v>IC AM COS - Service (I85SVCAFT) - Var OH</v>
      </c>
      <c r="DG128" s="32">
        <f t="shared" si="90"/>
        <v>528050</v>
      </c>
      <c r="DH128" s="32">
        <f t="shared" si="79"/>
        <v>9305</v>
      </c>
      <c r="DI128" s="34"/>
      <c r="DJ128" s="34"/>
      <c r="DK128" s="32" t="str">
        <f t="shared" si="62"/>
        <v>FC</v>
      </c>
      <c r="DL128" s="32" t="str">
        <f>VLOOKUP(DG128,'ALL-Chart of Accounts'!$E:$F,2,0)</f>
        <v>IC AM COS - Service (I85SVCAFT) - Outsid</v>
      </c>
      <c r="DM128" s="34"/>
      <c r="DN128" s="34"/>
      <c r="DO128" s="34"/>
      <c r="DP128" s="34"/>
      <c r="DQ128" s="34"/>
      <c r="DR128" s="34"/>
      <c r="DS128" s="34"/>
      <c r="DT128" s="34"/>
      <c r="DU128" s="34"/>
      <c r="DV128" s="34"/>
      <c r="DW128" s="34"/>
      <c r="DX128" s="34"/>
      <c r="DY128" s="34"/>
      <c r="DZ128" s="34"/>
      <c r="EA128" s="34"/>
      <c r="EB128" s="34"/>
      <c r="EC128" s="34"/>
      <c r="ED128" s="34"/>
      <c r="EE128" s="34"/>
      <c r="EF128" s="34"/>
      <c r="EG128" s="34"/>
      <c r="EH128" s="34"/>
      <c r="EI128" s="34"/>
      <c r="EJ128" s="34"/>
      <c r="EK128" s="34"/>
      <c r="EL128" s="34"/>
      <c r="EM128" s="34"/>
      <c r="EN128" s="34"/>
      <c r="EO128" s="34"/>
      <c r="EP128" s="34"/>
      <c r="ER128" s="32" t="str">
        <f t="shared" si="63"/>
        <v>1JBTFCS408</v>
      </c>
      <c r="ES128" s="32" t="b">
        <f t="shared" si="84"/>
        <v>1</v>
      </c>
      <c r="ET128" s="46" t="s">
        <v>10</v>
      </c>
      <c r="EU128" s="46" t="s">
        <v>2536</v>
      </c>
      <c r="EV128" s="46" t="s">
        <v>2537</v>
      </c>
      <c r="EW128" s="46" t="s">
        <v>9398</v>
      </c>
      <c r="EX128" s="61">
        <v>42916.568700694443</v>
      </c>
      <c r="EY128" s="46" t="s">
        <v>9398</v>
      </c>
      <c r="EZ128" s="61">
        <v>43115.398586655094</v>
      </c>
    </row>
    <row r="129" spans="1:156" s="46" customFormat="1" x14ac:dyDescent="0.35">
      <c r="A129" s="47">
        <v>43115</v>
      </c>
      <c r="B129" s="47"/>
      <c r="C129" s="47"/>
      <c r="D129" s="46" t="s">
        <v>3429</v>
      </c>
      <c r="E129" s="22" t="str">
        <f t="shared" si="94"/>
        <v>X</v>
      </c>
      <c r="F129" s="22" t="str">
        <f t="shared" si="94"/>
        <v>X</v>
      </c>
      <c r="G129" s="22" t="str">
        <f t="shared" si="94"/>
        <v/>
      </c>
      <c r="H129" s="22" t="str">
        <f t="shared" si="94"/>
        <v/>
      </c>
      <c r="I129" s="22" t="str">
        <f t="shared" si="94"/>
        <v/>
      </c>
      <c r="J129" s="22" t="str">
        <f t="shared" si="94"/>
        <v>X</v>
      </c>
      <c r="K129" s="22" t="str">
        <f t="shared" si="94"/>
        <v>X</v>
      </c>
      <c r="L129" s="22" t="s">
        <v>2586</v>
      </c>
      <c r="M129" s="34" t="s">
        <v>2532</v>
      </c>
      <c r="N129" s="34" t="s">
        <v>2533</v>
      </c>
      <c r="O129" s="32">
        <f t="shared" si="64"/>
        <v>124320</v>
      </c>
      <c r="P129" s="34"/>
      <c r="Q129" s="34"/>
      <c r="R129" s="34"/>
      <c r="S129" s="32" t="str">
        <f>IFERROR(VLOOKUP(LEFT($M129,2),'ALL-Unit Code 4'!$W:$W,1,0),VLOOKUP($D$3,Sites!$A:$B,2,0))</f>
        <v>FC</v>
      </c>
      <c r="T129" s="32" t="str">
        <f>VLOOKUP(O129,'ALL-Chart of Accounts'!$E:$F,2,0)</f>
        <v>IC AR - Brazil</v>
      </c>
      <c r="U129" s="34"/>
      <c r="V129" s="34"/>
      <c r="W129" s="34"/>
      <c r="X129" s="34"/>
      <c r="Y129" s="34"/>
      <c r="Z129" s="34"/>
      <c r="AA129" s="32">
        <f t="shared" si="92"/>
        <v>428000</v>
      </c>
      <c r="AB129" s="32">
        <f t="shared" si="95"/>
        <v>9320</v>
      </c>
      <c r="AC129" s="34"/>
      <c r="AD129" s="34"/>
      <c r="AE129" s="32" t="str">
        <f t="shared" si="55"/>
        <v>FC</v>
      </c>
      <c r="AF129" s="32" t="str">
        <f>VLOOKUP(AA129,'ALL-Chart of Accounts'!$E:$F,2,0)</f>
        <v>IC AM Sales - Svc (I82SVCAFT)</v>
      </c>
      <c r="AG129" s="32">
        <f t="shared" si="65"/>
        <v>428000</v>
      </c>
      <c r="AH129" s="32">
        <f t="shared" si="66"/>
        <v>9320</v>
      </c>
      <c r="AI129" s="32">
        <f t="shared" si="67"/>
        <v>9999</v>
      </c>
      <c r="AJ129" s="34"/>
      <c r="AK129" s="32" t="str">
        <f t="shared" si="56"/>
        <v>FC</v>
      </c>
      <c r="AL129" s="32" t="str">
        <f>VLOOKUP(AG129,'ALL-Chart of Accounts'!$E:$F,2,0)</f>
        <v>IC AM Sales - Svc (I82SVCAFT)</v>
      </c>
      <c r="AM129" s="34"/>
      <c r="AN129" s="34"/>
      <c r="AO129" s="34"/>
      <c r="AP129" s="34"/>
      <c r="AQ129" s="34"/>
      <c r="AR129" s="34"/>
      <c r="AS129" s="32">
        <f t="shared" si="68"/>
        <v>428000</v>
      </c>
      <c r="AT129" s="32">
        <f t="shared" si="69"/>
        <v>9320</v>
      </c>
      <c r="AU129" s="32" t="str">
        <f t="shared" si="70"/>
        <v/>
      </c>
      <c r="AV129" s="34"/>
      <c r="AW129" s="32" t="str">
        <f t="shared" si="57"/>
        <v>FC</v>
      </c>
      <c r="AX129" s="32" t="str">
        <f>VLOOKUP(AS129,'ALL-Chart of Accounts'!$E:$F,2,0)</f>
        <v>IC AM Sales - Svc (I82SVCAFT)</v>
      </c>
      <c r="AY129" s="34"/>
      <c r="AZ129" s="34"/>
      <c r="BA129" s="34"/>
      <c r="BB129" s="34"/>
      <c r="BC129" s="34"/>
      <c r="BD129" s="34"/>
      <c r="BE129" s="34"/>
      <c r="BF129" s="34"/>
      <c r="BG129" s="34"/>
      <c r="BH129" s="34"/>
      <c r="BI129" s="34"/>
      <c r="BJ129" s="34"/>
      <c r="BK129" s="34"/>
      <c r="BL129" s="34"/>
      <c r="BM129" s="34"/>
      <c r="BN129" s="34"/>
      <c r="BO129" s="34"/>
      <c r="BP129" s="34"/>
      <c r="BQ129" s="34"/>
      <c r="BR129" s="34"/>
      <c r="BS129" s="34"/>
      <c r="BT129" s="34"/>
      <c r="BU129" s="34"/>
      <c r="BV129" s="34"/>
      <c r="BW129" s="34"/>
      <c r="BX129" s="34"/>
      <c r="BY129" s="34"/>
      <c r="BZ129" s="34"/>
      <c r="CA129" s="34"/>
      <c r="CB129" s="34"/>
      <c r="CC129" s="34"/>
      <c r="CD129" s="34"/>
      <c r="CE129" s="34"/>
      <c r="CF129" s="34"/>
      <c r="CG129" s="34"/>
      <c r="CH129" s="34"/>
      <c r="CI129" s="32">
        <f t="shared" si="93"/>
        <v>528010</v>
      </c>
      <c r="CJ129" s="32">
        <f t="shared" si="71"/>
        <v>9320</v>
      </c>
      <c r="CK129" s="34"/>
      <c r="CL129" s="34"/>
      <c r="CM129" s="32" t="str">
        <f t="shared" si="58"/>
        <v>FC</v>
      </c>
      <c r="CN129" s="32" t="str">
        <f>VLOOKUP(CI129,'ALL-Chart of Accounts'!$E:$F,2,0)</f>
        <v>IC AM COS - Service (I85SVCAFT) - Matl</v>
      </c>
      <c r="CO129" s="32">
        <f t="shared" si="87"/>
        <v>528020</v>
      </c>
      <c r="CP129" s="32">
        <f t="shared" si="73"/>
        <v>9320</v>
      </c>
      <c r="CQ129" s="34"/>
      <c r="CR129" s="34"/>
      <c r="CS129" s="32" t="str">
        <f t="shared" si="59"/>
        <v>FC</v>
      </c>
      <c r="CT129" s="32" t="str">
        <f>VLOOKUP(CO129,'ALL-Chart of Accounts'!$E:$F,2,0)</f>
        <v>IC AM COS - Service (I85SVCAFT) - Labor</v>
      </c>
      <c r="CU129" s="32">
        <f t="shared" si="88"/>
        <v>528030</v>
      </c>
      <c r="CV129" s="32">
        <f t="shared" si="75"/>
        <v>9320</v>
      </c>
      <c r="CW129" s="34"/>
      <c r="CX129" s="34"/>
      <c r="CY129" s="32" t="str">
        <f t="shared" si="60"/>
        <v>FC</v>
      </c>
      <c r="CZ129" s="32" t="str">
        <f>VLOOKUP(CU129,'ALL-Chart of Accounts'!$E:$F,2,0)</f>
        <v>IC AM COS - Service (I85SVCAFT) - Fx OH</v>
      </c>
      <c r="DA129" s="32">
        <f t="shared" si="89"/>
        <v>528040</v>
      </c>
      <c r="DB129" s="32">
        <f t="shared" si="77"/>
        <v>9320</v>
      </c>
      <c r="DC129" s="34"/>
      <c r="DD129" s="34"/>
      <c r="DE129" s="32" t="str">
        <f t="shared" si="61"/>
        <v>FC</v>
      </c>
      <c r="DF129" s="32" t="str">
        <f>VLOOKUP(DA129,'ALL-Chart of Accounts'!$E:$F,2,0)</f>
        <v>IC AM COS - Service (I85SVCAFT) - Var OH</v>
      </c>
      <c r="DG129" s="32">
        <f t="shared" si="90"/>
        <v>528050</v>
      </c>
      <c r="DH129" s="32">
        <f t="shared" si="79"/>
        <v>9320</v>
      </c>
      <c r="DI129" s="34"/>
      <c r="DJ129" s="34"/>
      <c r="DK129" s="32" t="str">
        <f t="shared" si="62"/>
        <v>FC</v>
      </c>
      <c r="DL129" s="32" t="str">
        <f>VLOOKUP(DG129,'ALL-Chart of Accounts'!$E:$F,2,0)</f>
        <v>IC AM COS - Service (I85SVCAFT) - Outsid</v>
      </c>
      <c r="DM129" s="34"/>
      <c r="DN129" s="34"/>
      <c r="DO129" s="34"/>
      <c r="DP129" s="34"/>
      <c r="DQ129" s="34"/>
      <c r="DR129" s="34"/>
      <c r="DS129" s="34"/>
      <c r="DT129" s="34"/>
      <c r="DU129" s="34"/>
      <c r="DV129" s="34"/>
      <c r="DW129" s="34"/>
      <c r="DX129" s="34"/>
      <c r="DY129" s="34"/>
      <c r="DZ129" s="34"/>
      <c r="EA129" s="34"/>
      <c r="EB129" s="34"/>
      <c r="EC129" s="34"/>
      <c r="ED129" s="34"/>
      <c r="EE129" s="34"/>
      <c r="EF129" s="34"/>
      <c r="EG129" s="34"/>
      <c r="EH129" s="34"/>
      <c r="EI129" s="34"/>
      <c r="EJ129" s="34"/>
      <c r="EK129" s="34"/>
      <c r="EL129" s="34"/>
      <c r="EM129" s="34"/>
      <c r="EN129" s="34"/>
      <c r="EO129" s="34"/>
      <c r="EP129" s="34"/>
      <c r="ER129" s="32" t="str">
        <f t="shared" si="63"/>
        <v>1JBTFCS420</v>
      </c>
      <c r="ES129" s="32" t="b">
        <f t="shared" si="84"/>
        <v>1</v>
      </c>
      <c r="ET129" s="46" t="s">
        <v>10</v>
      </c>
      <c r="EU129" s="46" t="s">
        <v>9958</v>
      </c>
      <c r="EV129" s="46" t="s">
        <v>9959</v>
      </c>
      <c r="EW129" s="46" t="s">
        <v>9398</v>
      </c>
      <c r="EX129" s="61">
        <v>43187.407484687501</v>
      </c>
      <c r="EY129" s="46" t="s">
        <v>9398</v>
      </c>
      <c r="EZ129" s="61">
        <v>43187.407484687501</v>
      </c>
    </row>
    <row r="130" spans="1:156" s="46" customFormat="1" x14ac:dyDescent="0.35">
      <c r="A130" s="47">
        <v>43115</v>
      </c>
      <c r="B130" s="47"/>
      <c r="C130" s="47"/>
      <c r="D130" s="46" t="s">
        <v>3429</v>
      </c>
      <c r="E130" s="22" t="str">
        <f t="shared" si="94"/>
        <v>X</v>
      </c>
      <c r="F130" s="22" t="str">
        <f t="shared" si="94"/>
        <v>X</v>
      </c>
      <c r="G130" s="22" t="str">
        <f t="shared" si="94"/>
        <v/>
      </c>
      <c r="H130" s="22" t="str">
        <f t="shared" si="94"/>
        <v/>
      </c>
      <c r="I130" s="22" t="str">
        <f t="shared" si="94"/>
        <v/>
      </c>
      <c r="J130" s="22" t="str">
        <f t="shared" si="94"/>
        <v>X</v>
      </c>
      <c r="K130" s="22" t="str">
        <f t="shared" si="94"/>
        <v>X</v>
      </c>
      <c r="L130" s="22" t="s">
        <v>2586</v>
      </c>
      <c r="M130" s="34" t="s">
        <v>2534</v>
      </c>
      <c r="N130" s="34" t="s">
        <v>2535</v>
      </c>
      <c r="O130" s="32">
        <f t="shared" si="64"/>
        <v>124400</v>
      </c>
      <c r="P130" s="34"/>
      <c r="Q130" s="34"/>
      <c r="R130" s="34"/>
      <c r="S130" s="32" t="str">
        <f>IFERROR(VLOOKUP(LEFT($M130,2),'ALL-Unit Code 4'!$W:$W,1,0),VLOOKUP($D$3,Sites!$A:$B,2,0))</f>
        <v>FC</v>
      </c>
      <c r="T130" s="32" t="str">
        <f>VLOOKUP(O130,'ALL-Chart of Accounts'!$E:$F,2,0)</f>
        <v>IC AR - Sweden</v>
      </c>
      <c r="U130" s="34"/>
      <c r="V130" s="34"/>
      <c r="W130" s="34"/>
      <c r="X130" s="34"/>
      <c r="Y130" s="34"/>
      <c r="Z130" s="34"/>
      <c r="AA130" s="32">
        <f t="shared" si="92"/>
        <v>428000</v>
      </c>
      <c r="AB130" s="32">
        <f t="shared" si="95"/>
        <v>9400</v>
      </c>
      <c r="AC130" s="34"/>
      <c r="AD130" s="34"/>
      <c r="AE130" s="32" t="str">
        <f t="shared" si="55"/>
        <v>FC</v>
      </c>
      <c r="AF130" s="32" t="str">
        <f>VLOOKUP(AA130,'ALL-Chart of Accounts'!$E:$F,2,0)</f>
        <v>IC AM Sales - Svc (I82SVCAFT)</v>
      </c>
      <c r="AG130" s="32">
        <f t="shared" si="65"/>
        <v>428000</v>
      </c>
      <c r="AH130" s="32">
        <f t="shared" si="66"/>
        <v>9400</v>
      </c>
      <c r="AI130" s="32">
        <f t="shared" si="67"/>
        <v>9999</v>
      </c>
      <c r="AJ130" s="34"/>
      <c r="AK130" s="32" t="str">
        <f t="shared" si="56"/>
        <v>FC</v>
      </c>
      <c r="AL130" s="32" t="str">
        <f>VLOOKUP(AG130,'ALL-Chart of Accounts'!$E:$F,2,0)</f>
        <v>IC AM Sales - Svc (I82SVCAFT)</v>
      </c>
      <c r="AM130" s="34"/>
      <c r="AN130" s="34"/>
      <c r="AO130" s="34"/>
      <c r="AP130" s="34"/>
      <c r="AQ130" s="34"/>
      <c r="AR130" s="34"/>
      <c r="AS130" s="32">
        <f t="shared" si="68"/>
        <v>428000</v>
      </c>
      <c r="AT130" s="32">
        <f t="shared" si="69"/>
        <v>9400</v>
      </c>
      <c r="AU130" s="32" t="str">
        <f t="shared" si="70"/>
        <v/>
      </c>
      <c r="AV130" s="34"/>
      <c r="AW130" s="32" t="str">
        <f t="shared" si="57"/>
        <v>FC</v>
      </c>
      <c r="AX130" s="32" t="str">
        <f>VLOOKUP(AS130,'ALL-Chart of Accounts'!$E:$F,2,0)</f>
        <v>IC AM Sales - Svc (I82SVCAFT)</v>
      </c>
      <c r="AY130" s="34"/>
      <c r="AZ130" s="34"/>
      <c r="BA130" s="34"/>
      <c r="BB130" s="34"/>
      <c r="BC130" s="34"/>
      <c r="BD130" s="34"/>
      <c r="BE130" s="34"/>
      <c r="BF130" s="34"/>
      <c r="BG130" s="34"/>
      <c r="BH130" s="34"/>
      <c r="BI130" s="34"/>
      <c r="BJ130" s="34"/>
      <c r="BK130" s="34"/>
      <c r="BL130" s="34"/>
      <c r="BM130" s="34"/>
      <c r="BN130" s="34"/>
      <c r="BO130" s="34"/>
      <c r="BP130" s="34"/>
      <c r="BQ130" s="34"/>
      <c r="BR130" s="34"/>
      <c r="BS130" s="34"/>
      <c r="BT130" s="34"/>
      <c r="BU130" s="34"/>
      <c r="BV130" s="34"/>
      <c r="BW130" s="34"/>
      <c r="BX130" s="34"/>
      <c r="BY130" s="34"/>
      <c r="BZ130" s="34"/>
      <c r="CA130" s="34"/>
      <c r="CB130" s="34"/>
      <c r="CC130" s="34"/>
      <c r="CD130" s="34"/>
      <c r="CE130" s="34"/>
      <c r="CF130" s="34"/>
      <c r="CG130" s="34"/>
      <c r="CH130" s="34"/>
      <c r="CI130" s="32">
        <f t="shared" si="93"/>
        <v>528010</v>
      </c>
      <c r="CJ130" s="32">
        <f t="shared" si="71"/>
        <v>9400</v>
      </c>
      <c r="CK130" s="34"/>
      <c r="CL130" s="34"/>
      <c r="CM130" s="32" t="str">
        <f t="shared" si="58"/>
        <v>FC</v>
      </c>
      <c r="CN130" s="32" t="str">
        <f>VLOOKUP(CI130,'ALL-Chart of Accounts'!$E:$F,2,0)</f>
        <v>IC AM COS - Service (I85SVCAFT) - Matl</v>
      </c>
      <c r="CO130" s="32">
        <f t="shared" si="87"/>
        <v>528020</v>
      </c>
      <c r="CP130" s="32">
        <f t="shared" si="73"/>
        <v>9400</v>
      </c>
      <c r="CQ130" s="34"/>
      <c r="CR130" s="34"/>
      <c r="CS130" s="32" t="str">
        <f t="shared" si="59"/>
        <v>FC</v>
      </c>
      <c r="CT130" s="32" t="str">
        <f>VLOOKUP(CO130,'ALL-Chart of Accounts'!$E:$F,2,0)</f>
        <v>IC AM COS - Service (I85SVCAFT) - Labor</v>
      </c>
      <c r="CU130" s="32">
        <f t="shared" si="88"/>
        <v>528030</v>
      </c>
      <c r="CV130" s="32">
        <f t="shared" si="75"/>
        <v>9400</v>
      </c>
      <c r="CW130" s="34"/>
      <c r="CX130" s="34"/>
      <c r="CY130" s="32" t="str">
        <f t="shared" si="60"/>
        <v>FC</v>
      </c>
      <c r="CZ130" s="32" t="str">
        <f>VLOOKUP(CU130,'ALL-Chart of Accounts'!$E:$F,2,0)</f>
        <v>IC AM COS - Service (I85SVCAFT) - Fx OH</v>
      </c>
      <c r="DA130" s="32">
        <f t="shared" si="89"/>
        <v>528040</v>
      </c>
      <c r="DB130" s="32">
        <f t="shared" si="77"/>
        <v>9400</v>
      </c>
      <c r="DC130" s="34"/>
      <c r="DD130" s="34"/>
      <c r="DE130" s="32" t="str">
        <f t="shared" si="61"/>
        <v>FC</v>
      </c>
      <c r="DF130" s="32" t="str">
        <f>VLOOKUP(DA130,'ALL-Chart of Accounts'!$E:$F,2,0)</f>
        <v>IC AM COS - Service (I85SVCAFT) - Var OH</v>
      </c>
      <c r="DG130" s="32">
        <f t="shared" si="90"/>
        <v>528050</v>
      </c>
      <c r="DH130" s="32">
        <f t="shared" si="79"/>
        <v>9400</v>
      </c>
      <c r="DI130" s="34"/>
      <c r="DJ130" s="34"/>
      <c r="DK130" s="32" t="str">
        <f t="shared" si="62"/>
        <v>FC</v>
      </c>
      <c r="DL130" s="32" t="str">
        <f>VLOOKUP(DG130,'ALL-Chart of Accounts'!$E:$F,2,0)</f>
        <v>IC AM COS - Service (I85SVCAFT) - Outsid</v>
      </c>
      <c r="DM130" s="34"/>
      <c r="DN130" s="34"/>
      <c r="DO130" s="34"/>
      <c r="DP130" s="34"/>
      <c r="DQ130" s="34"/>
      <c r="DR130" s="34"/>
      <c r="DS130" s="34"/>
      <c r="DT130" s="34"/>
      <c r="DU130" s="34"/>
      <c r="DV130" s="34"/>
      <c r="DW130" s="34"/>
      <c r="DX130" s="34"/>
      <c r="DY130" s="34"/>
      <c r="DZ130" s="34"/>
      <c r="EA130" s="34"/>
      <c r="EB130" s="34"/>
      <c r="EC130" s="34"/>
      <c r="ED130" s="34"/>
      <c r="EE130" s="34"/>
      <c r="EF130" s="34"/>
      <c r="EG130" s="34"/>
      <c r="EH130" s="34"/>
      <c r="EI130" s="34"/>
      <c r="EJ130" s="34"/>
      <c r="EK130" s="34"/>
      <c r="EL130" s="34"/>
      <c r="EM130" s="34"/>
      <c r="EN130" s="34"/>
      <c r="EO130" s="34"/>
      <c r="EP130" s="34"/>
      <c r="ER130" s="32" t="str">
        <f t="shared" si="63"/>
        <v>1JBTFCS495</v>
      </c>
      <c r="ES130" s="32" t="b">
        <f t="shared" si="84"/>
        <v>1</v>
      </c>
      <c r="ET130" s="46" t="s">
        <v>10</v>
      </c>
      <c r="EU130" s="46" t="s">
        <v>2590</v>
      </c>
      <c r="EV130" s="46" t="s">
        <v>2597</v>
      </c>
      <c r="EW130" s="46" t="s">
        <v>9398</v>
      </c>
      <c r="EX130" s="61">
        <v>43014.063645486109</v>
      </c>
      <c r="EY130" s="46" t="s">
        <v>9398</v>
      </c>
      <c r="EZ130" s="61">
        <v>43115.398588738426</v>
      </c>
    </row>
    <row r="131" spans="1:156" s="46" customFormat="1" x14ac:dyDescent="0.35">
      <c r="A131" s="47">
        <v>43115</v>
      </c>
      <c r="B131" s="47"/>
      <c r="C131" s="47"/>
      <c r="D131" s="46" t="s">
        <v>3429</v>
      </c>
      <c r="E131" s="22" t="str">
        <f t="shared" si="94"/>
        <v>X</v>
      </c>
      <c r="F131" s="22" t="str">
        <f t="shared" si="94"/>
        <v>X</v>
      </c>
      <c r="G131" s="22" t="str">
        <f t="shared" si="94"/>
        <v/>
      </c>
      <c r="H131" s="22" t="str">
        <f t="shared" si="94"/>
        <v/>
      </c>
      <c r="I131" s="22" t="str">
        <f t="shared" si="94"/>
        <v/>
      </c>
      <c r="J131" s="22" t="str">
        <f t="shared" si="94"/>
        <v>X</v>
      </c>
      <c r="K131" s="22" t="str">
        <f t="shared" si="94"/>
        <v>X</v>
      </c>
      <c r="L131" s="22" t="s">
        <v>2586</v>
      </c>
      <c r="M131" s="34" t="s">
        <v>2536</v>
      </c>
      <c r="N131" s="34" t="s">
        <v>2537</v>
      </c>
      <c r="O131" s="32">
        <f t="shared" si="64"/>
        <v>124408</v>
      </c>
      <c r="P131" s="34"/>
      <c r="Q131" s="34"/>
      <c r="R131" s="34"/>
      <c r="S131" s="32" t="str">
        <f>IFERROR(VLOOKUP(LEFT($M131,2),'ALL-Unit Code 4'!$W:$W,1,0),VLOOKUP($D$3,Sites!$A:$B,2,0))</f>
        <v>FC</v>
      </c>
      <c r="T131" s="32" t="str">
        <f>VLOOKUP(O131,'ALL-Chart of Accounts'!$E:$F,2,0)</f>
        <v>IC AR - Double D UK</v>
      </c>
      <c r="U131" s="34"/>
      <c r="V131" s="34"/>
      <c r="W131" s="34"/>
      <c r="X131" s="34"/>
      <c r="Y131" s="34"/>
      <c r="Z131" s="34"/>
      <c r="AA131" s="32">
        <f t="shared" si="92"/>
        <v>428000</v>
      </c>
      <c r="AB131" s="32">
        <f t="shared" si="95"/>
        <v>9408</v>
      </c>
      <c r="AC131" s="34"/>
      <c r="AD131" s="34"/>
      <c r="AE131" s="32" t="str">
        <f t="shared" si="55"/>
        <v>FC</v>
      </c>
      <c r="AF131" s="32" t="str">
        <f>VLOOKUP(AA131,'ALL-Chart of Accounts'!$E:$F,2,0)</f>
        <v>IC AM Sales - Svc (I82SVCAFT)</v>
      </c>
      <c r="AG131" s="32">
        <f t="shared" si="65"/>
        <v>428000</v>
      </c>
      <c r="AH131" s="32">
        <f t="shared" si="66"/>
        <v>9408</v>
      </c>
      <c r="AI131" s="32">
        <f t="shared" si="67"/>
        <v>9999</v>
      </c>
      <c r="AJ131" s="34"/>
      <c r="AK131" s="32" t="str">
        <f t="shared" si="56"/>
        <v>FC</v>
      </c>
      <c r="AL131" s="32" t="str">
        <f>VLOOKUP(AG131,'ALL-Chart of Accounts'!$E:$F,2,0)</f>
        <v>IC AM Sales - Svc (I82SVCAFT)</v>
      </c>
      <c r="AM131" s="34"/>
      <c r="AN131" s="34"/>
      <c r="AO131" s="34"/>
      <c r="AP131" s="34"/>
      <c r="AQ131" s="34"/>
      <c r="AR131" s="34"/>
      <c r="AS131" s="32">
        <f t="shared" si="68"/>
        <v>428000</v>
      </c>
      <c r="AT131" s="32">
        <f t="shared" si="69"/>
        <v>9408</v>
      </c>
      <c r="AU131" s="32" t="str">
        <f t="shared" si="70"/>
        <v/>
      </c>
      <c r="AV131" s="34"/>
      <c r="AW131" s="32" t="str">
        <f t="shared" si="57"/>
        <v>FC</v>
      </c>
      <c r="AX131" s="32" t="str">
        <f>VLOOKUP(AS131,'ALL-Chart of Accounts'!$E:$F,2,0)</f>
        <v>IC AM Sales - Svc (I82SVCAFT)</v>
      </c>
      <c r="AY131" s="34"/>
      <c r="AZ131" s="34"/>
      <c r="BA131" s="34"/>
      <c r="BB131" s="34"/>
      <c r="BC131" s="34"/>
      <c r="BD131" s="34"/>
      <c r="BE131" s="34"/>
      <c r="BF131" s="34"/>
      <c r="BG131" s="34"/>
      <c r="BH131" s="34"/>
      <c r="BI131" s="34"/>
      <c r="BJ131" s="34"/>
      <c r="BK131" s="34"/>
      <c r="BL131" s="34"/>
      <c r="BM131" s="34"/>
      <c r="BN131" s="34"/>
      <c r="BO131" s="34"/>
      <c r="BP131" s="34"/>
      <c r="BQ131" s="34"/>
      <c r="BR131" s="34"/>
      <c r="BS131" s="34"/>
      <c r="BT131" s="34"/>
      <c r="BU131" s="34"/>
      <c r="BV131" s="34"/>
      <c r="BW131" s="34"/>
      <c r="BX131" s="34"/>
      <c r="BY131" s="34"/>
      <c r="BZ131" s="34"/>
      <c r="CA131" s="34"/>
      <c r="CB131" s="34"/>
      <c r="CC131" s="34"/>
      <c r="CD131" s="34"/>
      <c r="CE131" s="34"/>
      <c r="CF131" s="34"/>
      <c r="CG131" s="34"/>
      <c r="CH131" s="34"/>
      <c r="CI131" s="32">
        <f t="shared" si="93"/>
        <v>528010</v>
      </c>
      <c r="CJ131" s="32">
        <f t="shared" si="71"/>
        <v>9408</v>
      </c>
      <c r="CK131" s="34"/>
      <c r="CL131" s="34"/>
      <c r="CM131" s="32" t="str">
        <f t="shared" si="58"/>
        <v>FC</v>
      </c>
      <c r="CN131" s="32" t="str">
        <f>VLOOKUP(CI131,'ALL-Chart of Accounts'!$E:$F,2,0)</f>
        <v>IC AM COS - Service (I85SVCAFT) - Matl</v>
      </c>
      <c r="CO131" s="32">
        <f t="shared" si="87"/>
        <v>528020</v>
      </c>
      <c r="CP131" s="32">
        <f t="shared" si="73"/>
        <v>9408</v>
      </c>
      <c r="CQ131" s="34"/>
      <c r="CR131" s="34"/>
      <c r="CS131" s="32" t="str">
        <f t="shared" si="59"/>
        <v>FC</v>
      </c>
      <c r="CT131" s="32" t="str">
        <f>VLOOKUP(CO131,'ALL-Chart of Accounts'!$E:$F,2,0)</f>
        <v>IC AM COS - Service (I85SVCAFT) - Labor</v>
      </c>
      <c r="CU131" s="32">
        <f t="shared" si="88"/>
        <v>528030</v>
      </c>
      <c r="CV131" s="32">
        <f t="shared" si="75"/>
        <v>9408</v>
      </c>
      <c r="CW131" s="34"/>
      <c r="CX131" s="34"/>
      <c r="CY131" s="32" t="str">
        <f t="shared" si="60"/>
        <v>FC</v>
      </c>
      <c r="CZ131" s="32" t="str">
        <f>VLOOKUP(CU131,'ALL-Chart of Accounts'!$E:$F,2,0)</f>
        <v>IC AM COS - Service (I85SVCAFT) - Fx OH</v>
      </c>
      <c r="DA131" s="32">
        <f t="shared" si="89"/>
        <v>528040</v>
      </c>
      <c r="DB131" s="32">
        <f t="shared" si="77"/>
        <v>9408</v>
      </c>
      <c r="DC131" s="34"/>
      <c r="DD131" s="34"/>
      <c r="DE131" s="32" t="str">
        <f t="shared" si="61"/>
        <v>FC</v>
      </c>
      <c r="DF131" s="32" t="str">
        <f>VLOOKUP(DA131,'ALL-Chart of Accounts'!$E:$F,2,0)</f>
        <v>IC AM COS - Service (I85SVCAFT) - Var OH</v>
      </c>
      <c r="DG131" s="32">
        <f t="shared" si="90"/>
        <v>528050</v>
      </c>
      <c r="DH131" s="32">
        <f t="shared" si="79"/>
        <v>9408</v>
      </c>
      <c r="DI131" s="34"/>
      <c r="DJ131" s="34"/>
      <c r="DK131" s="32" t="str">
        <f t="shared" si="62"/>
        <v>FC</v>
      </c>
      <c r="DL131" s="32" t="str">
        <f>VLOOKUP(DG131,'ALL-Chart of Accounts'!$E:$F,2,0)</f>
        <v>IC AM COS - Service (I85SVCAFT) - Outsid</v>
      </c>
      <c r="DM131" s="34"/>
      <c r="DN131" s="34"/>
      <c r="DO131" s="34"/>
      <c r="DP131" s="34"/>
      <c r="DQ131" s="34"/>
      <c r="DR131" s="34"/>
      <c r="DS131" s="34"/>
      <c r="DT131" s="34"/>
      <c r="DU131" s="34"/>
      <c r="DV131" s="34"/>
      <c r="DW131" s="34"/>
      <c r="DX131" s="34"/>
      <c r="DY131" s="34"/>
      <c r="DZ131" s="34"/>
      <c r="EA131" s="34"/>
      <c r="EB131" s="34"/>
      <c r="EC131" s="34"/>
      <c r="ED131" s="34"/>
      <c r="EE131" s="34"/>
      <c r="EF131" s="34"/>
      <c r="EG131" s="34"/>
      <c r="EH131" s="34"/>
      <c r="EI131" s="34"/>
      <c r="EJ131" s="34"/>
      <c r="EK131" s="34"/>
      <c r="EL131" s="34"/>
      <c r="EM131" s="34"/>
      <c r="EN131" s="34"/>
      <c r="EO131" s="34"/>
      <c r="EP131" s="34"/>
      <c r="ER131" s="32" t="str">
        <f t="shared" si="63"/>
        <v>1JBTFCS500</v>
      </c>
      <c r="ES131" s="32" t="b">
        <f t="shared" si="84"/>
        <v>1</v>
      </c>
      <c r="ET131" s="46" t="s">
        <v>10</v>
      </c>
      <c r="EU131" s="46" t="s">
        <v>2538</v>
      </c>
      <c r="EV131" s="46" t="s">
        <v>2539</v>
      </c>
      <c r="EW131" s="46" t="s">
        <v>9398</v>
      </c>
      <c r="EX131" s="61">
        <v>42916.568702893521</v>
      </c>
      <c r="EY131" s="46" t="s">
        <v>9398</v>
      </c>
      <c r="EZ131" s="61">
        <v>43115.398590590281</v>
      </c>
    </row>
    <row r="132" spans="1:156" s="46" customFormat="1" x14ac:dyDescent="0.35">
      <c r="A132" s="47">
        <v>43187</v>
      </c>
      <c r="B132" s="47"/>
      <c r="C132" s="47"/>
      <c r="D132" s="46" t="s">
        <v>9961</v>
      </c>
      <c r="E132" s="22" t="str">
        <f t="shared" si="94"/>
        <v>X</v>
      </c>
      <c r="F132" s="22" t="str">
        <f t="shared" si="94"/>
        <v>X</v>
      </c>
      <c r="G132" s="22" t="str">
        <f t="shared" si="94"/>
        <v/>
      </c>
      <c r="H132" s="22" t="str">
        <f t="shared" si="94"/>
        <v/>
      </c>
      <c r="I132" s="22" t="str">
        <f t="shared" si="94"/>
        <v/>
      </c>
      <c r="J132" s="22" t="str">
        <f t="shared" si="94"/>
        <v>X</v>
      </c>
      <c r="K132" s="22" t="str">
        <f t="shared" si="94"/>
        <v>X</v>
      </c>
      <c r="L132" s="22" t="s">
        <v>2586</v>
      </c>
      <c r="M132" s="34" t="s">
        <v>9958</v>
      </c>
      <c r="N132" s="34" t="s">
        <v>9959</v>
      </c>
      <c r="O132" s="32">
        <f t="shared" si="64"/>
        <v>124420</v>
      </c>
      <c r="P132" s="34"/>
      <c r="Q132" s="34"/>
      <c r="R132" s="34"/>
      <c r="S132" s="32" t="str">
        <f>IFERROR(VLOOKUP(LEFT($M132,2),'ALL-Unit Code 4'!$W:$W,1,0),VLOOKUP($D$3,Sites!$A:$B,2,0))</f>
        <v>FC</v>
      </c>
      <c r="T132" s="32" t="str">
        <f>VLOOKUP(O132,'ALL-Chart of Accounts'!$E:$F,2,0)</f>
        <v>IC AR - Italy</v>
      </c>
      <c r="U132" s="34"/>
      <c r="V132" s="34"/>
      <c r="W132" s="34"/>
      <c r="X132" s="34"/>
      <c r="Y132" s="34"/>
      <c r="Z132" s="34"/>
      <c r="AA132" s="32">
        <f t="shared" si="92"/>
        <v>428000</v>
      </c>
      <c r="AB132" s="32">
        <f t="shared" si="95"/>
        <v>9420</v>
      </c>
      <c r="AC132" s="34"/>
      <c r="AD132" s="34"/>
      <c r="AE132" s="32" t="str">
        <f t="shared" si="55"/>
        <v>FC</v>
      </c>
      <c r="AF132" s="32" t="str">
        <f>VLOOKUP(AA132,'ALL-Chart of Accounts'!$E:$F,2,0)</f>
        <v>IC AM Sales - Svc (I82SVCAFT)</v>
      </c>
      <c r="AG132" s="32">
        <f t="shared" si="65"/>
        <v>428000</v>
      </c>
      <c r="AH132" s="32">
        <f t="shared" si="66"/>
        <v>9420</v>
      </c>
      <c r="AI132" s="32">
        <f t="shared" si="67"/>
        <v>9999</v>
      </c>
      <c r="AJ132" s="34"/>
      <c r="AK132" s="32" t="str">
        <f t="shared" si="56"/>
        <v>FC</v>
      </c>
      <c r="AL132" s="32" t="str">
        <f>VLOOKUP(AG132,'ALL-Chart of Accounts'!$E:$F,2,0)</f>
        <v>IC AM Sales - Svc (I82SVCAFT)</v>
      </c>
      <c r="AM132" s="34"/>
      <c r="AN132" s="34"/>
      <c r="AO132" s="34"/>
      <c r="AP132" s="34"/>
      <c r="AQ132" s="34"/>
      <c r="AR132" s="34"/>
      <c r="AS132" s="32">
        <f t="shared" si="68"/>
        <v>428000</v>
      </c>
      <c r="AT132" s="32">
        <f t="shared" si="69"/>
        <v>9420</v>
      </c>
      <c r="AU132" s="32" t="str">
        <f t="shared" si="70"/>
        <v/>
      </c>
      <c r="AV132" s="34"/>
      <c r="AW132" s="32" t="str">
        <f t="shared" si="57"/>
        <v>FC</v>
      </c>
      <c r="AX132" s="32" t="str">
        <f>VLOOKUP(AS132,'ALL-Chart of Accounts'!$E:$F,2,0)</f>
        <v>IC AM Sales - Svc (I82SVCAFT)</v>
      </c>
      <c r="AY132" s="34"/>
      <c r="AZ132" s="34"/>
      <c r="BA132" s="34"/>
      <c r="BB132" s="34"/>
      <c r="BC132" s="34"/>
      <c r="BD132" s="34"/>
      <c r="BE132" s="34"/>
      <c r="BF132" s="34"/>
      <c r="BG132" s="34"/>
      <c r="BH132" s="34"/>
      <c r="BI132" s="34"/>
      <c r="BJ132" s="34"/>
      <c r="BK132" s="34"/>
      <c r="BL132" s="34"/>
      <c r="BM132" s="34"/>
      <c r="BN132" s="34"/>
      <c r="BO132" s="34"/>
      <c r="BP132" s="34"/>
      <c r="BQ132" s="34"/>
      <c r="BR132" s="34"/>
      <c r="BS132" s="34"/>
      <c r="BT132" s="34"/>
      <c r="BU132" s="34"/>
      <c r="BV132" s="34"/>
      <c r="BW132" s="34"/>
      <c r="BX132" s="34"/>
      <c r="BY132" s="34"/>
      <c r="BZ132" s="34"/>
      <c r="CA132" s="34"/>
      <c r="CB132" s="34"/>
      <c r="CC132" s="34"/>
      <c r="CD132" s="34"/>
      <c r="CE132" s="34"/>
      <c r="CF132" s="34"/>
      <c r="CG132" s="34"/>
      <c r="CH132" s="34"/>
      <c r="CI132" s="32">
        <f t="shared" si="93"/>
        <v>528010</v>
      </c>
      <c r="CJ132" s="32">
        <f t="shared" si="71"/>
        <v>9420</v>
      </c>
      <c r="CK132" s="34"/>
      <c r="CL132" s="34"/>
      <c r="CM132" s="32" t="str">
        <f t="shared" si="58"/>
        <v>FC</v>
      </c>
      <c r="CN132" s="32" t="str">
        <f>VLOOKUP(CI132,'ALL-Chart of Accounts'!$E:$F,2,0)</f>
        <v>IC AM COS - Service (I85SVCAFT) - Matl</v>
      </c>
      <c r="CO132" s="32">
        <f t="shared" si="87"/>
        <v>528020</v>
      </c>
      <c r="CP132" s="32">
        <f t="shared" si="73"/>
        <v>9420</v>
      </c>
      <c r="CQ132" s="34"/>
      <c r="CR132" s="34"/>
      <c r="CS132" s="32" t="str">
        <f t="shared" si="59"/>
        <v>FC</v>
      </c>
      <c r="CT132" s="32" t="str">
        <f>VLOOKUP(CO132,'ALL-Chart of Accounts'!$E:$F,2,0)</f>
        <v>IC AM COS - Service (I85SVCAFT) - Labor</v>
      </c>
      <c r="CU132" s="32">
        <f t="shared" si="88"/>
        <v>528030</v>
      </c>
      <c r="CV132" s="32">
        <f t="shared" si="75"/>
        <v>9420</v>
      </c>
      <c r="CW132" s="34"/>
      <c r="CX132" s="34"/>
      <c r="CY132" s="32" t="str">
        <f t="shared" si="60"/>
        <v>FC</v>
      </c>
      <c r="CZ132" s="32" t="str">
        <f>VLOOKUP(CU132,'ALL-Chart of Accounts'!$E:$F,2,0)</f>
        <v>IC AM COS - Service (I85SVCAFT) - Fx OH</v>
      </c>
      <c r="DA132" s="32">
        <f t="shared" si="89"/>
        <v>528040</v>
      </c>
      <c r="DB132" s="32">
        <f t="shared" si="77"/>
        <v>9420</v>
      </c>
      <c r="DC132" s="34"/>
      <c r="DD132" s="34"/>
      <c r="DE132" s="32" t="str">
        <f t="shared" si="61"/>
        <v>FC</v>
      </c>
      <c r="DF132" s="32" t="str">
        <f>VLOOKUP(DA132,'ALL-Chart of Accounts'!$E:$F,2,0)</f>
        <v>IC AM COS - Service (I85SVCAFT) - Var OH</v>
      </c>
      <c r="DG132" s="32">
        <f t="shared" si="90"/>
        <v>528050</v>
      </c>
      <c r="DH132" s="32">
        <f t="shared" si="79"/>
        <v>9420</v>
      </c>
      <c r="DI132" s="34"/>
      <c r="DJ132" s="34"/>
      <c r="DK132" s="32" t="str">
        <f t="shared" si="62"/>
        <v>FC</v>
      </c>
      <c r="DL132" s="32" t="str">
        <f>VLOOKUP(DG132,'ALL-Chart of Accounts'!$E:$F,2,0)</f>
        <v>IC AM COS - Service (I85SVCAFT) - Outsid</v>
      </c>
      <c r="DM132" s="34"/>
      <c r="DN132" s="34"/>
      <c r="DO132" s="34"/>
      <c r="DP132" s="34"/>
      <c r="DQ132" s="34"/>
      <c r="DR132" s="34"/>
      <c r="DS132" s="34"/>
      <c r="DT132" s="34"/>
      <c r="DU132" s="34"/>
      <c r="DV132" s="34"/>
      <c r="DW132" s="34"/>
      <c r="DX132" s="34"/>
      <c r="DY132" s="34"/>
      <c r="DZ132" s="34"/>
      <c r="EA132" s="34"/>
      <c r="EB132" s="34"/>
      <c r="EC132" s="34"/>
      <c r="ED132" s="34"/>
      <c r="EE132" s="34"/>
      <c r="EF132" s="34"/>
      <c r="EG132" s="34"/>
      <c r="EH132" s="34"/>
      <c r="EI132" s="34"/>
      <c r="EJ132" s="34"/>
      <c r="EK132" s="34"/>
      <c r="EL132" s="34"/>
      <c r="EM132" s="34"/>
      <c r="EN132" s="34"/>
      <c r="EO132" s="34"/>
      <c r="EP132" s="34"/>
      <c r="ER132" s="32" t="str">
        <f t="shared" si="63"/>
        <v>1JBTFCS510</v>
      </c>
      <c r="ES132" s="32" t="b">
        <f t="shared" si="84"/>
        <v>1</v>
      </c>
      <c r="ET132" s="46" t="s">
        <v>10</v>
      </c>
      <c r="EU132" s="46" t="s">
        <v>2540</v>
      </c>
      <c r="EV132" s="46" t="s">
        <v>2541</v>
      </c>
      <c r="EW132" s="46" t="s">
        <v>9398</v>
      </c>
      <c r="EX132" s="61">
        <v>42916.568705243059</v>
      </c>
      <c r="EY132" s="46" t="s">
        <v>9398</v>
      </c>
      <c r="EZ132" s="61">
        <v>43115.398592361111</v>
      </c>
    </row>
    <row r="133" spans="1:156" s="46" customFormat="1" x14ac:dyDescent="0.35">
      <c r="A133" s="47">
        <v>43115</v>
      </c>
      <c r="B133" s="47"/>
      <c r="C133" s="47"/>
      <c r="D133" s="46" t="s">
        <v>3429</v>
      </c>
      <c r="E133" s="22" t="str">
        <f t="shared" si="94"/>
        <v>X</v>
      </c>
      <c r="F133" s="22" t="str">
        <f t="shared" si="94"/>
        <v>X</v>
      </c>
      <c r="G133" s="22" t="str">
        <f t="shared" si="94"/>
        <v/>
      </c>
      <c r="H133" s="22" t="str">
        <f t="shared" si="94"/>
        <v/>
      </c>
      <c r="I133" s="22" t="str">
        <f t="shared" si="94"/>
        <v/>
      </c>
      <c r="J133" s="22" t="str">
        <f t="shared" si="94"/>
        <v/>
      </c>
      <c r="K133" s="22" t="str">
        <f t="shared" si="94"/>
        <v>X</v>
      </c>
      <c r="L133" s="22" t="s">
        <v>2586</v>
      </c>
      <c r="M133" s="34" t="s">
        <v>2590</v>
      </c>
      <c r="N133" s="34" t="s">
        <v>2597</v>
      </c>
      <c r="O133" s="32">
        <f t="shared" si="64"/>
        <v>124495</v>
      </c>
      <c r="P133" s="34"/>
      <c r="Q133" s="34"/>
      <c r="R133" s="34"/>
      <c r="S133" s="32" t="str">
        <f>IFERROR(VLOOKUP(LEFT($M133,2),'ALL-Unit Code 4'!$W:$W,1,0),VLOOKUP($D$3,Sites!$A:$B,2,0))</f>
        <v>FC</v>
      </c>
      <c r="T133" s="32" t="str">
        <f>VLOOKUP(O133,'ALL-Chart of Accounts'!$E:$F,2,0)</f>
        <v>IC AR - Dubai</v>
      </c>
      <c r="U133" s="34"/>
      <c r="V133" s="34"/>
      <c r="W133" s="34"/>
      <c r="X133" s="34"/>
      <c r="Y133" s="34"/>
      <c r="Z133" s="34"/>
      <c r="AA133" s="32">
        <f t="shared" si="92"/>
        <v>428000</v>
      </c>
      <c r="AB133" s="32">
        <f t="shared" si="95"/>
        <v>9495</v>
      </c>
      <c r="AC133" s="34"/>
      <c r="AD133" s="34"/>
      <c r="AE133" s="32" t="str">
        <f t="shared" si="55"/>
        <v>FC</v>
      </c>
      <c r="AF133" s="32" t="str">
        <f>VLOOKUP(AA133,'ALL-Chart of Accounts'!$E:$F,2,0)</f>
        <v>IC AM Sales - Svc (I82SVCAFT)</v>
      </c>
      <c r="AG133" s="32">
        <f t="shared" si="65"/>
        <v>428000</v>
      </c>
      <c r="AH133" s="32">
        <f t="shared" si="66"/>
        <v>9495</v>
      </c>
      <c r="AI133" s="32">
        <f t="shared" si="67"/>
        <v>9999</v>
      </c>
      <c r="AJ133" s="34"/>
      <c r="AK133" s="32" t="str">
        <f t="shared" si="56"/>
        <v>FC</v>
      </c>
      <c r="AL133" s="32" t="str">
        <f>VLOOKUP(AG133,'ALL-Chart of Accounts'!$E:$F,2,0)</f>
        <v>IC AM Sales - Svc (I82SVCAFT)</v>
      </c>
      <c r="AM133" s="34"/>
      <c r="AN133" s="34"/>
      <c r="AO133" s="34"/>
      <c r="AP133" s="34"/>
      <c r="AQ133" s="34"/>
      <c r="AR133" s="34"/>
      <c r="AS133" s="32">
        <f t="shared" si="68"/>
        <v>428000</v>
      </c>
      <c r="AT133" s="32">
        <f t="shared" si="69"/>
        <v>9495</v>
      </c>
      <c r="AU133" s="32" t="str">
        <f t="shared" si="70"/>
        <v/>
      </c>
      <c r="AV133" s="34"/>
      <c r="AW133" s="32" t="str">
        <f t="shared" si="57"/>
        <v>FC</v>
      </c>
      <c r="AX133" s="32" t="str">
        <f>VLOOKUP(AS133,'ALL-Chart of Accounts'!$E:$F,2,0)</f>
        <v>IC AM Sales - Svc (I82SVCAFT)</v>
      </c>
      <c r="AY133" s="34"/>
      <c r="AZ133" s="34"/>
      <c r="BA133" s="34"/>
      <c r="BB133" s="34"/>
      <c r="BC133" s="34"/>
      <c r="BD133" s="34"/>
      <c r="BE133" s="34"/>
      <c r="BF133" s="34"/>
      <c r="BG133" s="34"/>
      <c r="BH133" s="34"/>
      <c r="BI133" s="34"/>
      <c r="BJ133" s="34"/>
      <c r="BK133" s="34"/>
      <c r="BL133" s="34"/>
      <c r="BM133" s="34"/>
      <c r="BN133" s="34"/>
      <c r="BO133" s="34"/>
      <c r="BP133" s="34"/>
      <c r="BQ133" s="34"/>
      <c r="BR133" s="34"/>
      <c r="BS133" s="34"/>
      <c r="BT133" s="34"/>
      <c r="BU133" s="34"/>
      <c r="BV133" s="34"/>
      <c r="BW133" s="34"/>
      <c r="BX133" s="34"/>
      <c r="BY133" s="34"/>
      <c r="BZ133" s="34"/>
      <c r="CA133" s="34"/>
      <c r="CB133" s="34"/>
      <c r="CC133" s="34"/>
      <c r="CD133" s="34"/>
      <c r="CE133" s="34"/>
      <c r="CF133" s="34"/>
      <c r="CG133" s="34"/>
      <c r="CH133" s="34"/>
      <c r="CI133" s="32">
        <f t="shared" si="93"/>
        <v>528010</v>
      </c>
      <c r="CJ133" s="32">
        <f t="shared" si="71"/>
        <v>9495</v>
      </c>
      <c r="CK133" s="34"/>
      <c r="CL133" s="34"/>
      <c r="CM133" s="32" t="str">
        <f t="shared" si="58"/>
        <v>FC</v>
      </c>
      <c r="CN133" s="32" t="str">
        <f>VLOOKUP(CI133,'ALL-Chart of Accounts'!$E:$F,2,0)</f>
        <v>IC AM COS - Service (I85SVCAFT) - Matl</v>
      </c>
      <c r="CO133" s="32">
        <f t="shared" si="87"/>
        <v>528020</v>
      </c>
      <c r="CP133" s="32">
        <f t="shared" si="73"/>
        <v>9495</v>
      </c>
      <c r="CQ133" s="34"/>
      <c r="CR133" s="34"/>
      <c r="CS133" s="32" t="str">
        <f t="shared" si="59"/>
        <v>FC</v>
      </c>
      <c r="CT133" s="32" t="str">
        <f>VLOOKUP(CO133,'ALL-Chart of Accounts'!$E:$F,2,0)</f>
        <v>IC AM COS - Service (I85SVCAFT) - Labor</v>
      </c>
      <c r="CU133" s="32">
        <f t="shared" si="88"/>
        <v>528030</v>
      </c>
      <c r="CV133" s="32">
        <f t="shared" si="75"/>
        <v>9495</v>
      </c>
      <c r="CW133" s="34"/>
      <c r="CX133" s="34"/>
      <c r="CY133" s="32" t="str">
        <f t="shared" si="60"/>
        <v>FC</v>
      </c>
      <c r="CZ133" s="32" t="str">
        <f>VLOOKUP(CU133,'ALL-Chart of Accounts'!$E:$F,2,0)</f>
        <v>IC AM COS - Service (I85SVCAFT) - Fx OH</v>
      </c>
      <c r="DA133" s="32">
        <f t="shared" si="89"/>
        <v>528040</v>
      </c>
      <c r="DB133" s="32">
        <f t="shared" si="77"/>
        <v>9495</v>
      </c>
      <c r="DC133" s="34"/>
      <c r="DD133" s="34"/>
      <c r="DE133" s="32" t="str">
        <f t="shared" si="61"/>
        <v>FC</v>
      </c>
      <c r="DF133" s="32" t="str">
        <f>VLOOKUP(DA133,'ALL-Chart of Accounts'!$E:$F,2,0)</f>
        <v>IC AM COS - Service (I85SVCAFT) - Var OH</v>
      </c>
      <c r="DG133" s="32">
        <f t="shared" si="90"/>
        <v>528050</v>
      </c>
      <c r="DH133" s="32">
        <f t="shared" si="79"/>
        <v>9495</v>
      </c>
      <c r="DI133" s="34"/>
      <c r="DJ133" s="34"/>
      <c r="DK133" s="32" t="str">
        <f t="shared" si="62"/>
        <v>FC</v>
      </c>
      <c r="DL133" s="32" t="str">
        <f>VLOOKUP(DG133,'ALL-Chart of Accounts'!$E:$F,2,0)</f>
        <v>IC AM COS - Service (I85SVCAFT) - Outsid</v>
      </c>
      <c r="DM133" s="34"/>
      <c r="DN133" s="34"/>
      <c r="DO133" s="34"/>
      <c r="DP133" s="34"/>
      <c r="DQ133" s="34"/>
      <c r="DR133" s="34"/>
      <c r="DS133" s="34"/>
      <c r="DT133" s="34"/>
      <c r="DU133" s="34"/>
      <c r="DV133" s="34"/>
      <c r="DW133" s="34"/>
      <c r="DX133" s="34"/>
      <c r="DY133" s="34"/>
      <c r="DZ133" s="34"/>
      <c r="EA133" s="34"/>
      <c r="EB133" s="34"/>
      <c r="EC133" s="34"/>
      <c r="ED133" s="34"/>
      <c r="EE133" s="34"/>
      <c r="EF133" s="34"/>
      <c r="EG133" s="34"/>
      <c r="EH133" s="34"/>
      <c r="EI133" s="34"/>
      <c r="EJ133" s="34"/>
      <c r="EK133" s="34"/>
      <c r="EL133" s="34"/>
      <c r="EM133" s="34"/>
      <c r="EN133" s="34"/>
      <c r="EO133" s="34"/>
      <c r="EP133" s="34"/>
      <c r="ER133" s="32" t="str">
        <f t="shared" si="63"/>
        <v>1JBTFCS515</v>
      </c>
      <c r="ES133" s="32" t="b">
        <f t="shared" ref="ES133:ES164" si="96">VLOOKUP(EU133,M:N,2,0)=EV133</f>
        <v>1</v>
      </c>
      <c r="ET133" s="46" t="s">
        <v>10</v>
      </c>
      <c r="EU133" s="46" t="s">
        <v>2542</v>
      </c>
      <c r="EV133" s="46" t="s">
        <v>2543</v>
      </c>
      <c r="EW133" s="46" t="s">
        <v>9398</v>
      </c>
      <c r="EX133" s="61">
        <v>42916.568707407409</v>
      </c>
      <c r="EY133" s="46" t="s">
        <v>9398</v>
      </c>
      <c r="EZ133" s="61">
        <v>43115.398594212966</v>
      </c>
    </row>
    <row r="134" spans="1:156" s="46" customFormat="1" x14ac:dyDescent="0.35">
      <c r="A134" s="47">
        <v>43115</v>
      </c>
      <c r="B134" s="47"/>
      <c r="C134" s="47"/>
      <c r="D134" s="46" t="s">
        <v>3429</v>
      </c>
      <c r="E134" s="22" t="str">
        <f t="shared" si="94"/>
        <v>X</v>
      </c>
      <c r="F134" s="22" t="str">
        <f t="shared" si="94"/>
        <v>X</v>
      </c>
      <c r="G134" s="22" t="str">
        <f t="shared" si="94"/>
        <v/>
      </c>
      <c r="H134" s="22" t="str">
        <f t="shared" si="94"/>
        <v/>
      </c>
      <c r="I134" s="22" t="str">
        <f t="shared" si="94"/>
        <v/>
      </c>
      <c r="J134" s="22" t="str">
        <f t="shared" si="94"/>
        <v>X</v>
      </c>
      <c r="K134" s="22" t="str">
        <f t="shared" si="94"/>
        <v>X</v>
      </c>
      <c r="L134" s="22" t="s">
        <v>2586</v>
      </c>
      <c r="M134" s="34" t="s">
        <v>2538</v>
      </c>
      <c r="N134" s="34" t="s">
        <v>2539</v>
      </c>
      <c r="O134" s="32">
        <f t="shared" si="64"/>
        <v>124500</v>
      </c>
      <c r="P134" s="34"/>
      <c r="Q134" s="34"/>
      <c r="R134" s="34"/>
      <c r="S134" s="32" t="str">
        <f>IFERROR(VLOOKUP(LEFT($M134,2),'ALL-Unit Code 4'!$W:$W,1,0),VLOOKUP($D$3,Sites!$A:$B,2,0))</f>
        <v>FC</v>
      </c>
      <c r="T134" s="32" t="str">
        <f>VLOOKUP(O134,'ALL-Chart of Accounts'!$E:$F,2,0)</f>
        <v>IC AR - Singapore</v>
      </c>
      <c r="U134" s="34"/>
      <c r="V134" s="34"/>
      <c r="W134" s="34"/>
      <c r="X134" s="34"/>
      <c r="Y134" s="34"/>
      <c r="Z134" s="34"/>
      <c r="AA134" s="32">
        <f t="shared" si="92"/>
        <v>428000</v>
      </c>
      <c r="AB134" s="32">
        <f t="shared" si="95"/>
        <v>9500</v>
      </c>
      <c r="AC134" s="34"/>
      <c r="AD134" s="34"/>
      <c r="AE134" s="32" t="str">
        <f t="shared" si="55"/>
        <v>FC</v>
      </c>
      <c r="AF134" s="32" t="str">
        <f>VLOOKUP(AA134,'ALL-Chart of Accounts'!$E:$F,2,0)</f>
        <v>IC AM Sales - Svc (I82SVCAFT)</v>
      </c>
      <c r="AG134" s="32">
        <f t="shared" si="65"/>
        <v>428000</v>
      </c>
      <c r="AH134" s="32">
        <f t="shared" si="66"/>
        <v>9500</v>
      </c>
      <c r="AI134" s="32">
        <f t="shared" si="67"/>
        <v>9999</v>
      </c>
      <c r="AJ134" s="34"/>
      <c r="AK134" s="32" t="str">
        <f t="shared" si="56"/>
        <v>FC</v>
      </c>
      <c r="AL134" s="32" t="str">
        <f>VLOOKUP(AG134,'ALL-Chart of Accounts'!$E:$F,2,0)</f>
        <v>IC AM Sales - Svc (I82SVCAFT)</v>
      </c>
      <c r="AM134" s="34"/>
      <c r="AN134" s="34"/>
      <c r="AO134" s="34"/>
      <c r="AP134" s="34"/>
      <c r="AQ134" s="34"/>
      <c r="AR134" s="34"/>
      <c r="AS134" s="32">
        <f t="shared" si="68"/>
        <v>428000</v>
      </c>
      <c r="AT134" s="32">
        <f t="shared" si="69"/>
        <v>9500</v>
      </c>
      <c r="AU134" s="32" t="str">
        <f t="shared" si="70"/>
        <v/>
      </c>
      <c r="AV134" s="34"/>
      <c r="AW134" s="32" t="str">
        <f t="shared" si="57"/>
        <v>FC</v>
      </c>
      <c r="AX134" s="32" t="str">
        <f>VLOOKUP(AS134,'ALL-Chart of Accounts'!$E:$F,2,0)</f>
        <v>IC AM Sales - Svc (I82SVCAFT)</v>
      </c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  <c r="CD134" s="34"/>
      <c r="CE134" s="34"/>
      <c r="CF134" s="34"/>
      <c r="CG134" s="34"/>
      <c r="CH134" s="34"/>
      <c r="CI134" s="32">
        <f t="shared" si="93"/>
        <v>528010</v>
      </c>
      <c r="CJ134" s="32">
        <f t="shared" si="71"/>
        <v>9500</v>
      </c>
      <c r="CK134" s="34"/>
      <c r="CL134" s="34"/>
      <c r="CM134" s="32" t="str">
        <f t="shared" si="58"/>
        <v>FC</v>
      </c>
      <c r="CN134" s="32" t="str">
        <f>VLOOKUP(CI134,'ALL-Chart of Accounts'!$E:$F,2,0)</f>
        <v>IC AM COS - Service (I85SVCAFT) - Matl</v>
      </c>
      <c r="CO134" s="32">
        <f t="shared" si="87"/>
        <v>528020</v>
      </c>
      <c r="CP134" s="32">
        <f t="shared" si="73"/>
        <v>9500</v>
      </c>
      <c r="CQ134" s="34"/>
      <c r="CR134" s="34"/>
      <c r="CS134" s="32" t="str">
        <f t="shared" si="59"/>
        <v>FC</v>
      </c>
      <c r="CT134" s="32" t="str">
        <f>VLOOKUP(CO134,'ALL-Chart of Accounts'!$E:$F,2,0)</f>
        <v>IC AM COS - Service (I85SVCAFT) - Labor</v>
      </c>
      <c r="CU134" s="32">
        <f t="shared" si="88"/>
        <v>528030</v>
      </c>
      <c r="CV134" s="32">
        <f t="shared" si="75"/>
        <v>9500</v>
      </c>
      <c r="CW134" s="34"/>
      <c r="CX134" s="34"/>
      <c r="CY134" s="32" t="str">
        <f t="shared" si="60"/>
        <v>FC</v>
      </c>
      <c r="CZ134" s="32" t="str">
        <f>VLOOKUP(CU134,'ALL-Chart of Accounts'!$E:$F,2,0)</f>
        <v>IC AM COS - Service (I85SVCAFT) - Fx OH</v>
      </c>
      <c r="DA134" s="32">
        <f t="shared" si="89"/>
        <v>528040</v>
      </c>
      <c r="DB134" s="32">
        <f t="shared" si="77"/>
        <v>9500</v>
      </c>
      <c r="DC134" s="34"/>
      <c r="DD134" s="34"/>
      <c r="DE134" s="32" t="str">
        <f t="shared" si="61"/>
        <v>FC</v>
      </c>
      <c r="DF134" s="32" t="str">
        <f>VLOOKUP(DA134,'ALL-Chart of Accounts'!$E:$F,2,0)</f>
        <v>IC AM COS - Service (I85SVCAFT) - Var OH</v>
      </c>
      <c r="DG134" s="32">
        <f t="shared" si="90"/>
        <v>528050</v>
      </c>
      <c r="DH134" s="32">
        <f t="shared" si="79"/>
        <v>9500</v>
      </c>
      <c r="DI134" s="34"/>
      <c r="DJ134" s="34"/>
      <c r="DK134" s="32" t="str">
        <f t="shared" si="62"/>
        <v>FC</v>
      </c>
      <c r="DL134" s="32" t="str">
        <f>VLOOKUP(DG134,'ALL-Chart of Accounts'!$E:$F,2,0)</f>
        <v>IC AM COS - Service (I85SVCAFT) - Outsid</v>
      </c>
      <c r="DM134" s="34"/>
      <c r="DN134" s="34"/>
      <c r="DO134" s="34"/>
      <c r="DP134" s="34"/>
      <c r="DQ134" s="34"/>
      <c r="DR134" s="34"/>
      <c r="DS134" s="34"/>
      <c r="DT134" s="34"/>
      <c r="DU134" s="34"/>
      <c r="DV134" s="34"/>
      <c r="DW134" s="34"/>
      <c r="DX134" s="34"/>
      <c r="DY134" s="34"/>
      <c r="DZ134" s="34"/>
      <c r="EA134" s="34"/>
      <c r="EB134" s="34"/>
      <c r="EC134" s="34"/>
      <c r="ED134" s="34"/>
      <c r="EE134" s="34"/>
      <c r="EF134" s="34"/>
      <c r="EG134" s="34"/>
      <c r="EH134" s="34"/>
      <c r="EI134" s="34"/>
      <c r="EJ134" s="34"/>
      <c r="EK134" s="34"/>
      <c r="EL134" s="34"/>
      <c r="EM134" s="34"/>
      <c r="EN134" s="34"/>
      <c r="EO134" s="34"/>
      <c r="EP134" s="34"/>
      <c r="ER134" s="32" t="str">
        <f t="shared" si="63"/>
        <v>1JBTFCS520</v>
      </c>
      <c r="ES134" s="32" t="b">
        <f t="shared" si="96"/>
        <v>1</v>
      </c>
      <c r="ET134" s="46" t="s">
        <v>10</v>
      </c>
      <c r="EU134" s="46" t="s">
        <v>2544</v>
      </c>
      <c r="EV134" s="46" t="s">
        <v>2545</v>
      </c>
      <c r="EW134" s="46" t="s">
        <v>9398</v>
      </c>
      <c r="EX134" s="61">
        <v>42916.568709722225</v>
      </c>
      <c r="EY134" s="46" t="s">
        <v>9398</v>
      </c>
      <c r="EZ134" s="61">
        <v>43115.398595983796</v>
      </c>
    </row>
    <row r="135" spans="1:156" s="46" customFormat="1" x14ac:dyDescent="0.35">
      <c r="A135" s="47">
        <v>43115</v>
      </c>
      <c r="B135" s="47"/>
      <c r="C135" s="47"/>
      <c r="D135" s="46" t="s">
        <v>3429</v>
      </c>
      <c r="E135" s="22" t="str">
        <f t="shared" ref="E135:K144" si="97">IF(ISERROR(VLOOKUP(E$4&amp;$M135,$ER:$ER,1,0)),"","X")</f>
        <v>X</v>
      </c>
      <c r="F135" s="22" t="str">
        <f t="shared" si="97"/>
        <v>X</v>
      </c>
      <c r="G135" s="22" t="str">
        <f t="shared" si="97"/>
        <v/>
      </c>
      <c r="H135" s="22" t="str">
        <f t="shared" si="97"/>
        <v/>
      </c>
      <c r="I135" s="22" t="str">
        <f t="shared" si="97"/>
        <v/>
      </c>
      <c r="J135" s="22" t="str">
        <f t="shared" si="97"/>
        <v>X</v>
      </c>
      <c r="K135" s="22" t="str">
        <f t="shared" si="97"/>
        <v>X</v>
      </c>
      <c r="L135" s="22" t="s">
        <v>2586</v>
      </c>
      <c r="M135" s="34" t="s">
        <v>2540</v>
      </c>
      <c r="N135" s="34" t="s">
        <v>2541</v>
      </c>
      <c r="O135" s="32">
        <f t="shared" si="64"/>
        <v>124510</v>
      </c>
      <c r="P135" s="34"/>
      <c r="Q135" s="34"/>
      <c r="R135" s="34"/>
      <c r="S135" s="32" t="str">
        <f>IFERROR(VLOOKUP(LEFT($M135,2),'ALL-Unit Code 4'!$W:$W,1,0),VLOOKUP($D$3,Sites!$A:$B,2,0))</f>
        <v>FC</v>
      </c>
      <c r="T135" s="32" t="str">
        <f>VLOOKUP(O135,'ALL-Chart of Accounts'!$E:$F,2,0)</f>
        <v>IC AR - Hong Kong</v>
      </c>
      <c r="U135" s="34"/>
      <c r="V135" s="34"/>
      <c r="W135" s="34"/>
      <c r="X135" s="34"/>
      <c r="Y135" s="34"/>
      <c r="Z135" s="34"/>
      <c r="AA135" s="32">
        <f t="shared" si="92"/>
        <v>428000</v>
      </c>
      <c r="AB135" s="32">
        <f t="shared" si="95"/>
        <v>9510</v>
      </c>
      <c r="AC135" s="34"/>
      <c r="AD135" s="34"/>
      <c r="AE135" s="32" t="str">
        <f t="shared" si="55"/>
        <v>FC</v>
      </c>
      <c r="AF135" s="32" t="str">
        <f>VLOOKUP(AA135,'ALL-Chart of Accounts'!$E:$F,2,0)</f>
        <v>IC AM Sales - Svc (I82SVCAFT)</v>
      </c>
      <c r="AG135" s="32">
        <f t="shared" si="65"/>
        <v>428000</v>
      </c>
      <c r="AH135" s="32">
        <f t="shared" si="66"/>
        <v>9510</v>
      </c>
      <c r="AI135" s="32">
        <f t="shared" si="67"/>
        <v>9999</v>
      </c>
      <c r="AJ135" s="34"/>
      <c r="AK135" s="32" t="str">
        <f t="shared" si="56"/>
        <v>FC</v>
      </c>
      <c r="AL135" s="32" t="str">
        <f>VLOOKUP(AG135,'ALL-Chart of Accounts'!$E:$F,2,0)</f>
        <v>IC AM Sales - Svc (I82SVCAFT)</v>
      </c>
      <c r="AM135" s="34"/>
      <c r="AN135" s="34"/>
      <c r="AO135" s="34"/>
      <c r="AP135" s="34"/>
      <c r="AQ135" s="34"/>
      <c r="AR135" s="34"/>
      <c r="AS135" s="32">
        <f t="shared" si="68"/>
        <v>428000</v>
      </c>
      <c r="AT135" s="32">
        <f t="shared" si="69"/>
        <v>9510</v>
      </c>
      <c r="AU135" s="32" t="str">
        <f t="shared" si="70"/>
        <v/>
      </c>
      <c r="AV135" s="34"/>
      <c r="AW135" s="32" t="str">
        <f t="shared" si="57"/>
        <v>FC</v>
      </c>
      <c r="AX135" s="32" t="str">
        <f>VLOOKUP(AS135,'ALL-Chart of Accounts'!$E:$F,2,0)</f>
        <v>IC AM Sales - Svc (I82SVCAFT)</v>
      </c>
      <c r="AY135" s="34"/>
      <c r="AZ135" s="34"/>
      <c r="BA135" s="34"/>
      <c r="BB135" s="34"/>
      <c r="BC135" s="34"/>
      <c r="BD135" s="34"/>
      <c r="BE135" s="34"/>
      <c r="BF135" s="34"/>
      <c r="BG135" s="34"/>
      <c r="BH135" s="34"/>
      <c r="BI135" s="34"/>
      <c r="BJ135" s="34"/>
      <c r="BK135" s="34"/>
      <c r="BL135" s="34"/>
      <c r="BM135" s="34"/>
      <c r="BN135" s="34"/>
      <c r="BO135" s="34"/>
      <c r="BP135" s="34"/>
      <c r="BQ135" s="34"/>
      <c r="BR135" s="34"/>
      <c r="BS135" s="34"/>
      <c r="BT135" s="34"/>
      <c r="BU135" s="34"/>
      <c r="BV135" s="34"/>
      <c r="BW135" s="34"/>
      <c r="BX135" s="34"/>
      <c r="BY135" s="34"/>
      <c r="BZ135" s="34"/>
      <c r="CA135" s="34"/>
      <c r="CB135" s="34"/>
      <c r="CC135" s="34"/>
      <c r="CD135" s="34"/>
      <c r="CE135" s="34"/>
      <c r="CF135" s="34"/>
      <c r="CG135" s="34"/>
      <c r="CH135" s="34"/>
      <c r="CI135" s="32">
        <f t="shared" si="93"/>
        <v>528010</v>
      </c>
      <c r="CJ135" s="32">
        <f t="shared" si="71"/>
        <v>9510</v>
      </c>
      <c r="CK135" s="34"/>
      <c r="CL135" s="34"/>
      <c r="CM135" s="32" t="str">
        <f t="shared" si="58"/>
        <v>FC</v>
      </c>
      <c r="CN135" s="32" t="str">
        <f>VLOOKUP(CI135,'ALL-Chart of Accounts'!$E:$F,2,0)</f>
        <v>IC AM COS - Service (I85SVCAFT) - Matl</v>
      </c>
      <c r="CO135" s="32">
        <f t="shared" si="87"/>
        <v>528020</v>
      </c>
      <c r="CP135" s="32">
        <f t="shared" si="73"/>
        <v>9510</v>
      </c>
      <c r="CQ135" s="34"/>
      <c r="CR135" s="34"/>
      <c r="CS135" s="32" t="str">
        <f t="shared" si="59"/>
        <v>FC</v>
      </c>
      <c r="CT135" s="32" t="str">
        <f>VLOOKUP(CO135,'ALL-Chart of Accounts'!$E:$F,2,0)</f>
        <v>IC AM COS - Service (I85SVCAFT) - Labor</v>
      </c>
      <c r="CU135" s="32">
        <f t="shared" si="88"/>
        <v>528030</v>
      </c>
      <c r="CV135" s="32">
        <f t="shared" si="75"/>
        <v>9510</v>
      </c>
      <c r="CW135" s="34"/>
      <c r="CX135" s="34"/>
      <c r="CY135" s="32" t="str">
        <f t="shared" si="60"/>
        <v>FC</v>
      </c>
      <c r="CZ135" s="32" t="str">
        <f>VLOOKUP(CU135,'ALL-Chart of Accounts'!$E:$F,2,0)</f>
        <v>IC AM COS - Service (I85SVCAFT) - Fx OH</v>
      </c>
      <c r="DA135" s="32">
        <f t="shared" si="89"/>
        <v>528040</v>
      </c>
      <c r="DB135" s="32">
        <f t="shared" si="77"/>
        <v>9510</v>
      </c>
      <c r="DC135" s="34"/>
      <c r="DD135" s="34"/>
      <c r="DE135" s="32" t="str">
        <f t="shared" si="61"/>
        <v>FC</v>
      </c>
      <c r="DF135" s="32" t="str">
        <f>VLOOKUP(DA135,'ALL-Chart of Accounts'!$E:$F,2,0)</f>
        <v>IC AM COS - Service (I85SVCAFT) - Var OH</v>
      </c>
      <c r="DG135" s="32">
        <f t="shared" si="90"/>
        <v>528050</v>
      </c>
      <c r="DH135" s="32">
        <f t="shared" si="79"/>
        <v>9510</v>
      </c>
      <c r="DI135" s="34"/>
      <c r="DJ135" s="34"/>
      <c r="DK135" s="32" t="str">
        <f t="shared" si="62"/>
        <v>FC</v>
      </c>
      <c r="DL135" s="32" t="str">
        <f>VLOOKUP(DG135,'ALL-Chart of Accounts'!$E:$F,2,0)</f>
        <v>IC AM COS - Service (I85SVCAFT) - Outsid</v>
      </c>
      <c r="DM135" s="34"/>
      <c r="DN135" s="34"/>
      <c r="DO135" s="34"/>
      <c r="DP135" s="34"/>
      <c r="DQ135" s="34"/>
      <c r="DR135" s="34"/>
      <c r="DS135" s="34"/>
      <c r="DT135" s="34"/>
      <c r="DU135" s="34"/>
      <c r="DV135" s="34"/>
      <c r="DW135" s="34"/>
      <c r="DX135" s="34"/>
      <c r="DY135" s="34"/>
      <c r="DZ135" s="34"/>
      <c r="EA135" s="34"/>
      <c r="EB135" s="34"/>
      <c r="EC135" s="34"/>
      <c r="ED135" s="34"/>
      <c r="EE135" s="34"/>
      <c r="EF135" s="34"/>
      <c r="EG135" s="34"/>
      <c r="EH135" s="34"/>
      <c r="EI135" s="34"/>
      <c r="EJ135" s="34"/>
      <c r="EK135" s="34"/>
      <c r="EL135" s="34"/>
      <c r="EM135" s="34"/>
      <c r="EN135" s="34"/>
      <c r="EO135" s="34"/>
      <c r="EP135" s="34"/>
      <c r="ER135" s="32" t="str">
        <f t="shared" si="63"/>
        <v>1JBTFCS525</v>
      </c>
      <c r="ES135" s="32" t="b">
        <f t="shared" si="96"/>
        <v>1</v>
      </c>
      <c r="ET135" s="46" t="s">
        <v>10</v>
      </c>
      <c r="EU135" s="46" t="s">
        <v>2546</v>
      </c>
      <c r="EV135" s="46" t="s">
        <v>2547</v>
      </c>
      <c r="EW135" s="46" t="s">
        <v>9398</v>
      </c>
      <c r="EX135" s="61">
        <v>42916.568711840278</v>
      </c>
      <c r="EY135" s="46" t="s">
        <v>9398</v>
      </c>
      <c r="EZ135" s="61">
        <v>43115.39859780093</v>
      </c>
    </row>
    <row r="136" spans="1:156" s="46" customFormat="1" x14ac:dyDescent="0.35">
      <c r="A136" s="47">
        <v>43115</v>
      </c>
      <c r="B136" s="47"/>
      <c r="C136" s="47"/>
      <c r="D136" s="46" t="s">
        <v>3429</v>
      </c>
      <c r="E136" s="22" t="str">
        <f t="shared" si="97"/>
        <v>X</v>
      </c>
      <c r="F136" s="22" t="str">
        <f t="shared" si="97"/>
        <v>X</v>
      </c>
      <c r="G136" s="22" t="str">
        <f t="shared" si="97"/>
        <v/>
      </c>
      <c r="H136" s="22" t="str">
        <f t="shared" si="97"/>
        <v/>
      </c>
      <c r="I136" s="22" t="str">
        <f t="shared" si="97"/>
        <v/>
      </c>
      <c r="J136" s="22" t="str">
        <f t="shared" si="97"/>
        <v>X</v>
      </c>
      <c r="K136" s="22" t="str">
        <f t="shared" si="97"/>
        <v>X</v>
      </c>
      <c r="L136" s="22" t="s">
        <v>2586</v>
      </c>
      <c r="M136" s="34" t="s">
        <v>2542</v>
      </c>
      <c r="N136" s="34" t="s">
        <v>2543</v>
      </c>
      <c r="O136" s="32">
        <f t="shared" si="64"/>
        <v>124515</v>
      </c>
      <c r="P136" s="34"/>
      <c r="Q136" s="34"/>
      <c r="R136" s="34"/>
      <c r="S136" s="32" t="str">
        <f>IFERROR(VLOOKUP(LEFT($M136,2),'ALL-Unit Code 4'!$W:$W,1,0),VLOOKUP($D$3,Sites!$A:$B,2,0))</f>
        <v>FC</v>
      </c>
      <c r="T136" s="32" t="str">
        <f>VLOOKUP(O136,'ALL-Chart of Accounts'!$E:$F,2,0)</f>
        <v>IC AR - Japan</v>
      </c>
      <c r="U136" s="34"/>
      <c r="V136" s="34"/>
      <c r="W136" s="34"/>
      <c r="X136" s="34"/>
      <c r="Y136" s="34"/>
      <c r="Z136" s="34"/>
      <c r="AA136" s="32">
        <f t="shared" si="92"/>
        <v>428000</v>
      </c>
      <c r="AB136" s="32">
        <f t="shared" si="95"/>
        <v>9515</v>
      </c>
      <c r="AC136" s="34"/>
      <c r="AD136" s="34"/>
      <c r="AE136" s="32" t="str">
        <f t="shared" si="55"/>
        <v>FC</v>
      </c>
      <c r="AF136" s="32" t="str">
        <f>VLOOKUP(AA136,'ALL-Chart of Accounts'!$E:$F,2,0)</f>
        <v>IC AM Sales - Svc (I82SVCAFT)</v>
      </c>
      <c r="AG136" s="32">
        <f t="shared" si="65"/>
        <v>428000</v>
      </c>
      <c r="AH136" s="32">
        <f t="shared" si="66"/>
        <v>9515</v>
      </c>
      <c r="AI136" s="32">
        <f t="shared" si="67"/>
        <v>9999</v>
      </c>
      <c r="AJ136" s="34"/>
      <c r="AK136" s="32" t="str">
        <f t="shared" si="56"/>
        <v>FC</v>
      </c>
      <c r="AL136" s="32" t="str">
        <f>VLOOKUP(AG136,'ALL-Chart of Accounts'!$E:$F,2,0)</f>
        <v>IC AM Sales - Svc (I82SVCAFT)</v>
      </c>
      <c r="AM136" s="34"/>
      <c r="AN136" s="34"/>
      <c r="AO136" s="34"/>
      <c r="AP136" s="34"/>
      <c r="AQ136" s="34"/>
      <c r="AR136" s="34"/>
      <c r="AS136" s="32">
        <f t="shared" si="68"/>
        <v>428000</v>
      </c>
      <c r="AT136" s="32">
        <f t="shared" si="69"/>
        <v>9515</v>
      </c>
      <c r="AU136" s="32" t="str">
        <f t="shared" si="70"/>
        <v/>
      </c>
      <c r="AV136" s="34"/>
      <c r="AW136" s="32" t="str">
        <f t="shared" si="57"/>
        <v>FC</v>
      </c>
      <c r="AX136" s="32" t="str">
        <f>VLOOKUP(AS136,'ALL-Chart of Accounts'!$E:$F,2,0)</f>
        <v>IC AM Sales - Svc (I82SVCAFT)</v>
      </c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4"/>
      <c r="CI136" s="32">
        <f t="shared" si="93"/>
        <v>528010</v>
      </c>
      <c r="CJ136" s="32">
        <f t="shared" si="71"/>
        <v>9515</v>
      </c>
      <c r="CK136" s="34"/>
      <c r="CL136" s="34"/>
      <c r="CM136" s="32" t="str">
        <f t="shared" si="58"/>
        <v>FC</v>
      </c>
      <c r="CN136" s="32" t="str">
        <f>VLOOKUP(CI136,'ALL-Chart of Accounts'!$E:$F,2,0)</f>
        <v>IC AM COS - Service (I85SVCAFT) - Matl</v>
      </c>
      <c r="CO136" s="32">
        <f t="shared" si="87"/>
        <v>528020</v>
      </c>
      <c r="CP136" s="32">
        <f t="shared" si="73"/>
        <v>9515</v>
      </c>
      <c r="CQ136" s="34"/>
      <c r="CR136" s="34"/>
      <c r="CS136" s="32" t="str">
        <f t="shared" si="59"/>
        <v>FC</v>
      </c>
      <c r="CT136" s="32" t="str">
        <f>VLOOKUP(CO136,'ALL-Chart of Accounts'!$E:$F,2,0)</f>
        <v>IC AM COS - Service (I85SVCAFT) - Labor</v>
      </c>
      <c r="CU136" s="32">
        <f t="shared" si="88"/>
        <v>528030</v>
      </c>
      <c r="CV136" s="32">
        <f t="shared" si="75"/>
        <v>9515</v>
      </c>
      <c r="CW136" s="34"/>
      <c r="CX136" s="34"/>
      <c r="CY136" s="32" t="str">
        <f t="shared" si="60"/>
        <v>FC</v>
      </c>
      <c r="CZ136" s="32" t="str">
        <f>VLOOKUP(CU136,'ALL-Chart of Accounts'!$E:$F,2,0)</f>
        <v>IC AM COS - Service (I85SVCAFT) - Fx OH</v>
      </c>
      <c r="DA136" s="32">
        <f t="shared" si="89"/>
        <v>528040</v>
      </c>
      <c r="DB136" s="32">
        <f t="shared" si="77"/>
        <v>9515</v>
      </c>
      <c r="DC136" s="34"/>
      <c r="DD136" s="34"/>
      <c r="DE136" s="32" t="str">
        <f t="shared" si="61"/>
        <v>FC</v>
      </c>
      <c r="DF136" s="32" t="str">
        <f>VLOOKUP(DA136,'ALL-Chart of Accounts'!$E:$F,2,0)</f>
        <v>IC AM COS - Service (I85SVCAFT) - Var OH</v>
      </c>
      <c r="DG136" s="32">
        <f t="shared" si="90"/>
        <v>528050</v>
      </c>
      <c r="DH136" s="32">
        <f t="shared" si="79"/>
        <v>9515</v>
      </c>
      <c r="DI136" s="34"/>
      <c r="DJ136" s="34"/>
      <c r="DK136" s="32" t="str">
        <f t="shared" si="62"/>
        <v>FC</v>
      </c>
      <c r="DL136" s="32" t="str">
        <f>VLOOKUP(DG136,'ALL-Chart of Accounts'!$E:$F,2,0)</f>
        <v>IC AM COS - Service (I85SVCAFT) - Outsid</v>
      </c>
      <c r="DM136" s="34"/>
      <c r="DN136" s="34"/>
      <c r="DO136" s="34"/>
      <c r="DP136" s="34"/>
      <c r="DQ136" s="34"/>
      <c r="DR136" s="34"/>
      <c r="DS136" s="34"/>
      <c r="DT136" s="34"/>
      <c r="DU136" s="34"/>
      <c r="DV136" s="34"/>
      <c r="DW136" s="34"/>
      <c r="DX136" s="34"/>
      <c r="DY136" s="34"/>
      <c r="DZ136" s="34"/>
      <c r="EA136" s="34"/>
      <c r="EB136" s="34"/>
      <c r="EC136" s="34"/>
      <c r="ED136" s="34"/>
      <c r="EE136" s="34"/>
      <c r="EF136" s="34"/>
      <c r="EG136" s="34"/>
      <c r="EH136" s="34"/>
      <c r="EI136" s="34"/>
      <c r="EJ136" s="34"/>
      <c r="EK136" s="34"/>
      <c r="EL136" s="34"/>
      <c r="EM136" s="34"/>
      <c r="EN136" s="34"/>
      <c r="EO136" s="34"/>
      <c r="EP136" s="34"/>
      <c r="ER136" s="32" t="str">
        <f t="shared" si="63"/>
        <v>1JBTFCS530</v>
      </c>
      <c r="ES136" s="32" t="b">
        <f t="shared" si="96"/>
        <v>1</v>
      </c>
      <c r="ET136" s="46" t="s">
        <v>10</v>
      </c>
      <c r="EU136" s="46" t="s">
        <v>2548</v>
      </c>
      <c r="EV136" s="46" t="s">
        <v>11375</v>
      </c>
      <c r="EW136" s="46" t="s">
        <v>9398</v>
      </c>
      <c r="EX136" s="61">
        <v>42916.568713923611</v>
      </c>
      <c r="EY136" s="46" t="s">
        <v>9398</v>
      </c>
      <c r="EZ136" s="61">
        <v>43115.398599918983</v>
      </c>
    </row>
    <row r="137" spans="1:156" s="46" customFormat="1" x14ac:dyDescent="0.35">
      <c r="A137" s="47">
        <v>43115</v>
      </c>
      <c r="B137" s="47"/>
      <c r="C137" s="47"/>
      <c r="D137" s="46" t="s">
        <v>3429</v>
      </c>
      <c r="E137" s="22" t="str">
        <f t="shared" si="97"/>
        <v>X</v>
      </c>
      <c r="F137" s="22" t="str">
        <f t="shared" si="97"/>
        <v>X</v>
      </c>
      <c r="G137" s="22" t="str">
        <f t="shared" si="97"/>
        <v/>
      </c>
      <c r="H137" s="22" t="str">
        <f t="shared" si="97"/>
        <v/>
      </c>
      <c r="I137" s="22" t="str">
        <f t="shared" si="97"/>
        <v/>
      </c>
      <c r="J137" s="22" t="str">
        <f t="shared" si="97"/>
        <v>X</v>
      </c>
      <c r="K137" s="22" t="str">
        <f t="shared" si="97"/>
        <v>X</v>
      </c>
      <c r="L137" s="22" t="s">
        <v>2586</v>
      </c>
      <c r="M137" s="34" t="s">
        <v>2544</v>
      </c>
      <c r="N137" s="34" t="s">
        <v>2545</v>
      </c>
      <c r="O137" s="32">
        <f t="shared" si="64"/>
        <v>124520</v>
      </c>
      <c r="P137" s="34"/>
      <c r="Q137" s="34"/>
      <c r="R137" s="34"/>
      <c r="S137" s="32" t="str">
        <f>IFERROR(VLOOKUP(LEFT($M137,2),'ALL-Unit Code 4'!$W:$W,1,0),VLOOKUP($D$3,Sites!$A:$B,2,0))</f>
        <v>FC</v>
      </c>
      <c r="T137" s="32" t="str">
        <f>VLOOKUP(O137,'ALL-Chart of Accounts'!$E:$F,2,0)</f>
        <v>IC AR - Thailand</v>
      </c>
      <c r="U137" s="34"/>
      <c r="V137" s="34"/>
      <c r="W137" s="34"/>
      <c r="X137" s="34"/>
      <c r="Y137" s="34"/>
      <c r="Z137" s="34"/>
      <c r="AA137" s="32">
        <f t="shared" si="92"/>
        <v>428000</v>
      </c>
      <c r="AB137" s="32">
        <f t="shared" si="95"/>
        <v>9520</v>
      </c>
      <c r="AC137" s="34"/>
      <c r="AD137" s="34"/>
      <c r="AE137" s="32" t="str">
        <f t="shared" si="55"/>
        <v>FC</v>
      </c>
      <c r="AF137" s="32" t="str">
        <f>VLOOKUP(AA137,'ALL-Chart of Accounts'!$E:$F,2,0)</f>
        <v>IC AM Sales - Svc (I82SVCAFT)</v>
      </c>
      <c r="AG137" s="32">
        <f t="shared" si="65"/>
        <v>428000</v>
      </c>
      <c r="AH137" s="32">
        <f t="shared" si="66"/>
        <v>9520</v>
      </c>
      <c r="AI137" s="32">
        <f t="shared" si="67"/>
        <v>9999</v>
      </c>
      <c r="AJ137" s="34"/>
      <c r="AK137" s="32" t="str">
        <f t="shared" si="56"/>
        <v>FC</v>
      </c>
      <c r="AL137" s="32" t="str">
        <f>VLOOKUP(AG137,'ALL-Chart of Accounts'!$E:$F,2,0)</f>
        <v>IC AM Sales - Svc (I82SVCAFT)</v>
      </c>
      <c r="AM137" s="34"/>
      <c r="AN137" s="34"/>
      <c r="AO137" s="34"/>
      <c r="AP137" s="34"/>
      <c r="AQ137" s="34"/>
      <c r="AR137" s="34"/>
      <c r="AS137" s="32">
        <f t="shared" si="68"/>
        <v>428000</v>
      </c>
      <c r="AT137" s="32">
        <f t="shared" si="69"/>
        <v>9520</v>
      </c>
      <c r="AU137" s="32" t="str">
        <f t="shared" si="70"/>
        <v/>
      </c>
      <c r="AV137" s="34"/>
      <c r="AW137" s="32" t="str">
        <f t="shared" si="57"/>
        <v>FC</v>
      </c>
      <c r="AX137" s="32" t="str">
        <f>VLOOKUP(AS137,'ALL-Chart of Accounts'!$E:$F,2,0)</f>
        <v>IC AM Sales - Svc (I82SVCAFT)</v>
      </c>
      <c r="AY137" s="34"/>
      <c r="AZ137" s="34"/>
      <c r="BA137" s="34"/>
      <c r="BB137" s="34"/>
      <c r="BC137" s="34"/>
      <c r="BD137" s="34"/>
      <c r="BE137" s="34"/>
      <c r="BF137" s="34"/>
      <c r="BG137" s="34"/>
      <c r="BH137" s="34"/>
      <c r="BI137" s="34"/>
      <c r="BJ137" s="34"/>
      <c r="BK137" s="34"/>
      <c r="BL137" s="34"/>
      <c r="BM137" s="34"/>
      <c r="BN137" s="34"/>
      <c r="BO137" s="34"/>
      <c r="BP137" s="34"/>
      <c r="BQ137" s="34"/>
      <c r="BR137" s="34"/>
      <c r="BS137" s="34"/>
      <c r="BT137" s="34"/>
      <c r="BU137" s="34"/>
      <c r="BV137" s="34"/>
      <c r="BW137" s="34"/>
      <c r="BX137" s="34"/>
      <c r="BY137" s="34"/>
      <c r="BZ137" s="34"/>
      <c r="CA137" s="34"/>
      <c r="CB137" s="34"/>
      <c r="CC137" s="34"/>
      <c r="CD137" s="34"/>
      <c r="CE137" s="34"/>
      <c r="CF137" s="34"/>
      <c r="CG137" s="34"/>
      <c r="CH137" s="34"/>
      <c r="CI137" s="32">
        <f t="shared" si="93"/>
        <v>528010</v>
      </c>
      <c r="CJ137" s="32">
        <f t="shared" si="71"/>
        <v>9520</v>
      </c>
      <c r="CK137" s="34"/>
      <c r="CL137" s="34"/>
      <c r="CM137" s="32" t="str">
        <f t="shared" si="58"/>
        <v>FC</v>
      </c>
      <c r="CN137" s="32" t="str">
        <f>VLOOKUP(CI137,'ALL-Chart of Accounts'!$E:$F,2,0)</f>
        <v>IC AM COS - Service (I85SVCAFT) - Matl</v>
      </c>
      <c r="CO137" s="32">
        <f t="shared" si="87"/>
        <v>528020</v>
      </c>
      <c r="CP137" s="32">
        <f t="shared" si="73"/>
        <v>9520</v>
      </c>
      <c r="CQ137" s="34"/>
      <c r="CR137" s="34"/>
      <c r="CS137" s="32" t="str">
        <f t="shared" si="59"/>
        <v>FC</v>
      </c>
      <c r="CT137" s="32" t="str">
        <f>VLOOKUP(CO137,'ALL-Chart of Accounts'!$E:$F,2,0)</f>
        <v>IC AM COS - Service (I85SVCAFT) - Labor</v>
      </c>
      <c r="CU137" s="32">
        <f t="shared" si="88"/>
        <v>528030</v>
      </c>
      <c r="CV137" s="32">
        <f t="shared" si="75"/>
        <v>9520</v>
      </c>
      <c r="CW137" s="34"/>
      <c r="CX137" s="34"/>
      <c r="CY137" s="32" t="str">
        <f t="shared" si="60"/>
        <v>FC</v>
      </c>
      <c r="CZ137" s="32" t="str">
        <f>VLOOKUP(CU137,'ALL-Chart of Accounts'!$E:$F,2,0)</f>
        <v>IC AM COS - Service (I85SVCAFT) - Fx OH</v>
      </c>
      <c r="DA137" s="32">
        <f t="shared" si="89"/>
        <v>528040</v>
      </c>
      <c r="DB137" s="32">
        <f t="shared" si="77"/>
        <v>9520</v>
      </c>
      <c r="DC137" s="34"/>
      <c r="DD137" s="34"/>
      <c r="DE137" s="32" t="str">
        <f t="shared" si="61"/>
        <v>FC</v>
      </c>
      <c r="DF137" s="32" t="str">
        <f>VLOOKUP(DA137,'ALL-Chart of Accounts'!$E:$F,2,0)</f>
        <v>IC AM COS - Service (I85SVCAFT) - Var OH</v>
      </c>
      <c r="DG137" s="32">
        <f t="shared" si="90"/>
        <v>528050</v>
      </c>
      <c r="DH137" s="32">
        <f t="shared" si="79"/>
        <v>9520</v>
      </c>
      <c r="DI137" s="34"/>
      <c r="DJ137" s="34"/>
      <c r="DK137" s="32" t="str">
        <f t="shared" si="62"/>
        <v>FC</v>
      </c>
      <c r="DL137" s="32" t="str">
        <f>VLOOKUP(DG137,'ALL-Chart of Accounts'!$E:$F,2,0)</f>
        <v>IC AM COS - Service (I85SVCAFT) - Outsid</v>
      </c>
      <c r="DM137" s="34"/>
      <c r="DN137" s="34"/>
      <c r="DO137" s="34"/>
      <c r="DP137" s="34"/>
      <c r="DQ137" s="34"/>
      <c r="DR137" s="34"/>
      <c r="DS137" s="34"/>
      <c r="DT137" s="34"/>
      <c r="DU137" s="34"/>
      <c r="DV137" s="34"/>
      <c r="DW137" s="34"/>
      <c r="DX137" s="34"/>
      <c r="DY137" s="34"/>
      <c r="DZ137" s="34"/>
      <c r="EA137" s="34"/>
      <c r="EB137" s="34"/>
      <c r="EC137" s="34"/>
      <c r="ED137" s="34"/>
      <c r="EE137" s="34"/>
      <c r="EF137" s="34"/>
      <c r="EG137" s="34"/>
      <c r="EH137" s="34"/>
      <c r="EI137" s="34"/>
      <c r="EJ137" s="34"/>
      <c r="EK137" s="34"/>
      <c r="EL137" s="34"/>
      <c r="EM137" s="34"/>
      <c r="EN137" s="34"/>
      <c r="EO137" s="34"/>
      <c r="EP137" s="34"/>
      <c r="ER137" s="32" t="str">
        <f t="shared" si="63"/>
        <v>1JBTFCS535</v>
      </c>
      <c r="ES137" s="32" t="b">
        <f t="shared" si="96"/>
        <v>1</v>
      </c>
      <c r="ET137" s="46" t="s">
        <v>10</v>
      </c>
      <c r="EU137" s="46" t="s">
        <v>2549</v>
      </c>
      <c r="EV137" s="46" t="s">
        <v>2550</v>
      </c>
      <c r="EW137" s="46" t="s">
        <v>9398</v>
      </c>
      <c r="EX137" s="61">
        <v>42916.568716087961</v>
      </c>
      <c r="EY137" s="46" t="s">
        <v>9398</v>
      </c>
      <c r="EZ137" s="61">
        <v>43115.398601701389</v>
      </c>
    </row>
    <row r="138" spans="1:156" s="46" customFormat="1" x14ac:dyDescent="0.35">
      <c r="A138" s="47">
        <v>43115</v>
      </c>
      <c r="B138" s="47"/>
      <c r="C138" s="47"/>
      <c r="D138" s="46" t="s">
        <v>3429</v>
      </c>
      <c r="E138" s="22" t="str">
        <f t="shared" si="97"/>
        <v>X</v>
      </c>
      <c r="F138" s="22" t="str">
        <f t="shared" si="97"/>
        <v>X</v>
      </c>
      <c r="G138" s="22" t="str">
        <f t="shared" si="97"/>
        <v/>
      </c>
      <c r="H138" s="22" t="str">
        <f t="shared" si="97"/>
        <v/>
      </c>
      <c r="I138" s="22" t="str">
        <f t="shared" si="97"/>
        <v/>
      </c>
      <c r="J138" s="22" t="str">
        <f t="shared" si="97"/>
        <v>X</v>
      </c>
      <c r="K138" s="22" t="str">
        <f t="shared" si="97"/>
        <v>X</v>
      </c>
      <c r="L138" s="22" t="s">
        <v>2586</v>
      </c>
      <c r="M138" s="34" t="s">
        <v>2546</v>
      </c>
      <c r="N138" s="34" t="s">
        <v>2547</v>
      </c>
      <c r="O138" s="32">
        <f t="shared" si="64"/>
        <v>124525</v>
      </c>
      <c r="P138" s="34"/>
      <c r="Q138" s="34"/>
      <c r="R138" s="34"/>
      <c r="S138" s="32" t="str">
        <f>IFERROR(VLOOKUP(LEFT($M138,2),'ALL-Unit Code 4'!$W:$W,1,0),VLOOKUP($D$3,Sites!$A:$B,2,0))</f>
        <v>FC</v>
      </c>
      <c r="T138" s="32" t="str">
        <f>VLOOKUP(O138,'ALL-Chart of Accounts'!$E:$F,2,0)</f>
        <v>IC AR - India</v>
      </c>
      <c r="U138" s="34"/>
      <c r="V138" s="34"/>
      <c r="W138" s="34"/>
      <c r="X138" s="34"/>
      <c r="Y138" s="34"/>
      <c r="Z138" s="34"/>
      <c r="AA138" s="32">
        <f t="shared" si="92"/>
        <v>428000</v>
      </c>
      <c r="AB138" s="32">
        <f t="shared" si="95"/>
        <v>9525</v>
      </c>
      <c r="AC138" s="34"/>
      <c r="AD138" s="34"/>
      <c r="AE138" s="32" t="str">
        <f t="shared" si="55"/>
        <v>FC</v>
      </c>
      <c r="AF138" s="32" t="str">
        <f>VLOOKUP(AA138,'ALL-Chart of Accounts'!$E:$F,2,0)</f>
        <v>IC AM Sales - Svc (I82SVCAFT)</v>
      </c>
      <c r="AG138" s="32">
        <f t="shared" si="65"/>
        <v>428000</v>
      </c>
      <c r="AH138" s="32">
        <f t="shared" si="66"/>
        <v>9525</v>
      </c>
      <c r="AI138" s="32">
        <f t="shared" si="67"/>
        <v>9999</v>
      </c>
      <c r="AJ138" s="34"/>
      <c r="AK138" s="32" t="str">
        <f t="shared" si="56"/>
        <v>FC</v>
      </c>
      <c r="AL138" s="32" t="str">
        <f>VLOOKUP(AG138,'ALL-Chart of Accounts'!$E:$F,2,0)</f>
        <v>IC AM Sales - Svc (I82SVCAFT)</v>
      </c>
      <c r="AM138" s="34"/>
      <c r="AN138" s="34"/>
      <c r="AO138" s="34"/>
      <c r="AP138" s="34"/>
      <c r="AQ138" s="34"/>
      <c r="AR138" s="34"/>
      <c r="AS138" s="32">
        <f t="shared" si="68"/>
        <v>428000</v>
      </c>
      <c r="AT138" s="32">
        <f t="shared" si="69"/>
        <v>9525</v>
      </c>
      <c r="AU138" s="32" t="str">
        <f t="shared" si="70"/>
        <v/>
      </c>
      <c r="AV138" s="34"/>
      <c r="AW138" s="32" t="str">
        <f t="shared" si="57"/>
        <v>FC</v>
      </c>
      <c r="AX138" s="32" t="str">
        <f>VLOOKUP(AS138,'ALL-Chart of Accounts'!$E:$F,2,0)</f>
        <v>IC AM Sales - Svc (I82SVCAFT)</v>
      </c>
      <c r="AY138" s="34"/>
      <c r="AZ138" s="34"/>
      <c r="BA138" s="34"/>
      <c r="BB138" s="34"/>
      <c r="BC138" s="34"/>
      <c r="BD138" s="34"/>
      <c r="BE138" s="34"/>
      <c r="BF138" s="34"/>
      <c r="BG138" s="34"/>
      <c r="BH138" s="34"/>
      <c r="BI138" s="34"/>
      <c r="BJ138" s="34"/>
      <c r="BK138" s="34"/>
      <c r="BL138" s="34"/>
      <c r="BM138" s="34"/>
      <c r="BN138" s="34"/>
      <c r="BO138" s="34"/>
      <c r="BP138" s="34"/>
      <c r="BQ138" s="34"/>
      <c r="BR138" s="34"/>
      <c r="BS138" s="34"/>
      <c r="BT138" s="34"/>
      <c r="BU138" s="34"/>
      <c r="BV138" s="34"/>
      <c r="BW138" s="34"/>
      <c r="BX138" s="34"/>
      <c r="BY138" s="34"/>
      <c r="BZ138" s="34"/>
      <c r="CA138" s="34"/>
      <c r="CB138" s="34"/>
      <c r="CC138" s="34"/>
      <c r="CD138" s="34"/>
      <c r="CE138" s="34"/>
      <c r="CF138" s="34"/>
      <c r="CG138" s="34"/>
      <c r="CH138" s="34"/>
      <c r="CI138" s="32">
        <f t="shared" si="93"/>
        <v>528010</v>
      </c>
      <c r="CJ138" s="32">
        <f t="shared" si="71"/>
        <v>9525</v>
      </c>
      <c r="CK138" s="34"/>
      <c r="CL138" s="34"/>
      <c r="CM138" s="32" t="str">
        <f t="shared" si="58"/>
        <v>FC</v>
      </c>
      <c r="CN138" s="32" t="str">
        <f>VLOOKUP(CI138,'ALL-Chart of Accounts'!$E:$F,2,0)</f>
        <v>IC AM COS - Service (I85SVCAFT) - Matl</v>
      </c>
      <c r="CO138" s="32">
        <f t="shared" si="87"/>
        <v>528020</v>
      </c>
      <c r="CP138" s="32">
        <f t="shared" si="73"/>
        <v>9525</v>
      </c>
      <c r="CQ138" s="34"/>
      <c r="CR138" s="34"/>
      <c r="CS138" s="32" t="str">
        <f t="shared" si="59"/>
        <v>FC</v>
      </c>
      <c r="CT138" s="32" t="str">
        <f>VLOOKUP(CO138,'ALL-Chart of Accounts'!$E:$F,2,0)</f>
        <v>IC AM COS - Service (I85SVCAFT) - Labor</v>
      </c>
      <c r="CU138" s="32">
        <f t="shared" si="88"/>
        <v>528030</v>
      </c>
      <c r="CV138" s="32">
        <f t="shared" si="75"/>
        <v>9525</v>
      </c>
      <c r="CW138" s="34"/>
      <c r="CX138" s="34"/>
      <c r="CY138" s="32" t="str">
        <f t="shared" si="60"/>
        <v>FC</v>
      </c>
      <c r="CZ138" s="32" t="str">
        <f>VLOOKUP(CU138,'ALL-Chart of Accounts'!$E:$F,2,0)</f>
        <v>IC AM COS - Service (I85SVCAFT) - Fx OH</v>
      </c>
      <c r="DA138" s="32">
        <f t="shared" si="89"/>
        <v>528040</v>
      </c>
      <c r="DB138" s="32">
        <f t="shared" si="77"/>
        <v>9525</v>
      </c>
      <c r="DC138" s="34"/>
      <c r="DD138" s="34"/>
      <c r="DE138" s="32" t="str">
        <f t="shared" si="61"/>
        <v>FC</v>
      </c>
      <c r="DF138" s="32" t="str">
        <f>VLOOKUP(DA138,'ALL-Chart of Accounts'!$E:$F,2,0)</f>
        <v>IC AM COS - Service (I85SVCAFT) - Var OH</v>
      </c>
      <c r="DG138" s="32">
        <f t="shared" si="90"/>
        <v>528050</v>
      </c>
      <c r="DH138" s="32">
        <f t="shared" si="79"/>
        <v>9525</v>
      </c>
      <c r="DI138" s="34"/>
      <c r="DJ138" s="34"/>
      <c r="DK138" s="32" t="str">
        <f t="shared" si="62"/>
        <v>FC</v>
      </c>
      <c r="DL138" s="32" t="str">
        <f>VLOOKUP(DG138,'ALL-Chart of Accounts'!$E:$F,2,0)</f>
        <v>IC AM COS - Service (I85SVCAFT) - Outsid</v>
      </c>
      <c r="DM138" s="34"/>
      <c r="DN138" s="34"/>
      <c r="DO138" s="34"/>
      <c r="DP138" s="34"/>
      <c r="DQ138" s="34"/>
      <c r="DR138" s="34"/>
      <c r="DS138" s="34"/>
      <c r="DT138" s="34"/>
      <c r="DU138" s="34"/>
      <c r="DV138" s="34"/>
      <c r="DW138" s="34"/>
      <c r="DX138" s="34"/>
      <c r="DY138" s="34"/>
      <c r="DZ138" s="34"/>
      <c r="EA138" s="34"/>
      <c r="EB138" s="34"/>
      <c r="EC138" s="34"/>
      <c r="ED138" s="34"/>
      <c r="EE138" s="34"/>
      <c r="EF138" s="34"/>
      <c r="EG138" s="34"/>
      <c r="EH138" s="34"/>
      <c r="EI138" s="34"/>
      <c r="EJ138" s="34"/>
      <c r="EK138" s="34"/>
      <c r="EL138" s="34"/>
      <c r="EM138" s="34"/>
      <c r="EN138" s="34"/>
      <c r="EO138" s="34"/>
      <c r="EP138" s="34"/>
      <c r="ER138" s="32" t="str">
        <f t="shared" si="63"/>
        <v>1JBTFCS540</v>
      </c>
      <c r="ES138" s="32" t="b">
        <f t="shared" si="96"/>
        <v>1</v>
      </c>
      <c r="ET138" s="46" t="s">
        <v>10</v>
      </c>
      <c r="EU138" s="46" t="s">
        <v>2551</v>
      </c>
      <c r="EV138" s="46" t="s">
        <v>2552</v>
      </c>
      <c r="EW138" s="46" t="s">
        <v>9398</v>
      </c>
      <c r="EX138" s="61">
        <v>42916.568718784722</v>
      </c>
      <c r="EY138" s="46" t="s">
        <v>9398</v>
      </c>
      <c r="EZ138" s="61">
        <v>43115.398603668982</v>
      </c>
    </row>
    <row r="139" spans="1:156" s="46" customFormat="1" x14ac:dyDescent="0.35">
      <c r="A139" s="47">
        <v>43115</v>
      </c>
      <c r="B139" s="47"/>
      <c r="C139" s="47"/>
      <c r="D139" s="46" t="s">
        <v>3429</v>
      </c>
      <c r="E139" s="22" t="str">
        <f t="shared" si="97"/>
        <v>X</v>
      </c>
      <c r="F139" s="22" t="str">
        <f t="shared" si="97"/>
        <v>X</v>
      </c>
      <c r="G139" s="22" t="str">
        <f t="shared" si="97"/>
        <v/>
      </c>
      <c r="H139" s="22" t="str">
        <f t="shared" si="97"/>
        <v/>
      </c>
      <c r="I139" s="22" t="str">
        <f t="shared" si="97"/>
        <v/>
      </c>
      <c r="J139" s="22" t="str">
        <f t="shared" si="97"/>
        <v>X</v>
      </c>
      <c r="K139" s="22" t="str">
        <f t="shared" si="97"/>
        <v>X</v>
      </c>
      <c r="L139" s="22" t="s">
        <v>2586</v>
      </c>
      <c r="M139" s="34" t="s">
        <v>2548</v>
      </c>
      <c r="N139" s="34" t="s">
        <v>11375</v>
      </c>
      <c r="O139" s="32">
        <f t="shared" si="64"/>
        <v>124530</v>
      </c>
      <c r="P139" s="34"/>
      <c r="Q139" s="34"/>
      <c r="R139" s="34"/>
      <c r="S139" s="32" t="str">
        <f>IFERROR(VLOOKUP(LEFT($M139,2),'ALL-Unit Code 4'!$W:$W,1,0),VLOOKUP($D$3,Sites!$A:$B,2,0))</f>
        <v>FC</v>
      </c>
      <c r="T139" s="32" t="str">
        <f>VLOOKUP(O139,'ALL-Chart of Accounts'!$E:$F,2,0)</f>
        <v>IC AR - Australia</v>
      </c>
      <c r="U139" s="34"/>
      <c r="V139" s="34"/>
      <c r="W139" s="34"/>
      <c r="X139" s="34"/>
      <c r="Y139" s="34"/>
      <c r="Z139" s="34"/>
      <c r="AA139" s="32">
        <f t="shared" si="92"/>
        <v>428000</v>
      </c>
      <c r="AB139" s="32">
        <f t="shared" si="95"/>
        <v>9530</v>
      </c>
      <c r="AC139" s="34"/>
      <c r="AD139" s="34"/>
      <c r="AE139" s="32" t="str">
        <f t="shared" si="55"/>
        <v>FC</v>
      </c>
      <c r="AF139" s="32" t="str">
        <f>VLOOKUP(AA139,'ALL-Chart of Accounts'!$E:$F,2,0)</f>
        <v>IC AM Sales - Svc (I82SVCAFT)</v>
      </c>
      <c r="AG139" s="32">
        <f t="shared" si="65"/>
        <v>428000</v>
      </c>
      <c r="AH139" s="32">
        <f t="shared" si="66"/>
        <v>9530</v>
      </c>
      <c r="AI139" s="32">
        <f t="shared" si="67"/>
        <v>9999</v>
      </c>
      <c r="AJ139" s="34"/>
      <c r="AK139" s="32" t="str">
        <f t="shared" si="56"/>
        <v>FC</v>
      </c>
      <c r="AL139" s="32" t="str">
        <f>VLOOKUP(AG139,'ALL-Chart of Accounts'!$E:$F,2,0)</f>
        <v>IC AM Sales - Svc (I82SVCAFT)</v>
      </c>
      <c r="AM139" s="34"/>
      <c r="AN139" s="34"/>
      <c r="AO139" s="34"/>
      <c r="AP139" s="34"/>
      <c r="AQ139" s="34"/>
      <c r="AR139" s="34"/>
      <c r="AS139" s="32">
        <f t="shared" si="68"/>
        <v>428000</v>
      </c>
      <c r="AT139" s="32">
        <f t="shared" si="69"/>
        <v>9530</v>
      </c>
      <c r="AU139" s="32" t="str">
        <f t="shared" si="70"/>
        <v/>
      </c>
      <c r="AV139" s="34"/>
      <c r="AW139" s="32" t="str">
        <f t="shared" si="57"/>
        <v>FC</v>
      </c>
      <c r="AX139" s="32" t="str">
        <f>VLOOKUP(AS139,'ALL-Chart of Accounts'!$E:$F,2,0)</f>
        <v>IC AM Sales - Svc (I82SVCAFT)</v>
      </c>
      <c r="AY139" s="34"/>
      <c r="AZ139" s="34"/>
      <c r="BA139" s="34"/>
      <c r="BB139" s="34"/>
      <c r="BC139" s="34"/>
      <c r="BD139" s="34"/>
      <c r="BE139" s="34"/>
      <c r="BF139" s="34"/>
      <c r="BG139" s="34"/>
      <c r="BH139" s="34"/>
      <c r="BI139" s="34"/>
      <c r="BJ139" s="34"/>
      <c r="BK139" s="34"/>
      <c r="BL139" s="34"/>
      <c r="BM139" s="34"/>
      <c r="BN139" s="34"/>
      <c r="BO139" s="34"/>
      <c r="BP139" s="34"/>
      <c r="BQ139" s="34"/>
      <c r="BR139" s="34"/>
      <c r="BS139" s="34"/>
      <c r="BT139" s="34"/>
      <c r="BU139" s="34"/>
      <c r="BV139" s="34"/>
      <c r="BW139" s="34"/>
      <c r="BX139" s="34"/>
      <c r="BY139" s="34"/>
      <c r="BZ139" s="34"/>
      <c r="CA139" s="34"/>
      <c r="CB139" s="34"/>
      <c r="CC139" s="34"/>
      <c r="CD139" s="34"/>
      <c r="CE139" s="34"/>
      <c r="CF139" s="34"/>
      <c r="CG139" s="34"/>
      <c r="CH139" s="34"/>
      <c r="CI139" s="32">
        <f t="shared" si="93"/>
        <v>528010</v>
      </c>
      <c r="CJ139" s="32">
        <f t="shared" si="71"/>
        <v>9530</v>
      </c>
      <c r="CK139" s="34"/>
      <c r="CL139" s="34"/>
      <c r="CM139" s="32" t="str">
        <f t="shared" si="58"/>
        <v>FC</v>
      </c>
      <c r="CN139" s="32" t="str">
        <f>VLOOKUP(CI139,'ALL-Chart of Accounts'!$E:$F,2,0)</f>
        <v>IC AM COS - Service (I85SVCAFT) - Matl</v>
      </c>
      <c r="CO139" s="32">
        <f t="shared" si="87"/>
        <v>528020</v>
      </c>
      <c r="CP139" s="32">
        <f t="shared" si="73"/>
        <v>9530</v>
      </c>
      <c r="CQ139" s="34"/>
      <c r="CR139" s="34"/>
      <c r="CS139" s="32" t="str">
        <f t="shared" si="59"/>
        <v>FC</v>
      </c>
      <c r="CT139" s="32" t="str">
        <f>VLOOKUP(CO139,'ALL-Chart of Accounts'!$E:$F,2,0)</f>
        <v>IC AM COS - Service (I85SVCAFT) - Labor</v>
      </c>
      <c r="CU139" s="32">
        <f t="shared" si="88"/>
        <v>528030</v>
      </c>
      <c r="CV139" s="32">
        <f t="shared" si="75"/>
        <v>9530</v>
      </c>
      <c r="CW139" s="34"/>
      <c r="CX139" s="34"/>
      <c r="CY139" s="32" t="str">
        <f t="shared" si="60"/>
        <v>FC</v>
      </c>
      <c r="CZ139" s="32" t="str">
        <f>VLOOKUP(CU139,'ALL-Chart of Accounts'!$E:$F,2,0)</f>
        <v>IC AM COS - Service (I85SVCAFT) - Fx OH</v>
      </c>
      <c r="DA139" s="32">
        <f t="shared" si="89"/>
        <v>528040</v>
      </c>
      <c r="DB139" s="32">
        <f t="shared" si="77"/>
        <v>9530</v>
      </c>
      <c r="DC139" s="34"/>
      <c r="DD139" s="34"/>
      <c r="DE139" s="32" t="str">
        <f t="shared" si="61"/>
        <v>FC</v>
      </c>
      <c r="DF139" s="32" t="str">
        <f>VLOOKUP(DA139,'ALL-Chart of Accounts'!$E:$F,2,0)</f>
        <v>IC AM COS - Service (I85SVCAFT) - Var OH</v>
      </c>
      <c r="DG139" s="32">
        <f t="shared" si="90"/>
        <v>528050</v>
      </c>
      <c r="DH139" s="32">
        <f t="shared" si="79"/>
        <v>9530</v>
      </c>
      <c r="DI139" s="34"/>
      <c r="DJ139" s="34"/>
      <c r="DK139" s="32" t="str">
        <f t="shared" si="62"/>
        <v>FC</v>
      </c>
      <c r="DL139" s="32" t="str">
        <f>VLOOKUP(DG139,'ALL-Chart of Accounts'!$E:$F,2,0)</f>
        <v>IC AM COS - Service (I85SVCAFT) - Outsid</v>
      </c>
      <c r="DM139" s="34"/>
      <c r="DN139" s="34"/>
      <c r="DO139" s="34"/>
      <c r="DP139" s="34"/>
      <c r="DQ139" s="34"/>
      <c r="DR139" s="34"/>
      <c r="DS139" s="34"/>
      <c r="DT139" s="34"/>
      <c r="DU139" s="34"/>
      <c r="DV139" s="34"/>
      <c r="DW139" s="34"/>
      <c r="DX139" s="34"/>
      <c r="DY139" s="34"/>
      <c r="DZ139" s="34"/>
      <c r="EA139" s="34"/>
      <c r="EB139" s="34"/>
      <c r="EC139" s="34"/>
      <c r="ED139" s="34"/>
      <c r="EE139" s="34"/>
      <c r="EF139" s="34"/>
      <c r="EG139" s="34"/>
      <c r="EH139" s="34"/>
      <c r="EI139" s="34"/>
      <c r="EJ139" s="34"/>
      <c r="EK139" s="34"/>
      <c r="EL139" s="34"/>
      <c r="EM139" s="34"/>
      <c r="EN139" s="34"/>
      <c r="EO139" s="34"/>
      <c r="EP139" s="34"/>
      <c r="ER139" s="32" t="str">
        <f t="shared" si="63"/>
        <v>1JBTFCS545</v>
      </c>
      <c r="ES139" s="32" t="b">
        <f t="shared" si="96"/>
        <v>1</v>
      </c>
      <c r="ET139" s="46" t="s">
        <v>10</v>
      </c>
      <c r="EU139" s="46" t="s">
        <v>2553</v>
      </c>
      <c r="EV139" s="46" t="s">
        <v>2554</v>
      </c>
      <c r="EW139" s="46" t="s">
        <v>9398</v>
      </c>
      <c r="EX139" s="61">
        <v>42916.568721145835</v>
      </c>
      <c r="EY139" s="46" t="s">
        <v>9398</v>
      </c>
      <c r="EZ139" s="61">
        <v>43115.398605983799</v>
      </c>
    </row>
    <row r="140" spans="1:156" s="46" customFormat="1" x14ac:dyDescent="0.35">
      <c r="A140" s="47">
        <v>43115</v>
      </c>
      <c r="B140" s="47"/>
      <c r="C140" s="47"/>
      <c r="D140" s="46" t="s">
        <v>3429</v>
      </c>
      <c r="E140" s="22" t="str">
        <f t="shared" si="97"/>
        <v>X</v>
      </c>
      <c r="F140" s="22" t="str">
        <f t="shared" si="97"/>
        <v>X</v>
      </c>
      <c r="G140" s="22" t="str">
        <f t="shared" si="97"/>
        <v/>
      </c>
      <c r="H140" s="22" t="str">
        <f t="shared" si="97"/>
        <v/>
      </c>
      <c r="I140" s="22" t="str">
        <f t="shared" si="97"/>
        <v/>
      </c>
      <c r="J140" s="22" t="str">
        <f t="shared" si="97"/>
        <v>X</v>
      </c>
      <c r="K140" s="22" t="str">
        <f t="shared" si="97"/>
        <v>X</v>
      </c>
      <c r="L140" s="22" t="s">
        <v>2586</v>
      </c>
      <c r="M140" s="34" t="s">
        <v>2549</v>
      </c>
      <c r="N140" s="34" t="s">
        <v>2550</v>
      </c>
      <c r="O140" s="32">
        <f t="shared" si="64"/>
        <v>124535</v>
      </c>
      <c r="P140" s="34"/>
      <c r="Q140" s="34"/>
      <c r="R140" s="34"/>
      <c r="S140" s="32" t="str">
        <f>IFERROR(VLOOKUP(LEFT($M140,2),'ALL-Unit Code 4'!$W:$W,1,0),VLOOKUP($D$3,Sites!$A:$B,2,0))</f>
        <v>FC</v>
      </c>
      <c r="T140" s="32" t="str">
        <f>VLOOKUP(O140,'ALL-Chart of Accounts'!$E:$F,2,0)</f>
        <v>IC AR - New Zealand</v>
      </c>
      <c r="U140" s="34"/>
      <c r="V140" s="34"/>
      <c r="W140" s="34"/>
      <c r="X140" s="34"/>
      <c r="Y140" s="34"/>
      <c r="Z140" s="34"/>
      <c r="AA140" s="32">
        <f t="shared" si="92"/>
        <v>428000</v>
      </c>
      <c r="AB140" s="32">
        <f t="shared" si="95"/>
        <v>9535</v>
      </c>
      <c r="AC140" s="34"/>
      <c r="AD140" s="34"/>
      <c r="AE140" s="32" t="str">
        <f t="shared" ref="AE140:AE207" si="98">$S140</f>
        <v>FC</v>
      </c>
      <c r="AF140" s="32" t="str">
        <f>VLOOKUP(AA140,'ALL-Chart of Accounts'!$E:$F,2,0)</f>
        <v>IC AM Sales - Svc (I82SVCAFT)</v>
      </c>
      <c r="AG140" s="32">
        <f t="shared" si="65"/>
        <v>428000</v>
      </c>
      <c r="AH140" s="32">
        <f t="shared" si="66"/>
        <v>9535</v>
      </c>
      <c r="AI140" s="32">
        <f t="shared" si="67"/>
        <v>9999</v>
      </c>
      <c r="AJ140" s="34"/>
      <c r="AK140" s="32" t="str">
        <f t="shared" ref="AK140:AK207" si="99">$S140</f>
        <v>FC</v>
      </c>
      <c r="AL140" s="32" t="str">
        <f>VLOOKUP(AG140,'ALL-Chart of Accounts'!$E:$F,2,0)</f>
        <v>IC AM Sales - Svc (I82SVCAFT)</v>
      </c>
      <c r="AM140" s="34"/>
      <c r="AN140" s="34"/>
      <c r="AO140" s="34"/>
      <c r="AP140" s="34"/>
      <c r="AQ140" s="34"/>
      <c r="AR140" s="34"/>
      <c r="AS140" s="32">
        <f t="shared" si="68"/>
        <v>428000</v>
      </c>
      <c r="AT140" s="32">
        <f t="shared" si="69"/>
        <v>9535</v>
      </c>
      <c r="AU140" s="32" t="str">
        <f t="shared" si="70"/>
        <v/>
      </c>
      <c r="AV140" s="34"/>
      <c r="AW140" s="32" t="str">
        <f t="shared" ref="AW140:AW207" si="100">$S140</f>
        <v>FC</v>
      </c>
      <c r="AX140" s="32" t="str">
        <f>VLOOKUP(AS140,'ALL-Chart of Accounts'!$E:$F,2,0)</f>
        <v>IC AM Sales - Svc (I82SVCAFT)</v>
      </c>
      <c r="AY140" s="34"/>
      <c r="AZ140" s="34"/>
      <c r="BA140" s="34"/>
      <c r="BB140" s="34"/>
      <c r="BC140" s="34"/>
      <c r="BD140" s="34"/>
      <c r="BE140" s="34"/>
      <c r="BF140" s="34"/>
      <c r="BG140" s="34"/>
      <c r="BH140" s="34"/>
      <c r="BI140" s="34"/>
      <c r="BJ140" s="34"/>
      <c r="BK140" s="34"/>
      <c r="BL140" s="34"/>
      <c r="BM140" s="34"/>
      <c r="BN140" s="34"/>
      <c r="BO140" s="34"/>
      <c r="BP140" s="34"/>
      <c r="BQ140" s="34"/>
      <c r="BR140" s="34"/>
      <c r="BS140" s="34"/>
      <c r="BT140" s="34"/>
      <c r="BU140" s="34"/>
      <c r="BV140" s="34"/>
      <c r="BW140" s="34"/>
      <c r="BX140" s="34"/>
      <c r="BY140" s="34"/>
      <c r="BZ140" s="34"/>
      <c r="CA140" s="34"/>
      <c r="CB140" s="34"/>
      <c r="CC140" s="34"/>
      <c r="CD140" s="34"/>
      <c r="CE140" s="34"/>
      <c r="CF140" s="34"/>
      <c r="CG140" s="34"/>
      <c r="CH140" s="34"/>
      <c r="CI140" s="32">
        <f t="shared" si="93"/>
        <v>528010</v>
      </c>
      <c r="CJ140" s="32">
        <f t="shared" si="71"/>
        <v>9535</v>
      </c>
      <c r="CK140" s="34"/>
      <c r="CL140" s="34"/>
      <c r="CM140" s="32" t="str">
        <f t="shared" ref="CM140:CM207" si="101">$S140</f>
        <v>FC</v>
      </c>
      <c r="CN140" s="32" t="str">
        <f>VLOOKUP(CI140,'ALL-Chart of Accounts'!$E:$F,2,0)</f>
        <v>IC AM COS - Service (I85SVCAFT) - Matl</v>
      </c>
      <c r="CO140" s="32">
        <f t="shared" si="87"/>
        <v>528020</v>
      </c>
      <c r="CP140" s="32">
        <f t="shared" si="73"/>
        <v>9535</v>
      </c>
      <c r="CQ140" s="34"/>
      <c r="CR140" s="34"/>
      <c r="CS140" s="32" t="str">
        <f t="shared" ref="CS140:CS207" si="102">$S140</f>
        <v>FC</v>
      </c>
      <c r="CT140" s="32" t="str">
        <f>VLOOKUP(CO140,'ALL-Chart of Accounts'!$E:$F,2,0)</f>
        <v>IC AM COS - Service (I85SVCAFT) - Labor</v>
      </c>
      <c r="CU140" s="32">
        <f t="shared" si="88"/>
        <v>528030</v>
      </c>
      <c r="CV140" s="32">
        <f t="shared" si="75"/>
        <v>9535</v>
      </c>
      <c r="CW140" s="34"/>
      <c r="CX140" s="34"/>
      <c r="CY140" s="32" t="str">
        <f t="shared" ref="CY140:CY207" si="103">$S140</f>
        <v>FC</v>
      </c>
      <c r="CZ140" s="32" t="str">
        <f>VLOOKUP(CU140,'ALL-Chart of Accounts'!$E:$F,2,0)</f>
        <v>IC AM COS - Service (I85SVCAFT) - Fx OH</v>
      </c>
      <c r="DA140" s="32">
        <f t="shared" si="89"/>
        <v>528040</v>
      </c>
      <c r="DB140" s="32">
        <f t="shared" si="77"/>
        <v>9535</v>
      </c>
      <c r="DC140" s="34"/>
      <c r="DD140" s="34"/>
      <c r="DE140" s="32" t="str">
        <f t="shared" ref="DE140:DE207" si="104">$S140</f>
        <v>FC</v>
      </c>
      <c r="DF140" s="32" t="str">
        <f>VLOOKUP(DA140,'ALL-Chart of Accounts'!$E:$F,2,0)</f>
        <v>IC AM COS - Service (I85SVCAFT) - Var OH</v>
      </c>
      <c r="DG140" s="32">
        <f t="shared" si="90"/>
        <v>528050</v>
      </c>
      <c r="DH140" s="32">
        <f t="shared" si="79"/>
        <v>9535</v>
      </c>
      <c r="DI140" s="34"/>
      <c r="DJ140" s="34"/>
      <c r="DK140" s="32" t="str">
        <f t="shared" ref="DK140:DK207" si="105">$S140</f>
        <v>FC</v>
      </c>
      <c r="DL140" s="32" t="str">
        <f>VLOOKUP(DG140,'ALL-Chart of Accounts'!$E:$F,2,0)</f>
        <v>IC AM COS - Service (I85SVCAFT) - Outsid</v>
      </c>
      <c r="DM140" s="34"/>
      <c r="DN140" s="34"/>
      <c r="DO140" s="34"/>
      <c r="DP140" s="34"/>
      <c r="DQ140" s="34"/>
      <c r="DR140" s="34"/>
      <c r="DS140" s="34"/>
      <c r="DT140" s="34"/>
      <c r="DU140" s="34"/>
      <c r="DV140" s="34"/>
      <c r="DW140" s="34"/>
      <c r="DX140" s="34"/>
      <c r="DY140" s="34"/>
      <c r="DZ140" s="34"/>
      <c r="EA140" s="34"/>
      <c r="EB140" s="34"/>
      <c r="EC140" s="34"/>
      <c r="ED140" s="34"/>
      <c r="EE140" s="34"/>
      <c r="EF140" s="34"/>
      <c r="EG140" s="34"/>
      <c r="EH140" s="34"/>
      <c r="EI140" s="34"/>
      <c r="EJ140" s="34"/>
      <c r="EK140" s="34"/>
      <c r="EL140" s="34"/>
      <c r="EM140" s="34"/>
      <c r="EN140" s="34"/>
      <c r="EO140" s="34"/>
      <c r="EP140" s="34"/>
      <c r="ER140" s="32" t="str">
        <f t="shared" ref="ER140:ER206" si="106">ET140&amp;EU140</f>
        <v>1JBTFCSC</v>
      </c>
      <c r="ES140" s="32" t="b">
        <f t="shared" si="96"/>
        <v>1</v>
      </c>
      <c r="ET140" s="46" t="s">
        <v>10</v>
      </c>
      <c r="EU140" s="46" t="s">
        <v>2555</v>
      </c>
      <c r="EV140" s="46" t="s">
        <v>2556</v>
      </c>
      <c r="EW140" s="46" t="s">
        <v>9398</v>
      </c>
      <c r="EX140" s="61">
        <v>42916.568624155094</v>
      </c>
      <c r="EY140" s="46" t="s">
        <v>9398</v>
      </c>
      <c r="EZ140" s="61">
        <v>43115.398607986113</v>
      </c>
    </row>
    <row r="141" spans="1:156" s="46" customFormat="1" x14ac:dyDescent="0.35">
      <c r="A141" s="47">
        <v>43115</v>
      </c>
      <c r="B141" s="47"/>
      <c r="C141" s="47"/>
      <c r="D141" s="46" t="s">
        <v>3429</v>
      </c>
      <c r="E141" s="22" t="str">
        <f t="shared" si="97"/>
        <v>X</v>
      </c>
      <c r="F141" s="22" t="str">
        <f t="shared" si="97"/>
        <v>X</v>
      </c>
      <c r="G141" s="22" t="str">
        <f t="shared" si="97"/>
        <v/>
      </c>
      <c r="H141" s="22" t="str">
        <f t="shared" si="97"/>
        <v/>
      </c>
      <c r="I141" s="22" t="str">
        <f t="shared" si="97"/>
        <v/>
      </c>
      <c r="J141" s="22" t="str">
        <f t="shared" si="97"/>
        <v>X</v>
      </c>
      <c r="K141" s="22" t="str">
        <f t="shared" si="97"/>
        <v>X</v>
      </c>
      <c r="L141" s="22" t="s">
        <v>2586</v>
      </c>
      <c r="M141" s="34" t="s">
        <v>2551</v>
      </c>
      <c r="N141" s="34" t="s">
        <v>2552</v>
      </c>
      <c r="O141" s="32">
        <f t="shared" si="64"/>
        <v>124540</v>
      </c>
      <c r="P141" s="34"/>
      <c r="Q141" s="34"/>
      <c r="R141" s="34"/>
      <c r="S141" s="32" t="str">
        <f>IFERROR(VLOOKUP(LEFT($M141,2),'ALL-Unit Code 4'!$W:$W,1,0),VLOOKUP($D$3,Sites!$A:$B,2,0))</f>
        <v>FC</v>
      </c>
      <c r="T141" s="32" t="str">
        <f>VLOOKUP(O141,'ALL-Chart of Accounts'!$E:$F,2,0)</f>
        <v>IC AR - Shanghai</v>
      </c>
      <c r="U141" s="34"/>
      <c r="V141" s="34"/>
      <c r="W141" s="34"/>
      <c r="X141" s="34"/>
      <c r="Y141" s="34"/>
      <c r="Z141" s="34"/>
      <c r="AA141" s="32">
        <f t="shared" si="92"/>
        <v>428000</v>
      </c>
      <c r="AB141" s="32">
        <f t="shared" si="95"/>
        <v>9540</v>
      </c>
      <c r="AC141" s="34"/>
      <c r="AD141" s="34"/>
      <c r="AE141" s="32" t="str">
        <f t="shared" si="98"/>
        <v>FC</v>
      </c>
      <c r="AF141" s="32" t="str">
        <f>VLOOKUP(AA141,'ALL-Chart of Accounts'!$E:$F,2,0)</f>
        <v>IC AM Sales - Svc (I82SVCAFT)</v>
      </c>
      <c r="AG141" s="32">
        <f t="shared" si="65"/>
        <v>428000</v>
      </c>
      <c r="AH141" s="32">
        <f t="shared" si="66"/>
        <v>9540</v>
      </c>
      <c r="AI141" s="32">
        <f t="shared" si="67"/>
        <v>9999</v>
      </c>
      <c r="AJ141" s="34"/>
      <c r="AK141" s="32" t="str">
        <f t="shared" si="99"/>
        <v>FC</v>
      </c>
      <c r="AL141" s="32" t="str">
        <f>VLOOKUP(AG141,'ALL-Chart of Accounts'!$E:$F,2,0)</f>
        <v>IC AM Sales - Svc (I82SVCAFT)</v>
      </c>
      <c r="AM141" s="34"/>
      <c r="AN141" s="34"/>
      <c r="AO141" s="34"/>
      <c r="AP141" s="34"/>
      <c r="AQ141" s="34"/>
      <c r="AR141" s="34"/>
      <c r="AS141" s="32">
        <f t="shared" si="68"/>
        <v>428000</v>
      </c>
      <c r="AT141" s="32">
        <f t="shared" si="69"/>
        <v>9540</v>
      </c>
      <c r="AU141" s="32" t="str">
        <f t="shared" si="70"/>
        <v/>
      </c>
      <c r="AV141" s="34"/>
      <c r="AW141" s="32" t="str">
        <f t="shared" si="100"/>
        <v>FC</v>
      </c>
      <c r="AX141" s="32" t="str">
        <f>VLOOKUP(AS141,'ALL-Chart of Accounts'!$E:$F,2,0)</f>
        <v>IC AM Sales - Svc (I82SVCAFT)</v>
      </c>
      <c r="AY141" s="34"/>
      <c r="AZ141" s="34"/>
      <c r="BA141" s="34"/>
      <c r="BB141" s="34"/>
      <c r="BC141" s="34"/>
      <c r="BD141" s="34"/>
      <c r="BE141" s="34"/>
      <c r="BF141" s="34"/>
      <c r="BG141" s="34"/>
      <c r="BH141" s="34"/>
      <c r="BI141" s="34"/>
      <c r="BJ141" s="34"/>
      <c r="BK141" s="34"/>
      <c r="BL141" s="34"/>
      <c r="BM141" s="34"/>
      <c r="BN141" s="34"/>
      <c r="BO141" s="34"/>
      <c r="BP141" s="34"/>
      <c r="BQ141" s="34"/>
      <c r="BR141" s="34"/>
      <c r="BS141" s="34"/>
      <c r="BT141" s="34"/>
      <c r="BU141" s="34"/>
      <c r="BV141" s="34"/>
      <c r="BW141" s="34"/>
      <c r="BX141" s="34"/>
      <c r="BY141" s="34"/>
      <c r="BZ141" s="34"/>
      <c r="CA141" s="34"/>
      <c r="CB141" s="34"/>
      <c r="CC141" s="34"/>
      <c r="CD141" s="34"/>
      <c r="CE141" s="34"/>
      <c r="CF141" s="34"/>
      <c r="CG141" s="34"/>
      <c r="CH141" s="34"/>
      <c r="CI141" s="32">
        <f t="shared" si="93"/>
        <v>528010</v>
      </c>
      <c r="CJ141" s="32">
        <f t="shared" si="71"/>
        <v>9540</v>
      </c>
      <c r="CK141" s="34"/>
      <c r="CL141" s="34"/>
      <c r="CM141" s="32" t="str">
        <f t="shared" si="101"/>
        <v>FC</v>
      </c>
      <c r="CN141" s="32" t="str">
        <f>VLOOKUP(CI141,'ALL-Chart of Accounts'!$E:$F,2,0)</f>
        <v>IC AM COS - Service (I85SVCAFT) - Matl</v>
      </c>
      <c r="CO141" s="32">
        <f t="shared" si="87"/>
        <v>528020</v>
      </c>
      <c r="CP141" s="32">
        <f t="shared" si="73"/>
        <v>9540</v>
      </c>
      <c r="CQ141" s="34"/>
      <c r="CR141" s="34"/>
      <c r="CS141" s="32" t="str">
        <f t="shared" si="102"/>
        <v>FC</v>
      </c>
      <c r="CT141" s="32" t="str">
        <f>VLOOKUP(CO141,'ALL-Chart of Accounts'!$E:$F,2,0)</f>
        <v>IC AM COS - Service (I85SVCAFT) - Labor</v>
      </c>
      <c r="CU141" s="32">
        <f t="shared" si="88"/>
        <v>528030</v>
      </c>
      <c r="CV141" s="32">
        <f t="shared" si="75"/>
        <v>9540</v>
      </c>
      <c r="CW141" s="34"/>
      <c r="CX141" s="34"/>
      <c r="CY141" s="32" t="str">
        <f t="shared" si="103"/>
        <v>FC</v>
      </c>
      <c r="CZ141" s="32" t="str">
        <f>VLOOKUP(CU141,'ALL-Chart of Accounts'!$E:$F,2,0)</f>
        <v>IC AM COS - Service (I85SVCAFT) - Fx OH</v>
      </c>
      <c r="DA141" s="32">
        <f t="shared" si="89"/>
        <v>528040</v>
      </c>
      <c r="DB141" s="32">
        <f t="shared" si="77"/>
        <v>9540</v>
      </c>
      <c r="DC141" s="34"/>
      <c r="DD141" s="34"/>
      <c r="DE141" s="32" t="str">
        <f t="shared" si="104"/>
        <v>FC</v>
      </c>
      <c r="DF141" s="32" t="str">
        <f>VLOOKUP(DA141,'ALL-Chart of Accounts'!$E:$F,2,0)</f>
        <v>IC AM COS - Service (I85SVCAFT) - Var OH</v>
      </c>
      <c r="DG141" s="32">
        <f t="shared" si="90"/>
        <v>528050</v>
      </c>
      <c r="DH141" s="32">
        <f t="shared" si="79"/>
        <v>9540</v>
      </c>
      <c r="DI141" s="34"/>
      <c r="DJ141" s="34"/>
      <c r="DK141" s="32" t="str">
        <f t="shared" si="105"/>
        <v>FC</v>
      </c>
      <c r="DL141" s="32" t="str">
        <f>VLOOKUP(DG141,'ALL-Chart of Accounts'!$E:$F,2,0)</f>
        <v>IC AM COS - Service (I85SVCAFT) - Outsid</v>
      </c>
      <c r="DM141" s="34"/>
      <c r="DN141" s="34"/>
      <c r="DO141" s="34"/>
      <c r="DP141" s="34"/>
      <c r="DQ141" s="34"/>
      <c r="DR141" s="34"/>
      <c r="DS141" s="34"/>
      <c r="DT141" s="34"/>
      <c r="DU141" s="34"/>
      <c r="DV141" s="34"/>
      <c r="DW141" s="34"/>
      <c r="DX141" s="34"/>
      <c r="DY141" s="34"/>
      <c r="DZ141" s="34"/>
      <c r="EA141" s="34"/>
      <c r="EB141" s="34"/>
      <c r="EC141" s="34"/>
      <c r="ED141" s="34"/>
      <c r="EE141" s="34"/>
      <c r="EF141" s="34"/>
      <c r="EG141" s="34"/>
      <c r="EH141" s="34"/>
      <c r="EI141" s="34"/>
      <c r="EJ141" s="34"/>
      <c r="EK141" s="34"/>
      <c r="EL141" s="34"/>
      <c r="EM141" s="34"/>
      <c r="EN141" s="34"/>
      <c r="EO141" s="34"/>
      <c r="EP141" s="34"/>
      <c r="ER141" s="32" t="str">
        <f t="shared" si="106"/>
        <v>1JBTFCSHOW</v>
      </c>
      <c r="ES141" s="32" t="b">
        <f t="shared" si="96"/>
        <v>1</v>
      </c>
      <c r="ET141" s="46" t="s">
        <v>10</v>
      </c>
      <c r="EU141" s="46" t="s">
        <v>2557</v>
      </c>
      <c r="EV141" s="46" t="s">
        <v>2558</v>
      </c>
      <c r="EW141" s="46" t="s">
        <v>9398</v>
      </c>
      <c r="EX141" s="61">
        <v>42978.327773923615</v>
      </c>
      <c r="EY141" s="46" t="s">
        <v>9398</v>
      </c>
      <c r="EZ141" s="61">
        <v>43115.398610069446</v>
      </c>
    </row>
    <row r="142" spans="1:156" s="46" customFormat="1" x14ac:dyDescent="0.35">
      <c r="A142" s="47">
        <v>43115</v>
      </c>
      <c r="B142" s="47"/>
      <c r="C142" s="47"/>
      <c r="D142" s="46" t="s">
        <v>3429</v>
      </c>
      <c r="E142" s="22" t="str">
        <f t="shared" si="97"/>
        <v>X</v>
      </c>
      <c r="F142" s="22" t="str">
        <f t="shared" si="97"/>
        <v>X</v>
      </c>
      <c r="G142" s="22" t="str">
        <f t="shared" si="97"/>
        <v/>
      </c>
      <c r="H142" s="22" t="str">
        <f t="shared" si="97"/>
        <v/>
      </c>
      <c r="I142" s="22" t="str">
        <f t="shared" si="97"/>
        <v/>
      </c>
      <c r="J142" s="22" t="str">
        <f t="shared" si="97"/>
        <v>X</v>
      </c>
      <c r="K142" s="22" t="str">
        <f t="shared" si="97"/>
        <v>X</v>
      </c>
      <c r="L142" s="22" t="s">
        <v>2586</v>
      </c>
      <c r="M142" s="34" t="s">
        <v>2553</v>
      </c>
      <c r="N142" s="34" t="s">
        <v>2554</v>
      </c>
      <c r="O142" s="32">
        <f t="shared" ref="O142:O209" si="107">IF(ISERROR(VALUE(RIGHT($M142,3))),112400,VALUE("124"&amp;RIGHT($M142,3)))</f>
        <v>124545</v>
      </c>
      <c r="P142" s="34"/>
      <c r="Q142" s="34"/>
      <c r="R142" s="34"/>
      <c r="S142" s="32" t="str">
        <f>IFERROR(VLOOKUP(LEFT($M142,2),'ALL-Unit Code 4'!$W:$W,1,0),VLOOKUP($D$3,Sites!$A:$B,2,0))</f>
        <v>FC</v>
      </c>
      <c r="T142" s="32" t="str">
        <f>VLOOKUP(O142,'ALL-Chart of Accounts'!$E:$F,2,0)</f>
        <v>IC AR - Kunshan</v>
      </c>
      <c r="U142" s="34"/>
      <c r="V142" s="34"/>
      <c r="W142" s="34"/>
      <c r="X142" s="34"/>
      <c r="Y142" s="34"/>
      <c r="Z142" s="34"/>
      <c r="AA142" s="32">
        <f t="shared" si="92"/>
        <v>428000</v>
      </c>
      <c r="AB142" s="32">
        <f t="shared" si="95"/>
        <v>9545</v>
      </c>
      <c r="AC142" s="34"/>
      <c r="AD142" s="34"/>
      <c r="AE142" s="32" t="str">
        <f t="shared" si="98"/>
        <v>FC</v>
      </c>
      <c r="AF142" s="32" t="str">
        <f>VLOOKUP(AA142,'ALL-Chart of Accounts'!$E:$F,2,0)</f>
        <v>IC AM Sales - Svc (I82SVCAFT)</v>
      </c>
      <c r="AG142" s="32">
        <f t="shared" ref="AG142:AG209" si="108">AA142</f>
        <v>428000</v>
      </c>
      <c r="AH142" s="32">
        <f t="shared" ref="AH142:AH209" si="109">IF(AB142="","",AB142)</f>
        <v>9545</v>
      </c>
      <c r="AI142" s="32">
        <f t="shared" ref="AI142:AI209" si="110">IF(LEFT(AG142,1)="4",9999,"")</f>
        <v>9999</v>
      </c>
      <c r="AJ142" s="34"/>
      <c r="AK142" s="32" t="str">
        <f t="shared" si="99"/>
        <v>FC</v>
      </c>
      <c r="AL142" s="32" t="str">
        <f>VLOOKUP(AG142,'ALL-Chart of Accounts'!$E:$F,2,0)</f>
        <v>IC AM Sales - Svc (I82SVCAFT)</v>
      </c>
      <c r="AM142" s="34"/>
      <c r="AN142" s="34"/>
      <c r="AO142" s="34"/>
      <c r="AP142" s="34"/>
      <c r="AQ142" s="34"/>
      <c r="AR142" s="34"/>
      <c r="AS142" s="32">
        <f t="shared" ref="AS142:AS209" si="111">IF(AA142="","",AA142)</f>
        <v>428000</v>
      </c>
      <c r="AT142" s="32">
        <f t="shared" ref="AT142:AT209" si="112">IF(AB142="","",AB142)</f>
        <v>9545</v>
      </c>
      <c r="AU142" s="32" t="str">
        <f t="shared" ref="AU142:AU209" si="113">IF(AC142="","",AC142)</f>
        <v/>
      </c>
      <c r="AV142" s="34"/>
      <c r="AW142" s="32" t="str">
        <f t="shared" si="100"/>
        <v>FC</v>
      </c>
      <c r="AX142" s="32" t="str">
        <f>VLOOKUP(AS142,'ALL-Chart of Accounts'!$E:$F,2,0)</f>
        <v>IC AM Sales - Svc (I82SVCAFT)</v>
      </c>
      <c r="AY142" s="34"/>
      <c r="AZ142" s="34"/>
      <c r="BA142" s="34"/>
      <c r="BB142" s="34"/>
      <c r="BC142" s="34"/>
      <c r="BD142" s="34"/>
      <c r="BE142" s="34"/>
      <c r="BF142" s="34"/>
      <c r="BG142" s="34"/>
      <c r="BH142" s="34"/>
      <c r="BI142" s="34"/>
      <c r="BJ142" s="34"/>
      <c r="BK142" s="34"/>
      <c r="BL142" s="34"/>
      <c r="BM142" s="34"/>
      <c r="BN142" s="34"/>
      <c r="BO142" s="34"/>
      <c r="BP142" s="34"/>
      <c r="BQ142" s="34"/>
      <c r="BR142" s="34"/>
      <c r="BS142" s="34"/>
      <c r="BT142" s="34"/>
      <c r="BU142" s="34"/>
      <c r="BV142" s="34"/>
      <c r="BW142" s="34"/>
      <c r="BX142" s="34"/>
      <c r="BY142" s="34"/>
      <c r="BZ142" s="34"/>
      <c r="CA142" s="34"/>
      <c r="CB142" s="34"/>
      <c r="CC142" s="34"/>
      <c r="CD142" s="34"/>
      <c r="CE142" s="34"/>
      <c r="CF142" s="34"/>
      <c r="CG142" s="34"/>
      <c r="CH142" s="34"/>
      <c r="CI142" s="32">
        <f t="shared" si="93"/>
        <v>528010</v>
      </c>
      <c r="CJ142" s="32">
        <f t="shared" ref="CJ142:CJ209" si="114">IF($AB142="","",$AB142)</f>
        <v>9545</v>
      </c>
      <c r="CK142" s="34"/>
      <c r="CL142" s="34"/>
      <c r="CM142" s="32" t="str">
        <f t="shared" si="101"/>
        <v>FC</v>
      </c>
      <c r="CN142" s="32" t="str">
        <f>VLOOKUP(CI142,'ALL-Chart of Accounts'!$E:$F,2,0)</f>
        <v>IC AM COS - Service (I85SVCAFT) - Matl</v>
      </c>
      <c r="CO142" s="32">
        <f t="shared" si="87"/>
        <v>528020</v>
      </c>
      <c r="CP142" s="32">
        <f t="shared" ref="CP142:CP209" si="115">IF($AB142="","",$AB142)</f>
        <v>9545</v>
      </c>
      <c r="CQ142" s="34"/>
      <c r="CR142" s="34"/>
      <c r="CS142" s="32" t="str">
        <f t="shared" si="102"/>
        <v>FC</v>
      </c>
      <c r="CT142" s="32" t="str">
        <f>VLOOKUP(CO142,'ALL-Chart of Accounts'!$E:$F,2,0)</f>
        <v>IC AM COS - Service (I85SVCAFT) - Labor</v>
      </c>
      <c r="CU142" s="32">
        <f t="shared" si="88"/>
        <v>528030</v>
      </c>
      <c r="CV142" s="32">
        <f t="shared" ref="CV142:CV209" si="116">IF($AB142="","",$AB142)</f>
        <v>9545</v>
      </c>
      <c r="CW142" s="34"/>
      <c r="CX142" s="34"/>
      <c r="CY142" s="32" t="str">
        <f t="shared" si="103"/>
        <v>FC</v>
      </c>
      <c r="CZ142" s="32" t="str">
        <f>VLOOKUP(CU142,'ALL-Chart of Accounts'!$E:$F,2,0)</f>
        <v>IC AM COS - Service (I85SVCAFT) - Fx OH</v>
      </c>
      <c r="DA142" s="32">
        <f t="shared" si="89"/>
        <v>528040</v>
      </c>
      <c r="DB142" s="32">
        <f t="shared" ref="DB142:DB209" si="117">IF($AB142="","",$AB142)</f>
        <v>9545</v>
      </c>
      <c r="DC142" s="34"/>
      <c r="DD142" s="34"/>
      <c r="DE142" s="32" t="str">
        <f t="shared" si="104"/>
        <v>FC</v>
      </c>
      <c r="DF142" s="32" t="str">
        <f>VLOOKUP(DA142,'ALL-Chart of Accounts'!$E:$F,2,0)</f>
        <v>IC AM COS - Service (I85SVCAFT) - Var OH</v>
      </c>
      <c r="DG142" s="32">
        <f t="shared" si="90"/>
        <v>528050</v>
      </c>
      <c r="DH142" s="32">
        <f t="shared" ref="DH142:DH209" si="118">IF($AB142="","",$AB142)</f>
        <v>9545</v>
      </c>
      <c r="DI142" s="34"/>
      <c r="DJ142" s="34"/>
      <c r="DK142" s="32" t="str">
        <f t="shared" si="105"/>
        <v>FC</v>
      </c>
      <c r="DL142" s="32" t="str">
        <f>VLOOKUP(DG142,'ALL-Chart of Accounts'!$E:$F,2,0)</f>
        <v>IC AM COS - Service (I85SVCAFT) - Outsid</v>
      </c>
      <c r="DM142" s="34"/>
      <c r="DN142" s="34"/>
      <c r="DO142" s="34"/>
      <c r="DP142" s="34"/>
      <c r="DQ142" s="34"/>
      <c r="DR142" s="34"/>
      <c r="DS142" s="34"/>
      <c r="DT142" s="34"/>
      <c r="DU142" s="34"/>
      <c r="DV142" s="34"/>
      <c r="DW142" s="34"/>
      <c r="DX142" s="34"/>
      <c r="DY142" s="34"/>
      <c r="DZ142" s="34"/>
      <c r="EA142" s="34"/>
      <c r="EB142" s="34"/>
      <c r="EC142" s="34"/>
      <c r="ED142" s="34"/>
      <c r="EE142" s="34"/>
      <c r="EF142" s="34"/>
      <c r="EG142" s="34"/>
      <c r="EH142" s="34"/>
      <c r="EI142" s="34"/>
      <c r="EJ142" s="34"/>
      <c r="EK142" s="34"/>
      <c r="EL142" s="34"/>
      <c r="EM142" s="34"/>
      <c r="EN142" s="34"/>
      <c r="EO142" s="34"/>
      <c r="EP142" s="34"/>
      <c r="ER142" s="32" t="str">
        <f t="shared" si="106"/>
        <v>1JBTFCSS</v>
      </c>
      <c r="ES142" s="32" t="b">
        <f t="shared" si="96"/>
        <v>1</v>
      </c>
      <c r="ET142" s="46" t="s">
        <v>10</v>
      </c>
      <c r="EU142" s="46" t="s">
        <v>2593</v>
      </c>
      <c r="EV142" s="46" t="s">
        <v>2594</v>
      </c>
      <c r="EW142" s="46" t="s">
        <v>9398</v>
      </c>
      <c r="EX142" s="61">
        <v>43066.540878437503</v>
      </c>
      <c r="EY142" s="46" t="s">
        <v>9398</v>
      </c>
      <c r="EZ142" s="61">
        <v>43115.398612152778</v>
      </c>
    </row>
    <row r="143" spans="1:156" s="46" customFormat="1" x14ac:dyDescent="0.35">
      <c r="A143" s="47">
        <v>43115</v>
      </c>
      <c r="B143" s="47"/>
      <c r="C143" s="47"/>
      <c r="D143" s="46" t="s">
        <v>3429</v>
      </c>
      <c r="E143" s="22" t="str">
        <f t="shared" si="97"/>
        <v>X</v>
      </c>
      <c r="F143" s="22" t="str">
        <f t="shared" si="97"/>
        <v>X</v>
      </c>
      <c r="G143" s="22" t="str">
        <f t="shared" si="97"/>
        <v/>
      </c>
      <c r="H143" s="22" t="str">
        <f t="shared" si="97"/>
        <v/>
      </c>
      <c r="I143" s="22" t="str">
        <f t="shared" si="97"/>
        <v/>
      </c>
      <c r="J143" s="22" t="str">
        <f t="shared" si="97"/>
        <v>X</v>
      </c>
      <c r="K143" s="22" t="str">
        <f t="shared" si="97"/>
        <v>X</v>
      </c>
      <c r="L143" s="22" t="s">
        <v>2588</v>
      </c>
      <c r="M143" s="34" t="s">
        <v>2555</v>
      </c>
      <c r="N143" s="34" t="s">
        <v>2556</v>
      </c>
      <c r="O143" s="32">
        <f t="shared" si="107"/>
        <v>112400</v>
      </c>
      <c r="P143" s="34"/>
      <c r="Q143" s="34"/>
      <c r="R143" s="34"/>
      <c r="S143" s="32" t="str">
        <f>IFERROR(VLOOKUP(LEFT($M143,2),'ALL-Unit Code 4'!$W:$W,1,0),VLOOKUP($D$3,Sites!$A:$B,2,0))</f>
        <v>FC</v>
      </c>
      <c r="T143" s="32" t="str">
        <f>VLOOKUP(O143,'ALL-Chart of Accounts'!$E:$F,2,0)</f>
        <v>Accounts Receivable - System</v>
      </c>
      <c r="U143" s="34"/>
      <c r="V143" s="34"/>
      <c r="W143" s="34"/>
      <c r="X143" s="34"/>
      <c r="Y143" s="34"/>
      <c r="Z143" s="34"/>
      <c r="AA143" s="37">
        <v>418000</v>
      </c>
      <c r="AB143" s="39"/>
      <c r="AC143" s="34"/>
      <c r="AD143" s="34"/>
      <c r="AE143" s="32" t="str">
        <f t="shared" si="98"/>
        <v>FC</v>
      </c>
      <c r="AF143" s="32" t="str">
        <f>VLOOKUP(AA143,'ALL-Chart of Accounts'!$E:$F,2,0)</f>
        <v>Aftermarket Sales - Service (80SVCAFT)</v>
      </c>
      <c r="AG143" s="32">
        <f t="shared" si="108"/>
        <v>418000</v>
      </c>
      <c r="AH143" s="32" t="str">
        <f t="shared" si="109"/>
        <v/>
      </c>
      <c r="AI143" s="32">
        <f t="shared" si="110"/>
        <v>9999</v>
      </c>
      <c r="AJ143" s="34"/>
      <c r="AK143" s="32" t="str">
        <f t="shared" si="99"/>
        <v>FC</v>
      </c>
      <c r="AL143" s="32" t="str">
        <f>VLOOKUP(AG143,'ALL-Chart of Accounts'!$E:$F,2,0)</f>
        <v>Aftermarket Sales - Service (80SVCAFT)</v>
      </c>
      <c r="AM143" s="34"/>
      <c r="AN143" s="34"/>
      <c r="AO143" s="34"/>
      <c r="AP143" s="34"/>
      <c r="AQ143" s="34"/>
      <c r="AR143" s="34"/>
      <c r="AS143" s="32">
        <f t="shared" si="111"/>
        <v>418000</v>
      </c>
      <c r="AT143" s="32" t="str">
        <f t="shared" si="112"/>
        <v/>
      </c>
      <c r="AU143" s="32" t="str">
        <f t="shared" si="113"/>
        <v/>
      </c>
      <c r="AV143" s="34"/>
      <c r="AW143" s="32" t="str">
        <f t="shared" si="100"/>
        <v>FC</v>
      </c>
      <c r="AX143" s="32" t="str">
        <f>VLOOKUP(AS143,'ALL-Chart of Accounts'!$E:$F,2,0)</f>
        <v>Aftermarket Sales - Service (80SVCAFT)</v>
      </c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4"/>
      <c r="CI143" s="32">
        <f t="shared" si="93"/>
        <v>518010</v>
      </c>
      <c r="CJ143" s="32" t="str">
        <f t="shared" si="114"/>
        <v/>
      </c>
      <c r="CK143" s="34"/>
      <c r="CL143" s="34"/>
      <c r="CM143" s="32" t="str">
        <f t="shared" si="101"/>
        <v>FC</v>
      </c>
      <c r="CN143" s="32" t="str">
        <f>VLOOKUP(CI143,'ALL-Chart of Accounts'!$E:$F,2,0)</f>
        <v>AM COS - Service (83SVCAFT) - Material</v>
      </c>
      <c r="CO143" s="32">
        <f t="shared" si="87"/>
        <v>518020</v>
      </c>
      <c r="CP143" s="32" t="str">
        <f t="shared" si="115"/>
        <v/>
      </c>
      <c r="CQ143" s="34"/>
      <c r="CR143" s="34"/>
      <c r="CS143" s="32" t="str">
        <f t="shared" si="102"/>
        <v>FC</v>
      </c>
      <c r="CT143" s="32" t="str">
        <f>VLOOKUP(CO143,'ALL-Chart of Accounts'!$E:$F,2,0)</f>
        <v>AM COS - Service (83SVCAFT) - Labor</v>
      </c>
      <c r="CU143" s="32">
        <f t="shared" si="88"/>
        <v>518030</v>
      </c>
      <c r="CV143" s="32" t="str">
        <f t="shared" si="116"/>
        <v/>
      </c>
      <c r="CW143" s="34"/>
      <c r="CX143" s="34"/>
      <c r="CY143" s="32" t="str">
        <f t="shared" si="103"/>
        <v>FC</v>
      </c>
      <c r="CZ143" s="32" t="str">
        <f>VLOOKUP(CU143,'ALL-Chart of Accounts'!$E:$F,2,0)</f>
        <v>AM COS - Service (83SVCAFT) - Fixed OH</v>
      </c>
      <c r="DA143" s="32">
        <f t="shared" si="89"/>
        <v>518040</v>
      </c>
      <c r="DB143" s="32" t="str">
        <f t="shared" si="117"/>
        <v/>
      </c>
      <c r="DC143" s="34"/>
      <c r="DD143" s="34"/>
      <c r="DE143" s="32" t="str">
        <f t="shared" si="104"/>
        <v>FC</v>
      </c>
      <c r="DF143" s="32" t="str">
        <f>VLOOKUP(DA143,'ALL-Chart of Accounts'!$E:$F,2,0)</f>
        <v>AM COS - Service (83SVCAFT) - Var OH</v>
      </c>
      <c r="DG143" s="32">
        <f t="shared" si="90"/>
        <v>518050</v>
      </c>
      <c r="DH143" s="32" t="str">
        <f t="shared" si="118"/>
        <v/>
      </c>
      <c r="DI143" s="34"/>
      <c r="DJ143" s="34"/>
      <c r="DK143" s="32" t="str">
        <f t="shared" si="105"/>
        <v>FC</v>
      </c>
      <c r="DL143" s="32" t="str">
        <f>VLOOKUP(DG143,'ALL-Chart of Accounts'!$E:$F,2,0)</f>
        <v>AM COS - Service (83SVCAFT) - Outside</v>
      </c>
      <c r="DM143" s="34"/>
      <c r="DN143" s="34"/>
      <c r="DO143" s="34"/>
      <c r="DP143" s="34"/>
      <c r="DQ143" s="34"/>
      <c r="DR143" s="34"/>
      <c r="DS143" s="34"/>
      <c r="DT143" s="34"/>
      <c r="DU143" s="34"/>
      <c r="DV143" s="34"/>
      <c r="DW143" s="34"/>
      <c r="DX143" s="34"/>
      <c r="DY143" s="34"/>
      <c r="DZ143" s="34"/>
      <c r="EA143" s="34"/>
      <c r="EB143" s="34"/>
      <c r="EC143" s="34"/>
      <c r="ED143" s="34"/>
      <c r="EE143" s="34"/>
      <c r="EF143" s="34"/>
      <c r="EG143" s="34"/>
      <c r="EH143" s="34"/>
      <c r="EI143" s="34"/>
      <c r="EJ143" s="34"/>
      <c r="EK143" s="34"/>
      <c r="EL143" s="34"/>
      <c r="EM143" s="34"/>
      <c r="EN143" s="34"/>
      <c r="EO143" s="34"/>
      <c r="EP143" s="34"/>
      <c r="ER143" s="32" t="str">
        <f t="shared" si="106"/>
        <v>1JBTFCWAR</v>
      </c>
      <c r="ES143" s="32" t="b">
        <f t="shared" si="96"/>
        <v>1</v>
      </c>
      <c r="ET143" s="46" t="s">
        <v>10</v>
      </c>
      <c r="EU143" s="46" t="s">
        <v>2559</v>
      </c>
      <c r="EV143" s="46" t="s">
        <v>2560</v>
      </c>
      <c r="EW143" s="46" t="s">
        <v>9398</v>
      </c>
      <c r="EX143" s="61">
        <v>42916.568726354169</v>
      </c>
      <c r="EY143" s="46" t="s">
        <v>9398</v>
      </c>
      <c r="EZ143" s="61">
        <v>43115.398614039354</v>
      </c>
    </row>
    <row r="144" spans="1:156" s="46" customFormat="1" x14ac:dyDescent="0.35">
      <c r="A144" s="47">
        <v>43115</v>
      </c>
      <c r="B144" s="47"/>
      <c r="C144" s="47"/>
      <c r="D144" s="46" t="s">
        <v>3429</v>
      </c>
      <c r="E144" s="22" t="str">
        <f t="shared" si="97"/>
        <v>X</v>
      </c>
      <c r="F144" s="22" t="str">
        <f t="shared" si="97"/>
        <v>X</v>
      </c>
      <c r="G144" s="22" t="str">
        <f t="shared" si="97"/>
        <v/>
      </c>
      <c r="H144" s="22" t="str">
        <f t="shared" si="97"/>
        <v/>
      </c>
      <c r="I144" s="22" t="str">
        <f t="shared" si="97"/>
        <v/>
      </c>
      <c r="J144" s="22" t="str">
        <f t="shared" si="97"/>
        <v>X</v>
      </c>
      <c r="K144" s="22" t="str">
        <f t="shared" si="97"/>
        <v>X</v>
      </c>
      <c r="L144" s="22" t="s">
        <v>2587</v>
      </c>
      <c r="M144" s="58" t="s">
        <v>2557</v>
      </c>
      <c r="N144" s="34" t="s">
        <v>2558</v>
      </c>
      <c r="O144" s="32">
        <f t="shared" si="107"/>
        <v>112400</v>
      </c>
      <c r="P144" s="34"/>
      <c r="Q144" s="34"/>
      <c r="R144" s="34"/>
      <c r="S144" s="32" t="str">
        <f>IFERROR(VLOOKUP(LEFT($M144,2),'ALL-Unit Code 4'!$W:$W,1,0),VLOOKUP($D$3,Sites!$A:$B,2,0))</f>
        <v>FC</v>
      </c>
      <c r="T144" s="32" t="str">
        <f>VLOOKUP(O144,'ALL-Chart of Accounts'!$E:$F,2,0)</f>
        <v>Accounts Receivable - System</v>
      </c>
      <c r="U144" s="34"/>
      <c r="V144" s="34"/>
      <c r="W144" s="34"/>
      <c r="X144" s="34"/>
      <c r="Y144" s="34"/>
      <c r="Z144" s="34"/>
      <c r="AA144" s="37">
        <v>936000</v>
      </c>
      <c r="AB144" s="40">
        <v>7070</v>
      </c>
      <c r="AC144" s="34"/>
      <c r="AD144" s="34"/>
      <c r="AE144" s="32" t="str">
        <f t="shared" si="98"/>
        <v>FC</v>
      </c>
      <c r="AF144" s="32" t="str">
        <f>VLOOKUP(AA144,'ALL-Chart of Accounts'!$E:$F,2,0)</f>
        <v>Conferences and Meetings</v>
      </c>
      <c r="AG144" s="32">
        <f t="shared" si="108"/>
        <v>936000</v>
      </c>
      <c r="AH144" s="32">
        <f t="shared" si="109"/>
        <v>7070</v>
      </c>
      <c r="AI144" s="32" t="str">
        <f t="shared" si="110"/>
        <v/>
      </c>
      <c r="AJ144" s="34"/>
      <c r="AK144" s="32" t="str">
        <f t="shared" si="99"/>
        <v>FC</v>
      </c>
      <c r="AL144" s="32" t="str">
        <f>VLOOKUP(AG144,'ALL-Chart of Accounts'!$E:$F,2,0)</f>
        <v>Conferences and Meetings</v>
      </c>
      <c r="AM144" s="34"/>
      <c r="AN144" s="34"/>
      <c r="AO144" s="34"/>
      <c r="AP144" s="34"/>
      <c r="AQ144" s="34"/>
      <c r="AR144" s="34"/>
      <c r="AS144" s="32">
        <f t="shared" si="111"/>
        <v>936000</v>
      </c>
      <c r="AT144" s="32">
        <f t="shared" si="112"/>
        <v>7070</v>
      </c>
      <c r="AU144" s="32" t="str">
        <f t="shared" si="113"/>
        <v/>
      </c>
      <c r="AV144" s="34"/>
      <c r="AW144" s="32" t="str">
        <f t="shared" si="100"/>
        <v>FC</v>
      </c>
      <c r="AX144" s="32" t="str">
        <f>VLOOKUP(AS144,'ALL-Chart of Accounts'!$E:$F,2,0)</f>
        <v>Conferences and Meetings</v>
      </c>
      <c r="AY144" s="34"/>
      <c r="AZ144" s="34"/>
      <c r="BA144" s="34"/>
      <c r="BB144" s="34"/>
      <c r="BC144" s="34"/>
      <c r="BD144" s="34"/>
      <c r="BE144" s="34"/>
      <c r="BF144" s="34"/>
      <c r="BG144" s="34"/>
      <c r="BH144" s="34"/>
      <c r="BI144" s="34"/>
      <c r="BJ144" s="34"/>
      <c r="BK144" s="34"/>
      <c r="BL144" s="34"/>
      <c r="BM144" s="34"/>
      <c r="BN144" s="34"/>
      <c r="BO144" s="34"/>
      <c r="BP144" s="34"/>
      <c r="BQ144" s="34"/>
      <c r="BR144" s="34"/>
      <c r="BS144" s="34"/>
      <c r="BT144" s="34"/>
      <c r="BU144" s="34"/>
      <c r="BV144" s="34"/>
      <c r="BW144" s="34"/>
      <c r="BX144" s="34"/>
      <c r="BY144" s="34"/>
      <c r="BZ144" s="34"/>
      <c r="CA144" s="34"/>
      <c r="CB144" s="34"/>
      <c r="CC144" s="34"/>
      <c r="CD144" s="34"/>
      <c r="CE144" s="34"/>
      <c r="CF144" s="34"/>
      <c r="CG144" s="34"/>
      <c r="CH144" s="34"/>
      <c r="CI144" s="32">
        <f t="shared" si="93"/>
        <v>936000</v>
      </c>
      <c r="CJ144" s="32">
        <f t="shared" si="114"/>
        <v>7070</v>
      </c>
      <c r="CK144" s="34"/>
      <c r="CL144" s="34"/>
      <c r="CM144" s="32" t="str">
        <f t="shared" si="101"/>
        <v>FC</v>
      </c>
      <c r="CN144" s="32" t="str">
        <f>VLOOKUP(CI144,'ALL-Chart of Accounts'!$E:$F,2,0)</f>
        <v>Conferences and Meetings</v>
      </c>
      <c r="CO144" s="32">
        <f t="shared" si="87"/>
        <v>936000</v>
      </c>
      <c r="CP144" s="32">
        <f t="shared" si="115"/>
        <v>7070</v>
      </c>
      <c r="CQ144" s="34"/>
      <c r="CR144" s="34"/>
      <c r="CS144" s="32" t="str">
        <f t="shared" si="102"/>
        <v>FC</v>
      </c>
      <c r="CT144" s="32" t="str">
        <f>VLOOKUP(CO144,'ALL-Chart of Accounts'!$E:$F,2,0)</f>
        <v>Conferences and Meetings</v>
      </c>
      <c r="CU144" s="32">
        <f t="shared" si="88"/>
        <v>936000</v>
      </c>
      <c r="CV144" s="32">
        <f t="shared" si="116"/>
        <v>7070</v>
      </c>
      <c r="CW144" s="34"/>
      <c r="CX144" s="34"/>
      <c r="CY144" s="32" t="str">
        <f t="shared" si="103"/>
        <v>FC</v>
      </c>
      <c r="CZ144" s="32" t="str">
        <f>VLOOKUP(CU144,'ALL-Chart of Accounts'!$E:$F,2,0)</f>
        <v>Conferences and Meetings</v>
      </c>
      <c r="DA144" s="32">
        <f t="shared" si="89"/>
        <v>936000</v>
      </c>
      <c r="DB144" s="32">
        <f t="shared" si="117"/>
        <v>7070</v>
      </c>
      <c r="DC144" s="34"/>
      <c r="DD144" s="34"/>
      <c r="DE144" s="32" t="str">
        <f t="shared" si="104"/>
        <v>FC</v>
      </c>
      <c r="DF144" s="32" t="str">
        <f>VLOOKUP(DA144,'ALL-Chart of Accounts'!$E:$F,2,0)</f>
        <v>Conferences and Meetings</v>
      </c>
      <c r="DG144" s="32">
        <f t="shared" si="90"/>
        <v>936000</v>
      </c>
      <c r="DH144" s="32">
        <f t="shared" si="118"/>
        <v>7070</v>
      </c>
      <c r="DI144" s="34"/>
      <c r="DJ144" s="34"/>
      <c r="DK144" s="32" t="str">
        <f t="shared" si="105"/>
        <v>FC</v>
      </c>
      <c r="DL144" s="32" t="str">
        <f>VLOOKUP(DG144,'ALL-Chart of Accounts'!$E:$F,2,0)</f>
        <v>Conferences and Meetings</v>
      </c>
      <c r="DM144" s="34"/>
      <c r="DN144" s="34"/>
      <c r="DO144" s="34"/>
      <c r="DP144" s="34"/>
      <c r="DQ144" s="34"/>
      <c r="DR144" s="34"/>
      <c r="DS144" s="34"/>
      <c r="DT144" s="34"/>
      <c r="DU144" s="34"/>
      <c r="DV144" s="34"/>
      <c r="DW144" s="34"/>
      <c r="DX144" s="34"/>
      <c r="DY144" s="34"/>
      <c r="DZ144" s="34"/>
      <c r="EA144" s="34"/>
      <c r="EB144" s="34"/>
      <c r="EC144" s="34"/>
      <c r="ED144" s="34"/>
      <c r="EE144" s="34"/>
      <c r="EF144" s="34"/>
      <c r="EG144" s="34"/>
      <c r="EH144" s="34"/>
      <c r="EI144" s="34"/>
      <c r="EJ144" s="34"/>
      <c r="EK144" s="34"/>
      <c r="EL144" s="34"/>
      <c r="EM144" s="34"/>
      <c r="EN144" s="34"/>
      <c r="EO144" s="34"/>
      <c r="EP144" s="34"/>
      <c r="ER144" s="32" t="str">
        <f t="shared" si="106"/>
        <v>1JBTICC126</v>
      </c>
      <c r="ES144" s="32" t="b">
        <f t="shared" si="96"/>
        <v>1</v>
      </c>
      <c r="ET144" s="46" t="s">
        <v>10</v>
      </c>
      <c r="EU144" s="46" t="s">
        <v>10316</v>
      </c>
      <c r="EV144" s="46" t="s">
        <v>10317</v>
      </c>
      <c r="EW144" s="46" t="s">
        <v>9398</v>
      </c>
      <c r="EX144" s="61">
        <v>43270.480483877313</v>
      </c>
      <c r="EY144" s="46" t="s">
        <v>9398</v>
      </c>
      <c r="EZ144" s="61">
        <v>43270.480483877313</v>
      </c>
    </row>
    <row r="145" spans="1:156" s="46" customFormat="1" x14ac:dyDescent="0.35">
      <c r="A145" s="47">
        <v>43115</v>
      </c>
      <c r="B145" s="47"/>
      <c r="C145" s="47"/>
      <c r="D145" s="46" t="s">
        <v>3429</v>
      </c>
      <c r="E145" s="22" t="str">
        <f t="shared" ref="E145:K154" si="119">IF(ISERROR(VLOOKUP(E$4&amp;$M145,$ER:$ER,1,0)),"","X")</f>
        <v>X</v>
      </c>
      <c r="F145" s="22" t="str">
        <f t="shared" si="119"/>
        <v>X</v>
      </c>
      <c r="G145" s="22" t="str">
        <f t="shared" si="119"/>
        <v/>
      </c>
      <c r="H145" s="22" t="str">
        <f t="shared" si="119"/>
        <v/>
      </c>
      <c r="I145" s="22" t="str">
        <f t="shared" si="119"/>
        <v/>
      </c>
      <c r="J145" s="22" t="str">
        <f t="shared" si="119"/>
        <v/>
      </c>
      <c r="K145" s="22" t="str">
        <f t="shared" si="119"/>
        <v>X</v>
      </c>
      <c r="L145" s="22" t="s">
        <v>2587</v>
      </c>
      <c r="M145" s="34" t="s">
        <v>2593</v>
      </c>
      <c r="N145" s="34" t="s">
        <v>2594</v>
      </c>
      <c r="O145" s="32">
        <f t="shared" si="107"/>
        <v>112400</v>
      </c>
      <c r="P145" s="34"/>
      <c r="Q145" s="34"/>
      <c r="R145" s="34"/>
      <c r="S145" s="32" t="str">
        <f>IFERROR(VLOOKUP(LEFT($M145,2),'ALL-Unit Code 4'!$W:$W,1,0),VLOOKUP($D$3,Sites!$A:$B,2,0))</f>
        <v>FC</v>
      </c>
      <c r="T145" s="32" t="str">
        <f>VLOOKUP(O145,'ALL-Chart of Accounts'!$E:$F,2,0)</f>
        <v>Accounts Receivable - System</v>
      </c>
      <c r="U145" s="34"/>
      <c r="V145" s="34"/>
      <c r="W145" s="34"/>
      <c r="X145" s="34"/>
      <c r="Y145" s="34"/>
      <c r="Z145" s="34"/>
      <c r="AA145" s="37">
        <v>984000</v>
      </c>
      <c r="AB145" s="40">
        <v>7050</v>
      </c>
      <c r="AC145" s="34"/>
      <c r="AD145" s="34"/>
      <c r="AE145" s="32" t="str">
        <f t="shared" si="98"/>
        <v>FC</v>
      </c>
      <c r="AF145" s="32" t="str">
        <f>VLOOKUP(AA145,'ALL-Chart of Accounts'!$E:$F,2,0)</f>
        <v>Miscellaneous</v>
      </c>
      <c r="AG145" s="32">
        <f t="shared" si="108"/>
        <v>984000</v>
      </c>
      <c r="AH145" s="32">
        <f t="shared" si="109"/>
        <v>7050</v>
      </c>
      <c r="AI145" s="32" t="str">
        <f t="shared" si="110"/>
        <v/>
      </c>
      <c r="AJ145" s="34"/>
      <c r="AK145" s="32" t="str">
        <f t="shared" si="99"/>
        <v>FC</v>
      </c>
      <c r="AL145" s="32" t="str">
        <f>VLOOKUP(AG145,'ALL-Chart of Accounts'!$E:$F,2,0)</f>
        <v>Miscellaneous</v>
      </c>
      <c r="AM145" s="34"/>
      <c r="AN145" s="34"/>
      <c r="AO145" s="34"/>
      <c r="AP145" s="34"/>
      <c r="AQ145" s="34"/>
      <c r="AR145" s="34"/>
      <c r="AS145" s="32">
        <f t="shared" si="111"/>
        <v>984000</v>
      </c>
      <c r="AT145" s="32">
        <f t="shared" si="112"/>
        <v>7050</v>
      </c>
      <c r="AU145" s="32" t="str">
        <f t="shared" si="113"/>
        <v/>
      </c>
      <c r="AV145" s="34"/>
      <c r="AW145" s="32" t="str">
        <f t="shared" si="100"/>
        <v>FC</v>
      </c>
      <c r="AX145" s="32" t="str">
        <f>VLOOKUP(AS145,'ALL-Chart of Accounts'!$E:$F,2,0)</f>
        <v>Miscellaneous</v>
      </c>
      <c r="AY145" s="34"/>
      <c r="AZ145" s="34"/>
      <c r="BA145" s="34"/>
      <c r="BB145" s="34"/>
      <c r="BC145" s="34"/>
      <c r="BD145" s="34"/>
      <c r="BE145" s="34"/>
      <c r="BF145" s="34"/>
      <c r="BG145" s="34"/>
      <c r="BH145" s="34"/>
      <c r="BI145" s="34"/>
      <c r="BJ145" s="34"/>
      <c r="BK145" s="34"/>
      <c r="BL145" s="34"/>
      <c r="BM145" s="34"/>
      <c r="BN145" s="34"/>
      <c r="BO145" s="34"/>
      <c r="BP145" s="34"/>
      <c r="BQ145" s="34"/>
      <c r="BR145" s="34"/>
      <c r="BS145" s="34"/>
      <c r="BT145" s="34"/>
      <c r="BU145" s="34"/>
      <c r="BV145" s="34"/>
      <c r="BW145" s="34"/>
      <c r="BX145" s="34"/>
      <c r="BY145" s="34"/>
      <c r="BZ145" s="34"/>
      <c r="CA145" s="34"/>
      <c r="CB145" s="34"/>
      <c r="CC145" s="34"/>
      <c r="CD145" s="34"/>
      <c r="CE145" s="34"/>
      <c r="CF145" s="34"/>
      <c r="CG145" s="34"/>
      <c r="CH145" s="34"/>
      <c r="CI145" s="32">
        <f t="shared" si="93"/>
        <v>984000</v>
      </c>
      <c r="CJ145" s="32">
        <f t="shared" si="114"/>
        <v>7050</v>
      </c>
      <c r="CK145" s="34"/>
      <c r="CL145" s="34"/>
      <c r="CM145" s="32" t="str">
        <f t="shared" si="101"/>
        <v>FC</v>
      </c>
      <c r="CN145" s="32" t="str">
        <f>VLOOKUP(CI145,'ALL-Chart of Accounts'!$E:$F,2,0)</f>
        <v>Miscellaneous</v>
      </c>
      <c r="CO145" s="32">
        <f t="shared" si="87"/>
        <v>984000</v>
      </c>
      <c r="CP145" s="32">
        <f t="shared" si="115"/>
        <v>7050</v>
      </c>
      <c r="CQ145" s="34"/>
      <c r="CR145" s="34"/>
      <c r="CS145" s="32" t="str">
        <f t="shared" si="102"/>
        <v>FC</v>
      </c>
      <c r="CT145" s="32" t="str">
        <f>VLOOKUP(CO145,'ALL-Chart of Accounts'!$E:$F,2,0)</f>
        <v>Miscellaneous</v>
      </c>
      <c r="CU145" s="32">
        <f t="shared" si="88"/>
        <v>984000</v>
      </c>
      <c r="CV145" s="32">
        <f t="shared" si="116"/>
        <v>7050</v>
      </c>
      <c r="CW145" s="34"/>
      <c r="CX145" s="34"/>
      <c r="CY145" s="32" t="str">
        <f t="shared" si="103"/>
        <v>FC</v>
      </c>
      <c r="CZ145" s="32" t="str">
        <f>VLOOKUP(CU145,'ALL-Chart of Accounts'!$E:$F,2,0)</f>
        <v>Miscellaneous</v>
      </c>
      <c r="DA145" s="32">
        <f t="shared" si="89"/>
        <v>984000</v>
      </c>
      <c r="DB145" s="32">
        <f t="shared" si="117"/>
        <v>7050</v>
      </c>
      <c r="DC145" s="34"/>
      <c r="DD145" s="34"/>
      <c r="DE145" s="32" t="str">
        <f t="shared" si="104"/>
        <v>FC</v>
      </c>
      <c r="DF145" s="32" t="str">
        <f>VLOOKUP(DA145,'ALL-Chart of Accounts'!$E:$F,2,0)</f>
        <v>Miscellaneous</v>
      </c>
      <c r="DG145" s="32">
        <f t="shared" si="90"/>
        <v>984000</v>
      </c>
      <c r="DH145" s="32">
        <f t="shared" si="118"/>
        <v>7050</v>
      </c>
      <c r="DI145" s="34"/>
      <c r="DJ145" s="34"/>
      <c r="DK145" s="32" t="str">
        <f t="shared" si="105"/>
        <v>FC</v>
      </c>
      <c r="DL145" s="32" t="str">
        <f>VLOOKUP(DG145,'ALL-Chart of Accounts'!$E:$F,2,0)</f>
        <v>Miscellaneous</v>
      </c>
      <c r="DM145" s="34"/>
      <c r="DN145" s="34"/>
      <c r="DO145" s="34"/>
      <c r="DP145" s="34"/>
      <c r="DQ145" s="34"/>
      <c r="DR145" s="34"/>
      <c r="DS145" s="34"/>
      <c r="DT145" s="34"/>
      <c r="DU145" s="34"/>
      <c r="DV145" s="34"/>
      <c r="DW145" s="34"/>
      <c r="DX145" s="34"/>
      <c r="DY145" s="34"/>
      <c r="DZ145" s="34"/>
      <c r="EA145" s="34"/>
      <c r="EB145" s="34"/>
      <c r="EC145" s="34"/>
      <c r="ED145" s="34"/>
      <c r="EE145" s="34"/>
      <c r="EF145" s="34"/>
      <c r="EG145" s="34"/>
      <c r="EH145" s="34"/>
      <c r="EI145" s="34"/>
      <c r="EJ145" s="34"/>
      <c r="EK145" s="34"/>
      <c r="EL145" s="34"/>
      <c r="EM145" s="34"/>
      <c r="EN145" s="34"/>
      <c r="EO145" s="34"/>
      <c r="EP145" s="34"/>
      <c r="ER145" s="32" t="str">
        <f t="shared" si="106"/>
        <v>1JBTICC132</v>
      </c>
      <c r="ES145" s="32" t="b">
        <f t="shared" si="96"/>
        <v>1</v>
      </c>
      <c r="ET145" s="46" t="s">
        <v>10</v>
      </c>
      <c r="EU145" s="46" t="s">
        <v>10318</v>
      </c>
      <c r="EV145" s="46" t="s">
        <v>10576</v>
      </c>
      <c r="EW145" s="46" t="s">
        <v>9398</v>
      </c>
      <c r="EX145" s="61">
        <v>43270.480490358794</v>
      </c>
      <c r="EY145" s="46" t="s">
        <v>9398</v>
      </c>
      <c r="EZ145" s="61">
        <v>43270.480490358794</v>
      </c>
    </row>
    <row r="146" spans="1:156" s="46" customFormat="1" x14ac:dyDescent="0.35">
      <c r="A146" s="47">
        <v>43115</v>
      </c>
      <c r="B146" s="47"/>
      <c r="C146" s="47"/>
      <c r="D146" s="46" t="s">
        <v>3429</v>
      </c>
      <c r="E146" s="22" t="str">
        <f t="shared" si="119"/>
        <v>X</v>
      </c>
      <c r="F146" s="22" t="str">
        <f t="shared" si="119"/>
        <v>X</v>
      </c>
      <c r="G146" s="22" t="str">
        <f t="shared" si="119"/>
        <v/>
      </c>
      <c r="H146" s="22" t="str">
        <f t="shared" si="119"/>
        <v/>
      </c>
      <c r="I146" s="22" t="str">
        <f t="shared" si="119"/>
        <v/>
      </c>
      <c r="J146" s="22" t="str">
        <f t="shared" si="119"/>
        <v>X</v>
      </c>
      <c r="K146" s="22" t="str">
        <f t="shared" si="119"/>
        <v>X</v>
      </c>
      <c r="L146" s="22" t="s">
        <v>2587</v>
      </c>
      <c r="M146" s="58" t="s">
        <v>2559</v>
      </c>
      <c r="N146" s="34" t="s">
        <v>2560</v>
      </c>
      <c r="O146" s="32">
        <f t="shared" si="107"/>
        <v>112400</v>
      </c>
      <c r="P146" s="34"/>
      <c r="Q146" s="34"/>
      <c r="R146" s="34"/>
      <c r="S146" s="32" t="str">
        <f>IFERROR(VLOOKUP(LEFT($M146,2),'ALL-Unit Code 4'!$W:$W,1,0),VLOOKUP($D$3,Sites!$A:$B,2,0))</f>
        <v>FC</v>
      </c>
      <c r="T146" s="32" t="str">
        <f>VLOOKUP(O146,'ALL-Chart of Accounts'!$E:$F,2,0)</f>
        <v>Accounts Receivable - System</v>
      </c>
      <c r="U146" s="34"/>
      <c r="V146" s="34"/>
      <c r="W146" s="34"/>
      <c r="X146" s="34"/>
      <c r="Y146" s="34"/>
      <c r="Z146" s="34"/>
      <c r="AA146" s="37">
        <v>266923</v>
      </c>
      <c r="AB146" s="34"/>
      <c r="AC146" s="34"/>
      <c r="AD146" s="34"/>
      <c r="AE146" s="32" t="str">
        <f t="shared" si="98"/>
        <v>FC</v>
      </c>
      <c r="AF146" s="32" t="str">
        <f>VLOOKUP(AA146,'ALL-Chart of Accounts'!$E:$F,2,0)</f>
        <v>Accrued Gen Wrty - Warranty Claims Paid</v>
      </c>
      <c r="AG146" s="32">
        <f t="shared" si="108"/>
        <v>266923</v>
      </c>
      <c r="AH146" s="32" t="str">
        <f t="shared" si="109"/>
        <v/>
      </c>
      <c r="AI146" s="32" t="str">
        <f t="shared" si="110"/>
        <v/>
      </c>
      <c r="AJ146" s="34"/>
      <c r="AK146" s="32" t="str">
        <f t="shared" si="99"/>
        <v>FC</v>
      </c>
      <c r="AL146" s="32" t="str">
        <f>VLOOKUP(AG146,'ALL-Chart of Accounts'!$E:$F,2,0)</f>
        <v>Accrued Gen Wrty - Warranty Claims Paid</v>
      </c>
      <c r="AM146" s="34"/>
      <c r="AN146" s="34"/>
      <c r="AO146" s="34"/>
      <c r="AP146" s="34"/>
      <c r="AQ146" s="34"/>
      <c r="AR146" s="34"/>
      <c r="AS146" s="32">
        <f t="shared" si="111"/>
        <v>266923</v>
      </c>
      <c r="AT146" s="32" t="str">
        <f t="shared" si="112"/>
        <v/>
      </c>
      <c r="AU146" s="32" t="str">
        <f t="shared" si="113"/>
        <v/>
      </c>
      <c r="AV146" s="34"/>
      <c r="AW146" s="32" t="str">
        <f t="shared" si="100"/>
        <v>FC</v>
      </c>
      <c r="AX146" s="32" t="str">
        <f>VLOOKUP(AS146,'ALL-Chart of Accounts'!$E:$F,2,0)</f>
        <v>Accrued Gen Wrty - Warranty Claims Paid</v>
      </c>
      <c r="AY146" s="34"/>
      <c r="AZ146" s="34"/>
      <c r="BA146" s="34"/>
      <c r="BB146" s="34"/>
      <c r="BC146" s="34"/>
      <c r="BD146" s="34"/>
      <c r="BE146" s="34"/>
      <c r="BF146" s="34"/>
      <c r="BG146" s="34"/>
      <c r="BH146" s="34"/>
      <c r="BI146" s="34"/>
      <c r="BJ146" s="34"/>
      <c r="BK146" s="34"/>
      <c r="BL146" s="34"/>
      <c r="BM146" s="34"/>
      <c r="BN146" s="34"/>
      <c r="BO146" s="34"/>
      <c r="BP146" s="34"/>
      <c r="BQ146" s="34"/>
      <c r="BR146" s="34"/>
      <c r="BS146" s="34"/>
      <c r="BT146" s="34"/>
      <c r="BU146" s="34"/>
      <c r="BV146" s="34"/>
      <c r="BW146" s="34"/>
      <c r="BX146" s="34"/>
      <c r="BY146" s="34"/>
      <c r="BZ146" s="34"/>
      <c r="CA146" s="34"/>
      <c r="CB146" s="34"/>
      <c r="CC146" s="34"/>
      <c r="CD146" s="34"/>
      <c r="CE146" s="34"/>
      <c r="CF146" s="34"/>
      <c r="CG146" s="34"/>
      <c r="CH146" s="34"/>
      <c r="CI146" s="32">
        <f t="shared" si="93"/>
        <v>266923</v>
      </c>
      <c r="CJ146" s="32" t="str">
        <f t="shared" si="114"/>
        <v/>
      </c>
      <c r="CK146" s="34"/>
      <c r="CL146" s="34"/>
      <c r="CM146" s="32" t="str">
        <f t="shared" si="101"/>
        <v>FC</v>
      </c>
      <c r="CN146" s="32" t="str">
        <f>VLOOKUP(CI146,'ALL-Chart of Accounts'!$E:$F,2,0)</f>
        <v>Accrued Gen Wrty - Warranty Claims Paid</v>
      </c>
      <c r="CO146" s="32">
        <f t="shared" si="87"/>
        <v>266923</v>
      </c>
      <c r="CP146" s="32" t="str">
        <f t="shared" si="115"/>
        <v/>
      </c>
      <c r="CQ146" s="34"/>
      <c r="CR146" s="34"/>
      <c r="CS146" s="32" t="str">
        <f t="shared" si="102"/>
        <v>FC</v>
      </c>
      <c r="CT146" s="32" t="str">
        <f>VLOOKUP(CO146,'ALL-Chart of Accounts'!$E:$F,2,0)</f>
        <v>Accrued Gen Wrty - Warranty Claims Paid</v>
      </c>
      <c r="CU146" s="32">
        <f t="shared" si="88"/>
        <v>266923</v>
      </c>
      <c r="CV146" s="32" t="str">
        <f t="shared" si="116"/>
        <v/>
      </c>
      <c r="CW146" s="34"/>
      <c r="CX146" s="34"/>
      <c r="CY146" s="32" t="str">
        <f t="shared" si="103"/>
        <v>FC</v>
      </c>
      <c r="CZ146" s="32" t="str">
        <f>VLOOKUP(CU146,'ALL-Chart of Accounts'!$E:$F,2,0)</f>
        <v>Accrued Gen Wrty - Warranty Claims Paid</v>
      </c>
      <c r="DA146" s="32">
        <f t="shared" si="89"/>
        <v>266923</v>
      </c>
      <c r="DB146" s="32" t="str">
        <f t="shared" si="117"/>
        <v/>
      </c>
      <c r="DC146" s="34"/>
      <c r="DD146" s="34"/>
      <c r="DE146" s="32" t="str">
        <f t="shared" si="104"/>
        <v>FC</v>
      </c>
      <c r="DF146" s="32" t="str">
        <f>VLOOKUP(DA146,'ALL-Chart of Accounts'!$E:$F,2,0)</f>
        <v>Accrued Gen Wrty - Warranty Claims Paid</v>
      </c>
      <c r="DG146" s="32">
        <f t="shared" si="90"/>
        <v>266923</v>
      </c>
      <c r="DH146" s="32" t="str">
        <f t="shared" si="118"/>
        <v/>
      </c>
      <c r="DI146" s="34"/>
      <c r="DJ146" s="34"/>
      <c r="DK146" s="32" t="str">
        <f t="shared" si="105"/>
        <v>FC</v>
      </c>
      <c r="DL146" s="32" t="str">
        <f>VLOOKUP(DG146,'ALL-Chart of Accounts'!$E:$F,2,0)</f>
        <v>Accrued Gen Wrty - Warranty Claims Paid</v>
      </c>
      <c r="DM146" s="34"/>
      <c r="DN146" s="34"/>
      <c r="DO146" s="34"/>
      <c r="DP146" s="34"/>
      <c r="DQ146" s="34"/>
      <c r="DR146" s="34"/>
      <c r="DS146" s="34"/>
      <c r="DT146" s="34"/>
      <c r="DU146" s="34"/>
      <c r="DV146" s="34"/>
      <c r="DW146" s="34"/>
      <c r="DX146" s="34"/>
      <c r="DY146" s="34"/>
      <c r="DZ146" s="34"/>
      <c r="EA146" s="34"/>
      <c r="EB146" s="34"/>
      <c r="EC146" s="34"/>
      <c r="ED146" s="34"/>
      <c r="EE146" s="34"/>
      <c r="EF146" s="34"/>
      <c r="EG146" s="34"/>
      <c r="EH146" s="34"/>
      <c r="EI146" s="34"/>
      <c r="EJ146" s="34"/>
      <c r="EK146" s="34"/>
      <c r="EL146" s="34"/>
      <c r="EM146" s="34"/>
      <c r="EN146" s="34"/>
      <c r="EO146" s="34"/>
      <c r="EP146" s="34"/>
      <c r="ER146" s="32" t="str">
        <f t="shared" si="106"/>
        <v>1JBTICC141</v>
      </c>
      <c r="ES146" s="32" t="b">
        <f t="shared" si="96"/>
        <v>1</v>
      </c>
      <c r="ET146" s="46" t="s">
        <v>10</v>
      </c>
      <c r="EU146" s="46" t="s">
        <v>10319</v>
      </c>
      <c r="EV146" s="46" t="s">
        <v>10320</v>
      </c>
      <c r="EW146" s="46" t="s">
        <v>9398</v>
      </c>
      <c r="EX146" s="61">
        <v>43270.480492361108</v>
      </c>
      <c r="EY146" s="46" t="s">
        <v>9398</v>
      </c>
      <c r="EZ146" s="61">
        <v>43270.480492361108</v>
      </c>
    </row>
    <row r="147" spans="1:156" s="46" customFormat="1" x14ac:dyDescent="0.35">
      <c r="A147" s="47">
        <v>43270</v>
      </c>
      <c r="B147" s="47"/>
      <c r="C147" s="47">
        <v>43264</v>
      </c>
      <c r="D147" s="46" t="s">
        <v>10846</v>
      </c>
      <c r="E147" s="22" t="str">
        <f t="shared" si="119"/>
        <v>X</v>
      </c>
      <c r="F147" s="22" t="str">
        <f t="shared" si="119"/>
        <v/>
      </c>
      <c r="G147" s="22" t="str">
        <f t="shared" si="119"/>
        <v/>
      </c>
      <c r="H147" s="22" t="str">
        <f t="shared" si="119"/>
        <v>X</v>
      </c>
      <c r="I147" s="22" t="str">
        <f t="shared" si="119"/>
        <v>X</v>
      </c>
      <c r="J147" s="22" t="str">
        <f t="shared" si="119"/>
        <v/>
      </c>
      <c r="K147" s="22" t="str">
        <f t="shared" si="119"/>
        <v/>
      </c>
      <c r="L147" s="22" t="s">
        <v>10266</v>
      </c>
      <c r="M147" s="46" t="s">
        <v>10316</v>
      </c>
      <c r="N147" s="46" t="s">
        <v>10317</v>
      </c>
      <c r="O147" s="32">
        <f t="shared" si="107"/>
        <v>124126</v>
      </c>
      <c r="P147" s="34"/>
      <c r="Q147" s="34"/>
      <c r="R147" s="34"/>
      <c r="S147" s="32" t="str">
        <f>IFERROR(VLOOKUP(LEFT($M147,2),'ALL-Unit Code 4'!$W:$W,1,0),VLOOKUP($D$3,Sites!$A:$B,2,0))</f>
        <v>CO</v>
      </c>
      <c r="T147" s="32" t="str">
        <f>VLOOKUP(O147,'ALL-Chart of Accounts'!$E:$F,2,0)</f>
        <v>IC AR - ICS Solutions - Alpharetta</v>
      </c>
      <c r="U147" s="34"/>
      <c r="V147" s="34"/>
      <c r="W147" s="34"/>
      <c r="X147" s="34"/>
      <c r="Y147" s="34"/>
      <c r="Z147" s="34"/>
      <c r="AA147" s="37">
        <v>119800</v>
      </c>
      <c r="AB147" s="34"/>
      <c r="AC147" s="34"/>
      <c r="AD147" s="34"/>
      <c r="AE147" s="32" t="str">
        <f t="shared" si="98"/>
        <v>CO</v>
      </c>
      <c r="AF147" s="32" t="str">
        <f>VLOOKUP(AA147,'ALL-Chart of Accounts'!$E:$F,2,0)</f>
        <v>Invoice Clearing Account</v>
      </c>
      <c r="AG147" s="32">
        <f t="shared" si="108"/>
        <v>119800</v>
      </c>
      <c r="AH147" s="32" t="str">
        <f t="shared" si="109"/>
        <v/>
      </c>
      <c r="AI147" s="32" t="str">
        <f t="shared" si="110"/>
        <v/>
      </c>
      <c r="AJ147" s="34"/>
      <c r="AK147" s="32" t="str">
        <f t="shared" si="99"/>
        <v>CO</v>
      </c>
      <c r="AL147" s="32" t="str">
        <f>VLOOKUP(AG147,'ALL-Chart of Accounts'!$E:$F,2,0)</f>
        <v>Invoice Clearing Account</v>
      </c>
      <c r="AM147" s="34"/>
      <c r="AN147" s="34"/>
      <c r="AO147" s="34"/>
      <c r="AP147" s="34"/>
      <c r="AQ147" s="34"/>
      <c r="AR147" s="34"/>
      <c r="AS147" s="32">
        <f t="shared" si="111"/>
        <v>119800</v>
      </c>
      <c r="AT147" s="32" t="str">
        <f t="shared" si="112"/>
        <v/>
      </c>
      <c r="AU147" s="32" t="str">
        <f t="shared" si="113"/>
        <v/>
      </c>
      <c r="AV147" s="34"/>
      <c r="AW147" s="32" t="str">
        <f t="shared" si="100"/>
        <v>CO</v>
      </c>
      <c r="AX147" s="32" t="str">
        <f>VLOOKUP(AS147,'ALL-Chart of Accounts'!$E:$F,2,0)</f>
        <v>Invoice Clearing Account</v>
      </c>
      <c r="AY147" s="34"/>
      <c r="AZ147" s="34"/>
      <c r="BA147" s="34"/>
      <c r="BB147" s="34"/>
      <c r="BC147" s="34"/>
      <c r="BD147" s="34"/>
      <c r="BE147" s="34"/>
      <c r="BF147" s="34"/>
      <c r="BG147" s="34"/>
      <c r="BH147" s="34"/>
      <c r="BI147" s="34"/>
      <c r="BJ147" s="34"/>
      <c r="BK147" s="34"/>
      <c r="BL147" s="34"/>
      <c r="BM147" s="34"/>
      <c r="BN147" s="34"/>
      <c r="BO147" s="34"/>
      <c r="BP147" s="34"/>
      <c r="BQ147" s="34"/>
      <c r="BR147" s="34"/>
      <c r="BS147" s="34"/>
      <c r="BT147" s="34"/>
      <c r="BU147" s="34"/>
      <c r="BV147" s="34"/>
      <c r="BW147" s="34"/>
      <c r="BX147" s="34"/>
      <c r="BY147" s="34"/>
      <c r="BZ147" s="34"/>
      <c r="CA147" s="34"/>
      <c r="CB147" s="34"/>
      <c r="CC147" s="34"/>
      <c r="CD147" s="34"/>
      <c r="CE147" s="34"/>
      <c r="CF147" s="34"/>
      <c r="CG147" s="34"/>
      <c r="CH147" s="34"/>
      <c r="CI147" s="32">
        <f t="shared" ref="CI147:CI180" si="120">IF(OR($L147="Interdivisional",$L147="Cost Collecting",$L147="IC Alloc"),$AA147,$AA147+100010)</f>
        <v>119800</v>
      </c>
      <c r="CJ147" s="32" t="str">
        <f t="shared" si="114"/>
        <v/>
      </c>
      <c r="CK147" s="34"/>
      <c r="CL147" s="34"/>
      <c r="CM147" s="32" t="str">
        <f t="shared" si="101"/>
        <v>CO</v>
      </c>
      <c r="CN147" s="32" t="str">
        <f>VLOOKUP(CI147,'ALL-Chart of Accounts'!$E:$F,2,0)</f>
        <v>Invoice Clearing Account</v>
      </c>
      <c r="CO147" s="32">
        <f t="shared" ref="CO147:CO180" si="121">IF(OR($L147="Cost Collecting",$L147="Interdivisional",$L147="IC Alloc"),CI147,CI147+10)</f>
        <v>119800</v>
      </c>
      <c r="CP147" s="32" t="str">
        <f t="shared" si="115"/>
        <v/>
      </c>
      <c r="CQ147" s="34"/>
      <c r="CR147" s="34"/>
      <c r="CS147" s="32" t="str">
        <f t="shared" si="102"/>
        <v>CO</v>
      </c>
      <c r="CT147" s="32" t="str">
        <f>VLOOKUP(CO147,'ALL-Chart of Accounts'!$E:$F,2,0)</f>
        <v>Invoice Clearing Account</v>
      </c>
      <c r="CU147" s="32">
        <f t="shared" ref="CU147:CU180" si="122">IF(OR($L147="Cost Collecting",$L147="Interdivisional",$L147="IC Alloc"),CO147,CO147+10)</f>
        <v>119800</v>
      </c>
      <c r="CV147" s="32" t="str">
        <f t="shared" si="116"/>
        <v/>
      </c>
      <c r="CW147" s="34"/>
      <c r="CX147" s="34"/>
      <c r="CY147" s="32" t="str">
        <f t="shared" si="103"/>
        <v>CO</v>
      </c>
      <c r="CZ147" s="32" t="str">
        <f>VLOOKUP(CU147,'ALL-Chart of Accounts'!$E:$F,2,0)</f>
        <v>Invoice Clearing Account</v>
      </c>
      <c r="DA147" s="32">
        <f t="shared" ref="DA147:DA180" si="123">IF(OR($L147="Cost Collecting",$L147="Interdivisional",$L147="IC Alloc"),CU147,CU147+10)</f>
        <v>119800</v>
      </c>
      <c r="DB147" s="32" t="str">
        <f t="shared" si="117"/>
        <v/>
      </c>
      <c r="DC147" s="34"/>
      <c r="DD147" s="34"/>
      <c r="DE147" s="32" t="str">
        <f t="shared" si="104"/>
        <v>CO</v>
      </c>
      <c r="DF147" s="32" t="str">
        <f>VLOOKUP(DA147,'ALL-Chart of Accounts'!$E:$F,2,0)</f>
        <v>Invoice Clearing Account</v>
      </c>
      <c r="DG147" s="32">
        <f t="shared" ref="DG147:DG180" si="124">IF(OR($L147="Cost Collecting",$L147="Interdivisional",$L147="IC Alloc"),DA147,DA147+10)</f>
        <v>119800</v>
      </c>
      <c r="DH147" s="32" t="str">
        <f t="shared" si="118"/>
        <v/>
      </c>
      <c r="DI147" s="34"/>
      <c r="DJ147" s="34"/>
      <c r="DK147" s="32" t="str">
        <f t="shared" si="105"/>
        <v>CO</v>
      </c>
      <c r="DL147" s="32" t="str">
        <f>VLOOKUP(DG147,'ALL-Chart of Accounts'!$E:$F,2,0)</f>
        <v>Invoice Clearing Account</v>
      </c>
      <c r="DM147" s="34"/>
      <c r="DN147" s="34"/>
      <c r="DO147" s="34"/>
      <c r="DP147" s="34"/>
      <c r="DQ147" s="34"/>
      <c r="DR147" s="34"/>
      <c r="DS147" s="34"/>
      <c r="DT147" s="34"/>
      <c r="DU147" s="34"/>
      <c r="DV147" s="34"/>
      <c r="DW147" s="34"/>
      <c r="DX147" s="34"/>
      <c r="DY147" s="34"/>
      <c r="DZ147" s="34"/>
      <c r="EA147" s="34"/>
      <c r="EB147" s="34"/>
      <c r="EC147" s="34"/>
      <c r="ED147" s="34"/>
      <c r="EE147" s="34"/>
      <c r="EF147" s="34"/>
      <c r="EG147" s="34"/>
      <c r="EH147" s="34"/>
      <c r="EI147" s="34"/>
      <c r="EJ147" s="34"/>
      <c r="EK147" s="34"/>
      <c r="EL147" s="34"/>
      <c r="EM147" s="34"/>
      <c r="EN147" s="34"/>
      <c r="EO147" s="34"/>
      <c r="EP147" s="34"/>
      <c r="ER147" s="32" t="str">
        <f t="shared" si="106"/>
        <v>1JBTICC145</v>
      </c>
      <c r="ES147" s="32" t="b">
        <f t="shared" si="96"/>
        <v>1</v>
      </c>
      <c r="ET147" s="46" t="s">
        <v>10</v>
      </c>
      <c r="EU147" s="46" t="s">
        <v>10323</v>
      </c>
      <c r="EV147" s="46" t="s">
        <v>10324</v>
      </c>
      <c r="EW147" s="46" t="s">
        <v>9398</v>
      </c>
      <c r="EX147" s="61">
        <v>43270.480494560186</v>
      </c>
      <c r="EY147" s="46" t="s">
        <v>9398</v>
      </c>
      <c r="EZ147" s="61">
        <v>43270.480494560186</v>
      </c>
    </row>
    <row r="148" spans="1:156" s="46" customFormat="1" x14ac:dyDescent="0.35">
      <c r="A148" s="47">
        <v>43270</v>
      </c>
      <c r="B148" s="47"/>
      <c r="C148" s="47">
        <v>43264</v>
      </c>
      <c r="D148" s="46" t="s">
        <v>10846</v>
      </c>
      <c r="E148" s="22" t="str">
        <f t="shared" si="119"/>
        <v>X</v>
      </c>
      <c r="F148" s="22" t="str">
        <f t="shared" si="119"/>
        <v/>
      </c>
      <c r="G148" s="22" t="str">
        <f t="shared" si="119"/>
        <v/>
      </c>
      <c r="H148" s="22" t="str">
        <f t="shared" si="119"/>
        <v>X</v>
      </c>
      <c r="I148" s="22" t="str">
        <f t="shared" si="119"/>
        <v>X</v>
      </c>
      <c r="J148" s="22" t="str">
        <f t="shared" si="119"/>
        <v/>
      </c>
      <c r="K148" s="22" t="str">
        <f t="shared" si="119"/>
        <v/>
      </c>
      <c r="L148" s="22" t="s">
        <v>10266</v>
      </c>
      <c r="M148" s="46" t="s">
        <v>10318</v>
      </c>
      <c r="N148" s="46" t="s">
        <v>10576</v>
      </c>
      <c r="O148" s="32">
        <f t="shared" si="107"/>
        <v>124132</v>
      </c>
      <c r="P148" s="34"/>
      <c r="Q148" s="34"/>
      <c r="R148" s="34"/>
      <c r="S148" s="32" t="str">
        <f>IFERROR(VLOOKUP(LEFT($M148,2),'ALL-Unit Code 4'!$W:$W,1,0),VLOOKUP($D$3,Sites!$A:$B,2,0))</f>
        <v>CO</v>
      </c>
      <c r="T148" s="32" t="str">
        <f>VLOOKUP(O148,'ALL-Chart of Accounts'!$E:$F,2,0)</f>
        <v>IC AR - Fruit and Juice Leasing US-GAAP</v>
      </c>
      <c r="U148" s="34"/>
      <c r="V148" s="34"/>
      <c r="W148" s="34"/>
      <c r="X148" s="34"/>
      <c r="Y148" s="34"/>
      <c r="Z148" s="34"/>
      <c r="AA148" s="37">
        <v>119800</v>
      </c>
      <c r="AB148" s="34"/>
      <c r="AC148" s="34"/>
      <c r="AD148" s="34"/>
      <c r="AE148" s="32" t="str">
        <f t="shared" si="98"/>
        <v>CO</v>
      </c>
      <c r="AF148" s="32" t="str">
        <f>VLOOKUP(AA148,'ALL-Chart of Accounts'!$E:$F,2,0)</f>
        <v>Invoice Clearing Account</v>
      </c>
      <c r="AG148" s="32">
        <f t="shared" si="108"/>
        <v>119800</v>
      </c>
      <c r="AH148" s="32" t="str">
        <f t="shared" si="109"/>
        <v/>
      </c>
      <c r="AI148" s="32" t="str">
        <f t="shared" si="110"/>
        <v/>
      </c>
      <c r="AJ148" s="34"/>
      <c r="AK148" s="32" t="str">
        <f t="shared" si="99"/>
        <v>CO</v>
      </c>
      <c r="AL148" s="32" t="str">
        <f>VLOOKUP(AG148,'ALL-Chart of Accounts'!$E:$F,2,0)</f>
        <v>Invoice Clearing Account</v>
      </c>
      <c r="AM148" s="34"/>
      <c r="AN148" s="34"/>
      <c r="AO148" s="34"/>
      <c r="AP148" s="34"/>
      <c r="AQ148" s="34"/>
      <c r="AR148" s="34"/>
      <c r="AS148" s="32">
        <f t="shared" si="111"/>
        <v>119800</v>
      </c>
      <c r="AT148" s="32" t="str">
        <f t="shared" si="112"/>
        <v/>
      </c>
      <c r="AU148" s="32" t="str">
        <f t="shared" si="113"/>
        <v/>
      </c>
      <c r="AV148" s="34"/>
      <c r="AW148" s="32" t="str">
        <f t="shared" si="100"/>
        <v>CO</v>
      </c>
      <c r="AX148" s="32" t="str">
        <f>VLOOKUP(AS148,'ALL-Chart of Accounts'!$E:$F,2,0)</f>
        <v>Invoice Clearing Account</v>
      </c>
      <c r="AY148" s="34"/>
      <c r="AZ148" s="34"/>
      <c r="BA148" s="34"/>
      <c r="BB148" s="34"/>
      <c r="BC148" s="34"/>
      <c r="BD148" s="34"/>
      <c r="BE148" s="34"/>
      <c r="BF148" s="34"/>
      <c r="BG148" s="34"/>
      <c r="BH148" s="34"/>
      <c r="BI148" s="34"/>
      <c r="BJ148" s="34"/>
      <c r="BK148" s="34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  <c r="BY148" s="34"/>
      <c r="BZ148" s="34"/>
      <c r="CA148" s="34"/>
      <c r="CB148" s="34"/>
      <c r="CC148" s="34"/>
      <c r="CD148" s="34"/>
      <c r="CE148" s="34"/>
      <c r="CF148" s="34"/>
      <c r="CG148" s="34"/>
      <c r="CH148" s="34"/>
      <c r="CI148" s="32">
        <f t="shared" si="120"/>
        <v>119800</v>
      </c>
      <c r="CJ148" s="32" t="str">
        <f t="shared" si="114"/>
        <v/>
      </c>
      <c r="CK148" s="34"/>
      <c r="CL148" s="34"/>
      <c r="CM148" s="32" t="str">
        <f t="shared" si="101"/>
        <v>CO</v>
      </c>
      <c r="CN148" s="32" t="str">
        <f>VLOOKUP(CI148,'ALL-Chart of Accounts'!$E:$F,2,0)</f>
        <v>Invoice Clearing Account</v>
      </c>
      <c r="CO148" s="32">
        <f t="shared" si="121"/>
        <v>119800</v>
      </c>
      <c r="CP148" s="32" t="str">
        <f t="shared" si="115"/>
        <v/>
      </c>
      <c r="CQ148" s="34"/>
      <c r="CR148" s="34"/>
      <c r="CS148" s="32" t="str">
        <f t="shared" si="102"/>
        <v>CO</v>
      </c>
      <c r="CT148" s="32" t="str">
        <f>VLOOKUP(CO148,'ALL-Chart of Accounts'!$E:$F,2,0)</f>
        <v>Invoice Clearing Account</v>
      </c>
      <c r="CU148" s="32">
        <f t="shared" si="122"/>
        <v>119800</v>
      </c>
      <c r="CV148" s="32" t="str">
        <f t="shared" si="116"/>
        <v/>
      </c>
      <c r="CW148" s="34"/>
      <c r="CX148" s="34"/>
      <c r="CY148" s="32" t="str">
        <f t="shared" si="103"/>
        <v>CO</v>
      </c>
      <c r="CZ148" s="32" t="str">
        <f>VLOOKUP(CU148,'ALL-Chart of Accounts'!$E:$F,2,0)</f>
        <v>Invoice Clearing Account</v>
      </c>
      <c r="DA148" s="32">
        <f t="shared" si="123"/>
        <v>119800</v>
      </c>
      <c r="DB148" s="32" t="str">
        <f t="shared" si="117"/>
        <v/>
      </c>
      <c r="DC148" s="34"/>
      <c r="DD148" s="34"/>
      <c r="DE148" s="32" t="str">
        <f t="shared" si="104"/>
        <v>CO</v>
      </c>
      <c r="DF148" s="32" t="str">
        <f>VLOOKUP(DA148,'ALL-Chart of Accounts'!$E:$F,2,0)</f>
        <v>Invoice Clearing Account</v>
      </c>
      <c r="DG148" s="32">
        <f t="shared" si="124"/>
        <v>119800</v>
      </c>
      <c r="DH148" s="32" t="str">
        <f t="shared" si="118"/>
        <v/>
      </c>
      <c r="DI148" s="34"/>
      <c r="DJ148" s="34"/>
      <c r="DK148" s="32" t="str">
        <f t="shared" si="105"/>
        <v>CO</v>
      </c>
      <c r="DL148" s="32" t="str">
        <f>VLOOKUP(DG148,'ALL-Chart of Accounts'!$E:$F,2,0)</f>
        <v>Invoice Clearing Account</v>
      </c>
      <c r="DM148" s="34"/>
      <c r="DN148" s="34"/>
      <c r="DO148" s="34"/>
      <c r="DP148" s="34"/>
      <c r="DQ148" s="34"/>
      <c r="DR148" s="34"/>
      <c r="DS148" s="34"/>
      <c r="DT148" s="34"/>
      <c r="DU148" s="34"/>
      <c r="DV148" s="34"/>
      <c r="DW148" s="34"/>
      <c r="DX148" s="34"/>
      <c r="DY148" s="34"/>
      <c r="DZ148" s="34"/>
      <c r="EA148" s="34"/>
      <c r="EB148" s="34"/>
      <c r="EC148" s="34"/>
      <c r="ED148" s="34"/>
      <c r="EE148" s="34"/>
      <c r="EF148" s="34"/>
      <c r="EG148" s="34"/>
      <c r="EH148" s="34"/>
      <c r="EI148" s="34"/>
      <c r="EJ148" s="34"/>
      <c r="EK148" s="34"/>
      <c r="EL148" s="34"/>
      <c r="EM148" s="34"/>
      <c r="EN148" s="34"/>
      <c r="EO148" s="34"/>
      <c r="EP148" s="34"/>
      <c r="ER148" s="32" t="str">
        <f t="shared" si="106"/>
        <v>1JBTICC150</v>
      </c>
      <c r="ES148" s="32" t="b">
        <f t="shared" si="96"/>
        <v>1</v>
      </c>
      <c r="ET148" s="46" t="s">
        <v>10</v>
      </c>
      <c r="EU148" s="46" t="s">
        <v>10325</v>
      </c>
      <c r="EV148" s="46" t="s">
        <v>10326</v>
      </c>
      <c r="EW148" s="46" t="s">
        <v>9398</v>
      </c>
      <c r="EX148" s="61">
        <v>43270.48049652778</v>
      </c>
      <c r="EY148" s="46" t="s">
        <v>9398</v>
      </c>
      <c r="EZ148" s="61">
        <v>43270.48049652778</v>
      </c>
    </row>
    <row r="149" spans="1:156" s="46" customFormat="1" x14ac:dyDescent="0.35">
      <c r="A149" s="47">
        <v>43270</v>
      </c>
      <c r="B149" s="47"/>
      <c r="C149" s="47">
        <v>43264</v>
      </c>
      <c r="D149" s="46" t="s">
        <v>10846</v>
      </c>
      <c r="E149" s="22" t="str">
        <f t="shared" si="119"/>
        <v>X</v>
      </c>
      <c r="F149" s="22" t="str">
        <f t="shared" si="119"/>
        <v/>
      </c>
      <c r="G149" s="22" t="str">
        <f t="shared" si="119"/>
        <v/>
      </c>
      <c r="H149" s="22" t="str">
        <f t="shared" si="119"/>
        <v>X</v>
      </c>
      <c r="I149" s="22" t="str">
        <f t="shared" si="119"/>
        <v>X</v>
      </c>
      <c r="J149" s="22" t="str">
        <f t="shared" si="119"/>
        <v/>
      </c>
      <c r="K149" s="22" t="str">
        <f t="shared" si="119"/>
        <v/>
      </c>
      <c r="L149" s="22" t="s">
        <v>10266</v>
      </c>
      <c r="M149" s="46" t="s">
        <v>10319</v>
      </c>
      <c r="N149" s="46" t="s">
        <v>10320</v>
      </c>
      <c r="O149" s="32">
        <f t="shared" si="107"/>
        <v>124141</v>
      </c>
      <c r="P149" s="34"/>
      <c r="Q149" s="34"/>
      <c r="R149" s="34"/>
      <c r="S149" s="32" t="str">
        <f>IFERROR(VLOOKUP(LEFT($M149,2),'ALL-Unit Code 4'!$W:$W,1,0),VLOOKUP($D$3,Sites!$A:$B,2,0))</f>
        <v>CO</v>
      </c>
      <c r="T149" s="32" t="str">
        <f>VLOOKUP(O149,'ALL-Chart of Accounts'!$E:$F,2,0)</f>
        <v>IC AR - JBT Holdings</v>
      </c>
      <c r="U149" s="34"/>
      <c r="V149" s="34"/>
      <c r="W149" s="34"/>
      <c r="X149" s="34"/>
      <c r="Y149" s="34"/>
      <c r="Z149" s="34"/>
      <c r="AA149" s="37">
        <v>119800</v>
      </c>
      <c r="AB149" s="34"/>
      <c r="AC149" s="34"/>
      <c r="AD149" s="34"/>
      <c r="AE149" s="32" t="str">
        <f t="shared" si="98"/>
        <v>CO</v>
      </c>
      <c r="AF149" s="32" t="str">
        <f>VLOOKUP(AA149,'ALL-Chart of Accounts'!$E:$F,2,0)</f>
        <v>Invoice Clearing Account</v>
      </c>
      <c r="AG149" s="32">
        <f t="shared" si="108"/>
        <v>119800</v>
      </c>
      <c r="AH149" s="32" t="str">
        <f t="shared" si="109"/>
        <v/>
      </c>
      <c r="AI149" s="32" t="str">
        <f t="shared" si="110"/>
        <v/>
      </c>
      <c r="AJ149" s="34"/>
      <c r="AK149" s="32" t="str">
        <f t="shared" si="99"/>
        <v>CO</v>
      </c>
      <c r="AL149" s="32" t="str">
        <f>VLOOKUP(AG149,'ALL-Chart of Accounts'!$E:$F,2,0)</f>
        <v>Invoice Clearing Account</v>
      </c>
      <c r="AM149" s="34"/>
      <c r="AN149" s="34"/>
      <c r="AO149" s="34"/>
      <c r="AP149" s="34"/>
      <c r="AQ149" s="34"/>
      <c r="AR149" s="34"/>
      <c r="AS149" s="32">
        <f t="shared" si="111"/>
        <v>119800</v>
      </c>
      <c r="AT149" s="32" t="str">
        <f t="shared" si="112"/>
        <v/>
      </c>
      <c r="AU149" s="32" t="str">
        <f t="shared" si="113"/>
        <v/>
      </c>
      <c r="AV149" s="34"/>
      <c r="AW149" s="32" t="str">
        <f t="shared" si="100"/>
        <v>CO</v>
      </c>
      <c r="AX149" s="32" t="str">
        <f>VLOOKUP(AS149,'ALL-Chart of Accounts'!$E:$F,2,0)</f>
        <v>Invoice Clearing Account</v>
      </c>
      <c r="AY149" s="34"/>
      <c r="AZ149" s="34"/>
      <c r="BA149" s="34"/>
      <c r="BB149" s="34"/>
      <c r="BC149" s="34"/>
      <c r="BD149" s="34"/>
      <c r="BE149" s="34"/>
      <c r="BF149" s="34"/>
      <c r="BG149" s="34"/>
      <c r="BH149" s="34"/>
      <c r="BI149" s="34"/>
      <c r="BJ149" s="34"/>
      <c r="BK149" s="34"/>
      <c r="BL149" s="34"/>
      <c r="BM149" s="34"/>
      <c r="BN149" s="34"/>
      <c r="BO149" s="34"/>
      <c r="BP149" s="34"/>
      <c r="BQ149" s="34"/>
      <c r="BR149" s="34"/>
      <c r="BS149" s="34"/>
      <c r="BT149" s="34"/>
      <c r="BU149" s="34"/>
      <c r="BV149" s="34"/>
      <c r="BW149" s="34"/>
      <c r="BX149" s="34"/>
      <c r="BY149" s="34"/>
      <c r="BZ149" s="34"/>
      <c r="CA149" s="34"/>
      <c r="CB149" s="34"/>
      <c r="CC149" s="34"/>
      <c r="CD149" s="34"/>
      <c r="CE149" s="34"/>
      <c r="CF149" s="34"/>
      <c r="CG149" s="34"/>
      <c r="CH149" s="34"/>
      <c r="CI149" s="32">
        <f t="shared" si="120"/>
        <v>119800</v>
      </c>
      <c r="CJ149" s="32" t="str">
        <f t="shared" si="114"/>
        <v/>
      </c>
      <c r="CK149" s="34"/>
      <c r="CL149" s="34"/>
      <c r="CM149" s="32" t="str">
        <f t="shared" si="101"/>
        <v>CO</v>
      </c>
      <c r="CN149" s="32" t="str">
        <f>VLOOKUP(CI149,'ALL-Chart of Accounts'!$E:$F,2,0)</f>
        <v>Invoice Clearing Account</v>
      </c>
      <c r="CO149" s="32">
        <f t="shared" si="121"/>
        <v>119800</v>
      </c>
      <c r="CP149" s="32" t="str">
        <f t="shared" si="115"/>
        <v/>
      </c>
      <c r="CQ149" s="34"/>
      <c r="CR149" s="34"/>
      <c r="CS149" s="32" t="str">
        <f t="shared" si="102"/>
        <v>CO</v>
      </c>
      <c r="CT149" s="32" t="str">
        <f>VLOOKUP(CO149,'ALL-Chart of Accounts'!$E:$F,2,0)</f>
        <v>Invoice Clearing Account</v>
      </c>
      <c r="CU149" s="32">
        <f t="shared" si="122"/>
        <v>119800</v>
      </c>
      <c r="CV149" s="32" t="str">
        <f t="shared" si="116"/>
        <v/>
      </c>
      <c r="CW149" s="34"/>
      <c r="CX149" s="34"/>
      <c r="CY149" s="32" t="str">
        <f t="shared" si="103"/>
        <v>CO</v>
      </c>
      <c r="CZ149" s="32" t="str">
        <f>VLOOKUP(CU149,'ALL-Chart of Accounts'!$E:$F,2,0)</f>
        <v>Invoice Clearing Account</v>
      </c>
      <c r="DA149" s="32">
        <f t="shared" si="123"/>
        <v>119800</v>
      </c>
      <c r="DB149" s="32" t="str">
        <f t="shared" si="117"/>
        <v/>
      </c>
      <c r="DC149" s="34"/>
      <c r="DD149" s="34"/>
      <c r="DE149" s="32" t="str">
        <f t="shared" si="104"/>
        <v>CO</v>
      </c>
      <c r="DF149" s="32" t="str">
        <f>VLOOKUP(DA149,'ALL-Chart of Accounts'!$E:$F,2,0)</f>
        <v>Invoice Clearing Account</v>
      </c>
      <c r="DG149" s="32">
        <f t="shared" si="124"/>
        <v>119800</v>
      </c>
      <c r="DH149" s="32" t="str">
        <f t="shared" si="118"/>
        <v/>
      </c>
      <c r="DI149" s="34"/>
      <c r="DJ149" s="34"/>
      <c r="DK149" s="32" t="str">
        <f t="shared" si="105"/>
        <v>CO</v>
      </c>
      <c r="DL149" s="32" t="str">
        <f>VLOOKUP(DG149,'ALL-Chart of Accounts'!$E:$F,2,0)</f>
        <v>Invoice Clearing Account</v>
      </c>
      <c r="DM149" s="34"/>
      <c r="DN149" s="34"/>
      <c r="DO149" s="34"/>
      <c r="DP149" s="34"/>
      <c r="DQ149" s="34"/>
      <c r="DR149" s="34"/>
      <c r="DS149" s="34"/>
      <c r="DT149" s="34"/>
      <c r="DU149" s="34"/>
      <c r="DV149" s="34"/>
      <c r="DW149" s="34"/>
      <c r="DX149" s="34"/>
      <c r="DY149" s="34"/>
      <c r="DZ149" s="34"/>
      <c r="EA149" s="34"/>
      <c r="EB149" s="34"/>
      <c r="EC149" s="34"/>
      <c r="ED149" s="34"/>
      <c r="EE149" s="34"/>
      <c r="EF149" s="34"/>
      <c r="EG149" s="34"/>
      <c r="EH149" s="34"/>
      <c r="EI149" s="34"/>
      <c r="EJ149" s="34"/>
      <c r="EK149" s="34"/>
      <c r="EL149" s="34"/>
      <c r="EM149" s="34"/>
      <c r="EN149" s="34"/>
      <c r="EO149" s="34"/>
      <c r="EP149" s="34"/>
      <c r="ER149" s="32" t="str">
        <f t="shared" si="106"/>
        <v>1JBTICC155</v>
      </c>
      <c r="ES149" s="32" t="b">
        <f t="shared" si="96"/>
        <v>1</v>
      </c>
      <c r="ET149" s="46" t="s">
        <v>10</v>
      </c>
      <c r="EU149" s="46" t="s">
        <v>10327</v>
      </c>
      <c r="EV149" s="46" t="s">
        <v>10328</v>
      </c>
      <c r="EW149" s="46" t="s">
        <v>9398</v>
      </c>
      <c r="EX149" s="61">
        <v>43270.480498645833</v>
      </c>
      <c r="EY149" s="46" t="s">
        <v>9398</v>
      </c>
      <c r="EZ149" s="61">
        <v>43270.480498645833</v>
      </c>
    </row>
    <row r="150" spans="1:156" s="46" customFormat="1" x14ac:dyDescent="0.35">
      <c r="A150" s="47"/>
      <c r="B150" s="47"/>
      <c r="C150" s="83"/>
      <c r="D150" s="46" t="s">
        <v>10575</v>
      </c>
      <c r="E150" s="22" t="str">
        <f t="shared" si="119"/>
        <v/>
      </c>
      <c r="F150" s="22" t="str">
        <f t="shared" si="119"/>
        <v/>
      </c>
      <c r="G150" s="22" t="str">
        <f t="shared" si="119"/>
        <v/>
      </c>
      <c r="H150" s="22" t="str">
        <f t="shared" si="119"/>
        <v/>
      </c>
      <c r="I150" s="22" t="str">
        <f t="shared" si="119"/>
        <v/>
      </c>
      <c r="J150" s="22" t="str">
        <f t="shared" si="119"/>
        <v/>
      </c>
      <c r="K150" s="22" t="str">
        <f t="shared" si="119"/>
        <v/>
      </c>
      <c r="L150" s="22" t="s">
        <v>10266</v>
      </c>
      <c r="M150" s="46" t="s">
        <v>10321</v>
      </c>
      <c r="N150" s="46" t="s">
        <v>10322</v>
      </c>
      <c r="O150" s="32">
        <f t="shared" si="107"/>
        <v>124143</v>
      </c>
      <c r="P150" s="34"/>
      <c r="Q150" s="34"/>
      <c r="R150" s="34"/>
      <c r="S150" s="32" t="str">
        <f>IFERROR(VLOOKUP(LEFT($M150,2),'ALL-Unit Code 4'!$W:$W,1,0),VLOOKUP($D$3,Sites!$A:$B,2,0))</f>
        <v>CO</v>
      </c>
      <c r="T150" s="32" t="str">
        <f>VLOOKUP(O150,'ALL-Chart of Accounts'!$E:$F,2,0)</f>
        <v>IC AR - JBT LLC</v>
      </c>
      <c r="U150" s="34"/>
      <c r="V150" s="34"/>
      <c r="W150" s="34"/>
      <c r="X150" s="34"/>
      <c r="Y150" s="34"/>
      <c r="Z150" s="34"/>
      <c r="AA150" s="37">
        <v>119800</v>
      </c>
      <c r="AB150" s="34"/>
      <c r="AC150" s="34"/>
      <c r="AD150" s="34"/>
      <c r="AE150" s="32" t="str">
        <f t="shared" si="98"/>
        <v>CO</v>
      </c>
      <c r="AF150" s="32" t="str">
        <f>VLOOKUP(AA150,'ALL-Chart of Accounts'!$E:$F,2,0)</f>
        <v>Invoice Clearing Account</v>
      </c>
      <c r="AG150" s="32">
        <f t="shared" si="108"/>
        <v>119800</v>
      </c>
      <c r="AH150" s="32" t="str">
        <f t="shared" si="109"/>
        <v/>
      </c>
      <c r="AI150" s="32" t="str">
        <f t="shared" si="110"/>
        <v/>
      </c>
      <c r="AJ150" s="34"/>
      <c r="AK150" s="32" t="str">
        <f t="shared" si="99"/>
        <v>CO</v>
      </c>
      <c r="AL150" s="32" t="str">
        <f>VLOOKUP(AG150,'ALL-Chart of Accounts'!$E:$F,2,0)</f>
        <v>Invoice Clearing Account</v>
      </c>
      <c r="AM150" s="34"/>
      <c r="AN150" s="34"/>
      <c r="AO150" s="34"/>
      <c r="AP150" s="34"/>
      <c r="AQ150" s="34"/>
      <c r="AR150" s="34"/>
      <c r="AS150" s="32">
        <f t="shared" si="111"/>
        <v>119800</v>
      </c>
      <c r="AT150" s="32" t="str">
        <f t="shared" si="112"/>
        <v/>
      </c>
      <c r="AU150" s="32" t="str">
        <f t="shared" si="113"/>
        <v/>
      </c>
      <c r="AV150" s="34"/>
      <c r="AW150" s="32" t="str">
        <f t="shared" si="100"/>
        <v>CO</v>
      </c>
      <c r="AX150" s="32" t="str">
        <f>VLOOKUP(AS150,'ALL-Chart of Accounts'!$E:$F,2,0)</f>
        <v>Invoice Clearing Account</v>
      </c>
      <c r="AY150" s="34"/>
      <c r="AZ150" s="34"/>
      <c r="BA150" s="34"/>
      <c r="BB150" s="34"/>
      <c r="BC150" s="34"/>
      <c r="BD150" s="34"/>
      <c r="BE150" s="34"/>
      <c r="BF150" s="34"/>
      <c r="BG150" s="34"/>
      <c r="BH150" s="34"/>
      <c r="BI150" s="34"/>
      <c r="BJ150" s="34"/>
      <c r="BK150" s="34"/>
      <c r="BL150" s="34"/>
      <c r="BM150" s="34"/>
      <c r="BN150" s="34"/>
      <c r="BO150" s="34"/>
      <c r="BP150" s="34"/>
      <c r="BQ150" s="34"/>
      <c r="BR150" s="34"/>
      <c r="BS150" s="34"/>
      <c r="BT150" s="34"/>
      <c r="BU150" s="34"/>
      <c r="BV150" s="34"/>
      <c r="BW150" s="34"/>
      <c r="BX150" s="34"/>
      <c r="BY150" s="34"/>
      <c r="BZ150" s="34"/>
      <c r="CA150" s="34"/>
      <c r="CB150" s="34"/>
      <c r="CC150" s="34"/>
      <c r="CD150" s="34"/>
      <c r="CE150" s="34"/>
      <c r="CF150" s="34"/>
      <c r="CG150" s="34"/>
      <c r="CH150" s="34"/>
      <c r="CI150" s="32">
        <f t="shared" si="120"/>
        <v>119800</v>
      </c>
      <c r="CJ150" s="32" t="str">
        <f t="shared" si="114"/>
        <v/>
      </c>
      <c r="CK150" s="34"/>
      <c r="CL150" s="34"/>
      <c r="CM150" s="32" t="str">
        <f t="shared" si="101"/>
        <v>CO</v>
      </c>
      <c r="CN150" s="32" t="str">
        <f>VLOOKUP(CI150,'ALL-Chart of Accounts'!$E:$F,2,0)</f>
        <v>Invoice Clearing Account</v>
      </c>
      <c r="CO150" s="32">
        <f t="shared" si="121"/>
        <v>119800</v>
      </c>
      <c r="CP150" s="32" t="str">
        <f t="shared" si="115"/>
        <v/>
      </c>
      <c r="CQ150" s="34"/>
      <c r="CR150" s="34"/>
      <c r="CS150" s="32" t="str">
        <f t="shared" si="102"/>
        <v>CO</v>
      </c>
      <c r="CT150" s="32" t="str">
        <f>VLOOKUP(CO150,'ALL-Chart of Accounts'!$E:$F,2,0)</f>
        <v>Invoice Clearing Account</v>
      </c>
      <c r="CU150" s="32">
        <f t="shared" si="122"/>
        <v>119800</v>
      </c>
      <c r="CV150" s="32" t="str">
        <f t="shared" si="116"/>
        <v/>
      </c>
      <c r="CW150" s="34"/>
      <c r="CX150" s="34"/>
      <c r="CY150" s="32" t="str">
        <f t="shared" si="103"/>
        <v>CO</v>
      </c>
      <c r="CZ150" s="32" t="str">
        <f>VLOOKUP(CU150,'ALL-Chart of Accounts'!$E:$F,2,0)</f>
        <v>Invoice Clearing Account</v>
      </c>
      <c r="DA150" s="32">
        <f t="shared" si="123"/>
        <v>119800</v>
      </c>
      <c r="DB150" s="32" t="str">
        <f t="shared" si="117"/>
        <v/>
      </c>
      <c r="DC150" s="34"/>
      <c r="DD150" s="34"/>
      <c r="DE150" s="32" t="str">
        <f t="shared" si="104"/>
        <v>CO</v>
      </c>
      <c r="DF150" s="32" t="str">
        <f>VLOOKUP(DA150,'ALL-Chart of Accounts'!$E:$F,2,0)</f>
        <v>Invoice Clearing Account</v>
      </c>
      <c r="DG150" s="32">
        <f t="shared" si="124"/>
        <v>119800</v>
      </c>
      <c r="DH150" s="32" t="str">
        <f t="shared" si="118"/>
        <v/>
      </c>
      <c r="DI150" s="34"/>
      <c r="DJ150" s="34"/>
      <c r="DK150" s="32" t="str">
        <f t="shared" si="105"/>
        <v>CO</v>
      </c>
      <c r="DL150" s="32" t="str">
        <f>VLOOKUP(DG150,'ALL-Chart of Accounts'!$E:$F,2,0)</f>
        <v>Invoice Clearing Account</v>
      </c>
      <c r="DM150" s="34"/>
      <c r="DN150" s="34"/>
      <c r="DO150" s="34"/>
      <c r="DP150" s="34"/>
      <c r="DQ150" s="34"/>
      <c r="DR150" s="34"/>
      <c r="DS150" s="34"/>
      <c r="DT150" s="34"/>
      <c r="DU150" s="34"/>
      <c r="DV150" s="34"/>
      <c r="DW150" s="34"/>
      <c r="DX150" s="34"/>
      <c r="DY150" s="34"/>
      <c r="DZ150" s="34"/>
      <c r="EA150" s="34"/>
      <c r="EB150" s="34"/>
      <c r="EC150" s="34"/>
      <c r="ED150" s="34"/>
      <c r="EE150" s="34"/>
      <c r="EF150" s="34"/>
      <c r="EG150" s="34"/>
      <c r="EH150" s="34"/>
      <c r="EI150" s="34"/>
      <c r="EJ150" s="34"/>
      <c r="EK150" s="34"/>
      <c r="EL150" s="34"/>
      <c r="EM150" s="34"/>
      <c r="EN150" s="34"/>
      <c r="EO150" s="34"/>
      <c r="EP150" s="34"/>
      <c r="ER150" s="32" t="str">
        <f t="shared" si="106"/>
        <v>1JBTICC160</v>
      </c>
      <c r="ES150" s="32" t="b">
        <f t="shared" si="96"/>
        <v>1</v>
      </c>
      <c r="ET150" s="46" t="s">
        <v>10</v>
      </c>
      <c r="EU150" s="46" t="s">
        <v>10329</v>
      </c>
      <c r="EV150" s="46" t="s">
        <v>10330</v>
      </c>
      <c r="EW150" s="46" t="s">
        <v>9398</v>
      </c>
      <c r="EX150" s="61">
        <v>43270.480500729165</v>
      </c>
      <c r="EY150" s="46" t="s">
        <v>9398</v>
      </c>
      <c r="EZ150" s="61">
        <v>43270.480500729165</v>
      </c>
    </row>
    <row r="151" spans="1:156" s="46" customFormat="1" x14ac:dyDescent="0.35">
      <c r="A151" s="47">
        <v>43270</v>
      </c>
      <c r="B151" s="47"/>
      <c r="C151" s="47">
        <v>43264</v>
      </c>
      <c r="D151" s="46" t="s">
        <v>10846</v>
      </c>
      <c r="E151" s="22" t="str">
        <f t="shared" si="119"/>
        <v>X</v>
      </c>
      <c r="F151" s="22" t="str">
        <f t="shared" si="119"/>
        <v/>
      </c>
      <c r="G151" s="22" t="str">
        <f t="shared" si="119"/>
        <v/>
      </c>
      <c r="H151" s="22" t="str">
        <f t="shared" si="119"/>
        <v>X</v>
      </c>
      <c r="I151" s="22" t="str">
        <f t="shared" si="119"/>
        <v>X</v>
      </c>
      <c r="J151" s="22" t="str">
        <f t="shared" si="119"/>
        <v/>
      </c>
      <c r="K151" s="22" t="str">
        <f t="shared" si="119"/>
        <v/>
      </c>
      <c r="L151" s="22" t="s">
        <v>10266</v>
      </c>
      <c r="M151" s="46" t="s">
        <v>10323</v>
      </c>
      <c r="N151" s="46" t="s">
        <v>10324</v>
      </c>
      <c r="O151" s="32">
        <f t="shared" si="107"/>
        <v>124145</v>
      </c>
      <c r="P151" s="34"/>
      <c r="Q151" s="34"/>
      <c r="R151" s="34"/>
      <c r="S151" s="32" t="str">
        <f>IFERROR(VLOOKUP(LEFT($M151,2),'ALL-Unit Code 4'!$W:$W,1,0),VLOOKUP($D$3,Sites!$A:$B,2,0))</f>
        <v>CO</v>
      </c>
      <c r="T151" s="32" t="str">
        <f>VLOOKUP(O151,'ALL-Chart of Accounts'!$E:$F,2,0)</f>
        <v>IC AR - JBT Equipment Finance</v>
      </c>
      <c r="U151" s="34"/>
      <c r="V151" s="34"/>
      <c r="W151" s="34"/>
      <c r="X151" s="34"/>
      <c r="Y151" s="34"/>
      <c r="Z151" s="34"/>
      <c r="AA151" s="37">
        <v>119800</v>
      </c>
      <c r="AB151" s="34"/>
      <c r="AC151" s="34"/>
      <c r="AD151" s="34"/>
      <c r="AE151" s="32" t="str">
        <f t="shared" si="98"/>
        <v>CO</v>
      </c>
      <c r="AF151" s="32" t="str">
        <f>VLOOKUP(AA151,'ALL-Chart of Accounts'!$E:$F,2,0)</f>
        <v>Invoice Clearing Account</v>
      </c>
      <c r="AG151" s="32">
        <f t="shared" si="108"/>
        <v>119800</v>
      </c>
      <c r="AH151" s="32" t="str">
        <f t="shared" si="109"/>
        <v/>
      </c>
      <c r="AI151" s="32" t="str">
        <f t="shared" si="110"/>
        <v/>
      </c>
      <c r="AJ151" s="34"/>
      <c r="AK151" s="32" t="str">
        <f t="shared" si="99"/>
        <v>CO</v>
      </c>
      <c r="AL151" s="32" t="str">
        <f>VLOOKUP(AG151,'ALL-Chart of Accounts'!$E:$F,2,0)</f>
        <v>Invoice Clearing Account</v>
      </c>
      <c r="AM151" s="34"/>
      <c r="AN151" s="34"/>
      <c r="AO151" s="34"/>
      <c r="AP151" s="34"/>
      <c r="AQ151" s="34"/>
      <c r="AR151" s="34"/>
      <c r="AS151" s="32">
        <f t="shared" si="111"/>
        <v>119800</v>
      </c>
      <c r="AT151" s="32" t="str">
        <f t="shared" si="112"/>
        <v/>
      </c>
      <c r="AU151" s="32" t="str">
        <f t="shared" si="113"/>
        <v/>
      </c>
      <c r="AV151" s="34"/>
      <c r="AW151" s="32" t="str">
        <f t="shared" si="100"/>
        <v>CO</v>
      </c>
      <c r="AX151" s="32" t="str">
        <f>VLOOKUP(AS151,'ALL-Chart of Accounts'!$E:$F,2,0)</f>
        <v>Invoice Clearing Account</v>
      </c>
      <c r="AY151" s="34"/>
      <c r="AZ151" s="34"/>
      <c r="BA151" s="34"/>
      <c r="BB151" s="34"/>
      <c r="BC151" s="34"/>
      <c r="BD151" s="34"/>
      <c r="BE151" s="34"/>
      <c r="BF151" s="34"/>
      <c r="BG151" s="34"/>
      <c r="BH151" s="34"/>
      <c r="BI151" s="34"/>
      <c r="BJ151" s="34"/>
      <c r="BK151" s="34"/>
      <c r="BL151" s="34"/>
      <c r="BM151" s="34"/>
      <c r="BN151" s="34"/>
      <c r="BO151" s="34"/>
      <c r="BP151" s="34"/>
      <c r="BQ151" s="34"/>
      <c r="BR151" s="34"/>
      <c r="BS151" s="34"/>
      <c r="BT151" s="34"/>
      <c r="BU151" s="34"/>
      <c r="BV151" s="34"/>
      <c r="BW151" s="34"/>
      <c r="BX151" s="34"/>
      <c r="BY151" s="34"/>
      <c r="BZ151" s="34"/>
      <c r="CA151" s="34"/>
      <c r="CB151" s="34"/>
      <c r="CC151" s="34"/>
      <c r="CD151" s="34"/>
      <c r="CE151" s="34"/>
      <c r="CF151" s="34"/>
      <c r="CG151" s="34"/>
      <c r="CH151" s="34"/>
      <c r="CI151" s="32">
        <f t="shared" si="120"/>
        <v>119800</v>
      </c>
      <c r="CJ151" s="32" t="str">
        <f t="shared" si="114"/>
        <v/>
      </c>
      <c r="CK151" s="34"/>
      <c r="CL151" s="34"/>
      <c r="CM151" s="32" t="str">
        <f t="shared" si="101"/>
        <v>CO</v>
      </c>
      <c r="CN151" s="32" t="str">
        <f>VLOOKUP(CI151,'ALL-Chart of Accounts'!$E:$F,2,0)</f>
        <v>Invoice Clearing Account</v>
      </c>
      <c r="CO151" s="32">
        <f t="shared" si="121"/>
        <v>119800</v>
      </c>
      <c r="CP151" s="32" t="str">
        <f t="shared" si="115"/>
        <v/>
      </c>
      <c r="CQ151" s="34"/>
      <c r="CR151" s="34"/>
      <c r="CS151" s="32" t="str">
        <f t="shared" si="102"/>
        <v>CO</v>
      </c>
      <c r="CT151" s="32" t="str">
        <f>VLOOKUP(CO151,'ALL-Chart of Accounts'!$E:$F,2,0)</f>
        <v>Invoice Clearing Account</v>
      </c>
      <c r="CU151" s="32">
        <f t="shared" si="122"/>
        <v>119800</v>
      </c>
      <c r="CV151" s="32" t="str">
        <f t="shared" si="116"/>
        <v/>
      </c>
      <c r="CW151" s="34"/>
      <c r="CX151" s="34"/>
      <c r="CY151" s="32" t="str">
        <f t="shared" si="103"/>
        <v>CO</v>
      </c>
      <c r="CZ151" s="32" t="str">
        <f>VLOOKUP(CU151,'ALL-Chart of Accounts'!$E:$F,2,0)</f>
        <v>Invoice Clearing Account</v>
      </c>
      <c r="DA151" s="32">
        <f t="shared" si="123"/>
        <v>119800</v>
      </c>
      <c r="DB151" s="32" t="str">
        <f t="shared" si="117"/>
        <v/>
      </c>
      <c r="DC151" s="34"/>
      <c r="DD151" s="34"/>
      <c r="DE151" s="32" t="str">
        <f t="shared" si="104"/>
        <v>CO</v>
      </c>
      <c r="DF151" s="32" t="str">
        <f>VLOOKUP(DA151,'ALL-Chart of Accounts'!$E:$F,2,0)</f>
        <v>Invoice Clearing Account</v>
      </c>
      <c r="DG151" s="32">
        <f t="shared" si="124"/>
        <v>119800</v>
      </c>
      <c r="DH151" s="32" t="str">
        <f t="shared" si="118"/>
        <v/>
      </c>
      <c r="DI151" s="34"/>
      <c r="DJ151" s="34"/>
      <c r="DK151" s="32" t="str">
        <f t="shared" si="105"/>
        <v>CO</v>
      </c>
      <c r="DL151" s="32" t="str">
        <f>VLOOKUP(DG151,'ALL-Chart of Accounts'!$E:$F,2,0)</f>
        <v>Invoice Clearing Account</v>
      </c>
      <c r="DM151" s="34"/>
      <c r="DN151" s="34"/>
      <c r="DO151" s="34"/>
      <c r="DP151" s="34"/>
      <c r="DQ151" s="34"/>
      <c r="DR151" s="34"/>
      <c r="DS151" s="34"/>
      <c r="DT151" s="34"/>
      <c r="DU151" s="34"/>
      <c r="DV151" s="34"/>
      <c r="DW151" s="34"/>
      <c r="DX151" s="34"/>
      <c r="DY151" s="34"/>
      <c r="DZ151" s="34"/>
      <c r="EA151" s="34"/>
      <c r="EB151" s="34"/>
      <c r="EC151" s="34"/>
      <c r="ED151" s="34"/>
      <c r="EE151" s="34"/>
      <c r="EF151" s="34"/>
      <c r="EG151" s="34"/>
      <c r="EH151" s="34"/>
      <c r="EI151" s="34"/>
      <c r="EJ151" s="34"/>
      <c r="EK151" s="34"/>
      <c r="EL151" s="34"/>
      <c r="EM151" s="34"/>
      <c r="EN151" s="34"/>
      <c r="EO151" s="34"/>
      <c r="EP151" s="34"/>
      <c r="ER151" s="32" t="str">
        <f t="shared" si="106"/>
        <v>1JBTICC161</v>
      </c>
      <c r="ES151" s="32" t="b">
        <f t="shared" si="96"/>
        <v>1</v>
      </c>
      <c r="ET151" s="46" t="s">
        <v>10</v>
      </c>
      <c r="EU151" s="46" t="s">
        <v>10331</v>
      </c>
      <c r="EV151" s="46" t="s">
        <v>10332</v>
      </c>
      <c r="EW151" s="46" t="s">
        <v>9398</v>
      </c>
      <c r="EX151" s="61">
        <v>43270.480502662038</v>
      </c>
      <c r="EY151" s="46" t="s">
        <v>9398</v>
      </c>
      <c r="EZ151" s="61">
        <v>43270.480502662038</v>
      </c>
    </row>
    <row r="152" spans="1:156" s="46" customFormat="1" x14ac:dyDescent="0.35">
      <c r="A152" s="47">
        <v>43270</v>
      </c>
      <c r="B152" s="47"/>
      <c r="C152" s="47">
        <v>43264</v>
      </c>
      <c r="D152" s="46" t="s">
        <v>10846</v>
      </c>
      <c r="E152" s="22" t="str">
        <f t="shared" si="119"/>
        <v>X</v>
      </c>
      <c r="F152" s="22" t="str">
        <f t="shared" si="119"/>
        <v/>
      </c>
      <c r="G152" s="22" t="str">
        <f t="shared" si="119"/>
        <v/>
      </c>
      <c r="H152" s="22" t="str">
        <f t="shared" si="119"/>
        <v>X</v>
      </c>
      <c r="I152" s="22" t="str">
        <f t="shared" si="119"/>
        <v>X</v>
      </c>
      <c r="J152" s="22" t="str">
        <f t="shared" si="119"/>
        <v/>
      </c>
      <c r="K152" s="22" t="str">
        <f t="shared" si="119"/>
        <v/>
      </c>
      <c r="L152" s="22" t="s">
        <v>10266</v>
      </c>
      <c r="M152" s="46" t="s">
        <v>10325</v>
      </c>
      <c r="N152" s="46" t="s">
        <v>10326</v>
      </c>
      <c r="O152" s="32">
        <f t="shared" si="107"/>
        <v>124150</v>
      </c>
      <c r="P152" s="34"/>
      <c r="Q152" s="34"/>
      <c r="R152" s="34"/>
      <c r="S152" s="32" t="str">
        <f>IFERROR(VLOOKUP(LEFT($M152,2),'ALL-Unit Code 4'!$W:$W,1,0),VLOOKUP($D$3,Sites!$A:$B,2,0))</f>
        <v>CO</v>
      </c>
      <c r="T152" s="32" t="str">
        <f>VLOOKUP(O152,'ALL-Chart of Accounts'!$E:$F,2,0)</f>
        <v>IC AR - FD Systems - US</v>
      </c>
      <c r="U152" s="34"/>
      <c r="V152" s="34"/>
      <c r="W152" s="34"/>
      <c r="X152" s="34"/>
      <c r="Y152" s="34"/>
      <c r="Z152" s="34"/>
      <c r="AA152" s="37">
        <v>119800</v>
      </c>
      <c r="AB152" s="34"/>
      <c r="AC152" s="34"/>
      <c r="AD152" s="34"/>
      <c r="AE152" s="32" t="str">
        <f t="shared" si="98"/>
        <v>CO</v>
      </c>
      <c r="AF152" s="32" t="str">
        <f>VLOOKUP(AA152,'ALL-Chart of Accounts'!$E:$F,2,0)</f>
        <v>Invoice Clearing Account</v>
      </c>
      <c r="AG152" s="32">
        <f t="shared" si="108"/>
        <v>119800</v>
      </c>
      <c r="AH152" s="32" t="str">
        <f t="shared" si="109"/>
        <v/>
      </c>
      <c r="AI152" s="32" t="str">
        <f t="shared" si="110"/>
        <v/>
      </c>
      <c r="AJ152" s="34"/>
      <c r="AK152" s="32" t="str">
        <f t="shared" si="99"/>
        <v>CO</v>
      </c>
      <c r="AL152" s="32" t="str">
        <f>VLOOKUP(AG152,'ALL-Chart of Accounts'!$E:$F,2,0)</f>
        <v>Invoice Clearing Account</v>
      </c>
      <c r="AM152" s="34"/>
      <c r="AN152" s="34"/>
      <c r="AO152" s="34"/>
      <c r="AP152" s="34"/>
      <c r="AQ152" s="34"/>
      <c r="AR152" s="34"/>
      <c r="AS152" s="32">
        <f t="shared" si="111"/>
        <v>119800</v>
      </c>
      <c r="AT152" s="32" t="str">
        <f t="shared" si="112"/>
        <v/>
      </c>
      <c r="AU152" s="32" t="str">
        <f t="shared" si="113"/>
        <v/>
      </c>
      <c r="AV152" s="34"/>
      <c r="AW152" s="32" t="str">
        <f t="shared" si="100"/>
        <v>CO</v>
      </c>
      <c r="AX152" s="32" t="str">
        <f>VLOOKUP(AS152,'ALL-Chart of Accounts'!$E:$F,2,0)</f>
        <v>Invoice Clearing Account</v>
      </c>
      <c r="AY152" s="34"/>
      <c r="AZ152" s="34"/>
      <c r="BA152" s="34"/>
      <c r="BB152" s="34"/>
      <c r="BC152" s="34"/>
      <c r="BD152" s="34"/>
      <c r="BE152" s="34"/>
      <c r="BF152" s="34"/>
      <c r="BG152" s="34"/>
      <c r="BH152" s="34"/>
      <c r="BI152" s="34"/>
      <c r="BJ152" s="34"/>
      <c r="BK152" s="34"/>
      <c r="BL152" s="34"/>
      <c r="BM152" s="34"/>
      <c r="BN152" s="34"/>
      <c r="BO152" s="34"/>
      <c r="BP152" s="34"/>
      <c r="BQ152" s="34"/>
      <c r="BR152" s="34"/>
      <c r="BS152" s="34"/>
      <c r="BT152" s="34"/>
      <c r="BU152" s="34"/>
      <c r="BV152" s="34"/>
      <c r="BW152" s="34"/>
      <c r="BX152" s="34"/>
      <c r="BY152" s="34"/>
      <c r="BZ152" s="34"/>
      <c r="CA152" s="34"/>
      <c r="CB152" s="34"/>
      <c r="CC152" s="34"/>
      <c r="CD152" s="34"/>
      <c r="CE152" s="34"/>
      <c r="CF152" s="34"/>
      <c r="CG152" s="34"/>
      <c r="CH152" s="34"/>
      <c r="CI152" s="32">
        <f t="shared" si="120"/>
        <v>119800</v>
      </c>
      <c r="CJ152" s="32" t="str">
        <f t="shared" si="114"/>
        <v/>
      </c>
      <c r="CK152" s="34"/>
      <c r="CL152" s="34"/>
      <c r="CM152" s="32" t="str">
        <f t="shared" si="101"/>
        <v>CO</v>
      </c>
      <c r="CN152" s="32" t="str">
        <f>VLOOKUP(CI152,'ALL-Chart of Accounts'!$E:$F,2,0)</f>
        <v>Invoice Clearing Account</v>
      </c>
      <c r="CO152" s="32">
        <f t="shared" si="121"/>
        <v>119800</v>
      </c>
      <c r="CP152" s="32" t="str">
        <f t="shared" si="115"/>
        <v/>
      </c>
      <c r="CQ152" s="34"/>
      <c r="CR152" s="34"/>
      <c r="CS152" s="32" t="str">
        <f t="shared" si="102"/>
        <v>CO</v>
      </c>
      <c r="CT152" s="32" t="str">
        <f>VLOOKUP(CO152,'ALL-Chart of Accounts'!$E:$F,2,0)</f>
        <v>Invoice Clearing Account</v>
      </c>
      <c r="CU152" s="32">
        <f t="shared" si="122"/>
        <v>119800</v>
      </c>
      <c r="CV152" s="32" t="str">
        <f t="shared" si="116"/>
        <v/>
      </c>
      <c r="CW152" s="34"/>
      <c r="CX152" s="34"/>
      <c r="CY152" s="32" t="str">
        <f t="shared" si="103"/>
        <v>CO</v>
      </c>
      <c r="CZ152" s="32" t="str">
        <f>VLOOKUP(CU152,'ALL-Chart of Accounts'!$E:$F,2,0)</f>
        <v>Invoice Clearing Account</v>
      </c>
      <c r="DA152" s="32">
        <f t="shared" si="123"/>
        <v>119800</v>
      </c>
      <c r="DB152" s="32" t="str">
        <f t="shared" si="117"/>
        <v/>
      </c>
      <c r="DC152" s="34"/>
      <c r="DD152" s="34"/>
      <c r="DE152" s="32" t="str">
        <f t="shared" si="104"/>
        <v>CO</v>
      </c>
      <c r="DF152" s="32" t="str">
        <f>VLOOKUP(DA152,'ALL-Chart of Accounts'!$E:$F,2,0)</f>
        <v>Invoice Clearing Account</v>
      </c>
      <c r="DG152" s="32">
        <f t="shared" si="124"/>
        <v>119800</v>
      </c>
      <c r="DH152" s="32" t="str">
        <f t="shared" si="118"/>
        <v/>
      </c>
      <c r="DI152" s="34"/>
      <c r="DJ152" s="34"/>
      <c r="DK152" s="32" t="str">
        <f t="shared" si="105"/>
        <v>CO</v>
      </c>
      <c r="DL152" s="32" t="str">
        <f>VLOOKUP(DG152,'ALL-Chart of Accounts'!$E:$F,2,0)</f>
        <v>Invoice Clearing Account</v>
      </c>
      <c r="DM152" s="34"/>
      <c r="DN152" s="34"/>
      <c r="DO152" s="34"/>
      <c r="DP152" s="34"/>
      <c r="DQ152" s="34"/>
      <c r="DR152" s="34"/>
      <c r="DS152" s="34"/>
      <c r="DT152" s="34"/>
      <c r="DU152" s="34"/>
      <c r="DV152" s="34"/>
      <c r="DW152" s="34"/>
      <c r="DX152" s="34"/>
      <c r="DY152" s="34"/>
      <c r="DZ152" s="34"/>
      <c r="EA152" s="34"/>
      <c r="EB152" s="34"/>
      <c r="EC152" s="34"/>
      <c r="ED152" s="34"/>
      <c r="EE152" s="34"/>
      <c r="EF152" s="34"/>
      <c r="EG152" s="34"/>
      <c r="EH152" s="34"/>
      <c r="EI152" s="34"/>
      <c r="EJ152" s="34"/>
      <c r="EK152" s="34"/>
      <c r="EL152" s="34"/>
      <c r="EM152" s="34"/>
      <c r="EN152" s="34"/>
      <c r="EO152" s="34"/>
      <c r="EP152" s="34"/>
      <c r="ER152" s="32" t="str">
        <f t="shared" si="106"/>
        <v>1JBTICC165</v>
      </c>
      <c r="ES152" s="32" t="b">
        <f t="shared" si="96"/>
        <v>1</v>
      </c>
      <c r="ET152" s="46" t="s">
        <v>10</v>
      </c>
      <c r="EU152" s="46" t="s">
        <v>10333</v>
      </c>
      <c r="EV152" s="46" t="s">
        <v>10334</v>
      </c>
      <c r="EW152" s="46" t="s">
        <v>9398</v>
      </c>
      <c r="EX152" s="61">
        <v>43270.480505092593</v>
      </c>
      <c r="EY152" s="46" t="s">
        <v>9398</v>
      </c>
      <c r="EZ152" s="61">
        <v>43270.480505092593</v>
      </c>
    </row>
    <row r="153" spans="1:156" s="46" customFormat="1" x14ac:dyDescent="0.35">
      <c r="A153" s="47">
        <v>43270</v>
      </c>
      <c r="B153" s="47"/>
      <c r="C153" s="47">
        <v>43264</v>
      </c>
      <c r="D153" s="46" t="s">
        <v>10846</v>
      </c>
      <c r="E153" s="22" t="str">
        <f t="shared" si="119"/>
        <v>X</v>
      </c>
      <c r="F153" s="22" t="str">
        <f t="shared" si="119"/>
        <v/>
      </c>
      <c r="G153" s="22" t="str">
        <f t="shared" si="119"/>
        <v/>
      </c>
      <c r="H153" s="22" t="str">
        <f t="shared" si="119"/>
        <v>X</v>
      </c>
      <c r="I153" s="22" t="str">
        <f t="shared" si="119"/>
        <v>X</v>
      </c>
      <c r="J153" s="22" t="str">
        <f t="shared" si="119"/>
        <v/>
      </c>
      <c r="K153" s="22" t="str">
        <f t="shared" si="119"/>
        <v/>
      </c>
      <c r="L153" s="22" t="s">
        <v>10266</v>
      </c>
      <c r="M153" s="46" t="s">
        <v>10327</v>
      </c>
      <c r="N153" s="46" t="s">
        <v>10328</v>
      </c>
      <c r="O153" s="32">
        <f t="shared" si="107"/>
        <v>124155</v>
      </c>
      <c r="P153" s="34"/>
      <c r="Q153" s="34"/>
      <c r="R153" s="34"/>
      <c r="S153" s="32" t="str">
        <f>IFERROR(VLOOKUP(LEFT($M153,2),'ALL-Unit Code 4'!$W:$W,1,0),VLOOKUP($D$3,Sites!$A:$B,2,0))</f>
        <v>CO</v>
      </c>
      <c r="T153" s="32" t="str">
        <f>VLOOKUP(O153,'ALL-Chart of Accounts'!$E:$F,2,0)</f>
        <v>IC AR - AB - Stratford</v>
      </c>
      <c r="U153" s="34"/>
      <c r="V153" s="34"/>
      <c r="W153" s="34"/>
      <c r="X153" s="34"/>
      <c r="Y153" s="34"/>
      <c r="Z153" s="34"/>
      <c r="AA153" s="37">
        <v>119800</v>
      </c>
      <c r="AB153" s="34"/>
      <c r="AC153" s="34"/>
      <c r="AD153" s="34"/>
      <c r="AE153" s="32" t="str">
        <f t="shared" si="98"/>
        <v>CO</v>
      </c>
      <c r="AF153" s="32" t="str">
        <f>VLOOKUP(AA153,'ALL-Chart of Accounts'!$E:$F,2,0)</f>
        <v>Invoice Clearing Account</v>
      </c>
      <c r="AG153" s="32">
        <f t="shared" si="108"/>
        <v>119800</v>
      </c>
      <c r="AH153" s="32" t="str">
        <f t="shared" si="109"/>
        <v/>
      </c>
      <c r="AI153" s="32" t="str">
        <f t="shared" si="110"/>
        <v/>
      </c>
      <c r="AJ153" s="34"/>
      <c r="AK153" s="32" t="str">
        <f t="shared" si="99"/>
        <v>CO</v>
      </c>
      <c r="AL153" s="32" t="str">
        <f>VLOOKUP(AG153,'ALL-Chart of Accounts'!$E:$F,2,0)</f>
        <v>Invoice Clearing Account</v>
      </c>
      <c r="AM153" s="34"/>
      <c r="AN153" s="34"/>
      <c r="AO153" s="34"/>
      <c r="AP153" s="34"/>
      <c r="AQ153" s="34"/>
      <c r="AR153" s="34"/>
      <c r="AS153" s="32">
        <f t="shared" si="111"/>
        <v>119800</v>
      </c>
      <c r="AT153" s="32" t="str">
        <f t="shared" si="112"/>
        <v/>
      </c>
      <c r="AU153" s="32" t="str">
        <f t="shared" si="113"/>
        <v/>
      </c>
      <c r="AV153" s="34"/>
      <c r="AW153" s="32" t="str">
        <f t="shared" si="100"/>
        <v>CO</v>
      </c>
      <c r="AX153" s="32" t="str">
        <f>VLOOKUP(AS153,'ALL-Chart of Accounts'!$E:$F,2,0)</f>
        <v>Invoice Clearing Account</v>
      </c>
      <c r="AY153" s="34"/>
      <c r="AZ153" s="34"/>
      <c r="BA153" s="34"/>
      <c r="BB153" s="34"/>
      <c r="BC153" s="34"/>
      <c r="BD153" s="34"/>
      <c r="BE153" s="34"/>
      <c r="BF153" s="34"/>
      <c r="BG153" s="34"/>
      <c r="BH153" s="34"/>
      <c r="BI153" s="34"/>
      <c r="BJ153" s="34"/>
      <c r="BK153" s="34"/>
      <c r="BL153" s="34"/>
      <c r="BM153" s="34"/>
      <c r="BN153" s="34"/>
      <c r="BO153" s="34"/>
      <c r="BP153" s="34"/>
      <c r="BQ153" s="34"/>
      <c r="BR153" s="34"/>
      <c r="BS153" s="34"/>
      <c r="BT153" s="34"/>
      <c r="BU153" s="34"/>
      <c r="BV153" s="34"/>
      <c r="BW153" s="34"/>
      <c r="BX153" s="34"/>
      <c r="BY153" s="34"/>
      <c r="BZ153" s="34"/>
      <c r="CA153" s="34"/>
      <c r="CB153" s="34"/>
      <c r="CC153" s="34"/>
      <c r="CD153" s="34"/>
      <c r="CE153" s="34"/>
      <c r="CF153" s="34"/>
      <c r="CG153" s="34"/>
      <c r="CH153" s="34"/>
      <c r="CI153" s="32">
        <f t="shared" si="120"/>
        <v>119800</v>
      </c>
      <c r="CJ153" s="32" t="str">
        <f t="shared" si="114"/>
        <v/>
      </c>
      <c r="CK153" s="34"/>
      <c r="CL153" s="34"/>
      <c r="CM153" s="32" t="str">
        <f t="shared" si="101"/>
        <v>CO</v>
      </c>
      <c r="CN153" s="32" t="str">
        <f>VLOOKUP(CI153,'ALL-Chart of Accounts'!$E:$F,2,0)</f>
        <v>Invoice Clearing Account</v>
      </c>
      <c r="CO153" s="32">
        <f t="shared" si="121"/>
        <v>119800</v>
      </c>
      <c r="CP153" s="32" t="str">
        <f t="shared" si="115"/>
        <v/>
      </c>
      <c r="CQ153" s="34"/>
      <c r="CR153" s="34"/>
      <c r="CS153" s="32" t="str">
        <f t="shared" si="102"/>
        <v>CO</v>
      </c>
      <c r="CT153" s="32" t="str">
        <f>VLOOKUP(CO153,'ALL-Chart of Accounts'!$E:$F,2,0)</f>
        <v>Invoice Clearing Account</v>
      </c>
      <c r="CU153" s="32">
        <f t="shared" si="122"/>
        <v>119800</v>
      </c>
      <c r="CV153" s="32" t="str">
        <f t="shared" si="116"/>
        <v/>
      </c>
      <c r="CW153" s="34"/>
      <c r="CX153" s="34"/>
      <c r="CY153" s="32" t="str">
        <f t="shared" si="103"/>
        <v>CO</v>
      </c>
      <c r="CZ153" s="32" t="str">
        <f>VLOOKUP(CU153,'ALL-Chart of Accounts'!$E:$F,2,0)</f>
        <v>Invoice Clearing Account</v>
      </c>
      <c r="DA153" s="32">
        <f t="shared" si="123"/>
        <v>119800</v>
      </c>
      <c r="DB153" s="32" t="str">
        <f t="shared" si="117"/>
        <v/>
      </c>
      <c r="DC153" s="34"/>
      <c r="DD153" s="34"/>
      <c r="DE153" s="32" t="str">
        <f t="shared" si="104"/>
        <v>CO</v>
      </c>
      <c r="DF153" s="32" t="str">
        <f>VLOOKUP(DA153,'ALL-Chart of Accounts'!$E:$F,2,0)</f>
        <v>Invoice Clearing Account</v>
      </c>
      <c r="DG153" s="32">
        <f t="shared" si="124"/>
        <v>119800</v>
      </c>
      <c r="DH153" s="32" t="str">
        <f t="shared" si="118"/>
        <v/>
      </c>
      <c r="DI153" s="34"/>
      <c r="DJ153" s="34"/>
      <c r="DK153" s="32" t="str">
        <f t="shared" si="105"/>
        <v>CO</v>
      </c>
      <c r="DL153" s="32" t="str">
        <f>VLOOKUP(DG153,'ALL-Chart of Accounts'!$E:$F,2,0)</f>
        <v>Invoice Clearing Account</v>
      </c>
      <c r="DM153" s="34"/>
      <c r="DN153" s="34"/>
      <c r="DO153" s="34"/>
      <c r="DP153" s="34"/>
      <c r="DQ153" s="34"/>
      <c r="DR153" s="34"/>
      <c r="DS153" s="34"/>
      <c r="DT153" s="34"/>
      <c r="DU153" s="34"/>
      <c r="DV153" s="34"/>
      <c r="DW153" s="34"/>
      <c r="DX153" s="34"/>
      <c r="DY153" s="34"/>
      <c r="DZ153" s="34"/>
      <c r="EA153" s="34"/>
      <c r="EB153" s="34"/>
      <c r="EC153" s="34"/>
      <c r="ED153" s="34"/>
      <c r="EE153" s="34"/>
      <c r="EF153" s="34"/>
      <c r="EG153" s="34"/>
      <c r="EH153" s="34"/>
      <c r="EI153" s="34"/>
      <c r="EJ153" s="34"/>
      <c r="EK153" s="34"/>
      <c r="EL153" s="34"/>
      <c r="EM153" s="34"/>
      <c r="EN153" s="34"/>
      <c r="EO153" s="34"/>
      <c r="EP153" s="34"/>
      <c r="ER153" s="32" t="str">
        <f t="shared" si="106"/>
        <v>1JBTICC200</v>
      </c>
      <c r="ES153" s="32" t="b">
        <f t="shared" si="96"/>
        <v>1</v>
      </c>
      <c r="ET153" s="46" t="s">
        <v>10</v>
      </c>
      <c r="EU153" s="46" t="s">
        <v>10335</v>
      </c>
      <c r="EV153" s="46" t="s">
        <v>10336</v>
      </c>
      <c r="EW153" s="46" t="s">
        <v>9398</v>
      </c>
      <c r="EX153" s="61">
        <v>43270.480507025466</v>
      </c>
      <c r="EY153" s="46" t="s">
        <v>9398</v>
      </c>
      <c r="EZ153" s="61">
        <v>43270.480507025466</v>
      </c>
    </row>
    <row r="154" spans="1:156" s="46" customFormat="1" x14ac:dyDescent="0.35">
      <c r="A154" s="47">
        <v>43270</v>
      </c>
      <c r="B154" s="47"/>
      <c r="C154" s="47">
        <v>43264</v>
      </c>
      <c r="D154" s="46" t="s">
        <v>10846</v>
      </c>
      <c r="E154" s="22" t="str">
        <f t="shared" si="119"/>
        <v>X</v>
      </c>
      <c r="F154" s="22" t="str">
        <f t="shared" si="119"/>
        <v/>
      </c>
      <c r="G154" s="22" t="str">
        <f t="shared" si="119"/>
        <v/>
      </c>
      <c r="H154" s="22" t="str">
        <f t="shared" si="119"/>
        <v>X</v>
      </c>
      <c r="I154" s="22" t="str">
        <f t="shared" si="119"/>
        <v>X</v>
      </c>
      <c r="J154" s="22" t="str">
        <f t="shared" si="119"/>
        <v/>
      </c>
      <c r="K154" s="22" t="str">
        <f t="shared" si="119"/>
        <v/>
      </c>
      <c r="L154" s="22" t="s">
        <v>10266</v>
      </c>
      <c r="M154" s="46" t="s">
        <v>10329</v>
      </c>
      <c r="N154" s="46" t="s">
        <v>10330</v>
      </c>
      <c r="O154" s="32">
        <f t="shared" si="107"/>
        <v>124160</v>
      </c>
      <c r="P154" s="34"/>
      <c r="Q154" s="34"/>
      <c r="R154" s="34"/>
      <c r="S154" s="32" t="str">
        <f>IFERROR(VLOOKUP(LEFT($M154,2),'ALL-Unit Code 4'!$W:$W,1,0),VLOOKUP($D$3,Sites!$A:$B,2,0))</f>
        <v>CO</v>
      </c>
      <c r="T154" s="32" t="str">
        <f>VLOOKUP(O154,'ALL-Chart of Accounts'!$E:$F,2,0)</f>
        <v>IC AR - Avure Technologies</v>
      </c>
      <c r="U154" s="34"/>
      <c r="V154" s="34"/>
      <c r="W154" s="34"/>
      <c r="X154" s="34"/>
      <c r="Y154" s="34"/>
      <c r="Z154" s="34"/>
      <c r="AA154" s="37">
        <v>119800</v>
      </c>
      <c r="AB154" s="34"/>
      <c r="AC154" s="34"/>
      <c r="AD154" s="34"/>
      <c r="AE154" s="32" t="str">
        <f t="shared" si="98"/>
        <v>CO</v>
      </c>
      <c r="AF154" s="32" t="str">
        <f>VLOOKUP(AA154,'ALL-Chart of Accounts'!$E:$F,2,0)</f>
        <v>Invoice Clearing Account</v>
      </c>
      <c r="AG154" s="32">
        <f t="shared" si="108"/>
        <v>119800</v>
      </c>
      <c r="AH154" s="32" t="str">
        <f t="shared" si="109"/>
        <v/>
      </c>
      <c r="AI154" s="32" t="str">
        <f t="shared" si="110"/>
        <v/>
      </c>
      <c r="AJ154" s="34"/>
      <c r="AK154" s="32" t="str">
        <f t="shared" si="99"/>
        <v>CO</v>
      </c>
      <c r="AL154" s="32" t="str">
        <f>VLOOKUP(AG154,'ALL-Chart of Accounts'!$E:$F,2,0)</f>
        <v>Invoice Clearing Account</v>
      </c>
      <c r="AM154" s="34"/>
      <c r="AN154" s="34"/>
      <c r="AO154" s="34"/>
      <c r="AP154" s="34"/>
      <c r="AQ154" s="34"/>
      <c r="AR154" s="34"/>
      <c r="AS154" s="32">
        <f t="shared" si="111"/>
        <v>119800</v>
      </c>
      <c r="AT154" s="32" t="str">
        <f t="shared" si="112"/>
        <v/>
      </c>
      <c r="AU154" s="32" t="str">
        <f t="shared" si="113"/>
        <v/>
      </c>
      <c r="AV154" s="34"/>
      <c r="AW154" s="32" t="str">
        <f t="shared" si="100"/>
        <v>CO</v>
      </c>
      <c r="AX154" s="32" t="str">
        <f>VLOOKUP(AS154,'ALL-Chart of Accounts'!$E:$F,2,0)</f>
        <v>Invoice Clearing Account</v>
      </c>
      <c r="AY154" s="34"/>
      <c r="AZ154" s="34"/>
      <c r="BA154" s="34"/>
      <c r="BB154" s="34"/>
      <c r="BC154" s="34"/>
      <c r="BD154" s="34"/>
      <c r="BE154" s="34"/>
      <c r="BF154" s="34"/>
      <c r="BG154" s="34"/>
      <c r="BH154" s="34"/>
      <c r="BI154" s="34"/>
      <c r="BJ154" s="34"/>
      <c r="BK154" s="34"/>
      <c r="BL154" s="34"/>
      <c r="BM154" s="34"/>
      <c r="BN154" s="34"/>
      <c r="BO154" s="34"/>
      <c r="BP154" s="34"/>
      <c r="BQ154" s="34"/>
      <c r="BR154" s="34"/>
      <c r="BS154" s="34"/>
      <c r="BT154" s="34"/>
      <c r="BU154" s="34"/>
      <c r="BV154" s="34"/>
      <c r="BW154" s="34"/>
      <c r="BX154" s="34"/>
      <c r="BY154" s="34"/>
      <c r="BZ154" s="34"/>
      <c r="CA154" s="34"/>
      <c r="CB154" s="34"/>
      <c r="CC154" s="34"/>
      <c r="CD154" s="34"/>
      <c r="CE154" s="34"/>
      <c r="CF154" s="34"/>
      <c r="CG154" s="34"/>
      <c r="CH154" s="34"/>
      <c r="CI154" s="32">
        <f t="shared" si="120"/>
        <v>119800</v>
      </c>
      <c r="CJ154" s="32" t="str">
        <f t="shared" si="114"/>
        <v/>
      </c>
      <c r="CK154" s="34"/>
      <c r="CL154" s="34"/>
      <c r="CM154" s="32" t="str">
        <f t="shared" si="101"/>
        <v>CO</v>
      </c>
      <c r="CN154" s="32" t="str">
        <f>VLOOKUP(CI154,'ALL-Chart of Accounts'!$E:$F,2,0)</f>
        <v>Invoice Clearing Account</v>
      </c>
      <c r="CO154" s="32">
        <f t="shared" si="121"/>
        <v>119800</v>
      </c>
      <c r="CP154" s="32" t="str">
        <f t="shared" si="115"/>
        <v/>
      </c>
      <c r="CQ154" s="34"/>
      <c r="CR154" s="34"/>
      <c r="CS154" s="32" t="str">
        <f t="shared" si="102"/>
        <v>CO</v>
      </c>
      <c r="CT154" s="32" t="str">
        <f>VLOOKUP(CO154,'ALL-Chart of Accounts'!$E:$F,2,0)</f>
        <v>Invoice Clearing Account</v>
      </c>
      <c r="CU154" s="32">
        <f t="shared" si="122"/>
        <v>119800</v>
      </c>
      <c r="CV154" s="32" t="str">
        <f t="shared" si="116"/>
        <v/>
      </c>
      <c r="CW154" s="34"/>
      <c r="CX154" s="34"/>
      <c r="CY154" s="32" t="str">
        <f t="shared" si="103"/>
        <v>CO</v>
      </c>
      <c r="CZ154" s="32" t="str">
        <f>VLOOKUP(CU154,'ALL-Chart of Accounts'!$E:$F,2,0)</f>
        <v>Invoice Clearing Account</v>
      </c>
      <c r="DA154" s="32">
        <f t="shared" si="123"/>
        <v>119800</v>
      </c>
      <c r="DB154" s="32" t="str">
        <f t="shared" si="117"/>
        <v/>
      </c>
      <c r="DC154" s="34"/>
      <c r="DD154" s="34"/>
      <c r="DE154" s="32" t="str">
        <f t="shared" si="104"/>
        <v>CO</v>
      </c>
      <c r="DF154" s="32" t="str">
        <f>VLOOKUP(DA154,'ALL-Chart of Accounts'!$E:$F,2,0)</f>
        <v>Invoice Clearing Account</v>
      </c>
      <c r="DG154" s="32">
        <f t="shared" si="124"/>
        <v>119800</v>
      </c>
      <c r="DH154" s="32" t="str">
        <f t="shared" si="118"/>
        <v/>
      </c>
      <c r="DI154" s="34"/>
      <c r="DJ154" s="34"/>
      <c r="DK154" s="32" t="str">
        <f t="shared" si="105"/>
        <v>CO</v>
      </c>
      <c r="DL154" s="32" t="str">
        <f>VLOOKUP(DG154,'ALL-Chart of Accounts'!$E:$F,2,0)</f>
        <v>Invoice Clearing Account</v>
      </c>
      <c r="DM154" s="34"/>
      <c r="DN154" s="34"/>
      <c r="DO154" s="34"/>
      <c r="DP154" s="34"/>
      <c r="DQ154" s="34"/>
      <c r="DR154" s="34"/>
      <c r="DS154" s="34"/>
      <c r="DT154" s="34"/>
      <c r="DU154" s="34"/>
      <c r="DV154" s="34"/>
      <c r="DW154" s="34"/>
      <c r="DX154" s="34"/>
      <c r="DY154" s="34"/>
      <c r="DZ154" s="34"/>
      <c r="EA154" s="34"/>
      <c r="EB154" s="34"/>
      <c r="EC154" s="34"/>
      <c r="ED154" s="34"/>
      <c r="EE154" s="34"/>
      <c r="EF154" s="34"/>
      <c r="EG154" s="34"/>
      <c r="EH154" s="34"/>
      <c r="EI154" s="34"/>
      <c r="EJ154" s="34"/>
      <c r="EK154" s="34"/>
      <c r="EL154" s="34"/>
      <c r="EM154" s="34"/>
      <c r="EN154" s="34"/>
      <c r="EO154" s="34"/>
      <c r="EP154" s="34"/>
      <c r="ER154" s="32" t="str">
        <f t="shared" si="106"/>
        <v>1JBTICC205</v>
      </c>
      <c r="ES154" s="32" t="b">
        <f t="shared" si="96"/>
        <v>1</v>
      </c>
      <c r="ET154" s="46" t="s">
        <v>10</v>
      </c>
      <c r="EU154" s="46" t="s">
        <v>10337</v>
      </c>
      <c r="EV154" s="46" t="s">
        <v>10338</v>
      </c>
      <c r="EW154" s="46" t="s">
        <v>9398</v>
      </c>
      <c r="EX154" s="61">
        <v>43270.480508912035</v>
      </c>
      <c r="EY154" s="46" t="s">
        <v>9398</v>
      </c>
      <c r="EZ154" s="61">
        <v>43270.480508912035</v>
      </c>
    </row>
    <row r="155" spans="1:156" s="46" customFormat="1" x14ac:dyDescent="0.35">
      <c r="A155" s="47">
        <v>43270</v>
      </c>
      <c r="B155" s="47"/>
      <c r="C155" s="47">
        <v>43264</v>
      </c>
      <c r="D155" s="46" t="s">
        <v>10846</v>
      </c>
      <c r="E155" s="22" t="str">
        <f t="shared" ref="E155:K164" si="125">IF(ISERROR(VLOOKUP(E$4&amp;$M155,$ER:$ER,1,0)),"","X")</f>
        <v>X</v>
      </c>
      <c r="F155" s="22" t="str">
        <f t="shared" si="125"/>
        <v/>
      </c>
      <c r="G155" s="22" t="str">
        <f t="shared" si="125"/>
        <v/>
      </c>
      <c r="H155" s="22" t="str">
        <f t="shared" si="125"/>
        <v>X</v>
      </c>
      <c r="I155" s="22" t="str">
        <f t="shared" si="125"/>
        <v>X</v>
      </c>
      <c r="J155" s="22" t="str">
        <f t="shared" si="125"/>
        <v/>
      </c>
      <c r="K155" s="22" t="str">
        <f t="shared" si="125"/>
        <v/>
      </c>
      <c r="L155" s="22" t="s">
        <v>10266</v>
      </c>
      <c r="M155" s="46" t="s">
        <v>10331</v>
      </c>
      <c r="N155" s="46" t="s">
        <v>10332</v>
      </c>
      <c r="O155" s="32">
        <f t="shared" si="107"/>
        <v>124161</v>
      </c>
      <c r="P155" s="34"/>
      <c r="Q155" s="34"/>
      <c r="R155" s="34"/>
      <c r="S155" s="32" t="str">
        <f>IFERROR(VLOOKUP(LEFT($M155,2),'ALL-Unit Code 4'!$W:$W,1,0),VLOOKUP($D$3,Sites!$A:$B,2,0))</f>
        <v>CO</v>
      </c>
      <c r="T155" s="32" t="str">
        <f>VLOOKUP(O155,'ALL-Chart of Accounts'!$E:$F,2,0)</f>
        <v>IC AR - Avure US Inc</v>
      </c>
      <c r="U155" s="34"/>
      <c r="V155" s="34"/>
      <c r="W155" s="34"/>
      <c r="X155" s="34"/>
      <c r="Y155" s="34"/>
      <c r="Z155" s="34"/>
      <c r="AA155" s="37">
        <v>119800</v>
      </c>
      <c r="AB155" s="34"/>
      <c r="AC155" s="34"/>
      <c r="AD155" s="34"/>
      <c r="AE155" s="32" t="str">
        <f t="shared" si="98"/>
        <v>CO</v>
      </c>
      <c r="AF155" s="32" t="str">
        <f>VLOOKUP(AA155,'ALL-Chart of Accounts'!$E:$F,2,0)</f>
        <v>Invoice Clearing Account</v>
      </c>
      <c r="AG155" s="32">
        <f t="shared" si="108"/>
        <v>119800</v>
      </c>
      <c r="AH155" s="32" t="str">
        <f t="shared" si="109"/>
        <v/>
      </c>
      <c r="AI155" s="32" t="str">
        <f t="shared" si="110"/>
        <v/>
      </c>
      <c r="AJ155" s="34"/>
      <c r="AK155" s="32" t="str">
        <f t="shared" si="99"/>
        <v>CO</v>
      </c>
      <c r="AL155" s="32" t="str">
        <f>VLOOKUP(AG155,'ALL-Chart of Accounts'!$E:$F,2,0)</f>
        <v>Invoice Clearing Account</v>
      </c>
      <c r="AM155" s="34"/>
      <c r="AN155" s="34"/>
      <c r="AO155" s="34"/>
      <c r="AP155" s="34"/>
      <c r="AQ155" s="34"/>
      <c r="AR155" s="34"/>
      <c r="AS155" s="32">
        <f t="shared" si="111"/>
        <v>119800</v>
      </c>
      <c r="AT155" s="32" t="str">
        <f t="shared" si="112"/>
        <v/>
      </c>
      <c r="AU155" s="32" t="str">
        <f t="shared" si="113"/>
        <v/>
      </c>
      <c r="AV155" s="34"/>
      <c r="AW155" s="32" t="str">
        <f t="shared" si="100"/>
        <v>CO</v>
      </c>
      <c r="AX155" s="32" t="str">
        <f>VLOOKUP(AS155,'ALL-Chart of Accounts'!$E:$F,2,0)</f>
        <v>Invoice Clearing Account</v>
      </c>
      <c r="AY155" s="34"/>
      <c r="AZ155" s="34"/>
      <c r="BA155" s="34"/>
      <c r="BB155" s="34"/>
      <c r="BC155" s="34"/>
      <c r="BD155" s="34"/>
      <c r="BE155" s="34"/>
      <c r="BF155" s="34"/>
      <c r="BG155" s="34"/>
      <c r="BH155" s="34"/>
      <c r="BI155" s="34"/>
      <c r="BJ155" s="34"/>
      <c r="BK155" s="34"/>
      <c r="BL155" s="34"/>
      <c r="BM155" s="34"/>
      <c r="BN155" s="34"/>
      <c r="BO155" s="34"/>
      <c r="BP155" s="34"/>
      <c r="BQ155" s="34"/>
      <c r="BR155" s="34"/>
      <c r="BS155" s="34"/>
      <c r="BT155" s="34"/>
      <c r="BU155" s="34"/>
      <c r="BV155" s="34"/>
      <c r="BW155" s="34"/>
      <c r="BX155" s="34"/>
      <c r="BY155" s="34"/>
      <c r="BZ155" s="34"/>
      <c r="CA155" s="34"/>
      <c r="CB155" s="34"/>
      <c r="CC155" s="34"/>
      <c r="CD155" s="34"/>
      <c r="CE155" s="34"/>
      <c r="CF155" s="34"/>
      <c r="CG155" s="34"/>
      <c r="CH155" s="34"/>
      <c r="CI155" s="32">
        <f t="shared" si="120"/>
        <v>119800</v>
      </c>
      <c r="CJ155" s="32" t="str">
        <f t="shared" si="114"/>
        <v/>
      </c>
      <c r="CK155" s="34"/>
      <c r="CL155" s="34"/>
      <c r="CM155" s="32" t="str">
        <f t="shared" si="101"/>
        <v>CO</v>
      </c>
      <c r="CN155" s="32" t="str">
        <f>VLOOKUP(CI155,'ALL-Chart of Accounts'!$E:$F,2,0)</f>
        <v>Invoice Clearing Account</v>
      </c>
      <c r="CO155" s="32">
        <f t="shared" si="121"/>
        <v>119800</v>
      </c>
      <c r="CP155" s="32" t="str">
        <f t="shared" si="115"/>
        <v/>
      </c>
      <c r="CQ155" s="34"/>
      <c r="CR155" s="34"/>
      <c r="CS155" s="32" t="str">
        <f t="shared" si="102"/>
        <v>CO</v>
      </c>
      <c r="CT155" s="32" t="str">
        <f>VLOOKUP(CO155,'ALL-Chart of Accounts'!$E:$F,2,0)</f>
        <v>Invoice Clearing Account</v>
      </c>
      <c r="CU155" s="32">
        <f t="shared" si="122"/>
        <v>119800</v>
      </c>
      <c r="CV155" s="32" t="str">
        <f t="shared" si="116"/>
        <v/>
      </c>
      <c r="CW155" s="34"/>
      <c r="CX155" s="34"/>
      <c r="CY155" s="32" t="str">
        <f t="shared" si="103"/>
        <v>CO</v>
      </c>
      <c r="CZ155" s="32" t="str">
        <f>VLOOKUP(CU155,'ALL-Chart of Accounts'!$E:$F,2,0)</f>
        <v>Invoice Clearing Account</v>
      </c>
      <c r="DA155" s="32">
        <f t="shared" si="123"/>
        <v>119800</v>
      </c>
      <c r="DB155" s="32" t="str">
        <f t="shared" si="117"/>
        <v/>
      </c>
      <c r="DC155" s="34"/>
      <c r="DD155" s="34"/>
      <c r="DE155" s="32" t="str">
        <f t="shared" si="104"/>
        <v>CO</v>
      </c>
      <c r="DF155" s="32" t="str">
        <f>VLOOKUP(DA155,'ALL-Chart of Accounts'!$E:$F,2,0)</f>
        <v>Invoice Clearing Account</v>
      </c>
      <c r="DG155" s="32">
        <f t="shared" si="124"/>
        <v>119800</v>
      </c>
      <c r="DH155" s="32" t="str">
        <f t="shared" si="118"/>
        <v/>
      </c>
      <c r="DI155" s="34"/>
      <c r="DJ155" s="34"/>
      <c r="DK155" s="32" t="str">
        <f t="shared" si="105"/>
        <v>CO</v>
      </c>
      <c r="DL155" s="32" t="str">
        <f>VLOOKUP(DG155,'ALL-Chart of Accounts'!$E:$F,2,0)</f>
        <v>Invoice Clearing Account</v>
      </c>
      <c r="DM155" s="34"/>
      <c r="DN155" s="34"/>
      <c r="DO155" s="34"/>
      <c r="DP155" s="34"/>
      <c r="DQ155" s="34"/>
      <c r="DR155" s="34"/>
      <c r="DS155" s="34"/>
      <c r="DT155" s="34"/>
      <c r="DU155" s="34"/>
      <c r="DV155" s="34"/>
      <c r="DW155" s="34"/>
      <c r="DX155" s="34"/>
      <c r="DY155" s="34"/>
      <c r="DZ155" s="34"/>
      <c r="EA155" s="34"/>
      <c r="EB155" s="34"/>
      <c r="EC155" s="34"/>
      <c r="ED155" s="34"/>
      <c r="EE155" s="34"/>
      <c r="EF155" s="34"/>
      <c r="EG155" s="34"/>
      <c r="EH155" s="34"/>
      <c r="EI155" s="34"/>
      <c r="EJ155" s="34"/>
      <c r="EK155" s="34"/>
      <c r="EL155" s="34"/>
      <c r="EM155" s="34"/>
      <c r="EN155" s="34"/>
      <c r="EO155" s="34"/>
      <c r="EP155" s="34"/>
      <c r="ER155" s="32" t="str">
        <f t="shared" si="106"/>
        <v>1JBTICC300</v>
      </c>
      <c r="ES155" s="32" t="b">
        <f t="shared" si="96"/>
        <v>1</v>
      </c>
      <c r="ET155" s="46" t="s">
        <v>10</v>
      </c>
      <c r="EU155" s="46" t="s">
        <v>10339</v>
      </c>
      <c r="EV155" s="46" t="s">
        <v>10340</v>
      </c>
      <c r="EW155" s="46" t="s">
        <v>9398</v>
      </c>
      <c r="EX155" s="61">
        <v>43270.480510879628</v>
      </c>
      <c r="EY155" s="46" t="s">
        <v>9398</v>
      </c>
      <c r="EZ155" s="61">
        <v>43270.480510879628</v>
      </c>
    </row>
    <row r="156" spans="1:156" s="46" customFormat="1" x14ac:dyDescent="0.35">
      <c r="A156" s="47">
        <v>43270</v>
      </c>
      <c r="B156" s="47"/>
      <c r="C156" s="47">
        <v>43264</v>
      </c>
      <c r="D156" s="46" t="s">
        <v>10846</v>
      </c>
      <c r="E156" s="22" t="str">
        <f t="shared" si="125"/>
        <v>X</v>
      </c>
      <c r="F156" s="22" t="str">
        <f t="shared" si="125"/>
        <v/>
      </c>
      <c r="G156" s="22" t="str">
        <f t="shared" si="125"/>
        <v/>
      </c>
      <c r="H156" s="22" t="str">
        <f t="shared" si="125"/>
        <v>X</v>
      </c>
      <c r="I156" s="22" t="str">
        <f t="shared" si="125"/>
        <v>X</v>
      </c>
      <c r="J156" s="22" t="str">
        <f t="shared" si="125"/>
        <v/>
      </c>
      <c r="K156" s="22" t="str">
        <f t="shared" si="125"/>
        <v/>
      </c>
      <c r="L156" s="22" t="s">
        <v>10266</v>
      </c>
      <c r="M156" s="46" t="s">
        <v>10333</v>
      </c>
      <c r="N156" s="46" t="s">
        <v>10334</v>
      </c>
      <c r="O156" s="32">
        <f t="shared" si="107"/>
        <v>124165</v>
      </c>
      <c r="P156" s="34"/>
      <c r="Q156" s="34"/>
      <c r="R156" s="34"/>
      <c r="S156" s="32" t="str">
        <f>IFERROR(VLOOKUP(LEFT($M156,2),'ALL-Unit Code 4'!$W:$W,1,0),VLOOKUP($D$3,Sites!$A:$B,2,0))</f>
        <v>CO</v>
      </c>
      <c r="T156" s="32" t="str">
        <f>VLOOKUP(O156,'ALL-Chart of Accounts'!$E:$F,2,0)</f>
        <v>IC AR - Tipper Tie</v>
      </c>
      <c r="U156" s="34"/>
      <c r="V156" s="34"/>
      <c r="W156" s="34"/>
      <c r="X156" s="34"/>
      <c r="Y156" s="34"/>
      <c r="Z156" s="34"/>
      <c r="AA156" s="37">
        <v>119800</v>
      </c>
      <c r="AB156" s="34"/>
      <c r="AC156" s="34"/>
      <c r="AD156" s="34"/>
      <c r="AE156" s="32" t="str">
        <f t="shared" si="98"/>
        <v>CO</v>
      </c>
      <c r="AF156" s="32" t="str">
        <f>VLOOKUP(AA156,'ALL-Chart of Accounts'!$E:$F,2,0)</f>
        <v>Invoice Clearing Account</v>
      </c>
      <c r="AG156" s="32">
        <f t="shared" si="108"/>
        <v>119800</v>
      </c>
      <c r="AH156" s="32" t="str">
        <f t="shared" si="109"/>
        <v/>
      </c>
      <c r="AI156" s="32" t="str">
        <f t="shared" si="110"/>
        <v/>
      </c>
      <c r="AJ156" s="34"/>
      <c r="AK156" s="32" t="str">
        <f t="shared" si="99"/>
        <v>CO</v>
      </c>
      <c r="AL156" s="32" t="str">
        <f>VLOOKUP(AG156,'ALL-Chart of Accounts'!$E:$F,2,0)</f>
        <v>Invoice Clearing Account</v>
      </c>
      <c r="AM156" s="34"/>
      <c r="AN156" s="34"/>
      <c r="AO156" s="34"/>
      <c r="AP156" s="34"/>
      <c r="AQ156" s="34"/>
      <c r="AR156" s="34"/>
      <c r="AS156" s="32">
        <f t="shared" si="111"/>
        <v>119800</v>
      </c>
      <c r="AT156" s="32" t="str">
        <f t="shared" si="112"/>
        <v/>
      </c>
      <c r="AU156" s="32" t="str">
        <f t="shared" si="113"/>
        <v/>
      </c>
      <c r="AV156" s="34"/>
      <c r="AW156" s="32" t="str">
        <f t="shared" si="100"/>
        <v>CO</v>
      </c>
      <c r="AX156" s="32" t="str">
        <f>VLOOKUP(AS156,'ALL-Chart of Accounts'!$E:$F,2,0)</f>
        <v>Invoice Clearing Account</v>
      </c>
      <c r="AY156" s="34"/>
      <c r="AZ156" s="34"/>
      <c r="BA156" s="34"/>
      <c r="BB156" s="34"/>
      <c r="BC156" s="34"/>
      <c r="BD156" s="34"/>
      <c r="BE156" s="34"/>
      <c r="BF156" s="34"/>
      <c r="BG156" s="34"/>
      <c r="BH156" s="34"/>
      <c r="BI156" s="34"/>
      <c r="BJ156" s="34"/>
      <c r="BK156" s="34"/>
      <c r="BL156" s="34"/>
      <c r="BM156" s="34"/>
      <c r="BN156" s="34"/>
      <c r="BO156" s="34"/>
      <c r="BP156" s="34"/>
      <c r="BQ156" s="34"/>
      <c r="BR156" s="34"/>
      <c r="BS156" s="34"/>
      <c r="BT156" s="34"/>
      <c r="BU156" s="34"/>
      <c r="BV156" s="34"/>
      <c r="BW156" s="34"/>
      <c r="BX156" s="34"/>
      <c r="BY156" s="34"/>
      <c r="BZ156" s="34"/>
      <c r="CA156" s="34"/>
      <c r="CB156" s="34"/>
      <c r="CC156" s="34"/>
      <c r="CD156" s="34"/>
      <c r="CE156" s="34"/>
      <c r="CF156" s="34"/>
      <c r="CG156" s="34"/>
      <c r="CH156" s="34"/>
      <c r="CI156" s="32">
        <f t="shared" si="120"/>
        <v>119800</v>
      </c>
      <c r="CJ156" s="32" t="str">
        <f t="shared" si="114"/>
        <v/>
      </c>
      <c r="CK156" s="34"/>
      <c r="CL156" s="34"/>
      <c r="CM156" s="32" t="str">
        <f t="shared" si="101"/>
        <v>CO</v>
      </c>
      <c r="CN156" s="32" t="str">
        <f>VLOOKUP(CI156,'ALL-Chart of Accounts'!$E:$F,2,0)</f>
        <v>Invoice Clearing Account</v>
      </c>
      <c r="CO156" s="32">
        <f t="shared" si="121"/>
        <v>119800</v>
      </c>
      <c r="CP156" s="32" t="str">
        <f t="shared" si="115"/>
        <v/>
      </c>
      <c r="CQ156" s="34"/>
      <c r="CR156" s="34"/>
      <c r="CS156" s="32" t="str">
        <f t="shared" si="102"/>
        <v>CO</v>
      </c>
      <c r="CT156" s="32" t="str">
        <f>VLOOKUP(CO156,'ALL-Chart of Accounts'!$E:$F,2,0)</f>
        <v>Invoice Clearing Account</v>
      </c>
      <c r="CU156" s="32">
        <f t="shared" si="122"/>
        <v>119800</v>
      </c>
      <c r="CV156" s="32" t="str">
        <f t="shared" si="116"/>
        <v/>
      </c>
      <c r="CW156" s="34"/>
      <c r="CX156" s="34"/>
      <c r="CY156" s="32" t="str">
        <f t="shared" si="103"/>
        <v>CO</v>
      </c>
      <c r="CZ156" s="32" t="str">
        <f>VLOOKUP(CU156,'ALL-Chart of Accounts'!$E:$F,2,0)</f>
        <v>Invoice Clearing Account</v>
      </c>
      <c r="DA156" s="32">
        <f t="shared" si="123"/>
        <v>119800</v>
      </c>
      <c r="DB156" s="32" t="str">
        <f t="shared" si="117"/>
        <v/>
      </c>
      <c r="DC156" s="34"/>
      <c r="DD156" s="34"/>
      <c r="DE156" s="32" t="str">
        <f t="shared" si="104"/>
        <v>CO</v>
      </c>
      <c r="DF156" s="32" t="str">
        <f>VLOOKUP(DA156,'ALL-Chart of Accounts'!$E:$F,2,0)</f>
        <v>Invoice Clearing Account</v>
      </c>
      <c r="DG156" s="32">
        <f t="shared" si="124"/>
        <v>119800</v>
      </c>
      <c r="DH156" s="32" t="str">
        <f t="shared" si="118"/>
        <v/>
      </c>
      <c r="DI156" s="34"/>
      <c r="DJ156" s="34"/>
      <c r="DK156" s="32" t="str">
        <f t="shared" si="105"/>
        <v>CO</v>
      </c>
      <c r="DL156" s="32" t="str">
        <f>VLOOKUP(DG156,'ALL-Chart of Accounts'!$E:$F,2,0)</f>
        <v>Invoice Clearing Account</v>
      </c>
      <c r="DM156" s="34"/>
      <c r="DN156" s="34"/>
      <c r="DO156" s="34"/>
      <c r="DP156" s="34"/>
      <c r="DQ156" s="34"/>
      <c r="DR156" s="34"/>
      <c r="DS156" s="34"/>
      <c r="DT156" s="34"/>
      <c r="DU156" s="34"/>
      <c r="DV156" s="34"/>
      <c r="DW156" s="34"/>
      <c r="DX156" s="34"/>
      <c r="DY156" s="34"/>
      <c r="DZ156" s="34"/>
      <c r="EA156" s="34"/>
      <c r="EB156" s="34"/>
      <c r="EC156" s="34"/>
      <c r="ED156" s="34"/>
      <c r="EE156" s="34"/>
      <c r="EF156" s="34"/>
      <c r="EG156" s="34"/>
      <c r="EH156" s="34"/>
      <c r="EI156" s="34"/>
      <c r="EJ156" s="34"/>
      <c r="EK156" s="34"/>
      <c r="EL156" s="34"/>
      <c r="EM156" s="34"/>
      <c r="EN156" s="34"/>
      <c r="EO156" s="34"/>
      <c r="EP156" s="34"/>
      <c r="ER156" s="32" t="str">
        <f t="shared" si="106"/>
        <v>1JBTICC305</v>
      </c>
      <c r="ES156" s="32" t="b">
        <f t="shared" si="96"/>
        <v>1</v>
      </c>
      <c r="ET156" s="46" t="s">
        <v>10</v>
      </c>
      <c r="EU156" s="46" t="s">
        <v>10341</v>
      </c>
      <c r="EV156" s="46" t="s">
        <v>10342</v>
      </c>
      <c r="EW156" s="46" t="s">
        <v>9398</v>
      </c>
      <c r="EX156" s="61">
        <v>43270.480512847222</v>
      </c>
      <c r="EY156" s="46" t="s">
        <v>9398</v>
      </c>
      <c r="EZ156" s="61">
        <v>43270.480512847222</v>
      </c>
    </row>
    <row r="157" spans="1:156" s="46" customFormat="1" x14ac:dyDescent="0.35">
      <c r="A157" s="47">
        <v>43483</v>
      </c>
      <c r="B157" s="47"/>
      <c r="C157" s="47"/>
      <c r="D157" s="46" t="s">
        <v>12046</v>
      </c>
      <c r="E157" s="22" t="str">
        <f t="shared" si="125"/>
        <v/>
      </c>
      <c r="F157" s="22" t="str">
        <f t="shared" si="125"/>
        <v/>
      </c>
      <c r="G157" s="22" t="str">
        <f t="shared" si="125"/>
        <v/>
      </c>
      <c r="H157" s="22" t="str">
        <f t="shared" si="125"/>
        <v/>
      </c>
      <c r="I157" s="22" t="str">
        <f t="shared" si="125"/>
        <v/>
      </c>
      <c r="J157" s="22" t="str">
        <f t="shared" si="125"/>
        <v/>
      </c>
      <c r="K157" s="22" t="str">
        <f t="shared" si="125"/>
        <v/>
      </c>
      <c r="L157" s="22" t="s">
        <v>10266</v>
      </c>
      <c r="M157" s="46" t="s">
        <v>12045</v>
      </c>
      <c r="N157" s="46" t="s">
        <v>12047</v>
      </c>
      <c r="O157" s="32">
        <f t="shared" si="107"/>
        <v>124167</v>
      </c>
      <c r="P157" s="34"/>
      <c r="Q157" s="34"/>
      <c r="R157" s="34"/>
      <c r="S157" s="32" t="str">
        <f>IFERROR(VLOOKUP(LEFT($M157,2),'ALL-Unit Code 4'!$W:$W,1,0),VLOOKUP($D$3,Sites!$A:$B,2,0))</f>
        <v>CO</v>
      </c>
      <c r="T157" s="32" t="str">
        <f>VLOOKUP(O157,'ALL-Chart of Accounts'!$E:$F,2,0)</f>
        <v>IC AR - FTNON USA Inc</v>
      </c>
      <c r="U157" s="34"/>
      <c r="V157" s="34"/>
      <c r="W157" s="34"/>
      <c r="X157" s="34"/>
      <c r="Y157" s="34"/>
      <c r="Z157" s="34"/>
      <c r="AA157" s="37">
        <v>119800</v>
      </c>
      <c r="AB157" s="34"/>
      <c r="AC157" s="34"/>
      <c r="AD157" s="34"/>
      <c r="AE157" s="32" t="str">
        <f t="shared" si="98"/>
        <v>CO</v>
      </c>
      <c r="AF157" s="32" t="str">
        <f>VLOOKUP(AA157,'ALL-Chart of Accounts'!$E:$F,2,0)</f>
        <v>Invoice Clearing Account</v>
      </c>
      <c r="AG157" s="32">
        <f t="shared" ref="AG157" si="126">AA157</f>
        <v>119800</v>
      </c>
      <c r="AH157" s="32" t="str">
        <f t="shared" ref="AH157" si="127">IF(AB157="","",AB157)</f>
        <v/>
      </c>
      <c r="AI157" s="32" t="str">
        <f t="shared" ref="AI157" si="128">IF(LEFT(AG157,1)="4",9999,"")</f>
        <v/>
      </c>
      <c r="AJ157" s="34"/>
      <c r="AK157" s="32" t="str">
        <f t="shared" si="99"/>
        <v>CO</v>
      </c>
      <c r="AL157" s="32" t="str">
        <f>VLOOKUP(AG157,'ALL-Chart of Accounts'!$E:$F,2,0)</f>
        <v>Invoice Clearing Account</v>
      </c>
      <c r="AM157" s="34"/>
      <c r="AN157" s="34"/>
      <c r="AO157" s="34"/>
      <c r="AP157" s="34"/>
      <c r="AQ157" s="34"/>
      <c r="AR157" s="34"/>
      <c r="AS157" s="32">
        <f t="shared" ref="AS157" si="129">IF(AA157="","",AA157)</f>
        <v>119800</v>
      </c>
      <c r="AT157" s="32" t="str">
        <f t="shared" ref="AT157" si="130">IF(AB157="","",AB157)</f>
        <v/>
      </c>
      <c r="AU157" s="32" t="str">
        <f t="shared" ref="AU157" si="131">IF(AC157="","",AC157)</f>
        <v/>
      </c>
      <c r="AV157" s="34"/>
      <c r="AW157" s="32" t="str">
        <f t="shared" si="100"/>
        <v>CO</v>
      </c>
      <c r="AX157" s="32" t="str">
        <f>VLOOKUP(AS157,'ALL-Chart of Accounts'!$E:$F,2,0)</f>
        <v>Invoice Clearing Account</v>
      </c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4"/>
      <c r="BP157" s="34"/>
      <c r="BQ157" s="34"/>
      <c r="BR157" s="34"/>
      <c r="BS157" s="34"/>
      <c r="BT157" s="34"/>
      <c r="BU157" s="34"/>
      <c r="BV157" s="34"/>
      <c r="BW157" s="34"/>
      <c r="BX157" s="34"/>
      <c r="BY157" s="34"/>
      <c r="BZ157" s="34"/>
      <c r="CA157" s="34"/>
      <c r="CB157" s="34"/>
      <c r="CC157" s="34"/>
      <c r="CD157" s="34"/>
      <c r="CE157" s="34"/>
      <c r="CF157" s="34"/>
      <c r="CG157" s="34"/>
      <c r="CH157" s="34"/>
      <c r="CI157" s="32">
        <f t="shared" si="120"/>
        <v>119800</v>
      </c>
      <c r="CJ157" s="32" t="str">
        <f t="shared" si="114"/>
        <v/>
      </c>
      <c r="CK157" s="34"/>
      <c r="CL157" s="34"/>
      <c r="CM157" s="32" t="str">
        <f t="shared" si="101"/>
        <v>CO</v>
      </c>
      <c r="CN157" s="32" t="str">
        <f>VLOOKUP(CI157,'ALL-Chart of Accounts'!$E:$F,2,0)</f>
        <v>Invoice Clearing Account</v>
      </c>
      <c r="CO157" s="32">
        <f t="shared" ref="CO157" si="132">IF(OR($L157="Cost Collecting",$L157="Interdivisional",$L157="IC Alloc"),CI157,CI157+10)</f>
        <v>119800</v>
      </c>
      <c r="CP157" s="32" t="str">
        <f t="shared" si="115"/>
        <v/>
      </c>
      <c r="CQ157" s="34"/>
      <c r="CR157" s="34"/>
      <c r="CS157" s="32" t="str">
        <f t="shared" si="102"/>
        <v>CO</v>
      </c>
      <c r="CT157" s="32" t="str">
        <f>VLOOKUP(CO157,'ALL-Chart of Accounts'!$E:$F,2,0)</f>
        <v>Invoice Clearing Account</v>
      </c>
      <c r="CU157" s="32">
        <f t="shared" ref="CU157" si="133">IF(OR($L157="Cost Collecting",$L157="Interdivisional",$L157="IC Alloc"),CO157,CO157+10)</f>
        <v>119800</v>
      </c>
      <c r="CV157" s="32" t="str">
        <f t="shared" si="116"/>
        <v/>
      </c>
      <c r="CW157" s="34"/>
      <c r="CX157" s="34"/>
      <c r="CY157" s="32" t="str">
        <f t="shared" si="103"/>
        <v>CO</v>
      </c>
      <c r="CZ157" s="32" t="str">
        <f>VLOOKUP(CU157,'ALL-Chart of Accounts'!$E:$F,2,0)</f>
        <v>Invoice Clearing Account</v>
      </c>
      <c r="DA157" s="32">
        <f t="shared" ref="DA157" si="134">IF(OR($L157="Cost Collecting",$L157="Interdivisional",$L157="IC Alloc"),CU157,CU157+10)</f>
        <v>119800</v>
      </c>
      <c r="DB157" s="32" t="str">
        <f t="shared" si="117"/>
        <v/>
      </c>
      <c r="DC157" s="34"/>
      <c r="DD157" s="34"/>
      <c r="DE157" s="32" t="str">
        <f t="shared" si="104"/>
        <v>CO</v>
      </c>
      <c r="DF157" s="32" t="str">
        <f>VLOOKUP(DA157,'ALL-Chart of Accounts'!$E:$F,2,0)</f>
        <v>Invoice Clearing Account</v>
      </c>
      <c r="DG157" s="32">
        <f t="shared" ref="DG157" si="135">IF(OR($L157="Cost Collecting",$L157="Interdivisional",$L157="IC Alloc"),DA157,DA157+10)</f>
        <v>119800</v>
      </c>
      <c r="DH157" s="32" t="str">
        <f t="shared" si="118"/>
        <v/>
      </c>
      <c r="DI157" s="34"/>
      <c r="DJ157" s="34"/>
      <c r="DK157" s="32" t="str">
        <f t="shared" si="105"/>
        <v>CO</v>
      </c>
      <c r="DL157" s="32" t="str">
        <f>VLOOKUP(DG157,'ALL-Chart of Accounts'!$E:$F,2,0)</f>
        <v>Invoice Clearing Account</v>
      </c>
      <c r="DM157" s="34"/>
      <c r="DN157" s="34"/>
      <c r="DO157" s="34"/>
      <c r="DP157" s="34"/>
      <c r="DQ157" s="34"/>
      <c r="DR157" s="34"/>
      <c r="DS157" s="34"/>
      <c r="DT157" s="34"/>
      <c r="DU157" s="34"/>
      <c r="DV157" s="34"/>
      <c r="DW157" s="34"/>
      <c r="DX157" s="34"/>
      <c r="DY157" s="34"/>
      <c r="DZ157" s="34"/>
      <c r="EA157" s="34"/>
      <c r="EB157" s="34"/>
      <c r="EC157" s="34"/>
      <c r="ED157" s="34"/>
      <c r="EE157" s="34"/>
      <c r="EF157" s="34"/>
      <c r="EG157" s="34"/>
      <c r="EH157" s="34"/>
      <c r="EI157" s="34"/>
      <c r="EJ157" s="34"/>
      <c r="EK157" s="34"/>
      <c r="EL157" s="34"/>
      <c r="EM157" s="34"/>
      <c r="EN157" s="34"/>
      <c r="EO157" s="34"/>
      <c r="EP157" s="34"/>
      <c r="ER157" s="32" t="str">
        <f t="shared" ref="ER157" si="136">ET157&amp;EU157</f>
        <v>1JBTICC305</v>
      </c>
      <c r="ES157" s="32" t="b">
        <f t="shared" si="96"/>
        <v>1</v>
      </c>
      <c r="ET157" s="46" t="s">
        <v>10</v>
      </c>
      <c r="EU157" s="46" t="s">
        <v>10341</v>
      </c>
      <c r="EV157" s="46" t="s">
        <v>10342</v>
      </c>
      <c r="EW157" s="46" t="s">
        <v>9398</v>
      </c>
      <c r="EX157" s="61">
        <v>43270.480512847222</v>
      </c>
      <c r="EY157" s="46" t="s">
        <v>9398</v>
      </c>
      <c r="EZ157" s="61">
        <v>43270.480512847222</v>
      </c>
    </row>
    <row r="158" spans="1:156" s="46" customFormat="1" x14ac:dyDescent="0.35">
      <c r="A158" s="47">
        <v>43270</v>
      </c>
      <c r="B158" s="47"/>
      <c r="C158" s="47">
        <v>43264</v>
      </c>
      <c r="D158" s="46" t="s">
        <v>10846</v>
      </c>
      <c r="E158" s="22" t="str">
        <f t="shared" si="125"/>
        <v>X</v>
      </c>
      <c r="F158" s="22" t="str">
        <f t="shared" si="125"/>
        <v/>
      </c>
      <c r="G158" s="22" t="str">
        <f t="shared" si="125"/>
        <v/>
      </c>
      <c r="H158" s="22" t="str">
        <f t="shared" si="125"/>
        <v>X</v>
      </c>
      <c r="I158" s="22" t="str">
        <f t="shared" si="125"/>
        <v>X</v>
      </c>
      <c r="J158" s="22" t="str">
        <f t="shared" si="125"/>
        <v/>
      </c>
      <c r="K158" s="22" t="str">
        <f t="shared" si="125"/>
        <v/>
      </c>
      <c r="L158" s="22" t="s">
        <v>10266</v>
      </c>
      <c r="M158" s="46" t="s">
        <v>10335</v>
      </c>
      <c r="N158" s="46" t="s">
        <v>10336</v>
      </c>
      <c r="O158" s="32">
        <f t="shared" si="107"/>
        <v>124200</v>
      </c>
      <c r="P158" s="34"/>
      <c r="Q158" s="34"/>
      <c r="R158" s="34"/>
      <c r="S158" s="32" t="str">
        <f>IFERROR(VLOOKUP(LEFT($M158,2),'ALL-Unit Code 4'!$W:$W,1,0),VLOOKUP($D$3,Sites!$A:$B,2,0))</f>
        <v>CO</v>
      </c>
      <c r="T158" s="32" t="str">
        <f>VLOOKUP(O158,'ALL-Chart of Accounts'!$E:$F,2,0)</f>
        <v>IC AR - AeroTech - Canada</v>
      </c>
      <c r="U158" s="34"/>
      <c r="V158" s="34"/>
      <c r="W158" s="34"/>
      <c r="X158" s="34"/>
      <c r="Y158" s="34"/>
      <c r="Z158" s="34"/>
      <c r="AA158" s="37">
        <v>119800</v>
      </c>
      <c r="AB158" s="34"/>
      <c r="AC158" s="34"/>
      <c r="AD158" s="34"/>
      <c r="AE158" s="32" t="str">
        <f t="shared" si="98"/>
        <v>CO</v>
      </c>
      <c r="AF158" s="32" t="str">
        <f>VLOOKUP(AA158,'ALL-Chart of Accounts'!$E:$F,2,0)</f>
        <v>Invoice Clearing Account</v>
      </c>
      <c r="AG158" s="32">
        <f t="shared" si="108"/>
        <v>119800</v>
      </c>
      <c r="AH158" s="32" t="str">
        <f t="shared" si="109"/>
        <v/>
      </c>
      <c r="AI158" s="32" t="str">
        <f t="shared" si="110"/>
        <v/>
      </c>
      <c r="AJ158" s="34"/>
      <c r="AK158" s="32" t="str">
        <f t="shared" si="99"/>
        <v>CO</v>
      </c>
      <c r="AL158" s="32" t="str">
        <f>VLOOKUP(AG158,'ALL-Chart of Accounts'!$E:$F,2,0)</f>
        <v>Invoice Clearing Account</v>
      </c>
      <c r="AM158" s="34"/>
      <c r="AN158" s="34"/>
      <c r="AO158" s="34"/>
      <c r="AP158" s="34"/>
      <c r="AQ158" s="34"/>
      <c r="AR158" s="34"/>
      <c r="AS158" s="32">
        <f t="shared" si="111"/>
        <v>119800</v>
      </c>
      <c r="AT158" s="32" t="str">
        <f t="shared" si="112"/>
        <v/>
      </c>
      <c r="AU158" s="32" t="str">
        <f t="shared" si="113"/>
        <v/>
      </c>
      <c r="AV158" s="34"/>
      <c r="AW158" s="32" t="str">
        <f t="shared" si="100"/>
        <v>CO</v>
      </c>
      <c r="AX158" s="32" t="str">
        <f>VLOOKUP(AS158,'ALL-Chart of Accounts'!$E:$F,2,0)</f>
        <v>Invoice Clearing Account</v>
      </c>
      <c r="AY158" s="34"/>
      <c r="AZ158" s="34"/>
      <c r="BA158" s="34"/>
      <c r="BB158" s="34"/>
      <c r="BC158" s="34"/>
      <c r="BD158" s="34"/>
      <c r="BE158" s="34"/>
      <c r="BF158" s="34"/>
      <c r="BG158" s="34"/>
      <c r="BH158" s="34"/>
      <c r="BI158" s="34"/>
      <c r="BJ158" s="34"/>
      <c r="BK158" s="34"/>
      <c r="BL158" s="34"/>
      <c r="BM158" s="34"/>
      <c r="BN158" s="34"/>
      <c r="BO158" s="34"/>
      <c r="BP158" s="34"/>
      <c r="BQ158" s="34"/>
      <c r="BR158" s="34"/>
      <c r="BS158" s="34"/>
      <c r="BT158" s="34"/>
      <c r="BU158" s="34"/>
      <c r="BV158" s="34"/>
      <c r="BW158" s="34"/>
      <c r="BX158" s="34"/>
      <c r="BY158" s="34"/>
      <c r="BZ158" s="34"/>
      <c r="CA158" s="34"/>
      <c r="CB158" s="34"/>
      <c r="CC158" s="34"/>
      <c r="CD158" s="34"/>
      <c r="CE158" s="34"/>
      <c r="CF158" s="34"/>
      <c r="CG158" s="34"/>
      <c r="CH158" s="34"/>
      <c r="CI158" s="32">
        <f t="shared" si="120"/>
        <v>119800</v>
      </c>
      <c r="CJ158" s="32" t="str">
        <f t="shared" si="114"/>
        <v/>
      </c>
      <c r="CK158" s="34"/>
      <c r="CL158" s="34"/>
      <c r="CM158" s="32" t="str">
        <f t="shared" si="101"/>
        <v>CO</v>
      </c>
      <c r="CN158" s="32" t="str">
        <f>VLOOKUP(CI158,'ALL-Chart of Accounts'!$E:$F,2,0)</f>
        <v>Invoice Clearing Account</v>
      </c>
      <c r="CO158" s="32">
        <f t="shared" si="121"/>
        <v>119800</v>
      </c>
      <c r="CP158" s="32" t="str">
        <f t="shared" si="115"/>
        <v/>
      </c>
      <c r="CQ158" s="34"/>
      <c r="CR158" s="34"/>
      <c r="CS158" s="32" t="str">
        <f t="shared" si="102"/>
        <v>CO</v>
      </c>
      <c r="CT158" s="32" t="str">
        <f>VLOOKUP(CO158,'ALL-Chart of Accounts'!$E:$F,2,0)</f>
        <v>Invoice Clearing Account</v>
      </c>
      <c r="CU158" s="32">
        <f t="shared" si="122"/>
        <v>119800</v>
      </c>
      <c r="CV158" s="32" t="str">
        <f t="shared" si="116"/>
        <v/>
      </c>
      <c r="CW158" s="34"/>
      <c r="CX158" s="34"/>
      <c r="CY158" s="32" t="str">
        <f t="shared" si="103"/>
        <v>CO</v>
      </c>
      <c r="CZ158" s="32" t="str">
        <f>VLOOKUP(CU158,'ALL-Chart of Accounts'!$E:$F,2,0)</f>
        <v>Invoice Clearing Account</v>
      </c>
      <c r="DA158" s="32">
        <f t="shared" si="123"/>
        <v>119800</v>
      </c>
      <c r="DB158" s="32" t="str">
        <f t="shared" si="117"/>
        <v/>
      </c>
      <c r="DC158" s="34"/>
      <c r="DD158" s="34"/>
      <c r="DE158" s="32" t="str">
        <f t="shared" si="104"/>
        <v>CO</v>
      </c>
      <c r="DF158" s="32" t="str">
        <f>VLOOKUP(DA158,'ALL-Chart of Accounts'!$E:$F,2,0)</f>
        <v>Invoice Clearing Account</v>
      </c>
      <c r="DG158" s="32">
        <f t="shared" si="124"/>
        <v>119800</v>
      </c>
      <c r="DH158" s="32" t="str">
        <f t="shared" si="118"/>
        <v/>
      </c>
      <c r="DI158" s="34"/>
      <c r="DJ158" s="34"/>
      <c r="DK158" s="32" t="str">
        <f t="shared" si="105"/>
        <v>CO</v>
      </c>
      <c r="DL158" s="32" t="str">
        <f>VLOOKUP(DG158,'ALL-Chart of Accounts'!$E:$F,2,0)</f>
        <v>Invoice Clearing Account</v>
      </c>
      <c r="DM158" s="34"/>
      <c r="DN158" s="34"/>
      <c r="DO158" s="34"/>
      <c r="DP158" s="34"/>
      <c r="DQ158" s="34"/>
      <c r="DR158" s="34"/>
      <c r="DS158" s="34"/>
      <c r="DT158" s="34"/>
      <c r="DU158" s="34"/>
      <c r="DV158" s="34"/>
      <c r="DW158" s="34"/>
      <c r="DX158" s="34"/>
      <c r="DY158" s="34"/>
      <c r="DZ158" s="34"/>
      <c r="EA158" s="34"/>
      <c r="EB158" s="34"/>
      <c r="EC158" s="34"/>
      <c r="ED158" s="34"/>
      <c r="EE158" s="34"/>
      <c r="EF158" s="34"/>
      <c r="EG158" s="34"/>
      <c r="EH158" s="34"/>
      <c r="EI158" s="34"/>
      <c r="EJ158" s="34"/>
      <c r="EK158" s="34"/>
      <c r="EL158" s="34"/>
      <c r="EM158" s="34"/>
      <c r="EN158" s="34"/>
      <c r="EO158" s="34"/>
      <c r="EP158" s="34"/>
      <c r="ER158" s="32" t="str">
        <f t="shared" si="106"/>
        <v>1JBTICC310</v>
      </c>
      <c r="ES158" s="32" t="b">
        <f t="shared" si="96"/>
        <v>1</v>
      </c>
      <c r="ET158" s="46" t="s">
        <v>10</v>
      </c>
      <c r="EU158" s="46" t="s">
        <v>10343</v>
      </c>
      <c r="EV158" s="46" t="s">
        <v>10344</v>
      </c>
      <c r="EW158" s="46" t="s">
        <v>9398</v>
      </c>
      <c r="EX158" s="61">
        <v>43270.480514814815</v>
      </c>
      <c r="EY158" s="46" t="s">
        <v>9398</v>
      </c>
      <c r="EZ158" s="61">
        <v>43270.480514814815</v>
      </c>
    </row>
    <row r="159" spans="1:156" s="46" customFormat="1" x14ac:dyDescent="0.35">
      <c r="A159" s="47">
        <v>43270</v>
      </c>
      <c r="B159" s="47"/>
      <c r="C159" s="47">
        <v>43264</v>
      </c>
      <c r="D159" s="46" t="s">
        <v>10846</v>
      </c>
      <c r="E159" s="22" t="str">
        <f t="shared" si="125"/>
        <v>X</v>
      </c>
      <c r="F159" s="22" t="str">
        <f t="shared" si="125"/>
        <v/>
      </c>
      <c r="G159" s="22" t="str">
        <f t="shared" si="125"/>
        <v/>
      </c>
      <c r="H159" s="22" t="str">
        <f t="shared" si="125"/>
        <v>X</v>
      </c>
      <c r="I159" s="22" t="str">
        <f t="shared" si="125"/>
        <v>X</v>
      </c>
      <c r="J159" s="22" t="str">
        <f t="shared" si="125"/>
        <v/>
      </c>
      <c r="K159" s="22" t="str">
        <f t="shared" si="125"/>
        <v/>
      </c>
      <c r="L159" s="22" t="s">
        <v>10266</v>
      </c>
      <c r="M159" s="46" t="s">
        <v>10337</v>
      </c>
      <c r="N159" s="46" t="s">
        <v>10338</v>
      </c>
      <c r="O159" s="32">
        <f t="shared" si="107"/>
        <v>124205</v>
      </c>
      <c r="P159" s="34"/>
      <c r="Q159" s="34"/>
      <c r="R159" s="34"/>
      <c r="S159" s="32" t="str">
        <f>IFERROR(VLOOKUP(LEFT($M159,2),'ALL-Unit Code 4'!$W:$W,1,0),VLOOKUP($D$3,Sites!$A:$B,2,0))</f>
        <v>CO</v>
      </c>
      <c r="T159" s="32" t="str">
        <f>VLOOKUP(O159,'ALL-Chart of Accounts'!$E:$F,2,0)</f>
        <v>IC AR - FoodTech - Canada</v>
      </c>
      <c r="U159" s="34"/>
      <c r="V159" s="34"/>
      <c r="W159" s="34"/>
      <c r="X159" s="34"/>
      <c r="Y159" s="34"/>
      <c r="Z159" s="34"/>
      <c r="AA159" s="37">
        <v>119800</v>
      </c>
      <c r="AB159" s="34"/>
      <c r="AC159" s="34"/>
      <c r="AD159" s="34"/>
      <c r="AE159" s="32" t="str">
        <f t="shared" si="98"/>
        <v>CO</v>
      </c>
      <c r="AF159" s="32" t="str">
        <f>VLOOKUP(AA159,'ALL-Chart of Accounts'!$E:$F,2,0)</f>
        <v>Invoice Clearing Account</v>
      </c>
      <c r="AG159" s="32">
        <f t="shared" si="108"/>
        <v>119800</v>
      </c>
      <c r="AH159" s="32" t="str">
        <f t="shared" si="109"/>
        <v/>
      </c>
      <c r="AI159" s="32" t="str">
        <f t="shared" si="110"/>
        <v/>
      </c>
      <c r="AJ159" s="34"/>
      <c r="AK159" s="32" t="str">
        <f t="shared" si="99"/>
        <v>CO</v>
      </c>
      <c r="AL159" s="32" t="str">
        <f>VLOOKUP(AG159,'ALL-Chart of Accounts'!$E:$F,2,0)</f>
        <v>Invoice Clearing Account</v>
      </c>
      <c r="AM159" s="34"/>
      <c r="AN159" s="34"/>
      <c r="AO159" s="34"/>
      <c r="AP159" s="34"/>
      <c r="AQ159" s="34"/>
      <c r="AR159" s="34"/>
      <c r="AS159" s="32">
        <f t="shared" si="111"/>
        <v>119800</v>
      </c>
      <c r="AT159" s="32" t="str">
        <f t="shared" si="112"/>
        <v/>
      </c>
      <c r="AU159" s="32" t="str">
        <f t="shared" si="113"/>
        <v/>
      </c>
      <c r="AV159" s="34"/>
      <c r="AW159" s="32" t="str">
        <f t="shared" si="100"/>
        <v>CO</v>
      </c>
      <c r="AX159" s="32" t="str">
        <f>VLOOKUP(AS159,'ALL-Chart of Accounts'!$E:$F,2,0)</f>
        <v>Invoice Clearing Account</v>
      </c>
      <c r="AY159" s="34"/>
      <c r="AZ159" s="34"/>
      <c r="BA159" s="34"/>
      <c r="BB159" s="34"/>
      <c r="BC159" s="34"/>
      <c r="BD159" s="34"/>
      <c r="BE159" s="34"/>
      <c r="BF159" s="34"/>
      <c r="BG159" s="34"/>
      <c r="BH159" s="34"/>
      <c r="BI159" s="34"/>
      <c r="BJ159" s="34"/>
      <c r="BK159" s="34"/>
      <c r="BL159" s="34"/>
      <c r="BM159" s="34"/>
      <c r="BN159" s="34"/>
      <c r="BO159" s="34"/>
      <c r="BP159" s="34"/>
      <c r="BQ159" s="34"/>
      <c r="BR159" s="34"/>
      <c r="BS159" s="34"/>
      <c r="BT159" s="34"/>
      <c r="BU159" s="34"/>
      <c r="BV159" s="34"/>
      <c r="BW159" s="34"/>
      <c r="BX159" s="34"/>
      <c r="BY159" s="34"/>
      <c r="BZ159" s="34"/>
      <c r="CA159" s="34"/>
      <c r="CB159" s="34"/>
      <c r="CC159" s="34"/>
      <c r="CD159" s="34"/>
      <c r="CE159" s="34"/>
      <c r="CF159" s="34"/>
      <c r="CG159" s="34"/>
      <c r="CH159" s="34"/>
      <c r="CI159" s="32">
        <f t="shared" si="120"/>
        <v>119800</v>
      </c>
      <c r="CJ159" s="32" t="str">
        <f t="shared" si="114"/>
        <v/>
      </c>
      <c r="CK159" s="34"/>
      <c r="CL159" s="34"/>
      <c r="CM159" s="32" t="str">
        <f t="shared" si="101"/>
        <v>CO</v>
      </c>
      <c r="CN159" s="32" t="str">
        <f>VLOOKUP(CI159,'ALL-Chart of Accounts'!$E:$F,2,0)</f>
        <v>Invoice Clearing Account</v>
      </c>
      <c r="CO159" s="32">
        <f t="shared" si="121"/>
        <v>119800</v>
      </c>
      <c r="CP159" s="32" t="str">
        <f t="shared" si="115"/>
        <v/>
      </c>
      <c r="CQ159" s="34"/>
      <c r="CR159" s="34"/>
      <c r="CS159" s="32" t="str">
        <f t="shared" si="102"/>
        <v>CO</v>
      </c>
      <c r="CT159" s="32" t="str">
        <f>VLOOKUP(CO159,'ALL-Chart of Accounts'!$E:$F,2,0)</f>
        <v>Invoice Clearing Account</v>
      </c>
      <c r="CU159" s="32">
        <f t="shared" si="122"/>
        <v>119800</v>
      </c>
      <c r="CV159" s="32" t="str">
        <f t="shared" si="116"/>
        <v/>
      </c>
      <c r="CW159" s="34"/>
      <c r="CX159" s="34"/>
      <c r="CY159" s="32" t="str">
        <f t="shared" si="103"/>
        <v>CO</v>
      </c>
      <c r="CZ159" s="32" t="str">
        <f>VLOOKUP(CU159,'ALL-Chart of Accounts'!$E:$F,2,0)</f>
        <v>Invoice Clearing Account</v>
      </c>
      <c r="DA159" s="32">
        <f t="shared" si="123"/>
        <v>119800</v>
      </c>
      <c r="DB159" s="32" t="str">
        <f t="shared" si="117"/>
        <v/>
      </c>
      <c r="DC159" s="34"/>
      <c r="DD159" s="34"/>
      <c r="DE159" s="32" t="str">
        <f t="shared" si="104"/>
        <v>CO</v>
      </c>
      <c r="DF159" s="32" t="str">
        <f>VLOOKUP(DA159,'ALL-Chart of Accounts'!$E:$F,2,0)</f>
        <v>Invoice Clearing Account</v>
      </c>
      <c r="DG159" s="32">
        <f t="shared" si="124"/>
        <v>119800</v>
      </c>
      <c r="DH159" s="32" t="str">
        <f t="shared" si="118"/>
        <v/>
      </c>
      <c r="DI159" s="34"/>
      <c r="DJ159" s="34"/>
      <c r="DK159" s="32" t="str">
        <f t="shared" si="105"/>
        <v>CO</v>
      </c>
      <c r="DL159" s="32" t="str">
        <f>VLOOKUP(DG159,'ALL-Chart of Accounts'!$E:$F,2,0)</f>
        <v>Invoice Clearing Account</v>
      </c>
      <c r="DM159" s="34"/>
      <c r="DN159" s="34"/>
      <c r="DO159" s="34"/>
      <c r="DP159" s="34"/>
      <c r="DQ159" s="34"/>
      <c r="DR159" s="34"/>
      <c r="DS159" s="34"/>
      <c r="DT159" s="34"/>
      <c r="DU159" s="34"/>
      <c r="DV159" s="34"/>
      <c r="DW159" s="34"/>
      <c r="DX159" s="34"/>
      <c r="DY159" s="34"/>
      <c r="DZ159" s="34"/>
      <c r="EA159" s="34"/>
      <c r="EB159" s="34"/>
      <c r="EC159" s="34"/>
      <c r="ED159" s="34"/>
      <c r="EE159" s="34"/>
      <c r="EF159" s="34"/>
      <c r="EG159" s="34"/>
      <c r="EH159" s="34"/>
      <c r="EI159" s="34"/>
      <c r="EJ159" s="34"/>
      <c r="EK159" s="34"/>
      <c r="EL159" s="34"/>
      <c r="EM159" s="34"/>
      <c r="EN159" s="34"/>
      <c r="EO159" s="34"/>
      <c r="EP159" s="34"/>
      <c r="ER159" s="32" t="str">
        <f t="shared" si="106"/>
        <v>1JBTICC320</v>
      </c>
      <c r="ES159" s="32" t="b">
        <f t="shared" si="96"/>
        <v>1</v>
      </c>
      <c r="ET159" s="46" t="s">
        <v>10</v>
      </c>
      <c r="EU159" s="46" t="s">
        <v>10345</v>
      </c>
      <c r="EV159" s="46" t="s">
        <v>10346</v>
      </c>
      <c r="EW159" s="46" t="s">
        <v>9398</v>
      </c>
      <c r="EX159" s="61">
        <v>43270.480516747688</v>
      </c>
      <c r="EY159" s="46" t="s">
        <v>9398</v>
      </c>
      <c r="EZ159" s="61">
        <v>43270.480516747688</v>
      </c>
    </row>
    <row r="160" spans="1:156" s="46" customFormat="1" x14ac:dyDescent="0.35">
      <c r="A160" s="47">
        <v>43270</v>
      </c>
      <c r="B160" s="47"/>
      <c r="C160" s="47">
        <v>43264</v>
      </c>
      <c r="D160" s="46" t="s">
        <v>10846</v>
      </c>
      <c r="E160" s="22" t="str">
        <f t="shared" si="125"/>
        <v>X</v>
      </c>
      <c r="F160" s="22" t="str">
        <f t="shared" si="125"/>
        <v/>
      </c>
      <c r="G160" s="22" t="str">
        <f t="shared" si="125"/>
        <v/>
      </c>
      <c r="H160" s="22" t="str">
        <f t="shared" si="125"/>
        <v>X</v>
      </c>
      <c r="I160" s="22" t="str">
        <f t="shared" si="125"/>
        <v>X</v>
      </c>
      <c r="J160" s="22" t="str">
        <f t="shared" si="125"/>
        <v/>
      </c>
      <c r="K160" s="22" t="str">
        <f t="shared" si="125"/>
        <v/>
      </c>
      <c r="L160" s="22" t="s">
        <v>10266</v>
      </c>
      <c r="M160" s="46" t="s">
        <v>10339</v>
      </c>
      <c r="N160" s="46" t="s">
        <v>10340</v>
      </c>
      <c r="O160" s="32">
        <f t="shared" si="107"/>
        <v>124300</v>
      </c>
      <c r="P160" s="34"/>
      <c r="Q160" s="34"/>
      <c r="R160" s="34"/>
      <c r="S160" s="32" t="str">
        <f>IFERROR(VLOOKUP(LEFT($M160,2),'ALL-Unit Code 4'!$W:$W,1,0),VLOOKUP($D$3,Sites!$A:$B,2,0))</f>
        <v>CO</v>
      </c>
      <c r="T160" s="32" t="str">
        <f>VLOOKUP(O160,'ALL-Chart of Accounts'!$E:$F,2,0)</f>
        <v>IC AR - Juarez</v>
      </c>
      <c r="U160" s="34"/>
      <c r="V160" s="34"/>
      <c r="W160" s="34"/>
      <c r="X160" s="34"/>
      <c r="Y160" s="34"/>
      <c r="Z160" s="34"/>
      <c r="AA160" s="37">
        <v>119800</v>
      </c>
      <c r="AB160" s="34"/>
      <c r="AC160" s="34"/>
      <c r="AD160" s="34"/>
      <c r="AE160" s="32" t="str">
        <f t="shared" si="98"/>
        <v>CO</v>
      </c>
      <c r="AF160" s="32" t="str">
        <f>VLOOKUP(AA160,'ALL-Chart of Accounts'!$E:$F,2,0)</f>
        <v>Invoice Clearing Account</v>
      </c>
      <c r="AG160" s="32">
        <f t="shared" si="108"/>
        <v>119800</v>
      </c>
      <c r="AH160" s="32" t="str">
        <f t="shared" si="109"/>
        <v/>
      </c>
      <c r="AI160" s="32" t="str">
        <f t="shared" si="110"/>
        <v/>
      </c>
      <c r="AJ160" s="34"/>
      <c r="AK160" s="32" t="str">
        <f t="shared" si="99"/>
        <v>CO</v>
      </c>
      <c r="AL160" s="32" t="str">
        <f>VLOOKUP(AG160,'ALL-Chart of Accounts'!$E:$F,2,0)</f>
        <v>Invoice Clearing Account</v>
      </c>
      <c r="AM160" s="34"/>
      <c r="AN160" s="34"/>
      <c r="AO160" s="34"/>
      <c r="AP160" s="34"/>
      <c r="AQ160" s="34"/>
      <c r="AR160" s="34"/>
      <c r="AS160" s="32">
        <f t="shared" si="111"/>
        <v>119800</v>
      </c>
      <c r="AT160" s="32" t="str">
        <f t="shared" si="112"/>
        <v/>
      </c>
      <c r="AU160" s="32" t="str">
        <f t="shared" si="113"/>
        <v/>
      </c>
      <c r="AV160" s="34"/>
      <c r="AW160" s="32" t="str">
        <f t="shared" si="100"/>
        <v>CO</v>
      </c>
      <c r="AX160" s="32" t="str">
        <f>VLOOKUP(AS160,'ALL-Chart of Accounts'!$E:$F,2,0)</f>
        <v>Invoice Clearing Account</v>
      </c>
      <c r="AY160" s="34"/>
      <c r="AZ160" s="34"/>
      <c r="BA160" s="34"/>
      <c r="BB160" s="34"/>
      <c r="BC160" s="34"/>
      <c r="BD160" s="34"/>
      <c r="BE160" s="34"/>
      <c r="BF160" s="34"/>
      <c r="BG160" s="34"/>
      <c r="BH160" s="34"/>
      <c r="BI160" s="34"/>
      <c r="BJ160" s="34"/>
      <c r="BK160" s="34"/>
      <c r="BL160" s="34"/>
      <c r="BM160" s="34"/>
      <c r="BN160" s="34"/>
      <c r="BO160" s="34"/>
      <c r="BP160" s="34"/>
      <c r="BQ160" s="34"/>
      <c r="BR160" s="34"/>
      <c r="BS160" s="34"/>
      <c r="BT160" s="34"/>
      <c r="BU160" s="34"/>
      <c r="BV160" s="34"/>
      <c r="BW160" s="34"/>
      <c r="BX160" s="34"/>
      <c r="BY160" s="34"/>
      <c r="BZ160" s="34"/>
      <c r="CA160" s="34"/>
      <c r="CB160" s="34"/>
      <c r="CC160" s="34"/>
      <c r="CD160" s="34"/>
      <c r="CE160" s="34"/>
      <c r="CF160" s="34"/>
      <c r="CG160" s="34"/>
      <c r="CH160" s="34"/>
      <c r="CI160" s="32">
        <f t="shared" si="120"/>
        <v>119800</v>
      </c>
      <c r="CJ160" s="32" t="str">
        <f t="shared" si="114"/>
        <v/>
      </c>
      <c r="CK160" s="34"/>
      <c r="CL160" s="34"/>
      <c r="CM160" s="32" t="str">
        <f t="shared" si="101"/>
        <v>CO</v>
      </c>
      <c r="CN160" s="32" t="str">
        <f>VLOOKUP(CI160,'ALL-Chart of Accounts'!$E:$F,2,0)</f>
        <v>Invoice Clearing Account</v>
      </c>
      <c r="CO160" s="32">
        <f t="shared" si="121"/>
        <v>119800</v>
      </c>
      <c r="CP160" s="32" t="str">
        <f t="shared" si="115"/>
        <v/>
      </c>
      <c r="CQ160" s="34"/>
      <c r="CR160" s="34"/>
      <c r="CS160" s="32" t="str">
        <f t="shared" si="102"/>
        <v>CO</v>
      </c>
      <c r="CT160" s="32" t="str">
        <f>VLOOKUP(CO160,'ALL-Chart of Accounts'!$E:$F,2,0)</f>
        <v>Invoice Clearing Account</v>
      </c>
      <c r="CU160" s="32">
        <f t="shared" si="122"/>
        <v>119800</v>
      </c>
      <c r="CV160" s="32" t="str">
        <f t="shared" si="116"/>
        <v/>
      </c>
      <c r="CW160" s="34"/>
      <c r="CX160" s="34"/>
      <c r="CY160" s="32" t="str">
        <f t="shared" si="103"/>
        <v>CO</v>
      </c>
      <c r="CZ160" s="32" t="str">
        <f>VLOOKUP(CU160,'ALL-Chart of Accounts'!$E:$F,2,0)</f>
        <v>Invoice Clearing Account</v>
      </c>
      <c r="DA160" s="32">
        <f t="shared" si="123"/>
        <v>119800</v>
      </c>
      <c r="DB160" s="32" t="str">
        <f t="shared" si="117"/>
        <v/>
      </c>
      <c r="DC160" s="34"/>
      <c r="DD160" s="34"/>
      <c r="DE160" s="32" t="str">
        <f t="shared" si="104"/>
        <v>CO</v>
      </c>
      <c r="DF160" s="32" t="str">
        <f>VLOOKUP(DA160,'ALL-Chart of Accounts'!$E:$F,2,0)</f>
        <v>Invoice Clearing Account</v>
      </c>
      <c r="DG160" s="32">
        <f t="shared" si="124"/>
        <v>119800</v>
      </c>
      <c r="DH160" s="32" t="str">
        <f t="shared" si="118"/>
        <v/>
      </c>
      <c r="DI160" s="34"/>
      <c r="DJ160" s="34"/>
      <c r="DK160" s="32" t="str">
        <f t="shared" si="105"/>
        <v>CO</v>
      </c>
      <c r="DL160" s="32" t="str">
        <f>VLOOKUP(DG160,'ALL-Chart of Accounts'!$E:$F,2,0)</f>
        <v>Invoice Clearing Account</v>
      </c>
      <c r="DM160" s="34"/>
      <c r="DN160" s="34"/>
      <c r="DO160" s="34"/>
      <c r="DP160" s="34"/>
      <c r="DQ160" s="34"/>
      <c r="DR160" s="34"/>
      <c r="DS160" s="34"/>
      <c r="DT160" s="34"/>
      <c r="DU160" s="34"/>
      <c r="DV160" s="34"/>
      <c r="DW160" s="34"/>
      <c r="DX160" s="34"/>
      <c r="DY160" s="34"/>
      <c r="DZ160" s="34"/>
      <c r="EA160" s="34"/>
      <c r="EB160" s="34"/>
      <c r="EC160" s="34"/>
      <c r="ED160" s="34"/>
      <c r="EE160" s="34"/>
      <c r="EF160" s="34"/>
      <c r="EG160" s="34"/>
      <c r="EH160" s="34"/>
      <c r="EI160" s="34"/>
      <c r="EJ160" s="34"/>
      <c r="EK160" s="34"/>
      <c r="EL160" s="34"/>
      <c r="EM160" s="34"/>
      <c r="EN160" s="34"/>
      <c r="EO160" s="34"/>
      <c r="EP160" s="34"/>
      <c r="ER160" s="32" t="str">
        <f t="shared" si="106"/>
        <v>1JBTICC330</v>
      </c>
      <c r="ES160" s="32" t="b">
        <f t="shared" si="96"/>
        <v>1</v>
      </c>
      <c r="ET160" s="46" t="s">
        <v>10</v>
      </c>
      <c r="EU160" s="46" t="s">
        <v>10347</v>
      </c>
      <c r="EV160" s="46" t="s">
        <v>10348</v>
      </c>
      <c r="EW160" s="46" t="s">
        <v>9398</v>
      </c>
      <c r="EX160" s="61">
        <v>43270.48051898148</v>
      </c>
      <c r="EY160" s="46" t="s">
        <v>9398</v>
      </c>
      <c r="EZ160" s="61">
        <v>43270.48051898148</v>
      </c>
    </row>
    <row r="161" spans="1:156" s="46" customFormat="1" x14ac:dyDescent="0.35">
      <c r="A161" s="47">
        <v>43270</v>
      </c>
      <c r="B161" s="47"/>
      <c r="C161" s="47">
        <v>43264</v>
      </c>
      <c r="D161" s="46" t="s">
        <v>10846</v>
      </c>
      <c r="E161" s="22" t="str">
        <f t="shared" si="125"/>
        <v>X</v>
      </c>
      <c r="F161" s="22" t="str">
        <f t="shared" si="125"/>
        <v/>
      </c>
      <c r="G161" s="22" t="str">
        <f t="shared" si="125"/>
        <v/>
      </c>
      <c r="H161" s="22" t="str">
        <f t="shared" si="125"/>
        <v>X</v>
      </c>
      <c r="I161" s="22" t="str">
        <f t="shared" si="125"/>
        <v>X</v>
      </c>
      <c r="J161" s="22" t="str">
        <f t="shared" si="125"/>
        <v/>
      </c>
      <c r="K161" s="22" t="str">
        <f t="shared" si="125"/>
        <v/>
      </c>
      <c r="L161" s="22" t="s">
        <v>10266</v>
      </c>
      <c r="M161" s="46" t="s">
        <v>10341</v>
      </c>
      <c r="N161" s="46" t="s">
        <v>10342</v>
      </c>
      <c r="O161" s="32">
        <f t="shared" si="107"/>
        <v>124305</v>
      </c>
      <c r="P161" s="34"/>
      <c r="Q161" s="34"/>
      <c r="R161" s="34"/>
      <c r="S161" s="32" t="str">
        <f>IFERROR(VLOOKUP(LEFT($M161,2),'ALL-Unit Code 4'!$W:$W,1,0),VLOOKUP($D$3,Sites!$A:$B,2,0))</f>
        <v>CO</v>
      </c>
      <c r="T161" s="32" t="str">
        <f>VLOOKUP(O161,'ALL-Chart of Accounts'!$E:$F,2,0)</f>
        <v>IC AR - Puebla</v>
      </c>
      <c r="U161" s="34"/>
      <c r="V161" s="34"/>
      <c r="W161" s="34"/>
      <c r="X161" s="34"/>
      <c r="Y161" s="34"/>
      <c r="Z161" s="34"/>
      <c r="AA161" s="37">
        <v>119800</v>
      </c>
      <c r="AB161" s="34"/>
      <c r="AC161" s="34"/>
      <c r="AD161" s="34"/>
      <c r="AE161" s="32" t="str">
        <f t="shared" si="98"/>
        <v>CO</v>
      </c>
      <c r="AF161" s="32" t="str">
        <f>VLOOKUP(AA161,'ALL-Chart of Accounts'!$E:$F,2,0)</f>
        <v>Invoice Clearing Account</v>
      </c>
      <c r="AG161" s="32">
        <f t="shared" si="108"/>
        <v>119800</v>
      </c>
      <c r="AH161" s="32" t="str">
        <f t="shared" si="109"/>
        <v/>
      </c>
      <c r="AI161" s="32" t="str">
        <f t="shared" si="110"/>
        <v/>
      </c>
      <c r="AJ161" s="34"/>
      <c r="AK161" s="32" t="str">
        <f t="shared" si="99"/>
        <v>CO</v>
      </c>
      <c r="AL161" s="32" t="str">
        <f>VLOOKUP(AG161,'ALL-Chart of Accounts'!$E:$F,2,0)</f>
        <v>Invoice Clearing Account</v>
      </c>
      <c r="AM161" s="34"/>
      <c r="AN161" s="34"/>
      <c r="AO161" s="34"/>
      <c r="AP161" s="34"/>
      <c r="AQ161" s="34"/>
      <c r="AR161" s="34"/>
      <c r="AS161" s="32">
        <f t="shared" si="111"/>
        <v>119800</v>
      </c>
      <c r="AT161" s="32" t="str">
        <f t="shared" si="112"/>
        <v/>
      </c>
      <c r="AU161" s="32" t="str">
        <f t="shared" si="113"/>
        <v/>
      </c>
      <c r="AV161" s="34"/>
      <c r="AW161" s="32" t="str">
        <f t="shared" si="100"/>
        <v>CO</v>
      </c>
      <c r="AX161" s="32" t="str">
        <f>VLOOKUP(AS161,'ALL-Chart of Accounts'!$E:$F,2,0)</f>
        <v>Invoice Clearing Account</v>
      </c>
      <c r="AY161" s="34"/>
      <c r="AZ161" s="34"/>
      <c r="BA161" s="34"/>
      <c r="BB161" s="34"/>
      <c r="BC161" s="34"/>
      <c r="BD161" s="34"/>
      <c r="BE161" s="34"/>
      <c r="BF161" s="34"/>
      <c r="BG161" s="34"/>
      <c r="BH161" s="34"/>
      <c r="BI161" s="34"/>
      <c r="BJ161" s="34"/>
      <c r="BK161" s="34"/>
      <c r="BL161" s="34"/>
      <c r="BM161" s="34"/>
      <c r="BN161" s="34"/>
      <c r="BO161" s="34"/>
      <c r="BP161" s="34"/>
      <c r="BQ161" s="34"/>
      <c r="BR161" s="34"/>
      <c r="BS161" s="34"/>
      <c r="BT161" s="34"/>
      <c r="BU161" s="34"/>
      <c r="BV161" s="34"/>
      <c r="BW161" s="34"/>
      <c r="BX161" s="34"/>
      <c r="BY161" s="34"/>
      <c r="BZ161" s="34"/>
      <c r="CA161" s="34"/>
      <c r="CB161" s="34"/>
      <c r="CC161" s="34"/>
      <c r="CD161" s="34"/>
      <c r="CE161" s="34"/>
      <c r="CF161" s="34"/>
      <c r="CG161" s="34"/>
      <c r="CH161" s="34"/>
      <c r="CI161" s="32">
        <f t="shared" si="120"/>
        <v>119800</v>
      </c>
      <c r="CJ161" s="32" t="str">
        <f t="shared" si="114"/>
        <v/>
      </c>
      <c r="CK161" s="34"/>
      <c r="CL161" s="34"/>
      <c r="CM161" s="32" t="str">
        <f t="shared" si="101"/>
        <v>CO</v>
      </c>
      <c r="CN161" s="32" t="str">
        <f>VLOOKUP(CI161,'ALL-Chart of Accounts'!$E:$F,2,0)</f>
        <v>Invoice Clearing Account</v>
      </c>
      <c r="CO161" s="32">
        <f t="shared" si="121"/>
        <v>119800</v>
      </c>
      <c r="CP161" s="32" t="str">
        <f t="shared" si="115"/>
        <v/>
      </c>
      <c r="CQ161" s="34"/>
      <c r="CR161" s="34"/>
      <c r="CS161" s="32" t="str">
        <f t="shared" si="102"/>
        <v>CO</v>
      </c>
      <c r="CT161" s="32" t="str">
        <f>VLOOKUP(CO161,'ALL-Chart of Accounts'!$E:$F,2,0)</f>
        <v>Invoice Clearing Account</v>
      </c>
      <c r="CU161" s="32">
        <f t="shared" si="122"/>
        <v>119800</v>
      </c>
      <c r="CV161" s="32" t="str">
        <f t="shared" si="116"/>
        <v/>
      </c>
      <c r="CW161" s="34"/>
      <c r="CX161" s="34"/>
      <c r="CY161" s="32" t="str">
        <f t="shared" si="103"/>
        <v>CO</v>
      </c>
      <c r="CZ161" s="32" t="str">
        <f>VLOOKUP(CU161,'ALL-Chart of Accounts'!$E:$F,2,0)</f>
        <v>Invoice Clearing Account</v>
      </c>
      <c r="DA161" s="32">
        <f t="shared" si="123"/>
        <v>119800</v>
      </c>
      <c r="DB161" s="32" t="str">
        <f t="shared" si="117"/>
        <v/>
      </c>
      <c r="DC161" s="34"/>
      <c r="DD161" s="34"/>
      <c r="DE161" s="32" t="str">
        <f t="shared" si="104"/>
        <v>CO</v>
      </c>
      <c r="DF161" s="32" t="str">
        <f>VLOOKUP(DA161,'ALL-Chart of Accounts'!$E:$F,2,0)</f>
        <v>Invoice Clearing Account</v>
      </c>
      <c r="DG161" s="32">
        <f t="shared" si="124"/>
        <v>119800</v>
      </c>
      <c r="DH161" s="32" t="str">
        <f t="shared" si="118"/>
        <v/>
      </c>
      <c r="DI161" s="34"/>
      <c r="DJ161" s="34"/>
      <c r="DK161" s="32" t="str">
        <f t="shared" si="105"/>
        <v>CO</v>
      </c>
      <c r="DL161" s="32" t="str">
        <f>VLOOKUP(DG161,'ALL-Chart of Accounts'!$E:$F,2,0)</f>
        <v>Invoice Clearing Account</v>
      </c>
      <c r="DM161" s="34"/>
      <c r="DN161" s="34"/>
      <c r="DO161" s="34"/>
      <c r="DP161" s="34"/>
      <c r="DQ161" s="34"/>
      <c r="DR161" s="34"/>
      <c r="DS161" s="34"/>
      <c r="DT161" s="34"/>
      <c r="DU161" s="34"/>
      <c r="DV161" s="34"/>
      <c r="DW161" s="34"/>
      <c r="DX161" s="34"/>
      <c r="DY161" s="34"/>
      <c r="DZ161" s="34"/>
      <c r="EA161" s="34"/>
      <c r="EB161" s="34"/>
      <c r="EC161" s="34"/>
      <c r="ED161" s="34"/>
      <c r="EE161" s="34"/>
      <c r="EF161" s="34"/>
      <c r="EG161" s="34"/>
      <c r="EH161" s="34"/>
      <c r="EI161" s="34"/>
      <c r="EJ161" s="34"/>
      <c r="EK161" s="34"/>
      <c r="EL161" s="34"/>
      <c r="EM161" s="34"/>
      <c r="EN161" s="34"/>
      <c r="EO161" s="34"/>
      <c r="EP161" s="34"/>
      <c r="ER161" s="32" t="str">
        <f t="shared" si="106"/>
        <v>1JBTICC400</v>
      </c>
      <c r="ES161" s="32" t="b">
        <f t="shared" si="96"/>
        <v>1</v>
      </c>
      <c r="ET161" s="46" t="s">
        <v>10</v>
      </c>
      <c r="EU161" s="46" t="s">
        <v>10349</v>
      </c>
      <c r="EV161" s="46" t="s">
        <v>10350</v>
      </c>
      <c r="EW161" s="46" t="s">
        <v>9398</v>
      </c>
      <c r="EX161" s="61">
        <v>43270.480521180558</v>
      </c>
      <c r="EY161" s="46" t="s">
        <v>9398</v>
      </c>
      <c r="EZ161" s="61">
        <v>43270.480521180558</v>
      </c>
    </row>
    <row r="162" spans="1:156" s="46" customFormat="1" x14ac:dyDescent="0.35">
      <c r="A162" s="47">
        <v>43270</v>
      </c>
      <c r="B162" s="47"/>
      <c r="C162" s="47">
        <v>43264</v>
      </c>
      <c r="D162" s="46" t="s">
        <v>10846</v>
      </c>
      <c r="E162" s="22" t="str">
        <f t="shared" si="125"/>
        <v>X</v>
      </c>
      <c r="F162" s="22" t="str">
        <f t="shared" si="125"/>
        <v/>
      </c>
      <c r="G162" s="22" t="str">
        <f t="shared" si="125"/>
        <v/>
      </c>
      <c r="H162" s="22" t="str">
        <f t="shared" si="125"/>
        <v>X</v>
      </c>
      <c r="I162" s="22" t="str">
        <f t="shared" si="125"/>
        <v>X</v>
      </c>
      <c r="J162" s="22" t="str">
        <f t="shared" si="125"/>
        <v/>
      </c>
      <c r="K162" s="22" t="str">
        <f t="shared" si="125"/>
        <v/>
      </c>
      <c r="L162" s="22" t="s">
        <v>10266</v>
      </c>
      <c r="M162" s="46" t="s">
        <v>10343</v>
      </c>
      <c r="N162" s="46" t="s">
        <v>10344</v>
      </c>
      <c r="O162" s="32">
        <f t="shared" si="107"/>
        <v>124310</v>
      </c>
      <c r="P162" s="34"/>
      <c r="Q162" s="34"/>
      <c r="R162" s="34"/>
      <c r="S162" s="32" t="str">
        <f>IFERROR(VLOOKUP(LEFT($M162,2),'ALL-Unit Code 4'!$W:$W,1,0),VLOOKUP($D$3,Sites!$A:$B,2,0))</f>
        <v>CO</v>
      </c>
      <c r="T162" s="32" t="str">
        <f>VLOOKUP(O162,'ALL-Chart of Accounts'!$E:$F,2,0)</f>
        <v>IC AR - FD Systems - Mexico</v>
      </c>
      <c r="U162" s="34"/>
      <c r="V162" s="34"/>
      <c r="W162" s="34"/>
      <c r="X162" s="34"/>
      <c r="Y162" s="34"/>
      <c r="Z162" s="34"/>
      <c r="AA162" s="37">
        <v>119800</v>
      </c>
      <c r="AB162" s="34"/>
      <c r="AC162" s="34"/>
      <c r="AD162" s="34"/>
      <c r="AE162" s="32" t="str">
        <f t="shared" si="98"/>
        <v>CO</v>
      </c>
      <c r="AF162" s="32" t="str">
        <f>VLOOKUP(AA162,'ALL-Chart of Accounts'!$E:$F,2,0)</f>
        <v>Invoice Clearing Account</v>
      </c>
      <c r="AG162" s="32">
        <f t="shared" si="108"/>
        <v>119800</v>
      </c>
      <c r="AH162" s="32" t="str">
        <f t="shared" si="109"/>
        <v/>
      </c>
      <c r="AI162" s="32" t="str">
        <f t="shared" si="110"/>
        <v/>
      </c>
      <c r="AJ162" s="34"/>
      <c r="AK162" s="32" t="str">
        <f t="shared" si="99"/>
        <v>CO</v>
      </c>
      <c r="AL162" s="32" t="str">
        <f>VLOOKUP(AG162,'ALL-Chart of Accounts'!$E:$F,2,0)</f>
        <v>Invoice Clearing Account</v>
      </c>
      <c r="AM162" s="34"/>
      <c r="AN162" s="34"/>
      <c r="AO162" s="34"/>
      <c r="AP162" s="34"/>
      <c r="AQ162" s="34"/>
      <c r="AR162" s="34"/>
      <c r="AS162" s="32">
        <f t="shared" si="111"/>
        <v>119800</v>
      </c>
      <c r="AT162" s="32" t="str">
        <f t="shared" si="112"/>
        <v/>
      </c>
      <c r="AU162" s="32" t="str">
        <f t="shared" si="113"/>
        <v/>
      </c>
      <c r="AV162" s="34"/>
      <c r="AW162" s="32" t="str">
        <f t="shared" si="100"/>
        <v>CO</v>
      </c>
      <c r="AX162" s="32" t="str">
        <f>VLOOKUP(AS162,'ALL-Chart of Accounts'!$E:$F,2,0)</f>
        <v>Invoice Clearing Account</v>
      </c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4"/>
      <c r="BP162" s="34"/>
      <c r="BQ162" s="34"/>
      <c r="BR162" s="34"/>
      <c r="BS162" s="34"/>
      <c r="BT162" s="34"/>
      <c r="BU162" s="34"/>
      <c r="BV162" s="34"/>
      <c r="BW162" s="34"/>
      <c r="BX162" s="34"/>
      <c r="BY162" s="34"/>
      <c r="BZ162" s="34"/>
      <c r="CA162" s="34"/>
      <c r="CB162" s="34"/>
      <c r="CC162" s="34"/>
      <c r="CD162" s="34"/>
      <c r="CE162" s="34"/>
      <c r="CF162" s="34"/>
      <c r="CG162" s="34"/>
      <c r="CH162" s="34"/>
      <c r="CI162" s="32">
        <f t="shared" si="120"/>
        <v>119800</v>
      </c>
      <c r="CJ162" s="32" t="str">
        <f t="shared" si="114"/>
        <v/>
      </c>
      <c r="CK162" s="34"/>
      <c r="CL162" s="34"/>
      <c r="CM162" s="32" t="str">
        <f t="shared" si="101"/>
        <v>CO</v>
      </c>
      <c r="CN162" s="32" t="str">
        <f>VLOOKUP(CI162,'ALL-Chart of Accounts'!$E:$F,2,0)</f>
        <v>Invoice Clearing Account</v>
      </c>
      <c r="CO162" s="32">
        <f t="shared" si="121"/>
        <v>119800</v>
      </c>
      <c r="CP162" s="32" t="str">
        <f t="shared" si="115"/>
        <v/>
      </c>
      <c r="CQ162" s="34"/>
      <c r="CR162" s="34"/>
      <c r="CS162" s="32" t="str">
        <f t="shared" si="102"/>
        <v>CO</v>
      </c>
      <c r="CT162" s="32" t="str">
        <f>VLOOKUP(CO162,'ALL-Chart of Accounts'!$E:$F,2,0)</f>
        <v>Invoice Clearing Account</v>
      </c>
      <c r="CU162" s="32">
        <f t="shared" si="122"/>
        <v>119800</v>
      </c>
      <c r="CV162" s="32" t="str">
        <f t="shared" si="116"/>
        <v/>
      </c>
      <c r="CW162" s="34"/>
      <c r="CX162" s="34"/>
      <c r="CY162" s="32" t="str">
        <f t="shared" si="103"/>
        <v>CO</v>
      </c>
      <c r="CZ162" s="32" t="str">
        <f>VLOOKUP(CU162,'ALL-Chart of Accounts'!$E:$F,2,0)</f>
        <v>Invoice Clearing Account</v>
      </c>
      <c r="DA162" s="32">
        <f t="shared" si="123"/>
        <v>119800</v>
      </c>
      <c r="DB162" s="32" t="str">
        <f t="shared" si="117"/>
        <v/>
      </c>
      <c r="DC162" s="34"/>
      <c r="DD162" s="34"/>
      <c r="DE162" s="32" t="str">
        <f t="shared" si="104"/>
        <v>CO</v>
      </c>
      <c r="DF162" s="32" t="str">
        <f>VLOOKUP(DA162,'ALL-Chart of Accounts'!$E:$F,2,0)</f>
        <v>Invoice Clearing Account</v>
      </c>
      <c r="DG162" s="32">
        <f t="shared" si="124"/>
        <v>119800</v>
      </c>
      <c r="DH162" s="32" t="str">
        <f t="shared" si="118"/>
        <v/>
      </c>
      <c r="DI162" s="34"/>
      <c r="DJ162" s="34"/>
      <c r="DK162" s="32" t="str">
        <f t="shared" si="105"/>
        <v>CO</v>
      </c>
      <c r="DL162" s="32" t="str">
        <f>VLOOKUP(DG162,'ALL-Chart of Accounts'!$E:$F,2,0)</f>
        <v>Invoice Clearing Account</v>
      </c>
      <c r="DM162" s="34"/>
      <c r="DN162" s="34"/>
      <c r="DO162" s="34"/>
      <c r="DP162" s="34"/>
      <c r="DQ162" s="34"/>
      <c r="DR162" s="34"/>
      <c r="DS162" s="34"/>
      <c r="DT162" s="34"/>
      <c r="DU162" s="34"/>
      <c r="DV162" s="34"/>
      <c r="DW162" s="34"/>
      <c r="DX162" s="34"/>
      <c r="DY162" s="34"/>
      <c r="DZ162" s="34"/>
      <c r="EA162" s="34"/>
      <c r="EB162" s="34"/>
      <c r="EC162" s="34"/>
      <c r="ED162" s="34"/>
      <c r="EE162" s="34"/>
      <c r="EF162" s="34"/>
      <c r="EG162" s="34"/>
      <c r="EH162" s="34"/>
      <c r="EI162" s="34"/>
      <c r="EJ162" s="34"/>
      <c r="EK162" s="34"/>
      <c r="EL162" s="34"/>
      <c r="EM162" s="34"/>
      <c r="EN162" s="34"/>
      <c r="EO162" s="34"/>
      <c r="EP162" s="34"/>
      <c r="ER162" s="32" t="str">
        <f t="shared" si="106"/>
        <v>1JBTICC405</v>
      </c>
      <c r="ES162" s="32" t="b">
        <f t="shared" si="96"/>
        <v>1</v>
      </c>
      <c r="ET162" s="46" t="s">
        <v>10</v>
      </c>
      <c r="EU162" s="46" t="s">
        <v>10351</v>
      </c>
      <c r="EV162" s="46" t="s">
        <v>10352</v>
      </c>
      <c r="EW162" s="46" t="s">
        <v>9398</v>
      </c>
      <c r="EX162" s="61">
        <v>43270.48052341435</v>
      </c>
      <c r="EY162" s="46" t="s">
        <v>9398</v>
      </c>
      <c r="EZ162" s="61">
        <v>43270.48052341435</v>
      </c>
    </row>
    <row r="163" spans="1:156" s="46" customFormat="1" x14ac:dyDescent="0.35">
      <c r="A163" s="47">
        <v>43270</v>
      </c>
      <c r="B163" s="47"/>
      <c r="C163" s="47">
        <v>43264</v>
      </c>
      <c r="D163" s="46" t="s">
        <v>10846</v>
      </c>
      <c r="E163" s="22" t="str">
        <f t="shared" si="125"/>
        <v>X</v>
      </c>
      <c r="F163" s="22" t="str">
        <f t="shared" si="125"/>
        <v/>
      </c>
      <c r="G163" s="22" t="str">
        <f t="shared" si="125"/>
        <v/>
      </c>
      <c r="H163" s="22" t="str">
        <f t="shared" si="125"/>
        <v>X</v>
      </c>
      <c r="I163" s="22" t="str">
        <f t="shared" si="125"/>
        <v>X</v>
      </c>
      <c r="J163" s="22" t="str">
        <f t="shared" si="125"/>
        <v/>
      </c>
      <c r="K163" s="22" t="str">
        <f t="shared" si="125"/>
        <v/>
      </c>
      <c r="L163" s="22" t="s">
        <v>10266</v>
      </c>
      <c r="M163" s="46" t="s">
        <v>10345</v>
      </c>
      <c r="N163" s="46" t="s">
        <v>10346</v>
      </c>
      <c r="O163" s="32">
        <f t="shared" si="107"/>
        <v>124320</v>
      </c>
      <c r="P163" s="34"/>
      <c r="Q163" s="34"/>
      <c r="R163" s="34"/>
      <c r="S163" s="32" t="str">
        <f>IFERROR(VLOOKUP(LEFT($M163,2),'ALL-Unit Code 4'!$W:$W,1,0),VLOOKUP($D$3,Sites!$A:$B,2,0))</f>
        <v>CO</v>
      </c>
      <c r="T163" s="32" t="str">
        <f>VLOOKUP(O163,'ALL-Chart of Accounts'!$E:$F,2,0)</f>
        <v>IC AR - Brazil</v>
      </c>
      <c r="U163" s="34"/>
      <c r="V163" s="34"/>
      <c r="W163" s="34"/>
      <c r="X163" s="34"/>
      <c r="Y163" s="34"/>
      <c r="Z163" s="34"/>
      <c r="AA163" s="37">
        <v>119800</v>
      </c>
      <c r="AB163" s="34"/>
      <c r="AC163" s="34"/>
      <c r="AD163" s="34"/>
      <c r="AE163" s="32" t="str">
        <f t="shared" si="98"/>
        <v>CO</v>
      </c>
      <c r="AF163" s="32" t="str">
        <f>VLOOKUP(AA163,'ALL-Chart of Accounts'!$E:$F,2,0)</f>
        <v>Invoice Clearing Account</v>
      </c>
      <c r="AG163" s="32">
        <f t="shared" si="108"/>
        <v>119800</v>
      </c>
      <c r="AH163" s="32" t="str">
        <f t="shared" si="109"/>
        <v/>
      </c>
      <c r="AI163" s="32" t="str">
        <f t="shared" si="110"/>
        <v/>
      </c>
      <c r="AJ163" s="34"/>
      <c r="AK163" s="32" t="str">
        <f t="shared" si="99"/>
        <v>CO</v>
      </c>
      <c r="AL163" s="32" t="str">
        <f>VLOOKUP(AG163,'ALL-Chart of Accounts'!$E:$F,2,0)</f>
        <v>Invoice Clearing Account</v>
      </c>
      <c r="AM163" s="34"/>
      <c r="AN163" s="34"/>
      <c r="AO163" s="34"/>
      <c r="AP163" s="34"/>
      <c r="AQ163" s="34"/>
      <c r="AR163" s="34"/>
      <c r="AS163" s="32">
        <f t="shared" si="111"/>
        <v>119800</v>
      </c>
      <c r="AT163" s="32" t="str">
        <f t="shared" si="112"/>
        <v/>
      </c>
      <c r="AU163" s="32" t="str">
        <f t="shared" si="113"/>
        <v/>
      </c>
      <c r="AV163" s="34"/>
      <c r="AW163" s="32" t="str">
        <f t="shared" si="100"/>
        <v>CO</v>
      </c>
      <c r="AX163" s="32" t="str">
        <f>VLOOKUP(AS163,'ALL-Chart of Accounts'!$E:$F,2,0)</f>
        <v>Invoice Clearing Account</v>
      </c>
      <c r="AY163" s="34"/>
      <c r="AZ163" s="34"/>
      <c r="BA163" s="34"/>
      <c r="BB163" s="34"/>
      <c r="BC163" s="34"/>
      <c r="BD163" s="34"/>
      <c r="BE163" s="34"/>
      <c r="BF163" s="34"/>
      <c r="BG163" s="34"/>
      <c r="BH163" s="34"/>
      <c r="BI163" s="34"/>
      <c r="BJ163" s="34"/>
      <c r="BK163" s="34"/>
      <c r="BL163" s="34"/>
      <c r="BM163" s="34"/>
      <c r="BN163" s="34"/>
      <c r="BO163" s="34"/>
      <c r="BP163" s="34"/>
      <c r="BQ163" s="34"/>
      <c r="BR163" s="34"/>
      <c r="BS163" s="34"/>
      <c r="BT163" s="34"/>
      <c r="BU163" s="34"/>
      <c r="BV163" s="34"/>
      <c r="BW163" s="34"/>
      <c r="BX163" s="34"/>
      <c r="BY163" s="34"/>
      <c r="BZ163" s="34"/>
      <c r="CA163" s="34"/>
      <c r="CB163" s="34"/>
      <c r="CC163" s="34"/>
      <c r="CD163" s="34"/>
      <c r="CE163" s="34"/>
      <c r="CF163" s="34"/>
      <c r="CG163" s="34"/>
      <c r="CH163" s="34"/>
      <c r="CI163" s="32">
        <f t="shared" si="120"/>
        <v>119800</v>
      </c>
      <c r="CJ163" s="32" t="str">
        <f t="shared" si="114"/>
        <v/>
      </c>
      <c r="CK163" s="34"/>
      <c r="CL163" s="34"/>
      <c r="CM163" s="32" t="str">
        <f t="shared" si="101"/>
        <v>CO</v>
      </c>
      <c r="CN163" s="32" t="str">
        <f>VLOOKUP(CI163,'ALL-Chart of Accounts'!$E:$F,2,0)</f>
        <v>Invoice Clearing Account</v>
      </c>
      <c r="CO163" s="32">
        <f t="shared" si="121"/>
        <v>119800</v>
      </c>
      <c r="CP163" s="32" t="str">
        <f t="shared" si="115"/>
        <v/>
      </c>
      <c r="CQ163" s="34"/>
      <c r="CR163" s="34"/>
      <c r="CS163" s="32" t="str">
        <f t="shared" si="102"/>
        <v>CO</v>
      </c>
      <c r="CT163" s="32" t="str">
        <f>VLOOKUP(CO163,'ALL-Chart of Accounts'!$E:$F,2,0)</f>
        <v>Invoice Clearing Account</v>
      </c>
      <c r="CU163" s="32">
        <f t="shared" si="122"/>
        <v>119800</v>
      </c>
      <c r="CV163" s="32" t="str">
        <f t="shared" si="116"/>
        <v/>
      </c>
      <c r="CW163" s="34"/>
      <c r="CX163" s="34"/>
      <c r="CY163" s="32" t="str">
        <f t="shared" si="103"/>
        <v>CO</v>
      </c>
      <c r="CZ163" s="32" t="str">
        <f>VLOOKUP(CU163,'ALL-Chart of Accounts'!$E:$F,2,0)</f>
        <v>Invoice Clearing Account</v>
      </c>
      <c r="DA163" s="32">
        <f t="shared" si="123"/>
        <v>119800</v>
      </c>
      <c r="DB163" s="32" t="str">
        <f t="shared" si="117"/>
        <v/>
      </c>
      <c r="DC163" s="34"/>
      <c r="DD163" s="34"/>
      <c r="DE163" s="32" t="str">
        <f t="shared" si="104"/>
        <v>CO</v>
      </c>
      <c r="DF163" s="32" t="str">
        <f>VLOOKUP(DA163,'ALL-Chart of Accounts'!$E:$F,2,0)</f>
        <v>Invoice Clearing Account</v>
      </c>
      <c r="DG163" s="32">
        <f t="shared" si="124"/>
        <v>119800</v>
      </c>
      <c r="DH163" s="32" t="str">
        <f t="shared" si="118"/>
        <v/>
      </c>
      <c r="DI163" s="34"/>
      <c r="DJ163" s="34"/>
      <c r="DK163" s="32" t="str">
        <f t="shared" si="105"/>
        <v>CO</v>
      </c>
      <c r="DL163" s="32" t="str">
        <f>VLOOKUP(DG163,'ALL-Chart of Accounts'!$E:$F,2,0)</f>
        <v>Invoice Clearing Account</v>
      </c>
      <c r="DM163" s="34"/>
      <c r="DN163" s="34"/>
      <c r="DO163" s="34"/>
      <c r="DP163" s="34"/>
      <c r="DQ163" s="34"/>
      <c r="DR163" s="34"/>
      <c r="DS163" s="34"/>
      <c r="DT163" s="34"/>
      <c r="DU163" s="34"/>
      <c r="DV163" s="34"/>
      <c r="DW163" s="34"/>
      <c r="DX163" s="34"/>
      <c r="DY163" s="34"/>
      <c r="DZ163" s="34"/>
      <c r="EA163" s="34"/>
      <c r="EB163" s="34"/>
      <c r="EC163" s="34"/>
      <c r="ED163" s="34"/>
      <c r="EE163" s="34"/>
      <c r="EF163" s="34"/>
      <c r="EG163" s="34"/>
      <c r="EH163" s="34"/>
      <c r="EI163" s="34"/>
      <c r="EJ163" s="34"/>
      <c r="EK163" s="34"/>
      <c r="EL163" s="34"/>
      <c r="EM163" s="34"/>
      <c r="EN163" s="34"/>
      <c r="EO163" s="34"/>
      <c r="EP163" s="34"/>
      <c r="ER163" s="32" t="str">
        <f t="shared" si="106"/>
        <v>1JBTICC406</v>
      </c>
      <c r="ES163" s="32" t="b">
        <f t="shared" si="96"/>
        <v>1</v>
      </c>
      <c r="ET163" s="46" t="s">
        <v>10</v>
      </c>
      <c r="EU163" s="46" t="s">
        <v>10353</v>
      </c>
      <c r="EV163" s="46" t="s">
        <v>10578</v>
      </c>
      <c r="EW163" s="46" t="s">
        <v>9398</v>
      </c>
      <c r="EX163" s="61">
        <v>43270.480525729166</v>
      </c>
      <c r="EY163" s="46" t="s">
        <v>9398</v>
      </c>
      <c r="EZ163" s="61">
        <v>43270.480525729166</v>
      </c>
    </row>
    <row r="164" spans="1:156" s="46" customFormat="1" x14ac:dyDescent="0.35">
      <c r="A164" s="47">
        <v>43270</v>
      </c>
      <c r="B164" s="47"/>
      <c r="C164" s="47">
        <v>43264</v>
      </c>
      <c r="D164" s="46" t="s">
        <v>10846</v>
      </c>
      <c r="E164" s="22" t="str">
        <f t="shared" si="125"/>
        <v>X</v>
      </c>
      <c r="F164" s="22" t="str">
        <f t="shared" si="125"/>
        <v/>
      </c>
      <c r="G164" s="22" t="str">
        <f t="shared" si="125"/>
        <v/>
      </c>
      <c r="H164" s="22" t="str">
        <f t="shared" si="125"/>
        <v>X</v>
      </c>
      <c r="I164" s="22" t="str">
        <f t="shared" si="125"/>
        <v>X</v>
      </c>
      <c r="J164" s="22" t="str">
        <f t="shared" si="125"/>
        <v/>
      </c>
      <c r="K164" s="22" t="str">
        <f t="shared" si="125"/>
        <v/>
      </c>
      <c r="L164" s="22" t="s">
        <v>10266</v>
      </c>
      <c r="M164" s="46" t="s">
        <v>10347</v>
      </c>
      <c r="N164" s="46" t="s">
        <v>10348</v>
      </c>
      <c r="O164" s="32">
        <f t="shared" si="107"/>
        <v>124330</v>
      </c>
      <c r="P164" s="34"/>
      <c r="Q164" s="34"/>
      <c r="R164" s="34"/>
      <c r="S164" s="32" t="str">
        <f>IFERROR(VLOOKUP(LEFT($M164,2),'ALL-Unit Code 4'!$W:$W,1,0),VLOOKUP($D$3,Sites!$A:$B,2,0))</f>
        <v>CO</v>
      </c>
      <c r="T164" s="32" t="str">
        <f>VLOOKUP(O164,'ALL-Chart of Accounts'!$E:$F,2,0)</f>
        <v>IC AR - Argentina</v>
      </c>
      <c r="U164" s="34"/>
      <c r="V164" s="34"/>
      <c r="W164" s="34"/>
      <c r="X164" s="34"/>
      <c r="Y164" s="34"/>
      <c r="Z164" s="34"/>
      <c r="AA164" s="37">
        <v>119800</v>
      </c>
      <c r="AB164" s="34"/>
      <c r="AC164" s="34"/>
      <c r="AD164" s="34"/>
      <c r="AE164" s="32" t="str">
        <f t="shared" si="98"/>
        <v>CO</v>
      </c>
      <c r="AF164" s="32" t="str">
        <f>VLOOKUP(AA164,'ALL-Chart of Accounts'!$E:$F,2,0)</f>
        <v>Invoice Clearing Account</v>
      </c>
      <c r="AG164" s="32">
        <f t="shared" si="108"/>
        <v>119800</v>
      </c>
      <c r="AH164" s="32" t="str">
        <f t="shared" si="109"/>
        <v/>
      </c>
      <c r="AI164" s="32" t="str">
        <f t="shared" si="110"/>
        <v/>
      </c>
      <c r="AJ164" s="34"/>
      <c r="AK164" s="32" t="str">
        <f t="shared" si="99"/>
        <v>CO</v>
      </c>
      <c r="AL164" s="32" t="str">
        <f>VLOOKUP(AG164,'ALL-Chart of Accounts'!$E:$F,2,0)</f>
        <v>Invoice Clearing Account</v>
      </c>
      <c r="AM164" s="34"/>
      <c r="AN164" s="34"/>
      <c r="AO164" s="34"/>
      <c r="AP164" s="34"/>
      <c r="AQ164" s="34"/>
      <c r="AR164" s="34"/>
      <c r="AS164" s="32">
        <f t="shared" si="111"/>
        <v>119800</v>
      </c>
      <c r="AT164" s="32" t="str">
        <f t="shared" si="112"/>
        <v/>
      </c>
      <c r="AU164" s="32" t="str">
        <f t="shared" si="113"/>
        <v/>
      </c>
      <c r="AV164" s="34"/>
      <c r="AW164" s="32" t="str">
        <f t="shared" si="100"/>
        <v>CO</v>
      </c>
      <c r="AX164" s="32" t="str">
        <f>VLOOKUP(AS164,'ALL-Chart of Accounts'!$E:$F,2,0)</f>
        <v>Invoice Clearing Account</v>
      </c>
      <c r="AY164" s="34"/>
      <c r="AZ164" s="34"/>
      <c r="BA164" s="34"/>
      <c r="BB164" s="34"/>
      <c r="BC164" s="34"/>
      <c r="BD164" s="34"/>
      <c r="BE164" s="34"/>
      <c r="BF164" s="34"/>
      <c r="BG164" s="34"/>
      <c r="BH164" s="34"/>
      <c r="BI164" s="34"/>
      <c r="BJ164" s="34"/>
      <c r="BK164" s="34"/>
      <c r="BL164" s="34"/>
      <c r="BM164" s="34"/>
      <c r="BN164" s="34"/>
      <c r="BO164" s="34"/>
      <c r="BP164" s="34"/>
      <c r="BQ164" s="34"/>
      <c r="BR164" s="34"/>
      <c r="BS164" s="34"/>
      <c r="BT164" s="34"/>
      <c r="BU164" s="34"/>
      <c r="BV164" s="34"/>
      <c r="BW164" s="34"/>
      <c r="BX164" s="34"/>
      <c r="BY164" s="34"/>
      <c r="BZ164" s="34"/>
      <c r="CA164" s="34"/>
      <c r="CB164" s="34"/>
      <c r="CC164" s="34"/>
      <c r="CD164" s="34"/>
      <c r="CE164" s="34"/>
      <c r="CF164" s="34"/>
      <c r="CG164" s="34"/>
      <c r="CH164" s="34"/>
      <c r="CI164" s="32">
        <f t="shared" si="120"/>
        <v>119800</v>
      </c>
      <c r="CJ164" s="32" t="str">
        <f t="shared" si="114"/>
        <v/>
      </c>
      <c r="CK164" s="34"/>
      <c r="CL164" s="34"/>
      <c r="CM164" s="32" t="str">
        <f t="shared" si="101"/>
        <v>CO</v>
      </c>
      <c r="CN164" s="32" t="str">
        <f>VLOOKUP(CI164,'ALL-Chart of Accounts'!$E:$F,2,0)</f>
        <v>Invoice Clearing Account</v>
      </c>
      <c r="CO164" s="32">
        <f t="shared" si="121"/>
        <v>119800</v>
      </c>
      <c r="CP164" s="32" t="str">
        <f t="shared" si="115"/>
        <v/>
      </c>
      <c r="CQ164" s="34"/>
      <c r="CR164" s="34"/>
      <c r="CS164" s="32" t="str">
        <f t="shared" si="102"/>
        <v>CO</v>
      </c>
      <c r="CT164" s="32" t="str">
        <f>VLOOKUP(CO164,'ALL-Chart of Accounts'!$E:$F,2,0)</f>
        <v>Invoice Clearing Account</v>
      </c>
      <c r="CU164" s="32">
        <f t="shared" si="122"/>
        <v>119800</v>
      </c>
      <c r="CV164" s="32" t="str">
        <f t="shared" si="116"/>
        <v/>
      </c>
      <c r="CW164" s="34"/>
      <c r="CX164" s="34"/>
      <c r="CY164" s="32" t="str">
        <f t="shared" si="103"/>
        <v>CO</v>
      </c>
      <c r="CZ164" s="32" t="str">
        <f>VLOOKUP(CU164,'ALL-Chart of Accounts'!$E:$F,2,0)</f>
        <v>Invoice Clearing Account</v>
      </c>
      <c r="DA164" s="32">
        <f t="shared" si="123"/>
        <v>119800</v>
      </c>
      <c r="DB164" s="32" t="str">
        <f t="shared" si="117"/>
        <v/>
      </c>
      <c r="DC164" s="34"/>
      <c r="DD164" s="34"/>
      <c r="DE164" s="32" t="str">
        <f t="shared" si="104"/>
        <v>CO</v>
      </c>
      <c r="DF164" s="32" t="str">
        <f>VLOOKUP(DA164,'ALL-Chart of Accounts'!$E:$F,2,0)</f>
        <v>Invoice Clearing Account</v>
      </c>
      <c r="DG164" s="32">
        <f t="shared" si="124"/>
        <v>119800</v>
      </c>
      <c r="DH164" s="32" t="str">
        <f t="shared" si="118"/>
        <v/>
      </c>
      <c r="DI164" s="34"/>
      <c r="DJ164" s="34"/>
      <c r="DK164" s="32" t="str">
        <f t="shared" si="105"/>
        <v>CO</v>
      </c>
      <c r="DL164" s="32" t="str">
        <f>VLOOKUP(DG164,'ALL-Chart of Accounts'!$E:$F,2,0)</f>
        <v>Invoice Clearing Account</v>
      </c>
      <c r="DM164" s="34"/>
      <c r="DN164" s="34"/>
      <c r="DO164" s="34"/>
      <c r="DP164" s="34"/>
      <c r="DQ164" s="34"/>
      <c r="DR164" s="34"/>
      <c r="DS164" s="34"/>
      <c r="DT164" s="34"/>
      <c r="DU164" s="34"/>
      <c r="DV164" s="34"/>
      <c r="DW164" s="34"/>
      <c r="DX164" s="34"/>
      <c r="DY164" s="34"/>
      <c r="DZ164" s="34"/>
      <c r="EA164" s="34"/>
      <c r="EB164" s="34"/>
      <c r="EC164" s="34"/>
      <c r="ED164" s="34"/>
      <c r="EE164" s="34"/>
      <c r="EF164" s="34"/>
      <c r="EG164" s="34"/>
      <c r="EH164" s="34"/>
      <c r="EI164" s="34"/>
      <c r="EJ164" s="34"/>
      <c r="EK164" s="34"/>
      <c r="EL164" s="34"/>
      <c r="EM164" s="34"/>
      <c r="EN164" s="34"/>
      <c r="EO164" s="34"/>
      <c r="EP164" s="34"/>
      <c r="ER164" s="32" t="str">
        <f t="shared" si="106"/>
        <v>1JBTICC407</v>
      </c>
      <c r="ES164" s="32" t="b">
        <f t="shared" si="96"/>
        <v>1</v>
      </c>
      <c r="ET164" s="46" t="s">
        <v>10</v>
      </c>
      <c r="EU164" s="46" t="s">
        <v>10354</v>
      </c>
      <c r="EV164" s="46" t="s">
        <v>10355</v>
      </c>
      <c r="EW164" s="46" t="s">
        <v>9398</v>
      </c>
      <c r="EX164" s="61">
        <v>43270.480527662039</v>
      </c>
      <c r="EY164" s="46" t="s">
        <v>9398</v>
      </c>
      <c r="EZ164" s="61">
        <v>43270.480527662039</v>
      </c>
    </row>
    <row r="165" spans="1:156" s="46" customFormat="1" x14ac:dyDescent="0.35">
      <c r="A165" s="47">
        <v>43270</v>
      </c>
      <c r="B165" s="47"/>
      <c r="C165" s="47">
        <v>43264</v>
      </c>
      <c r="D165" s="46" t="s">
        <v>10846</v>
      </c>
      <c r="E165" s="22" t="str">
        <f t="shared" ref="E165:K174" si="137">IF(ISERROR(VLOOKUP(E$4&amp;$M165,$ER:$ER,1,0)),"","X")</f>
        <v>X</v>
      </c>
      <c r="F165" s="22" t="str">
        <f t="shared" si="137"/>
        <v/>
      </c>
      <c r="G165" s="22" t="str">
        <f t="shared" si="137"/>
        <v/>
      </c>
      <c r="H165" s="22" t="str">
        <f t="shared" si="137"/>
        <v>X</v>
      </c>
      <c r="I165" s="22" t="str">
        <f t="shared" si="137"/>
        <v>X</v>
      </c>
      <c r="J165" s="22" t="str">
        <f t="shared" si="137"/>
        <v/>
      </c>
      <c r="K165" s="22" t="str">
        <f t="shared" si="137"/>
        <v/>
      </c>
      <c r="L165" s="22" t="s">
        <v>10266</v>
      </c>
      <c r="M165" s="46" t="s">
        <v>10349</v>
      </c>
      <c r="N165" s="46" t="s">
        <v>10350</v>
      </c>
      <c r="O165" s="32">
        <f t="shared" si="107"/>
        <v>124400</v>
      </c>
      <c r="P165" s="34"/>
      <c r="Q165" s="34"/>
      <c r="R165" s="34"/>
      <c r="S165" s="32" t="str">
        <f>IFERROR(VLOOKUP(LEFT($M165,2),'ALL-Unit Code 4'!$W:$W,1,0),VLOOKUP($D$3,Sites!$A:$B,2,0))</f>
        <v>CO</v>
      </c>
      <c r="T165" s="32" t="str">
        <f>VLOOKUP(O165,'ALL-Chart of Accounts'!$E:$F,2,0)</f>
        <v>IC AR - Sweden</v>
      </c>
      <c r="U165" s="34"/>
      <c r="V165" s="34"/>
      <c r="W165" s="34"/>
      <c r="X165" s="34"/>
      <c r="Y165" s="34"/>
      <c r="Z165" s="34"/>
      <c r="AA165" s="37">
        <v>119800</v>
      </c>
      <c r="AB165" s="34"/>
      <c r="AC165" s="34"/>
      <c r="AD165" s="34"/>
      <c r="AE165" s="32" t="str">
        <f t="shared" si="98"/>
        <v>CO</v>
      </c>
      <c r="AF165" s="32" t="str">
        <f>VLOOKUP(AA165,'ALL-Chart of Accounts'!$E:$F,2,0)</f>
        <v>Invoice Clearing Account</v>
      </c>
      <c r="AG165" s="32">
        <f t="shared" si="108"/>
        <v>119800</v>
      </c>
      <c r="AH165" s="32" t="str">
        <f t="shared" si="109"/>
        <v/>
      </c>
      <c r="AI165" s="32" t="str">
        <f t="shared" si="110"/>
        <v/>
      </c>
      <c r="AJ165" s="34"/>
      <c r="AK165" s="32" t="str">
        <f t="shared" si="99"/>
        <v>CO</v>
      </c>
      <c r="AL165" s="32" t="str">
        <f>VLOOKUP(AG165,'ALL-Chart of Accounts'!$E:$F,2,0)</f>
        <v>Invoice Clearing Account</v>
      </c>
      <c r="AM165" s="34"/>
      <c r="AN165" s="34"/>
      <c r="AO165" s="34"/>
      <c r="AP165" s="34"/>
      <c r="AQ165" s="34"/>
      <c r="AR165" s="34"/>
      <c r="AS165" s="32">
        <f t="shared" si="111"/>
        <v>119800</v>
      </c>
      <c r="AT165" s="32" t="str">
        <f t="shared" si="112"/>
        <v/>
      </c>
      <c r="AU165" s="32" t="str">
        <f t="shared" si="113"/>
        <v/>
      </c>
      <c r="AV165" s="34"/>
      <c r="AW165" s="32" t="str">
        <f t="shared" si="100"/>
        <v>CO</v>
      </c>
      <c r="AX165" s="32" t="str">
        <f>VLOOKUP(AS165,'ALL-Chart of Accounts'!$E:$F,2,0)</f>
        <v>Invoice Clearing Account</v>
      </c>
      <c r="AY165" s="34"/>
      <c r="AZ165" s="34"/>
      <c r="BA165" s="34"/>
      <c r="BB165" s="34"/>
      <c r="BC165" s="34"/>
      <c r="BD165" s="34"/>
      <c r="BE165" s="34"/>
      <c r="BF165" s="34"/>
      <c r="BG165" s="34"/>
      <c r="BH165" s="34"/>
      <c r="BI165" s="34"/>
      <c r="BJ165" s="34"/>
      <c r="BK165" s="34"/>
      <c r="BL165" s="34"/>
      <c r="BM165" s="34"/>
      <c r="BN165" s="34"/>
      <c r="BO165" s="34"/>
      <c r="BP165" s="34"/>
      <c r="BQ165" s="34"/>
      <c r="BR165" s="34"/>
      <c r="BS165" s="34"/>
      <c r="BT165" s="34"/>
      <c r="BU165" s="34"/>
      <c r="BV165" s="34"/>
      <c r="BW165" s="34"/>
      <c r="BX165" s="34"/>
      <c r="BY165" s="34"/>
      <c r="BZ165" s="34"/>
      <c r="CA165" s="34"/>
      <c r="CB165" s="34"/>
      <c r="CC165" s="34"/>
      <c r="CD165" s="34"/>
      <c r="CE165" s="34"/>
      <c r="CF165" s="34"/>
      <c r="CG165" s="34"/>
      <c r="CH165" s="34"/>
      <c r="CI165" s="32">
        <f t="shared" si="120"/>
        <v>119800</v>
      </c>
      <c r="CJ165" s="32" t="str">
        <f t="shared" si="114"/>
        <v/>
      </c>
      <c r="CK165" s="34"/>
      <c r="CL165" s="34"/>
      <c r="CM165" s="32" t="str">
        <f t="shared" si="101"/>
        <v>CO</v>
      </c>
      <c r="CN165" s="32" t="str">
        <f>VLOOKUP(CI165,'ALL-Chart of Accounts'!$E:$F,2,0)</f>
        <v>Invoice Clearing Account</v>
      </c>
      <c r="CO165" s="32">
        <f t="shared" si="121"/>
        <v>119800</v>
      </c>
      <c r="CP165" s="32" t="str">
        <f t="shared" si="115"/>
        <v/>
      </c>
      <c r="CQ165" s="34"/>
      <c r="CR165" s="34"/>
      <c r="CS165" s="32" t="str">
        <f t="shared" si="102"/>
        <v>CO</v>
      </c>
      <c r="CT165" s="32" t="str">
        <f>VLOOKUP(CO165,'ALL-Chart of Accounts'!$E:$F,2,0)</f>
        <v>Invoice Clearing Account</v>
      </c>
      <c r="CU165" s="32">
        <f t="shared" si="122"/>
        <v>119800</v>
      </c>
      <c r="CV165" s="32" t="str">
        <f t="shared" si="116"/>
        <v/>
      </c>
      <c r="CW165" s="34"/>
      <c r="CX165" s="34"/>
      <c r="CY165" s="32" t="str">
        <f t="shared" si="103"/>
        <v>CO</v>
      </c>
      <c r="CZ165" s="32" t="str">
        <f>VLOOKUP(CU165,'ALL-Chart of Accounts'!$E:$F,2,0)</f>
        <v>Invoice Clearing Account</v>
      </c>
      <c r="DA165" s="32">
        <f t="shared" si="123"/>
        <v>119800</v>
      </c>
      <c r="DB165" s="32" t="str">
        <f t="shared" si="117"/>
        <v/>
      </c>
      <c r="DC165" s="34"/>
      <c r="DD165" s="34"/>
      <c r="DE165" s="32" t="str">
        <f t="shared" si="104"/>
        <v>CO</v>
      </c>
      <c r="DF165" s="32" t="str">
        <f>VLOOKUP(DA165,'ALL-Chart of Accounts'!$E:$F,2,0)</f>
        <v>Invoice Clearing Account</v>
      </c>
      <c r="DG165" s="32">
        <f t="shared" si="124"/>
        <v>119800</v>
      </c>
      <c r="DH165" s="32" t="str">
        <f t="shared" si="118"/>
        <v/>
      </c>
      <c r="DI165" s="34"/>
      <c r="DJ165" s="34"/>
      <c r="DK165" s="32" t="str">
        <f t="shared" si="105"/>
        <v>CO</v>
      </c>
      <c r="DL165" s="32" t="str">
        <f>VLOOKUP(DG165,'ALL-Chart of Accounts'!$E:$F,2,0)</f>
        <v>Invoice Clearing Account</v>
      </c>
      <c r="DM165" s="34"/>
      <c r="DN165" s="34"/>
      <c r="DO165" s="34"/>
      <c r="DP165" s="34"/>
      <c r="DQ165" s="34"/>
      <c r="DR165" s="34"/>
      <c r="DS165" s="34"/>
      <c r="DT165" s="34"/>
      <c r="DU165" s="34"/>
      <c r="DV165" s="34"/>
      <c r="DW165" s="34"/>
      <c r="DX165" s="34"/>
      <c r="DY165" s="34"/>
      <c r="DZ165" s="34"/>
      <c r="EA165" s="34"/>
      <c r="EB165" s="34"/>
      <c r="EC165" s="34"/>
      <c r="ED165" s="34"/>
      <c r="EE165" s="34"/>
      <c r="EF165" s="34"/>
      <c r="EG165" s="34"/>
      <c r="EH165" s="34"/>
      <c r="EI165" s="34"/>
      <c r="EJ165" s="34"/>
      <c r="EK165" s="34"/>
      <c r="EL165" s="34"/>
      <c r="EM165" s="34"/>
      <c r="EN165" s="34"/>
      <c r="EO165" s="34"/>
      <c r="EP165" s="34"/>
      <c r="ER165" s="32" t="str">
        <f t="shared" si="106"/>
        <v>1JBTICC408</v>
      </c>
      <c r="ES165" s="32" t="b">
        <f t="shared" ref="ES165:ES197" si="138">VLOOKUP(EU165,M:N,2,0)=EV165</f>
        <v>1</v>
      </c>
      <c r="ET165" s="46" t="s">
        <v>10</v>
      </c>
      <c r="EU165" s="46" t="s">
        <v>10356</v>
      </c>
      <c r="EV165" s="46" t="s">
        <v>10357</v>
      </c>
      <c r="EW165" s="46" t="s">
        <v>9398</v>
      </c>
      <c r="EX165" s="61">
        <v>43270.480529548608</v>
      </c>
      <c r="EY165" s="46" t="s">
        <v>9398</v>
      </c>
      <c r="EZ165" s="61">
        <v>43270.480529548608</v>
      </c>
    </row>
    <row r="166" spans="1:156" s="46" customFormat="1" x14ac:dyDescent="0.35">
      <c r="A166" s="47">
        <v>43270</v>
      </c>
      <c r="B166" s="47"/>
      <c r="C166" s="47">
        <v>43264</v>
      </c>
      <c r="D166" s="46" t="s">
        <v>10846</v>
      </c>
      <c r="E166" s="22" t="str">
        <f t="shared" si="137"/>
        <v>X</v>
      </c>
      <c r="F166" s="22" t="str">
        <f t="shared" si="137"/>
        <v/>
      </c>
      <c r="G166" s="22" t="str">
        <f t="shared" si="137"/>
        <v/>
      </c>
      <c r="H166" s="22" t="str">
        <f t="shared" si="137"/>
        <v>X</v>
      </c>
      <c r="I166" s="22" t="str">
        <f t="shared" si="137"/>
        <v>X</v>
      </c>
      <c r="J166" s="22" t="str">
        <f t="shared" si="137"/>
        <v/>
      </c>
      <c r="K166" s="22" t="str">
        <f t="shared" si="137"/>
        <v/>
      </c>
      <c r="L166" s="22" t="s">
        <v>10266</v>
      </c>
      <c r="M166" s="46" t="s">
        <v>10351</v>
      </c>
      <c r="N166" s="46" t="s">
        <v>10352</v>
      </c>
      <c r="O166" s="32">
        <f t="shared" si="107"/>
        <v>124405</v>
      </c>
      <c r="P166" s="34"/>
      <c r="Q166" s="34"/>
      <c r="R166" s="34"/>
      <c r="S166" s="32" t="str">
        <f>IFERROR(VLOOKUP(LEFT($M166,2),'ALL-Unit Code 4'!$W:$W,1,0),VLOOKUP($D$3,Sites!$A:$B,2,0))</f>
        <v>CO</v>
      </c>
      <c r="T166" s="32" t="str">
        <f>VLOOKUP(O166,'ALL-Chart of Accounts'!$E:$F,2,0)</f>
        <v>IC AR - AT UK</v>
      </c>
      <c r="U166" s="34"/>
      <c r="V166" s="34"/>
      <c r="W166" s="34"/>
      <c r="X166" s="34"/>
      <c r="Y166" s="34"/>
      <c r="Z166" s="34"/>
      <c r="AA166" s="37">
        <v>119800</v>
      </c>
      <c r="AB166" s="34"/>
      <c r="AC166" s="34"/>
      <c r="AD166" s="34"/>
      <c r="AE166" s="32" t="str">
        <f t="shared" si="98"/>
        <v>CO</v>
      </c>
      <c r="AF166" s="32" t="str">
        <f>VLOOKUP(AA166,'ALL-Chart of Accounts'!$E:$F,2,0)</f>
        <v>Invoice Clearing Account</v>
      </c>
      <c r="AG166" s="32">
        <f t="shared" si="108"/>
        <v>119800</v>
      </c>
      <c r="AH166" s="32" t="str">
        <f t="shared" si="109"/>
        <v/>
      </c>
      <c r="AI166" s="32" t="str">
        <f t="shared" si="110"/>
        <v/>
      </c>
      <c r="AJ166" s="34"/>
      <c r="AK166" s="32" t="str">
        <f t="shared" si="99"/>
        <v>CO</v>
      </c>
      <c r="AL166" s="32" t="str">
        <f>VLOOKUP(AG166,'ALL-Chart of Accounts'!$E:$F,2,0)</f>
        <v>Invoice Clearing Account</v>
      </c>
      <c r="AM166" s="34"/>
      <c r="AN166" s="34"/>
      <c r="AO166" s="34"/>
      <c r="AP166" s="34"/>
      <c r="AQ166" s="34"/>
      <c r="AR166" s="34"/>
      <c r="AS166" s="32">
        <f t="shared" si="111"/>
        <v>119800</v>
      </c>
      <c r="AT166" s="32" t="str">
        <f t="shared" si="112"/>
        <v/>
      </c>
      <c r="AU166" s="32" t="str">
        <f t="shared" si="113"/>
        <v/>
      </c>
      <c r="AV166" s="34"/>
      <c r="AW166" s="32" t="str">
        <f t="shared" si="100"/>
        <v>CO</v>
      </c>
      <c r="AX166" s="32" t="str">
        <f>VLOOKUP(AS166,'ALL-Chart of Accounts'!$E:$F,2,0)</f>
        <v>Invoice Clearing Account</v>
      </c>
      <c r="AY166" s="34"/>
      <c r="AZ166" s="34"/>
      <c r="BA166" s="34"/>
      <c r="BB166" s="34"/>
      <c r="BC166" s="34"/>
      <c r="BD166" s="34"/>
      <c r="BE166" s="34"/>
      <c r="BF166" s="34"/>
      <c r="BG166" s="34"/>
      <c r="BH166" s="34"/>
      <c r="BI166" s="34"/>
      <c r="BJ166" s="34"/>
      <c r="BK166" s="34"/>
      <c r="BL166" s="34"/>
      <c r="BM166" s="34"/>
      <c r="BN166" s="34"/>
      <c r="BO166" s="34"/>
      <c r="BP166" s="34"/>
      <c r="BQ166" s="34"/>
      <c r="BR166" s="34"/>
      <c r="BS166" s="34"/>
      <c r="BT166" s="34"/>
      <c r="BU166" s="34"/>
      <c r="BV166" s="34"/>
      <c r="BW166" s="34"/>
      <c r="BX166" s="34"/>
      <c r="BY166" s="34"/>
      <c r="BZ166" s="34"/>
      <c r="CA166" s="34"/>
      <c r="CB166" s="34"/>
      <c r="CC166" s="34"/>
      <c r="CD166" s="34"/>
      <c r="CE166" s="34"/>
      <c r="CF166" s="34"/>
      <c r="CG166" s="34"/>
      <c r="CH166" s="34"/>
      <c r="CI166" s="32">
        <f t="shared" si="120"/>
        <v>119800</v>
      </c>
      <c r="CJ166" s="32" t="str">
        <f t="shared" si="114"/>
        <v/>
      </c>
      <c r="CK166" s="34"/>
      <c r="CL166" s="34"/>
      <c r="CM166" s="32" t="str">
        <f t="shared" si="101"/>
        <v>CO</v>
      </c>
      <c r="CN166" s="32" t="str">
        <f>VLOOKUP(CI166,'ALL-Chart of Accounts'!$E:$F,2,0)</f>
        <v>Invoice Clearing Account</v>
      </c>
      <c r="CO166" s="32">
        <f t="shared" si="121"/>
        <v>119800</v>
      </c>
      <c r="CP166" s="32" t="str">
        <f t="shared" si="115"/>
        <v/>
      </c>
      <c r="CQ166" s="34"/>
      <c r="CR166" s="34"/>
      <c r="CS166" s="32" t="str">
        <f t="shared" si="102"/>
        <v>CO</v>
      </c>
      <c r="CT166" s="32" t="str">
        <f>VLOOKUP(CO166,'ALL-Chart of Accounts'!$E:$F,2,0)</f>
        <v>Invoice Clearing Account</v>
      </c>
      <c r="CU166" s="32">
        <f t="shared" si="122"/>
        <v>119800</v>
      </c>
      <c r="CV166" s="32" t="str">
        <f t="shared" si="116"/>
        <v/>
      </c>
      <c r="CW166" s="34"/>
      <c r="CX166" s="34"/>
      <c r="CY166" s="32" t="str">
        <f t="shared" si="103"/>
        <v>CO</v>
      </c>
      <c r="CZ166" s="32" t="str">
        <f>VLOOKUP(CU166,'ALL-Chart of Accounts'!$E:$F,2,0)</f>
        <v>Invoice Clearing Account</v>
      </c>
      <c r="DA166" s="32">
        <f t="shared" si="123"/>
        <v>119800</v>
      </c>
      <c r="DB166" s="32" t="str">
        <f t="shared" si="117"/>
        <v/>
      </c>
      <c r="DC166" s="34"/>
      <c r="DD166" s="34"/>
      <c r="DE166" s="32" t="str">
        <f t="shared" si="104"/>
        <v>CO</v>
      </c>
      <c r="DF166" s="32" t="str">
        <f>VLOOKUP(DA166,'ALL-Chart of Accounts'!$E:$F,2,0)</f>
        <v>Invoice Clearing Account</v>
      </c>
      <c r="DG166" s="32">
        <f t="shared" si="124"/>
        <v>119800</v>
      </c>
      <c r="DH166" s="32" t="str">
        <f t="shared" si="118"/>
        <v/>
      </c>
      <c r="DI166" s="34"/>
      <c r="DJ166" s="34"/>
      <c r="DK166" s="32" t="str">
        <f t="shared" si="105"/>
        <v>CO</v>
      </c>
      <c r="DL166" s="32" t="str">
        <f>VLOOKUP(DG166,'ALL-Chart of Accounts'!$E:$F,2,0)</f>
        <v>Invoice Clearing Account</v>
      </c>
      <c r="DM166" s="34"/>
      <c r="DN166" s="34"/>
      <c r="DO166" s="34"/>
      <c r="DP166" s="34"/>
      <c r="DQ166" s="34"/>
      <c r="DR166" s="34"/>
      <c r="DS166" s="34"/>
      <c r="DT166" s="34"/>
      <c r="DU166" s="34"/>
      <c r="DV166" s="34"/>
      <c r="DW166" s="34"/>
      <c r="DX166" s="34"/>
      <c r="DY166" s="34"/>
      <c r="DZ166" s="34"/>
      <c r="EA166" s="34"/>
      <c r="EB166" s="34"/>
      <c r="EC166" s="34"/>
      <c r="ED166" s="34"/>
      <c r="EE166" s="34"/>
      <c r="EF166" s="34"/>
      <c r="EG166" s="34"/>
      <c r="EH166" s="34"/>
      <c r="EI166" s="34"/>
      <c r="EJ166" s="34"/>
      <c r="EK166" s="34"/>
      <c r="EL166" s="34"/>
      <c r="EM166" s="34"/>
      <c r="EN166" s="34"/>
      <c r="EO166" s="34"/>
      <c r="EP166" s="34"/>
      <c r="ER166" s="32" t="str">
        <f t="shared" si="106"/>
        <v>1JBTICC410</v>
      </c>
      <c r="ES166" s="32" t="b">
        <f t="shared" si="138"/>
        <v>1</v>
      </c>
      <c r="ET166" s="46" t="s">
        <v>10</v>
      </c>
      <c r="EU166" s="46" t="s">
        <v>10358</v>
      </c>
      <c r="EV166" s="46" t="s">
        <v>10359</v>
      </c>
      <c r="EW166" s="46" t="s">
        <v>9398</v>
      </c>
      <c r="EX166" s="61">
        <v>43270.480531516201</v>
      </c>
      <c r="EY166" s="46" t="s">
        <v>9398</v>
      </c>
      <c r="EZ166" s="61">
        <v>43270.480531516201</v>
      </c>
    </row>
    <row r="167" spans="1:156" s="46" customFormat="1" x14ac:dyDescent="0.35">
      <c r="A167" s="47">
        <v>43270</v>
      </c>
      <c r="B167" s="47"/>
      <c r="C167" s="47">
        <v>43264</v>
      </c>
      <c r="D167" s="46" t="s">
        <v>10846</v>
      </c>
      <c r="E167" s="22" t="str">
        <f t="shared" si="137"/>
        <v>X</v>
      </c>
      <c r="F167" s="22" t="str">
        <f t="shared" si="137"/>
        <v/>
      </c>
      <c r="G167" s="22" t="str">
        <f t="shared" si="137"/>
        <v/>
      </c>
      <c r="H167" s="22" t="str">
        <f t="shared" si="137"/>
        <v>X</v>
      </c>
      <c r="I167" s="22" t="str">
        <f t="shared" si="137"/>
        <v>X</v>
      </c>
      <c r="J167" s="22" t="str">
        <f t="shared" si="137"/>
        <v/>
      </c>
      <c r="K167" s="22" t="str">
        <f t="shared" si="137"/>
        <v/>
      </c>
      <c r="L167" s="22" t="s">
        <v>10266</v>
      </c>
      <c r="M167" s="46" t="s">
        <v>10353</v>
      </c>
      <c r="N167" s="46" t="s">
        <v>10578</v>
      </c>
      <c r="O167" s="32">
        <f t="shared" si="107"/>
        <v>124406</v>
      </c>
      <c r="P167" s="34"/>
      <c r="Q167" s="34"/>
      <c r="R167" s="34"/>
      <c r="S167" s="32" t="str">
        <f>IFERROR(VLOOKUP(LEFT($M167,2),'ALL-Unit Code 4'!$W:$W,1,0),VLOOKUP($D$3,Sites!$A:$B,2,0))</f>
        <v>CO</v>
      </c>
      <c r="T167" s="32" t="str">
        <f>VLOOKUP(O167,'ALL-Chart of Accounts'!$E:$F,2,0)</f>
        <v>IC AR - AGV UK</v>
      </c>
      <c r="U167" s="34"/>
      <c r="V167" s="34"/>
      <c r="W167" s="34"/>
      <c r="X167" s="34"/>
      <c r="Y167" s="34"/>
      <c r="Z167" s="34"/>
      <c r="AA167" s="37">
        <v>119800</v>
      </c>
      <c r="AB167" s="34"/>
      <c r="AC167" s="34"/>
      <c r="AD167" s="34"/>
      <c r="AE167" s="32" t="str">
        <f t="shared" si="98"/>
        <v>CO</v>
      </c>
      <c r="AF167" s="32" t="str">
        <f>VLOOKUP(AA167,'ALL-Chart of Accounts'!$E:$F,2,0)</f>
        <v>Invoice Clearing Account</v>
      </c>
      <c r="AG167" s="32">
        <f t="shared" si="108"/>
        <v>119800</v>
      </c>
      <c r="AH167" s="32" t="str">
        <f t="shared" si="109"/>
        <v/>
      </c>
      <c r="AI167" s="32" t="str">
        <f t="shared" si="110"/>
        <v/>
      </c>
      <c r="AJ167" s="34"/>
      <c r="AK167" s="32" t="str">
        <f t="shared" si="99"/>
        <v>CO</v>
      </c>
      <c r="AL167" s="32" t="str">
        <f>VLOOKUP(AG167,'ALL-Chart of Accounts'!$E:$F,2,0)</f>
        <v>Invoice Clearing Account</v>
      </c>
      <c r="AM167" s="34"/>
      <c r="AN167" s="34"/>
      <c r="AO167" s="34"/>
      <c r="AP167" s="34"/>
      <c r="AQ167" s="34"/>
      <c r="AR167" s="34"/>
      <c r="AS167" s="32">
        <f t="shared" si="111"/>
        <v>119800</v>
      </c>
      <c r="AT167" s="32" t="str">
        <f t="shared" si="112"/>
        <v/>
      </c>
      <c r="AU167" s="32" t="str">
        <f t="shared" si="113"/>
        <v/>
      </c>
      <c r="AV167" s="34"/>
      <c r="AW167" s="32" t="str">
        <f t="shared" si="100"/>
        <v>CO</v>
      </c>
      <c r="AX167" s="32" t="str">
        <f>VLOOKUP(AS167,'ALL-Chart of Accounts'!$E:$F,2,0)</f>
        <v>Invoice Clearing Account</v>
      </c>
      <c r="AY167" s="34"/>
      <c r="AZ167" s="34"/>
      <c r="BA167" s="34"/>
      <c r="BB167" s="34"/>
      <c r="BC167" s="34"/>
      <c r="BD167" s="34"/>
      <c r="BE167" s="34"/>
      <c r="BF167" s="34"/>
      <c r="BG167" s="34"/>
      <c r="BH167" s="34"/>
      <c r="BI167" s="34"/>
      <c r="BJ167" s="34"/>
      <c r="BK167" s="34"/>
      <c r="BL167" s="34"/>
      <c r="BM167" s="34"/>
      <c r="BN167" s="34"/>
      <c r="BO167" s="34"/>
      <c r="BP167" s="34"/>
      <c r="BQ167" s="34"/>
      <c r="BR167" s="34"/>
      <c r="BS167" s="34"/>
      <c r="BT167" s="34"/>
      <c r="BU167" s="34"/>
      <c r="BV167" s="34"/>
      <c r="BW167" s="34"/>
      <c r="BX167" s="34"/>
      <c r="BY167" s="34"/>
      <c r="BZ167" s="34"/>
      <c r="CA167" s="34"/>
      <c r="CB167" s="34"/>
      <c r="CC167" s="34"/>
      <c r="CD167" s="34"/>
      <c r="CE167" s="34"/>
      <c r="CF167" s="34"/>
      <c r="CG167" s="34"/>
      <c r="CH167" s="34"/>
      <c r="CI167" s="32">
        <f t="shared" si="120"/>
        <v>119800</v>
      </c>
      <c r="CJ167" s="32" t="str">
        <f t="shared" si="114"/>
        <v/>
      </c>
      <c r="CK167" s="34"/>
      <c r="CL167" s="34"/>
      <c r="CM167" s="32" t="str">
        <f t="shared" si="101"/>
        <v>CO</v>
      </c>
      <c r="CN167" s="32" t="str">
        <f>VLOOKUP(CI167,'ALL-Chart of Accounts'!$E:$F,2,0)</f>
        <v>Invoice Clearing Account</v>
      </c>
      <c r="CO167" s="32">
        <f t="shared" si="121"/>
        <v>119800</v>
      </c>
      <c r="CP167" s="32" t="str">
        <f t="shared" si="115"/>
        <v/>
      </c>
      <c r="CQ167" s="34"/>
      <c r="CR167" s="34"/>
      <c r="CS167" s="32" t="str">
        <f t="shared" si="102"/>
        <v>CO</v>
      </c>
      <c r="CT167" s="32" t="str">
        <f>VLOOKUP(CO167,'ALL-Chart of Accounts'!$E:$F,2,0)</f>
        <v>Invoice Clearing Account</v>
      </c>
      <c r="CU167" s="32">
        <f t="shared" si="122"/>
        <v>119800</v>
      </c>
      <c r="CV167" s="32" t="str">
        <f t="shared" si="116"/>
        <v/>
      </c>
      <c r="CW167" s="34"/>
      <c r="CX167" s="34"/>
      <c r="CY167" s="32" t="str">
        <f t="shared" si="103"/>
        <v>CO</v>
      </c>
      <c r="CZ167" s="32" t="str">
        <f>VLOOKUP(CU167,'ALL-Chart of Accounts'!$E:$F,2,0)</f>
        <v>Invoice Clearing Account</v>
      </c>
      <c r="DA167" s="32">
        <f t="shared" si="123"/>
        <v>119800</v>
      </c>
      <c r="DB167" s="32" t="str">
        <f t="shared" si="117"/>
        <v/>
      </c>
      <c r="DC167" s="34"/>
      <c r="DD167" s="34"/>
      <c r="DE167" s="32" t="str">
        <f t="shared" si="104"/>
        <v>CO</v>
      </c>
      <c r="DF167" s="32" t="str">
        <f>VLOOKUP(DA167,'ALL-Chart of Accounts'!$E:$F,2,0)</f>
        <v>Invoice Clearing Account</v>
      </c>
      <c r="DG167" s="32">
        <f t="shared" si="124"/>
        <v>119800</v>
      </c>
      <c r="DH167" s="32" t="str">
        <f t="shared" si="118"/>
        <v/>
      </c>
      <c r="DI167" s="34"/>
      <c r="DJ167" s="34"/>
      <c r="DK167" s="32" t="str">
        <f t="shared" si="105"/>
        <v>CO</v>
      </c>
      <c r="DL167" s="32" t="str">
        <f>VLOOKUP(DG167,'ALL-Chart of Accounts'!$E:$F,2,0)</f>
        <v>Invoice Clearing Account</v>
      </c>
      <c r="DM167" s="34"/>
      <c r="DN167" s="34"/>
      <c r="DO167" s="34"/>
      <c r="DP167" s="34"/>
      <c r="DQ167" s="34"/>
      <c r="DR167" s="34"/>
      <c r="DS167" s="34"/>
      <c r="DT167" s="34"/>
      <c r="DU167" s="34"/>
      <c r="DV167" s="34"/>
      <c r="DW167" s="34"/>
      <c r="DX167" s="34"/>
      <c r="DY167" s="34"/>
      <c r="DZ167" s="34"/>
      <c r="EA167" s="34"/>
      <c r="EB167" s="34"/>
      <c r="EC167" s="34"/>
      <c r="ED167" s="34"/>
      <c r="EE167" s="34"/>
      <c r="EF167" s="34"/>
      <c r="EG167" s="34"/>
      <c r="EH167" s="34"/>
      <c r="EI167" s="34"/>
      <c r="EJ167" s="34"/>
      <c r="EK167" s="34"/>
      <c r="EL167" s="34"/>
      <c r="EM167" s="34"/>
      <c r="EN167" s="34"/>
      <c r="EO167" s="34"/>
      <c r="EP167" s="34"/>
      <c r="ER167" s="32" t="str">
        <f t="shared" si="106"/>
        <v>1JBTICC411</v>
      </c>
      <c r="ES167" s="32" t="b">
        <f t="shared" si="138"/>
        <v>1</v>
      </c>
      <c r="ET167" s="46" t="s">
        <v>10</v>
      </c>
      <c r="EU167" s="46" t="s">
        <v>10360</v>
      </c>
      <c r="EV167" s="46" t="s">
        <v>10361</v>
      </c>
      <c r="EW167" s="46" t="s">
        <v>9398</v>
      </c>
      <c r="EX167" s="61">
        <v>43270.480533449074</v>
      </c>
      <c r="EY167" s="46" t="s">
        <v>9398</v>
      </c>
      <c r="EZ167" s="61">
        <v>43270.480533449074</v>
      </c>
    </row>
    <row r="168" spans="1:156" s="46" customFormat="1" x14ac:dyDescent="0.35">
      <c r="A168" s="47">
        <v>43270</v>
      </c>
      <c r="B168" s="47"/>
      <c r="C168" s="47">
        <v>43264</v>
      </c>
      <c r="D168" s="46" t="s">
        <v>10846</v>
      </c>
      <c r="E168" s="22" t="str">
        <f t="shared" si="137"/>
        <v>X</v>
      </c>
      <c r="F168" s="22" t="str">
        <f t="shared" si="137"/>
        <v/>
      </c>
      <c r="G168" s="22" t="str">
        <f t="shared" si="137"/>
        <v/>
      </c>
      <c r="H168" s="22" t="str">
        <f t="shared" si="137"/>
        <v>X</v>
      </c>
      <c r="I168" s="22" t="str">
        <f t="shared" si="137"/>
        <v>X</v>
      </c>
      <c r="J168" s="22" t="str">
        <f t="shared" si="137"/>
        <v/>
      </c>
      <c r="K168" s="22" t="str">
        <f t="shared" si="137"/>
        <v/>
      </c>
      <c r="L168" s="22" t="s">
        <v>10266</v>
      </c>
      <c r="M168" s="46" t="s">
        <v>10354</v>
      </c>
      <c r="N168" s="46" t="s">
        <v>10355</v>
      </c>
      <c r="O168" s="32">
        <f t="shared" si="107"/>
        <v>124407</v>
      </c>
      <c r="P168" s="34"/>
      <c r="Q168" s="34"/>
      <c r="R168" s="34"/>
      <c r="S168" s="32" t="str">
        <f>IFERROR(VLOOKUP(LEFT($M168,2),'ALL-Unit Code 4'!$W:$W,1,0),VLOOKUP($D$3,Sites!$A:$B,2,0))</f>
        <v>CO</v>
      </c>
      <c r="T168" s="32" t="str">
        <f>VLOOKUP(O168,'ALL-Chart of Accounts'!$E:$F,2,0)</f>
        <v>IC AR - HQ UK</v>
      </c>
      <c r="U168" s="34"/>
      <c r="V168" s="34"/>
      <c r="W168" s="34"/>
      <c r="X168" s="34"/>
      <c r="Y168" s="34"/>
      <c r="Z168" s="34"/>
      <c r="AA168" s="37">
        <v>119800</v>
      </c>
      <c r="AB168" s="34"/>
      <c r="AC168" s="34"/>
      <c r="AD168" s="34"/>
      <c r="AE168" s="32" t="str">
        <f t="shared" si="98"/>
        <v>CO</v>
      </c>
      <c r="AF168" s="32" t="str">
        <f>VLOOKUP(AA168,'ALL-Chart of Accounts'!$E:$F,2,0)</f>
        <v>Invoice Clearing Account</v>
      </c>
      <c r="AG168" s="32">
        <f t="shared" si="108"/>
        <v>119800</v>
      </c>
      <c r="AH168" s="32" t="str">
        <f t="shared" si="109"/>
        <v/>
      </c>
      <c r="AI168" s="32" t="str">
        <f t="shared" si="110"/>
        <v/>
      </c>
      <c r="AJ168" s="34"/>
      <c r="AK168" s="32" t="str">
        <f t="shared" si="99"/>
        <v>CO</v>
      </c>
      <c r="AL168" s="32" t="str">
        <f>VLOOKUP(AG168,'ALL-Chart of Accounts'!$E:$F,2,0)</f>
        <v>Invoice Clearing Account</v>
      </c>
      <c r="AM168" s="34"/>
      <c r="AN168" s="34"/>
      <c r="AO168" s="34"/>
      <c r="AP168" s="34"/>
      <c r="AQ168" s="34"/>
      <c r="AR168" s="34"/>
      <c r="AS168" s="32">
        <f t="shared" si="111"/>
        <v>119800</v>
      </c>
      <c r="AT168" s="32" t="str">
        <f t="shared" si="112"/>
        <v/>
      </c>
      <c r="AU168" s="32" t="str">
        <f t="shared" si="113"/>
        <v/>
      </c>
      <c r="AV168" s="34"/>
      <c r="AW168" s="32" t="str">
        <f t="shared" si="100"/>
        <v>CO</v>
      </c>
      <c r="AX168" s="32" t="str">
        <f>VLOOKUP(AS168,'ALL-Chart of Accounts'!$E:$F,2,0)</f>
        <v>Invoice Clearing Account</v>
      </c>
      <c r="AY168" s="34"/>
      <c r="AZ168" s="34"/>
      <c r="BA168" s="34"/>
      <c r="BB168" s="34"/>
      <c r="BC168" s="34"/>
      <c r="BD168" s="34"/>
      <c r="BE168" s="34"/>
      <c r="BF168" s="34"/>
      <c r="BG168" s="34"/>
      <c r="BH168" s="34"/>
      <c r="BI168" s="34"/>
      <c r="BJ168" s="34"/>
      <c r="BK168" s="34"/>
      <c r="BL168" s="34"/>
      <c r="BM168" s="34"/>
      <c r="BN168" s="34"/>
      <c r="BO168" s="34"/>
      <c r="BP168" s="34"/>
      <c r="BQ168" s="34"/>
      <c r="BR168" s="34"/>
      <c r="BS168" s="34"/>
      <c r="BT168" s="34"/>
      <c r="BU168" s="34"/>
      <c r="BV168" s="34"/>
      <c r="BW168" s="34"/>
      <c r="BX168" s="34"/>
      <c r="BY168" s="34"/>
      <c r="BZ168" s="34"/>
      <c r="CA168" s="34"/>
      <c r="CB168" s="34"/>
      <c r="CC168" s="34"/>
      <c r="CD168" s="34"/>
      <c r="CE168" s="34"/>
      <c r="CF168" s="34"/>
      <c r="CG168" s="34"/>
      <c r="CH168" s="34"/>
      <c r="CI168" s="32">
        <f t="shared" si="120"/>
        <v>119800</v>
      </c>
      <c r="CJ168" s="32" t="str">
        <f t="shared" si="114"/>
        <v/>
      </c>
      <c r="CK168" s="34"/>
      <c r="CL168" s="34"/>
      <c r="CM168" s="32" t="str">
        <f t="shared" si="101"/>
        <v>CO</v>
      </c>
      <c r="CN168" s="32" t="str">
        <f>VLOOKUP(CI168,'ALL-Chart of Accounts'!$E:$F,2,0)</f>
        <v>Invoice Clearing Account</v>
      </c>
      <c r="CO168" s="32">
        <f t="shared" si="121"/>
        <v>119800</v>
      </c>
      <c r="CP168" s="32" t="str">
        <f t="shared" si="115"/>
        <v/>
      </c>
      <c r="CQ168" s="34"/>
      <c r="CR168" s="34"/>
      <c r="CS168" s="32" t="str">
        <f t="shared" si="102"/>
        <v>CO</v>
      </c>
      <c r="CT168" s="32" t="str">
        <f>VLOOKUP(CO168,'ALL-Chart of Accounts'!$E:$F,2,0)</f>
        <v>Invoice Clearing Account</v>
      </c>
      <c r="CU168" s="32">
        <f t="shared" si="122"/>
        <v>119800</v>
      </c>
      <c r="CV168" s="32" t="str">
        <f t="shared" si="116"/>
        <v/>
      </c>
      <c r="CW168" s="34"/>
      <c r="CX168" s="34"/>
      <c r="CY168" s="32" t="str">
        <f t="shared" si="103"/>
        <v>CO</v>
      </c>
      <c r="CZ168" s="32" t="str">
        <f>VLOOKUP(CU168,'ALL-Chart of Accounts'!$E:$F,2,0)</f>
        <v>Invoice Clearing Account</v>
      </c>
      <c r="DA168" s="32">
        <f t="shared" si="123"/>
        <v>119800</v>
      </c>
      <c r="DB168" s="32" t="str">
        <f t="shared" si="117"/>
        <v/>
      </c>
      <c r="DC168" s="34"/>
      <c r="DD168" s="34"/>
      <c r="DE168" s="32" t="str">
        <f t="shared" si="104"/>
        <v>CO</v>
      </c>
      <c r="DF168" s="32" t="str">
        <f>VLOOKUP(DA168,'ALL-Chart of Accounts'!$E:$F,2,0)</f>
        <v>Invoice Clearing Account</v>
      </c>
      <c r="DG168" s="32">
        <f t="shared" si="124"/>
        <v>119800</v>
      </c>
      <c r="DH168" s="32" t="str">
        <f t="shared" si="118"/>
        <v/>
      </c>
      <c r="DI168" s="34"/>
      <c r="DJ168" s="34"/>
      <c r="DK168" s="32" t="str">
        <f t="shared" si="105"/>
        <v>CO</v>
      </c>
      <c r="DL168" s="32" t="str">
        <f>VLOOKUP(DG168,'ALL-Chart of Accounts'!$E:$F,2,0)</f>
        <v>Invoice Clearing Account</v>
      </c>
      <c r="DM168" s="34"/>
      <c r="DN168" s="34"/>
      <c r="DO168" s="34"/>
      <c r="DP168" s="34"/>
      <c r="DQ168" s="34"/>
      <c r="DR168" s="34"/>
      <c r="DS168" s="34"/>
      <c r="DT168" s="34"/>
      <c r="DU168" s="34"/>
      <c r="DV168" s="34"/>
      <c r="DW168" s="34"/>
      <c r="DX168" s="34"/>
      <c r="DY168" s="34"/>
      <c r="DZ168" s="34"/>
      <c r="EA168" s="34"/>
      <c r="EB168" s="34"/>
      <c r="EC168" s="34"/>
      <c r="ED168" s="34"/>
      <c r="EE168" s="34"/>
      <c r="EF168" s="34"/>
      <c r="EG168" s="34"/>
      <c r="EH168" s="34"/>
      <c r="EI168" s="34"/>
      <c r="EJ168" s="34"/>
      <c r="EK168" s="34"/>
      <c r="EL168" s="34"/>
      <c r="EM168" s="34"/>
      <c r="EN168" s="34"/>
      <c r="EO168" s="34"/>
      <c r="EP168" s="34"/>
      <c r="ER168" s="32" t="str">
        <f t="shared" si="106"/>
        <v>1JBTICC412</v>
      </c>
      <c r="ES168" s="32" t="b">
        <f t="shared" si="138"/>
        <v>1</v>
      </c>
      <c r="ET168" s="46" t="s">
        <v>10</v>
      </c>
      <c r="EU168" s="46" t="s">
        <v>10362</v>
      </c>
      <c r="EV168" s="46" t="s">
        <v>10363</v>
      </c>
      <c r="EW168" s="46" t="s">
        <v>9398</v>
      </c>
      <c r="EX168" s="61">
        <v>43270.480535567127</v>
      </c>
      <c r="EY168" s="46" t="s">
        <v>9398</v>
      </c>
      <c r="EZ168" s="61">
        <v>43270.480535567127</v>
      </c>
    </row>
    <row r="169" spans="1:156" s="46" customFormat="1" x14ac:dyDescent="0.35">
      <c r="A169" s="47">
        <v>43270</v>
      </c>
      <c r="B169" s="47"/>
      <c r="C169" s="47">
        <v>43264</v>
      </c>
      <c r="D169" s="46" t="s">
        <v>10846</v>
      </c>
      <c r="E169" s="22" t="str">
        <f t="shared" si="137"/>
        <v>X</v>
      </c>
      <c r="F169" s="22" t="str">
        <f t="shared" si="137"/>
        <v/>
      </c>
      <c r="G169" s="22" t="str">
        <f t="shared" si="137"/>
        <v/>
      </c>
      <c r="H169" s="22" t="str">
        <f t="shared" si="137"/>
        <v>X</v>
      </c>
      <c r="I169" s="22" t="str">
        <f t="shared" si="137"/>
        <v>X</v>
      </c>
      <c r="J169" s="22" t="str">
        <f t="shared" si="137"/>
        <v/>
      </c>
      <c r="K169" s="22" t="str">
        <f t="shared" si="137"/>
        <v/>
      </c>
      <c r="L169" s="22" t="s">
        <v>10266</v>
      </c>
      <c r="M169" s="46" t="s">
        <v>10356</v>
      </c>
      <c r="N169" s="46" t="s">
        <v>10357</v>
      </c>
      <c r="O169" s="32">
        <f t="shared" si="107"/>
        <v>124408</v>
      </c>
      <c r="P169" s="34"/>
      <c r="Q169" s="34"/>
      <c r="R169" s="34"/>
      <c r="S169" s="32" t="str">
        <f>IFERROR(VLOOKUP(LEFT($M169,2),'ALL-Unit Code 4'!$W:$W,1,0),VLOOKUP($D$3,Sites!$A:$B,2,0))</f>
        <v>CO</v>
      </c>
      <c r="T169" s="32" t="str">
        <f>VLOOKUP(O169,'ALL-Chart of Accounts'!$E:$F,2,0)</f>
        <v>IC AR - Double D UK</v>
      </c>
      <c r="U169" s="34"/>
      <c r="V169" s="34"/>
      <c r="W169" s="34"/>
      <c r="X169" s="34"/>
      <c r="Y169" s="34"/>
      <c r="Z169" s="34"/>
      <c r="AA169" s="37">
        <v>119800</v>
      </c>
      <c r="AB169" s="34"/>
      <c r="AC169" s="34"/>
      <c r="AD169" s="34"/>
      <c r="AE169" s="32" t="str">
        <f t="shared" si="98"/>
        <v>CO</v>
      </c>
      <c r="AF169" s="32" t="str">
        <f>VLOOKUP(AA169,'ALL-Chart of Accounts'!$E:$F,2,0)</f>
        <v>Invoice Clearing Account</v>
      </c>
      <c r="AG169" s="32">
        <f t="shared" si="108"/>
        <v>119800</v>
      </c>
      <c r="AH169" s="32" t="str">
        <f t="shared" si="109"/>
        <v/>
      </c>
      <c r="AI169" s="32" t="str">
        <f t="shared" si="110"/>
        <v/>
      </c>
      <c r="AJ169" s="34"/>
      <c r="AK169" s="32" t="str">
        <f t="shared" si="99"/>
        <v>CO</v>
      </c>
      <c r="AL169" s="32" t="str">
        <f>VLOOKUP(AG169,'ALL-Chart of Accounts'!$E:$F,2,0)</f>
        <v>Invoice Clearing Account</v>
      </c>
      <c r="AM169" s="34"/>
      <c r="AN169" s="34"/>
      <c r="AO169" s="34"/>
      <c r="AP169" s="34"/>
      <c r="AQ169" s="34"/>
      <c r="AR169" s="34"/>
      <c r="AS169" s="32">
        <f t="shared" si="111"/>
        <v>119800</v>
      </c>
      <c r="AT169" s="32" t="str">
        <f t="shared" si="112"/>
        <v/>
      </c>
      <c r="AU169" s="32" t="str">
        <f t="shared" si="113"/>
        <v/>
      </c>
      <c r="AV169" s="34"/>
      <c r="AW169" s="32" t="str">
        <f t="shared" si="100"/>
        <v>CO</v>
      </c>
      <c r="AX169" s="32" t="str">
        <f>VLOOKUP(AS169,'ALL-Chart of Accounts'!$E:$F,2,0)</f>
        <v>Invoice Clearing Account</v>
      </c>
      <c r="AY169" s="34"/>
      <c r="AZ169" s="34"/>
      <c r="BA169" s="34"/>
      <c r="BB169" s="34"/>
      <c r="BC169" s="34"/>
      <c r="BD169" s="34"/>
      <c r="BE169" s="34"/>
      <c r="BF169" s="34"/>
      <c r="BG169" s="34"/>
      <c r="BH169" s="34"/>
      <c r="BI169" s="34"/>
      <c r="BJ169" s="34"/>
      <c r="BK169" s="34"/>
      <c r="BL169" s="34"/>
      <c r="BM169" s="34"/>
      <c r="BN169" s="34"/>
      <c r="BO169" s="34"/>
      <c r="BP169" s="34"/>
      <c r="BQ169" s="34"/>
      <c r="BR169" s="34"/>
      <c r="BS169" s="34"/>
      <c r="BT169" s="34"/>
      <c r="BU169" s="34"/>
      <c r="BV169" s="34"/>
      <c r="BW169" s="34"/>
      <c r="BX169" s="34"/>
      <c r="BY169" s="34"/>
      <c r="BZ169" s="34"/>
      <c r="CA169" s="34"/>
      <c r="CB169" s="34"/>
      <c r="CC169" s="34"/>
      <c r="CD169" s="34"/>
      <c r="CE169" s="34"/>
      <c r="CF169" s="34"/>
      <c r="CG169" s="34"/>
      <c r="CH169" s="34"/>
      <c r="CI169" s="32">
        <f t="shared" si="120"/>
        <v>119800</v>
      </c>
      <c r="CJ169" s="32" t="str">
        <f t="shared" si="114"/>
        <v/>
      </c>
      <c r="CK169" s="34"/>
      <c r="CL169" s="34"/>
      <c r="CM169" s="32" t="str">
        <f t="shared" si="101"/>
        <v>CO</v>
      </c>
      <c r="CN169" s="32" t="str">
        <f>VLOOKUP(CI169,'ALL-Chart of Accounts'!$E:$F,2,0)</f>
        <v>Invoice Clearing Account</v>
      </c>
      <c r="CO169" s="32">
        <f t="shared" si="121"/>
        <v>119800</v>
      </c>
      <c r="CP169" s="32" t="str">
        <f t="shared" si="115"/>
        <v/>
      </c>
      <c r="CQ169" s="34"/>
      <c r="CR169" s="34"/>
      <c r="CS169" s="32" t="str">
        <f t="shared" si="102"/>
        <v>CO</v>
      </c>
      <c r="CT169" s="32" t="str">
        <f>VLOOKUP(CO169,'ALL-Chart of Accounts'!$E:$F,2,0)</f>
        <v>Invoice Clearing Account</v>
      </c>
      <c r="CU169" s="32">
        <f t="shared" si="122"/>
        <v>119800</v>
      </c>
      <c r="CV169" s="32" t="str">
        <f t="shared" si="116"/>
        <v/>
      </c>
      <c r="CW169" s="34"/>
      <c r="CX169" s="34"/>
      <c r="CY169" s="32" t="str">
        <f t="shared" si="103"/>
        <v>CO</v>
      </c>
      <c r="CZ169" s="32" t="str">
        <f>VLOOKUP(CU169,'ALL-Chart of Accounts'!$E:$F,2,0)</f>
        <v>Invoice Clearing Account</v>
      </c>
      <c r="DA169" s="32">
        <f t="shared" si="123"/>
        <v>119800</v>
      </c>
      <c r="DB169" s="32" t="str">
        <f t="shared" si="117"/>
        <v/>
      </c>
      <c r="DC169" s="34"/>
      <c r="DD169" s="34"/>
      <c r="DE169" s="32" t="str">
        <f t="shared" si="104"/>
        <v>CO</v>
      </c>
      <c r="DF169" s="32" t="str">
        <f>VLOOKUP(DA169,'ALL-Chart of Accounts'!$E:$F,2,0)</f>
        <v>Invoice Clearing Account</v>
      </c>
      <c r="DG169" s="32">
        <f t="shared" si="124"/>
        <v>119800</v>
      </c>
      <c r="DH169" s="32" t="str">
        <f t="shared" si="118"/>
        <v/>
      </c>
      <c r="DI169" s="34"/>
      <c r="DJ169" s="34"/>
      <c r="DK169" s="32" t="str">
        <f t="shared" si="105"/>
        <v>CO</v>
      </c>
      <c r="DL169" s="32" t="str">
        <f>VLOOKUP(DG169,'ALL-Chart of Accounts'!$E:$F,2,0)</f>
        <v>Invoice Clearing Account</v>
      </c>
      <c r="DM169" s="34"/>
      <c r="DN169" s="34"/>
      <c r="DO169" s="34"/>
      <c r="DP169" s="34"/>
      <c r="DQ169" s="34"/>
      <c r="DR169" s="34"/>
      <c r="DS169" s="34"/>
      <c r="DT169" s="34"/>
      <c r="DU169" s="34"/>
      <c r="DV169" s="34"/>
      <c r="DW169" s="34"/>
      <c r="DX169" s="34"/>
      <c r="DY169" s="34"/>
      <c r="DZ169" s="34"/>
      <c r="EA169" s="34"/>
      <c r="EB169" s="34"/>
      <c r="EC169" s="34"/>
      <c r="ED169" s="34"/>
      <c r="EE169" s="34"/>
      <c r="EF169" s="34"/>
      <c r="EG169" s="34"/>
      <c r="EH169" s="34"/>
      <c r="EI169" s="34"/>
      <c r="EJ169" s="34"/>
      <c r="EK169" s="34"/>
      <c r="EL169" s="34"/>
      <c r="EM169" s="34"/>
      <c r="EN169" s="34"/>
      <c r="EO169" s="34"/>
      <c r="EP169" s="34"/>
      <c r="ER169" s="32" t="str">
        <f t="shared" si="106"/>
        <v>1JBTICC413</v>
      </c>
      <c r="ES169" s="32" t="b">
        <f t="shared" si="138"/>
        <v>1</v>
      </c>
      <c r="ET169" s="46" t="s">
        <v>10</v>
      </c>
      <c r="EU169" s="46" t="s">
        <v>10364</v>
      </c>
      <c r="EV169" s="46" t="s">
        <v>10365</v>
      </c>
      <c r="EW169" s="46" t="s">
        <v>9398</v>
      </c>
      <c r="EX169" s="61">
        <v>43270.480537928241</v>
      </c>
      <c r="EY169" s="46" t="s">
        <v>9398</v>
      </c>
      <c r="EZ169" s="61">
        <v>43270.480537928241</v>
      </c>
    </row>
    <row r="170" spans="1:156" s="46" customFormat="1" x14ac:dyDescent="0.35">
      <c r="A170" s="47">
        <v>43270</v>
      </c>
      <c r="B170" s="47"/>
      <c r="C170" s="47">
        <v>43264</v>
      </c>
      <c r="D170" s="46" t="s">
        <v>10846</v>
      </c>
      <c r="E170" s="22" t="str">
        <f t="shared" si="137"/>
        <v>X</v>
      </c>
      <c r="F170" s="22" t="str">
        <f t="shared" si="137"/>
        <v/>
      </c>
      <c r="G170" s="22" t="str">
        <f t="shared" si="137"/>
        <v/>
      </c>
      <c r="H170" s="22" t="str">
        <f t="shared" si="137"/>
        <v>X</v>
      </c>
      <c r="I170" s="22" t="str">
        <f t="shared" si="137"/>
        <v>X</v>
      </c>
      <c r="J170" s="22" t="str">
        <f t="shared" si="137"/>
        <v/>
      </c>
      <c r="K170" s="22" t="str">
        <f t="shared" si="137"/>
        <v/>
      </c>
      <c r="L170" s="22" t="s">
        <v>10266</v>
      </c>
      <c r="M170" s="46" t="s">
        <v>10358</v>
      </c>
      <c r="N170" s="46" t="s">
        <v>10359</v>
      </c>
      <c r="O170" s="32">
        <f t="shared" si="107"/>
        <v>124410</v>
      </c>
      <c r="P170" s="34"/>
      <c r="Q170" s="34"/>
      <c r="R170" s="34"/>
      <c r="S170" s="32" t="str">
        <f>IFERROR(VLOOKUP(LEFT($M170,2),'ALL-Unit Code 4'!$W:$W,1,0),VLOOKUP($D$3,Sites!$A:$B,2,0))</f>
        <v>CO</v>
      </c>
      <c r="T170" s="32" t="str">
        <f>VLOOKUP(O170,'ALL-Chart of Accounts'!$E:$F,2,0)</f>
        <v>IC AR - Wolf-Tec IP UK</v>
      </c>
      <c r="U170" s="34"/>
      <c r="V170" s="34"/>
      <c r="W170" s="34"/>
      <c r="X170" s="34"/>
      <c r="Y170" s="34"/>
      <c r="Z170" s="34"/>
      <c r="AA170" s="37">
        <v>119800</v>
      </c>
      <c r="AB170" s="34"/>
      <c r="AC170" s="34"/>
      <c r="AD170" s="34"/>
      <c r="AE170" s="32" t="str">
        <f t="shared" si="98"/>
        <v>CO</v>
      </c>
      <c r="AF170" s="32" t="str">
        <f>VLOOKUP(AA170,'ALL-Chart of Accounts'!$E:$F,2,0)</f>
        <v>Invoice Clearing Account</v>
      </c>
      <c r="AG170" s="32">
        <f t="shared" si="108"/>
        <v>119800</v>
      </c>
      <c r="AH170" s="32" t="str">
        <f t="shared" si="109"/>
        <v/>
      </c>
      <c r="AI170" s="32" t="str">
        <f t="shared" si="110"/>
        <v/>
      </c>
      <c r="AJ170" s="34"/>
      <c r="AK170" s="32" t="str">
        <f t="shared" si="99"/>
        <v>CO</v>
      </c>
      <c r="AL170" s="32" t="str">
        <f>VLOOKUP(AG170,'ALL-Chart of Accounts'!$E:$F,2,0)</f>
        <v>Invoice Clearing Account</v>
      </c>
      <c r="AM170" s="34"/>
      <c r="AN170" s="34"/>
      <c r="AO170" s="34"/>
      <c r="AP170" s="34"/>
      <c r="AQ170" s="34"/>
      <c r="AR170" s="34"/>
      <c r="AS170" s="32">
        <f t="shared" si="111"/>
        <v>119800</v>
      </c>
      <c r="AT170" s="32" t="str">
        <f t="shared" si="112"/>
        <v/>
      </c>
      <c r="AU170" s="32" t="str">
        <f t="shared" si="113"/>
        <v/>
      </c>
      <c r="AV170" s="34"/>
      <c r="AW170" s="32" t="str">
        <f t="shared" si="100"/>
        <v>CO</v>
      </c>
      <c r="AX170" s="32" t="str">
        <f>VLOOKUP(AS170,'ALL-Chart of Accounts'!$E:$F,2,0)</f>
        <v>Invoice Clearing Account</v>
      </c>
      <c r="AY170" s="34"/>
      <c r="AZ170" s="34"/>
      <c r="BA170" s="34"/>
      <c r="BB170" s="34"/>
      <c r="BC170" s="34"/>
      <c r="BD170" s="34"/>
      <c r="BE170" s="34"/>
      <c r="BF170" s="34"/>
      <c r="BG170" s="34"/>
      <c r="BH170" s="34"/>
      <c r="BI170" s="34"/>
      <c r="BJ170" s="34"/>
      <c r="BK170" s="34"/>
      <c r="BL170" s="34"/>
      <c r="BM170" s="34"/>
      <c r="BN170" s="34"/>
      <c r="BO170" s="34"/>
      <c r="BP170" s="34"/>
      <c r="BQ170" s="34"/>
      <c r="BR170" s="34"/>
      <c r="BS170" s="34"/>
      <c r="BT170" s="34"/>
      <c r="BU170" s="34"/>
      <c r="BV170" s="34"/>
      <c r="BW170" s="34"/>
      <c r="BX170" s="34"/>
      <c r="BY170" s="34"/>
      <c r="BZ170" s="34"/>
      <c r="CA170" s="34"/>
      <c r="CB170" s="34"/>
      <c r="CC170" s="34"/>
      <c r="CD170" s="34"/>
      <c r="CE170" s="34"/>
      <c r="CF170" s="34"/>
      <c r="CG170" s="34"/>
      <c r="CH170" s="34"/>
      <c r="CI170" s="32">
        <f t="shared" si="120"/>
        <v>119800</v>
      </c>
      <c r="CJ170" s="32" t="str">
        <f t="shared" si="114"/>
        <v/>
      </c>
      <c r="CK170" s="34"/>
      <c r="CL170" s="34"/>
      <c r="CM170" s="32" t="str">
        <f t="shared" si="101"/>
        <v>CO</v>
      </c>
      <c r="CN170" s="32" t="str">
        <f>VLOOKUP(CI170,'ALL-Chart of Accounts'!$E:$F,2,0)</f>
        <v>Invoice Clearing Account</v>
      </c>
      <c r="CO170" s="32">
        <f t="shared" si="121"/>
        <v>119800</v>
      </c>
      <c r="CP170" s="32" t="str">
        <f t="shared" si="115"/>
        <v/>
      </c>
      <c r="CQ170" s="34"/>
      <c r="CR170" s="34"/>
      <c r="CS170" s="32" t="str">
        <f t="shared" si="102"/>
        <v>CO</v>
      </c>
      <c r="CT170" s="32" t="str">
        <f>VLOOKUP(CO170,'ALL-Chart of Accounts'!$E:$F,2,0)</f>
        <v>Invoice Clearing Account</v>
      </c>
      <c r="CU170" s="32">
        <f t="shared" si="122"/>
        <v>119800</v>
      </c>
      <c r="CV170" s="32" t="str">
        <f t="shared" si="116"/>
        <v/>
      </c>
      <c r="CW170" s="34"/>
      <c r="CX170" s="34"/>
      <c r="CY170" s="32" t="str">
        <f t="shared" si="103"/>
        <v>CO</v>
      </c>
      <c r="CZ170" s="32" t="str">
        <f>VLOOKUP(CU170,'ALL-Chart of Accounts'!$E:$F,2,0)</f>
        <v>Invoice Clearing Account</v>
      </c>
      <c r="DA170" s="32">
        <f t="shared" si="123"/>
        <v>119800</v>
      </c>
      <c r="DB170" s="32" t="str">
        <f t="shared" si="117"/>
        <v/>
      </c>
      <c r="DC170" s="34"/>
      <c r="DD170" s="34"/>
      <c r="DE170" s="32" t="str">
        <f t="shared" si="104"/>
        <v>CO</v>
      </c>
      <c r="DF170" s="32" t="str">
        <f>VLOOKUP(DA170,'ALL-Chart of Accounts'!$E:$F,2,0)</f>
        <v>Invoice Clearing Account</v>
      </c>
      <c r="DG170" s="32">
        <f t="shared" si="124"/>
        <v>119800</v>
      </c>
      <c r="DH170" s="32" t="str">
        <f t="shared" si="118"/>
        <v/>
      </c>
      <c r="DI170" s="34"/>
      <c r="DJ170" s="34"/>
      <c r="DK170" s="32" t="str">
        <f t="shared" si="105"/>
        <v>CO</v>
      </c>
      <c r="DL170" s="32" t="str">
        <f>VLOOKUP(DG170,'ALL-Chart of Accounts'!$E:$F,2,0)</f>
        <v>Invoice Clearing Account</v>
      </c>
      <c r="DM170" s="34"/>
      <c r="DN170" s="34"/>
      <c r="DO170" s="34"/>
      <c r="DP170" s="34"/>
      <c r="DQ170" s="34"/>
      <c r="DR170" s="34"/>
      <c r="DS170" s="34"/>
      <c r="DT170" s="34"/>
      <c r="DU170" s="34"/>
      <c r="DV170" s="34"/>
      <c r="DW170" s="34"/>
      <c r="DX170" s="34"/>
      <c r="DY170" s="34"/>
      <c r="DZ170" s="34"/>
      <c r="EA170" s="34"/>
      <c r="EB170" s="34"/>
      <c r="EC170" s="34"/>
      <c r="ED170" s="34"/>
      <c r="EE170" s="34"/>
      <c r="EF170" s="34"/>
      <c r="EG170" s="34"/>
      <c r="EH170" s="34"/>
      <c r="EI170" s="34"/>
      <c r="EJ170" s="34"/>
      <c r="EK170" s="34"/>
      <c r="EL170" s="34"/>
      <c r="EM170" s="34"/>
      <c r="EN170" s="34"/>
      <c r="EO170" s="34"/>
      <c r="EP170" s="34"/>
      <c r="ER170" s="32" t="str">
        <f t="shared" si="106"/>
        <v>1JBTICC415</v>
      </c>
      <c r="ES170" s="32" t="b">
        <f t="shared" si="138"/>
        <v>1</v>
      </c>
      <c r="ET170" s="46" t="s">
        <v>10</v>
      </c>
      <c r="EU170" s="46" t="s">
        <v>10366</v>
      </c>
      <c r="EV170" s="46" t="s">
        <v>10367</v>
      </c>
      <c r="EW170" s="46" t="s">
        <v>9398</v>
      </c>
      <c r="EX170" s="61">
        <v>43270.480539814816</v>
      </c>
      <c r="EY170" s="46" t="s">
        <v>9398</v>
      </c>
      <c r="EZ170" s="61">
        <v>43270.480539814816</v>
      </c>
    </row>
    <row r="171" spans="1:156" s="46" customFormat="1" x14ac:dyDescent="0.35">
      <c r="A171" s="47">
        <v>43270</v>
      </c>
      <c r="B171" s="47"/>
      <c r="C171" s="47">
        <v>43264</v>
      </c>
      <c r="D171" s="46" t="s">
        <v>10846</v>
      </c>
      <c r="E171" s="22" t="str">
        <f t="shared" si="137"/>
        <v>X</v>
      </c>
      <c r="F171" s="22" t="str">
        <f t="shared" si="137"/>
        <v/>
      </c>
      <c r="G171" s="22" t="str">
        <f t="shared" si="137"/>
        <v/>
      </c>
      <c r="H171" s="22" t="str">
        <f t="shared" si="137"/>
        <v>X</v>
      </c>
      <c r="I171" s="22" t="str">
        <f t="shared" si="137"/>
        <v>X</v>
      </c>
      <c r="J171" s="22" t="str">
        <f t="shared" si="137"/>
        <v/>
      </c>
      <c r="K171" s="22" t="str">
        <f t="shared" si="137"/>
        <v/>
      </c>
      <c r="L171" s="22" t="s">
        <v>10266</v>
      </c>
      <c r="M171" s="46" t="s">
        <v>10360</v>
      </c>
      <c r="N171" s="46" t="s">
        <v>10361</v>
      </c>
      <c r="O171" s="32">
        <f t="shared" si="107"/>
        <v>124411</v>
      </c>
      <c r="P171" s="34"/>
      <c r="Q171" s="34"/>
      <c r="R171" s="34"/>
      <c r="S171" s="32" t="str">
        <f>IFERROR(VLOOKUP(LEFT($M171,2),'ALL-Unit Code 4'!$W:$W,1,0),VLOOKUP($D$3,Sites!$A:$B,2,0))</f>
        <v>CO</v>
      </c>
      <c r="T171" s="32" t="str">
        <f>VLOOKUP(O171,'ALL-Chart of Accounts'!$E:$F,2,0)</f>
        <v>IC AR - AMSS</v>
      </c>
      <c r="U171" s="34"/>
      <c r="V171" s="34"/>
      <c r="W171" s="34"/>
      <c r="X171" s="34"/>
      <c r="Y171" s="34"/>
      <c r="Z171" s="34"/>
      <c r="AA171" s="37">
        <v>119800</v>
      </c>
      <c r="AB171" s="34"/>
      <c r="AC171" s="34"/>
      <c r="AD171" s="34"/>
      <c r="AE171" s="32" t="str">
        <f t="shared" si="98"/>
        <v>CO</v>
      </c>
      <c r="AF171" s="32" t="str">
        <f>VLOOKUP(AA171,'ALL-Chart of Accounts'!$E:$F,2,0)</f>
        <v>Invoice Clearing Account</v>
      </c>
      <c r="AG171" s="32">
        <f t="shared" si="108"/>
        <v>119800</v>
      </c>
      <c r="AH171" s="32" t="str">
        <f t="shared" si="109"/>
        <v/>
      </c>
      <c r="AI171" s="32" t="str">
        <f t="shared" si="110"/>
        <v/>
      </c>
      <c r="AJ171" s="34"/>
      <c r="AK171" s="32" t="str">
        <f t="shared" si="99"/>
        <v>CO</v>
      </c>
      <c r="AL171" s="32" t="str">
        <f>VLOOKUP(AG171,'ALL-Chart of Accounts'!$E:$F,2,0)</f>
        <v>Invoice Clearing Account</v>
      </c>
      <c r="AM171" s="34"/>
      <c r="AN171" s="34"/>
      <c r="AO171" s="34"/>
      <c r="AP171" s="34"/>
      <c r="AQ171" s="34"/>
      <c r="AR171" s="34"/>
      <c r="AS171" s="32">
        <f t="shared" si="111"/>
        <v>119800</v>
      </c>
      <c r="AT171" s="32" t="str">
        <f t="shared" si="112"/>
        <v/>
      </c>
      <c r="AU171" s="32" t="str">
        <f t="shared" si="113"/>
        <v/>
      </c>
      <c r="AV171" s="34"/>
      <c r="AW171" s="32" t="str">
        <f t="shared" si="100"/>
        <v>CO</v>
      </c>
      <c r="AX171" s="32" t="str">
        <f>VLOOKUP(AS171,'ALL-Chart of Accounts'!$E:$F,2,0)</f>
        <v>Invoice Clearing Account</v>
      </c>
      <c r="AY171" s="34"/>
      <c r="AZ171" s="34"/>
      <c r="BA171" s="34"/>
      <c r="BB171" s="34"/>
      <c r="BC171" s="34"/>
      <c r="BD171" s="34"/>
      <c r="BE171" s="34"/>
      <c r="BF171" s="34"/>
      <c r="BG171" s="34"/>
      <c r="BH171" s="34"/>
      <c r="BI171" s="34"/>
      <c r="BJ171" s="34"/>
      <c r="BK171" s="34"/>
      <c r="BL171" s="34"/>
      <c r="BM171" s="34"/>
      <c r="BN171" s="34"/>
      <c r="BO171" s="34"/>
      <c r="BP171" s="34"/>
      <c r="BQ171" s="34"/>
      <c r="BR171" s="34"/>
      <c r="BS171" s="34"/>
      <c r="BT171" s="34"/>
      <c r="BU171" s="34"/>
      <c r="BV171" s="34"/>
      <c r="BW171" s="34"/>
      <c r="BX171" s="34"/>
      <c r="BY171" s="34"/>
      <c r="BZ171" s="34"/>
      <c r="CA171" s="34"/>
      <c r="CB171" s="34"/>
      <c r="CC171" s="34"/>
      <c r="CD171" s="34"/>
      <c r="CE171" s="34"/>
      <c r="CF171" s="34"/>
      <c r="CG171" s="34"/>
      <c r="CH171" s="34"/>
      <c r="CI171" s="32">
        <f t="shared" si="120"/>
        <v>119800</v>
      </c>
      <c r="CJ171" s="32" t="str">
        <f t="shared" si="114"/>
        <v/>
      </c>
      <c r="CK171" s="34"/>
      <c r="CL171" s="34"/>
      <c r="CM171" s="32" t="str">
        <f t="shared" si="101"/>
        <v>CO</v>
      </c>
      <c r="CN171" s="32" t="str">
        <f>VLOOKUP(CI171,'ALL-Chart of Accounts'!$E:$F,2,0)</f>
        <v>Invoice Clearing Account</v>
      </c>
      <c r="CO171" s="32">
        <f t="shared" si="121"/>
        <v>119800</v>
      </c>
      <c r="CP171" s="32" t="str">
        <f t="shared" si="115"/>
        <v/>
      </c>
      <c r="CQ171" s="34"/>
      <c r="CR171" s="34"/>
      <c r="CS171" s="32" t="str">
        <f t="shared" si="102"/>
        <v>CO</v>
      </c>
      <c r="CT171" s="32" t="str">
        <f>VLOOKUP(CO171,'ALL-Chart of Accounts'!$E:$F,2,0)</f>
        <v>Invoice Clearing Account</v>
      </c>
      <c r="CU171" s="32">
        <f t="shared" si="122"/>
        <v>119800</v>
      </c>
      <c r="CV171" s="32" t="str">
        <f t="shared" si="116"/>
        <v/>
      </c>
      <c r="CW171" s="34"/>
      <c r="CX171" s="34"/>
      <c r="CY171" s="32" t="str">
        <f t="shared" si="103"/>
        <v>CO</v>
      </c>
      <c r="CZ171" s="32" t="str">
        <f>VLOOKUP(CU171,'ALL-Chart of Accounts'!$E:$F,2,0)</f>
        <v>Invoice Clearing Account</v>
      </c>
      <c r="DA171" s="32">
        <f t="shared" si="123"/>
        <v>119800</v>
      </c>
      <c r="DB171" s="32" t="str">
        <f t="shared" si="117"/>
        <v/>
      </c>
      <c r="DC171" s="34"/>
      <c r="DD171" s="34"/>
      <c r="DE171" s="32" t="str">
        <f t="shared" si="104"/>
        <v>CO</v>
      </c>
      <c r="DF171" s="32" t="str">
        <f>VLOOKUP(DA171,'ALL-Chart of Accounts'!$E:$F,2,0)</f>
        <v>Invoice Clearing Account</v>
      </c>
      <c r="DG171" s="32">
        <f t="shared" si="124"/>
        <v>119800</v>
      </c>
      <c r="DH171" s="32" t="str">
        <f t="shared" si="118"/>
        <v/>
      </c>
      <c r="DI171" s="34"/>
      <c r="DJ171" s="34"/>
      <c r="DK171" s="32" t="str">
        <f t="shared" si="105"/>
        <v>CO</v>
      </c>
      <c r="DL171" s="32" t="str">
        <f>VLOOKUP(DG171,'ALL-Chart of Accounts'!$E:$F,2,0)</f>
        <v>Invoice Clearing Account</v>
      </c>
      <c r="DM171" s="34"/>
      <c r="DN171" s="34"/>
      <c r="DO171" s="34"/>
      <c r="DP171" s="34"/>
      <c r="DQ171" s="34"/>
      <c r="DR171" s="34"/>
      <c r="DS171" s="34"/>
      <c r="DT171" s="34"/>
      <c r="DU171" s="34"/>
      <c r="DV171" s="34"/>
      <c r="DW171" s="34"/>
      <c r="DX171" s="34"/>
      <c r="DY171" s="34"/>
      <c r="DZ171" s="34"/>
      <c r="EA171" s="34"/>
      <c r="EB171" s="34"/>
      <c r="EC171" s="34"/>
      <c r="ED171" s="34"/>
      <c r="EE171" s="34"/>
      <c r="EF171" s="34"/>
      <c r="EG171" s="34"/>
      <c r="EH171" s="34"/>
      <c r="EI171" s="34"/>
      <c r="EJ171" s="34"/>
      <c r="EK171" s="34"/>
      <c r="EL171" s="34"/>
      <c r="EM171" s="34"/>
      <c r="EN171" s="34"/>
      <c r="EO171" s="34"/>
      <c r="EP171" s="34"/>
      <c r="ER171" s="32" t="str">
        <f t="shared" si="106"/>
        <v>1JBTICC420</v>
      </c>
      <c r="ES171" s="32" t="b">
        <f t="shared" si="138"/>
        <v>1</v>
      </c>
      <c r="ET171" s="46" t="s">
        <v>10</v>
      </c>
      <c r="EU171" s="46" t="s">
        <v>10368</v>
      </c>
      <c r="EV171" s="46" t="s">
        <v>10369</v>
      </c>
      <c r="EW171" s="46" t="s">
        <v>9398</v>
      </c>
      <c r="EX171" s="61">
        <v>43270.48054193287</v>
      </c>
      <c r="EY171" s="46" t="s">
        <v>9398</v>
      </c>
      <c r="EZ171" s="61">
        <v>43270.48054193287</v>
      </c>
    </row>
    <row r="172" spans="1:156" s="46" customFormat="1" x14ac:dyDescent="0.35">
      <c r="A172" s="47">
        <v>43270</v>
      </c>
      <c r="B172" s="47"/>
      <c r="C172" s="47">
        <v>43264</v>
      </c>
      <c r="D172" s="46" t="s">
        <v>10846</v>
      </c>
      <c r="E172" s="22" t="str">
        <f t="shared" si="137"/>
        <v>X</v>
      </c>
      <c r="F172" s="22" t="str">
        <f t="shared" si="137"/>
        <v/>
      </c>
      <c r="G172" s="22" t="str">
        <f t="shared" si="137"/>
        <v/>
      </c>
      <c r="H172" s="22" t="str">
        <f t="shared" si="137"/>
        <v>X</v>
      </c>
      <c r="I172" s="22" t="str">
        <f t="shared" si="137"/>
        <v>X</v>
      </c>
      <c r="J172" s="22" t="str">
        <f t="shared" si="137"/>
        <v/>
      </c>
      <c r="K172" s="22" t="str">
        <f t="shared" si="137"/>
        <v/>
      </c>
      <c r="L172" s="22" t="s">
        <v>10266</v>
      </c>
      <c r="M172" s="46" t="s">
        <v>10362</v>
      </c>
      <c r="N172" s="46" t="s">
        <v>10363</v>
      </c>
      <c r="O172" s="32">
        <f t="shared" si="107"/>
        <v>124412</v>
      </c>
      <c r="P172" s="34"/>
      <c r="Q172" s="34"/>
      <c r="R172" s="34"/>
      <c r="S172" s="32" t="str">
        <f>IFERROR(VLOOKUP(LEFT($M172,2),'ALL-Unit Code 4'!$W:$W,1,0),VLOOKUP($D$3,Sites!$A:$B,2,0))</f>
        <v>CO</v>
      </c>
      <c r="T172" s="32" t="str">
        <f>VLOOKUP(O172,'ALL-Chart of Accounts'!$E:$F,2,0)</f>
        <v>IC AR - Barber Holdings Limited</v>
      </c>
      <c r="U172" s="34"/>
      <c r="V172" s="34"/>
      <c r="W172" s="34"/>
      <c r="X172" s="34"/>
      <c r="Y172" s="34"/>
      <c r="Z172" s="34"/>
      <c r="AA172" s="37">
        <v>119800</v>
      </c>
      <c r="AB172" s="34"/>
      <c r="AC172" s="34"/>
      <c r="AD172" s="34"/>
      <c r="AE172" s="32" t="str">
        <f t="shared" si="98"/>
        <v>CO</v>
      </c>
      <c r="AF172" s="32" t="str">
        <f>VLOOKUP(AA172,'ALL-Chart of Accounts'!$E:$F,2,0)</f>
        <v>Invoice Clearing Account</v>
      </c>
      <c r="AG172" s="32">
        <f t="shared" si="108"/>
        <v>119800</v>
      </c>
      <c r="AH172" s="32" t="str">
        <f t="shared" si="109"/>
        <v/>
      </c>
      <c r="AI172" s="32" t="str">
        <f t="shared" si="110"/>
        <v/>
      </c>
      <c r="AJ172" s="34"/>
      <c r="AK172" s="32" t="str">
        <f t="shared" si="99"/>
        <v>CO</v>
      </c>
      <c r="AL172" s="32" t="str">
        <f>VLOOKUP(AG172,'ALL-Chart of Accounts'!$E:$F,2,0)</f>
        <v>Invoice Clearing Account</v>
      </c>
      <c r="AM172" s="34"/>
      <c r="AN172" s="34"/>
      <c r="AO172" s="34"/>
      <c r="AP172" s="34"/>
      <c r="AQ172" s="34"/>
      <c r="AR172" s="34"/>
      <c r="AS172" s="32">
        <f t="shared" si="111"/>
        <v>119800</v>
      </c>
      <c r="AT172" s="32" t="str">
        <f t="shared" si="112"/>
        <v/>
      </c>
      <c r="AU172" s="32" t="str">
        <f t="shared" si="113"/>
        <v/>
      </c>
      <c r="AV172" s="34"/>
      <c r="AW172" s="32" t="str">
        <f t="shared" si="100"/>
        <v>CO</v>
      </c>
      <c r="AX172" s="32" t="str">
        <f>VLOOKUP(AS172,'ALL-Chart of Accounts'!$E:$F,2,0)</f>
        <v>Invoice Clearing Account</v>
      </c>
      <c r="AY172" s="34"/>
      <c r="AZ172" s="34"/>
      <c r="BA172" s="34"/>
      <c r="BB172" s="34"/>
      <c r="BC172" s="34"/>
      <c r="BD172" s="34"/>
      <c r="BE172" s="34"/>
      <c r="BF172" s="34"/>
      <c r="BG172" s="34"/>
      <c r="BH172" s="34"/>
      <c r="BI172" s="34"/>
      <c r="BJ172" s="34"/>
      <c r="BK172" s="34"/>
      <c r="BL172" s="34"/>
      <c r="BM172" s="34"/>
      <c r="BN172" s="34"/>
      <c r="BO172" s="34"/>
      <c r="BP172" s="34"/>
      <c r="BQ172" s="34"/>
      <c r="BR172" s="34"/>
      <c r="BS172" s="34"/>
      <c r="BT172" s="34"/>
      <c r="BU172" s="34"/>
      <c r="BV172" s="34"/>
      <c r="BW172" s="34"/>
      <c r="BX172" s="34"/>
      <c r="BY172" s="34"/>
      <c r="BZ172" s="34"/>
      <c r="CA172" s="34"/>
      <c r="CB172" s="34"/>
      <c r="CC172" s="34"/>
      <c r="CD172" s="34"/>
      <c r="CE172" s="34"/>
      <c r="CF172" s="34"/>
      <c r="CG172" s="34"/>
      <c r="CH172" s="34"/>
      <c r="CI172" s="32">
        <f t="shared" si="120"/>
        <v>119800</v>
      </c>
      <c r="CJ172" s="32" t="str">
        <f t="shared" si="114"/>
        <v/>
      </c>
      <c r="CK172" s="34"/>
      <c r="CL172" s="34"/>
      <c r="CM172" s="32" t="str">
        <f t="shared" si="101"/>
        <v>CO</v>
      </c>
      <c r="CN172" s="32" t="str">
        <f>VLOOKUP(CI172,'ALL-Chart of Accounts'!$E:$F,2,0)</f>
        <v>Invoice Clearing Account</v>
      </c>
      <c r="CO172" s="32">
        <f t="shared" si="121"/>
        <v>119800</v>
      </c>
      <c r="CP172" s="32" t="str">
        <f t="shared" si="115"/>
        <v/>
      </c>
      <c r="CQ172" s="34"/>
      <c r="CR172" s="34"/>
      <c r="CS172" s="32" t="str">
        <f t="shared" si="102"/>
        <v>CO</v>
      </c>
      <c r="CT172" s="32" t="str">
        <f>VLOOKUP(CO172,'ALL-Chart of Accounts'!$E:$F,2,0)</f>
        <v>Invoice Clearing Account</v>
      </c>
      <c r="CU172" s="32">
        <f t="shared" si="122"/>
        <v>119800</v>
      </c>
      <c r="CV172" s="32" t="str">
        <f t="shared" si="116"/>
        <v/>
      </c>
      <c r="CW172" s="34"/>
      <c r="CX172" s="34"/>
      <c r="CY172" s="32" t="str">
        <f t="shared" si="103"/>
        <v>CO</v>
      </c>
      <c r="CZ172" s="32" t="str">
        <f>VLOOKUP(CU172,'ALL-Chart of Accounts'!$E:$F,2,0)</f>
        <v>Invoice Clearing Account</v>
      </c>
      <c r="DA172" s="32">
        <f t="shared" si="123"/>
        <v>119800</v>
      </c>
      <c r="DB172" s="32" t="str">
        <f t="shared" si="117"/>
        <v/>
      </c>
      <c r="DC172" s="34"/>
      <c r="DD172" s="34"/>
      <c r="DE172" s="32" t="str">
        <f t="shared" si="104"/>
        <v>CO</v>
      </c>
      <c r="DF172" s="32" t="str">
        <f>VLOOKUP(DA172,'ALL-Chart of Accounts'!$E:$F,2,0)</f>
        <v>Invoice Clearing Account</v>
      </c>
      <c r="DG172" s="32">
        <f t="shared" si="124"/>
        <v>119800</v>
      </c>
      <c r="DH172" s="32" t="str">
        <f t="shared" si="118"/>
        <v/>
      </c>
      <c r="DI172" s="34"/>
      <c r="DJ172" s="34"/>
      <c r="DK172" s="32" t="str">
        <f t="shared" si="105"/>
        <v>CO</v>
      </c>
      <c r="DL172" s="32" t="str">
        <f>VLOOKUP(DG172,'ALL-Chart of Accounts'!$E:$F,2,0)</f>
        <v>Invoice Clearing Account</v>
      </c>
      <c r="DM172" s="34"/>
      <c r="DN172" s="34"/>
      <c r="DO172" s="34"/>
      <c r="DP172" s="34"/>
      <c r="DQ172" s="34"/>
      <c r="DR172" s="34"/>
      <c r="DS172" s="34"/>
      <c r="DT172" s="34"/>
      <c r="DU172" s="34"/>
      <c r="DV172" s="34"/>
      <c r="DW172" s="34"/>
      <c r="DX172" s="34"/>
      <c r="DY172" s="34"/>
      <c r="DZ172" s="34"/>
      <c r="EA172" s="34"/>
      <c r="EB172" s="34"/>
      <c r="EC172" s="34"/>
      <c r="ED172" s="34"/>
      <c r="EE172" s="34"/>
      <c r="EF172" s="34"/>
      <c r="EG172" s="34"/>
      <c r="EH172" s="34"/>
      <c r="EI172" s="34"/>
      <c r="EJ172" s="34"/>
      <c r="EK172" s="34"/>
      <c r="EL172" s="34"/>
      <c r="EM172" s="34"/>
      <c r="EN172" s="34"/>
      <c r="EO172" s="34"/>
      <c r="EP172" s="34"/>
      <c r="ER172" s="32" t="str">
        <f t="shared" si="106"/>
        <v>1JBTICC425</v>
      </c>
      <c r="ES172" s="32" t="b">
        <f t="shared" si="138"/>
        <v>1</v>
      </c>
      <c r="ET172" s="46" t="s">
        <v>10</v>
      </c>
      <c r="EU172" s="46" t="s">
        <v>10370</v>
      </c>
      <c r="EV172" s="46" t="s">
        <v>10371</v>
      </c>
      <c r="EW172" s="46" t="s">
        <v>9398</v>
      </c>
      <c r="EX172" s="61">
        <v>43270.480543865742</v>
      </c>
      <c r="EY172" s="46" t="s">
        <v>9398</v>
      </c>
      <c r="EZ172" s="61">
        <v>43270.480543865742</v>
      </c>
    </row>
    <row r="173" spans="1:156" s="46" customFormat="1" x14ac:dyDescent="0.35">
      <c r="A173" s="47">
        <v>43270</v>
      </c>
      <c r="B173" s="47"/>
      <c r="C173" s="47">
        <v>43264</v>
      </c>
      <c r="D173" s="46" t="s">
        <v>10846</v>
      </c>
      <c r="E173" s="22" t="str">
        <f t="shared" si="137"/>
        <v>X</v>
      </c>
      <c r="F173" s="22" t="str">
        <f t="shared" si="137"/>
        <v/>
      </c>
      <c r="G173" s="22" t="str">
        <f t="shared" si="137"/>
        <v/>
      </c>
      <c r="H173" s="22" t="str">
        <f t="shared" si="137"/>
        <v>X</v>
      </c>
      <c r="I173" s="22" t="str">
        <f t="shared" si="137"/>
        <v>X</v>
      </c>
      <c r="J173" s="22" t="str">
        <f t="shared" si="137"/>
        <v/>
      </c>
      <c r="K173" s="22" t="str">
        <f t="shared" si="137"/>
        <v/>
      </c>
      <c r="L173" s="22" t="s">
        <v>10266</v>
      </c>
      <c r="M173" s="46" t="s">
        <v>10364</v>
      </c>
      <c r="N173" s="46" t="s">
        <v>10365</v>
      </c>
      <c r="O173" s="32">
        <f t="shared" si="107"/>
        <v>124413</v>
      </c>
      <c r="P173" s="34"/>
      <c r="Q173" s="34"/>
      <c r="R173" s="34"/>
      <c r="S173" s="32" t="str">
        <f>IFERROR(VLOOKUP(LEFT($M173,2),'ALL-Unit Code 4'!$W:$W,1,0),VLOOKUP($D$3,Sites!$A:$B,2,0))</f>
        <v>CO</v>
      </c>
      <c r="T173" s="32" t="str">
        <f>VLOOKUP(O173,'ALL-Chart of Accounts'!$E:$F,2,0)</f>
        <v>IC AR - Barber Trading Limited</v>
      </c>
      <c r="U173" s="34"/>
      <c r="V173" s="34"/>
      <c r="W173" s="34"/>
      <c r="X173" s="34"/>
      <c r="Y173" s="34"/>
      <c r="Z173" s="34"/>
      <c r="AA173" s="37">
        <v>119800</v>
      </c>
      <c r="AB173" s="34"/>
      <c r="AC173" s="34"/>
      <c r="AD173" s="34"/>
      <c r="AE173" s="32" t="str">
        <f t="shared" si="98"/>
        <v>CO</v>
      </c>
      <c r="AF173" s="32" t="str">
        <f>VLOOKUP(AA173,'ALL-Chart of Accounts'!$E:$F,2,0)</f>
        <v>Invoice Clearing Account</v>
      </c>
      <c r="AG173" s="32">
        <f t="shared" si="108"/>
        <v>119800</v>
      </c>
      <c r="AH173" s="32" t="str">
        <f t="shared" si="109"/>
        <v/>
      </c>
      <c r="AI173" s="32" t="str">
        <f t="shared" si="110"/>
        <v/>
      </c>
      <c r="AJ173" s="34"/>
      <c r="AK173" s="32" t="str">
        <f t="shared" si="99"/>
        <v>CO</v>
      </c>
      <c r="AL173" s="32" t="str">
        <f>VLOOKUP(AG173,'ALL-Chart of Accounts'!$E:$F,2,0)</f>
        <v>Invoice Clearing Account</v>
      </c>
      <c r="AM173" s="34"/>
      <c r="AN173" s="34"/>
      <c r="AO173" s="34"/>
      <c r="AP173" s="34"/>
      <c r="AQ173" s="34"/>
      <c r="AR173" s="34"/>
      <c r="AS173" s="32">
        <f t="shared" si="111"/>
        <v>119800</v>
      </c>
      <c r="AT173" s="32" t="str">
        <f t="shared" si="112"/>
        <v/>
      </c>
      <c r="AU173" s="32" t="str">
        <f t="shared" si="113"/>
        <v/>
      </c>
      <c r="AV173" s="34"/>
      <c r="AW173" s="32" t="str">
        <f t="shared" si="100"/>
        <v>CO</v>
      </c>
      <c r="AX173" s="32" t="str">
        <f>VLOOKUP(AS173,'ALL-Chart of Accounts'!$E:$F,2,0)</f>
        <v>Invoice Clearing Account</v>
      </c>
      <c r="AY173" s="34"/>
      <c r="AZ173" s="34"/>
      <c r="BA173" s="34"/>
      <c r="BB173" s="34"/>
      <c r="BC173" s="34"/>
      <c r="BD173" s="34"/>
      <c r="BE173" s="34"/>
      <c r="BF173" s="34"/>
      <c r="BG173" s="34"/>
      <c r="BH173" s="34"/>
      <c r="BI173" s="34"/>
      <c r="BJ173" s="34"/>
      <c r="BK173" s="34"/>
      <c r="BL173" s="34"/>
      <c r="BM173" s="34"/>
      <c r="BN173" s="34"/>
      <c r="BO173" s="34"/>
      <c r="BP173" s="34"/>
      <c r="BQ173" s="34"/>
      <c r="BR173" s="34"/>
      <c r="BS173" s="34"/>
      <c r="BT173" s="34"/>
      <c r="BU173" s="34"/>
      <c r="BV173" s="34"/>
      <c r="BW173" s="34"/>
      <c r="BX173" s="34"/>
      <c r="BY173" s="34"/>
      <c r="BZ173" s="34"/>
      <c r="CA173" s="34"/>
      <c r="CB173" s="34"/>
      <c r="CC173" s="34"/>
      <c r="CD173" s="34"/>
      <c r="CE173" s="34"/>
      <c r="CF173" s="34"/>
      <c r="CG173" s="34"/>
      <c r="CH173" s="34"/>
      <c r="CI173" s="32">
        <f t="shared" si="120"/>
        <v>119800</v>
      </c>
      <c r="CJ173" s="32" t="str">
        <f t="shared" si="114"/>
        <v/>
      </c>
      <c r="CK173" s="34"/>
      <c r="CL173" s="34"/>
      <c r="CM173" s="32" t="str">
        <f t="shared" si="101"/>
        <v>CO</v>
      </c>
      <c r="CN173" s="32" t="str">
        <f>VLOOKUP(CI173,'ALL-Chart of Accounts'!$E:$F,2,0)</f>
        <v>Invoice Clearing Account</v>
      </c>
      <c r="CO173" s="32">
        <f t="shared" si="121"/>
        <v>119800</v>
      </c>
      <c r="CP173" s="32" t="str">
        <f t="shared" si="115"/>
        <v/>
      </c>
      <c r="CQ173" s="34"/>
      <c r="CR173" s="34"/>
      <c r="CS173" s="32" t="str">
        <f t="shared" si="102"/>
        <v>CO</v>
      </c>
      <c r="CT173" s="32" t="str">
        <f>VLOOKUP(CO173,'ALL-Chart of Accounts'!$E:$F,2,0)</f>
        <v>Invoice Clearing Account</v>
      </c>
      <c r="CU173" s="32">
        <f t="shared" si="122"/>
        <v>119800</v>
      </c>
      <c r="CV173" s="32" t="str">
        <f t="shared" si="116"/>
        <v/>
      </c>
      <c r="CW173" s="34"/>
      <c r="CX173" s="34"/>
      <c r="CY173" s="32" t="str">
        <f t="shared" si="103"/>
        <v>CO</v>
      </c>
      <c r="CZ173" s="32" t="str">
        <f>VLOOKUP(CU173,'ALL-Chart of Accounts'!$E:$F,2,0)</f>
        <v>Invoice Clearing Account</v>
      </c>
      <c r="DA173" s="32">
        <f t="shared" si="123"/>
        <v>119800</v>
      </c>
      <c r="DB173" s="32" t="str">
        <f t="shared" si="117"/>
        <v/>
      </c>
      <c r="DC173" s="34"/>
      <c r="DD173" s="34"/>
      <c r="DE173" s="32" t="str">
        <f t="shared" si="104"/>
        <v>CO</v>
      </c>
      <c r="DF173" s="32" t="str">
        <f>VLOOKUP(DA173,'ALL-Chart of Accounts'!$E:$F,2,0)</f>
        <v>Invoice Clearing Account</v>
      </c>
      <c r="DG173" s="32">
        <f t="shared" si="124"/>
        <v>119800</v>
      </c>
      <c r="DH173" s="32" t="str">
        <f t="shared" si="118"/>
        <v/>
      </c>
      <c r="DI173" s="34"/>
      <c r="DJ173" s="34"/>
      <c r="DK173" s="32" t="str">
        <f t="shared" si="105"/>
        <v>CO</v>
      </c>
      <c r="DL173" s="32" t="str">
        <f>VLOOKUP(DG173,'ALL-Chart of Accounts'!$E:$F,2,0)</f>
        <v>Invoice Clearing Account</v>
      </c>
      <c r="DM173" s="34"/>
      <c r="DN173" s="34"/>
      <c r="DO173" s="34"/>
      <c r="DP173" s="34"/>
      <c r="DQ173" s="34"/>
      <c r="DR173" s="34"/>
      <c r="DS173" s="34"/>
      <c r="DT173" s="34"/>
      <c r="DU173" s="34"/>
      <c r="DV173" s="34"/>
      <c r="DW173" s="34"/>
      <c r="DX173" s="34"/>
      <c r="DY173" s="34"/>
      <c r="DZ173" s="34"/>
      <c r="EA173" s="34"/>
      <c r="EB173" s="34"/>
      <c r="EC173" s="34"/>
      <c r="ED173" s="34"/>
      <c r="EE173" s="34"/>
      <c r="EF173" s="34"/>
      <c r="EG173" s="34"/>
      <c r="EH173" s="34"/>
      <c r="EI173" s="34"/>
      <c r="EJ173" s="34"/>
      <c r="EK173" s="34"/>
      <c r="EL173" s="34"/>
      <c r="EM173" s="34"/>
      <c r="EN173" s="34"/>
      <c r="EO173" s="34"/>
      <c r="EP173" s="34"/>
      <c r="ER173" s="32" t="str">
        <f t="shared" si="106"/>
        <v>1JBTICC426</v>
      </c>
      <c r="ES173" s="32" t="b">
        <f t="shared" si="138"/>
        <v>1</v>
      </c>
      <c r="ET173" s="46" t="s">
        <v>10</v>
      </c>
      <c r="EU173" s="46" t="s">
        <v>10372</v>
      </c>
      <c r="EV173" s="46" t="s">
        <v>10373</v>
      </c>
      <c r="EW173" s="46" t="s">
        <v>9398</v>
      </c>
      <c r="EX173" s="61">
        <v>43270.480545682869</v>
      </c>
      <c r="EY173" s="46" t="s">
        <v>9398</v>
      </c>
      <c r="EZ173" s="61">
        <v>43270.480545682869</v>
      </c>
    </row>
    <row r="174" spans="1:156" s="46" customFormat="1" x14ac:dyDescent="0.35">
      <c r="A174" s="47">
        <v>43270</v>
      </c>
      <c r="B174" s="47"/>
      <c r="C174" s="47">
        <v>43264</v>
      </c>
      <c r="D174" s="46" t="s">
        <v>10846</v>
      </c>
      <c r="E174" s="22" t="str">
        <f t="shared" si="137"/>
        <v>X</v>
      </c>
      <c r="F174" s="22" t="str">
        <f t="shared" si="137"/>
        <v/>
      </c>
      <c r="G174" s="22" t="str">
        <f t="shared" si="137"/>
        <v/>
      </c>
      <c r="H174" s="22" t="str">
        <f t="shared" si="137"/>
        <v>X</v>
      </c>
      <c r="I174" s="22" t="str">
        <f t="shared" si="137"/>
        <v>X</v>
      </c>
      <c r="J174" s="22" t="str">
        <f t="shared" si="137"/>
        <v/>
      </c>
      <c r="K174" s="22" t="str">
        <f t="shared" si="137"/>
        <v/>
      </c>
      <c r="L174" s="22" t="s">
        <v>10266</v>
      </c>
      <c r="M174" s="46" t="s">
        <v>10366</v>
      </c>
      <c r="N174" s="46" t="s">
        <v>10367</v>
      </c>
      <c r="O174" s="32">
        <f t="shared" si="107"/>
        <v>124415</v>
      </c>
      <c r="P174" s="34"/>
      <c r="Q174" s="34"/>
      <c r="R174" s="34"/>
      <c r="S174" s="32" t="str">
        <f>IFERROR(VLOOKUP(LEFT($M174,2),'ALL-Unit Code 4'!$W:$W,1,0),VLOOKUP($D$3,Sites!$A:$B,2,0))</f>
        <v>CO</v>
      </c>
      <c r="T174" s="32" t="str">
        <f>VLOOKUP(O174,'ALL-Chart of Accounts'!$E:$F,2,0)</f>
        <v>IC AR - Belgium</v>
      </c>
      <c r="U174" s="34"/>
      <c r="V174" s="34"/>
      <c r="W174" s="34"/>
      <c r="X174" s="34"/>
      <c r="Y174" s="34"/>
      <c r="Z174" s="34"/>
      <c r="AA174" s="37">
        <v>119800</v>
      </c>
      <c r="AB174" s="34"/>
      <c r="AC174" s="34"/>
      <c r="AD174" s="34"/>
      <c r="AE174" s="32" t="str">
        <f t="shared" si="98"/>
        <v>CO</v>
      </c>
      <c r="AF174" s="32" t="str">
        <f>VLOOKUP(AA174,'ALL-Chart of Accounts'!$E:$F,2,0)</f>
        <v>Invoice Clearing Account</v>
      </c>
      <c r="AG174" s="32">
        <f t="shared" si="108"/>
        <v>119800</v>
      </c>
      <c r="AH174" s="32" t="str">
        <f t="shared" si="109"/>
        <v/>
      </c>
      <c r="AI174" s="32" t="str">
        <f t="shared" si="110"/>
        <v/>
      </c>
      <c r="AJ174" s="34"/>
      <c r="AK174" s="32" t="str">
        <f t="shared" si="99"/>
        <v>CO</v>
      </c>
      <c r="AL174" s="32" t="str">
        <f>VLOOKUP(AG174,'ALL-Chart of Accounts'!$E:$F,2,0)</f>
        <v>Invoice Clearing Account</v>
      </c>
      <c r="AM174" s="34"/>
      <c r="AN174" s="34"/>
      <c r="AO174" s="34"/>
      <c r="AP174" s="34"/>
      <c r="AQ174" s="34"/>
      <c r="AR174" s="34"/>
      <c r="AS174" s="32">
        <f t="shared" si="111"/>
        <v>119800</v>
      </c>
      <c r="AT174" s="32" t="str">
        <f t="shared" si="112"/>
        <v/>
      </c>
      <c r="AU174" s="32" t="str">
        <f t="shared" si="113"/>
        <v/>
      </c>
      <c r="AV174" s="34"/>
      <c r="AW174" s="32" t="str">
        <f t="shared" si="100"/>
        <v>CO</v>
      </c>
      <c r="AX174" s="32" t="str">
        <f>VLOOKUP(AS174,'ALL-Chart of Accounts'!$E:$F,2,0)</f>
        <v>Invoice Clearing Account</v>
      </c>
      <c r="AY174" s="34"/>
      <c r="AZ174" s="34"/>
      <c r="BA174" s="34"/>
      <c r="BB174" s="34"/>
      <c r="BC174" s="34"/>
      <c r="BD174" s="34"/>
      <c r="BE174" s="34"/>
      <c r="BF174" s="34"/>
      <c r="BG174" s="34"/>
      <c r="BH174" s="34"/>
      <c r="BI174" s="34"/>
      <c r="BJ174" s="34"/>
      <c r="BK174" s="34"/>
      <c r="BL174" s="34"/>
      <c r="BM174" s="34"/>
      <c r="BN174" s="34"/>
      <c r="BO174" s="34"/>
      <c r="BP174" s="34"/>
      <c r="BQ174" s="34"/>
      <c r="BR174" s="34"/>
      <c r="BS174" s="34"/>
      <c r="BT174" s="34"/>
      <c r="BU174" s="34"/>
      <c r="BV174" s="34"/>
      <c r="BW174" s="34"/>
      <c r="BX174" s="34"/>
      <c r="BY174" s="34"/>
      <c r="BZ174" s="34"/>
      <c r="CA174" s="34"/>
      <c r="CB174" s="34"/>
      <c r="CC174" s="34"/>
      <c r="CD174" s="34"/>
      <c r="CE174" s="34"/>
      <c r="CF174" s="34"/>
      <c r="CG174" s="34"/>
      <c r="CH174" s="34"/>
      <c r="CI174" s="32">
        <f t="shared" si="120"/>
        <v>119800</v>
      </c>
      <c r="CJ174" s="32" t="str">
        <f t="shared" si="114"/>
        <v/>
      </c>
      <c r="CK174" s="34"/>
      <c r="CL174" s="34"/>
      <c r="CM174" s="32" t="str">
        <f t="shared" si="101"/>
        <v>CO</v>
      </c>
      <c r="CN174" s="32" t="str">
        <f>VLOOKUP(CI174,'ALL-Chart of Accounts'!$E:$F,2,0)</f>
        <v>Invoice Clearing Account</v>
      </c>
      <c r="CO174" s="32">
        <f t="shared" si="121"/>
        <v>119800</v>
      </c>
      <c r="CP174" s="32" t="str">
        <f t="shared" si="115"/>
        <v/>
      </c>
      <c r="CQ174" s="34"/>
      <c r="CR174" s="34"/>
      <c r="CS174" s="32" t="str">
        <f t="shared" si="102"/>
        <v>CO</v>
      </c>
      <c r="CT174" s="32" t="str">
        <f>VLOOKUP(CO174,'ALL-Chart of Accounts'!$E:$F,2,0)</f>
        <v>Invoice Clearing Account</v>
      </c>
      <c r="CU174" s="32">
        <f t="shared" si="122"/>
        <v>119800</v>
      </c>
      <c r="CV174" s="32" t="str">
        <f t="shared" si="116"/>
        <v/>
      </c>
      <c r="CW174" s="34"/>
      <c r="CX174" s="34"/>
      <c r="CY174" s="32" t="str">
        <f t="shared" si="103"/>
        <v>CO</v>
      </c>
      <c r="CZ174" s="32" t="str">
        <f>VLOOKUP(CU174,'ALL-Chart of Accounts'!$E:$F,2,0)</f>
        <v>Invoice Clearing Account</v>
      </c>
      <c r="DA174" s="32">
        <f t="shared" si="123"/>
        <v>119800</v>
      </c>
      <c r="DB174" s="32" t="str">
        <f t="shared" si="117"/>
        <v/>
      </c>
      <c r="DC174" s="34"/>
      <c r="DD174" s="34"/>
      <c r="DE174" s="32" t="str">
        <f t="shared" si="104"/>
        <v>CO</v>
      </c>
      <c r="DF174" s="32" t="str">
        <f>VLOOKUP(DA174,'ALL-Chart of Accounts'!$E:$F,2,0)</f>
        <v>Invoice Clearing Account</v>
      </c>
      <c r="DG174" s="32">
        <f t="shared" si="124"/>
        <v>119800</v>
      </c>
      <c r="DH174" s="32" t="str">
        <f t="shared" si="118"/>
        <v/>
      </c>
      <c r="DI174" s="34"/>
      <c r="DJ174" s="34"/>
      <c r="DK174" s="32" t="str">
        <f t="shared" si="105"/>
        <v>CO</v>
      </c>
      <c r="DL174" s="32" t="str">
        <f>VLOOKUP(DG174,'ALL-Chart of Accounts'!$E:$F,2,0)</f>
        <v>Invoice Clearing Account</v>
      </c>
      <c r="DM174" s="34"/>
      <c r="DN174" s="34"/>
      <c r="DO174" s="34"/>
      <c r="DP174" s="34"/>
      <c r="DQ174" s="34"/>
      <c r="DR174" s="34"/>
      <c r="DS174" s="34"/>
      <c r="DT174" s="34"/>
      <c r="DU174" s="34"/>
      <c r="DV174" s="34"/>
      <c r="DW174" s="34"/>
      <c r="DX174" s="34"/>
      <c r="DY174" s="34"/>
      <c r="DZ174" s="34"/>
      <c r="EA174" s="34"/>
      <c r="EB174" s="34"/>
      <c r="EC174" s="34"/>
      <c r="ED174" s="34"/>
      <c r="EE174" s="34"/>
      <c r="EF174" s="34"/>
      <c r="EG174" s="34"/>
      <c r="EH174" s="34"/>
      <c r="EI174" s="34"/>
      <c r="EJ174" s="34"/>
      <c r="EK174" s="34"/>
      <c r="EL174" s="34"/>
      <c r="EM174" s="34"/>
      <c r="EN174" s="34"/>
      <c r="EO174" s="34"/>
      <c r="EP174" s="34"/>
      <c r="ER174" s="32" t="str">
        <f t="shared" si="106"/>
        <v>1JBTICC427</v>
      </c>
      <c r="ES174" s="32" t="b">
        <f t="shared" si="138"/>
        <v>1</v>
      </c>
      <c r="ET174" s="46" t="s">
        <v>10</v>
      </c>
      <c r="EU174" s="46" t="s">
        <v>10374</v>
      </c>
      <c r="EV174" s="46" t="s">
        <v>10375</v>
      </c>
      <c r="EW174" s="46" t="s">
        <v>9398</v>
      </c>
      <c r="EX174" s="61">
        <v>43270.480547569445</v>
      </c>
      <c r="EY174" s="46" t="s">
        <v>9398</v>
      </c>
      <c r="EZ174" s="61">
        <v>43270.480547569445</v>
      </c>
    </row>
    <row r="175" spans="1:156" s="46" customFormat="1" x14ac:dyDescent="0.35">
      <c r="A175" s="47">
        <v>43270</v>
      </c>
      <c r="B175" s="47"/>
      <c r="C175" s="47">
        <v>43264</v>
      </c>
      <c r="D175" s="46" t="s">
        <v>10846</v>
      </c>
      <c r="E175" s="22" t="str">
        <f t="shared" ref="E175:K184" si="139">IF(ISERROR(VLOOKUP(E$4&amp;$M175,$ER:$ER,1,0)),"","X")</f>
        <v>X</v>
      </c>
      <c r="F175" s="22" t="str">
        <f t="shared" si="139"/>
        <v/>
      </c>
      <c r="G175" s="22" t="str">
        <f t="shared" si="139"/>
        <v/>
      </c>
      <c r="H175" s="22" t="str">
        <f t="shared" si="139"/>
        <v>X</v>
      </c>
      <c r="I175" s="22" t="str">
        <f t="shared" si="139"/>
        <v>X</v>
      </c>
      <c r="J175" s="22" t="str">
        <f t="shared" si="139"/>
        <v/>
      </c>
      <c r="K175" s="22" t="str">
        <f t="shared" si="139"/>
        <v/>
      </c>
      <c r="L175" s="22" t="s">
        <v>10266</v>
      </c>
      <c r="M175" s="46" t="s">
        <v>10368</v>
      </c>
      <c r="N175" s="46" t="s">
        <v>10369</v>
      </c>
      <c r="O175" s="32">
        <f t="shared" si="107"/>
        <v>124420</v>
      </c>
      <c r="P175" s="34"/>
      <c r="Q175" s="34"/>
      <c r="R175" s="34"/>
      <c r="S175" s="32" t="str">
        <f>IFERROR(VLOOKUP(LEFT($M175,2),'ALL-Unit Code 4'!$W:$W,1,0),VLOOKUP($D$3,Sites!$A:$B,2,0))</f>
        <v>CO</v>
      </c>
      <c r="T175" s="32" t="str">
        <f>VLOOKUP(O175,'ALL-Chart of Accounts'!$E:$F,2,0)</f>
        <v>IC AR - Italy</v>
      </c>
      <c r="U175" s="34"/>
      <c r="V175" s="34"/>
      <c r="W175" s="34"/>
      <c r="X175" s="34"/>
      <c r="Y175" s="34"/>
      <c r="Z175" s="34"/>
      <c r="AA175" s="37">
        <v>119800</v>
      </c>
      <c r="AB175" s="34"/>
      <c r="AC175" s="34"/>
      <c r="AD175" s="34"/>
      <c r="AE175" s="32" t="str">
        <f t="shared" si="98"/>
        <v>CO</v>
      </c>
      <c r="AF175" s="32" t="str">
        <f>VLOOKUP(AA175,'ALL-Chart of Accounts'!$E:$F,2,0)</f>
        <v>Invoice Clearing Account</v>
      </c>
      <c r="AG175" s="32">
        <f t="shared" si="108"/>
        <v>119800</v>
      </c>
      <c r="AH175" s="32" t="str">
        <f t="shared" si="109"/>
        <v/>
      </c>
      <c r="AI175" s="32" t="str">
        <f t="shared" si="110"/>
        <v/>
      </c>
      <c r="AJ175" s="34"/>
      <c r="AK175" s="32" t="str">
        <f t="shared" si="99"/>
        <v>CO</v>
      </c>
      <c r="AL175" s="32" t="str">
        <f>VLOOKUP(AG175,'ALL-Chart of Accounts'!$E:$F,2,0)</f>
        <v>Invoice Clearing Account</v>
      </c>
      <c r="AM175" s="34"/>
      <c r="AN175" s="34"/>
      <c r="AO175" s="34"/>
      <c r="AP175" s="34"/>
      <c r="AQ175" s="34"/>
      <c r="AR175" s="34"/>
      <c r="AS175" s="32">
        <f t="shared" si="111"/>
        <v>119800</v>
      </c>
      <c r="AT175" s="32" t="str">
        <f t="shared" si="112"/>
        <v/>
      </c>
      <c r="AU175" s="32" t="str">
        <f t="shared" si="113"/>
        <v/>
      </c>
      <c r="AV175" s="34"/>
      <c r="AW175" s="32" t="str">
        <f t="shared" si="100"/>
        <v>CO</v>
      </c>
      <c r="AX175" s="32" t="str">
        <f>VLOOKUP(AS175,'ALL-Chart of Accounts'!$E:$F,2,0)</f>
        <v>Invoice Clearing Account</v>
      </c>
      <c r="AY175" s="34"/>
      <c r="AZ175" s="34"/>
      <c r="BA175" s="34"/>
      <c r="BB175" s="34"/>
      <c r="BC175" s="34"/>
      <c r="BD175" s="34"/>
      <c r="BE175" s="34"/>
      <c r="BF175" s="34"/>
      <c r="BG175" s="34"/>
      <c r="BH175" s="34"/>
      <c r="BI175" s="34"/>
      <c r="BJ175" s="34"/>
      <c r="BK175" s="34"/>
      <c r="BL175" s="34"/>
      <c r="BM175" s="34"/>
      <c r="BN175" s="34"/>
      <c r="BO175" s="34"/>
      <c r="BP175" s="34"/>
      <c r="BQ175" s="34"/>
      <c r="BR175" s="34"/>
      <c r="BS175" s="34"/>
      <c r="BT175" s="34"/>
      <c r="BU175" s="34"/>
      <c r="BV175" s="34"/>
      <c r="BW175" s="34"/>
      <c r="BX175" s="34"/>
      <c r="BY175" s="34"/>
      <c r="BZ175" s="34"/>
      <c r="CA175" s="34"/>
      <c r="CB175" s="34"/>
      <c r="CC175" s="34"/>
      <c r="CD175" s="34"/>
      <c r="CE175" s="34"/>
      <c r="CF175" s="34"/>
      <c r="CG175" s="34"/>
      <c r="CH175" s="34"/>
      <c r="CI175" s="32">
        <f t="shared" si="120"/>
        <v>119800</v>
      </c>
      <c r="CJ175" s="32" t="str">
        <f t="shared" si="114"/>
        <v/>
      </c>
      <c r="CK175" s="34"/>
      <c r="CL175" s="34"/>
      <c r="CM175" s="32" t="str">
        <f t="shared" si="101"/>
        <v>CO</v>
      </c>
      <c r="CN175" s="32" t="str">
        <f>VLOOKUP(CI175,'ALL-Chart of Accounts'!$E:$F,2,0)</f>
        <v>Invoice Clearing Account</v>
      </c>
      <c r="CO175" s="32">
        <f t="shared" si="121"/>
        <v>119800</v>
      </c>
      <c r="CP175" s="32" t="str">
        <f t="shared" si="115"/>
        <v/>
      </c>
      <c r="CQ175" s="34"/>
      <c r="CR175" s="34"/>
      <c r="CS175" s="32" t="str">
        <f t="shared" si="102"/>
        <v>CO</v>
      </c>
      <c r="CT175" s="32" t="str">
        <f>VLOOKUP(CO175,'ALL-Chart of Accounts'!$E:$F,2,0)</f>
        <v>Invoice Clearing Account</v>
      </c>
      <c r="CU175" s="32">
        <f t="shared" si="122"/>
        <v>119800</v>
      </c>
      <c r="CV175" s="32" t="str">
        <f t="shared" si="116"/>
        <v/>
      </c>
      <c r="CW175" s="34"/>
      <c r="CX175" s="34"/>
      <c r="CY175" s="32" t="str">
        <f t="shared" si="103"/>
        <v>CO</v>
      </c>
      <c r="CZ175" s="32" t="str">
        <f>VLOOKUP(CU175,'ALL-Chart of Accounts'!$E:$F,2,0)</f>
        <v>Invoice Clearing Account</v>
      </c>
      <c r="DA175" s="32">
        <f t="shared" si="123"/>
        <v>119800</v>
      </c>
      <c r="DB175" s="32" t="str">
        <f t="shared" si="117"/>
        <v/>
      </c>
      <c r="DC175" s="34"/>
      <c r="DD175" s="34"/>
      <c r="DE175" s="32" t="str">
        <f t="shared" si="104"/>
        <v>CO</v>
      </c>
      <c r="DF175" s="32" t="str">
        <f>VLOOKUP(DA175,'ALL-Chart of Accounts'!$E:$F,2,0)</f>
        <v>Invoice Clearing Account</v>
      </c>
      <c r="DG175" s="32">
        <f t="shared" si="124"/>
        <v>119800</v>
      </c>
      <c r="DH175" s="32" t="str">
        <f t="shared" si="118"/>
        <v/>
      </c>
      <c r="DI175" s="34"/>
      <c r="DJ175" s="34"/>
      <c r="DK175" s="32" t="str">
        <f t="shared" si="105"/>
        <v>CO</v>
      </c>
      <c r="DL175" s="32" t="str">
        <f>VLOOKUP(DG175,'ALL-Chart of Accounts'!$E:$F,2,0)</f>
        <v>Invoice Clearing Account</v>
      </c>
      <c r="DM175" s="34"/>
      <c r="DN175" s="34"/>
      <c r="DO175" s="34"/>
      <c r="DP175" s="34"/>
      <c r="DQ175" s="34"/>
      <c r="DR175" s="34"/>
      <c r="DS175" s="34"/>
      <c r="DT175" s="34"/>
      <c r="DU175" s="34"/>
      <c r="DV175" s="34"/>
      <c r="DW175" s="34"/>
      <c r="DX175" s="34"/>
      <c r="DY175" s="34"/>
      <c r="DZ175" s="34"/>
      <c r="EA175" s="34"/>
      <c r="EB175" s="34"/>
      <c r="EC175" s="34"/>
      <c r="ED175" s="34"/>
      <c r="EE175" s="34"/>
      <c r="EF175" s="34"/>
      <c r="EG175" s="34"/>
      <c r="EH175" s="34"/>
      <c r="EI175" s="34"/>
      <c r="EJ175" s="34"/>
      <c r="EK175" s="34"/>
      <c r="EL175" s="34"/>
      <c r="EM175" s="34"/>
      <c r="EN175" s="34"/>
      <c r="EO175" s="34"/>
      <c r="EP175" s="34"/>
      <c r="ER175" s="32" t="str">
        <f t="shared" si="106"/>
        <v>1JBTICC430</v>
      </c>
      <c r="ES175" s="32" t="b">
        <f t="shared" si="138"/>
        <v>1</v>
      </c>
      <c r="ET175" s="46" t="s">
        <v>10</v>
      </c>
      <c r="EU175" s="46" t="s">
        <v>10376</v>
      </c>
      <c r="EV175" s="46" t="s">
        <v>10377</v>
      </c>
      <c r="EW175" s="46" t="s">
        <v>9398</v>
      </c>
      <c r="EX175" s="61">
        <v>43270.480549456021</v>
      </c>
      <c r="EY175" s="46" t="s">
        <v>9398</v>
      </c>
      <c r="EZ175" s="61">
        <v>43270.480549456021</v>
      </c>
    </row>
    <row r="176" spans="1:156" s="46" customFormat="1" x14ac:dyDescent="0.35">
      <c r="A176" s="47">
        <v>43270</v>
      </c>
      <c r="B176" s="47"/>
      <c r="C176" s="47">
        <v>43264</v>
      </c>
      <c r="D176" s="46" t="s">
        <v>10846</v>
      </c>
      <c r="E176" s="22" t="str">
        <f t="shared" si="139"/>
        <v>X</v>
      </c>
      <c r="F176" s="22" t="str">
        <f t="shared" si="139"/>
        <v/>
      </c>
      <c r="G176" s="22" t="str">
        <f t="shared" si="139"/>
        <v/>
      </c>
      <c r="H176" s="22" t="str">
        <f t="shared" si="139"/>
        <v>X</v>
      </c>
      <c r="I176" s="22" t="str">
        <f t="shared" si="139"/>
        <v>X</v>
      </c>
      <c r="J176" s="22" t="str">
        <f t="shared" si="139"/>
        <v/>
      </c>
      <c r="K176" s="22" t="str">
        <f t="shared" si="139"/>
        <v/>
      </c>
      <c r="L176" s="22" t="s">
        <v>10266</v>
      </c>
      <c r="M176" s="46" t="s">
        <v>10370</v>
      </c>
      <c r="N176" s="46" t="s">
        <v>10371</v>
      </c>
      <c r="O176" s="32">
        <f t="shared" si="107"/>
        <v>124425</v>
      </c>
      <c r="P176" s="34"/>
      <c r="Q176" s="34"/>
      <c r="R176" s="34"/>
      <c r="S176" s="32" t="str">
        <f>IFERROR(VLOOKUP(LEFT($M176,2),'ALL-Unit Code 4'!$W:$W,1,0),VLOOKUP($D$3,Sites!$A:$B,2,0))</f>
        <v>CO</v>
      </c>
      <c r="T176" s="32" t="str">
        <f>VLOOKUP(O176,'ALL-Chart of Accounts'!$E:$F,2,0)</f>
        <v>IC AR - Germany</v>
      </c>
      <c r="U176" s="34"/>
      <c r="V176" s="34"/>
      <c r="W176" s="34"/>
      <c r="X176" s="34"/>
      <c r="Y176" s="34"/>
      <c r="Z176" s="34"/>
      <c r="AA176" s="37">
        <v>119800</v>
      </c>
      <c r="AB176" s="34"/>
      <c r="AC176" s="34"/>
      <c r="AD176" s="34"/>
      <c r="AE176" s="32" t="str">
        <f t="shared" si="98"/>
        <v>CO</v>
      </c>
      <c r="AF176" s="32" t="str">
        <f>VLOOKUP(AA176,'ALL-Chart of Accounts'!$E:$F,2,0)</f>
        <v>Invoice Clearing Account</v>
      </c>
      <c r="AG176" s="32">
        <f t="shared" si="108"/>
        <v>119800</v>
      </c>
      <c r="AH176" s="32" t="str">
        <f t="shared" si="109"/>
        <v/>
      </c>
      <c r="AI176" s="32" t="str">
        <f t="shared" si="110"/>
        <v/>
      </c>
      <c r="AJ176" s="34"/>
      <c r="AK176" s="32" t="str">
        <f t="shared" si="99"/>
        <v>CO</v>
      </c>
      <c r="AL176" s="32" t="str">
        <f>VLOOKUP(AG176,'ALL-Chart of Accounts'!$E:$F,2,0)</f>
        <v>Invoice Clearing Account</v>
      </c>
      <c r="AM176" s="34"/>
      <c r="AN176" s="34"/>
      <c r="AO176" s="34"/>
      <c r="AP176" s="34"/>
      <c r="AQ176" s="34"/>
      <c r="AR176" s="34"/>
      <c r="AS176" s="32">
        <f t="shared" si="111"/>
        <v>119800</v>
      </c>
      <c r="AT176" s="32" t="str">
        <f t="shared" si="112"/>
        <v/>
      </c>
      <c r="AU176" s="32" t="str">
        <f t="shared" si="113"/>
        <v/>
      </c>
      <c r="AV176" s="34"/>
      <c r="AW176" s="32" t="str">
        <f t="shared" si="100"/>
        <v>CO</v>
      </c>
      <c r="AX176" s="32" t="str">
        <f>VLOOKUP(AS176,'ALL-Chart of Accounts'!$E:$F,2,0)</f>
        <v>Invoice Clearing Account</v>
      </c>
      <c r="AY176" s="34"/>
      <c r="AZ176" s="34"/>
      <c r="BA176" s="34"/>
      <c r="BB176" s="34"/>
      <c r="BC176" s="34"/>
      <c r="BD176" s="34"/>
      <c r="BE176" s="34"/>
      <c r="BF176" s="34"/>
      <c r="BG176" s="34"/>
      <c r="BH176" s="34"/>
      <c r="BI176" s="34"/>
      <c r="BJ176" s="34"/>
      <c r="BK176" s="34"/>
      <c r="BL176" s="34"/>
      <c r="BM176" s="34"/>
      <c r="BN176" s="34"/>
      <c r="BO176" s="34"/>
      <c r="BP176" s="34"/>
      <c r="BQ176" s="34"/>
      <c r="BR176" s="34"/>
      <c r="BS176" s="34"/>
      <c r="BT176" s="34"/>
      <c r="BU176" s="34"/>
      <c r="BV176" s="34"/>
      <c r="BW176" s="34"/>
      <c r="BX176" s="34"/>
      <c r="BY176" s="34"/>
      <c r="BZ176" s="34"/>
      <c r="CA176" s="34"/>
      <c r="CB176" s="34"/>
      <c r="CC176" s="34"/>
      <c r="CD176" s="34"/>
      <c r="CE176" s="34"/>
      <c r="CF176" s="34"/>
      <c r="CG176" s="34"/>
      <c r="CH176" s="34"/>
      <c r="CI176" s="32">
        <f t="shared" si="120"/>
        <v>119800</v>
      </c>
      <c r="CJ176" s="32" t="str">
        <f t="shared" si="114"/>
        <v/>
      </c>
      <c r="CK176" s="34"/>
      <c r="CL176" s="34"/>
      <c r="CM176" s="32" t="str">
        <f t="shared" si="101"/>
        <v>CO</v>
      </c>
      <c r="CN176" s="32" t="str">
        <f>VLOOKUP(CI176,'ALL-Chart of Accounts'!$E:$F,2,0)</f>
        <v>Invoice Clearing Account</v>
      </c>
      <c r="CO176" s="32">
        <f t="shared" si="121"/>
        <v>119800</v>
      </c>
      <c r="CP176" s="32" t="str">
        <f t="shared" si="115"/>
        <v/>
      </c>
      <c r="CQ176" s="34"/>
      <c r="CR176" s="34"/>
      <c r="CS176" s="32" t="str">
        <f t="shared" si="102"/>
        <v>CO</v>
      </c>
      <c r="CT176" s="32" t="str">
        <f>VLOOKUP(CO176,'ALL-Chart of Accounts'!$E:$F,2,0)</f>
        <v>Invoice Clearing Account</v>
      </c>
      <c r="CU176" s="32">
        <f t="shared" si="122"/>
        <v>119800</v>
      </c>
      <c r="CV176" s="32" t="str">
        <f t="shared" si="116"/>
        <v/>
      </c>
      <c r="CW176" s="34"/>
      <c r="CX176" s="34"/>
      <c r="CY176" s="32" t="str">
        <f t="shared" si="103"/>
        <v>CO</v>
      </c>
      <c r="CZ176" s="32" t="str">
        <f>VLOOKUP(CU176,'ALL-Chart of Accounts'!$E:$F,2,0)</f>
        <v>Invoice Clearing Account</v>
      </c>
      <c r="DA176" s="32">
        <f t="shared" si="123"/>
        <v>119800</v>
      </c>
      <c r="DB176" s="32" t="str">
        <f t="shared" si="117"/>
        <v/>
      </c>
      <c r="DC176" s="34"/>
      <c r="DD176" s="34"/>
      <c r="DE176" s="32" t="str">
        <f t="shared" si="104"/>
        <v>CO</v>
      </c>
      <c r="DF176" s="32" t="str">
        <f>VLOOKUP(DA176,'ALL-Chart of Accounts'!$E:$F,2,0)</f>
        <v>Invoice Clearing Account</v>
      </c>
      <c r="DG176" s="32">
        <f t="shared" si="124"/>
        <v>119800</v>
      </c>
      <c r="DH176" s="32" t="str">
        <f t="shared" si="118"/>
        <v/>
      </c>
      <c r="DI176" s="34"/>
      <c r="DJ176" s="34"/>
      <c r="DK176" s="32" t="str">
        <f t="shared" si="105"/>
        <v>CO</v>
      </c>
      <c r="DL176" s="32" t="str">
        <f>VLOOKUP(DG176,'ALL-Chart of Accounts'!$E:$F,2,0)</f>
        <v>Invoice Clearing Account</v>
      </c>
      <c r="DM176" s="34"/>
      <c r="DN176" s="34"/>
      <c r="DO176" s="34"/>
      <c r="DP176" s="34"/>
      <c r="DQ176" s="34"/>
      <c r="DR176" s="34"/>
      <c r="DS176" s="34"/>
      <c r="DT176" s="34"/>
      <c r="DU176" s="34"/>
      <c r="DV176" s="34"/>
      <c r="DW176" s="34"/>
      <c r="DX176" s="34"/>
      <c r="DY176" s="34"/>
      <c r="DZ176" s="34"/>
      <c r="EA176" s="34"/>
      <c r="EB176" s="34"/>
      <c r="EC176" s="34"/>
      <c r="ED176" s="34"/>
      <c r="EE176" s="34"/>
      <c r="EF176" s="34"/>
      <c r="EG176" s="34"/>
      <c r="EH176" s="34"/>
      <c r="EI176" s="34"/>
      <c r="EJ176" s="34"/>
      <c r="EK176" s="34"/>
      <c r="EL176" s="34"/>
      <c r="EM176" s="34"/>
      <c r="EN176" s="34"/>
      <c r="EO176" s="34"/>
      <c r="EP176" s="34"/>
      <c r="ER176" s="32" t="str">
        <f t="shared" si="106"/>
        <v>1JBTICC435</v>
      </c>
      <c r="ES176" s="32" t="b">
        <f t="shared" si="138"/>
        <v>1</v>
      </c>
      <c r="ET176" s="46" t="s">
        <v>10</v>
      </c>
      <c r="EU176" s="46" t="s">
        <v>10378</v>
      </c>
      <c r="EV176" s="46" t="s">
        <v>10379</v>
      </c>
      <c r="EW176" s="46" t="s">
        <v>9398</v>
      </c>
      <c r="EX176" s="61">
        <v>43270.480551354165</v>
      </c>
      <c r="EY176" s="46" t="s">
        <v>9398</v>
      </c>
      <c r="EZ176" s="61">
        <v>43270.480551354165</v>
      </c>
    </row>
    <row r="177" spans="1:156" s="46" customFormat="1" x14ac:dyDescent="0.35">
      <c r="A177" s="47">
        <v>43270</v>
      </c>
      <c r="B177" s="47"/>
      <c r="C177" s="47">
        <v>43264</v>
      </c>
      <c r="D177" s="46" t="s">
        <v>10846</v>
      </c>
      <c r="E177" s="22" t="str">
        <f t="shared" si="139"/>
        <v>X</v>
      </c>
      <c r="F177" s="22" t="str">
        <f t="shared" si="139"/>
        <v/>
      </c>
      <c r="G177" s="22" t="str">
        <f t="shared" si="139"/>
        <v/>
      </c>
      <c r="H177" s="22" t="str">
        <f t="shared" si="139"/>
        <v>X</v>
      </c>
      <c r="I177" s="22" t="str">
        <f t="shared" si="139"/>
        <v>X</v>
      </c>
      <c r="J177" s="22" t="str">
        <f t="shared" si="139"/>
        <v/>
      </c>
      <c r="K177" s="22" t="str">
        <f t="shared" si="139"/>
        <v/>
      </c>
      <c r="L177" s="22" t="s">
        <v>10266</v>
      </c>
      <c r="M177" s="46" t="s">
        <v>10372</v>
      </c>
      <c r="N177" s="46" t="s">
        <v>10373</v>
      </c>
      <c r="O177" s="32">
        <f t="shared" si="107"/>
        <v>124426</v>
      </c>
      <c r="P177" s="34"/>
      <c r="Q177" s="34"/>
      <c r="R177" s="34"/>
      <c r="S177" s="32" t="str">
        <f>IFERROR(VLOOKUP(LEFT($M177,2),'ALL-Unit Code 4'!$W:$W,1,0),VLOOKUP($D$3,Sites!$A:$B,2,0))</f>
        <v>CO</v>
      </c>
      <c r="T177" s="32" t="str">
        <f>VLOOKUP(O177,'ALL-Chart of Accounts'!$E:$F,2,0)</f>
        <v>IC AR - Germany - TT</v>
      </c>
      <c r="U177" s="34"/>
      <c r="V177" s="34"/>
      <c r="W177" s="34"/>
      <c r="X177" s="34"/>
      <c r="Y177" s="34"/>
      <c r="Z177" s="34"/>
      <c r="AA177" s="37">
        <v>119800</v>
      </c>
      <c r="AB177" s="34"/>
      <c r="AC177" s="34"/>
      <c r="AD177" s="34"/>
      <c r="AE177" s="32" t="str">
        <f t="shared" si="98"/>
        <v>CO</v>
      </c>
      <c r="AF177" s="32" t="str">
        <f>VLOOKUP(AA177,'ALL-Chart of Accounts'!$E:$F,2,0)</f>
        <v>Invoice Clearing Account</v>
      </c>
      <c r="AG177" s="32">
        <f t="shared" si="108"/>
        <v>119800</v>
      </c>
      <c r="AH177" s="32" t="str">
        <f t="shared" si="109"/>
        <v/>
      </c>
      <c r="AI177" s="32" t="str">
        <f t="shared" si="110"/>
        <v/>
      </c>
      <c r="AJ177" s="34"/>
      <c r="AK177" s="32" t="str">
        <f t="shared" si="99"/>
        <v>CO</v>
      </c>
      <c r="AL177" s="32" t="str">
        <f>VLOOKUP(AG177,'ALL-Chart of Accounts'!$E:$F,2,0)</f>
        <v>Invoice Clearing Account</v>
      </c>
      <c r="AM177" s="34"/>
      <c r="AN177" s="34"/>
      <c r="AO177" s="34"/>
      <c r="AP177" s="34"/>
      <c r="AQ177" s="34"/>
      <c r="AR177" s="34"/>
      <c r="AS177" s="32">
        <f t="shared" si="111"/>
        <v>119800</v>
      </c>
      <c r="AT177" s="32" t="str">
        <f t="shared" si="112"/>
        <v/>
      </c>
      <c r="AU177" s="32" t="str">
        <f t="shared" si="113"/>
        <v/>
      </c>
      <c r="AV177" s="34"/>
      <c r="AW177" s="32" t="str">
        <f t="shared" si="100"/>
        <v>CO</v>
      </c>
      <c r="AX177" s="32" t="str">
        <f>VLOOKUP(AS177,'ALL-Chart of Accounts'!$E:$F,2,0)</f>
        <v>Invoice Clearing Account</v>
      </c>
      <c r="AY177" s="34"/>
      <c r="AZ177" s="34"/>
      <c r="BA177" s="34"/>
      <c r="BB177" s="34"/>
      <c r="BC177" s="34"/>
      <c r="BD177" s="34"/>
      <c r="BE177" s="34"/>
      <c r="BF177" s="34"/>
      <c r="BG177" s="34"/>
      <c r="BH177" s="34"/>
      <c r="BI177" s="34"/>
      <c r="BJ177" s="34"/>
      <c r="BK177" s="34"/>
      <c r="BL177" s="34"/>
      <c r="BM177" s="34"/>
      <c r="BN177" s="34"/>
      <c r="BO177" s="34"/>
      <c r="BP177" s="34"/>
      <c r="BQ177" s="34"/>
      <c r="BR177" s="34"/>
      <c r="BS177" s="34"/>
      <c r="BT177" s="34"/>
      <c r="BU177" s="34"/>
      <c r="BV177" s="34"/>
      <c r="BW177" s="34"/>
      <c r="BX177" s="34"/>
      <c r="BY177" s="34"/>
      <c r="BZ177" s="34"/>
      <c r="CA177" s="34"/>
      <c r="CB177" s="34"/>
      <c r="CC177" s="34"/>
      <c r="CD177" s="34"/>
      <c r="CE177" s="34"/>
      <c r="CF177" s="34"/>
      <c r="CG177" s="34"/>
      <c r="CH177" s="34"/>
      <c r="CI177" s="32">
        <f t="shared" si="120"/>
        <v>119800</v>
      </c>
      <c r="CJ177" s="32" t="str">
        <f t="shared" si="114"/>
        <v/>
      </c>
      <c r="CK177" s="34"/>
      <c r="CL177" s="34"/>
      <c r="CM177" s="32" t="str">
        <f t="shared" si="101"/>
        <v>CO</v>
      </c>
      <c r="CN177" s="32" t="str">
        <f>VLOOKUP(CI177,'ALL-Chart of Accounts'!$E:$F,2,0)</f>
        <v>Invoice Clearing Account</v>
      </c>
      <c r="CO177" s="32">
        <f t="shared" si="121"/>
        <v>119800</v>
      </c>
      <c r="CP177" s="32" t="str">
        <f t="shared" si="115"/>
        <v/>
      </c>
      <c r="CQ177" s="34"/>
      <c r="CR177" s="34"/>
      <c r="CS177" s="32" t="str">
        <f t="shared" si="102"/>
        <v>CO</v>
      </c>
      <c r="CT177" s="32" t="str">
        <f>VLOOKUP(CO177,'ALL-Chart of Accounts'!$E:$F,2,0)</f>
        <v>Invoice Clearing Account</v>
      </c>
      <c r="CU177" s="32">
        <f t="shared" si="122"/>
        <v>119800</v>
      </c>
      <c r="CV177" s="32" t="str">
        <f t="shared" si="116"/>
        <v/>
      </c>
      <c r="CW177" s="34"/>
      <c r="CX177" s="34"/>
      <c r="CY177" s="32" t="str">
        <f t="shared" si="103"/>
        <v>CO</v>
      </c>
      <c r="CZ177" s="32" t="str">
        <f>VLOOKUP(CU177,'ALL-Chart of Accounts'!$E:$F,2,0)</f>
        <v>Invoice Clearing Account</v>
      </c>
      <c r="DA177" s="32">
        <f t="shared" si="123"/>
        <v>119800</v>
      </c>
      <c r="DB177" s="32" t="str">
        <f t="shared" si="117"/>
        <v/>
      </c>
      <c r="DC177" s="34"/>
      <c r="DD177" s="34"/>
      <c r="DE177" s="32" t="str">
        <f t="shared" si="104"/>
        <v>CO</v>
      </c>
      <c r="DF177" s="32" t="str">
        <f>VLOOKUP(DA177,'ALL-Chart of Accounts'!$E:$F,2,0)</f>
        <v>Invoice Clearing Account</v>
      </c>
      <c r="DG177" s="32">
        <f t="shared" si="124"/>
        <v>119800</v>
      </c>
      <c r="DH177" s="32" t="str">
        <f t="shared" si="118"/>
        <v/>
      </c>
      <c r="DI177" s="34"/>
      <c r="DJ177" s="34"/>
      <c r="DK177" s="32" t="str">
        <f t="shared" si="105"/>
        <v>CO</v>
      </c>
      <c r="DL177" s="32" t="str">
        <f>VLOOKUP(DG177,'ALL-Chart of Accounts'!$E:$F,2,0)</f>
        <v>Invoice Clearing Account</v>
      </c>
      <c r="DM177" s="34"/>
      <c r="DN177" s="34"/>
      <c r="DO177" s="34"/>
      <c r="DP177" s="34"/>
      <c r="DQ177" s="34"/>
      <c r="DR177" s="34"/>
      <c r="DS177" s="34"/>
      <c r="DT177" s="34"/>
      <c r="DU177" s="34"/>
      <c r="DV177" s="34"/>
      <c r="DW177" s="34"/>
      <c r="DX177" s="34"/>
      <c r="DY177" s="34"/>
      <c r="DZ177" s="34"/>
      <c r="EA177" s="34"/>
      <c r="EB177" s="34"/>
      <c r="EC177" s="34"/>
      <c r="ED177" s="34"/>
      <c r="EE177" s="34"/>
      <c r="EF177" s="34"/>
      <c r="EG177" s="34"/>
      <c r="EH177" s="34"/>
      <c r="EI177" s="34"/>
      <c r="EJ177" s="34"/>
      <c r="EK177" s="34"/>
      <c r="EL177" s="34"/>
      <c r="EM177" s="34"/>
      <c r="EN177" s="34"/>
      <c r="EO177" s="34"/>
      <c r="EP177" s="34"/>
      <c r="ER177" s="32" t="str">
        <f t="shared" si="106"/>
        <v>1JBTICC438</v>
      </c>
      <c r="ES177" s="32" t="b">
        <f t="shared" si="138"/>
        <v>1</v>
      </c>
      <c r="ET177" s="46" t="s">
        <v>10</v>
      </c>
      <c r="EU177" s="46" t="s">
        <v>10380</v>
      </c>
      <c r="EV177" s="46" t="s">
        <v>10381</v>
      </c>
      <c r="EW177" s="46" t="s">
        <v>9398</v>
      </c>
      <c r="EX177" s="61">
        <v>43270.480553240741</v>
      </c>
      <c r="EY177" s="46" t="s">
        <v>9398</v>
      </c>
      <c r="EZ177" s="61">
        <v>43270.480553240741</v>
      </c>
    </row>
    <row r="178" spans="1:156" s="46" customFormat="1" x14ac:dyDescent="0.35">
      <c r="A178" s="47">
        <v>43270</v>
      </c>
      <c r="B178" s="47"/>
      <c r="C178" s="47">
        <v>43264</v>
      </c>
      <c r="D178" s="46" t="s">
        <v>10846</v>
      </c>
      <c r="E178" s="22" t="str">
        <f t="shared" si="139"/>
        <v>X</v>
      </c>
      <c r="F178" s="22" t="str">
        <f t="shared" si="139"/>
        <v/>
      </c>
      <c r="G178" s="22" t="str">
        <f t="shared" si="139"/>
        <v/>
      </c>
      <c r="H178" s="22" t="str">
        <f t="shared" si="139"/>
        <v>X</v>
      </c>
      <c r="I178" s="22" t="str">
        <f t="shared" si="139"/>
        <v>X</v>
      </c>
      <c r="J178" s="22" t="str">
        <f t="shared" si="139"/>
        <v/>
      </c>
      <c r="K178" s="22" t="str">
        <f t="shared" si="139"/>
        <v/>
      </c>
      <c r="L178" s="22" t="s">
        <v>10266</v>
      </c>
      <c r="M178" s="46" t="s">
        <v>10374</v>
      </c>
      <c r="N178" s="46" t="s">
        <v>10375</v>
      </c>
      <c r="O178" s="32">
        <f t="shared" si="107"/>
        <v>124427</v>
      </c>
      <c r="P178" s="34"/>
      <c r="Q178" s="34"/>
      <c r="R178" s="34"/>
      <c r="S178" s="32" t="str">
        <f>IFERROR(VLOOKUP(LEFT($M178,2),'ALL-Unit Code 4'!$W:$W,1,0),VLOOKUP($D$3,Sites!$A:$B,2,0))</f>
        <v>CO</v>
      </c>
      <c r="T178" s="32" t="str">
        <f>VLOOKUP(O178,'ALL-Chart of Accounts'!$E:$F,2,0)</f>
        <v>IC AR - Slovakia Branch - TT</v>
      </c>
      <c r="U178" s="34"/>
      <c r="V178" s="34"/>
      <c r="W178" s="34"/>
      <c r="X178" s="34"/>
      <c r="Y178" s="34"/>
      <c r="Z178" s="34"/>
      <c r="AA178" s="37">
        <v>119800</v>
      </c>
      <c r="AB178" s="34"/>
      <c r="AC178" s="34"/>
      <c r="AD178" s="34"/>
      <c r="AE178" s="32" t="str">
        <f t="shared" si="98"/>
        <v>CO</v>
      </c>
      <c r="AF178" s="32" t="str">
        <f>VLOOKUP(AA178,'ALL-Chart of Accounts'!$E:$F,2,0)</f>
        <v>Invoice Clearing Account</v>
      </c>
      <c r="AG178" s="32">
        <f t="shared" ref="AG178" si="140">AA178</f>
        <v>119800</v>
      </c>
      <c r="AH178" s="32" t="str">
        <f t="shared" ref="AH178" si="141">IF(AB178="","",AB178)</f>
        <v/>
      </c>
      <c r="AI178" s="32" t="str">
        <f t="shared" ref="AI178" si="142">IF(LEFT(AG178,1)="4",9999,"")</f>
        <v/>
      </c>
      <c r="AJ178" s="34"/>
      <c r="AK178" s="32" t="str">
        <f t="shared" si="99"/>
        <v>CO</v>
      </c>
      <c r="AL178" s="32" t="str">
        <f>VLOOKUP(AG178,'ALL-Chart of Accounts'!$E:$F,2,0)</f>
        <v>Invoice Clearing Account</v>
      </c>
      <c r="AM178" s="34"/>
      <c r="AN178" s="34"/>
      <c r="AO178" s="34"/>
      <c r="AP178" s="34"/>
      <c r="AQ178" s="34"/>
      <c r="AR178" s="34"/>
      <c r="AS178" s="32">
        <f t="shared" ref="AS178" si="143">IF(AA178="","",AA178)</f>
        <v>119800</v>
      </c>
      <c r="AT178" s="32" t="str">
        <f t="shared" ref="AT178" si="144">IF(AB178="","",AB178)</f>
        <v/>
      </c>
      <c r="AU178" s="32" t="str">
        <f t="shared" ref="AU178" si="145">IF(AC178="","",AC178)</f>
        <v/>
      </c>
      <c r="AV178" s="34"/>
      <c r="AW178" s="32" t="str">
        <f t="shared" si="100"/>
        <v>CO</v>
      </c>
      <c r="AX178" s="32" t="str">
        <f>VLOOKUP(AS178,'ALL-Chart of Accounts'!$E:$F,2,0)</f>
        <v>Invoice Clearing Account</v>
      </c>
      <c r="AY178" s="34"/>
      <c r="AZ178" s="34"/>
      <c r="BA178" s="34"/>
      <c r="BB178" s="34"/>
      <c r="BC178" s="34"/>
      <c r="BD178" s="34"/>
      <c r="BE178" s="34"/>
      <c r="BF178" s="34"/>
      <c r="BG178" s="34"/>
      <c r="BH178" s="34"/>
      <c r="BI178" s="34"/>
      <c r="BJ178" s="34"/>
      <c r="BK178" s="34"/>
      <c r="BL178" s="34"/>
      <c r="BM178" s="34"/>
      <c r="BN178" s="34"/>
      <c r="BO178" s="34"/>
      <c r="BP178" s="34"/>
      <c r="BQ178" s="34"/>
      <c r="BR178" s="34"/>
      <c r="BS178" s="34"/>
      <c r="BT178" s="34"/>
      <c r="BU178" s="34"/>
      <c r="BV178" s="34"/>
      <c r="BW178" s="34"/>
      <c r="BX178" s="34"/>
      <c r="BY178" s="34"/>
      <c r="BZ178" s="34"/>
      <c r="CA178" s="34"/>
      <c r="CB178" s="34"/>
      <c r="CC178" s="34"/>
      <c r="CD178" s="34"/>
      <c r="CE178" s="34"/>
      <c r="CF178" s="34"/>
      <c r="CG178" s="34"/>
      <c r="CH178" s="34"/>
      <c r="CI178" s="32">
        <f t="shared" si="120"/>
        <v>119800</v>
      </c>
      <c r="CJ178" s="32" t="str">
        <f t="shared" si="114"/>
        <v/>
      </c>
      <c r="CK178" s="34"/>
      <c r="CL178" s="34"/>
      <c r="CM178" s="32" t="str">
        <f t="shared" si="101"/>
        <v>CO</v>
      </c>
      <c r="CN178" s="32" t="str">
        <f>VLOOKUP(CI178,'ALL-Chart of Accounts'!$E:$F,2,0)</f>
        <v>Invoice Clearing Account</v>
      </c>
      <c r="CO178" s="32">
        <f t="shared" ref="CO178" si="146">IF(OR($L178="Cost Collecting",$L178="Interdivisional",$L178="IC Alloc"),CI178,CI178+10)</f>
        <v>119800</v>
      </c>
      <c r="CP178" s="32" t="str">
        <f t="shared" si="115"/>
        <v/>
      </c>
      <c r="CQ178" s="34"/>
      <c r="CR178" s="34"/>
      <c r="CS178" s="32" t="str">
        <f t="shared" si="102"/>
        <v>CO</v>
      </c>
      <c r="CT178" s="32" t="str">
        <f>VLOOKUP(CO178,'ALL-Chart of Accounts'!$E:$F,2,0)</f>
        <v>Invoice Clearing Account</v>
      </c>
      <c r="CU178" s="32">
        <f t="shared" ref="CU178" si="147">IF(OR($L178="Cost Collecting",$L178="Interdivisional",$L178="IC Alloc"),CO178,CO178+10)</f>
        <v>119800</v>
      </c>
      <c r="CV178" s="32" t="str">
        <f t="shared" si="116"/>
        <v/>
      </c>
      <c r="CW178" s="34"/>
      <c r="CX178" s="34"/>
      <c r="CY178" s="32" t="str">
        <f t="shared" si="103"/>
        <v>CO</v>
      </c>
      <c r="CZ178" s="32" t="str">
        <f>VLOOKUP(CU178,'ALL-Chart of Accounts'!$E:$F,2,0)</f>
        <v>Invoice Clearing Account</v>
      </c>
      <c r="DA178" s="32">
        <f t="shared" ref="DA178" si="148">IF(OR($L178="Cost Collecting",$L178="Interdivisional",$L178="IC Alloc"),CU178,CU178+10)</f>
        <v>119800</v>
      </c>
      <c r="DB178" s="32" t="str">
        <f t="shared" si="117"/>
        <v/>
      </c>
      <c r="DC178" s="34"/>
      <c r="DD178" s="34"/>
      <c r="DE178" s="32" t="str">
        <f t="shared" si="104"/>
        <v>CO</v>
      </c>
      <c r="DF178" s="32" t="str">
        <f>VLOOKUP(DA178,'ALL-Chart of Accounts'!$E:$F,2,0)</f>
        <v>Invoice Clearing Account</v>
      </c>
      <c r="DG178" s="32">
        <f t="shared" ref="DG178" si="149">IF(OR($L178="Cost Collecting",$L178="Interdivisional",$L178="IC Alloc"),DA178,DA178+10)</f>
        <v>119800</v>
      </c>
      <c r="DH178" s="32" t="str">
        <f t="shared" si="118"/>
        <v/>
      </c>
      <c r="DI178" s="34"/>
      <c r="DJ178" s="34"/>
      <c r="DK178" s="32" t="str">
        <f t="shared" si="105"/>
        <v>CO</v>
      </c>
      <c r="DL178" s="32" t="str">
        <f>VLOOKUP(DG178,'ALL-Chart of Accounts'!$E:$F,2,0)</f>
        <v>Invoice Clearing Account</v>
      </c>
      <c r="DM178" s="34"/>
      <c r="DN178" s="34"/>
      <c r="DO178" s="34"/>
      <c r="DP178" s="34"/>
      <c r="DQ178" s="34"/>
      <c r="DR178" s="34"/>
      <c r="DS178" s="34"/>
      <c r="DT178" s="34"/>
      <c r="DU178" s="34"/>
      <c r="DV178" s="34"/>
      <c r="DW178" s="34"/>
      <c r="DX178" s="34"/>
      <c r="DY178" s="34"/>
      <c r="DZ178" s="34"/>
      <c r="EA178" s="34"/>
      <c r="EB178" s="34"/>
      <c r="EC178" s="34"/>
      <c r="ED178" s="34"/>
      <c r="EE178" s="34"/>
      <c r="EF178" s="34"/>
      <c r="EG178" s="34"/>
      <c r="EH178" s="34"/>
      <c r="EI178" s="34"/>
      <c r="EJ178" s="34"/>
      <c r="EK178" s="34"/>
      <c r="EL178" s="34"/>
      <c r="EM178" s="34"/>
      <c r="EN178" s="34"/>
      <c r="EO178" s="34"/>
      <c r="EP178" s="34"/>
      <c r="ER178" s="32" t="str">
        <f t="shared" ref="ER178" si="150">ET178&amp;EU178</f>
        <v>1JBTICC439</v>
      </c>
      <c r="ES178" s="32" t="b">
        <f t="shared" si="138"/>
        <v>1</v>
      </c>
      <c r="ET178" s="46" t="s">
        <v>10</v>
      </c>
      <c r="EU178" s="46" t="s">
        <v>10382</v>
      </c>
      <c r="EV178" s="46" t="s">
        <v>10577</v>
      </c>
      <c r="EW178" s="46" t="s">
        <v>9398</v>
      </c>
      <c r="EX178" s="61">
        <v>43270.480555208334</v>
      </c>
      <c r="EY178" s="46" t="s">
        <v>9398</v>
      </c>
      <c r="EZ178" s="61">
        <v>43270.480555208334</v>
      </c>
    </row>
    <row r="179" spans="1:156" s="46" customFormat="1" x14ac:dyDescent="0.35">
      <c r="A179" s="47">
        <v>43483</v>
      </c>
      <c r="B179" s="47"/>
      <c r="C179" s="47"/>
      <c r="D179" s="46" t="s">
        <v>12046</v>
      </c>
      <c r="E179" s="22" t="str">
        <f t="shared" si="139"/>
        <v/>
      </c>
      <c r="F179" s="22" t="str">
        <f t="shared" si="139"/>
        <v/>
      </c>
      <c r="G179" s="22" t="str">
        <f t="shared" si="139"/>
        <v/>
      </c>
      <c r="H179" s="22" t="str">
        <f t="shared" si="139"/>
        <v/>
      </c>
      <c r="I179" s="22" t="str">
        <f t="shared" si="139"/>
        <v/>
      </c>
      <c r="J179" s="22" t="str">
        <f t="shared" si="139"/>
        <v/>
      </c>
      <c r="K179" s="22" t="str">
        <f t="shared" si="139"/>
        <v/>
      </c>
      <c r="L179" s="22" t="s">
        <v>10266</v>
      </c>
      <c r="M179" s="46" t="s">
        <v>12048</v>
      </c>
      <c r="N179" s="46" t="s">
        <v>12049</v>
      </c>
      <c r="O179" s="32">
        <f t="shared" si="107"/>
        <v>124428</v>
      </c>
      <c r="P179" s="34"/>
      <c r="Q179" s="34"/>
      <c r="R179" s="34"/>
      <c r="S179" s="32" t="str">
        <f>IFERROR(VLOOKUP(LEFT($M179,2),'ALL-Unit Code 4'!$W:$W,1,0),VLOOKUP($D$3,Sites!$A:$B,2,0))</f>
        <v>CO</v>
      </c>
      <c r="T179" s="32" t="str">
        <f>VLOOKUP(O179,'ALL-Chart of Accounts'!$E:$F,2,0)</f>
        <v>IC AR - Schroder Manufacturing</v>
      </c>
      <c r="U179" s="34"/>
      <c r="V179" s="34"/>
      <c r="W179" s="34"/>
      <c r="X179" s="34"/>
      <c r="Y179" s="34"/>
      <c r="Z179" s="34"/>
      <c r="AA179" s="37">
        <v>119800</v>
      </c>
      <c r="AB179" s="34"/>
      <c r="AC179" s="34"/>
      <c r="AD179" s="34"/>
      <c r="AE179" s="32" t="str">
        <f t="shared" si="98"/>
        <v>CO</v>
      </c>
      <c r="AF179" s="32" t="str">
        <f>VLOOKUP(AA179,'ALL-Chart of Accounts'!$E:$F,2,0)</f>
        <v>Invoice Clearing Account</v>
      </c>
      <c r="AG179" s="32">
        <f t="shared" si="108"/>
        <v>119800</v>
      </c>
      <c r="AH179" s="32" t="str">
        <f t="shared" si="109"/>
        <v/>
      </c>
      <c r="AI179" s="32" t="str">
        <f t="shared" si="110"/>
        <v/>
      </c>
      <c r="AJ179" s="34"/>
      <c r="AK179" s="32" t="str">
        <f t="shared" si="99"/>
        <v>CO</v>
      </c>
      <c r="AL179" s="32" t="str">
        <f>VLOOKUP(AG179,'ALL-Chart of Accounts'!$E:$F,2,0)</f>
        <v>Invoice Clearing Account</v>
      </c>
      <c r="AM179" s="34"/>
      <c r="AN179" s="34"/>
      <c r="AO179" s="34"/>
      <c r="AP179" s="34"/>
      <c r="AQ179" s="34"/>
      <c r="AR179" s="34"/>
      <c r="AS179" s="32">
        <f t="shared" si="111"/>
        <v>119800</v>
      </c>
      <c r="AT179" s="32" t="str">
        <f t="shared" si="112"/>
        <v/>
      </c>
      <c r="AU179" s="32" t="str">
        <f t="shared" si="113"/>
        <v/>
      </c>
      <c r="AV179" s="34"/>
      <c r="AW179" s="32" t="str">
        <f t="shared" si="100"/>
        <v>CO</v>
      </c>
      <c r="AX179" s="32" t="str">
        <f>VLOOKUP(AS179,'ALL-Chart of Accounts'!$E:$F,2,0)</f>
        <v>Invoice Clearing Account</v>
      </c>
      <c r="AY179" s="34"/>
      <c r="AZ179" s="34"/>
      <c r="BA179" s="34"/>
      <c r="BB179" s="34"/>
      <c r="BC179" s="34"/>
      <c r="BD179" s="34"/>
      <c r="BE179" s="34"/>
      <c r="BF179" s="34"/>
      <c r="BG179" s="34"/>
      <c r="BH179" s="34"/>
      <c r="BI179" s="34"/>
      <c r="BJ179" s="34"/>
      <c r="BK179" s="34"/>
      <c r="BL179" s="34"/>
      <c r="BM179" s="34"/>
      <c r="BN179" s="34"/>
      <c r="BO179" s="34"/>
      <c r="BP179" s="34"/>
      <c r="BQ179" s="34"/>
      <c r="BR179" s="34"/>
      <c r="BS179" s="34"/>
      <c r="BT179" s="34"/>
      <c r="BU179" s="34"/>
      <c r="BV179" s="34"/>
      <c r="BW179" s="34"/>
      <c r="BX179" s="34"/>
      <c r="BY179" s="34"/>
      <c r="BZ179" s="34"/>
      <c r="CA179" s="34"/>
      <c r="CB179" s="34"/>
      <c r="CC179" s="34"/>
      <c r="CD179" s="34"/>
      <c r="CE179" s="34"/>
      <c r="CF179" s="34"/>
      <c r="CG179" s="34"/>
      <c r="CH179" s="34"/>
      <c r="CI179" s="32">
        <f t="shared" si="120"/>
        <v>119800</v>
      </c>
      <c r="CJ179" s="32" t="str">
        <f t="shared" si="114"/>
        <v/>
      </c>
      <c r="CK179" s="34"/>
      <c r="CL179" s="34"/>
      <c r="CM179" s="32" t="str">
        <f t="shared" si="101"/>
        <v>CO</v>
      </c>
      <c r="CN179" s="32" t="str">
        <f>VLOOKUP(CI179,'ALL-Chart of Accounts'!$E:$F,2,0)</f>
        <v>Invoice Clearing Account</v>
      </c>
      <c r="CO179" s="32">
        <f t="shared" si="121"/>
        <v>119800</v>
      </c>
      <c r="CP179" s="32" t="str">
        <f t="shared" si="115"/>
        <v/>
      </c>
      <c r="CQ179" s="34"/>
      <c r="CR179" s="34"/>
      <c r="CS179" s="32" t="str">
        <f t="shared" si="102"/>
        <v>CO</v>
      </c>
      <c r="CT179" s="32" t="str">
        <f>VLOOKUP(CO179,'ALL-Chart of Accounts'!$E:$F,2,0)</f>
        <v>Invoice Clearing Account</v>
      </c>
      <c r="CU179" s="32">
        <f t="shared" si="122"/>
        <v>119800</v>
      </c>
      <c r="CV179" s="32" t="str">
        <f t="shared" si="116"/>
        <v/>
      </c>
      <c r="CW179" s="34"/>
      <c r="CX179" s="34"/>
      <c r="CY179" s="32" t="str">
        <f t="shared" si="103"/>
        <v>CO</v>
      </c>
      <c r="CZ179" s="32" t="str">
        <f>VLOOKUP(CU179,'ALL-Chart of Accounts'!$E:$F,2,0)</f>
        <v>Invoice Clearing Account</v>
      </c>
      <c r="DA179" s="32">
        <f t="shared" si="123"/>
        <v>119800</v>
      </c>
      <c r="DB179" s="32" t="str">
        <f t="shared" si="117"/>
        <v/>
      </c>
      <c r="DC179" s="34"/>
      <c r="DD179" s="34"/>
      <c r="DE179" s="32" t="str">
        <f t="shared" si="104"/>
        <v>CO</v>
      </c>
      <c r="DF179" s="32" t="str">
        <f>VLOOKUP(DA179,'ALL-Chart of Accounts'!$E:$F,2,0)</f>
        <v>Invoice Clearing Account</v>
      </c>
      <c r="DG179" s="32">
        <f t="shared" si="124"/>
        <v>119800</v>
      </c>
      <c r="DH179" s="32" t="str">
        <f t="shared" si="118"/>
        <v/>
      </c>
      <c r="DI179" s="34"/>
      <c r="DJ179" s="34"/>
      <c r="DK179" s="32" t="str">
        <f t="shared" si="105"/>
        <v>CO</v>
      </c>
      <c r="DL179" s="32" t="str">
        <f>VLOOKUP(DG179,'ALL-Chart of Accounts'!$E:$F,2,0)</f>
        <v>Invoice Clearing Account</v>
      </c>
      <c r="DM179" s="34"/>
      <c r="DN179" s="34"/>
      <c r="DO179" s="34"/>
      <c r="DP179" s="34"/>
      <c r="DQ179" s="34"/>
      <c r="DR179" s="34"/>
      <c r="DS179" s="34"/>
      <c r="DT179" s="34"/>
      <c r="DU179" s="34"/>
      <c r="DV179" s="34"/>
      <c r="DW179" s="34"/>
      <c r="DX179" s="34"/>
      <c r="DY179" s="34"/>
      <c r="DZ179" s="34"/>
      <c r="EA179" s="34"/>
      <c r="EB179" s="34"/>
      <c r="EC179" s="34"/>
      <c r="ED179" s="34"/>
      <c r="EE179" s="34"/>
      <c r="EF179" s="34"/>
      <c r="EG179" s="34"/>
      <c r="EH179" s="34"/>
      <c r="EI179" s="34"/>
      <c r="EJ179" s="34"/>
      <c r="EK179" s="34"/>
      <c r="EL179" s="34"/>
      <c r="EM179" s="34"/>
      <c r="EN179" s="34"/>
      <c r="EO179" s="34"/>
      <c r="EP179" s="34"/>
      <c r="ER179" s="32" t="str">
        <f t="shared" si="106"/>
        <v>1JBTICC439</v>
      </c>
      <c r="ES179" s="32" t="b">
        <f t="shared" si="138"/>
        <v>1</v>
      </c>
      <c r="ET179" s="46" t="s">
        <v>10</v>
      </c>
      <c r="EU179" s="46" t="s">
        <v>10382</v>
      </c>
      <c r="EV179" s="46" t="s">
        <v>10577</v>
      </c>
      <c r="EW179" s="46" t="s">
        <v>9398</v>
      </c>
      <c r="EX179" s="61">
        <v>43270.480555208334</v>
      </c>
      <c r="EY179" s="46" t="s">
        <v>9398</v>
      </c>
      <c r="EZ179" s="61">
        <v>43270.480555208334</v>
      </c>
    </row>
    <row r="180" spans="1:156" s="46" customFormat="1" x14ac:dyDescent="0.35">
      <c r="A180" s="47">
        <v>43270</v>
      </c>
      <c r="B180" s="47"/>
      <c r="C180" s="47">
        <v>43264</v>
      </c>
      <c r="D180" s="46" t="s">
        <v>10846</v>
      </c>
      <c r="E180" s="22" t="str">
        <f t="shared" si="139"/>
        <v>X</v>
      </c>
      <c r="F180" s="22" t="str">
        <f t="shared" si="139"/>
        <v/>
      </c>
      <c r="G180" s="22" t="str">
        <f t="shared" si="139"/>
        <v/>
      </c>
      <c r="H180" s="22" t="str">
        <f t="shared" si="139"/>
        <v>X</v>
      </c>
      <c r="I180" s="22" t="str">
        <f t="shared" si="139"/>
        <v>X</v>
      </c>
      <c r="J180" s="22" t="str">
        <f t="shared" si="139"/>
        <v/>
      </c>
      <c r="K180" s="22" t="str">
        <f t="shared" si="139"/>
        <v/>
      </c>
      <c r="L180" s="22" t="s">
        <v>10266</v>
      </c>
      <c r="M180" s="46" t="s">
        <v>10376</v>
      </c>
      <c r="N180" s="46" t="s">
        <v>10377</v>
      </c>
      <c r="O180" s="32">
        <f t="shared" si="107"/>
        <v>124430</v>
      </c>
      <c r="P180" s="34"/>
      <c r="Q180" s="34"/>
      <c r="R180" s="34"/>
      <c r="S180" s="32" t="str">
        <f>IFERROR(VLOOKUP(LEFT($M180,2),'ALL-Unit Code 4'!$W:$W,1,0),VLOOKUP($D$3,Sites!$A:$B,2,0))</f>
        <v>CO</v>
      </c>
      <c r="T180" s="32" t="str">
        <f>VLOOKUP(O180,'ALL-Chart of Accounts'!$E:$F,2,0)</f>
        <v>IC AR - Spain</v>
      </c>
      <c r="U180" s="34"/>
      <c r="V180" s="34"/>
      <c r="W180" s="34"/>
      <c r="X180" s="34"/>
      <c r="Y180" s="34"/>
      <c r="Z180" s="34"/>
      <c r="AA180" s="37">
        <v>119800</v>
      </c>
      <c r="AB180" s="34"/>
      <c r="AC180" s="34"/>
      <c r="AD180" s="34"/>
      <c r="AE180" s="32" t="str">
        <f t="shared" si="98"/>
        <v>CO</v>
      </c>
      <c r="AF180" s="32" t="str">
        <f>VLOOKUP(AA180,'ALL-Chart of Accounts'!$E:$F,2,0)</f>
        <v>Invoice Clearing Account</v>
      </c>
      <c r="AG180" s="32">
        <f t="shared" si="108"/>
        <v>119800</v>
      </c>
      <c r="AH180" s="32" t="str">
        <f t="shared" si="109"/>
        <v/>
      </c>
      <c r="AI180" s="32" t="str">
        <f t="shared" si="110"/>
        <v/>
      </c>
      <c r="AJ180" s="34"/>
      <c r="AK180" s="32" t="str">
        <f t="shared" si="99"/>
        <v>CO</v>
      </c>
      <c r="AL180" s="32" t="str">
        <f>VLOOKUP(AG180,'ALL-Chart of Accounts'!$E:$F,2,0)</f>
        <v>Invoice Clearing Account</v>
      </c>
      <c r="AM180" s="34"/>
      <c r="AN180" s="34"/>
      <c r="AO180" s="34"/>
      <c r="AP180" s="34"/>
      <c r="AQ180" s="34"/>
      <c r="AR180" s="34"/>
      <c r="AS180" s="32">
        <f t="shared" si="111"/>
        <v>119800</v>
      </c>
      <c r="AT180" s="32" t="str">
        <f t="shared" si="112"/>
        <v/>
      </c>
      <c r="AU180" s="32" t="str">
        <f t="shared" si="113"/>
        <v/>
      </c>
      <c r="AV180" s="34"/>
      <c r="AW180" s="32" t="str">
        <f t="shared" si="100"/>
        <v>CO</v>
      </c>
      <c r="AX180" s="32" t="str">
        <f>VLOOKUP(AS180,'ALL-Chart of Accounts'!$E:$F,2,0)</f>
        <v>Invoice Clearing Account</v>
      </c>
      <c r="AY180" s="34"/>
      <c r="AZ180" s="34"/>
      <c r="BA180" s="34"/>
      <c r="BB180" s="34"/>
      <c r="BC180" s="34"/>
      <c r="BD180" s="34"/>
      <c r="BE180" s="34"/>
      <c r="BF180" s="34"/>
      <c r="BG180" s="34"/>
      <c r="BH180" s="34"/>
      <c r="BI180" s="34"/>
      <c r="BJ180" s="34"/>
      <c r="BK180" s="34"/>
      <c r="BL180" s="34"/>
      <c r="BM180" s="34"/>
      <c r="BN180" s="34"/>
      <c r="BO180" s="34"/>
      <c r="BP180" s="34"/>
      <c r="BQ180" s="34"/>
      <c r="BR180" s="34"/>
      <c r="BS180" s="34"/>
      <c r="BT180" s="34"/>
      <c r="BU180" s="34"/>
      <c r="BV180" s="34"/>
      <c r="BW180" s="34"/>
      <c r="BX180" s="34"/>
      <c r="BY180" s="34"/>
      <c r="BZ180" s="34"/>
      <c r="CA180" s="34"/>
      <c r="CB180" s="34"/>
      <c r="CC180" s="34"/>
      <c r="CD180" s="34"/>
      <c r="CE180" s="34"/>
      <c r="CF180" s="34"/>
      <c r="CG180" s="34"/>
      <c r="CH180" s="34"/>
      <c r="CI180" s="32">
        <f t="shared" si="120"/>
        <v>119800</v>
      </c>
      <c r="CJ180" s="32" t="str">
        <f t="shared" si="114"/>
        <v/>
      </c>
      <c r="CK180" s="34"/>
      <c r="CL180" s="34"/>
      <c r="CM180" s="32" t="str">
        <f t="shared" si="101"/>
        <v>CO</v>
      </c>
      <c r="CN180" s="32" t="str">
        <f>VLOOKUP(CI180,'ALL-Chart of Accounts'!$E:$F,2,0)</f>
        <v>Invoice Clearing Account</v>
      </c>
      <c r="CO180" s="32">
        <f t="shared" si="121"/>
        <v>119800</v>
      </c>
      <c r="CP180" s="32" t="str">
        <f t="shared" si="115"/>
        <v/>
      </c>
      <c r="CQ180" s="34"/>
      <c r="CR180" s="34"/>
      <c r="CS180" s="32" t="str">
        <f t="shared" si="102"/>
        <v>CO</v>
      </c>
      <c r="CT180" s="32" t="str">
        <f>VLOOKUP(CO180,'ALL-Chart of Accounts'!$E:$F,2,0)</f>
        <v>Invoice Clearing Account</v>
      </c>
      <c r="CU180" s="32">
        <f t="shared" si="122"/>
        <v>119800</v>
      </c>
      <c r="CV180" s="32" t="str">
        <f t="shared" si="116"/>
        <v/>
      </c>
      <c r="CW180" s="34"/>
      <c r="CX180" s="34"/>
      <c r="CY180" s="32" t="str">
        <f t="shared" si="103"/>
        <v>CO</v>
      </c>
      <c r="CZ180" s="32" t="str">
        <f>VLOOKUP(CU180,'ALL-Chart of Accounts'!$E:$F,2,0)</f>
        <v>Invoice Clearing Account</v>
      </c>
      <c r="DA180" s="32">
        <f t="shared" si="123"/>
        <v>119800</v>
      </c>
      <c r="DB180" s="32" t="str">
        <f t="shared" si="117"/>
        <v/>
      </c>
      <c r="DC180" s="34"/>
      <c r="DD180" s="34"/>
      <c r="DE180" s="32" t="str">
        <f t="shared" si="104"/>
        <v>CO</v>
      </c>
      <c r="DF180" s="32" t="str">
        <f>VLOOKUP(DA180,'ALL-Chart of Accounts'!$E:$F,2,0)</f>
        <v>Invoice Clearing Account</v>
      </c>
      <c r="DG180" s="32">
        <f t="shared" si="124"/>
        <v>119800</v>
      </c>
      <c r="DH180" s="32" t="str">
        <f t="shared" si="118"/>
        <v/>
      </c>
      <c r="DI180" s="34"/>
      <c r="DJ180" s="34"/>
      <c r="DK180" s="32" t="str">
        <f t="shared" si="105"/>
        <v>CO</v>
      </c>
      <c r="DL180" s="32" t="str">
        <f>VLOOKUP(DG180,'ALL-Chart of Accounts'!$E:$F,2,0)</f>
        <v>Invoice Clearing Account</v>
      </c>
      <c r="DM180" s="34"/>
      <c r="DN180" s="34"/>
      <c r="DO180" s="34"/>
      <c r="DP180" s="34"/>
      <c r="DQ180" s="34"/>
      <c r="DR180" s="34"/>
      <c r="DS180" s="34"/>
      <c r="DT180" s="34"/>
      <c r="DU180" s="34"/>
      <c r="DV180" s="34"/>
      <c r="DW180" s="34"/>
      <c r="DX180" s="34"/>
      <c r="DY180" s="34"/>
      <c r="DZ180" s="34"/>
      <c r="EA180" s="34"/>
      <c r="EB180" s="34"/>
      <c r="EC180" s="34"/>
      <c r="ED180" s="34"/>
      <c r="EE180" s="34"/>
      <c r="EF180" s="34"/>
      <c r="EG180" s="34"/>
      <c r="EH180" s="34"/>
      <c r="EI180" s="34"/>
      <c r="EJ180" s="34"/>
      <c r="EK180" s="34"/>
      <c r="EL180" s="34"/>
      <c r="EM180" s="34"/>
      <c r="EN180" s="34"/>
      <c r="EO180" s="34"/>
      <c r="EP180" s="34"/>
      <c r="ER180" s="32" t="str">
        <f t="shared" si="106"/>
        <v>1JBTICC441</v>
      </c>
      <c r="ES180" s="32" t="b">
        <f t="shared" si="138"/>
        <v>1</v>
      </c>
      <c r="ET180" s="46" t="s">
        <v>10</v>
      </c>
      <c r="EU180" s="46" t="s">
        <v>10383</v>
      </c>
      <c r="EV180" s="46" t="s">
        <v>10384</v>
      </c>
      <c r="EW180" s="46" t="s">
        <v>9398</v>
      </c>
      <c r="EX180" s="61">
        <v>43270.480557141207</v>
      </c>
      <c r="EY180" s="46" t="s">
        <v>9398</v>
      </c>
      <c r="EZ180" s="61">
        <v>43270.480557141207</v>
      </c>
    </row>
    <row r="181" spans="1:156" s="46" customFormat="1" x14ac:dyDescent="0.35">
      <c r="A181" s="47">
        <v>43270</v>
      </c>
      <c r="B181" s="47"/>
      <c r="C181" s="47">
        <v>43264</v>
      </c>
      <c r="D181" s="46" t="s">
        <v>10846</v>
      </c>
      <c r="E181" s="22" t="str">
        <f t="shared" si="139"/>
        <v>X</v>
      </c>
      <c r="F181" s="22" t="str">
        <f t="shared" si="139"/>
        <v/>
      </c>
      <c r="G181" s="22" t="str">
        <f t="shared" si="139"/>
        <v/>
      </c>
      <c r="H181" s="22" t="str">
        <f t="shared" si="139"/>
        <v>X</v>
      </c>
      <c r="I181" s="22" t="str">
        <f t="shared" si="139"/>
        <v>X</v>
      </c>
      <c r="J181" s="22" t="str">
        <f t="shared" si="139"/>
        <v/>
      </c>
      <c r="K181" s="22" t="str">
        <f t="shared" si="139"/>
        <v/>
      </c>
      <c r="L181" s="22" t="s">
        <v>10266</v>
      </c>
      <c r="M181" s="46" t="s">
        <v>10378</v>
      </c>
      <c r="N181" s="46" t="s">
        <v>10379</v>
      </c>
      <c r="O181" s="32">
        <f t="shared" si="107"/>
        <v>124435</v>
      </c>
      <c r="P181" s="34"/>
      <c r="Q181" s="34"/>
      <c r="R181" s="34"/>
      <c r="S181" s="32" t="str">
        <f>IFERROR(VLOOKUP(LEFT($M181,2),'ALL-Unit Code 4'!$W:$W,1,0),VLOOKUP($D$3,Sites!$A:$B,2,0))</f>
        <v>CO</v>
      </c>
      <c r="T181" s="32" t="str">
        <f>VLOOKUP(O181,'ALL-Chart of Accounts'!$E:$F,2,0)</f>
        <v>IC AR - JBT Europe BV</v>
      </c>
      <c r="U181" s="34"/>
      <c r="V181" s="34"/>
      <c r="W181" s="34"/>
      <c r="X181" s="34"/>
      <c r="Y181" s="34"/>
      <c r="Z181" s="34"/>
      <c r="AA181" s="37">
        <v>119800</v>
      </c>
      <c r="AB181" s="34"/>
      <c r="AC181" s="34"/>
      <c r="AD181" s="34"/>
      <c r="AE181" s="32" t="str">
        <f t="shared" si="98"/>
        <v>CO</v>
      </c>
      <c r="AF181" s="32" t="str">
        <f>VLOOKUP(AA181,'ALL-Chart of Accounts'!$E:$F,2,0)</f>
        <v>Invoice Clearing Account</v>
      </c>
      <c r="AG181" s="32">
        <f t="shared" si="108"/>
        <v>119800</v>
      </c>
      <c r="AH181" s="32" t="str">
        <f t="shared" si="109"/>
        <v/>
      </c>
      <c r="AI181" s="32" t="str">
        <f t="shared" si="110"/>
        <v/>
      </c>
      <c r="AJ181" s="34"/>
      <c r="AK181" s="32" t="str">
        <f t="shared" si="99"/>
        <v>CO</v>
      </c>
      <c r="AL181" s="32" t="str">
        <f>VLOOKUP(AG181,'ALL-Chart of Accounts'!$E:$F,2,0)</f>
        <v>Invoice Clearing Account</v>
      </c>
      <c r="AM181" s="34"/>
      <c r="AN181" s="34"/>
      <c r="AO181" s="34"/>
      <c r="AP181" s="34"/>
      <c r="AQ181" s="34"/>
      <c r="AR181" s="34"/>
      <c r="AS181" s="32">
        <f t="shared" si="111"/>
        <v>119800</v>
      </c>
      <c r="AT181" s="32" t="str">
        <f t="shared" si="112"/>
        <v/>
      </c>
      <c r="AU181" s="32" t="str">
        <f t="shared" si="113"/>
        <v/>
      </c>
      <c r="AV181" s="34"/>
      <c r="AW181" s="32" t="str">
        <f t="shared" si="100"/>
        <v>CO</v>
      </c>
      <c r="AX181" s="32" t="str">
        <f>VLOOKUP(AS181,'ALL-Chart of Accounts'!$E:$F,2,0)</f>
        <v>Invoice Clearing Account</v>
      </c>
      <c r="AY181" s="34"/>
      <c r="AZ181" s="34"/>
      <c r="BA181" s="34"/>
      <c r="BB181" s="34"/>
      <c r="BC181" s="34"/>
      <c r="BD181" s="34"/>
      <c r="BE181" s="34"/>
      <c r="BF181" s="34"/>
      <c r="BG181" s="34"/>
      <c r="BH181" s="34"/>
      <c r="BI181" s="34"/>
      <c r="BJ181" s="34"/>
      <c r="BK181" s="34"/>
      <c r="BL181" s="34"/>
      <c r="BM181" s="34"/>
      <c r="BN181" s="34"/>
      <c r="BO181" s="34"/>
      <c r="BP181" s="34"/>
      <c r="BQ181" s="34"/>
      <c r="BR181" s="34"/>
      <c r="BS181" s="34"/>
      <c r="BT181" s="34"/>
      <c r="BU181" s="34"/>
      <c r="BV181" s="34"/>
      <c r="BW181" s="34"/>
      <c r="BX181" s="34"/>
      <c r="BY181" s="34"/>
      <c r="BZ181" s="34"/>
      <c r="CA181" s="34"/>
      <c r="CB181" s="34"/>
      <c r="CC181" s="34"/>
      <c r="CD181" s="34"/>
      <c r="CE181" s="34"/>
      <c r="CF181" s="34"/>
      <c r="CG181" s="34"/>
      <c r="CH181" s="34"/>
      <c r="CI181" s="32">
        <f t="shared" ref="CI181:CI214" si="151">IF(OR($L181="Interdivisional",$L181="Cost Collecting",$L181="IC Alloc"),$AA181,$AA181+100010)</f>
        <v>119800</v>
      </c>
      <c r="CJ181" s="32" t="str">
        <f t="shared" si="114"/>
        <v/>
      </c>
      <c r="CK181" s="34"/>
      <c r="CL181" s="34"/>
      <c r="CM181" s="32" t="str">
        <f t="shared" si="101"/>
        <v>CO</v>
      </c>
      <c r="CN181" s="32" t="str">
        <f>VLOOKUP(CI181,'ALL-Chart of Accounts'!$E:$F,2,0)</f>
        <v>Invoice Clearing Account</v>
      </c>
      <c r="CO181" s="32">
        <f t="shared" ref="CO181:CO214" si="152">IF(OR($L181="Cost Collecting",$L181="Interdivisional",$L181="IC Alloc"),CI181,CI181+10)</f>
        <v>119800</v>
      </c>
      <c r="CP181" s="32" t="str">
        <f t="shared" si="115"/>
        <v/>
      </c>
      <c r="CQ181" s="34"/>
      <c r="CR181" s="34"/>
      <c r="CS181" s="32" t="str">
        <f t="shared" si="102"/>
        <v>CO</v>
      </c>
      <c r="CT181" s="32" t="str">
        <f>VLOOKUP(CO181,'ALL-Chart of Accounts'!$E:$F,2,0)</f>
        <v>Invoice Clearing Account</v>
      </c>
      <c r="CU181" s="32">
        <f t="shared" ref="CU181:CU214" si="153">IF(OR($L181="Cost Collecting",$L181="Interdivisional",$L181="IC Alloc"),CO181,CO181+10)</f>
        <v>119800</v>
      </c>
      <c r="CV181" s="32" t="str">
        <f t="shared" si="116"/>
        <v/>
      </c>
      <c r="CW181" s="34"/>
      <c r="CX181" s="34"/>
      <c r="CY181" s="32" t="str">
        <f t="shared" si="103"/>
        <v>CO</v>
      </c>
      <c r="CZ181" s="32" t="str">
        <f>VLOOKUP(CU181,'ALL-Chart of Accounts'!$E:$F,2,0)</f>
        <v>Invoice Clearing Account</v>
      </c>
      <c r="DA181" s="32">
        <f t="shared" ref="DA181:DA214" si="154">IF(OR($L181="Cost Collecting",$L181="Interdivisional",$L181="IC Alloc"),CU181,CU181+10)</f>
        <v>119800</v>
      </c>
      <c r="DB181" s="32" t="str">
        <f t="shared" si="117"/>
        <v/>
      </c>
      <c r="DC181" s="34"/>
      <c r="DD181" s="34"/>
      <c r="DE181" s="32" t="str">
        <f t="shared" si="104"/>
        <v>CO</v>
      </c>
      <c r="DF181" s="32" t="str">
        <f>VLOOKUP(DA181,'ALL-Chart of Accounts'!$E:$F,2,0)</f>
        <v>Invoice Clearing Account</v>
      </c>
      <c r="DG181" s="32">
        <f t="shared" ref="DG181:DG214" si="155">IF(OR($L181="Cost Collecting",$L181="Interdivisional",$L181="IC Alloc"),DA181,DA181+10)</f>
        <v>119800</v>
      </c>
      <c r="DH181" s="32" t="str">
        <f t="shared" si="118"/>
        <v/>
      </c>
      <c r="DI181" s="34"/>
      <c r="DJ181" s="34"/>
      <c r="DK181" s="32" t="str">
        <f t="shared" si="105"/>
        <v>CO</v>
      </c>
      <c r="DL181" s="32" t="str">
        <f>VLOOKUP(DG181,'ALL-Chart of Accounts'!$E:$F,2,0)</f>
        <v>Invoice Clearing Account</v>
      </c>
      <c r="DM181" s="34"/>
      <c r="DN181" s="34"/>
      <c r="DO181" s="34"/>
      <c r="DP181" s="34"/>
      <c r="DQ181" s="34"/>
      <c r="DR181" s="34"/>
      <c r="DS181" s="34"/>
      <c r="DT181" s="34"/>
      <c r="DU181" s="34"/>
      <c r="DV181" s="34"/>
      <c r="DW181" s="34"/>
      <c r="DX181" s="34"/>
      <c r="DY181" s="34"/>
      <c r="DZ181" s="34"/>
      <c r="EA181" s="34"/>
      <c r="EB181" s="34"/>
      <c r="EC181" s="34"/>
      <c r="ED181" s="34"/>
      <c r="EE181" s="34"/>
      <c r="EF181" s="34"/>
      <c r="EG181" s="34"/>
      <c r="EH181" s="34"/>
      <c r="EI181" s="34"/>
      <c r="EJ181" s="34"/>
      <c r="EK181" s="34"/>
      <c r="EL181" s="34"/>
      <c r="EM181" s="34"/>
      <c r="EN181" s="34"/>
      <c r="EO181" s="34"/>
      <c r="EP181" s="34"/>
      <c r="ER181" s="32" t="str">
        <f t="shared" si="106"/>
        <v>1JBTICC442</v>
      </c>
      <c r="ES181" s="32" t="b">
        <f t="shared" si="138"/>
        <v>1</v>
      </c>
      <c r="ET181" s="46" t="s">
        <v>10</v>
      </c>
      <c r="EU181" s="46" t="s">
        <v>10385</v>
      </c>
      <c r="EV181" s="46" t="s">
        <v>10386</v>
      </c>
      <c r="EW181" s="46" t="s">
        <v>9398</v>
      </c>
      <c r="EX181" s="61">
        <v>43270.480559490738</v>
      </c>
      <c r="EY181" s="46" t="s">
        <v>9398</v>
      </c>
      <c r="EZ181" s="61">
        <v>43270.480559490738</v>
      </c>
    </row>
    <row r="182" spans="1:156" s="46" customFormat="1" x14ac:dyDescent="0.35">
      <c r="A182" s="47">
        <v>43270</v>
      </c>
      <c r="B182" s="47"/>
      <c r="C182" s="47">
        <v>43264</v>
      </c>
      <c r="D182" s="46" t="s">
        <v>10846</v>
      </c>
      <c r="E182" s="22" t="str">
        <f t="shared" si="139"/>
        <v>X</v>
      </c>
      <c r="F182" s="22" t="str">
        <f t="shared" si="139"/>
        <v/>
      </c>
      <c r="G182" s="22" t="str">
        <f t="shared" si="139"/>
        <v/>
      </c>
      <c r="H182" s="22" t="str">
        <f t="shared" si="139"/>
        <v>X</v>
      </c>
      <c r="I182" s="22" t="str">
        <f t="shared" si="139"/>
        <v>X</v>
      </c>
      <c r="J182" s="22" t="str">
        <f t="shared" si="139"/>
        <v/>
      </c>
      <c r="K182" s="22" t="str">
        <f t="shared" si="139"/>
        <v/>
      </c>
      <c r="L182" s="22" t="s">
        <v>10266</v>
      </c>
      <c r="M182" s="46" t="s">
        <v>10380</v>
      </c>
      <c r="N182" s="46" t="s">
        <v>10381</v>
      </c>
      <c r="O182" s="32">
        <f t="shared" si="107"/>
        <v>124438</v>
      </c>
      <c r="P182" s="34"/>
      <c r="Q182" s="34"/>
      <c r="R182" s="34"/>
      <c r="S182" s="32" t="str">
        <f>IFERROR(VLOOKUP(LEFT($M182,2),'ALL-Unit Code 4'!$W:$W,1,0),VLOOKUP($D$3,Sites!$A:$B,2,0))</f>
        <v>CO</v>
      </c>
      <c r="T182" s="32" t="str">
        <f>VLOOKUP(O182,'ALL-Chart of Accounts'!$E:$F,2,0)</f>
        <v>IC AR - BB Systems BV Netherlands</v>
      </c>
      <c r="U182" s="34"/>
      <c r="V182" s="34"/>
      <c r="W182" s="34"/>
      <c r="X182" s="34"/>
      <c r="Y182" s="34"/>
      <c r="Z182" s="34"/>
      <c r="AA182" s="37">
        <v>119800</v>
      </c>
      <c r="AB182" s="34"/>
      <c r="AC182" s="34"/>
      <c r="AD182" s="34"/>
      <c r="AE182" s="32" t="str">
        <f t="shared" si="98"/>
        <v>CO</v>
      </c>
      <c r="AF182" s="32" t="str">
        <f>VLOOKUP(AA182,'ALL-Chart of Accounts'!$E:$F,2,0)</f>
        <v>Invoice Clearing Account</v>
      </c>
      <c r="AG182" s="32">
        <f t="shared" si="108"/>
        <v>119800</v>
      </c>
      <c r="AH182" s="32" t="str">
        <f t="shared" si="109"/>
        <v/>
      </c>
      <c r="AI182" s="32" t="str">
        <f t="shared" si="110"/>
        <v/>
      </c>
      <c r="AJ182" s="34"/>
      <c r="AK182" s="32" t="str">
        <f t="shared" si="99"/>
        <v>CO</v>
      </c>
      <c r="AL182" s="32" t="str">
        <f>VLOOKUP(AG182,'ALL-Chart of Accounts'!$E:$F,2,0)</f>
        <v>Invoice Clearing Account</v>
      </c>
      <c r="AM182" s="34"/>
      <c r="AN182" s="34"/>
      <c r="AO182" s="34"/>
      <c r="AP182" s="34"/>
      <c r="AQ182" s="34"/>
      <c r="AR182" s="34"/>
      <c r="AS182" s="32">
        <f t="shared" si="111"/>
        <v>119800</v>
      </c>
      <c r="AT182" s="32" t="str">
        <f t="shared" si="112"/>
        <v/>
      </c>
      <c r="AU182" s="32" t="str">
        <f t="shared" si="113"/>
        <v/>
      </c>
      <c r="AV182" s="34"/>
      <c r="AW182" s="32" t="str">
        <f t="shared" si="100"/>
        <v>CO</v>
      </c>
      <c r="AX182" s="32" t="str">
        <f>VLOOKUP(AS182,'ALL-Chart of Accounts'!$E:$F,2,0)</f>
        <v>Invoice Clearing Account</v>
      </c>
      <c r="AY182" s="34"/>
      <c r="AZ182" s="34"/>
      <c r="BA182" s="34"/>
      <c r="BB182" s="34"/>
      <c r="BC182" s="34"/>
      <c r="BD182" s="34"/>
      <c r="BE182" s="34"/>
      <c r="BF182" s="34"/>
      <c r="BG182" s="34"/>
      <c r="BH182" s="34"/>
      <c r="BI182" s="34"/>
      <c r="BJ182" s="34"/>
      <c r="BK182" s="34"/>
      <c r="BL182" s="34"/>
      <c r="BM182" s="34"/>
      <c r="BN182" s="34"/>
      <c r="BO182" s="34"/>
      <c r="BP182" s="34"/>
      <c r="BQ182" s="34"/>
      <c r="BR182" s="34"/>
      <c r="BS182" s="34"/>
      <c r="BT182" s="34"/>
      <c r="BU182" s="34"/>
      <c r="BV182" s="34"/>
      <c r="BW182" s="34"/>
      <c r="BX182" s="34"/>
      <c r="BY182" s="34"/>
      <c r="BZ182" s="34"/>
      <c r="CA182" s="34"/>
      <c r="CB182" s="34"/>
      <c r="CC182" s="34"/>
      <c r="CD182" s="34"/>
      <c r="CE182" s="34"/>
      <c r="CF182" s="34"/>
      <c r="CG182" s="34"/>
      <c r="CH182" s="34"/>
      <c r="CI182" s="32">
        <f t="shared" si="151"/>
        <v>119800</v>
      </c>
      <c r="CJ182" s="32" t="str">
        <f t="shared" si="114"/>
        <v/>
      </c>
      <c r="CK182" s="34"/>
      <c r="CL182" s="34"/>
      <c r="CM182" s="32" t="str">
        <f t="shared" si="101"/>
        <v>CO</v>
      </c>
      <c r="CN182" s="32" t="str">
        <f>VLOOKUP(CI182,'ALL-Chart of Accounts'!$E:$F,2,0)</f>
        <v>Invoice Clearing Account</v>
      </c>
      <c r="CO182" s="32">
        <f t="shared" si="152"/>
        <v>119800</v>
      </c>
      <c r="CP182" s="32" t="str">
        <f t="shared" si="115"/>
        <v/>
      </c>
      <c r="CQ182" s="34"/>
      <c r="CR182" s="34"/>
      <c r="CS182" s="32" t="str">
        <f t="shared" si="102"/>
        <v>CO</v>
      </c>
      <c r="CT182" s="32" t="str">
        <f>VLOOKUP(CO182,'ALL-Chart of Accounts'!$E:$F,2,0)</f>
        <v>Invoice Clearing Account</v>
      </c>
      <c r="CU182" s="32">
        <f t="shared" si="153"/>
        <v>119800</v>
      </c>
      <c r="CV182" s="32" t="str">
        <f t="shared" si="116"/>
        <v/>
      </c>
      <c r="CW182" s="34"/>
      <c r="CX182" s="34"/>
      <c r="CY182" s="32" t="str">
        <f t="shared" si="103"/>
        <v>CO</v>
      </c>
      <c r="CZ182" s="32" t="str">
        <f>VLOOKUP(CU182,'ALL-Chart of Accounts'!$E:$F,2,0)</f>
        <v>Invoice Clearing Account</v>
      </c>
      <c r="DA182" s="32">
        <f t="shared" si="154"/>
        <v>119800</v>
      </c>
      <c r="DB182" s="32" t="str">
        <f t="shared" si="117"/>
        <v/>
      </c>
      <c r="DC182" s="34"/>
      <c r="DD182" s="34"/>
      <c r="DE182" s="32" t="str">
        <f t="shared" si="104"/>
        <v>CO</v>
      </c>
      <c r="DF182" s="32" t="str">
        <f>VLOOKUP(DA182,'ALL-Chart of Accounts'!$E:$F,2,0)</f>
        <v>Invoice Clearing Account</v>
      </c>
      <c r="DG182" s="32">
        <f t="shared" si="155"/>
        <v>119800</v>
      </c>
      <c r="DH182" s="32" t="str">
        <f t="shared" si="118"/>
        <v/>
      </c>
      <c r="DI182" s="34"/>
      <c r="DJ182" s="34"/>
      <c r="DK182" s="32" t="str">
        <f t="shared" si="105"/>
        <v>CO</v>
      </c>
      <c r="DL182" s="32" t="str">
        <f>VLOOKUP(DG182,'ALL-Chart of Accounts'!$E:$F,2,0)</f>
        <v>Invoice Clearing Account</v>
      </c>
      <c r="DM182" s="34"/>
      <c r="DN182" s="34"/>
      <c r="DO182" s="34"/>
      <c r="DP182" s="34"/>
      <c r="DQ182" s="34"/>
      <c r="DR182" s="34"/>
      <c r="DS182" s="34"/>
      <c r="DT182" s="34"/>
      <c r="DU182" s="34"/>
      <c r="DV182" s="34"/>
      <c r="DW182" s="34"/>
      <c r="DX182" s="34"/>
      <c r="DY182" s="34"/>
      <c r="DZ182" s="34"/>
      <c r="EA182" s="34"/>
      <c r="EB182" s="34"/>
      <c r="EC182" s="34"/>
      <c r="ED182" s="34"/>
      <c r="EE182" s="34"/>
      <c r="EF182" s="34"/>
      <c r="EG182" s="34"/>
      <c r="EH182" s="34"/>
      <c r="EI182" s="34"/>
      <c r="EJ182" s="34"/>
      <c r="EK182" s="34"/>
      <c r="EL182" s="34"/>
      <c r="EM182" s="34"/>
      <c r="EN182" s="34"/>
      <c r="EO182" s="34"/>
      <c r="EP182" s="34"/>
      <c r="ER182" s="32" t="str">
        <f t="shared" si="106"/>
        <v>1JBTICC443</v>
      </c>
      <c r="ES182" s="32" t="b">
        <f t="shared" si="138"/>
        <v>1</v>
      </c>
      <c r="ET182" s="46" t="s">
        <v>10</v>
      </c>
      <c r="EU182" s="46" t="s">
        <v>10387</v>
      </c>
      <c r="EV182" s="46" t="s">
        <v>10388</v>
      </c>
      <c r="EW182" s="46" t="s">
        <v>9398</v>
      </c>
      <c r="EX182" s="61">
        <v>43270.48056142361</v>
      </c>
      <c r="EY182" s="46" t="s">
        <v>9398</v>
      </c>
      <c r="EZ182" s="61">
        <v>43270.48056142361</v>
      </c>
    </row>
    <row r="183" spans="1:156" s="46" customFormat="1" x14ac:dyDescent="0.35">
      <c r="A183" s="47">
        <v>43270</v>
      </c>
      <c r="B183" s="47"/>
      <c r="C183" s="47">
        <v>43264</v>
      </c>
      <c r="D183" s="46" t="s">
        <v>10846</v>
      </c>
      <c r="E183" s="22" t="str">
        <f t="shared" si="139"/>
        <v>X</v>
      </c>
      <c r="F183" s="22" t="str">
        <f t="shared" si="139"/>
        <v/>
      </c>
      <c r="G183" s="22" t="str">
        <f t="shared" si="139"/>
        <v/>
      </c>
      <c r="H183" s="22" t="str">
        <f t="shared" si="139"/>
        <v>X</v>
      </c>
      <c r="I183" s="22" t="str">
        <f t="shared" si="139"/>
        <v>X</v>
      </c>
      <c r="J183" s="22" t="str">
        <f t="shared" si="139"/>
        <v/>
      </c>
      <c r="K183" s="22" t="str">
        <f t="shared" si="139"/>
        <v/>
      </c>
      <c r="L183" s="22" t="s">
        <v>10266</v>
      </c>
      <c r="M183" s="46" t="s">
        <v>10382</v>
      </c>
      <c r="N183" s="46" t="s">
        <v>10577</v>
      </c>
      <c r="O183" s="32">
        <f t="shared" si="107"/>
        <v>124439</v>
      </c>
      <c r="P183" s="34"/>
      <c r="Q183" s="34"/>
      <c r="R183" s="34"/>
      <c r="S183" s="32" t="str">
        <f>IFERROR(VLOOKUP(LEFT($M183,2),'ALL-Unit Code 4'!$W:$W,1,0),VLOOKUP($D$3,Sites!$A:$B,2,0))</f>
        <v>CO</v>
      </c>
      <c r="T183" s="32" t="str">
        <f>VLOOKUP(O183,'ALL-Chart of Accounts'!$E:$F,2,0)</f>
        <v>IC AR - BB Systems BV Thailand Branch</v>
      </c>
      <c r="U183" s="34"/>
      <c r="V183" s="34"/>
      <c r="W183" s="34"/>
      <c r="X183" s="34"/>
      <c r="Y183" s="34"/>
      <c r="Z183" s="34"/>
      <c r="AA183" s="37">
        <v>119800</v>
      </c>
      <c r="AB183" s="34"/>
      <c r="AC183" s="34"/>
      <c r="AD183" s="34"/>
      <c r="AE183" s="32" t="str">
        <f t="shared" si="98"/>
        <v>CO</v>
      </c>
      <c r="AF183" s="32" t="str">
        <f>VLOOKUP(AA183,'ALL-Chart of Accounts'!$E:$F,2,0)</f>
        <v>Invoice Clearing Account</v>
      </c>
      <c r="AG183" s="32">
        <f t="shared" si="108"/>
        <v>119800</v>
      </c>
      <c r="AH183" s="32" t="str">
        <f t="shared" si="109"/>
        <v/>
      </c>
      <c r="AI183" s="32" t="str">
        <f t="shared" si="110"/>
        <v/>
      </c>
      <c r="AJ183" s="34"/>
      <c r="AK183" s="32" t="str">
        <f t="shared" si="99"/>
        <v>CO</v>
      </c>
      <c r="AL183" s="32" t="str">
        <f>VLOOKUP(AG183,'ALL-Chart of Accounts'!$E:$F,2,0)</f>
        <v>Invoice Clearing Account</v>
      </c>
      <c r="AM183" s="34"/>
      <c r="AN183" s="34"/>
      <c r="AO183" s="34"/>
      <c r="AP183" s="34"/>
      <c r="AQ183" s="34"/>
      <c r="AR183" s="34"/>
      <c r="AS183" s="32">
        <f t="shared" si="111"/>
        <v>119800</v>
      </c>
      <c r="AT183" s="32" t="str">
        <f t="shared" si="112"/>
        <v/>
      </c>
      <c r="AU183" s="32" t="str">
        <f t="shared" si="113"/>
        <v/>
      </c>
      <c r="AV183" s="34"/>
      <c r="AW183" s="32" t="str">
        <f t="shared" si="100"/>
        <v>CO</v>
      </c>
      <c r="AX183" s="32" t="str">
        <f>VLOOKUP(AS183,'ALL-Chart of Accounts'!$E:$F,2,0)</f>
        <v>Invoice Clearing Account</v>
      </c>
      <c r="AY183" s="34"/>
      <c r="AZ183" s="34"/>
      <c r="BA183" s="34"/>
      <c r="BB183" s="34"/>
      <c r="BC183" s="34"/>
      <c r="BD183" s="34"/>
      <c r="BE183" s="34"/>
      <c r="BF183" s="34"/>
      <c r="BG183" s="34"/>
      <c r="BH183" s="34"/>
      <c r="BI183" s="34"/>
      <c r="BJ183" s="34"/>
      <c r="BK183" s="34"/>
      <c r="BL183" s="34"/>
      <c r="BM183" s="34"/>
      <c r="BN183" s="34"/>
      <c r="BO183" s="34"/>
      <c r="BP183" s="34"/>
      <c r="BQ183" s="34"/>
      <c r="BR183" s="34"/>
      <c r="BS183" s="34"/>
      <c r="BT183" s="34"/>
      <c r="BU183" s="34"/>
      <c r="BV183" s="34"/>
      <c r="BW183" s="34"/>
      <c r="BX183" s="34"/>
      <c r="BY183" s="34"/>
      <c r="BZ183" s="34"/>
      <c r="CA183" s="34"/>
      <c r="CB183" s="34"/>
      <c r="CC183" s="34"/>
      <c r="CD183" s="34"/>
      <c r="CE183" s="34"/>
      <c r="CF183" s="34"/>
      <c r="CG183" s="34"/>
      <c r="CH183" s="34"/>
      <c r="CI183" s="32">
        <f t="shared" si="151"/>
        <v>119800</v>
      </c>
      <c r="CJ183" s="32" t="str">
        <f t="shared" si="114"/>
        <v/>
      </c>
      <c r="CK183" s="34"/>
      <c r="CL183" s="34"/>
      <c r="CM183" s="32" t="str">
        <f t="shared" si="101"/>
        <v>CO</v>
      </c>
      <c r="CN183" s="32" t="str">
        <f>VLOOKUP(CI183,'ALL-Chart of Accounts'!$E:$F,2,0)</f>
        <v>Invoice Clearing Account</v>
      </c>
      <c r="CO183" s="32">
        <f t="shared" si="152"/>
        <v>119800</v>
      </c>
      <c r="CP183" s="32" t="str">
        <f t="shared" si="115"/>
        <v/>
      </c>
      <c r="CQ183" s="34"/>
      <c r="CR183" s="34"/>
      <c r="CS183" s="32" t="str">
        <f t="shared" si="102"/>
        <v>CO</v>
      </c>
      <c r="CT183" s="32" t="str">
        <f>VLOOKUP(CO183,'ALL-Chart of Accounts'!$E:$F,2,0)</f>
        <v>Invoice Clearing Account</v>
      </c>
      <c r="CU183" s="32">
        <f t="shared" si="153"/>
        <v>119800</v>
      </c>
      <c r="CV183" s="32" t="str">
        <f t="shared" si="116"/>
        <v/>
      </c>
      <c r="CW183" s="34"/>
      <c r="CX183" s="34"/>
      <c r="CY183" s="32" t="str">
        <f t="shared" si="103"/>
        <v>CO</v>
      </c>
      <c r="CZ183" s="32" t="str">
        <f>VLOOKUP(CU183,'ALL-Chart of Accounts'!$E:$F,2,0)</f>
        <v>Invoice Clearing Account</v>
      </c>
      <c r="DA183" s="32">
        <f t="shared" si="154"/>
        <v>119800</v>
      </c>
      <c r="DB183" s="32" t="str">
        <f t="shared" si="117"/>
        <v/>
      </c>
      <c r="DC183" s="34"/>
      <c r="DD183" s="34"/>
      <c r="DE183" s="32" t="str">
        <f t="shared" si="104"/>
        <v>CO</v>
      </c>
      <c r="DF183" s="32" t="str">
        <f>VLOOKUP(DA183,'ALL-Chart of Accounts'!$E:$F,2,0)</f>
        <v>Invoice Clearing Account</v>
      </c>
      <c r="DG183" s="32">
        <f t="shared" si="155"/>
        <v>119800</v>
      </c>
      <c r="DH183" s="32" t="str">
        <f t="shared" si="118"/>
        <v/>
      </c>
      <c r="DI183" s="34"/>
      <c r="DJ183" s="34"/>
      <c r="DK183" s="32" t="str">
        <f t="shared" si="105"/>
        <v>CO</v>
      </c>
      <c r="DL183" s="32" t="str">
        <f>VLOOKUP(DG183,'ALL-Chart of Accounts'!$E:$F,2,0)</f>
        <v>Invoice Clearing Account</v>
      </c>
      <c r="DM183" s="34"/>
      <c r="DN183" s="34"/>
      <c r="DO183" s="34"/>
      <c r="DP183" s="34"/>
      <c r="DQ183" s="34"/>
      <c r="DR183" s="34"/>
      <c r="DS183" s="34"/>
      <c r="DT183" s="34"/>
      <c r="DU183" s="34"/>
      <c r="DV183" s="34"/>
      <c r="DW183" s="34"/>
      <c r="DX183" s="34"/>
      <c r="DY183" s="34"/>
      <c r="DZ183" s="34"/>
      <c r="EA183" s="34"/>
      <c r="EB183" s="34"/>
      <c r="EC183" s="34"/>
      <c r="ED183" s="34"/>
      <c r="EE183" s="34"/>
      <c r="EF183" s="34"/>
      <c r="EG183" s="34"/>
      <c r="EH183" s="34"/>
      <c r="EI183" s="34"/>
      <c r="EJ183" s="34"/>
      <c r="EK183" s="34"/>
      <c r="EL183" s="34"/>
      <c r="EM183" s="34"/>
      <c r="EN183" s="34"/>
      <c r="EO183" s="34"/>
      <c r="EP183" s="34"/>
      <c r="ER183" s="32" t="str">
        <f t="shared" si="106"/>
        <v>1JBTICC450</v>
      </c>
      <c r="ES183" s="32" t="b">
        <f t="shared" si="138"/>
        <v>1</v>
      </c>
      <c r="ET183" s="46" t="s">
        <v>10</v>
      </c>
      <c r="EU183" s="46" t="s">
        <v>10389</v>
      </c>
      <c r="EV183" s="46" t="s">
        <v>10390</v>
      </c>
      <c r="EW183" s="46" t="s">
        <v>9398</v>
      </c>
      <c r="EX183" s="61">
        <v>43270.480563391204</v>
      </c>
      <c r="EY183" s="46" t="s">
        <v>9398</v>
      </c>
      <c r="EZ183" s="61">
        <v>43270.480563391204</v>
      </c>
    </row>
    <row r="184" spans="1:156" s="46" customFormat="1" x14ac:dyDescent="0.35">
      <c r="A184" s="47">
        <v>43270</v>
      </c>
      <c r="B184" s="47"/>
      <c r="C184" s="47">
        <v>43264</v>
      </c>
      <c r="D184" s="46" t="s">
        <v>10846</v>
      </c>
      <c r="E184" s="22" t="str">
        <f t="shared" si="139"/>
        <v>X</v>
      </c>
      <c r="F184" s="22" t="str">
        <f t="shared" si="139"/>
        <v/>
      </c>
      <c r="G184" s="22" t="str">
        <f t="shared" si="139"/>
        <v/>
      </c>
      <c r="H184" s="22" t="str">
        <f t="shared" si="139"/>
        <v>X</v>
      </c>
      <c r="I184" s="22" t="str">
        <f t="shared" si="139"/>
        <v>X</v>
      </c>
      <c r="J184" s="22" t="str">
        <f t="shared" si="139"/>
        <v/>
      </c>
      <c r="K184" s="22" t="str">
        <f t="shared" si="139"/>
        <v/>
      </c>
      <c r="L184" s="22" t="s">
        <v>10266</v>
      </c>
      <c r="M184" s="46" t="s">
        <v>10383</v>
      </c>
      <c r="N184" s="46" t="s">
        <v>10384</v>
      </c>
      <c r="O184" s="32">
        <f t="shared" si="107"/>
        <v>124441</v>
      </c>
      <c r="P184" s="34"/>
      <c r="Q184" s="34"/>
      <c r="R184" s="34"/>
      <c r="S184" s="32" t="str">
        <f>IFERROR(VLOOKUP(LEFT($M184,2),'ALL-Unit Code 4'!$W:$W,1,0),VLOOKUP($D$3,Sites!$A:$B,2,0))</f>
        <v>CO</v>
      </c>
      <c r="T184" s="32" t="str">
        <f>VLOOKUP(O184,'ALL-Chart of Accounts'!$E:$F,2,0)</f>
        <v>IC AR - BB Systems BV China Branch</v>
      </c>
      <c r="U184" s="34"/>
      <c r="V184" s="34"/>
      <c r="W184" s="34"/>
      <c r="X184" s="34"/>
      <c r="Y184" s="34"/>
      <c r="Z184" s="34"/>
      <c r="AA184" s="37">
        <v>119800</v>
      </c>
      <c r="AB184" s="34"/>
      <c r="AC184" s="34"/>
      <c r="AD184" s="34"/>
      <c r="AE184" s="32" t="str">
        <f t="shared" si="98"/>
        <v>CO</v>
      </c>
      <c r="AF184" s="32" t="str">
        <f>VLOOKUP(AA184,'ALL-Chart of Accounts'!$E:$F,2,0)</f>
        <v>Invoice Clearing Account</v>
      </c>
      <c r="AG184" s="32">
        <f t="shared" si="108"/>
        <v>119800</v>
      </c>
      <c r="AH184" s="32" t="str">
        <f t="shared" si="109"/>
        <v/>
      </c>
      <c r="AI184" s="32" t="str">
        <f t="shared" si="110"/>
        <v/>
      </c>
      <c r="AJ184" s="34"/>
      <c r="AK184" s="32" t="str">
        <f t="shared" si="99"/>
        <v>CO</v>
      </c>
      <c r="AL184" s="32" t="str">
        <f>VLOOKUP(AG184,'ALL-Chart of Accounts'!$E:$F,2,0)</f>
        <v>Invoice Clearing Account</v>
      </c>
      <c r="AM184" s="34"/>
      <c r="AN184" s="34"/>
      <c r="AO184" s="34"/>
      <c r="AP184" s="34"/>
      <c r="AQ184" s="34"/>
      <c r="AR184" s="34"/>
      <c r="AS184" s="32">
        <f t="shared" si="111"/>
        <v>119800</v>
      </c>
      <c r="AT184" s="32" t="str">
        <f t="shared" si="112"/>
        <v/>
      </c>
      <c r="AU184" s="32" t="str">
        <f t="shared" si="113"/>
        <v/>
      </c>
      <c r="AV184" s="34"/>
      <c r="AW184" s="32" t="str">
        <f t="shared" si="100"/>
        <v>CO</v>
      </c>
      <c r="AX184" s="32" t="str">
        <f>VLOOKUP(AS184,'ALL-Chart of Accounts'!$E:$F,2,0)</f>
        <v>Invoice Clearing Account</v>
      </c>
      <c r="AY184" s="34"/>
      <c r="AZ184" s="34"/>
      <c r="BA184" s="34"/>
      <c r="BB184" s="34"/>
      <c r="BC184" s="34"/>
      <c r="BD184" s="34"/>
      <c r="BE184" s="34"/>
      <c r="BF184" s="34"/>
      <c r="BG184" s="34"/>
      <c r="BH184" s="34"/>
      <c r="BI184" s="34"/>
      <c r="BJ184" s="34"/>
      <c r="BK184" s="34"/>
      <c r="BL184" s="34"/>
      <c r="BM184" s="34"/>
      <c r="BN184" s="34"/>
      <c r="BO184" s="34"/>
      <c r="BP184" s="34"/>
      <c r="BQ184" s="34"/>
      <c r="BR184" s="34"/>
      <c r="BS184" s="34"/>
      <c r="BT184" s="34"/>
      <c r="BU184" s="34"/>
      <c r="BV184" s="34"/>
      <c r="BW184" s="34"/>
      <c r="BX184" s="34"/>
      <c r="BY184" s="34"/>
      <c r="BZ184" s="34"/>
      <c r="CA184" s="34"/>
      <c r="CB184" s="34"/>
      <c r="CC184" s="34"/>
      <c r="CD184" s="34"/>
      <c r="CE184" s="34"/>
      <c r="CF184" s="34"/>
      <c r="CG184" s="34"/>
      <c r="CH184" s="34"/>
      <c r="CI184" s="32">
        <f t="shared" si="151"/>
        <v>119800</v>
      </c>
      <c r="CJ184" s="32" t="str">
        <f t="shared" si="114"/>
        <v/>
      </c>
      <c r="CK184" s="34"/>
      <c r="CL184" s="34"/>
      <c r="CM184" s="32" t="str">
        <f t="shared" si="101"/>
        <v>CO</v>
      </c>
      <c r="CN184" s="32" t="str">
        <f>VLOOKUP(CI184,'ALL-Chart of Accounts'!$E:$F,2,0)</f>
        <v>Invoice Clearing Account</v>
      </c>
      <c r="CO184" s="32">
        <f t="shared" si="152"/>
        <v>119800</v>
      </c>
      <c r="CP184" s="32" t="str">
        <f t="shared" si="115"/>
        <v/>
      </c>
      <c r="CQ184" s="34"/>
      <c r="CR184" s="34"/>
      <c r="CS184" s="32" t="str">
        <f t="shared" si="102"/>
        <v>CO</v>
      </c>
      <c r="CT184" s="32" t="str">
        <f>VLOOKUP(CO184,'ALL-Chart of Accounts'!$E:$F,2,0)</f>
        <v>Invoice Clearing Account</v>
      </c>
      <c r="CU184" s="32">
        <f t="shared" si="153"/>
        <v>119800</v>
      </c>
      <c r="CV184" s="32" t="str">
        <f t="shared" si="116"/>
        <v/>
      </c>
      <c r="CW184" s="34"/>
      <c r="CX184" s="34"/>
      <c r="CY184" s="32" t="str">
        <f t="shared" si="103"/>
        <v>CO</v>
      </c>
      <c r="CZ184" s="32" t="str">
        <f>VLOOKUP(CU184,'ALL-Chart of Accounts'!$E:$F,2,0)</f>
        <v>Invoice Clearing Account</v>
      </c>
      <c r="DA184" s="32">
        <f t="shared" si="154"/>
        <v>119800</v>
      </c>
      <c r="DB184" s="32" t="str">
        <f t="shared" si="117"/>
        <v/>
      </c>
      <c r="DC184" s="34"/>
      <c r="DD184" s="34"/>
      <c r="DE184" s="32" t="str">
        <f t="shared" si="104"/>
        <v>CO</v>
      </c>
      <c r="DF184" s="32" t="str">
        <f>VLOOKUP(DA184,'ALL-Chart of Accounts'!$E:$F,2,0)</f>
        <v>Invoice Clearing Account</v>
      </c>
      <c r="DG184" s="32">
        <f t="shared" si="155"/>
        <v>119800</v>
      </c>
      <c r="DH184" s="32" t="str">
        <f t="shared" si="118"/>
        <v/>
      </c>
      <c r="DI184" s="34"/>
      <c r="DJ184" s="34"/>
      <c r="DK184" s="32" t="str">
        <f t="shared" si="105"/>
        <v>CO</v>
      </c>
      <c r="DL184" s="32" t="str">
        <f>VLOOKUP(DG184,'ALL-Chart of Accounts'!$E:$F,2,0)</f>
        <v>Invoice Clearing Account</v>
      </c>
      <c r="DM184" s="34"/>
      <c r="DN184" s="34"/>
      <c r="DO184" s="34"/>
      <c r="DP184" s="34"/>
      <c r="DQ184" s="34"/>
      <c r="DR184" s="34"/>
      <c r="DS184" s="34"/>
      <c r="DT184" s="34"/>
      <c r="DU184" s="34"/>
      <c r="DV184" s="34"/>
      <c r="DW184" s="34"/>
      <c r="DX184" s="34"/>
      <c r="DY184" s="34"/>
      <c r="DZ184" s="34"/>
      <c r="EA184" s="34"/>
      <c r="EB184" s="34"/>
      <c r="EC184" s="34"/>
      <c r="ED184" s="34"/>
      <c r="EE184" s="34"/>
      <c r="EF184" s="34"/>
      <c r="EG184" s="34"/>
      <c r="EH184" s="34"/>
      <c r="EI184" s="34"/>
      <c r="EJ184" s="34"/>
      <c r="EK184" s="34"/>
      <c r="EL184" s="34"/>
      <c r="EM184" s="34"/>
      <c r="EN184" s="34"/>
      <c r="EO184" s="34"/>
      <c r="EP184" s="34"/>
      <c r="ER184" s="32" t="str">
        <f t="shared" si="106"/>
        <v>1JBTICC451</v>
      </c>
      <c r="ES184" s="32" t="b">
        <f t="shared" si="138"/>
        <v>1</v>
      </c>
      <c r="ET184" s="46" t="s">
        <v>10</v>
      </c>
      <c r="EU184" s="46" t="s">
        <v>10391</v>
      </c>
      <c r="EV184" s="46" t="s">
        <v>10392</v>
      </c>
      <c r="EW184" s="46" t="s">
        <v>9398</v>
      </c>
      <c r="EX184" s="61">
        <v>43270.480565196762</v>
      </c>
      <c r="EY184" s="46" t="s">
        <v>9398</v>
      </c>
      <c r="EZ184" s="61">
        <v>43270.480565196762</v>
      </c>
    </row>
    <row r="185" spans="1:156" s="46" customFormat="1" x14ac:dyDescent="0.35">
      <c r="A185" s="47">
        <v>43270</v>
      </c>
      <c r="B185" s="47"/>
      <c r="C185" s="47">
        <v>43264</v>
      </c>
      <c r="D185" s="46" t="s">
        <v>10846</v>
      </c>
      <c r="E185" s="22" t="str">
        <f t="shared" ref="E185:K197" si="156">IF(ISERROR(VLOOKUP(E$4&amp;$M185,$ER:$ER,1,0)),"","X")</f>
        <v>X</v>
      </c>
      <c r="F185" s="22" t="str">
        <f t="shared" si="156"/>
        <v/>
      </c>
      <c r="G185" s="22" t="str">
        <f t="shared" si="156"/>
        <v/>
      </c>
      <c r="H185" s="22" t="str">
        <f t="shared" si="156"/>
        <v>X</v>
      </c>
      <c r="I185" s="22" t="str">
        <f t="shared" si="156"/>
        <v>X</v>
      </c>
      <c r="J185" s="22" t="str">
        <f t="shared" si="156"/>
        <v/>
      </c>
      <c r="K185" s="22" t="str">
        <f t="shared" si="156"/>
        <v/>
      </c>
      <c r="L185" s="22" t="s">
        <v>10266</v>
      </c>
      <c r="M185" s="46" t="s">
        <v>10385</v>
      </c>
      <c r="N185" s="46" t="s">
        <v>10386</v>
      </c>
      <c r="O185" s="32">
        <f t="shared" si="107"/>
        <v>124442</v>
      </c>
      <c r="P185" s="34"/>
      <c r="Q185" s="34"/>
      <c r="R185" s="34"/>
      <c r="S185" s="32" t="str">
        <f>IFERROR(VLOOKUP(LEFT($M185,2),'ALL-Unit Code 4'!$W:$W,1,0),VLOOKUP($D$3,Sites!$A:$B,2,0))</f>
        <v>CO</v>
      </c>
      <c r="T185" s="32" t="str">
        <f>VLOOKUP(O185,'ALL-Chart of Accounts'!$E:$F,2,0)</f>
        <v>IC AR - FD Spain</v>
      </c>
      <c r="U185" s="34"/>
      <c r="V185" s="34"/>
      <c r="W185" s="34"/>
      <c r="X185" s="34"/>
      <c r="Y185" s="34"/>
      <c r="Z185" s="34"/>
      <c r="AA185" s="37">
        <v>119800</v>
      </c>
      <c r="AB185" s="34"/>
      <c r="AC185" s="34"/>
      <c r="AD185" s="34"/>
      <c r="AE185" s="32" t="str">
        <f t="shared" si="98"/>
        <v>CO</v>
      </c>
      <c r="AF185" s="32" t="str">
        <f>VLOOKUP(AA185,'ALL-Chart of Accounts'!$E:$F,2,0)</f>
        <v>Invoice Clearing Account</v>
      </c>
      <c r="AG185" s="32">
        <f t="shared" si="108"/>
        <v>119800</v>
      </c>
      <c r="AH185" s="32" t="str">
        <f t="shared" si="109"/>
        <v/>
      </c>
      <c r="AI185" s="32" t="str">
        <f t="shared" si="110"/>
        <v/>
      </c>
      <c r="AJ185" s="34"/>
      <c r="AK185" s="32" t="str">
        <f t="shared" si="99"/>
        <v>CO</v>
      </c>
      <c r="AL185" s="32" t="str">
        <f>VLOOKUP(AG185,'ALL-Chart of Accounts'!$E:$F,2,0)</f>
        <v>Invoice Clearing Account</v>
      </c>
      <c r="AM185" s="34"/>
      <c r="AN185" s="34"/>
      <c r="AO185" s="34"/>
      <c r="AP185" s="34"/>
      <c r="AQ185" s="34"/>
      <c r="AR185" s="34"/>
      <c r="AS185" s="32">
        <f t="shared" si="111"/>
        <v>119800</v>
      </c>
      <c r="AT185" s="32" t="str">
        <f t="shared" si="112"/>
        <v/>
      </c>
      <c r="AU185" s="32" t="str">
        <f t="shared" si="113"/>
        <v/>
      </c>
      <c r="AV185" s="34"/>
      <c r="AW185" s="32" t="str">
        <f t="shared" si="100"/>
        <v>CO</v>
      </c>
      <c r="AX185" s="32" t="str">
        <f>VLOOKUP(AS185,'ALL-Chart of Accounts'!$E:$F,2,0)</f>
        <v>Invoice Clearing Account</v>
      </c>
      <c r="AY185" s="34"/>
      <c r="AZ185" s="34"/>
      <c r="BA185" s="34"/>
      <c r="BB185" s="34"/>
      <c r="BC185" s="34"/>
      <c r="BD185" s="34"/>
      <c r="BE185" s="34"/>
      <c r="BF185" s="34"/>
      <c r="BG185" s="34"/>
      <c r="BH185" s="34"/>
      <c r="BI185" s="34"/>
      <c r="BJ185" s="34"/>
      <c r="BK185" s="34"/>
      <c r="BL185" s="34"/>
      <c r="BM185" s="34"/>
      <c r="BN185" s="34"/>
      <c r="BO185" s="34"/>
      <c r="BP185" s="34"/>
      <c r="BQ185" s="34"/>
      <c r="BR185" s="34"/>
      <c r="BS185" s="34"/>
      <c r="BT185" s="34"/>
      <c r="BU185" s="34"/>
      <c r="BV185" s="34"/>
      <c r="BW185" s="34"/>
      <c r="BX185" s="34"/>
      <c r="BY185" s="34"/>
      <c r="BZ185" s="34"/>
      <c r="CA185" s="34"/>
      <c r="CB185" s="34"/>
      <c r="CC185" s="34"/>
      <c r="CD185" s="34"/>
      <c r="CE185" s="34"/>
      <c r="CF185" s="34"/>
      <c r="CG185" s="34"/>
      <c r="CH185" s="34"/>
      <c r="CI185" s="32">
        <f t="shared" si="151"/>
        <v>119800</v>
      </c>
      <c r="CJ185" s="32" t="str">
        <f t="shared" si="114"/>
        <v/>
      </c>
      <c r="CK185" s="34"/>
      <c r="CL185" s="34"/>
      <c r="CM185" s="32" t="str">
        <f t="shared" si="101"/>
        <v>CO</v>
      </c>
      <c r="CN185" s="32" t="str">
        <f>VLOOKUP(CI185,'ALL-Chart of Accounts'!$E:$F,2,0)</f>
        <v>Invoice Clearing Account</v>
      </c>
      <c r="CO185" s="32">
        <f t="shared" si="152"/>
        <v>119800</v>
      </c>
      <c r="CP185" s="32" t="str">
        <f t="shared" si="115"/>
        <v/>
      </c>
      <c r="CQ185" s="34"/>
      <c r="CR185" s="34"/>
      <c r="CS185" s="32" t="str">
        <f t="shared" si="102"/>
        <v>CO</v>
      </c>
      <c r="CT185" s="32" t="str">
        <f>VLOOKUP(CO185,'ALL-Chart of Accounts'!$E:$F,2,0)</f>
        <v>Invoice Clearing Account</v>
      </c>
      <c r="CU185" s="32">
        <f t="shared" si="153"/>
        <v>119800</v>
      </c>
      <c r="CV185" s="32" t="str">
        <f t="shared" si="116"/>
        <v/>
      </c>
      <c r="CW185" s="34"/>
      <c r="CX185" s="34"/>
      <c r="CY185" s="32" t="str">
        <f t="shared" si="103"/>
        <v>CO</v>
      </c>
      <c r="CZ185" s="32" t="str">
        <f>VLOOKUP(CU185,'ALL-Chart of Accounts'!$E:$F,2,0)</f>
        <v>Invoice Clearing Account</v>
      </c>
      <c r="DA185" s="32">
        <f t="shared" si="154"/>
        <v>119800</v>
      </c>
      <c r="DB185" s="32" t="str">
        <f t="shared" si="117"/>
        <v/>
      </c>
      <c r="DC185" s="34"/>
      <c r="DD185" s="34"/>
      <c r="DE185" s="32" t="str">
        <f t="shared" si="104"/>
        <v>CO</v>
      </c>
      <c r="DF185" s="32" t="str">
        <f>VLOOKUP(DA185,'ALL-Chart of Accounts'!$E:$F,2,0)</f>
        <v>Invoice Clearing Account</v>
      </c>
      <c r="DG185" s="32">
        <f t="shared" si="155"/>
        <v>119800</v>
      </c>
      <c r="DH185" s="32" t="str">
        <f t="shared" si="118"/>
        <v/>
      </c>
      <c r="DI185" s="34"/>
      <c r="DJ185" s="34"/>
      <c r="DK185" s="32" t="str">
        <f t="shared" si="105"/>
        <v>CO</v>
      </c>
      <c r="DL185" s="32" t="str">
        <f>VLOOKUP(DG185,'ALL-Chart of Accounts'!$E:$F,2,0)</f>
        <v>Invoice Clearing Account</v>
      </c>
      <c r="DM185" s="34"/>
      <c r="DN185" s="34"/>
      <c r="DO185" s="34"/>
      <c r="DP185" s="34"/>
      <c r="DQ185" s="34"/>
      <c r="DR185" s="34"/>
      <c r="DS185" s="34"/>
      <c r="DT185" s="34"/>
      <c r="DU185" s="34"/>
      <c r="DV185" s="34"/>
      <c r="DW185" s="34"/>
      <c r="DX185" s="34"/>
      <c r="DY185" s="34"/>
      <c r="DZ185" s="34"/>
      <c r="EA185" s="34"/>
      <c r="EB185" s="34"/>
      <c r="EC185" s="34"/>
      <c r="ED185" s="34"/>
      <c r="EE185" s="34"/>
      <c r="EF185" s="34"/>
      <c r="EG185" s="34"/>
      <c r="EH185" s="34"/>
      <c r="EI185" s="34"/>
      <c r="EJ185" s="34"/>
      <c r="EK185" s="34"/>
      <c r="EL185" s="34"/>
      <c r="EM185" s="34"/>
      <c r="EN185" s="34"/>
      <c r="EO185" s="34"/>
      <c r="EP185" s="34"/>
      <c r="ER185" s="32" t="str">
        <f t="shared" si="106"/>
        <v>1JBTICC452</v>
      </c>
      <c r="ES185" s="32" t="b">
        <f t="shared" si="138"/>
        <v>1</v>
      </c>
      <c r="ET185" s="46" t="s">
        <v>10</v>
      </c>
      <c r="EU185" s="46" t="s">
        <v>10393</v>
      </c>
      <c r="EV185" s="46" t="s">
        <v>10394</v>
      </c>
      <c r="EW185" s="46" t="s">
        <v>9398</v>
      </c>
      <c r="EX185" s="61">
        <v>43270.480567094906</v>
      </c>
      <c r="EY185" s="46" t="s">
        <v>9398</v>
      </c>
      <c r="EZ185" s="61">
        <v>43270.480567094906</v>
      </c>
    </row>
    <row r="186" spans="1:156" s="46" customFormat="1" x14ac:dyDescent="0.35">
      <c r="A186" s="47">
        <v>43270</v>
      </c>
      <c r="B186" s="47"/>
      <c r="C186" s="47">
        <v>43264</v>
      </c>
      <c r="D186" s="46" t="s">
        <v>10846</v>
      </c>
      <c r="E186" s="22" t="str">
        <f t="shared" si="156"/>
        <v>X</v>
      </c>
      <c r="F186" s="22" t="str">
        <f t="shared" si="156"/>
        <v/>
      </c>
      <c r="G186" s="22" t="str">
        <f t="shared" si="156"/>
        <v/>
      </c>
      <c r="H186" s="22" t="str">
        <f t="shared" si="156"/>
        <v>X</v>
      </c>
      <c r="I186" s="22" t="str">
        <f t="shared" si="156"/>
        <v>X</v>
      </c>
      <c r="J186" s="22" t="str">
        <f t="shared" si="156"/>
        <v/>
      </c>
      <c r="K186" s="22" t="str">
        <f t="shared" si="156"/>
        <v/>
      </c>
      <c r="L186" s="22" t="s">
        <v>10266</v>
      </c>
      <c r="M186" s="46" t="s">
        <v>10387</v>
      </c>
      <c r="N186" s="46" t="s">
        <v>10388</v>
      </c>
      <c r="O186" s="32">
        <f t="shared" si="107"/>
        <v>124443</v>
      </c>
      <c r="P186" s="34"/>
      <c r="Q186" s="34"/>
      <c r="R186" s="34"/>
      <c r="S186" s="32" t="str">
        <f>IFERROR(VLOOKUP(LEFT($M186,2),'ALL-Unit Code 4'!$W:$W,1,0),VLOOKUP($D$3,Sites!$A:$B,2,0))</f>
        <v>CO</v>
      </c>
      <c r="T186" s="32" t="str">
        <f>VLOOKUP(O186,'ALL-Chart of Accounts'!$E:$F,2,0)</f>
        <v>IC AR - FD France</v>
      </c>
      <c r="U186" s="34"/>
      <c r="V186" s="34"/>
      <c r="W186" s="34"/>
      <c r="X186" s="34"/>
      <c r="Y186" s="34"/>
      <c r="Z186" s="34"/>
      <c r="AA186" s="37">
        <v>119800</v>
      </c>
      <c r="AB186" s="34"/>
      <c r="AC186" s="34"/>
      <c r="AD186" s="34"/>
      <c r="AE186" s="32" t="str">
        <f t="shared" si="98"/>
        <v>CO</v>
      </c>
      <c r="AF186" s="32" t="str">
        <f>VLOOKUP(AA186,'ALL-Chart of Accounts'!$E:$F,2,0)</f>
        <v>Invoice Clearing Account</v>
      </c>
      <c r="AG186" s="32">
        <f t="shared" si="108"/>
        <v>119800</v>
      </c>
      <c r="AH186" s="32" t="str">
        <f t="shared" si="109"/>
        <v/>
      </c>
      <c r="AI186" s="32" t="str">
        <f t="shared" si="110"/>
        <v/>
      </c>
      <c r="AJ186" s="34"/>
      <c r="AK186" s="32" t="str">
        <f t="shared" si="99"/>
        <v>CO</v>
      </c>
      <c r="AL186" s="32" t="str">
        <f>VLOOKUP(AG186,'ALL-Chart of Accounts'!$E:$F,2,0)</f>
        <v>Invoice Clearing Account</v>
      </c>
      <c r="AM186" s="34"/>
      <c r="AN186" s="34"/>
      <c r="AO186" s="34"/>
      <c r="AP186" s="34"/>
      <c r="AQ186" s="34"/>
      <c r="AR186" s="34"/>
      <c r="AS186" s="32">
        <f t="shared" si="111"/>
        <v>119800</v>
      </c>
      <c r="AT186" s="32" t="str">
        <f t="shared" si="112"/>
        <v/>
      </c>
      <c r="AU186" s="32" t="str">
        <f t="shared" si="113"/>
        <v/>
      </c>
      <c r="AV186" s="34"/>
      <c r="AW186" s="32" t="str">
        <f t="shared" si="100"/>
        <v>CO</v>
      </c>
      <c r="AX186" s="32" t="str">
        <f>VLOOKUP(AS186,'ALL-Chart of Accounts'!$E:$F,2,0)</f>
        <v>Invoice Clearing Account</v>
      </c>
      <c r="AY186" s="34"/>
      <c r="AZ186" s="34"/>
      <c r="BA186" s="34"/>
      <c r="BB186" s="34"/>
      <c r="BC186" s="34"/>
      <c r="BD186" s="34"/>
      <c r="BE186" s="34"/>
      <c r="BF186" s="34"/>
      <c r="BG186" s="34"/>
      <c r="BH186" s="34"/>
      <c r="BI186" s="34"/>
      <c r="BJ186" s="34"/>
      <c r="BK186" s="34"/>
      <c r="BL186" s="34"/>
      <c r="BM186" s="34"/>
      <c r="BN186" s="34"/>
      <c r="BO186" s="34"/>
      <c r="BP186" s="34"/>
      <c r="BQ186" s="34"/>
      <c r="BR186" s="34"/>
      <c r="BS186" s="34"/>
      <c r="BT186" s="34"/>
      <c r="BU186" s="34"/>
      <c r="BV186" s="34"/>
      <c r="BW186" s="34"/>
      <c r="BX186" s="34"/>
      <c r="BY186" s="34"/>
      <c r="BZ186" s="34"/>
      <c r="CA186" s="34"/>
      <c r="CB186" s="34"/>
      <c r="CC186" s="34"/>
      <c r="CD186" s="34"/>
      <c r="CE186" s="34"/>
      <c r="CF186" s="34"/>
      <c r="CG186" s="34"/>
      <c r="CH186" s="34"/>
      <c r="CI186" s="32">
        <f t="shared" si="151"/>
        <v>119800</v>
      </c>
      <c r="CJ186" s="32" t="str">
        <f t="shared" si="114"/>
        <v/>
      </c>
      <c r="CK186" s="34"/>
      <c r="CL186" s="34"/>
      <c r="CM186" s="32" t="str">
        <f t="shared" si="101"/>
        <v>CO</v>
      </c>
      <c r="CN186" s="32" t="str">
        <f>VLOOKUP(CI186,'ALL-Chart of Accounts'!$E:$F,2,0)</f>
        <v>Invoice Clearing Account</v>
      </c>
      <c r="CO186" s="32">
        <f t="shared" si="152"/>
        <v>119800</v>
      </c>
      <c r="CP186" s="32" t="str">
        <f t="shared" si="115"/>
        <v/>
      </c>
      <c r="CQ186" s="34"/>
      <c r="CR186" s="34"/>
      <c r="CS186" s="32" t="str">
        <f t="shared" si="102"/>
        <v>CO</v>
      </c>
      <c r="CT186" s="32" t="str">
        <f>VLOOKUP(CO186,'ALL-Chart of Accounts'!$E:$F,2,0)</f>
        <v>Invoice Clearing Account</v>
      </c>
      <c r="CU186" s="32">
        <f t="shared" si="153"/>
        <v>119800</v>
      </c>
      <c r="CV186" s="32" t="str">
        <f t="shared" si="116"/>
        <v/>
      </c>
      <c r="CW186" s="34"/>
      <c r="CX186" s="34"/>
      <c r="CY186" s="32" t="str">
        <f t="shared" si="103"/>
        <v>CO</v>
      </c>
      <c r="CZ186" s="32" t="str">
        <f>VLOOKUP(CU186,'ALL-Chart of Accounts'!$E:$F,2,0)</f>
        <v>Invoice Clearing Account</v>
      </c>
      <c r="DA186" s="32">
        <f t="shared" si="154"/>
        <v>119800</v>
      </c>
      <c r="DB186" s="32" t="str">
        <f t="shared" si="117"/>
        <v/>
      </c>
      <c r="DC186" s="34"/>
      <c r="DD186" s="34"/>
      <c r="DE186" s="32" t="str">
        <f t="shared" si="104"/>
        <v>CO</v>
      </c>
      <c r="DF186" s="32" t="str">
        <f>VLOOKUP(DA186,'ALL-Chart of Accounts'!$E:$F,2,0)</f>
        <v>Invoice Clearing Account</v>
      </c>
      <c r="DG186" s="32">
        <f t="shared" si="155"/>
        <v>119800</v>
      </c>
      <c r="DH186" s="32" t="str">
        <f t="shared" si="118"/>
        <v/>
      </c>
      <c r="DI186" s="34"/>
      <c r="DJ186" s="34"/>
      <c r="DK186" s="32" t="str">
        <f t="shared" si="105"/>
        <v>CO</v>
      </c>
      <c r="DL186" s="32" t="str">
        <f>VLOOKUP(DG186,'ALL-Chart of Accounts'!$E:$F,2,0)</f>
        <v>Invoice Clearing Account</v>
      </c>
      <c r="DM186" s="34"/>
      <c r="DN186" s="34"/>
      <c r="DO186" s="34"/>
      <c r="DP186" s="34"/>
      <c r="DQ186" s="34"/>
      <c r="DR186" s="34"/>
      <c r="DS186" s="34"/>
      <c r="DT186" s="34"/>
      <c r="DU186" s="34"/>
      <c r="DV186" s="34"/>
      <c r="DW186" s="34"/>
      <c r="DX186" s="34"/>
      <c r="DY186" s="34"/>
      <c r="DZ186" s="34"/>
      <c r="EA186" s="34"/>
      <c r="EB186" s="34"/>
      <c r="EC186" s="34"/>
      <c r="ED186" s="34"/>
      <c r="EE186" s="34"/>
      <c r="EF186" s="34"/>
      <c r="EG186" s="34"/>
      <c r="EH186" s="34"/>
      <c r="EI186" s="34"/>
      <c r="EJ186" s="34"/>
      <c r="EK186" s="34"/>
      <c r="EL186" s="34"/>
      <c r="EM186" s="34"/>
      <c r="EN186" s="34"/>
      <c r="EO186" s="34"/>
      <c r="EP186" s="34"/>
      <c r="ER186" s="32" t="str">
        <f t="shared" si="106"/>
        <v>1JBTICC455</v>
      </c>
      <c r="ES186" s="32" t="b">
        <f t="shared" si="138"/>
        <v>1</v>
      </c>
      <c r="ET186" s="46" t="s">
        <v>10</v>
      </c>
      <c r="EU186" s="46" t="s">
        <v>10395</v>
      </c>
      <c r="EV186" s="46" t="s">
        <v>10396</v>
      </c>
      <c r="EW186" s="46" t="s">
        <v>9398</v>
      </c>
      <c r="EX186" s="61">
        <v>43270.480568981482</v>
      </c>
      <c r="EY186" s="46" t="s">
        <v>9398</v>
      </c>
      <c r="EZ186" s="61">
        <v>43270.480568981482</v>
      </c>
    </row>
    <row r="187" spans="1:156" s="46" customFormat="1" x14ac:dyDescent="0.35">
      <c r="A187" s="47">
        <v>43270</v>
      </c>
      <c r="B187" s="47"/>
      <c r="C187" s="47">
        <v>43264</v>
      </c>
      <c r="D187" s="46" t="s">
        <v>10846</v>
      </c>
      <c r="E187" s="22" t="str">
        <f t="shared" si="156"/>
        <v>X</v>
      </c>
      <c r="F187" s="22" t="str">
        <f t="shared" si="156"/>
        <v/>
      </c>
      <c r="G187" s="22" t="str">
        <f t="shared" si="156"/>
        <v/>
      </c>
      <c r="H187" s="22" t="str">
        <f t="shared" si="156"/>
        <v>X</v>
      </c>
      <c r="I187" s="22" t="str">
        <f t="shared" si="156"/>
        <v>X</v>
      </c>
      <c r="J187" s="22" t="str">
        <f t="shared" si="156"/>
        <v/>
      </c>
      <c r="K187" s="22" t="str">
        <f t="shared" si="156"/>
        <v/>
      </c>
      <c r="L187" s="22" t="s">
        <v>10266</v>
      </c>
      <c r="M187" s="46" t="s">
        <v>10389</v>
      </c>
      <c r="N187" s="46" t="s">
        <v>10390</v>
      </c>
      <c r="O187" s="32">
        <f t="shared" si="107"/>
        <v>124450</v>
      </c>
      <c r="P187" s="34"/>
      <c r="Q187" s="34"/>
      <c r="R187" s="34"/>
      <c r="S187" s="32" t="str">
        <f>IFERROR(VLOOKUP(LEFT($M187,2),'ALL-Unit Code 4'!$W:$W,1,0),VLOOKUP($D$3,Sites!$A:$B,2,0))</f>
        <v>CO</v>
      </c>
      <c r="T187" s="32" t="str">
        <f>VLOOKUP(O187,'ALL-Chart of Accounts'!$E:$F,2,0)</f>
        <v>IC AR - JBT BV</v>
      </c>
      <c r="U187" s="34"/>
      <c r="V187" s="34"/>
      <c r="W187" s="34"/>
      <c r="X187" s="34"/>
      <c r="Y187" s="34"/>
      <c r="Z187" s="34"/>
      <c r="AA187" s="37">
        <v>119800</v>
      </c>
      <c r="AB187" s="34"/>
      <c r="AC187" s="34"/>
      <c r="AD187" s="34"/>
      <c r="AE187" s="32" t="str">
        <f t="shared" si="98"/>
        <v>CO</v>
      </c>
      <c r="AF187" s="32" t="str">
        <f>VLOOKUP(AA187,'ALL-Chart of Accounts'!$E:$F,2,0)</f>
        <v>Invoice Clearing Account</v>
      </c>
      <c r="AG187" s="32">
        <f t="shared" si="108"/>
        <v>119800</v>
      </c>
      <c r="AH187" s="32" t="str">
        <f t="shared" si="109"/>
        <v/>
      </c>
      <c r="AI187" s="32" t="str">
        <f t="shared" si="110"/>
        <v/>
      </c>
      <c r="AJ187" s="34"/>
      <c r="AK187" s="32" t="str">
        <f t="shared" si="99"/>
        <v>CO</v>
      </c>
      <c r="AL187" s="32" t="str">
        <f>VLOOKUP(AG187,'ALL-Chart of Accounts'!$E:$F,2,0)</f>
        <v>Invoice Clearing Account</v>
      </c>
      <c r="AM187" s="34"/>
      <c r="AN187" s="34"/>
      <c r="AO187" s="34"/>
      <c r="AP187" s="34"/>
      <c r="AQ187" s="34"/>
      <c r="AR187" s="34"/>
      <c r="AS187" s="32">
        <f t="shared" si="111"/>
        <v>119800</v>
      </c>
      <c r="AT187" s="32" t="str">
        <f t="shared" si="112"/>
        <v/>
      </c>
      <c r="AU187" s="32" t="str">
        <f t="shared" si="113"/>
        <v/>
      </c>
      <c r="AV187" s="34"/>
      <c r="AW187" s="32" t="str">
        <f t="shared" si="100"/>
        <v>CO</v>
      </c>
      <c r="AX187" s="32" t="str">
        <f>VLOOKUP(AS187,'ALL-Chart of Accounts'!$E:$F,2,0)</f>
        <v>Invoice Clearing Account</v>
      </c>
      <c r="AY187" s="34"/>
      <c r="AZ187" s="34"/>
      <c r="BA187" s="34"/>
      <c r="BB187" s="34"/>
      <c r="BC187" s="34"/>
      <c r="BD187" s="34"/>
      <c r="BE187" s="34"/>
      <c r="BF187" s="34"/>
      <c r="BG187" s="34"/>
      <c r="BH187" s="34"/>
      <c r="BI187" s="34"/>
      <c r="BJ187" s="34"/>
      <c r="BK187" s="34"/>
      <c r="BL187" s="34"/>
      <c r="BM187" s="34"/>
      <c r="BN187" s="34"/>
      <c r="BO187" s="34"/>
      <c r="BP187" s="34"/>
      <c r="BQ187" s="34"/>
      <c r="BR187" s="34"/>
      <c r="BS187" s="34"/>
      <c r="BT187" s="34"/>
      <c r="BU187" s="34"/>
      <c r="BV187" s="34"/>
      <c r="BW187" s="34"/>
      <c r="BX187" s="34"/>
      <c r="BY187" s="34"/>
      <c r="BZ187" s="34"/>
      <c r="CA187" s="34"/>
      <c r="CB187" s="34"/>
      <c r="CC187" s="34"/>
      <c r="CD187" s="34"/>
      <c r="CE187" s="34"/>
      <c r="CF187" s="34"/>
      <c r="CG187" s="34"/>
      <c r="CH187" s="34"/>
      <c r="CI187" s="32">
        <f t="shared" si="151"/>
        <v>119800</v>
      </c>
      <c r="CJ187" s="32" t="str">
        <f t="shared" si="114"/>
        <v/>
      </c>
      <c r="CK187" s="34"/>
      <c r="CL187" s="34"/>
      <c r="CM187" s="32" t="str">
        <f t="shared" si="101"/>
        <v>CO</v>
      </c>
      <c r="CN187" s="32" t="str">
        <f>VLOOKUP(CI187,'ALL-Chart of Accounts'!$E:$F,2,0)</f>
        <v>Invoice Clearing Account</v>
      </c>
      <c r="CO187" s="32">
        <f t="shared" si="152"/>
        <v>119800</v>
      </c>
      <c r="CP187" s="32" t="str">
        <f t="shared" si="115"/>
        <v/>
      </c>
      <c r="CQ187" s="34"/>
      <c r="CR187" s="34"/>
      <c r="CS187" s="32" t="str">
        <f t="shared" si="102"/>
        <v>CO</v>
      </c>
      <c r="CT187" s="32" t="str">
        <f>VLOOKUP(CO187,'ALL-Chart of Accounts'!$E:$F,2,0)</f>
        <v>Invoice Clearing Account</v>
      </c>
      <c r="CU187" s="32">
        <f t="shared" si="153"/>
        <v>119800</v>
      </c>
      <c r="CV187" s="32" t="str">
        <f t="shared" si="116"/>
        <v/>
      </c>
      <c r="CW187" s="34"/>
      <c r="CX187" s="34"/>
      <c r="CY187" s="32" t="str">
        <f t="shared" si="103"/>
        <v>CO</v>
      </c>
      <c r="CZ187" s="32" t="str">
        <f>VLOOKUP(CU187,'ALL-Chart of Accounts'!$E:$F,2,0)</f>
        <v>Invoice Clearing Account</v>
      </c>
      <c r="DA187" s="32">
        <f t="shared" si="154"/>
        <v>119800</v>
      </c>
      <c r="DB187" s="32" t="str">
        <f t="shared" si="117"/>
        <v/>
      </c>
      <c r="DC187" s="34"/>
      <c r="DD187" s="34"/>
      <c r="DE187" s="32" t="str">
        <f t="shared" si="104"/>
        <v>CO</v>
      </c>
      <c r="DF187" s="32" t="str">
        <f>VLOOKUP(DA187,'ALL-Chart of Accounts'!$E:$F,2,0)</f>
        <v>Invoice Clearing Account</v>
      </c>
      <c r="DG187" s="32">
        <f t="shared" si="155"/>
        <v>119800</v>
      </c>
      <c r="DH187" s="32" t="str">
        <f t="shared" si="118"/>
        <v/>
      </c>
      <c r="DI187" s="34"/>
      <c r="DJ187" s="34"/>
      <c r="DK187" s="32" t="str">
        <f t="shared" si="105"/>
        <v>CO</v>
      </c>
      <c r="DL187" s="32" t="str">
        <f>VLOOKUP(DG187,'ALL-Chart of Accounts'!$E:$F,2,0)</f>
        <v>Invoice Clearing Account</v>
      </c>
      <c r="DM187" s="34"/>
      <c r="DN187" s="34"/>
      <c r="DO187" s="34"/>
      <c r="DP187" s="34"/>
      <c r="DQ187" s="34"/>
      <c r="DR187" s="34"/>
      <c r="DS187" s="34"/>
      <c r="DT187" s="34"/>
      <c r="DU187" s="34"/>
      <c r="DV187" s="34"/>
      <c r="DW187" s="34"/>
      <c r="DX187" s="34"/>
      <c r="DY187" s="34"/>
      <c r="DZ187" s="34"/>
      <c r="EA187" s="34"/>
      <c r="EB187" s="34"/>
      <c r="EC187" s="34"/>
      <c r="ED187" s="34"/>
      <c r="EE187" s="34"/>
      <c r="EF187" s="34"/>
      <c r="EG187" s="34"/>
      <c r="EH187" s="34"/>
      <c r="EI187" s="34"/>
      <c r="EJ187" s="34"/>
      <c r="EK187" s="34"/>
      <c r="EL187" s="34"/>
      <c r="EM187" s="34"/>
      <c r="EN187" s="34"/>
      <c r="EO187" s="34"/>
      <c r="EP187" s="34"/>
      <c r="ER187" s="32" t="str">
        <f t="shared" si="106"/>
        <v>1JBTICC456</v>
      </c>
      <c r="ES187" s="32" t="b">
        <f t="shared" si="138"/>
        <v>1</v>
      </c>
      <c r="ET187" s="46" t="s">
        <v>10</v>
      </c>
      <c r="EU187" s="46" t="s">
        <v>10397</v>
      </c>
      <c r="EV187" s="46" t="s">
        <v>10398</v>
      </c>
      <c r="EW187" s="46" t="s">
        <v>9398</v>
      </c>
      <c r="EX187" s="61">
        <v>43270.480570983796</v>
      </c>
      <c r="EY187" s="46" t="s">
        <v>9398</v>
      </c>
      <c r="EZ187" s="61">
        <v>43270.480570983796</v>
      </c>
    </row>
    <row r="188" spans="1:156" s="46" customFormat="1" x14ac:dyDescent="0.35">
      <c r="A188" s="47">
        <v>43270</v>
      </c>
      <c r="B188" s="47"/>
      <c r="C188" s="47">
        <v>43264</v>
      </c>
      <c r="D188" s="46" t="s">
        <v>10846</v>
      </c>
      <c r="E188" s="22" t="str">
        <f t="shared" si="156"/>
        <v>X</v>
      </c>
      <c r="F188" s="22" t="str">
        <f t="shared" si="156"/>
        <v/>
      </c>
      <c r="G188" s="22" t="str">
        <f t="shared" si="156"/>
        <v/>
      </c>
      <c r="H188" s="22" t="str">
        <f t="shared" si="156"/>
        <v>X</v>
      </c>
      <c r="I188" s="22" t="str">
        <f t="shared" si="156"/>
        <v>X</v>
      </c>
      <c r="J188" s="22" t="str">
        <f t="shared" si="156"/>
        <v/>
      </c>
      <c r="K188" s="22" t="str">
        <f t="shared" si="156"/>
        <v/>
      </c>
      <c r="L188" s="22" t="s">
        <v>10266</v>
      </c>
      <c r="M188" s="46" t="s">
        <v>10391</v>
      </c>
      <c r="N188" s="46" t="s">
        <v>10392</v>
      </c>
      <c r="O188" s="32">
        <f t="shared" si="107"/>
        <v>124451</v>
      </c>
      <c r="P188" s="34"/>
      <c r="Q188" s="34"/>
      <c r="R188" s="34"/>
      <c r="S188" s="32" t="str">
        <f>IFERROR(VLOOKUP(LEFT($M188,2),'ALL-Unit Code 4'!$W:$W,1,0),VLOOKUP($D$3,Sites!$A:$B,2,0))</f>
        <v>CO</v>
      </c>
      <c r="T188" s="32" t="str">
        <f>VLOOKUP(O188,'ALL-Chart of Accounts'!$E:$F,2,0)</f>
        <v>IC AR - South Africa Holding BV</v>
      </c>
      <c r="U188" s="34"/>
      <c r="V188" s="34"/>
      <c r="W188" s="34"/>
      <c r="X188" s="34"/>
      <c r="Y188" s="34"/>
      <c r="Z188" s="34"/>
      <c r="AA188" s="37">
        <v>119800</v>
      </c>
      <c r="AB188" s="34"/>
      <c r="AC188" s="34"/>
      <c r="AD188" s="34"/>
      <c r="AE188" s="32" t="str">
        <f t="shared" si="98"/>
        <v>CO</v>
      </c>
      <c r="AF188" s="32" t="str">
        <f>VLOOKUP(AA188,'ALL-Chart of Accounts'!$E:$F,2,0)</f>
        <v>Invoice Clearing Account</v>
      </c>
      <c r="AG188" s="32">
        <f t="shared" si="108"/>
        <v>119800</v>
      </c>
      <c r="AH188" s="32" t="str">
        <f t="shared" si="109"/>
        <v/>
      </c>
      <c r="AI188" s="32" t="str">
        <f t="shared" si="110"/>
        <v/>
      </c>
      <c r="AJ188" s="34"/>
      <c r="AK188" s="32" t="str">
        <f t="shared" si="99"/>
        <v>CO</v>
      </c>
      <c r="AL188" s="32" t="str">
        <f>VLOOKUP(AG188,'ALL-Chart of Accounts'!$E:$F,2,0)</f>
        <v>Invoice Clearing Account</v>
      </c>
      <c r="AM188" s="34"/>
      <c r="AN188" s="34"/>
      <c r="AO188" s="34"/>
      <c r="AP188" s="34"/>
      <c r="AQ188" s="34"/>
      <c r="AR188" s="34"/>
      <c r="AS188" s="32">
        <f t="shared" si="111"/>
        <v>119800</v>
      </c>
      <c r="AT188" s="32" t="str">
        <f t="shared" si="112"/>
        <v/>
      </c>
      <c r="AU188" s="32" t="str">
        <f t="shared" si="113"/>
        <v/>
      </c>
      <c r="AV188" s="34"/>
      <c r="AW188" s="32" t="str">
        <f t="shared" si="100"/>
        <v>CO</v>
      </c>
      <c r="AX188" s="32" t="str">
        <f>VLOOKUP(AS188,'ALL-Chart of Accounts'!$E:$F,2,0)</f>
        <v>Invoice Clearing Account</v>
      </c>
      <c r="AY188" s="34"/>
      <c r="AZ188" s="34"/>
      <c r="BA188" s="34"/>
      <c r="BB188" s="34"/>
      <c r="BC188" s="34"/>
      <c r="BD188" s="34"/>
      <c r="BE188" s="34"/>
      <c r="BF188" s="34"/>
      <c r="BG188" s="34"/>
      <c r="BH188" s="34"/>
      <c r="BI188" s="34"/>
      <c r="BJ188" s="34"/>
      <c r="BK188" s="34"/>
      <c r="BL188" s="34"/>
      <c r="BM188" s="34"/>
      <c r="BN188" s="34"/>
      <c r="BO188" s="34"/>
      <c r="BP188" s="34"/>
      <c r="BQ188" s="34"/>
      <c r="BR188" s="34"/>
      <c r="BS188" s="34"/>
      <c r="BT188" s="34"/>
      <c r="BU188" s="34"/>
      <c r="BV188" s="34"/>
      <c r="BW188" s="34"/>
      <c r="BX188" s="34"/>
      <c r="BY188" s="34"/>
      <c r="BZ188" s="34"/>
      <c r="CA188" s="34"/>
      <c r="CB188" s="34"/>
      <c r="CC188" s="34"/>
      <c r="CD188" s="34"/>
      <c r="CE188" s="34"/>
      <c r="CF188" s="34"/>
      <c r="CG188" s="34"/>
      <c r="CH188" s="34"/>
      <c r="CI188" s="32">
        <f t="shared" si="151"/>
        <v>119800</v>
      </c>
      <c r="CJ188" s="32" t="str">
        <f t="shared" si="114"/>
        <v/>
      </c>
      <c r="CK188" s="34"/>
      <c r="CL188" s="34"/>
      <c r="CM188" s="32" t="str">
        <f t="shared" si="101"/>
        <v>CO</v>
      </c>
      <c r="CN188" s="32" t="str">
        <f>VLOOKUP(CI188,'ALL-Chart of Accounts'!$E:$F,2,0)</f>
        <v>Invoice Clearing Account</v>
      </c>
      <c r="CO188" s="32">
        <f t="shared" si="152"/>
        <v>119800</v>
      </c>
      <c r="CP188" s="32" t="str">
        <f t="shared" si="115"/>
        <v/>
      </c>
      <c r="CQ188" s="34"/>
      <c r="CR188" s="34"/>
      <c r="CS188" s="32" t="str">
        <f t="shared" si="102"/>
        <v>CO</v>
      </c>
      <c r="CT188" s="32" t="str">
        <f>VLOOKUP(CO188,'ALL-Chart of Accounts'!$E:$F,2,0)</f>
        <v>Invoice Clearing Account</v>
      </c>
      <c r="CU188" s="32">
        <f t="shared" si="153"/>
        <v>119800</v>
      </c>
      <c r="CV188" s="32" t="str">
        <f t="shared" si="116"/>
        <v/>
      </c>
      <c r="CW188" s="34"/>
      <c r="CX188" s="34"/>
      <c r="CY188" s="32" t="str">
        <f t="shared" si="103"/>
        <v>CO</v>
      </c>
      <c r="CZ188" s="32" t="str">
        <f>VLOOKUP(CU188,'ALL-Chart of Accounts'!$E:$F,2,0)</f>
        <v>Invoice Clearing Account</v>
      </c>
      <c r="DA188" s="32">
        <f t="shared" si="154"/>
        <v>119800</v>
      </c>
      <c r="DB188" s="32" t="str">
        <f t="shared" si="117"/>
        <v/>
      </c>
      <c r="DC188" s="34"/>
      <c r="DD188" s="34"/>
      <c r="DE188" s="32" t="str">
        <f t="shared" si="104"/>
        <v>CO</v>
      </c>
      <c r="DF188" s="32" t="str">
        <f>VLOOKUP(DA188,'ALL-Chart of Accounts'!$E:$F,2,0)</f>
        <v>Invoice Clearing Account</v>
      </c>
      <c r="DG188" s="32">
        <f t="shared" si="155"/>
        <v>119800</v>
      </c>
      <c r="DH188" s="32" t="str">
        <f t="shared" si="118"/>
        <v/>
      </c>
      <c r="DI188" s="34"/>
      <c r="DJ188" s="34"/>
      <c r="DK188" s="32" t="str">
        <f t="shared" si="105"/>
        <v>CO</v>
      </c>
      <c r="DL188" s="32" t="str">
        <f>VLOOKUP(DG188,'ALL-Chart of Accounts'!$E:$F,2,0)</f>
        <v>Invoice Clearing Account</v>
      </c>
      <c r="DM188" s="34"/>
      <c r="DN188" s="34"/>
      <c r="DO188" s="34"/>
      <c r="DP188" s="34"/>
      <c r="DQ188" s="34"/>
      <c r="DR188" s="34"/>
      <c r="DS188" s="34"/>
      <c r="DT188" s="34"/>
      <c r="DU188" s="34"/>
      <c r="DV188" s="34"/>
      <c r="DW188" s="34"/>
      <c r="DX188" s="34"/>
      <c r="DY188" s="34"/>
      <c r="DZ188" s="34"/>
      <c r="EA188" s="34"/>
      <c r="EB188" s="34"/>
      <c r="EC188" s="34"/>
      <c r="ED188" s="34"/>
      <c r="EE188" s="34"/>
      <c r="EF188" s="34"/>
      <c r="EG188" s="34"/>
      <c r="EH188" s="34"/>
      <c r="EI188" s="34"/>
      <c r="EJ188" s="34"/>
      <c r="EK188" s="34"/>
      <c r="EL188" s="34"/>
      <c r="EM188" s="34"/>
      <c r="EN188" s="34"/>
      <c r="EO188" s="34"/>
      <c r="EP188" s="34"/>
      <c r="ER188" s="32" t="str">
        <f t="shared" si="106"/>
        <v>1JBTICC457</v>
      </c>
      <c r="ES188" s="32" t="b">
        <f t="shared" si="138"/>
        <v>1</v>
      </c>
      <c r="ET188" s="46" t="s">
        <v>10</v>
      </c>
      <c r="EU188" s="46" t="s">
        <v>10399</v>
      </c>
      <c r="EV188" s="46" t="s">
        <v>10400</v>
      </c>
      <c r="EW188" s="46" t="s">
        <v>9398</v>
      </c>
      <c r="EX188" s="61">
        <v>43270.480572881941</v>
      </c>
      <c r="EY188" s="46" t="s">
        <v>9398</v>
      </c>
      <c r="EZ188" s="61">
        <v>43270.480572881941</v>
      </c>
    </row>
    <row r="189" spans="1:156" s="46" customFormat="1" x14ac:dyDescent="0.35">
      <c r="A189" s="47">
        <v>43270</v>
      </c>
      <c r="B189" s="47"/>
      <c r="C189" s="47">
        <v>43264</v>
      </c>
      <c r="D189" s="46" t="s">
        <v>10846</v>
      </c>
      <c r="E189" s="22" t="str">
        <f t="shared" si="156"/>
        <v>X</v>
      </c>
      <c r="F189" s="22" t="str">
        <f t="shared" si="156"/>
        <v/>
      </c>
      <c r="G189" s="22" t="str">
        <f t="shared" si="156"/>
        <v/>
      </c>
      <c r="H189" s="22" t="str">
        <f t="shared" si="156"/>
        <v>X</v>
      </c>
      <c r="I189" s="22" t="str">
        <f t="shared" si="156"/>
        <v>X</v>
      </c>
      <c r="J189" s="22" t="str">
        <f t="shared" si="156"/>
        <v/>
      </c>
      <c r="K189" s="22" t="str">
        <f t="shared" si="156"/>
        <v/>
      </c>
      <c r="L189" s="22" t="s">
        <v>10266</v>
      </c>
      <c r="M189" s="46" t="s">
        <v>10393</v>
      </c>
      <c r="N189" s="46" t="s">
        <v>10394</v>
      </c>
      <c r="O189" s="32">
        <f t="shared" si="107"/>
        <v>124452</v>
      </c>
      <c r="P189" s="34"/>
      <c r="Q189" s="34"/>
      <c r="R189" s="34"/>
      <c r="S189" s="32" t="str">
        <f>IFERROR(VLOOKUP(LEFT($M189,2),'ALL-Unit Code 4'!$W:$W,1,0),VLOOKUP($D$3,Sites!$A:$B,2,0))</f>
        <v>CO</v>
      </c>
      <c r="T189" s="32" t="str">
        <f>VLOOKUP(O189,'ALL-Chart of Accounts'!$E:$F,2,0)</f>
        <v>IC AR - Spain Holding BV</v>
      </c>
      <c r="U189" s="34"/>
      <c r="V189" s="34"/>
      <c r="W189" s="34"/>
      <c r="X189" s="34"/>
      <c r="Y189" s="34"/>
      <c r="Z189" s="34"/>
      <c r="AA189" s="37">
        <v>119800</v>
      </c>
      <c r="AB189" s="34"/>
      <c r="AC189" s="34"/>
      <c r="AD189" s="34"/>
      <c r="AE189" s="32" t="str">
        <f t="shared" si="98"/>
        <v>CO</v>
      </c>
      <c r="AF189" s="32" t="str">
        <f>VLOOKUP(AA189,'ALL-Chart of Accounts'!$E:$F,2,0)</f>
        <v>Invoice Clearing Account</v>
      </c>
      <c r="AG189" s="32">
        <f t="shared" si="108"/>
        <v>119800</v>
      </c>
      <c r="AH189" s="32" t="str">
        <f t="shared" si="109"/>
        <v/>
      </c>
      <c r="AI189" s="32" t="str">
        <f t="shared" si="110"/>
        <v/>
      </c>
      <c r="AJ189" s="34"/>
      <c r="AK189" s="32" t="str">
        <f t="shared" si="99"/>
        <v>CO</v>
      </c>
      <c r="AL189" s="32" t="str">
        <f>VLOOKUP(AG189,'ALL-Chart of Accounts'!$E:$F,2,0)</f>
        <v>Invoice Clearing Account</v>
      </c>
      <c r="AM189" s="34"/>
      <c r="AN189" s="34"/>
      <c r="AO189" s="34"/>
      <c r="AP189" s="34"/>
      <c r="AQ189" s="34"/>
      <c r="AR189" s="34"/>
      <c r="AS189" s="32">
        <f t="shared" si="111"/>
        <v>119800</v>
      </c>
      <c r="AT189" s="32" t="str">
        <f t="shared" si="112"/>
        <v/>
      </c>
      <c r="AU189" s="32" t="str">
        <f t="shared" si="113"/>
        <v/>
      </c>
      <c r="AV189" s="34"/>
      <c r="AW189" s="32" t="str">
        <f t="shared" si="100"/>
        <v>CO</v>
      </c>
      <c r="AX189" s="32" t="str">
        <f>VLOOKUP(AS189,'ALL-Chart of Accounts'!$E:$F,2,0)</f>
        <v>Invoice Clearing Account</v>
      </c>
      <c r="AY189" s="34"/>
      <c r="AZ189" s="34"/>
      <c r="BA189" s="34"/>
      <c r="BB189" s="34"/>
      <c r="BC189" s="34"/>
      <c r="BD189" s="34"/>
      <c r="BE189" s="34"/>
      <c r="BF189" s="34"/>
      <c r="BG189" s="34"/>
      <c r="BH189" s="34"/>
      <c r="BI189" s="34"/>
      <c r="BJ189" s="34"/>
      <c r="BK189" s="34"/>
      <c r="BL189" s="34"/>
      <c r="BM189" s="34"/>
      <c r="BN189" s="34"/>
      <c r="BO189" s="34"/>
      <c r="BP189" s="34"/>
      <c r="BQ189" s="34"/>
      <c r="BR189" s="34"/>
      <c r="BS189" s="34"/>
      <c r="BT189" s="34"/>
      <c r="BU189" s="34"/>
      <c r="BV189" s="34"/>
      <c r="BW189" s="34"/>
      <c r="BX189" s="34"/>
      <c r="BY189" s="34"/>
      <c r="BZ189" s="34"/>
      <c r="CA189" s="34"/>
      <c r="CB189" s="34"/>
      <c r="CC189" s="34"/>
      <c r="CD189" s="34"/>
      <c r="CE189" s="34"/>
      <c r="CF189" s="34"/>
      <c r="CG189" s="34"/>
      <c r="CH189" s="34"/>
      <c r="CI189" s="32">
        <f t="shared" si="151"/>
        <v>119800</v>
      </c>
      <c r="CJ189" s="32" t="str">
        <f t="shared" si="114"/>
        <v/>
      </c>
      <c r="CK189" s="34"/>
      <c r="CL189" s="34"/>
      <c r="CM189" s="32" t="str">
        <f t="shared" si="101"/>
        <v>CO</v>
      </c>
      <c r="CN189" s="32" t="str">
        <f>VLOOKUP(CI189,'ALL-Chart of Accounts'!$E:$F,2,0)</f>
        <v>Invoice Clearing Account</v>
      </c>
      <c r="CO189" s="32">
        <f t="shared" si="152"/>
        <v>119800</v>
      </c>
      <c r="CP189" s="32" t="str">
        <f t="shared" si="115"/>
        <v/>
      </c>
      <c r="CQ189" s="34"/>
      <c r="CR189" s="34"/>
      <c r="CS189" s="32" t="str">
        <f t="shared" si="102"/>
        <v>CO</v>
      </c>
      <c r="CT189" s="32" t="str">
        <f>VLOOKUP(CO189,'ALL-Chart of Accounts'!$E:$F,2,0)</f>
        <v>Invoice Clearing Account</v>
      </c>
      <c r="CU189" s="32">
        <f t="shared" si="153"/>
        <v>119800</v>
      </c>
      <c r="CV189" s="32" t="str">
        <f t="shared" si="116"/>
        <v/>
      </c>
      <c r="CW189" s="34"/>
      <c r="CX189" s="34"/>
      <c r="CY189" s="32" t="str">
        <f t="shared" si="103"/>
        <v>CO</v>
      </c>
      <c r="CZ189" s="32" t="str">
        <f>VLOOKUP(CU189,'ALL-Chart of Accounts'!$E:$F,2,0)</f>
        <v>Invoice Clearing Account</v>
      </c>
      <c r="DA189" s="32">
        <f t="shared" si="154"/>
        <v>119800</v>
      </c>
      <c r="DB189" s="32" t="str">
        <f t="shared" si="117"/>
        <v/>
      </c>
      <c r="DC189" s="34"/>
      <c r="DD189" s="34"/>
      <c r="DE189" s="32" t="str">
        <f t="shared" si="104"/>
        <v>CO</v>
      </c>
      <c r="DF189" s="32" t="str">
        <f>VLOOKUP(DA189,'ALL-Chart of Accounts'!$E:$F,2,0)</f>
        <v>Invoice Clearing Account</v>
      </c>
      <c r="DG189" s="32">
        <f t="shared" si="155"/>
        <v>119800</v>
      </c>
      <c r="DH189" s="32" t="str">
        <f t="shared" si="118"/>
        <v/>
      </c>
      <c r="DI189" s="34"/>
      <c r="DJ189" s="34"/>
      <c r="DK189" s="32" t="str">
        <f t="shared" si="105"/>
        <v>CO</v>
      </c>
      <c r="DL189" s="32" t="str">
        <f>VLOOKUP(DG189,'ALL-Chart of Accounts'!$E:$F,2,0)</f>
        <v>Invoice Clearing Account</v>
      </c>
      <c r="DM189" s="34"/>
      <c r="DN189" s="34"/>
      <c r="DO189" s="34"/>
      <c r="DP189" s="34"/>
      <c r="DQ189" s="34"/>
      <c r="DR189" s="34"/>
      <c r="DS189" s="34"/>
      <c r="DT189" s="34"/>
      <c r="DU189" s="34"/>
      <c r="DV189" s="34"/>
      <c r="DW189" s="34"/>
      <c r="DX189" s="34"/>
      <c r="DY189" s="34"/>
      <c r="DZ189" s="34"/>
      <c r="EA189" s="34"/>
      <c r="EB189" s="34"/>
      <c r="EC189" s="34"/>
      <c r="ED189" s="34"/>
      <c r="EE189" s="34"/>
      <c r="EF189" s="34"/>
      <c r="EG189" s="34"/>
      <c r="EH189" s="34"/>
      <c r="EI189" s="34"/>
      <c r="EJ189" s="34"/>
      <c r="EK189" s="34"/>
      <c r="EL189" s="34"/>
      <c r="EM189" s="34"/>
      <c r="EN189" s="34"/>
      <c r="EO189" s="34"/>
      <c r="EP189" s="34"/>
      <c r="ER189" s="32" t="str">
        <f t="shared" si="106"/>
        <v>1JBTICC460</v>
      </c>
      <c r="ES189" s="32" t="b">
        <f t="shared" si="138"/>
        <v>1</v>
      </c>
      <c r="ET189" s="46" t="s">
        <v>10</v>
      </c>
      <c r="EU189" s="46" t="s">
        <v>10401</v>
      </c>
      <c r="EV189" s="46" t="s">
        <v>10402</v>
      </c>
      <c r="EW189" s="46" t="s">
        <v>9398</v>
      </c>
      <c r="EX189" s="61">
        <v>43270.480574849535</v>
      </c>
      <c r="EY189" s="46" t="s">
        <v>9398</v>
      </c>
      <c r="EZ189" s="61">
        <v>43270.480574849535</v>
      </c>
    </row>
    <row r="190" spans="1:156" s="46" customFormat="1" x14ac:dyDescent="0.35">
      <c r="A190" s="47">
        <v>43270</v>
      </c>
      <c r="B190" s="47"/>
      <c r="C190" s="47">
        <v>43264</v>
      </c>
      <c r="D190" s="46" t="s">
        <v>10846</v>
      </c>
      <c r="E190" s="22" t="str">
        <f t="shared" si="156"/>
        <v>X</v>
      </c>
      <c r="F190" s="22" t="str">
        <f t="shared" si="156"/>
        <v/>
      </c>
      <c r="G190" s="22" t="str">
        <f t="shared" si="156"/>
        <v/>
      </c>
      <c r="H190" s="22" t="str">
        <f t="shared" si="156"/>
        <v>X</v>
      </c>
      <c r="I190" s="22" t="str">
        <f t="shared" si="156"/>
        <v>X</v>
      </c>
      <c r="J190" s="22" t="str">
        <f t="shared" si="156"/>
        <v/>
      </c>
      <c r="K190" s="22" t="str">
        <f t="shared" si="156"/>
        <v/>
      </c>
      <c r="L190" s="22" t="s">
        <v>10266</v>
      </c>
      <c r="M190" s="46" t="s">
        <v>10395</v>
      </c>
      <c r="N190" s="46" t="s">
        <v>10396</v>
      </c>
      <c r="O190" s="32">
        <f t="shared" si="107"/>
        <v>124455</v>
      </c>
      <c r="P190" s="34"/>
      <c r="Q190" s="34"/>
      <c r="R190" s="34"/>
      <c r="S190" s="32" t="str">
        <f>IFERROR(VLOOKUP(LEFT($M190,2),'ALL-Unit Code 4'!$W:$W,1,0),VLOOKUP($D$3,Sites!$A:$B,2,0))</f>
        <v>CO</v>
      </c>
      <c r="T190" s="32" t="str">
        <f>VLOOKUP(O190,'ALL-Chart of Accounts'!$E:$F,2,0)</f>
        <v>IC AR - ICS Solutions BV</v>
      </c>
      <c r="U190" s="34"/>
      <c r="V190" s="34"/>
      <c r="W190" s="34"/>
      <c r="X190" s="34"/>
      <c r="Y190" s="34"/>
      <c r="Z190" s="34"/>
      <c r="AA190" s="37">
        <v>119800</v>
      </c>
      <c r="AB190" s="34"/>
      <c r="AC190" s="34"/>
      <c r="AD190" s="34"/>
      <c r="AE190" s="32" t="str">
        <f t="shared" si="98"/>
        <v>CO</v>
      </c>
      <c r="AF190" s="32" t="str">
        <f>VLOOKUP(AA190,'ALL-Chart of Accounts'!$E:$F,2,0)</f>
        <v>Invoice Clearing Account</v>
      </c>
      <c r="AG190" s="32">
        <f t="shared" si="108"/>
        <v>119800</v>
      </c>
      <c r="AH190" s="32" t="str">
        <f t="shared" si="109"/>
        <v/>
      </c>
      <c r="AI190" s="32" t="str">
        <f t="shared" si="110"/>
        <v/>
      </c>
      <c r="AJ190" s="34"/>
      <c r="AK190" s="32" t="str">
        <f t="shared" si="99"/>
        <v>CO</v>
      </c>
      <c r="AL190" s="32" t="str">
        <f>VLOOKUP(AG190,'ALL-Chart of Accounts'!$E:$F,2,0)</f>
        <v>Invoice Clearing Account</v>
      </c>
      <c r="AM190" s="34"/>
      <c r="AN190" s="34"/>
      <c r="AO190" s="34"/>
      <c r="AP190" s="34"/>
      <c r="AQ190" s="34"/>
      <c r="AR190" s="34"/>
      <c r="AS190" s="32">
        <f t="shared" si="111"/>
        <v>119800</v>
      </c>
      <c r="AT190" s="32" t="str">
        <f t="shared" si="112"/>
        <v/>
      </c>
      <c r="AU190" s="32" t="str">
        <f t="shared" si="113"/>
        <v/>
      </c>
      <c r="AV190" s="34"/>
      <c r="AW190" s="32" t="str">
        <f t="shared" si="100"/>
        <v>CO</v>
      </c>
      <c r="AX190" s="32" t="str">
        <f>VLOOKUP(AS190,'ALL-Chart of Accounts'!$E:$F,2,0)</f>
        <v>Invoice Clearing Account</v>
      </c>
      <c r="AY190" s="34"/>
      <c r="AZ190" s="34"/>
      <c r="BA190" s="34"/>
      <c r="BB190" s="34"/>
      <c r="BC190" s="34"/>
      <c r="BD190" s="34"/>
      <c r="BE190" s="34"/>
      <c r="BF190" s="34"/>
      <c r="BG190" s="34"/>
      <c r="BH190" s="34"/>
      <c r="BI190" s="34"/>
      <c r="BJ190" s="34"/>
      <c r="BK190" s="34"/>
      <c r="BL190" s="34"/>
      <c r="BM190" s="34"/>
      <c r="BN190" s="34"/>
      <c r="BO190" s="34"/>
      <c r="BP190" s="34"/>
      <c r="BQ190" s="34"/>
      <c r="BR190" s="34"/>
      <c r="BS190" s="34"/>
      <c r="BT190" s="34"/>
      <c r="BU190" s="34"/>
      <c r="BV190" s="34"/>
      <c r="BW190" s="34"/>
      <c r="BX190" s="34"/>
      <c r="BY190" s="34"/>
      <c r="BZ190" s="34"/>
      <c r="CA190" s="34"/>
      <c r="CB190" s="34"/>
      <c r="CC190" s="34"/>
      <c r="CD190" s="34"/>
      <c r="CE190" s="34"/>
      <c r="CF190" s="34"/>
      <c r="CG190" s="34"/>
      <c r="CH190" s="34"/>
      <c r="CI190" s="32">
        <f t="shared" si="151"/>
        <v>119800</v>
      </c>
      <c r="CJ190" s="32" t="str">
        <f t="shared" si="114"/>
        <v/>
      </c>
      <c r="CK190" s="34"/>
      <c r="CL190" s="34"/>
      <c r="CM190" s="32" t="str">
        <f t="shared" si="101"/>
        <v>CO</v>
      </c>
      <c r="CN190" s="32" t="str">
        <f>VLOOKUP(CI190,'ALL-Chart of Accounts'!$E:$F,2,0)</f>
        <v>Invoice Clearing Account</v>
      </c>
      <c r="CO190" s="32">
        <f t="shared" si="152"/>
        <v>119800</v>
      </c>
      <c r="CP190" s="32" t="str">
        <f t="shared" si="115"/>
        <v/>
      </c>
      <c r="CQ190" s="34"/>
      <c r="CR190" s="34"/>
      <c r="CS190" s="32" t="str">
        <f t="shared" si="102"/>
        <v>CO</v>
      </c>
      <c r="CT190" s="32" t="str">
        <f>VLOOKUP(CO190,'ALL-Chart of Accounts'!$E:$F,2,0)</f>
        <v>Invoice Clearing Account</v>
      </c>
      <c r="CU190" s="32">
        <f t="shared" si="153"/>
        <v>119800</v>
      </c>
      <c r="CV190" s="32" t="str">
        <f t="shared" si="116"/>
        <v/>
      </c>
      <c r="CW190" s="34"/>
      <c r="CX190" s="34"/>
      <c r="CY190" s="32" t="str">
        <f t="shared" si="103"/>
        <v>CO</v>
      </c>
      <c r="CZ190" s="32" t="str">
        <f>VLOOKUP(CU190,'ALL-Chart of Accounts'!$E:$F,2,0)</f>
        <v>Invoice Clearing Account</v>
      </c>
      <c r="DA190" s="32">
        <f t="shared" si="154"/>
        <v>119800</v>
      </c>
      <c r="DB190" s="32" t="str">
        <f t="shared" si="117"/>
        <v/>
      </c>
      <c r="DC190" s="34"/>
      <c r="DD190" s="34"/>
      <c r="DE190" s="32" t="str">
        <f t="shared" si="104"/>
        <v>CO</v>
      </c>
      <c r="DF190" s="32" t="str">
        <f>VLOOKUP(DA190,'ALL-Chart of Accounts'!$E:$F,2,0)</f>
        <v>Invoice Clearing Account</v>
      </c>
      <c r="DG190" s="32">
        <f t="shared" si="155"/>
        <v>119800</v>
      </c>
      <c r="DH190" s="32" t="str">
        <f t="shared" si="118"/>
        <v/>
      </c>
      <c r="DI190" s="34"/>
      <c r="DJ190" s="34"/>
      <c r="DK190" s="32" t="str">
        <f t="shared" si="105"/>
        <v>CO</v>
      </c>
      <c r="DL190" s="32" t="str">
        <f>VLOOKUP(DG190,'ALL-Chart of Accounts'!$E:$F,2,0)</f>
        <v>Invoice Clearing Account</v>
      </c>
      <c r="DM190" s="34"/>
      <c r="DN190" s="34"/>
      <c r="DO190" s="34"/>
      <c r="DP190" s="34"/>
      <c r="DQ190" s="34"/>
      <c r="DR190" s="34"/>
      <c r="DS190" s="34"/>
      <c r="DT190" s="34"/>
      <c r="DU190" s="34"/>
      <c r="DV190" s="34"/>
      <c r="DW190" s="34"/>
      <c r="DX190" s="34"/>
      <c r="DY190" s="34"/>
      <c r="DZ190" s="34"/>
      <c r="EA190" s="34"/>
      <c r="EB190" s="34"/>
      <c r="EC190" s="34"/>
      <c r="ED190" s="34"/>
      <c r="EE190" s="34"/>
      <c r="EF190" s="34"/>
      <c r="EG190" s="34"/>
      <c r="EH190" s="34"/>
      <c r="EI190" s="34"/>
      <c r="EJ190" s="34"/>
      <c r="EK190" s="34"/>
      <c r="EL190" s="34"/>
      <c r="EM190" s="34"/>
      <c r="EN190" s="34"/>
      <c r="EO190" s="34"/>
      <c r="EP190" s="34"/>
      <c r="ER190" s="32" t="str">
        <f t="shared" si="106"/>
        <v>1JBTICC465</v>
      </c>
      <c r="ES190" s="32" t="b">
        <f t="shared" si="138"/>
        <v>1</v>
      </c>
      <c r="ET190" s="46" t="s">
        <v>10</v>
      </c>
      <c r="EU190" s="46" t="s">
        <v>10403</v>
      </c>
      <c r="EV190" s="46" t="s">
        <v>10404</v>
      </c>
      <c r="EW190" s="46" t="s">
        <v>9398</v>
      </c>
      <c r="EX190" s="61">
        <v>43270.480576655093</v>
      </c>
      <c r="EY190" s="46" t="s">
        <v>9398</v>
      </c>
      <c r="EZ190" s="61">
        <v>43270.480576655093</v>
      </c>
    </row>
    <row r="191" spans="1:156" s="46" customFormat="1" x14ac:dyDescent="0.35">
      <c r="A191" s="47">
        <v>43270</v>
      </c>
      <c r="B191" s="47"/>
      <c r="C191" s="47">
        <v>43264</v>
      </c>
      <c r="D191" s="46" t="s">
        <v>10846</v>
      </c>
      <c r="E191" s="22" t="str">
        <f t="shared" si="156"/>
        <v>X</v>
      </c>
      <c r="F191" s="22" t="str">
        <f t="shared" si="156"/>
        <v/>
      </c>
      <c r="G191" s="22" t="str">
        <f t="shared" si="156"/>
        <v/>
      </c>
      <c r="H191" s="22" t="str">
        <f t="shared" si="156"/>
        <v>X</v>
      </c>
      <c r="I191" s="22" t="str">
        <f t="shared" si="156"/>
        <v>X</v>
      </c>
      <c r="J191" s="22" t="str">
        <f t="shared" si="156"/>
        <v/>
      </c>
      <c r="K191" s="22" t="str">
        <f t="shared" si="156"/>
        <v/>
      </c>
      <c r="L191" s="22" t="s">
        <v>10266</v>
      </c>
      <c r="M191" s="46" t="s">
        <v>10397</v>
      </c>
      <c r="N191" s="46" t="s">
        <v>10398</v>
      </c>
      <c r="O191" s="32">
        <f t="shared" si="107"/>
        <v>124456</v>
      </c>
      <c r="P191" s="34"/>
      <c r="Q191" s="34"/>
      <c r="R191" s="34"/>
      <c r="S191" s="32" t="str">
        <f>IFERROR(VLOOKUP(LEFT($M191,2),'ALL-Unit Code 4'!$W:$W,1,0),VLOOKUP($D$3,Sites!$A:$B,2,0))</f>
        <v>CO</v>
      </c>
      <c r="T191" s="32" t="str">
        <f>VLOOKUP(O191,'ALL-Chart of Accounts'!$E:$F,2,0)</f>
        <v>IC AR - Netherlands - TT</v>
      </c>
      <c r="U191" s="34"/>
      <c r="V191" s="34"/>
      <c r="W191" s="34"/>
      <c r="X191" s="34"/>
      <c r="Y191" s="34"/>
      <c r="Z191" s="34"/>
      <c r="AA191" s="37">
        <v>119800</v>
      </c>
      <c r="AB191" s="34"/>
      <c r="AC191" s="34"/>
      <c r="AD191" s="34"/>
      <c r="AE191" s="32" t="str">
        <f t="shared" si="98"/>
        <v>CO</v>
      </c>
      <c r="AF191" s="32" t="str">
        <f>VLOOKUP(AA191,'ALL-Chart of Accounts'!$E:$F,2,0)</f>
        <v>Invoice Clearing Account</v>
      </c>
      <c r="AG191" s="32">
        <f t="shared" si="108"/>
        <v>119800</v>
      </c>
      <c r="AH191" s="32" t="str">
        <f t="shared" si="109"/>
        <v/>
      </c>
      <c r="AI191" s="32" t="str">
        <f t="shared" si="110"/>
        <v/>
      </c>
      <c r="AJ191" s="34"/>
      <c r="AK191" s="32" t="str">
        <f t="shared" si="99"/>
        <v>CO</v>
      </c>
      <c r="AL191" s="32" t="str">
        <f>VLOOKUP(AG191,'ALL-Chart of Accounts'!$E:$F,2,0)</f>
        <v>Invoice Clearing Account</v>
      </c>
      <c r="AM191" s="34"/>
      <c r="AN191" s="34"/>
      <c r="AO191" s="34"/>
      <c r="AP191" s="34"/>
      <c r="AQ191" s="34"/>
      <c r="AR191" s="34"/>
      <c r="AS191" s="32">
        <f t="shared" si="111"/>
        <v>119800</v>
      </c>
      <c r="AT191" s="32" t="str">
        <f t="shared" si="112"/>
        <v/>
      </c>
      <c r="AU191" s="32" t="str">
        <f t="shared" si="113"/>
        <v/>
      </c>
      <c r="AV191" s="34"/>
      <c r="AW191" s="32" t="str">
        <f t="shared" si="100"/>
        <v>CO</v>
      </c>
      <c r="AX191" s="32" t="str">
        <f>VLOOKUP(AS191,'ALL-Chart of Accounts'!$E:$F,2,0)</f>
        <v>Invoice Clearing Account</v>
      </c>
      <c r="AY191" s="34"/>
      <c r="AZ191" s="34"/>
      <c r="BA191" s="34"/>
      <c r="BB191" s="34"/>
      <c r="BC191" s="34"/>
      <c r="BD191" s="34"/>
      <c r="BE191" s="34"/>
      <c r="BF191" s="34"/>
      <c r="BG191" s="34"/>
      <c r="BH191" s="34"/>
      <c r="BI191" s="34"/>
      <c r="BJ191" s="34"/>
      <c r="BK191" s="34"/>
      <c r="BL191" s="34"/>
      <c r="BM191" s="34"/>
      <c r="BN191" s="34"/>
      <c r="BO191" s="34"/>
      <c r="BP191" s="34"/>
      <c r="BQ191" s="34"/>
      <c r="BR191" s="34"/>
      <c r="BS191" s="34"/>
      <c r="BT191" s="34"/>
      <c r="BU191" s="34"/>
      <c r="BV191" s="34"/>
      <c r="BW191" s="34"/>
      <c r="BX191" s="34"/>
      <c r="BY191" s="34"/>
      <c r="BZ191" s="34"/>
      <c r="CA191" s="34"/>
      <c r="CB191" s="34"/>
      <c r="CC191" s="34"/>
      <c r="CD191" s="34"/>
      <c r="CE191" s="34"/>
      <c r="CF191" s="34"/>
      <c r="CG191" s="34"/>
      <c r="CH191" s="34"/>
      <c r="CI191" s="32">
        <f t="shared" si="151"/>
        <v>119800</v>
      </c>
      <c r="CJ191" s="32" t="str">
        <f t="shared" si="114"/>
        <v/>
      </c>
      <c r="CK191" s="34"/>
      <c r="CL191" s="34"/>
      <c r="CM191" s="32" t="str">
        <f t="shared" si="101"/>
        <v>CO</v>
      </c>
      <c r="CN191" s="32" t="str">
        <f>VLOOKUP(CI191,'ALL-Chart of Accounts'!$E:$F,2,0)</f>
        <v>Invoice Clearing Account</v>
      </c>
      <c r="CO191" s="32">
        <f t="shared" si="152"/>
        <v>119800</v>
      </c>
      <c r="CP191" s="32" t="str">
        <f t="shared" si="115"/>
        <v/>
      </c>
      <c r="CQ191" s="34"/>
      <c r="CR191" s="34"/>
      <c r="CS191" s="32" t="str">
        <f t="shared" si="102"/>
        <v>CO</v>
      </c>
      <c r="CT191" s="32" t="str">
        <f>VLOOKUP(CO191,'ALL-Chart of Accounts'!$E:$F,2,0)</f>
        <v>Invoice Clearing Account</v>
      </c>
      <c r="CU191" s="32">
        <f t="shared" si="153"/>
        <v>119800</v>
      </c>
      <c r="CV191" s="32" t="str">
        <f t="shared" si="116"/>
        <v/>
      </c>
      <c r="CW191" s="34"/>
      <c r="CX191" s="34"/>
      <c r="CY191" s="32" t="str">
        <f t="shared" si="103"/>
        <v>CO</v>
      </c>
      <c r="CZ191" s="32" t="str">
        <f>VLOOKUP(CU191,'ALL-Chart of Accounts'!$E:$F,2,0)</f>
        <v>Invoice Clearing Account</v>
      </c>
      <c r="DA191" s="32">
        <f t="shared" si="154"/>
        <v>119800</v>
      </c>
      <c r="DB191" s="32" t="str">
        <f t="shared" si="117"/>
        <v/>
      </c>
      <c r="DC191" s="34"/>
      <c r="DD191" s="34"/>
      <c r="DE191" s="32" t="str">
        <f t="shared" si="104"/>
        <v>CO</v>
      </c>
      <c r="DF191" s="32" t="str">
        <f>VLOOKUP(DA191,'ALL-Chart of Accounts'!$E:$F,2,0)</f>
        <v>Invoice Clearing Account</v>
      </c>
      <c r="DG191" s="32">
        <f t="shared" si="155"/>
        <v>119800</v>
      </c>
      <c r="DH191" s="32" t="str">
        <f t="shared" si="118"/>
        <v/>
      </c>
      <c r="DI191" s="34"/>
      <c r="DJ191" s="34"/>
      <c r="DK191" s="32" t="str">
        <f t="shared" si="105"/>
        <v>CO</v>
      </c>
      <c r="DL191" s="32" t="str">
        <f>VLOOKUP(DG191,'ALL-Chart of Accounts'!$E:$F,2,0)</f>
        <v>Invoice Clearing Account</v>
      </c>
      <c r="DM191" s="34"/>
      <c r="DN191" s="34"/>
      <c r="DO191" s="34"/>
      <c r="DP191" s="34"/>
      <c r="DQ191" s="34"/>
      <c r="DR191" s="34"/>
      <c r="DS191" s="34"/>
      <c r="DT191" s="34"/>
      <c r="DU191" s="34"/>
      <c r="DV191" s="34"/>
      <c r="DW191" s="34"/>
      <c r="DX191" s="34"/>
      <c r="DY191" s="34"/>
      <c r="DZ191" s="34"/>
      <c r="EA191" s="34"/>
      <c r="EB191" s="34"/>
      <c r="EC191" s="34"/>
      <c r="ED191" s="34"/>
      <c r="EE191" s="34"/>
      <c r="EF191" s="34"/>
      <c r="EG191" s="34"/>
      <c r="EH191" s="34"/>
      <c r="EI191" s="34"/>
      <c r="EJ191" s="34"/>
      <c r="EK191" s="34"/>
      <c r="EL191" s="34"/>
      <c r="EM191" s="34"/>
      <c r="EN191" s="34"/>
      <c r="EO191" s="34"/>
      <c r="EP191" s="34"/>
      <c r="ER191" s="32" t="str">
        <f t="shared" si="106"/>
        <v>1JBTICC466</v>
      </c>
      <c r="ES191" s="32" t="b">
        <f t="shared" si="138"/>
        <v>1</v>
      </c>
      <c r="ET191" s="46" t="s">
        <v>10</v>
      </c>
      <c r="EU191" s="46" t="s">
        <v>10405</v>
      </c>
      <c r="EV191" s="46" t="s">
        <v>10406</v>
      </c>
      <c r="EW191" s="46" t="s">
        <v>9398</v>
      </c>
      <c r="EX191" s="61">
        <v>43270.480578738425</v>
      </c>
      <c r="EY191" s="46" t="s">
        <v>9398</v>
      </c>
      <c r="EZ191" s="61">
        <v>43270.480578738425</v>
      </c>
    </row>
    <row r="192" spans="1:156" s="46" customFormat="1" x14ac:dyDescent="0.35">
      <c r="A192" s="47">
        <v>43270</v>
      </c>
      <c r="B192" s="47"/>
      <c r="C192" s="47">
        <v>43264</v>
      </c>
      <c r="D192" s="46" t="s">
        <v>10846</v>
      </c>
      <c r="E192" s="22" t="str">
        <f t="shared" si="156"/>
        <v>X</v>
      </c>
      <c r="F192" s="22" t="str">
        <f t="shared" si="156"/>
        <v/>
      </c>
      <c r="G192" s="22" t="str">
        <f t="shared" si="156"/>
        <v/>
      </c>
      <c r="H192" s="22" t="str">
        <f t="shared" si="156"/>
        <v>X</v>
      </c>
      <c r="I192" s="22" t="str">
        <f t="shared" si="156"/>
        <v>X</v>
      </c>
      <c r="J192" s="22" t="str">
        <f t="shared" si="156"/>
        <v/>
      </c>
      <c r="K192" s="22" t="str">
        <f t="shared" si="156"/>
        <v/>
      </c>
      <c r="L192" s="22" t="s">
        <v>10266</v>
      </c>
      <c r="M192" s="46" t="s">
        <v>10399</v>
      </c>
      <c r="N192" s="46" t="s">
        <v>10400</v>
      </c>
      <c r="O192" s="32">
        <f t="shared" si="107"/>
        <v>124457</v>
      </c>
      <c r="P192" s="34"/>
      <c r="Q192" s="34"/>
      <c r="R192" s="34"/>
      <c r="S192" s="32" t="str">
        <f>IFERROR(VLOOKUP(LEFT($M192,2),'ALL-Unit Code 4'!$W:$W,1,0),VLOOKUP($D$3,Sites!$A:$B,2,0))</f>
        <v>CO</v>
      </c>
      <c r="T192" s="32" t="str">
        <f>VLOOKUP(O192,'ALL-Chart of Accounts'!$E:$F,2,0)</f>
        <v>IC AR - JBT Holdings BV</v>
      </c>
      <c r="U192" s="34"/>
      <c r="V192" s="34"/>
      <c r="W192" s="34"/>
      <c r="X192" s="34"/>
      <c r="Y192" s="34"/>
      <c r="Z192" s="34"/>
      <c r="AA192" s="37">
        <v>119800</v>
      </c>
      <c r="AB192" s="34"/>
      <c r="AC192" s="34"/>
      <c r="AD192" s="34"/>
      <c r="AE192" s="32" t="str">
        <f t="shared" si="98"/>
        <v>CO</v>
      </c>
      <c r="AF192" s="32" t="str">
        <f>VLOOKUP(AA192,'ALL-Chart of Accounts'!$E:$F,2,0)</f>
        <v>Invoice Clearing Account</v>
      </c>
      <c r="AG192" s="32">
        <f t="shared" si="108"/>
        <v>119800</v>
      </c>
      <c r="AH192" s="32" t="str">
        <f t="shared" si="109"/>
        <v/>
      </c>
      <c r="AI192" s="32" t="str">
        <f t="shared" si="110"/>
        <v/>
      </c>
      <c r="AJ192" s="34"/>
      <c r="AK192" s="32" t="str">
        <f t="shared" si="99"/>
        <v>CO</v>
      </c>
      <c r="AL192" s="32" t="str">
        <f>VLOOKUP(AG192,'ALL-Chart of Accounts'!$E:$F,2,0)</f>
        <v>Invoice Clearing Account</v>
      </c>
      <c r="AM192" s="34"/>
      <c r="AN192" s="34"/>
      <c r="AO192" s="34"/>
      <c r="AP192" s="34"/>
      <c r="AQ192" s="34"/>
      <c r="AR192" s="34"/>
      <c r="AS192" s="32">
        <f t="shared" si="111"/>
        <v>119800</v>
      </c>
      <c r="AT192" s="32" t="str">
        <f t="shared" si="112"/>
        <v/>
      </c>
      <c r="AU192" s="32" t="str">
        <f t="shared" si="113"/>
        <v/>
      </c>
      <c r="AV192" s="34"/>
      <c r="AW192" s="32" t="str">
        <f t="shared" si="100"/>
        <v>CO</v>
      </c>
      <c r="AX192" s="32" t="str">
        <f>VLOOKUP(AS192,'ALL-Chart of Accounts'!$E:$F,2,0)</f>
        <v>Invoice Clearing Account</v>
      </c>
      <c r="AY192" s="34"/>
      <c r="AZ192" s="34"/>
      <c r="BA192" s="34"/>
      <c r="BB192" s="34"/>
      <c r="BC192" s="34"/>
      <c r="BD192" s="34"/>
      <c r="BE192" s="34"/>
      <c r="BF192" s="34"/>
      <c r="BG192" s="34"/>
      <c r="BH192" s="34"/>
      <c r="BI192" s="34"/>
      <c r="BJ192" s="34"/>
      <c r="BK192" s="34"/>
      <c r="BL192" s="34"/>
      <c r="BM192" s="34"/>
      <c r="BN192" s="34"/>
      <c r="BO192" s="34"/>
      <c r="BP192" s="34"/>
      <c r="BQ192" s="34"/>
      <c r="BR192" s="34"/>
      <c r="BS192" s="34"/>
      <c r="BT192" s="34"/>
      <c r="BU192" s="34"/>
      <c r="BV192" s="34"/>
      <c r="BW192" s="34"/>
      <c r="BX192" s="34"/>
      <c r="BY192" s="34"/>
      <c r="BZ192" s="34"/>
      <c r="CA192" s="34"/>
      <c r="CB192" s="34"/>
      <c r="CC192" s="34"/>
      <c r="CD192" s="34"/>
      <c r="CE192" s="34"/>
      <c r="CF192" s="34"/>
      <c r="CG192" s="34"/>
      <c r="CH192" s="34"/>
      <c r="CI192" s="32">
        <f t="shared" si="151"/>
        <v>119800</v>
      </c>
      <c r="CJ192" s="32" t="str">
        <f t="shared" si="114"/>
        <v/>
      </c>
      <c r="CK192" s="34"/>
      <c r="CL192" s="34"/>
      <c r="CM192" s="32" t="str">
        <f t="shared" si="101"/>
        <v>CO</v>
      </c>
      <c r="CN192" s="32" t="str">
        <f>VLOOKUP(CI192,'ALL-Chart of Accounts'!$E:$F,2,0)</f>
        <v>Invoice Clearing Account</v>
      </c>
      <c r="CO192" s="32">
        <f t="shared" si="152"/>
        <v>119800</v>
      </c>
      <c r="CP192" s="32" t="str">
        <f t="shared" si="115"/>
        <v/>
      </c>
      <c r="CQ192" s="34"/>
      <c r="CR192" s="34"/>
      <c r="CS192" s="32" t="str">
        <f t="shared" si="102"/>
        <v>CO</v>
      </c>
      <c r="CT192" s="32" t="str">
        <f>VLOOKUP(CO192,'ALL-Chart of Accounts'!$E:$F,2,0)</f>
        <v>Invoice Clearing Account</v>
      </c>
      <c r="CU192" s="32">
        <f t="shared" si="153"/>
        <v>119800</v>
      </c>
      <c r="CV192" s="32" t="str">
        <f t="shared" si="116"/>
        <v/>
      </c>
      <c r="CW192" s="34"/>
      <c r="CX192" s="34"/>
      <c r="CY192" s="32" t="str">
        <f t="shared" si="103"/>
        <v>CO</v>
      </c>
      <c r="CZ192" s="32" t="str">
        <f>VLOOKUP(CU192,'ALL-Chart of Accounts'!$E:$F,2,0)</f>
        <v>Invoice Clearing Account</v>
      </c>
      <c r="DA192" s="32">
        <f t="shared" si="154"/>
        <v>119800</v>
      </c>
      <c r="DB192" s="32" t="str">
        <f t="shared" si="117"/>
        <v/>
      </c>
      <c r="DC192" s="34"/>
      <c r="DD192" s="34"/>
      <c r="DE192" s="32" t="str">
        <f t="shared" si="104"/>
        <v>CO</v>
      </c>
      <c r="DF192" s="32" t="str">
        <f>VLOOKUP(DA192,'ALL-Chart of Accounts'!$E:$F,2,0)</f>
        <v>Invoice Clearing Account</v>
      </c>
      <c r="DG192" s="32">
        <f t="shared" si="155"/>
        <v>119800</v>
      </c>
      <c r="DH192" s="32" t="str">
        <f t="shared" si="118"/>
        <v/>
      </c>
      <c r="DI192" s="34"/>
      <c r="DJ192" s="34"/>
      <c r="DK192" s="32" t="str">
        <f t="shared" si="105"/>
        <v>CO</v>
      </c>
      <c r="DL192" s="32" t="str">
        <f>VLOOKUP(DG192,'ALL-Chart of Accounts'!$E:$F,2,0)</f>
        <v>Invoice Clearing Account</v>
      </c>
      <c r="DM192" s="34"/>
      <c r="DN192" s="34"/>
      <c r="DO192" s="34"/>
      <c r="DP192" s="34"/>
      <c r="DQ192" s="34"/>
      <c r="DR192" s="34"/>
      <c r="DS192" s="34"/>
      <c r="DT192" s="34"/>
      <c r="DU192" s="34"/>
      <c r="DV192" s="34"/>
      <c r="DW192" s="34"/>
      <c r="DX192" s="34"/>
      <c r="DY192" s="34"/>
      <c r="DZ192" s="34"/>
      <c r="EA192" s="34"/>
      <c r="EB192" s="34"/>
      <c r="EC192" s="34"/>
      <c r="ED192" s="34"/>
      <c r="EE192" s="34"/>
      <c r="EF192" s="34"/>
      <c r="EG192" s="34"/>
      <c r="EH192" s="34"/>
      <c r="EI192" s="34"/>
      <c r="EJ192" s="34"/>
      <c r="EK192" s="34"/>
      <c r="EL192" s="34"/>
      <c r="EM192" s="34"/>
      <c r="EN192" s="34"/>
      <c r="EO192" s="34"/>
      <c r="EP192" s="34"/>
      <c r="ER192" s="32" t="str">
        <f t="shared" si="106"/>
        <v>1JBTICC467</v>
      </c>
      <c r="ES192" s="32" t="b">
        <f t="shared" si="138"/>
        <v>1</v>
      </c>
      <c r="ET192" s="46" t="s">
        <v>10</v>
      </c>
      <c r="EU192" s="46" t="s">
        <v>10407</v>
      </c>
      <c r="EV192" s="46" t="s">
        <v>10408</v>
      </c>
      <c r="EW192" s="46" t="s">
        <v>9398</v>
      </c>
      <c r="EX192" s="61">
        <v>43270.480580752315</v>
      </c>
      <c r="EY192" s="46" t="s">
        <v>9398</v>
      </c>
      <c r="EZ192" s="61">
        <v>43270.480580752315</v>
      </c>
    </row>
    <row r="193" spans="1:156" s="46" customFormat="1" x14ac:dyDescent="0.35">
      <c r="A193" s="47">
        <v>43270</v>
      </c>
      <c r="B193" s="47"/>
      <c r="C193" s="47">
        <v>43264</v>
      </c>
      <c r="D193" s="46" t="s">
        <v>10846</v>
      </c>
      <c r="E193" s="22" t="str">
        <f t="shared" si="156"/>
        <v>X</v>
      </c>
      <c r="F193" s="22" t="str">
        <f t="shared" si="156"/>
        <v/>
      </c>
      <c r="G193" s="22" t="str">
        <f t="shared" si="156"/>
        <v/>
      </c>
      <c r="H193" s="22" t="str">
        <f t="shared" si="156"/>
        <v>X</v>
      </c>
      <c r="I193" s="22" t="str">
        <f t="shared" si="156"/>
        <v>X</v>
      </c>
      <c r="J193" s="22" t="str">
        <f t="shared" si="156"/>
        <v/>
      </c>
      <c r="K193" s="22" t="str">
        <f t="shared" si="156"/>
        <v/>
      </c>
      <c r="L193" s="22" t="s">
        <v>10266</v>
      </c>
      <c r="M193" s="46" t="s">
        <v>10401</v>
      </c>
      <c r="N193" s="46" t="s">
        <v>10402</v>
      </c>
      <c r="O193" s="32">
        <f t="shared" si="107"/>
        <v>124460</v>
      </c>
      <c r="P193" s="34"/>
      <c r="Q193" s="34"/>
      <c r="R193" s="34"/>
      <c r="S193" s="32" t="str">
        <f>IFERROR(VLOOKUP(LEFT($M193,2),'ALL-Unit Code 4'!$W:$W,1,0),VLOOKUP($D$3,Sites!$A:$B,2,0))</f>
        <v>CO</v>
      </c>
      <c r="T193" s="32" t="str">
        <f>VLOOKUP(O193,'ALL-Chart of Accounts'!$E:$F,2,0)</f>
        <v>IC AR - France</v>
      </c>
      <c r="U193" s="34"/>
      <c r="V193" s="34"/>
      <c r="W193" s="34"/>
      <c r="X193" s="34"/>
      <c r="Y193" s="34"/>
      <c r="Z193" s="34"/>
      <c r="AA193" s="37">
        <v>119800</v>
      </c>
      <c r="AB193" s="34"/>
      <c r="AC193" s="34"/>
      <c r="AD193" s="34"/>
      <c r="AE193" s="32" t="str">
        <f t="shared" si="98"/>
        <v>CO</v>
      </c>
      <c r="AF193" s="32" t="str">
        <f>VLOOKUP(AA193,'ALL-Chart of Accounts'!$E:$F,2,0)</f>
        <v>Invoice Clearing Account</v>
      </c>
      <c r="AG193" s="32">
        <f t="shared" si="108"/>
        <v>119800</v>
      </c>
      <c r="AH193" s="32" t="str">
        <f t="shared" si="109"/>
        <v/>
      </c>
      <c r="AI193" s="32" t="str">
        <f t="shared" si="110"/>
        <v/>
      </c>
      <c r="AJ193" s="34"/>
      <c r="AK193" s="32" t="str">
        <f t="shared" si="99"/>
        <v>CO</v>
      </c>
      <c r="AL193" s="32" t="str">
        <f>VLOOKUP(AG193,'ALL-Chart of Accounts'!$E:$F,2,0)</f>
        <v>Invoice Clearing Account</v>
      </c>
      <c r="AM193" s="34"/>
      <c r="AN193" s="34"/>
      <c r="AO193" s="34"/>
      <c r="AP193" s="34"/>
      <c r="AQ193" s="34"/>
      <c r="AR193" s="34"/>
      <c r="AS193" s="32">
        <f t="shared" si="111"/>
        <v>119800</v>
      </c>
      <c r="AT193" s="32" t="str">
        <f t="shared" si="112"/>
        <v/>
      </c>
      <c r="AU193" s="32" t="str">
        <f t="shared" si="113"/>
        <v/>
      </c>
      <c r="AV193" s="34"/>
      <c r="AW193" s="32" t="str">
        <f t="shared" si="100"/>
        <v>CO</v>
      </c>
      <c r="AX193" s="32" t="str">
        <f>VLOOKUP(AS193,'ALL-Chart of Accounts'!$E:$F,2,0)</f>
        <v>Invoice Clearing Account</v>
      </c>
      <c r="AY193" s="34"/>
      <c r="AZ193" s="34"/>
      <c r="BA193" s="34"/>
      <c r="BB193" s="34"/>
      <c r="BC193" s="34"/>
      <c r="BD193" s="34"/>
      <c r="BE193" s="34"/>
      <c r="BF193" s="34"/>
      <c r="BG193" s="34"/>
      <c r="BH193" s="34"/>
      <c r="BI193" s="34"/>
      <c r="BJ193" s="34"/>
      <c r="BK193" s="34"/>
      <c r="BL193" s="34"/>
      <c r="BM193" s="34"/>
      <c r="BN193" s="34"/>
      <c r="BO193" s="34"/>
      <c r="BP193" s="34"/>
      <c r="BQ193" s="34"/>
      <c r="BR193" s="34"/>
      <c r="BS193" s="34"/>
      <c r="BT193" s="34"/>
      <c r="BU193" s="34"/>
      <c r="BV193" s="34"/>
      <c r="BW193" s="34"/>
      <c r="BX193" s="34"/>
      <c r="BY193" s="34"/>
      <c r="BZ193" s="34"/>
      <c r="CA193" s="34"/>
      <c r="CB193" s="34"/>
      <c r="CC193" s="34"/>
      <c r="CD193" s="34"/>
      <c r="CE193" s="34"/>
      <c r="CF193" s="34"/>
      <c r="CG193" s="34"/>
      <c r="CH193" s="34"/>
      <c r="CI193" s="32">
        <f t="shared" si="151"/>
        <v>119800</v>
      </c>
      <c r="CJ193" s="32" t="str">
        <f t="shared" si="114"/>
        <v/>
      </c>
      <c r="CK193" s="34"/>
      <c r="CL193" s="34"/>
      <c r="CM193" s="32" t="str">
        <f t="shared" si="101"/>
        <v>CO</v>
      </c>
      <c r="CN193" s="32" t="str">
        <f>VLOOKUP(CI193,'ALL-Chart of Accounts'!$E:$F,2,0)</f>
        <v>Invoice Clearing Account</v>
      </c>
      <c r="CO193" s="32">
        <f t="shared" si="152"/>
        <v>119800</v>
      </c>
      <c r="CP193" s="32" t="str">
        <f t="shared" si="115"/>
        <v/>
      </c>
      <c r="CQ193" s="34"/>
      <c r="CR193" s="34"/>
      <c r="CS193" s="32" t="str">
        <f t="shared" si="102"/>
        <v>CO</v>
      </c>
      <c r="CT193" s="32" t="str">
        <f>VLOOKUP(CO193,'ALL-Chart of Accounts'!$E:$F,2,0)</f>
        <v>Invoice Clearing Account</v>
      </c>
      <c r="CU193" s="32">
        <f t="shared" si="153"/>
        <v>119800</v>
      </c>
      <c r="CV193" s="32" t="str">
        <f t="shared" si="116"/>
        <v/>
      </c>
      <c r="CW193" s="34"/>
      <c r="CX193" s="34"/>
      <c r="CY193" s="32" t="str">
        <f t="shared" si="103"/>
        <v>CO</v>
      </c>
      <c r="CZ193" s="32" t="str">
        <f>VLOOKUP(CU193,'ALL-Chart of Accounts'!$E:$F,2,0)</f>
        <v>Invoice Clearing Account</v>
      </c>
      <c r="DA193" s="32">
        <f t="shared" si="154"/>
        <v>119800</v>
      </c>
      <c r="DB193" s="32" t="str">
        <f t="shared" si="117"/>
        <v/>
      </c>
      <c r="DC193" s="34"/>
      <c r="DD193" s="34"/>
      <c r="DE193" s="32" t="str">
        <f t="shared" si="104"/>
        <v>CO</v>
      </c>
      <c r="DF193" s="32" t="str">
        <f>VLOOKUP(DA193,'ALL-Chart of Accounts'!$E:$F,2,0)</f>
        <v>Invoice Clearing Account</v>
      </c>
      <c r="DG193" s="32">
        <f t="shared" si="155"/>
        <v>119800</v>
      </c>
      <c r="DH193" s="32" t="str">
        <f t="shared" si="118"/>
        <v/>
      </c>
      <c r="DI193" s="34"/>
      <c r="DJ193" s="34"/>
      <c r="DK193" s="32" t="str">
        <f t="shared" si="105"/>
        <v>CO</v>
      </c>
      <c r="DL193" s="32" t="str">
        <f>VLOOKUP(DG193,'ALL-Chart of Accounts'!$E:$F,2,0)</f>
        <v>Invoice Clearing Account</v>
      </c>
      <c r="DM193" s="34"/>
      <c r="DN193" s="34"/>
      <c r="DO193" s="34"/>
      <c r="DP193" s="34"/>
      <c r="DQ193" s="34"/>
      <c r="DR193" s="34"/>
      <c r="DS193" s="34"/>
      <c r="DT193" s="34"/>
      <c r="DU193" s="34"/>
      <c r="DV193" s="34"/>
      <c r="DW193" s="34"/>
      <c r="DX193" s="34"/>
      <c r="DY193" s="34"/>
      <c r="DZ193" s="34"/>
      <c r="EA193" s="34"/>
      <c r="EB193" s="34"/>
      <c r="EC193" s="34"/>
      <c r="ED193" s="34"/>
      <c r="EE193" s="34"/>
      <c r="EF193" s="34"/>
      <c r="EG193" s="34"/>
      <c r="EH193" s="34"/>
      <c r="EI193" s="34"/>
      <c r="EJ193" s="34"/>
      <c r="EK193" s="34"/>
      <c r="EL193" s="34"/>
      <c r="EM193" s="34"/>
      <c r="EN193" s="34"/>
      <c r="EO193" s="34"/>
      <c r="EP193" s="34"/>
      <c r="ER193" s="32" t="str">
        <f t="shared" si="106"/>
        <v>1JBTICC470</v>
      </c>
      <c r="ES193" s="32" t="b">
        <f t="shared" si="138"/>
        <v>1</v>
      </c>
      <c r="ET193" s="46" t="s">
        <v>10</v>
      </c>
      <c r="EU193" s="46" t="s">
        <v>10409</v>
      </c>
      <c r="EV193" s="46" t="s">
        <v>10410</v>
      </c>
      <c r="EW193" s="46" t="s">
        <v>9398</v>
      </c>
      <c r="EX193" s="61">
        <v>43270.480582673612</v>
      </c>
      <c r="EY193" s="46" t="s">
        <v>9398</v>
      </c>
      <c r="EZ193" s="61">
        <v>43270.480582673612</v>
      </c>
    </row>
    <row r="194" spans="1:156" s="46" customFormat="1" x14ac:dyDescent="0.35">
      <c r="A194" s="47">
        <v>43270</v>
      </c>
      <c r="B194" s="47"/>
      <c r="C194" s="47">
        <v>43264</v>
      </c>
      <c r="D194" s="46" t="s">
        <v>10846</v>
      </c>
      <c r="E194" s="22" t="str">
        <f t="shared" si="156"/>
        <v>X</v>
      </c>
      <c r="F194" s="22" t="str">
        <f t="shared" si="156"/>
        <v/>
      </c>
      <c r="G194" s="22" t="str">
        <f t="shared" si="156"/>
        <v/>
      </c>
      <c r="H194" s="22" t="str">
        <f t="shared" si="156"/>
        <v>X</v>
      </c>
      <c r="I194" s="22" t="str">
        <f t="shared" si="156"/>
        <v>X</v>
      </c>
      <c r="J194" s="22" t="str">
        <f t="shared" si="156"/>
        <v/>
      </c>
      <c r="K194" s="22" t="str">
        <f t="shared" si="156"/>
        <v/>
      </c>
      <c r="L194" s="22" t="s">
        <v>10266</v>
      </c>
      <c r="M194" s="46" t="s">
        <v>10403</v>
      </c>
      <c r="N194" s="46" t="s">
        <v>10404</v>
      </c>
      <c r="O194" s="32">
        <f t="shared" si="107"/>
        <v>124465</v>
      </c>
      <c r="P194" s="34"/>
      <c r="Q194" s="34"/>
      <c r="R194" s="34"/>
      <c r="S194" s="32" t="str">
        <f>IFERROR(VLOOKUP(LEFT($M194,2),'ALL-Unit Code 4'!$W:$W,1,0),VLOOKUP($D$3,Sites!$A:$B,2,0))</f>
        <v>CO</v>
      </c>
      <c r="T194" s="32" t="str">
        <f>VLOOKUP(O194,'ALL-Chart of Accounts'!$E:$F,2,0)</f>
        <v>IC AR - Russia</v>
      </c>
      <c r="U194" s="34"/>
      <c r="V194" s="34"/>
      <c r="W194" s="34"/>
      <c r="X194" s="34"/>
      <c r="Y194" s="34"/>
      <c r="Z194" s="34"/>
      <c r="AA194" s="37">
        <v>119800</v>
      </c>
      <c r="AB194" s="34"/>
      <c r="AC194" s="34"/>
      <c r="AD194" s="34"/>
      <c r="AE194" s="32" t="str">
        <f t="shared" si="98"/>
        <v>CO</v>
      </c>
      <c r="AF194" s="32" t="str">
        <f>VLOOKUP(AA194,'ALL-Chart of Accounts'!$E:$F,2,0)</f>
        <v>Invoice Clearing Account</v>
      </c>
      <c r="AG194" s="32">
        <f t="shared" si="108"/>
        <v>119800</v>
      </c>
      <c r="AH194" s="32" t="str">
        <f t="shared" si="109"/>
        <v/>
      </c>
      <c r="AI194" s="32" t="str">
        <f t="shared" si="110"/>
        <v/>
      </c>
      <c r="AJ194" s="34"/>
      <c r="AK194" s="32" t="str">
        <f t="shared" si="99"/>
        <v>CO</v>
      </c>
      <c r="AL194" s="32" t="str">
        <f>VLOOKUP(AG194,'ALL-Chart of Accounts'!$E:$F,2,0)</f>
        <v>Invoice Clearing Account</v>
      </c>
      <c r="AM194" s="34"/>
      <c r="AN194" s="34"/>
      <c r="AO194" s="34"/>
      <c r="AP194" s="34"/>
      <c r="AQ194" s="34"/>
      <c r="AR194" s="34"/>
      <c r="AS194" s="32">
        <f t="shared" si="111"/>
        <v>119800</v>
      </c>
      <c r="AT194" s="32" t="str">
        <f t="shared" si="112"/>
        <v/>
      </c>
      <c r="AU194" s="32" t="str">
        <f t="shared" si="113"/>
        <v/>
      </c>
      <c r="AV194" s="34"/>
      <c r="AW194" s="32" t="str">
        <f t="shared" si="100"/>
        <v>CO</v>
      </c>
      <c r="AX194" s="32" t="str">
        <f>VLOOKUP(AS194,'ALL-Chart of Accounts'!$E:$F,2,0)</f>
        <v>Invoice Clearing Account</v>
      </c>
      <c r="AY194" s="34"/>
      <c r="AZ194" s="34"/>
      <c r="BA194" s="34"/>
      <c r="BB194" s="34"/>
      <c r="BC194" s="34"/>
      <c r="BD194" s="34"/>
      <c r="BE194" s="34"/>
      <c r="BF194" s="34"/>
      <c r="BG194" s="34"/>
      <c r="BH194" s="34"/>
      <c r="BI194" s="34"/>
      <c r="BJ194" s="34"/>
      <c r="BK194" s="34"/>
      <c r="BL194" s="34"/>
      <c r="BM194" s="34"/>
      <c r="BN194" s="34"/>
      <c r="BO194" s="34"/>
      <c r="BP194" s="34"/>
      <c r="BQ194" s="34"/>
      <c r="BR194" s="34"/>
      <c r="BS194" s="34"/>
      <c r="BT194" s="34"/>
      <c r="BU194" s="34"/>
      <c r="BV194" s="34"/>
      <c r="BW194" s="34"/>
      <c r="BX194" s="34"/>
      <c r="BY194" s="34"/>
      <c r="BZ194" s="34"/>
      <c r="CA194" s="34"/>
      <c r="CB194" s="34"/>
      <c r="CC194" s="34"/>
      <c r="CD194" s="34"/>
      <c r="CE194" s="34"/>
      <c r="CF194" s="34"/>
      <c r="CG194" s="34"/>
      <c r="CH194" s="34"/>
      <c r="CI194" s="32">
        <f t="shared" si="151"/>
        <v>119800</v>
      </c>
      <c r="CJ194" s="32" t="str">
        <f t="shared" si="114"/>
        <v/>
      </c>
      <c r="CK194" s="34"/>
      <c r="CL194" s="34"/>
      <c r="CM194" s="32" t="str">
        <f t="shared" si="101"/>
        <v>CO</v>
      </c>
      <c r="CN194" s="32" t="str">
        <f>VLOOKUP(CI194,'ALL-Chart of Accounts'!$E:$F,2,0)</f>
        <v>Invoice Clearing Account</v>
      </c>
      <c r="CO194" s="32">
        <f t="shared" si="152"/>
        <v>119800</v>
      </c>
      <c r="CP194" s="32" t="str">
        <f t="shared" si="115"/>
        <v/>
      </c>
      <c r="CQ194" s="34"/>
      <c r="CR194" s="34"/>
      <c r="CS194" s="32" t="str">
        <f t="shared" si="102"/>
        <v>CO</v>
      </c>
      <c r="CT194" s="32" t="str">
        <f>VLOOKUP(CO194,'ALL-Chart of Accounts'!$E:$F,2,0)</f>
        <v>Invoice Clearing Account</v>
      </c>
      <c r="CU194" s="32">
        <f t="shared" si="153"/>
        <v>119800</v>
      </c>
      <c r="CV194" s="32" t="str">
        <f t="shared" si="116"/>
        <v/>
      </c>
      <c r="CW194" s="34"/>
      <c r="CX194" s="34"/>
      <c r="CY194" s="32" t="str">
        <f t="shared" si="103"/>
        <v>CO</v>
      </c>
      <c r="CZ194" s="32" t="str">
        <f>VLOOKUP(CU194,'ALL-Chart of Accounts'!$E:$F,2,0)</f>
        <v>Invoice Clearing Account</v>
      </c>
      <c r="DA194" s="32">
        <f t="shared" si="154"/>
        <v>119800</v>
      </c>
      <c r="DB194" s="32" t="str">
        <f t="shared" si="117"/>
        <v/>
      </c>
      <c r="DC194" s="34"/>
      <c r="DD194" s="34"/>
      <c r="DE194" s="32" t="str">
        <f t="shared" si="104"/>
        <v>CO</v>
      </c>
      <c r="DF194" s="32" t="str">
        <f>VLOOKUP(DA194,'ALL-Chart of Accounts'!$E:$F,2,0)</f>
        <v>Invoice Clearing Account</v>
      </c>
      <c r="DG194" s="32">
        <f t="shared" si="155"/>
        <v>119800</v>
      </c>
      <c r="DH194" s="32" t="str">
        <f t="shared" si="118"/>
        <v/>
      </c>
      <c r="DI194" s="34"/>
      <c r="DJ194" s="34"/>
      <c r="DK194" s="32" t="str">
        <f t="shared" si="105"/>
        <v>CO</v>
      </c>
      <c r="DL194" s="32" t="str">
        <f>VLOOKUP(DG194,'ALL-Chart of Accounts'!$E:$F,2,0)</f>
        <v>Invoice Clearing Account</v>
      </c>
      <c r="DM194" s="34"/>
      <c r="DN194" s="34"/>
      <c r="DO194" s="34"/>
      <c r="DP194" s="34"/>
      <c r="DQ194" s="34"/>
      <c r="DR194" s="34"/>
      <c r="DS194" s="34"/>
      <c r="DT194" s="34"/>
      <c r="DU194" s="34"/>
      <c r="DV194" s="34"/>
      <c r="DW194" s="34"/>
      <c r="DX194" s="34"/>
      <c r="DY194" s="34"/>
      <c r="DZ194" s="34"/>
      <c r="EA194" s="34"/>
      <c r="EB194" s="34"/>
      <c r="EC194" s="34"/>
      <c r="ED194" s="34"/>
      <c r="EE194" s="34"/>
      <c r="EF194" s="34"/>
      <c r="EG194" s="34"/>
      <c r="EH194" s="34"/>
      <c r="EI194" s="34"/>
      <c r="EJ194" s="34"/>
      <c r="EK194" s="34"/>
      <c r="EL194" s="34"/>
      <c r="EM194" s="34"/>
      <c r="EN194" s="34"/>
      <c r="EO194" s="34"/>
      <c r="EP194" s="34"/>
      <c r="ER194" s="32" t="str">
        <f t="shared" si="106"/>
        <v>1JBTICC471</v>
      </c>
      <c r="ES194" s="32" t="b">
        <f t="shared" si="138"/>
        <v>1</v>
      </c>
      <c r="ET194" s="46" t="s">
        <v>10</v>
      </c>
      <c r="EU194" s="46" t="s">
        <v>10411</v>
      </c>
      <c r="EV194" s="46" t="s">
        <v>10412</v>
      </c>
      <c r="EW194" s="46" t="s">
        <v>9398</v>
      </c>
      <c r="EX194" s="61">
        <v>43270.480584606485</v>
      </c>
      <c r="EY194" s="46" t="s">
        <v>9398</v>
      </c>
      <c r="EZ194" s="61">
        <v>43270.480584606485</v>
      </c>
    </row>
    <row r="195" spans="1:156" s="46" customFormat="1" x14ac:dyDescent="0.35">
      <c r="A195" s="47">
        <v>43270</v>
      </c>
      <c r="B195" s="47"/>
      <c r="C195" s="47">
        <v>43264</v>
      </c>
      <c r="D195" s="46" t="s">
        <v>10846</v>
      </c>
      <c r="E195" s="22" t="str">
        <f t="shared" si="156"/>
        <v>X</v>
      </c>
      <c r="F195" s="22" t="str">
        <f t="shared" si="156"/>
        <v/>
      </c>
      <c r="G195" s="22" t="str">
        <f t="shared" si="156"/>
        <v/>
      </c>
      <c r="H195" s="22" t="str">
        <f t="shared" si="156"/>
        <v>X</v>
      </c>
      <c r="I195" s="22" t="str">
        <f t="shared" si="156"/>
        <v>X</v>
      </c>
      <c r="J195" s="22" t="str">
        <f t="shared" si="156"/>
        <v/>
      </c>
      <c r="K195" s="22" t="str">
        <f t="shared" si="156"/>
        <v/>
      </c>
      <c r="L195" s="22" t="s">
        <v>10266</v>
      </c>
      <c r="M195" s="46" t="s">
        <v>10405</v>
      </c>
      <c r="N195" s="46" t="s">
        <v>10406</v>
      </c>
      <c r="O195" s="32">
        <f t="shared" si="107"/>
        <v>124466</v>
      </c>
      <c r="P195" s="34"/>
      <c r="Q195" s="34"/>
      <c r="R195" s="34"/>
      <c r="S195" s="32" t="str">
        <f>IFERROR(VLOOKUP(LEFT($M195,2),'ALL-Unit Code 4'!$W:$W,1,0),VLOOKUP($D$3,Sites!$A:$B,2,0))</f>
        <v>CO</v>
      </c>
      <c r="T195" s="32" t="str">
        <f>VLOOKUP(O195,'ALL-Chart of Accounts'!$E:$F,2,0)</f>
        <v>IC AR - Poland</v>
      </c>
      <c r="U195" s="34"/>
      <c r="V195" s="34"/>
      <c r="W195" s="34"/>
      <c r="X195" s="34"/>
      <c r="Y195" s="34"/>
      <c r="Z195" s="34"/>
      <c r="AA195" s="37">
        <v>119800</v>
      </c>
      <c r="AB195" s="34"/>
      <c r="AC195" s="34"/>
      <c r="AD195" s="34"/>
      <c r="AE195" s="32" t="str">
        <f t="shared" si="98"/>
        <v>CO</v>
      </c>
      <c r="AF195" s="32" t="str">
        <f>VLOOKUP(AA195,'ALL-Chart of Accounts'!$E:$F,2,0)</f>
        <v>Invoice Clearing Account</v>
      </c>
      <c r="AG195" s="32">
        <f t="shared" si="108"/>
        <v>119800</v>
      </c>
      <c r="AH195" s="32" t="str">
        <f t="shared" si="109"/>
        <v/>
      </c>
      <c r="AI195" s="32" t="str">
        <f t="shared" si="110"/>
        <v/>
      </c>
      <c r="AJ195" s="34"/>
      <c r="AK195" s="32" t="str">
        <f t="shared" si="99"/>
        <v>CO</v>
      </c>
      <c r="AL195" s="32" t="str">
        <f>VLOOKUP(AG195,'ALL-Chart of Accounts'!$E:$F,2,0)</f>
        <v>Invoice Clearing Account</v>
      </c>
      <c r="AM195" s="34"/>
      <c r="AN195" s="34"/>
      <c r="AO195" s="34"/>
      <c r="AP195" s="34"/>
      <c r="AQ195" s="34"/>
      <c r="AR195" s="34"/>
      <c r="AS195" s="32">
        <f t="shared" si="111"/>
        <v>119800</v>
      </c>
      <c r="AT195" s="32" t="str">
        <f t="shared" si="112"/>
        <v/>
      </c>
      <c r="AU195" s="32" t="str">
        <f t="shared" si="113"/>
        <v/>
      </c>
      <c r="AV195" s="34"/>
      <c r="AW195" s="32" t="str">
        <f t="shared" si="100"/>
        <v>CO</v>
      </c>
      <c r="AX195" s="32" t="str">
        <f>VLOOKUP(AS195,'ALL-Chart of Accounts'!$E:$F,2,0)</f>
        <v>Invoice Clearing Account</v>
      </c>
      <c r="AY195" s="34"/>
      <c r="AZ195" s="34"/>
      <c r="BA195" s="34"/>
      <c r="BB195" s="34"/>
      <c r="BC195" s="34"/>
      <c r="BD195" s="34"/>
      <c r="BE195" s="34"/>
      <c r="BF195" s="34"/>
      <c r="BG195" s="34"/>
      <c r="BH195" s="34"/>
      <c r="BI195" s="34"/>
      <c r="BJ195" s="34"/>
      <c r="BK195" s="34"/>
      <c r="BL195" s="34"/>
      <c r="BM195" s="34"/>
      <c r="BN195" s="34"/>
      <c r="BO195" s="34"/>
      <c r="BP195" s="34"/>
      <c r="BQ195" s="34"/>
      <c r="BR195" s="34"/>
      <c r="BS195" s="34"/>
      <c r="BT195" s="34"/>
      <c r="BU195" s="34"/>
      <c r="BV195" s="34"/>
      <c r="BW195" s="34"/>
      <c r="BX195" s="34"/>
      <c r="BY195" s="34"/>
      <c r="BZ195" s="34"/>
      <c r="CA195" s="34"/>
      <c r="CB195" s="34"/>
      <c r="CC195" s="34"/>
      <c r="CD195" s="34"/>
      <c r="CE195" s="34"/>
      <c r="CF195" s="34"/>
      <c r="CG195" s="34"/>
      <c r="CH195" s="34"/>
      <c r="CI195" s="32">
        <f t="shared" si="151"/>
        <v>119800</v>
      </c>
      <c r="CJ195" s="32" t="str">
        <f t="shared" si="114"/>
        <v/>
      </c>
      <c r="CK195" s="34"/>
      <c r="CL195" s="34"/>
      <c r="CM195" s="32" t="str">
        <f t="shared" si="101"/>
        <v>CO</v>
      </c>
      <c r="CN195" s="32" t="str">
        <f>VLOOKUP(CI195,'ALL-Chart of Accounts'!$E:$F,2,0)</f>
        <v>Invoice Clearing Account</v>
      </c>
      <c r="CO195" s="32">
        <f t="shared" si="152"/>
        <v>119800</v>
      </c>
      <c r="CP195" s="32" t="str">
        <f t="shared" si="115"/>
        <v/>
      </c>
      <c r="CQ195" s="34"/>
      <c r="CR195" s="34"/>
      <c r="CS195" s="32" t="str">
        <f t="shared" si="102"/>
        <v>CO</v>
      </c>
      <c r="CT195" s="32" t="str">
        <f>VLOOKUP(CO195,'ALL-Chart of Accounts'!$E:$F,2,0)</f>
        <v>Invoice Clearing Account</v>
      </c>
      <c r="CU195" s="32">
        <f t="shared" si="153"/>
        <v>119800</v>
      </c>
      <c r="CV195" s="32" t="str">
        <f t="shared" si="116"/>
        <v/>
      </c>
      <c r="CW195" s="34"/>
      <c r="CX195" s="34"/>
      <c r="CY195" s="32" t="str">
        <f t="shared" si="103"/>
        <v>CO</v>
      </c>
      <c r="CZ195" s="32" t="str">
        <f>VLOOKUP(CU195,'ALL-Chart of Accounts'!$E:$F,2,0)</f>
        <v>Invoice Clearing Account</v>
      </c>
      <c r="DA195" s="32">
        <f t="shared" si="154"/>
        <v>119800</v>
      </c>
      <c r="DB195" s="32" t="str">
        <f t="shared" si="117"/>
        <v/>
      </c>
      <c r="DC195" s="34"/>
      <c r="DD195" s="34"/>
      <c r="DE195" s="32" t="str">
        <f t="shared" si="104"/>
        <v>CO</v>
      </c>
      <c r="DF195" s="32" t="str">
        <f>VLOOKUP(DA195,'ALL-Chart of Accounts'!$E:$F,2,0)</f>
        <v>Invoice Clearing Account</v>
      </c>
      <c r="DG195" s="32">
        <f t="shared" si="155"/>
        <v>119800</v>
      </c>
      <c r="DH195" s="32" t="str">
        <f t="shared" si="118"/>
        <v/>
      </c>
      <c r="DI195" s="34"/>
      <c r="DJ195" s="34"/>
      <c r="DK195" s="32" t="str">
        <f t="shared" si="105"/>
        <v>CO</v>
      </c>
      <c r="DL195" s="32" t="str">
        <f>VLOOKUP(DG195,'ALL-Chart of Accounts'!$E:$F,2,0)</f>
        <v>Invoice Clearing Account</v>
      </c>
      <c r="DM195" s="34"/>
      <c r="DN195" s="34"/>
      <c r="DO195" s="34"/>
      <c r="DP195" s="34"/>
      <c r="DQ195" s="34"/>
      <c r="DR195" s="34"/>
      <c r="DS195" s="34"/>
      <c r="DT195" s="34"/>
      <c r="DU195" s="34"/>
      <c r="DV195" s="34"/>
      <c r="DW195" s="34"/>
      <c r="DX195" s="34"/>
      <c r="DY195" s="34"/>
      <c r="DZ195" s="34"/>
      <c r="EA195" s="34"/>
      <c r="EB195" s="34"/>
      <c r="EC195" s="34"/>
      <c r="ED195" s="34"/>
      <c r="EE195" s="34"/>
      <c r="EF195" s="34"/>
      <c r="EG195" s="34"/>
      <c r="EH195" s="34"/>
      <c r="EI195" s="34"/>
      <c r="EJ195" s="34"/>
      <c r="EK195" s="34"/>
      <c r="EL195" s="34"/>
      <c r="EM195" s="34"/>
      <c r="EN195" s="34"/>
      <c r="EO195" s="34"/>
      <c r="EP195" s="34"/>
      <c r="ER195" s="32" t="str">
        <f t="shared" si="106"/>
        <v>1JBTICC480</v>
      </c>
      <c r="ES195" s="32" t="b">
        <f t="shared" si="138"/>
        <v>1</v>
      </c>
      <c r="ET195" s="46" t="s">
        <v>10</v>
      </c>
      <c r="EU195" s="46" t="s">
        <v>10413</v>
      </c>
      <c r="EV195" s="46" t="s">
        <v>10414</v>
      </c>
      <c r="EW195" s="46" t="s">
        <v>9398</v>
      </c>
      <c r="EX195" s="61">
        <v>43270.48058653935</v>
      </c>
      <c r="EY195" s="46" t="s">
        <v>9398</v>
      </c>
      <c r="EZ195" s="61">
        <v>43270.48058653935</v>
      </c>
    </row>
    <row r="196" spans="1:156" s="46" customFormat="1" x14ac:dyDescent="0.35">
      <c r="A196" s="47">
        <v>43270</v>
      </c>
      <c r="B196" s="47"/>
      <c r="C196" s="47">
        <v>43264</v>
      </c>
      <c r="D196" s="46" t="s">
        <v>10846</v>
      </c>
      <c r="E196" s="22" t="str">
        <f t="shared" si="156"/>
        <v>X</v>
      </c>
      <c r="F196" s="22" t="str">
        <f t="shared" si="156"/>
        <v/>
      </c>
      <c r="G196" s="22" t="str">
        <f t="shared" si="156"/>
        <v/>
      </c>
      <c r="H196" s="22" t="str">
        <f t="shared" si="156"/>
        <v>X</v>
      </c>
      <c r="I196" s="22" t="str">
        <f t="shared" si="156"/>
        <v>X</v>
      </c>
      <c r="J196" s="22" t="str">
        <f t="shared" si="156"/>
        <v/>
      </c>
      <c r="K196" s="22" t="str">
        <f t="shared" si="156"/>
        <v/>
      </c>
      <c r="L196" s="22" t="s">
        <v>10266</v>
      </c>
      <c r="M196" s="46" t="s">
        <v>10407</v>
      </c>
      <c r="N196" s="46" t="s">
        <v>10408</v>
      </c>
      <c r="O196" s="32">
        <f t="shared" si="107"/>
        <v>124467</v>
      </c>
      <c r="P196" s="34"/>
      <c r="Q196" s="34"/>
      <c r="R196" s="34"/>
      <c r="S196" s="32" t="str">
        <f>IFERROR(VLOOKUP(LEFT($M196,2),'ALL-Unit Code 4'!$W:$W,1,0),VLOOKUP($D$3,Sites!$A:$B,2,0))</f>
        <v>CO</v>
      </c>
      <c r="T196" s="32" t="str">
        <f>VLOOKUP(O196,'ALL-Chart of Accounts'!$E:$F,2,0)</f>
        <v>IC AR - Czech Republic</v>
      </c>
      <c r="U196" s="34"/>
      <c r="V196" s="34"/>
      <c r="W196" s="34"/>
      <c r="X196" s="34"/>
      <c r="Y196" s="34"/>
      <c r="Z196" s="34"/>
      <c r="AA196" s="37">
        <v>119800</v>
      </c>
      <c r="AB196" s="34"/>
      <c r="AC196" s="34"/>
      <c r="AD196" s="34"/>
      <c r="AE196" s="32" t="str">
        <f t="shared" si="98"/>
        <v>CO</v>
      </c>
      <c r="AF196" s="32" t="str">
        <f>VLOOKUP(AA196,'ALL-Chart of Accounts'!$E:$F,2,0)</f>
        <v>Invoice Clearing Account</v>
      </c>
      <c r="AG196" s="32">
        <f t="shared" si="108"/>
        <v>119800</v>
      </c>
      <c r="AH196" s="32" t="str">
        <f t="shared" si="109"/>
        <v/>
      </c>
      <c r="AI196" s="32" t="str">
        <f t="shared" si="110"/>
        <v/>
      </c>
      <c r="AJ196" s="34"/>
      <c r="AK196" s="32" t="str">
        <f t="shared" si="99"/>
        <v>CO</v>
      </c>
      <c r="AL196" s="32" t="str">
        <f>VLOOKUP(AG196,'ALL-Chart of Accounts'!$E:$F,2,0)</f>
        <v>Invoice Clearing Account</v>
      </c>
      <c r="AM196" s="34"/>
      <c r="AN196" s="34"/>
      <c r="AO196" s="34"/>
      <c r="AP196" s="34"/>
      <c r="AQ196" s="34"/>
      <c r="AR196" s="34"/>
      <c r="AS196" s="32">
        <f t="shared" si="111"/>
        <v>119800</v>
      </c>
      <c r="AT196" s="32" t="str">
        <f t="shared" si="112"/>
        <v/>
      </c>
      <c r="AU196" s="32" t="str">
        <f t="shared" si="113"/>
        <v/>
      </c>
      <c r="AV196" s="34"/>
      <c r="AW196" s="32" t="str">
        <f t="shared" si="100"/>
        <v>CO</v>
      </c>
      <c r="AX196" s="32" t="str">
        <f>VLOOKUP(AS196,'ALL-Chart of Accounts'!$E:$F,2,0)</f>
        <v>Invoice Clearing Account</v>
      </c>
      <c r="AY196" s="34"/>
      <c r="AZ196" s="34"/>
      <c r="BA196" s="34"/>
      <c r="BB196" s="34"/>
      <c r="BC196" s="34"/>
      <c r="BD196" s="34"/>
      <c r="BE196" s="34"/>
      <c r="BF196" s="34"/>
      <c r="BG196" s="34"/>
      <c r="BH196" s="34"/>
      <c r="BI196" s="34"/>
      <c r="BJ196" s="34"/>
      <c r="BK196" s="34"/>
      <c r="BL196" s="34"/>
      <c r="BM196" s="34"/>
      <c r="BN196" s="34"/>
      <c r="BO196" s="34"/>
      <c r="BP196" s="34"/>
      <c r="BQ196" s="34"/>
      <c r="BR196" s="34"/>
      <c r="BS196" s="34"/>
      <c r="BT196" s="34"/>
      <c r="BU196" s="34"/>
      <c r="BV196" s="34"/>
      <c r="BW196" s="34"/>
      <c r="BX196" s="34"/>
      <c r="BY196" s="34"/>
      <c r="BZ196" s="34"/>
      <c r="CA196" s="34"/>
      <c r="CB196" s="34"/>
      <c r="CC196" s="34"/>
      <c r="CD196" s="34"/>
      <c r="CE196" s="34"/>
      <c r="CF196" s="34"/>
      <c r="CG196" s="34"/>
      <c r="CH196" s="34"/>
      <c r="CI196" s="32">
        <f t="shared" si="151"/>
        <v>119800</v>
      </c>
      <c r="CJ196" s="32" t="str">
        <f t="shared" si="114"/>
        <v/>
      </c>
      <c r="CK196" s="34"/>
      <c r="CL196" s="34"/>
      <c r="CM196" s="32" t="str">
        <f t="shared" si="101"/>
        <v>CO</v>
      </c>
      <c r="CN196" s="32" t="str">
        <f>VLOOKUP(CI196,'ALL-Chart of Accounts'!$E:$F,2,0)</f>
        <v>Invoice Clearing Account</v>
      </c>
      <c r="CO196" s="32">
        <f t="shared" si="152"/>
        <v>119800</v>
      </c>
      <c r="CP196" s="32" t="str">
        <f t="shared" si="115"/>
        <v/>
      </c>
      <c r="CQ196" s="34"/>
      <c r="CR196" s="34"/>
      <c r="CS196" s="32" t="str">
        <f t="shared" si="102"/>
        <v>CO</v>
      </c>
      <c r="CT196" s="32" t="str">
        <f>VLOOKUP(CO196,'ALL-Chart of Accounts'!$E:$F,2,0)</f>
        <v>Invoice Clearing Account</v>
      </c>
      <c r="CU196" s="32">
        <f t="shared" si="153"/>
        <v>119800</v>
      </c>
      <c r="CV196" s="32" t="str">
        <f t="shared" si="116"/>
        <v/>
      </c>
      <c r="CW196" s="34"/>
      <c r="CX196" s="34"/>
      <c r="CY196" s="32" t="str">
        <f t="shared" si="103"/>
        <v>CO</v>
      </c>
      <c r="CZ196" s="32" t="str">
        <f>VLOOKUP(CU196,'ALL-Chart of Accounts'!$E:$F,2,0)</f>
        <v>Invoice Clearing Account</v>
      </c>
      <c r="DA196" s="32">
        <f t="shared" si="154"/>
        <v>119800</v>
      </c>
      <c r="DB196" s="32" t="str">
        <f t="shared" si="117"/>
        <v/>
      </c>
      <c r="DC196" s="34"/>
      <c r="DD196" s="34"/>
      <c r="DE196" s="32" t="str">
        <f t="shared" si="104"/>
        <v>CO</v>
      </c>
      <c r="DF196" s="32" t="str">
        <f>VLOOKUP(DA196,'ALL-Chart of Accounts'!$E:$F,2,0)</f>
        <v>Invoice Clearing Account</v>
      </c>
      <c r="DG196" s="32">
        <f t="shared" si="155"/>
        <v>119800</v>
      </c>
      <c r="DH196" s="32" t="str">
        <f t="shared" si="118"/>
        <v/>
      </c>
      <c r="DI196" s="34"/>
      <c r="DJ196" s="34"/>
      <c r="DK196" s="32" t="str">
        <f t="shared" si="105"/>
        <v>CO</v>
      </c>
      <c r="DL196" s="32" t="str">
        <f>VLOOKUP(DG196,'ALL-Chart of Accounts'!$E:$F,2,0)</f>
        <v>Invoice Clearing Account</v>
      </c>
      <c r="DM196" s="34"/>
      <c r="DN196" s="34"/>
      <c r="DO196" s="34"/>
      <c r="DP196" s="34"/>
      <c r="DQ196" s="34"/>
      <c r="DR196" s="34"/>
      <c r="DS196" s="34"/>
      <c r="DT196" s="34"/>
      <c r="DU196" s="34"/>
      <c r="DV196" s="34"/>
      <c r="DW196" s="34"/>
      <c r="DX196" s="34"/>
      <c r="DY196" s="34"/>
      <c r="DZ196" s="34"/>
      <c r="EA196" s="34"/>
      <c r="EB196" s="34"/>
      <c r="EC196" s="34"/>
      <c r="ED196" s="34"/>
      <c r="EE196" s="34"/>
      <c r="EF196" s="34"/>
      <c r="EG196" s="34"/>
      <c r="EH196" s="34"/>
      <c r="EI196" s="34"/>
      <c r="EJ196" s="34"/>
      <c r="EK196" s="34"/>
      <c r="EL196" s="34"/>
      <c r="EM196" s="34"/>
      <c r="EN196" s="34"/>
      <c r="EO196" s="34"/>
      <c r="EP196" s="34"/>
      <c r="ER196" s="32" t="str">
        <f t="shared" si="106"/>
        <v>1JBTICC481</v>
      </c>
      <c r="ES196" s="32" t="b">
        <f t="shared" si="138"/>
        <v>1</v>
      </c>
      <c r="ET196" s="46" t="s">
        <v>10</v>
      </c>
      <c r="EU196" s="46" t="s">
        <v>10415</v>
      </c>
      <c r="EV196" s="46" t="s">
        <v>10416</v>
      </c>
      <c r="EW196" s="46" t="s">
        <v>9398</v>
      </c>
      <c r="EX196" s="61">
        <v>43270.480588541664</v>
      </c>
      <c r="EY196" s="46" t="s">
        <v>9398</v>
      </c>
      <c r="EZ196" s="61">
        <v>43270.480588541664</v>
      </c>
    </row>
    <row r="197" spans="1:156" s="46" customFormat="1" x14ac:dyDescent="0.35">
      <c r="A197" s="47">
        <v>43270</v>
      </c>
      <c r="B197" s="47"/>
      <c r="C197" s="47">
        <v>43264</v>
      </c>
      <c r="D197" s="46" t="s">
        <v>10846</v>
      </c>
      <c r="E197" s="22" t="str">
        <f t="shared" si="156"/>
        <v>X</v>
      </c>
      <c r="F197" s="22" t="str">
        <f t="shared" si="156"/>
        <v/>
      </c>
      <c r="G197" s="22" t="str">
        <f t="shared" si="156"/>
        <v/>
      </c>
      <c r="H197" s="22" t="str">
        <f t="shared" si="156"/>
        <v>X</v>
      </c>
      <c r="I197" s="22" t="str">
        <f t="shared" si="156"/>
        <v>X</v>
      </c>
      <c r="J197" s="22" t="str">
        <f t="shared" si="156"/>
        <v/>
      </c>
      <c r="K197" s="22" t="str">
        <f t="shared" si="156"/>
        <v/>
      </c>
      <c r="L197" s="22" t="s">
        <v>10266</v>
      </c>
      <c r="M197" s="46" t="s">
        <v>10409</v>
      </c>
      <c r="N197" s="46" t="s">
        <v>10410</v>
      </c>
      <c r="O197" s="32">
        <f t="shared" si="107"/>
        <v>124470</v>
      </c>
      <c r="P197" s="34"/>
      <c r="Q197" s="34"/>
      <c r="R197" s="34"/>
      <c r="S197" s="32" t="str">
        <f>IFERROR(VLOOKUP(LEFT($M197,2),'ALL-Unit Code 4'!$W:$W,1,0),VLOOKUP($D$3,Sites!$A:$B,2,0))</f>
        <v>CO</v>
      </c>
      <c r="T197" s="32" t="str">
        <f>VLOOKUP(O197,'ALL-Chart of Accounts'!$E:$F,2,0)</f>
        <v>IC AR - JBT Switzerland</v>
      </c>
      <c r="U197" s="34"/>
      <c r="V197" s="34"/>
      <c r="W197" s="34"/>
      <c r="X197" s="34"/>
      <c r="Y197" s="34"/>
      <c r="Z197" s="34"/>
      <c r="AA197" s="37">
        <v>119800</v>
      </c>
      <c r="AB197" s="34"/>
      <c r="AC197" s="34"/>
      <c r="AD197" s="34"/>
      <c r="AE197" s="32" t="str">
        <f t="shared" si="98"/>
        <v>CO</v>
      </c>
      <c r="AF197" s="32" t="str">
        <f>VLOOKUP(AA197,'ALL-Chart of Accounts'!$E:$F,2,0)</f>
        <v>Invoice Clearing Account</v>
      </c>
      <c r="AG197" s="32">
        <f t="shared" si="108"/>
        <v>119800</v>
      </c>
      <c r="AH197" s="32" t="str">
        <f t="shared" si="109"/>
        <v/>
      </c>
      <c r="AI197" s="32" t="str">
        <f t="shared" si="110"/>
        <v/>
      </c>
      <c r="AJ197" s="34"/>
      <c r="AK197" s="32" t="str">
        <f t="shared" si="99"/>
        <v>CO</v>
      </c>
      <c r="AL197" s="32" t="str">
        <f>VLOOKUP(AG197,'ALL-Chart of Accounts'!$E:$F,2,0)</f>
        <v>Invoice Clearing Account</v>
      </c>
      <c r="AM197" s="34"/>
      <c r="AN197" s="34"/>
      <c r="AO197" s="34"/>
      <c r="AP197" s="34"/>
      <c r="AQ197" s="34"/>
      <c r="AR197" s="34"/>
      <c r="AS197" s="32">
        <f t="shared" si="111"/>
        <v>119800</v>
      </c>
      <c r="AT197" s="32" t="str">
        <f t="shared" si="112"/>
        <v/>
      </c>
      <c r="AU197" s="32" t="str">
        <f t="shared" si="113"/>
        <v/>
      </c>
      <c r="AV197" s="34"/>
      <c r="AW197" s="32" t="str">
        <f t="shared" si="100"/>
        <v>CO</v>
      </c>
      <c r="AX197" s="32" t="str">
        <f>VLOOKUP(AS197,'ALL-Chart of Accounts'!$E:$F,2,0)</f>
        <v>Invoice Clearing Account</v>
      </c>
      <c r="AY197" s="34"/>
      <c r="AZ197" s="34"/>
      <c r="BA197" s="34"/>
      <c r="BB197" s="34"/>
      <c r="BC197" s="34"/>
      <c r="BD197" s="34"/>
      <c r="BE197" s="34"/>
      <c r="BF197" s="34"/>
      <c r="BG197" s="34"/>
      <c r="BH197" s="34"/>
      <c r="BI197" s="34"/>
      <c r="BJ197" s="34"/>
      <c r="BK197" s="34"/>
      <c r="BL197" s="34"/>
      <c r="BM197" s="34"/>
      <c r="BN197" s="34"/>
      <c r="BO197" s="34"/>
      <c r="BP197" s="34"/>
      <c r="BQ197" s="34"/>
      <c r="BR197" s="34"/>
      <c r="BS197" s="34"/>
      <c r="BT197" s="34"/>
      <c r="BU197" s="34"/>
      <c r="BV197" s="34"/>
      <c r="BW197" s="34"/>
      <c r="BX197" s="34"/>
      <c r="BY197" s="34"/>
      <c r="BZ197" s="34"/>
      <c r="CA197" s="34"/>
      <c r="CB197" s="34"/>
      <c r="CC197" s="34"/>
      <c r="CD197" s="34"/>
      <c r="CE197" s="34"/>
      <c r="CF197" s="34"/>
      <c r="CG197" s="34"/>
      <c r="CH197" s="34"/>
      <c r="CI197" s="32">
        <f t="shared" si="151"/>
        <v>119800</v>
      </c>
      <c r="CJ197" s="32" t="str">
        <f t="shared" si="114"/>
        <v/>
      </c>
      <c r="CK197" s="34"/>
      <c r="CL197" s="34"/>
      <c r="CM197" s="32" t="str">
        <f t="shared" si="101"/>
        <v>CO</v>
      </c>
      <c r="CN197" s="32" t="str">
        <f>VLOOKUP(CI197,'ALL-Chart of Accounts'!$E:$F,2,0)</f>
        <v>Invoice Clearing Account</v>
      </c>
      <c r="CO197" s="32">
        <f t="shared" si="152"/>
        <v>119800</v>
      </c>
      <c r="CP197" s="32" t="str">
        <f t="shared" si="115"/>
        <v/>
      </c>
      <c r="CQ197" s="34"/>
      <c r="CR197" s="34"/>
      <c r="CS197" s="32" t="str">
        <f t="shared" si="102"/>
        <v>CO</v>
      </c>
      <c r="CT197" s="32" t="str">
        <f>VLOOKUP(CO197,'ALL-Chart of Accounts'!$E:$F,2,0)</f>
        <v>Invoice Clearing Account</v>
      </c>
      <c r="CU197" s="32">
        <f t="shared" si="153"/>
        <v>119800</v>
      </c>
      <c r="CV197" s="32" t="str">
        <f t="shared" si="116"/>
        <v/>
      </c>
      <c r="CW197" s="34"/>
      <c r="CX197" s="34"/>
      <c r="CY197" s="32" t="str">
        <f t="shared" si="103"/>
        <v>CO</v>
      </c>
      <c r="CZ197" s="32" t="str">
        <f>VLOOKUP(CU197,'ALL-Chart of Accounts'!$E:$F,2,0)</f>
        <v>Invoice Clearing Account</v>
      </c>
      <c r="DA197" s="32">
        <f t="shared" si="154"/>
        <v>119800</v>
      </c>
      <c r="DB197" s="32" t="str">
        <f t="shared" si="117"/>
        <v/>
      </c>
      <c r="DC197" s="34"/>
      <c r="DD197" s="34"/>
      <c r="DE197" s="32" t="str">
        <f t="shared" si="104"/>
        <v>CO</v>
      </c>
      <c r="DF197" s="32" t="str">
        <f>VLOOKUP(DA197,'ALL-Chart of Accounts'!$E:$F,2,0)</f>
        <v>Invoice Clearing Account</v>
      </c>
      <c r="DG197" s="32">
        <f t="shared" si="155"/>
        <v>119800</v>
      </c>
      <c r="DH197" s="32" t="str">
        <f t="shared" si="118"/>
        <v/>
      </c>
      <c r="DI197" s="34"/>
      <c r="DJ197" s="34"/>
      <c r="DK197" s="32" t="str">
        <f t="shared" si="105"/>
        <v>CO</v>
      </c>
      <c r="DL197" s="32" t="str">
        <f>VLOOKUP(DG197,'ALL-Chart of Accounts'!$E:$F,2,0)</f>
        <v>Invoice Clearing Account</v>
      </c>
      <c r="DM197" s="34"/>
      <c r="DN197" s="34"/>
      <c r="DO197" s="34"/>
      <c r="DP197" s="34"/>
      <c r="DQ197" s="34"/>
      <c r="DR197" s="34"/>
      <c r="DS197" s="34"/>
      <c r="DT197" s="34"/>
      <c r="DU197" s="34"/>
      <c r="DV197" s="34"/>
      <c r="DW197" s="34"/>
      <c r="DX197" s="34"/>
      <c r="DY197" s="34"/>
      <c r="DZ197" s="34"/>
      <c r="EA197" s="34"/>
      <c r="EB197" s="34"/>
      <c r="EC197" s="34"/>
      <c r="ED197" s="34"/>
      <c r="EE197" s="34"/>
      <c r="EF197" s="34"/>
      <c r="EG197" s="34"/>
      <c r="EH197" s="34"/>
      <c r="EI197" s="34"/>
      <c r="EJ197" s="34"/>
      <c r="EK197" s="34"/>
      <c r="EL197" s="34"/>
      <c r="EM197" s="34"/>
      <c r="EN197" s="34"/>
      <c r="EO197" s="34"/>
      <c r="EP197" s="34"/>
      <c r="ER197" s="32" t="str">
        <f t="shared" si="106"/>
        <v>1JBTICC490</v>
      </c>
      <c r="ES197" s="32" t="b">
        <f t="shared" si="138"/>
        <v>1</v>
      </c>
      <c r="ET197" s="46" t="s">
        <v>10</v>
      </c>
      <c r="EU197" s="46" t="s">
        <v>10417</v>
      </c>
      <c r="EV197" s="46" t="s">
        <v>10418</v>
      </c>
      <c r="EW197" s="46" t="s">
        <v>9398</v>
      </c>
      <c r="EX197" s="61">
        <v>43270.480590543979</v>
      </c>
      <c r="EY197" s="46" t="s">
        <v>9398</v>
      </c>
      <c r="EZ197" s="61">
        <v>43270.480590543979</v>
      </c>
    </row>
    <row r="198" spans="1:156" s="138" customFormat="1" x14ac:dyDescent="0.35">
      <c r="A198" s="139">
        <v>43270</v>
      </c>
      <c r="B198" s="139"/>
      <c r="C198" s="139">
        <v>43264</v>
      </c>
      <c r="D198" s="138" t="s">
        <v>10846</v>
      </c>
      <c r="E198" s="22" t="str">
        <f t="shared" ref="E198:K199" si="157">IF(ISERROR(VLOOKUP(E$4&amp;$M198,$ER:$ER,1,0)),"","X")</f>
        <v>X</v>
      </c>
      <c r="F198" s="22" t="str">
        <f t="shared" si="157"/>
        <v/>
      </c>
      <c r="G198" s="22" t="str">
        <f t="shared" si="157"/>
        <v/>
      </c>
      <c r="H198" s="22" t="str">
        <f t="shared" si="157"/>
        <v>X</v>
      </c>
      <c r="I198" s="22" t="str">
        <f t="shared" si="157"/>
        <v>X</v>
      </c>
      <c r="J198" s="22" t="str">
        <f t="shared" si="157"/>
        <v/>
      </c>
      <c r="K198" s="22" t="str">
        <f t="shared" si="157"/>
        <v/>
      </c>
      <c r="L198" s="22" t="s">
        <v>10266</v>
      </c>
      <c r="M198" s="138" t="s">
        <v>10411</v>
      </c>
      <c r="N198" s="138" t="s">
        <v>10412</v>
      </c>
      <c r="O198" s="32">
        <f t="shared" si="107"/>
        <v>124471</v>
      </c>
      <c r="P198" s="34"/>
      <c r="Q198" s="34"/>
      <c r="R198" s="34"/>
      <c r="S198" s="32" t="str">
        <f>IFERROR(VLOOKUP(LEFT($M198,2),'ALL-Unit Code 4'!$W:$W,1,0),VLOOKUP($D$3,Sites!$A:$B,2,0))</f>
        <v>CO</v>
      </c>
      <c r="T198" s="32" t="str">
        <f>VLOOKUP(O198,'ALL-Chart of Accounts'!$E:$F,2,0)</f>
        <v>IC AR - Alpina - TT</v>
      </c>
      <c r="U198" s="34"/>
      <c r="V198" s="34"/>
      <c r="W198" s="34"/>
      <c r="X198" s="34"/>
      <c r="Y198" s="34"/>
      <c r="Z198" s="34"/>
      <c r="AA198" s="37">
        <v>119800</v>
      </c>
      <c r="AB198" s="34"/>
      <c r="AC198" s="34"/>
      <c r="AD198" s="34"/>
      <c r="AE198" s="32" t="str">
        <f t="shared" si="98"/>
        <v>CO</v>
      </c>
      <c r="AF198" s="32" t="str">
        <f>VLOOKUP(AA198,'ALL-Chart of Accounts'!$E:$F,2,0)</f>
        <v>Invoice Clearing Account</v>
      </c>
      <c r="AG198" s="32">
        <f t="shared" ref="AG198:AG199" si="158">AA198</f>
        <v>119800</v>
      </c>
      <c r="AH198" s="32" t="str">
        <f t="shared" ref="AH198:AH199" si="159">IF(AB198="","",AB198)</f>
        <v/>
      </c>
      <c r="AI198" s="32" t="str">
        <f t="shared" ref="AI198:AI199" si="160">IF(LEFT(AG198,1)="4",9999,"")</f>
        <v/>
      </c>
      <c r="AJ198" s="34"/>
      <c r="AK198" s="32" t="str">
        <f t="shared" si="99"/>
        <v>CO</v>
      </c>
      <c r="AL198" s="32" t="str">
        <f>VLOOKUP(AG198,'ALL-Chart of Accounts'!$E:$F,2,0)</f>
        <v>Invoice Clearing Account</v>
      </c>
      <c r="AM198" s="34"/>
      <c r="AN198" s="34"/>
      <c r="AO198" s="34"/>
      <c r="AP198" s="34"/>
      <c r="AQ198" s="34"/>
      <c r="AR198" s="34"/>
      <c r="AS198" s="32">
        <f t="shared" ref="AS198:AS199" si="161">IF(AA198="","",AA198)</f>
        <v>119800</v>
      </c>
      <c r="AT198" s="32" t="str">
        <f t="shared" ref="AT198:AT199" si="162">IF(AB198="","",AB198)</f>
        <v/>
      </c>
      <c r="AU198" s="32" t="str">
        <f t="shared" ref="AU198:AU199" si="163">IF(AC198="","",AC198)</f>
        <v/>
      </c>
      <c r="AV198" s="34"/>
      <c r="AW198" s="32" t="str">
        <f t="shared" si="100"/>
        <v>CO</v>
      </c>
      <c r="AX198" s="32" t="str">
        <f>VLOOKUP(AS198,'ALL-Chart of Accounts'!$E:$F,2,0)</f>
        <v>Invoice Clearing Account</v>
      </c>
      <c r="AY198" s="34"/>
      <c r="AZ198" s="34"/>
      <c r="BA198" s="34"/>
      <c r="BB198" s="34"/>
      <c r="BC198" s="34"/>
      <c r="BD198" s="34"/>
      <c r="BE198" s="34"/>
      <c r="BF198" s="34"/>
      <c r="BG198" s="34"/>
      <c r="BH198" s="34"/>
      <c r="BI198" s="34"/>
      <c r="BJ198" s="34"/>
      <c r="BK198" s="34"/>
      <c r="BL198" s="34"/>
      <c r="BM198" s="34"/>
      <c r="BN198" s="34"/>
      <c r="BO198" s="34"/>
      <c r="BP198" s="34"/>
      <c r="BQ198" s="34"/>
      <c r="BR198" s="34"/>
      <c r="BS198" s="34"/>
      <c r="BT198" s="34"/>
      <c r="BU198" s="34"/>
      <c r="BV198" s="34"/>
      <c r="BW198" s="34"/>
      <c r="BX198" s="34"/>
      <c r="BY198" s="34"/>
      <c r="BZ198" s="34"/>
      <c r="CA198" s="34"/>
      <c r="CB198" s="34"/>
      <c r="CC198" s="34"/>
      <c r="CD198" s="34"/>
      <c r="CE198" s="34"/>
      <c r="CF198" s="34"/>
      <c r="CG198" s="34"/>
      <c r="CH198" s="34"/>
      <c r="CI198" s="32">
        <f t="shared" si="151"/>
        <v>119800</v>
      </c>
      <c r="CJ198" s="32" t="str">
        <f t="shared" si="114"/>
        <v/>
      </c>
      <c r="CK198" s="34"/>
      <c r="CL198" s="34"/>
      <c r="CM198" s="32" t="str">
        <f t="shared" si="101"/>
        <v>CO</v>
      </c>
      <c r="CN198" s="32" t="str">
        <f>VLOOKUP(CI198,'ALL-Chart of Accounts'!$E:$F,2,0)</f>
        <v>Invoice Clearing Account</v>
      </c>
      <c r="CO198" s="32">
        <f t="shared" ref="CO198:CO199" si="164">IF(OR($L198="Cost Collecting",$L198="Interdivisional",$L198="IC Alloc"),CI198,CI198+10)</f>
        <v>119800</v>
      </c>
      <c r="CP198" s="32" t="str">
        <f t="shared" si="115"/>
        <v/>
      </c>
      <c r="CQ198" s="34"/>
      <c r="CR198" s="34"/>
      <c r="CS198" s="32" t="str">
        <f t="shared" si="102"/>
        <v>CO</v>
      </c>
      <c r="CT198" s="32" t="str">
        <f>VLOOKUP(CO198,'ALL-Chart of Accounts'!$E:$F,2,0)</f>
        <v>Invoice Clearing Account</v>
      </c>
      <c r="CU198" s="32">
        <f t="shared" ref="CU198:CU199" si="165">IF(OR($L198="Cost Collecting",$L198="Interdivisional",$L198="IC Alloc"),CO198,CO198+10)</f>
        <v>119800</v>
      </c>
      <c r="CV198" s="32" t="str">
        <f t="shared" si="116"/>
        <v/>
      </c>
      <c r="CW198" s="34"/>
      <c r="CX198" s="34"/>
      <c r="CY198" s="32" t="str">
        <f t="shared" si="103"/>
        <v>CO</v>
      </c>
      <c r="CZ198" s="32" t="str">
        <f>VLOOKUP(CU198,'ALL-Chart of Accounts'!$E:$F,2,0)</f>
        <v>Invoice Clearing Account</v>
      </c>
      <c r="DA198" s="32">
        <f t="shared" ref="DA198:DA199" si="166">IF(OR($L198="Cost Collecting",$L198="Interdivisional",$L198="IC Alloc"),CU198,CU198+10)</f>
        <v>119800</v>
      </c>
      <c r="DB198" s="32" t="str">
        <f t="shared" si="117"/>
        <v/>
      </c>
      <c r="DC198" s="34"/>
      <c r="DD198" s="34"/>
      <c r="DE198" s="32" t="str">
        <f t="shared" si="104"/>
        <v>CO</v>
      </c>
      <c r="DF198" s="32" t="str">
        <f>VLOOKUP(DA198,'ALL-Chart of Accounts'!$E:$F,2,0)</f>
        <v>Invoice Clearing Account</v>
      </c>
      <c r="DG198" s="32">
        <f t="shared" ref="DG198:DG199" si="167">IF(OR($L198="Cost Collecting",$L198="Interdivisional",$L198="IC Alloc"),DA198,DA198+10)</f>
        <v>119800</v>
      </c>
      <c r="DH198" s="32" t="str">
        <f t="shared" si="118"/>
        <v/>
      </c>
      <c r="DI198" s="34"/>
      <c r="DJ198" s="34"/>
      <c r="DK198" s="32" t="str">
        <f t="shared" si="105"/>
        <v>CO</v>
      </c>
      <c r="DL198" s="32" t="str">
        <f>VLOOKUP(DG198,'ALL-Chart of Accounts'!$E:$F,2,0)</f>
        <v>Invoice Clearing Account</v>
      </c>
      <c r="DM198" s="34"/>
      <c r="DN198" s="34"/>
      <c r="DO198" s="34"/>
      <c r="DP198" s="34"/>
      <c r="DQ198" s="34"/>
      <c r="DR198" s="34"/>
      <c r="DS198" s="34"/>
      <c r="DT198" s="34"/>
      <c r="DU198" s="34"/>
      <c r="DV198" s="34"/>
      <c r="DW198" s="34"/>
      <c r="DX198" s="34"/>
      <c r="DY198" s="34"/>
      <c r="DZ198" s="34"/>
      <c r="EA198" s="34"/>
      <c r="EB198" s="34"/>
      <c r="EC198" s="34"/>
      <c r="ED198" s="34"/>
      <c r="EE198" s="34"/>
      <c r="EF198" s="34"/>
      <c r="EG198" s="34"/>
      <c r="EH198" s="34"/>
      <c r="EI198" s="34"/>
      <c r="EJ198" s="34"/>
      <c r="EK198" s="34"/>
      <c r="EL198" s="34"/>
      <c r="EM198" s="34"/>
      <c r="EN198" s="34"/>
      <c r="EO198" s="34"/>
      <c r="EP198" s="34"/>
      <c r="ER198" s="32" t="str">
        <f t="shared" ref="ER198:ER199" si="168">ET198&amp;EU198</f>
        <v>1JBTICC495</v>
      </c>
      <c r="ES198" s="32" t="b">
        <f t="shared" ref="ES198:ES199" si="169">VLOOKUP(EU198,M:N,2,0)=EV198</f>
        <v>1</v>
      </c>
      <c r="ET198" s="138" t="s">
        <v>10</v>
      </c>
      <c r="EU198" s="138" t="s">
        <v>10419</v>
      </c>
      <c r="EV198" s="138" t="s">
        <v>10420</v>
      </c>
      <c r="EW198" s="138" t="s">
        <v>9398</v>
      </c>
      <c r="EX198" s="61">
        <v>43270.480592476852</v>
      </c>
      <c r="EY198" s="138" t="s">
        <v>9398</v>
      </c>
      <c r="EZ198" s="61">
        <v>43270.480592476852</v>
      </c>
    </row>
    <row r="199" spans="1:156" s="138" customFormat="1" x14ac:dyDescent="0.35">
      <c r="A199" s="139">
        <v>43528</v>
      </c>
      <c r="B199" s="139"/>
      <c r="C199" s="139"/>
      <c r="D199" s="138" t="s">
        <v>12239</v>
      </c>
      <c r="E199" s="22" t="str">
        <f t="shared" si="157"/>
        <v/>
      </c>
      <c r="F199" s="22" t="str">
        <f t="shared" si="157"/>
        <v/>
      </c>
      <c r="G199" s="22" t="str">
        <f t="shared" si="157"/>
        <v/>
      </c>
      <c r="H199" s="22" t="str">
        <f t="shared" si="157"/>
        <v/>
      </c>
      <c r="I199" s="22" t="str">
        <f t="shared" si="157"/>
        <v/>
      </c>
      <c r="J199" s="22" t="str">
        <f t="shared" si="157"/>
        <v/>
      </c>
      <c r="K199" s="22" t="str">
        <f t="shared" si="157"/>
        <v/>
      </c>
      <c r="L199" s="22" t="s">
        <v>10266</v>
      </c>
      <c r="M199" s="138" t="s">
        <v>12237</v>
      </c>
      <c r="N199" s="138" t="s">
        <v>12240</v>
      </c>
      <c r="O199" s="32">
        <f t="shared" si="107"/>
        <v>124476</v>
      </c>
      <c r="P199" s="34"/>
      <c r="Q199" s="34"/>
      <c r="R199" s="34"/>
      <c r="S199" s="32" t="str">
        <f>IFERROR(VLOOKUP(LEFT($M199,2),'ALL-Unit Code 4'!$W:$W,1,0),VLOOKUP($D$3,Sites!$A:$B,2,0))</f>
        <v>CO</v>
      </c>
      <c r="T199" s="32" t="str">
        <f>VLOOKUP(O199,'ALL-Chart of Accounts'!$E:$F,2,0)</f>
        <v>IC AR - FTNON Almelo BV</v>
      </c>
      <c r="U199" s="34"/>
      <c r="V199" s="34"/>
      <c r="W199" s="34"/>
      <c r="X199" s="34"/>
      <c r="Y199" s="34"/>
      <c r="Z199" s="34"/>
      <c r="AA199" s="37">
        <v>119800</v>
      </c>
      <c r="AB199" s="34"/>
      <c r="AC199" s="34"/>
      <c r="AD199" s="34"/>
      <c r="AE199" s="32" t="str">
        <f t="shared" si="98"/>
        <v>CO</v>
      </c>
      <c r="AF199" s="32" t="str">
        <f>VLOOKUP(AA199,'ALL-Chart of Accounts'!$E:$F,2,0)</f>
        <v>Invoice Clearing Account</v>
      </c>
      <c r="AG199" s="32">
        <f t="shared" si="158"/>
        <v>119800</v>
      </c>
      <c r="AH199" s="32" t="str">
        <f t="shared" si="159"/>
        <v/>
      </c>
      <c r="AI199" s="32" t="str">
        <f t="shared" si="160"/>
        <v/>
      </c>
      <c r="AJ199" s="34"/>
      <c r="AK199" s="32" t="str">
        <f t="shared" si="99"/>
        <v>CO</v>
      </c>
      <c r="AL199" s="32" t="str">
        <f>VLOOKUP(AG199,'ALL-Chart of Accounts'!$E:$F,2,0)</f>
        <v>Invoice Clearing Account</v>
      </c>
      <c r="AM199" s="34"/>
      <c r="AN199" s="34"/>
      <c r="AO199" s="34"/>
      <c r="AP199" s="34"/>
      <c r="AQ199" s="34"/>
      <c r="AR199" s="34"/>
      <c r="AS199" s="32">
        <f t="shared" si="161"/>
        <v>119800</v>
      </c>
      <c r="AT199" s="32" t="str">
        <f t="shared" si="162"/>
        <v/>
      </c>
      <c r="AU199" s="32" t="str">
        <f t="shared" si="163"/>
        <v/>
      </c>
      <c r="AV199" s="34"/>
      <c r="AW199" s="32" t="str">
        <f t="shared" si="100"/>
        <v>CO</v>
      </c>
      <c r="AX199" s="32" t="str">
        <f>VLOOKUP(AS199,'ALL-Chart of Accounts'!$E:$F,2,0)</f>
        <v>Invoice Clearing Account</v>
      </c>
      <c r="AY199" s="34"/>
      <c r="AZ199" s="34"/>
      <c r="BA199" s="34"/>
      <c r="BB199" s="34"/>
      <c r="BC199" s="34"/>
      <c r="BD199" s="34"/>
      <c r="BE199" s="34"/>
      <c r="BF199" s="34"/>
      <c r="BG199" s="34"/>
      <c r="BH199" s="34"/>
      <c r="BI199" s="34"/>
      <c r="BJ199" s="34"/>
      <c r="BK199" s="34"/>
      <c r="BL199" s="34"/>
      <c r="BM199" s="34"/>
      <c r="BN199" s="34"/>
      <c r="BO199" s="34"/>
      <c r="BP199" s="34"/>
      <c r="BQ199" s="34"/>
      <c r="BR199" s="34"/>
      <c r="BS199" s="34"/>
      <c r="BT199" s="34"/>
      <c r="BU199" s="34"/>
      <c r="BV199" s="34"/>
      <c r="BW199" s="34"/>
      <c r="BX199" s="34"/>
      <c r="BY199" s="34"/>
      <c r="BZ199" s="34"/>
      <c r="CA199" s="34"/>
      <c r="CB199" s="34"/>
      <c r="CC199" s="34"/>
      <c r="CD199" s="34"/>
      <c r="CE199" s="34"/>
      <c r="CF199" s="34"/>
      <c r="CG199" s="34"/>
      <c r="CH199" s="34"/>
      <c r="CI199" s="32">
        <f t="shared" si="151"/>
        <v>119800</v>
      </c>
      <c r="CJ199" s="32" t="str">
        <f t="shared" si="114"/>
        <v/>
      </c>
      <c r="CK199" s="34"/>
      <c r="CL199" s="34"/>
      <c r="CM199" s="32" t="str">
        <f t="shared" si="101"/>
        <v>CO</v>
      </c>
      <c r="CN199" s="32" t="str">
        <f>VLOOKUP(CI199,'ALL-Chart of Accounts'!$E:$F,2,0)</f>
        <v>Invoice Clearing Account</v>
      </c>
      <c r="CO199" s="32">
        <f t="shared" si="164"/>
        <v>119800</v>
      </c>
      <c r="CP199" s="32" t="str">
        <f t="shared" si="115"/>
        <v/>
      </c>
      <c r="CQ199" s="34"/>
      <c r="CR199" s="34"/>
      <c r="CS199" s="32" t="str">
        <f t="shared" si="102"/>
        <v>CO</v>
      </c>
      <c r="CT199" s="32" t="str">
        <f>VLOOKUP(CO199,'ALL-Chart of Accounts'!$E:$F,2,0)</f>
        <v>Invoice Clearing Account</v>
      </c>
      <c r="CU199" s="32">
        <f t="shared" si="165"/>
        <v>119800</v>
      </c>
      <c r="CV199" s="32" t="str">
        <f t="shared" si="116"/>
        <v/>
      </c>
      <c r="CW199" s="34"/>
      <c r="CX199" s="34"/>
      <c r="CY199" s="32" t="str">
        <f t="shared" si="103"/>
        <v>CO</v>
      </c>
      <c r="CZ199" s="32" t="str">
        <f>VLOOKUP(CU199,'ALL-Chart of Accounts'!$E:$F,2,0)</f>
        <v>Invoice Clearing Account</v>
      </c>
      <c r="DA199" s="32">
        <f t="shared" si="166"/>
        <v>119800</v>
      </c>
      <c r="DB199" s="32" t="str">
        <f t="shared" si="117"/>
        <v/>
      </c>
      <c r="DC199" s="34"/>
      <c r="DD199" s="34"/>
      <c r="DE199" s="32" t="str">
        <f t="shared" si="104"/>
        <v>CO</v>
      </c>
      <c r="DF199" s="32" t="str">
        <f>VLOOKUP(DA199,'ALL-Chart of Accounts'!$E:$F,2,0)</f>
        <v>Invoice Clearing Account</v>
      </c>
      <c r="DG199" s="32">
        <f t="shared" si="167"/>
        <v>119800</v>
      </c>
      <c r="DH199" s="32" t="str">
        <f t="shared" si="118"/>
        <v/>
      </c>
      <c r="DI199" s="34"/>
      <c r="DJ199" s="34"/>
      <c r="DK199" s="32" t="str">
        <f t="shared" si="105"/>
        <v>CO</v>
      </c>
      <c r="DL199" s="32" t="str">
        <f>VLOOKUP(DG199,'ALL-Chart of Accounts'!$E:$F,2,0)</f>
        <v>Invoice Clearing Account</v>
      </c>
      <c r="DM199" s="34"/>
      <c r="DN199" s="34"/>
      <c r="DO199" s="34"/>
      <c r="DP199" s="34"/>
      <c r="DQ199" s="34"/>
      <c r="DR199" s="34"/>
      <c r="DS199" s="34"/>
      <c r="DT199" s="34"/>
      <c r="DU199" s="34"/>
      <c r="DV199" s="34"/>
      <c r="DW199" s="34"/>
      <c r="DX199" s="34"/>
      <c r="DY199" s="34"/>
      <c r="DZ199" s="34"/>
      <c r="EA199" s="34"/>
      <c r="EB199" s="34"/>
      <c r="EC199" s="34"/>
      <c r="ED199" s="34"/>
      <c r="EE199" s="34"/>
      <c r="EF199" s="34"/>
      <c r="EG199" s="34"/>
      <c r="EH199" s="34"/>
      <c r="EI199" s="34"/>
      <c r="EJ199" s="34"/>
      <c r="EK199" s="34"/>
      <c r="EL199" s="34"/>
      <c r="EM199" s="34"/>
      <c r="EN199" s="34"/>
      <c r="EO199" s="34"/>
      <c r="EP199" s="34"/>
      <c r="ER199" s="32" t="str">
        <f t="shared" si="168"/>
        <v>1JBTICC495</v>
      </c>
      <c r="ES199" s="32" t="b">
        <f t="shared" si="169"/>
        <v>1</v>
      </c>
      <c r="ET199" s="138" t="s">
        <v>10</v>
      </c>
      <c r="EU199" s="138" t="s">
        <v>10419</v>
      </c>
      <c r="EV199" s="138" t="s">
        <v>10420</v>
      </c>
      <c r="EW199" s="138" t="s">
        <v>9398</v>
      </c>
      <c r="EX199" s="61">
        <v>43270.480592476852</v>
      </c>
      <c r="EY199" s="138" t="s">
        <v>9398</v>
      </c>
      <c r="EZ199" s="61">
        <v>43270.480592476852</v>
      </c>
    </row>
    <row r="200" spans="1:156" s="46" customFormat="1" x14ac:dyDescent="0.35">
      <c r="A200" s="47">
        <v>43528</v>
      </c>
      <c r="B200" s="47"/>
      <c r="C200" s="47"/>
      <c r="D200" s="138" t="s">
        <v>12239</v>
      </c>
      <c r="E200" s="22" t="str">
        <f t="shared" ref="E200:K209" si="170">IF(ISERROR(VLOOKUP(E$4&amp;$M200,$ER:$ER,1,0)),"","X")</f>
        <v/>
      </c>
      <c r="F200" s="22" t="str">
        <f t="shared" si="170"/>
        <v/>
      </c>
      <c r="G200" s="22" t="str">
        <f t="shared" si="170"/>
        <v/>
      </c>
      <c r="H200" s="22" t="str">
        <f t="shared" si="170"/>
        <v/>
      </c>
      <c r="I200" s="22" t="str">
        <f t="shared" si="170"/>
        <v/>
      </c>
      <c r="J200" s="22" t="str">
        <f t="shared" si="170"/>
        <v/>
      </c>
      <c r="K200" s="22" t="str">
        <f t="shared" si="170"/>
        <v/>
      </c>
      <c r="L200" s="22" t="s">
        <v>10266</v>
      </c>
      <c r="M200" s="46" t="s">
        <v>12238</v>
      </c>
      <c r="N200" s="46" t="s">
        <v>12241</v>
      </c>
      <c r="O200" s="32">
        <f t="shared" si="107"/>
        <v>124479</v>
      </c>
      <c r="P200" s="34"/>
      <c r="Q200" s="34"/>
      <c r="R200" s="34"/>
      <c r="S200" s="32" t="str">
        <f>IFERROR(VLOOKUP(LEFT($M200,2),'ALL-Unit Code 4'!$W:$W,1,0),VLOOKUP($D$3,Sites!$A:$B,2,0))</f>
        <v>CO</v>
      </c>
      <c r="T200" s="32" t="str">
        <f>VLOOKUP(O200,'ALL-Chart of Accounts'!$E:$F,2,0)</f>
        <v>IC AR - FTNON Horst BV</v>
      </c>
      <c r="U200" s="34"/>
      <c r="V200" s="34"/>
      <c r="W200" s="34"/>
      <c r="X200" s="34"/>
      <c r="Y200" s="34"/>
      <c r="Z200" s="34"/>
      <c r="AA200" s="37">
        <v>119800</v>
      </c>
      <c r="AB200" s="34"/>
      <c r="AC200" s="34"/>
      <c r="AD200" s="34"/>
      <c r="AE200" s="32" t="str">
        <f t="shared" si="98"/>
        <v>CO</v>
      </c>
      <c r="AF200" s="32" t="str">
        <f>VLOOKUP(AA200,'ALL-Chart of Accounts'!$E:$F,2,0)</f>
        <v>Invoice Clearing Account</v>
      </c>
      <c r="AG200" s="32">
        <f t="shared" si="108"/>
        <v>119800</v>
      </c>
      <c r="AH200" s="32" t="str">
        <f t="shared" si="109"/>
        <v/>
      </c>
      <c r="AI200" s="32" t="str">
        <f t="shared" si="110"/>
        <v/>
      </c>
      <c r="AJ200" s="34"/>
      <c r="AK200" s="32" t="str">
        <f t="shared" si="99"/>
        <v>CO</v>
      </c>
      <c r="AL200" s="32" t="str">
        <f>VLOOKUP(AG200,'ALL-Chart of Accounts'!$E:$F,2,0)</f>
        <v>Invoice Clearing Account</v>
      </c>
      <c r="AM200" s="34"/>
      <c r="AN200" s="34"/>
      <c r="AO200" s="34"/>
      <c r="AP200" s="34"/>
      <c r="AQ200" s="34"/>
      <c r="AR200" s="34"/>
      <c r="AS200" s="32">
        <f t="shared" si="111"/>
        <v>119800</v>
      </c>
      <c r="AT200" s="32" t="str">
        <f t="shared" si="112"/>
        <v/>
      </c>
      <c r="AU200" s="32" t="str">
        <f t="shared" si="113"/>
        <v/>
      </c>
      <c r="AV200" s="34"/>
      <c r="AW200" s="32" t="str">
        <f t="shared" si="100"/>
        <v>CO</v>
      </c>
      <c r="AX200" s="32" t="str">
        <f>VLOOKUP(AS200,'ALL-Chart of Accounts'!$E:$F,2,0)</f>
        <v>Invoice Clearing Account</v>
      </c>
      <c r="AY200" s="34"/>
      <c r="AZ200" s="34"/>
      <c r="BA200" s="34"/>
      <c r="BB200" s="34"/>
      <c r="BC200" s="34"/>
      <c r="BD200" s="34"/>
      <c r="BE200" s="34"/>
      <c r="BF200" s="34"/>
      <c r="BG200" s="34"/>
      <c r="BH200" s="34"/>
      <c r="BI200" s="34"/>
      <c r="BJ200" s="34"/>
      <c r="BK200" s="34"/>
      <c r="BL200" s="34"/>
      <c r="BM200" s="34"/>
      <c r="BN200" s="34"/>
      <c r="BO200" s="34"/>
      <c r="BP200" s="34"/>
      <c r="BQ200" s="34"/>
      <c r="BR200" s="34"/>
      <c r="BS200" s="34"/>
      <c r="BT200" s="34"/>
      <c r="BU200" s="34"/>
      <c r="BV200" s="34"/>
      <c r="BW200" s="34"/>
      <c r="BX200" s="34"/>
      <c r="BY200" s="34"/>
      <c r="BZ200" s="34"/>
      <c r="CA200" s="34"/>
      <c r="CB200" s="34"/>
      <c r="CC200" s="34"/>
      <c r="CD200" s="34"/>
      <c r="CE200" s="34"/>
      <c r="CF200" s="34"/>
      <c r="CG200" s="34"/>
      <c r="CH200" s="34"/>
      <c r="CI200" s="32">
        <f t="shared" si="151"/>
        <v>119800</v>
      </c>
      <c r="CJ200" s="32" t="str">
        <f t="shared" si="114"/>
        <v/>
      </c>
      <c r="CK200" s="34"/>
      <c r="CL200" s="34"/>
      <c r="CM200" s="32" t="str">
        <f t="shared" si="101"/>
        <v>CO</v>
      </c>
      <c r="CN200" s="32" t="str">
        <f>VLOOKUP(CI200,'ALL-Chart of Accounts'!$E:$F,2,0)</f>
        <v>Invoice Clearing Account</v>
      </c>
      <c r="CO200" s="32">
        <f t="shared" si="152"/>
        <v>119800</v>
      </c>
      <c r="CP200" s="32" t="str">
        <f t="shared" si="115"/>
        <v/>
      </c>
      <c r="CQ200" s="34"/>
      <c r="CR200" s="34"/>
      <c r="CS200" s="32" t="str">
        <f t="shared" si="102"/>
        <v>CO</v>
      </c>
      <c r="CT200" s="32" t="str">
        <f>VLOOKUP(CO200,'ALL-Chart of Accounts'!$E:$F,2,0)</f>
        <v>Invoice Clearing Account</v>
      </c>
      <c r="CU200" s="32">
        <f t="shared" si="153"/>
        <v>119800</v>
      </c>
      <c r="CV200" s="32" t="str">
        <f t="shared" si="116"/>
        <v/>
      </c>
      <c r="CW200" s="34"/>
      <c r="CX200" s="34"/>
      <c r="CY200" s="32" t="str">
        <f t="shared" si="103"/>
        <v>CO</v>
      </c>
      <c r="CZ200" s="32" t="str">
        <f>VLOOKUP(CU200,'ALL-Chart of Accounts'!$E:$F,2,0)</f>
        <v>Invoice Clearing Account</v>
      </c>
      <c r="DA200" s="32">
        <f t="shared" si="154"/>
        <v>119800</v>
      </c>
      <c r="DB200" s="32" t="str">
        <f t="shared" si="117"/>
        <v/>
      </c>
      <c r="DC200" s="34"/>
      <c r="DD200" s="34"/>
      <c r="DE200" s="32" t="str">
        <f t="shared" si="104"/>
        <v>CO</v>
      </c>
      <c r="DF200" s="32" t="str">
        <f>VLOOKUP(DA200,'ALL-Chart of Accounts'!$E:$F,2,0)</f>
        <v>Invoice Clearing Account</v>
      </c>
      <c r="DG200" s="32">
        <f t="shared" si="155"/>
        <v>119800</v>
      </c>
      <c r="DH200" s="32" t="str">
        <f t="shared" si="118"/>
        <v/>
      </c>
      <c r="DI200" s="34"/>
      <c r="DJ200" s="34"/>
      <c r="DK200" s="32" t="str">
        <f t="shared" si="105"/>
        <v>CO</v>
      </c>
      <c r="DL200" s="32" t="str">
        <f>VLOOKUP(DG200,'ALL-Chart of Accounts'!$E:$F,2,0)</f>
        <v>Invoice Clearing Account</v>
      </c>
      <c r="DM200" s="34"/>
      <c r="DN200" s="34"/>
      <c r="DO200" s="34"/>
      <c r="DP200" s="34"/>
      <c r="DQ200" s="34"/>
      <c r="DR200" s="34"/>
      <c r="DS200" s="34"/>
      <c r="DT200" s="34"/>
      <c r="DU200" s="34"/>
      <c r="DV200" s="34"/>
      <c r="DW200" s="34"/>
      <c r="DX200" s="34"/>
      <c r="DY200" s="34"/>
      <c r="DZ200" s="34"/>
      <c r="EA200" s="34"/>
      <c r="EB200" s="34"/>
      <c r="EC200" s="34"/>
      <c r="ED200" s="34"/>
      <c r="EE200" s="34"/>
      <c r="EF200" s="34"/>
      <c r="EG200" s="34"/>
      <c r="EH200" s="34"/>
      <c r="EI200" s="34"/>
      <c r="EJ200" s="34"/>
      <c r="EK200" s="34"/>
      <c r="EL200" s="34"/>
      <c r="EM200" s="34"/>
      <c r="EN200" s="34"/>
      <c r="EO200" s="34"/>
      <c r="EP200" s="34"/>
      <c r="ER200" s="32" t="str">
        <f t="shared" si="106"/>
        <v>1JBTICC495</v>
      </c>
      <c r="ES200" s="32" t="b">
        <f t="shared" ref="ES200:ES263" si="171">VLOOKUP(EU200,M:N,2,0)=EV200</f>
        <v>1</v>
      </c>
      <c r="ET200" s="46" t="s">
        <v>10</v>
      </c>
      <c r="EU200" s="46" t="s">
        <v>10419</v>
      </c>
      <c r="EV200" s="46" t="s">
        <v>10420</v>
      </c>
      <c r="EW200" s="46" t="s">
        <v>9398</v>
      </c>
      <c r="EX200" s="61">
        <v>43270.480592476852</v>
      </c>
      <c r="EY200" s="46" t="s">
        <v>9398</v>
      </c>
      <c r="EZ200" s="61">
        <v>43270.480592476852</v>
      </c>
    </row>
    <row r="201" spans="1:156" s="46" customFormat="1" x14ac:dyDescent="0.35">
      <c r="A201" s="47">
        <v>43270</v>
      </c>
      <c r="B201" s="47"/>
      <c r="C201" s="47">
        <v>43264</v>
      </c>
      <c r="D201" s="46" t="s">
        <v>10846</v>
      </c>
      <c r="E201" s="22" t="str">
        <f t="shared" si="170"/>
        <v>X</v>
      </c>
      <c r="F201" s="22" t="str">
        <f t="shared" si="170"/>
        <v/>
      </c>
      <c r="G201" s="22" t="str">
        <f t="shared" si="170"/>
        <v/>
      </c>
      <c r="H201" s="22" t="str">
        <f t="shared" si="170"/>
        <v>X</v>
      </c>
      <c r="I201" s="22" t="str">
        <f t="shared" si="170"/>
        <v>X</v>
      </c>
      <c r="J201" s="22" t="str">
        <f t="shared" si="170"/>
        <v/>
      </c>
      <c r="K201" s="22" t="str">
        <f t="shared" si="170"/>
        <v/>
      </c>
      <c r="L201" s="22" t="s">
        <v>10266</v>
      </c>
      <c r="M201" s="46" t="s">
        <v>10413</v>
      </c>
      <c r="N201" s="46" t="s">
        <v>10414</v>
      </c>
      <c r="O201" s="32">
        <f t="shared" si="107"/>
        <v>124480</v>
      </c>
      <c r="P201" s="34"/>
      <c r="Q201" s="34"/>
      <c r="R201" s="34"/>
      <c r="S201" s="32" t="str">
        <f>IFERROR(VLOOKUP(LEFT($M201,2),'ALL-Unit Code 4'!$W:$W,1,0),VLOOKUP($D$3,Sites!$A:$B,2,0))</f>
        <v>CO</v>
      </c>
      <c r="T201" s="32" t="str">
        <f>VLOOKUP(O201,'ALL-Chart of Accounts'!$E:$F,2,0)</f>
        <v>IC AR - PLF</v>
      </c>
      <c r="U201" s="34"/>
      <c r="V201" s="34"/>
      <c r="W201" s="34"/>
      <c r="X201" s="34"/>
      <c r="Y201" s="34"/>
      <c r="Z201" s="34"/>
      <c r="AA201" s="37">
        <v>119800</v>
      </c>
      <c r="AB201" s="34"/>
      <c r="AC201" s="34"/>
      <c r="AD201" s="34"/>
      <c r="AE201" s="32" t="str">
        <f t="shared" si="98"/>
        <v>CO</v>
      </c>
      <c r="AF201" s="32" t="str">
        <f>VLOOKUP(AA201,'ALL-Chart of Accounts'!$E:$F,2,0)</f>
        <v>Invoice Clearing Account</v>
      </c>
      <c r="AG201" s="32">
        <f t="shared" si="108"/>
        <v>119800</v>
      </c>
      <c r="AH201" s="32" t="str">
        <f t="shared" si="109"/>
        <v/>
      </c>
      <c r="AI201" s="32" t="str">
        <f t="shared" si="110"/>
        <v/>
      </c>
      <c r="AJ201" s="34"/>
      <c r="AK201" s="32" t="str">
        <f t="shared" si="99"/>
        <v>CO</v>
      </c>
      <c r="AL201" s="32" t="str">
        <f>VLOOKUP(AG201,'ALL-Chart of Accounts'!$E:$F,2,0)</f>
        <v>Invoice Clearing Account</v>
      </c>
      <c r="AM201" s="34"/>
      <c r="AN201" s="34"/>
      <c r="AO201" s="34"/>
      <c r="AP201" s="34"/>
      <c r="AQ201" s="34"/>
      <c r="AR201" s="34"/>
      <c r="AS201" s="32">
        <f t="shared" si="111"/>
        <v>119800</v>
      </c>
      <c r="AT201" s="32" t="str">
        <f t="shared" si="112"/>
        <v/>
      </c>
      <c r="AU201" s="32" t="str">
        <f t="shared" si="113"/>
        <v/>
      </c>
      <c r="AV201" s="34"/>
      <c r="AW201" s="32" t="str">
        <f t="shared" si="100"/>
        <v>CO</v>
      </c>
      <c r="AX201" s="32" t="str">
        <f>VLOOKUP(AS201,'ALL-Chart of Accounts'!$E:$F,2,0)</f>
        <v>Invoice Clearing Account</v>
      </c>
      <c r="AY201" s="34"/>
      <c r="AZ201" s="34"/>
      <c r="BA201" s="34"/>
      <c r="BB201" s="34"/>
      <c r="BC201" s="34"/>
      <c r="BD201" s="34"/>
      <c r="BE201" s="34"/>
      <c r="BF201" s="34"/>
      <c r="BG201" s="34"/>
      <c r="BH201" s="34"/>
      <c r="BI201" s="34"/>
      <c r="BJ201" s="34"/>
      <c r="BK201" s="34"/>
      <c r="BL201" s="34"/>
      <c r="BM201" s="34"/>
      <c r="BN201" s="34"/>
      <c r="BO201" s="34"/>
      <c r="BP201" s="34"/>
      <c r="BQ201" s="34"/>
      <c r="BR201" s="34"/>
      <c r="BS201" s="34"/>
      <c r="BT201" s="34"/>
      <c r="BU201" s="34"/>
      <c r="BV201" s="34"/>
      <c r="BW201" s="34"/>
      <c r="BX201" s="34"/>
      <c r="BY201" s="34"/>
      <c r="BZ201" s="34"/>
      <c r="CA201" s="34"/>
      <c r="CB201" s="34"/>
      <c r="CC201" s="34"/>
      <c r="CD201" s="34"/>
      <c r="CE201" s="34"/>
      <c r="CF201" s="34"/>
      <c r="CG201" s="34"/>
      <c r="CH201" s="34"/>
      <c r="CI201" s="32">
        <f t="shared" si="151"/>
        <v>119800</v>
      </c>
      <c r="CJ201" s="32" t="str">
        <f t="shared" si="114"/>
        <v/>
      </c>
      <c r="CK201" s="34"/>
      <c r="CL201" s="34"/>
      <c r="CM201" s="32" t="str">
        <f t="shared" si="101"/>
        <v>CO</v>
      </c>
      <c r="CN201" s="32" t="str">
        <f>VLOOKUP(CI201,'ALL-Chart of Accounts'!$E:$F,2,0)</f>
        <v>Invoice Clearing Account</v>
      </c>
      <c r="CO201" s="32">
        <f t="shared" si="152"/>
        <v>119800</v>
      </c>
      <c r="CP201" s="32" t="str">
        <f t="shared" si="115"/>
        <v/>
      </c>
      <c r="CQ201" s="34"/>
      <c r="CR201" s="34"/>
      <c r="CS201" s="32" t="str">
        <f t="shared" si="102"/>
        <v>CO</v>
      </c>
      <c r="CT201" s="32" t="str">
        <f>VLOOKUP(CO201,'ALL-Chart of Accounts'!$E:$F,2,0)</f>
        <v>Invoice Clearing Account</v>
      </c>
      <c r="CU201" s="32">
        <f t="shared" si="153"/>
        <v>119800</v>
      </c>
      <c r="CV201" s="32" t="str">
        <f t="shared" si="116"/>
        <v/>
      </c>
      <c r="CW201" s="34"/>
      <c r="CX201" s="34"/>
      <c r="CY201" s="32" t="str">
        <f t="shared" si="103"/>
        <v>CO</v>
      </c>
      <c r="CZ201" s="32" t="str">
        <f>VLOOKUP(CU201,'ALL-Chart of Accounts'!$E:$F,2,0)</f>
        <v>Invoice Clearing Account</v>
      </c>
      <c r="DA201" s="32">
        <f t="shared" si="154"/>
        <v>119800</v>
      </c>
      <c r="DB201" s="32" t="str">
        <f t="shared" si="117"/>
        <v/>
      </c>
      <c r="DC201" s="34"/>
      <c r="DD201" s="34"/>
      <c r="DE201" s="32" t="str">
        <f t="shared" si="104"/>
        <v>CO</v>
      </c>
      <c r="DF201" s="32" t="str">
        <f>VLOOKUP(DA201,'ALL-Chart of Accounts'!$E:$F,2,0)</f>
        <v>Invoice Clearing Account</v>
      </c>
      <c r="DG201" s="32">
        <f t="shared" si="155"/>
        <v>119800</v>
      </c>
      <c r="DH201" s="32" t="str">
        <f t="shared" si="118"/>
        <v/>
      </c>
      <c r="DI201" s="34"/>
      <c r="DJ201" s="34"/>
      <c r="DK201" s="32" t="str">
        <f t="shared" si="105"/>
        <v>CO</v>
      </c>
      <c r="DL201" s="32" t="str">
        <f>VLOOKUP(DG201,'ALL-Chart of Accounts'!$E:$F,2,0)</f>
        <v>Invoice Clearing Account</v>
      </c>
      <c r="DM201" s="34"/>
      <c r="DN201" s="34"/>
      <c r="DO201" s="34"/>
      <c r="DP201" s="34"/>
      <c r="DQ201" s="34"/>
      <c r="DR201" s="34"/>
      <c r="DS201" s="34"/>
      <c r="DT201" s="34"/>
      <c r="DU201" s="34"/>
      <c r="DV201" s="34"/>
      <c r="DW201" s="34"/>
      <c r="DX201" s="34"/>
      <c r="DY201" s="34"/>
      <c r="DZ201" s="34"/>
      <c r="EA201" s="34"/>
      <c r="EB201" s="34"/>
      <c r="EC201" s="34"/>
      <c r="ED201" s="34"/>
      <c r="EE201" s="34"/>
      <c r="EF201" s="34"/>
      <c r="EG201" s="34"/>
      <c r="EH201" s="34"/>
      <c r="EI201" s="34"/>
      <c r="EJ201" s="34"/>
      <c r="EK201" s="34"/>
      <c r="EL201" s="34"/>
      <c r="EM201" s="34"/>
      <c r="EN201" s="34"/>
      <c r="EO201" s="34"/>
      <c r="EP201" s="34"/>
      <c r="ER201" s="32" t="str">
        <f t="shared" si="106"/>
        <v>1JBTICC500</v>
      </c>
      <c r="ES201" s="32" t="b">
        <f t="shared" si="171"/>
        <v>1</v>
      </c>
      <c r="ET201" s="46" t="s">
        <v>10</v>
      </c>
      <c r="EU201" s="46" t="s">
        <v>10421</v>
      </c>
      <c r="EV201" s="46" t="s">
        <v>10422</v>
      </c>
      <c r="EW201" s="46" t="s">
        <v>9398</v>
      </c>
      <c r="EX201" s="61">
        <v>43270.480594409724</v>
      </c>
      <c r="EY201" s="46" t="s">
        <v>9398</v>
      </c>
      <c r="EZ201" s="61">
        <v>43270.480594409724</v>
      </c>
    </row>
    <row r="202" spans="1:156" s="46" customFormat="1" x14ac:dyDescent="0.35">
      <c r="A202" s="47">
        <v>43270</v>
      </c>
      <c r="B202" s="47"/>
      <c r="C202" s="47">
        <v>43264</v>
      </c>
      <c r="D202" s="46" t="s">
        <v>10846</v>
      </c>
      <c r="E202" s="22" t="str">
        <f t="shared" si="170"/>
        <v>X</v>
      </c>
      <c r="F202" s="22" t="str">
        <f t="shared" si="170"/>
        <v/>
      </c>
      <c r="G202" s="22" t="str">
        <f t="shared" si="170"/>
        <v/>
      </c>
      <c r="H202" s="22" t="str">
        <f t="shared" si="170"/>
        <v>X</v>
      </c>
      <c r="I202" s="22" t="str">
        <f t="shared" si="170"/>
        <v>X</v>
      </c>
      <c r="J202" s="22" t="str">
        <f t="shared" si="170"/>
        <v/>
      </c>
      <c r="K202" s="22" t="str">
        <f t="shared" si="170"/>
        <v/>
      </c>
      <c r="L202" s="22" t="s">
        <v>10266</v>
      </c>
      <c r="M202" s="46" t="s">
        <v>10415</v>
      </c>
      <c r="N202" s="46" t="s">
        <v>10416</v>
      </c>
      <c r="O202" s="32">
        <f t="shared" si="107"/>
        <v>124481</v>
      </c>
      <c r="P202" s="34"/>
      <c r="Q202" s="34"/>
      <c r="R202" s="34"/>
      <c r="S202" s="32" t="str">
        <f>IFERROR(VLOOKUP(LEFT($M202,2),'ALL-Unit Code 4'!$W:$W,1,0),VLOOKUP($D$3,Sites!$A:$B,2,0))</f>
        <v>CO</v>
      </c>
      <c r="T202" s="32" t="str">
        <f>VLOOKUP(O202,'ALL-Chart of Accounts'!$E:$F,2,0)</f>
        <v>IC AR - IPS</v>
      </c>
      <c r="U202" s="34"/>
      <c r="V202" s="34"/>
      <c r="W202" s="34"/>
      <c r="X202" s="34"/>
      <c r="Y202" s="34"/>
      <c r="Z202" s="34"/>
      <c r="AA202" s="37">
        <v>119800</v>
      </c>
      <c r="AB202" s="34"/>
      <c r="AC202" s="34"/>
      <c r="AD202" s="34"/>
      <c r="AE202" s="32" t="str">
        <f t="shared" si="98"/>
        <v>CO</v>
      </c>
      <c r="AF202" s="32" t="str">
        <f>VLOOKUP(AA202,'ALL-Chart of Accounts'!$E:$F,2,0)</f>
        <v>Invoice Clearing Account</v>
      </c>
      <c r="AG202" s="32">
        <f t="shared" si="108"/>
        <v>119800</v>
      </c>
      <c r="AH202" s="32" t="str">
        <f t="shared" si="109"/>
        <v/>
      </c>
      <c r="AI202" s="32" t="str">
        <f t="shared" si="110"/>
        <v/>
      </c>
      <c r="AJ202" s="34"/>
      <c r="AK202" s="32" t="str">
        <f t="shared" si="99"/>
        <v>CO</v>
      </c>
      <c r="AL202" s="32" t="str">
        <f>VLOOKUP(AG202,'ALL-Chart of Accounts'!$E:$F,2,0)</f>
        <v>Invoice Clearing Account</v>
      </c>
      <c r="AM202" s="34"/>
      <c r="AN202" s="34"/>
      <c r="AO202" s="34"/>
      <c r="AP202" s="34"/>
      <c r="AQ202" s="34"/>
      <c r="AR202" s="34"/>
      <c r="AS202" s="32">
        <f t="shared" si="111"/>
        <v>119800</v>
      </c>
      <c r="AT202" s="32" t="str">
        <f t="shared" si="112"/>
        <v/>
      </c>
      <c r="AU202" s="32" t="str">
        <f t="shared" si="113"/>
        <v/>
      </c>
      <c r="AV202" s="34"/>
      <c r="AW202" s="32" t="str">
        <f t="shared" si="100"/>
        <v>CO</v>
      </c>
      <c r="AX202" s="32" t="str">
        <f>VLOOKUP(AS202,'ALL-Chart of Accounts'!$E:$F,2,0)</f>
        <v>Invoice Clearing Account</v>
      </c>
      <c r="AY202" s="34"/>
      <c r="AZ202" s="34"/>
      <c r="BA202" s="34"/>
      <c r="BB202" s="34"/>
      <c r="BC202" s="34"/>
      <c r="BD202" s="34"/>
      <c r="BE202" s="34"/>
      <c r="BF202" s="34"/>
      <c r="BG202" s="34"/>
      <c r="BH202" s="34"/>
      <c r="BI202" s="34"/>
      <c r="BJ202" s="34"/>
      <c r="BK202" s="34"/>
      <c r="BL202" s="34"/>
      <c r="BM202" s="34"/>
      <c r="BN202" s="34"/>
      <c r="BO202" s="34"/>
      <c r="BP202" s="34"/>
      <c r="BQ202" s="34"/>
      <c r="BR202" s="34"/>
      <c r="BS202" s="34"/>
      <c r="BT202" s="34"/>
      <c r="BU202" s="34"/>
      <c r="BV202" s="34"/>
      <c r="BW202" s="34"/>
      <c r="BX202" s="34"/>
      <c r="BY202" s="34"/>
      <c r="BZ202" s="34"/>
      <c r="CA202" s="34"/>
      <c r="CB202" s="34"/>
      <c r="CC202" s="34"/>
      <c r="CD202" s="34"/>
      <c r="CE202" s="34"/>
      <c r="CF202" s="34"/>
      <c r="CG202" s="34"/>
      <c r="CH202" s="34"/>
      <c r="CI202" s="32">
        <f t="shared" si="151"/>
        <v>119800</v>
      </c>
      <c r="CJ202" s="32" t="str">
        <f t="shared" si="114"/>
        <v/>
      </c>
      <c r="CK202" s="34"/>
      <c r="CL202" s="34"/>
      <c r="CM202" s="32" t="str">
        <f t="shared" si="101"/>
        <v>CO</v>
      </c>
      <c r="CN202" s="32" t="str">
        <f>VLOOKUP(CI202,'ALL-Chart of Accounts'!$E:$F,2,0)</f>
        <v>Invoice Clearing Account</v>
      </c>
      <c r="CO202" s="32">
        <f t="shared" si="152"/>
        <v>119800</v>
      </c>
      <c r="CP202" s="32" t="str">
        <f t="shared" si="115"/>
        <v/>
      </c>
      <c r="CQ202" s="34"/>
      <c r="CR202" s="34"/>
      <c r="CS202" s="32" t="str">
        <f t="shared" si="102"/>
        <v>CO</v>
      </c>
      <c r="CT202" s="32" t="str">
        <f>VLOOKUP(CO202,'ALL-Chart of Accounts'!$E:$F,2,0)</f>
        <v>Invoice Clearing Account</v>
      </c>
      <c r="CU202" s="32">
        <f t="shared" si="153"/>
        <v>119800</v>
      </c>
      <c r="CV202" s="32" t="str">
        <f t="shared" si="116"/>
        <v/>
      </c>
      <c r="CW202" s="34"/>
      <c r="CX202" s="34"/>
      <c r="CY202" s="32" t="str">
        <f t="shared" si="103"/>
        <v>CO</v>
      </c>
      <c r="CZ202" s="32" t="str">
        <f>VLOOKUP(CU202,'ALL-Chart of Accounts'!$E:$F,2,0)</f>
        <v>Invoice Clearing Account</v>
      </c>
      <c r="DA202" s="32">
        <f t="shared" si="154"/>
        <v>119800</v>
      </c>
      <c r="DB202" s="32" t="str">
        <f t="shared" si="117"/>
        <v/>
      </c>
      <c r="DC202" s="34"/>
      <c r="DD202" s="34"/>
      <c r="DE202" s="32" t="str">
        <f t="shared" si="104"/>
        <v>CO</v>
      </c>
      <c r="DF202" s="32" t="str">
        <f>VLOOKUP(DA202,'ALL-Chart of Accounts'!$E:$F,2,0)</f>
        <v>Invoice Clearing Account</v>
      </c>
      <c r="DG202" s="32">
        <f t="shared" si="155"/>
        <v>119800</v>
      </c>
      <c r="DH202" s="32" t="str">
        <f t="shared" si="118"/>
        <v/>
      </c>
      <c r="DI202" s="34"/>
      <c r="DJ202" s="34"/>
      <c r="DK202" s="32" t="str">
        <f t="shared" si="105"/>
        <v>CO</v>
      </c>
      <c r="DL202" s="32" t="str">
        <f>VLOOKUP(DG202,'ALL-Chart of Accounts'!$E:$F,2,0)</f>
        <v>Invoice Clearing Account</v>
      </c>
      <c r="DM202" s="34"/>
      <c r="DN202" s="34"/>
      <c r="DO202" s="34"/>
      <c r="DP202" s="34"/>
      <c r="DQ202" s="34"/>
      <c r="DR202" s="34"/>
      <c r="DS202" s="34"/>
      <c r="DT202" s="34"/>
      <c r="DU202" s="34"/>
      <c r="DV202" s="34"/>
      <c r="DW202" s="34"/>
      <c r="DX202" s="34"/>
      <c r="DY202" s="34"/>
      <c r="DZ202" s="34"/>
      <c r="EA202" s="34"/>
      <c r="EB202" s="34"/>
      <c r="EC202" s="34"/>
      <c r="ED202" s="34"/>
      <c r="EE202" s="34"/>
      <c r="EF202" s="34"/>
      <c r="EG202" s="34"/>
      <c r="EH202" s="34"/>
      <c r="EI202" s="34"/>
      <c r="EJ202" s="34"/>
      <c r="EK202" s="34"/>
      <c r="EL202" s="34"/>
      <c r="EM202" s="34"/>
      <c r="EN202" s="34"/>
      <c r="EO202" s="34"/>
      <c r="EP202" s="34"/>
      <c r="ER202" s="32" t="str">
        <f t="shared" si="106"/>
        <v>1JBTICC505</v>
      </c>
      <c r="ES202" s="32" t="b">
        <f t="shared" si="171"/>
        <v>1</v>
      </c>
      <c r="ET202" s="46" t="s">
        <v>10</v>
      </c>
      <c r="EU202" s="46" t="s">
        <v>10423</v>
      </c>
      <c r="EV202" s="46" t="s">
        <v>10424</v>
      </c>
      <c r="EW202" s="46" t="s">
        <v>9398</v>
      </c>
      <c r="EX202" s="61">
        <v>43270.480596296293</v>
      </c>
      <c r="EY202" s="46" t="s">
        <v>9398</v>
      </c>
      <c r="EZ202" s="61">
        <v>43270.480596296293</v>
      </c>
    </row>
    <row r="203" spans="1:156" s="46" customFormat="1" x14ac:dyDescent="0.35">
      <c r="A203" s="47">
        <v>43270</v>
      </c>
      <c r="B203" s="47"/>
      <c r="C203" s="47">
        <v>43264</v>
      </c>
      <c r="D203" s="46" t="s">
        <v>10846</v>
      </c>
      <c r="E203" s="22" t="str">
        <f t="shared" si="170"/>
        <v>X</v>
      </c>
      <c r="F203" s="22" t="str">
        <f t="shared" si="170"/>
        <v/>
      </c>
      <c r="G203" s="22" t="str">
        <f t="shared" si="170"/>
        <v/>
      </c>
      <c r="H203" s="22" t="str">
        <f t="shared" si="170"/>
        <v>X</v>
      </c>
      <c r="I203" s="22" t="str">
        <f t="shared" si="170"/>
        <v>X</v>
      </c>
      <c r="J203" s="22" t="str">
        <f t="shared" si="170"/>
        <v/>
      </c>
      <c r="K203" s="22" t="str">
        <f t="shared" si="170"/>
        <v/>
      </c>
      <c r="L203" s="22" t="s">
        <v>10266</v>
      </c>
      <c r="M203" s="46" t="s">
        <v>10417</v>
      </c>
      <c r="N203" s="46" t="s">
        <v>10418</v>
      </c>
      <c r="O203" s="32">
        <f t="shared" si="107"/>
        <v>124490</v>
      </c>
      <c r="P203" s="34"/>
      <c r="Q203" s="34"/>
      <c r="R203" s="34"/>
      <c r="S203" s="32" t="str">
        <f>IFERROR(VLOOKUP(LEFT($M203,2),'ALL-Unit Code 4'!$W:$W,1,0),VLOOKUP($D$3,Sites!$A:$B,2,0))</f>
        <v>CO</v>
      </c>
      <c r="T203" s="32" t="str">
        <f>VLOOKUP(O203,'ALL-Chart of Accounts'!$E:$F,2,0)</f>
        <v>IC AR - South Africa</v>
      </c>
      <c r="U203" s="34"/>
      <c r="V203" s="34"/>
      <c r="W203" s="34"/>
      <c r="X203" s="34"/>
      <c r="Y203" s="34"/>
      <c r="Z203" s="34"/>
      <c r="AA203" s="37">
        <v>119800</v>
      </c>
      <c r="AB203" s="34"/>
      <c r="AC203" s="34"/>
      <c r="AD203" s="34"/>
      <c r="AE203" s="32" t="str">
        <f t="shared" si="98"/>
        <v>CO</v>
      </c>
      <c r="AF203" s="32" t="str">
        <f>VLOOKUP(AA203,'ALL-Chart of Accounts'!$E:$F,2,0)</f>
        <v>Invoice Clearing Account</v>
      </c>
      <c r="AG203" s="32">
        <f t="shared" si="108"/>
        <v>119800</v>
      </c>
      <c r="AH203" s="32" t="str">
        <f t="shared" si="109"/>
        <v/>
      </c>
      <c r="AI203" s="32" t="str">
        <f t="shared" si="110"/>
        <v/>
      </c>
      <c r="AJ203" s="34"/>
      <c r="AK203" s="32" t="str">
        <f t="shared" si="99"/>
        <v>CO</v>
      </c>
      <c r="AL203" s="32" t="str">
        <f>VLOOKUP(AG203,'ALL-Chart of Accounts'!$E:$F,2,0)</f>
        <v>Invoice Clearing Account</v>
      </c>
      <c r="AM203" s="34"/>
      <c r="AN203" s="34"/>
      <c r="AO203" s="34"/>
      <c r="AP203" s="34"/>
      <c r="AQ203" s="34"/>
      <c r="AR203" s="34"/>
      <c r="AS203" s="32">
        <f t="shared" si="111"/>
        <v>119800</v>
      </c>
      <c r="AT203" s="32" t="str">
        <f t="shared" si="112"/>
        <v/>
      </c>
      <c r="AU203" s="32" t="str">
        <f t="shared" si="113"/>
        <v/>
      </c>
      <c r="AV203" s="34"/>
      <c r="AW203" s="32" t="str">
        <f t="shared" si="100"/>
        <v>CO</v>
      </c>
      <c r="AX203" s="32" t="str">
        <f>VLOOKUP(AS203,'ALL-Chart of Accounts'!$E:$F,2,0)</f>
        <v>Invoice Clearing Account</v>
      </c>
      <c r="AY203" s="34"/>
      <c r="AZ203" s="34"/>
      <c r="BA203" s="34"/>
      <c r="BB203" s="34"/>
      <c r="BC203" s="34"/>
      <c r="BD203" s="34"/>
      <c r="BE203" s="34"/>
      <c r="BF203" s="34"/>
      <c r="BG203" s="34"/>
      <c r="BH203" s="34"/>
      <c r="BI203" s="34"/>
      <c r="BJ203" s="34"/>
      <c r="BK203" s="34"/>
      <c r="BL203" s="34"/>
      <c r="BM203" s="34"/>
      <c r="BN203" s="34"/>
      <c r="BO203" s="34"/>
      <c r="BP203" s="34"/>
      <c r="BQ203" s="34"/>
      <c r="BR203" s="34"/>
      <c r="BS203" s="34"/>
      <c r="BT203" s="34"/>
      <c r="BU203" s="34"/>
      <c r="BV203" s="34"/>
      <c r="BW203" s="34"/>
      <c r="BX203" s="34"/>
      <c r="BY203" s="34"/>
      <c r="BZ203" s="34"/>
      <c r="CA203" s="34"/>
      <c r="CB203" s="34"/>
      <c r="CC203" s="34"/>
      <c r="CD203" s="34"/>
      <c r="CE203" s="34"/>
      <c r="CF203" s="34"/>
      <c r="CG203" s="34"/>
      <c r="CH203" s="34"/>
      <c r="CI203" s="32">
        <f t="shared" si="151"/>
        <v>119800</v>
      </c>
      <c r="CJ203" s="32" t="str">
        <f t="shared" si="114"/>
        <v/>
      </c>
      <c r="CK203" s="34"/>
      <c r="CL203" s="34"/>
      <c r="CM203" s="32" t="str">
        <f t="shared" si="101"/>
        <v>CO</v>
      </c>
      <c r="CN203" s="32" t="str">
        <f>VLOOKUP(CI203,'ALL-Chart of Accounts'!$E:$F,2,0)</f>
        <v>Invoice Clearing Account</v>
      </c>
      <c r="CO203" s="32">
        <f t="shared" si="152"/>
        <v>119800</v>
      </c>
      <c r="CP203" s="32" t="str">
        <f t="shared" si="115"/>
        <v/>
      </c>
      <c r="CQ203" s="34"/>
      <c r="CR203" s="34"/>
      <c r="CS203" s="32" t="str">
        <f t="shared" si="102"/>
        <v>CO</v>
      </c>
      <c r="CT203" s="32" t="str">
        <f>VLOOKUP(CO203,'ALL-Chart of Accounts'!$E:$F,2,0)</f>
        <v>Invoice Clearing Account</v>
      </c>
      <c r="CU203" s="32">
        <f t="shared" si="153"/>
        <v>119800</v>
      </c>
      <c r="CV203" s="32" t="str">
        <f t="shared" si="116"/>
        <v/>
      </c>
      <c r="CW203" s="34"/>
      <c r="CX203" s="34"/>
      <c r="CY203" s="32" t="str">
        <f t="shared" si="103"/>
        <v>CO</v>
      </c>
      <c r="CZ203" s="32" t="str">
        <f>VLOOKUP(CU203,'ALL-Chart of Accounts'!$E:$F,2,0)</f>
        <v>Invoice Clearing Account</v>
      </c>
      <c r="DA203" s="32">
        <f t="shared" si="154"/>
        <v>119800</v>
      </c>
      <c r="DB203" s="32" t="str">
        <f t="shared" si="117"/>
        <v/>
      </c>
      <c r="DC203" s="34"/>
      <c r="DD203" s="34"/>
      <c r="DE203" s="32" t="str">
        <f t="shared" si="104"/>
        <v>CO</v>
      </c>
      <c r="DF203" s="32" t="str">
        <f>VLOOKUP(DA203,'ALL-Chart of Accounts'!$E:$F,2,0)</f>
        <v>Invoice Clearing Account</v>
      </c>
      <c r="DG203" s="32">
        <f t="shared" si="155"/>
        <v>119800</v>
      </c>
      <c r="DH203" s="32" t="str">
        <f t="shared" si="118"/>
        <v/>
      </c>
      <c r="DI203" s="34"/>
      <c r="DJ203" s="34"/>
      <c r="DK203" s="32" t="str">
        <f t="shared" si="105"/>
        <v>CO</v>
      </c>
      <c r="DL203" s="32" t="str">
        <f>VLOOKUP(DG203,'ALL-Chart of Accounts'!$E:$F,2,0)</f>
        <v>Invoice Clearing Account</v>
      </c>
      <c r="DM203" s="34"/>
      <c r="DN203" s="34"/>
      <c r="DO203" s="34"/>
      <c r="DP203" s="34"/>
      <c r="DQ203" s="34"/>
      <c r="DR203" s="34"/>
      <c r="DS203" s="34"/>
      <c r="DT203" s="34"/>
      <c r="DU203" s="34"/>
      <c r="DV203" s="34"/>
      <c r="DW203" s="34"/>
      <c r="DX203" s="34"/>
      <c r="DY203" s="34"/>
      <c r="DZ203" s="34"/>
      <c r="EA203" s="34"/>
      <c r="EB203" s="34"/>
      <c r="EC203" s="34"/>
      <c r="ED203" s="34"/>
      <c r="EE203" s="34"/>
      <c r="EF203" s="34"/>
      <c r="EG203" s="34"/>
      <c r="EH203" s="34"/>
      <c r="EI203" s="34"/>
      <c r="EJ203" s="34"/>
      <c r="EK203" s="34"/>
      <c r="EL203" s="34"/>
      <c r="EM203" s="34"/>
      <c r="EN203" s="34"/>
      <c r="EO203" s="34"/>
      <c r="EP203" s="34"/>
      <c r="ER203" s="32" t="str">
        <f t="shared" si="106"/>
        <v>1JBTICC510</v>
      </c>
      <c r="ES203" s="32" t="b">
        <f t="shared" si="171"/>
        <v>1</v>
      </c>
      <c r="ET203" s="46" t="s">
        <v>10</v>
      </c>
      <c r="EU203" s="46" t="s">
        <v>10425</v>
      </c>
      <c r="EV203" s="46" t="s">
        <v>10426</v>
      </c>
      <c r="EW203" s="46" t="s">
        <v>9398</v>
      </c>
      <c r="EX203" s="61">
        <v>43270.480598182869</v>
      </c>
      <c r="EY203" s="46" t="s">
        <v>9398</v>
      </c>
      <c r="EZ203" s="61">
        <v>43270.480598182869</v>
      </c>
    </row>
    <row r="204" spans="1:156" s="46" customFormat="1" x14ac:dyDescent="0.35">
      <c r="A204" s="47">
        <v>43270</v>
      </c>
      <c r="B204" s="47"/>
      <c r="C204" s="47">
        <v>43264</v>
      </c>
      <c r="D204" s="46" t="s">
        <v>10846</v>
      </c>
      <c r="E204" s="22" t="str">
        <f t="shared" si="170"/>
        <v>X</v>
      </c>
      <c r="F204" s="22" t="str">
        <f t="shared" si="170"/>
        <v/>
      </c>
      <c r="G204" s="22" t="str">
        <f t="shared" si="170"/>
        <v/>
      </c>
      <c r="H204" s="22" t="str">
        <f t="shared" si="170"/>
        <v>X</v>
      </c>
      <c r="I204" s="22" t="str">
        <f t="shared" si="170"/>
        <v>X</v>
      </c>
      <c r="J204" s="22" t="str">
        <f t="shared" si="170"/>
        <v/>
      </c>
      <c r="K204" s="22" t="str">
        <f t="shared" si="170"/>
        <v/>
      </c>
      <c r="L204" s="22" t="s">
        <v>10266</v>
      </c>
      <c r="M204" s="46" t="s">
        <v>10419</v>
      </c>
      <c r="N204" s="46" t="s">
        <v>10420</v>
      </c>
      <c r="O204" s="32">
        <f t="shared" si="107"/>
        <v>124495</v>
      </c>
      <c r="P204" s="34"/>
      <c r="Q204" s="34"/>
      <c r="R204" s="34"/>
      <c r="S204" s="32" t="str">
        <f>IFERROR(VLOOKUP(LEFT($M204,2),'ALL-Unit Code 4'!$W:$W,1,0),VLOOKUP($D$3,Sites!$A:$B,2,0))</f>
        <v>CO</v>
      </c>
      <c r="T204" s="32" t="str">
        <f>VLOOKUP(O204,'ALL-Chart of Accounts'!$E:$F,2,0)</f>
        <v>IC AR - Dubai</v>
      </c>
      <c r="U204" s="34"/>
      <c r="V204" s="34"/>
      <c r="W204" s="34"/>
      <c r="X204" s="34"/>
      <c r="Y204" s="34"/>
      <c r="Z204" s="34"/>
      <c r="AA204" s="37">
        <v>119800</v>
      </c>
      <c r="AB204" s="34"/>
      <c r="AC204" s="34"/>
      <c r="AD204" s="34"/>
      <c r="AE204" s="32" t="str">
        <f t="shared" si="98"/>
        <v>CO</v>
      </c>
      <c r="AF204" s="32" t="str">
        <f>VLOOKUP(AA204,'ALL-Chart of Accounts'!$E:$F,2,0)</f>
        <v>Invoice Clearing Account</v>
      </c>
      <c r="AG204" s="32">
        <f t="shared" si="108"/>
        <v>119800</v>
      </c>
      <c r="AH204" s="32" t="str">
        <f t="shared" si="109"/>
        <v/>
      </c>
      <c r="AI204" s="32" t="str">
        <f t="shared" si="110"/>
        <v/>
      </c>
      <c r="AJ204" s="34"/>
      <c r="AK204" s="32" t="str">
        <f t="shared" si="99"/>
        <v>CO</v>
      </c>
      <c r="AL204" s="32" t="str">
        <f>VLOOKUP(AG204,'ALL-Chart of Accounts'!$E:$F,2,0)</f>
        <v>Invoice Clearing Account</v>
      </c>
      <c r="AM204" s="34"/>
      <c r="AN204" s="34"/>
      <c r="AO204" s="34"/>
      <c r="AP204" s="34"/>
      <c r="AQ204" s="34"/>
      <c r="AR204" s="34"/>
      <c r="AS204" s="32">
        <f t="shared" si="111"/>
        <v>119800</v>
      </c>
      <c r="AT204" s="32" t="str">
        <f t="shared" si="112"/>
        <v/>
      </c>
      <c r="AU204" s="32" t="str">
        <f t="shared" si="113"/>
        <v/>
      </c>
      <c r="AV204" s="34"/>
      <c r="AW204" s="32" t="str">
        <f t="shared" si="100"/>
        <v>CO</v>
      </c>
      <c r="AX204" s="32" t="str">
        <f>VLOOKUP(AS204,'ALL-Chart of Accounts'!$E:$F,2,0)</f>
        <v>Invoice Clearing Account</v>
      </c>
      <c r="AY204" s="34"/>
      <c r="AZ204" s="34"/>
      <c r="BA204" s="34"/>
      <c r="BB204" s="34"/>
      <c r="BC204" s="34"/>
      <c r="BD204" s="34"/>
      <c r="BE204" s="34"/>
      <c r="BF204" s="34"/>
      <c r="BG204" s="34"/>
      <c r="BH204" s="34"/>
      <c r="BI204" s="34"/>
      <c r="BJ204" s="34"/>
      <c r="BK204" s="34"/>
      <c r="BL204" s="34"/>
      <c r="BM204" s="34"/>
      <c r="BN204" s="34"/>
      <c r="BO204" s="34"/>
      <c r="BP204" s="34"/>
      <c r="BQ204" s="34"/>
      <c r="BR204" s="34"/>
      <c r="BS204" s="34"/>
      <c r="BT204" s="34"/>
      <c r="BU204" s="34"/>
      <c r="BV204" s="34"/>
      <c r="BW204" s="34"/>
      <c r="BX204" s="34"/>
      <c r="BY204" s="34"/>
      <c r="BZ204" s="34"/>
      <c r="CA204" s="34"/>
      <c r="CB204" s="34"/>
      <c r="CC204" s="34"/>
      <c r="CD204" s="34"/>
      <c r="CE204" s="34"/>
      <c r="CF204" s="34"/>
      <c r="CG204" s="34"/>
      <c r="CH204" s="34"/>
      <c r="CI204" s="32">
        <f t="shared" si="151"/>
        <v>119800</v>
      </c>
      <c r="CJ204" s="32" t="str">
        <f t="shared" si="114"/>
        <v/>
      </c>
      <c r="CK204" s="34"/>
      <c r="CL204" s="34"/>
      <c r="CM204" s="32" t="str">
        <f t="shared" si="101"/>
        <v>CO</v>
      </c>
      <c r="CN204" s="32" t="str">
        <f>VLOOKUP(CI204,'ALL-Chart of Accounts'!$E:$F,2,0)</f>
        <v>Invoice Clearing Account</v>
      </c>
      <c r="CO204" s="32">
        <f t="shared" si="152"/>
        <v>119800</v>
      </c>
      <c r="CP204" s="32" t="str">
        <f t="shared" si="115"/>
        <v/>
      </c>
      <c r="CQ204" s="34"/>
      <c r="CR204" s="34"/>
      <c r="CS204" s="32" t="str">
        <f t="shared" si="102"/>
        <v>CO</v>
      </c>
      <c r="CT204" s="32" t="str">
        <f>VLOOKUP(CO204,'ALL-Chart of Accounts'!$E:$F,2,0)</f>
        <v>Invoice Clearing Account</v>
      </c>
      <c r="CU204" s="32">
        <f t="shared" si="153"/>
        <v>119800</v>
      </c>
      <c r="CV204" s="32" t="str">
        <f t="shared" si="116"/>
        <v/>
      </c>
      <c r="CW204" s="34"/>
      <c r="CX204" s="34"/>
      <c r="CY204" s="32" t="str">
        <f t="shared" si="103"/>
        <v>CO</v>
      </c>
      <c r="CZ204" s="32" t="str">
        <f>VLOOKUP(CU204,'ALL-Chart of Accounts'!$E:$F,2,0)</f>
        <v>Invoice Clearing Account</v>
      </c>
      <c r="DA204" s="32">
        <f t="shared" si="154"/>
        <v>119800</v>
      </c>
      <c r="DB204" s="32" t="str">
        <f t="shared" si="117"/>
        <v/>
      </c>
      <c r="DC204" s="34"/>
      <c r="DD204" s="34"/>
      <c r="DE204" s="32" t="str">
        <f t="shared" si="104"/>
        <v>CO</v>
      </c>
      <c r="DF204" s="32" t="str">
        <f>VLOOKUP(DA204,'ALL-Chart of Accounts'!$E:$F,2,0)</f>
        <v>Invoice Clearing Account</v>
      </c>
      <c r="DG204" s="32">
        <f t="shared" si="155"/>
        <v>119800</v>
      </c>
      <c r="DH204" s="32" t="str">
        <f t="shared" si="118"/>
        <v/>
      </c>
      <c r="DI204" s="34"/>
      <c r="DJ204" s="34"/>
      <c r="DK204" s="32" t="str">
        <f t="shared" si="105"/>
        <v>CO</v>
      </c>
      <c r="DL204" s="32" t="str">
        <f>VLOOKUP(DG204,'ALL-Chart of Accounts'!$E:$F,2,0)</f>
        <v>Invoice Clearing Account</v>
      </c>
      <c r="DM204" s="34"/>
      <c r="DN204" s="34"/>
      <c r="DO204" s="34"/>
      <c r="DP204" s="34"/>
      <c r="DQ204" s="34"/>
      <c r="DR204" s="34"/>
      <c r="DS204" s="34"/>
      <c r="DT204" s="34"/>
      <c r="DU204" s="34"/>
      <c r="DV204" s="34"/>
      <c r="DW204" s="34"/>
      <c r="DX204" s="34"/>
      <c r="DY204" s="34"/>
      <c r="DZ204" s="34"/>
      <c r="EA204" s="34"/>
      <c r="EB204" s="34"/>
      <c r="EC204" s="34"/>
      <c r="ED204" s="34"/>
      <c r="EE204" s="34"/>
      <c r="EF204" s="34"/>
      <c r="EG204" s="34"/>
      <c r="EH204" s="34"/>
      <c r="EI204" s="34"/>
      <c r="EJ204" s="34"/>
      <c r="EK204" s="34"/>
      <c r="EL204" s="34"/>
      <c r="EM204" s="34"/>
      <c r="EN204" s="34"/>
      <c r="EO204" s="34"/>
      <c r="EP204" s="34"/>
      <c r="ER204" s="32" t="str">
        <f t="shared" si="106"/>
        <v>1JBTICC515</v>
      </c>
      <c r="ES204" s="32" t="b">
        <f t="shared" si="171"/>
        <v>1</v>
      </c>
      <c r="ET204" s="46" t="s">
        <v>10</v>
      </c>
      <c r="EU204" s="46" t="s">
        <v>10427</v>
      </c>
      <c r="EV204" s="46" t="s">
        <v>10428</v>
      </c>
      <c r="EW204" s="46" t="s">
        <v>9398</v>
      </c>
      <c r="EX204" s="61">
        <v>43270.480600034723</v>
      </c>
      <c r="EY204" s="46" t="s">
        <v>9398</v>
      </c>
      <c r="EZ204" s="61">
        <v>43270.480600034723</v>
      </c>
    </row>
    <row r="205" spans="1:156" s="46" customFormat="1" x14ac:dyDescent="0.35">
      <c r="A205" s="47">
        <v>43270</v>
      </c>
      <c r="B205" s="47"/>
      <c r="C205" s="47">
        <v>43264</v>
      </c>
      <c r="D205" s="46" t="s">
        <v>10846</v>
      </c>
      <c r="E205" s="22" t="str">
        <f t="shared" si="170"/>
        <v>X</v>
      </c>
      <c r="F205" s="22" t="str">
        <f t="shared" si="170"/>
        <v/>
      </c>
      <c r="G205" s="22" t="str">
        <f t="shared" si="170"/>
        <v/>
      </c>
      <c r="H205" s="22" t="str">
        <f t="shared" si="170"/>
        <v>X</v>
      </c>
      <c r="I205" s="22" t="str">
        <f t="shared" si="170"/>
        <v>X</v>
      </c>
      <c r="J205" s="22" t="str">
        <f t="shared" si="170"/>
        <v/>
      </c>
      <c r="K205" s="22" t="str">
        <f t="shared" si="170"/>
        <v/>
      </c>
      <c r="L205" s="22" t="s">
        <v>10266</v>
      </c>
      <c r="M205" s="46" t="s">
        <v>10421</v>
      </c>
      <c r="N205" s="46" t="s">
        <v>10422</v>
      </c>
      <c r="O205" s="32">
        <f t="shared" si="107"/>
        <v>124500</v>
      </c>
      <c r="P205" s="34"/>
      <c r="Q205" s="34"/>
      <c r="R205" s="34"/>
      <c r="S205" s="32" t="str">
        <f>IFERROR(VLOOKUP(LEFT($M205,2),'ALL-Unit Code 4'!$W:$W,1,0),VLOOKUP($D$3,Sites!$A:$B,2,0))</f>
        <v>CO</v>
      </c>
      <c r="T205" s="32" t="str">
        <f>VLOOKUP(O205,'ALL-Chart of Accounts'!$E:$F,2,0)</f>
        <v>IC AR - Singapore</v>
      </c>
      <c r="U205" s="34"/>
      <c r="V205" s="34"/>
      <c r="W205" s="34"/>
      <c r="X205" s="34"/>
      <c r="Y205" s="34"/>
      <c r="Z205" s="34"/>
      <c r="AA205" s="37">
        <v>119800</v>
      </c>
      <c r="AB205" s="34"/>
      <c r="AC205" s="34"/>
      <c r="AD205" s="34"/>
      <c r="AE205" s="32" t="str">
        <f t="shared" si="98"/>
        <v>CO</v>
      </c>
      <c r="AF205" s="32" t="str">
        <f>VLOOKUP(AA205,'ALL-Chart of Accounts'!$E:$F,2,0)</f>
        <v>Invoice Clearing Account</v>
      </c>
      <c r="AG205" s="32">
        <f t="shared" si="108"/>
        <v>119800</v>
      </c>
      <c r="AH205" s="32" t="str">
        <f t="shared" si="109"/>
        <v/>
      </c>
      <c r="AI205" s="32" t="str">
        <f t="shared" si="110"/>
        <v/>
      </c>
      <c r="AJ205" s="34"/>
      <c r="AK205" s="32" t="str">
        <f t="shared" si="99"/>
        <v>CO</v>
      </c>
      <c r="AL205" s="32" t="str">
        <f>VLOOKUP(AG205,'ALL-Chart of Accounts'!$E:$F,2,0)</f>
        <v>Invoice Clearing Account</v>
      </c>
      <c r="AM205" s="34"/>
      <c r="AN205" s="34"/>
      <c r="AO205" s="34"/>
      <c r="AP205" s="34"/>
      <c r="AQ205" s="34"/>
      <c r="AR205" s="34"/>
      <c r="AS205" s="32">
        <f t="shared" si="111"/>
        <v>119800</v>
      </c>
      <c r="AT205" s="32" t="str">
        <f t="shared" si="112"/>
        <v/>
      </c>
      <c r="AU205" s="32" t="str">
        <f t="shared" si="113"/>
        <v/>
      </c>
      <c r="AV205" s="34"/>
      <c r="AW205" s="32" t="str">
        <f t="shared" si="100"/>
        <v>CO</v>
      </c>
      <c r="AX205" s="32" t="str">
        <f>VLOOKUP(AS205,'ALL-Chart of Accounts'!$E:$F,2,0)</f>
        <v>Invoice Clearing Account</v>
      </c>
      <c r="AY205" s="34"/>
      <c r="AZ205" s="34"/>
      <c r="BA205" s="34"/>
      <c r="BB205" s="34"/>
      <c r="BC205" s="34"/>
      <c r="BD205" s="34"/>
      <c r="BE205" s="34"/>
      <c r="BF205" s="34"/>
      <c r="BG205" s="34"/>
      <c r="BH205" s="34"/>
      <c r="BI205" s="34"/>
      <c r="BJ205" s="34"/>
      <c r="BK205" s="34"/>
      <c r="BL205" s="34"/>
      <c r="BM205" s="34"/>
      <c r="BN205" s="34"/>
      <c r="BO205" s="34"/>
      <c r="BP205" s="34"/>
      <c r="BQ205" s="34"/>
      <c r="BR205" s="34"/>
      <c r="BS205" s="34"/>
      <c r="BT205" s="34"/>
      <c r="BU205" s="34"/>
      <c r="BV205" s="34"/>
      <c r="BW205" s="34"/>
      <c r="BX205" s="34"/>
      <c r="BY205" s="34"/>
      <c r="BZ205" s="34"/>
      <c r="CA205" s="34"/>
      <c r="CB205" s="34"/>
      <c r="CC205" s="34"/>
      <c r="CD205" s="34"/>
      <c r="CE205" s="34"/>
      <c r="CF205" s="34"/>
      <c r="CG205" s="34"/>
      <c r="CH205" s="34"/>
      <c r="CI205" s="32">
        <f t="shared" si="151"/>
        <v>119800</v>
      </c>
      <c r="CJ205" s="32" t="str">
        <f t="shared" si="114"/>
        <v/>
      </c>
      <c r="CK205" s="34"/>
      <c r="CL205" s="34"/>
      <c r="CM205" s="32" t="str">
        <f t="shared" si="101"/>
        <v>CO</v>
      </c>
      <c r="CN205" s="32" t="str">
        <f>VLOOKUP(CI205,'ALL-Chart of Accounts'!$E:$F,2,0)</f>
        <v>Invoice Clearing Account</v>
      </c>
      <c r="CO205" s="32">
        <f t="shared" si="152"/>
        <v>119800</v>
      </c>
      <c r="CP205" s="32" t="str">
        <f t="shared" si="115"/>
        <v/>
      </c>
      <c r="CQ205" s="34"/>
      <c r="CR205" s="34"/>
      <c r="CS205" s="32" t="str">
        <f t="shared" si="102"/>
        <v>CO</v>
      </c>
      <c r="CT205" s="32" t="str">
        <f>VLOOKUP(CO205,'ALL-Chart of Accounts'!$E:$F,2,0)</f>
        <v>Invoice Clearing Account</v>
      </c>
      <c r="CU205" s="32">
        <f t="shared" si="153"/>
        <v>119800</v>
      </c>
      <c r="CV205" s="32" t="str">
        <f t="shared" si="116"/>
        <v/>
      </c>
      <c r="CW205" s="34"/>
      <c r="CX205" s="34"/>
      <c r="CY205" s="32" t="str">
        <f t="shared" si="103"/>
        <v>CO</v>
      </c>
      <c r="CZ205" s="32" t="str">
        <f>VLOOKUP(CU205,'ALL-Chart of Accounts'!$E:$F,2,0)</f>
        <v>Invoice Clearing Account</v>
      </c>
      <c r="DA205" s="32">
        <f t="shared" si="154"/>
        <v>119800</v>
      </c>
      <c r="DB205" s="32" t="str">
        <f t="shared" si="117"/>
        <v/>
      </c>
      <c r="DC205" s="34"/>
      <c r="DD205" s="34"/>
      <c r="DE205" s="32" t="str">
        <f t="shared" si="104"/>
        <v>CO</v>
      </c>
      <c r="DF205" s="32" t="str">
        <f>VLOOKUP(DA205,'ALL-Chart of Accounts'!$E:$F,2,0)</f>
        <v>Invoice Clearing Account</v>
      </c>
      <c r="DG205" s="32">
        <f t="shared" si="155"/>
        <v>119800</v>
      </c>
      <c r="DH205" s="32" t="str">
        <f t="shared" si="118"/>
        <v/>
      </c>
      <c r="DI205" s="34"/>
      <c r="DJ205" s="34"/>
      <c r="DK205" s="32" t="str">
        <f t="shared" si="105"/>
        <v>CO</v>
      </c>
      <c r="DL205" s="32" t="str">
        <f>VLOOKUP(DG205,'ALL-Chart of Accounts'!$E:$F,2,0)</f>
        <v>Invoice Clearing Account</v>
      </c>
      <c r="DM205" s="34"/>
      <c r="DN205" s="34"/>
      <c r="DO205" s="34"/>
      <c r="DP205" s="34"/>
      <c r="DQ205" s="34"/>
      <c r="DR205" s="34"/>
      <c r="DS205" s="34"/>
      <c r="DT205" s="34"/>
      <c r="DU205" s="34"/>
      <c r="DV205" s="34"/>
      <c r="DW205" s="34"/>
      <c r="DX205" s="34"/>
      <c r="DY205" s="34"/>
      <c r="DZ205" s="34"/>
      <c r="EA205" s="34"/>
      <c r="EB205" s="34"/>
      <c r="EC205" s="34"/>
      <c r="ED205" s="34"/>
      <c r="EE205" s="34"/>
      <c r="EF205" s="34"/>
      <c r="EG205" s="34"/>
      <c r="EH205" s="34"/>
      <c r="EI205" s="34"/>
      <c r="EJ205" s="34"/>
      <c r="EK205" s="34"/>
      <c r="EL205" s="34"/>
      <c r="EM205" s="34"/>
      <c r="EN205" s="34"/>
      <c r="EO205" s="34"/>
      <c r="EP205" s="34"/>
      <c r="ER205" s="32" t="str">
        <f t="shared" si="106"/>
        <v>1JBTICC520</v>
      </c>
      <c r="ES205" s="32" t="b">
        <f t="shared" si="171"/>
        <v>1</v>
      </c>
      <c r="ET205" s="46" t="s">
        <v>10</v>
      </c>
      <c r="EU205" s="46" t="s">
        <v>10429</v>
      </c>
      <c r="EV205" s="46" t="s">
        <v>10430</v>
      </c>
      <c r="EW205" s="46" t="s">
        <v>9398</v>
      </c>
      <c r="EX205" s="61">
        <v>43270.480601932868</v>
      </c>
      <c r="EY205" s="46" t="s">
        <v>9398</v>
      </c>
      <c r="EZ205" s="61">
        <v>43270.480601932868</v>
      </c>
    </row>
    <row r="206" spans="1:156" s="46" customFormat="1" x14ac:dyDescent="0.35">
      <c r="A206" s="47">
        <v>43270</v>
      </c>
      <c r="B206" s="47"/>
      <c r="C206" s="47">
        <v>43264</v>
      </c>
      <c r="D206" s="46" t="s">
        <v>10846</v>
      </c>
      <c r="E206" s="22" t="str">
        <f t="shared" si="170"/>
        <v>X</v>
      </c>
      <c r="F206" s="22" t="str">
        <f t="shared" si="170"/>
        <v/>
      </c>
      <c r="G206" s="22" t="str">
        <f t="shared" si="170"/>
        <v/>
      </c>
      <c r="H206" s="22" t="str">
        <f t="shared" si="170"/>
        <v>X</v>
      </c>
      <c r="I206" s="22" t="str">
        <f t="shared" si="170"/>
        <v>X</v>
      </c>
      <c r="J206" s="22" t="str">
        <f t="shared" si="170"/>
        <v/>
      </c>
      <c r="K206" s="22" t="str">
        <f t="shared" si="170"/>
        <v/>
      </c>
      <c r="L206" s="22" t="s">
        <v>10266</v>
      </c>
      <c r="M206" s="46" t="s">
        <v>10423</v>
      </c>
      <c r="N206" s="46" t="s">
        <v>10424</v>
      </c>
      <c r="O206" s="32">
        <f t="shared" si="107"/>
        <v>124505</v>
      </c>
      <c r="P206" s="34"/>
      <c r="Q206" s="34"/>
      <c r="R206" s="34"/>
      <c r="S206" s="32" t="str">
        <f>IFERROR(VLOOKUP(LEFT($M206,2),'ALL-Unit Code 4'!$W:$W,1,0),VLOOKUP($D$3,Sites!$A:$B,2,0))</f>
        <v>CO</v>
      </c>
      <c r="T206" s="32" t="str">
        <f>VLOOKUP(O206,'ALL-Chart of Accounts'!$E:$F,2,0)</f>
        <v>IC AR - Malaysia</v>
      </c>
      <c r="U206" s="34"/>
      <c r="V206" s="34"/>
      <c r="W206" s="34"/>
      <c r="X206" s="34"/>
      <c r="Y206" s="34"/>
      <c r="Z206" s="34"/>
      <c r="AA206" s="37">
        <v>119800</v>
      </c>
      <c r="AB206" s="34"/>
      <c r="AC206" s="34"/>
      <c r="AD206" s="34"/>
      <c r="AE206" s="32" t="str">
        <f t="shared" si="98"/>
        <v>CO</v>
      </c>
      <c r="AF206" s="32" t="str">
        <f>VLOOKUP(AA206,'ALL-Chart of Accounts'!$E:$F,2,0)</f>
        <v>Invoice Clearing Account</v>
      </c>
      <c r="AG206" s="32">
        <f t="shared" si="108"/>
        <v>119800</v>
      </c>
      <c r="AH206" s="32" t="str">
        <f t="shared" si="109"/>
        <v/>
      </c>
      <c r="AI206" s="32" t="str">
        <f t="shared" si="110"/>
        <v/>
      </c>
      <c r="AJ206" s="34"/>
      <c r="AK206" s="32" t="str">
        <f t="shared" si="99"/>
        <v>CO</v>
      </c>
      <c r="AL206" s="32" t="str">
        <f>VLOOKUP(AG206,'ALL-Chart of Accounts'!$E:$F,2,0)</f>
        <v>Invoice Clearing Account</v>
      </c>
      <c r="AM206" s="34"/>
      <c r="AN206" s="34"/>
      <c r="AO206" s="34"/>
      <c r="AP206" s="34"/>
      <c r="AQ206" s="34"/>
      <c r="AR206" s="34"/>
      <c r="AS206" s="32">
        <f t="shared" si="111"/>
        <v>119800</v>
      </c>
      <c r="AT206" s="32" t="str">
        <f t="shared" si="112"/>
        <v/>
      </c>
      <c r="AU206" s="32" t="str">
        <f t="shared" si="113"/>
        <v/>
      </c>
      <c r="AV206" s="34"/>
      <c r="AW206" s="32" t="str">
        <f t="shared" si="100"/>
        <v>CO</v>
      </c>
      <c r="AX206" s="32" t="str">
        <f>VLOOKUP(AS206,'ALL-Chart of Accounts'!$E:$F,2,0)</f>
        <v>Invoice Clearing Account</v>
      </c>
      <c r="AY206" s="34"/>
      <c r="AZ206" s="34"/>
      <c r="BA206" s="34"/>
      <c r="BB206" s="34"/>
      <c r="BC206" s="34"/>
      <c r="BD206" s="34"/>
      <c r="BE206" s="34"/>
      <c r="BF206" s="34"/>
      <c r="BG206" s="34"/>
      <c r="BH206" s="34"/>
      <c r="BI206" s="34"/>
      <c r="BJ206" s="34"/>
      <c r="BK206" s="34"/>
      <c r="BL206" s="34"/>
      <c r="BM206" s="34"/>
      <c r="BN206" s="34"/>
      <c r="BO206" s="34"/>
      <c r="BP206" s="34"/>
      <c r="BQ206" s="34"/>
      <c r="BR206" s="34"/>
      <c r="BS206" s="34"/>
      <c r="BT206" s="34"/>
      <c r="BU206" s="34"/>
      <c r="BV206" s="34"/>
      <c r="BW206" s="34"/>
      <c r="BX206" s="34"/>
      <c r="BY206" s="34"/>
      <c r="BZ206" s="34"/>
      <c r="CA206" s="34"/>
      <c r="CB206" s="34"/>
      <c r="CC206" s="34"/>
      <c r="CD206" s="34"/>
      <c r="CE206" s="34"/>
      <c r="CF206" s="34"/>
      <c r="CG206" s="34"/>
      <c r="CH206" s="34"/>
      <c r="CI206" s="32">
        <f t="shared" si="151"/>
        <v>119800</v>
      </c>
      <c r="CJ206" s="32" t="str">
        <f t="shared" si="114"/>
        <v/>
      </c>
      <c r="CK206" s="34"/>
      <c r="CL206" s="34"/>
      <c r="CM206" s="32" t="str">
        <f t="shared" si="101"/>
        <v>CO</v>
      </c>
      <c r="CN206" s="32" t="str">
        <f>VLOOKUP(CI206,'ALL-Chart of Accounts'!$E:$F,2,0)</f>
        <v>Invoice Clearing Account</v>
      </c>
      <c r="CO206" s="32">
        <f t="shared" si="152"/>
        <v>119800</v>
      </c>
      <c r="CP206" s="32" t="str">
        <f t="shared" si="115"/>
        <v/>
      </c>
      <c r="CQ206" s="34"/>
      <c r="CR206" s="34"/>
      <c r="CS206" s="32" t="str">
        <f t="shared" si="102"/>
        <v>CO</v>
      </c>
      <c r="CT206" s="32" t="str">
        <f>VLOOKUP(CO206,'ALL-Chart of Accounts'!$E:$F,2,0)</f>
        <v>Invoice Clearing Account</v>
      </c>
      <c r="CU206" s="32">
        <f t="shared" si="153"/>
        <v>119800</v>
      </c>
      <c r="CV206" s="32" t="str">
        <f t="shared" si="116"/>
        <v/>
      </c>
      <c r="CW206" s="34"/>
      <c r="CX206" s="34"/>
      <c r="CY206" s="32" t="str">
        <f t="shared" si="103"/>
        <v>CO</v>
      </c>
      <c r="CZ206" s="32" t="str">
        <f>VLOOKUP(CU206,'ALL-Chart of Accounts'!$E:$F,2,0)</f>
        <v>Invoice Clearing Account</v>
      </c>
      <c r="DA206" s="32">
        <f t="shared" si="154"/>
        <v>119800</v>
      </c>
      <c r="DB206" s="32" t="str">
        <f t="shared" si="117"/>
        <v/>
      </c>
      <c r="DC206" s="34"/>
      <c r="DD206" s="34"/>
      <c r="DE206" s="32" t="str">
        <f t="shared" si="104"/>
        <v>CO</v>
      </c>
      <c r="DF206" s="32" t="str">
        <f>VLOOKUP(DA206,'ALL-Chart of Accounts'!$E:$F,2,0)</f>
        <v>Invoice Clearing Account</v>
      </c>
      <c r="DG206" s="32">
        <f t="shared" si="155"/>
        <v>119800</v>
      </c>
      <c r="DH206" s="32" t="str">
        <f t="shared" si="118"/>
        <v/>
      </c>
      <c r="DI206" s="34"/>
      <c r="DJ206" s="34"/>
      <c r="DK206" s="32" t="str">
        <f t="shared" si="105"/>
        <v>CO</v>
      </c>
      <c r="DL206" s="32" t="str">
        <f>VLOOKUP(DG206,'ALL-Chart of Accounts'!$E:$F,2,0)</f>
        <v>Invoice Clearing Account</v>
      </c>
      <c r="DM206" s="34"/>
      <c r="DN206" s="34"/>
      <c r="DO206" s="34"/>
      <c r="DP206" s="34"/>
      <c r="DQ206" s="34"/>
      <c r="DR206" s="34"/>
      <c r="DS206" s="34"/>
      <c r="DT206" s="34"/>
      <c r="DU206" s="34"/>
      <c r="DV206" s="34"/>
      <c r="DW206" s="34"/>
      <c r="DX206" s="34"/>
      <c r="DY206" s="34"/>
      <c r="DZ206" s="34"/>
      <c r="EA206" s="34"/>
      <c r="EB206" s="34"/>
      <c r="EC206" s="34"/>
      <c r="ED206" s="34"/>
      <c r="EE206" s="34"/>
      <c r="EF206" s="34"/>
      <c r="EG206" s="34"/>
      <c r="EH206" s="34"/>
      <c r="EI206" s="34"/>
      <c r="EJ206" s="34"/>
      <c r="EK206" s="34"/>
      <c r="EL206" s="34"/>
      <c r="EM206" s="34"/>
      <c r="EN206" s="34"/>
      <c r="EO206" s="34"/>
      <c r="EP206" s="34"/>
      <c r="ER206" s="32" t="str">
        <f t="shared" si="106"/>
        <v>1JBTICC521</v>
      </c>
      <c r="ES206" s="32" t="b">
        <f t="shared" si="171"/>
        <v>1</v>
      </c>
      <c r="ET206" s="46" t="s">
        <v>10</v>
      </c>
      <c r="EU206" s="46" t="s">
        <v>10431</v>
      </c>
      <c r="EV206" s="46" t="s">
        <v>10432</v>
      </c>
      <c r="EW206" s="46" t="s">
        <v>9398</v>
      </c>
      <c r="EX206" s="61">
        <v>43270.480603854165</v>
      </c>
      <c r="EY206" s="46" t="s">
        <v>9398</v>
      </c>
      <c r="EZ206" s="61">
        <v>43270.480603854165</v>
      </c>
    </row>
    <row r="207" spans="1:156" s="46" customFormat="1" x14ac:dyDescent="0.35">
      <c r="A207" s="47">
        <v>43270</v>
      </c>
      <c r="B207" s="47"/>
      <c r="C207" s="47">
        <v>43264</v>
      </c>
      <c r="D207" s="46" t="s">
        <v>10846</v>
      </c>
      <c r="E207" s="22" t="str">
        <f t="shared" si="170"/>
        <v>X</v>
      </c>
      <c r="F207" s="22" t="str">
        <f t="shared" si="170"/>
        <v/>
      </c>
      <c r="G207" s="22" t="str">
        <f t="shared" si="170"/>
        <v/>
      </c>
      <c r="H207" s="22" t="str">
        <f t="shared" si="170"/>
        <v>X</v>
      </c>
      <c r="I207" s="22" t="str">
        <f t="shared" si="170"/>
        <v>X</v>
      </c>
      <c r="J207" s="22" t="str">
        <f t="shared" si="170"/>
        <v/>
      </c>
      <c r="K207" s="22" t="str">
        <f t="shared" si="170"/>
        <v/>
      </c>
      <c r="L207" s="22" t="s">
        <v>10266</v>
      </c>
      <c r="M207" s="46" t="s">
        <v>10425</v>
      </c>
      <c r="N207" s="46" t="s">
        <v>10426</v>
      </c>
      <c r="O207" s="32">
        <f t="shared" si="107"/>
        <v>124510</v>
      </c>
      <c r="P207" s="34"/>
      <c r="Q207" s="34"/>
      <c r="R207" s="34"/>
      <c r="S207" s="32" t="str">
        <f>IFERROR(VLOOKUP(LEFT($M207,2),'ALL-Unit Code 4'!$W:$W,1,0),VLOOKUP($D$3,Sites!$A:$B,2,0))</f>
        <v>CO</v>
      </c>
      <c r="T207" s="32" t="str">
        <f>VLOOKUP(O207,'ALL-Chart of Accounts'!$E:$F,2,0)</f>
        <v>IC AR - Hong Kong</v>
      </c>
      <c r="U207" s="34"/>
      <c r="V207" s="34"/>
      <c r="W207" s="34"/>
      <c r="X207" s="34"/>
      <c r="Y207" s="34"/>
      <c r="Z207" s="34"/>
      <c r="AA207" s="37">
        <v>119800</v>
      </c>
      <c r="AB207" s="34"/>
      <c r="AC207" s="34"/>
      <c r="AD207" s="34"/>
      <c r="AE207" s="32" t="str">
        <f t="shared" si="98"/>
        <v>CO</v>
      </c>
      <c r="AF207" s="32" t="str">
        <f>VLOOKUP(AA207,'ALL-Chart of Accounts'!$E:$F,2,0)</f>
        <v>Invoice Clearing Account</v>
      </c>
      <c r="AG207" s="32">
        <f t="shared" si="108"/>
        <v>119800</v>
      </c>
      <c r="AH207" s="32" t="str">
        <f t="shared" si="109"/>
        <v/>
      </c>
      <c r="AI207" s="32" t="str">
        <f t="shared" si="110"/>
        <v/>
      </c>
      <c r="AJ207" s="34"/>
      <c r="AK207" s="32" t="str">
        <f t="shared" si="99"/>
        <v>CO</v>
      </c>
      <c r="AL207" s="32" t="str">
        <f>VLOOKUP(AG207,'ALL-Chart of Accounts'!$E:$F,2,0)</f>
        <v>Invoice Clearing Account</v>
      </c>
      <c r="AM207" s="34"/>
      <c r="AN207" s="34"/>
      <c r="AO207" s="34"/>
      <c r="AP207" s="34"/>
      <c r="AQ207" s="34"/>
      <c r="AR207" s="34"/>
      <c r="AS207" s="32">
        <f t="shared" si="111"/>
        <v>119800</v>
      </c>
      <c r="AT207" s="32" t="str">
        <f t="shared" si="112"/>
        <v/>
      </c>
      <c r="AU207" s="32" t="str">
        <f t="shared" si="113"/>
        <v/>
      </c>
      <c r="AV207" s="34"/>
      <c r="AW207" s="32" t="str">
        <f t="shared" si="100"/>
        <v>CO</v>
      </c>
      <c r="AX207" s="32" t="str">
        <f>VLOOKUP(AS207,'ALL-Chart of Accounts'!$E:$F,2,0)</f>
        <v>Invoice Clearing Account</v>
      </c>
      <c r="AY207" s="34"/>
      <c r="AZ207" s="34"/>
      <c r="BA207" s="34"/>
      <c r="BB207" s="34"/>
      <c r="BC207" s="34"/>
      <c r="BD207" s="34"/>
      <c r="BE207" s="34"/>
      <c r="BF207" s="34"/>
      <c r="BG207" s="34"/>
      <c r="BH207" s="34"/>
      <c r="BI207" s="34"/>
      <c r="BJ207" s="34"/>
      <c r="BK207" s="34"/>
      <c r="BL207" s="34"/>
      <c r="BM207" s="34"/>
      <c r="BN207" s="34"/>
      <c r="BO207" s="34"/>
      <c r="BP207" s="34"/>
      <c r="BQ207" s="34"/>
      <c r="BR207" s="34"/>
      <c r="BS207" s="34"/>
      <c r="BT207" s="34"/>
      <c r="BU207" s="34"/>
      <c r="BV207" s="34"/>
      <c r="BW207" s="34"/>
      <c r="BX207" s="34"/>
      <c r="BY207" s="34"/>
      <c r="BZ207" s="34"/>
      <c r="CA207" s="34"/>
      <c r="CB207" s="34"/>
      <c r="CC207" s="34"/>
      <c r="CD207" s="34"/>
      <c r="CE207" s="34"/>
      <c r="CF207" s="34"/>
      <c r="CG207" s="34"/>
      <c r="CH207" s="34"/>
      <c r="CI207" s="32">
        <f t="shared" si="151"/>
        <v>119800</v>
      </c>
      <c r="CJ207" s="32" t="str">
        <f t="shared" si="114"/>
        <v/>
      </c>
      <c r="CK207" s="34"/>
      <c r="CL207" s="34"/>
      <c r="CM207" s="32" t="str">
        <f t="shared" si="101"/>
        <v>CO</v>
      </c>
      <c r="CN207" s="32" t="str">
        <f>VLOOKUP(CI207,'ALL-Chart of Accounts'!$E:$F,2,0)</f>
        <v>Invoice Clearing Account</v>
      </c>
      <c r="CO207" s="32">
        <f t="shared" si="152"/>
        <v>119800</v>
      </c>
      <c r="CP207" s="32" t="str">
        <f t="shared" si="115"/>
        <v/>
      </c>
      <c r="CQ207" s="34"/>
      <c r="CR207" s="34"/>
      <c r="CS207" s="32" t="str">
        <f t="shared" si="102"/>
        <v>CO</v>
      </c>
      <c r="CT207" s="32" t="str">
        <f>VLOOKUP(CO207,'ALL-Chart of Accounts'!$E:$F,2,0)</f>
        <v>Invoice Clearing Account</v>
      </c>
      <c r="CU207" s="32">
        <f t="shared" si="153"/>
        <v>119800</v>
      </c>
      <c r="CV207" s="32" t="str">
        <f t="shared" si="116"/>
        <v/>
      </c>
      <c r="CW207" s="34"/>
      <c r="CX207" s="34"/>
      <c r="CY207" s="32" t="str">
        <f t="shared" si="103"/>
        <v>CO</v>
      </c>
      <c r="CZ207" s="32" t="str">
        <f>VLOOKUP(CU207,'ALL-Chart of Accounts'!$E:$F,2,0)</f>
        <v>Invoice Clearing Account</v>
      </c>
      <c r="DA207" s="32">
        <f t="shared" si="154"/>
        <v>119800</v>
      </c>
      <c r="DB207" s="32" t="str">
        <f t="shared" si="117"/>
        <v/>
      </c>
      <c r="DC207" s="34"/>
      <c r="DD207" s="34"/>
      <c r="DE207" s="32" t="str">
        <f t="shared" si="104"/>
        <v>CO</v>
      </c>
      <c r="DF207" s="32" t="str">
        <f>VLOOKUP(DA207,'ALL-Chart of Accounts'!$E:$F,2,0)</f>
        <v>Invoice Clearing Account</v>
      </c>
      <c r="DG207" s="32">
        <f t="shared" si="155"/>
        <v>119800</v>
      </c>
      <c r="DH207" s="32" t="str">
        <f t="shared" si="118"/>
        <v/>
      </c>
      <c r="DI207" s="34"/>
      <c r="DJ207" s="34"/>
      <c r="DK207" s="32" t="str">
        <f t="shared" si="105"/>
        <v>CO</v>
      </c>
      <c r="DL207" s="32" t="str">
        <f>VLOOKUP(DG207,'ALL-Chart of Accounts'!$E:$F,2,0)</f>
        <v>Invoice Clearing Account</v>
      </c>
      <c r="DM207" s="34"/>
      <c r="DN207" s="34"/>
      <c r="DO207" s="34"/>
      <c r="DP207" s="34"/>
      <c r="DQ207" s="34"/>
      <c r="DR207" s="34"/>
      <c r="DS207" s="34"/>
      <c r="DT207" s="34"/>
      <c r="DU207" s="34"/>
      <c r="DV207" s="34"/>
      <c r="DW207" s="34"/>
      <c r="DX207" s="34"/>
      <c r="DY207" s="34"/>
      <c r="DZ207" s="34"/>
      <c r="EA207" s="34"/>
      <c r="EB207" s="34"/>
      <c r="EC207" s="34"/>
      <c r="ED207" s="34"/>
      <c r="EE207" s="34"/>
      <c r="EF207" s="34"/>
      <c r="EG207" s="34"/>
      <c r="EH207" s="34"/>
      <c r="EI207" s="34"/>
      <c r="EJ207" s="34"/>
      <c r="EK207" s="34"/>
      <c r="EL207" s="34"/>
      <c r="EM207" s="34"/>
      <c r="EN207" s="34"/>
      <c r="EO207" s="34"/>
      <c r="EP207" s="34"/>
      <c r="ER207" s="32" t="str">
        <f t="shared" ref="ER207:ER282" si="172">ET207&amp;EU207</f>
        <v>1JBTICC525</v>
      </c>
      <c r="ES207" s="32" t="b">
        <f t="shared" si="171"/>
        <v>1</v>
      </c>
      <c r="ET207" s="46" t="s">
        <v>10</v>
      </c>
      <c r="EU207" s="46" t="s">
        <v>10433</v>
      </c>
      <c r="EV207" s="46" t="s">
        <v>10434</v>
      </c>
      <c r="EW207" s="46" t="s">
        <v>9398</v>
      </c>
      <c r="EX207" s="61">
        <v>43270.48060570602</v>
      </c>
      <c r="EY207" s="46" t="s">
        <v>9398</v>
      </c>
      <c r="EZ207" s="61">
        <v>43270.48060570602</v>
      </c>
    </row>
    <row r="208" spans="1:156" s="46" customFormat="1" x14ac:dyDescent="0.35">
      <c r="A208" s="47">
        <v>43270</v>
      </c>
      <c r="B208" s="47"/>
      <c r="C208" s="47">
        <v>43264</v>
      </c>
      <c r="D208" s="46" t="s">
        <v>10846</v>
      </c>
      <c r="E208" s="22" t="str">
        <f t="shared" si="170"/>
        <v>X</v>
      </c>
      <c r="F208" s="22" t="str">
        <f t="shared" si="170"/>
        <v/>
      </c>
      <c r="G208" s="22" t="str">
        <f t="shared" si="170"/>
        <v/>
      </c>
      <c r="H208" s="22" t="str">
        <f t="shared" si="170"/>
        <v>X</v>
      </c>
      <c r="I208" s="22" t="str">
        <f t="shared" si="170"/>
        <v>X</v>
      </c>
      <c r="J208" s="22" t="str">
        <f t="shared" si="170"/>
        <v/>
      </c>
      <c r="K208" s="22" t="str">
        <f t="shared" si="170"/>
        <v/>
      </c>
      <c r="L208" s="22" t="s">
        <v>10266</v>
      </c>
      <c r="M208" s="46" t="s">
        <v>10427</v>
      </c>
      <c r="N208" s="46" t="s">
        <v>10428</v>
      </c>
      <c r="O208" s="32">
        <f t="shared" si="107"/>
        <v>124515</v>
      </c>
      <c r="P208" s="34"/>
      <c r="Q208" s="34"/>
      <c r="R208" s="34"/>
      <c r="S208" s="32" t="str">
        <f>IFERROR(VLOOKUP(LEFT($M208,2),'ALL-Unit Code 4'!$W:$W,1,0),VLOOKUP($D$3,Sites!$A:$B,2,0))</f>
        <v>CO</v>
      </c>
      <c r="T208" s="32" t="str">
        <f>VLOOKUP(O208,'ALL-Chart of Accounts'!$E:$F,2,0)</f>
        <v>IC AR - Japan</v>
      </c>
      <c r="U208" s="34"/>
      <c r="V208" s="34"/>
      <c r="W208" s="34"/>
      <c r="X208" s="34"/>
      <c r="Y208" s="34"/>
      <c r="Z208" s="34"/>
      <c r="AA208" s="37">
        <v>119800</v>
      </c>
      <c r="AB208" s="34"/>
      <c r="AC208" s="34"/>
      <c r="AD208" s="34"/>
      <c r="AE208" s="32" t="str">
        <f t="shared" ref="AE208:AE245" si="173">$S208</f>
        <v>CO</v>
      </c>
      <c r="AF208" s="32" t="str">
        <f>VLOOKUP(AA208,'ALL-Chart of Accounts'!$E:$F,2,0)</f>
        <v>Invoice Clearing Account</v>
      </c>
      <c r="AG208" s="32">
        <f t="shared" si="108"/>
        <v>119800</v>
      </c>
      <c r="AH208" s="32" t="str">
        <f t="shared" si="109"/>
        <v/>
      </c>
      <c r="AI208" s="32" t="str">
        <f t="shared" si="110"/>
        <v/>
      </c>
      <c r="AJ208" s="34"/>
      <c r="AK208" s="32" t="str">
        <f t="shared" ref="AK208:AK245" si="174">$S208</f>
        <v>CO</v>
      </c>
      <c r="AL208" s="32" t="str">
        <f>VLOOKUP(AG208,'ALL-Chart of Accounts'!$E:$F,2,0)</f>
        <v>Invoice Clearing Account</v>
      </c>
      <c r="AM208" s="34"/>
      <c r="AN208" s="34"/>
      <c r="AO208" s="34"/>
      <c r="AP208" s="34"/>
      <c r="AQ208" s="34"/>
      <c r="AR208" s="34"/>
      <c r="AS208" s="32">
        <f t="shared" si="111"/>
        <v>119800</v>
      </c>
      <c r="AT208" s="32" t="str">
        <f t="shared" si="112"/>
        <v/>
      </c>
      <c r="AU208" s="32" t="str">
        <f t="shared" si="113"/>
        <v/>
      </c>
      <c r="AV208" s="34"/>
      <c r="AW208" s="32" t="str">
        <f t="shared" ref="AW208:AW245" si="175">$S208</f>
        <v>CO</v>
      </c>
      <c r="AX208" s="32" t="str">
        <f>VLOOKUP(AS208,'ALL-Chart of Accounts'!$E:$F,2,0)</f>
        <v>Invoice Clearing Account</v>
      </c>
      <c r="AY208" s="34"/>
      <c r="AZ208" s="34"/>
      <c r="BA208" s="34"/>
      <c r="BB208" s="34"/>
      <c r="BC208" s="34"/>
      <c r="BD208" s="34"/>
      <c r="BE208" s="34"/>
      <c r="BF208" s="34"/>
      <c r="BG208" s="34"/>
      <c r="BH208" s="34"/>
      <c r="BI208" s="34"/>
      <c r="BJ208" s="34"/>
      <c r="BK208" s="34"/>
      <c r="BL208" s="34"/>
      <c r="BM208" s="34"/>
      <c r="BN208" s="34"/>
      <c r="BO208" s="34"/>
      <c r="BP208" s="34"/>
      <c r="BQ208" s="34"/>
      <c r="BR208" s="34"/>
      <c r="BS208" s="34"/>
      <c r="BT208" s="34"/>
      <c r="BU208" s="34"/>
      <c r="BV208" s="34"/>
      <c r="BW208" s="34"/>
      <c r="BX208" s="34"/>
      <c r="BY208" s="34"/>
      <c r="BZ208" s="34"/>
      <c r="CA208" s="34"/>
      <c r="CB208" s="34"/>
      <c r="CC208" s="34"/>
      <c r="CD208" s="34"/>
      <c r="CE208" s="34"/>
      <c r="CF208" s="34"/>
      <c r="CG208" s="34"/>
      <c r="CH208" s="34"/>
      <c r="CI208" s="32">
        <f t="shared" si="151"/>
        <v>119800</v>
      </c>
      <c r="CJ208" s="32" t="str">
        <f t="shared" si="114"/>
        <v/>
      </c>
      <c r="CK208" s="34"/>
      <c r="CL208" s="34"/>
      <c r="CM208" s="32" t="str">
        <f t="shared" ref="CM208:CM245" si="176">$S208</f>
        <v>CO</v>
      </c>
      <c r="CN208" s="32" t="str">
        <f>VLOOKUP(CI208,'ALL-Chart of Accounts'!$E:$F,2,0)</f>
        <v>Invoice Clearing Account</v>
      </c>
      <c r="CO208" s="32">
        <f t="shared" si="152"/>
        <v>119800</v>
      </c>
      <c r="CP208" s="32" t="str">
        <f t="shared" si="115"/>
        <v/>
      </c>
      <c r="CQ208" s="34"/>
      <c r="CR208" s="34"/>
      <c r="CS208" s="32" t="str">
        <f t="shared" ref="CS208:CS245" si="177">$S208</f>
        <v>CO</v>
      </c>
      <c r="CT208" s="32" t="str">
        <f>VLOOKUP(CO208,'ALL-Chart of Accounts'!$E:$F,2,0)</f>
        <v>Invoice Clearing Account</v>
      </c>
      <c r="CU208" s="32">
        <f t="shared" si="153"/>
        <v>119800</v>
      </c>
      <c r="CV208" s="32" t="str">
        <f t="shared" si="116"/>
        <v/>
      </c>
      <c r="CW208" s="34"/>
      <c r="CX208" s="34"/>
      <c r="CY208" s="32" t="str">
        <f t="shared" ref="CY208:CY245" si="178">$S208</f>
        <v>CO</v>
      </c>
      <c r="CZ208" s="32" t="str">
        <f>VLOOKUP(CU208,'ALL-Chart of Accounts'!$E:$F,2,0)</f>
        <v>Invoice Clearing Account</v>
      </c>
      <c r="DA208" s="32">
        <f t="shared" si="154"/>
        <v>119800</v>
      </c>
      <c r="DB208" s="32" t="str">
        <f t="shared" si="117"/>
        <v/>
      </c>
      <c r="DC208" s="34"/>
      <c r="DD208" s="34"/>
      <c r="DE208" s="32" t="str">
        <f t="shared" ref="DE208:DE245" si="179">$S208</f>
        <v>CO</v>
      </c>
      <c r="DF208" s="32" t="str">
        <f>VLOOKUP(DA208,'ALL-Chart of Accounts'!$E:$F,2,0)</f>
        <v>Invoice Clearing Account</v>
      </c>
      <c r="DG208" s="32">
        <f t="shared" si="155"/>
        <v>119800</v>
      </c>
      <c r="DH208" s="32" t="str">
        <f t="shared" si="118"/>
        <v/>
      </c>
      <c r="DI208" s="34"/>
      <c r="DJ208" s="34"/>
      <c r="DK208" s="32" t="str">
        <f t="shared" ref="DK208:DK245" si="180">$S208</f>
        <v>CO</v>
      </c>
      <c r="DL208" s="32" t="str">
        <f>VLOOKUP(DG208,'ALL-Chart of Accounts'!$E:$F,2,0)</f>
        <v>Invoice Clearing Account</v>
      </c>
      <c r="DM208" s="34"/>
      <c r="DN208" s="34"/>
      <c r="DO208" s="34"/>
      <c r="DP208" s="34"/>
      <c r="DQ208" s="34"/>
      <c r="DR208" s="34"/>
      <c r="DS208" s="34"/>
      <c r="DT208" s="34"/>
      <c r="DU208" s="34"/>
      <c r="DV208" s="34"/>
      <c r="DW208" s="34"/>
      <c r="DX208" s="34"/>
      <c r="DY208" s="34"/>
      <c r="DZ208" s="34"/>
      <c r="EA208" s="34"/>
      <c r="EB208" s="34"/>
      <c r="EC208" s="34"/>
      <c r="ED208" s="34"/>
      <c r="EE208" s="34"/>
      <c r="EF208" s="34"/>
      <c r="EG208" s="34"/>
      <c r="EH208" s="34"/>
      <c r="EI208" s="34"/>
      <c r="EJ208" s="34"/>
      <c r="EK208" s="34"/>
      <c r="EL208" s="34"/>
      <c r="EM208" s="34"/>
      <c r="EN208" s="34"/>
      <c r="EO208" s="34"/>
      <c r="EP208" s="34"/>
      <c r="ER208" s="32" t="str">
        <f t="shared" si="172"/>
        <v>1JBTICC530</v>
      </c>
      <c r="ES208" s="32" t="b">
        <f t="shared" si="171"/>
        <v>1</v>
      </c>
      <c r="ET208" s="46" t="s">
        <v>10</v>
      </c>
      <c r="EU208" s="46" t="s">
        <v>10435</v>
      </c>
      <c r="EV208" s="46" t="s">
        <v>10436</v>
      </c>
      <c r="EW208" s="46" t="s">
        <v>9398</v>
      </c>
      <c r="EX208" s="61">
        <v>43270.480607604164</v>
      </c>
      <c r="EY208" s="46" t="s">
        <v>9398</v>
      </c>
      <c r="EZ208" s="61">
        <v>43270.480607604164</v>
      </c>
    </row>
    <row r="209" spans="1:196" s="46" customFormat="1" x14ac:dyDescent="0.35">
      <c r="A209" s="47">
        <v>43270</v>
      </c>
      <c r="B209" s="47"/>
      <c r="C209" s="47">
        <v>43264</v>
      </c>
      <c r="D209" s="46" t="s">
        <v>10846</v>
      </c>
      <c r="E209" s="22" t="str">
        <f t="shared" si="170"/>
        <v>X</v>
      </c>
      <c r="F209" s="22" t="str">
        <f t="shared" si="170"/>
        <v/>
      </c>
      <c r="G209" s="22" t="str">
        <f t="shared" si="170"/>
        <v/>
      </c>
      <c r="H209" s="22" t="str">
        <f t="shared" si="170"/>
        <v>X</v>
      </c>
      <c r="I209" s="22" t="str">
        <f t="shared" si="170"/>
        <v>X</v>
      </c>
      <c r="J209" s="22" t="str">
        <f t="shared" si="170"/>
        <v/>
      </c>
      <c r="K209" s="22" t="str">
        <f t="shared" si="170"/>
        <v/>
      </c>
      <c r="L209" s="22" t="s">
        <v>10266</v>
      </c>
      <c r="M209" s="46" t="s">
        <v>10429</v>
      </c>
      <c r="N209" s="46" t="s">
        <v>10430</v>
      </c>
      <c r="O209" s="32">
        <f t="shared" si="107"/>
        <v>124520</v>
      </c>
      <c r="P209" s="34"/>
      <c r="Q209" s="34"/>
      <c r="R209" s="34"/>
      <c r="S209" s="32" t="str">
        <f>IFERROR(VLOOKUP(LEFT($M209,2),'ALL-Unit Code 4'!$W:$W,1,0),VLOOKUP($D$3,Sites!$A:$B,2,0))</f>
        <v>CO</v>
      </c>
      <c r="T209" s="32" t="str">
        <f>VLOOKUP(O209,'ALL-Chart of Accounts'!$E:$F,2,0)</f>
        <v>IC AR - Thailand</v>
      </c>
      <c r="U209" s="34"/>
      <c r="V209" s="34"/>
      <c r="W209" s="34"/>
      <c r="X209" s="34"/>
      <c r="Y209" s="34"/>
      <c r="Z209" s="34"/>
      <c r="AA209" s="37">
        <v>119800</v>
      </c>
      <c r="AB209" s="34"/>
      <c r="AC209" s="34"/>
      <c r="AD209" s="34"/>
      <c r="AE209" s="32" t="str">
        <f t="shared" si="173"/>
        <v>CO</v>
      </c>
      <c r="AF209" s="32" t="str">
        <f>VLOOKUP(AA209,'ALL-Chart of Accounts'!$E:$F,2,0)</f>
        <v>Invoice Clearing Account</v>
      </c>
      <c r="AG209" s="32">
        <f t="shared" si="108"/>
        <v>119800</v>
      </c>
      <c r="AH209" s="32" t="str">
        <f t="shared" si="109"/>
        <v/>
      </c>
      <c r="AI209" s="32" t="str">
        <f t="shared" si="110"/>
        <v/>
      </c>
      <c r="AJ209" s="34"/>
      <c r="AK209" s="32" t="str">
        <f t="shared" si="174"/>
        <v>CO</v>
      </c>
      <c r="AL209" s="32" t="str">
        <f>VLOOKUP(AG209,'ALL-Chart of Accounts'!$E:$F,2,0)</f>
        <v>Invoice Clearing Account</v>
      </c>
      <c r="AM209" s="34"/>
      <c r="AN209" s="34"/>
      <c r="AO209" s="34"/>
      <c r="AP209" s="34"/>
      <c r="AQ209" s="34"/>
      <c r="AR209" s="34"/>
      <c r="AS209" s="32">
        <f t="shared" si="111"/>
        <v>119800</v>
      </c>
      <c r="AT209" s="32" t="str">
        <f t="shared" si="112"/>
        <v/>
      </c>
      <c r="AU209" s="32" t="str">
        <f t="shared" si="113"/>
        <v/>
      </c>
      <c r="AV209" s="34"/>
      <c r="AW209" s="32" t="str">
        <f t="shared" si="175"/>
        <v>CO</v>
      </c>
      <c r="AX209" s="32" t="str">
        <f>VLOOKUP(AS209,'ALL-Chart of Accounts'!$E:$F,2,0)</f>
        <v>Invoice Clearing Account</v>
      </c>
      <c r="AY209" s="34"/>
      <c r="AZ209" s="34"/>
      <c r="BA209" s="34"/>
      <c r="BB209" s="34"/>
      <c r="BC209" s="34"/>
      <c r="BD209" s="34"/>
      <c r="BE209" s="34"/>
      <c r="BF209" s="34"/>
      <c r="BG209" s="34"/>
      <c r="BH209" s="34"/>
      <c r="BI209" s="34"/>
      <c r="BJ209" s="34"/>
      <c r="BK209" s="34"/>
      <c r="BL209" s="34"/>
      <c r="BM209" s="34"/>
      <c r="BN209" s="34"/>
      <c r="BO209" s="34"/>
      <c r="BP209" s="34"/>
      <c r="BQ209" s="34"/>
      <c r="BR209" s="34"/>
      <c r="BS209" s="34"/>
      <c r="BT209" s="34"/>
      <c r="BU209" s="34"/>
      <c r="BV209" s="34"/>
      <c r="BW209" s="34"/>
      <c r="BX209" s="34"/>
      <c r="BY209" s="34"/>
      <c r="BZ209" s="34"/>
      <c r="CA209" s="34"/>
      <c r="CB209" s="34"/>
      <c r="CC209" s="34"/>
      <c r="CD209" s="34"/>
      <c r="CE209" s="34"/>
      <c r="CF209" s="34"/>
      <c r="CG209" s="34"/>
      <c r="CH209" s="34"/>
      <c r="CI209" s="32">
        <f t="shared" si="151"/>
        <v>119800</v>
      </c>
      <c r="CJ209" s="32" t="str">
        <f t="shared" si="114"/>
        <v/>
      </c>
      <c r="CK209" s="34"/>
      <c r="CL209" s="34"/>
      <c r="CM209" s="32" t="str">
        <f t="shared" si="176"/>
        <v>CO</v>
      </c>
      <c r="CN209" s="32" t="str">
        <f>VLOOKUP(CI209,'ALL-Chart of Accounts'!$E:$F,2,0)</f>
        <v>Invoice Clearing Account</v>
      </c>
      <c r="CO209" s="32">
        <f t="shared" si="152"/>
        <v>119800</v>
      </c>
      <c r="CP209" s="32" t="str">
        <f t="shared" si="115"/>
        <v/>
      </c>
      <c r="CQ209" s="34"/>
      <c r="CR209" s="34"/>
      <c r="CS209" s="32" t="str">
        <f t="shared" si="177"/>
        <v>CO</v>
      </c>
      <c r="CT209" s="32" t="str">
        <f>VLOOKUP(CO209,'ALL-Chart of Accounts'!$E:$F,2,0)</f>
        <v>Invoice Clearing Account</v>
      </c>
      <c r="CU209" s="32">
        <f t="shared" si="153"/>
        <v>119800</v>
      </c>
      <c r="CV209" s="32" t="str">
        <f t="shared" si="116"/>
        <v/>
      </c>
      <c r="CW209" s="34"/>
      <c r="CX209" s="34"/>
      <c r="CY209" s="32" t="str">
        <f t="shared" si="178"/>
        <v>CO</v>
      </c>
      <c r="CZ209" s="32" t="str">
        <f>VLOOKUP(CU209,'ALL-Chart of Accounts'!$E:$F,2,0)</f>
        <v>Invoice Clearing Account</v>
      </c>
      <c r="DA209" s="32">
        <f t="shared" si="154"/>
        <v>119800</v>
      </c>
      <c r="DB209" s="32" t="str">
        <f t="shared" si="117"/>
        <v/>
      </c>
      <c r="DC209" s="34"/>
      <c r="DD209" s="34"/>
      <c r="DE209" s="32" t="str">
        <f t="shared" si="179"/>
        <v>CO</v>
      </c>
      <c r="DF209" s="32" t="str">
        <f>VLOOKUP(DA209,'ALL-Chart of Accounts'!$E:$F,2,0)</f>
        <v>Invoice Clearing Account</v>
      </c>
      <c r="DG209" s="32">
        <f t="shared" si="155"/>
        <v>119800</v>
      </c>
      <c r="DH209" s="32" t="str">
        <f t="shared" si="118"/>
        <v/>
      </c>
      <c r="DI209" s="34"/>
      <c r="DJ209" s="34"/>
      <c r="DK209" s="32" t="str">
        <f t="shared" si="180"/>
        <v>CO</v>
      </c>
      <c r="DL209" s="32" t="str">
        <f>VLOOKUP(DG209,'ALL-Chart of Accounts'!$E:$F,2,0)</f>
        <v>Invoice Clearing Account</v>
      </c>
      <c r="DM209" s="34"/>
      <c r="DN209" s="34"/>
      <c r="DO209" s="34"/>
      <c r="DP209" s="34"/>
      <c r="DQ209" s="34"/>
      <c r="DR209" s="34"/>
      <c r="DS209" s="34"/>
      <c r="DT209" s="34"/>
      <c r="DU209" s="34"/>
      <c r="DV209" s="34"/>
      <c r="DW209" s="34"/>
      <c r="DX209" s="34"/>
      <c r="DY209" s="34"/>
      <c r="DZ209" s="34"/>
      <c r="EA209" s="34"/>
      <c r="EB209" s="34"/>
      <c r="EC209" s="34"/>
      <c r="ED209" s="34"/>
      <c r="EE209" s="34"/>
      <c r="EF209" s="34"/>
      <c r="EG209" s="34"/>
      <c r="EH209" s="34"/>
      <c r="EI209" s="34"/>
      <c r="EJ209" s="34"/>
      <c r="EK209" s="34"/>
      <c r="EL209" s="34"/>
      <c r="EM209" s="34"/>
      <c r="EN209" s="34"/>
      <c r="EO209" s="34"/>
      <c r="EP209" s="34"/>
      <c r="ER209" s="32" t="str">
        <f t="shared" si="172"/>
        <v>1JBTICC535</v>
      </c>
      <c r="ES209" s="32" t="b">
        <f t="shared" si="171"/>
        <v>1</v>
      </c>
      <c r="ET209" s="46" t="s">
        <v>10</v>
      </c>
      <c r="EU209" s="46" t="s">
        <v>10437</v>
      </c>
      <c r="EV209" s="46" t="s">
        <v>10438</v>
      </c>
      <c r="EW209" s="46" t="s">
        <v>9398</v>
      </c>
      <c r="EX209" s="61">
        <v>43270.480609456019</v>
      </c>
      <c r="EY209" s="46" t="s">
        <v>9398</v>
      </c>
      <c r="EZ209" s="61">
        <v>43270.480609456019</v>
      </c>
    </row>
    <row r="210" spans="1:196" s="46" customFormat="1" x14ac:dyDescent="0.35">
      <c r="A210" s="47">
        <v>43270</v>
      </c>
      <c r="B210" s="47"/>
      <c r="C210" s="47">
        <v>43264</v>
      </c>
      <c r="D210" s="46" t="s">
        <v>10846</v>
      </c>
      <c r="E210" s="22" t="str">
        <f t="shared" ref="E210:K219" si="181">IF(ISERROR(VLOOKUP(E$4&amp;$M210,$ER:$ER,1,0)),"","X")</f>
        <v>X</v>
      </c>
      <c r="F210" s="22" t="str">
        <f t="shared" si="181"/>
        <v/>
      </c>
      <c r="G210" s="22" t="str">
        <f t="shared" si="181"/>
        <v/>
      </c>
      <c r="H210" s="22" t="str">
        <f t="shared" si="181"/>
        <v>X</v>
      </c>
      <c r="I210" s="22" t="str">
        <f t="shared" si="181"/>
        <v>X</v>
      </c>
      <c r="J210" s="22" t="str">
        <f t="shared" si="181"/>
        <v/>
      </c>
      <c r="K210" s="22" t="str">
        <f t="shared" si="181"/>
        <v/>
      </c>
      <c r="L210" s="22" t="s">
        <v>10266</v>
      </c>
      <c r="M210" s="46" t="s">
        <v>10431</v>
      </c>
      <c r="N210" s="46" t="s">
        <v>10432</v>
      </c>
      <c r="O210" s="32">
        <f t="shared" ref="O210:O245" si="182">IF(ISERROR(VALUE(RIGHT($M210,3))),112400,VALUE("124"&amp;RIGHT($M210,3)))</f>
        <v>124521</v>
      </c>
      <c r="P210" s="34"/>
      <c r="Q210" s="34"/>
      <c r="R210" s="34"/>
      <c r="S210" s="32" t="str">
        <f>IFERROR(VLOOKUP(LEFT($M210,2),'ALL-Unit Code 4'!$W:$W,1,0),VLOOKUP($D$3,Sites!$A:$B,2,0))</f>
        <v>CO</v>
      </c>
      <c r="T210" s="32" t="str">
        <f>VLOOKUP(O210,'ALL-Chart of Accounts'!$E:$F,2,0)</f>
        <v>IC AR - Thailand FAI</v>
      </c>
      <c r="U210" s="34"/>
      <c r="V210" s="34"/>
      <c r="W210" s="34"/>
      <c r="X210" s="34"/>
      <c r="Y210" s="34"/>
      <c r="Z210" s="34"/>
      <c r="AA210" s="37">
        <v>119800</v>
      </c>
      <c r="AB210" s="34"/>
      <c r="AC210" s="34"/>
      <c r="AD210" s="34"/>
      <c r="AE210" s="32" t="str">
        <f t="shared" si="173"/>
        <v>CO</v>
      </c>
      <c r="AF210" s="32" t="str">
        <f>VLOOKUP(AA210,'ALL-Chart of Accounts'!$E:$F,2,0)</f>
        <v>Invoice Clearing Account</v>
      </c>
      <c r="AG210" s="32">
        <f t="shared" ref="AG210:AG245" si="183">AA210</f>
        <v>119800</v>
      </c>
      <c r="AH210" s="32" t="str">
        <f t="shared" ref="AH210:AH245" si="184">IF(AB210="","",AB210)</f>
        <v/>
      </c>
      <c r="AI210" s="32" t="str">
        <f t="shared" ref="AI210:AI245" si="185">IF(LEFT(AG210,1)="4",9999,"")</f>
        <v/>
      </c>
      <c r="AJ210" s="34"/>
      <c r="AK210" s="32" t="str">
        <f t="shared" si="174"/>
        <v>CO</v>
      </c>
      <c r="AL210" s="32" t="str">
        <f>VLOOKUP(AG210,'ALL-Chart of Accounts'!$E:$F,2,0)</f>
        <v>Invoice Clearing Account</v>
      </c>
      <c r="AM210" s="34"/>
      <c r="AN210" s="34"/>
      <c r="AO210" s="34"/>
      <c r="AP210" s="34"/>
      <c r="AQ210" s="34"/>
      <c r="AR210" s="34"/>
      <c r="AS210" s="32">
        <f t="shared" ref="AS210:AS245" si="186">IF(AA210="","",AA210)</f>
        <v>119800</v>
      </c>
      <c r="AT210" s="32" t="str">
        <f t="shared" ref="AT210:AT245" si="187">IF(AB210="","",AB210)</f>
        <v/>
      </c>
      <c r="AU210" s="32" t="str">
        <f t="shared" ref="AU210:AU245" si="188">IF(AC210="","",AC210)</f>
        <v/>
      </c>
      <c r="AV210" s="34"/>
      <c r="AW210" s="32" t="str">
        <f t="shared" si="175"/>
        <v>CO</v>
      </c>
      <c r="AX210" s="32" t="str">
        <f>VLOOKUP(AS210,'ALL-Chart of Accounts'!$E:$F,2,0)</f>
        <v>Invoice Clearing Account</v>
      </c>
      <c r="AY210" s="34"/>
      <c r="AZ210" s="34"/>
      <c r="BA210" s="34"/>
      <c r="BB210" s="34"/>
      <c r="BC210" s="34"/>
      <c r="BD210" s="34"/>
      <c r="BE210" s="34"/>
      <c r="BF210" s="34"/>
      <c r="BG210" s="34"/>
      <c r="BH210" s="34"/>
      <c r="BI210" s="34"/>
      <c r="BJ210" s="34"/>
      <c r="BK210" s="34"/>
      <c r="BL210" s="34"/>
      <c r="BM210" s="34"/>
      <c r="BN210" s="34"/>
      <c r="BO210" s="34"/>
      <c r="BP210" s="34"/>
      <c r="BQ210" s="34"/>
      <c r="BR210" s="34"/>
      <c r="BS210" s="34"/>
      <c r="BT210" s="34"/>
      <c r="BU210" s="34"/>
      <c r="BV210" s="34"/>
      <c r="BW210" s="34"/>
      <c r="BX210" s="34"/>
      <c r="BY210" s="34"/>
      <c r="BZ210" s="34"/>
      <c r="CA210" s="34"/>
      <c r="CB210" s="34"/>
      <c r="CC210" s="34"/>
      <c r="CD210" s="34"/>
      <c r="CE210" s="34"/>
      <c r="CF210" s="34"/>
      <c r="CG210" s="34"/>
      <c r="CH210" s="34"/>
      <c r="CI210" s="32">
        <f t="shared" si="151"/>
        <v>119800</v>
      </c>
      <c r="CJ210" s="32" t="str">
        <f t="shared" ref="CJ210:CJ245" si="189">IF($AB210="","",$AB210)</f>
        <v/>
      </c>
      <c r="CK210" s="34"/>
      <c r="CL210" s="34"/>
      <c r="CM210" s="32" t="str">
        <f t="shared" si="176"/>
        <v>CO</v>
      </c>
      <c r="CN210" s="32" t="str">
        <f>VLOOKUP(CI210,'ALL-Chart of Accounts'!$E:$F,2,0)</f>
        <v>Invoice Clearing Account</v>
      </c>
      <c r="CO210" s="32">
        <f t="shared" si="152"/>
        <v>119800</v>
      </c>
      <c r="CP210" s="32" t="str">
        <f t="shared" ref="CP210:CP245" si="190">IF($AB210="","",$AB210)</f>
        <v/>
      </c>
      <c r="CQ210" s="34"/>
      <c r="CR210" s="34"/>
      <c r="CS210" s="32" t="str">
        <f t="shared" si="177"/>
        <v>CO</v>
      </c>
      <c r="CT210" s="32" t="str">
        <f>VLOOKUP(CO210,'ALL-Chart of Accounts'!$E:$F,2,0)</f>
        <v>Invoice Clearing Account</v>
      </c>
      <c r="CU210" s="32">
        <f t="shared" si="153"/>
        <v>119800</v>
      </c>
      <c r="CV210" s="32" t="str">
        <f t="shared" ref="CV210:CV245" si="191">IF($AB210="","",$AB210)</f>
        <v/>
      </c>
      <c r="CW210" s="34"/>
      <c r="CX210" s="34"/>
      <c r="CY210" s="32" t="str">
        <f t="shared" si="178"/>
        <v>CO</v>
      </c>
      <c r="CZ210" s="32" t="str">
        <f>VLOOKUP(CU210,'ALL-Chart of Accounts'!$E:$F,2,0)</f>
        <v>Invoice Clearing Account</v>
      </c>
      <c r="DA210" s="32">
        <f t="shared" si="154"/>
        <v>119800</v>
      </c>
      <c r="DB210" s="32" t="str">
        <f t="shared" ref="DB210:DB245" si="192">IF($AB210="","",$AB210)</f>
        <v/>
      </c>
      <c r="DC210" s="34"/>
      <c r="DD210" s="34"/>
      <c r="DE210" s="32" t="str">
        <f t="shared" si="179"/>
        <v>CO</v>
      </c>
      <c r="DF210" s="32" t="str">
        <f>VLOOKUP(DA210,'ALL-Chart of Accounts'!$E:$F,2,0)</f>
        <v>Invoice Clearing Account</v>
      </c>
      <c r="DG210" s="32">
        <f t="shared" si="155"/>
        <v>119800</v>
      </c>
      <c r="DH210" s="32" t="str">
        <f t="shared" ref="DH210:DH245" si="193">IF($AB210="","",$AB210)</f>
        <v/>
      </c>
      <c r="DI210" s="34"/>
      <c r="DJ210" s="34"/>
      <c r="DK210" s="32" t="str">
        <f t="shared" si="180"/>
        <v>CO</v>
      </c>
      <c r="DL210" s="32" t="str">
        <f>VLOOKUP(DG210,'ALL-Chart of Accounts'!$E:$F,2,0)</f>
        <v>Invoice Clearing Account</v>
      </c>
      <c r="DM210" s="34"/>
      <c r="DN210" s="34"/>
      <c r="DO210" s="34"/>
      <c r="DP210" s="34"/>
      <c r="DQ210" s="34"/>
      <c r="DR210" s="34"/>
      <c r="DS210" s="34"/>
      <c r="DT210" s="34"/>
      <c r="DU210" s="34"/>
      <c r="DV210" s="34"/>
      <c r="DW210" s="34"/>
      <c r="DX210" s="34"/>
      <c r="DY210" s="34"/>
      <c r="DZ210" s="34"/>
      <c r="EA210" s="34"/>
      <c r="EB210" s="34"/>
      <c r="EC210" s="34"/>
      <c r="ED210" s="34"/>
      <c r="EE210" s="34"/>
      <c r="EF210" s="34"/>
      <c r="EG210" s="34"/>
      <c r="EH210" s="34"/>
      <c r="EI210" s="34"/>
      <c r="EJ210" s="34"/>
      <c r="EK210" s="34"/>
      <c r="EL210" s="34"/>
      <c r="EM210" s="34"/>
      <c r="EN210" s="34"/>
      <c r="EO210" s="34"/>
      <c r="EP210" s="34"/>
      <c r="ER210" s="32" t="str">
        <f t="shared" si="172"/>
        <v>1JBTICC540</v>
      </c>
      <c r="ES210" s="32" t="b">
        <f t="shared" si="171"/>
        <v>1</v>
      </c>
      <c r="ET210" s="46" t="s">
        <v>10</v>
      </c>
      <c r="EU210" s="46" t="s">
        <v>10439</v>
      </c>
      <c r="EV210" s="46" t="s">
        <v>10440</v>
      </c>
      <c r="EW210" s="46" t="s">
        <v>9398</v>
      </c>
      <c r="EX210" s="61">
        <v>43270.480611307874</v>
      </c>
      <c r="EY210" s="46" t="s">
        <v>9398</v>
      </c>
      <c r="EZ210" s="61">
        <v>43270.480611307874</v>
      </c>
    </row>
    <row r="211" spans="1:196" s="46" customFormat="1" x14ac:dyDescent="0.35">
      <c r="A211" s="47">
        <v>43270</v>
      </c>
      <c r="B211" s="47"/>
      <c r="C211" s="47">
        <v>43264</v>
      </c>
      <c r="D211" s="46" t="s">
        <v>10846</v>
      </c>
      <c r="E211" s="22" t="str">
        <f t="shared" si="181"/>
        <v>X</v>
      </c>
      <c r="F211" s="22" t="str">
        <f t="shared" si="181"/>
        <v/>
      </c>
      <c r="G211" s="22" t="str">
        <f t="shared" si="181"/>
        <v/>
      </c>
      <c r="H211" s="22" t="str">
        <f t="shared" si="181"/>
        <v>X</v>
      </c>
      <c r="I211" s="22" t="str">
        <f t="shared" si="181"/>
        <v>X</v>
      </c>
      <c r="J211" s="22" t="str">
        <f t="shared" si="181"/>
        <v/>
      </c>
      <c r="K211" s="22" t="str">
        <f t="shared" si="181"/>
        <v/>
      </c>
      <c r="L211" s="22" t="s">
        <v>10266</v>
      </c>
      <c r="M211" s="46" t="s">
        <v>10433</v>
      </c>
      <c r="N211" s="46" t="s">
        <v>10434</v>
      </c>
      <c r="O211" s="32">
        <f t="shared" si="182"/>
        <v>124525</v>
      </c>
      <c r="P211" s="34"/>
      <c r="Q211" s="34"/>
      <c r="R211" s="34"/>
      <c r="S211" s="32" t="str">
        <f>IFERROR(VLOOKUP(LEFT($M211,2),'ALL-Unit Code 4'!$W:$W,1,0),VLOOKUP($D$3,Sites!$A:$B,2,0))</f>
        <v>CO</v>
      </c>
      <c r="T211" s="32" t="str">
        <f>VLOOKUP(O211,'ALL-Chart of Accounts'!$E:$F,2,0)</f>
        <v>IC AR - India</v>
      </c>
      <c r="U211" s="34"/>
      <c r="V211" s="34"/>
      <c r="W211" s="34"/>
      <c r="X211" s="34"/>
      <c r="Y211" s="34"/>
      <c r="Z211" s="34"/>
      <c r="AA211" s="37">
        <v>119800</v>
      </c>
      <c r="AB211" s="34"/>
      <c r="AC211" s="34"/>
      <c r="AD211" s="34"/>
      <c r="AE211" s="32" t="str">
        <f t="shared" si="173"/>
        <v>CO</v>
      </c>
      <c r="AF211" s="32" t="str">
        <f>VLOOKUP(AA211,'ALL-Chart of Accounts'!$E:$F,2,0)</f>
        <v>Invoice Clearing Account</v>
      </c>
      <c r="AG211" s="32">
        <f t="shared" si="183"/>
        <v>119800</v>
      </c>
      <c r="AH211" s="32" t="str">
        <f t="shared" si="184"/>
        <v/>
      </c>
      <c r="AI211" s="32" t="str">
        <f t="shared" si="185"/>
        <v/>
      </c>
      <c r="AJ211" s="34"/>
      <c r="AK211" s="32" t="str">
        <f t="shared" si="174"/>
        <v>CO</v>
      </c>
      <c r="AL211" s="32" t="str">
        <f>VLOOKUP(AG211,'ALL-Chart of Accounts'!$E:$F,2,0)</f>
        <v>Invoice Clearing Account</v>
      </c>
      <c r="AM211" s="34"/>
      <c r="AN211" s="34"/>
      <c r="AO211" s="34"/>
      <c r="AP211" s="34"/>
      <c r="AQ211" s="34"/>
      <c r="AR211" s="34"/>
      <c r="AS211" s="32">
        <f t="shared" si="186"/>
        <v>119800</v>
      </c>
      <c r="AT211" s="32" t="str">
        <f t="shared" si="187"/>
        <v/>
      </c>
      <c r="AU211" s="32" t="str">
        <f t="shared" si="188"/>
        <v/>
      </c>
      <c r="AV211" s="34"/>
      <c r="AW211" s="32" t="str">
        <f t="shared" si="175"/>
        <v>CO</v>
      </c>
      <c r="AX211" s="32" t="str">
        <f>VLOOKUP(AS211,'ALL-Chart of Accounts'!$E:$F,2,0)</f>
        <v>Invoice Clearing Account</v>
      </c>
      <c r="AY211" s="34"/>
      <c r="AZ211" s="34"/>
      <c r="BA211" s="34"/>
      <c r="BB211" s="34"/>
      <c r="BC211" s="34"/>
      <c r="BD211" s="34"/>
      <c r="BE211" s="34"/>
      <c r="BF211" s="34"/>
      <c r="BG211" s="34"/>
      <c r="BH211" s="34"/>
      <c r="BI211" s="34"/>
      <c r="BJ211" s="34"/>
      <c r="BK211" s="34"/>
      <c r="BL211" s="34"/>
      <c r="BM211" s="34"/>
      <c r="BN211" s="34"/>
      <c r="BO211" s="34"/>
      <c r="BP211" s="34"/>
      <c r="BQ211" s="34"/>
      <c r="BR211" s="34"/>
      <c r="BS211" s="34"/>
      <c r="BT211" s="34"/>
      <c r="BU211" s="34"/>
      <c r="BV211" s="34"/>
      <c r="BW211" s="34"/>
      <c r="BX211" s="34"/>
      <c r="BY211" s="34"/>
      <c r="BZ211" s="34"/>
      <c r="CA211" s="34"/>
      <c r="CB211" s="34"/>
      <c r="CC211" s="34"/>
      <c r="CD211" s="34"/>
      <c r="CE211" s="34"/>
      <c r="CF211" s="34"/>
      <c r="CG211" s="34"/>
      <c r="CH211" s="34"/>
      <c r="CI211" s="32">
        <f t="shared" si="151"/>
        <v>119800</v>
      </c>
      <c r="CJ211" s="32" t="str">
        <f t="shared" si="189"/>
        <v/>
      </c>
      <c r="CK211" s="34"/>
      <c r="CL211" s="34"/>
      <c r="CM211" s="32" t="str">
        <f t="shared" si="176"/>
        <v>CO</v>
      </c>
      <c r="CN211" s="32" t="str">
        <f>VLOOKUP(CI211,'ALL-Chart of Accounts'!$E:$F,2,0)</f>
        <v>Invoice Clearing Account</v>
      </c>
      <c r="CO211" s="32">
        <f t="shared" si="152"/>
        <v>119800</v>
      </c>
      <c r="CP211" s="32" t="str">
        <f t="shared" si="190"/>
        <v/>
      </c>
      <c r="CQ211" s="34"/>
      <c r="CR211" s="34"/>
      <c r="CS211" s="32" t="str">
        <f t="shared" si="177"/>
        <v>CO</v>
      </c>
      <c r="CT211" s="32" t="str">
        <f>VLOOKUP(CO211,'ALL-Chart of Accounts'!$E:$F,2,0)</f>
        <v>Invoice Clearing Account</v>
      </c>
      <c r="CU211" s="32">
        <f t="shared" si="153"/>
        <v>119800</v>
      </c>
      <c r="CV211" s="32" t="str">
        <f t="shared" si="191"/>
        <v/>
      </c>
      <c r="CW211" s="34"/>
      <c r="CX211" s="34"/>
      <c r="CY211" s="32" t="str">
        <f t="shared" si="178"/>
        <v>CO</v>
      </c>
      <c r="CZ211" s="32" t="str">
        <f>VLOOKUP(CU211,'ALL-Chart of Accounts'!$E:$F,2,0)</f>
        <v>Invoice Clearing Account</v>
      </c>
      <c r="DA211" s="32">
        <f t="shared" si="154"/>
        <v>119800</v>
      </c>
      <c r="DB211" s="32" t="str">
        <f t="shared" si="192"/>
        <v/>
      </c>
      <c r="DC211" s="34"/>
      <c r="DD211" s="34"/>
      <c r="DE211" s="32" t="str">
        <f t="shared" si="179"/>
        <v>CO</v>
      </c>
      <c r="DF211" s="32" t="str">
        <f>VLOOKUP(DA211,'ALL-Chart of Accounts'!$E:$F,2,0)</f>
        <v>Invoice Clearing Account</v>
      </c>
      <c r="DG211" s="32">
        <f t="shared" si="155"/>
        <v>119800</v>
      </c>
      <c r="DH211" s="32" t="str">
        <f t="shared" si="193"/>
        <v/>
      </c>
      <c r="DI211" s="34"/>
      <c r="DJ211" s="34"/>
      <c r="DK211" s="32" t="str">
        <f t="shared" si="180"/>
        <v>CO</v>
      </c>
      <c r="DL211" s="32" t="str">
        <f>VLOOKUP(DG211,'ALL-Chart of Accounts'!$E:$F,2,0)</f>
        <v>Invoice Clearing Account</v>
      </c>
      <c r="DM211" s="34"/>
      <c r="DN211" s="34"/>
      <c r="DO211" s="34"/>
      <c r="DP211" s="34"/>
      <c r="DQ211" s="34"/>
      <c r="DR211" s="34"/>
      <c r="DS211" s="34"/>
      <c r="DT211" s="34"/>
      <c r="DU211" s="34"/>
      <c r="DV211" s="34"/>
      <c r="DW211" s="34"/>
      <c r="DX211" s="34"/>
      <c r="DY211" s="34"/>
      <c r="DZ211" s="34"/>
      <c r="EA211" s="34"/>
      <c r="EB211" s="34"/>
      <c r="EC211" s="34"/>
      <c r="ED211" s="34"/>
      <c r="EE211" s="34"/>
      <c r="EF211" s="34"/>
      <c r="EG211" s="34"/>
      <c r="EH211" s="34"/>
      <c r="EI211" s="34"/>
      <c r="EJ211" s="34"/>
      <c r="EK211" s="34"/>
      <c r="EL211" s="34"/>
      <c r="EM211" s="34"/>
      <c r="EN211" s="34"/>
      <c r="EO211" s="34"/>
      <c r="EP211" s="34"/>
      <c r="ER211" s="32" t="str">
        <f t="shared" si="172"/>
        <v>1JBTICC541</v>
      </c>
      <c r="ES211" s="32" t="b">
        <f t="shared" si="171"/>
        <v>1</v>
      </c>
      <c r="ET211" s="46" t="s">
        <v>10</v>
      </c>
      <c r="EU211" s="46" t="s">
        <v>10441</v>
      </c>
      <c r="EV211" s="46" t="s">
        <v>10442</v>
      </c>
      <c r="EW211" s="46" t="s">
        <v>9398</v>
      </c>
      <c r="EX211" s="61">
        <v>43270.480613194442</v>
      </c>
      <c r="EY211" s="46" t="s">
        <v>9398</v>
      </c>
      <c r="EZ211" s="61">
        <v>43270.480613194442</v>
      </c>
    </row>
    <row r="212" spans="1:196" s="46" customFormat="1" x14ac:dyDescent="0.35">
      <c r="A212" s="47">
        <v>43270</v>
      </c>
      <c r="B212" s="47"/>
      <c r="C212" s="47">
        <v>43264</v>
      </c>
      <c r="D212" s="46" t="s">
        <v>10846</v>
      </c>
      <c r="E212" s="22" t="str">
        <f t="shared" si="181"/>
        <v>X</v>
      </c>
      <c r="F212" s="22" t="str">
        <f t="shared" si="181"/>
        <v/>
      </c>
      <c r="G212" s="22" t="str">
        <f t="shared" si="181"/>
        <v/>
      </c>
      <c r="H212" s="22" t="str">
        <f t="shared" si="181"/>
        <v>X</v>
      </c>
      <c r="I212" s="22" t="str">
        <f t="shared" si="181"/>
        <v>X</v>
      </c>
      <c r="J212" s="22" t="str">
        <f t="shared" si="181"/>
        <v/>
      </c>
      <c r="K212" s="22" t="str">
        <f t="shared" si="181"/>
        <v/>
      </c>
      <c r="L212" s="22" t="s">
        <v>10266</v>
      </c>
      <c r="M212" s="46" t="s">
        <v>10435</v>
      </c>
      <c r="N212" s="46" t="s">
        <v>10436</v>
      </c>
      <c r="O212" s="32">
        <f t="shared" si="182"/>
        <v>124530</v>
      </c>
      <c r="P212" s="34"/>
      <c r="Q212" s="34"/>
      <c r="R212" s="34"/>
      <c r="S212" s="32" t="str">
        <f>IFERROR(VLOOKUP(LEFT($M212,2),'ALL-Unit Code 4'!$W:$W,1,0),VLOOKUP($D$3,Sites!$A:$B,2,0))</f>
        <v>CO</v>
      </c>
      <c r="T212" s="32" t="str">
        <f>VLOOKUP(O212,'ALL-Chart of Accounts'!$E:$F,2,0)</f>
        <v>IC AR - Australia</v>
      </c>
      <c r="U212" s="34"/>
      <c r="V212" s="34"/>
      <c r="W212" s="34"/>
      <c r="X212" s="34"/>
      <c r="Y212" s="34"/>
      <c r="Z212" s="34"/>
      <c r="AA212" s="37">
        <v>119800</v>
      </c>
      <c r="AB212" s="34"/>
      <c r="AC212" s="34"/>
      <c r="AD212" s="34"/>
      <c r="AE212" s="32" t="str">
        <f t="shared" si="173"/>
        <v>CO</v>
      </c>
      <c r="AF212" s="32" t="str">
        <f>VLOOKUP(AA212,'ALL-Chart of Accounts'!$E:$F,2,0)</f>
        <v>Invoice Clearing Account</v>
      </c>
      <c r="AG212" s="32">
        <f t="shared" si="183"/>
        <v>119800</v>
      </c>
      <c r="AH212" s="32" t="str">
        <f t="shared" si="184"/>
        <v/>
      </c>
      <c r="AI212" s="32" t="str">
        <f t="shared" si="185"/>
        <v/>
      </c>
      <c r="AJ212" s="34"/>
      <c r="AK212" s="32" t="str">
        <f t="shared" si="174"/>
        <v>CO</v>
      </c>
      <c r="AL212" s="32" t="str">
        <f>VLOOKUP(AG212,'ALL-Chart of Accounts'!$E:$F,2,0)</f>
        <v>Invoice Clearing Account</v>
      </c>
      <c r="AM212" s="34"/>
      <c r="AN212" s="34"/>
      <c r="AO212" s="34"/>
      <c r="AP212" s="34"/>
      <c r="AQ212" s="34"/>
      <c r="AR212" s="34"/>
      <c r="AS212" s="32">
        <f t="shared" si="186"/>
        <v>119800</v>
      </c>
      <c r="AT212" s="32" t="str">
        <f t="shared" si="187"/>
        <v/>
      </c>
      <c r="AU212" s="32" t="str">
        <f t="shared" si="188"/>
        <v/>
      </c>
      <c r="AV212" s="34"/>
      <c r="AW212" s="32" t="str">
        <f t="shared" si="175"/>
        <v>CO</v>
      </c>
      <c r="AX212" s="32" t="str">
        <f>VLOOKUP(AS212,'ALL-Chart of Accounts'!$E:$F,2,0)</f>
        <v>Invoice Clearing Account</v>
      </c>
      <c r="AY212" s="34"/>
      <c r="AZ212" s="34"/>
      <c r="BA212" s="34"/>
      <c r="BB212" s="34"/>
      <c r="BC212" s="34"/>
      <c r="BD212" s="34"/>
      <c r="BE212" s="34"/>
      <c r="BF212" s="34"/>
      <c r="BG212" s="34"/>
      <c r="BH212" s="34"/>
      <c r="BI212" s="34"/>
      <c r="BJ212" s="34"/>
      <c r="BK212" s="34"/>
      <c r="BL212" s="34"/>
      <c r="BM212" s="34"/>
      <c r="BN212" s="34"/>
      <c r="BO212" s="34"/>
      <c r="BP212" s="34"/>
      <c r="BQ212" s="34"/>
      <c r="BR212" s="34"/>
      <c r="BS212" s="34"/>
      <c r="BT212" s="34"/>
      <c r="BU212" s="34"/>
      <c r="BV212" s="34"/>
      <c r="BW212" s="34"/>
      <c r="BX212" s="34"/>
      <c r="BY212" s="34"/>
      <c r="BZ212" s="34"/>
      <c r="CA212" s="34"/>
      <c r="CB212" s="34"/>
      <c r="CC212" s="34"/>
      <c r="CD212" s="34"/>
      <c r="CE212" s="34"/>
      <c r="CF212" s="34"/>
      <c r="CG212" s="34"/>
      <c r="CH212" s="34"/>
      <c r="CI212" s="32">
        <f t="shared" si="151"/>
        <v>119800</v>
      </c>
      <c r="CJ212" s="32" t="str">
        <f t="shared" si="189"/>
        <v/>
      </c>
      <c r="CK212" s="34"/>
      <c r="CL212" s="34"/>
      <c r="CM212" s="32" t="str">
        <f t="shared" si="176"/>
        <v>CO</v>
      </c>
      <c r="CN212" s="32" t="str">
        <f>VLOOKUP(CI212,'ALL-Chart of Accounts'!$E:$F,2,0)</f>
        <v>Invoice Clearing Account</v>
      </c>
      <c r="CO212" s="32">
        <f t="shared" si="152"/>
        <v>119800</v>
      </c>
      <c r="CP212" s="32" t="str">
        <f t="shared" si="190"/>
        <v/>
      </c>
      <c r="CQ212" s="34"/>
      <c r="CR212" s="34"/>
      <c r="CS212" s="32" t="str">
        <f t="shared" si="177"/>
        <v>CO</v>
      </c>
      <c r="CT212" s="32" t="str">
        <f>VLOOKUP(CO212,'ALL-Chart of Accounts'!$E:$F,2,0)</f>
        <v>Invoice Clearing Account</v>
      </c>
      <c r="CU212" s="32">
        <f t="shared" si="153"/>
        <v>119800</v>
      </c>
      <c r="CV212" s="32" t="str">
        <f t="shared" si="191"/>
        <v/>
      </c>
      <c r="CW212" s="34"/>
      <c r="CX212" s="34"/>
      <c r="CY212" s="32" t="str">
        <f t="shared" si="178"/>
        <v>CO</v>
      </c>
      <c r="CZ212" s="32" t="str">
        <f>VLOOKUP(CU212,'ALL-Chart of Accounts'!$E:$F,2,0)</f>
        <v>Invoice Clearing Account</v>
      </c>
      <c r="DA212" s="32">
        <f t="shared" si="154"/>
        <v>119800</v>
      </c>
      <c r="DB212" s="32" t="str">
        <f t="shared" si="192"/>
        <v/>
      </c>
      <c r="DC212" s="34"/>
      <c r="DD212" s="34"/>
      <c r="DE212" s="32" t="str">
        <f t="shared" si="179"/>
        <v>CO</v>
      </c>
      <c r="DF212" s="32" t="str">
        <f>VLOOKUP(DA212,'ALL-Chart of Accounts'!$E:$F,2,0)</f>
        <v>Invoice Clearing Account</v>
      </c>
      <c r="DG212" s="32">
        <f t="shared" si="155"/>
        <v>119800</v>
      </c>
      <c r="DH212" s="32" t="str">
        <f t="shared" si="193"/>
        <v/>
      </c>
      <c r="DI212" s="34"/>
      <c r="DJ212" s="34"/>
      <c r="DK212" s="32" t="str">
        <f t="shared" si="180"/>
        <v>CO</v>
      </c>
      <c r="DL212" s="32" t="str">
        <f>VLOOKUP(DG212,'ALL-Chart of Accounts'!$E:$F,2,0)</f>
        <v>Invoice Clearing Account</v>
      </c>
      <c r="DM212" s="34"/>
      <c r="DN212" s="34"/>
      <c r="DO212" s="34"/>
      <c r="DP212" s="34"/>
      <c r="DQ212" s="34"/>
      <c r="DR212" s="34"/>
      <c r="DS212" s="34"/>
      <c r="DT212" s="34"/>
      <c r="DU212" s="34"/>
      <c r="DV212" s="34"/>
      <c r="DW212" s="34"/>
      <c r="DX212" s="34"/>
      <c r="DY212" s="34"/>
      <c r="DZ212" s="34"/>
      <c r="EA212" s="34"/>
      <c r="EB212" s="34"/>
      <c r="EC212" s="34"/>
      <c r="ED212" s="34"/>
      <c r="EE212" s="34"/>
      <c r="EF212" s="34"/>
      <c r="EG212" s="34"/>
      <c r="EH212" s="34"/>
      <c r="EI212" s="34"/>
      <c r="EJ212" s="34"/>
      <c r="EK212" s="34"/>
      <c r="EL212" s="34"/>
      <c r="EM212" s="34"/>
      <c r="EN212" s="34"/>
      <c r="EO212" s="34"/>
      <c r="EP212" s="34"/>
      <c r="ER212" s="32" t="str">
        <f t="shared" si="172"/>
        <v>1JBTICC545</v>
      </c>
      <c r="ES212" s="32" t="b">
        <f t="shared" si="171"/>
        <v>1</v>
      </c>
      <c r="ET212" s="46" t="s">
        <v>10</v>
      </c>
      <c r="EU212" s="46" t="s">
        <v>10443</v>
      </c>
      <c r="EV212" s="46" t="s">
        <v>10444</v>
      </c>
      <c r="EW212" s="46" t="s">
        <v>9398</v>
      </c>
      <c r="EX212" s="61">
        <v>43270.480615081018</v>
      </c>
      <c r="EY212" s="46" t="s">
        <v>9398</v>
      </c>
      <c r="EZ212" s="61">
        <v>43270.480615081018</v>
      </c>
    </row>
    <row r="213" spans="1:196" s="46" customFormat="1" x14ac:dyDescent="0.35">
      <c r="A213" s="47">
        <v>43270</v>
      </c>
      <c r="B213" s="47"/>
      <c r="C213" s="47">
        <v>43264</v>
      </c>
      <c r="D213" s="46" t="s">
        <v>10846</v>
      </c>
      <c r="E213" s="22" t="str">
        <f t="shared" si="181"/>
        <v>X</v>
      </c>
      <c r="F213" s="22" t="str">
        <f t="shared" si="181"/>
        <v/>
      </c>
      <c r="G213" s="22" t="str">
        <f t="shared" si="181"/>
        <v/>
      </c>
      <c r="H213" s="22" t="str">
        <f t="shared" si="181"/>
        <v>X</v>
      </c>
      <c r="I213" s="22" t="str">
        <f t="shared" si="181"/>
        <v>X</v>
      </c>
      <c r="J213" s="22" t="str">
        <f t="shared" si="181"/>
        <v/>
      </c>
      <c r="K213" s="22" t="str">
        <f t="shared" si="181"/>
        <v/>
      </c>
      <c r="L213" s="22" t="s">
        <v>10266</v>
      </c>
      <c r="M213" s="46" t="s">
        <v>10437</v>
      </c>
      <c r="N213" s="46" t="s">
        <v>10438</v>
      </c>
      <c r="O213" s="32">
        <f t="shared" si="182"/>
        <v>124535</v>
      </c>
      <c r="P213" s="34"/>
      <c r="Q213" s="34"/>
      <c r="R213" s="34"/>
      <c r="S213" s="32" t="str">
        <f>IFERROR(VLOOKUP(LEFT($M213,2),'ALL-Unit Code 4'!$W:$W,1,0),VLOOKUP($D$3,Sites!$A:$B,2,0))</f>
        <v>CO</v>
      </c>
      <c r="T213" s="32" t="str">
        <f>VLOOKUP(O213,'ALL-Chart of Accounts'!$E:$F,2,0)</f>
        <v>IC AR - New Zealand</v>
      </c>
      <c r="U213" s="34"/>
      <c r="V213" s="34"/>
      <c r="W213" s="34"/>
      <c r="X213" s="34"/>
      <c r="Y213" s="34"/>
      <c r="Z213" s="34"/>
      <c r="AA213" s="37">
        <v>119800</v>
      </c>
      <c r="AB213" s="34"/>
      <c r="AC213" s="34"/>
      <c r="AD213" s="34"/>
      <c r="AE213" s="32" t="str">
        <f t="shared" si="173"/>
        <v>CO</v>
      </c>
      <c r="AF213" s="32" t="str">
        <f>VLOOKUP(AA213,'ALL-Chart of Accounts'!$E:$F,2,0)</f>
        <v>Invoice Clearing Account</v>
      </c>
      <c r="AG213" s="32">
        <f t="shared" si="183"/>
        <v>119800</v>
      </c>
      <c r="AH213" s="32" t="str">
        <f t="shared" si="184"/>
        <v/>
      </c>
      <c r="AI213" s="32" t="str">
        <f t="shared" si="185"/>
        <v/>
      </c>
      <c r="AJ213" s="34"/>
      <c r="AK213" s="32" t="str">
        <f t="shared" si="174"/>
        <v>CO</v>
      </c>
      <c r="AL213" s="32" t="str">
        <f>VLOOKUP(AG213,'ALL-Chart of Accounts'!$E:$F,2,0)</f>
        <v>Invoice Clearing Account</v>
      </c>
      <c r="AM213" s="34"/>
      <c r="AN213" s="34"/>
      <c r="AO213" s="34"/>
      <c r="AP213" s="34"/>
      <c r="AQ213" s="34"/>
      <c r="AR213" s="34"/>
      <c r="AS213" s="32">
        <f t="shared" si="186"/>
        <v>119800</v>
      </c>
      <c r="AT213" s="32" t="str">
        <f t="shared" si="187"/>
        <v/>
      </c>
      <c r="AU213" s="32" t="str">
        <f t="shared" si="188"/>
        <v/>
      </c>
      <c r="AV213" s="34"/>
      <c r="AW213" s="32" t="str">
        <f t="shared" si="175"/>
        <v>CO</v>
      </c>
      <c r="AX213" s="32" t="str">
        <f>VLOOKUP(AS213,'ALL-Chart of Accounts'!$E:$F,2,0)</f>
        <v>Invoice Clearing Account</v>
      </c>
      <c r="AY213" s="34"/>
      <c r="AZ213" s="34"/>
      <c r="BA213" s="34"/>
      <c r="BB213" s="34"/>
      <c r="BC213" s="34"/>
      <c r="BD213" s="34"/>
      <c r="BE213" s="34"/>
      <c r="BF213" s="34"/>
      <c r="BG213" s="34"/>
      <c r="BH213" s="34"/>
      <c r="BI213" s="34"/>
      <c r="BJ213" s="34"/>
      <c r="BK213" s="34"/>
      <c r="BL213" s="34"/>
      <c r="BM213" s="34"/>
      <c r="BN213" s="34"/>
      <c r="BO213" s="34"/>
      <c r="BP213" s="34"/>
      <c r="BQ213" s="34"/>
      <c r="BR213" s="34"/>
      <c r="BS213" s="34"/>
      <c r="BT213" s="34"/>
      <c r="BU213" s="34"/>
      <c r="BV213" s="34"/>
      <c r="BW213" s="34"/>
      <c r="BX213" s="34"/>
      <c r="BY213" s="34"/>
      <c r="BZ213" s="34"/>
      <c r="CA213" s="34"/>
      <c r="CB213" s="34"/>
      <c r="CC213" s="34"/>
      <c r="CD213" s="34"/>
      <c r="CE213" s="34"/>
      <c r="CF213" s="34"/>
      <c r="CG213" s="34"/>
      <c r="CH213" s="34"/>
      <c r="CI213" s="32">
        <f t="shared" si="151"/>
        <v>119800</v>
      </c>
      <c r="CJ213" s="32" t="str">
        <f t="shared" si="189"/>
        <v/>
      </c>
      <c r="CK213" s="34"/>
      <c r="CL213" s="34"/>
      <c r="CM213" s="32" t="str">
        <f t="shared" si="176"/>
        <v>CO</v>
      </c>
      <c r="CN213" s="32" t="str">
        <f>VLOOKUP(CI213,'ALL-Chart of Accounts'!$E:$F,2,0)</f>
        <v>Invoice Clearing Account</v>
      </c>
      <c r="CO213" s="32">
        <f t="shared" si="152"/>
        <v>119800</v>
      </c>
      <c r="CP213" s="32" t="str">
        <f t="shared" si="190"/>
        <v/>
      </c>
      <c r="CQ213" s="34"/>
      <c r="CR213" s="34"/>
      <c r="CS213" s="32" t="str">
        <f t="shared" si="177"/>
        <v>CO</v>
      </c>
      <c r="CT213" s="32" t="str">
        <f>VLOOKUP(CO213,'ALL-Chart of Accounts'!$E:$F,2,0)</f>
        <v>Invoice Clearing Account</v>
      </c>
      <c r="CU213" s="32">
        <f t="shared" si="153"/>
        <v>119800</v>
      </c>
      <c r="CV213" s="32" t="str">
        <f t="shared" si="191"/>
        <v/>
      </c>
      <c r="CW213" s="34"/>
      <c r="CX213" s="34"/>
      <c r="CY213" s="32" t="str">
        <f t="shared" si="178"/>
        <v>CO</v>
      </c>
      <c r="CZ213" s="32" t="str">
        <f>VLOOKUP(CU213,'ALL-Chart of Accounts'!$E:$F,2,0)</f>
        <v>Invoice Clearing Account</v>
      </c>
      <c r="DA213" s="32">
        <f t="shared" si="154"/>
        <v>119800</v>
      </c>
      <c r="DB213" s="32" t="str">
        <f t="shared" si="192"/>
        <v/>
      </c>
      <c r="DC213" s="34"/>
      <c r="DD213" s="34"/>
      <c r="DE213" s="32" t="str">
        <f t="shared" si="179"/>
        <v>CO</v>
      </c>
      <c r="DF213" s="32" t="str">
        <f>VLOOKUP(DA213,'ALL-Chart of Accounts'!$E:$F,2,0)</f>
        <v>Invoice Clearing Account</v>
      </c>
      <c r="DG213" s="32">
        <f t="shared" si="155"/>
        <v>119800</v>
      </c>
      <c r="DH213" s="32" t="str">
        <f t="shared" si="193"/>
        <v/>
      </c>
      <c r="DI213" s="34"/>
      <c r="DJ213" s="34"/>
      <c r="DK213" s="32" t="str">
        <f t="shared" si="180"/>
        <v>CO</v>
      </c>
      <c r="DL213" s="32" t="str">
        <f>VLOOKUP(DG213,'ALL-Chart of Accounts'!$E:$F,2,0)</f>
        <v>Invoice Clearing Account</v>
      </c>
      <c r="DM213" s="34"/>
      <c r="DN213" s="34"/>
      <c r="DO213" s="34"/>
      <c r="DP213" s="34"/>
      <c r="DQ213" s="34"/>
      <c r="DR213" s="34"/>
      <c r="DS213" s="34"/>
      <c r="DT213" s="34"/>
      <c r="DU213" s="34"/>
      <c r="DV213" s="34"/>
      <c r="DW213" s="34"/>
      <c r="DX213" s="34"/>
      <c r="DY213" s="34"/>
      <c r="DZ213" s="34"/>
      <c r="EA213" s="34"/>
      <c r="EB213" s="34"/>
      <c r="EC213" s="34"/>
      <c r="ED213" s="34"/>
      <c r="EE213" s="34"/>
      <c r="EF213" s="34"/>
      <c r="EG213" s="34"/>
      <c r="EH213" s="34"/>
      <c r="EI213" s="34"/>
      <c r="EJ213" s="34"/>
      <c r="EK213" s="34"/>
      <c r="EL213" s="34"/>
      <c r="EM213" s="34"/>
      <c r="EN213" s="34"/>
      <c r="EO213" s="34"/>
      <c r="EP213" s="34"/>
      <c r="ER213" s="32" t="str">
        <f t="shared" si="172"/>
        <v>1JBTICC546</v>
      </c>
      <c r="ES213" s="32" t="b">
        <f t="shared" si="171"/>
        <v>1</v>
      </c>
      <c r="ET213" s="46" t="s">
        <v>10</v>
      </c>
      <c r="EU213" s="46" t="s">
        <v>10445</v>
      </c>
      <c r="EV213" s="46" t="s">
        <v>10446</v>
      </c>
      <c r="EW213" s="46" t="s">
        <v>9398</v>
      </c>
      <c r="EX213" s="61">
        <v>43270.480617048612</v>
      </c>
      <c r="EY213" s="46" t="s">
        <v>9398</v>
      </c>
      <c r="EZ213" s="61">
        <v>43270.480617048612</v>
      </c>
    </row>
    <row r="214" spans="1:196" s="46" customFormat="1" x14ac:dyDescent="0.35">
      <c r="A214" s="47">
        <v>43270</v>
      </c>
      <c r="B214" s="47"/>
      <c r="C214" s="47">
        <v>43264</v>
      </c>
      <c r="D214" s="46" t="s">
        <v>10846</v>
      </c>
      <c r="E214" s="22" t="str">
        <f t="shared" si="181"/>
        <v>X</v>
      </c>
      <c r="F214" s="22" t="str">
        <f t="shared" si="181"/>
        <v/>
      </c>
      <c r="G214" s="22" t="str">
        <f t="shared" si="181"/>
        <v/>
      </c>
      <c r="H214" s="22" t="str">
        <f t="shared" si="181"/>
        <v>X</v>
      </c>
      <c r="I214" s="22" t="str">
        <f t="shared" si="181"/>
        <v>X</v>
      </c>
      <c r="J214" s="22" t="str">
        <f t="shared" si="181"/>
        <v/>
      </c>
      <c r="K214" s="22" t="str">
        <f t="shared" si="181"/>
        <v/>
      </c>
      <c r="L214" s="22" t="s">
        <v>10266</v>
      </c>
      <c r="M214" s="46" t="s">
        <v>10439</v>
      </c>
      <c r="N214" s="46" t="s">
        <v>10440</v>
      </c>
      <c r="O214" s="32">
        <f t="shared" si="182"/>
        <v>124540</v>
      </c>
      <c r="P214" s="34"/>
      <c r="Q214" s="34"/>
      <c r="R214" s="34"/>
      <c r="S214" s="32" t="str">
        <f>IFERROR(VLOOKUP(LEFT($M214,2),'ALL-Unit Code 4'!$W:$W,1,0),VLOOKUP($D$3,Sites!$A:$B,2,0))</f>
        <v>CO</v>
      </c>
      <c r="T214" s="32" t="str">
        <f>VLOOKUP(O214,'ALL-Chart of Accounts'!$E:$F,2,0)</f>
        <v>IC AR - Shanghai</v>
      </c>
      <c r="U214" s="34"/>
      <c r="V214" s="34"/>
      <c r="W214" s="34"/>
      <c r="X214" s="34"/>
      <c r="Y214" s="34"/>
      <c r="Z214" s="34"/>
      <c r="AA214" s="37">
        <v>119800</v>
      </c>
      <c r="AB214" s="34"/>
      <c r="AC214" s="34"/>
      <c r="AD214" s="34"/>
      <c r="AE214" s="32" t="str">
        <f t="shared" si="173"/>
        <v>CO</v>
      </c>
      <c r="AF214" s="32" t="str">
        <f>VLOOKUP(AA214,'ALL-Chart of Accounts'!$E:$F,2,0)</f>
        <v>Invoice Clearing Account</v>
      </c>
      <c r="AG214" s="32">
        <f t="shared" si="183"/>
        <v>119800</v>
      </c>
      <c r="AH214" s="32" t="str">
        <f t="shared" si="184"/>
        <v/>
      </c>
      <c r="AI214" s="32" t="str">
        <f t="shared" si="185"/>
        <v/>
      </c>
      <c r="AJ214" s="34"/>
      <c r="AK214" s="32" t="str">
        <f t="shared" si="174"/>
        <v>CO</v>
      </c>
      <c r="AL214" s="32" t="str">
        <f>VLOOKUP(AG214,'ALL-Chart of Accounts'!$E:$F,2,0)</f>
        <v>Invoice Clearing Account</v>
      </c>
      <c r="AM214" s="34"/>
      <c r="AN214" s="34"/>
      <c r="AO214" s="34"/>
      <c r="AP214" s="34"/>
      <c r="AQ214" s="34"/>
      <c r="AR214" s="34"/>
      <c r="AS214" s="32">
        <f t="shared" si="186"/>
        <v>119800</v>
      </c>
      <c r="AT214" s="32" t="str">
        <f t="shared" si="187"/>
        <v/>
      </c>
      <c r="AU214" s="32" t="str">
        <f t="shared" si="188"/>
        <v/>
      </c>
      <c r="AV214" s="34"/>
      <c r="AW214" s="32" t="str">
        <f t="shared" si="175"/>
        <v>CO</v>
      </c>
      <c r="AX214" s="32" t="str">
        <f>VLOOKUP(AS214,'ALL-Chart of Accounts'!$E:$F,2,0)</f>
        <v>Invoice Clearing Account</v>
      </c>
      <c r="AY214" s="34"/>
      <c r="AZ214" s="34"/>
      <c r="BA214" s="34"/>
      <c r="BB214" s="34"/>
      <c r="BC214" s="34"/>
      <c r="BD214" s="34"/>
      <c r="BE214" s="34"/>
      <c r="BF214" s="34"/>
      <c r="BG214" s="34"/>
      <c r="BH214" s="34"/>
      <c r="BI214" s="34"/>
      <c r="BJ214" s="34"/>
      <c r="BK214" s="34"/>
      <c r="BL214" s="34"/>
      <c r="BM214" s="34"/>
      <c r="BN214" s="34"/>
      <c r="BO214" s="34"/>
      <c r="BP214" s="34"/>
      <c r="BQ214" s="34"/>
      <c r="BR214" s="34"/>
      <c r="BS214" s="34"/>
      <c r="BT214" s="34"/>
      <c r="BU214" s="34"/>
      <c r="BV214" s="34"/>
      <c r="BW214" s="34"/>
      <c r="BX214" s="34"/>
      <c r="BY214" s="34"/>
      <c r="BZ214" s="34"/>
      <c r="CA214" s="34"/>
      <c r="CB214" s="34"/>
      <c r="CC214" s="34"/>
      <c r="CD214" s="34"/>
      <c r="CE214" s="34"/>
      <c r="CF214" s="34"/>
      <c r="CG214" s="34"/>
      <c r="CH214" s="34"/>
      <c r="CI214" s="32">
        <f t="shared" si="151"/>
        <v>119800</v>
      </c>
      <c r="CJ214" s="32" t="str">
        <f t="shared" si="189"/>
        <v/>
      </c>
      <c r="CK214" s="34"/>
      <c r="CL214" s="34"/>
      <c r="CM214" s="32" t="str">
        <f t="shared" si="176"/>
        <v>CO</v>
      </c>
      <c r="CN214" s="32" t="str">
        <f>VLOOKUP(CI214,'ALL-Chart of Accounts'!$E:$F,2,0)</f>
        <v>Invoice Clearing Account</v>
      </c>
      <c r="CO214" s="32">
        <f t="shared" si="152"/>
        <v>119800</v>
      </c>
      <c r="CP214" s="32" t="str">
        <f t="shared" si="190"/>
        <v/>
      </c>
      <c r="CQ214" s="34"/>
      <c r="CR214" s="34"/>
      <c r="CS214" s="32" t="str">
        <f t="shared" si="177"/>
        <v>CO</v>
      </c>
      <c r="CT214" s="32" t="str">
        <f>VLOOKUP(CO214,'ALL-Chart of Accounts'!$E:$F,2,0)</f>
        <v>Invoice Clearing Account</v>
      </c>
      <c r="CU214" s="32">
        <f t="shared" si="153"/>
        <v>119800</v>
      </c>
      <c r="CV214" s="32" t="str">
        <f t="shared" si="191"/>
        <v/>
      </c>
      <c r="CW214" s="34"/>
      <c r="CX214" s="34"/>
      <c r="CY214" s="32" t="str">
        <f t="shared" si="178"/>
        <v>CO</v>
      </c>
      <c r="CZ214" s="32" t="str">
        <f>VLOOKUP(CU214,'ALL-Chart of Accounts'!$E:$F,2,0)</f>
        <v>Invoice Clearing Account</v>
      </c>
      <c r="DA214" s="32">
        <f t="shared" si="154"/>
        <v>119800</v>
      </c>
      <c r="DB214" s="32" t="str">
        <f t="shared" si="192"/>
        <v/>
      </c>
      <c r="DC214" s="34"/>
      <c r="DD214" s="34"/>
      <c r="DE214" s="32" t="str">
        <f t="shared" si="179"/>
        <v>CO</v>
      </c>
      <c r="DF214" s="32" t="str">
        <f>VLOOKUP(DA214,'ALL-Chart of Accounts'!$E:$F,2,0)</f>
        <v>Invoice Clearing Account</v>
      </c>
      <c r="DG214" s="32">
        <f t="shared" si="155"/>
        <v>119800</v>
      </c>
      <c r="DH214" s="32" t="str">
        <f t="shared" si="193"/>
        <v/>
      </c>
      <c r="DI214" s="34"/>
      <c r="DJ214" s="34"/>
      <c r="DK214" s="32" t="str">
        <f t="shared" si="180"/>
        <v>CO</v>
      </c>
      <c r="DL214" s="32" t="str">
        <f>VLOOKUP(DG214,'ALL-Chart of Accounts'!$E:$F,2,0)</f>
        <v>Invoice Clearing Account</v>
      </c>
      <c r="DM214" s="34"/>
      <c r="DN214" s="34"/>
      <c r="DO214" s="34"/>
      <c r="DP214" s="34"/>
      <c r="DQ214" s="34"/>
      <c r="DR214" s="34"/>
      <c r="DS214" s="34"/>
      <c r="DT214" s="34"/>
      <c r="DU214" s="34"/>
      <c r="DV214" s="34"/>
      <c r="DW214" s="34"/>
      <c r="DX214" s="34"/>
      <c r="DY214" s="34"/>
      <c r="DZ214" s="34"/>
      <c r="EA214" s="34"/>
      <c r="EB214" s="34"/>
      <c r="EC214" s="34"/>
      <c r="ED214" s="34"/>
      <c r="EE214" s="34"/>
      <c r="EF214" s="34"/>
      <c r="EG214" s="34"/>
      <c r="EH214" s="34"/>
      <c r="EI214" s="34"/>
      <c r="EJ214" s="34"/>
      <c r="EK214" s="34"/>
      <c r="EL214" s="34"/>
      <c r="EM214" s="34"/>
      <c r="EN214" s="34"/>
      <c r="EO214" s="34"/>
      <c r="EP214" s="34"/>
      <c r="ER214" s="32" t="str">
        <f t="shared" si="172"/>
        <v>1JBTICC550</v>
      </c>
      <c r="ES214" s="32" t="b">
        <f t="shared" si="171"/>
        <v>1</v>
      </c>
      <c r="ET214" s="46" t="s">
        <v>10</v>
      </c>
      <c r="EU214" s="46" t="s">
        <v>10447</v>
      </c>
      <c r="EV214" s="46" t="s">
        <v>10448</v>
      </c>
      <c r="EW214" s="46" t="s">
        <v>9398</v>
      </c>
      <c r="EX214" s="61">
        <v>43270.480618981484</v>
      </c>
      <c r="EY214" s="46" t="s">
        <v>9398</v>
      </c>
      <c r="EZ214" s="61">
        <v>43270.480618981484</v>
      </c>
    </row>
    <row r="215" spans="1:196" s="46" customFormat="1" x14ac:dyDescent="0.35">
      <c r="A215" s="47">
        <v>43270</v>
      </c>
      <c r="B215" s="47"/>
      <c r="C215" s="47">
        <v>43264</v>
      </c>
      <c r="D215" s="46" t="s">
        <v>10846</v>
      </c>
      <c r="E215" s="22" t="str">
        <f t="shared" si="181"/>
        <v>X</v>
      </c>
      <c r="F215" s="22" t="str">
        <f t="shared" si="181"/>
        <v/>
      </c>
      <c r="G215" s="22" t="str">
        <f t="shared" si="181"/>
        <v/>
      </c>
      <c r="H215" s="22" t="str">
        <f t="shared" si="181"/>
        <v>X</v>
      </c>
      <c r="I215" s="22" t="str">
        <f t="shared" si="181"/>
        <v>X</v>
      </c>
      <c r="J215" s="22" t="str">
        <f t="shared" si="181"/>
        <v/>
      </c>
      <c r="K215" s="22" t="str">
        <f t="shared" si="181"/>
        <v/>
      </c>
      <c r="L215" s="22" t="s">
        <v>10266</v>
      </c>
      <c r="M215" s="46" t="s">
        <v>10441</v>
      </c>
      <c r="N215" s="46" t="s">
        <v>10442</v>
      </c>
      <c r="O215" s="32">
        <f t="shared" si="182"/>
        <v>124541</v>
      </c>
      <c r="P215" s="34"/>
      <c r="Q215" s="34"/>
      <c r="R215" s="34"/>
      <c r="S215" s="32" t="str">
        <f>IFERROR(VLOOKUP(LEFT($M215,2),'ALL-Unit Code 4'!$W:$W,1,0),VLOOKUP($D$3,Sites!$A:$B,2,0))</f>
        <v>CO</v>
      </c>
      <c r="T215" s="32" t="str">
        <f>VLOOKUP(O215,'ALL-Chart of Accounts'!$E:$F,2,0)</f>
        <v>IC AR - Shanghai Holdings</v>
      </c>
      <c r="U215" s="34"/>
      <c r="V215" s="34"/>
      <c r="W215" s="34"/>
      <c r="X215" s="34"/>
      <c r="Y215" s="34"/>
      <c r="Z215" s="34"/>
      <c r="AA215" s="37">
        <v>119800</v>
      </c>
      <c r="AB215" s="34"/>
      <c r="AC215" s="34"/>
      <c r="AD215" s="34"/>
      <c r="AE215" s="32" t="str">
        <f t="shared" si="173"/>
        <v>CO</v>
      </c>
      <c r="AF215" s="32" t="str">
        <f>VLOOKUP(AA215,'ALL-Chart of Accounts'!$E:$F,2,0)</f>
        <v>Invoice Clearing Account</v>
      </c>
      <c r="AG215" s="32">
        <f t="shared" si="183"/>
        <v>119800</v>
      </c>
      <c r="AH215" s="32" t="str">
        <f t="shared" si="184"/>
        <v/>
      </c>
      <c r="AI215" s="32" t="str">
        <f t="shared" si="185"/>
        <v/>
      </c>
      <c r="AJ215" s="34"/>
      <c r="AK215" s="32" t="str">
        <f t="shared" si="174"/>
        <v>CO</v>
      </c>
      <c r="AL215" s="32" t="str">
        <f>VLOOKUP(AG215,'ALL-Chart of Accounts'!$E:$F,2,0)</f>
        <v>Invoice Clearing Account</v>
      </c>
      <c r="AM215" s="34"/>
      <c r="AN215" s="34"/>
      <c r="AO215" s="34"/>
      <c r="AP215" s="34"/>
      <c r="AQ215" s="34"/>
      <c r="AR215" s="34"/>
      <c r="AS215" s="32">
        <f t="shared" si="186"/>
        <v>119800</v>
      </c>
      <c r="AT215" s="32" t="str">
        <f t="shared" si="187"/>
        <v/>
      </c>
      <c r="AU215" s="32" t="str">
        <f t="shared" si="188"/>
        <v/>
      </c>
      <c r="AV215" s="34"/>
      <c r="AW215" s="32" t="str">
        <f t="shared" si="175"/>
        <v>CO</v>
      </c>
      <c r="AX215" s="32" t="str">
        <f>VLOOKUP(AS215,'ALL-Chart of Accounts'!$E:$F,2,0)</f>
        <v>Invoice Clearing Account</v>
      </c>
      <c r="AY215" s="34"/>
      <c r="AZ215" s="34"/>
      <c r="BA215" s="34"/>
      <c r="BB215" s="34"/>
      <c r="BC215" s="34"/>
      <c r="BD215" s="34"/>
      <c r="BE215" s="34"/>
      <c r="BF215" s="34"/>
      <c r="BG215" s="34"/>
      <c r="BH215" s="34"/>
      <c r="BI215" s="34"/>
      <c r="BJ215" s="34"/>
      <c r="BK215" s="34"/>
      <c r="BL215" s="34"/>
      <c r="BM215" s="34"/>
      <c r="BN215" s="34"/>
      <c r="BO215" s="34"/>
      <c r="BP215" s="34"/>
      <c r="BQ215" s="34"/>
      <c r="BR215" s="34"/>
      <c r="BS215" s="34"/>
      <c r="BT215" s="34"/>
      <c r="BU215" s="34"/>
      <c r="BV215" s="34"/>
      <c r="BW215" s="34"/>
      <c r="BX215" s="34"/>
      <c r="BY215" s="34"/>
      <c r="BZ215" s="34"/>
      <c r="CA215" s="34"/>
      <c r="CB215" s="34"/>
      <c r="CC215" s="34"/>
      <c r="CD215" s="34"/>
      <c r="CE215" s="34"/>
      <c r="CF215" s="34"/>
      <c r="CG215" s="34"/>
      <c r="CH215" s="34"/>
      <c r="CI215" s="32">
        <f t="shared" ref="CI215:CI228" si="194">IF(OR($L215="Interdivisional",$L215="Cost Collecting",$L215="IC Alloc"),$AA215,$AA215+100010)</f>
        <v>119800</v>
      </c>
      <c r="CJ215" s="32" t="str">
        <f t="shared" si="189"/>
        <v/>
      </c>
      <c r="CK215" s="34"/>
      <c r="CL215" s="34"/>
      <c r="CM215" s="32" t="str">
        <f t="shared" si="176"/>
        <v>CO</v>
      </c>
      <c r="CN215" s="32" t="str">
        <f>VLOOKUP(CI215,'ALL-Chart of Accounts'!$E:$F,2,0)</f>
        <v>Invoice Clearing Account</v>
      </c>
      <c r="CO215" s="32">
        <f t="shared" ref="CO215:CO228" si="195">IF(OR($L215="Cost Collecting",$L215="Interdivisional",$L215="IC Alloc"),CI215,CI215+10)</f>
        <v>119800</v>
      </c>
      <c r="CP215" s="32" t="str">
        <f t="shared" si="190"/>
        <v/>
      </c>
      <c r="CQ215" s="34"/>
      <c r="CR215" s="34"/>
      <c r="CS215" s="32" t="str">
        <f t="shared" si="177"/>
        <v>CO</v>
      </c>
      <c r="CT215" s="32" t="str">
        <f>VLOOKUP(CO215,'ALL-Chart of Accounts'!$E:$F,2,0)</f>
        <v>Invoice Clearing Account</v>
      </c>
      <c r="CU215" s="32">
        <f t="shared" ref="CU215:CU228" si="196">IF(OR($L215="Cost Collecting",$L215="Interdivisional",$L215="IC Alloc"),CO215,CO215+10)</f>
        <v>119800</v>
      </c>
      <c r="CV215" s="32" t="str">
        <f t="shared" si="191"/>
        <v/>
      </c>
      <c r="CW215" s="34"/>
      <c r="CX215" s="34"/>
      <c r="CY215" s="32" t="str">
        <f t="shared" si="178"/>
        <v>CO</v>
      </c>
      <c r="CZ215" s="32" t="str">
        <f>VLOOKUP(CU215,'ALL-Chart of Accounts'!$E:$F,2,0)</f>
        <v>Invoice Clearing Account</v>
      </c>
      <c r="DA215" s="32">
        <f t="shared" ref="DA215:DA228" si="197">IF(OR($L215="Cost Collecting",$L215="Interdivisional",$L215="IC Alloc"),CU215,CU215+10)</f>
        <v>119800</v>
      </c>
      <c r="DB215" s="32" t="str">
        <f t="shared" si="192"/>
        <v/>
      </c>
      <c r="DC215" s="34"/>
      <c r="DD215" s="34"/>
      <c r="DE215" s="32" t="str">
        <f t="shared" si="179"/>
        <v>CO</v>
      </c>
      <c r="DF215" s="32" t="str">
        <f>VLOOKUP(DA215,'ALL-Chart of Accounts'!$E:$F,2,0)</f>
        <v>Invoice Clearing Account</v>
      </c>
      <c r="DG215" s="32">
        <f t="shared" ref="DG215:DG228" si="198">IF(OR($L215="Cost Collecting",$L215="Interdivisional",$L215="IC Alloc"),DA215,DA215+10)</f>
        <v>119800</v>
      </c>
      <c r="DH215" s="32" t="str">
        <f t="shared" si="193"/>
        <v/>
      </c>
      <c r="DI215" s="34"/>
      <c r="DJ215" s="34"/>
      <c r="DK215" s="32" t="str">
        <f t="shared" si="180"/>
        <v>CO</v>
      </c>
      <c r="DL215" s="32" t="str">
        <f>VLOOKUP(DG215,'ALL-Chart of Accounts'!$E:$F,2,0)</f>
        <v>Invoice Clearing Account</v>
      </c>
      <c r="DM215" s="34"/>
      <c r="DN215" s="34"/>
      <c r="DO215" s="34"/>
      <c r="DP215" s="34"/>
      <c r="DQ215" s="34"/>
      <c r="DR215" s="34"/>
      <c r="DS215" s="34"/>
      <c r="DT215" s="34"/>
      <c r="DU215" s="34"/>
      <c r="DV215" s="34"/>
      <c r="DW215" s="34"/>
      <c r="DX215" s="34"/>
      <c r="DY215" s="34"/>
      <c r="DZ215" s="34"/>
      <c r="EA215" s="34"/>
      <c r="EB215" s="34"/>
      <c r="EC215" s="34"/>
      <c r="ED215" s="34"/>
      <c r="EE215" s="34"/>
      <c r="EF215" s="34"/>
      <c r="EG215" s="34"/>
      <c r="EH215" s="34"/>
      <c r="EI215" s="34"/>
      <c r="EJ215" s="34"/>
      <c r="EK215" s="34"/>
      <c r="EL215" s="34"/>
      <c r="EM215" s="34"/>
      <c r="EN215" s="34"/>
      <c r="EO215" s="34"/>
      <c r="EP215" s="34"/>
      <c r="ER215" s="32" t="str">
        <f t="shared" si="172"/>
        <v>1JBTICC551</v>
      </c>
      <c r="ES215" s="32" t="b">
        <f t="shared" si="171"/>
        <v>1</v>
      </c>
      <c r="ET215" s="46" t="s">
        <v>10</v>
      </c>
      <c r="EU215" s="46" t="s">
        <v>10449</v>
      </c>
      <c r="EV215" s="46" t="s">
        <v>10450</v>
      </c>
      <c r="EW215" s="46" t="s">
        <v>9398</v>
      </c>
      <c r="EX215" s="61">
        <v>43270.480620949071</v>
      </c>
      <c r="EY215" s="46" t="s">
        <v>9398</v>
      </c>
      <c r="EZ215" s="61">
        <v>43270.480620949071</v>
      </c>
    </row>
    <row r="216" spans="1:196" s="46" customFormat="1" x14ac:dyDescent="0.35">
      <c r="A216" s="47">
        <v>43270</v>
      </c>
      <c r="B216" s="47"/>
      <c r="C216" s="47">
        <v>43264</v>
      </c>
      <c r="D216" s="46" t="s">
        <v>10846</v>
      </c>
      <c r="E216" s="22" t="str">
        <f t="shared" si="181"/>
        <v>X</v>
      </c>
      <c r="F216" s="22" t="str">
        <f t="shared" si="181"/>
        <v/>
      </c>
      <c r="G216" s="22" t="str">
        <f t="shared" si="181"/>
        <v/>
      </c>
      <c r="H216" s="22" t="str">
        <f t="shared" si="181"/>
        <v>X</v>
      </c>
      <c r="I216" s="22" t="str">
        <f t="shared" si="181"/>
        <v>X</v>
      </c>
      <c r="J216" s="22" t="str">
        <f t="shared" si="181"/>
        <v/>
      </c>
      <c r="K216" s="22" t="str">
        <f t="shared" si="181"/>
        <v/>
      </c>
      <c r="L216" s="22" t="s">
        <v>10266</v>
      </c>
      <c r="M216" s="46" t="s">
        <v>10443</v>
      </c>
      <c r="N216" s="46" t="s">
        <v>10444</v>
      </c>
      <c r="O216" s="32">
        <f t="shared" si="182"/>
        <v>124545</v>
      </c>
      <c r="P216" s="34"/>
      <c r="Q216" s="34"/>
      <c r="R216" s="34"/>
      <c r="S216" s="32" t="str">
        <f>IFERROR(VLOOKUP(LEFT($M216,2),'ALL-Unit Code 4'!$W:$W,1,0),VLOOKUP($D$3,Sites!$A:$B,2,0))</f>
        <v>CO</v>
      </c>
      <c r="T216" s="32" t="str">
        <f>VLOOKUP(O216,'ALL-Chart of Accounts'!$E:$F,2,0)</f>
        <v>IC AR - Kunshan</v>
      </c>
      <c r="U216" s="34"/>
      <c r="V216" s="34"/>
      <c r="W216" s="34"/>
      <c r="X216" s="34"/>
      <c r="Y216" s="34"/>
      <c r="Z216" s="34"/>
      <c r="AA216" s="37">
        <v>119800</v>
      </c>
      <c r="AB216" s="34"/>
      <c r="AC216" s="34"/>
      <c r="AD216" s="34"/>
      <c r="AE216" s="32" t="str">
        <f t="shared" si="173"/>
        <v>CO</v>
      </c>
      <c r="AF216" s="32" t="str">
        <f>VLOOKUP(AA216,'ALL-Chart of Accounts'!$E:$F,2,0)</f>
        <v>Invoice Clearing Account</v>
      </c>
      <c r="AG216" s="32">
        <f t="shared" si="183"/>
        <v>119800</v>
      </c>
      <c r="AH216" s="32" t="str">
        <f t="shared" si="184"/>
        <v/>
      </c>
      <c r="AI216" s="32" t="str">
        <f t="shared" si="185"/>
        <v/>
      </c>
      <c r="AJ216" s="34"/>
      <c r="AK216" s="32" t="str">
        <f t="shared" si="174"/>
        <v>CO</v>
      </c>
      <c r="AL216" s="32" t="str">
        <f>VLOOKUP(AG216,'ALL-Chart of Accounts'!$E:$F,2,0)</f>
        <v>Invoice Clearing Account</v>
      </c>
      <c r="AM216" s="34"/>
      <c r="AN216" s="34"/>
      <c r="AO216" s="34"/>
      <c r="AP216" s="34"/>
      <c r="AQ216" s="34"/>
      <c r="AR216" s="34"/>
      <c r="AS216" s="32">
        <f t="shared" si="186"/>
        <v>119800</v>
      </c>
      <c r="AT216" s="32" t="str">
        <f t="shared" si="187"/>
        <v/>
      </c>
      <c r="AU216" s="32" t="str">
        <f t="shared" si="188"/>
        <v/>
      </c>
      <c r="AV216" s="34"/>
      <c r="AW216" s="32" t="str">
        <f t="shared" si="175"/>
        <v>CO</v>
      </c>
      <c r="AX216" s="32" t="str">
        <f>VLOOKUP(AS216,'ALL-Chart of Accounts'!$E:$F,2,0)</f>
        <v>Invoice Clearing Account</v>
      </c>
      <c r="AY216" s="34"/>
      <c r="AZ216" s="34"/>
      <c r="BA216" s="34"/>
      <c r="BB216" s="34"/>
      <c r="BC216" s="34"/>
      <c r="BD216" s="34"/>
      <c r="BE216" s="34"/>
      <c r="BF216" s="34"/>
      <c r="BG216" s="34"/>
      <c r="BH216" s="34"/>
      <c r="BI216" s="34"/>
      <c r="BJ216" s="34"/>
      <c r="BK216" s="34"/>
      <c r="BL216" s="34"/>
      <c r="BM216" s="34"/>
      <c r="BN216" s="34"/>
      <c r="BO216" s="34"/>
      <c r="BP216" s="34"/>
      <c r="BQ216" s="34"/>
      <c r="BR216" s="34"/>
      <c r="BS216" s="34"/>
      <c r="BT216" s="34"/>
      <c r="BU216" s="34"/>
      <c r="BV216" s="34"/>
      <c r="BW216" s="34"/>
      <c r="BX216" s="34"/>
      <c r="BY216" s="34"/>
      <c r="BZ216" s="34"/>
      <c r="CA216" s="34"/>
      <c r="CB216" s="34"/>
      <c r="CC216" s="34"/>
      <c r="CD216" s="34"/>
      <c r="CE216" s="34"/>
      <c r="CF216" s="34"/>
      <c r="CG216" s="34"/>
      <c r="CH216" s="34"/>
      <c r="CI216" s="32">
        <f t="shared" si="194"/>
        <v>119800</v>
      </c>
      <c r="CJ216" s="32" t="str">
        <f t="shared" si="189"/>
        <v/>
      </c>
      <c r="CK216" s="34"/>
      <c r="CL216" s="34"/>
      <c r="CM216" s="32" t="str">
        <f t="shared" si="176"/>
        <v>CO</v>
      </c>
      <c r="CN216" s="32" t="str">
        <f>VLOOKUP(CI216,'ALL-Chart of Accounts'!$E:$F,2,0)</f>
        <v>Invoice Clearing Account</v>
      </c>
      <c r="CO216" s="32">
        <f t="shared" si="195"/>
        <v>119800</v>
      </c>
      <c r="CP216" s="32" t="str">
        <f t="shared" si="190"/>
        <v/>
      </c>
      <c r="CQ216" s="34"/>
      <c r="CR216" s="34"/>
      <c r="CS216" s="32" t="str">
        <f t="shared" si="177"/>
        <v>CO</v>
      </c>
      <c r="CT216" s="32" t="str">
        <f>VLOOKUP(CO216,'ALL-Chart of Accounts'!$E:$F,2,0)</f>
        <v>Invoice Clearing Account</v>
      </c>
      <c r="CU216" s="32">
        <f t="shared" si="196"/>
        <v>119800</v>
      </c>
      <c r="CV216" s="32" t="str">
        <f t="shared" si="191"/>
        <v/>
      </c>
      <c r="CW216" s="34"/>
      <c r="CX216" s="34"/>
      <c r="CY216" s="32" t="str">
        <f t="shared" si="178"/>
        <v>CO</v>
      </c>
      <c r="CZ216" s="32" t="str">
        <f>VLOOKUP(CU216,'ALL-Chart of Accounts'!$E:$F,2,0)</f>
        <v>Invoice Clearing Account</v>
      </c>
      <c r="DA216" s="32">
        <f t="shared" si="197"/>
        <v>119800</v>
      </c>
      <c r="DB216" s="32" t="str">
        <f t="shared" si="192"/>
        <v/>
      </c>
      <c r="DC216" s="34"/>
      <c r="DD216" s="34"/>
      <c r="DE216" s="32" t="str">
        <f t="shared" si="179"/>
        <v>CO</v>
      </c>
      <c r="DF216" s="32" t="str">
        <f>VLOOKUP(DA216,'ALL-Chart of Accounts'!$E:$F,2,0)</f>
        <v>Invoice Clearing Account</v>
      </c>
      <c r="DG216" s="32">
        <f t="shared" si="198"/>
        <v>119800</v>
      </c>
      <c r="DH216" s="32" t="str">
        <f t="shared" si="193"/>
        <v/>
      </c>
      <c r="DI216" s="34"/>
      <c r="DJ216" s="34"/>
      <c r="DK216" s="32" t="str">
        <f t="shared" si="180"/>
        <v>CO</v>
      </c>
      <c r="DL216" s="32" t="str">
        <f>VLOOKUP(DG216,'ALL-Chart of Accounts'!$E:$F,2,0)</f>
        <v>Invoice Clearing Account</v>
      </c>
      <c r="DM216" s="34"/>
      <c r="DN216" s="34"/>
      <c r="DO216" s="34"/>
      <c r="DP216" s="34"/>
      <c r="DQ216" s="34"/>
      <c r="DR216" s="34"/>
      <c r="DS216" s="34"/>
      <c r="DT216" s="34"/>
      <c r="DU216" s="34"/>
      <c r="DV216" s="34"/>
      <c r="DW216" s="34"/>
      <c r="DX216" s="34"/>
      <c r="DY216" s="34"/>
      <c r="DZ216" s="34"/>
      <c r="EA216" s="34"/>
      <c r="EB216" s="34"/>
      <c r="EC216" s="34"/>
      <c r="ED216" s="34"/>
      <c r="EE216" s="34"/>
      <c r="EF216" s="34"/>
      <c r="EG216" s="34"/>
      <c r="EH216" s="34"/>
      <c r="EI216" s="34"/>
      <c r="EJ216" s="34"/>
      <c r="EK216" s="34"/>
      <c r="EL216" s="34"/>
      <c r="EM216" s="34"/>
      <c r="EN216" s="34"/>
      <c r="EO216" s="34"/>
      <c r="EP216" s="34"/>
      <c r="ER216" s="32" t="str">
        <f t="shared" si="172"/>
        <v>1JBTICC555</v>
      </c>
      <c r="ES216" s="32" t="b">
        <f t="shared" si="171"/>
        <v>1</v>
      </c>
      <c r="ET216" s="46" t="s">
        <v>10</v>
      </c>
      <c r="EU216" s="46" t="s">
        <v>10451</v>
      </c>
      <c r="EV216" s="46" t="s">
        <v>10452</v>
      </c>
      <c r="EW216" s="46" t="s">
        <v>9398</v>
      </c>
      <c r="EX216" s="61">
        <v>43270.480622800926</v>
      </c>
      <c r="EY216" s="46" t="s">
        <v>9398</v>
      </c>
      <c r="EZ216" s="61">
        <v>43270.480622800926</v>
      </c>
    </row>
    <row r="217" spans="1:196" s="46" customFormat="1" x14ac:dyDescent="0.35">
      <c r="A217" s="47">
        <v>43270</v>
      </c>
      <c r="B217" s="47"/>
      <c r="C217" s="47">
        <v>43264</v>
      </c>
      <c r="D217" s="46" t="s">
        <v>10846</v>
      </c>
      <c r="E217" s="22" t="str">
        <f t="shared" si="181"/>
        <v>X</v>
      </c>
      <c r="F217" s="22" t="str">
        <f t="shared" si="181"/>
        <v/>
      </c>
      <c r="G217" s="22" t="str">
        <f t="shared" si="181"/>
        <v/>
      </c>
      <c r="H217" s="22" t="str">
        <f t="shared" si="181"/>
        <v>X</v>
      </c>
      <c r="I217" s="22" t="str">
        <f t="shared" si="181"/>
        <v>X</v>
      </c>
      <c r="J217" s="22" t="str">
        <f t="shared" si="181"/>
        <v/>
      </c>
      <c r="K217" s="22" t="str">
        <f t="shared" si="181"/>
        <v/>
      </c>
      <c r="L217" s="22" t="s">
        <v>10266</v>
      </c>
      <c r="M217" s="46" t="s">
        <v>10445</v>
      </c>
      <c r="N217" s="46" t="s">
        <v>10446</v>
      </c>
      <c r="O217" s="32">
        <f t="shared" si="182"/>
        <v>124546</v>
      </c>
      <c r="P217" s="34"/>
      <c r="Q217" s="34"/>
      <c r="R217" s="34"/>
      <c r="S217" s="32" t="str">
        <f>IFERROR(VLOOKUP(LEFT($M217,2),'ALL-Unit Code 4'!$W:$W,1,0),VLOOKUP($D$3,Sites!$A:$B,2,0))</f>
        <v>CO</v>
      </c>
      <c r="T217" s="32" t="str">
        <f>VLOOKUP(O217,'ALL-Chart of Accounts'!$E:$F,2,0)</f>
        <v>IC AR - Kunshan Holdings</v>
      </c>
      <c r="U217" s="34"/>
      <c r="V217" s="34"/>
      <c r="W217" s="34"/>
      <c r="X217" s="34"/>
      <c r="Y217" s="34"/>
      <c r="Z217" s="34"/>
      <c r="AA217" s="37">
        <v>119800</v>
      </c>
      <c r="AB217" s="34"/>
      <c r="AC217" s="34"/>
      <c r="AD217" s="34"/>
      <c r="AE217" s="32" t="str">
        <f t="shared" si="173"/>
        <v>CO</v>
      </c>
      <c r="AF217" s="32" t="str">
        <f>VLOOKUP(AA217,'ALL-Chart of Accounts'!$E:$F,2,0)</f>
        <v>Invoice Clearing Account</v>
      </c>
      <c r="AG217" s="32">
        <f t="shared" si="183"/>
        <v>119800</v>
      </c>
      <c r="AH217" s="32" t="str">
        <f t="shared" si="184"/>
        <v/>
      </c>
      <c r="AI217" s="32" t="str">
        <f t="shared" si="185"/>
        <v/>
      </c>
      <c r="AJ217" s="34"/>
      <c r="AK217" s="32" t="str">
        <f t="shared" si="174"/>
        <v>CO</v>
      </c>
      <c r="AL217" s="32" t="str">
        <f>VLOOKUP(AG217,'ALL-Chart of Accounts'!$E:$F,2,0)</f>
        <v>Invoice Clearing Account</v>
      </c>
      <c r="AM217" s="34"/>
      <c r="AN217" s="34"/>
      <c r="AO217" s="34"/>
      <c r="AP217" s="34"/>
      <c r="AQ217" s="34"/>
      <c r="AR217" s="34"/>
      <c r="AS217" s="32">
        <f t="shared" si="186"/>
        <v>119800</v>
      </c>
      <c r="AT217" s="32" t="str">
        <f t="shared" si="187"/>
        <v/>
      </c>
      <c r="AU217" s="32" t="str">
        <f t="shared" si="188"/>
        <v/>
      </c>
      <c r="AV217" s="34"/>
      <c r="AW217" s="32" t="str">
        <f t="shared" si="175"/>
        <v>CO</v>
      </c>
      <c r="AX217" s="32" t="str">
        <f>VLOOKUP(AS217,'ALL-Chart of Accounts'!$E:$F,2,0)</f>
        <v>Invoice Clearing Account</v>
      </c>
      <c r="AY217" s="34"/>
      <c r="AZ217" s="34"/>
      <c r="BA217" s="34"/>
      <c r="BB217" s="34"/>
      <c r="BC217" s="34"/>
      <c r="BD217" s="34"/>
      <c r="BE217" s="34"/>
      <c r="BF217" s="34"/>
      <c r="BG217" s="34"/>
      <c r="BH217" s="34"/>
      <c r="BI217" s="34"/>
      <c r="BJ217" s="34"/>
      <c r="BK217" s="34"/>
      <c r="BL217" s="34"/>
      <c r="BM217" s="34"/>
      <c r="BN217" s="34"/>
      <c r="BO217" s="34"/>
      <c r="BP217" s="34"/>
      <c r="BQ217" s="34"/>
      <c r="BR217" s="34"/>
      <c r="BS217" s="34"/>
      <c r="BT217" s="34"/>
      <c r="BU217" s="34"/>
      <c r="BV217" s="34"/>
      <c r="BW217" s="34"/>
      <c r="BX217" s="34"/>
      <c r="BY217" s="34"/>
      <c r="BZ217" s="34"/>
      <c r="CA217" s="34"/>
      <c r="CB217" s="34"/>
      <c r="CC217" s="34"/>
      <c r="CD217" s="34"/>
      <c r="CE217" s="34"/>
      <c r="CF217" s="34"/>
      <c r="CG217" s="34"/>
      <c r="CH217" s="34"/>
      <c r="CI217" s="32">
        <f t="shared" si="194"/>
        <v>119800</v>
      </c>
      <c r="CJ217" s="32" t="str">
        <f t="shared" si="189"/>
        <v/>
      </c>
      <c r="CK217" s="34"/>
      <c r="CL217" s="34"/>
      <c r="CM217" s="32" t="str">
        <f t="shared" si="176"/>
        <v>CO</v>
      </c>
      <c r="CN217" s="32" t="str">
        <f>VLOOKUP(CI217,'ALL-Chart of Accounts'!$E:$F,2,0)</f>
        <v>Invoice Clearing Account</v>
      </c>
      <c r="CO217" s="32">
        <f t="shared" si="195"/>
        <v>119800</v>
      </c>
      <c r="CP217" s="32" t="str">
        <f t="shared" si="190"/>
        <v/>
      </c>
      <c r="CQ217" s="34"/>
      <c r="CR217" s="34"/>
      <c r="CS217" s="32" t="str">
        <f t="shared" si="177"/>
        <v>CO</v>
      </c>
      <c r="CT217" s="32" t="str">
        <f>VLOOKUP(CO217,'ALL-Chart of Accounts'!$E:$F,2,0)</f>
        <v>Invoice Clearing Account</v>
      </c>
      <c r="CU217" s="32">
        <f t="shared" si="196"/>
        <v>119800</v>
      </c>
      <c r="CV217" s="32" t="str">
        <f t="shared" si="191"/>
        <v/>
      </c>
      <c r="CW217" s="34"/>
      <c r="CX217" s="34"/>
      <c r="CY217" s="32" t="str">
        <f t="shared" si="178"/>
        <v>CO</v>
      </c>
      <c r="CZ217" s="32" t="str">
        <f>VLOOKUP(CU217,'ALL-Chart of Accounts'!$E:$F,2,0)</f>
        <v>Invoice Clearing Account</v>
      </c>
      <c r="DA217" s="32">
        <f t="shared" si="197"/>
        <v>119800</v>
      </c>
      <c r="DB217" s="32" t="str">
        <f t="shared" si="192"/>
        <v/>
      </c>
      <c r="DC217" s="34"/>
      <c r="DD217" s="34"/>
      <c r="DE217" s="32" t="str">
        <f t="shared" si="179"/>
        <v>CO</v>
      </c>
      <c r="DF217" s="32" t="str">
        <f>VLOOKUP(DA217,'ALL-Chart of Accounts'!$E:$F,2,0)</f>
        <v>Invoice Clearing Account</v>
      </c>
      <c r="DG217" s="32">
        <f t="shared" si="198"/>
        <v>119800</v>
      </c>
      <c r="DH217" s="32" t="str">
        <f t="shared" si="193"/>
        <v/>
      </c>
      <c r="DI217" s="34"/>
      <c r="DJ217" s="34"/>
      <c r="DK217" s="32" t="str">
        <f t="shared" si="180"/>
        <v>CO</v>
      </c>
      <c r="DL217" s="32" t="str">
        <f>VLOOKUP(DG217,'ALL-Chart of Accounts'!$E:$F,2,0)</f>
        <v>Invoice Clearing Account</v>
      </c>
      <c r="DM217" s="34"/>
      <c r="DN217" s="34"/>
      <c r="DO217" s="34"/>
      <c r="DP217" s="34"/>
      <c r="DQ217" s="34"/>
      <c r="DR217" s="34"/>
      <c r="DS217" s="34"/>
      <c r="DT217" s="34"/>
      <c r="DU217" s="34"/>
      <c r="DV217" s="34"/>
      <c r="DW217" s="34"/>
      <c r="DX217" s="34"/>
      <c r="DY217" s="34"/>
      <c r="DZ217" s="34"/>
      <c r="EA217" s="34"/>
      <c r="EB217" s="34"/>
      <c r="EC217" s="34"/>
      <c r="ED217" s="34"/>
      <c r="EE217" s="34"/>
      <c r="EF217" s="34"/>
      <c r="EG217" s="34"/>
      <c r="EH217" s="34"/>
      <c r="EI217" s="34"/>
      <c r="EJ217" s="34"/>
      <c r="EK217" s="34"/>
      <c r="EL217" s="34"/>
      <c r="EM217" s="34"/>
      <c r="EN217" s="34"/>
      <c r="EO217" s="34"/>
      <c r="EP217" s="34"/>
      <c r="ER217" s="32" t="str">
        <f t="shared" si="172"/>
        <v>1JBTICC556</v>
      </c>
      <c r="ES217" s="32" t="b">
        <f t="shared" si="171"/>
        <v>1</v>
      </c>
      <c r="ET217" s="46" t="s">
        <v>10</v>
      </c>
      <c r="EU217" s="46" t="s">
        <v>10453</v>
      </c>
      <c r="EV217" s="46" t="s">
        <v>10454</v>
      </c>
      <c r="EW217" s="46" t="s">
        <v>9398</v>
      </c>
      <c r="EX217" s="61">
        <v>43270.480624687501</v>
      </c>
      <c r="EY217" s="46" t="s">
        <v>9398</v>
      </c>
      <c r="EZ217" s="61">
        <v>43270.480624687501</v>
      </c>
    </row>
    <row r="218" spans="1:196" s="46" customFormat="1" x14ac:dyDescent="0.35">
      <c r="A218" s="47">
        <v>43270</v>
      </c>
      <c r="B218" s="47"/>
      <c r="C218" s="47">
        <v>43264</v>
      </c>
      <c r="D218" s="46" t="s">
        <v>10846</v>
      </c>
      <c r="E218" s="22" t="str">
        <f t="shared" si="181"/>
        <v>X</v>
      </c>
      <c r="F218" s="22" t="str">
        <f t="shared" si="181"/>
        <v/>
      </c>
      <c r="G218" s="22" t="str">
        <f t="shared" si="181"/>
        <v/>
      </c>
      <c r="H218" s="22" t="str">
        <f t="shared" si="181"/>
        <v>X</v>
      </c>
      <c r="I218" s="22" t="str">
        <f t="shared" si="181"/>
        <v>X</v>
      </c>
      <c r="J218" s="22" t="str">
        <f t="shared" si="181"/>
        <v/>
      </c>
      <c r="K218" s="22" t="str">
        <f t="shared" si="181"/>
        <v/>
      </c>
      <c r="L218" s="22" t="s">
        <v>10266</v>
      </c>
      <c r="M218" s="46" t="s">
        <v>10447</v>
      </c>
      <c r="N218" s="46" t="s">
        <v>10448</v>
      </c>
      <c r="O218" s="32">
        <f t="shared" si="182"/>
        <v>124550</v>
      </c>
      <c r="P218" s="34"/>
      <c r="Q218" s="34"/>
      <c r="R218" s="34"/>
      <c r="S218" s="32" t="str">
        <f>IFERROR(VLOOKUP(LEFT($M218,2),'ALL-Unit Code 4'!$W:$W,1,0),VLOOKUP($D$3,Sites!$A:$B,2,0))</f>
        <v>CO</v>
      </c>
      <c r="T218" s="32" t="str">
        <f>VLOOKUP(O218,'ALL-Chart of Accounts'!$E:$F,2,0)</f>
        <v>IC AR - Ningbo</v>
      </c>
      <c r="U218" s="34"/>
      <c r="V218" s="34"/>
      <c r="W218" s="34"/>
      <c r="X218" s="34"/>
      <c r="Y218" s="34"/>
      <c r="Z218" s="34"/>
      <c r="AA218" s="37">
        <v>119800</v>
      </c>
      <c r="AB218" s="34"/>
      <c r="AC218" s="34"/>
      <c r="AD218" s="34"/>
      <c r="AE218" s="32" t="str">
        <f t="shared" si="173"/>
        <v>CO</v>
      </c>
      <c r="AF218" s="32" t="str">
        <f>VLOOKUP(AA218,'ALL-Chart of Accounts'!$E:$F,2,0)</f>
        <v>Invoice Clearing Account</v>
      </c>
      <c r="AG218" s="32">
        <f t="shared" si="183"/>
        <v>119800</v>
      </c>
      <c r="AH218" s="32" t="str">
        <f t="shared" si="184"/>
        <v/>
      </c>
      <c r="AI218" s="32" t="str">
        <f t="shared" si="185"/>
        <v/>
      </c>
      <c r="AJ218" s="34"/>
      <c r="AK218" s="32" t="str">
        <f t="shared" si="174"/>
        <v>CO</v>
      </c>
      <c r="AL218" s="32" t="str">
        <f>VLOOKUP(AG218,'ALL-Chart of Accounts'!$E:$F,2,0)</f>
        <v>Invoice Clearing Account</v>
      </c>
      <c r="AM218" s="34"/>
      <c r="AN218" s="34"/>
      <c r="AO218" s="34"/>
      <c r="AP218" s="34"/>
      <c r="AQ218" s="34"/>
      <c r="AR218" s="34"/>
      <c r="AS218" s="32">
        <f t="shared" si="186"/>
        <v>119800</v>
      </c>
      <c r="AT218" s="32" t="str">
        <f t="shared" si="187"/>
        <v/>
      </c>
      <c r="AU218" s="32" t="str">
        <f t="shared" si="188"/>
        <v/>
      </c>
      <c r="AV218" s="34"/>
      <c r="AW218" s="32" t="str">
        <f t="shared" si="175"/>
        <v>CO</v>
      </c>
      <c r="AX218" s="32" t="str">
        <f>VLOOKUP(AS218,'ALL-Chart of Accounts'!$E:$F,2,0)</f>
        <v>Invoice Clearing Account</v>
      </c>
      <c r="AY218" s="34"/>
      <c r="AZ218" s="34"/>
      <c r="BA218" s="34"/>
      <c r="BB218" s="34"/>
      <c r="BC218" s="34"/>
      <c r="BD218" s="34"/>
      <c r="BE218" s="34"/>
      <c r="BF218" s="34"/>
      <c r="BG218" s="34"/>
      <c r="BH218" s="34"/>
      <c r="BI218" s="34"/>
      <c r="BJ218" s="34"/>
      <c r="BK218" s="34"/>
      <c r="BL218" s="34"/>
      <c r="BM218" s="34"/>
      <c r="BN218" s="34"/>
      <c r="BO218" s="34"/>
      <c r="BP218" s="34"/>
      <c r="BQ218" s="34"/>
      <c r="BR218" s="34"/>
      <c r="BS218" s="34"/>
      <c r="BT218" s="34"/>
      <c r="BU218" s="34"/>
      <c r="BV218" s="34"/>
      <c r="BW218" s="34"/>
      <c r="BX218" s="34"/>
      <c r="BY218" s="34"/>
      <c r="BZ218" s="34"/>
      <c r="CA218" s="34"/>
      <c r="CB218" s="34"/>
      <c r="CC218" s="34"/>
      <c r="CD218" s="34"/>
      <c r="CE218" s="34"/>
      <c r="CF218" s="34"/>
      <c r="CG218" s="34"/>
      <c r="CH218" s="34"/>
      <c r="CI218" s="32">
        <f t="shared" si="194"/>
        <v>119800</v>
      </c>
      <c r="CJ218" s="32" t="str">
        <f t="shared" si="189"/>
        <v/>
      </c>
      <c r="CK218" s="34"/>
      <c r="CL218" s="34"/>
      <c r="CM218" s="32" t="str">
        <f t="shared" si="176"/>
        <v>CO</v>
      </c>
      <c r="CN218" s="32" t="str">
        <f>VLOOKUP(CI218,'ALL-Chart of Accounts'!$E:$F,2,0)</f>
        <v>Invoice Clearing Account</v>
      </c>
      <c r="CO218" s="32">
        <f t="shared" si="195"/>
        <v>119800</v>
      </c>
      <c r="CP218" s="32" t="str">
        <f t="shared" si="190"/>
        <v/>
      </c>
      <c r="CQ218" s="34"/>
      <c r="CR218" s="34"/>
      <c r="CS218" s="32" t="str">
        <f t="shared" si="177"/>
        <v>CO</v>
      </c>
      <c r="CT218" s="32" t="str">
        <f>VLOOKUP(CO218,'ALL-Chart of Accounts'!$E:$F,2,0)</f>
        <v>Invoice Clearing Account</v>
      </c>
      <c r="CU218" s="32">
        <f t="shared" si="196"/>
        <v>119800</v>
      </c>
      <c r="CV218" s="32" t="str">
        <f t="shared" si="191"/>
        <v/>
      </c>
      <c r="CW218" s="34"/>
      <c r="CX218" s="34"/>
      <c r="CY218" s="32" t="str">
        <f t="shared" si="178"/>
        <v>CO</v>
      </c>
      <c r="CZ218" s="32" t="str">
        <f>VLOOKUP(CU218,'ALL-Chart of Accounts'!$E:$F,2,0)</f>
        <v>Invoice Clearing Account</v>
      </c>
      <c r="DA218" s="32">
        <f t="shared" si="197"/>
        <v>119800</v>
      </c>
      <c r="DB218" s="32" t="str">
        <f t="shared" si="192"/>
        <v/>
      </c>
      <c r="DC218" s="34"/>
      <c r="DD218" s="34"/>
      <c r="DE218" s="32" t="str">
        <f t="shared" si="179"/>
        <v>CO</v>
      </c>
      <c r="DF218" s="32" t="str">
        <f>VLOOKUP(DA218,'ALL-Chart of Accounts'!$E:$F,2,0)</f>
        <v>Invoice Clearing Account</v>
      </c>
      <c r="DG218" s="32">
        <f t="shared" si="198"/>
        <v>119800</v>
      </c>
      <c r="DH218" s="32" t="str">
        <f t="shared" si="193"/>
        <v/>
      </c>
      <c r="DI218" s="34"/>
      <c r="DJ218" s="34"/>
      <c r="DK218" s="32" t="str">
        <f t="shared" si="180"/>
        <v>CO</v>
      </c>
      <c r="DL218" s="32" t="str">
        <f>VLOOKUP(DG218,'ALL-Chart of Accounts'!$E:$F,2,0)</f>
        <v>Invoice Clearing Account</v>
      </c>
      <c r="DM218" s="34"/>
      <c r="DN218" s="34"/>
      <c r="DO218" s="34"/>
      <c r="DP218" s="34"/>
      <c r="DQ218" s="34"/>
      <c r="DR218" s="34"/>
      <c r="DS218" s="34"/>
      <c r="DT218" s="34"/>
      <c r="DU218" s="34"/>
      <c r="DV218" s="34"/>
      <c r="DW218" s="34"/>
      <c r="DX218" s="34"/>
      <c r="DY218" s="34"/>
      <c r="DZ218" s="34"/>
      <c r="EA218" s="34"/>
      <c r="EB218" s="34"/>
      <c r="EC218" s="34"/>
      <c r="ED218" s="34"/>
      <c r="EE218" s="34"/>
      <c r="EF218" s="34"/>
      <c r="EG218" s="34"/>
      <c r="EH218" s="34"/>
      <c r="EI218" s="34"/>
      <c r="EJ218" s="34"/>
      <c r="EK218" s="34"/>
      <c r="EL218" s="34"/>
      <c r="EM218" s="34"/>
      <c r="EN218" s="34"/>
      <c r="EO218" s="34"/>
      <c r="EP218" s="34"/>
      <c r="ER218" s="32" t="str">
        <f t="shared" si="172"/>
        <v>1JBTICC900</v>
      </c>
      <c r="ES218" s="32" t="b">
        <f t="shared" si="171"/>
        <v>1</v>
      </c>
      <c r="ET218" s="46" t="s">
        <v>10</v>
      </c>
      <c r="EU218" s="46" t="s">
        <v>10457</v>
      </c>
      <c r="EV218" s="46" t="s">
        <v>10458</v>
      </c>
      <c r="EW218" s="46" t="s">
        <v>9398</v>
      </c>
      <c r="EX218" s="61">
        <v>43270.480626539349</v>
      </c>
      <c r="EY218" s="46" t="s">
        <v>9398</v>
      </c>
      <c r="EZ218" s="61">
        <v>43270.480626539349</v>
      </c>
    </row>
    <row r="219" spans="1:196" x14ac:dyDescent="0.35">
      <c r="A219" s="47">
        <v>43270</v>
      </c>
      <c r="B219" s="47"/>
      <c r="C219" s="47">
        <v>43264</v>
      </c>
      <c r="D219" s="46" t="s">
        <v>10846</v>
      </c>
      <c r="E219" s="22" t="str">
        <f t="shared" si="181"/>
        <v>X</v>
      </c>
      <c r="F219" s="22" t="str">
        <f t="shared" si="181"/>
        <v/>
      </c>
      <c r="G219" s="22" t="str">
        <f t="shared" si="181"/>
        <v/>
      </c>
      <c r="H219" s="22" t="str">
        <f t="shared" si="181"/>
        <v>X</v>
      </c>
      <c r="I219" s="22" t="str">
        <f t="shared" si="181"/>
        <v>X</v>
      </c>
      <c r="J219" s="22" t="str">
        <f t="shared" si="181"/>
        <v/>
      </c>
      <c r="K219" s="22" t="str">
        <f t="shared" si="181"/>
        <v/>
      </c>
      <c r="L219" s="22" t="s">
        <v>10266</v>
      </c>
      <c r="M219" s="46" t="s">
        <v>10449</v>
      </c>
      <c r="N219" s="46" t="s">
        <v>10450</v>
      </c>
      <c r="O219" s="32">
        <f t="shared" si="182"/>
        <v>124551</v>
      </c>
      <c r="P219" s="34"/>
      <c r="Q219" s="34"/>
      <c r="R219" s="34"/>
      <c r="S219" s="32" t="str">
        <f>IFERROR(VLOOKUP(LEFT($M219,2),'ALL-Unit Code 4'!$W:$W,1,0),VLOOKUP($D$3,Sites!$A:$B,2,0))</f>
        <v>CO</v>
      </c>
      <c r="T219" s="32" t="str">
        <f>VLOOKUP(O219,'ALL-Chart of Accounts'!$E:$F,2,0)</f>
        <v>IC AR - Ningbo Holdings</v>
      </c>
      <c r="U219" s="34"/>
      <c r="V219" s="34"/>
      <c r="W219" s="34"/>
      <c r="X219" s="34"/>
      <c r="Y219" s="34"/>
      <c r="Z219" s="34"/>
      <c r="AA219" s="37">
        <v>119800</v>
      </c>
      <c r="AB219" s="34"/>
      <c r="AC219" s="34"/>
      <c r="AD219" s="34"/>
      <c r="AE219" s="32" t="str">
        <f t="shared" si="173"/>
        <v>CO</v>
      </c>
      <c r="AF219" s="32" t="str">
        <f>VLOOKUP(AA219,'ALL-Chart of Accounts'!$E:$F,2,0)</f>
        <v>Invoice Clearing Account</v>
      </c>
      <c r="AG219" s="32">
        <f t="shared" si="183"/>
        <v>119800</v>
      </c>
      <c r="AH219" s="32" t="str">
        <f t="shared" si="184"/>
        <v/>
      </c>
      <c r="AI219" s="32" t="str">
        <f t="shared" si="185"/>
        <v/>
      </c>
      <c r="AJ219" s="34"/>
      <c r="AK219" s="32" t="str">
        <f t="shared" si="174"/>
        <v>CO</v>
      </c>
      <c r="AL219" s="32" t="str">
        <f>VLOOKUP(AG219,'ALL-Chart of Accounts'!$E:$F,2,0)</f>
        <v>Invoice Clearing Account</v>
      </c>
      <c r="AM219" s="34"/>
      <c r="AN219" s="34"/>
      <c r="AO219" s="34"/>
      <c r="AP219" s="34"/>
      <c r="AQ219" s="34"/>
      <c r="AR219" s="34"/>
      <c r="AS219" s="32">
        <f t="shared" si="186"/>
        <v>119800</v>
      </c>
      <c r="AT219" s="32" t="str">
        <f t="shared" si="187"/>
        <v/>
      </c>
      <c r="AU219" s="32" t="str">
        <f t="shared" si="188"/>
        <v/>
      </c>
      <c r="AV219" s="34"/>
      <c r="AW219" s="32" t="str">
        <f t="shared" si="175"/>
        <v>CO</v>
      </c>
      <c r="AX219" s="32" t="str">
        <f>VLOOKUP(AS219,'ALL-Chart of Accounts'!$E:$F,2,0)</f>
        <v>Invoice Clearing Account</v>
      </c>
      <c r="AY219" s="34"/>
      <c r="AZ219" s="34"/>
      <c r="BA219" s="34"/>
      <c r="BB219" s="34"/>
      <c r="BC219" s="34"/>
      <c r="BD219" s="34"/>
      <c r="BE219" s="34"/>
      <c r="BF219" s="34"/>
      <c r="BG219" s="34"/>
      <c r="BH219" s="34"/>
      <c r="BI219" s="34"/>
      <c r="BJ219" s="34"/>
      <c r="BK219" s="34"/>
      <c r="BL219" s="34"/>
      <c r="BM219" s="34"/>
      <c r="BN219" s="34"/>
      <c r="BO219" s="34"/>
      <c r="BP219" s="34"/>
      <c r="BQ219" s="34"/>
      <c r="BR219" s="34"/>
      <c r="BS219" s="34"/>
      <c r="BT219" s="34"/>
      <c r="BU219" s="34"/>
      <c r="BV219" s="34"/>
      <c r="BW219" s="34"/>
      <c r="BX219" s="34"/>
      <c r="BY219" s="34"/>
      <c r="BZ219" s="34"/>
      <c r="CA219" s="34"/>
      <c r="CB219" s="34"/>
      <c r="CC219" s="34"/>
      <c r="CD219" s="34"/>
      <c r="CE219" s="34"/>
      <c r="CF219" s="34"/>
      <c r="CG219" s="34"/>
      <c r="CH219" s="34"/>
      <c r="CI219" s="32">
        <f t="shared" si="194"/>
        <v>119800</v>
      </c>
      <c r="CJ219" s="32" t="str">
        <f t="shared" si="189"/>
        <v/>
      </c>
      <c r="CK219" s="34"/>
      <c r="CL219" s="34"/>
      <c r="CM219" s="32" t="str">
        <f t="shared" si="176"/>
        <v>CO</v>
      </c>
      <c r="CN219" s="32" t="str">
        <f>VLOOKUP(CI219,'ALL-Chart of Accounts'!$E:$F,2,0)</f>
        <v>Invoice Clearing Account</v>
      </c>
      <c r="CO219" s="32">
        <f t="shared" si="195"/>
        <v>119800</v>
      </c>
      <c r="CP219" s="32" t="str">
        <f t="shared" si="190"/>
        <v/>
      </c>
      <c r="CQ219" s="34"/>
      <c r="CR219" s="34"/>
      <c r="CS219" s="32" t="str">
        <f t="shared" si="177"/>
        <v>CO</v>
      </c>
      <c r="CT219" s="32" t="str">
        <f>VLOOKUP(CO219,'ALL-Chart of Accounts'!$E:$F,2,0)</f>
        <v>Invoice Clearing Account</v>
      </c>
      <c r="CU219" s="32">
        <f t="shared" si="196"/>
        <v>119800</v>
      </c>
      <c r="CV219" s="32" t="str">
        <f t="shared" si="191"/>
        <v/>
      </c>
      <c r="CW219" s="34"/>
      <c r="CX219" s="34"/>
      <c r="CY219" s="32" t="str">
        <f t="shared" si="178"/>
        <v>CO</v>
      </c>
      <c r="CZ219" s="32" t="str">
        <f>VLOOKUP(CU219,'ALL-Chart of Accounts'!$E:$F,2,0)</f>
        <v>Invoice Clearing Account</v>
      </c>
      <c r="DA219" s="32">
        <f t="shared" si="197"/>
        <v>119800</v>
      </c>
      <c r="DB219" s="32" t="str">
        <f t="shared" si="192"/>
        <v/>
      </c>
      <c r="DC219" s="34"/>
      <c r="DD219" s="34"/>
      <c r="DE219" s="32" t="str">
        <f t="shared" si="179"/>
        <v>CO</v>
      </c>
      <c r="DF219" s="32" t="str">
        <f>VLOOKUP(DA219,'ALL-Chart of Accounts'!$E:$F,2,0)</f>
        <v>Invoice Clearing Account</v>
      </c>
      <c r="DG219" s="32">
        <f t="shared" si="198"/>
        <v>119800</v>
      </c>
      <c r="DH219" s="32" t="str">
        <f t="shared" si="193"/>
        <v/>
      </c>
      <c r="DI219" s="34"/>
      <c r="DJ219" s="34"/>
      <c r="DK219" s="32" t="str">
        <f t="shared" si="180"/>
        <v>CO</v>
      </c>
      <c r="DL219" s="32" t="str">
        <f>VLOOKUP(DG219,'ALL-Chart of Accounts'!$E:$F,2,0)</f>
        <v>Invoice Clearing Account</v>
      </c>
      <c r="DM219" s="34"/>
      <c r="DN219" s="34"/>
      <c r="DO219" s="34"/>
      <c r="DP219" s="34"/>
      <c r="DQ219" s="34"/>
      <c r="DR219" s="34"/>
      <c r="DS219" s="34"/>
      <c r="DT219" s="34"/>
      <c r="DU219" s="34"/>
      <c r="DV219" s="34"/>
      <c r="DW219" s="34"/>
      <c r="DX219" s="34"/>
      <c r="DY219" s="34"/>
      <c r="DZ219" s="34"/>
      <c r="EA219" s="34"/>
      <c r="EB219" s="34"/>
      <c r="EC219" s="34"/>
      <c r="ED219" s="34"/>
      <c r="EE219" s="34"/>
      <c r="EF219" s="34"/>
      <c r="EG219" s="34"/>
      <c r="EH219" s="34"/>
      <c r="EI219" s="34"/>
      <c r="EJ219" s="34"/>
      <c r="EK219" s="34"/>
      <c r="EL219" s="34"/>
      <c r="EM219" s="34"/>
      <c r="EN219" s="34"/>
      <c r="EO219" s="34"/>
      <c r="EP219" s="34"/>
      <c r="EQ219" s="46"/>
      <c r="ER219" s="32" t="str">
        <f t="shared" si="172"/>
        <v>1JBTPHACQ</v>
      </c>
      <c r="ES219" s="32" t="b">
        <f t="shared" si="171"/>
        <v>1</v>
      </c>
      <c r="ET219" s="46" t="s">
        <v>10</v>
      </c>
      <c r="EU219" s="46" t="s">
        <v>10837</v>
      </c>
      <c r="EV219" s="46" t="s">
        <v>10838</v>
      </c>
      <c r="EW219" s="46" t="s">
        <v>9398</v>
      </c>
      <c r="EX219" s="61">
        <v>43301.60381724537</v>
      </c>
      <c r="EY219" s="46" t="s">
        <v>9398</v>
      </c>
      <c r="EZ219" s="61">
        <v>43301.60381724537</v>
      </c>
      <c r="FA219" s="46"/>
      <c r="FB219" s="46"/>
      <c r="FC219" s="46"/>
      <c r="FD219" s="46"/>
      <c r="FE219" s="46"/>
      <c r="FF219" s="46"/>
      <c r="FG219" s="46"/>
      <c r="FH219" s="46"/>
      <c r="FI219" s="46"/>
      <c r="FJ219" s="46"/>
      <c r="FK219" s="46"/>
      <c r="FL219" s="46"/>
      <c r="FM219" s="46"/>
      <c r="FN219" s="46"/>
      <c r="FO219" s="46"/>
      <c r="FP219" s="46"/>
      <c r="FQ219" s="46"/>
      <c r="FR219" s="46"/>
      <c r="FS219" s="46"/>
      <c r="FT219" s="46"/>
      <c r="FU219" s="46"/>
      <c r="FV219" s="46"/>
      <c r="FW219" s="46"/>
      <c r="FX219" s="46"/>
      <c r="FY219" s="46"/>
      <c r="FZ219" s="46"/>
      <c r="GA219" s="46"/>
      <c r="GB219" s="46"/>
      <c r="GC219" s="46"/>
      <c r="GD219" s="46"/>
      <c r="GE219" s="46"/>
      <c r="GF219" s="46"/>
    </row>
    <row r="220" spans="1:196" s="46" customFormat="1" x14ac:dyDescent="0.35">
      <c r="A220" s="47">
        <v>43270</v>
      </c>
      <c r="B220" s="47"/>
      <c r="C220" s="47">
        <v>43264</v>
      </c>
      <c r="D220" s="46" t="s">
        <v>10846</v>
      </c>
      <c r="E220" s="22" t="str">
        <f t="shared" ref="E220:K229" si="199">IF(ISERROR(VLOOKUP(E$4&amp;$M220,$ER:$ER,1,0)),"","X")</f>
        <v>X</v>
      </c>
      <c r="F220" s="22" t="str">
        <f t="shared" si="199"/>
        <v/>
      </c>
      <c r="G220" s="22" t="str">
        <f t="shared" si="199"/>
        <v/>
      </c>
      <c r="H220" s="22" t="str">
        <f t="shared" si="199"/>
        <v>X</v>
      </c>
      <c r="I220" s="22" t="str">
        <f t="shared" si="199"/>
        <v>X</v>
      </c>
      <c r="J220" s="22" t="str">
        <f t="shared" si="199"/>
        <v/>
      </c>
      <c r="K220" s="22" t="str">
        <f t="shared" si="199"/>
        <v/>
      </c>
      <c r="L220" s="22" t="s">
        <v>10266</v>
      </c>
      <c r="M220" s="46" t="s">
        <v>10451</v>
      </c>
      <c r="N220" s="46" t="s">
        <v>10452</v>
      </c>
      <c r="O220" s="32">
        <f t="shared" si="182"/>
        <v>124555</v>
      </c>
      <c r="P220" s="34"/>
      <c r="Q220" s="34"/>
      <c r="R220" s="34"/>
      <c r="S220" s="32" t="str">
        <f>IFERROR(VLOOKUP(LEFT($M220,2),'ALL-Unit Code 4'!$W:$W,1,0),VLOOKUP($D$3,Sites!$A:$B,2,0))</f>
        <v>CO</v>
      </c>
      <c r="T220" s="32" t="str">
        <f>VLOOKUP(O220,'ALL-Chart of Accounts'!$E:$F,2,0)</f>
        <v>IC AR - Shenzhen</v>
      </c>
      <c r="U220" s="34"/>
      <c r="V220" s="34"/>
      <c r="W220" s="34"/>
      <c r="X220" s="34"/>
      <c r="Y220" s="34"/>
      <c r="Z220" s="34"/>
      <c r="AA220" s="37">
        <v>119800</v>
      </c>
      <c r="AB220" s="34"/>
      <c r="AC220" s="34"/>
      <c r="AD220" s="34"/>
      <c r="AE220" s="32" t="str">
        <f t="shared" si="173"/>
        <v>CO</v>
      </c>
      <c r="AF220" s="32" t="str">
        <f>VLOOKUP(AA220,'ALL-Chart of Accounts'!$E:$F,2,0)</f>
        <v>Invoice Clearing Account</v>
      </c>
      <c r="AG220" s="32">
        <f t="shared" si="183"/>
        <v>119800</v>
      </c>
      <c r="AH220" s="32" t="str">
        <f t="shared" si="184"/>
        <v/>
      </c>
      <c r="AI220" s="32" t="str">
        <f t="shared" si="185"/>
        <v/>
      </c>
      <c r="AJ220" s="34"/>
      <c r="AK220" s="32" t="str">
        <f t="shared" si="174"/>
        <v>CO</v>
      </c>
      <c r="AL220" s="32" t="str">
        <f>VLOOKUP(AG220,'ALL-Chart of Accounts'!$E:$F,2,0)</f>
        <v>Invoice Clearing Account</v>
      </c>
      <c r="AM220" s="34"/>
      <c r="AN220" s="34"/>
      <c r="AO220" s="34"/>
      <c r="AP220" s="34"/>
      <c r="AQ220" s="34"/>
      <c r="AR220" s="34"/>
      <c r="AS220" s="32">
        <f t="shared" si="186"/>
        <v>119800</v>
      </c>
      <c r="AT220" s="32" t="str">
        <f t="shared" si="187"/>
        <v/>
      </c>
      <c r="AU220" s="32" t="str">
        <f t="shared" si="188"/>
        <v/>
      </c>
      <c r="AV220" s="34"/>
      <c r="AW220" s="32" t="str">
        <f t="shared" si="175"/>
        <v>CO</v>
      </c>
      <c r="AX220" s="32" t="str">
        <f>VLOOKUP(AS220,'ALL-Chart of Accounts'!$E:$F,2,0)</f>
        <v>Invoice Clearing Account</v>
      </c>
      <c r="AY220" s="34"/>
      <c r="AZ220" s="34"/>
      <c r="BA220" s="34"/>
      <c r="BB220" s="34"/>
      <c r="BC220" s="34"/>
      <c r="BD220" s="34"/>
      <c r="BE220" s="34"/>
      <c r="BF220" s="34"/>
      <c r="BG220" s="34"/>
      <c r="BH220" s="34"/>
      <c r="BI220" s="34"/>
      <c r="BJ220" s="34"/>
      <c r="BK220" s="34"/>
      <c r="BL220" s="34"/>
      <c r="BM220" s="34"/>
      <c r="BN220" s="34"/>
      <c r="BO220" s="34"/>
      <c r="BP220" s="34"/>
      <c r="BQ220" s="34"/>
      <c r="BR220" s="34"/>
      <c r="BS220" s="34"/>
      <c r="BT220" s="34"/>
      <c r="BU220" s="34"/>
      <c r="BV220" s="34"/>
      <c r="BW220" s="34"/>
      <c r="BX220" s="34"/>
      <c r="BY220" s="34"/>
      <c r="BZ220" s="34"/>
      <c r="CA220" s="34"/>
      <c r="CB220" s="34"/>
      <c r="CC220" s="34"/>
      <c r="CD220" s="34"/>
      <c r="CE220" s="34"/>
      <c r="CF220" s="34"/>
      <c r="CG220" s="34"/>
      <c r="CH220" s="34"/>
      <c r="CI220" s="32">
        <f t="shared" si="194"/>
        <v>119800</v>
      </c>
      <c r="CJ220" s="32" t="str">
        <f t="shared" si="189"/>
        <v/>
      </c>
      <c r="CK220" s="34"/>
      <c r="CL220" s="34"/>
      <c r="CM220" s="32" t="str">
        <f t="shared" si="176"/>
        <v>CO</v>
      </c>
      <c r="CN220" s="32" t="str">
        <f>VLOOKUP(CI220,'ALL-Chart of Accounts'!$E:$F,2,0)</f>
        <v>Invoice Clearing Account</v>
      </c>
      <c r="CO220" s="32">
        <f t="shared" si="195"/>
        <v>119800</v>
      </c>
      <c r="CP220" s="32" t="str">
        <f t="shared" si="190"/>
        <v/>
      </c>
      <c r="CQ220" s="34"/>
      <c r="CR220" s="34"/>
      <c r="CS220" s="32" t="str">
        <f t="shared" si="177"/>
        <v>CO</v>
      </c>
      <c r="CT220" s="32" t="str">
        <f>VLOOKUP(CO220,'ALL-Chart of Accounts'!$E:$F,2,0)</f>
        <v>Invoice Clearing Account</v>
      </c>
      <c r="CU220" s="32">
        <f t="shared" si="196"/>
        <v>119800</v>
      </c>
      <c r="CV220" s="32" t="str">
        <f t="shared" si="191"/>
        <v/>
      </c>
      <c r="CW220" s="34"/>
      <c r="CX220" s="34"/>
      <c r="CY220" s="32" t="str">
        <f t="shared" si="178"/>
        <v>CO</v>
      </c>
      <c r="CZ220" s="32" t="str">
        <f>VLOOKUP(CU220,'ALL-Chart of Accounts'!$E:$F,2,0)</f>
        <v>Invoice Clearing Account</v>
      </c>
      <c r="DA220" s="32">
        <f t="shared" si="197"/>
        <v>119800</v>
      </c>
      <c r="DB220" s="32" t="str">
        <f t="shared" si="192"/>
        <v/>
      </c>
      <c r="DC220" s="34"/>
      <c r="DD220" s="34"/>
      <c r="DE220" s="32" t="str">
        <f t="shared" si="179"/>
        <v>CO</v>
      </c>
      <c r="DF220" s="32" t="str">
        <f>VLOOKUP(DA220,'ALL-Chart of Accounts'!$E:$F,2,0)</f>
        <v>Invoice Clearing Account</v>
      </c>
      <c r="DG220" s="32">
        <f t="shared" si="198"/>
        <v>119800</v>
      </c>
      <c r="DH220" s="32" t="str">
        <f t="shared" si="193"/>
        <v/>
      </c>
      <c r="DI220" s="34"/>
      <c r="DJ220" s="34"/>
      <c r="DK220" s="32" t="str">
        <f t="shared" si="180"/>
        <v>CO</v>
      </c>
      <c r="DL220" s="32" t="str">
        <f>VLOOKUP(DG220,'ALL-Chart of Accounts'!$E:$F,2,0)</f>
        <v>Invoice Clearing Account</v>
      </c>
      <c r="DM220" s="34"/>
      <c r="DN220" s="34"/>
      <c r="DO220" s="34"/>
      <c r="DP220" s="34"/>
      <c r="DQ220" s="34"/>
      <c r="DR220" s="34"/>
      <c r="DS220" s="34"/>
      <c r="DT220" s="34"/>
      <c r="DU220" s="34"/>
      <c r="DV220" s="34"/>
      <c r="DW220" s="34"/>
      <c r="DX220" s="34"/>
      <c r="DY220" s="34"/>
      <c r="DZ220" s="34"/>
      <c r="EA220" s="34"/>
      <c r="EB220" s="34"/>
      <c r="EC220" s="34"/>
      <c r="ED220" s="34"/>
      <c r="EE220" s="34"/>
      <c r="EF220" s="34"/>
      <c r="EG220" s="34"/>
      <c r="EH220" s="34"/>
      <c r="EI220" s="34"/>
      <c r="EJ220" s="34"/>
      <c r="EK220" s="34"/>
      <c r="EL220" s="34"/>
      <c r="EM220" s="34"/>
      <c r="EN220" s="34"/>
      <c r="EO220" s="34"/>
      <c r="EP220" s="34"/>
      <c r="ER220" s="32" t="str">
        <f t="shared" si="172"/>
        <v>1JBTZZZZZZ</v>
      </c>
      <c r="ES220" s="32" t="b">
        <f t="shared" si="171"/>
        <v>1</v>
      </c>
      <c r="ET220" s="46" t="s">
        <v>10</v>
      </c>
      <c r="EU220" s="46" t="s">
        <v>10264</v>
      </c>
      <c r="EV220" s="46" t="s">
        <v>10265</v>
      </c>
      <c r="EW220" s="46" t="s">
        <v>9398</v>
      </c>
      <c r="EX220" s="61">
        <v>43301.603819675925</v>
      </c>
      <c r="EY220" s="46" t="s">
        <v>9398</v>
      </c>
      <c r="EZ220" s="61">
        <v>43301.603819675925</v>
      </c>
    </row>
    <row r="221" spans="1:196" s="46" customFormat="1" x14ac:dyDescent="0.35">
      <c r="A221" s="47">
        <v>43270</v>
      </c>
      <c r="B221" s="47"/>
      <c r="C221" s="47">
        <v>43264</v>
      </c>
      <c r="D221" s="46" t="s">
        <v>10846</v>
      </c>
      <c r="E221" s="22" t="str">
        <f t="shared" si="199"/>
        <v>X</v>
      </c>
      <c r="F221" s="22" t="str">
        <f t="shared" si="199"/>
        <v/>
      </c>
      <c r="G221" s="22" t="str">
        <f t="shared" si="199"/>
        <v/>
      </c>
      <c r="H221" s="22" t="str">
        <f t="shared" si="199"/>
        <v>X</v>
      </c>
      <c r="I221" s="22" t="str">
        <f t="shared" si="199"/>
        <v>X</v>
      </c>
      <c r="J221" s="22" t="str">
        <f t="shared" si="199"/>
        <v/>
      </c>
      <c r="K221" s="22" t="str">
        <f t="shared" si="199"/>
        <v/>
      </c>
      <c r="L221" s="22" t="s">
        <v>10266</v>
      </c>
      <c r="M221" s="46" t="s">
        <v>10453</v>
      </c>
      <c r="N221" s="46" t="s">
        <v>10454</v>
      </c>
      <c r="O221" s="32">
        <f t="shared" si="182"/>
        <v>124556</v>
      </c>
      <c r="P221" s="34"/>
      <c r="Q221" s="34"/>
      <c r="R221" s="34"/>
      <c r="S221" s="32" t="str">
        <f>IFERROR(VLOOKUP(LEFT($M221,2),'ALL-Unit Code 4'!$W:$W,1,0),VLOOKUP($D$3,Sites!$A:$B,2,0))</f>
        <v>CO</v>
      </c>
      <c r="T221" s="32" t="str">
        <f>VLOOKUP(O221,'ALL-Chart of Accounts'!$E:$F,2,0)</f>
        <v>IC AR - Shenzhen Holdings</v>
      </c>
      <c r="U221" s="34"/>
      <c r="V221" s="34"/>
      <c r="W221" s="34"/>
      <c r="X221" s="34"/>
      <c r="Y221" s="34"/>
      <c r="Z221" s="34"/>
      <c r="AA221" s="37">
        <v>119800</v>
      </c>
      <c r="AB221" s="34"/>
      <c r="AC221" s="34"/>
      <c r="AD221" s="34"/>
      <c r="AE221" s="32" t="str">
        <f t="shared" si="173"/>
        <v>CO</v>
      </c>
      <c r="AF221" s="32" t="str">
        <f>VLOOKUP(AA221,'ALL-Chart of Accounts'!$E:$F,2,0)</f>
        <v>Invoice Clearing Account</v>
      </c>
      <c r="AG221" s="32">
        <f t="shared" si="183"/>
        <v>119800</v>
      </c>
      <c r="AH221" s="32" t="str">
        <f t="shared" si="184"/>
        <v/>
      </c>
      <c r="AI221" s="32" t="str">
        <f t="shared" si="185"/>
        <v/>
      </c>
      <c r="AJ221" s="34"/>
      <c r="AK221" s="32" t="str">
        <f t="shared" si="174"/>
        <v>CO</v>
      </c>
      <c r="AL221" s="32" t="str">
        <f>VLOOKUP(AG221,'ALL-Chart of Accounts'!$E:$F,2,0)</f>
        <v>Invoice Clearing Account</v>
      </c>
      <c r="AM221" s="34"/>
      <c r="AN221" s="34"/>
      <c r="AO221" s="34"/>
      <c r="AP221" s="34"/>
      <c r="AQ221" s="34"/>
      <c r="AR221" s="34"/>
      <c r="AS221" s="32">
        <f t="shared" si="186"/>
        <v>119800</v>
      </c>
      <c r="AT221" s="32" t="str">
        <f t="shared" si="187"/>
        <v/>
      </c>
      <c r="AU221" s="32" t="str">
        <f t="shared" si="188"/>
        <v/>
      </c>
      <c r="AV221" s="34"/>
      <c r="AW221" s="32" t="str">
        <f t="shared" si="175"/>
        <v>CO</v>
      </c>
      <c r="AX221" s="32" t="str">
        <f>VLOOKUP(AS221,'ALL-Chart of Accounts'!$E:$F,2,0)</f>
        <v>Invoice Clearing Account</v>
      </c>
      <c r="AY221" s="34"/>
      <c r="AZ221" s="34"/>
      <c r="BA221" s="34"/>
      <c r="BB221" s="34"/>
      <c r="BC221" s="34"/>
      <c r="BD221" s="34"/>
      <c r="BE221" s="34"/>
      <c r="BF221" s="34"/>
      <c r="BG221" s="34"/>
      <c r="BH221" s="34"/>
      <c r="BI221" s="34"/>
      <c r="BJ221" s="34"/>
      <c r="BK221" s="34"/>
      <c r="BL221" s="34"/>
      <c r="BM221" s="34"/>
      <c r="BN221" s="34"/>
      <c r="BO221" s="34"/>
      <c r="BP221" s="34"/>
      <c r="BQ221" s="34"/>
      <c r="BR221" s="34"/>
      <c r="BS221" s="34"/>
      <c r="BT221" s="34"/>
      <c r="BU221" s="34"/>
      <c r="BV221" s="34"/>
      <c r="BW221" s="34"/>
      <c r="BX221" s="34"/>
      <c r="BY221" s="34"/>
      <c r="BZ221" s="34"/>
      <c r="CA221" s="34"/>
      <c r="CB221" s="34"/>
      <c r="CC221" s="34"/>
      <c r="CD221" s="34"/>
      <c r="CE221" s="34"/>
      <c r="CF221" s="34"/>
      <c r="CG221" s="34"/>
      <c r="CH221" s="34"/>
      <c r="CI221" s="32">
        <f t="shared" si="194"/>
        <v>119800</v>
      </c>
      <c r="CJ221" s="32" t="str">
        <f t="shared" si="189"/>
        <v/>
      </c>
      <c r="CK221" s="34"/>
      <c r="CL221" s="34"/>
      <c r="CM221" s="32" t="str">
        <f t="shared" si="176"/>
        <v>CO</v>
      </c>
      <c r="CN221" s="32" t="str">
        <f>VLOOKUP(CI221,'ALL-Chart of Accounts'!$E:$F,2,0)</f>
        <v>Invoice Clearing Account</v>
      </c>
      <c r="CO221" s="32">
        <f t="shared" si="195"/>
        <v>119800</v>
      </c>
      <c r="CP221" s="32" t="str">
        <f t="shared" si="190"/>
        <v/>
      </c>
      <c r="CQ221" s="34"/>
      <c r="CR221" s="34"/>
      <c r="CS221" s="32" t="str">
        <f t="shared" si="177"/>
        <v>CO</v>
      </c>
      <c r="CT221" s="32" t="str">
        <f>VLOOKUP(CO221,'ALL-Chart of Accounts'!$E:$F,2,0)</f>
        <v>Invoice Clearing Account</v>
      </c>
      <c r="CU221" s="32">
        <f t="shared" si="196"/>
        <v>119800</v>
      </c>
      <c r="CV221" s="32" t="str">
        <f t="shared" si="191"/>
        <v/>
      </c>
      <c r="CW221" s="34"/>
      <c r="CX221" s="34"/>
      <c r="CY221" s="32" t="str">
        <f t="shared" si="178"/>
        <v>CO</v>
      </c>
      <c r="CZ221" s="32" t="str">
        <f>VLOOKUP(CU221,'ALL-Chart of Accounts'!$E:$F,2,0)</f>
        <v>Invoice Clearing Account</v>
      </c>
      <c r="DA221" s="32">
        <f t="shared" si="197"/>
        <v>119800</v>
      </c>
      <c r="DB221" s="32" t="str">
        <f t="shared" si="192"/>
        <v/>
      </c>
      <c r="DC221" s="34"/>
      <c r="DD221" s="34"/>
      <c r="DE221" s="32" t="str">
        <f t="shared" si="179"/>
        <v>CO</v>
      </c>
      <c r="DF221" s="32" t="str">
        <f>VLOOKUP(DA221,'ALL-Chart of Accounts'!$E:$F,2,0)</f>
        <v>Invoice Clearing Account</v>
      </c>
      <c r="DG221" s="32">
        <f t="shared" si="198"/>
        <v>119800</v>
      </c>
      <c r="DH221" s="32" t="str">
        <f t="shared" si="193"/>
        <v/>
      </c>
      <c r="DI221" s="34"/>
      <c r="DJ221" s="34"/>
      <c r="DK221" s="32" t="str">
        <f t="shared" si="180"/>
        <v>CO</v>
      </c>
      <c r="DL221" s="32" t="str">
        <f>VLOOKUP(DG221,'ALL-Chart of Accounts'!$E:$F,2,0)</f>
        <v>Invoice Clearing Account</v>
      </c>
      <c r="DM221" s="34"/>
      <c r="DN221" s="34"/>
      <c r="DO221" s="34"/>
      <c r="DP221" s="34"/>
      <c r="DQ221" s="34"/>
      <c r="DR221" s="34"/>
      <c r="DS221" s="34"/>
      <c r="DT221" s="34"/>
      <c r="DU221" s="34"/>
      <c r="DV221" s="34"/>
      <c r="DW221" s="34"/>
      <c r="DX221" s="34"/>
      <c r="DY221" s="34"/>
      <c r="DZ221" s="34"/>
      <c r="EA221" s="34"/>
      <c r="EB221" s="34"/>
      <c r="EC221" s="34"/>
      <c r="ED221" s="34"/>
      <c r="EE221" s="34"/>
      <c r="EF221" s="34"/>
      <c r="EG221" s="34"/>
      <c r="EH221" s="34"/>
      <c r="EI221" s="34"/>
      <c r="EJ221" s="34"/>
      <c r="EK221" s="34"/>
      <c r="EL221" s="34"/>
      <c r="EM221" s="34"/>
      <c r="EN221" s="34"/>
      <c r="EO221" s="34"/>
      <c r="EP221" s="34"/>
      <c r="ER221" s="32" t="str">
        <f t="shared" si="172"/>
        <v>ALP1FCA127</v>
      </c>
      <c r="ES221" s="32" t="b">
        <f t="shared" si="171"/>
        <v>1</v>
      </c>
      <c r="ET221" s="46" t="s">
        <v>11</v>
      </c>
      <c r="EU221" s="46" t="s">
        <v>2420</v>
      </c>
      <c r="EV221" s="46" t="s">
        <v>2421</v>
      </c>
      <c r="EW221" s="46" t="s">
        <v>9398</v>
      </c>
      <c r="EX221" s="61">
        <v>43221.389478206016</v>
      </c>
      <c r="EY221" s="46" t="s">
        <v>9398</v>
      </c>
      <c r="EZ221" s="61">
        <v>43221.389478206016</v>
      </c>
    </row>
    <row r="222" spans="1:196" s="46" customFormat="1" x14ac:dyDescent="0.35">
      <c r="A222" s="5"/>
      <c r="B222" s="5"/>
      <c r="C222" s="83"/>
      <c r="D222" t="s">
        <v>10575</v>
      </c>
      <c r="E222" s="22" t="str">
        <f t="shared" si="199"/>
        <v/>
      </c>
      <c r="F222" s="22" t="str">
        <f t="shared" si="199"/>
        <v/>
      </c>
      <c r="G222" s="22" t="str">
        <f t="shared" si="199"/>
        <v/>
      </c>
      <c r="H222" s="22" t="str">
        <f t="shared" si="199"/>
        <v/>
      </c>
      <c r="I222" s="22" t="str">
        <f t="shared" si="199"/>
        <v/>
      </c>
      <c r="J222" s="22" t="str">
        <f t="shared" si="199"/>
        <v/>
      </c>
      <c r="K222" s="22" t="str">
        <f t="shared" si="199"/>
        <v/>
      </c>
      <c r="L222" s="22" t="s">
        <v>10266</v>
      </c>
      <c r="M222" t="s">
        <v>10455</v>
      </c>
      <c r="N222" t="s">
        <v>10456</v>
      </c>
      <c r="O222" s="32">
        <f t="shared" si="182"/>
        <v>124560</v>
      </c>
      <c r="P222" s="34"/>
      <c r="Q222" s="34"/>
      <c r="R222" s="34"/>
      <c r="S222" s="32" t="str">
        <f>IFERROR(VLOOKUP(LEFT($M222,2),'ALL-Unit Code 4'!$W:$W,1,0),VLOOKUP($D$3,Sites!$A:$B,2,0))</f>
        <v>CO</v>
      </c>
      <c r="T222" s="32" t="str">
        <f>VLOOKUP(O222,'ALL-Chart of Accounts'!$E:$F,2,0)</f>
        <v>IC AR - China - TT</v>
      </c>
      <c r="U222" s="34"/>
      <c r="V222" s="34"/>
      <c r="W222" s="34"/>
      <c r="X222" s="34"/>
      <c r="Y222" s="34"/>
      <c r="Z222" s="34"/>
      <c r="AA222" s="37">
        <v>119800</v>
      </c>
      <c r="AB222" s="34"/>
      <c r="AC222" s="34"/>
      <c r="AD222" s="34"/>
      <c r="AE222" s="32" t="str">
        <f t="shared" si="173"/>
        <v>CO</v>
      </c>
      <c r="AF222" s="32" t="str">
        <f>VLOOKUP(AA222,'ALL-Chart of Accounts'!$E:$F,2,0)</f>
        <v>Invoice Clearing Account</v>
      </c>
      <c r="AG222" s="32">
        <f t="shared" si="183"/>
        <v>119800</v>
      </c>
      <c r="AH222" s="32" t="str">
        <f t="shared" si="184"/>
        <v/>
      </c>
      <c r="AI222" s="32" t="str">
        <f t="shared" si="185"/>
        <v/>
      </c>
      <c r="AJ222" s="34"/>
      <c r="AK222" s="32" t="str">
        <f t="shared" si="174"/>
        <v>CO</v>
      </c>
      <c r="AL222" s="32" t="str">
        <f>VLOOKUP(AG222,'ALL-Chart of Accounts'!$E:$F,2,0)</f>
        <v>Invoice Clearing Account</v>
      </c>
      <c r="AM222" s="34"/>
      <c r="AN222" s="34"/>
      <c r="AO222" s="34"/>
      <c r="AP222" s="34"/>
      <c r="AQ222" s="34"/>
      <c r="AR222" s="34"/>
      <c r="AS222" s="32">
        <f t="shared" si="186"/>
        <v>119800</v>
      </c>
      <c r="AT222" s="32" t="str">
        <f t="shared" si="187"/>
        <v/>
      </c>
      <c r="AU222" s="32" t="str">
        <f t="shared" si="188"/>
        <v/>
      </c>
      <c r="AV222" s="34"/>
      <c r="AW222" s="32" t="str">
        <f t="shared" si="175"/>
        <v>CO</v>
      </c>
      <c r="AX222" s="32" t="str">
        <f>VLOOKUP(AS222,'ALL-Chart of Accounts'!$E:$F,2,0)</f>
        <v>Invoice Clearing Account</v>
      </c>
      <c r="AY222" s="34"/>
      <c r="AZ222" s="34"/>
      <c r="BA222" s="34"/>
      <c r="BB222" s="34"/>
      <c r="BC222" s="34"/>
      <c r="BD222" s="34"/>
      <c r="BE222" s="34"/>
      <c r="BF222" s="34"/>
      <c r="BG222" s="34"/>
      <c r="BH222" s="34"/>
      <c r="BI222" s="34"/>
      <c r="BJ222" s="34"/>
      <c r="BK222" s="34"/>
      <c r="BL222" s="34"/>
      <c r="BM222" s="34"/>
      <c r="BN222" s="34"/>
      <c r="BO222" s="34"/>
      <c r="BP222" s="34"/>
      <c r="BQ222" s="34"/>
      <c r="BR222" s="34"/>
      <c r="BS222" s="34"/>
      <c r="BT222" s="34"/>
      <c r="BU222" s="34"/>
      <c r="BV222" s="34"/>
      <c r="BW222" s="34"/>
      <c r="BX222" s="34"/>
      <c r="BY222" s="34"/>
      <c r="BZ222" s="34"/>
      <c r="CA222" s="34"/>
      <c r="CB222" s="34"/>
      <c r="CC222" s="34"/>
      <c r="CD222" s="34"/>
      <c r="CE222" s="34"/>
      <c r="CF222" s="34"/>
      <c r="CG222" s="34"/>
      <c r="CH222" s="34"/>
      <c r="CI222" s="32">
        <f t="shared" si="194"/>
        <v>119800</v>
      </c>
      <c r="CJ222" s="32" t="str">
        <f t="shared" si="189"/>
        <v/>
      </c>
      <c r="CK222" s="34"/>
      <c r="CL222" s="34"/>
      <c r="CM222" s="32" t="str">
        <f t="shared" si="176"/>
        <v>CO</v>
      </c>
      <c r="CN222" s="32" t="str">
        <f>VLOOKUP(CI222,'ALL-Chart of Accounts'!$E:$F,2,0)</f>
        <v>Invoice Clearing Account</v>
      </c>
      <c r="CO222" s="32">
        <f t="shared" si="195"/>
        <v>119800</v>
      </c>
      <c r="CP222" s="32" t="str">
        <f t="shared" si="190"/>
        <v/>
      </c>
      <c r="CQ222" s="34"/>
      <c r="CR222" s="34"/>
      <c r="CS222" s="32" t="str">
        <f t="shared" si="177"/>
        <v>CO</v>
      </c>
      <c r="CT222" s="32" t="str">
        <f>VLOOKUP(CO222,'ALL-Chart of Accounts'!$E:$F,2,0)</f>
        <v>Invoice Clearing Account</v>
      </c>
      <c r="CU222" s="32">
        <f t="shared" si="196"/>
        <v>119800</v>
      </c>
      <c r="CV222" s="32" t="str">
        <f t="shared" si="191"/>
        <v/>
      </c>
      <c r="CW222" s="34"/>
      <c r="CX222" s="34"/>
      <c r="CY222" s="32" t="str">
        <f t="shared" si="178"/>
        <v>CO</v>
      </c>
      <c r="CZ222" s="32" t="str">
        <f>VLOOKUP(CU222,'ALL-Chart of Accounts'!$E:$F,2,0)</f>
        <v>Invoice Clearing Account</v>
      </c>
      <c r="DA222" s="32">
        <f t="shared" si="197"/>
        <v>119800</v>
      </c>
      <c r="DB222" s="32" t="str">
        <f t="shared" si="192"/>
        <v/>
      </c>
      <c r="DC222" s="34"/>
      <c r="DD222" s="34"/>
      <c r="DE222" s="32" t="str">
        <f t="shared" si="179"/>
        <v>CO</v>
      </c>
      <c r="DF222" s="32" t="str">
        <f>VLOOKUP(DA222,'ALL-Chart of Accounts'!$E:$F,2,0)</f>
        <v>Invoice Clearing Account</v>
      </c>
      <c r="DG222" s="32">
        <f t="shared" si="198"/>
        <v>119800</v>
      </c>
      <c r="DH222" s="32" t="str">
        <f t="shared" si="193"/>
        <v/>
      </c>
      <c r="DI222" s="34"/>
      <c r="DJ222" s="34"/>
      <c r="DK222" s="32" t="str">
        <f t="shared" si="180"/>
        <v>CO</v>
      </c>
      <c r="DL222" s="32" t="str">
        <f>VLOOKUP(DG222,'ALL-Chart of Accounts'!$E:$F,2,0)</f>
        <v>Invoice Clearing Account</v>
      </c>
      <c r="DM222" s="34"/>
      <c r="DN222" s="34"/>
      <c r="DO222" s="34"/>
      <c r="DP222" s="34"/>
      <c r="DQ222" s="34"/>
      <c r="DR222" s="34"/>
      <c r="DS222" s="34"/>
      <c r="DT222" s="34"/>
      <c r="DU222" s="34"/>
      <c r="DV222" s="34"/>
      <c r="DW222" s="34"/>
      <c r="DX222" s="34"/>
      <c r="DY222" s="34"/>
      <c r="DZ222" s="34"/>
      <c r="EA222" s="34"/>
      <c r="EB222" s="34"/>
      <c r="EC222" s="34"/>
      <c r="ED222" s="34"/>
      <c r="EE222" s="34"/>
      <c r="EF222" s="34"/>
      <c r="EG222" s="34"/>
      <c r="EH222" s="34"/>
      <c r="EI222" s="34"/>
      <c r="EJ222" s="34"/>
      <c r="EK222" s="34"/>
      <c r="EL222" s="34"/>
      <c r="EM222" s="34"/>
      <c r="EN222" s="34"/>
      <c r="EO222" s="34"/>
      <c r="EP222" s="34"/>
      <c r="ER222" s="32" t="str">
        <f t="shared" si="172"/>
        <v>ALP1FCA130</v>
      </c>
      <c r="ES222" s="32" t="b">
        <f t="shared" si="171"/>
        <v>1</v>
      </c>
      <c r="ET222" s="46" t="s">
        <v>11</v>
      </c>
      <c r="EU222" s="46" t="s">
        <v>2422</v>
      </c>
      <c r="EV222" s="46" t="s">
        <v>2423</v>
      </c>
      <c r="EW222" s="46" t="s">
        <v>9398</v>
      </c>
      <c r="EX222" s="61">
        <v>43221.389485335647</v>
      </c>
      <c r="EY222" s="46" t="s">
        <v>9398</v>
      </c>
      <c r="EZ222" s="61">
        <v>43221.389485335647</v>
      </c>
    </row>
    <row r="223" spans="1:196" x14ac:dyDescent="0.35">
      <c r="A223" s="47">
        <v>43270</v>
      </c>
      <c r="B223" s="47"/>
      <c r="C223" s="47">
        <v>43264</v>
      </c>
      <c r="D223" s="46" t="s">
        <v>10846</v>
      </c>
      <c r="E223" s="22" t="str">
        <f t="shared" si="199"/>
        <v>X</v>
      </c>
      <c r="F223" s="22" t="str">
        <f t="shared" si="199"/>
        <v/>
      </c>
      <c r="G223" s="22" t="str">
        <f t="shared" si="199"/>
        <v/>
      </c>
      <c r="H223" s="22" t="str">
        <f t="shared" si="199"/>
        <v>X</v>
      </c>
      <c r="I223" s="22" t="str">
        <f t="shared" si="199"/>
        <v>X</v>
      </c>
      <c r="J223" s="22" t="str">
        <f t="shared" si="199"/>
        <v/>
      </c>
      <c r="K223" s="22" t="str">
        <f t="shared" si="199"/>
        <v/>
      </c>
      <c r="L223" s="22" t="s">
        <v>10266</v>
      </c>
      <c r="M223" s="46" t="s">
        <v>10457</v>
      </c>
      <c r="N223" s="46" t="s">
        <v>10458</v>
      </c>
      <c r="O223" s="32">
        <f t="shared" si="182"/>
        <v>124900</v>
      </c>
      <c r="P223" s="34"/>
      <c r="Q223" s="34"/>
      <c r="R223" s="34"/>
      <c r="S223" s="32" t="str">
        <f>IFERROR(VLOOKUP(LEFT($M223,2),'ALL-Unit Code 4'!$W:$W,1,0),VLOOKUP($D$3,Sites!$A:$B,2,0))</f>
        <v>CO</v>
      </c>
      <c r="T223" s="32" t="str">
        <f>VLOOKUP(O223,'ALL-Chart of Accounts'!$E:$F,2,0)</f>
        <v>IC AR - Corporate</v>
      </c>
      <c r="U223" s="34"/>
      <c r="V223" s="34"/>
      <c r="W223" s="34"/>
      <c r="X223" s="34"/>
      <c r="Y223" s="34"/>
      <c r="Z223" s="34"/>
      <c r="AA223" s="37">
        <v>119800</v>
      </c>
      <c r="AB223" s="34"/>
      <c r="AC223" s="34"/>
      <c r="AD223" s="34"/>
      <c r="AE223" s="32" t="str">
        <f t="shared" si="173"/>
        <v>CO</v>
      </c>
      <c r="AF223" s="32" t="str">
        <f>VLOOKUP(AA223,'ALL-Chart of Accounts'!$E:$F,2,0)</f>
        <v>Invoice Clearing Account</v>
      </c>
      <c r="AG223" s="32">
        <f t="shared" si="183"/>
        <v>119800</v>
      </c>
      <c r="AH223" s="32" t="str">
        <f t="shared" si="184"/>
        <v/>
      </c>
      <c r="AI223" s="32" t="str">
        <f t="shared" si="185"/>
        <v/>
      </c>
      <c r="AJ223" s="34"/>
      <c r="AK223" s="32" t="str">
        <f t="shared" si="174"/>
        <v>CO</v>
      </c>
      <c r="AL223" s="32" t="str">
        <f>VLOOKUP(AG223,'ALL-Chart of Accounts'!$E:$F,2,0)</f>
        <v>Invoice Clearing Account</v>
      </c>
      <c r="AM223" s="34"/>
      <c r="AN223" s="34"/>
      <c r="AO223" s="34"/>
      <c r="AP223" s="34"/>
      <c r="AQ223" s="34"/>
      <c r="AR223" s="34"/>
      <c r="AS223" s="32">
        <f t="shared" si="186"/>
        <v>119800</v>
      </c>
      <c r="AT223" s="32" t="str">
        <f t="shared" si="187"/>
        <v/>
      </c>
      <c r="AU223" s="32" t="str">
        <f t="shared" si="188"/>
        <v/>
      </c>
      <c r="AV223" s="34"/>
      <c r="AW223" s="32" t="str">
        <f t="shared" si="175"/>
        <v>CO</v>
      </c>
      <c r="AX223" s="32" t="str">
        <f>VLOOKUP(AS223,'ALL-Chart of Accounts'!$E:$F,2,0)</f>
        <v>Invoice Clearing Account</v>
      </c>
      <c r="AY223" s="34"/>
      <c r="AZ223" s="34"/>
      <c r="BA223" s="34"/>
      <c r="BB223" s="34"/>
      <c r="BC223" s="34"/>
      <c r="BD223" s="34"/>
      <c r="BE223" s="34"/>
      <c r="BF223" s="34"/>
      <c r="BG223" s="34"/>
      <c r="BH223" s="34"/>
      <c r="BI223" s="34"/>
      <c r="BJ223" s="34"/>
      <c r="BK223" s="34"/>
      <c r="BL223" s="34"/>
      <c r="BM223" s="34"/>
      <c r="BN223" s="34"/>
      <c r="BO223" s="34"/>
      <c r="BP223" s="34"/>
      <c r="BQ223" s="34"/>
      <c r="BR223" s="34"/>
      <c r="BS223" s="34"/>
      <c r="BT223" s="34"/>
      <c r="BU223" s="34"/>
      <c r="BV223" s="34"/>
      <c r="BW223" s="34"/>
      <c r="BX223" s="34"/>
      <c r="BY223" s="34"/>
      <c r="BZ223" s="34"/>
      <c r="CA223" s="34"/>
      <c r="CB223" s="34"/>
      <c r="CC223" s="34"/>
      <c r="CD223" s="34"/>
      <c r="CE223" s="34"/>
      <c r="CF223" s="34"/>
      <c r="CG223" s="34"/>
      <c r="CH223" s="34"/>
      <c r="CI223" s="32">
        <f t="shared" si="194"/>
        <v>119800</v>
      </c>
      <c r="CJ223" s="32" t="str">
        <f t="shared" si="189"/>
        <v/>
      </c>
      <c r="CK223" s="34"/>
      <c r="CL223" s="34"/>
      <c r="CM223" s="32" t="str">
        <f t="shared" si="176"/>
        <v>CO</v>
      </c>
      <c r="CN223" s="32" t="str">
        <f>VLOOKUP(CI223,'ALL-Chart of Accounts'!$E:$F,2,0)</f>
        <v>Invoice Clearing Account</v>
      </c>
      <c r="CO223" s="32">
        <f t="shared" si="195"/>
        <v>119800</v>
      </c>
      <c r="CP223" s="32" t="str">
        <f t="shared" si="190"/>
        <v/>
      </c>
      <c r="CQ223" s="34"/>
      <c r="CR223" s="34"/>
      <c r="CS223" s="32" t="str">
        <f t="shared" si="177"/>
        <v>CO</v>
      </c>
      <c r="CT223" s="32" t="str">
        <f>VLOOKUP(CO223,'ALL-Chart of Accounts'!$E:$F,2,0)</f>
        <v>Invoice Clearing Account</v>
      </c>
      <c r="CU223" s="32">
        <f t="shared" si="196"/>
        <v>119800</v>
      </c>
      <c r="CV223" s="32" t="str">
        <f t="shared" si="191"/>
        <v/>
      </c>
      <c r="CW223" s="34"/>
      <c r="CX223" s="34"/>
      <c r="CY223" s="32" t="str">
        <f t="shared" si="178"/>
        <v>CO</v>
      </c>
      <c r="CZ223" s="32" t="str">
        <f>VLOOKUP(CU223,'ALL-Chart of Accounts'!$E:$F,2,0)</f>
        <v>Invoice Clearing Account</v>
      </c>
      <c r="DA223" s="32">
        <f t="shared" si="197"/>
        <v>119800</v>
      </c>
      <c r="DB223" s="32" t="str">
        <f t="shared" si="192"/>
        <v/>
      </c>
      <c r="DC223" s="34"/>
      <c r="DD223" s="34"/>
      <c r="DE223" s="32" t="str">
        <f t="shared" si="179"/>
        <v>CO</v>
      </c>
      <c r="DF223" s="32" t="str">
        <f>VLOOKUP(DA223,'ALL-Chart of Accounts'!$E:$F,2,0)</f>
        <v>Invoice Clearing Account</v>
      </c>
      <c r="DG223" s="32">
        <f t="shared" si="198"/>
        <v>119800</v>
      </c>
      <c r="DH223" s="32" t="str">
        <f t="shared" si="193"/>
        <v/>
      </c>
      <c r="DI223" s="34"/>
      <c r="DJ223" s="34"/>
      <c r="DK223" s="32" t="str">
        <f t="shared" si="180"/>
        <v>CO</v>
      </c>
      <c r="DL223" s="32" t="str">
        <f>VLOOKUP(DG223,'ALL-Chart of Accounts'!$E:$F,2,0)</f>
        <v>Invoice Clearing Account</v>
      </c>
      <c r="DM223" s="34"/>
      <c r="DN223" s="34"/>
      <c r="DO223" s="34"/>
      <c r="DP223" s="34"/>
      <c r="DQ223" s="34"/>
      <c r="DR223" s="34"/>
      <c r="DS223" s="34"/>
      <c r="DT223" s="34"/>
      <c r="DU223" s="34"/>
      <c r="DV223" s="34"/>
      <c r="DW223" s="34"/>
      <c r="DX223" s="34"/>
      <c r="DY223" s="34"/>
      <c r="DZ223" s="34"/>
      <c r="EA223" s="34"/>
      <c r="EB223" s="34"/>
      <c r="EC223" s="34"/>
      <c r="ED223" s="34"/>
      <c r="EE223" s="34"/>
      <c r="EF223" s="34"/>
      <c r="EG223" s="34"/>
      <c r="EH223" s="34"/>
      <c r="EI223" s="34"/>
      <c r="EJ223" s="34"/>
      <c r="EK223" s="34"/>
      <c r="EL223" s="34"/>
      <c r="EM223" s="34"/>
      <c r="EN223" s="34"/>
      <c r="EO223" s="34"/>
      <c r="EP223" s="34"/>
      <c r="EQ223" s="46"/>
      <c r="ER223" s="32" t="str">
        <f t="shared" si="172"/>
        <v>ALP1FCA135</v>
      </c>
      <c r="ES223" s="32" t="b">
        <f t="shared" si="171"/>
        <v>1</v>
      </c>
      <c r="ET223" s="46" t="s">
        <v>11</v>
      </c>
      <c r="EU223" s="46" t="s">
        <v>2424</v>
      </c>
      <c r="EV223" s="46" t="s">
        <v>2425</v>
      </c>
      <c r="EW223" s="46" t="s">
        <v>9398</v>
      </c>
      <c r="EX223" s="61">
        <v>43221.389487349537</v>
      </c>
      <c r="EY223" s="46" t="s">
        <v>9398</v>
      </c>
      <c r="EZ223" s="61">
        <v>43221.389487349537</v>
      </c>
      <c r="FA223" s="46"/>
      <c r="FB223" s="46"/>
      <c r="FC223" s="46"/>
      <c r="FD223" s="46"/>
      <c r="FE223" s="46"/>
      <c r="FF223" s="46"/>
      <c r="FG223" s="46"/>
      <c r="FH223" s="46"/>
      <c r="FI223" s="46"/>
      <c r="FJ223" s="46"/>
      <c r="FK223" s="46"/>
      <c r="FL223" s="46"/>
      <c r="FM223" s="46"/>
      <c r="FN223" s="46"/>
      <c r="FO223" s="46"/>
      <c r="FP223" s="46"/>
      <c r="FQ223" s="46"/>
      <c r="FR223" s="46"/>
      <c r="FS223" s="46"/>
      <c r="FT223" s="46"/>
      <c r="FU223" s="46"/>
      <c r="FV223" s="46"/>
      <c r="FW223" s="46"/>
      <c r="FX223" s="46"/>
      <c r="FY223" s="46"/>
      <c r="FZ223" s="46"/>
      <c r="GA223" s="46"/>
      <c r="GB223" s="46"/>
      <c r="GC223" s="46"/>
      <c r="GD223" s="46"/>
      <c r="GE223" s="46"/>
      <c r="GF223" s="46"/>
      <c r="GG223" s="46"/>
      <c r="GH223" s="46"/>
      <c r="GI223" s="46"/>
      <c r="GJ223" s="46"/>
      <c r="GK223" s="46"/>
      <c r="GL223" s="46"/>
      <c r="GM223" s="46"/>
      <c r="GN223" s="46"/>
    </row>
    <row r="224" spans="1:196" x14ac:dyDescent="0.35">
      <c r="A224" s="47"/>
      <c r="B224" s="47"/>
      <c r="C224" s="47"/>
      <c r="D224" t="s">
        <v>10575</v>
      </c>
      <c r="E224" s="22" t="str">
        <f t="shared" si="199"/>
        <v/>
      </c>
      <c r="F224" s="22" t="str">
        <f t="shared" si="199"/>
        <v/>
      </c>
      <c r="G224" s="22" t="str">
        <f t="shared" si="199"/>
        <v/>
      </c>
      <c r="H224" s="22" t="str">
        <f t="shared" si="199"/>
        <v/>
      </c>
      <c r="I224" s="22" t="str">
        <f t="shared" si="199"/>
        <v/>
      </c>
      <c r="J224" s="22" t="str">
        <f t="shared" si="199"/>
        <v/>
      </c>
      <c r="K224" s="22" t="str">
        <f t="shared" si="199"/>
        <v/>
      </c>
      <c r="L224" s="22" t="s">
        <v>10266</v>
      </c>
      <c r="M224" s="46" t="s">
        <v>10269</v>
      </c>
      <c r="N224" s="41" t="s">
        <v>10274</v>
      </c>
      <c r="O224" s="32">
        <f t="shared" si="182"/>
        <v>124135</v>
      </c>
      <c r="P224" s="34"/>
      <c r="Q224" s="34"/>
      <c r="R224" s="34"/>
      <c r="S224" s="32" t="str">
        <f>IFERROR(VLOOKUP(LEFT($M224,2),'ALL-Unit Code 4'!$W:$W,1,0),VLOOKUP($D$3,Sites!$A:$B,2,0))</f>
        <v>CO</v>
      </c>
      <c r="T224" s="32" t="str">
        <f>VLOOKUP(O224,'ALL-Chart of Accounts'!$E:$F,2,0)</f>
        <v>IC AR - Sandusky</v>
      </c>
      <c r="U224" s="34"/>
      <c r="V224" s="34"/>
      <c r="W224" s="34"/>
      <c r="X224" s="34"/>
      <c r="Y224" s="34"/>
      <c r="Z224" s="34"/>
      <c r="AA224" s="37">
        <v>429040</v>
      </c>
      <c r="AB224" s="38">
        <f>VALUE(9&amp;RIGHT($M224,3))</f>
        <v>9135</v>
      </c>
      <c r="AC224" s="34"/>
      <c r="AD224" s="34"/>
      <c r="AE224" s="32" t="str">
        <f t="shared" si="173"/>
        <v>CO</v>
      </c>
      <c r="AF224" s="32" t="str">
        <f>VLOOKUP(AA224,'ALL-Chart of Accounts'!$E:$F,2,0)</f>
        <v>IC Alloc Rev - G&amp;A (I82GAAlloc)</v>
      </c>
      <c r="AG224" s="32">
        <f t="shared" si="183"/>
        <v>429040</v>
      </c>
      <c r="AH224" s="32">
        <f t="shared" si="184"/>
        <v>9135</v>
      </c>
      <c r="AI224" s="32">
        <f t="shared" si="185"/>
        <v>9999</v>
      </c>
      <c r="AJ224" s="34"/>
      <c r="AK224" s="32" t="str">
        <f t="shared" si="174"/>
        <v>CO</v>
      </c>
      <c r="AL224" s="32" t="str">
        <f>VLOOKUP(AG224,'ALL-Chart of Accounts'!$E:$F,2,0)</f>
        <v>IC Alloc Rev - G&amp;A (I82GAAlloc)</v>
      </c>
      <c r="AM224" s="34"/>
      <c r="AN224" s="34"/>
      <c r="AO224" s="34"/>
      <c r="AP224" s="34"/>
      <c r="AQ224" s="34"/>
      <c r="AR224" s="34"/>
      <c r="AS224" s="32">
        <f t="shared" si="186"/>
        <v>429040</v>
      </c>
      <c r="AT224" s="32">
        <f t="shared" si="187"/>
        <v>9135</v>
      </c>
      <c r="AU224" s="32" t="str">
        <f t="shared" si="188"/>
        <v/>
      </c>
      <c r="AV224" s="34"/>
      <c r="AW224" s="32" t="str">
        <f t="shared" si="175"/>
        <v>CO</v>
      </c>
      <c r="AX224" s="32" t="str">
        <f>VLOOKUP(AS224,'ALL-Chart of Accounts'!$E:$F,2,0)</f>
        <v>IC Alloc Rev - G&amp;A (I82GAAlloc)</v>
      </c>
      <c r="AY224" s="34"/>
      <c r="AZ224" s="34"/>
      <c r="BA224" s="34"/>
      <c r="BB224" s="34"/>
      <c r="BC224" s="34"/>
      <c r="BD224" s="34"/>
      <c r="BE224" s="34"/>
      <c r="BF224" s="34"/>
      <c r="BG224" s="34"/>
      <c r="BH224" s="34"/>
      <c r="BI224" s="34"/>
      <c r="BJ224" s="34"/>
      <c r="BK224" s="34"/>
      <c r="BL224" s="34"/>
      <c r="BM224" s="34"/>
      <c r="BN224" s="34"/>
      <c r="BO224" s="34"/>
      <c r="BP224" s="34"/>
      <c r="BQ224" s="34"/>
      <c r="BR224" s="34"/>
      <c r="BS224" s="34"/>
      <c r="BT224" s="34"/>
      <c r="BU224" s="34"/>
      <c r="BV224" s="34"/>
      <c r="BW224" s="34"/>
      <c r="BX224" s="34"/>
      <c r="BY224" s="34"/>
      <c r="BZ224" s="34"/>
      <c r="CA224" s="34"/>
      <c r="CB224" s="34"/>
      <c r="CC224" s="34"/>
      <c r="CD224" s="34"/>
      <c r="CE224" s="34"/>
      <c r="CF224" s="34"/>
      <c r="CG224" s="34"/>
      <c r="CH224" s="34"/>
      <c r="CI224" s="32">
        <f t="shared" si="194"/>
        <v>429040</v>
      </c>
      <c r="CJ224" s="32">
        <f t="shared" si="189"/>
        <v>9135</v>
      </c>
      <c r="CK224" s="34"/>
      <c r="CL224" s="34"/>
      <c r="CM224" s="32" t="str">
        <f t="shared" si="176"/>
        <v>CO</v>
      </c>
      <c r="CN224" s="32" t="str">
        <f>VLOOKUP(CI224,'ALL-Chart of Accounts'!$E:$F,2,0)</f>
        <v>IC Alloc Rev - G&amp;A (I82GAAlloc)</v>
      </c>
      <c r="CO224" s="32">
        <f t="shared" si="195"/>
        <v>429040</v>
      </c>
      <c r="CP224" s="32">
        <f t="shared" si="190"/>
        <v>9135</v>
      </c>
      <c r="CQ224" s="34"/>
      <c r="CR224" s="34"/>
      <c r="CS224" s="32" t="str">
        <f t="shared" si="177"/>
        <v>CO</v>
      </c>
      <c r="CT224" s="32" t="str">
        <f>VLOOKUP(CO224,'ALL-Chart of Accounts'!$E:$F,2,0)</f>
        <v>IC Alloc Rev - G&amp;A (I82GAAlloc)</v>
      </c>
      <c r="CU224" s="32">
        <f t="shared" si="196"/>
        <v>429040</v>
      </c>
      <c r="CV224" s="32">
        <f t="shared" si="191"/>
        <v>9135</v>
      </c>
      <c r="CW224" s="34"/>
      <c r="CX224" s="34"/>
      <c r="CY224" s="32" t="str">
        <f t="shared" si="178"/>
        <v>CO</v>
      </c>
      <c r="CZ224" s="32" t="str">
        <f>VLOOKUP(CU224,'ALL-Chart of Accounts'!$E:$F,2,0)</f>
        <v>IC Alloc Rev - G&amp;A (I82GAAlloc)</v>
      </c>
      <c r="DA224" s="32">
        <f t="shared" si="197"/>
        <v>429040</v>
      </c>
      <c r="DB224" s="32">
        <f t="shared" si="192"/>
        <v>9135</v>
      </c>
      <c r="DC224" s="34"/>
      <c r="DD224" s="34"/>
      <c r="DE224" s="32" t="str">
        <f t="shared" si="179"/>
        <v>CO</v>
      </c>
      <c r="DF224" s="32" t="str">
        <f>VLOOKUP(DA224,'ALL-Chart of Accounts'!$E:$F,2,0)</f>
        <v>IC Alloc Rev - G&amp;A (I82GAAlloc)</v>
      </c>
      <c r="DG224" s="32">
        <f t="shared" si="198"/>
        <v>429040</v>
      </c>
      <c r="DH224" s="32">
        <f t="shared" si="193"/>
        <v>9135</v>
      </c>
      <c r="DI224" s="34"/>
      <c r="DJ224" s="34"/>
      <c r="DK224" s="32" t="str">
        <f t="shared" si="180"/>
        <v>CO</v>
      </c>
      <c r="DL224" s="32" t="str">
        <f>VLOOKUP(DG224,'ALL-Chart of Accounts'!$E:$F,2,0)</f>
        <v>IC Alloc Rev - G&amp;A (I82GAAlloc)</v>
      </c>
      <c r="DM224" s="34"/>
      <c r="DN224" s="34"/>
      <c r="DO224" s="34"/>
      <c r="DP224" s="34"/>
      <c r="DQ224" s="34"/>
      <c r="DR224" s="34"/>
      <c r="DS224" s="34"/>
      <c r="DT224" s="34"/>
      <c r="DU224" s="34"/>
      <c r="DV224" s="34"/>
      <c r="DW224" s="34"/>
      <c r="DX224" s="34"/>
      <c r="DY224" s="34"/>
      <c r="DZ224" s="34"/>
      <c r="EA224" s="34"/>
      <c r="EB224" s="34"/>
      <c r="EC224" s="34"/>
      <c r="ED224" s="34"/>
      <c r="EE224" s="34"/>
      <c r="EF224" s="34"/>
      <c r="EG224" s="34"/>
      <c r="EH224" s="34"/>
      <c r="EI224" s="34"/>
      <c r="EJ224" s="34"/>
      <c r="EK224" s="34"/>
      <c r="EL224" s="34"/>
      <c r="EM224" s="34"/>
      <c r="EN224" s="34"/>
      <c r="EO224" s="34"/>
      <c r="EP224" s="34"/>
      <c r="EQ224" s="46"/>
      <c r="ER224" s="32" t="str">
        <f t="shared" si="172"/>
        <v>ALP1FCA140</v>
      </c>
      <c r="ES224" s="32" t="b">
        <f t="shared" si="171"/>
        <v>1</v>
      </c>
      <c r="ET224" s="46" t="s">
        <v>11</v>
      </c>
      <c r="EU224" s="46" t="s">
        <v>2426</v>
      </c>
      <c r="EV224" s="46" t="s">
        <v>2427</v>
      </c>
      <c r="EW224" s="46" t="s">
        <v>9398</v>
      </c>
      <c r="EX224" s="61">
        <v>43221.389489317131</v>
      </c>
      <c r="EY224" s="46" t="s">
        <v>9398</v>
      </c>
      <c r="EZ224" s="61">
        <v>43221.389489317131</v>
      </c>
      <c r="FA224" s="46"/>
      <c r="FB224" s="46"/>
      <c r="FC224" s="46"/>
      <c r="FD224" s="46"/>
      <c r="FE224" s="46"/>
      <c r="FF224" s="46"/>
      <c r="FG224" s="46"/>
      <c r="FH224" s="46"/>
      <c r="FI224" s="46"/>
      <c r="FJ224" s="46"/>
      <c r="FK224" s="46"/>
      <c r="FL224" s="46"/>
      <c r="FM224" s="46"/>
      <c r="FN224" s="46"/>
      <c r="FO224" s="46"/>
      <c r="FP224" s="46"/>
      <c r="FQ224" s="46"/>
      <c r="FR224" s="46"/>
      <c r="FS224" s="46"/>
      <c r="FT224" s="46"/>
      <c r="FU224" s="46"/>
      <c r="FV224" s="46"/>
      <c r="FW224" s="46"/>
      <c r="FX224" s="46"/>
      <c r="FY224" s="46"/>
      <c r="FZ224" s="46"/>
      <c r="GA224" s="46"/>
      <c r="GB224" s="46"/>
      <c r="GC224" s="46"/>
      <c r="GD224" s="46"/>
      <c r="GE224" s="46"/>
      <c r="GF224" s="46"/>
      <c r="GG224" s="46"/>
      <c r="GH224" s="46"/>
      <c r="GI224" s="46"/>
      <c r="GJ224" s="46"/>
      <c r="GK224" s="46"/>
      <c r="GL224" s="46"/>
      <c r="GM224" s="46"/>
      <c r="GN224" s="46"/>
    </row>
    <row r="225" spans="1:196" x14ac:dyDescent="0.35">
      <c r="A225" s="47"/>
      <c r="B225" s="47"/>
      <c r="C225" s="47"/>
      <c r="D225" s="46" t="s">
        <v>10575</v>
      </c>
      <c r="E225" s="22" t="str">
        <f t="shared" si="199"/>
        <v/>
      </c>
      <c r="F225" s="22" t="str">
        <f t="shared" si="199"/>
        <v/>
      </c>
      <c r="G225" s="22" t="str">
        <f t="shared" si="199"/>
        <v/>
      </c>
      <c r="H225" s="22" t="str">
        <f t="shared" si="199"/>
        <v/>
      </c>
      <c r="I225" s="22" t="str">
        <f t="shared" si="199"/>
        <v/>
      </c>
      <c r="J225" s="22" t="str">
        <f t="shared" si="199"/>
        <v/>
      </c>
      <c r="K225" s="22" t="str">
        <f t="shared" si="199"/>
        <v/>
      </c>
      <c r="L225" s="22" t="s">
        <v>10266</v>
      </c>
      <c r="M225" s="46" t="s">
        <v>10267</v>
      </c>
      <c r="N225" s="41" t="s">
        <v>10272</v>
      </c>
      <c r="O225" s="32">
        <f t="shared" si="182"/>
        <v>124135</v>
      </c>
      <c r="P225" s="34"/>
      <c r="Q225" s="34"/>
      <c r="R225" s="34"/>
      <c r="S225" s="32" t="str">
        <f>IFERROR(VLOOKUP(LEFT($M225,2),'ALL-Unit Code 4'!$W:$W,1,0),VLOOKUP($D$3,Sites!$A:$B,2,0))</f>
        <v>CO</v>
      </c>
      <c r="T225" s="32" t="str">
        <f>VLOOKUP(O225,'ALL-Chart of Accounts'!$E:$F,2,0)</f>
        <v>IC AR - Sandusky</v>
      </c>
      <c r="U225" s="34"/>
      <c r="V225" s="34"/>
      <c r="W225" s="34"/>
      <c r="X225" s="34"/>
      <c r="Y225" s="34"/>
      <c r="Z225" s="34"/>
      <c r="AA225" s="37">
        <v>429020</v>
      </c>
      <c r="AB225" s="32">
        <f>VALUE(9&amp;RIGHT($M225,3))</f>
        <v>9135</v>
      </c>
      <c r="AC225" s="34"/>
      <c r="AD225" s="34"/>
      <c r="AE225" s="32" t="str">
        <f t="shared" si="173"/>
        <v>CO</v>
      </c>
      <c r="AF225" s="32" t="str">
        <f>VLOOKUP(AA225,'ALL-Chart of Accounts'!$E:$F,2,0)</f>
        <v>IC Alloc Rev - Period Cost (I82PCAlloc)</v>
      </c>
      <c r="AG225" s="32">
        <f t="shared" si="183"/>
        <v>429020</v>
      </c>
      <c r="AH225" s="32">
        <f t="shared" si="184"/>
        <v>9135</v>
      </c>
      <c r="AI225" s="32">
        <f t="shared" si="185"/>
        <v>9999</v>
      </c>
      <c r="AJ225" s="34"/>
      <c r="AK225" s="32" t="str">
        <f t="shared" si="174"/>
        <v>CO</v>
      </c>
      <c r="AL225" s="32" t="str">
        <f>VLOOKUP(AG225,'ALL-Chart of Accounts'!$E:$F,2,0)</f>
        <v>IC Alloc Rev - Period Cost (I82PCAlloc)</v>
      </c>
      <c r="AM225" s="34"/>
      <c r="AN225" s="34"/>
      <c r="AO225" s="34"/>
      <c r="AP225" s="34"/>
      <c r="AQ225" s="34"/>
      <c r="AR225" s="34"/>
      <c r="AS225" s="32">
        <f t="shared" si="186"/>
        <v>429020</v>
      </c>
      <c r="AT225" s="32">
        <f t="shared" si="187"/>
        <v>9135</v>
      </c>
      <c r="AU225" s="32" t="str">
        <f t="shared" si="188"/>
        <v/>
      </c>
      <c r="AV225" s="34"/>
      <c r="AW225" s="32" t="str">
        <f t="shared" si="175"/>
        <v>CO</v>
      </c>
      <c r="AX225" s="32" t="str">
        <f>VLOOKUP(AS225,'ALL-Chart of Accounts'!$E:$F,2,0)</f>
        <v>IC Alloc Rev - Period Cost (I82PCAlloc)</v>
      </c>
      <c r="AY225" s="34"/>
      <c r="AZ225" s="34"/>
      <c r="BA225" s="34"/>
      <c r="BB225" s="34"/>
      <c r="BC225" s="34"/>
      <c r="BD225" s="34"/>
      <c r="BE225" s="34"/>
      <c r="BF225" s="34"/>
      <c r="BG225" s="34"/>
      <c r="BH225" s="34"/>
      <c r="BI225" s="34"/>
      <c r="BJ225" s="34"/>
      <c r="BK225" s="34"/>
      <c r="BL225" s="34"/>
      <c r="BM225" s="34"/>
      <c r="BN225" s="34"/>
      <c r="BO225" s="34"/>
      <c r="BP225" s="34"/>
      <c r="BQ225" s="34"/>
      <c r="BR225" s="34"/>
      <c r="BS225" s="34"/>
      <c r="BT225" s="34"/>
      <c r="BU225" s="34"/>
      <c r="BV225" s="34"/>
      <c r="BW225" s="34"/>
      <c r="BX225" s="34"/>
      <c r="BY225" s="34"/>
      <c r="BZ225" s="34"/>
      <c r="CA225" s="34"/>
      <c r="CB225" s="34"/>
      <c r="CC225" s="34"/>
      <c r="CD225" s="34"/>
      <c r="CE225" s="34"/>
      <c r="CF225" s="34"/>
      <c r="CG225" s="34"/>
      <c r="CH225" s="34"/>
      <c r="CI225" s="32">
        <f t="shared" si="194"/>
        <v>429020</v>
      </c>
      <c r="CJ225" s="32">
        <f t="shared" si="189"/>
        <v>9135</v>
      </c>
      <c r="CK225" s="34"/>
      <c r="CL225" s="34"/>
      <c r="CM225" s="32" t="str">
        <f t="shared" si="176"/>
        <v>CO</v>
      </c>
      <c r="CN225" s="32" t="str">
        <f>VLOOKUP(CI225,'ALL-Chart of Accounts'!$E:$F,2,0)</f>
        <v>IC Alloc Rev - Period Cost (I82PCAlloc)</v>
      </c>
      <c r="CO225" s="32">
        <f t="shared" si="195"/>
        <v>429020</v>
      </c>
      <c r="CP225" s="32">
        <f t="shared" si="190"/>
        <v>9135</v>
      </c>
      <c r="CQ225" s="34"/>
      <c r="CR225" s="34"/>
      <c r="CS225" s="32" t="str">
        <f t="shared" si="177"/>
        <v>CO</v>
      </c>
      <c r="CT225" s="32" t="str">
        <f>VLOOKUP(CO225,'ALL-Chart of Accounts'!$E:$F,2,0)</f>
        <v>IC Alloc Rev - Period Cost (I82PCAlloc)</v>
      </c>
      <c r="CU225" s="32">
        <f t="shared" si="196"/>
        <v>429020</v>
      </c>
      <c r="CV225" s="32">
        <f t="shared" si="191"/>
        <v>9135</v>
      </c>
      <c r="CW225" s="34"/>
      <c r="CX225" s="34"/>
      <c r="CY225" s="32" t="str">
        <f t="shared" si="178"/>
        <v>CO</v>
      </c>
      <c r="CZ225" s="32" t="str">
        <f>VLOOKUP(CU225,'ALL-Chart of Accounts'!$E:$F,2,0)</f>
        <v>IC Alloc Rev - Period Cost (I82PCAlloc)</v>
      </c>
      <c r="DA225" s="32">
        <f t="shared" si="197"/>
        <v>429020</v>
      </c>
      <c r="DB225" s="32">
        <f t="shared" si="192"/>
        <v>9135</v>
      </c>
      <c r="DC225" s="34"/>
      <c r="DD225" s="34"/>
      <c r="DE225" s="32" t="str">
        <f t="shared" si="179"/>
        <v>CO</v>
      </c>
      <c r="DF225" s="32" t="str">
        <f>VLOOKUP(DA225,'ALL-Chart of Accounts'!$E:$F,2,0)</f>
        <v>IC Alloc Rev - Period Cost (I82PCAlloc)</v>
      </c>
      <c r="DG225" s="32">
        <f t="shared" si="198"/>
        <v>429020</v>
      </c>
      <c r="DH225" s="32">
        <f t="shared" si="193"/>
        <v>9135</v>
      </c>
      <c r="DI225" s="34"/>
      <c r="DJ225" s="34"/>
      <c r="DK225" s="32" t="str">
        <f t="shared" si="180"/>
        <v>CO</v>
      </c>
      <c r="DL225" s="32" t="str">
        <f>VLOOKUP(DG225,'ALL-Chart of Accounts'!$E:$F,2,0)</f>
        <v>IC Alloc Rev - Period Cost (I82PCAlloc)</v>
      </c>
      <c r="DM225" s="34"/>
      <c r="DN225" s="34"/>
      <c r="DO225" s="34"/>
      <c r="DP225" s="34"/>
      <c r="DQ225" s="34"/>
      <c r="DR225" s="34"/>
      <c r="DS225" s="34"/>
      <c r="DT225" s="34"/>
      <c r="DU225" s="34"/>
      <c r="DV225" s="34"/>
      <c r="DW225" s="34"/>
      <c r="DX225" s="34"/>
      <c r="DY225" s="34"/>
      <c r="DZ225" s="34"/>
      <c r="EA225" s="34"/>
      <c r="EB225" s="34"/>
      <c r="EC225" s="34"/>
      <c r="ED225" s="34"/>
      <c r="EE225" s="34"/>
      <c r="EF225" s="34"/>
      <c r="EG225" s="34"/>
      <c r="EH225" s="34"/>
      <c r="EI225" s="34"/>
      <c r="EJ225" s="34"/>
      <c r="EK225" s="34"/>
      <c r="EL225" s="34"/>
      <c r="EM225" s="34"/>
      <c r="EN225" s="34"/>
      <c r="EO225" s="34"/>
      <c r="EP225" s="34"/>
      <c r="EQ225" s="46"/>
      <c r="ER225" s="32" t="str">
        <f t="shared" si="172"/>
        <v>ALP1FCA155</v>
      </c>
      <c r="ES225" s="32" t="b">
        <f t="shared" si="171"/>
        <v>1</v>
      </c>
      <c r="ET225" s="46" t="s">
        <v>11</v>
      </c>
      <c r="EU225" s="46" t="s">
        <v>2428</v>
      </c>
      <c r="EV225" s="46" t="s">
        <v>2429</v>
      </c>
      <c r="EW225" s="46" t="s">
        <v>9398</v>
      </c>
      <c r="EX225" s="61">
        <v>43221.389491284724</v>
      </c>
      <c r="EY225" s="46" t="s">
        <v>9398</v>
      </c>
      <c r="EZ225" s="61">
        <v>43221.389491284724</v>
      </c>
      <c r="FA225" s="46"/>
      <c r="FB225" s="46"/>
      <c r="FC225" s="46"/>
      <c r="FD225" s="46"/>
      <c r="FE225" s="46"/>
      <c r="FF225" s="46"/>
      <c r="FG225" s="46"/>
      <c r="FH225" s="46"/>
      <c r="FI225" s="46"/>
      <c r="FJ225" s="46"/>
      <c r="FK225" s="46"/>
      <c r="FL225" s="46"/>
      <c r="FM225" s="46"/>
      <c r="FN225" s="46"/>
      <c r="FO225" s="46"/>
      <c r="FP225" s="46"/>
      <c r="FQ225" s="46"/>
      <c r="FR225" s="46"/>
      <c r="FS225" s="46"/>
      <c r="FT225" s="46"/>
      <c r="FU225" s="46"/>
      <c r="FV225" s="46"/>
      <c r="FW225" s="46"/>
      <c r="FX225" s="46"/>
      <c r="FY225" s="46"/>
      <c r="FZ225" s="46"/>
      <c r="GA225" s="46"/>
      <c r="GB225" s="46"/>
      <c r="GC225" s="46"/>
      <c r="GD225" s="46"/>
      <c r="GE225" s="46"/>
      <c r="GF225" s="46"/>
      <c r="GG225" s="46"/>
      <c r="GH225" s="46"/>
      <c r="GI225" s="46"/>
      <c r="GJ225" s="46"/>
      <c r="GK225" s="46"/>
      <c r="GL225" s="46"/>
      <c r="GM225" s="46"/>
      <c r="GN225" s="46"/>
    </row>
    <row r="226" spans="1:196" x14ac:dyDescent="0.35">
      <c r="D226" s="46" t="s">
        <v>10575</v>
      </c>
      <c r="E226" s="22" t="str">
        <f t="shared" si="199"/>
        <v/>
      </c>
      <c r="F226" s="22" t="str">
        <f t="shared" si="199"/>
        <v/>
      </c>
      <c r="G226" s="22" t="str">
        <f t="shared" si="199"/>
        <v/>
      </c>
      <c r="H226" s="22" t="str">
        <f t="shared" si="199"/>
        <v/>
      </c>
      <c r="I226" s="22" t="str">
        <f t="shared" si="199"/>
        <v/>
      </c>
      <c r="J226" s="22" t="str">
        <f t="shared" si="199"/>
        <v/>
      </c>
      <c r="K226" s="22" t="str">
        <f t="shared" si="199"/>
        <v/>
      </c>
      <c r="L226" s="22" t="s">
        <v>10266</v>
      </c>
      <c r="M226" s="46" t="s">
        <v>10270</v>
      </c>
      <c r="N226" s="46" t="s">
        <v>10275</v>
      </c>
      <c r="O226" s="32">
        <f t="shared" si="182"/>
        <v>124135</v>
      </c>
      <c r="P226" s="34"/>
      <c r="Q226" s="34"/>
      <c r="R226" s="34"/>
      <c r="S226" s="32" t="str">
        <f>IFERROR(VLOOKUP(LEFT($M226,2),'ALL-Unit Code 4'!$W:$W,1,0),VLOOKUP($D$3,Sites!$A:$B,2,0))</f>
        <v>CO</v>
      </c>
      <c r="T226" s="32" t="str">
        <f>VLOOKUP(O226,'ALL-Chart of Accounts'!$E:$F,2,0)</f>
        <v>IC AR - Sandusky</v>
      </c>
      <c r="U226" s="34"/>
      <c r="V226" s="34"/>
      <c r="W226" s="34"/>
      <c r="X226" s="34"/>
      <c r="Y226" s="34"/>
      <c r="Z226" s="34"/>
      <c r="AA226" s="37">
        <v>429050</v>
      </c>
      <c r="AB226" s="32">
        <f>VALUE(9&amp;RIGHT($M226,3))</f>
        <v>9135</v>
      </c>
      <c r="AC226" s="34"/>
      <c r="AD226" s="34"/>
      <c r="AE226" s="32" t="str">
        <f t="shared" si="173"/>
        <v>CO</v>
      </c>
      <c r="AF226" s="32" t="str">
        <f>VLOOKUP(AA226,'ALL-Chart of Accounts'!$E:$F,2,0)</f>
        <v>IC Alloc Rev - R&amp;D (I82RDAlloc)</v>
      </c>
      <c r="AG226" s="32">
        <f t="shared" si="183"/>
        <v>429050</v>
      </c>
      <c r="AH226" s="32">
        <f t="shared" si="184"/>
        <v>9135</v>
      </c>
      <c r="AI226" s="32">
        <f t="shared" si="185"/>
        <v>9999</v>
      </c>
      <c r="AJ226" s="34"/>
      <c r="AK226" s="32" t="str">
        <f t="shared" si="174"/>
        <v>CO</v>
      </c>
      <c r="AL226" s="32" t="str">
        <f>VLOOKUP(AG226,'ALL-Chart of Accounts'!$E:$F,2,0)</f>
        <v>IC Alloc Rev - R&amp;D (I82RDAlloc)</v>
      </c>
      <c r="AM226" s="34"/>
      <c r="AN226" s="34"/>
      <c r="AO226" s="34"/>
      <c r="AP226" s="34"/>
      <c r="AQ226" s="34"/>
      <c r="AR226" s="34"/>
      <c r="AS226" s="32">
        <f t="shared" si="186"/>
        <v>429050</v>
      </c>
      <c r="AT226" s="32">
        <f t="shared" si="187"/>
        <v>9135</v>
      </c>
      <c r="AU226" s="32" t="str">
        <f t="shared" si="188"/>
        <v/>
      </c>
      <c r="AV226" s="34"/>
      <c r="AW226" s="32" t="str">
        <f t="shared" si="175"/>
        <v>CO</v>
      </c>
      <c r="AX226" s="32" t="str">
        <f>VLOOKUP(AS226,'ALL-Chart of Accounts'!$E:$F,2,0)</f>
        <v>IC Alloc Rev - R&amp;D (I82RDAlloc)</v>
      </c>
      <c r="AY226" s="34"/>
      <c r="AZ226" s="34"/>
      <c r="BA226" s="34"/>
      <c r="BB226" s="34"/>
      <c r="BC226" s="34"/>
      <c r="BD226" s="34"/>
      <c r="BE226" s="34"/>
      <c r="BF226" s="34"/>
      <c r="BG226" s="34"/>
      <c r="BH226" s="34"/>
      <c r="BI226" s="34"/>
      <c r="BJ226" s="34"/>
      <c r="BK226" s="34"/>
      <c r="BL226" s="34"/>
      <c r="BM226" s="34"/>
      <c r="BN226" s="34"/>
      <c r="BO226" s="34"/>
      <c r="BP226" s="34"/>
      <c r="BQ226" s="34"/>
      <c r="BR226" s="34"/>
      <c r="BS226" s="34"/>
      <c r="BT226" s="34"/>
      <c r="BU226" s="34"/>
      <c r="BV226" s="34"/>
      <c r="BW226" s="34"/>
      <c r="BX226" s="34"/>
      <c r="BY226" s="34"/>
      <c r="BZ226" s="34"/>
      <c r="CA226" s="34"/>
      <c r="CB226" s="34"/>
      <c r="CC226" s="34"/>
      <c r="CD226" s="34"/>
      <c r="CE226" s="34"/>
      <c r="CF226" s="34"/>
      <c r="CG226" s="34"/>
      <c r="CH226" s="34"/>
      <c r="CI226" s="32">
        <f t="shared" si="194"/>
        <v>429050</v>
      </c>
      <c r="CJ226" s="32">
        <f t="shared" si="189"/>
        <v>9135</v>
      </c>
      <c r="CK226" s="34"/>
      <c r="CL226" s="34"/>
      <c r="CM226" s="32" t="str">
        <f t="shared" si="176"/>
        <v>CO</v>
      </c>
      <c r="CN226" s="32" t="str">
        <f>VLOOKUP(CI226,'ALL-Chart of Accounts'!$E:$F,2,0)</f>
        <v>IC Alloc Rev - R&amp;D (I82RDAlloc)</v>
      </c>
      <c r="CO226" s="32">
        <f t="shared" si="195"/>
        <v>429050</v>
      </c>
      <c r="CP226" s="32">
        <f t="shared" si="190"/>
        <v>9135</v>
      </c>
      <c r="CQ226" s="34"/>
      <c r="CR226" s="34"/>
      <c r="CS226" s="32" t="str">
        <f t="shared" si="177"/>
        <v>CO</v>
      </c>
      <c r="CT226" s="32" t="str">
        <f>VLOOKUP(CO226,'ALL-Chart of Accounts'!$E:$F,2,0)</f>
        <v>IC Alloc Rev - R&amp;D (I82RDAlloc)</v>
      </c>
      <c r="CU226" s="32">
        <f t="shared" si="196"/>
        <v>429050</v>
      </c>
      <c r="CV226" s="32">
        <f t="shared" si="191"/>
        <v>9135</v>
      </c>
      <c r="CW226" s="34"/>
      <c r="CX226" s="34"/>
      <c r="CY226" s="32" t="str">
        <f t="shared" si="178"/>
        <v>CO</v>
      </c>
      <c r="CZ226" s="32" t="str">
        <f>VLOOKUP(CU226,'ALL-Chart of Accounts'!$E:$F,2,0)</f>
        <v>IC Alloc Rev - R&amp;D (I82RDAlloc)</v>
      </c>
      <c r="DA226" s="32">
        <f t="shared" si="197"/>
        <v>429050</v>
      </c>
      <c r="DB226" s="32">
        <f t="shared" si="192"/>
        <v>9135</v>
      </c>
      <c r="DC226" s="34"/>
      <c r="DD226" s="34"/>
      <c r="DE226" s="32" t="str">
        <f t="shared" si="179"/>
        <v>CO</v>
      </c>
      <c r="DF226" s="32" t="str">
        <f>VLOOKUP(DA226,'ALL-Chart of Accounts'!$E:$F,2,0)</f>
        <v>IC Alloc Rev - R&amp;D (I82RDAlloc)</v>
      </c>
      <c r="DG226" s="32">
        <f t="shared" si="198"/>
        <v>429050</v>
      </c>
      <c r="DH226" s="32">
        <f t="shared" si="193"/>
        <v>9135</v>
      </c>
      <c r="DI226" s="34"/>
      <c r="DJ226" s="34"/>
      <c r="DK226" s="32" t="str">
        <f t="shared" si="180"/>
        <v>CO</v>
      </c>
      <c r="DL226" s="32" t="str">
        <f>VLOOKUP(DG226,'ALL-Chart of Accounts'!$E:$F,2,0)</f>
        <v>IC Alloc Rev - R&amp;D (I82RDAlloc)</v>
      </c>
      <c r="DM226" s="34"/>
      <c r="DN226" s="34"/>
      <c r="DO226" s="34"/>
      <c r="DP226" s="34"/>
      <c r="DQ226" s="34"/>
      <c r="DR226" s="34"/>
      <c r="DS226" s="34"/>
      <c r="DT226" s="34"/>
      <c r="DU226" s="34"/>
      <c r="DV226" s="34"/>
      <c r="DW226" s="34"/>
      <c r="DX226" s="34"/>
      <c r="DY226" s="34"/>
      <c r="DZ226" s="34"/>
      <c r="EA226" s="34"/>
      <c r="EB226" s="34"/>
      <c r="EC226" s="34"/>
      <c r="ED226" s="34"/>
      <c r="EE226" s="34"/>
      <c r="EF226" s="34"/>
      <c r="EG226" s="34"/>
      <c r="EH226" s="34"/>
      <c r="EI226" s="34"/>
      <c r="EJ226" s="34"/>
      <c r="EK226" s="34"/>
      <c r="EL226" s="34"/>
      <c r="EM226" s="34"/>
      <c r="EN226" s="34"/>
      <c r="EO226" s="34"/>
      <c r="EP226" s="34"/>
      <c r="EQ226" s="46"/>
      <c r="ER226" s="32" t="str">
        <f t="shared" si="172"/>
        <v>ALP1FCA160</v>
      </c>
      <c r="ES226" s="32" t="b">
        <f t="shared" si="171"/>
        <v>1</v>
      </c>
      <c r="ET226" s="46" t="s">
        <v>11</v>
      </c>
      <c r="EU226" s="46" t="s">
        <v>2430</v>
      </c>
      <c r="EV226" s="46" t="s">
        <v>2431</v>
      </c>
      <c r="EW226" s="46" t="s">
        <v>9398</v>
      </c>
      <c r="EX226" s="61">
        <v>43221.389493206021</v>
      </c>
      <c r="EY226" s="46" t="s">
        <v>9398</v>
      </c>
      <c r="EZ226" s="61">
        <v>43221.389493206021</v>
      </c>
      <c r="FA226" s="46"/>
      <c r="FB226" s="46"/>
      <c r="FC226" s="46"/>
      <c r="FD226" s="46"/>
      <c r="FE226" s="46"/>
      <c r="FF226" s="46"/>
      <c r="FG226" s="46"/>
      <c r="FH226" s="46"/>
      <c r="FI226" s="46"/>
      <c r="FJ226" s="46"/>
      <c r="FK226" s="46"/>
      <c r="FL226" s="46"/>
      <c r="FM226" s="46"/>
      <c r="FN226" s="46"/>
      <c r="FO226" s="46"/>
      <c r="FP226" s="46"/>
      <c r="FQ226" s="46"/>
      <c r="FR226" s="46"/>
      <c r="FS226" s="46"/>
      <c r="FT226" s="46"/>
      <c r="FU226" s="46"/>
      <c r="FV226" s="46"/>
      <c r="FW226" s="46"/>
      <c r="FX226" s="46"/>
      <c r="FY226" s="46"/>
      <c r="FZ226" s="46"/>
      <c r="GA226" s="46"/>
      <c r="GB226" s="46"/>
      <c r="GC226" s="46"/>
      <c r="GD226" s="46"/>
      <c r="GE226" s="46"/>
      <c r="GF226" s="46"/>
      <c r="GG226" s="46"/>
      <c r="GH226" s="46"/>
      <c r="GI226" s="46"/>
      <c r="GJ226" s="46"/>
      <c r="GK226" s="46"/>
      <c r="GL226" s="46"/>
      <c r="GM226" s="46"/>
      <c r="GN226" s="46"/>
    </row>
    <row r="227" spans="1:196" s="46" customFormat="1" x14ac:dyDescent="0.35">
      <c r="A227" s="5"/>
      <c r="B227" s="5"/>
      <c r="C227" s="5"/>
      <c r="D227" s="46" t="s">
        <v>10575</v>
      </c>
      <c r="E227" s="22" t="str">
        <f t="shared" si="199"/>
        <v/>
      </c>
      <c r="F227" s="22" t="str">
        <f t="shared" si="199"/>
        <v/>
      </c>
      <c r="G227" s="22" t="str">
        <f t="shared" si="199"/>
        <v/>
      </c>
      <c r="H227" s="22" t="str">
        <f t="shared" si="199"/>
        <v/>
      </c>
      <c r="I227" s="22" t="str">
        <f t="shared" si="199"/>
        <v/>
      </c>
      <c r="J227" s="22" t="str">
        <f t="shared" si="199"/>
        <v/>
      </c>
      <c r="K227" s="22" t="str">
        <f t="shared" si="199"/>
        <v/>
      </c>
      <c r="L227" s="22" t="s">
        <v>10266</v>
      </c>
      <c r="M227" s="46" t="s">
        <v>10268</v>
      </c>
      <c r="N227" s="41" t="s">
        <v>10273</v>
      </c>
      <c r="O227" s="32">
        <f t="shared" si="182"/>
        <v>124135</v>
      </c>
      <c r="P227" s="34"/>
      <c r="Q227" s="34"/>
      <c r="R227" s="34"/>
      <c r="S227" s="32" t="str">
        <f>IFERROR(VLOOKUP(LEFT($M227,2),'ALL-Unit Code 4'!$W:$W,1,0),VLOOKUP($D$3,Sites!$A:$B,2,0))</f>
        <v>CO</v>
      </c>
      <c r="T227" s="32" t="str">
        <f>VLOOKUP(O227,'ALL-Chart of Accounts'!$E:$F,2,0)</f>
        <v>IC AR - Sandusky</v>
      </c>
      <c r="U227" s="34"/>
      <c r="V227" s="34"/>
      <c r="W227" s="34"/>
      <c r="X227" s="34"/>
      <c r="Y227" s="34"/>
      <c r="Z227" s="34"/>
      <c r="AA227" s="37">
        <v>429030</v>
      </c>
      <c r="AB227" s="32">
        <f>VALUE(9&amp;RIGHT($M227,3))</f>
        <v>9135</v>
      </c>
      <c r="AC227" s="34"/>
      <c r="AD227" s="34"/>
      <c r="AE227" s="32" t="str">
        <f t="shared" si="173"/>
        <v>CO</v>
      </c>
      <c r="AF227" s="32" t="str">
        <f>VLOOKUP(AA227,'ALL-Chart of Accounts'!$E:$F,2,0)</f>
        <v>IC Alloc Rev - S&amp;A (I82SAAlloc)</v>
      </c>
      <c r="AG227" s="32">
        <f t="shared" si="183"/>
        <v>429030</v>
      </c>
      <c r="AH227" s="32">
        <f t="shared" si="184"/>
        <v>9135</v>
      </c>
      <c r="AI227" s="32">
        <f t="shared" si="185"/>
        <v>9999</v>
      </c>
      <c r="AJ227" s="34"/>
      <c r="AK227" s="32" t="str">
        <f t="shared" si="174"/>
        <v>CO</v>
      </c>
      <c r="AL227" s="32" t="str">
        <f>VLOOKUP(AG227,'ALL-Chart of Accounts'!$E:$F,2,0)</f>
        <v>IC Alloc Rev - S&amp;A (I82SAAlloc)</v>
      </c>
      <c r="AM227" s="34"/>
      <c r="AN227" s="34"/>
      <c r="AO227" s="34"/>
      <c r="AP227" s="34"/>
      <c r="AQ227" s="34"/>
      <c r="AR227" s="34"/>
      <c r="AS227" s="32">
        <f t="shared" si="186"/>
        <v>429030</v>
      </c>
      <c r="AT227" s="32">
        <f t="shared" si="187"/>
        <v>9135</v>
      </c>
      <c r="AU227" s="32" t="str">
        <f t="shared" si="188"/>
        <v/>
      </c>
      <c r="AV227" s="34"/>
      <c r="AW227" s="32" t="str">
        <f t="shared" si="175"/>
        <v>CO</v>
      </c>
      <c r="AX227" s="32" t="str">
        <f>VLOOKUP(AS227,'ALL-Chart of Accounts'!$E:$F,2,0)</f>
        <v>IC Alloc Rev - S&amp;A (I82SAAlloc)</v>
      </c>
      <c r="AY227" s="34"/>
      <c r="AZ227" s="34"/>
      <c r="BA227" s="34"/>
      <c r="BB227" s="34"/>
      <c r="BC227" s="34"/>
      <c r="BD227" s="34"/>
      <c r="BE227" s="34"/>
      <c r="BF227" s="34"/>
      <c r="BG227" s="34"/>
      <c r="BH227" s="34"/>
      <c r="BI227" s="34"/>
      <c r="BJ227" s="34"/>
      <c r="BK227" s="34"/>
      <c r="BL227" s="34"/>
      <c r="BM227" s="34"/>
      <c r="BN227" s="34"/>
      <c r="BO227" s="34"/>
      <c r="BP227" s="34"/>
      <c r="BQ227" s="34"/>
      <c r="BR227" s="34"/>
      <c r="BS227" s="34"/>
      <c r="BT227" s="34"/>
      <c r="BU227" s="34"/>
      <c r="BV227" s="34"/>
      <c r="BW227" s="34"/>
      <c r="BX227" s="34"/>
      <c r="BY227" s="34"/>
      <c r="BZ227" s="34"/>
      <c r="CA227" s="34"/>
      <c r="CB227" s="34"/>
      <c r="CC227" s="34"/>
      <c r="CD227" s="34"/>
      <c r="CE227" s="34"/>
      <c r="CF227" s="34"/>
      <c r="CG227" s="34"/>
      <c r="CH227" s="34"/>
      <c r="CI227" s="32">
        <f t="shared" si="194"/>
        <v>429030</v>
      </c>
      <c r="CJ227" s="32">
        <f t="shared" si="189"/>
        <v>9135</v>
      </c>
      <c r="CK227" s="34"/>
      <c r="CL227" s="34"/>
      <c r="CM227" s="32" t="str">
        <f t="shared" si="176"/>
        <v>CO</v>
      </c>
      <c r="CN227" s="32" t="str">
        <f>VLOOKUP(CI227,'ALL-Chart of Accounts'!$E:$F,2,0)</f>
        <v>IC Alloc Rev - S&amp;A (I82SAAlloc)</v>
      </c>
      <c r="CO227" s="32">
        <f t="shared" si="195"/>
        <v>429030</v>
      </c>
      <c r="CP227" s="32">
        <f t="shared" si="190"/>
        <v>9135</v>
      </c>
      <c r="CQ227" s="34"/>
      <c r="CR227" s="34"/>
      <c r="CS227" s="32" t="str">
        <f t="shared" si="177"/>
        <v>CO</v>
      </c>
      <c r="CT227" s="32" t="str">
        <f>VLOOKUP(CO227,'ALL-Chart of Accounts'!$E:$F,2,0)</f>
        <v>IC Alloc Rev - S&amp;A (I82SAAlloc)</v>
      </c>
      <c r="CU227" s="32">
        <f t="shared" si="196"/>
        <v>429030</v>
      </c>
      <c r="CV227" s="32">
        <f t="shared" si="191"/>
        <v>9135</v>
      </c>
      <c r="CW227" s="34"/>
      <c r="CX227" s="34"/>
      <c r="CY227" s="32" t="str">
        <f t="shared" si="178"/>
        <v>CO</v>
      </c>
      <c r="CZ227" s="32" t="str">
        <f>VLOOKUP(CU227,'ALL-Chart of Accounts'!$E:$F,2,0)</f>
        <v>IC Alloc Rev - S&amp;A (I82SAAlloc)</v>
      </c>
      <c r="DA227" s="32">
        <f t="shared" si="197"/>
        <v>429030</v>
      </c>
      <c r="DB227" s="32">
        <f t="shared" si="192"/>
        <v>9135</v>
      </c>
      <c r="DC227" s="34"/>
      <c r="DD227" s="34"/>
      <c r="DE227" s="32" t="str">
        <f t="shared" si="179"/>
        <v>CO</v>
      </c>
      <c r="DF227" s="32" t="str">
        <f>VLOOKUP(DA227,'ALL-Chart of Accounts'!$E:$F,2,0)</f>
        <v>IC Alloc Rev - S&amp;A (I82SAAlloc)</v>
      </c>
      <c r="DG227" s="32">
        <f t="shared" si="198"/>
        <v>429030</v>
      </c>
      <c r="DH227" s="32">
        <f t="shared" si="193"/>
        <v>9135</v>
      </c>
      <c r="DI227" s="34"/>
      <c r="DJ227" s="34"/>
      <c r="DK227" s="32" t="str">
        <f t="shared" si="180"/>
        <v>CO</v>
      </c>
      <c r="DL227" s="32" t="str">
        <f>VLOOKUP(DG227,'ALL-Chart of Accounts'!$E:$F,2,0)</f>
        <v>IC Alloc Rev - S&amp;A (I82SAAlloc)</v>
      </c>
      <c r="DM227" s="34"/>
      <c r="DN227" s="34"/>
      <c r="DO227" s="34"/>
      <c r="DP227" s="34"/>
      <c r="DQ227" s="34"/>
      <c r="DR227" s="34"/>
      <c r="DS227" s="34"/>
      <c r="DT227" s="34"/>
      <c r="DU227" s="34"/>
      <c r="DV227" s="34"/>
      <c r="DW227" s="34"/>
      <c r="DX227" s="34"/>
      <c r="DY227" s="34"/>
      <c r="DZ227" s="34"/>
      <c r="EA227" s="34"/>
      <c r="EB227" s="34"/>
      <c r="EC227" s="34"/>
      <c r="ED227" s="34"/>
      <c r="EE227" s="34"/>
      <c r="EF227" s="34"/>
      <c r="EG227" s="34"/>
      <c r="EH227" s="34"/>
      <c r="EI227" s="34"/>
      <c r="EJ227" s="34"/>
      <c r="EK227" s="34"/>
      <c r="EL227" s="34"/>
      <c r="EM227" s="34"/>
      <c r="EN227" s="34"/>
      <c r="EO227" s="34"/>
      <c r="EP227" s="34"/>
      <c r="ER227" s="32" t="str">
        <f t="shared" si="172"/>
        <v>ALP1FCA165</v>
      </c>
      <c r="ES227" s="32" t="b">
        <f t="shared" si="171"/>
        <v>1</v>
      </c>
      <c r="ET227" s="46" t="s">
        <v>11</v>
      </c>
      <c r="EU227" s="46" t="s">
        <v>2432</v>
      </c>
      <c r="EV227" s="46" t="s">
        <v>2433</v>
      </c>
      <c r="EW227" s="46" t="s">
        <v>9398</v>
      </c>
      <c r="EX227" s="61">
        <v>43221.389495219904</v>
      </c>
      <c r="EY227" s="46" t="s">
        <v>9398</v>
      </c>
      <c r="EZ227" s="61">
        <v>43221.389495219904</v>
      </c>
    </row>
    <row r="228" spans="1:196" x14ac:dyDescent="0.35">
      <c r="D228" s="46" t="s">
        <v>10575</v>
      </c>
      <c r="E228" s="22" t="str">
        <f t="shared" si="199"/>
        <v/>
      </c>
      <c r="F228" s="22" t="str">
        <f t="shared" si="199"/>
        <v/>
      </c>
      <c r="G228" s="22" t="str">
        <f t="shared" si="199"/>
        <v/>
      </c>
      <c r="H228" s="22" t="str">
        <f t="shared" si="199"/>
        <v/>
      </c>
      <c r="I228" s="22" t="str">
        <f t="shared" si="199"/>
        <v/>
      </c>
      <c r="J228" s="22" t="str">
        <f t="shared" si="199"/>
        <v/>
      </c>
      <c r="K228" s="22" t="str">
        <f t="shared" si="199"/>
        <v/>
      </c>
      <c r="L228" s="22" t="s">
        <v>10266</v>
      </c>
      <c r="M228" s="46" t="s">
        <v>10263</v>
      </c>
      <c r="N228" s="46" t="s">
        <v>10271</v>
      </c>
      <c r="O228" s="32">
        <f t="shared" si="182"/>
        <v>124135</v>
      </c>
      <c r="P228" s="34"/>
      <c r="Q228" s="34"/>
      <c r="R228" s="34"/>
      <c r="S228" s="32" t="str">
        <f>IFERROR(VLOOKUP(LEFT($M228,2),'ALL-Unit Code 4'!$W:$W,1,0),VLOOKUP($D$3,Sites!$A:$B,2,0))</f>
        <v>CO</v>
      </c>
      <c r="T228" s="32" t="str">
        <f>VLOOKUP(O228,'ALL-Chart of Accounts'!$E:$F,2,0)</f>
        <v>IC AR - Sandusky</v>
      </c>
      <c r="U228" s="34"/>
      <c r="V228" s="34"/>
      <c r="W228" s="34"/>
      <c r="X228" s="34"/>
      <c r="Y228" s="34"/>
      <c r="Z228" s="34"/>
      <c r="AA228" s="37">
        <v>429010</v>
      </c>
      <c r="AB228" s="32">
        <f>VALUE(9&amp;RIGHT($M228,3))</f>
        <v>9135</v>
      </c>
      <c r="AC228" s="34"/>
      <c r="AD228" s="34"/>
      <c r="AE228" s="32" t="str">
        <f t="shared" si="173"/>
        <v>CO</v>
      </c>
      <c r="AF228" s="32" t="str">
        <f>VLOOKUP(AA228,'ALL-Chart of Accounts'!$E:$F,2,0)</f>
        <v>IC Alloc Rev - Variance (I82VARAlloc)</v>
      </c>
      <c r="AG228" s="32">
        <f t="shared" si="183"/>
        <v>429010</v>
      </c>
      <c r="AH228" s="32">
        <f t="shared" si="184"/>
        <v>9135</v>
      </c>
      <c r="AI228" s="32">
        <f t="shared" si="185"/>
        <v>9999</v>
      </c>
      <c r="AJ228" s="34"/>
      <c r="AK228" s="32" t="str">
        <f t="shared" si="174"/>
        <v>CO</v>
      </c>
      <c r="AL228" s="32" t="str">
        <f>VLOOKUP(AG228,'ALL-Chart of Accounts'!$E:$F,2,0)</f>
        <v>IC Alloc Rev - Variance (I82VARAlloc)</v>
      </c>
      <c r="AM228" s="34"/>
      <c r="AN228" s="34"/>
      <c r="AO228" s="34"/>
      <c r="AP228" s="34"/>
      <c r="AQ228" s="34"/>
      <c r="AR228" s="34"/>
      <c r="AS228" s="32">
        <f t="shared" si="186"/>
        <v>429010</v>
      </c>
      <c r="AT228" s="32">
        <f t="shared" si="187"/>
        <v>9135</v>
      </c>
      <c r="AU228" s="32" t="str">
        <f t="shared" si="188"/>
        <v/>
      </c>
      <c r="AV228" s="34"/>
      <c r="AW228" s="32" t="str">
        <f t="shared" si="175"/>
        <v>CO</v>
      </c>
      <c r="AX228" s="32" t="str">
        <f>VLOOKUP(AS228,'ALL-Chart of Accounts'!$E:$F,2,0)</f>
        <v>IC Alloc Rev - Variance (I82VARAlloc)</v>
      </c>
      <c r="AY228" s="34"/>
      <c r="AZ228" s="34"/>
      <c r="BA228" s="34"/>
      <c r="BB228" s="34"/>
      <c r="BC228" s="34"/>
      <c r="BD228" s="34"/>
      <c r="BE228" s="34"/>
      <c r="BF228" s="34"/>
      <c r="BG228" s="34"/>
      <c r="BH228" s="34"/>
      <c r="BI228" s="34"/>
      <c r="BJ228" s="34"/>
      <c r="BK228" s="34"/>
      <c r="BL228" s="34"/>
      <c r="BM228" s="34"/>
      <c r="BN228" s="34"/>
      <c r="BO228" s="34"/>
      <c r="BP228" s="34"/>
      <c r="BQ228" s="34"/>
      <c r="BR228" s="34"/>
      <c r="BS228" s="34"/>
      <c r="BT228" s="34"/>
      <c r="BU228" s="34"/>
      <c r="BV228" s="34"/>
      <c r="BW228" s="34"/>
      <c r="BX228" s="34"/>
      <c r="BY228" s="34"/>
      <c r="BZ228" s="34"/>
      <c r="CA228" s="34"/>
      <c r="CB228" s="34"/>
      <c r="CC228" s="34"/>
      <c r="CD228" s="34"/>
      <c r="CE228" s="34"/>
      <c r="CF228" s="34"/>
      <c r="CG228" s="34"/>
      <c r="CH228" s="34"/>
      <c r="CI228" s="32">
        <f t="shared" si="194"/>
        <v>429010</v>
      </c>
      <c r="CJ228" s="32">
        <f t="shared" si="189"/>
        <v>9135</v>
      </c>
      <c r="CK228" s="34"/>
      <c r="CL228" s="34"/>
      <c r="CM228" s="32" t="str">
        <f t="shared" si="176"/>
        <v>CO</v>
      </c>
      <c r="CN228" s="32" t="str">
        <f>VLOOKUP(CI228,'ALL-Chart of Accounts'!$E:$F,2,0)</f>
        <v>IC Alloc Rev - Variance (I82VARAlloc)</v>
      </c>
      <c r="CO228" s="32">
        <f t="shared" si="195"/>
        <v>429010</v>
      </c>
      <c r="CP228" s="32">
        <f t="shared" si="190"/>
        <v>9135</v>
      </c>
      <c r="CQ228" s="34"/>
      <c r="CR228" s="34"/>
      <c r="CS228" s="32" t="str">
        <f t="shared" si="177"/>
        <v>CO</v>
      </c>
      <c r="CT228" s="32" t="str">
        <f>VLOOKUP(CO228,'ALL-Chart of Accounts'!$E:$F,2,0)</f>
        <v>IC Alloc Rev - Variance (I82VARAlloc)</v>
      </c>
      <c r="CU228" s="32">
        <f t="shared" si="196"/>
        <v>429010</v>
      </c>
      <c r="CV228" s="32">
        <f t="shared" si="191"/>
        <v>9135</v>
      </c>
      <c r="CW228" s="34"/>
      <c r="CX228" s="34"/>
      <c r="CY228" s="32" t="str">
        <f t="shared" si="178"/>
        <v>CO</v>
      </c>
      <c r="CZ228" s="32" t="str">
        <f>VLOOKUP(CU228,'ALL-Chart of Accounts'!$E:$F,2,0)</f>
        <v>IC Alloc Rev - Variance (I82VARAlloc)</v>
      </c>
      <c r="DA228" s="32">
        <f t="shared" si="197"/>
        <v>429010</v>
      </c>
      <c r="DB228" s="32">
        <f t="shared" si="192"/>
        <v>9135</v>
      </c>
      <c r="DC228" s="34"/>
      <c r="DD228" s="34"/>
      <c r="DE228" s="32" t="str">
        <f t="shared" si="179"/>
        <v>CO</v>
      </c>
      <c r="DF228" s="32" t="str">
        <f>VLOOKUP(DA228,'ALL-Chart of Accounts'!$E:$F,2,0)</f>
        <v>IC Alloc Rev - Variance (I82VARAlloc)</v>
      </c>
      <c r="DG228" s="32">
        <f t="shared" si="198"/>
        <v>429010</v>
      </c>
      <c r="DH228" s="32">
        <f t="shared" si="193"/>
        <v>9135</v>
      </c>
      <c r="DI228" s="34"/>
      <c r="DJ228" s="34"/>
      <c r="DK228" s="32" t="str">
        <f t="shared" si="180"/>
        <v>CO</v>
      </c>
      <c r="DL228" s="32" t="str">
        <f>VLOOKUP(DG228,'ALL-Chart of Accounts'!$E:$F,2,0)</f>
        <v>IC Alloc Rev - Variance (I82VARAlloc)</v>
      </c>
      <c r="DM228" s="34"/>
      <c r="DN228" s="34"/>
      <c r="DO228" s="34"/>
      <c r="DP228" s="34"/>
      <c r="DQ228" s="34"/>
      <c r="DR228" s="34"/>
      <c r="DS228" s="34"/>
      <c r="DT228" s="34"/>
      <c r="DU228" s="34"/>
      <c r="DV228" s="34"/>
      <c r="DW228" s="34"/>
      <c r="DX228" s="34"/>
      <c r="DY228" s="34"/>
      <c r="DZ228" s="34"/>
      <c r="EA228" s="34"/>
      <c r="EB228" s="34"/>
      <c r="EC228" s="34"/>
      <c r="ED228" s="34"/>
      <c r="EE228" s="34"/>
      <c r="EF228" s="34"/>
      <c r="EG228" s="34"/>
      <c r="EH228" s="34"/>
      <c r="EI228" s="34"/>
      <c r="EJ228" s="34"/>
      <c r="EK228" s="34"/>
      <c r="EL228" s="34"/>
      <c r="EM228" s="34"/>
      <c r="EN228" s="34"/>
      <c r="EO228" s="34"/>
      <c r="EP228" s="34"/>
      <c r="EQ228" s="46"/>
      <c r="ER228" s="32" t="str">
        <f t="shared" si="172"/>
        <v>ALP1FCA305</v>
      </c>
      <c r="ES228" s="32" t="b">
        <f t="shared" si="171"/>
        <v>1</v>
      </c>
      <c r="ET228" t="s">
        <v>11</v>
      </c>
      <c r="EU228" t="s">
        <v>2434</v>
      </c>
      <c r="EV228" t="s">
        <v>2435</v>
      </c>
      <c r="EW228" t="s">
        <v>9398</v>
      </c>
      <c r="EX228" s="61">
        <v>43221.389497187498</v>
      </c>
      <c r="EY228" t="s">
        <v>9398</v>
      </c>
      <c r="EZ228" s="61">
        <v>43221.389497187498</v>
      </c>
    </row>
    <row r="229" spans="1:196" x14ac:dyDescent="0.35">
      <c r="A229" s="5">
        <v>43301</v>
      </c>
      <c r="C229" s="5">
        <v>43264</v>
      </c>
      <c r="D229" s="46"/>
      <c r="E229" s="22" t="str">
        <f t="shared" si="199"/>
        <v>X</v>
      </c>
      <c r="F229" s="22" t="str">
        <f t="shared" si="199"/>
        <v/>
      </c>
      <c r="G229" s="22" t="str">
        <f t="shared" si="199"/>
        <v/>
      </c>
      <c r="H229" s="22" t="str">
        <f t="shared" si="199"/>
        <v/>
      </c>
      <c r="I229" s="22" t="str">
        <f t="shared" si="199"/>
        <v>X</v>
      </c>
      <c r="J229" s="22" t="str">
        <f t="shared" si="199"/>
        <v/>
      </c>
      <c r="K229" s="22" t="str">
        <f t="shared" si="199"/>
        <v/>
      </c>
      <c r="L229" s="22" t="s">
        <v>2587</v>
      </c>
      <c r="M229" s="34" t="s">
        <v>10837</v>
      </c>
      <c r="N229" s="34" t="s">
        <v>10838</v>
      </c>
      <c r="O229" s="32">
        <f t="shared" si="182"/>
        <v>112400</v>
      </c>
      <c r="P229" s="34"/>
      <c r="Q229" s="34"/>
      <c r="R229" s="34"/>
      <c r="S229" s="32" t="str">
        <f>IFERROR(VLOOKUP(LEFT($M229,2),'ALL-Unit Code 4'!$W:$W,1,0),VLOOKUP($D$3,Sites!$A:$B,2,0))</f>
        <v>PH</v>
      </c>
      <c r="T229" s="32" t="str">
        <f>VLOOKUP(O229,'ALL-Chart of Accounts'!$E:$F,2,0)</f>
        <v>Accounts Receivable - System</v>
      </c>
      <c r="U229" s="34"/>
      <c r="V229" s="34"/>
      <c r="W229" s="34"/>
      <c r="X229" s="34"/>
      <c r="Y229" s="34"/>
      <c r="Z229" s="34"/>
      <c r="AA229" s="37">
        <v>955000</v>
      </c>
      <c r="AB229" s="118">
        <v>8214</v>
      </c>
      <c r="AC229" s="34"/>
      <c r="AD229" s="34"/>
      <c r="AE229" s="32" t="str">
        <f t="shared" si="173"/>
        <v>PH</v>
      </c>
      <c r="AF229" s="32" t="str">
        <f>VLOOKUP(AA229,'ALL-Chart of Accounts'!$E:$F,2,0)</f>
        <v>Outside Professional - Other</v>
      </c>
      <c r="AG229" s="32">
        <f t="shared" si="183"/>
        <v>955000</v>
      </c>
      <c r="AH229" s="32">
        <f t="shared" si="184"/>
        <v>8214</v>
      </c>
      <c r="AI229" s="32" t="str">
        <f t="shared" si="185"/>
        <v/>
      </c>
      <c r="AJ229" s="34"/>
      <c r="AK229" s="32" t="str">
        <f t="shared" si="174"/>
        <v>PH</v>
      </c>
      <c r="AL229" s="32" t="str">
        <f>VLOOKUP(AG229,'ALL-Chart of Accounts'!$E:$F,2,0)</f>
        <v>Outside Professional - Other</v>
      </c>
      <c r="AM229" s="34"/>
      <c r="AN229" s="34"/>
      <c r="AO229" s="34"/>
      <c r="AP229" s="34"/>
      <c r="AQ229" s="34"/>
      <c r="AR229" s="34"/>
      <c r="AS229" s="32">
        <f t="shared" si="186"/>
        <v>955000</v>
      </c>
      <c r="AT229" s="32">
        <f t="shared" si="187"/>
        <v>8214</v>
      </c>
      <c r="AU229" s="32" t="str">
        <f t="shared" si="188"/>
        <v/>
      </c>
      <c r="AV229" s="34"/>
      <c r="AW229" s="32" t="str">
        <f t="shared" si="175"/>
        <v>PH</v>
      </c>
      <c r="AX229" s="32" t="str">
        <f>VLOOKUP(AS229,'ALL-Chart of Accounts'!$E:$F,2,0)</f>
        <v>Outside Professional - Other</v>
      </c>
      <c r="AY229" s="34"/>
      <c r="AZ229" s="34"/>
      <c r="BA229" s="34"/>
      <c r="BB229" s="34"/>
      <c r="BC229" s="34"/>
      <c r="BD229" s="34"/>
      <c r="BE229" s="34"/>
      <c r="BF229" s="34"/>
      <c r="BG229" s="34"/>
      <c r="BH229" s="34"/>
      <c r="BI229" s="34"/>
      <c r="BJ229" s="34"/>
      <c r="BK229" s="34"/>
      <c r="BL229" s="34"/>
      <c r="BM229" s="34"/>
      <c r="BN229" s="34"/>
      <c r="BO229" s="34"/>
      <c r="BP229" s="34"/>
      <c r="BQ229" s="34"/>
      <c r="BR229" s="34"/>
      <c r="BS229" s="34"/>
      <c r="BT229" s="34"/>
      <c r="BU229" s="34"/>
      <c r="BV229" s="34"/>
      <c r="BW229" s="34"/>
      <c r="BX229" s="34"/>
      <c r="BY229" s="34"/>
      <c r="BZ229" s="34"/>
      <c r="CA229" s="34"/>
      <c r="CB229" s="34"/>
      <c r="CC229" s="34"/>
      <c r="CD229" s="34"/>
      <c r="CE229" s="34"/>
      <c r="CF229" s="34"/>
      <c r="CG229" s="34"/>
      <c r="CH229" s="34"/>
      <c r="CI229" s="32">
        <f>IF(OR($L229="Interdivisional",$L229="Cost Collecting"),$AA229,$AA229+100010)</f>
        <v>955000</v>
      </c>
      <c r="CJ229" s="32">
        <f t="shared" si="189"/>
        <v>8214</v>
      </c>
      <c r="CK229" s="34"/>
      <c r="CL229" s="34"/>
      <c r="CM229" s="32" t="str">
        <f t="shared" si="176"/>
        <v>PH</v>
      </c>
      <c r="CN229" s="32" t="str">
        <f>VLOOKUP(CI229,'ALL-Chart of Accounts'!$E:$F,2,0)</f>
        <v>Outside Professional - Other</v>
      </c>
      <c r="CO229" s="32">
        <f>IF(OR($L229="Cost Collecting",$L229="Interdivisional"),CI229,CI229+10)</f>
        <v>955000</v>
      </c>
      <c r="CP229" s="32">
        <f t="shared" si="190"/>
        <v>8214</v>
      </c>
      <c r="CQ229" s="34"/>
      <c r="CR229" s="34"/>
      <c r="CS229" s="32" t="str">
        <f t="shared" si="177"/>
        <v>PH</v>
      </c>
      <c r="CT229" s="32" t="str">
        <f>VLOOKUP(CO229,'ALL-Chart of Accounts'!$E:$F,2,0)</f>
        <v>Outside Professional - Other</v>
      </c>
      <c r="CU229" s="32">
        <f>IF(OR($L229="Cost Collecting",$L229="Interdivisional"),CO229,CO229+10)</f>
        <v>955000</v>
      </c>
      <c r="CV229" s="32">
        <f t="shared" si="191"/>
        <v>8214</v>
      </c>
      <c r="CW229" s="34"/>
      <c r="CX229" s="34"/>
      <c r="CY229" s="32" t="str">
        <f t="shared" si="178"/>
        <v>PH</v>
      </c>
      <c r="CZ229" s="32" t="str">
        <f>VLOOKUP(CU229,'ALL-Chart of Accounts'!$E:$F,2,0)</f>
        <v>Outside Professional - Other</v>
      </c>
      <c r="DA229" s="32">
        <f>IF(OR($L229="Cost Collecting",$L229="Interdivisional"),CU229,CU229+10)</f>
        <v>955000</v>
      </c>
      <c r="DB229" s="32">
        <f t="shared" si="192"/>
        <v>8214</v>
      </c>
      <c r="DC229" s="34"/>
      <c r="DD229" s="34"/>
      <c r="DE229" s="32" t="str">
        <f t="shared" si="179"/>
        <v>PH</v>
      </c>
      <c r="DF229" s="32" t="str">
        <f>VLOOKUP(DA229,'ALL-Chart of Accounts'!$E:$F,2,0)</f>
        <v>Outside Professional - Other</v>
      </c>
      <c r="DG229" s="32">
        <f>IF(OR($L229="Cost Collecting",$L229="Interdivisional"),DA229,DA229+10)</f>
        <v>955000</v>
      </c>
      <c r="DH229" s="32">
        <f t="shared" si="193"/>
        <v>8214</v>
      </c>
      <c r="DI229" s="34"/>
      <c r="DJ229" s="34"/>
      <c r="DK229" s="32" t="str">
        <f t="shared" si="180"/>
        <v>PH</v>
      </c>
      <c r="DL229" s="32" t="str">
        <f>VLOOKUP(DG229,'ALL-Chart of Accounts'!$E:$F,2,0)</f>
        <v>Outside Professional - Other</v>
      </c>
      <c r="DM229" s="34"/>
      <c r="DN229" s="34"/>
      <c r="DO229" s="34"/>
      <c r="DP229" s="34"/>
      <c r="DQ229" s="34"/>
      <c r="DR229" s="34"/>
      <c r="DS229" s="34"/>
      <c r="DT229" s="34"/>
      <c r="DU229" s="34"/>
      <c r="DV229" s="34"/>
      <c r="DW229" s="34"/>
      <c r="DX229" s="34"/>
      <c r="DY229" s="34"/>
      <c r="DZ229" s="34"/>
      <c r="EA229" s="34"/>
      <c r="EB229" s="34"/>
      <c r="EC229" s="34"/>
      <c r="ED229" s="34"/>
      <c r="EE229" s="34"/>
      <c r="EF229" s="34"/>
      <c r="EG229" s="34"/>
      <c r="EH229" s="34"/>
      <c r="EI229" s="34"/>
      <c r="EJ229" s="34"/>
      <c r="EK229" s="34"/>
      <c r="EL229" s="34"/>
      <c r="EM229" s="34"/>
      <c r="EN229" s="34"/>
      <c r="EO229" s="34"/>
      <c r="EP229" s="34"/>
      <c r="ER229" s="32" t="str">
        <f t="shared" si="172"/>
        <v>ALP1FCA320</v>
      </c>
      <c r="ES229" s="32" t="b">
        <f t="shared" si="171"/>
        <v>1</v>
      </c>
      <c r="ET229" t="s">
        <v>11</v>
      </c>
      <c r="EU229" t="s">
        <v>2436</v>
      </c>
      <c r="EV229" t="s">
        <v>2437</v>
      </c>
      <c r="EW229" t="s">
        <v>9398</v>
      </c>
      <c r="EX229" s="61">
        <v>43221.389499039353</v>
      </c>
      <c r="EY229" t="s">
        <v>9398</v>
      </c>
      <c r="EZ229" s="61">
        <v>43221.389499039353</v>
      </c>
    </row>
    <row r="230" spans="1:196" x14ac:dyDescent="0.35">
      <c r="A230" s="47">
        <v>43500</v>
      </c>
      <c r="B230" s="47"/>
      <c r="C230" s="47">
        <v>43264</v>
      </c>
      <c r="D230" s="46" t="s">
        <v>12109</v>
      </c>
      <c r="E230" s="22" t="str">
        <f t="shared" ref="E230:K239" si="200">IF(ISERROR(VLOOKUP(E$4&amp;$M230,$ER:$ER,1,0)),"","X")</f>
        <v>X</v>
      </c>
      <c r="F230" s="22" t="str">
        <f t="shared" si="200"/>
        <v/>
      </c>
      <c r="G230" s="22" t="str">
        <f t="shared" si="200"/>
        <v/>
      </c>
      <c r="H230" s="22" t="str">
        <f t="shared" si="200"/>
        <v>X</v>
      </c>
      <c r="I230" s="22" t="str">
        <f t="shared" si="200"/>
        <v/>
      </c>
      <c r="J230" s="22" t="str">
        <f t="shared" si="200"/>
        <v/>
      </c>
      <c r="K230" s="22" t="str">
        <f t="shared" si="200"/>
        <v/>
      </c>
      <c r="L230" s="22" t="s">
        <v>2588</v>
      </c>
      <c r="M230" s="46" t="s">
        <v>10264</v>
      </c>
      <c r="N230" s="46" t="s">
        <v>10265</v>
      </c>
      <c r="O230" s="32">
        <f t="shared" si="182"/>
        <v>112400</v>
      </c>
      <c r="P230" s="34"/>
      <c r="Q230" s="34"/>
      <c r="R230" s="34"/>
      <c r="S230" s="32" t="str">
        <f>IFERROR(VLOOKUP(LEFT($M230,2),'ALL-Unit Code 4'!$W:$W,1,0),VLOOKUP($D$3,Sites!$A:$B,2,0))</f>
        <v>CO</v>
      </c>
      <c r="T230" s="32" t="str">
        <f>VLOOKUP(O230,'ALL-Chart of Accounts'!$E:$F,2,0)</f>
        <v>Accounts Receivable - System</v>
      </c>
      <c r="U230" s="34"/>
      <c r="V230" s="34"/>
      <c r="W230" s="34"/>
      <c r="X230" s="34"/>
      <c r="Y230" s="34"/>
      <c r="Z230" s="34"/>
      <c r="AA230" s="37">
        <v>499999</v>
      </c>
      <c r="AB230" s="119"/>
      <c r="AC230" s="34"/>
      <c r="AD230" s="34"/>
      <c r="AE230" s="32" t="str">
        <f t="shared" si="173"/>
        <v>CO</v>
      </c>
      <c r="AF230" s="32" t="str">
        <f>VLOOKUP(AA230,'ALL-Chart of Accounts'!$E:$F,2,0)</f>
        <v>Sales/Cost - Error</v>
      </c>
      <c r="AG230" s="32">
        <f t="shared" si="183"/>
        <v>499999</v>
      </c>
      <c r="AH230" s="32" t="str">
        <f t="shared" si="184"/>
        <v/>
      </c>
      <c r="AI230" s="32">
        <f t="shared" si="185"/>
        <v>9999</v>
      </c>
      <c r="AJ230" s="34"/>
      <c r="AK230" s="32" t="str">
        <f t="shared" si="174"/>
        <v>CO</v>
      </c>
      <c r="AL230" s="32" t="str">
        <f>VLOOKUP(AG230,'ALL-Chart of Accounts'!$E:$F,2,0)</f>
        <v>Sales/Cost - Error</v>
      </c>
      <c r="AM230" s="34"/>
      <c r="AN230" s="34"/>
      <c r="AO230" s="34"/>
      <c r="AP230" s="34"/>
      <c r="AQ230" s="34"/>
      <c r="AR230" s="34"/>
      <c r="AS230" s="32">
        <f t="shared" si="186"/>
        <v>499999</v>
      </c>
      <c r="AT230" s="32" t="str">
        <f t="shared" si="187"/>
        <v/>
      </c>
      <c r="AU230" s="32" t="str">
        <f t="shared" si="188"/>
        <v/>
      </c>
      <c r="AV230" s="34"/>
      <c r="AW230" s="32" t="str">
        <f t="shared" si="175"/>
        <v>CO</v>
      </c>
      <c r="AX230" s="32" t="str">
        <f>VLOOKUP(AS230,'ALL-Chart of Accounts'!$E:$F,2,0)</f>
        <v>Sales/Cost - Error</v>
      </c>
      <c r="AY230" s="34"/>
      <c r="AZ230" s="34"/>
      <c r="BA230" s="34"/>
      <c r="BB230" s="34"/>
      <c r="BC230" s="34"/>
      <c r="BD230" s="34"/>
      <c r="BE230" s="34"/>
      <c r="BF230" s="34"/>
      <c r="BG230" s="34"/>
      <c r="BH230" s="34"/>
      <c r="BI230" s="34"/>
      <c r="BJ230" s="34"/>
      <c r="BK230" s="34"/>
      <c r="BL230" s="34"/>
      <c r="BM230" s="34"/>
      <c r="BN230" s="34"/>
      <c r="BO230" s="34"/>
      <c r="BP230" s="34"/>
      <c r="BQ230" s="34"/>
      <c r="BR230" s="34"/>
      <c r="BS230" s="34"/>
      <c r="BT230" s="34"/>
      <c r="BU230" s="34"/>
      <c r="BV230" s="34"/>
      <c r="BW230" s="34"/>
      <c r="BX230" s="34"/>
      <c r="BY230" s="34"/>
      <c r="BZ230" s="34"/>
      <c r="CA230" s="34"/>
      <c r="CB230" s="34"/>
      <c r="CC230" s="34"/>
      <c r="CD230" s="34"/>
      <c r="CE230" s="34"/>
      <c r="CF230" s="34"/>
      <c r="CG230" s="34"/>
      <c r="CH230" s="34"/>
      <c r="CI230" s="37">
        <v>499999</v>
      </c>
      <c r="CJ230" s="32" t="str">
        <f t="shared" si="189"/>
        <v/>
      </c>
      <c r="CK230" s="34"/>
      <c r="CL230" s="34"/>
      <c r="CM230" s="32" t="str">
        <f t="shared" si="176"/>
        <v>CO</v>
      </c>
      <c r="CN230" s="32" t="str">
        <f>VLOOKUP(CI230,'ALL-Chart of Accounts'!$E:$F,2,0)</f>
        <v>Sales/Cost - Error</v>
      </c>
      <c r="CO230" s="37">
        <v>499999</v>
      </c>
      <c r="CP230" s="32" t="str">
        <f t="shared" si="190"/>
        <v/>
      </c>
      <c r="CQ230" s="34"/>
      <c r="CR230" s="34"/>
      <c r="CS230" s="32" t="str">
        <f t="shared" si="177"/>
        <v>CO</v>
      </c>
      <c r="CT230" s="32" t="str">
        <f>VLOOKUP(CO230,'ALL-Chart of Accounts'!$E:$F,2,0)</f>
        <v>Sales/Cost - Error</v>
      </c>
      <c r="CU230" s="37">
        <v>499999</v>
      </c>
      <c r="CV230" s="32" t="str">
        <f t="shared" si="191"/>
        <v/>
      </c>
      <c r="CW230" s="34"/>
      <c r="CX230" s="34"/>
      <c r="CY230" s="32" t="str">
        <f t="shared" si="178"/>
        <v>CO</v>
      </c>
      <c r="CZ230" s="32" t="str">
        <f>VLOOKUP(CU230,'ALL-Chart of Accounts'!$E:$F,2,0)</f>
        <v>Sales/Cost - Error</v>
      </c>
      <c r="DA230" s="37">
        <v>499999</v>
      </c>
      <c r="DB230" s="32" t="str">
        <f t="shared" si="192"/>
        <v/>
      </c>
      <c r="DC230" s="34"/>
      <c r="DD230" s="34"/>
      <c r="DE230" s="32" t="str">
        <f t="shared" si="179"/>
        <v>CO</v>
      </c>
      <c r="DF230" s="32" t="str">
        <f>VLOOKUP(DA230,'ALL-Chart of Accounts'!$E:$F,2,0)</f>
        <v>Sales/Cost - Error</v>
      </c>
      <c r="DG230" s="37">
        <v>499999</v>
      </c>
      <c r="DH230" s="32" t="str">
        <f t="shared" si="193"/>
        <v/>
      </c>
      <c r="DI230" s="34"/>
      <c r="DJ230" s="34"/>
      <c r="DK230" s="32" t="str">
        <f t="shared" si="180"/>
        <v>CO</v>
      </c>
      <c r="DL230" s="32" t="str">
        <f>VLOOKUP(DG230,'ALL-Chart of Accounts'!$E:$F,2,0)</f>
        <v>Sales/Cost - Error</v>
      </c>
      <c r="DM230" s="34"/>
      <c r="DN230" s="34"/>
      <c r="DO230" s="34"/>
      <c r="DP230" s="34"/>
      <c r="DQ230" s="34"/>
      <c r="DR230" s="34"/>
      <c r="DS230" s="34"/>
      <c r="DT230" s="34"/>
      <c r="DU230" s="34"/>
      <c r="DV230" s="34"/>
      <c r="DW230" s="34"/>
      <c r="DX230" s="34"/>
      <c r="DY230" s="34"/>
      <c r="DZ230" s="34"/>
      <c r="EA230" s="34"/>
      <c r="EB230" s="34"/>
      <c r="EC230" s="34"/>
      <c r="ED230" s="34"/>
      <c r="EE230" s="34"/>
      <c r="EF230" s="34"/>
      <c r="EG230" s="34"/>
      <c r="EH230" s="34"/>
      <c r="EI230" s="34"/>
      <c r="EJ230" s="34"/>
      <c r="EK230" s="34"/>
      <c r="EL230" s="34"/>
      <c r="EM230" s="34"/>
      <c r="EN230" s="34"/>
      <c r="EO230" s="34"/>
      <c r="EP230" s="34"/>
      <c r="ER230" s="32" t="str">
        <f t="shared" si="172"/>
        <v>ALP1FCA400</v>
      </c>
      <c r="ES230" s="32" t="b">
        <f t="shared" si="171"/>
        <v>1</v>
      </c>
      <c r="ET230" t="s">
        <v>11</v>
      </c>
      <c r="EU230" t="s">
        <v>2438</v>
      </c>
      <c r="EV230" t="s">
        <v>2439</v>
      </c>
      <c r="EW230" t="s">
        <v>9398</v>
      </c>
      <c r="EX230" s="61">
        <v>43221.3895008912</v>
      </c>
      <c r="EY230" t="s">
        <v>9398</v>
      </c>
      <c r="EZ230" s="61">
        <v>43221.3895008912</v>
      </c>
    </row>
    <row r="231" spans="1:196" s="46" customFormat="1" x14ac:dyDescent="0.35">
      <c r="A231" s="47">
        <v>43420</v>
      </c>
      <c r="B231" s="47"/>
      <c r="C231" s="47"/>
      <c r="D231" s="46" t="s">
        <v>11780</v>
      </c>
      <c r="E231" s="22" t="str">
        <f t="shared" si="200"/>
        <v/>
      </c>
      <c r="F231" s="22" t="str">
        <f t="shared" si="200"/>
        <v/>
      </c>
      <c r="G231" s="22" t="str">
        <f t="shared" si="200"/>
        <v/>
      </c>
      <c r="H231" s="22" t="str">
        <f t="shared" si="200"/>
        <v/>
      </c>
      <c r="I231" s="22" t="str">
        <f t="shared" si="200"/>
        <v/>
      </c>
      <c r="J231" s="22" t="str">
        <f t="shared" si="200"/>
        <v/>
      </c>
      <c r="K231" s="22" t="str">
        <f t="shared" si="200"/>
        <v/>
      </c>
      <c r="L231" s="22" t="s">
        <v>2585</v>
      </c>
      <c r="M231" s="34" t="s">
        <v>11756</v>
      </c>
      <c r="N231" s="34" t="s">
        <v>11768</v>
      </c>
      <c r="O231" s="32">
        <f t="shared" si="182"/>
        <v>124100</v>
      </c>
      <c r="P231" s="34"/>
      <c r="Q231" s="34"/>
      <c r="R231" s="34"/>
      <c r="S231" s="32" t="str">
        <f>IFERROR(VLOOKUP(LEFT($M231,2),'ALL-Unit Code 4'!$W:$W,1,0),VLOOKUP($D$3,Sites!$A:$B,2,0))</f>
        <v>CO</v>
      </c>
      <c r="T231" s="32" t="str">
        <f>VLOOKUP(O231,'ALL-Chart of Accounts'!$E:$F,2,0)</f>
        <v>IC AR - Orlando</v>
      </c>
      <c r="U231" s="34"/>
      <c r="V231" s="34"/>
      <c r="W231" s="34"/>
      <c r="X231" s="34"/>
      <c r="Y231" s="34"/>
      <c r="Z231" s="34"/>
      <c r="AA231" s="32">
        <f>IF($L231="Interdivisional",VALUE("124"&amp;RIGHT($M231,3)),IF($L231&amp;MID($M231,3,1)="IntercompanyA",425000,IF($L231&amp;MID($M231,3,1)="IntercompanyE",421000,IF($L231&amp;MID($M231,3,1)="IntercompanyS",428000,IF($L231&amp;MID($M231,3,1)="IntercompanyR",427000)))))</f>
        <v>124100</v>
      </c>
      <c r="AB231" s="34"/>
      <c r="AC231" s="34"/>
      <c r="AD231" s="34"/>
      <c r="AE231" s="32" t="str">
        <f t="shared" si="173"/>
        <v>CO</v>
      </c>
      <c r="AF231" s="32" t="str">
        <f>VLOOKUP(AA231,'ALL-Chart of Accounts'!$E:$F,2,0)</f>
        <v>IC AR - Orlando</v>
      </c>
      <c r="AG231" s="32">
        <f t="shared" si="183"/>
        <v>124100</v>
      </c>
      <c r="AH231" s="32" t="str">
        <f t="shared" si="184"/>
        <v/>
      </c>
      <c r="AI231" s="32" t="str">
        <f t="shared" si="185"/>
        <v/>
      </c>
      <c r="AJ231" s="34"/>
      <c r="AK231" s="32" t="str">
        <f t="shared" si="174"/>
        <v>CO</v>
      </c>
      <c r="AL231" s="32" t="str">
        <f>VLOOKUP(AG231,'ALL-Chart of Accounts'!$E:$F,2,0)</f>
        <v>IC AR - Orlando</v>
      </c>
      <c r="AM231" s="34"/>
      <c r="AN231" s="34"/>
      <c r="AO231" s="34"/>
      <c r="AP231" s="34"/>
      <c r="AQ231" s="34"/>
      <c r="AR231" s="34"/>
      <c r="AS231" s="32">
        <f t="shared" si="186"/>
        <v>124100</v>
      </c>
      <c r="AT231" s="32" t="str">
        <f t="shared" si="187"/>
        <v/>
      </c>
      <c r="AU231" s="32" t="str">
        <f t="shared" si="188"/>
        <v/>
      </c>
      <c r="AV231" s="34"/>
      <c r="AW231" s="32" t="str">
        <f t="shared" si="175"/>
        <v>CO</v>
      </c>
      <c r="AX231" s="32" t="str">
        <f>VLOOKUP(AS231,'ALL-Chart of Accounts'!$E:$F,2,0)</f>
        <v>IC AR - Orlando</v>
      </c>
      <c r="AY231" s="34"/>
      <c r="AZ231" s="34"/>
      <c r="BA231" s="34"/>
      <c r="BB231" s="34"/>
      <c r="BC231" s="34"/>
      <c r="BD231" s="34"/>
      <c r="BE231" s="34"/>
      <c r="BF231" s="34"/>
      <c r="BG231" s="34"/>
      <c r="BH231" s="34"/>
      <c r="BI231" s="34"/>
      <c r="BJ231" s="34"/>
      <c r="BK231" s="34"/>
      <c r="BL231" s="34"/>
      <c r="BM231" s="34"/>
      <c r="BN231" s="34"/>
      <c r="BO231" s="34"/>
      <c r="BP231" s="34"/>
      <c r="BQ231" s="34"/>
      <c r="BR231" s="34"/>
      <c r="BS231" s="34"/>
      <c r="BT231" s="34"/>
      <c r="BU231" s="34"/>
      <c r="BV231" s="34"/>
      <c r="BW231" s="34"/>
      <c r="BX231" s="34"/>
      <c r="BY231" s="34"/>
      <c r="BZ231" s="34"/>
      <c r="CA231" s="34"/>
      <c r="CB231" s="34"/>
      <c r="CC231" s="34"/>
      <c r="CD231" s="34"/>
      <c r="CE231" s="34"/>
      <c r="CF231" s="34"/>
      <c r="CG231" s="34"/>
      <c r="CH231" s="34"/>
      <c r="CI231" s="37">
        <v>373120</v>
      </c>
      <c r="CJ231" s="32" t="str">
        <f t="shared" si="189"/>
        <v/>
      </c>
      <c r="CK231" s="34"/>
      <c r="CL231" s="34"/>
      <c r="CM231" s="32" t="str">
        <f t="shared" si="176"/>
        <v>CO</v>
      </c>
      <c r="CN231" s="32" t="str">
        <f>VLOOKUP(CI231,'ALL-Chart of Accounts'!$E:$F,2,0)</f>
        <v>ID - Chalfont - Non-System</v>
      </c>
      <c r="CO231" s="32">
        <f>IF(OR($L231="Cost Collecting",$L231="Interdivisional"),CI231,CI231+10)</f>
        <v>373120</v>
      </c>
      <c r="CP231" s="32" t="str">
        <f t="shared" si="190"/>
        <v/>
      </c>
      <c r="CQ231" s="34"/>
      <c r="CR231" s="34"/>
      <c r="CS231" s="32" t="str">
        <f t="shared" si="177"/>
        <v>CO</v>
      </c>
      <c r="CT231" s="32" t="str">
        <f>VLOOKUP(CO231,'ALL-Chart of Accounts'!$E:$F,2,0)</f>
        <v>ID - Chalfont - Non-System</v>
      </c>
      <c r="CU231" s="32">
        <f>IF(OR($L231="Cost Collecting",$L231="Interdivisional"),CO231,CO231+10)</f>
        <v>373120</v>
      </c>
      <c r="CV231" s="32" t="str">
        <f t="shared" si="191"/>
        <v/>
      </c>
      <c r="CW231" s="34"/>
      <c r="CX231" s="34"/>
      <c r="CY231" s="32" t="str">
        <f t="shared" si="178"/>
        <v>CO</v>
      </c>
      <c r="CZ231" s="32" t="str">
        <f>VLOOKUP(CU231,'ALL-Chart of Accounts'!$E:$F,2,0)</f>
        <v>ID - Chalfont - Non-System</v>
      </c>
      <c r="DA231" s="32">
        <f>IF(OR($L231="Cost Collecting",$L231="Interdivisional"),CU231,CU231+10)</f>
        <v>373120</v>
      </c>
      <c r="DB231" s="32" t="str">
        <f t="shared" si="192"/>
        <v/>
      </c>
      <c r="DC231" s="34"/>
      <c r="DD231" s="34"/>
      <c r="DE231" s="32" t="str">
        <f t="shared" si="179"/>
        <v>CO</v>
      </c>
      <c r="DF231" s="32" t="str">
        <f>VLOOKUP(DA231,'ALL-Chart of Accounts'!$E:$F,2,0)</f>
        <v>ID - Chalfont - Non-System</v>
      </c>
      <c r="DG231" s="32">
        <f>IF(OR($L231="Cost Collecting",$L231="Interdivisional"),DA231,DA231+10)</f>
        <v>373120</v>
      </c>
      <c r="DH231" s="32" t="str">
        <f t="shared" si="193"/>
        <v/>
      </c>
      <c r="DI231" s="34"/>
      <c r="DJ231" s="34"/>
      <c r="DK231" s="32" t="str">
        <f t="shared" si="180"/>
        <v>CO</v>
      </c>
      <c r="DL231" s="32" t="str">
        <f>VLOOKUP(DG231,'ALL-Chart of Accounts'!$E:$F,2,0)</f>
        <v>ID - Chalfont - Non-System</v>
      </c>
      <c r="DM231" s="34"/>
      <c r="DN231" s="34"/>
      <c r="DO231" s="34"/>
      <c r="DP231" s="34"/>
      <c r="DQ231" s="34"/>
      <c r="DR231" s="34"/>
      <c r="DS231" s="34"/>
      <c r="DT231" s="34"/>
      <c r="DU231" s="34"/>
      <c r="DV231" s="34"/>
      <c r="DW231" s="34"/>
      <c r="DX231" s="34"/>
      <c r="DY231" s="34"/>
      <c r="DZ231" s="34"/>
      <c r="EA231" s="34"/>
      <c r="EB231" s="34"/>
      <c r="EC231" s="34"/>
      <c r="ED231" s="34"/>
      <c r="EE231" s="34"/>
      <c r="EF231" s="34"/>
      <c r="EG231" s="34"/>
      <c r="EH231" s="34"/>
      <c r="EI231" s="34"/>
      <c r="EJ231" s="34"/>
      <c r="EK231" s="34"/>
      <c r="EL231" s="34"/>
      <c r="EM231" s="34"/>
      <c r="EN231" s="34"/>
      <c r="EO231" s="34"/>
      <c r="EP231" s="34"/>
      <c r="ER231" s="32" t="str">
        <f>ET231&amp;EU231</f>
        <v>1JBTAGA125</v>
      </c>
      <c r="ES231" s="32" t="b">
        <f t="shared" si="171"/>
        <v>1</v>
      </c>
      <c r="ET231" s="46" t="s">
        <v>10</v>
      </c>
      <c r="EU231" s="46" t="s">
        <v>10309</v>
      </c>
      <c r="EV231" s="46" t="s">
        <v>10311</v>
      </c>
      <c r="EW231" s="46" t="s">
        <v>9398</v>
      </c>
      <c r="EX231" s="61">
        <v>43301.603722997686</v>
      </c>
      <c r="EY231" s="46" t="s">
        <v>9398</v>
      </c>
      <c r="EZ231" s="61">
        <v>43301.603722997686</v>
      </c>
    </row>
    <row r="232" spans="1:196" s="46" customFormat="1" x14ac:dyDescent="0.35">
      <c r="A232" s="47">
        <v>43420</v>
      </c>
      <c r="B232" s="47"/>
      <c r="C232" s="47"/>
      <c r="D232" s="46" t="s">
        <v>11780</v>
      </c>
      <c r="E232" s="22" t="str">
        <f t="shared" si="200"/>
        <v/>
      </c>
      <c r="F232" s="22" t="str">
        <f t="shared" si="200"/>
        <v/>
      </c>
      <c r="G232" s="22" t="str">
        <f t="shared" si="200"/>
        <v/>
      </c>
      <c r="H232" s="22" t="str">
        <f t="shared" si="200"/>
        <v/>
      </c>
      <c r="I232" s="22" t="str">
        <f t="shared" si="200"/>
        <v/>
      </c>
      <c r="J232" s="22" t="str">
        <f t="shared" si="200"/>
        <v/>
      </c>
      <c r="K232" s="22" t="str">
        <f t="shared" si="200"/>
        <v/>
      </c>
      <c r="L232" s="22" t="s">
        <v>2585</v>
      </c>
      <c r="M232" s="34" t="s">
        <v>11757</v>
      </c>
      <c r="N232" s="34" t="s">
        <v>11769</v>
      </c>
      <c r="O232" s="32">
        <f t="shared" si="182"/>
        <v>124101</v>
      </c>
      <c r="P232" s="34"/>
      <c r="Q232" s="34"/>
      <c r="R232" s="34"/>
      <c r="S232" s="32" t="str">
        <f>IFERROR(VLOOKUP(LEFT($M232,2),'ALL-Unit Code 4'!$W:$W,1,0),VLOOKUP($D$3,Sites!$A:$B,2,0))</f>
        <v>CO</v>
      </c>
      <c r="T232" s="32" t="str">
        <f>VLOOKUP(O232,'ALL-Chart of Accounts'!$E:$F,2,0)</f>
        <v>IC AR - AeroTech HQ</v>
      </c>
      <c r="U232" s="34"/>
      <c r="V232" s="34"/>
      <c r="W232" s="34"/>
      <c r="X232" s="34"/>
      <c r="Y232" s="34"/>
      <c r="Z232" s="34"/>
      <c r="AA232" s="32">
        <f t="shared" ref="AA232:AA243" si="201">IF($L232="Interdivisional",VALUE("124"&amp;RIGHT($M232,3)),IF($L232&amp;MID($M232,3,1)="IntercompanyA",425000,IF($L232&amp;MID($M232,3,1)="IntercompanyE",421000,IF($L232&amp;MID($M232,3,1)="IntercompanyS",428000,IF($L232&amp;MID($M232,3,1)="IntercompanyR",427000)))))</f>
        <v>124101</v>
      </c>
      <c r="AB232" s="34"/>
      <c r="AC232" s="34"/>
      <c r="AD232" s="34"/>
      <c r="AE232" s="32" t="str">
        <f t="shared" si="173"/>
        <v>CO</v>
      </c>
      <c r="AF232" s="32" t="str">
        <f>VLOOKUP(AA232,'ALL-Chart of Accounts'!$E:$F,2,0)</f>
        <v>IC AR - AeroTech HQ</v>
      </c>
      <c r="AG232" s="32">
        <f t="shared" ref="AG232:AG243" si="202">AA232</f>
        <v>124101</v>
      </c>
      <c r="AH232" s="32" t="str">
        <f t="shared" ref="AH232:AH243" si="203">IF(AB232="","",AB232)</f>
        <v/>
      </c>
      <c r="AI232" s="32" t="str">
        <f t="shared" ref="AI232:AI243" si="204">IF(LEFT(AG232,1)="4",9999,"")</f>
        <v/>
      </c>
      <c r="AJ232" s="34"/>
      <c r="AK232" s="32" t="str">
        <f t="shared" si="174"/>
        <v>CO</v>
      </c>
      <c r="AL232" s="32" t="str">
        <f>VLOOKUP(AG232,'ALL-Chart of Accounts'!$E:$F,2,0)</f>
        <v>IC AR - AeroTech HQ</v>
      </c>
      <c r="AM232" s="34"/>
      <c r="AN232" s="34"/>
      <c r="AO232" s="34"/>
      <c r="AP232" s="34"/>
      <c r="AQ232" s="34"/>
      <c r="AR232" s="34"/>
      <c r="AS232" s="32">
        <f t="shared" ref="AS232:AS243" si="205">IF(AA232="","",AA232)</f>
        <v>124101</v>
      </c>
      <c r="AT232" s="32" t="str">
        <f t="shared" ref="AT232:AT243" si="206">IF(AB232="","",AB232)</f>
        <v/>
      </c>
      <c r="AU232" s="32" t="str">
        <f t="shared" ref="AU232:AU243" si="207">IF(AC232="","",AC232)</f>
        <v/>
      </c>
      <c r="AV232" s="34"/>
      <c r="AW232" s="32" t="str">
        <f t="shared" si="175"/>
        <v>CO</v>
      </c>
      <c r="AX232" s="32" t="str">
        <f>VLOOKUP(AS232,'ALL-Chart of Accounts'!$E:$F,2,0)</f>
        <v>IC AR - AeroTech HQ</v>
      </c>
      <c r="AY232" s="34"/>
      <c r="AZ232" s="34"/>
      <c r="BA232" s="34"/>
      <c r="BB232" s="34"/>
      <c r="BC232" s="34"/>
      <c r="BD232" s="34"/>
      <c r="BE232" s="34"/>
      <c r="BF232" s="34"/>
      <c r="BG232" s="34"/>
      <c r="BH232" s="34"/>
      <c r="BI232" s="34"/>
      <c r="BJ232" s="34"/>
      <c r="BK232" s="34"/>
      <c r="BL232" s="34"/>
      <c r="BM232" s="34"/>
      <c r="BN232" s="34"/>
      <c r="BO232" s="34"/>
      <c r="BP232" s="34"/>
      <c r="BQ232" s="34"/>
      <c r="BR232" s="34"/>
      <c r="BS232" s="34"/>
      <c r="BT232" s="34"/>
      <c r="BU232" s="34"/>
      <c r="BV232" s="34"/>
      <c r="BW232" s="34"/>
      <c r="BX232" s="34"/>
      <c r="BY232" s="34"/>
      <c r="BZ232" s="34"/>
      <c r="CA232" s="34"/>
      <c r="CB232" s="34"/>
      <c r="CC232" s="34"/>
      <c r="CD232" s="34"/>
      <c r="CE232" s="34"/>
      <c r="CF232" s="34"/>
      <c r="CG232" s="34"/>
      <c r="CH232" s="34"/>
      <c r="CI232" s="37">
        <v>373120</v>
      </c>
      <c r="CJ232" s="32" t="str">
        <f t="shared" si="189"/>
        <v/>
      </c>
      <c r="CK232" s="34"/>
      <c r="CL232" s="34"/>
      <c r="CM232" s="32" t="str">
        <f t="shared" si="176"/>
        <v>CO</v>
      </c>
      <c r="CN232" s="32" t="str">
        <f>VLOOKUP(CI232,'ALL-Chart of Accounts'!$E:$F,2,0)</f>
        <v>ID - Chalfont - Non-System</v>
      </c>
      <c r="CO232" s="32">
        <f t="shared" ref="CO232:CO243" si="208">IF(OR($L232="Cost Collecting",$L232="Interdivisional"),CI232,CI232+10)</f>
        <v>373120</v>
      </c>
      <c r="CP232" s="32" t="str">
        <f t="shared" si="190"/>
        <v/>
      </c>
      <c r="CQ232" s="34"/>
      <c r="CR232" s="34"/>
      <c r="CS232" s="32" t="str">
        <f t="shared" si="177"/>
        <v>CO</v>
      </c>
      <c r="CT232" s="32" t="str">
        <f>VLOOKUP(CO232,'ALL-Chart of Accounts'!$E:$F,2,0)</f>
        <v>ID - Chalfont - Non-System</v>
      </c>
      <c r="CU232" s="32">
        <f t="shared" ref="CU232:CU243" si="209">IF(OR($L232="Cost Collecting",$L232="Interdivisional"),CO232,CO232+10)</f>
        <v>373120</v>
      </c>
      <c r="CV232" s="32" t="str">
        <f t="shared" si="191"/>
        <v/>
      </c>
      <c r="CW232" s="34"/>
      <c r="CX232" s="34"/>
      <c r="CY232" s="32" t="str">
        <f t="shared" si="178"/>
        <v>CO</v>
      </c>
      <c r="CZ232" s="32" t="str">
        <f>VLOOKUP(CU232,'ALL-Chart of Accounts'!$E:$F,2,0)</f>
        <v>ID - Chalfont - Non-System</v>
      </c>
      <c r="DA232" s="32">
        <f t="shared" ref="DA232:DA243" si="210">IF(OR($L232="Cost Collecting",$L232="Interdivisional"),CU232,CU232+10)</f>
        <v>373120</v>
      </c>
      <c r="DB232" s="32" t="str">
        <f t="shared" si="192"/>
        <v/>
      </c>
      <c r="DC232" s="34"/>
      <c r="DD232" s="34"/>
      <c r="DE232" s="32" t="str">
        <f t="shared" si="179"/>
        <v>CO</v>
      </c>
      <c r="DF232" s="32" t="str">
        <f>VLOOKUP(DA232,'ALL-Chart of Accounts'!$E:$F,2,0)</f>
        <v>ID - Chalfont - Non-System</v>
      </c>
      <c r="DG232" s="32">
        <f t="shared" ref="DG232:DG243" si="211">IF(OR($L232="Cost Collecting",$L232="Interdivisional"),DA232,DA232+10)</f>
        <v>373120</v>
      </c>
      <c r="DH232" s="32" t="str">
        <f t="shared" si="193"/>
        <v/>
      </c>
      <c r="DI232" s="34"/>
      <c r="DJ232" s="34"/>
      <c r="DK232" s="32" t="str">
        <f t="shared" si="180"/>
        <v>CO</v>
      </c>
      <c r="DL232" s="32" t="str">
        <f>VLOOKUP(DG232,'ALL-Chart of Accounts'!$E:$F,2,0)</f>
        <v>ID - Chalfont - Non-System</v>
      </c>
      <c r="DM232" s="34"/>
      <c r="DN232" s="34"/>
      <c r="DO232" s="34"/>
      <c r="DP232" s="34"/>
      <c r="DQ232" s="34"/>
      <c r="DR232" s="34"/>
      <c r="DS232" s="34"/>
      <c r="DT232" s="34"/>
      <c r="DU232" s="34"/>
      <c r="DV232" s="34"/>
      <c r="DW232" s="34"/>
      <c r="DX232" s="34"/>
      <c r="DY232" s="34"/>
      <c r="DZ232" s="34"/>
      <c r="EA232" s="34"/>
      <c r="EB232" s="34"/>
      <c r="EC232" s="34"/>
      <c r="ED232" s="34"/>
      <c r="EE232" s="34"/>
      <c r="EF232" s="34"/>
      <c r="EG232" s="34"/>
      <c r="EH232" s="34"/>
      <c r="EI232" s="34"/>
      <c r="EJ232" s="34"/>
      <c r="EK232" s="34"/>
      <c r="EL232" s="34"/>
      <c r="EM232" s="34"/>
      <c r="EN232" s="34"/>
      <c r="EO232" s="34"/>
      <c r="EP232" s="34"/>
      <c r="ER232" s="32" t="str">
        <f t="shared" ref="ER232:ER243" si="212">ET232&amp;EU232</f>
        <v>1JBTAGA125</v>
      </c>
      <c r="ES232" s="32" t="b">
        <f t="shared" si="171"/>
        <v>1</v>
      </c>
      <c r="ET232" s="46" t="s">
        <v>10</v>
      </c>
      <c r="EU232" s="46" t="s">
        <v>10309</v>
      </c>
      <c r="EV232" s="46" t="s">
        <v>10311</v>
      </c>
      <c r="EW232" s="46" t="s">
        <v>9398</v>
      </c>
      <c r="EX232" s="61">
        <v>43301.603722997686</v>
      </c>
      <c r="EY232" s="46" t="s">
        <v>9398</v>
      </c>
      <c r="EZ232" s="61">
        <v>43301.603722997686</v>
      </c>
    </row>
    <row r="233" spans="1:196" s="46" customFormat="1" x14ac:dyDescent="0.35">
      <c r="A233" s="47">
        <v>43420</v>
      </c>
      <c r="B233" s="47"/>
      <c r="C233" s="47"/>
      <c r="D233" s="46" t="s">
        <v>11780</v>
      </c>
      <c r="E233" s="22" t="str">
        <f t="shared" si="200"/>
        <v/>
      </c>
      <c r="F233" s="22" t="str">
        <f t="shared" si="200"/>
        <v/>
      </c>
      <c r="G233" s="22" t="str">
        <f t="shared" si="200"/>
        <v/>
      </c>
      <c r="H233" s="22" t="str">
        <f t="shared" si="200"/>
        <v/>
      </c>
      <c r="I233" s="22" t="str">
        <f t="shared" si="200"/>
        <v/>
      </c>
      <c r="J233" s="22" t="str">
        <f t="shared" si="200"/>
        <v/>
      </c>
      <c r="K233" s="22" t="str">
        <f t="shared" si="200"/>
        <v/>
      </c>
      <c r="L233" s="22" t="s">
        <v>2585</v>
      </c>
      <c r="M233" s="34" t="s">
        <v>11758</v>
      </c>
      <c r="N233" s="34" t="s">
        <v>11770</v>
      </c>
      <c r="O233" s="32">
        <f t="shared" si="182"/>
        <v>124105</v>
      </c>
      <c r="P233" s="34"/>
      <c r="Q233" s="34"/>
      <c r="R233" s="34"/>
      <c r="S233" s="32" t="str">
        <f>IFERROR(VLOOKUP(LEFT($M233,2),'ALL-Unit Code 4'!$W:$W,1,0),VLOOKUP($D$3,Sites!$A:$B,2,0))</f>
        <v>CO</v>
      </c>
      <c r="T233" s="32" t="str">
        <f>VLOOKUP(O233,'ALL-Chart of Accounts'!$E:$F,2,0)</f>
        <v>IC AR - Ogden</v>
      </c>
      <c r="U233" s="34"/>
      <c r="V233" s="34"/>
      <c r="W233" s="34"/>
      <c r="X233" s="34"/>
      <c r="Y233" s="34"/>
      <c r="Z233" s="34"/>
      <c r="AA233" s="32">
        <f t="shared" si="201"/>
        <v>124105</v>
      </c>
      <c r="AB233" s="34"/>
      <c r="AC233" s="34"/>
      <c r="AD233" s="34"/>
      <c r="AE233" s="32" t="str">
        <f t="shared" si="173"/>
        <v>CO</v>
      </c>
      <c r="AF233" s="32" t="str">
        <f>VLOOKUP(AA233,'ALL-Chart of Accounts'!$E:$F,2,0)</f>
        <v>IC AR - Ogden</v>
      </c>
      <c r="AG233" s="32">
        <f t="shared" si="202"/>
        <v>124105</v>
      </c>
      <c r="AH233" s="32" t="str">
        <f t="shared" si="203"/>
        <v/>
      </c>
      <c r="AI233" s="32" t="str">
        <f t="shared" si="204"/>
        <v/>
      </c>
      <c r="AJ233" s="34"/>
      <c r="AK233" s="32" t="str">
        <f t="shared" si="174"/>
        <v>CO</v>
      </c>
      <c r="AL233" s="32" t="str">
        <f>VLOOKUP(AG233,'ALL-Chart of Accounts'!$E:$F,2,0)</f>
        <v>IC AR - Ogden</v>
      </c>
      <c r="AM233" s="34"/>
      <c r="AN233" s="34"/>
      <c r="AO233" s="34"/>
      <c r="AP233" s="34"/>
      <c r="AQ233" s="34"/>
      <c r="AR233" s="34"/>
      <c r="AS233" s="32">
        <f t="shared" si="205"/>
        <v>124105</v>
      </c>
      <c r="AT233" s="32" t="str">
        <f t="shared" si="206"/>
        <v/>
      </c>
      <c r="AU233" s="32" t="str">
        <f t="shared" si="207"/>
        <v/>
      </c>
      <c r="AV233" s="34"/>
      <c r="AW233" s="32" t="str">
        <f t="shared" si="175"/>
        <v>CO</v>
      </c>
      <c r="AX233" s="32" t="str">
        <f>VLOOKUP(AS233,'ALL-Chart of Accounts'!$E:$F,2,0)</f>
        <v>IC AR - Ogden</v>
      </c>
      <c r="AY233" s="34"/>
      <c r="AZ233" s="34"/>
      <c r="BA233" s="34"/>
      <c r="BB233" s="34"/>
      <c r="BC233" s="34"/>
      <c r="BD233" s="34"/>
      <c r="BE233" s="34"/>
      <c r="BF233" s="34"/>
      <c r="BG233" s="34"/>
      <c r="BH233" s="34"/>
      <c r="BI233" s="34"/>
      <c r="BJ233" s="34"/>
      <c r="BK233" s="34"/>
      <c r="BL233" s="34"/>
      <c r="BM233" s="34"/>
      <c r="BN233" s="34"/>
      <c r="BO233" s="34"/>
      <c r="BP233" s="34"/>
      <c r="BQ233" s="34"/>
      <c r="BR233" s="34"/>
      <c r="BS233" s="34"/>
      <c r="BT233" s="34"/>
      <c r="BU233" s="34"/>
      <c r="BV233" s="34"/>
      <c r="BW233" s="34"/>
      <c r="BX233" s="34"/>
      <c r="BY233" s="34"/>
      <c r="BZ233" s="34"/>
      <c r="CA233" s="34"/>
      <c r="CB233" s="34"/>
      <c r="CC233" s="34"/>
      <c r="CD233" s="34"/>
      <c r="CE233" s="34"/>
      <c r="CF233" s="34"/>
      <c r="CG233" s="34"/>
      <c r="CH233" s="34"/>
      <c r="CI233" s="37">
        <v>373120</v>
      </c>
      <c r="CJ233" s="32" t="str">
        <f t="shared" si="189"/>
        <v/>
      </c>
      <c r="CK233" s="34"/>
      <c r="CL233" s="34"/>
      <c r="CM233" s="32" t="str">
        <f t="shared" si="176"/>
        <v>CO</v>
      </c>
      <c r="CN233" s="32" t="str">
        <f>VLOOKUP(CI233,'ALL-Chart of Accounts'!$E:$F,2,0)</f>
        <v>ID - Chalfont - Non-System</v>
      </c>
      <c r="CO233" s="32">
        <f t="shared" si="208"/>
        <v>373120</v>
      </c>
      <c r="CP233" s="32" t="str">
        <f t="shared" si="190"/>
        <v/>
      </c>
      <c r="CQ233" s="34"/>
      <c r="CR233" s="34"/>
      <c r="CS233" s="32" t="str">
        <f t="shared" si="177"/>
        <v>CO</v>
      </c>
      <c r="CT233" s="32" t="str">
        <f>VLOOKUP(CO233,'ALL-Chart of Accounts'!$E:$F,2,0)</f>
        <v>ID - Chalfont - Non-System</v>
      </c>
      <c r="CU233" s="32">
        <f t="shared" si="209"/>
        <v>373120</v>
      </c>
      <c r="CV233" s="32" t="str">
        <f t="shared" si="191"/>
        <v/>
      </c>
      <c r="CW233" s="34"/>
      <c r="CX233" s="34"/>
      <c r="CY233" s="32" t="str">
        <f t="shared" si="178"/>
        <v>CO</v>
      </c>
      <c r="CZ233" s="32" t="str">
        <f>VLOOKUP(CU233,'ALL-Chart of Accounts'!$E:$F,2,0)</f>
        <v>ID - Chalfont - Non-System</v>
      </c>
      <c r="DA233" s="32">
        <f t="shared" si="210"/>
        <v>373120</v>
      </c>
      <c r="DB233" s="32" t="str">
        <f t="shared" si="192"/>
        <v/>
      </c>
      <c r="DC233" s="34"/>
      <c r="DD233" s="34"/>
      <c r="DE233" s="32" t="str">
        <f t="shared" si="179"/>
        <v>CO</v>
      </c>
      <c r="DF233" s="32" t="str">
        <f>VLOOKUP(DA233,'ALL-Chart of Accounts'!$E:$F,2,0)</f>
        <v>ID - Chalfont - Non-System</v>
      </c>
      <c r="DG233" s="32">
        <f t="shared" si="211"/>
        <v>373120</v>
      </c>
      <c r="DH233" s="32" t="str">
        <f t="shared" si="193"/>
        <v/>
      </c>
      <c r="DI233" s="34"/>
      <c r="DJ233" s="34"/>
      <c r="DK233" s="32" t="str">
        <f t="shared" si="180"/>
        <v>CO</v>
      </c>
      <c r="DL233" s="32" t="str">
        <f>VLOOKUP(DG233,'ALL-Chart of Accounts'!$E:$F,2,0)</f>
        <v>ID - Chalfont - Non-System</v>
      </c>
      <c r="DM233" s="34"/>
      <c r="DN233" s="34"/>
      <c r="DO233" s="34"/>
      <c r="DP233" s="34"/>
      <c r="DQ233" s="34"/>
      <c r="DR233" s="34"/>
      <c r="DS233" s="34"/>
      <c r="DT233" s="34"/>
      <c r="DU233" s="34"/>
      <c r="DV233" s="34"/>
      <c r="DW233" s="34"/>
      <c r="DX233" s="34"/>
      <c r="DY233" s="34"/>
      <c r="DZ233" s="34"/>
      <c r="EA233" s="34"/>
      <c r="EB233" s="34"/>
      <c r="EC233" s="34"/>
      <c r="ED233" s="34"/>
      <c r="EE233" s="34"/>
      <c r="EF233" s="34"/>
      <c r="EG233" s="34"/>
      <c r="EH233" s="34"/>
      <c r="EI233" s="34"/>
      <c r="EJ233" s="34"/>
      <c r="EK233" s="34"/>
      <c r="EL233" s="34"/>
      <c r="EM233" s="34"/>
      <c r="EN233" s="34"/>
      <c r="EO233" s="34"/>
      <c r="EP233" s="34"/>
      <c r="ER233" s="32" t="str">
        <f t="shared" si="212"/>
        <v>1JBTAGA125</v>
      </c>
      <c r="ES233" s="32" t="b">
        <f t="shared" si="171"/>
        <v>1</v>
      </c>
      <c r="ET233" s="46" t="s">
        <v>10</v>
      </c>
      <c r="EU233" s="46" t="s">
        <v>10309</v>
      </c>
      <c r="EV233" s="46" t="s">
        <v>10311</v>
      </c>
      <c r="EW233" s="46" t="s">
        <v>9398</v>
      </c>
      <c r="EX233" s="61">
        <v>43301.603722997686</v>
      </c>
      <c r="EY233" s="46" t="s">
        <v>9398</v>
      </c>
      <c r="EZ233" s="61">
        <v>43301.603722997686</v>
      </c>
    </row>
    <row r="234" spans="1:196" s="46" customFormat="1" x14ac:dyDescent="0.35">
      <c r="A234" s="47">
        <v>43420</v>
      </c>
      <c r="B234" s="47"/>
      <c r="C234" s="47"/>
      <c r="D234" s="46" t="s">
        <v>11780</v>
      </c>
      <c r="E234" s="22" t="str">
        <f t="shared" si="200"/>
        <v/>
      </c>
      <c r="F234" s="22" t="str">
        <f t="shared" si="200"/>
        <v/>
      </c>
      <c r="G234" s="22" t="str">
        <f t="shared" si="200"/>
        <v/>
      </c>
      <c r="H234" s="22" t="str">
        <f t="shared" si="200"/>
        <v/>
      </c>
      <c r="I234" s="22" t="str">
        <f t="shared" si="200"/>
        <v/>
      </c>
      <c r="J234" s="22" t="str">
        <f t="shared" si="200"/>
        <v/>
      </c>
      <c r="K234" s="22" t="str">
        <f t="shared" si="200"/>
        <v/>
      </c>
      <c r="L234" s="22" t="s">
        <v>2585</v>
      </c>
      <c r="M234" s="34" t="s">
        <v>11759</v>
      </c>
      <c r="N234" s="34" t="s">
        <v>11771</v>
      </c>
      <c r="O234" s="32">
        <f t="shared" si="182"/>
        <v>124110</v>
      </c>
      <c r="P234" s="34"/>
      <c r="Q234" s="34"/>
      <c r="R234" s="34"/>
      <c r="S234" s="32" t="str">
        <f>IFERROR(VLOOKUP(LEFT($M234,2),'ALL-Unit Code 4'!$W:$W,1,0),VLOOKUP($D$3,Sites!$A:$B,2,0))</f>
        <v>CO</v>
      </c>
      <c r="T234" s="32" t="str">
        <f>VLOOKUP(O234,'ALL-Chart of Accounts'!$E:$F,2,0)</f>
        <v>IC AR - Airport Services</v>
      </c>
      <c r="U234" s="34"/>
      <c r="V234" s="34"/>
      <c r="W234" s="34"/>
      <c r="X234" s="34"/>
      <c r="Y234" s="34"/>
      <c r="Z234" s="34"/>
      <c r="AA234" s="32">
        <f t="shared" si="201"/>
        <v>124110</v>
      </c>
      <c r="AB234" s="34"/>
      <c r="AC234" s="34"/>
      <c r="AD234" s="34"/>
      <c r="AE234" s="32" t="str">
        <f t="shared" si="173"/>
        <v>CO</v>
      </c>
      <c r="AF234" s="32" t="str">
        <f>VLOOKUP(AA234,'ALL-Chart of Accounts'!$E:$F,2,0)</f>
        <v>IC AR - Airport Services</v>
      </c>
      <c r="AG234" s="32">
        <f t="shared" si="202"/>
        <v>124110</v>
      </c>
      <c r="AH234" s="32" t="str">
        <f t="shared" si="203"/>
        <v/>
      </c>
      <c r="AI234" s="32" t="str">
        <f t="shared" si="204"/>
        <v/>
      </c>
      <c r="AJ234" s="34"/>
      <c r="AK234" s="32" t="str">
        <f t="shared" si="174"/>
        <v>CO</v>
      </c>
      <c r="AL234" s="32" t="str">
        <f>VLOOKUP(AG234,'ALL-Chart of Accounts'!$E:$F,2,0)</f>
        <v>IC AR - Airport Services</v>
      </c>
      <c r="AM234" s="34"/>
      <c r="AN234" s="34"/>
      <c r="AO234" s="34"/>
      <c r="AP234" s="34"/>
      <c r="AQ234" s="34"/>
      <c r="AR234" s="34"/>
      <c r="AS234" s="32">
        <f t="shared" si="205"/>
        <v>124110</v>
      </c>
      <c r="AT234" s="32" t="str">
        <f t="shared" si="206"/>
        <v/>
      </c>
      <c r="AU234" s="32" t="str">
        <f t="shared" si="207"/>
        <v/>
      </c>
      <c r="AV234" s="34"/>
      <c r="AW234" s="32" t="str">
        <f t="shared" si="175"/>
        <v>CO</v>
      </c>
      <c r="AX234" s="32" t="str">
        <f>VLOOKUP(AS234,'ALL-Chart of Accounts'!$E:$F,2,0)</f>
        <v>IC AR - Airport Services</v>
      </c>
      <c r="AY234" s="34"/>
      <c r="AZ234" s="34"/>
      <c r="BA234" s="34"/>
      <c r="BB234" s="34"/>
      <c r="BC234" s="34"/>
      <c r="BD234" s="34"/>
      <c r="BE234" s="34"/>
      <c r="BF234" s="34"/>
      <c r="BG234" s="34"/>
      <c r="BH234" s="34"/>
      <c r="BI234" s="34"/>
      <c r="BJ234" s="34"/>
      <c r="BK234" s="34"/>
      <c r="BL234" s="34"/>
      <c r="BM234" s="34"/>
      <c r="BN234" s="34"/>
      <c r="BO234" s="34"/>
      <c r="BP234" s="34"/>
      <c r="BQ234" s="34"/>
      <c r="BR234" s="34"/>
      <c r="BS234" s="34"/>
      <c r="BT234" s="34"/>
      <c r="BU234" s="34"/>
      <c r="BV234" s="34"/>
      <c r="BW234" s="34"/>
      <c r="BX234" s="34"/>
      <c r="BY234" s="34"/>
      <c r="BZ234" s="34"/>
      <c r="CA234" s="34"/>
      <c r="CB234" s="34"/>
      <c r="CC234" s="34"/>
      <c r="CD234" s="34"/>
      <c r="CE234" s="34"/>
      <c r="CF234" s="34"/>
      <c r="CG234" s="34"/>
      <c r="CH234" s="34"/>
      <c r="CI234" s="37">
        <v>373120</v>
      </c>
      <c r="CJ234" s="32" t="str">
        <f t="shared" si="189"/>
        <v/>
      </c>
      <c r="CK234" s="34"/>
      <c r="CL234" s="34"/>
      <c r="CM234" s="32" t="str">
        <f t="shared" si="176"/>
        <v>CO</v>
      </c>
      <c r="CN234" s="32" t="str">
        <f>VLOOKUP(CI234,'ALL-Chart of Accounts'!$E:$F,2,0)</f>
        <v>ID - Chalfont - Non-System</v>
      </c>
      <c r="CO234" s="32">
        <f t="shared" si="208"/>
        <v>373120</v>
      </c>
      <c r="CP234" s="32" t="str">
        <f t="shared" si="190"/>
        <v/>
      </c>
      <c r="CQ234" s="34"/>
      <c r="CR234" s="34"/>
      <c r="CS234" s="32" t="str">
        <f t="shared" si="177"/>
        <v>CO</v>
      </c>
      <c r="CT234" s="32" t="str">
        <f>VLOOKUP(CO234,'ALL-Chart of Accounts'!$E:$F,2,0)</f>
        <v>ID - Chalfont - Non-System</v>
      </c>
      <c r="CU234" s="32">
        <f t="shared" si="209"/>
        <v>373120</v>
      </c>
      <c r="CV234" s="32" t="str">
        <f t="shared" si="191"/>
        <v/>
      </c>
      <c r="CW234" s="34"/>
      <c r="CX234" s="34"/>
      <c r="CY234" s="32" t="str">
        <f t="shared" si="178"/>
        <v>CO</v>
      </c>
      <c r="CZ234" s="32" t="str">
        <f>VLOOKUP(CU234,'ALL-Chart of Accounts'!$E:$F,2,0)</f>
        <v>ID - Chalfont - Non-System</v>
      </c>
      <c r="DA234" s="32">
        <f t="shared" si="210"/>
        <v>373120</v>
      </c>
      <c r="DB234" s="32" t="str">
        <f t="shared" si="192"/>
        <v/>
      </c>
      <c r="DC234" s="34"/>
      <c r="DD234" s="34"/>
      <c r="DE234" s="32" t="str">
        <f t="shared" si="179"/>
        <v>CO</v>
      </c>
      <c r="DF234" s="32" t="str">
        <f>VLOOKUP(DA234,'ALL-Chart of Accounts'!$E:$F,2,0)</f>
        <v>ID - Chalfont - Non-System</v>
      </c>
      <c r="DG234" s="32">
        <f t="shared" si="211"/>
        <v>373120</v>
      </c>
      <c r="DH234" s="32" t="str">
        <f t="shared" si="193"/>
        <v/>
      </c>
      <c r="DI234" s="34"/>
      <c r="DJ234" s="34"/>
      <c r="DK234" s="32" t="str">
        <f t="shared" si="180"/>
        <v>CO</v>
      </c>
      <c r="DL234" s="32" t="str">
        <f>VLOOKUP(DG234,'ALL-Chart of Accounts'!$E:$F,2,0)</f>
        <v>ID - Chalfont - Non-System</v>
      </c>
      <c r="DM234" s="34"/>
      <c r="DN234" s="34"/>
      <c r="DO234" s="34"/>
      <c r="DP234" s="34"/>
      <c r="DQ234" s="34"/>
      <c r="DR234" s="34"/>
      <c r="DS234" s="34"/>
      <c r="DT234" s="34"/>
      <c r="DU234" s="34"/>
      <c r="DV234" s="34"/>
      <c r="DW234" s="34"/>
      <c r="DX234" s="34"/>
      <c r="DY234" s="34"/>
      <c r="DZ234" s="34"/>
      <c r="EA234" s="34"/>
      <c r="EB234" s="34"/>
      <c r="EC234" s="34"/>
      <c r="ED234" s="34"/>
      <c r="EE234" s="34"/>
      <c r="EF234" s="34"/>
      <c r="EG234" s="34"/>
      <c r="EH234" s="34"/>
      <c r="EI234" s="34"/>
      <c r="EJ234" s="34"/>
      <c r="EK234" s="34"/>
      <c r="EL234" s="34"/>
      <c r="EM234" s="34"/>
      <c r="EN234" s="34"/>
      <c r="EO234" s="34"/>
      <c r="EP234" s="34"/>
      <c r="ER234" s="32" t="str">
        <f t="shared" si="212"/>
        <v>1JBTAGA125</v>
      </c>
      <c r="ES234" s="32" t="b">
        <f t="shared" si="171"/>
        <v>1</v>
      </c>
      <c r="ET234" s="46" t="s">
        <v>10</v>
      </c>
      <c r="EU234" s="46" t="s">
        <v>10309</v>
      </c>
      <c r="EV234" s="46" t="s">
        <v>10311</v>
      </c>
      <c r="EW234" s="46" t="s">
        <v>9398</v>
      </c>
      <c r="EX234" s="61">
        <v>43301.603722997686</v>
      </c>
      <c r="EY234" s="46" t="s">
        <v>9398</v>
      </c>
      <c r="EZ234" s="61">
        <v>43301.603722997686</v>
      </c>
    </row>
    <row r="235" spans="1:196" s="46" customFormat="1" x14ac:dyDescent="0.35">
      <c r="A235" s="47">
        <v>43420</v>
      </c>
      <c r="B235" s="47"/>
      <c r="C235" s="47"/>
      <c r="D235" s="46" t="s">
        <v>11780</v>
      </c>
      <c r="E235" s="22" t="str">
        <f t="shared" si="200"/>
        <v/>
      </c>
      <c r="F235" s="22" t="str">
        <f t="shared" si="200"/>
        <v/>
      </c>
      <c r="G235" s="22" t="str">
        <f t="shared" si="200"/>
        <v/>
      </c>
      <c r="H235" s="22" t="str">
        <f t="shared" si="200"/>
        <v/>
      </c>
      <c r="I235" s="22" t="str">
        <f t="shared" si="200"/>
        <v/>
      </c>
      <c r="J235" s="22" t="str">
        <f t="shared" si="200"/>
        <v/>
      </c>
      <c r="K235" s="22" t="str">
        <f t="shared" si="200"/>
        <v/>
      </c>
      <c r="L235" s="22" t="s">
        <v>2585</v>
      </c>
      <c r="M235" s="34" t="s">
        <v>11760</v>
      </c>
      <c r="N235" s="34" t="s">
        <v>11772</v>
      </c>
      <c r="O235" s="32">
        <f t="shared" si="182"/>
        <v>124115</v>
      </c>
      <c r="P235" s="34"/>
      <c r="Q235" s="34"/>
      <c r="R235" s="34"/>
      <c r="S235" s="32" t="str">
        <f>IFERROR(VLOOKUP(LEFT($M235,2),'ALL-Unit Code 4'!$W:$W,1,0),VLOOKUP($D$3,Sites!$A:$B,2,0))</f>
        <v>CO</v>
      </c>
      <c r="T235" s="32" t="str">
        <f>VLOOKUP(O235,'ALL-Chart of Accounts'!$E:$F,2,0)</f>
        <v>IC AR - EMD HQ</v>
      </c>
      <c r="U235" s="34"/>
      <c r="V235" s="34"/>
      <c r="W235" s="34"/>
      <c r="X235" s="34"/>
      <c r="Y235" s="34"/>
      <c r="Z235" s="34"/>
      <c r="AA235" s="32">
        <f t="shared" si="201"/>
        <v>124115</v>
      </c>
      <c r="AB235" s="34"/>
      <c r="AC235" s="34"/>
      <c r="AD235" s="34"/>
      <c r="AE235" s="32" t="str">
        <f t="shared" si="173"/>
        <v>CO</v>
      </c>
      <c r="AF235" s="32" t="str">
        <f>VLOOKUP(AA235,'ALL-Chart of Accounts'!$E:$F,2,0)</f>
        <v>IC AR - EMD HQ</v>
      </c>
      <c r="AG235" s="32">
        <f t="shared" si="202"/>
        <v>124115</v>
      </c>
      <c r="AH235" s="32" t="str">
        <f t="shared" si="203"/>
        <v/>
      </c>
      <c r="AI235" s="32" t="str">
        <f t="shared" si="204"/>
        <v/>
      </c>
      <c r="AJ235" s="34"/>
      <c r="AK235" s="32" t="str">
        <f t="shared" si="174"/>
        <v>CO</v>
      </c>
      <c r="AL235" s="32" t="str">
        <f>VLOOKUP(AG235,'ALL-Chart of Accounts'!$E:$F,2,0)</f>
        <v>IC AR - EMD HQ</v>
      </c>
      <c r="AM235" s="34"/>
      <c r="AN235" s="34"/>
      <c r="AO235" s="34"/>
      <c r="AP235" s="34"/>
      <c r="AQ235" s="34"/>
      <c r="AR235" s="34"/>
      <c r="AS235" s="32">
        <f t="shared" si="205"/>
        <v>124115</v>
      </c>
      <c r="AT235" s="32" t="str">
        <f t="shared" si="206"/>
        <v/>
      </c>
      <c r="AU235" s="32" t="str">
        <f t="shared" si="207"/>
        <v/>
      </c>
      <c r="AV235" s="34"/>
      <c r="AW235" s="32" t="str">
        <f t="shared" si="175"/>
        <v>CO</v>
      </c>
      <c r="AX235" s="32" t="str">
        <f>VLOOKUP(AS235,'ALL-Chart of Accounts'!$E:$F,2,0)</f>
        <v>IC AR - EMD HQ</v>
      </c>
      <c r="AY235" s="34"/>
      <c r="AZ235" s="34"/>
      <c r="BA235" s="34"/>
      <c r="BB235" s="34"/>
      <c r="BC235" s="34"/>
      <c r="BD235" s="34"/>
      <c r="BE235" s="34"/>
      <c r="BF235" s="34"/>
      <c r="BG235" s="34"/>
      <c r="BH235" s="34"/>
      <c r="BI235" s="34"/>
      <c r="BJ235" s="34"/>
      <c r="BK235" s="34"/>
      <c r="BL235" s="34"/>
      <c r="BM235" s="34"/>
      <c r="BN235" s="34"/>
      <c r="BO235" s="34"/>
      <c r="BP235" s="34"/>
      <c r="BQ235" s="34"/>
      <c r="BR235" s="34"/>
      <c r="BS235" s="34"/>
      <c r="BT235" s="34"/>
      <c r="BU235" s="34"/>
      <c r="BV235" s="34"/>
      <c r="BW235" s="34"/>
      <c r="BX235" s="34"/>
      <c r="BY235" s="34"/>
      <c r="BZ235" s="34"/>
      <c r="CA235" s="34"/>
      <c r="CB235" s="34"/>
      <c r="CC235" s="34"/>
      <c r="CD235" s="34"/>
      <c r="CE235" s="34"/>
      <c r="CF235" s="34"/>
      <c r="CG235" s="34"/>
      <c r="CH235" s="34"/>
      <c r="CI235" s="37">
        <v>373120</v>
      </c>
      <c r="CJ235" s="32" t="str">
        <f t="shared" si="189"/>
        <v/>
      </c>
      <c r="CK235" s="34"/>
      <c r="CL235" s="34"/>
      <c r="CM235" s="32" t="str">
        <f t="shared" si="176"/>
        <v>CO</v>
      </c>
      <c r="CN235" s="32" t="str">
        <f>VLOOKUP(CI235,'ALL-Chart of Accounts'!$E:$F,2,0)</f>
        <v>ID - Chalfont - Non-System</v>
      </c>
      <c r="CO235" s="32">
        <f t="shared" si="208"/>
        <v>373120</v>
      </c>
      <c r="CP235" s="32" t="str">
        <f t="shared" si="190"/>
        <v/>
      </c>
      <c r="CQ235" s="34"/>
      <c r="CR235" s="34"/>
      <c r="CS235" s="32" t="str">
        <f t="shared" si="177"/>
        <v>CO</v>
      </c>
      <c r="CT235" s="32" t="str">
        <f>VLOOKUP(CO235,'ALL-Chart of Accounts'!$E:$F,2,0)</f>
        <v>ID - Chalfont - Non-System</v>
      </c>
      <c r="CU235" s="32">
        <f t="shared" si="209"/>
        <v>373120</v>
      </c>
      <c r="CV235" s="32" t="str">
        <f t="shared" si="191"/>
        <v/>
      </c>
      <c r="CW235" s="34"/>
      <c r="CX235" s="34"/>
      <c r="CY235" s="32" t="str">
        <f t="shared" si="178"/>
        <v>CO</v>
      </c>
      <c r="CZ235" s="32" t="str">
        <f>VLOOKUP(CU235,'ALL-Chart of Accounts'!$E:$F,2,0)</f>
        <v>ID - Chalfont - Non-System</v>
      </c>
      <c r="DA235" s="32">
        <f t="shared" si="210"/>
        <v>373120</v>
      </c>
      <c r="DB235" s="32" t="str">
        <f t="shared" si="192"/>
        <v/>
      </c>
      <c r="DC235" s="34"/>
      <c r="DD235" s="34"/>
      <c r="DE235" s="32" t="str">
        <f t="shared" si="179"/>
        <v>CO</v>
      </c>
      <c r="DF235" s="32" t="str">
        <f>VLOOKUP(DA235,'ALL-Chart of Accounts'!$E:$F,2,0)</f>
        <v>ID - Chalfont - Non-System</v>
      </c>
      <c r="DG235" s="32">
        <f t="shared" si="211"/>
        <v>373120</v>
      </c>
      <c r="DH235" s="32" t="str">
        <f t="shared" si="193"/>
        <v/>
      </c>
      <c r="DI235" s="34"/>
      <c r="DJ235" s="34"/>
      <c r="DK235" s="32" t="str">
        <f t="shared" si="180"/>
        <v>CO</v>
      </c>
      <c r="DL235" s="32" t="str">
        <f>VLOOKUP(DG235,'ALL-Chart of Accounts'!$E:$F,2,0)</f>
        <v>ID - Chalfont - Non-System</v>
      </c>
      <c r="DM235" s="34"/>
      <c r="DN235" s="34"/>
      <c r="DO235" s="34"/>
      <c r="DP235" s="34"/>
      <c r="DQ235" s="34"/>
      <c r="DR235" s="34"/>
      <c r="DS235" s="34"/>
      <c r="DT235" s="34"/>
      <c r="DU235" s="34"/>
      <c r="DV235" s="34"/>
      <c r="DW235" s="34"/>
      <c r="DX235" s="34"/>
      <c r="DY235" s="34"/>
      <c r="DZ235" s="34"/>
      <c r="EA235" s="34"/>
      <c r="EB235" s="34"/>
      <c r="EC235" s="34"/>
      <c r="ED235" s="34"/>
      <c r="EE235" s="34"/>
      <c r="EF235" s="34"/>
      <c r="EG235" s="34"/>
      <c r="EH235" s="34"/>
      <c r="EI235" s="34"/>
      <c r="EJ235" s="34"/>
      <c r="EK235" s="34"/>
      <c r="EL235" s="34"/>
      <c r="EM235" s="34"/>
      <c r="EN235" s="34"/>
      <c r="EO235" s="34"/>
      <c r="EP235" s="34"/>
      <c r="ER235" s="32" t="str">
        <f t="shared" si="212"/>
        <v>1JBTAGA125</v>
      </c>
      <c r="ES235" s="32" t="b">
        <f t="shared" si="171"/>
        <v>1</v>
      </c>
      <c r="ET235" s="46" t="s">
        <v>10</v>
      </c>
      <c r="EU235" s="46" t="s">
        <v>10309</v>
      </c>
      <c r="EV235" s="46" t="s">
        <v>10311</v>
      </c>
      <c r="EW235" s="46" t="s">
        <v>9398</v>
      </c>
      <c r="EX235" s="61">
        <v>43301.603722997686</v>
      </c>
      <c r="EY235" s="46" t="s">
        <v>9398</v>
      </c>
      <c r="EZ235" s="61">
        <v>43301.603722997686</v>
      </c>
    </row>
    <row r="236" spans="1:196" s="46" customFormat="1" x14ac:dyDescent="0.35">
      <c r="A236" s="47">
        <v>43420</v>
      </c>
      <c r="B236" s="47"/>
      <c r="C236" s="47"/>
      <c r="D236" s="46" t="s">
        <v>11780</v>
      </c>
      <c r="E236" s="22" t="str">
        <f t="shared" si="200"/>
        <v/>
      </c>
      <c r="F236" s="22" t="str">
        <f t="shared" si="200"/>
        <v/>
      </c>
      <c r="G236" s="22" t="str">
        <f t="shared" si="200"/>
        <v/>
      </c>
      <c r="H236" s="22" t="str">
        <f t="shared" si="200"/>
        <v/>
      </c>
      <c r="I236" s="22" t="str">
        <f t="shared" si="200"/>
        <v/>
      </c>
      <c r="J236" s="22" t="str">
        <f t="shared" si="200"/>
        <v/>
      </c>
      <c r="K236" s="22" t="str">
        <f t="shared" si="200"/>
        <v/>
      </c>
      <c r="L236" s="22" t="s">
        <v>2585</v>
      </c>
      <c r="M236" s="34" t="s">
        <v>11361</v>
      </c>
      <c r="N236" s="34" t="s">
        <v>11362</v>
      </c>
      <c r="O236" s="32">
        <f t="shared" si="182"/>
        <v>124120</v>
      </c>
      <c r="P236" s="34"/>
      <c r="Q236" s="34"/>
      <c r="R236" s="34"/>
      <c r="S236" s="32" t="str">
        <f>IFERROR(VLOOKUP(LEFT($M236,2),'ALL-Unit Code 4'!$W:$W,1,0),VLOOKUP($D$3,Sites!$A:$B,2,0))</f>
        <v>CO</v>
      </c>
      <c r="T236" s="32" t="str">
        <f>VLOOKUP(O236,'ALL-Chart of Accounts'!$E:$F,2,0)</f>
        <v>IC AR - Chalfont</v>
      </c>
      <c r="U236" s="34"/>
      <c r="V236" s="34"/>
      <c r="W236" s="34"/>
      <c r="X236" s="34"/>
      <c r="Y236" s="34"/>
      <c r="Z236" s="34"/>
      <c r="AA236" s="32">
        <f t="shared" si="201"/>
        <v>124120</v>
      </c>
      <c r="AB236" s="34"/>
      <c r="AC236" s="34"/>
      <c r="AD236" s="34"/>
      <c r="AE236" s="32" t="str">
        <f t="shared" si="173"/>
        <v>CO</v>
      </c>
      <c r="AF236" s="32" t="str">
        <f>VLOOKUP(AA236,'ALL-Chart of Accounts'!$E:$F,2,0)</f>
        <v>IC AR - Chalfont</v>
      </c>
      <c r="AG236" s="32">
        <f t="shared" si="202"/>
        <v>124120</v>
      </c>
      <c r="AH236" s="32" t="str">
        <f t="shared" si="203"/>
        <v/>
      </c>
      <c r="AI236" s="32" t="str">
        <f t="shared" si="204"/>
        <v/>
      </c>
      <c r="AJ236" s="34"/>
      <c r="AK236" s="32" t="str">
        <f t="shared" si="174"/>
        <v>CO</v>
      </c>
      <c r="AL236" s="32" t="str">
        <f>VLOOKUP(AG236,'ALL-Chart of Accounts'!$E:$F,2,0)</f>
        <v>IC AR - Chalfont</v>
      </c>
      <c r="AM236" s="34"/>
      <c r="AN236" s="34"/>
      <c r="AO236" s="34"/>
      <c r="AP236" s="34"/>
      <c r="AQ236" s="34"/>
      <c r="AR236" s="34"/>
      <c r="AS236" s="32">
        <f t="shared" si="205"/>
        <v>124120</v>
      </c>
      <c r="AT236" s="32" t="str">
        <f t="shared" si="206"/>
        <v/>
      </c>
      <c r="AU236" s="32" t="str">
        <f t="shared" si="207"/>
        <v/>
      </c>
      <c r="AV236" s="34"/>
      <c r="AW236" s="32" t="str">
        <f t="shared" si="175"/>
        <v>CO</v>
      </c>
      <c r="AX236" s="32" t="str">
        <f>VLOOKUP(AS236,'ALL-Chart of Accounts'!$E:$F,2,0)</f>
        <v>IC AR - Chalfont</v>
      </c>
      <c r="AY236" s="34"/>
      <c r="AZ236" s="34"/>
      <c r="BA236" s="34"/>
      <c r="BB236" s="34"/>
      <c r="BC236" s="34"/>
      <c r="BD236" s="34"/>
      <c r="BE236" s="34"/>
      <c r="BF236" s="34"/>
      <c r="BG236" s="34"/>
      <c r="BH236" s="34"/>
      <c r="BI236" s="34"/>
      <c r="BJ236" s="34"/>
      <c r="BK236" s="34"/>
      <c r="BL236" s="34"/>
      <c r="BM236" s="34"/>
      <c r="BN236" s="34"/>
      <c r="BO236" s="34"/>
      <c r="BP236" s="34"/>
      <c r="BQ236" s="34"/>
      <c r="BR236" s="34"/>
      <c r="BS236" s="34"/>
      <c r="BT236" s="34"/>
      <c r="BU236" s="34"/>
      <c r="BV236" s="34"/>
      <c r="BW236" s="34"/>
      <c r="BX236" s="34"/>
      <c r="BY236" s="34"/>
      <c r="BZ236" s="34"/>
      <c r="CA236" s="34"/>
      <c r="CB236" s="34"/>
      <c r="CC236" s="34"/>
      <c r="CD236" s="34"/>
      <c r="CE236" s="34"/>
      <c r="CF236" s="34"/>
      <c r="CG236" s="34"/>
      <c r="CH236" s="34"/>
      <c r="CI236" s="37">
        <v>373120</v>
      </c>
      <c r="CJ236" s="32" t="str">
        <f t="shared" si="189"/>
        <v/>
      </c>
      <c r="CK236" s="34"/>
      <c r="CL236" s="34"/>
      <c r="CM236" s="32" t="str">
        <f t="shared" si="176"/>
        <v>CO</v>
      </c>
      <c r="CN236" s="32" t="str">
        <f>VLOOKUP(CI236,'ALL-Chart of Accounts'!$E:$F,2,0)</f>
        <v>ID - Chalfont - Non-System</v>
      </c>
      <c r="CO236" s="32">
        <f t="shared" si="208"/>
        <v>373120</v>
      </c>
      <c r="CP236" s="32" t="str">
        <f t="shared" si="190"/>
        <v/>
      </c>
      <c r="CQ236" s="34"/>
      <c r="CR236" s="34"/>
      <c r="CS236" s="32" t="str">
        <f t="shared" si="177"/>
        <v>CO</v>
      </c>
      <c r="CT236" s="32" t="str">
        <f>VLOOKUP(CO236,'ALL-Chart of Accounts'!$E:$F,2,0)</f>
        <v>ID - Chalfont - Non-System</v>
      </c>
      <c r="CU236" s="32">
        <f t="shared" si="209"/>
        <v>373120</v>
      </c>
      <c r="CV236" s="32" t="str">
        <f t="shared" si="191"/>
        <v/>
      </c>
      <c r="CW236" s="34"/>
      <c r="CX236" s="34"/>
      <c r="CY236" s="32" t="str">
        <f t="shared" si="178"/>
        <v>CO</v>
      </c>
      <c r="CZ236" s="32" t="str">
        <f>VLOOKUP(CU236,'ALL-Chart of Accounts'!$E:$F,2,0)</f>
        <v>ID - Chalfont - Non-System</v>
      </c>
      <c r="DA236" s="32">
        <f t="shared" si="210"/>
        <v>373120</v>
      </c>
      <c r="DB236" s="32" t="str">
        <f t="shared" si="192"/>
        <v/>
      </c>
      <c r="DC236" s="34"/>
      <c r="DD236" s="34"/>
      <c r="DE236" s="32" t="str">
        <f t="shared" si="179"/>
        <v>CO</v>
      </c>
      <c r="DF236" s="32" t="str">
        <f>VLOOKUP(DA236,'ALL-Chart of Accounts'!$E:$F,2,0)</f>
        <v>ID - Chalfont - Non-System</v>
      </c>
      <c r="DG236" s="32">
        <f t="shared" si="211"/>
        <v>373120</v>
      </c>
      <c r="DH236" s="32" t="str">
        <f t="shared" si="193"/>
        <v/>
      </c>
      <c r="DI236" s="34"/>
      <c r="DJ236" s="34"/>
      <c r="DK236" s="32" t="str">
        <f t="shared" si="180"/>
        <v>CO</v>
      </c>
      <c r="DL236" s="32" t="str">
        <f>VLOOKUP(DG236,'ALL-Chart of Accounts'!$E:$F,2,0)</f>
        <v>ID - Chalfont - Non-System</v>
      </c>
      <c r="DM236" s="34"/>
      <c r="DN236" s="34"/>
      <c r="DO236" s="34"/>
      <c r="DP236" s="34"/>
      <c r="DQ236" s="34"/>
      <c r="DR236" s="34"/>
      <c r="DS236" s="34"/>
      <c r="DT236" s="34"/>
      <c r="DU236" s="34"/>
      <c r="DV236" s="34"/>
      <c r="DW236" s="34"/>
      <c r="DX236" s="34"/>
      <c r="DY236" s="34"/>
      <c r="DZ236" s="34"/>
      <c r="EA236" s="34"/>
      <c r="EB236" s="34"/>
      <c r="EC236" s="34"/>
      <c r="ED236" s="34"/>
      <c r="EE236" s="34"/>
      <c r="EF236" s="34"/>
      <c r="EG236" s="34"/>
      <c r="EH236" s="34"/>
      <c r="EI236" s="34"/>
      <c r="EJ236" s="34"/>
      <c r="EK236" s="34"/>
      <c r="EL236" s="34"/>
      <c r="EM236" s="34"/>
      <c r="EN236" s="34"/>
      <c r="EO236" s="34"/>
      <c r="EP236" s="34"/>
      <c r="ER236" s="32" t="str">
        <f t="shared" si="212"/>
        <v>1JBTAGA125</v>
      </c>
      <c r="ES236" s="32" t="b">
        <f t="shared" si="171"/>
        <v>1</v>
      </c>
      <c r="ET236" s="46" t="s">
        <v>10</v>
      </c>
      <c r="EU236" s="46" t="s">
        <v>10309</v>
      </c>
      <c r="EV236" s="46" t="s">
        <v>10311</v>
      </c>
      <c r="EW236" s="46" t="s">
        <v>9398</v>
      </c>
      <c r="EX236" s="61">
        <v>43301.603722997686</v>
      </c>
      <c r="EY236" s="46" t="s">
        <v>9398</v>
      </c>
      <c r="EZ236" s="61">
        <v>43301.603722997686</v>
      </c>
    </row>
    <row r="237" spans="1:196" s="46" customFormat="1" x14ac:dyDescent="0.35">
      <c r="A237" s="47">
        <v>43420</v>
      </c>
      <c r="B237" s="47"/>
      <c r="C237" s="47"/>
      <c r="D237" s="46" t="s">
        <v>11780</v>
      </c>
      <c r="E237" s="22" t="str">
        <f t="shared" si="200"/>
        <v/>
      </c>
      <c r="F237" s="22" t="str">
        <f t="shared" si="200"/>
        <v/>
      </c>
      <c r="G237" s="22" t="str">
        <f t="shared" si="200"/>
        <v/>
      </c>
      <c r="H237" s="22" t="str">
        <f t="shared" si="200"/>
        <v/>
      </c>
      <c r="I237" s="22" t="str">
        <f t="shared" si="200"/>
        <v/>
      </c>
      <c r="J237" s="22" t="str">
        <f t="shared" si="200"/>
        <v/>
      </c>
      <c r="K237" s="22" t="str">
        <f t="shared" si="200"/>
        <v/>
      </c>
      <c r="L237" s="22" t="s">
        <v>2585</v>
      </c>
      <c r="M237" s="34" t="s">
        <v>11761</v>
      </c>
      <c r="N237" s="34" t="s">
        <v>11773</v>
      </c>
      <c r="O237" s="32">
        <f t="shared" si="182"/>
        <v>124125</v>
      </c>
      <c r="P237" s="34"/>
      <c r="Q237" s="34"/>
      <c r="R237" s="34"/>
      <c r="S237" s="32" t="str">
        <f>IFERROR(VLOOKUP(LEFT($M237,2),'ALL-Unit Code 4'!$W:$W,1,0),VLOOKUP($D$3,Sites!$A:$B,2,0))</f>
        <v>CO</v>
      </c>
      <c r="T237" s="32" t="str">
        <f>VLOOKUP(O237,'ALL-Chart of Accounts'!$E:$F,2,0)</f>
        <v>IC AR - Madera</v>
      </c>
      <c r="U237" s="34"/>
      <c r="V237" s="34"/>
      <c r="W237" s="34"/>
      <c r="X237" s="34"/>
      <c r="Y237" s="34"/>
      <c r="Z237" s="34"/>
      <c r="AA237" s="32">
        <f t="shared" si="201"/>
        <v>124125</v>
      </c>
      <c r="AB237" s="34"/>
      <c r="AC237" s="34"/>
      <c r="AD237" s="34"/>
      <c r="AE237" s="32" t="str">
        <f t="shared" si="173"/>
        <v>CO</v>
      </c>
      <c r="AF237" s="32" t="str">
        <f>VLOOKUP(AA237,'ALL-Chart of Accounts'!$E:$F,2,0)</f>
        <v>IC AR - Madera</v>
      </c>
      <c r="AG237" s="32">
        <f t="shared" si="202"/>
        <v>124125</v>
      </c>
      <c r="AH237" s="32" t="str">
        <f t="shared" si="203"/>
        <v/>
      </c>
      <c r="AI237" s="32" t="str">
        <f t="shared" si="204"/>
        <v/>
      </c>
      <c r="AJ237" s="34"/>
      <c r="AK237" s="32" t="str">
        <f t="shared" si="174"/>
        <v>CO</v>
      </c>
      <c r="AL237" s="32" t="str">
        <f>VLOOKUP(AG237,'ALL-Chart of Accounts'!$E:$F,2,0)</f>
        <v>IC AR - Madera</v>
      </c>
      <c r="AM237" s="34"/>
      <c r="AN237" s="34"/>
      <c r="AO237" s="34"/>
      <c r="AP237" s="34"/>
      <c r="AQ237" s="34"/>
      <c r="AR237" s="34"/>
      <c r="AS237" s="32">
        <f t="shared" si="205"/>
        <v>124125</v>
      </c>
      <c r="AT237" s="32" t="str">
        <f t="shared" si="206"/>
        <v/>
      </c>
      <c r="AU237" s="32" t="str">
        <f t="shared" si="207"/>
        <v/>
      </c>
      <c r="AV237" s="34"/>
      <c r="AW237" s="32" t="str">
        <f t="shared" si="175"/>
        <v>CO</v>
      </c>
      <c r="AX237" s="32" t="str">
        <f>VLOOKUP(AS237,'ALL-Chart of Accounts'!$E:$F,2,0)</f>
        <v>IC AR - Madera</v>
      </c>
      <c r="AY237" s="34"/>
      <c r="AZ237" s="34"/>
      <c r="BA237" s="34"/>
      <c r="BB237" s="34"/>
      <c r="BC237" s="34"/>
      <c r="BD237" s="34"/>
      <c r="BE237" s="34"/>
      <c r="BF237" s="34"/>
      <c r="BG237" s="34"/>
      <c r="BH237" s="34"/>
      <c r="BI237" s="34"/>
      <c r="BJ237" s="34"/>
      <c r="BK237" s="34"/>
      <c r="BL237" s="34"/>
      <c r="BM237" s="34"/>
      <c r="BN237" s="34"/>
      <c r="BO237" s="34"/>
      <c r="BP237" s="34"/>
      <c r="BQ237" s="34"/>
      <c r="BR237" s="34"/>
      <c r="BS237" s="34"/>
      <c r="BT237" s="34"/>
      <c r="BU237" s="34"/>
      <c r="BV237" s="34"/>
      <c r="BW237" s="34"/>
      <c r="BX237" s="34"/>
      <c r="BY237" s="34"/>
      <c r="BZ237" s="34"/>
      <c r="CA237" s="34"/>
      <c r="CB237" s="34"/>
      <c r="CC237" s="34"/>
      <c r="CD237" s="34"/>
      <c r="CE237" s="34"/>
      <c r="CF237" s="34"/>
      <c r="CG237" s="34"/>
      <c r="CH237" s="34"/>
      <c r="CI237" s="37">
        <v>373120</v>
      </c>
      <c r="CJ237" s="32" t="str">
        <f t="shared" si="189"/>
        <v/>
      </c>
      <c r="CK237" s="34"/>
      <c r="CL237" s="34"/>
      <c r="CM237" s="32" t="str">
        <f t="shared" si="176"/>
        <v>CO</v>
      </c>
      <c r="CN237" s="32" t="str">
        <f>VLOOKUP(CI237,'ALL-Chart of Accounts'!$E:$F,2,0)</f>
        <v>ID - Chalfont - Non-System</v>
      </c>
      <c r="CO237" s="32">
        <f t="shared" si="208"/>
        <v>373120</v>
      </c>
      <c r="CP237" s="32" t="str">
        <f t="shared" si="190"/>
        <v/>
      </c>
      <c r="CQ237" s="34"/>
      <c r="CR237" s="34"/>
      <c r="CS237" s="32" t="str">
        <f t="shared" si="177"/>
        <v>CO</v>
      </c>
      <c r="CT237" s="32" t="str">
        <f>VLOOKUP(CO237,'ALL-Chart of Accounts'!$E:$F,2,0)</f>
        <v>ID - Chalfont - Non-System</v>
      </c>
      <c r="CU237" s="32">
        <f t="shared" si="209"/>
        <v>373120</v>
      </c>
      <c r="CV237" s="32" t="str">
        <f t="shared" si="191"/>
        <v/>
      </c>
      <c r="CW237" s="34"/>
      <c r="CX237" s="34"/>
      <c r="CY237" s="32" t="str">
        <f t="shared" si="178"/>
        <v>CO</v>
      </c>
      <c r="CZ237" s="32" t="str">
        <f>VLOOKUP(CU237,'ALL-Chart of Accounts'!$E:$F,2,0)</f>
        <v>ID - Chalfont - Non-System</v>
      </c>
      <c r="DA237" s="32">
        <f t="shared" si="210"/>
        <v>373120</v>
      </c>
      <c r="DB237" s="32" t="str">
        <f t="shared" si="192"/>
        <v/>
      </c>
      <c r="DC237" s="34"/>
      <c r="DD237" s="34"/>
      <c r="DE237" s="32" t="str">
        <f t="shared" si="179"/>
        <v>CO</v>
      </c>
      <c r="DF237" s="32" t="str">
        <f>VLOOKUP(DA237,'ALL-Chart of Accounts'!$E:$F,2,0)</f>
        <v>ID - Chalfont - Non-System</v>
      </c>
      <c r="DG237" s="32">
        <f t="shared" si="211"/>
        <v>373120</v>
      </c>
      <c r="DH237" s="32" t="str">
        <f t="shared" si="193"/>
        <v/>
      </c>
      <c r="DI237" s="34"/>
      <c r="DJ237" s="34"/>
      <c r="DK237" s="32" t="str">
        <f t="shared" si="180"/>
        <v>CO</v>
      </c>
      <c r="DL237" s="32" t="str">
        <f>VLOOKUP(DG237,'ALL-Chart of Accounts'!$E:$F,2,0)</f>
        <v>ID - Chalfont - Non-System</v>
      </c>
      <c r="DM237" s="34"/>
      <c r="DN237" s="34"/>
      <c r="DO237" s="34"/>
      <c r="DP237" s="34"/>
      <c r="DQ237" s="34"/>
      <c r="DR237" s="34"/>
      <c r="DS237" s="34"/>
      <c r="DT237" s="34"/>
      <c r="DU237" s="34"/>
      <c r="DV237" s="34"/>
      <c r="DW237" s="34"/>
      <c r="DX237" s="34"/>
      <c r="DY237" s="34"/>
      <c r="DZ237" s="34"/>
      <c r="EA237" s="34"/>
      <c r="EB237" s="34"/>
      <c r="EC237" s="34"/>
      <c r="ED237" s="34"/>
      <c r="EE237" s="34"/>
      <c r="EF237" s="34"/>
      <c r="EG237" s="34"/>
      <c r="EH237" s="34"/>
      <c r="EI237" s="34"/>
      <c r="EJ237" s="34"/>
      <c r="EK237" s="34"/>
      <c r="EL237" s="34"/>
      <c r="EM237" s="34"/>
      <c r="EN237" s="34"/>
      <c r="EO237" s="34"/>
      <c r="EP237" s="34"/>
      <c r="ER237" s="32" t="str">
        <f t="shared" si="212"/>
        <v>1JBTAGA125</v>
      </c>
      <c r="ES237" s="32" t="b">
        <f t="shared" si="171"/>
        <v>1</v>
      </c>
      <c r="ET237" s="46" t="s">
        <v>10</v>
      </c>
      <c r="EU237" s="46" t="s">
        <v>10309</v>
      </c>
      <c r="EV237" s="46" t="s">
        <v>10311</v>
      </c>
      <c r="EW237" s="46" t="s">
        <v>9398</v>
      </c>
      <c r="EX237" s="61">
        <v>43301.603722997686</v>
      </c>
      <c r="EY237" s="46" t="s">
        <v>9398</v>
      </c>
      <c r="EZ237" s="61">
        <v>43301.603722997686</v>
      </c>
    </row>
    <row r="238" spans="1:196" s="46" customFormat="1" x14ac:dyDescent="0.35">
      <c r="A238" s="47">
        <v>43420</v>
      </c>
      <c r="B238" s="47"/>
      <c r="C238" s="47"/>
      <c r="D238" s="46" t="s">
        <v>11780</v>
      </c>
      <c r="E238" s="22" t="str">
        <f t="shared" si="200"/>
        <v/>
      </c>
      <c r="F238" s="22" t="str">
        <f t="shared" si="200"/>
        <v/>
      </c>
      <c r="G238" s="22" t="str">
        <f t="shared" si="200"/>
        <v/>
      </c>
      <c r="H238" s="22" t="str">
        <f t="shared" si="200"/>
        <v/>
      </c>
      <c r="I238" s="22" t="str">
        <f t="shared" si="200"/>
        <v/>
      </c>
      <c r="J238" s="22" t="str">
        <f t="shared" si="200"/>
        <v/>
      </c>
      <c r="K238" s="22" t="str">
        <f t="shared" si="200"/>
        <v/>
      </c>
      <c r="L238" s="22" t="s">
        <v>2585</v>
      </c>
      <c r="M238" s="34" t="s">
        <v>11762</v>
      </c>
      <c r="N238" s="34" t="s">
        <v>11774</v>
      </c>
      <c r="O238" s="32">
        <f t="shared" si="182"/>
        <v>124127</v>
      </c>
      <c r="P238" s="34"/>
      <c r="Q238" s="34"/>
      <c r="R238" s="34"/>
      <c r="S238" s="32" t="str">
        <f>IFERROR(VLOOKUP(LEFT($M238,2),'ALL-Unit Code 4'!$W:$W,1,0),VLOOKUP($D$3,Sites!$A:$B,2,0))</f>
        <v>CO</v>
      </c>
      <c r="T238" s="32" t="str">
        <f>VLOOKUP(O238,'ALL-Chart of Accounts'!$E:$F,2,0)</f>
        <v>IC AR - Alpharetta</v>
      </c>
      <c r="U238" s="34"/>
      <c r="V238" s="34"/>
      <c r="W238" s="34"/>
      <c r="X238" s="34"/>
      <c r="Y238" s="34"/>
      <c r="Z238" s="34"/>
      <c r="AA238" s="32">
        <f t="shared" si="201"/>
        <v>124127</v>
      </c>
      <c r="AB238" s="34"/>
      <c r="AC238" s="34"/>
      <c r="AD238" s="34"/>
      <c r="AE238" s="32" t="str">
        <f t="shared" si="173"/>
        <v>CO</v>
      </c>
      <c r="AF238" s="32" t="str">
        <f>VLOOKUP(AA238,'ALL-Chart of Accounts'!$E:$F,2,0)</f>
        <v>IC AR - Alpharetta</v>
      </c>
      <c r="AG238" s="32">
        <f t="shared" si="202"/>
        <v>124127</v>
      </c>
      <c r="AH238" s="32" t="str">
        <f t="shared" si="203"/>
        <v/>
      </c>
      <c r="AI238" s="32" t="str">
        <f t="shared" si="204"/>
        <v/>
      </c>
      <c r="AJ238" s="34"/>
      <c r="AK238" s="32" t="str">
        <f t="shared" si="174"/>
        <v>CO</v>
      </c>
      <c r="AL238" s="32" t="str">
        <f>VLOOKUP(AG238,'ALL-Chart of Accounts'!$E:$F,2,0)</f>
        <v>IC AR - Alpharetta</v>
      </c>
      <c r="AM238" s="34"/>
      <c r="AN238" s="34"/>
      <c r="AO238" s="34"/>
      <c r="AP238" s="34"/>
      <c r="AQ238" s="34"/>
      <c r="AR238" s="34"/>
      <c r="AS238" s="32">
        <f t="shared" si="205"/>
        <v>124127</v>
      </c>
      <c r="AT238" s="32" t="str">
        <f t="shared" si="206"/>
        <v/>
      </c>
      <c r="AU238" s="32" t="str">
        <f t="shared" si="207"/>
        <v/>
      </c>
      <c r="AV238" s="34"/>
      <c r="AW238" s="32" t="str">
        <f t="shared" si="175"/>
        <v>CO</v>
      </c>
      <c r="AX238" s="32" t="str">
        <f>VLOOKUP(AS238,'ALL-Chart of Accounts'!$E:$F,2,0)</f>
        <v>IC AR - Alpharetta</v>
      </c>
      <c r="AY238" s="34"/>
      <c r="AZ238" s="34"/>
      <c r="BA238" s="34"/>
      <c r="BB238" s="34"/>
      <c r="BC238" s="34"/>
      <c r="BD238" s="34"/>
      <c r="BE238" s="34"/>
      <c r="BF238" s="34"/>
      <c r="BG238" s="34"/>
      <c r="BH238" s="34"/>
      <c r="BI238" s="34"/>
      <c r="BJ238" s="34"/>
      <c r="BK238" s="34"/>
      <c r="BL238" s="34"/>
      <c r="BM238" s="34"/>
      <c r="BN238" s="34"/>
      <c r="BO238" s="34"/>
      <c r="BP238" s="34"/>
      <c r="BQ238" s="34"/>
      <c r="BR238" s="34"/>
      <c r="BS238" s="34"/>
      <c r="BT238" s="34"/>
      <c r="BU238" s="34"/>
      <c r="BV238" s="34"/>
      <c r="BW238" s="34"/>
      <c r="BX238" s="34"/>
      <c r="BY238" s="34"/>
      <c r="BZ238" s="34"/>
      <c r="CA238" s="34"/>
      <c r="CB238" s="34"/>
      <c r="CC238" s="34"/>
      <c r="CD238" s="34"/>
      <c r="CE238" s="34"/>
      <c r="CF238" s="34"/>
      <c r="CG238" s="34"/>
      <c r="CH238" s="34"/>
      <c r="CI238" s="37">
        <v>373120</v>
      </c>
      <c r="CJ238" s="32" t="str">
        <f t="shared" si="189"/>
        <v/>
      </c>
      <c r="CK238" s="34"/>
      <c r="CL238" s="34"/>
      <c r="CM238" s="32" t="str">
        <f t="shared" si="176"/>
        <v>CO</v>
      </c>
      <c r="CN238" s="32" t="str">
        <f>VLOOKUP(CI238,'ALL-Chart of Accounts'!$E:$F,2,0)</f>
        <v>ID - Chalfont - Non-System</v>
      </c>
      <c r="CO238" s="32">
        <f t="shared" si="208"/>
        <v>373120</v>
      </c>
      <c r="CP238" s="32" t="str">
        <f t="shared" si="190"/>
        <v/>
      </c>
      <c r="CQ238" s="34"/>
      <c r="CR238" s="34"/>
      <c r="CS238" s="32" t="str">
        <f t="shared" si="177"/>
        <v>CO</v>
      </c>
      <c r="CT238" s="32" t="str">
        <f>VLOOKUP(CO238,'ALL-Chart of Accounts'!$E:$F,2,0)</f>
        <v>ID - Chalfont - Non-System</v>
      </c>
      <c r="CU238" s="32">
        <f t="shared" si="209"/>
        <v>373120</v>
      </c>
      <c r="CV238" s="32" t="str">
        <f t="shared" si="191"/>
        <v/>
      </c>
      <c r="CW238" s="34"/>
      <c r="CX238" s="34"/>
      <c r="CY238" s="32" t="str">
        <f t="shared" si="178"/>
        <v>CO</v>
      </c>
      <c r="CZ238" s="32" t="str">
        <f>VLOOKUP(CU238,'ALL-Chart of Accounts'!$E:$F,2,0)</f>
        <v>ID - Chalfont - Non-System</v>
      </c>
      <c r="DA238" s="32">
        <f t="shared" si="210"/>
        <v>373120</v>
      </c>
      <c r="DB238" s="32" t="str">
        <f t="shared" si="192"/>
        <v/>
      </c>
      <c r="DC238" s="34"/>
      <c r="DD238" s="34"/>
      <c r="DE238" s="32" t="str">
        <f t="shared" si="179"/>
        <v>CO</v>
      </c>
      <c r="DF238" s="32" t="str">
        <f>VLOOKUP(DA238,'ALL-Chart of Accounts'!$E:$F,2,0)</f>
        <v>ID - Chalfont - Non-System</v>
      </c>
      <c r="DG238" s="32">
        <f t="shared" si="211"/>
        <v>373120</v>
      </c>
      <c r="DH238" s="32" t="str">
        <f t="shared" si="193"/>
        <v/>
      </c>
      <c r="DI238" s="34"/>
      <c r="DJ238" s="34"/>
      <c r="DK238" s="32" t="str">
        <f t="shared" si="180"/>
        <v>CO</v>
      </c>
      <c r="DL238" s="32" t="str">
        <f>VLOOKUP(DG238,'ALL-Chart of Accounts'!$E:$F,2,0)</f>
        <v>ID - Chalfont - Non-System</v>
      </c>
      <c r="DM238" s="34"/>
      <c r="DN238" s="34"/>
      <c r="DO238" s="34"/>
      <c r="DP238" s="34"/>
      <c r="DQ238" s="34"/>
      <c r="DR238" s="34"/>
      <c r="DS238" s="34"/>
      <c r="DT238" s="34"/>
      <c r="DU238" s="34"/>
      <c r="DV238" s="34"/>
      <c r="DW238" s="34"/>
      <c r="DX238" s="34"/>
      <c r="DY238" s="34"/>
      <c r="DZ238" s="34"/>
      <c r="EA238" s="34"/>
      <c r="EB238" s="34"/>
      <c r="EC238" s="34"/>
      <c r="ED238" s="34"/>
      <c r="EE238" s="34"/>
      <c r="EF238" s="34"/>
      <c r="EG238" s="34"/>
      <c r="EH238" s="34"/>
      <c r="EI238" s="34"/>
      <c r="EJ238" s="34"/>
      <c r="EK238" s="34"/>
      <c r="EL238" s="34"/>
      <c r="EM238" s="34"/>
      <c r="EN238" s="34"/>
      <c r="EO238" s="34"/>
      <c r="EP238" s="34"/>
      <c r="ER238" s="32" t="str">
        <f t="shared" si="212"/>
        <v>1JBTAGA125</v>
      </c>
      <c r="ES238" s="32" t="b">
        <f t="shared" si="171"/>
        <v>1</v>
      </c>
      <c r="ET238" s="46" t="s">
        <v>10</v>
      </c>
      <c r="EU238" s="46" t="s">
        <v>10309</v>
      </c>
      <c r="EV238" s="46" t="s">
        <v>10311</v>
      </c>
      <c r="EW238" s="46" t="s">
        <v>9398</v>
      </c>
      <c r="EX238" s="61">
        <v>43301.603722997686</v>
      </c>
      <c r="EY238" s="46" t="s">
        <v>9398</v>
      </c>
      <c r="EZ238" s="61">
        <v>43301.603722997686</v>
      </c>
    </row>
    <row r="239" spans="1:196" s="46" customFormat="1" x14ac:dyDescent="0.35">
      <c r="A239" s="47">
        <v>43420</v>
      </c>
      <c r="B239" s="47"/>
      <c r="C239" s="47"/>
      <c r="D239" s="46" t="s">
        <v>11780</v>
      </c>
      <c r="E239" s="22" t="str">
        <f t="shared" si="200"/>
        <v/>
      </c>
      <c r="F239" s="22" t="str">
        <f t="shared" si="200"/>
        <v/>
      </c>
      <c r="G239" s="22" t="str">
        <f t="shared" si="200"/>
        <v/>
      </c>
      <c r="H239" s="22" t="str">
        <f t="shared" si="200"/>
        <v/>
      </c>
      <c r="I239" s="22" t="str">
        <f t="shared" si="200"/>
        <v/>
      </c>
      <c r="J239" s="22" t="str">
        <f t="shared" si="200"/>
        <v/>
      </c>
      <c r="K239" s="22" t="str">
        <f t="shared" si="200"/>
        <v/>
      </c>
      <c r="L239" s="22" t="s">
        <v>2585</v>
      </c>
      <c r="M239" s="34" t="s">
        <v>11763</v>
      </c>
      <c r="N239" s="34" t="s">
        <v>11775</v>
      </c>
      <c r="O239" s="32">
        <f t="shared" si="182"/>
        <v>124130</v>
      </c>
      <c r="P239" s="34"/>
      <c r="Q239" s="34"/>
      <c r="R239" s="34"/>
      <c r="S239" s="32" t="str">
        <f>IFERROR(VLOOKUP(LEFT($M239,2),'ALL-Unit Code 4'!$W:$W,1,0),VLOOKUP($D$3,Sites!$A:$B,2,0))</f>
        <v>CO</v>
      </c>
      <c r="T239" s="32" t="str">
        <f>VLOOKUP(O239,'ALL-Chart of Accounts'!$E:$F,2,0)</f>
        <v>IC AR - Lakeland</v>
      </c>
      <c r="U239" s="34"/>
      <c r="V239" s="34"/>
      <c r="W239" s="34"/>
      <c r="X239" s="34"/>
      <c r="Y239" s="34"/>
      <c r="Z239" s="34"/>
      <c r="AA239" s="32">
        <f t="shared" si="201"/>
        <v>124130</v>
      </c>
      <c r="AB239" s="34"/>
      <c r="AC239" s="34"/>
      <c r="AD239" s="34"/>
      <c r="AE239" s="32" t="str">
        <f t="shared" si="173"/>
        <v>CO</v>
      </c>
      <c r="AF239" s="32" t="str">
        <f>VLOOKUP(AA239,'ALL-Chart of Accounts'!$E:$F,2,0)</f>
        <v>IC AR - Lakeland</v>
      </c>
      <c r="AG239" s="32">
        <f t="shared" si="202"/>
        <v>124130</v>
      </c>
      <c r="AH239" s="32" t="str">
        <f t="shared" si="203"/>
        <v/>
      </c>
      <c r="AI239" s="32" t="str">
        <f t="shared" si="204"/>
        <v/>
      </c>
      <c r="AJ239" s="34"/>
      <c r="AK239" s="32" t="str">
        <f t="shared" si="174"/>
        <v>CO</v>
      </c>
      <c r="AL239" s="32" t="str">
        <f>VLOOKUP(AG239,'ALL-Chart of Accounts'!$E:$F,2,0)</f>
        <v>IC AR - Lakeland</v>
      </c>
      <c r="AM239" s="34"/>
      <c r="AN239" s="34"/>
      <c r="AO239" s="34"/>
      <c r="AP239" s="34"/>
      <c r="AQ239" s="34"/>
      <c r="AR239" s="34"/>
      <c r="AS239" s="32">
        <f t="shared" si="205"/>
        <v>124130</v>
      </c>
      <c r="AT239" s="32" t="str">
        <f t="shared" si="206"/>
        <v/>
      </c>
      <c r="AU239" s="32" t="str">
        <f t="shared" si="207"/>
        <v/>
      </c>
      <c r="AV239" s="34"/>
      <c r="AW239" s="32" t="str">
        <f t="shared" si="175"/>
        <v>CO</v>
      </c>
      <c r="AX239" s="32" t="str">
        <f>VLOOKUP(AS239,'ALL-Chart of Accounts'!$E:$F,2,0)</f>
        <v>IC AR - Lakeland</v>
      </c>
      <c r="AY239" s="34"/>
      <c r="AZ239" s="34"/>
      <c r="BA239" s="34"/>
      <c r="BB239" s="34"/>
      <c r="BC239" s="34"/>
      <c r="BD239" s="34"/>
      <c r="BE239" s="34"/>
      <c r="BF239" s="34"/>
      <c r="BG239" s="34"/>
      <c r="BH239" s="34"/>
      <c r="BI239" s="34"/>
      <c r="BJ239" s="34"/>
      <c r="BK239" s="34"/>
      <c r="BL239" s="34"/>
      <c r="BM239" s="34"/>
      <c r="BN239" s="34"/>
      <c r="BO239" s="34"/>
      <c r="BP239" s="34"/>
      <c r="BQ239" s="34"/>
      <c r="BR239" s="34"/>
      <c r="BS239" s="34"/>
      <c r="BT239" s="34"/>
      <c r="BU239" s="34"/>
      <c r="BV239" s="34"/>
      <c r="BW239" s="34"/>
      <c r="BX239" s="34"/>
      <c r="BY239" s="34"/>
      <c r="BZ239" s="34"/>
      <c r="CA239" s="34"/>
      <c r="CB239" s="34"/>
      <c r="CC239" s="34"/>
      <c r="CD239" s="34"/>
      <c r="CE239" s="34"/>
      <c r="CF239" s="34"/>
      <c r="CG239" s="34"/>
      <c r="CH239" s="34"/>
      <c r="CI239" s="37">
        <v>373120</v>
      </c>
      <c r="CJ239" s="32" t="str">
        <f t="shared" si="189"/>
        <v/>
      </c>
      <c r="CK239" s="34"/>
      <c r="CL239" s="34"/>
      <c r="CM239" s="32" t="str">
        <f t="shared" si="176"/>
        <v>CO</v>
      </c>
      <c r="CN239" s="32" t="str">
        <f>VLOOKUP(CI239,'ALL-Chart of Accounts'!$E:$F,2,0)</f>
        <v>ID - Chalfont - Non-System</v>
      </c>
      <c r="CO239" s="32">
        <f t="shared" si="208"/>
        <v>373120</v>
      </c>
      <c r="CP239" s="32" t="str">
        <f t="shared" si="190"/>
        <v/>
      </c>
      <c r="CQ239" s="34"/>
      <c r="CR239" s="34"/>
      <c r="CS239" s="32" t="str">
        <f t="shared" si="177"/>
        <v>CO</v>
      </c>
      <c r="CT239" s="32" t="str">
        <f>VLOOKUP(CO239,'ALL-Chart of Accounts'!$E:$F,2,0)</f>
        <v>ID - Chalfont - Non-System</v>
      </c>
      <c r="CU239" s="32">
        <f t="shared" si="209"/>
        <v>373120</v>
      </c>
      <c r="CV239" s="32" t="str">
        <f t="shared" si="191"/>
        <v/>
      </c>
      <c r="CW239" s="34"/>
      <c r="CX239" s="34"/>
      <c r="CY239" s="32" t="str">
        <f t="shared" si="178"/>
        <v>CO</v>
      </c>
      <c r="CZ239" s="32" t="str">
        <f>VLOOKUP(CU239,'ALL-Chart of Accounts'!$E:$F,2,0)</f>
        <v>ID - Chalfont - Non-System</v>
      </c>
      <c r="DA239" s="32">
        <f t="shared" si="210"/>
        <v>373120</v>
      </c>
      <c r="DB239" s="32" t="str">
        <f t="shared" si="192"/>
        <v/>
      </c>
      <c r="DC239" s="34"/>
      <c r="DD239" s="34"/>
      <c r="DE239" s="32" t="str">
        <f t="shared" si="179"/>
        <v>CO</v>
      </c>
      <c r="DF239" s="32" t="str">
        <f>VLOOKUP(DA239,'ALL-Chart of Accounts'!$E:$F,2,0)</f>
        <v>ID - Chalfont - Non-System</v>
      </c>
      <c r="DG239" s="32">
        <f t="shared" si="211"/>
        <v>373120</v>
      </c>
      <c r="DH239" s="32" t="str">
        <f t="shared" si="193"/>
        <v/>
      </c>
      <c r="DI239" s="34"/>
      <c r="DJ239" s="34"/>
      <c r="DK239" s="32" t="str">
        <f t="shared" si="180"/>
        <v>CO</v>
      </c>
      <c r="DL239" s="32" t="str">
        <f>VLOOKUP(DG239,'ALL-Chart of Accounts'!$E:$F,2,0)</f>
        <v>ID - Chalfont - Non-System</v>
      </c>
      <c r="DM239" s="34"/>
      <c r="DN239" s="34"/>
      <c r="DO239" s="34"/>
      <c r="DP239" s="34"/>
      <c r="DQ239" s="34"/>
      <c r="DR239" s="34"/>
      <c r="DS239" s="34"/>
      <c r="DT239" s="34"/>
      <c r="DU239" s="34"/>
      <c r="DV239" s="34"/>
      <c r="DW239" s="34"/>
      <c r="DX239" s="34"/>
      <c r="DY239" s="34"/>
      <c r="DZ239" s="34"/>
      <c r="EA239" s="34"/>
      <c r="EB239" s="34"/>
      <c r="EC239" s="34"/>
      <c r="ED239" s="34"/>
      <c r="EE239" s="34"/>
      <c r="EF239" s="34"/>
      <c r="EG239" s="34"/>
      <c r="EH239" s="34"/>
      <c r="EI239" s="34"/>
      <c r="EJ239" s="34"/>
      <c r="EK239" s="34"/>
      <c r="EL239" s="34"/>
      <c r="EM239" s="34"/>
      <c r="EN239" s="34"/>
      <c r="EO239" s="34"/>
      <c r="EP239" s="34"/>
      <c r="ER239" s="32" t="str">
        <f t="shared" si="212"/>
        <v>1JBTAGA125</v>
      </c>
      <c r="ES239" s="32" t="b">
        <f t="shared" si="171"/>
        <v>1</v>
      </c>
      <c r="ET239" s="46" t="s">
        <v>10</v>
      </c>
      <c r="EU239" s="46" t="s">
        <v>10309</v>
      </c>
      <c r="EV239" s="46" t="s">
        <v>10311</v>
      </c>
      <c r="EW239" s="46" t="s">
        <v>9398</v>
      </c>
      <c r="EX239" s="61">
        <v>43301.603722997686</v>
      </c>
      <c r="EY239" s="46" t="s">
        <v>9398</v>
      </c>
      <c r="EZ239" s="61">
        <v>43301.603722997686</v>
      </c>
    </row>
    <row r="240" spans="1:196" s="46" customFormat="1" x14ac:dyDescent="0.35">
      <c r="A240" s="47">
        <v>43420</v>
      </c>
      <c r="B240" s="47"/>
      <c r="C240" s="47"/>
      <c r="D240" s="46" t="s">
        <v>11780</v>
      </c>
      <c r="E240" s="22" t="str">
        <f t="shared" ref="E240:K245" si="213">IF(ISERROR(VLOOKUP(E$4&amp;$M240,$ER:$ER,1,0)),"","X")</f>
        <v/>
      </c>
      <c r="F240" s="22" t="str">
        <f t="shared" si="213"/>
        <v/>
      </c>
      <c r="G240" s="22" t="str">
        <f t="shared" si="213"/>
        <v/>
      </c>
      <c r="H240" s="22" t="str">
        <f t="shared" si="213"/>
        <v/>
      </c>
      <c r="I240" s="22" t="str">
        <f t="shared" si="213"/>
        <v/>
      </c>
      <c r="J240" s="22" t="str">
        <f t="shared" si="213"/>
        <v/>
      </c>
      <c r="K240" s="22" t="str">
        <f t="shared" si="213"/>
        <v/>
      </c>
      <c r="L240" s="22" t="s">
        <v>2585</v>
      </c>
      <c r="M240" s="34" t="s">
        <v>11764</v>
      </c>
      <c r="N240" s="34" t="s">
        <v>11776</v>
      </c>
      <c r="O240" s="32">
        <f t="shared" si="182"/>
        <v>124133</v>
      </c>
      <c r="P240" s="34"/>
      <c r="Q240" s="34"/>
      <c r="R240" s="34"/>
      <c r="S240" s="32" t="str">
        <f>IFERROR(VLOOKUP(LEFT($M240,2),'ALL-Unit Code 4'!$W:$W,1,0),VLOOKUP($D$3,Sites!$A:$B,2,0))</f>
        <v>CO</v>
      </c>
      <c r="T240" s="32" t="str">
        <f>VLOOKUP(O240,'ALL-Chart of Accounts'!$E:$F,2,0)</f>
        <v>IC AR - FoodTech HQ</v>
      </c>
      <c r="U240" s="34"/>
      <c r="V240" s="34"/>
      <c r="W240" s="34"/>
      <c r="X240" s="34"/>
      <c r="Y240" s="34"/>
      <c r="Z240" s="34"/>
      <c r="AA240" s="32">
        <f t="shared" si="201"/>
        <v>124133</v>
      </c>
      <c r="AB240" s="34"/>
      <c r="AC240" s="34"/>
      <c r="AD240" s="34"/>
      <c r="AE240" s="32" t="str">
        <f t="shared" si="173"/>
        <v>CO</v>
      </c>
      <c r="AF240" s="32" t="str">
        <f>VLOOKUP(AA240,'ALL-Chart of Accounts'!$E:$F,2,0)</f>
        <v>IC AR - FoodTech HQ</v>
      </c>
      <c r="AG240" s="32">
        <f t="shared" si="202"/>
        <v>124133</v>
      </c>
      <c r="AH240" s="32" t="str">
        <f t="shared" si="203"/>
        <v/>
      </c>
      <c r="AI240" s="32" t="str">
        <f t="shared" si="204"/>
        <v/>
      </c>
      <c r="AJ240" s="34"/>
      <c r="AK240" s="32" t="str">
        <f t="shared" si="174"/>
        <v>CO</v>
      </c>
      <c r="AL240" s="32" t="str">
        <f>VLOOKUP(AG240,'ALL-Chart of Accounts'!$E:$F,2,0)</f>
        <v>IC AR - FoodTech HQ</v>
      </c>
      <c r="AM240" s="34"/>
      <c r="AN240" s="34"/>
      <c r="AO240" s="34"/>
      <c r="AP240" s="34"/>
      <c r="AQ240" s="34"/>
      <c r="AR240" s="34"/>
      <c r="AS240" s="32">
        <f t="shared" si="205"/>
        <v>124133</v>
      </c>
      <c r="AT240" s="32" t="str">
        <f t="shared" si="206"/>
        <v/>
      </c>
      <c r="AU240" s="32" t="str">
        <f t="shared" si="207"/>
        <v/>
      </c>
      <c r="AV240" s="34"/>
      <c r="AW240" s="32" t="str">
        <f t="shared" si="175"/>
        <v>CO</v>
      </c>
      <c r="AX240" s="32" t="str">
        <f>VLOOKUP(AS240,'ALL-Chart of Accounts'!$E:$F,2,0)</f>
        <v>IC AR - FoodTech HQ</v>
      </c>
      <c r="AY240" s="34"/>
      <c r="AZ240" s="34"/>
      <c r="BA240" s="34"/>
      <c r="BB240" s="34"/>
      <c r="BC240" s="34"/>
      <c r="BD240" s="34"/>
      <c r="BE240" s="34"/>
      <c r="BF240" s="34"/>
      <c r="BG240" s="34"/>
      <c r="BH240" s="34"/>
      <c r="BI240" s="34"/>
      <c r="BJ240" s="34"/>
      <c r="BK240" s="34"/>
      <c r="BL240" s="34"/>
      <c r="BM240" s="34"/>
      <c r="BN240" s="34"/>
      <c r="BO240" s="34"/>
      <c r="BP240" s="34"/>
      <c r="BQ240" s="34"/>
      <c r="BR240" s="34"/>
      <c r="BS240" s="34"/>
      <c r="BT240" s="34"/>
      <c r="BU240" s="34"/>
      <c r="BV240" s="34"/>
      <c r="BW240" s="34"/>
      <c r="BX240" s="34"/>
      <c r="BY240" s="34"/>
      <c r="BZ240" s="34"/>
      <c r="CA240" s="34"/>
      <c r="CB240" s="34"/>
      <c r="CC240" s="34"/>
      <c r="CD240" s="34"/>
      <c r="CE240" s="34"/>
      <c r="CF240" s="34"/>
      <c r="CG240" s="34"/>
      <c r="CH240" s="34"/>
      <c r="CI240" s="37">
        <v>373120</v>
      </c>
      <c r="CJ240" s="32" t="str">
        <f t="shared" si="189"/>
        <v/>
      </c>
      <c r="CK240" s="34"/>
      <c r="CL240" s="34"/>
      <c r="CM240" s="32" t="str">
        <f t="shared" si="176"/>
        <v>CO</v>
      </c>
      <c r="CN240" s="32" t="str">
        <f>VLOOKUP(CI240,'ALL-Chart of Accounts'!$E:$F,2,0)</f>
        <v>ID - Chalfont - Non-System</v>
      </c>
      <c r="CO240" s="32">
        <f t="shared" si="208"/>
        <v>373120</v>
      </c>
      <c r="CP240" s="32" t="str">
        <f t="shared" si="190"/>
        <v/>
      </c>
      <c r="CQ240" s="34"/>
      <c r="CR240" s="34"/>
      <c r="CS240" s="32" t="str">
        <f t="shared" si="177"/>
        <v>CO</v>
      </c>
      <c r="CT240" s="32" t="str">
        <f>VLOOKUP(CO240,'ALL-Chart of Accounts'!$E:$F,2,0)</f>
        <v>ID - Chalfont - Non-System</v>
      </c>
      <c r="CU240" s="32">
        <f t="shared" si="209"/>
        <v>373120</v>
      </c>
      <c r="CV240" s="32" t="str">
        <f t="shared" si="191"/>
        <v/>
      </c>
      <c r="CW240" s="34"/>
      <c r="CX240" s="34"/>
      <c r="CY240" s="32" t="str">
        <f t="shared" si="178"/>
        <v>CO</v>
      </c>
      <c r="CZ240" s="32" t="str">
        <f>VLOOKUP(CU240,'ALL-Chart of Accounts'!$E:$F,2,0)</f>
        <v>ID - Chalfont - Non-System</v>
      </c>
      <c r="DA240" s="32">
        <f t="shared" si="210"/>
        <v>373120</v>
      </c>
      <c r="DB240" s="32" t="str">
        <f t="shared" si="192"/>
        <v/>
      </c>
      <c r="DC240" s="34"/>
      <c r="DD240" s="34"/>
      <c r="DE240" s="32" t="str">
        <f t="shared" si="179"/>
        <v>CO</v>
      </c>
      <c r="DF240" s="32" t="str">
        <f>VLOOKUP(DA240,'ALL-Chart of Accounts'!$E:$F,2,0)</f>
        <v>ID - Chalfont - Non-System</v>
      </c>
      <c r="DG240" s="32">
        <f t="shared" si="211"/>
        <v>373120</v>
      </c>
      <c r="DH240" s="32" t="str">
        <f t="shared" si="193"/>
        <v/>
      </c>
      <c r="DI240" s="34"/>
      <c r="DJ240" s="34"/>
      <c r="DK240" s="32" t="str">
        <f t="shared" si="180"/>
        <v>CO</v>
      </c>
      <c r="DL240" s="32" t="str">
        <f>VLOOKUP(DG240,'ALL-Chart of Accounts'!$E:$F,2,0)</f>
        <v>ID - Chalfont - Non-System</v>
      </c>
      <c r="DM240" s="34"/>
      <c r="DN240" s="34"/>
      <c r="DO240" s="34"/>
      <c r="DP240" s="34"/>
      <c r="DQ240" s="34"/>
      <c r="DR240" s="34"/>
      <c r="DS240" s="34"/>
      <c r="DT240" s="34"/>
      <c r="DU240" s="34"/>
      <c r="DV240" s="34"/>
      <c r="DW240" s="34"/>
      <c r="DX240" s="34"/>
      <c r="DY240" s="34"/>
      <c r="DZ240" s="34"/>
      <c r="EA240" s="34"/>
      <c r="EB240" s="34"/>
      <c r="EC240" s="34"/>
      <c r="ED240" s="34"/>
      <c r="EE240" s="34"/>
      <c r="EF240" s="34"/>
      <c r="EG240" s="34"/>
      <c r="EH240" s="34"/>
      <c r="EI240" s="34"/>
      <c r="EJ240" s="34"/>
      <c r="EK240" s="34"/>
      <c r="EL240" s="34"/>
      <c r="EM240" s="34"/>
      <c r="EN240" s="34"/>
      <c r="EO240" s="34"/>
      <c r="EP240" s="34"/>
      <c r="ER240" s="32" t="str">
        <f t="shared" si="212"/>
        <v>1JBTAGA125</v>
      </c>
      <c r="ES240" s="32" t="b">
        <f t="shared" si="171"/>
        <v>1</v>
      </c>
      <c r="ET240" s="46" t="s">
        <v>10</v>
      </c>
      <c r="EU240" s="46" t="s">
        <v>10309</v>
      </c>
      <c r="EV240" s="46" t="s">
        <v>10311</v>
      </c>
      <c r="EW240" s="46" t="s">
        <v>9398</v>
      </c>
      <c r="EX240" s="61">
        <v>43301.603722997686</v>
      </c>
      <c r="EY240" s="46" t="s">
        <v>9398</v>
      </c>
      <c r="EZ240" s="61">
        <v>43301.603722997686</v>
      </c>
    </row>
    <row r="241" spans="1:156" s="46" customFormat="1" x14ac:dyDescent="0.35">
      <c r="A241" s="47">
        <v>43420</v>
      </c>
      <c r="B241" s="47"/>
      <c r="C241" s="47"/>
      <c r="D241" s="46" t="s">
        <v>11780</v>
      </c>
      <c r="E241" s="22" t="str">
        <f t="shared" si="213"/>
        <v/>
      </c>
      <c r="F241" s="22" t="str">
        <f t="shared" si="213"/>
        <v/>
      </c>
      <c r="G241" s="22" t="str">
        <f t="shared" si="213"/>
        <v/>
      </c>
      <c r="H241" s="22" t="str">
        <f t="shared" si="213"/>
        <v/>
      </c>
      <c r="I241" s="22" t="str">
        <f t="shared" si="213"/>
        <v/>
      </c>
      <c r="J241" s="22" t="str">
        <f t="shared" si="213"/>
        <v/>
      </c>
      <c r="K241" s="22" t="str">
        <f t="shared" si="213"/>
        <v/>
      </c>
      <c r="L241" s="22" t="s">
        <v>2585</v>
      </c>
      <c r="M241" s="34" t="s">
        <v>11765</v>
      </c>
      <c r="N241" s="34" t="s">
        <v>11777</v>
      </c>
      <c r="O241" s="32">
        <f t="shared" si="182"/>
        <v>124135</v>
      </c>
      <c r="P241" s="34"/>
      <c r="Q241" s="34"/>
      <c r="R241" s="34"/>
      <c r="S241" s="32" t="str">
        <f>IFERROR(VLOOKUP(LEFT($M241,2),'ALL-Unit Code 4'!$W:$W,1,0),VLOOKUP($D$3,Sites!$A:$B,2,0))</f>
        <v>CO</v>
      </c>
      <c r="T241" s="32" t="str">
        <f>VLOOKUP(O241,'ALL-Chart of Accounts'!$E:$F,2,0)</f>
        <v>IC AR - Sandusky</v>
      </c>
      <c r="U241" s="34"/>
      <c r="V241" s="34"/>
      <c r="W241" s="34"/>
      <c r="X241" s="34"/>
      <c r="Y241" s="34"/>
      <c r="Z241" s="34"/>
      <c r="AA241" s="32">
        <f t="shared" si="201"/>
        <v>124135</v>
      </c>
      <c r="AB241" s="34"/>
      <c r="AC241" s="34"/>
      <c r="AD241" s="34"/>
      <c r="AE241" s="32" t="str">
        <f t="shared" si="173"/>
        <v>CO</v>
      </c>
      <c r="AF241" s="32" t="str">
        <f>VLOOKUP(AA241,'ALL-Chart of Accounts'!$E:$F,2,0)</f>
        <v>IC AR - Sandusky</v>
      </c>
      <c r="AG241" s="32">
        <f t="shared" si="202"/>
        <v>124135</v>
      </c>
      <c r="AH241" s="32" t="str">
        <f t="shared" si="203"/>
        <v/>
      </c>
      <c r="AI241" s="32" t="str">
        <f t="shared" si="204"/>
        <v/>
      </c>
      <c r="AJ241" s="34"/>
      <c r="AK241" s="32" t="str">
        <f t="shared" si="174"/>
        <v>CO</v>
      </c>
      <c r="AL241" s="32" t="str">
        <f>VLOOKUP(AG241,'ALL-Chart of Accounts'!$E:$F,2,0)</f>
        <v>IC AR - Sandusky</v>
      </c>
      <c r="AM241" s="34"/>
      <c r="AN241" s="34"/>
      <c r="AO241" s="34"/>
      <c r="AP241" s="34"/>
      <c r="AQ241" s="34"/>
      <c r="AR241" s="34"/>
      <c r="AS241" s="32">
        <f t="shared" si="205"/>
        <v>124135</v>
      </c>
      <c r="AT241" s="32" t="str">
        <f t="shared" si="206"/>
        <v/>
      </c>
      <c r="AU241" s="32" t="str">
        <f t="shared" si="207"/>
        <v/>
      </c>
      <c r="AV241" s="34"/>
      <c r="AW241" s="32" t="str">
        <f t="shared" si="175"/>
        <v>CO</v>
      </c>
      <c r="AX241" s="32" t="str">
        <f>VLOOKUP(AS241,'ALL-Chart of Accounts'!$E:$F,2,0)</f>
        <v>IC AR - Sandusky</v>
      </c>
      <c r="AY241" s="34"/>
      <c r="AZ241" s="34"/>
      <c r="BA241" s="34"/>
      <c r="BB241" s="34"/>
      <c r="BC241" s="34"/>
      <c r="BD241" s="34"/>
      <c r="BE241" s="34"/>
      <c r="BF241" s="34"/>
      <c r="BG241" s="34"/>
      <c r="BH241" s="34"/>
      <c r="BI241" s="34"/>
      <c r="BJ241" s="34"/>
      <c r="BK241" s="34"/>
      <c r="BL241" s="34"/>
      <c r="BM241" s="34"/>
      <c r="BN241" s="34"/>
      <c r="BO241" s="34"/>
      <c r="BP241" s="34"/>
      <c r="BQ241" s="34"/>
      <c r="BR241" s="34"/>
      <c r="BS241" s="34"/>
      <c r="BT241" s="34"/>
      <c r="BU241" s="34"/>
      <c r="BV241" s="34"/>
      <c r="BW241" s="34"/>
      <c r="BX241" s="34"/>
      <c r="BY241" s="34"/>
      <c r="BZ241" s="34"/>
      <c r="CA241" s="34"/>
      <c r="CB241" s="34"/>
      <c r="CC241" s="34"/>
      <c r="CD241" s="34"/>
      <c r="CE241" s="34"/>
      <c r="CF241" s="34"/>
      <c r="CG241" s="34"/>
      <c r="CH241" s="34"/>
      <c r="CI241" s="37">
        <v>373120</v>
      </c>
      <c r="CJ241" s="32" t="str">
        <f t="shared" si="189"/>
        <v/>
      </c>
      <c r="CK241" s="34"/>
      <c r="CL241" s="34"/>
      <c r="CM241" s="32" t="str">
        <f t="shared" si="176"/>
        <v>CO</v>
      </c>
      <c r="CN241" s="32" t="str">
        <f>VLOOKUP(CI241,'ALL-Chart of Accounts'!$E:$F,2,0)</f>
        <v>ID - Chalfont - Non-System</v>
      </c>
      <c r="CO241" s="32">
        <f t="shared" si="208"/>
        <v>373120</v>
      </c>
      <c r="CP241" s="32" t="str">
        <f t="shared" si="190"/>
        <v/>
      </c>
      <c r="CQ241" s="34"/>
      <c r="CR241" s="34"/>
      <c r="CS241" s="32" t="str">
        <f t="shared" si="177"/>
        <v>CO</v>
      </c>
      <c r="CT241" s="32" t="str">
        <f>VLOOKUP(CO241,'ALL-Chart of Accounts'!$E:$F,2,0)</f>
        <v>ID - Chalfont - Non-System</v>
      </c>
      <c r="CU241" s="32">
        <f t="shared" si="209"/>
        <v>373120</v>
      </c>
      <c r="CV241" s="32" t="str">
        <f t="shared" si="191"/>
        <v/>
      </c>
      <c r="CW241" s="34"/>
      <c r="CX241" s="34"/>
      <c r="CY241" s="32" t="str">
        <f t="shared" si="178"/>
        <v>CO</v>
      </c>
      <c r="CZ241" s="32" t="str">
        <f>VLOOKUP(CU241,'ALL-Chart of Accounts'!$E:$F,2,0)</f>
        <v>ID - Chalfont - Non-System</v>
      </c>
      <c r="DA241" s="32">
        <f t="shared" si="210"/>
        <v>373120</v>
      </c>
      <c r="DB241" s="32" t="str">
        <f t="shared" si="192"/>
        <v/>
      </c>
      <c r="DC241" s="34"/>
      <c r="DD241" s="34"/>
      <c r="DE241" s="32" t="str">
        <f t="shared" si="179"/>
        <v>CO</v>
      </c>
      <c r="DF241" s="32" t="str">
        <f>VLOOKUP(DA241,'ALL-Chart of Accounts'!$E:$F,2,0)</f>
        <v>ID - Chalfont - Non-System</v>
      </c>
      <c r="DG241" s="32">
        <f t="shared" si="211"/>
        <v>373120</v>
      </c>
      <c r="DH241" s="32" t="str">
        <f t="shared" si="193"/>
        <v/>
      </c>
      <c r="DI241" s="34"/>
      <c r="DJ241" s="34"/>
      <c r="DK241" s="32" t="str">
        <f t="shared" si="180"/>
        <v>CO</v>
      </c>
      <c r="DL241" s="32" t="str">
        <f>VLOOKUP(DG241,'ALL-Chart of Accounts'!$E:$F,2,0)</f>
        <v>ID - Chalfont - Non-System</v>
      </c>
      <c r="DM241" s="34"/>
      <c r="DN241" s="34"/>
      <c r="DO241" s="34"/>
      <c r="DP241" s="34"/>
      <c r="DQ241" s="34"/>
      <c r="DR241" s="34"/>
      <c r="DS241" s="34"/>
      <c r="DT241" s="34"/>
      <c r="DU241" s="34"/>
      <c r="DV241" s="34"/>
      <c r="DW241" s="34"/>
      <c r="DX241" s="34"/>
      <c r="DY241" s="34"/>
      <c r="DZ241" s="34"/>
      <c r="EA241" s="34"/>
      <c r="EB241" s="34"/>
      <c r="EC241" s="34"/>
      <c r="ED241" s="34"/>
      <c r="EE241" s="34"/>
      <c r="EF241" s="34"/>
      <c r="EG241" s="34"/>
      <c r="EH241" s="34"/>
      <c r="EI241" s="34"/>
      <c r="EJ241" s="34"/>
      <c r="EK241" s="34"/>
      <c r="EL241" s="34"/>
      <c r="EM241" s="34"/>
      <c r="EN241" s="34"/>
      <c r="EO241" s="34"/>
      <c r="EP241" s="34"/>
      <c r="ER241" s="32" t="str">
        <f t="shared" si="212"/>
        <v>1JBTAGA125</v>
      </c>
      <c r="ES241" s="32" t="b">
        <f t="shared" si="171"/>
        <v>1</v>
      </c>
      <c r="ET241" s="46" t="s">
        <v>10</v>
      </c>
      <c r="EU241" s="46" t="s">
        <v>10309</v>
      </c>
      <c r="EV241" s="46" t="s">
        <v>10311</v>
      </c>
      <c r="EW241" s="46" t="s">
        <v>9398</v>
      </c>
      <c r="EX241" s="61">
        <v>43301.603722997686</v>
      </c>
      <c r="EY241" s="46" t="s">
        <v>9398</v>
      </c>
      <c r="EZ241" s="61">
        <v>43301.603722997686</v>
      </c>
    </row>
    <row r="242" spans="1:156" s="46" customFormat="1" x14ac:dyDescent="0.35">
      <c r="A242" s="47">
        <v>43420</v>
      </c>
      <c r="B242" s="47"/>
      <c r="C242" s="47"/>
      <c r="D242" s="46" t="s">
        <v>11780</v>
      </c>
      <c r="E242" s="22" t="str">
        <f t="shared" si="213"/>
        <v/>
      </c>
      <c r="F242" s="22" t="str">
        <f t="shared" si="213"/>
        <v/>
      </c>
      <c r="G242" s="22" t="str">
        <f t="shared" si="213"/>
        <v/>
      </c>
      <c r="H242" s="22" t="str">
        <f t="shared" si="213"/>
        <v/>
      </c>
      <c r="I242" s="22" t="str">
        <f t="shared" si="213"/>
        <v/>
      </c>
      <c r="J242" s="22" t="str">
        <f t="shared" si="213"/>
        <v/>
      </c>
      <c r="K242" s="22" t="str">
        <f t="shared" si="213"/>
        <v/>
      </c>
      <c r="L242" s="22" t="s">
        <v>2585</v>
      </c>
      <c r="M242" s="34" t="s">
        <v>11766</v>
      </c>
      <c r="N242" s="34" t="s">
        <v>11778</v>
      </c>
      <c r="O242" s="32">
        <f t="shared" si="182"/>
        <v>124136</v>
      </c>
      <c r="P242" s="34"/>
      <c r="Q242" s="34"/>
      <c r="R242" s="34"/>
      <c r="S242" s="32" t="str">
        <f>IFERROR(VLOOKUP(LEFT($M242,2),'ALL-Unit Code 4'!$W:$W,1,0),VLOOKUP($D$3,Sites!$A:$B,2,0))</f>
        <v>CO</v>
      </c>
      <c r="T242" s="32" t="str">
        <f>VLOOKUP(O242,'ALL-Chart of Accounts'!$E:$F,2,0)</f>
        <v>IC AR - Russelleville (CAT)</v>
      </c>
      <c r="U242" s="34"/>
      <c r="V242" s="34"/>
      <c r="W242" s="34"/>
      <c r="X242" s="34"/>
      <c r="Y242" s="34"/>
      <c r="Z242" s="34"/>
      <c r="AA242" s="32">
        <f t="shared" si="201"/>
        <v>124136</v>
      </c>
      <c r="AB242" s="34"/>
      <c r="AC242" s="34"/>
      <c r="AD242" s="34"/>
      <c r="AE242" s="32" t="str">
        <f t="shared" si="173"/>
        <v>CO</v>
      </c>
      <c r="AF242" s="32" t="str">
        <f>VLOOKUP(AA242,'ALL-Chart of Accounts'!$E:$F,2,0)</f>
        <v>IC AR - Russelleville (CAT)</v>
      </c>
      <c r="AG242" s="32">
        <f t="shared" si="202"/>
        <v>124136</v>
      </c>
      <c r="AH242" s="32" t="str">
        <f t="shared" si="203"/>
        <v/>
      </c>
      <c r="AI242" s="32" t="str">
        <f t="shared" si="204"/>
        <v/>
      </c>
      <c r="AJ242" s="34"/>
      <c r="AK242" s="32" t="str">
        <f t="shared" si="174"/>
        <v>CO</v>
      </c>
      <c r="AL242" s="32" t="str">
        <f>VLOOKUP(AG242,'ALL-Chart of Accounts'!$E:$F,2,0)</f>
        <v>IC AR - Russelleville (CAT)</v>
      </c>
      <c r="AM242" s="34"/>
      <c r="AN242" s="34"/>
      <c r="AO242" s="34"/>
      <c r="AP242" s="34"/>
      <c r="AQ242" s="34"/>
      <c r="AR242" s="34"/>
      <c r="AS242" s="32">
        <f t="shared" si="205"/>
        <v>124136</v>
      </c>
      <c r="AT242" s="32" t="str">
        <f t="shared" si="206"/>
        <v/>
      </c>
      <c r="AU242" s="32" t="str">
        <f t="shared" si="207"/>
        <v/>
      </c>
      <c r="AV242" s="34"/>
      <c r="AW242" s="32" t="str">
        <f t="shared" si="175"/>
        <v>CO</v>
      </c>
      <c r="AX242" s="32" t="str">
        <f>VLOOKUP(AS242,'ALL-Chart of Accounts'!$E:$F,2,0)</f>
        <v>IC AR - Russelleville (CAT)</v>
      </c>
      <c r="AY242" s="34"/>
      <c r="AZ242" s="34"/>
      <c r="BA242" s="34"/>
      <c r="BB242" s="34"/>
      <c r="BC242" s="34"/>
      <c r="BD242" s="34"/>
      <c r="BE242" s="34"/>
      <c r="BF242" s="34"/>
      <c r="BG242" s="34"/>
      <c r="BH242" s="34"/>
      <c r="BI242" s="34"/>
      <c r="BJ242" s="34"/>
      <c r="BK242" s="34"/>
      <c r="BL242" s="34"/>
      <c r="BM242" s="34"/>
      <c r="BN242" s="34"/>
      <c r="BO242" s="34"/>
      <c r="BP242" s="34"/>
      <c r="BQ242" s="34"/>
      <c r="BR242" s="34"/>
      <c r="BS242" s="34"/>
      <c r="BT242" s="34"/>
      <c r="BU242" s="34"/>
      <c r="BV242" s="34"/>
      <c r="BW242" s="34"/>
      <c r="BX242" s="34"/>
      <c r="BY242" s="34"/>
      <c r="BZ242" s="34"/>
      <c r="CA242" s="34"/>
      <c r="CB242" s="34"/>
      <c r="CC242" s="34"/>
      <c r="CD242" s="34"/>
      <c r="CE242" s="34"/>
      <c r="CF242" s="34"/>
      <c r="CG242" s="34"/>
      <c r="CH242" s="34"/>
      <c r="CI242" s="37">
        <v>373120</v>
      </c>
      <c r="CJ242" s="32" t="str">
        <f t="shared" si="189"/>
        <v/>
      </c>
      <c r="CK242" s="34"/>
      <c r="CL242" s="34"/>
      <c r="CM242" s="32" t="str">
        <f t="shared" si="176"/>
        <v>CO</v>
      </c>
      <c r="CN242" s="32" t="str">
        <f>VLOOKUP(CI242,'ALL-Chart of Accounts'!$E:$F,2,0)</f>
        <v>ID - Chalfont - Non-System</v>
      </c>
      <c r="CO242" s="32">
        <f t="shared" si="208"/>
        <v>373120</v>
      </c>
      <c r="CP242" s="32" t="str">
        <f t="shared" si="190"/>
        <v/>
      </c>
      <c r="CQ242" s="34"/>
      <c r="CR242" s="34"/>
      <c r="CS242" s="32" t="str">
        <f t="shared" si="177"/>
        <v>CO</v>
      </c>
      <c r="CT242" s="32" t="str">
        <f>VLOOKUP(CO242,'ALL-Chart of Accounts'!$E:$F,2,0)</f>
        <v>ID - Chalfont - Non-System</v>
      </c>
      <c r="CU242" s="32">
        <f t="shared" si="209"/>
        <v>373120</v>
      </c>
      <c r="CV242" s="32" t="str">
        <f t="shared" si="191"/>
        <v/>
      </c>
      <c r="CW242" s="34"/>
      <c r="CX242" s="34"/>
      <c r="CY242" s="32" t="str">
        <f t="shared" si="178"/>
        <v>CO</v>
      </c>
      <c r="CZ242" s="32" t="str">
        <f>VLOOKUP(CU242,'ALL-Chart of Accounts'!$E:$F,2,0)</f>
        <v>ID - Chalfont - Non-System</v>
      </c>
      <c r="DA242" s="32">
        <f t="shared" si="210"/>
        <v>373120</v>
      </c>
      <c r="DB242" s="32" t="str">
        <f t="shared" si="192"/>
        <v/>
      </c>
      <c r="DC242" s="34"/>
      <c r="DD242" s="34"/>
      <c r="DE242" s="32" t="str">
        <f t="shared" si="179"/>
        <v>CO</v>
      </c>
      <c r="DF242" s="32" t="str">
        <f>VLOOKUP(DA242,'ALL-Chart of Accounts'!$E:$F,2,0)</f>
        <v>ID - Chalfont - Non-System</v>
      </c>
      <c r="DG242" s="32">
        <f t="shared" si="211"/>
        <v>373120</v>
      </c>
      <c r="DH242" s="32" t="str">
        <f t="shared" si="193"/>
        <v/>
      </c>
      <c r="DI242" s="34"/>
      <c r="DJ242" s="34"/>
      <c r="DK242" s="32" t="str">
        <f t="shared" si="180"/>
        <v>CO</v>
      </c>
      <c r="DL242" s="32" t="str">
        <f>VLOOKUP(DG242,'ALL-Chart of Accounts'!$E:$F,2,0)</f>
        <v>ID - Chalfont - Non-System</v>
      </c>
      <c r="DM242" s="34"/>
      <c r="DN242" s="34"/>
      <c r="DO242" s="34"/>
      <c r="DP242" s="34"/>
      <c r="DQ242" s="34"/>
      <c r="DR242" s="34"/>
      <c r="DS242" s="34"/>
      <c r="DT242" s="34"/>
      <c r="DU242" s="34"/>
      <c r="DV242" s="34"/>
      <c r="DW242" s="34"/>
      <c r="DX242" s="34"/>
      <c r="DY242" s="34"/>
      <c r="DZ242" s="34"/>
      <c r="EA242" s="34"/>
      <c r="EB242" s="34"/>
      <c r="EC242" s="34"/>
      <c r="ED242" s="34"/>
      <c r="EE242" s="34"/>
      <c r="EF242" s="34"/>
      <c r="EG242" s="34"/>
      <c r="EH242" s="34"/>
      <c r="EI242" s="34"/>
      <c r="EJ242" s="34"/>
      <c r="EK242" s="34"/>
      <c r="EL242" s="34"/>
      <c r="EM242" s="34"/>
      <c r="EN242" s="34"/>
      <c r="EO242" s="34"/>
      <c r="EP242" s="34"/>
      <c r="ER242" s="32" t="str">
        <f t="shared" si="212"/>
        <v>1JBTAGA125</v>
      </c>
      <c r="ES242" s="32" t="b">
        <f t="shared" si="171"/>
        <v>1</v>
      </c>
      <c r="ET242" s="46" t="s">
        <v>10</v>
      </c>
      <c r="EU242" s="46" t="s">
        <v>10309</v>
      </c>
      <c r="EV242" s="46" t="s">
        <v>10311</v>
      </c>
      <c r="EW242" s="46" t="s">
        <v>9398</v>
      </c>
      <c r="EX242" s="61">
        <v>43301.603722997686</v>
      </c>
      <c r="EY242" s="46" t="s">
        <v>9398</v>
      </c>
      <c r="EZ242" s="61">
        <v>43301.603722997686</v>
      </c>
    </row>
    <row r="243" spans="1:156" s="46" customFormat="1" x14ac:dyDescent="0.35">
      <c r="A243" s="47">
        <v>43420</v>
      </c>
      <c r="B243" s="47"/>
      <c r="C243" s="47"/>
      <c r="D243" s="46" t="s">
        <v>11780</v>
      </c>
      <c r="E243" s="22" t="str">
        <f t="shared" si="213"/>
        <v/>
      </c>
      <c r="F243" s="22" t="str">
        <f t="shared" si="213"/>
        <v/>
      </c>
      <c r="G243" s="22" t="str">
        <f t="shared" si="213"/>
        <v/>
      </c>
      <c r="H243" s="22" t="str">
        <f t="shared" si="213"/>
        <v/>
      </c>
      <c r="I243" s="22" t="str">
        <f t="shared" si="213"/>
        <v/>
      </c>
      <c r="J243" s="22" t="str">
        <f t="shared" si="213"/>
        <v/>
      </c>
      <c r="K243" s="22" t="str">
        <f t="shared" si="213"/>
        <v/>
      </c>
      <c r="L243" s="22" t="s">
        <v>2585</v>
      </c>
      <c r="M243" s="34" t="s">
        <v>11767</v>
      </c>
      <c r="N243" s="34" t="s">
        <v>11779</v>
      </c>
      <c r="O243" s="32">
        <f t="shared" si="182"/>
        <v>124140</v>
      </c>
      <c r="P243" s="34"/>
      <c r="Q243" s="34"/>
      <c r="R243" s="34"/>
      <c r="S243" s="32" t="str">
        <f>IFERROR(VLOOKUP(LEFT($M243,2),'ALL-Unit Code 4'!$W:$W,1,0),VLOOKUP($D$3,Sites!$A:$B,2,0))</f>
        <v>CO</v>
      </c>
      <c r="T243" s="32" t="str">
        <f>VLOOKUP(O243,'ALL-Chart of Accounts'!$E:$F,2,0)</f>
        <v>IC AR - Wolf-Tec Kingston</v>
      </c>
      <c r="U243" s="34"/>
      <c r="V243" s="34"/>
      <c r="W243" s="34"/>
      <c r="X243" s="34"/>
      <c r="Y243" s="34"/>
      <c r="Z243" s="34"/>
      <c r="AA243" s="32">
        <f t="shared" si="201"/>
        <v>124140</v>
      </c>
      <c r="AB243" s="34"/>
      <c r="AC243" s="34"/>
      <c r="AD243" s="34"/>
      <c r="AE243" s="32" t="str">
        <f t="shared" si="173"/>
        <v>CO</v>
      </c>
      <c r="AF243" s="32" t="str">
        <f>VLOOKUP(AA243,'ALL-Chart of Accounts'!$E:$F,2,0)</f>
        <v>IC AR - Wolf-Tec Kingston</v>
      </c>
      <c r="AG243" s="32">
        <f t="shared" si="202"/>
        <v>124140</v>
      </c>
      <c r="AH243" s="32" t="str">
        <f t="shared" si="203"/>
        <v/>
      </c>
      <c r="AI243" s="32" t="str">
        <f t="shared" si="204"/>
        <v/>
      </c>
      <c r="AJ243" s="34"/>
      <c r="AK243" s="32" t="str">
        <f t="shared" si="174"/>
        <v>CO</v>
      </c>
      <c r="AL243" s="32" t="str">
        <f>VLOOKUP(AG243,'ALL-Chart of Accounts'!$E:$F,2,0)</f>
        <v>IC AR - Wolf-Tec Kingston</v>
      </c>
      <c r="AM243" s="34"/>
      <c r="AN243" s="34"/>
      <c r="AO243" s="34"/>
      <c r="AP243" s="34"/>
      <c r="AQ243" s="34"/>
      <c r="AR243" s="34"/>
      <c r="AS243" s="32">
        <f t="shared" si="205"/>
        <v>124140</v>
      </c>
      <c r="AT243" s="32" t="str">
        <f t="shared" si="206"/>
        <v/>
      </c>
      <c r="AU243" s="32" t="str">
        <f t="shared" si="207"/>
        <v/>
      </c>
      <c r="AV243" s="34"/>
      <c r="AW243" s="32" t="str">
        <f t="shared" si="175"/>
        <v>CO</v>
      </c>
      <c r="AX243" s="32" t="str">
        <f>VLOOKUP(AS243,'ALL-Chart of Accounts'!$E:$F,2,0)</f>
        <v>IC AR - Wolf-Tec Kingston</v>
      </c>
      <c r="AY243" s="34"/>
      <c r="AZ243" s="34"/>
      <c r="BA243" s="34"/>
      <c r="BB243" s="34"/>
      <c r="BC243" s="34"/>
      <c r="BD243" s="34"/>
      <c r="BE243" s="34"/>
      <c r="BF243" s="34"/>
      <c r="BG243" s="34"/>
      <c r="BH243" s="34"/>
      <c r="BI243" s="34"/>
      <c r="BJ243" s="34"/>
      <c r="BK243" s="34"/>
      <c r="BL243" s="34"/>
      <c r="BM243" s="34"/>
      <c r="BN243" s="34"/>
      <c r="BO243" s="34"/>
      <c r="BP243" s="34"/>
      <c r="BQ243" s="34"/>
      <c r="BR243" s="34"/>
      <c r="BS243" s="34"/>
      <c r="BT243" s="34"/>
      <c r="BU243" s="34"/>
      <c r="BV243" s="34"/>
      <c r="BW243" s="34"/>
      <c r="BX243" s="34"/>
      <c r="BY243" s="34"/>
      <c r="BZ243" s="34"/>
      <c r="CA243" s="34"/>
      <c r="CB243" s="34"/>
      <c r="CC243" s="34"/>
      <c r="CD243" s="34"/>
      <c r="CE243" s="34"/>
      <c r="CF243" s="34"/>
      <c r="CG243" s="34"/>
      <c r="CH243" s="34"/>
      <c r="CI243" s="37">
        <v>373120</v>
      </c>
      <c r="CJ243" s="32" t="str">
        <f t="shared" si="189"/>
        <v/>
      </c>
      <c r="CK243" s="34"/>
      <c r="CL243" s="34"/>
      <c r="CM243" s="32" t="str">
        <f t="shared" si="176"/>
        <v>CO</v>
      </c>
      <c r="CN243" s="32" t="str">
        <f>VLOOKUP(CI243,'ALL-Chart of Accounts'!$E:$F,2,0)</f>
        <v>ID - Chalfont - Non-System</v>
      </c>
      <c r="CO243" s="32">
        <f t="shared" si="208"/>
        <v>373120</v>
      </c>
      <c r="CP243" s="32" t="str">
        <f t="shared" si="190"/>
        <v/>
      </c>
      <c r="CQ243" s="34"/>
      <c r="CR243" s="34"/>
      <c r="CS243" s="32" t="str">
        <f t="shared" si="177"/>
        <v>CO</v>
      </c>
      <c r="CT243" s="32" t="str">
        <f>VLOOKUP(CO243,'ALL-Chart of Accounts'!$E:$F,2,0)</f>
        <v>ID - Chalfont - Non-System</v>
      </c>
      <c r="CU243" s="32">
        <f t="shared" si="209"/>
        <v>373120</v>
      </c>
      <c r="CV243" s="32" t="str">
        <f t="shared" si="191"/>
        <v/>
      </c>
      <c r="CW243" s="34"/>
      <c r="CX243" s="34"/>
      <c r="CY243" s="32" t="str">
        <f t="shared" si="178"/>
        <v>CO</v>
      </c>
      <c r="CZ243" s="32" t="str">
        <f>VLOOKUP(CU243,'ALL-Chart of Accounts'!$E:$F,2,0)</f>
        <v>ID - Chalfont - Non-System</v>
      </c>
      <c r="DA243" s="32">
        <f t="shared" si="210"/>
        <v>373120</v>
      </c>
      <c r="DB243" s="32" t="str">
        <f t="shared" si="192"/>
        <v/>
      </c>
      <c r="DC243" s="34"/>
      <c r="DD243" s="34"/>
      <c r="DE243" s="32" t="str">
        <f t="shared" si="179"/>
        <v>CO</v>
      </c>
      <c r="DF243" s="32" t="str">
        <f>VLOOKUP(DA243,'ALL-Chart of Accounts'!$E:$F,2,0)</f>
        <v>ID - Chalfont - Non-System</v>
      </c>
      <c r="DG243" s="32">
        <f t="shared" si="211"/>
        <v>373120</v>
      </c>
      <c r="DH243" s="32" t="str">
        <f t="shared" si="193"/>
        <v/>
      </c>
      <c r="DI243" s="34"/>
      <c r="DJ243" s="34"/>
      <c r="DK243" s="32" t="str">
        <f t="shared" si="180"/>
        <v>CO</v>
      </c>
      <c r="DL243" s="32" t="str">
        <f>VLOOKUP(DG243,'ALL-Chart of Accounts'!$E:$F,2,0)</f>
        <v>ID - Chalfont - Non-System</v>
      </c>
      <c r="DM243" s="34"/>
      <c r="DN243" s="34"/>
      <c r="DO243" s="34"/>
      <c r="DP243" s="34"/>
      <c r="DQ243" s="34"/>
      <c r="DR243" s="34"/>
      <c r="DS243" s="34"/>
      <c r="DT243" s="34"/>
      <c r="DU243" s="34"/>
      <c r="DV243" s="34"/>
      <c r="DW243" s="34"/>
      <c r="DX243" s="34"/>
      <c r="DY243" s="34"/>
      <c r="DZ243" s="34"/>
      <c r="EA243" s="34"/>
      <c r="EB243" s="34"/>
      <c r="EC243" s="34"/>
      <c r="ED243" s="34"/>
      <c r="EE243" s="34"/>
      <c r="EF243" s="34"/>
      <c r="EG243" s="34"/>
      <c r="EH243" s="34"/>
      <c r="EI243" s="34"/>
      <c r="EJ243" s="34"/>
      <c r="EK243" s="34"/>
      <c r="EL243" s="34"/>
      <c r="EM243" s="34"/>
      <c r="EN243" s="34"/>
      <c r="EO243" s="34"/>
      <c r="EP243" s="34"/>
      <c r="ER243" s="32" t="str">
        <f t="shared" si="212"/>
        <v>1JBTAGA125</v>
      </c>
      <c r="ES243" s="32" t="b">
        <f t="shared" si="171"/>
        <v>1</v>
      </c>
      <c r="ET243" s="46" t="s">
        <v>10</v>
      </c>
      <c r="EU243" s="46" t="s">
        <v>10309</v>
      </c>
      <c r="EV243" s="46" t="s">
        <v>10311</v>
      </c>
      <c r="EW243" s="46" t="s">
        <v>9398</v>
      </c>
      <c r="EX243" s="61">
        <v>43301.603722997686</v>
      </c>
      <c r="EY243" s="46" t="s">
        <v>9398</v>
      </c>
      <c r="EZ243" s="61">
        <v>43301.603722997686</v>
      </c>
    </row>
    <row r="244" spans="1:156" s="46" customFormat="1" x14ac:dyDescent="0.35">
      <c r="A244" s="47">
        <v>43420</v>
      </c>
      <c r="B244" s="47"/>
      <c r="C244" s="47"/>
      <c r="D244" s="46" t="s">
        <v>11780</v>
      </c>
      <c r="E244" s="22" t="str">
        <f t="shared" si="213"/>
        <v/>
      </c>
      <c r="F244" s="22" t="str">
        <f t="shared" si="213"/>
        <v/>
      </c>
      <c r="G244" s="22" t="str">
        <f t="shared" si="213"/>
        <v/>
      </c>
      <c r="H244" s="22" t="str">
        <f t="shared" si="213"/>
        <v/>
      </c>
      <c r="I244" s="22" t="str">
        <f t="shared" si="213"/>
        <v/>
      </c>
      <c r="J244" s="22" t="str">
        <f t="shared" si="213"/>
        <v/>
      </c>
      <c r="K244" s="22" t="str">
        <f t="shared" si="213"/>
        <v/>
      </c>
      <c r="L244" s="22" t="s">
        <v>2587</v>
      </c>
      <c r="M244" s="34" t="s">
        <v>11364</v>
      </c>
      <c r="N244" s="34" t="s">
        <v>11371</v>
      </c>
      <c r="O244" s="32">
        <f t="shared" si="182"/>
        <v>112400</v>
      </c>
      <c r="P244" s="34"/>
      <c r="Q244" s="34"/>
      <c r="R244" s="34"/>
      <c r="S244" s="32" t="str">
        <f>IFERROR(VLOOKUP(LEFT($M244,2),'ALL-Unit Code 4'!$W:$W,1,0),VLOOKUP($D$3,Sites!$A:$B,2,0))</f>
        <v>CO</v>
      </c>
      <c r="T244" s="32" t="str">
        <f>VLOOKUP(O244,'ALL-Chart of Accounts'!$E:$F,2,0)</f>
        <v>Accounts Receivable - System</v>
      </c>
      <c r="U244" s="34"/>
      <c r="V244" s="34"/>
      <c r="W244" s="34"/>
      <c r="X244" s="34"/>
      <c r="Y244" s="34"/>
      <c r="Z244" s="34"/>
      <c r="AA244" s="37">
        <v>131100</v>
      </c>
      <c r="AB244" s="39"/>
      <c r="AC244" s="34"/>
      <c r="AD244" s="34"/>
      <c r="AE244" s="32" t="str">
        <f t="shared" si="173"/>
        <v>CO</v>
      </c>
      <c r="AF244" s="32" t="str">
        <f>VLOOKUP(AA244,'ALL-Chart of Accounts'!$E:$F,2,0)</f>
        <v>Construction In Process</v>
      </c>
      <c r="AG244" s="32">
        <f t="shared" si="183"/>
        <v>131100</v>
      </c>
      <c r="AH244" s="32" t="str">
        <f t="shared" si="184"/>
        <v/>
      </c>
      <c r="AI244" s="32" t="str">
        <f t="shared" si="185"/>
        <v/>
      </c>
      <c r="AJ244" s="34"/>
      <c r="AK244" s="32" t="str">
        <f t="shared" si="174"/>
        <v>CO</v>
      </c>
      <c r="AL244" s="32" t="str">
        <f>VLOOKUP(AG244,'ALL-Chart of Accounts'!$E:$F,2,0)</f>
        <v>Construction In Process</v>
      </c>
      <c r="AM244" s="34"/>
      <c r="AN244" s="34"/>
      <c r="AO244" s="34"/>
      <c r="AP244" s="34"/>
      <c r="AQ244" s="34"/>
      <c r="AR244" s="34"/>
      <c r="AS244" s="32">
        <f t="shared" si="186"/>
        <v>131100</v>
      </c>
      <c r="AT244" s="32" t="str">
        <f t="shared" si="187"/>
        <v/>
      </c>
      <c r="AU244" s="32" t="str">
        <f t="shared" si="188"/>
        <v/>
      </c>
      <c r="AV244" s="34"/>
      <c r="AW244" s="32" t="str">
        <f t="shared" si="175"/>
        <v>CO</v>
      </c>
      <c r="AX244" s="32" t="str">
        <f>VLOOKUP(AS244,'ALL-Chart of Accounts'!$E:$F,2,0)</f>
        <v>Construction In Process</v>
      </c>
      <c r="AY244" s="34"/>
      <c r="AZ244" s="34"/>
      <c r="BA244" s="34"/>
      <c r="BB244" s="34"/>
      <c r="BC244" s="34"/>
      <c r="BD244" s="34"/>
      <c r="BE244" s="34"/>
      <c r="BF244" s="34"/>
      <c r="BG244" s="34"/>
      <c r="BH244" s="34"/>
      <c r="BI244" s="34"/>
      <c r="BJ244" s="34"/>
      <c r="BK244" s="34"/>
      <c r="BL244" s="34"/>
      <c r="BM244" s="34"/>
      <c r="BN244" s="34"/>
      <c r="BO244" s="34"/>
      <c r="BP244" s="34"/>
      <c r="BQ244" s="34"/>
      <c r="BR244" s="34"/>
      <c r="BS244" s="34"/>
      <c r="BT244" s="34"/>
      <c r="BU244" s="34"/>
      <c r="BV244" s="34"/>
      <c r="BW244" s="34"/>
      <c r="BX244" s="34"/>
      <c r="BY244" s="34"/>
      <c r="BZ244" s="34"/>
      <c r="CA244" s="34"/>
      <c r="CB244" s="34"/>
      <c r="CC244" s="34"/>
      <c r="CD244" s="34"/>
      <c r="CE244" s="34"/>
      <c r="CF244" s="34"/>
      <c r="CG244" s="34"/>
      <c r="CH244" s="34"/>
      <c r="CI244" s="32">
        <f>IF(OR($L244="Interdivisional",$L244="Cost Collecting"),$AA244,$AA244+100010)</f>
        <v>131100</v>
      </c>
      <c r="CJ244" s="32" t="str">
        <f t="shared" si="189"/>
        <v/>
      </c>
      <c r="CK244" s="34"/>
      <c r="CL244" s="34"/>
      <c r="CM244" s="32" t="str">
        <f t="shared" si="176"/>
        <v>CO</v>
      </c>
      <c r="CN244" s="32" t="str">
        <f>VLOOKUP(CI244,'ALL-Chart of Accounts'!$E:$F,2,0)</f>
        <v>Construction In Process</v>
      </c>
      <c r="CO244" s="32">
        <f>IF(OR($L244="Cost Collecting",$L244="Interdivisional"),CI244,CI244+10)</f>
        <v>131100</v>
      </c>
      <c r="CP244" s="32" t="str">
        <f t="shared" si="190"/>
        <v/>
      </c>
      <c r="CQ244" s="34"/>
      <c r="CR244" s="34"/>
      <c r="CS244" s="32" t="str">
        <f t="shared" si="177"/>
        <v>CO</v>
      </c>
      <c r="CT244" s="32" t="str">
        <f>VLOOKUP(CO244,'ALL-Chart of Accounts'!$E:$F,2,0)</f>
        <v>Construction In Process</v>
      </c>
      <c r="CU244" s="32">
        <f>IF(OR($L244="Cost Collecting",$L244="Interdivisional"),CO244,CO244+10)</f>
        <v>131100</v>
      </c>
      <c r="CV244" s="32" t="str">
        <f t="shared" si="191"/>
        <v/>
      </c>
      <c r="CW244" s="34"/>
      <c r="CX244" s="34"/>
      <c r="CY244" s="32" t="str">
        <f t="shared" si="178"/>
        <v>CO</v>
      </c>
      <c r="CZ244" s="32" t="str">
        <f>VLOOKUP(CU244,'ALL-Chart of Accounts'!$E:$F,2,0)</f>
        <v>Construction In Process</v>
      </c>
      <c r="DA244" s="32">
        <f>IF(OR($L244="Cost Collecting",$L244="Interdivisional"),CU244,CU244+10)</f>
        <v>131100</v>
      </c>
      <c r="DB244" s="32" t="str">
        <f t="shared" si="192"/>
        <v/>
      </c>
      <c r="DC244" s="34"/>
      <c r="DD244" s="34"/>
      <c r="DE244" s="32" t="str">
        <f t="shared" si="179"/>
        <v>CO</v>
      </c>
      <c r="DF244" s="32" t="str">
        <f>VLOOKUP(DA244,'ALL-Chart of Accounts'!$E:$F,2,0)</f>
        <v>Construction In Process</v>
      </c>
      <c r="DG244" s="32">
        <f>IF(OR($L244="Cost Collecting",$L244="Interdivisional"),DA244,DA244+10)</f>
        <v>131100</v>
      </c>
      <c r="DH244" s="32" t="str">
        <f t="shared" si="193"/>
        <v/>
      </c>
      <c r="DI244" s="34"/>
      <c r="DJ244" s="34"/>
      <c r="DK244" s="32" t="str">
        <f t="shared" si="180"/>
        <v>CO</v>
      </c>
      <c r="DL244" s="32" t="str">
        <f>VLOOKUP(DG244,'ALL-Chart of Accounts'!$E:$F,2,0)</f>
        <v>Construction In Process</v>
      </c>
      <c r="DM244" s="34"/>
      <c r="DN244" s="34"/>
      <c r="DO244" s="34"/>
      <c r="DP244" s="34"/>
      <c r="DQ244" s="34"/>
      <c r="DR244" s="34"/>
      <c r="DS244" s="34"/>
      <c r="DT244" s="34"/>
      <c r="DU244" s="34"/>
      <c r="DV244" s="34"/>
      <c r="DW244" s="34"/>
      <c r="DX244" s="34"/>
      <c r="DY244" s="34"/>
      <c r="DZ244" s="34"/>
      <c r="EA244" s="34"/>
      <c r="EB244" s="34"/>
      <c r="EC244" s="34"/>
      <c r="ED244" s="34"/>
      <c r="EE244" s="34"/>
      <c r="EF244" s="34"/>
      <c r="EG244" s="34"/>
      <c r="EH244" s="34"/>
      <c r="EI244" s="34"/>
      <c r="EJ244" s="34"/>
      <c r="EK244" s="34"/>
      <c r="EL244" s="34"/>
      <c r="EM244" s="34"/>
      <c r="EN244" s="34"/>
      <c r="EO244" s="34"/>
      <c r="EP244" s="34"/>
      <c r="ER244" s="32" t="str">
        <f>ET244&amp;EU244</f>
        <v>1JBTAGAM</v>
      </c>
      <c r="ES244" s="32" t="b">
        <f t="shared" si="171"/>
        <v>1</v>
      </c>
      <c r="ET244" s="46" t="s">
        <v>10</v>
      </c>
      <c r="EU244" s="46" t="s">
        <v>9949</v>
      </c>
      <c r="EV244" s="46" t="s">
        <v>9950</v>
      </c>
      <c r="EW244" s="46" t="s">
        <v>9398</v>
      </c>
      <c r="EX244" s="61">
        <v>43301.603742326392</v>
      </c>
      <c r="EY244" s="46" t="s">
        <v>9398</v>
      </c>
      <c r="EZ244" s="61">
        <v>43301.603742326392</v>
      </c>
    </row>
    <row r="245" spans="1:156" s="46" customFormat="1" x14ac:dyDescent="0.35">
      <c r="A245" s="47">
        <v>43420</v>
      </c>
      <c r="B245" s="47"/>
      <c r="C245" s="47"/>
      <c r="D245" s="46" t="s">
        <v>11780</v>
      </c>
      <c r="E245" s="22" t="str">
        <f t="shared" si="213"/>
        <v/>
      </c>
      <c r="F245" s="22" t="str">
        <f t="shared" si="213"/>
        <v/>
      </c>
      <c r="G245" s="22" t="str">
        <f t="shared" si="213"/>
        <v/>
      </c>
      <c r="H245" s="22" t="str">
        <f t="shared" si="213"/>
        <v/>
      </c>
      <c r="I245" s="22" t="str">
        <f t="shared" si="213"/>
        <v/>
      </c>
      <c r="J245" s="22" t="str">
        <f t="shared" si="213"/>
        <v/>
      </c>
      <c r="K245" s="22" t="str">
        <f t="shared" si="213"/>
        <v/>
      </c>
      <c r="L245" s="22" t="s">
        <v>2587</v>
      </c>
      <c r="M245" s="34" t="s">
        <v>11370</v>
      </c>
      <c r="N245" s="34" t="s">
        <v>11381</v>
      </c>
      <c r="O245" s="32">
        <f t="shared" si="182"/>
        <v>112400</v>
      </c>
      <c r="P245" s="34"/>
      <c r="Q245" s="34"/>
      <c r="R245" s="34"/>
      <c r="S245" s="32" t="str">
        <f>IFERROR(VLOOKUP(LEFT($M245,2),'ALL-Unit Code 4'!$W:$W,1,0),VLOOKUP($D$3,Sites!$A:$B,2,0))</f>
        <v>CO</v>
      </c>
      <c r="T245" s="32" t="str">
        <f>VLOOKUP(O245,'ALL-Chart of Accounts'!$E:$F,2,0)</f>
        <v>Accounts Receivable - System</v>
      </c>
      <c r="U245" s="34"/>
      <c r="V245" s="34"/>
      <c r="W245" s="34"/>
      <c r="X245" s="34"/>
      <c r="Y245" s="34"/>
      <c r="Z245" s="34"/>
      <c r="AA245" s="37">
        <v>140810</v>
      </c>
      <c r="AB245" s="39"/>
      <c r="AC245" s="34"/>
      <c r="AD245" s="34"/>
      <c r="AE245" s="32" t="str">
        <f t="shared" si="173"/>
        <v>CO</v>
      </c>
      <c r="AF245" s="32" t="str">
        <f>VLOOKUP(AA245,'ALL-Chart of Accounts'!$E:$F,2,0)</f>
        <v>Software Construction in Process</v>
      </c>
      <c r="AG245" s="32">
        <f t="shared" si="183"/>
        <v>140810</v>
      </c>
      <c r="AH245" s="32" t="str">
        <f t="shared" si="184"/>
        <v/>
      </c>
      <c r="AI245" s="32" t="str">
        <f t="shared" si="185"/>
        <v/>
      </c>
      <c r="AJ245" s="34"/>
      <c r="AK245" s="32" t="str">
        <f t="shared" si="174"/>
        <v>CO</v>
      </c>
      <c r="AL245" s="32" t="str">
        <f>VLOOKUP(AG245,'ALL-Chart of Accounts'!$E:$F,2,0)</f>
        <v>Software Construction in Process</v>
      </c>
      <c r="AM245" s="34"/>
      <c r="AN245" s="34"/>
      <c r="AO245" s="34"/>
      <c r="AP245" s="34"/>
      <c r="AQ245" s="34"/>
      <c r="AR245" s="34"/>
      <c r="AS245" s="32">
        <f t="shared" si="186"/>
        <v>140810</v>
      </c>
      <c r="AT245" s="32" t="str">
        <f t="shared" si="187"/>
        <v/>
      </c>
      <c r="AU245" s="32" t="str">
        <f t="shared" si="188"/>
        <v/>
      </c>
      <c r="AV245" s="34"/>
      <c r="AW245" s="32" t="str">
        <f t="shared" si="175"/>
        <v>CO</v>
      </c>
      <c r="AX245" s="32" t="str">
        <f>VLOOKUP(AS245,'ALL-Chart of Accounts'!$E:$F,2,0)</f>
        <v>Software Construction in Process</v>
      </c>
      <c r="AY245" s="34"/>
      <c r="AZ245" s="34"/>
      <c r="BA245" s="34"/>
      <c r="BB245" s="34"/>
      <c r="BC245" s="34"/>
      <c r="BD245" s="34"/>
      <c r="BE245" s="34"/>
      <c r="BF245" s="34"/>
      <c r="BG245" s="34"/>
      <c r="BH245" s="34"/>
      <c r="BI245" s="34"/>
      <c r="BJ245" s="34"/>
      <c r="BK245" s="34"/>
      <c r="BL245" s="34"/>
      <c r="BM245" s="34"/>
      <c r="BN245" s="34"/>
      <c r="BO245" s="34"/>
      <c r="BP245" s="34"/>
      <c r="BQ245" s="34"/>
      <c r="BR245" s="34"/>
      <c r="BS245" s="34"/>
      <c r="BT245" s="34"/>
      <c r="BU245" s="34"/>
      <c r="BV245" s="34"/>
      <c r="BW245" s="34"/>
      <c r="BX245" s="34"/>
      <c r="BY245" s="34"/>
      <c r="BZ245" s="34"/>
      <c r="CA245" s="34"/>
      <c r="CB245" s="34"/>
      <c r="CC245" s="34"/>
      <c r="CD245" s="34"/>
      <c r="CE245" s="34"/>
      <c r="CF245" s="34"/>
      <c r="CG245" s="34"/>
      <c r="CH245" s="34"/>
      <c r="CI245" s="32">
        <f>IF(OR($L245="Interdivisional",$L245="Cost Collecting"),$AA245,$AA245+100010)</f>
        <v>140810</v>
      </c>
      <c r="CJ245" s="32" t="str">
        <f t="shared" si="189"/>
        <v/>
      </c>
      <c r="CK245" s="34"/>
      <c r="CL245" s="34"/>
      <c r="CM245" s="32" t="str">
        <f t="shared" si="176"/>
        <v>CO</v>
      </c>
      <c r="CN245" s="32" t="str">
        <f>VLOOKUP(CI245,'ALL-Chart of Accounts'!$E:$F,2,0)</f>
        <v>Software Construction in Process</v>
      </c>
      <c r="CO245" s="32">
        <f>IF(OR($L245="Cost Collecting",$L245="Interdivisional"),CI245,CI245+10)</f>
        <v>140810</v>
      </c>
      <c r="CP245" s="32" t="str">
        <f t="shared" si="190"/>
        <v/>
      </c>
      <c r="CQ245" s="34"/>
      <c r="CR245" s="34"/>
      <c r="CS245" s="32" t="str">
        <f t="shared" si="177"/>
        <v>CO</v>
      </c>
      <c r="CT245" s="32" t="str">
        <f>VLOOKUP(CO245,'ALL-Chart of Accounts'!$E:$F,2,0)</f>
        <v>Software Construction in Process</v>
      </c>
      <c r="CU245" s="32">
        <f>IF(OR($L245="Cost Collecting",$L245="Interdivisional"),CO245,CO245+10)</f>
        <v>140810</v>
      </c>
      <c r="CV245" s="32" t="str">
        <f t="shared" si="191"/>
        <v/>
      </c>
      <c r="CW245" s="34"/>
      <c r="CX245" s="34"/>
      <c r="CY245" s="32" t="str">
        <f t="shared" si="178"/>
        <v>CO</v>
      </c>
      <c r="CZ245" s="32" t="str">
        <f>VLOOKUP(CU245,'ALL-Chart of Accounts'!$E:$F,2,0)</f>
        <v>Software Construction in Process</v>
      </c>
      <c r="DA245" s="32">
        <f>IF(OR($L245="Cost Collecting",$L245="Interdivisional"),CU245,CU245+10)</f>
        <v>140810</v>
      </c>
      <c r="DB245" s="32" t="str">
        <f t="shared" si="192"/>
        <v/>
      </c>
      <c r="DC245" s="34"/>
      <c r="DD245" s="34"/>
      <c r="DE245" s="32" t="str">
        <f t="shared" si="179"/>
        <v>CO</v>
      </c>
      <c r="DF245" s="32" t="str">
        <f>VLOOKUP(DA245,'ALL-Chart of Accounts'!$E:$F,2,0)</f>
        <v>Software Construction in Process</v>
      </c>
      <c r="DG245" s="32">
        <f>IF(OR($L245="Cost Collecting",$L245="Interdivisional"),DA245,DA245+10)</f>
        <v>140810</v>
      </c>
      <c r="DH245" s="32" t="str">
        <f t="shared" si="193"/>
        <v/>
      </c>
      <c r="DI245" s="34"/>
      <c r="DJ245" s="34"/>
      <c r="DK245" s="32" t="str">
        <f t="shared" si="180"/>
        <v>CO</v>
      </c>
      <c r="DL245" s="32" t="str">
        <f>VLOOKUP(DG245,'ALL-Chart of Accounts'!$E:$F,2,0)</f>
        <v>Software Construction in Process</v>
      </c>
      <c r="DM245" s="34"/>
      <c r="DN245" s="34"/>
      <c r="DO245" s="34"/>
      <c r="DP245" s="34"/>
      <c r="DQ245" s="34"/>
      <c r="DR245" s="34"/>
      <c r="DS245" s="34"/>
      <c r="DT245" s="34"/>
      <c r="DU245" s="34"/>
      <c r="DV245" s="34"/>
      <c r="DW245" s="34"/>
      <c r="DX245" s="34"/>
      <c r="DY245" s="34"/>
      <c r="DZ245" s="34"/>
      <c r="EA245" s="34"/>
      <c r="EB245" s="34"/>
      <c r="EC245" s="34"/>
      <c r="ED245" s="34"/>
      <c r="EE245" s="34"/>
      <c r="EF245" s="34"/>
      <c r="EG245" s="34"/>
      <c r="EH245" s="34"/>
      <c r="EI245" s="34"/>
      <c r="EJ245" s="34"/>
      <c r="EK245" s="34"/>
      <c r="EL245" s="34"/>
      <c r="EM245" s="34"/>
      <c r="EN245" s="34"/>
      <c r="EO245" s="34"/>
      <c r="EP245" s="34"/>
      <c r="ER245" s="32" t="str">
        <f>ET245&amp;EU245</f>
        <v>1JBTFCCOU</v>
      </c>
      <c r="ES245" s="32" t="b">
        <f t="shared" si="171"/>
        <v>1</v>
      </c>
      <c r="ET245" s="46" t="s">
        <v>10</v>
      </c>
      <c r="EU245" s="46" t="s">
        <v>2581</v>
      </c>
      <c r="EV245" s="46" t="s">
        <v>11372</v>
      </c>
      <c r="EW245" s="46" t="s">
        <v>9398</v>
      </c>
      <c r="EX245" s="61">
        <v>42916.568728472223</v>
      </c>
      <c r="EY245" s="46" t="s">
        <v>9398</v>
      </c>
      <c r="EZ245" s="61">
        <v>43115.398501122683</v>
      </c>
    </row>
    <row r="246" spans="1:156" s="46" customFormat="1" x14ac:dyDescent="0.35">
      <c r="A246" s="47"/>
      <c r="B246" s="47"/>
      <c r="C246" s="47"/>
      <c r="E246" s="22"/>
      <c r="F246" s="22"/>
      <c r="G246" s="22"/>
      <c r="H246" s="22"/>
      <c r="I246" s="22"/>
      <c r="J246" s="22"/>
      <c r="K246" s="22"/>
      <c r="ER246" s="32" t="str">
        <f t="shared" si="172"/>
        <v>ALP1FCA500</v>
      </c>
      <c r="ES246" s="32" t="b">
        <f t="shared" si="171"/>
        <v>1</v>
      </c>
      <c r="ET246" s="46" t="s">
        <v>11</v>
      </c>
      <c r="EU246" s="46" t="s">
        <v>2442</v>
      </c>
      <c r="EV246" s="46" t="s">
        <v>2443</v>
      </c>
      <c r="EW246" s="46" t="s">
        <v>9398</v>
      </c>
      <c r="EX246" s="61">
        <v>43221.389510879628</v>
      </c>
      <c r="EY246" s="46" t="s">
        <v>9398</v>
      </c>
      <c r="EZ246" s="61">
        <v>43221.389510879628</v>
      </c>
    </row>
    <row r="247" spans="1:156" s="46" customFormat="1" x14ac:dyDescent="0.35">
      <c r="A247" s="47"/>
      <c r="B247" s="47"/>
      <c r="C247" s="47"/>
      <c r="E247" s="22"/>
      <c r="F247" s="22"/>
      <c r="G247" s="22"/>
      <c r="H247" s="22"/>
      <c r="I247" s="22"/>
      <c r="J247" s="22"/>
      <c r="K247" s="22"/>
      <c r="ER247" s="32" t="str">
        <f t="shared" si="172"/>
        <v>ALP1FCA510</v>
      </c>
      <c r="ES247" s="32" t="b">
        <f t="shared" si="171"/>
        <v>1</v>
      </c>
      <c r="ET247" s="46" t="s">
        <v>11</v>
      </c>
      <c r="EU247" s="46" t="s">
        <v>2444</v>
      </c>
      <c r="EV247" s="46" t="s">
        <v>2445</v>
      </c>
      <c r="EW247" s="46" t="s">
        <v>9398</v>
      </c>
      <c r="EX247" s="61">
        <v>43221.389514965274</v>
      </c>
      <c r="EY247" s="46" t="s">
        <v>9398</v>
      </c>
      <c r="EZ247" s="61">
        <v>43221.389514965274</v>
      </c>
    </row>
    <row r="248" spans="1:156" s="46" customFormat="1" x14ac:dyDescent="0.35">
      <c r="A248" s="47"/>
      <c r="B248" s="47"/>
      <c r="C248" s="47"/>
      <c r="E248" s="22"/>
      <c r="F248" s="22"/>
      <c r="G248" s="22"/>
      <c r="H248" s="22"/>
      <c r="I248" s="22"/>
      <c r="J248" s="22"/>
      <c r="K248" s="22"/>
      <c r="ER248" s="32" t="str">
        <f t="shared" si="172"/>
        <v>ALP1FCA515</v>
      </c>
      <c r="ES248" s="32" t="b">
        <f t="shared" si="171"/>
        <v>1</v>
      </c>
      <c r="ET248" s="46" t="s">
        <v>11</v>
      </c>
      <c r="EU248" s="46" t="s">
        <v>2446</v>
      </c>
      <c r="EV248" s="46" t="s">
        <v>2447</v>
      </c>
      <c r="EW248" s="46" t="s">
        <v>9398</v>
      </c>
      <c r="EX248" s="61">
        <v>43221.389516898147</v>
      </c>
      <c r="EY248" s="46" t="s">
        <v>9398</v>
      </c>
      <c r="EZ248" s="61">
        <v>43221.389516898147</v>
      </c>
    </row>
    <row r="249" spans="1:156" s="46" customFormat="1" x14ac:dyDescent="0.35">
      <c r="A249" s="47"/>
      <c r="B249" s="47"/>
      <c r="C249" s="47"/>
      <c r="E249" s="22"/>
      <c r="F249" s="22"/>
      <c r="G249" s="22"/>
      <c r="H249" s="22"/>
      <c r="I249" s="22"/>
      <c r="J249" s="22"/>
      <c r="K249" s="22"/>
      <c r="ER249" s="32" t="str">
        <f t="shared" si="172"/>
        <v>ALP1FCA520</v>
      </c>
      <c r="ES249" s="32" t="b">
        <f t="shared" si="171"/>
        <v>1</v>
      </c>
      <c r="ET249" s="46" t="s">
        <v>11</v>
      </c>
      <c r="EU249" s="46" t="s">
        <v>2448</v>
      </c>
      <c r="EV249" s="46" t="s">
        <v>2449</v>
      </c>
      <c r="EW249" s="46" t="s">
        <v>9398</v>
      </c>
      <c r="EX249" s="61">
        <v>43221.38951883102</v>
      </c>
      <c r="EY249" s="46" t="s">
        <v>9398</v>
      </c>
      <c r="EZ249" s="61">
        <v>43221.38951883102</v>
      </c>
    </row>
    <row r="250" spans="1:156" s="46" customFormat="1" x14ac:dyDescent="0.35">
      <c r="A250" s="47"/>
      <c r="B250" s="47"/>
      <c r="C250" s="47"/>
      <c r="E250" s="22"/>
      <c r="F250" s="22"/>
      <c r="G250" s="22"/>
      <c r="H250" s="22"/>
      <c r="I250" s="22"/>
      <c r="J250" s="22"/>
      <c r="K250" s="22"/>
      <c r="ER250" s="32" t="str">
        <f t="shared" si="172"/>
        <v>ALP1FCA525</v>
      </c>
      <c r="ES250" s="32" t="b">
        <f t="shared" si="171"/>
        <v>1</v>
      </c>
      <c r="ET250" s="46" t="s">
        <v>11</v>
      </c>
      <c r="EU250" s="46" t="s">
        <v>2450</v>
      </c>
      <c r="EV250" s="46" t="s">
        <v>2451</v>
      </c>
      <c r="EW250" s="46" t="s">
        <v>9398</v>
      </c>
      <c r="EX250" s="61">
        <v>43221.389520868055</v>
      </c>
      <c r="EY250" s="46" t="s">
        <v>9398</v>
      </c>
      <c r="EZ250" s="61">
        <v>43221.389520868055</v>
      </c>
    </row>
    <row r="251" spans="1:156" s="46" customFormat="1" x14ac:dyDescent="0.35">
      <c r="A251" s="47"/>
      <c r="B251" s="47"/>
      <c r="C251" s="47"/>
      <c r="E251" s="22"/>
      <c r="F251" s="22"/>
      <c r="G251" s="22"/>
      <c r="H251" s="22"/>
      <c r="I251" s="22"/>
      <c r="J251" s="22"/>
      <c r="K251" s="22"/>
      <c r="ER251" s="32" t="str">
        <f t="shared" si="172"/>
        <v>ALP1FCA530</v>
      </c>
      <c r="ES251" s="32" t="b">
        <f t="shared" si="171"/>
        <v>1</v>
      </c>
      <c r="ET251" s="46" t="s">
        <v>11</v>
      </c>
      <c r="EU251" s="46" t="s">
        <v>2452</v>
      </c>
      <c r="EV251" s="46" t="s">
        <v>11373</v>
      </c>
      <c r="EW251" s="46" t="s">
        <v>9398</v>
      </c>
      <c r="EX251" s="61">
        <v>43221.389522800928</v>
      </c>
      <c r="EY251" s="46" t="s">
        <v>9398</v>
      </c>
      <c r="EZ251" s="61">
        <v>43221.389522800928</v>
      </c>
    </row>
    <row r="252" spans="1:156" s="46" customFormat="1" x14ac:dyDescent="0.35">
      <c r="A252" s="47"/>
      <c r="B252" s="47"/>
      <c r="C252" s="47"/>
      <c r="E252" s="22"/>
      <c r="F252" s="22"/>
      <c r="G252" s="22"/>
      <c r="H252" s="22"/>
      <c r="I252" s="22"/>
      <c r="J252" s="22"/>
      <c r="K252" s="22"/>
      <c r="ER252" s="32" t="str">
        <f t="shared" si="172"/>
        <v>ALP1FCA535</v>
      </c>
      <c r="ES252" s="32" t="b">
        <f t="shared" si="171"/>
        <v>1</v>
      </c>
      <c r="ET252" s="46" t="s">
        <v>11</v>
      </c>
      <c r="EU252" s="46" t="s">
        <v>2453</v>
      </c>
      <c r="EV252" s="46" t="s">
        <v>2454</v>
      </c>
      <c r="EW252" s="46" t="s">
        <v>9398</v>
      </c>
      <c r="EX252" s="61">
        <v>43221.389524652775</v>
      </c>
      <c r="EY252" s="46" t="s">
        <v>9398</v>
      </c>
      <c r="EZ252" s="61">
        <v>43221.389524652775</v>
      </c>
    </row>
    <row r="253" spans="1:156" s="46" customFormat="1" x14ac:dyDescent="0.35">
      <c r="A253" s="47"/>
      <c r="B253" s="47"/>
      <c r="C253" s="47"/>
      <c r="E253" s="22"/>
      <c r="F253" s="22"/>
      <c r="G253" s="22"/>
      <c r="H253" s="22"/>
      <c r="I253" s="22"/>
      <c r="J253" s="22"/>
      <c r="K253" s="22"/>
      <c r="ER253" s="32" t="str">
        <f t="shared" si="172"/>
        <v>ALP1FCA540</v>
      </c>
      <c r="ES253" s="32" t="b">
        <f t="shared" si="171"/>
        <v>1</v>
      </c>
      <c r="ET253" s="46" t="s">
        <v>11</v>
      </c>
      <c r="EU253" s="46" t="s">
        <v>2455</v>
      </c>
      <c r="EV253" s="46" t="s">
        <v>2456</v>
      </c>
      <c r="EW253" s="46" t="s">
        <v>9398</v>
      </c>
      <c r="EX253" s="61">
        <v>43221.389526539351</v>
      </c>
      <c r="EY253" s="46" t="s">
        <v>9398</v>
      </c>
      <c r="EZ253" s="61">
        <v>43221.389526539351</v>
      </c>
    </row>
    <row r="254" spans="1:156" s="46" customFormat="1" x14ac:dyDescent="0.35">
      <c r="A254" s="47"/>
      <c r="B254" s="47"/>
      <c r="C254" s="47"/>
      <c r="E254" s="22"/>
      <c r="F254" s="22"/>
      <c r="G254" s="22"/>
      <c r="H254" s="22"/>
      <c r="I254" s="22"/>
      <c r="J254" s="22"/>
      <c r="K254" s="22"/>
      <c r="ER254" s="32" t="str">
        <f t="shared" si="172"/>
        <v>ALP1FCA545</v>
      </c>
      <c r="ES254" s="32" t="b">
        <f t="shared" si="171"/>
        <v>1</v>
      </c>
      <c r="ET254" s="46" t="s">
        <v>11</v>
      </c>
      <c r="EU254" s="46" t="s">
        <v>2457</v>
      </c>
      <c r="EV254" s="46" t="s">
        <v>2458</v>
      </c>
      <c r="EW254" s="46" t="s">
        <v>9398</v>
      </c>
      <c r="EX254" s="61">
        <v>43221.389528472224</v>
      </c>
      <c r="EY254" s="46" t="s">
        <v>9398</v>
      </c>
      <c r="EZ254" s="61">
        <v>43221.389528472224</v>
      </c>
    </row>
    <row r="255" spans="1:156" s="46" customFormat="1" x14ac:dyDescent="0.35">
      <c r="A255" s="47"/>
      <c r="B255" s="47"/>
      <c r="C255" s="47"/>
      <c r="E255" s="22"/>
      <c r="F255" s="22"/>
      <c r="G255" s="22"/>
      <c r="H255" s="22"/>
      <c r="I255" s="22"/>
      <c r="J255" s="22"/>
      <c r="K255" s="22"/>
      <c r="ER255" s="32" t="str">
        <f t="shared" si="172"/>
        <v>ALP1FCAFE</v>
      </c>
      <c r="ES255" s="32" t="b">
        <f t="shared" si="171"/>
        <v>1</v>
      </c>
      <c r="ET255" s="46" t="s">
        <v>11</v>
      </c>
      <c r="EU255" s="46" t="s">
        <v>2459</v>
      </c>
      <c r="EV255" s="46" t="s">
        <v>2460</v>
      </c>
      <c r="EW255" s="46" t="s">
        <v>9398</v>
      </c>
      <c r="EX255" s="61">
        <v>43221.389530405089</v>
      </c>
      <c r="EY255" s="46" t="s">
        <v>9398</v>
      </c>
      <c r="EZ255" s="61">
        <v>43221.389530405089</v>
      </c>
    </row>
    <row r="256" spans="1:156" s="46" customFormat="1" x14ac:dyDescent="0.35">
      <c r="A256" s="47"/>
      <c r="B256" s="47"/>
      <c r="C256" s="47"/>
      <c r="E256" s="22"/>
      <c r="F256" s="22"/>
      <c r="G256" s="22"/>
      <c r="H256" s="22"/>
      <c r="I256" s="22"/>
      <c r="J256" s="22"/>
      <c r="K256" s="22"/>
      <c r="ER256" s="32" t="str">
        <f t="shared" si="172"/>
        <v>ALP1FCAM</v>
      </c>
      <c r="ES256" s="32" t="b">
        <f t="shared" si="171"/>
        <v>1</v>
      </c>
      <c r="ET256" s="46" t="s">
        <v>11</v>
      </c>
      <c r="EU256" s="46" t="s">
        <v>2461</v>
      </c>
      <c r="EV256" s="46" t="s">
        <v>2462</v>
      </c>
      <c r="EW256" s="46" t="s">
        <v>9398</v>
      </c>
      <c r="EX256" s="61">
        <v>43221.389532326386</v>
      </c>
      <c r="EY256" s="46" t="s">
        <v>9398</v>
      </c>
      <c r="EZ256" s="61">
        <v>43221.389532326386</v>
      </c>
    </row>
    <row r="257" spans="1:156" s="46" customFormat="1" x14ac:dyDescent="0.35">
      <c r="A257" s="47"/>
      <c r="B257" s="47"/>
      <c r="C257" s="47"/>
      <c r="E257" s="22"/>
      <c r="F257" s="22"/>
      <c r="G257" s="22"/>
      <c r="H257" s="22"/>
      <c r="I257" s="22"/>
      <c r="J257" s="22"/>
      <c r="K257" s="22"/>
      <c r="ER257" s="32" t="str">
        <f t="shared" si="172"/>
        <v>ALP1FCCOU</v>
      </c>
      <c r="ES257" s="32" t="b">
        <f t="shared" si="171"/>
        <v>1</v>
      </c>
      <c r="ET257" s="46" t="s">
        <v>11</v>
      </c>
      <c r="EU257" s="46" t="s">
        <v>2581</v>
      </c>
      <c r="EV257" s="46" t="s">
        <v>11372</v>
      </c>
      <c r="EW257" s="46" t="s">
        <v>9398</v>
      </c>
      <c r="EX257" s="61">
        <v>43221.389534224538</v>
      </c>
      <c r="EY257" s="46" t="s">
        <v>9398</v>
      </c>
      <c r="EZ257" s="61">
        <v>43221.389534224538</v>
      </c>
    </row>
    <row r="258" spans="1:156" s="46" customFormat="1" x14ac:dyDescent="0.35">
      <c r="A258" s="47"/>
      <c r="B258" s="47"/>
      <c r="C258" s="47"/>
      <c r="E258" s="22"/>
      <c r="F258" s="22"/>
      <c r="G258" s="22"/>
      <c r="H258" s="22"/>
      <c r="I258" s="22"/>
      <c r="J258" s="22"/>
      <c r="K258" s="22"/>
      <c r="ER258" s="32" t="str">
        <f t="shared" si="172"/>
        <v>ALP1FCCQ</v>
      </c>
      <c r="ES258" s="32" t="b">
        <f t="shared" si="171"/>
        <v>1</v>
      </c>
      <c r="ET258" s="46" t="s">
        <v>11</v>
      </c>
      <c r="EU258" s="46" t="s">
        <v>2582</v>
      </c>
      <c r="EV258" s="46" t="s">
        <v>2583</v>
      </c>
      <c r="EW258" s="46" t="s">
        <v>9398</v>
      </c>
      <c r="EX258" s="61">
        <v>43221.389536689814</v>
      </c>
      <c r="EY258" s="46" t="s">
        <v>9398</v>
      </c>
      <c r="EZ258" s="61">
        <v>43221.389536689814</v>
      </c>
    </row>
    <row r="259" spans="1:156" s="46" customFormat="1" x14ac:dyDescent="0.35">
      <c r="A259" s="47"/>
      <c r="B259" s="47"/>
      <c r="C259" s="47"/>
      <c r="E259" s="22"/>
      <c r="F259" s="22"/>
      <c r="G259" s="22"/>
      <c r="H259" s="22"/>
      <c r="I259" s="22"/>
      <c r="J259" s="22"/>
      <c r="K259" s="22"/>
      <c r="ER259" s="32" t="str">
        <f t="shared" si="172"/>
        <v>ALP1FCE127</v>
      </c>
      <c r="ES259" s="32" t="b">
        <f t="shared" si="171"/>
        <v>1</v>
      </c>
      <c r="ET259" s="46" t="s">
        <v>11</v>
      </c>
      <c r="EU259" s="46" t="s">
        <v>2463</v>
      </c>
      <c r="EV259" s="46" t="s">
        <v>2464</v>
      </c>
      <c r="EW259" s="46" t="s">
        <v>9398</v>
      </c>
      <c r="EX259" s="61">
        <v>43221.389538657408</v>
      </c>
      <c r="EY259" s="46" t="s">
        <v>9398</v>
      </c>
      <c r="EZ259" s="61">
        <v>43221.389538657408</v>
      </c>
    </row>
    <row r="260" spans="1:156" s="46" customFormat="1" x14ac:dyDescent="0.35">
      <c r="A260" s="47"/>
      <c r="B260" s="47"/>
      <c r="C260" s="47"/>
      <c r="E260" s="22"/>
      <c r="F260" s="22"/>
      <c r="G260" s="22"/>
      <c r="H260" s="22"/>
      <c r="I260" s="22"/>
      <c r="J260" s="22"/>
      <c r="K260" s="22"/>
      <c r="ER260" s="32" t="str">
        <f t="shared" si="172"/>
        <v>ALP1FCE130</v>
      </c>
      <c r="ES260" s="32" t="b">
        <f t="shared" si="171"/>
        <v>1</v>
      </c>
      <c r="ET260" s="46" t="s">
        <v>11</v>
      </c>
      <c r="EU260" s="46" t="s">
        <v>2465</v>
      </c>
      <c r="EV260" s="46" t="s">
        <v>2466</v>
      </c>
      <c r="EW260" s="46" t="s">
        <v>9398</v>
      </c>
      <c r="EX260" s="61">
        <v>43221.389540543983</v>
      </c>
      <c r="EY260" s="46" t="s">
        <v>9398</v>
      </c>
      <c r="EZ260" s="61">
        <v>43221.389540543983</v>
      </c>
    </row>
    <row r="261" spans="1:156" s="46" customFormat="1" x14ac:dyDescent="0.35">
      <c r="A261" s="47"/>
      <c r="B261" s="47"/>
      <c r="C261" s="47"/>
      <c r="E261" s="22"/>
      <c r="F261" s="22"/>
      <c r="G261" s="22"/>
      <c r="H261" s="22"/>
      <c r="I261" s="22"/>
      <c r="J261" s="22"/>
      <c r="K261" s="22"/>
      <c r="ER261" s="32" t="str">
        <f t="shared" si="172"/>
        <v>ALP1FCE135</v>
      </c>
      <c r="ES261" s="32" t="b">
        <f t="shared" si="171"/>
        <v>1</v>
      </c>
      <c r="ET261" s="46" t="s">
        <v>11</v>
      </c>
      <c r="EU261" s="46" t="s">
        <v>2467</v>
      </c>
      <c r="EV261" s="46" t="s">
        <v>2468</v>
      </c>
      <c r="EW261" s="46" t="s">
        <v>9398</v>
      </c>
      <c r="EX261" s="61">
        <v>43221.38954236111</v>
      </c>
      <c r="EY261" s="46" t="s">
        <v>9398</v>
      </c>
      <c r="EZ261" s="61">
        <v>43221.38954236111</v>
      </c>
    </row>
    <row r="262" spans="1:156" s="46" customFormat="1" x14ac:dyDescent="0.35">
      <c r="A262" s="47"/>
      <c r="B262" s="47"/>
      <c r="C262" s="47"/>
      <c r="E262" s="22"/>
      <c r="F262" s="22"/>
      <c r="G262" s="22"/>
      <c r="H262" s="22"/>
      <c r="I262" s="22"/>
      <c r="J262" s="22"/>
      <c r="K262" s="22"/>
      <c r="ER262" s="32" t="str">
        <f t="shared" si="172"/>
        <v>ALP1FCE140</v>
      </c>
      <c r="ES262" s="32" t="b">
        <f t="shared" si="171"/>
        <v>1</v>
      </c>
      <c r="ET262" s="46" t="s">
        <v>11</v>
      </c>
      <c r="EU262" s="46" t="s">
        <v>2469</v>
      </c>
      <c r="EV262" s="46" t="s">
        <v>2470</v>
      </c>
      <c r="EW262" s="46" t="s">
        <v>9398</v>
      </c>
      <c r="EX262" s="61">
        <v>43221.389544131947</v>
      </c>
      <c r="EY262" s="46" t="s">
        <v>9398</v>
      </c>
      <c r="EZ262" s="61">
        <v>43221.389544131947</v>
      </c>
    </row>
    <row r="263" spans="1:156" s="46" customFormat="1" x14ac:dyDescent="0.35">
      <c r="A263" s="47"/>
      <c r="B263" s="47"/>
      <c r="C263" s="47"/>
      <c r="E263" s="22"/>
      <c r="F263" s="22"/>
      <c r="G263" s="22"/>
      <c r="H263" s="22"/>
      <c r="I263" s="22"/>
      <c r="J263" s="22"/>
      <c r="K263" s="22"/>
      <c r="ER263" s="32" t="str">
        <f t="shared" si="172"/>
        <v>ALP1FCE155</v>
      </c>
      <c r="ES263" s="32" t="b">
        <f t="shared" si="171"/>
        <v>1</v>
      </c>
      <c r="ET263" s="46" t="s">
        <v>11</v>
      </c>
      <c r="EU263" s="46" t="s">
        <v>2471</v>
      </c>
      <c r="EV263" s="46" t="s">
        <v>2472</v>
      </c>
      <c r="EW263" s="46" t="s">
        <v>9398</v>
      </c>
      <c r="EX263" s="61">
        <v>43221.389545983795</v>
      </c>
      <c r="EY263" s="46" t="s">
        <v>9398</v>
      </c>
      <c r="EZ263" s="61">
        <v>43221.389545983795</v>
      </c>
    </row>
    <row r="264" spans="1:156" s="46" customFormat="1" x14ac:dyDescent="0.35">
      <c r="A264" s="47"/>
      <c r="B264" s="47"/>
      <c r="C264" s="47"/>
      <c r="E264" s="22"/>
      <c r="F264" s="22"/>
      <c r="G264" s="22"/>
      <c r="H264" s="22"/>
      <c r="I264" s="22"/>
      <c r="J264" s="22"/>
      <c r="K264" s="22"/>
      <c r="ER264" s="32" t="str">
        <f t="shared" si="172"/>
        <v>ALP1FCE160</v>
      </c>
      <c r="ES264" s="32" t="b">
        <f t="shared" ref="ES264:ES327" si="214">VLOOKUP(EU264,M:N,2,0)=EV264</f>
        <v>1</v>
      </c>
      <c r="ET264" s="46" t="s">
        <v>11</v>
      </c>
      <c r="EU264" s="46" t="s">
        <v>2473</v>
      </c>
      <c r="EV264" s="46" t="s">
        <v>2474</v>
      </c>
      <c r="EW264" s="46" t="s">
        <v>9398</v>
      </c>
      <c r="EX264" s="61">
        <v>43221.389547800929</v>
      </c>
      <c r="EY264" s="46" t="s">
        <v>9398</v>
      </c>
      <c r="EZ264" s="61">
        <v>43221.389547800929</v>
      </c>
    </row>
    <row r="265" spans="1:156" s="46" customFormat="1" x14ac:dyDescent="0.35">
      <c r="A265" s="47"/>
      <c r="B265" s="47"/>
      <c r="C265" s="47"/>
      <c r="E265" s="22"/>
      <c r="F265" s="22"/>
      <c r="G265" s="22"/>
      <c r="H265" s="22"/>
      <c r="I265" s="22"/>
      <c r="J265" s="22"/>
      <c r="K265" s="22"/>
      <c r="ER265" s="32" t="str">
        <f t="shared" si="172"/>
        <v>ALP1FCE165</v>
      </c>
      <c r="ES265" s="32" t="b">
        <f t="shared" si="214"/>
        <v>1</v>
      </c>
      <c r="ET265" s="46" t="s">
        <v>11</v>
      </c>
      <c r="EU265" s="46" t="s">
        <v>2475</v>
      </c>
      <c r="EV265" s="46" t="s">
        <v>2476</v>
      </c>
      <c r="EW265" s="46" t="s">
        <v>9398</v>
      </c>
      <c r="EX265" s="61">
        <v>43221.389549618056</v>
      </c>
      <c r="EY265" s="46" t="s">
        <v>9398</v>
      </c>
      <c r="EZ265" s="61">
        <v>43221.389549618056</v>
      </c>
    </row>
    <row r="266" spans="1:156" s="46" customFormat="1" x14ac:dyDescent="0.35">
      <c r="A266" s="47"/>
      <c r="B266" s="47"/>
      <c r="C266" s="47"/>
      <c r="E266" s="22"/>
      <c r="F266" s="22"/>
      <c r="G266" s="22"/>
      <c r="H266" s="22"/>
      <c r="I266" s="22"/>
      <c r="J266" s="22"/>
      <c r="K266" s="22"/>
      <c r="ER266" s="32" t="str">
        <f t="shared" si="172"/>
        <v>ALP1FCE305</v>
      </c>
      <c r="ES266" s="32" t="b">
        <f t="shared" si="214"/>
        <v>1</v>
      </c>
      <c r="ET266" s="46" t="s">
        <v>11</v>
      </c>
      <c r="EU266" s="46" t="s">
        <v>2477</v>
      </c>
      <c r="EV266" s="46" t="s">
        <v>2478</v>
      </c>
      <c r="EW266" s="46" t="s">
        <v>9398</v>
      </c>
      <c r="EX266" s="61">
        <v>43221.389551469911</v>
      </c>
      <c r="EY266" s="46" t="s">
        <v>9398</v>
      </c>
      <c r="EZ266" s="61">
        <v>43221.389551469911</v>
      </c>
    </row>
    <row r="267" spans="1:156" s="46" customFormat="1" x14ac:dyDescent="0.35">
      <c r="A267" s="47"/>
      <c r="B267" s="47"/>
      <c r="C267" s="47"/>
      <c r="E267" s="22"/>
      <c r="F267" s="22"/>
      <c r="G267" s="22"/>
      <c r="H267" s="22"/>
      <c r="I267" s="22"/>
      <c r="J267" s="22"/>
      <c r="K267" s="22"/>
      <c r="ER267" s="32" t="str">
        <f t="shared" si="172"/>
        <v>ALP1FCE320</v>
      </c>
      <c r="ES267" s="32" t="b">
        <f t="shared" si="214"/>
        <v>1</v>
      </c>
      <c r="ET267" s="46" t="s">
        <v>11</v>
      </c>
      <c r="EU267" s="46" t="s">
        <v>2479</v>
      </c>
      <c r="EV267" s="46" t="s">
        <v>2480</v>
      </c>
      <c r="EW267" s="46" t="s">
        <v>9398</v>
      </c>
      <c r="EX267" s="61">
        <v>43221.389553275461</v>
      </c>
      <c r="EY267" s="46" t="s">
        <v>9398</v>
      </c>
      <c r="EZ267" s="61">
        <v>43221.389553275461</v>
      </c>
    </row>
    <row r="268" spans="1:156" s="46" customFormat="1" x14ac:dyDescent="0.35">
      <c r="A268" s="47"/>
      <c r="B268" s="47"/>
      <c r="C268" s="47"/>
      <c r="E268" s="22"/>
      <c r="F268" s="22"/>
      <c r="G268" s="22"/>
      <c r="H268" s="22"/>
      <c r="I268" s="22"/>
      <c r="J268" s="22"/>
      <c r="K268" s="22"/>
      <c r="ER268" s="32" t="str">
        <f t="shared" si="172"/>
        <v>ALP1FCE400</v>
      </c>
      <c r="ES268" s="32" t="b">
        <f t="shared" si="214"/>
        <v>1</v>
      </c>
      <c r="ET268" s="46" t="s">
        <v>11</v>
      </c>
      <c r="EU268" s="46" t="s">
        <v>2481</v>
      </c>
      <c r="EV268" s="46" t="s">
        <v>2482</v>
      </c>
      <c r="EW268" s="46" t="s">
        <v>9398</v>
      </c>
      <c r="EX268" s="61">
        <v>43221.389555057867</v>
      </c>
      <c r="EY268" s="46" t="s">
        <v>9398</v>
      </c>
      <c r="EZ268" s="61">
        <v>43221.389555057867</v>
      </c>
    </row>
    <row r="269" spans="1:156" s="46" customFormat="1" x14ac:dyDescent="0.35">
      <c r="A269" s="47"/>
      <c r="B269" s="47"/>
      <c r="C269" s="47"/>
      <c r="E269" s="22"/>
      <c r="F269" s="22"/>
      <c r="G269" s="22"/>
      <c r="H269" s="22"/>
      <c r="I269" s="22"/>
      <c r="J269" s="22"/>
      <c r="K269" s="22"/>
      <c r="ER269" s="32" t="str">
        <f t="shared" si="172"/>
        <v>ALP1FCE408</v>
      </c>
      <c r="ES269" s="32" t="b">
        <f t="shared" si="214"/>
        <v>1</v>
      </c>
      <c r="ET269" s="46" t="s">
        <v>11</v>
      </c>
      <c r="EU269" s="46" t="s">
        <v>2483</v>
      </c>
      <c r="EV269" s="46" t="s">
        <v>2484</v>
      </c>
      <c r="EW269" s="46" t="s">
        <v>9398</v>
      </c>
      <c r="EX269" s="61">
        <v>43221.389556863425</v>
      </c>
      <c r="EY269" s="46" t="s">
        <v>9398</v>
      </c>
      <c r="EZ269" s="61">
        <v>43221.389556863425</v>
      </c>
    </row>
    <row r="270" spans="1:156" s="46" customFormat="1" x14ac:dyDescent="0.35">
      <c r="A270" s="47"/>
      <c r="B270" s="47"/>
      <c r="C270" s="47"/>
      <c r="E270" s="22"/>
      <c r="F270" s="22"/>
      <c r="G270" s="22"/>
      <c r="H270" s="22"/>
      <c r="I270" s="22"/>
      <c r="J270" s="22"/>
      <c r="K270" s="22"/>
      <c r="ER270" s="32" t="str">
        <f t="shared" si="172"/>
        <v>ALP1FCE420</v>
      </c>
      <c r="ES270" s="32" t="b">
        <f t="shared" si="214"/>
        <v>1</v>
      </c>
      <c r="ET270" s="46" t="s">
        <v>11</v>
      </c>
      <c r="EU270" s="46" t="s">
        <v>9954</v>
      </c>
      <c r="EV270" s="46" t="s">
        <v>9955</v>
      </c>
      <c r="EW270" s="46" t="s">
        <v>9398</v>
      </c>
      <c r="EX270" s="61">
        <v>43221.389558761577</v>
      </c>
      <c r="EY270" s="46" t="s">
        <v>9398</v>
      </c>
      <c r="EZ270" s="61">
        <v>43221.389558761577</v>
      </c>
    </row>
    <row r="271" spans="1:156" s="46" customFormat="1" x14ac:dyDescent="0.35">
      <c r="A271" s="47"/>
      <c r="B271" s="47"/>
      <c r="C271" s="47"/>
      <c r="E271" s="22"/>
      <c r="F271" s="22"/>
      <c r="G271" s="22"/>
      <c r="H271" s="22"/>
      <c r="I271" s="22"/>
      <c r="J271" s="22"/>
      <c r="K271" s="22"/>
      <c r="ER271" s="32" t="str">
        <f t="shared" si="172"/>
        <v>ALP1FCE495</v>
      </c>
      <c r="ES271" s="32" t="b">
        <f t="shared" si="214"/>
        <v>1</v>
      </c>
      <c r="ET271" s="46" t="s">
        <v>11</v>
      </c>
      <c r="EU271" s="46" t="s">
        <v>2592</v>
      </c>
      <c r="EV271" s="46" t="s">
        <v>2596</v>
      </c>
      <c r="EW271" s="46" t="s">
        <v>9398</v>
      </c>
      <c r="EX271" s="61">
        <v>43221.389560532407</v>
      </c>
      <c r="EY271" s="46" t="s">
        <v>9398</v>
      </c>
      <c r="EZ271" s="61">
        <v>43221.389560532407</v>
      </c>
    </row>
    <row r="272" spans="1:156" s="46" customFormat="1" x14ac:dyDescent="0.35">
      <c r="A272" s="47"/>
      <c r="B272" s="47"/>
      <c r="C272" s="47"/>
      <c r="E272" s="22"/>
      <c r="F272" s="22"/>
      <c r="G272" s="22"/>
      <c r="H272" s="22"/>
      <c r="I272" s="22"/>
      <c r="J272" s="22"/>
      <c r="K272" s="22"/>
      <c r="ER272" s="32" t="str">
        <f t="shared" si="172"/>
        <v>ALP1FCE500</v>
      </c>
      <c r="ES272" s="32" t="b">
        <f t="shared" si="214"/>
        <v>1</v>
      </c>
      <c r="ET272" s="46" t="s">
        <v>11</v>
      </c>
      <c r="EU272" s="46" t="s">
        <v>2485</v>
      </c>
      <c r="EV272" s="46" t="s">
        <v>2486</v>
      </c>
      <c r="EW272" s="46" t="s">
        <v>9398</v>
      </c>
      <c r="EX272" s="61">
        <v>43221.389562268516</v>
      </c>
      <c r="EY272" s="46" t="s">
        <v>9398</v>
      </c>
      <c r="EZ272" s="61">
        <v>43221.389562268516</v>
      </c>
    </row>
    <row r="273" spans="1:156" s="46" customFormat="1" x14ac:dyDescent="0.35">
      <c r="A273" s="47"/>
      <c r="B273" s="47"/>
      <c r="C273" s="47"/>
      <c r="E273" s="22"/>
      <c r="F273" s="22"/>
      <c r="G273" s="22"/>
      <c r="H273" s="22"/>
      <c r="I273" s="22"/>
      <c r="J273" s="22"/>
      <c r="K273" s="22"/>
      <c r="ER273" s="32" t="str">
        <f t="shared" si="172"/>
        <v>ALP1FCE510</v>
      </c>
      <c r="ES273" s="32" t="b">
        <f t="shared" si="214"/>
        <v>1</v>
      </c>
      <c r="ET273" s="46" t="s">
        <v>11</v>
      </c>
      <c r="EU273" s="46" t="s">
        <v>2487</v>
      </c>
      <c r="EV273" s="46" t="s">
        <v>2488</v>
      </c>
      <c r="EW273" s="46" t="s">
        <v>9398</v>
      </c>
      <c r="EX273" s="61">
        <v>43221.38956408565</v>
      </c>
      <c r="EY273" s="46" t="s">
        <v>9398</v>
      </c>
      <c r="EZ273" s="61">
        <v>43221.38956408565</v>
      </c>
    </row>
    <row r="274" spans="1:156" s="46" customFormat="1" x14ac:dyDescent="0.35">
      <c r="A274" s="47"/>
      <c r="B274" s="47"/>
      <c r="C274" s="47"/>
      <c r="E274" s="22"/>
      <c r="F274" s="22"/>
      <c r="G274" s="22"/>
      <c r="H274" s="22"/>
      <c r="I274" s="22"/>
      <c r="J274" s="22"/>
      <c r="K274" s="22"/>
      <c r="ER274" s="32" t="str">
        <f t="shared" si="172"/>
        <v>ALP1FCE515</v>
      </c>
      <c r="ES274" s="32" t="b">
        <f t="shared" si="214"/>
        <v>1</v>
      </c>
      <c r="ET274" s="46" t="s">
        <v>11</v>
      </c>
      <c r="EU274" s="46" t="s">
        <v>2489</v>
      </c>
      <c r="EV274" s="46" t="s">
        <v>2490</v>
      </c>
      <c r="EW274" s="46" t="s">
        <v>9398</v>
      </c>
      <c r="EX274" s="61">
        <v>43221.389565891201</v>
      </c>
      <c r="EY274" s="46" t="s">
        <v>9398</v>
      </c>
      <c r="EZ274" s="61">
        <v>43221.389565891201</v>
      </c>
    </row>
    <row r="275" spans="1:156" x14ac:dyDescent="0.35">
      <c r="A275" s="47"/>
      <c r="B275" s="47"/>
      <c r="C275" s="47"/>
      <c r="D275" s="46"/>
      <c r="L275" s="46"/>
      <c r="M275" s="46"/>
      <c r="N275" s="46"/>
      <c r="O275" s="46"/>
      <c r="P275" s="46"/>
      <c r="Q275" s="46"/>
      <c r="R275" s="46"/>
      <c r="S275" s="46"/>
      <c r="T275" s="46"/>
      <c r="U275" s="46"/>
      <c r="V275" s="46"/>
      <c r="W275" s="46"/>
      <c r="X275" s="46"/>
      <c r="Y275" s="46"/>
      <c r="Z275" s="46"/>
      <c r="AA275" s="46"/>
      <c r="AB275" s="46"/>
      <c r="AC275" s="46"/>
      <c r="AD275" s="46"/>
      <c r="AE275" s="46"/>
      <c r="AF275" s="46"/>
      <c r="AG275" s="46"/>
      <c r="AH275" s="46"/>
      <c r="AI275" s="46"/>
      <c r="AJ275" s="46"/>
      <c r="AK275" s="46"/>
      <c r="AL275" s="46"/>
      <c r="AM275" s="46"/>
      <c r="AN275" s="46"/>
      <c r="AO275" s="46"/>
      <c r="AP275" s="46"/>
      <c r="AQ275" s="46"/>
      <c r="AR275" s="46"/>
      <c r="AS275" s="46"/>
      <c r="AT275" s="46"/>
      <c r="AU275" s="46"/>
      <c r="AV275" s="46"/>
      <c r="AW275" s="46"/>
      <c r="AX275" s="46"/>
      <c r="AY275" s="46"/>
      <c r="AZ275" s="46"/>
      <c r="BA275" s="46"/>
      <c r="BB275" s="46"/>
      <c r="BC275" s="46"/>
      <c r="BD275" s="46"/>
      <c r="BE275" s="46"/>
      <c r="BF275" s="46"/>
      <c r="BG275" s="46"/>
      <c r="BH275" s="46"/>
      <c r="BI275" s="46"/>
      <c r="BJ275" s="46"/>
      <c r="BK275" s="46"/>
      <c r="BL275" s="46"/>
      <c r="BM275" s="46"/>
      <c r="BN275" s="46"/>
      <c r="BO275" s="46"/>
      <c r="BP275" s="46"/>
      <c r="BQ275" s="46"/>
      <c r="BR275" s="46"/>
      <c r="BS275" s="46"/>
      <c r="BT275" s="46"/>
      <c r="BU275" s="46"/>
      <c r="BV275" s="46"/>
      <c r="BW275" s="46"/>
      <c r="BX275" s="46"/>
      <c r="BY275" s="46"/>
      <c r="BZ275" s="46"/>
      <c r="CA275" s="46"/>
      <c r="CB275" s="46"/>
      <c r="CC275" s="46"/>
      <c r="CD275" s="46"/>
      <c r="CE275" s="46"/>
      <c r="CF275" s="46"/>
      <c r="CG275" s="46"/>
      <c r="CH275" s="46"/>
      <c r="CI275" s="46"/>
      <c r="CJ275" s="46"/>
      <c r="CK275" s="46"/>
      <c r="CL275" s="46"/>
      <c r="CM275" s="46"/>
      <c r="CN275" s="46"/>
      <c r="CO275" s="46"/>
      <c r="CP275" s="46"/>
      <c r="CQ275" s="46"/>
      <c r="CR275" s="46"/>
      <c r="CS275" s="46"/>
      <c r="CT275" s="46"/>
      <c r="CU275" s="46"/>
      <c r="CV275" s="46"/>
      <c r="CW275" s="46"/>
      <c r="CX275" s="46"/>
      <c r="CY275" s="46"/>
      <c r="CZ275" s="46"/>
      <c r="DA275" s="46"/>
      <c r="DB275" s="46"/>
      <c r="DC275" s="46"/>
      <c r="DD275" s="46"/>
      <c r="DE275" s="46"/>
      <c r="DF275" s="46"/>
      <c r="DG275" s="46"/>
      <c r="DH275" s="46"/>
      <c r="DI275" s="46"/>
      <c r="DJ275" s="46"/>
      <c r="DK275" s="46"/>
      <c r="DL275" s="46"/>
      <c r="DM275" s="46"/>
      <c r="DN275" s="46"/>
      <c r="DO275" s="46"/>
      <c r="DP275" s="46"/>
      <c r="DQ275" s="46"/>
      <c r="DR275" s="46"/>
      <c r="DS275" s="46"/>
      <c r="DT275" s="46"/>
      <c r="DU275" s="46"/>
      <c r="DV275" s="46"/>
      <c r="DW275" s="46"/>
      <c r="DX275" s="46"/>
      <c r="DY275" s="46"/>
      <c r="DZ275" s="46"/>
      <c r="EA275" s="46"/>
      <c r="EB275" s="46"/>
      <c r="EC275" s="46"/>
      <c r="ED275" s="46"/>
      <c r="EE275" s="46"/>
      <c r="EF275" s="46"/>
      <c r="EG275" s="46"/>
      <c r="EH275" s="46"/>
      <c r="EI275" s="46"/>
      <c r="EJ275" s="46"/>
      <c r="EK275" s="46"/>
      <c r="EL275" s="46"/>
      <c r="EM275" s="46"/>
      <c r="EN275" s="46"/>
      <c r="EO275" s="46"/>
      <c r="EP275" s="46"/>
      <c r="EQ275" s="46"/>
      <c r="ER275" s="32" t="str">
        <f t="shared" si="172"/>
        <v>ALP1FCE520</v>
      </c>
      <c r="ES275" s="32" t="b">
        <f t="shared" si="214"/>
        <v>1</v>
      </c>
      <c r="ET275" t="s">
        <v>11</v>
      </c>
      <c r="EU275" t="s">
        <v>2491</v>
      </c>
      <c r="EV275" t="s">
        <v>2492</v>
      </c>
      <c r="EW275" t="s">
        <v>9398</v>
      </c>
      <c r="EX275" s="61">
        <v>43221.389567743056</v>
      </c>
      <c r="EY275" t="s">
        <v>9398</v>
      </c>
      <c r="EZ275" s="61">
        <v>43221.389567743056</v>
      </c>
    </row>
    <row r="276" spans="1:156" x14ac:dyDescent="0.35">
      <c r="A276" s="47"/>
      <c r="B276" s="47"/>
      <c r="C276" s="47"/>
      <c r="D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  <c r="X276" s="46"/>
      <c r="Y276" s="46"/>
      <c r="Z276" s="46"/>
      <c r="AA276" s="46"/>
      <c r="AB276" s="46"/>
      <c r="AC276" s="46"/>
      <c r="AD276" s="46"/>
      <c r="AE276" s="46"/>
      <c r="AF276" s="46"/>
      <c r="AG276" s="46"/>
      <c r="AH276" s="46"/>
      <c r="AI276" s="46"/>
      <c r="AJ276" s="46"/>
      <c r="AK276" s="46"/>
      <c r="AL276" s="46"/>
      <c r="AM276" s="46"/>
      <c r="AN276" s="46"/>
      <c r="AO276" s="46"/>
      <c r="AP276" s="46"/>
      <c r="AQ276" s="46"/>
      <c r="AR276" s="46"/>
      <c r="AS276" s="46"/>
      <c r="AT276" s="46"/>
      <c r="AU276" s="46"/>
      <c r="AV276" s="46"/>
      <c r="AW276" s="46"/>
      <c r="AX276" s="46"/>
      <c r="AY276" s="46"/>
      <c r="AZ276" s="46"/>
      <c r="BA276" s="46"/>
      <c r="BB276" s="46"/>
      <c r="BC276" s="46"/>
      <c r="BD276" s="46"/>
      <c r="BE276" s="46"/>
      <c r="BF276" s="46"/>
      <c r="BG276" s="46"/>
      <c r="BH276" s="46"/>
      <c r="BI276" s="46"/>
      <c r="BJ276" s="46"/>
      <c r="BK276" s="46"/>
      <c r="BL276" s="46"/>
      <c r="BM276" s="46"/>
      <c r="BN276" s="46"/>
      <c r="BO276" s="46"/>
      <c r="BP276" s="46"/>
      <c r="BQ276" s="46"/>
      <c r="BR276" s="46"/>
      <c r="BS276" s="46"/>
      <c r="BT276" s="46"/>
      <c r="BU276" s="46"/>
      <c r="BV276" s="46"/>
      <c r="BW276" s="46"/>
      <c r="BX276" s="46"/>
      <c r="BY276" s="46"/>
      <c r="BZ276" s="46"/>
      <c r="CA276" s="46"/>
      <c r="CB276" s="46"/>
      <c r="CC276" s="46"/>
      <c r="CD276" s="46"/>
      <c r="CE276" s="46"/>
      <c r="CF276" s="46"/>
      <c r="CG276" s="46"/>
      <c r="CH276" s="46"/>
      <c r="CI276" s="46"/>
      <c r="CJ276" s="46"/>
      <c r="CK276" s="46"/>
      <c r="CL276" s="46"/>
      <c r="CM276" s="46"/>
      <c r="CN276" s="46"/>
      <c r="CO276" s="46"/>
      <c r="CP276" s="46"/>
      <c r="CQ276" s="46"/>
      <c r="CR276" s="46"/>
      <c r="CS276" s="46"/>
      <c r="CT276" s="46"/>
      <c r="CU276" s="46"/>
      <c r="CV276" s="46"/>
      <c r="CW276" s="46"/>
      <c r="CX276" s="46"/>
      <c r="CY276" s="46"/>
      <c r="CZ276" s="46"/>
      <c r="DA276" s="46"/>
      <c r="DB276" s="46"/>
      <c r="DC276" s="46"/>
      <c r="DD276" s="46"/>
      <c r="DE276" s="46"/>
      <c r="DF276" s="46"/>
      <c r="DG276" s="46"/>
      <c r="DH276" s="46"/>
      <c r="DI276" s="46"/>
      <c r="DJ276" s="46"/>
      <c r="DK276" s="46"/>
      <c r="DL276" s="46"/>
      <c r="DM276" s="46"/>
      <c r="DN276" s="46"/>
      <c r="DO276" s="46"/>
      <c r="DP276" s="46"/>
      <c r="DQ276" s="46"/>
      <c r="DR276" s="46"/>
      <c r="DS276" s="46"/>
      <c r="DT276" s="46"/>
      <c r="DU276" s="46"/>
      <c r="DV276" s="46"/>
      <c r="DW276" s="46"/>
      <c r="DX276" s="46"/>
      <c r="DY276" s="46"/>
      <c r="DZ276" s="46"/>
      <c r="EA276" s="46"/>
      <c r="EB276" s="46"/>
      <c r="EC276" s="46"/>
      <c r="ED276" s="46"/>
      <c r="EE276" s="46"/>
      <c r="EF276" s="46"/>
      <c r="EG276" s="46"/>
      <c r="EH276" s="46"/>
      <c r="EI276" s="46"/>
      <c r="EJ276" s="46"/>
      <c r="EK276" s="46"/>
      <c r="EL276" s="46"/>
      <c r="EM276" s="46"/>
      <c r="EN276" s="46"/>
      <c r="EO276" s="46"/>
      <c r="EP276" s="46"/>
      <c r="ER276" s="32" t="str">
        <f t="shared" si="172"/>
        <v>ALP1FCE525</v>
      </c>
      <c r="ES276" s="32" t="b">
        <f t="shared" si="214"/>
        <v>1</v>
      </c>
      <c r="ET276" t="s">
        <v>11</v>
      </c>
      <c r="EU276" t="s">
        <v>2493</v>
      </c>
      <c r="EV276" t="s">
        <v>2494</v>
      </c>
      <c r="EW276" t="s">
        <v>9398</v>
      </c>
      <c r="EX276" s="61">
        <v>43221.3895696412</v>
      </c>
      <c r="EY276" t="s">
        <v>9398</v>
      </c>
      <c r="EZ276" s="61">
        <v>43221.3895696412</v>
      </c>
    </row>
    <row r="277" spans="1:156" x14ac:dyDescent="0.35">
      <c r="A277" s="47"/>
      <c r="B277" s="47"/>
      <c r="C277" s="47"/>
      <c r="D277" s="46"/>
      <c r="L277" s="46"/>
      <c r="M277" s="46"/>
      <c r="N277" s="46"/>
      <c r="O277" s="46"/>
      <c r="P277" s="46"/>
      <c r="Q277" s="46"/>
      <c r="R277" s="46"/>
      <c r="S277" s="46"/>
      <c r="T277" s="46"/>
      <c r="U277" s="46"/>
      <c r="V277" s="46"/>
      <c r="W277" s="46"/>
      <c r="X277" s="46"/>
      <c r="Y277" s="46"/>
      <c r="Z277" s="46"/>
      <c r="AA277" s="46"/>
      <c r="AB277" s="46"/>
      <c r="AC277" s="46"/>
      <c r="AD277" s="46"/>
      <c r="AE277" s="46"/>
      <c r="AF277" s="46"/>
      <c r="AG277" s="46"/>
      <c r="AH277" s="46"/>
      <c r="AI277" s="46"/>
      <c r="AJ277" s="46"/>
      <c r="AK277" s="46"/>
      <c r="AL277" s="46"/>
      <c r="AM277" s="46"/>
      <c r="AN277" s="46"/>
      <c r="AO277" s="46"/>
      <c r="AP277" s="46"/>
      <c r="AQ277" s="46"/>
      <c r="AR277" s="46"/>
      <c r="AS277" s="46"/>
      <c r="AT277" s="46"/>
      <c r="AU277" s="46"/>
      <c r="AV277" s="46"/>
      <c r="AW277" s="46"/>
      <c r="AX277" s="46"/>
      <c r="AY277" s="46"/>
      <c r="AZ277" s="46"/>
      <c r="BA277" s="46"/>
      <c r="BB277" s="46"/>
      <c r="BC277" s="46"/>
      <c r="BD277" s="46"/>
      <c r="BE277" s="46"/>
      <c r="BF277" s="46"/>
      <c r="BG277" s="46"/>
      <c r="BH277" s="46"/>
      <c r="BI277" s="46"/>
      <c r="BJ277" s="46"/>
      <c r="BK277" s="46"/>
      <c r="BL277" s="46"/>
      <c r="BM277" s="46"/>
      <c r="BN277" s="46"/>
      <c r="BO277" s="46"/>
      <c r="BP277" s="46"/>
      <c r="BQ277" s="46"/>
      <c r="BR277" s="46"/>
      <c r="BS277" s="46"/>
      <c r="BT277" s="46"/>
      <c r="BU277" s="46"/>
      <c r="BV277" s="46"/>
      <c r="BW277" s="46"/>
      <c r="BX277" s="46"/>
      <c r="BY277" s="46"/>
      <c r="BZ277" s="46"/>
      <c r="CA277" s="46"/>
      <c r="CB277" s="46"/>
      <c r="CC277" s="46"/>
      <c r="CD277" s="46"/>
      <c r="CE277" s="46"/>
      <c r="CF277" s="46"/>
      <c r="CG277" s="46"/>
      <c r="CH277" s="46"/>
      <c r="CI277" s="46"/>
      <c r="CJ277" s="46"/>
      <c r="CK277" s="46"/>
      <c r="CL277" s="46"/>
      <c r="CM277" s="46"/>
      <c r="CN277" s="46"/>
      <c r="CO277" s="46"/>
      <c r="CP277" s="46"/>
      <c r="CQ277" s="46"/>
      <c r="CR277" s="46"/>
      <c r="CS277" s="46"/>
      <c r="CT277" s="46"/>
      <c r="CU277" s="46"/>
      <c r="CV277" s="46"/>
      <c r="CW277" s="46"/>
      <c r="CX277" s="46"/>
      <c r="CY277" s="46"/>
      <c r="CZ277" s="46"/>
      <c r="DA277" s="46"/>
      <c r="DB277" s="46"/>
      <c r="DC277" s="46"/>
      <c r="DD277" s="46"/>
      <c r="DE277" s="46"/>
      <c r="DF277" s="46"/>
      <c r="DG277" s="46"/>
      <c r="DH277" s="46"/>
      <c r="DI277" s="46"/>
      <c r="DJ277" s="46"/>
      <c r="DK277" s="46"/>
      <c r="DL277" s="46"/>
      <c r="DM277" s="46"/>
      <c r="DN277" s="46"/>
      <c r="DO277" s="46"/>
      <c r="DP277" s="46"/>
      <c r="DQ277" s="46"/>
      <c r="DR277" s="46"/>
      <c r="DS277" s="46"/>
      <c r="DT277" s="46"/>
      <c r="DU277" s="46"/>
      <c r="DV277" s="46"/>
      <c r="DW277" s="46"/>
      <c r="DX277" s="46"/>
      <c r="DY277" s="46"/>
      <c r="DZ277" s="46"/>
      <c r="EA277" s="46"/>
      <c r="EB277" s="46"/>
      <c r="EC277" s="46"/>
      <c r="ED277" s="46"/>
      <c r="EE277" s="46"/>
      <c r="EF277" s="46"/>
      <c r="EG277" s="46"/>
      <c r="EH277" s="46"/>
      <c r="EI277" s="46"/>
      <c r="EJ277" s="46"/>
      <c r="EK277" s="46"/>
      <c r="EL277" s="46"/>
      <c r="EM277" s="46"/>
      <c r="EN277" s="46"/>
      <c r="EO277" s="46"/>
      <c r="EP277" s="46"/>
      <c r="ER277" s="32" t="str">
        <f t="shared" si="172"/>
        <v>ALP1FCE530</v>
      </c>
      <c r="ES277" s="32" t="b">
        <f t="shared" si="214"/>
        <v>1</v>
      </c>
      <c r="ET277" t="s">
        <v>11</v>
      </c>
      <c r="EU277" t="s">
        <v>2495</v>
      </c>
      <c r="EV277" t="s">
        <v>11374</v>
      </c>
      <c r="EW277" t="s">
        <v>9398</v>
      </c>
      <c r="EX277" s="61">
        <v>43221.389571446758</v>
      </c>
      <c r="EY277" t="s">
        <v>9398</v>
      </c>
      <c r="EZ277" s="61">
        <v>43221.389571446758</v>
      </c>
    </row>
    <row r="278" spans="1:156" x14ac:dyDescent="0.35">
      <c r="ER278" s="32" t="str">
        <f t="shared" si="172"/>
        <v>ALP1FCE535</v>
      </c>
      <c r="ES278" s="32" t="b">
        <f t="shared" si="214"/>
        <v>1</v>
      </c>
      <c r="ET278" t="s">
        <v>11</v>
      </c>
      <c r="EU278" t="s">
        <v>2496</v>
      </c>
      <c r="EV278" t="s">
        <v>2497</v>
      </c>
      <c r="EW278" t="s">
        <v>9398</v>
      </c>
      <c r="EX278" s="61">
        <v>43221.389573298613</v>
      </c>
      <c r="EY278" t="s">
        <v>9398</v>
      </c>
      <c r="EZ278" s="61">
        <v>43221.389573298613</v>
      </c>
    </row>
    <row r="279" spans="1:156" x14ac:dyDescent="0.35">
      <c r="ER279" s="32" t="str">
        <f t="shared" si="172"/>
        <v>ALP1FCE540</v>
      </c>
      <c r="ES279" s="32" t="b">
        <f t="shared" si="214"/>
        <v>1</v>
      </c>
      <c r="ET279" t="s">
        <v>11</v>
      </c>
      <c r="EU279" t="s">
        <v>2498</v>
      </c>
      <c r="EV279" t="s">
        <v>2499</v>
      </c>
      <c r="EW279" t="s">
        <v>9398</v>
      </c>
      <c r="EX279" s="61">
        <v>43221.389575150461</v>
      </c>
      <c r="EY279" t="s">
        <v>9398</v>
      </c>
      <c r="EZ279" s="61">
        <v>43221.389575150461</v>
      </c>
    </row>
    <row r="280" spans="1:156" x14ac:dyDescent="0.35">
      <c r="ER280" s="32" t="str">
        <f t="shared" si="172"/>
        <v>ALP1FCE545</v>
      </c>
      <c r="ES280" s="32" t="b">
        <f t="shared" si="214"/>
        <v>1</v>
      </c>
      <c r="ET280" t="s">
        <v>11</v>
      </c>
      <c r="EU280" t="s">
        <v>2500</v>
      </c>
      <c r="EV280" t="s">
        <v>2501</v>
      </c>
      <c r="EW280" t="s">
        <v>9398</v>
      </c>
      <c r="EX280" s="61">
        <v>43221.389576932874</v>
      </c>
      <c r="EY280" t="s">
        <v>9398</v>
      </c>
      <c r="EZ280" s="61">
        <v>43221.389576932874</v>
      </c>
    </row>
    <row r="281" spans="1:156" x14ac:dyDescent="0.35">
      <c r="ER281" s="32" t="str">
        <f t="shared" si="172"/>
        <v>ALP1FCEQ</v>
      </c>
      <c r="ES281" s="32" t="b">
        <f t="shared" si="214"/>
        <v>1</v>
      </c>
      <c r="ET281" t="s">
        <v>11</v>
      </c>
      <c r="EU281" t="s">
        <v>2502</v>
      </c>
      <c r="EV281" t="s">
        <v>2503</v>
      </c>
      <c r="EW281" t="s">
        <v>9398</v>
      </c>
      <c r="EX281" s="61">
        <v>43221.389578784721</v>
      </c>
      <c r="EY281" t="s">
        <v>9398</v>
      </c>
      <c r="EZ281" s="61">
        <v>43221.389578784721</v>
      </c>
    </row>
    <row r="282" spans="1:156" x14ac:dyDescent="0.35">
      <c r="ER282" s="32" t="str">
        <f t="shared" si="172"/>
        <v>ALP1FCGDW</v>
      </c>
      <c r="ES282" s="32" t="b">
        <f t="shared" si="214"/>
        <v>1</v>
      </c>
      <c r="ET282" t="s">
        <v>11</v>
      </c>
      <c r="EU282" t="s">
        <v>2504</v>
      </c>
      <c r="EV282" t="s">
        <v>2505</v>
      </c>
      <c r="EW282" t="s">
        <v>9398</v>
      </c>
      <c r="EX282" s="61">
        <v>43221.389580671297</v>
      </c>
      <c r="EY282" t="s">
        <v>9398</v>
      </c>
      <c r="EZ282" s="61">
        <v>43221.389580671297</v>
      </c>
    </row>
    <row r="283" spans="1:156" x14ac:dyDescent="0.35">
      <c r="ER283" s="32" t="str">
        <f t="shared" ref="ER283:ER346" si="215">ET283&amp;EU283</f>
        <v>ALP1FCIN</v>
      </c>
      <c r="ES283" s="32" t="b">
        <f t="shared" si="214"/>
        <v>1</v>
      </c>
      <c r="ET283" t="s">
        <v>11</v>
      </c>
      <c r="EU283" t="s">
        <v>2506</v>
      </c>
      <c r="EV283" t="s">
        <v>2507</v>
      </c>
      <c r="EW283" t="s">
        <v>9398</v>
      </c>
      <c r="EX283" s="61">
        <v>43221.389582557873</v>
      </c>
      <c r="EY283" t="s">
        <v>9398</v>
      </c>
      <c r="EZ283" s="61">
        <v>43221.389582557873</v>
      </c>
    </row>
    <row r="284" spans="1:156" x14ac:dyDescent="0.35">
      <c r="ER284" s="32" t="str">
        <f t="shared" si="215"/>
        <v>ALP1FCLS</v>
      </c>
      <c r="ES284" s="32" t="b">
        <f t="shared" si="214"/>
        <v>1</v>
      </c>
      <c r="ET284" t="s">
        <v>11</v>
      </c>
      <c r="EU284" t="s">
        <v>2508</v>
      </c>
      <c r="EV284" t="s">
        <v>2509</v>
      </c>
      <c r="EW284" t="s">
        <v>9398</v>
      </c>
      <c r="EX284" s="61">
        <v>43221.389584525466</v>
      </c>
      <c r="EY284" t="s">
        <v>9398</v>
      </c>
      <c r="EZ284" s="61">
        <v>43221.389584525466</v>
      </c>
    </row>
    <row r="285" spans="1:156" x14ac:dyDescent="0.35">
      <c r="ER285" s="32" t="str">
        <f t="shared" si="215"/>
        <v>ALP1FCPLM</v>
      </c>
      <c r="ES285" s="32" t="b">
        <f t="shared" si="214"/>
        <v>1</v>
      </c>
      <c r="ET285" t="s">
        <v>11</v>
      </c>
      <c r="EU285" t="s">
        <v>2510</v>
      </c>
      <c r="EV285" t="s">
        <v>2511</v>
      </c>
      <c r="EW285" t="s">
        <v>9398</v>
      </c>
      <c r="EX285" s="61">
        <v>43221.38958653935</v>
      </c>
      <c r="EY285" t="s">
        <v>9398</v>
      </c>
      <c r="EZ285" s="61">
        <v>43221.38958653935</v>
      </c>
    </row>
    <row r="286" spans="1:156" x14ac:dyDescent="0.35">
      <c r="ER286" s="32" t="str">
        <f t="shared" si="215"/>
        <v>ALP1FCR&amp;D</v>
      </c>
      <c r="ES286" s="32" t="b">
        <f t="shared" si="214"/>
        <v>1</v>
      </c>
      <c r="ET286" t="s">
        <v>11</v>
      </c>
      <c r="EU286" t="s">
        <v>2512</v>
      </c>
      <c r="EV286" t="s">
        <v>2513</v>
      </c>
      <c r="EW286" t="s">
        <v>9398</v>
      </c>
      <c r="EX286" s="61">
        <v>43221.389588506943</v>
      </c>
      <c r="EY286" t="s">
        <v>9398</v>
      </c>
      <c r="EZ286" s="61">
        <v>43221.389588506943</v>
      </c>
    </row>
    <row r="287" spans="1:156" x14ac:dyDescent="0.35">
      <c r="ER287" s="32" t="str">
        <f t="shared" si="215"/>
        <v>ALP1FCR520</v>
      </c>
      <c r="ES287" s="32" t="b">
        <f t="shared" si="214"/>
        <v>1</v>
      </c>
      <c r="ET287" t="s">
        <v>11</v>
      </c>
      <c r="EU287" t="s">
        <v>10313</v>
      </c>
      <c r="EV287" t="s">
        <v>10314</v>
      </c>
      <c r="EW287" t="s">
        <v>9398</v>
      </c>
      <c r="EX287" s="61">
        <v>43242.786423032405</v>
      </c>
      <c r="EY287" t="s">
        <v>9398</v>
      </c>
      <c r="EZ287" s="61">
        <v>43242.786423032405</v>
      </c>
    </row>
    <row r="288" spans="1:156" x14ac:dyDescent="0.35">
      <c r="ER288" s="32" t="str">
        <f t="shared" si="215"/>
        <v>ALP1FCRB</v>
      </c>
      <c r="ES288" s="32" t="b">
        <f t="shared" si="214"/>
        <v>1</v>
      </c>
      <c r="ET288" t="s">
        <v>11</v>
      </c>
      <c r="EU288" t="s">
        <v>2514</v>
      </c>
      <c r="EV288" t="s">
        <v>2515</v>
      </c>
      <c r="EW288" t="s">
        <v>9398</v>
      </c>
      <c r="EX288" s="61">
        <v>43221.389590509258</v>
      </c>
      <c r="EY288" t="s">
        <v>9398</v>
      </c>
      <c r="EZ288" s="61">
        <v>43221.389590509258</v>
      </c>
    </row>
    <row r="289" spans="148:156" x14ac:dyDescent="0.35">
      <c r="ER289" s="32" t="str">
        <f t="shared" si="215"/>
        <v>ALP1FCROY</v>
      </c>
      <c r="ES289" s="32" t="b">
        <f t="shared" si="214"/>
        <v>1</v>
      </c>
      <c r="ET289" t="s">
        <v>11</v>
      </c>
      <c r="EU289" t="s">
        <v>9952</v>
      </c>
      <c r="EV289" t="s">
        <v>9953</v>
      </c>
      <c r="EW289" t="s">
        <v>9398</v>
      </c>
      <c r="EX289" s="61">
        <v>43221.389592395833</v>
      </c>
      <c r="EY289" t="s">
        <v>9398</v>
      </c>
      <c r="EZ289" s="61">
        <v>43221.389592395833</v>
      </c>
    </row>
    <row r="290" spans="148:156" x14ac:dyDescent="0.35">
      <c r="ER290" s="32" t="str">
        <f t="shared" si="215"/>
        <v>ALP1FCS127</v>
      </c>
      <c r="ES290" s="32" t="b">
        <f t="shared" si="214"/>
        <v>1</v>
      </c>
      <c r="ET290" t="s">
        <v>11</v>
      </c>
      <c r="EU290" t="s">
        <v>2516</v>
      </c>
      <c r="EV290" t="s">
        <v>2517</v>
      </c>
      <c r="EW290" t="s">
        <v>9398</v>
      </c>
      <c r="EX290" s="61">
        <v>43221.389594247688</v>
      </c>
      <c r="EY290" t="s">
        <v>9398</v>
      </c>
      <c r="EZ290" s="61">
        <v>43221.389594247688</v>
      </c>
    </row>
    <row r="291" spans="148:156" x14ac:dyDescent="0.35">
      <c r="ER291" s="32" t="str">
        <f t="shared" si="215"/>
        <v>ALP1FCS130</v>
      </c>
      <c r="ES291" s="32" t="b">
        <f t="shared" si="214"/>
        <v>1</v>
      </c>
      <c r="ET291" t="s">
        <v>11</v>
      </c>
      <c r="EU291" t="s">
        <v>2518</v>
      </c>
      <c r="EV291" t="s">
        <v>2519</v>
      </c>
      <c r="EW291" t="s">
        <v>9398</v>
      </c>
      <c r="EX291" s="61">
        <v>43221.389596145833</v>
      </c>
      <c r="EY291" t="s">
        <v>9398</v>
      </c>
      <c r="EZ291" s="61">
        <v>43221.389596145833</v>
      </c>
    </row>
    <row r="292" spans="148:156" x14ac:dyDescent="0.35">
      <c r="ER292" s="32" t="str">
        <f t="shared" si="215"/>
        <v>ALP1FCS135</v>
      </c>
      <c r="ES292" s="32" t="b">
        <f t="shared" si="214"/>
        <v>1</v>
      </c>
      <c r="ET292" t="s">
        <v>11</v>
      </c>
      <c r="EU292" t="s">
        <v>2520</v>
      </c>
      <c r="EV292" t="s">
        <v>2521</v>
      </c>
      <c r="EW292" t="s">
        <v>9398</v>
      </c>
      <c r="EX292" s="61">
        <v>43221.389598148147</v>
      </c>
      <c r="EY292" t="s">
        <v>9398</v>
      </c>
      <c r="EZ292" s="61">
        <v>43221.389598148147</v>
      </c>
    </row>
    <row r="293" spans="148:156" x14ac:dyDescent="0.35">
      <c r="ER293" s="32" t="str">
        <f t="shared" si="215"/>
        <v>ALP1FCS140</v>
      </c>
      <c r="ES293" s="32" t="b">
        <f t="shared" si="214"/>
        <v>1</v>
      </c>
      <c r="ET293" t="s">
        <v>11</v>
      </c>
      <c r="EU293" t="s">
        <v>2522</v>
      </c>
      <c r="EV293" t="s">
        <v>2523</v>
      </c>
      <c r="EW293" t="s">
        <v>9398</v>
      </c>
      <c r="EX293" s="61">
        <v>43221.389600034723</v>
      </c>
      <c r="EY293" t="s">
        <v>9398</v>
      </c>
      <c r="EZ293" s="61">
        <v>43221.389600034723</v>
      </c>
    </row>
    <row r="294" spans="148:156" x14ac:dyDescent="0.35">
      <c r="ER294" s="32" t="str">
        <f t="shared" si="215"/>
        <v>ALP1FCS155</v>
      </c>
      <c r="ES294" s="32" t="b">
        <f t="shared" si="214"/>
        <v>1</v>
      </c>
      <c r="ET294" t="s">
        <v>11</v>
      </c>
      <c r="EU294" t="s">
        <v>2524</v>
      </c>
      <c r="EV294" t="s">
        <v>2525</v>
      </c>
      <c r="EW294" t="s">
        <v>9398</v>
      </c>
      <c r="EX294" s="61">
        <v>43221.38960185185</v>
      </c>
      <c r="EY294" t="s">
        <v>9398</v>
      </c>
      <c r="EZ294" s="61">
        <v>43221.38960185185</v>
      </c>
    </row>
    <row r="295" spans="148:156" x14ac:dyDescent="0.35">
      <c r="ER295" s="32" t="str">
        <f t="shared" si="215"/>
        <v>ALP1FCS160</v>
      </c>
      <c r="ES295" s="32" t="b">
        <f t="shared" si="214"/>
        <v>1</v>
      </c>
      <c r="ET295" t="s">
        <v>11</v>
      </c>
      <c r="EU295" t="s">
        <v>2526</v>
      </c>
      <c r="EV295" t="s">
        <v>2527</v>
      </c>
      <c r="EW295" t="s">
        <v>9398</v>
      </c>
      <c r="EX295" s="61">
        <v>43221.389603703705</v>
      </c>
      <c r="EY295" t="s">
        <v>9398</v>
      </c>
      <c r="EZ295" s="61">
        <v>43221.389603703705</v>
      </c>
    </row>
    <row r="296" spans="148:156" x14ac:dyDescent="0.35">
      <c r="ER296" s="32" t="str">
        <f t="shared" si="215"/>
        <v>ALP1FCS165</v>
      </c>
      <c r="ES296" s="32" t="b">
        <f t="shared" si="214"/>
        <v>1</v>
      </c>
      <c r="ET296" t="s">
        <v>11</v>
      </c>
      <c r="EU296" t="s">
        <v>2528</v>
      </c>
      <c r="EV296" t="s">
        <v>2529</v>
      </c>
      <c r="EW296" t="s">
        <v>9398</v>
      </c>
      <c r="EX296" s="61">
        <v>43221.389605555552</v>
      </c>
      <c r="EY296" t="s">
        <v>9398</v>
      </c>
      <c r="EZ296" s="61">
        <v>43221.389605555552</v>
      </c>
    </row>
    <row r="297" spans="148:156" x14ac:dyDescent="0.35">
      <c r="ER297" s="32" t="str">
        <f t="shared" si="215"/>
        <v>ALP1FCS305</v>
      </c>
      <c r="ES297" s="32" t="b">
        <f t="shared" si="214"/>
        <v>1</v>
      </c>
      <c r="ET297" t="s">
        <v>11</v>
      </c>
      <c r="EU297" t="s">
        <v>2530</v>
      </c>
      <c r="EV297" t="s">
        <v>2531</v>
      </c>
      <c r="EW297" t="s">
        <v>9398</v>
      </c>
      <c r="EX297" s="61">
        <v>43221.389607442128</v>
      </c>
      <c r="EY297" t="s">
        <v>9398</v>
      </c>
      <c r="EZ297" s="61">
        <v>43221.389607442128</v>
      </c>
    </row>
    <row r="298" spans="148:156" x14ac:dyDescent="0.35">
      <c r="ER298" s="32" t="str">
        <f t="shared" si="215"/>
        <v>ALP1FCS320</v>
      </c>
      <c r="ES298" s="32" t="b">
        <f t="shared" si="214"/>
        <v>1</v>
      </c>
      <c r="ET298" t="s">
        <v>11</v>
      </c>
      <c r="EU298" t="s">
        <v>2532</v>
      </c>
      <c r="EV298" t="s">
        <v>2533</v>
      </c>
      <c r="EW298" t="s">
        <v>9398</v>
      </c>
      <c r="EX298" s="61">
        <v>43221.389609375001</v>
      </c>
      <c r="EY298" t="s">
        <v>9398</v>
      </c>
      <c r="EZ298" s="61">
        <v>43221.389609375001</v>
      </c>
    </row>
    <row r="299" spans="148:156" x14ac:dyDescent="0.35">
      <c r="ER299" s="32" t="str">
        <f t="shared" si="215"/>
        <v>ALP1FCS400</v>
      </c>
      <c r="ES299" s="32" t="b">
        <f t="shared" si="214"/>
        <v>1</v>
      </c>
      <c r="ET299" t="s">
        <v>11</v>
      </c>
      <c r="EU299" t="s">
        <v>2534</v>
      </c>
      <c r="EV299" t="s">
        <v>2535</v>
      </c>
      <c r="EW299" t="s">
        <v>9398</v>
      </c>
      <c r="EX299" s="61">
        <v>43221.389611307874</v>
      </c>
      <c r="EY299" t="s">
        <v>9398</v>
      </c>
      <c r="EZ299" s="61">
        <v>43221.389611307874</v>
      </c>
    </row>
    <row r="300" spans="148:156" x14ac:dyDescent="0.35">
      <c r="ER300" s="32" t="str">
        <f t="shared" si="215"/>
        <v>ALP1FCS408</v>
      </c>
      <c r="ES300" s="32" t="b">
        <f t="shared" si="214"/>
        <v>1</v>
      </c>
      <c r="ET300" t="s">
        <v>11</v>
      </c>
      <c r="EU300" t="s">
        <v>2536</v>
      </c>
      <c r="EV300" t="s">
        <v>2537</v>
      </c>
      <c r="EW300" t="s">
        <v>9398</v>
      </c>
      <c r="EX300" s="61">
        <v>43221.389613194442</v>
      </c>
      <c r="EY300" t="s">
        <v>9398</v>
      </c>
      <c r="EZ300" s="61">
        <v>43221.389613194442</v>
      </c>
    </row>
    <row r="301" spans="148:156" x14ac:dyDescent="0.35">
      <c r="ER301" s="32" t="str">
        <f t="shared" si="215"/>
        <v>ALP1FCS420</v>
      </c>
      <c r="ES301" s="32" t="b">
        <f t="shared" si="214"/>
        <v>1</v>
      </c>
      <c r="ET301" t="s">
        <v>11</v>
      </c>
      <c r="EU301" t="s">
        <v>9958</v>
      </c>
      <c r="EV301" t="s">
        <v>9959</v>
      </c>
      <c r="EW301" t="s">
        <v>9398</v>
      </c>
      <c r="EX301" s="61">
        <v>43221.389615011576</v>
      </c>
      <c r="EY301" t="s">
        <v>9398</v>
      </c>
      <c r="EZ301" s="61">
        <v>43221.389615011576</v>
      </c>
    </row>
    <row r="302" spans="148:156" x14ac:dyDescent="0.35">
      <c r="ER302" s="32" t="str">
        <f t="shared" si="215"/>
        <v>ALP1FCS495</v>
      </c>
      <c r="ES302" s="32" t="b">
        <f t="shared" si="214"/>
        <v>1</v>
      </c>
      <c r="ET302" t="s">
        <v>11</v>
      </c>
      <c r="EU302" t="s">
        <v>2590</v>
      </c>
      <c r="EV302" t="s">
        <v>2597</v>
      </c>
      <c r="EW302" t="s">
        <v>9398</v>
      </c>
      <c r="EX302" s="61">
        <v>43221.389616863424</v>
      </c>
      <c r="EY302" t="s">
        <v>9398</v>
      </c>
      <c r="EZ302" s="61">
        <v>43221.389616863424</v>
      </c>
    </row>
    <row r="303" spans="148:156" x14ac:dyDescent="0.35">
      <c r="ER303" s="32" t="str">
        <f t="shared" si="215"/>
        <v>ALP1FCS500</v>
      </c>
      <c r="ES303" s="32" t="b">
        <f t="shared" si="214"/>
        <v>1</v>
      </c>
      <c r="ET303" t="s">
        <v>11</v>
      </c>
      <c r="EU303" t="s">
        <v>2538</v>
      </c>
      <c r="EV303" t="s">
        <v>2539</v>
      </c>
      <c r="EW303" t="s">
        <v>9398</v>
      </c>
      <c r="EX303" s="61">
        <v>43221.389618749999</v>
      </c>
      <c r="EY303" t="s">
        <v>9398</v>
      </c>
      <c r="EZ303" s="61">
        <v>43221.389618749999</v>
      </c>
    </row>
    <row r="304" spans="148:156" x14ac:dyDescent="0.35">
      <c r="ER304" s="32" t="str">
        <f t="shared" si="215"/>
        <v>ALP1FCS510</v>
      </c>
      <c r="ES304" s="32" t="b">
        <f t="shared" si="214"/>
        <v>1</v>
      </c>
      <c r="ET304" t="s">
        <v>11</v>
      </c>
      <c r="EU304" t="s">
        <v>2540</v>
      </c>
      <c r="EV304" t="s">
        <v>2541</v>
      </c>
      <c r="EW304" t="s">
        <v>9398</v>
      </c>
      <c r="EX304" s="61">
        <v>43221.389620601854</v>
      </c>
      <c r="EY304" t="s">
        <v>9398</v>
      </c>
      <c r="EZ304" s="61">
        <v>43221.389620601854</v>
      </c>
    </row>
    <row r="305" spans="148:156" x14ac:dyDescent="0.35">
      <c r="ER305" s="32" t="str">
        <f t="shared" si="215"/>
        <v>ALP1FCS515</v>
      </c>
      <c r="ES305" s="32" t="b">
        <f t="shared" si="214"/>
        <v>1</v>
      </c>
      <c r="ET305" t="s">
        <v>11</v>
      </c>
      <c r="EU305" t="s">
        <v>2542</v>
      </c>
      <c r="EV305" t="s">
        <v>2543</v>
      </c>
      <c r="EW305" t="s">
        <v>9398</v>
      </c>
      <c r="EX305" s="61">
        <v>43221.389622418981</v>
      </c>
      <c r="EY305" t="s">
        <v>9398</v>
      </c>
      <c r="EZ305" s="61">
        <v>43221.389622418981</v>
      </c>
    </row>
    <row r="306" spans="148:156" x14ac:dyDescent="0.35">
      <c r="ER306" s="32" t="str">
        <f t="shared" si="215"/>
        <v>ALP1FCS520</v>
      </c>
      <c r="ES306" s="32" t="b">
        <f t="shared" si="214"/>
        <v>1</v>
      </c>
      <c r="ET306" t="s">
        <v>11</v>
      </c>
      <c r="EU306" t="s">
        <v>2544</v>
      </c>
      <c r="EV306" t="s">
        <v>2545</v>
      </c>
      <c r="EW306" t="s">
        <v>9398</v>
      </c>
      <c r="EX306" s="61">
        <v>43221.389624270836</v>
      </c>
      <c r="EY306" t="s">
        <v>9398</v>
      </c>
      <c r="EZ306" s="61">
        <v>43221.389624270836</v>
      </c>
    </row>
    <row r="307" spans="148:156" x14ac:dyDescent="0.35">
      <c r="ER307" s="32" t="str">
        <f t="shared" si="215"/>
        <v>ALP1FCS525</v>
      </c>
      <c r="ES307" s="32" t="b">
        <f t="shared" si="214"/>
        <v>1</v>
      </c>
      <c r="ET307" t="s">
        <v>11</v>
      </c>
      <c r="EU307" t="s">
        <v>2546</v>
      </c>
      <c r="EV307" t="s">
        <v>2547</v>
      </c>
      <c r="EW307" t="s">
        <v>9398</v>
      </c>
      <c r="EX307" s="61">
        <v>43221.389626122684</v>
      </c>
      <c r="EY307" t="s">
        <v>9398</v>
      </c>
      <c r="EZ307" s="61">
        <v>43221.389626122684</v>
      </c>
    </row>
    <row r="308" spans="148:156" x14ac:dyDescent="0.35">
      <c r="ER308" s="32" t="str">
        <f t="shared" si="215"/>
        <v>ALP1FCS530</v>
      </c>
      <c r="ES308" s="32" t="b">
        <f t="shared" si="214"/>
        <v>1</v>
      </c>
      <c r="ET308" t="s">
        <v>11</v>
      </c>
      <c r="EU308" t="s">
        <v>2548</v>
      </c>
      <c r="EV308" t="s">
        <v>11375</v>
      </c>
      <c r="EW308" t="s">
        <v>9398</v>
      </c>
      <c r="EX308" s="61">
        <v>43221.389627928242</v>
      </c>
      <c r="EY308" t="s">
        <v>9398</v>
      </c>
      <c r="EZ308" s="61">
        <v>43221.389627928242</v>
      </c>
    </row>
    <row r="309" spans="148:156" x14ac:dyDescent="0.35">
      <c r="ER309" s="32" t="str">
        <f t="shared" si="215"/>
        <v>ALP1FCS535</v>
      </c>
      <c r="ES309" s="32" t="b">
        <f t="shared" si="214"/>
        <v>1</v>
      </c>
      <c r="ET309" t="s">
        <v>11</v>
      </c>
      <c r="EU309" t="s">
        <v>2549</v>
      </c>
      <c r="EV309" t="s">
        <v>2550</v>
      </c>
      <c r="EW309" t="s">
        <v>9398</v>
      </c>
      <c r="EX309" s="61">
        <v>43221.389629826386</v>
      </c>
      <c r="EY309" t="s">
        <v>9398</v>
      </c>
      <c r="EZ309" s="61">
        <v>43221.389629826386</v>
      </c>
    </row>
    <row r="310" spans="148:156" x14ac:dyDescent="0.35">
      <c r="ER310" s="32" t="str">
        <f t="shared" si="215"/>
        <v>ALP1FCS540</v>
      </c>
      <c r="ES310" s="32" t="b">
        <f t="shared" si="214"/>
        <v>1</v>
      </c>
      <c r="ET310" t="s">
        <v>11</v>
      </c>
      <c r="EU310" t="s">
        <v>2551</v>
      </c>
      <c r="EV310" t="s">
        <v>2552</v>
      </c>
      <c r="EW310" t="s">
        <v>9398</v>
      </c>
      <c r="EX310" s="61">
        <v>43221.389631631944</v>
      </c>
      <c r="EY310" t="s">
        <v>9398</v>
      </c>
      <c r="EZ310" s="61">
        <v>43221.389631631944</v>
      </c>
    </row>
    <row r="311" spans="148:156" x14ac:dyDescent="0.35">
      <c r="ER311" s="32" t="str">
        <f t="shared" si="215"/>
        <v>ALP1FCS545</v>
      </c>
      <c r="ES311" s="32" t="b">
        <f t="shared" si="214"/>
        <v>1</v>
      </c>
      <c r="ET311" t="s">
        <v>11</v>
      </c>
      <c r="EU311" t="s">
        <v>2553</v>
      </c>
      <c r="EV311" t="s">
        <v>2554</v>
      </c>
      <c r="EW311" t="s">
        <v>9398</v>
      </c>
      <c r="EX311" s="61">
        <v>43221.389633530096</v>
      </c>
      <c r="EY311" t="s">
        <v>9398</v>
      </c>
      <c r="EZ311" s="61">
        <v>43221.389633530096</v>
      </c>
    </row>
    <row r="312" spans="148:156" x14ac:dyDescent="0.35">
      <c r="ER312" s="32" t="str">
        <f t="shared" si="215"/>
        <v>ALP1FCSC</v>
      </c>
      <c r="ES312" s="32" t="b">
        <f t="shared" si="214"/>
        <v>1</v>
      </c>
      <c r="ET312" t="s">
        <v>11</v>
      </c>
      <c r="EU312" t="s">
        <v>2555</v>
      </c>
      <c r="EV312" t="s">
        <v>2556</v>
      </c>
      <c r="EW312" t="s">
        <v>9398</v>
      </c>
      <c r="EX312" s="61">
        <v>43221.389635416665</v>
      </c>
      <c r="EY312" t="s">
        <v>9398</v>
      </c>
      <c r="EZ312" s="61">
        <v>43221.389635416665</v>
      </c>
    </row>
    <row r="313" spans="148:156" x14ac:dyDescent="0.35">
      <c r="ER313" s="32" t="str">
        <f t="shared" si="215"/>
        <v>ALP1FCSHOW</v>
      </c>
      <c r="ES313" s="32" t="b">
        <f t="shared" si="214"/>
        <v>1</v>
      </c>
      <c r="ET313" t="s">
        <v>11</v>
      </c>
      <c r="EU313" t="s">
        <v>2557</v>
      </c>
      <c r="EV313" t="s">
        <v>2558</v>
      </c>
      <c r="EW313" t="s">
        <v>9398</v>
      </c>
      <c r="EX313" s="61">
        <v>43221.389637349537</v>
      </c>
      <c r="EY313" t="s">
        <v>9398</v>
      </c>
      <c r="EZ313" s="61">
        <v>43221.389637349537</v>
      </c>
    </row>
    <row r="314" spans="148:156" x14ac:dyDescent="0.35">
      <c r="ER314" s="32" t="str">
        <f t="shared" si="215"/>
        <v>ALP1FCSS</v>
      </c>
      <c r="ES314" s="32" t="b">
        <f t="shared" si="214"/>
        <v>1</v>
      </c>
      <c r="ET314" t="s">
        <v>11</v>
      </c>
      <c r="EU314" t="s">
        <v>2593</v>
      </c>
      <c r="EV314" t="s">
        <v>2594</v>
      </c>
      <c r="EW314" t="s">
        <v>9398</v>
      </c>
      <c r="EX314" s="61">
        <v>43221.389639317131</v>
      </c>
      <c r="EY314" t="s">
        <v>9398</v>
      </c>
      <c r="EZ314" s="61">
        <v>43221.389639317131</v>
      </c>
    </row>
    <row r="315" spans="148:156" x14ac:dyDescent="0.35">
      <c r="ER315" s="32" t="str">
        <f t="shared" si="215"/>
        <v>ALP1FCWAR</v>
      </c>
      <c r="ES315" s="32" t="b">
        <f t="shared" si="214"/>
        <v>1</v>
      </c>
      <c r="ET315" t="s">
        <v>11</v>
      </c>
      <c r="EU315" t="s">
        <v>2559</v>
      </c>
      <c r="EV315" t="s">
        <v>2560</v>
      </c>
      <c r="EW315" t="s">
        <v>9398</v>
      </c>
      <c r="EX315" s="61">
        <v>43221.389641238427</v>
      </c>
      <c r="EY315" t="s">
        <v>9398</v>
      </c>
      <c r="EZ315" s="61">
        <v>43221.389641238427</v>
      </c>
    </row>
    <row r="316" spans="148:156" x14ac:dyDescent="0.35">
      <c r="ER316" s="32" t="str">
        <f t="shared" si="215"/>
        <v>CHA1AGA125</v>
      </c>
      <c r="ES316" s="32" t="b">
        <f t="shared" si="214"/>
        <v>1</v>
      </c>
      <c r="ET316" t="s">
        <v>9821</v>
      </c>
      <c r="EU316" t="s">
        <v>10309</v>
      </c>
      <c r="EV316" t="s">
        <v>10311</v>
      </c>
      <c r="EW316" t="s">
        <v>9398</v>
      </c>
      <c r="EX316" s="61">
        <v>43237.664976932872</v>
      </c>
      <c r="EY316" t="s">
        <v>9398</v>
      </c>
      <c r="EZ316" s="61">
        <v>43237.664976932872</v>
      </c>
    </row>
    <row r="317" spans="148:156" x14ac:dyDescent="0.35">
      <c r="ER317" s="32" t="str">
        <f t="shared" si="215"/>
        <v>CHA1AGA127</v>
      </c>
      <c r="ES317" s="32" t="b">
        <f t="shared" si="214"/>
        <v>1</v>
      </c>
      <c r="ET317" t="s">
        <v>9821</v>
      </c>
      <c r="EU317" t="s">
        <v>10169</v>
      </c>
      <c r="EV317" t="s">
        <v>9942</v>
      </c>
      <c r="EW317" t="s">
        <v>9398</v>
      </c>
      <c r="EX317" s="61">
        <v>43208.777283333337</v>
      </c>
      <c r="EY317" t="s">
        <v>9398</v>
      </c>
      <c r="EZ317" s="61">
        <v>43208.777283333337</v>
      </c>
    </row>
    <row r="318" spans="148:156" x14ac:dyDescent="0.35">
      <c r="ER318" s="32" t="str">
        <f t="shared" si="215"/>
        <v>CHA1AGA320</v>
      </c>
      <c r="ES318" s="32" t="b">
        <f t="shared" si="214"/>
        <v>1</v>
      </c>
      <c r="ET318" t="s">
        <v>9821</v>
      </c>
      <c r="EU318" t="s">
        <v>9943</v>
      </c>
      <c r="EV318" t="s">
        <v>9944</v>
      </c>
      <c r="EW318" t="s">
        <v>9398</v>
      </c>
      <c r="EX318" s="61">
        <v>43208.777290659724</v>
      </c>
      <c r="EY318" t="s">
        <v>9398</v>
      </c>
      <c r="EZ318" s="61">
        <v>43208.777290659724</v>
      </c>
    </row>
    <row r="319" spans="148:156" x14ac:dyDescent="0.35">
      <c r="ER319" s="32" t="str">
        <f t="shared" si="215"/>
        <v>CHA1AGA406</v>
      </c>
      <c r="ES319" s="32" t="b">
        <f t="shared" si="214"/>
        <v>1</v>
      </c>
      <c r="ET319" t="s">
        <v>9821</v>
      </c>
      <c r="EU319" t="s">
        <v>9945</v>
      </c>
      <c r="EV319" t="s">
        <v>10093</v>
      </c>
      <c r="EW319" t="s">
        <v>9398</v>
      </c>
      <c r="EX319" s="61">
        <v>43208.777298032408</v>
      </c>
      <c r="EY319" t="s">
        <v>9398</v>
      </c>
      <c r="EZ319" s="61">
        <v>43208.777298032408</v>
      </c>
    </row>
    <row r="320" spans="148:156" x14ac:dyDescent="0.35">
      <c r="ER320" s="32" t="str">
        <f t="shared" si="215"/>
        <v>CHA1AGA520</v>
      </c>
      <c r="ES320" s="32" t="b">
        <f t="shared" si="214"/>
        <v>1</v>
      </c>
      <c r="ET320" t="s">
        <v>9821</v>
      </c>
      <c r="EU320" t="s">
        <v>10303</v>
      </c>
      <c r="EV320" t="s">
        <v>10306</v>
      </c>
      <c r="EW320" t="s">
        <v>9398</v>
      </c>
      <c r="EX320" s="61">
        <v>43237.664967476849</v>
      </c>
      <c r="EY320" t="s">
        <v>9398</v>
      </c>
      <c r="EZ320" s="61">
        <v>43237.664967476849</v>
      </c>
    </row>
    <row r="321" spans="148:156" x14ac:dyDescent="0.35">
      <c r="ER321" s="32" t="str">
        <f t="shared" si="215"/>
        <v>CHA1AGA530</v>
      </c>
      <c r="ES321" s="32" t="b">
        <f t="shared" si="214"/>
        <v>1</v>
      </c>
      <c r="ET321" t="s">
        <v>9821</v>
      </c>
      <c r="EU321" t="s">
        <v>9946</v>
      </c>
      <c r="EV321" t="s">
        <v>11376</v>
      </c>
      <c r="EW321" t="s">
        <v>9398</v>
      </c>
      <c r="EX321" s="61">
        <v>43208.777305208336</v>
      </c>
      <c r="EY321" t="s">
        <v>9398</v>
      </c>
      <c r="EZ321" s="61">
        <v>43208.777305208336</v>
      </c>
    </row>
    <row r="322" spans="148:156" x14ac:dyDescent="0.35">
      <c r="ER322" s="32" t="str">
        <f t="shared" si="215"/>
        <v>CHA1AGA545</v>
      </c>
      <c r="ES322" s="32" t="b">
        <f t="shared" si="214"/>
        <v>1</v>
      </c>
      <c r="ET322" t="s">
        <v>9821</v>
      </c>
      <c r="EU322" t="s">
        <v>9947</v>
      </c>
      <c r="EV322" t="s">
        <v>9948</v>
      </c>
      <c r="EW322" t="s">
        <v>9398</v>
      </c>
      <c r="EX322" s="61">
        <v>43208.77731258102</v>
      </c>
      <c r="EY322" t="s">
        <v>9398</v>
      </c>
      <c r="EZ322" s="61">
        <v>43208.77731258102</v>
      </c>
    </row>
    <row r="323" spans="148:156" x14ac:dyDescent="0.35">
      <c r="ER323" s="32" t="str">
        <f t="shared" si="215"/>
        <v>CHA1AGAFE</v>
      </c>
      <c r="ES323" s="32" t="b">
        <f t="shared" si="214"/>
        <v>1</v>
      </c>
      <c r="ET323" t="s">
        <v>9821</v>
      </c>
      <c r="EU323" t="s">
        <v>10164</v>
      </c>
      <c r="EV323" t="s">
        <v>10180</v>
      </c>
      <c r="EW323" t="s">
        <v>9398</v>
      </c>
      <c r="EX323" s="61">
        <v>43208.777268136575</v>
      </c>
      <c r="EY323" t="s">
        <v>9398</v>
      </c>
      <c r="EZ323" s="61">
        <v>43208.777268136575</v>
      </c>
    </row>
    <row r="324" spans="148:156" x14ac:dyDescent="0.35">
      <c r="ER324" s="32" t="str">
        <f t="shared" si="215"/>
        <v>CHA1AGAM</v>
      </c>
      <c r="ES324" s="32" t="b">
        <f t="shared" si="214"/>
        <v>1</v>
      </c>
      <c r="ET324" t="s">
        <v>9821</v>
      </c>
      <c r="EU324" t="s">
        <v>9949</v>
      </c>
      <c r="EV324" t="s">
        <v>9950</v>
      </c>
      <c r="EW324" t="s">
        <v>9398</v>
      </c>
      <c r="EX324" s="61">
        <v>43208.777251423613</v>
      </c>
      <c r="EY324" t="s">
        <v>9398</v>
      </c>
      <c r="EZ324" s="61">
        <v>43208.777251423613</v>
      </c>
    </row>
    <row r="325" spans="148:156" x14ac:dyDescent="0.35">
      <c r="ER325" s="32" t="str">
        <f t="shared" si="215"/>
        <v>CHA1AGAMOT</v>
      </c>
      <c r="ES325" s="32" t="b">
        <f t="shared" si="214"/>
        <v>1</v>
      </c>
      <c r="ET325" t="s">
        <v>9821</v>
      </c>
      <c r="EU325" t="s">
        <v>11286</v>
      </c>
      <c r="EV325" t="s">
        <v>11287</v>
      </c>
      <c r="EW325" t="s">
        <v>9398</v>
      </c>
      <c r="EX325" s="61">
        <v>43301.636325810185</v>
      </c>
      <c r="EY325" t="s">
        <v>9398</v>
      </c>
      <c r="EZ325" s="61">
        <v>43301.636325810185</v>
      </c>
    </row>
    <row r="326" spans="148:156" x14ac:dyDescent="0.35">
      <c r="ER326" s="32" t="str">
        <f t="shared" si="215"/>
        <v>CHA1AGE125</v>
      </c>
      <c r="ES326" s="32" t="b">
        <f t="shared" si="214"/>
        <v>1</v>
      </c>
      <c r="ET326" t="s">
        <v>9821</v>
      </c>
      <c r="EU326" t="s">
        <v>10235</v>
      </c>
      <c r="EV326" t="s">
        <v>10236</v>
      </c>
      <c r="EW326" t="s">
        <v>9398</v>
      </c>
      <c r="EX326" s="61">
        <v>43237.664982175927</v>
      </c>
      <c r="EY326" t="s">
        <v>9398</v>
      </c>
      <c r="EZ326" s="61">
        <v>43237.664982175927</v>
      </c>
    </row>
    <row r="327" spans="148:156" x14ac:dyDescent="0.35">
      <c r="ER327" s="32" t="str">
        <f t="shared" si="215"/>
        <v>CHA1AGE127</v>
      </c>
      <c r="ES327" s="32" t="b">
        <f t="shared" si="214"/>
        <v>1</v>
      </c>
      <c r="ET327" t="s">
        <v>9821</v>
      </c>
      <c r="EU327" t="s">
        <v>10170</v>
      </c>
      <c r="EV327" t="s">
        <v>10185</v>
      </c>
      <c r="EW327" t="s">
        <v>9398</v>
      </c>
      <c r="EX327" s="61">
        <v>43208.777285763892</v>
      </c>
      <c r="EY327" t="s">
        <v>9398</v>
      </c>
      <c r="EZ327" s="61">
        <v>43208.777285763892</v>
      </c>
    </row>
    <row r="328" spans="148:156" x14ac:dyDescent="0.35">
      <c r="ER328" s="32" t="str">
        <f t="shared" si="215"/>
        <v>CHA1AGE320</v>
      </c>
      <c r="ES328" s="32" t="b">
        <f t="shared" ref="ES328:ES391" si="216">VLOOKUP(EU328,M:N,2,0)=EV328</f>
        <v>1</v>
      </c>
      <c r="ET328" t="s">
        <v>9821</v>
      </c>
      <c r="EU328" t="s">
        <v>10172</v>
      </c>
      <c r="EV328" t="s">
        <v>10187</v>
      </c>
      <c r="EW328" t="s">
        <v>9398</v>
      </c>
      <c r="EX328" s="61">
        <v>43208.777293090279</v>
      </c>
      <c r="EY328" t="s">
        <v>9398</v>
      </c>
      <c r="EZ328" s="61">
        <v>43208.777293090279</v>
      </c>
    </row>
    <row r="329" spans="148:156" x14ac:dyDescent="0.35">
      <c r="ER329" s="32" t="str">
        <f t="shared" si="215"/>
        <v>CHA1AGE406</v>
      </c>
      <c r="ES329" s="32" t="b">
        <f t="shared" si="216"/>
        <v>1</v>
      </c>
      <c r="ET329" t="s">
        <v>9821</v>
      </c>
      <c r="EU329" t="s">
        <v>10174</v>
      </c>
      <c r="EV329" t="s">
        <v>10189</v>
      </c>
      <c r="EW329" t="s">
        <v>9398</v>
      </c>
      <c r="EX329" s="61">
        <v>43208.777300497684</v>
      </c>
      <c r="EY329" t="s">
        <v>9398</v>
      </c>
      <c r="EZ329" s="61">
        <v>43208.777300497684</v>
      </c>
    </row>
    <row r="330" spans="148:156" x14ac:dyDescent="0.35">
      <c r="ER330" s="32" t="str">
        <f t="shared" si="215"/>
        <v>CHA1AGE520</v>
      </c>
      <c r="ES330" s="32" t="b">
        <f t="shared" si="216"/>
        <v>1</v>
      </c>
      <c r="ET330" t="s">
        <v>9821</v>
      </c>
      <c r="EU330" t="s">
        <v>10304</v>
      </c>
      <c r="EV330" t="s">
        <v>10307</v>
      </c>
      <c r="EW330" t="s">
        <v>9398</v>
      </c>
      <c r="EX330" s="61">
        <v>43237.664971759259</v>
      </c>
      <c r="EY330" t="s">
        <v>9398</v>
      </c>
      <c r="EZ330" s="61">
        <v>43237.664971759259</v>
      </c>
    </row>
    <row r="331" spans="148:156" x14ac:dyDescent="0.35">
      <c r="ER331" s="32" t="str">
        <f t="shared" si="215"/>
        <v>CHA1AGE530</v>
      </c>
      <c r="ES331" s="32" t="b">
        <f t="shared" si="216"/>
        <v>1</v>
      </c>
      <c r="ET331" t="s">
        <v>9821</v>
      </c>
      <c r="EU331" t="s">
        <v>10176</v>
      </c>
      <c r="EV331" t="s">
        <v>11377</v>
      </c>
      <c r="EW331" t="s">
        <v>9398</v>
      </c>
      <c r="EX331" s="61">
        <v>43208.777307638891</v>
      </c>
      <c r="EY331" t="s">
        <v>9398</v>
      </c>
      <c r="EZ331" s="61">
        <v>43208.777307638891</v>
      </c>
    </row>
    <row r="332" spans="148:156" x14ac:dyDescent="0.35">
      <c r="ER332" s="32" t="str">
        <f t="shared" si="215"/>
        <v>CHA1AGE545</v>
      </c>
      <c r="ES332" s="32" t="b">
        <f t="shared" si="216"/>
        <v>1</v>
      </c>
      <c r="ET332" t="s">
        <v>9821</v>
      </c>
      <c r="EU332" t="s">
        <v>10178</v>
      </c>
      <c r="EV332" t="s">
        <v>10191</v>
      </c>
      <c r="EW332" t="s">
        <v>9398</v>
      </c>
      <c r="EX332" s="61">
        <v>43208.777315081017</v>
      </c>
      <c r="EY332" t="s">
        <v>9398</v>
      </c>
      <c r="EZ332" s="61">
        <v>43208.777315081017</v>
      </c>
    </row>
    <row r="333" spans="148:156" x14ac:dyDescent="0.35">
      <c r="ER333" s="32" t="str">
        <f t="shared" si="215"/>
        <v>CHA1AGEQ</v>
      </c>
      <c r="ES333" s="32" t="b">
        <f t="shared" si="216"/>
        <v>1</v>
      </c>
      <c r="ET333" t="s">
        <v>9821</v>
      </c>
      <c r="EU333" t="s">
        <v>10088</v>
      </c>
      <c r="EV333" t="s">
        <v>10083</v>
      </c>
      <c r="EW333" t="s">
        <v>9398</v>
      </c>
      <c r="EX333" s="61">
        <v>43208.777255787034</v>
      </c>
      <c r="EY333" t="s">
        <v>9398</v>
      </c>
      <c r="EZ333" s="61">
        <v>43208.777255787034</v>
      </c>
    </row>
    <row r="334" spans="148:156" x14ac:dyDescent="0.35">
      <c r="ER334" s="32" t="str">
        <f t="shared" si="215"/>
        <v>CHA1AGEQOT</v>
      </c>
      <c r="ES334" s="32" t="b">
        <f t="shared" si="216"/>
        <v>1</v>
      </c>
      <c r="ET334" t="s">
        <v>9821</v>
      </c>
      <c r="EU334" t="s">
        <v>11284</v>
      </c>
      <c r="EV334" t="s">
        <v>11285</v>
      </c>
      <c r="EW334" t="s">
        <v>9398</v>
      </c>
      <c r="EX334" s="61">
        <v>43301.636328356479</v>
      </c>
      <c r="EY334" t="s">
        <v>9398</v>
      </c>
      <c r="EZ334" s="61">
        <v>43301.636328356479</v>
      </c>
    </row>
    <row r="335" spans="148:156" x14ac:dyDescent="0.35">
      <c r="ER335" s="32" t="str">
        <f t="shared" si="215"/>
        <v>CHA1AGEST</v>
      </c>
      <c r="ES335" s="32" t="b">
        <f t="shared" si="216"/>
        <v>1</v>
      </c>
      <c r="ET335" t="s">
        <v>9821</v>
      </c>
      <c r="EU335" t="s">
        <v>10797</v>
      </c>
      <c r="EV335" t="s">
        <v>10798</v>
      </c>
      <c r="EW335" t="s">
        <v>9398</v>
      </c>
      <c r="EX335" s="61">
        <v>43301.635382986111</v>
      </c>
      <c r="EY335" t="s">
        <v>9398</v>
      </c>
      <c r="EZ335" s="61">
        <v>43301.635382986111</v>
      </c>
    </row>
    <row r="336" spans="148:156" x14ac:dyDescent="0.35">
      <c r="ER336" s="32" t="str">
        <f t="shared" si="215"/>
        <v>CHA1AGIN</v>
      </c>
      <c r="ES336" s="32" t="b">
        <f t="shared" si="216"/>
        <v>1</v>
      </c>
      <c r="ET336" t="s">
        <v>9821</v>
      </c>
      <c r="EU336" t="s">
        <v>10089</v>
      </c>
      <c r="EV336" t="s">
        <v>10084</v>
      </c>
      <c r="EW336" t="s">
        <v>9398</v>
      </c>
      <c r="EX336" s="61">
        <v>43208.777258333335</v>
      </c>
      <c r="EY336" t="s">
        <v>9398</v>
      </c>
      <c r="EZ336" s="61">
        <v>43208.777258333335</v>
      </c>
    </row>
    <row r="337" spans="148:156" x14ac:dyDescent="0.35">
      <c r="ER337" s="32" t="str">
        <f t="shared" si="215"/>
        <v>CHA1AGLS</v>
      </c>
      <c r="ES337" s="32" t="b">
        <f t="shared" si="216"/>
        <v>1</v>
      </c>
      <c r="ET337" t="s">
        <v>9821</v>
      </c>
      <c r="EU337" t="s">
        <v>10090</v>
      </c>
      <c r="EV337" t="s">
        <v>10085</v>
      </c>
      <c r="EW337" t="s">
        <v>9398</v>
      </c>
      <c r="EX337" s="61">
        <v>43208.777260844909</v>
      </c>
      <c r="EY337" t="s">
        <v>9398</v>
      </c>
      <c r="EZ337" s="61">
        <v>43208.777260844909</v>
      </c>
    </row>
    <row r="338" spans="148:156" x14ac:dyDescent="0.35">
      <c r="ER338" s="32" t="str">
        <f t="shared" si="215"/>
        <v>CHA1AGMKT</v>
      </c>
      <c r="ES338" s="32" t="b">
        <f t="shared" si="216"/>
        <v>1</v>
      </c>
      <c r="ET338" t="s">
        <v>9821</v>
      </c>
      <c r="EU338" t="s">
        <v>10829</v>
      </c>
      <c r="EV338" t="s">
        <v>10830</v>
      </c>
      <c r="EW338" t="s">
        <v>9398</v>
      </c>
      <c r="EX338" s="61">
        <v>43301.635380706015</v>
      </c>
      <c r="EY338" t="s">
        <v>9398</v>
      </c>
      <c r="EZ338" s="61">
        <v>43301.635380706015</v>
      </c>
    </row>
    <row r="339" spans="148:156" x14ac:dyDescent="0.35">
      <c r="ER339" s="32" t="str">
        <f t="shared" si="215"/>
        <v>CHA1AGPC</v>
      </c>
      <c r="ES339" s="32" t="b">
        <f t="shared" si="216"/>
        <v>1</v>
      </c>
      <c r="ET339" t="s">
        <v>9821</v>
      </c>
      <c r="EU339" t="s">
        <v>10796</v>
      </c>
      <c r="EV339" t="s">
        <v>10795</v>
      </c>
      <c r="EW339" t="s">
        <v>9398</v>
      </c>
      <c r="EX339" s="61">
        <v>43301.635373067133</v>
      </c>
      <c r="EY339" t="s">
        <v>9398</v>
      </c>
      <c r="EZ339" s="61">
        <v>43301.635373067133</v>
      </c>
    </row>
    <row r="340" spans="148:156" x14ac:dyDescent="0.35">
      <c r="ER340" s="32" t="str">
        <f t="shared" si="215"/>
        <v>CHA1AGR&amp;D</v>
      </c>
      <c r="ES340" s="32" t="b">
        <f t="shared" si="216"/>
        <v>1</v>
      </c>
      <c r="ET340" t="s">
        <v>9821</v>
      </c>
      <c r="EU340" t="s">
        <v>10165</v>
      </c>
      <c r="EV340" t="s">
        <v>10181</v>
      </c>
      <c r="EW340" t="s">
        <v>9398</v>
      </c>
      <c r="EX340" s="61">
        <v>43208.777270636572</v>
      </c>
      <c r="EY340" t="s">
        <v>9398</v>
      </c>
      <c r="EZ340" s="61">
        <v>43208.777270636572</v>
      </c>
    </row>
    <row r="341" spans="148:156" x14ac:dyDescent="0.35">
      <c r="ER341" s="32" t="str">
        <f t="shared" si="215"/>
        <v>CHA1AGRB</v>
      </c>
      <c r="ES341" s="32" t="b">
        <f t="shared" si="216"/>
        <v>1</v>
      </c>
      <c r="ET341" t="s">
        <v>9821</v>
      </c>
      <c r="EU341" t="s">
        <v>10091</v>
      </c>
      <c r="EV341" t="s">
        <v>10086</v>
      </c>
      <c r="EW341" t="s">
        <v>9398</v>
      </c>
      <c r="EX341" s="61">
        <v>43208.777263229167</v>
      </c>
      <c r="EY341" t="s">
        <v>9398</v>
      </c>
      <c r="EZ341" s="61">
        <v>43208.777263229167</v>
      </c>
    </row>
    <row r="342" spans="148:156" x14ac:dyDescent="0.35">
      <c r="ER342" s="32" t="str">
        <f t="shared" si="215"/>
        <v>CHA1AGROY</v>
      </c>
      <c r="ES342" s="32" t="b">
        <f t="shared" si="216"/>
        <v>1</v>
      </c>
      <c r="ET342" t="s">
        <v>9821</v>
      </c>
      <c r="EU342" t="s">
        <v>10166</v>
      </c>
      <c r="EV342" t="s">
        <v>10182</v>
      </c>
      <c r="EW342" t="s">
        <v>9398</v>
      </c>
      <c r="EX342" s="61">
        <v>43208.777273067128</v>
      </c>
      <c r="EY342" t="s">
        <v>9398</v>
      </c>
      <c r="EZ342" s="61">
        <v>43208.777273067128</v>
      </c>
    </row>
    <row r="343" spans="148:156" x14ac:dyDescent="0.35">
      <c r="ER343" s="32" t="str">
        <f t="shared" si="215"/>
        <v>CHA1AGS125</v>
      </c>
      <c r="ES343" s="32" t="b">
        <f t="shared" si="216"/>
        <v>1</v>
      </c>
      <c r="ET343" t="s">
        <v>9821</v>
      </c>
      <c r="EU343" t="s">
        <v>10310</v>
      </c>
      <c r="EV343" t="s">
        <v>10312</v>
      </c>
      <c r="EW343" t="s">
        <v>9398</v>
      </c>
      <c r="EX343" s="61">
        <v>43237.664979548608</v>
      </c>
      <c r="EY343" t="s">
        <v>9398</v>
      </c>
      <c r="EZ343" s="61">
        <v>43237.664979548608</v>
      </c>
    </row>
    <row r="344" spans="148:156" x14ac:dyDescent="0.35">
      <c r="ER344" s="32" t="str">
        <f t="shared" si="215"/>
        <v>CHA1AGS127</v>
      </c>
      <c r="ES344" s="32" t="b">
        <f t="shared" si="216"/>
        <v>1</v>
      </c>
      <c r="ET344" t="s">
        <v>9821</v>
      </c>
      <c r="EU344" t="s">
        <v>10171</v>
      </c>
      <c r="EV344" t="s">
        <v>10186</v>
      </c>
      <c r="EW344" t="s">
        <v>9398</v>
      </c>
      <c r="EX344" s="61">
        <v>43208.777288194447</v>
      </c>
      <c r="EY344" t="s">
        <v>9398</v>
      </c>
      <c r="EZ344" s="61">
        <v>43208.777288194447</v>
      </c>
    </row>
    <row r="345" spans="148:156" x14ac:dyDescent="0.35">
      <c r="ER345" s="32" t="str">
        <f t="shared" si="215"/>
        <v>CHA1AGS320</v>
      </c>
      <c r="ES345" s="32" t="b">
        <f t="shared" si="216"/>
        <v>1</v>
      </c>
      <c r="ET345" t="s">
        <v>9821</v>
      </c>
      <c r="EU345" t="s">
        <v>10173</v>
      </c>
      <c r="EV345" t="s">
        <v>10188</v>
      </c>
      <c r="EW345" t="s">
        <v>9398</v>
      </c>
      <c r="EX345" s="61">
        <v>43208.777295520835</v>
      </c>
      <c r="EY345" t="s">
        <v>9398</v>
      </c>
      <c r="EZ345" s="61">
        <v>43208.777295520835</v>
      </c>
    </row>
    <row r="346" spans="148:156" x14ac:dyDescent="0.35">
      <c r="ER346" s="32" t="str">
        <f t="shared" si="215"/>
        <v>CHA1AGS406</v>
      </c>
      <c r="ES346" s="32" t="b">
        <f t="shared" si="216"/>
        <v>1</v>
      </c>
      <c r="ET346" t="s">
        <v>9821</v>
      </c>
      <c r="EU346" t="s">
        <v>10175</v>
      </c>
      <c r="EV346" t="s">
        <v>10190</v>
      </c>
      <c r="EW346" t="s">
        <v>9398</v>
      </c>
      <c r="EX346" s="61">
        <v>43208.777302858798</v>
      </c>
      <c r="EY346" t="s">
        <v>9398</v>
      </c>
      <c r="EZ346" s="61">
        <v>43208.777302858798</v>
      </c>
    </row>
    <row r="347" spans="148:156" x14ac:dyDescent="0.35">
      <c r="ER347" s="32" t="str">
        <f t="shared" ref="ER347:ER410" si="217">ET347&amp;EU347</f>
        <v>CHA1AGS520</v>
      </c>
      <c r="ES347" s="32" t="b">
        <f t="shared" si="216"/>
        <v>1</v>
      </c>
      <c r="ET347" t="s">
        <v>9821</v>
      </c>
      <c r="EU347" t="s">
        <v>10305</v>
      </c>
      <c r="EV347" t="s">
        <v>10308</v>
      </c>
      <c r="EW347" t="s">
        <v>9398</v>
      </c>
      <c r="EX347" s="61">
        <v>43237.664974270832</v>
      </c>
      <c r="EY347" t="s">
        <v>9398</v>
      </c>
      <c r="EZ347" s="61">
        <v>43237.664974270832</v>
      </c>
    </row>
    <row r="348" spans="148:156" x14ac:dyDescent="0.35">
      <c r="ER348" s="32" t="str">
        <f t="shared" si="217"/>
        <v>CHA1AGS530</v>
      </c>
      <c r="ES348" s="32" t="b">
        <f t="shared" si="216"/>
        <v>1</v>
      </c>
      <c r="ET348" t="s">
        <v>9821</v>
      </c>
      <c r="EU348" t="s">
        <v>10177</v>
      </c>
      <c r="EV348" t="s">
        <v>11378</v>
      </c>
      <c r="EW348" t="s">
        <v>9398</v>
      </c>
      <c r="EX348" s="61">
        <v>43208.777310034726</v>
      </c>
      <c r="EY348" t="s">
        <v>9398</v>
      </c>
      <c r="EZ348" s="61">
        <v>43208.777310034726</v>
      </c>
    </row>
    <row r="349" spans="148:156" x14ac:dyDescent="0.35">
      <c r="ER349" s="32" t="str">
        <f t="shared" si="217"/>
        <v>CHA1AGS545</v>
      </c>
      <c r="ES349" s="32" t="b">
        <f t="shared" si="216"/>
        <v>1</v>
      </c>
      <c r="ET349" t="s">
        <v>9821</v>
      </c>
      <c r="EU349" t="s">
        <v>10179</v>
      </c>
      <c r="EV349" t="s">
        <v>10192</v>
      </c>
      <c r="EW349" t="s">
        <v>9398</v>
      </c>
      <c r="EX349" s="61">
        <v>43208.777317476852</v>
      </c>
      <c r="EY349" t="s">
        <v>9398</v>
      </c>
      <c r="EZ349" s="61">
        <v>43208.777317476852</v>
      </c>
    </row>
    <row r="350" spans="148:156" x14ac:dyDescent="0.35">
      <c r="ER350" s="32" t="str">
        <f t="shared" si="217"/>
        <v>CHA1AGSC</v>
      </c>
      <c r="ES350" s="32" t="b">
        <f t="shared" si="216"/>
        <v>1</v>
      </c>
      <c r="ET350" t="s">
        <v>9821</v>
      </c>
      <c r="EU350" t="s">
        <v>10092</v>
      </c>
      <c r="EV350" t="s">
        <v>10087</v>
      </c>
      <c r="EW350" t="s">
        <v>9398</v>
      </c>
      <c r="EX350" s="61">
        <v>43208.777265625002</v>
      </c>
      <c r="EY350" t="s">
        <v>9398</v>
      </c>
      <c r="EZ350" s="61">
        <v>43208.777265625002</v>
      </c>
    </row>
    <row r="351" spans="148:156" x14ac:dyDescent="0.35">
      <c r="ER351" s="32" t="str">
        <f t="shared" si="217"/>
        <v>CHA1AGSHOW</v>
      </c>
      <c r="ES351" s="32" t="b">
        <f t="shared" si="216"/>
        <v>1</v>
      </c>
      <c r="ET351" t="s">
        <v>9821</v>
      </c>
      <c r="EU351" t="s">
        <v>10167</v>
      </c>
      <c r="EV351" t="s">
        <v>10183</v>
      </c>
      <c r="EW351" t="s">
        <v>9398</v>
      </c>
      <c r="EX351" s="61">
        <v>43208.777275613429</v>
      </c>
      <c r="EY351" t="s">
        <v>9398</v>
      </c>
      <c r="EZ351" s="61">
        <v>43208.777275613429</v>
      </c>
    </row>
    <row r="352" spans="148:156" x14ac:dyDescent="0.35">
      <c r="ER352" s="32" t="str">
        <f t="shared" si="217"/>
        <v>CHA1AGWAR</v>
      </c>
      <c r="ES352" s="32" t="b">
        <f t="shared" si="216"/>
        <v>1</v>
      </c>
      <c r="ET352" t="s">
        <v>9821</v>
      </c>
      <c r="EU352" t="s">
        <v>10168</v>
      </c>
      <c r="EV352" t="s">
        <v>10184</v>
      </c>
      <c r="EW352" t="s">
        <v>9398</v>
      </c>
      <c r="EX352" s="61">
        <v>43208.777278437497</v>
      </c>
      <c r="EY352" t="s">
        <v>9398</v>
      </c>
      <c r="EZ352" s="61">
        <v>43208.777278437497</v>
      </c>
    </row>
    <row r="353" spans="148:156" x14ac:dyDescent="0.35">
      <c r="ER353" s="32" t="str">
        <f t="shared" si="217"/>
        <v>CORPICC126</v>
      </c>
      <c r="ES353" s="32" t="b">
        <f t="shared" si="216"/>
        <v>1</v>
      </c>
      <c r="ET353" t="s">
        <v>12</v>
      </c>
      <c r="EU353" t="s">
        <v>10316</v>
      </c>
      <c r="EV353" t="s">
        <v>10317</v>
      </c>
      <c r="EW353" t="s">
        <v>9398</v>
      </c>
      <c r="EX353" s="61">
        <v>43241.808148379627</v>
      </c>
      <c r="EY353" t="s">
        <v>9398</v>
      </c>
      <c r="EZ353" s="61">
        <v>43241.808148379627</v>
      </c>
    </row>
    <row r="354" spans="148:156" x14ac:dyDescent="0.35">
      <c r="ER354" s="32" t="str">
        <f t="shared" si="217"/>
        <v>CORPICC132</v>
      </c>
      <c r="ES354" s="32" t="b">
        <f t="shared" si="216"/>
        <v>1</v>
      </c>
      <c r="ET354" t="s">
        <v>12</v>
      </c>
      <c r="EU354" t="s">
        <v>10318</v>
      </c>
      <c r="EV354" t="s">
        <v>10576</v>
      </c>
      <c r="EW354" t="s">
        <v>9398</v>
      </c>
      <c r="EX354" s="61">
        <v>43241.808150543984</v>
      </c>
      <c r="EY354" t="s">
        <v>9398</v>
      </c>
      <c r="EZ354" s="61">
        <v>43241.808150543984</v>
      </c>
    </row>
    <row r="355" spans="148:156" x14ac:dyDescent="0.35">
      <c r="ER355" s="32" t="str">
        <f t="shared" si="217"/>
        <v>CORPICC141</v>
      </c>
      <c r="ES355" s="32" t="b">
        <f t="shared" si="216"/>
        <v>1</v>
      </c>
      <c r="ET355" t="s">
        <v>12</v>
      </c>
      <c r="EU355" t="s">
        <v>10319</v>
      </c>
      <c r="EV355" t="s">
        <v>10320</v>
      </c>
      <c r="EW355" t="s">
        <v>9398</v>
      </c>
      <c r="EX355" s="61">
        <v>43241.808152511578</v>
      </c>
      <c r="EY355" t="s">
        <v>9398</v>
      </c>
      <c r="EZ355" s="61">
        <v>43241.808152511578</v>
      </c>
    </row>
    <row r="356" spans="148:156" x14ac:dyDescent="0.35">
      <c r="ER356" s="32" t="str">
        <f t="shared" si="217"/>
        <v>CORPICC145</v>
      </c>
      <c r="ES356" s="32" t="b">
        <f t="shared" si="216"/>
        <v>1</v>
      </c>
      <c r="ET356" t="s">
        <v>12</v>
      </c>
      <c r="EU356" t="s">
        <v>10323</v>
      </c>
      <c r="EV356" t="s">
        <v>10324</v>
      </c>
      <c r="EW356" t="s">
        <v>9398</v>
      </c>
      <c r="EX356" s="61">
        <v>43241.808154513892</v>
      </c>
      <c r="EY356" t="s">
        <v>9398</v>
      </c>
      <c r="EZ356" s="61">
        <v>43241.808154513892</v>
      </c>
    </row>
    <row r="357" spans="148:156" x14ac:dyDescent="0.35">
      <c r="ER357" s="32" t="str">
        <f t="shared" si="217"/>
        <v>CORPICC150</v>
      </c>
      <c r="ES357" s="32" t="b">
        <f t="shared" si="216"/>
        <v>1</v>
      </c>
      <c r="ET357" t="s">
        <v>12</v>
      </c>
      <c r="EU357" t="s">
        <v>10325</v>
      </c>
      <c r="EV357" t="s">
        <v>10326</v>
      </c>
      <c r="EW357" t="s">
        <v>9398</v>
      </c>
      <c r="EX357" s="61">
        <v>43241.808156400461</v>
      </c>
      <c r="EY357" t="s">
        <v>9398</v>
      </c>
      <c r="EZ357" s="61">
        <v>43241.808156400461</v>
      </c>
    </row>
    <row r="358" spans="148:156" x14ac:dyDescent="0.35">
      <c r="ER358" s="32" t="str">
        <f t="shared" si="217"/>
        <v>CORPICC155</v>
      </c>
      <c r="ES358" s="32" t="b">
        <f t="shared" si="216"/>
        <v>1</v>
      </c>
      <c r="ET358" t="s">
        <v>12</v>
      </c>
      <c r="EU358" t="s">
        <v>10327</v>
      </c>
      <c r="EV358" t="s">
        <v>10328</v>
      </c>
      <c r="EW358" t="s">
        <v>9398</v>
      </c>
      <c r="EX358" s="61">
        <v>43241.808158368054</v>
      </c>
      <c r="EY358" t="s">
        <v>9398</v>
      </c>
      <c r="EZ358" s="61">
        <v>43241.808158368054</v>
      </c>
    </row>
    <row r="359" spans="148:156" x14ac:dyDescent="0.35">
      <c r="ER359" s="32" t="str">
        <f t="shared" si="217"/>
        <v>CORPICC160</v>
      </c>
      <c r="ES359" s="32" t="b">
        <f t="shared" si="216"/>
        <v>1</v>
      </c>
      <c r="ET359" t="s">
        <v>12</v>
      </c>
      <c r="EU359" t="s">
        <v>10329</v>
      </c>
      <c r="EV359" t="s">
        <v>10330</v>
      </c>
      <c r="EW359" t="s">
        <v>9398</v>
      </c>
      <c r="EX359" s="61">
        <v>43241.808160300927</v>
      </c>
      <c r="EY359" t="s">
        <v>9398</v>
      </c>
      <c r="EZ359" s="61">
        <v>43241.808160300927</v>
      </c>
    </row>
    <row r="360" spans="148:156" x14ac:dyDescent="0.35">
      <c r="ER360" s="32" t="str">
        <f t="shared" si="217"/>
        <v>CORPICC161</v>
      </c>
      <c r="ES360" s="32" t="b">
        <f t="shared" si="216"/>
        <v>1</v>
      </c>
      <c r="ET360" t="s">
        <v>12</v>
      </c>
      <c r="EU360" t="s">
        <v>10331</v>
      </c>
      <c r="EV360" t="s">
        <v>10332</v>
      </c>
      <c r="EW360" t="s">
        <v>9398</v>
      </c>
      <c r="EX360" s="61">
        <v>43241.808162152774</v>
      </c>
      <c r="EY360" t="s">
        <v>9398</v>
      </c>
      <c r="EZ360" s="61">
        <v>43241.808162152774</v>
      </c>
    </row>
    <row r="361" spans="148:156" x14ac:dyDescent="0.35">
      <c r="ER361" s="32" t="str">
        <f t="shared" si="217"/>
        <v>CORPICC165</v>
      </c>
      <c r="ES361" s="32" t="b">
        <f t="shared" si="216"/>
        <v>1</v>
      </c>
      <c r="ET361" t="s">
        <v>12</v>
      </c>
      <c r="EU361" t="s">
        <v>10333</v>
      </c>
      <c r="EV361" t="s">
        <v>10334</v>
      </c>
      <c r="EW361" t="s">
        <v>9398</v>
      </c>
      <c r="EX361" s="61">
        <v>43241.808164120368</v>
      </c>
      <c r="EY361" t="s">
        <v>9398</v>
      </c>
      <c r="EZ361" s="61">
        <v>43241.808164120368</v>
      </c>
    </row>
    <row r="362" spans="148:156" x14ac:dyDescent="0.35">
      <c r="ER362" s="32" t="str">
        <f t="shared" si="217"/>
        <v>CORPICC200</v>
      </c>
      <c r="ES362" s="32" t="b">
        <f t="shared" si="216"/>
        <v>1</v>
      </c>
      <c r="ET362" t="s">
        <v>12</v>
      </c>
      <c r="EU362" t="s">
        <v>10335</v>
      </c>
      <c r="EV362" t="s">
        <v>10336</v>
      </c>
      <c r="EW362" t="s">
        <v>9398</v>
      </c>
      <c r="EX362" s="61">
        <v>43241.808166006944</v>
      </c>
      <c r="EY362" t="s">
        <v>9398</v>
      </c>
      <c r="EZ362" s="61">
        <v>43241.808166006944</v>
      </c>
    </row>
    <row r="363" spans="148:156" x14ac:dyDescent="0.35">
      <c r="ER363" s="32" t="str">
        <f t="shared" si="217"/>
        <v>CORPICC205</v>
      </c>
      <c r="ES363" s="32" t="b">
        <f t="shared" si="216"/>
        <v>1</v>
      </c>
      <c r="ET363" t="s">
        <v>12</v>
      </c>
      <c r="EU363" t="s">
        <v>10337</v>
      </c>
      <c r="EV363" t="s">
        <v>10338</v>
      </c>
      <c r="EW363" t="s">
        <v>9398</v>
      </c>
      <c r="EX363" s="61">
        <v>43241.808168055555</v>
      </c>
      <c r="EY363" t="s">
        <v>9398</v>
      </c>
      <c r="EZ363" s="61">
        <v>43241.808168055555</v>
      </c>
    </row>
    <row r="364" spans="148:156" x14ac:dyDescent="0.35">
      <c r="ER364" s="32" t="str">
        <f t="shared" si="217"/>
        <v>CORPICC300</v>
      </c>
      <c r="ES364" s="32" t="b">
        <f t="shared" si="216"/>
        <v>1</v>
      </c>
      <c r="ET364" t="s">
        <v>12</v>
      </c>
      <c r="EU364" t="s">
        <v>10339</v>
      </c>
      <c r="EV364" t="s">
        <v>10340</v>
      </c>
      <c r="EW364" t="s">
        <v>9398</v>
      </c>
      <c r="EX364" s="61">
        <v>43241.808170023149</v>
      </c>
      <c r="EY364" t="s">
        <v>9398</v>
      </c>
      <c r="EZ364" s="61">
        <v>43241.808170023149</v>
      </c>
    </row>
    <row r="365" spans="148:156" x14ac:dyDescent="0.35">
      <c r="ER365" s="32" t="str">
        <f t="shared" si="217"/>
        <v>CORPICC305</v>
      </c>
      <c r="ES365" s="32" t="b">
        <f t="shared" si="216"/>
        <v>1</v>
      </c>
      <c r="ET365" t="s">
        <v>12</v>
      </c>
      <c r="EU365" t="s">
        <v>10341</v>
      </c>
      <c r="EV365" t="s">
        <v>10342</v>
      </c>
      <c r="EW365" t="s">
        <v>9398</v>
      </c>
      <c r="EX365" s="61">
        <v>43241.808171909724</v>
      </c>
      <c r="EY365" t="s">
        <v>9398</v>
      </c>
      <c r="EZ365" s="61">
        <v>43241.808171909724</v>
      </c>
    </row>
    <row r="366" spans="148:156" x14ac:dyDescent="0.35">
      <c r="ER366" s="32" t="str">
        <f t="shared" si="217"/>
        <v>CORPICC310</v>
      </c>
      <c r="ES366" s="32" t="b">
        <f t="shared" si="216"/>
        <v>1</v>
      </c>
      <c r="ET366" t="s">
        <v>12</v>
      </c>
      <c r="EU366" t="s">
        <v>10343</v>
      </c>
      <c r="EV366" t="s">
        <v>10344</v>
      </c>
      <c r="EW366" t="s">
        <v>9398</v>
      </c>
      <c r="EX366" s="61">
        <v>43241.808173923608</v>
      </c>
      <c r="EY366" t="s">
        <v>9398</v>
      </c>
      <c r="EZ366" s="61">
        <v>43241.808173923608</v>
      </c>
    </row>
    <row r="367" spans="148:156" x14ac:dyDescent="0.35">
      <c r="ER367" s="32" t="str">
        <f t="shared" si="217"/>
        <v>CORPICC320</v>
      </c>
      <c r="ES367" s="32" t="b">
        <f t="shared" si="216"/>
        <v>1</v>
      </c>
      <c r="ET367" t="s">
        <v>12</v>
      </c>
      <c r="EU367" t="s">
        <v>10345</v>
      </c>
      <c r="EV367" t="s">
        <v>10346</v>
      </c>
      <c r="EW367" t="s">
        <v>9398</v>
      </c>
      <c r="EX367" s="61">
        <v>43241.808175810183</v>
      </c>
      <c r="EY367" t="s">
        <v>9398</v>
      </c>
      <c r="EZ367" s="61">
        <v>43241.808175810183</v>
      </c>
    </row>
    <row r="368" spans="148:156" x14ac:dyDescent="0.35">
      <c r="ER368" s="32" t="str">
        <f t="shared" si="217"/>
        <v>CORPICC330</v>
      </c>
      <c r="ES368" s="32" t="b">
        <f t="shared" si="216"/>
        <v>1</v>
      </c>
      <c r="ET368" t="s">
        <v>12</v>
      </c>
      <c r="EU368" t="s">
        <v>10347</v>
      </c>
      <c r="EV368" t="s">
        <v>10348</v>
      </c>
      <c r="EW368" t="s">
        <v>9398</v>
      </c>
      <c r="EX368" s="61">
        <v>43241.808177777777</v>
      </c>
      <c r="EY368" t="s">
        <v>9398</v>
      </c>
      <c r="EZ368" s="61">
        <v>43241.808177777777</v>
      </c>
    </row>
    <row r="369" spans="148:156" x14ac:dyDescent="0.35">
      <c r="ER369" s="32" t="str">
        <f t="shared" si="217"/>
        <v>CORPICC400</v>
      </c>
      <c r="ES369" s="32" t="b">
        <f t="shared" si="216"/>
        <v>1</v>
      </c>
      <c r="ET369" t="s">
        <v>12</v>
      </c>
      <c r="EU369" t="s">
        <v>10349</v>
      </c>
      <c r="EV369" t="s">
        <v>10350</v>
      </c>
      <c r="EW369" t="s">
        <v>9398</v>
      </c>
      <c r="EX369" s="61">
        <v>43241.80817971065</v>
      </c>
      <c r="EY369" t="s">
        <v>9398</v>
      </c>
      <c r="EZ369" s="61">
        <v>43241.80817971065</v>
      </c>
    </row>
    <row r="370" spans="148:156" x14ac:dyDescent="0.35">
      <c r="ER370" s="32" t="str">
        <f t="shared" si="217"/>
        <v>CORPICC405</v>
      </c>
      <c r="ES370" s="32" t="b">
        <f t="shared" si="216"/>
        <v>1</v>
      </c>
      <c r="ET370" t="s">
        <v>12</v>
      </c>
      <c r="EU370" t="s">
        <v>10351</v>
      </c>
      <c r="EV370" t="s">
        <v>10352</v>
      </c>
      <c r="EW370" t="s">
        <v>9398</v>
      </c>
      <c r="EX370" s="61">
        <v>43241.8081815162</v>
      </c>
      <c r="EY370" t="s">
        <v>9398</v>
      </c>
      <c r="EZ370" s="61">
        <v>43241.8081815162</v>
      </c>
    </row>
    <row r="371" spans="148:156" x14ac:dyDescent="0.35">
      <c r="ER371" s="32" t="str">
        <f t="shared" si="217"/>
        <v>CORPICC406</v>
      </c>
      <c r="ES371" s="32" t="b">
        <f t="shared" si="216"/>
        <v>1</v>
      </c>
      <c r="ET371" t="s">
        <v>12</v>
      </c>
      <c r="EU371" t="s">
        <v>10353</v>
      </c>
      <c r="EV371" t="s">
        <v>10578</v>
      </c>
      <c r="EW371" t="s">
        <v>9398</v>
      </c>
      <c r="EX371" s="61">
        <v>43241.808183368055</v>
      </c>
      <c r="EY371" t="s">
        <v>9398</v>
      </c>
      <c r="EZ371" s="61">
        <v>43241.808183368055</v>
      </c>
    </row>
    <row r="372" spans="148:156" x14ac:dyDescent="0.35">
      <c r="ER372" s="32" t="str">
        <f t="shared" si="217"/>
        <v>CORPICC407</v>
      </c>
      <c r="ES372" s="32" t="b">
        <f t="shared" si="216"/>
        <v>1</v>
      </c>
      <c r="ET372" t="s">
        <v>12</v>
      </c>
      <c r="EU372" t="s">
        <v>10354</v>
      </c>
      <c r="EV372" t="s">
        <v>10355</v>
      </c>
      <c r="EW372" t="s">
        <v>9398</v>
      </c>
      <c r="EX372" s="61">
        <v>43241.808185335649</v>
      </c>
      <c r="EY372" t="s">
        <v>9398</v>
      </c>
      <c r="EZ372" s="61">
        <v>43241.808185335649</v>
      </c>
    </row>
    <row r="373" spans="148:156" x14ac:dyDescent="0.35">
      <c r="ER373" s="32" t="str">
        <f t="shared" si="217"/>
        <v>CORPICC408</v>
      </c>
      <c r="ES373" s="32" t="b">
        <f t="shared" si="216"/>
        <v>1</v>
      </c>
      <c r="ET373" t="s">
        <v>12</v>
      </c>
      <c r="EU373" t="s">
        <v>10356</v>
      </c>
      <c r="EV373" t="s">
        <v>10357</v>
      </c>
      <c r="EW373" t="s">
        <v>9398</v>
      </c>
      <c r="EX373" s="61">
        <v>43241.80818738426</v>
      </c>
      <c r="EY373" t="s">
        <v>9398</v>
      </c>
      <c r="EZ373" s="61">
        <v>43241.80818738426</v>
      </c>
    </row>
    <row r="374" spans="148:156" x14ac:dyDescent="0.35">
      <c r="ER374" s="32" t="str">
        <f t="shared" si="217"/>
        <v>CORPICC410</v>
      </c>
      <c r="ES374" s="32" t="b">
        <f t="shared" si="216"/>
        <v>1</v>
      </c>
      <c r="ET374" t="s">
        <v>12</v>
      </c>
      <c r="EU374" t="s">
        <v>10358</v>
      </c>
      <c r="EV374" t="s">
        <v>10359</v>
      </c>
      <c r="EW374" t="s">
        <v>9398</v>
      </c>
      <c r="EX374" s="61">
        <v>43241.80818954861</v>
      </c>
      <c r="EY374" t="s">
        <v>9398</v>
      </c>
      <c r="EZ374" s="61">
        <v>43241.80818954861</v>
      </c>
    </row>
    <row r="375" spans="148:156" x14ac:dyDescent="0.35">
      <c r="ER375" s="32" t="str">
        <f t="shared" si="217"/>
        <v>CORPICC411</v>
      </c>
      <c r="ES375" s="32" t="b">
        <f t="shared" si="216"/>
        <v>1</v>
      </c>
      <c r="ET375" t="s">
        <v>12</v>
      </c>
      <c r="EU375" t="s">
        <v>10360</v>
      </c>
      <c r="EV375" t="s">
        <v>10361</v>
      </c>
      <c r="EW375" t="s">
        <v>9398</v>
      </c>
      <c r="EX375" s="61">
        <v>43241.808191666663</v>
      </c>
      <c r="EY375" t="s">
        <v>9398</v>
      </c>
      <c r="EZ375" s="61">
        <v>43241.808191666663</v>
      </c>
    </row>
    <row r="376" spans="148:156" x14ac:dyDescent="0.35">
      <c r="ER376" s="32" t="str">
        <f t="shared" si="217"/>
        <v>CORPICC412</v>
      </c>
      <c r="ES376" s="32" t="b">
        <f t="shared" si="216"/>
        <v>1</v>
      </c>
      <c r="ET376" t="s">
        <v>12</v>
      </c>
      <c r="EU376" t="s">
        <v>10362</v>
      </c>
      <c r="EV376" t="s">
        <v>10363</v>
      </c>
      <c r="EW376" t="s">
        <v>9398</v>
      </c>
      <c r="EX376" s="61">
        <v>43241.808193715275</v>
      </c>
      <c r="EY376" t="s">
        <v>9398</v>
      </c>
      <c r="EZ376" s="61">
        <v>43241.808193715275</v>
      </c>
    </row>
    <row r="377" spans="148:156" x14ac:dyDescent="0.35">
      <c r="ER377" s="32" t="str">
        <f t="shared" si="217"/>
        <v>CORPICC413</v>
      </c>
      <c r="ES377" s="32" t="b">
        <f t="shared" si="216"/>
        <v>1</v>
      </c>
      <c r="ET377" t="s">
        <v>12</v>
      </c>
      <c r="EU377" t="s">
        <v>10364</v>
      </c>
      <c r="EV377" t="s">
        <v>10365</v>
      </c>
      <c r="EW377" t="s">
        <v>9398</v>
      </c>
      <c r="EX377" s="61">
        <v>43241.808195752317</v>
      </c>
      <c r="EY377" t="s">
        <v>9398</v>
      </c>
      <c r="EZ377" s="61">
        <v>43241.808195752317</v>
      </c>
    </row>
    <row r="378" spans="148:156" x14ac:dyDescent="0.35">
      <c r="ER378" s="32" t="str">
        <f t="shared" si="217"/>
        <v>CORPICC415</v>
      </c>
      <c r="ES378" s="32" t="b">
        <f t="shared" si="216"/>
        <v>1</v>
      </c>
      <c r="ET378" t="s">
        <v>12</v>
      </c>
      <c r="EU378" t="s">
        <v>10366</v>
      </c>
      <c r="EV378" t="s">
        <v>10367</v>
      </c>
      <c r="EW378" t="s">
        <v>9398</v>
      </c>
      <c r="EX378" s="61">
        <v>43241.808197650462</v>
      </c>
      <c r="EY378" t="s">
        <v>9398</v>
      </c>
      <c r="EZ378" s="61">
        <v>43241.808197650462</v>
      </c>
    </row>
    <row r="379" spans="148:156" x14ac:dyDescent="0.35">
      <c r="ER379" s="32" t="str">
        <f t="shared" si="217"/>
        <v>CORPICC420</v>
      </c>
      <c r="ES379" s="32" t="b">
        <f t="shared" si="216"/>
        <v>1</v>
      </c>
      <c r="ET379" t="s">
        <v>12</v>
      </c>
      <c r="EU379" t="s">
        <v>10368</v>
      </c>
      <c r="EV379" t="s">
        <v>10369</v>
      </c>
      <c r="EW379" t="s">
        <v>9398</v>
      </c>
      <c r="EX379" s="61">
        <v>43241.808199571758</v>
      </c>
      <c r="EY379" t="s">
        <v>9398</v>
      </c>
      <c r="EZ379" s="61">
        <v>43241.808199571758</v>
      </c>
    </row>
    <row r="380" spans="148:156" x14ac:dyDescent="0.35">
      <c r="ER380" s="32" t="str">
        <f t="shared" si="217"/>
        <v>CORPICC425</v>
      </c>
      <c r="ES380" s="32" t="b">
        <f t="shared" si="216"/>
        <v>1</v>
      </c>
      <c r="ET380" t="s">
        <v>12</v>
      </c>
      <c r="EU380" t="s">
        <v>10370</v>
      </c>
      <c r="EV380" t="s">
        <v>10371</v>
      </c>
      <c r="EW380" t="s">
        <v>9398</v>
      </c>
      <c r="EX380" s="61">
        <v>43241.808201585649</v>
      </c>
      <c r="EY380" t="s">
        <v>9398</v>
      </c>
      <c r="EZ380" s="61">
        <v>43241.808201585649</v>
      </c>
    </row>
    <row r="381" spans="148:156" x14ac:dyDescent="0.35">
      <c r="ER381" s="32" t="str">
        <f t="shared" si="217"/>
        <v>CORPICC426</v>
      </c>
      <c r="ES381" s="32" t="b">
        <f t="shared" si="216"/>
        <v>1</v>
      </c>
      <c r="ET381" t="s">
        <v>12</v>
      </c>
      <c r="EU381" t="s">
        <v>10372</v>
      </c>
      <c r="EV381" t="s">
        <v>10373</v>
      </c>
      <c r="EW381" t="s">
        <v>9398</v>
      </c>
      <c r="EX381" s="61">
        <v>43241.808203437497</v>
      </c>
      <c r="EY381" t="s">
        <v>9398</v>
      </c>
      <c r="EZ381" s="61">
        <v>43241.808203437497</v>
      </c>
    </row>
    <row r="382" spans="148:156" x14ac:dyDescent="0.35">
      <c r="ER382" s="32" t="str">
        <f t="shared" si="217"/>
        <v>CORPICC427</v>
      </c>
      <c r="ES382" s="32" t="b">
        <f t="shared" si="216"/>
        <v>1</v>
      </c>
      <c r="ET382" t="s">
        <v>12</v>
      </c>
      <c r="EU382" t="s">
        <v>10374</v>
      </c>
      <c r="EV382" t="s">
        <v>10375</v>
      </c>
      <c r="EW382" t="s">
        <v>9398</v>
      </c>
      <c r="EX382" s="61">
        <v>43241.808205324072</v>
      </c>
      <c r="EY382" t="s">
        <v>9398</v>
      </c>
      <c r="EZ382" s="61">
        <v>43241.808205324072</v>
      </c>
    </row>
    <row r="383" spans="148:156" x14ac:dyDescent="0.35">
      <c r="ER383" s="32" t="str">
        <f t="shared" si="217"/>
        <v>CORPICC430</v>
      </c>
      <c r="ES383" s="32" t="b">
        <f t="shared" si="216"/>
        <v>1</v>
      </c>
      <c r="ET383" t="s">
        <v>12</v>
      </c>
      <c r="EU383" t="s">
        <v>10376</v>
      </c>
      <c r="EV383" t="s">
        <v>10377</v>
      </c>
      <c r="EW383" t="s">
        <v>9398</v>
      </c>
      <c r="EX383" s="61">
        <v>43241.808207326387</v>
      </c>
      <c r="EY383" t="s">
        <v>9398</v>
      </c>
      <c r="EZ383" s="61">
        <v>43241.808207326387</v>
      </c>
    </row>
    <row r="384" spans="148:156" x14ac:dyDescent="0.35">
      <c r="ER384" s="32" t="str">
        <f t="shared" si="217"/>
        <v>CORPICC435</v>
      </c>
      <c r="ES384" s="32" t="b">
        <f t="shared" si="216"/>
        <v>1</v>
      </c>
      <c r="ET384" t="s">
        <v>12</v>
      </c>
      <c r="EU384" t="s">
        <v>10378</v>
      </c>
      <c r="EV384" t="s">
        <v>10379</v>
      </c>
      <c r="EW384" t="s">
        <v>9398</v>
      </c>
      <c r="EX384" s="61">
        <v>43241.808209374998</v>
      </c>
      <c r="EY384" t="s">
        <v>9398</v>
      </c>
      <c r="EZ384" s="61">
        <v>43241.808209374998</v>
      </c>
    </row>
    <row r="385" spans="148:156" x14ac:dyDescent="0.35">
      <c r="ER385" s="32" t="str">
        <f t="shared" si="217"/>
        <v>CORPICC438</v>
      </c>
      <c r="ES385" s="32" t="b">
        <f t="shared" si="216"/>
        <v>1</v>
      </c>
      <c r="ET385" t="s">
        <v>12</v>
      </c>
      <c r="EU385" t="s">
        <v>10380</v>
      </c>
      <c r="EV385" t="s">
        <v>10381</v>
      </c>
      <c r="EW385" t="s">
        <v>9398</v>
      </c>
      <c r="EX385" s="61">
        <v>43241.808211377313</v>
      </c>
      <c r="EY385" t="s">
        <v>9398</v>
      </c>
      <c r="EZ385" s="61">
        <v>43241.808211377313</v>
      </c>
    </row>
    <row r="386" spans="148:156" x14ac:dyDescent="0.35">
      <c r="ER386" s="32" t="str">
        <f t="shared" si="217"/>
        <v>CORPICC439</v>
      </c>
      <c r="ES386" s="32" t="b">
        <f t="shared" si="216"/>
        <v>1</v>
      </c>
      <c r="ET386" t="s">
        <v>12</v>
      </c>
      <c r="EU386" t="s">
        <v>10382</v>
      </c>
      <c r="EV386" t="s">
        <v>10577</v>
      </c>
      <c r="EW386" t="s">
        <v>9398</v>
      </c>
      <c r="EX386" s="61">
        <v>43241.808213275464</v>
      </c>
      <c r="EY386" t="s">
        <v>9398</v>
      </c>
      <c r="EZ386" s="61">
        <v>43241.808213275464</v>
      </c>
    </row>
    <row r="387" spans="148:156" x14ac:dyDescent="0.35">
      <c r="ER387" s="32" t="str">
        <f t="shared" si="217"/>
        <v>CORPICC441</v>
      </c>
      <c r="ES387" s="32" t="b">
        <f t="shared" si="216"/>
        <v>1</v>
      </c>
      <c r="ET387" t="s">
        <v>12</v>
      </c>
      <c r="EU387" t="s">
        <v>10383</v>
      </c>
      <c r="EV387" t="s">
        <v>10384</v>
      </c>
      <c r="EW387" t="s">
        <v>9398</v>
      </c>
      <c r="EX387" s="61">
        <v>43241.808215196761</v>
      </c>
      <c r="EY387" t="s">
        <v>9398</v>
      </c>
      <c r="EZ387" s="61">
        <v>43241.808215196761</v>
      </c>
    </row>
    <row r="388" spans="148:156" x14ac:dyDescent="0.35">
      <c r="ER388" s="32" t="str">
        <f t="shared" si="217"/>
        <v>CORPICC442</v>
      </c>
      <c r="ES388" s="32" t="b">
        <f t="shared" si="216"/>
        <v>1</v>
      </c>
      <c r="ET388" t="s">
        <v>12</v>
      </c>
      <c r="EU388" t="s">
        <v>10385</v>
      </c>
      <c r="EV388" t="s">
        <v>10386</v>
      </c>
      <c r="EW388" t="s">
        <v>9398</v>
      </c>
      <c r="EX388" s="61">
        <v>43241.808217129626</v>
      </c>
      <c r="EY388" t="s">
        <v>9398</v>
      </c>
      <c r="EZ388" s="61">
        <v>43241.808217129626</v>
      </c>
    </row>
    <row r="389" spans="148:156" x14ac:dyDescent="0.35">
      <c r="ER389" s="32" t="str">
        <f t="shared" si="217"/>
        <v>CORPICC443</v>
      </c>
      <c r="ES389" s="32" t="b">
        <f t="shared" si="216"/>
        <v>1</v>
      </c>
      <c r="ET389" t="s">
        <v>12</v>
      </c>
      <c r="EU389" t="s">
        <v>10387</v>
      </c>
      <c r="EV389" t="s">
        <v>10388</v>
      </c>
      <c r="EW389" t="s">
        <v>9398</v>
      </c>
      <c r="EX389" s="61">
        <v>43241.808218981481</v>
      </c>
      <c r="EY389" t="s">
        <v>9398</v>
      </c>
      <c r="EZ389" s="61">
        <v>43241.808218981481</v>
      </c>
    </row>
    <row r="390" spans="148:156" x14ac:dyDescent="0.35">
      <c r="ER390" s="32" t="str">
        <f t="shared" si="217"/>
        <v>CORPICC450</v>
      </c>
      <c r="ES390" s="32" t="b">
        <f t="shared" si="216"/>
        <v>1</v>
      </c>
      <c r="ET390" t="s">
        <v>12</v>
      </c>
      <c r="EU390" t="s">
        <v>10389</v>
      </c>
      <c r="EV390" t="s">
        <v>10390</v>
      </c>
      <c r="EW390" t="s">
        <v>9398</v>
      </c>
      <c r="EX390" s="61">
        <v>43241.808220868057</v>
      </c>
      <c r="EY390" t="s">
        <v>9398</v>
      </c>
      <c r="EZ390" s="61">
        <v>43241.808220868057</v>
      </c>
    </row>
    <row r="391" spans="148:156" x14ac:dyDescent="0.35">
      <c r="ER391" s="32" t="str">
        <f t="shared" si="217"/>
        <v>CORPICC451</v>
      </c>
      <c r="ES391" s="32" t="b">
        <f t="shared" si="216"/>
        <v>1</v>
      </c>
      <c r="ET391" t="s">
        <v>12</v>
      </c>
      <c r="EU391" t="s">
        <v>10391</v>
      </c>
      <c r="EV391" t="s">
        <v>10392</v>
      </c>
      <c r="EW391" t="s">
        <v>9398</v>
      </c>
      <c r="EX391" s="61">
        <v>43241.808222881948</v>
      </c>
      <c r="EY391" t="s">
        <v>9398</v>
      </c>
      <c r="EZ391" s="61">
        <v>43241.808222881948</v>
      </c>
    </row>
    <row r="392" spans="148:156" x14ac:dyDescent="0.35">
      <c r="ER392" s="32" t="str">
        <f t="shared" si="217"/>
        <v>CORPICC452</v>
      </c>
      <c r="ES392" s="32" t="b">
        <f t="shared" ref="ES392:ES455" si="218">VLOOKUP(EU392,M:N,2,0)=EV392</f>
        <v>1</v>
      </c>
      <c r="ET392" t="s">
        <v>12</v>
      </c>
      <c r="EU392" t="s">
        <v>10393</v>
      </c>
      <c r="EV392" t="s">
        <v>10394</v>
      </c>
      <c r="EW392" t="s">
        <v>9398</v>
      </c>
      <c r="EX392" s="61">
        <v>43241.808224849534</v>
      </c>
      <c r="EY392" t="s">
        <v>9398</v>
      </c>
      <c r="EZ392" s="61">
        <v>43241.808224849534</v>
      </c>
    </row>
    <row r="393" spans="148:156" x14ac:dyDescent="0.35">
      <c r="ER393" s="32" t="str">
        <f t="shared" si="217"/>
        <v>CORPICC455</v>
      </c>
      <c r="ES393" s="32" t="b">
        <f t="shared" si="218"/>
        <v>1</v>
      </c>
      <c r="ET393" t="s">
        <v>12</v>
      </c>
      <c r="EU393" t="s">
        <v>10395</v>
      </c>
      <c r="EV393" t="s">
        <v>10396</v>
      </c>
      <c r="EW393" t="s">
        <v>9398</v>
      </c>
      <c r="EX393" s="61">
        <v>43241.808226851848</v>
      </c>
      <c r="EY393" t="s">
        <v>9398</v>
      </c>
      <c r="EZ393" s="61">
        <v>43241.808226851848</v>
      </c>
    </row>
    <row r="394" spans="148:156" x14ac:dyDescent="0.35">
      <c r="ER394" s="32" t="str">
        <f t="shared" si="217"/>
        <v>CORPICC456</v>
      </c>
      <c r="ES394" s="32" t="b">
        <f t="shared" si="218"/>
        <v>1</v>
      </c>
      <c r="ET394" t="s">
        <v>12</v>
      </c>
      <c r="EU394" t="s">
        <v>10397</v>
      </c>
      <c r="EV394" t="s">
        <v>10398</v>
      </c>
      <c r="EW394" t="s">
        <v>9398</v>
      </c>
      <c r="EX394" s="61">
        <v>43241.808229247683</v>
      </c>
      <c r="EY394" t="s">
        <v>9398</v>
      </c>
      <c r="EZ394" s="61">
        <v>43241.808229247683</v>
      </c>
    </row>
    <row r="395" spans="148:156" x14ac:dyDescent="0.35">
      <c r="ER395" s="32" t="str">
        <f t="shared" si="217"/>
        <v>CORPICC457</v>
      </c>
      <c r="ES395" s="32" t="b">
        <f t="shared" si="218"/>
        <v>1</v>
      </c>
      <c r="ET395" t="s">
        <v>12</v>
      </c>
      <c r="EU395" t="s">
        <v>10399</v>
      </c>
      <c r="EV395" t="s">
        <v>10400</v>
      </c>
      <c r="EW395" t="s">
        <v>9398</v>
      </c>
      <c r="EX395" s="61">
        <v>43241.80823116898</v>
      </c>
      <c r="EY395" t="s">
        <v>9398</v>
      </c>
      <c r="EZ395" s="61">
        <v>43241.80823116898</v>
      </c>
    </row>
    <row r="396" spans="148:156" x14ac:dyDescent="0.35">
      <c r="ER396" s="32" t="str">
        <f t="shared" si="217"/>
        <v>CORPICC460</v>
      </c>
      <c r="ES396" s="32" t="b">
        <f t="shared" si="218"/>
        <v>1</v>
      </c>
      <c r="ET396" t="s">
        <v>12</v>
      </c>
      <c r="EU396" t="s">
        <v>10401</v>
      </c>
      <c r="EV396" t="s">
        <v>10402</v>
      </c>
      <c r="EW396" t="s">
        <v>9398</v>
      </c>
      <c r="EX396" s="61">
        <v>43241.808233101852</v>
      </c>
      <c r="EY396" t="s">
        <v>9398</v>
      </c>
      <c r="EZ396" s="61">
        <v>43241.808233101852</v>
      </c>
    </row>
    <row r="397" spans="148:156" x14ac:dyDescent="0.35">
      <c r="ER397" s="32" t="str">
        <f t="shared" si="217"/>
        <v>CORPICC465</v>
      </c>
      <c r="ES397" s="32" t="b">
        <f t="shared" si="218"/>
        <v>1</v>
      </c>
      <c r="ET397" t="s">
        <v>12</v>
      </c>
      <c r="EU397" t="s">
        <v>10403</v>
      </c>
      <c r="EV397" t="s">
        <v>10404</v>
      </c>
      <c r="EW397" t="s">
        <v>9398</v>
      </c>
      <c r="EX397" s="61">
        <v>43241.808234953707</v>
      </c>
      <c r="EY397" t="s">
        <v>9398</v>
      </c>
      <c r="EZ397" s="61">
        <v>43241.808234953707</v>
      </c>
    </row>
    <row r="398" spans="148:156" x14ac:dyDescent="0.35">
      <c r="ER398" s="32" t="str">
        <f t="shared" si="217"/>
        <v>CORPICC466</v>
      </c>
      <c r="ES398" s="32" t="b">
        <f t="shared" si="218"/>
        <v>1</v>
      </c>
      <c r="ET398" t="s">
        <v>12</v>
      </c>
      <c r="EU398" t="s">
        <v>10405</v>
      </c>
      <c r="EV398" t="s">
        <v>10406</v>
      </c>
      <c r="EW398" t="s">
        <v>9398</v>
      </c>
      <c r="EX398" s="61">
        <v>43241.808236921293</v>
      </c>
      <c r="EY398" t="s">
        <v>9398</v>
      </c>
      <c r="EZ398" s="61">
        <v>43241.808236921293</v>
      </c>
    </row>
    <row r="399" spans="148:156" x14ac:dyDescent="0.35">
      <c r="ER399" s="32" t="str">
        <f t="shared" si="217"/>
        <v>CORPICC467</v>
      </c>
      <c r="ES399" s="32" t="b">
        <f t="shared" si="218"/>
        <v>1</v>
      </c>
      <c r="ET399" t="s">
        <v>12</v>
      </c>
      <c r="EU399" t="s">
        <v>10407</v>
      </c>
      <c r="EV399" t="s">
        <v>10408</v>
      </c>
      <c r="EW399" t="s">
        <v>9398</v>
      </c>
      <c r="EX399" s="61">
        <v>43241.808238738427</v>
      </c>
      <c r="EY399" t="s">
        <v>9398</v>
      </c>
      <c r="EZ399" s="61">
        <v>43241.808238738427</v>
      </c>
    </row>
    <row r="400" spans="148:156" x14ac:dyDescent="0.35">
      <c r="ER400" s="32" t="str">
        <f t="shared" si="217"/>
        <v>CORPICC470</v>
      </c>
      <c r="ES400" s="32" t="b">
        <f t="shared" si="218"/>
        <v>1</v>
      </c>
      <c r="ET400" t="s">
        <v>12</v>
      </c>
      <c r="EU400" t="s">
        <v>10409</v>
      </c>
      <c r="EV400" t="s">
        <v>10410</v>
      </c>
      <c r="EW400" t="s">
        <v>9398</v>
      </c>
      <c r="EX400" s="61">
        <v>43241.808240590275</v>
      </c>
      <c r="EY400" t="s">
        <v>9398</v>
      </c>
      <c r="EZ400" s="61">
        <v>43241.808240590275</v>
      </c>
    </row>
    <row r="401" spans="148:156" x14ac:dyDescent="0.35">
      <c r="ER401" s="32" t="str">
        <f t="shared" si="217"/>
        <v>CORPICC471</v>
      </c>
      <c r="ES401" s="32" t="b">
        <f t="shared" si="218"/>
        <v>1</v>
      </c>
      <c r="ET401" t="s">
        <v>12</v>
      </c>
      <c r="EU401" t="s">
        <v>10411</v>
      </c>
      <c r="EV401" t="s">
        <v>10412</v>
      </c>
      <c r="EW401" t="s">
        <v>9398</v>
      </c>
      <c r="EX401" s="61">
        <v>43241.808242627318</v>
      </c>
      <c r="EY401" t="s">
        <v>9398</v>
      </c>
      <c r="EZ401" s="61">
        <v>43241.808242627318</v>
      </c>
    </row>
    <row r="402" spans="148:156" x14ac:dyDescent="0.35">
      <c r="ER402" s="32" t="str">
        <f t="shared" si="217"/>
        <v>CORPICC480</v>
      </c>
      <c r="ES402" s="32" t="b">
        <f t="shared" si="218"/>
        <v>1</v>
      </c>
      <c r="ET402" t="s">
        <v>12</v>
      </c>
      <c r="EU402" t="s">
        <v>10413</v>
      </c>
      <c r="EV402" t="s">
        <v>10414</v>
      </c>
      <c r="EW402" t="s">
        <v>9398</v>
      </c>
      <c r="EX402" s="61">
        <v>43241.808244594904</v>
      </c>
      <c r="EY402" t="s">
        <v>9398</v>
      </c>
      <c r="EZ402" s="61">
        <v>43241.808244594904</v>
      </c>
    </row>
    <row r="403" spans="148:156" x14ac:dyDescent="0.35">
      <c r="ER403" s="32" t="str">
        <f t="shared" si="217"/>
        <v>CORPICC481</v>
      </c>
      <c r="ES403" s="32" t="b">
        <f t="shared" si="218"/>
        <v>1</v>
      </c>
      <c r="ET403" t="s">
        <v>12</v>
      </c>
      <c r="EU403" t="s">
        <v>10415</v>
      </c>
      <c r="EV403" t="s">
        <v>10416</v>
      </c>
      <c r="EW403" t="s">
        <v>9398</v>
      </c>
      <c r="EX403" s="61">
        <v>43241.808246643515</v>
      </c>
      <c r="EY403" t="s">
        <v>9398</v>
      </c>
      <c r="EZ403" s="61">
        <v>43241.808246643515</v>
      </c>
    </row>
    <row r="404" spans="148:156" x14ac:dyDescent="0.35">
      <c r="ER404" s="32" t="str">
        <f t="shared" si="217"/>
        <v>CORPICC490</v>
      </c>
      <c r="ES404" s="32" t="b">
        <f t="shared" si="218"/>
        <v>1</v>
      </c>
      <c r="ET404" t="s">
        <v>12</v>
      </c>
      <c r="EU404" t="s">
        <v>10417</v>
      </c>
      <c r="EV404" t="s">
        <v>10418</v>
      </c>
      <c r="EW404" t="s">
        <v>9398</v>
      </c>
      <c r="EX404" s="61">
        <v>43241.808248692127</v>
      </c>
      <c r="EY404" t="s">
        <v>9398</v>
      </c>
      <c r="EZ404" s="61">
        <v>43241.808248692127</v>
      </c>
    </row>
    <row r="405" spans="148:156" x14ac:dyDescent="0.35">
      <c r="ER405" s="32" t="str">
        <f t="shared" si="217"/>
        <v>CORPICC495</v>
      </c>
      <c r="ES405" s="32" t="b">
        <f t="shared" si="218"/>
        <v>1</v>
      </c>
      <c r="ET405" t="s">
        <v>12</v>
      </c>
      <c r="EU405" t="s">
        <v>10419</v>
      </c>
      <c r="EV405" t="s">
        <v>10420</v>
      </c>
      <c r="EW405" t="s">
        <v>9398</v>
      </c>
      <c r="EX405" s="61">
        <v>43241.80825065972</v>
      </c>
      <c r="EY405" t="s">
        <v>9398</v>
      </c>
      <c r="EZ405" s="61">
        <v>43241.80825065972</v>
      </c>
    </row>
    <row r="406" spans="148:156" x14ac:dyDescent="0.35">
      <c r="ER406" s="32" t="str">
        <f t="shared" si="217"/>
        <v>CORPICC500</v>
      </c>
      <c r="ES406" s="32" t="b">
        <f t="shared" si="218"/>
        <v>1</v>
      </c>
      <c r="ET406" t="s">
        <v>12</v>
      </c>
      <c r="EU406" t="s">
        <v>10421</v>
      </c>
      <c r="EV406" t="s">
        <v>10422</v>
      </c>
      <c r="EW406" t="s">
        <v>9398</v>
      </c>
      <c r="EX406" s="61">
        <v>43241.808252627314</v>
      </c>
      <c r="EY406" t="s">
        <v>9398</v>
      </c>
      <c r="EZ406" s="61">
        <v>43241.808252627314</v>
      </c>
    </row>
    <row r="407" spans="148:156" x14ac:dyDescent="0.35">
      <c r="ER407" s="32" t="str">
        <f t="shared" si="217"/>
        <v>CORPICC505</v>
      </c>
      <c r="ES407" s="32" t="b">
        <f t="shared" si="218"/>
        <v>1</v>
      </c>
      <c r="ET407" t="s">
        <v>12</v>
      </c>
      <c r="EU407" t="s">
        <v>10423</v>
      </c>
      <c r="EV407" t="s">
        <v>10424</v>
      </c>
      <c r="EW407" t="s">
        <v>9398</v>
      </c>
      <c r="EX407" s="61">
        <v>43241.808254710646</v>
      </c>
      <c r="EY407" t="s">
        <v>9398</v>
      </c>
      <c r="EZ407" s="61">
        <v>43241.808254710646</v>
      </c>
    </row>
    <row r="408" spans="148:156" x14ac:dyDescent="0.35">
      <c r="ER408" s="32" t="str">
        <f t="shared" si="217"/>
        <v>CORPICC510</v>
      </c>
      <c r="ES408" s="32" t="b">
        <f t="shared" si="218"/>
        <v>1</v>
      </c>
      <c r="ET408" t="s">
        <v>12</v>
      </c>
      <c r="EU408" t="s">
        <v>10425</v>
      </c>
      <c r="EV408" t="s">
        <v>10426</v>
      </c>
      <c r="EW408" t="s">
        <v>9398</v>
      </c>
      <c r="EX408" s="61">
        <v>43241.80825671296</v>
      </c>
      <c r="EY408" t="s">
        <v>9398</v>
      </c>
      <c r="EZ408" s="61">
        <v>43241.80825671296</v>
      </c>
    </row>
    <row r="409" spans="148:156" x14ac:dyDescent="0.35">
      <c r="ER409" s="32" t="str">
        <f t="shared" si="217"/>
        <v>CORPICC515</v>
      </c>
      <c r="ES409" s="32" t="b">
        <f t="shared" si="218"/>
        <v>1</v>
      </c>
      <c r="ET409" t="s">
        <v>12</v>
      </c>
      <c r="EU409" t="s">
        <v>10427</v>
      </c>
      <c r="EV409" t="s">
        <v>10428</v>
      </c>
      <c r="EW409" t="s">
        <v>9398</v>
      </c>
      <c r="EX409" s="61">
        <v>43241.808258680554</v>
      </c>
      <c r="EY409" t="s">
        <v>9398</v>
      </c>
      <c r="EZ409" s="61">
        <v>43241.808258680554</v>
      </c>
    </row>
    <row r="410" spans="148:156" x14ac:dyDescent="0.35">
      <c r="ER410" s="32" t="str">
        <f t="shared" si="217"/>
        <v>CORPICC520</v>
      </c>
      <c r="ES410" s="32" t="b">
        <f t="shared" si="218"/>
        <v>1</v>
      </c>
      <c r="ET410" t="s">
        <v>12</v>
      </c>
      <c r="EU410" t="s">
        <v>10429</v>
      </c>
      <c r="EV410" t="s">
        <v>10430</v>
      </c>
      <c r="EW410" t="s">
        <v>9398</v>
      </c>
      <c r="EX410" s="61">
        <v>43241.808260682868</v>
      </c>
      <c r="EY410" t="s">
        <v>9398</v>
      </c>
      <c r="EZ410" s="61">
        <v>43241.808260682868</v>
      </c>
    </row>
    <row r="411" spans="148:156" x14ac:dyDescent="0.35">
      <c r="ER411" s="32" t="str">
        <f t="shared" ref="ER411:ER474" si="219">ET411&amp;EU411</f>
        <v>CORPICC521</v>
      </c>
      <c r="ES411" s="32" t="b">
        <f t="shared" si="218"/>
        <v>1</v>
      </c>
      <c r="ET411" t="s">
        <v>12</v>
      </c>
      <c r="EU411" t="s">
        <v>10431</v>
      </c>
      <c r="EV411" t="s">
        <v>10432</v>
      </c>
      <c r="EW411" t="s">
        <v>9398</v>
      </c>
      <c r="EX411" s="61">
        <v>43241.808262696759</v>
      </c>
      <c r="EY411" t="s">
        <v>9398</v>
      </c>
      <c r="EZ411" s="61">
        <v>43241.808262696759</v>
      </c>
    </row>
    <row r="412" spans="148:156" x14ac:dyDescent="0.35">
      <c r="ER412" s="32" t="str">
        <f t="shared" si="219"/>
        <v>CORPICC525</v>
      </c>
      <c r="ES412" s="32" t="b">
        <f t="shared" si="218"/>
        <v>1</v>
      </c>
      <c r="ET412" t="s">
        <v>12</v>
      </c>
      <c r="EU412" t="s">
        <v>10433</v>
      </c>
      <c r="EV412" t="s">
        <v>10434</v>
      </c>
      <c r="EW412" t="s">
        <v>9398</v>
      </c>
      <c r="EX412" s="61">
        <v>43241.808264699073</v>
      </c>
      <c r="EY412" t="s">
        <v>9398</v>
      </c>
      <c r="EZ412" s="61">
        <v>43241.808264699073</v>
      </c>
    </row>
    <row r="413" spans="148:156" x14ac:dyDescent="0.35">
      <c r="ER413" s="32" t="str">
        <f t="shared" si="219"/>
        <v>CORPICC530</v>
      </c>
      <c r="ES413" s="32" t="b">
        <f t="shared" si="218"/>
        <v>1</v>
      </c>
      <c r="ET413" t="s">
        <v>12</v>
      </c>
      <c r="EU413" t="s">
        <v>10435</v>
      </c>
      <c r="EV413" t="s">
        <v>10436</v>
      </c>
      <c r="EW413" t="s">
        <v>9398</v>
      </c>
      <c r="EX413" s="61">
        <v>43241.808266550928</v>
      </c>
      <c r="EY413" t="s">
        <v>9398</v>
      </c>
      <c r="EZ413" s="61">
        <v>43241.808266550928</v>
      </c>
    </row>
    <row r="414" spans="148:156" x14ac:dyDescent="0.35">
      <c r="ER414" s="32" t="str">
        <f t="shared" si="219"/>
        <v>CORPICC535</v>
      </c>
      <c r="ES414" s="32" t="b">
        <f t="shared" si="218"/>
        <v>1</v>
      </c>
      <c r="ET414" t="s">
        <v>12</v>
      </c>
      <c r="EU414" t="s">
        <v>10437</v>
      </c>
      <c r="EV414" t="s">
        <v>10438</v>
      </c>
      <c r="EW414" t="s">
        <v>9398</v>
      </c>
      <c r="EX414" s="61">
        <v>43241.808268402776</v>
      </c>
      <c r="EY414" t="s">
        <v>9398</v>
      </c>
      <c r="EZ414" s="61">
        <v>43241.808268402776</v>
      </c>
    </row>
    <row r="415" spans="148:156" x14ac:dyDescent="0.35">
      <c r="ER415" s="32" t="str">
        <f t="shared" si="219"/>
        <v>CORPICC540</v>
      </c>
      <c r="ES415" s="32" t="b">
        <f t="shared" si="218"/>
        <v>1</v>
      </c>
      <c r="ET415" t="s">
        <v>12</v>
      </c>
      <c r="EU415" t="s">
        <v>10439</v>
      </c>
      <c r="EV415" t="s">
        <v>10440</v>
      </c>
      <c r="EW415" t="s">
        <v>9398</v>
      </c>
      <c r="EX415" s="61">
        <v>43241.808270289352</v>
      </c>
      <c r="EY415" t="s">
        <v>9398</v>
      </c>
      <c r="EZ415" s="61">
        <v>43241.808270289352</v>
      </c>
    </row>
    <row r="416" spans="148:156" x14ac:dyDescent="0.35">
      <c r="ER416" s="32" t="str">
        <f t="shared" si="219"/>
        <v>CORPICC541</v>
      </c>
      <c r="ES416" s="32" t="b">
        <f t="shared" si="218"/>
        <v>1</v>
      </c>
      <c r="ET416" t="s">
        <v>12</v>
      </c>
      <c r="EU416" t="s">
        <v>10441</v>
      </c>
      <c r="EV416" t="s">
        <v>10442</v>
      </c>
      <c r="EW416" t="s">
        <v>9398</v>
      </c>
      <c r="EX416" s="61">
        <v>43241.808272187503</v>
      </c>
      <c r="EY416" t="s">
        <v>9398</v>
      </c>
      <c r="EZ416" s="61">
        <v>43241.808272187503</v>
      </c>
    </row>
    <row r="417" spans="148:156" x14ac:dyDescent="0.35">
      <c r="ER417" s="32" t="str">
        <f t="shared" si="219"/>
        <v>CORPICC545</v>
      </c>
      <c r="ES417" s="32" t="b">
        <f t="shared" si="218"/>
        <v>1</v>
      </c>
      <c r="ET417" t="s">
        <v>12</v>
      </c>
      <c r="EU417" t="s">
        <v>10443</v>
      </c>
      <c r="EV417" t="s">
        <v>10444</v>
      </c>
      <c r="EW417" t="s">
        <v>9398</v>
      </c>
      <c r="EX417" s="61">
        <v>43241.808274108793</v>
      </c>
      <c r="EY417" t="s">
        <v>9398</v>
      </c>
      <c r="EZ417" s="61">
        <v>43241.808274108793</v>
      </c>
    </row>
    <row r="418" spans="148:156" x14ac:dyDescent="0.35">
      <c r="ER418" s="32" t="str">
        <f t="shared" si="219"/>
        <v>CORPICC546</v>
      </c>
      <c r="ES418" s="32" t="b">
        <f t="shared" si="218"/>
        <v>1</v>
      </c>
      <c r="ET418" t="s">
        <v>12</v>
      </c>
      <c r="EU418" t="s">
        <v>10445</v>
      </c>
      <c r="EV418" t="s">
        <v>10446</v>
      </c>
      <c r="EW418" t="s">
        <v>9398</v>
      </c>
      <c r="EX418" s="61">
        <v>43241.808275960648</v>
      </c>
      <c r="EY418" t="s">
        <v>9398</v>
      </c>
      <c r="EZ418" s="61">
        <v>43241.808275960648</v>
      </c>
    </row>
    <row r="419" spans="148:156" x14ac:dyDescent="0.35">
      <c r="ER419" s="32" t="str">
        <f t="shared" si="219"/>
        <v>CORPICC550</v>
      </c>
      <c r="ES419" s="32" t="b">
        <f t="shared" si="218"/>
        <v>1</v>
      </c>
      <c r="ET419" t="s">
        <v>12</v>
      </c>
      <c r="EU419" t="s">
        <v>10447</v>
      </c>
      <c r="EV419" t="s">
        <v>10448</v>
      </c>
      <c r="EW419" t="s">
        <v>9398</v>
      </c>
      <c r="EX419" s="61">
        <v>43241.80827789352</v>
      </c>
      <c r="EY419" t="s">
        <v>9398</v>
      </c>
      <c r="EZ419" s="61">
        <v>43241.80827789352</v>
      </c>
    </row>
    <row r="420" spans="148:156" x14ac:dyDescent="0.35">
      <c r="ER420" s="32" t="str">
        <f t="shared" si="219"/>
        <v>CORPICC551</v>
      </c>
      <c r="ES420" s="32" t="b">
        <f t="shared" si="218"/>
        <v>1</v>
      </c>
      <c r="ET420" t="s">
        <v>12</v>
      </c>
      <c r="EU420" t="s">
        <v>10449</v>
      </c>
      <c r="EV420" t="s">
        <v>10450</v>
      </c>
      <c r="EW420" t="s">
        <v>9398</v>
      </c>
      <c r="EX420" s="61">
        <v>43241.808279861114</v>
      </c>
      <c r="EY420" t="s">
        <v>9398</v>
      </c>
      <c r="EZ420" s="61">
        <v>43241.808279861114</v>
      </c>
    </row>
    <row r="421" spans="148:156" x14ac:dyDescent="0.35">
      <c r="ER421" s="32" t="str">
        <f t="shared" si="219"/>
        <v>CORPICC555</v>
      </c>
      <c r="ES421" s="32" t="b">
        <f t="shared" si="218"/>
        <v>1</v>
      </c>
      <c r="ET421" t="s">
        <v>12</v>
      </c>
      <c r="EU421" t="s">
        <v>10451</v>
      </c>
      <c r="EV421" t="s">
        <v>10452</v>
      </c>
      <c r="EW421" t="s">
        <v>9398</v>
      </c>
      <c r="EX421" s="61">
        <v>43241.8082818287</v>
      </c>
      <c r="EY421" t="s">
        <v>9398</v>
      </c>
      <c r="EZ421" s="61">
        <v>43241.8082818287</v>
      </c>
    </row>
    <row r="422" spans="148:156" x14ac:dyDescent="0.35">
      <c r="ER422" s="32" t="str">
        <f t="shared" si="219"/>
        <v>CORPICC556</v>
      </c>
      <c r="ES422" s="32" t="b">
        <f t="shared" si="218"/>
        <v>1</v>
      </c>
      <c r="ET422" t="s">
        <v>12</v>
      </c>
      <c r="EU422" t="s">
        <v>10453</v>
      </c>
      <c r="EV422" t="s">
        <v>10454</v>
      </c>
      <c r="EW422" t="s">
        <v>9398</v>
      </c>
      <c r="EX422" s="61">
        <v>43241.808283761573</v>
      </c>
      <c r="EY422" t="s">
        <v>9398</v>
      </c>
      <c r="EZ422" s="61">
        <v>43241.808283761573</v>
      </c>
    </row>
    <row r="423" spans="148:156" x14ac:dyDescent="0.35">
      <c r="ER423" s="32" t="str">
        <f t="shared" si="219"/>
        <v>CORPICC900</v>
      </c>
      <c r="ES423" s="32" t="b">
        <f t="shared" si="218"/>
        <v>1</v>
      </c>
      <c r="ET423" t="s">
        <v>12</v>
      </c>
      <c r="EU423" t="s">
        <v>10457</v>
      </c>
      <c r="EV423" t="s">
        <v>10458</v>
      </c>
      <c r="EW423" t="s">
        <v>9398</v>
      </c>
      <c r="EX423" s="61">
        <v>43241.808285729167</v>
      </c>
      <c r="EY423" t="s">
        <v>9398</v>
      </c>
      <c r="EZ423" s="61">
        <v>43241.808285729167</v>
      </c>
    </row>
    <row r="424" spans="148:156" x14ac:dyDescent="0.35">
      <c r="ER424" s="32" t="str">
        <f t="shared" si="219"/>
        <v>CORPZZZZZZ</v>
      </c>
      <c r="ES424" s="32" t="b">
        <f t="shared" si="218"/>
        <v>1</v>
      </c>
      <c r="ET424" t="s">
        <v>12</v>
      </c>
      <c r="EU424" t="s">
        <v>10264</v>
      </c>
      <c r="EV424" t="s">
        <v>10265</v>
      </c>
      <c r="EW424" t="s">
        <v>9398</v>
      </c>
      <c r="EX424" s="61">
        <v>43241.808287766202</v>
      </c>
      <c r="EY424" t="s">
        <v>9398</v>
      </c>
      <c r="EZ424" s="61">
        <v>43241.808287766202</v>
      </c>
    </row>
    <row r="425" spans="148:156" x14ac:dyDescent="0.35">
      <c r="ER425" s="32" t="str">
        <f t="shared" si="219"/>
        <v>FHQ1ICC126</v>
      </c>
      <c r="ES425" s="32" t="b">
        <f t="shared" si="218"/>
        <v>1</v>
      </c>
      <c r="ET425" t="s">
        <v>13</v>
      </c>
      <c r="EU425" t="s">
        <v>10316</v>
      </c>
      <c r="EV425" t="s">
        <v>10317</v>
      </c>
      <c r="EW425" t="s">
        <v>9398</v>
      </c>
      <c r="EX425" s="61">
        <v>43300.431755474536</v>
      </c>
      <c r="EY425" t="s">
        <v>9398</v>
      </c>
      <c r="EZ425" s="61">
        <v>43300.431755474536</v>
      </c>
    </row>
    <row r="426" spans="148:156" x14ac:dyDescent="0.35">
      <c r="ER426" s="32" t="str">
        <f t="shared" si="219"/>
        <v>FHQ1ICC132</v>
      </c>
      <c r="ES426" s="32" t="b">
        <f t="shared" si="218"/>
        <v>1</v>
      </c>
      <c r="ET426" t="s">
        <v>13</v>
      </c>
      <c r="EU426" t="s">
        <v>10318</v>
      </c>
      <c r="EV426" t="s">
        <v>10576</v>
      </c>
      <c r="EW426" t="s">
        <v>9398</v>
      </c>
      <c r="EX426" s="61">
        <v>43300.431762233799</v>
      </c>
      <c r="EY426" t="s">
        <v>9398</v>
      </c>
      <c r="EZ426" s="61">
        <v>43300.431762233799</v>
      </c>
    </row>
    <row r="427" spans="148:156" x14ac:dyDescent="0.35">
      <c r="ER427" s="32" t="str">
        <f t="shared" si="219"/>
        <v>FHQ1ICC141</v>
      </c>
      <c r="ES427" s="32" t="b">
        <f t="shared" si="218"/>
        <v>1</v>
      </c>
      <c r="ET427" t="s">
        <v>13</v>
      </c>
      <c r="EU427" t="s">
        <v>10319</v>
      </c>
      <c r="EV427" t="s">
        <v>10320</v>
      </c>
      <c r="EW427" t="s">
        <v>9398</v>
      </c>
      <c r="EX427" s="61">
        <v>43300.431764317131</v>
      </c>
      <c r="EY427" t="s">
        <v>9398</v>
      </c>
      <c r="EZ427" s="61">
        <v>43300.431764317131</v>
      </c>
    </row>
    <row r="428" spans="148:156" x14ac:dyDescent="0.35">
      <c r="ER428" s="32" t="str">
        <f t="shared" si="219"/>
        <v>FHQ1ICC145</v>
      </c>
      <c r="ES428" s="32" t="b">
        <f t="shared" si="218"/>
        <v>1</v>
      </c>
      <c r="ET428" t="s">
        <v>13</v>
      </c>
      <c r="EU428" t="s">
        <v>10323</v>
      </c>
      <c r="EV428" t="s">
        <v>10324</v>
      </c>
      <c r="EW428" t="s">
        <v>9398</v>
      </c>
      <c r="EX428" s="61">
        <v>43300.431766203707</v>
      </c>
      <c r="EY428" t="s">
        <v>9398</v>
      </c>
      <c r="EZ428" s="61">
        <v>43300.431766203707</v>
      </c>
    </row>
    <row r="429" spans="148:156" x14ac:dyDescent="0.35">
      <c r="ER429" s="32" t="str">
        <f t="shared" si="219"/>
        <v>FHQ1ICC150</v>
      </c>
      <c r="ES429" s="32" t="b">
        <f t="shared" si="218"/>
        <v>1</v>
      </c>
      <c r="ET429" t="s">
        <v>13</v>
      </c>
      <c r="EU429" t="s">
        <v>10325</v>
      </c>
      <c r="EV429" t="s">
        <v>10326</v>
      </c>
      <c r="EW429" t="s">
        <v>9398</v>
      </c>
      <c r="EX429" s="61">
        <v>43300.431768136572</v>
      </c>
      <c r="EY429" t="s">
        <v>9398</v>
      </c>
      <c r="EZ429" s="61">
        <v>43300.431768136572</v>
      </c>
    </row>
    <row r="430" spans="148:156" x14ac:dyDescent="0.35">
      <c r="ER430" s="32" t="str">
        <f t="shared" si="219"/>
        <v>FHQ1ICC155</v>
      </c>
      <c r="ES430" s="32" t="b">
        <f t="shared" si="218"/>
        <v>1</v>
      </c>
      <c r="ET430" t="s">
        <v>13</v>
      </c>
      <c r="EU430" t="s">
        <v>10327</v>
      </c>
      <c r="EV430" t="s">
        <v>10328</v>
      </c>
      <c r="EW430" t="s">
        <v>9398</v>
      </c>
      <c r="EX430" s="61">
        <v>43300.431770104165</v>
      </c>
      <c r="EY430" t="s">
        <v>9398</v>
      </c>
      <c r="EZ430" s="61">
        <v>43300.431770104165</v>
      </c>
    </row>
    <row r="431" spans="148:156" x14ac:dyDescent="0.35">
      <c r="ER431" s="32" t="str">
        <f t="shared" si="219"/>
        <v>FHQ1ICC160</v>
      </c>
      <c r="ES431" s="32" t="b">
        <f t="shared" si="218"/>
        <v>1</v>
      </c>
      <c r="ET431" t="s">
        <v>13</v>
      </c>
      <c r="EU431" t="s">
        <v>10329</v>
      </c>
      <c r="EV431" t="s">
        <v>10330</v>
      </c>
      <c r="EW431" t="s">
        <v>9398</v>
      </c>
      <c r="EX431" s="61">
        <v>43300.431772303244</v>
      </c>
      <c r="EY431" t="s">
        <v>9398</v>
      </c>
      <c r="EZ431" s="61">
        <v>43300.431772303244</v>
      </c>
    </row>
    <row r="432" spans="148:156" x14ac:dyDescent="0.35">
      <c r="ER432" s="32" t="str">
        <f t="shared" si="219"/>
        <v>FHQ1ICC161</v>
      </c>
      <c r="ES432" s="32" t="b">
        <f t="shared" si="218"/>
        <v>1</v>
      </c>
      <c r="ET432" t="s">
        <v>13</v>
      </c>
      <c r="EU432" t="s">
        <v>10331</v>
      </c>
      <c r="EV432" t="s">
        <v>10332</v>
      </c>
      <c r="EW432" t="s">
        <v>9398</v>
      </c>
      <c r="EX432" s="61">
        <v>43300.431774421297</v>
      </c>
      <c r="EY432" t="s">
        <v>9398</v>
      </c>
      <c r="EZ432" s="61">
        <v>43300.431774421297</v>
      </c>
    </row>
    <row r="433" spans="148:156" x14ac:dyDescent="0.35">
      <c r="ER433" s="32" t="str">
        <f t="shared" si="219"/>
        <v>FHQ1ICC165</v>
      </c>
      <c r="ES433" s="32" t="b">
        <f t="shared" si="218"/>
        <v>1</v>
      </c>
      <c r="ET433" t="s">
        <v>13</v>
      </c>
      <c r="EU433" t="s">
        <v>10333</v>
      </c>
      <c r="EV433" t="s">
        <v>10334</v>
      </c>
      <c r="EW433" t="s">
        <v>9398</v>
      </c>
      <c r="EX433" s="61">
        <v>43300.431776469908</v>
      </c>
      <c r="EY433" t="s">
        <v>9398</v>
      </c>
      <c r="EZ433" s="61">
        <v>43300.431776469908</v>
      </c>
    </row>
    <row r="434" spans="148:156" x14ac:dyDescent="0.35">
      <c r="ER434" s="32" t="str">
        <f t="shared" si="219"/>
        <v>FHQ1ICC200</v>
      </c>
      <c r="ES434" s="32" t="b">
        <f t="shared" si="218"/>
        <v>1</v>
      </c>
      <c r="ET434" t="s">
        <v>13</v>
      </c>
      <c r="EU434" t="s">
        <v>10335</v>
      </c>
      <c r="EV434" t="s">
        <v>10336</v>
      </c>
      <c r="EW434" t="s">
        <v>9398</v>
      </c>
      <c r="EX434" s="61">
        <v>43300.431778472223</v>
      </c>
      <c r="EY434" t="s">
        <v>9398</v>
      </c>
      <c r="EZ434" s="61">
        <v>43300.431778472223</v>
      </c>
    </row>
    <row r="435" spans="148:156" x14ac:dyDescent="0.35">
      <c r="ER435" s="32" t="str">
        <f t="shared" si="219"/>
        <v>FHQ1ICC205</v>
      </c>
      <c r="ES435" s="32" t="b">
        <f t="shared" si="218"/>
        <v>1</v>
      </c>
      <c r="ET435" t="s">
        <v>13</v>
      </c>
      <c r="EU435" t="s">
        <v>10337</v>
      </c>
      <c r="EV435" t="s">
        <v>10338</v>
      </c>
      <c r="EW435" t="s">
        <v>9398</v>
      </c>
      <c r="EX435" s="61">
        <v>43300.431780405095</v>
      </c>
      <c r="EY435" t="s">
        <v>9398</v>
      </c>
      <c r="EZ435" s="61">
        <v>43300.431780405095</v>
      </c>
    </row>
    <row r="436" spans="148:156" x14ac:dyDescent="0.35">
      <c r="ER436" s="32" t="str">
        <f t="shared" si="219"/>
        <v>FHQ1ICC300</v>
      </c>
      <c r="ES436" s="32" t="b">
        <f t="shared" si="218"/>
        <v>1</v>
      </c>
      <c r="ET436" t="s">
        <v>13</v>
      </c>
      <c r="EU436" t="s">
        <v>10339</v>
      </c>
      <c r="EV436" t="s">
        <v>10340</v>
      </c>
      <c r="EW436" t="s">
        <v>9398</v>
      </c>
      <c r="EX436" s="61">
        <v>43300.431782372689</v>
      </c>
      <c r="EY436" t="s">
        <v>9398</v>
      </c>
      <c r="EZ436" s="61">
        <v>43300.431782372689</v>
      </c>
    </row>
    <row r="437" spans="148:156" x14ac:dyDescent="0.35">
      <c r="ER437" s="32" t="str">
        <f t="shared" si="219"/>
        <v>FHQ1ICC305</v>
      </c>
      <c r="ES437" s="32" t="b">
        <f t="shared" si="218"/>
        <v>1</v>
      </c>
      <c r="ET437" t="s">
        <v>13</v>
      </c>
      <c r="EU437" t="s">
        <v>10341</v>
      </c>
      <c r="EV437" t="s">
        <v>10342</v>
      </c>
      <c r="EW437" t="s">
        <v>9398</v>
      </c>
      <c r="EX437" s="61">
        <v>43300.431784293978</v>
      </c>
      <c r="EY437" t="s">
        <v>9398</v>
      </c>
      <c r="EZ437" s="61">
        <v>43300.431784293978</v>
      </c>
    </row>
    <row r="438" spans="148:156" x14ac:dyDescent="0.35">
      <c r="ER438" s="32" t="str">
        <f t="shared" si="219"/>
        <v>FHQ1ICC310</v>
      </c>
      <c r="ES438" s="32" t="b">
        <f t="shared" si="218"/>
        <v>1</v>
      </c>
      <c r="ET438" t="s">
        <v>13</v>
      </c>
      <c r="EU438" t="s">
        <v>10343</v>
      </c>
      <c r="EV438" t="s">
        <v>10344</v>
      </c>
      <c r="EW438" t="s">
        <v>9398</v>
      </c>
      <c r="EX438" s="61">
        <v>43300.431786307869</v>
      </c>
      <c r="EY438" t="s">
        <v>9398</v>
      </c>
      <c r="EZ438" s="61">
        <v>43300.431786307869</v>
      </c>
    </row>
    <row r="439" spans="148:156" x14ac:dyDescent="0.35">
      <c r="ER439" s="32" t="str">
        <f t="shared" si="219"/>
        <v>FHQ1ICC320</v>
      </c>
      <c r="ES439" s="32" t="b">
        <f t="shared" si="218"/>
        <v>1</v>
      </c>
      <c r="ET439" t="s">
        <v>13</v>
      </c>
      <c r="EU439" t="s">
        <v>10345</v>
      </c>
      <c r="EV439" t="s">
        <v>10346</v>
      </c>
      <c r="EW439" t="s">
        <v>9398</v>
      </c>
      <c r="EX439" s="61">
        <v>43300.431788229165</v>
      </c>
      <c r="EY439" t="s">
        <v>9398</v>
      </c>
      <c r="EZ439" s="61">
        <v>43300.431788229165</v>
      </c>
    </row>
    <row r="440" spans="148:156" x14ac:dyDescent="0.35">
      <c r="ER440" s="32" t="str">
        <f t="shared" si="219"/>
        <v>FHQ1ICC330</v>
      </c>
      <c r="ES440" s="32" t="b">
        <f t="shared" si="218"/>
        <v>1</v>
      </c>
      <c r="ET440" t="s">
        <v>13</v>
      </c>
      <c r="EU440" t="s">
        <v>10347</v>
      </c>
      <c r="EV440" t="s">
        <v>10348</v>
      </c>
      <c r="EW440" t="s">
        <v>9398</v>
      </c>
      <c r="EX440" s="61">
        <v>43300.431790196759</v>
      </c>
      <c r="EY440" t="s">
        <v>9398</v>
      </c>
      <c r="EZ440" s="61">
        <v>43300.431790196759</v>
      </c>
    </row>
    <row r="441" spans="148:156" x14ac:dyDescent="0.35">
      <c r="ER441" s="32" t="str">
        <f t="shared" si="219"/>
        <v>FHQ1ICC400</v>
      </c>
      <c r="ES441" s="32" t="b">
        <f t="shared" si="218"/>
        <v>1</v>
      </c>
      <c r="ET441" t="s">
        <v>13</v>
      </c>
      <c r="EU441" t="s">
        <v>10349</v>
      </c>
      <c r="EV441" t="s">
        <v>10350</v>
      </c>
      <c r="EW441" t="s">
        <v>9398</v>
      </c>
      <c r="EX441" s="61">
        <v>43300.43179224537</v>
      </c>
      <c r="EY441" t="s">
        <v>9398</v>
      </c>
      <c r="EZ441" s="61">
        <v>43300.43179224537</v>
      </c>
    </row>
    <row r="442" spans="148:156" x14ac:dyDescent="0.35">
      <c r="ER442" s="32" t="str">
        <f t="shared" si="219"/>
        <v>FHQ1ICC405</v>
      </c>
      <c r="ES442" s="32" t="b">
        <f t="shared" si="218"/>
        <v>1</v>
      </c>
      <c r="ET442" t="s">
        <v>13</v>
      </c>
      <c r="EU442" t="s">
        <v>10351</v>
      </c>
      <c r="EV442" t="s">
        <v>10352</v>
      </c>
      <c r="EW442" t="s">
        <v>9398</v>
      </c>
      <c r="EX442" s="61">
        <v>43300.431794293982</v>
      </c>
      <c r="EY442" t="s">
        <v>9398</v>
      </c>
      <c r="EZ442" s="61">
        <v>43300.431794293982</v>
      </c>
    </row>
    <row r="443" spans="148:156" x14ac:dyDescent="0.35">
      <c r="ER443" s="32" t="str">
        <f t="shared" si="219"/>
        <v>FHQ1ICC406</v>
      </c>
      <c r="ES443" s="32" t="b">
        <f t="shared" si="218"/>
        <v>1</v>
      </c>
      <c r="ET443" t="s">
        <v>13</v>
      </c>
      <c r="EU443" t="s">
        <v>10353</v>
      </c>
      <c r="EV443" t="s">
        <v>10578</v>
      </c>
      <c r="EW443" t="s">
        <v>9398</v>
      </c>
      <c r="EX443" s="61">
        <v>43300.431796296296</v>
      </c>
      <c r="EY443" t="s">
        <v>9398</v>
      </c>
      <c r="EZ443" s="61">
        <v>43300.431796296296</v>
      </c>
    </row>
    <row r="444" spans="148:156" x14ac:dyDescent="0.35">
      <c r="ER444" s="32" t="str">
        <f t="shared" si="219"/>
        <v>FHQ1ICC407</v>
      </c>
      <c r="ES444" s="32" t="b">
        <f t="shared" si="218"/>
        <v>1</v>
      </c>
      <c r="ET444" t="s">
        <v>13</v>
      </c>
      <c r="EU444" t="s">
        <v>10354</v>
      </c>
      <c r="EV444" t="s">
        <v>10355</v>
      </c>
      <c r="EW444" t="s">
        <v>9398</v>
      </c>
      <c r="EX444" s="61">
        <v>43300.431798344907</v>
      </c>
      <c r="EY444" t="s">
        <v>9398</v>
      </c>
      <c r="EZ444" s="61">
        <v>43300.431798344907</v>
      </c>
    </row>
    <row r="445" spans="148:156" x14ac:dyDescent="0.35">
      <c r="ER445" s="32" t="str">
        <f t="shared" si="219"/>
        <v>FHQ1ICC408</v>
      </c>
      <c r="ES445" s="32" t="b">
        <f t="shared" si="218"/>
        <v>1</v>
      </c>
      <c r="ET445" t="s">
        <v>13</v>
      </c>
      <c r="EU445" t="s">
        <v>10356</v>
      </c>
      <c r="EV445" t="s">
        <v>10357</v>
      </c>
      <c r="EW445" t="s">
        <v>9398</v>
      </c>
      <c r="EX445" s="61">
        <v>43300.431800312501</v>
      </c>
      <c r="EY445" t="s">
        <v>9398</v>
      </c>
      <c r="EZ445" s="61">
        <v>43300.431800312501</v>
      </c>
    </row>
    <row r="446" spans="148:156" x14ac:dyDescent="0.35">
      <c r="ER446" s="32" t="str">
        <f t="shared" si="219"/>
        <v>FHQ1ICC410</v>
      </c>
      <c r="ES446" s="32" t="b">
        <f t="shared" si="218"/>
        <v>1</v>
      </c>
      <c r="ET446" t="s">
        <v>13</v>
      </c>
      <c r="EU446" t="s">
        <v>10358</v>
      </c>
      <c r="EV446" t="s">
        <v>10359</v>
      </c>
      <c r="EW446" t="s">
        <v>9398</v>
      </c>
      <c r="EX446" s="61">
        <v>43300.431802280094</v>
      </c>
      <c r="EY446" t="s">
        <v>9398</v>
      </c>
      <c r="EZ446" s="61">
        <v>43300.431802280094</v>
      </c>
    </row>
    <row r="447" spans="148:156" x14ac:dyDescent="0.35">
      <c r="ER447" s="32" t="str">
        <f t="shared" si="219"/>
        <v>FHQ1ICC411</v>
      </c>
      <c r="ES447" s="32" t="b">
        <f t="shared" si="218"/>
        <v>1</v>
      </c>
      <c r="ET447" t="s">
        <v>13</v>
      </c>
      <c r="EU447" t="s">
        <v>10360</v>
      </c>
      <c r="EV447" t="s">
        <v>10361</v>
      </c>
      <c r="EW447" t="s">
        <v>9398</v>
      </c>
      <c r="EX447" s="61">
        <v>43300.431804247688</v>
      </c>
      <c r="EY447" t="s">
        <v>9398</v>
      </c>
      <c r="EZ447" s="61">
        <v>43300.431804247688</v>
      </c>
    </row>
    <row r="448" spans="148:156" x14ac:dyDescent="0.35">
      <c r="ER448" s="32" t="str">
        <f t="shared" si="219"/>
        <v>FHQ1ICC412</v>
      </c>
      <c r="ES448" s="32" t="b">
        <f t="shared" si="218"/>
        <v>1</v>
      </c>
      <c r="ET448" t="s">
        <v>13</v>
      </c>
      <c r="EU448" t="s">
        <v>10362</v>
      </c>
      <c r="EV448" t="s">
        <v>10363</v>
      </c>
      <c r="EW448" t="s">
        <v>9398</v>
      </c>
      <c r="EX448" s="61">
        <v>43300.431806250002</v>
      </c>
      <c r="EY448" t="s">
        <v>9398</v>
      </c>
      <c r="EZ448" s="61">
        <v>43300.431806250002</v>
      </c>
    </row>
    <row r="449" spans="148:156" x14ac:dyDescent="0.35">
      <c r="ER449" s="32" t="str">
        <f t="shared" si="219"/>
        <v>FHQ1ICC413</v>
      </c>
      <c r="ES449" s="32" t="b">
        <f t="shared" si="218"/>
        <v>1</v>
      </c>
      <c r="ET449" t="s">
        <v>13</v>
      </c>
      <c r="EU449" t="s">
        <v>10364</v>
      </c>
      <c r="EV449" t="s">
        <v>10365</v>
      </c>
      <c r="EW449" t="s">
        <v>9398</v>
      </c>
      <c r="EX449" s="61">
        <v>43300.431808136571</v>
      </c>
      <c r="EY449" t="s">
        <v>9398</v>
      </c>
      <c r="EZ449" s="61">
        <v>43300.431808136571</v>
      </c>
    </row>
    <row r="450" spans="148:156" x14ac:dyDescent="0.35">
      <c r="ER450" s="32" t="str">
        <f t="shared" si="219"/>
        <v>FHQ1ICC415</v>
      </c>
      <c r="ES450" s="32" t="b">
        <f t="shared" si="218"/>
        <v>1</v>
      </c>
      <c r="ET450" t="s">
        <v>13</v>
      </c>
      <c r="EU450" t="s">
        <v>10366</v>
      </c>
      <c r="EV450" t="s">
        <v>10367</v>
      </c>
      <c r="EW450" t="s">
        <v>9398</v>
      </c>
      <c r="EX450" s="61">
        <v>43300.431810069444</v>
      </c>
      <c r="EY450" t="s">
        <v>9398</v>
      </c>
      <c r="EZ450" s="61">
        <v>43300.431810069444</v>
      </c>
    </row>
    <row r="451" spans="148:156" x14ac:dyDescent="0.35">
      <c r="ER451" s="32" t="str">
        <f t="shared" si="219"/>
        <v>FHQ1ICC420</v>
      </c>
      <c r="ES451" s="32" t="b">
        <f t="shared" si="218"/>
        <v>1</v>
      </c>
      <c r="ET451" t="s">
        <v>13</v>
      </c>
      <c r="EU451" t="s">
        <v>10368</v>
      </c>
      <c r="EV451" t="s">
        <v>10369</v>
      </c>
      <c r="EW451" t="s">
        <v>9398</v>
      </c>
      <c r="EX451" s="61">
        <v>43300.431812071758</v>
      </c>
      <c r="EY451" t="s">
        <v>9398</v>
      </c>
      <c r="EZ451" s="61">
        <v>43300.431812071758</v>
      </c>
    </row>
    <row r="452" spans="148:156" x14ac:dyDescent="0.35">
      <c r="ER452" s="32" t="str">
        <f t="shared" si="219"/>
        <v>FHQ1ICC425</v>
      </c>
      <c r="ES452" s="32" t="b">
        <f t="shared" si="218"/>
        <v>1</v>
      </c>
      <c r="ET452" t="s">
        <v>13</v>
      </c>
      <c r="EU452" t="s">
        <v>10370</v>
      </c>
      <c r="EV452" t="s">
        <v>10371</v>
      </c>
      <c r="EW452" t="s">
        <v>9398</v>
      </c>
      <c r="EX452" s="61">
        <v>43300.431814039352</v>
      </c>
      <c r="EY452" t="s">
        <v>9398</v>
      </c>
      <c r="EZ452" s="61">
        <v>43300.431814039352</v>
      </c>
    </row>
    <row r="453" spans="148:156" x14ac:dyDescent="0.35">
      <c r="ER453" s="32" t="str">
        <f t="shared" si="219"/>
        <v>FHQ1ICC426</v>
      </c>
      <c r="ES453" s="32" t="b">
        <f t="shared" si="218"/>
        <v>1</v>
      </c>
      <c r="ET453" t="s">
        <v>13</v>
      </c>
      <c r="EU453" t="s">
        <v>10372</v>
      </c>
      <c r="EV453" t="s">
        <v>10373</v>
      </c>
      <c r="EW453" t="s">
        <v>9398</v>
      </c>
      <c r="EX453" s="61">
        <v>43300.431815972224</v>
      </c>
      <c r="EY453" t="s">
        <v>9398</v>
      </c>
      <c r="EZ453" s="61">
        <v>43300.431815972224</v>
      </c>
    </row>
    <row r="454" spans="148:156" x14ac:dyDescent="0.35">
      <c r="ER454" s="32" t="str">
        <f t="shared" si="219"/>
        <v>FHQ1ICC427</v>
      </c>
      <c r="ES454" s="32" t="b">
        <f t="shared" si="218"/>
        <v>1</v>
      </c>
      <c r="ET454" t="s">
        <v>13</v>
      </c>
      <c r="EU454" t="s">
        <v>10374</v>
      </c>
      <c r="EV454" t="s">
        <v>10375</v>
      </c>
      <c r="EW454" t="s">
        <v>9398</v>
      </c>
      <c r="EX454" s="61">
        <v>43300.431818599536</v>
      </c>
      <c r="EY454" t="s">
        <v>9398</v>
      </c>
      <c r="EZ454" s="61">
        <v>43300.431818599536</v>
      </c>
    </row>
    <row r="455" spans="148:156" x14ac:dyDescent="0.35">
      <c r="ER455" s="32" t="str">
        <f t="shared" si="219"/>
        <v>FHQ1ICC430</v>
      </c>
      <c r="ES455" s="32" t="b">
        <f t="shared" si="218"/>
        <v>1</v>
      </c>
      <c r="ET455" t="s">
        <v>13</v>
      </c>
      <c r="EU455" t="s">
        <v>10376</v>
      </c>
      <c r="EV455" t="s">
        <v>10377</v>
      </c>
      <c r="EW455" t="s">
        <v>9398</v>
      </c>
      <c r="EX455" s="61">
        <v>43300.43182056713</v>
      </c>
      <c r="EY455" t="s">
        <v>9398</v>
      </c>
      <c r="EZ455" s="61">
        <v>43300.43182056713</v>
      </c>
    </row>
    <row r="456" spans="148:156" x14ac:dyDescent="0.35">
      <c r="ER456" s="32" t="str">
        <f t="shared" si="219"/>
        <v>FHQ1ICC435</v>
      </c>
      <c r="ES456" s="32" t="b">
        <f t="shared" ref="ES456:ES519" si="220">VLOOKUP(EU456,M:N,2,0)=EV456</f>
        <v>1</v>
      </c>
      <c r="ET456" t="s">
        <v>13</v>
      </c>
      <c r="EU456" t="s">
        <v>10378</v>
      </c>
      <c r="EV456" t="s">
        <v>10379</v>
      </c>
      <c r="EW456" t="s">
        <v>9398</v>
      </c>
      <c r="EX456" s="61">
        <v>43300.431822534723</v>
      </c>
      <c r="EY456" t="s">
        <v>9398</v>
      </c>
      <c r="EZ456" s="61">
        <v>43300.431822534723</v>
      </c>
    </row>
    <row r="457" spans="148:156" x14ac:dyDescent="0.35">
      <c r="ER457" s="32" t="str">
        <f t="shared" si="219"/>
        <v>FHQ1ICC438</v>
      </c>
      <c r="ES457" s="32" t="b">
        <f t="shared" si="220"/>
        <v>1</v>
      </c>
      <c r="ET457" t="s">
        <v>13</v>
      </c>
      <c r="EU457" t="s">
        <v>10380</v>
      </c>
      <c r="EV457" t="s">
        <v>10381</v>
      </c>
      <c r="EW457" t="s">
        <v>9398</v>
      </c>
      <c r="EX457" s="61">
        <v>43300.431824502317</v>
      </c>
      <c r="EY457" t="s">
        <v>9398</v>
      </c>
      <c r="EZ457" s="61">
        <v>43300.431824502317</v>
      </c>
    </row>
    <row r="458" spans="148:156" x14ac:dyDescent="0.35">
      <c r="ER458" s="32" t="str">
        <f t="shared" si="219"/>
        <v>FHQ1ICC439</v>
      </c>
      <c r="ES458" s="32" t="b">
        <f t="shared" si="220"/>
        <v>1</v>
      </c>
      <c r="ET458" t="s">
        <v>13</v>
      </c>
      <c r="EU458" t="s">
        <v>10382</v>
      </c>
      <c r="EV458" t="s">
        <v>10577</v>
      </c>
      <c r="EW458" t="s">
        <v>9398</v>
      </c>
      <c r="EX458" s="61">
        <v>43300.431826423614</v>
      </c>
      <c r="EY458" t="s">
        <v>9398</v>
      </c>
      <c r="EZ458" s="61">
        <v>43300.431826423614</v>
      </c>
    </row>
    <row r="459" spans="148:156" x14ac:dyDescent="0.35">
      <c r="ER459" s="32" t="str">
        <f t="shared" si="219"/>
        <v>FHQ1ICC441</v>
      </c>
      <c r="ES459" s="32" t="b">
        <f t="shared" si="220"/>
        <v>1</v>
      </c>
      <c r="ET459" t="s">
        <v>13</v>
      </c>
      <c r="EU459" t="s">
        <v>10383</v>
      </c>
      <c r="EV459" t="s">
        <v>10384</v>
      </c>
      <c r="EW459" t="s">
        <v>9398</v>
      </c>
      <c r="EX459" s="61">
        <v>43300.431828356479</v>
      </c>
      <c r="EY459" t="s">
        <v>9398</v>
      </c>
      <c r="EZ459" s="61">
        <v>43300.431828356479</v>
      </c>
    </row>
    <row r="460" spans="148:156" x14ac:dyDescent="0.35">
      <c r="ER460" s="32" t="str">
        <f t="shared" si="219"/>
        <v>FHQ1ICC442</v>
      </c>
      <c r="ES460" s="32" t="b">
        <f t="shared" si="220"/>
        <v>1</v>
      </c>
      <c r="ET460" t="s">
        <v>13</v>
      </c>
      <c r="EU460" t="s">
        <v>10385</v>
      </c>
      <c r="EV460" t="s">
        <v>10386</v>
      </c>
      <c r="EW460" t="s">
        <v>9398</v>
      </c>
      <c r="EX460" s="61">
        <v>43300.431830324073</v>
      </c>
      <c r="EY460" t="s">
        <v>9398</v>
      </c>
      <c r="EZ460" s="61">
        <v>43300.431830324073</v>
      </c>
    </row>
    <row r="461" spans="148:156" x14ac:dyDescent="0.35">
      <c r="ER461" s="32" t="str">
        <f t="shared" si="219"/>
        <v>FHQ1ICC443</v>
      </c>
      <c r="ES461" s="32" t="b">
        <f t="shared" si="220"/>
        <v>1</v>
      </c>
      <c r="ET461" t="s">
        <v>13</v>
      </c>
      <c r="EU461" t="s">
        <v>10387</v>
      </c>
      <c r="EV461" t="s">
        <v>10388</v>
      </c>
      <c r="EW461" t="s">
        <v>9398</v>
      </c>
      <c r="EX461" s="61">
        <v>43300.431832291666</v>
      </c>
      <c r="EY461" t="s">
        <v>9398</v>
      </c>
      <c r="EZ461" s="61">
        <v>43300.431832291666</v>
      </c>
    </row>
    <row r="462" spans="148:156" x14ac:dyDescent="0.35">
      <c r="ER462" s="32" t="str">
        <f t="shared" si="219"/>
        <v>FHQ1ICC450</v>
      </c>
      <c r="ES462" s="32" t="b">
        <f t="shared" si="220"/>
        <v>1</v>
      </c>
      <c r="ET462" t="s">
        <v>13</v>
      </c>
      <c r="EU462" t="s">
        <v>10389</v>
      </c>
      <c r="EV462" t="s">
        <v>10390</v>
      </c>
      <c r="EW462" t="s">
        <v>9398</v>
      </c>
      <c r="EX462" s="61">
        <v>43300.431834293981</v>
      </c>
      <c r="EY462" t="s">
        <v>9398</v>
      </c>
      <c r="EZ462" s="61">
        <v>43300.431834293981</v>
      </c>
    </row>
    <row r="463" spans="148:156" x14ac:dyDescent="0.35">
      <c r="ER463" s="32" t="str">
        <f t="shared" si="219"/>
        <v>FHQ1ICC451</v>
      </c>
      <c r="ES463" s="32" t="b">
        <f t="shared" si="220"/>
        <v>1</v>
      </c>
      <c r="ET463" t="s">
        <v>13</v>
      </c>
      <c r="EU463" t="s">
        <v>10391</v>
      </c>
      <c r="EV463" t="s">
        <v>10392</v>
      </c>
      <c r="EW463" t="s">
        <v>9398</v>
      </c>
      <c r="EX463" s="61">
        <v>43300.431836770833</v>
      </c>
      <c r="EY463" t="s">
        <v>9398</v>
      </c>
      <c r="EZ463" s="61">
        <v>43300.431836770833</v>
      </c>
    </row>
    <row r="464" spans="148:156" x14ac:dyDescent="0.35">
      <c r="ER464" s="32" t="str">
        <f t="shared" si="219"/>
        <v>FHQ1ICC452</v>
      </c>
      <c r="ES464" s="32" t="b">
        <f t="shared" si="220"/>
        <v>1</v>
      </c>
      <c r="ET464" t="s">
        <v>13</v>
      </c>
      <c r="EU464" t="s">
        <v>10393</v>
      </c>
      <c r="EV464" t="s">
        <v>10394</v>
      </c>
      <c r="EW464" t="s">
        <v>9398</v>
      </c>
      <c r="EX464" s="61">
        <v>43300.43183869213</v>
      </c>
      <c r="EY464" t="s">
        <v>9398</v>
      </c>
      <c r="EZ464" s="61">
        <v>43300.43183869213</v>
      </c>
    </row>
    <row r="465" spans="148:156" x14ac:dyDescent="0.35">
      <c r="ER465" s="32" t="str">
        <f t="shared" si="219"/>
        <v>FHQ1ICC455</v>
      </c>
      <c r="ES465" s="32" t="b">
        <f t="shared" si="220"/>
        <v>1</v>
      </c>
      <c r="ET465" t="s">
        <v>13</v>
      </c>
      <c r="EU465" t="s">
        <v>10395</v>
      </c>
      <c r="EV465" t="s">
        <v>10396</v>
      </c>
      <c r="EW465" t="s">
        <v>9398</v>
      </c>
      <c r="EX465" s="61">
        <v>43300.431840659723</v>
      </c>
      <c r="EY465" t="s">
        <v>9398</v>
      </c>
      <c r="EZ465" s="61">
        <v>43300.431840659723</v>
      </c>
    </row>
    <row r="466" spans="148:156" x14ac:dyDescent="0.35">
      <c r="ER466" s="32" t="str">
        <f t="shared" si="219"/>
        <v>FHQ1ICC456</v>
      </c>
      <c r="ES466" s="32" t="b">
        <f t="shared" si="220"/>
        <v>1</v>
      </c>
      <c r="ET466" t="s">
        <v>13</v>
      </c>
      <c r="EU466" t="s">
        <v>10397</v>
      </c>
      <c r="EV466" t="s">
        <v>10398</v>
      </c>
      <c r="EW466" t="s">
        <v>9398</v>
      </c>
      <c r="EX466" s="61">
        <v>43300.431842592596</v>
      </c>
      <c r="EY466" t="s">
        <v>9398</v>
      </c>
      <c r="EZ466" s="61">
        <v>43300.431842592596</v>
      </c>
    </row>
    <row r="467" spans="148:156" x14ac:dyDescent="0.35">
      <c r="ER467" s="32" t="str">
        <f t="shared" si="219"/>
        <v>FHQ1ICC457</v>
      </c>
      <c r="ES467" s="32" t="b">
        <f t="shared" si="220"/>
        <v>1</v>
      </c>
      <c r="ET467" t="s">
        <v>13</v>
      </c>
      <c r="EU467" t="s">
        <v>10399</v>
      </c>
      <c r="EV467" t="s">
        <v>10400</v>
      </c>
      <c r="EW467" t="s">
        <v>9398</v>
      </c>
      <c r="EX467" s="61">
        <v>43300.431844560182</v>
      </c>
      <c r="EY467" t="s">
        <v>9398</v>
      </c>
      <c r="EZ467" s="61">
        <v>43300.431844560182</v>
      </c>
    </row>
    <row r="468" spans="148:156" x14ac:dyDescent="0.35">
      <c r="ER468" s="32" t="str">
        <f t="shared" si="219"/>
        <v>FHQ1ICC460</v>
      </c>
      <c r="ES468" s="32" t="b">
        <f t="shared" si="220"/>
        <v>1</v>
      </c>
      <c r="ET468" t="s">
        <v>13</v>
      </c>
      <c r="EU468" t="s">
        <v>10401</v>
      </c>
      <c r="EV468" t="s">
        <v>10402</v>
      </c>
      <c r="EW468" t="s">
        <v>9398</v>
      </c>
      <c r="EX468" s="61">
        <v>43300.431846527776</v>
      </c>
      <c r="EY468" t="s">
        <v>9398</v>
      </c>
      <c r="EZ468" s="61">
        <v>43300.431846527776</v>
      </c>
    </row>
    <row r="469" spans="148:156" x14ac:dyDescent="0.35">
      <c r="ER469" s="32" t="str">
        <f t="shared" si="219"/>
        <v>FHQ1ICC465</v>
      </c>
      <c r="ES469" s="32" t="b">
        <f t="shared" si="220"/>
        <v>1</v>
      </c>
      <c r="ET469" t="s">
        <v>13</v>
      </c>
      <c r="EU469" t="s">
        <v>10403</v>
      </c>
      <c r="EV469" t="s">
        <v>10404</v>
      </c>
      <c r="EW469" t="s">
        <v>9398</v>
      </c>
      <c r="EX469" s="61">
        <v>43300.43184853009</v>
      </c>
      <c r="EY469" t="s">
        <v>9398</v>
      </c>
      <c r="EZ469" s="61">
        <v>43300.43184853009</v>
      </c>
    </row>
    <row r="470" spans="148:156" x14ac:dyDescent="0.35">
      <c r="ER470" s="32" t="str">
        <f t="shared" si="219"/>
        <v>FHQ1ICC466</v>
      </c>
      <c r="ES470" s="32" t="b">
        <f t="shared" si="220"/>
        <v>1</v>
      </c>
      <c r="ET470" t="s">
        <v>13</v>
      </c>
      <c r="EU470" t="s">
        <v>10405</v>
      </c>
      <c r="EV470" t="s">
        <v>10406</v>
      </c>
      <c r="EW470" t="s">
        <v>9398</v>
      </c>
      <c r="EX470" s="61">
        <v>43300.431850462963</v>
      </c>
      <c r="EY470" t="s">
        <v>9398</v>
      </c>
      <c r="EZ470" s="61">
        <v>43300.431850462963</v>
      </c>
    </row>
    <row r="471" spans="148:156" x14ac:dyDescent="0.35">
      <c r="ER471" s="32" t="str">
        <f t="shared" si="219"/>
        <v>FHQ1ICC467</v>
      </c>
      <c r="ES471" s="32" t="b">
        <f t="shared" si="220"/>
        <v>1</v>
      </c>
      <c r="ET471" t="s">
        <v>13</v>
      </c>
      <c r="EU471" t="s">
        <v>10407</v>
      </c>
      <c r="EV471" t="s">
        <v>10408</v>
      </c>
      <c r="EW471" t="s">
        <v>9398</v>
      </c>
      <c r="EX471" s="61">
        <v>43300.431852430556</v>
      </c>
      <c r="EY471" t="s">
        <v>9398</v>
      </c>
      <c r="EZ471" s="61">
        <v>43300.431852430556</v>
      </c>
    </row>
    <row r="472" spans="148:156" x14ac:dyDescent="0.35">
      <c r="ER472" s="32" t="str">
        <f t="shared" si="219"/>
        <v>FHQ1ICC470</v>
      </c>
      <c r="ES472" s="32" t="b">
        <f t="shared" si="220"/>
        <v>1</v>
      </c>
      <c r="ET472" t="s">
        <v>13</v>
      </c>
      <c r="EU472" t="s">
        <v>10409</v>
      </c>
      <c r="EV472" t="s">
        <v>10410</v>
      </c>
      <c r="EW472" t="s">
        <v>9398</v>
      </c>
      <c r="EX472" s="61">
        <v>43300.43185439815</v>
      </c>
      <c r="EY472" t="s">
        <v>9398</v>
      </c>
      <c r="EZ472" s="61">
        <v>43300.43185439815</v>
      </c>
    </row>
    <row r="473" spans="148:156" x14ac:dyDescent="0.35">
      <c r="ER473" s="32" t="str">
        <f t="shared" si="219"/>
        <v>FHQ1ICC471</v>
      </c>
      <c r="ES473" s="32" t="b">
        <f t="shared" si="220"/>
        <v>1</v>
      </c>
      <c r="ET473" t="s">
        <v>13</v>
      </c>
      <c r="EU473" t="s">
        <v>10411</v>
      </c>
      <c r="EV473" t="s">
        <v>10412</v>
      </c>
      <c r="EW473" t="s">
        <v>9398</v>
      </c>
      <c r="EX473" s="61">
        <v>43300.431856400464</v>
      </c>
      <c r="EY473" t="s">
        <v>9398</v>
      </c>
      <c r="EZ473" s="61">
        <v>43300.431856400464</v>
      </c>
    </row>
    <row r="474" spans="148:156" x14ac:dyDescent="0.35">
      <c r="ER474" s="32" t="str">
        <f t="shared" si="219"/>
        <v>FHQ1ICC480</v>
      </c>
      <c r="ES474" s="32" t="b">
        <f t="shared" si="220"/>
        <v>1</v>
      </c>
      <c r="ET474" t="s">
        <v>13</v>
      </c>
      <c r="EU474" t="s">
        <v>10413</v>
      </c>
      <c r="EV474" t="s">
        <v>10414</v>
      </c>
      <c r="EW474" t="s">
        <v>9398</v>
      </c>
      <c r="EX474" s="61">
        <v>43300.431858449076</v>
      </c>
      <c r="EY474" t="s">
        <v>9398</v>
      </c>
      <c r="EZ474" s="61">
        <v>43300.431858449076</v>
      </c>
    </row>
    <row r="475" spans="148:156" x14ac:dyDescent="0.35">
      <c r="ER475" s="32" t="str">
        <f t="shared" ref="ER475:ER538" si="221">ET475&amp;EU475</f>
        <v>FHQ1ICC481</v>
      </c>
      <c r="ES475" s="32" t="b">
        <f t="shared" si="220"/>
        <v>1</v>
      </c>
      <c r="ET475" t="s">
        <v>13</v>
      </c>
      <c r="EU475" t="s">
        <v>10415</v>
      </c>
      <c r="EV475" t="s">
        <v>10416</v>
      </c>
      <c r="EW475" t="s">
        <v>9398</v>
      </c>
      <c r="EX475" s="61">
        <v>43300.43186045139</v>
      </c>
      <c r="EY475" t="s">
        <v>9398</v>
      </c>
      <c r="EZ475" s="61">
        <v>43300.43186045139</v>
      </c>
    </row>
    <row r="476" spans="148:156" x14ac:dyDescent="0.35">
      <c r="ER476" s="32" t="str">
        <f t="shared" si="221"/>
        <v>FHQ1ICC490</v>
      </c>
      <c r="ES476" s="32" t="b">
        <f t="shared" si="220"/>
        <v>1</v>
      </c>
      <c r="ET476" t="s">
        <v>13</v>
      </c>
      <c r="EU476" t="s">
        <v>10417</v>
      </c>
      <c r="EV476" t="s">
        <v>10418</v>
      </c>
      <c r="EW476" t="s">
        <v>9398</v>
      </c>
      <c r="EX476" s="61">
        <v>43300.431862500001</v>
      </c>
      <c r="EY476" t="s">
        <v>9398</v>
      </c>
      <c r="EZ476" s="61">
        <v>43300.431862500001</v>
      </c>
    </row>
    <row r="477" spans="148:156" x14ac:dyDescent="0.35">
      <c r="ER477" s="32" t="str">
        <f t="shared" si="221"/>
        <v>FHQ1ICC495</v>
      </c>
      <c r="ES477" s="32" t="b">
        <f t="shared" si="220"/>
        <v>1</v>
      </c>
      <c r="ET477" t="s">
        <v>13</v>
      </c>
      <c r="EU477" t="s">
        <v>10419</v>
      </c>
      <c r="EV477" t="s">
        <v>10420</v>
      </c>
      <c r="EW477" t="s">
        <v>9398</v>
      </c>
      <c r="EX477" s="61">
        <v>43300.431864583334</v>
      </c>
      <c r="EY477" t="s">
        <v>9398</v>
      </c>
      <c r="EZ477" s="61">
        <v>43300.431864583334</v>
      </c>
    </row>
    <row r="478" spans="148:156" x14ac:dyDescent="0.35">
      <c r="ER478" s="32" t="str">
        <f t="shared" si="221"/>
        <v>FHQ1ICC500</v>
      </c>
      <c r="ES478" s="32" t="b">
        <f t="shared" si="220"/>
        <v>1</v>
      </c>
      <c r="ET478" t="s">
        <v>13</v>
      </c>
      <c r="EU478" t="s">
        <v>10421</v>
      </c>
      <c r="EV478" t="s">
        <v>10422</v>
      </c>
      <c r="EW478" t="s">
        <v>9398</v>
      </c>
      <c r="EX478" s="61">
        <v>43300.431866550927</v>
      </c>
      <c r="EY478" t="s">
        <v>9398</v>
      </c>
      <c r="EZ478" s="61">
        <v>43300.431866550927</v>
      </c>
    </row>
    <row r="479" spans="148:156" x14ac:dyDescent="0.35">
      <c r="ER479" s="32" t="str">
        <f t="shared" si="221"/>
        <v>FHQ1ICC505</v>
      </c>
      <c r="ES479" s="32" t="b">
        <f t="shared" si="220"/>
        <v>1</v>
      </c>
      <c r="ET479" t="s">
        <v>13</v>
      </c>
      <c r="EU479" t="s">
        <v>10423</v>
      </c>
      <c r="EV479" t="s">
        <v>10424</v>
      </c>
      <c r="EW479" t="s">
        <v>9398</v>
      </c>
      <c r="EX479" s="61">
        <v>43300.431868553242</v>
      </c>
      <c r="EY479" t="s">
        <v>9398</v>
      </c>
      <c r="EZ479" s="61">
        <v>43300.431868553242</v>
      </c>
    </row>
    <row r="480" spans="148:156" x14ac:dyDescent="0.35">
      <c r="ER480" s="32" t="str">
        <f t="shared" si="221"/>
        <v>FHQ1ICC510</v>
      </c>
      <c r="ES480" s="32" t="b">
        <f t="shared" si="220"/>
        <v>1</v>
      </c>
      <c r="ET480" t="s">
        <v>13</v>
      </c>
      <c r="EU480" t="s">
        <v>10425</v>
      </c>
      <c r="EV480" t="s">
        <v>10426</v>
      </c>
      <c r="EW480" t="s">
        <v>9398</v>
      </c>
      <c r="EX480" s="61">
        <v>43300.431870601853</v>
      </c>
      <c r="EY480" t="s">
        <v>9398</v>
      </c>
      <c r="EZ480" s="61">
        <v>43300.431870601853</v>
      </c>
    </row>
    <row r="481" spans="148:156" x14ac:dyDescent="0.35">
      <c r="ER481" s="32" t="str">
        <f t="shared" si="221"/>
        <v>FHQ1ICC515</v>
      </c>
      <c r="ES481" s="32" t="b">
        <f t="shared" si="220"/>
        <v>1</v>
      </c>
      <c r="ET481" t="s">
        <v>13</v>
      </c>
      <c r="EU481" t="s">
        <v>10427</v>
      </c>
      <c r="EV481" t="s">
        <v>10428</v>
      </c>
      <c r="EW481" t="s">
        <v>9398</v>
      </c>
      <c r="EX481" s="61">
        <v>43300.431872569447</v>
      </c>
      <c r="EY481" t="s">
        <v>9398</v>
      </c>
      <c r="EZ481" s="61">
        <v>43300.431872569447</v>
      </c>
    </row>
    <row r="482" spans="148:156" x14ac:dyDescent="0.35">
      <c r="ER482" s="32" t="str">
        <f t="shared" si="221"/>
        <v>FHQ1ICC520</v>
      </c>
      <c r="ES482" s="32" t="b">
        <f t="shared" si="220"/>
        <v>1</v>
      </c>
      <c r="ET482" t="s">
        <v>13</v>
      </c>
      <c r="EU482" t="s">
        <v>10429</v>
      </c>
      <c r="EV482" t="s">
        <v>10430</v>
      </c>
      <c r="EW482" t="s">
        <v>9398</v>
      </c>
      <c r="EX482" s="61">
        <v>43300.43187453704</v>
      </c>
      <c r="EY482" t="s">
        <v>9398</v>
      </c>
      <c r="EZ482" s="61">
        <v>43300.43187453704</v>
      </c>
    </row>
    <row r="483" spans="148:156" x14ac:dyDescent="0.35">
      <c r="ER483" s="32" t="str">
        <f t="shared" si="221"/>
        <v>FHQ1ICC521</v>
      </c>
      <c r="ES483" s="32" t="b">
        <f t="shared" si="220"/>
        <v>1</v>
      </c>
      <c r="ET483" t="s">
        <v>13</v>
      </c>
      <c r="EU483" t="s">
        <v>10431</v>
      </c>
      <c r="EV483" t="s">
        <v>10432</v>
      </c>
      <c r="EW483" t="s">
        <v>9398</v>
      </c>
      <c r="EX483" s="61">
        <v>43300.431876585651</v>
      </c>
      <c r="EY483" t="s">
        <v>9398</v>
      </c>
      <c r="EZ483" s="61">
        <v>43300.431876585651</v>
      </c>
    </row>
    <row r="484" spans="148:156" x14ac:dyDescent="0.35">
      <c r="ER484" s="32" t="str">
        <f t="shared" si="221"/>
        <v>FHQ1ICC525</v>
      </c>
      <c r="ES484" s="32" t="b">
        <f t="shared" si="220"/>
        <v>1</v>
      </c>
      <c r="ET484" t="s">
        <v>13</v>
      </c>
      <c r="EU484" t="s">
        <v>10433</v>
      </c>
      <c r="EV484" t="s">
        <v>10434</v>
      </c>
      <c r="EW484" t="s">
        <v>9398</v>
      </c>
      <c r="EX484" s="61">
        <v>43300.431878506941</v>
      </c>
      <c r="EY484" t="s">
        <v>9398</v>
      </c>
      <c r="EZ484" s="61">
        <v>43300.431878506941</v>
      </c>
    </row>
    <row r="485" spans="148:156" x14ac:dyDescent="0.35">
      <c r="ER485" s="32" t="str">
        <f t="shared" si="221"/>
        <v>FHQ1ICC530</v>
      </c>
      <c r="ES485" s="32" t="b">
        <f t="shared" si="220"/>
        <v>1</v>
      </c>
      <c r="ET485" t="s">
        <v>13</v>
      </c>
      <c r="EU485" t="s">
        <v>10435</v>
      </c>
      <c r="EV485" t="s">
        <v>10436</v>
      </c>
      <c r="EW485" t="s">
        <v>9398</v>
      </c>
      <c r="EX485" s="61">
        <v>43300.431880474534</v>
      </c>
      <c r="EY485" t="s">
        <v>9398</v>
      </c>
      <c r="EZ485" s="61">
        <v>43300.431880474534</v>
      </c>
    </row>
    <row r="486" spans="148:156" x14ac:dyDescent="0.35">
      <c r="ER486" s="32" t="str">
        <f t="shared" si="221"/>
        <v>FHQ1ICC535</v>
      </c>
      <c r="ES486" s="32" t="b">
        <f t="shared" si="220"/>
        <v>1</v>
      </c>
      <c r="ET486" t="s">
        <v>13</v>
      </c>
      <c r="EU486" t="s">
        <v>10437</v>
      </c>
      <c r="EV486" t="s">
        <v>10438</v>
      </c>
      <c r="EW486" t="s">
        <v>9398</v>
      </c>
      <c r="EX486" s="61">
        <v>43300.431882442128</v>
      </c>
      <c r="EY486" t="s">
        <v>9398</v>
      </c>
      <c r="EZ486" s="61">
        <v>43300.431882442128</v>
      </c>
    </row>
    <row r="487" spans="148:156" x14ac:dyDescent="0.35">
      <c r="ER487" s="32" t="str">
        <f t="shared" si="221"/>
        <v>FHQ1ICC540</v>
      </c>
      <c r="ES487" s="32" t="b">
        <f t="shared" si="220"/>
        <v>1</v>
      </c>
      <c r="ET487" t="s">
        <v>13</v>
      </c>
      <c r="EU487" t="s">
        <v>10439</v>
      </c>
      <c r="EV487" t="s">
        <v>10440</v>
      </c>
      <c r="EW487" t="s">
        <v>9398</v>
      </c>
      <c r="EX487" s="61">
        <v>43300.431884456018</v>
      </c>
      <c r="EY487" t="s">
        <v>9398</v>
      </c>
      <c r="EZ487" s="61">
        <v>43300.431884456018</v>
      </c>
    </row>
    <row r="488" spans="148:156" x14ac:dyDescent="0.35">
      <c r="ER488" s="32" t="str">
        <f t="shared" si="221"/>
        <v>FHQ1ICC541</v>
      </c>
      <c r="ES488" s="32" t="b">
        <f t="shared" si="220"/>
        <v>1</v>
      </c>
      <c r="ET488" t="s">
        <v>13</v>
      </c>
      <c r="EU488" t="s">
        <v>10441</v>
      </c>
      <c r="EV488" t="s">
        <v>10442</v>
      </c>
      <c r="EW488" t="s">
        <v>9398</v>
      </c>
      <c r="EX488" s="61">
        <v>43300.431886458333</v>
      </c>
      <c r="EY488" t="s">
        <v>9398</v>
      </c>
      <c r="EZ488" s="61">
        <v>43300.431886458333</v>
      </c>
    </row>
    <row r="489" spans="148:156" x14ac:dyDescent="0.35">
      <c r="ER489" s="32" t="str">
        <f t="shared" si="221"/>
        <v>FHQ1ICC545</v>
      </c>
      <c r="ES489" s="32" t="b">
        <f t="shared" si="220"/>
        <v>1</v>
      </c>
      <c r="ET489" t="s">
        <v>13</v>
      </c>
      <c r="EU489" t="s">
        <v>10443</v>
      </c>
      <c r="EV489" t="s">
        <v>10444</v>
      </c>
      <c r="EW489" t="s">
        <v>9398</v>
      </c>
      <c r="EX489" s="61">
        <v>43300.431888576386</v>
      </c>
      <c r="EY489" t="s">
        <v>9398</v>
      </c>
      <c r="EZ489" s="61">
        <v>43300.431888576386</v>
      </c>
    </row>
    <row r="490" spans="148:156" x14ac:dyDescent="0.35">
      <c r="ER490" s="32" t="str">
        <f t="shared" si="221"/>
        <v>FHQ1ICC546</v>
      </c>
      <c r="ES490" s="32" t="b">
        <f t="shared" si="220"/>
        <v>1</v>
      </c>
      <c r="ET490" t="s">
        <v>13</v>
      </c>
      <c r="EU490" t="s">
        <v>10445</v>
      </c>
      <c r="EV490" t="s">
        <v>10446</v>
      </c>
      <c r="EW490" t="s">
        <v>9398</v>
      </c>
      <c r="EX490" s="61">
        <v>43300.431890590276</v>
      </c>
      <c r="EY490" t="s">
        <v>9398</v>
      </c>
      <c r="EZ490" s="61">
        <v>43300.431890590276</v>
      </c>
    </row>
    <row r="491" spans="148:156" x14ac:dyDescent="0.35">
      <c r="ER491" s="32" t="str">
        <f t="shared" si="221"/>
        <v>FHQ1ICC550</v>
      </c>
      <c r="ES491" s="32" t="b">
        <f t="shared" si="220"/>
        <v>1</v>
      </c>
      <c r="ET491" t="s">
        <v>13</v>
      </c>
      <c r="EU491" t="s">
        <v>10447</v>
      </c>
      <c r="EV491" t="s">
        <v>10448</v>
      </c>
      <c r="EW491" t="s">
        <v>9398</v>
      </c>
      <c r="EX491" s="61">
        <v>43300.43189255787</v>
      </c>
      <c r="EY491" t="s">
        <v>9398</v>
      </c>
      <c r="EZ491" s="61">
        <v>43300.43189255787</v>
      </c>
    </row>
    <row r="492" spans="148:156" x14ac:dyDescent="0.35">
      <c r="ER492" s="32" t="str">
        <f t="shared" si="221"/>
        <v>FHQ1ICC551</v>
      </c>
      <c r="ES492" s="32" t="b">
        <f t="shared" si="220"/>
        <v>1</v>
      </c>
      <c r="ET492" t="s">
        <v>13</v>
      </c>
      <c r="EU492" t="s">
        <v>10449</v>
      </c>
      <c r="EV492" t="s">
        <v>10450</v>
      </c>
      <c r="EW492" t="s">
        <v>9398</v>
      </c>
      <c r="EX492" s="61">
        <v>43300.431894560184</v>
      </c>
      <c r="EY492" t="s">
        <v>9398</v>
      </c>
      <c r="EZ492" s="61">
        <v>43300.431894560184</v>
      </c>
    </row>
    <row r="493" spans="148:156" x14ac:dyDescent="0.35">
      <c r="ER493" s="32" t="str">
        <f t="shared" si="221"/>
        <v>FHQ1ICC555</v>
      </c>
      <c r="ES493" s="32" t="b">
        <f t="shared" si="220"/>
        <v>1</v>
      </c>
      <c r="ET493" t="s">
        <v>13</v>
      </c>
      <c r="EU493" t="s">
        <v>10451</v>
      </c>
      <c r="EV493" t="s">
        <v>10452</v>
      </c>
      <c r="EW493" t="s">
        <v>9398</v>
      </c>
      <c r="EX493" s="61">
        <v>43300.431896562499</v>
      </c>
      <c r="EY493" t="s">
        <v>9398</v>
      </c>
      <c r="EZ493" s="61">
        <v>43300.431896562499</v>
      </c>
    </row>
    <row r="494" spans="148:156" x14ac:dyDescent="0.35">
      <c r="ER494" s="32" t="str">
        <f t="shared" si="221"/>
        <v>FHQ1ICC556</v>
      </c>
      <c r="ES494" s="32" t="b">
        <f t="shared" si="220"/>
        <v>1</v>
      </c>
      <c r="ET494" t="s">
        <v>13</v>
      </c>
      <c r="EU494" t="s">
        <v>10453</v>
      </c>
      <c r="EV494" t="s">
        <v>10454</v>
      </c>
      <c r="EW494" t="s">
        <v>9398</v>
      </c>
      <c r="EX494" s="61">
        <v>43300.431898530092</v>
      </c>
      <c r="EY494" t="s">
        <v>9398</v>
      </c>
      <c r="EZ494" s="61">
        <v>43300.431898530092</v>
      </c>
    </row>
    <row r="495" spans="148:156" x14ac:dyDescent="0.35">
      <c r="ER495" s="32" t="str">
        <f t="shared" si="221"/>
        <v>FHQ1ICC900</v>
      </c>
      <c r="ES495" s="32" t="b">
        <f t="shared" si="220"/>
        <v>1</v>
      </c>
      <c r="ET495" t="s">
        <v>13</v>
      </c>
      <c r="EU495" t="s">
        <v>10457</v>
      </c>
      <c r="EV495" t="s">
        <v>10458</v>
      </c>
      <c r="EW495" t="s">
        <v>9398</v>
      </c>
      <c r="EX495" s="61">
        <v>43300.431900462965</v>
      </c>
      <c r="EY495" t="s">
        <v>9398</v>
      </c>
      <c r="EZ495" s="61">
        <v>43300.431900462965</v>
      </c>
    </row>
    <row r="496" spans="148:156" x14ac:dyDescent="0.35">
      <c r="ER496" s="32" t="str">
        <f t="shared" si="221"/>
        <v>FHQ1PHACQ</v>
      </c>
      <c r="ES496" s="32" t="b">
        <f t="shared" si="220"/>
        <v>1</v>
      </c>
      <c r="ET496" t="s">
        <v>13</v>
      </c>
      <c r="EU496" t="s">
        <v>10837</v>
      </c>
      <c r="EV496" t="s">
        <v>10838</v>
      </c>
      <c r="EW496" t="s">
        <v>9398</v>
      </c>
      <c r="EX496" s="61">
        <v>43300.43190246528</v>
      </c>
      <c r="EY496" t="s">
        <v>9398</v>
      </c>
      <c r="EZ496" s="61">
        <v>43300.43190246528</v>
      </c>
    </row>
    <row r="497" spans="148:156" x14ac:dyDescent="0.35">
      <c r="ER497" s="32" t="str">
        <f t="shared" si="221"/>
        <v>KIN1FCA100</v>
      </c>
      <c r="ES497" s="32" t="b">
        <f t="shared" si="220"/>
        <v>1</v>
      </c>
      <c r="ET497" t="s">
        <v>14</v>
      </c>
      <c r="EU497" t="s">
        <v>2561</v>
      </c>
      <c r="EV497" t="s">
        <v>2562</v>
      </c>
      <c r="EW497" t="s">
        <v>9398</v>
      </c>
      <c r="EX497" s="61">
        <v>43105.553956631942</v>
      </c>
      <c r="EY497" t="s">
        <v>9398</v>
      </c>
      <c r="EZ497" s="61">
        <v>43105.553956631942</v>
      </c>
    </row>
    <row r="498" spans="148:156" x14ac:dyDescent="0.35">
      <c r="ER498" s="32" t="str">
        <f t="shared" si="221"/>
        <v>KIN1FCA120</v>
      </c>
      <c r="ES498" s="32" t="b">
        <f t="shared" si="220"/>
        <v>1</v>
      </c>
      <c r="ET498" t="s">
        <v>14</v>
      </c>
      <c r="EU498" t="s">
        <v>2563</v>
      </c>
      <c r="EV498" t="s">
        <v>2564</v>
      </c>
      <c r="EW498" t="s">
        <v>9398</v>
      </c>
      <c r="EX498" s="61">
        <v>43105.553959143515</v>
      </c>
      <c r="EY498" t="s">
        <v>9398</v>
      </c>
      <c r="EZ498" s="61">
        <v>43105.553959143515</v>
      </c>
    </row>
    <row r="499" spans="148:156" x14ac:dyDescent="0.35">
      <c r="ER499" s="32" t="str">
        <f t="shared" si="221"/>
        <v>KIN1FCA127</v>
      </c>
      <c r="ES499" s="32" t="b">
        <f t="shared" si="220"/>
        <v>1</v>
      </c>
      <c r="ET499" t="s">
        <v>14</v>
      </c>
      <c r="EU499" t="s">
        <v>2420</v>
      </c>
      <c r="EV499" t="s">
        <v>2421</v>
      </c>
      <c r="EW499" t="s">
        <v>9398</v>
      </c>
      <c r="EX499" s="61">
        <v>43105.553718252311</v>
      </c>
      <c r="EY499" t="s">
        <v>9398</v>
      </c>
      <c r="EZ499" s="61">
        <v>43105.553718252311</v>
      </c>
    </row>
    <row r="500" spans="148:156" x14ac:dyDescent="0.35">
      <c r="ER500" s="32" t="str">
        <f t="shared" si="221"/>
        <v>KIN1FCA130</v>
      </c>
      <c r="ES500" s="32" t="b">
        <f t="shared" si="220"/>
        <v>1</v>
      </c>
      <c r="ET500" t="s">
        <v>14</v>
      </c>
      <c r="EU500" t="s">
        <v>2422</v>
      </c>
      <c r="EV500" t="s">
        <v>2423</v>
      </c>
      <c r="EW500" t="s">
        <v>9398</v>
      </c>
      <c r="EX500" s="61">
        <v>43105.553722534722</v>
      </c>
      <c r="EY500" t="s">
        <v>9398</v>
      </c>
      <c r="EZ500" s="61">
        <v>43105.553722534722</v>
      </c>
    </row>
    <row r="501" spans="148:156" x14ac:dyDescent="0.35">
      <c r="ER501" s="32" t="str">
        <f t="shared" si="221"/>
        <v>KIN1FCA133</v>
      </c>
      <c r="ES501" s="32" t="b">
        <f t="shared" si="220"/>
        <v>1</v>
      </c>
      <c r="ET501" t="s">
        <v>14</v>
      </c>
      <c r="EU501" t="s">
        <v>2565</v>
      </c>
      <c r="EV501" t="s">
        <v>2566</v>
      </c>
      <c r="EW501" t="s">
        <v>9398</v>
      </c>
      <c r="EX501" s="61">
        <v>43105.553961805555</v>
      </c>
      <c r="EY501" t="s">
        <v>9398</v>
      </c>
      <c r="EZ501" s="61">
        <v>43105.553961805555</v>
      </c>
    </row>
    <row r="502" spans="148:156" x14ac:dyDescent="0.35">
      <c r="ER502" s="32" t="str">
        <f t="shared" si="221"/>
        <v>KIN1FCA135</v>
      </c>
      <c r="ES502" s="32" t="b">
        <f t="shared" si="220"/>
        <v>1</v>
      </c>
      <c r="ET502" t="s">
        <v>14</v>
      </c>
      <c r="EU502" t="s">
        <v>2424</v>
      </c>
      <c r="EV502" t="s">
        <v>2425</v>
      </c>
      <c r="EW502" t="s">
        <v>9398</v>
      </c>
      <c r="EX502" s="61">
        <v>43105.553726701386</v>
      </c>
      <c r="EY502" t="s">
        <v>9398</v>
      </c>
      <c r="EZ502" s="61">
        <v>43105.553726701386</v>
      </c>
    </row>
    <row r="503" spans="148:156" x14ac:dyDescent="0.35">
      <c r="ER503" s="32" t="str">
        <f t="shared" si="221"/>
        <v>KIN1FCA140</v>
      </c>
      <c r="ES503" s="32" t="b">
        <f t="shared" si="220"/>
        <v>1</v>
      </c>
      <c r="ET503" t="s">
        <v>14</v>
      </c>
      <c r="EU503" t="s">
        <v>2426</v>
      </c>
      <c r="EV503" t="s">
        <v>2427</v>
      </c>
      <c r="EW503" t="s">
        <v>9398</v>
      </c>
      <c r="EX503" s="61">
        <v>43105.553731828702</v>
      </c>
      <c r="EY503" t="s">
        <v>9398</v>
      </c>
      <c r="EZ503" s="61">
        <v>43105.553731828702</v>
      </c>
    </row>
    <row r="504" spans="148:156" x14ac:dyDescent="0.35">
      <c r="ER504" s="32" t="str">
        <f t="shared" si="221"/>
        <v>KIN1FCA155</v>
      </c>
      <c r="ES504" s="32" t="b">
        <f t="shared" si="220"/>
        <v>1</v>
      </c>
      <c r="ET504" t="s">
        <v>14</v>
      </c>
      <c r="EU504" t="s">
        <v>2428</v>
      </c>
      <c r="EV504" t="s">
        <v>2429</v>
      </c>
      <c r="EW504" t="s">
        <v>9398</v>
      </c>
      <c r="EX504" s="61">
        <v>43105.553734641202</v>
      </c>
      <c r="EY504" t="s">
        <v>9398</v>
      </c>
      <c r="EZ504" s="61">
        <v>43105.553734641202</v>
      </c>
    </row>
    <row r="505" spans="148:156" x14ac:dyDescent="0.35">
      <c r="ER505" s="32" t="str">
        <f t="shared" si="221"/>
        <v>KIN1FCA160</v>
      </c>
      <c r="ES505" s="32" t="b">
        <f t="shared" si="220"/>
        <v>1</v>
      </c>
      <c r="ET505" t="s">
        <v>14</v>
      </c>
      <c r="EU505" t="s">
        <v>2430</v>
      </c>
      <c r="EV505" t="s">
        <v>2431</v>
      </c>
      <c r="EW505" t="s">
        <v>9398</v>
      </c>
      <c r="EX505" s="61">
        <v>43105.553737812501</v>
      </c>
      <c r="EY505" t="s">
        <v>9398</v>
      </c>
      <c r="EZ505" s="61">
        <v>43105.553737812501</v>
      </c>
    </row>
    <row r="506" spans="148:156" x14ac:dyDescent="0.35">
      <c r="ER506" s="32" t="str">
        <f t="shared" si="221"/>
        <v>KIN1FCA165</v>
      </c>
      <c r="ES506" s="32" t="b">
        <f t="shared" si="220"/>
        <v>1</v>
      </c>
      <c r="ET506" t="s">
        <v>14</v>
      </c>
      <c r="EU506" t="s">
        <v>2432</v>
      </c>
      <c r="EV506" t="s">
        <v>2433</v>
      </c>
      <c r="EW506" t="s">
        <v>9398</v>
      </c>
      <c r="EX506" s="61">
        <v>43105.553740358795</v>
      </c>
      <c r="EY506" t="s">
        <v>9398</v>
      </c>
      <c r="EZ506" s="61">
        <v>43105.553740358795</v>
      </c>
    </row>
    <row r="507" spans="148:156" x14ac:dyDescent="0.35">
      <c r="ER507" s="32" t="str">
        <f t="shared" si="221"/>
        <v>KIN1FCA305</v>
      </c>
      <c r="ES507" s="32" t="b">
        <f t="shared" si="220"/>
        <v>1</v>
      </c>
      <c r="ET507" t="s">
        <v>14</v>
      </c>
      <c r="EU507" t="s">
        <v>2434</v>
      </c>
      <c r="EV507" t="s">
        <v>2435</v>
      </c>
      <c r="EW507" t="s">
        <v>9398</v>
      </c>
      <c r="EX507" s="61">
        <v>43105.553743206015</v>
      </c>
      <c r="EY507" t="s">
        <v>9398</v>
      </c>
      <c r="EZ507" s="61">
        <v>43105.553743206015</v>
      </c>
    </row>
    <row r="508" spans="148:156" x14ac:dyDescent="0.35">
      <c r="ER508" s="32" t="str">
        <f t="shared" si="221"/>
        <v>KIN1FCA320</v>
      </c>
      <c r="ES508" s="32" t="b">
        <f t="shared" si="220"/>
        <v>1</v>
      </c>
      <c r="ET508" t="s">
        <v>14</v>
      </c>
      <c r="EU508" t="s">
        <v>2436</v>
      </c>
      <c r="EV508" t="s">
        <v>2437</v>
      </c>
      <c r="EW508" t="s">
        <v>9398</v>
      </c>
      <c r="EX508" s="61">
        <v>43105.553747604165</v>
      </c>
      <c r="EY508" t="s">
        <v>9398</v>
      </c>
      <c r="EZ508" s="61">
        <v>43105.553747604165</v>
      </c>
    </row>
    <row r="509" spans="148:156" x14ac:dyDescent="0.35">
      <c r="ER509" s="32" t="str">
        <f t="shared" si="221"/>
        <v>KIN1FCA400</v>
      </c>
      <c r="ES509" s="32" t="b">
        <f t="shared" si="220"/>
        <v>1</v>
      </c>
      <c r="ET509" t="s">
        <v>14</v>
      </c>
      <c r="EU509" t="s">
        <v>2438</v>
      </c>
      <c r="EV509" t="s">
        <v>2439</v>
      </c>
      <c r="EW509" t="s">
        <v>9398</v>
      </c>
      <c r="EX509" s="61">
        <v>43105.55375204861</v>
      </c>
      <c r="EY509" t="s">
        <v>9398</v>
      </c>
      <c r="EZ509" s="61">
        <v>43105.55375204861</v>
      </c>
    </row>
    <row r="510" spans="148:156" x14ac:dyDescent="0.35">
      <c r="ER510" s="32" t="str">
        <f t="shared" si="221"/>
        <v>KIN1FCA408</v>
      </c>
      <c r="ES510" s="32" t="b">
        <f t="shared" si="220"/>
        <v>1</v>
      </c>
      <c r="ET510" t="s">
        <v>14</v>
      </c>
      <c r="EU510" t="s">
        <v>2440</v>
      </c>
      <c r="EV510" t="s">
        <v>2441</v>
      </c>
      <c r="EW510" t="s">
        <v>9398</v>
      </c>
      <c r="EX510" s="61">
        <v>43105.553754594905</v>
      </c>
      <c r="EY510" t="s">
        <v>9398</v>
      </c>
      <c r="EZ510" s="61">
        <v>43105.553754594905</v>
      </c>
    </row>
    <row r="511" spans="148:156" x14ac:dyDescent="0.35">
      <c r="ER511" s="32" t="str">
        <f t="shared" si="221"/>
        <v>KIN1FCA420</v>
      </c>
      <c r="ES511" s="32" t="b">
        <f t="shared" si="220"/>
        <v>1</v>
      </c>
      <c r="ET511" t="s">
        <v>14</v>
      </c>
      <c r="EU511" t="s">
        <v>9956</v>
      </c>
      <c r="EV511" t="s">
        <v>9957</v>
      </c>
      <c r="EW511" t="s">
        <v>9398</v>
      </c>
      <c r="EX511" s="61">
        <v>43187.448320717594</v>
      </c>
      <c r="EY511" t="s">
        <v>9398</v>
      </c>
      <c r="EZ511" s="61">
        <v>43187.448320717594</v>
      </c>
    </row>
    <row r="512" spans="148:156" x14ac:dyDescent="0.35">
      <c r="ER512" s="32" t="str">
        <f t="shared" si="221"/>
        <v>KIN1FCA428</v>
      </c>
      <c r="ES512" s="32" t="b">
        <f t="shared" si="220"/>
        <v>1</v>
      </c>
      <c r="ET512" t="s">
        <v>14</v>
      </c>
      <c r="EU512" t="s">
        <v>10627</v>
      </c>
      <c r="EV512" t="s">
        <v>10628</v>
      </c>
      <c r="EW512" t="s">
        <v>9398</v>
      </c>
      <c r="EX512" s="61">
        <v>43254.533450000003</v>
      </c>
      <c r="EY512" t="s">
        <v>9398</v>
      </c>
      <c r="EZ512" s="61">
        <v>43254.533450000003</v>
      </c>
    </row>
    <row r="513" spans="148:156" x14ac:dyDescent="0.35">
      <c r="ER513" s="32" t="str">
        <f t="shared" si="221"/>
        <v>KIN1FCA500</v>
      </c>
      <c r="ES513" s="32" t="b">
        <f t="shared" si="220"/>
        <v>1</v>
      </c>
      <c r="ET513" t="s">
        <v>14</v>
      </c>
      <c r="EU513" t="s">
        <v>2442</v>
      </c>
      <c r="EV513" t="s">
        <v>2443</v>
      </c>
      <c r="EW513" t="s">
        <v>9398</v>
      </c>
      <c r="EX513" s="61">
        <v>43105.553757094909</v>
      </c>
      <c r="EY513" t="s">
        <v>9398</v>
      </c>
      <c r="EZ513" s="61">
        <v>43105.553757094909</v>
      </c>
    </row>
    <row r="514" spans="148:156" x14ac:dyDescent="0.35">
      <c r="ER514" s="32" t="str">
        <f t="shared" si="221"/>
        <v>KIN1FCA510</v>
      </c>
      <c r="ES514" s="32" t="b">
        <f t="shared" si="220"/>
        <v>1</v>
      </c>
      <c r="ET514" t="s">
        <v>14</v>
      </c>
      <c r="EU514" t="s">
        <v>2444</v>
      </c>
      <c r="EV514" t="s">
        <v>2445</v>
      </c>
      <c r="EW514" t="s">
        <v>9398</v>
      </c>
      <c r="EX514" s="61">
        <v>43105.553760034723</v>
      </c>
      <c r="EY514" t="s">
        <v>9398</v>
      </c>
      <c r="EZ514" s="61">
        <v>43105.553760034723</v>
      </c>
    </row>
    <row r="515" spans="148:156" x14ac:dyDescent="0.35">
      <c r="ER515" s="32" t="str">
        <f t="shared" si="221"/>
        <v>KIN1FCA515</v>
      </c>
      <c r="ES515" s="32" t="b">
        <f t="shared" si="220"/>
        <v>1</v>
      </c>
      <c r="ET515" t="s">
        <v>14</v>
      </c>
      <c r="EU515" t="s">
        <v>2446</v>
      </c>
      <c r="EV515" t="s">
        <v>2447</v>
      </c>
      <c r="EW515" t="s">
        <v>9398</v>
      </c>
      <c r="EX515" s="61">
        <v>43105.553762615738</v>
      </c>
      <c r="EY515" t="s">
        <v>9398</v>
      </c>
      <c r="EZ515" s="61">
        <v>43105.553762615738</v>
      </c>
    </row>
    <row r="516" spans="148:156" x14ac:dyDescent="0.35">
      <c r="ER516" s="32" t="str">
        <f t="shared" si="221"/>
        <v>KIN1FCA520</v>
      </c>
      <c r="ES516" s="32" t="b">
        <f t="shared" si="220"/>
        <v>1</v>
      </c>
      <c r="ET516" t="s">
        <v>14</v>
      </c>
      <c r="EU516" t="s">
        <v>2448</v>
      </c>
      <c r="EV516" t="s">
        <v>2449</v>
      </c>
      <c r="EW516" t="s">
        <v>9398</v>
      </c>
      <c r="EX516" s="61">
        <v>43105.553767164354</v>
      </c>
      <c r="EY516" t="s">
        <v>9398</v>
      </c>
      <c r="EZ516" s="61">
        <v>43105.553767164354</v>
      </c>
    </row>
    <row r="517" spans="148:156" x14ac:dyDescent="0.35">
      <c r="ER517" s="32" t="str">
        <f t="shared" si="221"/>
        <v>KIN1FCA525</v>
      </c>
      <c r="ES517" s="32" t="b">
        <f t="shared" si="220"/>
        <v>1</v>
      </c>
      <c r="ET517" t="s">
        <v>14</v>
      </c>
      <c r="EU517" t="s">
        <v>2450</v>
      </c>
      <c r="EV517" t="s">
        <v>2451</v>
      </c>
      <c r="EW517" t="s">
        <v>9398</v>
      </c>
      <c r="EX517" s="61">
        <v>43105.553772766201</v>
      </c>
      <c r="EY517" t="s">
        <v>9398</v>
      </c>
      <c r="EZ517" s="61">
        <v>43105.553772766201</v>
      </c>
    </row>
    <row r="518" spans="148:156" x14ac:dyDescent="0.35">
      <c r="ER518" s="32" t="str">
        <f t="shared" si="221"/>
        <v>KIN1FCA530</v>
      </c>
      <c r="ES518" s="32" t="b">
        <f t="shared" si="220"/>
        <v>1</v>
      </c>
      <c r="ET518" t="s">
        <v>14</v>
      </c>
      <c r="EU518" t="s">
        <v>2452</v>
      </c>
      <c r="EV518" t="s">
        <v>11373</v>
      </c>
      <c r="EW518" t="s">
        <v>9398</v>
      </c>
      <c r="EX518" s="61">
        <v>43105.553775428241</v>
      </c>
      <c r="EY518" t="s">
        <v>9398</v>
      </c>
      <c r="EZ518" s="61">
        <v>43105.553775428241</v>
      </c>
    </row>
    <row r="519" spans="148:156" x14ac:dyDescent="0.35">
      <c r="ER519" s="32" t="str">
        <f t="shared" si="221"/>
        <v>KIN1FCA535</v>
      </c>
      <c r="ES519" s="32" t="b">
        <f t="shared" si="220"/>
        <v>1</v>
      </c>
      <c r="ET519" t="s">
        <v>14</v>
      </c>
      <c r="EU519" t="s">
        <v>2453</v>
      </c>
      <c r="EV519" t="s">
        <v>2454</v>
      </c>
      <c r="EW519" t="s">
        <v>9398</v>
      </c>
      <c r="EX519" s="61">
        <v>43105.553777974535</v>
      </c>
      <c r="EY519" t="s">
        <v>9398</v>
      </c>
      <c r="EZ519" s="61">
        <v>43105.553777974535</v>
      </c>
    </row>
    <row r="520" spans="148:156" x14ac:dyDescent="0.35">
      <c r="ER520" s="32" t="str">
        <f t="shared" si="221"/>
        <v>KIN1FCA540</v>
      </c>
      <c r="ES520" s="32" t="b">
        <f t="shared" ref="ES520:ES583" si="222">VLOOKUP(EU520,M:N,2,0)=EV520</f>
        <v>1</v>
      </c>
      <c r="ET520" t="s">
        <v>14</v>
      </c>
      <c r="EU520" t="s">
        <v>2455</v>
      </c>
      <c r="EV520" t="s">
        <v>2456</v>
      </c>
      <c r="EW520" t="s">
        <v>9398</v>
      </c>
      <c r="EX520" s="61">
        <v>43105.553780405091</v>
      </c>
      <c r="EY520" t="s">
        <v>9398</v>
      </c>
      <c r="EZ520" s="61">
        <v>43105.553780405091</v>
      </c>
    </row>
    <row r="521" spans="148:156" x14ac:dyDescent="0.35">
      <c r="ER521" s="32" t="str">
        <f t="shared" si="221"/>
        <v>KIN1FCA545</v>
      </c>
      <c r="ES521" s="32" t="b">
        <f t="shared" si="222"/>
        <v>1</v>
      </c>
      <c r="ET521" t="s">
        <v>14</v>
      </c>
      <c r="EU521" t="s">
        <v>2457</v>
      </c>
      <c r="EV521" t="s">
        <v>2458</v>
      </c>
      <c r="EW521" t="s">
        <v>9398</v>
      </c>
      <c r="EX521" s="61">
        <v>43105.553783101852</v>
      </c>
      <c r="EY521" t="s">
        <v>9398</v>
      </c>
      <c r="EZ521" s="61">
        <v>43105.553783101852</v>
      </c>
    </row>
    <row r="522" spans="148:156" x14ac:dyDescent="0.35">
      <c r="ER522" s="32" t="str">
        <f t="shared" si="221"/>
        <v>KIN1FCAFE</v>
      </c>
      <c r="ES522" s="32" t="b">
        <f t="shared" si="222"/>
        <v>1</v>
      </c>
      <c r="ET522" t="s">
        <v>14</v>
      </c>
      <c r="EU522" t="s">
        <v>2459</v>
      </c>
      <c r="EV522" t="s">
        <v>2460</v>
      </c>
      <c r="EW522" t="s">
        <v>9398</v>
      </c>
      <c r="EX522" s="61">
        <v>43105.553785682867</v>
      </c>
      <c r="EY522" t="s">
        <v>9398</v>
      </c>
      <c r="EZ522" s="61">
        <v>43105.553785682867</v>
      </c>
    </row>
    <row r="523" spans="148:156" x14ac:dyDescent="0.35">
      <c r="ER523" s="32" t="str">
        <f t="shared" si="221"/>
        <v>KIN1FCAM</v>
      </c>
      <c r="ES523" s="32" t="b">
        <f t="shared" si="222"/>
        <v>1</v>
      </c>
      <c r="ET523" t="s">
        <v>14</v>
      </c>
      <c r="EU523" t="s">
        <v>2461</v>
      </c>
      <c r="EV523" t="s">
        <v>2462</v>
      </c>
      <c r="EW523" t="s">
        <v>9398</v>
      </c>
      <c r="EX523" s="61">
        <v>43105.553788344907</v>
      </c>
      <c r="EY523" t="s">
        <v>9398</v>
      </c>
      <c r="EZ523" s="61">
        <v>43105.553788344907</v>
      </c>
    </row>
    <row r="524" spans="148:156" x14ac:dyDescent="0.35">
      <c r="ER524" s="32" t="str">
        <f t="shared" si="221"/>
        <v>KIN1FCDEMO</v>
      </c>
      <c r="ES524" s="32" t="b">
        <f t="shared" si="222"/>
        <v>1</v>
      </c>
      <c r="ET524" t="s">
        <v>14</v>
      </c>
      <c r="EU524" t="s">
        <v>2579</v>
      </c>
      <c r="EV524" t="s">
        <v>2580</v>
      </c>
      <c r="EW524" t="s">
        <v>9398</v>
      </c>
      <c r="EX524" s="61">
        <v>43105.553979895834</v>
      </c>
      <c r="EY524" t="s">
        <v>9398</v>
      </c>
      <c r="EZ524" s="61">
        <v>43105.553979895834</v>
      </c>
    </row>
    <row r="525" spans="148:156" x14ac:dyDescent="0.35">
      <c r="ER525" s="32" t="str">
        <f t="shared" si="221"/>
        <v>KIN1FCE100</v>
      </c>
      <c r="ES525" s="32" t="b">
        <f t="shared" si="222"/>
        <v>1</v>
      </c>
      <c r="ET525" t="s">
        <v>14</v>
      </c>
      <c r="EU525" t="s">
        <v>2567</v>
      </c>
      <c r="EV525" t="s">
        <v>2568</v>
      </c>
      <c r="EW525" t="s">
        <v>9398</v>
      </c>
      <c r="EX525" s="61">
        <v>43105.553964583334</v>
      </c>
      <c r="EY525" t="s">
        <v>9398</v>
      </c>
      <c r="EZ525" s="61">
        <v>43105.553964583334</v>
      </c>
    </row>
    <row r="526" spans="148:156" x14ac:dyDescent="0.35">
      <c r="ER526" s="32" t="str">
        <f t="shared" si="221"/>
        <v>KIN1FCE120</v>
      </c>
      <c r="ES526" s="32" t="b">
        <f t="shared" si="222"/>
        <v>1</v>
      </c>
      <c r="ET526" t="s">
        <v>14</v>
      </c>
      <c r="EU526" t="s">
        <v>2569</v>
      </c>
      <c r="EV526" t="s">
        <v>2570</v>
      </c>
      <c r="EW526" t="s">
        <v>9398</v>
      </c>
      <c r="EX526" s="61">
        <v>43105.553967129628</v>
      </c>
      <c r="EY526" t="s">
        <v>9398</v>
      </c>
      <c r="EZ526" s="61">
        <v>43105.553967129628</v>
      </c>
    </row>
    <row r="527" spans="148:156" x14ac:dyDescent="0.35">
      <c r="ER527" s="32" t="str">
        <f t="shared" si="221"/>
        <v>KIN1FCE127</v>
      </c>
      <c r="ES527" s="32" t="b">
        <f t="shared" si="222"/>
        <v>1</v>
      </c>
      <c r="ET527" t="s">
        <v>14</v>
      </c>
      <c r="EU527" t="s">
        <v>2463</v>
      </c>
      <c r="EV527" t="s">
        <v>2464</v>
      </c>
      <c r="EW527" t="s">
        <v>9398</v>
      </c>
      <c r="EX527" s="61">
        <v>43105.553791516206</v>
      </c>
      <c r="EY527" t="s">
        <v>9398</v>
      </c>
      <c r="EZ527" s="61">
        <v>43105.553791516206</v>
      </c>
    </row>
    <row r="528" spans="148:156" x14ac:dyDescent="0.35">
      <c r="ER528" s="32" t="str">
        <f t="shared" si="221"/>
        <v>KIN1FCE130</v>
      </c>
      <c r="ES528" s="32" t="b">
        <f t="shared" si="222"/>
        <v>1</v>
      </c>
      <c r="ET528" t="s">
        <v>14</v>
      </c>
      <c r="EU528" t="s">
        <v>2465</v>
      </c>
      <c r="EV528" t="s">
        <v>2466</v>
      </c>
      <c r="EW528" t="s">
        <v>9398</v>
      </c>
      <c r="EX528" s="61">
        <v>43105.553796643515</v>
      </c>
      <c r="EY528" t="s">
        <v>9398</v>
      </c>
      <c r="EZ528" s="61">
        <v>43105.553796643515</v>
      </c>
    </row>
    <row r="529" spans="148:156" x14ac:dyDescent="0.35">
      <c r="ER529" s="32" t="str">
        <f t="shared" si="221"/>
        <v>KIN1FCE133</v>
      </c>
      <c r="ES529" s="32" t="b">
        <f t="shared" si="222"/>
        <v>1</v>
      </c>
      <c r="ET529" t="s">
        <v>14</v>
      </c>
      <c r="EU529" t="s">
        <v>2571</v>
      </c>
      <c r="EV529" t="s">
        <v>2572</v>
      </c>
      <c r="EW529" t="s">
        <v>9398</v>
      </c>
      <c r="EX529" s="61">
        <v>43105.553969641202</v>
      </c>
      <c r="EY529" t="s">
        <v>9398</v>
      </c>
      <c r="EZ529" s="61">
        <v>43105.553969641202</v>
      </c>
    </row>
    <row r="530" spans="148:156" x14ac:dyDescent="0.35">
      <c r="ER530" s="32" t="str">
        <f t="shared" si="221"/>
        <v>KIN1FCE135</v>
      </c>
      <c r="ES530" s="32" t="b">
        <f t="shared" si="222"/>
        <v>1</v>
      </c>
      <c r="ET530" t="s">
        <v>14</v>
      </c>
      <c r="EU530" t="s">
        <v>2467</v>
      </c>
      <c r="EV530" t="s">
        <v>2468</v>
      </c>
      <c r="EW530" t="s">
        <v>9398</v>
      </c>
      <c r="EX530" s="61">
        <v>43105.553801273149</v>
      </c>
      <c r="EY530" t="s">
        <v>9398</v>
      </c>
      <c r="EZ530" s="61">
        <v>43105.553801273149</v>
      </c>
    </row>
    <row r="531" spans="148:156" x14ac:dyDescent="0.35">
      <c r="ER531" s="32" t="str">
        <f t="shared" si="221"/>
        <v>KIN1FCE140</v>
      </c>
      <c r="ES531" s="32" t="b">
        <f t="shared" si="222"/>
        <v>1</v>
      </c>
      <c r="ET531" t="s">
        <v>14</v>
      </c>
      <c r="EU531" t="s">
        <v>2469</v>
      </c>
      <c r="EV531" t="s">
        <v>2470</v>
      </c>
      <c r="EW531" t="s">
        <v>9398</v>
      </c>
      <c r="EX531" s="61">
        <v>43105.553804085648</v>
      </c>
      <c r="EY531" t="s">
        <v>9398</v>
      </c>
      <c r="EZ531" s="61">
        <v>43105.553804085648</v>
      </c>
    </row>
    <row r="532" spans="148:156" x14ac:dyDescent="0.35">
      <c r="ER532" s="32" t="str">
        <f t="shared" si="221"/>
        <v>KIN1FCE155</v>
      </c>
      <c r="ES532" s="32" t="b">
        <f t="shared" si="222"/>
        <v>1</v>
      </c>
      <c r="ET532" t="s">
        <v>14</v>
      </c>
      <c r="EU532" t="s">
        <v>2471</v>
      </c>
      <c r="EV532" t="s">
        <v>2472</v>
      </c>
      <c r="EW532" t="s">
        <v>9398</v>
      </c>
      <c r="EX532" s="61">
        <v>43105.553806631942</v>
      </c>
      <c r="EY532" t="s">
        <v>9398</v>
      </c>
      <c r="EZ532" s="61">
        <v>43105.553806631942</v>
      </c>
    </row>
    <row r="533" spans="148:156" x14ac:dyDescent="0.35">
      <c r="ER533" s="32" t="str">
        <f t="shared" si="221"/>
        <v>KIN1FCE160</v>
      </c>
      <c r="ES533" s="32" t="b">
        <f t="shared" si="222"/>
        <v>1</v>
      </c>
      <c r="ET533" t="s">
        <v>14</v>
      </c>
      <c r="EU533" t="s">
        <v>2473</v>
      </c>
      <c r="EV533" t="s">
        <v>2474</v>
      </c>
      <c r="EW533" t="s">
        <v>9398</v>
      </c>
      <c r="EX533" s="61">
        <v>43105.553810069447</v>
      </c>
      <c r="EY533" t="s">
        <v>9398</v>
      </c>
      <c r="EZ533" s="61">
        <v>43105.553810069447</v>
      </c>
    </row>
    <row r="534" spans="148:156" x14ac:dyDescent="0.35">
      <c r="ER534" s="32" t="str">
        <f t="shared" si="221"/>
        <v>KIN1FCE165</v>
      </c>
      <c r="ES534" s="32" t="b">
        <f t="shared" si="222"/>
        <v>1</v>
      </c>
      <c r="ET534" t="s">
        <v>14</v>
      </c>
      <c r="EU534" t="s">
        <v>2475</v>
      </c>
      <c r="EV534" t="s">
        <v>2476</v>
      </c>
      <c r="EW534" t="s">
        <v>9398</v>
      </c>
      <c r="EX534" s="61">
        <v>43105.553813229169</v>
      </c>
      <c r="EY534" t="s">
        <v>9398</v>
      </c>
      <c r="EZ534" s="61">
        <v>43105.553813229169</v>
      </c>
    </row>
    <row r="535" spans="148:156" x14ac:dyDescent="0.35">
      <c r="ER535" s="32" t="str">
        <f t="shared" si="221"/>
        <v>KIN1FCE305</v>
      </c>
      <c r="ES535" s="32" t="b">
        <f t="shared" si="222"/>
        <v>1</v>
      </c>
      <c r="ET535" t="s">
        <v>14</v>
      </c>
      <c r="EU535" t="s">
        <v>2477</v>
      </c>
      <c r="EV535" t="s">
        <v>2478</v>
      </c>
      <c r="EW535" t="s">
        <v>9398</v>
      </c>
      <c r="EX535" s="61">
        <v>43105.553816203705</v>
      </c>
      <c r="EY535" t="s">
        <v>9398</v>
      </c>
      <c r="EZ535" s="61">
        <v>43105.553816203705</v>
      </c>
    </row>
    <row r="536" spans="148:156" x14ac:dyDescent="0.35">
      <c r="ER536" s="32" t="str">
        <f t="shared" si="221"/>
        <v>KIN1FCE320</v>
      </c>
      <c r="ES536" s="32" t="b">
        <f t="shared" si="222"/>
        <v>1</v>
      </c>
      <c r="ET536" t="s">
        <v>14</v>
      </c>
      <c r="EU536" t="s">
        <v>2479</v>
      </c>
      <c r="EV536" t="s">
        <v>2480</v>
      </c>
      <c r="EW536" t="s">
        <v>9398</v>
      </c>
      <c r="EX536" s="61">
        <v>43105.553820682871</v>
      </c>
      <c r="EY536" t="s">
        <v>9398</v>
      </c>
      <c r="EZ536" s="61">
        <v>43105.553820682871</v>
      </c>
    </row>
    <row r="537" spans="148:156" x14ac:dyDescent="0.35">
      <c r="ER537" s="32" t="str">
        <f t="shared" si="221"/>
        <v>KIN1FCE400</v>
      </c>
      <c r="ES537" s="32" t="b">
        <f t="shared" si="222"/>
        <v>1</v>
      </c>
      <c r="ET537" t="s">
        <v>14</v>
      </c>
      <c r="EU537" t="s">
        <v>2481</v>
      </c>
      <c r="EV537" t="s">
        <v>2482</v>
      </c>
      <c r="EW537" t="s">
        <v>9398</v>
      </c>
      <c r="EX537" s="61">
        <v>43105.553825810188</v>
      </c>
      <c r="EY537" t="s">
        <v>9398</v>
      </c>
      <c r="EZ537" s="61">
        <v>43105.553825810188</v>
      </c>
    </row>
    <row r="538" spans="148:156" x14ac:dyDescent="0.35">
      <c r="ER538" s="32" t="str">
        <f t="shared" si="221"/>
        <v>KIN1FCE408</v>
      </c>
      <c r="ES538" s="32" t="b">
        <f t="shared" si="222"/>
        <v>1</v>
      </c>
      <c r="ET538" t="s">
        <v>14</v>
      </c>
      <c r="EU538" t="s">
        <v>2483</v>
      </c>
      <c r="EV538" t="s">
        <v>2484</v>
      </c>
      <c r="EW538" t="s">
        <v>9398</v>
      </c>
      <c r="EX538" s="61">
        <v>43105.5538290162</v>
      </c>
      <c r="EY538" t="s">
        <v>9398</v>
      </c>
      <c r="EZ538" s="61">
        <v>43105.5538290162</v>
      </c>
    </row>
    <row r="539" spans="148:156" x14ac:dyDescent="0.35">
      <c r="ER539" s="32" t="str">
        <f t="shared" ref="ER539:ER602" si="223">ET539&amp;EU539</f>
        <v>KIN1FCE420</v>
      </c>
      <c r="ES539" s="32" t="b">
        <f t="shared" si="222"/>
        <v>1</v>
      </c>
      <c r="ET539" t="s">
        <v>14</v>
      </c>
      <c r="EU539" t="s">
        <v>9954</v>
      </c>
      <c r="EV539" t="s">
        <v>9955</v>
      </c>
      <c r="EW539" t="s">
        <v>9398</v>
      </c>
      <c r="EX539" s="61">
        <v>43187.44832369213</v>
      </c>
      <c r="EY539" t="s">
        <v>9398</v>
      </c>
      <c r="EZ539" s="61">
        <v>43187.44832369213</v>
      </c>
    </row>
    <row r="540" spans="148:156" x14ac:dyDescent="0.35">
      <c r="ER540" s="32" t="str">
        <f t="shared" si="223"/>
        <v>KIN1FCE500</v>
      </c>
      <c r="ES540" s="32" t="b">
        <f t="shared" si="222"/>
        <v>1</v>
      </c>
      <c r="ET540" t="s">
        <v>14</v>
      </c>
      <c r="EU540" t="s">
        <v>2485</v>
      </c>
      <c r="EV540" t="s">
        <v>2486</v>
      </c>
      <c r="EW540" t="s">
        <v>9398</v>
      </c>
      <c r="EX540" s="61">
        <v>43105.553831712961</v>
      </c>
      <c r="EY540" t="s">
        <v>9398</v>
      </c>
      <c r="EZ540" s="61">
        <v>43105.553831712961</v>
      </c>
    </row>
    <row r="541" spans="148:156" x14ac:dyDescent="0.35">
      <c r="ER541" s="32" t="str">
        <f t="shared" si="223"/>
        <v>KIN1FCE510</v>
      </c>
      <c r="ES541" s="32" t="b">
        <f t="shared" si="222"/>
        <v>1</v>
      </c>
      <c r="ET541" t="s">
        <v>14</v>
      </c>
      <c r="EU541" t="s">
        <v>2487</v>
      </c>
      <c r="EV541" t="s">
        <v>2488</v>
      </c>
      <c r="EW541" t="s">
        <v>9398</v>
      </c>
      <c r="EX541" s="61">
        <v>43105.553835613428</v>
      </c>
      <c r="EY541" t="s">
        <v>9398</v>
      </c>
      <c r="EZ541" s="61">
        <v>43105.553835613428</v>
      </c>
    </row>
    <row r="542" spans="148:156" x14ac:dyDescent="0.35">
      <c r="ER542" s="32" t="str">
        <f t="shared" si="223"/>
        <v>KIN1FCE515</v>
      </c>
      <c r="ES542" s="32" t="b">
        <f t="shared" si="222"/>
        <v>1</v>
      </c>
      <c r="ET542" t="s">
        <v>14</v>
      </c>
      <c r="EU542" t="s">
        <v>2489</v>
      </c>
      <c r="EV542" t="s">
        <v>2490</v>
      </c>
      <c r="EW542" t="s">
        <v>9398</v>
      </c>
      <c r="EX542" s="61">
        <v>43105.553840624998</v>
      </c>
      <c r="EY542" t="s">
        <v>9398</v>
      </c>
      <c r="EZ542" s="61">
        <v>43105.553840624998</v>
      </c>
    </row>
    <row r="543" spans="148:156" x14ac:dyDescent="0.35">
      <c r="ER543" s="32" t="str">
        <f t="shared" si="223"/>
        <v>KIN1FCE520</v>
      </c>
      <c r="ES543" s="32" t="b">
        <f t="shared" si="222"/>
        <v>1</v>
      </c>
      <c r="ET543" t="s">
        <v>14</v>
      </c>
      <c r="EU543" t="s">
        <v>2491</v>
      </c>
      <c r="EV543" t="s">
        <v>2492</v>
      </c>
      <c r="EW543" t="s">
        <v>9398</v>
      </c>
      <c r="EX543" s="61">
        <v>43105.553844525464</v>
      </c>
      <c r="EY543" t="s">
        <v>9398</v>
      </c>
      <c r="EZ543" s="61">
        <v>43105.553844525464</v>
      </c>
    </row>
    <row r="544" spans="148:156" x14ac:dyDescent="0.35">
      <c r="ER544" s="32" t="str">
        <f t="shared" si="223"/>
        <v>KIN1FCE525</v>
      </c>
      <c r="ES544" s="32" t="b">
        <f t="shared" si="222"/>
        <v>1</v>
      </c>
      <c r="ET544" t="s">
        <v>14</v>
      </c>
      <c r="EU544" t="s">
        <v>2493</v>
      </c>
      <c r="EV544" t="s">
        <v>2494</v>
      </c>
      <c r="EW544" t="s">
        <v>9398</v>
      </c>
      <c r="EX544" s="61">
        <v>43105.553848113428</v>
      </c>
      <c r="EY544" t="s">
        <v>9398</v>
      </c>
      <c r="EZ544" s="61">
        <v>43105.553848113428</v>
      </c>
    </row>
    <row r="545" spans="148:156" x14ac:dyDescent="0.35">
      <c r="ER545" s="32" t="str">
        <f t="shared" si="223"/>
        <v>KIN1FCE530</v>
      </c>
      <c r="ES545" s="32" t="b">
        <f t="shared" si="222"/>
        <v>1</v>
      </c>
      <c r="ET545" t="s">
        <v>14</v>
      </c>
      <c r="EU545" t="s">
        <v>2495</v>
      </c>
      <c r="EV545" t="s">
        <v>11374</v>
      </c>
      <c r="EW545" t="s">
        <v>9398</v>
      </c>
      <c r="EX545" s="61">
        <v>43105.553850925928</v>
      </c>
      <c r="EY545" t="s">
        <v>9398</v>
      </c>
      <c r="EZ545" s="61">
        <v>43105.553850925928</v>
      </c>
    </row>
    <row r="546" spans="148:156" x14ac:dyDescent="0.35">
      <c r="ER546" s="32" t="str">
        <f t="shared" si="223"/>
        <v>KIN1FCE535</v>
      </c>
      <c r="ES546" s="32" t="b">
        <f t="shared" si="222"/>
        <v>1</v>
      </c>
      <c r="ET546" t="s">
        <v>14</v>
      </c>
      <c r="EU546" t="s">
        <v>2496</v>
      </c>
      <c r="EV546" t="s">
        <v>2497</v>
      </c>
      <c r="EW546" t="s">
        <v>9398</v>
      </c>
      <c r="EX546" s="61">
        <v>43105.553855057871</v>
      </c>
      <c r="EY546" t="s">
        <v>9398</v>
      </c>
      <c r="EZ546" s="61">
        <v>43105.553855057871</v>
      </c>
    </row>
    <row r="547" spans="148:156" x14ac:dyDescent="0.35">
      <c r="ER547" s="32" t="str">
        <f t="shared" si="223"/>
        <v>KIN1FCE540</v>
      </c>
      <c r="ES547" s="32" t="b">
        <f t="shared" si="222"/>
        <v>1</v>
      </c>
      <c r="ET547" t="s">
        <v>14</v>
      </c>
      <c r="EU547" t="s">
        <v>2498</v>
      </c>
      <c r="EV547" t="s">
        <v>2499</v>
      </c>
      <c r="EW547" t="s">
        <v>9398</v>
      </c>
      <c r="EX547" s="61">
        <v>43105.553857638886</v>
      </c>
      <c r="EY547" t="s">
        <v>9398</v>
      </c>
      <c r="EZ547" s="61">
        <v>43105.553857638886</v>
      </c>
    </row>
    <row r="548" spans="148:156" x14ac:dyDescent="0.35">
      <c r="ER548" s="32" t="str">
        <f t="shared" si="223"/>
        <v>KIN1FCE545</v>
      </c>
      <c r="ES548" s="32" t="b">
        <f t="shared" si="222"/>
        <v>1</v>
      </c>
      <c r="ET548" t="s">
        <v>14</v>
      </c>
      <c r="EU548" t="s">
        <v>2500</v>
      </c>
      <c r="EV548" t="s">
        <v>2501</v>
      </c>
      <c r="EW548" t="s">
        <v>9398</v>
      </c>
      <c r="EX548" s="61">
        <v>43105.553860185188</v>
      </c>
      <c r="EY548" t="s">
        <v>9398</v>
      </c>
      <c r="EZ548" s="61">
        <v>43105.553860185188</v>
      </c>
    </row>
    <row r="549" spans="148:156" x14ac:dyDescent="0.35">
      <c r="ER549" s="32" t="str">
        <f t="shared" si="223"/>
        <v>KIN1FCEQ</v>
      </c>
      <c r="ES549" s="32" t="b">
        <f t="shared" si="222"/>
        <v>1</v>
      </c>
      <c r="ET549" t="s">
        <v>14</v>
      </c>
      <c r="EU549" t="s">
        <v>2502</v>
      </c>
      <c r="EV549" t="s">
        <v>2503</v>
      </c>
      <c r="EW549" t="s">
        <v>9398</v>
      </c>
      <c r="EX549" s="61">
        <v>43105.553862928238</v>
      </c>
      <c r="EY549" t="s">
        <v>9398</v>
      </c>
      <c r="EZ549" s="61">
        <v>43105.553862928238</v>
      </c>
    </row>
    <row r="550" spans="148:156" x14ac:dyDescent="0.35">
      <c r="ER550" s="32" t="str">
        <f t="shared" si="223"/>
        <v>KIN1FCGDW</v>
      </c>
      <c r="ES550" s="32" t="b">
        <f t="shared" si="222"/>
        <v>1</v>
      </c>
      <c r="ET550" t="s">
        <v>14</v>
      </c>
      <c r="EU550" t="s">
        <v>2504</v>
      </c>
      <c r="EV550" t="s">
        <v>2505</v>
      </c>
      <c r="EW550" t="s">
        <v>9398</v>
      </c>
      <c r="EX550" s="61">
        <v>43105.553866435184</v>
      </c>
      <c r="EY550" t="s">
        <v>9398</v>
      </c>
      <c r="EZ550" s="61">
        <v>43105.553866435184</v>
      </c>
    </row>
    <row r="551" spans="148:156" x14ac:dyDescent="0.35">
      <c r="ER551" s="32" t="str">
        <f t="shared" si="223"/>
        <v>KIN1FCIN</v>
      </c>
      <c r="ES551" s="32" t="b">
        <f t="shared" si="222"/>
        <v>1</v>
      </c>
      <c r="ET551" t="s">
        <v>14</v>
      </c>
      <c r="EU551" t="s">
        <v>2506</v>
      </c>
      <c r="EV551" t="s">
        <v>2507</v>
      </c>
      <c r="EW551" t="s">
        <v>9398</v>
      </c>
      <c r="EX551" s="61">
        <v>43105.553869641204</v>
      </c>
      <c r="EY551" t="s">
        <v>9398</v>
      </c>
      <c r="EZ551" s="61">
        <v>43105.553869641204</v>
      </c>
    </row>
    <row r="552" spans="148:156" x14ac:dyDescent="0.35">
      <c r="ER552" s="32" t="str">
        <f t="shared" si="223"/>
        <v>KIN1FCLS</v>
      </c>
      <c r="ES552" s="32" t="b">
        <f t="shared" si="222"/>
        <v>1</v>
      </c>
      <c r="ET552" t="s">
        <v>14</v>
      </c>
      <c r="EU552" t="s">
        <v>2508</v>
      </c>
      <c r="EV552" t="s">
        <v>2509</v>
      </c>
      <c r="EW552" t="s">
        <v>9398</v>
      </c>
      <c r="EX552" s="61">
        <v>43105.553872141201</v>
      </c>
      <c r="EY552" t="s">
        <v>9398</v>
      </c>
      <c r="EZ552" s="61">
        <v>43105.553872141201</v>
      </c>
    </row>
    <row r="553" spans="148:156" x14ac:dyDescent="0.35">
      <c r="ER553" s="32" t="str">
        <f t="shared" si="223"/>
        <v>KIN1FCPLM</v>
      </c>
      <c r="ES553" s="32" t="b">
        <f t="shared" si="222"/>
        <v>1</v>
      </c>
      <c r="ET553" t="s">
        <v>14</v>
      </c>
      <c r="EU553" t="s">
        <v>2510</v>
      </c>
      <c r="EV553" t="s">
        <v>2511</v>
      </c>
      <c r="EW553" t="s">
        <v>9398</v>
      </c>
      <c r="EX553" s="61">
        <v>43105.553875081016</v>
      </c>
      <c r="EY553" t="s">
        <v>9398</v>
      </c>
      <c r="EZ553" s="61">
        <v>43105.553875081016</v>
      </c>
    </row>
    <row r="554" spans="148:156" x14ac:dyDescent="0.35">
      <c r="ER554" s="32" t="str">
        <f t="shared" si="223"/>
        <v>KIN1FCR&amp;D</v>
      </c>
      <c r="ES554" s="32" t="b">
        <f t="shared" si="222"/>
        <v>1</v>
      </c>
      <c r="ET554" t="s">
        <v>14</v>
      </c>
      <c r="EU554" t="s">
        <v>2512</v>
      </c>
      <c r="EV554" t="s">
        <v>2513</v>
      </c>
      <c r="EW554" t="s">
        <v>9398</v>
      </c>
      <c r="EX554" s="61">
        <v>43105.553878935185</v>
      </c>
      <c r="EY554" t="s">
        <v>9398</v>
      </c>
      <c r="EZ554" s="61">
        <v>43105.553878935185</v>
      </c>
    </row>
    <row r="555" spans="148:156" x14ac:dyDescent="0.35">
      <c r="ER555" s="32" t="str">
        <f t="shared" si="223"/>
        <v>KIN1FCRB</v>
      </c>
      <c r="ES555" s="32" t="b">
        <f t="shared" si="222"/>
        <v>1</v>
      </c>
      <c r="ET555" t="s">
        <v>14</v>
      </c>
      <c r="EU555" t="s">
        <v>2514</v>
      </c>
      <c r="EV555" t="s">
        <v>2515</v>
      </c>
      <c r="EW555" t="s">
        <v>9398</v>
      </c>
      <c r="EX555" s="61">
        <v>43105.553882372682</v>
      </c>
      <c r="EY555" t="s">
        <v>9398</v>
      </c>
      <c r="EZ555" s="61">
        <v>43105.553882372682</v>
      </c>
    </row>
    <row r="556" spans="148:156" x14ac:dyDescent="0.35">
      <c r="ER556" s="32" t="str">
        <f t="shared" si="223"/>
        <v>KIN1FCS100</v>
      </c>
      <c r="ES556" s="32" t="b">
        <f t="shared" si="222"/>
        <v>1</v>
      </c>
      <c r="ET556" t="s">
        <v>14</v>
      </c>
      <c r="EU556" t="s">
        <v>2573</v>
      </c>
      <c r="EV556" t="s">
        <v>2574</v>
      </c>
      <c r="EW556" t="s">
        <v>9398</v>
      </c>
      <c r="EX556" s="61">
        <v>43105.553972256945</v>
      </c>
      <c r="EY556" t="s">
        <v>9398</v>
      </c>
      <c r="EZ556" s="61">
        <v>43105.553972256945</v>
      </c>
    </row>
    <row r="557" spans="148:156" x14ac:dyDescent="0.35">
      <c r="ER557" s="32" t="str">
        <f t="shared" si="223"/>
        <v>KIN1FCS120</v>
      </c>
      <c r="ES557" s="32" t="b">
        <f t="shared" si="222"/>
        <v>1</v>
      </c>
      <c r="ET557" t="s">
        <v>14</v>
      </c>
      <c r="EU557" t="s">
        <v>2575</v>
      </c>
      <c r="EV557" t="s">
        <v>2576</v>
      </c>
      <c r="EW557" t="s">
        <v>9398</v>
      </c>
      <c r="EX557" s="61">
        <v>43105.553974803239</v>
      </c>
      <c r="EY557" t="s">
        <v>9398</v>
      </c>
      <c r="EZ557" s="61">
        <v>43105.553974803239</v>
      </c>
    </row>
    <row r="558" spans="148:156" x14ac:dyDescent="0.35">
      <c r="ER558" s="32" t="str">
        <f t="shared" si="223"/>
        <v>KIN1FCS127</v>
      </c>
      <c r="ES558" s="32" t="b">
        <f t="shared" si="222"/>
        <v>1</v>
      </c>
      <c r="ET558" t="s">
        <v>14</v>
      </c>
      <c r="EU558" t="s">
        <v>2516</v>
      </c>
      <c r="EV558" t="s">
        <v>2517</v>
      </c>
      <c r="EW558" t="s">
        <v>9398</v>
      </c>
      <c r="EX558" s="61">
        <v>43105.553887499998</v>
      </c>
      <c r="EY558" t="s">
        <v>9398</v>
      </c>
      <c r="EZ558" s="61">
        <v>43105.553887499998</v>
      </c>
    </row>
    <row r="559" spans="148:156" x14ac:dyDescent="0.35">
      <c r="ER559" s="32" t="str">
        <f t="shared" si="223"/>
        <v>KIN1FCS130</v>
      </c>
      <c r="ES559" s="32" t="b">
        <f t="shared" si="222"/>
        <v>1</v>
      </c>
      <c r="ET559" t="s">
        <v>14</v>
      </c>
      <c r="EU559" t="s">
        <v>2518</v>
      </c>
      <c r="EV559" t="s">
        <v>2519</v>
      </c>
      <c r="EW559" t="s">
        <v>9398</v>
      </c>
      <c r="EX559" s="61">
        <v>43105.553890127318</v>
      </c>
      <c r="EY559" t="s">
        <v>9398</v>
      </c>
      <c r="EZ559" s="61">
        <v>43105.553890127318</v>
      </c>
    </row>
    <row r="560" spans="148:156" x14ac:dyDescent="0.35">
      <c r="ER560" s="32" t="str">
        <f t="shared" si="223"/>
        <v>KIN1FCS133</v>
      </c>
      <c r="ES560" s="32" t="b">
        <f t="shared" si="222"/>
        <v>1</v>
      </c>
      <c r="ET560" t="s">
        <v>14</v>
      </c>
      <c r="EU560" t="s">
        <v>2577</v>
      </c>
      <c r="EV560" t="s">
        <v>2578</v>
      </c>
      <c r="EW560" t="s">
        <v>9398</v>
      </c>
      <c r="EX560" s="61">
        <v>43105.553977233794</v>
      </c>
      <c r="EY560" t="s">
        <v>9398</v>
      </c>
      <c r="EZ560" s="61">
        <v>43105.553977233794</v>
      </c>
    </row>
    <row r="561" spans="148:156" x14ac:dyDescent="0.35">
      <c r="ER561" s="32" t="str">
        <f t="shared" si="223"/>
        <v>KIN1FCS135</v>
      </c>
      <c r="ES561" s="32" t="b">
        <f t="shared" si="222"/>
        <v>1</v>
      </c>
      <c r="ET561" t="s">
        <v>14</v>
      </c>
      <c r="EU561" t="s">
        <v>2520</v>
      </c>
      <c r="EV561" t="s">
        <v>2521</v>
      </c>
      <c r="EW561" t="s">
        <v>9398</v>
      </c>
      <c r="EX561" s="61">
        <v>43105.55389278935</v>
      </c>
      <c r="EY561" t="s">
        <v>9398</v>
      </c>
      <c r="EZ561" s="61">
        <v>43105.55389278935</v>
      </c>
    </row>
    <row r="562" spans="148:156" x14ac:dyDescent="0.35">
      <c r="ER562" s="32" t="str">
        <f t="shared" si="223"/>
        <v>KIN1FCS140</v>
      </c>
      <c r="ES562" s="32" t="b">
        <f t="shared" si="222"/>
        <v>1</v>
      </c>
      <c r="ET562" t="s">
        <v>14</v>
      </c>
      <c r="EU562" t="s">
        <v>2522</v>
      </c>
      <c r="EV562" t="s">
        <v>2523</v>
      </c>
      <c r="EW562" t="s">
        <v>9398</v>
      </c>
      <c r="EX562" s="61">
        <v>43105.553895254627</v>
      </c>
      <c r="EY562" t="s">
        <v>9398</v>
      </c>
      <c r="EZ562" s="61">
        <v>43105.553895254627</v>
      </c>
    </row>
    <row r="563" spans="148:156" x14ac:dyDescent="0.35">
      <c r="ER563" s="32" t="str">
        <f t="shared" si="223"/>
        <v>KIN1FCS155</v>
      </c>
      <c r="ES563" s="32" t="b">
        <f t="shared" si="222"/>
        <v>1</v>
      </c>
      <c r="ET563" t="s">
        <v>14</v>
      </c>
      <c r="EU563" t="s">
        <v>2524</v>
      </c>
      <c r="EV563" t="s">
        <v>2525</v>
      </c>
      <c r="EW563" t="s">
        <v>9398</v>
      </c>
      <c r="EX563" s="61">
        <v>43105.553897685182</v>
      </c>
      <c r="EY563" t="s">
        <v>9398</v>
      </c>
      <c r="EZ563" s="61">
        <v>43105.553897685182</v>
      </c>
    </row>
    <row r="564" spans="148:156" x14ac:dyDescent="0.35">
      <c r="ER564" s="32" t="str">
        <f t="shared" si="223"/>
        <v>KIN1FCS160</v>
      </c>
      <c r="ES564" s="32" t="b">
        <f t="shared" si="222"/>
        <v>1</v>
      </c>
      <c r="ET564" t="s">
        <v>14</v>
      </c>
      <c r="EU564" t="s">
        <v>2526</v>
      </c>
      <c r="EV564" t="s">
        <v>2527</v>
      </c>
      <c r="EW564" t="s">
        <v>9398</v>
      </c>
      <c r="EX564" s="61">
        <v>43105.553901585648</v>
      </c>
      <c r="EY564" t="s">
        <v>9398</v>
      </c>
      <c r="EZ564" s="61">
        <v>43105.553901585648</v>
      </c>
    </row>
    <row r="565" spans="148:156" x14ac:dyDescent="0.35">
      <c r="ER565" s="32" t="str">
        <f t="shared" si="223"/>
        <v>KIN1FCS165</v>
      </c>
      <c r="ES565" s="32" t="b">
        <f t="shared" si="222"/>
        <v>1</v>
      </c>
      <c r="ET565" t="s">
        <v>14</v>
      </c>
      <c r="EU565" t="s">
        <v>2528</v>
      </c>
      <c r="EV565" t="s">
        <v>2529</v>
      </c>
      <c r="EW565" t="s">
        <v>9398</v>
      </c>
      <c r="EX565" s="61">
        <v>43105.553905127315</v>
      </c>
      <c r="EY565" t="s">
        <v>9398</v>
      </c>
      <c r="EZ565" s="61">
        <v>43105.553905127315</v>
      </c>
    </row>
    <row r="566" spans="148:156" x14ac:dyDescent="0.35">
      <c r="ER566" s="32" t="str">
        <f t="shared" si="223"/>
        <v>KIN1FCS305</v>
      </c>
      <c r="ES566" s="32" t="b">
        <f t="shared" si="222"/>
        <v>1</v>
      </c>
      <c r="ET566" t="s">
        <v>14</v>
      </c>
      <c r="EU566" t="s">
        <v>2530</v>
      </c>
      <c r="EV566" t="s">
        <v>2531</v>
      </c>
      <c r="EW566" t="s">
        <v>9398</v>
      </c>
      <c r="EX566" s="61">
        <v>43105.553910763891</v>
      </c>
      <c r="EY566" t="s">
        <v>9398</v>
      </c>
      <c r="EZ566" s="61">
        <v>43105.553910763891</v>
      </c>
    </row>
    <row r="567" spans="148:156" x14ac:dyDescent="0.35">
      <c r="ER567" s="32" t="str">
        <f t="shared" si="223"/>
        <v>KIN1FCS320</v>
      </c>
      <c r="ES567" s="32" t="b">
        <f t="shared" si="222"/>
        <v>1</v>
      </c>
      <c r="ET567" t="s">
        <v>14</v>
      </c>
      <c r="EU567" t="s">
        <v>2532</v>
      </c>
      <c r="EV567" t="s">
        <v>2533</v>
      </c>
      <c r="EW567" t="s">
        <v>9398</v>
      </c>
      <c r="EX567" s="61">
        <v>43105.55391357639</v>
      </c>
      <c r="EY567" t="s">
        <v>9398</v>
      </c>
      <c r="EZ567" s="61">
        <v>43105.55391357639</v>
      </c>
    </row>
    <row r="568" spans="148:156" x14ac:dyDescent="0.35">
      <c r="ER568" s="32" t="str">
        <f t="shared" si="223"/>
        <v>KIN1FCS400</v>
      </c>
      <c r="ES568" s="32" t="b">
        <f t="shared" si="222"/>
        <v>1</v>
      </c>
      <c r="ET568" t="s">
        <v>14</v>
      </c>
      <c r="EU568" t="s">
        <v>2534</v>
      </c>
      <c r="EV568" t="s">
        <v>2535</v>
      </c>
      <c r="EW568" t="s">
        <v>9398</v>
      </c>
      <c r="EX568" s="61">
        <v>43105.553916435187</v>
      </c>
      <c r="EY568" t="s">
        <v>9398</v>
      </c>
      <c r="EZ568" s="61">
        <v>43105.553916435187</v>
      </c>
    </row>
    <row r="569" spans="148:156" x14ac:dyDescent="0.35">
      <c r="ER569" s="32" t="str">
        <f t="shared" si="223"/>
        <v>KIN1FCS408</v>
      </c>
      <c r="ES569" s="32" t="b">
        <f t="shared" si="222"/>
        <v>1</v>
      </c>
      <c r="ET569" t="s">
        <v>14</v>
      </c>
      <c r="EU569" t="s">
        <v>2536</v>
      </c>
      <c r="EV569" t="s">
        <v>2537</v>
      </c>
      <c r="EW569" t="s">
        <v>9398</v>
      </c>
      <c r="EX569" s="61">
        <v>43105.553920335646</v>
      </c>
      <c r="EY569" t="s">
        <v>9398</v>
      </c>
      <c r="EZ569" s="61">
        <v>43105.553920335646</v>
      </c>
    </row>
    <row r="570" spans="148:156" x14ac:dyDescent="0.35">
      <c r="ER570" s="32" t="str">
        <f t="shared" si="223"/>
        <v>KIN1FCS420</v>
      </c>
      <c r="ES570" s="32" t="b">
        <f t="shared" si="222"/>
        <v>1</v>
      </c>
      <c r="ET570" t="s">
        <v>14</v>
      </c>
      <c r="EU570" t="s">
        <v>9958</v>
      </c>
      <c r="EV570" t="s">
        <v>9959</v>
      </c>
      <c r="EW570" t="s">
        <v>9398</v>
      </c>
      <c r="EX570" s="61">
        <v>43187.448326006946</v>
      </c>
      <c r="EY570" t="s">
        <v>9398</v>
      </c>
      <c r="EZ570" s="61">
        <v>43187.448326006946</v>
      </c>
    </row>
    <row r="571" spans="148:156" x14ac:dyDescent="0.35">
      <c r="ER571" s="32" t="str">
        <f t="shared" si="223"/>
        <v>KIN1FCS500</v>
      </c>
      <c r="ES571" s="32" t="b">
        <f t="shared" si="222"/>
        <v>1</v>
      </c>
      <c r="ET571" t="s">
        <v>14</v>
      </c>
      <c r="EU571" t="s">
        <v>2538</v>
      </c>
      <c r="EV571" t="s">
        <v>2539</v>
      </c>
      <c r="EW571" t="s">
        <v>9398</v>
      </c>
      <c r="EX571" s="61">
        <v>43105.553923576386</v>
      </c>
      <c r="EY571" t="s">
        <v>9398</v>
      </c>
      <c r="EZ571" s="61">
        <v>43105.553923576386</v>
      </c>
    </row>
    <row r="572" spans="148:156" x14ac:dyDescent="0.35">
      <c r="ER572" s="32" t="str">
        <f t="shared" si="223"/>
        <v>KIN1FCS510</v>
      </c>
      <c r="ES572" s="32" t="b">
        <f t="shared" si="222"/>
        <v>1</v>
      </c>
      <c r="ET572" t="s">
        <v>14</v>
      </c>
      <c r="EU572" t="s">
        <v>2540</v>
      </c>
      <c r="EV572" t="s">
        <v>2541</v>
      </c>
      <c r="EW572" t="s">
        <v>9398</v>
      </c>
      <c r="EX572" s="61">
        <v>43105.553926122688</v>
      </c>
      <c r="EY572" t="s">
        <v>9398</v>
      </c>
      <c r="EZ572" s="61">
        <v>43105.553926122688</v>
      </c>
    </row>
    <row r="573" spans="148:156" x14ac:dyDescent="0.35">
      <c r="ER573" s="32" t="str">
        <f t="shared" si="223"/>
        <v>KIN1FCS515</v>
      </c>
      <c r="ES573" s="32" t="b">
        <f t="shared" si="222"/>
        <v>1</v>
      </c>
      <c r="ET573" t="s">
        <v>14</v>
      </c>
      <c r="EU573" t="s">
        <v>2542</v>
      </c>
      <c r="EV573" t="s">
        <v>2543</v>
      </c>
      <c r="EW573" t="s">
        <v>9398</v>
      </c>
      <c r="EX573" s="61">
        <v>43105.553928738424</v>
      </c>
      <c r="EY573" t="s">
        <v>9398</v>
      </c>
      <c r="EZ573" s="61">
        <v>43105.553928738424</v>
      </c>
    </row>
    <row r="574" spans="148:156" x14ac:dyDescent="0.35">
      <c r="ER574" s="32" t="str">
        <f t="shared" si="223"/>
        <v>KIN1FCS520</v>
      </c>
      <c r="ES574" s="32" t="b">
        <f t="shared" si="222"/>
        <v>1</v>
      </c>
      <c r="ET574" t="s">
        <v>14</v>
      </c>
      <c r="EU574" t="s">
        <v>2544</v>
      </c>
      <c r="EV574" t="s">
        <v>2545</v>
      </c>
      <c r="EW574" t="s">
        <v>9398</v>
      </c>
      <c r="EX574" s="61">
        <v>43105.553931516202</v>
      </c>
      <c r="EY574" t="s">
        <v>9398</v>
      </c>
      <c r="EZ574" s="61">
        <v>43105.553931516202</v>
      </c>
    </row>
    <row r="575" spans="148:156" x14ac:dyDescent="0.35">
      <c r="ER575" s="32" t="str">
        <f t="shared" si="223"/>
        <v>KIN1FCS525</v>
      </c>
      <c r="ES575" s="32" t="b">
        <f t="shared" si="222"/>
        <v>1</v>
      </c>
      <c r="ET575" t="s">
        <v>14</v>
      </c>
      <c r="EU575" t="s">
        <v>2546</v>
      </c>
      <c r="EV575" t="s">
        <v>2547</v>
      </c>
      <c r="EW575" t="s">
        <v>9398</v>
      </c>
      <c r="EX575" s="61">
        <v>43105.553935150463</v>
      </c>
      <c r="EY575" t="s">
        <v>9398</v>
      </c>
      <c r="EZ575" s="61">
        <v>43105.553935150463</v>
      </c>
    </row>
    <row r="576" spans="148:156" x14ac:dyDescent="0.35">
      <c r="ER576" s="32" t="str">
        <f t="shared" si="223"/>
        <v>KIN1FCS530</v>
      </c>
      <c r="ES576" s="32" t="b">
        <f t="shared" si="222"/>
        <v>1</v>
      </c>
      <c r="ET576" t="s">
        <v>14</v>
      </c>
      <c r="EU576" t="s">
        <v>2548</v>
      </c>
      <c r="EV576" t="s">
        <v>11375</v>
      </c>
      <c r="EW576" t="s">
        <v>9398</v>
      </c>
      <c r="EX576" s="61">
        <v>43105.553937731478</v>
      </c>
      <c r="EY576" t="s">
        <v>9398</v>
      </c>
      <c r="EZ576" s="61">
        <v>43105.553937731478</v>
      </c>
    </row>
    <row r="577" spans="148:156" x14ac:dyDescent="0.35">
      <c r="ER577" s="32" t="str">
        <f t="shared" si="223"/>
        <v>KIN1FCS535</v>
      </c>
      <c r="ES577" s="32" t="b">
        <f t="shared" si="222"/>
        <v>1</v>
      </c>
      <c r="ET577" t="s">
        <v>14</v>
      </c>
      <c r="EU577" t="s">
        <v>2549</v>
      </c>
      <c r="EV577" t="s">
        <v>2550</v>
      </c>
      <c r="EW577" t="s">
        <v>9398</v>
      </c>
      <c r="EX577" s="61">
        <v>43105.553940277779</v>
      </c>
      <c r="EY577" t="s">
        <v>9398</v>
      </c>
      <c r="EZ577" s="61">
        <v>43105.553940277779</v>
      </c>
    </row>
    <row r="578" spans="148:156" x14ac:dyDescent="0.35">
      <c r="ER578" s="32" t="str">
        <f t="shared" si="223"/>
        <v>KIN1FCS540</v>
      </c>
      <c r="ES578" s="32" t="b">
        <f t="shared" si="222"/>
        <v>1</v>
      </c>
      <c r="ET578" t="s">
        <v>14</v>
      </c>
      <c r="EU578" t="s">
        <v>2551</v>
      </c>
      <c r="EV578" t="s">
        <v>2552</v>
      </c>
      <c r="EW578" t="s">
        <v>9398</v>
      </c>
      <c r="EX578" s="61">
        <v>43105.553942708335</v>
      </c>
      <c r="EY578" t="s">
        <v>9398</v>
      </c>
      <c r="EZ578" s="61">
        <v>43105.553942708335</v>
      </c>
    </row>
    <row r="579" spans="148:156" x14ac:dyDescent="0.35">
      <c r="ER579" s="32" t="str">
        <f t="shared" si="223"/>
        <v>KIN1FCS545</v>
      </c>
      <c r="ES579" s="32" t="b">
        <f t="shared" si="222"/>
        <v>1</v>
      </c>
      <c r="ET579" t="s">
        <v>14</v>
      </c>
      <c r="EU579" t="s">
        <v>2553</v>
      </c>
      <c r="EV579" t="s">
        <v>2554</v>
      </c>
      <c r="EW579" t="s">
        <v>9398</v>
      </c>
      <c r="EX579" s="61">
        <v>43105.553945833337</v>
      </c>
      <c r="EY579" t="s">
        <v>9398</v>
      </c>
      <c r="EZ579" s="61">
        <v>43105.553945833337</v>
      </c>
    </row>
    <row r="580" spans="148:156" x14ac:dyDescent="0.35">
      <c r="ER580" s="32" t="str">
        <f t="shared" si="223"/>
        <v>KIN1FCSC</v>
      </c>
      <c r="ES580" s="32" t="b">
        <f t="shared" si="222"/>
        <v>1</v>
      </c>
      <c r="ET580" t="s">
        <v>14</v>
      </c>
      <c r="EU580" t="s">
        <v>2555</v>
      </c>
      <c r="EV580" t="s">
        <v>2556</v>
      </c>
      <c r="EW580" t="s">
        <v>9398</v>
      </c>
      <c r="EX580" s="61">
        <v>43105.553948530091</v>
      </c>
      <c r="EY580" t="s">
        <v>9398</v>
      </c>
      <c r="EZ580" s="61">
        <v>43105.553948530091</v>
      </c>
    </row>
    <row r="581" spans="148:156" x14ac:dyDescent="0.35">
      <c r="ER581" s="32" t="str">
        <f t="shared" si="223"/>
        <v>KIN1FCSHOW</v>
      </c>
      <c r="ES581" s="32" t="b">
        <f t="shared" si="222"/>
        <v>1</v>
      </c>
      <c r="ET581" t="s">
        <v>14</v>
      </c>
      <c r="EU581" t="s">
        <v>2557</v>
      </c>
      <c r="EV581" t="s">
        <v>2558</v>
      </c>
      <c r="EW581" t="s">
        <v>9398</v>
      </c>
      <c r="EX581" s="61">
        <v>43105.553951273148</v>
      </c>
      <c r="EY581" t="s">
        <v>9398</v>
      </c>
      <c r="EZ581" s="61">
        <v>43105.553951273148</v>
      </c>
    </row>
    <row r="582" spans="148:156" x14ac:dyDescent="0.35">
      <c r="ER582" s="32" t="str">
        <f t="shared" si="223"/>
        <v>KIN1FCWAR</v>
      </c>
      <c r="ES582" s="32" t="b">
        <f t="shared" si="222"/>
        <v>1</v>
      </c>
      <c r="ET582" t="s">
        <v>14</v>
      </c>
      <c r="EU582" t="s">
        <v>2559</v>
      </c>
      <c r="EV582" t="s">
        <v>2560</v>
      </c>
      <c r="EW582" t="s">
        <v>9398</v>
      </c>
      <c r="EX582" s="61">
        <v>43105.553954050927</v>
      </c>
      <c r="EY582" t="s">
        <v>9398</v>
      </c>
      <c r="EZ582" s="61">
        <v>43105.553954050927</v>
      </c>
    </row>
    <row r="583" spans="148:156" x14ac:dyDescent="0.35">
      <c r="ER583" s="32" t="str">
        <f t="shared" si="223"/>
        <v>SAN1FCA127</v>
      </c>
      <c r="ES583" s="32" t="b">
        <f t="shared" si="222"/>
        <v>1</v>
      </c>
      <c r="ET583" t="s">
        <v>15</v>
      </c>
      <c r="EU583" t="s">
        <v>2420</v>
      </c>
      <c r="EV583" t="s">
        <v>2421</v>
      </c>
      <c r="EW583" t="s">
        <v>9398</v>
      </c>
      <c r="EX583" s="61">
        <v>42916.616615011575</v>
      </c>
      <c r="EY583" t="s">
        <v>9398</v>
      </c>
      <c r="EZ583" s="61">
        <v>43115.424276504629</v>
      </c>
    </row>
    <row r="584" spans="148:156" x14ac:dyDescent="0.35">
      <c r="ER584" s="32" t="str">
        <f t="shared" si="223"/>
        <v>SAN1FCA130</v>
      </c>
      <c r="ES584" s="32" t="b">
        <f t="shared" ref="ES584:ES647" si="224">VLOOKUP(EU584,M:N,2,0)=EV584</f>
        <v>1</v>
      </c>
      <c r="ET584" t="s">
        <v>15</v>
      </c>
      <c r="EU584" t="s">
        <v>2422</v>
      </c>
      <c r="EV584" t="s">
        <v>2423</v>
      </c>
      <c r="EW584" t="s">
        <v>9398</v>
      </c>
      <c r="EX584" s="61">
        <v>42916.616720682869</v>
      </c>
      <c r="EY584" t="s">
        <v>9398</v>
      </c>
      <c r="EZ584" s="61">
        <v>43115.424279513885</v>
      </c>
    </row>
    <row r="585" spans="148:156" x14ac:dyDescent="0.35">
      <c r="ER585" s="32" t="str">
        <f t="shared" si="223"/>
        <v>SAN1FCA135</v>
      </c>
      <c r="ES585" s="32" t="b">
        <f t="shared" si="224"/>
        <v>1</v>
      </c>
      <c r="ET585" t="s">
        <v>15</v>
      </c>
      <c r="EU585" t="s">
        <v>2424</v>
      </c>
      <c r="EV585" t="s">
        <v>2425</v>
      </c>
      <c r="EW585" t="s">
        <v>9398</v>
      </c>
      <c r="EX585" s="61">
        <v>42916.616616979169</v>
      </c>
      <c r="EY585" t="s">
        <v>9398</v>
      </c>
      <c r="EZ585" s="61">
        <v>43115.424282025466</v>
      </c>
    </row>
    <row r="586" spans="148:156" x14ac:dyDescent="0.35">
      <c r="ER586" s="32" t="str">
        <f t="shared" si="223"/>
        <v>SAN1FCA140</v>
      </c>
      <c r="ES586" s="32" t="b">
        <f t="shared" si="224"/>
        <v>1</v>
      </c>
      <c r="ET586" t="s">
        <v>15</v>
      </c>
      <c r="EU586" t="s">
        <v>2426</v>
      </c>
      <c r="EV586" t="s">
        <v>2427</v>
      </c>
      <c r="EW586" t="s">
        <v>9398</v>
      </c>
      <c r="EX586" s="61">
        <v>42916.616727199071</v>
      </c>
      <c r="EY586" t="s">
        <v>9398</v>
      </c>
      <c r="EZ586" s="61">
        <v>43115.424284409724</v>
      </c>
    </row>
    <row r="587" spans="148:156" x14ac:dyDescent="0.35">
      <c r="ER587" s="32" t="str">
        <f t="shared" si="223"/>
        <v>SAN1FCA155</v>
      </c>
      <c r="ES587" s="32" t="b">
        <f t="shared" si="224"/>
        <v>1</v>
      </c>
      <c r="ET587" t="s">
        <v>15</v>
      </c>
      <c r="EU587" t="s">
        <v>2428</v>
      </c>
      <c r="EV587" t="s">
        <v>2429</v>
      </c>
      <c r="EW587" t="s">
        <v>9398</v>
      </c>
      <c r="EX587" s="61">
        <v>42916.616754050927</v>
      </c>
      <c r="EY587" t="s">
        <v>9398</v>
      </c>
      <c r="EZ587" s="61">
        <v>43115.424288738424</v>
      </c>
    </row>
    <row r="588" spans="148:156" x14ac:dyDescent="0.35">
      <c r="ER588" s="32" t="str">
        <f t="shared" si="223"/>
        <v>SAN1FCA160</v>
      </c>
      <c r="ES588" s="32" t="b">
        <f t="shared" si="224"/>
        <v>1</v>
      </c>
      <c r="ET588" t="s">
        <v>15</v>
      </c>
      <c r="EU588" t="s">
        <v>2430</v>
      </c>
      <c r="EV588" t="s">
        <v>2431</v>
      </c>
      <c r="EW588" t="s">
        <v>9398</v>
      </c>
      <c r="EX588" s="61">
        <v>42916.616746793981</v>
      </c>
      <c r="EY588" t="s">
        <v>9398</v>
      </c>
      <c r="EZ588" s="61">
        <v>43115.424293171294</v>
      </c>
    </row>
    <row r="589" spans="148:156" x14ac:dyDescent="0.35">
      <c r="ER589" s="32" t="str">
        <f t="shared" si="223"/>
        <v>SAN1FCA165</v>
      </c>
      <c r="ES589" s="32" t="b">
        <f t="shared" si="224"/>
        <v>1</v>
      </c>
      <c r="ET589" t="s">
        <v>15</v>
      </c>
      <c r="EU589" t="s">
        <v>2432</v>
      </c>
      <c r="EV589" t="s">
        <v>2433</v>
      </c>
      <c r="EW589" t="s">
        <v>9398</v>
      </c>
      <c r="EX589" s="61">
        <v>42916.616740196761</v>
      </c>
      <c r="EY589" t="s">
        <v>9398</v>
      </c>
      <c r="EZ589" s="61">
        <v>43115.42429667824</v>
      </c>
    </row>
    <row r="590" spans="148:156" x14ac:dyDescent="0.35">
      <c r="ER590" s="32" t="str">
        <f t="shared" si="223"/>
        <v>SAN1FCA305</v>
      </c>
      <c r="ES590" s="32" t="b">
        <f t="shared" si="224"/>
        <v>1</v>
      </c>
      <c r="ET590" t="s">
        <v>15</v>
      </c>
      <c r="EU590" t="s">
        <v>2434</v>
      </c>
      <c r="EV590" t="s">
        <v>2435</v>
      </c>
      <c r="EW590" t="s">
        <v>9398</v>
      </c>
      <c r="EX590" s="61">
        <v>42916.616733796298</v>
      </c>
      <c r="EY590" t="s">
        <v>9398</v>
      </c>
      <c r="EZ590" s="61">
        <v>43115.424300266204</v>
      </c>
    </row>
    <row r="591" spans="148:156" x14ac:dyDescent="0.35">
      <c r="ER591" s="32" t="str">
        <f t="shared" si="223"/>
        <v>SAN1FCA320</v>
      </c>
      <c r="ES591" s="32" t="b">
        <f t="shared" si="224"/>
        <v>1</v>
      </c>
      <c r="ET591" t="s">
        <v>15</v>
      </c>
      <c r="EU591" t="s">
        <v>2436</v>
      </c>
      <c r="EV591" t="s">
        <v>2437</v>
      </c>
      <c r="EW591" t="s">
        <v>9398</v>
      </c>
      <c r="EX591" s="61">
        <v>42916.616619247689</v>
      </c>
      <c r="EY591" t="s">
        <v>9398</v>
      </c>
      <c r="EZ591" s="61">
        <v>43115.42430269676</v>
      </c>
    </row>
    <row r="592" spans="148:156" x14ac:dyDescent="0.35">
      <c r="ER592" s="32" t="str">
        <f t="shared" si="223"/>
        <v>SAN1FCA400</v>
      </c>
      <c r="ES592" s="32" t="b">
        <f t="shared" si="224"/>
        <v>1</v>
      </c>
      <c r="ET592" t="s">
        <v>15</v>
      </c>
      <c r="EU592" t="s">
        <v>2438</v>
      </c>
      <c r="EV592" t="s">
        <v>2439</v>
      </c>
      <c r="EW592" t="s">
        <v>9398</v>
      </c>
      <c r="EX592" s="61">
        <v>42916.616621377318</v>
      </c>
      <c r="EY592" t="s">
        <v>9398</v>
      </c>
      <c r="EZ592" s="61">
        <v>43115.424305208333</v>
      </c>
    </row>
    <row r="593" spans="148:156" x14ac:dyDescent="0.35">
      <c r="ER593" s="32" t="str">
        <f t="shared" si="223"/>
        <v>SAN1FCA408</v>
      </c>
      <c r="ES593" s="32" t="b">
        <f t="shared" si="224"/>
        <v>1</v>
      </c>
      <c r="ET593" t="s">
        <v>15</v>
      </c>
      <c r="EU593" t="s">
        <v>2440</v>
      </c>
      <c r="EV593" t="s">
        <v>2441</v>
      </c>
      <c r="EW593" t="s">
        <v>9398</v>
      </c>
      <c r="EX593" s="61">
        <v>42916.616623842594</v>
      </c>
      <c r="EY593" t="s">
        <v>9398</v>
      </c>
      <c r="EZ593" s="61">
        <v>43115.424309259259</v>
      </c>
    </row>
    <row r="594" spans="148:156" x14ac:dyDescent="0.35">
      <c r="ER594" s="32" t="str">
        <f t="shared" si="223"/>
        <v>SAN1FCA420</v>
      </c>
      <c r="ES594" s="32" t="b">
        <f t="shared" si="224"/>
        <v>1</v>
      </c>
      <c r="ET594" t="s">
        <v>15</v>
      </c>
      <c r="EU594" t="s">
        <v>9956</v>
      </c>
      <c r="EV594" t="s">
        <v>9957</v>
      </c>
      <c r="EW594" t="s">
        <v>9398</v>
      </c>
      <c r="EX594" s="61">
        <v>43187.446506712964</v>
      </c>
      <c r="EY594" t="s">
        <v>9398</v>
      </c>
      <c r="EZ594" s="61">
        <v>43187.446506712964</v>
      </c>
    </row>
    <row r="595" spans="148:156" x14ac:dyDescent="0.35">
      <c r="ER595" s="32" t="str">
        <f t="shared" si="223"/>
        <v>SAN1FCA495</v>
      </c>
      <c r="ES595" s="32" t="b">
        <f t="shared" si="224"/>
        <v>1</v>
      </c>
      <c r="ET595" t="s">
        <v>15</v>
      </c>
      <c r="EU595" t="s">
        <v>2591</v>
      </c>
      <c r="EV595" t="s">
        <v>2595</v>
      </c>
      <c r="EW595" t="s">
        <v>9398</v>
      </c>
      <c r="EX595" s="61">
        <v>43014.105299108793</v>
      </c>
      <c r="EY595" t="s">
        <v>9398</v>
      </c>
      <c r="EZ595" s="61">
        <v>43115.424313622687</v>
      </c>
    </row>
    <row r="596" spans="148:156" x14ac:dyDescent="0.35">
      <c r="ER596" s="32" t="str">
        <f t="shared" si="223"/>
        <v>SAN1FCA500</v>
      </c>
      <c r="ES596" s="32" t="b">
        <f t="shared" si="224"/>
        <v>1</v>
      </c>
      <c r="ET596" t="s">
        <v>15</v>
      </c>
      <c r="EU596" t="s">
        <v>2442</v>
      </c>
      <c r="EV596" t="s">
        <v>2443</v>
      </c>
      <c r="EW596" t="s">
        <v>9398</v>
      </c>
      <c r="EX596" s="61">
        <v>42916.616626006944</v>
      </c>
      <c r="EY596" t="s">
        <v>9398</v>
      </c>
      <c r="EZ596" s="61">
        <v>43115.424315856479</v>
      </c>
    </row>
    <row r="597" spans="148:156" x14ac:dyDescent="0.35">
      <c r="ER597" s="32" t="str">
        <f t="shared" si="223"/>
        <v>SAN1FCA510</v>
      </c>
      <c r="ES597" s="32" t="b">
        <f t="shared" si="224"/>
        <v>1</v>
      </c>
      <c r="ET597" t="s">
        <v>15</v>
      </c>
      <c r="EU597" t="s">
        <v>2444</v>
      </c>
      <c r="EV597" t="s">
        <v>2445</v>
      </c>
      <c r="EW597" t="s">
        <v>9398</v>
      </c>
      <c r="EX597" s="61">
        <v>42916.616628124997</v>
      </c>
      <c r="EY597" t="s">
        <v>9398</v>
      </c>
      <c r="EZ597" s="61">
        <v>43115.424318368059</v>
      </c>
    </row>
    <row r="598" spans="148:156" x14ac:dyDescent="0.35">
      <c r="ER598" s="32" t="str">
        <f t="shared" si="223"/>
        <v>SAN1FCA515</v>
      </c>
      <c r="ES598" s="32" t="b">
        <f t="shared" si="224"/>
        <v>1</v>
      </c>
      <c r="ET598" t="s">
        <v>15</v>
      </c>
      <c r="EU598" t="s">
        <v>2446</v>
      </c>
      <c r="EV598" t="s">
        <v>2447</v>
      </c>
      <c r="EW598" t="s">
        <v>9398</v>
      </c>
      <c r="EX598" s="61">
        <v>42916.616630243057</v>
      </c>
      <c r="EY598" t="s">
        <v>9398</v>
      </c>
      <c r="EZ598" s="61">
        <v>43115.424320833336</v>
      </c>
    </row>
    <row r="599" spans="148:156" x14ac:dyDescent="0.35">
      <c r="ER599" s="32" t="str">
        <f t="shared" si="223"/>
        <v>SAN1FCA520</v>
      </c>
      <c r="ES599" s="32" t="b">
        <f t="shared" si="224"/>
        <v>1</v>
      </c>
      <c r="ET599" t="s">
        <v>15</v>
      </c>
      <c r="EU599" t="s">
        <v>2448</v>
      </c>
      <c r="EV599" t="s">
        <v>2449</v>
      </c>
      <c r="EW599" t="s">
        <v>9398</v>
      </c>
      <c r="EX599" s="61">
        <v>42916.616632523146</v>
      </c>
      <c r="EY599" t="s">
        <v>9398</v>
      </c>
      <c r="EZ599" s="61">
        <v>43115.42432322917</v>
      </c>
    </row>
    <row r="600" spans="148:156" x14ac:dyDescent="0.35">
      <c r="ER600" s="32" t="str">
        <f t="shared" si="223"/>
        <v>SAN1FCA525</v>
      </c>
      <c r="ES600" s="32" t="b">
        <f t="shared" si="224"/>
        <v>1</v>
      </c>
      <c r="ET600" t="s">
        <v>15</v>
      </c>
      <c r="EU600" t="s">
        <v>2450</v>
      </c>
      <c r="EV600" t="s">
        <v>2451</v>
      </c>
      <c r="EW600" t="s">
        <v>9398</v>
      </c>
      <c r="EX600" s="61">
        <v>42916.616634641206</v>
      </c>
      <c r="EY600" t="s">
        <v>9398</v>
      </c>
      <c r="EZ600" s="61">
        <v>43115.424325613429</v>
      </c>
    </row>
    <row r="601" spans="148:156" x14ac:dyDescent="0.35">
      <c r="ER601" s="32" t="str">
        <f t="shared" si="223"/>
        <v>SAN1FCA530</v>
      </c>
      <c r="ES601" s="32" t="b">
        <f t="shared" si="224"/>
        <v>1</v>
      </c>
      <c r="ET601" t="s">
        <v>15</v>
      </c>
      <c r="EU601" t="s">
        <v>2452</v>
      </c>
      <c r="EV601" t="s">
        <v>11373</v>
      </c>
      <c r="EW601" t="s">
        <v>9398</v>
      </c>
      <c r="EX601" s="61">
        <v>42916.616636689818</v>
      </c>
      <c r="EY601" t="s">
        <v>9398</v>
      </c>
      <c r="EZ601" s="61">
        <v>43115.424328240741</v>
      </c>
    </row>
    <row r="602" spans="148:156" x14ac:dyDescent="0.35">
      <c r="ER602" s="32" t="str">
        <f t="shared" si="223"/>
        <v>SAN1FCA535</v>
      </c>
      <c r="ES602" s="32" t="b">
        <f t="shared" si="224"/>
        <v>1</v>
      </c>
      <c r="ET602" t="s">
        <v>15</v>
      </c>
      <c r="EU602" t="s">
        <v>2453</v>
      </c>
      <c r="EV602" t="s">
        <v>2454</v>
      </c>
      <c r="EW602" t="s">
        <v>9398</v>
      </c>
      <c r="EX602" s="61">
        <v>42916.61663877315</v>
      </c>
      <c r="EY602" t="s">
        <v>9398</v>
      </c>
      <c r="EZ602" s="61">
        <v>43115.424331134258</v>
      </c>
    </row>
    <row r="603" spans="148:156" x14ac:dyDescent="0.35">
      <c r="ER603" s="32" t="str">
        <f t="shared" ref="ER603:ER623" si="225">ET603&amp;EU603</f>
        <v>SAN1FCA540</v>
      </c>
      <c r="ES603" s="32" t="b">
        <f t="shared" si="224"/>
        <v>1</v>
      </c>
      <c r="ET603" t="s">
        <v>15</v>
      </c>
      <c r="EU603" t="s">
        <v>2455</v>
      </c>
      <c r="EV603" t="s">
        <v>2456</v>
      </c>
      <c r="EW603" t="s">
        <v>9398</v>
      </c>
      <c r="EX603" s="61">
        <v>42916.616641203706</v>
      </c>
      <c r="EY603" t="s">
        <v>9398</v>
      </c>
      <c r="EZ603" s="61">
        <v>43115.424334143521</v>
      </c>
    </row>
    <row r="604" spans="148:156" x14ac:dyDescent="0.35">
      <c r="ER604" s="32" t="str">
        <f t="shared" si="225"/>
        <v>SAN1FCA545</v>
      </c>
      <c r="ES604" s="32" t="b">
        <f t="shared" si="224"/>
        <v>1</v>
      </c>
      <c r="ET604" t="s">
        <v>15</v>
      </c>
      <c r="EU604" t="s">
        <v>2457</v>
      </c>
      <c r="EV604" t="s">
        <v>2458</v>
      </c>
      <c r="EW604" t="s">
        <v>9398</v>
      </c>
      <c r="EX604" s="61">
        <v>42916.616643287038</v>
      </c>
      <c r="EY604" t="s">
        <v>9398</v>
      </c>
      <c r="EZ604" s="61">
        <v>43115.42433707176</v>
      </c>
    </row>
    <row r="605" spans="148:156" x14ac:dyDescent="0.35">
      <c r="ER605" s="32" t="str">
        <f t="shared" si="225"/>
        <v>SAN1FCAFE</v>
      </c>
      <c r="ES605" s="32" t="b">
        <f t="shared" si="224"/>
        <v>1</v>
      </c>
      <c r="ET605" t="s">
        <v>15</v>
      </c>
      <c r="EU605" t="s">
        <v>2459</v>
      </c>
      <c r="EV605" t="s">
        <v>2460</v>
      </c>
      <c r="EW605" t="s">
        <v>9398</v>
      </c>
      <c r="EX605" s="61">
        <v>42916.616707754627</v>
      </c>
      <c r="EY605" t="s">
        <v>9398</v>
      </c>
      <c r="EZ605" s="61">
        <v>43115.4243397338</v>
      </c>
    </row>
    <row r="606" spans="148:156" x14ac:dyDescent="0.35">
      <c r="ER606" s="32" t="str">
        <f t="shared" si="225"/>
        <v>SAN1FCAM</v>
      </c>
      <c r="ES606" s="32" t="b">
        <f t="shared" si="224"/>
        <v>1</v>
      </c>
      <c r="ET606" t="s">
        <v>15</v>
      </c>
      <c r="EU606" t="s">
        <v>2461</v>
      </c>
      <c r="EV606" t="s">
        <v>2462</v>
      </c>
      <c r="EW606" t="s">
        <v>9398</v>
      </c>
      <c r="EX606" s="61">
        <v>42916.616608645832</v>
      </c>
      <c r="EY606" t="s">
        <v>9398</v>
      </c>
      <c r="EZ606" s="61">
        <v>43115.424342708335</v>
      </c>
    </row>
    <row r="607" spans="148:156" x14ac:dyDescent="0.35">
      <c r="ER607" s="32" t="str">
        <f t="shared" si="225"/>
        <v>SAN1FCAMOT</v>
      </c>
      <c r="ES607" s="32" t="b">
        <f t="shared" si="224"/>
        <v>1</v>
      </c>
      <c r="ET607" t="s">
        <v>15</v>
      </c>
      <c r="EU607" t="s">
        <v>10849</v>
      </c>
      <c r="EV607" t="s">
        <v>10850</v>
      </c>
      <c r="EW607" t="s">
        <v>9398</v>
      </c>
      <c r="EX607" s="61">
        <v>43290.400527743055</v>
      </c>
      <c r="EY607" t="s">
        <v>9398</v>
      </c>
      <c r="EZ607" s="61">
        <v>43290.400527743055</v>
      </c>
    </row>
    <row r="608" spans="148:156" x14ac:dyDescent="0.35">
      <c r="ER608" s="32" t="str">
        <f t="shared" si="225"/>
        <v>SAN1FCCOU</v>
      </c>
      <c r="ES608" s="32" t="b">
        <f t="shared" si="224"/>
        <v>1</v>
      </c>
      <c r="ET608" t="s">
        <v>15</v>
      </c>
      <c r="EU608" t="s">
        <v>2581</v>
      </c>
      <c r="EV608" t="s">
        <v>11372</v>
      </c>
      <c r="EW608" t="s">
        <v>9398</v>
      </c>
      <c r="EX608" s="61">
        <v>42916.616711921299</v>
      </c>
      <c r="EY608" t="s">
        <v>9398</v>
      </c>
      <c r="EZ608" s="61">
        <v>43115.424344907406</v>
      </c>
    </row>
    <row r="609" spans="148:156" x14ac:dyDescent="0.35">
      <c r="ER609" s="32" t="str">
        <f t="shared" si="225"/>
        <v>SAN1FCCQ</v>
      </c>
      <c r="ES609" s="32" t="b">
        <f t="shared" si="224"/>
        <v>1</v>
      </c>
      <c r="ET609" t="s">
        <v>15</v>
      </c>
      <c r="EU609" t="s">
        <v>2582</v>
      </c>
      <c r="EV609" t="s">
        <v>2583</v>
      </c>
      <c r="EW609" t="s">
        <v>11132</v>
      </c>
      <c r="EX609" s="61">
        <v>42921.658152743054</v>
      </c>
      <c r="EY609" t="s">
        <v>9398</v>
      </c>
      <c r="EZ609" s="61">
        <v>43115.424347071763</v>
      </c>
    </row>
    <row r="610" spans="148:156" x14ac:dyDescent="0.35">
      <c r="ER610" s="32" t="str">
        <f t="shared" si="225"/>
        <v>SAN1FCE127</v>
      </c>
      <c r="ES610" s="32" t="b">
        <f t="shared" si="224"/>
        <v>1</v>
      </c>
      <c r="ET610" t="s">
        <v>15</v>
      </c>
      <c r="EU610" t="s">
        <v>2463</v>
      </c>
      <c r="EV610" t="s">
        <v>2464</v>
      </c>
      <c r="EW610" t="s">
        <v>9398</v>
      </c>
      <c r="EX610" s="61">
        <v>42916.61664537037</v>
      </c>
      <c r="EY610" t="s">
        <v>9398</v>
      </c>
      <c r="EZ610" s="61">
        <v>43115.424350266207</v>
      </c>
    </row>
    <row r="611" spans="148:156" x14ac:dyDescent="0.35">
      <c r="ER611" s="32" t="str">
        <f t="shared" si="225"/>
        <v>SAN1FCE130</v>
      </c>
      <c r="ES611" s="32" t="b">
        <f t="shared" si="224"/>
        <v>1</v>
      </c>
      <c r="ET611" t="s">
        <v>15</v>
      </c>
      <c r="EU611" t="s">
        <v>2465</v>
      </c>
      <c r="EV611" t="s">
        <v>2466</v>
      </c>
      <c r="EW611" t="s">
        <v>9398</v>
      </c>
      <c r="EX611" s="61">
        <v>42916.61672283565</v>
      </c>
      <c r="EY611" t="s">
        <v>9398</v>
      </c>
      <c r="EZ611" s="61">
        <v>43115.424353043978</v>
      </c>
    </row>
    <row r="612" spans="148:156" x14ac:dyDescent="0.35">
      <c r="ER612" s="32" t="str">
        <f t="shared" si="225"/>
        <v>SAN1FCE135</v>
      </c>
      <c r="ES612" s="32" t="b">
        <f t="shared" si="224"/>
        <v>1</v>
      </c>
      <c r="ET612" t="s">
        <v>15</v>
      </c>
      <c r="EU612" t="s">
        <v>2467</v>
      </c>
      <c r="EV612" t="s">
        <v>2468</v>
      </c>
      <c r="EW612" t="s">
        <v>9398</v>
      </c>
      <c r="EX612" s="61">
        <v>42916.616647685187</v>
      </c>
      <c r="EY612" t="s">
        <v>9398</v>
      </c>
      <c r="EZ612" s="61">
        <v>43115.424355243056</v>
      </c>
    </row>
    <row r="613" spans="148:156" x14ac:dyDescent="0.35">
      <c r="ER613" s="32" t="str">
        <f t="shared" si="225"/>
        <v>SAN1FCE140</v>
      </c>
      <c r="ES613" s="32" t="b">
        <f t="shared" si="224"/>
        <v>1</v>
      </c>
      <c r="ET613" t="s">
        <v>15</v>
      </c>
      <c r="EU613" t="s">
        <v>2469</v>
      </c>
      <c r="EV613" t="s">
        <v>2470</v>
      </c>
      <c r="EW613" t="s">
        <v>9398</v>
      </c>
      <c r="EX613" s="61">
        <v>42916.61672943287</v>
      </c>
      <c r="EY613" t="s">
        <v>9398</v>
      </c>
      <c r="EZ613" s="61">
        <v>43115.424357523145</v>
      </c>
    </row>
    <row r="614" spans="148:156" x14ac:dyDescent="0.35">
      <c r="ER614" s="32" t="str">
        <f t="shared" si="225"/>
        <v>SAN1FCE155</v>
      </c>
      <c r="ES614" s="32" t="b">
        <f t="shared" si="224"/>
        <v>1</v>
      </c>
      <c r="ET614" t="s">
        <v>15</v>
      </c>
      <c r="EU614" t="s">
        <v>2471</v>
      </c>
      <c r="EV614" t="s">
        <v>2472</v>
      </c>
      <c r="EW614" t="s">
        <v>9398</v>
      </c>
      <c r="EX614" s="61">
        <v>42916.616756365744</v>
      </c>
      <c r="EY614" t="s">
        <v>9398</v>
      </c>
      <c r="EZ614" s="61">
        <v>43115.424362881946</v>
      </c>
    </row>
    <row r="615" spans="148:156" x14ac:dyDescent="0.35">
      <c r="ER615" s="32" t="str">
        <f t="shared" si="225"/>
        <v>SAN1FCE160</v>
      </c>
      <c r="ES615" s="32" t="b">
        <f t="shared" si="224"/>
        <v>1</v>
      </c>
      <c r="ET615" t="s">
        <v>15</v>
      </c>
      <c r="EU615" t="s">
        <v>2473</v>
      </c>
      <c r="EV615" t="s">
        <v>2474</v>
      </c>
      <c r="EW615" t="s">
        <v>9398</v>
      </c>
      <c r="EX615" s="61">
        <v>42916.616749687499</v>
      </c>
      <c r="EY615" t="s">
        <v>9398</v>
      </c>
      <c r="EZ615" s="61">
        <v>43115.42436527778</v>
      </c>
    </row>
    <row r="616" spans="148:156" x14ac:dyDescent="0.35">
      <c r="ER616" s="32" t="str">
        <f t="shared" si="225"/>
        <v>SAN1FCE165</v>
      </c>
      <c r="ES616" s="32" t="b">
        <f t="shared" si="224"/>
        <v>1</v>
      </c>
      <c r="ET616" t="s">
        <v>15</v>
      </c>
      <c r="EU616" t="s">
        <v>2475</v>
      </c>
      <c r="EV616" t="s">
        <v>2476</v>
      </c>
      <c r="EW616" t="s">
        <v>9398</v>
      </c>
      <c r="EX616" s="61">
        <v>42916.616742361111</v>
      </c>
      <c r="EY616" t="s">
        <v>9398</v>
      </c>
      <c r="EZ616" s="61">
        <v>43115.424368055559</v>
      </c>
    </row>
    <row r="617" spans="148:156" x14ac:dyDescent="0.35">
      <c r="ER617" s="32" t="str">
        <f t="shared" si="225"/>
        <v>SAN1FCE305</v>
      </c>
      <c r="ES617" s="32" t="b">
        <f t="shared" si="224"/>
        <v>1</v>
      </c>
      <c r="ET617" t="s">
        <v>15</v>
      </c>
      <c r="EU617" t="s">
        <v>2477</v>
      </c>
      <c r="EV617" t="s">
        <v>2478</v>
      </c>
      <c r="EW617" t="s">
        <v>9398</v>
      </c>
      <c r="EX617" s="61">
        <v>42916.61673587963</v>
      </c>
      <c r="EY617" t="s">
        <v>9398</v>
      </c>
      <c r="EZ617" s="61">
        <v>43115.424370520836</v>
      </c>
    </row>
    <row r="618" spans="148:156" x14ac:dyDescent="0.35">
      <c r="ER618" s="32" t="str">
        <f t="shared" si="225"/>
        <v>SAN1FCE320</v>
      </c>
      <c r="ES618" s="32" t="b">
        <f t="shared" si="224"/>
        <v>1</v>
      </c>
      <c r="ET618" t="s">
        <v>15</v>
      </c>
      <c r="EU618" t="s">
        <v>2479</v>
      </c>
      <c r="EV618" t="s">
        <v>2480</v>
      </c>
      <c r="EW618" t="s">
        <v>9398</v>
      </c>
      <c r="EX618" s="61">
        <v>42916.616649884258</v>
      </c>
      <c r="EY618" t="s">
        <v>9398</v>
      </c>
      <c r="EZ618" s="61">
        <v>43115.424373530092</v>
      </c>
    </row>
    <row r="619" spans="148:156" x14ac:dyDescent="0.35">
      <c r="ER619" s="32" t="str">
        <f t="shared" si="225"/>
        <v>SAN1FCE400</v>
      </c>
      <c r="ES619" s="32" t="b">
        <f t="shared" si="224"/>
        <v>1</v>
      </c>
      <c r="ET619" t="s">
        <v>15</v>
      </c>
      <c r="EU619" t="s">
        <v>2481</v>
      </c>
      <c r="EV619" t="s">
        <v>2482</v>
      </c>
      <c r="EW619" t="s">
        <v>9398</v>
      </c>
      <c r="EX619" s="61">
        <v>42916.616652048608</v>
      </c>
      <c r="EY619" t="s">
        <v>9398</v>
      </c>
      <c r="EZ619" s="61">
        <v>43115.424376122683</v>
      </c>
    </row>
    <row r="620" spans="148:156" x14ac:dyDescent="0.35">
      <c r="ER620" s="32" t="str">
        <f t="shared" si="225"/>
        <v>SAN1FCE408</v>
      </c>
      <c r="ES620" s="32" t="b">
        <f t="shared" si="224"/>
        <v>1</v>
      </c>
      <c r="ET620" t="s">
        <v>15</v>
      </c>
      <c r="EU620" t="s">
        <v>2483</v>
      </c>
      <c r="EV620" t="s">
        <v>2484</v>
      </c>
      <c r="EW620" t="s">
        <v>9398</v>
      </c>
      <c r="EX620" s="61">
        <v>42916.616654201389</v>
      </c>
      <c r="EY620" t="s">
        <v>9398</v>
      </c>
      <c r="EZ620" s="61">
        <v>43115.424378437499</v>
      </c>
    </row>
    <row r="621" spans="148:156" x14ac:dyDescent="0.35">
      <c r="ER621" s="32" t="str">
        <f t="shared" si="225"/>
        <v>SAN1FCE420</v>
      </c>
      <c r="ES621" s="32" t="b">
        <f t="shared" si="224"/>
        <v>1</v>
      </c>
      <c r="ET621" t="s">
        <v>15</v>
      </c>
      <c r="EU621" t="s">
        <v>9954</v>
      </c>
      <c r="EV621" t="s">
        <v>9955</v>
      </c>
      <c r="EW621" t="s">
        <v>9398</v>
      </c>
      <c r="EX621" s="61">
        <v>43187.446513773146</v>
      </c>
      <c r="EY621" t="s">
        <v>9398</v>
      </c>
      <c r="EZ621" s="61">
        <v>43187.446513773146</v>
      </c>
    </row>
    <row r="622" spans="148:156" x14ac:dyDescent="0.35">
      <c r="ER622" s="32" t="str">
        <f t="shared" si="225"/>
        <v>SAN1FCE495</v>
      </c>
      <c r="ES622" s="32" t="b">
        <f t="shared" si="224"/>
        <v>1</v>
      </c>
      <c r="ET622" t="s">
        <v>15</v>
      </c>
      <c r="EU622" t="s">
        <v>2592</v>
      </c>
      <c r="EV622" t="s">
        <v>2596</v>
      </c>
      <c r="EW622" t="s">
        <v>9398</v>
      </c>
      <c r="EX622" s="61">
        <v>43014.105326354169</v>
      </c>
      <c r="EY622" t="s">
        <v>9398</v>
      </c>
      <c r="EZ622" s="61">
        <v>43115.424381331017</v>
      </c>
    </row>
    <row r="623" spans="148:156" x14ac:dyDescent="0.35">
      <c r="ER623" s="32" t="str">
        <f t="shared" si="225"/>
        <v>SAN1FCE500</v>
      </c>
      <c r="ES623" s="32" t="b">
        <f t="shared" si="224"/>
        <v>1</v>
      </c>
      <c r="ET623" t="s">
        <v>15</v>
      </c>
      <c r="EU623" t="s">
        <v>2485</v>
      </c>
      <c r="EV623" t="s">
        <v>2486</v>
      </c>
      <c r="EW623" t="s">
        <v>9398</v>
      </c>
      <c r="EX623" s="61">
        <v>42916.616656284721</v>
      </c>
      <c r="EY623" t="s">
        <v>9398</v>
      </c>
      <c r="EZ623" s="61">
        <v>43115.424383414349</v>
      </c>
    </row>
    <row r="624" spans="148:156" x14ac:dyDescent="0.35">
      <c r="ER624" s="32" t="str">
        <f t="shared" ref="ER624:ER687" si="226">ET624&amp;EU624</f>
        <v>SAN1FCE510</v>
      </c>
      <c r="ES624" s="32" t="b">
        <f t="shared" si="224"/>
        <v>1</v>
      </c>
      <c r="ET624" t="s">
        <v>15</v>
      </c>
      <c r="EU624" t="s">
        <v>2487</v>
      </c>
      <c r="EV624" t="s">
        <v>2488</v>
      </c>
      <c r="EW624" t="s">
        <v>9398</v>
      </c>
      <c r="EX624" s="61">
        <v>42916.616658564817</v>
      </c>
      <c r="EY624" t="s">
        <v>9398</v>
      </c>
      <c r="EZ624" s="61">
        <v>43115.424385648148</v>
      </c>
    </row>
    <row r="625" spans="148:156" x14ac:dyDescent="0.35">
      <c r="ER625" s="32" t="str">
        <f t="shared" si="226"/>
        <v>SAN1FCE515</v>
      </c>
      <c r="ES625" s="32" t="b">
        <f t="shared" si="224"/>
        <v>1</v>
      </c>
      <c r="ET625" t="s">
        <v>15</v>
      </c>
      <c r="EU625" t="s">
        <v>2489</v>
      </c>
      <c r="EV625" t="s">
        <v>2490</v>
      </c>
      <c r="EW625" t="s">
        <v>9398</v>
      </c>
      <c r="EX625" s="61">
        <v>42916.616660648149</v>
      </c>
      <c r="EY625" t="s">
        <v>9398</v>
      </c>
      <c r="EZ625" s="61">
        <v>43115.424388078703</v>
      </c>
    </row>
    <row r="626" spans="148:156" x14ac:dyDescent="0.35">
      <c r="ER626" s="32" t="str">
        <f t="shared" si="226"/>
        <v>SAN1FCE520</v>
      </c>
      <c r="ES626" s="32" t="b">
        <f t="shared" si="224"/>
        <v>1</v>
      </c>
      <c r="ET626" t="s">
        <v>15</v>
      </c>
      <c r="EU626" t="s">
        <v>2491</v>
      </c>
      <c r="EV626" t="s">
        <v>2492</v>
      </c>
      <c r="EW626" t="s">
        <v>9398</v>
      </c>
      <c r="EX626" s="61">
        <v>42916.616662766202</v>
      </c>
      <c r="EY626" t="s">
        <v>9398</v>
      </c>
      <c r="EZ626" s="61">
        <v>43115.424390624998</v>
      </c>
    </row>
    <row r="627" spans="148:156" x14ac:dyDescent="0.35">
      <c r="ER627" s="32" t="str">
        <f t="shared" si="226"/>
        <v>SAN1FCE525</v>
      </c>
      <c r="ES627" s="32" t="b">
        <f t="shared" si="224"/>
        <v>1</v>
      </c>
      <c r="ET627" t="s">
        <v>15</v>
      </c>
      <c r="EU627" t="s">
        <v>2493</v>
      </c>
      <c r="EV627" t="s">
        <v>2494</v>
      </c>
      <c r="EW627" t="s">
        <v>9398</v>
      </c>
      <c r="EX627" s="61">
        <v>42916.616664930552</v>
      </c>
      <c r="EY627" t="s">
        <v>9398</v>
      </c>
      <c r="EZ627" s="61">
        <v>43115.424392974535</v>
      </c>
    </row>
    <row r="628" spans="148:156" x14ac:dyDescent="0.35">
      <c r="ER628" s="32" t="str">
        <f t="shared" si="226"/>
        <v>SAN1FCE530</v>
      </c>
      <c r="ES628" s="32" t="b">
        <f t="shared" si="224"/>
        <v>1</v>
      </c>
      <c r="ET628" t="s">
        <v>15</v>
      </c>
      <c r="EU628" t="s">
        <v>2495</v>
      </c>
      <c r="EV628" t="s">
        <v>11374</v>
      </c>
      <c r="EW628" t="s">
        <v>9398</v>
      </c>
      <c r="EX628" s="61">
        <v>42916.616667245369</v>
      </c>
      <c r="EY628" t="s">
        <v>9398</v>
      </c>
      <c r="EZ628" s="61">
        <v>43115.424395405091</v>
      </c>
    </row>
    <row r="629" spans="148:156" x14ac:dyDescent="0.35">
      <c r="ER629" s="32" t="str">
        <f t="shared" si="226"/>
        <v>SAN1FCE535</v>
      </c>
      <c r="ES629" s="32" t="b">
        <f t="shared" si="224"/>
        <v>1</v>
      </c>
      <c r="ET629" t="s">
        <v>15</v>
      </c>
      <c r="EU629" t="s">
        <v>2496</v>
      </c>
      <c r="EV629" t="s">
        <v>2497</v>
      </c>
      <c r="EW629" t="s">
        <v>9398</v>
      </c>
      <c r="EX629" s="61">
        <v>42916.616669409719</v>
      </c>
      <c r="EY629" t="s">
        <v>9398</v>
      </c>
      <c r="EZ629" s="61">
        <v>43115.424397650466</v>
      </c>
    </row>
    <row r="630" spans="148:156" x14ac:dyDescent="0.35">
      <c r="ER630" s="32" t="str">
        <f t="shared" si="226"/>
        <v>SAN1FCE540</v>
      </c>
      <c r="ES630" s="32" t="b">
        <f t="shared" si="224"/>
        <v>1</v>
      </c>
      <c r="ET630" t="s">
        <v>15</v>
      </c>
      <c r="EU630" t="s">
        <v>2498</v>
      </c>
      <c r="EV630" t="s">
        <v>2499</v>
      </c>
      <c r="EW630" t="s">
        <v>9398</v>
      </c>
      <c r="EX630" s="61">
        <v>42916.6166715625</v>
      </c>
      <c r="EY630" t="s">
        <v>9398</v>
      </c>
      <c r="EZ630" s="61">
        <v>43115.424400034724</v>
      </c>
    </row>
    <row r="631" spans="148:156" x14ac:dyDescent="0.35">
      <c r="ER631" s="32" t="str">
        <f t="shared" si="226"/>
        <v>SAN1FCE545</v>
      </c>
      <c r="ES631" s="32" t="b">
        <f t="shared" si="224"/>
        <v>1</v>
      </c>
      <c r="ET631" t="s">
        <v>15</v>
      </c>
      <c r="EU631" t="s">
        <v>2500</v>
      </c>
      <c r="EV631" t="s">
        <v>2501</v>
      </c>
      <c r="EW631" t="s">
        <v>9398</v>
      </c>
      <c r="EX631" s="61">
        <v>42916.616674652774</v>
      </c>
      <c r="EY631" t="s">
        <v>9398</v>
      </c>
      <c r="EZ631" s="61">
        <v>43115.424403090277</v>
      </c>
    </row>
    <row r="632" spans="148:156" x14ac:dyDescent="0.35">
      <c r="ER632" s="32" t="str">
        <f t="shared" si="226"/>
        <v>SAN1FCEQ</v>
      </c>
      <c r="ES632" s="32" t="b">
        <f t="shared" si="224"/>
        <v>1</v>
      </c>
      <c r="ET632" t="s">
        <v>15</v>
      </c>
      <c r="EU632" t="s">
        <v>2502</v>
      </c>
      <c r="EV632" t="s">
        <v>2503</v>
      </c>
      <c r="EW632" t="s">
        <v>9398</v>
      </c>
      <c r="EX632" s="61">
        <v>42916.616601238427</v>
      </c>
      <c r="EY632" t="s">
        <v>9398</v>
      </c>
      <c r="EZ632" s="61">
        <v>43115.424405902777</v>
      </c>
    </row>
    <row r="633" spans="148:156" x14ac:dyDescent="0.35">
      <c r="ER633" s="32" t="str">
        <f t="shared" si="226"/>
        <v>SAN1FCEQOT</v>
      </c>
      <c r="ES633" s="32" t="b">
        <f t="shared" si="224"/>
        <v>1</v>
      </c>
      <c r="ET633" t="s">
        <v>15</v>
      </c>
      <c r="EU633" t="s">
        <v>10847</v>
      </c>
      <c r="EV633" t="s">
        <v>10851</v>
      </c>
      <c r="EW633" t="s">
        <v>9398</v>
      </c>
      <c r="EX633" s="61">
        <v>43290.400534456021</v>
      </c>
      <c r="EY633" t="s">
        <v>9398</v>
      </c>
      <c r="EZ633" s="61">
        <v>43290.400534456021</v>
      </c>
    </row>
    <row r="634" spans="148:156" x14ac:dyDescent="0.35">
      <c r="ER634" s="32" t="str">
        <f t="shared" si="226"/>
        <v>SAN1FCGDW</v>
      </c>
      <c r="ES634" s="32" t="b">
        <f t="shared" si="224"/>
        <v>1</v>
      </c>
      <c r="ET634" t="s">
        <v>15</v>
      </c>
      <c r="EU634" t="s">
        <v>2504</v>
      </c>
      <c r="EV634" t="s">
        <v>2505</v>
      </c>
      <c r="EW634" t="s">
        <v>9398</v>
      </c>
      <c r="EX634" s="61">
        <v>42916.61671412037</v>
      </c>
      <c r="EY634" t="s">
        <v>9398</v>
      </c>
      <c r="EZ634" s="61">
        <v>43115.424408715277</v>
      </c>
    </row>
    <row r="635" spans="148:156" x14ac:dyDescent="0.35">
      <c r="ER635" s="32" t="str">
        <f t="shared" si="226"/>
        <v>SAN1FCIN</v>
      </c>
      <c r="ES635" s="32" t="b">
        <f t="shared" si="224"/>
        <v>1</v>
      </c>
      <c r="ET635" t="s">
        <v>15</v>
      </c>
      <c r="EU635" t="s">
        <v>2506</v>
      </c>
      <c r="EV635" t="s">
        <v>2507</v>
      </c>
      <c r="EW635" t="s">
        <v>9398</v>
      </c>
      <c r="EX635" s="61">
        <v>42916.616603738425</v>
      </c>
      <c r="EY635" t="s">
        <v>9398</v>
      </c>
      <c r="EZ635" s="61">
        <v>43115.424411574073</v>
      </c>
    </row>
    <row r="636" spans="148:156" x14ac:dyDescent="0.35">
      <c r="ER636" s="32" t="str">
        <f t="shared" si="226"/>
        <v>SAN1FCLS</v>
      </c>
      <c r="ES636" s="32" t="b">
        <f t="shared" si="224"/>
        <v>1</v>
      </c>
      <c r="ET636" t="s">
        <v>15</v>
      </c>
      <c r="EU636" t="s">
        <v>2508</v>
      </c>
      <c r="EV636" t="s">
        <v>2509</v>
      </c>
      <c r="EW636" t="s">
        <v>9398</v>
      </c>
      <c r="EX636" s="61">
        <v>42916.616605902775</v>
      </c>
      <c r="EY636" t="s">
        <v>9398</v>
      </c>
      <c r="EZ636" s="61">
        <v>43115.424414351852</v>
      </c>
    </row>
    <row r="637" spans="148:156" x14ac:dyDescent="0.35">
      <c r="ER637" s="32" t="str">
        <f t="shared" si="226"/>
        <v>SAN1FCPLM</v>
      </c>
      <c r="ES637" s="32" t="b">
        <f t="shared" si="224"/>
        <v>1</v>
      </c>
      <c r="ET637" t="s">
        <v>15</v>
      </c>
      <c r="EU637" t="s">
        <v>2510</v>
      </c>
      <c r="EV637" t="s">
        <v>2511</v>
      </c>
      <c r="EW637" t="s">
        <v>9398</v>
      </c>
      <c r="EX637" s="61">
        <v>42916.61671840278</v>
      </c>
      <c r="EY637" t="s">
        <v>9398</v>
      </c>
      <c r="EZ637" s="61">
        <v>43115.424416516202</v>
      </c>
    </row>
    <row r="638" spans="148:156" x14ac:dyDescent="0.35">
      <c r="ER638" s="32" t="str">
        <f t="shared" si="226"/>
        <v>SAN1FCR&amp;D</v>
      </c>
      <c r="ES638" s="32" t="b">
        <f t="shared" si="224"/>
        <v>1</v>
      </c>
      <c r="ET638" t="s">
        <v>15</v>
      </c>
      <c r="EU638" t="s">
        <v>2512</v>
      </c>
      <c r="EV638" t="s">
        <v>2513</v>
      </c>
      <c r="EW638" t="s">
        <v>9398</v>
      </c>
      <c r="EX638" s="61">
        <v>42916.616716319448</v>
      </c>
      <c r="EY638" t="s">
        <v>9398</v>
      </c>
      <c r="EZ638" s="61">
        <v>43115.42441890046</v>
      </c>
    </row>
    <row r="639" spans="148:156" x14ac:dyDescent="0.35">
      <c r="ER639" s="32" t="str">
        <f t="shared" si="226"/>
        <v>SAN1FCR520</v>
      </c>
      <c r="ES639" s="32" t="b">
        <f t="shared" si="224"/>
        <v>1</v>
      </c>
      <c r="ET639" t="s">
        <v>15</v>
      </c>
      <c r="EU639" t="s">
        <v>10313</v>
      </c>
      <c r="EV639" t="s">
        <v>10314</v>
      </c>
      <c r="EW639" t="s">
        <v>9398</v>
      </c>
      <c r="EX639" s="61">
        <v>43236.674948113425</v>
      </c>
      <c r="EY639" t="s">
        <v>9398</v>
      </c>
      <c r="EZ639" s="61">
        <v>43236.674948113425</v>
      </c>
    </row>
    <row r="640" spans="148:156" x14ac:dyDescent="0.35">
      <c r="ER640" s="32" t="str">
        <f t="shared" si="226"/>
        <v>SAN1FCRB</v>
      </c>
      <c r="ES640" s="32" t="b">
        <f t="shared" si="224"/>
        <v>1</v>
      </c>
      <c r="ET640" t="s">
        <v>15</v>
      </c>
      <c r="EU640" t="s">
        <v>2514</v>
      </c>
      <c r="EV640" t="s">
        <v>2515</v>
      </c>
      <c r="EW640" t="s">
        <v>9398</v>
      </c>
      <c r="EX640" s="61">
        <v>42916.616610798614</v>
      </c>
      <c r="EY640" t="s">
        <v>9398</v>
      </c>
      <c r="EZ640" s="61">
        <v>43115.424421608797</v>
      </c>
    </row>
    <row r="641" spans="148:156" x14ac:dyDescent="0.35">
      <c r="ER641" s="32" t="str">
        <f t="shared" si="226"/>
        <v>SAN1FCROY</v>
      </c>
      <c r="ES641" s="32" t="b">
        <f t="shared" si="224"/>
        <v>1</v>
      </c>
      <c r="ET641" t="s">
        <v>15</v>
      </c>
      <c r="EU641" t="s">
        <v>9952</v>
      </c>
      <c r="EV641" t="s">
        <v>9953</v>
      </c>
      <c r="EW641" t="s">
        <v>9398</v>
      </c>
      <c r="EX641" s="61">
        <v>43187.435231134259</v>
      </c>
      <c r="EY641" t="s">
        <v>9398</v>
      </c>
      <c r="EZ641" s="61">
        <v>43187.435231134259</v>
      </c>
    </row>
    <row r="642" spans="148:156" x14ac:dyDescent="0.35">
      <c r="ER642" s="32" t="str">
        <f t="shared" si="226"/>
        <v>SAN1FCS127</v>
      </c>
      <c r="ES642" s="32" t="b">
        <f t="shared" si="224"/>
        <v>1</v>
      </c>
      <c r="ET642" t="s">
        <v>15</v>
      </c>
      <c r="EU642" t="s">
        <v>2516</v>
      </c>
      <c r="EV642" t="s">
        <v>2517</v>
      </c>
      <c r="EW642" t="s">
        <v>9398</v>
      </c>
      <c r="EX642" s="61">
        <v>42916.616677199076</v>
      </c>
      <c r="EY642" t="s">
        <v>9398</v>
      </c>
      <c r="EZ642" s="61">
        <v>43115.424424074074</v>
      </c>
    </row>
    <row r="643" spans="148:156" x14ac:dyDescent="0.35">
      <c r="ER643" s="32" t="str">
        <f t="shared" si="226"/>
        <v>SAN1FCS130</v>
      </c>
      <c r="ES643" s="32" t="b">
        <f t="shared" si="224"/>
        <v>1</v>
      </c>
      <c r="ET643" t="s">
        <v>15</v>
      </c>
      <c r="EU643" t="s">
        <v>2518</v>
      </c>
      <c r="EV643" t="s">
        <v>2519</v>
      </c>
      <c r="EW643" t="s">
        <v>9398</v>
      </c>
      <c r="EX643" s="61">
        <v>42916.616725115739</v>
      </c>
      <c r="EY643" t="s">
        <v>9398</v>
      </c>
      <c r="EZ643" s="61">
        <v>43115.424426192127</v>
      </c>
    </row>
    <row r="644" spans="148:156" x14ac:dyDescent="0.35">
      <c r="ER644" s="32" t="str">
        <f t="shared" si="226"/>
        <v>SAN1FCS135</v>
      </c>
      <c r="ES644" s="32" t="b">
        <f t="shared" si="224"/>
        <v>1</v>
      </c>
      <c r="ET644" t="s">
        <v>15</v>
      </c>
      <c r="EU644" t="s">
        <v>2520</v>
      </c>
      <c r="EV644" t="s">
        <v>2521</v>
      </c>
      <c r="EW644" t="s">
        <v>9398</v>
      </c>
      <c r="EX644" s="61">
        <v>42916.616679513892</v>
      </c>
      <c r="EY644" t="s">
        <v>9398</v>
      </c>
      <c r="EZ644" s="61">
        <v>43115.424428240738</v>
      </c>
    </row>
    <row r="645" spans="148:156" x14ac:dyDescent="0.35">
      <c r="ER645" s="32" t="str">
        <f t="shared" si="226"/>
        <v>SAN1FCS140</v>
      </c>
      <c r="ES645" s="32" t="b">
        <f t="shared" si="224"/>
        <v>1</v>
      </c>
      <c r="ET645" t="s">
        <v>15</v>
      </c>
      <c r="EU645" t="s">
        <v>2522</v>
      </c>
      <c r="EV645" t="s">
        <v>2523</v>
      </c>
      <c r="EW645" t="s">
        <v>9398</v>
      </c>
      <c r="EX645" s="61">
        <v>42916.61673159722</v>
      </c>
      <c r="EY645" t="s">
        <v>9398</v>
      </c>
      <c r="EZ645" s="61">
        <v>43115.424430706022</v>
      </c>
    </row>
    <row r="646" spans="148:156" x14ac:dyDescent="0.35">
      <c r="ER646" s="32" t="str">
        <f t="shared" si="226"/>
        <v>SAN1FCS155</v>
      </c>
      <c r="ES646" s="32" t="b">
        <f t="shared" si="224"/>
        <v>1</v>
      </c>
      <c r="ET646" t="s">
        <v>15</v>
      </c>
      <c r="EU646" t="s">
        <v>2524</v>
      </c>
      <c r="EV646" t="s">
        <v>2525</v>
      </c>
      <c r="EW646" t="s">
        <v>9398</v>
      </c>
      <c r="EX646" s="61">
        <v>42916.616759027776</v>
      </c>
      <c r="EY646" t="s">
        <v>9398</v>
      </c>
      <c r="EZ646" s="61">
        <v>43115.424433680557</v>
      </c>
    </row>
    <row r="647" spans="148:156" x14ac:dyDescent="0.35">
      <c r="ER647" s="32" t="str">
        <f t="shared" si="226"/>
        <v>SAN1FCS160</v>
      </c>
      <c r="ES647" s="32" t="b">
        <f t="shared" si="224"/>
        <v>1</v>
      </c>
      <c r="ET647" t="s">
        <v>15</v>
      </c>
      <c r="EU647" t="s">
        <v>2526</v>
      </c>
      <c r="EV647" t="s">
        <v>2527</v>
      </c>
      <c r="EW647" t="s">
        <v>9398</v>
      </c>
      <c r="EX647" s="61">
        <v>42916.616751770831</v>
      </c>
      <c r="EY647" t="s">
        <v>9398</v>
      </c>
      <c r="EZ647" s="61">
        <v>43115.424436076391</v>
      </c>
    </row>
    <row r="648" spans="148:156" x14ac:dyDescent="0.35">
      <c r="ER648" s="32" t="str">
        <f t="shared" si="226"/>
        <v>SAN1FCS165</v>
      </c>
      <c r="ES648" s="32" t="b">
        <f t="shared" ref="ES648:ES711" si="227">VLOOKUP(EU648,M:N,2,0)=EV648</f>
        <v>1</v>
      </c>
      <c r="ET648" t="s">
        <v>15</v>
      </c>
      <c r="EU648" t="s">
        <v>2528</v>
      </c>
      <c r="EV648" t="s">
        <v>2529</v>
      </c>
      <c r="EW648" t="s">
        <v>9398</v>
      </c>
      <c r="EX648" s="61">
        <v>42916.616744479164</v>
      </c>
      <c r="EY648" t="s">
        <v>9398</v>
      </c>
      <c r="EZ648" s="61">
        <v>43115.424438078706</v>
      </c>
    </row>
    <row r="649" spans="148:156" x14ac:dyDescent="0.35">
      <c r="ER649" s="32" t="str">
        <f t="shared" si="226"/>
        <v>SAN1FCS305</v>
      </c>
      <c r="ES649" s="32" t="b">
        <f t="shared" si="227"/>
        <v>1</v>
      </c>
      <c r="ET649" t="s">
        <v>15</v>
      </c>
      <c r="EU649" t="s">
        <v>2530</v>
      </c>
      <c r="EV649" t="s">
        <v>2531</v>
      </c>
      <c r="EW649" t="s">
        <v>9398</v>
      </c>
      <c r="EX649" s="61">
        <v>42916.616738113429</v>
      </c>
      <c r="EY649" t="s">
        <v>9398</v>
      </c>
      <c r="EZ649" s="61">
        <v>43115.424440543982</v>
      </c>
    </row>
    <row r="650" spans="148:156" x14ac:dyDescent="0.35">
      <c r="ER650" s="32" t="str">
        <f t="shared" si="226"/>
        <v>SAN1FCS320</v>
      </c>
      <c r="ES650" s="32" t="b">
        <f t="shared" si="227"/>
        <v>1</v>
      </c>
      <c r="ET650" t="s">
        <v>15</v>
      </c>
      <c r="EU650" t="s">
        <v>2532</v>
      </c>
      <c r="EV650" t="s">
        <v>2533</v>
      </c>
      <c r="EW650" t="s">
        <v>9398</v>
      </c>
      <c r="EX650" s="61">
        <v>42916.616681597225</v>
      </c>
      <c r="EY650" t="s">
        <v>9398</v>
      </c>
      <c r="EZ650" s="61">
        <v>43115.424442824071</v>
      </c>
    </row>
    <row r="651" spans="148:156" x14ac:dyDescent="0.35">
      <c r="ER651" s="32" t="str">
        <f t="shared" si="226"/>
        <v>SAN1FCS400</v>
      </c>
      <c r="ES651" s="32" t="b">
        <f t="shared" si="227"/>
        <v>1</v>
      </c>
      <c r="ET651" t="s">
        <v>15</v>
      </c>
      <c r="EU651" t="s">
        <v>2534</v>
      </c>
      <c r="EV651" t="s">
        <v>2535</v>
      </c>
      <c r="EW651" t="s">
        <v>9398</v>
      </c>
      <c r="EX651" s="61">
        <v>42916.616683796296</v>
      </c>
      <c r="EY651" t="s">
        <v>9398</v>
      </c>
      <c r="EZ651" s="61">
        <v>43115.424445717596</v>
      </c>
    </row>
    <row r="652" spans="148:156" x14ac:dyDescent="0.35">
      <c r="ER652" s="32" t="str">
        <f t="shared" si="226"/>
        <v>SAN1FCS408</v>
      </c>
      <c r="ES652" s="32" t="b">
        <f t="shared" si="227"/>
        <v>1</v>
      </c>
      <c r="ET652" t="s">
        <v>15</v>
      </c>
      <c r="EU652" t="s">
        <v>2536</v>
      </c>
      <c r="EV652" t="s">
        <v>2537</v>
      </c>
      <c r="EW652" t="s">
        <v>9398</v>
      </c>
      <c r="EX652" s="61">
        <v>42916.616686030095</v>
      </c>
      <c r="EY652" t="s">
        <v>9398</v>
      </c>
      <c r="EZ652" s="61">
        <v>43115.424447916666</v>
      </c>
    </row>
    <row r="653" spans="148:156" x14ac:dyDescent="0.35">
      <c r="ER653" s="32" t="str">
        <f t="shared" si="226"/>
        <v>SAN1FCS420</v>
      </c>
      <c r="ES653" s="32" t="b">
        <f t="shared" si="227"/>
        <v>1</v>
      </c>
      <c r="ET653" t="s">
        <v>15</v>
      </c>
      <c r="EU653" t="s">
        <v>9958</v>
      </c>
      <c r="EV653" t="s">
        <v>9959</v>
      </c>
      <c r="EW653" t="s">
        <v>9398</v>
      </c>
      <c r="EX653" s="61">
        <v>43187.446517129632</v>
      </c>
      <c r="EY653" t="s">
        <v>9398</v>
      </c>
      <c r="EZ653" s="61">
        <v>43187.446517129632</v>
      </c>
    </row>
    <row r="654" spans="148:156" x14ac:dyDescent="0.35">
      <c r="ER654" s="32" t="str">
        <f t="shared" si="226"/>
        <v>SAN1FCS495</v>
      </c>
      <c r="ES654" s="32" t="b">
        <f t="shared" si="227"/>
        <v>1</v>
      </c>
      <c r="ET654" t="s">
        <v>15</v>
      </c>
      <c r="EU654" t="s">
        <v>2590</v>
      </c>
      <c r="EV654" t="s">
        <v>2597</v>
      </c>
      <c r="EW654" t="s">
        <v>9398</v>
      </c>
      <c r="EX654" s="61">
        <v>43014.10532962963</v>
      </c>
      <c r="EY654" t="s">
        <v>9398</v>
      </c>
      <c r="EZ654" s="61">
        <v>43115.424450729166</v>
      </c>
    </row>
    <row r="655" spans="148:156" x14ac:dyDescent="0.35">
      <c r="ER655" s="32" t="str">
        <f t="shared" si="226"/>
        <v>SAN1FCS500</v>
      </c>
      <c r="ES655" s="32" t="b">
        <f t="shared" si="227"/>
        <v>1</v>
      </c>
      <c r="ET655" t="s">
        <v>15</v>
      </c>
      <c r="EU655" t="s">
        <v>2538</v>
      </c>
      <c r="EV655" t="s">
        <v>2539</v>
      </c>
      <c r="EW655" t="s">
        <v>9398</v>
      </c>
      <c r="EX655" s="61">
        <v>42916.616688159724</v>
      </c>
      <c r="EY655" t="s">
        <v>9398</v>
      </c>
      <c r="EZ655" s="61">
        <v>43115.424452777777</v>
      </c>
    </row>
    <row r="656" spans="148:156" x14ac:dyDescent="0.35">
      <c r="ER656" s="32" t="str">
        <f t="shared" si="226"/>
        <v>SAN1FCS510</v>
      </c>
      <c r="ES656" s="32" t="b">
        <f t="shared" si="227"/>
        <v>1</v>
      </c>
      <c r="ET656" t="s">
        <v>15</v>
      </c>
      <c r="EU656" t="s">
        <v>2540</v>
      </c>
      <c r="EV656" t="s">
        <v>2541</v>
      </c>
      <c r="EW656" t="s">
        <v>9398</v>
      </c>
      <c r="EX656" s="61">
        <v>42916.616690393515</v>
      </c>
      <c r="EY656" t="s">
        <v>9398</v>
      </c>
      <c r="EZ656" s="61">
        <v>43115.424454976855</v>
      </c>
    </row>
    <row r="657" spans="148:156" x14ac:dyDescent="0.35">
      <c r="ER657" s="32" t="str">
        <f t="shared" si="226"/>
        <v>SAN1FCS515</v>
      </c>
      <c r="ES657" s="32" t="b">
        <f t="shared" si="227"/>
        <v>1</v>
      </c>
      <c r="ET657" t="s">
        <v>15</v>
      </c>
      <c r="EU657" t="s">
        <v>2542</v>
      </c>
      <c r="EV657" t="s">
        <v>2543</v>
      </c>
      <c r="EW657" t="s">
        <v>9398</v>
      </c>
      <c r="EX657" s="61">
        <v>42916.616692557873</v>
      </c>
      <c r="EY657" t="s">
        <v>9398</v>
      </c>
      <c r="EZ657" s="61">
        <v>43115.424457256944</v>
      </c>
    </row>
    <row r="658" spans="148:156" x14ac:dyDescent="0.35">
      <c r="ER658" s="32" t="str">
        <f t="shared" si="226"/>
        <v>SAN1FCS520</v>
      </c>
      <c r="ES658" s="32" t="b">
        <f t="shared" si="227"/>
        <v>1</v>
      </c>
      <c r="ET658" t="s">
        <v>15</v>
      </c>
      <c r="EU658" t="s">
        <v>2544</v>
      </c>
      <c r="EV658" t="s">
        <v>2545</v>
      </c>
      <c r="EW658" t="s">
        <v>9398</v>
      </c>
      <c r="EX658" s="61">
        <v>42916.616694710647</v>
      </c>
      <c r="EY658" t="s">
        <v>9398</v>
      </c>
      <c r="EZ658" s="61">
        <v>43115.424459953705</v>
      </c>
    </row>
    <row r="659" spans="148:156" x14ac:dyDescent="0.35">
      <c r="ER659" s="32" t="str">
        <f t="shared" si="226"/>
        <v>SAN1FCS525</v>
      </c>
      <c r="ES659" s="32" t="b">
        <f t="shared" si="227"/>
        <v>1</v>
      </c>
      <c r="ET659" t="s">
        <v>15</v>
      </c>
      <c r="EU659" t="s">
        <v>2546</v>
      </c>
      <c r="EV659" t="s">
        <v>2547</v>
      </c>
      <c r="EW659" t="s">
        <v>9398</v>
      </c>
      <c r="EX659" s="61">
        <v>42916.616696874997</v>
      </c>
      <c r="EY659" t="s">
        <v>9398</v>
      </c>
      <c r="EZ659" s="61">
        <v>43115.42446234954</v>
      </c>
    </row>
    <row r="660" spans="148:156" x14ac:dyDescent="0.35">
      <c r="ER660" s="32" t="str">
        <f t="shared" si="226"/>
        <v>SAN1FCS530</v>
      </c>
      <c r="ES660" s="32" t="b">
        <f t="shared" si="227"/>
        <v>1</v>
      </c>
      <c r="ET660" t="s">
        <v>15</v>
      </c>
      <c r="EU660" t="s">
        <v>2548</v>
      </c>
      <c r="EV660" t="s">
        <v>11375</v>
      </c>
      <c r="EW660" t="s">
        <v>9398</v>
      </c>
      <c r="EX660" s="61">
        <v>42916.616699189814</v>
      </c>
      <c r="EY660" t="s">
        <v>9398</v>
      </c>
      <c r="EZ660" s="61">
        <v>43115.424464502314</v>
      </c>
    </row>
    <row r="661" spans="148:156" x14ac:dyDescent="0.35">
      <c r="ER661" s="32" t="str">
        <f t="shared" si="226"/>
        <v>SAN1FCS535</v>
      </c>
      <c r="ES661" s="32" t="b">
        <f t="shared" si="227"/>
        <v>1</v>
      </c>
      <c r="ET661" t="s">
        <v>15</v>
      </c>
      <c r="EU661" t="s">
        <v>2549</v>
      </c>
      <c r="EV661" t="s">
        <v>2550</v>
      </c>
      <c r="EW661" t="s">
        <v>9398</v>
      </c>
      <c r="EX661" s="61">
        <v>42916.616701273146</v>
      </c>
      <c r="EY661" t="s">
        <v>9398</v>
      </c>
      <c r="EZ661" s="61">
        <v>43115.424466979166</v>
      </c>
    </row>
    <row r="662" spans="148:156" x14ac:dyDescent="0.35">
      <c r="ER662" s="32" t="str">
        <f t="shared" si="226"/>
        <v>SAN1FCS540</v>
      </c>
      <c r="ES662" s="32" t="b">
        <f t="shared" si="227"/>
        <v>1</v>
      </c>
      <c r="ET662" t="s">
        <v>15</v>
      </c>
      <c r="EU662" t="s">
        <v>2551</v>
      </c>
      <c r="EV662" t="s">
        <v>2552</v>
      </c>
      <c r="EW662" t="s">
        <v>9398</v>
      </c>
      <c r="EX662" s="61">
        <v>42916.616703391206</v>
      </c>
      <c r="EY662" t="s">
        <v>9398</v>
      </c>
      <c r="EZ662" s="61">
        <v>43115.424469247686</v>
      </c>
    </row>
    <row r="663" spans="148:156" x14ac:dyDescent="0.35">
      <c r="ER663" s="32" t="str">
        <f t="shared" si="226"/>
        <v>SAN1FCS545</v>
      </c>
      <c r="ES663" s="32" t="b">
        <f t="shared" si="227"/>
        <v>1</v>
      </c>
      <c r="ET663" t="s">
        <v>15</v>
      </c>
      <c r="EU663" t="s">
        <v>2553</v>
      </c>
      <c r="EV663" t="s">
        <v>2554</v>
      </c>
      <c r="EW663" t="s">
        <v>9398</v>
      </c>
      <c r="EX663" s="61">
        <v>42916.616705439817</v>
      </c>
      <c r="EY663" t="s">
        <v>9398</v>
      </c>
      <c r="EZ663" s="61">
        <v>43115.42447179398</v>
      </c>
    </row>
    <row r="664" spans="148:156" x14ac:dyDescent="0.35">
      <c r="ER664" s="32" t="str">
        <f t="shared" si="226"/>
        <v>SAN1FCSC</v>
      </c>
      <c r="ES664" s="32" t="b">
        <f t="shared" si="227"/>
        <v>1</v>
      </c>
      <c r="ET664" t="s">
        <v>15</v>
      </c>
      <c r="EU664" t="s">
        <v>2555</v>
      </c>
      <c r="EV664" t="s">
        <v>2556</v>
      </c>
      <c r="EW664" t="s">
        <v>9398</v>
      </c>
      <c r="EX664" s="61">
        <v>42916.616612962964</v>
      </c>
      <c r="EY664" t="s">
        <v>9398</v>
      </c>
      <c r="EZ664" s="61">
        <v>43115.424476238426</v>
      </c>
    </row>
    <row r="665" spans="148:156" x14ac:dyDescent="0.35">
      <c r="ER665" s="32" t="str">
        <f t="shared" si="226"/>
        <v>SAN1FCSHOW</v>
      </c>
      <c r="ES665" s="32" t="b">
        <f t="shared" si="227"/>
        <v>1</v>
      </c>
      <c r="ET665" t="s">
        <v>15</v>
      </c>
      <c r="EU665" t="s">
        <v>2557</v>
      </c>
      <c r="EV665" t="s">
        <v>2558</v>
      </c>
      <c r="EW665" t="s">
        <v>9398</v>
      </c>
      <c r="EX665" s="61">
        <v>42965.568516979169</v>
      </c>
      <c r="EY665" t="s">
        <v>9398</v>
      </c>
      <c r="EZ665" s="61">
        <v>43115.424479166664</v>
      </c>
    </row>
    <row r="666" spans="148:156" x14ac:dyDescent="0.35">
      <c r="ER666" s="32" t="str">
        <f t="shared" si="226"/>
        <v>SAN1FCSS</v>
      </c>
      <c r="ES666" s="32" t="b">
        <f t="shared" si="227"/>
        <v>1</v>
      </c>
      <c r="ET666" t="s">
        <v>15</v>
      </c>
      <c r="EU666" t="s">
        <v>2593</v>
      </c>
      <c r="EV666" t="s">
        <v>2594</v>
      </c>
      <c r="EW666" t="s">
        <v>9398</v>
      </c>
      <c r="EX666" s="61">
        <v>43066.579016932868</v>
      </c>
      <c r="EY666" t="s">
        <v>9398</v>
      </c>
      <c r="EZ666" s="61">
        <v>43115.424481747687</v>
      </c>
    </row>
    <row r="667" spans="148:156" x14ac:dyDescent="0.35">
      <c r="ER667" s="32" t="str">
        <f t="shared" si="226"/>
        <v>SAN1FCWAR</v>
      </c>
      <c r="ES667" s="32" t="b">
        <f t="shared" si="227"/>
        <v>1</v>
      </c>
      <c r="ET667" t="s">
        <v>15</v>
      </c>
      <c r="EU667" t="s">
        <v>2559</v>
      </c>
      <c r="EV667" t="s">
        <v>2560</v>
      </c>
      <c r="EW667" t="s">
        <v>9398</v>
      </c>
      <c r="EX667" s="61">
        <v>42916.616709837966</v>
      </c>
      <c r="EY667" t="s">
        <v>9398</v>
      </c>
      <c r="EZ667" s="61">
        <v>43115.424483599534</v>
      </c>
    </row>
    <row r="668" spans="148:156" x14ac:dyDescent="0.35">
      <c r="ER668" s="32" t="str">
        <f t="shared" si="226"/>
        <v/>
      </c>
      <c r="ES668" s="32" t="e">
        <f t="shared" si="227"/>
        <v>#N/A</v>
      </c>
    </row>
    <row r="669" spans="148:156" x14ac:dyDescent="0.35">
      <c r="ER669" s="32" t="str">
        <f t="shared" si="226"/>
        <v/>
      </c>
      <c r="ES669" s="32" t="e">
        <f t="shared" si="227"/>
        <v>#N/A</v>
      </c>
    </row>
    <row r="670" spans="148:156" x14ac:dyDescent="0.35">
      <c r="ER670" s="32" t="str">
        <f t="shared" si="226"/>
        <v/>
      </c>
      <c r="ES670" s="32" t="e">
        <f t="shared" si="227"/>
        <v>#N/A</v>
      </c>
    </row>
    <row r="671" spans="148:156" x14ac:dyDescent="0.35">
      <c r="ER671" s="32" t="str">
        <f t="shared" si="226"/>
        <v/>
      </c>
      <c r="ES671" s="32" t="e">
        <f t="shared" si="227"/>
        <v>#N/A</v>
      </c>
    </row>
    <row r="672" spans="148:156" x14ac:dyDescent="0.35">
      <c r="ER672" s="32" t="str">
        <f t="shared" si="226"/>
        <v/>
      </c>
      <c r="ES672" s="32" t="e">
        <f t="shared" si="227"/>
        <v>#N/A</v>
      </c>
    </row>
    <row r="673" spans="148:149" x14ac:dyDescent="0.35">
      <c r="ER673" s="32" t="str">
        <f t="shared" si="226"/>
        <v/>
      </c>
      <c r="ES673" s="32" t="e">
        <f t="shared" si="227"/>
        <v>#N/A</v>
      </c>
    </row>
    <row r="674" spans="148:149" x14ac:dyDescent="0.35">
      <c r="ER674" s="32" t="str">
        <f t="shared" si="226"/>
        <v/>
      </c>
      <c r="ES674" s="32" t="e">
        <f t="shared" si="227"/>
        <v>#N/A</v>
      </c>
    </row>
    <row r="675" spans="148:149" x14ac:dyDescent="0.35">
      <c r="ER675" s="32" t="str">
        <f t="shared" si="226"/>
        <v/>
      </c>
      <c r="ES675" s="32" t="e">
        <f t="shared" si="227"/>
        <v>#N/A</v>
      </c>
    </row>
    <row r="676" spans="148:149" x14ac:dyDescent="0.35">
      <c r="ER676" s="32" t="str">
        <f t="shared" si="226"/>
        <v/>
      </c>
      <c r="ES676" s="32" t="e">
        <f t="shared" si="227"/>
        <v>#N/A</v>
      </c>
    </row>
    <row r="677" spans="148:149" x14ac:dyDescent="0.35">
      <c r="ER677" s="32" t="str">
        <f t="shared" si="226"/>
        <v/>
      </c>
      <c r="ES677" s="32" t="e">
        <f t="shared" si="227"/>
        <v>#N/A</v>
      </c>
    </row>
    <row r="678" spans="148:149" x14ac:dyDescent="0.35">
      <c r="ER678" s="32" t="str">
        <f t="shared" si="226"/>
        <v/>
      </c>
      <c r="ES678" s="32" t="e">
        <f t="shared" si="227"/>
        <v>#N/A</v>
      </c>
    </row>
    <row r="679" spans="148:149" x14ac:dyDescent="0.35">
      <c r="ER679" s="32" t="str">
        <f t="shared" si="226"/>
        <v/>
      </c>
      <c r="ES679" s="32" t="e">
        <f t="shared" si="227"/>
        <v>#N/A</v>
      </c>
    </row>
    <row r="680" spans="148:149" x14ac:dyDescent="0.35">
      <c r="ER680" s="32" t="str">
        <f t="shared" si="226"/>
        <v/>
      </c>
      <c r="ES680" s="32" t="e">
        <f t="shared" si="227"/>
        <v>#N/A</v>
      </c>
    </row>
    <row r="681" spans="148:149" x14ac:dyDescent="0.35">
      <c r="ER681" s="32" t="str">
        <f t="shared" si="226"/>
        <v/>
      </c>
      <c r="ES681" s="32" t="e">
        <f t="shared" si="227"/>
        <v>#N/A</v>
      </c>
    </row>
    <row r="682" spans="148:149" x14ac:dyDescent="0.35">
      <c r="ER682" s="32" t="str">
        <f t="shared" si="226"/>
        <v/>
      </c>
      <c r="ES682" s="32" t="e">
        <f t="shared" si="227"/>
        <v>#N/A</v>
      </c>
    </row>
    <row r="683" spans="148:149" x14ac:dyDescent="0.35">
      <c r="ER683" s="32" t="str">
        <f t="shared" si="226"/>
        <v/>
      </c>
      <c r="ES683" s="32" t="e">
        <f t="shared" si="227"/>
        <v>#N/A</v>
      </c>
    </row>
    <row r="684" spans="148:149" x14ac:dyDescent="0.35">
      <c r="ER684" s="32" t="str">
        <f t="shared" si="226"/>
        <v/>
      </c>
      <c r="ES684" s="32" t="e">
        <f t="shared" si="227"/>
        <v>#N/A</v>
      </c>
    </row>
    <row r="685" spans="148:149" x14ac:dyDescent="0.35">
      <c r="ER685" s="32" t="str">
        <f t="shared" si="226"/>
        <v/>
      </c>
      <c r="ES685" s="32" t="e">
        <f t="shared" si="227"/>
        <v>#N/A</v>
      </c>
    </row>
    <row r="686" spans="148:149" x14ac:dyDescent="0.35">
      <c r="ER686" s="32" t="str">
        <f t="shared" si="226"/>
        <v/>
      </c>
      <c r="ES686" s="32" t="e">
        <f t="shared" si="227"/>
        <v>#N/A</v>
      </c>
    </row>
    <row r="687" spans="148:149" x14ac:dyDescent="0.35">
      <c r="ER687" s="32" t="str">
        <f t="shared" si="226"/>
        <v/>
      </c>
      <c r="ES687" s="32" t="e">
        <f t="shared" si="227"/>
        <v>#N/A</v>
      </c>
    </row>
    <row r="688" spans="148:149" x14ac:dyDescent="0.35">
      <c r="ER688" s="32" t="str">
        <f t="shared" ref="ER688:ER751" si="228">ET688&amp;EU688</f>
        <v/>
      </c>
      <c r="ES688" s="32" t="e">
        <f t="shared" si="227"/>
        <v>#N/A</v>
      </c>
    </row>
    <row r="689" spans="148:149" x14ac:dyDescent="0.35">
      <c r="ER689" s="32" t="str">
        <f t="shared" si="228"/>
        <v/>
      </c>
      <c r="ES689" s="32" t="e">
        <f t="shared" si="227"/>
        <v>#N/A</v>
      </c>
    </row>
    <row r="690" spans="148:149" x14ac:dyDescent="0.35">
      <c r="ER690" s="32" t="str">
        <f t="shared" si="228"/>
        <v/>
      </c>
      <c r="ES690" s="32" t="e">
        <f t="shared" si="227"/>
        <v>#N/A</v>
      </c>
    </row>
    <row r="691" spans="148:149" x14ac:dyDescent="0.35">
      <c r="ER691" s="32" t="str">
        <f t="shared" si="228"/>
        <v/>
      </c>
      <c r="ES691" s="32" t="e">
        <f t="shared" si="227"/>
        <v>#N/A</v>
      </c>
    </row>
    <row r="692" spans="148:149" x14ac:dyDescent="0.35">
      <c r="ER692" s="32" t="str">
        <f t="shared" si="228"/>
        <v/>
      </c>
      <c r="ES692" s="32" t="e">
        <f t="shared" si="227"/>
        <v>#N/A</v>
      </c>
    </row>
    <row r="693" spans="148:149" x14ac:dyDescent="0.35">
      <c r="ER693" s="32" t="str">
        <f t="shared" si="228"/>
        <v/>
      </c>
      <c r="ES693" s="32" t="e">
        <f t="shared" si="227"/>
        <v>#N/A</v>
      </c>
    </row>
    <row r="694" spans="148:149" x14ac:dyDescent="0.35">
      <c r="ER694" s="32" t="str">
        <f t="shared" si="228"/>
        <v/>
      </c>
      <c r="ES694" s="32" t="e">
        <f t="shared" si="227"/>
        <v>#N/A</v>
      </c>
    </row>
    <row r="695" spans="148:149" x14ac:dyDescent="0.35">
      <c r="ER695" s="32" t="str">
        <f t="shared" si="228"/>
        <v/>
      </c>
      <c r="ES695" s="32" t="e">
        <f t="shared" si="227"/>
        <v>#N/A</v>
      </c>
    </row>
    <row r="696" spans="148:149" x14ac:dyDescent="0.35">
      <c r="ER696" s="32" t="str">
        <f t="shared" si="228"/>
        <v/>
      </c>
      <c r="ES696" s="32" t="e">
        <f t="shared" si="227"/>
        <v>#N/A</v>
      </c>
    </row>
    <row r="697" spans="148:149" x14ac:dyDescent="0.35">
      <c r="ER697" s="32" t="str">
        <f t="shared" si="228"/>
        <v/>
      </c>
      <c r="ES697" s="32" t="e">
        <f t="shared" si="227"/>
        <v>#N/A</v>
      </c>
    </row>
    <row r="698" spans="148:149" x14ac:dyDescent="0.35">
      <c r="ER698" s="32" t="str">
        <f t="shared" si="228"/>
        <v/>
      </c>
      <c r="ES698" s="32" t="e">
        <f t="shared" si="227"/>
        <v>#N/A</v>
      </c>
    </row>
    <row r="699" spans="148:149" x14ac:dyDescent="0.35">
      <c r="ER699" s="32" t="str">
        <f t="shared" si="228"/>
        <v/>
      </c>
      <c r="ES699" s="32" t="e">
        <f t="shared" si="227"/>
        <v>#N/A</v>
      </c>
    </row>
    <row r="700" spans="148:149" x14ac:dyDescent="0.35">
      <c r="ER700" s="32" t="str">
        <f t="shared" si="228"/>
        <v/>
      </c>
      <c r="ES700" s="32" t="e">
        <f t="shared" si="227"/>
        <v>#N/A</v>
      </c>
    </row>
    <row r="701" spans="148:149" x14ac:dyDescent="0.35">
      <c r="ER701" s="32" t="str">
        <f t="shared" si="228"/>
        <v/>
      </c>
      <c r="ES701" s="32" t="e">
        <f t="shared" si="227"/>
        <v>#N/A</v>
      </c>
    </row>
    <row r="702" spans="148:149" x14ac:dyDescent="0.35">
      <c r="ER702" s="32" t="str">
        <f t="shared" si="228"/>
        <v/>
      </c>
      <c r="ES702" s="32" t="e">
        <f t="shared" si="227"/>
        <v>#N/A</v>
      </c>
    </row>
    <row r="703" spans="148:149" x14ac:dyDescent="0.35">
      <c r="ER703" s="32" t="str">
        <f t="shared" si="228"/>
        <v/>
      </c>
      <c r="ES703" s="32" t="e">
        <f t="shared" si="227"/>
        <v>#N/A</v>
      </c>
    </row>
    <row r="704" spans="148:149" x14ac:dyDescent="0.35">
      <c r="ER704" s="32" t="str">
        <f t="shared" si="228"/>
        <v/>
      </c>
      <c r="ES704" s="32" t="e">
        <f t="shared" si="227"/>
        <v>#N/A</v>
      </c>
    </row>
    <row r="705" spans="148:149" x14ac:dyDescent="0.35">
      <c r="ER705" s="32" t="str">
        <f t="shared" si="228"/>
        <v/>
      </c>
      <c r="ES705" s="32" t="e">
        <f t="shared" si="227"/>
        <v>#N/A</v>
      </c>
    </row>
    <row r="706" spans="148:149" x14ac:dyDescent="0.35">
      <c r="ER706" s="32" t="str">
        <f t="shared" si="228"/>
        <v/>
      </c>
      <c r="ES706" s="32" t="e">
        <f t="shared" si="227"/>
        <v>#N/A</v>
      </c>
    </row>
    <row r="707" spans="148:149" x14ac:dyDescent="0.35">
      <c r="ER707" s="32" t="str">
        <f t="shared" si="228"/>
        <v/>
      </c>
      <c r="ES707" s="32" t="e">
        <f t="shared" si="227"/>
        <v>#N/A</v>
      </c>
    </row>
    <row r="708" spans="148:149" x14ac:dyDescent="0.35">
      <c r="ER708" s="32" t="str">
        <f t="shared" si="228"/>
        <v/>
      </c>
      <c r="ES708" s="32" t="e">
        <f t="shared" si="227"/>
        <v>#N/A</v>
      </c>
    </row>
    <row r="709" spans="148:149" x14ac:dyDescent="0.35">
      <c r="ER709" s="32" t="str">
        <f t="shared" si="228"/>
        <v/>
      </c>
      <c r="ES709" s="32" t="e">
        <f t="shared" si="227"/>
        <v>#N/A</v>
      </c>
    </row>
    <row r="710" spans="148:149" x14ac:dyDescent="0.35">
      <c r="ER710" s="32" t="str">
        <f t="shared" si="228"/>
        <v/>
      </c>
      <c r="ES710" s="32" t="e">
        <f t="shared" si="227"/>
        <v>#N/A</v>
      </c>
    </row>
    <row r="711" spans="148:149" x14ac:dyDescent="0.35">
      <c r="ER711" s="32" t="str">
        <f t="shared" si="228"/>
        <v/>
      </c>
      <c r="ES711" s="32" t="e">
        <f t="shared" si="227"/>
        <v>#N/A</v>
      </c>
    </row>
    <row r="712" spans="148:149" x14ac:dyDescent="0.35">
      <c r="ER712" s="32" t="str">
        <f t="shared" si="228"/>
        <v/>
      </c>
      <c r="ES712" s="32" t="e">
        <f t="shared" ref="ES712:ES775" si="229">VLOOKUP(EU712,M:N,2,0)=EV712</f>
        <v>#N/A</v>
      </c>
    </row>
    <row r="713" spans="148:149" x14ac:dyDescent="0.35">
      <c r="ER713" s="32" t="str">
        <f t="shared" si="228"/>
        <v/>
      </c>
      <c r="ES713" s="32" t="e">
        <f t="shared" si="229"/>
        <v>#N/A</v>
      </c>
    </row>
    <row r="714" spans="148:149" x14ac:dyDescent="0.35">
      <c r="ER714" s="32" t="str">
        <f t="shared" si="228"/>
        <v/>
      </c>
      <c r="ES714" s="32" t="e">
        <f t="shared" si="229"/>
        <v>#N/A</v>
      </c>
    </row>
    <row r="715" spans="148:149" x14ac:dyDescent="0.35">
      <c r="ER715" s="32" t="str">
        <f t="shared" si="228"/>
        <v/>
      </c>
      <c r="ES715" s="32" t="e">
        <f t="shared" si="229"/>
        <v>#N/A</v>
      </c>
    </row>
    <row r="716" spans="148:149" x14ac:dyDescent="0.35">
      <c r="ER716" s="32" t="str">
        <f t="shared" si="228"/>
        <v/>
      </c>
      <c r="ES716" s="32" t="e">
        <f t="shared" si="229"/>
        <v>#N/A</v>
      </c>
    </row>
    <row r="717" spans="148:149" x14ac:dyDescent="0.35">
      <c r="ER717" s="32" t="str">
        <f t="shared" si="228"/>
        <v/>
      </c>
      <c r="ES717" s="32" t="e">
        <f t="shared" si="229"/>
        <v>#N/A</v>
      </c>
    </row>
    <row r="718" spans="148:149" x14ac:dyDescent="0.35">
      <c r="ER718" s="32" t="str">
        <f t="shared" si="228"/>
        <v/>
      </c>
      <c r="ES718" s="32" t="e">
        <f t="shared" si="229"/>
        <v>#N/A</v>
      </c>
    </row>
    <row r="719" spans="148:149" x14ac:dyDescent="0.35">
      <c r="ER719" s="32" t="str">
        <f t="shared" si="228"/>
        <v/>
      </c>
      <c r="ES719" s="32" t="e">
        <f t="shared" si="229"/>
        <v>#N/A</v>
      </c>
    </row>
    <row r="720" spans="148:149" x14ac:dyDescent="0.35">
      <c r="ER720" s="32" t="str">
        <f t="shared" si="228"/>
        <v/>
      </c>
      <c r="ES720" s="32" t="e">
        <f t="shared" si="229"/>
        <v>#N/A</v>
      </c>
    </row>
    <row r="721" spans="148:149" x14ac:dyDescent="0.35">
      <c r="ER721" s="32" t="str">
        <f t="shared" si="228"/>
        <v/>
      </c>
      <c r="ES721" s="32" t="e">
        <f t="shared" si="229"/>
        <v>#N/A</v>
      </c>
    </row>
    <row r="722" spans="148:149" x14ac:dyDescent="0.35">
      <c r="ER722" s="32" t="str">
        <f t="shared" si="228"/>
        <v/>
      </c>
      <c r="ES722" s="32" t="e">
        <f t="shared" si="229"/>
        <v>#N/A</v>
      </c>
    </row>
    <row r="723" spans="148:149" x14ac:dyDescent="0.35">
      <c r="ER723" s="32" t="str">
        <f t="shared" si="228"/>
        <v/>
      </c>
      <c r="ES723" s="32" t="e">
        <f t="shared" si="229"/>
        <v>#N/A</v>
      </c>
    </row>
    <row r="724" spans="148:149" x14ac:dyDescent="0.35">
      <c r="ER724" s="32" t="str">
        <f t="shared" si="228"/>
        <v/>
      </c>
      <c r="ES724" s="32" t="e">
        <f t="shared" si="229"/>
        <v>#N/A</v>
      </c>
    </row>
    <row r="725" spans="148:149" x14ac:dyDescent="0.35">
      <c r="ER725" s="32" t="str">
        <f t="shared" si="228"/>
        <v/>
      </c>
      <c r="ES725" s="32" t="e">
        <f t="shared" si="229"/>
        <v>#N/A</v>
      </c>
    </row>
    <row r="726" spans="148:149" x14ac:dyDescent="0.35">
      <c r="ER726" s="32" t="str">
        <f t="shared" si="228"/>
        <v/>
      </c>
      <c r="ES726" s="32" t="e">
        <f t="shared" si="229"/>
        <v>#N/A</v>
      </c>
    </row>
    <row r="727" spans="148:149" x14ac:dyDescent="0.35">
      <c r="ER727" s="32" t="str">
        <f t="shared" si="228"/>
        <v/>
      </c>
      <c r="ES727" s="32" t="e">
        <f t="shared" si="229"/>
        <v>#N/A</v>
      </c>
    </row>
    <row r="728" spans="148:149" x14ac:dyDescent="0.35">
      <c r="ER728" s="32" t="str">
        <f t="shared" si="228"/>
        <v/>
      </c>
      <c r="ES728" s="32" t="e">
        <f t="shared" si="229"/>
        <v>#N/A</v>
      </c>
    </row>
    <row r="729" spans="148:149" x14ac:dyDescent="0.35">
      <c r="ER729" s="32" t="str">
        <f t="shared" si="228"/>
        <v/>
      </c>
      <c r="ES729" s="32" t="e">
        <f t="shared" si="229"/>
        <v>#N/A</v>
      </c>
    </row>
    <row r="730" spans="148:149" x14ac:dyDescent="0.35">
      <c r="ER730" s="32" t="str">
        <f t="shared" si="228"/>
        <v/>
      </c>
      <c r="ES730" s="32" t="e">
        <f t="shared" si="229"/>
        <v>#N/A</v>
      </c>
    </row>
    <row r="731" spans="148:149" x14ac:dyDescent="0.35">
      <c r="ER731" s="32" t="str">
        <f t="shared" si="228"/>
        <v/>
      </c>
      <c r="ES731" s="32" t="e">
        <f t="shared" si="229"/>
        <v>#N/A</v>
      </c>
    </row>
    <row r="732" spans="148:149" x14ac:dyDescent="0.35">
      <c r="ER732" s="32" t="str">
        <f t="shared" si="228"/>
        <v/>
      </c>
      <c r="ES732" s="32" t="e">
        <f t="shared" si="229"/>
        <v>#N/A</v>
      </c>
    </row>
    <row r="733" spans="148:149" x14ac:dyDescent="0.35">
      <c r="ER733" s="32" t="str">
        <f t="shared" si="228"/>
        <v/>
      </c>
      <c r="ES733" s="32" t="e">
        <f t="shared" si="229"/>
        <v>#N/A</v>
      </c>
    </row>
    <row r="734" spans="148:149" x14ac:dyDescent="0.35">
      <c r="ER734" s="32" t="str">
        <f t="shared" si="228"/>
        <v/>
      </c>
      <c r="ES734" s="32" t="e">
        <f t="shared" si="229"/>
        <v>#N/A</v>
      </c>
    </row>
    <row r="735" spans="148:149" x14ac:dyDescent="0.35">
      <c r="ER735" s="32" t="str">
        <f t="shared" si="228"/>
        <v/>
      </c>
      <c r="ES735" s="32" t="e">
        <f t="shared" si="229"/>
        <v>#N/A</v>
      </c>
    </row>
    <row r="736" spans="148:149" x14ac:dyDescent="0.35">
      <c r="ER736" s="32" t="str">
        <f t="shared" si="228"/>
        <v/>
      </c>
      <c r="ES736" s="32" t="e">
        <f t="shared" si="229"/>
        <v>#N/A</v>
      </c>
    </row>
    <row r="737" spans="148:149" x14ac:dyDescent="0.35">
      <c r="ER737" s="32" t="str">
        <f t="shared" si="228"/>
        <v/>
      </c>
      <c r="ES737" s="32" t="e">
        <f t="shared" si="229"/>
        <v>#N/A</v>
      </c>
    </row>
    <row r="738" spans="148:149" x14ac:dyDescent="0.35">
      <c r="ER738" s="32" t="str">
        <f t="shared" si="228"/>
        <v/>
      </c>
      <c r="ES738" s="32" t="e">
        <f t="shared" si="229"/>
        <v>#N/A</v>
      </c>
    </row>
    <row r="739" spans="148:149" x14ac:dyDescent="0.35">
      <c r="ER739" s="32" t="str">
        <f t="shared" si="228"/>
        <v/>
      </c>
      <c r="ES739" s="32" t="e">
        <f t="shared" si="229"/>
        <v>#N/A</v>
      </c>
    </row>
    <row r="740" spans="148:149" x14ac:dyDescent="0.35">
      <c r="ER740" s="32" t="str">
        <f t="shared" si="228"/>
        <v/>
      </c>
      <c r="ES740" s="32" t="e">
        <f t="shared" si="229"/>
        <v>#N/A</v>
      </c>
    </row>
    <row r="741" spans="148:149" x14ac:dyDescent="0.35">
      <c r="ER741" s="32" t="str">
        <f t="shared" si="228"/>
        <v/>
      </c>
      <c r="ES741" s="32" t="e">
        <f t="shared" si="229"/>
        <v>#N/A</v>
      </c>
    </row>
    <row r="742" spans="148:149" x14ac:dyDescent="0.35">
      <c r="ER742" s="32" t="str">
        <f t="shared" si="228"/>
        <v/>
      </c>
      <c r="ES742" s="32" t="e">
        <f t="shared" si="229"/>
        <v>#N/A</v>
      </c>
    </row>
    <row r="743" spans="148:149" x14ac:dyDescent="0.35">
      <c r="ER743" s="32" t="str">
        <f t="shared" si="228"/>
        <v/>
      </c>
      <c r="ES743" s="32" t="e">
        <f t="shared" si="229"/>
        <v>#N/A</v>
      </c>
    </row>
    <row r="744" spans="148:149" x14ac:dyDescent="0.35">
      <c r="ER744" s="32" t="str">
        <f t="shared" si="228"/>
        <v/>
      </c>
      <c r="ES744" s="32" t="e">
        <f t="shared" si="229"/>
        <v>#N/A</v>
      </c>
    </row>
    <row r="745" spans="148:149" x14ac:dyDescent="0.35">
      <c r="ER745" s="32" t="str">
        <f t="shared" si="228"/>
        <v/>
      </c>
      <c r="ES745" s="32" t="e">
        <f t="shared" si="229"/>
        <v>#N/A</v>
      </c>
    </row>
    <row r="746" spans="148:149" x14ac:dyDescent="0.35">
      <c r="ER746" s="32" t="str">
        <f t="shared" si="228"/>
        <v/>
      </c>
      <c r="ES746" s="32" t="e">
        <f t="shared" si="229"/>
        <v>#N/A</v>
      </c>
    </row>
    <row r="747" spans="148:149" x14ac:dyDescent="0.35">
      <c r="ER747" s="32" t="str">
        <f t="shared" si="228"/>
        <v/>
      </c>
      <c r="ES747" s="32" t="e">
        <f t="shared" si="229"/>
        <v>#N/A</v>
      </c>
    </row>
    <row r="748" spans="148:149" x14ac:dyDescent="0.35">
      <c r="ER748" s="32" t="str">
        <f t="shared" si="228"/>
        <v/>
      </c>
      <c r="ES748" s="32" t="e">
        <f t="shared" si="229"/>
        <v>#N/A</v>
      </c>
    </row>
    <row r="749" spans="148:149" x14ac:dyDescent="0.35">
      <c r="ER749" s="32" t="str">
        <f t="shared" si="228"/>
        <v/>
      </c>
      <c r="ES749" s="32" t="e">
        <f t="shared" si="229"/>
        <v>#N/A</v>
      </c>
    </row>
    <row r="750" spans="148:149" x14ac:dyDescent="0.35">
      <c r="ER750" s="32" t="str">
        <f t="shared" si="228"/>
        <v/>
      </c>
      <c r="ES750" s="32" t="e">
        <f t="shared" si="229"/>
        <v>#N/A</v>
      </c>
    </row>
    <row r="751" spans="148:149" x14ac:dyDescent="0.35">
      <c r="ER751" s="32" t="str">
        <f t="shared" si="228"/>
        <v/>
      </c>
      <c r="ES751" s="32" t="e">
        <f t="shared" si="229"/>
        <v>#N/A</v>
      </c>
    </row>
    <row r="752" spans="148:149" x14ac:dyDescent="0.35">
      <c r="ER752" s="32" t="str">
        <f t="shared" ref="ER752:ER815" si="230">ET752&amp;EU752</f>
        <v/>
      </c>
      <c r="ES752" s="32" t="e">
        <f t="shared" si="229"/>
        <v>#N/A</v>
      </c>
    </row>
    <row r="753" spans="148:149" x14ac:dyDescent="0.35">
      <c r="ER753" s="32" t="str">
        <f t="shared" si="230"/>
        <v/>
      </c>
      <c r="ES753" s="32" t="e">
        <f t="shared" si="229"/>
        <v>#N/A</v>
      </c>
    </row>
    <row r="754" spans="148:149" x14ac:dyDescent="0.35">
      <c r="ER754" s="32" t="str">
        <f t="shared" si="230"/>
        <v/>
      </c>
      <c r="ES754" s="32" t="e">
        <f t="shared" si="229"/>
        <v>#N/A</v>
      </c>
    </row>
    <row r="755" spans="148:149" x14ac:dyDescent="0.35">
      <c r="ER755" s="32" t="str">
        <f t="shared" si="230"/>
        <v/>
      </c>
      <c r="ES755" s="32" t="e">
        <f t="shared" si="229"/>
        <v>#N/A</v>
      </c>
    </row>
    <row r="756" spans="148:149" x14ac:dyDescent="0.35">
      <c r="ER756" s="32" t="str">
        <f t="shared" si="230"/>
        <v/>
      </c>
      <c r="ES756" s="32" t="e">
        <f t="shared" si="229"/>
        <v>#N/A</v>
      </c>
    </row>
    <row r="757" spans="148:149" x14ac:dyDescent="0.35">
      <c r="ER757" s="32" t="str">
        <f t="shared" si="230"/>
        <v/>
      </c>
      <c r="ES757" s="32" t="e">
        <f t="shared" si="229"/>
        <v>#N/A</v>
      </c>
    </row>
    <row r="758" spans="148:149" x14ac:dyDescent="0.35">
      <c r="ER758" s="32" t="str">
        <f t="shared" si="230"/>
        <v/>
      </c>
      <c r="ES758" s="32" t="e">
        <f t="shared" si="229"/>
        <v>#N/A</v>
      </c>
    </row>
    <row r="759" spans="148:149" x14ac:dyDescent="0.35">
      <c r="ER759" s="32" t="str">
        <f t="shared" si="230"/>
        <v/>
      </c>
      <c r="ES759" s="32" t="e">
        <f t="shared" si="229"/>
        <v>#N/A</v>
      </c>
    </row>
    <row r="760" spans="148:149" x14ac:dyDescent="0.35">
      <c r="ER760" s="32" t="str">
        <f t="shared" si="230"/>
        <v/>
      </c>
      <c r="ES760" s="32" t="e">
        <f t="shared" si="229"/>
        <v>#N/A</v>
      </c>
    </row>
    <row r="761" spans="148:149" x14ac:dyDescent="0.35">
      <c r="ER761" s="32" t="str">
        <f t="shared" si="230"/>
        <v/>
      </c>
      <c r="ES761" s="32" t="e">
        <f t="shared" si="229"/>
        <v>#N/A</v>
      </c>
    </row>
    <row r="762" spans="148:149" x14ac:dyDescent="0.35">
      <c r="ER762" s="32" t="str">
        <f t="shared" si="230"/>
        <v/>
      </c>
      <c r="ES762" s="32" t="e">
        <f t="shared" si="229"/>
        <v>#N/A</v>
      </c>
    </row>
    <row r="763" spans="148:149" x14ac:dyDescent="0.35">
      <c r="ER763" s="32" t="str">
        <f t="shared" si="230"/>
        <v/>
      </c>
      <c r="ES763" s="32" t="e">
        <f t="shared" si="229"/>
        <v>#N/A</v>
      </c>
    </row>
    <row r="764" spans="148:149" x14ac:dyDescent="0.35">
      <c r="ER764" s="32" t="str">
        <f t="shared" si="230"/>
        <v/>
      </c>
      <c r="ES764" s="32" t="e">
        <f t="shared" si="229"/>
        <v>#N/A</v>
      </c>
    </row>
    <row r="765" spans="148:149" x14ac:dyDescent="0.35">
      <c r="ER765" s="32" t="str">
        <f t="shared" si="230"/>
        <v/>
      </c>
      <c r="ES765" s="32" t="e">
        <f t="shared" si="229"/>
        <v>#N/A</v>
      </c>
    </row>
    <row r="766" spans="148:149" x14ac:dyDescent="0.35">
      <c r="ER766" s="32" t="str">
        <f t="shared" si="230"/>
        <v/>
      </c>
      <c r="ES766" s="32" t="e">
        <f t="shared" si="229"/>
        <v>#N/A</v>
      </c>
    </row>
    <row r="767" spans="148:149" x14ac:dyDescent="0.35">
      <c r="ER767" s="32" t="str">
        <f t="shared" si="230"/>
        <v/>
      </c>
      <c r="ES767" s="32" t="e">
        <f t="shared" si="229"/>
        <v>#N/A</v>
      </c>
    </row>
    <row r="768" spans="148:149" x14ac:dyDescent="0.35">
      <c r="ER768" s="32" t="str">
        <f t="shared" si="230"/>
        <v/>
      </c>
      <c r="ES768" s="32" t="e">
        <f t="shared" si="229"/>
        <v>#N/A</v>
      </c>
    </row>
    <row r="769" spans="148:149" x14ac:dyDescent="0.35">
      <c r="ER769" s="32" t="str">
        <f t="shared" si="230"/>
        <v/>
      </c>
      <c r="ES769" s="32" t="e">
        <f t="shared" si="229"/>
        <v>#N/A</v>
      </c>
    </row>
    <row r="770" spans="148:149" x14ac:dyDescent="0.35">
      <c r="ER770" s="32" t="str">
        <f t="shared" si="230"/>
        <v/>
      </c>
      <c r="ES770" s="32" t="e">
        <f t="shared" si="229"/>
        <v>#N/A</v>
      </c>
    </row>
    <row r="771" spans="148:149" x14ac:dyDescent="0.35">
      <c r="ER771" s="32" t="str">
        <f t="shared" si="230"/>
        <v/>
      </c>
      <c r="ES771" s="32" t="e">
        <f t="shared" si="229"/>
        <v>#N/A</v>
      </c>
    </row>
    <row r="772" spans="148:149" x14ac:dyDescent="0.35">
      <c r="ER772" s="32" t="str">
        <f t="shared" si="230"/>
        <v/>
      </c>
      <c r="ES772" s="32" t="e">
        <f t="shared" si="229"/>
        <v>#N/A</v>
      </c>
    </row>
    <row r="773" spans="148:149" x14ac:dyDescent="0.35">
      <c r="ER773" s="32" t="str">
        <f t="shared" si="230"/>
        <v/>
      </c>
      <c r="ES773" s="32" t="e">
        <f t="shared" si="229"/>
        <v>#N/A</v>
      </c>
    </row>
    <row r="774" spans="148:149" x14ac:dyDescent="0.35">
      <c r="ER774" s="32" t="str">
        <f t="shared" si="230"/>
        <v/>
      </c>
      <c r="ES774" s="32" t="e">
        <f t="shared" si="229"/>
        <v>#N/A</v>
      </c>
    </row>
    <row r="775" spans="148:149" x14ac:dyDescent="0.35">
      <c r="ER775" s="32" t="str">
        <f t="shared" si="230"/>
        <v/>
      </c>
      <c r="ES775" s="32" t="e">
        <f t="shared" si="229"/>
        <v>#N/A</v>
      </c>
    </row>
    <row r="776" spans="148:149" x14ac:dyDescent="0.35">
      <c r="ER776" s="32" t="str">
        <f t="shared" si="230"/>
        <v/>
      </c>
      <c r="ES776" s="32" t="e">
        <f t="shared" ref="ES776:ES839" si="231">VLOOKUP(EU776,M:N,2,0)=EV776</f>
        <v>#N/A</v>
      </c>
    </row>
    <row r="777" spans="148:149" x14ac:dyDescent="0.35">
      <c r="ER777" s="32" t="str">
        <f t="shared" si="230"/>
        <v/>
      </c>
      <c r="ES777" s="32" t="e">
        <f t="shared" si="231"/>
        <v>#N/A</v>
      </c>
    </row>
    <row r="778" spans="148:149" x14ac:dyDescent="0.35">
      <c r="ER778" s="32" t="str">
        <f t="shared" si="230"/>
        <v/>
      </c>
      <c r="ES778" s="32" t="e">
        <f t="shared" si="231"/>
        <v>#N/A</v>
      </c>
    </row>
    <row r="779" spans="148:149" x14ac:dyDescent="0.35">
      <c r="ER779" s="32" t="str">
        <f t="shared" si="230"/>
        <v/>
      </c>
      <c r="ES779" s="32" t="e">
        <f t="shared" si="231"/>
        <v>#N/A</v>
      </c>
    </row>
    <row r="780" spans="148:149" x14ac:dyDescent="0.35">
      <c r="ER780" s="32" t="str">
        <f t="shared" si="230"/>
        <v/>
      </c>
      <c r="ES780" s="32" t="e">
        <f t="shared" si="231"/>
        <v>#N/A</v>
      </c>
    </row>
    <row r="781" spans="148:149" x14ac:dyDescent="0.35">
      <c r="ER781" s="32" t="str">
        <f t="shared" si="230"/>
        <v/>
      </c>
      <c r="ES781" s="32" t="e">
        <f t="shared" si="231"/>
        <v>#N/A</v>
      </c>
    </row>
    <row r="782" spans="148:149" x14ac:dyDescent="0.35">
      <c r="ER782" s="32" t="str">
        <f t="shared" si="230"/>
        <v/>
      </c>
      <c r="ES782" s="32" t="e">
        <f t="shared" si="231"/>
        <v>#N/A</v>
      </c>
    </row>
    <row r="783" spans="148:149" x14ac:dyDescent="0.35">
      <c r="ER783" s="32" t="str">
        <f t="shared" si="230"/>
        <v/>
      </c>
      <c r="ES783" s="32" t="e">
        <f t="shared" si="231"/>
        <v>#N/A</v>
      </c>
    </row>
    <row r="784" spans="148:149" x14ac:dyDescent="0.35">
      <c r="ER784" s="32" t="str">
        <f t="shared" si="230"/>
        <v/>
      </c>
      <c r="ES784" s="32" t="e">
        <f t="shared" si="231"/>
        <v>#N/A</v>
      </c>
    </row>
    <row r="785" spans="148:149" x14ac:dyDescent="0.35">
      <c r="ER785" s="32" t="str">
        <f t="shared" si="230"/>
        <v/>
      </c>
      <c r="ES785" s="32" t="e">
        <f t="shared" si="231"/>
        <v>#N/A</v>
      </c>
    </row>
    <row r="786" spans="148:149" x14ac:dyDescent="0.35">
      <c r="ER786" s="32" t="str">
        <f t="shared" si="230"/>
        <v/>
      </c>
      <c r="ES786" s="32" t="e">
        <f t="shared" si="231"/>
        <v>#N/A</v>
      </c>
    </row>
    <row r="787" spans="148:149" x14ac:dyDescent="0.35">
      <c r="ER787" s="32" t="str">
        <f t="shared" si="230"/>
        <v/>
      </c>
      <c r="ES787" s="32" t="e">
        <f t="shared" si="231"/>
        <v>#N/A</v>
      </c>
    </row>
    <row r="788" spans="148:149" x14ac:dyDescent="0.35">
      <c r="ER788" s="32" t="str">
        <f t="shared" si="230"/>
        <v/>
      </c>
      <c r="ES788" s="32" t="e">
        <f t="shared" si="231"/>
        <v>#N/A</v>
      </c>
    </row>
    <row r="789" spans="148:149" x14ac:dyDescent="0.35">
      <c r="ER789" s="32" t="str">
        <f t="shared" si="230"/>
        <v/>
      </c>
      <c r="ES789" s="32" t="e">
        <f t="shared" si="231"/>
        <v>#N/A</v>
      </c>
    </row>
    <row r="790" spans="148:149" x14ac:dyDescent="0.35">
      <c r="ER790" s="32" t="str">
        <f t="shared" si="230"/>
        <v/>
      </c>
      <c r="ES790" s="32" t="e">
        <f t="shared" si="231"/>
        <v>#N/A</v>
      </c>
    </row>
    <row r="791" spans="148:149" x14ac:dyDescent="0.35">
      <c r="ER791" s="32" t="str">
        <f t="shared" si="230"/>
        <v/>
      </c>
      <c r="ES791" s="32" t="e">
        <f t="shared" si="231"/>
        <v>#N/A</v>
      </c>
    </row>
    <row r="792" spans="148:149" x14ac:dyDescent="0.35">
      <c r="ER792" s="32" t="str">
        <f t="shared" si="230"/>
        <v/>
      </c>
      <c r="ES792" s="32" t="e">
        <f t="shared" si="231"/>
        <v>#N/A</v>
      </c>
    </row>
    <row r="793" spans="148:149" x14ac:dyDescent="0.35">
      <c r="ER793" s="32" t="str">
        <f t="shared" si="230"/>
        <v/>
      </c>
      <c r="ES793" s="32" t="e">
        <f t="shared" si="231"/>
        <v>#N/A</v>
      </c>
    </row>
    <row r="794" spans="148:149" x14ac:dyDescent="0.35">
      <c r="ER794" s="32" t="str">
        <f t="shared" si="230"/>
        <v/>
      </c>
      <c r="ES794" s="32" t="e">
        <f t="shared" si="231"/>
        <v>#N/A</v>
      </c>
    </row>
    <row r="795" spans="148:149" x14ac:dyDescent="0.35">
      <c r="ER795" s="32" t="str">
        <f t="shared" si="230"/>
        <v/>
      </c>
      <c r="ES795" s="32" t="e">
        <f t="shared" si="231"/>
        <v>#N/A</v>
      </c>
    </row>
    <row r="796" spans="148:149" x14ac:dyDescent="0.35">
      <c r="ER796" s="32" t="str">
        <f t="shared" si="230"/>
        <v/>
      </c>
      <c r="ES796" s="32" t="e">
        <f t="shared" si="231"/>
        <v>#N/A</v>
      </c>
    </row>
    <row r="797" spans="148:149" x14ac:dyDescent="0.35">
      <c r="ER797" s="32" t="str">
        <f t="shared" si="230"/>
        <v/>
      </c>
      <c r="ES797" s="32" t="e">
        <f t="shared" si="231"/>
        <v>#N/A</v>
      </c>
    </row>
    <row r="798" spans="148:149" x14ac:dyDescent="0.35">
      <c r="ER798" s="32" t="str">
        <f t="shared" si="230"/>
        <v/>
      </c>
      <c r="ES798" s="32" t="e">
        <f t="shared" si="231"/>
        <v>#N/A</v>
      </c>
    </row>
    <row r="799" spans="148:149" x14ac:dyDescent="0.35">
      <c r="ER799" s="32" t="str">
        <f t="shared" si="230"/>
        <v/>
      </c>
      <c r="ES799" s="32" t="e">
        <f t="shared" si="231"/>
        <v>#N/A</v>
      </c>
    </row>
    <row r="800" spans="148:149" x14ac:dyDescent="0.35">
      <c r="ER800" s="32" t="str">
        <f t="shared" si="230"/>
        <v/>
      </c>
      <c r="ES800" s="32" t="e">
        <f t="shared" si="231"/>
        <v>#N/A</v>
      </c>
    </row>
    <row r="801" spans="148:149" x14ac:dyDescent="0.35">
      <c r="ER801" s="32" t="str">
        <f t="shared" si="230"/>
        <v/>
      </c>
      <c r="ES801" s="32" t="e">
        <f t="shared" si="231"/>
        <v>#N/A</v>
      </c>
    </row>
    <row r="802" spans="148:149" x14ac:dyDescent="0.35">
      <c r="ER802" s="32" t="str">
        <f t="shared" si="230"/>
        <v/>
      </c>
      <c r="ES802" s="32" t="e">
        <f t="shared" si="231"/>
        <v>#N/A</v>
      </c>
    </row>
    <row r="803" spans="148:149" x14ac:dyDescent="0.35">
      <c r="ER803" s="32" t="str">
        <f t="shared" si="230"/>
        <v/>
      </c>
      <c r="ES803" s="32" t="e">
        <f t="shared" si="231"/>
        <v>#N/A</v>
      </c>
    </row>
    <row r="804" spans="148:149" x14ac:dyDescent="0.35">
      <c r="ER804" s="32" t="str">
        <f t="shared" si="230"/>
        <v/>
      </c>
      <c r="ES804" s="32" t="e">
        <f t="shared" si="231"/>
        <v>#N/A</v>
      </c>
    </row>
    <row r="805" spans="148:149" x14ac:dyDescent="0.35">
      <c r="ER805" s="32" t="str">
        <f t="shared" si="230"/>
        <v/>
      </c>
      <c r="ES805" s="32" t="e">
        <f t="shared" si="231"/>
        <v>#N/A</v>
      </c>
    </row>
    <row r="806" spans="148:149" x14ac:dyDescent="0.35">
      <c r="ER806" s="32" t="str">
        <f t="shared" si="230"/>
        <v/>
      </c>
      <c r="ES806" s="32" t="e">
        <f t="shared" si="231"/>
        <v>#N/A</v>
      </c>
    </row>
    <row r="807" spans="148:149" x14ac:dyDescent="0.35">
      <c r="ER807" s="32" t="str">
        <f t="shared" si="230"/>
        <v/>
      </c>
      <c r="ES807" s="32" t="e">
        <f t="shared" si="231"/>
        <v>#N/A</v>
      </c>
    </row>
    <row r="808" spans="148:149" x14ac:dyDescent="0.35">
      <c r="ER808" s="32" t="str">
        <f t="shared" si="230"/>
        <v/>
      </c>
      <c r="ES808" s="32" t="e">
        <f t="shared" si="231"/>
        <v>#N/A</v>
      </c>
    </row>
    <row r="809" spans="148:149" x14ac:dyDescent="0.35">
      <c r="ER809" s="32" t="str">
        <f t="shared" si="230"/>
        <v/>
      </c>
      <c r="ES809" s="32" t="e">
        <f t="shared" si="231"/>
        <v>#N/A</v>
      </c>
    </row>
    <row r="810" spans="148:149" x14ac:dyDescent="0.35">
      <c r="ER810" s="32" t="str">
        <f t="shared" si="230"/>
        <v/>
      </c>
      <c r="ES810" s="32" t="e">
        <f t="shared" si="231"/>
        <v>#N/A</v>
      </c>
    </row>
    <row r="811" spans="148:149" x14ac:dyDescent="0.35">
      <c r="ER811" s="32" t="str">
        <f t="shared" si="230"/>
        <v/>
      </c>
      <c r="ES811" s="32" t="e">
        <f t="shared" si="231"/>
        <v>#N/A</v>
      </c>
    </row>
    <row r="812" spans="148:149" x14ac:dyDescent="0.35">
      <c r="ER812" s="32" t="str">
        <f t="shared" si="230"/>
        <v/>
      </c>
      <c r="ES812" s="32" t="e">
        <f t="shared" si="231"/>
        <v>#N/A</v>
      </c>
    </row>
    <row r="813" spans="148:149" x14ac:dyDescent="0.35">
      <c r="ER813" s="32" t="str">
        <f t="shared" si="230"/>
        <v/>
      </c>
      <c r="ES813" s="32" t="e">
        <f t="shared" si="231"/>
        <v>#N/A</v>
      </c>
    </row>
    <row r="814" spans="148:149" x14ac:dyDescent="0.35">
      <c r="ER814" s="32" t="str">
        <f t="shared" si="230"/>
        <v/>
      </c>
      <c r="ES814" s="32" t="e">
        <f t="shared" si="231"/>
        <v>#N/A</v>
      </c>
    </row>
    <row r="815" spans="148:149" x14ac:dyDescent="0.35">
      <c r="ER815" s="32" t="str">
        <f t="shared" si="230"/>
        <v/>
      </c>
      <c r="ES815" s="32" t="e">
        <f t="shared" si="231"/>
        <v>#N/A</v>
      </c>
    </row>
    <row r="816" spans="148:149" x14ac:dyDescent="0.35">
      <c r="ER816" s="32" t="str">
        <f t="shared" ref="ER816:ER879" si="232">ET816&amp;EU816</f>
        <v/>
      </c>
      <c r="ES816" s="32" t="e">
        <f t="shared" si="231"/>
        <v>#N/A</v>
      </c>
    </row>
    <row r="817" spans="148:149" x14ac:dyDescent="0.35">
      <c r="ER817" s="32" t="str">
        <f t="shared" si="232"/>
        <v/>
      </c>
      <c r="ES817" s="32" t="e">
        <f t="shared" si="231"/>
        <v>#N/A</v>
      </c>
    </row>
    <row r="818" spans="148:149" x14ac:dyDescent="0.35">
      <c r="ER818" s="32" t="str">
        <f t="shared" si="232"/>
        <v/>
      </c>
      <c r="ES818" s="32" t="e">
        <f t="shared" si="231"/>
        <v>#N/A</v>
      </c>
    </row>
    <row r="819" spans="148:149" x14ac:dyDescent="0.35">
      <c r="ER819" s="32" t="str">
        <f t="shared" si="232"/>
        <v/>
      </c>
      <c r="ES819" s="32" t="e">
        <f t="shared" si="231"/>
        <v>#N/A</v>
      </c>
    </row>
    <row r="820" spans="148:149" x14ac:dyDescent="0.35">
      <c r="ER820" s="32" t="str">
        <f t="shared" si="232"/>
        <v/>
      </c>
      <c r="ES820" s="32" t="e">
        <f t="shared" si="231"/>
        <v>#N/A</v>
      </c>
    </row>
    <row r="821" spans="148:149" x14ac:dyDescent="0.35">
      <c r="ER821" s="32" t="str">
        <f t="shared" si="232"/>
        <v/>
      </c>
      <c r="ES821" s="32" t="e">
        <f t="shared" si="231"/>
        <v>#N/A</v>
      </c>
    </row>
    <row r="822" spans="148:149" x14ac:dyDescent="0.35">
      <c r="ER822" s="32" t="str">
        <f t="shared" si="232"/>
        <v/>
      </c>
      <c r="ES822" s="32" t="e">
        <f t="shared" si="231"/>
        <v>#N/A</v>
      </c>
    </row>
    <row r="823" spans="148:149" x14ac:dyDescent="0.35">
      <c r="ER823" s="32" t="str">
        <f t="shared" si="232"/>
        <v/>
      </c>
      <c r="ES823" s="32" t="e">
        <f t="shared" si="231"/>
        <v>#N/A</v>
      </c>
    </row>
    <row r="824" spans="148:149" x14ac:dyDescent="0.35">
      <c r="ER824" s="32" t="str">
        <f t="shared" si="232"/>
        <v/>
      </c>
      <c r="ES824" s="32" t="e">
        <f t="shared" si="231"/>
        <v>#N/A</v>
      </c>
    </row>
    <row r="825" spans="148:149" x14ac:dyDescent="0.35">
      <c r="ER825" s="32" t="str">
        <f t="shared" si="232"/>
        <v/>
      </c>
      <c r="ES825" s="32" t="e">
        <f t="shared" si="231"/>
        <v>#N/A</v>
      </c>
    </row>
    <row r="826" spans="148:149" x14ac:dyDescent="0.35">
      <c r="ER826" s="32" t="str">
        <f t="shared" si="232"/>
        <v/>
      </c>
      <c r="ES826" s="32" t="e">
        <f t="shared" si="231"/>
        <v>#N/A</v>
      </c>
    </row>
    <row r="827" spans="148:149" x14ac:dyDescent="0.35">
      <c r="ER827" s="32" t="str">
        <f t="shared" si="232"/>
        <v/>
      </c>
      <c r="ES827" s="32" t="e">
        <f t="shared" si="231"/>
        <v>#N/A</v>
      </c>
    </row>
    <row r="828" spans="148:149" x14ac:dyDescent="0.35">
      <c r="ER828" s="32" t="str">
        <f t="shared" si="232"/>
        <v/>
      </c>
      <c r="ES828" s="32" t="e">
        <f t="shared" si="231"/>
        <v>#N/A</v>
      </c>
    </row>
    <row r="829" spans="148:149" x14ac:dyDescent="0.35">
      <c r="ER829" s="32" t="str">
        <f t="shared" si="232"/>
        <v/>
      </c>
      <c r="ES829" s="32" t="e">
        <f t="shared" si="231"/>
        <v>#N/A</v>
      </c>
    </row>
    <row r="830" spans="148:149" x14ac:dyDescent="0.35">
      <c r="ER830" s="32" t="str">
        <f t="shared" si="232"/>
        <v/>
      </c>
      <c r="ES830" s="32" t="e">
        <f t="shared" si="231"/>
        <v>#N/A</v>
      </c>
    </row>
    <row r="831" spans="148:149" x14ac:dyDescent="0.35">
      <c r="ER831" s="32" t="str">
        <f t="shared" si="232"/>
        <v/>
      </c>
      <c r="ES831" s="32" t="e">
        <f t="shared" si="231"/>
        <v>#N/A</v>
      </c>
    </row>
    <row r="832" spans="148:149" x14ac:dyDescent="0.35">
      <c r="ER832" s="32" t="str">
        <f t="shared" si="232"/>
        <v/>
      </c>
      <c r="ES832" s="32" t="e">
        <f t="shared" si="231"/>
        <v>#N/A</v>
      </c>
    </row>
    <row r="833" spans="148:149" x14ac:dyDescent="0.35">
      <c r="ER833" s="32" t="str">
        <f t="shared" si="232"/>
        <v/>
      </c>
      <c r="ES833" s="32" t="e">
        <f t="shared" si="231"/>
        <v>#N/A</v>
      </c>
    </row>
    <row r="834" spans="148:149" x14ac:dyDescent="0.35">
      <c r="ER834" s="32" t="str">
        <f t="shared" si="232"/>
        <v/>
      </c>
      <c r="ES834" s="32" t="e">
        <f t="shared" si="231"/>
        <v>#N/A</v>
      </c>
    </row>
    <row r="835" spans="148:149" x14ac:dyDescent="0.35">
      <c r="ER835" s="32" t="str">
        <f t="shared" si="232"/>
        <v/>
      </c>
      <c r="ES835" s="32" t="e">
        <f t="shared" si="231"/>
        <v>#N/A</v>
      </c>
    </row>
    <row r="836" spans="148:149" x14ac:dyDescent="0.35">
      <c r="ER836" s="32" t="str">
        <f t="shared" si="232"/>
        <v/>
      </c>
      <c r="ES836" s="32" t="e">
        <f t="shared" si="231"/>
        <v>#N/A</v>
      </c>
    </row>
    <row r="837" spans="148:149" x14ac:dyDescent="0.35">
      <c r="ER837" s="32" t="str">
        <f t="shared" si="232"/>
        <v/>
      </c>
      <c r="ES837" s="32" t="e">
        <f t="shared" si="231"/>
        <v>#N/A</v>
      </c>
    </row>
    <row r="838" spans="148:149" x14ac:dyDescent="0.35">
      <c r="ER838" s="32" t="str">
        <f t="shared" si="232"/>
        <v/>
      </c>
      <c r="ES838" s="32" t="e">
        <f t="shared" si="231"/>
        <v>#N/A</v>
      </c>
    </row>
    <row r="839" spans="148:149" x14ac:dyDescent="0.35">
      <c r="ER839" s="32" t="str">
        <f t="shared" si="232"/>
        <v/>
      </c>
      <c r="ES839" s="32" t="e">
        <f t="shared" si="231"/>
        <v>#N/A</v>
      </c>
    </row>
    <row r="840" spans="148:149" x14ac:dyDescent="0.35">
      <c r="ER840" s="32" t="str">
        <f t="shared" si="232"/>
        <v/>
      </c>
      <c r="ES840" s="32" t="e">
        <f t="shared" ref="ES840:ES903" si="233">VLOOKUP(EU840,M:N,2,0)=EV840</f>
        <v>#N/A</v>
      </c>
    </row>
    <row r="841" spans="148:149" x14ac:dyDescent="0.35">
      <c r="ER841" s="32" t="str">
        <f t="shared" si="232"/>
        <v/>
      </c>
      <c r="ES841" s="32" t="e">
        <f t="shared" si="233"/>
        <v>#N/A</v>
      </c>
    </row>
    <row r="842" spans="148:149" x14ac:dyDescent="0.35">
      <c r="ER842" s="32" t="str">
        <f t="shared" si="232"/>
        <v/>
      </c>
      <c r="ES842" s="32" t="e">
        <f t="shared" si="233"/>
        <v>#N/A</v>
      </c>
    </row>
    <row r="843" spans="148:149" x14ac:dyDescent="0.35">
      <c r="ER843" s="32" t="str">
        <f t="shared" si="232"/>
        <v/>
      </c>
      <c r="ES843" s="32" t="e">
        <f t="shared" si="233"/>
        <v>#N/A</v>
      </c>
    </row>
    <row r="844" spans="148:149" x14ac:dyDescent="0.35">
      <c r="ER844" s="32" t="str">
        <f t="shared" si="232"/>
        <v/>
      </c>
      <c r="ES844" s="32" t="e">
        <f t="shared" si="233"/>
        <v>#N/A</v>
      </c>
    </row>
    <row r="845" spans="148:149" x14ac:dyDescent="0.35">
      <c r="ER845" s="32" t="str">
        <f t="shared" si="232"/>
        <v/>
      </c>
      <c r="ES845" s="32" t="e">
        <f t="shared" si="233"/>
        <v>#N/A</v>
      </c>
    </row>
    <row r="846" spans="148:149" x14ac:dyDescent="0.35">
      <c r="ER846" s="32" t="str">
        <f t="shared" si="232"/>
        <v/>
      </c>
      <c r="ES846" s="32" t="e">
        <f t="shared" si="233"/>
        <v>#N/A</v>
      </c>
    </row>
    <row r="847" spans="148:149" x14ac:dyDescent="0.35">
      <c r="ER847" s="32" t="str">
        <f t="shared" si="232"/>
        <v/>
      </c>
      <c r="ES847" s="32" t="e">
        <f t="shared" si="233"/>
        <v>#N/A</v>
      </c>
    </row>
    <row r="848" spans="148:149" x14ac:dyDescent="0.35">
      <c r="ER848" s="32" t="str">
        <f t="shared" si="232"/>
        <v/>
      </c>
      <c r="ES848" s="32" t="e">
        <f t="shared" si="233"/>
        <v>#N/A</v>
      </c>
    </row>
    <row r="849" spans="148:149" x14ac:dyDescent="0.35">
      <c r="ER849" s="32" t="str">
        <f t="shared" si="232"/>
        <v/>
      </c>
      <c r="ES849" s="32" t="e">
        <f t="shared" si="233"/>
        <v>#N/A</v>
      </c>
    </row>
    <row r="850" spans="148:149" x14ac:dyDescent="0.35">
      <c r="ER850" s="32" t="str">
        <f t="shared" si="232"/>
        <v/>
      </c>
      <c r="ES850" s="32" t="e">
        <f t="shared" si="233"/>
        <v>#N/A</v>
      </c>
    </row>
    <row r="851" spans="148:149" x14ac:dyDescent="0.35">
      <c r="ER851" s="32" t="str">
        <f t="shared" si="232"/>
        <v/>
      </c>
      <c r="ES851" s="32" t="e">
        <f t="shared" si="233"/>
        <v>#N/A</v>
      </c>
    </row>
    <row r="852" spans="148:149" x14ac:dyDescent="0.35">
      <c r="ER852" s="32" t="str">
        <f t="shared" si="232"/>
        <v/>
      </c>
      <c r="ES852" s="32" t="e">
        <f t="shared" si="233"/>
        <v>#N/A</v>
      </c>
    </row>
    <row r="853" spans="148:149" x14ac:dyDescent="0.35">
      <c r="ER853" s="32" t="str">
        <f t="shared" si="232"/>
        <v/>
      </c>
      <c r="ES853" s="32" t="e">
        <f t="shared" si="233"/>
        <v>#N/A</v>
      </c>
    </row>
    <row r="854" spans="148:149" x14ac:dyDescent="0.35">
      <c r="ER854" s="32" t="str">
        <f t="shared" si="232"/>
        <v/>
      </c>
      <c r="ES854" s="32" t="e">
        <f t="shared" si="233"/>
        <v>#N/A</v>
      </c>
    </row>
    <row r="855" spans="148:149" x14ac:dyDescent="0.35">
      <c r="ER855" s="32" t="str">
        <f t="shared" si="232"/>
        <v/>
      </c>
      <c r="ES855" s="32" t="e">
        <f t="shared" si="233"/>
        <v>#N/A</v>
      </c>
    </row>
    <row r="856" spans="148:149" x14ac:dyDescent="0.35">
      <c r="ER856" s="32" t="str">
        <f t="shared" si="232"/>
        <v/>
      </c>
      <c r="ES856" s="32" t="e">
        <f t="shared" si="233"/>
        <v>#N/A</v>
      </c>
    </row>
    <row r="857" spans="148:149" x14ac:dyDescent="0.35">
      <c r="ER857" s="32" t="str">
        <f t="shared" si="232"/>
        <v/>
      </c>
      <c r="ES857" s="32" t="e">
        <f t="shared" si="233"/>
        <v>#N/A</v>
      </c>
    </row>
    <row r="858" spans="148:149" x14ac:dyDescent="0.35">
      <c r="ER858" s="32" t="str">
        <f t="shared" si="232"/>
        <v/>
      </c>
      <c r="ES858" s="32" t="e">
        <f t="shared" si="233"/>
        <v>#N/A</v>
      </c>
    </row>
    <row r="859" spans="148:149" x14ac:dyDescent="0.35">
      <c r="ER859" s="32" t="str">
        <f t="shared" si="232"/>
        <v/>
      </c>
      <c r="ES859" s="32" t="e">
        <f t="shared" si="233"/>
        <v>#N/A</v>
      </c>
    </row>
    <row r="860" spans="148:149" x14ac:dyDescent="0.35">
      <c r="ER860" s="32" t="str">
        <f t="shared" si="232"/>
        <v/>
      </c>
      <c r="ES860" s="32" t="e">
        <f t="shared" si="233"/>
        <v>#N/A</v>
      </c>
    </row>
    <row r="861" spans="148:149" x14ac:dyDescent="0.35">
      <c r="ER861" s="32" t="str">
        <f t="shared" si="232"/>
        <v/>
      </c>
      <c r="ES861" s="32" t="e">
        <f t="shared" si="233"/>
        <v>#N/A</v>
      </c>
    </row>
    <row r="862" spans="148:149" x14ac:dyDescent="0.35">
      <c r="ER862" s="32" t="str">
        <f t="shared" si="232"/>
        <v/>
      </c>
      <c r="ES862" s="32" t="e">
        <f t="shared" si="233"/>
        <v>#N/A</v>
      </c>
    </row>
    <row r="863" spans="148:149" x14ac:dyDescent="0.35">
      <c r="ER863" s="32" t="str">
        <f t="shared" si="232"/>
        <v/>
      </c>
      <c r="ES863" s="32" t="e">
        <f t="shared" si="233"/>
        <v>#N/A</v>
      </c>
    </row>
    <row r="864" spans="148:149" x14ac:dyDescent="0.35">
      <c r="ER864" s="32" t="str">
        <f t="shared" si="232"/>
        <v/>
      </c>
      <c r="ES864" s="32" t="e">
        <f t="shared" si="233"/>
        <v>#N/A</v>
      </c>
    </row>
    <row r="865" spans="148:149" x14ac:dyDescent="0.35">
      <c r="ER865" s="32" t="str">
        <f t="shared" si="232"/>
        <v/>
      </c>
      <c r="ES865" s="32" t="e">
        <f t="shared" si="233"/>
        <v>#N/A</v>
      </c>
    </row>
    <row r="866" spans="148:149" x14ac:dyDescent="0.35">
      <c r="ER866" s="32" t="str">
        <f t="shared" si="232"/>
        <v/>
      </c>
      <c r="ES866" s="32" t="e">
        <f t="shared" si="233"/>
        <v>#N/A</v>
      </c>
    </row>
    <row r="867" spans="148:149" x14ac:dyDescent="0.35">
      <c r="ER867" s="32" t="str">
        <f t="shared" si="232"/>
        <v/>
      </c>
      <c r="ES867" s="32" t="e">
        <f t="shared" si="233"/>
        <v>#N/A</v>
      </c>
    </row>
    <row r="868" spans="148:149" x14ac:dyDescent="0.35">
      <c r="ER868" s="32" t="str">
        <f t="shared" si="232"/>
        <v/>
      </c>
      <c r="ES868" s="32" t="e">
        <f t="shared" si="233"/>
        <v>#N/A</v>
      </c>
    </row>
    <row r="869" spans="148:149" x14ac:dyDescent="0.35">
      <c r="ER869" s="32" t="str">
        <f t="shared" si="232"/>
        <v/>
      </c>
      <c r="ES869" s="32" t="e">
        <f t="shared" si="233"/>
        <v>#N/A</v>
      </c>
    </row>
    <row r="870" spans="148:149" x14ac:dyDescent="0.35">
      <c r="ER870" s="32" t="str">
        <f t="shared" si="232"/>
        <v/>
      </c>
      <c r="ES870" s="32" t="e">
        <f t="shared" si="233"/>
        <v>#N/A</v>
      </c>
    </row>
    <row r="871" spans="148:149" x14ac:dyDescent="0.35">
      <c r="ER871" s="32" t="str">
        <f t="shared" si="232"/>
        <v/>
      </c>
      <c r="ES871" s="32" t="e">
        <f t="shared" si="233"/>
        <v>#N/A</v>
      </c>
    </row>
    <row r="872" spans="148:149" x14ac:dyDescent="0.35">
      <c r="ER872" s="32" t="str">
        <f t="shared" si="232"/>
        <v/>
      </c>
      <c r="ES872" s="32" t="e">
        <f t="shared" si="233"/>
        <v>#N/A</v>
      </c>
    </row>
    <row r="873" spans="148:149" x14ac:dyDescent="0.35">
      <c r="ER873" s="32" t="str">
        <f t="shared" si="232"/>
        <v/>
      </c>
      <c r="ES873" s="32" t="e">
        <f t="shared" si="233"/>
        <v>#N/A</v>
      </c>
    </row>
    <row r="874" spans="148:149" x14ac:dyDescent="0.35">
      <c r="ER874" s="32" t="str">
        <f t="shared" si="232"/>
        <v/>
      </c>
      <c r="ES874" s="32" t="e">
        <f t="shared" si="233"/>
        <v>#N/A</v>
      </c>
    </row>
    <row r="875" spans="148:149" x14ac:dyDescent="0.35">
      <c r="ER875" s="32" t="str">
        <f t="shared" si="232"/>
        <v/>
      </c>
      <c r="ES875" s="32" t="e">
        <f t="shared" si="233"/>
        <v>#N/A</v>
      </c>
    </row>
    <row r="876" spans="148:149" x14ac:dyDescent="0.35">
      <c r="ER876" s="32" t="str">
        <f t="shared" si="232"/>
        <v/>
      </c>
      <c r="ES876" s="32" t="e">
        <f t="shared" si="233"/>
        <v>#N/A</v>
      </c>
    </row>
    <row r="877" spans="148:149" x14ac:dyDescent="0.35">
      <c r="ER877" s="32" t="str">
        <f t="shared" si="232"/>
        <v/>
      </c>
      <c r="ES877" s="32" t="e">
        <f t="shared" si="233"/>
        <v>#N/A</v>
      </c>
    </row>
    <row r="878" spans="148:149" x14ac:dyDescent="0.35">
      <c r="ER878" s="32" t="str">
        <f t="shared" si="232"/>
        <v/>
      </c>
      <c r="ES878" s="32" t="e">
        <f t="shared" si="233"/>
        <v>#N/A</v>
      </c>
    </row>
    <row r="879" spans="148:149" x14ac:dyDescent="0.35">
      <c r="ER879" s="32" t="str">
        <f t="shared" si="232"/>
        <v/>
      </c>
      <c r="ES879" s="32" t="e">
        <f t="shared" si="233"/>
        <v>#N/A</v>
      </c>
    </row>
    <row r="880" spans="148:149" x14ac:dyDescent="0.35">
      <c r="ER880" s="32" t="str">
        <f t="shared" ref="ER880:ER943" si="234">ET880&amp;EU880</f>
        <v/>
      </c>
      <c r="ES880" s="32" t="e">
        <f t="shared" si="233"/>
        <v>#N/A</v>
      </c>
    </row>
    <row r="881" spans="148:149" x14ac:dyDescent="0.35">
      <c r="ER881" s="32" t="str">
        <f t="shared" si="234"/>
        <v/>
      </c>
      <c r="ES881" s="32" t="e">
        <f t="shared" si="233"/>
        <v>#N/A</v>
      </c>
    </row>
    <row r="882" spans="148:149" x14ac:dyDescent="0.35">
      <c r="ER882" s="32" t="str">
        <f t="shared" si="234"/>
        <v/>
      </c>
      <c r="ES882" s="32" t="e">
        <f t="shared" si="233"/>
        <v>#N/A</v>
      </c>
    </row>
    <row r="883" spans="148:149" x14ac:dyDescent="0.35">
      <c r="ER883" s="32" t="str">
        <f t="shared" si="234"/>
        <v/>
      </c>
      <c r="ES883" s="32" t="e">
        <f t="shared" si="233"/>
        <v>#N/A</v>
      </c>
    </row>
    <row r="884" spans="148:149" x14ac:dyDescent="0.35">
      <c r="ER884" s="32" t="str">
        <f t="shared" si="234"/>
        <v/>
      </c>
      <c r="ES884" s="32" t="e">
        <f t="shared" si="233"/>
        <v>#N/A</v>
      </c>
    </row>
    <row r="885" spans="148:149" x14ac:dyDescent="0.35">
      <c r="ER885" s="32" t="str">
        <f t="shared" si="234"/>
        <v/>
      </c>
      <c r="ES885" s="32" t="e">
        <f t="shared" si="233"/>
        <v>#N/A</v>
      </c>
    </row>
    <row r="886" spans="148:149" x14ac:dyDescent="0.35">
      <c r="ER886" s="32" t="str">
        <f t="shared" si="234"/>
        <v/>
      </c>
      <c r="ES886" s="32" t="e">
        <f t="shared" si="233"/>
        <v>#N/A</v>
      </c>
    </row>
    <row r="887" spans="148:149" x14ac:dyDescent="0.35">
      <c r="ER887" s="32" t="str">
        <f t="shared" si="234"/>
        <v/>
      </c>
      <c r="ES887" s="32" t="e">
        <f t="shared" si="233"/>
        <v>#N/A</v>
      </c>
    </row>
    <row r="888" spans="148:149" x14ac:dyDescent="0.35">
      <c r="ER888" s="32" t="str">
        <f t="shared" si="234"/>
        <v/>
      </c>
      <c r="ES888" s="32" t="e">
        <f t="shared" si="233"/>
        <v>#N/A</v>
      </c>
    </row>
    <row r="889" spans="148:149" x14ac:dyDescent="0.35">
      <c r="ER889" s="32" t="str">
        <f t="shared" si="234"/>
        <v/>
      </c>
      <c r="ES889" s="32" t="e">
        <f t="shared" si="233"/>
        <v>#N/A</v>
      </c>
    </row>
    <row r="890" spans="148:149" x14ac:dyDescent="0.35">
      <c r="ER890" s="32" t="str">
        <f t="shared" si="234"/>
        <v/>
      </c>
      <c r="ES890" s="32" t="e">
        <f t="shared" si="233"/>
        <v>#N/A</v>
      </c>
    </row>
    <row r="891" spans="148:149" x14ac:dyDescent="0.35">
      <c r="ER891" s="32" t="str">
        <f t="shared" si="234"/>
        <v/>
      </c>
      <c r="ES891" s="32" t="e">
        <f t="shared" si="233"/>
        <v>#N/A</v>
      </c>
    </row>
    <row r="892" spans="148:149" x14ac:dyDescent="0.35">
      <c r="ER892" s="32" t="str">
        <f t="shared" si="234"/>
        <v/>
      </c>
      <c r="ES892" s="32" t="e">
        <f t="shared" si="233"/>
        <v>#N/A</v>
      </c>
    </row>
    <row r="893" spans="148:149" x14ac:dyDescent="0.35">
      <c r="ER893" s="32" t="str">
        <f t="shared" si="234"/>
        <v/>
      </c>
      <c r="ES893" s="32" t="e">
        <f t="shared" si="233"/>
        <v>#N/A</v>
      </c>
    </row>
    <row r="894" spans="148:149" x14ac:dyDescent="0.35">
      <c r="ER894" s="32" t="str">
        <f t="shared" si="234"/>
        <v/>
      </c>
      <c r="ES894" s="32" t="e">
        <f t="shared" si="233"/>
        <v>#N/A</v>
      </c>
    </row>
    <row r="895" spans="148:149" x14ac:dyDescent="0.35">
      <c r="ER895" s="32" t="str">
        <f t="shared" si="234"/>
        <v/>
      </c>
      <c r="ES895" s="32" t="e">
        <f t="shared" si="233"/>
        <v>#N/A</v>
      </c>
    </row>
    <row r="896" spans="148:149" x14ac:dyDescent="0.35">
      <c r="ER896" s="32" t="str">
        <f t="shared" si="234"/>
        <v/>
      </c>
      <c r="ES896" s="32" t="e">
        <f t="shared" si="233"/>
        <v>#N/A</v>
      </c>
    </row>
    <row r="897" spans="148:149" x14ac:dyDescent="0.35">
      <c r="ER897" s="32" t="str">
        <f t="shared" si="234"/>
        <v/>
      </c>
      <c r="ES897" s="32" t="e">
        <f t="shared" si="233"/>
        <v>#N/A</v>
      </c>
    </row>
    <row r="898" spans="148:149" x14ac:dyDescent="0.35">
      <c r="ER898" s="32" t="str">
        <f t="shared" si="234"/>
        <v/>
      </c>
      <c r="ES898" s="32" t="e">
        <f t="shared" si="233"/>
        <v>#N/A</v>
      </c>
    </row>
    <row r="899" spans="148:149" x14ac:dyDescent="0.35">
      <c r="ER899" s="32" t="str">
        <f t="shared" si="234"/>
        <v/>
      </c>
      <c r="ES899" s="32" t="e">
        <f t="shared" si="233"/>
        <v>#N/A</v>
      </c>
    </row>
    <row r="900" spans="148:149" x14ac:dyDescent="0.35">
      <c r="ER900" s="32" t="str">
        <f t="shared" si="234"/>
        <v/>
      </c>
      <c r="ES900" s="32" t="e">
        <f t="shared" si="233"/>
        <v>#N/A</v>
      </c>
    </row>
    <row r="901" spans="148:149" x14ac:dyDescent="0.35">
      <c r="ER901" s="32" t="str">
        <f t="shared" si="234"/>
        <v/>
      </c>
      <c r="ES901" s="32" t="e">
        <f t="shared" si="233"/>
        <v>#N/A</v>
      </c>
    </row>
    <row r="902" spans="148:149" x14ac:dyDescent="0.35">
      <c r="ER902" s="32" t="str">
        <f t="shared" si="234"/>
        <v/>
      </c>
      <c r="ES902" s="32" t="e">
        <f t="shared" si="233"/>
        <v>#N/A</v>
      </c>
    </row>
    <row r="903" spans="148:149" x14ac:dyDescent="0.35">
      <c r="ER903" s="32" t="str">
        <f t="shared" si="234"/>
        <v/>
      </c>
      <c r="ES903" s="32" t="e">
        <f t="shared" si="233"/>
        <v>#N/A</v>
      </c>
    </row>
    <row r="904" spans="148:149" x14ac:dyDescent="0.35">
      <c r="ER904" s="32" t="str">
        <f t="shared" si="234"/>
        <v/>
      </c>
      <c r="ES904" s="32" t="e">
        <f t="shared" ref="ES904:ES967" si="235">VLOOKUP(EU904,M:N,2,0)=EV904</f>
        <v>#N/A</v>
      </c>
    </row>
    <row r="905" spans="148:149" x14ac:dyDescent="0.35">
      <c r="ER905" s="32" t="str">
        <f t="shared" si="234"/>
        <v/>
      </c>
      <c r="ES905" s="32" t="e">
        <f t="shared" si="235"/>
        <v>#N/A</v>
      </c>
    </row>
    <row r="906" spans="148:149" x14ac:dyDescent="0.35">
      <c r="ER906" s="32" t="str">
        <f t="shared" si="234"/>
        <v/>
      </c>
      <c r="ES906" s="32" t="e">
        <f t="shared" si="235"/>
        <v>#N/A</v>
      </c>
    </row>
    <row r="907" spans="148:149" x14ac:dyDescent="0.35">
      <c r="ER907" s="32" t="str">
        <f t="shared" si="234"/>
        <v/>
      </c>
      <c r="ES907" s="32" t="e">
        <f t="shared" si="235"/>
        <v>#N/A</v>
      </c>
    </row>
    <row r="908" spans="148:149" x14ac:dyDescent="0.35">
      <c r="ER908" s="32" t="str">
        <f t="shared" si="234"/>
        <v/>
      </c>
      <c r="ES908" s="32" t="e">
        <f t="shared" si="235"/>
        <v>#N/A</v>
      </c>
    </row>
    <row r="909" spans="148:149" x14ac:dyDescent="0.35">
      <c r="ER909" s="32" t="str">
        <f t="shared" si="234"/>
        <v/>
      </c>
      <c r="ES909" s="32" t="e">
        <f t="shared" si="235"/>
        <v>#N/A</v>
      </c>
    </row>
    <row r="910" spans="148:149" x14ac:dyDescent="0.35">
      <c r="ER910" s="32" t="str">
        <f t="shared" si="234"/>
        <v/>
      </c>
      <c r="ES910" s="32" t="e">
        <f t="shared" si="235"/>
        <v>#N/A</v>
      </c>
    </row>
    <row r="911" spans="148:149" x14ac:dyDescent="0.35">
      <c r="ER911" s="32" t="str">
        <f t="shared" si="234"/>
        <v/>
      </c>
      <c r="ES911" s="32" t="e">
        <f t="shared" si="235"/>
        <v>#N/A</v>
      </c>
    </row>
    <row r="912" spans="148:149" x14ac:dyDescent="0.35">
      <c r="ER912" s="32" t="str">
        <f t="shared" si="234"/>
        <v/>
      </c>
      <c r="ES912" s="32" t="e">
        <f t="shared" si="235"/>
        <v>#N/A</v>
      </c>
    </row>
    <row r="913" spans="148:149" x14ac:dyDescent="0.35">
      <c r="ER913" s="32" t="str">
        <f t="shared" si="234"/>
        <v/>
      </c>
      <c r="ES913" s="32" t="e">
        <f t="shared" si="235"/>
        <v>#N/A</v>
      </c>
    </row>
    <row r="914" spans="148:149" x14ac:dyDescent="0.35">
      <c r="ER914" s="32" t="str">
        <f t="shared" si="234"/>
        <v/>
      </c>
      <c r="ES914" s="32" t="e">
        <f t="shared" si="235"/>
        <v>#N/A</v>
      </c>
    </row>
    <row r="915" spans="148:149" x14ac:dyDescent="0.35">
      <c r="ER915" s="32" t="str">
        <f t="shared" si="234"/>
        <v/>
      </c>
      <c r="ES915" s="32" t="e">
        <f t="shared" si="235"/>
        <v>#N/A</v>
      </c>
    </row>
    <row r="916" spans="148:149" x14ac:dyDescent="0.35">
      <c r="ER916" s="32" t="str">
        <f t="shared" si="234"/>
        <v/>
      </c>
      <c r="ES916" s="32" t="e">
        <f t="shared" si="235"/>
        <v>#N/A</v>
      </c>
    </row>
    <row r="917" spans="148:149" x14ac:dyDescent="0.35">
      <c r="ER917" s="32" t="str">
        <f t="shared" si="234"/>
        <v/>
      </c>
      <c r="ES917" s="32" t="e">
        <f t="shared" si="235"/>
        <v>#N/A</v>
      </c>
    </row>
    <row r="918" spans="148:149" x14ac:dyDescent="0.35">
      <c r="ER918" s="32" t="str">
        <f t="shared" si="234"/>
        <v/>
      </c>
      <c r="ES918" s="32" t="e">
        <f t="shared" si="235"/>
        <v>#N/A</v>
      </c>
    </row>
    <row r="919" spans="148:149" x14ac:dyDescent="0.35">
      <c r="ER919" s="32" t="str">
        <f t="shared" si="234"/>
        <v/>
      </c>
      <c r="ES919" s="32" t="e">
        <f t="shared" si="235"/>
        <v>#N/A</v>
      </c>
    </row>
    <row r="920" spans="148:149" x14ac:dyDescent="0.35">
      <c r="ER920" s="32" t="str">
        <f t="shared" si="234"/>
        <v/>
      </c>
      <c r="ES920" s="32" t="e">
        <f t="shared" si="235"/>
        <v>#N/A</v>
      </c>
    </row>
    <row r="921" spans="148:149" x14ac:dyDescent="0.35">
      <c r="ER921" s="32" t="str">
        <f t="shared" si="234"/>
        <v/>
      </c>
      <c r="ES921" s="32" t="e">
        <f t="shared" si="235"/>
        <v>#N/A</v>
      </c>
    </row>
    <row r="922" spans="148:149" x14ac:dyDescent="0.35">
      <c r="ER922" s="32" t="str">
        <f t="shared" si="234"/>
        <v/>
      </c>
      <c r="ES922" s="32" t="e">
        <f t="shared" si="235"/>
        <v>#N/A</v>
      </c>
    </row>
    <row r="923" spans="148:149" x14ac:dyDescent="0.35">
      <c r="ER923" s="32" t="str">
        <f t="shared" si="234"/>
        <v/>
      </c>
      <c r="ES923" s="32" t="e">
        <f t="shared" si="235"/>
        <v>#N/A</v>
      </c>
    </row>
    <row r="924" spans="148:149" x14ac:dyDescent="0.35">
      <c r="ER924" s="32" t="str">
        <f t="shared" si="234"/>
        <v/>
      </c>
      <c r="ES924" s="32" t="e">
        <f t="shared" si="235"/>
        <v>#N/A</v>
      </c>
    </row>
    <row r="925" spans="148:149" x14ac:dyDescent="0.35">
      <c r="ER925" s="32" t="str">
        <f t="shared" si="234"/>
        <v/>
      </c>
      <c r="ES925" s="32" t="e">
        <f t="shared" si="235"/>
        <v>#N/A</v>
      </c>
    </row>
    <row r="926" spans="148:149" x14ac:dyDescent="0.35">
      <c r="ER926" s="32" t="str">
        <f t="shared" si="234"/>
        <v/>
      </c>
      <c r="ES926" s="32" t="e">
        <f t="shared" si="235"/>
        <v>#N/A</v>
      </c>
    </row>
    <row r="927" spans="148:149" x14ac:dyDescent="0.35">
      <c r="ER927" s="32" t="str">
        <f t="shared" si="234"/>
        <v/>
      </c>
      <c r="ES927" s="32" t="e">
        <f t="shared" si="235"/>
        <v>#N/A</v>
      </c>
    </row>
    <row r="928" spans="148:149" x14ac:dyDescent="0.35">
      <c r="ER928" s="32" t="str">
        <f t="shared" si="234"/>
        <v/>
      </c>
      <c r="ES928" s="32" t="e">
        <f t="shared" si="235"/>
        <v>#N/A</v>
      </c>
    </row>
    <row r="929" spans="148:149" x14ac:dyDescent="0.35">
      <c r="ER929" s="32" t="str">
        <f t="shared" si="234"/>
        <v/>
      </c>
      <c r="ES929" s="32" t="e">
        <f t="shared" si="235"/>
        <v>#N/A</v>
      </c>
    </row>
    <row r="930" spans="148:149" x14ac:dyDescent="0.35">
      <c r="ER930" s="32" t="str">
        <f t="shared" si="234"/>
        <v/>
      </c>
      <c r="ES930" s="32" t="e">
        <f t="shared" si="235"/>
        <v>#N/A</v>
      </c>
    </row>
    <row r="931" spans="148:149" x14ac:dyDescent="0.35">
      <c r="ER931" s="32" t="str">
        <f t="shared" si="234"/>
        <v/>
      </c>
      <c r="ES931" s="32" t="e">
        <f t="shared" si="235"/>
        <v>#N/A</v>
      </c>
    </row>
    <row r="932" spans="148:149" x14ac:dyDescent="0.35">
      <c r="ER932" s="32" t="str">
        <f t="shared" si="234"/>
        <v/>
      </c>
      <c r="ES932" s="32" t="e">
        <f t="shared" si="235"/>
        <v>#N/A</v>
      </c>
    </row>
    <row r="933" spans="148:149" x14ac:dyDescent="0.35">
      <c r="ER933" s="32" t="str">
        <f t="shared" si="234"/>
        <v/>
      </c>
      <c r="ES933" s="32" t="e">
        <f t="shared" si="235"/>
        <v>#N/A</v>
      </c>
    </row>
    <row r="934" spans="148:149" x14ac:dyDescent="0.35">
      <c r="ER934" s="32" t="str">
        <f t="shared" si="234"/>
        <v/>
      </c>
      <c r="ES934" s="32" t="e">
        <f t="shared" si="235"/>
        <v>#N/A</v>
      </c>
    </row>
    <row r="935" spans="148:149" x14ac:dyDescent="0.35">
      <c r="ER935" s="32" t="str">
        <f t="shared" si="234"/>
        <v/>
      </c>
      <c r="ES935" s="32" t="e">
        <f t="shared" si="235"/>
        <v>#N/A</v>
      </c>
    </row>
    <row r="936" spans="148:149" x14ac:dyDescent="0.35">
      <c r="ER936" s="32" t="str">
        <f t="shared" si="234"/>
        <v/>
      </c>
      <c r="ES936" s="32" t="e">
        <f t="shared" si="235"/>
        <v>#N/A</v>
      </c>
    </row>
    <row r="937" spans="148:149" x14ac:dyDescent="0.35">
      <c r="ER937" s="32" t="str">
        <f t="shared" si="234"/>
        <v/>
      </c>
      <c r="ES937" s="32" t="e">
        <f t="shared" si="235"/>
        <v>#N/A</v>
      </c>
    </row>
    <row r="938" spans="148:149" x14ac:dyDescent="0.35">
      <c r="ER938" s="32" t="str">
        <f t="shared" si="234"/>
        <v/>
      </c>
      <c r="ES938" s="32" t="e">
        <f t="shared" si="235"/>
        <v>#N/A</v>
      </c>
    </row>
    <row r="939" spans="148:149" x14ac:dyDescent="0.35">
      <c r="ER939" s="32" t="str">
        <f t="shared" si="234"/>
        <v/>
      </c>
      <c r="ES939" s="32" t="e">
        <f t="shared" si="235"/>
        <v>#N/A</v>
      </c>
    </row>
    <row r="940" spans="148:149" x14ac:dyDescent="0.35">
      <c r="ER940" s="32" t="str">
        <f t="shared" si="234"/>
        <v/>
      </c>
      <c r="ES940" s="32" t="e">
        <f t="shared" si="235"/>
        <v>#N/A</v>
      </c>
    </row>
    <row r="941" spans="148:149" x14ac:dyDescent="0.35">
      <c r="ER941" s="32" t="str">
        <f t="shared" si="234"/>
        <v/>
      </c>
      <c r="ES941" s="32" t="e">
        <f t="shared" si="235"/>
        <v>#N/A</v>
      </c>
    </row>
    <row r="942" spans="148:149" x14ac:dyDescent="0.35">
      <c r="ER942" s="32" t="str">
        <f t="shared" si="234"/>
        <v/>
      </c>
      <c r="ES942" s="32" t="e">
        <f t="shared" si="235"/>
        <v>#N/A</v>
      </c>
    </row>
    <row r="943" spans="148:149" x14ac:dyDescent="0.35">
      <c r="ER943" s="32" t="str">
        <f t="shared" si="234"/>
        <v/>
      </c>
      <c r="ES943" s="32" t="e">
        <f t="shared" si="235"/>
        <v>#N/A</v>
      </c>
    </row>
    <row r="944" spans="148:149" x14ac:dyDescent="0.35">
      <c r="ER944" s="32" t="str">
        <f t="shared" ref="ER944:ER1007" si="236">ET944&amp;EU944</f>
        <v/>
      </c>
      <c r="ES944" s="32" t="e">
        <f t="shared" si="235"/>
        <v>#N/A</v>
      </c>
    </row>
    <row r="945" spans="148:149" x14ac:dyDescent="0.35">
      <c r="ER945" s="32" t="str">
        <f t="shared" si="236"/>
        <v/>
      </c>
      <c r="ES945" s="32" t="e">
        <f t="shared" si="235"/>
        <v>#N/A</v>
      </c>
    </row>
    <row r="946" spans="148:149" x14ac:dyDescent="0.35">
      <c r="ER946" s="32" t="str">
        <f t="shared" si="236"/>
        <v/>
      </c>
      <c r="ES946" s="32" t="e">
        <f t="shared" si="235"/>
        <v>#N/A</v>
      </c>
    </row>
    <row r="947" spans="148:149" x14ac:dyDescent="0.35">
      <c r="ER947" s="32" t="str">
        <f t="shared" si="236"/>
        <v/>
      </c>
      <c r="ES947" s="32" t="e">
        <f t="shared" si="235"/>
        <v>#N/A</v>
      </c>
    </row>
    <row r="948" spans="148:149" x14ac:dyDescent="0.35">
      <c r="ER948" s="32" t="str">
        <f t="shared" si="236"/>
        <v/>
      </c>
      <c r="ES948" s="32" t="e">
        <f t="shared" si="235"/>
        <v>#N/A</v>
      </c>
    </row>
    <row r="949" spans="148:149" x14ac:dyDescent="0.35">
      <c r="ER949" s="32" t="str">
        <f t="shared" si="236"/>
        <v/>
      </c>
      <c r="ES949" s="32" t="e">
        <f t="shared" si="235"/>
        <v>#N/A</v>
      </c>
    </row>
    <row r="950" spans="148:149" x14ac:dyDescent="0.35">
      <c r="ER950" s="32" t="str">
        <f t="shared" si="236"/>
        <v/>
      </c>
      <c r="ES950" s="32" t="e">
        <f t="shared" si="235"/>
        <v>#N/A</v>
      </c>
    </row>
    <row r="951" spans="148:149" x14ac:dyDescent="0.35">
      <c r="ER951" s="32" t="str">
        <f t="shared" si="236"/>
        <v/>
      </c>
      <c r="ES951" s="32" t="e">
        <f t="shared" si="235"/>
        <v>#N/A</v>
      </c>
    </row>
    <row r="952" spans="148:149" x14ac:dyDescent="0.35">
      <c r="ER952" s="32" t="str">
        <f t="shared" si="236"/>
        <v/>
      </c>
      <c r="ES952" s="32" t="e">
        <f t="shared" si="235"/>
        <v>#N/A</v>
      </c>
    </row>
    <row r="953" spans="148:149" x14ac:dyDescent="0.35">
      <c r="ER953" s="32" t="str">
        <f t="shared" si="236"/>
        <v/>
      </c>
      <c r="ES953" s="32" t="e">
        <f t="shared" si="235"/>
        <v>#N/A</v>
      </c>
    </row>
    <row r="954" spans="148:149" x14ac:dyDescent="0.35">
      <c r="ER954" s="32" t="str">
        <f t="shared" si="236"/>
        <v/>
      </c>
      <c r="ES954" s="32" t="e">
        <f t="shared" si="235"/>
        <v>#N/A</v>
      </c>
    </row>
    <row r="955" spans="148:149" x14ac:dyDescent="0.35">
      <c r="ER955" s="32" t="str">
        <f t="shared" si="236"/>
        <v/>
      </c>
      <c r="ES955" s="32" t="e">
        <f t="shared" si="235"/>
        <v>#N/A</v>
      </c>
    </row>
    <row r="956" spans="148:149" x14ac:dyDescent="0.35">
      <c r="ER956" s="32" t="str">
        <f t="shared" si="236"/>
        <v/>
      </c>
      <c r="ES956" s="32" t="e">
        <f t="shared" si="235"/>
        <v>#N/A</v>
      </c>
    </row>
    <row r="957" spans="148:149" x14ac:dyDescent="0.35">
      <c r="ER957" s="32" t="str">
        <f t="shared" si="236"/>
        <v/>
      </c>
      <c r="ES957" s="32" t="e">
        <f t="shared" si="235"/>
        <v>#N/A</v>
      </c>
    </row>
    <row r="958" spans="148:149" x14ac:dyDescent="0.35">
      <c r="ER958" s="32" t="str">
        <f t="shared" si="236"/>
        <v/>
      </c>
      <c r="ES958" s="32" t="e">
        <f t="shared" si="235"/>
        <v>#N/A</v>
      </c>
    </row>
    <row r="959" spans="148:149" x14ac:dyDescent="0.35">
      <c r="ER959" s="32" t="str">
        <f t="shared" si="236"/>
        <v/>
      </c>
      <c r="ES959" s="32" t="e">
        <f t="shared" si="235"/>
        <v>#N/A</v>
      </c>
    </row>
    <row r="960" spans="148:149" x14ac:dyDescent="0.35">
      <c r="ER960" s="32" t="str">
        <f t="shared" si="236"/>
        <v/>
      </c>
      <c r="ES960" s="32" t="e">
        <f t="shared" si="235"/>
        <v>#N/A</v>
      </c>
    </row>
    <row r="961" spans="148:149" x14ac:dyDescent="0.35">
      <c r="ER961" s="32" t="str">
        <f t="shared" si="236"/>
        <v/>
      </c>
      <c r="ES961" s="32" t="e">
        <f t="shared" si="235"/>
        <v>#N/A</v>
      </c>
    </row>
    <row r="962" spans="148:149" x14ac:dyDescent="0.35">
      <c r="ER962" s="32" t="str">
        <f t="shared" si="236"/>
        <v/>
      </c>
      <c r="ES962" s="32" t="e">
        <f t="shared" si="235"/>
        <v>#N/A</v>
      </c>
    </row>
    <row r="963" spans="148:149" x14ac:dyDescent="0.35">
      <c r="ER963" s="32" t="str">
        <f t="shared" si="236"/>
        <v/>
      </c>
      <c r="ES963" s="32" t="e">
        <f t="shared" si="235"/>
        <v>#N/A</v>
      </c>
    </row>
    <row r="964" spans="148:149" x14ac:dyDescent="0.35">
      <c r="ER964" s="32" t="str">
        <f t="shared" si="236"/>
        <v/>
      </c>
      <c r="ES964" s="32" t="e">
        <f t="shared" si="235"/>
        <v>#N/A</v>
      </c>
    </row>
    <row r="965" spans="148:149" x14ac:dyDescent="0.35">
      <c r="ER965" s="32" t="str">
        <f t="shared" si="236"/>
        <v/>
      </c>
      <c r="ES965" s="32" t="e">
        <f t="shared" si="235"/>
        <v>#N/A</v>
      </c>
    </row>
    <row r="966" spans="148:149" x14ac:dyDescent="0.35">
      <c r="ER966" s="32" t="str">
        <f t="shared" si="236"/>
        <v/>
      </c>
      <c r="ES966" s="32" t="e">
        <f t="shared" si="235"/>
        <v>#N/A</v>
      </c>
    </row>
    <row r="967" spans="148:149" x14ac:dyDescent="0.35">
      <c r="ER967" s="32" t="str">
        <f t="shared" si="236"/>
        <v/>
      </c>
      <c r="ES967" s="32" t="e">
        <f t="shared" si="235"/>
        <v>#N/A</v>
      </c>
    </row>
    <row r="968" spans="148:149" x14ac:dyDescent="0.35">
      <c r="ER968" s="32" t="str">
        <f t="shared" si="236"/>
        <v/>
      </c>
      <c r="ES968" s="32" t="e">
        <f t="shared" ref="ES968:ES1031" si="237">VLOOKUP(EU968,M:N,2,0)=EV968</f>
        <v>#N/A</v>
      </c>
    </row>
    <row r="969" spans="148:149" x14ac:dyDescent="0.35">
      <c r="ER969" s="32" t="str">
        <f t="shared" si="236"/>
        <v/>
      </c>
      <c r="ES969" s="32" t="e">
        <f t="shared" si="237"/>
        <v>#N/A</v>
      </c>
    </row>
    <row r="970" spans="148:149" x14ac:dyDescent="0.35">
      <c r="ER970" s="32" t="str">
        <f t="shared" si="236"/>
        <v/>
      </c>
      <c r="ES970" s="32" t="e">
        <f t="shared" si="237"/>
        <v>#N/A</v>
      </c>
    </row>
    <row r="971" spans="148:149" x14ac:dyDescent="0.35">
      <c r="ER971" s="32" t="str">
        <f t="shared" si="236"/>
        <v/>
      </c>
      <c r="ES971" s="32" t="e">
        <f t="shared" si="237"/>
        <v>#N/A</v>
      </c>
    </row>
    <row r="972" spans="148:149" x14ac:dyDescent="0.35">
      <c r="ER972" s="32" t="str">
        <f t="shared" si="236"/>
        <v/>
      </c>
      <c r="ES972" s="32" t="e">
        <f t="shared" si="237"/>
        <v>#N/A</v>
      </c>
    </row>
    <row r="973" spans="148:149" x14ac:dyDescent="0.35">
      <c r="ER973" s="32" t="str">
        <f t="shared" si="236"/>
        <v/>
      </c>
      <c r="ES973" s="32" t="e">
        <f t="shared" si="237"/>
        <v>#N/A</v>
      </c>
    </row>
    <row r="974" spans="148:149" x14ac:dyDescent="0.35">
      <c r="ER974" s="32" t="str">
        <f t="shared" si="236"/>
        <v/>
      </c>
      <c r="ES974" s="32" t="e">
        <f t="shared" si="237"/>
        <v>#N/A</v>
      </c>
    </row>
    <row r="975" spans="148:149" x14ac:dyDescent="0.35">
      <c r="ER975" s="32" t="str">
        <f t="shared" si="236"/>
        <v/>
      </c>
      <c r="ES975" s="32" t="e">
        <f t="shared" si="237"/>
        <v>#N/A</v>
      </c>
    </row>
    <row r="976" spans="148:149" x14ac:dyDescent="0.35">
      <c r="ER976" s="32" t="str">
        <f t="shared" si="236"/>
        <v/>
      </c>
      <c r="ES976" s="32" t="e">
        <f t="shared" si="237"/>
        <v>#N/A</v>
      </c>
    </row>
    <row r="977" spans="148:149" x14ac:dyDescent="0.35">
      <c r="ER977" s="32" t="str">
        <f t="shared" si="236"/>
        <v/>
      </c>
      <c r="ES977" s="32" t="e">
        <f t="shared" si="237"/>
        <v>#N/A</v>
      </c>
    </row>
    <row r="978" spans="148:149" x14ac:dyDescent="0.35">
      <c r="ER978" s="32" t="str">
        <f t="shared" si="236"/>
        <v/>
      </c>
      <c r="ES978" s="32" t="e">
        <f t="shared" si="237"/>
        <v>#N/A</v>
      </c>
    </row>
    <row r="979" spans="148:149" x14ac:dyDescent="0.35">
      <c r="ER979" s="32" t="str">
        <f t="shared" si="236"/>
        <v/>
      </c>
      <c r="ES979" s="32" t="e">
        <f t="shared" si="237"/>
        <v>#N/A</v>
      </c>
    </row>
    <row r="980" spans="148:149" x14ac:dyDescent="0.35">
      <c r="ER980" s="32" t="str">
        <f t="shared" si="236"/>
        <v/>
      </c>
      <c r="ES980" s="32" t="e">
        <f t="shared" si="237"/>
        <v>#N/A</v>
      </c>
    </row>
    <row r="981" spans="148:149" x14ac:dyDescent="0.35">
      <c r="ER981" s="32" t="str">
        <f t="shared" si="236"/>
        <v/>
      </c>
      <c r="ES981" s="32" t="e">
        <f t="shared" si="237"/>
        <v>#N/A</v>
      </c>
    </row>
    <row r="982" spans="148:149" x14ac:dyDescent="0.35">
      <c r="ER982" s="32" t="str">
        <f t="shared" si="236"/>
        <v/>
      </c>
      <c r="ES982" s="32" t="e">
        <f t="shared" si="237"/>
        <v>#N/A</v>
      </c>
    </row>
    <row r="983" spans="148:149" x14ac:dyDescent="0.35">
      <c r="ER983" s="32" t="str">
        <f t="shared" si="236"/>
        <v/>
      </c>
      <c r="ES983" s="32" t="e">
        <f t="shared" si="237"/>
        <v>#N/A</v>
      </c>
    </row>
    <row r="984" spans="148:149" x14ac:dyDescent="0.35">
      <c r="ER984" s="32" t="str">
        <f t="shared" si="236"/>
        <v/>
      </c>
      <c r="ES984" s="32" t="e">
        <f t="shared" si="237"/>
        <v>#N/A</v>
      </c>
    </row>
    <row r="985" spans="148:149" x14ac:dyDescent="0.35">
      <c r="ER985" s="32" t="str">
        <f t="shared" si="236"/>
        <v/>
      </c>
      <c r="ES985" s="32" t="e">
        <f t="shared" si="237"/>
        <v>#N/A</v>
      </c>
    </row>
    <row r="986" spans="148:149" x14ac:dyDescent="0.35">
      <c r="ER986" s="32" t="str">
        <f t="shared" si="236"/>
        <v/>
      </c>
      <c r="ES986" s="32" t="e">
        <f t="shared" si="237"/>
        <v>#N/A</v>
      </c>
    </row>
    <row r="987" spans="148:149" x14ac:dyDescent="0.35">
      <c r="ER987" s="32" t="str">
        <f t="shared" si="236"/>
        <v/>
      </c>
      <c r="ES987" s="32" t="e">
        <f t="shared" si="237"/>
        <v>#N/A</v>
      </c>
    </row>
    <row r="988" spans="148:149" x14ac:dyDescent="0.35">
      <c r="ER988" s="32" t="str">
        <f t="shared" si="236"/>
        <v/>
      </c>
      <c r="ES988" s="32" t="e">
        <f t="shared" si="237"/>
        <v>#N/A</v>
      </c>
    </row>
    <row r="989" spans="148:149" x14ac:dyDescent="0.35">
      <c r="ER989" s="32" t="str">
        <f t="shared" si="236"/>
        <v/>
      </c>
      <c r="ES989" s="32" t="e">
        <f t="shared" si="237"/>
        <v>#N/A</v>
      </c>
    </row>
    <row r="990" spans="148:149" x14ac:dyDescent="0.35">
      <c r="ER990" s="32" t="str">
        <f t="shared" si="236"/>
        <v/>
      </c>
      <c r="ES990" s="32" t="e">
        <f t="shared" si="237"/>
        <v>#N/A</v>
      </c>
    </row>
    <row r="991" spans="148:149" x14ac:dyDescent="0.35">
      <c r="ER991" s="32" t="str">
        <f t="shared" si="236"/>
        <v/>
      </c>
      <c r="ES991" s="32" t="e">
        <f t="shared" si="237"/>
        <v>#N/A</v>
      </c>
    </row>
    <row r="992" spans="148:149" x14ac:dyDescent="0.35">
      <c r="ER992" s="32" t="str">
        <f t="shared" si="236"/>
        <v/>
      </c>
      <c r="ES992" s="32" t="e">
        <f t="shared" si="237"/>
        <v>#N/A</v>
      </c>
    </row>
    <row r="993" spans="148:149" x14ac:dyDescent="0.35">
      <c r="ER993" s="32" t="str">
        <f t="shared" si="236"/>
        <v/>
      </c>
      <c r="ES993" s="32" t="e">
        <f t="shared" si="237"/>
        <v>#N/A</v>
      </c>
    </row>
    <row r="994" spans="148:149" x14ac:dyDescent="0.35">
      <c r="ER994" s="32" t="str">
        <f t="shared" si="236"/>
        <v/>
      </c>
      <c r="ES994" s="32" t="e">
        <f t="shared" si="237"/>
        <v>#N/A</v>
      </c>
    </row>
    <row r="995" spans="148:149" x14ac:dyDescent="0.35">
      <c r="ER995" s="32" t="str">
        <f t="shared" si="236"/>
        <v/>
      </c>
      <c r="ES995" s="32" t="e">
        <f t="shared" si="237"/>
        <v>#N/A</v>
      </c>
    </row>
    <row r="996" spans="148:149" x14ac:dyDescent="0.35">
      <c r="ER996" s="32" t="str">
        <f t="shared" si="236"/>
        <v/>
      </c>
      <c r="ES996" s="32" t="e">
        <f t="shared" si="237"/>
        <v>#N/A</v>
      </c>
    </row>
    <row r="997" spans="148:149" x14ac:dyDescent="0.35">
      <c r="ER997" s="32" t="str">
        <f t="shared" si="236"/>
        <v/>
      </c>
      <c r="ES997" s="32" t="e">
        <f t="shared" si="237"/>
        <v>#N/A</v>
      </c>
    </row>
    <row r="998" spans="148:149" x14ac:dyDescent="0.35">
      <c r="ER998" s="32" t="str">
        <f t="shared" si="236"/>
        <v/>
      </c>
      <c r="ES998" s="32" t="e">
        <f t="shared" si="237"/>
        <v>#N/A</v>
      </c>
    </row>
    <row r="999" spans="148:149" x14ac:dyDescent="0.35">
      <c r="ER999" s="32" t="str">
        <f t="shared" si="236"/>
        <v/>
      </c>
      <c r="ES999" s="32" t="e">
        <f t="shared" si="237"/>
        <v>#N/A</v>
      </c>
    </row>
    <row r="1000" spans="148:149" x14ac:dyDescent="0.35">
      <c r="ER1000" s="32" t="str">
        <f t="shared" si="236"/>
        <v/>
      </c>
      <c r="ES1000" s="32" t="e">
        <f t="shared" si="237"/>
        <v>#N/A</v>
      </c>
    </row>
    <row r="1001" spans="148:149" x14ac:dyDescent="0.35">
      <c r="ER1001" s="32" t="str">
        <f t="shared" si="236"/>
        <v/>
      </c>
      <c r="ES1001" s="32" t="e">
        <f t="shared" si="237"/>
        <v>#N/A</v>
      </c>
    </row>
    <row r="1002" spans="148:149" x14ac:dyDescent="0.35">
      <c r="ER1002" s="32" t="str">
        <f t="shared" si="236"/>
        <v/>
      </c>
      <c r="ES1002" s="32" t="e">
        <f t="shared" si="237"/>
        <v>#N/A</v>
      </c>
    </row>
    <row r="1003" spans="148:149" x14ac:dyDescent="0.35">
      <c r="ER1003" s="32" t="str">
        <f t="shared" si="236"/>
        <v/>
      </c>
      <c r="ES1003" s="32" t="e">
        <f t="shared" si="237"/>
        <v>#N/A</v>
      </c>
    </row>
    <row r="1004" spans="148:149" x14ac:dyDescent="0.35">
      <c r="ER1004" s="32" t="str">
        <f t="shared" si="236"/>
        <v/>
      </c>
      <c r="ES1004" s="32" t="e">
        <f t="shared" si="237"/>
        <v>#N/A</v>
      </c>
    </row>
    <row r="1005" spans="148:149" x14ac:dyDescent="0.35">
      <c r="ER1005" s="32" t="str">
        <f t="shared" si="236"/>
        <v/>
      </c>
      <c r="ES1005" s="32" t="e">
        <f t="shared" si="237"/>
        <v>#N/A</v>
      </c>
    </row>
    <row r="1006" spans="148:149" x14ac:dyDescent="0.35">
      <c r="ER1006" s="32" t="str">
        <f t="shared" si="236"/>
        <v/>
      </c>
      <c r="ES1006" s="32" t="e">
        <f t="shared" si="237"/>
        <v>#N/A</v>
      </c>
    </row>
    <row r="1007" spans="148:149" x14ac:dyDescent="0.35">
      <c r="ER1007" s="32" t="str">
        <f t="shared" si="236"/>
        <v/>
      </c>
      <c r="ES1007" s="32" t="e">
        <f t="shared" si="237"/>
        <v>#N/A</v>
      </c>
    </row>
    <row r="1008" spans="148:149" x14ac:dyDescent="0.35">
      <c r="ER1008" s="32" t="str">
        <f t="shared" ref="ER1008:ER1071" si="238">ET1008&amp;EU1008</f>
        <v/>
      </c>
      <c r="ES1008" s="32" t="e">
        <f t="shared" si="237"/>
        <v>#N/A</v>
      </c>
    </row>
    <row r="1009" spans="148:149" x14ac:dyDescent="0.35">
      <c r="ER1009" s="32" t="str">
        <f t="shared" si="238"/>
        <v/>
      </c>
      <c r="ES1009" s="32" t="e">
        <f t="shared" si="237"/>
        <v>#N/A</v>
      </c>
    </row>
    <row r="1010" spans="148:149" x14ac:dyDescent="0.35">
      <c r="ER1010" s="32" t="str">
        <f t="shared" si="238"/>
        <v/>
      </c>
      <c r="ES1010" s="32" t="e">
        <f t="shared" si="237"/>
        <v>#N/A</v>
      </c>
    </row>
    <row r="1011" spans="148:149" x14ac:dyDescent="0.35">
      <c r="ER1011" s="32" t="str">
        <f t="shared" si="238"/>
        <v/>
      </c>
      <c r="ES1011" s="32" t="e">
        <f t="shared" si="237"/>
        <v>#N/A</v>
      </c>
    </row>
    <row r="1012" spans="148:149" x14ac:dyDescent="0.35">
      <c r="ER1012" s="32" t="str">
        <f t="shared" si="238"/>
        <v/>
      </c>
      <c r="ES1012" s="32" t="e">
        <f t="shared" si="237"/>
        <v>#N/A</v>
      </c>
    </row>
    <row r="1013" spans="148:149" x14ac:dyDescent="0.35">
      <c r="ER1013" s="32" t="str">
        <f t="shared" si="238"/>
        <v/>
      </c>
      <c r="ES1013" s="32" t="e">
        <f t="shared" si="237"/>
        <v>#N/A</v>
      </c>
    </row>
    <row r="1014" spans="148:149" x14ac:dyDescent="0.35">
      <c r="ER1014" s="32" t="str">
        <f t="shared" si="238"/>
        <v/>
      </c>
      <c r="ES1014" s="32" t="e">
        <f t="shared" si="237"/>
        <v>#N/A</v>
      </c>
    </row>
    <row r="1015" spans="148:149" x14ac:dyDescent="0.35">
      <c r="ER1015" s="32" t="str">
        <f t="shared" si="238"/>
        <v/>
      </c>
      <c r="ES1015" s="32" t="e">
        <f t="shared" si="237"/>
        <v>#N/A</v>
      </c>
    </row>
    <row r="1016" spans="148:149" x14ac:dyDescent="0.35">
      <c r="ER1016" s="32" t="str">
        <f t="shared" si="238"/>
        <v/>
      </c>
      <c r="ES1016" s="32" t="e">
        <f t="shared" si="237"/>
        <v>#N/A</v>
      </c>
    </row>
    <row r="1017" spans="148:149" x14ac:dyDescent="0.35">
      <c r="ER1017" s="32" t="str">
        <f t="shared" si="238"/>
        <v/>
      </c>
      <c r="ES1017" s="32" t="e">
        <f t="shared" si="237"/>
        <v>#N/A</v>
      </c>
    </row>
    <row r="1018" spans="148:149" x14ac:dyDescent="0.35">
      <c r="ER1018" s="32" t="str">
        <f t="shared" si="238"/>
        <v/>
      </c>
      <c r="ES1018" s="32" t="e">
        <f t="shared" si="237"/>
        <v>#N/A</v>
      </c>
    </row>
    <row r="1019" spans="148:149" x14ac:dyDescent="0.35">
      <c r="ER1019" s="32" t="str">
        <f t="shared" si="238"/>
        <v/>
      </c>
      <c r="ES1019" s="32" t="e">
        <f t="shared" si="237"/>
        <v>#N/A</v>
      </c>
    </row>
    <row r="1020" spans="148:149" x14ac:dyDescent="0.35">
      <c r="ER1020" s="32" t="str">
        <f t="shared" si="238"/>
        <v/>
      </c>
      <c r="ES1020" s="32" t="e">
        <f t="shared" si="237"/>
        <v>#N/A</v>
      </c>
    </row>
    <row r="1021" spans="148:149" x14ac:dyDescent="0.35">
      <c r="ER1021" s="32" t="str">
        <f t="shared" si="238"/>
        <v/>
      </c>
      <c r="ES1021" s="32" t="e">
        <f t="shared" si="237"/>
        <v>#N/A</v>
      </c>
    </row>
    <row r="1022" spans="148:149" x14ac:dyDescent="0.35">
      <c r="ER1022" s="32" t="str">
        <f t="shared" si="238"/>
        <v/>
      </c>
      <c r="ES1022" s="32" t="e">
        <f t="shared" si="237"/>
        <v>#N/A</v>
      </c>
    </row>
    <row r="1023" spans="148:149" x14ac:dyDescent="0.35">
      <c r="ER1023" s="32" t="str">
        <f t="shared" si="238"/>
        <v/>
      </c>
      <c r="ES1023" s="32" t="e">
        <f t="shared" si="237"/>
        <v>#N/A</v>
      </c>
    </row>
    <row r="1024" spans="148:149" x14ac:dyDescent="0.35">
      <c r="ER1024" s="32" t="str">
        <f t="shared" si="238"/>
        <v/>
      </c>
      <c r="ES1024" s="32" t="e">
        <f t="shared" si="237"/>
        <v>#N/A</v>
      </c>
    </row>
    <row r="1025" spans="148:149" x14ac:dyDescent="0.35">
      <c r="ER1025" s="32" t="str">
        <f t="shared" si="238"/>
        <v/>
      </c>
      <c r="ES1025" s="32" t="e">
        <f t="shared" si="237"/>
        <v>#N/A</v>
      </c>
    </row>
    <row r="1026" spans="148:149" x14ac:dyDescent="0.35">
      <c r="ER1026" s="32" t="str">
        <f t="shared" si="238"/>
        <v/>
      </c>
      <c r="ES1026" s="32" t="e">
        <f t="shared" si="237"/>
        <v>#N/A</v>
      </c>
    </row>
    <row r="1027" spans="148:149" x14ac:dyDescent="0.35">
      <c r="ER1027" s="32" t="str">
        <f t="shared" si="238"/>
        <v/>
      </c>
      <c r="ES1027" s="32" t="e">
        <f t="shared" si="237"/>
        <v>#N/A</v>
      </c>
    </row>
    <row r="1028" spans="148:149" x14ac:dyDescent="0.35">
      <c r="ER1028" s="32" t="str">
        <f t="shared" si="238"/>
        <v/>
      </c>
      <c r="ES1028" s="32" t="e">
        <f t="shared" si="237"/>
        <v>#N/A</v>
      </c>
    </row>
    <row r="1029" spans="148:149" x14ac:dyDescent="0.35">
      <c r="ER1029" s="32" t="str">
        <f t="shared" si="238"/>
        <v/>
      </c>
      <c r="ES1029" s="32" t="e">
        <f t="shared" si="237"/>
        <v>#N/A</v>
      </c>
    </row>
    <row r="1030" spans="148:149" x14ac:dyDescent="0.35">
      <c r="ER1030" s="32" t="str">
        <f t="shared" si="238"/>
        <v/>
      </c>
      <c r="ES1030" s="32" t="e">
        <f t="shared" si="237"/>
        <v>#N/A</v>
      </c>
    </row>
    <row r="1031" spans="148:149" x14ac:dyDescent="0.35">
      <c r="ER1031" s="32" t="str">
        <f t="shared" si="238"/>
        <v/>
      </c>
      <c r="ES1031" s="32" t="e">
        <f t="shared" si="237"/>
        <v>#N/A</v>
      </c>
    </row>
    <row r="1032" spans="148:149" x14ac:dyDescent="0.35">
      <c r="ER1032" s="32" t="str">
        <f t="shared" si="238"/>
        <v/>
      </c>
      <c r="ES1032" s="32" t="e">
        <f t="shared" ref="ES1032:ES1095" si="239">VLOOKUP(EU1032,M:N,2,0)=EV1032</f>
        <v>#N/A</v>
      </c>
    </row>
    <row r="1033" spans="148:149" x14ac:dyDescent="0.35">
      <c r="ER1033" s="32" t="str">
        <f t="shared" si="238"/>
        <v/>
      </c>
      <c r="ES1033" s="32" t="e">
        <f t="shared" si="239"/>
        <v>#N/A</v>
      </c>
    </row>
    <row r="1034" spans="148:149" x14ac:dyDescent="0.35">
      <c r="ER1034" s="32" t="str">
        <f t="shared" si="238"/>
        <v/>
      </c>
      <c r="ES1034" s="32" t="e">
        <f t="shared" si="239"/>
        <v>#N/A</v>
      </c>
    </row>
    <row r="1035" spans="148:149" x14ac:dyDescent="0.35">
      <c r="ER1035" s="32" t="str">
        <f t="shared" si="238"/>
        <v/>
      </c>
      <c r="ES1035" s="32" t="e">
        <f t="shared" si="239"/>
        <v>#N/A</v>
      </c>
    </row>
    <row r="1036" spans="148:149" x14ac:dyDescent="0.35">
      <c r="ER1036" s="32" t="str">
        <f t="shared" si="238"/>
        <v/>
      </c>
      <c r="ES1036" s="32" t="e">
        <f t="shared" si="239"/>
        <v>#N/A</v>
      </c>
    </row>
    <row r="1037" spans="148:149" x14ac:dyDescent="0.35">
      <c r="ER1037" s="32" t="str">
        <f t="shared" si="238"/>
        <v/>
      </c>
      <c r="ES1037" s="32" t="e">
        <f t="shared" si="239"/>
        <v>#N/A</v>
      </c>
    </row>
    <row r="1038" spans="148:149" x14ac:dyDescent="0.35">
      <c r="ER1038" s="32" t="str">
        <f t="shared" si="238"/>
        <v/>
      </c>
      <c r="ES1038" s="32" t="e">
        <f t="shared" si="239"/>
        <v>#N/A</v>
      </c>
    </row>
    <row r="1039" spans="148:149" x14ac:dyDescent="0.35">
      <c r="ER1039" s="32" t="str">
        <f t="shared" si="238"/>
        <v/>
      </c>
      <c r="ES1039" s="32" t="e">
        <f t="shared" si="239"/>
        <v>#N/A</v>
      </c>
    </row>
    <row r="1040" spans="148:149" x14ac:dyDescent="0.35">
      <c r="ER1040" s="32" t="str">
        <f t="shared" si="238"/>
        <v/>
      </c>
      <c r="ES1040" s="32" t="e">
        <f t="shared" si="239"/>
        <v>#N/A</v>
      </c>
    </row>
    <row r="1041" spans="148:149" x14ac:dyDescent="0.35">
      <c r="ER1041" s="32" t="str">
        <f t="shared" si="238"/>
        <v/>
      </c>
      <c r="ES1041" s="32" t="e">
        <f t="shared" si="239"/>
        <v>#N/A</v>
      </c>
    </row>
    <row r="1042" spans="148:149" x14ac:dyDescent="0.35">
      <c r="ER1042" s="32" t="str">
        <f t="shared" si="238"/>
        <v/>
      </c>
      <c r="ES1042" s="32" t="e">
        <f t="shared" si="239"/>
        <v>#N/A</v>
      </c>
    </row>
    <row r="1043" spans="148:149" x14ac:dyDescent="0.35">
      <c r="ER1043" s="32" t="str">
        <f t="shared" si="238"/>
        <v/>
      </c>
      <c r="ES1043" s="32" t="e">
        <f t="shared" si="239"/>
        <v>#N/A</v>
      </c>
    </row>
    <row r="1044" spans="148:149" x14ac:dyDescent="0.35">
      <c r="ER1044" s="32" t="str">
        <f t="shared" si="238"/>
        <v/>
      </c>
      <c r="ES1044" s="32" t="e">
        <f t="shared" si="239"/>
        <v>#N/A</v>
      </c>
    </row>
    <row r="1045" spans="148:149" x14ac:dyDescent="0.35">
      <c r="ER1045" s="32" t="str">
        <f t="shared" si="238"/>
        <v/>
      </c>
      <c r="ES1045" s="32" t="e">
        <f t="shared" si="239"/>
        <v>#N/A</v>
      </c>
    </row>
    <row r="1046" spans="148:149" x14ac:dyDescent="0.35">
      <c r="ER1046" s="32" t="str">
        <f t="shared" si="238"/>
        <v/>
      </c>
      <c r="ES1046" s="32" t="e">
        <f t="shared" si="239"/>
        <v>#N/A</v>
      </c>
    </row>
    <row r="1047" spans="148:149" x14ac:dyDescent="0.35">
      <c r="ER1047" s="32" t="str">
        <f t="shared" si="238"/>
        <v/>
      </c>
      <c r="ES1047" s="32" t="e">
        <f t="shared" si="239"/>
        <v>#N/A</v>
      </c>
    </row>
    <row r="1048" spans="148:149" x14ac:dyDescent="0.35">
      <c r="ER1048" s="32" t="str">
        <f t="shared" si="238"/>
        <v/>
      </c>
      <c r="ES1048" s="32" t="e">
        <f t="shared" si="239"/>
        <v>#N/A</v>
      </c>
    </row>
    <row r="1049" spans="148:149" x14ac:dyDescent="0.35">
      <c r="ER1049" s="32" t="str">
        <f t="shared" si="238"/>
        <v/>
      </c>
      <c r="ES1049" s="32" t="e">
        <f t="shared" si="239"/>
        <v>#N/A</v>
      </c>
    </row>
    <row r="1050" spans="148:149" x14ac:dyDescent="0.35">
      <c r="ER1050" s="32" t="str">
        <f t="shared" si="238"/>
        <v/>
      </c>
      <c r="ES1050" s="32" t="e">
        <f t="shared" si="239"/>
        <v>#N/A</v>
      </c>
    </row>
    <row r="1051" spans="148:149" x14ac:dyDescent="0.35">
      <c r="ER1051" s="32" t="str">
        <f t="shared" si="238"/>
        <v/>
      </c>
      <c r="ES1051" s="32" t="e">
        <f t="shared" si="239"/>
        <v>#N/A</v>
      </c>
    </row>
    <row r="1052" spans="148:149" x14ac:dyDescent="0.35">
      <c r="ER1052" s="32" t="str">
        <f t="shared" si="238"/>
        <v/>
      </c>
      <c r="ES1052" s="32" t="e">
        <f t="shared" si="239"/>
        <v>#N/A</v>
      </c>
    </row>
    <row r="1053" spans="148:149" x14ac:dyDescent="0.35">
      <c r="ER1053" s="32" t="str">
        <f t="shared" si="238"/>
        <v/>
      </c>
      <c r="ES1053" s="32" t="e">
        <f t="shared" si="239"/>
        <v>#N/A</v>
      </c>
    </row>
    <row r="1054" spans="148:149" x14ac:dyDescent="0.35">
      <c r="ER1054" s="32" t="str">
        <f t="shared" si="238"/>
        <v/>
      </c>
      <c r="ES1054" s="32" t="e">
        <f t="shared" si="239"/>
        <v>#N/A</v>
      </c>
    </row>
    <row r="1055" spans="148:149" x14ac:dyDescent="0.35">
      <c r="ER1055" s="32" t="str">
        <f t="shared" si="238"/>
        <v/>
      </c>
      <c r="ES1055" s="32" t="e">
        <f t="shared" si="239"/>
        <v>#N/A</v>
      </c>
    </row>
    <row r="1056" spans="148:149" x14ac:dyDescent="0.35">
      <c r="ER1056" s="32" t="str">
        <f t="shared" si="238"/>
        <v/>
      </c>
      <c r="ES1056" s="32" t="e">
        <f t="shared" si="239"/>
        <v>#N/A</v>
      </c>
    </row>
    <row r="1057" spans="148:149" x14ac:dyDescent="0.35">
      <c r="ER1057" s="32" t="str">
        <f t="shared" si="238"/>
        <v/>
      </c>
      <c r="ES1057" s="32" t="e">
        <f t="shared" si="239"/>
        <v>#N/A</v>
      </c>
    </row>
    <row r="1058" spans="148:149" x14ac:dyDescent="0.35">
      <c r="ER1058" s="32" t="str">
        <f t="shared" si="238"/>
        <v/>
      </c>
      <c r="ES1058" s="32" t="e">
        <f t="shared" si="239"/>
        <v>#N/A</v>
      </c>
    </row>
    <row r="1059" spans="148:149" x14ac:dyDescent="0.35">
      <c r="ER1059" s="32" t="str">
        <f t="shared" si="238"/>
        <v/>
      </c>
      <c r="ES1059" s="32" t="e">
        <f t="shared" si="239"/>
        <v>#N/A</v>
      </c>
    </row>
    <row r="1060" spans="148:149" x14ac:dyDescent="0.35">
      <c r="ER1060" s="32" t="str">
        <f t="shared" si="238"/>
        <v/>
      </c>
      <c r="ES1060" s="32" t="e">
        <f t="shared" si="239"/>
        <v>#N/A</v>
      </c>
    </row>
    <row r="1061" spans="148:149" x14ac:dyDescent="0.35">
      <c r="ER1061" s="32" t="str">
        <f t="shared" si="238"/>
        <v/>
      </c>
      <c r="ES1061" s="32" t="e">
        <f t="shared" si="239"/>
        <v>#N/A</v>
      </c>
    </row>
    <row r="1062" spans="148:149" x14ac:dyDescent="0.35">
      <c r="ER1062" s="32" t="str">
        <f t="shared" si="238"/>
        <v/>
      </c>
      <c r="ES1062" s="32" t="e">
        <f t="shared" si="239"/>
        <v>#N/A</v>
      </c>
    </row>
    <row r="1063" spans="148:149" x14ac:dyDescent="0.35">
      <c r="ER1063" s="32" t="str">
        <f t="shared" si="238"/>
        <v/>
      </c>
      <c r="ES1063" s="32" t="e">
        <f t="shared" si="239"/>
        <v>#N/A</v>
      </c>
    </row>
    <row r="1064" spans="148:149" x14ac:dyDescent="0.35">
      <c r="ER1064" s="32" t="str">
        <f t="shared" si="238"/>
        <v/>
      </c>
      <c r="ES1064" s="32" t="e">
        <f t="shared" si="239"/>
        <v>#N/A</v>
      </c>
    </row>
    <row r="1065" spans="148:149" x14ac:dyDescent="0.35">
      <c r="ER1065" s="32" t="str">
        <f t="shared" si="238"/>
        <v/>
      </c>
      <c r="ES1065" s="32" t="e">
        <f t="shared" si="239"/>
        <v>#N/A</v>
      </c>
    </row>
    <row r="1066" spans="148:149" x14ac:dyDescent="0.35">
      <c r="ER1066" s="32" t="str">
        <f t="shared" si="238"/>
        <v/>
      </c>
      <c r="ES1066" s="32" t="e">
        <f t="shared" si="239"/>
        <v>#N/A</v>
      </c>
    </row>
    <row r="1067" spans="148:149" x14ac:dyDescent="0.35">
      <c r="ER1067" s="32" t="str">
        <f t="shared" si="238"/>
        <v/>
      </c>
      <c r="ES1067" s="32" t="e">
        <f t="shared" si="239"/>
        <v>#N/A</v>
      </c>
    </row>
    <row r="1068" spans="148:149" x14ac:dyDescent="0.35">
      <c r="ER1068" s="32" t="str">
        <f t="shared" si="238"/>
        <v/>
      </c>
      <c r="ES1068" s="32" t="e">
        <f t="shared" si="239"/>
        <v>#N/A</v>
      </c>
    </row>
    <row r="1069" spans="148:149" x14ac:dyDescent="0.35">
      <c r="ER1069" s="32" t="str">
        <f t="shared" si="238"/>
        <v/>
      </c>
      <c r="ES1069" s="32" t="e">
        <f t="shared" si="239"/>
        <v>#N/A</v>
      </c>
    </row>
    <row r="1070" spans="148:149" x14ac:dyDescent="0.35">
      <c r="ER1070" s="32" t="str">
        <f t="shared" si="238"/>
        <v/>
      </c>
      <c r="ES1070" s="32" t="e">
        <f t="shared" si="239"/>
        <v>#N/A</v>
      </c>
    </row>
    <row r="1071" spans="148:149" x14ac:dyDescent="0.35">
      <c r="ER1071" s="32" t="str">
        <f t="shared" si="238"/>
        <v/>
      </c>
      <c r="ES1071" s="32" t="e">
        <f t="shared" si="239"/>
        <v>#N/A</v>
      </c>
    </row>
    <row r="1072" spans="148:149" x14ac:dyDescent="0.35">
      <c r="ER1072" s="32" t="str">
        <f t="shared" ref="ER1072:ER1135" si="240">ET1072&amp;EU1072</f>
        <v/>
      </c>
      <c r="ES1072" s="32" t="e">
        <f t="shared" si="239"/>
        <v>#N/A</v>
      </c>
    </row>
    <row r="1073" spans="148:149" x14ac:dyDescent="0.35">
      <c r="ER1073" s="32" t="str">
        <f t="shared" si="240"/>
        <v/>
      </c>
      <c r="ES1073" s="32" t="e">
        <f t="shared" si="239"/>
        <v>#N/A</v>
      </c>
    </row>
    <row r="1074" spans="148:149" x14ac:dyDescent="0.35">
      <c r="ER1074" s="32" t="str">
        <f t="shared" si="240"/>
        <v/>
      </c>
      <c r="ES1074" s="32" t="e">
        <f t="shared" si="239"/>
        <v>#N/A</v>
      </c>
    </row>
    <row r="1075" spans="148:149" x14ac:dyDescent="0.35">
      <c r="ER1075" s="32" t="str">
        <f t="shared" si="240"/>
        <v/>
      </c>
      <c r="ES1075" s="32" t="e">
        <f t="shared" si="239"/>
        <v>#N/A</v>
      </c>
    </row>
    <row r="1076" spans="148:149" x14ac:dyDescent="0.35">
      <c r="ER1076" s="32" t="str">
        <f t="shared" si="240"/>
        <v/>
      </c>
      <c r="ES1076" s="32" t="e">
        <f t="shared" si="239"/>
        <v>#N/A</v>
      </c>
    </row>
    <row r="1077" spans="148:149" x14ac:dyDescent="0.35">
      <c r="ER1077" s="32" t="str">
        <f t="shared" si="240"/>
        <v/>
      </c>
      <c r="ES1077" s="32" t="e">
        <f t="shared" si="239"/>
        <v>#N/A</v>
      </c>
    </row>
    <row r="1078" spans="148:149" x14ac:dyDescent="0.35">
      <c r="ER1078" s="32" t="str">
        <f t="shared" si="240"/>
        <v/>
      </c>
      <c r="ES1078" s="32" t="e">
        <f t="shared" si="239"/>
        <v>#N/A</v>
      </c>
    </row>
    <row r="1079" spans="148:149" x14ac:dyDescent="0.35">
      <c r="ER1079" s="32" t="str">
        <f t="shared" si="240"/>
        <v/>
      </c>
      <c r="ES1079" s="32" t="e">
        <f t="shared" si="239"/>
        <v>#N/A</v>
      </c>
    </row>
    <row r="1080" spans="148:149" x14ac:dyDescent="0.35">
      <c r="ER1080" s="32" t="str">
        <f t="shared" si="240"/>
        <v/>
      </c>
      <c r="ES1080" s="32" t="e">
        <f t="shared" si="239"/>
        <v>#N/A</v>
      </c>
    </row>
    <row r="1081" spans="148:149" x14ac:dyDescent="0.35">
      <c r="ER1081" s="32" t="str">
        <f t="shared" si="240"/>
        <v/>
      </c>
      <c r="ES1081" s="32" t="e">
        <f t="shared" si="239"/>
        <v>#N/A</v>
      </c>
    </row>
    <row r="1082" spans="148:149" x14ac:dyDescent="0.35">
      <c r="ER1082" s="32" t="str">
        <f t="shared" si="240"/>
        <v/>
      </c>
      <c r="ES1082" s="32" t="e">
        <f t="shared" si="239"/>
        <v>#N/A</v>
      </c>
    </row>
    <row r="1083" spans="148:149" x14ac:dyDescent="0.35">
      <c r="ER1083" s="32" t="str">
        <f t="shared" si="240"/>
        <v/>
      </c>
      <c r="ES1083" s="32" t="e">
        <f t="shared" si="239"/>
        <v>#N/A</v>
      </c>
    </row>
    <row r="1084" spans="148:149" x14ac:dyDescent="0.35">
      <c r="ER1084" s="32" t="str">
        <f t="shared" si="240"/>
        <v/>
      </c>
      <c r="ES1084" s="32" t="e">
        <f t="shared" si="239"/>
        <v>#N/A</v>
      </c>
    </row>
    <row r="1085" spans="148:149" x14ac:dyDescent="0.35">
      <c r="ER1085" s="32" t="str">
        <f t="shared" si="240"/>
        <v/>
      </c>
      <c r="ES1085" s="32" t="e">
        <f t="shared" si="239"/>
        <v>#N/A</v>
      </c>
    </row>
    <row r="1086" spans="148:149" x14ac:dyDescent="0.35">
      <c r="ER1086" s="32" t="str">
        <f t="shared" si="240"/>
        <v/>
      </c>
      <c r="ES1086" s="32" t="e">
        <f t="shared" si="239"/>
        <v>#N/A</v>
      </c>
    </row>
    <row r="1087" spans="148:149" x14ac:dyDescent="0.35">
      <c r="ER1087" s="32" t="str">
        <f t="shared" si="240"/>
        <v/>
      </c>
      <c r="ES1087" s="32" t="e">
        <f t="shared" si="239"/>
        <v>#N/A</v>
      </c>
    </row>
    <row r="1088" spans="148:149" x14ac:dyDescent="0.35">
      <c r="ER1088" s="32" t="str">
        <f t="shared" si="240"/>
        <v/>
      </c>
      <c r="ES1088" s="32" t="e">
        <f t="shared" si="239"/>
        <v>#N/A</v>
      </c>
    </row>
    <row r="1089" spans="148:149" x14ac:dyDescent="0.35">
      <c r="ER1089" s="32" t="str">
        <f t="shared" si="240"/>
        <v/>
      </c>
      <c r="ES1089" s="32" t="e">
        <f t="shared" si="239"/>
        <v>#N/A</v>
      </c>
    </row>
    <row r="1090" spans="148:149" x14ac:dyDescent="0.35">
      <c r="ER1090" s="32" t="str">
        <f t="shared" si="240"/>
        <v/>
      </c>
      <c r="ES1090" s="32" t="e">
        <f t="shared" si="239"/>
        <v>#N/A</v>
      </c>
    </row>
    <row r="1091" spans="148:149" x14ac:dyDescent="0.35">
      <c r="ER1091" s="32" t="str">
        <f t="shared" si="240"/>
        <v/>
      </c>
      <c r="ES1091" s="32" t="e">
        <f t="shared" si="239"/>
        <v>#N/A</v>
      </c>
    </row>
    <row r="1092" spans="148:149" x14ac:dyDescent="0.35">
      <c r="ER1092" s="32" t="str">
        <f t="shared" si="240"/>
        <v/>
      </c>
      <c r="ES1092" s="32" t="e">
        <f t="shared" si="239"/>
        <v>#N/A</v>
      </c>
    </row>
    <row r="1093" spans="148:149" x14ac:dyDescent="0.35">
      <c r="ER1093" s="32" t="str">
        <f t="shared" si="240"/>
        <v/>
      </c>
      <c r="ES1093" s="32" t="e">
        <f t="shared" si="239"/>
        <v>#N/A</v>
      </c>
    </row>
    <row r="1094" spans="148:149" x14ac:dyDescent="0.35">
      <c r="ER1094" s="32" t="str">
        <f t="shared" si="240"/>
        <v/>
      </c>
      <c r="ES1094" s="32" t="e">
        <f t="shared" si="239"/>
        <v>#N/A</v>
      </c>
    </row>
    <row r="1095" spans="148:149" x14ac:dyDescent="0.35">
      <c r="ER1095" s="32" t="str">
        <f t="shared" si="240"/>
        <v/>
      </c>
      <c r="ES1095" s="32" t="e">
        <f t="shared" si="239"/>
        <v>#N/A</v>
      </c>
    </row>
    <row r="1096" spans="148:149" x14ac:dyDescent="0.35">
      <c r="ER1096" s="32" t="str">
        <f t="shared" si="240"/>
        <v/>
      </c>
      <c r="ES1096" s="32" t="e">
        <f t="shared" ref="ES1096:ES1159" si="241">VLOOKUP(EU1096,M:N,2,0)=EV1096</f>
        <v>#N/A</v>
      </c>
    </row>
    <row r="1097" spans="148:149" x14ac:dyDescent="0.35">
      <c r="ER1097" s="32" t="str">
        <f t="shared" si="240"/>
        <v/>
      </c>
      <c r="ES1097" s="32" t="e">
        <f t="shared" si="241"/>
        <v>#N/A</v>
      </c>
    </row>
    <row r="1098" spans="148:149" x14ac:dyDescent="0.35">
      <c r="ER1098" s="32" t="str">
        <f t="shared" si="240"/>
        <v/>
      </c>
      <c r="ES1098" s="32" t="e">
        <f t="shared" si="241"/>
        <v>#N/A</v>
      </c>
    </row>
    <row r="1099" spans="148:149" x14ac:dyDescent="0.35">
      <c r="ER1099" s="32" t="str">
        <f t="shared" si="240"/>
        <v/>
      </c>
      <c r="ES1099" s="32" t="e">
        <f t="shared" si="241"/>
        <v>#N/A</v>
      </c>
    </row>
    <row r="1100" spans="148:149" x14ac:dyDescent="0.35">
      <c r="ER1100" s="32" t="str">
        <f t="shared" si="240"/>
        <v/>
      </c>
      <c r="ES1100" s="32" t="e">
        <f t="shared" si="241"/>
        <v>#N/A</v>
      </c>
    </row>
    <row r="1101" spans="148:149" x14ac:dyDescent="0.35">
      <c r="ER1101" s="32" t="str">
        <f t="shared" si="240"/>
        <v/>
      </c>
      <c r="ES1101" s="32" t="e">
        <f t="shared" si="241"/>
        <v>#N/A</v>
      </c>
    </row>
    <row r="1102" spans="148:149" x14ac:dyDescent="0.35">
      <c r="ER1102" s="32" t="str">
        <f t="shared" si="240"/>
        <v/>
      </c>
      <c r="ES1102" s="32" t="e">
        <f t="shared" si="241"/>
        <v>#N/A</v>
      </c>
    </row>
    <row r="1103" spans="148:149" x14ac:dyDescent="0.35">
      <c r="ER1103" s="32" t="str">
        <f t="shared" si="240"/>
        <v/>
      </c>
      <c r="ES1103" s="32" t="e">
        <f t="shared" si="241"/>
        <v>#N/A</v>
      </c>
    </row>
    <row r="1104" spans="148:149" x14ac:dyDescent="0.35">
      <c r="ER1104" s="32" t="str">
        <f t="shared" si="240"/>
        <v/>
      </c>
      <c r="ES1104" s="32" t="e">
        <f t="shared" si="241"/>
        <v>#N/A</v>
      </c>
    </row>
    <row r="1105" spans="148:149" x14ac:dyDescent="0.35">
      <c r="ER1105" s="32" t="str">
        <f t="shared" si="240"/>
        <v/>
      </c>
      <c r="ES1105" s="32" t="e">
        <f t="shared" si="241"/>
        <v>#N/A</v>
      </c>
    </row>
    <row r="1106" spans="148:149" x14ac:dyDescent="0.35">
      <c r="ER1106" s="32" t="str">
        <f t="shared" si="240"/>
        <v/>
      </c>
      <c r="ES1106" s="32" t="e">
        <f t="shared" si="241"/>
        <v>#N/A</v>
      </c>
    </row>
    <row r="1107" spans="148:149" x14ac:dyDescent="0.35">
      <c r="ER1107" s="32" t="str">
        <f t="shared" si="240"/>
        <v/>
      </c>
      <c r="ES1107" s="32" t="e">
        <f t="shared" si="241"/>
        <v>#N/A</v>
      </c>
    </row>
    <row r="1108" spans="148:149" x14ac:dyDescent="0.35">
      <c r="ER1108" s="32" t="str">
        <f t="shared" si="240"/>
        <v/>
      </c>
      <c r="ES1108" s="32" t="e">
        <f t="shared" si="241"/>
        <v>#N/A</v>
      </c>
    </row>
    <row r="1109" spans="148:149" x14ac:dyDescent="0.35">
      <c r="ER1109" s="32" t="str">
        <f t="shared" si="240"/>
        <v/>
      </c>
      <c r="ES1109" s="32" t="e">
        <f t="shared" si="241"/>
        <v>#N/A</v>
      </c>
    </row>
    <row r="1110" spans="148:149" x14ac:dyDescent="0.35">
      <c r="ER1110" s="32" t="str">
        <f t="shared" si="240"/>
        <v/>
      </c>
      <c r="ES1110" s="32" t="e">
        <f t="shared" si="241"/>
        <v>#N/A</v>
      </c>
    </row>
    <row r="1111" spans="148:149" x14ac:dyDescent="0.35">
      <c r="ER1111" s="32" t="str">
        <f t="shared" si="240"/>
        <v/>
      </c>
      <c r="ES1111" s="32" t="e">
        <f t="shared" si="241"/>
        <v>#N/A</v>
      </c>
    </row>
    <row r="1112" spans="148:149" x14ac:dyDescent="0.35">
      <c r="ER1112" s="32" t="str">
        <f t="shared" si="240"/>
        <v/>
      </c>
      <c r="ES1112" s="32" t="e">
        <f t="shared" si="241"/>
        <v>#N/A</v>
      </c>
    </row>
    <row r="1113" spans="148:149" x14ac:dyDescent="0.35">
      <c r="ER1113" s="32" t="str">
        <f t="shared" si="240"/>
        <v/>
      </c>
      <c r="ES1113" s="32" t="e">
        <f t="shared" si="241"/>
        <v>#N/A</v>
      </c>
    </row>
    <row r="1114" spans="148:149" x14ac:dyDescent="0.35">
      <c r="ER1114" s="32" t="str">
        <f t="shared" si="240"/>
        <v/>
      </c>
      <c r="ES1114" s="32" t="e">
        <f t="shared" si="241"/>
        <v>#N/A</v>
      </c>
    </row>
    <row r="1115" spans="148:149" x14ac:dyDescent="0.35">
      <c r="ER1115" s="32" t="str">
        <f t="shared" si="240"/>
        <v/>
      </c>
      <c r="ES1115" s="32" t="e">
        <f t="shared" si="241"/>
        <v>#N/A</v>
      </c>
    </row>
    <row r="1116" spans="148:149" x14ac:dyDescent="0.35">
      <c r="ER1116" s="32" t="str">
        <f t="shared" si="240"/>
        <v/>
      </c>
      <c r="ES1116" s="32" t="e">
        <f t="shared" si="241"/>
        <v>#N/A</v>
      </c>
    </row>
    <row r="1117" spans="148:149" x14ac:dyDescent="0.35">
      <c r="ER1117" s="32" t="str">
        <f t="shared" si="240"/>
        <v/>
      </c>
      <c r="ES1117" s="32" t="e">
        <f t="shared" si="241"/>
        <v>#N/A</v>
      </c>
    </row>
    <row r="1118" spans="148:149" x14ac:dyDescent="0.35">
      <c r="ER1118" s="32" t="str">
        <f t="shared" si="240"/>
        <v/>
      </c>
      <c r="ES1118" s="32" t="e">
        <f t="shared" si="241"/>
        <v>#N/A</v>
      </c>
    </row>
    <row r="1119" spans="148:149" x14ac:dyDescent="0.35">
      <c r="ER1119" s="32" t="str">
        <f t="shared" si="240"/>
        <v/>
      </c>
      <c r="ES1119" s="32" t="e">
        <f t="shared" si="241"/>
        <v>#N/A</v>
      </c>
    </row>
    <row r="1120" spans="148:149" x14ac:dyDescent="0.35">
      <c r="ER1120" s="32" t="str">
        <f t="shared" si="240"/>
        <v/>
      </c>
      <c r="ES1120" s="32" t="e">
        <f t="shared" si="241"/>
        <v>#N/A</v>
      </c>
    </row>
    <row r="1121" spans="148:149" x14ac:dyDescent="0.35">
      <c r="ER1121" s="32" t="str">
        <f t="shared" si="240"/>
        <v/>
      </c>
      <c r="ES1121" s="32" t="e">
        <f t="shared" si="241"/>
        <v>#N/A</v>
      </c>
    </row>
    <row r="1122" spans="148:149" x14ac:dyDescent="0.35">
      <c r="ER1122" s="32" t="str">
        <f t="shared" si="240"/>
        <v/>
      </c>
      <c r="ES1122" s="32" t="e">
        <f t="shared" si="241"/>
        <v>#N/A</v>
      </c>
    </row>
    <row r="1123" spans="148:149" x14ac:dyDescent="0.35">
      <c r="ER1123" s="32" t="str">
        <f t="shared" si="240"/>
        <v/>
      </c>
      <c r="ES1123" s="32" t="e">
        <f t="shared" si="241"/>
        <v>#N/A</v>
      </c>
    </row>
    <row r="1124" spans="148:149" x14ac:dyDescent="0.35">
      <c r="ER1124" s="32" t="str">
        <f t="shared" si="240"/>
        <v/>
      </c>
      <c r="ES1124" s="32" t="e">
        <f t="shared" si="241"/>
        <v>#N/A</v>
      </c>
    </row>
    <row r="1125" spans="148:149" x14ac:dyDescent="0.35">
      <c r="ER1125" s="32" t="str">
        <f t="shared" si="240"/>
        <v/>
      </c>
      <c r="ES1125" s="32" t="e">
        <f t="shared" si="241"/>
        <v>#N/A</v>
      </c>
    </row>
    <row r="1126" spans="148:149" x14ac:dyDescent="0.35">
      <c r="ER1126" s="32" t="str">
        <f t="shared" si="240"/>
        <v/>
      </c>
      <c r="ES1126" s="32" t="e">
        <f t="shared" si="241"/>
        <v>#N/A</v>
      </c>
    </row>
    <row r="1127" spans="148:149" x14ac:dyDescent="0.35">
      <c r="ER1127" s="32" t="str">
        <f t="shared" si="240"/>
        <v/>
      </c>
      <c r="ES1127" s="32" t="e">
        <f t="shared" si="241"/>
        <v>#N/A</v>
      </c>
    </row>
    <row r="1128" spans="148:149" x14ac:dyDescent="0.35">
      <c r="ER1128" s="32" t="str">
        <f t="shared" si="240"/>
        <v/>
      </c>
      <c r="ES1128" s="32" t="e">
        <f t="shared" si="241"/>
        <v>#N/A</v>
      </c>
    </row>
    <row r="1129" spans="148:149" x14ac:dyDescent="0.35">
      <c r="ER1129" s="32" t="str">
        <f t="shared" si="240"/>
        <v/>
      </c>
      <c r="ES1129" s="32" t="e">
        <f t="shared" si="241"/>
        <v>#N/A</v>
      </c>
    </row>
    <row r="1130" spans="148:149" x14ac:dyDescent="0.35">
      <c r="ER1130" s="32" t="str">
        <f t="shared" si="240"/>
        <v/>
      </c>
      <c r="ES1130" s="32" t="e">
        <f t="shared" si="241"/>
        <v>#N/A</v>
      </c>
    </row>
    <row r="1131" spans="148:149" x14ac:dyDescent="0.35">
      <c r="ER1131" s="32" t="str">
        <f t="shared" si="240"/>
        <v/>
      </c>
      <c r="ES1131" s="32" t="e">
        <f t="shared" si="241"/>
        <v>#N/A</v>
      </c>
    </row>
    <row r="1132" spans="148:149" x14ac:dyDescent="0.35">
      <c r="ER1132" s="32" t="str">
        <f t="shared" si="240"/>
        <v/>
      </c>
      <c r="ES1132" s="32" t="e">
        <f t="shared" si="241"/>
        <v>#N/A</v>
      </c>
    </row>
    <row r="1133" spans="148:149" x14ac:dyDescent="0.35">
      <c r="ER1133" s="32" t="str">
        <f t="shared" si="240"/>
        <v/>
      </c>
      <c r="ES1133" s="32" t="e">
        <f t="shared" si="241"/>
        <v>#N/A</v>
      </c>
    </row>
    <row r="1134" spans="148:149" x14ac:dyDescent="0.35">
      <c r="ER1134" s="32" t="str">
        <f t="shared" si="240"/>
        <v/>
      </c>
      <c r="ES1134" s="32" t="e">
        <f t="shared" si="241"/>
        <v>#N/A</v>
      </c>
    </row>
    <row r="1135" spans="148:149" x14ac:dyDescent="0.35">
      <c r="ER1135" s="32" t="str">
        <f t="shared" si="240"/>
        <v/>
      </c>
      <c r="ES1135" s="32" t="e">
        <f t="shared" si="241"/>
        <v>#N/A</v>
      </c>
    </row>
    <row r="1136" spans="148:149" x14ac:dyDescent="0.35">
      <c r="ER1136" s="32" t="str">
        <f t="shared" ref="ER1136:ER1199" si="242">ET1136&amp;EU1136</f>
        <v/>
      </c>
      <c r="ES1136" s="32" t="e">
        <f t="shared" si="241"/>
        <v>#N/A</v>
      </c>
    </row>
    <row r="1137" spans="148:149" x14ac:dyDescent="0.35">
      <c r="ER1137" s="32" t="str">
        <f t="shared" si="242"/>
        <v/>
      </c>
      <c r="ES1137" s="32" t="e">
        <f t="shared" si="241"/>
        <v>#N/A</v>
      </c>
    </row>
    <row r="1138" spans="148:149" x14ac:dyDescent="0.35">
      <c r="ER1138" s="32" t="str">
        <f t="shared" si="242"/>
        <v/>
      </c>
      <c r="ES1138" s="32" t="e">
        <f t="shared" si="241"/>
        <v>#N/A</v>
      </c>
    </row>
    <row r="1139" spans="148:149" x14ac:dyDescent="0.35">
      <c r="ER1139" s="32" t="str">
        <f t="shared" si="242"/>
        <v/>
      </c>
      <c r="ES1139" s="32" t="e">
        <f t="shared" si="241"/>
        <v>#N/A</v>
      </c>
    </row>
    <row r="1140" spans="148:149" x14ac:dyDescent="0.35">
      <c r="ER1140" s="32" t="str">
        <f t="shared" si="242"/>
        <v/>
      </c>
      <c r="ES1140" s="32" t="e">
        <f t="shared" si="241"/>
        <v>#N/A</v>
      </c>
    </row>
    <row r="1141" spans="148:149" x14ac:dyDescent="0.35">
      <c r="ER1141" s="32" t="str">
        <f t="shared" si="242"/>
        <v/>
      </c>
      <c r="ES1141" s="32" t="e">
        <f t="shared" si="241"/>
        <v>#N/A</v>
      </c>
    </row>
    <row r="1142" spans="148:149" x14ac:dyDescent="0.35">
      <c r="ER1142" s="32" t="str">
        <f t="shared" si="242"/>
        <v/>
      </c>
      <c r="ES1142" s="32" t="e">
        <f t="shared" si="241"/>
        <v>#N/A</v>
      </c>
    </row>
    <row r="1143" spans="148:149" x14ac:dyDescent="0.35">
      <c r="ER1143" s="32" t="str">
        <f t="shared" si="242"/>
        <v/>
      </c>
      <c r="ES1143" s="32" t="e">
        <f t="shared" si="241"/>
        <v>#N/A</v>
      </c>
    </row>
    <row r="1144" spans="148:149" x14ac:dyDescent="0.35">
      <c r="ER1144" s="32" t="str">
        <f t="shared" si="242"/>
        <v/>
      </c>
      <c r="ES1144" s="32" t="e">
        <f t="shared" si="241"/>
        <v>#N/A</v>
      </c>
    </row>
    <row r="1145" spans="148:149" x14ac:dyDescent="0.35">
      <c r="ER1145" s="32" t="str">
        <f t="shared" si="242"/>
        <v/>
      </c>
      <c r="ES1145" s="32" t="e">
        <f t="shared" si="241"/>
        <v>#N/A</v>
      </c>
    </row>
    <row r="1146" spans="148:149" x14ac:dyDescent="0.35">
      <c r="ER1146" s="32" t="str">
        <f t="shared" si="242"/>
        <v/>
      </c>
      <c r="ES1146" s="32" t="e">
        <f t="shared" si="241"/>
        <v>#N/A</v>
      </c>
    </row>
    <row r="1147" spans="148:149" x14ac:dyDescent="0.35">
      <c r="ER1147" s="32" t="str">
        <f t="shared" si="242"/>
        <v/>
      </c>
      <c r="ES1147" s="32" t="e">
        <f t="shared" si="241"/>
        <v>#N/A</v>
      </c>
    </row>
    <row r="1148" spans="148:149" x14ac:dyDescent="0.35">
      <c r="ER1148" s="32" t="str">
        <f t="shared" si="242"/>
        <v/>
      </c>
      <c r="ES1148" s="32" t="e">
        <f t="shared" si="241"/>
        <v>#N/A</v>
      </c>
    </row>
    <row r="1149" spans="148:149" x14ac:dyDescent="0.35">
      <c r="ER1149" s="32" t="str">
        <f t="shared" si="242"/>
        <v/>
      </c>
      <c r="ES1149" s="32" t="e">
        <f t="shared" si="241"/>
        <v>#N/A</v>
      </c>
    </row>
    <row r="1150" spans="148:149" x14ac:dyDescent="0.35">
      <c r="ER1150" s="32" t="str">
        <f t="shared" si="242"/>
        <v/>
      </c>
      <c r="ES1150" s="32" t="e">
        <f t="shared" si="241"/>
        <v>#N/A</v>
      </c>
    </row>
    <row r="1151" spans="148:149" x14ac:dyDescent="0.35">
      <c r="ER1151" s="32" t="str">
        <f t="shared" si="242"/>
        <v/>
      </c>
      <c r="ES1151" s="32" t="e">
        <f t="shared" si="241"/>
        <v>#N/A</v>
      </c>
    </row>
    <row r="1152" spans="148:149" x14ac:dyDescent="0.35">
      <c r="ER1152" s="32" t="str">
        <f t="shared" si="242"/>
        <v/>
      </c>
      <c r="ES1152" s="32" t="e">
        <f t="shared" si="241"/>
        <v>#N/A</v>
      </c>
    </row>
    <row r="1153" spans="148:149" x14ac:dyDescent="0.35">
      <c r="ER1153" s="32" t="str">
        <f t="shared" si="242"/>
        <v/>
      </c>
      <c r="ES1153" s="32" t="e">
        <f t="shared" si="241"/>
        <v>#N/A</v>
      </c>
    </row>
    <row r="1154" spans="148:149" x14ac:dyDescent="0.35">
      <c r="ER1154" s="32" t="str">
        <f t="shared" si="242"/>
        <v/>
      </c>
      <c r="ES1154" s="32" t="e">
        <f t="shared" si="241"/>
        <v>#N/A</v>
      </c>
    </row>
    <row r="1155" spans="148:149" x14ac:dyDescent="0.35">
      <c r="ER1155" s="32" t="str">
        <f t="shared" si="242"/>
        <v/>
      </c>
      <c r="ES1155" s="32" t="e">
        <f t="shared" si="241"/>
        <v>#N/A</v>
      </c>
    </row>
    <row r="1156" spans="148:149" x14ac:dyDescent="0.35">
      <c r="ER1156" s="32" t="str">
        <f t="shared" si="242"/>
        <v/>
      </c>
      <c r="ES1156" s="32" t="e">
        <f t="shared" si="241"/>
        <v>#N/A</v>
      </c>
    </row>
    <row r="1157" spans="148:149" x14ac:dyDescent="0.35">
      <c r="ER1157" s="32" t="str">
        <f t="shared" si="242"/>
        <v/>
      </c>
      <c r="ES1157" s="32" t="e">
        <f t="shared" si="241"/>
        <v>#N/A</v>
      </c>
    </row>
    <row r="1158" spans="148:149" x14ac:dyDescent="0.35">
      <c r="ER1158" s="32" t="str">
        <f t="shared" si="242"/>
        <v/>
      </c>
      <c r="ES1158" s="32" t="e">
        <f t="shared" si="241"/>
        <v>#N/A</v>
      </c>
    </row>
    <row r="1159" spans="148:149" x14ac:dyDescent="0.35">
      <c r="ER1159" s="32" t="str">
        <f t="shared" si="242"/>
        <v/>
      </c>
      <c r="ES1159" s="32" t="e">
        <f t="shared" si="241"/>
        <v>#N/A</v>
      </c>
    </row>
    <row r="1160" spans="148:149" x14ac:dyDescent="0.35">
      <c r="ER1160" s="32" t="str">
        <f t="shared" si="242"/>
        <v/>
      </c>
      <c r="ES1160" s="32" t="e">
        <f t="shared" ref="ES1160:ES1223" si="243">VLOOKUP(EU1160,M:N,2,0)=EV1160</f>
        <v>#N/A</v>
      </c>
    </row>
    <row r="1161" spans="148:149" x14ac:dyDescent="0.35">
      <c r="ER1161" s="32" t="str">
        <f t="shared" si="242"/>
        <v/>
      </c>
      <c r="ES1161" s="32" t="e">
        <f t="shared" si="243"/>
        <v>#N/A</v>
      </c>
    </row>
    <row r="1162" spans="148:149" x14ac:dyDescent="0.35">
      <c r="ER1162" s="32" t="str">
        <f t="shared" si="242"/>
        <v/>
      </c>
      <c r="ES1162" s="32" t="e">
        <f t="shared" si="243"/>
        <v>#N/A</v>
      </c>
    </row>
    <row r="1163" spans="148:149" x14ac:dyDescent="0.35">
      <c r="ER1163" s="32" t="str">
        <f t="shared" si="242"/>
        <v/>
      </c>
      <c r="ES1163" s="32" t="e">
        <f t="shared" si="243"/>
        <v>#N/A</v>
      </c>
    </row>
    <row r="1164" spans="148:149" x14ac:dyDescent="0.35">
      <c r="ER1164" s="32" t="str">
        <f t="shared" si="242"/>
        <v/>
      </c>
      <c r="ES1164" s="32" t="e">
        <f t="shared" si="243"/>
        <v>#N/A</v>
      </c>
    </row>
    <row r="1165" spans="148:149" x14ac:dyDescent="0.35">
      <c r="ER1165" s="32" t="str">
        <f t="shared" si="242"/>
        <v/>
      </c>
      <c r="ES1165" s="32" t="e">
        <f t="shared" si="243"/>
        <v>#N/A</v>
      </c>
    </row>
    <row r="1166" spans="148:149" x14ac:dyDescent="0.35">
      <c r="ER1166" s="32" t="str">
        <f t="shared" si="242"/>
        <v/>
      </c>
      <c r="ES1166" s="32" t="e">
        <f t="shared" si="243"/>
        <v>#N/A</v>
      </c>
    </row>
    <row r="1167" spans="148:149" x14ac:dyDescent="0.35">
      <c r="ER1167" s="32" t="str">
        <f t="shared" si="242"/>
        <v/>
      </c>
      <c r="ES1167" s="32" t="e">
        <f t="shared" si="243"/>
        <v>#N/A</v>
      </c>
    </row>
    <row r="1168" spans="148:149" x14ac:dyDescent="0.35">
      <c r="ER1168" s="32" t="str">
        <f t="shared" si="242"/>
        <v/>
      </c>
      <c r="ES1168" s="32" t="e">
        <f t="shared" si="243"/>
        <v>#N/A</v>
      </c>
    </row>
    <row r="1169" spans="148:149" x14ac:dyDescent="0.35">
      <c r="ER1169" s="32" t="str">
        <f t="shared" si="242"/>
        <v/>
      </c>
      <c r="ES1169" s="32" t="e">
        <f t="shared" si="243"/>
        <v>#N/A</v>
      </c>
    </row>
    <row r="1170" spans="148:149" x14ac:dyDescent="0.35">
      <c r="ER1170" s="32" t="str">
        <f t="shared" si="242"/>
        <v/>
      </c>
      <c r="ES1170" s="32" t="e">
        <f t="shared" si="243"/>
        <v>#N/A</v>
      </c>
    </row>
    <row r="1171" spans="148:149" x14ac:dyDescent="0.35">
      <c r="ER1171" s="32" t="str">
        <f t="shared" si="242"/>
        <v/>
      </c>
      <c r="ES1171" s="32" t="e">
        <f t="shared" si="243"/>
        <v>#N/A</v>
      </c>
    </row>
    <row r="1172" spans="148:149" x14ac:dyDescent="0.35">
      <c r="ER1172" s="32" t="str">
        <f t="shared" si="242"/>
        <v/>
      </c>
      <c r="ES1172" s="32" t="e">
        <f t="shared" si="243"/>
        <v>#N/A</v>
      </c>
    </row>
    <row r="1173" spans="148:149" x14ac:dyDescent="0.35">
      <c r="ER1173" s="32" t="str">
        <f t="shared" si="242"/>
        <v/>
      </c>
      <c r="ES1173" s="32" t="e">
        <f t="shared" si="243"/>
        <v>#N/A</v>
      </c>
    </row>
    <row r="1174" spans="148:149" x14ac:dyDescent="0.35">
      <c r="ER1174" s="32" t="str">
        <f t="shared" si="242"/>
        <v/>
      </c>
      <c r="ES1174" s="32" t="e">
        <f t="shared" si="243"/>
        <v>#N/A</v>
      </c>
    </row>
    <row r="1175" spans="148:149" x14ac:dyDescent="0.35">
      <c r="ER1175" s="32" t="str">
        <f t="shared" si="242"/>
        <v/>
      </c>
      <c r="ES1175" s="32" t="e">
        <f t="shared" si="243"/>
        <v>#N/A</v>
      </c>
    </row>
    <row r="1176" spans="148:149" x14ac:dyDescent="0.35">
      <c r="ER1176" s="32" t="str">
        <f t="shared" si="242"/>
        <v/>
      </c>
      <c r="ES1176" s="32" t="e">
        <f t="shared" si="243"/>
        <v>#N/A</v>
      </c>
    </row>
    <row r="1177" spans="148:149" x14ac:dyDescent="0.35">
      <c r="ER1177" s="32" t="str">
        <f t="shared" si="242"/>
        <v/>
      </c>
      <c r="ES1177" s="32" t="e">
        <f t="shared" si="243"/>
        <v>#N/A</v>
      </c>
    </row>
    <row r="1178" spans="148:149" x14ac:dyDescent="0.35">
      <c r="ER1178" s="32" t="str">
        <f t="shared" si="242"/>
        <v/>
      </c>
      <c r="ES1178" s="32" t="e">
        <f t="shared" si="243"/>
        <v>#N/A</v>
      </c>
    </row>
    <row r="1179" spans="148:149" x14ac:dyDescent="0.35">
      <c r="ER1179" s="32" t="str">
        <f t="shared" si="242"/>
        <v/>
      </c>
      <c r="ES1179" s="32" t="e">
        <f t="shared" si="243"/>
        <v>#N/A</v>
      </c>
    </row>
    <row r="1180" spans="148:149" x14ac:dyDescent="0.35">
      <c r="ER1180" s="32" t="str">
        <f t="shared" si="242"/>
        <v/>
      </c>
      <c r="ES1180" s="32" t="e">
        <f t="shared" si="243"/>
        <v>#N/A</v>
      </c>
    </row>
    <row r="1181" spans="148:149" x14ac:dyDescent="0.35">
      <c r="ER1181" s="32" t="str">
        <f t="shared" si="242"/>
        <v/>
      </c>
      <c r="ES1181" s="32" t="e">
        <f t="shared" si="243"/>
        <v>#N/A</v>
      </c>
    </row>
    <row r="1182" spans="148:149" x14ac:dyDescent="0.35">
      <c r="ER1182" s="32" t="str">
        <f t="shared" si="242"/>
        <v/>
      </c>
      <c r="ES1182" s="32" t="e">
        <f t="shared" si="243"/>
        <v>#N/A</v>
      </c>
    </row>
    <row r="1183" spans="148:149" x14ac:dyDescent="0.35">
      <c r="ER1183" s="32" t="str">
        <f t="shared" si="242"/>
        <v/>
      </c>
      <c r="ES1183" s="32" t="e">
        <f t="shared" si="243"/>
        <v>#N/A</v>
      </c>
    </row>
    <row r="1184" spans="148:149" x14ac:dyDescent="0.35">
      <c r="ER1184" s="32" t="str">
        <f t="shared" si="242"/>
        <v/>
      </c>
      <c r="ES1184" s="32" t="e">
        <f t="shared" si="243"/>
        <v>#N/A</v>
      </c>
    </row>
    <row r="1185" spans="148:149" x14ac:dyDescent="0.35">
      <c r="ER1185" s="32" t="str">
        <f t="shared" si="242"/>
        <v/>
      </c>
      <c r="ES1185" s="32" t="e">
        <f t="shared" si="243"/>
        <v>#N/A</v>
      </c>
    </row>
    <row r="1186" spans="148:149" x14ac:dyDescent="0.35">
      <c r="ER1186" s="32" t="str">
        <f t="shared" si="242"/>
        <v/>
      </c>
      <c r="ES1186" s="32" t="e">
        <f t="shared" si="243"/>
        <v>#N/A</v>
      </c>
    </row>
    <row r="1187" spans="148:149" x14ac:dyDescent="0.35">
      <c r="ER1187" s="32" t="str">
        <f t="shared" si="242"/>
        <v/>
      </c>
      <c r="ES1187" s="32" t="e">
        <f t="shared" si="243"/>
        <v>#N/A</v>
      </c>
    </row>
    <row r="1188" spans="148:149" x14ac:dyDescent="0.35">
      <c r="ER1188" s="32" t="str">
        <f t="shared" si="242"/>
        <v/>
      </c>
      <c r="ES1188" s="32" t="e">
        <f t="shared" si="243"/>
        <v>#N/A</v>
      </c>
    </row>
    <row r="1189" spans="148:149" x14ac:dyDescent="0.35">
      <c r="ER1189" s="32" t="str">
        <f t="shared" si="242"/>
        <v/>
      </c>
      <c r="ES1189" s="32" t="e">
        <f t="shared" si="243"/>
        <v>#N/A</v>
      </c>
    </row>
    <row r="1190" spans="148:149" x14ac:dyDescent="0.35">
      <c r="ER1190" s="32" t="str">
        <f t="shared" si="242"/>
        <v/>
      </c>
      <c r="ES1190" s="32" t="e">
        <f t="shared" si="243"/>
        <v>#N/A</v>
      </c>
    </row>
    <row r="1191" spans="148:149" x14ac:dyDescent="0.35">
      <c r="ER1191" s="32" t="str">
        <f t="shared" si="242"/>
        <v/>
      </c>
      <c r="ES1191" s="32" t="e">
        <f t="shared" si="243"/>
        <v>#N/A</v>
      </c>
    </row>
    <row r="1192" spans="148:149" x14ac:dyDescent="0.35">
      <c r="ER1192" s="32" t="str">
        <f t="shared" si="242"/>
        <v/>
      </c>
      <c r="ES1192" s="32" t="e">
        <f t="shared" si="243"/>
        <v>#N/A</v>
      </c>
    </row>
    <row r="1193" spans="148:149" x14ac:dyDescent="0.35">
      <c r="ER1193" s="32" t="str">
        <f t="shared" si="242"/>
        <v/>
      </c>
      <c r="ES1193" s="32" t="e">
        <f t="shared" si="243"/>
        <v>#N/A</v>
      </c>
    </row>
    <row r="1194" spans="148:149" x14ac:dyDescent="0.35">
      <c r="ER1194" s="32" t="str">
        <f t="shared" si="242"/>
        <v/>
      </c>
      <c r="ES1194" s="32" t="e">
        <f t="shared" si="243"/>
        <v>#N/A</v>
      </c>
    </row>
    <row r="1195" spans="148:149" x14ac:dyDescent="0.35">
      <c r="ER1195" s="32" t="str">
        <f t="shared" si="242"/>
        <v/>
      </c>
      <c r="ES1195" s="32" t="e">
        <f t="shared" si="243"/>
        <v>#N/A</v>
      </c>
    </row>
    <row r="1196" spans="148:149" x14ac:dyDescent="0.35">
      <c r="ER1196" s="32" t="str">
        <f t="shared" si="242"/>
        <v/>
      </c>
      <c r="ES1196" s="32" t="e">
        <f t="shared" si="243"/>
        <v>#N/A</v>
      </c>
    </row>
    <row r="1197" spans="148:149" x14ac:dyDescent="0.35">
      <c r="ER1197" s="32" t="str">
        <f t="shared" si="242"/>
        <v/>
      </c>
      <c r="ES1197" s="32" t="e">
        <f t="shared" si="243"/>
        <v>#N/A</v>
      </c>
    </row>
    <row r="1198" spans="148:149" x14ac:dyDescent="0.35">
      <c r="ER1198" s="32" t="str">
        <f t="shared" si="242"/>
        <v/>
      </c>
      <c r="ES1198" s="32" t="e">
        <f t="shared" si="243"/>
        <v>#N/A</v>
      </c>
    </row>
    <row r="1199" spans="148:149" x14ac:dyDescent="0.35">
      <c r="ER1199" s="32" t="str">
        <f t="shared" si="242"/>
        <v/>
      </c>
      <c r="ES1199" s="32" t="e">
        <f t="shared" si="243"/>
        <v>#N/A</v>
      </c>
    </row>
    <row r="1200" spans="148:149" x14ac:dyDescent="0.35">
      <c r="ER1200" s="32" t="str">
        <f t="shared" ref="ER1200:ER1263" si="244">ET1200&amp;EU1200</f>
        <v/>
      </c>
      <c r="ES1200" s="32" t="e">
        <f t="shared" si="243"/>
        <v>#N/A</v>
      </c>
    </row>
    <row r="1201" spans="148:149" x14ac:dyDescent="0.35">
      <c r="ER1201" s="32" t="str">
        <f t="shared" si="244"/>
        <v/>
      </c>
      <c r="ES1201" s="32" t="e">
        <f t="shared" si="243"/>
        <v>#N/A</v>
      </c>
    </row>
    <row r="1202" spans="148:149" x14ac:dyDescent="0.35">
      <c r="ER1202" s="32" t="str">
        <f t="shared" si="244"/>
        <v/>
      </c>
      <c r="ES1202" s="32" t="e">
        <f t="shared" si="243"/>
        <v>#N/A</v>
      </c>
    </row>
    <row r="1203" spans="148:149" x14ac:dyDescent="0.35">
      <c r="ER1203" s="32" t="str">
        <f t="shared" si="244"/>
        <v/>
      </c>
      <c r="ES1203" s="32" t="e">
        <f t="shared" si="243"/>
        <v>#N/A</v>
      </c>
    </row>
    <row r="1204" spans="148:149" x14ac:dyDescent="0.35">
      <c r="ER1204" s="32" t="str">
        <f t="shared" si="244"/>
        <v/>
      </c>
      <c r="ES1204" s="32" t="e">
        <f t="shared" si="243"/>
        <v>#N/A</v>
      </c>
    </row>
    <row r="1205" spans="148:149" x14ac:dyDescent="0.35">
      <c r="ER1205" s="32" t="str">
        <f t="shared" si="244"/>
        <v/>
      </c>
      <c r="ES1205" s="32" t="e">
        <f t="shared" si="243"/>
        <v>#N/A</v>
      </c>
    </row>
    <row r="1206" spans="148:149" x14ac:dyDescent="0.35">
      <c r="ER1206" s="32" t="str">
        <f t="shared" si="244"/>
        <v/>
      </c>
      <c r="ES1206" s="32" t="e">
        <f t="shared" si="243"/>
        <v>#N/A</v>
      </c>
    </row>
    <row r="1207" spans="148:149" x14ac:dyDescent="0.35">
      <c r="ER1207" s="32" t="str">
        <f t="shared" si="244"/>
        <v/>
      </c>
      <c r="ES1207" s="32" t="e">
        <f t="shared" si="243"/>
        <v>#N/A</v>
      </c>
    </row>
    <row r="1208" spans="148:149" x14ac:dyDescent="0.35">
      <c r="ER1208" s="32" t="str">
        <f t="shared" si="244"/>
        <v/>
      </c>
      <c r="ES1208" s="32" t="e">
        <f t="shared" si="243"/>
        <v>#N/A</v>
      </c>
    </row>
    <row r="1209" spans="148:149" x14ac:dyDescent="0.35">
      <c r="ER1209" s="32" t="str">
        <f t="shared" si="244"/>
        <v/>
      </c>
      <c r="ES1209" s="32" t="e">
        <f t="shared" si="243"/>
        <v>#N/A</v>
      </c>
    </row>
    <row r="1210" spans="148:149" x14ac:dyDescent="0.35">
      <c r="ER1210" s="32" t="str">
        <f t="shared" si="244"/>
        <v/>
      </c>
      <c r="ES1210" s="32" t="e">
        <f t="shared" si="243"/>
        <v>#N/A</v>
      </c>
    </row>
    <row r="1211" spans="148:149" x14ac:dyDescent="0.35">
      <c r="ER1211" s="32" t="str">
        <f t="shared" si="244"/>
        <v/>
      </c>
      <c r="ES1211" s="32" t="e">
        <f t="shared" si="243"/>
        <v>#N/A</v>
      </c>
    </row>
    <row r="1212" spans="148:149" x14ac:dyDescent="0.35">
      <c r="ER1212" s="32" t="str">
        <f t="shared" si="244"/>
        <v/>
      </c>
      <c r="ES1212" s="32" t="e">
        <f t="shared" si="243"/>
        <v>#N/A</v>
      </c>
    </row>
    <row r="1213" spans="148:149" x14ac:dyDescent="0.35">
      <c r="ER1213" s="32" t="str">
        <f t="shared" si="244"/>
        <v/>
      </c>
      <c r="ES1213" s="32" t="e">
        <f t="shared" si="243"/>
        <v>#N/A</v>
      </c>
    </row>
    <row r="1214" spans="148:149" x14ac:dyDescent="0.35">
      <c r="ER1214" s="32" t="str">
        <f t="shared" si="244"/>
        <v/>
      </c>
      <c r="ES1214" s="32" t="e">
        <f t="shared" si="243"/>
        <v>#N/A</v>
      </c>
    </row>
    <row r="1215" spans="148:149" x14ac:dyDescent="0.35">
      <c r="ER1215" s="32" t="str">
        <f t="shared" si="244"/>
        <v/>
      </c>
      <c r="ES1215" s="32" t="e">
        <f t="shared" si="243"/>
        <v>#N/A</v>
      </c>
    </row>
    <row r="1216" spans="148:149" x14ac:dyDescent="0.35">
      <c r="ER1216" s="32" t="str">
        <f t="shared" si="244"/>
        <v/>
      </c>
      <c r="ES1216" s="32" t="e">
        <f t="shared" si="243"/>
        <v>#N/A</v>
      </c>
    </row>
    <row r="1217" spans="148:149" x14ac:dyDescent="0.35">
      <c r="ER1217" s="32" t="str">
        <f t="shared" si="244"/>
        <v/>
      </c>
      <c r="ES1217" s="32" t="e">
        <f t="shared" si="243"/>
        <v>#N/A</v>
      </c>
    </row>
    <row r="1218" spans="148:149" x14ac:dyDescent="0.35">
      <c r="ER1218" s="32" t="str">
        <f t="shared" si="244"/>
        <v/>
      </c>
      <c r="ES1218" s="32" t="e">
        <f t="shared" si="243"/>
        <v>#N/A</v>
      </c>
    </row>
    <row r="1219" spans="148:149" x14ac:dyDescent="0.35">
      <c r="ER1219" s="32" t="str">
        <f t="shared" si="244"/>
        <v/>
      </c>
      <c r="ES1219" s="32" t="e">
        <f t="shared" si="243"/>
        <v>#N/A</v>
      </c>
    </row>
    <row r="1220" spans="148:149" x14ac:dyDescent="0.35">
      <c r="ER1220" s="32" t="str">
        <f t="shared" si="244"/>
        <v/>
      </c>
      <c r="ES1220" s="32" t="e">
        <f t="shared" si="243"/>
        <v>#N/A</v>
      </c>
    </row>
    <row r="1221" spans="148:149" x14ac:dyDescent="0.35">
      <c r="ER1221" s="32" t="str">
        <f t="shared" si="244"/>
        <v/>
      </c>
      <c r="ES1221" s="32" t="e">
        <f t="shared" si="243"/>
        <v>#N/A</v>
      </c>
    </row>
    <row r="1222" spans="148:149" x14ac:dyDescent="0.35">
      <c r="ER1222" s="32" t="str">
        <f t="shared" si="244"/>
        <v/>
      </c>
      <c r="ES1222" s="32" t="e">
        <f t="shared" si="243"/>
        <v>#N/A</v>
      </c>
    </row>
    <row r="1223" spans="148:149" x14ac:dyDescent="0.35">
      <c r="ER1223" s="32" t="str">
        <f t="shared" si="244"/>
        <v/>
      </c>
      <c r="ES1223" s="32" t="e">
        <f t="shared" si="243"/>
        <v>#N/A</v>
      </c>
    </row>
    <row r="1224" spans="148:149" x14ac:dyDescent="0.35">
      <c r="ER1224" s="32" t="str">
        <f t="shared" si="244"/>
        <v/>
      </c>
      <c r="ES1224" s="32" t="e">
        <f t="shared" ref="ES1224:ES1287" si="245">VLOOKUP(EU1224,M:N,2,0)=EV1224</f>
        <v>#N/A</v>
      </c>
    </row>
    <row r="1225" spans="148:149" x14ac:dyDescent="0.35">
      <c r="ER1225" s="32" t="str">
        <f t="shared" si="244"/>
        <v/>
      </c>
      <c r="ES1225" s="32" t="e">
        <f t="shared" si="245"/>
        <v>#N/A</v>
      </c>
    </row>
    <row r="1226" spans="148:149" x14ac:dyDescent="0.35">
      <c r="ER1226" s="32" t="str">
        <f t="shared" si="244"/>
        <v/>
      </c>
      <c r="ES1226" s="32" t="e">
        <f t="shared" si="245"/>
        <v>#N/A</v>
      </c>
    </row>
    <row r="1227" spans="148:149" x14ac:dyDescent="0.35">
      <c r="ER1227" s="32" t="str">
        <f t="shared" si="244"/>
        <v/>
      </c>
      <c r="ES1227" s="32" t="e">
        <f t="shared" si="245"/>
        <v>#N/A</v>
      </c>
    </row>
    <row r="1228" spans="148:149" x14ac:dyDescent="0.35">
      <c r="ER1228" s="32" t="str">
        <f t="shared" si="244"/>
        <v/>
      </c>
      <c r="ES1228" s="32" t="e">
        <f t="shared" si="245"/>
        <v>#N/A</v>
      </c>
    </row>
    <row r="1229" spans="148:149" x14ac:dyDescent="0.35">
      <c r="ER1229" s="32" t="str">
        <f t="shared" si="244"/>
        <v/>
      </c>
      <c r="ES1229" s="32" t="e">
        <f t="shared" si="245"/>
        <v>#N/A</v>
      </c>
    </row>
    <row r="1230" spans="148:149" x14ac:dyDescent="0.35">
      <c r="ER1230" s="32" t="str">
        <f t="shared" si="244"/>
        <v/>
      </c>
      <c r="ES1230" s="32" t="e">
        <f t="shared" si="245"/>
        <v>#N/A</v>
      </c>
    </row>
    <row r="1231" spans="148:149" x14ac:dyDescent="0.35">
      <c r="ER1231" s="32" t="str">
        <f t="shared" si="244"/>
        <v/>
      </c>
      <c r="ES1231" s="32" t="e">
        <f t="shared" si="245"/>
        <v>#N/A</v>
      </c>
    </row>
    <row r="1232" spans="148:149" x14ac:dyDescent="0.35">
      <c r="ER1232" s="32" t="str">
        <f t="shared" si="244"/>
        <v/>
      </c>
      <c r="ES1232" s="32" t="e">
        <f t="shared" si="245"/>
        <v>#N/A</v>
      </c>
    </row>
    <row r="1233" spans="148:149" x14ac:dyDescent="0.35">
      <c r="ER1233" s="32" t="str">
        <f t="shared" si="244"/>
        <v/>
      </c>
      <c r="ES1233" s="32" t="e">
        <f t="shared" si="245"/>
        <v>#N/A</v>
      </c>
    </row>
    <row r="1234" spans="148:149" x14ac:dyDescent="0.35">
      <c r="ER1234" s="32" t="str">
        <f t="shared" si="244"/>
        <v/>
      </c>
      <c r="ES1234" s="32" t="e">
        <f t="shared" si="245"/>
        <v>#N/A</v>
      </c>
    </row>
    <row r="1235" spans="148:149" x14ac:dyDescent="0.35">
      <c r="ER1235" s="32" t="str">
        <f t="shared" si="244"/>
        <v/>
      </c>
      <c r="ES1235" s="32" t="e">
        <f t="shared" si="245"/>
        <v>#N/A</v>
      </c>
    </row>
    <row r="1236" spans="148:149" x14ac:dyDescent="0.35">
      <c r="ER1236" s="32" t="str">
        <f t="shared" si="244"/>
        <v/>
      </c>
      <c r="ES1236" s="32" t="e">
        <f t="shared" si="245"/>
        <v>#N/A</v>
      </c>
    </row>
    <row r="1237" spans="148:149" x14ac:dyDescent="0.35">
      <c r="ER1237" s="32" t="str">
        <f t="shared" si="244"/>
        <v/>
      </c>
      <c r="ES1237" s="32" t="e">
        <f t="shared" si="245"/>
        <v>#N/A</v>
      </c>
    </row>
    <row r="1238" spans="148:149" x14ac:dyDescent="0.35">
      <c r="ER1238" s="32" t="str">
        <f t="shared" si="244"/>
        <v/>
      </c>
      <c r="ES1238" s="32" t="e">
        <f t="shared" si="245"/>
        <v>#N/A</v>
      </c>
    </row>
    <row r="1239" spans="148:149" x14ac:dyDescent="0.35">
      <c r="ER1239" s="32" t="str">
        <f t="shared" si="244"/>
        <v/>
      </c>
      <c r="ES1239" s="32" t="e">
        <f t="shared" si="245"/>
        <v>#N/A</v>
      </c>
    </row>
    <row r="1240" spans="148:149" x14ac:dyDescent="0.35">
      <c r="ER1240" s="32" t="str">
        <f t="shared" si="244"/>
        <v/>
      </c>
      <c r="ES1240" s="32" t="e">
        <f t="shared" si="245"/>
        <v>#N/A</v>
      </c>
    </row>
    <row r="1241" spans="148:149" x14ac:dyDescent="0.35">
      <c r="ER1241" s="32" t="str">
        <f t="shared" si="244"/>
        <v/>
      </c>
      <c r="ES1241" s="32" t="e">
        <f t="shared" si="245"/>
        <v>#N/A</v>
      </c>
    </row>
    <row r="1242" spans="148:149" x14ac:dyDescent="0.35">
      <c r="ER1242" s="32" t="str">
        <f t="shared" si="244"/>
        <v/>
      </c>
      <c r="ES1242" s="32" t="e">
        <f t="shared" si="245"/>
        <v>#N/A</v>
      </c>
    </row>
    <row r="1243" spans="148:149" x14ac:dyDescent="0.35">
      <c r="ER1243" s="32" t="str">
        <f t="shared" si="244"/>
        <v/>
      </c>
      <c r="ES1243" s="32" t="e">
        <f t="shared" si="245"/>
        <v>#N/A</v>
      </c>
    </row>
    <row r="1244" spans="148:149" x14ac:dyDescent="0.35">
      <c r="ER1244" s="32" t="str">
        <f t="shared" si="244"/>
        <v/>
      </c>
      <c r="ES1244" s="32" t="e">
        <f t="shared" si="245"/>
        <v>#N/A</v>
      </c>
    </row>
    <row r="1245" spans="148:149" x14ac:dyDescent="0.35">
      <c r="ER1245" s="32" t="str">
        <f t="shared" si="244"/>
        <v/>
      </c>
      <c r="ES1245" s="32" t="e">
        <f t="shared" si="245"/>
        <v>#N/A</v>
      </c>
    </row>
    <row r="1246" spans="148:149" x14ac:dyDescent="0.35">
      <c r="ER1246" s="32" t="str">
        <f t="shared" si="244"/>
        <v/>
      </c>
      <c r="ES1246" s="32" t="e">
        <f t="shared" si="245"/>
        <v>#N/A</v>
      </c>
    </row>
    <row r="1247" spans="148:149" x14ac:dyDescent="0.35">
      <c r="ER1247" s="32" t="str">
        <f t="shared" si="244"/>
        <v/>
      </c>
      <c r="ES1247" s="32" t="e">
        <f t="shared" si="245"/>
        <v>#N/A</v>
      </c>
    </row>
    <row r="1248" spans="148:149" x14ac:dyDescent="0.35">
      <c r="ER1248" s="32" t="str">
        <f t="shared" si="244"/>
        <v/>
      </c>
      <c r="ES1248" s="32" t="e">
        <f t="shared" si="245"/>
        <v>#N/A</v>
      </c>
    </row>
    <row r="1249" spans="148:149" x14ac:dyDescent="0.35">
      <c r="ER1249" s="32" t="str">
        <f t="shared" si="244"/>
        <v/>
      </c>
      <c r="ES1249" s="32" t="e">
        <f t="shared" si="245"/>
        <v>#N/A</v>
      </c>
    </row>
    <row r="1250" spans="148:149" x14ac:dyDescent="0.35">
      <c r="ER1250" s="32" t="str">
        <f t="shared" si="244"/>
        <v/>
      </c>
      <c r="ES1250" s="32" t="e">
        <f t="shared" si="245"/>
        <v>#N/A</v>
      </c>
    </row>
    <row r="1251" spans="148:149" x14ac:dyDescent="0.35">
      <c r="ER1251" s="32" t="str">
        <f t="shared" si="244"/>
        <v/>
      </c>
      <c r="ES1251" s="32" t="e">
        <f t="shared" si="245"/>
        <v>#N/A</v>
      </c>
    </row>
    <row r="1252" spans="148:149" x14ac:dyDescent="0.35">
      <c r="ER1252" s="32" t="str">
        <f t="shared" si="244"/>
        <v/>
      </c>
      <c r="ES1252" s="32" t="e">
        <f t="shared" si="245"/>
        <v>#N/A</v>
      </c>
    </row>
    <row r="1253" spans="148:149" x14ac:dyDescent="0.35">
      <c r="ER1253" s="32" t="str">
        <f t="shared" si="244"/>
        <v/>
      </c>
      <c r="ES1253" s="32" t="e">
        <f t="shared" si="245"/>
        <v>#N/A</v>
      </c>
    </row>
    <row r="1254" spans="148:149" x14ac:dyDescent="0.35">
      <c r="ER1254" s="32" t="str">
        <f t="shared" si="244"/>
        <v/>
      </c>
      <c r="ES1254" s="32" t="e">
        <f t="shared" si="245"/>
        <v>#N/A</v>
      </c>
    </row>
    <row r="1255" spans="148:149" x14ac:dyDescent="0.35">
      <c r="ER1255" s="32" t="str">
        <f t="shared" si="244"/>
        <v/>
      </c>
      <c r="ES1255" s="32" t="e">
        <f t="shared" si="245"/>
        <v>#N/A</v>
      </c>
    </row>
    <row r="1256" spans="148:149" x14ac:dyDescent="0.35">
      <c r="ER1256" s="32" t="str">
        <f t="shared" si="244"/>
        <v/>
      </c>
      <c r="ES1256" s="32" t="e">
        <f t="shared" si="245"/>
        <v>#N/A</v>
      </c>
    </row>
    <row r="1257" spans="148:149" x14ac:dyDescent="0.35">
      <c r="ER1257" s="32" t="str">
        <f t="shared" si="244"/>
        <v/>
      </c>
      <c r="ES1257" s="32" t="e">
        <f t="shared" si="245"/>
        <v>#N/A</v>
      </c>
    </row>
    <row r="1258" spans="148:149" x14ac:dyDescent="0.35">
      <c r="ER1258" s="32" t="str">
        <f t="shared" si="244"/>
        <v/>
      </c>
      <c r="ES1258" s="32" t="e">
        <f t="shared" si="245"/>
        <v>#N/A</v>
      </c>
    </row>
    <row r="1259" spans="148:149" x14ac:dyDescent="0.35">
      <c r="ER1259" s="32" t="str">
        <f t="shared" si="244"/>
        <v/>
      </c>
      <c r="ES1259" s="32" t="e">
        <f t="shared" si="245"/>
        <v>#N/A</v>
      </c>
    </row>
    <row r="1260" spans="148:149" x14ac:dyDescent="0.35">
      <c r="ER1260" s="32" t="str">
        <f t="shared" si="244"/>
        <v/>
      </c>
      <c r="ES1260" s="32" t="e">
        <f t="shared" si="245"/>
        <v>#N/A</v>
      </c>
    </row>
    <row r="1261" spans="148:149" x14ac:dyDescent="0.35">
      <c r="ER1261" s="32" t="str">
        <f t="shared" si="244"/>
        <v/>
      </c>
      <c r="ES1261" s="32" t="e">
        <f t="shared" si="245"/>
        <v>#N/A</v>
      </c>
    </row>
    <row r="1262" spans="148:149" x14ac:dyDescent="0.35">
      <c r="ER1262" s="32" t="str">
        <f t="shared" si="244"/>
        <v/>
      </c>
      <c r="ES1262" s="32" t="e">
        <f t="shared" si="245"/>
        <v>#N/A</v>
      </c>
    </row>
    <row r="1263" spans="148:149" x14ac:dyDescent="0.35">
      <c r="ER1263" s="32" t="str">
        <f t="shared" si="244"/>
        <v/>
      </c>
      <c r="ES1263" s="32" t="e">
        <f t="shared" si="245"/>
        <v>#N/A</v>
      </c>
    </row>
    <row r="1264" spans="148:149" x14ac:dyDescent="0.35">
      <c r="ER1264" s="32" t="str">
        <f t="shared" ref="ER1264:ER1327" si="246">ET1264&amp;EU1264</f>
        <v/>
      </c>
      <c r="ES1264" s="32" t="e">
        <f t="shared" si="245"/>
        <v>#N/A</v>
      </c>
    </row>
    <row r="1265" spans="148:149" x14ac:dyDescent="0.35">
      <c r="ER1265" s="32" t="str">
        <f t="shared" si="246"/>
        <v/>
      </c>
      <c r="ES1265" s="32" t="e">
        <f t="shared" si="245"/>
        <v>#N/A</v>
      </c>
    </row>
    <row r="1266" spans="148:149" x14ac:dyDescent="0.35">
      <c r="ER1266" s="32" t="str">
        <f t="shared" si="246"/>
        <v/>
      </c>
      <c r="ES1266" s="32" t="e">
        <f t="shared" si="245"/>
        <v>#N/A</v>
      </c>
    </row>
    <row r="1267" spans="148:149" x14ac:dyDescent="0.35">
      <c r="ER1267" s="32" t="str">
        <f t="shared" si="246"/>
        <v/>
      </c>
      <c r="ES1267" s="32" t="e">
        <f t="shared" si="245"/>
        <v>#N/A</v>
      </c>
    </row>
    <row r="1268" spans="148:149" x14ac:dyDescent="0.35">
      <c r="ER1268" s="32" t="str">
        <f t="shared" si="246"/>
        <v/>
      </c>
      <c r="ES1268" s="32" t="e">
        <f t="shared" si="245"/>
        <v>#N/A</v>
      </c>
    </row>
    <row r="1269" spans="148:149" x14ac:dyDescent="0.35">
      <c r="ER1269" s="32" t="str">
        <f t="shared" si="246"/>
        <v/>
      </c>
      <c r="ES1269" s="32" t="e">
        <f t="shared" si="245"/>
        <v>#N/A</v>
      </c>
    </row>
    <row r="1270" spans="148:149" x14ac:dyDescent="0.35">
      <c r="ER1270" s="32" t="str">
        <f t="shared" si="246"/>
        <v/>
      </c>
      <c r="ES1270" s="32" t="e">
        <f t="shared" si="245"/>
        <v>#N/A</v>
      </c>
    </row>
    <row r="1271" spans="148:149" x14ac:dyDescent="0.35">
      <c r="ER1271" s="32" t="str">
        <f t="shared" si="246"/>
        <v/>
      </c>
      <c r="ES1271" s="32" t="e">
        <f t="shared" si="245"/>
        <v>#N/A</v>
      </c>
    </row>
    <row r="1272" spans="148:149" x14ac:dyDescent="0.35">
      <c r="ER1272" s="32" t="str">
        <f t="shared" si="246"/>
        <v/>
      </c>
      <c r="ES1272" s="32" t="e">
        <f t="shared" si="245"/>
        <v>#N/A</v>
      </c>
    </row>
    <row r="1273" spans="148:149" x14ac:dyDescent="0.35">
      <c r="ER1273" s="32" t="str">
        <f t="shared" si="246"/>
        <v/>
      </c>
      <c r="ES1273" s="32" t="e">
        <f t="shared" si="245"/>
        <v>#N/A</v>
      </c>
    </row>
    <row r="1274" spans="148:149" x14ac:dyDescent="0.35">
      <c r="ER1274" s="32" t="str">
        <f t="shared" si="246"/>
        <v/>
      </c>
      <c r="ES1274" s="32" t="e">
        <f t="shared" si="245"/>
        <v>#N/A</v>
      </c>
    </row>
    <row r="1275" spans="148:149" x14ac:dyDescent="0.35">
      <c r="ER1275" s="32" t="str">
        <f t="shared" si="246"/>
        <v/>
      </c>
      <c r="ES1275" s="32" t="e">
        <f t="shared" si="245"/>
        <v>#N/A</v>
      </c>
    </row>
    <row r="1276" spans="148:149" x14ac:dyDescent="0.35">
      <c r="ER1276" s="32" t="str">
        <f t="shared" si="246"/>
        <v/>
      </c>
      <c r="ES1276" s="32" t="e">
        <f t="shared" si="245"/>
        <v>#N/A</v>
      </c>
    </row>
    <row r="1277" spans="148:149" x14ac:dyDescent="0.35">
      <c r="ER1277" s="32" t="str">
        <f t="shared" si="246"/>
        <v/>
      </c>
      <c r="ES1277" s="32" t="e">
        <f t="shared" si="245"/>
        <v>#N/A</v>
      </c>
    </row>
    <row r="1278" spans="148:149" x14ac:dyDescent="0.35">
      <c r="ER1278" s="32" t="str">
        <f t="shared" si="246"/>
        <v/>
      </c>
      <c r="ES1278" s="32" t="e">
        <f t="shared" si="245"/>
        <v>#N/A</v>
      </c>
    </row>
    <row r="1279" spans="148:149" x14ac:dyDescent="0.35">
      <c r="ER1279" s="32" t="str">
        <f t="shared" si="246"/>
        <v/>
      </c>
      <c r="ES1279" s="32" t="e">
        <f t="shared" si="245"/>
        <v>#N/A</v>
      </c>
    </row>
    <row r="1280" spans="148:149" x14ac:dyDescent="0.35">
      <c r="ER1280" s="32" t="str">
        <f t="shared" si="246"/>
        <v/>
      </c>
      <c r="ES1280" s="32" t="e">
        <f t="shared" si="245"/>
        <v>#N/A</v>
      </c>
    </row>
    <row r="1281" spans="148:149" x14ac:dyDescent="0.35">
      <c r="ER1281" s="32" t="str">
        <f t="shared" si="246"/>
        <v/>
      </c>
      <c r="ES1281" s="32" t="e">
        <f t="shared" si="245"/>
        <v>#N/A</v>
      </c>
    </row>
    <row r="1282" spans="148:149" x14ac:dyDescent="0.35">
      <c r="ER1282" s="32" t="str">
        <f t="shared" si="246"/>
        <v/>
      </c>
      <c r="ES1282" s="32" t="e">
        <f t="shared" si="245"/>
        <v>#N/A</v>
      </c>
    </row>
    <row r="1283" spans="148:149" x14ac:dyDescent="0.35">
      <c r="ER1283" s="32" t="str">
        <f t="shared" si="246"/>
        <v/>
      </c>
      <c r="ES1283" s="32" t="e">
        <f t="shared" si="245"/>
        <v>#N/A</v>
      </c>
    </row>
    <row r="1284" spans="148:149" x14ac:dyDescent="0.35">
      <c r="ER1284" s="32" t="str">
        <f t="shared" si="246"/>
        <v/>
      </c>
      <c r="ES1284" s="32" t="e">
        <f t="shared" si="245"/>
        <v>#N/A</v>
      </c>
    </row>
    <row r="1285" spans="148:149" x14ac:dyDescent="0.35">
      <c r="ER1285" s="32" t="str">
        <f t="shared" si="246"/>
        <v/>
      </c>
      <c r="ES1285" s="32" t="e">
        <f t="shared" si="245"/>
        <v>#N/A</v>
      </c>
    </row>
    <row r="1286" spans="148:149" x14ac:dyDescent="0.35">
      <c r="ER1286" s="32" t="str">
        <f t="shared" si="246"/>
        <v/>
      </c>
      <c r="ES1286" s="32" t="e">
        <f t="shared" si="245"/>
        <v>#N/A</v>
      </c>
    </row>
    <row r="1287" spans="148:149" x14ac:dyDescent="0.35">
      <c r="ER1287" s="32" t="str">
        <f t="shared" si="246"/>
        <v/>
      </c>
      <c r="ES1287" s="32" t="e">
        <f t="shared" si="245"/>
        <v>#N/A</v>
      </c>
    </row>
    <row r="1288" spans="148:149" x14ac:dyDescent="0.35">
      <c r="ER1288" s="32" t="str">
        <f t="shared" si="246"/>
        <v/>
      </c>
      <c r="ES1288" s="32" t="e">
        <f t="shared" ref="ES1288:ES1351" si="247">VLOOKUP(EU1288,M:N,2,0)=EV1288</f>
        <v>#N/A</v>
      </c>
    </row>
    <row r="1289" spans="148:149" x14ac:dyDescent="0.35">
      <c r="ER1289" s="32" t="str">
        <f t="shared" si="246"/>
        <v/>
      </c>
      <c r="ES1289" s="32" t="e">
        <f t="shared" si="247"/>
        <v>#N/A</v>
      </c>
    </row>
    <row r="1290" spans="148:149" x14ac:dyDescent="0.35">
      <c r="ER1290" s="32" t="str">
        <f t="shared" si="246"/>
        <v/>
      </c>
      <c r="ES1290" s="32" t="e">
        <f t="shared" si="247"/>
        <v>#N/A</v>
      </c>
    </row>
    <row r="1291" spans="148:149" x14ac:dyDescent="0.35">
      <c r="ER1291" s="32" t="str">
        <f t="shared" si="246"/>
        <v/>
      </c>
      <c r="ES1291" s="32" t="e">
        <f t="shared" si="247"/>
        <v>#N/A</v>
      </c>
    </row>
    <row r="1292" spans="148:149" x14ac:dyDescent="0.35">
      <c r="ER1292" s="32" t="str">
        <f t="shared" si="246"/>
        <v/>
      </c>
      <c r="ES1292" s="32" t="e">
        <f t="shared" si="247"/>
        <v>#N/A</v>
      </c>
    </row>
    <row r="1293" spans="148:149" x14ac:dyDescent="0.35">
      <c r="ER1293" s="32" t="str">
        <f t="shared" si="246"/>
        <v/>
      </c>
      <c r="ES1293" s="32" t="e">
        <f t="shared" si="247"/>
        <v>#N/A</v>
      </c>
    </row>
    <row r="1294" spans="148:149" x14ac:dyDescent="0.35">
      <c r="ER1294" s="32" t="str">
        <f t="shared" si="246"/>
        <v/>
      </c>
      <c r="ES1294" s="32" t="e">
        <f t="shared" si="247"/>
        <v>#N/A</v>
      </c>
    </row>
    <row r="1295" spans="148:149" x14ac:dyDescent="0.35">
      <c r="ER1295" s="32" t="str">
        <f t="shared" si="246"/>
        <v/>
      </c>
      <c r="ES1295" s="32" t="e">
        <f t="shared" si="247"/>
        <v>#N/A</v>
      </c>
    </row>
    <row r="1296" spans="148:149" x14ac:dyDescent="0.35">
      <c r="ER1296" s="32" t="str">
        <f t="shared" si="246"/>
        <v/>
      </c>
      <c r="ES1296" s="32" t="e">
        <f t="shared" si="247"/>
        <v>#N/A</v>
      </c>
    </row>
    <row r="1297" spans="148:149" x14ac:dyDescent="0.35">
      <c r="ER1297" s="32" t="str">
        <f t="shared" si="246"/>
        <v/>
      </c>
      <c r="ES1297" s="32" t="e">
        <f t="shared" si="247"/>
        <v>#N/A</v>
      </c>
    </row>
    <row r="1298" spans="148:149" x14ac:dyDescent="0.35">
      <c r="ER1298" s="32" t="str">
        <f t="shared" si="246"/>
        <v/>
      </c>
      <c r="ES1298" s="32" t="e">
        <f t="shared" si="247"/>
        <v>#N/A</v>
      </c>
    </row>
    <row r="1299" spans="148:149" x14ac:dyDescent="0.35">
      <c r="ER1299" s="32" t="str">
        <f t="shared" si="246"/>
        <v/>
      </c>
      <c r="ES1299" s="32" t="e">
        <f t="shared" si="247"/>
        <v>#N/A</v>
      </c>
    </row>
    <row r="1300" spans="148:149" x14ac:dyDescent="0.35">
      <c r="ER1300" s="32" t="str">
        <f t="shared" si="246"/>
        <v/>
      </c>
      <c r="ES1300" s="32" t="e">
        <f t="shared" si="247"/>
        <v>#N/A</v>
      </c>
    </row>
    <row r="1301" spans="148:149" x14ac:dyDescent="0.35">
      <c r="ER1301" s="32" t="str">
        <f t="shared" si="246"/>
        <v/>
      </c>
      <c r="ES1301" s="32" t="e">
        <f t="shared" si="247"/>
        <v>#N/A</v>
      </c>
    </row>
    <row r="1302" spans="148:149" x14ac:dyDescent="0.35">
      <c r="ER1302" s="32" t="str">
        <f t="shared" si="246"/>
        <v/>
      </c>
      <c r="ES1302" s="32" t="e">
        <f t="shared" si="247"/>
        <v>#N/A</v>
      </c>
    </row>
    <row r="1303" spans="148:149" x14ac:dyDescent="0.35">
      <c r="ER1303" s="32" t="str">
        <f t="shared" si="246"/>
        <v/>
      </c>
      <c r="ES1303" s="32" t="e">
        <f t="shared" si="247"/>
        <v>#N/A</v>
      </c>
    </row>
    <row r="1304" spans="148:149" x14ac:dyDescent="0.35">
      <c r="ER1304" s="32" t="str">
        <f t="shared" si="246"/>
        <v/>
      </c>
      <c r="ES1304" s="32" t="e">
        <f t="shared" si="247"/>
        <v>#N/A</v>
      </c>
    </row>
    <row r="1305" spans="148:149" x14ac:dyDescent="0.35">
      <c r="ER1305" s="32" t="str">
        <f t="shared" si="246"/>
        <v/>
      </c>
      <c r="ES1305" s="32" t="e">
        <f t="shared" si="247"/>
        <v>#N/A</v>
      </c>
    </row>
    <row r="1306" spans="148:149" x14ac:dyDescent="0.35">
      <c r="ER1306" s="32" t="str">
        <f t="shared" si="246"/>
        <v/>
      </c>
      <c r="ES1306" s="32" t="e">
        <f t="shared" si="247"/>
        <v>#N/A</v>
      </c>
    </row>
    <row r="1307" spans="148:149" x14ac:dyDescent="0.35">
      <c r="ER1307" s="32" t="str">
        <f t="shared" si="246"/>
        <v/>
      </c>
      <c r="ES1307" s="32" t="e">
        <f t="shared" si="247"/>
        <v>#N/A</v>
      </c>
    </row>
    <row r="1308" spans="148:149" x14ac:dyDescent="0.35">
      <c r="ER1308" s="32" t="str">
        <f t="shared" si="246"/>
        <v/>
      </c>
      <c r="ES1308" s="32" t="e">
        <f t="shared" si="247"/>
        <v>#N/A</v>
      </c>
    </row>
    <row r="1309" spans="148:149" x14ac:dyDescent="0.35">
      <c r="ER1309" s="32" t="str">
        <f t="shared" si="246"/>
        <v/>
      </c>
      <c r="ES1309" s="32" t="e">
        <f t="shared" si="247"/>
        <v>#N/A</v>
      </c>
    </row>
    <row r="1310" spans="148:149" x14ac:dyDescent="0.35">
      <c r="ER1310" s="32" t="str">
        <f t="shared" si="246"/>
        <v/>
      </c>
      <c r="ES1310" s="32" t="e">
        <f t="shared" si="247"/>
        <v>#N/A</v>
      </c>
    </row>
    <row r="1311" spans="148:149" x14ac:dyDescent="0.35">
      <c r="ER1311" s="32" t="str">
        <f t="shared" si="246"/>
        <v/>
      </c>
      <c r="ES1311" s="32" t="e">
        <f t="shared" si="247"/>
        <v>#N/A</v>
      </c>
    </row>
    <row r="1312" spans="148:149" x14ac:dyDescent="0.35">
      <c r="ER1312" s="32" t="str">
        <f t="shared" si="246"/>
        <v/>
      </c>
      <c r="ES1312" s="32" t="e">
        <f t="shared" si="247"/>
        <v>#N/A</v>
      </c>
    </row>
    <row r="1313" spans="148:149" x14ac:dyDescent="0.35">
      <c r="ER1313" s="32" t="str">
        <f t="shared" si="246"/>
        <v/>
      </c>
      <c r="ES1313" s="32" t="e">
        <f t="shared" si="247"/>
        <v>#N/A</v>
      </c>
    </row>
    <row r="1314" spans="148:149" x14ac:dyDescent="0.35">
      <c r="ER1314" s="32" t="str">
        <f t="shared" si="246"/>
        <v/>
      </c>
      <c r="ES1314" s="32" t="e">
        <f t="shared" si="247"/>
        <v>#N/A</v>
      </c>
    </row>
    <row r="1315" spans="148:149" x14ac:dyDescent="0.35">
      <c r="ER1315" s="32" t="str">
        <f t="shared" si="246"/>
        <v/>
      </c>
      <c r="ES1315" s="32" t="e">
        <f t="shared" si="247"/>
        <v>#N/A</v>
      </c>
    </row>
    <row r="1316" spans="148:149" x14ac:dyDescent="0.35">
      <c r="ER1316" s="32" t="str">
        <f t="shared" si="246"/>
        <v/>
      </c>
      <c r="ES1316" s="32" t="e">
        <f t="shared" si="247"/>
        <v>#N/A</v>
      </c>
    </row>
    <row r="1317" spans="148:149" x14ac:dyDescent="0.35">
      <c r="ER1317" s="32" t="str">
        <f t="shared" si="246"/>
        <v/>
      </c>
      <c r="ES1317" s="32" t="e">
        <f t="shared" si="247"/>
        <v>#N/A</v>
      </c>
    </row>
    <row r="1318" spans="148:149" x14ac:dyDescent="0.35">
      <c r="ER1318" s="32" t="str">
        <f t="shared" si="246"/>
        <v/>
      </c>
      <c r="ES1318" s="32" t="e">
        <f t="shared" si="247"/>
        <v>#N/A</v>
      </c>
    </row>
    <row r="1319" spans="148:149" x14ac:dyDescent="0.35">
      <c r="ER1319" s="32" t="str">
        <f t="shared" si="246"/>
        <v/>
      </c>
      <c r="ES1319" s="32" t="e">
        <f t="shared" si="247"/>
        <v>#N/A</v>
      </c>
    </row>
    <row r="1320" spans="148:149" x14ac:dyDescent="0.35">
      <c r="ER1320" s="32" t="str">
        <f t="shared" si="246"/>
        <v/>
      </c>
      <c r="ES1320" s="32" t="e">
        <f t="shared" si="247"/>
        <v>#N/A</v>
      </c>
    </row>
    <row r="1321" spans="148:149" x14ac:dyDescent="0.35">
      <c r="ER1321" s="32" t="str">
        <f t="shared" si="246"/>
        <v/>
      </c>
      <c r="ES1321" s="32" t="e">
        <f t="shared" si="247"/>
        <v>#N/A</v>
      </c>
    </row>
    <row r="1322" spans="148:149" x14ac:dyDescent="0.35">
      <c r="ER1322" s="32" t="str">
        <f t="shared" si="246"/>
        <v/>
      </c>
      <c r="ES1322" s="32" t="e">
        <f t="shared" si="247"/>
        <v>#N/A</v>
      </c>
    </row>
    <row r="1323" spans="148:149" x14ac:dyDescent="0.35">
      <c r="ER1323" s="32" t="str">
        <f t="shared" si="246"/>
        <v/>
      </c>
      <c r="ES1323" s="32" t="e">
        <f t="shared" si="247"/>
        <v>#N/A</v>
      </c>
    </row>
    <row r="1324" spans="148:149" x14ac:dyDescent="0.35">
      <c r="ER1324" s="32" t="str">
        <f t="shared" si="246"/>
        <v/>
      </c>
      <c r="ES1324" s="32" t="e">
        <f t="shared" si="247"/>
        <v>#N/A</v>
      </c>
    </row>
    <row r="1325" spans="148:149" x14ac:dyDescent="0.35">
      <c r="ER1325" s="32" t="str">
        <f t="shared" si="246"/>
        <v/>
      </c>
      <c r="ES1325" s="32" t="e">
        <f t="shared" si="247"/>
        <v>#N/A</v>
      </c>
    </row>
    <row r="1326" spans="148:149" x14ac:dyDescent="0.35">
      <c r="ER1326" s="32" t="str">
        <f t="shared" si="246"/>
        <v/>
      </c>
      <c r="ES1326" s="32" t="e">
        <f t="shared" si="247"/>
        <v>#N/A</v>
      </c>
    </row>
    <row r="1327" spans="148:149" x14ac:dyDescent="0.35">
      <c r="ER1327" s="32" t="str">
        <f t="shared" si="246"/>
        <v/>
      </c>
      <c r="ES1327" s="32" t="e">
        <f t="shared" si="247"/>
        <v>#N/A</v>
      </c>
    </row>
    <row r="1328" spans="148:149" x14ac:dyDescent="0.35">
      <c r="ER1328" s="32" t="str">
        <f t="shared" ref="ER1328:ER1391" si="248">ET1328&amp;EU1328</f>
        <v/>
      </c>
      <c r="ES1328" s="32" t="e">
        <f t="shared" si="247"/>
        <v>#N/A</v>
      </c>
    </row>
    <row r="1329" spans="148:149" x14ac:dyDescent="0.35">
      <c r="ER1329" s="32" t="str">
        <f t="shared" si="248"/>
        <v/>
      </c>
      <c r="ES1329" s="32" t="e">
        <f t="shared" si="247"/>
        <v>#N/A</v>
      </c>
    </row>
    <row r="1330" spans="148:149" x14ac:dyDescent="0.35">
      <c r="ER1330" s="32" t="str">
        <f t="shared" si="248"/>
        <v/>
      </c>
      <c r="ES1330" s="32" t="e">
        <f t="shared" si="247"/>
        <v>#N/A</v>
      </c>
    </row>
    <row r="1331" spans="148:149" x14ac:dyDescent="0.35">
      <c r="ER1331" s="32" t="str">
        <f t="shared" si="248"/>
        <v/>
      </c>
      <c r="ES1331" s="32" t="e">
        <f t="shared" si="247"/>
        <v>#N/A</v>
      </c>
    </row>
    <row r="1332" spans="148:149" x14ac:dyDescent="0.35">
      <c r="ER1332" s="32" t="str">
        <f t="shared" si="248"/>
        <v/>
      </c>
      <c r="ES1332" s="32" t="e">
        <f t="shared" si="247"/>
        <v>#N/A</v>
      </c>
    </row>
    <row r="1333" spans="148:149" x14ac:dyDescent="0.35">
      <c r="ER1333" s="32" t="str">
        <f t="shared" si="248"/>
        <v/>
      </c>
      <c r="ES1333" s="32" t="e">
        <f t="shared" si="247"/>
        <v>#N/A</v>
      </c>
    </row>
    <row r="1334" spans="148:149" x14ac:dyDescent="0.35">
      <c r="ER1334" s="32" t="str">
        <f t="shared" si="248"/>
        <v/>
      </c>
      <c r="ES1334" s="32" t="e">
        <f t="shared" si="247"/>
        <v>#N/A</v>
      </c>
    </row>
    <row r="1335" spans="148:149" x14ac:dyDescent="0.35">
      <c r="ER1335" s="32" t="str">
        <f t="shared" si="248"/>
        <v/>
      </c>
      <c r="ES1335" s="32" t="e">
        <f t="shared" si="247"/>
        <v>#N/A</v>
      </c>
    </row>
    <row r="1336" spans="148:149" x14ac:dyDescent="0.35">
      <c r="ER1336" s="32" t="str">
        <f t="shared" si="248"/>
        <v/>
      </c>
      <c r="ES1336" s="32" t="e">
        <f t="shared" si="247"/>
        <v>#N/A</v>
      </c>
    </row>
    <row r="1337" spans="148:149" x14ac:dyDescent="0.35">
      <c r="ER1337" s="32" t="str">
        <f t="shared" si="248"/>
        <v/>
      </c>
      <c r="ES1337" s="32" t="e">
        <f t="shared" si="247"/>
        <v>#N/A</v>
      </c>
    </row>
    <row r="1338" spans="148:149" x14ac:dyDescent="0.35">
      <c r="ER1338" s="32" t="str">
        <f t="shared" si="248"/>
        <v/>
      </c>
      <c r="ES1338" s="32" t="e">
        <f t="shared" si="247"/>
        <v>#N/A</v>
      </c>
    </row>
    <row r="1339" spans="148:149" x14ac:dyDescent="0.35">
      <c r="ER1339" s="32" t="str">
        <f t="shared" si="248"/>
        <v/>
      </c>
      <c r="ES1339" s="32" t="e">
        <f t="shared" si="247"/>
        <v>#N/A</v>
      </c>
    </row>
    <row r="1340" spans="148:149" x14ac:dyDescent="0.35">
      <c r="ER1340" s="32" t="str">
        <f t="shared" si="248"/>
        <v/>
      </c>
      <c r="ES1340" s="32" t="e">
        <f t="shared" si="247"/>
        <v>#N/A</v>
      </c>
    </row>
    <row r="1341" spans="148:149" x14ac:dyDescent="0.35">
      <c r="ER1341" s="32" t="str">
        <f t="shared" si="248"/>
        <v/>
      </c>
      <c r="ES1341" s="32" t="e">
        <f t="shared" si="247"/>
        <v>#N/A</v>
      </c>
    </row>
    <row r="1342" spans="148:149" x14ac:dyDescent="0.35">
      <c r="ER1342" s="32" t="str">
        <f t="shared" si="248"/>
        <v/>
      </c>
      <c r="ES1342" s="32" t="e">
        <f t="shared" si="247"/>
        <v>#N/A</v>
      </c>
    </row>
    <row r="1343" spans="148:149" x14ac:dyDescent="0.35">
      <c r="ER1343" s="32" t="str">
        <f t="shared" si="248"/>
        <v/>
      </c>
      <c r="ES1343" s="32" t="e">
        <f t="shared" si="247"/>
        <v>#N/A</v>
      </c>
    </row>
    <row r="1344" spans="148:149" x14ac:dyDescent="0.35">
      <c r="ER1344" s="32" t="str">
        <f t="shared" si="248"/>
        <v/>
      </c>
      <c r="ES1344" s="32" t="e">
        <f t="shared" si="247"/>
        <v>#N/A</v>
      </c>
    </row>
    <row r="1345" spans="148:149" x14ac:dyDescent="0.35">
      <c r="ER1345" s="32" t="str">
        <f t="shared" si="248"/>
        <v/>
      </c>
      <c r="ES1345" s="32" t="e">
        <f t="shared" si="247"/>
        <v>#N/A</v>
      </c>
    </row>
    <row r="1346" spans="148:149" x14ac:dyDescent="0.35">
      <c r="ER1346" s="32" t="str">
        <f t="shared" si="248"/>
        <v/>
      </c>
      <c r="ES1346" s="32" t="e">
        <f t="shared" si="247"/>
        <v>#N/A</v>
      </c>
    </row>
    <row r="1347" spans="148:149" x14ac:dyDescent="0.35">
      <c r="ER1347" s="32" t="str">
        <f t="shared" si="248"/>
        <v/>
      </c>
      <c r="ES1347" s="32" t="e">
        <f t="shared" si="247"/>
        <v>#N/A</v>
      </c>
    </row>
    <row r="1348" spans="148:149" x14ac:dyDescent="0.35">
      <c r="ER1348" s="32" t="str">
        <f t="shared" si="248"/>
        <v/>
      </c>
      <c r="ES1348" s="32" t="e">
        <f t="shared" si="247"/>
        <v>#N/A</v>
      </c>
    </row>
    <row r="1349" spans="148:149" x14ac:dyDescent="0.35">
      <c r="ER1349" s="32" t="str">
        <f t="shared" si="248"/>
        <v/>
      </c>
      <c r="ES1349" s="32" t="e">
        <f t="shared" si="247"/>
        <v>#N/A</v>
      </c>
    </row>
    <row r="1350" spans="148:149" x14ac:dyDescent="0.35">
      <c r="ER1350" s="32" t="str">
        <f t="shared" si="248"/>
        <v/>
      </c>
      <c r="ES1350" s="32" t="e">
        <f t="shared" si="247"/>
        <v>#N/A</v>
      </c>
    </row>
    <row r="1351" spans="148:149" x14ac:dyDescent="0.35">
      <c r="ER1351" s="32" t="str">
        <f t="shared" si="248"/>
        <v/>
      </c>
      <c r="ES1351" s="32" t="e">
        <f t="shared" si="247"/>
        <v>#N/A</v>
      </c>
    </row>
    <row r="1352" spans="148:149" x14ac:dyDescent="0.35">
      <c r="ER1352" s="32" t="str">
        <f t="shared" si="248"/>
        <v/>
      </c>
      <c r="ES1352" s="32" t="e">
        <f t="shared" ref="ES1352:ES1415" si="249">VLOOKUP(EU1352,M:N,2,0)=EV1352</f>
        <v>#N/A</v>
      </c>
    </row>
    <row r="1353" spans="148:149" x14ac:dyDescent="0.35">
      <c r="ER1353" s="32" t="str">
        <f t="shared" si="248"/>
        <v/>
      </c>
      <c r="ES1353" s="32" t="e">
        <f t="shared" si="249"/>
        <v>#N/A</v>
      </c>
    </row>
    <row r="1354" spans="148:149" x14ac:dyDescent="0.35">
      <c r="ER1354" s="32" t="str">
        <f t="shared" si="248"/>
        <v/>
      </c>
      <c r="ES1354" s="32" t="e">
        <f t="shared" si="249"/>
        <v>#N/A</v>
      </c>
    </row>
    <row r="1355" spans="148:149" x14ac:dyDescent="0.35">
      <c r="ER1355" s="32" t="str">
        <f t="shared" si="248"/>
        <v/>
      </c>
      <c r="ES1355" s="32" t="e">
        <f t="shared" si="249"/>
        <v>#N/A</v>
      </c>
    </row>
    <row r="1356" spans="148:149" x14ac:dyDescent="0.35">
      <c r="ER1356" s="32" t="str">
        <f t="shared" si="248"/>
        <v/>
      </c>
      <c r="ES1356" s="32" t="e">
        <f t="shared" si="249"/>
        <v>#N/A</v>
      </c>
    </row>
    <row r="1357" spans="148:149" x14ac:dyDescent="0.35">
      <c r="ER1357" s="32" t="str">
        <f t="shared" si="248"/>
        <v/>
      </c>
      <c r="ES1357" s="32" t="e">
        <f t="shared" si="249"/>
        <v>#N/A</v>
      </c>
    </row>
    <row r="1358" spans="148:149" x14ac:dyDescent="0.35">
      <c r="ER1358" s="32" t="str">
        <f t="shared" si="248"/>
        <v/>
      </c>
      <c r="ES1358" s="32" t="e">
        <f t="shared" si="249"/>
        <v>#N/A</v>
      </c>
    </row>
    <row r="1359" spans="148:149" x14ac:dyDescent="0.35">
      <c r="ER1359" s="32" t="str">
        <f t="shared" si="248"/>
        <v/>
      </c>
      <c r="ES1359" s="32" t="e">
        <f t="shared" si="249"/>
        <v>#N/A</v>
      </c>
    </row>
    <row r="1360" spans="148:149" x14ac:dyDescent="0.35">
      <c r="ER1360" s="32" t="str">
        <f t="shared" si="248"/>
        <v/>
      </c>
      <c r="ES1360" s="32" t="e">
        <f t="shared" si="249"/>
        <v>#N/A</v>
      </c>
    </row>
    <row r="1361" spans="148:149" x14ac:dyDescent="0.35">
      <c r="ER1361" s="32" t="str">
        <f t="shared" si="248"/>
        <v/>
      </c>
      <c r="ES1361" s="32" t="e">
        <f t="shared" si="249"/>
        <v>#N/A</v>
      </c>
    </row>
    <row r="1362" spans="148:149" x14ac:dyDescent="0.35">
      <c r="ER1362" s="32" t="str">
        <f t="shared" si="248"/>
        <v/>
      </c>
      <c r="ES1362" s="32" t="e">
        <f t="shared" si="249"/>
        <v>#N/A</v>
      </c>
    </row>
    <row r="1363" spans="148:149" x14ac:dyDescent="0.35">
      <c r="ER1363" s="32" t="str">
        <f t="shared" si="248"/>
        <v/>
      </c>
      <c r="ES1363" s="32" t="e">
        <f t="shared" si="249"/>
        <v>#N/A</v>
      </c>
    </row>
    <row r="1364" spans="148:149" x14ac:dyDescent="0.35">
      <c r="ER1364" s="32" t="str">
        <f t="shared" si="248"/>
        <v/>
      </c>
      <c r="ES1364" s="32" t="e">
        <f t="shared" si="249"/>
        <v>#N/A</v>
      </c>
    </row>
    <row r="1365" spans="148:149" x14ac:dyDescent="0.35">
      <c r="ER1365" s="32" t="str">
        <f t="shared" si="248"/>
        <v/>
      </c>
      <c r="ES1365" s="32" t="e">
        <f t="shared" si="249"/>
        <v>#N/A</v>
      </c>
    </row>
    <row r="1366" spans="148:149" x14ac:dyDescent="0.35">
      <c r="ER1366" s="32" t="str">
        <f t="shared" si="248"/>
        <v/>
      </c>
      <c r="ES1366" s="32" t="e">
        <f t="shared" si="249"/>
        <v>#N/A</v>
      </c>
    </row>
    <row r="1367" spans="148:149" x14ac:dyDescent="0.35">
      <c r="ER1367" s="32" t="str">
        <f t="shared" si="248"/>
        <v/>
      </c>
      <c r="ES1367" s="32" t="e">
        <f t="shared" si="249"/>
        <v>#N/A</v>
      </c>
    </row>
    <row r="1368" spans="148:149" x14ac:dyDescent="0.35">
      <c r="ER1368" s="32" t="str">
        <f t="shared" si="248"/>
        <v/>
      </c>
      <c r="ES1368" s="32" t="e">
        <f t="shared" si="249"/>
        <v>#N/A</v>
      </c>
    </row>
    <row r="1369" spans="148:149" x14ac:dyDescent="0.35">
      <c r="ER1369" s="32" t="str">
        <f t="shared" si="248"/>
        <v/>
      </c>
      <c r="ES1369" s="32" t="e">
        <f t="shared" si="249"/>
        <v>#N/A</v>
      </c>
    </row>
    <row r="1370" spans="148:149" x14ac:dyDescent="0.35">
      <c r="ER1370" s="32" t="str">
        <f t="shared" si="248"/>
        <v/>
      </c>
      <c r="ES1370" s="32" t="e">
        <f t="shared" si="249"/>
        <v>#N/A</v>
      </c>
    </row>
    <row r="1371" spans="148:149" x14ac:dyDescent="0.35">
      <c r="ER1371" s="32" t="str">
        <f t="shared" si="248"/>
        <v/>
      </c>
      <c r="ES1371" s="32" t="e">
        <f t="shared" si="249"/>
        <v>#N/A</v>
      </c>
    </row>
    <row r="1372" spans="148:149" x14ac:dyDescent="0.35">
      <c r="ER1372" s="32" t="str">
        <f t="shared" si="248"/>
        <v/>
      </c>
      <c r="ES1372" s="32" t="e">
        <f t="shared" si="249"/>
        <v>#N/A</v>
      </c>
    </row>
    <row r="1373" spans="148:149" x14ac:dyDescent="0.35">
      <c r="ER1373" s="32" t="str">
        <f t="shared" si="248"/>
        <v/>
      </c>
      <c r="ES1373" s="32" t="e">
        <f t="shared" si="249"/>
        <v>#N/A</v>
      </c>
    </row>
    <row r="1374" spans="148:149" x14ac:dyDescent="0.35">
      <c r="ER1374" s="32" t="str">
        <f t="shared" si="248"/>
        <v/>
      </c>
      <c r="ES1374" s="32" t="e">
        <f t="shared" si="249"/>
        <v>#N/A</v>
      </c>
    </row>
    <row r="1375" spans="148:149" x14ac:dyDescent="0.35">
      <c r="ER1375" s="32" t="str">
        <f t="shared" si="248"/>
        <v/>
      </c>
      <c r="ES1375" s="32" t="e">
        <f t="shared" si="249"/>
        <v>#N/A</v>
      </c>
    </row>
    <row r="1376" spans="148:149" x14ac:dyDescent="0.35">
      <c r="ER1376" s="32" t="str">
        <f t="shared" si="248"/>
        <v/>
      </c>
      <c r="ES1376" s="32" t="e">
        <f t="shared" si="249"/>
        <v>#N/A</v>
      </c>
    </row>
    <row r="1377" spans="148:149" x14ac:dyDescent="0.35">
      <c r="ER1377" s="32" t="str">
        <f t="shared" si="248"/>
        <v/>
      </c>
      <c r="ES1377" s="32" t="e">
        <f t="shared" si="249"/>
        <v>#N/A</v>
      </c>
    </row>
    <row r="1378" spans="148:149" x14ac:dyDescent="0.35">
      <c r="ER1378" s="32" t="str">
        <f t="shared" si="248"/>
        <v/>
      </c>
      <c r="ES1378" s="32" t="e">
        <f t="shared" si="249"/>
        <v>#N/A</v>
      </c>
    </row>
    <row r="1379" spans="148:149" x14ac:dyDescent="0.35">
      <c r="ER1379" s="32" t="str">
        <f t="shared" si="248"/>
        <v/>
      </c>
      <c r="ES1379" s="32" t="e">
        <f t="shared" si="249"/>
        <v>#N/A</v>
      </c>
    </row>
    <row r="1380" spans="148:149" x14ac:dyDescent="0.35">
      <c r="ER1380" s="32" t="str">
        <f t="shared" si="248"/>
        <v/>
      </c>
      <c r="ES1380" s="32" t="e">
        <f t="shared" si="249"/>
        <v>#N/A</v>
      </c>
    </row>
    <row r="1381" spans="148:149" x14ac:dyDescent="0.35">
      <c r="ER1381" s="32" t="str">
        <f t="shared" si="248"/>
        <v/>
      </c>
      <c r="ES1381" s="32" t="e">
        <f t="shared" si="249"/>
        <v>#N/A</v>
      </c>
    </row>
    <row r="1382" spans="148:149" x14ac:dyDescent="0.35">
      <c r="ER1382" s="32" t="str">
        <f t="shared" si="248"/>
        <v/>
      </c>
      <c r="ES1382" s="32" t="e">
        <f t="shared" si="249"/>
        <v>#N/A</v>
      </c>
    </row>
    <row r="1383" spans="148:149" x14ac:dyDescent="0.35">
      <c r="ER1383" s="32" t="str">
        <f t="shared" si="248"/>
        <v/>
      </c>
      <c r="ES1383" s="32" t="e">
        <f t="shared" si="249"/>
        <v>#N/A</v>
      </c>
    </row>
    <row r="1384" spans="148:149" x14ac:dyDescent="0.35">
      <c r="ER1384" s="32" t="str">
        <f t="shared" si="248"/>
        <v/>
      </c>
      <c r="ES1384" s="32" t="e">
        <f t="shared" si="249"/>
        <v>#N/A</v>
      </c>
    </row>
    <row r="1385" spans="148:149" x14ac:dyDescent="0.35">
      <c r="ER1385" s="32" t="str">
        <f t="shared" si="248"/>
        <v/>
      </c>
      <c r="ES1385" s="32" t="e">
        <f t="shared" si="249"/>
        <v>#N/A</v>
      </c>
    </row>
    <row r="1386" spans="148:149" x14ac:dyDescent="0.35">
      <c r="ER1386" s="32" t="str">
        <f t="shared" si="248"/>
        <v/>
      </c>
      <c r="ES1386" s="32" t="e">
        <f t="shared" si="249"/>
        <v>#N/A</v>
      </c>
    </row>
    <row r="1387" spans="148:149" x14ac:dyDescent="0.35">
      <c r="ER1387" s="32" t="str">
        <f t="shared" si="248"/>
        <v/>
      </c>
      <c r="ES1387" s="32" t="e">
        <f t="shared" si="249"/>
        <v>#N/A</v>
      </c>
    </row>
    <row r="1388" spans="148:149" x14ac:dyDescent="0.35">
      <c r="ER1388" s="32" t="str">
        <f t="shared" si="248"/>
        <v/>
      </c>
      <c r="ES1388" s="32" t="e">
        <f t="shared" si="249"/>
        <v>#N/A</v>
      </c>
    </row>
    <row r="1389" spans="148:149" x14ac:dyDescent="0.35">
      <c r="ER1389" s="32" t="str">
        <f t="shared" si="248"/>
        <v/>
      </c>
      <c r="ES1389" s="32" t="e">
        <f t="shared" si="249"/>
        <v>#N/A</v>
      </c>
    </row>
    <row r="1390" spans="148:149" x14ac:dyDescent="0.35">
      <c r="ER1390" s="32" t="str">
        <f t="shared" si="248"/>
        <v/>
      </c>
      <c r="ES1390" s="32" t="e">
        <f t="shared" si="249"/>
        <v>#N/A</v>
      </c>
    </row>
    <row r="1391" spans="148:149" x14ac:dyDescent="0.35">
      <c r="ER1391" s="32" t="str">
        <f t="shared" si="248"/>
        <v/>
      </c>
      <c r="ES1391" s="32" t="e">
        <f t="shared" si="249"/>
        <v>#N/A</v>
      </c>
    </row>
    <row r="1392" spans="148:149" x14ac:dyDescent="0.35">
      <c r="ER1392" s="32" t="str">
        <f t="shared" ref="ER1392:ER1455" si="250">ET1392&amp;EU1392</f>
        <v/>
      </c>
      <c r="ES1392" s="32" t="e">
        <f t="shared" si="249"/>
        <v>#N/A</v>
      </c>
    </row>
    <row r="1393" spans="148:149" x14ac:dyDescent="0.35">
      <c r="ER1393" s="32" t="str">
        <f t="shared" si="250"/>
        <v/>
      </c>
      <c r="ES1393" s="32" t="e">
        <f t="shared" si="249"/>
        <v>#N/A</v>
      </c>
    </row>
    <row r="1394" spans="148:149" x14ac:dyDescent="0.35">
      <c r="ER1394" s="32" t="str">
        <f t="shared" si="250"/>
        <v/>
      </c>
      <c r="ES1394" s="32" t="e">
        <f t="shared" si="249"/>
        <v>#N/A</v>
      </c>
    </row>
    <row r="1395" spans="148:149" x14ac:dyDescent="0.35">
      <c r="ER1395" s="32" t="str">
        <f t="shared" si="250"/>
        <v/>
      </c>
      <c r="ES1395" s="32" t="e">
        <f t="shared" si="249"/>
        <v>#N/A</v>
      </c>
    </row>
    <row r="1396" spans="148:149" x14ac:dyDescent="0.35">
      <c r="ER1396" s="32" t="str">
        <f t="shared" si="250"/>
        <v/>
      </c>
      <c r="ES1396" s="32" t="e">
        <f t="shared" si="249"/>
        <v>#N/A</v>
      </c>
    </row>
    <row r="1397" spans="148:149" x14ac:dyDescent="0.35">
      <c r="ER1397" s="32" t="str">
        <f t="shared" si="250"/>
        <v/>
      </c>
      <c r="ES1397" s="32" t="e">
        <f t="shared" si="249"/>
        <v>#N/A</v>
      </c>
    </row>
    <row r="1398" spans="148:149" x14ac:dyDescent="0.35">
      <c r="ER1398" s="32" t="str">
        <f t="shared" si="250"/>
        <v/>
      </c>
      <c r="ES1398" s="32" t="e">
        <f t="shared" si="249"/>
        <v>#N/A</v>
      </c>
    </row>
    <row r="1399" spans="148:149" x14ac:dyDescent="0.35">
      <c r="ER1399" s="32" t="str">
        <f t="shared" si="250"/>
        <v/>
      </c>
      <c r="ES1399" s="32" t="e">
        <f t="shared" si="249"/>
        <v>#N/A</v>
      </c>
    </row>
    <row r="1400" spans="148:149" x14ac:dyDescent="0.35">
      <c r="ER1400" s="32" t="str">
        <f t="shared" si="250"/>
        <v/>
      </c>
      <c r="ES1400" s="32" t="e">
        <f t="shared" si="249"/>
        <v>#N/A</v>
      </c>
    </row>
    <row r="1401" spans="148:149" x14ac:dyDescent="0.35">
      <c r="ER1401" s="32" t="str">
        <f t="shared" si="250"/>
        <v/>
      </c>
      <c r="ES1401" s="32" t="e">
        <f t="shared" si="249"/>
        <v>#N/A</v>
      </c>
    </row>
    <row r="1402" spans="148:149" x14ac:dyDescent="0.35">
      <c r="ER1402" s="32" t="str">
        <f t="shared" si="250"/>
        <v/>
      </c>
      <c r="ES1402" s="32" t="e">
        <f t="shared" si="249"/>
        <v>#N/A</v>
      </c>
    </row>
    <row r="1403" spans="148:149" x14ac:dyDescent="0.35">
      <c r="ER1403" s="32" t="str">
        <f t="shared" si="250"/>
        <v/>
      </c>
      <c r="ES1403" s="32" t="e">
        <f t="shared" si="249"/>
        <v>#N/A</v>
      </c>
    </row>
    <row r="1404" spans="148:149" x14ac:dyDescent="0.35">
      <c r="ER1404" s="32" t="str">
        <f t="shared" si="250"/>
        <v/>
      </c>
      <c r="ES1404" s="32" t="e">
        <f t="shared" si="249"/>
        <v>#N/A</v>
      </c>
    </row>
    <row r="1405" spans="148:149" x14ac:dyDescent="0.35">
      <c r="ER1405" s="32" t="str">
        <f t="shared" si="250"/>
        <v/>
      </c>
      <c r="ES1405" s="32" t="e">
        <f t="shared" si="249"/>
        <v>#N/A</v>
      </c>
    </row>
    <row r="1406" spans="148:149" x14ac:dyDescent="0.35">
      <c r="ER1406" s="32" t="str">
        <f t="shared" si="250"/>
        <v/>
      </c>
      <c r="ES1406" s="32" t="e">
        <f t="shared" si="249"/>
        <v>#N/A</v>
      </c>
    </row>
    <row r="1407" spans="148:149" x14ac:dyDescent="0.35">
      <c r="ER1407" s="32" t="str">
        <f t="shared" si="250"/>
        <v/>
      </c>
      <c r="ES1407" s="32" t="e">
        <f t="shared" si="249"/>
        <v>#N/A</v>
      </c>
    </row>
    <row r="1408" spans="148:149" x14ac:dyDescent="0.35">
      <c r="ER1408" s="32" t="str">
        <f t="shared" si="250"/>
        <v/>
      </c>
      <c r="ES1408" s="32" t="e">
        <f t="shared" si="249"/>
        <v>#N/A</v>
      </c>
    </row>
    <row r="1409" spans="148:149" x14ac:dyDescent="0.35">
      <c r="ER1409" s="32" t="str">
        <f t="shared" si="250"/>
        <v/>
      </c>
      <c r="ES1409" s="32" t="e">
        <f t="shared" si="249"/>
        <v>#N/A</v>
      </c>
    </row>
    <row r="1410" spans="148:149" x14ac:dyDescent="0.35">
      <c r="ER1410" s="32" t="str">
        <f t="shared" si="250"/>
        <v/>
      </c>
      <c r="ES1410" s="32" t="e">
        <f t="shared" si="249"/>
        <v>#N/A</v>
      </c>
    </row>
    <row r="1411" spans="148:149" x14ac:dyDescent="0.35">
      <c r="ER1411" s="32" t="str">
        <f t="shared" si="250"/>
        <v/>
      </c>
      <c r="ES1411" s="32" t="e">
        <f t="shared" si="249"/>
        <v>#N/A</v>
      </c>
    </row>
    <row r="1412" spans="148:149" x14ac:dyDescent="0.35">
      <c r="ER1412" s="32" t="str">
        <f t="shared" si="250"/>
        <v/>
      </c>
      <c r="ES1412" s="32" t="e">
        <f t="shared" si="249"/>
        <v>#N/A</v>
      </c>
    </row>
    <row r="1413" spans="148:149" x14ac:dyDescent="0.35">
      <c r="ER1413" s="32" t="str">
        <f t="shared" si="250"/>
        <v/>
      </c>
      <c r="ES1413" s="32" t="e">
        <f t="shared" si="249"/>
        <v>#N/A</v>
      </c>
    </row>
    <row r="1414" spans="148:149" x14ac:dyDescent="0.35">
      <c r="ER1414" s="32" t="str">
        <f t="shared" si="250"/>
        <v/>
      </c>
      <c r="ES1414" s="32" t="e">
        <f t="shared" si="249"/>
        <v>#N/A</v>
      </c>
    </row>
    <row r="1415" spans="148:149" x14ac:dyDescent="0.35">
      <c r="ER1415" s="32" t="str">
        <f t="shared" si="250"/>
        <v/>
      </c>
      <c r="ES1415" s="32" t="e">
        <f t="shared" si="249"/>
        <v>#N/A</v>
      </c>
    </row>
    <row r="1416" spans="148:149" x14ac:dyDescent="0.35">
      <c r="ER1416" s="32" t="str">
        <f t="shared" si="250"/>
        <v/>
      </c>
      <c r="ES1416" s="32" t="e">
        <f t="shared" ref="ES1416:ES1479" si="251">VLOOKUP(EU1416,M:N,2,0)=EV1416</f>
        <v>#N/A</v>
      </c>
    </row>
    <row r="1417" spans="148:149" x14ac:dyDescent="0.35">
      <c r="ER1417" s="32" t="str">
        <f t="shared" si="250"/>
        <v/>
      </c>
      <c r="ES1417" s="32" t="e">
        <f t="shared" si="251"/>
        <v>#N/A</v>
      </c>
    </row>
    <row r="1418" spans="148:149" x14ac:dyDescent="0.35">
      <c r="ER1418" s="32" t="str">
        <f t="shared" si="250"/>
        <v/>
      </c>
      <c r="ES1418" s="32" t="e">
        <f t="shared" si="251"/>
        <v>#N/A</v>
      </c>
    </row>
    <row r="1419" spans="148:149" x14ac:dyDescent="0.35">
      <c r="ER1419" s="32" t="str">
        <f t="shared" si="250"/>
        <v/>
      </c>
      <c r="ES1419" s="32" t="e">
        <f t="shared" si="251"/>
        <v>#N/A</v>
      </c>
    </row>
    <row r="1420" spans="148:149" x14ac:dyDescent="0.35">
      <c r="ER1420" s="32" t="str">
        <f t="shared" si="250"/>
        <v/>
      </c>
      <c r="ES1420" s="32" t="e">
        <f t="shared" si="251"/>
        <v>#N/A</v>
      </c>
    </row>
    <row r="1421" spans="148:149" x14ac:dyDescent="0.35">
      <c r="ER1421" s="32" t="str">
        <f t="shared" si="250"/>
        <v/>
      </c>
      <c r="ES1421" s="32" t="e">
        <f t="shared" si="251"/>
        <v>#N/A</v>
      </c>
    </row>
    <row r="1422" spans="148:149" x14ac:dyDescent="0.35">
      <c r="ER1422" s="32" t="str">
        <f t="shared" si="250"/>
        <v/>
      </c>
      <c r="ES1422" s="32" t="e">
        <f t="shared" si="251"/>
        <v>#N/A</v>
      </c>
    </row>
    <row r="1423" spans="148:149" x14ac:dyDescent="0.35">
      <c r="ER1423" s="32" t="str">
        <f t="shared" si="250"/>
        <v/>
      </c>
      <c r="ES1423" s="32" t="e">
        <f t="shared" si="251"/>
        <v>#N/A</v>
      </c>
    </row>
    <row r="1424" spans="148:149" x14ac:dyDescent="0.35">
      <c r="ER1424" s="32" t="str">
        <f t="shared" si="250"/>
        <v/>
      </c>
      <c r="ES1424" s="32" t="e">
        <f t="shared" si="251"/>
        <v>#N/A</v>
      </c>
    </row>
    <row r="1425" spans="148:149" x14ac:dyDescent="0.35">
      <c r="ER1425" s="32" t="str">
        <f t="shared" si="250"/>
        <v/>
      </c>
      <c r="ES1425" s="32" t="e">
        <f t="shared" si="251"/>
        <v>#N/A</v>
      </c>
    </row>
    <row r="1426" spans="148:149" x14ac:dyDescent="0.35">
      <c r="ER1426" s="32" t="str">
        <f t="shared" si="250"/>
        <v/>
      </c>
      <c r="ES1426" s="32" t="e">
        <f t="shared" si="251"/>
        <v>#N/A</v>
      </c>
    </row>
    <row r="1427" spans="148:149" x14ac:dyDescent="0.35">
      <c r="ER1427" s="32" t="str">
        <f t="shared" si="250"/>
        <v/>
      </c>
      <c r="ES1427" s="32" t="e">
        <f t="shared" si="251"/>
        <v>#N/A</v>
      </c>
    </row>
    <row r="1428" spans="148:149" x14ac:dyDescent="0.35">
      <c r="ER1428" s="32" t="str">
        <f t="shared" si="250"/>
        <v/>
      </c>
      <c r="ES1428" s="32" t="e">
        <f t="shared" si="251"/>
        <v>#N/A</v>
      </c>
    </row>
    <row r="1429" spans="148:149" x14ac:dyDescent="0.35">
      <c r="ER1429" s="32" t="str">
        <f t="shared" si="250"/>
        <v/>
      </c>
      <c r="ES1429" s="32" t="e">
        <f t="shared" si="251"/>
        <v>#N/A</v>
      </c>
    </row>
    <row r="1430" spans="148:149" x14ac:dyDescent="0.35">
      <c r="ER1430" s="32" t="str">
        <f t="shared" si="250"/>
        <v/>
      </c>
      <c r="ES1430" s="32" t="e">
        <f t="shared" si="251"/>
        <v>#N/A</v>
      </c>
    </row>
    <row r="1431" spans="148:149" x14ac:dyDescent="0.35">
      <c r="ER1431" s="32" t="str">
        <f t="shared" si="250"/>
        <v/>
      </c>
      <c r="ES1431" s="32" t="e">
        <f t="shared" si="251"/>
        <v>#N/A</v>
      </c>
    </row>
    <row r="1432" spans="148:149" x14ac:dyDescent="0.35">
      <c r="ER1432" s="32" t="str">
        <f t="shared" si="250"/>
        <v/>
      </c>
      <c r="ES1432" s="32" t="e">
        <f t="shared" si="251"/>
        <v>#N/A</v>
      </c>
    </row>
    <row r="1433" spans="148:149" x14ac:dyDescent="0.35">
      <c r="ER1433" s="32" t="str">
        <f t="shared" si="250"/>
        <v/>
      </c>
      <c r="ES1433" s="32" t="e">
        <f t="shared" si="251"/>
        <v>#N/A</v>
      </c>
    </row>
    <row r="1434" spans="148:149" x14ac:dyDescent="0.35">
      <c r="ER1434" s="32" t="str">
        <f t="shared" si="250"/>
        <v/>
      </c>
      <c r="ES1434" s="32" t="e">
        <f t="shared" si="251"/>
        <v>#N/A</v>
      </c>
    </row>
    <row r="1435" spans="148:149" x14ac:dyDescent="0.35">
      <c r="ER1435" s="32" t="str">
        <f t="shared" si="250"/>
        <v/>
      </c>
      <c r="ES1435" s="32" t="e">
        <f t="shared" si="251"/>
        <v>#N/A</v>
      </c>
    </row>
    <row r="1436" spans="148:149" x14ac:dyDescent="0.35">
      <c r="ER1436" s="32" t="str">
        <f t="shared" si="250"/>
        <v/>
      </c>
      <c r="ES1436" s="32" t="e">
        <f t="shared" si="251"/>
        <v>#N/A</v>
      </c>
    </row>
    <row r="1437" spans="148:149" x14ac:dyDescent="0.35">
      <c r="ER1437" s="32" t="str">
        <f t="shared" si="250"/>
        <v/>
      </c>
      <c r="ES1437" s="32" t="e">
        <f t="shared" si="251"/>
        <v>#N/A</v>
      </c>
    </row>
    <row r="1438" spans="148:149" x14ac:dyDescent="0.35">
      <c r="ER1438" s="32" t="str">
        <f t="shared" si="250"/>
        <v/>
      </c>
      <c r="ES1438" s="32" t="e">
        <f t="shared" si="251"/>
        <v>#N/A</v>
      </c>
    </row>
    <row r="1439" spans="148:149" x14ac:dyDescent="0.35">
      <c r="ER1439" s="32" t="str">
        <f t="shared" si="250"/>
        <v/>
      </c>
      <c r="ES1439" s="32" t="e">
        <f t="shared" si="251"/>
        <v>#N/A</v>
      </c>
    </row>
    <row r="1440" spans="148:149" x14ac:dyDescent="0.35">
      <c r="ER1440" s="32" t="str">
        <f t="shared" si="250"/>
        <v/>
      </c>
      <c r="ES1440" s="32" t="e">
        <f t="shared" si="251"/>
        <v>#N/A</v>
      </c>
    </row>
    <row r="1441" spans="148:149" x14ac:dyDescent="0.35">
      <c r="ER1441" s="32" t="str">
        <f t="shared" si="250"/>
        <v/>
      </c>
      <c r="ES1441" s="32" t="e">
        <f t="shared" si="251"/>
        <v>#N/A</v>
      </c>
    </row>
    <row r="1442" spans="148:149" x14ac:dyDescent="0.35">
      <c r="ER1442" s="32" t="str">
        <f t="shared" si="250"/>
        <v/>
      </c>
      <c r="ES1442" s="32" t="e">
        <f t="shared" si="251"/>
        <v>#N/A</v>
      </c>
    </row>
    <row r="1443" spans="148:149" x14ac:dyDescent="0.35">
      <c r="ER1443" s="32" t="str">
        <f t="shared" si="250"/>
        <v/>
      </c>
      <c r="ES1443" s="32" t="e">
        <f t="shared" si="251"/>
        <v>#N/A</v>
      </c>
    </row>
    <row r="1444" spans="148:149" x14ac:dyDescent="0.35">
      <c r="ER1444" s="32" t="str">
        <f t="shared" si="250"/>
        <v/>
      </c>
      <c r="ES1444" s="32" t="e">
        <f t="shared" si="251"/>
        <v>#N/A</v>
      </c>
    </row>
    <row r="1445" spans="148:149" x14ac:dyDescent="0.35">
      <c r="ER1445" s="32" t="str">
        <f t="shared" si="250"/>
        <v/>
      </c>
      <c r="ES1445" s="32" t="e">
        <f t="shared" si="251"/>
        <v>#N/A</v>
      </c>
    </row>
    <row r="1446" spans="148:149" x14ac:dyDescent="0.35">
      <c r="ER1446" s="32" t="str">
        <f t="shared" si="250"/>
        <v/>
      </c>
      <c r="ES1446" s="32" t="e">
        <f t="shared" si="251"/>
        <v>#N/A</v>
      </c>
    </row>
    <row r="1447" spans="148:149" x14ac:dyDescent="0.35">
      <c r="ER1447" s="32" t="str">
        <f t="shared" si="250"/>
        <v/>
      </c>
      <c r="ES1447" s="32" t="e">
        <f t="shared" si="251"/>
        <v>#N/A</v>
      </c>
    </row>
    <row r="1448" spans="148:149" x14ac:dyDescent="0.35">
      <c r="ER1448" s="32" t="str">
        <f t="shared" si="250"/>
        <v/>
      </c>
      <c r="ES1448" s="32" t="e">
        <f t="shared" si="251"/>
        <v>#N/A</v>
      </c>
    </row>
    <row r="1449" spans="148:149" x14ac:dyDescent="0.35">
      <c r="ER1449" s="32" t="str">
        <f t="shared" si="250"/>
        <v/>
      </c>
      <c r="ES1449" s="32" t="e">
        <f t="shared" si="251"/>
        <v>#N/A</v>
      </c>
    </row>
    <row r="1450" spans="148:149" x14ac:dyDescent="0.35">
      <c r="ER1450" s="32" t="str">
        <f t="shared" si="250"/>
        <v/>
      </c>
      <c r="ES1450" s="32" t="e">
        <f t="shared" si="251"/>
        <v>#N/A</v>
      </c>
    </row>
    <row r="1451" spans="148:149" x14ac:dyDescent="0.35">
      <c r="ER1451" s="32" t="str">
        <f t="shared" si="250"/>
        <v/>
      </c>
      <c r="ES1451" s="32" t="e">
        <f t="shared" si="251"/>
        <v>#N/A</v>
      </c>
    </row>
    <row r="1452" spans="148:149" x14ac:dyDescent="0.35">
      <c r="ER1452" s="32" t="str">
        <f t="shared" si="250"/>
        <v/>
      </c>
      <c r="ES1452" s="32" t="e">
        <f t="shared" si="251"/>
        <v>#N/A</v>
      </c>
    </row>
    <row r="1453" spans="148:149" x14ac:dyDescent="0.35">
      <c r="ER1453" s="32" t="str">
        <f t="shared" si="250"/>
        <v/>
      </c>
      <c r="ES1453" s="32" t="e">
        <f t="shared" si="251"/>
        <v>#N/A</v>
      </c>
    </row>
    <row r="1454" spans="148:149" x14ac:dyDescent="0.35">
      <c r="ER1454" s="32" t="str">
        <f t="shared" si="250"/>
        <v/>
      </c>
      <c r="ES1454" s="32" t="e">
        <f t="shared" si="251"/>
        <v>#N/A</v>
      </c>
    </row>
    <row r="1455" spans="148:149" x14ac:dyDescent="0.35">
      <c r="ER1455" s="32" t="str">
        <f t="shared" si="250"/>
        <v/>
      </c>
      <c r="ES1455" s="32" t="e">
        <f t="shared" si="251"/>
        <v>#N/A</v>
      </c>
    </row>
    <row r="1456" spans="148:149" x14ac:dyDescent="0.35">
      <c r="ER1456" s="32" t="str">
        <f t="shared" ref="ER1456:ER1517" si="252">ET1456&amp;EU1456</f>
        <v/>
      </c>
      <c r="ES1456" s="32" t="e">
        <f t="shared" si="251"/>
        <v>#N/A</v>
      </c>
    </row>
    <row r="1457" spans="148:149" x14ac:dyDescent="0.35">
      <c r="ER1457" s="32" t="str">
        <f t="shared" si="252"/>
        <v/>
      </c>
      <c r="ES1457" s="32" t="e">
        <f t="shared" si="251"/>
        <v>#N/A</v>
      </c>
    </row>
    <row r="1458" spans="148:149" x14ac:dyDescent="0.35">
      <c r="ER1458" s="32" t="str">
        <f t="shared" si="252"/>
        <v/>
      </c>
      <c r="ES1458" s="32" t="e">
        <f t="shared" si="251"/>
        <v>#N/A</v>
      </c>
    </row>
    <row r="1459" spans="148:149" x14ac:dyDescent="0.35">
      <c r="ER1459" s="32" t="str">
        <f t="shared" si="252"/>
        <v/>
      </c>
      <c r="ES1459" s="32" t="e">
        <f t="shared" si="251"/>
        <v>#N/A</v>
      </c>
    </row>
    <row r="1460" spans="148:149" x14ac:dyDescent="0.35">
      <c r="ER1460" s="32" t="str">
        <f t="shared" si="252"/>
        <v/>
      </c>
      <c r="ES1460" s="32" t="e">
        <f t="shared" si="251"/>
        <v>#N/A</v>
      </c>
    </row>
    <row r="1461" spans="148:149" x14ac:dyDescent="0.35">
      <c r="ER1461" s="32" t="str">
        <f t="shared" si="252"/>
        <v/>
      </c>
      <c r="ES1461" s="32" t="e">
        <f t="shared" si="251"/>
        <v>#N/A</v>
      </c>
    </row>
    <row r="1462" spans="148:149" x14ac:dyDescent="0.35">
      <c r="ER1462" s="32" t="str">
        <f t="shared" si="252"/>
        <v/>
      </c>
      <c r="ES1462" s="32" t="e">
        <f t="shared" si="251"/>
        <v>#N/A</v>
      </c>
    </row>
    <row r="1463" spans="148:149" x14ac:dyDescent="0.35">
      <c r="ER1463" s="32" t="str">
        <f t="shared" si="252"/>
        <v/>
      </c>
      <c r="ES1463" s="32" t="e">
        <f t="shared" si="251"/>
        <v>#N/A</v>
      </c>
    </row>
    <row r="1464" spans="148:149" x14ac:dyDescent="0.35">
      <c r="ER1464" s="32" t="str">
        <f t="shared" si="252"/>
        <v/>
      </c>
      <c r="ES1464" s="32" t="e">
        <f t="shared" si="251"/>
        <v>#N/A</v>
      </c>
    </row>
    <row r="1465" spans="148:149" x14ac:dyDescent="0.35">
      <c r="ER1465" s="32" t="str">
        <f t="shared" si="252"/>
        <v/>
      </c>
      <c r="ES1465" s="32" t="e">
        <f t="shared" si="251"/>
        <v>#N/A</v>
      </c>
    </row>
    <row r="1466" spans="148:149" x14ac:dyDescent="0.35">
      <c r="ER1466" s="32" t="str">
        <f t="shared" si="252"/>
        <v/>
      </c>
      <c r="ES1466" s="32" t="e">
        <f t="shared" si="251"/>
        <v>#N/A</v>
      </c>
    </row>
    <row r="1467" spans="148:149" x14ac:dyDescent="0.35">
      <c r="ER1467" s="32" t="str">
        <f t="shared" si="252"/>
        <v/>
      </c>
      <c r="ES1467" s="32" t="e">
        <f t="shared" si="251"/>
        <v>#N/A</v>
      </c>
    </row>
    <row r="1468" spans="148:149" x14ac:dyDescent="0.35">
      <c r="ER1468" s="32" t="str">
        <f t="shared" si="252"/>
        <v/>
      </c>
      <c r="ES1468" s="32" t="e">
        <f t="shared" si="251"/>
        <v>#N/A</v>
      </c>
    </row>
    <row r="1469" spans="148:149" x14ac:dyDescent="0.35">
      <c r="ER1469" s="32" t="str">
        <f t="shared" si="252"/>
        <v/>
      </c>
      <c r="ES1469" s="32" t="e">
        <f t="shared" si="251"/>
        <v>#N/A</v>
      </c>
    </row>
    <row r="1470" spans="148:149" x14ac:dyDescent="0.35">
      <c r="ER1470" s="32" t="str">
        <f t="shared" si="252"/>
        <v/>
      </c>
      <c r="ES1470" s="32" t="e">
        <f t="shared" si="251"/>
        <v>#N/A</v>
      </c>
    </row>
    <row r="1471" spans="148:149" x14ac:dyDescent="0.35">
      <c r="ER1471" s="32" t="str">
        <f t="shared" si="252"/>
        <v/>
      </c>
      <c r="ES1471" s="32" t="e">
        <f t="shared" si="251"/>
        <v>#N/A</v>
      </c>
    </row>
    <row r="1472" spans="148:149" x14ac:dyDescent="0.35">
      <c r="ER1472" s="32" t="str">
        <f t="shared" si="252"/>
        <v/>
      </c>
      <c r="ES1472" s="32" t="e">
        <f t="shared" si="251"/>
        <v>#N/A</v>
      </c>
    </row>
    <row r="1473" spans="148:149" x14ac:dyDescent="0.35">
      <c r="ER1473" s="32" t="str">
        <f t="shared" si="252"/>
        <v/>
      </c>
      <c r="ES1473" s="32" t="e">
        <f t="shared" si="251"/>
        <v>#N/A</v>
      </c>
    </row>
    <row r="1474" spans="148:149" x14ac:dyDescent="0.35">
      <c r="ER1474" s="32" t="str">
        <f t="shared" si="252"/>
        <v/>
      </c>
      <c r="ES1474" s="32" t="e">
        <f t="shared" si="251"/>
        <v>#N/A</v>
      </c>
    </row>
    <row r="1475" spans="148:149" x14ac:dyDescent="0.35">
      <c r="ER1475" s="32" t="str">
        <f t="shared" si="252"/>
        <v/>
      </c>
      <c r="ES1475" s="32" t="e">
        <f t="shared" si="251"/>
        <v>#N/A</v>
      </c>
    </row>
    <row r="1476" spans="148:149" x14ac:dyDescent="0.35">
      <c r="ER1476" s="32" t="str">
        <f t="shared" si="252"/>
        <v/>
      </c>
      <c r="ES1476" s="32" t="e">
        <f t="shared" si="251"/>
        <v>#N/A</v>
      </c>
    </row>
    <row r="1477" spans="148:149" x14ac:dyDescent="0.35">
      <c r="ER1477" s="32" t="str">
        <f t="shared" si="252"/>
        <v/>
      </c>
      <c r="ES1477" s="32" t="e">
        <f t="shared" si="251"/>
        <v>#N/A</v>
      </c>
    </row>
    <row r="1478" spans="148:149" x14ac:dyDescent="0.35">
      <c r="ER1478" s="32" t="str">
        <f t="shared" si="252"/>
        <v/>
      </c>
      <c r="ES1478" s="32" t="e">
        <f t="shared" si="251"/>
        <v>#N/A</v>
      </c>
    </row>
    <row r="1479" spans="148:149" x14ac:dyDescent="0.35">
      <c r="ER1479" s="32" t="str">
        <f t="shared" si="252"/>
        <v/>
      </c>
      <c r="ES1479" s="32" t="e">
        <f t="shared" si="251"/>
        <v>#N/A</v>
      </c>
    </row>
    <row r="1480" spans="148:149" x14ac:dyDescent="0.35">
      <c r="ER1480" s="32" t="str">
        <f t="shared" si="252"/>
        <v/>
      </c>
      <c r="ES1480" s="32" t="e">
        <f t="shared" ref="ES1480:ES1517" si="253">VLOOKUP(EU1480,M:N,2,0)=EV1480</f>
        <v>#N/A</v>
      </c>
    </row>
    <row r="1481" spans="148:149" x14ac:dyDescent="0.35">
      <c r="ER1481" s="32" t="str">
        <f t="shared" si="252"/>
        <v/>
      </c>
      <c r="ES1481" s="32" t="e">
        <f t="shared" si="253"/>
        <v>#N/A</v>
      </c>
    </row>
    <row r="1482" spans="148:149" x14ac:dyDescent="0.35">
      <c r="ER1482" s="32" t="str">
        <f t="shared" si="252"/>
        <v/>
      </c>
      <c r="ES1482" s="32" t="e">
        <f t="shared" si="253"/>
        <v>#N/A</v>
      </c>
    </row>
    <row r="1483" spans="148:149" x14ac:dyDescent="0.35">
      <c r="ER1483" s="32" t="str">
        <f t="shared" si="252"/>
        <v/>
      </c>
      <c r="ES1483" s="32" t="e">
        <f t="shared" si="253"/>
        <v>#N/A</v>
      </c>
    </row>
    <row r="1484" spans="148:149" x14ac:dyDescent="0.35">
      <c r="ER1484" s="32" t="str">
        <f t="shared" si="252"/>
        <v/>
      </c>
      <c r="ES1484" s="32" t="e">
        <f t="shared" si="253"/>
        <v>#N/A</v>
      </c>
    </row>
    <row r="1485" spans="148:149" x14ac:dyDescent="0.35">
      <c r="ER1485" s="32" t="str">
        <f t="shared" si="252"/>
        <v/>
      </c>
      <c r="ES1485" s="32" t="e">
        <f t="shared" si="253"/>
        <v>#N/A</v>
      </c>
    </row>
    <row r="1486" spans="148:149" x14ac:dyDescent="0.35">
      <c r="ER1486" s="32" t="str">
        <f t="shared" si="252"/>
        <v/>
      </c>
      <c r="ES1486" s="32" t="e">
        <f t="shared" si="253"/>
        <v>#N/A</v>
      </c>
    </row>
    <row r="1487" spans="148:149" x14ac:dyDescent="0.35">
      <c r="ER1487" s="32" t="str">
        <f t="shared" si="252"/>
        <v/>
      </c>
      <c r="ES1487" s="32" t="e">
        <f t="shared" si="253"/>
        <v>#N/A</v>
      </c>
    </row>
    <row r="1488" spans="148:149" x14ac:dyDescent="0.35">
      <c r="ER1488" s="32" t="str">
        <f t="shared" si="252"/>
        <v/>
      </c>
      <c r="ES1488" s="32" t="e">
        <f t="shared" si="253"/>
        <v>#N/A</v>
      </c>
    </row>
    <row r="1489" spans="148:149" x14ac:dyDescent="0.35">
      <c r="ER1489" s="32" t="str">
        <f t="shared" si="252"/>
        <v/>
      </c>
      <c r="ES1489" s="32" t="e">
        <f t="shared" si="253"/>
        <v>#N/A</v>
      </c>
    </row>
    <row r="1490" spans="148:149" x14ac:dyDescent="0.35">
      <c r="ER1490" s="32" t="str">
        <f t="shared" si="252"/>
        <v/>
      </c>
      <c r="ES1490" s="32" t="e">
        <f t="shared" si="253"/>
        <v>#N/A</v>
      </c>
    </row>
    <row r="1491" spans="148:149" x14ac:dyDescent="0.35">
      <c r="ER1491" s="32" t="str">
        <f t="shared" si="252"/>
        <v/>
      </c>
      <c r="ES1491" s="32" t="e">
        <f t="shared" si="253"/>
        <v>#N/A</v>
      </c>
    </row>
    <row r="1492" spans="148:149" x14ac:dyDescent="0.35">
      <c r="ER1492" s="32" t="str">
        <f t="shared" si="252"/>
        <v/>
      </c>
      <c r="ES1492" s="32" t="e">
        <f t="shared" si="253"/>
        <v>#N/A</v>
      </c>
    </row>
    <row r="1493" spans="148:149" x14ac:dyDescent="0.35">
      <c r="ER1493" s="32" t="str">
        <f t="shared" si="252"/>
        <v/>
      </c>
      <c r="ES1493" s="32" t="e">
        <f t="shared" si="253"/>
        <v>#N/A</v>
      </c>
    </row>
    <row r="1494" spans="148:149" x14ac:dyDescent="0.35">
      <c r="ER1494" s="32" t="str">
        <f t="shared" si="252"/>
        <v/>
      </c>
      <c r="ES1494" s="32" t="e">
        <f t="shared" si="253"/>
        <v>#N/A</v>
      </c>
    </row>
    <row r="1495" spans="148:149" x14ac:dyDescent="0.35">
      <c r="ER1495" s="32" t="str">
        <f t="shared" si="252"/>
        <v/>
      </c>
      <c r="ES1495" s="32" t="e">
        <f t="shared" si="253"/>
        <v>#N/A</v>
      </c>
    </row>
    <row r="1496" spans="148:149" x14ac:dyDescent="0.35">
      <c r="ER1496" s="32" t="str">
        <f t="shared" si="252"/>
        <v/>
      </c>
      <c r="ES1496" s="32" t="e">
        <f t="shared" si="253"/>
        <v>#N/A</v>
      </c>
    </row>
    <row r="1497" spans="148:149" x14ac:dyDescent="0.35">
      <c r="ER1497" s="32" t="str">
        <f t="shared" si="252"/>
        <v/>
      </c>
      <c r="ES1497" s="32" t="e">
        <f t="shared" si="253"/>
        <v>#N/A</v>
      </c>
    </row>
    <row r="1498" spans="148:149" x14ac:dyDescent="0.35">
      <c r="ER1498" s="32" t="str">
        <f t="shared" si="252"/>
        <v/>
      </c>
      <c r="ES1498" s="32" t="e">
        <f t="shared" si="253"/>
        <v>#N/A</v>
      </c>
    </row>
    <row r="1499" spans="148:149" x14ac:dyDescent="0.35">
      <c r="ER1499" s="32" t="str">
        <f t="shared" si="252"/>
        <v/>
      </c>
      <c r="ES1499" s="32" t="e">
        <f t="shared" si="253"/>
        <v>#N/A</v>
      </c>
    </row>
    <row r="1500" spans="148:149" x14ac:dyDescent="0.35">
      <c r="ER1500" s="32" t="str">
        <f t="shared" si="252"/>
        <v/>
      </c>
      <c r="ES1500" s="32" t="e">
        <f t="shared" si="253"/>
        <v>#N/A</v>
      </c>
    </row>
    <row r="1501" spans="148:149" x14ac:dyDescent="0.35">
      <c r="ER1501" s="32" t="str">
        <f t="shared" si="252"/>
        <v/>
      </c>
      <c r="ES1501" s="32" t="e">
        <f t="shared" si="253"/>
        <v>#N/A</v>
      </c>
    </row>
    <row r="1502" spans="148:149" x14ac:dyDescent="0.35">
      <c r="ER1502" s="32" t="str">
        <f t="shared" si="252"/>
        <v/>
      </c>
      <c r="ES1502" s="32" t="e">
        <f t="shared" si="253"/>
        <v>#N/A</v>
      </c>
    </row>
    <row r="1503" spans="148:149" x14ac:dyDescent="0.35">
      <c r="ER1503" s="32" t="str">
        <f t="shared" si="252"/>
        <v/>
      </c>
      <c r="ES1503" s="32" t="e">
        <f t="shared" si="253"/>
        <v>#N/A</v>
      </c>
    </row>
    <row r="1504" spans="148:149" x14ac:dyDescent="0.35">
      <c r="ER1504" s="32" t="str">
        <f t="shared" si="252"/>
        <v/>
      </c>
      <c r="ES1504" s="32" t="e">
        <f t="shared" si="253"/>
        <v>#N/A</v>
      </c>
    </row>
    <row r="1505" spans="148:149" x14ac:dyDescent="0.35">
      <c r="ER1505" s="32" t="str">
        <f t="shared" si="252"/>
        <v/>
      </c>
      <c r="ES1505" s="32" t="e">
        <f t="shared" si="253"/>
        <v>#N/A</v>
      </c>
    </row>
    <row r="1506" spans="148:149" x14ac:dyDescent="0.35">
      <c r="ER1506" s="32" t="str">
        <f t="shared" si="252"/>
        <v/>
      </c>
      <c r="ES1506" s="32" t="e">
        <f t="shared" si="253"/>
        <v>#N/A</v>
      </c>
    </row>
    <row r="1507" spans="148:149" x14ac:dyDescent="0.35">
      <c r="ER1507" s="32" t="str">
        <f t="shared" si="252"/>
        <v/>
      </c>
      <c r="ES1507" s="32" t="e">
        <f t="shared" si="253"/>
        <v>#N/A</v>
      </c>
    </row>
    <row r="1508" spans="148:149" x14ac:dyDescent="0.35">
      <c r="ER1508" s="32" t="str">
        <f t="shared" si="252"/>
        <v/>
      </c>
      <c r="ES1508" s="32" t="e">
        <f t="shared" si="253"/>
        <v>#N/A</v>
      </c>
    </row>
    <row r="1509" spans="148:149" x14ac:dyDescent="0.35">
      <c r="ER1509" s="32" t="str">
        <f t="shared" si="252"/>
        <v/>
      </c>
      <c r="ES1509" s="32" t="e">
        <f t="shared" si="253"/>
        <v>#N/A</v>
      </c>
    </row>
    <row r="1510" spans="148:149" x14ac:dyDescent="0.35">
      <c r="ER1510" s="32" t="str">
        <f t="shared" si="252"/>
        <v/>
      </c>
      <c r="ES1510" s="32" t="e">
        <f t="shared" si="253"/>
        <v>#N/A</v>
      </c>
    </row>
    <row r="1511" spans="148:149" x14ac:dyDescent="0.35">
      <c r="ER1511" s="32" t="str">
        <f t="shared" si="252"/>
        <v/>
      </c>
      <c r="ES1511" s="32" t="e">
        <f t="shared" si="253"/>
        <v>#N/A</v>
      </c>
    </row>
    <row r="1512" spans="148:149" x14ac:dyDescent="0.35">
      <c r="ER1512" s="32" t="str">
        <f t="shared" si="252"/>
        <v/>
      </c>
      <c r="ES1512" s="32" t="e">
        <f t="shared" si="253"/>
        <v>#N/A</v>
      </c>
    </row>
    <row r="1513" spans="148:149" x14ac:dyDescent="0.35">
      <c r="ER1513" s="32" t="str">
        <f t="shared" si="252"/>
        <v/>
      </c>
      <c r="ES1513" s="32" t="e">
        <f t="shared" si="253"/>
        <v>#N/A</v>
      </c>
    </row>
    <row r="1514" spans="148:149" x14ac:dyDescent="0.35">
      <c r="ER1514" s="32" t="str">
        <f t="shared" si="252"/>
        <v/>
      </c>
      <c r="ES1514" s="32" t="e">
        <f t="shared" si="253"/>
        <v>#N/A</v>
      </c>
    </row>
    <row r="1515" spans="148:149" x14ac:dyDescent="0.35">
      <c r="ER1515" s="32" t="str">
        <f t="shared" si="252"/>
        <v/>
      </c>
      <c r="ES1515" s="32" t="e">
        <f t="shared" si="253"/>
        <v>#N/A</v>
      </c>
    </row>
    <row r="1516" spans="148:149" x14ac:dyDescent="0.35">
      <c r="ER1516" s="32" t="str">
        <f t="shared" si="252"/>
        <v/>
      </c>
      <c r="ES1516" s="32" t="e">
        <f t="shared" si="253"/>
        <v>#N/A</v>
      </c>
    </row>
    <row r="1517" spans="148:149" x14ac:dyDescent="0.35">
      <c r="ER1517" s="32" t="str">
        <f t="shared" si="252"/>
        <v/>
      </c>
      <c r="ES1517" s="32" t="e">
        <f t="shared" si="253"/>
        <v>#N/A</v>
      </c>
    </row>
  </sheetData>
  <autoFilter ref="A4:EP245" xr:uid="{00000000-0009-0000-0000-00003B000000}"/>
  <conditionalFormatting sqref="ES1:ES6 ES106:ES156 ES74:ES75 ES246:ES1517 ES77:ES104 ES18:ES35 ES37:ES72 ES10:ES16 ES158:ES177 ES179:ES197 ES200:ES230">
    <cfRule type="containsText" dxfId="19" priority="14" operator="containsText" text="FALSE">
      <formula>NOT(ISERROR(SEARCH("FALSE",ES1)))</formula>
    </cfRule>
  </conditionalFormatting>
  <conditionalFormatting sqref="ES105">
    <cfRule type="containsText" dxfId="18" priority="13" operator="containsText" text="FALSE">
      <formula>NOT(ISERROR(SEARCH("FALSE",ES105)))</formula>
    </cfRule>
  </conditionalFormatting>
  <conditionalFormatting sqref="ES73">
    <cfRule type="containsText" dxfId="17" priority="12" operator="containsText" text="FALSE">
      <formula>NOT(ISERROR(SEARCH("FALSE",ES73)))</formula>
    </cfRule>
  </conditionalFormatting>
  <conditionalFormatting sqref="ES231">
    <cfRule type="containsText" dxfId="16" priority="11" operator="containsText" text="FALSE">
      <formula>NOT(ISERROR(SEARCH("FALSE",ES231)))</formula>
    </cfRule>
  </conditionalFormatting>
  <conditionalFormatting sqref="ES244">
    <cfRule type="containsText" dxfId="15" priority="10" operator="containsText" text="FALSE">
      <formula>NOT(ISERROR(SEARCH("FALSE",ES244)))</formula>
    </cfRule>
  </conditionalFormatting>
  <conditionalFormatting sqref="ES76">
    <cfRule type="containsText" dxfId="14" priority="9" operator="containsText" text="FALSE">
      <formula>NOT(ISERROR(SEARCH("FALSE",ES76)))</formula>
    </cfRule>
  </conditionalFormatting>
  <conditionalFormatting sqref="ES17">
    <cfRule type="containsText" dxfId="13" priority="8" operator="containsText" text="FALSE">
      <formula>NOT(ISERROR(SEARCH("FALSE",ES17)))</formula>
    </cfRule>
  </conditionalFormatting>
  <conditionalFormatting sqref="ES245">
    <cfRule type="containsText" dxfId="12" priority="7" operator="containsText" text="FALSE">
      <formula>NOT(ISERROR(SEARCH("FALSE",ES245)))</formula>
    </cfRule>
  </conditionalFormatting>
  <conditionalFormatting sqref="ES36">
    <cfRule type="containsText" dxfId="11" priority="6" operator="containsText" text="FALSE">
      <formula>NOT(ISERROR(SEARCH("FALSE",ES36)))</formula>
    </cfRule>
  </conditionalFormatting>
  <conditionalFormatting sqref="ES232:ES243">
    <cfRule type="containsText" dxfId="10" priority="5" operator="containsText" text="FALSE">
      <formula>NOT(ISERROR(SEARCH("FALSE",ES232)))</formula>
    </cfRule>
  </conditionalFormatting>
  <conditionalFormatting sqref="ES7:ES9">
    <cfRule type="containsText" dxfId="9" priority="4" operator="containsText" text="FALSE">
      <formula>NOT(ISERROR(SEARCH("FALSE",ES7)))</formula>
    </cfRule>
  </conditionalFormatting>
  <conditionalFormatting sqref="ES157">
    <cfRule type="containsText" dxfId="8" priority="3" operator="containsText" text="FALSE">
      <formula>NOT(ISERROR(SEARCH("FALSE",ES157)))</formula>
    </cfRule>
  </conditionalFormatting>
  <conditionalFormatting sqref="ES178">
    <cfRule type="containsText" dxfId="7" priority="2" operator="containsText" text="FALSE">
      <formula>NOT(ISERROR(SEARCH("FALSE",ES178)))</formula>
    </cfRule>
  </conditionalFormatting>
  <conditionalFormatting sqref="ES198:ES199">
    <cfRule type="containsText" dxfId="6" priority="1" operator="containsText" text="FALSE">
      <formula>NOT(ISERROR(SEARCH("FALSE",ES198)))</formula>
    </cfRule>
  </conditionalFormatting>
  <dataValidations count="1">
    <dataValidation type="list" allowBlank="1" showInputMessage="1" showErrorMessage="1" sqref="D3" xr:uid="{00000000-0002-0000-3B00-000000000000}">
      <formula1>Sites</formula1>
    </dataValidation>
  </dataValidations>
  <hyperlinks>
    <hyperlink ref="B3" location="Index!A1" display="Go To Index" xr:uid="{00000000-0004-0000-3B00-000000000000}"/>
  </hyperlinks>
  <pageMargins left="0.7" right="0.7" top="0.75" bottom="0.75" header="0.3" footer="0.3"/>
  <customProperties>
    <customPr name="QAA_DRILLPATH_NODE_ID" r:id="rId1"/>
  </customProperties>
  <legacy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267">
    <tabColor theme="6" tint="0.39997558519241921"/>
  </sheetPr>
  <dimension ref="A1:EI96"/>
  <sheetViews>
    <sheetView workbookViewId="0">
      <pane xSplit="7" ySplit="2" topLeftCell="CI3" activePane="bottomRight" state="frozen"/>
      <selection pane="topRight" activeCell="G1" sqref="G1"/>
      <selection pane="bottomLeft" activeCell="A3" sqref="A3"/>
      <selection pane="bottomRight" activeCell="A3" sqref="A3"/>
    </sheetView>
  </sheetViews>
  <sheetFormatPr defaultColWidth="8.90625" defaultRowHeight="14.5" x14ac:dyDescent="0.35"/>
  <cols>
    <col min="1" max="2" width="10.6328125" style="18" bestFit="1" customWidth="1"/>
    <col min="3" max="3" width="9.54296875" style="18" bestFit="1" customWidth="1"/>
    <col min="4" max="4" width="9.36328125" style="4" bestFit="1" customWidth="1"/>
    <col min="5" max="5" width="15.453125" style="22" bestFit="1" customWidth="1"/>
    <col min="6" max="6" width="14.6328125" style="4" bestFit="1" customWidth="1"/>
    <col min="7" max="7" width="38.6328125" style="4" bestFit="1" customWidth="1"/>
    <col min="8" max="8" width="20.08984375" style="4" bestFit="1" customWidth="1"/>
    <col min="9" max="12" width="11.08984375" style="4" bestFit="1" customWidth="1"/>
    <col min="13" max="13" width="30" style="4" bestFit="1" customWidth="1"/>
    <col min="14" max="14" width="16.6328125" style="4" bestFit="1" customWidth="1"/>
    <col min="15" max="18" width="15.6328125" style="4" bestFit="1" customWidth="1"/>
    <col min="19" max="19" width="26.6328125" style="4" bestFit="1" customWidth="1"/>
    <col min="20" max="20" width="7.36328125" style="4" bestFit="1" customWidth="1"/>
    <col min="21" max="24" width="12.36328125" style="4" bestFit="1" customWidth="1"/>
    <col min="25" max="25" width="36.36328125" style="4" bestFit="1" customWidth="1"/>
    <col min="26" max="26" width="14.90625" style="4" bestFit="1" customWidth="1"/>
    <col min="27" max="30" width="16.08984375" style="4" bestFit="1" customWidth="1"/>
    <col min="31" max="31" width="36.36328125" style="4" bestFit="1" customWidth="1"/>
    <col min="32" max="32" width="11.36328125" style="4" bestFit="1" customWidth="1"/>
    <col min="33" max="36" width="23.54296875" style="4" bestFit="1" customWidth="1"/>
    <col min="37" max="37" width="28.453125" style="4" bestFit="1" customWidth="1"/>
    <col min="38" max="38" width="19.6328125" style="4" bestFit="1" customWidth="1"/>
    <col min="39" max="42" width="24" style="4" bestFit="1" customWidth="1"/>
    <col min="43" max="43" width="36.36328125" style="4" bestFit="1" customWidth="1"/>
    <col min="44" max="44" width="22.36328125" style="4" bestFit="1" customWidth="1"/>
    <col min="45" max="48" width="32.6328125" style="4" bestFit="1" customWidth="1"/>
    <col min="49" max="49" width="22.6328125" style="4" bestFit="1" customWidth="1"/>
    <col min="50" max="50" width="29" style="4" bestFit="1" customWidth="1"/>
    <col min="51" max="54" width="38.6328125" style="4" bestFit="1" customWidth="1"/>
    <col min="55" max="55" width="38.90625" style="4" bestFit="1" customWidth="1"/>
    <col min="56" max="56" width="16.08984375" style="4" bestFit="1" customWidth="1"/>
    <col min="57" max="60" width="30" style="4" bestFit="1" customWidth="1"/>
    <col min="61" max="61" width="30.08984375" style="4" bestFit="1" customWidth="1"/>
    <col min="62" max="62" width="23.90625" style="4" bestFit="1" customWidth="1"/>
    <col min="63" max="67" width="33.6328125" style="4" bestFit="1" customWidth="1"/>
    <col min="68" max="68" width="20.08984375" style="4" bestFit="1" customWidth="1"/>
    <col min="69" max="72" width="32.453125" style="4" bestFit="1" customWidth="1"/>
    <col min="73" max="73" width="37.36328125" style="4" bestFit="1" customWidth="1"/>
    <col min="74" max="74" width="28.54296875" style="4" bestFit="1" customWidth="1"/>
    <col min="75" max="78" width="38.36328125" style="4" bestFit="1" customWidth="1"/>
    <col min="79" max="79" width="38.453125" style="4" bestFit="1" customWidth="1"/>
    <col min="80" max="80" width="12" style="4" bestFit="1" customWidth="1"/>
    <col min="81" max="84" width="17" style="4" bestFit="1" customWidth="1"/>
    <col min="85" max="85" width="36.36328125" style="4" bestFit="1" customWidth="1"/>
    <col min="86" max="86" width="12.90625" style="4" bestFit="1" customWidth="1"/>
    <col min="87" max="90" width="17.90625" style="4" bestFit="1" customWidth="1"/>
    <col min="91" max="91" width="36.36328125" style="4" bestFit="1" customWidth="1"/>
    <col min="92" max="92" width="13.08984375" style="4" bestFit="1" customWidth="1"/>
    <col min="93" max="96" width="18.08984375" style="4" bestFit="1" customWidth="1"/>
    <col min="97" max="97" width="36.54296875" style="4" bestFit="1" customWidth="1"/>
    <col min="98" max="98" width="13.36328125" style="4" bestFit="1" customWidth="1"/>
    <col min="99" max="102" width="18.36328125" style="4" bestFit="1" customWidth="1"/>
    <col min="103" max="103" width="37.36328125" style="4" bestFit="1" customWidth="1"/>
    <col min="104" max="104" width="14.453125" style="4" bestFit="1" customWidth="1"/>
    <col min="105" max="108" width="19.54296875" style="4" bestFit="1" customWidth="1"/>
    <col min="109" max="109" width="36.6328125" style="4" bestFit="1" customWidth="1"/>
    <col min="110" max="110" width="20.90625" style="4" bestFit="1" customWidth="1"/>
    <col min="111" max="115" width="30.6328125" style="4" bestFit="1" customWidth="1"/>
    <col min="116" max="116" width="21.6328125" style="4" bestFit="1" customWidth="1"/>
    <col min="117" max="120" width="31.54296875" style="4" bestFit="1" customWidth="1"/>
    <col min="121" max="121" width="31.6328125" style="4" bestFit="1" customWidth="1"/>
    <col min="122" max="122" width="22" style="4" bestFit="1" customWidth="1"/>
    <col min="123" max="126" width="31.90625" style="4" bestFit="1" customWidth="1"/>
    <col min="127" max="127" width="32" style="4" bestFit="1" customWidth="1"/>
    <col min="128" max="128" width="22.36328125" style="4" bestFit="1" customWidth="1"/>
    <col min="129" max="132" width="32.08984375" style="4" bestFit="1" customWidth="1"/>
    <col min="133" max="133" width="32.36328125" style="4" bestFit="1" customWidth="1"/>
    <col min="134" max="134" width="23.36328125" style="4" bestFit="1" customWidth="1"/>
    <col min="135" max="139" width="33.36328125" style="4" bestFit="1" customWidth="1"/>
    <col min="140" max="16384" width="8.90625" style="4"/>
  </cols>
  <sheetData>
    <row r="1" spans="1:139" x14ac:dyDescent="0.35">
      <c r="A1" s="18" t="s">
        <v>348</v>
      </c>
      <c r="B1" s="26" t="s">
        <v>50</v>
      </c>
      <c r="C1" s="18" t="s">
        <v>350</v>
      </c>
      <c r="D1" s="6" t="s">
        <v>11110</v>
      </c>
      <c r="E1" s="35"/>
    </row>
    <row r="2" spans="1:139" x14ac:dyDescent="0.35">
      <c r="A2" s="19" t="s">
        <v>365</v>
      </c>
      <c r="B2" s="20" t="s">
        <v>4</v>
      </c>
      <c r="C2" s="21" t="s">
        <v>366</v>
      </c>
      <c r="D2" s="4" t="s">
        <v>349</v>
      </c>
      <c r="E2" s="22" t="s">
        <v>2584</v>
      </c>
      <c r="F2" s="4" t="s">
        <v>2286</v>
      </c>
      <c r="G2" s="4" t="s">
        <v>2287</v>
      </c>
      <c r="H2" s="4" t="s">
        <v>2288</v>
      </c>
      <c r="I2" s="4" t="s">
        <v>2289</v>
      </c>
      <c r="J2" s="4" t="s">
        <v>2290</v>
      </c>
      <c r="K2" s="4" t="s">
        <v>2291</v>
      </c>
      <c r="L2" s="4" t="s">
        <v>2292</v>
      </c>
      <c r="M2" s="4" t="s">
        <v>2293</v>
      </c>
      <c r="N2" s="4" t="s">
        <v>2294</v>
      </c>
      <c r="O2" s="4" t="s">
        <v>2295</v>
      </c>
      <c r="P2" s="4" t="s">
        <v>2296</v>
      </c>
      <c r="Q2" s="4" t="s">
        <v>2297</v>
      </c>
      <c r="R2" s="4" t="s">
        <v>2298</v>
      </c>
      <c r="S2" s="4" t="s">
        <v>2299</v>
      </c>
      <c r="T2" s="4" t="s">
        <v>2300</v>
      </c>
      <c r="U2" s="4" t="s">
        <v>2301</v>
      </c>
      <c r="V2" s="4" t="s">
        <v>2302</v>
      </c>
      <c r="W2" s="4" t="s">
        <v>2303</v>
      </c>
      <c r="X2" s="4" t="s">
        <v>2304</v>
      </c>
      <c r="Y2" s="4" t="s">
        <v>2305</v>
      </c>
      <c r="Z2" s="4" t="s">
        <v>2306</v>
      </c>
      <c r="AA2" s="4" t="s">
        <v>2307</v>
      </c>
      <c r="AB2" s="4" t="s">
        <v>2308</v>
      </c>
      <c r="AC2" s="4" t="s">
        <v>2309</v>
      </c>
      <c r="AD2" s="4" t="s">
        <v>2310</v>
      </c>
      <c r="AE2" s="4" t="s">
        <v>2311</v>
      </c>
      <c r="AF2" s="4" t="s">
        <v>2312</v>
      </c>
      <c r="AG2" s="4" t="s">
        <v>2313</v>
      </c>
      <c r="AH2" s="4" t="s">
        <v>2314</v>
      </c>
      <c r="AI2" s="4" t="s">
        <v>2315</v>
      </c>
      <c r="AJ2" s="4" t="s">
        <v>2316</v>
      </c>
      <c r="AK2" s="4" t="s">
        <v>2317</v>
      </c>
      <c r="AL2" s="4" t="s">
        <v>2318</v>
      </c>
      <c r="AM2" s="4" t="s">
        <v>2319</v>
      </c>
      <c r="AN2" s="4" t="s">
        <v>2320</v>
      </c>
      <c r="AO2" s="4" t="s">
        <v>2321</v>
      </c>
      <c r="AP2" s="4" t="s">
        <v>2322</v>
      </c>
      <c r="AQ2" s="4" t="s">
        <v>2323</v>
      </c>
      <c r="AR2" s="4" t="s">
        <v>2324</v>
      </c>
      <c r="AS2" s="4" t="s">
        <v>2325</v>
      </c>
      <c r="AT2" s="4" t="s">
        <v>2326</v>
      </c>
      <c r="AU2" s="4" t="s">
        <v>2327</v>
      </c>
      <c r="AV2" s="4" t="s">
        <v>2328</v>
      </c>
      <c r="AW2" s="4" t="s">
        <v>2329</v>
      </c>
      <c r="AX2" s="4" t="s">
        <v>2330</v>
      </c>
      <c r="AY2" s="4" t="s">
        <v>2331</v>
      </c>
      <c r="AZ2" s="4" t="s">
        <v>2332</v>
      </c>
      <c r="BA2" s="4" t="s">
        <v>2333</v>
      </c>
      <c r="BB2" s="4" t="s">
        <v>2334</v>
      </c>
      <c r="BC2" s="4" t="s">
        <v>2335</v>
      </c>
      <c r="BD2" s="4" t="s">
        <v>2336</v>
      </c>
      <c r="BE2" s="4" t="s">
        <v>2337</v>
      </c>
      <c r="BF2" s="4" t="s">
        <v>2338</v>
      </c>
      <c r="BG2" s="4" t="s">
        <v>2339</v>
      </c>
      <c r="BH2" s="4" t="s">
        <v>2340</v>
      </c>
      <c r="BI2" s="4" t="s">
        <v>2341</v>
      </c>
      <c r="BJ2" s="4" t="s">
        <v>2342</v>
      </c>
      <c r="BK2" s="4" t="s">
        <v>2343</v>
      </c>
      <c r="BL2" s="4" t="s">
        <v>2344</v>
      </c>
      <c r="BM2" s="4" t="s">
        <v>2345</v>
      </c>
      <c r="BN2" s="4" t="s">
        <v>2346</v>
      </c>
      <c r="BO2" s="4" t="s">
        <v>2347</v>
      </c>
      <c r="BP2" s="4" t="s">
        <v>2348</v>
      </c>
      <c r="BQ2" s="4" t="s">
        <v>2349</v>
      </c>
      <c r="BR2" s="4" t="s">
        <v>2350</v>
      </c>
      <c r="BS2" s="4" t="s">
        <v>2351</v>
      </c>
      <c r="BT2" s="4" t="s">
        <v>2352</v>
      </c>
      <c r="BU2" s="4" t="s">
        <v>2353</v>
      </c>
      <c r="BV2" s="4" t="s">
        <v>2354</v>
      </c>
      <c r="BW2" s="4" t="s">
        <v>2355</v>
      </c>
      <c r="BX2" s="4" t="s">
        <v>2356</v>
      </c>
      <c r="BY2" s="4" t="s">
        <v>2357</v>
      </c>
      <c r="BZ2" s="4" t="s">
        <v>2358</v>
      </c>
      <c r="CA2" s="4" t="s">
        <v>2359</v>
      </c>
      <c r="CB2" s="4" t="s">
        <v>2360</v>
      </c>
      <c r="CC2" s="4" t="s">
        <v>2361</v>
      </c>
      <c r="CD2" s="4" t="s">
        <v>2362</v>
      </c>
      <c r="CE2" s="4" t="s">
        <v>2363</v>
      </c>
      <c r="CF2" s="4" t="s">
        <v>2364</v>
      </c>
      <c r="CG2" s="4" t="s">
        <v>2365</v>
      </c>
      <c r="CH2" s="4" t="s">
        <v>2366</v>
      </c>
      <c r="CI2" s="4" t="s">
        <v>2367</v>
      </c>
      <c r="CJ2" s="4" t="s">
        <v>2368</v>
      </c>
      <c r="CK2" s="4" t="s">
        <v>2369</v>
      </c>
      <c r="CL2" s="4" t="s">
        <v>2370</v>
      </c>
      <c r="CM2" s="4" t="s">
        <v>2371</v>
      </c>
      <c r="CN2" s="4" t="s">
        <v>2372</v>
      </c>
      <c r="CO2" s="4" t="s">
        <v>2373</v>
      </c>
      <c r="CP2" s="4" t="s">
        <v>2374</v>
      </c>
      <c r="CQ2" s="4" t="s">
        <v>2375</v>
      </c>
      <c r="CR2" s="4" t="s">
        <v>2376</v>
      </c>
      <c r="CS2" s="4" t="s">
        <v>2377</v>
      </c>
      <c r="CT2" s="4" t="s">
        <v>2378</v>
      </c>
      <c r="CU2" s="4" t="s">
        <v>2379</v>
      </c>
      <c r="CV2" s="4" t="s">
        <v>2380</v>
      </c>
      <c r="CW2" s="4" t="s">
        <v>2381</v>
      </c>
      <c r="CX2" s="4" t="s">
        <v>2382</v>
      </c>
      <c r="CY2" s="4" t="s">
        <v>2383</v>
      </c>
      <c r="CZ2" s="4" t="s">
        <v>2384</v>
      </c>
      <c r="DA2" s="4" t="s">
        <v>2385</v>
      </c>
      <c r="DB2" s="4" t="s">
        <v>2386</v>
      </c>
      <c r="DC2" s="4" t="s">
        <v>2387</v>
      </c>
      <c r="DD2" s="4" t="s">
        <v>2388</v>
      </c>
      <c r="DE2" s="4" t="s">
        <v>2389</v>
      </c>
      <c r="DF2" s="4" t="s">
        <v>2390</v>
      </c>
      <c r="DG2" s="4" t="s">
        <v>2391</v>
      </c>
      <c r="DH2" s="4" t="s">
        <v>2392</v>
      </c>
      <c r="DI2" s="4" t="s">
        <v>2393</v>
      </c>
      <c r="DJ2" s="4" t="s">
        <v>2394</v>
      </c>
      <c r="DK2" s="4" t="s">
        <v>2395</v>
      </c>
      <c r="DL2" s="4" t="s">
        <v>2396</v>
      </c>
      <c r="DM2" s="4" t="s">
        <v>2397</v>
      </c>
      <c r="DN2" s="4" t="s">
        <v>2398</v>
      </c>
      <c r="DO2" s="4" t="s">
        <v>2399</v>
      </c>
      <c r="DP2" s="4" t="s">
        <v>2400</v>
      </c>
      <c r="DQ2" s="4" t="s">
        <v>2401</v>
      </c>
      <c r="DR2" s="4" t="s">
        <v>2402</v>
      </c>
      <c r="DS2" s="4" t="s">
        <v>2403</v>
      </c>
      <c r="DT2" s="4" t="s">
        <v>2404</v>
      </c>
      <c r="DU2" s="4" t="s">
        <v>2405</v>
      </c>
      <c r="DV2" s="4" t="s">
        <v>2406</v>
      </c>
      <c r="DW2" s="4" t="s">
        <v>2407</v>
      </c>
      <c r="DX2" s="4" t="s">
        <v>2408</v>
      </c>
      <c r="DY2" s="4" t="s">
        <v>2409</v>
      </c>
      <c r="DZ2" s="4" t="s">
        <v>2410</v>
      </c>
      <c r="EA2" s="4" t="s">
        <v>2411</v>
      </c>
      <c r="EB2" s="4" t="s">
        <v>2412</v>
      </c>
      <c r="EC2" s="4" t="s">
        <v>2413</v>
      </c>
      <c r="ED2" s="4" t="s">
        <v>2414</v>
      </c>
      <c r="EE2" s="4" t="s">
        <v>2415</v>
      </c>
      <c r="EF2" s="4" t="s">
        <v>2416</v>
      </c>
      <c r="EG2" s="4" t="s">
        <v>2417</v>
      </c>
      <c r="EH2" s="4" t="s">
        <v>2418</v>
      </c>
      <c r="EI2" s="4" t="s">
        <v>2419</v>
      </c>
    </row>
    <row r="3" spans="1:139" x14ac:dyDescent="0.35">
      <c r="C3" s="47">
        <v>43292</v>
      </c>
      <c r="D3" s="46" t="s">
        <v>11054</v>
      </c>
      <c r="E3" s="22" t="s">
        <v>2588</v>
      </c>
      <c r="F3" s="34" t="s">
        <v>2461</v>
      </c>
      <c r="G3" s="34" t="str">
        <f>VLOOKUP(L3,'ALL-Unit Code 4'!W:AA,4,0)&amp;"-AM Product"</f>
        <v>Freezing &amp; Cooking-AM Product</v>
      </c>
      <c r="H3" s="32">
        <f t="shared" ref="H3:H49" si="0">IF(ISERROR(VALUE(RIGHT($F3,3))),112400,VALUE("124"&amp;RIGHT($F3,3)))</f>
        <v>112400</v>
      </c>
      <c r="I3" s="34"/>
      <c r="J3" s="34"/>
      <c r="K3" s="34"/>
      <c r="L3" s="32" t="str">
        <f>IFERROR(VLOOKUP(LEFT($F3,2),'ALL-Unit Code 4'!$W:$W,1,0),VLOOKUP($D$1,Sites!$A:$B,2,0))</f>
        <v>FC</v>
      </c>
      <c r="M3" s="32" t="str">
        <f>VLOOKUP(H3,'ALL-Chart of Accounts'!$E:$F,2,0)</f>
        <v>Accounts Receivable - System</v>
      </c>
      <c r="N3" s="34"/>
      <c r="O3" s="34"/>
      <c r="P3" s="34"/>
      <c r="Q3" s="34"/>
      <c r="R3" s="34"/>
      <c r="S3" s="34"/>
      <c r="T3" s="37">
        <v>415000</v>
      </c>
      <c r="U3" s="34"/>
      <c r="V3" s="34"/>
      <c r="W3" s="34"/>
      <c r="X3" s="32" t="str">
        <f>$L3</f>
        <v>FC</v>
      </c>
      <c r="Y3" s="32" t="str">
        <f>VLOOKUP(T3,'ALL-Chart of Accounts'!$E:$F,2,0)</f>
        <v>Aftermarket Sales - Product (80PRDAFT)</v>
      </c>
      <c r="Z3" s="32">
        <f t="shared" ref="Z3:Z41" si="1">T3</f>
        <v>415000</v>
      </c>
      <c r="AA3" s="32" t="str">
        <f t="shared" ref="AA3:AA41" si="2">IF(U3="","",U3)</f>
        <v/>
      </c>
      <c r="AB3" s="32">
        <f t="shared" ref="AB3:AB41" si="3">IF(LEFT(Z3,1)="4",9999,"")</f>
        <v>9999</v>
      </c>
      <c r="AC3" s="34"/>
      <c r="AD3" s="32" t="str">
        <f>$L3</f>
        <v>FC</v>
      </c>
      <c r="AE3" s="32" t="str">
        <f>VLOOKUP(Z3,'ALL-Chart of Accounts'!$E:$F,2,0)</f>
        <v>Aftermarket Sales - Product (80PRDAFT)</v>
      </c>
      <c r="AF3" s="34"/>
      <c r="AG3" s="34"/>
      <c r="AH3" s="34"/>
      <c r="AI3" s="34"/>
      <c r="AJ3" s="34"/>
      <c r="AK3" s="34"/>
      <c r="AL3" s="32">
        <f t="shared" ref="AL3:AL41" si="4">IF(T3="","",T3)</f>
        <v>415000</v>
      </c>
      <c r="AM3" s="32" t="str">
        <f t="shared" ref="AM3:AM41" si="5">IF(U3="","",U3)</f>
        <v/>
      </c>
      <c r="AN3" s="32" t="str">
        <f t="shared" ref="AN3:AN41" si="6">IF(V3="","",V3)</f>
        <v/>
      </c>
      <c r="AO3" s="34"/>
      <c r="AP3" s="32" t="str">
        <f>$L3</f>
        <v>FC</v>
      </c>
      <c r="AQ3" s="32" t="str">
        <f>VLOOKUP(AL3,'ALL-Chart of Accounts'!$E:$F,2,0)</f>
        <v>Aftermarket Sales - Product (80PRDAFT)</v>
      </c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2">
        <f t="shared" ref="CB3:CB49" si="7">IF(OR($E3="Interdivisional",$E3="Cost Collecting"),$T3,$T3+100010)</f>
        <v>515010</v>
      </c>
      <c r="CC3" s="32" t="str">
        <f t="shared" ref="CC3:CC49" si="8">IF($U3="","",$U3)</f>
        <v/>
      </c>
      <c r="CD3" s="34"/>
      <c r="CE3" s="34"/>
      <c r="CF3" s="32" t="str">
        <f>$L3</f>
        <v>FC</v>
      </c>
      <c r="CG3" s="32" t="str">
        <f>VLOOKUP(CB3,'ALL-Chart of Accounts'!$E:$F,2,0)</f>
        <v>AM COS - Product (83PRDAFT) - Material</v>
      </c>
      <c r="CH3" s="32">
        <f t="shared" ref="CH3:CH41" si="9">IF(OR($E3="Cost Collecting",$E3="Interdivisional"),CB3,CB3+10)</f>
        <v>515020</v>
      </c>
      <c r="CI3" s="32" t="str">
        <f t="shared" ref="CI3:CI49" si="10">IF($U3="","",$U3)</f>
        <v/>
      </c>
      <c r="CJ3" s="34"/>
      <c r="CK3" s="34"/>
      <c r="CL3" s="32" t="str">
        <f>$L3</f>
        <v>FC</v>
      </c>
      <c r="CM3" s="32" t="str">
        <f>VLOOKUP(CH3,'ALL-Chart of Accounts'!$E:$F,2,0)</f>
        <v>AM COS - Product (83PRDAFT) - Labor</v>
      </c>
      <c r="CN3" s="32">
        <f t="shared" ref="CN3:CN41" si="11">IF(OR($E3="Cost Collecting",$E3="Interdivisional"),CH3,CH3+10)</f>
        <v>515030</v>
      </c>
      <c r="CO3" s="32" t="str">
        <f t="shared" ref="CO3:CO49" si="12">IF($U3="","",$U3)</f>
        <v/>
      </c>
      <c r="CP3" s="34"/>
      <c r="CQ3" s="34"/>
      <c r="CR3" s="32" t="str">
        <f>$L3</f>
        <v>FC</v>
      </c>
      <c r="CS3" s="32" t="str">
        <f>VLOOKUP(CN3,'ALL-Chart of Accounts'!$E:$F,2,0)</f>
        <v>AM COS - Product (83PRDAFT) - Fixed OH</v>
      </c>
      <c r="CT3" s="32">
        <f t="shared" ref="CT3:CT41" si="13">IF(OR($E3="Cost Collecting",$E3="Interdivisional"),CN3,CN3+10)</f>
        <v>515040</v>
      </c>
      <c r="CU3" s="32" t="str">
        <f t="shared" ref="CU3:CU49" si="14">IF($U3="","",$U3)</f>
        <v/>
      </c>
      <c r="CV3" s="34"/>
      <c r="CW3" s="34"/>
      <c r="CX3" s="32" t="str">
        <f>$L3</f>
        <v>FC</v>
      </c>
      <c r="CY3" s="32" t="str">
        <f>VLOOKUP(CT3,'ALL-Chart of Accounts'!$E:$F,2,0)</f>
        <v>AM COS - Product (83PRDAFT) - Var OH</v>
      </c>
      <c r="CZ3" s="32">
        <f t="shared" ref="CZ3:CZ41" si="15">IF(OR($E3="Cost Collecting",$E3="Interdivisional"),CT3,CT3+10)</f>
        <v>515050</v>
      </c>
      <c r="DA3" s="32" t="str">
        <f t="shared" ref="DA3:DA49" si="16">IF($U3="","",$U3)</f>
        <v/>
      </c>
      <c r="DB3" s="34"/>
      <c r="DC3" s="34"/>
      <c r="DD3" s="32" t="str">
        <f>$L3</f>
        <v>FC</v>
      </c>
      <c r="DE3" s="32" t="str">
        <f>VLOOKUP(CZ3,'ALL-Chart of Accounts'!$E:$F,2,0)</f>
        <v>AM COS - Product (83PRDAFT) - Outside</v>
      </c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</row>
    <row r="4" spans="1:139" x14ac:dyDescent="0.35">
      <c r="C4" s="47">
        <v>43292</v>
      </c>
      <c r="D4" s="46" t="s">
        <v>11054</v>
      </c>
      <c r="E4" s="22" t="s">
        <v>2586</v>
      </c>
      <c r="F4" s="34" t="s">
        <v>2467</v>
      </c>
      <c r="G4" s="34" t="str">
        <f>VLOOKUP(L4,'ALL-Unit Code 4'!W:AA,4,0)&amp;"-Equipment-"&amp;MID(M4,FIND("-",M4,1)+2,99)</f>
        <v>Freezing &amp; Cooking-Equipment-Sandusky</v>
      </c>
      <c r="H4" s="32">
        <f t="shared" si="0"/>
        <v>124135</v>
      </c>
      <c r="I4" s="34"/>
      <c r="J4" s="34"/>
      <c r="K4" s="34"/>
      <c r="L4" s="32" t="str">
        <f>IFERROR(VLOOKUP(LEFT($F4,2),'ALL-Unit Code 4'!$W:$W,1,0),VLOOKUP($D$1,Sites!$A:$B,2,0))</f>
        <v>FC</v>
      </c>
      <c r="M4" s="32" t="str">
        <f>VLOOKUP(H4,'ALL-Chart of Accounts'!$E:$F,2,0)</f>
        <v>IC AR - Sandusky</v>
      </c>
      <c r="N4" s="34"/>
      <c r="O4" s="34"/>
      <c r="P4" s="34"/>
      <c r="Q4" s="34"/>
      <c r="R4" s="34"/>
      <c r="S4" s="34"/>
      <c r="T4" s="32">
        <f>IF($E4="Interdivisional",VALUE("124"&amp;RIGHT($F4,3)),IF($E4&amp;MID($F4,3,1)="IntercompanyA",425000,IF($E4&amp;MID($F4,3,1)="IntercompanyE",421000,IF($E4&amp;MID($F4,3,1)="IntercompanyS",428000,IF($E4&amp;MID($F4,3,1)="IntercompanyR",427000)))))</f>
        <v>421000</v>
      </c>
      <c r="U4" s="32">
        <f>VALUE(9&amp;RIGHT($F4,3))</f>
        <v>9135</v>
      </c>
      <c r="V4" s="34"/>
      <c r="W4" s="34"/>
      <c r="X4" s="32" t="str">
        <f t="shared" ref="X4:X49" si="17">$L4</f>
        <v>FC</v>
      </c>
      <c r="Y4" s="32" t="str">
        <f>VLOOKUP(T4,'ALL-Chart of Accounts'!$E:$F,2,0)</f>
        <v>IC Product Sales (I82COS)</v>
      </c>
      <c r="Z4" s="32">
        <f t="shared" si="1"/>
        <v>421000</v>
      </c>
      <c r="AA4" s="32">
        <f t="shared" si="2"/>
        <v>9135</v>
      </c>
      <c r="AB4" s="32">
        <f t="shared" si="3"/>
        <v>9999</v>
      </c>
      <c r="AC4" s="34"/>
      <c r="AD4" s="32" t="str">
        <f t="shared" ref="AD4:AD49" si="18">$L4</f>
        <v>FC</v>
      </c>
      <c r="AE4" s="32" t="str">
        <f>VLOOKUP(Z4,'ALL-Chart of Accounts'!$E:$F,2,0)</f>
        <v>IC Product Sales (I82COS)</v>
      </c>
      <c r="AF4" s="34"/>
      <c r="AG4" s="34"/>
      <c r="AH4" s="34"/>
      <c r="AI4" s="34"/>
      <c r="AJ4" s="34"/>
      <c r="AK4" s="34"/>
      <c r="AL4" s="32">
        <f t="shared" si="4"/>
        <v>421000</v>
      </c>
      <c r="AM4" s="32">
        <f t="shared" si="5"/>
        <v>9135</v>
      </c>
      <c r="AN4" s="32" t="str">
        <f t="shared" si="6"/>
        <v/>
      </c>
      <c r="AO4" s="34"/>
      <c r="AP4" s="32" t="str">
        <f t="shared" ref="AP4:AP49" si="19">$L4</f>
        <v>FC</v>
      </c>
      <c r="AQ4" s="32" t="str">
        <f>VLOOKUP(AL4,'ALL-Chart of Accounts'!$E:$F,2,0)</f>
        <v>IC Product Sales (I82COS)</v>
      </c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2">
        <f t="shared" si="7"/>
        <v>521010</v>
      </c>
      <c r="CC4" s="32">
        <f t="shared" si="8"/>
        <v>9135</v>
      </c>
      <c r="CD4" s="34"/>
      <c r="CE4" s="34"/>
      <c r="CF4" s="32" t="str">
        <f t="shared" ref="CF4:CF49" si="20">$L4</f>
        <v>FC</v>
      </c>
      <c r="CG4" s="32" t="str">
        <f>VLOOKUP(CB4,'ALL-Chart of Accounts'!$E:$F,2,0)</f>
        <v>IC Product COS (I85COS) - Material</v>
      </c>
      <c r="CH4" s="32">
        <f t="shared" si="9"/>
        <v>521020</v>
      </c>
      <c r="CI4" s="32">
        <f t="shared" si="10"/>
        <v>9135</v>
      </c>
      <c r="CJ4" s="34"/>
      <c r="CK4" s="34"/>
      <c r="CL4" s="32" t="str">
        <f t="shared" ref="CL4:CL49" si="21">$L4</f>
        <v>FC</v>
      </c>
      <c r="CM4" s="32" t="str">
        <f>VLOOKUP(CH4,'ALL-Chart of Accounts'!$E:$F,2,0)</f>
        <v>IC Product COS (I85COS) - Labor</v>
      </c>
      <c r="CN4" s="32">
        <f t="shared" si="11"/>
        <v>521030</v>
      </c>
      <c r="CO4" s="32">
        <f t="shared" si="12"/>
        <v>9135</v>
      </c>
      <c r="CP4" s="34"/>
      <c r="CQ4" s="34"/>
      <c r="CR4" s="32" t="str">
        <f t="shared" ref="CR4:CR49" si="22">$L4</f>
        <v>FC</v>
      </c>
      <c r="CS4" s="32" t="str">
        <f>VLOOKUP(CN4,'ALL-Chart of Accounts'!$E:$F,2,0)</f>
        <v>IC Product COS (I85COS) - Fixed OH</v>
      </c>
      <c r="CT4" s="32">
        <f t="shared" si="13"/>
        <v>521040</v>
      </c>
      <c r="CU4" s="32">
        <f t="shared" si="14"/>
        <v>9135</v>
      </c>
      <c r="CV4" s="34"/>
      <c r="CW4" s="34"/>
      <c r="CX4" s="32" t="str">
        <f t="shared" ref="CX4:CX49" si="23">$L4</f>
        <v>FC</v>
      </c>
      <c r="CY4" s="32" t="str">
        <f>VLOOKUP(CT4,'ALL-Chart of Accounts'!$E:$F,2,0)</f>
        <v>IC Product COS (I85COS) - Variable OH</v>
      </c>
      <c r="CZ4" s="32">
        <f t="shared" si="15"/>
        <v>521050</v>
      </c>
      <c r="DA4" s="32">
        <f t="shared" si="16"/>
        <v>9135</v>
      </c>
      <c r="DB4" s="34"/>
      <c r="DC4" s="34"/>
      <c r="DD4" s="32" t="str">
        <f t="shared" ref="DD4:DD49" si="24">$L4</f>
        <v>FC</v>
      </c>
      <c r="DE4" s="32" t="str">
        <f>VLOOKUP(CZ4,'ALL-Chart of Accounts'!$E:$F,2,0)</f>
        <v>IC Product COS (I85COS) - Outside</v>
      </c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</row>
    <row r="5" spans="1:139" x14ac:dyDescent="0.35">
      <c r="C5" s="47">
        <v>43292</v>
      </c>
      <c r="D5" s="46" t="s">
        <v>11054</v>
      </c>
      <c r="E5" s="22" t="s">
        <v>2586</v>
      </c>
      <c r="F5" s="34" t="s">
        <v>2481</v>
      </c>
      <c r="G5" s="34" t="str">
        <f>VLOOKUP(L5,'ALL-Unit Code 4'!W:AA,4,0)&amp;"-Equipment-"&amp;MID(M5,FIND("-",M5,1)+2,99)</f>
        <v>Freezing &amp; Cooking-Equipment-Sweden</v>
      </c>
      <c r="H5" s="32">
        <f t="shared" si="0"/>
        <v>124400</v>
      </c>
      <c r="I5" s="34"/>
      <c r="J5" s="34"/>
      <c r="K5" s="34"/>
      <c r="L5" s="32" t="str">
        <f>IFERROR(VLOOKUP(LEFT($F5,2),'ALL-Unit Code 4'!$W:$W,1,0),VLOOKUP($D$1,Sites!$A:$B,2,0))</f>
        <v>FC</v>
      </c>
      <c r="M5" s="32" t="str">
        <f>VLOOKUP(H5,'ALL-Chart of Accounts'!$E:$F,2,0)</f>
        <v>IC AR - Sweden</v>
      </c>
      <c r="N5" s="34"/>
      <c r="O5" s="34"/>
      <c r="P5" s="34"/>
      <c r="Q5" s="34"/>
      <c r="R5" s="34"/>
      <c r="S5" s="34"/>
      <c r="T5" s="32">
        <f>IF($E5="Interdivisional",VALUE("124"&amp;RIGHT($F5,3)),IF($E5&amp;MID($F5,3,1)="IntercompanyA",425000,IF($E5&amp;MID($F5,3,1)="IntercompanyE",421000,IF($E5&amp;MID($F5,3,1)="IntercompanyS",428000,IF($E5&amp;MID($F5,3,1)="IntercompanyR",427000)))))</f>
        <v>421000</v>
      </c>
      <c r="U5" s="32">
        <f>VALUE(9&amp;RIGHT($F5,3))</f>
        <v>9400</v>
      </c>
      <c r="V5" s="34"/>
      <c r="W5" s="34"/>
      <c r="X5" s="32" t="str">
        <f t="shared" si="17"/>
        <v>FC</v>
      </c>
      <c r="Y5" s="32" t="str">
        <f>VLOOKUP(T5,'ALL-Chart of Accounts'!$E:$F,2,0)</f>
        <v>IC Product Sales (I82COS)</v>
      </c>
      <c r="Z5" s="32">
        <f t="shared" si="1"/>
        <v>421000</v>
      </c>
      <c r="AA5" s="32">
        <f t="shared" si="2"/>
        <v>9400</v>
      </c>
      <c r="AB5" s="32">
        <f t="shared" si="3"/>
        <v>9999</v>
      </c>
      <c r="AC5" s="34"/>
      <c r="AD5" s="32" t="str">
        <f t="shared" si="18"/>
        <v>FC</v>
      </c>
      <c r="AE5" s="32" t="str">
        <f>VLOOKUP(Z5,'ALL-Chart of Accounts'!$E:$F,2,0)</f>
        <v>IC Product Sales (I82COS)</v>
      </c>
      <c r="AF5" s="34"/>
      <c r="AG5" s="34"/>
      <c r="AH5" s="34"/>
      <c r="AI5" s="34"/>
      <c r="AJ5" s="34"/>
      <c r="AK5" s="34"/>
      <c r="AL5" s="32">
        <f t="shared" si="4"/>
        <v>421000</v>
      </c>
      <c r="AM5" s="32">
        <f t="shared" si="5"/>
        <v>9400</v>
      </c>
      <c r="AN5" s="32" t="str">
        <f t="shared" si="6"/>
        <v/>
      </c>
      <c r="AO5" s="34"/>
      <c r="AP5" s="32" t="str">
        <f t="shared" si="19"/>
        <v>FC</v>
      </c>
      <c r="AQ5" s="32" t="str">
        <f>VLOOKUP(AL5,'ALL-Chart of Accounts'!$E:$F,2,0)</f>
        <v>IC Product Sales (I82COS)</v>
      </c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2">
        <f t="shared" si="7"/>
        <v>521010</v>
      </c>
      <c r="CC5" s="32">
        <f t="shared" si="8"/>
        <v>9400</v>
      </c>
      <c r="CD5" s="34"/>
      <c r="CE5" s="34"/>
      <c r="CF5" s="32" t="str">
        <f t="shared" si="20"/>
        <v>FC</v>
      </c>
      <c r="CG5" s="32" t="str">
        <f>VLOOKUP(CB5,'ALL-Chart of Accounts'!$E:$F,2,0)</f>
        <v>IC Product COS (I85COS) - Material</v>
      </c>
      <c r="CH5" s="32">
        <f t="shared" si="9"/>
        <v>521020</v>
      </c>
      <c r="CI5" s="32">
        <f t="shared" si="10"/>
        <v>9400</v>
      </c>
      <c r="CJ5" s="34"/>
      <c r="CK5" s="34"/>
      <c r="CL5" s="32" t="str">
        <f t="shared" si="21"/>
        <v>FC</v>
      </c>
      <c r="CM5" s="32" t="str">
        <f>VLOOKUP(CH5,'ALL-Chart of Accounts'!$E:$F,2,0)</f>
        <v>IC Product COS (I85COS) - Labor</v>
      </c>
      <c r="CN5" s="32">
        <f t="shared" si="11"/>
        <v>521030</v>
      </c>
      <c r="CO5" s="32">
        <f t="shared" si="12"/>
        <v>9400</v>
      </c>
      <c r="CP5" s="34"/>
      <c r="CQ5" s="34"/>
      <c r="CR5" s="32" t="str">
        <f t="shared" si="22"/>
        <v>FC</v>
      </c>
      <c r="CS5" s="32" t="str">
        <f>VLOOKUP(CN5,'ALL-Chart of Accounts'!$E:$F,2,0)</f>
        <v>IC Product COS (I85COS) - Fixed OH</v>
      </c>
      <c r="CT5" s="32">
        <f t="shared" si="13"/>
        <v>521040</v>
      </c>
      <c r="CU5" s="32">
        <f t="shared" si="14"/>
        <v>9400</v>
      </c>
      <c r="CV5" s="34"/>
      <c r="CW5" s="34"/>
      <c r="CX5" s="32" t="str">
        <f t="shared" si="23"/>
        <v>FC</v>
      </c>
      <c r="CY5" s="32" t="str">
        <f>VLOOKUP(CT5,'ALL-Chart of Accounts'!$E:$F,2,0)</f>
        <v>IC Product COS (I85COS) - Variable OH</v>
      </c>
      <c r="CZ5" s="32">
        <f t="shared" si="15"/>
        <v>521050</v>
      </c>
      <c r="DA5" s="32">
        <f t="shared" si="16"/>
        <v>9400</v>
      </c>
      <c r="DB5" s="34"/>
      <c r="DC5" s="34"/>
      <c r="DD5" s="32" t="str">
        <f t="shared" si="24"/>
        <v>FC</v>
      </c>
      <c r="DE5" s="32" t="str">
        <f>VLOOKUP(CZ5,'ALL-Chart of Accounts'!$E:$F,2,0)</f>
        <v>IC Product COS (I85COS) - Outside</v>
      </c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</row>
    <row r="6" spans="1:139" x14ac:dyDescent="0.35">
      <c r="C6" s="47">
        <v>43292</v>
      </c>
      <c r="D6" s="46" t="s">
        <v>11054</v>
      </c>
      <c r="E6" s="22" t="s">
        <v>2586</v>
      </c>
      <c r="F6" s="99" t="s">
        <v>2485</v>
      </c>
      <c r="G6" s="99" t="str">
        <f>VLOOKUP(L6,'ALL-Unit Code 4'!W:AA,4,0)&amp;"-Equipment-"&amp;MID(M6,FIND("-",M6,1)+2,99)</f>
        <v>Freezing &amp; Cooking-Equipment-Singapore</v>
      </c>
      <c r="H6" s="32">
        <f t="shared" si="0"/>
        <v>124500</v>
      </c>
      <c r="I6" s="34"/>
      <c r="J6" s="34"/>
      <c r="K6" s="34"/>
      <c r="L6" s="32" t="str">
        <f>IFERROR(VLOOKUP(LEFT($F6,2),'ALL-Unit Code 4'!$W:$W,1,0),VLOOKUP($D$1,Sites!$A:$B,2,0))</f>
        <v>FC</v>
      </c>
      <c r="M6" s="32" t="str">
        <f>VLOOKUP(H6,'ALL-Chart of Accounts'!$E:$F,2,0)</f>
        <v>IC AR - Singapore</v>
      </c>
      <c r="N6" s="34"/>
      <c r="O6" s="34"/>
      <c r="P6" s="34"/>
      <c r="Q6" s="34"/>
      <c r="R6" s="34"/>
      <c r="S6" s="34"/>
      <c r="T6" s="32">
        <f>IF($E6="Interdivisional",VALUE("124"&amp;RIGHT($F6,3)),IF($E6&amp;MID($F6,3,1)="IntercompanyA",425000,IF($E6&amp;MID($F6,3,1)="IntercompanyE",421000,IF($E6&amp;MID($F6,3,1)="IntercompanyS",428000,IF($E6&amp;MID($F6,3,1)="IntercompanyR",427000)))))</f>
        <v>421000</v>
      </c>
      <c r="U6" s="32">
        <f>VALUE(9&amp;RIGHT($F6,3))</f>
        <v>9500</v>
      </c>
      <c r="V6" s="34"/>
      <c r="W6" s="34"/>
      <c r="X6" s="32" t="str">
        <f t="shared" si="17"/>
        <v>FC</v>
      </c>
      <c r="Y6" s="32" t="str">
        <f>VLOOKUP(T6,'ALL-Chart of Accounts'!$E:$F,2,0)</f>
        <v>IC Product Sales (I82COS)</v>
      </c>
      <c r="Z6" s="32">
        <f t="shared" si="1"/>
        <v>421000</v>
      </c>
      <c r="AA6" s="32">
        <f t="shared" si="2"/>
        <v>9500</v>
      </c>
      <c r="AB6" s="32">
        <f t="shared" si="3"/>
        <v>9999</v>
      </c>
      <c r="AC6" s="34"/>
      <c r="AD6" s="32" t="str">
        <f t="shared" si="18"/>
        <v>FC</v>
      </c>
      <c r="AE6" s="32" t="str">
        <f>VLOOKUP(Z6,'ALL-Chart of Accounts'!$E:$F,2,0)</f>
        <v>IC Product Sales (I82COS)</v>
      </c>
      <c r="AF6" s="34"/>
      <c r="AG6" s="34"/>
      <c r="AH6" s="34"/>
      <c r="AI6" s="34"/>
      <c r="AJ6" s="34"/>
      <c r="AK6" s="34"/>
      <c r="AL6" s="32">
        <f t="shared" si="4"/>
        <v>421000</v>
      </c>
      <c r="AM6" s="32">
        <f t="shared" si="5"/>
        <v>9500</v>
      </c>
      <c r="AN6" s="32" t="str">
        <f t="shared" si="6"/>
        <v/>
      </c>
      <c r="AO6" s="34"/>
      <c r="AP6" s="32" t="str">
        <f t="shared" si="19"/>
        <v>FC</v>
      </c>
      <c r="AQ6" s="32" t="str">
        <f>VLOOKUP(AL6,'ALL-Chart of Accounts'!$E:$F,2,0)</f>
        <v>IC Product Sales (I82COS)</v>
      </c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2">
        <f t="shared" si="7"/>
        <v>521010</v>
      </c>
      <c r="CC6" s="32">
        <f t="shared" si="8"/>
        <v>9500</v>
      </c>
      <c r="CD6" s="34"/>
      <c r="CE6" s="34"/>
      <c r="CF6" s="32" t="str">
        <f t="shared" si="20"/>
        <v>FC</v>
      </c>
      <c r="CG6" s="32" t="str">
        <f>VLOOKUP(CB6,'ALL-Chart of Accounts'!$E:$F,2,0)</f>
        <v>IC Product COS (I85COS) - Material</v>
      </c>
      <c r="CH6" s="32">
        <f t="shared" si="9"/>
        <v>521020</v>
      </c>
      <c r="CI6" s="32">
        <f t="shared" si="10"/>
        <v>9500</v>
      </c>
      <c r="CJ6" s="34"/>
      <c r="CK6" s="34"/>
      <c r="CL6" s="32" t="str">
        <f t="shared" si="21"/>
        <v>FC</v>
      </c>
      <c r="CM6" s="32" t="str">
        <f>VLOOKUP(CH6,'ALL-Chart of Accounts'!$E:$F,2,0)</f>
        <v>IC Product COS (I85COS) - Labor</v>
      </c>
      <c r="CN6" s="32">
        <f t="shared" si="11"/>
        <v>521030</v>
      </c>
      <c r="CO6" s="32">
        <f t="shared" si="12"/>
        <v>9500</v>
      </c>
      <c r="CP6" s="34"/>
      <c r="CQ6" s="34"/>
      <c r="CR6" s="32" t="str">
        <f t="shared" si="22"/>
        <v>FC</v>
      </c>
      <c r="CS6" s="32" t="str">
        <f>VLOOKUP(CN6,'ALL-Chart of Accounts'!$E:$F,2,0)</f>
        <v>IC Product COS (I85COS) - Fixed OH</v>
      </c>
      <c r="CT6" s="32">
        <f t="shared" si="13"/>
        <v>521040</v>
      </c>
      <c r="CU6" s="32">
        <f t="shared" si="14"/>
        <v>9500</v>
      </c>
      <c r="CV6" s="34"/>
      <c r="CW6" s="34"/>
      <c r="CX6" s="32" t="str">
        <f t="shared" si="23"/>
        <v>FC</v>
      </c>
      <c r="CY6" s="32" t="str">
        <f>VLOOKUP(CT6,'ALL-Chart of Accounts'!$E:$F,2,0)</f>
        <v>IC Product COS (I85COS) - Variable OH</v>
      </c>
      <c r="CZ6" s="32">
        <f t="shared" si="15"/>
        <v>521050</v>
      </c>
      <c r="DA6" s="32">
        <f t="shared" si="16"/>
        <v>9500</v>
      </c>
      <c r="DB6" s="34"/>
      <c r="DC6" s="34"/>
      <c r="DD6" s="32" t="str">
        <f t="shared" si="24"/>
        <v>FC</v>
      </c>
      <c r="DE6" s="32" t="str">
        <f>VLOOKUP(CZ6,'ALL-Chart of Accounts'!$E:$F,2,0)</f>
        <v>IC Product COS (I85COS) - Outside</v>
      </c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</row>
    <row r="7" spans="1:139" x14ac:dyDescent="0.35">
      <c r="C7" s="47">
        <v>43292</v>
      </c>
      <c r="D7" s="46" t="s">
        <v>11054</v>
      </c>
      <c r="E7" s="22" t="s">
        <v>2586</v>
      </c>
      <c r="F7" s="34" t="s">
        <v>2495</v>
      </c>
      <c r="G7" s="34" t="str">
        <f>VLOOKUP(L7,'ALL-Unit Code 4'!W:AA,4,0)&amp;"-Equipment-"&amp;MID(M7,FIND("-",M7,1)+2,99)</f>
        <v>Freezing &amp; Cooking-Equipment-Australia</v>
      </c>
      <c r="H7" s="32">
        <f t="shared" si="0"/>
        <v>124530</v>
      </c>
      <c r="I7" s="34"/>
      <c r="J7" s="34"/>
      <c r="K7" s="34"/>
      <c r="L7" s="32" t="str">
        <f>IFERROR(VLOOKUP(LEFT($F7,2),'ALL-Unit Code 4'!$W:$W,1,0),VLOOKUP($D$1,Sites!$A:$B,2,0))</f>
        <v>FC</v>
      </c>
      <c r="M7" s="32" t="str">
        <f>VLOOKUP(H7,'ALL-Chart of Accounts'!$E:$F,2,0)</f>
        <v>IC AR - Australia</v>
      </c>
      <c r="N7" s="34"/>
      <c r="O7" s="34"/>
      <c r="P7" s="34"/>
      <c r="Q7" s="34"/>
      <c r="R7" s="34"/>
      <c r="S7" s="34"/>
      <c r="T7" s="32">
        <f>IF($E7="Interdivisional",VALUE("124"&amp;RIGHT($F7,3)),IF($E7&amp;MID($F7,3,1)="IntercompanyA",425000,IF($E7&amp;MID($F7,3,1)="IntercompanyE",421000,IF($E7&amp;MID($F7,3,1)="IntercompanyS",428000,IF($E7&amp;MID($F7,3,1)="IntercompanyR",427000)))))</f>
        <v>421000</v>
      </c>
      <c r="U7" s="32">
        <f>VALUE(9&amp;RIGHT($F7,3))</f>
        <v>9530</v>
      </c>
      <c r="V7" s="34"/>
      <c r="W7" s="34"/>
      <c r="X7" s="32" t="str">
        <f t="shared" si="17"/>
        <v>FC</v>
      </c>
      <c r="Y7" s="32" t="str">
        <f>VLOOKUP(T7,'ALL-Chart of Accounts'!$E:$F,2,0)</f>
        <v>IC Product Sales (I82COS)</v>
      </c>
      <c r="Z7" s="32">
        <f t="shared" si="1"/>
        <v>421000</v>
      </c>
      <c r="AA7" s="32">
        <f t="shared" si="2"/>
        <v>9530</v>
      </c>
      <c r="AB7" s="32">
        <f t="shared" si="3"/>
        <v>9999</v>
      </c>
      <c r="AC7" s="34"/>
      <c r="AD7" s="32" t="str">
        <f t="shared" si="18"/>
        <v>FC</v>
      </c>
      <c r="AE7" s="32" t="str">
        <f>VLOOKUP(Z7,'ALL-Chart of Accounts'!$E:$F,2,0)</f>
        <v>IC Product Sales (I82COS)</v>
      </c>
      <c r="AF7" s="34"/>
      <c r="AG7" s="34"/>
      <c r="AH7" s="34"/>
      <c r="AI7" s="34"/>
      <c r="AJ7" s="34"/>
      <c r="AK7" s="34"/>
      <c r="AL7" s="32">
        <f t="shared" si="4"/>
        <v>421000</v>
      </c>
      <c r="AM7" s="32">
        <f t="shared" si="5"/>
        <v>9530</v>
      </c>
      <c r="AN7" s="32" t="str">
        <f t="shared" si="6"/>
        <v/>
      </c>
      <c r="AO7" s="34"/>
      <c r="AP7" s="32" t="str">
        <f t="shared" si="19"/>
        <v>FC</v>
      </c>
      <c r="AQ7" s="32" t="str">
        <f>VLOOKUP(AL7,'ALL-Chart of Accounts'!$E:$F,2,0)</f>
        <v>IC Product Sales (I82COS)</v>
      </c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2">
        <f t="shared" si="7"/>
        <v>521010</v>
      </c>
      <c r="CC7" s="32">
        <f t="shared" si="8"/>
        <v>9530</v>
      </c>
      <c r="CD7" s="34"/>
      <c r="CE7" s="34"/>
      <c r="CF7" s="32" t="str">
        <f t="shared" si="20"/>
        <v>FC</v>
      </c>
      <c r="CG7" s="32" t="str">
        <f>VLOOKUP(CB7,'ALL-Chart of Accounts'!$E:$F,2,0)</f>
        <v>IC Product COS (I85COS) - Material</v>
      </c>
      <c r="CH7" s="32">
        <f t="shared" si="9"/>
        <v>521020</v>
      </c>
      <c r="CI7" s="32">
        <f t="shared" si="10"/>
        <v>9530</v>
      </c>
      <c r="CJ7" s="34"/>
      <c r="CK7" s="34"/>
      <c r="CL7" s="32" t="str">
        <f t="shared" si="21"/>
        <v>FC</v>
      </c>
      <c r="CM7" s="32" t="str">
        <f>VLOOKUP(CH7,'ALL-Chart of Accounts'!$E:$F,2,0)</f>
        <v>IC Product COS (I85COS) - Labor</v>
      </c>
      <c r="CN7" s="32">
        <f t="shared" si="11"/>
        <v>521030</v>
      </c>
      <c r="CO7" s="32">
        <f t="shared" si="12"/>
        <v>9530</v>
      </c>
      <c r="CP7" s="34"/>
      <c r="CQ7" s="34"/>
      <c r="CR7" s="32" t="str">
        <f t="shared" si="22"/>
        <v>FC</v>
      </c>
      <c r="CS7" s="32" t="str">
        <f>VLOOKUP(CN7,'ALL-Chart of Accounts'!$E:$F,2,0)</f>
        <v>IC Product COS (I85COS) - Fixed OH</v>
      </c>
      <c r="CT7" s="32">
        <f t="shared" si="13"/>
        <v>521040</v>
      </c>
      <c r="CU7" s="32">
        <f t="shared" si="14"/>
        <v>9530</v>
      </c>
      <c r="CV7" s="34"/>
      <c r="CW7" s="34"/>
      <c r="CX7" s="32" t="str">
        <f t="shared" si="23"/>
        <v>FC</v>
      </c>
      <c r="CY7" s="32" t="str">
        <f>VLOOKUP(CT7,'ALL-Chart of Accounts'!$E:$F,2,0)</f>
        <v>IC Product COS (I85COS) - Variable OH</v>
      </c>
      <c r="CZ7" s="32">
        <f t="shared" si="15"/>
        <v>521050</v>
      </c>
      <c r="DA7" s="32">
        <f t="shared" si="16"/>
        <v>9530</v>
      </c>
      <c r="DB7" s="34"/>
      <c r="DC7" s="34"/>
      <c r="DD7" s="32" t="str">
        <f t="shared" si="24"/>
        <v>FC</v>
      </c>
      <c r="DE7" s="32" t="str">
        <f>VLOOKUP(CZ7,'ALL-Chart of Accounts'!$E:$F,2,0)</f>
        <v>IC Product COS (I85COS) - Outside</v>
      </c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</row>
    <row r="8" spans="1:139" x14ac:dyDescent="0.35">
      <c r="C8" s="47">
        <v>43292</v>
      </c>
      <c r="D8" s="46" t="s">
        <v>11054</v>
      </c>
      <c r="E8" s="22" t="s">
        <v>2586</v>
      </c>
      <c r="F8" s="99" t="s">
        <v>2498</v>
      </c>
      <c r="G8" s="99" t="str">
        <f>VLOOKUP(L8,'ALL-Unit Code 4'!W:AA,4,0)&amp;"-Equipment-"&amp;MID(M8,FIND("-",M8,1)+2,99)</f>
        <v>Freezing &amp; Cooking-Equipment-Shanghai</v>
      </c>
      <c r="H8" s="32">
        <f t="shared" si="0"/>
        <v>124540</v>
      </c>
      <c r="I8" s="34"/>
      <c r="J8" s="34"/>
      <c r="K8" s="34"/>
      <c r="L8" s="32" t="str">
        <f>IFERROR(VLOOKUP(LEFT($F8,2),'ALL-Unit Code 4'!$W:$W,1,0),VLOOKUP($D$1,Sites!$A:$B,2,0))</f>
        <v>FC</v>
      </c>
      <c r="M8" s="32" t="str">
        <f>VLOOKUP(H8,'ALL-Chart of Accounts'!$E:$F,2,0)</f>
        <v>IC AR - Shanghai</v>
      </c>
      <c r="N8" s="34"/>
      <c r="O8" s="34"/>
      <c r="P8" s="34"/>
      <c r="Q8" s="34"/>
      <c r="R8" s="34"/>
      <c r="S8" s="34"/>
      <c r="T8" s="32">
        <f>IF($E8="Interdivisional",VALUE("124"&amp;RIGHT($F8,3)),IF($E8&amp;MID($F8,3,1)="IntercompanyA",425000,IF($E8&amp;MID($F8,3,1)="IntercompanyE",421000,IF($E8&amp;MID($F8,3,1)="IntercompanyS",428000,IF($E8&amp;MID($F8,3,1)="IntercompanyR",427000)))))</f>
        <v>421000</v>
      </c>
      <c r="U8" s="32">
        <f>VALUE(9&amp;RIGHT($F8,3))</f>
        <v>9540</v>
      </c>
      <c r="V8" s="34"/>
      <c r="W8" s="34"/>
      <c r="X8" s="32" t="str">
        <f t="shared" si="17"/>
        <v>FC</v>
      </c>
      <c r="Y8" s="32" t="str">
        <f>VLOOKUP(T8,'ALL-Chart of Accounts'!$E:$F,2,0)</f>
        <v>IC Product Sales (I82COS)</v>
      </c>
      <c r="Z8" s="32">
        <f t="shared" si="1"/>
        <v>421000</v>
      </c>
      <c r="AA8" s="32">
        <f t="shared" si="2"/>
        <v>9540</v>
      </c>
      <c r="AB8" s="32">
        <f t="shared" si="3"/>
        <v>9999</v>
      </c>
      <c r="AC8" s="34"/>
      <c r="AD8" s="32" t="str">
        <f t="shared" si="18"/>
        <v>FC</v>
      </c>
      <c r="AE8" s="32" t="str">
        <f>VLOOKUP(Z8,'ALL-Chart of Accounts'!$E:$F,2,0)</f>
        <v>IC Product Sales (I82COS)</v>
      </c>
      <c r="AF8" s="34"/>
      <c r="AG8" s="34"/>
      <c r="AH8" s="34"/>
      <c r="AI8" s="34"/>
      <c r="AJ8" s="34"/>
      <c r="AK8" s="34"/>
      <c r="AL8" s="32">
        <f t="shared" si="4"/>
        <v>421000</v>
      </c>
      <c r="AM8" s="32">
        <f t="shared" si="5"/>
        <v>9540</v>
      </c>
      <c r="AN8" s="32" t="str">
        <f t="shared" si="6"/>
        <v/>
      </c>
      <c r="AO8" s="34"/>
      <c r="AP8" s="32" t="str">
        <f t="shared" si="19"/>
        <v>FC</v>
      </c>
      <c r="AQ8" s="32" t="str">
        <f>VLOOKUP(AL8,'ALL-Chart of Accounts'!$E:$F,2,0)</f>
        <v>IC Product Sales (I82COS)</v>
      </c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2">
        <f t="shared" si="7"/>
        <v>521010</v>
      </c>
      <c r="CC8" s="32">
        <f t="shared" si="8"/>
        <v>9540</v>
      </c>
      <c r="CD8" s="34"/>
      <c r="CE8" s="34"/>
      <c r="CF8" s="32" t="str">
        <f t="shared" si="20"/>
        <v>FC</v>
      </c>
      <c r="CG8" s="32" t="str">
        <f>VLOOKUP(CB8,'ALL-Chart of Accounts'!$E:$F,2,0)</f>
        <v>IC Product COS (I85COS) - Material</v>
      </c>
      <c r="CH8" s="32">
        <f t="shared" si="9"/>
        <v>521020</v>
      </c>
      <c r="CI8" s="32">
        <f t="shared" si="10"/>
        <v>9540</v>
      </c>
      <c r="CJ8" s="34"/>
      <c r="CK8" s="34"/>
      <c r="CL8" s="32" t="str">
        <f t="shared" si="21"/>
        <v>FC</v>
      </c>
      <c r="CM8" s="32" t="str">
        <f>VLOOKUP(CH8,'ALL-Chart of Accounts'!$E:$F,2,0)</f>
        <v>IC Product COS (I85COS) - Labor</v>
      </c>
      <c r="CN8" s="32">
        <f t="shared" si="11"/>
        <v>521030</v>
      </c>
      <c r="CO8" s="32">
        <f t="shared" si="12"/>
        <v>9540</v>
      </c>
      <c r="CP8" s="34"/>
      <c r="CQ8" s="34"/>
      <c r="CR8" s="32" t="str">
        <f t="shared" si="22"/>
        <v>FC</v>
      </c>
      <c r="CS8" s="32" t="str">
        <f>VLOOKUP(CN8,'ALL-Chart of Accounts'!$E:$F,2,0)</f>
        <v>IC Product COS (I85COS) - Fixed OH</v>
      </c>
      <c r="CT8" s="32">
        <f t="shared" si="13"/>
        <v>521040</v>
      </c>
      <c r="CU8" s="32">
        <f t="shared" si="14"/>
        <v>9540</v>
      </c>
      <c r="CV8" s="34"/>
      <c r="CW8" s="34"/>
      <c r="CX8" s="32" t="str">
        <f t="shared" si="23"/>
        <v>FC</v>
      </c>
      <c r="CY8" s="32" t="str">
        <f>VLOOKUP(CT8,'ALL-Chart of Accounts'!$E:$F,2,0)</f>
        <v>IC Product COS (I85COS) - Variable OH</v>
      </c>
      <c r="CZ8" s="32">
        <f t="shared" si="15"/>
        <v>521050</v>
      </c>
      <c r="DA8" s="32">
        <f t="shared" si="16"/>
        <v>9540</v>
      </c>
      <c r="DB8" s="34"/>
      <c r="DC8" s="34"/>
      <c r="DD8" s="32" t="str">
        <f t="shared" si="24"/>
        <v>FC</v>
      </c>
      <c r="DE8" s="32" t="str">
        <f>VLOOKUP(CZ8,'ALL-Chart of Accounts'!$E:$F,2,0)</f>
        <v>IC Product COS (I85COS) - Outside</v>
      </c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</row>
    <row r="9" spans="1:139" s="46" customFormat="1" x14ac:dyDescent="0.35">
      <c r="A9" s="47"/>
      <c r="B9" s="47"/>
      <c r="C9" s="47">
        <v>43292</v>
      </c>
      <c r="D9" s="46" t="s">
        <v>11054</v>
      </c>
      <c r="E9" s="22" t="s">
        <v>2588</v>
      </c>
      <c r="F9" s="34" t="s">
        <v>2502</v>
      </c>
      <c r="G9" s="34" t="str">
        <f>VLOOKUP(L9,'ALL-Unit Code 4'!W:AA,4,0)&amp;"-Equipment"</f>
        <v>Freezing &amp; Cooking-Equipment</v>
      </c>
      <c r="H9" s="32">
        <f t="shared" si="0"/>
        <v>112400</v>
      </c>
      <c r="I9" s="34"/>
      <c r="J9" s="34"/>
      <c r="K9" s="34"/>
      <c r="L9" s="32" t="str">
        <f>IFERROR(VLOOKUP(LEFT($F9,2),'ALL-Unit Code 4'!$W:$W,1,0),VLOOKUP($D$1,Sites!$A:$B,2,0))</f>
        <v>FC</v>
      </c>
      <c r="M9" s="32" t="str">
        <f>VLOOKUP(H9,'ALL-Chart of Accounts'!$E:$F,2,0)</f>
        <v>Accounts Receivable - System</v>
      </c>
      <c r="N9" s="34"/>
      <c r="O9" s="34"/>
      <c r="P9" s="34"/>
      <c r="Q9" s="34"/>
      <c r="R9" s="34"/>
      <c r="S9" s="34"/>
      <c r="T9" s="37">
        <v>411000</v>
      </c>
      <c r="U9" s="34"/>
      <c r="V9" s="34"/>
      <c r="W9" s="34"/>
      <c r="X9" s="32" t="str">
        <f t="shared" si="17"/>
        <v>FC</v>
      </c>
      <c r="Y9" s="32" t="str">
        <f>VLOOKUP(T9,'ALL-Chart of Accounts'!$E:$F,2,0)</f>
        <v>Product Sales (80PRD)</v>
      </c>
      <c r="Z9" s="32">
        <f>T9</f>
        <v>411000</v>
      </c>
      <c r="AA9" s="32" t="str">
        <f>IF(U9="","",U9)</f>
        <v/>
      </c>
      <c r="AB9" s="32">
        <f>IF(LEFT(Z9,1)="4",9999,"")</f>
        <v>9999</v>
      </c>
      <c r="AC9" s="34"/>
      <c r="AD9" s="32" t="str">
        <f t="shared" si="18"/>
        <v>FC</v>
      </c>
      <c r="AE9" s="32" t="str">
        <f>VLOOKUP(Z9,'ALL-Chart of Accounts'!$E:$F,2,0)</f>
        <v>Product Sales (80PRD)</v>
      </c>
      <c r="AF9" s="34"/>
      <c r="AG9" s="34"/>
      <c r="AH9" s="34"/>
      <c r="AI9" s="34"/>
      <c r="AJ9" s="34"/>
      <c r="AK9" s="34"/>
      <c r="AL9" s="32">
        <f>IF(T9="","",T9)</f>
        <v>411000</v>
      </c>
      <c r="AM9" s="32" t="str">
        <f>IF(U9="","",U9)</f>
        <v/>
      </c>
      <c r="AN9" s="32" t="str">
        <f>IF(V9="","",V9)</f>
        <v/>
      </c>
      <c r="AO9" s="34"/>
      <c r="AP9" s="32" t="str">
        <f t="shared" si="19"/>
        <v>FC</v>
      </c>
      <c r="AQ9" s="32" t="str">
        <f>VLOOKUP(AL9,'ALL-Chart of Accounts'!$E:$F,2,0)</f>
        <v>Product Sales (80PRD)</v>
      </c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2">
        <f t="shared" si="7"/>
        <v>511010</v>
      </c>
      <c r="CC9" s="32" t="str">
        <f t="shared" si="8"/>
        <v/>
      </c>
      <c r="CD9" s="34"/>
      <c r="CE9" s="34"/>
      <c r="CF9" s="32" t="str">
        <f t="shared" si="20"/>
        <v>FC</v>
      </c>
      <c r="CG9" s="32" t="str">
        <f>VLOOKUP(CB9,'ALL-Chart of Accounts'!$E:$F,2,0)</f>
        <v>Product COS (83PRD) - Material</v>
      </c>
      <c r="CH9" s="32">
        <f>IF(OR($E9="Cost Collecting",$E9="Interdivisional"),CB9,CB9+10)</f>
        <v>511020</v>
      </c>
      <c r="CI9" s="32" t="str">
        <f t="shared" si="10"/>
        <v/>
      </c>
      <c r="CJ9" s="34"/>
      <c r="CK9" s="34"/>
      <c r="CL9" s="32" t="str">
        <f t="shared" si="21"/>
        <v>FC</v>
      </c>
      <c r="CM9" s="32" t="str">
        <f>VLOOKUP(CH9,'ALL-Chart of Accounts'!$E:$F,2,0)</f>
        <v>Product COS (83PRD) - Labor</v>
      </c>
      <c r="CN9" s="32">
        <f>IF(OR($E9="Cost Collecting",$E9="Interdivisional"),CH9,CH9+10)</f>
        <v>511030</v>
      </c>
      <c r="CO9" s="32" t="str">
        <f t="shared" si="12"/>
        <v/>
      </c>
      <c r="CP9" s="34"/>
      <c r="CQ9" s="34"/>
      <c r="CR9" s="32" t="str">
        <f t="shared" si="22"/>
        <v>FC</v>
      </c>
      <c r="CS9" s="32" t="str">
        <f>VLOOKUP(CN9,'ALL-Chart of Accounts'!$E:$F,2,0)</f>
        <v>Product COS (83PRD) - Fixed OH</v>
      </c>
      <c r="CT9" s="32">
        <f>IF(OR($E9="Cost Collecting",$E9="Interdivisional"),CN9,CN9+10)</f>
        <v>511040</v>
      </c>
      <c r="CU9" s="32" t="str">
        <f t="shared" si="14"/>
        <v/>
      </c>
      <c r="CV9" s="34"/>
      <c r="CW9" s="34"/>
      <c r="CX9" s="32" t="str">
        <f t="shared" si="23"/>
        <v>FC</v>
      </c>
      <c r="CY9" s="32" t="str">
        <f>VLOOKUP(CT9,'ALL-Chart of Accounts'!$E:$F,2,0)</f>
        <v>Product COS (83PRD) - Variable OH</v>
      </c>
      <c r="CZ9" s="32">
        <f>IF(OR($E9="Cost Collecting",$E9="Interdivisional"),CT9,CT9+10)</f>
        <v>511050</v>
      </c>
      <c r="DA9" s="32" t="str">
        <f t="shared" si="16"/>
        <v/>
      </c>
      <c r="DB9" s="34"/>
      <c r="DC9" s="34"/>
      <c r="DD9" s="32" t="str">
        <f t="shared" si="24"/>
        <v>FC</v>
      </c>
      <c r="DE9" s="32" t="str">
        <f>VLOOKUP(CZ9,'ALL-Chart of Accounts'!$E:$F,2,0)</f>
        <v>Product COS (83PRD) - Outside</v>
      </c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</row>
    <row r="10" spans="1:139" x14ac:dyDescent="0.35">
      <c r="C10" s="47">
        <v>43292</v>
      </c>
      <c r="D10" s="46" t="s">
        <v>11054</v>
      </c>
      <c r="E10" s="22" t="s">
        <v>2588</v>
      </c>
      <c r="F10" s="34" t="s">
        <v>10847</v>
      </c>
      <c r="G10" s="34" t="str">
        <f>VLOOKUP(L10,'ALL-Unit Code 4'!W:AA,4,0)&amp;"-Equipment Over Time"</f>
        <v>Freezing &amp; Cooking-Equipment Over Time</v>
      </c>
      <c r="H10" s="32">
        <f t="shared" si="0"/>
        <v>112400</v>
      </c>
      <c r="I10" s="34"/>
      <c r="J10" s="34"/>
      <c r="K10" s="34"/>
      <c r="L10" s="32" t="str">
        <f>IFERROR(VLOOKUP(LEFT($F10,2),'ALL-Unit Code 4'!$W:$W,1,0),VLOOKUP($D$1,Sites!$A:$B,2,0))</f>
        <v>FC</v>
      </c>
      <c r="M10" s="32" t="str">
        <f>VLOOKUP(H10,'ALL-Chart of Accounts'!$E:$F,2,0)</f>
        <v>Accounts Receivable - System</v>
      </c>
      <c r="N10" s="34"/>
      <c r="O10" s="34"/>
      <c r="P10" s="34"/>
      <c r="Q10" s="34"/>
      <c r="R10" s="34"/>
      <c r="S10" s="34"/>
      <c r="T10" s="37">
        <v>411100</v>
      </c>
      <c r="U10" s="34"/>
      <c r="V10" s="34"/>
      <c r="W10" s="34"/>
      <c r="X10" s="32" t="str">
        <f t="shared" si="17"/>
        <v>FC</v>
      </c>
      <c r="Y10" s="32" t="str">
        <f>VLOOKUP(T10,'ALL-Chart of Accounts'!$E:$F,2,0)</f>
        <v>Product Sales - Over Time (80PRD2)</v>
      </c>
      <c r="Z10" s="32">
        <f t="shared" si="1"/>
        <v>411100</v>
      </c>
      <c r="AA10" s="32" t="str">
        <f t="shared" si="2"/>
        <v/>
      </c>
      <c r="AB10" s="32">
        <f t="shared" si="3"/>
        <v>9999</v>
      </c>
      <c r="AC10" s="34"/>
      <c r="AD10" s="32" t="str">
        <f t="shared" si="18"/>
        <v>FC</v>
      </c>
      <c r="AE10" s="32" t="str">
        <f>VLOOKUP(Z10,'ALL-Chart of Accounts'!$E:$F,2,0)</f>
        <v>Product Sales - Over Time (80PRD2)</v>
      </c>
      <c r="AF10" s="34"/>
      <c r="AG10" s="34"/>
      <c r="AH10" s="34"/>
      <c r="AI10" s="34"/>
      <c r="AJ10" s="34"/>
      <c r="AK10" s="34"/>
      <c r="AL10" s="32">
        <f t="shared" si="4"/>
        <v>411100</v>
      </c>
      <c r="AM10" s="32" t="str">
        <f t="shared" si="5"/>
        <v/>
      </c>
      <c r="AN10" s="32" t="str">
        <f t="shared" si="6"/>
        <v/>
      </c>
      <c r="AO10" s="34"/>
      <c r="AP10" s="32" t="str">
        <f t="shared" si="19"/>
        <v>FC</v>
      </c>
      <c r="AQ10" s="32" t="str">
        <f>VLOOKUP(AL10,'ALL-Chart of Accounts'!$E:$F,2,0)</f>
        <v>Product Sales - Over Time (80PRD2)</v>
      </c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2">
        <f t="shared" si="7"/>
        <v>511110</v>
      </c>
      <c r="CC10" s="32" t="str">
        <f t="shared" si="8"/>
        <v/>
      </c>
      <c r="CD10" s="34"/>
      <c r="CE10" s="34"/>
      <c r="CF10" s="32" t="str">
        <f t="shared" si="20"/>
        <v>FC</v>
      </c>
      <c r="CG10" s="32" t="str">
        <f>VLOOKUP(CB10,'ALL-Chart of Accounts'!$E:$F,2,0)</f>
        <v>Product COS (83PRD2) - Material OT</v>
      </c>
      <c r="CH10" s="32">
        <f t="shared" si="9"/>
        <v>511120</v>
      </c>
      <c r="CI10" s="32" t="str">
        <f t="shared" si="10"/>
        <v/>
      </c>
      <c r="CJ10" s="34"/>
      <c r="CK10" s="34"/>
      <c r="CL10" s="32" t="str">
        <f t="shared" si="21"/>
        <v>FC</v>
      </c>
      <c r="CM10" s="32" t="str">
        <f>VLOOKUP(CH10,'ALL-Chart of Accounts'!$E:$F,2,0)</f>
        <v>Product COS (83PRD2) - Labor OT</v>
      </c>
      <c r="CN10" s="32">
        <f t="shared" si="11"/>
        <v>511130</v>
      </c>
      <c r="CO10" s="32" t="str">
        <f t="shared" si="12"/>
        <v/>
      </c>
      <c r="CP10" s="34"/>
      <c r="CQ10" s="34"/>
      <c r="CR10" s="32" t="str">
        <f t="shared" si="22"/>
        <v>FC</v>
      </c>
      <c r="CS10" s="32" t="str">
        <f>VLOOKUP(CN10,'ALL-Chart of Accounts'!$E:$F,2,0)</f>
        <v>Product COS (83PRD2) - Fixed OH OT</v>
      </c>
      <c r="CT10" s="32">
        <f t="shared" si="13"/>
        <v>511140</v>
      </c>
      <c r="CU10" s="32" t="str">
        <f t="shared" si="14"/>
        <v/>
      </c>
      <c r="CV10" s="34"/>
      <c r="CW10" s="34"/>
      <c r="CX10" s="32" t="str">
        <f t="shared" si="23"/>
        <v>FC</v>
      </c>
      <c r="CY10" s="32" t="str">
        <f>VLOOKUP(CT10,'ALL-Chart of Accounts'!$E:$F,2,0)</f>
        <v>Product COS (83PRD2) - Variable OH OT</v>
      </c>
      <c r="CZ10" s="32">
        <f t="shared" si="15"/>
        <v>511150</v>
      </c>
      <c r="DA10" s="32" t="str">
        <f t="shared" si="16"/>
        <v/>
      </c>
      <c r="DB10" s="34"/>
      <c r="DC10" s="34"/>
      <c r="DD10" s="32" t="str">
        <f t="shared" si="24"/>
        <v>FC</v>
      </c>
      <c r="DE10" s="32" t="str">
        <f>VLOOKUP(CZ10,'ALL-Chart of Accounts'!$E:$F,2,0)</f>
        <v>Product COS (83PRD2) - Outside OT</v>
      </c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</row>
    <row r="11" spans="1:139" s="46" customFormat="1" x14ac:dyDescent="0.35">
      <c r="A11" s="47"/>
      <c r="B11" s="47"/>
      <c r="C11" s="47">
        <v>43292</v>
      </c>
      <c r="E11" s="22" t="s">
        <v>2588</v>
      </c>
      <c r="F11" s="34" t="s">
        <v>9949</v>
      </c>
      <c r="G11" s="34" t="str">
        <f>VLOOKUP(L11,'ALL-Unit Code 4'!W:AA,4,0)&amp;"-AM Product"</f>
        <v>AGV-AM Product</v>
      </c>
      <c r="H11" s="32">
        <f t="shared" si="0"/>
        <v>112400</v>
      </c>
      <c r="I11" s="34"/>
      <c r="J11" s="34"/>
      <c r="K11" s="34"/>
      <c r="L11" s="32" t="str">
        <f>IFERROR(VLOOKUP(LEFT($F11,2),'ALL-Unit Code 4'!$W:$W,1,0),VLOOKUP($D$1,Sites!$A:$B,2,0))</f>
        <v>AG</v>
      </c>
      <c r="M11" s="32" t="str">
        <f>VLOOKUP(H11,'ALL-Chart of Accounts'!$E:$F,2,0)</f>
        <v>Accounts Receivable - System</v>
      </c>
      <c r="N11" s="34"/>
      <c r="O11" s="34"/>
      <c r="P11" s="34"/>
      <c r="Q11" s="34"/>
      <c r="R11" s="34"/>
      <c r="S11" s="34"/>
      <c r="T11" s="37">
        <v>415000</v>
      </c>
      <c r="U11" s="34"/>
      <c r="V11" s="34"/>
      <c r="W11" s="34"/>
      <c r="X11" s="32" t="str">
        <f t="shared" si="17"/>
        <v>AG</v>
      </c>
      <c r="Y11" s="32" t="str">
        <f>VLOOKUP(T11,'ALL-Chart of Accounts'!$E:$F,2,0)</f>
        <v>Aftermarket Sales - Product (80PRDAFT)</v>
      </c>
      <c r="Z11" s="32">
        <f>T11</f>
        <v>415000</v>
      </c>
      <c r="AA11" s="32" t="str">
        <f>IF(U11="","",U11)</f>
        <v/>
      </c>
      <c r="AB11" s="32">
        <f>IF(LEFT(Z11,1)="4",9999,"")</f>
        <v>9999</v>
      </c>
      <c r="AC11" s="34"/>
      <c r="AD11" s="32" t="str">
        <f t="shared" si="18"/>
        <v>AG</v>
      </c>
      <c r="AE11" s="32" t="str">
        <f>VLOOKUP(Z11,'ALL-Chart of Accounts'!$E:$F,2,0)</f>
        <v>Aftermarket Sales - Product (80PRDAFT)</v>
      </c>
      <c r="AF11" s="34"/>
      <c r="AG11" s="34"/>
      <c r="AH11" s="34"/>
      <c r="AI11" s="34"/>
      <c r="AJ11" s="34"/>
      <c r="AK11" s="34"/>
      <c r="AL11" s="32">
        <f>IF(T11="","",T11)</f>
        <v>415000</v>
      </c>
      <c r="AM11" s="32" t="str">
        <f>IF(U11="","",U11)</f>
        <v/>
      </c>
      <c r="AN11" s="32" t="str">
        <f>IF(V11="","",V11)</f>
        <v/>
      </c>
      <c r="AO11" s="34"/>
      <c r="AP11" s="32" t="str">
        <f t="shared" si="19"/>
        <v>AG</v>
      </c>
      <c r="AQ11" s="32" t="str">
        <f>VLOOKUP(AL11,'ALL-Chart of Accounts'!$E:$F,2,0)</f>
        <v>Aftermarket Sales - Product (80PRDAFT)</v>
      </c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2">
        <f t="shared" si="7"/>
        <v>515010</v>
      </c>
      <c r="CC11" s="32" t="str">
        <f t="shared" si="8"/>
        <v/>
      </c>
      <c r="CD11" s="34"/>
      <c r="CE11" s="34"/>
      <c r="CF11" s="32" t="str">
        <f t="shared" si="20"/>
        <v>AG</v>
      </c>
      <c r="CG11" s="32" t="str">
        <f>VLOOKUP(CB11,'ALL-Chart of Accounts'!$E:$F,2,0)</f>
        <v>AM COS - Product (83PRDAFT) - Material</v>
      </c>
      <c r="CH11" s="32">
        <f>IF(OR($E11="Cost Collecting",$E11="Interdivisional"),CB11,CB11+10)</f>
        <v>515020</v>
      </c>
      <c r="CI11" s="32" t="str">
        <f t="shared" si="10"/>
        <v/>
      </c>
      <c r="CJ11" s="34"/>
      <c r="CK11" s="34"/>
      <c r="CL11" s="32" t="str">
        <f t="shared" si="21"/>
        <v>AG</v>
      </c>
      <c r="CM11" s="32" t="str">
        <f>VLOOKUP(CH11,'ALL-Chart of Accounts'!$E:$F,2,0)</f>
        <v>AM COS - Product (83PRDAFT) - Labor</v>
      </c>
      <c r="CN11" s="32">
        <f>IF(OR($E11="Cost Collecting",$E11="Interdivisional"),CH11,CH11+10)</f>
        <v>515030</v>
      </c>
      <c r="CO11" s="32" t="str">
        <f t="shared" si="12"/>
        <v/>
      </c>
      <c r="CP11" s="34"/>
      <c r="CQ11" s="34"/>
      <c r="CR11" s="32" t="str">
        <f t="shared" si="22"/>
        <v>AG</v>
      </c>
      <c r="CS11" s="32" t="str">
        <f>VLOOKUP(CN11,'ALL-Chart of Accounts'!$E:$F,2,0)</f>
        <v>AM COS - Product (83PRDAFT) - Fixed OH</v>
      </c>
      <c r="CT11" s="32">
        <f>IF(OR($E11="Cost Collecting",$E11="Interdivisional"),CN11,CN11+10)</f>
        <v>515040</v>
      </c>
      <c r="CU11" s="32" t="str">
        <f t="shared" si="14"/>
        <v/>
      </c>
      <c r="CV11" s="34"/>
      <c r="CW11" s="34"/>
      <c r="CX11" s="32" t="str">
        <f t="shared" si="23"/>
        <v>AG</v>
      </c>
      <c r="CY11" s="32" t="str">
        <f>VLOOKUP(CT11,'ALL-Chart of Accounts'!$E:$F,2,0)</f>
        <v>AM COS - Product (83PRDAFT) - Var OH</v>
      </c>
      <c r="CZ11" s="32">
        <f>IF(OR($E11="Cost Collecting",$E11="Interdivisional"),CT11,CT11+10)</f>
        <v>515050</v>
      </c>
      <c r="DA11" s="32" t="str">
        <f t="shared" si="16"/>
        <v/>
      </c>
      <c r="DB11" s="34"/>
      <c r="DC11" s="34"/>
      <c r="DD11" s="32" t="str">
        <f t="shared" si="24"/>
        <v>AG</v>
      </c>
      <c r="DE11" s="32" t="str">
        <f>VLOOKUP(CZ11,'ALL-Chart of Accounts'!$E:$F,2,0)</f>
        <v>AM COS - Product (83PRDAFT) - Outside</v>
      </c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</row>
    <row r="12" spans="1:139" x14ac:dyDescent="0.35">
      <c r="C12" s="47"/>
      <c r="D12" s="46"/>
      <c r="E12" s="22" t="s">
        <v>2588</v>
      </c>
      <c r="F12" s="34" t="s">
        <v>10088</v>
      </c>
      <c r="G12" s="34" t="str">
        <f>VLOOKUP(L12,'ALL-Unit Code 4'!W:AA,4,0)&amp;"-Equipment"</f>
        <v>AGV-Equipment</v>
      </c>
      <c r="H12" s="32">
        <f t="shared" si="0"/>
        <v>112400</v>
      </c>
      <c r="I12" s="34"/>
      <c r="J12" s="34"/>
      <c r="K12" s="34"/>
      <c r="L12" s="32" t="str">
        <f>IFERROR(VLOOKUP(LEFT($F12,2),'ALL-Unit Code 4'!$W:$W,1,0),VLOOKUP($D$1,Sites!$A:$B,2,0))</f>
        <v>AG</v>
      </c>
      <c r="M12" s="32" t="str">
        <f>VLOOKUP(H12,'ALL-Chart of Accounts'!$E:$F,2,0)</f>
        <v>Accounts Receivable - System</v>
      </c>
      <c r="N12" s="34"/>
      <c r="O12" s="34"/>
      <c r="P12" s="34"/>
      <c r="Q12" s="34"/>
      <c r="R12" s="34"/>
      <c r="S12" s="34"/>
      <c r="T12" s="37">
        <v>415000</v>
      </c>
      <c r="U12" s="34"/>
      <c r="V12" s="34"/>
      <c r="W12" s="34"/>
      <c r="X12" s="32" t="str">
        <f t="shared" si="17"/>
        <v>AG</v>
      </c>
      <c r="Y12" s="32" t="str">
        <f>VLOOKUP(T12,'ALL-Chart of Accounts'!$E:$F,2,0)</f>
        <v>Aftermarket Sales - Product (80PRDAFT)</v>
      </c>
      <c r="Z12" s="32">
        <f t="shared" si="1"/>
        <v>415000</v>
      </c>
      <c r="AA12" s="32" t="str">
        <f t="shared" si="2"/>
        <v/>
      </c>
      <c r="AB12" s="32">
        <f t="shared" si="3"/>
        <v>9999</v>
      </c>
      <c r="AC12" s="34"/>
      <c r="AD12" s="32" t="str">
        <f t="shared" si="18"/>
        <v>AG</v>
      </c>
      <c r="AE12" s="32" t="str">
        <f>VLOOKUP(Z12,'ALL-Chart of Accounts'!$E:$F,2,0)</f>
        <v>Aftermarket Sales - Product (80PRDAFT)</v>
      </c>
      <c r="AF12" s="34"/>
      <c r="AG12" s="34"/>
      <c r="AH12" s="34"/>
      <c r="AI12" s="34"/>
      <c r="AJ12" s="34"/>
      <c r="AK12" s="34"/>
      <c r="AL12" s="32">
        <f t="shared" si="4"/>
        <v>415000</v>
      </c>
      <c r="AM12" s="32" t="str">
        <f t="shared" si="5"/>
        <v/>
      </c>
      <c r="AN12" s="32" t="str">
        <f t="shared" si="6"/>
        <v/>
      </c>
      <c r="AO12" s="34"/>
      <c r="AP12" s="32" t="str">
        <f t="shared" si="19"/>
        <v>AG</v>
      </c>
      <c r="AQ12" s="32" t="str">
        <f>VLOOKUP(AL12,'ALL-Chart of Accounts'!$E:$F,2,0)</f>
        <v>Aftermarket Sales - Product (80PRDAFT)</v>
      </c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2">
        <f t="shared" si="7"/>
        <v>515010</v>
      </c>
      <c r="CC12" s="32" t="str">
        <f t="shared" si="8"/>
        <v/>
      </c>
      <c r="CD12" s="34"/>
      <c r="CE12" s="34"/>
      <c r="CF12" s="32" t="str">
        <f t="shared" si="20"/>
        <v>AG</v>
      </c>
      <c r="CG12" s="32" t="str">
        <f>VLOOKUP(CB12,'ALL-Chart of Accounts'!$E:$F,2,0)</f>
        <v>AM COS - Product (83PRDAFT) - Material</v>
      </c>
      <c r="CH12" s="32">
        <f t="shared" si="9"/>
        <v>515020</v>
      </c>
      <c r="CI12" s="32" t="str">
        <f t="shared" si="10"/>
        <v/>
      </c>
      <c r="CJ12" s="34"/>
      <c r="CK12" s="34"/>
      <c r="CL12" s="32" t="str">
        <f t="shared" si="21"/>
        <v>AG</v>
      </c>
      <c r="CM12" s="32" t="str">
        <f>VLOOKUP(CH12,'ALL-Chart of Accounts'!$E:$F,2,0)</f>
        <v>AM COS - Product (83PRDAFT) - Labor</v>
      </c>
      <c r="CN12" s="32">
        <f t="shared" si="11"/>
        <v>515030</v>
      </c>
      <c r="CO12" s="32" t="str">
        <f t="shared" si="12"/>
        <v/>
      </c>
      <c r="CP12" s="34"/>
      <c r="CQ12" s="34"/>
      <c r="CR12" s="32" t="str">
        <f t="shared" si="22"/>
        <v>AG</v>
      </c>
      <c r="CS12" s="32" t="str">
        <f>VLOOKUP(CN12,'ALL-Chart of Accounts'!$E:$F,2,0)</f>
        <v>AM COS - Product (83PRDAFT) - Fixed OH</v>
      </c>
      <c r="CT12" s="32">
        <f t="shared" si="13"/>
        <v>515040</v>
      </c>
      <c r="CU12" s="32" t="str">
        <f t="shared" si="14"/>
        <v/>
      </c>
      <c r="CV12" s="34"/>
      <c r="CW12" s="34"/>
      <c r="CX12" s="32" t="str">
        <f t="shared" si="23"/>
        <v>AG</v>
      </c>
      <c r="CY12" s="32" t="str">
        <f>VLOOKUP(CT12,'ALL-Chart of Accounts'!$E:$F,2,0)</f>
        <v>AM COS - Product (83PRDAFT) - Var OH</v>
      </c>
      <c r="CZ12" s="32">
        <f t="shared" si="15"/>
        <v>515050</v>
      </c>
      <c r="DA12" s="32" t="str">
        <f t="shared" si="16"/>
        <v/>
      </c>
      <c r="DB12" s="34"/>
      <c r="DC12" s="34"/>
      <c r="DD12" s="32" t="str">
        <f t="shared" si="24"/>
        <v>AG</v>
      </c>
      <c r="DE12" s="32" t="str">
        <f>VLOOKUP(CZ12,'ALL-Chart of Accounts'!$E:$F,2,0)</f>
        <v>AM COS - Product (83PRDAFT) - Outside</v>
      </c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</row>
    <row r="13" spans="1:139" x14ac:dyDescent="0.35">
      <c r="C13" s="47">
        <v>43292</v>
      </c>
      <c r="D13" s="46"/>
      <c r="E13" s="22" t="s">
        <v>2586</v>
      </c>
      <c r="F13" s="34" t="s">
        <v>11046</v>
      </c>
      <c r="G13" s="34" t="str">
        <f>VLOOKUP(L13,'ALL-Unit Code 4'!W:AA,4,0)&amp;"-Equipment-"&amp;MID(M13,FIND("-",M13,1)+2,99)</f>
        <v>AGV-Equipment-Chalfont</v>
      </c>
      <c r="H13" s="32">
        <f t="shared" si="0"/>
        <v>124120</v>
      </c>
      <c r="I13" s="34"/>
      <c r="J13" s="34"/>
      <c r="K13" s="34"/>
      <c r="L13" s="32" t="str">
        <f>IFERROR(VLOOKUP(LEFT($F13,2),'ALL-Unit Code 4'!$W:$W,1,0),VLOOKUP($D$1,Sites!$A:$B,2,0))</f>
        <v>AG</v>
      </c>
      <c r="M13" s="32" t="str">
        <f>VLOOKUP(H13,'ALL-Chart of Accounts'!$E:$F,2,0)</f>
        <v>IC AR - Chalfont</v>
      </c>
      <c r="N13" s="34"/>
      <c r="O13" s="34"/>
      <c r="P13" s="34"/>
      <c r="Q13" s="34"/>
      <c r="R13" s="34"/>
      <c r="S13" s="34"/>
      <c r="T13" s="32">
        <f>IF($E13="Interdivisional",VALUE("124"&amp;RIGHT($F13,3)),IF($E13&amp;MID($F13,3,1)="IntercompanyA",425000,IF($E13&amp;MID($F13,3,1)="IntercompanyE",421000,IF($E13&amp;MID($F13,3,1)="IntercompanyS",428000,IF($E13&amp;MID($F13,3,1)="IntercompanyR",427000)))))</f>
        <v>421000</v>
      </c>
      <c r="U13" s="34"/>
      <c r="V13" s="34"/>
      <c r="W13" s="34"/>
      <c r="X13" s="32" t="str">
        <f t="shared" si="17"/>
        <v>AG</v>
      </c>
      <c r="Y13" s="32" t="str">
        <f>VLOOKUP(T13,'ALL-Chart of Accounts'!$E:$F,2,0)</f>
        <v>IC Product Sales (I82COS)</v>
      </c>
      <c r="Z13" s="32">
        <f t="shared" si="1"/>
        <v>421000</v>
      </c>
      <c r="AA13" s="32" t="str">
        <f t="shared" si="2"/>
        <v/>
      </c>
      <c r="AB13" s="32">
        <f t="shared" si="3"/>
        <v>9999</v>
      </c>
      <c r="AC13" s="34"/>
      <c r="AD13" s="32" t="str">
        <f t="shared" si="18"/>
        <v>AG</v>
      </c>
      <c r="AE13" s="32" t="str">
        <f>VLOOKUP(Z13,'ALL-Chart of Accounts'!$E:$F,2,0)</f>
        <v>IC Product Sales (I82COS)</v>
      </c>
      <c r="AF13" s="34"/>
      <c r="AG13" s="34"/>
      <c r="AH13" s="34"/>
      <c r="AI13" s="34"/>
      <c r="AJ13" s="34"/>
      <c r="AK13" s="34"/>
      <c r="AL13" s="32">
        <f t="shared" si="4"/>
        <v>421000</v>
      </c>
      <c r="AM13" s="32" t="str">
        <f t="shared" si="5"/>
        <v/>
      </c>
      <c r="AN13" s="32" t="str">
        <f t="shared" si="6"/>
        <v/>
      </c>
      <c r="AO13" s="34"/>
      <c r="AP13" s="32" t="str">
        <f t="shared" si="19"/>
        <v>AG</v>
      </c>
      <c r="AQ13" s="32" t="str">
        <f>VLOOKUP(AL13,'ALL-Chart of Accounts'!$E:$F,2,0)</f>
        <v>IC Product Sales (I82COS)</v>
      </c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2">
        <f t="shared" si="7"/>
        <v>521010</v>
      </c>
      <c r="CC13" s="32" t="str">
        <f t="shared" si="8"/>
        <v/>
      </c>
      <c r="CD13" s="34"/>
      <c r="CE13" s="34"/>
      <c r="CF13" s="32" t="str">
        <f t="shared" si="20"/>
        <v>AG</v>
      </c>
      <c r="CG13" s="32" t="str">
        <f>VLOOKUP(CB13,'ALL-Chart of Accounts'!$E:$F,2,0)</f>
        <v>IC Product COS (I85COS) - Material</v>
      </c>
      <c r="CH13" s="32">
        <f t="shared" si="9"/>
        <v>521020</v>
      </c>
      <c r="CI13" s="32" t="str">
        <f t="shared" si="10"/>
        <v/>
      </c>
      <c r="CJ13" s="34"/>
      <c r="CK13" s="34"/>
      <c r="CL13" s="32" t="str">
        <f t="shared" si="21"/>
        <v>AG</v>
      </c>
      <c r="CM13" s="32" t="str">
        <f>VLOOKUP(CH13,'ALL-Chart of Accounts'!$E:$F,2,0)</f>
        <v>IC Product COS (I85COS) - Labor</v>
      </c>
      <c r="CN13" s="32">
        <f t="shared" si="11"/>
        <v>521030</v>
      </c>
      <c r="CO13" s="32" t="str">
        <f t="shared" si="12"/>
        <v/>
      </c>
      <c r="CP13" s="34"/>
      <c r="CQ13" s="34"/>
      <c r="CR13" s="32" t="str">
        <f t="shared" si="22"/>
        <v>AG</v>
      </c>
      <c r="CS13" s="32" t="str">
        <f>VLOOKUP(CN13,'ALL-Chart of Accounts'!$E:$F,2,0)</f>
        <v>IC Product COS (I85COS) - Fixed OH</v>
      </c>
      <c r="CT13" s="32">
        <f t="shared" si="13"/>
        <v>521040</v>
      </c>
      <c r="CU13" s="32" t="str">
        <f t="shared" si="14"/>
        <v/>
      </c>
      <c r="CV13" s="34"/>
      <c r="CW13" s="34"/>
      <c r="CX13" s="32" t="str">
        <f t="shared" si="23"/>
        <v>AG</v>
      </c>
      <c r="CY13" s="32" t="str">
        <f>VLOOKUP(CT13,'ALL-Chart of Accounts'!$E:$F,2,0)</f>
        <v>IC Product COS (I85COS) - Variable OH</v>
      </c>
      <c r="CZ13" s="32">
        <f t="shared" si="15"/>
        <v>521050</v>
      </c>
      <c r="DA13" s="32" t="str">
        <f t="shared" si="16"/>
        <v/>
      </c>
      <c r="DB13" s="34"/>
      <c r="DC13" s="34"/>
      <c r="DD13" s="32" t="str">
        <f t="shared" si="24"/>
        <v>AG</v>
      </c>
      <c r="DE13" s="32" t="str">
        <f>VLOOKUP(CZ13,'ALL-Chart of Accounts'!$E:$F,2,0)</f>
        <v>IC Product COS (I85COS) - Outside</v>
      </c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</row>
    <row r="14" spans="1:139" x14ac:dyDescent="0.35">
      <c r="C14" s="47">
        <v>43292</v>
      </c>
      <c r="D14" s="46"/>
      <c r="E14" s="22" t="s">
        <v>2586</v>
      </c>
      <c r="F14" s="34" t="s">
        <v>10174</v>
      </c>
      <c r="G14" s="34" t="str">
        <f>VLOOKUP(L14,'ALL-Unit Code 4'!W:AA,4,0)&amp;"-Equipment-"&amp;MID(M14,FIND("-",M14,1)+2,99)</f>
        <v>AGV-Equipment-AGV UK</v>
      </c>
      <c r="H14" s="32">
        <f t="shared" si="0"/>
        <v>124406</v>
      </c>
      <c r="I14" s="34"/>
      <c r="J14" s="34"/>
      <c r="K14" s="34"/>
      <c r="L14" s="32" t="str">
        <f>IFERROR(VLOOKUP(LEFT($F14,2),'ALL-Unit Code 4'!$W:$W,1,0),VLOOKUP($D$1,Sites!$A:$B,2,0))</f>
        <v>AG</v>
      </c>
      <c r="M14" s="32" t="str">
        <f>VLOOKUP(H14,'ALL-Chart of Accounts'!$E:$F,2,0)</f>
        <v>IC AR - AGV UK</v>
      </c>
      <c r="N14" s="34"/>
      <c r="O14" s="34"/>
      <c r="P14" s="34"/>
      <c r="Q14" s="34"/>
      <c r="R14" s="34"/>
      <c r="S14" s="34"/>
      <c r="T14" s="32">
        <f>IF($E14="Interdivisional",VALUE("124"&amp;RIGHT($F14,3)),IF($E14&amp;MID($F14,3,1)="IntercompanyA",425000,IF($E14&amp;MID($F14,3,1)="IntercompanyE",421000,IF($E14&amp;MID($F14,3,1)="IntercompanyS",428000,IF($E14&amp;MID($F14,3,1)="IntercompanyR",427000)))))</f>
        <v>421000</v>
      </c>
      <c r="U14" s="34"/>
      <c r="V14" s="34"/>
      <c r="W14" s="34"/>
      <c r="X14" s="32" t="str">
        <f t="shared" si="17"/>
        <v>AG</v>
      </c>
      <c r="Y14" s="32" t="str">
        <f>VLOOKUP(T14,'ALL-Chart of Accounts'!$E:$F,2,0)</f>
        <v>IC Product Sales (I82COS)</v>
      </c>
      <c r="Z14" s="32">
        <f t="shared" si="1"/>
        <v>421000</v>
      </c>
      <c r="AA14" s="32" t="str">
        <f t="shared" si="2"/>
        <v/>
      </c>
      <c r="AB14" s="32">
        <f t="shared" si="3"/>
        <v>9999</v>
      </c>
      <c r="AC14" s="34"/>
      <c r="AD14" s="32" t="str">
        <f t="shared" si="18"/>
        <v>AG</v>
      </c>
      <c r="AE14" s="32" t="str">
        <f>VLOOKUP(Z14,'ALL-Chart of Accounts'!$E:$F,2,0)</f>
        <v>IC Product Sales (I82COS)</v>
      </c>
      <c r="AF14" s="34"/>
      <c r="AG14" s="34"/>
      <c r="AH14" s="34"/>
      <c r="AI14" s="34"/>
      <c r="AJ14" s="34"/>
      <c r="AK14" s="34"/>
      <c r="AL14" s="32">
        <f t="shared" si="4"/>
        <v>421000</v>
      </c>
      <c r="AM14" s="32" t="str">
        <f t="shared" si="5"/>
        <v/>
      </c>
      <c r="AN14" s="32" t="str">
        <f t="shared" si="6"/>
        <v/>
      </c>
      <c r="AO14" s="34"/>
      <c r="AP14" s="32" t="str">
        <f t="shared" si="19"/>
        <v>AG</v>
      </c>
      <c r="AQ14" s="32" t="str">
        <f>VLOOKUP(AL14,'ALL-Chart of Accounts'!$E:$F,2,0)</f>
        <v>IC Product Sales (I82COS)</v>
      </c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2">
        <f t="shared" si="7"/>
        <v>521010</v>
      </c>
      <c r="CC14" s="32" t="str">
        <f t="shared" si="8"/>
        <v/>
      </c>
      <c r="CD14" s="34"/>
      <c r="CE14" s="34"/>
      <c r="CF14" s="32" t="str">
        <f t="shared" si="20"/>
        <v>AG</v>
      </c>
      <c r="CG14" s="32" t="str">
        <f>VLOOKUP(CB14,'ALL-Chart of Accounts'!$E:$F,2,0)</f>
        <v>IC Product COS (I85COS) - Material</v>
      </c>
      <c r="CH14" s="32">
        <f t="shared" si="9"/>
        <v>521020</v>
      </c>
      <c r="CI14" s="32" t="str">
        <f t="shared" si="10"/>
        <v/>
      </c>
      <c r="CJ14" s="34"/>
      <c r="CK14" s="34"/>
      <c r="CL14" s="32" t="str">
        <f t="shared" si="21"/>
        <v>AG</v>
      </c>
      <c r="CM14" s="32" t="str">
        <f>VLOOKUP(CH14,'ALL-Chart of Accounts'!$E:$F,2,0)</f>
        <v>IC Product COS (I85COS) - Labor</v>
      </c>
      <c r="CN14" s="32">
        <f t="shared" si="11"/>
        <v>521030</v>
      </c>
      <c r="CO14" s="32" t="str">
        <f t="shared" si="12"/>
        <v/>
      </c>
      <c r="CP14" s="34"/>
      <c r="CQ14" s="34"/>
      <c r="CR14" s="32" t="str">
        <f t="shared" si="22"/>
        <v>AG</v>
      </c>
      <c r="CS14" s="32" t="str">
        <f>VLOOKUP(CN14,'ALL-Chart of Accounts'!$E:$F,2,0)</f>
        <v>IC Product COS (I85COS) - Fixed OH</v>
      </c>
      <c r="CT14" s="32">
        <f t="shared" si="13"/>
        <v>521040</v>
      </c>
      <c r="CU14" s="32" t="str">
        <f t="shared" si="14"/>
        <v/>
      </c>
      <c r="CV14" s="34"/>
      <c r="CW14" s="34"/>
      <c r="CX14" s="32" t="str">
        <f t="shared" si="23"/>
        <v>AG</v>
      </c>
      <c r="CY14" s="32" t="str">
        <f>VLOOKUP(CT14,'ALL-Chart of Accounts'!$E:$F,2,0)</f>
        <v>IC Product COS (I85COS) - Variable OH</v>
      </c>
      <c r="CZ14" s="32">
        <f t="shared" si="15"/>
        <v>521050</v>
      </c>
      <c r="DA14" s="32" t="str">
        <f t="shared" si="16"/>
        <v/>
      </c>
      <c r="DB14" s="34"/>
      <c r="DC14" s="34"/>
      <c r="DD14" s="32" t="str">
        <f t="shared" si="24"/>
        <v>AG</v>
      </c>
      <c r="DE14" s="32" t="str">
        <f>VLOOKUP(CZ14,'ALL-Chart of Accounts'!$E:$F,2,0)</f>
        <v>IC Product COS (I85COS) - Outside</v>
      </c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</row>
    <row r="15" spans="1:139" s="46" customFormat="1" x14ac:dyDescent="0.35">
      <c r="A15" s="47"/>
      <c r="B15" s="47"/>
      <c r="C15" s="47"/>
      <c r="E15" s="22" t="s">
        <v>2588</v>
      </c>
      <c r="F15" s="34" t="s">
        <v>11398</v>
      </c>
      <c r="G15" s="34" t="str">
        <f>VLOOKUP(L15,'ALL-Unit Code 4'!W:AA,4,0)&amp;"-Equipment"</f>
        <v>B&amp;B Systems-Equipment</v>
      </c>
      <c r="H15" s="32">
        <f t="shared" si="0"/>
        <v>112400</v>
      </c>
      <c r="I15" s="34"/>
      <c r="J15" s="34"/>
      <c r="K15" s="34"/>
      <c r="L15" s="32" t="str">
        <f>IFERROR(VLOOKUP(LEFT($F15,2),'ALL-Unit Code 4'!$W:$W,1,0),VLOOKUP($D$1,Sites!$A:$B,2,0))</f>
        <v>BB</v>
      </c>
      <c r="M15" s="32" t="str">
        <f>VLOOKUP(H15,'ALL-Chart of Accounts'!$E:$F,2,0)</f>
        <v>Accounts Receivable - System</v>
      </c>
      <c r="N15" s="34"/>
      <c r="O15" s="34"/>
      <c r="P15" s="34"/>
      <c r="Q15" s="34"/>
      <c r="R15" s="34"/>
      <c r="S15" s="34"/>
      <c r="T15" s="37">
        <v>415000</v>
      </c>
      <c r="U15" s="34"/>
      <c r="V15" s="34"/>
      <c r="W15" s="34"/>
      <c r="X15" s="32" t="str">
        <f t="shared" si="17"/>
        <v>BB</v>
      </c>
      <c r="Y15" s="32" t="str">
        <f>VLOOKUP(T15,'ALL-Chart of Accounts'!$E:$F,2,0)</f>
        <v>Aftermarket Sales - Product (80PRDAFT)</v>
      </c>
      <c r="Z15" s="32">
        <f>T15</f>
        <v>415000</v>
      </c>
      <c r="AA15" s="32" t="str">
        <f>IF(U15="","",U15)</f>
        <v/>
      </c>
      <c r="AB15" s="32">
        <f>IF(LEFT(Z15,1)="4",9999,"")</f>
        <v>9999</v>
      </c>
      <c r="AC15" s="34"/>
      <c r="AD15" s="32" t="str">
        <f t="shared" si="18"/>
        <v>BB</v>
      </c>
      <c r="AE15" s="32" t="str">
        <f>VLOOKUP(Z15,'ALL-Chart of Accounts'!$E:$F,2,0)</f>
        <v>Aftermarket Sales - Product (80PRDAFT)</v>
      </c>
      <c r="AF15" s="34"/>
      <c r="AG15" s="34"/>
      <c r="AH15" s="34"/>
      <c r="AI15" s="34"/>
      <c r="AJ15" s="34"/>
      <c r="AK15" s="34"/>
      <c r="AL15" s="32">
        <f>IF(T15="","",T15)</f>
        <v>415000</v>
      </c>
      <c r="AM15" s="32" t="str">
        <f>IF(U15="","",U15)</f>
        <v/>
      </c>
      <c r="AN15" s="32" t="str">
        <f>IF(V15="","",V15)</f>
        <v/>
      </c>
      <c r="AO15" s="34"/>
      <c r="AP15" s="32" t="str">
        <f t="shared" si="19"/>
        <v>BB</v>
      </c>
      <c r="AQ15" s="32" t="str">
        <f>VLOOKUP(AL15,'ALL-Chart of Accounts'!$E:$F,2,0)</f>
        <v>Aftermarket Sales - Product (80PRDAFT)</v>
      </c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2">
        <f t="shared" si="7"/>
        <v>515010</v>
      </c>
      <c r="CC15" s="32" t="str">
        <f t="shared" si="8"/>
        <v/>
      </c>
      <c r="CD15" s="34"/>
      <c r="CE15" s="34"/>
      <c r="CF15" s="32" t="str">
        <f t="shared" si="20"/>
        <v>BB</v>
      </c>
      <c r="CG15" s="32" t="str">
        <f>VLOOKUP(CB15,'ALL-Chart of Accounts'!$E:$F,2,0)</f>
        <v>AM COS - Product (83PRDAFT) - Material</v>
      </c>
      <c r="CH15" s="32">
        <f>IF(OR($E15="Cost Collecting",$E15="Interdivisional"),CB15,CB15+10)</f>
        <v>515020</v>
      </c>
      <c r="CI15" s="32" t="str">
        <f t="shared" si="10"/>
        <v/>
      </c>
      <c r="CJ15" s="34"/>
      <c r="CK15" s="34"/>
      <c r="CL15" s="32" t="str">
        <f t="shared" si="21"/>
        <v>BB</v>
      </c>
      <c r="CM15" s="32" t="str">
        <f>VLOOKUP(CH15,'ALL-Chart of Accounts'!$E:$F,2,0)</f>
        <v>AM COS - Product (83PRDAFT) - Labor</v>
      </c>
      <c r="CN15" s="32">
        <f>IF(OR($E15="Cost Collecting",$E15="Interdivisional"),CH15,CH15+10)</f>
        <v>515030</v>
      </c>
      <c r="CO15" s="32" t="str">
        <f t="shared" si="12"/>
        <v/>
      </c>
      <c r="CP15" s="34"/>
      <c r="CQ15" s="34"/>
      <c r="CR15" s="32" t="str">
        <f t="shared" si="22"/>
        <v>BB</v>
      </c>
      <c r="CS15" s="32" t="str">
        <f>VLOOKUP(CN15,'ALL-Chart of Accounts'!$E:$F,2,0)</f>
        <v>AM COS - Product (83PRDAFT) - Fixed OH</v>
      </c>
      <c r="CT15" s="32">
        <f>IF(OR($E15="Cost Collecting",$E15="Interdivisional"),CN15,CN15+10)</f>
        <v>515040</v>
      </c>
      <c r="CU15" s="32" t="str">
        <f t="shared" si="14"/>
        <v/>
      </c>
      <c r="CV15" s="34"/>
      <c r="CW15" s="34"/>
      <c r="CX15" s="32" t="str">
        <f t="shared" si="23"/>
        <v>BB</v>
      </c>
      <c r="CY15" s="32" t="str">
        <f>VLOOKUP(CT15,'ALL-Chart of Accounts'!$E:$F,2,0)</f>
        <v>AM COS - Product (83PRDAFT) - Var OH</v>
      </c>
      <c r="CZ15" s="32">
        <f>IF(OR($E15="Cost Collecting",$E15="Interdivisional"),CT15,CT15+10)</f>
        <v>515050</v>
      </c>
      <c r="DA15" s="32" t="str">
        <f t="shared" si="16"/>
        <v/>
      </c>
      <c r="DB15" s="34"/>
      <c r="DC15" s="34"/>
      <c r="DD15" s="32" t="str">
        <f t="shared" si="24"/>
        <v>BB</v>
      </c>
      <c r="DE15" s="32" t="str">
        <f>VLOOKUP(CZ15,'ALL-Chart of Accounts'!$E:$F,2,0)</f>
        <v>AM COS - Product (83PRDAFT) - Outside</v>
      </c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</row>
    <row r="16" spans="1:139" x14ac:dyDescent="0.35">
      <c r="C16" s="47">
        <v>43292</v>
      </c>
      <c r="D16" s="46"/>
      <c r="E16" s="22" t="s">
        <v>2588</v>
      </c>
      <c r="F16" s="34" t="s">
        <v>11047</v>
      </c>
      <c r="G16" s="34" t="str">
        <f>VLOOKUP(L16,'ALL-Unit Code 4'!W:AA,4,0)&amp;"-AM Product"</f>
        <v>B&amp;B Systems-AM Product</v>
      </c>
      <c r="H16" s="32">
        <f t="shared" si="0"/>
        <v>112400</v>
      </c>
      <c r="I16" s="34"/>
      <c r="J16" s="34"/>
      <c r="K16" s="34"/>
      <c r="L16" s="32" t="str">
        <f>IFERROR(VLOOKUP(LEFT($F16,2),'ALL-Unit Code 4'!$W:$W,1,0),VLOOKUP($D$1,Sites!$A:$B,2,0))</f>
        <v>BB</v>
      </c>
      <c r="M16" s="32" t="str">
        <f>VLOOKUP(H16,'ALL-Chart of Accounts'!$E:$F,2,0)</f>
        <v>Accounts Receivable - System</v>
      </c>
      <c r="N16" s="34"/>
      <c r="O16" s="34"/>
      <c r="P16" s="34"/>
      <c r="Q16" s="34"/>
      <c r="R16" s="34"/>
      <c r="S16" s="34"/>
      <c r="T16" s="37">
        <v>415000</v>
      </c>
      <c r="U16" s="34"/>
      <c r="V16" s="34"/>
      <c r="W16" s="34"/>
      <c r="X16" s="32" t="str">
        <f t="shared" si="17"/>
        <v>BB</v>
      </c>
      <c r="Y16" s="32" t="str">
        <f>VLOOKUP(T16,'ALL-Chart of Accounts'!$E:$F,2,0)</f>
        <v>Aftermarket Sales - Product (80PRDAFT)</v>
      </c>
      <c r="Z16" s="32">
        <f t="shared" si="1"/>
        <v>415000</v>
      </c>
      <c r="AA16" s="32" t="str">
        <f t="shared" si="2"/>
        <v/>
      </c>
      <c r="AB16" s="32">
        <f t="shared" si="3"/>
        <v>9999</v>
      </c>
      <c r="AC16" s="34"/>
      <c r="AD16" s="32" t="str">
        <f t="shared" si="18"/>
        <v>BB</v>
      </c>
      <c r="AE16" s="32" t="str">
        <f>VLOOKUP(Z16,'ALL-Chart of Accounts'!$E:$F,2,0)</f>
        <v>Aftermarket Sales - Product (80PRDAFT)</v>
      </c>
      <c r="AF16" s="34"/>
      <c r="AG16" s="34"/>
      <c r="AH16" s="34"/>
      <c r="AI16" s="34"/>
      <c r="AJ16" s="34"/>
      <c r="AK16" s="34"/>
      <c r="AL16" s="32">
        <f t="shared" si="4"/>
        <v>415000</v>
      </c>
      <c r="AM16" s="32" t="str">
        <f t="shared" si="5"/>
        <v/>
      </c>
      <c r="AN16" s="32" t="str">
        <f t="shared" si="6"/>
        <v/>
      </c>
      <c r="AO16" s="34"/>
      <c r="AP16" s="32" t="str">
        <f t="shared" si="19"/>
        <v>BB</v>
      </c>
      <c r="AQ16" s="32" t="str">
        <f>VLOOKUP(AL16,'ALL-Chart of Accounts'!$E:$F,2,0)</f>
        <v>Aftermarket Sales - Product (80PRDAFT)</v>
      </c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2">
        <f t="shared" si="7"/>
        <v>515010</v>
      </c>
      <c r="CC16" s="32" t="str">
        <f t="shared" si="8"/>
        <v/>
      </c>
      <c r="CD16" s="34"/>
      <c r="CE16" s="34"/>
      <c r="CF16" s="32" t="str">
        <f t="shared" si="20"/>
        <v>BB</v>
      </c>
      <c r="CG16" s="32" t="str">
        <f>VLOOKUP(CB16,'ALL-Chart of Accounts'!$E:$F,2,0)</f>
        <v>AM COS - Product (83PRDAFT) - Material</v>
      </c>
      <c r="CH16" s="32">
        <f t="shared" si="9"/>
        <v>515020</v>
      </c>
      <c r="CI16" s="32" t="str">
        <f t="shared" si="10"/>
        <v/>
      </c>
      <c r="CJ16" s="34"/>
      <c r="CK16" s="34"/>
      <c r="CL16" s="32" t="str">
        <f t="shared" si="21"/>
        <v>BB</v>
      </c>
      <c r="CM16" s="32" t="str">
        <f>VLOOKUP(CH16,'ALL-Chart of Accounts'!$E:$F,2,0)</f>
        <v>AM COS - Product (83PRDAFT) - Labor</v>
      </c>
      <c r="CN16" s="32">
        <f t="shared" si="11"/>
        <v>515030</v>
      </c>
      <c r="CO16" s="32" t="str">
        <f t="shared" si="12"/>
        <v/>
      </c>
      <c r="CP16" s="34"/>
      <c r="CQ16" s="34"/>
      <c r="CR16" s="32" t="str">
        <f t="shared" si="22"/>
        <v>BB</v>
      </c>
      <c r="CS16" s="32" t="str">
        <f>VLOOKUP(CN16,'ALL-Chart of Accounts'!$E:$F,2,0)</f>
        <v>AM COS - Product (83PRDAFT) - Fixed OH</v>
      </c>
      <c r="CT16" s="32">
        <f t="shared" si="13"/>
        <v>515040</v>
      </c>
      <c r="CU16" s="32" t="str">
        <f t="shared" si="14"/>
        <v/>
      </c>
      <c r="CV16" s="34"/>
      <c r="CW16" s="34"/>
      <c r="CX16" s="32" t="str">
        <f t="shared" si="23"/>
        <v>BB</v>
      </c>
      <c r="CY16" s="32" t="str">
        <f>VLOOKUP(CT16,'ALL-Chart of Accounts'!$E:$F,2,0)</f>
        <v>AM COS - Product (83PRDAFT) - Var OH</v>
      </c>
      <c r="CZ16" s="32">
        <f t="shared" si="15"/>
        <v>515050</v>
      </c>
      <c r="DA16" s="32" t="str">
        <f t="shared" si="16"/>
        <v/>
      </c>
      <c r="DB16" s="34"/>
      <c r="DC16" s="34"/>
      <c r="DD16" s="32" t="str">
        <f t="shared" si="24"/>
        <v>BB</v>
      </c>
      <c r="DE16" s="32" t="str">
        <f>VLOOKUP(CZ16,'ALL-Chart of Accounts'!$E:$F,2,0)</f>
        <v>AM COS - Product (83PRDAFT) - Outside</v>
      </c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</row>
    <row r="17" spans="1:139" x14ac:dyDescent="0.35">
      <c r="C17" s="47">
        <v>43292</v>
      </c>
      <c r="D17" s="46"/>
      <c r="E17" s="22" t="s">
        <v>2588</v>
      </c>
      <c r="F17" s="34" t="s">
        <v>11048</v>
      </c>
      <c r="G17" s="34" t="str">
        <f>VLOOKUP(L17,'ALL-Unit Code 4'!W:AA,4,0)&amp;"-AM Product"</f>
        <v>ESS &amp; Aseptic-AM Product</v>
      </c>
      <c r="H17" s="32">
        <f t="shared" si="0"/>
        <v>112400</v>
      </c>
      <c r="I17" s="34"/>
      <c r="J17" s="34"/>
      <c r="K17" s="34"/>
      <c r="L17" s="32" t="str">
        <f>IFERROR(VLOOKUP(LEFT($F17,2),'ALL-Unit Code 4'!$W:$W,1,0),VLOOKUP($D$1,Sites!$A:$B,2,0))</f>
        <v>EA</v>
      </c>
      <c r="M17" s="32" t="str">
        <f>VLOOKUP(H17,'ALL-Chart of Accounts'!$E:$F,2,0)</f>
        <v>Accounts Receivable - System</v>
      </c>
      <c r="N17" s="34"/>
      <c r="O17" s="34"/>
      <c r="P17" s="34"/>
      <c r="Q17" s="34"/>
      <c r="R17" s="34"/>
      <c r="S17" s="34"/>
      <c r="T17" s="37">
        <v>415000</v>
      </c>
      <c r="U17" s="34"/>
      <c r="V17" s="34"/>
      <c r="W17" s="34"/>
      <c r="X17" s="32" t="str">
        <f t="shared" si="17"/>
        <v>EA</v>
      </c>
      <c r="Y17" s="32" t="str">
        <f>VLOOKUP(T17,'ALL-Chart of Accounts'!$E:$F,2,0)</f>
        <v>Aftermarket Sales - Product (80PRDAFT)</v>
      </c>
      <c r="Z17" s="32">
        <f t="shared" si="1"/>
        <v>415000</v>
      </c>
      <c r="AA17" s="32" t="str">
        <f t="shared" si="2"/>
        <v/>
      </c>
      <c r="AB17" s="32">
        <f t="shared" si="3"/>
        <v>9999</v>
      </c>
      <c r="AC17" s="34"/>
      <c r="AD17" s="32" t="str">
        <f t="shared" si="18"/>
        <v>EA</v>
      </c>
      <c r="AE17" s="32" t="str">
        <f>VLOOKUP(Z17,'ALL-Chart of Accounts'!$E:$F,2,0)</f>
        <v>Aftermarket Sales - Product (80PRDAFT)</v>
      </c>
      <c r="AF17" s="34"/>
      <c r="AG17" s="34"/>
      <c r="AH17" s="34"/>
      <c r="AI17" s="34"/>
      <c r="AJ17" s="34"/>
      <c r="AK17" s="34"/>
      <c r="AL17" s="32">
        <f t="shared" si="4"/>
        <v>415000</v>
      </c>
      <c r="AM17" s="32" t="str">
        <f t="shared" si="5"/>
        <v/>
      </c>
      <c r="AN17" s="32" t="str">
        <f t="shared" si="6"/>
        <v/>
      </c>
      <c r="AO17" s="34"/>
      <c r="AP17" s="32" t="str">
        <f t="shared" si="19"/>
        <v>EA</v>
      </c>
      <c r="AQ17" s="32" t="str">
        <f>VLOOKUP(AL17,'ALL-Chart of Accounts'!$E:$F,2,0)</f>
        <v>Aftermarket Sales - Product (80PRDAFT)</v>
      </c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2">
        <f t="shared" si="7"/>
        <v>515010</v>
      </c>
      <c r="CC17" s="32" t="str">
        <f t="shared" si="8"/>
        <v/>
      </c>
      <c r="CD17" s="34"/>
      <c r="CE17" s="34"/>
      <c r="CF17" s="32" t="str">
        <f t="shared" si="20"/>
        <v>EA</v>
      </c>
      <c r="CG17" s="32" t="str">
        <f>VLOOKUP(CB17,'ALL-Chart of Accounts'!$E:$F,2,0)</f>
        <v>AM COS - Product (83PRDAFT) - Material</v>
      </c>
      <c r="CH17" s="32">
        <f t="shared" si="9"/>
        <v>515020</v>
      </c>
      <c r="CI17" s="32" t="str">
        <f t="shared" si="10"/>
        <v/>
      </c>
      <c r="CJ17" s="34"/>
      <c r="CK17" s="34"/>
      <c r="CL17" s="32" t="str">
        <f t="shared" si="21"/>
        <v>EA</v>
      </c>
      <c r="CM17" s="32" t="str">
        <f>VLOOKUP(CH17,'ALL-Chart of Accounts'!$E:$F,2,0)</f>
        <v>AM COS - Product (83PRDAFT) - Labor</v>
      </c>
      <c r="CN17" s="32">
        <f t="shared" si="11"/>
        <v>515030</v>
      </c>
      <c r="CO17" s="32" t="str">
        <f t="shared" si="12"/>
        <v/>
      </c>
      <c r="CP17" s="34"/>
      <c r="CQ17" s="34"/>
      <c r="CR17" s="32" t="str">
        <f t="shared" si="22"/>
        <v>EA</v>
      </c>
      <c r="CS17" s="32" t="str">
        <f>VLOOKUP(CN17,'ALL-Chart of Accounts'!$E:$F,2,0)</f>
        <v>AM COS - Product (83PRDAFT) - Fixed OH</v>
      </c>
      <c r="CT17" s="32">
        <f t="shared" si="13"/>
        <v>515040</v>
      </c>
      <c r="CU17" s="32" t="str">
        <f t="shared" si="14"/>
        <v/>
      </c>
      <c r="CV17" s="34"/>
      <c r="CW17" s="34"/>
      <c r="CX17" s="32" t="str">
        <f t="shared" si="23"/>
        <v>EA</v>
      </c>
      <c r="CY17" s="32" t="str">
        <f>VLOOKUP(CT17,'ALL-Chart of Accounts'!$E:$F,2,0)</f>
        <v>AM COS - Product (83PRDAFT) - Var OH</v>
      </c>
      <c r="CZ17" s="32">
        <f t="shared" si="15"/>
        <v>515050</v>
      </c>
      <c r="DA17" s="32" t="str">
        <f t="shared" si="16"/>
        <v/>
      </c>
      <c r="DB17" s="34"/>
      <c r="DC17" s="34"/>
      <c r="DD17" s="32" t="str">
        <f t="shared" si="24"/>
        <v>EA</v>
      </c>
      <c r="DE17" s="32" t="str">
        <f>VLOOKUP(CZ17,'ALL-Chart of Accounts'!$E:$F,2,0)</f>
        <v>AM COS - Product (83PRDAFT) - Outside</v>
      </c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</row>
    <row r="18" spans="1:139" x14ac:dyDescent="0.35">
      <c r="C18" s="47">
        <v>43292</v>
      </c>
      <c r="D18" s="46"/>
      <c r="E18" s="22" t="s">
        <v>2586</v>
      </c>
      <c r="F18" s="34" t="s">
        <v>11049</v>
      </c>
      <c r="G18" s="34" t="str">
        <f>VLOOKUP(L18,'ALL-Unit Code 4'!W:AA,4,0)&amp;"-Equipment-"&amp;MID(M18,FIND("-",M18,1)+2,99)</f>
        <v>ESS &amp; Aseptic-Equipment-Riverside</v>
      </c>
      <c r="H18" s="32">
        <f t="shared" si="0"/>
        <v>124134</v>
      </c>
      <c r="I18" s="34"/>
      <c r="J18" s="34"/>
      <c r="K18" s="34"/>
      <c r="L18" s="32" t="str">
        <f>IFERROR(VLOOKUP(LEFT($F18,2),'ALL-Unit Code 4'!$W:$W,1,0),VLOOKUP($D$1,Sites!$A:$B,2,0))</f>
        <v>EA</v>
      </c>
      <c r="M18" s="32" t="str">
        <f>VLOOKUP(H18,'ALL-Chart of Accounts'!$E:$F,2,0)</f>
        <v>IC AR - Riverside</v>
      </c>
      <c r="N18" s="34"/>
      <c r="O18" s="34"/>
      <c r="P18" s="34"/>
      <c r="Q18" s="34"/>
      <c r="R18" s="34"/>
      <c r="S18" s="34"/>
      <c r="T18" s="32">
        <f>IF($E18="Interdivisional",VALUE("124"&amp;RIGHT($F18,3)),IF($E18&amp;MID($F18,3,1)="IntercompanyA",425000,IF($E18&amp;MID($F18,3,1)="IntercompanyE",421000,IF($E18&amp;MID($F18,3,1)="IntercompanyS",428000,IF($E18&amp;MID($F18,3,1)="IntercompanyR",427000)))))</f>
        <v>421000</v>
      </c>
      <c r="U18" s="32">
        <f>VALUE(9&amp;RIGHT($F18,3))</f>
        <v>9134</v>
      </c>
      <c r="V18" s="34"/>
      <c r="W18" s="34"/>
      <c r="X18" s="32" t="str">
        <f t="shared" si="17"/>
        <v>EA</v>
      </c>
      <c r="Y18" s="32" t="str">
        <f>VLOOKUP(T18,'ALL-Chart of Accounts'!$E:$F,2,0)</f>
        <v>IC Product Sales (I82COS)</v>
      </c>
      <c r="Z18" s="32">
        <f t="shared" si="1"/>
        <v>421000</v>
      </c>
      <c r="AA18" s="32">
        <f t="shared" si="2"/>
        <v>9134</v>
      </c>
      <c r="AB18" s="32">
        <f t="shared" si="3"/>
        <v>9999</v>
      </c>
      <c r="AC18" s="34"/>
      <c r="AD18" s="32" t="str">
        <f t="shared" si="18"/>
        <v>EA</v>
      </c>
      <c r="AE18" s="32" t="str">
        <f>VLOOKUP(Z18,'ALL-Chart of Accounts'!$E:$F,2,0)</f>
        <v>IC Product Sales (I82COS)</v>
      </c>
      <c r="AF18" s="34"/>
      <c r="AG18" s="34"/>
      <c r="AH18" s="34"/>
      <c r="AI18" s="34"/>
      <c r="AJ18" s="34"/>
      <c r="AK18" s="34"/>
      <c r="AL18" s="32">
        <f t="shared" si="4"/>
        <v>421000</v>
      </c>
      <c r="AM18" s="32">
        <f t="shared" si="5"/>
        <v>9134</v>
      </c>
      <c r="AN18" s="32" t="str">
        <f t="shared" si="6"/>
        <v/>
      </c>
      <c r="AO18" s="34"/>
      <c r="AP18" s="32" t="str">
        <f t="shared" si="19"/>
        <v>EA</v>
      </c>
      <c r="AQ18" s="32" t="str">
        <f>VLOOKUP(AL18,'ALL-Chart of Accounts'!$E:$F,2,0)</f>
        <v>IC Product Sales (I82COS)</v>
      </c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2">
        <f t="shared" si="7"/>
        <v>521010</v>
      </c>
      <c r="CC18" s="32">
        <f t="shared" si="8"/>
        <v>9134</v>
      </c>
      <c r="CD18" s="34"/>
      <c r="CE18" s="34"/>
      <c r="CF18" s="32" t="str">
        <f t="shared" si="20"/>
        <v>EA</v>
      </c>
      <c r="CG18" s="32" t="str">
        <f>VLOOKUP(CB18,'ALL-Chart of Accounts'!$E:$F,2,0)</f>
        <v>IC Product COS (I85COS) - Material</v>
      </c>
      <c r="CH18" s="32">
        <f t="shared" si="9"/>
        <v>521020</v>
      </c>
      <c r="CI18" s="32">
        <f t="shared" si="10"/>
        <v>9134</v>
      </c>
      <c r="CJ18" s="34"/>
      <c r="CK18" s="34"/>
      <c r="CL18" s="32" t="str">
        <f t="shared" si="21"/>
        <v>EA</v>
      </c>
      <c r="CM18" s="32" t="str">
        <f>VLOOKUP(CH18,'ALL-Chart of Accounts'!$E:$F,2,0)</f>
        <v>IC Product COS (I85COS) - Labor</v>
      </c>
      <c r="CN18" s="32">
        <f t="shared" si="11"/>
        <v>521030</v>
      </c>
      <c r="CO18" s="32">
        <f t="shared" si="12"/>
        <v>9134</v>
      </c>
      <c r="CP18" s="34"/>
      <c r="CQ18" s="34"/>
      <c r="CR18" s="32" t="str">
        <f t="shared" si="22"/>
        <v>EA</v>
      </c>
      <c r="CS18" s="32" t="str">
        <f>VLOOKUP(CN18,'ALL-Chart of Accounts'!$E:$F,2,0)</f>
        <v>IC Product COS (I85COS) - Fixed OH</v>
      </c>
      <c r="CT18" s="32">
        <f t="shared" si="13"/>
        <v>521040</v>
      </c>
      <c r="CU18" s="32">
        <f t="shared" si="14"/>
        <v>9134</v>
      </c>
      <c r="CV18" s="34"/>
      <c r="CW18" s="34"/>
      <c r="CX18" s="32" t="str">
        <f t="shared" si="23"/>
        <v>EA</v>
      </c>
      <c r="CY18" s="32" t="str">
        <f>VLOOKUP(CT18,'ALL-Chart of Accounts'!$E:$F,2,0)</f>
        <v>IC Product COS (I85COS) - Variable OH</v>
      </c>
      <c r="CZ18" s="32">
        <f t="shared" si="15"/>
        <v>521050</v>
      </c>
      <c r="DA18" s="32">
        <f t="shared" si="16"/>
        <v>9134</v>
      </c>
      <c r="DB18" s="34"/>
      <c r="DC18" s="34"/>
      <c r="DD18" s="32" t="str">
        <f t="shared" si="24"/>
        <v>EA</v>
      </c>
      <c r="DE18" s="32" t="str">
        <f>VLOOKUP(CZ18,'ALL-Chart of Accounts'!$E:$F,2,0)</f>
        <v>IC Product COS (I85COS) - Outside</v>
      </c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</row>
    <row r="19" spans="1:139" x14ac:dyDescent="0.35">
      <c r="C19" s="47">
        <v>43292</v>
      </c>
      <c r="D19" s="46"/>
      <c r="E19" s="22" t="s">
        <v>2586</v>
      </c>
      <c r="F19" s="34" t="s">
        <v>11050</v>
      </c>
      <c r="G19" s="34" t="str">
        <f>VLOOKUP(L19,'ALL-Unit Code 4'!W:AA,4,0)&amp;"-Equipment-"&amp;MID(M19,FIND("-",M19,1)+2,99)</f>
        <v>ESS &amp; Aseptic-Equipment-Italy</v>
      </c>
      <c r="H19" s="32">
        <f t="shared" si="0"/>
        <v>124420</v>
      </c>
      <c r="I19" s="34"/>
      <c r="J19" s="34"/>
      <c r="K19" s="34"/>
      <c r="L19" s="32" t="str">
        <f>IFERROR(VLOOKUP(LEFT($F19,2),'ALL-Unit Code 4'!$W:$W,1,0),VLOOKUP($D$1,Sites!$A:$B,2,0))</f>
        <v>EA</v>
      </c>
      <c r="M19" s="32" t="str">
        <f>VLOOKUP(H19,'ALL-Chart of Accounts'!$E:$F,2,0)</f>
        <v>IC AR - Italy</v>
      </c>
      <c r="N19" s="34"/>
      <c r="O19" s="34"/>
      <c r="P19" s="34"/>
      <c r="Q19" s="34"/>
      <c r="R19" s="34"/>
      <c r="S19" s="34"/>
      <c r="T19" s="32">
        <f>IF($E19="Interdivisional",VALUE("124"&amp;RIGHT($F19,3)),IF($E19&amp;MID($F19,3,1)="IntercompanyA",425000,IF($E19&amp;MID($F19,3,1)="IntercompanyE",421000,IF($E19&amp;MID($F19,3,1)="IntercompanyS",428000,IF($E19&amp;MID($F19,3,1)="IntercompanyR",427000)))))</f>
        <v>421000</v>
      </c>
      <c r="U19" s="32">
        <f>VALUE(9&amp;RIGHT($F19,3))</f>
        <v>9420</v>
      </c>
      <c r="V19" s="34"/>
      <c r="W19" s="34"/>
      <c r="X19" s="32" t="str">
        <f t="shared" si="17"/>
        <v>EA</v>
      </c>
      <c r="Y19" s="32" t="str">
        <f>VLOOKUP(T19,'ALL-Chart of Accounts'!$E:$F,2,0)</f>
        <v>IC Product Sales (I82COS)</v>
      </c>
      <c r="Z19" s="32">
        <f t="shared" si="1"/>
        <v>421000</v>
      </c>
      <c r="AA19" s="32">
        <f t="shared" si="2"/>
        <v>9420</v>
      </c>
      <c r="AB19" s="32">
        <f t="shared" si="3"/>
        <v>9999</v>
      </c>
      <c r="AC19" s="34"/>
      <c r="AD19" s="32" t="str">
        <f t="shared" si="18"/>
        <v>EA</v>
      </c>
      <c r="AE19" s="32" t="str">
        <f>VLOOKUP(Z19,'ALL-Chart of Accounts'!$E:$F,2,0)</f>
        <v>IC Product Sales (I82COS)</v>
      </c>
      <c r="AF19" s="34"/>
      <c r="AG19" s="34"/>
      <c r="AH19" s="34"/>
      <c r="AI19" s="34"/>
      <c r="AJ19" s="34"/>
      <c r="AK19" s="34"/>
      <c r="AL19" s="32">
        <f t="shared" si="4"/>
        <v>421000</v>
      </c>
      <c r="AM19" s="32">
        <f t="shared" si="5"/>
        <v>9420</v>
      </c>
      <c r="AN19" s="32" t="str">
        <f t="shared" si="6"/>
        <v/>
      </c>
      <c r="AO19" s="34"/>
      <c r="AP19" s="32" t="str">
        <f t="shared" si="19"/>
        <v>EA</v>
      </c>
      <c r="AQ19" s="32" t="str">
        <f>VLOOKUP(AL19,'ALL-Chart of Accounts'!$E:$F,2,0)</f>
        <v>IC Product Sales (I82COS)</v>
      </c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2">
        <f t="shared" si="7"/>
        <v>521010</v>
      </c>
      <c r="CC19" s="32">
        <f t="shared" si="8"/>
        <v>9420</v>
      </c>
      <c r="CD19" s="34"/>
      <c r="CE19" s="34"/>
      <c r="CF19" s="32" t="str">
        <f t="shared" si="20"/>
        <v>EA</v>
      </c>
      <c r="CG19" s="32" t="str">
        <f>VLOOKUP(CB19,'ALL-Chart of Accounts'!$E:$F,2,0)</f>
        <v>IC Product COS (I85COS) - Material</v>
      </c>
      <c r="CH19" s="32">
        <f t="shared" si="9"/>
        <v>521020</v>
      </c>
      <c r="CI19" s="32">
        <f t="shared" si="10"/>
        <v>9420</v>
      </c>
      <c r="CJ19" s="34"/>
      <c r="CK19" s="34"/>
      <c r="CL19" s="32" t="str">
        <f t="shared" si="21"/>
        <v>EA</v>
      </c>
      <c r="CM19" s="32" t="str">
        <f>VLOOKUP(CH19,'ALL-Chart of Accounts'!$E:$F,2,0)</f>
        <v>IC Product COS (I85COS) - Labor</v>
      </c>
      <c r="CN19" s="32">
        <f t="shared" si="11"/>
        <v>521030</v>
      </c>
      <c r="CO19" s="32">
        <f t="shared" si="12"/>
        <v>9420</v>
      </c>
      <c r="CP19" s="34"/>
      <c r="CQ19" s="34"/>
      <c r="CR19" s="32" t="str">
        <f t="shared" si="22"/>
        <v>EA</v>
      </c>
      <c r="CS19" s="32" t="str">
        <f>VLOOKUP(CN19,'ALL-Chart of Accounts'!$E:$F,2,0)</f>
        <v>IC Product COS (I85COS) - Fixed OH</v>
      </c>
      <c r="CT19" s="32">
        <f t="shared" si="13"/>
        <v>521040</v>
      </c>
      <c r="CU19" s="32">
        <f t="shared" si="14"/>
        <v>9420</v>
      </c>
      <c r="CV19" s="34"/>
      <c r="CW19" s="34"/>
      <c r="CX19" s="32" t="str">
        <f t="shared" si="23"/>
        <v>EA</v>
      </c>
      <c r="CY19" s="32" t="str">
        <f>VLOOKUP(CT19,'ALL-Chart of Accounts'!$E:$F,2,0)</f>
        <v>IC Product COS (I85COS) - Variable OH</v>
      </c>
      <c r="CZ19" s="32">
        <f t="shared" si="15"/>
        <v>521050</v>
      </c>
      <c r="DA19" s="32">
        <f t="shared" si="16"/>
        <v>9420</v>
      </c>
      <c r="DB19" s="34"/>
      <c r="DC19" s="34"/>
      <c r="DD19" s="32" t="str">
        <f t="shared" si="24"/>
        <v>EA</v>
      </c>
      <c r="DE19" s="32" t="str">
        <f>VLOOKUP(CZ19,'ALL-Chart of Accounts'!$E:$F,2,0)</f>
        <v>IC Product COS (I85COS) - Outside</v>
      </c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</row>
    <row r="20" spans="1:139" x14ac:dyDescent="0.35">
      <c r="C20" s="47">
        <v>43292</v>
      </c>
      <c r="D20" s="46"/>
      <c r="E20" s="22" t="s">
        <v>2586</v>
      </c>
      <c r="F20" s="99" t="s">
        <v>11051</v>
      </c>
      <c r="G20" s="99" t="str">
        <f>VLOOKUP(L20,'ALL-Unit Code 4'!W:AA,4,0)&amp;"-Equipment-"&amp;MID(M20,FIND("-",M20,1)+2,99)</f>
        <v>ESS &amp; Aseptic-Equipment-Shanghai</v>
      </c>
      <c r="H20" s="32">
        <f t="shared" si="0"/>
        <v>124540</v>
      </c>
      <c r="I20" s="34"/>
      <c r="J20" s="34"/>
      <c r="K20" s="34"/>
      <c r="L20" s="32" t="str">
        <f>IFERROR(VLOOKUP(LEFT($F20,2),'ALL-Unit Code 4'!$W:$W,1,0),VLOOKUP($D$1,Sites!$A:$B,2,0))</f>
        <v>EA</v>
      </c>
      <c r="M20" s="32" t="str">
        <f>VLOOKUP(H20,'ALL-Chart of Accounts'!$E:$F,2,0)</f>
        <v>IC AR - Shanghai</v>
      </c>
      <c r="N20" s="34"/>
      <c r="O20" s="34"/>
      <c r="P20" s="34"/>
      <c r="Q20" s="34"/>
      <c r="R20" s="34"/>
      <c r="S20" s="34"/>
      <c r="T20" s="32">
        <f>IF($E20="Interdivisional",VALUE("124"&amp;RIGHT($F20,3)),IF($E20&amp;MID($F20,3,1)="IntercompanyA",425000,IF($E20&amp;MID($F20,3,1)="IntercompanyE",421000,IF($E20&amp;MID($F20,3,1)="IntercompanyS",428000,IF($E20&amp;MID($F20,3,1)="IntercompanyR",427000)))))</f>
        <v>421000</v>
      </c>
      <c r="U20" s="32">
        <f>VALUE(9&amp;RIGHT($F20,3))</f>
        <v>9540</v>
      </c>
      <c r="V20" s="34"/>
      <c r="W20" s="34"/>
      <c r="X20" s="32" t="str">
        <f t="shared" si="17"/>
        <v>EA</v>
      </c>
      <c r="Y20" s="32" t="str">
        <f>VLOOKUP(T20,'ALL-Chart of Accounts'!$E:$F,2,0)</f>
        <v>IC Product Sales (I82COS)</v>
      </c>
      <c r="Z20" s="32">
        <f t="shared" si="1"/>
        <v>421000</v>
      </c>
      <c r="AA20" s="32">
        <f t="shared" si="2"/>
        <v>9540</v>
      </c>
      <c r="AB20" s="32">
        <f t="shared" si="3"/>
        <v>9999</v>
      </c>
      <c r="AC20" s="34"/>
      <c r="AD20" s="32" t="str">
        <f t="shared" si="18"/>
        <v>EA</v>
      </c>
      <c r="AE20" s="32" t="str">
        <f>VLOOKUP(Z20,'ALL-Chart of Accounts'!$E:$F,2,0)</f>
        <v>IC Product Sales (I82COS)</v>
      </c>
      <c r="AF20" s="34"/>
      <c r="AG20" s="34"/>
      <c r="AH20" s="34"/>
      <c r="AI20" s="34"/>
      <c r="AJ20" s="34"/>
      <c r="AK20" s="34"/>
      <c r="AL20" s="32">
        <f t="shared" si="4"/>
        <v>421000</v>
      </c>
      <c r="AM20" s="32">
        <f t="shared" si="5"/>
        <v>9540</v>
      </c>
      <c r="AN20" s="32" t="str">
        <f t="shared" si="6"/>
        <v/>
      </c>
      <c r="AO20" s="34"/>
      <c r="AP20" s="32" t="str">
        <f t="shared" si="19"/>
        <v>EA</v>
      </c>
      <c r="AQ20" s="32" t="str">
        <f>VLOOKUP(AL20,'ALL-Chart of Accounts'!$E:$F,2,0)</f>
        <v>IC Product Sales (I82COS)</v>
      </c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2">
        <f t="shared" si="7"/>
        <v>521010</v>
      </c>
      <c r="CC20" s="32">
        <f t="shared" si="8"/>
        <v>9540</v>
      </c>
      <c r="CD20" s="34"/>
      <c r="CE20" s="34"/>
      <c r="CF20" s="32" t="str">
        <f t="shared" si="20"/>
        <v>EA</v>
      </c>
      <c r="CG20" s="32" t="str">
        <f>VLOOKUP(CB20,'ALL-Chart of Accounts'!$E:$F,2,0)</f>
        <v>IC Product COS (I85COS) - Material</v>
      </c>
      <c r="CH20" s="32">
        <f t="shared" si="9"/>
        <v>521020</v>
      </c>
      <c r="CI20" s="32">
        <f t="shared" si="10"/>
        <v>9540</v>
      </c>
      <c r="CJ20" s="34"/>
      <c r="CK20" s="34"/>
      <c r="CL20" s="32" t="str">
        <f t="shared" si="21"/>
        <v>EA</v>
      </c>
      <c r="CM20" s="32" t="str">
        <f>VLOOKUP(CH20,'ALL-Chart of Accounts'!$E:$F,2,0)</f>
        <v>IC Product COS (I85COS) - Labor</v>
      </c>
      <c r="CN20" s="32">
        <f t="shared" si="11"/>
        <v>521030</v>
      </c>
      <c r="CO20" s="32">
        <f t="shared" si="12"/>
        <v>9540</v>
      </c>
      <c r="CP20" s="34"/>
      <c r="CQ20" s="34"/>
      <c r="CR20" s="32" t="str">
        <f t="shared" si="22"/>
        <v>EA</v>
      </c>
      <c r="CS20" s="32" t="str">
        <f>VLOOKUP(CN20,'ALL-Chart of Accounts'!$E:$F,2,0)</f>
        <v>IC Product COS (I85COS) - Fixed OH</v>
      </c>
      <c r="CT20" s="32">
        <f t="shared" si="13"/>
        <v>521040</v>
      </c>
      <c r="CU20" s="32">
        <f t="shared" si="14"/>
        <v>9540</v>
      </c>
      <c r="CV20" s="34"/>
      <c r="CW20" s="34"/>
      <c r="CX20" s="32" t="str">
        <f t="shared" si="23"/>
        <v>EA</v>
      </c>
      <c r="CY20" s="32" t="str">
        <f>VLOOKUP(CT20,'ALL-Chart of Accounts'!$E:$F,2,0)</f>
        <v>IC Product COS (I85COS) - Variable OH</v>
      </c>
      <c r="CZ20" s="32">
        <f t="shared" si="15"/>
        <v>521050</v>
      </c>
      <c r="DA20" s="32">
        <f t="shared" si="16"/>
        <v>9540</v>
      </c>
      <c r="DB20" s="34"/>
      <c r="DC20" s="34"/>
      <c r="DD20" s="32" t="str">
        <f t="shared" si="24"/>
        <v>EA</v>
      </c>
      <c r="DE20" s="32" t="str">
        <f>VLOOKUP(CZ20,'ALL-Chart of Accounts'!$E:$F,2,0)</f>
        <v>IC Product COS (I85COS) - Outside</v>
      </c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</row>
    <row r="21" spans="1:139" x14ac:dyDescent="0.35">
      <c r="C21" s="47">
        <v>43292</v>
      </c>
      <c r="D21" s="46"/>
      <c r="E21" s="22" t="s">
        <v>2586</v>
      </c>
      <c r="F21" s="34" t="s">
        <v>11052</v>
      </c>
      <c r="G21" s="34" t="str">
        <f>VLOOKUP(L21,'ALL-Unit Code 4'!W:AA,4,0)&amp;"-Equipment-"&amp;MID(M21,FIND("-",M21,1)+2,99)</f>
        <v>ESS &amp; Aseptic-Equipment-Ningbo</v>
      </c>
      <c r="H21" s="32">
        <f t="shared" si="0"/>
        <v>124550</v>
      </c>
      <c r="I21" s="34"/>
      <c r="J21" s="34"/>
      <c r="K21" s="34"/>
      <c r="L21" s="32" t="str">
        <f>IFERROR(VLOOKUP(LEFT($F21,2),'ALL-Unit Code 4'!$W:$W,1,0),VLOOKUP($D$1,Sites!$A:$B,2,0))</f>
        <v>EA</v>
      </c>
      <c r="M21" s="32" t="str">
        <f>VLOOKUP(H21,'ALL-Chart of Accounts'!$E:$F,2,0)</f>
        <v>IC AR - Ningbo</v>
      </c>
      <c r="N21" s="34"/>
      <c r="O21" s="34"/>
      <c r="P21" s="34"/>
      <c r="Q21" s="34"/>
      <c r="R21" s="34"/>
      <c r="S21" s="34"/>
      <c r="T21" s="32">
        <f>IF($E21="Interdivisional",VALUE("124"&amp;RIGHT($F21,3)),IF($E21&amp;MID($F21,3,1)="IntercompanyA",425000,IF($E21&amp;MID($F21,3,1)="IntercompanyE",421000,IF($E21&amp;MID($F21,3,1)="IntercompanyS",428000,IF($E21&amp;MID($F21,3,1)="IntercompanyR",427000)))))</f>
        <v>421000</v>
      </c>
      <c r="U21" s="32">
        <f>VALUE(9&amp;RIGHT($F21,3))</f>
        <v>9550</v>
      </c>
      <c r="V21" s="34"/>
      <c r="W21" s="34"/>
      <c r="X21" s="32" t="str">
        <f t="shared" si="17"/>
        <v>EA</v>
      </c>
      <c r="Y21" s="32" t="str">
        <f>VLOOKUP(T21,'ALL-Chart of Accounts'!$E:$F,2,0)</f>
        <v>IC Product Sales (I82COS)</v>
      </c>
      <c r="Z21" s="32">
        <f t="shared" si="1"/>
        <v>421000</v>
      </c>
      <c r="AA21" s="32">
        <f t="shared" si="2"/>
        <v>9550</v>
      </c>
      <c r="AB21" s="32">
        <f t="shared" si="3"/>
        <v>9999</v>
      </c>
      <c r="AC21" s="34"/>
      <c r="AD21" s="32" t="str">
        <f t="shared" si="18"/>
        <v>EA</v>
      </c>
      <c r="AE21" s="32" t="str">
        <f>VLOOKUP(Z21,'ALL-Chart of Accounts'!$E:$F,2,0)</f>
        <v>IC Product Sales (I82COS)</v>
      </c>
      <c r="AF21" s="34"/>
      <c r="AG21" s="34"/>
      <c r="AH21" s="34"/>
      <c r="AI21" s="34"/>
      <c r="AJ21" s="34"/>
      <c r="AK21" s="34"/>
      <c r="AL21" s="32">
        <f t="shared" si="4"/>
        <v>421000</v>
      </c>
      <c r="AM21" s="32">
        <f t="shared" si="5"/>
        <v>9550</v>
      </c>
      <c r="AN21" s="32" t="str">
        <f t="shared" si="6"/>
        <v/>
      </c>
      <c r="AO21" s="34"/>
      <c r="AP21" s="32" t="str">
        <f t="shared" si="19"/>
        <v>EA</v>
      </c>
      <c r="AQ21" s="32" t="str">
        <f>VLOOKUP(AL21,'ALL-Chart of Accounts'!$E:$F,2,0)</f>
        <v>IC Product Sales (I82COS)</v>
      </c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2">
        <f t="shared" si="7"/>
        <v>521010</v>
      </c>
      <c r="CC21" s="32">
        <f t="shared" si="8"/>
        <v>9550</v>
      </c>
      <c r="CD21" s="34"/>
      <c r="CE21" s="34"/>
      <c r="CF21" s="32" t="str">
        <f t="shared" si="20"/>
        <v>EA</v>
      </c>
      <c r="CG21" s="32" t="str">
        <f>VLOOKUP(CB21,'ALL-Chart of Accounts'!$E:$F,2,0)</f>
        <v>IC Product COS (I85COS) - Material</v>
      </c>
      <c r="CH21" s="32">
        <f t="shared" si="9"/>
        <v>521020</v>
      </c>
      <c r="CI21" s="32">
        <f t="shared" si="10"/>
        <v>9550</v>
      </c>
      <c r="CJ21" s="34"/>
      <c r="CK21" s="34"/>
      <c r="CL21" s="32" t="str">
        <f t="shared" si="21"/>
        <v>EA</v>
      </c>
      <c r="CM21" s="32" t="str">
        <f>VLOOKUP(CH21,'ALL-Chart of Accounts'!$E:$F,2,0)</f>
        <v>IC Product COS (I85COS) - Labor</v>
      </c>
      <c r="CN21" s="32">
        <f t="shared" si="11"/>
        <v>521030</v>
      </c>
      <c r="CO21" s="32">
        <f t="shared" si="12"/>
        <v>9550</v>
      </c>
      <c r="CP21" s="34"/>
      <c r="CQ21" s="34"/>
      <c r="CR21" s="32" t="str">
        <f t="shared" si="22"/>
        <v>EA</v>
      </c>
      <c r="CS21" s="32" t="str">
        <f>VLOOKUP(CN21,'ALL-Chart of Accounts'!$E:$F,2,0)</f>
        <v>IC Product COS (I85COS) - Fixed OH</v>
      </c>
      <c r="CT21" s="32">
        <f t="shared" si="13"/>
        <v>521040</v>
      </c>
      <c r="CU21" s="32">
        <f t="shared" si="14"/>
        <v>9550</v>
      </c>
      <c r="CV21" s="34"/>
      <c r="CW21" s="34"/>
      <c r="CX21" s="32" t="str">
        <f t="shared" si="23"/>
        <v>EA</v>
      </c>
      <c r="CY21" s="32" t="str">
        <f>VLOOKUP(CT21,'ALL-Chart of Accounts'!$E:$F,2,0)</f>
        <v>IC Product COS (I85COS) - Variable OH</v>
      </c>
      <c r="CZ21" s="32">
        <f t="shared" si="15"/>
        <v>521050</v>
      </c>
      <c r="DA21" s="32">
        <f t="shared" si="16"/>
        <v>9550</v>
      </c>
      <c r="DB21" s="34"/>
      <c r="DC21" s="34"/>
      <c r="DD21" s="32" t="str">
        <f t="shared" si="24"/>
        <v>EA</v>
      </c>
      <c r="DE21" s="32" t="str">
        <f>VLOOKUP(CZ21,'ALL-Chart of Accounts'!$E:$F,2,0)</f>
        <v>IC Product COS (I85COS) - Outside</v>
      </c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</row>
    <row r="22" spans="1:139" x14ac:dyDescent="0.35">
      <c r="C22" s="47">
        <v>43292</v>
      </c>
      <c r="D22" s="46"/>
      <c r="E22" s="22" t="s">
        <v>2588</v>
      </c>
      <c r="F22" s="34" t="s">
        <v>11053</v>
      </c>
      <c r="G22" s="34" t="str">
        <f>VLOOKUP(L22,'ALL-Unit Code 4'!W:AA,4,0)&amp;"-Equipment"</f>
        <v>ESS &amp; Aseptic-Equipment</v>
      </c>
      <c r="H22" s="32">
        <f t="shared" si="0"/>
        <v>112400</v>
      </c>
      <c r="I22" s="34"/>
      <c r="J22" s="34"/>
      <c r="K22" s="34"/>
      <c r="L22" s="32" t="str">
        <f>IFERROR(VLOOKUP(LEFT($F22,2),'ALL-Unit Code 4'!$W:$W,1,0),VLOOKUP($D$1,Sites!$A:$B,2,0))</f>
        <v>EA</v>
      </c>
      <c r="M22" s="32" t="str">
        <f>VLOOKUP(H22,'ALL-Chart of Accounts'!$E:$F,2,0)</f>
        <v>Accounts Receivable - System</v>
      </c>
      <c r="N22" s="34"/>
      <c r="O22" s="34"/>
      <c r="P22" s="34"/>
      <c r="Q22" s="34"/>
      <c r="R22" s="34"/>
      <c r="S22" s="34"/>
      <c r="T22" s="37">
        <v>411000</v>
      </c>
      <c r="U22" s="34"/>
      <c r="V22" s="34"/>
      <c r="W22" s="34"/>
      <c r="X22" s="32" t="str">
        <f t="shared" si="17"/>
        <v>EA</v>
      </c>
      <c r="Y22" s="32" t="str">
        <f>VLOOKUP(T22,'ALL-Chart of Accounts'!$E:$F,2,0)</f>
        <v>Product Sales (80PRD)</v>
      </c>
      <c r="Z22" s="32">
        <f t="shared" si="1"/>
        <v>411000</v>
      </c>
      <c r="AA22" s="32" t="str">
        <f t="shared" si="2"/>
        <v/>
      </c>
      <c r="AB22" s="32">
        <f t="shared" si="3"/>
        <v>9999</v>
      </c>
      <c r="AC22" s="34"/>
      <c r="AD22" s="32" t="str">
        <f t="shared" si="18"/>
        <v>EA</v>
      </c>
      <c r="AE22" s="32" t="str">
        <f>VLOOKUP(Z22,'ALL-Chart of Accounts'!$E:$F,2,0)</f>
        <v>Product Sales (80PRD)</v>
      </c>
      <c r="AF22" s="34"/>
      <c r="AG22" s="34"/>
      <c r="AH22" s="34"/>
      <c r="AI22" s="34"/>
      <c r="AJ22" s="34"/>
      <c r="AK22" s="34"/>
      <c r="AL22" s="32">
        <f t="shared" si="4"/>
        <v>411000</v>
      </c>
      <c r="AM22" s="32" t="str">
        <f t="shared" si="5"/>
        <v/>
      </c>
      <c r="AN22" s="32" t="str">
        <f t="shared" si="6"/>
        <v/>
      </c>
      <c r="AO22" s="34"/>
      <c r="AP22" s="32" t="str">
        <f t="shared" si="19"/>
        <v>EA</v>
      </c>
      <c r="AQ22" s="32" t="str">
        <f>VLOOKUP(AL22,'ALL-Chart of Accounts'!$E:$F,2,0)</f>
        <v>Product Sales (80PRD)</v>
      </c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2">
        <f t="shared" si="7"/>
        <v>511010</v>
      </c>
      <c r="CC22" s="32" t="str">
        <f t="shared" si="8"/>
        <v/>
      </c>
      <c r="CD22" s="34"/>
      <c r="CE22" s="34"/>
      <c r="CF22" s="32" t="str">
        <f t="shared" si="20"/>
        <v>EA</v>
      </c>
      <c r="CG22" s="32" t="str">
        <f>VLOOKUP(CB22,'ALL-Chart of Accounts'!$E:$F,2,0)</f>
        <v>Product COS (83PRD) - Material</v>
      </c>
      <c r="CH22" s="32">
        <f t="shared" si="9"/>
        <v>511020</v>
      </c>
      <c r="CI22" s="32" t="str">
        <f t="shared" si="10"/>
        <v/>
      </c>
      <c r="CJ22" s="34"/>
      <c r="CK22" s="34"/>
      <c r="CL22" s="32" t="str">
        <f t="shared" si="21"/>
        <v>EA</v>
      </c>
      <c r="CM22" s="32" t="str">
        <f>VLOOKUP(CH22,'ALL-Chart of Accounts'!$E:$F,2,0)</f>
        <v>Product COS (83PRD) - Labor</v>
      </c>
      <c r="CN22" s="32">
        <f t="shared" si="11"/>
        <v>511030</v>
      </c>
      <c r="CO22" s="32" t="str">
        <f t="shared" si="12"/>
        <v/>
      </c>
      <c r="CP22" s="34"/>
      <c r="CQ22" s="34"/>
      <c r="CR22" s="32" t="str">
        <f t="shared" si="22"/>
        <v>EA</v>
      </c>
      <c r="CS22" s="32" t="str">
        <f>VLOOKUP(CN22,'ALL-Chart of Accounts'!$E:$F,2,0)</f>
        <v>Product COS (83PRD) - Fixed OH</v>
      </c>
      <c r="CT22" s="32">
        <f t="shared" si="13"/>
        <v>511040</v>
      </c>
      <c r="CU22" s="32" t="str">
        <f t="shared" si="14"/>
        <v/>
      </c>
      <c r="CV22" s="34"/>
      <c r="CW22" s="34"/>
      <c r="CX22" s="32" t="str">
        <f t="shared" si="23"/>
        <v>EA</v>
      </c>
      <c r="CY22" s="32" t="str">
        <f>VLOOKUP(CT22,'ALL-Chart of Accounts'!$E:$F,2,0)</f>
        <v>Product COS (83PRD) - Variable OH</v>
      </c>
      <c r="CZ22" s="32">
        <f t="shared" si="15"/>
        <v>511050</v>
      </c>
      <c r="DA22" s="32" t="str">
        <f t="shared" si="16"/>
        <v/>
      </c>
      <c r="DB22" s="34"/>
      <c r="DC22" s="34"/>
      <c r="DD22" s="32" t="str">
        <f t="shared" si="24"/>
        <v>EA</v>
      </c>
      <c r="DE22" s="32" t="str">
        <f>VLOOKUP(CZ22,'ALL-Chart of Accounts'!$E:$F,2,0)</f>
        <v>Product COS (83PRD) - Outside</v>
      </c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</row>
    <row r="23" spans="1:139" s="46" customFormat="1" x14ac:dyDescent="0.35">
      <c r="A23" s="47"/>
      <c r="B23" s="47"/>
      <c r="C23" s="47">
        <v>43292</v>
      </c>
      <c r="E23" s="22" t="s">
        <v>2588</v>
      </c>
      <c r="F23" s="34" t="s">
        <v>11055</v>
      </c>
      <c r="G23" s="34" t="str">
        <f>VLOOKUP(L23,'ALL-Unit Code 4'!W:AA,4,0)&amp;"-Equipment"</f>
        <v>Fresh Produce Tech-Equipment</v>
      </c>
      <c r="H23" s="32">
        <f t="shared" si="0"/>
        <v>112400</v>
      </c>
      <c r="I23" s="34"/>
      <c r="J23" s="34"/>
      <c r="K23" s="34"/>
      <c r="L23" s="32" t="str">
        <f>IFERROR(VLOOKUP(LEFT($F23,2),'ALL-Unit Code 4'!$W:$W,1,0),VLOOKUP($D$1,Sites!$A:$B,2,0))</f>
        <v>FP</v>
      </c>
      <c r="M23" s="32" t="str">
        <f>VLOOKUP(H23,'ALL-Chart of Accounts'!$E:$F,2,0)</f>
        <v>Accounts Receivable - System</v>
      </c>
      <c r="N23" s="34"/>
      <c r="O23" s="34"/>
      <c r="P23" s="34"/>
      <c r="Q23" s="34"/>
      <c r="R23" s="34"/>
      <c r="S23" s="34"/>
      <c r="T23" s="37">
        <v>411000</v>
      </c>
      <c r="U23" s="34"/>
      <c r="V23" s="34"/>
      <c r="W23" s="34"/>
      <c r="X23" s="32" t="str">
        <f t="shared" si="17"/>
        <v>FP</v>
      </c>
      <c r="Y23" s="32" t="str">
        <f>VLOOKUP(T23,'ALL-Chart of Accounts'!$E:$F,2,0)</f>
        <v>Product Sales (80PRD)</v>
      </c>
      <c r="Z23" s="32">
        <f>T23</f>
        <v>411000</v>
      </c>
      <c r="AA23" s="32" t="str">
        <f>IF(U23="","",U23)</f>
        <v/>
      </c>
      <c r="AB23" s="32">
        <f>IF(LEFT(Z23,1)="4",9999,"")</f>
        <v>9999</v>
      </c>
      <c r="AC23" s="34"/>
      <c r="AD23" s="32" t="str">
        <f t="shared" si="18"/>
        <v>FP</v>
      </c>
      <c r="AE23" s="32" t="str">
        <f>VLOOKUP(Z23,'ALL-Chart of Accounts'!$E:$F,2,0)</f>
        <v>Product Sales (80PRD)</v>
      </c>
      <c r="AF23" s="34"/>
      <c r="AG23" s="34"/>
      <c r="AH23" s="34"/>
      <c r="AI23" s="34"/>
      <c r="AJ23" s="34"/>
      <c r="AK23" s="34"/>
      <c r="AL23" s="32">
        <f>IF(T23="","",T23)</f>
        <v>411000</v>
      </c>
      <c r="AM23" s="32" t="str">
        <f>IF(U23="","",U23)</f>
        <v/>
      </c>
      <c r="AN23" s="32" t="str">
        <f>IF(V23="","",V23)</f>
        <v/>
      </c>
      <c r="AO23" s="34"/>
      <c r="AP23" s="32" t="str">
        <f t="shared" si="19"/>
        <v>FP</v>
      </c>
      <c r="AQ23" s="32" t="str">
        <f>VLOOKUP(AL23,'ALL-Chart of Accounts'!$E:$F,2,0)</f>
        <v>Product Sales (80PRD)</v>
      </c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2">
        <f t="shared" si="7"/>
        <v>511010</v>
      </c>
      <c r="CC23" s="32" t="str">
        <f t="shared" si="8"/>
        <v/>
      </c>
      <c r="CD23" s="34"/>
      <c r="CE23" s="34"/>
      <c r="CF23" s="32" t="str">
        <f t="shared" si="20"/>
        <v>FP</v>
      </c>
      <c r="CG23" s="32" t="str">
        <f>VLOOKUP(CB23,'ALL-Chart of Accounts'!$E:$F,2,0)</f>
        <v>Product COS (83PRD) - Material</v>
      </c>
      <c r="CH23" s="32">
        <f>IF(OR($E23="Cost Collecting",$E23="Interdivisional"),CB23,CB23+10)</f>
        <v>511020</v>
      </c>
      <c r="CI23" s="32" t="str">
        <f t="shared" si="10"/>
        <v/>
      </c>
      <c r="CJ23" s="34"/>
      <c r="CK23" s="34"/>
      <c r="CL23" s="32" t="str">
        <f t="shared" si="21"/>
        <v>FP</v>
      </c>
      <c r="CM23" s="32" t="str">
        <f>VLOOKUP(CH23,'ALL-Chart of Accounts'!$E:$F,2,0)</f>
        <v>Product COS (83PRD) - Labor</v>
      </c>
      <c r="CN23" s="32">
        <f>IF(OR($E23="Cost Collecting",$E23="Interdivisional"),CH23,CH23+10)</f>
        <v>511030</v>
      </c>
      <c r="CO23" s="32" t="str">
        <f t="shared" si="12"/>
        <v/>
      </c>
      <c r="CP23" s="34"/>
      <c r="CQ23" s="34"/>
      <c r="CR23" s="32" t="str">
        <f t="shared" si="22"/>
        <v>FP</v>
      </c>
      <c r="CS23" s="32" t="str">
        <f>VLOOKUP(CN23,'ALL-Chart of Accounts'!$E:$F,2,0)</f>
        <v>Product COS (83PRD) - Fixed OH</v>
      </c>
      <c r="CT23" s="32">
        <f>IF(OR($E23="Cost Collecting",$E23="Interdivisional"),CN23,CN23+10)</f>
        <v>511040</v>
      </c>
      <c r="CU23" s="32" t="str">
        <f t="shared" si="14"/>
        <v/>
      </c>
      <c r="CV23" s="34"/>
      <c r="CW23" s="34"/>
      <c r="CX23" s="32" t="str">
        <f t="shared" si="23"/>
        <v>FP</v>
      </c>
      <c r="CY23" s="32" t="str">
        <f>VLOOKUP(CT23,'ALL-Chart of Accounts'!$E:$F,2,0)</f>
        <v>Product COS (83PRD) - Variable OH</v>
      </c>
      <c r="CZ23" s="32">
        <f>IF(OR($E23="Cost Collecting",$E23="Interdivisional"),CT23,CT23+10)</f>
        <v>511050</v>
      </c>
      <c r="DA23" s="32" t="str">
        <f t="shared" si="16"/>
        <v/>
      </c>
      <c r="DB23" s="34"/>
      <c r="DC23" s="34"/>
      <c r="DD23" s="32" t="str">
        <f t="shared" si="24"/>
        <v>FP</v>
      </c>
      <c r="DE23" s="32" t="str">
        <f>VLOOKUP(CZ23,'ALL-Chart of Accounts'!$E:$F,2,0)</f>
        <v>Product COS (83PRD) - Outside</v>
      </c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</row>
    <row r="24" spans="1:139" x14ac:dyDescent="0.35">
      <c r="C24" s="47"/>
      <c r="D24" s="46"/>
      <c r="E24" s="22" t="s">
        <v>2588</v>
      </c>
      <c r="F24" s="34" t="s">
        <v>11397</v>
      </c>
      <c r="G24" s="34" t="str">
        <f>VLOOKUP(L24,'ALL-Unit Code 4'!W:AA,4,0)&amp;"-AM Product"</f>
        <v>Fresh Produce Tech-AM Product</v>
      </c>
      <c r="H24" s="32">
        <f t="shared" si="0"/>
        <v>112400</v>
      </c>
      <c r="I24" s="34"/>
      <c r="J24" s="34"/>
      <c r="K24" s="34"/>
      <c r="L24" s="32" t="str">
        <f>IFERROR(VLOOKUP(LEFT($F24,2),'ALL-Unit Code 4'!$W:$W,1,0),VLOOKUP($D$1,Sites!$A:$B,2,0))</f>
        <v>FP</v>
      </c>
      <c r="M24" s="32" t="str">
        <f>VLOOKUP(H24,'ALL-Chart of Accounts'!$E:$F,2,0)</f>
        <v>Accounts Receivable - System</v>
      </c>
      <c r="N24" s="34"/>
      <c r="O24" s="34"/>
      <c r="P24" s="34"/>
      <c r="Q24" s="34"/>
      <c r="R24" s="34"/>
      <c r="S24" s="34"/>
      <c r="T24" s="37">
        <v>411000</v>
      </c>
      <c r="U24" s="34"/>
      <c r="V24" s="34"/>
      <c r="W24" s="34"/>
      <c r="X24" s="32" t="str">
        <f t="shared" si="17"/>
        <v>FP</v>
      </c>
      <c r="Y24" s="32" t="str">
        <f>VLOOKUP(T24,'ALL-Chart of Accounts'!$E:$F,2,0)</f>
        <v>Product Sales (80PRD)</v>
      </c>
      <c r="Z24" s="32">
        <f t="shared" si="1"/>
        <v>411000</v>
      </c>
      <c r="AA24" s="32" t="str">
        <f t="shared" si="2"/>
        <v/>
      </c>
      <c r="AB24" s="32">
        <f t="shared" si="3"/>
        <v>9999</v>
      </c>
      <c r="AC24" s="34"/>
      <c r="AD24" s="32" t="str">
        <f t="shared" si="18"/>
        <v>FP</v>
      </c>
      <c r="AE24" s="32" t="str">
        <f>VLOOKUP(Z24,'ALL-Chart of Accounts'!$E:$F,2,0)</f>
        <v>Product Sales (80PRD)</v>
      </c>
      <c r="AF24" s="34"/>
      <c r="AG24" s="34"/>
      <c r="AH24" s="34"/>
      <c r="AI24" s="34"/>
      <c r="AJ24" s="34"/>
      <c r="AK24" s="34"/>
      <c r="AL24" s="32">
        <f t="shared" si="4"/>
        <v>411000</v>
      </c>
      <c r="AM24" s="32" t="str">
        <f t="shared" si="5"/>
        <v/>
      </c>
      <c r="AN24" s="32" t="str">
        <f t="shared" si="6"/>
        <v/>
      </c>
      <c r="AO24" s="34"/>
      <c r="AP24" s="32" t="str">
        <f t="shared" si="19"/>
        <v>FP</v>
      </c>
      <c r="AQ24" s="32" t="str">
        <f>VLOOKUP(AL24,'ALL-Chart of Accounts'!$E:$F,2,0)</f>
        <v>Product Sales (80PRD)</v>
      </c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2">
        <f t="shared" si="7"/>
        <v>511010</v>
      </c>
      <c r="CC24" s="32" t="str">
        <f t="shared" si="8"/>
        <v/>
      </c>
      <c r="CD24" s="34"/>
      <c r="CE24" s="34"/>
      <c r="CF24" s="32" t="str">
        <f t="shared" si="20"/>
        <v>FP</v>
      </c>
      <c r="CG24" s="32" t="str">
        <f>VLOOKUP(CB24,'ALL-Chart of Accounts'!$E:$F,2,0)</f>
        <v>Product COS (83PRD) - Material</v>
      </c>
      <c r="CH24" s="32">
        <f t="shared" si="9"/>
        <v>511020</v>
      </c>
      <c r="CI24" s="32" t="str">
        <f t="shared" si="10"/>
        <v/>
      </c>
      <c r="CJ24" s="34"/>
      <c r="CK24" s="34"/>
      <c r="CL24" s="32" t="str">
        <f t="shared" si="21"/>
        <v>FP</v>
      </c>
      <c r="CM24" s="32" t="str">
        <f>VLOOKUP(CH24,'ALL-Chart of Accounts'!$E:$F,2,0)</f>
        <v>Product COS (83PRD) - Labor</v>
      </c>
      <c r="CN24" s="32">
        <f t="shared" si="11"/>
        <v>511030</v>
      </c>
      <c r="CO24" s="32" t="str">
        <f t="shared" si="12"/>
        <v/>
      </c>
      <c r="CP24" s="34"/>
      <c r="CQ24" s="34"/>
      <c r="CR24" s="32" t="str">
        <f t="shared" si="22"/>
        <v>FP</v>
      </c>
      <c r="CS24" s="32" t="str">
        <f>VLOOKUP(CN24,'ALL-Chart of Accounts'!$E:$F,2,0)</f>
        <v>Product COS (83PRD) - Fixed OH</v>
      </c>
      <c r="CT24" s="32">
        <f t="shared" si="13"/>
        <v>511040</v>
      </c>
      <c r="CU24" s="32" t="str">
        <f t="shared" si="14"/>
        <v/>
      </c>
      <c r="CV24" s="34"/>
      <c r="CW24" s="34"/>
      <c r="CX24" s="32" t="str">
        <f t="shared" si="23"/>
        <v>FP</v>
      </c>
      <c r="CY24" s="32" t="str">
        <f>VLOOKUP(CT24,'ALL-Chart of Accounts'!$E:$F,2,0)</f>
        <v>Product COS (83PRD) - Variable OH</v>
      </c>
      <c r="CZ24" s="32">
        <f t="shared" si="15"/>
        <v>511050</v>
      </c>
      <c r="DA24" s="32" t="str">
        <f t="shared" si="16"/>
        <v/>
      </c>
      <c r="DB24" s="34"/>
      <c r="DC24" s="34"/>
      <c r="DD24" s="32" t="str">
        <f t="shared" si="24"/>
        <v>FP</v>
      </c>
      <c r="DE24" s="32" t="str">
        <f>VLOOKUP(CZ24,'ALL-Chart of Accounts'!$E:$F,2,0)</f>
        <v>Product COS (83PRD) - Outside</v>
      </c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</row>
    <row r="25" spans="1:139" x14ac:dyDescent="0.35">
      <c r="C25" s="47">
        <v>43292</v>
      </c>
      <c r="D25" s="46"/>
      <c r="E25" s="22" t="s">
        <v>2588</v>
      </c>
      <c r="F25" s="34" t="s">
        <v>11056</v>
      </c>
      <c r="G25" s="34" t="str">
        <f>VLOOKUP(L25,'ALL-Unit Code 4'!W:AA,4,0)&amp;"-AM Product"</f>
        <v>GSE-AM Product</v>
      </c>
      <c r="H25" s="32">
        <f t="shared" si="0"/>
        <v>112400</v>
      </c>
      <c r="I25" s="34"/>
      <c r="J25" s="34"/>
      <c r="K25" s="34"/>
      <c r="L25" s="32" t="str">
        <f>IFERROR(VLOOKUP(LEFT($F25,2),'ALL-Unit Code 4'!$W:$W,1,0),VLOOKUP($D$1,Sites!$A:$B,2,0))</f>
        <v>GS</v>
      </c>
      <c r="M25" s="32" t="str">
        <f>VLOOKUP(H25,'ALL-Chart of Accounts'!$E:$F,2,0)</f>
        <v>Accounts Receivable - System</v>
      </c>
      <c r="N25" s="34"/>
      <c r="O25" s="34"/>
      <c r="P25" s="34"/>
      <c r="Q25" s="34"/>
      <c r="R25" s="34"/>
      <c r="S25" s="34"/>
      <c r="T25" s="37">
        <v>415000</v>
      </c>
      <c r="U25" s="34"/>
      <c r="V25" s="34"/>
      <c r="W25" s="34"/>
      <c r="X25" s="32" t="str">
        <f t="shared" si="17"/>
        <v>GS</v>
      </c>
      <c r="Y25" s="32" t="str">
        <f>VLOOKUP(T25,'ALL-Chart of Accounts'!$E:$F,2,0)</f>
        <v>Aftermarket Sales - Product (80PRDAFT)</v>
      </c>
      <c r="Z25" s="32">
        <f t="shared" si="1"/>
        <v>415000</v>
      </c>
      <c r="AA25" s="32" t="str">
        <f t="shared" si="2"/>
        <v/>
      </c>
      <c r="AB25" s="32">
        <f t="shared" si="3"/>
        <v>9999</v>
      </c>
      <c r="AC25" s="34"/>
      <c r="AD25" s="32" t="str">
        <f t="shared" si="18"/>
        <v>GS</v>
      </c>
      <c r="AE25" s="32" t="str">
        <f>VLOOKUP(Z25,'ALL-Chart of Accounts'!$E:$F,2,0)</f>
        <v>Aftermarket Sales - Product (80PRDAFT)</v>
      </c>
      <c r="AF25" s="34"/>
      <c r="AG25" s="34"/>
      <c r="AH25" s="34"/>
      <c r="AI25" s="34"/>
      <c r="AJ25" s="34"/>
      <c r="AK25" s="34"/>
      <c r="AL25" s="32">
        <f t="shared" si="4"/>
        <v>415000</v>
      </c>
      <c r="AM25" s="32" t="str">
        <f t="shared" si="5"/>
        <v/>
      </c>
      <c r="AN25" s="32" t="str">
        <f t="shared" si="6"/>
        <v/>
      </c>
      <c r="AO25" s="34"/>
      <c r="AP25" s="32" t="str">
        <f t="shared" si="19"/>
        <v>GS</v>
      </c>
      <c r="AQ25" s="32" t="str">
        <f>VLOOKUP(AL25,'ALL-Chart of Accounts'!$E:$F,2,0)</f>
        <v>Aftermarket Sales - Product (80PRDAFT)</v>
      </c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2">
        <f t="shared" si="7"/>
        <v>515010</v>
      </c>
      <c r="CC25" s="32" t="str">
        <f t="shared" si="8"/>
        <v/>
      </c>
      <c r="CD25" s="34"/>
      <c r="CE25" s="34"/>
      <c r="CF25" s="32" t="str">
        <f t="shared" si="20"/>
        <v>GS</v>
      </c>
      <c r="CG25" s="32" t="str">
        <f>VLOOKUP(CB25,'ALL-Chart of Accounts'!$E:$F,2,0)</f>
        <v>AM COS - Product (83PRDAFT) - Material</v>
      </c>
      <c r="CH25" s="32">
        <f t="shared" si="9"/>
        <v>515020</v>
      </c>
      <c r="CI25" s="32" t="str">
        <f t="shared" si="10"/>
        <v/>
      </c>
      <c r="CJ25" s="34"/>
      <c r="CK25" s="34"/>
      <c r="CL25" s="32" t="str">
        <f t="shared" si="21"/>
        <v>GS</v>
      </c>
      <c r="CM25" s="32" t="str">
        <f>VLOOKUP(CH25,'ALL-Chart of Accounts'!$E:$F,2,0)</f>
        <v>AM COS - Product (83PRDAFT) - Labor</v>
      </c>
      <c r="CN25" s="32">
        <f t="shared" si="11"/>
        <v>515030</v>
      </c>
      <c r="CO25" s="32" t="str">
        <f t="shared" si="12"/>
        <v/>
      </c>
      <c r="CP25" s="34"/>
      <c r="CQ25" s="34"/>
      <c r="CR25" s="32" t="str">
        <f t="shared" si="22"/>
        <v>GS</v>
      </c>
      <c r="CS25" s="32" t="str">
        <f>VLOOKUP(CN25,'ALL-Chart of Accounts'!$E:$F,2,0)</f>
        <v>AM COS - Product (83PRDAFT) - Fixed OH</v>
      </c>
      <c r="CT25" s="32">
        <f t="shared" si="13"/>
        <v>515040</v>
      </c>
      <c r="CU25" s="32" t="str">
        <f t="shared" si="14"/>
        <v/>
      </c>
      <c r="CV25" s="34"/>
      <c r="CW25" s="34"/>
      <c r="CX25" s="32" t="str">
        <f t="shared" si="23"/>
        <v>GS</v>
      </c>
      <c r="CY25" s="32" t="str">
        <f>VLOOKUP(CT25,'ALL-Chart of Accounts'!$E:$F,2,0)</f>
        <v>AM COS - Product (83PRDAFT) - Var OH</v>
      </c>
      <c r="CZ25" s="32">
        <f t="shared" si="15"/>
        <v>515050</v>
      </c>
      <c r="DA25" s="32" t="str">
        <f t="shared" si="16"/>
        <v/>
      </c>
      <c r="DB25" s="34"/>
      <c r="DC25" s="34"/>
      <c r="DD25" s="32" t="str">
        <f t="shared" si="24"/>
        <v>GS</v>
      </c>
      <c r="DE25" s="32" t="str">
        <f>VLOOKUP(CZ25,'ALL-Chart of Accounts'!$E:$F,2,0)</f>
        <v>AM COS - Product (83PRDAFT) - Outside</v>
      </c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</row>
    <row r="26" spans="1:139" s="46" customFormat="1" x14ac:dyDescent="0.35">
      <c r="A26" s="47"/>
      <c r="B26" s="47"/>
      <c r="C26" s="47">
        <v>43292</v>
      </c>
      <c r="E26" s="22" t="s">
        <v>2586</v>
      </c>
      <c r="F26" s="34" t="s">
        <v>11057</v>
      </c>
      <c r="G26" s="34" t="str">
        <f>VLOOKUP(L26,'ALL-Unit Code 4'!W:AA,4,0)&amp;"-Equipment-"&amp;MID(M26,FIND("-",M26,1)+2,99)</f>
        <v>GSE-Equipment-Orlando</v>
      </c>
      <c r="H26" s="32">
        <f t="shared" si="0"/>
        <v>124100</v>
      </c>
      <c r="I26" s="34"/>
      <c r="J26" s="34"/>
      <c r="K26" s="34"/>
      <c r="L26" s="32" t="str">
        <f>IFERROR(VLOOKUP(LEFT($F26,2),'ALL-Unit Code 4'!$W:$W,1,0),VLOOKUP($D$1,Sites!$A:$B,2,0))</f>
        <v>GS</v>
      </c>
      <c r="M26" s="32" t="str">
        <f>VLOOKUP(H26,'ALL-Chart of Accounts'!$E:$F,2,0)</f>
        <v>IC AR - Orlando</v>
      </c>
      <c r="N26" s="34"/>
      <c r="O26" s="34"/>
      <c r="P26" s="34"/>
      <c r="Q26" s="34"/>
      <c r="R26" s="34"/>
      <c r="S26" s="34"/>
      <c r="T26" s="32">
        <f>IF($E26="Interdivisional",VALUE("124"&amp;RIGHT($F26,3)),IF($E26&amp;MID($F26,3,1)="IntercompanyA",425000,IF($E26&amp;MID($F26,3,1)="IntercompanyE",421000,IF($E26&amp;MID($F26,3,1)="IntercompanyS",428000,IF($E26&amp;MID($F26,3,1)="IntercompanyR",427000)))))</f>
        <v>421000</v>
      </c>
      <c r="U26" s="32">
        <f>VALUE(9&amp;RIGHT($F26,3))</f>
        <v>9100</v>
      </c>
      <c r="V26" s="34"/>
      <c r="W26" s="34"/>
      <c r="X26" s="32" t="str">
        <f t="shared" si="17"/>
        <v>GS</v>
      </c>
      <c r="Y26" s="32" t="str">
        <f>VLOOKUP(T26,'ALL-Chart of Accounts'!$E:$F,2,0)</f>
        <v>IC Product Sales (I82COS)</v>
      </c>
      <c r="Z26" s="32">
        <f>T26</f>
        <v>421000</v>
      </c>
      <c r="AA26" s="32">
        <f>IF(U26="","",U26)</f>
        <v>9100</v>
      </c>
      <c r="AB26" s="32">
        <f>IF(LEFT(Z26,1)="4",9999,"")</f>
        <v>9999</v>
      </c>
      <c r="AC26" s="34"/>
      <c r="AD26" s="32" t="str">
        <f t="shared" si="18"/>
        <v>GS</v>
      </c>
      <c r="AE26" s="32" t="str">
        <f>VLOOKUP(Z26,'ALL-Chart of Accounts'!$E:$F,2,0)</f>
        <v>IC Product Sales (I82COS)</v>
      </c>
      <c r="AF26" s="34"/>
      <c r="AG26" s="34"/>
      <c r="AH26" s="34"/>
      <c r="AI26" s="34"/>
      <c r="AJ26" s="34"/>
      <c r="AK26" s="34"/>
      <c r="AL26" s="32">
        <f t="shared" ref="AL26:AN27" si="25">IF(T26="","",T26)</f>
        <v>421000</v>
      </c>
      <c r="AM26" s="32">
        <f t="shared" si="25"/>
        <v>9100</v>
      </c>
      <c r="AN26" s="32" t="str">
        <f t="shared" si="25"/>
        <v/>
      </c>
      <c r="AO26" s="34"/>
      <c r="AP26" s="32" t="str">
        <f t="shared" si="19"/>
        <v>GS</v>
      </c>
      <c r="AQ26" s="32" t="str">
        <f>VLOOKUP(AL26,'ALL-Chart of Accounts'!$E:$F,2,0)</f>
        <v>IC Product Sales (I82COS)</v>
      </c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2">
        <f t="shared" si="7"/>
        <v>521010</v>
      </c>
      <c r="CC26" s="32">
        <f t="shared" si="8"/>
        <v>9100</v>
      </c>
      <c r="CD26" s="34"/>
      <c r="CE26" s="34"/>
      <c r="CF26" s="32" t="str">
        <f t="shared" si="20"/>
        <v>GS</v>
      </c>
      <c r="CG26" s="32" t="str">
        <f>VLOOKUP(CB26,'ALL-Chart of Accounts'!$E:$F,2,0)</f>
        <v>IC Product COS (I85COS) - Material</v>
      </c>
      <c r="CH26" s="32">
        <f>IF(OR($E26="Cost Collecting",$E26="Interdivisional"),CB26,CB26+10)</f>
        <v>521020</v>
      </c>
      <c r="CI26" s="32">
        <f t="shared" si="10"/>
        <v>9100</v>
      </c>
      <c r="CJ26" s="34"/>
      <c r="CK26" s="34"/>
      <c r="CL26" s="32" t="str">
        <f t="shared" si="21"/>
        <v>GS</v>
      </c>
      <c r="CM26" s="32" t="str">
        <f>VLOOKUP(CH26,'ALL-Chart of Accounts'!$E:$F,2,0)</f>
        <v>IC Product COS (I85COS) - Labor</v>
      </c>
      <c r="CN26" s="32">
        <f>IF(OR($E26="Cost Collecting",$E26="Interdivisional"),CH26,CH26+10)</f>
        <v>521030</v>
      </c>
      <c r="CO26" s="32">
        <f t="shared" si="12"/>
        <v>9100</v>
      </c>
      <c r="CP26" s="34"/>
      <c r="CQ26" s="34"/>
      <c r="CR26" s="32" t="str">
        <f t="shared" si="22"/>
        <v>GS</v>
      </c>
      <c r="CS26" s="32" t="str">
        <f>VLOOKUP(CN26,'ALL-Chart of Accounts'!$E:$F,2,0)</f>
        <v>IC Product COS (I85COS) - Fixed OH</v>
      </c>
      <c r="CT26" s="32">
        <f>IF(OR($E26="Cost Collecting",$E26="Interdivisional"),CN26,CN26+10)</f>
        <v>521040</v>
      </c>
      <c r="CU26" s="32">
        <f t="shared" si="14"/>
        <v>9100</v>
      </c>
      <c r="CV26" s="34"/>
      <c r="CW26" s="34"/>
      <c r="CX26" s="32" t="str">
        <f t="shared" si="23"/>
        <v>GS</v>
      </c>
      <c r="CY26" s="32" t="str">
        <f>VLOOKUP(CT26,'ALL-Chart of Accounts'!$E:$F,2,0)</f>
        <v>IC Product COS (I85COS) - Variable OH</v>
      </c>
      <c r="CZ26" s="32">
        <f>IF(OR($E26="Cost Collecting",$E26="Interdivisional"),CT26,CT26+10)</f>
        <v>521050</v>
      </c>
      <c r="DA26" s="32">
        <f t="shared" si="16"/>
        <v>9100</v>
      </c>
      <c r="DB26" s="34"/>
      <c r="DC26" s="34"/>
      <c r="DD26" s="32" t="str">
        <f t="shared" si="24"/>
        <v>GS</v>
      </c>
      <c r="DE26" s="32" t="str">
        <f>VLOOKUP(CZ26,'ALL-Chart of Accounts'!$E:$F,2,0)</f>
        <v>IC Product COS (I85COS) - Outside</v>
      </c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</row>
    <row r="27" spans="1:139" s="46" customFormat="1" x14ac:dyDescent="0.35">
      <c r="A27" s="47"/>
      <c r="B27" s="47"/>
      <c r="C27" s="47"/>
      <c r="E27" s="22" t="s">
        <v>2586</v>
      </c>
      <c r="F27" s="34" t="s">
        <v>11400</v>
      </c>
      <c r="G27" s="34" t="str">
        <f>VLOOKUP(L27,'ALL-Unit Code 4'!W:AA,4,0)&amp;"-Equipment-"&amp;MID(M27,FIND("-",M27,1)+2,99)</f>
        <v>GSE-Equipment-Singapore</v>
      </c>
      <c r="H27" s="32">
        <f t="shared" si="0"/>
        <v>124500</v>
      </c>
      <c r="I27" s="34"/>
      <c r="J27" s="34"/>
      <c r="K27" s="34"/>
      <c r="L27" s="32" t="str">
        <f>IFERROR(VLOOKUP(LEFT($F27,2),'ALL-Unit Code 4'!$W:$W,1,0),VLOOKUP($D$1,Sites!$A:$B,2,0))</f>
        <v>GS</v>
      </c>
      <c r="M27" s="32" t="str">
        <f>VLOOKUP(H27,'ALL-Chart of Accounts'!$E:$F,2,0)</f>
        <v>IC AR - Singapore</v>
      </c>
      <c r="N27" s="34"/>
      <c r="O27" s="34"/>
      <c r="P27" s="34"/>
      <c r="Q27" s="34"/>
      <c r="R27" s="34"/>
      <c r="S27" s="34"/>
      <c r="T27" s="32">
        <f>IF($E27="Interdivisional",VALUE("124"&amp;RIGHT($F27,3)),IF($E27&amp;MID($F27,3,1)="IntercompanyA",425000,IF($E27&amp;MID($F27,3,1)="IntercompanyE",421000,IF($E27&amp;MID($F27,3,1)="IntercompanyS",428000,IF($E27&amp;MID($F27,3,1)="IntercompanyR",427000)))))</f>
        <v>421000</v>
      </c>
      <c r="U27" s="32">
        <f>VALUE(9&amp;RIGHT($F27,3))</f>
        <v>9500</v>
      </c>
      <c r="V27" s="34"/>
      <c r="W27" s="34"/>
      <c r="X27" s="32" t="str">
        <f t="shared" si="17"/>
        <v>GS</v>
      </c>
      <c r="Y27" s="32" t="str">
        <f>VLOOKUP(T27,'ALL-Chart of Accounts'!$E:$F,2,0)</f>
        <v>IC Product Sales (I82COS)</v>
      </c>
      <c r="Z27" s="32">
        <f>T27</f>
        <v>421000</v>
      </c>
      <c r="AA27" s="32">
        <f>IF(U27="","",U27)</f>
        <v>9500</v>
      </c>
      <c r="AB27" s="32">
        <f>IF(LEFT(Z27,1)="4",9999,"")</f>
        <v>9999</v>
      </c>
      <c r="AC27" s="34"/>
      <c r="AD27" s="32" t="str">
        <f t="shared" si="18"/>
        <v>GS</v>
      </c>
      <c r="AE27" s="32" t="str">
        <f>VLOOKUP(Z27,'ALL-Chart of Accounts'!$E:$F,2,0)</f>
        <v>IC Product Sales (I82COS)</v>
      </c>
      <c r="AF27" s="34"/>
      <c r="AG27" s="34"/>
      <c r="AH27" s="34"/>
      <c r="AI27" s="34"/>
      <c r="AJ27" s="34"/>
      <c r="AK27" s="34"/>
      <c r="AL27" s="32">
        <f t="shared" si="25"/>
        <v>421000</v>
      </c>
      <c r="AM27" s="32">
        <f t="shared" si="25"/>
        <v>9500</v>
      </c>
      <c r="AN27" s="32" t="str">
        <f t="shared" si="25"/>
        <v/>
      </c>
      <c r="AO27" s="34"/>
      <c r="AP27" s="32" t="str">
        <f t="shared" si="19"/>
        <v>GS</v>
      </c>
      <c r="AQ27" s="32" t="str">
        <f>VLOOKUP(AL27,'ALL-Chart of Accounts'!$E:$F,2,0)</f>
        <v>IC Product Sales (I82COS)</v>
      </c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2">
        <f t="shared" si="7"/>
        <v>521010</v>
      </c>
      <c r="CC27" s="32">
        <f t="shared" si="8"/>
        <v>9500</v>
      </c>
      <c r="CD27" s="34"/>
      <c r="CE27" s="34"/>
      <c r="CF27" s="32" t="str">
        <f t="shared" si="20"/>
        <v>GS</v>
      </c>
      <c r="CG27" s="32" t="str">
        <f>VLOOKUP(CB27,'ALL-Chart of Accounts'!$E:$F,2,0)</f>
        <v>IC Product COS (I85COS) - Material</v>
      </c>
      <c r="CH27" s="32">
        <f>IF(OR($E27="Cost Collecting",$E27="Interdivisional"),CB27,CB27+10)</f>
        <v>521020</v>
      </c>
      <c r="CI27" s="32">
        <f t="shared" si="10"/>
        <v>9500</v>
      </c>
      <c r="CJ27" s="34"/>
      <c r="CK27" s="34"/>
      <c r="CL27" s="32" t="str">
        <f t="shared" si="21"/>
        <v>GS</v>
      </c>
      <c r="CM27" s="32" t="str">
        <f>VLOOKUP(CH27,'ALL-Chart of Accounts'!$E:$F,2,0)</f>
        <v>IC Product COS (I85COS) - Labor</v>
      </c>
      <c r="CN27" s="32">
        <f>IF(OR($E27="Cost Collecting",$E27="Interdivisional"),CH27,CH27+10)</f>
        <v>521030</v>
      </c>
      <c r="CO27" s="32">
        <f t="shared" si="12"/>
        <v>9500</v>
      </c>
      <c r="CP27" s="34"/>
      <c r="CQ27" s="34"/>
      <c r="CR27" s="32" t="str">
        <f t="shared" si="22"/>
        <v>GS</v>
      </c>
      <c r="CS27" s="32" t="str">
        <f>VLOOKUP(CN27,'ALL-Chart of Accounts'!$E:$F,2,0)</f>
        <v>IC Product COS (I85COS) - Fixed OH</v>
      </c>
      <c r="CT27" s="32">
        <f>IF(OR($E27="Cost Collecting",$E27="Interdivisional"),CN27,CN27+10)</f>
        <v>521040</v>
      </c>
      <c r="CU27" s="32">
        <f t="shared" si="14"/>
        <v>9500</v>
      </c>
      <c r="CV27" s="34"/>
      <c r="CW27" s="34"/>
      <c r="CX27" s="32" t="str">
        <f t="shared" si="23"/>
        <v>GS</v>
      </c>
      <c r="CY27" s="32" t="str">
        <f>VLOOKUP(CT27,'ALL-Chart of Accounts'!$E:$F,2,0)</f>
        <v>IC Product COS (I85COS) - Variable OH</v>
      </c>
      <c r="CZ27" s="32">
        <f>IF(OR($E27="Cost Collecting",$E27="Interdivisional"),CT27,CT27+10)</f>
        <v>521050</v>
      </c>
      <c r="DA27" s="32">
        <f t="shared" si="16"/>
        <v>9500</v>
      </c>
      <c r="DB27" s="34"/>
      <c r="DC27" s="34"/>
      <c r="DD27" s="32" t="str">
        <f t="shared" si="24"/>
        <v>GS</v>
      </c>
      <c r="DE27" s="32" t="str">
        <f>VLOOKUP(CZ27,'ALL-Chart of Accounts'!$E:$F,2,0)</f>
        <v>IC Product COS (I85COS) - Outside</v>
      </c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</row>
    <row r="28" spans="1:139" x14ac:dyDescent="0.35">
      <c r="C28" s="47"/>
      <c r="D28" s="46"/>
      <c r="E28" s="22" t="s">
        <v>2586</v>
      </c>
      <c r="F28" s="34" t="s">
        <v>11401</v>
      </c>
      <c r="G28" s="34" t="str">
        <f>VLOOKUP(L28,'ALL-Unit Code 4'!W:AA,4,0)&amp;"-Equipment-"&amp;MID(M28,FIND("-",M28,1)+2,99)</f>
        <v>GSE-Equipment-Australia</v>
      </c>
      <c r="H28" s="32">
        <f t="shared" si="0"/>
        <v>124530</v>
      </c>
      <c r="I28" s="34"/>
      <c r="J28" s="34"/>
      <c r="K28" s="34"/>
      <c r="L28" s="32" t="str">
        <f>IFERROR(VLOOKUP(LEFT($F28,2),'ALL-Unit Code 4'!$W:$W,1,0),VLOOKUP($D$1,Sites!$A:$B,2,0))</f>
        <v>GS</v>
      </c>
      <c r="M28" s="32" t="str">
        <f>VLOOKUP(H28,'ALL-Chart of Accounts'!$E:$F,2,0)</f>
        <v>IC AR - Australia</v>
      </c>
      <c r="N28" s="34"/>
      <c r="O28" s="34"/>
      <c r="P28" s="34"/>
      <c r="Q28" s="34"/>
      <c r="R28" s="34"/>
      <c r="S28" s="34"/>
      <c r="T28" s="32">
        <f>IF($E28="Interdivisional",VALUE("124"&amp;RIGHT($F28,3)),IF($E28&amp;MID($F28,3,1)="IntercompanyA",425000,IF($E28&amp;MID($F28,3,1)="IntercompanyE",421000,IF($E28&amp;MID($F28,3,1)="IntercompanyS",428000,IF($E28&amp;MID($F28,3,1)="IntercompanyR",427000)))))</f>
        <v>421000</v>
      </c>
      <c r="U28" s="32">
        <f>VALUE(9&amp;RIGHT($F28,3))</f>
        <v>9530</v>
      </c>
      <c r="V28" s="34"/>
      <c r="W28" s="34"/>
      <c r="X28" s="32" t="str">
        <f t="shared" si="17"/>
        <v>GS</v>
      </c>
      <c r="Y28" s="32" t="str">
        <f>VLOOKUP(T28,'ALL-Chart of Accounts'!$E:$F,2,0)</f>
        <v>IC Product Sales (I82COS)</v>
      </c>
      <c r="Z28" s="32">
        <f t="shared" si="1"/>
        <v>421000</v>
      </c>
      <c r="AA28" s="32">
        <f t="shared" si="2"/>
        <v>9530</v>
      </c>
      <c r="AB28" s="32">
        <f t="shared" si="3"/>
        <v>9999</v>
      </c>
      <c r="AC28" s="34"/>
      <c r="AD28" s="32" t="str">
        <f t="shared" si="18"/>
        <v>GS</v>
      </c>
      <c r="AE28" s="32" t="str">
        <f>VLOOKUP(Z28,'ALL-Chart of Accounts'!$E:$F,2,0)</f>
        <v>IC Product Sales (I82COS)</v>
      </c>
      <c r="AF28" s="34"/>
      <c r="AG28" s="34"/>
      <c r="AH28" s="34"/>
      <c r="AI28" s="34"/>
      <c r="AJ28" s="34"/>
      <c r="AK28" s="34"/>
      <c r="AL28" s="32">
        <f t="shared" si="4"/>
        <v>421000</v>
      </c>
      <c r="AM28" s="32">
        <f t="shared" si="5"/>
        <v>9530</v>
      </c>
      <c r="AN28" s="32" t="str">
        <f t="shared" si="6"/>
        <v/>
      </c>
      <c r="AO28" s="34"/>
      <c r="AP28" s="32" t="str">
        <f t="shared" si="19"/>
        <v>GS</v>
      </c>
      <c r="AQ28" s="32" t="str">
        <f>VLOOKUP(AL28,'ALL-Chart of Accounts'!$E:$F,2,0)</f>
        <v>IC Product Sales (I82COS)</v>
      </c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2">
        <f t="shared" si="7"/>
        <v>521010</v>
      </c>
      <c r="CC28" s="32">
        <f t="shared" si="8"/>
        <v>9530</v>
      </c>
      <c r="CD28" s="34"/>
      <c r="CE28" s="34"/>
      <c r="CF28" s="32" t="str">
        <f t="shared" si="20"/>
        <v>GS</v>
      </c>
      <c r="CG28" s="32" t="str">
        <f>VLOOKUP(CB28,'ALL-Chart of Accounts'!$E:$F,2,0)</f>
        <v>IC Product COS (I85COS) - Material</v>
      </c>
      <c r="CH28" s="32">
        <f t="shared" si="9"/>
        <v>521020</v>
      </c>
      <c r="CI28" s="32">
        <f t="shared" si="10"/>
        <v>9530</v>
      </c>
      <c r="CJ28" s="34"/>
      <c r="CK28" s="34"/>
      <c r="CL28" s="32" t="str">
        <f t="shared" si="21"/>
        <v>GS</v>
      </c>
      <c r="CM28" s="32" t="str">
        <f>VLOOKUP(CH28,'ALL-Chart of Accounts'!$E:$F,2,0)</f>
        <v>IC Product COS (I85COS) - Labor</v>
      </c>
      <c r="CN28" s="32">
        <f t="shared" si="11"/>
        <v>521030</v>
      </c>
      <c r="CO28" s="32">
        <f t="shared" si="12"/>
        <v>9530</v>
      </c>
      <c r="CP28" s="34"/>
      <c r="CQ28" s="34"/>
      <c r="CR28" s="32" t="str">
        <f t="shared" si="22"/>
        <v>GS</v>
      </c>
      <c r="CS28" s="32" t="str">
        <f>VLOOKUP(CN28,'ALL-Chart of Accounts'!$E:$F,2,0)</f>
        <v>IC Product COS (I85COS) - Fixed OH</v>
      </c>
      <c r="CT28" s="32">
        <f t="shared" si="13"/>
        <v>521040</v>
      </c>
      <c r="CU28" s="32">
        <f t="shared" si="14"/>
        <v>9530</v>
      </c>
      <c r="CV28" s="34"/>
      <c r="CW28" s="34"/>
      <c r="CX28" s="32" t="str">
        <f t="shared" si="23"/>
        <v>GS</v>
      </c>
      <c r="CY28" s="32" t="str">
        <f>VLOOKUP(CT28,'ALL-Chart of Accounts'!$E:$F,2,0)</f>
        <v>IC Product COS (I85COS) - Variable OH</v>
      </c>
      <c r="CZ28" s="32">
        <f t="shared" si="15"/>
        <v>521050</v>
      </c>
      <c r="DA28" s="32">
        <f t="shared" si="16"/>
        <v>9530</v>
      </c>
      <c r="DB28" s="34"/>
      <c r="DC28" s="34"/>
      <c r="DD28" s="32" t="str">
        <f t="shared" si="24"/>
        <v>GS</v>
      </c>
      <c r="DE28" s="32" t="str">
        <f>VLOOKUP(CZ28,'ALL-Chart of Accounts'!$E:$F,2,0)</f>
        <v>IC Product COS (I85COS) - Outside</v>
      </c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</row>
    <row r="29" spans="1:139" x14ac:dyDescent="0.35">
      <c r="C29" s="47">
        <v>43292</v>
      </c>
      <c r="D29" s="46"/>
      <c r="E29" s="22" t="s">
        <v>2588</v>
      </c>
      <c r="F29" s="34" t="s">
        <v>11058</v>
      </c>
      <c r="G29" s="34" t="str">
        <f>VLOOKUP(L29,'ALL-Unit Code 4'!W:AA,4,0)&amp;"-Equipment"</f>
        <v>GSE-Equipment</v>
      </c>
      <c r="H29" s="32">
        <f t="shared" si="0"/>
        <v>112400</v>
      </c>
      <c r="I29" s="34"/>
      <c r="J29" s="34"/>
      <c r="K29" s="34"/>
      <c r="L29" s="32" t="str">
        <f>IFERROR(VLOOKUP(LEFT($F29,2),'ALL-Unit Code 4'!$W:$W,1,0),VLOOKUP($D$1,Sites!$A:$B,2,0))</f>
        <v>GS</v>
      </c>
      <c r="M29" s="32" t="str">
        <f>VLOOKUP(H29,'ALL-Chart of Accounts'!$E:$F,2,0)</f>
        <v>Accounts Receivable - System</v>
      </c>
      <c r="N29" s="34"/>
      <c r="O29" s="34"/>
      <c r="P29" s="34"/>
      <c r="Q29" s="34"/>
      <c r="R29" s="34"/>
      <c r="S29" s="34"/>
      <c r="T29" s="37">
        <v>411000</v>
      </c>
      <c r="U29" s="34"/>
      <c r="V29" s="34"/>
      <c r="W29" s="34"/>
      <c r="X29" s="32" t="str">
        <f t="shared" si="17"/>
        <v>GS</v>
      </c>
      <c r="Y29" s="32" t="str">
        <f>VLOOKUP(T29,'ALL-Chart of Accounts'!$E:$F,2,0)</f>
        <v>Product Sales (80PRD)</v>
      </c>
      <c r="Z29" s="32">
        <f t="shared" si="1"/>
        <v>411000</v>
      </c>
      <c r="AA29" s="32" t="str">
        <f t="shared" si="2"/>
        <v/>
      </c>
      <c r="AB29" s="32">
        <f t="shared" si="3"/>
        <v>9999</v>
      </c>
      <c r="AC29" s="34"/>
      <c r="AD29" s="32" t="str">
        <f t="shared" si="18"/>
        <v>GS</v>
      </c>
      <c r="AE29" s="32" t="str">
        <f>VLOOKUP(Z29,'ALL-Chart of Accounts'!$E:$F,2,0)</f>
        <v>Product Sales (80PRD)</v>
      </c>
      <c r="AF29" s="34"/>
      <c r="AG29" s="34"/>
      <c r="AH29" s="34"/>
      <c r="AI29" s="34"/>
      <c r="AJ29" s="34"/>
      <c r="AK29" s="34"/>
      <c r="AL29" s="32">
        <f t="shared" si="4"/>
        <v>411000</v>
      </c>
      <c r="AM29" s="32" t="str">
        <f t="shared" si="5"/>
        <v/>
      </c>
      <c r="AN29" s="32" t="str">
        <f t="shared" si="6"/>
        <v/>
      </c>
      <c r="AO29" s="34"/>
      <c r="AP29" s="32" t="str">
        <f t="shared" si="19"/>
        <v>GS</v>
      </c>
      <c r="AQ29" s="32" t="str">
        <f>VLOOKUP(AL29,'ALL-Chart of Accounts'!$E:$F,2,0)</f>
        <v>Product Sales (80PRD)</v>
      </c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2">
        <f t="shared" si="7"/>
        <v>511010</v>
      </c>
      <c r="CC29" s="32" t="str">
        <f t="shared" si="8"/>
        <v/>
      </c>
      <c r="CD29" s="34"/>
      <c r="CE29" s="34"/>
      <c r="CF29" s="32" t="str">
        <f t="shared" si="20"/>
        <v>GS</v>
      </c>
      <c r="CG29" s="32" t="str">
        <f>VLOOKUP(CB29,'ALL-Chart of Accounts'!$E:$F,2,0)</f>
        <v>Product COS (83PRD) - Material</v>
      </c>
      <c r="CH29" s="32">
        <f t="shared" si="9"/>
        <v>511020</v>
      </c>
      <c r="CI29" s="32" t="str">
        <f t="shared" si="10"/>
        <v/>
      </c>
      <c r="CJ29" s="34"/>
      <c r="CK29" s="34"/>
      <c r="CL29" s="32" t="str">
        <f t="shared" si="21"/>
        <v>GS</v>
      </c>
      <c r="CM29" s="32" t="str">
        <f>VLOOKUP(CH29,'ALL-Chart of Accounts'!$E:$F,2,0)</f>
        <v>Product COS (83PRD) - Labor</v>
      </c>
      <c r="CN29" s="32">
        <f t="shared" si="11"/>
        <v>511030</v>
      </c>
      <c r="CO29" s="32" t="str">
        <f t="shared" si="12"/>
        <v/>
      </c>
      <c r="CP29" s="34"/>
      <c r="CQ29" s="34"/>
      <c r="CR29" s="32" t="str">
        <f t="shared" si="22"/>
        <v>GS</v>
      </c>
      <c r="CS29" s="32" t="str">
        <f>VLOOKUP(CN29,'ALL-Chart of Accounts'!$E:$F,2,0)</f>
        <v>Product COS (83PRD) - Fixed OH</v>
      </c>
      <c r="CT29" s="32">
        <f t="shared" si="13"/>
        <v>511040</v>
      </c>
      <c r="CU29" s="32" t="str">
        <f t="shared" si="14"/>
        <v/>
      </c>
      <c r="CV29" s="34"/>
      <c r="CW29" s="34"/>
      <c r="CX29" s="32" t="str">
        <f t="shared" si="23"/>
        <v>GS</v>
      </c>
      <c r="CY29" s="32" t="str">
        <f>VLOOKUP(CT29,'ALL-Chart of Accounts'!$E:$F,2,0)</f>
        <v>Product COS (83PRD) - Variable OH</v>
      </c>
      <c r="CZ29" s="32">
        <f t="shared" si="15"/>
        <v>511050</v>
      </c>
      <c r="DA29" s="32" t="str">
        <f t="shared" si="16"/>
        <v/>
      </c>
      <c r="DB29" s="34"/>
      <c r="DC29" s="34"/>
      <c r="DD29" s="32" t="str">
        <f t="shared" si="24"/>
        <v>GS</v>
      </c>
      <c r="DE29" s="32" t="str">
        <f>VLOOKUP(CZ29,'ALL-Chart of Accounts'!$E:$F,2,0)</f>
        <v>Product COS (83PRD) - Outside</v>
      </c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</row>
    <row r="30" spans="1:139" x14ac:dyDescent="0.35">
      <c r="C30" s="47">
        <v>43292</v>
      </c>
      <c r="D30" s="46"/>
      <c r="E30" s="22" t="s">
        <v>2588</v>
      </c>
      <c r="F30" s="34" t="s">
        <v>11059</v>
      </c>
      <c r="G30" s="34" t="str">
        <f>VLOOKUP(L30,'ALL-Unit Code 4'!W:AA,4,0)&amp;"-Lease"</f>
        <v>GSE-Lease</v>
      </c>
      <c r="H30" s="32">
        <f t="shared" si="0"/>
        <v>112400</v>
      </c>
      <c r="I30" s="34"/>
      <c r="J30" s="34"/>
      <c r="K30" s="34"/>
      <c r="L30" s="32" t="str">
        <f>IFERROR(VLOOKUP(LEFT($F30,2),'ALL-Unit Code 4'!$W:$W,1,0),VLOOKUP($D$1,Sites!$A:$B,2,0))</f>
        <v>GS</v>
      </c>
      <c r="M30" s="32" t="str">
        <f>VLOOKUP(H30,'ALL-Chart of Accounts'!$E:$F,2,0)</f>
        <v>Accounts Receivable - System</v>
      </c>
      <c r="N30" s="34"/>
      <c r="O30" s="34"/>
      <c r="P30" s="34"/>
      <c r="Q30" s="34"/>
      <c r="R30" s="34"/>
      <c r="S30" s="34"/>
      <c r="T30" s="37">
        <v>413000</v>
      </c>
      <c r="U30" s="34"/>
      <c r="V30" s="34"/>
      <c r="W30" s="34"/>
      <c r="X30" s="32" t="str">
        <f t="shared" si="17"/>
        <v>GS</v>
      </c>
      <c r="Y30" s="32" t="str">
        <f>VLOOKUP(T30,'ALL-Chart of Accounts'!$E:$F,2,0)</f>
        <v>Oper Lease Rev - Fixed Pmt (80LSE1)</v>
      </c>
      <c r="Z30" s="32">
        <f t="shared" si="1"/>
        <v>413000</v>
      </c>
      <c r="AA30" s="32" t="str">
        <f t="shared" si="2"/>
        <v/>
      </c>
      <c r="AB30" s="32">
        <f t="shared" si="3"/>
        <v>9999</v>
      </c>
      <c r="AC30" s="34"/>
      <c r="AD30" s="32" t="str">
        <f t="shared" si="18"/>
        <v>GS</v>
      </c>
      <c r="AE30" s="32" t="str">
        <f>VLOOKUP(Z30,'ALL-Chart of Accounts'!$E:$F,2,0)</f>
        <v>Oper Lease Rev - Fixed Pmt (80LSE1)</v>
      </c>
      <c r="AF30" s="34"/>
      <c r="AG30" s="34"/>
      <c r="AH30" s="34"/>
      <c r="AI30" s="34"/>
      <c r="AJ30" s="34"/>
      <c r="AK30" s="34"/>
      <c r="AL30" s="32">
        <f t="shared" si="4"/>
        <v>413000</v>
      </c>
      <c r="AM30" s="32" t="str">
        <f t="shared" si="5"/>
        <v/>
      </c>
      <c r="AN30" s="32" t="str">
        <f t="shared" si="6"/>
        <v/>
      </c>
      <c r="AO30" s="34"/>
      <c r="AP30" s="32" t="str">
        <f t="shared" si="19"/>
        <v>GS</v>
      </c>
      <c r="AQ30" s="32" t="str">
        <f>VLOOKUP(AL30,'ALL-Chart of Accounts'!$E:$F,2,0)</f>
        <v>Oper Lease Rev - Fixed Pmt (80LSE1)</v>
      </c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2">
        <f t="shared" si="7"/>
        <v>513010</v>
      </c>
      <c r="CC30" s="32" t="str">
        <f t="shared" si="8"/>
        <v/>
      </c>
      <c r="CD30" s="34"/>
      <c r="CE30" s="34"/>
      <c r="CF30" s="32" t="str">
        <f t="shared" si="20"/>
        <v>GS</v>
      </c>
      <c r="CG30" s="32" t="str">
        <f>VLOOKUP(CB30,'ALL-Chart of Accounts'!$E:$F,2,0)</f>
        <v>Lease COS (83LSE) - Material</v>
      </c>
      <c r="CH30" s="32">
        <f t="shared" si="9"/>
        <v>513020</v>
      </c>
      <c r="CI30" s="32" t="str">
        <f t="shared" si="10"/>
        <v/>
      </c>
      <c r="CJ30" s="34"/>
      <c r="CK30" s="34"/>
      <c r="CL30" s="32" t="str">
        <f t="shared" si="21"/>
        <v>GS</v>
      </c>
      <c r="CM30" s="32" t="str">
        <f>VLOOKUP(CH30,'ALL-Chart of Accounts'!$E:$F,2,0)</f>
        <v>Lease COS (83LSE) - Labor</v>
      </c>
      <c r="CN30" s="32">
        <f t="shared" si="11"/>
        <v>513030</v>
      </c>
      <c r="CO30" s="32" t="str">
        <f t="shared" si="12"/>
        <v/>
      </c>
      <c r="CP30" s="34"/>
      <c r="CQ30" s="34"/>
      <c r="CR30" s="32" t="str">
        <f t="shared" si="22"/>
        <v>GS</v>
      </c>
      <c r="CS30" s="32" t="str">
        <f>VLOOKUP(CN30,'ALL-Chart of Accounts'!$E:$F,2,0)</f>
        <v>Lease COS (83LSE) - Fixed OH</v>
      </c>
      <c r="CT30" s="32">
        <f t="shared" si="13"/>
        <v>513040</v>
      </c>
      <c r="CU30" s="32" t="str">
        <f t="shared" si="14"/>
        <v/>
      </c>
      <c r="CV30" s="34"/>
      <c r="CW30" s="34"/>
      <c r="CX30" s="32" t="str">
        <f t="shared" si="23"/>
        <v>GS</v>
      </c>
      <c r="CY30" s="32" t="str">
        <f>VLOOKUP(CT30,'ALL-Chart of Accounts'!$E:$F,2,0)</f>
        <v>Lease COS (83LSE) - Variable OH</v>
      </c>
      <c r="CZ30" s="32">
        <f t="shared" si="15"/>
        <v>513050</v>
      </c>
      <c r="DA30" s="32" t="str">
        <f t="shared" si="16"/>
        <v/>
      </c>
      <c r="DB30" s="34"/>
      <c r="DC30" s="34"/>
      <c r="DD30" s="32" t="str">
        <f t="shared" si="24"/>
        <v>GS</v>
      </c>
      <c r="DE30" s="32" t="str">
        <f>VLOOKUP(CZ30,'ALL-Chart of Accounts'!$E:$F,2,0)</f>
        <v>Lease COS (83LSE) - Outside</v>
      </c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</row>
    <row r="31" spans="1:139" x14ac:dyDescent="0.35">
      <c r="C31" s="47">
        <v>43292</v>
      </c>
      <c r="D31" s="46"/>
      <c r="E31" s="22" t="s">
        <v>2588</v>
      </c>
      <c r="F31" s="34" t="s">
        <v>11060</v>
      </c>
      <c r="G31" s="34" t="str">
        <f>VLOOKUP(L31,'ALL-Unit Code 4'!W:AA,4,0)&amp;"-AM Service/Svc Cont"</f>
        <v>GSE-AM Service/Svc Cont</v>
      </c>
      <c r="H31" s="32">
        <f t="shared" si="0"/>
        <v>112400</v>
      </c>
      <c r="I31" s="34"/>
      <c r="J31" s="34"/>
      <c r="K31" s="34"/>
      <c r="L31" s="32" t="str">
        <f>IFERROR(VLOOKUP(LEFT($F31,2),'ALL-Unit Code 4'!$W:$W,1,0),VLOOKUP($D$1,Sites!$A:$B,2,0))</f>
        <v>GS</v>
      </c>
      <c r="M31" s="32" t="str">
        <f>VLOOKUP(H31,'ALL-Chart of Accounts'!$E:$F,2,0)</f>
        <v>Accounts Receivable - System</v>
      </c>
      <c r="N31" s="34"/>
      <c r="O31" s="34"/>
      <c r="P31" s="34"/>
      <c r="Q31" s="34"/>
      <c r="R31" s="34"/>
      <c r="S31" s="34"/>
      <c r="T31" s="37">
        <v>418000</v>
      </c>
      <c r="U31" s="34"/>
      <c r="V31" s="34"/>
      <c r="W31" s="34"/>
      <c r="X31" s="32" t="str">
        <f t="shared" si="17"/>
        <v>GS</v>
      </c>
      <c r="Y31" s="32" t="str">
        <f>VLOOKUP(T31,'ALL-Chart of Accounts'!$E:$F,2,0)</f>
        <v>Aftermarket Sales - Service (80SVCAFT)</v>
      </c>
      <c r="Z31" s="32">
        <f t="shared" si="1"/>
        <v>418000</v>
      </c>
      <c r="AA31" s="32" t="str">
        <f t="shared" si="2"/>
        <v/>
      </c>
      <c r="AB31" s="32">
        <f t="shared" si="3"/>
        <v>9999</v>
      </c>
      <c r="AC31" s="34"/>
      <c r="AD31" s="32" t="str">
        <f t="shared" si="18"/>
        <v>GS</v>
      </c>
      <c r="AE31" s="32" t="str">
        <f>VLOOKUP(Z31,'ALL-Chart of Accounts'!$E:$F,2,0)</f>
        <v>Aftermarket Sales - Service (80SVCAFT)</v>
      </c>
      <c r="AF31" s="34"/>
      <c r="AG31" s="34"/>
      <c r="AH31" s="34"/>
      <c r="AI31" s="34"/>
      <c r="AJ31" s="34"/>
      <c r="AK31" s="34"/>
      <c r="AL31" s="32">
        <f t="shared" si="4"/>
        <v>418000</v>
      </c>
      <c r="AM31" s="32" t="str">
        <f t="shared" si="5"/>
        <v/>
      </c>
      <c r="AN31" s="32" t="str">
        <f t="shared" si="6"/>
        <v/>
      </c>
      <c r="AO31" s="34"/>
      <c r="AP31" s="32" t="str">
        <f t="shared" si="19"/>
        <v>GS</v>
      </c>
      <c r="AQ31" s="32" t="str">
        <f>VLOOKUP(AL31,'ALL-Chart of Accounts'!$E:$F,2,0)</f>
        <v>Aftermarket Sales - Service (80SVCAFT)</v>
      </c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2">
        <f t="shared" si="7"/>
        <v>518010</v>
      </c>
      <c r="CC31" s="32" t="str">
        <f t="shared" si="8"/>
        <v/>
      </c>
      <c r="CD31" s="34"/>
      <c r="CE31" s="34"/>
      <c r="CF31" s="32" t="str">
        <f t="shared" si="20"/>
        <v>GS</v>
      </c>
      <c r="CG31" s="32" t="str">
        <f>VLOOKUP(CB31,'ALL-Chart of Accounts'!$E:$F,2,0)</f>
        <v>AM COS - Service (83SVCAFT) - Material</v>
      </c>
      <c r="CH31" s="32">
        <f t="shared" si="9"/>
        <v>518020</v>
      </c>
      <c r="CI31" s="32" t="str">
        <f t="shared" si="10"/>
        <v/>
      </c>
      <c r="CJ31" s="34"/>
      <c r="CK31" s="34"/>
      <c r="CL31" s="32" t="str">
        <f t="shared" si="21"/>
        <v>GS</v>
      </c>
      <c r="CM31" s="32" t="str">
        <f>VLOOKUP(CH31,'ALL-Chart of Accounts'!$E:$F,2,0)</f>
        <v>AM COS - Service (83SVCAFT) - Labor</v>
      </c>
      <c r="CN31" s="32">
        <f t="shared" si="11"/>
        <v>518030</v>
      </c>
      <c r="CO31" s="32" t="str">
        <f t="shared" si="12"/>
        <v/>
      </c>
      <c r="CP31" s="34"/>
      <c r="CQ31" s="34"/>
      <c r="CR31" s="32" t="str">
        <f t="shared" si="22"/>
        <v>GS</v>
      </c>
      <c r="CS31" s="32" t="str">
        <f>VLOOKUP(CN31,'ALL-Chart of Accounts'!$E:$F,2,0)</f>
        <v>AM COS - Service (83SVCAFT) - Fixed OH</v>
      </c>
      <c r="CT31" s="32">
        <f t="shared" si="13"/>
        <v>518040</v>
      </c>
      <c r="CU31" s="32" t="str">
        <f t="shared" si="14"/>
        <v/>
      </c>
      <c r="CV31" s="34"/>
      <c r="CW31" s="34"/>
      <c r="CX31" s="32" t="str">
        <f t="shared" si="23"/>
        <v>GS</v>
      </c>
      <c r="CY31" s="32" t="str">
        <f>VLOOKUP(CT31,'ALL-Chart of Accounts'!$E:$F,2,0)</f>
        <v>AM COS - Service (83SVCAFT) - Var OH</v>
      </c>
      <c r="CZ31" s="32">
        <f t="shared" si="15"/>
        <v>518050</v>
      </c>
      <c r="DA31" s="32" t="str">
        <f t="shared" si="16"/>
        <v/>
      </c>
      <c r="DB31" s="34"/>
      <c r="DC31" s="34"/>
      <c r="DD31" s="32" t="str">
        <f t="shared" si="24"/>
        <v>GS</v>
      </c>
      <c r="DE31" s="32" t="str">
        <f>VLOOKUP(CZ31,'ALL-Chart of Accounts'!$E:$F,2,0)</f>
        <v>AM COS - Service (83SVCAFT) - Outside</v>
      </c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</row>
    <row r="32" spans="1:139" x14ac:dyDescent="0.35">
      <c r="C32" s="47">
        <v>43292</v>
      </c>
      <c r="D32" s="46"/>
      <c r="E32" s="22" t="s">
        <v>2588</v>
      </c>
      <c r="F32" s="34" t="s">
        <v>11061</v>
      </c>
      <c r="G32" s="34" t="str">
        <f>VLOOKUP(L32,'ALL-Unit Code 4'!W:AA,4,0)&amp;"-AM Product"</f>
        <v>Retort &amp; RPS-AM Product</v>
      </c>
      <c r="H32" s="32">
        <f t="shared" si="0"/>
        <v>112400</v>
      </c>
      <c r="I32" s="34"/>
      <c r="J32" s="34"/>
      <c r="K32" s="34"/>
      <c r="L32" s="32" t="str">
        <f>IFERROR(VLOOKUP(LEFT($F32,2),'ALL-Unit Code 4'!$W:$W,1,0),VLOOKUP($D$1,Sites!$A:$B,2,0))</f>
        <v>RR</v>
      </c>
      <c r="M32" s="32" t="str">
        <f>VLOOKUP(H32,'ALL-Chart of Accounts'!$E:$F,2,0)</f>
        <v>Accounts Receivable - System</v>
      </c>
      <c r="N32" s="34"/>
      <c r="O32" s="34"/>
      <c r="P32" s="34"/>
      <c r="Q32" s="34"/>
      <c r="R32" s="34"/>
      <c r="S32" s="34"/>
      <c r="T32" s="37">
        <v>415000</v>
      </c>
      <c r="U32" s="34"/>
      <c r="V32" s="34"/>
      <c r="W32" s="34"/>
      <c r="X32" s="32" t="str">
        <f t="shared" si="17"/>
        <v>RR</v>
      </c>
      <c r="Y32" s="32" t="str">
        <f>VLOOKUP(T32,'ALL-Chart of Accounts'!$E:$F,2,0)</f>
        <v>Aftermarket Sales - Product (80PRDAFT)</v>
      </c>
      <c r="Z32" s="32">
        <f t="shared" si="1"/>
        <v>415000</v>
      </c>
      <c r="AA32" s="32" t="str">
        <f t="shared" si="2"/>
        <v/>
      </c>
      <c r="AB32" s="32">
        <f t="shared" si="3"/>
        <v>9999</v>
      </c>
      <c r="AC32" s="34"/>
      <c r="AD32" s="32" t="str">
        <f t="shared" si="18"/>
        <v>RR</v>
      </c>
      <c r="AE32" s="32" t="str">
        <f>VLOOKUP(Z32,'ALL-Chart of Accounts'!$E:$F,2,0)</f>
        <v>Aftermarket Sales - Product (80PRDAFT)</v>
      </c>
      <c r="AF32" s="34"/>
      <c r="AG32" s="34"/>
      <c r="AH32" s="34"/>
      <c r="AI32" s="34"/>
      <c r="AJ32" s="34"/>
      <c r="AK32" s="34"/>
      <c r="AL32" s="32">
        <f t="shared" si="4"/>
        <v>415000</v>
      </c>
      <c r="AM32" s="32" t="str">
        <f t="shared" si="5"/>
        <v/>
      </c>
      <c r="AN32" s="32" t="str">
        <f t="shared" si="6"/>
        <v/>
      </c>
      <c r="AO32" s="34"/>
      <c r="AP32" s="32" t="str">
        <f t="shared" si="19"/>
        <v>RR</v>
      </c>
      <c r="AQ32" s="32" t="str">
        <f>VLOOKUP(AL32,'ALL-Chart of Accounts'!$E:$F,2,0)</f>
        <v>Aftermarket Sales - Product (80PRDAFT)</v>
      </c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2">
        <f t="shared" si="7"/>
        <v>515010</v>
      </c>
      <c r="CC32" s="32" t="str">
        <f t="shared" si="8"/>
        <v/>
      </c>
      <c r="CD32" s="34"/>
      <c r="CE32" s="34"/>
      <c r="CF32" s="32" t="str">
        <f t="shared" si="20"/>
        <v>RR</v>
      </c>
      <c r="CG32" s="32" t="str">
        <f>VLOOKUP(CB32,'ALL-Chart of Accounts'!$E:$F,2,0)</f>
        <v>AM COS - Product (83PRDAFT) - Material</v>
      </c>
      <c r="CH32" s="32">
        <f t="shared" si="9"/>
        <v>515020</v>
      </c>
      <c r="CI32" s="32" t="str">
        <f t="shared" si="10"/>
        <v/>
      </c>
      <c r="CJ32" s="34"/>
      <c r="CK32" s="34"/>
      <c r="CL32" s="32" t="str">
        <f t="shared" si="21"/>
        <v>RR</v>
      </c>
      <c r="CM32" s="32" t="str">
        <f>VLOOKUP(CH32,'ALL-Chart of Accounts'!$E:$F,2,0)</f>
        <v>AM COS - Product (83PRDAFT) - Labor</v>
      </c>
      <c r="CN32" s="32">
        <f t="shared" si="11"/>
        <v>515030</v>
      </c>
      <c r="CO32" s="32" t="str">
        <f t="shared" si="12"/>
        <v/>
      </c>
      <c r="CP32" s="34"/>
      <c r="CQ32" s="34"/>
      <c r="CR32" s="32" t="str">
        <f t="shared" si="22"/>
        <v>RR</v>
      </c>
      <c r="CS32" s="32" t="str">
        <f>VLOOKUP(CN32,'ALL-Chart of Accounts'!$E:$F,2,0)</f>
        <v>AM COS - Product (83PRDAFT) - Fixed OH</v>
      </c>
      <c r="CT32" s="32">
        <f t="shared" si="13"/>
        <v>515040</v>
      </c>
      <c r="CU32" s="32" t="str">
        <f t="shared" si="14"/>
        <v/>
      </c>
      <c r="CV32" s="34"/>
      <c r="CW32" s="34"/>
      <c r="CX32" s="32" t="str">
        <f t="shared" si="23"/>
        <v>RR</v>
      </c>
      <c r="CY32" s="32" t="str">
        <f>VLOOKUP(CT32,'ALL-Chart of Accounts'!$E:$F,2,0)</f>
        <v>AM COS - Product (83PRDAFT) - Var OH</v>
      </c>
      <c r="CZ32" s="32">
        <f t="shared" si="15"/>
        <v>515050</v>
      </c>
      <c r="DA32" s="32" t="str">
        <f t="shared" si="16"/>
        <v/>
      </c>
      <c r="DB32" s="34"/>
      <c r="DC32" s="34"/>
      <c r="DD32" s="32" t="str">
        <f t="shared" si="24"/>
        <v>RR</v>
      </c>
      <c r="DE32" s="32" t="str">
        <f>VLOOKUP(CZ32,'ALL-Chart of Accounts'!$E:$F,2,0)</f>
        <v>AM COS - Product (83PRDAFT) - Outside</v>
      </c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</row>
    <row r="33" spans="1:139" x14ac:dyDescent="0.35">
      <c r="C33" s="47">
        <v>43292</v>
      </c>
      <c r="D33" s="46"/>
      <c r="E33" s="22" t="s">
        <v>2586</v>
      </c>
      <c r="F33" s="34" t="s">
        <v>11062</v>
      </c>
      <c r="G33" s="34" t="str">
        <f>VLOOKUP(L33,'ALL-Unit Code 4'!W:AA,4,0)&amp;"-Equipment-"&amp;MID(M33,FIND("-",M33,1)+2,99)</f>
        <v>Retort &amp; RPS-Equipment-Madera</v>
      </c>
      <c r="H33" s="32">
        <f t="shared" si="0"/>
        <v>124125</v>
      </c>
      <c r="I33" s="34"/>
      <c r="J33" s="34"/>
      <c r="K33" s="34"/>
      <c r="L33" s="32" t="str">
        <f>IFERROR(VLOOKUP(LEFT($F33,2),'ALL-Unit Code 4'!$W:$W,1,0),VLOOKUP($D$1,Sites!$A:$B,2,0))</f>
        <v>RR</v>
      </c>
      <c r="M33" s="32" t="str">
        <f>VLOOKUP(H33,'ALL-Chart of Accounts'!$E:$F,2,0)</f>
        <v>IC AR - Madera</v>
      </c>
      <c r="N33" s="34"/>
      <c r="O33" s="34"/>
      <c r="P33" s="34"/>
      <c r="Q33" s="34"/>
      <c r="R33" s="34"/>
      <c r="S33" s="34"/>
      <c r="T33" s="32">
        <f t="shared" ref="T33:T38" si="26">IF($E33="Interdivisional",VALUE("124"&amp;RIGHT($F33,3)),IF($E33&amp;MID($F33,3,1)="IntercompanyA",425000,IF($E33&amp;MID($F33,3,1)="IntercompanyE",421000,IF($E33&amp;MID($F33,3,1)="IntercompanyS",428000,IF($E33&amp;MID($F33,3,1)="IntercompanyR",427000)))))</f>
        <v>421000</v>
      </c>
      <c r="U33" s="32">
        <f t="shared" ref="U33:U38" si="27">VALUE(9&amp;RIGHT($F33,3))</f>
        <v>9125</v>
      </c>
      <c r="V33" s="34"/>
      <c r="W33" s="34"/>
      <c r="X33" s="32" t="str">
        <f t="shared" si="17"/>
        <v>RR</v>
      </c>
      <c r="Y33" s="32" t="str">
        <f>VLOOKUP(T33,'ALL-Chart of Accounts'!$E:$F,2,0)</f>
        <v>IC Product Sales (I82COS)</v>
      </c>
      <c r="Z33" s="32">
        <f t="shared" si="1"/>
        <v>421000</v>
      </c>
      <c r="AA33" s="32">
        <f t="shared" si="2"/>
        <v>9125</v>
      </c>
      <c r="AB33" s="32">
        <f t="shared" si="3"/>
        <v>9999</v>
      </c>
      <c r="AC33" s="34"/>
      <c r="AD33" s="32" t="str">
        <f t="shared" si="18"/>
        <v>RR</v>
      </c>
      <c r="AE33" s="32" t="str">
        <f>VLOOKUP(Z33,'ALL-Chart of Accounts'!$E:$F,2,0)</f>
        <v>IC Product Sales (I82COS)</v>
      </c>
      <c r="AF33" s="34"/>
      <c r="AG33" s="34"/>
      <c r="AH33" s="34"/>
      <c r="AI33" s="34"/>
      <c r="AJ33" s="34"/>
      <c r="AK33" s="34"/>
      <c r="AL33" s="32">
        <f t="shared" si="4"/>
        <v>421000</v>
      </c>
      <c r="AM33" s="32">
        <f t="shared" si="5"/>
        <v>9125</v>
      </c>
      <c r="AN33" s="32" t="str">
        <f t="shared" si="6"/>
        <v/>
      </c>
      <c r="AO33" s="34"/>
      <c r="AP33" s="32" t="str">
        <f t="shared" si="19"/>
        <v>RR</v>
      </c>
      <c r="AQ33" s="32" t="str">
        <f>VLOOKUP(AL33,'ALL-Chart of Accounts'!$E:$F,2,0)</f>
        <v>IC Product Sales (I82COS)</v>
      </c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2">
        <f t="shared" si="7"/>
        <v>521010</v>
      </c>
      <c r="CC33" s="32">
        <f t="shared" si="8"/>
        <v>9125</v>
      </c>
      <c r="CD33" s="34"/>
      <c r="CE33" s="34"/>
      <c r="CF33" s="32" t="str">
        <f t="shared" si="20"/>
        <v>RR</v>
      </c>
      <c r="CG33" s="32" t="str">
        <f>VLOOKUP(CB33,'ALL-Chart of Accounts'!$E:$F,2,0)</f>
        <v>IC Product COS (I85COS) - Material</v>
      </c>
      <c r="CH33" s="32">
        <f t="shared" si="9"/>
        <v>521020</v>
      </c>
      <c r="CI33" s="32">
        <f t="shared" si="10"/>
        <v>9125</v>
      </c>
      <c r="CJ33" s="34"/>
      <c r="CK33" s="34"/>
      <c r="CL33" s="32" t="str">
        <f t="shared" si="21"/>
        <v>RR</v>
      </c>
      <c r="CM33" s="32" t="str">
        <f>VLOOKUP(CH33,'ALL-Chart of Accounts'!$E:$F,2,0)</f>
        <v>IC Product COS (I85COS) - Labor</v>
      </c>
      <c r="CN33" s="32">
        <f t="shared" si="11"/>
        <v>521030</v>
      </c>
      <c r="CO33" s="32">
        <f t="shared" si="12"/>
        <v>9125</v>
      </c>
      <c r="CP33" s="34"/>
      <c r="CQ33" s="34"/>
      <c r="CR33" s="32" t="str">
        <f t="shared" si="22"/>
        <v>RR</v>
      </c>
      <c r="CS33" s="32" t="str">
        <f>VLOOKUP(CN33,'ALL-Chart of Accounts'!$E:$F,2,0)</f>
        <v>IC Product COS (I85COS) - Fixed OH</v>
      </c>
      <c r="CT33" s="32">
        <f t="shared" si="13"/>
        <v>521040</v>
      </c>
      <c r="CU33" s="32">
        <f t="shared" si="14"/>
        <v>9125</v>
      </c>
      <c r="CV33" s="34"/>
      <c r="CW33" s="34"/>
      <c r="CX33" s="32" t="str">
        <f t="shared" si="23"/>
        <v>RR</v>
      </c>
      <c r="CY33" s="32" t="str">
        <f>VLOOKUP(CT33,'ALL-Chart of Accounts'!$E:$F,2,0)</f>
        <v>IC Product COS (I85COS) - Variable OH</v>
      </c>
      <c r="CZ33" s="32">
        <f t="shared" si="15"/>
        <v>521050</v>
      </c>
      <c r="DA33" s="32">
        <f t="shared" si="16"/>
        <v>9125</v>
      </c>
      <c r="DB33" s="34"/>
      <c r="DC33" s="34"/>
      <c r="DD33" s="32" t="str">
        <f t="shared" si="24"/>
        <v>RR</v>
      </c>
      <c r="DE33" s="32" t="str">
        <f>VLOOKUP(CZ33,'ALL-Chart of Accounts'!$E:$F,2,0)</f>
        <v>IC Product COS (I85COS) - Outside</v>
      </c>
      <c r="DF33" s="34"/>
      <c r="DG33" s="34"/>
      <c r="DH33" s="34"/>
      <c r="DI33" s="34"/>
      <c r="DJ33" s="34"/>
      <c r="DK33" s="34"/>
      <c r="DL33" s="34"/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</row>
    <row r="34" spans="1:139" x14ac:dyDescent="0.35">
      <c r="C34" s="47">
        <v>43292</v>
      </c>
      <c r="D34" s="46"/>
      <c r="E34" s="22" t="s">
        <v>2586</v>
      </c>
      <c r="F34" s="34" t="s">
        <v>11063</v>
      </c>
      <c r="G34" s="34" t="str">
        <f>VLOOKUP(L34,'ALL-Unit Code 4'!W:AA,4,0)&amp;"-Equipment-"&amp;MID(M34,FIND("-",M34,1)+2,99)</f>
        <v>Retort &amp; RPS-Equipment-Brazil</v>
      </c>
      <c r="H34" s="32">
        <f t="shared" si="0"/>
        <v>124320</v>
      </c>
      <c r="I34" s="34"/>
      <c r="J34" s="34"/>
      <c r="K34" s="34"/>
      <c r="L34" s="32" t="str">
        <f>IFERROR(VLOOKUP(LEFT($F34,2),'ALL-Unit Code 4'!$W:$W,1,0),VLOOKUP($D$1,Sites!$A:$B,2,0))</f>
        <v>RR</v>
      </c>
      <c r="M34" s="32" t="str">
        <f>VLOOKUP(H34,'ALL-Chart of Accounts'!$E:$F,2,0)</f>
        <v>IC AR - Brazil</v>
      </c>
      <c r="N34" s="34"/>
      <c r="O34" s="34"/>
      <c r="P34" s="34"/>
      <c r="Q34" s="34"/>
      <c r="R34" s="34"/>
      <c r="S34" s="34"/>
      <c r="T34" s="32">
        <f t="shared" si="26"/>
        <v>421000</v>
      </c>
      <c r="U34" s="32">
        <f t="shared" si="27"/>
        <v>9320</v>
      </c>
      <c r="V34" s="34"/>
      <c r="W34" s="34"/>
      <c r="X34" s="32" t="str">
        <f t="shared" si="17"/>
        <v>RR</v>
      </c>
      <c r="Y34" s="32" t="str">
        <f>VLOOKUP(T34,'ALL-Chart of Accounts'!$E:$F,2,0)</f>
        <v>IC Product Sales (I82COS)</v>
      </c>
      <c r="Z34" s="32">
        <f t="shared" si="1"/>
        <v>421000</v>
      </c>
      <c r="AA34" s="32">
        <f t="shared" si="2"/>
        <v>9320</v>
      </c>
      <c r="AB34" s="32">
        <f t="shared" si="3"/>
        <v>9999</v>
      </c>
      <c r="AC34" s="34"/>
      <c r="AD34" s="32" t="str">
        <f t="shared" si="18"/>
        <v>RR</v>
      </c>
      <c r="AE34" s="32" t="str">
        <f>VLOOKUP(Z34,'ALL-Chart of Accounts'!$E:$F,2,0)</f>
        <v>IC Product Sales (I82COS)</v>
      </c>
      <c r="AF34" s="34"/>
      <c r="AG34" s="34"/>
      <c r="AH34" s="34"/>
      <c r="AI34" s="34"/>
      <c r="AJ34" s="34"/>
      <c r="AK34" s="34"/>
      <c r="AL34" s="32">
        <f t="shared" si="4"/>
        <v>421000</v>
      </c>
      <c r="AM34" s="32">
        <f t="shared" si="5"/>
        <v>9320</v>
      </c>
      <c r="AN34" s="32" t="str">
        <f t="shared" si="6"/>
        <v/>
      </c>
      <c r="AO34" s="34"/>
      <c r="AP34" s="32" t="str">
        <f t="shared" si="19"/>
        <v>RR</v>
      </c>
      <c r="AQ34" s="32" t="str">
        <f>VLOOKUP(AL34,'ALL-Chart of Accounts'!$E:$F,2,0)</f>
        <v>IC Product Sales (I82COS)</v>
      </c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2">
        <f t="shared" si="7"/>
        <v>521010</v>
      </c>
      <c r="CC34" s="32">
        <f t="shared" si="8"/>
        <v>9320</v>
      </c>
      <c r="CD34" s="34"/>
      <c r="CE34" s="34"/>
      <c r="CF34" s="32" t="str">
        <f t="shared" si="20"/>
        <v>RR</v>
      </c>
      <c r="CG34" s="32" t="str">
        <f>VLOOKUP(CB34,'ALL-Chart of Accounts'!$E:$F,2,0)</f>
        <v>IC Product COS (I85COS) - Material</v>
      </c>
      <c r="CH34" s="32">
        <f t="shared" si="9"/>
        <v>521020</v>
      </c>
      <c r="CI34" s="32">
        <f t="shared" si="10"/>
        <v>9320</v>
      </c>
      <c r="CJ34" s="34"/>
      <c r="CK34" s="34"/>
      <c r="CL34" s="32" t="str">
        <f t="shared" si="21"/>
        <v>RR</v>
      </c>
      <c r="CM34" s="32" t="str">
        <f>VLOOKUP(CH34,'ALL-Chart of Accounts'!$E:$F,2,0)</f>
        <v>IC Product COS (I85COS) - Labor</v>
      </c>
      <c r="CN34" s="32">
        <f t="shared" si="11"/>
        <v>521030</v>
      </c>
      <c r="CO34" s="32">
        <f t="shared" si="12"/>
        <v>9320</v>
      </c>
      <c r="CP34" s="34"/>
      <c r="CQ34" s="34"/>
      <c r="CR34" s="32" t="str">
        <f t="shared" si="22"/>
        <v>RR</v>
      </c>
      <c r="CS34" s="32" t="str">
        <f>VLOOKUP(CN34,'ALL-Chart of Accounts'!$E:$F,2,0)</f>
        <v>IC Product COS (I85COS) - Fixed OH</v>
      </c>
      <c r="CT34" s="32">
        <f t="shared" si="13"/>
        <v>521040</v>
      </c>
      <c r="CU34" s="32">
        <f t="shared" si="14"/>
        <v>9320</v>
      </c>
      <c r="CV34" s="34"/>
      <c r="CW34" s="34"/>
      <c r="CX34" s="32" t="str">
        <f t="shared" si="23"/>
        <v>RR</v>
      </c>
      <c r="CY34" s="32" t="str">
        <f>VLOOKUP(CT34,'ALL-Chart of Accounts'!$E:$F,2,0)</f>
        <v>IC Product COS (I85COS) - Variable OH</v>
      </c>
      <c r="CZ34" s="32">
        <f t="shared" si="15"/>
        <v>521050</v>
      </c>
      <c r="DA34" s="32">
        <f t="shared" si="16"/>
        <v>9320</v>
      </c>
      <c r="DB34" s="34"/>
      <c r="DC34" s="34"/>
      <c r="DD34" s="32" t="str">
        <f t="shared" si="24"/>
        <v>RR</v>
      </c>
      <c r="DE34" s="32" t="str">
        <f>VLOOKUP(CZ34,'ALL-Chart of Accounts'!$E:$F,2,0)</f>
        <v>IC Product COS (I85COS) - Outside</v>
      </c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</row>
    <row r="35" spans="1:139" x14ac:dyDescent="0.35">
      <c r="C35" s="47">
        <v>43292</v>
      </c>
      <c r="D35" s="46"/>
      <c r="E35" s="22" t="s">
        <v>2586</v>
      </c>
      <c r="F35" s="34" t="s">
        <v>11064</v>
      </c>
      <c r="G35" s="34" t="str">
        <f>VLOOKUP(L35,'ALL-Unit Code 4'!W:AA,4,0)&amp;"-Equipment-"&amp;MID(M35,FIND("-",M35,1)+2,99)</f>
        <v>Retort &amp; RPS-Equipment-Belgium</v>
      </c>
      <c r="H35" s="32">
        <f t="shared" si="0"/>
        <v>124415</v>
      </c>
      <c r="I35" s="34"/>
      <c r="J35" s="34"/>
      <c r="K35" s="34"/>
      <c r="L35" s="32" t="str">
        <f>IFERROR(VLOOKUP(LEFT($F35,2),'ALL-Unit Code 4'!$W:$W,1,0),VLOOKUP($D$1,Sites!$A:$B,2,0))</f>
        <v>RR</v>
      </c>
      <c r="M35" s="32" t="str">
        <f>VLOOKUP(H35,'ALL-Chart of Accounts'!$E:$F,2,0)</f>
        <v>IC AR - Belgium</v>
      </c>
      <c r="N35" s="34"/>
      <c r="O35" s="34"/>
      <c r="P35" s="34"/>
      <c r="Q35" s="34"/>
      <c r="R35" s="34"/>
      <c r="S35" s="34"/>
      <c r="T35" s="32">
        <f t="shared" si="26"/>
        <v>421000</v>
      </c>
      <c r="U35" s="32">
        <f t="shared" si="27"/>
        <v>9415</v>
      </c>
      <c r="V35" s="34"/>
      <c r="W35" s="34"/>
      <c r="X35" s="32" t="str">
        <f t="shared" si="17"/>
        <v>RR</v>
      </c>
      <c r="Y35" s="32" t="str">
        <f>VLOOKUP(T35,'ALL-Chart of Accounts'!$E:$F,2,0)</f>
        <v>IC Product Sales (I82COS)</v>
      </c>
      <c r="Z35" s="32">
        <f t="shared" si="1"/>
        <v>421000</v>
      </c>
      <c r="AA35" s="32">
        <f t="shared" si="2"/>
        <v>9415</v>
      </c>
      <c r="AB35" s="32">
        <f t="shared" si="3"/>
        <v>9999</v>
      </c>
      <c r="AC35" s="34"/>
      <c r="AD35" s="32" t="str">
        <f t="shared" si="18"/>
        <v>RR</v>
      </c>
      <c r="AE35" s="32" t="str">
        <f>VLOOKUP(Z35,'ALL-Chart of Accounts'!$E:$F,2,0)</f>
        <v>IC Product Sales (I82COS)</v>
      </c>
      <c r="AF35" s="34"/>
      <c r="AG35" s="34"/>
      <c r="AH35" s="34"/>
      <c r="AI35" s="34"/>
      <c r="AJ35" s="34"/>
      <c r="AK35" s="34"/>
      <c r="AL35" s="32">
        <f t="shared" si="4"/>
        <v>421000</v>
      </c>
      <c r="AM35" s="32">
        <f t="shared" si="5"/>
        <v>9415</v>
      </c>
      <c r="AN35" s="32" t="str">
        <f t="shared" si="6"/>
        <v/>
      </c>
      <c r="AO35" s="34"/>
      <c r="AP35" s="32" t="str">
        <f t="shared" si="19"/>
        <v>RR</v>
      </c>
      <c r="AQ35" s="32" t="str">
        <f>VLOOKUP(AL35,'ALL-Chart of Accounts'!$E:$F,2,0)</f>
        <v>IC Product Sales (I82COS)</v>
      </c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2">
        <f t="shared" si="7"/>
        <v>521010</v>
      </c>
      <c r="CC35" s="32">
        <f t="shared" si="8"/>
        <v>9415</v>
      </c>
      <c r="CD35" s="34"/>
      <c r="CE35" s="34"/>
      <c r="CF35" s="32" t="str">
        <f t="shared" si="20"/>
        <v>RR</v>
      </c>
      <c r="CG35" s="32" t="str">
        <f>VLOOKUP(CB35,'ALL-Chart of Accounts'!$E:$F,2,0)</f>
        <v>IC Product COS (I85COS) - Material</v>
      </c>
      <c r="CH35" s="32">
        <f t="shared" si="9"/>
        <v>521020</v>
      </c>
      <c r="CI35" s="32">
        <f t="shared" si="10"/>
        <v>9415</v>
      </c>
      <c r="CJ35" s="34"/>
      <c r="CK35" s="34"/>
      <c r="CL35" s="32" t="str">
        <f t="shared" si="21"/>
        <v>RR</v>
      </c>
      <c r="CM35" s="32" t="str">
        <f>VLOOKUP(CH35,'ALL-Chart of Accounts'!$E:$F,2,0)</f>
        <v>IC Product COS (I85COS) - Labor</v>
      </c>
      <c r="CN35" s="32">
        <f t="shared" si="11"/>
        <v>521030</v>
      </c>
      <c r="CO35" s="32">
        <f t="shared" si="12"/>
        <v>9415</v>
      </c>
      <c r="CP35" s="34"/>
      <c r="CQ35" s="34"/>
      <c r="CR35" s="32" t="str">
        <f t="shared" si="22"/>
        <v>RR</v>
      </c>
      <c r="CS35" s="32" t="str">
        <f>VLOOKUP(CN35,'ALL-Chart of Accounts'!$E:$F,2,0)</f>
        <v>IC Product COS (I85COS) - Fixed OH</v>
      </c>
      <c r="CT35" s="32">
        <f t="shared" si="13"/>
        <v>521040</v>
      </c>
      <c r="CU35" s="32">
        <f t="shared" si="14"/>
        <v>9415</v>
      </c>
      <c r="CV35" s="34"/>
      <c r="CW35" s="34"/>
      <c r="CX35" s="32" t="str">
        <f t="shared" si="23"/>
        <v>RR</v>
      </c>
      <c r="CY35" s="32" t="str">
        <f>VLOOKUP(CT35,'ALL-Chart of Accounts'!$E:$F,2,0)</f>
        <v>IC Product COS (I85COS) - Variable OH</v>
      </c>
      <c r="CZ35" s="32">
        <f t="shared" si="15"/>
        <v>521050</v>
      </c>
      <c r="DA35" s="32">
        <f t="shared" si="16"/>
        <v>9415</v>
      </c>
      <c r="DB35" s="34"/>
      <c r="DC35" s="34"/>
      <c r="DD35" s="32" t="str">
        <f t="shared" si="24"/>
        <v>RR</v>
      </c>
      <c r="DE35" s="32" t="str">
        <f>VLOOKUP(CZ35,'ALL-Chart of Accounts'!$E:$F,2,0)</f>
        <v>IC Product COS (I85COS) - Outside</v>
      </c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</row>
    <row r="36" spans="1:139" x14ac:dyDescent="0.35">
      <c r="C36" s="47">
        <v>43292</v>
      </c>
      <c r="D36" s="46"/>
      <c r="E36" s="22" t="s">
        <v>2586</v>
      </c>
      <c r="F36" s="99" t="s">
        <v>11065</v>
      </c>
      <c r="G36" s="99" t="str">
        <f>VLOOKUP(L36,'ALL-Unit Code 4'!W:AA,4,0)&amp;"-Equipment-"&amp;MID(M36,FIND("-",M36,1)+2,99)</f>
        <v>Retort &amp; RPS-Equipment-Singapore</v>
      </c>
      <c r="H36" s="32">
        <f t="shared" si="0"/>
        <v>124500</v>
      </c>
      <c r="I36" s="34"/>
      <c r="J36" s="34"/>
      <c r="K36" s="34"/>
      <c r="L36" s="32" t="str">
        <f>IFERROR(VLOOKUP(LEFT($F36,2),'ALL-Unit Code 4'!$W:$W,1,0),VLOOKUP($D$1,Sites!$A:$B,2,0))</f>
        <v>RR</v>
      </c>
      <c r="M36" s="32" t="str">
        <f>VLOOKUP(H36,'ALL-Chart of Accounts'!$E:$F,2,0)</f>
        <v>IC AR - Singapore</v>
      </c>
      <c r="N36" s="34"/>
      <c r="O36" s="34"/>
      <c r="P36" s="34"/>
      <c r="Q36" s="34"/>
      <c r="R36" s="34"/>
      <c r="S36" s="34"/>
      <c r="T36" s="32">
        <f t="shared" si="26"/>
        <v>421000</v>
      </c>
      <c r="U36" s="32">
        <f t="shared" si="27"/>
        <v>9500</v>
      </c>
      <c r="V36" s="34"/>
      <c r="W36" s="34"/>
      <c r="X36" s="32" t="str">
        <f t="shared" si="17"/>
        <v>RR</v>
      </c>
      <c r="Y36" s="32" t="str">
        <f>VLOOKUP(T36,'ALL-Chart of Accounts'!$E:$F,2,0)</f>
        <v>IC Product Sales (I82COS)</v>
      </c>
      <c r="Z36" s="32">
        <f t="shared" si="1"/>
        <v>421000</v>
      </c>
      <c r="AA36" s="32">
        <f t="shared" si="2"/>
        <v>9500</v>
      </c>
      <c r="AB36" s="32">
        <f t="shared" si="3"/>
        <v>9999</v>
      </c>
      <c r="AC36" s="34"/>
      <c r="AD36" s="32" t="str">
        <f t="shared" si="18"/>
        <v>RR</v>
      </c>
      <c r="AE36" s="32" t="str">
        <f>VLOOKUP(Z36,'ALL-Chart of Accounts'!$E:$F,2,0)</f>
        <v>IC Product Sales (I82COS)</v>
      </c>
      <c r="AF36" s="34"/>
      <c r="AG36" s="34"/>
      <c r="AH36" s="34"/>
      <c r="AI36" s="34"/>
      <c r="AJ36" s="34"/>
      <c r="AK36" s="34"/>
      <c r="AL36" s="32">
        <f t="shared" si="4"/>
        <v>421000</v>
      </c>
      <c r="AM36" s="32">
        <f t="shared" si="5"/>
        <v>9500</v>
      </c>
      <c r="AN36" s="32" t="str">
        <f t="shared" si="6"/>
        <v/>
      </c>
      <c r="AO36" s="34"/>
      <c r="AP36" s="32" t="str">
        <f t="shared" si="19"/>
        <v>RR</v>
      </c>
      <c r="AQ36" s="32" t="str">
        <f>VLOOKUP(AL36,'ALL-Chart of Accounts'!$E:$F,2,0)</f>
        <v>IC Product Sales (I82COS)</v>
      </c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2">
        <f t="shared" si="7"/>
        <v>521010</v>
      </c>
      <c r="CC36" s="32">
        <f t="shared" si="8"/>
        <v>9500</v>
      </c>
      <c r="CD36" s="34"/>
      <c r="CE36" s="34"/>
      <c r="CF36" s="32" t="str">
        <f t="shared" si="20"/>
        <v>RR</v>
      </c>
      <c r="CG36" s="32" t="str">
        <f>VLOOKUP(CB36,'ALL-Chart of Accounts'!$E:$F,2,0)</f>
        <v>IC Product COS (I85COS) - Material</v>
      </c>
      <c r="CH36" s="32">
        <f t="shared" si="9"/>
        <v>521020</v>
      </c>
      <c r="CI36" s="32">
        <f t="shared" si="10"/>
        <v>9500</v>
      </c>
      <c r="CJ36" s="34"/>
      <c r="CK36" s="34"/>
      <c r="CL36" s="32" t="str">
        <f t="shared" si="21"/>
        <v>RR</v>
      </c>
      <c r="CM36" s="32" t="str">
        <f>VLOOKUP(CH36,'ALL-Chart of Accounts'!$E:$F,2,0)</f>
        <v>IC Product COS (I85COS) - Labor</v>
      </c>
      <c r="CN36" s="32">
        <f t="shared" si="11"/>
        <v>521030</v>
      </c>
      <c r="CO36" s="32">
        <f t="shared" si="12"/>
        <v>9500</v>
      </c>
      <c r="CP36" s="34"/>
      <c r="CQ36" s="34"/>
      <c r="CR36" s="32" t="str">
        <f t="shared" si="22"/>
        <v>RR</v>
      </c>
      <c r="CS36" s="32" t="str">
        <f>VLOOKUP(CN36,'ALL-Chart of Accounts'!$E:$F,2,0)</f>
        <v>IC Product COS (I85COS) - Fixed OH</v>
      </c>
      <c r="CT36" s="32">
        <f t="shared" si="13"/>
        <v>521040</v>
      </c>
      <c r="CU36" s="32">
        <f t="shared" si="14"/>
        <v>9500</v>
      </c>
      <c r="CV36" s="34"/>
      <c r="CW36" s="34"/>
      <c r="CX36" s="32" t="str">
        <f t="shared" si="23"/>
        <v>RR</v>
      </c>
      <c r="CY36" s="32" t="str">
        <f>VLOOKUP(CT36,'ALL-Chart of Accounts'!$E:$F,2,0)</f>
        <v>IC Product COS (I85COS) - Variable OH</v>
      </c>
      <c r="CZ36" s="32">
        <f t="shared" si="15"/>
        <v>521050</v>
      </c>
      <c r="DA36" s="32">
        <f t="shared" si="16"/>
        <v>9500</v>
      </c>
      <c r="DB36" s="34"/>
      <c r="DC36" s="34"/>
      <c r="DD36" s="32" t="str">
        <f t="shared" si="24"/>
        <v>RR</v>
      </c>
      <c r="DE36" s="32" t="str">
        <f>VLOOKUP(CZ36,'ALL-Chart of Accounts'!$E:$F,2,0)</f>
        <v>IC Product COS (I85COS) - Outside</v>
      </c>
      <c r="DF36" s="34"/>
      <c r="DG36" s="34"/>
      <c r="DH36" s="34"/>
      <c r="DI36" s="34"/>
      <c r="DJ36" s="34"/>
      <c r="DK36" s="34"/>
      <c r="DL36" s="34"/>
      <c r="DM36" s="34"/>
      <c r="DN36" s="34"/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  <c r="EB36" s="34"/>
      <c r="EC36" s="34"/>
      <c r="ED36" s="34"/>
      <c r="EE36" s="34"/>
      <c r="EF36" s="34"/>
      <c r="EG36" s="34"/>
      <c r="EH36" s="34"/>
      <c r="EI36" s="34"/>
    </row>
    <row r="37" spans="1:139" x14ac:dyDescent="0.35">
      <c r="C37" s="47">
        <v>43292</v>
      </c>
      <c r="D37" s="46"/>
      <c r="E37" s="22" t="s">
        <v>2586</v>
      </c>
      <c r="F37" s="99" t="s">
        <v>11066</v>
      </c>
      <c r="G37" s="99" t="str">
        <f>VLOOKUP(L37,'ALL-Unit Code 4'!W:AA,4,0)&amp;"-Equipment-"&amp;MID(M37,FIND("-",M37,1)+2,99)</f>
        <v>Retort &amp; RPS-Equipment-Thailand</v>
      </c>
      <c r="H37" s="32">
        <f t="shared" si="0"/>
        <v>124520</v>
      </c>
      <c r="I37" s="34"/>
      <c r="J37" s="34"/>
      <c r="K37" s="34"/>
      <c r="L37" s="32" t="str">
        <f>IFERROR(VLOOKUP(LEFT($F37,2),'ALL-Unit Code 4'!$W:$W,1,0),VLOOKUP($D$1,Sites!$A:$B,2,0))</f>
        <v>RR</v>
      </c>
      <c r="M37" s="32" t="str">
        <f>VLOOKUP(H37,'ALL-Chart of Accounts'!$E:$F,2,0)</f>
        <v>IC AR - Thailand</v>
      </c>
      <c r="N37" s="34"/>
      <c r="O37" s="34"/>
      <c r="P37" s="34"/>
      <c r="Q37" s="34"/>
      <c r="R37" s="34"/>
      <c r="S37" s="34"/>
      <c r="T37" s="32">
        <f t="shared" si="26"/>
        <v>421000</v>
      </c>
      <c r="U37" s="32">
        <f t="shared" si="27"/>
        <v>9520</v>
      </c>
      <c r="V37" s="34"/>
      <c r="W37" s="34"/>
      <c r="X37" s="32" t="str">
        <f t="shared" si="17"/>
        <v>RR</v>
      </c>
      <c r="Y37" s="32" t="str">
        <f>VLOOKUP(T37,'ALL-Chart of Accounts'!$E:$F,2,0)</f>
        <v>IC Product Sales (I82COS)</v>
      </c>
      <c r="Z37" s="32">
        <f t="shared" si="1"/>
        <v>421000</v>
      </c>
      <c r="AA37" s="32">
        <f t="shared" si="2"/>
        <v>9520</v>
      </c>
      <c r="AB37" s="32">
        <f t="shared" si="3"/>
        <v>9999</v>
      </c>
      <c r="AC37" s="34"/>
      <c r="AD37" s="32" t="str">
        <f t="shared" si="18"/>
        <v>RR</v>
      </c>
      <c r="AE37" s="32" t="str">
        <f>VLOOKUP(Z37,'ALL-Chart of Accounts'!$E:$F,2,0)</f>
        <v>IC Product Sales (I82COS)</v>
      </c>
      <c r="AF37" s="34"/>
      <c r="AG37" s="34"/>
      <c r="AH37" s="34"/>
      <c r="AI37" s="34"/>
      <c r="AJ37" s="34"/>
      <c r="AK37" s="34"/>
      <c r="AL37" s="32">
        <f t="shared" si="4"/>
        <v>421000</v>
      </c>
      <c r="AM37" s="32">
        <f t="shared" si="5"/>
        <v>9520</v>
      </c>
      <c r="AN37" s="32" t="str">
        <f t="shared" si="6"/>
        <v/>
      </c>
      <c r="AO37" s="34"/>
      <c r="AP37" s="32" t="str">
        <f t="shared" si="19"/>
        <v>RR</v>
      </c>
      <c r="AQ37" s="32" t="str">
        <f>VLOOKUP(AL37,'ALL-Chart of Accounts'!$E:$F,2,0)</f>
        <v>IC Product Sales (I82COS)</v>
      </c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2">
        <f t="shared" si="7"/>
        <v>521010</v>
      </c>
      <c r="CC37" s="32">
        <f t="shared" si="8"/>
        <v>9520</v>
      </c>
      <c r="CD37" s="34"/>
      <c r="CE37" s="34"/>
      <c r="CF37" s="32" t="str">
        <f t="shared" si="20"/>
        <v>RR</v>
      </c>
      <c r="CG37" s="32" t="str">
        <f>VLOOKUP(CB37,'ALL-Chart of Accounts'!$E:$F,2,0)</f>
        <v>IC Product COS (I85COS) - Material</v>
      </c>
      <c r="CH37" s="32">
        <f t="shared" si="9"/>
        <v>521020</v>
      </c>
      <c r="CI37" s="32">
        <f t="shared" si="10"/>
        <v>9520</v>
      </c>
      <c r="CJ37" s="34"/>
      <c r="CK37" s="34"/>
      <c r="CL37" s="32" t="str">
        <f t="shared" si="21"/>
        <v>RR</v>
      </c>
      <c r="CM37" s="32" t="str">
        <f>VLOOKUP(CH37,'ALL-Chart of Accounts'!$E:$F,2,0)</f>
        <v>IC Product COS (I85COS) - Labor</v>
      </c>
      <c r="CN37" s="32">
        <f t="shared" si="11"/>
        <v>521030</v>
      </c>
      <c r="CO37" s="32">
        <f t="shared" si="12"/>
        <v>9520</v>
      </c>
      <c r="CP37" s="34"/>
      <c r="CQ37" s="34"/>
      <c r="CR37" s="32" t="str">
        <f t="shared" si="22"/>
        <v>RR</v>
      </c>
      <c r="CS37" s="32" t="str">
        <f>VLOOKUP(CN37,'ALL-Chart of Accounts'!$E:$F,2,0)</f>
        <v>IC Product COS (I85COS) - Fixed OH</v>
      </c>
      <c r="CT37" s="32">
        <f t="shared" si="13"/>
        <v>521040</v>
      </c>
      <c r="CU37" s="32">
        <f t="shared" si="14"/>
        <v>9520</v>
      </c>
      <c r="CV37" s="34"/>
      <c r="CW37" s="34"/>
      <c r="CX37" s="32" t="str">
        <f t="shared" si="23"/>
        <v>RR</v>
      </c>
      <c r="CY37" s="32" t="str">
        <f>VLOOKUP(CT37,'ALL-Chart of Accounts'!$E:$F,2,0)</f>
        <v>IC Product COS (I85COS) - Variable OH</v>
      </c>
      <c r="CZ37" s="32">
        <f t="shared" si="15"/>
        <v>521050</v>
      </c>
      <c r="DA37" s="32">
        <f t="shared" si="16"/>
        <v>9520</v>
      </c>
      <c r="DB37" s="34"/>
      <c r="DC37" s="34"/>
      <c r="DD37" s="32" t="str">
        <f t="shared" si="24"/>
        <v>RR</v>
      </c>
      <c r="DE37" s="32" t="str">
        <f>VLOOKUP(CZ37,'ALL-Chart of Accounts'!$E:$F,2,0)</f>
        <v>IC Product COS (I85COS) - Outside</v>
      </c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</row>
    <row r="38" spans="1:139" x14ac:dyDescent="0.35">
      <c r="C38" s="47">
        <v>43292</v>
      </c>
      <c r="D38" s="46"/>
      <c r="E38" s="22" t="s">
        <v>2586</v>
      </c>
      <c r="F38" s="99" t="s">
        <v>11067</v>
      </c>
      <c r="G38" s="99" t="str">
        <f>VLOOKUP(L38,'ALL-Unit Code 4'!W:AA,4,0)&amp;"-Equipment-"&amp;MID(M38,FIND("-",M38,1)+2,99)</f>
        <v>Retort &amp; RPS-Equipment-Shanghai</v>
      </c>
      <c r="H38" s="32">
        <f t="shared" si="0"/>
        <v>124540</v>
      </c>
      <c r="I38" s="34"/>
      <c r="J38" s="34"/>
      <c r="K38" s="34"/>
      <c r="L38" s="32" t="str">
        <f>IFERROR(VLOOKUP(LEFT($F38,2),'ALL-Unit Code 4'!$W:$W,1,0),VLOOKUP($D$1,Sites!$A:$B,2,0))</f>
        <v>RR</v>
      </c>
      <c r="M38" s="32" t="str">
        <f>VLOOKUP(H38,'ALL-Chart of Accounts'!$E:$F,2,0)</f>
        <v>IC AR - Shanghai</v>
      </c>
      <c r="N38" s="34"/>
      <c r="O38" s="34"/>
      <c r="P38" s="34"/>
      <c r="Q38" s="34"/>
      <c r="R38" s="34"/>
      <c r="S38" s="34"/>
      <c r="T38" s="32">
        <f t="shared" si="26"/>
        <v>421000</v>
      </c>
      <c r="U38" s="32">
        <f t="shared" si="27"/>
        <v>9540</v>
      </c>
      <c r="V38" s="34"/>
      <c r="W38" s="34"/>
      <c r="X38" s="32" t="str">
        <f t="shared" si="17"/>
        <v>RR</v>
      </c>
      <c r="Y38" s="32" t="str">
        <f>VLOOKUP(T38,'ALL-Chart of Accounts'!$E:$F,2,0)</f>
        <v>IC Product Sales (I82COS)</v>
      </c>
      <c r="Z38" s="32">
        <f t="shared" si="1"/>
        <v>421000</v>
      </c>
      <c r="AA38" s="32">
        <f t="shared" si="2"/>
        <v>9540</v>
      </c>
      <c r="AB38" s="32">
        <f t="shared" si="3"/>
        <v>9999</v>
      </c>
      <c r="AC38" s="34"/>
      <c r="AD38" s="32" t="str">
        <f t="shared" si="18"/>
        <v>RR</v>
      </c>
      <c r="AE38" s="32" t="str">
        <f>VLOOKUP(Z38,'ALL-Chart of Accounts'!$E:$F,2,0)</f>
        <v>IC Product Sales (I82COS)</v>
      </c>
      <c r="AF38" s="34"/>
      <c r="AG38" s="34"/>
      <c r="AH38" s="34"/>
      <c r="AI38" s="34"/>
      <c r="AJ38" s="34"/>
      <c r="AK38" s="34"/>
      <c r="AL38" s="32">
        <f t="shared" si="4"/>
        <v>421000</v>
      </c>
      <c r="AM38" s="32">
        <f t="shared" si="5"/>
        <v>9540</v>
      </c>
      <c r="AN38" s="32" t="str">
        <f t="shared" si="6"/>
        <v/>
      </c>
      <c r="AO38" s="34"/>
      <c r="AP38" s="32" t="str">
        <f t="shared" si="19"/>
        <v>RR</v>
      </c>
      <c r="AQ38" s="32" t="str">
        <f>VLOOKUP(AL38,'ALL-Chart of Accounts'!$E:$F,2,0)</f>
        <v>IC Product Sales (I82COS)</v>
      </c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2">
        <f t="shared" si="7"/>
        <v>521010</v>
      </c>
      <c r="CC38" s="32">
        <f t="shared" si="8"/>
        <v>9540</v>
      </c>
      <c r="CD38" s="34"/>
      <c r="CE38" s="34"/>
      <c r="CF38" s="32" t="str">
        <f t="shared" si="20"/>
        <v>RR</v>
      </c>
      <c r="CG38" s="32" t="str">
        <f>VLOOKUP(CB38,'ALL-Chart of Accounts'!$E:$F,2,0)</f>
        <v>IC Product COS (I85COS) - Material</v>
      </c>
      <c r="CH38" s="32">
        <f t="shared" si="9"/>
        <v>521020</v>
      </c>
      <c r="CI38" s="32">
        <f t="shared" si="10"/>
        <v>9540</v>
      </c>
      <c r="CJ38" s="34"/>
      <c r="CK38" s="34"/>
      <c r="CL38" s="32" t="str">
        <f t="shared" si="21"/>
        <v>RR</v>
      </c>
      <c r="CM38" s="32" t="str">
        <f>VLOOKUP(CH38,'ALL-Chart of Accounts'!$E:$F,2,0)</f>
        <v>IC Product COS (I85COS) - Labor</v>
      </c>
      <c r="CN38" s="32">
        <f t="shared" si="11"/>
        <v>521030</v>
      </c>
      <c r="CO38" s="32">
        <f t="shared" si="12"/>
        <v>9540</v>
      </c>
      <c r="CP38" s="34"/>
      <c r="CQ38" s="34"/>
      <c r="CR38" s="32" t="str">
        <f t="shared" si="22"/>
        <v>RR</v>
      </c>
      <c r="CS38" s="32" t="str">
        <f>VLOOKUP(CN38,'ALL-Chart of Accounts'!$E:$F,2,0)</f>
        <v>IC Product COS (I85COS) - Fixed OH</v>
      </c>
      <c r="CT38" s="32">
        <f t="shared" si="13"/>
        <v>521040</v>
      </c>
      <c r="CU38" s="32">
        <f t="shared" si="14"/>
        <v>9540</v>
      </c>
      <c r="CV38" s="34"/>
      <c r="CW38" s="34"/>
      <c r="CX38" s="32" t="str">
        <f t="shared" si="23"/>
        <v>RR</v>
      </c>
      <c r="CY38" s="32" t="str">
        <f>VLOOKUP(CT38,'ALL-Chart of Accounts'!$E:$F,2,0)</f>
        <v>IC Product COS (I85COS) - Variable OH</v>
      </c>
      <c r="CZ38" s="32">
        <f t="shared" si="15"/>
        <v>521050</v>
      </c>
      <c r="DA38" s="32">
        <f t="shared" si="16"/>
        <v>9540</v>
      </c>
      <c r="DB38" s="34"/>
      <c r="DC38" s="34"/>
      <c r="DD38" s="32" t="str">
        <f t="shared" si="24"/>
        <v>RR</v>
      </c>
      <c r="DE38" s="32" t="str">
        <f>VLOOKUP(CZ38,'ALL-Chart of Accounts'!$E:$F,2,0)</f>
        <v>IC Product COS (I85COS) - Outside</v>
      </c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</row>
    <row r="39" spans="1:139" s="46" customFormat="1" x14ac:dyDescent="0.35">
      <c r="A39" s="47"/>
      <c r="B39" s="47"/>
      <c r="C39" s="47">
        <v>43292</v>
      </c>
      <c r="E39" s="22" t="s">
        <v>2588</v>
      </c>
      <c r="F39" s="34" t="s">
        <v>11068</v>
      </c>
      <c r="G39" s="34" t="str">
        <f>VLOOKUP(L39,'ALL-Unit Code 4'!W:AA,4,0)&amp;"-Equipment"</f>
        <v>Retort &amp; RPS-Equipment</v>
      </c>
      <c r="H39" s="32">
        <f t="shared" si="0"/>
        <v>112400</v>
      </c>
      <c r="I39" s="34"/>
      <c r="J39" s="34"/>
      <c r="K39" s="34"/>
      <c r="L39" s="32" t="str">
        <f>IFERROR(VLOOKUP(LEFT($F39,2),'ALL-Unit Code 4'!$W:$W,1,0),VLOOKUP($D$1,Sites!$A:$B,2,0))</f>
        <v>RR</v>
      </c>
      <c r="M39" s="32" t="str">
        <f>VLOOKUP(H39,'ALL-Chart of Accounts'!$E:$F,2,0)</f>
        <v>Accounts Receivable - System</v>
      </c>
      <c r="N39" s="34"/>
      <c r="O39" s="34"/>
      <c r="P39" s="34"/>
      <c r="Q39" s="34"/>
      <c r="R39" s="34"/>
      <c r="S39" s="34"/>
      <c r="T39" s="37">
        <v>411000</v>
      </c>
      <c r="U39" s="34"/>
      <c r="V39" s="34"/>
      <c r="W39" s="34"/>
      <c r="X39" s="32" t="str">
        <f t="shared" si="17"/>
        <v>RR</v>
      </c>
      <c r="Y39" s="32" t="str">
        <f>VLOOKUP(T39,'ALL-Chart of Accounts'!$E:$F,2,0)</f>
        <v>Product Sales (80PRD)</v>
      </c>
      <c r="Z39" s="32">
        <f>T39</f>
        <v>411000</v>
      </c>
      <c r="AA39" s="32" t="str">
        <f>IF(U39="","",U39)</f>
        <v/>
      </c>
      <c r="AB39" s="32">
        <f>IF(LEFT(Z39,1)="4",9999,"")</f>
        <v>9999</v>
      </c>
      <c r="AC39" s="34"/>
      <c r="AD39" s="32" t="str">
        <f t="shared" si="18"/>
        <v>RR</v>
      </c>
      <c r="AE39" s="32" t="str">
        <f>VLOOKUP(Z39,'ALL-Chart of Accounts'!$E:$F,2,0)</f>
        <v>Product Sales (80PRD)</v>
      </c>
      <c r="AF39" s="34"/>
      <c r="AG39" s="34"/>
      <c r="AH39" s="34"/>
      <c r="AI39" s="34"/>
      <c r="AJ39" s="34"/>
      <c r="AK39" s="34"/>
      <c r="AL39" s="32">
        <f>IF(T39="","",T39)</f>
        <v>411000</v>
      </c>
      <c r="AM39" s="32" t="str">
        <f>IF(U39="","",U39)</f>
        <v/>
      </c>
      <c r="AN39" s="32" t="str">
        <f>IF(V39="","",V39)</f>
        <v/>
      </c>
      <c r="AO39" s="34"/>
      <c r="AP39" s="32" t="str">
        <f t="shared" si="19"/>
        <v>RR</v>
      </c>
      <c r="AQ39" s="32" t="str">
        <f>VLOOKUP(AL39,'ALL-Chart of Accounts'!$E:$F,2,0)</f>
        <v>Product Sales (80PRD)</v>
      </c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2">
        <f t="shared" si="7"/>
        <v>511010</v>
      </c>
      <c r="CC39" s="32" t="str">
        <f t="shared" si="8"/>
        <v/>
      </c>
      <c r="CD39" s="34"/>
      <c r="CE39" s="34"/>
      <c r="CF39" s="32" t="str">
        <f t="shared" si="20"/>
        <v>RR</v>
      </c>
      <c r="CG39" s="32" t="str">
        <f>VLOOKUP(CB39,'ALL-Chart of Accounts'!$E:$F,2,0)</f>
        <v>Product COS (83PRD) - Material</v>
      </c>
      <c r="CH39" s="32">
        <f>IF(OR($E39="Cost Collecting",$E39="Interdivisional"),CB39,CB39+10)</f>
        <v>511020</v>
      </c>
      <c r="CI39" s="32" t="str">
        <f t="shared" si="10"/>
        <v/>
      </c>
      <c r="CJ39" s="34"/>
      <c r="CK39" s="34"/>
      <c r="CL39" s="32" t="str">
        <f t="shared" si="21"/>
        <v>RR</v>
      </c>
      <c r="CM39" s="32" t="str">
        <f>VLOOKUP(CH39,'ALL-Chart of Accounts'!$E:$F,2,0)</f>
        <v>Product COS (83PRD) - Labor</v>
      </c>
      <c r="CN39" s="32">
        <f>IF(OR($E39="Cost Collecting",$E39="Interdivisional"),CH39,CH39+10)</f>
        <v>511030</v>
      </c>
      <c r="CO39" s="32" t="str">
        <f t="shared" si="12"/>
        <v/>
      </c>
      <c r="CP39" s="34"/>
      <c r="CQ39" s="34"/>
      <c r="CR39" s="32" t="str">
        <f t="shared" si="22"/>
        <v>RR</v>
      </c>
      <c r="CS39" s="32" t="str">
        <f>VLOOKUP(CN39,'ALL-Chart of Accounts'!$E:$F,2,0)</f>
        <v>Product COS (83PRD) - Fixed OH</v>
      </c>
      <c r="CT39" s="32">
        <f>IF(OR($E39="Cost Collecting",$E39="Interdivisional"),CN39,CN39+10)</f>
        <v>511040</v>
      </c>
      <c r="CU39" s="32" t="str">
        <f t="shared" si="14"/>
        <v/>
      </c>
      <c r="CV39" s="34"/>
      <c r="CW39" s="34"/>
      <c r="CX39" s="32" t="str">
        <f t="shared" si="23"/>
        <v>RR</v>
      </c>
      <c r="CY39" s="32" t="str">
        <f>VLOOKUP(CT39,'ALL-Chart of Accounts'!$E:$F,2,0)</f>
        <v>Product COS (83PRD) - Variable OH</v>
      </c>
      <c r="CZ39" s="32">
        <f>IF(OR($E39="Cost Collecting",$E39="Interdivisional"),CT39,CT39+10)</f>
        <v>511050</v>
      </c>
      <c r="DA39" s="32" t="str">
        <f t="shared" si="16"/>
        <v/>
      </c>
      <c r="DB39" s="34"/>
      <c r="DC39" s="34"/>
      <c r="DD39" s="32" t="str">
        <f t="shared" si="24"/>
        <v>RR</v>
      </c>
      <c r="DE39" s="32" t="str">
        <f>VLOOKUP(CZ39,'ALL-Chart of Accounts'!$E:$F,2,0)</f>
        <v>Product COS (83PRD) - Outside</v>
      </c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</row>
    <row r="40" spans="1:139" x14ac:dyDescent="0.35">
      <c r="C40" s="47">
        <v>43292</v>
      </c>
      <c r="D40" s="46"/>
      <c r="E40" s="22" t="s">
        <v>2588</v>
      </c>
      <c r="F40" s="34" t="s">
        <v>11399</v>
      </c>
      <c r="G40" s="34" t="str">
        <f>VLOOKUP(L40,'ALL-Unit Code 4'!W:AA,4,0)&amp;"-Equipment Over Time"</f>
        <v>Retort &amp; RPS-Equipment Over Time</v>
      </c>
      <c r="H40" s="32">
        <f t="shared" si="0"/>
        <v>112400</v>
      </c>
      <c r="I40" s="34"/>
      <c r="J40" s="34"/>
      <c r="K40" s="34"/>
      <c r="L40" s="32" t="str">
        <f>IFERROR(VLOOKUP(LEFT($F40,2),'ALL-Unit Code 4'!$W:$W,1,0),VLOOKUP($D$1,Sites!$A:$B,2,0))</f>
        <v>RR</v>
      </c>
      <c r="M40" s="32" t="str">
        <f>VLOOKUP(H40,'ALL-Chart of Accounts'!$E:$F,2,0)</f>
        <v>Accounts Receivable - System</v>
      </c>
      <c r="N40" s="34"/>
      <c r="O40" s="34"/>
      <c r="P40" s="34"/>
      <c r="Q40" s="34"/>
      <c r="R40" s="34"/>
      <c r="S40" s="34"/>
      <c r="T40" s="37">
        <v>411100</v>
      </c>
      <c r="U40" s="34"/>
      <c r="V40" s="34"/>
      <c r="W40" s="34"/>
      <c r="X40" s="32" t="str">
        <f t="shared" si="17"/>
        <v>RR</v>
      </c>
      <c r="Y40" s="32" t="str">
        <f>VLOOKUP(T40,'ALL-Chart of Accounts'!$E:$F,2,0)</f>
        <v>Product Sales - Over Time (80PRD2)</v>
      </c>
      <c r="Z40" s="32">
        <f t="shared" si="1"/>
        <v>411100</v>
      </c>
      <c r="AA40" s="32" t="str">
        <f t="shared" si="2"/>
        <v/>
      </c>
      <c r="AB40" s="32">
        <f t="shared" si="3"/>
        <v>9999</v>
      </c>
      <c r="AC40" s="34"/>
      <c r="AD40" s="32" t="str">
        <f t="shared" si="18"/>
        <v>RR</v>
      </c>
      <c r="AE40" s="32" t="str">
        <f>VLOOKUP(Z40,'ALL-Chart of Accounts'!$E:$F,2,0)</f>
        <v>Product Sales - Over Time (80PRD2)</v>
      </c>
      <c r="AF40" s="34"/>
      <c r="AG40" s="34"/>
      <c r="AH40" s="34"/>
      <c r="AI40" s="34"/>
      <c r="AJ40" s="34"/>
      <c r="AK40" s="34"/>
      <c r="AL40" s="32">
        <f t="shared" si="4"/>
        <v>411100</v>
      </c>
      <c r="AM40" s="32" t="str">
        <f t="shared" si="5"/>
        <v/>
      </c>
      <c r="AN40" s="32" t="str">
        <f t="shared" si="6"/>
        <v/>
      </c>
      <c r="AO40" s="34"/>
      <c r="AP40" s="32" t="str">
        <f t="shared" si="19"/>
        <v>RR</v>
      </c>
      <c r="AQ40" s="32" t="str">
        <f>VLOOKUP(AL40,'ALL-Chart of Accounts'!$E:$F,2,0)</f>
        <v>Product Sales - Over Time (80PRD2)</v>
      </c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2">
        <f t="shared" si="7"/>
        <v>511110</v>
      </c>
      <c r="CC40" s="32" t="str">
        <f t="shared" si="8"/>
        <v/>
      </c>
      <c r="CD40" s="34"/>
      <c r="CE40" s="34"/>
      <c r="CF40" s="32" t="str">
        <f t="shared" si="20"/>
        <v>RR</v>
      </c>
      <c r="CG40" s="32" t="str">
        <f>VLOOKUP(CB40,'ALL-Chart of Accounts'!$E:$F,2,0)</f>
        <v>Product COS (83PRD2) - Material OT</v>
      </c>
      <c r="CH40" s="32">
        <f t="shared" si="9"/>
        <v>511120</v>
      </c>
      <c r="CI40" s="32" t="str">
        <f t="shared" si="10"/>
        <v/>
      </c>
      <c r="CJ40" s="34"/>
      <c r="CK40" s="34"/>
      <c r="CL40" s="32" t="str">
        <f t="shared" si="21"/>
        <v>RR</v>
      </c>
      <c r="CM40" s="32" t="str">
        <f>VLOOKUP(CH40,'ALL-Chart of Accounts'!$E:$F,2,0)</f>
        <v>Product COS (83PRD2) - Labor OT</v>
      </c>
      <c r="CN40" s="32">
        <f t="shared" si="11"/>
        <v>511130</v>
      </c>
      <c r="CO40" s="32" t="str">
        <f t="shared" si="12"/>
        <v/>
      </c>
      <c r="CP40" s="34"/>
      <c r="CQ40" s="34"/>
      <c r="CR40" s="32" t="str">
        <f t="shared" si="22"/>
        <v>RR</v>
      </c>
      <c r="CS40" s="32" t="str">
        <f>VLOOKUP(CN40,'ALL-Chart of Accounts'!$E:$F,2,0)</f>
        <v>Product COS (83PRD2) - Fixed OH OT</v>
      </c>
      <c r="CT40" s="32">
        <f t="shared" si="13"/>
        <v>511140</v>
      </c>
      <c r="CU40" s="32" t="str">
        <f t="shared" si="14"/>
        <v/>
      </c>
      <c r="CV40" s="34"/>
      <c r="CW40" s="34"/>
      <c r="CX40" s="32" t="str">
        <f t="shared" si="23"/>
        <v>RR</v>
      </c>
      <c r="CY40" s="32" t="str">
        <f>VLOOKUP(CT40,'ALL-Chart of Accounts'!$E:$F,2,0)</f>
        <v>Product COS (83PRD2) - Variable OH OT</v>
      </c>
      <c r="CZ40" s="32">
        <f t="shared" si="15"/>
        <v>511150</v>
      </c>
      <c r="DA40" s="32" t="str">
        <f t="shared" si="16"/>
        <v/>
      </c>
      <c r="DB40" s="34"/>
      <c r="DC40" s="34"/>
      <c r="DD40" s="32" t="str">
        <f t="shared" si="24"/>
        <v>RR</v>
      </c>
      <c r="DE40" s="32" t="str">
        <f>VLOOKUP(CZ40,'ALL-Chart of Accounts'!$E:$F,2,0)</f>
        <v>Product COS (83PRD2) - Outside OT</v>
      </c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</row>
    <row r="41" spans="1:139" x14ac:dyDescent="0.35">
      <c r="C41" s="47">
        <v>43292</v>
      </c>
      <c r="D41" s="46"/>
      <c r="E41" s="22" t="s">
        <v>2588</v>
      </c>
      <c r="F41" s="34" t="s">
        <v>11069</v>
      </c>
      <c r="G41" s="34" t="str">
        <f>VLOOKUP(L41,'ALL-Unit Code 4'!W:AA,4,0)&amp;"-Equipment"</f>
        <v>Tipper Tie-Equipment</v>
      </c>
      <c r="H41" s="32">
        <f t="shared" si="0"/>
        <v>112400</v>
      </c>
      <c r="I41" s="34"/>
      <c r="J41" s="34"/>
      <c r="K41" s="34"/>
      <c r="L41" s="32" t="str">
        <f>IFERROR(VLOOKUP(LEFT($F41,2),'ALL-Unit Code 4'!$W:$W,1,0),VLOOKUP($D$1,Sites!$A:$B,2,0))</f>
        <v>TT</v>
      </c>
      <c r="M41" s="32" t="str">
        <f>VLOOKUP(H41,'ALL-Chart of Accounts'!$E:$F,2,0)</f>
        <v>Accounts Receivable - System</v>
      </c>
      <c r="N41" s="34"/>
      <c r="O41" s="34"/>
      <c r="P41" s="34"/>
      <c r="Q41" s="34"/>
      <c r="R41" s="34"/>
      <c r="S41" s="34"/>
      <c r="T41" s="37">
        <v>411000</v>
      </c>
      <c r="U41" s="34"/>
      <c r="V41" s="34"/>
      <c r="W41" s="34"/>
      <c r="X41" s="32" t="str">
        <f t="shared" si="17"/>
        <v>TT</v>
      </c>
      <c r="Y41" s="32" t="str">
        <f>VLOOKUP(T41,'ALL-Chart of Accounts'!$E:$F,2,0)</f>
        <v>Product Sales (80PRD)</v>
      </c>
      <c r="Z41" s="32">
        <f t="shared" si="1"/>
        <v>411000</v>
      </c>
      <c r="AA41" s="32" t="str">
        <f t="shared" si="2"/>
        <v/>
      </c>
      <c r="AB41" s="32">
        <f t="shared" si="3"/>
        <v>9999</v>
      </c>
      <c r="AC41" s="34"/>
      <c r="AD41" s="32" t="str">
        <f t="shared" si="18"/>
        <v>TT</v>
      </c>
      <c r="AE41" s="32" t="str">
        <f>VLOOKUP(Z41,'ALL-Chart of Accounts'!$E:$F,2,0)</f>
        <v>Product Sales (80PRD)</v>
      </c>
      <c r="AF41" s="34"/>
      <c r="AG41" s="34"/>
      <c r="AH41" s="34"/>
      <c r="AI41" s="34"/>
      <c r="AJ41" s="34"/>
      <c r="AK41" s="34"/>
      <c r="AL41" s="32">
        <f t="shared" si="4"/>
        <v>411000</v>
      </c>
      <c r="AM41" s="32" t="str">
        <f t="shared" si="5"/>
        <v/>
      </c>
      <c r="AN41" s="32" t="str">
        <f t="shared" si="6"/>
        <v/>
      </c>
      <c r="AO41" s="34"/>
      <c r="AP41" s="32" t="str">
        <f t="shared" si="19"/>
        <v>TT</v>
      </c>
      <c r="AQ41" s="32" t="str">
        <f>VLOOKUP(AL41,'ALL-Chart of Accounts'!$E:$F,2,0)</f>
        <v>Product Sales (80PRD)</v>
      </c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2">
        <f t="shared" si="7"/>
        <v>511010</v>
      </c>
      <c r="CC41" s="32" t="str">
        <f t="shared" si="8"/>
        <v/>
      </c>
      <c r="CD41" s="34"/>
      <c r="CE41" s="34"/>
      <c r="CF41" s="32" t="str">
        <f t="shared" si="20"/>
        <v>TT</v>
      </c>
      <c r="CG41" s="32" t="str">
        <f>VLOOKUP(CB41,'ALL-Chart of Accounts'!$E:$F,2,0)</f>
        <v>Product COS (83PRD) - Material</v>
      </c>
      <c r="CH41" s="32">
        <f t="shared" si="9"/>
        <v>511020</v>
      </c>
      <c r="CI41" s="32" t="str">
        <f t="shared" si="10"/>
        <v/>
      </c>
      <c r="CJ41" s="34"/>
      <c r="CK41" s="34"/>
      <c r="CL41" s="32" t="str">
        <f t="shared" si="21"/>
        <v>TT</v>
      </c>
      <c r="CM41" s="32" t="str">
        <f>VLOOKUP(CH41,'ALL-Chart of Accounts'!$E:$F,2,0)</f>
        <v>Product COS (83PRD) - Labor</v>
      </c>
      <c r="CN41" s="32">
        <f t="shared" si="11"/>
        <v>511030</v>
      </c>
      <c r="CO41" s="32" t="str">
        <f t="shared" si="12"/>
        <v/>
      </c>
      <c r="CP41" s="34"/>
      <c r="CQ41" s="34"/>
      <c r="CR41" s="32" t="str">
        <f t="shared" si="22"/>
        <v>TT</v>
      </c>
      <c r="CS41" s="32" t="str">
        <f>VLOOKUP(CN41,'ALL-Chart of Accounts'!$E:$F,2,0)</f>
        <v>Product COS (83PRD) - Fixed OH</v>
      </c>
      <c r="CT41" s="32">
        <f t="shared" si="13"/>
        <v>511040</v>
      </c>
      <c r="CU41" s="32" t="str">
        <f t="shared" si="14"/>
        <v/>
      </c>
      <c r="CV41" s="34"/>
      <c r="CW41" s="34"/>
      <c r="CX41" s="32" t="str">
        <f t="shared" si="23"/>
        <v>TT</v>
      </c>
      <c r="CY41" s="32" t="str">
        <f>VLOOKUP(CT41,'ALL-Chart of Accounts'!$E:$F,2,0)</f>
        <v>Product COS (83PRD) - Variable OH</v>
      </c>
      <c r="CZ41" s="32">
        <f t="shared" si="15"/>
        <v>511050</v>
      </c>
      <c r="DA41" s="32" t="str">
        <f t="shared" si="16"/>
        <v/>
      </c>
      <c r="DB41" s="34"/>
      <c r="DC41" s="34"/>
      <c r="DD41" s="32" t="str">
        <f t="shared" si="24"/>
        <v>TT</v>
      </c>
      <c r="DE41" s="32" t="str">
        <f>VLOOKUP(CZ41,'ALL-Chart of Accounts'!$E:$F,2,0)</f>
        <v>Product COS (83PRD) - Outside</v>
      </c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</row>
    <row r="42" spans="1:139" s="46" customFormat="1" x14ac:dyDescent="0.35">
      <c r="A42" s="47"/>
      <c r="B42" s="47"/>
      <c r="C42" s="47"/>
      <c r="E42" s="22" t="s">
        <v>2587</v>
      </c>
      <c r="F42" s="34" t="s">
        <v>11402</v>
      </c>
      <c r="G42" s="34" t="str">
        <f>VLOOKUP(L42,'ALL-Unit Code 4'!W:AA,4,0)&amp;"-Warranty"</f>
        <v>GSE-Warranty</v>
      </c>
      <c r="H42" s="32">
        <f t="shared" si="0"/>
        <v>112400</v>
      </c>
      <c r="I42" s="34"/>
      <c r="J42" s="34"/>
      <c r="K42" s="34"/>
      <c r="L42" s="32" t="str">
        <f>IFERROR(VLOOKUP(LEFT($F42,2),'ALL-Unit Code 4'!$W:$W,1,0),VLOOKUP($D$1,Sites!$A:$B,2,0))</f>
        <v>GS</v>
      </c>
      <c r="M42" s="32" t="str">
        <f>VLOOKUP(H42,'ALL-Chart of Accounts'!$E:$F,2,0)</f>
        <v>Accounts Receivable - System</v>
      </c>
      <c r="N42" s="34"/>
      <c r="O42" s="34"/>
      <c r="P42" s="34"/>
      <c r="Q42" s="34"/>
      <c r="R42" s="34"/>
      <c r="S42" s="34"/>
      <c r="T42" s="37">
        <v>266923</v>
      </c>
      <c r="U42" s="34"/>
      <c r="V42" s="34"/>
      <c r="W42" s="34"/>
      <c r="X42" s="32" t="str">
        <f t="shared" si="17"/>
        <v>GS</v>
      </c>
      <c r="Y42" s="32" t="str">
        <f>VLOOKUP(T42,'ALL-Chart of Accounts'!$E:$F,2,0)</f>
        <v>Accrued Gen Wrty - Warranty Claims Paid</v>
      </c>
      <c r="Z42" s="32">
        <f>T42</f>
        <v>266923</v>
      </c>
      <c r="AA42" s="32" t="str">
        <f>IF(U42="","",U42)</f>
        <v/>
      </c>
      <c r="AB42" s="32" t="str">
        <f>IF(LEFT(Z42,1)="4",9999,"")</f>
        <v/>
      </c>
      <c r="AC42" s="34"/>
      <c r="AD42" s="32" t="str">
        <f t="shared" si="18"/>
        <v>GS</v>
      </c>
      <c r="AE42" s="32" t="str">
        <f>VLOOKUP(Z42,'ALL-Chart of Accounts'!$E:$F,2,0)</f>
        <v>Accrued Gen Wrty - Warranty Claims Paid</v>
      </c>
      <c r="AF42" s="34"/>
      <c r="AG42" s="34"/>
      <c r="AH42" s="34"/>
      <c r="AI42" s="34"/>
      <c r="AJ42" s="34"/>
      <c r="AK42" s="34"/>
      <c r="AL42" s="32">
        <f>IF(T42="","",T42)</f>
        <v>266923</v>
      </c>
      <c r="AM42" s="32" t="str">
        <f>IF(U42="","",U42)</f>
        <v/>
      </c>
      <c r="AN42" s="32" t="str">
        <f>IF(V42="","",V42)</f>
        <v/>
      </c>
      <c r="AO42" s="34"/>
      <c r="AP42" s="32" t="str">
        <f t="shared" si="19"/>
        <v>GS</v>
      </c>
      <c r="AQ42" s="32" t="str">
        <f>VLOOKUP(AL42,'ALL-Chart of Accounts'!$E:$F,2,0)</f>
        <v>Accrued Gen Wrty - Warranty Claims Paid</v>
      </c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2">
        <f t="shared" si="7"/>
        <v>266923</v>
      </c>
      <c r="CC42" s="32" t="str">
        <f t="shared" si="8"/>
        <v/>
      </c>
      <c r="CD42" s="34"/>
      <c r="CE42" s="34"/>
      <c r="CF42" s="32" t="str">
        <f t="shared" si="20"/>
        <v>GS</v>
      </c>
      <c r="CG42" s="32" t="str">
        <f>VLOOKUP(CB42,'ALL-Chart of Accounts'!$E:$F,2,0)</f>
        <v>Accrued Gen Wrty - Warranty Claims Paid</v>
      </c>
      <c r="CH42" s="32">
        <f>IF(OR($E42="Cost Collecting",$E42="Interdivisional"),CB42,CB42+10)</f>
        <v>266923</v>
      </c>
      <c r="CI42" s="32" t="str">
        <f t="shared" si="10"/>
        <v/>
      </c>
      <c r="CJ42" s="34"/>
      <c r="CK42" s="34"/>
      <c r="CL42" s="32" t="str">
        <f t="shared" si="21"/>
        <v>GS</v>
      </c>
      <c r="CM42" s="32" t="str">
        <f>VLOOKUP(CH42,'ALL-Chart of Accounts'!$E:$F,2,0)</f>
        <v>Accrued Gen Wrty - Warranty Claims Paid</v>
      </c>
      <c r="CN42" s="32">
        <f>IF(OR($E42="Cost Collecting",$E42="Interdivisional"),CH42,CH42+10)</f>
        <v>266923</v>
      </c>
      <c r="CO42" s="32" t="str">
        <f t="shared" si="12"/>
        <v/>
      </c>
      <c r="CP42" s="34"/>
      <c r="CQ42" s="34"/>
      <c r="CR42" s="32" t="str">
        <f t="shared" si="22"/>
        <v>GS</v>
      </c>
      <c r="CS42" s="32" t="str">
        <f>VLOOKUP(CN42,'ALL-Chart of Accounts'!$E:$F,2,0)</f>
        <v>Accrued Gen Wrty - Warranty Claims Paid</v>
      </c>
      <c r="CT42" s="32">
        <f>IF(OR($E42="Cost Collecting",$E42="Interdivisional"),CN42,CN42+10)</f>
        <v>266923</v>
      </c>
      <c r="CU42" s="32" t="str">
        <f t="shared" si="14"/>
        <v/>
      </c>
      <c r="CV42" s="34"/>
      <c r="CW42" s="34"/>
      <c r="CX42" s="32" t="str">
        <f t="shared" si="23"/>
        <v>GS</v>
      </c>
      <c r="CY42" s="32" t="str">
        <f>VLOOKUP(CT42,'ALL-Chart of Accounts'!$E:$F,2,0)</f>
        <v>Accrued Gen Wrty - Warranty Claims Paid</v>
      </c>
      <c r="CZ42" s="32">
        <f>IF(OR($E42="Cost Collecting",$E42="Interdivisional"),CT42,CT42+10)</f>
        <v>266923</v>
      </c>
      <c r="DA42" s="32" t="str">
        <f t="shared" si="16"/>
        <v/>
      </c>
      <c r="DB42" s="34"/>
      <c r="DC42" s="34"/>
      <c r="DD42" s="32" t="str">
        <f t="shared" si="24"/>
        <v>GS</v>
      </c>
      <c r="DE42" s="32" t="str">
        <f>VLOOKUP(CZ42,'ALL-Chart of Accounts'!$E:$F,2,0)</f>
        <v>Accrued Gen Wrty - Warranty Claims Paid</v>
      </c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</row>
    <row r="43" spans="1:139" s="46" customFormat="1" x14ac:dyDescent="0.35">
      <c r="A43" s="47"/>
      <c r="B43" s="47"/>
      <c r="C43" s="47"/>
      <c r="E43" s="22" t="s">
        <v>2587</v>
      </c>
      <c r="F43" s="34" t="s">
        <v>2559</v>
      </c>
      <c r="G43" s="34" t="str">
        <f>VLOOKUP(L43,'ALL-Unit Code 4'!W:AA,4,0)&amp;"-Warranty"</f>
        <v>Freezing &amp; Cooking-Warranty</v>
      </c>
      <c r="H43" s="32">
        <f t="shared" si="0"/>
        <v>112400</v>
      </c>
      <c r="I43" s="34"/>
      <c r="J43" s="34"/>
      <c r="K43" s="34"/>
      <c r="L43" s="32" t="str">
        <f>IFERROR(VLOOKUP(LEFT($F43,2),'ALL-Unit Code 4'!$W:$W,1,0),VLOOKUP($D$1,Sites!$A:$B,2,0))</f>
        <v>FC</v>
      </c>
      <c r="M43" s="32" t="str">
        <f>VLOOKUP(H43,'ALL-Chart of Accounts'!$E:$F,2,0)</f>
        <v>Accounts Receivable - System</v>
      </c>
      <c r="N43" s="34"/>
      <c r="O43" s="34"/>
      <c r="P43" s="34"/>
      <c r="Q43" s="34"/>
      <c r="R43" s="34"/>
      <c r="S43" s="34"/>
      <c r="T43" s="37">
        <v>266923</v>
      </c>
      <c r="U43" s="34"/>
      <c r="V43" s="34"/>
      <c r="W43" s="34"/>
      <c r="X43" s="32" t="str">
        <f t="shared" si="17"/>
        <v>FC</v>
      </c>
      <c r="Y43" s="32" t="str">
        <f>VLOOKUP(T43,'ALL-Chart of Accounts'!$E:$F,2,0)</f>
        <v>Accrued Gen Wrty - Warranty Claims Paid</v>
      </c>
      <c r="Z43" s="32">
        <f t="shared" ref="Z43:Z49" si="28">T43</f>
        <v>266923</v>
      </c>
      <c r="AA43" s="32" t="str">
        <f t="shared" ref="AA43:AA49" si="29">IF(U43="","",U43)</f>
        <v/>
      </c>
      <c r="AB43" s="32" t="str">
        <f t="shared" ref="AB43:AB49" si="30">IF(LEFT(Z43,1)="4",9999,"")</f>
        <v/>
      </c>
      <c r="AC43" s="34"/>
      <c r="AD43" s="32" t="str">
        <f t="shared" si="18"/>
        <v>FC</v>
      </c>
      <c r="AE43" s="32" t="str">
        <f>VLOOKUP(Z43,'ALL-Chart of Accounts'!$E:$F,2,0)</f>
        <v>Accrued Gen Wrty - Warranty Claims Paid</v>
      </c>
      <c r="AF43" s="34"/>
      <c r="AG43" s="34"/>
      <c r="AH43" s="34"/>
      <c r="AI43" s="34"/>
      <c r="AJ43" s="34"/>
      <c r="AK43" s="34"/>
      <c r="AL43" s="32">
        <f t="shared" ref="AL43:AL49" si="31">IF(T43="","",T43)</f>
        <v>266923</v>
      </c>
      <c r="AM43" s="32" t="str">
        <f t="shared" ref="AM43:AM49" si="32">IF(U43="","",U43)</f>
        <v/>
      </c>
      <c r="AN43" s="32" t="str">
        <f t="shared" ref="AN43:AN49" si="33">IF(V43="","",V43)</f>
        <v/>
      </c>
      <c r="AO43" s="34"/>
      <c r="AP43" s="32" t="str">
        <f t="shared" si="19"/>
        <v>FC</v>
      </c>
      <c r="AQ43" s="32" t="str">
        <f>VLOOKUP(AL43,'ALL-Chart of Accounts'!$E:$F,2,0)</f>
        <v>Accrued Gen Wrty - Warranty Claims Paid</v>
      </c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2">
        <f t="shared" si="7"/>
        <v>266923</v>
      </c>
      <c r="CC43" s="32" t="str">
        <f t="shared" si="8"/>
        <v/>
      </c>
      <c r="CD43" s="34"/>
      <c r="CE43" s="34"/>
      <c r="CF43" s="32" t="str">
        <f t="shared" si="20"/>
        <v>FC</v>
      </c>
      <c r="CG43" s="32" t="str">
        <f>VLOOKUP(CB43,'ALL-Chart of Accounts'!$E:$F,2,0)</f>
        <v>Accrued Gen Wrty - Warranty Claims Paid</v>
      </c>
      <c r="CH43" s="32">
        <f t="shared" ref="CH43:CH49" si="34">IF(OR($E43="Cost Collecting",$E43="Interdivisional"),CB43,CB43+10)</f>
        <v>266923</v>
      </c>
      <c r="CI43" s="32" t="str">
        <f t="shared" si="10"/>
        <v/>
      </c>
      <c r="CJ43" s="34"/>
      <c r="CK43" s="34"/>
      <c r="CL43" s="32" t="str">
        <f t="shared" si="21"/>
        <v>FC</v>
      </c>
      <c r="CM43" s="32" t="str">
        <f>VLOOKUP(CH43,'ALL-Chart of Accounts'!$E:$F,2,0)</f>
        <v>Accrued Gen Wrty - Warranty Claims Paid</v>
      </c>
      <c r="CN43" s="32">
        <f t="shared" ref="CN43:CN49" si="35">IF(OR($E43="Cost Collecting",$E43="Interdivisional"),CH43,CH43+10)</f>
        <v>266923</v>
      </c>
      <c r="CO43" s="32" t="str">
        <f t="shared" si="12"/>
        <v/>
      </c>
      <c r="CP43" s="34"/>
      <c r="CQ43" s="34"/>
      <c r="CR43" s="32" t="str">
        <f t="shared" si="22"/>
        <v>FC</v>
      </c>
      <c r="CS43" s="32" t="str">
        <f>VLOOKUP(CN43,'ALL-Chart of Accounts'!$E:$F,2,0)</f>
        <v>Accrued Gen Wrty - Warranty Claims Paid</v>
      </c>
      <c r="CT43" s="32">
        <f t="shared" ref="CT43:CT49" si="36">IF(OR($E43="Cost Collecting",$E43="Interdivisional"),CN43,CN43+10)</f>
        <v>266923</v>
      </c>
      <c r="CU43" s="32" t="str">
        <f t="shared" si="14"/>
        <v/>
      </c>
      <c r="CV43" s="34"/>
      <c r="CW43" s="34"/>
      <c r="CX43" s="32" t="str">
        <f t="shared" si="23"/>
        <v>FC</v>
      </c>
      <c r="CY43" s="32" t="str">
        <f>VLOOKUP(CT43,'ALL-Chart of Accounts'!$E:$F,2,0)</f>
        <v>Accrued Gen Wrty - Warranty Claims Paid</v>
      </c>
      <c r="CZ43" s="32">
        <f t="shared" ref="CZ43:CZ49" si="37">IF(OR($E43="Cost Collecting",$E43="Interdivisional"),CT43,CT43+10)</f>
        <v>266923</v>
      </c>
      <c r="DA43" s="32" t="str">
        <f t="shared" si="16"/>
        <v/>
      </c>
      <c r="DB43" s="34"/>
      <c r="DC43" s="34"/>
      <c r="DD43" s="32" t="str">
        <f t="shared" si="24"/>
        <v>FC</v>
      </c>
      <c r="DE43" s="32" t="str">
        <f>VLOOKUP(CZ43,'ALL-Chart of Accounts'!$E:$F,2,0)</f>
        <v>Accrued Gen Wrty - Warranty Claims Paid</v>
      </c>
      <c r="DF43" s="34"/>
      <c r="DG43" s="34"/>
      <c r="DH43" s="34"/>
      <c r="DI43" s="34"/>
      <c r="DJ43" s="34"/>
      <c r="DK43" s="34"/>
      <c r="DL43" s="34"/>
      <c r="DM43" s="34"/>
      <c r="DN43" s="34"/>
      <c r="DO43" s="34"/>
      <c r="DP43" s="34"/>
      <c r="DQ43" s="34"/>
      <c r="DR43" s="34"/>
      <c r="DS43" s="34"/>
      <c r="DT43" s="34"/>
      <c r="DU43" s="34"/>
      <c r="DV43" s="34"/>
      <c r="DW43" s="34"/>
      <c r="DX43" s="34"/>
      <c r="DY43" s="34"/>
      <c r="DZ43" s="34"/>
      <c r="EA43" s="34"/>
      <c r="EB43" s="34"/>
      <c r="EC43" s="34"/>
      <c r="ED43" s="34"/>
      <c r="EE43" s="34"/>
      <c r="EF43" s="34"/>
      <c r="EG43" s="34"/>
      <c r="EH43" s="34"/>
      <c r="EI43" s="34"/>
    </row>
    <row r="44" spans="1:139" s="46" customFormat="1" x14ac:dyDescent="0.35">
      <c r="A44" s="47"/>
      <c r="B44" s="47"/>
      <c r="C44" s="47"/>
      <c r="E44" s="22" t="s">
        <v>2587</v>
      </c>
      <c r="F44" s="34" t="s">
        <v>10168</v>
      </c>
      <c r="G44" s="34" t="str">
        <f>VLOOKUP(L44,'ALL-Unit Code 4'!W:AA,4,0)&amp;"-Warranty"</f>
        <v>AGV-Warranty</v>
      </c>
      <c r="H44" s="32">
        <f t="shared" si="0"/>
        <v>112400</v>
      </c>
      <c r="I44" s="34"/>
      <c r="J44" s="34"/>
      <c r="K44" s="34"/>
      <c r="L44" s="32" t="str">
        <f>IFERROR(VLOOKUP(LEFT($F44,2),'ALL-Unit Code 4'!$W:$W,1,0),VLOOKUP($D$1,Sites!$A:$B,2,0))</f>
        <v>AG</v>
      </c>
      <c r="M44" s="32" t="str">
        <f>VLOOKUP(H44,'ALL-Chart of Accounts'!$E:$F,2,0)</f>
        <v>Accounts Receivable - System</v>
      </c>
      <c r="N44" s="34"/>
      <c r="O44" s="34"/>
      <c r="P44" s="34"/>
      <c r="Q44" s="34"/>
      <c r="R44" s="34"/>
      <c r="S44" s="34"/>
      <c r="T44" s="37">
        <v>266923</v>
      </c>
      <c r="U44" s="34"/>
      <c r="V44" s="34"/>
      <c r="W44" s="34"/>
      <c r="X44" s="32" t="str">
        <f t="shared" si="17"/>
        <v>AG</v>
      </c>
      <c r="Y44" s="32" t="str">
        <f>VLOOKUP(T44,'ALL-Chart of Accounts'!$E:$F,2,0)</f>
        <v>Accrued Gen Wrty - Warranty Claims Paid</v>
      </c>
      <c r="Z44" s="32">
        <f t="shared" si="28"/>
        <v>266923</v>
      </c>
      <c r="AA44" s="32" t="str">
        <f t="shared" si="29"/>
        <v/>
      </c>
      <c r="AB44" s="32" t="str">
        <f t="shared" si="30"/>
        <v/>
      </c>
      <c r="AC44" s="34"/>
      <c r="AD44" s="32" t="str">
        <f t="shared" si="18"/>
        <v>AG</v>
      </c>
      <c r="AE44" s="32" t="str">
        <f>VLOOKUP(Z44,'ALL-Chart of Accounts'!$E:$F,2,0)</f>
        <v>Accrued Gen Wrty - Warranty Claims Paid</v>
      </c>
      <c r="AF44" s="34"/>
      <c r="AG44" s="34"/>
      <c r="AH44" s="34"/>
      <c r="AI44" s="34"/>
      <c r="AJ44" s="34"/>
      <c r="AK44" s="34"/>
      <c r="AL44" s="32">
        <f t="shared" si="31"/>
        <v>266923</v>
      </c>
      <c r="AM44" s="32" t="str">
        <f t="shared" si="32"/>
        <v/>
      </c>
      <c r="AN44" s="32" t="str">
        <f t="shared" si="33"/>
        <v/>
      </c>
      <c r="AO44" s="34"/>
      <c r="AP44" s="32" t="str">
        <f t="shared" si="19"/>
        <v>AG</v>
      </c>
      <c r="AQ44" s="32" t="str">
        <f>VLOOKUP(AL44,'ALL-Chart of Accounts'!$E:$F,2,0)</f>
        <v>Accrued Gen Wrty - Warranty Claims Paid</v>
      </c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2">
        <f t="shared" si="7"/>
        <v>266923</v>
      </c>
      <c r="CC44" s="32" t="str">
        <f t="shared" si="8"/>
        <v/>
      </c>
      <c r="CD44" s="34"/>
      <c r="CE44" s="34"/>
      <c r="CF44" s="32" t="str">
        <f t="shared" si="20"/>
        <v>AG</v>
      </c>
      <c r="CG44" s="32" t="str">
        <f>VLOOKUP(CB44,'ALL-Chart of Accounts'!$E:$F,2,0)</f>
        <v>Accrued Gen Wrty - Warranty Claims Paid</v>
      </c>
      <c r="CH44" s="32">
        <f t="shared" si="34"/>
        <v>266923</v>
      </c>
      <c r="CI44" s="32" t="str">
        <f t="shared" si="10"/>
        <v/>
      </c>
      <c r="CJ44" s="34"/>
      <c r="CK44" s="34"/>
      <c r="CL44" s="32" t="str">
        <f t="shared" si="21"/>
        <v>AG</v>
      </c>
      <c r="CM44" s="32" t="str">
        <f>VLOOKUP(CH44,'ALL-Chart of Accounts'!$E:$F,2,0)</f>
        <v>Accrued Gen Wrty - Warranty Claims Paid</v>
      </c>
      <c r="CN44" s="32">
        <f t="shared" si="35"/>
        <v>266923</v>
      </c>
      <c r="CO44" s="32" t="str">
        <f t="shared" si="12"/>
        <v/>
      </c>
      <c r="CP44" s="34"/>
      <c r="CQ44" s="34"/>
      <c r="CR44" s="32" t="str">
        <f t="shared" si="22"/>
        <v>AG</v>
      </c>
      <c r="CS44" s="32" t="str">
        <f>VLOOKUP(CN44,'ALL-Chart of Accounts'!$E:$F,2,0)</f>
        <v>Accrued Gen Wrty - Warranty Claims Paid</v>
      </c>
      <c r="CT44" s="32">
        <f t="shared" si="36"/>
        <v>266923</v>
      </c>
      <c r="CU44" s="32" t="str">
        <f t="shared" si="14"/>
        <v/>
      </c>
      <c r="CV44" s="34"/>
      <c r="CW44" s="34"/>
      <c r="CX44" s="32" t="str">
        <f t="shared" si="23"/>
        <v>AG</v>
      </c>
      <c r="CY44" s="32" t="str">
        <f>VLOOKUP(CT44,'ALL-Chart of Accounts'!$E:$F,2,0)</f>
        <v>Accrued Gen Wrty - Warranty Claims Paid</v>
      </c>
      <c r="CZ44" s="32">
        <f t="shared" si="37"/>
        <v>266923</v>
      </c>
      <c r="DA44" s="32" t="str">
        <f t="shared" si="16"/>
        <v/>
      </c>
      <c r="DB44" s="34"/>
      <c r="DC44" s="34"/>
      <c r="DD44" s="32" t="str">
        <f t="shared" si="24"/>
        <v>AG</v>
      </c>
      <c r="DE44" s="32" t="str">
        <f>VLOOKUP(CZ44,'ALL-Chart of Accounts'!$E:$F,2,0)</f>
        <v>Accrued Gen Wrty - Warranty Claims Paid</v>
      </c>
      <c r="DF44" s="34"/>
      <c r="DG44" s="34"/>
      <c r="DH44" s="34"/>
      <c r="DI44" s="34"/>
      <c r="DJ44" s="34"/>
      <c r="DK44" s="34"/>
      <c r="DL44" s="34"/>
      <c r="DM44" s="34"/>
      <c r="DN44" s="34"/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  <c r="EB44" s="34"/>
      <c r="EC44" s="34"/>
      <c r="ED44" s="34"/>
      <c r="EE44" s="34"/>
      <c r="EF44" s="34"/>
      <c r="EG44" s="34"/>
      <c r="EH44" s="34"/>
      <c r="EI44" s="34"/>
    </row>
    <row r="45" spans="1:139" s="46" customFormat="1" x14ac:dyDescent="0.35">
      <c r="A45" s="47"/>
      <c r="B45" s="47"/>
      <c r="C45" s="47"/>
      <c r="E45" s="22" t="s">
        <v>2587</v>
      </c>
      <c r="F45" s="34" t="s">
        <v>11403</v>
      </c>
      <c r="G45" s="34" t="str">
        <f>VLOOKUP(L45,'ALL-Unit Code 4'!W:AA,4,0)&amp;"-Warranty"</f>
        <v>Fresh Produce Tech-Warranty</v>
      </c>
      <c r="H45" s="32">
        <f t="shared" si="0"/>
        <v>112400</v>
      </c>
      <c r="I45" s="34"/>
      <c r="J45" s="34"/>
      <c r="K45" s="34"/>
      <c r="L45" s="32" t="str">
        <f>IFERROR(VLOOKUP(LEFT($F45,2),'ALL-Unit Code 4'!$W:$W,1,0),VLOOKUP($D$1,Sites!$A:$B,2,0))</f>
        <v>FP</v>
      </c>
      <c r="M45" s="32" t="str">
        <f>VLOOKUP(H45,'ALL-Chart of Accounts'!$E:$F,2,0)</f>
        <v>Accounts Receivable - System</v>
      </c>
      <c r="N45" s="34"/>
      <c r="O45" s="34"/>
      <c r="P45" s="34"/>
      <c r="Q45" s="34"/>
      <c r="R45" s="34"/>
      <c r="S45" s="34"/>
      <c r="T45" s="37">
        <v>266923</v>
      </c>
      <c r="U45" s="34"/>
      <c r="V45" s="34"/>
      <c r="W45" s="34"/>
      <c r="X45" s="32" t="str">
        <f t="shared" si="17"/>
        <v>FP</v>
      </c>
      <c r="Y45" s="32" t="str">
        <f>VLOOKUP(T45,'ALL-Chart of Accounts'!$E:$F,2,0)</f>
        <v>Accrued Gen Wrty - Warranty Claims Paid</v>
      </c>
      <c r="Z45" s="32">
        <f t="shared" si="28"/>
        <v>266923</v>
      </c>
      <c r="AA45" s="32" t="str">
        <f t="shared" si="29"/>
        <v/>
      </c>
      <c r="AB45" s="32" t="str">
        <f t="shared" si="30"/>
        <v/>
      </c>
      <c r="AC45" s="34"/>
      <c r="AD45" s="32" t="str">
        <f t="shared" si="18"/>
        <v>FP</v>
      </c>
      <c r="AE45" s="32" t="str">
        <f>VLOOKUP(Z45,'ALL-Chart of Accounts'!$E:$F,2,0)</f>
        <v>Accrued Gen Wrty - Warranty Claims Paid</v>
      </c>
      <c r="AF45" s="34"/>
      <c r="AG45" s="34"/>
      <c r="AH45" s="34"/>
      <c r="AI45" s="34"/>
      <c r="AJ45" s="34"/>
      <c r="AK45" s="34"/>
      <c r="AL45" s="32">
        <f t="shared" si="31"/>
        <v>266923</v>
      </c>
      <c r="AM45" s="32" t="str">
        <f t="shared" si="32"/>
        <v/>
      </c>
      <c r="AN45" s="32" t="str">
        <f t="shared" si="33"/>
        <v/>
      </c>
      <c r="AO45" s="34"/>
      <c r="AP45" s="32" t="str">
        <f t="shared" si="19"/>
        <v>FP</v>
      </c>
      <c r="AQ45" s="32" t="str">
        <f>VLOOKUP(AL45,'ALL-Chart of Accounts'!$E:$F,2,0)</f>
        <v>Accrued Gen Wrty - Warranty Claims Paid</v>
      </c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2">
        <f t="shared" si="7"/>
        <v>266923</v>
      </c>
      <c r="CC45" s="32" t="str">
        <f t="shared" si="8"/>
        <v/>
      </c>
      <c r="CD45" s="34"/>
      <c r="CE45" s="34"/>
      <c r="CF45" s="32" t="str">
        <f t="shared" si="20"/>
        <v>FP</v>
      </c>
      <c r="CG45" s="32" t="str">
        <f>VLOOKUP(CB45,'ALL-Chart of Accounts'!$E:$F,2,0)</f>
        <v>Accrued Gen Wrty - Warranty Claims Paid</v>
      </c>
      <c r="CH45" s="32">
        <f t="shared" si="34"/>
        <v>266923</v>
      </c>
      <c r="CI45" s="32" t="str">
        <f t="shared" si="10"/>
        <v/>
      </c>
      <c r="CJ45" s="34"/>
      <c r="CK45" s="34"/>
      <c r="CL45" s="32" t="str">
        <f t="shared" si="21"/>
        <v>FP</v>
      </c>
      <c r="CM45" s="32" t="str">
        <f>VLOOKUP(CH45,'ALL-Chart of Accounts'!$E:$F,2,0)</f>
        <v>Accrued Gen Wrty - Warranty Claims Paid</v>
      </c>
      <c r="CN45" s="32">
        <f t="shared" si="35"/>
        <v>266923</v>
      </c>
      <c r="CO45" s="32" t="str">
        <f t="shared" si="12"/>
        <v/>
      </c>
      <c r="CP45" s="34"/>
      <c r="CQ45" s="34"/>
      <c r="CR45" s="32" t="str">
        <f t="shared" si="22"/>
        <v>FP</v>
      </c>
      <c r="CS45" s="32" t="str">
        <f>VLOOKUP(CN45,'ALL-Chart of Accounts'!$E:$F,2,0)</f>
        <v>Accrued Gen Wrty - Warranty Claims Paid</v>
      </c>
      <c r="CT45" s="32">
        <f t="shared" si="36"/>
        <v>266923</v>
      </c>
      <c r="CU45" s="32" t="str">
        <f t="shared" si="14"/>
        <v/>
      </c>
      <c r="CV45" s="34"/>
      <c r="CW45" s="34"/>
      <c r="CX45" s="32" t="str">
        <f t="shared" si="23"/>
        <v>FP</v>
      </c>
      <c r="CY45" s="32" t="str">
        <f>VLOOKUP(CT45,'ALL-Chart of Accounts'!$E:$F,2,0)</f>
        <v>Accrued Gen Wrty - Warranty Claims Paid</v>
      </c>
      <c r="CZ45" s="32">
        <f t="shared" si="37"/>
        <v>266923</v>
      </c>
      <c r="DA45" s="32" t="str">
        <f t="shared" si="16"/>
        <v/>
      </c>
      <c r="DB45" s="34"/>
      <c r="DC45" s="34"/>
      <c r="DD45" s="32" t="str">
        <f t="shared" si="24"/>
        <v>FP</v>
      </c>
      <c r="DE45" s="32" t="str">
        <f>VLOOKUP(CZ45,'ALL-Chart of Accounts'!$E:$F,2,0)</f>
        <v>Accrued Gen Wrty - Warranty Claims Paid</v>
      </c>
      <c r="DF45" s="34"/>
      <c r="DG45" s="34"/>
      <c r="DH45" s="34"/>
      <c r="DI45" s="34"/>
      <c r="DJ45" s="34"/>
      <c r="DK45" s="34"/>
      <c r="DL45" s="34"/>
      <c r="DM45" s="34"/>
      <c r="DN45" s="34"/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  <c r="EB45" s="34"/>
      <c r="EC45" s="34"/>
      <c r="ED45" s="34"/>
      <c r="EE45" s="34"/>
      <c r="EF45" s="34"/>
      <c r="EG45" s="34"/>
      <c r="EH45" s="34"/>
      <c r="EI45" s="34"/>
    </row>
    <row r="46" spans="1:139" s="46" customFormat="1" x14ac:dyDescent="0.35">
      <c r="A46" s="47"/>
      <c r="B46" s="47"/>
      <c r="C46" s="47"/>
      <c r="E46" s="22" t="s">
        <v>2587</v>
      </c>
      <c r="F46" s="34" t="s">
        <v>11404</v>
      </c>
      <c r="G46" s="34" t="str">
        <f>VLOOKUP(L46,'ALL-Unit Code 4'!W:AA,4,0)&amp;"-Warranty"</f>
        <v>B&amp;B Systems-Warranty</v>
      </c>
      <c r="H46" s="32">
        <f t="shared" si="0"/>
        <v>112400</v>
      </c>
      <c r="I46" s="34"/>
      <c r="J46" s="34"/>
      <c r="K46" s="34"/>
      <c r="L46" s="32" t="str">
        <f>IFERROR(VLOOKUP(LEFT($F46,2),'ALL-Unit Code 4'!$W:$W,1,0),VLOOKUP($D$1,Sites!$A:$B,2,0))</f>
        <v>BB</v>
      </c>
      <c r="M46" s="32" t="str">
        <f>VLOOKUP(H46,'ALL-Chart of Accounts'!$E:$F,2,0)</f>
        <v>Accounts Receivable - System</v>
      </c>
      <c r="N46" s="34"/>
      <c r="O46" s="34"/>
      <c r="P46" s="34"/>
      <c r="Q46" s="34"/>
      <c r="R46" s="34"/>
      <c r="S46" s="34"/>
      <c r="T46" s="37">
        <v>266923</v>
      </c>
      <c r="U46" s="34"/>
      <c r="V46" s="34"/>
      <c r="W46" s="34"/>
      <c r="X46" s="32" t="str">
        <f t="shared" si="17"/>
        <v>BB</v>
      </c>
      <c r="Y46" s="32" t="str">
        <f>VLOOKUP(T46,'ALL-Chart of Accounts'!$E:$F,2,0)</f>
        <v>Accrued Gen Wrty - Warranty Claims Paid</v>
      </c>
      <c r="Z46" s="32">
        <f t="shared" si="28"/>
        <v>266923</v>
      </c>
      <c r="AA46" s="32" t="str">
        <f t="shared" si="29"/>
        <v/>
      </c>
      <c r="AB46" s="32" t="str">
        <f t="shared" si="30"/>
        <v/>
      </c>
      <c r="AC46" s="34"/>
      <c r="AD46" s="32" t="str">
        <f t="shared" si="18"/>
        <v>BB</v>
      </c>
      <c r="AE46" s="32" t="str">
        <f>VLOOKUP(Z46,'ALL-Chart of Accounts'!$E:$F,2,0)</f>
        <v>Accrued Gen Wrty - Warranty Claims Paid</v>
      </c>
      <c r="AF46" s="34"/>
      <c r="AG46" s="34"/>
      <c r="AH46" s="34"/>
      <c r="AI46" s="34"/>
      <c r="AJ46" s="34"/>
      <c r="AK46" s="34"/>
      <c r="AL46" s="32">
        <f t="shared" si="31"/>
        <v>266923</v>
      </c>
      <c r="AM46" s="32" t="str">
        <f t="shared" si="32"/>
        <v/>
      </c>
      <c r="AN46" s="32" t="str">
        <f t="shared" si="33"/>
        <v/>
      </c>
      <c r="AO46" s="34"/>
      <c r="AP46" s="32" t="str">
        <f t="shared" si="19"/>
        <v>BB</v>
      </c>
      <c r="AQ46" s="32" t="str">
        <f>VLOOKUP(AL46,'ALL-Chart of Accounts'!$E:$F,2,0)</f>
        <v>Accrued Gen Wrty - Warranty Claims Paid</v>
      </c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2">
        <f t="shared" si="7"/>
        <v>266923</v>
      </c>
      <c r="CC46" s="32" t="str">
        <f t="shared" si="8"/>
        <v/>
      </c>
      <c r="CD46" s="34"/>
      <c r="CE46" s="34"/>
      <c r="CF46" s="32" t="str">
        <f t="shared" si="20"/>
        <v>BB</v>
      </c>
      <c r="CG46" s="32" t="str">
        <f>VLOOKUP(CB46,'ALL-Chart of Accounts'!$E:$F,2,0)</f>
        <v>Accrued Gen Wrty - Warranty Claims Paid</v>
      </c>
      <c r="CH46" s="32">
        <f t="shared" si="34"/>
        <v>266923</v>
      </c>
      <c r="CI46" s="32" t="str">
        <f t="shared" si="10"/>
        <v/>
      </c>
      <c r="CJ46" s="34"/>
      <c r="CK46" s="34"/>
      <c r="CL46" s="32" t="str">
        <f t="shared" si="21"/>
        <v>BB</v>
      </c>
      <c r="CM46" s="32" t="str">
        <f>VLOOKUP(CH46,'ALL-Chart of Accounts'!$E:$F,2,0)</f>
        <v>Accrued Gen Wrty - Warranty Claims Paid</v>
      </c>
      <c r="CN46" s="32">
        <f t="shared" si="35"/>
        <v>266923</v>
      </c>
      <c r="CO46" s="32" t="str">
        <f t="shared" si="12"/>
        <v/>
      </c>
      <c r="CP46" s="34"/>
      <c r="CQ46" s="34"/>
      <c r="CR46" s="32" t="str">
        <f t="shared" si="22"/>
        <v>BB</v>
      </c>
      <c r="CS46" s="32" t="str">
        <f>VLOOKUP(CN46,'ALL-Chart of Accounts'!$E:$F,2,0)</f>
        <v>Accrued Gen Wrty - Warranty Claims Paid</v>
      </c>
      <c r="CT46" s="32">
        <f t="shared" si="36"/>
        <v>266923</v>
      </c>
      <c r="CU46" s="32" t="str">
        <f t="shared" si="14"/>
        <v/>
      </c>
      <c r="CV46" s="34"/>
      <c r="CW46" s="34"/>
      <c r="CX46" s="32" t="str">
        <f t="shared" si="23"/>
        <v>BB</v>
      </c>
      <c r="CY46" s="32" t="str">
        <f>VLOOKUP(CT46,'ALL-Chart of Accounts'!$E:$F,2,0)</f>
        <v>Accrued Gen Wrty - Warranty Claims Paid</v>
      </c>
      <c r="CZ46" s="32">
        <f t="shared" si="37"/>
        <v>266923</v>
      </c>
      <c r="DA46" s="32" t="str">
        <f t="shared" si="16"/>
        <v/>
      </c>
      <c r="DB46" s="34"/>
      <c r="DC46" s="34"/>
      <c r="DD46" s="32" t="str">
        <f t="shared" si="24"/>
        <v>BB</v>
      </c>
      <c r="DE46" s="32" t="str">
        <f>VLOOKUP(CZ46,'ALL-Chart of Accounts'!$E:$F,2,0)</f>
        <v>Accrued Gen Wrty - Warranty Claims Paid</v>
      </c>
      <c r="DF46" s="34"/>
      <c r="DG46" s="34"/>
      <c r="DH46" s="34"/>
      <c r="DI46" s="34"/>
      <c r="DJ46" s="34"/>
      <c r="DK46" s="34"/>
      <c r="DL46" s="34"/>
      <c r="DM46" s="34"/>
      <c r="DN46" s="34"/>
      <c r="DO46" s="34"/>
      <c r="DP46" s="34"/>
      <c r="DQ46" s="34"/>
      <c r="DR46" s="34"/>
      <c r="DS46" s="34"/>
      <c r="DT46" s="34"/>
      <c r="DU46" s="34"/>
      <c r="DV46" s="34"/>
      <c r="DW46" s="34"/>
      <c r="DX46" s="34"/>
      <c r="DY46" s="34"/>
      <c r="DZ46" s="34"/>
      <c r="EA46" s="34"/>
      <c r="EB46" s="34"/>
      <c r="EC46" s="34"/>
      <c r="ED46" s="34"/>
      <c r="EE46" s="34"/>
      <c r="EF46" s="34"/>
      <c r="EG46" s="34"/>
      <c r="EH46" s="34"/>
      <c r="EI46" s="34"/>
    </row>
    <row r="47" spans="1:139" s="46" customFormat="1" x14ac:dyDescent="0.35">
      <c r="A47" s="47"/>
      <c r="B47" s="47"/>
      <c r="C47" s="47"/>
      <c r="E47" s="22" t="s">
        <v>2587</v>
      </c>
      <c r="F47" s="34" t="s">
        <v>11405</v>
      </c>
      <c r="G47" s="34" t="str">
        <f>VLOOKUP(L47,'ALL-Unit Code 4'!W:AA,4,0)&amp;"-Warranty"</f>
        <v>ESS &amp; Aseptic-Warranty</v>
      </c>
      <c r="H47" s="32">
        <f t="shared" si="0"/>
        <v>112400</v>
      </c>
      <c r="I47" s="34"/>
      <c r="J47" s="34"/>
      <c r="K47" s="34"/>
      <c r="L47" s="32" t="str">
        <f>IFERROR(VLOOKUP(LEFT($F47,2),'ALL-Unit Code 4'!$W:$W,1,0),VLOOKUP($D$1,Sites!$A:$B,2,0))</f>
        <v>EA</v>
      </c>
      <c r="M47" s="32" t="str">
        <f>VLOOKUP(H47,'ALL-Chart of Accounts'!$E:$F,2,0)</f>
        <v>Accounts Receivable - System</v>
      </c>
      <c r="N47" s="34"/>
      <c r="O47" s="34"/>
      <c r="P47" s="34"/>
      <c r="Q47" s="34"/>
      <c r="R47" s="34"/>
      <c r="S47" s="34"/>
      <c r="T47" s="37">
        <v>266923</v>
      </c>
      <c r="U47" s="34"/>
      <c r="V47" s="34"/>
      <c r="W47" s="34"/>
      <c r="X47" s="32" t="str">
        <f t="shared" si="17"/>
        <v>EA</v>
      </c>
      <c r="Y47" s="32" t="str">
        <f>VLOOKUP(T47,'ALL-Chart of Accounts'!$E:$F,2,0)</f>
        <v>Accrued Gen Wrty - Warranty Claims Paid</v>
      </c>
      <c r="Z47" s="32">
        <f t="shared" si="28"/>
        <v>266923</v>
      </c>
      <c r="AA47" s="32" t="str">
        <f t="shared" si="29"/>
        <v/>
      </c>
      <c r="AB47" s="32" t="str">
        <f t="shared" si="30"/>
        <v/>
      </c>
      <c r="AC47" s="34"/>
      <c r="AD47" s="32" t="str">
        <f t="shared" si="18"/>
        <v>EA</v>
      </c>
      <c r="AE47" s="32" t="str">
        <f>VLOOKUP(Z47,'ALL-Chart of Accounts'!$E:$F,2,0)</f>
        <v>Accrued Gen Wrty - Warranty Claims Paid</v>
      </c>
      <c r="AF47" s="34"/>
      <c r="AG47" s="34"/>
      <c r="AH47" s="34"/>
      <c r="AI47" s="34"/>
      <c r="AJ47" s="34"/>
      <c r="AK47" s="34"/>
      <c r="AL47" s="32">
        <f t="shared" si="31"/>
        <v>266923</v>
      </c>
      <c r="AM47" s="32" t="str">
        <f t="shared" si="32"/>
        <v/>
      </c>
      <c r="AN47" s="32" t="str">
        <f t="shared" si="33"/>
        <v/>
      </c>
      <c r="AO47" s="34"/>
      <c r="AP47" s="32" t="str">
        <f t="shared" si="19"/>
        <v>EA</v>
      </c>
      <c r="AQ47" s="32" t="str">
        <f>VLOOKUP(AL47,'ALL-Chart of Accounts'!$E:$F,2,0)</f>
        <v>Accrued Gen Wrty - Warranty Claims Paid</v>
      </c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2">
        <f t="shared" si="7"/>
        <v>266923</v>
      </c>
      <c r="CC47" s="32" t="str">
        <f t="shared" si="8"/>
        <v/>
      </c>
      <c r="CD47" s="34"/>
      <c r="CE47" s="34"/>
      <c r="CF47" s="32" t="str">
        <f t="shared" si="20"/>
        <v>EA</v>
      </c>
      <c r="CG47" s="32" t="str">
        <f>VLOOKUP(CB47,'ALL-Chart of Accounts'!$E:$F,2,0)</f>
        <v>Accrued Gen Wrty - Warranty Claims Paid</v>
      </c>
      <c r="CH47" s="32">
        <f t="shared" si="34"/>
        <v>266923</v>
      </c>
      <c r="CI47" s="32" t="str">
        <f t="shared" si="10"/>
        <v/>
      </c>
      <c r="CJ47" s="34"/>
      <c r="CK47" s="34"/>
      <c r="CL47" s="32" t="str">
        <f t="shared" si="21"/>
        <v>EA</v>
      </c>
      <c r="CM47" s="32" t="str">
        <f>VLOOKUP(CH47,'ALL-Chart of Accounts'!$E:$F,2,0)</f>
        <v>Accrued Gen Wrty - Warranty Claims Paid</v>
      </c>
      <c r="CN47" s="32">
        <f t="shared" si="35"/>
        <v>266923</v>
      </c>
      <c r="CO47" s="32" t="str">
        <f t="shared" si="12"/>
        <v/>
      </c>
      <c r="CP47" s="34"/>
      <c r="CQ47" s="34"/>
      <c r="CR47" s="32" t="str">
        <f t="shared" si="22"/>
        <v>EA</v>
      </c>
      <c r="CS47" s="32" t="str">
        <f>VLOOKUP(CN47,'ALL-Chart of Accounts'!$E:$F,2,0)</f>
        <v>Accrued Gen Wrty - Warranty Claims Paid</v>
      </c>
      <c r="CT47" s="32">
        <f t="shared" si="36"/>
        <v>266923</v>
      </c>
      <c r="CU47" s="32" t="str">
        <f t="shared" si="14"/>
        <v/>
      </c>
      <c r="CV47" s="34"/>
      <c r="CW47" s="34"/>
      <c r="CX47" s="32" t="str">
        <f t="shared" si="23"/>
        <v>EA</v>
      </c>
      <c r="CY47" s="32" t="str">
        <f>VLOOKUP(CT47,'ALL-Chart of Accounts'!$E:$F,2,0)</f>
        <v>Accrued Gen Wrty - Warranty Claims Paid</v>
      </c>
      <c r="CZ47" s="32">
        <f t="shared" si="37"/>
        <v>266923</v>
      </c>
      <c r="DA47" s="32" t="str">
        <f t="shared" si="16"/>
        <v/>
      </c>
      <c r="DB47" s="34"/>
      <c r="DC47" s="34"/>
      <c r="DD47" s="32" t="str">
        <f t="shared" si="24"/>
        <v>EA</v>
      </c>
      <c r="DE47" s="32" t="str">
        <f>VLOOKUP(CZ47,'ALL-Chart of Accounts'!$E:$F,2,0)</f>
        <v>Accrued Gen Wrty - Warranty Claims Paid</v>
      </c>
      <c r="DF47" s="34"/>
      <c r="DG47" s="34"/>
      <c r="DH47" s="34"/>
      <c r="DI47" s="34"/>
      <c r="DJ47" s="34"/>
      <c r="DK47" s="34"/>
      <c r="DL47" s="34"/>
      <c r="DM47" s="34"/>
      <c r="DN47" s="34"/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4"/>
      <c r="EI47" s="34"/>
    </row>
    <row r="48" spans="1:139" s="46" customFormat="1" x14ac:dyDescent="0.35">
      <c r="A48" s="47"/>
      <c r="B48" s="47"/>
      <c r="C48" s="47"/>
      <c r="E48" s="22" t="s">
        <v>2587</v>
      </c>
      <c r="F48" s="34" t="s">
        <v>11406</v>
      </c>
      <c r="G48" s="34" t="str">
        <f>VLOOKUP(L48,'ALL-Unit Code 4'!W:AA,4,0)&amp;"-Warranty"</f>
        <v>Retort &amp; RPS-Warranty</v>
      </c>
      <c r="H48" s="32">
        <f t="shared" si="0"/>
        <v>112400</v>
      </c>
      <c r="I48" s="34"/>
      <c r="J48" s="34"/>
      <c r="K48" s="34"/>
      <c r="L48" s="32" t="str">
        <f>IFERROR(VLOOKUP(LEFT($F48,2),'ALL-Unit Code 4'!$W:$W,1,0),VLOOKUP($D$1,Sites!$A:$B,2,0))</f>
        <v>RR</v>
      </c>
      <c r="M48" s="32" t="str">
        <f>VLOOKUP(H48,'ALL-Chart of Accounts'!$E:$F,2,0)</f>
        <v>Accounts Receivable - System</v>
      </c>
      <c r="N48" s="34"/>
      <c r="O48" s="34"/>
      <c r="P48" s="34"/>
      <c r="Q48" s="34"/>
      <c r="R48" s="34"/>
      <c r="S48" s="34"/>
      <c r="T48" s="37">
        <v>266923</v>
      </c>
      <c r="U48" s="34"/>
      <c r="V48" s="34"/>
      <c r="W48" s="34"/>
      <c r="X48" s="32" t="str">
        <f t="shared" si="17"/>
        <v>RR</v>
      </c>
      <c r="Y48" s="32" t="str">
        <f>VLOOKUP(T48,'ALL-Chart of Accounts'!$E:$F,2,0)</f>
        <v>Accrued Gen Wrty - Warranty Claims Paid</v>
      </c>
      <c r="Z48" s="32">
        <f t="shared" si="28"/>
        <v>266923</v>
      </c>
      <c r="AA48" s="32" t="str">
        <f t="shared" si="29"/>
        <v/>
      </c>
      <c r="AB48" s="32" t="str">
        <f t="shared" si="30"/>
        <v/>
      </c>
      <c r="AC48" s="34"/>
      <c r="AD48" s="32" t="str">
        <f t="shared" si="18"/>
        <v>RR</v>
      </c>
      <c r="AE48" s="32" t="str">
        <f>VLOOKUP(Z48,'ALL-Chart of Accounts'!$E:$F,2,0)</f>
        <v>Accrued Gen Wrty - Warranty Claims Paid</v>
      </c>
      <c r="AF48" s="34"/>
      <c r="AG48" s="34"/>
      <c r="AH48" s="34"/>
      <c r="AI48" s="34"/>
      <c r="AJ48" s="34"/>
      <c r="AK48" s="34"/>
      <c r="AL48" s="32">
        <f t="shared" si="31"/>
        <v>266923</v>
      </c>
      <c r="AM48" s="32" t="str">
        <f t="shared" si="32"/>
        <v/>
      </c>
      <c r="AN48" s="32" t="str">
        <f t="shared" si="33"/>
        <v/>
      </c>
      <c r="AO48" s="34"/>
      <c r="AP48" s="32" t="str">
        <f t="shared" si="19"/>
        <v>RR</v>
      </c>
      <c r="AQ48" s="32" t="str">
        <f>VLOOKUP(AL48,'ALL-Chart of Accounts'!$E:$F,2,0)</f>
        <v>Accrued Gen Wrty - Warranty Claims Paid</v>
      </c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2">
        <f t="shared" si="7"/>
        <v>266923</v>
      </c>
      <c r="CC48" s="32" t="str">
        <f t="shared" si="8"/>
        <v/>
      </c>
      <c r="CD48" s="34"/>
      <c r="CE48" s="34"/>
      <c r="CF48" s="32" t="str">
        <f t="shared" si="20"/>
        <v>RR</v>
      </c>
      <c r="CG48" s="32" t="str">
        <f>VLOOKUP(CB48,'ALL-Chart of Accounts'!$E:$F,2,0)</f>
        <v>Accrued Gen Wrty - Warranty Claims Paid</v>
      </c>
      <c r="CH48" s="32">
        <f t="shared" si="34"/>
        <v>266923</v>
      </c>
      <c r="CI48" s="32" t="str">
        <f t="shared" si="10"/>
        <v/>
      </c>
      <c r="CJ48" s="34"/>
      <c r="CK48" s="34"/>
      <c r="CL48" s="32" t="str">
        <f t="shared" si="21"/>
        <v>RR</v>
      </c>
      <c r="CM48" s="32" t="str">
        <f>VLOOKUP(CH48,'ALL-Chart of Accounts'!$E:$F,2,0)</f>
        <v>Accrued Gen Wrty - Warranty Claims Paid</v>
      </c>
      <c r="CN48" s="32">
        <f t="shared" si="35"/>
        <v>266923</v>
      </c>
      <c r="CO48" s="32" t="str">
        <f t="shared" si="12"/>
        <v/>
      </c>
      <c r="CP48" s="34"/>
      <c r="CQ48" s="34"/>
      <c r="CR48" s="32" t="str">
        <f t="shared" si="22"/>
        <v>RR</v>
      </c>
      <c r="CS48" s="32" t="str">
        <f>VLOOKUP(CN48,'ALL-Chart of Accounts'!$E:$F,2,0)</f>
        <v>Accrued Gen Wrty - Warranty Claims Paid</v>
      </c>
      <c r="CT48" s="32">
        <f t="shared" si="36"/>
        <v>266923</v>
      </c>
      <c r="CU48" s="32" t="str">
        <f t="shared" si="14"/>
        <v/>
      </c>
      <c r="CV48" s="34"/>
      <c r="CW48" s="34"/>
      <c r="CX48" s="32" t="str">
        <f t="shared" si="23"/>
        <v>RR</v>
      </c>
      <c r="CY48" s="32" t="str">
        <f>VLOOKUP(CT48,'ALL-Chart of Accounts'!$E:$F,2,0)</f>
        <v>Accrued Gen Wrty - Warranty Claims Paid</v>
      </c>
      <c r="CZ48" s="32">
        <f t="shared" si="37"/>
        <v>266923</v>
      </c>
      <c r="DA48" s="32" t="str">
        <f t="shared" si="16"/>
        <v/>
      </c>
      <c r="DB48" s="34"/>
      <c r="DC48" s="34"/>
      <c r="DD48" s="32" t="str">
        <f t="shared" si="24"/>
        <v>RR</v>
      </c>
      <c r="DE48" s="32" t="str">
        <f>VLOOKUP(CZ48,'ALL-Chart of Accounts'!$E:$F,2,0)</f>
        <v>Accrued Gen Wrty - Warranty Claims Paid</v>
      </c>
      <c r="DF48" s="34"/>
      <c r="DG48" s="34"/>
      <c r="DH48" s="34"/>
      <c r="DI48" s="34"/>
      <c r="DJ48" s="34"/>
      <c r="DK48" s="34"/>
      <c r="DL48" s="34"/>
      <c r="DM48" s="34"/>
      <c r="DN48" s="34"/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4"/>
      <c r="EI48" s="34"/>
    </row>
    <row r="49" spans="1:139" s="46" customFormat="1" x14ac:dyDescent="0.35">
      <c r="A49" s="47"/>
      <c r="B49" s="47"/>
      <c r="C49" s="47"/>
      <c r="E49" s="22" t="s">
        <v>2587</v>
      </c>
      <c r="F49" s="34" t="s">
        <v>11407</v>
      </c>
      <c r="G49" s="34" t="str">
        <f>VLOOKUP(L49,'ALL-Unit Code 4'!W:AA,4,0)&amp;"-Warranty"</f>
        <v>Tipper Tie-Warranty</v>
      </c>
      <c r="H49" s="32">
        <f t="shared" si="0"/>
        <v>112400</v>
      </c>
      <c r="I49" s="34"/>
      <c r="J49" s="34"/>
      <c r="K49" s="34"/>
      <c r="L49" s="32" t="str">
        <f>IFERROR(VLOOKUP(LEFT($F49,2),'ALL-Unit Code 4'!$W:$W,1,0),VLOOKUP($D$1,Sites!$A:$B,2,0))</f>
        <v>TT</v>
      </c>
      <c r="M49" s="32" t="str">
        <f>VLOOKUP(H49,'ALL-Chart of Accounts'!$E:$F,2,0)</f>
        <v>Accounts Receivable - System</v>
      </c>
      <c r="N49" s="34"/>
      <c r="O49" s="34"/>
      <c r="P49" s="34"/>
      <c r="Q49" s="34"/>
      <c r="R49" s="34"/>
      <c r="S49" s="34"/>
      <c r="T49" s="37">
        <v>266923</v>
      </c>
      <c r="U49" s="34"/>
      <c r="V49" s="34"/>
      <c r="W49" s="34"/>
      <c r="X49" s="32" t="str">
        <f t="shared" si="17"/>
        <v>TT</v>
      </c>
      <c r="Y49" s="32" t="str">
        <f>VLOOKUP(T49,'ALL-Chart of Accounts'!$E:$F,2,0)</f>
        <v>Accrued Gen Wrty - Warranty Claims Paid</v>
      </c>
      <c r="Z49" s="32">
        <f t="shared" si="28"/>
        <v>266923</v>
      </c>
      <c r="AA49" s="32" t="str">
        <f t="shared" si="29"/>
        <v/>
      </c>
      <c r="AB49" s="32" t="str">
        <f t="shared" si="30"/>
        <v/>
      </c>
      <c r="AC49" s="34"/>
      <c r="AD49" s="32" t="str">
        <f t="shared" si="18"/>
        <v>TT</v>
      </c>
      <c r="AE49" s="32" t="str">
        <f>VLOOKUP(Z49,'ALL-Chart of Accounts'!$E:$F,2,0)</f>
        <v>Accrued Gen Wrty - Warranty Claims Paid</v>
      </c>
      <c r="AF49" s="34"/>
      <c r="AG49" s="34"/>
      <c r="AH49" s="34"/>
      <c r="AI49" s="34"/>
      <c r="AJ49" s="34"/>
      <c r="AK49" s="34"/>
      <c r="AL49" s="32">
        <f t="shared" si="31"/>
        <v>266923</v>
      </c>
      <c r="AM49" s="32" t="str">
        <f t="shared" si="32"/>
        <v/>
      </c>
      <c r="AN49" s="32" t="str">
        <f t="shared" si="33"/>
        <v/>
      </c>
      <c r="AO49" s="34"/>
      <c r="AP49" s="32" t="str">
        <f t="shared" si="19"/>
        <v>TT</v>
      </c>
      <c r="AQ49" s="32" t="str">
        <f>VLOOKUP(AL49,'ALL-Chart of Accounts'!$E:$F,2,0)</f>
        <v>Accrued Gen Wrty - Warranty Claims Paid</v>
      </c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2">
        <f t="shared" si="7"/>
        <v>266923</v>
      </c>
      <c r="CC49" s="32" t="str">
        <f t="shared" si="8"/>
        <v/>
      </c>
      <c r="CD49" s="34"/>
      <c r="CE49" s="34"/>
      <c r="CF49" s="32" t="str">
        <f t="shared" si="20"/>
        <v>TT</v>
      </c>
      <c r="CG49" s="32" t="str">
        <f>VLOOKUP(CB49,'ALL-Chart of Accounts'!$E:$F,2,0)</f>
        <v>Accrued Gen Wrty - Warranty Claims Paid</v>
      </c>
      <c r="CH49" s="32">
        <f t="shared" si="34"/>
        <v>266923</v>
      </c>
      <c r="CI49" s="32" t="str">
        <f t="shared" si="10"/>
        <v/>
      </c>
      <c r="CJ49" s="34"/>
      <c r="CK49" s="34"/>
      <c r="CL49" s="32" t="str">
        <f t="shared" si="21"/>
        <v>TT</v>
      </c>
      <c r="CM49" s="32" t="str">
        <f>VLOOKUP(CH49,'ALL-Chart of Accounts'!$E:$F,2,0)</f>
        <v>Accrued Gen Wrty - Warranty Claims Paid</v>
      </c>
      <c r="CN49" s="32">
        <f t="shared" si="35"/>
        <v>266923</v>
      </c>
      <c r="CO49" s="32" t="str">
        <f t="shared" si="12"/>
        <v/>
      </c>
      <c r="CP49" s="34"/>
      <c r="CQ49" s="34"/>
      <c r="CR49" s="32" t="str">
        <f t="shared" si="22"/>
        <v>TT</v>
      </c>
      <c r="CS49" s="32" t="str">
        <f>VLOOKUP(CN49,'ALL-Chart of Accounts'!$E:$F,2,0)</f>
        <v>Accrued Gen Wrty - Warranty Claims Paid</v>
      </c>
      <c r="CT49" s="32">
        <f t="shared" si="36"/>
        <v>266923</v>
      </c>
      <c r="CU49" s="32" t="str">
        <f t="shared" si="14"/>
        <v/>
      </c>
      <c r="CV49" s="34"/>
      <c r="CW49" s="34"/>
      <c r="CX49" s="32" t="str">
        <f t="shared" si="23"/>
        <v>TT</v>
      </c>
      <c r="CY49" s="32" t="str">
        <f>VLOOKUP(CT49,'ALL-Chart of Accounts'!$E:$F,2,0)</f>
        <v>Accrued Gen Wrty - Warranty Claims Paid</v>
      </c>
      <c r="CZ49" s="32">
        <f t="shared" si="37"/>
        <v>266923</v>
      </c>
      <c r="DA49" s="32" t="str">
        <f t="shared" si="16"/>
        <v/>
      </c>
      <c r="DB49" s="34"/>
      <c r="DC49" s="34"/>
      <c r="DD49" s="32" t="str">
        <f t="shared" si="24"/>
        <v>TT</v>
      </c>
      <c r="DE49" s="32" t="str">
        <f>VLOOKUP(CZ49,'ALL-Chart of Accounts'!$E:$F,2,0)</f>
        <v>Accrued Gen Wrty - Warranty Claims Paid</v>
      </c>
      <c r="DF49" s="34"/>
      <c r="DG49" s="34"/>
      <c r="DH49" s="34"/>
      <c r="DI49" s="34"/>
      <c r="DJ49" s="34"/>
      <c r="DK49" s="34"/>
      <c r="DL49" s="34"/>
      <c r="DM49" s="34"/>
      <c r="DN49" s="34"/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  <c r="EB49" s="34"/>
      <c r="EC49" s="34"/>
      <c r="ED49" s="34"/>
      <c r="EE49" s="34"/>
      <c r="EF49" s="34"/>
      <c r="EG49" s="34"/>
      <c r="EH49" s="34"/>
      <c r="EI49" s="34"/>
    </row>
    <row r="96" spans="1:139" s="46" customFormat="1" x14ac:dyDescent="0.35">
      <c r="A96" s="47"/>
      <c r="B96" s="47"/>
      <c r="C96" s="47"/>
      <c r="E96" s="22" t="s">
        <v>2588</v>
      </c>
      <c r="F96" s="34" t="s">
        <v>11396</v>
      </c>
      <c r="G96" s="34" t="str">
        <f>VLOOKUP(L96,'ALL-Unit Code 4'!W:AA,4,0)&amp;"-AM Product"</f>
        <v>Tipper Tie-AM Product</v>
      </c>
      <c r="H96" s="32">
        <f>IF(ISERROR(VALUE(RIGHT($F96,3))),112400,VALUE("124"&amp;RIGHT($F96,3)))</f>
        <v>112400</v>
      </c>
      <c r="I96" s="34"/>
      <c r="J96" s="34"/>
      <c r="K96" s="34"/>
      <c r="L96" s="32" t="str">
        <f>IFERROR(VLOOKUP(LEFT($F96,2),'ALL-Unit Code 4'!$W:$W,1,0),VLOOKUP($D$1,Sites!$A:$B,2,0))</f>
        <v>TT</v>
      </c>
      <c r="M96" s="32" t="str">
        <f>VLOOKUP(H96,'ALL-Chart of Accounts'!$E:$F,2,0)</f>
        <v>Accounts Receivable - System</v>
      </c>
      <c r="N96" s="34"/>
      <c r="O96" s="34"/>
      <c r="P96" s="34"/>
      <c r="Q96" s="34"/>
      <c r="R96" s="34"/>
      <c r="S96" s="34"/>
      <c r="T96" s="37">
        <v>411000</v>
      </c>
      <c r="U96" s="34"/>
      <c r="V96" s="34"/>
      <c r="W96" s="34"/>
      <c r="X96" s="32" t="str">
        <f>$L96</f>
        <v>TT</v>
      </c>
      <c r="Y96" s="32" t="str">
        <f>VLOOKUP(T96,'ALL-Chart of Accounts'!$E:$F,2,0)</f>
        <v>Product Sales (80PRD)</v>
      </c>
      <c r="Z96" s="32">
        <f>T96</f>
        <v>411000</v>
      </c>
      <c r="AA96" s="32" t="str">
        <f>IF(U96="","",U96)</f>
        <v/>
      </c>
      <c r="AB96" s="32">
        <f>IF(LEFT(Z96,1)="4",9999,"")</f>
        <v>9999</v>
      </c>
      <c r="AC96" s="34"/>
      <c r="AD96" s="32" t="str">
        <f>$L96</f>
        <v>TT</v>
      </c>
      <c r="AE96" s="32" t="str">
        <f>VLOOKUP(Z96,'ALL-Chart of Accounts'!$E:$F,2,0)</f>
        <v>Product Sales (80PRD)</v>
      </c>
      <c r="AF96" s="34"/>
      <c r="AG96" s="34"/>
      <c r="AH96" s="34"/>
      <c r="AI96" s="34"/>
      <c r="AJ96" s="34"/>
      <c r="AK96" s="34"/>
      <c r="AL96" s="32">
        <f>IF(T96="","",T96)</f>
        <v>411000</v>
      </c>
      <c r="AM96" s="32" t="str">
        <f>IF(U96="","",U96)</f>
        <v/>
      </c>
      <c r="AN96" s="32" t="str">
        <f>IF(V96="","",V96)</f>
        <v/>
      </c>
      <c r="AO96" s="34"/>
      <c r="AP96" s="32" t="str">
        <f>$L96</f>
        <v>TT</v>
      </c>
      <c r="AQ96" s="32" t="str">
        <f>VLOOKUP(AL96,'ALL-Chart of Accounts'!$E:$F,2,0)</f>
        <v>Product Sales (80PRD)</v>
      </c>
      <c r="AR96" s="34"/>
      <c r="AS96" s="3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  <c r="BF96" s="34"/>
      <c r="BG96" s="34"/>
      <c r="BH96" s="34"/>
      <c r="BI96" s="34"/>
      <c r="BJ96" s="34"/>
      <c r="BK96" s="34"/>
      <c r="BL96" s="34"/>
      <c r="BM96" s="34"/>
      <c r="BN96" s="34"/>
      <c r="BO96" s="34"/>
      <c r="BP96" s="34"/>
      <c r="BQ96" s="34"/>
      <c r="BR96" s="34"/>
      <c r="BS96" s="34"/>
      <c r="BT96" s="34"/>
      <c r="BU96" s="34"/>
      <c r="BV96" s="34"/>
      <c r="BW96" s="34"/>
      <c r="BX96" s="34"/>
      <c r="BY96" s="34"/>
      <c r="BZ96" s="34"/>
      <c r="CA96" s="34"/>
      <c r="CB96" s="32">
        <f>IF(OR($E96="Interdivisional",$E96="Cost Collecting"),$T96,$T96+100010)</f>
        <v>511010</v>
      </c>
      <c r="CC96" s="32" t="str">
        <f>IF($U96="","",$U96)</f>
        <v/>
      </c>
      <c r="CD96" s="34"/>
      <c r="CE96" s="34"/>
      <c r="CF96" s="32" t="str">
        <f>$L96</f>
        <v>TT</v>
      </c>
      <c r="CG96" s="32" t="str">
        <f>VLOOKUP(CB96,'ALL-Chart of Accounts'!$E:$F,2,0)</f>
        <v>Product COS (83PRD) - Material</v>
      </c>
      <c r="CH96" s="32">
        <f>IF(OR($E96="Cost Collecting",$E96="Interdivisional"),CB96,CB96+10)</f>
        <v>511020</v>
      </c>
      <c r="CI96" s="32" t="str">
        <f>IF($U96="","",$U96)</f>
        <v/>
      </c>
      <c r="CJ96" s="34"/>
      <c r="CK96" s="34"/>
      <c r="CL96" s="32" t="str">
        <f>$L96</f>
        <v>TT</v>
      </c>
      <c r="CM96" s="32" t="str">
        <f>VLOOKUP(CH96,'ALL-Chart of Accounts'!$E:$F,2,0)</f>
        <v>Product COS (83PRD) - Labor</v>
      </c>
      <c r="CN96" s="32">
        <f>IF(OR($E96="Cost Collecting",$E96="Interdivisional"),CH96,CH96+10)</f>
        <v>511030</v>
      </c>
      <c r="CO96" s="32" t="str">
        <f>IF($U96="","",$U96)</f>
        <v/>
      </c>
      <c r="CP96" s="34"/>
      <c r="CQ96" s="34"/>
      <c r="CR96" s="32" t="str">
        <f>$L96</f>
        <v>TT</v>
      </c>
      <c r="CS96" s="32" t="str">
        <f>VLOOKUP(CN96,'ALL-Chart of Accounts'!$E:$F,2,0)</f>
        <v>Product COS (83PRD) - Fixed OH</v>
      </c>
      <c r="CT96" s="32">
        <f>IF(OR($E96="Cost Collecting",$E96="Interdivisional"),CN96,CN96+10)</f>
        <v>511040</v>
      </c>
      <c r="CU96" s="32" t="str">
        <f>IF($U96="","",$U96)</f>
        <v/>
      </c>
      <c r="CV96" s="34"/>
      <c r="CW96" s="34"/>
      <c r="CX96" s="32" t="str">
        <f>$L96</f>
        <v>TT</v>
      </c>
      <c r="CY96" s="32" t="str">
        <f>VLOOKUP(CT96,'ALL-Chart of Accounts'!$E:$F,2,0)</f>
        <v>Product COS (83PRD) - Variable OH</v>
      </c>
      <c r="CZ96" s="32">
        <f>IF(OR($E96="Cost Collecting",$E96="Interdivisional"),CT96,CT96+10)</f>
        <v>511050</v>
      </c>
      <c r="DA96" s="32" t="str">
        <f>IF($U96="","",$U96)</f>
        <v/>
      </c>
      <c r="DB96" s="34"/>
      <c r="DC96" s="34"/>
      <c r="DD96" s="32" t="str">
        <f>$L96</f>
        <v>TT</v>
      </c>
      <c r="DE96" s="32" t="str">
        <f>VLOOKUP(CZ96,'ALL-Chart of Accounts'!$E:$F,2,0)</f>
        <v>Product COS (83PRD) - Outside</v>
      </c>
      <c r="DF96" s="34"/>
      <c r="DG96" s="34"/>
      <c r="DH96" s="34"/>
      <c r="DI96" s="34"/>
      <c r="DJ96" s="34"/>
      <c r="DK96" s="34"/>
      <c r="DL96" s="34"/>
      <c r="DM96" s="34"/>
      <c r="DN96" s="34"/>
      <c r="DO96" s="34"/>
      <c r="DP96" s="34"/>
      <c r="DQ96" s="34"/>
      <c r="DR96" s="34"/>
      <c r="DS96" s="34"/>
      <c r="DT96" s="34"/>
      <c r="DU96" s="34"/>
      <c r="DV96" s="34"/>
      <c r="DW96" s="34"/>
      <c r="DX96" s="34"/>
      <c r="DY96" s="34"/>
      <c r="DZ96" s="34"/>
      <c r="EA96" s="34"/>
      <c r="EB96" s="34"/>
      <c r="EC96" s="34"/>
      <c r="ED96" s="34"/>
      <c r="EE96" s="34"/>
      <c r="EF96" s="34"/>
      <c r="EG96" s="34"/>
      <c r="EH96" s="34"/>
      <c r="EI96" s="34"/>
    </row>
  </sheetData>
  <autoFilter ref="A2:EI2" xr:uid="{13B328E1-40AA-4119-BA24-667D14AFF980}"/>
  <dataValidations count="1">
    <dataValidation type="list" allowBlank="1" showInputMessage="1" showErrorMessage="1" sqref="D1" xr:uid="{00000000-0002-0000-3C00-000000000000}">
      <formula1>Sites</formula1>
    </dataValidation>
  </dataValidations>
  <hyperlinks>
    <hyperlink ref="B1" location="Index!A1" display="Go To Index" xr:uid="{00000000-0004-0000-3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95BFE-3EC6-4807-95B4-A8677CF5F560}">
  <sheetPr>
    <tabColor theme="6" tint="0.39997558519241921"/>
  </sheetPr>
  <dimension ref="A1:EI133"/>
  <sheetViews>
    <sheetView workbookViewId="0">
      <pane xSplit="7" ySplit="2" topLeftCell="EF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9.54296875" style="47" bestFit="1" customWidth="1"/>
    <col min="4" max="4" width="9.36328125" style="46" bestFit="1" customWidth="1"/>
    <col min="5" max="5" width="15.453125" style="22" bestFit="1" customWidth="1"/>
    <col min="6" max="6" width="14.6328125" style="46" bestFit="1" customWidth="1"/>
    <col min="7" max="7" width="38.6328125" style="46" bestFit="1" customWidth="1"/>
    <col min="8" max="8" width="20.08984375" style="46" bestFit="1" customWidth="1"/>
    <col min="9" max="12" width="11.08984375" style="46" bestFit="1" customWidth="1"/>
    <col min="13" max="13" width="30" style="46" bestFit="1" customWidth="1"/>
    <col min="14" max="14" width="16.6328125" style="46" bestFit="1" customWidth="1"/>
    <col min="15" max="18" width="15.6328125" style="46" bestFit="1" customWidth="1"/>
    <col min="19" max="19" width="26.6328125" style="46" bestFit="1" customWidth="1"/>
    <col min="20" max="20" width="7.36328125" style="46" bestFit="1" customWidth="1"/>
    <col min="21" max="24" width="12.36328125" style="46" bestFit="1" customWidth="1"/>
    <col min="25" max="25" width="36.36328125" style="46" bestFit="1" customWidth="1"/>
    <col min="26" max="26" width="14.90625" style="46" bestFit="1" customWidth="1"/>
    <col min="27" max="30" width="16.08984375" style="46" bestFit="1" customWidth="1"/>
    <col min="31" max="31" width="36.36328125" style="46" bestFit="1" customWidth="1"/>
    <col min="32" max="32" width="11.36328125" style="46" bestFit="1" customWidth="1"/>
    <col min="33" max="36" width="23.54296875" style="46" bestFit="1" customWidth="1"/>
    <col min="37" max="37" width="28.453125" style="46" bestFit="1" customWidth="1"/>
    <col min="38" max="38" width="19.6328125" style="46" bestFit="1" customWidth="1"/>
    <col min="39" max="42" width="24" style="46" bestFit="1" customWidth="1"/>
    <col min="43" max="43" width="36.36328125" style="46" bestFit="1" customWidth="1"/>
    <col min="44" max="44" width="22.36328125" style="46" bestFit="1" customWidth="1"/>
    <col min="45" max="48" width="32.6328125" style="46" bestFit="1" customWidth="1"/>
    <col min="49" max="49" width="22.6328125" style="46" bestFit="1" customWidth="1"/>
    <col min="50" max="50" width="29" style="46" bestFit="1" customWidth="1"/>
    <col min="51" max="54" width="38.6328125" style="46" bestFit="1" customWidth="1"/>
    <col min="55" max="55" width="38.90625" style="46" bestFit="1" customWidth="1"/>
    <col min="56" max="56" width="16.08984375" style="46" bestFit="1" customWidth="1"/>
    <col min="57" max="60" width="30" style="46" bestFit="1" customWidth="1"/>
    <col min="61" max="61" width="30.08984375" style="46" bestFit="1" customWidth="1"/>
    <col min="62" max="62" width="23.90625" style="46" bestFit="1" customWidth="1"/>
    <col min="63" max="67" width="33.6328125" style="46" bestFit="1" customWidth="1"/>
    <col min="68" max="68" width="20.08984375" style="46" bestFit="1" customWidth="1"/>
    <col min="69" max="72" width="32.453125" style="46" bestFit="1" customWidth="1"/>
    <col min="73" max="73" width="37.36328125" style="46" bestFit="1" customWidth="1"/>
    <col min="74" max="74" width="28.54296875" style="46" bestFit="1" customWidth="1"/>
    <col min="75" max="78" width="38.36328125" style="46" bestFit="1" customWidth="1"/>
    <col min="79" max="79" width="38.453125" style="46" bestFit="1" customWidth="1"/>
    <col min="80" max="80" width="12" style="46" bestFit="1" customWidth="1"/>
    <col min="81" max="84" width="17" style="46" bestFit="1" customWidth="1"/>
    <col min="85" max="85" width="36.36328125" style="46" bestFit="1" customWidth="1"/>
    <col min="86" max="86" width="12.90625" style="46" bestFit="1" customWidth="1"/>
    <col min="87" max="90" width="17.90625" style="46" bestFit="1" customWidth="1"/>
    <col min="91" max="91" width="36.36328125" style="46" bestFit="1" customWidth="1"/>
    <col min="92" max="92" width="13.08984375" style="46" bestFit="1" customWidth="1"/>
    <col min="93" max="96" width="18.08984375" style="46" bestFit="1" customWidth="1"/>
    <col min="97" max="97" width="36.54296875" style="46" bestFit="1" customWidth="1"/>
    <col min="98" max="98" width="13.36328125" style="46" bestFit="1" customWidth="1"/>
    <col min="99" max="102" width="18.36328125" style="46" bestFit="1" customWidth="1"/>
    <col min="103" max="103" width="37.36328125" style="46" bestFit="1" customWidth="1"/>
    <col min="104" max="104" width="14.453125" style="46" bestFit="1" customWidth="1"/>
    <col min="105" max="108" width="19.54296875" style="46" bestFit="1" customWidth="1"/>
    <col min="109" max="109" width="36.6328125" style="46" bestFit="1" customWidth="1"/>
    <col min="110" max="110" width="20.90625" style="46" bestFit="1" customWidth="1"/>
    <col min="111" max="115" width="30.6328125" style="46" bestFit="1" customWidth="1"/>
    <col min="116" max="116" width="21.6328125" style="46" bestFit="1" customWidth="1"/>
    <col min="117" max="120" width="31.54296875" style="46" bestFit="1" customWidth="1"/>
    <col min="121" max="121" width="31.6328125" style="46" bestFit="1" customWidth="1"/>
    <col min="122" max="122" width="22" style="46" bestFit="1" customWidth="1"/>
    <col min="123" max="126" width="31.90625" style="46" bestFit="1" customWidth="1"/>
    <col min="127" max="127" width="32" style="46" bestFit="1" customWidth="1"/>
    <col min="128" max="128" width="22.36328125" style="46" bestFit="1" customWidth="1"/>
    <col min="129" max="132" width="32.08984375" style="46" bestFit="1" customWidth="1"/>
    <col min="133" max="133" width="32.36328125" style="46" bestFit="1" customWidth="1"/>
    <col min="134" max="134" width="23.36328125" style="46" bestFit="1" customWidth="1"/>
    <col min="135" max="139" width="33.36328125" style="46" bestFit="1" customWidth="1"/>
    <col min="140" max="16384" width="8.90625" style="46"/>
  </cols>
  <sheetData>
    <row r="1" spans="1:139" x14ac:dyDescent="0.35">
      <c r="A1" s="47" t="s">
        <v>348</v>
      </c>
      <c r="B1" s="26" t="s">
        <v>50</v>
      </c>
      <c r="C1" s="47" t="s">
        <v>350</v>
      </c>
      <c r="D1" s="6" t="s">
        <v>11489</v>
      </c>
      <c r="E1" s="35"/>
    </row>
    <row r="2" spans="1:139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22" t="s">
        <v>2584</v>
      </c>
      <c r="F2" s="46" t="s">
        <v>2286</v>
      </c>
      <c r="G2" s="46" t="s">
        <v>2287</v>
      </c>
      <c r="H2" s="46" t="s">
        <v>2288</v>
      </c>
      <c r="I2" s="46" t="s">
        <v>2289</v>
      </c>
      <c r="J2" s="46" t="s">
        <v>2290</v>
      </c>
      <c r="K2" s="46" t="s">
        <v>2291</v>
      </c>
      <c r="L2" s="46" t="s">
        <v>2292</v>
      </c>
      <c r="M2" s="46" t="s">
        <v>2293</v>
      </c>
      <c r="N2" s="46" t="s">
        <v>2294</v>
      </c>
      <c r="O2" s="46" t="s">
        <v>2295</v>
      </c>
      <c r="P2" s="46" t="s">
        <v>2296</v>
      </c>
      <c r="Q2" s="46" t="s">
        <v>2297</v>
      </c>
      <c r="R2" s="46" t="s">
        <v>2298</v>
      </c>
      <c r="S2" s="46" t="s">
        <v>2299</v>
      </c>
      <c r="T2" s="46" t="s">
        <v>2300</v>
      </c>
      <c r="U2" s="46" t="s">
        <v>2301</v>
      </c>
      <c r="V2" s="46" t="s">
        <v>2302</v>
      </c>
      <c r="W2" s="46" t="s">
        <v>2303</v>
      </c>
      <c r="X2" s="46" t="s">
        <v>2304</v>
      </c>
      <c r="Y2" s="46" t="s">
        <v>2305</v>
      </c>
      <c r="Z2" s="46" t="s">
        <v>2306</v>
      </c>
      <c r="AA2" s="46" t="s">
        <v>2307</v>
      </c>
      <c r="AB2" s="46" t="s">
        <v>2308</v>
      </c>
      <c r="AC2" s="46" t="s">
        <v>2309</v>
      </c>
      <c r="AD2" s="46" t="s">
        <v>2310</v>
      </c>
      <c r="AE2" s="46" t="s">
        <v>2311</v>
      </c>
      <c r="AF2" s="46" t="s">
        <v>2312</v>
      </c>
      <c r="AG2" s="46" t="s">
        <v>2313</v>
      </c>
      <c r="AH2" s="46" t="s">
        <v>2314</v>
      </c>
      <c r="AI2" s="46" t="s">
        <v>2315</v>
      </c>
      <c r="AJ2" s="46" t="s">
        <v>2316</v>
      </c>
      <c r="AK2" s="46" t="s">
        <v>2317</v>
      </c>
      <c r="AL2" s="46" t="s">
        <v>2318</v>
      </c>
      <c r="AM2" s="46" t="s">
        <v>2319</v>
      </c>
      <c r="AN2" s="46" t="s">
        <v>2320</v>
      </c>
      <c r="AO2" s="46" t="s">
        <v>2321</v>
      </c>
      <c r="AP2" s="46" t="s">
        <v>2322</v>
      </c>
      <c r="AQ2" s="46" t="s">
        <v>2323</v>
      </c>
      <c r="AR2" s="46" t="s">
        <v>2324</v>
      </c>
      <c r="AS2" s="46" t="s">
        <v>2325</v>
      </c>
      <c r="AT2" s="46" t="s">
        <v>2326</v>
      </c>
      <c r="AU2" s="46" t="s">
        <v>2327</v>
      </c>
      <c r="AV2" s="46" t="s">
        <v>2328</v>
      </c>
      <c r="AW2" s="46" t="s">
        <v>2329</v>
      </c>
      <c r="AX2" s="46" t="s">
        <v>2330</v>
      </c>
      <c r="AY2" s="46" t="s">
        <v>2331</v>
      </c>
      <c r="AZ2" s="46" t="s">
        <v>2332</v>
      </c>
      <c r="BA2" s="46" t="s">
        <v>2333</v>
      </c>
      <c r="BB2" s="46" t="s">
        <v>2334</v>
      </c>
      <c r="BC2" s="46" t="s">
        <v>2335</v>
      </c>
      <c r="BD2" s="46" t="s">
        <v>2336</v>
      </c>
      <c r="BE2" s="46" t="s">
        <v>2337</v>
      </c>
      <c r="BF2" s="46" t="s">
        <v>2338</v>
      </c>
      <c r="BG2" s="46" t="s">
        <v>2339</v>
      </c>
      <c r="BH2" s="46" t="s">
        <v>2340</v>
      </c>
      <c r="BI2" s="46" t="s">
        <v>2341</v>
      </c>
      <c r="BJ2" s="46" t="s">
        <v>2342</v>
      </c>
      <c r="BK2" s="46" t="s">
        <v>2343</v>
      </c>
      <c r="BL2" s="46" t="s">
        <v>2344</v>
      </c>
      <c r="BM2" s="46" t="s">
        <v>2345</v>
      </c>
      <c r="BN2" s="46" t="s">
        <v>2346</v>
      </c>
      <c r="BO2" s="46" t="s">
        <v>2347</v>
      </c>
      <c r="BP2" s="46" t="s">
        <v>2348</v>
      </c>
      <c r="BQ2" s="46" t="s">
        <v>2349</v>
      </c>
      <c r="BR2" s="46" t="s">
        <v>2350</v>
      </c>
      <c r="BS2" s="46" t="s">
        <v>2351</v>
      </c>
      <c r="BT2" s="46" t="s">
        <v>2352</v>
      </c>
      <c r="BU2" s="46" t="s">
        <v>2353</v>
      </c>
      <c r="BV2" s="46" t="s">
        <v>2354</v>
      </c>
      <c r="BW2" s="46" t="s">
        <v>2355</v>
      </c>
      <c r="BX2" s="46" t="s">
        <v>2356</v>
      </c>
      <c r="BY2" s="46" t="s">
        <v>2357</v>
      </c>
      <c r="BZ2" s="46" t="s">
        <v>2358</v>
      </c>
      <c r="CA2" s="46" t="s">
        <v>2359</v>
      </c>
      <c r="CB2" s="46" t="s">
        <v>2360</v>
      </c>
      <c r="CC2" s="46" t="s">
        <v>2361</v>
      </c>
      <c r="CD2" s="46" t="s">
        <v>2362</v>
      </c>
      <c r="CE2" s="46" t="s">
        <v>2363</v>
      </c>
      <c r="CF2" s="46" t="s">
        <v>2364</v>
      </c>
      <c r="CG2" s="46" t="s">
        <v>2365</v>
      </c>
      <c r="CH2" s="46" t="s">
        <v>2366</v>
      </c>
      <c r="CI2" s="46" t="s">
        <v>2367</v>
      </c>
      <c r="CJ2" s="46" t="s">
        <v>2368</v>
      </c>
      <c r="CK2" s="46" t="s">
        <v>2369</v>
      </c>
      <c r="CL2" s="46" t="s">
        <v>2370</v>
      </c>
      <c r="CM2" s="46" t="s">
        <v>2371</v>
      </c>
      <c r="CN2" s="46" t="s">
        <v>2372</v>
      </c>
      <c r="CO2" s="46" t="s">
        <v>2373</v>
      </c>
      <c r="CP2" s="46" t="s">
        <v>2374</v>
      </c>
      <c r="CQ2" s="46" t="s">
        <v>2375</v>
      </c>
      <c r="CR2" s="46" t="s">
        <v>2376</v>
      </c>
      <c r="CS2" s="46" t="s">
        <v>2377</v>
      </c>
      <c r="CT2" s="46" t="s">
        <v>2378</v>
      </c>
      <c r="CU2" s="46" t="s">
        <v>2379</v>
      </c>
      <c r="CV2" s="46" t="s">
        <v>2380</v>
      </c>
      <c r="CW2" s="46" t="s">
        <v>2381</v>
      </c>
      <c r="CX2" s="46" t="s">
        <v>2382</v>
      </c>
      <c r="CY2" s="46" t="s">
        <v>2383</v>
      </c>
      <c r="CZ2" s="46" t="s">
        <v>2384</v>
      </c>
      <c r="DA2" s="46" t="s">
        <v>2385</v>
      </c>
      <c r="DB2" s="46" t="s">
        <v>2386</v>
      </c>
      <c r="DC2" s="46" t="s">
        <v>2387</v>
      </c>
      <c r="DD2" s="46" t="s">
        <v>2388</v>
      </c>
      <c r="DE2" s="46" t="s">
        <v>2389</v>
      </c>
      <c r="DF2" s="46" t="s">
        <v>2390</v>
      </c>
      <c r="DG2" s="46" t="s">
        <v>2391</v>
      </c>
      <c r="DH2" s="46" t="s">
        <v>2392</v>
      </c>
      <c r="DI2" s="46" t="s">
        <v>2393</v>
      </c>
      <c r="DJ2" s="46" t="s">
        <v>2394</v>
      </c>
      <c r="DK2" s="46" t="s">
        <v>2395</v>
      </c>
      <c r="DL2" s="46" t="s">
        <v>2396</v>
      </c>
      <c r="DM2" s="46" t="s">
        <v>2397</v>
      </c>
      <c r="DN2" s="46" t="s">
        <v>2398</v>
      </c>
      <c r="DO2" s="46" t="s">
        <v>2399</v>
      </c>
      <c r="DP2" s="46" t="s">
        <v>2400</v>
      </c>
      <c r="DQ2" s="46" t="s">
        <v>2401</v>
      </c>
      <c r="DR2" s="46" t="s">
        <v>2402</v>
      </c>
      <c r="DS2" s="46" t="s">
        <v>2403</v>
      </c>
      <c r="DT2" s="46" t="s">
        <v>2404</v>
      </c>
      <c r="DU2" s="46" t="s">
        <v>2405</v>
      </c>
      <c r="DV2" s="46" t="s">
        <v>2406</v>
      </c>
      <c r="DW2" s="46" t="s">
        <v>2407</v>
      </c>
      <c r="DX2" s="46" t="s">
        <v>2408</v>
      </c>
      <c r="DY2" s="46" t="s">
        <v>2409</v>
      </c>
      <c r="DZ2" s="46" t="s">
        <v>2410</v>
      </c>
      <c r="EA2" s="46" t="s">
        <v>2411</v>
      </c>
      <c r="EB2" s="46" t="s">
        <v>2412</v>
      </c>
      <c r="EC2" s="46" t="s">
        <v>2413</v>
      </c>
      <c r="ED2" s="46" t="s">
        <v>2414</v>
      </c>
      <c r="EE2" s="46" t="s">
        <v>2415</v>
      </c>
      <c r="EF2" s="46" t="s">
        <v>2416</v>
      </c>
      <c r="EG2" s="46" t="s">
        <v>2417</v>
      </c>
      <c r="EH2" s="46" t="s">
        <v>2418</v>
      </c>
      <c r="EI2" s="46" t="s">
        <v>2419</v>
      </c>
    </row>
    <row r="3" spans="1:139" x14ac:dyDescent="0.35">
      <c r="B3" s="47">
        <v>43468</v>
      </c>
      <c r="D3" s="46" t="s">
        <v>11498</v>
      </c>
      <c r="E3" s="22" t="str">
        <f t="shared" ref="E3:E26" si="0">IF(H3&lt;&gt;112400,IF(LEFT(F3,3)="ICA","IC Alloc","Intercompany"),IF(LEN(F3)&gt;4,"Cost Collecting","External"))</f>
        <v>External</v>
      </c>
      <c r="F3" s="34" t="s">
        <v>2502</v>
      </c>
      <c r="G3" s="34" t="str">
        <f>IF(E3="IC Alloc","IC Allocation"&amp;"-"&amp;MID(M3,FIND("-",M3,1)+2,99),VLOOKUP(L3,'ALL-Unit Code 4'!W:AA,4,0))&amp;IFERROR("-"&amp;IF(E3="Intercompany",VLOOKUP(MID(F3,3,1),Ref!F:G,2,0)&amp;"-"&amp;MID(M3,FIND("-",M3,1)+2,99),VLOOKUP(MID(F3,3,4),Ref!F:G,2,0)),"")</f>
        <v>Freezing &amp; Cooking-Equipment</v>
      </c>
      <c r="H3" s="32">
        <f t="shared" ref="H3:H34" si="1">IF(ISERROR(VALUE(RIGHT($F3,3))),112400,VALUE("124"&amp;RIGHT($F3,3)))</f>
        <v>112400</v>
      </c>
      <c r="I3" s="34"/>
      <c r="J3" s="34"/>
      <c r="K3" s="34"/>
      <c r="L3" s="32" t="str">
        <f>IFERROR(VLOOKUP(LEFT($F3,2),'ALL-Unit Code 4'!$W:$W,1,0),IFERROR(VLOOKUP(VALUE(RIGHT(H3,3)),Ref!I:J,2,0),VLOOKUP($D$1,Sites!$A:$B,2,0)))</f>
        <v>FC</v>
      </c>
      <c r="M3" s="32" t="str">
        <f>VLOOKUP(H3,'ALL-Chart of Accounts'!$E:$F,2,0)</f>
        <v>Accounts Receivable - System</v>
      </c>
      <c r="N3" s="34"/>
      <c r="O3" s="34"/>
      <c r="P3" s="34"/>
      <c r="Q3" s="34"/>
      <c r="R3" s="34"/>
      <c r="S3" s="34"/>
      <c r="T3" s="37">
        <v>415000</v>
      </c>
      <c r="U3" s="32" t="str">
        <f>IF(MID(T3,2,1)="2",VALUE(9&amp;RIGHT($F3,3)),"")</f>
        <v/>
      </c>
      <c r="V3" s="34"/>
      <c r="W3" s="34"/>
      <c r="X3" s="32" t="str">
        <f t="shared" ref="X3:X34" si="2">$L3</f>
        <v>FC</v>
      </c>
      <c r="Y3" s="32" t="str">
        <f>VLOOKUP(T3,'ALL-Chart of Accounts'!$E:$F,2,0)</f>
        <v>Aftermarket Sales - Product (80PRDAFT)</v>
      </c>
      <c r="Z3" s="32">
        <f t="shared" ref="Z3:Z34" si="3">T3</f>
        <v>415000</v>
      </c>
      <c r="AA3" s="32" t="str">
        <f t="shared" ref="AA3:AA34" si="4">IF(U3="","",U3)</f>
        <v/>
      </c>
      <c r="AB3" s="32">
        <f t="shared" ref="AB3:AB34" si="5">IF(LEFT(Z3,1)="4",9999,"")</f>
        <v>9999</v>
      </c>
      <c r="AC3" s="34"/>
      <c r="AD3" s="32" t="str">
        <f t="shared" ref="AD3:AD34" si="6">$L3</f>
        <v>FC</v>
      </c>
      <c r="AE3" s="32" t="str">
        <f>VLOOKUP(Z3,'ALL-Chart of Accounts'!$E:$F,2,0)</f>
        <v>Aftermarket Sales - Product (80PRDAFT)</v>
      </c>
      <c r="AF3" s="34"/>
      <c r="AG3" s="34"/>
      <c r="AH3" s="34"/>
      <c r="AI3" s="34"/>
      <c r="AJ3" s="34"/>
      <c r="AK3" s="34"/>
      <c r="AL3" s="32">
        <f t="shared" ref="AL3:AL34" si="7">IF(T3="","",T3)</f>
        <v>415000</v>
      </c>
      <c r="AM3" s="32" t="str">
        <f t="shared" ref="AM3:AM34" si="8">IF(U3="","",U3)</f>
        <v/>
      </c>
      <c r="AN3" s="32" t="str">
        <f t="shared" ref="AN3:AN34" si="9">IF(V3="","",V3)</f>
        <v/>
      </c>
      <c r="AO3" s="34"/>
      <c r="AP3" s="32" t="str">
        <f t="shared" ref="AP3:AP34" si="10">$L3</f>
        <v>FC</v>
      </c>
      <c r="AQ3" s="32" t="str">
        <f>VLOOKUP(AL3,'ALL-Chart of Accounts'!$E:$F,2,0)</f>
        <v>Aftermarket Sales - Product (80PRDAFT)</v>
      </c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2">
        <f t="shared" ref="CB3:CB117" si="11">IF(OR($E3="Interdivisional",$E3="Cost Collecting",$E3="IC Alloc"),$T3,$T3+100010)</f>
        <v>515010</v>
      </c>
      <c r="CC3" s="32" t="str">
        <f t="shared" ref="CC3:CC34" si="12">IF($U3="","",$U3)</f>
        <v/>
      </c>
      <c r="CD3" s="34"/>
      <c r="CE3" s="34"/>
      <c r="CF3" s="32" t="str">
        <f t="shared" ref="CF3:CF34" si="13">$L3</f>
        <v>FC</v>
      </c>
      <c r="CG3" s="32" t="str">
        <f>VLOOKUP(CB3,'ALL-Chart of Accounts'!$E:$F,2,0)</f>
        <v>AM COS - Product (83PRDAFT) - Material</v>
      </c>
      <c r="CH3" s="32">
        <f>IF(OR($E3="Cost Collecting",$E3="Interdivisional",$E3="IC Alloc"),CB3,CB3+10)</f>
        <v>515020</v>
      </c>
      <c r="CI3" s="32" t="str">
        <f t="shared" ref="CI3:CI34" si="14">IF($U3="","",$U3)</f>
        <v/>
      </c>
      <c r="CJ3" s="34"/>
      <c r="CK3" s="34"/>
      <c r="CL3" s="32" t="str">
        <f t="shared" ref="CL3:CL34" si="15">$L3</f>
        <v>FC</v>
      </c>
      <c r="CM3" s="32" t="str">
        <f>VLOOKUP(CH3,'ALL-Chart of Accounts'!$E:$F,2,0)</f>
        <v>AM COS - Product (83PRDAFT) - Labor</v>
      </c>
      <c r="CN3" s="32">
        <f>IF(OR($E3="Cost Collecting",$E3="Interdivisional",$E3="IC Alloc"),CH3,CH3+10)</f>
        <v>515030</v>
      </c>
      <c r="CO3" s="32" t="str">
        <f t="shared" ref="CO3:CO34" si="16">IF($U3="","",$U3)</f>
        <v/>
      </c>
      <c r="CP3" s="34"/>
      <c r="CQ3" s="34"/>
      <c r="CR3" s="32" t="str">
        <f t="shared" ref="CR3:CR34" si="17">$L3</f>
        <v>FC</v>
      </c>
      <c r="CS3" s="32" t="str">
        <f>VLOOKUP(CN3,'ALL-Chart of Accounts'!$E:$F,2,0)</f>
        <v>AM COS - Product (83PRDAFT) - Fixed OH</v>
      </c>
      <c r="CT3" s="32">
        <f>IF(OR($E3="Cost Collecting",$E3="Interdivisional",$E3="IC Alloc"),CN3,CN3+10)</f>
        <v>515040</v>
      </c>
      <c r="CU3" s="32" t="str">
        <f t="shared" ref="CU3:CU34" si="18">IF($U3="","",$U3)</f>
        <v/>
      </c>
      <c r="CV3" s="34"/>
      <c r="CW3" s="34"/>
      <c r="CX3" s="32" t="str">
        <f t="shared" ref="CX3:CX34" si="19">$L3</f>
        <v>FC</v>
      </c>
      <c r="CY3" s="32" t="str">
        <f>VLOOKUP(CT3,'ALL-Chart of Accounts'!$E:$F,2,0)</f>
        <v>AM COS - Product (83PRDAFT) - Var OH</v>
      </c>
      <c r="CZ3" s="32">
        <f>IF(OR($E3="Cost Collecting",$E3="Interdivisional",$E3="IC Alloc"),CT3,CT3+10)</f>
        <v>515050</v>
      </c>
      <c r="DA3" s="32" t="str">
        <f t="shared" ref="DA3:DA34" si="20">IF($U3="","",$U3)</f>
        <v/>
      </c>
      <c r="DB3" s="34"/>
      <c r="DC3" s="34"/>
      <c r="DD3" s="32" t="str">
        <f t="shared" ref="DD3:DD34" si="21">$L3</f>
        <v>FC</v>
      </c>
      <c r="DE3" s="32" t="str">
        <f>VLOOKUP(CZ3,'ALL-Chart of Accounts'!$E:$F,2,0)</f>
        <v>AM COS - Product (83PRDAFT) - Outside</v>
      </c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</row>
    <row r="4" spans="1:139" x14ac:dyDescent="0.35">
      <c r="C4" s="47">
        <v>43485</v>
      </c>
      <c r="D4" s="46" t="s">
        <v>11498</v>
      </c>
      <c r="E4" s="22" t="str">
        <f t="shared" si="0"/>
        <v>External</v>
      </c>
      <c r="F4" s="34" t="s">
        <v>10092</v>
      </c>
      <c r="G4" s="34" t="str">
        <f>IF(E4="IC Alloc","IC Allocation"&amp;"-"&amp;MID(M4,FIND("-",M4,1)+2,99),VLOOKUP(L4,'ALL-Unit Code 4'!W:AA,4,0))&amp;IFERROR("-"&amp;IF(E4="Intercompany",VLOOKUP(MID(F4,3,1),Ref!F:G,2,0)&amp;"-"&amp;MID(M4,FIND("-",M4,1)+2,99),VLOOKUP(MID(F4,3,4),Ref!F:G,2,0)),"")</f>
        <v>AGV-AM Service/Svc Cont</v>
      </c>
      <c r="H4" s="32">
        <f t="shared" si="1"/>
        <v>112400</v>
      </c>
      <c r="I4" s="34"/>
      <c r="J4" s="34"/>
      <c r="K4" s="34"/>
      <c r="L4" s="32" t="str">
        <f>IFERROR(VLOOKUP(LEFT($F4,2),'ALL-Unit Code 4'!$W:$W,1,0),IFERROR(VLOOKUP(VALUE(RIGHT(H4,3)),Ref!I:J,2,0),VLOOKUP($D$1,Sites!$A:$B,2,0)))</f>
        <v>AG</v>
      </c>
      <c r="M4" s="32" t="str">
        <f>VLOOKUP(H4,'ALL-Chart of Accounts'!$E:$F,2,0)</f>
        <v>Accounts Receivable - System</v>
      </c>
      <c r="N4" s="34"/>
      <c r="O4" s="34"/>
      <c r="P4" s="34"/>
      <c r="Q4" s="34"/>
      <c r="R4" s="34"/>
      <c r="S4" s="34"/>
      <c r="T4" s="37">
        <v>418000</v>
      </c>
      <c r="U4" s="32" t="str">
        <f t="shared" ref="U4" si="22">IF(MID(T4,2,1)="2",VALUE(9&amp;RIGHT($F4,3)),"")</f>
        <v/>
      </c>
      <c r="V4" s="34"/>
      <c r="W4" s="34"/>
      <c r="X4" s="32" t="str">
        <f t="shared" si="2"/>
        <v>AG</v>
      </c>
      <c r="Y4" s="32" t="str">
        <f>VLOOKUP(T4,'ALL-Chart of Accounts'!$E:$F,2,0)</f>
        <v>Aftermarket Sales - Service (80SVCAFT)</v>
      </c>
      <c r="Z4" s="32">
        <f t="shared" ref="Z4" si="23">T4</f>
        <v>418000</v>
      </c>
      <c r="AA4" s="32" t="str">
        <f t="shared" ref="AA4" si="24">IF(U4="","",U4)</f>
        <v/>
      </c>
      <c r="AB4" s="32">
        <f t="shared" ref="AB4" si="25">IF(LEFT(Z4,1)="4",9999,"")</f>
        <v>9999</v>
      </c>
      <c r="AC4" s="34"/>
      <c r="AD4" s="32" t="str">
        <f t="shared" si="6"/>
        <v>AG</v>
      </c>
      <c r="AE4" s="32" t="str">
        <f>VLOOKUP(Z4,'ALL-Chart of Accounts'!$E:$F,2,0)</f>
        <v>Aftermarket Sales - Service (80SVCAFT)</v>
      </c>
      <c r="AF4" s="34"/>
      <c r="AG4" s="34"/>
      <c r="AH4" s="34"/>
      <c r="AI4" s="34"/>
      <c r="AJ4" s="34"/>
      <c r="AK4" s="34"/>
      <c r="AL4" s="32">
        <f t="shared" ref="AL4" si="26">IF(T4="","",T4)</f>
        <v>418000</v>
      </c>
      <c r="AM4" s="32" t="str">
        <f t="shared" ref="AM4" si="27">IF(U4="","",U4)</f>
        <v/>
      </c>
      <c r="AN4" s="32" t="str">
        <f t="shared" ref="AN4" si="28">IF(V4="","",V4)</f>
        <v/>
      </c>
      <c r="AO4" s="34"/>
      <c r="AP4" s="32" t="str">
        <f t="shared" si="10"/>
        <v>AG</v>
      </c>
      <c r="AQ4" s="32" t="str">
        <f>VLOOKUP(AL4,'ALL-Chart of Accounts'!$E:$F,2,0)</f>
        <v>Aftermarket Sales - Service (80SVCAFT)</v>
      </c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2">
        <f t="shared" si="11"/>
        <v>518010</v>
      </c>
      <c r="CC4" s="32" t="str">
        <f t="shared" si="12"/>
        <v/>
      </c>
      <c r="CD4" s="34"/>
      <c r="CE4" s="34"/>
      <c r="CF4" s="32" t="str">
        <f t="shared" si="13"/>
        <v>AG</v>
      </c>
      <c r="CG4" s="32" t="str">
        <f>VLOOKUP(CB4,'ALL-Chart of Accounts'!$E:$F,2,0)</f>
        <v>AM COS - Service (83SVCAFT) - Material</v>
      </c>
      <c r="CH4" s="32">
        <f t="shared" ref="CH4" si="29">IF(OR($E4="Cost Collecting",$E4="Interdivisional",$E4="IC Alloc"),CB4,CB4+10)</f>
        <v>518020</v>
      </c>
      <c r="CI4" s="32" t="str">
        <f t="shared" si="14"/>
        <v/>
      </c>
      <c r="CJ4" s="34"/>
      <c r="CK4" s="34"/>
      <c r="CL4" s="32" t="str">
        <f t="shared" si="15"/>
        <v>AG</v>
      </c>
      <c r="CM4" s="32" t="str">
        <f>VLOOKUP(CH4,'ALL-Chart of Accounts'!$E:$F,2,0)</f>
        <v>AM COS - Service (83SVCAFT) - Labor</v>
      </c>
      <c r="CN4" s="32">
        <f t="shared" ref="CN4" si="30">IF(OR($E4="Cost Collecting",$E4="Interdivisional",$E4="IC Alloc"),CH4,CH4+10)</f>
        <v>518030</v>
      </c>
      <c r="CO4" s="32" t="str">
        <f t="shared" si="16"/>
        <v/>
      </c>
      <c r="CP4" s="34"/>
      <c r="CQ4" s="34"/>
      <c r="CR4" s="32" t="str">
        <f t="shared" si="17"/>
        <v>AG</v>
      </c>
      <c r="CS4" s="32" t="str">
        <f>VLOOKUP(CN4,'ALL-Chart of Accounts'!$E:$F,2,0)</f>
        <v>AM COS - Service (83SVCAFT) - Fixed OH</v>
      </c>
      <c r="CT4" s="32">
        <f t="shared" ref="CT4" si="31">IF(OR($E4="Cost Collecting",$E4="Interdivisional",$E4="IC Alloc"),CN4,CN4+10)</f>
        <v>518040</v>
      </c>
      <c r="CU4" s="32" t="str">
        <f t="shared" si="18"/>
        <v/>
      </c>
      <c r="CV4" s="34"/>
      <c r="CW4" s="34"/>
      <c r="CX4" s="32" t="str">
        <f t="shared" si="19"/>
        <v>AG</v>
      </c>
      <c r="CY4" s="32" t="str">
        <f>VLOOKUP(CT4,'ALL-Chart of Accounts'!$E:$F,2,0)</f>
        <v>AM COS - Service (83SVCAFT) - Var OH</v>
      </c>
      <c r="CZ4" s="32">
        <f t="shared" ref="CZ4" si="32">IF(OR($E4="Cost Collecting",$E4="Interdivisional",$E4="IC Alloc"),CT4,CT4+10)</f>
        <v>518050</v>
      </c>
      <c r="DA4" s="32" t="str">
        <f t="shared" si="20"/>
        <v/>
      </c>
      <c r="DB4" s="34"/>
      <c r="DC4" s="34"/>
      <c r="DD4" s="32" t="str">
        <f t="shared" si="21"/>
        <v>AG</v>
      </c>
      <c r="DE4" s="32" t="str">
        <f>VLOOKUP(CZ4,'ALL-Chart of Accounts'!$E:$F,2,0)</f>
        <v>AM COS - Service (83SVCAFT) - Outside</v>
      </c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</row>
    <row r="5" spans="1:139" x14ac:dyDescent="0.35">
      <c r="C5" s="47">
        <v>43485</v>
      </c>
      <c r="D5" s="46" t="s">
        <v>11498</v>
      </c>
      <c r="E5" s="22" t="str">
        <f t="shared" ref="E5:E11" si="33">IF(H5&lt;&gt;112400,IF(LEFT(F5,3)="ICA","IC Alloc","Intercompany"),IF(LEN(F5)&gt;4,"Cost Collecting","External"))</f>
        <v>External</v>
      </c>
      <c r="F5" s="34" t="s">
        <v>11997</v>
      </c>
      <c r="G5" s="34" t="str">
        <f>IF(E5="IC Alloc","IC Allocation"&amp;"-"&amp;MID(M5,FIND("-",M5,1)+2,99),VLOOKUP(L5,'ALL-Unit Code 4'!W:AA,4,0))&amp;IFERROR("-"&amp;IF(E5="Intercompany",VLOOKUP(MID(F5,3,1),Ref!F:G,2,0)&amp;"-"&amp;MID(M5,FIND("-",M5,1)+2,99),VLOOKUP(MID(F5,3,4),Ref!F:G,2,0)),"")</f>
        <v>Avure-AM Service/Svc Cont</v>
      </c>
      <c r="H5" s="32">
        <f t="shared" si="1"/>
        <v>112400</v>
      </c>
      <c r="I5" s="34"/>
      <c r="J5" s="34"/>
      <c r="K5" s="34"/>
      <c r="L5" s="32" t="str">
        <f>IFERROR(VLOOKUP(LEFT($F5,2),'ALL-Unit Code 4'!$W:$W,1,0),IFERROR(VLOOKUP(VALUE(RIGHT(H5,3)),Ref!I:J,2,0),VLOOKUP($D$1,Sites!$A:$B,2,0)))</f>
        <v>AV</v>
      </c>
      <c r="M5" s="32" t="str">
        <f>VLOOKUP(H5,'ALL-Chart of Accounts'!$E:$F,2,0)</f>
        <v>Accounts Receivable - System</v>
      </c>
      <c r="N5" s="34"/>
      <c r="O5" s="34"/>
      <c r="P5" s="34"/>
      <c r="Q5" s="34"/>
      <c r="R5" s="34"/>
      <c r="S5" s="34"/>
      <c r="T5" s="37">
        <v>418000</v>
      </c>
      <c r="U5" s="32" t="str">
        <f t="shared" ref="U5:U11" si="34">IF(MID(T5,2,1)="2",VALUE(9&amp;RIGHT($F5,3)),"")</f>
        <v/>
      </c>
      <c r="V5" s="34"/>
      <c r="W5" s="34"/>
      <c r="X5" s="32" t="str">
        <f t="shared" si="2"/>
        <v>AV</v>
      </c>
      <c r="Y5" s="32" t="str">
        <f>VLOOKUP(T5,'ALL-Chart of Accounts'!$E:$F,2,0)</f>
        <v>Aftermarket Sales - Service (80SVCAFT)</v>
      </c>
      <c r="Z5" s="32">
        <f t="shared" ref="Z5:Z11" si="35">T5</f>
        <v>418000</v>
      </c>
      <c r="AA5" s="32" t="str">
        <f t="shared" ref="AA5:AA11" si="36">IF(U5="","",U5)</f>
        <v/>
      </c>
      <c r="AB5" s="32">
        <f t="shared" ref="AB5:AB11" si="37">IF(LEFT(Z5,1)="4",9999,"")</f>
        <v>9999</v>
      </c>
      <c r="AC5" s="34"/>
      <c r="AD5" s="32" t="str">
        <f t="shared" si="6"/>
        <v>AV</v>
      </c>
      <c r="AE5" s="32" t="str">
        <f>VLOOKUP(Z5,'ALL-Chart of Accounts'!$E:$F,2,0)</f>
        <v>Aftermarket Sales - Service (80SVCAFT)</v>
      </c>
      <c r="AF5" s="34"/>
      <c r="AG5" s="34"/>
      <c r="AH5" s="34"/>
      <c r="AI5" s="34"/>
      <c r="AJ5" s="34"/>
      <c r="AK5" s="34"/>
      <c r="AL5" s="32">
        <f t="shared" ref="AL5:AL11" si="38">IF(T5="","",T5)</f>
        <v>418000</v>
      </c>
      <c r="AM5" s="32" t="str">
        <f t="shared" ref="AM5:AM11" si="39">IF(U5="","",U5)</f>
        <v/>
      </c>
      <c r="AN5" s="32" t="str">
        <f t="shared" ref="AN5:AN11" si="40">IF(V5="","",V5)</f>
        <v/>
      </c>
      <c r="AO5" s="34"/>
      <c r="AP5" s="32" t="str">
        <f t="shared" si="10"/>
        <v>AV</v>
      </c>
      <c r="AQ5" s="32" t="str">
        <f>VLOOKUP(AL5,'ALL-Chart of Accounts'!$E:$F,2,0)</f>
        <v>Aftermarket Sales - Service (80SVCAFT)</v>
      </c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2">
        <f t="shared" si="11"/>
        <v>518010</v>
      </c>
      <c r="CC5" s="32" t="str">
        <f t="shared" si="12"/>
        <v/>
      </c>
      <c r="CD5" s="34"/>
      <c r="CE5" s="34"/>
      <c r="CF5" s="32" t="str">
        <f t="shared" si="13"/>
        <v>AV</v>
      </c>
      <c r="CG5" s="32" t="str">
        <f>VLOOKUP(CB5,'ALL-Chart of Accounts'!$E:$F,2,0)</f>
        <v>AM COS - Service (83SVCAFT) - Material</v>
      </c>
      <c r="CH5" s="32">
        <f t="shared" ref="CH5:CH11" si="41">IF(OR($E5="Cost Collecting",$E5="Interdivisional",$E5="IC Alloc"),CB5,CB5+10)</f>
        <v>518020</v>
      </c>
      <c r="CI5" s="32" t="str">
        <f t="shared" si="14"/>
        <v/>
      </c>
      <c r="CJ5" s="34"/>
      <c r="CK5" s="34"/>
      <c r="CL5" s="32" t="str">
        <f t="shared" si="15"/>
        <v>AV</v>
      </c>
      <c r="CM5" s="32" t="str">
        <f>VLOOKUP(CH5,'ALL-Chart of Accounts'!$E:$F,2,0)</f>
        <v>AM COS - Service (83SVCAFT) - Labor</v>
      </c>
      <c r="CN5" s="32">
        <f t="shared" ref="CN5:CN11" si="42">IF(OR($E5="Cost Collecting",$E5="Interdivisional",$E5="IC Alloc"),CH5,CH5+10)</f>
        <v>518030</v>
      </c>
      <c r="CO5" s="32" t="str">
        <f t="shared" si="16"/>
        <v/>
      </c>
      <c r="CP5" s="34"/>
      <c r="CQ5" s="34"/>
      <c r="CR5" s="32" t="str">
        <f t="shared" si="17"/>
        <v>AV</v>
      </c>
      <c r="CS5" s="32" t="str">
        <f>VLOOKUP(CN5,'ALL-Chart of Accounts'!$E:$F,2,0)</f>
        <v>AM COS - Service (83SVCAFT) - Fixed OH</v>
      </c>
      <c r="CT5" s="32">
        <f t="shared" ref="CT5:CT11" si="43">IF(OR($E5="Cost Collecting",$E5="Interdivisional",$E5="IC Alloc"),CN5,CN5+10)</f>
        <v>518040</v>
      </c>
      <c r="CU5" s="32" t="str">
        <f t="shared" si="18"/>
        <v/>
      </c>
      <c r="CV5" s="34"/>
      <c r="CW5" s="34"/>
      <c r="CX5" s="32" t="str">
        <f t="shared" si="19"/>
        <v>AV</v>
      </c>
      <c r="CY5" s="32" t="str">
        <f>VLOOKUP(CT5,'ALL-Chart of Accounts'!$E:$F,2,0)</f>
        <v>AM COS - Service (83SVCAFT) - Var OH</v>
      </c>
      <c r="CZ5" s="32">
        <f t="shared" ref="CZ5:CZ11" si="44">IF(OR($E5="Cost Collecting",$E5="Interdivisional",$E5="IC Alloc"),CT5,CT5+10)</f>
        <v>518050</v>
      </c>
      <c r="DA5" s="32" t="str">
        <f t="shared" si="20"/>
        <v/>
      </c>
      <c r="DB5" s="34"/>
      <c r="DC5" s="34"/>
      <c r="DD5" s="32" t="str">
        <f t="shared" si="21"/>
        <v>AV</v>
      </c>
      <c r="DE5" s="32" t="str">
        <f>VLOOKUP(CZ5,'ALL-Chart of Accounts'!$E:$F,2,0)</f>
        <v>AM COS - Service (83SVCAFT) - Outside</v>
      </c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</row>
    <row r="6" spans="1:139" x14ac:dyDescent="0.35">
      <c r="C6" s="47">
        <v>43485</v>
      </c>
      <c r="D6" s="46" t="s">
        <v>11498</v>
      </c>
      <c r="E6" s="22" t="str">
        <f t="shared" si="33"/>
        <v>External</v>
      </c>
      <c r="F6" s="34" t="s">
        <v>11998</v>
      </c>
      <c r="G6" s="34" t="str">
        <f>IF(E6="IC Alloc","IC Allocation"&amp;"-"&amp;MID(M6,FIND("-",M6,1)+2,99),VLOOKUP(L6,'ALL-Unit Code 4'!W:AA,4,0))&amp;IFERROR("-"&amp;IF(E6="Intercompany",VLOOKUP(MID(F6,3,1),Ref!F:G,2,0)&amp;"-"&amp;MID(M6,FIND("-",M6,1)+2,99),VLOOKUP(MID(F6,3,4),Ref!F:G,2,0)),"")</f>
        <v>B&amp;B Systems-AM Service/Svc Cont</v>
      </c>
      <c r="H6" s="32">
        <f t="shared" si="1"/>
        <v>112400</v>
      </c>
      <c r="I6" s="34"/>
      <c r="J6" s="34"/>
      <c r="K6" s="34"/>
      <c r="L6" s="32" t="str">
        <f>IFERROR(VLOOKUP(LEFT($F6,2),'ALL-Unit Code 4'!$W:$W,1,0),IFERROR(VLOOKUP(VALUE(RIGHT(H6,3)),Ref!I:J,2,0),VLOOKUP($D$1,Sites!$A:$B,2,0)))</f>
        <v>BB</v>
      </c>
      <c r="M6" s="32" t="str">
        <f>VLOOKUP(H6,'ALL-Chart of Accounts'!$E:$F,2,0)</f>
        <v>Accounts Receivable - System</v>
      </c>
      <c r="N6" s="34"/>
      <c r="O6" s="34"/>
      <c r="P6" s="34"/>
      <c r="Q6" s="34"/>
      <c r="R6" s="34"/>
      <c r="S6" s="34"/>
      <c r="T6" s="37">
        <v>418000</v>
      </c>
      <c r="U6" s="32" t="str">
        <f t="shared" si="34"/>
        <v/>
      </c>
      <c r="V6" s="34"/>
      <c r="W6" s="34"/>
      <c r="X6" s="32" t="str">
        <f t="shared" si="2"/>
        <v>BB</v>
      </c>
      <c r="Y6" s="32" t="str">
        <f>VLOOKUP(T6,'ALL-Chart of Accounts'!$E:$F,2,0)</f>
        <v>Aftermarket Sales - Service (80SVCAFT)</v>
      </c>
      <c r="Z6" s="32">
        <f t="shared" si="35"/>
        <v>418000</v>
      </c>
      <c r="AA6" s="32" t="str">
        <f t="shared" si="36"/>
        <v/>
      </c>
      <c r="AB6" s="32">
        <f t="shared" si="37"/>
        <v>9999</v>
      </c>
      <c r="AC6" s="34"/>
      <c r="AD6" s="32" t="str">
        <f t="shared" si="6"/>
        <v>BB</v>
      </c>
      <c r="AE6" s="32" t="str">
        <f>VLOOKUP(Z6,'ALL-Chart of Accounts'!$E:$F,2,0)</f>
        <v>Aftermarket Sales - Service (80SVCAFT)</v>
      </c>
      <c r="AF6" s="34"/>
      <c r="AG6" s="34"/>
      <c r="AH6" s="34"/>
      <c r="AI6" s="34"/>
      <c r="AJ6" s="34"/>
      <c r="AK6" s="34"/>
      <c r="AL6" s="32">
        <f t="shared" si="38"/>
        <v>418000</v>
      </c>
      <c r="AM6" s="32" t="str">
        <f t="shared" si="39"/>
        <v/>
      </c>
      <c r="AN6" s="32" t="str">
        <f t="shared" si="40"/>
        <v/>
      </c>
      <c r="AO6" s="34"/>
      <c r="AP6" s="32" t="str">
        <f t="shared" si="10"/>
        <v>BB</v>
      </c>
      <c r="AQ6" s="32" t="str">
        <f>VLOOKUP(AL6,'ALL-Chart of Accounts'!$E:$F,2,0)</f>
        <v>Aftermarket Sales - Service (80SVCAFT)</v>
      </c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2">
        <f t="shared" si="11"/>
        <v>518010</v>
      </c>
      <c r="CC6" s="32" t="str">
        <f t="shared" si="12"/>
        <v/>
      </c>
      <c r="CD6" s="34"/>
      <c r="CE6" s="34"/>
      <c r="CF6" s="32" t="str">
        <f t="shared" si="13"/>
        <v>BB</v>
      </c>
      <c r="CG6" s="32" t="str">
        <f>VLOOKUP(CB6,'ALL-Chart of Accounts'!$E:$F,2,0)</f>
        <v>AM COS - Service (83SVCAFT) - Material</v>
      </c>
      <c r="CH6" s="32">
        <f t="shared" si="41"/>
        <v>518020</v>
      </c>
      <c r="CI6" s="32" t="str">
        <f t="shared" si="14"/>
        <v/>
      </c>
      <c r="CJ6" s="34"/>
      <c r="CK6" s="34"/>
      <c r="CL6" s="32" t="str">
        <f t="shared" si="15"/>
        <v>BB</v>
      </c>
      <c r="CM6" s="32" t="str">
        <f>VLOOKUP(CH6,'ALL-Chart of Accounts'!$E:$F,2,0)</f>
        <v>AM COS - Service (83SVCAFT) - Labor</v>
      </c>
      <c r="CN6" s="32">
        <f t="shared" si="42"/>
        <v>518030</v>
      </c>
      <c r="CO6" s="32" t="str">
        <f t="shared" si="16"/>
        <v/>
      </c>
      <c r="CP6" s="34"/>
      <c r="CQ6" s="34"/>
      <c r="CR6" s="32" t="str">
        <f t="shared" si="17"/>
        <v>BB</v>
      </c>
      <c r="CS6" s="32" t="str">
        <f>VLOOKUP(CN6,'ALL-Chart of Accounts'!$E:$F,2,0)</f>
        <v>AM COS - Service (83SVCAFT) - Fixed OH</v>
      </c>
      <c r="CT6" s="32">
        <f t="shared" si="43"/>
        <v>518040</v>
      </c>
      <c r="CU6" s="32" t="str">
        <f t="shared" si="18"/>
        <v/>
      </c>
      <c r="CV6" s="34"/>
      <c r="CW6" s="34"/>
      <c r="CX6" s="32" t="str">
        <f t="shared" si="19"/>
        <v>BB</v>
      </c>
      <c r="CY6" s="32" t="str">
        <f>VLOOKUP(CT6,'ALL-Chart of Accounts'!$E:$F,2,0)</f>
        <v>AM COS - Service (83SVCAFT) - Var OH</v>
      </c>
      <c r="CZ6" s="32">
        <f t="shared" si="44"/>
        <v>518050</v>
      </c>
      <c r="DA6" s="32" t="str">
        <f t="shared" si="20"/>
        <v/>
      </c>
      <c r="DB6" s="34"/>
      <c r="DC6" s="34"/>
      <c r="DD6" s="32" t="str">
        <f t="shared" si="21"/>
        <v>BB</v>
      </c>
      <c r="DE6" s="32" t="str">
        <f>VLOOKUP(CZ6,'ALL-Chart of Accounts'!$E:$F,2,0)</f>
        <v>AM COS - Service (83SVCAFT) - Outside</v>
      </c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</row>
    <row r="7" spans="1:139" x14ac:dyDescent="0.35">
      <c r="C7" s="47">
        <v>43485</v>
      </c>
      <c r="D7" s="46" t="s">
        <v>11498</v>
      </c>
      <c r="E7" s="22" t="str">
        <f t="shared" si="33"/>
        <v>External</v>
      </c>
      <c r="F7" s="34" t="s">
        <v>11990</v>
      </c>
      <c r="G7" s="34" t="str">
        <f>IF(E7="IC Alloc","IC Allocation"&amp;"-"&amp;MID(M7,FIND("-",M7,1)+2,99),VLOOKUP(L7,'ALL-Unit Code 4'!W:AA,4,0))&amp;IFERROR("-"&amp;IF(E7="Intercompany",VLOOKUP(MID(F7,3,1),Ref!F:G,2,0)&amp;"-"&amp;MID(M7,FIND("-",M7,1)+2,99),VLOOKUP(MID(F7,3,4),Ref!F:G,2,0)),"")</f>
        <v>Canning-AM Service/Svc Cont</v>
      </c>
      <c r="H7" s="32">
        <f t="shared" si="1"/>
        <v>112400</v>
      </c>
      <c r="I7" s="34"/>
      <c r="J7" s="34"/>
      <c r="K7" s="34"/>
      <c r="L7" s="32" t="str">
        <f>IFERROR(VLOOKUP(LEFT($F7,2),'ALL-Unit Code 4'!$W:$W,1,0),IFERROR(VLOOKUP(VALUE(RIGHT(H7,3)),Ref!I:J,2,0),VLOOKUP($D$1,Sites!$A:$B,2,0)))</f>
        <v>CN</v>
      </c>
      <c r="M7" s="32" t="str">
        <f>VLOOKUP(H7,'ALL-Chart of Accounts'!$E:$F,2,0)</f>
        <v>Accounts Receivable - System</v>
      </c>
      <c r="N7" s="34"/>
      <c r="O7" s="34"/>
      <c r="P7" s="34"/>
      <c r="Q7" s="34"/>
      <c r="R7" s="34"/>
      <c r="S7" s="34"/>
      <c r="T7" s="37">
        <v>418000</v>
      </c>
      <c r="U7" s="32" t="str">
        <f t="shared" si="34"/>
        <v/>
      </c>
      <c r="V7" s="34"/>
      <c r="W7" s="34"/>
      <c r="X7" s="32" t="str">
        <f t="shared" si="2"/>
        <v>CN</v>
      </c>
      <c r="Y7" s="32" t="str">
        <f>VLOOKUP(T7,'ALL-Chart of Accounts'!$E:$F,2,0)</f>
        <v>Aftermarket Sales - Service (80SVCAFT)</v>
      </c>
      <c r="Z7" s="32">
        <f t="shared" si="35"/>
        <v>418000</v>
      </c>
      <c r="AA7" s="32" t="str">
        <f t="shared" si="36"/>
        <v/>
      </c>
      <c r="AB7" s="32">
        <f t="shared" si="37"/>
        <v>9999</v>
      </c>
      <c r="AC7" s="34"/>
      <c r="AD7" s="32" t="str">
        <f t="shared" si="6"/>
        <v>CN</v>
      </c>
      <c r="AE7" s="32" t="str">
        <f>VLOOKUP(Z7,'ALL-Chart of Accounts'!$E:$F,2,0)</f>
        <v>Aftermarket Sales - Service (80SVCAFT)</v>
      </c>
      <c r="AF7" s="34"/>
      <c r="AG7" s="34"/>
      <c r="AH7" s="34"/>
      <c r="AI7" s="34"/>
      <c r="AJ7" s="34"/>
      <c r="AK7" s="34"/>
      <c r="AL7" s="32">
        <f t="shared" si="38"/>
        <v>418000</v>
      </c>
      <c r="AM7" s="32" t="str">
        <f t="shared" si="39"/>
        <v/>
      </c>
      <c r="AN7" s="32" t="str">
        <f t="shared" si="40"/>
        <v/>
      </c>
      <c r="AO7" s="34"/>
      <c r="AP7" s="32" t="str">
        <f t="shared" si="10"/>
        <v>CN</v>
      </c>
      <c r="AQ7" s="32" t="str">
        <f>VLOOKUP(AL7,'ALL-Chart of Accounts'!$E:$F,2,0)</f>
        <v>Aftermarket Sales - Service (80SVCAFT)</v>
      </c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2">
        <f t="shared" si="11"/>
        <v>518010</v>
      </c>
      <c r="CC7" s="32" t="str">
        <f t="shared" si="12"/>
        <v/>
      </c>
      <c r="CD7" s="34"/>
      <c r="CE7" s="34"/>
      <c r="CF7" s="32" t="str">
        <f t="shared" si="13"/>
        <v>CN</v>
      </c>
      <c r="CG7" s="32" t="str">
        <f>VLOOKUP(CB7,'ALL-Chart of Accounts'!$E:$F,2,0)</f>
        <v>AM COS - Service (83SVCAFT) - Material</v>
      </c>
      <c r="CH7" s="32">
        <f t="shared" si="41"/>
        <v>518020</v>
      </c>
      <c r="CI7" s="32" t="str">
        <f t="shared" si="14"/>
        <v/>
      </c>
      <c r="CJ7" s="34"/>
      <c r="CK7" s="34"/>
      <c r="CL7" s="32" t="str">
        <f t="shared" si="15"/>
        <v>CN</v>
      </c>
      <c r="CM7" s="32" t="str">
        <f>VLOOKUP(CH7,'ALL-Chart of Accounts'!$E:$F,2,0)</f>
        <v>AM COS - Service (83SVCAFT) - Labor</v>
      </c>
      <c r="CN7" s="32">
        <f t="shared" si="42"/>
        <v>518030</v>
      </c>
      <c r="CO7" s="32" t="str">
        <f t="shared" si="16"/>
        <v/>
      </c>
      <c r="CP7" s="34"/>
      <c r="CQ7" s="34"/>
      <c r="CR7" s="32" t="str">
        <f t="shared" si="17"/>
        <v>CN</v>
      </c>
      <c r="CS7" s="32" t="str">
        <f>VLOOKUP(CN7,'ALL-Chart of Accounts'!$E:$F,2,0)</f>
        <v>AM COS - Service (83SVCAFT) - Fixed OH</v>
      </c>
      <c r="CT7" s="32">
        <f t="shared" si="43"/>
        <v>518040</v>
      </c>
      <c r="CU7" s="32" t="str">
        <f t="shared" si="18"/>
        <v/>
      </c>
      <c r="CV7" s="34"/>
      <c r="CW7" s="34"/>
      <c r="CX7" s="32" t="str">
        <f t="shared" si="19"/>
        <v>CN</v>
      </c>
      <c r="CY7" s="32" t="str">
        <f>VLOOKUP(CT7,'ALL-Chart of Accounts'!$E:$F,2,0)</f>
        <v>AM COS - Service (83SVCAFT) - Var OH</v>
      </c>
      <c r="CZ7" s="32">
        <f t="shared" si="44"/>
        <v>518050</v>
      </c>
      <c r="DA7" s="32" t="str">
        <f t="shared" si="20"/>
        <v/>
      </c>
      <c r="DB7" s="34"/>
      <c r="DC7" s="34"/>
      <c r="DD7" s="32" t="str">
        <f t="shared" si="21"/>
        <v>CN</v>
      </c>
      <c r="DE7" s="32" t="str">
        <f>VLOOKUP(CZ7,'ALL-Chart of Accounts'!$E:$F,2,0)</f>
        <v>AM COS - Service (83SVCAFT) - Outside</v>
      </c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</row>
    <row r="8" spans="1:139" x14ac:dyDescent="0.35">
      <c r="C8" s="47">
        <v>43485</v>
      </c>
      <c r="D8" s="46" t="s">
        <v>11498</v>
      </c>
      <c r="E8" s="22" t="str">
        <f t="shared" si="33"/>
        <v>External</v>
      </c>
      <c r="F8" s="34" t="s">
        <v>12000</v>
      </c>
      <c r="G8" s="34" t="str">
        <f>IF(E8="IC Alloc","IC Allocation"&amp;"-"&amp;MID(M8,FIND("-",M8,1)+2,99),VLOOKUP(L8,'ALL-Unit Code 4'!W:AA,4,0))&amp;IFERROR("-"&amp;IF(E8="Intercompany",VLOOKUP(MID(F8,3,1),Ref!F:G,2,0)&amp;"-"&amp;MID(M8,FIND("-",M8,1)+2,99),VLOOKUP(MID(F8,3,4),Ref!F:G,2,0)),"")</f>
        <v>ESS &amp; Aseptic-AM Service/Svc Cont</v>
      </c>
      <c r="H8" s="32">
        <f t="shared" si="1"/>
        <v>112400</v>
      </c>
      <c r="I8" s="34"/>
      <c r="J8" s="34"/>
      <c r="K8" s="34"/>
      <c r="L8" s="32" t="str">
        <f>IFERROR(VLOOKUP(LEFT($F8,2),'ALL-Unit Code 4'!$W:$W,1,0),IFERROR(VLOOKUP(VALUE(RIGHT(H8,3)),Ref!I:J,2,0),VLOOKUP($D$1,Sites!$A:$B,2,0)))</f>
        <v>EA</v>
      </c>
      <c r="M8" s="32" t="str">
        <f>VLOOKUP(H8,'ALL-Chart of Accounts'!$E:$F,2,0)</f>
        <v>Accounts Receivable - System</v>
      </c>
      <c r="N8" s="34"/>
      <c r="O8" s="34"/>
      <c r="P8" s="34"/>
      <c r="Q8" s="34"/>
      <c r="R8" s="34"/>
      <c r="S8" s="34"/>
      <c r="T8" s="37">
        <v>418000</v>
      </c>
      <c r="U8" s="32" t="str">
        <f t="shared" si="34"/>
        <v/>
      </c>
      <c r="V8" s="34"/>
      <c r="W8" s="34"/>
      <c r="X8" s="32" t="str">
        <f t="shared" si="2"/>
        <v>EA</v>
      </c>
      <c r="Y8" s="32" t="str">
        <f>VLOOKUP(T8,'ALL-Chart of Accounts'!$E:$F,2,0)</f>
        <v>Aftermarket Sales - Service (80SVCAFT)</v>
      </c>
      <c r="Z8" s="32">
        <f t="shared" si="35"/>
        <v>418000</v>
      </c>
      <c r="AA8" s="32" t="str">
        <f t="shared" si="36"/>
        <v/>
      </c>
      <c r="AB8" s="32">
        <f t="shared" si="37"/>
        <v>9999</v>
      </c>
      <c r="AC8" s="34"/>
      <c r="AD8" s="32" t="str">
        <f t="shared" si="6"/>
        <v>EA</v>
      </c>
      <c r="AE8" s="32" t="str">
        <f>VLOOKUP(Z8,'ALL-Chart of Accounts'!$E:$F,2,0)</f>
        <v>Aftermarket Sales - Service (80SVCAFT)</v>
      </c>
      <c r="AF8" s="34"/>
      <c r="AG8" s="34"/>
      <c r="AH8" s="34"/>
      <c r="AI8" s="34"/>
      <c r="AJ8" s="34"/>
      <c r="AK8" s="34"/>
      <c r="AL8" s="32">
        <f t="shared" si="38"/>
        <v>418000</v>
      </c>
      <c r="AM8" s="32" t="str">
        <f t="shared" si="39"/>
        <v/>
      </c>
      <c r="AN8" s="32" t="str">
        <f t="shared" si="40"/>
        <v/>
      </c>
      <c r="AO8" s="34"/>
      <c r="AP8" s="32" t="str">
        <f t="shared" si="10"/>
        <v>EA</v>
      </c>
      <c r="AQ8" s="32" t="str">
        <f>VLOOKUP(AL8,'ALL-Chart of Accounts'!$E:$F,2,0)</f>
        <v>Aftermarket Sales - Service (80SVCAFT)</v>
      </c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2">
        <f t="shared" si="11"/>
        <v>518010</v>
      </c>
      <c r="CC8" s="32" t="str">
        <f t="shared" si="12"/>
        <v/>
      </c>
      <c r="CD8" s="34"/>
      <c r="CE8" s="34"/>
      <c r="CF8" s="32" t="str">
        <f t="shared" si="13"/>
        <v>EA</v>
      </c>
      <c r="CG8" s="32" t="str">
        <f>VLOOKUP(CB8,'ALL-Chart of Accounts'!$E:$F,2,0)</f>
        <v>AM COS - Service (83SVCAFT) - Material</v>
      </c>
      <c r="CH8" s="32">
        <f t="shared" si="41"/>
        <v>518020</v>
      </c>
      <c r="CI8" s="32" t="str">
        <f t="shared" si="14"/>
        <v/>
      </c>
      <c r="CJ8" s="34"/>
      <c r="CK8" s="34"/>
      <c r="CL8" s="32" t="str">
        <f t="shared" si="15"/>
        <v>EA</v>
      </c>
      <c r="CM8" s="32" t="str">
        <f>VLOOKUP(CH8,'ALL-Chart of Accounts'!$E:$F,2,0)</f>
        <v>AM COS - Service (83SVCAFT) - Labor</v>
      </c>
      <c r="CN8" s="32">
        <f t="shared" si="42"/>
        <v>518030</v>
      </c>
      <c r="CO8" s="32" t="str">
        <f t="shared" si="16"/>
        <v/>
      </c>
      <c r="CP8" s="34"/>
      <c r="CQ8" s="34"/>
      <c r="CR8" s="32" t="str">
        <f t="shared" si="17"/>
        <v>EA</v>
      </c>
      <c r="CS8" s="32" t="str">
        <f>VLOOKUP(CN8,'ALL-Chart of Accounts'!$E:$F,2,0)</f>
        <v>AM COS - Service (83SVCAFT) - Fixed OH</v>
      </c>
      <c r="CT8" s="32">
        <f t="shared" si="43"/>
        <v>518040</v>
      </c>
      <c r="CU8" s="32" t="str">
        <f t="shared" si="18"/>
        <v/>
      </c>
      <c r="CV8" s="34"/>
      <c r="CW8" s="34"/>
      <c r="CX8" s="32" t="str">
        <f t="shared" si="19"/>
        <v>EA</v>
      </c>
      <c r="CY8" s="32" t="str">
        <f>VLOOKUP(CT8,'ALL-Chart of Accounts'!$E:$F,2,0)</f>
        <v>AM COS - Service (83SVCAFT) - Var OH</v>
      </c>
      <c r="CZ8" s="32">
        <f t="shared" si="44"/>
        <v>518050</v>
      </c>
      <c r="DA8" s="32" t="str">
        <f t="shared" si="20"/>
        <v/>
      </c>
      <c r="DB8" s="34"/>
      <c r="DC8" s="34"/>
      <c r="DD8" s="32" t="str">
        <f t="shared" si="21"/>
        <v>EA</v>
      </c>
      <c r="DE8" s="32" t="str">
        <f>VLOOKUP(CZ8,'ALL-Chart of Accounts'!$E:$F,2,0)</f>
        <v>AM COS - Service (83SVCAFT) - Outside</v>
      </c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</row>
    <row r="9" spans="1:139" x14ac:dyDescent="0.35">
      <c r="C9" s="47">
        <v>43485</v>
      </c>
      <c r="D9" s="46" t="s">
        <v>11498</v>
      </c>
      <c r="E9" s="22" t="str">
        <f t="shared" si="33"/>
        <v>External</v>
      </c>
      <c r="F9" s="34" t="s">
        <v>11999</v>
      </c>
      <c r="G9" s="34" t="str">
        <f>IF(E9="IC Alloc","IC Allocation"&amp;"-"&amp;MID(M9,FIND("-",M9,1)+2,99),VLOOKUP(L9,'ALL-Unit Code 4'!W:AA,4,0))&amp;IFERROR("-"&amp;IF(E9="Intercompany",VLOOKUP(MID(F9,3,1),Ref!F:G,2,0)&amp;"-"&amp;MID(M9,FIND("-",M9,1)+2,99),VLOOKUP(MID(F9,3,4),Ref!F:G,2,0)),"")</f>
        <v>Citrus Extractors-AM Service/Svc Cont</v>
      </c>
      <c r="H9" s="32">
        <f t="shared" si="1"/>
        <v>112400</v>
      </c>
      <c r="I9" s="34"/>
      <c r="J9" s="34"/>
      <c r="K9" s="34"/>
      <c r="L9" s="32" t="str">
        <f>IFERROR(VLOOKUP(LEFT($F9,2),'ALL-Unit Code 4'!$W:$W,1,0),IFERROR(VLOOKUP(VALUE(RIGHT(H9,3)),Ref!I:J,2,0),VLOOKUP($D$1,Sites!$A:$B,2,0)))</f>
        <v>EX</v>
      </c>
      <c r="M9" s="32" t="str">
        <f>VLOOKUP(H9,'ALL-Chart of Accounts'!$E:$F,2,0)</f>
        <v>Accounts Receivable - System</v>
      </c>
      <c r="N9" s="34"/>
      <c r="O9" s="34"/>
      <c r="P9" s="34"/>
      <c r="Q9" s="34"/>
      <c r="R9" s="34"/>
      <c r="S9" s="34"/>
      <c r="T9" s="37">
        <v>418000</v>
      </c>
      <c r="U9" s="32" t="str">
        <f t="shared" si="34"/>
        <v/>
      </c>
      <c r="V9" s="34"/>
      <c r="W9" s="34"/>
      <c r="X9" s="32" t="str">
        <f t="shared" si="2"/>
        <v>EX</v>
      </c>
      <c r="Y9" s="32" t="str">
        <f>VLOOKUP(T9,'ALL-Chart of Accounts'!$E:$F,2,0)</f>
        <v>Aftermarket Sales - Service (80SVCAFT)</v>
      </c>
      <c r="Z9" s="32">
        <f t="shared" si="35"/>
        <v>418000</v>
      </c>
      <c r="AA9" s="32" t="str">
        <f t="shared" si="36"/>
        <v/>
      </c>
      <c r="AB9" s="32">
        <f t="shared" si="37"/>
        <v>9999</v>
      </c>
      <c r="AC9" s="34"/>
      <c r="AD9" s="32" t="str">
        <f t="shared" si="6"/>
        <v>EX</v>
      </c>
      <c r="AE9" s="32" t="str">
        <f>VLOOKUP(Z9,'ALL-Chart of Accounts'!$E:$F,2,0)</f>
        <v>Aftermarket Sales - Service (80SVCAFT)</v>
      </c>
      <c r="AF9" s="34"/>
      <c r="AG9" s="34"/>
      <c r="AH9" s="34"/>
      <c r="AI9" s="34"/>
      <c r="AJ9" s="34"/>
      <c r="AK9" s="34"/>
      <c r="AL9" s="32">
        <f t="shared" si="38"/>
        <v>418000</v>
      </c>
      <c r="AM9" s="32" t="str">
        <f t="shared" si="39"/>
        <v/>
      </c>
      <c r="AN9" s="32" t="str">
        <f t="shared" si="40"/>
        <v/>
      </c>
      <c r="AO9" s="34"/>
      <c r="AP9" s="32" t="str">
        <f t="shared" si="10"/>
        <v>EX</v>
      </c>
      <c r="AQ9" s="32" t="str">
        <f>VLOOKUP(AL9,'ALL-Chart of Accounts'!$E:$F,2,0)</f>
        <v>Aftermarket Sales - Service (80SVCAFT)</v>
      </c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2">
        <f t="shared" si="11"/>
        <v>518010</v>
      </c>
      <c r="CC9" s="32" t="str">
        <f t="shared" si="12"/>
        <v/>
      </c>
      <c r="CD9" s="34"/>
      <c r="CE9" s="34"/>
      <c r="CF9" s="32" t="str">
        <f t="shared" si="13"/>
        <v>EX</v>
      </c>
      <c r="CG9" s="32" t="str">
        <f>VLOOKUP(CB9,'ALL-Chart of Accounts'!$E:$F,2,0)</f>
        <v>AM COS - Service (83SVCAFT) - Material</v>
      </c>
      <c r="CH9" s="32">
        <f t="shared" si="41"/>
        <v>518020</v>
      </c>
      <c r="CI9" s="32" t="str">
        <f t="shared" si="14"/>
        <v/>
      </c>
      <c r="CJ9" s="34"/>
      <c r="CK9" s="34"/>
      <c r="CL9" s="32" t="str">
        <f t="shared" si="15"/>
        <v>EX</v>
      </c>
      <c r="CM9" s="32" t="str">
        <f>VLOOKUP(CH9,'ALL-Chart of Accounts'!$E:$F,2,0)</f>
        <v>AM COS - Service (83SVCAFT) - Labor</v>
      </c>
      <c r="CN9" s="32">
        <f t="shared" si="42"/>
        <v>518030</v>
      </c>
      <c r="CO9" s="32" t="str">
        <f t="shared" si="16"/>
        <v/>
      </c>
      <c r="CP9" s="34"/>
      <c r="CQ9" s="34"/>
      <c r="CR9" s="32" t="str">
        <f t="shared" si="17"/>
        <v>EX</v>
      </c>
      <c r="CS9" s="32" t="str">
        <f>VLOOKUP(CN9,'ALL-Chart of Accounts'!$E:$F,2,0)</f>
        <v>AM COS - Service (83SVCAFT) - Fixed OH</v>
      </c>
      <c r="CT9" s="32">
        <f t="shared" si="43"/>
        <v>518040</v>
      </c>
      <c r="CU9" s="32" t="str">
        <f t="shared" si="18"/>
        <v/>
      </c>
      <c r="CV9" s="34"/>
      <c r="CW9" s="34"/>
      <c r="CX9" s="32" t="str">
        <f t="shared" si="19"/>
        <v>EX</v>
      </c>
      <c r="CY9" s="32" t="str">
        <f>VLOOKUP(CT9,'ALL-Chart of Accounts'!$E:$F,2,0)</f>
        <v>AM COS - Service (83SVCAFT) - Var OH</v>
      </c>
      <c r="CZ9" s="32">
        <f t="shared" si="44"/>
        <v>518050</v>
      </c>
      <c r="DA9" s="32" t="str">
        <f t="shared" si="20"/>
        <v/>
      </c>
      <c r="DB9" s="34"/>
      <c r="DC9" s="34"/>
      <c r="DD9" s="32" t="str">
        <f t="shared" si="21"/>
        <v>EX</v>
      </c>
      <c r="DE9" s="32" t="str">
        <f>VLOOKUP(CZ9,'ALL-Chart of Accounts'!$E:$F,2,0)</f>
        <v>AM COS - Service (83SVCAFT) - Outside</v>
      </c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</row>
    <row r="10" spans="1:139" x14ac:dyDescent="0.35">
      <c r="B10" s="47">
        <v>43468</v>
      </c>
      <c r="D10" s="46" t="s">
        <v>11498</v>
      </c>
      <c r="E10" s="22" t="str">
        <f t="shared" si="33"/>
        <v>External</v>
      </c>
      <c r="F10" s="34" t="s">
        <v>2555</v>
      </c>
      <c r="G10" s="34" t="str">
        <f>IF(E10="IC Alloc","IC Allocation"&amp;"-"&amp;MID(M10,FIND("-",M10,1)+2,99),VLOOKUP(L10,'ALL-Unit Code 4'!W:AA,4,0))&amp;IFERROR("-"&amp;IF(E10="Intercompany",VLOOKUP(MID(F10,3,1),Ref!F:G,2,0)&amp;"-"&amp;MID(M10,FIND("-",M10,1)+2,99),VLOOKUP(MID(F10,3,4),Ref!F:G,2,0)),"")</f>
        <v>Freezing &amp; Cooking-AM Service/Svc Cont</v>
      </c>
      <c r="H10" s="32">
        <f t="shared" si="1"/>
        <v>112400</v>
      </c>
      <c r="I10" s="34"/>
      <c r="J10" s="34"/>
      <c r="K10" s="34"/>
      <c r="L10" s="32" t="str">
        <f>IFERROR(VLOOKUP(LEFT($F10,2),'ALL-Unit Code 4'!$W:$W,1,0),IFERROR(VLOOKUP(VALUE(RIGHT(H10,3)),Ref!I:J,2,0),VLOOKUP($D$1,Sites!$A:$B,2,0)))</f>
        <v>FC</v>
      </c>
      <c r="M10" s="32" t="str">
        <f>VLOOKUP(H10,'ALL-Chart of Accounts'!$E:$F,2,0)</f>
        <v>Accounts Receivable - System</v>
      </c>
      <c r="N10" s="34"/>
      <c r="O10" s="34"/>
      <c r="P10" s="34"/>
      <c r="Q10" s="34"/>
      <c r="R10" s="34"/>
      <c r="S10" s="34"/>
      <c r="T10" s="37">
        <v>418000</v>
      </c>
      <c r="U10" s="32" t="str">
        <f t="shared" si="34"/>
        <v/>
      </c>
      <c r="V10" s="34"/>
      <c r="W10" s="34"/>
      <c r="X10" s="32" t="str">
        <f t="shared" si="2"/>
        <v>FC</v>
      </c>
      <c r="Y10" s="32" t="str">
        <f>VLOOKUP(T10,'ALL-Chart of Accounts'!$E:$F,2,0)</f>
        <v>Aftermarket Sales - Service (80SVCAFT)</v>
      </c>
      <c r="Z10" s="32">
        <f t="shared" si="35"/>
        <v>418000</v>
      </c>
      <c r="AA10" s="32" t="str">
        <f t="shared" si="36"/>
        <v/>
      </c>
      <c r="AB10" s="32">
        <f t="shared" si="37"/>
        <v>9999</v>
      </c>
      <c r="AC10" s="34"/>
      <c r="AD10" s="32" t="str">
        <f t="shared" si="6"/>
        <v>FC</v>
      </c>
      <c r="AE10" s="32" t="str">
        <f>VLOOKUP(Z10,'ALL-Chart of Accounts'!$E:$F,2,0)</f>
        <v>Aftermarket Sales - Service (80SVCAFT)</v>
      </c>
      <c r="AF10" s="34"/>
      <c r="AG10" s="34"/>
      <c r="AH10" s="34"/>
      <c r="AI10" s="34"/>
      <c r="AJ10" s="34"/>
      <c r="AK10" s="34"/>
      <c r="AL10" s="32">
        <f t="shared" si="38"/>
        <v>418000</v>
      </c>
      <c r="AM10" s="32" t="str">
        <f t="shared" si="39"/>
        <v/>
      </c>
      <c r="AN10" s="32" t="str">
        <f t="shared" si="40"/>
        <v/>
      </c>
      <c r="AO10" s="34"/>
      <c r="AP10" s="32" t="str">
        <f t="shared" si="10"/>
        <v>FC</v>
      </c>
      <c r="AQ10" s="32" t="str">
        <f>VLOOKUP(AL10,'ALL-Chart of Accounts'!$E:$F,2,0)</f>
        <v>Aftermarket Sales - Service (80SVCAFT)</v>
      </c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2">
        <f t="shared" si="11"/>
        <v>518010</v>
      </c>
      <c r="CC10" s="32" t="str">
        <f t="shared" si="12"/>
        <v/>
      </c>
      <c r="CD10" s="34"/>
      <c r="CE10" s="34"/>
      <c r="CF10" s="32" t="str">
        <f t="shared" si="13"/>
        <v>FC</v>
      </c>
      <c r="CG10" s="32" t="str">
        <f>VLOOKUP(CB10,'ALL-Chart of Accounts'!$E:$F,2,0)</f>
        <v>AM COS - Service (83SVCAFT) - Material</v>
      </c>
      <c r="CH10" s="32">
        <f t="shared" si="41"/>
        <v>518020</v>
      </c>
      <c r="CI10" s="32" t="str">
        <f t="shared" si="14"/>
        <v/>
      </c>
      <c r="CJ10" s="34"/>
      <c r="CK10" s="34"/>
      <c r="CL10" s="32" t="str">
        <f t="shared" si="15"/>
        <v>FC</v>
      </c>
      <c r="CM10" s="32" t="str">
        <f>VLOOKUP(CH10,'ALL-Chart of Accounts'!$E:$F,2,0)</f>
        <v>AM COS - Service (83SVCAFT) - Labor</v>
      </c>
      <c r="CN10" s="32">
        <f t="shared" si="42"/>
        <v>518030</v>
      </c>
      <c r="CO10" s="32" t="str">
        <f t="shared" si="16"/>
        <v/>
      </c>
      <c r="CP10" s="34"/>
      <c r="CQ10" s="34"/>
      <c r="CR10" s="32" t="str">
        <f t="shared" si="17"/>
        <v>FC</v>
      </c>
      <c r="CS10" s="32" t="str">
        <f>VLOOKUP(CN10,'ALL-Chart of Accounts'!$E:$F,2,0)</f>
        <v>AM COS - Service (83SVCAFT) - Fixed OH</v>
      </c>
      <c r="CT10" s="32">
        <f t="shared" si="43"/>
        <v>518040</v>
      </c>
      <c r="CU10" s="32" t="str">
        <f t="shared" si="18"/>
        <v/>
      </c>
      <c r="CV10" s="34"/>
      <c r="CW10" s="34"/>
      <c r="CX10" s="32" t="str">
        <f t="shared" si="19"/>
        <v>FC</v>
      </c>
      <c r="CY10" s="32" t="str">
        <f>VLOOKUP(CT10,'ALL-Chart of Accounts'!$E:$F,2,0)</f>
        <v>AM COS - Service (83SVCAFT) - Var OH</v>
      </c>
      <c r="CZ10" s="32">
        <f t="shared" si="44"/>
        <v>518050</v>
      </c>
      <c r="DA10" s="32" t="str">
        <f t="shared" si="20"/>
        <v/>
      </c>
      <c r="DB10" s="34"/>
      <c r="DC10" s="34"/>
      <c r="DD10" s="32" t="str">
        <f t="shared" si="21"/>
        <v>FC</v>
      </c>
      <c r="DE10" s="32" t="str">
        <f>VLOOKUP(CZ10,'ALL-Chart of Accounts'!$E:$F,2,0)</f>
        <v>AM COS - Service (83SVCAFT) - Outside</v>
      </c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</row>
    <row r="11" spans="1:139" x14ac:dyDescent="0.35">
      <c r="C11" s="47">
        <v>43485</v>
      </c>
      <c r="D11" s="46" t="s">
        <v>11498</v>
      </c>
      <c r="E11" s="22" t="str">
        <f t="shared" si="33"/>
        <v>External</v>
      </c>
      <c r="F11" s="34" t="s">
        <v>12001</v>
      </c>
      <c r="G11" s="34" t="str">
        <f>IF(E11="IC Alloc","IC Allocation"&amp;"-"&amp;MID(M11,FIND("-",M11,1)+2,99),VLOOKUP(L11,'ALL-Unit Code 4'!W:AA,4,0))&amp;IFERROR("-"&amp;IF(E11="Intercompany",VLOOKUP(MID(F11,3,1),Ref!F:G,2,0)&amp;"-"&amp;MID(M11,FIND("-",M11,1)+2,99),VLOOKUP(MID(F11,3,4),Ref!F:G,2,0)),"")</f>
        <v>Fresh Produce Tech-AM Service/Svc Cont</v>
      </c>
      <c r="H11" s="32">
        <f t="shared" si="1"/>
        <v>112400</v>
      </c>
      <c r="I11" s="34"/>
      <c r="J11" s="34"/>
      <c r="K11" s="34"/>
      <c r="L11" s="32" t="str">
        <f>IFERROR(VLOOKUP(LEFT($F11,2),'ALL-Unit Code 4'!$W:$W,1,0),IFERROR(VLOOKUP(VALUE(RIGHT(H11,3)),Ref!I:J,2,0),VLOOKUP($D$1,Sites!$A:$B,2,0)))</f>
        <v>FP</v>
      </c>
      <c r="M11" s="32" t="str">
        <f>VLOOKUP(H11,'ALL-Chart of Accounts'!$E:$F,2,0)</f>
        <v>Accounts Receivable - System</v>
      </c>
      <c r="N11" s="34"/>
      <c r="O11" s="34"/>
      <c r="P11" s="34"/>
      <c r="Q11" s="34"/>
      <c r="R11" s="34"/>
      <c r="S11" s="34"/>
      <c r="T11" s="37">
        <v>418000</v>
      </c>
      <c r="U11" s="32" t="str">
        <f t="shared" si="34"/>
        <v/>
      </c>
      <c r="V11" s="34"/>
      <c r="W11" s="34"/>
      <c r="X11" s="32" t="str">
        <f t="shared" si="2"/>
        <v>FP</v>
      </c>
      <c r="Y11" s="32" t="str">
        <f>VLOOKUP(T11,'ALL-Chart of Accounts'!$E:$F,2,0)</f>
        <v>Aftermarket Sales - Service (80SVCAFT)</v>
      </c>
      <c r="Z11" s="32">
        <f t="shared" si="35"/>
        <v>418000</v>
      </c>
      <c r="AA11" s="32" t="str">
        <f t="shared" si="36"/>
        <v/>
      </c>
      <c r="AB11" s="32">
        <f t="shared" si="37"/>
        <v>9999</v>
      </c>
      <c r="AC11" s="34"/>
      <c r="AD11" s="32" t="str">
        <f t="shared" si="6"/>
        <v>FP</v>
      </c>
      <c r="AE11" s="32" t="str">
        <f>VLOOKUP(Z11,'ALL-Chart of Accounts'!$E:$F,2,0)</f>
        <v>Aftermarket Sales - Service (80SVCAFT)</v>
      </c>
      <c r="AF11" s="34"/>
      <c r="AG11" s="34"/>
      <c r="AH11" s="34"/>
      <c r="AI11" s="34"/>
      <c r="AJ11" s="34"/>
      <c r="AK11" s="34"/>
      <c r="AL11" s="32">
        <f t="shared" si="38"/>
        <v>418000</v>
      </c>
      <c r="AM11" s="32" t="str">
        <f t="shared" si="39"/>
        <v/>
      </c>
      <c r="AN11" s="32" t="str">
        <f t="shared" si="40"/>
        <v/>
      </c>
      <c r="AO11" s="34"/>
      <c r="AP11" s="32" t="str">
        <f t="shared" si="10"/>
        <v>FP</v>
      </c>
      <c r="AQ11" s="32" t="str">
        <f>VLOOKUP(AL11,'ALL-Chart of Accounts'!$E:$F,2,0)</f>
        <v>Aftermarket Sales - Service (80SVCAFT)</v>
      </c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2">
        <f t="shared" si="11"/>
        <v>518010</v>
      </c>
      <c r="CC11" s="32" t="str">
        <f t="shared" si="12"/>
        <v/>
      </c>
      <c r="CD11" s="34"/>
      <c r="CE11" s="34"/>
      <c r="CF11" s="32" t="str">
        <f t="shared" si="13"/>
        <v>FP</v>
      </c>
      <c r="CG11" s="32" t="str">
        <f>VLOOKUP(CB11,'ALL-Chart of Accounts'!$E:$F,2,0)</f>
        <v>AM COS - Service (83SVCAFT) - Material</v>
      </c>
      <c r="CH11" s="32">
        <f t="shared" si="41"/>
        <v>518020</v>
      </c>
      <c r="CI11" s="32" t="str">
        <f t="shared" si="14"/>
        <v/>
      </c>
      <c r="CJ11" s="34"/>
      <c r="CK11" s="34"/>
      <c r="CL11" s="32" t="str">
        <f t="shared" si="15"/>
        <v>FP</v>
      </c>
      <c r="CM11" s="32" t="str">
        <f>VLOOKUP(CH11,'ALL-Chart of Accounts'!$E:$F,2,0)</f>
        <v>AM COS - Service (83SVCAFT) - Labor</v>
      </c>
      <c r="CN11" s="32">
        <f t="shared" si="42"/>
        <v>518030</v>
      </c>
      <c r="CO11" s="32" t="str">
        <f t="shared" si="16"/>
        <v/>
      </c>
      <c r="CP11" s="34"/>
      <c r="CQ11" s="34"/>
      <c r="CR11" s="32" t="str">
        <f t="shared" si="17"/>
        <v>FP</v>
      </c>
      <c r="CS11" s="32" t="str">
        <f>VLOOKUP(CN11,'ALL-Chart of Accounts'!$E:$F,2,0)</f>
        <v>AM COS - Service (83SVCAFT) - Fixed OH</v>
      </c>
      <c r="CT11" s="32">
        <f t="shared" si="43"/>
        <v>518040</v>
      </c>
      <c r="CU11" s="32" t="str">
        <f t="shared" si="18"/>
        <v/>
      </c>
      <c r="CV11" s="34"/>
      <c r="CW11" s="34"/>
      <c r="CX11" s="32" t="str">
        <f t="shared" si="19"/>
        <v>FP</v>
      </c>
      <c r="CY11" s="32" t="str">
        <f>VLOOKUP(CT11,'ALL-Chart of Accounts'!$E:$F,2,0)</f>
        <v>AM COS - Service (83SVCAFT) - Var OH</v>
      </c>
      <c r="CZ11" s="32">
        <f t="shared" si="44"/>
        <v>518050</v>
      </c>
      <c r="DA11" s="32" t="str">
        <f t="shared" si="20"/>
        <v/>
      </c>
      <c r="DB11" s="34"/>
      <c r="DC11" s="34"/>
      <c r="DD11" s="32" t="str">
        <f t="shared" si="21"/>
        <v>FP</v>
      </c>
      <c r="DE11" s="32" t="str">
        <f>VLOOKUP(CZ11,'ALL-Chart of Accounts'!$E:$F,2,0)</f>
        <v>AM COS - Service (83SVCAFT) - Outside</v>
      </c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</row>
    <row r="12" spans="1:139" x14ac:dyDescent="0.35">
      <c r="C12" s="47">
        <v>43485</v>
      </c>
      <c r="D12" s="46" t="s">
        <v>11498</v>
      </c>
      <c r="E12" s="22" t="str">
        <f t="shared" ref="E12:E16" si="45">IF(H12&lt;&gt;112400,IF(LEFT(F12,3)="ICA","IC Alloc","Intercompany"),IF(LEN(F12)&gt;4,"Cost Collecting","External"))</f>
        <v>External</v>
      </c>
      <c r="F12" s="34" t="s">
        <v>12002</v>
      </c>
      <c r="G12" s="34" t="str">
        <f>IF(E12="IC Alloc","IC Allocation"&amp;"-"&amp;MID(M12,FIND("-",M12,1)+2,99),VLOOKUP(L12,'ALL-Unit Code 4'!W:AA,4,0))&amp;IFERROR("-"&amp;IF(E12="Intercompany",VLOOKUP(MID(F12,3,1),Ref!F:G,2,0)&amp;"-"&amp;MID(M12,FIND("-",M12,1)+2,99),VLOOKUP(MID(F12,3,4),Ref!F:G,2,0)),"")</f>
        <v>Fillers &amp; Closers-AM Service/Svc Cont</v>
      </c>
      <c r="H12" s="32">
        <f t="shared" si="1"/>
        <v>112400</v>
      </c>
      <c r="I12" s="34"/>
      <c r="J12" s="34"/>
      <c r="K12" s="34"/>
      <c r="L12" s="32" t="str">
        <f>IFERROR(VLOOKUP(LEFT($F12,2),'ALL-Unit Code 4'!$W:$W,1,0),IFERROR(VLOOKUP(VALUE(RIGHT(H12,3)),Ref!I:J,2,0),VLOOKUP($D$1,Sites!$A:$B,2,0)))</f>
        <v>FS</v>
      </c>
      <c r="M12" s="32" t="str">
        <f>VLOOKUP(H12,'ALL-Chart of Accounts'!$E:$F,2,0)</f>
        <v>Accounts Receivable - System</v>
      </c>
      <c r="N12" s="34"/>
      <c r="O12" s="34"/>
      <c r="P12" s="34"/>
      <c r="Q12" s="34"/>
      <c r="R12" s="34"/>
      <c r="S12" s="34"/>
      <c r="T12" s="37">
        <v>418000</v>
      </c>
      <c r="U12" s="32" t="str">
        <f t="shared" ref="U12:U16" si="46">IF(MID(T12,2,1)="2",VALUE(9&amp;RIGHT($F12,3)),"")</f>
        <v/>
      </c>
      <c r="V12" s="34"/>
      <c r="W12" s="34"/>
      <c r="X12" s="32" t="str">
        <f t="shared" si="2"/>
        <v>FS</v>
      </c>
      <c r="Y12" s="32" t="str">
        <f>VLOOKUP(T12,'ALL-Chart of Accounts'!$E:$F,2,0)</f>
        <v>Aftermarket Sales - Service (80SVCAFT)</v>
      </c>
      <c r="Z12" s="32">
        <f t="shared" ref="Z12:Z16" si="47">T12</f>
        <v>418000</v>
      </c>
      <c r="AA12" s="32" t="str">
        <f t="shared" ref="AA12:AA16" si="48">IF(U12="","",U12)</f>
        <v/>
      </c>
      <c r="AB12" s="32">
        <f t="shared" ref="AB12:AB16" si="49">IF(LEFT(Z12,1)="4",9999,"")</f>
        <v>9999</v>
      </c>
      <c r="AC12" s="34"/>
      <c r="AD12" s="32" t="str">
        <f t="shared" si="6"/>
        <v>FS</v>
      </c>
      <c r="AE12" s="32" t="str">
        <f>VLOOKUP(Z12,'ALL-Chart of Accounts'!$E:$F,2,0)</f>
        <v>Aftermarket Sales - Service (80SVCAFT)</v>
      </c>
      <c r="AF12" s="34"/>
      <c r="AG12" s="34"/>
      <c r="AH12" s="34"/>
      <c r="AI12" s="34"/>
      <c r="AJ12" s="34"/>
      <c r="AK12" s="34"/>
      <c r="AL12" s="32">
        <f t="shared" ref="AL12:AL16" si="50">IF(T12="","",T12)</f>
        <v>418000</v>
      </c>
      <c r="AM12" s="32" t="str">
        <f t="shared" ref="AM12:AM16" si="51">IF(U12="","",U12)</f>
        <v/>
      </c>
      <c r="AN12" s="32" t="str">
        <f t="shared" ref="AN12:AN16" si="52">IF(V12="","",V12)</f>
        <v/>
      </c>
      <c r="AO12" s="34"/>
      <c r="AP12" s="32" t="str">
        <f t="shared" si="10"/>
        <v>FS</v>
      </c>
      <c r="AQ12" s="32" t="str">
        <f>VLOOKUP(AL12,'ALL-Chart of Accounts'!$E:$F,2,0)</f>
        <v>Aftermarket Sales - Service (80SVCAFT)</v>
      </c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2">
        <f t="shared" si="11"/>
        <v>518010</v>
      </c>
      <c r="CC12" s="32" t="str">
        <f t="shared" si="12"/>
        <v/>
      </c>
      <c r="CD12" s="34"/>
      <c r="CE12" s="34"/>
      <c r="CF12" s="32" t="str">
        <f t="shared" si="13"/>
        <v>FS</v>
      </c>
      <c r="CG12" s="32" t="str">
        <f>VLOOKUP(CB12,'ALL-Chart of Accounts'!$E:$F,2,0)</f>
        <v>AM COS - Service (83SVCAFT) - Material</v>
      </c>
      <c r="CH12" s="32">
        <f t="shared" ref="CH12:CH16" si="53">IF(OR($E12="Cost Collecting",$E12="Interdivisional",$E12="IC Alloc"),CB12,CB12+10)</f>
        <v>518020</v>
      </c>
      <c r="CI12" s="32" t="str">
        <f t="shared" si="14"/>
        <v/>
      </c>
      <c r="CJ12" s="34"/>
      <c r="CK12" s="34"/>
      <c r="CL12" s="32" t="str">
        <f t="shared" si="15"/>
        <v>FS</v>
      </c>
      <c r="CM12" s="32" t="str">
        <f>VLOOKUP(CH12,'ALL-Chart of Accounts'!$E:$F,2,0)</f>
        <v>AM COS - Service (83SVCAFT) - Labor</v>
      </c>
      <c r="CN12" s="32">
        <f t="shared" ref="CN12:CN16" si="54">IF(OR($E12="Cost Collecting",$E12="Interdivisional",$E12="IC Alloc"),CH12,CH12+10)</f>
        <v>518030</v>
      </c>
      <c r="CO12" s="32" t="str">
        <f t="shared" si="16"/>
        <v/>
      </c>
      <c r="CP12" s="34"/>
      <c r="CQ12" s="34"/>
      <c r="CR12" s="32" t="str">
        <f t="shared" si="17"/>
        <v>FS</v>
      </c>
      <c r="CS12" s="32" t="str">
        <f>VLOOKUP(CN12,'ALL-Chart of Accounts'!$E:$F,2,0)</f>
        <v>AM COS - Service (83SVCAFT) - Fixed OH</v>
      </c>
      <c r="CT12" s="32">
        <f t="shared" ref="CT12:CT16" si="55">IF(OR($E12="Cost Collecting",$E12="Interdivisional",$E12="IC Alloc"),CN12,CN12+10)</f>
        <v>518040</v>
      </c>
      <c r="CU12" s="32" t="str">
        <f t="shared" si="18"/>
        <v/>
      </c>
      <c r="CV12" s="34"/>
      <c r="CW12" s="34"/>
      <c r="CX12" s="32" t="str">
        <f t="shared" si="19"/>
        <v>FS</v>
      </c>
      <c r="CY12" s="32" t="str">
        <f>VLOOKUP(CT12,'ALL-Chart of Accounts'!$E:$F,2,0)</f>
        <v>AM COS - Service (83SVCAFT) - Var OH</v>
      </c>
      <c r="CZ12" s="32">
        <f t="shared" ref="CZ12:CZ16" si="56">IF(OR($E12="Cost Collecting",$E12="Interdivisional",$E12="IC Alloc"),CT12,CT12+10)</f>
        <v>518050</v>
      </c>
      <c r="DA12" s="32" t="str">
        <f t="shared" si="20"/>
        <v/>
      </c>
      <c r="DB12" s="34"/>
      <c r="DC12" s="34"/>
      <c r="DD12" s="32" t="str">
        <f t="shared" si="21"/>
        <v>FS</v>
      </c>
      <c r="DE12" s="32" t="str">
        <f>VLOOKUP(CZ12,'ALL-Chart of Accounts'!$E:$F,2,0)</f>
        <v>AM COS - Service (83SVCAFT) - Outside</v>
      </c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</row>
    <row r="13" spans="1:139" x14ac:dyDescent="0.35">
      <c r="C13" s="47">
        <v>43485</v>
      </c>
      <c r="D13" s="46" t="s">
        <v>11498</v>
      </c>
      <c r="E13" s="22" t="str">
        <f t="shared" si="45"/>
        <v>External</v>
      </c>
      <c r="F13" s="34" t="s">
        <v>12003</v>
      </c>
      <c r="G13" s="34" t="str">
        <f>IF(E13="IC Alloc","IC Allocation"&amp;"-"&amp;MID(M13,FIND("-",M13,1)+2,99),VLOOKUP(L13,'ALL-Unit Code 4'!W:AA,4,0))&amp;IFERROR("-"&amp;IF(E13="Intercompany",VLOOKUP(MID(F13,3,1),Ref!F:G,2,0)&amp;"-"&amp;MID(M13,FIND("-",M13,1)+2,99),VLOOKUP(MID(F13,3,4),Ref!F:G,2,0)),"")</f>
        <v>Hydro-AM Service/Svc Cont</v>
      </c>
      <c r="H13" s="32">
        <f t="shared" si="1"/>
        <v>112400</v>
      </c>
      <c r="I13" s="34"/>
      <c r="J13" s="34"/>
      <c r="K13" s="34"/>
      <c r="L13" s="32" t="str">
        <f>IFERROR(VLOOKUP(LEFT($F13,2),'ALL-Unit Code 4'!$W:$W,1,0),IFERROR(VLOOKUP(VALUE(RIGHT(H13,3)),Ref!I:J,2,0),VLOOKUP($D$1,Sites!$A:$B,2,0)))</f>
        <v>HY</v>
      </c>
      <c r="M13" s="32" t="str">
        <f>VLOOKUP(H13,'ALL-Chart of Accounts'!$E:$F,2,0)</f>
        <v>Accounts Receivable - System</v>
      </c>
      <c r="N13" s="34"/>
      <c r="O13" s="34"/>
      <c r="P13" s="34"/>
      <c r="Q13" s="34"/>
      <c r="R13" s="34"/>
      <c r="S13" s="34"/>
      <c r="T13" s="37">
        <v>418000</v>
      </c>
      <c r="U13" s="32" t="str">
        <f t="shared" si="46"/>
        <v/>
      </c>
      <c r="V13" s="34"/>
      <c r="W13" s="34"/>
      <c r="X13" s="32" t="str">
        <f t="shared" si="2"/>
        <v>HY</v>
      </c>
      <c r="Y13" s="32" t="str">
        <f>VLOOKUP(T13,'ALL-Chart of Accounts'!$E:$F,2,0)</f>
        <v>Aftermarket Sales - Service (80SVCAFT)</v>
      </c>
      <c r="Z13" s="32">
        <f t="shared" si="47"/>
        <v>418000</v>
      </c>
      <c r="AA13" s="32" t="str">
        <f t="shared" si="48"/>
        <v/>
      </c>
      <c r="AB13" s="32">
        <f t="shared" si="49"/>
        <v>9999</v>
      </c>
      <c r="AC13" s="34"/>
      <c r="AD13" s="32" t="str">
        <f t="shared" si="6"/>
        <v>HY</v>
      </c>
      <c r="AE13" s="32" t="str">
        <f>VLOOKUP(Z13,'ALL-Chart of Accounts'!$E:$F,2,0)</f>
        <v>Aftermarket Sales - Service (80SVCAFT)</v>
      </c>
      <c r="AF13" s="34"/>
      <c r="AG13" s="34"/>
      <c r="AH13" s="34"/>
      <c r="AI13" s="34"/>
      <c r="AJ13" s="34"/>
      <c r="AK13" s="34"/>
      <c r="AL13" s="32">
        <f t="shared" si="50"/>
        <v>418000</v>
      </c>
      <c r="AM13" s="32" t="str">
        <f t="shared" si="51"/>
        <v/>
      </c>
      <c r="AN13" s="32" t="str">
        <f t="shared" si="52"/>
        <v/>
      </c>
      <c r="AO13" s="34"/>
      <c r="AP13" s="32" t="str">
        <f t="shared" si="10"/>
        <v>HY</v>
      </c>
      <c r="AQ13" s="32" t="str">
        <f>VLOOKUP(AL13,'ALL-Chart of Accounts'!$E:$F,2,0)</f>
        <v>Aftermarket Sales - Service (80SVCAFT)</v>
      </c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2">
        <f t="shared" si="11"/>
        <v>518010</v>
      </c>
      <c r="CC13" s="32" t="str">
        <f t="shared" si="12"/>
        <v/>
      </c>
      <c r="CD13" s="34"/>
      <c r="CE13" s="34"/>
      <c r="CF13" s="32" t="str">
        <f t="shared" si="13"/>
        <v>HY</v>
      </c>
      <c r="CG13" s="32" t="str">
        <f>VLOOKUP(CB13,'ALL-Chart of Accounts'!$E:$F,2,0)</f>
        <v>AM COS - Service (83SVCAFT) - Material</v>
      </c>
      <c r="CH13" s="32">
        <f t="shared" si="53"/>
        <v>518020</v>
      </c>
      <c r="CI13" s="32" t="str">
        <f t="shared" si="14"/>
        <v/>
      </c>
      <c r="CJ13" s="34"/>
      <c r="CK13" s="34"/>
      <c r="CL13" s="32" t="str">
        <f t="shared" si="15"/>
        <v>HY</v>
      </c>
      <c r="CM13" s="32" t="str">
        <f>VLOOKUP(CH13,'ALL-Chart of Accounts'!$E:$F,2,0)</f>
        <v>AM COS - Service (83SVCAFT) - Labor</v>
      </c>
      <c r="CN13" s="32">
        <f t="shared" si="54"/>
        <v>518030</v>
      </c>
      <c r="CO13" s="32" t="str">
        <f t="shared" si="16"/>
        <v/>
      </c>
      <c r="CP13" s="34"/>
      <c r="CQ13" s="34"/>
      <c r="CR13" s="32" t="str">
        <f t="shared" si="17"/>
        <v>HY</v>
      </c>
      <c r="CS13" s="32" t="str">
        <f>VLOOKUP(CN13,'ALL-Chart of Accounts'!$E:$F,2,0)</f>
        <v>AM COS - Service (83SVCAFT) - Fixed OH</v>
      </c>
      <c r="CT13" s="32">
        <f t="shared" si="55"/>
        <v>518040</v>
      </c>
      <c r="CU13" s="32" t="str">
        <f t="shared" si="18"/>
        <v/>
      </c>
      <c r="CV13" s="34"/>
      <c r="CW13" s="34"/>
      <c r="CX13" s="32" t="str">
        <f t="shared" si="19"/>
        <v>HY</v>
      </c>
      <c r="CY13" s="32" t="str">
        <f>VLOOKUP(CT13,'ALL-Chart of Accounts'!$E:$F,2,0)</f>
        <v>AM COS - Service (83SVCAFT) - Var OH</v>
      </c>
      <c r="CZ13" s="32">
        <f t="shared" si="56"/>
        <v>518050</v>
      </c>
      <c r="DA13" s="32" t="str">
        <f t="shared" si="20"/>
        <v/>
      </c>
      <c r="DB13" s="34"/>
      <c r="DC13" s="34"/>
      <c r="DD13" s="32" t="str">
        <f t="shared" si="21"/>
        <v>HY</v>
      </c>
      <c r="DE13" s="32" t="str">
        <f>VLOOKUP(CZ13,'ALL-Chart of Accounts'!$E:$F,2,0)</f>
        <v>AM COS - Service (83SVCAFT) - Outside</v>
      </c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</row>
    <row r="14" spans="1:139" x14ac:dyDescent="0.35">
      <c r="C14" s="47">
        <v>43485</v>
      </c>
      <c r="D14" s="46" t="s">
        <v>11498</v>
      </c>
      <c r="E14" s="22" t="str">
        <f t="shared" si="45"/>
        <v>External</v>
      </c>
      <c r="F14" s="34" t="s">
        <v>12004</v>
      </c>
      <c r="G14" s="34" t="str">
        <f>IF(E14="IC Alloc","IC Allocation"&amp;"-"&amp;MID(M14,FIND("-",M14,1)+2,99),VLOOKUP(L14,'ALL-Unit Code 4'!W:AA,4,0))&amp;IFERROR("-"&amp;IF(E14="Intercompany",VLOOKUP(MID(F14,3,1),Ref!F:G,2,0)&amp;"-"&amp;MID(M14,FIND("-",M14,1)+2,99),VLOOKUP(MID(F14,3,4),Ref!F:G,2,0)),"")</f>
        <v>PLF-AM Service/Svc Cont</v>
      </c>
      <c r="H14" s="32">
        <f t="shared" si="1"/>
        <v>112400</v>
      </c>
      <c r="I14" s="34"/>
      <c r="J14" s="34"/>
      <c r="K14" s="34"/>
      <c r="L14" s="32" t="str">
        <f>IFERROR(VLOOKUP(LEFT($F14,2),'ALL-Unit Code 4'!$W:$W,1,0),IFERROR(VLOOKUP(VALUE(RIGHT(H14,3)),Ref!I:J,2,0),VLOOKUP($D$1,Sites!$A:$B,2,0)))</f>
        <v>PL</v>
      </c>
      <c r="M14" s="32" t="str">
        <f>VLOOKUP(H14,'ALL-Chart of Accounts'!$E:$F,2,0)</f>
        <v>Accounts Receivable - System</v>
      </c>
      <c r="N14" s="34"/>
      <c r="O14" s="34"/>
      <c r="P14" s="34"/>
      <c r="Q14" s="34"/>
      <c r="R14" s="34"/>
      <c r="S14" s="34"/>
      <c r="T14" s="37">
        <v>418000</v>
      </c>
      <c r="U14" s="32" t="str">
        <f t="shared" si="46"/>
        <v/>
      </c>
      <c r="V14" s="34"/>
      <c r="W14" s="34"/>
      <c r="X14" s="32" t="str">
        <f t="shared" si="2"/>
        <v>PL</v>
      </c>
      <c r="Y14" s="32" t="str">
        <f>VLOOKUP(T14,'ALL-Chart of Accounts'!$E:$F,2,0)</f>
        <v>Aftermarket Sales - Service (80SVCAFT)</v>
      </c>
      <c r="Z14" s="32">
        <f t="shared" si="47"/>
        <v>418000</v>
      </c>
      <c r="AA14" s="32" t="str">
        <f t="shared" si="48"/>
        <v/>
      </c>
      <c r="AB14" s="32">
        <f t="shared" si="49"/>
        <v>9999</v>
      </c>
      <c r="AC14" s="34"/>
      <c r="AD14" s="32" t="str">
        <f t="shared" si="6"/>
        <v>PL</v>
      </c>
      <c r="AE14" s="32" t="str">
        <f>VLOOKUP(Z14,'ALL-Chart of Accounts'!$E:$F,2,0)</f>
        <v>Aftermarket Sales - Service (80SVCAFT)</v>
      </c>
      <c r="AF14" s="34"/>
      <c r="AG14" s="34"/>
      <c r="AH14" s="34"/>
      <c r="AI14" s="34"/>
      <c r="AJ14" s="34"/>
      <c r="AK14" s="34"/>
      <c r="AL14" s="32">
        <f t="shared" si="50"/>
        <v>418000</v>
      </c>
      <c r="AM14" s="32" t="str">
        <f t="shared" si="51"/>
        <v/>
      </c>
      <c r="AN14" s="32" t="str">
        <f t="shared" si="52"/>
        <v/>
      </c>
      <c r="AO14" s="34"/>
      <c r="AP14" s="32" t="str">
        <f t="shared" si="10"/>
        <v>PL</v>
      </c>
      <c r="AQ14" s="32" t="str">
        <f>VLOOKUP(AL14,'ALL-Chart of Accounts'!$E:$F,2,0)</f>
        <v>Aftermarket Sales - Service (80SVCAFT)</v>
      </c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2">
        <f t="shared" si="11"/>
        <v>518010</v>
      </c>
      <c r="CC14" s="32" t="str">
        <f t="shared" si="12"/>
        <v/>
      </c>
      <c r="CD14" s="34"/>
      <c r="CE14" s="34"/>
      <c r="CF14" s="32" t="str">
        <f t="shared" si="13"/>
        <v>PL</v>
      </c>
      <c r="CG14" s="32" t="str">
        <f>VLOOKUP(CB14,'ALL-Chart of Accounts'!$E:$F,2,0)</f>
        <v>AM COS - Service (83SVCAFT) - Material</v>
      </c>
      <c r="CH14" s="32">
        <f t="shared" si="53"/>
        <v>518020</v>
      </c>
      <c r="CI14" s="32" t="str">
        <f t="shared" si="14"/>
        <v/>
      </c>
      <c r="CJ14" s="34"/>
      <c r="CK14" s="34"/>
      <c r="CL14" s="32" t="str">
        <f t="shared" si="15"/>
        <v>PL</v>
      </c>
      <c r="CM14" s="32" t="str">
        <f>VLOOKUP(CH14,'ALL-Chart of Accounts'!$E:$F,2,0)</f>
        <v>AM COS - Service (83SVCAFT) - Labor</v>
      </c>
      <c r="CN14" s="32">
        <f t="shared" si="54"/>
        <v>518030</v>
      </c>
      <c r="CO14" s="32" t="str">
        <f t="shared" si="16"/>
        <v/>
      </c>
      <c r="CP14" s="34"/>
      <c r="CQ14" s="34"/>
      <c r="CR14" s="32" t="str">
        <f t="shared" si="17"/>
        <v>PL</v>
      </c>
      <c r="CS14" s="32" t="str">
        <f>VLOOKUP(CN14,'ALL-Chart of Accounts'!$E:$F,2,0)</f>
        <v>AM COS - Service (83SVCAFT) - Fixed OH</v>
      </c>
      <c r="CT14" s="32">
        <f t="shared" si="55"/>
        <v>518040</v>
      </c>
      <c r="CU14" s="32" t="str">
        <f t="shared" si="18"/>
        <v/>
      </c>
      <c r="CV14" s="34"/>
      <c r="CW14" s="34"/>
      <c r="CX14" s="32" t="str">
        <f t="shared" si="19"/>
        <v>PL</v>
      </c>
      <c r="CY14" s="32" t="str">
        <f>VLOOKUP(CT14,'ALL-Chart of Accounts'!$E:$F,2,0)</f>
        <v>AM COS - Service (83SVCAFT) - Var OH</v>
      </c>
      <c r="CZ14" s="32">
        <f t="shared" si="56"/>
        <v>518050</v>
      </c>
      <c r="DA14" s="32" t="str">
        <f t="shared" si="20"/>
        <v/>
      </c>
      <c r="DB14" s="34"/>
      <c r="DC14" s="34"/>
      <c r="DD14" s="32" t="str">
        <f t="shared" si="21"/>
        <v>PL</v>
      </c>
      <c r="DE14" s="32" t="str">
        <f>VLOOKUP(CZ14,'ALL-Chart of Accounts'!$E:$F,2,0)</f>
        <v>AM COS - Service (83SVCAFT) - Outside</v>
      </c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</row>
    <row r="15" spans="1:139" x14ac:dyDescent="0.35">
      <c r="C15" s="47">
        <v>43485</v>
      </c>
      <c r="D15" s="46" t="s">
        <v>11498</v>
      </c>
      <c r="E15" s="22" t="str">
        <f t="shared" si="45"/>
        <v>External</v>
      </c>
      <c r="F15" s="34" t="s">
        <v>11991</v>
      </c>
      <c r="G15" s="34" t="str">
        <f>IF(E15="IC Alloc","IC Allocation"&amp;"-"&amp;MID(M15,FIND("-",M15,1)+2,99),VLOOKUP(L15,'ALL-Unit Code 4'!W:AA,4,0))&amp;IFERROR("-"&amp;IF(E15="Intercompany",VLOOKUP(MID(F15,3,1),Ref!F:G,2,0)&amp;"-"&amp;MID(M15,FIND("-",M15,1)+2,99),VLOOKUP(MID(F15,3,4),Ref!F:G,2,0)),"")</f>
        <v>Retort &amp; RPS-AM Service/Svc Cont</v>
      </c>
      <c r="H15" s="32">
        <f t="shared" si="1"/>
        <v>112400</v>
      </c>
      <c r="I15" s="34"/>
      <c r="J15" s="34"/>
      <c r="K15" s="34"/>
      <c r="L15" s="32" t="str">
        <f>IFERROR(VLOOKUP(LEFT($F15,2),'ALL-Unit Code 4'!$W:$W,1,0),IFERROR(VLOOKUP(VALUE(RIGHT(H15,3)),Ref!I:J,2,0),VLOOKUP($D$1,Sites!$A:$B,2,0)))</f>
        <v>RR</v>
      </c>
      <c r="M15" s="32" t="str">
        <f>VLOOKUP(H15,'ALL-Chart of Accounts'!$E:$F,2,0)</f>
        <v>Accounts Receivable - System</v>
      </c>
      <c r="N15" s="34"/>
      <c r="O15" s="34"/>
      <c r="P15" s="34"/>
      <c r="Q15" s="34"/>
      <c r="R15" s="34"/>
      <c r="S15" s="34"/>
      <c r="T15" s="37">
        <v>418000</v>
      </c>
      <c r="U15" s="32" t="str">
        <f t="shared" si="46"/>
        <v/>
      </c>
      <c r="V15" s="34"/>
      <c r="W15" s="34"/>
      <c r="X15" s="32" t="str">
        <f t="shared" si="2"/>
        <v>RR</v>
      </c>
      <c r="Y15" s="32" t="str">
        <f>VLOOKUP(T15,'ALL-Chart of Accounts'!$E:$F,2,0)</f>
        <v>Aftermarket Sales - Service (80SVCAFT)</v>
      </c>
      <c r="Z15" s="32">
        <f t="shared" si="47"/>
        <v>418000</v>
      </c>
      <c r="AA15" s="32" t="str">
        <f t="shared" si="48"/>
        <v/>
      </c>
      <c r="AB15" s="32">
        <f t="shared" si="49"/>
        <v>9999</v>
      </c>
      <c r="AC15" s="34"/>
      <c r="AD15" s="32" t="str">
        <f t="shared" si="6"/>
        <v>RR</v>
      </c>
      <c r="AE15" s="32" t="str">
        <f>VLOOKUP(Z15,'ALL-Chart of Accounts'!$E:$F,2,0)</f>
        <v>Aftermarket Sales - Service (80SVCAFT)</v>
      </c>
      <c r="AF15" s="34"/>
      <c r="AG15" s="34"/>
      <c r="AH15" s="34"/>
      <c r="AI15" s="34"/>
      <c r="AJ15" s="34"/>
      <c r="AK15" s="34"/>
      <c r="AL15" s="32">
        <f t="shared" si="50"/>
        <v>418000</v>
      </c>
      <c r="AM15" s="32" t="str">
        <f t="shared" si="51"/>
        <v/>
      </c>
      <c r="AN15" s="32" t="str">
        <f t="shared" si="52"/>
        <v/>
      </c>
      <c r="AO15" s="34"/>
      <c r="AP15" s="32" t="str">
        <f t="shared" si="10"/>
        <v>RR</v>
      </c>
      <c r="AQ15" s="32" t="str">
        <f>VLOOKUP(AL15,'ALL-Chart of Accounts'!$E:$F,2,0)</f>
        <v>Aftermarket Sales - Service (80SVCAFT)</v>
      </c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2">
        <f t="shared" si="11"/>
        <v>518010</v>
      </c>
      <c r="CC15" s="32" t="str">
        <f t="shared" si="12"/>
        <v/>
      </c>
      <c r="CD15" s="34"/>
      <c r="CE15" s="34"/>
      <c r="CF15" s="32" t="str">
        <f t="shared" si="13"/>
        <v>RR</v>
      </c>
      <c r="CG15" s="32" t="str">
        <f>VLOOKUP(CB15,'ALL-Chart of Accounts'!$E:$F,2,0)</f>
        <v>AM COS - Service (83SVCAFT) - Material</v>
      </c>
      <c r="CH15" s="32">
        <f t="shared" si="53"/>
        <v>518020</v>
      </c>
      <c r="CI15" s="32" t="str">
        <f t="shared" si="14"/>
        <v/>
      </c>
      <c r="CJ15" s="34"/>
      <c r="CK15" s="34"/>
      <c r="CL15" s="32" t="str">
        <f t="shared" si="15"/>
        <v>RR</v>
      </c>
      <c r="CM15" s="32" t="str">
        <f>VLOOKUP(CH15,'ALL-Chart of Accounts'!$E:$F,2,0)</f>
        <v>AM COS - Service (83SVCAFT) - Labor</v>
      </c>
      <c r="CN15" s="32">
        <f t="shared" si="54"/>
        <v>518030</v>
      </c>
      <c r="CO15" s="32" t="str">
        <f t="shared" si="16"/>
        <v/>
      </c>
      <c r="CP15" s="34"/>
      <c r="CQ15" s="34"/>
      <c r="CR15" s="32" t="str">
        <f t="shared" si="17"/>
        <v>RR</v>
      </c>
      <c r="CS15" s="32" t="str">
        <f>VLOOKUP(CN15,'ALL-Chart of Accounts'!$E:$F,2,0)</f>
        <v>AM COS - Service (83SVCAFT) - Fixed OH</v>
      </c>
      <c r="CT15" s="32">
        <f t="shared" si="55"/>
        <v>518040</v>
      </c>
      <c r="CU15" s="32" t="str">
        <f t="shared" si="18"/>
        <v/>
      </c>
      <c r="CV15" s="34"/>
      <c r="CW15" s="34"/>
      <c r="CX15" s="32" t="str">
        <f t="shared" si="19"/>
        <v>RR</v>
      </c>
      <c r="CY15" s="32" t="str">
        <f>VLOOKUP(CT15,'ALL-Chart of Accounts'!$E:$F,2,0)</f>
        <v>AM COS - Service (83SVCAFT) - Var OH</v>
      </c>
      <c r="CZ15" s="32">
        <f t="shared" si="56"/>
        <v>518050</v>
      </c>
      <c r="DA15" s="32" t="str">
        <f t="shared" si="20"/>
        <v/>
      </c>
      <c r="DB15" s="34"/>
      <c r="DC15" s="34"/>
      <c r="DD15" s="32" t="str">
        <f t="shared" si="21"/>
        <v>RR</v>
      </c>
      <c r="DE15" s="32" t="str">
        <f>VLOOKUP(CZ15,'ALL-Chart of Accounts'!$E:$F,2,0)</f>
        <v>AM COS - Service (83SVCAFT) - Outside</v>
      </c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</row>
    <row r="16" spans="1:139" x14ac:dyDescent="0.35">
      <c r="C16" s="47">
        <v>43485</v>
      </c>
      <c r="D16" s="46" t="s">
        <v>11498</v>
      </c>
      <c r="E16" s="22" t="str">
        <f t="shared" si="45"/>
        <v>External</v>
      </c>
      <c r="F16" s="34" t="s">
        <v>12005</v>
      </c>
      <c r="G16" s="34" t="str">
        <f>IF(E16="IC Alloc","IC Allocation"&amp;"-"&amp;MID(M16,FIND("-",M16,1)+2,99),VLOOKUP(L16,'ALL-Unit Code 4'!W:AA,4,0))&amp;IFERROR("-"&amp;IF(E16="Intercompany",VLOOKUP(MID(F16,3,1),Ref!F:G,2,0)&amp;"-"&amp;MID(M16,FIND("-",M16,1)+2,99),VLOOKUP(MID(F16,3,4),Ref!F:G,2,0)),"")</f>
        <v>Tipper Tie-AM Service/Svc Cont</v>
      </c>
      <c r="H16" s="32">
        <f t="shared" si="1"/>
        <v>112400</v>
      </c>
      <c r="I16" s="34"/>
      <c r="J16" s="34"/>
      <c r="K16" s="34"/>
      <c r="L16" s="32" t="str">
        <f>IFERROR(VLOOKUP(LEFT($F16,2),'ALL-Unit Code 4'!$W:$W,1,0),IFERROR(VLOOKUP(VALUE(RIGHT(H16,3)),Ref!I:J,2,0),VLOOKUP($D$1,Sites!$A:$B,2,0)))</f>
        <v>TT</v>
      </c>
      <c r="M16" s="32" t="str">
        <f>VLOOKUP(H16,'ALL-Chart of Accounts'!$E:$F,2,0)</f>
        <v>Accounts Receivable - System</v>
      </c>
      <c r="N16" s="34"/>
      <c r="O16" s="34"/>
      <c r="P16" s="34"/>
      <c r="Q16" s="34"/>
      <c r="R16" s="34"/>
      <c r="S16" s="34"/>
      <c r="T16" s="37">
        <v>418000</v>
      </c>
      <c r="U16" s="32" t="str">
        <f t="shared" si="46"/>
        <v/>
      </c>
      <c r="V16" s="34"/>
      <c r="W16" s="34"/>
      <c r="X16" s="32" t="str">
        <f t="shared" si="2"/>
        <v>TT</v>
      </c>
      <c r="Y16" s="32" t="str">
        <f>VLOOKUP(T16,'ALL-Chart of Accounts'!$E:$F,2,0)</f>
        <v>Aftermarket Sales - Service (80SVCAFT)</v>
      </c>
      <c r="Z16" s="32">
        <f t="shared" si="47"/>
        <v>418000</v>
      </c>
      <c r="AA16" s="32" t="str">
        <f t="shared" si="48"/>
        <v/>
      </c>
      <c r="AB16" s="32">
        <f t="shared" si="49"/>
        <v>9999</v>
      </c>
      <c r="AC16" s="34"/>
      <c r="AD16" s="32" t="str">
        <f t="shared" si="6"/>
        <v>TT</v>
      </c>
      <c r="AE16" s="32" t="str">
        <f>VLOOKUP(Z16,'ALL-Chart of Accounts'!$E:$F,2,0)</f>
        <v>Aftermarket Sales - Service (80SVCAFT)</v>
      </c>
      <c r="AF16" s="34"/>
      <c r="AG16" s="34"/>
      <c r="AH16" s="34"/>
      <c r="AI16" s="34"/>
      <c r="AJ16" s="34"/>
      <c r="AK16" s="34"/>
      <c r="AL16" s="32">
        <f t="shared" si="50"/>
        <v>418000</v>
      </c>
      <c r="AM16" s="32" t="str">
        <f t="shared" si="51"/>
        <v/>
      </c>
      <c r="AN16" s="32" t="str">
        <f t="shared" si="52"/>
        <v/>
      </c>
      <c r="AO16" s="34"/>
      <c r="AP16" s="32" t="str">
        <f t="shared" si="10"/>
        <v>TT</v>
      </c>
      <c r="AQ16" s="32" t="str">
        <f>VLOOKUP(AL16,'ALL-Chart of Accounts'!$E:$F,2,0)</f>
        <v>Aftermarket Sales - Service (80SVCAFT)</v>
      </c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2">
        <f t="shared" si="11"/>
        <v>518010</v>
      </c>
      <c r="CC16" s="32" t="str">
        <f t="shared" si="12"/>
        <v/>
      </c>
      <c r="CD16" s="34"/>
      <c r="CE16" s="34"/>
      <c r="CF16" s="32" t="str">
        <f t="shared" si="13"/>
        <v>TT</v>
      </c>
      <c r="CG16" s="32" t="str">
        <f>VLOOKUP(CB16,'ALL-Chart of Accounts'!$E:$F,2,0)</f>
        <v>AM COS - Service (83SVCAFT) - Material</v>
      </c>
      <c r="CH16" s="32">
        <f t="shared" si="53"/>
        <v>518020</v>
      </c>
      <c r="CI16" s="32" t="str">
        <f t="shared" si="14"/>
        <v/>
      </c>
      <c r="CJ16" s="34"/>
      <c r="CK16" s="34"/>
      <c r="CL16" s="32" t="str">
        <f t="shared" si="15"/>
        <v>TT</v>
      </c>
      <c r="CM16" s="32" t="str">
        <f>VLOOKUP(CH16,'ALL-Chart of Accounts'!$E:$F,2,0)</f>
        <v>AM COS - Service (83SVCAFT) - Labor</v>
      </c>
      <c r="CN16" s="32">
        <f t="shared" si="54"/>
        <v>518030</v>
      </c>
      <c r="CO16" s="32" t="str">
        <f t="shared" si="16"/>
        <v/>
      </c>
      <c r="CP16" s="34"/>
      <c r="CQ16" s="34"/>
      <c r="CR16" s="32" t="str">
        <f t="shared" si="17"/>
        <v>TT</v>
      </c>
      <c r="CS16" s="32" t="str">
        <f>VLOOKUP(CN16,'ALL-Chart of Accounts'!$E:$F,2,0)</f>
        <v>AM COS - Service (83SVCAFT) - Fixed OH</v>
      </c>
      <c r="CT16" s="32">
        <f t="shared" si="55"/>
        <v>518040</v>
      </c>
      <c r="CU16" s="32" t="str">
        <f t="shared" si="18"/>
        <v/>
      </c>
      <c r="CV16" s="34"/>
      <c r="CW16" s="34"/>
      <c r="CX16" s="32" t="str">
        <f t="shared" si="19"/>
        <v>TT</v>
      </c>
      <c r="CY16" s="32" t="str">
        <f>VLOOKUP(CT16,'ALL-Chart of Accounts'!$E:$F,2,0)</f>
        <v>AM COS - Service (83SVCAFT) - Var OH</v>
      </c>
      <c r="CZ16" s="32">
        <f t="shared" si="56"/>
        <v>518050</v>
      </c>
      <c r="DA16" s="32" t="str">
        <f t="shared" si="20"/>
        <v/>
      </c>
      <c r="DB16" s="34"/>
      <c r="DC16" s="34"/>
      <c r="DD16" s="32" t="str">
        <f t="shared" si="21"/>
        <v>TT</v>
      </c>
      <c r="DE16" s="32" t="str">
        <f>VLOOKUP(CZ16,'ALL-Chart of Accounts'!$E:$F,2,0)</f>
        <v>AM COS - Service (83SVCAFT) - Outside</v>
      </c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</row>
    <row r="17" spans="2:139" x14ac:dyDescent="0.35">
      <c r="B17" s="47">
        <v>43468</v>
      </c>
      <c r="D17" s="46" t="s">
        <v>11498</v>
      </c>
      <c r="E17" s="22" t="str">
        <f t="shared" si="0"/>
        <v>Intercompany</v>
      </c>
      <c r="F17" s="34" t="s">
        <v>2467</v>
      </c>
      <c r="G17" s="34" t="str">
        <f>IF(E17="IC Alloc","IC Allocation"&amp;"-"&amp;MID(M17,FIND("-",M17,1)+2,99),VLOOKUP(L17,'ALL-Unit Code 4'!W:AA,4,0))&amp;IFERROR("-"&amp;IF(E17="Intercompany",VLOOKUP(MID(F17,3,1),Ref!F:G,2,0)&amp;"-"&amp;MID(M17,FIND("-",M17,1)+2,99),VLOOKUP(MID(F17,3,4),Ref!F:G,2,0)),"")</f>
        <v>Freezing &amp; Cooking-Equipment-Sandusky</v>
      </c>
      <c r="H17" s="32">
        <f t="shared" si="1"/>
        <v>124135</v>
      </c>
      <c r="I17" s="34"/>
      <c r="J17" s="34"/>
      <c r="K17" s="34"/>
      <c r="L17" s="32" t="str">
        <f>IFERROR(VLOOKUP(LEFT($F17,2),'ALL-Unit Code 4'!$W:$W,1,0),IFERROR(VLOOKUP(VALUE(RIGHT(H17,3)),Ref!I:J,2,0),VLOOKUP($D$1,Sites!$A:$B,2,0)))</f>
        <v>FC</v>
      </c>
      <c r="M17" s="32" t="str">
        <f>VLOOKUP(H17,'ALL-Chart of Accounts'!$E:$F,2,0)</f>
        <v>IC AR - Sandusky</v>
      </c>
      <c r="N17" s="34"/>
      <c r="O17" s="34"/>
      <c r="P17" s="34"/>
      <c r="Q17" s="34"/>
      <c r="R17" s="34"/>
      <c r="S17" s="34"/>
      <c r="T17" s="32">
        <f t="shared" ref="T17:T26" si="57">IF($E17="Interdivisional",VALUE("124"&amp;RIGHT($F17,3)),IF($E17&amp;MID($F17,3,1)="IntercompanyA",425000,IF($E17&amp;MID($F17,3,1)="IntercompanyE",421000,IF($E17&amp;MID($F17,3,1)="IntercompanyS",428000,IF($E17&amp;MID($F17,3,1)="IntercompanyR",427000)))))</f>
        <v>421000</v>
      </c>
      <c r="U17" s="32">
        <f t="shared" ref="U17:U26" si="58">IF(MID(T17,2,1)="2",VALUE(9&amp;RIGHT($F17,3)),"")</f>
        <v>9135</v>
      </c>
      <c r="V17" s="34"/>
      <c r="W17" s="34"/>
      <c r="X17" s="32" t="str">
        <f t="shared" si="2"/>
        <v>FC</v>
      </c>
      <c r="Y17" s="32" t="str">
        <f>VLOOKUP(T17,'ALL-Chart of Accounts'!$E:$F,2,0)</f>
        <v>IC Product Sales (I82COS)</v>
      </c>
      <c r="Z17" s="32">
        <f t="shared" ref="Z17:Z26" si="59">T17</f>
        <v>421000</v>
      </c>
      <c r="AA17" s="32">
        <f t="shared" ref="AA17:AA26" si="60">IF(U17="","",U17)</f>
        <v>9135</v>
      </c>
      <c r="AB17" s="32">
        <f t="shared" ref="AB17:AB26" si="61">IF(LEFT(Z17,1)="4",9999,"")</f>
        <v>9999</v>
      </c>
      <c r="AC17" s="34"/>
      <c r="AD17" s="32" t="str">
        <f t="shared" si="6"/>
        <v>FC</v>
      </c>
      <c r="AE17" s="32" t="str">
        <f>VLOOKUP(Z17,'ALL-Chart of Accounts'!$E:$F,2,0)</f>
        <v>IC Product Sales (I82COS)</v>
      </c>
      <c r="AF17" s="34"/>
      <c r="AG17" s="34"/>
      <c r="AH17" s="34"/>
      <c r="AI17" s="34"/>
      <c r="AJ17" s="34"/>
      <c r="AK17" s="34"/>
      <c r="AL17" s="32">
        <f t="shared" ref="AL17:AL26" si="62">IF(T17="","",T17)</f>
        <v>421000</v>
      </c>
      <c r="AM17" s="32">
        <f t="shared" ref="AM17:AM26" si="63">IF(U17="","",U17)</f>
        <v>9135</v>
      </c>
      <c r="AN17" s="32" t="str">
        <f t="shared" ref="AN17:AN26" si="64">IF(V17="","",V17)</f>
        <v/>
      </c>
      <c r="AO17" s="34"/>
      <c r="AP17" s="32" t="str">
        <f t="shared" si="10"/>
        <v>FC</v>
      </c>
      <c r="AQ17" s="32" t="str">
        <f>VLOOKUP(AL17,'ALL-Chart of Accounts'!$E:$F,2,0)</f>
        <v>IC Product Sales (I82COS)</v>
      </c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2">
        <f t="shared" si="11"/>
        <v>521010</v>
      </c>
      <c r="CC17" s="32">
        <f t="shared" si="12"/>
        <v>9135</v>
      </c>
      <c r="CD17" s="34"/>
      <c r="CE17" s="34"/>
      <c r="CF17" s="32" t="str">
        <f t="shared" si="13"/>
        <v>FC</v>
      </c>
      <c r="CG17" s="32" t="str">
        <f>VLOOKUP(CB17,'ALL-Chart of Accounts'!$E:$F,2,0)</f>
        <v>IC Product COS (I85COS) - Material</v>
      </c>
      <c r="CH17" s="32">
        <f t="shared" ref="CH17:CH26" si="65">IF(OR($E17="Cost Collecting",$E17="Interdivisional",$E17="IC Alloc"),CB17,CB17+10)</f>
        <v>521020</v>
      </c>
      <c r="CI17" s="32">
        <f t="shared" si="14"/>
        <v>9135</v>
      </c>
      <c r="CJ17" s="34"/>
      <c r="CK17" s="34"/>
      <c r="CL17" s="32" t="str">
        <f t="shared" si="15"/>
        <v>FC</v>
      </c>
      <c r="CM17" s="32" t="str">
        <f>VLOOKUP(CH17,'ALL-Chart of Accounts'!$E:$F,2,0)</f>
        <v>IC Product COS (I85COS) - Labor</v>
      </c>
      <c r="CN17" s="32">
        <f t="shared" ref="CN17:CN26" si="66">IF(OR($E17="Cost Collecting",$E17="Interdivisional",$E17="IC Alloc"),CH17,CH17+10)</f>
        <v>521030</v>
      </c>
      <c r="CO17" s="32">
        <f t="shared" si="16"/>
        <v>9135</v>
      </c>
      <c r="CP17" s="34"/>
      <c r="CQ17" s="34"/>
      <c r="CR17" s="32" t="str">
        <f t="shared" si="17"/>
        <v>FC</v>
      </c>
      <c r="CS17" s="32" t="str">
        <f>VLOOKUP(CN17,'ALL-Chart of Accounts'!$E:$F,2,0)</f>
        <v>IC Product COS (I85COS) - Fixed OH</v>
      </c>
      <c r="CT17" s="32">
        <f t="shared" ref="CT17:CT26" si="67">IF(OR($E17="Cost Collecting",$E17="Interdivisional",$E17="IC Alloc"),CN17,CN17+10)</f>
        <v>521040</v>
      </c>
      <c r="CU17" s="32">
        <f t="shared" si="18"/>
        <v>9135</v>
      </c>
      <c r="CV17" s="34"/>
      <c r="CW17" s="34"/>
      <c r="CX17" s="32" t="str">
        <f t="shared" si="19"/>
        <v>FC</v>
      </c>
      <c r="CY17" s="32" t="str">
        <f>VLOOKUP(CT17,'ALL-Chart of Accounts'!$E:$F,2,0)</f>
        <v>IC Product COS (I85COS) - Variable OH</v>
      </c>
      <c r="CZ17" s="32">
        <f t="shared" ref="CZ17:CZ26" si="68">IF(OR($E17="Cost Collecting",$E17="Interdivisional",$E17="IC Alloc"),CT17,CT17+10)</f>
        <v>521050</v>
      </c>
      <c r="DA17" s="32">
        <f t="shared" si="20"/>
        <v>9135</v>
      </c>
      <c r="DB17" s="34"/>
      <c r="DC17" s="34"/>
      <c r="DD17" s="32" t="str">
        <f t="shared" si="21"/>
        <v>FC</v>
      </c>
      <c r="DE17" s="32" t="str">
        <f>VLOOKUP(CZ17,'ALL-Chart of Accounts'!$E:$F,2,0)</f>
        <v>IC Product COS (I85COS) - Outside</v>
      </c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</row>
    <row r="18" spans="2:139" x14ac:dyDescent="0.35">
      <c r="B18" s="47">
        <v>43468</v>
      </c>
      <c r="D18" s="46" t="s">
        <v>11498</v>
      </c>
      <c r="E18" s="22" t="str">
        <f t="shared" si="0"/>
        <v>Intercompany</v>
      </c>
      <c r="F18" s="34" t="s">
        <v>2481</v>
      </c>
      <c r="G18" s="34" t="str">
        <f>IF(E18="IC Alloc","IC Allocation"&amp;"-"&amp;MID(M18,FIND("-",M18,1)+2,99),VLOOKUP(L18,'ALL-Unit Code 4'!W:AA,4,0))&amp;IFERROR("-"&amp;IF(E18="Intercompany",VLOOKUP(MID(F18,3,1),Ref!F:G,2,0)&amp;"-"&amp;MID(M18,FIND("-",M18,1)+2,99),VLOOKUP(MID(F18,3,4),Ref!F:G,2,0)),"")</f>
        <v>Freezing &amp; Cooking-Equipment-Sweden</v>
      </c>
      <c r="H18" s="32">
        <f t="shared" si="1"/>
        <v>124400</v>
      </c>
      <c r="I18" s="34"/>
      <c r="J18" s="34"/>
      <c r="K18" s="34"/>
      <c r="L18" s="32" t="str">
        <f>IFERROR(VLOOKUP(LEFT($F18,2),'ALL-Unit Code 4'!$W:$W,1,0),IFERROR(VLOOKUP(VALUE(RIGHT(H18,3)),Ref!I:J,2,0),VLOOKUP($D$1,Sites!$A:$B,2,0)))</f>
        <v>FC</v>
      </c>
      <c r="M18" s="32" t="str">
        <f>VLOOKUP(H18,'ALL-Chart of Accounts'!$E:$F,2,0)</f>
        <v>IC AR - Sweden</v>
      </c>
      <c r="N18" s="34"/>
      <c r="O18" s="34"/>
      <c r="P18" s="34"/>
      <c r="Q18" s="34"/>
      <c r="R18" s="34"/>
      <c r="S18" s="34"/>
      <c r="T18" s="32">
        <f t="shared" si="57"/>
        <v>421000</v>
      </c>
      <c r="U18" s="32">
        <f t="shared" si="58"/>
        <v>9400</v>
      </c>
      <c r="V18" s="34"/>
      <c r="W18" s="34"/>
      <c r="X18" s="32" t="str">
        <f t="shared" si="2"/>
        <v>FC</v>
      </c>
      <c r="Y18" s="32" t="str">
        <f>VLOOKUP(T18,'ALL-Chart of Accounts'!$E:$F,2,0)</f>
        <v>IC Product Sales (I82COS)</v>
      </c>
      <c r="Z18" s="32">
        <f t="shared" si="59"/>
        <v>421000</v>
      </c>
      <c r="AA18" s="32">
        <f t="shared" si="60"/>
        <v>9400</v>
      </c>
      <c r="AB18" s="32">
        <f t="shared" si="61"/>
        <v>9999</v>
      </c>
      <c r="AC18" s="34"/>
      <c r="AD18" s="32" t="str">
        <f t="shared" si="6"/>
        <v>FC</v>
      </c>
      <c r="AE18" s="32" t="str">
        <f>VLOOKUP(Z18,'ALL-Chart of Accounts'!$E:$F,2,0)</f>
        <v>IC Product Sales (I82COS)</v>
      </c>
      <c r="AF18" s="34"/>
      <c r="AG18" s="34"/>
      <c r="AH18" s="34"/>
      <c r="AI18" s="34"/>
      <c r="AJ18" s="34"/>
      <c r="AK18" s="34"/>
      <c r="AL18" s="32">
        <f t="shared" si="62"/>
        <v>421000</v>
      </c>
      <c r="AM18" s="32">
        <f t="shared" si="63"/>
        <v>9400</v>
      </c>
      <c r="AN18" s="32" t="str">
        <f t="shared" si="64"/>
        <v/>
      </c>
      <c r="AO18" s="34"/>
      <c r="AP18" s="32" t="str">
        <f t="shared" si="10"/>
        <v>FC</v>
      </c>
      <c r="AQ18" s="32" t="str">
        <f>VLOOKUP(AL18,'ALL-Chart of Accounts'!$E:$F,2,0)</f>
        <v>IC Product Sales (I82COS)</v>
      </c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2">
        <f t="shared" si="11"/>
        <v>521010</v>
      </c>
      <c r="CC18" s="32">
        <f t="shared" si="12"/>
        <v>9400</v>
      </c>
      <c r="CD18" s="34"/>
      <c r="CE18" s="34"/>
      <c r="CF18" s="32" t="str">
        <f t="shared" si="13"/>
        <v>FC</v>
      </c>
      <c r="CG18" s="32" t="str">
        <f>VLOOKUP(CB18,'ALL-Chart of Accounts'!$E:$F,2,0)</f>
        <v>IC Product COS (I85COS) - Material</v>
      </c>
      <c r="CH18" s="32">
        <f t="shared" si="65"/>
        <v>521020</v>
      </c>
      <c r="CI18" s="32">
        <f t="shared" si="14"/>
        <v>9400</v>
      </c>
      <c r="CJ18" s="34"/>
      <c r="CK18" s="34"/>
      <c r="CL18" s="32" t="str">
        <f t="shared" si="15"/>
        <v>FC</v>
      </c>
      <c r="CM18" s="32" t="str">
        <f>VLOOKUP(CH18,'ALL-Chart of Accounts'!$E:$F,2,0)</f>
        <v>IC Product COS (I85COS) - Labor</v>
      </c>
      <c r="CN18" s="32">
        <f t="shared" si="66"/>
        <v>521030</v>
      </c>
      <c r="CO18" s="32">
        <f t="shared" si="16"/>
        <v>9400</v>
      </c>
      <c r="CP18" s="34"/>
      <c r="CQ18" s="34"/>
      <c r="CR18" s="32" t="str">
        <f t="shared" si="17"/>
        <v>FC</v>
      </c>
      <c r="CS18" s="32" t="str">
        <f>VLOOKUP(CN18,'ALL-Chart of Accounts'!$E:$F,2,0)</f>
        <v>IC Product COS (I85COS) - Fixed OH</v>
      </c>
      <c r="CT18" s="32">
        <f t="shared" si="67"/>
        <v>521040</v>
      </c>
      <c r="CU18" s="32">
        <f t="shared" si="18"/>
        <v>9400</v>
      </c>
      <c r="CV18" s="34"/>
      <c r="CW18" s="34"/>
      <c r="CX18" s="32" t="str">
        <f t="shared" si="19"/>
        <v>FC</v>
      </c>
      <c r="CY18" s="32" t="str">
        <f>VLOOKUP(CT18,'ALL-Chart of Accounts'!$E:$F,2,0)</f>
        <v>IC Product COS (I85COS) - Variable OH</v>
      </c>
      <c r="CZ18" s="32">
        <f t="shared" si="68"/>
        <v>521050</v>
      </c>
      <c r="DA18" s="32">
        <f t="shared" si="20"/>
        <v>9400</v>
      </c>
      <c r="DB18" s="34"/>
      <c r="DC18" s="34"/>
      <c r="DD18" s="32" t="str">
        <f t="shared" si="21"/>
        <v>FC</v>
      </c>
      <c r="DE18" s="32" t="str">
        <f>VLOOKUP(CZ18,'ALL-Chart of Accounts'!$E:$F,2,0)</f>
        <v>IC Product COS (I85COS) - Outside</v>
      </c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</row>
    <row r="19" spans="2:139" x14ac:dyDescent="0.35">
      <c r="B19" s="47">
        <v>43468</v>
      </c>
      <c r="D19" s="46" t="s">
        <v>11498</v>
      </c>
      <c r="E19" s="22" t="str">
        <f t="shared" si="0"/>
        <v>Intercompany</v>
      </c>
      <c r="F19" s="34" t="s">
        <v>2491</v>
      </c>
      <c r="G19" s="34" t="str">
        <f>IF(E19="IC Alloc","IC Allocation"&amp;"-"&amp;MID(M19,FIND("-",M19,1)+2,99),VLOOKUP(L19,'ALL-Unit Code 4'!W:AA,4,0))&amp;IFERROR("-"&amp;IF(E19="Intercompany",VLOOKUP(MID(F19,3,1),Ref!F:G,2,0)&amp;"-"&amp;MID(M19,FIND("-",M19,1)+2,99),VLOOKUP(MID(F19,3,4),Ref!F:G,2,0)),"")</f>
        <v>Freezing &amp; Cooking-Equipment-Thailand</v>
      </c>
      <c r="H19" s="32">
        <f t="shared" si="1"/>
        <v>124520</v>
      </c>
      <c r="I19" s="34"/>
      <c r="J19" s="34"/>
      <c r="K19" s="34"/>
      <c r="L19" s="32" t="str">
        <f>IFERROR(VLOOKUP(LEFT($F19,2),'ALL-Unit Code 4'!$W:$W,1,0),IFERROR(VLOOKUP(VALUE(RIGHT(H19,3)),Ref!I:J,2,0),VLOOKUP($D$1,Sites!$A:$B,2,0)))</f>
        <v>FC</v>
      </c>
      <c r="M19" s="32" t="str">
        <f>VLOOKUP(H19,'ALL-Chart of Accounts'!$E:$F,2,0)</f>
        <v>IC AR - Thailand</v>
      </c>
      <c r="N19" s="34"/>
      <c r="O19" s="34"/>
      <c r="P19" s="34"/>
      <c r="Q19" s="34"/>
      <c r="R19" s="34"/>
      <c r="S19" s="34"/>
      <c r="T19" s="32">
        <f t="shared" si="57"/>
        <v>421000</v>
      </c>
      <c r="U19" s="32">
        <f t="shared" si="58"/>
        <v>9520</v>
      </c>
      <c r="V19" s="34"/>
      <c r="W19" s="34"/>
      <c r="X19" s="32" t="str">
        <f t="shared" si="2"/>
        <v>FC</v>
      </c>
      <c r="Y19" s="32" t="str">
        <f>VLOOKUP(T19,'ALL-Chart of Accounts'!$E:$F,2,0)</f>
        <v>IC Product Sales (I82COS)</v>
      </c>
      <c r="Z19" s="32">
        <f t="shared" si="59"/>
        <v>421000</v>
      </c>
      <c r="AA19" s="32">
        <f t="shared" si="60"/>
        <v>9520</v>
      </c>
      <c r="AB19" s="32">
        <f t="shared" si="61"/>
        <v>9999</v>
      </c>
      <c r="AC19" s="34"/>
      <c r="AD19" s="32" t="str">
        <f t="shared" si="6"/>
        <v>FC</v>
      </c>
      <c r="AE19" s="32" t="str">
        <f>VLOOKUP(Z19,'ALL-Chart of Accounts'!$E:$F,2,0)</f>
        <v>IC Product Sales (I82COS)</v>
      </c>
      <c r="AF19" s="34"/>
      <c r="AG19" s="34"/>
      <c r="AH19" s="34"/>
      <c r="AI19" s="34"/>
      <c r="AJ19" s="34"/>
      <c r="AK19" s="34"/>
      <c r="AL19" s="32">
        <f t="shared" si="62"/>
        <v>421000</v>
      </c>
      <c r="AM19" s="32">
        <f t="shared" si="63"/>
        <v>9520</v>
      </c>
      <c r="AN19" s="32" t="str">
        <f t="shared" si="64"/>
        <v/>
      </c>
      <c r="AO19" s="34"/>
      <c r="AP19" s="32" t="str">
        <f t="shared" si="10"/>
        <v>FC</v>
      </c>
      <c r="AQ19" s="32" t="str">
        <f>VLOOKUP(AL19,'ALL-Chart of Accounts'!$E:$F,2,0)</f>
        <v>IC Product Sales (I82COS)</v>
      </c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2">
        <f t="shared" si="11"/>
        <v>521010</v>
      </c>
      <c r="CC19" s="32">
        <f t="shared" si="12"/>
        <v>9520</v>
      </c>
      <c r="CD19" s="34"/>
      <c r="CE19" s="34"/>
      <c r="CF19" s="32" t="str">
        <f t="shared" si="13"/>
        <v>FC</v>
      </c>
      <c r="CG19" s="32" t="str">
        <f>VLOOKUP(CB19,'ALL-Chart of Accounts'!$E:$F,2,0)</f>
        <v>IC Product COS (I85COS) - Material</v>
      </c>
      <c r="CH19" s="32">
        <f t="shared" si="65"/>
        <v>521020</v>
      </c>
      <c r="CI19" s="32">
        <f t="shared" si="14"/>
        <v>9520</v>
      </c>
      <c r="CJ19" s="34"/>
      <c r="CK19" s="34"/>
      <c r="CL19" s="32" t="str">
        <f t="shared" si="15"/>
        <v>FC</v>
      </c>
      <c r="CM19" s="32" t="str">
        <f>VLOOKUP(CH19,'ALL-Chart of Accounts'!$E:$F,2,0)</f>
        <v>IC Product COS (I85COS) - Labor</v>
      </c>
      <c r="CN19" s="32">
        <f t="shared" si="66"/>
        <v>521030</v>
      </c>
      <c r="CO19" s="32">
        <f t="shared" si="16"/>
        <v>9520</v>
      </c>
      <c r="CP19" s="34"/>
      <c r="CQ19" s="34"/>
      <c r="CR19" s="32" t="str">
        <f t="shared" si="17"/>
        <v>FC</v>
      </c>
      <c r="CS19" s="32" t="str">
        <f>VLOOKUP(CN19,'ALL-Chart of Accounts'!$E:$F,2,0)</f>
        <v>IC Product COS (I85COS) - Fixed OH</v>
      </c>
      <c r="CT19" s="32">
        <f t="shared" si="67"/>
        <v>521040</v>
      </c>
      <c r="CU19" s="32">
        <f t="shared" si="18"/>
        <v>9520</v>
      </c>
      <c r="CV19" s="34"/>
      <c r="CW19" s="34"/>
      <c r="CX19" s="32" t="str">
        <f t="shared" si="19"/>
        <v>FC</v>
      </c>
      <c r="CY19" s="32" t="str">
        <f>VLOOKUP(CT19,'ALL-Chart of Accounts'!$E:$F,2,0)</f>
        <v>IC Product COS (I85COS) - Variable OH</v>
      </c>
      <c r="CZ19" s="32">
        <f t="shared" si="68"/>
        <v>521050</v>
      </c>
      <c r="DA19" s="32">
        <f t="shared" si="20"/>
        <v>9520</v>
      </c>
      <c r="DB19" s="34"/>
      <c r="DC19" s="34"/>
      <c r="DD19" s="32" t="str">
        <f t="shared" si="21"/>
        <v>FC</v>
      </c>
      <c r="DE19" s="32" t="str">
        <f>VLOOKUP(CZ19,'ALL-Chart of Accounts'!$E:$F,2,0)</f>
        <v>IC Product COS (I85COS) - Outside</v>
      </c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</row>
    <row r="20" spans="2:139" x14ac:dyDescent="0.35">
      <c r="C20" s="47">
        <v>43485</v>
      </c>
      <c r="D20" s="46" t="s">
        <v>11498</v>
      </c>
      <c r="E20" s="22" t="str">
        <f t="shared" ref="E20" si="69">IF(H20&lt;&gt;112400,IF(LEFT(F20,3)="ICA","IC Alloc","Intercompany"),IF(LEN(F20)&gt;4,"Cost Collecting","External"))</f>
        <v>Intercompany</v>
      </c>
      <c r="F20" s="34" t="s">
        <v>2500</v>
      </c>
      <c r="G20" s="34" t="str">
        <f>IF(E20="IC Alloc","IC Allocation"&amp;"-"&amp;MID(M20,FIND("-",M20,1)+2,99),VLOOKUP(L20,'ALL-Unit Code 4'!W:AA,4,0))&amp;IFERROR("-"&amp;IF(E20="Intercompany",VLOOKUP(MID(F20,3,1),Ref!F:G,2,0)&amp;"-"&amp;MID(M20,FIND("-",M20,1)+2,99),VLOOKUP(MID(F20,3,4),Ref!F:G,2,0)),"")</f>
        <v>Freezing &amp; Cooking-Equipment-Kunshan</v>
      </c>
      <c r="H20" s="32">
        <f t="shared" si="1"/>
        <v>124545</v>
      </c>
      <c r="I20" s="34"/>
      <c r="J20" s="34"/>
      <c r="K20" s="34"/>
      <c r="L20" s="32" t="str">
        <f>IFERROR(VLOOKUP(LEFT($F20,2),'ALL-Unit Code 4'!$W:$W,1,0),IFERROR(VLOOKUP(VALUE(RIGHT(H20,3)),Ref!I:J,2,0),VLOOKUP($D$1,Sites!$A:$B,2,0)))</f>
        <v>FC</v>
      </c>
      <c r="M20" s="32" t="str">
        <f>VLOOKUP(H20,'ALL-Chart of Accounts'!$E:$F,2,0)</f>
        <v>IC AR - Kunshan</v>
      </c>
      <c r="N20" s="34"/>
      <c r="O20" s="34"/>
      <c r="P20" s="34"/>
      <c r="Q20" s="34"/>
      <c r="R20" s="34"/>
      <c r="S20" s="34"/>
      <c r="T20" s="32">
        <f t="shared" si="57"/>
        <v>421000</v>
      </c>
      <c r="U20" s="32">
        <f t="shared" ref="U20" si="70">IF(MID(T20,2,1)="2",VALUE(9&amp;RIGHT($F20,3)),"")</f>
        <v>9545</v>
      </c>
      <c r="V20" s="34"/>
      <c r="W20" s="34"/>
      <c r="X20" s="32" t="str">
        <f t="shared" si="2"/>
        <v>FC</v>
      </c>
      <c r="Y20" s="32" t="str">
        <f>VLOOKUP(T20,'ALL-Chart of Accounts'!$E:$F,2,0)</f>
        <v>IC Product Sales (I82COS)</v>
      </c>
      <c r="Z20" s="32">
        <f t="shared" ref="Z20" si="71">T20</f>
        <v>421000</v>
      </c>
      <c r="AA20" s="32">
        <f t="shared" ref="AA20" si="72">IF(U20="","",U20)</f>
        <v>9545</v>
      </c>
      <c r="AB20" s="32">
        <f t="shared" ref="AB20" si="73">IF(LEFT(Z20,1)="4",9999,"")</f>
        <v>9999</v>
      </c>
      <c r="AC20" s="34"/>
      <c r="AD20" s="32" t="str">
        <f t="shared" si="6"/>
        <v>FC</v>
      </c>
      <c r="AE20" s="32" t="str">
        <f>VLOOKUP(Z20,'ALL-Chart of Accounts'!$E:$F,2,0)</f>
        <v>IC Product Sales (I82COS)</v>
      </c>
      <c r="AF20" s="34"/>
      <c r="AG20" s="34"/>
      <c r="AH20" s="34"/>
      <c r="AI20" s="34"/>
      <c r="AJ20" s="34"/>
      <c r="AK20" s="34"/>
      <c r="AL20" s="32">
        <f t="shared" ref="AL20" si="74">IF(T20="","",T20)</f>
        <v>421000</v>
      </c>
      <c r="AM20" s="32">
        <f t="shared" ref="AM20" si="75">IF(U20="","",U20)</f>
        <v>9545</v>
      </c>
      <c r="AN20" s="32" t="str">
        <f t="shared" ref="AN20" si="76">IF(V20="","",V20)</f>
        <v/>
      </c>
      <c r="AO20" s="34"/>
      <c r="AP20" s="32" t="str">
        <f t="shared" si="10"/>
        <v>FC</v>
      </c>
      <c r="AQ20" s="32" t="str">
        <f>VLOOKUP(AL20,'ALL-Chart of Accounts'!$E:$F,2,0)</f>
        <v>IC Product Sales (I82COS)</v>
      </c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2">
        <f t="shared" si="11"/>
        <v>521010</v>
      </c>
      <c r="CC20" s="32">
        <f t="shared" si="12"/>
        <v>9545</v>
      </c>
      <c r="CD20" s="34"/>
      <c r="CE20" s="34"/>
      <c r="CF20" s="32" t="str">
        <f t="shared" si="13"/>
        <v>FC</v>
      </c>
      <c r="CG20" s="32" t="str">
        <f>VLOOKUP(CB20,'ALL-Chart of Accounts'!$E:$F,2,0)</f>
        <v>IC Product COS (I85COS) - Material</v>
      </c>
      <c r="CH20" s="32">
        <f t="shared" ref="CH20" si="77">IF(OR($E20="Cost Collecting",$E20="Interdivisional",$E20="IC Alloc"),CB20,CB20+10)</f>
        <v>521020</v>
      </c>
      <c r="CI20" s="32">
        <f t="shared" si="14"/>
        <v>9545</v>
      </c>
      <c r="CJ20" s="34"/>
      <c r="CK20" s="34"/>
      <c r="CL20" s="32" t="str">
        <f t="shared" si="15"/>
        <v>FC</v>
      </c>
      <c r="CM20" s="32" t="str">
        <f>VLOOKUP(CH20,'ALL-Chart of Accounts'!$E:$F,2,0)</f>
        <v>IC Product COS (I85COS) - Labor</v>
      </c>
      <c r="CN20" s="32">
        <f t="shared" ref="CN20" si="78">IF(OR($E20="Cost Collecting",$E20="Interdivisional",$E20="IC Alloc"),CH20,CH20+10)</f>
        <v>521030</v>
      </c>
      <c r="CO20" s="32">
        <f t="shared" si="16"/>
        <v>9545</v>
      </c>
      <c r="CP20" s="34"/>
      <c r="CQ20" s="34"/>
      <c r="CR20" s="32" t="str">
        <f t="shared" si="17"/>
        <v>FC</v>
      </c>
      <c r="CS20" s="32" t="str">
        <f>VLOOKUP(CN20,'ALL-Chart of Accounts'!$E:$F,2,0)</f>
        <v>IC Product COS (I85COS) - Fixed OH</v>
      </c>
      <c r="CT20" s="32">
        <f t="shared" ref="CT20" si="79">IF(OR($E20="Cost Collecting",$E20="Interdivisional",$E20="IC Alloc"),CN20,CN20+10)</f>
        <v>521040</v>
      </c>
      <c r="CU20" s="32">
        <f t="shared" si="18"/>
        <v>9545</v>
      </c>
      <c r="CV20" s="34"/>
      <c r="CW20" s="34"/>
      <c r="CX20" s="32" t="str">
        <f t="shared" si="19"/>
        <v>FC</v>
      </c>
      <c r="CY20" s="32" t="str">
        <f>VLOOKUP(CT20,'ALL-Chart of Accounts'!$E:$F,2,0)</f>
        <v>IC Product COS (I85COS) - Variable OH</v>
      </c>
      <c r="CZ20" s="32">
        <f t="shared" ref="CZ20" si="80">IF(OR($E20="Cost Collecting",$E20="Interdivisional",$E20="IC Alloc"),CT20,CT20+10)</f>
        <v>521050</v>
      </c>
      <c r="DA20" s="32">
        <f t="shared" si="20"/>
        <v>9545</v>
      </c>
      <c r="DB20" s="34"/>
      <c r="DC20" s="34"/>
      <c r="DD20" s="32" t="str">
        <f t="shared" si="21"/>
        <v>FC</v>
      </c>
      <c r="DE20" s="32" t="str">
        <f>VLOOKUP(CZ20,'ALL-Chart of Accounts'!$E:$F,2,0)</f>
        <v>IC Product COS (I85COS) - Outside</v>
      </c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</row>
    <row r="21" spans="2:139" x14ac:dyDescent="0.35">
      <c r="B21" s="47">
        <v>43468</v>
      </c>
      <c r="D21" s="46" t="s">
        <v>11498</v>
      </c>
      <c r="E21" s="22" t="str">
        <f>IF(H21&lt;&gt;112400,IF(LEFT(F21,3)="ICA","IC Alloc","Intercompany"),IF(LEN(F21)&gt;4,"Cost Collecting","External"))</f>
        <v>Intercompany</v>
      </c>
      <c r="F21" s="34" t="s">
        <v>11950</v>
      </c>
      <c r="G21" s="34" t="str">
        <f>IF(E21="IC Alloc","IC Allocation"&amp;"-"&amp;MID(M21,FIND("-",M21,1)+2,99),VLOOKUP(L21,'ALL-Unit Code 4'!W:AA,4,0))&amp;IFERROR("-"&amp;IF(E21="Intercompany",VLOOKUP(MID(F21,3,1),Ref!F:G,2,0)&amp;"-"&amp;MID(M21,FIND("-",M21,1)+2,99),VLOOKUP(MID(F21,3,4),Ref!F:G,2,0)),"")</f>
        <v>Canning-Equipment-Madera</v>
      </c>
      <c r="H21" s="32">
        <f>IF(ISERROR(VALUE(RIGHT($F21,3))),112400,VALUE("124"&amp;RIGHT($F21,3)))</f>
        <v>124125</v>
      </c>
      <c r="I21" s="34"/>
      <c r="J21" s="34"/>
      <c r="K21" s="34"/>
      <c r="L21" s="32" t="str">
        <f>IFERROR(VLOOKUP(LEFT($F21,2),'ALL-Unit Code 4'!$W:$W,1,0),IFERROR(VLOOKUP(VALUE(RIGHT(H21,3)),Ref!I:J,2,0),VLOOKUP($D$1,Sites!$A:$B,2,0)))</f>
        <v>CN</v>
      </c>
      <c r="M21" s="32" t="str">
        <f>VLOOKUP(H21,'ALL-Chart of Accounts'!$E:$F,2,0)</f>
        <v>IC AR - Madera</v>
      </c>
      <c r="N21" s="34"/>
      <c r="O21" s="34"/>
      <c r="P21" s="34"/>
      <c r="Q21" s="34"/>
      <c r="R21" s="34"/>
      <c r="S21" s="34"/>
      <c r="T21" s="32">
        <f>IF($E21="Interdivisional",VALUE("124"&amp;RIGHT($F21,3)),IF($E21&amp;MID($F21,3,1)="IntercompanyA",425000,IF($E21&amp;MID($F21,3,1)="IntercompanyE",421000,IF($E21&amp;MID($F21,3,1)="IntercompanyS",428000,IF($E21&amp;MID($F21,3,1)="IntercompanyR",427000)))))</f>
        <v>421000</v>
      </c>
      <c r="U21" s="32">
        <f>IF(MID(T21,2,1)="2",VALUE(9&amp;RIGHT($F21,3)),"")</f>
        <v>9125</v>
      </c>
      <c r="V21" s="34"/>
      <c r="W21" s="34"/>
      <c r="X21" s="32" t="str">
        <f>$L21</f>
        <v>CN</v>
      </c>
      <c r="Y21" s="32" t="str">
        <f>VLOOKUP(T21,'ALL-Chart of Accounts'!$E:$F,2,0)</f>
        <v>IC Product Sales (I82COS)</v>
      </c>
      <c r="Z21" s="32">
        <f>T21</f>
        <v>421000</v>
      </c>
      <c r="AA21" s="32">
        <f>IF(U21="","",U21)</f>
        <v>9125</v>
      </c>
      <c r="AB21" s="32">
        <f>IF(LEFT(Z21,1)="4",9999,"")</f>
        <v>9999</v>
      </c>
      <c r="AC21" s="34"/>
      <c r="AD21" s="32" t="str">
        <f>$L21</f>
        <v>CN</v>
      </c>
      <c r="AE21" s="32" t="str">
        <f>VLOOKUP(Z21,'ALL-Chart of Accounts'!$E:$F,2,0)</f>
        <v>IC Product Sales (I82COS)</v>
      </c>
      <c r="AF21" s="34"/>
      <c r="AG21" s="34"/>
      <c r="AH21" s="34"/>
      <c r="AI21" s="34"/>
      <c r="AJ21" s="34"/>
      <c r="AK21" s="34"/>
      <c r="AL21" s="32">
        <f>IF(T21="","",T21)</f>
        <v>421000</v>
      </c>
      <c r="AM21" s="32">
        <f>IF(U21="","",U21)</f>
        <v>9125</v>
      </c>
      <c r="AN21" s="32" t="str">
        <f>IF(V21="","",V21)</f>
        <v/>
      </c>
      <c r="AO21" s="34"/>
      <c r="AP21" s="32" t="str">
        <f>$L21</f>
        <v>CN</v>
      </c>
      <c r="AQ21" s="32" t="str">
        <f>VLOOKUP(AL21,'ALL-Chart of Accounts'!$E:$F,2,0)</f>
        <v>IC Product Sales (I82COS)</v>
      </c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2">
        <f>IF(OR($E21="Interdivisional",$E21="Cost Collecting",$E21="IC Alloc"),$T21,$T21+100010)</f>
        <v>521010</v>
      </c>
      <c r="CC21" s="32">
        <f>IF($U21="","",$U21)</f>
        <v>9125</v>
      </c>
      <c r="CD21" s="34"/>
      <c r="CE21" s="34"/>
      <c r="CF21" s="32" t="str">
        <f>$L21</f>
        <v>CN</v>
      </c>
      <c r="CG21" s="32" t="str">
        <f>VLOOKUP(CB21,'ALL-Chart of Accounts'!$E:$F,2,0)</f>
        <v>IC Product COS (I85COS) - Material</v>
      </c>
      <c r="CH21" s="32">
        <f>IF(OR($E21="Cost Collecting",$E21="Interdivisional",$E21="IC Alloc"),CB21,CB21+10)</f>
        <v>521020</v>
      </c>
      <c r="CI21" s="32">
        <f>IF($U21="","",$U21)</f>
        <v>9125</v>
      </c>
      <c r="CJ21" s="34"/>
      <c r="CK21" s="34"/>
      <c r="CL21" s="32" t="str">
        <f>$L21</f>
        <v>CN</v>
      </c>
      <c r="CM21" s="32" t="str">
        <f>VLOOKUP(CH21,'ALL-Chart of Accounts'!$E:$F,2,0)</f>
        <v>IC Product COS (I85COS) - Labor</v>
      </c>
      <c r="CN21" s="32">
        <f>IF(OR($E21="Cost Collecting",$E21="Interdivisional",$E21="IC Alloc"),CH21,CH21+10)</f>
        <v>521030</v>
      </c>
      <c r="CO21" s="32">
        <f>IF($U21="","",$U21)</f>
        <v>9125</v>
      </c>
      <c r="CP21" s="34"/>
      <c r="CQ21" s="34"/>
      <c r="CR21" s="32" t="str">
        <f>$L21</f>
        <v>CN</v>
      </c>
      <c r="CS21" s="32" t="str">
        <f>VLOOKUP(CN21,'ALL-Chart of Accounts'!$E:$F,2,0)</f>
        <v>IC Product COS (I85COS) - Fixed OH</v>
      </c>
      <c r="CT21" s="32">
        <f>IF(OR($E21="Cost Collecting",$E21="Interdivisional",$E21="IC Alloc"),CN21,CN21+10)</f>
        <v>521040</v>
      </c>
      <c r="CU21" s="32">
        <f>IF($U21="","",$U21)</f>
        <v>9125</v>
      </c>
      <c r="CV21" s="34"/>
      <c r="CW21" s="34"/>
      <c r="CX21" s="32" t="str">
        <f>$L21</f>
        <v>CN</v>
      </c>
      <c r="CY21" s="32" t="str">
        <f>VLOOKUP(CT21,'ALL-Chart of Accounts'!$E:$F,2,0)</f>
        <v>IC Product COS (I85COS) - Variable OH</v>
      </c>
      <c r="CZ21" s="32">
        <f>IF(OR($E21="Cost Collecting",$E21="Interdivisional",$E21="IC Alloc"),CT21,CT21+10)</f>
        <v>521050</v>
      </c>
      <c r="DA21" s="32">
        <f>IF($U21="","",$U21)</f>
        <v>9125</v>
      </c>
      <c r="DB21" s="34"/>
      <c r="DC21" s="34"/>
      <c r="DD21" s="32" t="str">
        <f>$L21</f>
        <v>CN</v>
      </c>
      <c r="DE21" s="32" t="str">
        <f>VLOOKUP(CZ21,'ALL-Chart of Accounts'!$E:$F,2,0)</f>
        <v>IC Product COS (I85COS) - Outside</v>
      </c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</row>
    <row r="22" spans="2:139" x14ac:dyDescent="0.35">
      <c r="B22" s="47">
        <v>43468</v>
      </c>
      <c r="D22" s="46" t="s">
        <v>11498</v>
      </c>
      <c r="E22" s="22" t="str">
        <f t="shared" si="0"/>
        <v>Intercompany</v>
      </c>
      <c r="F22" s="34" t="s">
        <v>11951</v>
      </c>
      <c r="G22" s="34" t="str">
        <f>IF(E22="IC Alloc","IC Allocation"&amp;"-"&amp;MID(M22,FIND("-",M22,1)+2,99),VLOOKUP(L22,'ALL-Unit Code 4'!W:AA,4,0))&amp;IFERROR("-"&amp;IF(E22="Intercompany",VLOOKUP(MID(F22,3,1),Ref!F:G,2,0)&amp;"-"&amp;MID(M22,FIND("-",M22,1)+2,99),VLOOKUP(MID(F22,3,4),Ref!F:G,2,0)),"")</f>
        <v>Canning-Equipment-Kunshan</v>
      </c>
      <c r="H22" s="32">
        <f t="shared" si="1"/>
        <v>124545</v>
      </c>
      <c r="I22" s="34"/>
      <c r="J22" s="34"/>
      <c r="K22" s="34"/>
      <c r="L22" s="32" t="str">
        <f>IFERROR(VLOOKUP(LEFT($F22,2),'ALL-Unit Code 4'!$W:$W,1,0),IFERROR(VLOOKUP(VALUE(RIGHT(H22,3)),Ref!I:J,2,0),VLOOKUP($D$1,Sites!$A:$B,2,0)))</f>
        <v>CN</v>
      </c>
      <c r="M22" s="32" t="str">
        <f>VLOOKUP(H22,'ALL-Chart of Accounts'!$E:$F,2,0)</f>
        <v>IC AR - Kunshan</v>
      </c>
      <c r="N22" s="34"/>
      <c r="O22" s="34"/>
      <c r="P22" s="34"/>
      <c r="Q22" s="34"/>
      <c r="R22" s="34"/>
      <c r="S22" s="34"/>
      <c r="T22" s="32">
        <f t="shared" si="57"/>
        <v>421000</v>
      </c>
      <c r="U22" s="32">
        <f t="shared" si="58"/>
        <v>9545</v>
      </c>
      <c r="V22" s="34"/>
      <c r="W22" s="34"/>
      <c r="X22" s="32" t="str">
        <f t="shared" si="2"/>
        <v>CN</v>
      </c>
      <c r="Y22" s="32" t="str">
        <f>VLOOKUP(T22,'ALL-Chart of Accounts'!$E:$F,2,0)</f>
        <v>IC Product Sales (I82COS)</v>
      </c>
      <c r="Z22" s="32">
        <f t="shared" si="59"/>
        <v>421000</v>
      </c>
      <c r="AA22" s="32">
        <f t="shared" si="60"/>
        <v>9545</v>
      </c>
      <c r="AB22" s="32">
        <f t="shared" si="61"/>
        <v>9999</v>
      </c>
      <c r="AC22" s="34"/>
      <c r="AD22" s="32" t="str">
        <f t="shared" si="6"/>
        <v>CN</v>
      </c>
      <c r="AE22" s="32" t="str">
        <f>VLOOKUP(Z22,'ALL-Chart of Accounts'!$E:$F,2,0)</f>
        <v>IC Product Sales (I82COS)</v>
      </c>
      <c r="AF22" s="34"/>
      <c r="AG22" s="34"/>
      <c r="AH22" s="34"/>
      <c r="AI22" s="34"/>
      <c r="AJ22" s="34"/>
      <c r="AK22" s="34"/>
      <c r="AL22" s="32">
        <f t="shared" si="62"/>
        <v>421000</v>
      </c>
      <c r="AM22" s="32">
        <f t="shared" si="63"/>
        <v>9545</v>
      </c>
      <c r="AN22" s="32" t="str">
        <f t="shared" si="64"/>
        <v/>
      </c>
      <c r="AO22" s="34"/>
      <c r="AP22" s="32" t="str">
        <f t="shared" si="10"/>
        <v>CN</v>
      </c>
      <c r="AQ22" s="32" t="str">
        <f>VLOOKUP(AL22,'ALL-Chart of Accounts'!$E:$F,2,0)</f>
        <v>IC Product Sales (I82COS)</v>
      </c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2">
        <f t="shared" si="11"/>
        <v>521010</v>
      </c>
      <c r="CC22" s="32">
        <f t="shared" si="12"/>
        <v>9545</v>
      </c>
      <c r="CD22" s="34"/>
      <c r="CE22" s="34"/>
      <c r="CF22" s="32" t="str">
        <f t="shared" si="13"/>
        <v>CN</v>
      </c>
      <c r="CG22" s="32" t="str">
        <f>VLOOKUP(CB22,'ALL-Chart of Accounts'!$E:$F,2,0)</f>
        <v>IC Product COS (I85COS) - Material</v>
      </c>
      <c r="CH22" s="32">
        <f t="shared" si="65"/>
        <v>521020</v>
      </c>
      <c r="CI22" s="32">
        <f t="shared" si="14"/>
        <v>9545</v>
      </c>
      <c r="CJ22" s="34"/>
      <c r="CK22" s="34"/>
      <c r="CL22" s="32" t="str">
        <f t="shared" si="15"/>
        <v>CN</v>
      </c>
      <c r="CM22" s="32" t="str">
        <f>VLOOKUP(CH22,'ALL-Chart of Accounts'!$E:$F,2,0)</f>
        <v>IC Product COS (I85COS) - Labor</v>
      </c>
      <c r="CN22" s="32">
        <f t="shared" si="66"/>
        <v>521030</v>
      </c>
      <c r="CO22" s="32">
        <f t="shared" si="16"/>
        <v>9545</v>
      </c>
      <c r="CP22" s="34"/>
      <c r="CQ22" s="34"/>
      <c r="CR22" s="32" t="str">
        <f t="shared" si="17"/>
        <v>CN</v>
      </c>
      <c r="CS22" s="32" t="str">
        <f>VLOOKUP(CN22,'ALL-Chart of Accounts'!$E:$F,2,0)</f>
        <v>IC Product COS (I85COS) - Fixed OH</v>
      </c>
      <c r="CT22" s="32">
        <f t="shared" si="67"/>
        <v>521040</v>
      </c>
      <c r="CU22" s="32">
        <f t="shared" si="18"/>
        <v>9545</v>
      </c>
      <c r="CV22" s="34"/>
      <c r="CW22" s="34"/>
      <c r="CX22" s="32" t="str">
        <f t="shared" si="19"/>
        <v>CN</v>
      </c>
      <c r="CY22" s="32" t="str">
        <f>VLOOKUP(CT22,'ALL-Chart of Accounts'!$E:$F,2,0)</f>
        <v>IC Product COS (I85COS) - Variable OH</v>
      </c>
      <c r="CZ22" s="32">
        <f t="shared" si="68"/>
        <v>521050</v>
      </c>
      <c r="DA22" s="32">
        <f t="shared" si="20"/>
        <v>9545</v>
      </c>
      <c r="DB22" s="34"/>
      <c r="DC22" s="34"/>
      <c r="DD22" s="32" t="str">
        <f t="shared" si="21"/>
        <v>CN</v>
      </c>
      <c r="DE22" s="32" t="str">
        <f>VLOOKUP(CZ22,'ALL-Chart of Accounts'!$E:$F,2,0)</f>
        <v>IC Product COS (I85COS) - Outside</v>
      </c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</row>
    <row r="23" spans="2:139" x14ac:dyDescent="0.35">
      <c r="B23" s="47">
        <v>43468</v>
      </c>
      <c r="D23" s="46" t="s">
        <v>11498</v>
      </c>
      <c r="E23" s="22" t="str">
        <f t="shared" si="0"/>
        <v>Intercompany</v>
      </c>
      <c r="F23" s="34" t="s">
        <v>11952</v>
      </c>
      <c r="G23" s="34" t="str">
        <f>IF(E23="IC Alloc","IC Allocation"&amp;"-"&amp;MID(M23,FIND("-",M23,1)+2,99),VLOOKUP(L23,'ALL-Unit Code 4'!W:AA,4,0))&amp;IFERROR("-"&amp;IF(E23="Intercompany",VLOOKUP(MID(F23,3,1),Ref!F:G,2,0)&amp;"-"&amp;MID(M23,FIND("-",M23,1)+2,99),VLOOKUP(MID(F23,3,4),Ref!F:G,2,0)),"")</f>
        <v>Canning-Equipment-Thailand</v>
      </c>
      <c r="H23" s="32">
        <f t="shared" si="1"/>
        <v>124520</v>
      </c>
      <c r="I23" s="34"/>
      <c r="J23" s="34"/>
      <c r="K23" s="34"/>
      <c r="L23" s="32" t="str">
        <f>IFERROR(VLOOKUP(LEFT($F23,2),'ALL-Unit Code 4'!$W:$W,1,0),IFERROR(VLOOKUP(VALUE(RIGHT(H23,3)),Ref!I:J,2,0),VLOOKUP($D$1,Sites!$A:$B,2,0)))</f>
        <v>CN</v>
      </c>
      <c r="M23" s="32" t="str">
        <f>VLOOKUP(H23,'ALL-Chart of Accounts'!$E:$F,2,0)</f>
        <v>IC AR - Thailand</v>
      </c>
      <c r="N23" s="34"/>
      <c r="O23" s="34"/>
      <c r="P23" s="34"/>
      <c r="Q23" s="34"/>
      <c r="R23" s="34"/>
      <c r="S23" s="34"/>
      <c r="T23" s="32">
        <f t="shared" si="57"/>
        <v>421000</v>
      </c>
      <c r="U23" s="32">
        <f t="shared" si="58"/>
        <v>9520</v>
      </c>
      <c r="V23" s="34"/>
      <c r="W23" s="34"/>
      <c r="X23" s="32" t="str">
        <f t="shared" si="2"/>
        <v>CN</v>
      </c>
      <c r="Y23" s="32" t="str">
        <f>VLOOKUP(T23,'ALL-Chart of Accounts'!$E:$F,2,0)</f>
        <v>IC Product Sales (I82COS)</v>
      </c>
      <c r="Z23" s="32">
        <f t="shared" si="59"/>
        <v>421000</v>
      </c>
      <c r="AA23" s="32">
        <f t="shared" si="60"/>
        <v>9520</v>
      </c>
      <c r="AB23" s="32">
        <f t="shared" si="61"/>
        <v>9999</v>
      </c>
      <c r="AC23" s="34"/>
      <c r="AD23" s="32" t="str">
        <f t="shared" si="6"/>
        <v>CN</v>
      </c>
      <c r="AE23" s="32" t="str">
        <f>VLOOKUP(Z23,'ALL-Chart of Accounts'!$E:$F,2,0)</f>
        <v>IC Product Sales (I82COS)</v>
      </c>
      <c r="AF23" s="34"/>
      <c r="AG23" s="34"/>
      <c r="AH23" s="34"/>
      <c r="AI23" s="34"/>
      <c r="AJ23" s="34"/>
      <c r="AK23" s="34"/>
      <c r="AL23" s="32">
        <f t="shared" si="62"/>
        <v>421000</v>
      </c>
      <c r="AM23" s="32">
        <f t="shared" si="63"/>
        <v>9520</v>
      </c>
      <c r="AN23" s="32" t="str">
        <f t="shared" si="64"/>
        <v/>
      </c>
      <c r="AO23" s="34"/>
      <c r="AP23" s="32" t="str">
        <f t="shared" si="10"/>
        <v>CN</v>
      </c>
      <c r="AQ23" s="32" t="str">
        <f>VLOOKUP(AL23,'ALL-Chart of Accounts'!$E:$F,2,0)</f>
        <v>IC Product Sales (I82COS)</v>
      </c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2">
        <f t="shared" si="11"/>
        <v>521010</v>
      </c>
      <c r="CC23" s="32">
        <f t="shared" si="12"/>
        <v>9520</v>
      </c>
      <c r="CD23" s="34"/>
      <c r="CE23" s="34"/>
      <c r="CF23" s="32" t="str">
        <f t="shared" si="13"/>
        <v>CN</v>
      </c>
      <c r="CG23" s="32" t="str">
        <f>VLOOKUP(CB23,'ALL-Chart of Accounts'!$E:$F,2,0)</f>
        <v>IC Product COS (I85COS) - Material</v>
      </c>
      <c r="CH23" s="32">
        <f t="shared" si="65"/>
        <v>521020</v>
      </c>
      <c r="CI23" s="32">
        <f t="shared" si="14"/>
        <v>9520</v>
      </c>
      <c r="CJ23" s="34"/>
      <c r="CK23" s="34"/>
      <c r="CL23" s="32" t="str">
        <f t="shared" si="15"/>
        <v>CN</v>
      </c>
      <c r="CM23" s="32" t="str">
        <f>VLOOKUP(CH23,'ALL-Chart of Accounts'!$E:$F,2,0)</f>
        <v>IC Product COS (I85COS) - Labor</v>
      </c>
      <c r="CN23" s="32">
        <f t="shared" si="66"/>
        <v>521030</v>
      </c>
      <c r="CO23" s="32">
        <f t="shared" si="16"/>
        <v>9520</v>
      </c>
      <c r="CP23" s="34"/>
      <c r="CQ23" s="34"/>
      <c r="CR23" s="32" t="str">
        <f t="shared" si="17"/>
        <v>CN</v>
      </c>
      <c r="CS23" s="32" t="str">
        <f>VLOOKUP(CN23,'ALL-Chart of Accounts'!$E:$F,2,0)</f>
        <v>IC Product COS (I85COS) - Fixed OH</v>
      </c>
      <c r="CT23" s="32">
        <f t="shared" si="67"/>
        <v>521040</v>
      </c>
      <c r="CU23" s="32">
        <f t="shared" si="18"/>
        <v>9520</v>
      </c>
      <c r="CV23" s="34"/>
      <c r="CW23" s="34"/>
      <c r="CX23" s="32" t="str">
        <f t="shared" si="19"/>
        <v>CN</v>
      </c>
      <c r="CY23" s="32" t="str">
        <f>VLOOKUP(CT23,'ALL-Chart of Accounts'!$E:$F,2,0)</f>
        <v>IC Product COS (I85COS) - Variable OH</v>
      </c>
      <c r="CZ23" s="32">
        <f t="shared" si="68"/>
        <v>521050</v>
      </c>
      <c r="DA23" s="32">
        <f t="shared" si="20"/>
        <v>9520</v>
      </c>
      <c r="DB23" s="34"/>
      <c r="DC23" s="34"/>
      <c r="DD23" s="32" t="str">
        <f t="shared" si="21"/>
        <v>CN</v>
      </c>
      <c r="DE23" s="32" t="str">
        <f>VLOOKUP(CZ23,'ALL-Chart of Accounts'!$E:$F,2,0)</f>
        <v>IC Product COS (I85COS) - Outside</v>
      </c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</row>
    <row r="24" spans="2:139" x14ac:dyDescent="0.35">
      <c r="B24" s="47">
        <v>43468</v>
      </c>
      <c r="D24" s="46" t="s">
        <v>11498</v>
      </c>
      <c r="E24" s="22" t="str">
        <f t="shared" si="0"/>
        <v>Intercompany</v>
      </c>
      <c r="F24" s="34" t="s">
        <v>11953</v>
      </c>
      <c r="G24" s="34" t="str">
        <f>IF(E24="IC Alloc","IC Allocation"&amp;"-"&amp;MID(M24,FIND("-",M24,1)+2,99),VLOOKUP(L24,'ALL-Unit Code 4'!W:AA,4,0))&amp;IFERROR("-"&amp;IF(E24="Intercompany",VLOOKUP(MID(F24,3,1),Ref!F:G,2,0)&amp;"-"&amp;MID(M24,FIND("-",M24,1)+2,99),VLOOKUP(MID(F24,3,4),Ref!F:G,2,0)),"")</f>
        <v>Canning-AM Service-Madera</v>
      </c>
      <c r="H24" s="32">
        <f t="shared" si="1"/>
        <v>124125</v>
      </c>
      <c r="I24" s="34"/>
      <c r="J24" s="34"/>
      <c r="K24" s="34"/>
      <c r="L24" s="32" t="str">
        <f>IFERROR(VLOOKUP(LEFT($F24,2),'ALL-Unit Code 4'!$W:$W,1,0),IFERROR(VLOOKUP(VALUE(RIGHT(H24,3)),Ref!I:J,2,0),VLOOKUP($D$1,Sites!$A:$B,2,0)))</f>
        <v>CN</v>
      </c>
      <c r="M24" s="32" t="str">
        <f>VLOOKUP(H24,'ALL-Chart of Accounts'!$E:$F,2,0)</f>
        <v>IC AR - Madera</v>
      </c>
      <c r="N24" s="34"/>
      <c r="O24" s="34"/>
      <c r="P24" s="34"/>
      <c r="Q24" s="34"/>
      <c r="R24" s="34"/>
      <c r="S24" s="34"/>
      <c r="T24" s="32">
        <f t="shared" si="57"/>
        <v>428000</v>
      </c>
      <c r="U24" s="32">
        <f t="shared" si="58"/>
        <v>9125</v>
      </c>
      <c r="V24" s="34"/>
      <c r="W24" s="34"/>
      <c r="X24" s="32" t="str">
        <f t="shared" si="2"/>
        <v>CN</v>
      </c>
      <c r="Y24" s="32" t="str">
        <f>VLOOKUP(T24,'ALL-Chart of Accounts'!$E:$F,2,0)</f>
        <v>IC AM Sales - Svc (I82SVCAFT)</v>
      </c>
      <c r="Z24" s="32">
        <f t="shared" si="59"/>
        <v>428000</v>
      </c>
      <c r="AA24" s="32">
        <f t="shared" si="60"/>
        <v>9125</v>
      </c>
      <c r="AB24" s="32">
        <f t="shared" si="61"/>
        <v>9999</v>
      </c>
      <c r="AC24" s="34"/>
      <c r="AD24" s="32" t="str">
        <f t="shared" si="6"/>
        <v>CN</v>
      </c>
      <c r="AE24" s="32" t="str">
        <f>VLOOKUP(Z24,'ALL-Chart of Accounts'!$E:$F,2,0)</f>
        <v>IC AM Sales - Svc (I82SVCAFT)</v>
      </c>
      <c r="AF24" s="34"/>
      <c r="AG24" s="34"/>
      <c r="AH24" s="34"/>
      <c r="AI24" s="34"/>
      <c r="AJ24" s="34"/>
      <c r="AK24" s="34"/>
      <c r="AL24" s="32">
        <f t="shared" si="62"/>
        <v>428000</v>
      </c>
      <c r="AM24" s="32">
        <f t="shared" si="63"/>
        <v>9125</v>
      </c>
      <c r="AN24" s="32" t="str">
        <f t="shared" si="64"/>
        <v/>
      </c>
      <c r="AO24" s="34"/>
      <c r="AP24" s="32" t="str">
        <f t="shared" si="10"/>
        <v>CN</v>
      </c>
      <c r="AQ24" s="32" t="str">
        <f>VLOOKUP(AL24,'ALL-Chart of Accounts'!$E:$F,2,0)</f>
        <v>IC AM Sales - Svc (I82SVCAFT)</v>
      </c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2">
        <f t="shared" si="11"/>
        <v>528010</v>
      </c>
      <c r="CC24" s="32">
        <f t="shared" si="12"/>
        <v>9125</v>
      </c>
      <c r="CD24" s="34"/>
      <c r="CE24" s="34"/>
      <c r="CF24" s="32" t="str">
        <f t="shared" si="13"/>
        <v>CN</v>
      </c>
      <c r="CG24" s="32" t="str">
        <f>VLOOKUP(CB24,'ALL-Chart of Accounts'!$E:$F,2,0)</f>
        <v>IC AM COS - Service (I85SVCAFT) - Matl</v>
      </c>
      <c r="CH24" s="32">
        <f t="shared" si="65"/>
        <v>528020</v>
      </c>
      <c r="CI24" s="32">
        <f t="shared" si="14"/>
        <v>9125</v>
      </c>
      <c r="CJ24" s="34"/>
      <c r="CK24" s="34"/>
      <c r="CL24" s="32" t="str">
        <f t="shared" si="15"/>
        <v>CN</v>
      </c>
      <c r="CM24" s="32" t="str">
        <f>VLOOKUP(CH24,'ALL-Chart of Accounts'!$E:$F,2,0)</f>
        <v>IC AM COS - Service (I85SVCAFT) - Labor</v>
      </c>
      <c r="CN24" s="32">
        <f t="shared" si="66"/>
        <v>528030</v>
      </c>
      <c r="CO24" s="32">
        <f t="shared" si="16"/>
        <v>9125</v>
      </c>
      <c r="CP24" s="34"/>
      <c r="CQ24" s="34"/>
      <c r="CR24" s="32" t="str">
        <f t="shared" si="17"/>
        <v>CN</v>
      </c>
      <c r="CS24" s="32" t="str">
        <f>VLOOKUP(CN24,'ALL-Chart of Accounts'!$E:$F,2,0)</f>
        <v>IC AM COS - Service (I85SVCAFT) - Fx OH</v>
      </c>
      <c r="CT24" s="32">
        <f t="shared" si="67"/>
        <v>528040</v>
      </c>
      <c r="CU24" s="32">
        <f t="shared" si="18"/>
        <v>9125</v>
      </c>
      <c r="CV24" s="34"/>
      <c r="CW24" s="34"/>
      <c r="CX24" s="32" t="str">
        <f t="shared" si="19"/>
        <v>CN</v>
      </c>
      <c r="CY24" s="32" t="str">
        <f>VLOOKUP(CT24,'ALL-Chart of Accounts'!$E:$F,2,0)</f>
        <v>IC AM COS - Service (I85SVCAFT) - Var OH</v>
      </c>
      <c r="CZ24" s="32">
        <f t="shared" si="68"/>
        <v>528050</v>
      </c>
      <c r="DA24" s="32">
        <f t="shared" si="20"/>
        <v>9125</v>
      </c>
      <c r="DB24" s="34"/>
      <c r="DC24" s="34"/>
      <c r="DD24" s="32" t="str">
        <f t="shared" si="21"/>
        <v>CN</v>
      </c>
      <c r="DE24" s="32" t="str">
        <f>VLOOKUP(CZ24,'ALL-Chart of Accounts'!$E:$F,2,0)</f>
        <v>IC AM COS - Service (I85SVCAFT) - Outsid</v>
      </c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</row>
    <row r="25" spans="2:139" x14ac:dyDescent="0.35">
      <c r="B25" s="47">
        <v>43468</v>
      </c>
      <c r="D25" s="46" t="s">
        <v>11498</v>
      </c>
      <c r="E25" s="22" t="str">
        <f t="shared" si="0"/>
        <v>Intercompany</v>
      </c>
      <c r="F25" s="34" t="s">
        <v>2520</v>
      </c>
      <c r="G25" s="34" t="str">
        <f>IF(E25="IC Alloc","IC Allocation"&amp;"-"&amp;MID(M25,FIND("-",M25,1)+2,99),VLOOKUP(L25,'ALL-Unit Code 4'!W:AA,4,0))&amp;IFERROR("-"&amp;IF(E25="Intercompany",VLOOKUP(MID(F25,3,1),Ref!F:G,2,0)&amp;"-"&amp;MID(M25,FIND("-",M25,1)+2,99),VLOOKUP(MID(F25,3,4),Ref!F:G,2,0)),"")</f>
        <v>Freezing &amp; Cooking-AM Service-Sandusky</v>
      </c>
      <c r="H25" s="32">
        <f t="shared" si="1"/>
        <v>124135</v>
      </c>
      <c r="I25" s="34"/>
      <c r="J25" s="34"/>
      <c r="K25" s="34"/>
      <c r="L25" s="32" t="str">
        <f>IFERROR(VLOOKUP(LEFT($F25,2),'ALL-Unit Code 4'!$W:$W,1,0),IFERROR(VLOOKUP(VALUE(RIGHT(H25,3)),Ref!I:J,2,0),VLOOKUP($D$1,Sites!$A:$B,2,0)))</f>
        <v>FC</v>
      </c>
      <c r="M25" s="32" t="str">
        <f>VLOOKUP(H25,'ALL-Chart of Accounts'!$E:$F,2,0)</f>
        <v>IC AR - Sandusky</v>
      </c>
      <c r="N25" s="34"/>
      <c r="O25" s="34"/>
      <c r="P25" s="34"/>
      <c r="Q25" s="34"/>
      <c r="R25" s="34"/>
      <c r="S25" s="34"/>
      <c r="T25" s="32">
        <f t="shared" si="57"/>
        <v>428000</v>
      </c>
      <c r="U25" s="32">
        <f t="shared" si="58"/>
        <v>9135</v>
      </c>
      <c r="V25" s="34"/>
      <c r="W25" s="34"/>
      <c r="X25" s="32" t="str">
        <f t="shared" si="2"/>
        <v>FC</v>
      </c>
      <c r="Y25" s="32" t="str">
        <f>VLOOKUP(T25,'ALL-Chart of Accounts'!$E:$F,2,0)</f>
        <v>IC AM Sales - Svc (I82SVCAFT)</v>
      </c>
      <c r="Z25" s="32">
        <f t="shared" si="59"/>
        <v>428000</v>
      </c>
      <c r="AA25" s="32">
        <f t="shared" si="60"/>
        <v>9135</v>
      </c>
      <c r="AB25" s="32">
        <f t="shared" si="61"/>
        <v>9999</v>
      </c>
      <c r="AC25" s="34"/>
      <c r="AD25" s="32" t="str">
        <f t="shared" si="6"/>
        <v>FC</v>
      </c>
      <c r="AE25" s="32" t="str">
        <f>VLOOKUP(Z25,'ALL-Chart of Accounts'!$E:$F,2,0)</f>
        <v>IC AM Sales - Svc (I82SVCAFT)</v>
      </c>
      <c r="AF25" s="34"/>
      <c r="AG25" s="34"/>
      <c r="AH25" s="34"/>
      <c r="AI25" s="34"/>
      <c r="AJ25" s="34"/>
      <c r="AK25" s="34"/>
      <c r="AL25" s="32">
        <f t="shared" si="62"/>
        <v>428000</v>
      </c>
      <c r="AM25" s="32">
        <f t="shared" si="63"/>
        <v>9135</v>
      </c>
      <c r="AN25" s="32" t="str">
        <f t="shared" si="64"/>
        <v/>
      </c>
      <c r="AO25" s="34"/>
      <c r="AP25" s="32" t="str">
        <f t="shared" si="10"/>
        <v>FC</v>
      </c>
      <c r="AQ25" s="32" t="str">
        <f>VLOOKUP(AL25,'ALL-Chart of Accounts'!$E:$F,2,0)</f>
        <v>IC AM Sales - Svc (I82SVCAFT)</v>
      </c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2">
        <f t="shared" si="11"/>
        <v>528010</v>
      </c>
      <c r="CC25" s="32">
        <f t="shared" si="12"/>
        <v>9135</v>
      </c>
      <c r="CD25" s="34"/>
      <c r="CE25" s="34"/>
      <c r="CF25" s="32" t="str">
        <f t="shared" si="13"/>
        <v>FC</v>
      </c>
      <c r="CG25" s="32" t="str">
        <f>VLOOKUP(CB25,'ALL-Chart of Accounts'!$E:$F,2,0)</f>
        <v>IC AM COS - Service (I85SVCAFT) - Matl</v>
      </c>
      <c r="CH25" s="32">
        <f t="shared" si="65"/>
        <v>528020</v>
      </c>
      <c r="CI25" s="32">
        <f t="shared" si="14"/>
        <v>9135</v>
      </c>
      <c r="CJ25" s="34"/>
      <c r="CK25" s="34"/>
      <c r="CL25" s="32" t="str">
        <f t="shared" si="15"/>
        <v>FC</v>
      </c>
      <c r="CM25" s="32" t="str">
        <f>VLOOKUP(CH25,'ALL-Chart of Accounts'!$E:$F,2,0)</f>
        <v>IC AM COS - Service (I85SVCAFT) - Labor</v>
      </c>
      <c r="CN25" s="32">
        <f t="shared" si="66"/>
        <v>528030</v>
      </c>
      <c r="CO25" s="32">
        <f t="shared" si="16"/>
        <v>9135</v>
      </c>
      <c r="CP25" s="34"/>
      <c r="CQ25" s="34"/>
      <c r="CR25" s="32" t="str">
        <f t="shared" si="17"/>
        <v>FC</v>
      </c>
      <c r="CS25" s="32" t="str">
        <f>VLOOKUP(CN25,'ALL-Chart of Accounts'!$E:$F,2,0)</f>
        <v>IC AM COS - Service (I85SVCAFT) - Fx OH</v>
      </c>
      <c r="CT25" s="32">
        <f t="shared" si="67"/>
        <v>528040</v>
      </c>
      <c r="CU25" s="32">
        <f t="shared" si="18"/>
        <v>9135</v>
      </c>
      <c r="CV25" s="34"/>
      <c r="CW25" s="34"/>
      <c r="CX25" s="32" t="str">
        <f t="shared" si="19"/>
        <v>FC</v>
      </c>
      <c r="CY25" s="32" t="str">
        <f>VLOOKUP(CT25,'ALL-Chart of Accounts'!$E:$F,2,0)</f>
        <v>IC AM COS - Service (I85SVCAFT) - Var OH</v>
      </c>
      <c r="CZ25" s="32">
        <f t="shared" si="68"/>
        <v>528050</v>
      </c>
      <c r="DA25" s="32">
        <f t="shared" si="20"/>
        <v>9135</v>
      </c>
      <c r="DB25" s="34"/>
      <c r="DC25" s="34"/>
      <c r="DD25" s="32" t="str">
        <f t="shared" si="21"/>
        <v>FC</v>
      </c>
      <c r="DE25" s="32" t="str">
        <f>VLOOKUP(CZ25,'ALL-Chart of Accounts'!$E:$F,2,0)</f>
        <v>IC AM COS - Service (I85SVCAFT) - Outsid</v>
      </c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</row>
    <row r="26" spans="2:139" x14ac:dyDescent="0.35">
      <c r="B26" s="47">
        <v>43468</v>
      </c>
      <c r="D26" s="46" t="s">
        <v>11498</v>
      </c>
      <c r="E26" s="22" t="str">
        <f t="shared" si="0"/>
        <v>Intercompany</v>
      </c>
      <c r="F26" s="34" t="s">
        <v>2534</v>
      </c>
      <c r="G26" s="34" t="str">
        <f>IF(E26="IC Alloc","IC Allocation"&amp;"-"&amp;MID(M26,FIND("-",M26,1)+2,99),VLOOKUP(L26,'ALL-Unit Code 4'!W:AA,4,0))&amp;IFERROR("-"&amp;IF(E26="Intercompany",VLOOKUP(MID(F26,3,1),Ref!F:G,2,0)&amp;"-"&amp;MID(M26,FIND("-",M26,1)+2,99),VLOOKUP(MID(F26,3,4),Ref!F:G,2,0)),"")</f>
        <v>Freezing &amp; Cooking-AM Service-Sweden</v>
      </c>
      <c r="H26" s="32">
        <f t="shared" si="1"/>
        <v>124400</v>
      </c>
      <c r="I26" s="34"/>
      <c r="J26" s="34"/>
      <c r="K26" s="34"/>
      <c r="L26" s="32" t="str">
        <f>IFERROR(VLOOKUP(LEFT($F26,2),'ALL-Unit Code 4'!$W:$W,1,0),IFERROR(VLOOKUP(VALUE(RIGHT(H26,3)),Ref!I:J,2,0),VLOOKUP($D$1,Sites!$A:$B,2,0)))</f>
        <v>FC</v>
      </c>
      <c r="M26" s="32" t="str">
        <f>VLOOKUP(H26,'ALL-Chart of Accounts'!$E:$F,2,0)</f>
        <v>IC AR - Sweden</v>
      </c>
      <c r="N26" s="34"/>
      <c r="O26" s="34"/>
      <c r="P26" s="34"/>
      <c r="Q26" s="34"/>
      <c r="R26" s="34"/>
      <c r="S26" s="34"/>
      <c r="T26" s="32">
        <f t="shared" si="57"/>
        <v>428000</v>
      </c>
      <c r="U26" s="32">
        <f t="shared" si="58"/>
        <v>9400</v>
      </c>
      <c r="V26" s="34"/>
      <c r="W26" s="34"/>
      <c r="X26" s="32" t="str">
        <f t="shared" si="2"/>
        <v>FC</v>
      </c>
      <c r="Y26" s="32" t="str">
        <f>VLOOKUP(T26,'ALL-Chart of Accounts'!$E:$F,2,0)</f>
        <v>IC AM Sales - Svc (I82SVCAFT)</v>
      </c>
      <c r="Z26" s="32">
        <f t="shared" si="59"/>
        <v>428000</v>
      </c>
      <c r="AA26" s="32">
        <f t="shared" si="60"/>
        <v>9400</v>
      </c>
      <c r="AB26" s="32">
        <f t="shared" si="61"/>
        <v>9999</v>
      </c>
      <c r="AC26" s="34"/>
      <c r="AD26" s="32" t="str">
        <f t="shared" si="6"/>
        <v>FC</v>
      </c>
      <c r="AE26" s="32" t="str">
        <f>VLOOKUP(Z26,'ALL-Chart of Accounts'!$E:$F,2,0)</f>
        <v>IC AM Sales - Svc (I82SVCAFT)</v>
      </c>
      <c r="AF26" s="34"/>
      <c r="AG26" s="34"/>
      <c r="AH26" s="34"/>
      <c r="AI26" s="34"/>
      <c r="AJ26" s="34"/>
      <c r="AK26" s="34"/>
      <c r="AL26" s="32">
        <f t="shared" si="62"/>
        <v>428000</v>
      </c>
      <c r="AM26" s="32">
        <f t="shared" si="63"/>
        <v>9400</v>
      </c>
      <c r="AN26" s="32" t="str">
        <f t="shared" si="64"/>
        <v/>
      </c>
      <c r="AO26" s="34"/>
      <c r="AP26" s="32" t="str">
        <f t="shared" si="10"/>
        <v>FC</v>
      </c>
      <c r="AQ26" s="32" t="str">
        <f>VLOOKUP(AL26,'ALL-Chart of Accounts'!$E:$F,2,0)</f>
        <v>IC AM Sales - Svc (I82SVCAFT)</v>
      </c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2">
        <f t="shared" si="11"/>
        <v>528010</v>
      </c>
      <c r="CC26" s="32">
        <f t="shared" si="12"/>
        <v>9400</v>
      </c>
      <c r="CD26" s="34"/>
      <c r="CE26" s="34"/>
      <c r="CF26" s="32" t="str">
        <f t="shared" si="13"/>
        <v>FC</v>
      </c>
      <c r="CG26" s="32" t="str">
        <f>VLOOKUP(CB26,'ALL-Chart of Accounts'!$E:$F,2,0)</f>
        <v>IC AM COS - Service (I85SVCAFT) - Matl</v>
      </c>
      <c r="CH26" s="32">
        <f t="shared" si="65"/>
        <v>528020</v>
      </c>
      <c r="CI26" s="32">
        <f t="shared" si="14"/>
        <v>9400</v>
      </c>
      <c r="CJ26" s="34"/>
      <c r="CK26" s="34"/>
      <c r="CL26" s="32" t="str">
        <f t="shared" si="15"/>
        <v>FC</v>
      </c>
      <c r="CM26" s="32" t="str">
        <f>VLOOKUP(CH26,'ALL-Chart of Accounts'!$E:$F,2,0)</f>
        <v>IC AM COS - Service (I85SVCAFT) - Labor</v>
      </c>
      <c r="CN26" s="32">
        <f t="shared" si="66"/>
        <v>528030</v>
      </c>
      <c r="CO26" s="32">
        <f t="shared" si="16"/>
        <v>9400</v>
      </c>
      <c r="CP26" s="34"/>
      <c r="CQ26" s="34"/>
      <c r="CR26" s="32" t="str">
        <f t="shared" si="17"/>
        <v>FC</v>
      </c>
      <c r="CS26" s="32" t="str">
        <f>VLOOKUP(CN26,'ALL-Chart of Accounts'!$E:$F,2,0)</f>
        <v>IC AM COS - Service (I85SVCAFT) - Fx OH</v>
      </c>
      <c r="CT26" s="32">
        <f t="shared" si="67"/>
        <v>528040</v>
      </c>
      <c r="CU26" s="32">
        <f t="shared" si="18"/>
        <v>9400</v>
      </c>
      <c r="CV26" s="34"/>
      <c r="CW26" s="34"/>
      <c r="CX26" s="32" t="str">
        <f t="shared" si="19"/>
        <v>FC</v>
      </c>
      <c r="CY26" s="32" t="str">
        <f>VLOOKUP(CT26,'ALL-Chart of Accounts'!$E:$F,2,0)</f>
        <v>IC AM COS - Service (I85SVCAFT) - Var OH</v>
      </c>
      <c r="CZ26" s="32">
        <f t="shared" si="68"/>
        <v>528050</v>
      </c>
      <c r="DA26" s="32">
        <f t="shared" si="20"/>
        <v>9400</v>
      </c>
      <c r="DB26" s="34"/>
      <c r="DC26" s="34"/>
      <c r="DD26" s="32" t="str">
        <f t="shared" si="21"/>
        <v>FC</v>
      </c>
      <c r="DE26" s="32" t="str">
        <f>VLOOKUP(CZ26,'ALL-Chart of Accounts'!$E:$F,2,0)</f>
        <v>IC AM COS - Service (I85SVCAFT) - Outsid</v>
      </c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</row>
    <row r="27" spans="2:139" x14ac:dyDescent="0.35">
      <c r="B27" s="47">
        <v>43468</v>
      </c>
      <c r="D27" s="46" t="s">
        <v>11498</v>
      </c>
      <c r="E27" s="22" t="str">
        <f>IF(H27&lt;&gt;112400,IF(LEFT(F27,3)="ICA","IC Alloc","Intercompany"),IF(LEN(F27)&gt;4,"Cost Collecting","External"))</f>
        <v>Intercompany</v>
      </c>
      <c r="F27" s="34" t="s">
        <v>2544</v>
      </c>
      <c r="G27" s="34" t="str">
        <f>IF(E27="IC Alloc","IC Allocation"&amp;"-"&amp;MID(M27,FIND("-",M27,1)+2,99),VLOOKUP(L27,'ALL-Unit Code 4'!W:AA,4,0))&amp;IFERROR("-"&amp;IF(E27="Intercompany",VLOOKUP(MID(F27,3,1),Ref!F:G,2,0)&amp;"-"&amp;MID(M27,FIND("-",M27,1)+2,99),VLOOKUP(MID(F27,3,4),Ref!F:G,2,0)),"")</f>
        <v>Freezing &amp; Cooking-AM Service-Thailand</v>
      </c>
      <c r="H27" s="32">
        <f>IF(ISERROR(VALUE(RIGHT($F27,3))),112400,VALUE("124"&amp;RIGHT($F27,3)))</f>
        <v>124520</v>
      </c>
      <c r="I27" s="34"/>
      <c r="J27" s="34"/>
      <c r="K27" s="34"/>
      <c r="L27" s="32" t="str">
        <f>IFERROR(VLOOKUP(LEFT($F27,2),'ALL-Unit Code 4'!$W:$W,1,0),IFERROR(VLOOKUP(VALUE(RIGHT(H27,3)),Ref!I:J,2,0),VLOOKUP($D$1,Sites!$A:$B,2,0)))</f>
        <v>FC</v>
      </c>
      <c r="M27" s="32" t="str">
        <f>VLOOKUP(H27,'ALL-Chart of Accounts'!$E:$F,2,0)</f>
        <v>IC AR - Thailand</v>
      </c>
      <c r="N27" s="34"/>
      <c r="O27" s="34"/>
      <c r="P27" s="34"/>
      <c r="Q27" s="34"/>
      <c r="R27" s="34"/>
      <c r="S27" s="34"/>
      <c r="T27" s="32">
        <f>IF($E27="Interdivisional",VALUE("124"&amp;RIGHT($F27,3)),IF($E27&amp;MID($F27,3,1)="IntercompanyA",425000,IF($E27&amp;MID($F27,3,1)="IntercompanyE",421000,IF($E27&amp;MID($F27,3,1)="IntercompanyS",428000,IF($E27&amp;MID($F27,3,1)="IntercompanyR",427000)))))</f>
        <v>428000</v>
      </c>
      <c r="U27" s="32">
        <f>IF(MID(T27,2,1)="2",VALUE(9&amp;RIGHT($F27,3)),"")</f>
        <v>9520</v>
      </c>
      <c r="V27" s="34"/>
      <c r="W27" s="34"/>
      <c r="X27" s="32" t="str">
        <f>$L27</f>
        <v>FC</v>
      </c>
      <c r="Y27" s="32" t="str">
        <f>VLOOKUP(T27,'ALL-Chart of Accounts'!$E:$F,2,0)</f>
        <v>IC AM Sales - Svc (I82SVCAFT)</v>
      </c>
      <c r="Z27" s="32">
        <f t="shared" ref="Z27:Z28" si="81">T27</f>
        <v>428000</v>
      </c>
      <c r="AA27" s="32">
        <f t="shared" ref="AA27:AA28" si="82">IF(U27="","",U27)</f>
        <v>9520</v>
      </c>
      <c r="AB27" s="32">
        <f t="shared" ref="AB27:AB28" si="83">IF(LEFT(Z27,1)="4",9999,"")</f>
        <v>9999</v>
      </c>
      <c r="AC27" s="34"/>
      <c r="AD27" s="32" t="str">
        <f>$L27</f>
        <v>FC</v>
      </c>
      <c r="AE27" s="32" t="str">
        <f>VLOOKUP(Z27,'ALL-Chart of Accounts'!$E:$F,2,0)</f>
        <v>IC AM Sales - Svc (I82SVCAFT)</v>
      </c>
      <c r="AF27" s="34"/>
      <c r="AG27" s="34"/>
      <c r="AH27" s="34"/>
      <c r="AI27" s="34"/>
      <c r="AJ27" s="34"/>
      <c r="AK27" s="34"/>
      <c r="AL27" s="32">
        <f t="shared" ref="AL27:AL28" si="84">IF(T27="","",T27)</f>
        <v>428000</v>
      </c>
      <c r="AM27" s="32">
        <f t="shared" ref="AM27:AM28" si="85">IF(U27="","",U27)</f>
        <v>9520</v>
      </c>
      <c r="AN27" s="32" t="str">
        <f t="shared" ref="AN27:AN28" si="86">IF(V27="","",V27)</f>
        <v/>
      </c>
      <c r="AO27" s="34"/>
      <c r="AP27" s="32" t="str">
        <f>$L27</f>
        <v>FC</v>
      </c>
      <c r="AQ27" s="32" t="str">
        <f>VLOOKUP(AL27,'ALL-Chart of Accounts'!$E:$F,2,0)</f>
        <v>IC AM Sales - Svc (I82SVCAFT)</v>
      </c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2">
        <f>IF(OR($E27="Interdivisional",$E27="Cost Collecting",$E27="IC Alloc"),$T27,$T27+100010)</f>
        <v>528010</v>
      </c>
      <c r="CC27" s="32">
        <f>IF($U27="","",$U27)</f>
        <v>9520</v>
      </c>
      <c r="CD27" s="34"/>
      <c r="CE27" s="34"/>
      <c r="CF27" s="32" t="str">
        <f>$L27</f>
        <v>FC</v>
      </c>
      <c r="CG27" s="32" t="str">
        <f>VLOOKUP(CB27,'ALL-Chart of Accounts'!$E:$F,2,0)</f>
        <v>IC AM COS - Service (I85SVCAFT) - Matl</v>
      </c>
      <c r="CH27" s="32">
        <f>IF(OR($E27="Cost Collecting",$E27="Interdivisional",$E27="IC Alloc"),CB27,CB27+10)</f>
        <v>528020</v>
      </c>
      <c r="CI27" s="32">
        <f>IF($U27="","",$U27)</f>
        <v>9520</v>
      </c>
      <c r="CJ27" s="34"/>
      <c r="CK27" s="34"/>
      <c r="CL27" s="32" t="str">
        <f>$L27</f>
        <v>FC</v>
      </c>
      <c r="CM27" s="32" t="str">
        <f>VLOOKUP(CH27,'ALL-Chart of Accounts'!$E:$F,2,0)</f>
        <v>IC AM COS - Service (I85SVCAFT) - Labor</v>
      </c>
      <c r="CN27" s="32">
        <f>IF(OR($E27="Cost Collecting",$E27="Interdivisional",$E27="IC Alloc"),CH27,CH27+10)</f>
        <v>528030</v>
      </c>
      <c r="CO27" s="32">
        <f>IF($U27="","",$U27)</f>
        <v>9520</v>
      </c>
      <c r="CP27" s="34"/>
      <c r="CQ27" s="34"/>
      <c r="CR27" s="32" t="str">
        <f>$L27</f>
        <v>FC</v>
      </c>
      <c r="CS27" s="32" t="str">
        <f>VLOOKUP(CN27,'ALL-Chart of Accounts'!$E:$F,2,0)</f>
        <v>IC AM COS - Service (I85SVCAFT) - Fx OH</v>
      </c>
      <c r="CT27" s="32">
        <f>IF(OR($E27="Cost Collecting",$E27="Interdivisional",$E27="IC Alloc"),CN27,CN27+10)</f>
        <v>528040</v>
      </c>
      <c r="CU27" s="32">
        <f>IF($U27="","",$U27)</f>
        <v>9520</v>
      </c>
      <c r="CV27" s="34"/>
      <c r="CW27" s="34"/>
      <c r="CX27" s="32" t="str">
        <f>$L27</f>
        <v>FC</v>
      </c>
      <c r="CY27" s="32" t="str">
        <f>VLOOKUP(CT27,'ALL-Chart of Accounts'!$E:$F,2,0)</f>
        <v>IC AM COS - Service (I85SVCAFT) - Var OH</v>
      </c>
      <c r="CZ27" s="32">
        <f>IF(OR($E27="Cost Collecting",$E27="Interdivisional",$E27="IC Alloc"),CT27,CT27+10)</f>
        <v>528050</v>
      </c>
      <c r="DA27" s="32">
        <f>IF($U27="","",$U27)</f>
        <v>9520</v>
      </c>
      <c r="DB27" s="34"/>
      <c r="DC27" s="34"/>
      <c r="DD27" s="32" t="str">
        <f>$L27</f>
        <v>FC</v>
      </c>
      <c r="DE27" s="32" t="str">
        <f>VLOOKUP(CZ27,'ALL-Chart of Accounts'!$E:$F,2,0)</f>
        <v>IC AM COS - Service (I85SVCAFT) - Outsid</v>
      </c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</row>
    <row r="28" spans="2:139" x14ac:dyDescent="0.35">
      <c r="B28" s="47">
        <v>43468</v>
      </c>
      <c r="D28" s="46" t="s">
        <v>11498</v>
      </c>
      <c r="E28" s="22" t="str">
        <f>IF(H28&lt;&gt;112400,IF(LEFT(F28,3)="ICA","IC Alloc","Intercompany"),IF(LEN(F28)&gt;4,"Cost Collecting","External"))</f>
        <v>Intercompany</v>
      </c>
      <c r="F28" s="34" t="s">
        <v>11965</v>
      </c>
      <c r="G28" s="34" t="str">
        <f>IF(E28="IC Alloc","IC Allocation"&amp;"-"&amp;MID(M28,FIND("-",M28,1)+2,99),VLOOKUP(L28,'ALL-Unit Code 4'!W:AA,4,0))&amp;IFERROR("-"&amp;IF(E28="Intercompany",VLOOKUP(MID(F28,3,1),Ref!F:G,2,0)&amp;"-"&amp;MID(M28,FIND("-",M28,1)+2,99),VLOOKUP(MID(F28,3,4),Ref!F:G,2,0)),"")</f>
        <v>Canning-AM Service-Thailand</v>
      </c>
      <c r="H28" s="32">
        <f>IF(ISERROR(VALUE(RIGHT($F28,3))),112400,VALUE("124"&amp;RIGHT($F28,3)))</f>
        <v>124520</v>
      </c>
      <c r="I28" s="34"/>
      <c r="J28" s="34"/>
      <c r="K28" s="34"/>
      <c r="L28" s="32" t="str">
        <f>IFERROR(VLOOKUP(LEFT($F28,2),'ALL-Unit Code 4'!$W:$W,1,0),IFERROR(VLOOKUP(VALUE(RIGHT(H28,3)),Ref!I:J,2,0),VLOOKUP($D$1,Sites!$A:$B,2,0)))</f>
        <v>CN</v>
      </c>
      <c r="M28" s="32" t="str">
        <f>VLOOKUP(H28,'ALL-Chart of Accounts'!$E:$F,2,0)</f>
        <v>IC AR - Thailand</v>
      </c>
      <c r="N28" s="34"/>
      <c r="O28" s="34"/>
      <c r="P28" s="34"/>
      <c r="Q28" s="34"/>
      <c r="R28" s="34"/>
      <c r="S28" s="34"/>
      <c r="T28" s="32">
        <f>IF($E28="Interdivisional",VALUE("124"&amp;RIGHT($F28,3)),IF($E28&amp;MID($F28,3,1)="IntercompanyA",425000,IF($E28&amp;MID($F28,3,1)="IntercompanyE",421000,IF($E28&amp;MID($F28,3,1)="IntercompanyS",428000,IF($E28&amp;MID($F28,3,1)="IntercompanyR",427000)))))</f>
        <v>428000</v>
      </c>
      <c r="U28" s="32">
        <f>IF(MID(T28,2,1)="2",VALUE(9&amp;RIGHT($F28,3)),"")</f>
        <v>9520</v>
      </c>
      <c r="V28" s="34"/>
      <c r="W28" s="34"/>
      <c r="X28" s="32" t="str">
        <f>$L28</f>
        <v>CN</v>
      </c>
      <c r="Y28" s="32" t="str">
        <f>VLOOKUP(T28,'ALL-Chart of Accounts'!$E:$F,2,0)</f>
        <v>IC AM Sales - Svc (I82SVCAFT)</v>
      </c>
      <c r="Z28" s="32">
        <f t="shared" si="81"/>
        <v>428000</v>
      </c>
      <c r="AA28" s="32">
        <f t="shared" si="82"/>
        <v>9520</v>
      </c>
      <c r="AB28" s="32">
        <f t="shared" si="83"/>
        <v>9999</v>
      </c>
      <c r="AC28" s="34"/>
      <c r="AD28" s="32" t="str">
        <f>$L28</f>
        <v>CN</v>
      </c>
      <c r="AE28" s="32" t="str">
        <f>VLOOKUP(Z28,'ALL-Chart of Accounts'!$E:$F,2,0)</f>
        <v>IC AM Sales - Svc (I82SVCAFT)</v>
      </c>
      <c r="AF28" s="34"/>
      <c r="AG28" s="34"/>
      <c r="AH28" s="34"/>
      <c r="AI28" s="34"/>
      <c r="AJ28" s="34"/>
      <c r="AK28" s="34"/>
      <c r="AL28" s="32">
        <f t="shared" si="84"/>
        <v>428000</v>
      </c>
      <c r="AM28" s="32">
        <f t="shared" si="85"/>
        <v>9520</v>
      </c>
      <c r="AN28" s="32" t="str">
        <f t="shared" si="86"/>
        <v/>
      </c>
      <c r="AO28" s="34"/>
      <c r="AP28" s="32" t="str">
        <f>$L28</f>
        <v>CN</v>
      </c>
      <c r="AQ28" s="32" t="str">
        <f>VLOOKUP(AL28,'ALL-Chart of Accounts'!$E:$F,2,0)</f>
        <v>IC AM Sales - Svc (I82SVCAFT)</v>
      </c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2">
        <f>IF(OR($E28="Interdivisional",$E28="Cost Collecting",$E28="IC Alloc"),$T28,$T28+100010)</f>
        <v>528010</v>
      </c>
      <c r="CC28" s="32">
        <f>IF($U28="","",$U28)</f>
        <v>9520</v>
      </c>
      <c r="CD28" s="34"/>
      <c r="CE28" s="34"/>
      <c r="CF28" s="32" t="str">
        <f>$L28</f>
        <v>CN</v>
      </c>
      <c r="CG28" s="32" t="str">
        <f>VLOOKUP(CB28,'ALL-Chart of Accounts'!$E:$F,2,0)</f>
        <v>IC AM COS - Service (I85SVCAFT) - Matl</v>
      </c>
      <c r="CH28" s="32">
        <f>IF(OR($E28="Cost Collecting",$E28="Interdivisional",$E28="IC Alloc"),CB28,CB28+10)</f>
        <v>528020</v>
      </c>
      <c r="CI28" s="32">
        <f>IF($U28="","",$U28)</f>
        <v>9520</v>
      </c>
      <c r="CJ28" s="34"/>
      <c r="CK28" s="34"/>
      <c r="CL28" s="32" t="str">
        <f>$L28</f>
        <v>CN</v>
      </c>
      <c r="CM28" s="32" t="str">
        <f>VLOOKUP(CH28,'ALL-Chart of Accounts'!$E:$F,2,0)</f>
        <v>IC AM COS - Service (I85SVCAFT) - Labor</v>
      </c>
      <c r="CN28" s="32">
        <f>IF(OR($E28="Cost Collecting",$E28="Interdivisional",$E28="IC Alloc"),CH28,CH28+10)</f>
        <v>528030</v>
      </c>
      <c r="CO28" s="32">
        <f>IF($U28="","",$U28)</f>
        <v>9520</v>
      </c>
      <c r="CP28" s="34"/>
      <c r="CQ28" s="34"/>
      <c r="CR28" s="32" t="str">
        <f>$L28</f>
        <v>CN</v>
      </c>
      <c r="CS28" s="32" t="str">
        <f>VLOOKUP(CN28,'ALL-Chart of Accounts'!$E:$F,2,0)</f>
        <v>IC AM COS - Service (I85SVCAFT) - Fx OH</v>
      </c>
      <c r="CT28" s="32">
        <f>IF(OR($E28="Cost Collecting",$E28="Interdivisional",$E28="IC Alloc"),CN28,CN28+10)</f>
        <v>528040</v>
      </c>
      <c r="CU28" s="32">
        <f>IF($U28="","",$U28)</f>
        <v>9520</v>
      </c>
      <c r="CV28" s="34"/>
      <c r="CW28" s="34"/>
      <c r="CX28" s="32" t="str">
        <f>$L28</f>
        <v>CN</v>
      </c>
      <c r="CY28" s="32" t="str">
        <f>VLOOKUP(CT28,'ALL-Chart of Accounts'!$E:$F,2,0)</f>
        <v>IC AM COS - Service (I85SVCAFT) - Var OH</v>
      </c>
      <c r="CZ28" s="32">
        <f>IF(OR($E28="Cost Collecting",$E28="Interdivisional",$E28="IC Alloc"),CT28,CT28+10)</f>
        <v>528050</v>
      </c>
      <c r="DA28" s="32">
        <f>IF($U28="","",$U28)</f>
        <v>9520</v>
      </c>
      <c r="DB28" s="34"/>
      <c r="DC28" s="34"/>
      <c r="DD28" s="32" t="str">
        <f>$L28</f>
        <v>CN</v>
      </c>
      <c r="DE28" s="32" t="str">
        <f>VLOOKUP(CZ28,'ALL-Chart of Accounts'!$E:$F,2,0)</f>
        <v>IC AM COS - Service (I85SVCAFT) - Outsid</v>
      </c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</row>
    <row r="29" spans="2:139" x14ac:dyDescent="0.35">
      <c r="B29" s="47">
        <v>43468</v>
      </c>
      <c r="D29" s="46" t="s">
        <v>11498</v>
      </c>
      <c r="E29" s="22" t="str">
        <f>IF(H29&lt;&gt;112400,IF(LEFT(F29,3)="ICA","IC Alloc","Intercompany"),IF(LEN(F29)&gt;4,"Cost Collecting","External"))</f>
        <v>IC Alloc</v>
      </c>
      <c r="F29" s="34" t="s">
        <v>12060</v>
      </c>
      <c r="G29" s="34" t="str">
        <f>IF(E29="IC Alloc","IC Allocation"&amp;"-"&amp;MID(M29,FIND("-",M29,1)+2,99),VLOOKUP(L29,'ALL-Unit Code 4'!W:AA,4,0))&amp;IFERROR("-"&amp;IF(E29="Intercompany",VLOOKUP(MID(F29,3,1),Ref!F:G,2,0)&amp;"-"&amp;MID(M29,FIND("-",M29,1)+2,99),VLOOKUP(MID(F29,3,4),Ref!F:G,2,0)),"")</f>
        <v>IC Allocation-Chalfont</v>
      </c>
      <c r="H29" s="32">
        <f t="shared" si="1"/>
        <v>124120</v>
      </c>
      <c r="I29" s="34"/>
      <c r="J29" s="34"/>
      <c r="K29" s="34"/>
      <c r="L29" s="32" t="str">
        <f>IFERROR(VLOOKUP(LEFT($F29,2),'ALL-Unit Code 4'!$W:$W,1,0),IFERROR(VLOOKUP(VALUE(RIGHT(H29,3)),Ref!I:J,2,0),VLOOKUP($D$1,Sites!$A:$B,2,0)))</f>
        <v>FC</v>
      </c>
      <c r="M29" s="32" t="str">
        <f>VLOOKUP(H29,'ALL-Chart of Accounts'!$E:$F,2,0)</f>
        <v>IC AR - Chalfont</v>
      </c>
      <c r="N29" s="34"/>
      <c r="O29" s="34"/>
      <c r="P29" s="34"/>
      <c r="Q29" s="34"/>
      <c r="R29" s="34"/>
      <c r="S29" s="34"/>
      <c r="T29" s="37">
        <v>429000</v>
      </c>
      <c r="U29" s="32">
        <f t="shared" ref="U29:U39" si="87">IF(MID(T29,2,1)="2",VALUE(9&amp;RIGHT($F29,3)),"")</f>
        <v>9120</v>
      </c>
      <c r="V29" s="34"/>
      <c r="W29" s="34"/>
      <c r="X29" s="32" t="str">
        <f t="shared" si="2"/>
        <v>FC</v>
      </c>
      <c r="Y29" s="32" t="str">
        <f>VLOOKUP(T29,'ALL-Chart of Accounts'!$E:$F,2,0)</f>
        <v>IC Alloc Rev - Profit Pass Bk (I82Alloc)</v>
      </c>
      <c r="Z29" s="32">
        <f t="shared" si="3"/>
        <v>429000</v>
      </c>
      <c r="AA29" s="32">
        <f t="shared" si="4"/>
        <v>9120</v>
      </c>
      <c r="AB29" s="32">
        <f t="shared" si="5"/>
        <v>9999</v>
      </c>
      <c r="AC29" s="34"/>
      <c r="AD29" s="32" t="str">
        <f t="shared" si="6"/>
        <v>FC</v>
      </c>
      <c r="AE29" s="32" t="str">
        <f>VLOOKUP(Z29,'ALL-Chart of Accounts'!$E:$F,2,0)</f>
        <v>IC Alloc Rev - Profit Pass Bk (I82Alloc)</v>
      </c>
      <c r="AF29" s="34"/>
      <c r="AG29" s="34"/>
      <c r="AH29" s="34"/>
      <c r="AI29" s="34"/>
      <c r="AJ29" s="34"/>
      <c r="AK29" s="34"/>
      <c r="AL29" s="32">
        <f t="shared" si="7"/>
        <v>429000</v>
      </c>
      <c r="AM29" s="32">
        <f t="shared" si="8"/>
        <v>9120</v>
      </c>
      <c r="AN29" s="32" t="str">
        <f t="shared" si="9"/>
        <v/>
      </c>
      <c r="AO29" s="34"/>
      <c r="AP29" s="32" t="str">
        <f t="shared" si="10"/>
        <v>FC</v>
      </c>
      <c r="AQ29" s="32" t="str">
        <f>VLOOKUP(AL29,'ALL-Chart of Accounts'!$E:$F,2,0)</f>
        <v>IC Alloc Rev - Profit Pass Bk (I82Alloc)</v>
      </c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2">
        <f t="shared" si="11"/>
        <v>429000</v>
      </c>
      <c r="CC29" s="32">
        <f t="shared" si="12"/>
        <v>9120</v>
      </c>
      <c r="CD29" s="34"/>
      <c r="CE29" s="34"/>
      <c r="CF29" s="32" t="str">
        <f t="shared" si="13"/>
        <v>FC</v>
      </c>
      <c r="CG29" s="32" t="str">
        <f>VLOOKUP(CB29,'ALL-Chart of Accounts'!$E:$F,2,0)</f>
        <v>IC Alloc Rev - Profit Pass Bk (I82Alloc)</v>
      </c>
      <c r="CH29" s="32">
        <f t="shared" ref="CH29:CH39" si="88">IF(OR($E29="Cost Collecting",$E29="Interdivisional",$E29="IC Alloc"),CB29,CB29+10)</f>
        <v>429000</v>
      </c>
      <c r="CI29" s="32">
        <f t="shared" si="14"/>
        <v>9120</v>
      </c>
      <c r="CJ29" s="34"/>
      <c r="CK29" s="34"/>
      <c r="CL29" s="32" t="str">
        <f t="shared" si="15"/>
        <v>FC</v>
      </c>
      <c r="CM29" s="32" t="str">
        <f>VLOOKUP(CH29,'ALL-Chart of Accounts'!$E:$F,2,0)</f>
        <v>IC Alloc Rev - Profit Pass Bk (I82Alloc)</v>
      </c>
      <c r="CN29" s="32">
        <f t="shared" ref="CN29:CN39" si="89">IF(OR($E29="Cost Collecting",$E29="Interdivisional",$E29="IC Alloc"),CH29,CH29+10)</f>
        <v>429000</v>
      </c>
      <c r="CO29" s="32">
        <f t="shared" si="16"/>
        <v>9120</v>
      </c>
      <c r="CP29" s="34"/>
      <c r="CQ29" s="34"/>
      <c r="CR29" s="32" t="str">
        <f t="shared" si="17"/>
        <v>FC</v>
      </c>
      <c r="CS29" s="32" t="str">
        <f>VLOOKUP(CN29,'ALL-Chart of Accounts'!$E:$F,2,0)</f>
        <v>IC Alloc Rev - Profit Pass Bk (I82Alloc)</v>
      </c>
      <c r="CT29" s="32">
        <f t="shared" ref="CT29:CT39" si="90">IF(OR($E29="Cost Collecting",$E29="Interdivisional",$E29="IC Alloc"),CN29,CN29+10)</f>
        <v>429000</v>
      </c>
      <c r="CU29" s="32">
        <f t="shared" si="18"/>
        <v>9120</v>
      </c>
      <c r="CV29" s="34"/>
      <c r="CW29" s="34"/>
      <c r="CX29" s="32" t="str">
        <f t="shared" si="19"/>
        <v>FC</v>
      </c>
      <c r="CY29" s="32" t="str">
        <f>VLOOKUP(CT29,'ALL-Chart of Accounts'!$E:$F,2,0)</f>
        <v>IC Alloc Rev - Profit Pass Bk (I82Alloc)</v>
      </c>
      <c r="CZ29" s="32">
        <f t="shared" ref="CZ29:CZ39" si="91">IF(OR($E29="Cost Collecting",$E29="Interdivisional",$E29="IC Alloc"),CT29,CT29+10)</f>
        <v>429000</v>
      </c>
      <c r="DA29" s="32">
        <f t="shared" si="20"/>
        <v>9120</v>
      </c>
      <c r="DB29" s="34"/>
      <c r="DC29" s="34"/>
      <c r="DD29" s="32" t="str">
        <f t="shared" si="21"/>
        <v>FC</v>
      </c>
      <c r="DE29" s="32" t="str">
        <f>VLOOKUP(CZ29,'ALL-Chart of Accounts'!$E:$F,2,0)</f>
        <v>IC Alloc Rev - Profit Pass Bk (I82Alloc)</v>
      </c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</row>
    <row r="30" spans="2:139" x14ac:dyDescent="0.35">
      <c r="B30" s="47">
        <v>43468</v>
      </c>
      <c r="D30" s="46" t="s">
        <v>11498</v>
      </c>
      <c r="E30" s="22" t="str">
        <f t="shared" ref="E30:E39" si="92">IF(H30&lt;&gt;112400,IF(LEFT(F30,3)="ICA","IC Alloc","Intercompany"),IF(LEN(F30)&gt;4,"Cost Collecting","External"))</f>
        <v>IC Alloc</v>
      </c>
      <c r="F30" s="34" t="s">
        <v>11954</v>
      </c>
      <c r="G30" s="34" t="str">
        <f>IF(E30="IC Alloc","IC Allocation"&amp;"-"&amp;MID(M30,FIND("-",M30,1)+2,99),VLOOKUP(L30,'ALL-Unit Code 4'!W:AA,4,0))&amp;IFERROR("-"&amp;IF(E30="Intercompany",VLOOKUP(MID(F30,3,1),Ref!F:G,2,0)&amp;"-"&amp;MID(M30,FIND("-",M30,1)+2,99),VLOOKUP(MID(F30,3,4),Ref!F:G,2,0)),"")</f>
        <v>IC Allocation-Madera</v>
      </c>
      <c r="H30" s="32">
        <f t="shared" si="1"/>
        <v>124125</v>
      </c>
      <c r="I30" s="34"/>
      <c r="J30" s="34"/>
      <c r="K30" s="34"/>
      <c r="L30" s="32" t="str">
        <f>IFERROR(VLOOKUP(LEFT($F30,2),'ALL-Unit Code 4'!$W:$W,1,0),IFERROR(VLOOKUP(VALUE(RIGHT(H30,3)),Ref!I:J,2,0),VLOOKUP($D$1,Sites!$A:$B,2,0)))</f>
        <v>CN</v>
      </c>
      <c r="M30" s="32" t="str">
        <f>VLOOKUP(H30,'ALL-Chart of Accounts'!$E:$F,2,0)</f>
        <v>IC AR - Madera</v>
      </c>
      <c r="N30" s="34"/>
      <c r="O30" s="34"/>
      <c r="P30" s="34"/>
      <c r="Q30" s="34"/>
      <c r="R30" s="34"/>
      <c r="S30" s="34"/>
      <c r="T30" s="37">
        <v>429030</v>
      </c>
      <c r="U30" s="32">
        <f t="shared" si="87"/>
        <v>9125</v>
      </c>
      <c r="V30" s="34"/>
      <c r="W30" s="34"/>
      <c r="X30" s="32" t="str">
        <f t="shared" si="2"/>
        <v>CN</v>
      </c>
      <c r="Y30" s="32" t="str">
        <f>VLOOKUP(T30,'ALL-Chart of Accounts'!$E:$F,2,0)</f>
        <v>IC Alloc Rev - S&amp;A (I82SAAlloc)</v>
      </c>
      <c r="Z30" s="32">
        <f t="shared" si="3"/>
        <v>429030</v>
      </c>
      <c r="AA30" s="32">
        <f t="shared" si="4"/>
        <v>9125</v>
      </c>
      <c r="AB30" s="32">
        <f t="shared" si="5"/>
        <v>9999</v>
      </c>
      <c r="AC30" s="34"/>
      <c r="AD30" s="32" t="str">
        <f t="shared" si="6"/>
        <v>CN</v>
      </c>
      <c r="AE30" s="32" t="str">
        <f>VLOOKUP(Z30,'ALL-Chart of Accounts'!$E:$F,2,0)</f>
        <v>IC Alloc Rev - S&amp;A (I82SAAlloc)</v>
      </c>
      <c r="AF30" s="34"/>
      <c r="AG30" s="34"/>
      <c r="AH30" s="34"/>
      <c r="AI30" s="34"/>
      <c r="AJ30" s="34"/>
      <c r="AK30" s="34"/>
      <c r="AL30" s="32">
        <f t="shared" si="7"/>
        <v>429030</v>
      </c>
      <c r="AM30" s="32">
        <f t="shared" si="8"/>
        <v>9125</v>
      </c>
      <c r="AN30" s="32" t="str">
        <f t="shared" si="9"/>
        <v/>
      </c>
      <c r="AO30" s="34"/>
      <c r="AP30" s="32" t="str">
        <f t="shared" si="10"/>
        <v>CN</v>
      </c>
      <c r="AQ30" s="32" t="str">
        <f>VLOOKUP(AL30,'ALL-Chart of Accounts'!$E:$F,2,0)</f>
        <v>IC Alloc Rev - S&amp;A (I82SAAlloc)</v>
      </c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2">
        <f t="shared" si="11"/>
        <v>429030</v>
      </c>
      <c r="CC30" s="32">
        <f t="shared" si="12"/>
        <v>9125</v>
      </c>
      <c r="CD30" s="34"/>
      <c r="CE30" s="34"/>
      <c r="CF30" s="32" t="str">
        <f t="shared" si="13"/>
        <v>CN</v>
      </c>
      <c r="CG30" s="32" t="str">
        <f>VLOOKUP(CB30,'ALL-Chart of Accounts'!$E:$F,2,0)</f>
        <v>IC Alloc Rev - S&amp;A (I82SAAlloc)</v>
      </c>
      <c r="CH30" s="32">
        <f t="shared" si="88"/>
        <v>429030</v>
      </c>
      <c r="CI30" s="32">
        <f t="shared" si="14"/>
        <v>9125</v>
      </c>
      <c r="CJ30" s="34"/>
      <c r="CK30" s="34"/>
      <c r="CL30" s="32" t="str">
        <f t="shared" si="15"/>
        <v>CN</v>
      </c>
      <c r="CM30" s="32" t="str">
        <f>VLOOKUP(CH30,'ALL-Chart of Accounts'!$E:$F,2,0)</f>
        <v>IC Alloc Rev - S&amp;A (I82SAAlloc)</v>
      </c>
      <c r="CN30" s="32">
        <f t="shared" si="89"/>
        <v>429030</v>
      </c>
      <c r="CO30" s="32">
        <f t="shared" si="16"/>
        <v>9125</v>
      </c>
      <c r="CP30" s="34"/>
      <c r="CQ30" s="34"/>
      <c r="CR30" s="32" t="str">
        <f t="shared" si="17"/>
        <v>CN</v>
      </c>
      <c r="CS30" s="32" t="str">
        <f>VLOOKUP(CN30,'ALL-Chart of Accounts'!$E:$F,2,0)</f>
        <v>IC Alloc Rev - S&amp;A (I82SAAlloc)</v>
      </c>
      <c r="CT30" s="32">
        <f t="shared" si="90"/>
        <v>429030</v>
      </c>
      <c r="CU30" s="32">
        <f t="shared" si="18"/>
        <v>9125</v>
      </c>
      <c r="CV30" s="34"/>
      <c r="CW30" s="34"/>
      <c r="CX30" s="32" t="str">
        <f t="shared" si="19"/>
        <v>CN</v>
      </c>
      <c r="CY30" s="32" t="str">
        <f>VLOOKUP(CT30,'ALL-Chart of Accounts'!$E:$F,2,0)</f>
        <v>IC Alloc Rev - S&amp;A (I82SAAlloc)</v>
      </c>
      <c r="CZ30" s="32">
        <f t="shared" si="91"/>
        <v>429030</v>
      </c>
      <c r="DA30" s="32">
        <f t="shared" si="20"/>
        <v>9125</v>
      </c>
      <c r="DB30" s="34"/>
      <c r="DC30" s="34"/>
      <c r="DD30" s="32" t="str">
        <f t="shared" si="21"/>
        <v>CN</v>
      </c>
      <c r="DE30" s="32" t="str">
        <f>VLOOKUP(CZ30,'ALL-Chart of Accounts'!$E:$F,2,0)</f>
        <v>IC Alloc Rev - S&amp;A (I82SAAlloc)</v>
      </c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</row>
    <row r="31" spans="2:139" x14ac:dyDescent="0.35">
      <c r="B31" s="47">
        <v>43468</v>
      </c>
      <c r="D31" s="46" t="s">
        <v>11498</v>
      </c>
      <c r="E31" s="22" t="str">
        <f t="shared" si="92"/>
        <v>IC Alloc</v>
      </c>
      <c r="F31" s="34" t="s">
        <v>11955</v>
      </c>
      <c r="G31" s="34" t="str">
        <f>IF(E31="IC Alloc","IC Allocation"&amp;"-"&amp;MID(M31,FIND("-",M31,1)+2,99),VLOOKUP(L31,'ALL-Unit Code 4'!W:AA,4,0))&amp;IFERROR("-"&amp;IF(E31="Intercompany",VLOOKUP(MID(F31,3,1),Ref!F:G,2,0)&amp;"-"&amp;MID(M31,FIND("-",M31,1)+2,99),VLOOKUP(MID(F31,3,4),Ref!F:G,2,0)),"")</f>
        <v>IC Allocation-Lakeland</v>
      </c>
      <c r="H31" s="32">
        <f t="shared" si="1"/>
        <v>124130</v>
      </c>
      <c r="I31" s="34"/>
      <c r="J31" s="34"/>
      <c r="K31" s="34"/>
      <c r="L31" s="32" t="str">
        <f>IFERROR(VLOOKUP(LEFT($F31,2),'ALL-Unit Code 4'!$W:$W,1,0),IFERROR(VLOOKUP(VALUE(RIGHT(H31,3)),Ref!I:J,2,0),VLOOKUP($D$1,Sites!$A:$B,2,0)))</f>
        <v>EA</v>
      </c>
      <c r="M31" s="32" t="str">
        <f>VLOOKUP(H31,'ALL-Chart of Accounts'!$E:$F,2,0)</f>
        <v>IC AR - Lakeland</v>
      </c>
      <c r="N31" s="34"/>
      <c r="O31" s="34"/>
      <c r="P31" s="34"/>
      <c r="Q31" s="34"/>
      <c r="R31" s="34"/>
      <c r="S31" s="34"/>
      <c r="T31" s="37">
        <v>429030</v>
      </c>
      <c r="U31" s="32">
        <f t="shared" si="87"/>
        <v>9130</v>
      </c>
      <c r="V31" s="34"/>
      <c r="W31" s="34"/>
      <c r="X31" s="32" t="str">
        <f t="shared" si="2"/>
        <v>EA</v>
      </c>
      <c r="Y31" s="32" t="str">
        <f>VLOOKUP(T31,'ALL-Chart of Accounts'!$E:$F,2,0)</f>
        <v>IC Alloc Rev - S&amp;A (I82SAAlloc)</v>
      </c>
      <c r="Z31" s="32">
        <f t="shared" si="3"/>
        <v>429030</v>
      </c>
      <c r="AA31" s="32">
        <f t="shared" si="4"/>
        <v>9130</v>
      </c>
      <c r="AB31" s="32">
        <f t="shared" si="5"/>
        <v>9999</v>
      </c>
      <c r="AC31" s="34"/>
      <c r="AD31" s="32" t="str">
        <f t="shared" si="6"/>
        <v>EA</v>
      </c>
      <c r="AE31" s="32" t="str">
        <f>VLOOKUP(Z31,'ALL-Chart of Accounts'!$E:$F,2,0)</f>
        <v>IC Alloc Rev - S&amp;A (I82SAAlloc)</v>
      </c>
      <c r="AF31" s="34"/>
      <c r="AG31" s="34"/>
      <c r="AH31" s="34"/>
      <c r="AI31" s="34"/>
      <c r="AJ31" s="34"/>
      <c r="AK31" s="34"/>
      <c r="AL31" s="32">
        <f t="shared" si="7"/>
        <v>429030</v>
      </c>
      <c r="AM31" s="32">
        <f t="shared" si="8"/>
        <v>9130</v>
      </c>
      <c r="AN31" s="32" t="str">
        <f t="shared" si="9"/>
        <v/>
      </c>
      <c r="AO31" s="34"/>
      <c r="AP31" s="32" t="str">
        <f t="shared" si="10"/>
        <v>EA</v>
      </c>
      <c r="AQ31" s="32" t="str">
        <f>VLOOKUP(AL31,'ALL-Chart of Accounts'!$E:$F,2,0)</f>
        <v>IC Alloc Rev - S&amp;A (I82SAAlloc)</v>
      </c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2">
        <f t="shared" si="11"/>
        <v>429030</v>
      </c>
      <c r="CC31" s="32">
        <f t="shared" si="12"/>
        <v>9130</v>
      </c>
      <c r="CD31" s="34"/>
      <c r="CE31" s="34"/>
      <c r="CF31" s="32" t="str">
        <f t="shared" si="13"/>
        <v>EA</v>
      </c>
      <c r="CG31" s="32" t="str">
        <f>VLOOKUP(CB31,'ALL-Chart of Accounts'!$E:$F,2,0)</f>
        <v>IC Alloc Rev - S&amp;A (I82SAAlloc)</v>
      </c>
      <c r="CH31" s="32">
        <f t="shared" si="88"/>
        <v>429030</v>
      </c>
      <c r="CI31" s="32">
        <f t="shared" si="14"/>
        <v>9130</v>
      </c>
      <c r="CJ31" s="34"/>
      <c r="CK31" s="34"/>
      <c r="CL31" s="32" t="str">
        <f t="shared" si="15"/>
        <v>EA</v>
      </c>
      <c r="CM31" s="32" t="str">
        <f>VLOOKUP(CH31,'ALL-Chart of Accounts'!$E:$F,2,0)</f>
        <v>IC Alloc Rev - S&amp;A (I82SAAlloc)</v>
      </c>
      <c r="CN31" s="32">
        <f t="shared" si="89"/>
        <v>429030</v>
      </c>
      <c r="CO31" s="32">
        <f t="shared" si="16"/>
        <v>9130</v>
      </c>
      <c r="CP31" s="34"/>
      <c r="CQ31" s="34"/>
      <c r="CR31" s="32" t="str">
        <f t="shared" si="17"/>
        <v>EA</v>
      </c>
      <c r="CS31" s="32" t="str">
        <f>VLOOKUP(CN31,'ALL-Chart of Accounts'!$E:$F,2,0)</f>
        <v>IC Alloc Rev - S&amp;A (I82SAAlloc)</v>
      </c>
      <c r="CT31" s="32">
        <f t="shared" si="90"/>
        <v>429030</v>
      </c>
      <c r="CU31" s="32">
        <f t="shared" si="18"/>
        <v>9130</v>
      </c>
      <c r="CV31" s="34"/>
      <c r="CW31" s="34"/>
      <c r="CX31" s="32" t="str">
        <f t="shared" si="19"/>
        <v>EA</v>
      </c>
      <c r="CY31" s="32" t="str">
        <f>VLOOKUP(CT31,'ALL-Chart of Accounts'!$E:$F,2,0)</f>
        <v>IC Alloc Rev - S&amp;A (I82SAAlloc)</v>
      </c>
      <c r="CZ31" s="32">
        <f t="shared" si="91"/>
        <v>429030</v>
      </c>
      <c r="DA31" s="32">
        <f t="shared" si="20"/>
        <v>9130</v>
      </c>
      <c r="DB31" s="34"/>
      <c r="DC31" s="34"/>
      <c r="DD31" s="32" t="str">
        <f t="shared" si="21"/>
        <v>EA</v>
      </c>
      <c r="DE31" s="32" t="str">
        <f>VLOOKUP(CZ31,'ALL-Chart of Accounts'!$E:$F,2,0)</f>
        <v>IC Alloc Rev - S&amp;A (I82SAAlloc)</v>
      </c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</row>
    <row r="32" spans="2:139" x14ac:dyDescent="0.35">
      <c r="B32" s="47">
        <v>43468</v>
      </c>
      <c r="D32" s="46" t="s">
        <v>11498</v>
      </c>
      <c r="E32" s="22" t="str">
        <f t="shared" si="92"/>
        <v>IC Alloc</v>
      </c>
      <c r="F32" s="34" t="s">
        <v>11956</v>
      </c>
      <c r="G32" s="34" t="str">
        <f>IF(E32="IC Alloc","IC Allocation"&amp;"-"&amp;MID(M32,FIND("-",M32,1)+2,99),VLOOKUP(L32,'ALL-Unit Code 4'!W:AA,4,0))&amp;IFERROR("-"&amp;IF(E32="Intercompany",VLOOKUP(MID(F32,3,1),Ref!F:G,2,0)&amp;"-"&amp;MID(M32,FIND("-",M32,1)+2,99),VLOOKUP(MID(F32,3,4),Ref!F:G,2,0)),"")</f>
        <v>IC Allocation-Riverside</v>
      </c>
      <c r="H32" s="32">
        <f t="shared" si="1"/>
        <v>124134</v>
      </c>
      <c r="I32" s="34"/>
      <c r="J32" s="34"/>
      <c r="K32" s="34"/>
      <c r="L32" s="32" t="str">
        <f>IFERROR(VLOOKUP(LEFT($F32,2),'ALL-Unit Code 4'!$W:$W,1,0),IFERROR(VLOOKUP(VALUE(RIGHT(H32,3)),Ref!I:J,2,0),VLOOKUP($D$1,Sites!$A:$B,2,0)))</f>
        <v>EA</v>
      </c>
      <c r="M32" s="32" t="str">
        <f>VLOOKUP(H32,'ALL-Chart of Accounts'!$E:$F,2,0)</f>
        <v>IC AR - Riverside</v>
      </c>
      <c r="N32" s="34"/>
      <c r="O32" s="34"/>
      <c r="P32" s="34"/>
      <c r="Q32" s="34"/>
      <c r="R32" s="34"/>
      <c r="S32" s="34"/>
      <c r="T32" s="37">
        <v>429030</v>
      </c>
      <c r="U32" s="32">
        <f t="shared" si="87"/>
        <v>9134</v>
      </c>
      <c r="V32" s="34"/>
      <c r="W32" s="34"/>
      <c r="X32" s="32" t="str">
        <f t="shared" si="2"/>
        <v>EA</v>
      </c>
      <c r="Y32" s="32" t="str">
        <f>VLOOKUP(T32,'ALL-Chart of Accounts'!$E:$F,2,0)</f>
        <v>IC Alloc Rev - S&amp;A (I82SAAlloc)</v>
      </c>
      <c r="Z32" s="32">
        <f t="shared" si="3"/>
        <v>429030</v>
      </c>
      <c r="AA32" s="32">
        <f t="shared" si="4"/>
        <v>9134</v>
      </c>
      <c r="AB32" s="32">
        <f t="shared" si="5"/>
        <v>9999</v>
      </c>
      <c r="AC32" s="34"/>
      <c r="AD32" s="32" t="str">
        <f t="shared" si="6"/>
        <v>EA</v>
      </c>
      <c r="AE32" s="32" t="str">
        <f>VLOOKUP(Z32,'ALL-Chart of Accounts'!$E:$F,2,0)</f>
        <v>IC Alloc Rev - S&amp;A (I82SAAlloc)</v>
      </c>
      <c r="AF32" s="34"/>
      <c r="AG32" s="34"/>
      <c r="AH32" s="34"/>
      <c r="AI32" s="34"/>
      <c r="AJ32" s="34"/>
      <c r="AK32" s="34"/>
      <c r="AL32" s="32">
        <f t="shared" si="7"/>
        <v>429030</v>
      </c>
      <c r="AM32" s="32">
        <f t="shared" si="8"/>
        <v>9134</v>
      </c>
      <c r="AN32" s="32" t="str">
        <f t="shared" si="9"/>
        <v/>
      </c>
      <c r="AO32" s="34"/>
      <c r="AP32" s="32" t="str">
        <f t="shared" si="10"/>
        <v>EA</v>
      </c>
      <c r="AQ32" s="32" t="str">
        <f>VLOOKUP(AL32,'ALL-Chart of Accounts'!$E:$F,2,0)</f>
        <v>IC Alloc Rev - S&amp;A (I82SAAlloc)</v>
      </c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2">
        <f t="shared" si="11"/>
        <v>429030</v>
      </c>
      <c r="CC32" s="32">
        <f t="shared" si="12"/>
        <v>9134</v>
      </c>
      <c r="CD32" s="34"/>
      <c r="CE32" s="34"/>
      <c r="CF32" s="32" t="str">
        <f t="shared" si="13"/>
        <v>EA</v>
      </c>
      <c r="CG32" s="32" t="str">
        <f>VLOOKUP(CB32,'ALL-Chart of Accounts'!$E:$F,2,0)</f>
        <v>IC Alloc Rev - S&amp;A (I82SAAlloc)</v>
      </c>
      <c r="CH32" s="32">
        <f t="shared" si="88"/>
        <v>429030</v>
      </c>
      <c r="CI32" s="32">
        <f t="shared" si="14"/>
        <v>9134</v>
      </c>
      <c r="CJ32" s="34"/>
      <c r="CK32" s="34"/>
      <c r="CL32" s="32" t="str">
        <f t="shared" si="15"/>
        <v>EA</v>
      </c>
      <c r="CM32" s="32" t="str">
        <f>VLOOKUP(CH32,'ALL-Chart of Accounts'!$E:$F,2,0)</f>
        <v>IC Alloc Rev - S&amp;A (I82SAAlloc)</v>
      </c>
      <c r="CN32" s="32">
        <f t="shared" si="89"/>
        <v>429030</v>
      </c>
      <c r="CO32" s="32">
        <f t="shared" si="16"/>
        <v>9134</v>
      </c>
      <c r="CP32" s="34"/>
      <c r="CQ32" s="34"/>
      <c r="CR32" s="32" t="str">
        <f t="shared" si="17"/>
        <v>EA</v>
      </c>
      <c r="CS32" s="32" t="str">
        <f>VLOOKUP(CN32,'ALL-Chart of Accounts'!$E:$F,2,0)</f>
        <v>IC Alloc Rev - S&amp;A (I82SAAlloc)</v>
      </c>
      <c r="CT32" s="32">
        <f t="shared" si="90"/>
        <v>429030</v>
      </c>
      <c r="CU32" s="32">
        <f t="shared" si="18"/>
        <v>9134</v>
      </c>
      <c r="CV32" s="34"/>
      <c r="CW32" s="34"/>
      <c r="CX32" s="32" t="str">
        <f t="shared" si="19"/>
        <v>EA</v>
      </c>
      <c r="CY32" s="32" t="str">
        <f>VLOOKUP(CT32,'ALL-Chart of Accounts'!$E:$F,2,0)</f>
        <v>IC Alloc Rev - S&amp;A (I82SAAlloc)</v>
      </c>
      <c r="CZ32" s="32">
        <f t="shared" si="91"/>
        <v>429030</v>
      </c>
      <c r="DA32" s="32">
        <f t="shared" si="20"/>
        <v>9134</v>
      </c>
      <c r="DB32" s="34"/>
      <c r="DC32" s="34"/>
      <c r="DD32" s="32" t="str">
        <f t="shared" si="21"/>
        <v>EA</v>
      </c>
      <c r="DE32" s="32" t="str">
        <f>VLOOKUP(CZ32,'ALL-Chart of Accounts'!$E:$F,2,0)</f>
        <v>IC Alloc Rev - S&amp;A (I82SAAlloc)</v>
      </c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</row>
    <row r="33" spans="2:139" x14ac:dyDescent="0.35">
      <c r="B33" s="47">
        <v>43468</v>
      </c>
      <c r="D33" s="46" t="s">
        <v>11498</v>
      </c>
      <c r="E33" s="22" t="str">
        <f t="shared" si="92"/>
        <v>IC Alloc</v>
      </c>
      <c r="F33" s="34" t="s">
        <v>11957</v>
      </c>
      <c r="G33" s="34" t="str">
        <f>IF(E33="IC Alloc","IC Allocation"&amp;"-"&amp;MID(M33,FIND("-",M33,1)+2,99),VLOOKUP(L33,'ALL-Unit Code 4'!W:AA,4,0))&amp;IFERROR("-"&amp;IF(E33="Intercompany",VLOOKUP(MID(F33,3,1),Ref!F:G,2,0)&amp;"-"&amp;MID(M33,FIND("-",M33,1)+2,99),VLOOKUP(MID(F33,3,4),Ref!F:G,2,0)),"")</f>
        <v>IC Allocation-Sandusky</v>
      </c>
      <c r="H33" s="32">
        <f t="shared" si="1"/>
        <v>124135</v>
      </c>
      <c r="I33" s="34"/>
      <c r="J33" s="34"/>
      <c r="K33" s="34"/>
      <c r="L33" s="32" t="str">
        <f>IFERROR(VLOOKUP(LEFT($F33,2),'ALL-Unit Code 4'!$W:$W,1,0),IFERROR(VLOOKUP(VALUE(RIGHT(H33,3)),Ref!I:J,2,0),VLOOKUP($D$1,Sites!$A:$B,2,0)))</f>
        <v>FC</v>
      </c>
      <c r="M33" s="32" t="str">
        <f>VLOOKUP(H33,'ALL-Chart of Accounts'!$E:$F,2,0)</f>
        <v>IC AR - Sandusky</v>
      </c>
      <c r="N33" s="34"/>
      <c r="O33" s="34"/>
      <c r="P33" s="34"/>
      <c r="Q33" s="34"/>
      <c r="R33" s="34"/>
      <c r="S33" s="34"/>
      <c r="T33" s="37">
        <v>429030</v>
      </c>
      <c r="U33" s="32">
        <f t="shared" si="87"/>
        <v>9135</v>
      </c>
      <c r="V33" s="34"/>
      <c r="W33" s="34"/>
      <c r="X33" s="32" t="str">
        <f t="shared" si="2"/>
        <v>FC</v>
      </c>
      <c r="Y33" s="32" t="str">
        <f>VLOOKUP(T33,'ALL-Chart of Accounts'!$E:$F,2,0)</f>
        <v>IC Alloc Rev - S&amp;A (I82SAAlloc)</v>
      </c>
      <c r="Z33" s="32">
        <f t="shared" si="3"/>
        <v>429030</v>
      </c>
      <c r="AA33" s="32">
        <f t="shared" si="4"/>
        <v>9135</v>
      </c>
      <c r="AB33" s="32">
        <f t="shared" si="5"/>
        <v>9999</v>
      </c>
      <c r="AC33" s="34"/>
      <c r="AD33" s="32" t="str">
        <f t="shared" si="6"/>
        <v>FC</v>
      </c>
      <c r="AE33" s="32" t="str">
        <f>VLOOKUP(Z33,'ALL-Chart of Accounts'!$E:$F,2,0)</f>
        <v>IC Alloc Rev - S&amp;A (I82SAAlloc)</v>
      </c>
      <c r="AF33" s="34"/>
      <c r="AG33" s="34"/>
      <c r="AH33" s="34"/>
      <c r="AI33" s="34"/>
      <c r="AJ33" s="34"/>
      <c r="AK33" s="34"/>
      <c r="AL33" s="32">
        <f t="shared" si="7"/>
        <v>429030</v>
      </c>
      <c r="AM33" s="32">
        <f t="shared" si="8"/>
        <v>9135</v>
      </c>
      <c r="AN33" s="32" t="str">
        <f t="shared" si="9"/>
        <v/>
      </c>
      <c r="AO33" s="34"/>
      <c r="AP33" s="32" t="str">
        <f t="shared" si="10"/>
        <v>FC</v>
      </c>
      <c r="AQ33" s="32" t="str">
        <f>VLOOKUP(AL33,'ALL-Chart of Accounts'!$E:$F,2,0)</f>
        <v>IC Alloc Rev - S&amp;A (I82SAAlloc)</v>
      </c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2">
        <f t="shared" si="11"/>
        <v>429030</v>
      </c>
      <c r="CC33" s="32">
        <f t="shared" si="12"/>
        <v>9135</v>
      </c>
      <c r="CD33" s="34"/>
      <c r="CE33" s="34"/>
      <c r="CF33" s="32" t="str">
        <f t="shared" si="13"/>
        <v>FC</v>
      </c>
      <c r="CG33" s="32" t="str">
        <f>VLOOKUP(CB33,'ALL-Chart of Accounts'!$E:$F,2,0)</f>
        <v>IC Alloc Rev - S&amp;A (I82SAAlloc)</v>
      </c>
      <c r="CH33" s="32">
        <f t="shared" si="88"/>
        <v>429030</v>
      </c>
      <c r="CI33" s="32">
        <f t="shared" si="14"/>
        <v>9135</v>
      </c>
      <c r="CJ33" s="34"/>
      <c r="CK33" s="34"/>
      <c r="CL33" s="32" t="str">
        <f t="shared" si="15"/>
        <v>FC</v>
      </c>
      <c r="CM33" s="32" t="str">
        <f>VLOOKUP(CH33,'ALL-Chart of Accounts'!$E:$F,2,0)</f>
        <v>IC Alloc Rev - S&amp;A (I82SAAlloc)</v>
      </c>
      <c r="CN33" s="32">
        <f t="shared" si="89"/>
        <v>429030</v>
      </c>
      <c r="CO33" s="32">
        <f t="shared" si="16"/>
        <v>9135</v>
      </c>
      <c r="CP33" s="34"/>
      <c r="CQ33" s="34"/>
      <c r="CR33" s="32" t="str">
        <f t="shared" si="17"/>
        <v>FC</v>
      </c>
      <c r="CS33" s="32" t="str">
        <f>VLOOKUP(CN33,'ALL-Chart of Accounts'!$E:$F,2,0)</f>
        <v>IC Alloc Rev - S&amp;A (I82SAAlloc)</v>
      </c>
      <c r="CT33" s="32">
        <f t="shared" si="90"/>
        <v>429030</v>
      </c>
      <c r="CU33" s="32">
        <f t="shared" si="18"/>
        <v>9135</v>
      </c>
      <c r="CV33" s="34"/>
      <c r="CW33" s="34"/>
      <c r="CX33" s="32" t="str">
        <f t="shared" si="19"/>
        <v>FC</v>
      </c>
      <c r="CY33" s="32" t="str">
        <f>VLOOKUP(CT33,'ALL-Chart of Accounts'!$E:$F,2,0)</f>
        <v>IC Alloc Rev - S&amp;A (I82SAAlloc)</v>
      </c>
      <c r="CZ33" s="32">
        <f t="shared" si="91"/>
        <v>429030</v>
      </c>
      <c r="DA33" s="32">
        <f t="shared" si="20"/>
        <v>9135</v>
      </c>
      <c r="DB33" s="34"/>
      <c r="DC33" s="34"/>
      <c r="DD33" s="32" t="str">
        <f t="shared" si="21"/>
        <v>FC</v>
      </c>
      <c r="DE33" s="32" t="str">
        <f>VLOOKUP(CZ33,'ALL-Chart of Accounts'!$E:$F,2,0)</f>
        <v>IC Alloc Rev - S&amp;A (I82SAAlloc)</v>
      </c>
      <c r="DF33" s="34"/>
      <c r="DG33" s="34"/>
      <c r="DH33" s="34"/>
      <c r="DI33" s="34"/>
      <c r="DJ33" s="34"/>
      <c r="DK33" s="34"/>
      <c r="DL33" s="34"/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</row>
    <row r="34" spans="2:139" x14ac:dyDescent="0.35">
      <c r="B34" s="47">
        <v>43468</v>
      </c>
      <c r="D34" s="46" t="s">
        <v>11498</v>
      </c>
      <c r="E34" s="22" t="str">
        <f t="shared" si="92"/>
        <v>IC Alloc</v>
      </c>
      <c r="F34" s="34" t="s">
        <v>11963</v>
      </c>
      <c r="G34" s="34" t="str">
        <f>IF(E34="IC Alloc","IC Allocation"&amp;"-"&amp;MID(M34,FIND("-",M34,1)+2,99),VLOOKUP(L34,'ALL-Unit Code 4'!W:AA,4,0))&amp;IFERROR("-"&amp;IF(E34="Intercompany",VLOOKUP(MID(F34,3,1),Ref!F:G,2,0)&amp;"-"&amp;MID(M34,FIND("-",M34,1)+2,99),VLOOKUP(MID(F34,3,4),Ref!F:G,2,0)),"")</f>
        <v>IC Allocation-Avure Technologies</v>
      </c>
      <c r="H34" s="32">
        <f t="shared" si="1"/>
        <v>124160</v>
      </c>
      <c r="I34" s="34"/>
      <c r="J34" s="34"/>
      <c r="K34" s="34"/>
      <c r="L34" s="32" t="str">
        <f>IFERROR(VLOOKUP(LEFT($F34,2),'ALL-Unit Code 4'!$W:$W,1,0),IFERROR(VLOOKUP(VALUE(RIGHT(H34,3)),Ref!I:J,2,0),VLOOKUP($D$1,Sites!$A:$B,2,0)))</f>
        <v>AV</v>
      </c>
      <c r="M34" s="32" t="str">
        <f>VLOOKUP(H34,'ALL-Chart of Accounts'!$E:$F,2,0)</f>
        <v>IC AR - Avure Technologies</v>
      </c>
      <c r="N34" s="34"/>
      <c r="O34" s="34"/>
      <c r="P34" s="34"/>
      <c r="Q34" s="34"/>
      <c r="R34" s="34"/>
      <c r="S34" s="34"/>
      <c r="T34" s="37">
        <v>429030</v>
      </c>
      <c r="U34" s="32">
        <f t="shared" si="87"/>
        <v>9160</v>
      </c>
      <c r="V34" s="34"/>
      <c r="W34" s="34"/>
      <c r="X34" s="32" t="str">
        <f t="shared" si="2"/>
        <v>AV</v>
      </c>
      <c r="Y34" s="32" t="str">
        <f>VLOOKUP(T34,'ALL-Chart of Accounts'!$E:$F,2,0)</f>
        <v>IC Alloc Rev - S&amp;A (I82SAAlloc)</v>
      </c>
      <c r="Z34" s="32">
        <f t="shared" si="3"/>
        <v>429030</v>
      </c>
      <c r="AA34" s="32">
        <f t="shared" si="4"/>
        <v>9160</v>
      </c>
      <c r="AB34" s="32">
        <f t="shared" si="5"/>
        <v>9999</v>
      </c>
      <c r="AC34" s="34"/>
      <c r="AD34" s="32" t="str">
        <f t="shared" si="6"/>
        <v>AV</v>
      </c>
      <c r="AE34" s="32" t="str">
        <f>VLOOKUP(Z34,'ALL-Chart of Accounts'!$E:$F,2,0)</f>
        <v>IC Alloc Rev - S&amp;A (I82SAAlloc)</v>
      </c>
      <c r="AF34" s="34"/>
      <c r="AG34" s="34"/>
      <c r="AH34" s="34"/>
      <c r="AI34" s="34"/>
      <c r="AJ34" s="34"/>
      <c r="AK34" s="34"/>
      <c r="AL34" s="32">
        <f t="shared" si="7"/>
        <v>429030</v>
      </c>
      <c r="AM34" s="32">
        <f t="shared" si="8"/>
        <v>9160</v>
      </c>
      <c r="AN34" s="32" t="str">
        <f t="shared" si="9"/>
        <v/>
      </c>
      <c r="AO34" s="34"/>
      <c r="AP34" s="32" t="str">
        <f t="shared" si="10"/>
        <v>AV</v>
      </c>
      <c r="AQ34" s="32" t="str">
        <f>VLOOKUP(AL34,'ALL-Chart of Accounts'!$E:$F,2,0)</f>
        <v>IC Alloc Rev - S&amp;A (I82SAAlloc)</v>
      </c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2">
        <f t="shared" si="11"/>
        <v>429030</v>
      </c>
      <c r="CC34" s="32">
        <f t="shared" si="12"/>
        <v>9160</v>
      </c>
      <c r="CD34" s="34"/>
      <c r="CE34" s="34"/>
      <c r="CF34" s="32" t="str">
        <f t="shared" si="13"/>
        <v>AV</v>
      </c>
      <c r="CG34" s="32" t="str">
        <f>VLOOKUP(CB34,'ALL-Chart of Accounts'!$E:$F,2,0)</f>
        <v>IC Alloc Rev - S&amp;A (I82SAAlloc)</v>
      </c>
      <c r="CH34" s="32">
        <f t="shared" si="88"/>
        <v>429030</v>
      </c>
      <c r="CI34" s="32">
        <f t="shared" si="14"/>
        <v>9160</v>
      </c>
      <c r="CJ34" s="34"/>
      <c r="CK34" s="34"/>
      <c r="CL34" s="32" t="str">
        <f t="shared" si="15"/>
        <v>AV</v>
      </c>
      <c r="CM34" s="32" t="str">
        <f>VLOOKUP(CH34,'ALL-Chart of Accounts'!$E:$F,2,0)</f>
        <v>IC Alloc Rev - S&amp;A (I82SAAlloc)</v>
      </c>
      <c r="CN34" s="32">
        <f t="shared" si="89"/>
        <v>429030</v>
      </c>
      <c r="CO34" s="32">
        <f t="shared" si="16"/>
        <v>9160</v>
      </c>
      <c r="CP34" s="34"/>
      <c r="CQ34" s="34"/>
      <c r="CR34" s="32" t="str">
        <f t="shared" si="17"/>
        <v>AV</v>
      </c>
      <c r="CS34" s="32" t="str">
        <f>VLOOKUP(CN34,'ALL-Chart of Accounts'!$E:$F,2,0)</f>
        <v>IC Alloc Rev - S&amp;A (I82SAAlloc)</v>
      </c>
      <c r="CT34" s="32">
        <f t="shared" si="90"/>
        <v>429030</v>
      </c>
      <c r="CU34" s="32">
        <f t="shared" si="18"/>
        <v>9160</v>
      </c>
      <c r="CV34" s="34"/>
      <c r="CW34" s="34"/>
      <c r="CX34" s="32" t="str">
        <f t="shared" si="19"/>
        <v>AV</v>
      </c>
      <c r="CY34" s="32" t="str">
        <f>VLOOKUP(CT34,'ALL-Chart of Accounts'!$E:$F,2,0)</f>
        <v>IC Alloc Rev - S&amp;A (I82SAAlloc)</v>
      </c>
      <c r="CZ34" s="32">
        <f t="shared" si="91"/>
        <v>429030</v>
      </c>
      <c r="DA34" s="32">
        <f t="shared" si="20"/>
        <v>9160</v>
      </c>
      <c r="DB34" s="34"/>
      <c r="DC34" s="34"/>
      <c r="DD34" s="32" t="str">
        <f t="shared" si="21"/>
        <v>AV</v>
      </c>
      <c r="DE34" s="32" t="str">
        <f>VLOOKUP(CZ34,'ALL-Chart of Accounts'!$E:$F,2,0)</f>
        <v>IC Alloc Rev - S&amp;A (I82SAAlloc)</v>
      </c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</row>
    <row r="35" spans="2:139" x14ac:dyDescent="0.35">
      <c r="B35" s="47">
        <v>43468</v>
      </c>
      <c r="D35" s="46" t="s">
        <v>11498</v>
      </c>
      <c r="E35" s="22" t="str">
        <f t="shared" si="92"/>
        <v>IC Alloc</v>
      </c>
      <c r="F35" s="34" t="s">
        <v>12069</v>
      </c>
      <c r="G35" s="34" t="str">
        <f>IF(E35="IC Alloc","IC Allocation"&amp;"-"&amp;MID(M35,FIND("-",M35,1)+2,99),VLOOKUP(L35,'ALL-Unit Code 4'!W:AA,4,0))&amp;IFERROR("-"&amp;IF(E35="Intercompany",VLOOKUP(MID(F35,3,1),Ref!F:G,2,0)&amp;"-"&amp;MID(M35,FIND("-",M35,1)+2,99),VLOOKUP(MID(F35,3,4),Ref!F:G,2,0)),"")</f>
        <v>IC Allocation-Brazil</v>
      </c>
      <c r="H35" s="32">
        <f t="shared" ref="H35:H53" si="93">IF(ISERROR(VALUE(RIGHT($F35,3))),112400,VALUE("124"&amp;RIGHT($F35,3)))</f>
        <v>124320</v>
      </c>
      <c r="I35" s="34"/>
      <c r="J35" s="34"/>
      <c r="K35" s="34"/>
      <c r="L35" s="32" t="str">
        <f>IFERROR(VLOOKUP(LEFT($F35,2),'ALL-Unit Code 4'!$W:$W,1,0),IFERROR(VLOOKUP(VALUE(RIGHT(H35,3)),Ref!I:J,2,0),VLOOKUP($D$1,Sites!$A:$B,2,0)))</f>
        <v>FC</v>
      </c>
      <c r="M35" s="32" t="str">
        <f>VLOOKUP(H35,'ALL-Chart of Accounts'!$E:$F,2,0)</f>
        <v>IC AR - Brazil</v>
      </c>
      <c r="N35" s="34"/>
      <c r="O35" s="34"/>
      <c r="P35" s="34"/>
      <c r="Q35" s="34"/>
      <c r="R35" s="34"/>
      <c r="S35" s="34"/>
      <c r="T35" s="37">
        <v>429030</v>
      </c>
      <c r="U35" s="32">
        <f t="shared" si="87"/>
        <v>9320</v>
      </c>
      <c r="V35" s="34"/>
      <c r="W35" s="34"/>
      <c r="X35" s="32" t="str">
        <f t="shared" ref="X35:X53" si="94">$L35</f>
        <v>FC</v>
      </c>
      <c r="Y35" s="32" t="str">
        <f>VLOOKUP(T35,'ALL-Chart of Accounts'!$E:$F,2,0)</f>
        <v>IC Alloc Rev - S&amp;A (I82SAAlloc)</v>
      </c>
      <c r="Z35" s="32">
        <f t="shared" ref="Z35:Z38" si="95">T35</f>
        <v>429030</v>
      </c>
      <c r="AA35" s="32">
        <f t="shared" ref="AA35:AA38" si="96">IF(U35="","",U35)</f>
        <v>9320</v>
      </c>
      <c r="AB35" s="32">
        <f t="shared" ref="AB35:AB38" si="97">IF(LEFT(Z35,1)="4",9999,"")</f>
        <v>9999</v>
      </c>
      <c r="AC35" s="34"/>
      <c r="AD35" s="32" t="str">
        <f t="shared" ref="AD35:AD53" si="98">$L35</f>
        <v>FC</v>
      </c>
      <c r="AE35" s="32" t="str">
        <f>VLOOKUP(Z35,'ALL-Chart of Accounts'!$E:$F,2,0)</f>
        <v>IC Alloc Rev - S&amp;A (I82SAAlloc)</v>
      </c>
      <c r="AF35" s="34"/>
      <c r="AG35" s="34"/>
      <c r="AH35" s="34"/>
      <c r="AI35" s="34"/>
      <c r="AJ35" s="34"/>
      <c r="AK35" s="34"/>
      <c r="AL35" s="32">
        <f t="shared" ref="AL35:AL38" si="99">IF(T35="","",T35)</f>
        <v>429030</v>
      </c>
      <c r="AM35" s="32">
        <f t="shared" ref="AM35:AM38" si="100">IF(U35="","",U35)</f>
        <v>9320</v>
      </c>
      <c r="AN35" s="32" t="str">
        <f t="shared" ref="AN35:AN38" si="101">IF(V35="","",V35)</f>
        <v/>
      </c>
      <c r="AO35" s="34"/>
      <c r="AP35" s="32" t="str">
        <f t="shared" ref="AP35:AP53" si="102">$L35</f>
        <v>FC</v>
      </c>
      <c r="AQ35" s="32" t="str">
        <f>VLOOKUP(AL35,'ALL-Chart of Accounts'!$E:$F,2,0)</f>
        <v>IC Alloc Rev - S&amp;A (I82SAAlloc)</v>
      </c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2">
        <f t="shared" si="11"/>
        <v>429030</v>
      </c>
      <c r="CC35" s="32">
        <f t="shared" ref="CC35:CC53" si="103">IF($U35="","",$U35)</f>
        <v>9320</v>
      </c>
      <c r="CD35" s="34"/>
      <c r="CE35" s="34"/>
      <c r="CF35" s="32" t="str">
        <f t="shared" ref="CF35:CF53" si="104">$L35</f>
        <v>FC</v>
      </c>
      <c r="CG35" s="32" t="str">
        <f>VLOOKUP(CB35,'ALL-Chart of Accounts'!$E:$F,2,0)</f>
        <v>IC Alloc Rev - S&amp;A (I82SAAlloc)</v>
      </c>
      <c r="CH35" s="32">
        <f t="shared" si="88"/>
        <v>429030</v>
      </c>
      <c r="CI35" s="32">
        <f t="shared" ref="CI35:CI53" si="105">IF($U35="","",$U35)</f>
        <v>9320</v>
      </c>
      <c r="CJ35" s="34"/>
      <c r="CK35" s="34"/>
      <c r="CL35" s="32" t="str">
        <f t="shared" ref="CL35:CL53" si="106">$L35</f>
        <v>FC</v>
      </c>
      <c r="CM35" s="32" t="str">
        <f>VLOOKUP(CH35,'ALL-Chart of Accounts'!$E:$F,2,0)</f>
        <v>IC Alloc Rev - S&amp;A (I82SAAlloc)</v>
      </c>
      <c r="CN35" s="32">
        <f t="shared" si="89"/>
        <v>429030</v>
      </c>
      <c r="CO35" s="32">
        <f t="shared" ref="CO35:CO53" si="107">IF($U35="","",$U35)</f>
        <v>9320</v>
      </c>
      <c r="CP35" s="34"/>
      <c r="CQ35" s="34"/>
      <c r="CR35" s="32" t="str">
        <f t="shared" ref="CR35:CR53" si="108">$L35</f>
        <v>FC</v>
      </c>
      <c r="CS35" s="32" t="str">
        <f>VLOOKUP(CN35,'ALL-Chart of Accounts'!$E:$F,2,0)</f>
        <v>IC Alloc Rev - S&amp;A (I82SAAlloc)</v>
      </c>
      <c r="CT35" s="32">
        <f t="shared" si="90"/>
        <v>429030</v>
      </c>
      <c r="CU35" s="32">
        <f t="shared" ref="CU35:CU53" si="109">IF($U35="","",$U35)</f>
        <v>9320</v>
      </c>
      <c r="CV35" s="34"/>
      <c r="CW35" s="34"/>
      <c r="CX35" s="32" t="str">
        <f t="shared" ref="CX35:CX53" si="110">$L35</f>
        <v>FC</v>
      </c>
      <c r="CY35" s="32" t="str">
        <f>VLOOKUP(CT35,'ALL-Chart of Accounts'!$E:$F,2,0)</f>
        <v>IC Alloc Rev - S&amp;A (I82SAAlloc)</v>
      </c>
      <c r="CZ35" s="32">
        <f t="shared" si="91"/>
        <v>429030</v>
      </c>
      <c r="DA35" s="32">
        <f t="shared" ref="DA35:DA53" si="111">IF($U35="","",$U35)</f>
        <v>9320</v>
      </c>
      <c r="DB35" s="34"/>
      <c r="DC35" s="34"/>
      <c r="DD35" s="32" t="str">
        <f t="shared" ref="DD35:DD53" si="112">$L35</f>
        <v>FC</v>
      </c>
      <c r="DE35" s="32" t="str">
        <f>VLOOKUP(CZ35,'ALL-Chart of Accounts'!$E:$F,2,0)</f>
        <v>IC Alloc Rev - S&amp;A (I82SAAlloc)</v>
      </c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</row>
    <row r="36" spans="2:139" x14ac:dyDescent="0.35">
      <c r="B36" s="47">
        <v>43468</v>
      </c>
      <c r="D36" s="46" t="s">
        <v>11498</v>
      </c>
      <c r="E36" s="22" t="str">
        <f t="shared" si="92"/>
        <v>IC Alloc</v>
      </c>
      <c r="F36" s="34" t="s">
        <v>11958</v>
      </c>
      <c r="G36" s="34" t="str">
        <f>IF(E36="IC Alloc","IC Allocation"&amp;"-"&amp;MID(M36,FIND("-",M36,1)+2,99),VLOOKUP(L36,'ALL-Unit Code 4'!W:AA,4,0))&amp;IFERROR("-"&amp;IF(E36="Intercompany",VLOOKUP(MID(F36,3,1),Ref!F:G,2,0)&amp;"-"&amp;MID(M36,FIND("-",M36,1)+2,99),VLOOKUP(MID(F36,3,4),Ref!F:G,2,0)),"")</f>
        <v>IC Allocation-Sweden</v>
      </c>
      <c r="H36" s="32">
        <f t="shared" si="93"/>
        <v>124400</v>
      </c>
      <c r="I36" s="34"/>
      <c r="J36" s="34"/>
      <c r="K36" s="34"/>
      <c r="L36" s="32" t="str">
        <f>IFERROR(VLOOKUP(LEFT($F36,2),'ALL-Unit Code 4'!$W:$W,1,0),IFERROR(VLOOKUP(VALUE(RIGHT(H36,3)),Ref!I:J,2,0),VLOOKUP($D$1,Sites!$A:$B,2,0)))</f>
        <v>FC</v>
      </c>
      <c r="M36" s="32" t="str">
        <f>VLOOKUP(H36,'ALL-Chart of Accounts'!$E:$F,2,0)</f>
        <v>IC AR - Sweden</v>
      </c>
      <c r="N36" s="34"/>
      <c r="O36" s="34"/>
      <c r="P36" s="34"/>
      <c r="Q36" s="34"/>
      <c r="R36" s="34"/>
      <c r="S36" s="34"/>
      <c r="T36" s="37">
        <v>429030</v>
      </c>
      <c r="U36" s="32">
        <f t="shared" si="87"/>
        <v>9400</v>
      </c>
      <c r="V36" s="34"/>
      <c r="W36" s="34"/>
      <c r="X36" s="32" t="str">
        <f t="shared" si="94"/>
        <v>FC</v>
      </c>
      <c r="Y36" s="32" t="str">
        <f>VLOOKUP(T36,'ALL-Chart of Accounts'!$E:$F,2,0)</f>
        <v>IC Alloc Rev - S&amp;A (I82SAAlloc)</v>
      </c>
      <c r="Z36" s="32">
        <f t="shared" si="95"/>
        <v>429030</v>
      </c>
      <c r="AA36" s="32">
        <f t="shared" si="96"/>
        <v>9400</v>
      </c>
      <c r="AB36" s="32">
        <f t="shared" si="97"/>
        <v>9999</v>
      </c>
      <c r="AC36" s="34"/>
      <c r="AD36" s="32" t="str">
        <f t="shared" si="98"/>
        <v>FC</v>
      </c>
      <c r="AE36" s="32" t="str">
        <f>VLOOKUP(Z36,'ALL-Chart of Accounts'!$E:$F,2,0)</f>
        <v>IC Alloc Rev - S&amp;A (I82SAAlloc)</v>
      </c>
      <c r="AF36" s="34"/>
      <c r="AG36" s="34"/>
      <c r="AH36" s="34"/>
      <c r="AI36" s="34"/>
      <c r="AJ36" s="34"/>
      <c r="AK36" s="34"/>
      <c r="AL36" s="32">
        <f t="shared" si="99"/>
        <v>429030</v>
      </c>
      <c r="AM36" s="32">
        <f t="shared" si="100"/>
        <v>9400</v>
      </c>
      <c r="AN36" s="32" t="str">
        <f t="shared" si="101"/>
        <v/>
      </c>
      <c r="AO36" s="34"/>
      <c r="AP36" s="32" t="str">
        <f t="shared" si="102"/>
        <v>FC</v>
      </c>
      <c r="AQ36" s="32" t="str">
        <f>VLOOKUP(AL36,'ALL-Chart of Accounts'!$E:$F,2,0)</f>
        <v>IC Alloc Rev - S&amp;A (I82SAAlloc)</v>
      </c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2">
        <f t="shared" si="11"/>
        <v>429030</v>
      </c>
      <c r="CC36" s="32">
        <f t="shared" si="103"/>
        <v>9400</v>
      </c>
      <c r="CD36" s="34"/>
      <c r="CE36" s="34"/>
      <c r="CF36" s="32" t="str">
        <f t="shared" si="104"/>
        <v>FC</v>
      </c>
      <c r="CG36" s="32" t="str">
        <f>VLOOKUP(CB36,'ALL-Chart of Accounts'!$E:$F,2,0)</f>
        <v>IC Alloc Rev - S&amp;A (I82SAAlloc)</v>
      </c>
      <c r="CH36" s="32">
        <f t="shared" si="88"/>
        <v>429030</v>
      </c>
      <c r="CI36" s="32">
        <f t="shared" si="105"/>
        <v>9400</v>
      </c>
      <c r="CJ36" s="34"/>
      <c r="CK36" s="34"/>
      <c r="CL36" s="32" t="str">
        <f t="shared" si="106"/>
        <v>FC</v>
      </c>
      <c r="CM36" s="32" t="str">
        <f>VLOOKUP(CH36,'ALL-Chart of Accounts'!$E:$F,2,0)</f>
        <v>IC Alloc Rev - S&amp;A (I82SAAlloc)</v>
      </c>
      <c r="CN36" s="32">
        <f t="shared" si="89"/>
        <v>429030</v>
      </c>
      <c r="CO36" s="32">
        <f t="shared" si="107"/>
        <v>9400</v>
      </c>
      <c r="CP36" s="34"/>
      <c r="CQ36" s="34"/>
      <c r="CR36" s="32" t="str">
        <f t="shared" si="108"/>
        <v>FC</v>
      </c>
      <c r="CS36" s="32" t="str">
        <f>VLOOKUP(CN36,'ALL-Chart of Accounts'!$E:$F,2,0)</f>
        <v>IC Alloc Rev - S&amp;A (I82SAAlloc)</v>
      </c>
      <c r="CT36" s="32">
        <f t="shared" si="90"/>
        <v>429030</v>
      </c>
      <c r="CU36" s="32">
        <f t="shared" si="109"/>
        <v>9400</v>
      </c>
      <c r="CV36" s="34"/>
      <c r="CW36" s="34"/>
      <c r="CX36" s="32" t="str">
        <f t="shared" si="110"/>
        <v>FC</v>
      </c>
      <c r="CY36" s="32" t="str">
        <f>VLOOKUP(CT36,'ALL-Chart of Accounts'!$E:$F,2,0)</f>
        <v>IC Alloc Rev - S&amp;A (I82SAAlloc)</v>
      </c>
      <c r="CZ36" s="32">
        <f t="shared" si="91"/>
        <v>429030</v>
      </c>
      <c r="DA36" s="32">
        <f t="shared" si="111"/>
        <v>9400</v>
      </c>
      <c r="DB36" s="34"/>
      <c r="DC36" s="34"/>
      <c r="DD36" s="32" t="str">
        <f t="shared" si="112"/>
        <v>FC</v>
      </c>
      <c r="DE36" s="32" t="str">
        <f>VLOOKUP(CZ36,'ALL-Chart of Accounts'!$E:$F,2,0)</f>
        <v>IC Alloc Rev - S&amp;A (I82SAAlloc)</v>
      </c>
      <c r="DF36" s="34"/>
      <c r="DG36" s="34"/>
      <c r="DH36" s="34"/>
      <c r="DI36" s="34"/>
      <c r="DJ36" s="34"/>
      <c r="DK36" s="34"/>
      <c r="DL36" s="34"/>
      <c r="DM36" s="34"/>
      <c r="DN36" s="34"/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  <c r="EB36" s="34"/>
      <c r="EC36" s="34"/>
      <c r="ED36" s="34"/>
      <c r="EE36" s="34"/>
      <c r="EF36" s="34"/>
      <c r="EG36" s="34"/>
      <c r="EH36" s="34"/>
      <c r="EI36" s="34"/>
    </row>
    <row r="37" spans="2:139" x14ac:dyDescent="0.35">
      <c r="B37" s="47">
        <v>43468</v>
      </c>
      <c r="D37" s="46" t="s">
        <v>11498</v>
      </c>
      <c r="E37" s="22" t="str">
        <f t="shared" si="92"/>
        <v>IC Alloc</v>
      </c>
      <c r="F37" s="34" t="s">
        <v>11959</v>
      </c>
      <c r="G37" s="34" t="str">
        <f>IF(E37="IC Alloc","IC Allocation"&amp;"-"&amp;MID(M37,FIND("-",M37,1)+2,99),VLOOKUP(L37,'ALL-Unit Code 4'!W:AA,4,0))&amp;IFERROR("-"&amp;IF(E37="Intercompany",VLOOKUP(MID(F37,3,1),Ref!F:G,2,0)&amp;"-"&amp;MID(M37,FIND("-",M37,1)+2,99),VLOOKUP(MID(F37,3,4),Ref!F:G,2,0)),"")</f>
        <v>IC Allocation-Belgium</v>
      </c>
      <c r="H37" s="32">
        <f t="shared" si="93"/>
        <v>124415</v>
      </c>
      <c r="I37" s="34"/>
      <c r="J37" s="34"/>
      <c r="K37" s="34"/>
      <c r="L37" s="32" t="str">
        <f>IFERROR(VLOOKUP(LEFT($F37,2),'ALL-Unit Code 4'!$W:$W,1,0),IFERROR(VLOOKUP(VALUE(RIGHT(H37,3)),Ref!I:J,2,0),VLOOKUP($D$1,Sites!$A:$B,2,0)))</f>
        <v>CN</v>
      </c>
      <c r="M37" s="32" t="str">
        <f>VLOOKUP(H37,'ALL-Chart of Accounts'!$E:$F,2,0)</f>
        <v>IC AR - Belgium</v>
      </c>
      <c r="N37" s="34"/>
      <c r="O37" s="34"/>
      <c r="P37" s="34"/>
      <c r="Q37" s="34"/>
      <c r="R37" s="34"/>
      <c r="S37" s="34"/>
      <c r="T37" s="37">
        <v>429030</v>
      </c>
      <c r="U37" s="32">
        <f t="shared" si="87"/>
        <v>9415</v>
      </c>
      <c r="V37" s="34"/>
      <c r="W37" s="34"/>
      <c r="X37" s="32" t="str">
        <f t="shared" si="94"/>
        <v>CN</v>
      </c>
      <c r="Y37" s="32" t="str">
        <f>VLOOKUP(T37,'ALL-Chart of Accounts'!$E:$F,2,0)</f>
        <v>IC Alloc Rev - S&amp;A (I82SAAlloc)</v>
      </c>
      <c r="Z37" s="32">
        <f t="shared" si="95"/>
        <v>429030</v>
      </c>
      <c r="AA37" s="32">
        <f t="shared" si="96"/>
        <v>9415</v>
      </c>
      <c r="AB37" s="32">
        <f t="shared" si="97"/>
        <v>9999</v>
      </c>
      <c r="AC37" s="34"/>
      <c r="AD37" s="32" t="str">
        <f t="shared" si="98"/>
        <v>CN</v>
      </c>
      <c r="AE37" s="32" t="str">
        <f>VLOOKUP(Z37,'ALL-Chart of Accounts'!$E:$F,2,0)</f>
        <v>IC Alloc Rev - S&amp;A (I82SAAlloc)</v>
      </c>
      <c r="AF37" s="34"/>
      <c r="AG37" s="34"/>
      <c r="AH37" s="34"/>
      <c r="AI37" s="34"/>
      <c r="AJ37" s="34"/>
      <c r="AK37" s="34"/>
      <c r="AL37" s="32">
        <f t="shared" si="99"/>
        <v>429030</v>
      </c>
      <c r="AM37" s="32">
        <f t="shared" si="100"/>
        <v>9415</v>
      </c>
      <c r="AN37" s="32" t="str">
        <f t="shared" si="101"/>
        <v/>
      </c>
      <c r="AO37" s="34"/>
      <c r="AP37" s="32" t="str">
        <f t="shared" si="102"/>
        <v>CN</v>
      </c>
      <c r="AQ37" s="32" t="str">
        <f>VLOOKUP(AL37,'ALL-Chart of Accounts'!$E:$F,2,0)</f>
        <v>IC Alloc Rev - S&amp;A (I82SAAlloc)</v>
      </c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2">
        <f t="shared" si="11"/>
        <v>429030</v>
      </c>
      <c r="CC37" s="32">
        <f t="shared" si="103"/>
        <v>9415</v>
      </c>
      <c r="CD37" s="34"/>
      <c r="CE37" s="34"/>
      <c r="CF37" s="32" t="str">
        <f t="shared" si="104"/>
        <v>CN</v>
      </c>
      <c r="CG37" s="32" t="str">
        <f>VLOOKUP(CB37,'ALL-Chart of Accounts'!$E:$F,2,0)</f>
        <v>IC Alloc Rev - S&amp;A (I82SAAlloc)</v>
      </c>
      <c r="CH37" s="32">
        <f t="shared" si="88"/>
        <v>429030</v>
      </c>
      <c r="CI37" s="32">
        <f t="shared" si="105"/>
        <v>9415</v>
      </c>
      <c r="CJ37" s="34"/>
      <c r="CK37" s="34"/>
      <c r="CL37" s="32" t="str">
        <f t="shared" si="106"/>
        <v>CN</v>
      </c>
      <c r="CM37" s="32" t="str">
        <f>VLOOKUP(CH37,'ALL-Chart of Accounts'!$E:$F,2,0)</f>
        <v>IC Alloc Rev - S&amp;A (I82SAAlloc)</v>
      </c>
      <c r="CN37" s="32">
        <f t="shared" si="89"/>
        <v>429030</v>
      </c>
      <c r="CO37" s="32">
        <f t="shared" si="107"/>
        <v>9415</v>
      </c>
      <c r="CP37" s="34"/>
      <c r="CQ37" s="34"/>
      <c r="CR37" s="32" t="str">
        <f t="shared" si="108"/>
        <v>CN</v>
      </c>
      <c r="CS37" s="32" t="str">
        <f>VLOOKUP(CN37,'ALL-Chart of Accounts'!$E:$F,2,0)</f>
        <v>IC Alloc Rev - S&amp;A (I82SAAlloc)</v>
      </c>
      <c r="CT37" s="32">
        <f t="shared" si="90"/>
        <v>429030</v>
      </c>
      <c r="CU37" s="32">
        <f t="shared" si="109"/>
        <v>9415</v>
      </c>
      <c r="CV37" s="34"/>
      <c r="CW37" s="34"/>
      <c r="CX37" s="32" t="str">
        <f t="shared" si="110"/>
        <v>CN</v>
      </c>
      <c r="CY37" s="32" t="str">
        <f>VLOOKUP(CT37,'ALL-Chart of Accounts'!$E:$F,2,0)</f>
        <v>IC Alloc Rev - S&amp;A (I82SAAlloc)</v>
      </c>
      <c r="CZ37" s="32">
        <f t="shared" si="91"/>
        <v>429030</v>
      </c>
      <c r="DA37" s="32">
        <f t="shared" si="111"/>
        <v>9415</v>
      </c>
      <c r="DB37" s="34"/>
      <c r="DC37" s="34"/>
      <c r="DD37" s="32" t="str">
        <f t="shared" si="112"/>
        <v>CN</v>
      </c>
      <c r="DE37" s="32" t="str">
        <f>VLOOKUP(CZ37,'ALL-Chart of Accounts'!$E:$F,2,0)</f>
        <v>IC Alloc Rev - S&amp;A (I82SAAlloc)</v>
      </c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</row>
    <row r="38" spans="2:139" x14ac:dyDescent="0.35">
      <c r="B38" s="47">
        <v>43468</v>
      </c>
      <c r="D38" s="46" t="s">
        <v>11498</v>
      </c>
      <c r="E38" s="22" t="str">
        <f t="shared" si="92"/>
        <v>IC Alloc</v>
      </c>
      <c r="F38" s="34" t="s">
        <v>11960</v>
      </c>
      <c r="G38" s="34" t="str">
        <f>IF(E38="IC Alloc","IC Allocation"&amp;"-"&amp;MID(M38,FIND("-",M38,1)+2,99),VLOOKUP(L38,'ALL-Unit Code 4'!W:AA,4,0))&amp;IFERROR("-"&amp;IF(E38="Intercompany",VLOOKUP(MID(F38,3,1),Ref!F:G,2,0)&amp;"-"&amp;MID(M38,FIND("-",M38,1)+2,99),VLOOKUP(MID(F38,3,4),Ref!F:G,2,0)),"")</f>
        <v>IC Allocation-Italy</v>
      </c>
      <c r="H38" s="32">
        <f t="shared" si="93"/>
        <v>124420</v>
      </c>
      <c r="I38" s="34"/>
      <c r="J38" s="34"/>
      <c r="K38" s="34"/>
      <c r="L38" s="32" t="str">
        <f>IFERROR(VLOOKUP(LEFT($F38,2),'ALL-Unit Code 4'!$W:$W,1,0),IFERROR(VLOOKUP(VALUE(RIGHT(H38,3)),Ref!I:J,2,0),VLOOKUP($D$1,Sites!$A:$B,2,0)))</f>
        <v>EA</v>
      </c>
      <c r="M38" s="32" t="str">
        <f>VLOOKUP(H38,'ALL-Chart of Accounts'!$E:$F,2,0)</f>
        <v>IC AR - Italy</v>
      </c>
      <c r="N38" s="34"/>
      <c r="O38" s="34"/>
      <c r="P38" s="34"/>
      <c r="Q38" s="34"/>
      <c r="R38" s="34"/>
      <c r="S38" s="34"/>
      <c r="T38" s="37">
        <v>429030</v>
      </c>
      <c r="U38" s="32">
        <f t="shared" si="87"/>
        <v>9420</v>
      </c>
      <c r="V38" s="34"/>
      <c r="W38" s="34"/>
      <c r="X38" s="32" t="str">
        <f t="shared" si="94"/>
        <v>EA</v>
      </c>
      <c r="Y38" s="32" t="str">
        <f>VLOOKUP(T38,'ALL-Chart of Accounts'!$E:$F,2,0)</f>
        <v>IC Alloc Rev - S&amp;A (I82SAAlloc)</v>
      </c>
      <c r="Z38" s="32">
        <f t="shared" si="95"/>
        <v>429030</v>
      </c>
      <c r="AA38" s="32">
        <f t="shared" si="96"/>
        <v>9420</v>
      </c>
      <c r="AB38" s="32">
        <f t="shared" si="97"/>
        <v>9999</v>
      </c>
      <c r="AC38" s="34"/>
      <c r="AD38" s="32" t="str">
        <f t="shared" si="98"/>
        <v>EA</v>
      </c>
      <c r="AE38" s="32" t="str">
        <f>VLOOKUP(Z38,'ALL-Chart of Accounts'!$E:$F,2,0)</f>
        <v>IC Alloc Rev - S&amp;A (I82SAAlloc)</v>
      </c>
      <c r="AF38" s="34"/>
      <c r="AG38" s="34"/>
      <c r="AH38" s="34"/>
      <c r="AI38" s="34"/>
      <c r="AJ38" s="34"/>
      <c r="AK38" s="34"/>
      <c r="AL38" s="32">
        <f t="shared" si="99"/>
        <v>429030</v>
      </c>
      <c r="AM38" s="32">
        <f t="shared" si="100"/>
        <v>9420</v>
      </c>
      <c r="AN38" s="32" t="str">
        <f t="shared" si="101"/>
        <v/>
      </c>
      <c r="AO38" s="34"/>
      <c r="AP38" s="32" t="str">
        <f t="shared" si="102"/>
        <v>EA</v>
      </c>
      <c r="AQ38" s="32" t="str">
        <f>VLOOKUP(AL38,'ALL-Chart of Accounts'!$E:$F,2,0)</f>
        <v>IC Alloc Rev - S&amp;A (I82SAAlloc)</v>
      </c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2">
        <f t="shared" si="11"/>
        <v>429030</v>
      </c>
      <c r="CC38" s="32">
        <f t="shared" si="103"/>
        <v>9420</v>
      </c>
      <c r="CD38" s="34"/>
      <c r="CE38" s="34"/>
      <c r="CF38" s="32" t="str">
        <f t="shared" si="104"/>
        <v>EA</v>
      </c>
      <c r="CG38" s="32" t="str">
        <f>VLOOKUP(CB38,'ALL-Chart of Accounts'!$E:$F,2,0)</f>
        <v>IC Alloc Rev - S&amp;A (I82SAAlloc)</v>
      </c>
      <c r="CH38" s="32">
        <f t="shared" si="88"/>
        <v>429030</v>
      </c>
      <c r="CI38" s="32">
        <f t="shared" si="105"/>
        <v>9420</v>
      </c>
      <c r="CJ38" s="34"/>
      <c r="CK38" s="34"/>
      <c r="CL38" s="32" t="str">
        <f t="shared" si="106"/>
        <v>EA</v>
      </c>
      <c r="CM38" s="32" t="str">
        <f>VLOOKUP(CH38,'ALL-Chart of Accounts'!$E:$F,2,0)</f>
        <v>IC Alloc Rev - S&amp;A (I82SAAlloc)</v>
      </c>
      <c r="CN38" s="32">
        <f t="shared" si="89"/>
        <v>429030</v>
      </c>
      <c r="CO38" s="32">
        <f t="shared" si="107"/>
        <v>9420</v>
      </c>
      <c r="CP38" s="34"/>
      <c r="CQ38" s="34"/>
      <c r="CR38" s="32" t="str">
        <f t="shared" si="108"/>
        <v>EA</v>
      </c>
      <c r="CS38" s="32" t="str">
        <f>VLOOKUP(CN38,'ALL-Chart of Accounts'!$E:$F,2,0)</f>
        <v>IC Alloc Rev - S&amp;A (I82SAAlloc)</v>
      </c>
      <c r="CT38" s="32">
        <f t="shared" si="90"/>
        <v>429030</v>
      </c>
      <c r="CU38" s="32">
        <f t="shared" si="109"/>
        <v>9420</v>
      </c>
      <c r="CV38" s="34"/>
      <c r="CW38" s="34"/>
      <c r="CX38" s="32" t="str">
        <f t="shared" si="110"/>
        <v>EA</v>
      </c>
      <c r="CY38" s="32" t="str">
        <f>VLOOKUP(CT38,'ALL-Chart of Accounts'!$E:$F,2,0)</f>
        <v>IC Alloc Rev - S&amp;A (I82SAAlloc)</v>
      </c>
      <c r="CZ38" s="32">
        <f t="shared" si="91"/>
        <v>429030</v>
      </c>
      <c r="DA38" s="32">
        <f t="shared" si="111"/>
        <v>9420</v>
      </c>
      <c r="DB38" s="34"/>
      <c r="DC38" s="34"/>
      <c r="DD38" s="32" t="str">
        <f t="shared" si="112"/>
        <v>EA</v>
      </c>
      <c r="DE38" s="32" t="str">
        <f>VLOOKUP(CZ38,'ALL-Chart of Accounts'!$E:$F,2,0)</f>
        <v>IC Alloc Rev - S&amp;A (I82SAAlloc)</v>
      </c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</row>
    <row r="39" spans="2:139" x14ac:dyDescent="0.35">
      <c r="B39" s="47">
        <v>43468</v>
      </c>
      <c r="D39" s="46" t="s">
        <v>11498</v>
      </c>
      <c r="E39" s="22" t="str">
        <f t="shared" si="92"/>
        <v>IC Alloc</v>
      </c>
      <c r="F39" s="34" t="s">
        <v>11961</v>
      </c>
      <c r="G39" s="34" t="str">
        <f>IF(E39="IC Alloc","IC Allocation"&amp;"-"&amp;MID(M39,FIND("-",M39,1)+2,99),VLOOKUP(L39,'ALL-Unit Code 4'!W:AA,4,0))&amp;IFERROR("-"&amp;IF(E39="Intercompany",VLOOKUP(MID(F39,3,1),Ref!F:G,2,0)&amp;"-"&amp;MID(M39,FIND("-",M39,1)+2,99),VLOOKUP(MID(F39,3,4),Ref!F:G,2,0)),"")</f>
        <v>IC Allocation-BB Systems BV Netherlands</v>
      </c>
      <c r="H39" s="32">
        <f t="shared" si="93"/>
        <v>124438</v>
      </c>
      <c r="I39" s="34"/>
      <c r="J39" s="34"/>
      <c r="K39" s="34"/>
      <c r="L39" s="32" t="str">
        <f>IFERROR(VLOOKUP(LEFT($F39,2),'ALL-Unit Code 4'!$W:$W,1,0),IFERROR(VLOOKUP(VALUE(RIGHT(H39,3)),Ref!I:J,2,0),VLOOKUP($D$1,Sites!$A:$B,2,0)))</f>
        <v>BB</v>
      </c>
      <c r="M39" s="32" t="str">
        <f>VLOOKUP(H39,'ALL-Chart of Accounts'!$E:$F,2,0)</f>
        <v>IC AR - BB Systems BV Netherlands</v>
      </c>
      <c r="N39" s="34"/>
      <c r="O39" s="34"/>
      <c r="P39" s="34"/>
      <c r="Q39" s="34"/>
      <c r="R39" s="34"/>
      <c r="S39" s="34"/>
      <c r="T39" s="37">
        <v>429030</v>
      </c>
      <c r="U39" s="32">
        <f t="shared" si="87"/>
        <v>9438</v>
      </c>
      <c r="V39" s="34"/>
      <c r="W39" s="34"/>
      <c r="X39" s="32" t="str">
        <f t="shared" si="94"/>
        <v>BB</v>
      </c>
      <c r="Y39" s="32" t="str">
        <f>VLOOKUP(T39,'ALL-Chart of Accounts'!$E:$F,2,0)</f>
        <v>IC Alloc Rev - S&amp;A (I82SAAlloc)</v>
      </c>
      <c r="Z39" s="32">
        <f>T39</f>
        <v>429030</v>
      </c>
      <c r="AA39" s="32">
        <f>IF(U39="","",U39)</f>
        <v>9438</v>
      </c>
      <c r="AB39" s="32">
        <f>IF(LEFT(Z39,1)="4",9999,"")</f>
        <v>9999</v>
      </c>
      <c r="AC39" s="34"/>
      <c r="AD39" s="32" t="str">
        <f t="shared" si="98"/>
        <v>BB</v>
      </c>
      <c r="AE39" s="32" t="str">
        <f>VLOOKUP(Z39,'ALL-Chart of Accounts'!$E:$F,2,0)</f>
        <v>IC Alloc Rev - S&amp;A (I82SAAlloc)</v>
      </c>
      <c r="AF39" s="34"/>
      <c r="AG39" s="34"/>
      <c r="AH39" s="34"/>
      <c r="AI39" s="34"/>
      <c r="AJ39" s="34"/>
      <c r="AK39" s="34"/>
      <c r="AL39" s="32">
        <f t="shared" ref="AL39:AN39" si="113">IF(T39="","",T39)</f>
        <v>429030</v>
      </c>
      <c r="AM39" s="32">
        <f t="shared" si="113"/>
        <v>9438</v>
      </c>
      <c r="AN39" s="32" t="str">
        <f t="shared" si="113"/>
        <v/>
      </c>
      <c r="AO39" s="34"/>
      <c r="AP39" s="32" t="str">
        <f t="shared" si="102"/>
        <v>BB</v>
      </c>
      <c r="AQ39" s="32" t="str">
        <f>VLOOKUP(AL39,'ALL-Chart of Accounts'!$E:$F,2,0)</f>
        <v>IC Alloc Rev - S&amp;A (I82SAAlloc)</v>
      </c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2">
        <f t="shared" si="11"/>
        <v>429030</v>
      </c>
      <c r="CC39" s="32">
        <f t="shared" si="103"/>
        <v>9438</v>
      </c>
      <c r="CD39" s="34"/>
      <c r="CE39" s="34"/>
      <c r="CF39" s="32" t="str">
        <f t="shared" si="104"/>
        <v>BB</v>
      </c>
      <c r="CG39" s="32" t="str">
        <f>VLOOKUP(CB39,'ALL-Chart of Accounts'!$E:$F,2,0)</f>
        <v>IC Alloc Rev - S&amp;A (I82SAAlloc)</v>
      </c>
      <c r="CH39" s="32">
        <f t="shared" si="88"/>
        <v>429030</v>
      </c>
      <c r="CI39" s="32">
        <f t="shared" si="105"/>
        <v>9438</v>
      </c>
      <c r="CJ39" s="34"/>
      <c r="CK39" s="34"/>
      <c r="CL39" s="32" t="str">
        <f t="shared" si="106"/>
        <v>BB</v>
      </c>
      <c r="CM39" s="32" t="str">
        <f>VLOOKUP(CH39,'ALL-Chart of Accounts'!$E:$F,2,0)</f>
        <v>IC Alloc Rev - S&amp;A (I82SAAlloc)</v>
      </c>
      <c r="CN39" s="32">
        <f t="shared" si="89"/>
        <v>429030</v>
      </c>
      <c r="CO39" s="32">
        <f t="shared" si="107"/>
        <v>9438</v>
      </c>
      <c r="CP39" s="34"/>
      <c r="CQ39" s="34"/>
      <c r="CR39" s="32" t="str">
        <f t="shared" si="108"/>
        <v>BB</v>
      </c>
      <c r="CS39" s="32" t="str">
        <f>VLOOKUP(CN39,'ALL-Chart of Accounts'!$E:$F,2,0)</f>
        <v>IC Alloc Rev - S&amp;A (I82SAAlloc)</v>
      </c>
      <c r="CT39" s="32">
        <f t="shared" si="90"/>
        <v>429030</v>
      </c>
      <c r="CU39" s="32">
        <f t="shared" si="109"/>
        <v>9438</v>
      </c>
      <c r="CV39" s="34"/>
      <c r="CW39" s="34"/>
      <c r="CX39" s="32" t="str">
        <f t="shared" si="110"/>
        <v>BB</v>
      </c>
      <c r="CY39" s="32" t="str">
        <f>VLOOKUP(CT39,'ALL-Chart of Accounts'!$E:$F,2,0)</f>
        <v>IC Alloc Rev - S&amp;A (I82SAAlloc)</v>
      </c>
      <c r="CZ39" s="32">
        <f t="shared" si="91"/>
        <v>429030</v>
      </c>
      <c r="DA39" s="32">
        <f t="shared" si="111"/>
        <v>9438</v>
      </c>
      <c r="DB39" s="34"/>
      <c r="DC39" s="34"/>
      <c r="DD39" s="32" t="str">
        <f t="shared" si="112"/>
        <v>BB</v>
      </c>
      <c r="DE39" s="32" t="str">
        <f>VLOOKUP(CZ39,'ALL-Chart of Accounts'!$E:$F,2,0)</f>
        <v>IC Alloc Rev - S&amp;A (I82SAAlloc)</v>
      </c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</row>
    <row r="40" spans="2:139" x14ac:dyDescent="0.35">
      <c r="B40" s="47">
        <v>43468</v>
      </c>
      <c r="D40" s="46" t="s">
        <v>11498</v>
      </c>
      <c r="E40" s="22" t="str">
        <f t="shared" ref="E40:E53" si="114">IF(H40&lt;&gt;112400,IF(LEFT(F40,3)="ICA","IC Alloc","Intercompany"),IF(LEN(F40)&gt;4,"Cost Collecting","External"))</f>
        <v>IC Alloc</v>
      </c>
      <c r="F40" s="34" t="s">
        <v>11964</v>
      </c>
      <c r="G40" s="34" t="str">
        <f>IF(E40="IC Alloc","IC Allocation"&amp;"-"&amp;MID(M40,FIND("-",M40,1)+2,99),VLOOKUP(L40,'ALL-Unit Code 4'!W:AA,4,0))&amp;IFERROR("-"&amp;IF(E40="Intercompany",VLOOKUP(MID(F40,3,1),Ref!F:G,2,0)&amp;"-"&amp;MID(M40,FIND("-",M40,1)+2,99),VLOOKUP(MID(F40,3,4),Ref!F:G,2,0)),"")</f>
        <v>IC Allocation-PLF</v>
      </c>
      <c r="H40" s="32">
        <f t="shared" si="93"/>
        <v>124480</v>
      </c>
      <c r="I40" s="34"/>
      <c r="J40" s="34"/>
      <c r="K40" s="34"/>
      <c r="L40" s="32" t="str">
        <f>IFERROR(VLOOKUP(LEFT($F40,2),'ALL-Unit Code 4'!$W:$W,1,0),IFERROR(VLOOKUP(VALUE(RIGHT(H40,3)),Ref!I:J,2,0),VLOOKUP($D$1,Sites!$A:$B,2,0)))</f>
        <v>PL</v>
      </c>
      <c r="M40" s="32" t="str">
        <f>VLOOKUP(H40,'ALL-Chart of Accounts'!$E:$F,2,0)</f>
        <v>IC AR - PLF</v>
      </c>
      <c r="N40" s="34"/>
      <c r="O40" s="34"/>
      <c r="P40" s="34"/>
      <c r="Q40" s="34"/>
      <c r="R40" s="34"/>
      <c r="S40" s="34"/>
      <c r="T40" s="37">
        <v>429030</v>
      </c>
      <c r="U40" s="32">
        <f t="shared" ref="U40:U53" si="115">IF(MID(T40,2,1)="2",VALUE(9&amp;RIGHT($F40,3)),"")</f>
        <v>9480</v>
      </c>
      <c r="V40" s="34"/>
      <c r="W40" s="34"/>
      <c r="X40" s="32" t="str">
        <f t="shared" si="94"/>
        <v>PL</v>
      </c>
      <c r="Y40" s="32" t="str">
        <f>VLOOKUP(T40,'ALL-Chart of Accounts'!$E:$F,2,0)</f>
        <v>IC Alloc Rev - S&amp;A (I82SAAlloc)</v>
      </c>
      <c r="Z40" s="32">
        <f t="shared" ref="Z40:Z53" si="116">T40</f>
        <v>429030</v>
      </c>
      <c r="AA40" s="32">
        <f t="shared" ref="AA40:AA53" si="117">IF(U40="","",U40)</f>
        <v>9480</v>
      </c>
      <c r="AB40" s="32">
        <f t="shared" ref="AB40:AB53" si="118">IF(LEFT(Z40,1)="4",9999,"")</f>
        <v>9999</v>
      </c>
      <c r="AC40" s="34"/>
      <c r="AD40" s="32" t="str">
        <f t="shared" si="98"/>
        <v>PL</v>
      </c>
      <c r="AE40" s="32" t="str">
        <f>VLOOKUP(Z40,'ALL-Chart of Accounts'!$E:$F,2,0)</f>
        <v>IC Alloc Rev - S&amp;A (I82SAAlloc)</v>
      </c>
      <c r="AF40" s="34"/>
      <c r="AG40" s="34"/>
      <c r="AH40" s="34"/>
      <c r="AI40" s="34"/>
      <c r="AJ40" s="34"/>
      <c r="AK40" s="34"/>
      <c r="AL40" s="32">
        <f t="shared" ref="AL40:AL53" si="119">IF(T40="","",T40)</f>
        <v>429030</v>
      </c>
      <c r="AM40" s="32">
        <f t="shared" ref="AM40:AM53" si="120">IF(U40="","",U40)</f>
        <v>9480</v>
      </c>
      <c r="AN40" s="32" t="str">
        <f t="shared" ref="AN40:AN53" si="121">IF(V40="","",V40)</f>
        <v/>
      </c>
      <c r="AO40" s="34"/>
      <c r="AP40" s="32" t="str">
        <f t="shared" si="102"/>
        <v>PL</v>
      </c>
      <c r="AQ40" s="32" t="str">
        <f>VLOOKUP(AL40,'ALL-Chart of Accounts'!$E:$F,2,0)</f>
        <v>IC Alloc Rev - S&amp;A (I82SAAlloc)</v>
      </c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2">
        <f t="shared" si="11"/>
        <v>429030</v>
      </c>
      <c r="CC40" s="32">
        <f t="shared" si="103"/>
        <v>9480</v>
      </c>
      <c r="CD40" s="34"/>
      <c r="CE40" s="34"/>
      <c r="CF40" s="32" t="str">
        <f t="shared" si="104"/>
        <v>PL</v>
      </c>
      <c r="CG40" s="32" t="str">
        <f>VLOOKUP(CB40,'ALL-Chart of Accounts'!$E:$F,2,0)</f>
        <v>IC Alloc Rev - S&amp;A (I82SAAlloc)</v>
      </c>
      <c r="CH40" s="32">
        <f t="shared" ref="CH40:CH53" si="122">IF(OR($E40="Cost Collecting",$E40="Interdivisional",$E40="IC Alloc"),CB40,CB40+10)</f>
        <v>429030</v>
      </c>
      <c r="CI40" s="32">
        <f t="shared" si="105"/>
        <v>9480</v>
      </c>
      <c r="CJ40" s="34"/>
      <c r="CK40" s="34"/>
      <c r="CL40" s="32" t="str">
        <f t="shared" si="106"/>
        <v>PL</v>
      </c>
      <c r="CM40" s="32" t="str">
        <f>VLOOKUP(CH40,'ALL-Chart of Accounts'!$E:$F,2,0)</f>
        <v>IC Alloc Rev - S&amp;A (I82SAAlloc)</v>
      </c>
      <c r="CN40" s="32">
        <f t="shared" ref="CN40:CN53" si="123">IF(OR($E40="Cost Collecting",$E40="Interdivisional",$E40="IC Alloc"),CH40,CH40+10)</f>
        <v>429030</v>
      </c>
      <c r="CO40" s="32">
        <f t="shared" si="107"/>
        <v>9480</v>
      </c>
      <c r="CP40" s="34"/>
      <c r="CQ40" s="34"/>
      <c r="CR40" s="32" t="str">
        <f t="shared" si="108"/>
        <v>PL</v>
      </c>
      <c r="CS40" s="32" t="str">
        <f>VLOOKUP(CN40,'ALL-Chart of Accounts'!$E:$F,2,0)</f>
        <v>IC Alloc Rev - S&amp;A (I82SAAlloc)</v>
      </c>
      <c r="CT40" s="32">
        <f t="shared" ref="CT40:CT53" si="124">IF(OR($E40="Cost Collecting",$E40="Interdivisional",$E40="IC Alloc"),CN40,CN40+10)</f>
        <v>429030</v>
      </c>
      <c r="CU40" s="32">
        <f t="shared" si="109"/>
        <v>9480</v>
      </c>
      <c r="CV40" s="34"/>
      <c r="CW40" s="34"/>
      <c r="CX40" s="32" t="str">
        <f t="shared" si="110"/>
        <v>PL</v>
      </c>
      <c r="CY40" s="32" t="str">
        <f>VLOOKUP(CT40,'ALL-Chart of Accounts'!$E:$F,2,0)</f>
        <v>IC Alloc Rev - S&amp;A (I82SAAlloc)</v>
      </c>
      <c r="CZ40" s="32">
        <f t="shared" ref="CZ40:CZ53" si="125">IF(OR($E40="Cost Collecting",$E40="Interdivisional",$E40="IC Alloc"),CT40,CT40+10)</f>
        <v>429030</v>
      </c>
      <c r="DA40" s="32">
        <f t="shared" si="111"/>
        <v>9480</v>
      </c>
      <c r="DB40" s="34"/>
      <c r="DC40" s="34"/>
      <c r="DD40" s="32" t="str">
        <f t="shared" si="112"/>
        <v>PL</v>
      </c>
      <c r="DE40" s="32" t="str">
        <f>VLOOKUP(CZ40,'ALL-Chart of Accounts'!$E:$F,2,0)</f>
        <v>IC Alloc Rev - S&amp;A (I82SAAlloc)</v>
      </c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</row>
    <row r="41" spans="2:139" x14ac:dyDescent="0.35">
      <c r="B41" s="47">
        <v>43468</v>
      </c>
      <c r="D41" s="46" t="s">
        <v>11498</v>
      </c>
      <c r="E41" s="22" t="str">
        <f t="shared" si="114"/>
        <v>IC Alloc</v>
      </c>
      <c r="F41" s="34" t="s">
        <v>12061</v>
      </c>
      <c r="G41" s="34" t="str">
        <f>IF(E41="IC Alloc","IC Allocation"&amp;"-"&amp;MID(M41,FIND("-",M41,1)+2,99),VLOOKUP(L41,'ALL-Unit Code 4'!W:AA,4,0))&amp;IFERROR("-"&amp;IF(E41="Intercompany",VLOOKUP(MID(F41,3,1),Ref!F:G,2,0)&amp;"-"&amp;MID(M41,FIND("-",M41,1)+2,99),VLOOKUP(MID(F41,3,4),Ref!F:G,2,0)),"")</f>
        <v>IC Allocation-South Africa</v>
      </c>
      <c r="H41" s="32">
        <f t="shared" si="93"/>
        <v>124490</v>
      </c>
      <c r="I41" s="34"/>
      <c r="J41" s="34"/>
      <c r="K41" s="34"/>
      <c r="L41" s="32" t="str">
        <f>IFERROR(VLOOKUP(LEFT($F41,2),'ALL-Unit Code 4'!$W:$W,1,0),IFERROR(VLOOKUP(VALUE(RIGHT(H41,3)),Ref!I:J,2,0),VLOOKUP($D$1,Sites!$A:$B,2,0)))</f>
        <v>CN</v>
      </c>
      <c r="M41" s="32" t="str">
        <f>VLOOKUP(H41,'ALL-Chart of Accounts'!$E:$F,2,0)</f>
        <v>IC AR - South Africa</v>
      </c>
      <c r="N41" s="34"/>
      <c r="O41" s="34"/>
      <c r="P41" s="34"/>
      <c r="Q41" s="34"/>
      <c r="R41" s="34"/>
      <c r="S41" s="34"/>
      <c r="T41" s="37">
        <v>429030</v>
      </c>
      <c r="U41" s="32">
        <f t="shared" si="115"/>
        <v>9490</v>
      </c>
      <c r="V41" s="34"/>
      <c r="W41" s="34"/>
      <c r="X41" s="32" t="str">
        <f t="shared" si="94"/>
        <v>CN</v>
      </c>
      <c r="Y41" s="32" t="str">
        <f>VLOOKUP(T41,'ALL-Chart of Accounts'!$E:$F,2,0)</f>
        <v>IC Alloc Rev - S&amp;A (I82SAAlloc)</v>
      </c>
      <c r="Z41" s="32">
        <f t="shared" si="116"/>
        <v>429030</v>
      </c>
      <c r="AA41" s="32">
        <f t="shared" si="117"/>
        <v>9490</v>
      </c>
      <c r="AB41" s="32">
        <f t="shared" si="118"/>
        <v>9999</v>
      </c>
      <c r="AC41" s="34"/>
      <c r="AD41" s="32" t="str">
        <f t="shared" si="98"/>
        <v>CN</v>
      </c>
      <c r="AE41" s="32" t="str">
        <f>VLOOKUP(Z41,'ALL-Chart of Accounts'!$E:$F,2,0)</f>
        <v>IC Alloc Rev - S&amp;A (I82SAAlloc)</v>
      </c>
      <c r="AF41" s="34"/>
      <c r="AG41" s="34"/>
      <c r="AH41" s="34"/>
      <c r="AI41" s="34"/>
      <c r="AJ41" s="34"/>
      <c r="AK41" s="34"/>
      <c r="AL41" s="32">
        <f t="shared" si="119"/>
        <v>429030</v>
      </c>
      <c r="AM41" s="32">
        <f t="shared" si="120"/>
        <v>9490</v>
      </c>
      <c r="AN41" s="32" t="str">
        <f t="shared" si="121"/>
        <v/>
      </c>
      <c r="AO41" s="34"/>
      <c r="AP41" s="32" t="str">
        <f t="shared" si="102"/>
        <v>CN</v>
      </c>
      <c r="AQ41" s="32" t="str">
        <f>VLOOKUP(AL41,'ALL-Chart of Accounts'!$E:$F,2,0)</f>
        <v>IC Alloc Rev - S&amp;A (I82SAAlloc)</v>
      </c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2">
        <f t="shared" si="11"/>
        <v>429030</v>
      </c>
      <c r="CC41" s="32">
        <f t="shared" si="103"/>
        <v>9490</v>
      </c>
      <c r="CD41" s="34"/>
      <c r="CE41" s="34"/>
      <c r="CF41" s="32" t="str">
        <f t="shared" si="104"/>
        <v>CN</v>
      </c>
      <c r="CG41" s="32" t="str">
        <f>VLOOKUP(CB41,'ALL-Chart of Accounts'!$E:$F,2,0)</f>
        <v>IC Alloc Rev - S&amp;A (I82SAAlloc)</v>
      </c>
      <c r="CH41" s="32">
        <f t="shared" si="122"/>
        <v>429030</v>
      </c>
      <c r="CI41" s="32">
        <f t="shared" si="105"/>
        <v>9490</v>
      </c>
      <c r="CJ41" s="34"/>
      <c r="CK41" s="34"/>
      <c r="CL41" s="32" t="str">
        <f t="shared" si="106"/>
        <v>CN</v>
      </c>
      <c r="CM41" s="32" t="str">
        <f>VLOOKUP(CH41,'ALL-Chart of Accounts'!$E:$F,2,0)</f>
        <v>IC Alloc Rev - S&amp;A (I82SAAlloc)</v>
      </c>
      <c r="CN41" s="32">
        <f t="shared" si="123"/>
        <v>429030</v>
      </c>
      <c r="CO41" s="32">
        <f t="shared" si="107"/>
        <v>9490</v>
      </c>
      <c r="CP41" s="34"/>
      <c r="CQ41" s="34"/>
      <c r="CR41" s="32" t="str">
        <f t="shared" si="108"/>
        <v>CN</v>
      </c>
      <c r="CS41" s="32" t="str">
        <f>VLOOKUP(CN41,'ALL-Chart of Accounts'!$E:$F,2,0)</f>
        <v>IC Alloc Rev - S&amp;A (I82SAAlloc)</v>
      </c>
      <c r="CT41" s="32">
        <f t="shared" si="124"/>
        <v>429030</v>
      </c>
      <c r="CU41" s="32">
        <f t="shared" si="109"/>
        <v>9490</v>
      </c>
      <c r="CV41" s="34"/>
      <c r="CW41" s="34"/>
      <c r="CX41" s="32" t="str">
        <f t="shared" si="110"/>
        <v>CN</v>
      </c>
      <c r="CY41" s="32" t="str">
        <f>VLOOKUP(CT41,'ALL-Chart of Accounts'!$E:$F,2,0)</f>
        <v>IC Alloc Rev - S&amp;A (I82SAAlloc)</v>
      </c>
      <c r="CZ41" s="32">
        <f t="shared" si="125"/>
        <v>429030</v>
      </c>
      <c r="DA41" s="32">
        <f t="shared" si="111"/>
        <v>9490</v>
      </c>
      <c r="DB41" s="34"/>
      <c r="DC41" s="34"/>
      <c r="DD41" s="32" t="str">
        <f t="shared" si="112"/>
        <v>CN</v>
      </c>
      <c r="DE41" s="32" t="str">
        <f>VLOOKUP(CZ41,'ALL-Chart of Accounts'!$E:$F,2,0)</f>
        <v>IC Alloc Rev - S&amp;A (I82SAAlloc)</v>
      </c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</row>
    <row r="42" spans="2:139" x14ac:dyDescent="0.35">
      <c r="B42" s="47">
        <v>43468</v>
      </c>
      <c r="D42" s="46" t="s">
        <v>11498</v>
      </c>
      <c r="E42" s="22" t="str">
        <f t="shared" si="114"/>
        <v>IC Alloc</v>
      </c>
      <c r="F42" s="34" t="s">
        <v>12062</v>
      </c>
      <c r="G42" s="34" t="str">
        <f>IF(E42="IC Alloc","IC Allocation"&amp;"-"&amp;MID(M42,FIND("-",M42,1)+2,99),VLOOKUP(L42,'ALL-Unit Code 4'!W:AA,4,0))&amp;IFERROR("-"&amp;IF(E42="Intercompany",VLOOKUP(MID(F42,3,1),Ref!F:G,2,0)&amp;"-"&amp;MID(M42,FIND("-",M42,1)+2,99),VLOOKUP(MID(F42,3,4),Ref!F:G,2,0)),"")</f>
        <v>IC Allocation-Singapore</v>
      </c>
      <c r="H42" s="32">
        <f t="shared" si="93"/>
        <v>124500</v>
      </c>
      <c r="I42" s="34"/>
      <c r="J42" s="34"/>
      <c r="K42" s="34"/>
      <c r="L42" s="32" t="str">
        <f>IFERROR(VLOOKUP(LEFT($F42,2),'ALL-Unit Code 4'!$W:$W,1,0),IFERROR(VLOOKUP(VALUE(RIGHT(H42,3)),Ref!I:J,2,0),VLOOKUP($D$1,Sites!$A:$B,2,0)))</f>
        <v>FC</v>
      </c>
      <c r="M42" s="32" t="str">
        <f>VLOOKUP(H42,'ALL-Chart of Accounts'!$E:$F,2,0)</f>
        <v>IC AR - Singapore</v>
      </c>
      <c r="N42" s="34"/>
      <c r="O42" s="34"/>
      <c r="P42" s="34"/>
      <c r="Q42" s="34"/>
      <c r="R42" s="34"/>
      <c r="S42" s="34"/>
      <c r="T42" s="37">
        <v>429030</v>
      </c>
      <c r="U42" s="32">
        <f t="shared" si="115"/>
        <v>9500</v>
      </c>
      <c r="V42" s="34"/>
      <c r="W42" s="34"/>
      <c r="X42" s="32" t="str">
        <f t="shared" si="94"/>
        <v>FC</v>
      </c>
      <c r="Y42" s="32" t="str">
        <f>VLOOKUP(T42,'ALL-Chart of Accounts'!$E:$F,2,0)</f>
        <v>IC Alloc Rev - S&amp;A (I82SAAlloc)</v>
      </c>
      <c r="Z42" s="32">
        <f t="shared" si="116"/>
        <v>429030</v>
      </c>
      <c r="AA42" s="32">
        <f t="shared" si="117"/>
        <v>9500</v>
      </c>
      <c r="AB42" s="32">
        <f t="shared" si="118"/>
        <v>9999</v>
      </c>
      <c r="AC42" s="34"/>
      <c r="AD42" s="32" t="str">
        <f t="shared" si="98"/>
        <v>FC</v>
      </c>
      <c r="AE42" s="32" t="str">
        <f>VLOOKUP(Z42,'ALL-Chart of Accounts'!$E:$F,2,0)</f>
        <v>IC Alloc Rev - S&amp;A (I82SAAlloc)</v>
      </c>
      <c r="AF42" s="34"/>
      <c r="AG42" s="34"/>
      <c r="AH42" s="34"/>
      <c r="AI42" s="34"/>
      <c r="AJ42" s="34"/>
      <c r="AK42" s="34"/>
      <c r="AL42" s="32">
        <f t="shared" si="119"/>
        <v>429030</v>
      </c>
      <c r="AM42" s="32">
        <f t="shared" si="120"/>
        <v>9500</v>
      </c>
      <c r="AN42" s="32" t="str">
        <f t="shared" si="121"/>
        <v/>
      </c>
      <c r="AO42" s="34"/>
      <c r="AP42" s="32" t="str">
        <f t="shared" si="102"/>
        <v>FC</v>
      </c>
      <c r="AQ42" s="32" t="str">
        <f>VLOOKUP(AL42,'ALL-Chart of Accounts'!$E:$F,2,0)</f>
        <v>IC Alloc Rev - S&amp;A (I82SAAlloc)</v>
      </c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2">
        <f t="shared" si="11"/>
        <v>429030</v>
      </c>
      <c r="CC42" s="32">
        <f t="shared" si="103"/>
        <v>9500</v>
      </c>
      <c r="CD42" s="34"/>
      <c r="CE42" s="34"/>
      <c r="CF42" s="32" t="str">
        <f t="shared" si="104"/>
        <v>FC</v>
      </c>
      <c r="CG42" s="32" t="str">
        <f>VLOOKUP(CB42,'ALL-Chart of Accounts'!$E:$F,2,0)</f>
        <v>IC Alloc Rev - S&amp;A (I82SAAlloc)</v>
      </c>
      <c r="CH42" s="32">
        <f t="shared" si="122"/>
        <v>429030</v>
      </c>
      <c r="CI42" s="32">
        <f t="shared" si="105"/>
        <v>9500</v>
      </c>
      <c r="CJ42" s="34"/>
      <c r="CK42" s="34"/>
      <c r="CL42" s="32" t="str">
        <f t="shared" si="106"/>
        <v>FC</v>
      </c>
      <c r="CM42" s="32" t="str">
        <f>VLOOKUP(CH42,'ALL-Chart of Accounts'!$E:$F,2,0)</f>
        <v>IC Alloc Rev - S&amp;A (I82SAAlloc)</v>
      </c>
      <c r="CN42" s="32">
        <f t="shared" si="123"/>
        <v>429030</v>
      </c>
      <c r="CO42" s="32">
        <f t="shared" si="107"/>
        <v>9500</v>
      </c>
      <c r="CP42" s="34"/>
      <c r="CQ42" s="34"/>
      <c r="CR42" s="32" t="str">
        <f t="shared" si="108"/>
        <v>FC</v>
      </c>
      <c r="CS42" s="32" t="str">
        <f>VLOOKUP(CN42,'ALL-Chart of Accounts'!$E:$F,2,0)</f>
        <v>IC Alloc Rev - S&amp;A (I82SAAlloc)</v>
      </c>
      <c r="CT42" s="32">
        <f t="shared" si="124"/>
        <v>429030</v>
      </c>
      <c r="CU42" s="32">
        <f t="shared" si="109"/>
        <v>9500</v>
      </c>
      <c r="CV42" s="34"/>
      <c r="CW42" s="34"/>
      <c r="CX42" s="32" t="str">
        <f t="shared" si="110"/>
        <v>FC</v>
      </c>
      <c r="CY42" s="32" t="str">
        <f>VLOOKUP(CT42,'ALL-Chart of Accounts'!$E:$F,2,0)</f>
        <v>IC Alloc Rev - S&amp;A (I82SAAlloc)</v>
      </c>
      <c r="CZ42" s="32">
        <f t="shared" si="125"/>
        <v>429030</v>
      </c>
      <c r="DA42" s="32">
        <f t="shared" si="111"/>
        <v>9500</v>
      </c>
      <c r="DB42" s="34"/>
      <c r="DC42" s="34"/>
      <c r="DD42" s="32" t="str">
        <f t="shared" si="112"/>
        <v>FC</v>
      </c>
      <c r="DE42" s="32" t="str">
        <f>VLOOKUP(CZ42,'ALL-Chart of Accounts'!$E:$F,2,0)</f>
        <v>IC Alloc Rev - S&amp;A (I82SAAlloc)</v>
      </c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</row>
    <row r="43" spans="2:139" x14ac:dyDescent="0.35">
      <c r="B43" s="47">
        <v>43468</v>
      </c>
      <c r="D43" s="46" t="s">
        <v>11498</v>
      </c>
      <c r="E43" s="22" t="str">
        <f t="shared" si="114"/>
        <v>IC Alloc</v>
      </c>
      <c r="F43" s="34" t="s">
        <v>12068</v>
      </c>
      <c r="G43" s="34" t="str">
        <f>IF(E43="IC Alloc","IC Allocation"&amp;"-"&amp;MID(M43,FIND("-",M43,1)+2,99),VLOOKUP(L43,'ALL-Unit Code 4'!W:AA,4,0))&amp;IFERROR("-"&amp;IF(E43="Intercompany",VLOOKUP(MID(F43,3,1),Ref!F:G,2,0)&amp;"-"&amp;MID(M43,FIND("-",M43,1)+2,99),VLOOKUP(MID(F43,3,4),Ref!F:G,2,0)),"")</f>
        <v>IC Allocation-Malaysia</v>
      </c>
      <c r="H43" s="32">
        <f t="shared" si="93"/>
        <v>124505</v>
      </c>
      <c r="I43" s="34"/>
      <c r="J43" s="34"/>
      <c r="K43" s="34"/>
      <c r="L43" s="32" t="str">
        <f>IFERROR(VLOOKUP(LEFT($F43,2),'ALL-Unit Code 4'!$W:$W,1,0),IFERROR(VLOOKUP(VALUE(RIGHT(H43,3)),Ref!I:J,2,0),VLOOKUP($D$1,Sites!$A:$B,2,0)))</f>
        <v>FC</v>
      </c>
      <c r="M43" s="32" t="str">
        <f>VLOOKUP(H43,'ALL-Chart of Accounts'!$E:$F,2,0)</f>
        <v>IC AR - Malaysia</v>
      </c>
      <c r="N43" s="34"/>
      <c r="O43" s="34"/>
      <c r="P43" s="34"/>
      <c r="Q43" s="34"/>
      <c r="R43" s="34"/>
      <c r="S43" s="34"/>
      <c r="T43" s="37">
        <v>429030</v>
      </c>
      <c r="U43" s="32">
        <f t="shared" si="115"/>
        <v>9505</v>
      </c>
      <c r="V43" s="34"/>
      <c r="W43" s="34"/>
      <c r="X43" s="32" t="str">
        <f t="shared" si="94"/>
        <v>FC</v>
      </c>
      <c r="Y43" s="32" t="str">
        <f>VLOOKUP(T43,'ALL-Chart of Accounts'!$E:$F,2,0)</f>
        <v>IC Alloc Rev - S&amp;A (I82SAAlloc)</v>
      </c>
      <c r="Z43" s="32">
        <f t="shared" si="116"/>
        <v>429030</v>
      </c>
      <c r="AA43" s="32">
        <f t="shared" si="117"/>
        <v>9505</v>
      </c>
      <c r="AB43" s="32">
        <f t="shared" si="118"/>
        <v>9999</v>
      </c>
      <c r="AC43" s="34"/>
      <c r="AD43" s="32" t="str">
        <f t="shared" si="98"/>
        <v>FC</v>
      </c>
      <c r="AE43" s="32" t="str">
        <f>VLOOKUP(Z43,'ALL-Chart of Accounts'!$E:$F,2,0)</f>
        <v>IC Alloc Rev - S&amp;A (I82SAAlloc)</v>
      </c>
      <c r="AF43" s="34"/>
      <c r="AG43" s="34"/>
      <c r="AH43" s="34"/>
      <c r="AI43" s="34"/>
      <c r="AJ43" s="34"/>
      <c r="AK43" s="34"/>
      <c r="AL43" s="32">
        <f t="shared" si="119"/>
        <v>429030</v>
      </c>
      <c r="AM43" s="32">
        <f t="shared" si="120"/>
        <v>9505</v>
      </c>
      <c r="AN43" s="32" t="str">
        <f t="shared" si="121"/>
        <v/>
      </c>
      <c r="AO43" s="34"/>
      <c r="AP43" s="32" t="str">
        <f t="shared" si="102"/>
        <v>FC</v>
      </c>
      <c r="AQ43" s="32" t="str">
        <f>VLOOKUP(AL43,'ALL-Chart of Accounts'!$E:$F,2,0)</f>
        <v>IC Alloc Rev - S&amp;A (I82SAAlloc)</v>
      </c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2">
        <f t="shared" si="11"/>
        <v>429030</v>
      </c>
      <c r="CC43" s="32">
        <f t="shared" si="103"/>
        <v>9505</v>
      </c>
      <c r="CD43" s="34"/>
      <c r="CE43" s="34"/>
      <c r="CF43" s="32" t="str">
        <f t="shared" si="104"/>
        <v>FC</v>
      </c>
      <c r="CG43" s="32" t="str">
        <f>VLOOKUP(CB43,'ALL-Chart of Accounts'!$E:$F,2,0)</f>
        <v>IC Alloc Rev - S&amp;A (I82SAAlloc)</v>
      </c>
      <c r="CH43" s="32">
        <f t="shared" si="122"/>
        <v>429030</v>
      </c>
      <c r="CI43" s="32">
        <f t="shared" si="105"/>
        <v>9505</v>
      </c>
      <c r="CJ43" s="34"/>
      <c r="CK43" s="34"/>
      <c r="CL43" s="32" t="str">
        <f t="shared" si="106"/>
        <v>FC</v>
      </c>
      <c r="CM43" s="32" t="str">
        <f>VLOOKUP(CH43,'ALL-Chart of Accounts'!$E:$F,2,0)</f>
        <v>IC Alloc Rev - S&amp;A (I82SAAlloc)</v>
      </c>
      <c r="CN43" s="32">
        <f t="shared" si="123"/>
        <v>429030</v>
      </c>
      <c r="CO43" s="32">
        <f t="shared" si="107"/>
        <v>9505</v>
      </c>
      <c r="CP43" s="34"/>
      <c r="CQ43" s="34"/>
      <c r="CR43" s="32" t="str">
        <f t="shared" si="108"/>
        <v>FC</v>
      </c>
      <c r="CS43" s="32" t="str">
        <f>VLOOKUP(CN43,'ALL-Chart of Accounts'!$E:$F,2,0)</f>
        <v>IC Alloc Rev - S&amp;A (I82SAAlloc)</v>
      </c>
      <c r="CT43" s="32">
        <f t="shared" si="124"/>
        <v>429030</v>
      </c>
      <c r="CU43" s="32">
        <f t="shared" si="109"/>
        <v>9505</v>
      </c>
      <c r="CV43" s="34"/>
      <c r="CW43" s="34"/>
      <c r="CX43" s="32" t="str">
        <f t="shared" si="110"/>
        <v>FC</v>
      </c>
      <c r="CY43" s="32" t="str">
        <f>VLOOKUP(CT43,'ALL-Chart of Accounts'!$E:$F,2,0)</f>
        <v>IC Alloc Rev - S&amp;A (I82SAAlloc)</v>
      </c>
      <c r="CZ43" s="32">
        <f t="shared" si="125"/>
        <v>429030</v>
      </c>
      <c r="DA43" s="32">
        <f t="shared" si="111"/>
        <v>9505</v>
      </c>
      <c r="DB43" s="34"/>
      <c r="DC43" s="34"/>
      <c r="DD43" s="32" t="str">
        <f t="shared" si="112"/>
        <v>FC</v>
      </c>
      <c r="DE43" s="32" t="str">
        <f>VLOOKUP(CZ43,'ALL-Chart of Accounts'!$E:$F,2,0)</f>
        <v>IC Alloc Rev - S&amp;A (I82SAAlloc)</v>
      </c>
      <c r="DF43" s="34"/>
      <c r="DG43" s="34"/>
      <c r="DH43" s="34"/>
      <c r="DI43" s="34"/>
      <c r="DJ43" s="34"/>
      <c r="DK43" s="34"/>
      <c r="DL43" s="34"/>
      <c r="DM43" s="34"/>
      <c r="DN43" s="34"/>
      <c r="DO43" s="34"/>
      <c r="DP43" s="34"/>
      <c r="DQ43" s="34"/>
      <c r="DR43" s="34"/>
      <c r="DS43" s="34"/>
      <c r="DT43" s="34"/>
      <c r="DU43" s="34"/>
      <c r="DV43" s="34"/>
      <c r="DW43" s="34"/>
      <c r="DX43" s="34"/>
      <c r="DY43" s="34"/>
      <c r="DZ43" s="34"/>
      <c r="EA43" s="34"/>
      <c r="EB43" s="34"/>
      <c r="EC43" s="34"/>
      <c r="ED43" s="34"/>
      <c r="EE43" s="34"/>
      <c r="EF43" s="34"/>
      <c r="EG43" s="34"/>
      <c r="EH43" s="34"/>
      <c r="EI43" s="34"/>
    </row>
    <row r="44" spans="2:139" x14ac:dyDescent="0.35">
      <c r="B44" s="47">
        <v>43468</v>
      </c>
      <c r="D44" s="46" t="s">
        <v>11498</v>
      </c>
      <c r="E44" s="22" t="str">
        <f t="shared" si="114"/>
        <v>IC Alloc</v>
      </c>
      <c r="F44" s="34" t="s">
        <v>12074</v>
      </c>
      <c r="G44" s="34" t="str">
        <f>IF(E44="IC Alloc","IC Allocation"&amp;"-"&amp;MID(M44,FIND("-",M44,1)+2,99),VLOOKUP(L44,'ALL-Unit Code 4'!W:AA,4,0))&amp;IFERROR("-"&amp;IF(E44="Intercompany",VLOOKUP(MID(F44,3,1),Ref!F:G,2,0)&amp;"-"&amp;MID(M44,FIND("-",M44,1)+2,99),VLOOKUP(MID(F44,3,4),Ref!F:G,2,0)),"")</f>
        <v>IC Allocation-Japan</v>
      </c>
      <c r="H44" s="32">
        <f t="shared" si="93"/>
        <v>124515</v>
      </c>
      <c r="I44" s="34"/>
      <c r="J44" s="34"/>
      <c r="K44" s="34"/>
      <c r="L44" s="32" t="str">
        <f>IFERROR(VLOOKUP(LEFT($F44,2),'ALL-Unit Code 4'!$W:$W,1,0),IFERROR(VLOOKUP(VALUE(RIGHT(H44,3)),Ref!I:J,2,0),VLOOKUP($D$1,Sites!$A:$B,2,0)))</f>
        <v>FC</v>
      </c>
      <c r="M44" s="32" t="str">
        <f>VLOOKUP(H44,'ALL-Chart of Accounts'!$E:$F,2,0)</f>
        <v>IC AR - Japan</v>
      </c>
      <c r="N44" s="34"/>
      <c r="O44" s="34"/>
      <c r="P44" s="34"/>
      <c r="Q44" s="34"/>
      <c r="R44" s="34"/>
      <c r="S44" s="34"/>
      <c r="T44" s="37">
        <v>429030</v>
      </c>
      <c r="U44" s="32">
        <f t="shared" si="115"/>
        <v>9515</v>
      </c>
      <c r="V44" s="34"/>
      <c r="W44" s="34"/>
      <c r="X44" s="32" t="str">
        <f t="shared" si="94"/>
        <v>FC</v>
      </c>
      <c r="Y44" s="32" t="str">
        <f>VLOOKUP(T44,'ALL-Chart of Accounts'!$E:$F,2,0)</f>
        <v>IC Alloc Rev - S&amp;A (I82SAAlloc)</v>
      </c>
      <c r="Z44" s="32">
        <f t="shared" si="116"/>
        <v>429030</v>
      </c>
      <c r="AA44" s="32">
        <f t="shared" si="117"/>
        <v>9515</v>
      </c>
      <c r="AB44" s="32">
        <f t="shared" si="118"/>
        <v>9999</v>
      </c>
      <c r="AC44" s="34"/>
      <c r="AD44" s="32" t="str">
        <f t="shared" si="98"/>
        <v>FC</v>
      </c>
      <c r="AE44" s="32" t="str">
        <f>VLOOKUP(Z44,'ALL-Chart of Accounts'!$E:$F,2,0)</f>
        <v>IC Alloc Rev - S&amp;A (I82SAAlloc)</v>
      </c>
      <c r="AF44" s="34"/>
      <c r="AG44" s="34"/>
      <c r="AH44" s="34"/>
      <c r="AI44" s="34"/>
      <c r="AJ44" s="34"/>
      <c r="AK44" s="34"/>
      <c r="AL44" s="32">
        <f t="shared" si="119"/>
        <v>429030</v>
      </c>
      <c r="AM44" s="32">
        <f t="shared" si="120"/>
        <v>9515</v>
      </c>
      <c r="AN44" s="32" t="str">
        <f t="shared" si="121"/>
        <v/>
      </c>
      <c r="AO44" s="34"/>
      <c r="AP44" s="32" t="str">
        <f t="shared" si="102"/>
        <v>FC</v>
      </c>
      <c r="AQ44" s="32" t="str">
        <f>VLOOKUP(AL44,'ALL-Chart of Accounts'!$E:$F,2,0)</f>
        <v>IC Alloc Rev - S&amp;A (I82SAAlloc)</v>
      </c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2">
        <f t="shared" si="11"/>
        <v>429030</v>
      </c>
      <c r="CC44" s="32">
        <f t="shared" si="103"/>
        <v>9515</v>
      </c>
      <c r="CD44" s="34"/>
      <c r="CE44" s="34"/>
      <c r="CF44" s="32" t="str">
        <f t="shared" si="104"/>
        <v>FC</v>
      </c>
      <c r="CG44" s="32" t="str">
        <f>VLOOKUP(CB44,'ALL-Chart of Accounts'!$E:$F,2,0)</f>
        <v>IC Alloc Rev - S&amp;A (I82SAAlloc)</v>
      </c>
      <c r="CH44" s="32">
        <f t="shared" si="122"/>
        <v>429030</v>
      </c>
      <c r="CI44" s="32">
        <f t="shared" si="105"/>
        <v>9515</v>
      </c>
      <c r="CJ44" s="34"/>
      <c r="CK44" s="34"/>
      <c r="CL44" s="32" t="str">
        <f t="shared" si="106"/>
        <v>FC</v>
      </c>
      <c r="CM44" s="32" t="str">
        <f>VLOOKUP(CH44,'ALL-Chart of Accounts'!$E:$F,2,0)</f>
        <v>IC Alloc Rev - S&amp;A (I82SAAlloc)</v>
      </c>
      <c r="CN44" s="32">
        <f t="shared" si="123"/>
        <v>429030</v>
      </c>
      <c r="CO44" s="32">
        <f t="shared" si="107"/>
        <v>9515</v>
      </c>
      <c r="CP44" s="34"/>
      <c r="CQ44" s="34"/>
      <c r="CR44" s="32" t="str">
        <f t="shared" si="108"/>
        <v>FC</v>
      </c>
      <c r="CS44" s="32" t="str">
        <f>VLOOKUP(CN44,'ALL-Chart of Accounts'!$E:$F,2,0)</f>
        <v>IC Alloc Rev - S&amp;A (I82SAAlloc)</v>
      </c>
      <c r="CT44" s="32">
        <f t="shared" si="124"/>
        <v>429030</v>
      </c>
      <c r="CU44" s="32">
        <f t="shared" si="109"/>
        <v>9515</v>
      </c>
      <c r="CV44" s="34"/>
      <c r="CW44" s="34"/>
      <c r="CX44" s="32" t="str">
        <f t="shared" si="110"/>
        <v>FC</v>
      </c>
      <c r="CY44" s="32" t="str">
        <f>VLOOKUP(CT44,'ALL-Chart of Accounts'!$E:$F,2,0)</f>
        <v>IC Alloc Rev - S&amp;A (I82SAAlloc)</v>
      </c>
      <c r="CZ44" s="32">
        <f t="shared" si="125"/>
        <v>429030</v>
      </c>
      <c r="DA44" s="32">
        <f t="shared" si="111"/>
        <v>9515</v>
      </c>
      <c r="DB44" s="34"/>
      <c r="DC44" s="34"/>
      <c r="DD44" s="32" t="str">
        <f t="shared" si="112"/>
        <v>FC</v>
      </c>
      <c r="DE44" s="32" t="str">
        <f>VLOOKUP(CZ44,'ALL-Chart of Accounts'!$E:$F,2,0)</f>
        <v>IC Alloc Rev - S&amp;A (I82SAAlloc)</v>
      </c>
      <c r="DF44" s="34"/>
      <c r="DG44" s="34"/>
      <c r="DH44" s="34"/>
      <c r="DI44" s="34"/>
      <c r="DJ44" s="34"/>
      <c r="DK44" s="34"/>
      <c r="DL44" s="34"/>
      <c r="DM44" s="34"/>
      <c r="DN44" s="34"/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  <c r="EB44" s="34"/>
      <c r="EC44" s="34"/>
      <c r="ED44" s="34"/>
      <c r="EE44" s="34"/>
      <c r="EF44" s="34"/>
      <c r="EG44" s="34"/>
      <c r="EH44" s="34"/>
      <c r="EI44" s="34"/>
    </row>
    <row r="45" spans="2:139" x14ac:dyDescent="0.35">
      <c r="B45" s="47">
        <v>43468</v>
      </c>
      <c r="D45" s="46" t="s">
        <v>11498</v>
      </c>
      <c r="E45" s="22" t="str">
        <f t="shared" si="114"/>
        <v>IC Alloc</v>
      </c>
      <c r="F45" s="34" t="s">
        <v>12070</v>
      </c>
      <c r="G45" s="34" t="str">
        <f>IF(E45="IC Alloc","IC Allocation"&amp;"-"&amp;MID(M45,FIND("-",M45,1)+2,99),VLOOKUP(L45,'ALL-Unit Code 4'!W:AA,4,0))&amp;IFERROR("-"&amp;IF(E45="Intercompany",VLOOKUP(MID(F45,3,1),Ref!F:G,2,0)&amp;"-"&amp;MID(M45,FIND("-",M45,1)+2,99),VLOOKUP(MID(F45,3,4),Ref!F:G,2,0)),"")</f>
        <v>IC Allocation-Hong Kong</v>
      </c>
      <c r="H45" s="32">
        <f t="shared" si="93"/>
        <v>124510</v>
      </c>
      <c r="I45" s="34"/>
      <c r="J45" s="34"/>
      <c r="K45" s="34"/>
      <c r="L45" s="32" t="str">
        <f>IFERROR(VLOOKUP(LEFT($F45,2),'ALL-Unit Code 4'!$W:$W,1,0),IFERROR(VLOOKUP(VALUE(RIGHT(H45,3)),Ref!I:J,2,0),VLOOKUP($D$1,Sites!$A:$B,2,0)))</f>
        <v>FC</v>
      </c>
      <c r="M45" s="32" t="str">
        <f>VLOOKUP(H45,'ALL-Chart of Accounts'!$E:$F,2,0)</f>
        <v>IC AR - Hong Kong</v>
      </c>
      <c r="N45" s="34"/>
      <c r="O45" s="34"/>
      <c r="P45" s="34"/>
      <c r="Q45" s="34"/>
      <c r="R45" s="34"/>
      <c r="S45" s="34"/>
      <c r="T45" s="37">
        <v>429030</v>
      </c>
      <c r="U45" s="32">
        <f t="shared" si="115"/>
        <v>9510</v>
      </c>
      <c r="V45" s="34"/>
      <c r="W45" s="34"/>
      <c r="X45" s="32" t="str">
        <f t="shared" si="94"/>
        <v>FC</v>
      </c>
      <c r="Y45" s="32" t="str">
        <f>VLOOKUP(T45,'ALL-Chart of Accounts'!$E:$F,2,0)</f>
        <v>IC Alloc Rev - S&amp;A (I82SAAlloc)</v>
      </c>
      <c r="Z45" s="32">
        <f t="shared" si="116"/>
        <v>429030</v>
      </c>
      <c r="AA45" s="32">
        <f t="shared" si="117"/>
        <v>9510</v>
      </c>
      <c r="AB45" s="32">
        <f t="shared" si="118"/>
        <v>9999</v>
      </c>
      <c r="AC45" s="34"/>
      <c r="AD45" s="32" t="str">
        <f t="shared" si="98"/>
        <v>FC</v>
      </c>
      <c r="AE45" s="32" t="str">
        <f>VLOOKUP(Z45,'ALL-Chart of Accounts'!$E:$F,2,0)</f>
        <v>IC Alloc Rev - S&amp;A (I82SAAlloc)</v>
      </c>
      <c r="AF45" s="34"/>
      <c r="AG45" s="34"/>
      <c r="AH45" s="34"/>
      <c r="AI45" s="34"/>
      <c r="AJ45" s="34"/>
      <c r="AK45" s="34"/>
      <c r="AL45" s="32">
        <f t="shared" si="119"/>
        <v>429030</v>
      </c>
      <c r="AM45" s="32">
        <f t="shared" si="120"/>
        <v>9510</v>
      </c>
      <c r="AN45" s="32" t="str">
        <f t="shared" si="121"/>
        <v/>
      </c>
      <c r="AO45" s="34"/>
      <c r="AP45" s="32" t="str">
        <f t="shared" si="102"/>
        <v>FC</v>
      </c>
      <c r="AQ45" s="32" t="str">
        <f>VLOOKUP(AL45,'ALL-Chart of Accounts'!$E:$F,2,0)</f>
        <v>IC Alloc Rev - S&amp;A (I82SAAlloc)</v>
      </c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2">
        <f t="shared" si="11"/>
        <v>429030</v>
      </c>
      <c r="CC45" s="32">
        <f t="shared" si="103"/>
        <v>9510</v>
      </c>
      <c r="CD45" s="34"/>
      <c r="CE45" s="34"/>
      <c r="CF45" s="32" t="str">
        <f t="shared" si="104"/>
        <v>FC</v>
      </c>
      <c r="CG45" s="32" t="str">
        <f>VLOOKUP(CB45,'ALL-Chart of Accounts'!$E:$F,2,0)</f>
        <v>IC Alloc Rev - S&amp;A (I82SAAlloc)</v>
      </c>
      <c r="CH45" s="32">
        <f t="shared" si="122"/>
        <v>429030</v>
      </c>
      <c r="CI45" s="32">
        <f t="shared" si="105"/>
        <v>9510</v>
      </c>
      <c r="CJ45" s="34"/>
      <c r="CK45" s="34"/>
      <c r="CL45" s="32" t="str">
        <f t="shared" si="106"/>
        <v>FC</v>
      </c>
      <c r="CM45" s="32" t="str">
        <f>VLOOKUP(CH45,'ALL-Chart of Accounts'!$E:$F,2,0)</f>
        <v>IC Alloc Rev - S&amp;A (I82SAAlloc)</v>
      </c>
      <c r="CN45" s="32">
        <f t="shared" si="123"/>
        <v>429030</v>
      </c>
      <c r="CO45" s="32">
        <f t="shared" si="107"/>
        <v>9510</v>
      </c>
      <c r="CP45" s="34"/>
      <c r="CQ45" s="34"/>
      <c r="CR45" s="32" t="str">
        <f t="shared" si="108"/>
        <v>FC</v>
      </c>
      <c r="CS45" s="32" t="str">
        <f>VLOOKUP(CN45,'ALL-Chart of Accounts'!$E:$F,2,0)</f>
        <v>IC Alloc Rev - S&amp;A (I82SAAlloc)</v>
      </c>
      <c r="CT45" s="32">
        <f t="shared" si="124"/>
        <v>429030</v>
      </c>
      <c r="CU45" s="32">
        <f t="shared" si="109"/>
        <v>9510</v>
      </c>
      <c r="CV45" s="34"/>
      <c r="CW45" s="34"/>
      <c r="CX45" s="32" t="str">
        <f t="shared" si="110"/>
        <v>FC</v>
      </c>
      <c r="CY45" s="32" t="str">
        <f>VLOOKUP(CT45,'ALL-Chart of Accounts'!$E:$F,2,0)</f>
        <v>IC Alloc Rev - S&amp;A (I82SAAlloc)</v>
      </c>
      <c r="CZ45" s="32">
        <f t="shared" si="125"/>
        <v>429030</v>
      </c>
      <c r="DA45" s="32">
        <f t="shared" si="111"/>
        <v>9510</v>
      </c>
      <c r="DB45" s="34"/>
      <c r="DC45" s="34"/>
      <c r="DD45" s="32" t="str">
        <f t="shared" si="112"/>
        <v>FC</v>
      </c>
      <c r="DE45" s="32" t="str">
        <f>VLOOKUP(CZ45,'ALL-Chart of Accounts'!$E:$F,2,0)</f>
        <v>IC Alloc Rev - S&amp;A (I82SAAlloc)</v>
      </c>
      <c r="DF45" s="34"/>
      <c r="DG45" s="34"/>
      <c r="DH45" s="34"/>
      <c r="DI45" s="34"/>
      <c r="DJ45" s="34"/>
      <c r="DK45" s="34"/>
      <c r="DL45" s="34"/>
      <c r="DM45" s="34"/>
      <c r="DN45" s="34"/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  <c r="EB45" s="34"/>
      <c r="EC45" s="34"/>
      <c r="ED45" s="34"/>
      <c r="EE45" s="34"/>
      <c r="EF45" s="34"/>
      <c r="EG45" s="34"/>
      <c r="EH45" s="34"/>
      <c r="EI45" s="34"/>
    </row>
    <row r="46" spans="2:139" x14ac:dyDescent="0.35">
      <c r="B46" s="47">
        <v>43468</v>
      </c>
      <c r="D46" s="46" t="s">
        <v>11498</v>
      </c>
      <c r="E46" s="22" t="str">
        <f t="shared" si="114"/>
        <v>IC Alloc</v>
      </c>
      <c r="F46" s="34" t="s">
        <v>12063</v>
      </c>
      <c r="G46" s="34" t="str">
        <f>IF(E46="IC Alloc","IC Allocation"&amp;"-"&amp;MID(M46,FIND("-",M46,1)+2,99),VLOOKUP(L46,'ALL-Unit Code 4'!W:AA,4,0))&amp;IFERROR("-"&amp;IF(E46="Intercompany",VLOOKUP(MID(F46,3,1),Ref!F:G,2,0)&amp;"-"&amp;MID(M46,FIND("-",M46,1)+2,99),VLOOKUP(MID(F46,3,4),Ref!F:G,2,0)),"")</f>
        <v>IC Allocation-Thailand</v>
      </c>
      <c r="H46" s="32">
        <f t="shared" si="93"/>
        <v>124520</v>
      </c>
      <c r="I46" s="34"/>
      <c r="J46" s="34"/>
      <c r="K46" s="34"/>
      <c r="L46" s="32" t="str">
        <f>IFERROR(VLOOKUP(LEFT($F46,2),'ALL-Unit Code 4'!$W:$W,1,0),IFERROR(VLOOKUP(VALUE(RIGHT(H46,3)),Ref!I:J,2,0),VLOOKUP($D$1,Sites!$A:$B,2,0)))</f>
        <v>FC</v>
      </c>
      <c r="M46" s="32" t="str">
        <f>VLOOKUP(H46,'ALL-Chart of Accounts'!$E:$F,2,0)</f>
        <v>IC AR - Thailand</v>
      </c>
      <c r="N46" s="34"/>
      <c r="O46" s="34"/>
      <c r="P46" s="34"/>
      <c r="Q46" s="34"/>
      <c r="R46" s="34"/>
      <c r="S46" s="34"/>
      <c r="T46" s="37">
        <v>429030</v>
      </c>
      <c r="U46" s="32">
        <f t="shared" si="115"/>
        <v>9520</v>
      </c>
      <c r="V46" s="34"/>
      <c r="W46" s="34"/>
      <c r="X46" s="32" t="str">
        <f t="shared" si="94"/>
        <v>FC</v>
      </c>
      <c r="Y46" s="32" t="str">
        <f>VLOOKUP(T46,'ALL-Chart of Accounts'!$E:$F,2,0)</f>
        <v>IC Alloc Rev - S&amp;A (I82SAAlloc)</v>
      </c>
      <c r="Z46" s="32">
        <f t="shared" si="116"/>
        <v>429030</v>
      </c>
      <c r="AA46" s="32">
        <f t="shared" si="117"/>
        <v>9520</v>
      </c>
      <c r="AB46" s="32">
        <f t="shared" si="118"/>
        <v>9999</v>
      </c>
      <c r="AC46" s="34"/>
      <c r="AD46" s="32" t="str">
        <f t="shared" si="98"/>
        <v>FC</v>
      </c>
      <c r="AE46" s="32" t="str">
        <f>VLOOKUP(Z46,'ALL-Chart of Accounts'!$E:$F,2,0)</f>
        <v>IC Alloc Rev - S&amp;A (I82SAAlloc)</v>
      </c>
      <c r="AF46" s="34"/>
      <c r="AG46" s="34"/>
      <c r="AH46" s="34"/>
      <c r="AI46" s="34"/>
      <c r="AJ46" s="34"/>
      <c r="AK46" s="34"/>
      <c r="AL46" s="32">
        <f t="shared" si="119"/>
        <v>429030</v>
      </c>
      <c r="AM46" s="32">
        <f t="shared" si="120"/>
        <v>9520</v>
      </c>
      <c r="AN46" s="32" t="str">
        <f t="shared" si="121"/>
        <v/>
      </c>
      <c r="AO46" s="34"/>
      <c r="AP46" s="32" t="str">
        <f t="shared" si="102"/>
        <v>FC</v>
      </c>
      <c r="AQ46" s="32" t="str">
        <f>VLOOKUP(AL46,'ALL-Chart of Accounts'!$E:$F,2,0)</f>
        <v>IC Alloc Rev - S&amp;A (I82SAAlloc)</v>
      </c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2">
        <f t="shared" si="11"/>
        <v>429030</v>
      </c>
      <c r="CC46" s="32">
        <f t="shared" si="103"/>
        <v>9520</v>
      </c>
      <c r="CD46" s="34"/>
      <c r="CE46" s="34"/>
      <c r="CF46" s="32" t="str">
        <f t="shared" si="104"/>
        <v>FC</v>
      </c>
      <c r="CG46" s="32" t="str">
        <f>VLOOKUP(CB46,'ALL-Chart of Accounts'!$E:$F,2,0)</f>
        <v>IC Alloc Rev - S&amp;A (I82SAAlloc)</v>
      </c>
      <c r="CH46" s="32">
        <f t="shared" si="122"/>
        <v>429030</v>
      </c>
      <c r="CI46" s="32">
        <f t="shared" si="105"/>
        <v>9520</v>
      </c>
      <c r="CJ46" s="34"/>
      <c r="CK46" s="34"/>
      <c r="CL46" s="32" t="str">
        <f t="shared" si="106"/>
        <v>FC</v>
      </c>
      <c r="CM46" s="32" t="str">
        <f>VLOOKUP(CH46,'ALL-Chart of Accounts'!$E:$F,2,0)</f>
        <v>IC Alloc Rev - S&amp;A (I82SAAlloc)</v>
      </c>
      <c r="CN46" s="32">
        <f t="shared" si="123"/>
        <v>429030</v>
      </c>
      <c r="CO46" s="32">
        <f t="shared" si="107"/>
        <v>9520</v>
      </c>
      <c r="CP46" s="34"/>
      <c r="CQ46" s="34"/>
      <c r="CR46" s="32" t="str">
        <f t="shared" si="108"/>
        <v>FC</v>
      </c>
      <c r="CS46" s="32" t="str">
        <f>VLOOKUP(CN46,'ALL-Chart of Accounts'!$E:$F,2,0)</f>
        <v>IC Alloc Rev - S&amp;A (I82SAAlloc)</v>
      </c>
      <c r="CT46" s="32">
        <f t="shared" si="124"/>
        <v>429030</v>
      </c>
      <c r="CU46" s="32">
        <f t="shared" si="109"/>
        <v>9520</v>
      </c>
      <c r="CV46" s="34"/>
      <c r="CW46" s="34"/>
      <c r="CX46" s="32" t="str">
        <f t="shared" si="110"/>
        <v>FC</v>
      </c>
      <c r="CY46" s="32" t="str">
        <f>VLOOKUP(CT46,'ALL-Chart of Accounts'!$E:$F,2,0)</f>
        <v>IC Alloc Rev - S&amp;A (I82SAAlloc)</v>
      </c>
      <c r="CZ46" s="32">
        <f t="shared" si="125"/>
        <v>429030</v>
      </c>
      <c r="DA46" s="32">
        <f t="shared" si="111"/>
        <v>9520</v>
      </c>
      <c r="DB46" s="34"/>
      <c r="DC46" s="34"/>
      <c r="DD46" s="32" t="str">
        <f t="shared" si="112"/>
        <v>FC</v>
      </c>
      <c r="DE46" s="32" t="str">
        <f>VLOOKUP(CZ46,'ALL-Chart of Accounts'!$E:$F,2,0)</f>
        <v>IC Alloc Rev - S&amp;A (I82SAAlloc)</v>
      </c>
      <c r="DF46" s="34"/>
      <c r="DG46" s="34"/>
      <c r="DH46" s="34"/>
      <c r="DI46" s="34"/>
      <c r="DJ46" s="34"/>
      <c r="DK46" s="34"/>
      <c r="DL46" s="34"/>
      <c r="DM46" s="34"/>
      <c r="DN46" s="34"/>
      <c r="DO46" s="34"/>
      <c r="DP46" s="34"/>
      <c r="DQ46" s="34"/>
      <c r="DR46" s="34"/>
      <c r="DS46" s="34"/>
      <c r="DT46" s="34"/>
      <c r="DU46" s="34"/>
      <c r="DV46" s="34"/>
      <c r="DW46" s="34"/>
      <c r="DX46" s="34"/>
      <c r="DY46" s="34"/>
      <c r="DZ46" s="34"/>
      <c r="EA46" s="34"/>
      <c r="EB46" s="34"/>
      <c r="EC46" s="34"/>
      <c r="ED46" s="34"/>
      <c r="EE46" s="34"/>
      <c r="EF46" s="34"/>
      <c r="EG46" s="34"/>
      <c r="EH46" s="34"/>
      <c r="EI46" s="34"/>
    </row>
    <row r="47" spans="2:139" x14ac:dyDescent="0.35">
      <c r="B47" s="47">
        <v>43468</v>
      </c>
      <c r="D47" s="46" t="s">
        <v>11498</v>
      </c>
      <c r="E47" s="22" t="str">
        <f t="shared" si="114"/>
        <v>IC Alloc</v>
      </c>
      <c r="F47" s="34" t="s">
        <v>12058</v>
      </c>
      <c r="G47" s="34" t="str">
        <f>IF(E47="IC Alloc","IC Allocation"&amp;"-"&amp;MID(M47,FIND("-",M47,1)+2,99),VLOOKUP(L47,'ALL-Unit Code 4'!W:AA,4,0))&amp;IFERROR("-"&amp;IF(E47="Intercompany",VLOOKUP(MID(F47,3,1),Ref!F:G,2,0)&amp;"-"&amp;MID(M47,FIND("-",M47,1)+2,99),VLOOKUP(MID(F47,3,4),Ref!F:G,2,0)),"")</f>
        <v>IC Allocation-Thailand FAI</v>
      </c>
      <c r="H47" s="32">
        <f t="shared" si="93"/>
        <v>124521</v>
      </c>
      <c r="I47" s="34"/>
      <c r="J47" s="34"/>
      <c r="K47" s="34"/>
      <c r="L47" s="32" t="str">
        <f>IFERROR(VLOOKUP(LEFT($F47,2),'ALL-Unit Code 4'!$W:$W,1,0),IFERROR(VLOOKUP(VALUE(RIGHT(H47,3)),Ref!I:J,2,0),VLOOKUP($D$1,Sites!$A:$B,2,0)))</f>
        <v>FC</v>
      </c>
      <c r="M47" s="32" t="str">
        <f>VLOOKUP(H47,'ALL-Chart of Accounts'!$E:$F,2,0)</f>
        <v>IC AR - Thailand FAI</v>
      </c>
      <c r="N47" s="34"/>
      <c r="O47" s="34"/>
      <c r="P47" s="34"/>
      <c r="Q47" s="34"/>
      <c r="R47" s="34"/>
      <c r="S47" s="34"/>
      <c r="T47" s="37">
        <v>429030</v>
      </c>
      <c r="U47" s="32">
        <f t="shared" si="115"/>
        <v>9521</v>
      </c>
      <c r="V47" s="34"/>
      <c r="W47" s="34"/>
      <c r="X47" s="32" t="str">
        <f t="shared" si="94"/>
        <v>FC</v>
      </c>
      <c r="Y47" s="32" t="str">
        <f>VLOOKUP(T47,'ALL-Chart of Accounts'!$E:$F,2,0)</f>
        <v>IC Alloc Rev - S&amp;A (I82SAAlloc)</v>
      </c>
      <c r="Z47" s="32">
        <f t="shared" si="116"/>
        <v>429030</v>
      </c>
      <c r="AA47" s="32">
        <f t="shared" si="117"/>
        <v>9521</v>
      </c>
      <c r="AB47" s="32">
        <f t="shared" si="118"/>
        <v>9999</v>
      </c>
      <c r="AC47" s="34"/>
      <c r="AD47" s="32" t="str">
        <f t="shared" si="98"/>
        <v>FC</v>
      </c>
      <c r="AE47" s="32" t="str">
        <f>VLOOKUP(Z47,'ALL-Chart of Accounts'!$E:$F,2,0)</f>
        <v>IC Alloc Rev - S&amp;A (I82SAAlloc)</v>
      </c>
      <c r="AF47" s="34"/>
      <c r="AG47" s="34"/>
      <c r="AH47" s="34"/>
      <c r="AI47" s="34"/>
      <c r="AJ47" s="34"/>
      <c r="AK47" s="34"/>
      <c r="AL47" s="32">
        <f t="shared" si="119"/>
        <v>429030</v>
      </c>
      <c r="AM47" s="32">
        <f t="shared" si="120"/>
        <v>9521</v>
      </c>
      <c r="AN47" s="32" t="str">
        <f t="shared" si="121"/>
        <v/>
      </c>
      <c r="AO47" s="34"/>
      <c r="AP47" s="32" t="str">
        <f t="shared" si="102"/>
        <v>FC</v>
      </c>
      <c r="AQ47" s="32" t="str">
        <f>VLOOKUP(AL47,'ALL-Chart of Accounts'!$E:$F,2,0)</f>
        <v>IC Alloc Rev - S&amp;A (I82SAAlloc)</v>
      </c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2">
        <f t="shared" si="11"/>
        <v>429030</v>
      </c>
      <c r="CC47" s="32">
        <f t="shared" si="103"/>
        <v>9521</v>
      </c>
      <c r="CD47" s="34"/>
      <c r="CE47" s="34"/>
      <c r="CF47" s="32" t="str">
        <f t="shared" si="104"/>
        <v>FC</v>
      </c>
      <c r="CG47" s="32" t="str">
        <f>VLOOKUP(CB47,'ALL-Chart of Accounts'!$E:$F,2,0)</f>
        <v>IC Alloc Rev - S&amp;A (I82SAAlloc)</v>
      </c>
      <c r="CH47" s="32">
        <f t="shared" si="122"/>
        <v>429030</v>
      </c>
      <c r="CI47" s="32">
        <f t="shared" si="105"/>
        <v>9521</v>
      </c>
      <c r="CJ47" s="34"/>
      <c r="CK47" s="34"/>
      <c r="CL47" s="32" t="str">
        <f t="shared" si="106"/>
        <v>FC</v>
      </c>
      <c r="CM47" s="32" t="str">
        <f>VLOOKUP(CH47,'ALL-Chart of Accounts'!$E:$F,2,0)</f>
        <v>IC Alloc Rev - S&amp;A (I82SAAlloc)</v>
      </c>
      <c r="CN47" s="32">
        <f t="shared" si="123"/>
        <v>429030</v>
      </c>
      <c r="CO47" s="32">
        <f t="shared" si="107"/>
        <v>9521</v>
      </c>
      <c r="CP47" s="34"/>
      <c r="CQ47" s="34"/>
      <c r="CR47" s="32" t="str">
        <f t="shared" si="108"/>
        <v>FC</v>
      </c>
      <c r="CS47" s="32" t="str">
        <f>VLOOKUP(CN47,'ALL-Chart of Accounts'!$E:$F,2,0)</f>
        <v>IC Alloc Rev - S&amp;A (I82SAAlloc)</v>
      </c>
      <c r="CT47" s="32">
        <f t="shared" si="124"/>
        <v>429030</v>
      </c>
      <c r="CU47" s="32">
        <f t="shared" si="109"/>
        <v>9521</v>
      </c>
      <c r="CV47" s="34"/>
      <c r="CW47" s="34"/>
      <c r="CX47" s="32" t="str">
        <f t="shared" si="110"/>
        <v>FC</v>
      </c>
      <c r="CY47" s="32" t="str">
        <f>VLOOKUP(CT47,'ALL-Chart of Accounts'!$E:$F,2,0)</f>
        <v>IC Alloc Rev - S&amp;A (I82SAAlloc)</v>
      </c>
      <c r="CZ47" s="32">
        <f t="shared" si="125"/>
        <v>429030</v>
      </c>
      <c r="DA47" s="32">
        <f t="shared" si="111"/>
        <v>9521</v>
      </c>
      <c r="DB47" s="34"/>
      <c r="DC47" s="34"/>
      <c r="DD47" s="32" t="str">
        <f t="shared" si="112"/>
        <v>FC</v>
      </c>
      <c r="DE47" s="32" t="str">
        <f>VLOOKUP(CZ47,'ALL-Chart of Accounts'!$E:$F,2,0)</f>
        <v>IC Alloc Rev - S&amp;A (I82SAAlloc)</v>
      </c>
      <c r="DF47" s="34"/>
      <c r="DG47" s="34"/>
      <c r="DH47" s="34"/>
      <c r="DI47" s="34"/>
      <c r="DJ47" s="34"/>
      <c r="DK47" s="34"/>
      <c r="DL47" s="34"/>
      <c r="DM47" s="34"/>
      <c r="DN47" s="34"/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4"/>
      <c r="EI47" s="34"/>
    </row>
    <row r="48" spans="2:139" x14ac:dyDescent="0.35">
      <c r="B48" s="47">
        <v>43468</v>
      </c>
      <c r="D48" s="46" t="s">
        <v>11498</v>
      </c>
      <c r="E48" s="22" t="str">
        <f t="shared" si="114"/>
        <v>IC Alloc</v>
      </c>
      <c r="F48" s="34" t="s">
        <v>12065</v>
      </c>
      <c r="G48" s="34" t="str">
        <f>IF(E48="IC Alloc","IC Allocation"&amp;"-"&amp;MID(M48,FIND("-",M48,1)+2,99),VLOOKUP(L48,'ALL-Unit Code 4'!W:AA,4,0))&amp;IFERROR("-"&amp;IF(E48="Intercompany",VLOOKUP(MID(F48,3,1),Ref!F:G,2,0)&amp;"-"&amp;MID(M48,FIND("-",M48,1)+2,99),VLOOKUP(MID(F48,3,4),Ref!F:G,2,0)),"")</f>
        <v>IC Allocation-Australia</v>
      </c>
      <c r="H48" s="32">
        <f t="shared" si="93"/>
        <v>124530</v>
      </c>
      <c r="I48" s="34"/>
      <c r="J48" s="34"/>
      <c r="K48" s="34"/>
      <c r="L48" s="32" t="str">
        <f>IFERROR(VLOOKUP(LEFT($F48,2),'ALL-Unit Code 4'!$W:$W,1,0),IFERROR(VLOOKUP(VALUE(RIGHT(H48,3)),Ref!I:J,2,0),VLOOKUP($D$1,Sites!$A:$B,2,0)))</f>
        <v>FC</v>
      </c>
      <c r="M48" s="32" t="str">
        <f>VLOOKUP(H48,'ALL-Chart of Accounts'!$E:$F,2,0)</f>
        <v>IC AR - Australia</v>
      </c>
      <c r="N48" s="34"/>
      <c r="O48" s="34"/>
      <c r="P48" s="34"/>
      <c r="Q48" s="34"/>
      <c r="R48" s="34"/>
      <c r="S48" s="34"/>
      <c r="T48" s="37">
        <v>429030</v>
      </c>
      <c r="U48" s="32">
        <f t="shared" si="115"/>
        <v>9530</v>
      </c>
      <c r="V48" s="34"/>
      <c r="W48" s="34"/>
      <c r="X48" s="32" t="str">
        <f t="shared" si="94"/>
        <v>FC</v>
      </c>
      <c r="Y48" s="32" t="str">
        <f>VLOOKUP(T48,'ALL-Chart of Accounts'!$E:$F,2,0)</f>
        <v>IC Alloc Rev - S&amp;A (I82SAAlloc)</v>
      </c>
      <c r="Z48" s="32">
        <f t="shared" si="116"/>
        <v>429030</v>
      </c>
      <c r="AA48" s="32">
        <f t="shared" si="117"/>
        <v>9530</v>
      </c>
      <c r="AB48" s="32">
        <f t="shared" si="118"/>
        <v>9999</v>
      </c>
      <c r="AC48" s="34"/>
      <c r="AD48" s="32" t="str">
        <f t="shared" si="98"/>
        <v>FC</v>
      </c>
      <c r="AE48" s="32" t="str">
        <f>VLOOKUP(Z48,'ALL-Chart of Accounts'!$E:$F,2,0)</f>
        <v>IC Alloc Rev - S&amp;A (I82SAAlloc)</v>
      </c>
      <c r="AF48" s="34"/>
      <c r="AG48" s="34"/>
      <c r="AH48" s="34"/>
      <c r="AI48" s="34"/>
      <c r="AJ48" s="34"/>
      <c r="AK48" s="34"/>
      <c r="AL48" s="32">
        <f t="shared" si="119"/>
        <v>429030</v>
      </c>
      <c r="AM48" s="32">
        <f t="shared" si="120"/>
        <v>9530</v>
      </c>
      <c r="AN48" s="32" t="str">
        <f t="shared" si="121"/>
        <v/>
      </c>
      <c r="AO48" s="34"/>
      <c r="AP48" s="32" t="str">
        <f t="shared" si="102"/>
        <v>FC</v>
      </c>
      <c r="AQ48" s="32" t="str">
        <f>VLOOKUP(AL48,'ALL-Chart of Accounts'!$E:$F,2,0)</f>
        <v>IC Alloc Rev - S&amp;A (I82SAAlloc)</v>
      </c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2">
        <f t="shared" si="11"/>
        <v>429030</v>
      </c>
      <c r="CC48" s="32">
        <f t="shared" si="103"/>
        <v>9530</v>
      </c>
      <c r="CD48" s="34"/>
      <c r="CE48" s="34"/>
      <c r="CF48" s="32" t="str">
        <f t="shared" si="104"/>
        <v>FC</v>
      </c>
      <c r="CG48" s="32" t="str">
        <f>VLOOKUP(CB48,'ALL-Chart of Accounts'!$E:$F,2,0)</f>
        <v>IC Alloc Rev - S&amp;A (I82SAAlloc)</v>
      </c>
      <c r="CH48" s="32">
        <f t="shared" si="122"/>
        <v>429030</v>
      </c>
      <c r="CI48" s="32">
        <f t="shared" si="105"/>
        <v>9530</v>
      </c>
      <c r="CJ48" s="34"/>
      <c r="CK48" s="34"/>
      <c r="CL48" s="32" t="str">
        <f t="shared" si="106"/>
        <v>FC</v>
      </c>
      <c r="CM48" s="32" t="str">
        <f>VLOOKUP(CH48,'ALL-Chart of Accounts'!$E:$F,2,0)</f>
        <v>IC Alloc Rev - S&amp;A (I82SAAlloc)</v>
      </c>
      <c r="CN48" s="32">
        <f t="shared" si="123"/>
        <v>429030</v>
      </c>
      <c r="CO48" s="32">
        <f t="shared" si="107"/>
        <v>9530</v>
      </c>
      <c r="CP48" s="34"/>
      <c r="CQ48" s="34"/>
      <c r="CR48" s="32" t="str">
        <f t="shared" si="108"/>
        <v>FC</v>
      </c>
      <c r="CS48" s="32" t="str">
        <f>VLOOKUP(CN48,'ALL-Chart of Accounts'!$E:$F,2,0)</f>
        <v>IC Alloc Rev - S&amp;A (I82SAAlloc)</v>
      </c>
      <c r="CT48" s="32">
        <f t="shared" si="124"/>
        <v>429030</v>
      </c>
      <c r="CU48" s="32">
        <f t="shared" si="109"/>
        <v>9530</v>
      </c>
      <c r="CV48" s="34"/>
      <c r="CW48" s="34"/>
      <c r="CX48" s="32" t="str">
        <f t="shared" si="110"/>
        <v>FC</v>
      </c>
      <c r="CY48" s="32" t="str">
        <f>VLOOKUP(CT48,'ALL-Chart of Accounts'!$E:$F,2,0)</f>
        <v>IC Alloc Rev - S&amp;A (I82SAAlloc)</v>
      </c>
      <c r="CZ48" s="32">
        <f t="shared" si="125"/>
        <v>429030</v>
      </c>
      <c r="DA48" s="32">
        <f t="shared" si="111"/>
        <v>9530</v>
      </c>
      <c r="DB48" s="34"/>
      <c r="DC48" s="34"/>
      <c r="DD48" s="32" t="str">
        <f t="shared" si="112"/>
        <v>FC</v>
      </c>
      <c r="DE48" s="32" t="str">
        <f>VLOOKUP(CZ48,'ALL-Chart of Accounts'!$E:$F,2,0)</f>
        <v>IC Alloc Rev - S&amp;A (I82SAAlloc)</v>
      </c>
      <c r="DF48" s="34"/>
      <c r="DG48" s="34"/>
      <c r="DH48" s="34"/>
      <c r="DI48" s="34"/>
      <c r="DJ48" s="34"/>
      <c r="DK48" s="34"/>
      <c r="DL48" s="34"/>
      <c r="DM48" s="34"/>
      <c r="DN48" s="34"/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4"/>
      <c r="EI48" s="34"/>
    </row>
    <row r="49" spans="2:139" x14ac:dyDescent="0.35">
      <c r="B49" s="47">
        <v>43468</v>
      </c>
      <c r="D49" s="46" t="s">
        <v>11498</v>
      </c>
      <c r="E49" s="22" t="str">
        <f t="shared" si="114"/>
        <v>IC Alloc</v>
      </c>
      <c r="F49" s="34" t="s">
        <v>12071</v>
      </c>
      <c r="G49" s="34" t="str">
        <f>IF(E49="IC Alloc","IC Allocation"&amp;"-"&amp;MID(M49,FIND("-",M49,1)+2,99),VLOOKUP(L49,'ALL-Unit Code 4'!W:AA,4,0))&amp;IFERROR("-"&amp;IF(E49="Intercompany",VLOOKUP(MID(F49,3,1),Ref!F:G,2,0)&amp;"-"&amp;MID(M49,FIND("-",M49,1)+2,99),VLOOKUP(MID(F49,3,4),Ref!F:G,2,0)),"")</f>
        <v>IC Allocation-New Zealand</v>
      </c>
      <c r="H49" s="32">
        <f t="shared" si="93"/>
        <v>124535</v>
      </c>
      <c r="I49" s="34"/>
      <c r="J49" s="34"/>
      <c r="K49" s="34"/>
      <c r="L49" s="32" t="str">
        <f>IFERROR(VLOOKUP(LEFT($F49,2),'ALL-Unit Code 4'!$W:$W,1,0),IFERROR(VLOOKUP(VALUE(RIGHT(H49,3)),Ref!I:J,2,0),VLOOKUP($D$1,Sites!$A:$B,2,0)))</f>
        <v>FC</v>
      </c>
      <c r="M49" s="32" t="str">
        <f>VLOOKUP(H49,'ALL-Chart of Accounts'!$E:$F,2,0)</f>
        <v>IC AR - New Zealand</v>
      </c>
      <c r="N49" s="34"/>
      <c r="O49" s="34"/>
      <c r="P49" s="34"/>
      <c r="Q49" s="34"/>
      <c r="R49" s="34"/>
      <c r="S49" s="34"/>
      <c r="T49" s="37">
        <v>429030</v>
      </c>
      <c r="U49" s="32">
        <f t="shared" si="115"/>
        <v>9535</v>
      </c>
      <c r="V49" s="34"/>
      <c r="W49" s="34"/>
      <c r="X49" s="32" t="str">
        <f t="shared" si="94"/>
        <v>FC</v>
      </c>
      <c r="Y49" s="32" t="str">
        <f>VLOOKUP(T49,'ALL-Chart of Accounts'!$E:$F,2,0)</f>
        <v>IC Alloc Rev - S&amp;A (I82SAAlloc)</v>
      </c>
      <c r="Z49" s="32">
        <f t="shared" si="116"/>
        <v>429030</v>
      </c>
      <c r="AA49" s="32">
        <f t="shared" si="117"/>
        <v>9535</v>
      </c>
      <c r="AB49" s="32">
        <f t="shared" si="118"/>
        <v>9999</v>
      </c>
      <c r="AC49" s="34"/>
      <c r="AD49" s="32" t="str">
        <f t="shared" si="98"/>
        <v>FC</v>
      </c>
      <c r="AE49" s="32" t="str">
        <f>VLOOKUP(Z49,'ALL-Chart of Accounts'!$E:$F,2,0)</f>
        <v>IC Alloc Rev - S&amp;A (I82SAAlloc)</v>
      </c>
      <c r="AF49" s="34"/>
      <c r="AG49" s="34"/>
      <c r="AH49" s="34"/>
      <c r="AI49" s="34"/>
      <c r="AJ49" s="34"/>
      <c r="AK49" s="34"/>
      <c r="AL49" s="32">
        <f t="shared" si="119"/>
        <v>429030</v>
      </c>
      <c r="AM49" s="32">
        <f t="shared" si="120"/>
        <v>9535</v>
      </c>
      <c r="AN49" s="32" t="str">
        <f t="shared" si="121"/>
        <v/>
      </c>
      <c r="AO49" s="34"/>
      <c r="AP49" s="32" t="str">
        <f t="shared" si="102"/>
        <v>FC</v>
      </c>
      <c r="AQ49" s="32" t="str">
        <f>VLOOKUP(AL49,'ALL-Chart of Accounts'!$E:$F,2,0)</f>
        <v>IC Alloc Rev - S&amp;A (I82SAAlloc)</v>
      </c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2">
        <f t="shared" si="11"/>
        <v>429030</v>
      </c>
      <c r="CC49" s="32">
        <f t="shared" si="103"/>
        <v>9535</v>
      </c>
      <c r="CD49" s="34"/>
      <c r="CE49" s="34"/>
      <c r="CF49" s="32" t="str">
        <f t="shared" si="104"/>
        <v>FC</v>
      </c>
      <c r="CG49" s="32" t="str">
        <f>VLOOKUP(CB49,'ALL-Chart of Accounts'!$E:$F,2,0)</f>
        <v>IC Alloc Rev - S&amp;A (I82SAAlloc)</v>
      </c>
      <c r="CH49" s="32">
        <f t="shared" si="122"/>
        <v>429030</v>
      </c>
      <c r="CI49" s="32">
        <f t="shared" si="105"/>
        <v>9535</v>
      </c>
      <c r="CJ49" s="34"/>
      <c r="CK49" s="34"/>
      <c r="CL49" s="32" t="str">
        <f t="shared" si="106"/>
        <v>FC</v>
      </c>
      <c r="CM49" s="32" t="str">
        <f>VLOOKUP(CH49,'ALL-Chart of Accounts'!$E:$F,2,0)</f>
        <v>IC Alloc Rev - S&amp;A (I82SAAlloc)</v>
      </c>
      <c r="CN49" s="32">
        <f t="shared" si="123"/>
        <v>429030</v>
      </c>
      <c r="CO49" s="32">
        <f t="shared" si="107"/>
        <v>9535</v>
      </c>
      <c r="CP49" s="34"/>
      <c r="CQ49" s="34"/>
      <c r="CR49" s="32" t="str">
        <f t="shared" si="108"/>
        <v>FC</v>
      </c>
      <c r="CS49" s="32" t="str">
        <f>VLOOKUP(CN49,'ALL-Chart of Accounts'!$E:$F,2,0)</f>
        <v>IC Alloc Rev - S&amp;A (I82SAAlloc)</v>
      </c>
      <c r="CT49" s="32">
        <f t="shared" si="124"/>
        <v>429030</v>
      </c>
      <c r="CU49" s="32">
        <f t="shared" si="109"/>
        <v>9535</v>
      </c>
      <c r="CV49" s="34"/>
      <c r="CW49" s="34"/>
      <c r="CX49" s="32" t="str">
        <f t="shared" si="110"/>
        <v>FC</v>
      </c>
      <c r="CY49" s="32" t="str">
        <f>VLOOKUP(CT49,'ALL-Chart of Accounts'!$E:$F,2,0)</f>
        <v>IC Alloc Rev - S&amp;A (I82SAAlloc)</v>
      </c>
      <c r="CZ49" s="32">
        <f t="shared" si="125"/>
        <v>429030</v>
      </c>
      <c r="DA49" s="32">
        <f t="shared" si="111"/>
        <v>9535</v>
      </c>
      <c r="DB49" s="34"/>
      <c r="DC49" s="34"/>
      <c r="DD49" s="32" t="str">
        <f t="shared" si="112"/>
        <v>FC</v>
      </c>
      <c r="DE49" s="32" t="str">
        <f>VLOOKUP(CZ49,'ALL-Chart of Accounts'!$E:$F,2,0)</f>
        <v>IC Alloc Rev - S&amp;A (I82SAAlloc)</v>
      </c>
      <c r="DF49" s="34"/>
      <c r="DG49" s="34"/>
      <c r="DH49" s="34"/>
      <c r="DI49" s="34"/>
      <c r="DJ49" s="34"/>
      <c r="DK49" s="34"/>
      <c r="DL49" s="34"/>
      <c r="DM49" s="34"/>
      <c r="DN49" s="34"/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  <c r="EB49" s="34"/>
      <c r="EC49" s="34"/>
      <c r="ED49" s="34"/>
      <c r="EE49" s="34"/>
      <c r="EF49" s="34"/>
      <c r="EG49" s="34"/>
      <c r="EH49" s="34"/>
      <c r="EI49" s="34"/>
    </row>
    <row r="50" spans="2:139" x14ac:dyDescent="0.35">
      <c r="B50" s="47">
        <v>43468</v>
      </c>
      <c r="D50" s="46" t="s">
        <v>11498</v>
      </c>
      <c r="E50" s="22" t="str">
        <f t="shared" si="114"/>
        <v>IC Alloc</v>
      </c>
      <c r="F50" s="34" t="s">
        <v>12072</v>
      </c>
      <c r="G50" s="34" t="str">
        <f>IF(E50="IC Alloc","IC Allocation"&amp;"-"&amp;MID(M50,FIND("-",M50,1)+2,99),VLOOKUP(L50,'ALL-Unit Code 4'!W:AA,4,0))&amp;IFERROR("-"&amp;IF(E50="Intercompany",VLOOKUP(MID(F50,3,1),Ref!F:G,2,0)&amp;"-"&amp;MID(M50,FIND("-",M50,1)+2,99),VLOOKUP(MID(F50,3,4),Ref!F:G,2,0)),"")</f>
        <v>IC Allocation-Shanghai</v>
      </c>
      <c r="H50" s="32">
        <f t="shared" si="93"/>
        <v>124540</v>
      </c>
      <c r="I50" s="34"/>
      <c r="J50" s="34"/>
      <c r="K50" s="34"/>
      <c r="L50" s="32" t="str">
        <f>IFERROR(VLOOKUP(LEFT($F50,2),'ALL-Unit Code 4'!$W:$W,1,0),IFERROR(VLOOKUP(VALUE(RIGHT(H50,3)),Ref!I:J,2,0),VLOOKUP($D$1,Sites!$A:$B,2,0)))</f>
        <v>FC</v>
      </c>
      <c r="M50" s="32" t="str">
        <f>VLOOKUP(H50,'ALL-Chart of Accounts'!$E:$F,2,0)</f>
        <v>IC AR - Shanghai</v>
      </c>
      <c r="N50" s="34"/>
      <c r="O50" s="34"/>
      <c r="P50" s="34"/>
      <c r="Q50" s="34"/>
      <c r="R50" s="34"/>
      <c r="S50" s="34"/>
      <c r="T50" s="37">
        <v>429030</v>
      </c>
      <c r="U50" s="32">
        <f t="shared" si="115"/>
        <v>9540</v>
      </c>
      <c r="V50" s="34"/>
      <c r="W50" s="34"/>
      <c r="X50" s="32" t="str">
        <f t="shared" si="94"/>
        <v>FC</v>
      </c>
      <c r="Y50" s="32" t="str">
        <f>VLOOKUP(T50,'ALL-Chart of Accounts'!$E:$F,2,0)</f>
        <v>IC Alloc Rev - S&amp;A (I82SAAlloc)</v>
      </c>
      <c r="Z50" s="32">
        <f t="shared" si="116"/>
        <v>429030</v>
      </c>
      <c r="AA50" s="32">
        <f t="shared" si="117"/>
        <v>9540</v>
      </c>
      <c r="AB50" s="32">
        <f t="shared" si="118"/>
        <v>9999</v>
      </c>
      <c r="AC50" s="34"/>
      <c r="AD50" s="32" t="str">
        <f t="shared" si="98"/>
        <v>FC</v>
      </c>
      <c r="AE50" s="32" t="str">
        <f>VLOOKUP(Z50,'ALL-Chart of Accounts'!$E:$F,2,0)</f>
        <v>IC Alloc Rev - S&amp;A (I82SAAlloc)</v>
      </c>
      <c r="AF50" s="34"/>
      <c r="AG50" s="34"/>
      <c r="AH50" s="34"/>
      <c r="AI50" s="34"/>
      <c r="AJ50" s="34"/>
      <c r="AK50" s="34"/>
      <c r="AL50" s="32">
        <f t="shared" si="119"/>
        <v>429030</v>
      </c>
      <c r="AM50" s="32">
        <f t="shared" si="120"/>
        <v>9540</v>
      </c>
      <c r="AN50" s="32" t="str">
        <f t="shared" si="121"/>
        <v/>
      </c>
      <c r="AO50" s="34"/>
      <c r="AP50" s="32" t="str">
        <f t="shared" si="102"/>
        <v>FC</v>
      </c>
      <c r="AQ50" s="32" t="str">
        <f>VLOOKUP(AL50,'ALL-Chart of Accounts'!$E:$F,2,0)</f>
        <v>IC Alloc Rev - S&amp;A (I82SAAlloc)</v>
      </c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2">
        <f t="shared" si="11"/>
        <v>429030</v>
      </c>
      <c r="CC50" s="32">
        <f t="shared" si="103"/>
        <v>9540</v>
      </c>
      <c r="CD50" s="34"/>
      <c r="CE50" s="34"/>
      <c r="CF50" s="32" t="str">
        <f t="shared" si="104"/>
        <v>FC</v>
      </c>
      <c r="CG50" s="32" t="str">
        <f>VLOOKUP(CB50,'ALL-Chart of Accounts'!$E:$F,2,0)</f>
        <v>IC Alloc Rev - S&amp;A (I82SAAlloc)</v>
      </c>
      <c r="CH50" s="32">
        <f t="shared" si="122"/>
        <v>429030</v>
      </c>
      <c r="CI50" s="32">
        <f t="shared" si="105"/>
        <v>9540</v>
      </c>
      <c r="CJ50" s="34"/>
      <c r="CK50" s="34"/>
      <c r="CL50" s="32" t="str">
        <f t="shared" si="106"/>
        <v>FC</v>
      </c>
      <c r="CM50" s="32" t="str">
        <f>VLOOKUP(CH50,'ALL-Chart of Accounts'!$E:$F,2,0)</f>
        <v>IC Alloc Rev - S&amp;A (I82SAAlloc)</v>
      </c>
      <c r="CN50" s="32">
        <f t="shared" si="123"/>
        <v>429030</v>
      </c>
      <c r="CO50" s="32">
        <f t="shared" si="107"/>
        <v>9540</v>
      </c>
      <c r="CP50" s="34"/>
      <c r="CQ50" s="34"/>
      <c r="CR50" s="32" t="str">
        <f t="shared" si="108"/>
        <v>FC</v>
      </c>
      <c r="CS50" s="32" t="str">
        <f>VLOOKUP(CN50,'ALL-Chart of Accounts'!$E:$F,2,0)</f>
        <v>IC Alloc Rev - S&amp;A (I82SAAlloc)</v>
      </c>
      <c r="CT50" s="32">
        <f t="shared" si="124"/>
        <v>429030</v>
      </c>
      <c r="CU50" s="32">
        <f t="shared" si="109"/>
        <v>9540</v>
      </c>
      <c r="CV50" s="34"/>
      <c r="CW50" s="34"/>
      <c r="CX50" s="32" t="str">
        <f t="shared" si="110"/>
        <v>FC</v>
      </c>
      <c r="CY50" s="32" t="str">
        <f>VLOOKUP(CT50,'ALL-Chart of Accounts'!$E:$F,2,0)</f>
        <v>IC Alloc Rev - S&amp;A (I82SAAlloc)</v>
      </c>
      <c r="CZ50" s="32">
        <f t="shared" si="125"/>
        <v>429030</v>
      </c>
      <c r="DA50" s="32">
        <f t="shared" si="111"/>
        <v>9540</v>
      </c>
      <c r="DB50" s="34"/>
      <c r="DC50" s="34"/>
      <c r="DD50" s="32" t="str">
        <f t="shared" si="112"/>
        <v>FC</v>
      </c>
      <c r="DE50" s="32" t="str">
        <f>VLOOKUP(CZ50,'ALL-Chart of Accounts'!$E:$F,2,0)</f>
        <v>IC Alloc Rev - S&amp;A (I82SAAlloc)</v>
      </c>
      <c r="DF50" s="34"/>
      <c r="DG50" s="34"/>
      <c r="DH50" s="34"/>
      <c r="DI50" s="34"/>
      <c r="DJ50" s="34"/>
      <c r="DK50" s="34"/>
      <c r="DL50" s="34"/>
      <c r="DM50" s="34"/>
      <c r="DN50" s="34"/>
      <c r="DO50" s="34"/>
      <c r="DP50" s="34"/>
      <c r="DQ50" s="34"/>
      <c r="DR50" s="34"/>
      <c r="DS50" s="34"/>
      <c r="DT50" s="34"/>
      <c r="DU50" s="34"/>
      <c r="DV50" s="34"/>
      <c r="DW50" s="34"/>
      <c r="DX50" s="34"/>
      <c r="DY50" s="34"/>
      <c r="DZ50" s="34"/>
      <c r="EA50" s="34"/>
      <c r="EB50" s="34"/>
      <c r="EC50" s="34"/>
      <c r="ED50" s="34"/>
      <c r="EE50" s="34"/>
      <c r="EF50" s="34"/>
      <c r="EG50" s="34"/>
      <c r="EH50" s="34"/>
      <c r="EI50" s="34"/>
    </row>
    <row r="51" spans="2:139" x14ac:dyDescent="0.35">
      <c r="B51" s="47">
        <v>43468</v>
      </c>
      <c r="D51" s="46" t="s">
        <v>11498</v>
      </c>
      <c r="E51" s="22" t="str">
        <f t="shared" si="114"/>
        <v>IC Alloc</v>
      </c>
      <c r="F51" s="34" t="s">
        <v>12066</v>
      </c>
      <c r="G51" s="34" t="str">
        <f>IF(E51="IC Alloc","IC Allocation"&amp;"-"&amp;MID(M51,FIND("-",M51,1)+2,99),VLOOKUP(L51,'ALL-Unit Code 4'!W:AA,4,0))&amp;IFERROR("-"&amp;IF(E51="Intercompany",VLOOKUP(MID(F51,3,1),Ref!F:G,2,0)&amp;"-"&amp;MID(M51,FIND("-",M51,1)+2,99),VLOOKUP(MID(F51,3,4),Ref!F:G,2,0)),"")</f>
        <v>IC Allocation-Kunshan</v>
      </c>
      <c r="H51" s="32">
        <f t="shared" si="93"/>
        <v>124545</v>
      </c>
      <c r="I51" s="34"/>
      <c r="J51" s="34"/>
      <c r="K51" s="34"/>
      <c r="L51" s="32" t="str">
        <f>IFERROR(VLOOKUP(LEFT($F51,2),'ALL-Unit Code 4'!$W:$W,1,0),IFERROR(VLOOKUP(VALUE(RIGHT(H51,3)),Ref!I:J,2,0),VLOOKUP($D$1,Sites!$A:$B,2,0)))</f>
        <v>FC</v>
      </c>
      <c r="M51" s="32" t="str">
        <f>VLOOKUP(H51,'ALL-Chart of Accounts'!$E:$F,2,0)</f>
        <v>IC AR - Kunshan</v>
      </c>
      <c r="N51" s="34"/>
      <c r="O51" s="34"/>
      <c r="P51" s="34"/>
      <c r="Q51" s="34"/>
      <c r="R51" s="34"/>
      <c r="S51" s="34"/>
      <c r="T51" s="37">
        <v>429030</v>
      </c>
      <c r="U51" s="32">
        <f t="shared" si="115"/>
        <v>9545</v>
      </c>
      <c r="V51" s="34"/>
      <c r="W51" s="34"/>
      <c r="X51" s="32" t="str">
        <f t="shared" si="94"/>
        <v>FC</v>
      </c>
      <c r="Y51" s="32" t="str">
        <f>VLOOKUP(T51,'ALL-Chart of Accounts'!$E:$F,2,0)</f>
        <v>IC Alloc Rev - S&amp;A (I82SAAlloc)</v>
      </c>
      <c r="Z51" s="32">
        <f t="shared" si="116"/>
        <v>429030</v>
      </c>
      <c r="AA51" s="32">
        <f t="shared" si="117"/>
        <v>9545</v>
      </c>
      <c r="AB51" s="32">
        <f t="shared" si="118"/>
        <v>9999</v>
      </c>
      <c r="AC51" s="34"/>
      <c r="AD51" s="32" t="str">
        <f t="shared" si="98"/>
        <v>FC</v>
      </c>
      <c r="AE51" s="32" t="str">
        <f>VLOOKUP(Z51,'ALL-Chart of Accounts'!$E:$F,2,0)</f>
        <v>IC Alloc Rev - S&amp;A (I82SAAlloc)</v>
      </c>
      <c r="AF51" s="34"/>
      <c r="AG51" s="34"/>
      <c r="AH51" s="34"/>
      <c r="AI51" s="34"/>
      <c r="AJ51" s="34"/>
      <c r="AK51" s="34"/>
      <c r="AL51" s="32">
        <f t="shared" si="119"/>
        <v>429030</v>
      </c>
      <c r="AM51" s="32">
        <f t="shared" si="120"/>
        <v>9545</v>
      </c>
      <c r="AN51" s="32" t="str">
        <f t="shared" si="121"/>
        <v/>
      </c>
      <c r="AO51" s="34"/>
      <c r="AP51" s="32" t="str">
        <f t="shared" si="102"/>
        <v>FC</v>
      </c>
      <c r="AQ51" s="32" t="str">
        <f>VLOOKUP(AL51,'ALL-Chart of Accounts'!$E:$F,2,0)</f>
        <v>IC Alloc Rev - S&amp;A (I82SAAlloc)</v>
      </c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34"/>
      <c r="CB51" s="32">
        <f t="shared" si="11"/>
        <v>429030</v>
      </c>
      <c r="CC51" s="32">
        <f t="shared" si="103"/>
        <v>9545</v>
      </c>
      <c r="CD51" s="34"/>
      <c r="CE51" s="34"/>
      <c r="CF51" s="32" t="str">
        <f t="shared" si="104"/>
        <v>FC</v>
      </c>
      <c r="CG51" s="32" t="str">
        <f>VLOOKUP(CB51,'ALL-Chart of Accounts'!$E:$F,2,0)</f>
        <v>IC Alloc Rev - S&amp;A (I82SAAlloc)</v>
      </c>
      <c r="CH51" s="32">
        <f t="shared" si="122"/>
        <v>429030</v>
      </c>
      <c r="CI51" s="32">
        <f t="shared" si="105"/>
        <v>9545</v>
      </c>
      <c r="CJ51" s="34"/>
      <c r="CK51" s="34"/>
      <c r="CL51" s="32" t="str">
        <f t="shared" si="106"/>
        <v>FC</v>
      </c>
      <c r="CM51" s="32" t="str">
        <f>VLOOKUP(CH51,'ALL-Chart of Accounts'!$E:$F,2,0)</f>
        <v>IC Alloc Rev - S&amp;A (I82SAAlloc)</v>
      </c>
      <c r="CN51" s="32">
        <f t="shared" si="123"/>
        <v>429030</v>
      </c>
      <c r="CO51" s="32">
        <f t="shared" si="107"/>
        <v>9545</v>
      </c>
      <c r="CP51" s="34"/>
      <c r="CQ51" s="34"/>
      <c r="CR51" s="32" t="str">
        <f t="shared" si="108"/>
        <v>FC</v>
      </c>
      <c r="CS51" s="32" t="str">
        <f>VLOOKUP(CN51,'ALL-Chart of Accounts'!$E:$F,2,0)</f>
        <v>IC Alloc Rev - S&amp;A (I82SAAlloc)</v>
      </c>
      <c r="CT51" s="32">
        <f t="shared" si="124"/>
        <v>429030</v>
      </c>
      <c r="CU51" s="32">
        <f t="shared" si="109"/>
        <v>9545</v>
      </c>
      <c r="CV51" s="34"/>
      <c r="CW51" s="34"/>
      <c r="CX51" s="32" t="str">
        <f t="shared" si="110"/>
        <v>FC</v>
      </c>
      <c r="CY51" s="32" t="str">
        <f>VLOOKUP(CT51,'ALL-Chart of Accounts'!$E:$F,2,0)</f>
        <v>IC Alloc Rev - S&amp;A (I82SAAlloc)</v>
      </c>
      <c r="CZ51" s="32">
        <f t="shared" si="125"/>
        <v>429030</v>
      </c>
      <c r="DA51" s="32">
        <f t="shared" si="111"/>
        <v>9545</v>
      </c>
      <c r="DB51" s="34"/>
      <c r="DC51" s="34"/>
      <c r="DD51" s="32" t="str">
        <f t="shared" si="112"/>
        <v>FC</v>
      </c>
      <c r="DE51" s="32" t="str">
        <f>VLOOKUP(CZ51,'ALL-Chart of Accounts'!$E:$F,2,0)</f>
        <v>IC Alloc Rev - S&amp;A (I82SAAlloc)</v>
      </c>
      <c r="DF51" s="34"/>
      <c r="DG51" s="34"/>
      <c r="DH51" s="34"/>
      <c r="DI51" s="34"/>
      <c r="DJ51" s="34"/>
      <c r="DK51" s="34"/>
      <c r="DL51" s="34"/>
      <c r="DM51" s="34"/>
      <c r="DN51" s="34"/>
      <c r="DO51" s="34"/>
      <c r="DP51" s="34"/>
      <c r="DQ51" s="34"/>
      <c r="DR51" s="34"/>
      <c r="DS51" s="34"/>
      <c r="DT51" s="34"/>
      <c r="DU51" s="34"/>
      <c r="DV51" s="34"/>
      <c r="DW51" s="34"/>
      <c r="DX51" s="34"/>
      <c r="DY51" s="34"/>
      <c r="DZ51" s="34"/>
      <c r="EA51" s="34"/>
      <c r="EB51" s="34"/>
      <c r="EC51" s="34"/>
      <c r="ED51" s="34"/>
      <c r="EE51" s="34"/>
      <c r="EF51" s="34"/>
      <c r="EG51" s="34"/>
      <c r="EH51" s="34"/>
      <c r="EI51" s="34"/>
    </row>
    <row r="52" spans="2:139" x14ac:dyDescent="0.35">
      <c r="B52" s="47">
        <v>43468</v>
      </c>
      <c r="D52" s="46" t="s">
        <v>11498</v>
      </c>
      <c r="E52" s="22" t="str">
        <f t="shared" si="114"/>
        <v>IC Alloc</v>
      </c>
      <c r="F52" s="34" t="s">
        <v>12073</v>
      </c>
      <c r="G52" s="34" t="str">
        <f>IF(E52="IC Alloc","IC Allocation"&amp;"-"&amp;MID(M52,FIND("-",M52,1)+2,99),VLOOKUP(L52,'ALL-Unit Code 4'!W:AA,4,0))&amp;IFERROR("-"&amp;IF(E52="Intercompany",VLOOKUP(MID(F52,3,1),Ref!F:G,2,0)&amp;"-"&amp;MID(M52,FIND("-",M52,1)+2,99),VLOOKUP(MID(F52,3,4),Ref!F:G,2,0)),"")</f>
        <v>IC Allocation-Ningbo</v>
      </c>
      <c r="H52" s="32">
        <f t="shared" si="93"/>
        <v>124550</v>
      </c>
      <c r="I52" s="34"/>
      <c r="J52" s="34"/>
      <c r="K52" s="34"/>
      <c r="L52" s="32" t="str">
        <f>IFERROR(VLOOKUP(LEFT($F52,2),'ALL-Unit Code 4'!$W:$W,1,0),IFERROR(VLOOKUP(VALUE(RIGHT(H52,3)),Ref!I:J,2,0),VLOOKUP($D$1,Sites!$A:$B,2,0)))</f>
        <v>FC</v>
      </c>
      <c r="M52" s="32" t="str">
        <f>VLOOKUP(H52,'ALL-Chart of Accounts'!$E:$F,2,0)</f>
        <v>IC AR - Ningbo</v>
      </c>
      <c r="N52" s="34"/>
      <c r="O52" s="34"/>
      <c r="P52" s="34"/>
      <c r="Q52" s="34"/>
      <c r="R52" s="34"/>
      <c r="S52" s="34"/>
      <c r="T52" s="37">
        <v>429030</v>
      </c>
      <c r="U52" s="32">
        <f t="shared" si="115"/>
        <v>9550</v>
      </c>
      <c r="V52" s="34"/>
      <c r="W52" s="34"/>
      <c r="X52" s="32" t="str">
        <f t="shared" si="94"/>
        <v>FC</v>
      </c>
      <c r="Y52" s="32" t="str">
        <f>VLOOKUP(T52,'ALL-Chart of Accounts'!$E:$F,2,0)</f>
        <v>IC Alloc Rev - S&amp;A (I82SAAlloc)</v>
      </c>
      <c r="Z52" s="32">
        <f t="shared" si="116"/>
        <v>429030</v>
      </c>
      <c r="AA52" s="32">
        <f t="shared" si="117"/>
        <v>9550</v>
      </c>
      <c r="AB52" s="32">
        <f t="shared" si="118"/>
        <v>9999</v>
      </c>
      <c r="AC52" s="34"/>
      <c r="AD52" s="32" t="str">
        <f t="shared" si="98"/>
        <v>FC</v>
      </c>
      <c r="AE52" s="32" t="str">
        <f>VLOOKUP(Z52,'ALL-Chart of Accounts'!$E:$F,2,0)</f>
        <v>IC Alloc Rev - S&amp;A (I82SAAlloc)</v>
      </c>
      <c r="AF52" s="34"/>
      <c r="AG52" s="34"/>
      <c r="AH52" s="34"/>
      <c r="AI52" s="34"/>
      <c r="AJ52" s="34"/>
      <c r="AK52" s="34"/>
      <c r="AL52" s="32">
        <f t="shared" si="119"/>
        <v>429030</v>
      </c>
      <c r="AM52" s="32">
        <f t="shared" si="120"/>
        <v>9550</v>
      </c>
      <c r="AN52" s="32" t="str">
        <f t="shared" si="121"/>
        <v/>
      </c>
      <c r="AO52" s="34"/>
      <c r="AP52" s="32" t="str">
        <f t="shared" si="102"/>
        <v>FC</v>
      </c>
      <c r="AQ52" s="32" t="str">
        <f>VLOOKUP(AL52,'ALL-Chart of Accounts'!$E:$F,2,0)</f>
        <v>IC Alloc Rev - S&amp;A (I82SAAlloc)</v>
      </c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  <c r="BY52" s="34"/>
      <c r="BZ52" s="34"/>
      <c r="CA52" s="34"/>
      <c r="CB52" s="32">
        <f t="shared" si="11"/>
        <v>429030</v>
      </c>
      <c r="CC52" s="32">
        <f t="shared" si="103"/>
        <v>9550</v>
      </c>
      <c r="CD52" s="34"/>
      <c r="CE52" s="34"/>
      <c r="CF52" s="32" t="str">
        <f t="shared" si="104"/>
        <v>FC</v>
      </c>
      <c r="CG52" s="32" t="str">
        <f>VLOOKUP(CB52,'ALL-Chart of Accounts'!$E:$F,2,0)</f>
        <v>IC Alloc Rev - S&amp;A (I82SAAlloc)</v>
      </c>
      <c r="CH52" s="32">
        <f t="shared" si="122"/>
        <v>429030</v>
      </c>
      <c r="CI52" s="32">
        <f t="shared" si="105"/>
        <v>9550</v>
      </c>
      <c r="CJ52" s="34"/>
      <c r="CK52" s="34"/>
      <c r="CL52" s="32" t="str">
        <f t="shared" si="106"/>
        <v>FC</v>
      </c>
      <c r="CM52" s="32" t="str">
        <f>VLOOKUP(CH52,'ALL-Chart of Accounts'!$E:$F,2,0)</f>
        <v>IC Alloc Rev - S&amp;A (I82SAAlloc)</v>
      </c>
      <c r="CN52" s="32">
        <f t="shared" si="123"/>
        <v>429030</v>
      </c>
      <c r="CO52" s="32">
        <f t="shared" si="107"/>
        <v>9550</v>
      </c>
      <c r="CP52" s="34"/>
      <c r="CQ52" s="34"/>
      <c r="CR52" s="32" t="str">
        <f t="shared" si="108"/>
        <v>FC</v>
      </c>
      <c r="CS52" s="32" t="str">
        <f>VLOOKUP(CN52,'ALL-Chart of Accounts'!$E:$F,2,0)</f>
        <v>IC Alloc Rev - S&amp;A (I82SAAlloc)</v>
      </c>
      <c r="CT52" s="32">
        <f t="shared" si="124"/>
        <v>429030</v>
      </c>
      <c r="CU52" s="32">
        <f t="shared" si="109"/>
        <v>9550</v>
      </c>
      <c r="CV52" s="34"/>
      <c r="CW52" s="34"/>
      <c r="CX52" s="32" t="str">
        <f t="shared" si="110"/>
        <v>FC</v>
      </c>
      <c r="CY52" s="32" t="str">
        <f>VLOOKUP(CT52,'ALL-Chart of Accounts'!$E:$F,2,0)</f>
        <v>IC Alloc Rev - S&amp;A (I82SAAlloc)</v>
      </c>
      <c r="CZ52" s="32">
        <f t="shared" si="125"/>
        <v>429030</v>
      </c>
      <c r="DA52" s="32">
        <f t="shared" si="111"/>
        <v>9550</v>
      </c>
      <c r="DB52" s="34"/>
      <c r="DC52" s="34"/>
      <c r="DD52" s="32" t="str">
        <f t="shared" si="112"/>
        <v>FC</v>
      </c>
      <c r="DE52" s="32" t="str">
        <f>VLOOKUP(CZ52,'ALL-Chart of Accounts'!$E:$F,2,0)</f>
        <v>IC Alloc Rev - S&amp;A (I82SAAlloc)</v>
      </c>
      <c r="DF52" s="34"/>
      <c r="DG52" s="34"/>
      <c r="DH52" s="34"/>
      <c r="DI52" s="34"/>
      <c r="DJ52" s="34"/>
      <c r="DK52" s="34"/>
      <c r="DL52" s="34"/>
      <c r="DM52" s="34"/>
      <c r="DN52" s="34"/>
      <c r="DO52" s="34"/>
      <c r="DP52" s="34"/>
      <c r="DQ52" s="34"/>
      <c r="DR52" s="34"/>
      <c r="DS52" s="34"/>
      <c r="DT52" s="34"/>
      <c r="DU52" s="34"/>
      <c r="DV52" s="34"/>
      <c r="DW52" s="34"/>
      <c r="DX52" s="34"/>
      <c r="DY52" s="34"/>
      <c r="DZ52" s="34"/>
      <c r="EA52" s="34"/>
      <c r="EB52" s="34"/>
      <c r="EC52" s="34"/>
      <c r="ED52" s="34"/>
      <c r="EE52" s="34"/>
      <c r="EF52" s="34"/>
      <c r="EG52" s="34"/>
      <c r="EH52" s="34"/>
      <c r="EI52" s="34"/>
    </row>
    <row r="53" spans="2:139" x14ac:dyDescent="0.35">
      <c r="B53" s="47">
        <v>43468</v>
      </c>
      <c r="D53" s="46" t="s">
        <v>11498</v>
      </c>
      <c r="E53" s="22" t="str">
        <f t="shared" si="114"/>
        <v>IC Alloc</v>
      </c>
      <c r="F53" s="34" t="s">
        <v>12067</v>
      </c>
      <c r="G53" s="34" t="str">
        <f>IF(E53="IC Alloc","IC Allocation"&amp;"-"&amp;MID(M53,FIND("-",M53,1)+2,99),VLOOKUP(L53,'ALL-Unit Code 4'!W:AA,4,0))&amp;IFERROR("-"&amp;IF(E53="Intercompany",VLOOKUP(MID(F53,3,1),Ref!F:G,2,0)&amp;"-"&amp;MID(M53,FIND("-",M53,1)+2,99),VLOOKUP(MID(F53,3,4),Ref!F:G,2,0)),"")</f>
        <v>IC Allocation-Corporate</v>
      </c>
      <c r="H53" s="32">
        <f t="shared" si="93"/>
        <v>124900</v>
      </c>
      <c r="I53" s="34"/>
      <c r="J53" s="34"/>
      <c r="K53" s="34"/>
      <c r="L53" s="32" t="str">
        <f>IFERROR(VLOOKUP(LEFT($F53,2),'ALL-Unit Code 4'!$W:$W,1,0),IFERROR(VLOOKUP(VALUE(RIGHT(H53,3)),Ref!I:J,2,0),VLOOKUP($D$1,Sites!$A:$B,2,0)))</f>
        <v>FC</v>
      </c>
      <c r="M53" s="32" t="str">
        <f>VLOOKUP(H53,'ALL-Chart of Accounts'!$E:$F,2,0)</f>
        <v>IC AR - Corporate</v>
      </c>
      <c r="N53" s="34"/>
      <c r="O53" s="34"/>
      <c r="P53" s="34"/>
      <c r="Q53" s="34"/>
      <c r="R53" s="34"/>
      <c r="S53" s="34"/>
      <c r="T53" s="37">
        <v>429030</v>
      </c>
      <c r="U53" s="32">
        <f t="shared" si="115"/>
        <v>9900</v>
      </c>
      <c r="V53" s="34"/>
      <c r="W53" s="34"/>
      <c r="X53" s="32" t="str">
        <f t="shared" si="94"/>
        <v>FC</v>
      </c>
      <c r="Y53" s="32" t="str">
        <f>VLOOKUP(T53,'ALL-Chart of Accounts'!$E:$F,2,0)</f>
        <v>IC Alloc Rev - S&amp;A (I82SAAlloc)</v>
      </c>
      <c r="Z53" s="32">
        <f t="shared" si="116"/>
        <v>429030</v>
      </c>
      <c r="AA53" s="32">
        <f t="shared" si="117"/>
        <v>9900</v>
      </c>
      <c r="AB53" s="32">
        <f t="shared" si="118"/>
        <v>9999</v>
      </c>
      <c r="AC53" s="34"/>
      <c r="AD53" s="32" t="str">
        <f t="shared" si="98"/>
        <v>FC</v>
      </c>
      <c r="AE53" s="32" t="str">
        <f>VLOOKUP(Z53,'ALL-Chart of Accounts'!$E:$F,2,0)</f>
        <v>IC Alloc Rev - S&amp;A (I82SAAlloc)</v>
      </c>
      <c r="AF53" s="34"/>
      <c r="AG53" s="34"/>
      <c r="AH53" s="34"/>
      <c r="AI53" s="34"/>
      <c r="AJ53" s="34"/>
      <c r="AK53" s="34"/>
      <c r="AL53" s="32">
        <f t="shared" si="119"/>
        <v>429030</v>
      </c>
      <c r="AM53" s="32">
        <f t="shared" si="120"/>
        <v>9900</v>
      </c>
      <c r="AN53" s="32" t="str">
        <f t="shared" si="121"/>
        <v/>
      </c>
      <c r="AO53" s="34"/>
      <c r="AP53" s="32" t="str">
        <f t="shared" si="102"/>
        <v>FC</v>
      </c>
      <c r="AQ53" s="32" t="str">
        <f>VLOOKUP(AL53,'ALL-Chart of Accounts'!$E:$F,2,0)</f>
        <v>IC Alloc Rev - S&amp;A (I82SAAlloc)</v>
      </c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2">
        <f t="shared" si="11"/>
        <v>429030</v>
      </c>
      <c r="CC53" s="32">
        <f t="shared" si="103"/>
        <v>9900</v>
      </c>
      <c r="CD53" s="34"/>
      <c r="CE53" s="34"/>
      <c r="CF53" s="32" t="str">
        <f t="shared" si="104"/>
        <v>FC</v>
      </c>
      <c r="CG53" s="32" t="str">
        <f>VLOOKUP(CB53,'ALL-Chart of Accounts'!$E:$F,2,0)</f>
        <v>IC Alloc Rev - S&amp;A (I82SAAlloc)</v>
      </c>
      <c r="CH53" s="32">
        <f t="shared" si="122"/>
        <v>429030</v>
      </c>
      <c r="CI53" s="32">
        <f t="shared" si="105"/>
        <v>9900</v>
      </c>
      <c r="CJ53" s="34"/>
      <c r="CK53" s="34"/>
      <c r="CL53" s="32" t="str">
        <f t="shared" si="106"/>
        <v>FC</v>
      </c>
      <c r="CM53" s="32" t="str">
        <f>VLOOKUP(CH53,'ALL-Chart of Accounts'!$E:$F,2,0)</f>
        <v>IC Alloc Rev - S&amp;A (I82SAAlloc)</v>
      </c>
      <c r="CN53" s="32">
        <f t="shared" si="123"/>
        <v>429030</v>
      </c>
      <c r="CO53" s="32">
        <f t="shared" si="107"/>
        <v>9900</v>
      </c>
      <c r="CP53" s="34"/>
      <c r="CQ53" s="34"/>
      <c r="CR53" s="32" t="str">
        <f t="shared" si="108"/>
        <v>FC</v>
      </c>
      <c r="CS53" s="32" t="str">
        <f>VLOOKUP(CN53,'ALL-Chart of Accounts'!$E:$F,2,0)</f>
        <v>IC Alloc Rev - S&amp;A (I82SAAlloc)</v>
      </c>
      <c r="CT53" s="32">
        <f t="shared" si="124"/>
        <v>429030</v>
      </c>
      <c r="CU53" s="32">
        <f t="shared" si="109"/>
        <v>9900</v>
      </c>
      <c r="CV53" s="34"/>
      <c r="CW53" s="34"/>
      <c r="CX53" s="32" t="str">
        <f t="shared" si="110"/>
        <v>FC</v>
      </c>
      <c r="CY53" s="32" t="str">
        <f>VLOOKUP(CT53,'ALL-Chart of Accounts'!$E:$F,2,0)</f>
        <v>IC Alloc Rev - S&amp;A (I82SAAlloc)</v>
      </c>
      <c r="CZ53" s="32">
        <f t="shared" si="125"/>
        <v>429030</v>
      </c>
      <c r="DA53" s="32">
        <f t="shared" si="111"/>
        <v>9900</v>
      </c>
      <c r="DB53" s="34"/>
      <c r="DC53" s="34"/>
      <c r="DD53" s="32" t="str">
        <f t="shared" si="112"/>
        <v>FC</v>
      </c>
      <c r="DE53" s="32" t="str">
        <f>VLOOKUP(CZ53,'ALL-Chart of Accounts'!$E:$F,2,0)</f>
        <v>IC Alloc Rev - S&amp;A (I82SAAlloc)</v>
      </c>
      <c r="DF53" s="34"/>
      <c r="DG53" s="34"/>
      <c r="DH53" s="34"/>
      <c r="DI53" s="34"/>
      <c r="DJ53" s="34"/>
      <c r="DK53" s="34"/>
      <c r="DL53" s="34"/>
      <c r="DM53" s="34"/>
      <c r="DN53" s="34"/>
      <c r="DO53" s="34"/>
      <c r="DP53" s="34"/>
      <c r="DQ53" s="34"/>
      <c r="DR53" s="34"/>
      <c r="DS53" s="34"/>
      <c r="DT53" s="34"/>
      <c r="DU53" s="34"/>
      <c r="DV53" s="34"/>
      <c r="DW53" s="34"/>
      <c r="DX53" s="34"/>
      <c r="DY53" s="34"/>
      <c r="DZ53" s="34"/>
      <c r="EA53" s="34"/>
      <c r="EB53" s="34"/>
      <c r="EC53" s="34"/>
      <c r="ED53" s="34"/>
      <c r="EE53" s="34"/>
      <c r="EF53" s="34"/>
      <c r="EG53" s="34"/>
      <c r="EH53" s="34"/>
      <c r="EI53" s="34"/>
    </row>
    <row r="55" spans="2:139" x14ac:dyDescent="0.35">
      <c r="C55" s="47">
        <v>43485</v>
      </c>
      <c r="D55" s="46" t="s">
        <v>11971</v>
      </c>
      <c r="E55" s="22" t="str">
        <f t="shared" ref="E55:E63" si="126">IF(H55&lt;&gt;112400,IF(LEFT(F55,3)="ICA","IC Alloc","Intercompany"),IF(LEN(F55)&gt;4,"Cost Collecting","External"))</f>
        <v>IC Alloc</v>
      </c>
      <c r="F55" s="34" t="s">
        <v>12060</v>
      </c>
      <c r="G55" s="34" t="str">
        <f>IF(E55="IC Alloc","IC Allocation"&amp;"-"&amp;MID(M55,FIND("-",M55,1)+2,99),VLOOKUP(L55,'ALL-Unit Code 4'!W:AA,4,0))&amp;IFERROR("-"&amp;IF(E55="Intercompany",VLOOKUP(MID(F55,3,1),Ref!F:G,2,0)&amp;"-"&amp;MID(M55,FIND("-",M55,1)+2,99),VLOOKUP(MID(F55,3,4),Ref!F:G,2,0)),"")</f>
        <v>IC Allocation-Chalfont</v>
      </c>
      <c r="H55" s="32">
        <f t="shared" ref="H55:H133" si="127">IF(ISERROR(VALUE(RIGHT($F55,3))),112400,VALUE("124"&amp;RIGHT($F55,3)))</f>
        <v>124120</v>
      </c>
      <c r="I55" s="34"/>
      <c r="J55" s="34"/>
      <c r="K55" s="34"/>
      <c r="L55" s="32" t="str">
        <f>IFERROR(VLOOKUP(LEFT($F55,2),'ALL-Unit Code 4'!$W:$W,1,0),IFERROR(VLOOKUP(VALUE(RIGHT(H55,3)),Ref!I:J,2,0),VLOOKUP($D$1,Sites!$A:$B,2,0)))</f>
        <v>FC</v>
      </c>
      <c r="M55" s="32" t="str">
        <f>VLOOKUP(H55,'ALL-Chart of Accounts'!$E:$F,2,0)</f>
        <v>IC AR - Chalfont</v>
      </c>
      <c r="N55" s="34"/>
      <c r="O55" s="34"/>
      <c r="P55" s="34"/>
      <c r="Q55" s="34"/>
      <c r="R55" s="34"/>
      <c r="S55" s="34"/>
      <c r="T55" s="37">
        <v>429030</v>
      </c>
      <c r="U55" s="32">
        <f t="shared" ref="U55:U63" si="128">IF(MID(T55,2,1)="2",VALUE(9&amp;RIGHT($F55,3)),"")</f>
        <v>9120</v>
      </c>
      <c r="V55" s="34"/>
      <c r="W55" s="34"/>
      <c r="X55" s="32" t="str">
        <f t="shared" ref="X55:X133" si="129">$L55</f>
        <v>FC</v>
      </c>
      <c r="Y55" s="32" t="str">
        <f>VLOOKUP(T55,'ALL-Chart of Accounts'!$E:$F,2,0)</f>
        <v>IC Alloc Rev - S&amp;A (I82SAAlloc)</v>
      </c>
      <c r="Z55" s="32">
        <f t="shared" ref="Z55:Z63" si="130">T55</f>
        <v>429030</v>
      </c>
      <c r="AA55" s="32">
        <f t="shared" ref="AA55:AA63" si="131">IF(U55="","",U55)</f>
        <v>9120</v>
      </c>
      <c r="AB55" s="32">
        <f t="shared" ref="AB55:AB63" si="132">IF(LEFT(Z55,1)="4",9999,"")</f>
        <v>9999</v>
      </c>
      <c r="AC55" s="34"/>
      <c r="AD55" s="32" t="str">
        <f t="shared" ref="AD55:AD133" si="133">$L55</f>
        <v>FC</v>
      </c>
      <c r="AE55" s="32" t="str">
        <f>VLOOKUP(Z55,'ALL-Chart of Accounts'!$E:$F,2,0)</f>
        <v>IC Alloc Rev - S&amp;A (I82SAAlloc)</v>
      </c>
      <c r="AF55" s="34"/>
      <c r="AG55" s="34"/>
      <c r="AH55" s="34"/>
      <c r="AI55" s="34"/>
      <c r="AJ55" s="34"/>
      <c r="AK55" s="34"/>
      <c r="AL55" s="32">
        <f t="shared" ref="AL55:AL63" si="134">IF(T55="","",T55)</f>
        <v>429030</v>
      </c>
      <c r="AM55" s="32">
        <f t="shared" ref="AM55:AM63" si="135">IF(U55="","",U55)</f>
        <v>9120</v>
      </c>
      <c r="AN55" s="32" t="str">
        <f t="shared" ref="AN55:AN63" si="136">IF(V55="","",V55)</f>
        <v/>
      </c>
      <c r="AO55" s="34"/>
      <c r="AP55" s="32" t="str">
        <f t="shared" ref="AP55:AP133" si="137">$L55</f>
        <v>FC</v>
      </c>
      <c r="AQ55" s="32" t="str">
        <f>VLOOKUP(AL55,'ALL-Chart of Accounts'!$E:$F,2,0)</f>
        <v>IC Alloc Rev - S&amp;A (I82SAAlloc)</v>
      </c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BT55" s="34"/>
      <c r="BU55" s="34"/>
      <c r="BV55" s="34"/>
      <c r="BW55" s="34"/>
      <c r="BX55" s="34"/>
      <c r="BY55" s="34"/>
      <c r="BZ55" s="34"/>
      <c r="CA55" s="34"/>
      <c r="CB55" s="32">
        <f t="shared" si="11"/>
        <v>429030</v>
      </c>
      <c r="CC55" s="32">
        <f t="shared" ref="CC55:CC133" si="138">IF($U55="","",$U55)</f>
        <v>9120</v>
      </c>
      <c r="CD55" s="34"/>
      <c r="CE55" s="34"/>
      <c r="CF55" s="32" t="str">
        <f t="shared" ref="CF55:CF133" si="139">$L55</f>
        <v>FC</v>
      </c>
      <c r="CG55" s="32" t="str">
        <f>VLOOKUP(CB55,'ALL-Chart of Accounts'!$E:$F,2,0)</f>
        <v>IC Alloc Rev - S&amp;A (I82SAAlloc)</v>
      </c>
      <c r="CH55" s="32">
        <f t="shared" ref="CH55:CH63" si="140">IF(OR($E55="Cost Collecting",$E55="Interdivisional",$E55="IC Alloc"),CB55,CB55+10)</f>
        <v>429030</v>
      </c>
      <c r="CI55" s="32">
        <f t="shared" ref="CI55:CI133" si="141">IF($U55="","",$U55)</f>
        <v>9120</v>
      </c>
      <c r="CJ55" s="34"/>
      <c r="CK55" s="34"/>
      <c r="CL55" s="32" t="str">
        <f t="shared" ref="CL55:CL133" si="142">$L55</f>
        <v>FC</v>
      </c>
      <c r="CM55" s="32" t="str">
        <f>VLOOKUP(CH55,'ALL-Chart of Accounts'!$E:$F,2,0)</f>
        <v>IC Alloc Rev - S&amp;A (I82SAAlloc)</v>
      </c>
      <c r="CN55" s="32">
        <f t="shared" ref="CN55:CN63" si="143">IF(OR($E55="Cost Collecting",$E55="Interdivisional",$E55="IC Alloc"),CH55,CH55+10)</f>
        <v>429030</v>
      </c>
      <c r="CO55" s="32">
        <f t="shared" ref="CO55:CO133" si="144">IF($U55="","",$U55)</f>
        <v>9120</v>
      </c>
      <c r="CP55" s="34"/>
      <c r="CQ55" s="34"/>
      <c r="CR55" s="32" t="str">
        <f t="shared" ref="CR55:CR133" si="145">$L55</f>
        <v>FC</v>
      </c>
      <c r="CS55" s="32" t="str">
        <f>VLOOKUP(CN55,'ALL-Chart of Accounts'!$E:$F,2,0)</f>
        <v>IC Alloc Rev - S&amp;A (I82SAAlloc)</v>
      </c>
      <c r="CT55" s="32">
        <f t="shared" ref="CT55:CT63" si="146">IF(OR($E55="Cost Collecting",$E55="Interdivisional",$E55="IC Alloc"),CN55,CN55+10)</f>
        <v>429030</v>
      </c>
      <c r="CU55" s="32">
        <f t="shared" ref="CU55:CU133" si="147">IF($U55="","",$U55)</f>
        <v>9120</v>
      </c>
      <c r="CV55" s="34"/>
      <c r="CW55" s="34"/>
      <c r="CX55" s="32" t="str">
        <f t="shared" ref="CX55:CX133" si="148">$L55</f>
        <v>FC</v>
      </c>
      <c r="CY55" s="32" t="str">
        <f>VLOOKUP(CT55,'ALL-Chart of Accounts'!$E:$F,2,0)</f>
        <v>IC Alloc Rev - S&amp;A (I82SAAlloc)</v>
      </c>
      <c r="CZ55" s="32">
        <f t="shared" ref="CZ55:CZ63" si="149">IF(OR($E55="Cost Collecting",$E55="Interdivisional",$E55="IC Alloc"),CT55,CT55+10)</f>
        <v>429030</v>
      </c>
      <c r="DA55" s="32">
        <f t="shared" ref="DA55:DA133" si="150">IF($U55="","",$U55)</f>
        <v>9120</v>
      </c>
      <c r="DB55" s="34"/>
      <c r="DC55" s="34"/>
      <c r="DD55" s="32" t="str">
        <f t="shared" ref="DD55:DD133" si="151">$L55</f>
        <v>FC</v>
      </c>
      <c r="DE55" s="32" t="str">
        <f>VLOOKUP(CZ55,'ALL-Chart of Accounts'!$E:$F,2,0)</f>
        <v>IC Alloc Rev - S&amp;A (I82SAAlloc)</v>
      </c>
      <c r="DF55" s="34"/>
      <c r="DG55" s="34"/>
      <c r="DH55" s="34"/>
      <c r="DI55" s="34"/>
      <c r="DJ55" s="34"/>
      <c r="DK55" s="34"/>
      <c r="DL55" s="34"/>
      <c r="DM55" s="34"/>
      <c r="DN55" s="34"/>
      <c r="DO55" s="34"/>
      <c r="DP55" s="34"/>
      <c r="DQ55" s="34"/>
      <c r="DR55" s="34"/>
      <c r="DS55" s="34"/>
      <c r="DT55" s="34"/>
      <c r="DU55" s="34"/>
      <c r="DV55" s="34"/>
      <c r="DW55" s="34"/>
      <c r="DX55" s="34"/>
      <c r="DY55" s="34"/>
      <c r="DZ55" s="34"/>
      <c r="EA55" s="34"/>
      <c r="EB55" s="34"/>
      <c r="EC55" s="34"/>
      <c r="ED55" s="34"/>
      <c r="EE55" s="34"/>
      <c r="EF55" s="34"/>
      <c r="EG55" s="34"/>
      <c r="EH55" s="34"/>
      <c r="EI55" s="34"/>
    </row>
    <row r="56" spans="2:139" x14ac:dyDescent="0.35">
      <c r="B56" s="47">
        <v>43468</v>
      </c>
      <c r="D56" s="46" t="s">
        <v>11971</v>
      </c>
      <c r="E56" s="22" t="str">
        <f t="shared" si="126"/>
        <v>IC Alloc</v>
      </c>
      <c r="F56" s="34" t="s">
        <v>11954</v>
      </c>
      <c r="G56" s="34" t="str">
        <f>IF(E56="IC Alloc","IC Allocation"&amp;"-"&amp;MID(M56,FIND("-",M56,1)+2,99),VLOOKUP(L56,'ALL-Unit Code 4'!W:AA,4,0))&amp;IFERROR("-"&amp;IF(E56="Intercompany",VLOOKUP(MID(F56,3,1),Ref!F:G,2,0)&amp;"-"&amp;MID(M56,FIND("-",M56,1)+2,99),VLOOKUP(MID(F56,3,4),Ref!F:G,2,0)),"")</f>
        <v>IC Allocation-Madera</v>
      </c>
      <c r="H56" s="32">
        <f t="shared" si="127"/>
        <v>124125</v>
      </c>
      <c r="I56" s="34"/>
      <c r="J56" s="34"/>
      <c r="K56" s="34"/>
      <c r="L56" s="32" t="str">
        <f>IFERROR(VLOOKUP(LEFT($F56,2),'ALL-Unit Code 4'!$W:$W,1,0),IFERROR(VLOOKUP(VALUE(RIGHT(H56,3)),Ref!I:J,2,0),VLOOKUP($D$1,Sites!$A:$B,2,0)))</f>
        <v>CN</v>
      </c>
      <c r="M56" s="32" t="str">
        <f>VLOOKUP(H56,'ALL-Chart of Accounts'!$E:$F,2,0)</f>
        <v>IC AR - Madera</v>
      </c>
      <c r="N56" s="34"/>
      <c r="O56" s="34"/>
      <c r="P56" s="34"/>
      <c r="Q56" s="34"/>
      <c r="R56" s="34"/>
      <c r="S56" s="34"/>
      <c r="T56" s="37">
        <v>429030</v>
      </c>
      <c r="U56" s="32">
        <f t="shared" si="128"/>
        <v>9125</v>
      </c>
      <c r="V56" s="34"/>
      <c r="W56" s="34"/>
      <c r="X56" s="32" t="str">
        <f t="shared" si="129"/>
        <v>CN</v>
      </c>
      <c r="Y56" s="32" t="str">
        <f>VLOOKUP(T56,'ALL-Chart of Accounts'!$E:$F,2,0)</f>
        <v>IC Alloc Rev - S&amp;A (I82SAAlloc)</v>
      </c>
      <c r="Z56" s="32">
        <f t="shared" si="130"/>
        <v>429030</v>
      </c>
      <c r="AA56" s="32">
        <f t="shared" si="131"/>
        <v>9125</v>
      </c>
      <c r="AB56" s="32">
        <f t="shared" si="132"/>
        <v>9999</v>
      </c>
      <c r="AC56" s="34"/>
      <c r="AD56" s="32" t="str">
        <f t="shared" si="133"/>
        <v>CN</v>
      </c>
      <c r="AE56" s="32" t="str">
        <f>VLOOKUP(Z56,'ALL-Chart of Accounts'!$E:$F,2,0)</f>
        <v>IC Alloc Rev - S&amp;A (I82SAAlloc)</v>
      </c>
      <c r="AF56" s="34"/>
      <c r="AG56" s="34"/>
      <c r="AH56" s="34"/>
      <c r="AI56" s="34"/>
      <c r="AJ56" s="34"/>
      <c r="AK56" s="34"/>
      <c r="AL56" s="32">
        <f t="shared" si="134"/>
        <v>429030</v>
      </c>
      <c r="AM56" s="32">
        <f t="shared" si="135"/>
        <v>9125</v>
      </c>
      <c r="AN56" s="32" t="str">
        <f t="shared" si="136"/>
        <v/>
      </c>
      <c r="AO56" s="34"/>
      <c r="AP56" s="32" t="str">
        <f t="shared" si="137"/>
        <v>CN</v>
      </c>
      <c r="AQ56" s="32" t="str">
        <f>VLOOKUP(AL56,'ALL-Chart of Accounts'!$E:$F,2,0)</f>
        <v>IC Alloc Rev - S&amp;A (I82SAAlloc)</v>
      </c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BT56" s="34"/>
      <c r="BU56" s="34"/>
      <c r="BV56" s="34"/>
      <c r="BW56" s="34"/>
      <c r="BX56" s="34"/>
      <c r="BY56" s="34"/>
      <c r="BZ56" s="34"/>
      <c r="CA56" s="34"/>
      <c r="CB56" s="32">
        <f t="shared" si="11"/>
        <v>429030</v>
      </c>
      <c r="CC56" s="32">
        <f t="shared" si="138"/>
        <v>9125</v>
      </c>
      <c r="CD56" s="34"/>
      <c r="CE56" s="34"/>
      <c r="CF56" s="32" t="str">
        <f t="shared" si="139"/>
        <v>CN</v>
      </c>
      <c r="CG56" s="32" t="str">
        <f>VLOOKUP(CB56,'ALL-Chart of Accounts'!$E:$F,2,0)</f>
        <v>IC Alloc Rev - S&amp;A (I82SAAlloc)</v>
      </c>
      <c r="CH56" s="32">
        <f t="shared" si="140"/>
        <v>429030</v>
      </c>
      <c r="CI56" s="32">
        <f t="shared" si="141"/>
        <v>9125</v>
      </c>
      <c r="CJ56" s="34"/>
      <c r="CK56" s="34"/>
      <c r="CL56" s="32" t="str">
        <f t="shared" si="142"/>
        <v>CN</v>
      </c>
      <c r="CM56" s="32" t="str">
        <f>VLOOKUP(CH56,'ALL-Chart of Accounts'!$E:$F,2,0)</f>
        <v>IC Alloc Rev - S&amp;A (I82SAAlloc)</v>
      </c>
      <c r="CN56" s="32">
        <f t="shared" si="143"/>
        <v>429030</v>
      </c>
      <c r="CO56" s="32">
        <f t="shared" si="144"/>
        <v>9125</v>
      </c>
      <c r="CP56" s="34"/>
      <c r="CQ56" s="34"/>
      <c r="CR56" s="32" t="str">
        <f t="shared" si="145"/>
        <v>CN</v>
      </c>
      <c r="CS56" s="32" t="str">
        <f>VLOOKUP(CN56,'ALL-Chart of Accounts'!$E:$F,2,0)</f>
        <v>IC Alloc Rev - S&amp;A (I82SAAlloc)</v>
      </c>
      <c r="CT56" s="32">
        <f t="shared" si="146"/>
        <v>429030</v>
      </c>
      <c r="CU56" s="32">
        <f t="shared" si="147"/>
        <v>9125</v>
      </c>
      <c r="CV56" s="34"/>
      <c r="CW56" s="34"/>
      <c r="CX56" s="32" t="str">
        <f t="shared" si="148"/>
        <v>CN</v>
      </c>
      <c r="CY56" s="32" t="str">
        <f>VLOOKUP(CT56,'ALL-Chart of Accounts'!$E:$F,2,0)</f>
        <v>IC Alloc Rev - S&amp;A (I82SAAlloc)</v>
      </c>
      <c r="CZ56" s="32">
        <f t="shared" si="149"/>
        <v>429030</v>
      </c>
      <c r="DA56" s="32">
        <f t="shared" si="150"/>
        <v>9125</v>
      </c>
      <c r="DB56" s="34"/>
      <c r="DC56" s="34"/>
      <c r="DD56" s="32" t="str">
        <f t="shared" si="151"/>
        <v>CN</v>
      </c>
      <c r="DE56" s="32" t="str">
        <f>VLOOKUP(CZ56,'ALL-Chart of Accounts'!$E:$F,2,0)</f>
        <v>IC Alloc Rev - S&amp;A (I82SAAlloc)</v>
      </c>
      <c r="DF56" s="34"/>
      <c r="DG56" s="34"/>
      <c r="DH56" s="34"/>
      <c r="DI56" s="34"/>
      <c r="DJ56" s="34"/>
      <c r="DK56" s="34"/>
      <c r="DL56" s="34"/>
      <c r="DM56" s="34"/>
      <c r="DN56" s="34"/>
      <c r="DO56" s="34"/>
      <c r="DP56" s="34"/>
      <c r="DQ56" s="34"/>
      <c r="DR56" s="34"/>
      <c r="DS56" s="34"/>
      <c r="DT56" s="34"/>
      <c r="DU56" s="34"/>
      <c r="DV56" s="34"/>
      <c r="DW56" s="34"/>
      <c r="DX56" s="34"/>
      <c r="DY56" s="34"/>
      <c r="DZ56" s="34"/>
      <c r="EA56" s="34"/>
      <c r="EB56" s="34"/>
      <c r="EC56" s="34"/>
      <c r="ED56" s="34"/>
      <c r="EE56" s="34"/>
      <c r="EF56" s="34"/>
      <c r="EG56" s="34"/>
      <c r="EH56" s="34"/>
      <c r="EI56" s="34"/>
    </row>
    <row r="57" spans="2:139" x14ac:dyDescent="0.35">
      <c r="B57" s="47">
        <v>43468</v>
      </c>
      <c r="D57" s="46" t="s">
        <v>11971</v>
      </c>
      <c r="E57" s="22" t="str">
        <f t="shared" si="126"/>
        <v>IC Alloc</v>
      </c>
      <c r="F57" s="34" t="s">
        <v>11955</v>
      </c>
      <c r="G57" s="34" t="str">
        <f>IF(E57="IC Alloc","IC Allocation"&amp;"-"&amp;MID(M57,FIND("-",M57,1)+2,99),VLOOKUP(L57,'ALL-Unit Code 4'!W:AA,4,0))&amp;IFERROR("-"&amp;IF(E57="Intercompany",VLOOKUP(MID(F57,3,1),Ref!F:G,2,0)&amp;"-"&amp;MID(M57,FIND("-",M57,1)+2,99),VLOOKUP(MID(F57,3,4),Ref!F:G,2,0)),"")</f>
        <v>IC Allocation-Lakeland</v>
      </c>
      <c r="H57" s="32">
        <f t="shared" si="127"/>
        <v>124130</v>
      </c>
      <c r="I57" s="34"/>
      <c r="J57" s="34"/>
      <c r="K57" s="34"/>
      <c r="L57" s="32" t="str">
        <f>IFERROR(VLOOKUP(LEFT($F57,2),'ALL-Unit Code 4'!$W:$W,1,0),IFERROR(VLOOKUP(VALUE(RIGHT(H57,3)),Ref!I:J,2,0),VLOOKUP($D$1,Sites!$A:$B,2,0)))</f>
        <v>EA</v>
      </c>
      <c r="M57" s="32" t="str">
        <f>VLOOKUP(H57,'ALL-Chart of Accounts'!$E:$F,2,0)</f>
        <v>IC AR - Lakeland</v>
      </c>
      <c r="N57" s="34"/>
      <c r="O57" s="34"/>
      <c r="P57" s="34"/>
      <c r="Q57" s="34"/>
      <c r="R57" s="34"/>
      <c r="S57" s="34"/>
      <c r="T57" s="37">
        <v>429030</v>
      </c>
      <c r="U57" s="32">
        <f t="shared" si="128"/>
        <v>9130</v>
      </c>
      <c r="V57" s="34"/>
      <c r="W57" s="34"/>
      <c r="X57" s="32" t="str">
        <f t="shared" si="129"/>
        <v>EA</v>
      </c>
      <c r="Y57" s="32" t="str">
        <f>VLOOKUP(T57,'ALL-Chart of Accounts'!$E:$F,2,0)</f>
        <v>IC Alloc Rev - S&amp;A (I82SAAlloc)</v>
      </c>
      <c r="Z57" s="32">
        <f t="shared" si="130"/>
        <v>429030</v>
      </c>
      <c r="AA57" s="32">
        <f t="shared" si="131"/>
        <v>9130</v>
      </c>
      <c r="AB57" s="32">
        <f t="shared" si="132"/>
        <v>9999</v>
      </c>
      <c r="AC57" s="34"/>
      <c r="AD57" s="32" t="str">
        <f t="shared" si="133"/>
        <v>EA</v>
      </c>
      <c r="AE57" s="32" t="str">
        <f>VLOOKUP(Z57,'ALL-Chart of Accounts'!$E:$F,2,0)</f>
        <v>IC Alloc Rev - S&amp;A (I82SAAlloc)</v>
      </c>
      <c r="AF57" s="34"/>
      <c r="AG57" s="34"/>
      <c r="AH57" s="34"/>
      <c r="AI57" s="34"/>
      <c r="AJ57" s="34"/>
      <c r="AK57" s="34"/>
      <c r="AL57" s="32">
        <f t="shared" si="134"/>
        <v>429030</v>
      </c>
      <c r="AM57" s="32">
        <f t="shared" si="135"/>
        <v>9130</v>
      </c>
      <c r="AN57" s="32" t="str">
        <f t="shared" si="136"/>
        <v/>
      </c>
      <c r="AO57" s="34"/>
      <c r="AP57" s="32" t="str">
        <f t="shared" si="137"/>
        <v>EA</v>
      </c>
      <c r="AQ57" s="32" t="str">
        <f>VLOOKUP(AL57,'ALL-Chart of Accounts'!$E:$F,2,0)</f>
        <v>IC Alloc Rev - S&amp;A (I82SAAlloc)</v>
      </c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  <c r="BY57" s="34"/>
      <c r="BZ57" s="34"/>
      <c r="CA57" s="34"/>
      <c r="CB57" s="32">
        <f t="shared" si="11"/>
        <v>429030</v>
      </c>
      <c r="CC57" s="32">
        <f t="shared" si="138"/>
        <v>9130</v>
      </c>
      <c r="CD57" s="34"/>
      <c r="CE57" s="34"/>
      <c r="CF57" s="32" t="str">
        <f t="shared" si="139"/>
        <v>EA</v>
      </c>
      <c r="CG57" s="32" t="str">
        <f>VLOOKUP(CB57,'ALL-Chart of Accounts'!$E:$F,2,0)</f>
        <v>IC Alloc Rev - S&amp;A (I82SAAlloc)</v>
      </c>
      <c r="CH57" s="32">
        <f t="shared" si="140"/>
        <v>429030</v>
      </c>
      <c r="CI57" s="32">
        <f t="shared" si="141"/>
        <v>9130</v>
      </c>
      <c r="CJ57" s="34"/>
      <c r="CK57" s="34"/>
      <c r="CL57" s="32" t="str">
        <f t="shared" si="142"/>
        <v>EA</v>
      </c>
      <c r="CM57" s="32" t="str">
        <f>VLOOKUP(CH57,'ALL-Chart of Accounts'!$E:$F,2,0)</f>
        <v>IC Alloc Rev - S&amp;A (I82SAAlloc)</v>
      </c>
      <c r="CN57" s="32">
        <f t="shared" si="143"/>
        <v>429030</v>
      </c>
      <c r="CO57" s="32">
        <f t="shared" si="144"/>
        <v>9130</v>
      </c>
      <c r="CP57" s="34"/>
      <c r="CQ57" s="34"/>
      <c r="CR57" s="32" t="str">
        <f t="shared" si="145"/>
        <v>EA</v>
      </c>
      <c r="CS57" s="32" t="str">
        <f>VLOOKUP(CN57,'ALL-Chart of Accounts'!$E:$F,2,0)</f>
        <v>IC Alloc Rev - S&amp;A (I82SAAlloc)</v>
      </c>
      <c r="CT57" s="32">
        <f t="shared" si="146"/>
        <v>429030</v>
      </c>
      <c r="CU57" s="32">
        <f t="shared" si="147"/>
        <v>9130</v>
      </c>
      <c r="CV57" s="34"/>
      <c r="CW57" s="34"/>
      <c r="CX57" s="32" t="str">
        <f t="shared" si="148"/>
        <v>EA</v>
      </c>
      <c r="CY57" s="32" t="str">
        <f>VLOOKUP(CT57,'ALL-Chart of Accounts'!$E:$F,2,0)</f>
        <v>IC Alloc Rev - S&amp;A (I82SAAlloc)</v>
      </c>
      <c r="CZ57" s="32">
        <f t="shared" si="149"/>
        <v>429030</v>
      </c>
      <c r="DA57" s="32">
        <f t="shared" si="150"/>
        <v>9130</v>
      </c>
      <c r="DB57" s="34"/>
      <c r="DC57" s="34"/>
      <c r="DD57" s="32" t="str">
        <f t="shared" si="151"/>
        <v>EA</v>
      </c>
      <c r="DE57" s="32" t="str">
        <f>VLOOKUP(CZ57,'ALL-Chart of Accounts'!$E:$F,2,0)</f>
        <v>IC Alloc Rev - S&amp;A (I82SAAlloc)</v>
      </c>
      <c r="DF57" s="34"/>
      <c r="DG57" s="34"/>
      <c r="DH57" s="34"/>
      <c r="DI57" s="34"/>
      <c r="DJ57" s="34"/>
      <c r="DK57" s="34"/>
      <c r="DL57" s="34"/>
      <c r="DM57" s="34"/>
      <c r="DN57" s="34"/>
      <c r="DO57" s="34"/>
      <c r="DP57" s="34"/>
      <c r="DQ57" s="34"/>
      <c r="DR57" s="34"/>
      <c r="DS57" s="34"/>
      <c r="DT57" s="34"/>
      <c r="DU57" s="34"/>
      <c r="DV57" s="34"/>
      <c r="DW57" s="34"/>
      <c r="DX57" s="34"/>
      <c r="DY57" s="34"/>
      <c r="DZ57" s="34"/>
      <c r="EA57" s="34"/>
      <c r="EB57" s="34"/>
      <c r="EC57" s="34"/>
      <c r="ED57" s="34"/>
      <c r="EE57" s="34"/>
      <c r="EF57" s="34"/>
      <c r="EG57" s="34"/>
      <c r="EH57" s="34"/>
      <c r="EI57" s="34"/>
    </row>
    <row r="58" spans="2:139" x14ac:dyDescent="0.35">
      <c r="C58" s="47">
        <v>43485</v>
      </c>
      <c r="D58" s="46" t="s">
        <v>11971</v>
      </c>
      <c r="E58" s="22" t="str">
        <f t="shared" si="126"/>
        <v>IC Alloc</v>
      </c>
      <c r="F58" s="34" t="s">
        <v>11956</v>
      </c>
      <c r="G58" s="34" t="str">
        <f>IF(E58="IC Alloc","IC Allocation"&amp;"-"&amp;MID(M58,FIND("-",M58,1)+2,99),VLOOKUP(L58,'ALL-Unit Code 4'!W:AA,4,0))&amp;IFERROR("-"&amp;IF(E58="Intercompany",VLOOKUP(MID(F58,3,1),Ref!F:G,2,0)&amp;"-"&amp;MID(M58,FIND("-",M58,1)+2,99),VLOOKUP(MID(F58,3,4),Ref!F:G,2,0)),"")</f>
        <v>IC Allocation-Riverside</v>
      </c>
      <c r="H58" s="32">
        <f t="shared" si="127"/>
        <v>124134</v>
      </c>
      <c r="I58" s="34"/>
      <c r="J58" s="34"/>
      <c r="K58" s="34"/>
      <c r="L58" s="32" t="str">
        <f>IFERROR(VLOOKUP(LEFT($F58,2),'ALL-Unit Code 4'!$W:$W,1,0),IFERROR(VLOOKUP(VALUE(RIGHT(H58,3)),Ref!I:J,2,0),VLOOKUP($D$1,Sites!$A:$B,2,0)))</f>
        <v>EA</v>
      </c>
      <c r="M58" s="32" t="str">
        <f>VLOOKUP(H58,'ALL-Chart of Accounts'!$E:$F,2,0)</f>
        <v>IC AR - Riverside</v>
      </c>
      <c r="N58" s="34"/>
      <c r="O58" s="34"/>
      <c r="P58" s="34"/>
      <c r="Q58" s="34"/>
      <c r="R58" s="34"/>
      <c r="S58" s="34"/>
      <c r="T58" s="37">
        <v>429030</v>
      </c>
      <c r="U58" s="32">
        <f t="shared" si="128"/>
        <v>9134</v>
      </c>
      <c r="V58" s="34"/>
      <c r="W58" s="34"/>
      <c r="X58" s="32" t="str">
        <f t="shared" si="129"/>
        <v>EA</v>
      </c>
      <c r="Y58" s="32" t="str">
        <f>VLOOKUP(T58,'ALL-Chart of Accounts'!$E:$F,2,0)</f>
        <v>IC Alloc Rev - S&amp;A (I82SAAlloc)</v>
      </c>
      <c r="Z58" s="32">
        <f t="shared" si="130"/>
        <v>429030</v>
      </c>
      <c r="AA58" s="32">
        <f t="shared" si="131"/>
        <v>9134</v>
      </c>
      <c r="AB58" s="32">
        <f t="shared" si="132"/>
        <v>9999</v>
      </c>
      <c r="AC58" s="34"/>
      <c r="AD58" s="32" t="str">
        <f t="shared" si="133"/>
        <v>EA</v>
      </c>
      <c r="AE58" s="32" t="str">
        <f>VLOOKUP(Z58,'ALL-Chart of Accounts'!$E:$F,2,0)</f>
        <v>IC Alloc Rev - S&amp;A (I82SAAlloc)</v>
      </c>
      <c r="AF58" s="34"/>
      <c r="AG58" s="34"/>
      <c r="AH58" s="34"/>
      <c r="AI58" s="34"/>
      <c r="AJ58" s="34"/>
      <c r="AK58" s="34"/>
      <c r="AL58" s="32">
        <f t="shared" si="134"/>
        <v>429030</v>
      </c>
      <c r="AM58" s="32">
        <f t="shared" si="135"/>
        <v>9134</v>
      </c>
      <c r="AN58" s="32" t="str">
        <f t="shared" si="136"/>
        <v/>
      </c>
      <c r="AO58" s="34"/>
      <c r="AP58" s="32" t="str">
        <f t="shared" si="137"/>
        <v>EA</v>
      </c>
      <c r="AQ58" s="32" t="str">
        <f>VLOOKUP(AL58,'ALL-Chart of Accounts'!$E:$F,2,0)</f>
        <v>IC Alloc Rev - S&amp;A (I82SAAlloc)</v>
      </c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34"/>
      <c r="CB58" s="32">
        <f t="shared" si="11"/>
        <v>429030</v>
      </c>
      <c r="CC58" s="32">
        <f t="shared" si="138"/>
        <v>9134</v>
      </c>
      <c r="CD58" s="34"/>
      <c r="CE58" s="34"/>
      <c r="CF58" s="32" t="str">
        <f t="shared" si="139"/>
        <v>EA</v>
      </c>
      <c r="CG58" s="32" t="str">
        <f>VLOOKUP(CB58,'ALL-Chart of Accounts'!$E:$F,2,0)</f>
        <v>IC Alloc Rev - S&amp;A (I82SAAlloc)</v>
      </c>
      <c r="CH58" s="32">
        <f t="shared" si="140"/>
        <v>429030</v>
      </c>
      <c r="CI58" s="32">
        <f t="shared" si="141"/>
        <v>9134</v>
      </c>
      <c r="CJ58" s="34"/>
      <c r="CK58" s="34"/>
      <c r="CL58" s="32" t="str">
        <f t="shared" si="142"/>
        <v>EA</v>
      </c>
      <c r="CM58" s="32" t="str">
        <f>VLOOKUP(CH58,'ALL-Chart of Accounts'!$E:$F,2,0)</f>
        <v>IC Alloc Rev - S&amp;A (I82SAAlloc)</v>
      </c>
      <c r="CN58" s="32">
        <f t="shared" si="143"/>
        <v>429030</v>
      </c>
      <c r="CO58" s="32">
        <f t="shared" si="144"/>
        <v>9134</v>
      </c>
      <c r="CP58" s="34"/>
      <c r="CQ58" s="34"/>
      <c r="CR58" s="32" t="str">
        <f t="shared" si="145"/>
        <v>EA</v>
      </c>
      <c r="CS58" s="32" t="str">
        <f>VLOOKUP(CN58,'ALL-Chart of Accounts'!$E:$F,2,0)</f>
        <v>IC Alloc Rev - S&amp;A (I82SAAlloc)</v>
      </c>
      <c r="CT58" s="32">
        <f t="shared" si="146"/>
        <v>429030</v>
      </c>
      <c r="CU58" s="32">
        <f t="shared" si="147"/>
        <v>9134</v>
      </c>
      <c r="CV58" s="34"/>
      <c r="CW58" s="34"/>
      <c r="CX58" s="32" t="str">
        <f t="shared" si="148"/>
        <v>EA</v>
      </c>
      <c r="CY58" s="32" t="str">
        <f>VLOOKUP(CT58,'ALL-Chart of Accounts'!$E:$F,2,0)</f>
        <v>IC Alloc Rev - S&amp;A (I82SAAlloc)</v>
      </c>
      <c r="CZ58" s="32">
        <f t="shared" si="149"/>
        <v>429030</v>
      </c>
      <c r="DA58" s="32">
        <f t="shared" si="150"/>
        <v>9134</v>
      </c>
      <c r="DB58" s="34"/>
      <c r="DC58" s="34"/>
      <c r="DD58" s="32" t="str">
        <f t="shared" si="151"/>
        <v>EA</v>
      </c>
      <c r="DE58" s="32" t="str">
        <f>VLOOKUP(CZ58,'ALL-Chart of Accounts'!$E:$F,2,0)</f>
        <v>IC Alloc Rev - S&amp;A (I82SAAlloc)</v>
      </c>
      <c r="DF58" s="34"/>
      <c r="DG58" s="34"/>
      <c r="DH58" s="34"/>
      <c r="DI58" s="34"/>
      <c r="DJ58" s="34"/>
      <c r="DK58" s="34"/>
      <c r="DL58" s="34"/>
      <c r="DM58" s="34"/>
      <c r="DN58" s="34"/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  <c r="EB58" s="34"/>
      <c r="EC58" s="34"/>
      <c r="ED58" s="34"/>
      <c r="EE58" s="34"/>
      <c r="EF58" s="34"/>
      <c r="EG58" s="34"/>
      <c r="EH58" s="34"/>
      <c r="EI58" s="34"/>
    </row>
    <row r="59" spans="2:139" x14ac:dyDescent="0.35">
      <c r="B59" s="47">
        <v>43468</v>
      </c>
      <c r="D59" s="46" t="s">
        <v>11971</v>
      </c>
      <c r="E59" s="22" t="str">
        <f t="shared" si="126"/>
        <v>IC Alloc</v>
      </c>
      <c r="F59" s="34" t="s">
        <v>11957</v>
      </c>
      <c r="G59" s="34" t="str">
        <f>IF(E59="IC Alloc","IC Allocation"&amp;"-"&amp;MID(M59,FIND("-",M59,1)+2,99),VLOOKUP(L59,'ALL-Unit Code 4'!W:AA,4,0))&amp;IFERROR("-"&amp;IF(E59="Intercompany",VLOOKUP(MID(F59,3,1),Ref!F:G,2,0)&amp;"-"&amp;MID(M59,FIND("-",M59,1)+2,99),VLOOKUP(MID(F59,3,4),Ref!F:G,2,0)),"")</f>
        <v>IC Allocation-Sandusky</v>
      </c>
      <c r="H59" s="32">
        <f t="shared" si="127"/>
        <v>124135</v>
      </c>
      <c r="I59" s="34"/>
      <c r="J59" s="34"/>
      <c r="K59" s="34"/>
      <c r="L59" s="32" t="str">
        <f>IFERROR(VLOOKUP(LEFT($F59,2),'ALL-Unit Code 4'!$W:$W,1,0),IFERROR(VLOOKUP(VALUE(RIGHT(H59,3)),Ref!I:J,2,0),VLOOKUP($D$1,Sites!$A:$B,2,0)))</f>
        <v>FC</v>
      </c>
      <c r="M59" s="32" t="str">
        <f>VLOOKUP(H59,'ALL-Chart of Accounts'!$E:$F,2,0)</f>
        <v>IC AR - Sandusky</v>
      </c>
      <c r="N59" s="34"/>
      <c r="O59" s="34"/>
      <c r="P59" s="34"/>
      <c r="Q59" s="34"/>
      <c r="R59" s="34"/>
      <c r="S59" s="34"/>
      <c r="T59" s="37">
        <v>429030</v>
      </c>
      <c r="U59" s="32">
        <f t="shared" si="128"/>
        <v>9135</v>
      </c>
      <c r="V59" s="34"/>
      <c r="W59" s="34"/>
      <c r="X59" s="32" t="str">
        <f t="shared" si="129"/>
        <v>FC</v>
      </c>
      <c r="Y59" s="32" t="str">
        <f>VLOOKUP(T59,'ALL-Chart of Accounts'!$E:$F,2,0)</f>
        <v>IC Alloc Rev - S&amp;A (I82SAAlloc)</v>
      </c>
      <c r="Z59" s="32">
        <f t="shared" si="130"/>
        <v>429030</v>
      </c>
      <c r="AA59" s="32">
        <f t="shared" si="131"/>
        <v>9135</v>
      </c>
      <c r="AB59" s="32">
        <f t="shared" si="132"/>
        <v>9999</v>
      </c>
      <c r="AC59" s="34"/>
      <c r="AD59" s="32" t="str">
        <f t="shared" si="133"/>
        <v>FC</v>
      </c>
      <c r="AE59" s="32" t="str">
        <f>VLOOKUP(Z59,'ALL-Chart of Accounts'!$E:$F,2,0)</f>
        <v>IC Alloc Rev - S&amp;A (I82SAAlloc)</v>
      </c>
      <c r="AF59" s="34"/>
      <c r="AG59" s="34"/>
      <c r="AH59" s="34"/>
      <c r="AI59" s="34"/>
      <c r="AJ59" s="34"/>
      <c r="AK59" s="34"/>
      <c r="AL59" s="32">
        <f t="shared" si="134"/>
        <v>429030</v>
      </c>
      <c r="AM59" s="32">
        <f t="shared" si="135"/>
        <v>9135</v>
      </c>
      <c r="AN59" s="32" t="str">
        <f t="shared" si="136"/>
        <v/>
      </c>
      <c r="AO59" s="34"/>
      <c r="AP59" s="32" t="str">
        <f t="shared" si="137"/>
        <v>FC</v>
      </c>
      <c r="AQ59" s="32" t="str">
        <f>VLOOKUP(AL59,'ALL-Chart of Accounts'!$E:$F,2,0)</f>
        <v>IC Alloc Rev - S&amp;A (I82SAAlloc)</v>
      </c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  <c r="BY59" s="34"/>
      <c r="BZ59" s="34"/>
      <c r="CA59" s="34"/>
      <c r="CB59" s="32">
        <f t="shared" si="11"/>
        <v>429030</v>
      </c>
      <c r="CC59" s="32">
        <f t="shared" si="138"/>
        <v>9135</v>
      </c>
      <c r="CD59" s="34"/>
      <c r="CE59" s="34"/>
      <c r="CF59" s="32" t="str">
        <f t="shared" si="139"/>
        <v>FC</v>
      </c>
      <c r="CG59" s="32" t="str">
        <f>VLOOKUP(CB59,'ALL-Chart of Accounts'!$E:$F,2,0)</f>
        <v>IC Alloc Rev - S&amp;A (I82SAAlloc)</v>
      </c>
      <c r="CH59" s="32">
        <f t="shared" si="140"/>
        <v>429030</v>
      </c>
      <c r="CI59" s="32">
        <f t="shared" si="141"/>
        <v>9135</v>
      </c>
      <c r="CJ59" s="34"/>
      <c r="CK59" s="34"/>
      <c r="CL59" s="32" t="str">
        <f t="shared" si="142"/>
        <v>FC</v>
      </c>
      <c r="CM59" s="32" t="str">
        <f>VLOOKUP(CH59,'ALL-Chart of Accounts'!$E:$F,2,0)</f>
        <v>IC Alloc Rev - S&amp;A (I82SAAlloc)</v>
      </c>
      <c r="CN59" s="32">
        <f t="shared" si="143"/>
        <v>429030</v>
      </c>
      <c r="CO59" s="32">
        <f t="shared" si="144"/>
        <v>9135</v>
      </c>
      <c r="CP59" s="34"/>
      <c r="CQ59" s="34"/>
      <c r="CR59" s="32" t="str">
        <f t="shared" si="145"/>
        <v>FC</v>
      </c>
      <c r="CS59" s="32" t="str">
        <f>VLOOKUP(CN59,'ALL-Chart of Accounts'!$E:$F,2,0)</f>
        <v>IC Alloc Rev - S&amp;A (I82SAAlloc)</v>
      </c>
      <c r="CT59" s="32">
        <f t="shared" si="146"/>
        <v>429030</v>
      </c>
      <c r="CU59" s="32">
        <f t="shared" si="147"/>
        <v>9135</v>
      </c>
      <c r="CV59" s="34"/>
      <c r="CW59" s="34"/>
      <c r="CX59" s="32" t="str">
        <f t="shared" si="148"/>
        <v>FC</v>
      </c>
      <c r="CY59" s="32" t="str">
        <f>VLOOKUP(CT59,'ALL-Chart of Accounts'!$E:$F,2,0)</f>
        <v>IC Alloc Rev - S&amp;A (I82SAAlloc)</v>
      </c>
      <c r="CZ59" s="32">
        <f t="shared" si="149"/>
        <v>429030</v>
      </c>
      <c r="DA59" s="32">
        <f t="shared" si="150"/>
        <v>9135</v>
      </c>
      <c r="DB59" s="34"/>
      <c r="DC59" s="34"/>
      <c r="DD59" s="32" t="str">
        <f t="shared" si="151"/>
        <v>FC</v>
      </c>
      <c r="DE59" s="32" t="str">
        <f>VLOOKUP(CZ59,'ALL-Chart of Accounts'!$E:$F,2,0)</f>
        <v>IC Alloc Rev - S&amp;A (I82SAAlloc)</v>
      </c>
      <c r="DF59" s="34"/>
      <c r="DG59" s="34"/>
      <c r="DH59" s="34"/>
      <c r="DI59" s="34"/>
      <c r="DJ59" s="34"/>
      <c r="DK59" s="34"/>
      <c r="DL59" s="34"/>
      <c r="DM59" s="34"/>
      <c r="DN59" s="34"/>
      <c r="DO59" s="34"/>
      <c r="DP59" s="34"/>
      <c r="DQ59" s="34"/>
      <c r="DR59" s="34"/>
      <c r="DS59" s="34"/>
      <c r="DT59" s="34"/>
      <c r="DU59" s="34"/>
      <c r="DV59" s="34"/>
      <c r="DW59" s="34"/>
      <c r="DX59" s="34"/>
      <c r="DY59" s="34"/>
      <c r="DZ59" s="34"/>
      <c r="EA59" s="34"/>
      <c r="EB59" s="34"/>
      <c r="EC59" s="34"/>
      <c r="ED59" s="34"/>
      <c r="EE59" s="34"/>
      <c r="EF59" s="34"/>
      <c r="EG59" s="34"/>
      <c r="EH59" s="34"/>
      <c r="EI59" s="34"/>
    </row>
    <row r="60" spans="2:139" x14ac:dyDescent="0.35">
      <c r="B60" s="47">
        <v>43468</v>
      </c>
      <c r="D60" s="46" t="s">
        <v>11971</v>
      </c>
      <c r="E60" s="22" t="str">
        <f t="shared" si="126"/>
        <v>IC Alloc</v>
      </c>
      <c r="F60" s="34" t="s">
        <v>11963</v>
      </c>
      <c r="G60" s="34" t="str">
        <f>IF(E60="IC Alloc","IC Allocation"&amp;"-"&amp;MID(M60,FIND("-",M60,1)+2,99),VLOOKUP(L60,'ALL-Unit Code 4'!W:AA,4,0))&amp;IFERROR("-"&amp;IF(E60="Intercompany",VLOOKUP(MID(F60,3,1),Ref!F:G,2,0)&amp;"-"&amp;MID(M60,FIND("-",M60,1)+2,99),VLOOKUP(MID(F60,3,4),Ref!F:G,2,0)),"")</f>
        <v>IC Allocation-Avure Technologies</v>
      </c>
      <c r="H60" s="32">
        <f t="shared" si="127"/>
        <v>124160</v>
      </c>
      <c r="I60" s="34"/>
      <c r="J60" s="34"/>
      <c r="K60" s="34"/>
      <c r="L60" s="32" t="str">
        <f>IFERROR(VLOOKUP(LEFT($F60,2),'ALL-Unit Code 4'!$W:$W,1,0),IFERROR(VLOOKUP(VALUE(RIGHT(H60,3)),Ref!I:J,2,0),VLOOKUP($D$1,Sites!$A:$B,2,0)))</f>
        <v>AV</v>
      </c>
      <c r="M60" s="32" t="str">
        <f>VLOOKUP(H60,'ALL-Chart of Accounts'!$E:$F,2,0)</f>
        <v>IC AR - Avure Technologies</v>
      </c>
      <c r="N60" s="34"/>
      <c r="O60" s="34"/>
      <c r="P60" s="34"/>
      <c r="Q60" s="34"/>
      <c r="R60" s="34"/>
      <c r="S60" s="34"/>
      <c r="T60" s="37">
        <v>429030</v>
      </c>
      <c r="U60" s="32">
        <f t="shared" si="128"/>
        <v>9160</v>
      </c>
      <c r="V60" s="34"/>
      <c r="W60" s="34"/>
      <c r="X60" s="32" t="str">
        <f t="shared" si="129"/>
        <v>AV</v>
      </c>
      <c r="Y60" s="32" t="str">
        <f>VLOOKUP(T60,'ALL-Chart of Accounts'!$E:$F,2,0)</f>
        <v>IC Alloc Rev - S&amp;A (I82SAAlloc)</v>
      </c>
      <c r="Z60" s="32">
        <f t="shared" si="130"/>
        <v>429030</v>
      </c>
      <c r="AA60" s="32">
        <f t="shared" si="131"/>
        <v>9160</v>
      </c>
      <c r="AB60" s="32">
        <f t="shared" si="132"/>
        <v>9999</v>
      </c>
      <c r="AC60" s="34"/>
      <c r="AD60" s="32" t="str">
        <f t="shared" si="133"/>
        <v>AV</v>
      </c>
      <c r="AE60" s="32" t="str">
        <f>VLOOKUP(Z60,'ALL-Chart of Accounts'!$E:$F,2,0)</f>
        <v>IC Alloc Rev - S&amp;A (I82SAAlloc)</v>
      </c>
      <c r="AF60" s="34"/>
      <c r="AG60" s="34"/>
      <c r="AH60" s="34"/>
      <c r="AI60" s="34"/>
      <c r="AJ60" s="34"/>
      <c r="AK60" s="34"/>
      <c r="AL60" s="32">
        <f t="shared" si="134"/>
        <v>429030</v>
      </c>
      <c r="AM60" s="32">
        <f t="shared" si="135"/>
        <v>9160</v>
      </c>
      <c r="AN60" s="32" t="str">
        <f t="shared" si="136"/>
        <v/>
      </c>
      <c r="AO60" s="34"/>
      <c r="AP60" s="32" t="str">
        <f t="shared" si="137"/>
        <v>AV</v>
      </c>
      <c r="AQ60" s="32" t="str">
        <f>VLOOKUP(AL60,'ALL-Chart of Accounts'!$E:$F,2,0)</f>
        <v>IC Alloc Rev - S&amp;A (I82SAAlloc)</v>
      </c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2">
        <f t="shared" si="11"/>
        <v>429030</v>
      </c>
      <c r="CC60" s="32">
        <f t="shared" si="138"/>
        <v>9160</v>
      </c>
      <c r="CD60" s="34"/>
      <c r="CE60" s="34"/>
      <c r="CF60" s="32" t="str">
        <f t="shared" si="139"/>
        <v>AV</v>
      </c>
      <c r="CG60" s="32" t="str">
        <f>VLOOKUP(CB60,'ALL-Chart of Accounts'!$E:$F,2,0)</f>
        <v>IC Alloc Rev - S&amp;A (I82SAAlloc)</v>
      </c>
      <c r="CH60" s="32">
        <f t="shared" si="140"/>
        <v>429030</v>
      </c>
      <c r="CI60" s="32">
        <f t="shared" si="141"/>
        <v>9160</v>
      </c>
      <c r="CJ60" s="34"/>
      <c r="CK60" s="34"/>
      <c r="CL60" s="32" t="str">
        <f t="shared" si="142"/>
        <v>AV</v>
      </c>
      <c r="CM60" s="32" t="str">
        <f>VLOOKUP(CH60,'ALL-Chart of Accounts'!$E:$F,2,0)</f>
        <v>IC Alloc Rev - S&amp;A (I82SAAlloc)</v>
      </c>
      <c r="CN60" s="32">
        <f t="shared" si="143"/>
        <v>429030</v>
      </c>
      <c r="CO60" s="32">
        <f t="shared" si="144"/>
        <v>9160</v>
      </c>
      <c r="CP60" s="34"/>
      <c r="CQ60" s="34"/>
      <c r="CR60" s="32" t="str">
        <f t="shared" si="145"/>
        <v>AV</v>
      </c>
      <c r="CS60" s="32" t="str">
        <f>VLOOKUP(CN60,'ALL-Chart of Accounts'!$E:$F,2,0)</f>
        <v>IC Alloc Rev - S&amp;A (I82SAAlloc)</v>
      </c>
      <c r="CT60" s="32">
        <f t="shared" si="146"/>
        <v>429030</v>
      </c>
      <c r="CU60" s="32">
        <f t="shared" si="147"/>
        <v>9160</v>
      </c>
      <c r="CV60" s="34"/>
      <c r="CW60" s="34"/>
      <c r="CX60" s="32" t="str">
        <f t="shared" si="148"/>
        <v>AV</v>
      </c>
      <c r="CY60" s="32" t="str">
        <f>VLOOKUP(CT60,'ALL-Chart of Accounts'!$E:$F,2,0)</f>
        <v>IC Alloc Rev - S&amp;A (I82SAAlloc)</v>
      </c>
      <c r="CZ60" s="32">
        <f t="shared" si="149"/>
        <v>429030</v>
      </c>
      <c r="DA60" s="32">
        <f t="shared" si="150"/>
        <v>9160</v>
      </c>
      <c r="DB60" s="34"/>
      <c r="DC60" s="34"/>
      <c r="DD60" s="32" t="str">
        <f t="shared" si="151"/>
        <v>AV</v>
      </c>
      <c r="DE60" s="32" t="str">
        <f>VLOOKUP(CZ60,'ALL-Chart of Accounts'!$E:$F,2,0)</f>
        <v>IC Alloc Rev - S&amp;A (I82SAAlloc)</v>
      </c>
      <c r="DF60" s="34"/>
      <c r="DG60" s="34"/>
      <c r="DH60" s="34"/>
      <c r="DI60" s="34"/>
      <c r="DJ60" s="34"/>
      <c r="DK60" s="34"/>
      <c r="DL60" s="34"/>
      <c r="DM60" s="34"/>
      <c r="DN60" s="34"/>
      <c r="DO60" s="34"/>
      <c r="DP60" s="34"/>
      <c r="DQ60" s="34"/>
      <c r="DR60" s="34"/>
      <c r="DS60" s="34"/>
      <c r="DT60" s="34"/>
      <c r="DU60" s="34"/>
      <c r="DV60" s="34"/>
      <c r="DW60" s="34"/>
      <c r="DX60" s="34"/>
      <c r="DY60" s="34"/>
      <c r="DZ60" s="34"/>
      <c r="EA60" s="34"/>
      <c r="EB60" s="34"/>
      <c r="EC60" s="34"/>
      <c r="ED60" s="34"/>
      <c r="EE60" s="34"/>
      <c r="EF60" s="34"/>
      <c r="EG60" s="34"/>
      <c r="EH60" s="34"/>
      <c r="EI60" s="34"/>
    </row>
    <row r="61" spans="2:139" x14ac:dyDescent="0.35">
      <c r="B61" s="47">
        <v>43468</v>
      </c>
      <c r="D61" s="46" t="s">
        <v>11971</v>
      </c>
      <c r="E61" s="22" t="str">
        <f t="shared" si="126"/>
        <v>IC Alloc</v>
      </c>
      <c r="F61" s="34" t="s">
        <v>11958</v>
      </c>
      <c r="G61" s="34" t="str">
        <f>IF(E61="IC Alloc","IC Allocation"&amp;"-"&amp;MID(M61,FIND("-",M61,1)+2,99),VLOOKUP(L61,'ALL-Unit Code 4'!W:AA,4,0))&amp;IFERROR("-"&amp;IF(E61="Intercompany",VLOOKUP(MID(F61,3,1),Ref!F:G,2,0)&amp;"-"&amp;MID(M61,FIND("-",M61,1)+2,99),VLOOKUP(MID(F61,3,4),Ref!F:G,2,0)),"")</f>
        <v>IC Allocation-Sweden</v>
      </c>
      <c r="H61" s="32">
        <f t="shared" si="127"/>
        <v>124400</v>
      </c>
      <c r="I61" s="34"/>
      <c r="J61" s="34"/>
      <c r="K61" s="34"/>
      <c r="L61" s="32" t="str">
        <f>IFERROR(VLOOKUP(LEFT($F61,2),'ALL-Unit Code 4'!$W:$W,1,0),IFERROR(VLOOKUP(VALUE(RIGHT(H61,3)),Ref!I:J,2,0),VLOOKUP($D$1,Sites!$A:$B,2,0)))</f>
        <v>FC</v>
      </c>
      <c r="M61" s="32" t="str">
        <f>VLOOKUP(H61,'ALL-Chart of Accounts'!$E:$F,2,0)</f>
        <v>IC AR - Sweden</v>
      </c>
      <c r="N61" s="34"/>
      <c r="O61" s="34"/>
      <c r="P61" s="34"/>
      <c r="Q61" s="34"/>
      <c r="R61" s="34"/>
      <c r="S61" s="34"/>
      <c r="T61" s="37">
        <v>429030</v>
      </c>
      <c r="U61" s="32">
        <f t="shared" si="128"/>
        <v>9400</v>
      </c>
      <c r="V61" s="34"/>
      <c r="W61" s="34"/>
      <c r="X61" s="32" t="str">
        <f t="shared" si="129"/>
        <v>FC</v>
      </c>
      <c r="Y61" s="32" t="str">
        <f>VLOOKUP(T61,'ALL-Chart of Accounts'!$E:$F,2,0)</f>
        <v>IC Alloc Rev - S&amp;A (I82SAAlloc)</v>
      </c>
      <c r="Z61" s="32">
        <f t="shared" si="130"/>
        <v>429030</v>
      </c>
      <c r="AA61" s="32">
        <f t="shared" si="131"/>
        <v>9400</v>
      </c>
      <c r="AB61" s="32">
        <f t="shared" si="132"/>
        <v>9999</v>
      </c>
      <c r="AC61" s="34"/>
      <c r="AD61" s="32" t="str">
        <f t="shared" si="133"/>
        <v>FC</v>
      </c>
      <c r="AE61" s="32" t="str">
        <f>VLOOKUP(Z61,'ALL-Chart of Accounts'!$E:$F,2,0)</f>
        <v>IC Alloc Rev - S&amp;A (I82SAAlloc)</v>
      </c>
      <c r="AF61" s="34"/>
      <c r="AG61" s="34"/>
      <c r="AH61" s="34"/>
      <c r="AI61" s="34"/>
      <c r="AJ61" s="34"/>
      <c r="AK61" s="34"/>
      <c r="AL61" s="32">
        <f t="shared" si="134"/>
        <v>429030</v>
      </c>
      <c r="AM61" s="32">
        <f t="shared" si="135"/>
        <v>9400</v>
      </c>
      <c r="AN61" s="32" t="str">
        <f t="shared" si="136"/>
        <v/>
      </c>
      <c r="AO61" s="34"/>
      <c r="AP61" s="32" t="str">
        <f t="shared" si="137"/>
        <v>FC</v>
      </c>
      <c r="AQ61" s="32" t="str">
        <f>VLOOKUP(AL61,'ALL-Chart of Accounts'!$E:$F,2,0)</f>
        <v>IC Alloc Rev - S&amp;A (I82SAAlloc)</v>
      </c>
      <c r="AR61" s="34"/>
      <c r="AS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4"/>
      <c r="BU61" s="34"/>
      <c r="BV61" s="34"/>
      <c r="BW61" s="34"/>
      <c r="BX61" s="34"/>
      <c r="BY61" s="34"/>
      <c r="BZ61" s="34"/>
      <c r="CA61" s="34"/>
      <c r="CB61" s="32">
        <f t="shared" si="11"/>
        <v>429030</v>
      </c>
      <c r="CC61" s="32">
        <f t="shared" si="138"/>
        <v>9400</v>
      </c>
      <c r="CD61" s="34"/>
      <c r="CE61" s="34"/>
      <c r="CF61" s="32" t="str">
        <f t="shared" si="139"/>
        <v>FC</v>
      </c>
      <c r="CG61" s="32" t="str">
        <f>VLOOKUP(CB61,'ALL-Chart of Accounts'!$E:$F,2,0)</f>
        <v>IC Alloc Rev - S&amp;A (I82SAAlloc)</v>
      </c>
      <c r="CH61" s="32">
        <f t="shared" si="140"/>
        <v>429030</v>
      </c>
      <c r="CI61" s="32">
        <f t="shared" si="141"/>
        <v>9400</v>
      </c>
      <c r="CJ61" s="34"/>
      <c r="CK61" s="34"/>
      <c r="CL61" s="32" t="str">
        <f t="shared" si="142"/>
        <v>FC</v>
      </c>
      <c r="CM61" s="32" t="str">
        <f>VLOOKUP(CH61,'ALL-Chart of Accounts'!$E:$F,2,0)</f>
        <v>IC Alloc Rev - S&amp;A (I82SAAlloc)</v>
      </c>
      <c r="CN61" s="32">
        <f t="shared" si="143"/>
        <v>429030</v>
      </c>
      <c r="CO61" s="32">
        <f t="shared" si="144"/>
        <v>9400</v>
      </c>
      <c r="CP61" s="34"/>
      <c r="CQ61" s="34"/>
      <c r="CR61" s="32" t="str">
        <f t="shared" si="145"/>
        <v>FC</v>
      </c>
      <c r="CS61" s="32" t="str">
        <f>VLOOKUP(CN61,'ALL-Chart of Accounts'!$E:$F,2,0)</f>
        <v>IC Alloc Rev - S&amp;A (I82SAAlloc)</v>
      </c>
      <c r="CT61" s="32">
        <f t="shared" si="146"/>
        <v>429030</v>
      </c>
      <c r="CU61" s="32">
        <f t="shared" si="147"/>
        <v>9400</v>
      </c>
      <c r="CV61" s="34"/>
      <c r="CW61" s="34"/>
      <c r="CX61" s="32" t="str">
        <f t="shared" si="148"/>
        <v>FC</v>
      </c>
      <c r="CY61" s="32" t="str">
        <f>VLOOKUP(CT61,'ALL-Chart of Accounts'!$E:$F,2,0)</f>
        <v>IC Alloc Rev - S&amp;A (I82SAAlloc)</v>
      </c>
      <c r="CZ61" s="32">
        <f t="shared" si="149"/>
        <v>429030</v>
      </c>
      <c r="DA61" s="32">
        <f t="shared" si="150"/>
        <v>9400</v>
      </c>
      <c r="DB61" s="34"/>
      <c r="DC61" s="34"/>
      <c r="DD61" s="32" t="str">
        <f t="shared" si="151"/>
        <v>FC</v>
      </c>
      <c r="DE61" s="32" t="str">
        <f>VLOOKUP(CZ61,'ALL-Chart of Accounts'!$E:$F,2,0)</f>
        <v>IC Alloc Rev - S&amp;A (I82SAAlloc)</v>
      </c>
      <c r="DF61" s="34"/>
      <c r="DG61" s="34"/>
      <c r="DH61" s="34"/>
      <c r="DI61" s="34"/>
      <c r="DJ61" s="34"/>
      <c r="DK61" s="34"/>
      <c r="DL61" s="34"/>
      <c r="DM61" s="34"/>
      <c r="DN61" s="34"/>
      <c r="DO61" s="34"/>
      <c r="DP61" s="34"/>
      <c r="DQ61" s="34"/>
      <c r="DR61" s="34"/>
      <c r="DS61" s="34"/>
      <c r="DT61" s="34"/>
      <c r="DU61" s="34"/>
      <c r="DV61" s="34"/>
      <c r="DW61" s="34"/>
      <c r="DX61" s="34"/>
      <c r="DY61" s="34"/>
      <c r="DZ61" s="34"/>
      <c r="EA61" s="34"/>
      <c r="EB61" s="34"/>
      <c r="EC61" s="34"/>
      <c r="ED61" s="34"/>
      <c r="EE61" s="34"/>
      <c r="EF61" s="34"/>
      <c r="EG61" s="34"/>
      <c r="EH61" s="34"/>
      <c r="EI61" s="34"/>
    </row>
    <row r="62" spans="2:139" x14ac:dyDescent="0.35">
      <c r="B62" s="47">
        <v>43468</v>
      </c>
      <c r="D62" s="46" t="s">
        <v>11971</v>
      </c>
      <c r="E62" s="22" t="str">
        <f t="shared" si="126"/>
        <v>IC Alloc</v>
      </c>
      <c r="F62" s="34" t="s">
        <v>11959</v>
      </c>
      <c r="G62" s="34" t="str">
        <f>IF(E62="IC Alloc","IC Allocation"&amp;"-"&amp;MID(M62,FIND("-",M62,1)+2,99),VLOOKUP(L62,'ALL-Unit Code 4'!W:AA,4,0))&amp;IFERROR("-"&amp;IF(E62="Intercompany",VLOOKUP(MID(F62,3,1),Ref!F:G,2,0)&amp;"-"&amp;MID(M62,FIND("-",M62,1)+2,99),VLOOKUP(MID(F62,3,4),Ref!F:G,2,0)),"")</f>
        <v>IC Allocation-Belgium</v>
      </c>
      <c r="H62" s="32">
        <f t="shared" si="127"/>
        <v>124415</v>
      </c>
      <c r="I62" s="34"/>
      <c r="J62" s="34"/>
      <c r="K62" s="34"/>
      <c r="L62" s="32" t="str">
        <f>IFERROR(VLOOKUP(LEFT($F62,2),'ALL-Unit Code 4'!$W:$W,1,0),IFERROR(VLOOKUP(VALUE(RIGHT(H62,3)),Ref!I:J,2,0),VLOOKUP($D$1,Sites!$A:$B,2,0)))</f>
        <v>CN</v>
      </c>
      <c r="M62" s="32" t="str">
        <f>VLOOKUP(H62,'ALL-Chart of Accounts'!$E:$F,2,0)</f>
        <v>IC AR - Belgium</v>
      </c>
      <c r="N62" s="34"/>
      <c r="O62" s="34"/>
      <c r="P62" s="34"/>
      <c r="Q62" s="34"/>
      <c r="R62" s="34"/>
      <c r="S62" s="34"/>
      <c r="T62" s="37">
        <v>429030</v>
      </c>
      <c r="U62" s="32">
        <f t="shared" si="128"/>
        <v>9415</v>
      </c>
      <c r="V62" s="34"/>
      <c r="W62" s="34"/>
      <c r="X62" s="32" t="str">
        <f t="shared" si="129"/>
        <v>CN</v>
      </c>
      <c r="Y62" s="32" t="str">
        <f>VLOOKUP(T62,'ALL-Chart of Accounts'!$E:$F,2,0)</f>
        <v>IC Alloc Rev - S&amp;A (I82SAAlloc)</v>
      </c>
      <c r="Z62" s="32">
        <f t="shared" si="130"/>
        <v>429030</v>
      </c>
      <c r="AA62" s="32">
        <f t="shared" si="131"/>
        <v>9415</v>
      </c>
      <c r="AB62" s="32">
        <f t="shared" si="132"/>
        <v>9999</v>
      </c>
      <c r="AC62" s="34"/>
      <c r="AD62" s="32" t="str">
        <f t="shared" si="133"/>
        <v>CN</v>
      </c>
      <c r="AE62" s="32" t="str">
        <f>VLOOKUP(Z62,'ALL-Chart of Accounts'!$E:$F,2,0)</f>
        <v>IC Alloc Rev - S&amp;A (I82SAAlloc)</v>
      </c>
      <c r="AF62" s="34"/>
      <c r="AG62" s="34"/>
      <c r="AH62" s="34"/>
      <c r="AI62" s="34"/>
      <c r="AJ62" s="34"/>
      <c r="AK62" s="34"/>
      <c r="AL62" s="32">
        <f t="shared" si="134"/>
        <v>429030</v>
      </c>
      <c r="AM62" s="32">
        <f t="shared" si="135"/>
        <v>9415</v>
      </c>
      <c r="AN62" s="32" t="str">
        <f t="shared" si="136"/>
        <v/>
      </c>
      <c r="AO62" s="34"/>
      <c r="AP62" s="32" t="str">
        <f t="shared" si="137"/>
        <v>CN</v>
      </c>
      <c r="AQ62" s="32" t="str">
        <f>VLOOKUP(AL62,'ALL-Chart of Accounts'!$E:$F,2,0)</f>
        <v>IC Alloc Rev - S&amp;A (I82SAAlloc)</v>
      </c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  <c r="BY62" s="34"/>
      <c r="BZ62" s="34"/>
      <c r="CA62" s="34"/>
      <c r="CB62" s="32">
        <f t="shared" si="11"/>
        <v>429030</v>
      </c>
      <c r="CC62" s="32">
        <f t="shared" si="138"/>
        <v>9415</v>
      </c>
      <c r="CD62" s="34"/>
      <c r="CE62" s="34"/>
      <c r="CF62" s="32" t="str">
        <f t="shared" si="139"/>
        <v>CN</v>
      </c>
      <c r="CG62" s="32" t="str">
        <f>VLOOKUP(CB62,'ALL-Chart of Accounts'!$E:$F,2,0)</f>
        <v>IC Alloc Rev - S&amp;A (I82SAAlloc)</v>
      </c>
      <c r="CH62" s="32">
        <f t="shared" si="140"/>
        <v>429030</v>
      </c>
      <c r="CI62" s="32">
        <f t="shared" si="141"/>
        <v>9415</v>
      </c>
      <c r="CJ62" s="34"/>
      <c r="CK62" s="34"/>
      <c r="CL62" s="32" t="str">
        <f t="shared" si="142"/>
        <v>CN</v>
      </c>
      <c r="CM62" s="32" t="str">
        <f>VLOOKUP(CH62,'ALL-Chart of Accounts'!$E:$F,2,0)</f>
        <v>IC Alloc Rev - S&amp;A (I82SAAlloc)</v>
      </c>
      <c r="CN62" s="32">
        <f t="shared" si="143"/>
        <v>429030</v>
      </c>
      <c r="CO62" s="32">
        <f t="shared" si="144"/>
        <v>9415</v>
      </c>
      <c r="CP62" s="34"/>
      <c r="CQ62" s="34"/>
      <c r="CR62" s="32" t="str">
        <f t="shared" si="145"/>
        <v>CN</v>
      </c>
      <c r="CS62" s="32" t="str">
        <f>VLOOKUP(CN62,'ALL-Chart of Accounts'!$E:$F,2,0)</f>
        <v>IC Alloc Rev - S&amp;A (I82SAAlloc)</v>
      </c>
      <c r="CT62" s="32">
        <f t="shared" si="146"/>
        <v>429030</v>
      </c>
      <c r="CU62" s="32">
        <f t="shared" si="147"/>
        <v>9415</v>
      </c>
      <c r="CV62" s="34"/>
      <c r="CW62" s="34"/>
      <c r="CX62" s="32" t="str">
        <f t="shared" si="148"/>
        <v>CN</v>
      </c>
      <c r="CY62" s="32" t="str">
        <f>VLOOKUP(CT62,'ALL-Chart of Accounts'!$E:$F,2,0)</f>
        <v>IC Alloc Rev - S&amp;A (I82SAAlloc)</v>
      </c>
      <c r="CZ62" s="32">
        <f t="shared" si="149"/>
        <v>429030</v>
      </c>
      <c r="DA62" s="32">
        <f t="shared" si="150"/>
        <v>9415</v>
      </c>
      <c r="DB62" s="34"/>
      <c r="DC62" s="34"/>
      <c r="DD62" s="32" t="str">
        <f t="shared" si="151"/>
        <v>CN</v>
      </c>
      <c r="DE62" s="32" t="str">
        <f>VLOOKUP(CZ62,'ALL-Chart of Accounts'!$E:$F,2,0)</f>
        <v>IC Alloc Rev - S&amp;A (I82SAAlloc)</v>
      </c>
      <c r="DF62" s="34"/>
      <c r="DG62" s="34"/>
      <c r="DH62" s="34"/>
      <c r="DI62" s="34"/>
      <c r="DJ62" s="34"/>
      <c r="DK62" s="34"/>
      <c r="DL62" s="34"/>
      <c r="DM62" s="34"/>
      <c r="DN62" s="34"/>
      <c r="DO62" s="34"/>
      <c r="DP62" s="34"/>
      <c r="DQ62" s="34"/>
      <c r="DR62" s="34"/>
      <c r="DS62" s="34"/>
      <c r="DT62" s="34"/>
      <c r="DU62" s="34"/>
      <c r="DV62" s="34"/>
      <c r="DW62" s="34"/>
      <c r="DX62" s="34"/>
      <c r="DY62" s="34"/>
      <c r="DZ62" s="34"/>
      <c r="EA62" s="34"/>
      <c r="EB62" s="34"/>
      <c r="EC62" s="34"/>
      <c r="ED62" s="34"/>
      <c r="EE62" s="34"/>
      <c r="EF62" s="34"/>
      <c r="EG62" s="34"/>
      <c r="EH62" s="34"/>
      <c r="EI62" s="34"/>
    </row>
    <row r="63" spans="2:139" x14ac:dyDescent="0.35">
      <c r="B63" s="47">
        <v>43468</v>
      </c>
      <c r="D63" s="46" t="s">
        <v>11971</v>
      </c>
      <c r="E63" s="22" t="str">
        <f t="shared" si="126"/>
        <v>IC Alloc</v>
      </c>
      <c r="F63" s="34" t="s">
        <v>11960</v>
      </c>
      <c r="G63" s="34" t="str">
        <f>IF(E63="IC Alloc","IC Allocation"&amp;"-"&amp;MID(M63,FIND("-",M63,1)+2,99),VLOOKUP(L63,'ALL-Unit Code 4'!W:AA,4,0))&amp;IFERROR("-"&amp;IF(E63="Intercompany",VLOOKUP(MID(F63,3,1),Ref!F:G,2,0)&amp;"-"&amp;MID(M63,FIND("-",M63,1)+2,99),VLOOKUP(MID(F63,3,4),Ref!F:G,2,0)),"")</f>
        <v>IC Allocation-Italy</v>
      </c>
      <c r="H63" s="32">
        <f t="shared" si="127"/>
        <v>124420</v>
      </c>
      <c r="I63" s="34"/>
      <c r="J63" s="34"/>
      <c r="K63" s="34"/>
      <c r="L63" s="32" t="str">
        <f>IFERROR(VLOOKUP(LEFT($F63,2),'ALL-Unit Code 4'!$W:$W,1,0),IFERROR(VLOOKUP(VALUE(RIGHT(H63,3)),Ref!I:J,2,0),VLOOKUP($D$1,Sites!$A:$B,2,0)))</f>
        <v>EA</v>
      </c>
      <c r="M63" s="32" t="str">
        <f>VLOOKUP(H63,'ALL-Chart of Accounts'!$E:$F,2,0)</f>
        <v>IC AR - Italy</v>
      </c>
      <c r="N63" s="34"/>
      <c r="O63" s="34"/>
      <c r="P63" s="34"/>
      <c r="Q63" s="34"/>
      <c r="R63" s="34"/>
      <c r="S63" s="34"/>
      <c r="T63" s="37">
        <v>429030</v>
      </c>
      <c r="U63" s="32">
        <f t="shared" si="128"/>
        <v>9420</v>
      </c>
      <c r="V63" s="34"/>
      <c r="W63" s="34"/>
      <c r="X63" s="32" t="str">
        <f t="shared" si="129"/>
        <v>EA</v>
      </c>
      <c r="Y63" s="32" t="str">
        <f>VLOOKUP(T63,'ALL-Chart of Accounts'!$E:$F,2,0)</f>
        <v>IC Alloc Rev - S&amp;A (I82SAAlloc)</v>
      </c>
      <c r="Z63" s="32">
        <f t="shared" si="130"/>
        <v>429030</v>
      </c>
      <c r="AA63" s="32">
        <f t="shared" si="131"/>
        <v>9420</v>
      </c>
      <c r="AB63" s="32">
        <f t="shared" si="132"/>
        <v>9999</v>
      </c>
      <c r="AC63" s="34"/>
      <c r="AD63" s="32" t="str">
        <f t="shared" si="133"/>
        <v>EA</v>
      </c>
      <c r="AE63" s="32" t="str">
        <f>VLOOKUP(Z63,'ALL-Chart of Accounts'!$E:$F,2,0)</f>
        <v>IC Alloc Rev - S&amp;A (I82SAAlloc)</v>
      </c>
      <c r="AF63" s="34"/>
      <c r="AG63" s="34"/>
      <c r="AH63" s="34"/>
      <c r="AI63" s="34"/>
      <c r="AJ63" s="34"/>
      <c r="AK63" s="34"/>
      <c r="AL63" s="32">
        <f t="shared" si="134"/>
        <v>429030</v>
      </c>
      <c r="AM63" s="32">
        <f t="shared" si="135"/>
        <v>9420</v>
      </c>
      <c r="AN63" s="32" t="str">
        <f t="shared" si="136"/>
        <v/>
      </c>
      <c r="AO63" s="34"/>
      <c r="AP63" s="32" t="str">
        <f t="shared" si="137"/>
        <v>EA</v>
      </c>
      <c r="AQ63" s="32" t="str">
        <f>VLOOKUP(AL63,'ALL-Chart of Accounts'!$E:$F,2,0)</f>
        <v>IC Alloc Rev - S&amp;A (I82SAAlloc)</v>
      </c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  <c r="BR63" s="34"/>
      <c r="BS63" s="34"/>
      <c r="BT63" s="34"/>
      <c r="BU63" s="34"/>
      <c r="BV63" s="34"/>
      <c r="BW63" s="34"/>
      <c r="BX63" s="34"/>
      <c r="BY63" s="34"/>
      <c r="BZ63" s="34"/>
      <c r="CA63" s="34"/>
      <c r="CB63" s="32">
        <f t="shared" si="11"/>
        <v>429030</v>
      </c>
      <c r="CC63" s="32">
        <f t="shared" si="138"/>
        <v>9420</v>
      </c>
      <c r="CD63" s="34"/>
      <c r="CE63" s="34"/>
      <c r="CF63" s="32" t="str">
        <f t="shared" si="139"/>
        <v>EA</v>
      </c>
      <c r="CG63" s="32" t="str">
        <f>VLOOKUP(CB63,'ALL-Chart of Accounts'!$E:$F,2,0)</f>
        <v>IC Alloc Rev - S&amp;A (I82SAAlloc)</v>
      </c>
      <c r="CH63" s="32">
        <f t="shared" si="140"/>
        <v>429030</v>
      </c>
      <c r="CI63" s="32">
        <f t="shared" si="141"/>
        <v>9420</v>
      </c>
      <c r="CJ63" s="34"/>
      <c r="CK63" s="34"/>
      <c r="CL63" s="32" t="str">
        <f t="shared" si="142"/>
        <v>EA</v>
      </c>
      <c r="CM63" s="32" t="str">
        <f>VLOOKUP(CH63,'ALL-Chart of Accounts'!$E:$F,2,0)</f>
        <v>IC Alloc Rev - S&amp;A (I82SAAlloc)</v>
      </c>
      <c r="CN63" s="32">
        <f t="shared" si="143"/>
        <v>429030</v>
      </c>
      <c r="CO63" s="32">
        <f t="shared" si="144"/>
        <v>9420</v>
      </c>
      <c r="CP63" s="34"/>
      <c r="CQ63" s="34"/>
      <c r="CR63" s="32" t="str">
        <f t="shared" si="145"/>
        <v>EA</v>
      </c>
      <c r="CS63" s="32" t="str">
        <f>VLOOKUP(CN63,'ALL-Chart of Accounts'!$E:$F,2,0)</f>
        <v>IC Alloc Rev - S&amp;A (I82SAAlloc)</v>
      </c>
      <c r="CT63" s="32">
        <f t="shared" si="146"/>
        <v>429030</v>
      </c>
      <c r="CU63" s="32">
        <f t="shared" si="147"/>
        <v>9420</v>
      </c>
      <c r="CV63" s="34"/>
      <c r="CW63" s="34"/>
      <c r="CX63" s="32" t="str">
        <f t="shared" si="148"/>
        <v>EA</v>
      </c>
      <c r="CY63" s="32" t="str">
        <f>VLOOKUP(CT63,'ALL-Chart of Accounts'!$E:$F,2,0)</f>
        <v>IC Alloc Rev - S&amp;A (I82SAAlloc)</v>
      </c>
      <c r="CZ63" s="32">
        <f t="shared" si="149"/>
        <v>429030</v>
      </c>
      <c r="DA63" s="32">
        <f t="shared" si="150"/>
        <v>9420</v>
      </c>
      <c r="DB63" s="34"/>
      <c r="DC63" s="34"/>
      <c r="DD63" s="32" t="str">
        <f t="shared" si="151"/>
        <v>EA</v>
      </c>
      <c r="DE63" s="32" t="str">
        <f>VLOOKUP(CZ63,'ALL-Chart of Accounts'!$E:$F,2,0)</f>
        <v>IC Alloc Rev - S&amp;A (I82SAAlloc)</v>
      </c>
      <c r="DF63" s="34"/>
      <c r="DG63" s="34"/>
      <c r="DH63" s="34"/>
      <c r="DI63" s="34"/>
      <c r="DJ63" s="34"/>
      <c r="DK63" s="34"/>
      <c r="DL63" s="34"/>
      <c r="DM63" s="34"/>
      <c r="DN63" s="34"/>
      <c r="DO63" s="34"/>
      <c r="DP63" s="34"/>
      <c r="DQ63" s="34"/>
      <c r="DR63" s="34"/>
      <c r="DS63" s="34"/>
      <c r="DT63" s="34"/>
      <c r="DU63" s="34"/>
      <c r="DV63" s="34"/>
      <c r="DW63" s="34"/>
      <c r="DX63" s="34"/>
      <c r="DY63" s="34"/>
      <c r="DZ63" s="34"/>
      <c r="EA63" s="34"/>
      <c r="EB63" s="34"/>
      <c r="EC63" s="34"/>
      <c r="ED63" s="34"/>
      <c r="EE63" s="34"/>
      <c r="EF63" s="34"/>
      <c r="EG63" s="34"/>
      <c r="EH63" s="34"/>
      <c r="EI63" s="34"/>
    </row>
    <row r="64" spans="2:139" x14ac:dyDescent="0.35">
      <c r="B64" s="47">
        <v>43468</v>
      </c>
      <c r="D64" s="46" t="s">
        <v>11971</v>
      </c>
      <c r="E64" s="22" t="str">
        <f t="shared" ref="E64:E73" si="152">IF(H64&lt;&gt;112400,IF(LEFT(F64,3)="ICA","IC Alloc","Intercompany"),IF(LEN(F64)&gt;4,"Cost Collecting","External"))</f>
        <v>IC Alloc</v>
      </c>
      <c r="F64" s="34" t="s">
        <v>11962</v>
      </c>
      <c r="G64" s="34" t="str">
        <f>IF(E64="IC Alloc","IC Allocation"&amp;"-"&amp;MID(M64,FIND("-",M64,1)+2,99),VLOOKUP(L64,'ALL-Unit Code 4'!W:AA,4,0))&amp;IFERROR("-"&amp;IF(E64="Intercompany",VLOOKUP(MID(F64,3,1),Ref!F:G,2,0)&amp;"-"&amp;MID(M64,FIND("-",M64,1)+2,99),VLOOKUP(MID(F64,3,4),Ref!F:G,2,0)),"")</f>
        <v>IC Allocation-ICS Solutions BV</v>
      </c>
      <c r="H64" s="32">
        <f t="shared" si="127"/>
        <v>124455</v>
      </c>
      <c r="I64" s="34"/>
      <c r="J64" s="34"/>
      <c r="K64" s="34"/>
      <c r="L64" s="32" t="str">
        <f>IFERROR(VLOOKUP(LEFT($F64,2),'ALL-Unit Code 4'!$W:$W,1,0),IFERROR(VLOOKUP(VALUE(RIGHT(H64,3)),Ref!I:J,2,0),VLOOKUP($D$1,Sites!$A:$B,2,0)))</f>
        <v>CN</v>
      </c>
      <c r="M64" s="32" t="str">
        <f>VLOOKUP(H64,'ALL-Chart of Accounts'!$E:$F,2,0)</f>
        <v>IC AR - ICS Solutions BV</v>
      </c>
      <c r="N64" s="34"/>
      <c r="O64" s="34"/>
      <c r="P64" s="34"/>
      <c r="Q64" s="34"/>
      <c r="R64" s="34"/>
      <c r="S64" s="34"/>
      <c r="T64" s="37">
        <v>429030</v>
      </c>
      <c r="U64" s="32">
        <f t="shared" ref="U64:U73" si="153">IF(MID(T64,2,1)="2",VALUE(9&amp;RIGHT($F64,3)),"")</f>
        <v>9455</v>
      </c>
      <c r="V64" s="34"/>
      <c r="W64" s="34"/>
      <c r="X64" s="32" t="str">
        <f t="shared" si="129"/>
        <v>CN</v>
      </c>
      <c r="Y64" s="32" t="str">
        <f>VLOOKUP(T64,'ALL-Chart of Accounts'!$E:$F,2,0)</f>
        <v>IC Alloc Rev - S&amp;A (I82SAAlloc)</v>
      </c>
      <c r="Z64" s="32">
        <f t="shared" ref="Z64:Z73" si="154">T64</f>
        <v>429030</v>
      </c>
      <c r="AA64" s="32">
        <f t="shared" ref="AA64:AA73" si="155">IF(U64="","",U64)</f>
        <v>9455</v>
      </c>
      <c r="AB64" s="32">
        <f t="shared" ref="AB64:AB73" si="156">IF(LEFT(Z64,1)="4",9999,"")</f>
        <v>9999</v>
      </c>
      <c r="AC64" s="34"/>
      <c r="AD64" s="32" t="str">
        <f t="shared" si="133"/>
        <v>CN</v>
      </c>
      <c r="AE64" s="32" t="str">
        <f>VLOOKUP(Z64,'ALL-Chart of Accounts'!$E:$F,2,0)</f>
        <v>IC Alloc Rev - S&amp;A (I82SAAlloc)</v>
      </c>
      <c r="AF64" s="34"/>
      <c r="AG64" s="34"/>
      <c r="AH64" s="34"/>
      <c r="AI64" s="34"/>
      <c r="AJ64" s="34"/>
      <c r="AK64" s="34"/>
      <c r="AL64" s="32">
        <f t="shared" ref="AL64:AL73" si="157">IF(T64="","",T64)</f>
        <v>429030</v>
      </c>
      <c r="AM64" s="32">
        <f t="shared" ref="AM64:AM73" si="158">IF(U64="","",U64)</f>
        <v>9455</v>
      </c>
      <c r="AN64" s="32" t="str">
        <f t="shared" ref="AN64:AN73" si="159">IF(V64="","",V64)</f>
        <v/>
      </c>
      <c r="AO64" s="34"/>
      <c r="AP64" s="32" t="str">
        <f t="shared" si="137"/>
        <v>CN</v>
      </c>
      <c r="AQ64" s="32" t="str">
        <f>VLOOKUP(AL64,'ALL-Chart of Accounts'!$E:$F,2,0)</f>
        <v>IC Alloc Rev - S&amp;A (I82SAAlloc)</v>
      </c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4"/>
      <c r="BV64" s="34"/>
      <c r="BW64" s="34"/>
      <c r="BX64" s="34"/>
      <c r="BY64" s="34"/>
      <c r="BZ64" s="34"/>
      <c r="CA64" s="34"/>
      <c r="CB64" s="32">
        <f t="shared" si="11"/>
        <v>429030</v>
      </c>
      <c r="CC64" s="32">
        <f t="shared" si="138"/>
        <v>9455</v>
      </c>
      <c r="CD64" s="34"/>
      <c r="CE64" s="34"/>
      <c r="CF64" s="32" t="str">
        <f t="shared" si="139"/>
        <v>CN</v>
      </c>
      <c r="CG64" s="32" t="str">
        <f>VLOOKUP(CB64,'ALL-Chart of Accounts'!$E:$F,2,0)</f>
        <v>IC Alloc Rev - S&amp;A (I82SAAlloc)</v>
      </c>
      <c r="CH64" s="32">
        <f t="shared" ref="CH64:CH73" si="160">IF(OR($E64="Cost Collecting",$E64="Interdivisional",$E64="IC Alloc"),CB64,CB64+10)</f>
        <v>429030</v>
      </c>
      <c r="CI64" s="32">
        <f t="shared" si="141"/>
        <v>9455</v>
      </c>
      <c r="CJ64" s="34"/>
      <c r="CK64" s="34"/>
      <c r="CL64" s="32" t="str">
        <f t="shared" si="142"/>
        <v>CN</v>
      </c>
      <c r="CM64" s="32" t="str">
        <f>VLOOKUP(CH64,'ALL-Chart of Accounts'!$E:$F,2,0)</f>
        <v>IC Alloc Rev - S&amp;A (I82SAAlloc)</v>
      </c>
      <c r="CN64" s="32">
        <f t="shared" ref="CN64:CN73" si="161">IF(OR($E64="Cost Collecting",$E64="Interdivisional",$E64="IC Alloc"),CH64,CH64+10)</f>
        <v>429030</v>
      </c>
      <c r="CO64" s="32">
        <f t="shared" si="144"/>
        <v>9455</v>
      </c>
      <c r="CP64" s="34"/>
      <c r="CQ64" s="34"/>
      <c r="CR64" s="32" t="str">
        <f t="shared" si="145"/>
        <v>CN</v>
      </c>
      <c r="CS64" s="32" t="str">
        <f>VLOOKUP(CN64,'ALL-Chart of Accounts'!$E:$F,2,0)</f>
        <v>IC Alloc Rev - S&amp;A (I82SAAlloc)</v>
      </c>
      <c r="CT64" s="32">
        <f t="shared" ref="CT64:CT73" si="162">IF(OR($E64="Cost Collecting",$E64="Interdivisional",$E64="IC Alloc"),CN64,CN64+10)</f>
        <v>429030</v>
      </c>
      <c r="CU64" s="32">
        <f t="shared" si="147"/>
        <v>9455</v>
      </c>
      <c r="CV64" s="34"/>
      <c r="CW64" s="34"/>
      <c r="CX64" s="32" t="str">
        <f t="shared" si="148"/>
        <v>CN</v>
      </c>
      <c r="CY64" s="32" t="str">
        <f>VLOOKUP(CT64,'ALL-Chart of Accounts'!$E:$F,2,0)</f>
        <v>IC Alloc Rev - S&amp;A (I82SAAlloc)</v>
      </c>
      <c r="CZ64" s="32">
        <f t="shared" ref="CZ64:CZ73" si="163">IF(OR($E64="Cost Collecting",$E64="Interdivisional",$E64="IC Alloc"),CT64,CT64+10)</f>
        <v>429030</v>
      </c>
      <c r="DA64" s="32">
        <f t="shared" si="150"/>
        <v>9455</v>
      </c>
      <c r="DB64" s="34"/>
      <c r="DC64" s="34"/>
      <c r="DD64" s="32" t="str">
        <f t="shared" si="151"/>
        <v>CN</v>
      </c>
      <c r="DE64" s="32" t="str">
        <f>VLOOKUP(CZ64,'ALL-Chart of Accounts'!$E:$F,2,0)</f>
        <v>IC Alloc Rev - S&amp;A (I82SAAlloc)</v>
      </c>
      <c r="DF64" s="34"/>
      <c r="DG64" s="34"/>
      <c r="DH64" s="34"/>
      <c r="DI64" s="34"/>
      <c r="DJ64" s="34"/>
      <c r="DK64" s="34"/>
      <c r="DL64" s="34"/>
      <c r="DM64" s="34"/>
      <c r="DN64" s="34"/>
      <c r="DO64" s="34"/>
      <c r="DP64" s="34"/>
      <c r="DQ64" s="34"/>
      <c r="DR64" s="34"/>
      <c r="DS64" s="34"/>
      <c r="DT64" s="34"/>
      <c r="DU64" s="34"/>
      <c r="DV64" s="34"/>
      <c r="DW64" s="34"/>
      <c r="DX64" s="34"/>
      <c r="DY64" s="34"/>
      <c r="DZ64" s="34"/>
      <c r="EA64" s="34"/>
      <c r="EB64" s="34"/>
      <c r="EC64" s="34"/>
      <c r="ED64" s="34"/>
      <c r="EE64" s="34"/>
      <c r="EF64" s="34"/>
      <c r="EG64" s="34"/>
      <c r="EH64" s="34"/>
      <c r="EI64" s="34"/>
    </row>
    <row r="65" spans="3:139" x14ac:dyDescent="0.35">
      <c r="C65" s="47">
        <v>43485</v>
      </c>
      <c r="D65" s="46" t="s">
        <v>11971</v>
      </c>
      <c r="E65" s="22" t="str">
        <f t="shared" si="152"/>
        <v>IC Alloc</v>
      </c>
      <c r="F65" s="34" t="s">
        <v>11964</v>
      </c>
      <c r="G65" s="34" t="str">
        <f>IF(E65="IC Alloc","IC Allocation"&amp;"-"&amp;MID(M65,FIND("-",M65,1)+2,99),VLOOKUP(L65,'ALL-Unit Code 4'!W:AA,4,0))&amp;IFERROR("-"&amp;IF(E65="Intercompany",VLOOKUP(MID(F65,3,1),Ref!F:G,2,0)&amp;"-"&amp;MID(M65,FIND("-",M65,1)+2,99),VLOOKUP(MID(F65,3,4),Ref!F:G,2,0)),"")</f>
        <v>IC Allocation-PLF</v>
      </c>
      <c r="H65" s="32">
        <f t="shared" si="127"/>
        <v>124480</v>
      </c>
      <c r="I65" s="34"/>
      <c r="J65" s="34"/>
      <c r="K65" s="34"/>
      <c r="L65" s="32" t="str">
        <f>IFERROR(VLOOKUP(LEFT($F65,2),'ALL-Unit Code 4'!$W:$W,1,0),IFERROR(VLOOKUP(VALUE(RIGHT(H65,3)),Ref!I:J,2,0),VLOOKUP($D$1,Sites!$A:$B,2,0)))</f>
        <v>PL</v>
      </c>
      <c r="M65" s="32" t="str">
        <f>VLOOKUP(H65,'ALL-Chart of Accounts'!$E:$F,2,0)</f>
        <v>IC AR - PLF</v>
      </c>
      <c r="N65" s="34"/>
      <c r="O65" s="34"/>
      <c r="P65" s="34"/>
      <c r="Q65" s="34"/>
      <c r="R65" s="34"/>
      <c r="S65" s="34"/>
      <c r="T65" s="37">
        <v>429030</v>
      </c>
      <c r="U65" s="32">
        <f t="shared" si="153"/>
        <v>9480</v>
      </c>
      <c r="V65" s="34"/>
      <c r="W65" s="34"/>
      <c r="X65" s="32" t="str">
        <f t="shared" si="129"/>
        <v>PL</v>
      </c>
      <c r="Y65" s="32" t="str">
        <f>VLOOKUP(T65,'ALL-Chart of Accounts'!$E:$F,2,0)</f>
        <v>IC Alloc Rev - S&amp;A (I82SAAlloc)</v>
      </c>
      <c r="Z65" s="32">
        <f t="shared" si="154"/>
        <v>429030</v>
      </c>
      <c r="AA65" s="32">
        <f t="shared" si="155"/>
        <v>9480</v>
      </c>
      <c r="AB65" s="32">
        <f t="shared" si="156"/>
        <v>9999</v>
      </c>
      <c r="AC65" s="34"/>
      <c r="AD65" s="32" t="str">
        <f t="shared" si="133"/>
        <v>PL</v>
      </c>
      <c r="AE65" s="32" t="str">
        <f>VLOOKUP(Z65,'ALL-Chart of Accounts'!$E:$F,2,0)</f>
        <v>IC Alloc Rev - S&amp;A (I82SAAlloc)</v>
      </c>
      <c r="AF65" s="34"/>
      <c r="AG65" s="34"/>
      <c r="AH65" s="34"/>
      <c r="AI65" s="34"/>
      <c r="AJ65" s="34"/>
      <c r="AK65" s="34"/>
      <c r="AL65" s="32">
        <f t="shared" si="157"/>
        <v>429030</v>
      </c>
      <c r="AM65" s="32">
        <f t="shared" si="158"/>
        <v>9480</v>
      </c>
      <c r="AN65" s="32" t="str">
        <f t="shared" si="159"/>
        <v/>
      </c>
      <c r="AO65" s="34"/>
      <c r="AP65" s="32" t="str">
        <f t="shared" si="137"/>
        <v>PL</v>
      </c>
      <c r="AQ65" s="32" t="str">
        <f>VLOOKUP(AL65,'ALL-Chart of Accounts'!$E:$F,2,0)</f>
        <v>IC Alloc Rev - S&amp;A (I82SAAlloc)</v>
      </c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4"/>
      <c r="BV65" s="34"/>
      <c r="BW65" s="34"/>
      <c r="BX65" s="34"/>
      <c r="BY65" s="34"/>
      <c r="BZ65" s="34"/>
      <c r="CA65" s="34"/>
      <c r="CB65" s="32">
        <f t="shared" si="11"/>
        <v>429030</v>
      </c>
      <c r="CC65" s="32">
        <f t="shared" si="138"/>
        <v>9480</v>
      </c>
      <c r="CD65" s="34"/>
      <c r="CE65" s="34"/>
      <c r="CF65" s="32" t="str">
        <f t="shared" si="139"/>
        <v>PL</v>
      </c>
      <c r="CG65" s="32" t="str">
        <f>VLOOKUP(CB65,'ALL-Chart of Accounts'!$E:$F,2,0)</f>
        <v>IC Alloc Rev - S&amp;A (I82SAAlloc)</v>
      </c>
      <c r="CH65" s="32">
        <f t="shared" si="160"/>
        <v>429030</v>
      </c>
      <c r="CI65" s="32">
        <f t="shared" si="141"/>
        <v>9480</v>
      </c>
      <c r="CJ65" s="34"/>
      <c r="CK65" s="34"/>
      <c r="CL65" s="32" t="str">
        <f t="shared" si="142"/>
        <v>PL</v>
      </c>
      <c r="CM65" s="32" t="str">
        <f>VLOOKUP(CH65,'ALL-Chart of Accounts'!$E:$F,2,0)</f>
        <v>IC Alloc Rev - S&amp;A (I82SAAlloc)</v>
      </c>
      <c r="CN65" s="32">
        <f t="shared" si="161"/>
        <v>429030</v>
      </c>
      <c r="CO65" s="32">
        <f t="shared" si="144"/>
        <v>9480</v>
      </c>
      <c r="CP65" s="34"/>
      <c r="CQ65" s="34"/>
      <c r="CR65" s="32" t="str">
        <f t="shared" si="145"/>
        <v>PL</v>
      </c>
      <c r="CS65" s="32" t="str">
        <f>VLOOKUP(CN65,'ALL-Chart of Accounts'!$E:$F,2,0)</f>
        <v>IC Alloc Rev - S&amp;A (I82SAAlloc)</v>
      </c>
      <c r="CT65" s="32">
        <f t="shared" si="162"/>
        <v>429030</v>
      </c>
      <c r="CU65" s="32">
        <f t="shared" si="147"/>
        <v>9480</v>
      </c>
      <c r="CV65" s="34"/>
      <c r="CW65" s="34"/>
      <c r="CX65" s="32" t="str">
        <f t="shared" si="148"/>
        <v>PL</v>
      </c>
      <c r="CY65" s="32" t="str">
        <f>VLOOKUP(CT65,'ALL-Chart of Accounts'!$E:$F,2,0)</f>
        <v>IC Alloc Rev - S&amp;A (I82SAAlloc)</v>
      </c>
      <c r="CZ65" s="32">
        <f t="shared" si="163"/>
        <v>429030</v>
      </c>
      <c r="DA65" s="32">
        <f t="shared" si="150"/>
        <v>9480</v>
      </c>
      <c r="DB65" s="34"/>
      <c r="DC65" s="34"/>
      <c r="DD65" s="32" t="str">
        <f t="shared" si="151"/>
        <v>PL</v>
      </c>
      <c r="DE65" s="32" t="str">
        <f>VLOOKUP(CZ65,'ALL-Chart of Accounts'!$E:$F,2,0)</f>
        <v>IC Alloc Rev - S&amp;A (I82SAAlloc)</v>
      </c>
      <c r="DF65" s="34"/>
      <c r="DG65" s="34"/>
      <c r="DH65" s="34"/>
      <c r="DI65" s="34"/>
      <c r="DJ65" s="34"/>
      <c r="DK65" s="34"/>
      <c r="DL65" s="34"/>
      <c r="DM65" s="34"/>
      <c r="DN65" s="34"/>
      <c r="DO65" s="34"/>
      <c r="DP65" s="34"/>
      <c r="DQ65" s="34"/>
      <c r="DR65" s="34"/>
      <c r="DS65" s="34"/>
      <c r="DT65" s="34"/>
      <c r="DU65" s="34"/>
      <c r="DV65" s="34"/>
      <c r="DW65" s="34"/>
      <c r="DX65" s="34"/>
      <c r="DY65" s="34"/>
      <c r="DZ65" s="34"/>
      <c r="EA65" s="34"/>
      <c r="EB65" s="34"/>
      <c r="EC65" s="34"/>
      <c r="ED65" s="34"/>
      <c r="EE65" s="34"/>
      <c r="EF65" s="34"/>
      <c r="EG65" s="34"/>
      <c r="EH65" s="34"/>
      <c r="EI65" s="34"/>
    </row>
    <row r="66" spans="3:139" x14ac:dyDescent="0.35">
      <c r="C66" s="47">
        <v>43485</v>
      </c>
      <c r="D66" s="46" t="s">
        <v>11971</v>
      </c>
      <c r="E66" s="22" t="str">
        <f t="shared" si="152"/>
        <v>IC Alloc</v>
      </c>
      <c r="F66" s="34" t="s">
        <v>12061</v>
      </c>
      <c r="G66" s="34" t="str">
        <f>IF(E66="IC Alloc","IC Allocation"&amp;"-"&amp;MID(M66,FIND("-",M66,1)+2,99),VLOOKUP(L66,'ALL-Unit Code 4'!W:AA,4,0))&amp;IFERROR("-"&amp;IF(E66="Intercompany",VLOOKUP(MID(F66,3,1),Ref!F:G,2,0)&amp;"-"&amp;MID(M66,FIND("-",M66,1)+2,99),VLOOKUP(MID(F66,3,4),Ref!F:G,2,0)),"")</f>
        <v>IC Allocation-South Africa</v>
      </c>
      <c r="H66" s="32">
        <f t="shared" si="127"/>
        <v>124490</v>
      </c>
      <c r="I66" s="34"/>
      <c r="J66" s="34"/>
      <c r="K66" s="34"/>
      <c r="L66" s="32" t="str">
        <f>IFERROR(VLOOKUP(LEFT($F66,2),'ALL-Unit Code 4'!$W:$W,1,0),IFERROR(VLOOKUP(VALUE(RIGHT(H66,3)),Ref!I:J,2,0),VLOOKUP($D$1,Sites!$A:$B,2,0)))</f>
        <v>CN</v>
      </c>
      <c r="M66" s="32" t="str">
        <f>VLOOKUP(H66,'ALL-Chart of Accounts'!$E:$F,2,0)</f>
        <v>IC AR - South Africa</v>
      </c>
      <c r="N66" s="34"/>
      <c r="O66" s="34"/>
      <c r="P66" s="34"/>
      <c r="Q66" s="34"/>
      <c r="R66" s="34"/>
      <c r="S66" s="34"/>
      <c r="T66" s="37">
        <v>429030</v>
      </c>
      <c r="U66" s="32">
        <f t="shared" si="153"/>
        <v>9490</v>
      </c>
      <c r="V66" s="34"/>
      <c r="W66" s="34"/>
      <c r="X66" s="32" t="str">
        <f t="shared" si="129"/>
        <v>CN</v>
      </c>
      <c r="Y66" s="32" t="str">
        <f>VLOOKUP(T66,'ALL-Chart of Accounts'!$E:$F,2,0)</f>
        <v>IC Alloc Rev - S&amp;A (I82SAAlloc)</v>
      </c>
      <c r="Z66" s="32">
        <f t="shared" si="154"/>
        <v>429030</v>
      </c>
      <c r="AA66" s="32">
        <f t="shared" si="155"/>
        <v>9490</v>
      </c>
      <c r="AB66" s="32">
        <f t="shared" si="156"/>
        <v>9999</v>
      </c>
      <c r="AC66" s="34"/>
      <c r="AD66" s="32" t="str">
        <f t="shared" si="133"/>
        <v>CN</v>
      </c>
      <c r="AE66" s="32" t="str">
        <f>VLOOKUP(Z66,'ALL-Chart of Accounts'!$E:$F,2,0)</f>
        <v>IC Alloc Rev - S&amp;A (I82SAAlloc)</v>
      </c>
      <c r="AF66" s="34"/>
      <c r="AG66" s="34"/>
      <c r="AH66" s="34"/>
      <c r="AI66" s="34"/>
      <c r="AJ66" s="34"/>
      <c r="AK66" s="34"/>
      <c r="AL66" s="32">
        <f t="shared" si="157"/>
        <v>429030</v>
      </c>
      <c r="AM66" s="32">
        <f t="shared" si="158"/>
        <v>9490</v>
      </c>
      <c r="AN66" s="32" t="str">
        <f t="shared" si="159"/>
        <v/>
      </c>
      <c r="AO66" s="34"/>
      <c r="AP66" s="32" t="str">
        <f t="shared" si="137"/>
        <v>CN</v>
      </c>
      <c r="AQ66" s="32" t="str">
        <f>VLOOKUP(AL66,'ALL-Chart of Accounts'!$E:$F,2,0)</f>
        <v>IC Alloc Rev - S&amp;A (I82SAAlloc)</v>
      </c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  <c r="BT66" s="34"/>
      <c r="BU66" s="34"/>
      <c r="BV66" s="34"/>
      <c r="BW66" s="34"/>
      <c r="BX66" s="34"/>
      <c r="BY66" s="34"/>
      <c r="BZ66" s="34"/>
      <c r="CA66" s="34"/>
      <c r="CB66" s="32">
        <f t="shared" si="11"/>
        <v>429030</v>
      </c>
      <c r="CC66" s="32">
        <f t="shared" si="138"/>
        <v>9490</v>
      </c>
      <c r="CD66" s="34"/>
      <c r="CE66" s="34"/>
      <c r="CF66" s="32" t="str">
        <f t="shared" si="139"/>
        <v>CN</v>
      </c>
      <c r="CG66" s="32" t="str">
        <f>VLOOKUP(CB66,'ALL-Chart of Accounts'!$E:$F,2,0)</f>
        <v>IC Alloc Rev - S&amp;A (I82SAAlloc)</v>
      </c>
      <c r="CH66" s="32">
        <f t="shared" si="160"/>
        <v>429030</v>
      </c>
      <c r="CI66" s="32">
        <f t="shared" si="141"/>
        <v>9490</v>
      </c>
      <c r="CJ66" s="34"/>
      <c r="CK66" s="34"/>
      <c r="CL66" s="32" t="str">
        <f t="shared" si="142"/>
        <v>CN</v>
      </c>
      <c r="CM66" s="32" t="str">
        <f>VLOOKUP(CH66,'ALL-Chart of Accounts'!$E:$F,2,0)</f>
        <v>IC Alloc Rev - S&amp;A (I82SAAlloc)</v>
      </c>
      <c r="CN66" s="32">
        <f t="shared" si="161"/>
        <v>429030</v>
      </c>
      <c r="CO66" s="32">
        <f t="shared" si="144"/>
        <v>9490</v>
      </c>
      <c r="CP66" s="34"/>
      <c r="CQ66" s="34"/>
      <c r="CR66" s="32" t="str">
        <f t="shared" si="145"/>
        <v>CN</v>
      </c>
      <c r="CS66" s="32" t="str">
        <f>VLOOKUP(CN66,'ALL-Chart of Accounts'!$E:$F,2,0)</f>
        <v>IC Alloc Rev - S&amp;A (I82SAAlloc)</v>
      </c>
      <c r="CT66" s="32">
        <f t="shared" si="162"/>
        <v>429030</v>
      </c>
      <c r="CU66" s="32">
        <f t="shared" si="147"/>
        <v>9490</v>
      </c>
      <c r="CV66" s="34"/>
      <c r="CW66" s="34"/>
      <c r="CX66" s="32" t="str">
        <f t="shared" si="148"/>
        <v>CN</v>
      </c>
      <c r="CY66" s="32" t="str">
        <f>VLOOKUP(CT66,'ALL-Chart of Accounts'!$E:$F,2,0)</f>
        <v>IC Alloc Rev - S&amp;A (I82SAAlloc)</v>
      </c>
      <c r="CZ66" s="32">
        <f t="shared" si="163"/>
        <v>429030</v>
      </c>
      <c r="DA66" s="32">
        <f t="shared" si="150"/>
        <v>9490</v>
      </c>
      <c r="DB66" s="34"/>
      <c r="DC66" s="34"/>
      <c r="DD66" s="32" t="str">
        <f t="shared" si="151"/>
        <v>CN</v>
      </c>
      <c r="DE66" s="32" t="str">
        <f>VLOOKUP(CZ66,'ALL-Chart of Accounts'!$E:$F,2,0)</f>
        <v>IC Alloc Rev - S&amp;A (I82SAAlloc)</v>
      </c>
      <c r="DF66" s="34"/>
      <c r="DG66" s="34"/>
      <c r="DH66" s="34"/>
      <c r="DI66" s="34"/>
      <c r="DJ66" s="34"/>
      <c r="DK66" s="34"/>
      <c r="DL66" s="34"/>
      <c r="DM66" s="34"/>
      <c r="DN66" s="34"/>
      <c r="DO66" s="34"/>
      <c r="DP66" s="34"/>
      <c r="DQ66" s="34"/>
      <c r="DR66" s="34"/>
      <c r="DS66" s="34"/>
      <c r="DT66" s="34"/>
      <c r="DU66" s="34"/>
      <c r="DV66" s="34"/>
      <c r="DW66" s="34"/>
      <c r="DX66" s="34"/>
      <c r="DY66" s="34"/>
      <c r="DZ66" s="34"/>
      <c r="EA66" s="34"/>
      <c r="EB66" s="34"/>
      <c r="EC66" s="34"/>
      <c r="ED66" s="34"/>
      <c r="EE66" s="34"/>
      <c r="EF66" s="34"/>
      <c r="EG66" s="34"/>
      <c r="EH66" s="34"/>
      <c r="EI66" s="34"/>
    </row>
    <row r="67" spans="3:139" x14ac:dyDescent="0.35">
      <c r="C67" s="47">
        <v>43485</v>
      </c>
      <c r="D67" s="46" t="s">
        <v>11971</v>
      </c>
      <c r="E67" s="22" t="str">
        <f t="shared" si="152"/>
        <v>IC Alloc</v>
      </c>
      <c r="F67" s="34" t="s">
        <v>12062</v>
      </c>
      <c r="G67" s="34" t="str">
        <f>IF(E67="IC Alloc","IC Allocation"&amp;"-"&amp;MID(M67,FIND("-",M67,1)+2,99),VLOOKUP(L67,'ALL-Unit Code 4'!W:AA,4,0))&amp;IFERROR("-"&amp;IF(E67="Intercompany",VLOOKUP(MID(F67,3,1),Ref!F:G,2,0)&amp;"-"&amp;MID(M67,FIND("-",M67,1)+2,99),VLOOKUP(MID(F67,3,4),Ref!F:G,2,0)),"")</f>
        <v>IC Allocation-Singapore</v>
      </c>
      <c r="H67" s="32">
        <f t="shared" si="127"/>
        <v>124500</v>
      </c>
      <c r="I67" s="34"/>
      <c r="J67" s="34"/>
      <c r="K67" s="34"/>
      <c r="L67" s="32" t="str">
        <f>IFERROR(VLOOKUP(LEFT($F67,2),'ALL-Unit Code 4'!$W:$W,1,0),IFERROR(VLOOKUP(VALUE(RIGHT(H67,3)),Ref!I:J,2,0),VLOOKUP($D$1,Sites!$A:$B,2,0)))</f>
        <v>FC</v>
      </c>
      <c r="M67" s="32" t="str">
        <f>VLOOKUP(H67,'ALL-Chart of Accounts'!$E:$F,2,0)</f>
        <v>IC AR - Singapore</v>
      </c>
      <c r="N67" s="34"/>
      <c r="O67" s="34"/>
      <c r="P67" s="34"/>
      <c r="Q67" s="34"/>
      <c r="R67" s="34"/>
      <c r="S67" s="34"/>
      <c r="T67" s="37">
        <v>429030</v>
      </c>
      <c r="U67" s="32">
        <f t="shared" si="153"/>
        <v>9500</v>
      </c>
      <c r="V67" s="34"/>
      <c r="W67" s="34"/>
      <c r="X67" s="32" t="str">
        <f t="shared" si="129"/>
        <v>FC</v>
      </c>
      <c r="Y67" s="32" t="str">
        <f>VLOOKUP(T67,'ALL-Chart of Accounts'!$E:$F,2,0)</f>
        <v>IC Alloc Rev - S&amp;A (I82SAAlloc)</v>
      </c>
      <c r="Z67" s="32">
        <f t="shared" si="154"/>
        <v>429030</v>
      </c>
      <c r="AA67" s="32">
        <f t="shared" si="155"/>
        <v>9500</v>
      </c>
      <c r="AB67" s="32">
        <f t="shared" si="156"/>
        <v>9999</v>
      </c>
      <c r="AC67" s="34"/>
      <c r="AD67" s="32" t="str">
        <f t="shared" si="133"/>
        <v>FC</v>
      </c>
      <c r="AE67" s="32" t="str">
        <f>VLOOKUP(Z67,'ALL-Chart of Accounts'!$E:$F,2,0)</f>
        <v>IC Alloc Rev - S&amp;A (I82SAAlloc)</v>
      </c>
      <c r="AF67" s="34"/>
      <c r="AG67" s="34"/>
      <c r="AH67" s="34"/>
      <c r="AI67" s="34"/>
      <c r="AJ67" s="34"/>
      <c r="AK67" s="34"/>
      <c r="AL67" s="32">
        <f t="shared" si="157"/>
        <v>429030</v>
      </c>
      <c r="AM67" s="32">
        <f t="shared" si="158"/>
        <v>9500</v>
      </c>
      <c r="AN67" s="32" t="str">
        <f t="shared" si="159"/>
        <v/>
      </c>
      <c r="AO67" s="34"/>
      <c r="AP67" s="32" t="str">
        <f t="shared" si="137"/>
        <v>FC</v>
      </c>
      <c r="AQ67" s="32" t="str">
        <f>VLOOKUP(AL67,'ALL-Chart of Accounts'!$E:$F,2,0)</f>
        <v>IC Alloc Rev - S&amp;A (I82SAAlloc)</v>
      </c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4"/>
      <c r="BT67" s="34"/>
      <c r="BU67" s="34"/>
      <c r="BV67" s="34"/>
      <c r="BW67" s="34"/>
      <c r="BX67" s="34"/>
      <c r="BY67" s="34"/>
      <c r="BZ67" s="34"/>
      <c r="CA67" s="34"/>
      <c r="CB67" s="32">
        <f t="shared" si="11"/>
        <v>429030</v>
      </c>
      <c r="CC67" s="32">
        <f t="shared" si="138"/>
        <v>9500</v>
      </c>
      <c r="CD67" s="34"/>
      <c r="CE67" s="34"/>
      <c r="CF67" s="32" t="str">
        <f t="shared" si="139"/>
        <v>FC</v>
      </c>
      <c r="CG67" s="32" t="str">
        <f>VLOOKUP(CB67,'ALL-Chart of Accounts'!$E:$F,2,0)</f>
        <v>IC Alloc Rev - S&amp;A (I82SAAlloc)</v>
      </c>
      <c r="CH67" s="32">
        <f t="shared" si="160"/>
        <v>429030</v>
      </c>
      <c r="CI67" s="32">
        <f t="shared" si="141"/>
        <v>9500</v>
      </c>
      <c r="CJ67" s="34"/>
      <c r="CK67" s="34"/>
      <c r="CL67" s="32" t="str">
        <f t="shared" si="142"/>
        <v>FC</v>
      </c>
      <c r="CM67" s="32" t="str">
        <f>VLOOKUP(CH67,'ALL-Chart of Accounts'!$E:$F,2,0)</f>
        <v>IC Alloc Rev - S&amp;A (I82SAAlloc)</v>
      </c>
      <c r="CN67" s="32">
        <f t="shared" si="161"/>
        <v>429030</v>
      </c>
      <c r="CO67" s="32">
        <f t="shared" si="144"/>
        <v>9500</v>
      </c>
      <c r="CP67" s="34"/>
      <c r="CQ67" s="34"/>
      <c r="CR67" s="32" t="str">
        <f t="shared" si="145"/>
        <v>FC</v>
      </c>
      <c r="CS67" s="32" t="str">
        <f>VLOOKUP(CN67,'ALL-Chart of Accounts'!$E:$F,2,0)</f>
        <v>IC Alloc Rev - S&amp;A (I82SAAlloc)</v>
      </c>
      <c r="CT67" s="32">
        <f t="shared" si="162"/>
        <v>429030</v>
      </c>
      <c r="CU67" s="32">
        <f t="shared" si="147"/>
        <v>9500</v>
      </c>
      <c r="CV67" s="34"/>
      <c r="CW67" s="34"/>
      <c r="CX67" s="32" t="str">
        <f t="shared" si="148"/>
        <v>FC</v>
      </c>
      <c r="CY67" s="32" t="str">
        <f>VLOOKUP(CT67,'ALL-Chart of Accounts'!$E:$F,2,0)</f>
        <v>IC Alloc Rev - S&amp;A (I82SAAlloc)</v>
      </c>
      <c r="CZ67" s="32">
        <f t="shared" si="163"/>
        <v>429030</v>
      </c>
      <c r="DA67" s="32">
        <f t="shared" si="150"/>
        <v>9500</v>
      </c>
      <c r="DB67" s="34"/>
      <c r="DC67" s="34"/>
      <c r="DD67" s="32" t="str">
        <f t="shared" si="151"/>
        <v>FC</v>
      </c>
      <c r="DE67" s="32" t="str">
        <f>VLOOKUP(CZ67,'ALL-Chart of Accounts'!$E:$F,2,0)</f>
        <v>IC Alloc Rev - S&amp;A (I82SAAlloc)</v>
      </c>
      <c r="DF67" s="34"/>
      <c r="DG67" s="34"/>
      <c r="DH67" s="34"/>
      <c r="DI67" s="34"/>
      <c r="DJ67" s="34"/>
      <c r="DK67" s="34"/>
      <c r="DL67" s="34"/>
      <c r="DM67" s="34"/>
      <c r="DN67" s="34"/>
      <c r="DO67" s="34"/>
      <c r="DP67" s="34"/>
      <c r="DQ67" s="34"/>
      <c r="DR67" s="34"/>
      <c r="DS67" s="34"/>
      <c r="DT67" s="34"/>
      <c r="DU67" s="34"/>
      <c r="DV67" s="34"/>
      <c r="DW67" s="34"/>
      <c r="DX67" s="34"/>
      <c r="DY67" s="34"/>
      <c r="DZ67" s="34"/>
      <c r="EA67" s="34"/>
      <c r="EB67" s="34"/>
      <c r="EC67" s="34"/>
      <c r="ED67" s="34"/>
      <c r="EE67" s="34"/>
      <c r="EF67" s="34"/>
      <c r="EG67" s="34"/>
      <c r="EH67" s="34"/>
      <c r="EI67" s="34"/>
    </row>
    <row r="68" spans="3:139" x14ac:dyDescent="0.35">
      <c r="C68" s="47">
        <v>43485</v>
      </c>
      <c r="D68" s="46" t="s">
        <v>11971</v>
      </c>
      <c r="E68" s="22" t="str">
        <f t="shared" si="152"/>
        <v>IC Alloc</v>
      </c>
      <c r="F68" s="34" t="s">
        <v>12068</v>
      </c>
      <c r="G68" s="34" t="str">
        <f>IF(E68="IC Alloc","IC Allocation"&amp;"-"&amp;MID(M68,FIND("-",M68,1)+2,99),VLOOKUP(L68,'ALL-Unit Code 4'!W:AA,4,0))&amp;IFERROR("-"&amp;IF(E68="Intercompany",VLOOKUP(MID(F68,3,1),Ref!F:G,2,0)&amp;"-"&amp;MID(M68,FIND("-",M68,1)+2,99),VLOOKUP(MID(F68,3,4),Ref!F:G,2,0)),"")</f>
        <v>IC Allocation-Malaysia</v>
      </c>
      <c r="H68" s="32">
        <f t="shared" si="127"/>
        <v>124505</v>
      </c>
      <c r="I68" s="34"/>
      <c r="J68" s="34"/>
      <c r="K68" s="34"/>
      <c r="L68" s="32" t="str">
        <f>IFERROR(VLOOKUP(LEFT($F68,2),'ALL-Unit Code 4'!$W:$W,1,0),IFERROR(VLOOKUP(VALUE(RIGHT(H68,3)),Ref!I:J,2,0),VLOOKUP($D$1,Sites!$A:$B,2,0)))</f>
        <v>FC</v>
      </c>
      <c r="M68" s="32" t="str">
        <f>VLOOKUP(H68,'ALL-Chart of Accounts'!$E:$F,2,0)</f>
        <v>IC AR - Malaysia</v>
      </c>
      <c r="N68" s="34"/>
      <c r="O68" s="34"/>
      <c r="P68" s="34"/>
      <c r="Q68" s="34"/>
      <c r="R68" s="34"/>
      <c r="S68" s="34"/>
      <c r="T68" s="37">
        <v>429030</v>
      </c>
      <c r="U68" s="32">
        <f t="shared" si="153"/>
        <v>9505</v>
      </c>
      <c r="V68" s="34"/>
      <c r="W68" s="34"/>
      <c r="X68" s="32" t="str">
        <f t="shared" si="129"/>
        <v>FC</v>
      </c>
      <c r="Y68" s="32" t="str">
        <f>VLOOKUP(T68,'ALL-Chart of Accounts'!$E:$F,2,0)</f>
        <v>IC Alloc Rev - S&amp;A (I82SAAlloc)</v>
      </c>
      <c r="Z68" s="32">
        <f t="shared" si="154"/>
        <v>429030</v>
      </c>
      <c r="AA68" s="32">
        <f t="shared" si="155"/>
        <v>9505</v>
      </c>
      <c r="AB68" s="32">
        <f t="shared" si="156"/>
        <v>9999</v>
      </c>
      <c r="AC68" s="34"/>
      <c r="AD68" s="32" t="str">
        <f t="shared" si="133"/>
        <v>FC</v>
      </c>
      <c r="AE68" s="32" t="str">
        <f>VLOOKUP(Z68,'ALL-Chart of Accounts'!$E:$F,2,0)</f>
        <v>IC Alloc Rev - S&amp;A (I82SAAlloc)</v>
      </c>
      <c r="AF68" s="34"/>
      <c r="AG68" s="34"/>
      <c r="AH68" s="34"/>
      <c r="AI68" s="34"/>
      <c r="AJ68" s="34"/>
      <c r="AK68" s="34"/>
      <c r="AL68" s="32">
        <f t="shared" si="157"/>
        <v>429030</v>
      </c>
      <c r="AM68" s="32">
        <f t="shared" si="158"/>
        <v>9505</v>
      </c>
      <c r="AN68" s="32" t="str">
        <f t="shared" si="159"/>
        <v/>
      </c>
      <c r="AO68" s="34"/>
      <c r="AP68" s="32" t="str">
        <f t="shared" si="137"/>
        <v>FC</v>
      </c>
      <c r="AQ68" s="32" t="str">
        <f>VLOOKUP(AL68,'ALL-Chart of Accounts'!$E:$F,2,0)</f>
        <v>IC Alloc Rev - S&amp;A (I82SAAlloc)</v>
      </c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  <c r="BY68" s="34"/>
      <c r="BZ68" s="34"/>
      <c r="CA68" s="34"/>
      <c r="CB68" s="32">
        <f t="shared" si="11"/>
        <v>429030</v>
      </c>
      <c r="CC68" s="32">
        <f t="shared" si="138"/>
        <v>9505</v>
      </c>
      <c r="CD68" s="34"/>
      <c r="CE68" s="34"/>
      <c r="CF68" s="32" t="str">
        <f t="shared" si="139"/>
        <v>FC</v>
      </c>
      <c r="CG68" s="32" t="str">
        <f>VLOOKUP(CB68,'ALL-Chart of Accounts'!$E:$F,2,0)</f>
        <v>IC Alloc Rev - S&amp;A (I82SAAlloc)</v>
      </c>
      <c r="CH68" s="32">
        <f t="shared" si="160"/>
        <v>429030</v>
      </c>
      <c r="CI68" s="32">
        <f t="shared" si="141"/>
        <v>9505</v>
      </c>
      <c r="CJ68" s="34"/>
      <c r="CK68" s="34"/>
      <c r="CL68" s="32" t="str">
        <f t="shared" si="142"/>
        <v>FC</v>
      </c>
      <c r="CM68" s="32" t="str">
        <f>VLOOKUP(CH68,'ALL-Chart of Accounts'!$E:$F,2,0)</f>
        <v>IC Alloc Rev - S&amp;A (I82SAAlloc)</v>
      </c>
      <c r="CN68" s="32">
        <f t="shared" si="161"/>
        <v>429030</v>
      </c>
      <c r="CO68" s="32">
        <f t="shared" si="144"/>
        <v>9505</v>
      </c>
      <c r="CP68" s="34"/>
      <c r="CQ68" s="34"/>
      <c r="CR68" s="32" t="str">
        <f t="shared" si="145"/>
        <v>FC</v>
      </c>
      <c r="CS68" s="32" t="str">
        <f>VLOOKUP(CN68,'ALL-Chart of Accounts'!$E:$F,2,0)</f>
        <v>IC Alloc Rev - S&amp;A (I82SAAlloc)</v>
      </c>
      <c r="CT68" s="32">
        <f t="shared" si="162"/>
        <v>429030</v>
      </c>
      <c r="CU68" s="32">
        <f t="shared" si="147"/>
        <v>9505</v>
      </c>
      <c r="CV68" s="34"/>
      <c r="CW68" s="34"/>
      <c r="CX68" s="32" t="str">
        <f t="shared" si="148"/>
        <v>FC</v>
      </c>
      <c r="CY68" s="32" t="str">
        <f>VLOOKUP(CT68,'ALL-Chart of Accounts'!$E:$F,2,0)</f>
        <v>IC Alloc Rev - S&amp;A (I82SAAlloc)</v>
      </c>
      <c r="CZ68" s="32">
        <f t="shared" si="163"/>
        <v>429030</v>
      </c>
      <c r="DA68" s="32">
        <f t="shared" si="150"/>
        <v>9505</v>
      </c>
      <c r="DB68" s="34"/>
      <c r="DC68" s="34"/>
      <c r="DD68" s="32" t="str">
        <f t="shared" si="151"/>
        <v>FC</v>
      </c>
      <c r="DE68" s="32" t="str">
        <f>VLOOKUP(CZ68,'ALL-Chart of Accounts'!$E:$F,2,0)</f>
        <v>IC Alloc Rev - S&amp;A (I82SAAlloc)</v>
      </c>
      <c r="DF68" s="34"/>
      <c r="DG68" s="34"/>
      <c r="DH68" s="34"/>
      <c r="DI68" s="34"/>
      <c r="DJ68" s="34"/>
      <c r="DK68" s="34"/>
      <c r="DL68" s="34"/>
      <c r="DM68" s="34"/>
      <c r="DN68" s="34"/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4"/>
      <c r="EG68" s="34"/>
      <c r="EH68" s="34"/>
      <c r="EI68" s="34"/>
    </row>
    <row r="69" spans="3:139" x14ac:dyDescent="0.35">
      <c r="C69" s="47">
        <v>43485</v>
      </c>
      <c r="D69" s="46" t="s">
        <v>11971</v>
      </c>
      <c r="E69" s="22" t="str">
        <f t="shared" si="152"/>
        <v>IC Alloc</v>
      </c>
      <c r="F69" s="34" t="s">
        <v>12063</v>
      </c>
      <c r="G69" s="34" t="str">
        <f>IF(E69="IC Alloc","IC Allocation"&amp;"-"&amp;MID(M69,FIND("-",M69,1)+2,99),VLOOKUP(L69,'ALL-Unit Code 4'!W:AA,4,0))&amp;IFERROR("-"&amp;IF(E69="Intercompany",VLOOKUP(MID(F69,3,1),Ref!F:G,2,0)&amp;"-"&amp;MID(M69,FIND("-",M69,1)+2,99),VLOOKUP(MID(F69,3,4),Ref!F:G,2,0)),"")</f>
        <v>IC Allocation-Thailand</v>
      </c>
      <c r="H69" s="32">
        <f t="shared" si="127"/>
        <v>124520</v>
      </c>
      <c r="I69" s="34"/>
      <c r="J69" s="34"/>
      <c r="K69" s="34"/>
      <c r="L69" s="32" t="str">
        <f>IFERROR(VLOOKUP(LEFT($F69,2),'ALL-Unit Code 4'!$W:$W,1,0),IFERROR(VLOOKUP(VALUE(RIGHT(H69,3)),Ref!I:J,2,0),VLOOKUP($D$1,Sites!$A:$B,2,0)))</f>
        <v>FC</v>
      </c>
      <c r="M69" s="32" t="str">
        <f>VLOOKUP(H69,'ALL-Chart of Accounts'!$E:$F,2,0)</f>
        <v>IC AR - Thailand</v>
      </c>
      <c r="N69" s="34"/>
      <c r="O69" s="34"/>
      <c r="P69" s="34"/>
      <c r="Q69" s="34"/>
      <c r="R69" s="34"/>
      <c r="S69" s="34"/>
      <c r="T69" s="37">
        <v>429030</v>
      </c>
      <c r="U69" s="32">
        <f t="shared" si="153"/>
        <v>9520</v>
      </c>
      <c r="V69" s="34"/>
      <c r="W69" s="34"/>
      <c r="X69" s="32" t="str">
        <f t="shared" si="129"/>
        <v>FC</v>
      </c>
      <c r="Y69" s="32" t="str">
        <f>VLOOKUP(T69,'ALL-Chart of Accounts'!$E:$F,2,0)</f>
        <v>IC Alloc Rev - S&amp;A (I82SAAlloc)</v>
      </c>
      <c r="Z69" s="32">
        <f t="shared" si="154"/>
        <v>429030</v>
      </c>
      <c r="AA69" s="32">
        <f t="shared" si="155"/>
        <v>9520</v>
      </c>
      <c r="AB69" s="32">
        <f t="shared" si="156"/>
        <v>9999</v>
      </c>
      <c r="AC69" s="34"/>
      <c r="AD69" s="32" t="str">
        <f t="shared" si="133"/>
        <v>FC</v>
      </c>
      <c r="AE69" s="32" t="str">
        <f>VLOOKUP(Z69,'ALL-Chart of Accounts'!$E:$F,2,0)</f>
        <v>IC Alloc Rev - S&amp;A (I82SAAlloc)</v>
      </c>
      <c r="AF69" s="34"/>
      <c r="AG69" s="34"/>
      <c r="AH69" s="34"/>
      <c r="AI69" s="34"/>
      <c r="AJ69" s="34"/>
      <c r="AK69" s="34"/>
      <c r="AL69" s="32">
        <f t="shared" si="157"/>
        <v>429030</v>
      </c>
      <c r="AM69" s="32">
        <f t="shared" si="158"/>
        <v>9520</v>
      </c>
      <c r="AN69" s="32" t="str">
        <f t="shared" si="159"/>
        <v/>
      </c>
      <c r="AO69" s="34"/>
      <c r="AP69" s="32" t="str">
        <f t="shared" si="137"/>
        <v>FC</v>
      </c>
      <c r="AQ69" s="32" t="str">
        <f>VLOOKUP(AL69,'ALL-Chart of Accounts'!$E:$F,2,0)</f>
        <v>IC Alloc Rev - S&amp;A (I82SAAlloc)</v>
      </c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34"/>
      <c r="CB69" s="32">
        <f t="shared" si="11"/>
        <v>429030</v>
      </c>
      <c r="CC69" s="32">
        <f t="shared" si="138"/>
        <v>9520</v>
      </c>
      <c r="CD69" s="34"/>
      <c r="CE69" s="34"/>
      <c r="CF69" s="32" t="str">
        <f t="shared" si="139"/>
        <v>FC</v>
      </c>
      <c r="CG69" s="32" t="str">
        <f>VLOOKUP(CB69,'ALL-Chart of Accounts'!$E:$F,2,0)</f>
        <v>IC Alloc Rev - S&amp;A (I82SAAlloc)</v>
      </c>
      <c r="CH69" s="32">
        <f t="shared" si="160"/>
        <v>429030</v>
      </c>
      <c r="CI69" s="32">
        <f t="shared" si="141"/>
        <v>9520</v>
      </c>
      <c r="CJ69" s="34"/>
      <c r="CK69" s="34"/>
      <c r="CL69" s="32" t="str">
        <f t="shared" si="142"/>
        <v>FC</v>
      </c>
      <c r="CM69" s="32" t="str">
        <f>VLOOKUP(CH69,'ALL-Chart of Accounts'!$E:$F,2,0)</f>
        <v>IC Alloc Rev - S&amp;A (I82SAAlloc)</v>
      </c>
      <c r="CN69" s="32">
        <f t="shared" si="161"/>
        <v>429030</v>
      </c>
      <c r="CO69" s="32">
        <f t="shared" si="144"/>
        <v>9520</v>
      </c>
      <c r="CP69" s="34"/>
      <c r="CQ69" s="34"/>
      <c r="CR69" s="32" t="str">
        <f t="shared" si="145"/>
        <v>FC</v>
      </c>
      <c r="CS69" s="32" t="str">
        <f>VLOOKUP(CN69,'ALL-Chart of Accounts'!$E:$F,2,0)</f>
        <v>IC Alloc Rev - S&amp;A (I82SAAlloc)</v>
      </c>
      <c r="CT69" s="32">
        <f t="shared" si="162"/>
        <v>429030</v>
      </c>
      <c r="CU69" s="32">
        <f t="shared" si="147"/>
        <v>9520</v>
      </c>
      <c r="CV69" s="34"/>
      <c r="CW69" s="34"/>
      <c r="CX69" s="32" t="str">
        <f t="shared" si="148"/>
        <v>FC</v>
      </c>
      <c r="CY69" s="32" t="str">
        <f>VLOOKUP(CT69,'ALL-Chart of Accounts'!$E:$F,2,0)</f>
        <v>IC Alloc Rev - S&amp;A (I82SAAlloc)</v>
      </c>
      <c r="CZ69" s="32">
        <f t="shared" si="163"/>
        <v>429030</v>
      </c>
      <c r="DA69" s="32">
        <f t="shared" si="150"/>
        <v>9520</v>
      </c>
      <c r="DB69" s="34"/>
      <c r="DC69" s="34"/>
      <c r="DD69" s="32" t="str">
        <f t="shared" si="151"/>
        <v>FC</v>
      </c>
      <c r="DE69" s="32" t="str">
        <f>VLOOKUP(CZ69,'ALL-Chart of Accounts'!$E:$F,2,0)</f>
        <v>IC Alloc Rev - S&amp;A (I82SAAlloc)</v>
      </c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</row>
    <row r="70" spans="3:139" x14ac:dyDescent="0.35">
      <c r="C70" s="47">
        <v>43485</v>
      </c>
      <c r="D70" s="46" t="s">
        <v>11971</v>
      </c>
      <c r="E70" s="22" t="str">
        <f t="shared" si="152"/>
        <v>IC Alloc</v>
      </c>
      <c r="F70" s="34" t="s">
        <v>12064</v>
      </c>
      <c r="G70" s="34" t="str">
        <f>IF(E70="IC Alloc","IC Allocation"&amp;"-"&amp;MID(M70,FIND("-",M70,1)+2,99),VLOOKUP(L70,'ALL-Unit Code 4'!W:AA,4,0))&amp;IFERROR("-"&amp;IF(E70="Intercompany",VLOOKUP(MID(F70,3,1),Ref!F:G,2,0)&amp;"-"&amp;MID(M70,FIND("-",M70,1)+2,99),VLOOKUP(MID(F70,3,4),Ref!F:G,2,0)),"")</f>
        <v>IC Allocation-India</v>
      </c>
      <c r="H70" s="32">
        <f t="shared" si="127"/>
        <v>124525</v>
      </c>
      <c r="I70" s="34"/>
      <c r="J70" s="34"/>
      <c r="K70" s="34"/>
      <c r="L70" s="32" t="str">
        <f>IFERROR(VLOOKUP(LEFT($F70,2),'ALL-Unit Code 4'!$W:$W,1,0),IFERROR(VLOOKUP(VALUE(RIGHT(H70,3)),Ref!I:J,2,0),VLOOKUP($D$1,Sites!$A:$B,2,0)))</f>
        <v>FC</v>
      </c>
      <c r="M70" s="32" t="str">
        <f>VLOOKUP(H70,'ALL-Chart of Accounts'!$E:$F,2,0)</f>
        <v>IC AR - India</v>
      </c>
      <c r="N70" s="34"/>
      <c r="O70" s="34"/>
      <c r="P70" s="34"/>
      <c r="Q70" s="34"/>
      <c r="R70" s="34"/>
      <c r="S70" s="34"/>
      <c r="T70" s="37">
        <v>429030</v>
      </c>
      <c r="U70" s="32">
        <f t="shared" si="153"/>
        <v>9525</v>
      </c>
      <c r="V70" s="34"/>
      <c r="W70" s="34"/>
      <c r="X70" s="32" t="str">
        <f t="shared" si="129"/>
        <v>FC</v>
      </c>
      <c r="Y70" s="32" t="str">
        <f>VLOOKUP(T70,'ALL-Chart of Accounts'!$E:$F,2,0)</f>
        <v>IC Alloc Rev - S&amp;A (I82SAAlloc)</v>
      </c>
      <c r="Z70" s="32">
        <f t="shared" si="154"/>
        <v>429030</v>
      </c>
      <c r="AA70" s="32">
        <f t="shared" si="155"/>
        <v>9525</v>
      </c>
      <c r="AB70" s="32">
        <f t="shared" si="156"/>
        <v>9999</v>
      </c>
      <c r="AC70" s="34"/>
      <c r="AD70" s="32" t="str">
        <f t="shared" si="133"/>
        <v>FC</v>
      </c>
      <c r="AE70" s="32" t="str">
        <f>VLOOKUP(Z70,'ALL-Chart of Accounts'!$E:$F,2,0)</f>
        <v>IC Alloc Rev - S&amp;A (I82SAAlloc)</v>
      </c>
      <c r="AF70" s="34"/>
      <c r="AG70" s="34"/>
      <c r="AH70" s="34"/>
      <c r="AI70" s="34"/>
      <c r="AJ70" s="34"/>
      <c r="AK70" s="34"/>
      <c r="AL70" s="32">
        <f t="shared" si="157"/>
        <v>429030</v>
      </c>
      <c r="AM70" s="32">
        <f t="shared" si="158"/>
        <v>9525</v>
      </c>
      <c r="AN70" s="32" t="str">
        <f t="shared" si="159"/>
        <v/>
      </c>
      <c r="AO70" s="34"/>
      <c r="AP70" s="32" t="str">
        <f t="shared" si="137"/>
        <v>FC</v>
      </c>
      <c r="AQ70" s="32" t="str">
        <f>VLOOKUP(AL70,'ALL-Chart of Accounts'!$E:$F,2,0)</f>
        <v>IC Alloc Rev - S&amp;A (I82SAAlloc)</v>
      </c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  <c r="BY70" s="34"/>
      <c r="BZ70" s="34"/>
      <c r="CA70" s="34"/>
      <c r="CB70" s="32">
        <f t="shared" si="11"/>
        <v>429030</v>
      </c>
      <c r="CC70" s="32">
        <f t="shared" si="138"/>
        <v>9525</v>
      </c>
      <c r="CD70" s="34"/>
      <c r="CE70" s="34"/>
      <c r="CF70" s="32" t="str">
        <f t="shared" si="139"/>
        <v>FC</v>
      </c>
      <c r="CG70" s="32" t="str">
        <f>VLOOKUP(CB70,'ALL-Chart of Accounts'!$E:$F,2,0)</f>
        <v>IC Alloc Rev - S&amp;A (I82SAAlloc)</v>
      </c>
      <c r="CH70" s="32">
        <f t="shared" si="160"/>
        <v>429030</v>
      </c>
      <c r="CI70" s="32">
        <f t="shared" si="141"/>
        <v>9525</v>
      </c>
      <c r="CJ70" s="34"/>
      <c r="CK70" s="34"/>
      <c r="CL70" s="32" t="str">
        <f t="shared" si="142"/>
        <v>FC</v>
      </c>
      <c r="CM70" s="32" t="str">
        <f>VLOOKUP(CH70,'ALL-Chart of Accounts'!$E:$F,2,0)</f>
        <v>IC Alloc Rev - S&amp;A (I82SAAlloc)</v>
      </c>
      <c r="CN70" s="32">
        <f t="shared" si="161"/>
        <v>429030</v>
      </c>
      <c r="CO70" s="32">
        <f t="shared" si="144"/>
        <v>9525</v>
      </c>
      <c r="CP70" s="34"/>
      <c r="CQ70" s="34"/>
      <c r="CR70" s="32" t="str">
        <f t="shared" si="145"/>
        <v>FC</v>
      </c>
      <c r="CS70" s="32" t="str">
        <f>VLOOKUP(CN70,'ALL-Chart of Accounts'!$E:$F,2,0)</f>
        <v>IC Alloc Rev - S&amp;A (I82SAAlloc)</v>
      </c>
      <c r="CT70" s="32">
        <f t="shared" si="162"/>
        <v>429030</v>
      </c>
      <c r="CU70" s="32">
        <f t="shared" si="147"/>
        <v>9525</v>
      </c>
      <c r="CV70" s="34"/>
      <c r="CW70" s="34"/>
      <c r="CX70" s="32" t="str">
        <f t="shared" si="148"/>
        <v>FC</v>
      </c>
      <c r="CY70" s="32" t="str">
        <f>VLOOKUP(CT70,'ALL-Chart of Accounts'!$E:$F,2,0)</f>
        <v>IC Alloc Rev - S&amp;A (I82SAAlloc)</v>
      </c>
      <c r="CZ70" s="32">
        <f t="shared" si="163"/>
        <v>429030</v>
      </c>
      <c r="DA70" s="32">
        <f t="shared" si="150"/>
        <v>9525</v>
      </c>
      <c r="DB70" s="34"/>
      <c r="DC70" s="34"/>
      <c r="DD70" s="32" t="str">
        <f t="shared" si="151"/>
        <v>FC</v>
      </c>
      <c r="DE70" s="32" t="str">
        <f>VLOOKUP(CZ70,'ALL-Chart of Accounts'!$E:$F,2,0)</f>
        <v>IC Alloc Rev - S&amp;A (I82SAAlloc)</v>
      </c>
      <c r="DF70" s="34"/>
      <c r="DG70" s="34"/>
      <c r="DH70" s="34"/>
      <c r="DI70" s="34"/>
      <c r="DJ70" s="34"/>
      <c r="DK70" s="34"/>
      <c r="DL70" s="34"/>
      <c r="DM70" s="34"/>
      <c r="DN70" s="34"/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  <c r="EB70" s="34"/>
      <c r="EC70" s="34"/>
      <c r="ED70" s="34"/>
      <c r="EE70" s="34"/>
      <c r="EF70" s="34"/>
      <c r="EG70" s="34"/>
      <c r="EH70" s="34"/>
      <c r="EI70" s="34"/>
    </row>
    <row r="71" spans="3:139" x14ac:dyDescent="0.35">
      <c r="C71" s="47">
        <v>43485</v>
      </c>
      <c r="D71" s="46" t="s">
        <v>11971</v>
      </c>
      <c r="E71" s="22" t="str">
        <f t="shared" si="152"/>
        <v>IC Alloc</v>
      </c>
      <c r="F71" s="34" t="s">
        <v>12065</v>
      </c>
      <c r="G71" s="34" t="str">
        <f>IF(E71="IC Alloc","IC Allocation"&amp;"-"&amp;MID(M71,FIND("-",M71,1)+2,99),VLOOKUP(L71,'ALL-Unit Code 4'!W:AA,4,0))&amp;IFERROR("-"&amp;IF(E71="Intercompany",VLOOKUP(MID(F71,3,1),Ref!F:G,2,0)&amp;"-"&amp;MID(M71,FIND("-",M71,1)+2,99),VLOOKUP(MID(F71,3,4),Ref!F:G,2,0)),"")</f>
        <v>IC Allocation-Australia</v>
      </c>
      <c r="H71" s="32">
        <f t="shared" si="127"/>
        <v>124530</v>
      </c>
      <c r="I71" s="34"/>
      <c r="J71" s="34"/>
      <c r="K71" s="34"/>
      <c r="L71" s="32" t="str">
        <f>IFERROR(VLOOKUP(LEFT($F71,2),'ALL-Unit Code 4'!$W:$W,1,0),IFERROR(VLOOKUP(VALUE(RIGHT(H71,3)),Ref!I:J,2,0),VLOOKUP($D$1,Sites!$A:$B,2,0)))</f>
        <v>FC</v>
      </c>
      <c r="M71" s="32" t="str">
        <f>VLOOKUP(H71,'ALL-Chart of Accounts'!$E:$F,2,0)</f>
        <v>IC AR - Australia</v>
      </c>
      <c r="N71" s="34"/>
      <c r="O71" s="34"/>
      <c r="P71" s="34"/>
      <c r="Q71" s="34"/>
      <c r="R71" s="34"/>
      <c r="S71" s="34"/>
      <c r="T71" s="37">
        <v>429030</v>
      </c>
      <c r="U71" s="32">
        <f t="shared" si="153"/>
        <v>9530</v>
      </c>
      <c r="V71" s="34"/>
      <c r="W71" s="34"/>
      <c r="X71" s="32" t="str">
        <f t="shared" si="129"/>
        <v>FC</v>
      </c>
      <c r="Y71" s="32" t="str">
        <f>VLOOKUP(T71,'ALL-Chart of Accounts'!$E:$F,2,0)</f>
        <v>IC Alloc Rev - S&amp;A (I82SAAlloc)</v>
      </c>
      <c r="Z71" s="32">
        <f t="shared" si="154"/>
        <v>429030</v>
      </c>
      <c r="AA71" s="32">
        <f t="shared" si="155"/>
        <v>9530</v>
      </c>
      <c r="AB71" s="32">
        <f t="shared" si="156"/>
        <v>9999</v>
      </c>
      <c r="AC71" s="34"/>
      <c r="AD71" s="32" t="str">
        <f t="shared" si="133"/>
        <v>FC</v>
      </c>
      <c r="AE71" s="32" t="str">
        <f>VLOOKUP(Z71,'ALL-Chart of Accounts'!$E:$F,2,0)</f>
        <v>IC Alloc Rev - S&amp;A (I82SAAlloc)</v>
      </c>
      <c r="AF71" s="34"/>
      <c r="AG71" s="34"/>
      <c r="AH71" s="34"/>
      <c r="AI71" s="34"/>
      <c r="AJ71" s="34"/>
      <c r="AK71" s="34"/>
      <c r="AL71" s="32">
        <f t="shared" si="157"/>
        <v>429030</v>
      </c>
      <c r="AM71" s="32">
        <f t="shared" si="158"/>
        <v>9530</v>
      </c>
      <c r="AN71" s="32" t="str">
        <f t="shared" si="159"/>
        <v/>
      </c>
      <c r="AO71" s="34"/>
      <c r="AP71" s="32" t="str">
        <f t="shared" si="137"/>
        <v>FC</v>
      </c>
      <c r="AQ71" s="32" t="str">
        <f>VLOOKUP(AL71,'ALL-Chart of Accounts'!$E:$F,2,0)</f>
        <v>IC Alloc Rev - S&amp;A (I82SAAlloc)</v>
      </c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  <c r="BY71" s="34"/>
      <c r="BZ71" s="34"/>
      <c r="CA71" s="34"/>
      <c r="CB71" s="32">
        <f t="shared" si="11"/>
        <v>429030</v>
      </c>
      <c r="CC71" s="32">
        <f t="shared" si="138"/>
        <v>9530</v>
      </c>
      <c r="CD71" s="34"/>
      <c r="CE71" s="34"/>
      <c r="CF71" s="32" t="str">
        <f t="shared" si="139"/>
        <v>FC</v>
      </c>
      <c r="CG71" s="32" t="str">
        <f>VLOOKUP(CB71,'ALL-Chart of Accounts'!$E:$F,2,0)</f>
        <v>IC Alloc Rev - S&amp;A (I82SAAlloc)</v>
      </c>
      <c r="CH71" s="32">
        <f t="shared" si="160"/>
        <v>429030</v>
      </c>
      <c r="CI71" s="32">
        <f t="shared" si="141"/>
        <v>9530</v>
      </c>
      <c r="CJ71" s="34"/>
      <c r="CK71" s="34"/>
      <c r="CL71" s="32" t="str">
        <f t="shared" si="142"/>
        <v>FC</v>
      </c>
      <c r="CM71" s="32" t="str">
        <f>VLOOKUP(CH71,'ALL-Chart of Accounts'!$E:$F,2,0)</f>
        <v>IC Alloc Rev - S&amp;A (I82SAAlloc)</v>
      </c>
      <c r="CN71" s="32">
        <f t="shared" si="161"/>
        <v>429030</v>
      </c>
      <c r="CO71" s="32">
        <f t="shared" si="144"/>
        <v>9530</v>
      </c>
      <c r="CP71" s="34"/>
      <c r="CQ71" s="34"/>
      <c r="CR71" s="32" t="str">
        <f t="shared" si="145"/>
        <v>FC</v>
      </c>
      <c r="CS71" s="32" t="str">
        <f>VLOOKUP(CN71,'ALL-Chart of Accounts'!$E:$F,2,0)</f>
        <v>IC Alloc Rev - S&amp;A (I82SAAlloc)</v>
      </c>
      <c r="CT71" s="32">
        <f t="shared" si="162"/>
        <v>429030</v>
      </c>
      <c r="CU71" s="32">
        <f t="shared" si="147"/>
        <v>9530</v>
      </c>
      <c r="CV71" s="34"/>
      <c r="CW71" s="34"/>
      <c r="CX71" s="32" t="str">
        <f t="shared" si="148"/>
        <v>FC</v>
      </c>
      <c r="CY71" s="32" t="str">
        <f>VLOOKUP(CT71,'ALL-Chart of Accounts'!$E:$F,2,0)</f>
        <v>IC Alloc Rev - S&amp;A (I82SAAlloc)</v>
      </c>
      <c r="CZ71" s="32">
        <f t="shared" si="163"/>
        <v>429030</v>
      </c>
      <c r="DA71" s="32">
        <f t="shared" si="150"/>
        <v>9530</v>
      </c>
      <c r="DB71" s="34"/>
      <c r="DC71" s="34"/>
      <c r="DD71" s="32" t="str">
        <f t="shared" si="151"/>
        <v>FC</v>
      </c>
      <c r="DE71" s="32" t="str">
        <f>VLOOKUP(CZ71,'ALL-Chart of Accounts'!$E:$F,2,0)</f>
        <v>IC Alloc Rev - S&amp;A (I82SAAlloc)</v>
      </c>
      <c r="DF71" s="34"/>
      <c r="DG71" s="34"/>
      <c r="DH71" s="34"/>
      <c r="DI71" s="34"/>
      <c r="DJ71" s="34"/>
      <c r="DK71" s="34"/>
      <c r="DL71" s="34"/>
      <c r="DM71" s="34"/>
      <c r="DN71" s="34"/>
      <c r="DO71" s="34"/>
      <c r="DP71" s="34"/>
      <c r="DQ71" s="34"/>
      <c r="DR71" s="34"/>
      <c r="DS71" s="34"/>
      <c r="DT71" s="34"/>
      <c r="DU71" s="34"/>
      <c r="DV71" s="34"/>
      <c r="DW71" s="34"/>
      <c r="DX71" s="34"/>
      <c r="DY71" s="34"/>
      <c r="DZ71" s="34"/>
      <c r="EA71" s="34"/>
      <c r="EB71" s="34"/>
      <c r="EC71" s="34"/>
      <c r="ED71" s="34"/>
      <c r="EE71" s="34"/>
      <c r="EF71" s="34"/>
      <c r="EG71" s="34"/>
      <c r="EH71" s="34"/>
      <c r="EI71" s="34"/>
    </row>
    <row r="72" spans="3:139" x14ac:dyDescent="0.35">
      <c r="C72" s="47">
        <v>43485</v>
      </c>
      <c r="D72" s="46" t="s">
        <v>11971</v>
      </c>
      <c r="E72" s="22" t="str">
        <f t="shared" si="152"/>
        <v>IC Alloc</v>
      </c>
      <c r="F72" s="34" t="s">
        <v>12066</v>
      </c>
      <c r="G72" s="34" t="str">
        <f>IF(E72="IC Alloc","IC Allocation"&amp;"-"&amp;MID(M72,FIND("-",M72,1)+2,99),VLOOKUP(L72,'ALL-Unit Code 4'!W:AA,4,0))&amp;IFERROR("-"&amp;IF(E72="Intercompany",VLOOKUP(MID(F72,3,1),Ref!F:G,2,0)&amp;"-"&amp;MID(M72,FIND("-",M72,1)+2,99),VLOOKUP(MID(F72,3,4),Ref!F:G,2,0)),"")</f>
        <v>IC Allocation-Kunshan</v>
      </c>
      <c r="H72" s="32">
        <f t="shared" si="127"/>
        <v>124545</v>
      </c>
      <c r="I72" s="34"/>
      <c r="J72" s="34"/>
      <c r="K72" s="34"/>
      <c r="L72" s="32" t="str">
        <f>IFERROR(VLOOKUP(LEFT($F72,2),'ALL-Unit Code 4'!$W:$W,1,0),IFERROR(VLOOKUP(VALUE(RIGHT(H72,3)),Ref!I:J,2,0),VLOOKUP($D$1,Sites!$A:$B,2,0)))</f>
        <v>FC</v>
      </c>
      <c r="M72" s="32" t="str">
        <f>VLOOKUP(H72,'ALL-Chart of Accounts'!$E:$F,2,0)</f>
        <v>IC AR - Kunshan</v>
      </c>
      <c r="N72" s="34"/>
      <c r="O72" s="34"/>
      <c r="P72" s="34"/>
      <c r="Q72" s="34"/>
      <c r="R72" s="34"/>
      <c r="S72" s="34"/>
      <c r="T72" s="37">
        <v>429030</v>
      </c>
      <c r="U72" s="32">
        <f t="shared" si="153"/>
        <v>9545</v>
      </c>
      <c r="V72" s="34"/>
      <c r="W72" s="34"/>
      <c r="X72" s="32" t="str">
        <f t="shared" si="129"/>
        <v>FC</v>
      </c>
      <c r="Y72" s="32" t="str">
        <f>VLOOKUP(T72,'ALL-Chart of Accounts'!$E:$F,2,0)</f>
        <v>IC Alloc Rev - S&amp;A (I82SAAlloc)</v>
      </c>
      <c r="Z72" s="32">
        <f t="shared" si="154"/>
        <v>429030</v>
      </c>
      <c r="AA72" s="32">
        <f t="shared" si="155"/>
        <v>9545</v>
      </c>
      <c r="AB72" s="32">
        <f t="shared" si="156"/>
        <v>9999</v>
      </c>
      <c r="AC72" s="34"/>
      <c r="AD72" s="32" t="str">
        <f t="shared" si="133"/>
        <v>FC</v>
      </c>
      <c r="AE72" s="32" t="str">
        <f>VLOOKUP(Z72,'ALL-Chart of Accounts'!$E:$F,2,0)</f>
        <v>IC Alloc Rev - S&amp;A (I82SAAlloc)</v>
      </c>
      <c r="AF72" s="34"/>
      <c r="AG72" s="34"/>
      <c r="AH72" s="34"/>
      <c r="AI72" s="34"/>
      <c r="AJ72" s="34"/>
      <c r="AK72" s="34"/>
      <c r="AL72" s="32">
        <f t="shared" si="157"/>
        <v>429030</v>
      </c>
      <c r="AM72" s="32">
        <f t="shared" si="158"/>
        <v>9545</v>
      </c>
      <c r="AN72" s="32" t="str">
        <f t="shared" si="159"/>
        <v/>
      </c>
      <c r="AO72" s="34"/>
      <c r="AP72" s="32" t="str">
        <f t="shared" si="137"/>
        <v>FC</v>
      </c>
      <c r="AQ72" s="32" t="str">
        <f>VLOOKUP(AL72,'ALL-Chart of Accounts'!$E:$F,2,0)</f>
        <v>IC Alloc Rev - S&amp;A (I82SAAlloc)</v>
      </c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  <c r="BY72" s="34"/>
      <c r="BZ72" s="34"/>
      <c r="CA72" s="34"/>
      <c r="CB72" s="32">
        <f t="shared" si="11"/>
        <v>429030</v>
      </c>
      <c r="CC72" s="32">
        <f t="shared" si="138"/>
        <v>9545</v>
      </c>
      <c r="CD72" s="34"/>
      <c r="CE72" s="34"/>
      <c r="CF72" s="32" t="str">
        <f t="shared" si="139"/>
        <v>FC</v>
      </c>
      <c r="CG72" s="32" t="str">
        <f>VLOOKUP(CB72,'ALL-Chart of Accounts'!$E:$F,2,0)</f>
        <v>IC Alloc Rev - S&amp;A (I82SAAlloc)</v>
      </c>
      <c r="CH72" s="32">
        <f t="shared" si="160"/>
        <v>429030</v>
      </c>
      <c r="CI72" s="32">
        <f t="shared" si="141"/>
        <v>9545</v>
      </c>
      <c r="CJ72" s="34"/>
      <c r="CK72" s="34"/>
      <c r="CL72" s="32" t="str">
        <f t="shared" si="142"/>
        <v>FC</v>
      </c>
      <c r="CM72" s="32" t="str">
        <f>VLOOKUP(CH72,'ALL-Chart of Accounts'!$E:$F,2,0)</f>
        <v>IC Alloc Rev - S&amp;A (I82SAAlloc)</v>
      </c>
      <c r="CN72" s="32">
        <f t="shared" si="161"/>
        <v>429030</v>
      </c>
      <c r="CO72" s="32">
        <f t="shared" si="144"/>
        <v>9545</v>
      </c>
      <c r="CP72" s="34"/>
      <c r="CQ72" s="34"/>
      <c r="CR72" s="32" t="str">
        <f t="shared" si="145"/>
        <v>FC</v>
      </c>
      <c r="CS72" s="32" t="str">
        <f>VLOOKUP(CN72,'ALL-Chart of Accounts'!$E:$F,2,0)</f>
        <v>IC Alloc Rev - S&amp;A (I82SAAlloc)</v>
      </c>
      <c r="CT72" s="32">
        <f t="shared" si="162"/>
        <v>429030</v>
      </c>
      <c r="CU72" s="32">
        <f t="shared" si="147"/>
        <v>9545</v>
      </c>
      <c r="CV72" s="34"/>
      <c r="CW72" s="34"/>
      <c r="CX72" s="32" t="str">
        <f t="shared" si="148"/>
        <v>FC</v>
      </c>
      <c r="CY72" s="32" t="str">
        <f>VLOOKUP(CT72,'ALL-Chart of Accounts'!$E:$F,2,0)</f>
        <v>IC Alloc Rev - S&amp;A (I82SAAlloc)</v>
      </c>
      <c r="CZ72" s="32">
        <f t="shared" si="163"/>
        <v>429030</v>
      </c>
      <c r="DA72" s="32">
        <f t="shared" si="150"/>
        <v>9545</v>
      </c>
      <c r="DB72" s="34"/>
      <c r="DC72" s="34"/>
      <c r="DD72" s="32" t="str">
        <f t="shared" si="151"/>
        <v>FC</v>
      </c>
      <c r="DE72" s="32" t="str">
        <f>VLOOKUP(CZ72,'ALL-Chart of Accounts'!$E:$F,2,0)</f>
        <v>IC Alloc Rev - S&amp;A (I82SAAlloc)</v>
      </c>
      <c r="DF72" s="34"/>
      <c r="DG72" s="34"/>
      <c r="DH72" s="34"/>
      <c r="DI72" s="34"/>
      <c r="DJ72" s="34"/>
      <c r="DK72" s="34"/>
      <c r="DL72" s="34"/>
      <c r="DM72" s="34"/>
      <c r="DN72" s="34"/>
      <c r="DO72" s="34"/>
      <c r="DP72" s="34"/>
      <c r="DQ72" s="34"/>
      <c r="DR72" s="34"/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4"/>
      <c r="EI72" s="34"/>
    </row>
    <row r="73" spans="3:139" x14ac:dyDescent="0.35">
      <c r="C73" s="47">
        <v>43485</v>
      </c>
      <c r="D73" s="46" t="s">
        <v>11971</v>
      </c>
      <c r="E73" s="22" t="str">
        <f t="shared" si="152"/>
        <v>IC Alloc</v>
      </c>
      <c r="F73" s="34" t="s">
        <v>12067</v>
      </c>
      <c r="G73" s="34" t="str">
        <f>IF(E73="IC Alloc","IC Allocation"&amp;"-"&amp;MID(M73,FIND("-",M73,1)+2,99),VLOOKUP(L73,'ALL-Unit Code 4'!W:AA,4,0))&amp;IFERROR("-"&amp;IF(E73="Intercompany",VLOOKUP(MID(F73,3,1),Ref!F:G,2,0)&amp;"-"&amp;MID(M73,FIND("-",M73,1)+2,99),VLOOKUP(MID(F73,3,4),Ref!F:G,2,0)),"")</f>
        <v>IC Allocation-Corporate</v>
      </c>
      <c r="H73" s="32">
        <f t="shared" si="127"/>
        <v>124900</v>
      </c>
      <c r="I73" s="34"/>
      <c r="J73" s="34"/>
      <c r="K73" s="34"/>
      <c r="L73" s="32" t="str">
        <f>IFERROR(VLOOKUP(LEFT($F73,2),'ALL-Unit Code 4'!$W:$W,1,0),IFERROR(VLOOKUP(VALUE(RIGHT(H73,3)),Ref!I:J,2,0),VLOOKUP($D$1,Sites!$A:$B,2,0)))</f>
        <v>FC</v>
      </c>
      <c r="M73" s="32" t="str">
        <f>VLOOKUP(H73,'ALL-Chart of Accounts'!$E:$F,2,0)</f>
        <v>IC AR - Corporate</v>
      </c>
      <c r="N73" s="34"/>
      <c r="O73" s="34"/>
      <c r="P73" s="34"/>
      <c r="Q73" s="34"/>
      <c r="R73" s="34"/>
      <c r="S73" s="34"/>
      <c r="T73" s="37">
        <v>429030</v>
      </c>
      <c r="U73" s="32">
        <f t="shared" si="153"/>
        <v>9900</v>
      </c>
      <c r="V73" s="34"/>
      <c r="W73" s="34"/>
      <c r="X73" s="32" t="str">
        <f t="shared" si="129"/>
        <v>FC</v>
      </c>
      <c r="Y73" s="32" t="str">
        <f>VLOOKUP(T73,'ALL-Chart of Accounts'!$E:$F,2,0)</f>
        <v>IC Alloc Rev - S&amp;A (I82SAAlloc)</v>
      </c>
      <c r="Z73" s="32">
        <f t="shared" si="154"/>
        <v>429030</v>
      </c>
      <c r="AA73" s="32">
        <f t="shared" si="155"/>
        <v>9900</v>
      </c>
      <c r="AB73" s="32">
        <f t="shared" si="156"/>
        <v>9999</v>
      </c>
      <c r="AC73" s="34"/>
      <c r="AD73" s="32" t="str">
        <f t="shared" si="133"/>
        <v>FC</v>
      </c>
      <c r="AE73" s="32" t="str">
        <f>VLOOKUP(Z73,'ALL-Chart of Accounts'!$E:$F,2,0)</f>
        <v>IC Alloc Rev - S&amp;A (I82SAAlloc)</v>
      </c>
      <c r="AF73" s="34"/>
      <c r="AG73" s="34"/>
      <c r="AH73" s="34"/>
      <c r="AI73" s="34"/>
      <c r="AJ73" s="34"/>
      <c r="AK73" s="34"/>
      <c r="AL73" s="32">
        <f t="shared" si="157"/>
        <v>429030</v>
      </c>
      <c r="AM73" s="32">
        <f t="shared" si="158"/>
        <v>9900</v>
      </c>
      <c r="AN73" s="32" t="str">
        <f t="shared" si="159"/>
        <v/>
      </c>
      <c r="AO73" s="34"/>
      <c r="AP73" s="32" t="str">
        <f t="shared" si="137"/>
        <v>FC</v>
      </c>
      <c r="AQ73" s="32" t="str">
        <f>VLOOKUP(AL73,'ALL-Chart of Accounts'!$E:$F,2,0)</f>
        <v>IC Alloc Rev - S&amp;A (I82SAAlloc)</v>
      </c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  <c r="BY73" s="34"/>
      <c r="BZ73" s="34"/>
      <c r="CA73" s="34"/>
      <c r="CB73" s="32">
        <f t="shared" si="11"/>
        <v>429030</v>
      </c>
      <c r="CC73" s="32">
        <f t="shared" si="138"/>
        <v>9900</v>
      </c>
      <c r="CD73" s="34"/>
      <c r="CE73" s="34"/>
      <c r="CF73" s="32" t="str">
        <f t="shared" si="139"/>
        <v>FC</v>
      </c>
      <c r="CG73" s="32" t="str">
        <f>VLOOKUP(CB73,'ALL-Chart of Accounts'!$E:$F,2,0)</f>
        <v>IC Alloc Rev - S&amp;A (I82SAAlloc)</v>
      </c>
      <c r="CH73" s="32">
        <f t="shared" si="160"/>
        <v>429030</v>
      </c>
      <c r="CI73" s="32">
        <f t="shared" si="141"/>
        <v>9900</v>
      </c>
      <c r="CJ73" s="34"/>
      <c r="CK73" s="34"/>
      <c r="CL73" s="32" t="str">
        <f t="shared" si="142"/>
        <v>FC</v>
      </c>
      <c r="CM73" s="32" t="str">
        <f>VLOOKUP(CH73,'ALL-Chart of Accounts'!$E:$F,2,0)</f>
        <v>IC Alloc Rev - S&amp;A (I82SAAlloc)</v>
      </c>
      <c r="CN73" s="32">
        <f t="shared" si="161"/>
        <v>429030</v>
      </c>
      <c r="CO73" s="32">
        <f t="shared" si="144"/>
        <v>9900</v>
      </c>
      <c r="CP73" s="34"/>
      <c r="CQ73" s="34"/>
      <c r="CR73" s="32" t="str">
        <f t="shared" si="145"/>
        <v>FC</v>
      </c>
      <c r="CS73" s="32" t="str">
        <f>VLOOKUP(CN73,'ALL-Chart of Accounts'!$E:$F,2,0)</f>
        <v>IC Alloc Rev - S&amp;A (I82SAAlloc)</v>
      </c>
      <c r="CT73" s="32">
        <f t="shared" si="162"/>
        <v>429030</v>
      </c>
      <c r="CU73" s="32">
        <f t="shared" si="147"/>
        <v>9900</v>
      </c>
      <c r="CV73" s="34"/>
      <c r="CW73" s="34"/>
      <c r="CX73" s="32" t="str">
        <f t="shared" si="148"/>
        <v>FC</v>
      </c>
      <c r="CY73" s="32" t="str">
        <f>VLOOKUP(CT73,'ALL-Chart of Accounts'!$E:$F,2,0)</f>
        <v>IC Alloc Rev - S&amp;A (I82SAAlloc)</v>
      </c>
      <c r="CZ73" s="32">
        <f t="shared" si="163"/>
        <v>429030</v>
      </c>
      <c r="DA73" s="32">
        <f t="shared" si="150"/>
        <v>9900</v>
      </c>
      <c r="DB73" s="34"/>
      <c r="DC73" s="34"/>
      <c r="DD73" s="32" t="str">
        <f t="shared" si="151"/>
        <v>FC</v>
      </c>
      <c r="DE73" s="32" t="str">
        <f>VLOOKUP(CZ73,'ALL-Chart of Accounts'!$E:$F,2,0)</f>
        <v>IC Alloc Rev - S&amp;A (I82SAAlloc)</v>
      </c>
      <c r="DF73" s="34"/>
      <c r="DG73" s="34"/>
      <c r="DH73" s="34"/>
      <c r="DI73" s="34"/>
      <c r="DJ73" s="34"/>
      <c r="DK73" s="34"/>
      <c r="DL73" s="34"/>
      <c r="DM73" s="34"/>
      <c r="DN73" s="34"/>
      <c r="DO73" s="34"/>
      <c r="DP73" s="34"/>
      <c r="DQ73" s="34"/>
      <c r="DR73" s="34"/>
      <c r="DS73" s="34"/>
      <c r="DT73" s="34"/>
      <c r="DU73" s="34"/>
      <c r="DV73" s="34"/>
      <c r="DW73" s="34"/>
      <c r="DX73" s="34"/>
      <c r="DY73" s="34"/>
      <c r="DZ73" s="34"/>
      <c r="EA73" s="34"/>
      <c r="EB73" s="34"/>
      <c r="EC73" s="34"/>
      <c r="ED73" s="34"/>
      <c r="EE73" s="34"/>
      <c r="EF73" s="34"/>
      <c r="EG73" s="34"/>
      <c r="EH73" s="34"/>
      <c r="EI73" s="34"/>
    </row>
    <row r="74" spans="3:139" x14ac:dyDescent="0.35">
      <c r="D74" s="46" t="s">
        <v>9292</v>
      </c>
    </row>
    <row r="75" spans="3:139" x14ac:dyDescent="0.35">
      <c r="C75" s="47">
        <v>43486</v>
      </c>
      <c r="D75" s="46" t="s">
        <v>11994</v>
      </c>
      <c r="E75" s="22" t="str">
        <f t="shared" ref="E75:E79" si="164">IF(H75&lt;&gt;112400,IF(LEFT(F75,3)="ICA","IC Alloc","Intercompany"),IF(LEN(F75)&gt;4,"Cost Collecting","External"))</f>
        <v>External</v>
      </c>
      <c r="F75" s="34" t="s">
        <v>2461</v>
      </c>
      <c r="G75" s="34" t="str">
        <f>IF(E75="IC Alloc","IC Allocation"&amp;"-"&amp;MID(M75,FIND("-",M75,1)+2,99),VLOOKUP(L75,'ALL-Unit Code 4'!W:AA,4,0))&amp;IFERROR("-"&amp;IF(E75="Intercompany",VLOOKUP(MID(F75,3,1),Ref!F:G,2,0)&amp;"-"&amp;MID(M75,FIND("-",M75,1)+2,99),VLOOKUP(MID(F75,3,4),Ref!F:G,2,0)),"")</f>
        <v>Freezing &amp; Cooking-AM Product</v>
      </c>
      <c r="H75" s="32">
        <f t="shared" ref="H75:H79" si="165">IF(ISERROR(VALUE(RIGHT($F75,3))),112400,VALUE("124"&amp;RIGHT($F75,3)))</f>
        <v>112400</v>
      </c>
      <c r="I75" s="34"/>
      <c r="J75" s="34"/>
      <c r="K75" s="34"/>
      <c r="L75" s="32" t="str">
        <f>IFERROR(VLOOKUP(LEFT($F75,2),'ALL-Unit Code 4'!$W:$W,1,0),IFERROR(VLOOKUP(VALUE(RIGHT(H75,3)),Ref!I:J,2,0),VLOOKUP($D$1,Sites!$A:$B,2,0)))</f>
        <v>FC</v>
      </c>
      <c r="M75" s="32" t="str">
        <f>VLOOKUP(H75,'ALL-Chart of Accounts'!$E:$F,2,0)</f>
        <v>Accounts Receivable - System</v>
      </c>
      <c r="N75" s="34"/>
      <c r="O75" s="34"/>
      <c r="P75" s="34"/>
      <c r="Q75" s="34"/>
      <c r="R75" s="34"/>
      <c r="S75" s="34"/>
      <c r="T75" s="37">
        <v>415000</v>
      </c>
      <c r="U75" s="32" t="str">
        <f t="shared" ref="U75:U79" si="166">IF(MID(T75,2,1)="2",VALUE(9&amp;RIGHT($F75,3)),"")</f>
        <v/>
      </c>
      <c r="V75" s="34"/>
      <c r="W75" s="34"/>
      <c r="X75" s="32" t="str">
        <f t="shared" ref="X75:X79" si="167">$L75</f>
        <v>FC</v>
      </c>
      <c r="Y75" s="32" t="str">
        <f>VLOOKUP(T75,'ALL-Chart of Accounts'!$E:$F,2,0)</f>
        <v>Aftermarket Sales - Product (80PRDAFT)</v>
      </c>
      <c r="Z75" s="32">
        <f t="shared" ref="Z75:Z79" si="168">T75</f>
        <v>415000</v>
      </c>
      <c r="AA75" s="32" t="str">
        <f t="shared" ref="AA75:AA79" si="169">IF(U75="","",U75)</f>
        <v/>
      </c>
      <c r="AB75" s="32">
        <f t="shared" ref="AB75:AB79" si="170">IF(LEFT(Z75,1)="4",9999,"")</f>
        <v>9999</v>
      </c>
      <c r="AC75" s="34"/>
      <c r="AD75" s="32" t="str">
        <f t="shared" ref="AD75:AD79" si="171">$L75</f>
        <v>FC</v>
      </c>
      <c r="AE75" s="32" t="str">
        <f>VLOOKUP(Z75,'ALL-Chart of Accounts'!$E:$F,2,0)</f>
        <v>Aftermarket Sales - Product (80PRDAFT)</v>
      </c>
      <c r="AF75" s="34"/>
      <c r="AG75" s="34"/>
      <c r="AH75" s="34"/>
      <c r="AI75" s="34"/>
      <c r="AJ75" s="34"/>
      <c r="AK75" s="34"/>
      <c r="AL75" s="32">
        <f t="shared" ref="AL75:AL79" si="172">IF(T75="","",T75)</f>
        <v>415000</v>
      </c>
      <c r="AM75" s="32" t="str">
        <f t="shared" ref="AM75:AM79" si="173">IF(U75="","",U75)</f>
        <v/>
      </c>
      <c r="AN75" s="32" t="str">
        <f t="shared" ref="AN75:AN79" si="174">IF(V75="","",V75)</f>
        <v/>
      </c>
      <c r="AO75" s="34"/>
      <c r="AP75" s="32" t="str">
        <f t="shared" ref="AP75:AP79" si="175">$L75</f>
        <v>FC</v>
      </c>
      <c r="AQ75" s="32" t="str">
        <f>VLOOKUP(AL75,'ALL-Chart of Accounts'!$E:$F,2,0)</f>
        <v>Aftermarket Sales - Product (80PRDAFT)</v>
      </c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  <c r="BR75" s="34"/>
      <c r="BS75" s="34"/>
      <c r="BT75" s="34"/>
      <c r="BU75" s="34"/>
      <c r="BV75" s="34"/>
      <c r="BW75" s="34"/>
      <c r="BX75" s="34"/>
      <c r="BY75" s="34"/>
      <c r="BZ75" s="34"/>
      <c r="CA75" s="34"/>
      <c r="CB75" s="32">
        <f t="shared" si="11"/>
        <v>515010</v>
      </c>
      <c r="CC75" s="32" t="str">
        <f t="shared" ref="CC75:CC79" si="176">IF($U75="","",$U75)</f>
        <v/>
      </c>
      <c r="CD75" s="34"/>
      <c r="CE75" s="34"/>
      <c r="CF75" s="32" t="str">
        <f t="shared" ref="CF75:CF79" si="177">$L75</f>
        <v>FC</v>
      </c>
      <c r="CG75" s="32" t="str">
        <f>VLOOKUP(CB75,'ALL-Chart of Accounts'!$E:$F,2,0)</f>
        <v>AM COS - Product (83PRDAFT) - Material</v>
      </c>
      <c r="CH75" s="32">
        <f t="shared" ref="CH75:CH79" si="178">IF(OR($E75="Cost Collecting",$E75="Interdivisional",$E75="IC Alloc"),CB75,CB75+10)</f>
        <v>515020</v>
      </c>
      <c r="CI75" s="32" t="str">
        <f t="shared" ref="CI75:CI79" si="179">IF($U75="","",$U75)</f>
        <v/>
      </c>
      <c r="CJ75" s="34"/>
      <c r="CK75" s="34"/>
      <c r="CL75" s="32" t="str">
        <f t="shared" ref="CL75:CL79" si="180">$L75</f>
        <v>FC</v>
      </c>
      <c r="CM75" s="32" t="str">
        <f>VLOOKUP(CH75,'ALL-Chart of Accounts'!$E:$F,2,0)</f>
        <v>AM COS - Product (83PRDAFT) - Labor</v>
      </c>
      <c r="CN75" s="32">
        <f t="shared" ref="CN75:CN79" si="181">IF(OR($E75="Cost Collecting",$E75="Interdivisional",$E75="IC Alloc"),CH75,CH75+10)</f>
        <v>515030</v>
      </c>
      <c r="CO75" s="32" t="str">
        <f t="shared" ref="CO75:CO79" si="182">IF($U75="","",$U75)</f>
        <v/>
      </c>
      <c r="CP75" s="34"/>
      <c r="CQ75" s="34"/>
      <c r="CR75" s="32" t="str">
        <f t="shared" ref="CR75:CR79" si="183">$L75</f>
        <v>FC</v>
      </c>
      <c r="CS75" s="32" t="str">
        <f>VLOOKUP(CN75,'ALL-Chart of Accounts'!$E:$F,2,0)</f>
        <v>AM COS - Product (83PRDAFT) - Fixed OH</v>
      </c>
      <c r="CT75" s="32">
        <f t="shared" ref="CT75:CT79" si="184">IF(OR($E75="Cost Collecting",$E75="Interdivisional",$E75="IC Alloc"),CN75,CN75+10)</f>
        <v>515040</v>
      </c>
      <c r="CU75" s="32" t="str">
        <f t="shared" ref="CU75:CU79" si="185">IF($U75="","",$U75)</f>
        <v/>
      </c>
      <c r="CV75" s="34"/>
      <c r="CW75" s="34"/>
      <c r="CX75" s="32" t="str">
        <f t="shared" ref="CX75:CX79" si="186">$L75</f>
        <v>FC</v>
      </c>
      <c r="CY75" s="32" t="str">
        <f>VLOOKUP(CT75,'ALL-Chart of Accounts'!$E:$F,2,0)</f>
        <v>AM COS - Product (83PRDAFT) - Var OH</v>
      </c>
      <c r="CZ75" s="32">
        <f t="shared" ref="CZ75:CZ79" si="187">IF(OR($E75="Cost Collecting",$E75="Interdivisional",$E75="IC Alloc"),CT75,CT75+10)</f>
        <v>515050</v>
      </c>
      <c r="DA75" s="32" t="str">
        <f t="shared" ref="DA75:DA79" si="188">IF($U75="","",$U75)</f>
        <v/>
      </c>
      <c r="DB75" s="34"/>
      <c r="DC75" s="34"/>
      <c r="DD75" s="32" t="str">
        <f t="shared" ref="DD75:DD79" si="189">$L75</f>
        <v>FC</v>
      </c>
      <c r="DE75" s="32" t="str">
        <f>VLOOKUP(CZ75,'ALL-Chart of Accounts'!$E:$F,2,0)</f>
        <v>AM COS - Product (83PRDAFT) - Outside</v>
      </c>
      <c r="DF75" s="34"/>
      <c r="DG75" s="34"/>
      <c r="DH75" s="34"/>
      <c r="DI75" s="34"/>
      <c r="DJ75" s="34"/>
      <c r="DK75" s="34"/>
      <c r="DL75" s="34"/>
      <c r="DM75" s="34"/>
      <c r="DN75" s="34"/>
      <c r="DO75" s="34"/>
      <c r="DP75" s="34"/>
      <c r="DQ75" s="34"/>
      <c r="DR75" s="34"/>
      <c r="DS75" s="34"/>
      <c r="DT75" s="34"/>
      <c r="DU75" s="34"/>
      <c r="DV75" s="34"/>
      <c r="DW75" s="34"/>
      <c r="DX75" s="34"/>
      <c r="DY75" s="34"/>
      <c r="DZ75" s="34"/>
      <c r="EA75" s="34"/>
      <c r="EB75" s="34"/>
      <c r="EC75" s="34"/>
      <c r="ED75" s="34"/>
      <c r="EE75" s="34"/>
      <c r="EF75" s="34"/>
      <c r="EG75" s="34"/>
      <c r="EH75" s="34"/>
      <c r="EI75" s="34"/>
    </row>
    <row r="76" spans="3:139" x14ac:dyDescent="0.35">
      <c r="C76" s="47">
        <v>43486</v>
      </c>
      <c r="D76" s="46" t="s">
        <v>11994</v>
      </c>
      <c r="E76" s="22" t="str">
        <f t="shared" si="164"/>
        <v>External</v>
      </c>
      <c r="F76" s="34" t="s">
        <v>12080</v>
      </c>
      <c r="G76" s="34" t="str">
        <f>IF(E76="IC Alloc","IC Allocation"&amp;"-"&amp;MID(M76,FIND("-",M76,1)+2,99),VLOOKUP(L76,'ALL-Unit Code 4'!W:AA,4,0))&amp;IFERROR("-"&amp;IF(E76="Intercompany",VLOOKUP(MID(F76,3,1),Ref!F:G,2,0)&amp;"-"&amp;MID(M76,FIND("-",M76,1)+2,99),VLOOKUP(MID(F76,3,4),Ref!F:G,2,0)),"")</f>
        <v>Canning-AM Product</v>
      </c>
      <c r="H76" s="32">
        <f t="shared" si="165"/>
        <v>112400</v>
      </c>
      <c r="I76" s="34"/>
      <c r="J76" s="34"/>
      <c r="K76" s="34"/>
      <c r="L76" s="32" t="str">
        <f>IFERROR(VLOOKUP(LEFT($F76,2),'ALL-Unit Code 4'!$W:$W,1,0),IFERROR(VLOOKUP(VALUE(RIGHT(H76,3)),Ref!I:J,2,0),VLOOKUP($D$1,Sites!$A:$B,2,0)))</f>
        <v>CN</v>
      </c>
      <c r="M76" s="32" t="str">
        <f>VLOOKUP(H76,'ALL-Chart of Accounts'!$E:$F,2,0)</f>
        <v>Accounts Receivable - System</v>
      </c>
      <c r="N76" s="34"/>
      <c r="O76" s="34"/>
      <c r="P76" s="34"/>
      <c r="Q76" s="34"/>
      <c r="R76" s="34"/>
      <c r="S76" s="34"/>
      <c r="T76" s="37">
        <v>415000</v>
      </c>
      <c r="U76" s="32" t="str">
        <f t="shared" si="166"/>
        <v/>
      </c>
      <c r="V76" s="34"/>
      <c r="W76" s="34"/>
      <c r="X76" s="32" t="str">
        <f t="shared" si="167"/>
        <v>CN</v>
      </c>
      <c r="Y76" s="32" t="str">
        <f>VLOOKUP(T76,'ALL-Chart of Accounts'!$E:$F,2,0)</f>
        <v>Aftermarket Sales - Product (80PRDAFT)</v>
      </c>
      <c r="Z76" s="32">
        <f t="shared" si="168"/>
        <v>415000</v>
      </c>
      <c r="AA76" s="32" t="str">
        <f t="shared" si="169"/>
        <v/>
      </c>
      <c r="AB76" s="32">
        <f t="shared" si="170"/>
        <v>9999</v>
      </c>
      <c r="AC76" s="34"/>
      <c r="AD76" s="32" t="str">
        <f t="shared" si="171"/>
        <v>CN</v>
      </c>
      <c r="AE76" s="32" t="str">
        <f>VLOOKUP(Z76,'ALL-Chart of Accounts'!$E:$F,2,0)</f>
        <v>Aftermarket Sales - Product (80PRDAFT)</v>
      </c>
      <c r="AF76" s="34"/>
      <c r="AG76" s="34"/>
      <c r="AH76" s="34"/>
      <c r="AI76" s="34"/>
      <c r="AJ76" s="34"/>
      <c r="AK76" s="34"/>
      <c r="AL76" s="32">
        <f t="shared" si="172"/>
        <v>415000</v>
      </c>
      <c r="AM76" s="32" t="str">
        <f t="shared" si="173"/>
        <v/>
      </c>
      <c r="AN76" s="32" t="str">
        <f t="shared" si="174"/>
        <v/>
      </c>
      <c r="AO76" s="34"/>
      <c r="AP76" s="32" t="str">
        <f t="shared" si="175"/>
        <v>CN</v>
      </c>
      <c r="AQ76" s="32" t="str">
        <f>VLOOKUP(AL76,'ALL-Chart of Accounts'!$E:$F,2,0)</f>
        <v>Aftermarket Sales - Product (80PRDAFT)</v>
      </c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4"/>
      <c r="BZ76" s="34"/>
      <c r="CA76" s="34"/>
      <c r="CB76" s="32">
        <f t="shared" si="11"/>
        <v>515010</v>
      </c>
      <c r="CC76" s="32" t="str">
        <f t="shared" si="176"/>
        <v/>
      </c>
      <c r="CD76" s="34"/>
      <c r="CE76" s="34"/>
      <c r="CF76" s="32" t="str">
        <f t="shared" si="177"/>
        <v>CN</v>
      </c>
      <c r="CG76" s="32" t="str">
        <f>VLOOKUP(CB76,'ALL-Chart of Accounts'!$E:$F,2,0)</f>
        <v>AM COS - Product (83PRDAFT) - Material</v>
      </c>
      <c r="CH76" s="32">
        <f t="shared" si="178"/>
        <v>515020</v>
      </c>
      <c r="CI76" s="32" t="str">
        <f t="shared" si="179"/>
        <v/>
      </c>
      <c r="CJ76" s="34"/>
      <c r="CK76" s="34"/>
      <c r="CL76" s="32" t="str">
        <f t="shared" si="180"/>
        <v>CN</v>
      </c>
      <c r="CM76" s="32" t="str">
        <f>VLOOKUP(CH76,'ALL-Chart of Accounts'!$E:$F,2,0)</f>
        <v>AM COS - Product (83PRDAFT) - Labor</v>
      </c>
      <c r="CN76" s="32">
        <f t="shared" si="181"/>
        <v>515030</v>
      </c>
      <c r="CO76" s="32" t="str">
        <f t="shared" si="182"/>
        <v/>
      </c>
      <c r="CP76" s="34"/>
      <c r="CQ76" s="34"/>
      <c r="CR76" s="32" t="str">
        <f t="shared" si="183"/>
        <v>CN</v>
      </c>
      <c r="CS76" s="32" t="str">
        <f>VLOOKUP(CN76,'ALL-Chart of Accounts'!$E:$F,2,0)</f>
        <v>AM COS - Product (83PRDAFT) - Fixed OH</v>
      </c>
      <c r="CT76" s="32">
        <f t="shared" si="184"/>
        <v>515040</v>
      </c>
      <c r="CU76" s="32" t="str">
        <f t="shared" si="185"/>
        <v/>
      </c>
      <c r="CV76" s="34"/>
      <c r="CW76" s="34"/>
      <c r="CX76" s="32" t="str">
        <f t="shared" si="186"/>
        <v>CN</v>
      </c>
      <c r="CY76" s="32" t="str">
        <f>VLOOKUP(CT76,'ALL-Chart of Accounts'!$E:$F,2,0)</f>
        <v>AM COS - Product (83PRDAFT) - Var OH</v>
      </c>
      <c r="CZ76" s="32">
        <f t="shared" si="187"/>
        <v>515050</v>
      </c>
      <c r="DA76" s="32" t="str">
        <f t="shared" si="188"/>
        <v/>
      </c>
      <c r="DB76" s="34"/>
      <c r="DC76" s="34"/>
      <c r="DD76" s="32" t="str">
        <f t="shared" si="189"/>
        <v>CN</v>
      </c>
      <c r="DE76" s="32" t="str">
        <f>VLOOKUP(CZ76,'ALL-Chart of Accounts'!$E:$F,2,0)</f>
        <v>AM COS - Product (83PRDAFT) - Outside</v>
      </c>
      <c r="DF76" s="34"/>
      <c r="DG76" s="34"/>
      <c r="DH76" s="34"/>
      <c r="DI76" s="34"/>
      <c r="DJ76" s="34"/>
      <c r="DK76" s="34"/>
      <c r="DL76" s="34"/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34"/>
      <c r="EE76" s="34"/>
      <c r="EF76" s="34"/>
      <c r="EG76" s="34"/>
      <c r="EH76" s="34"/>
      <c r="EI76" s="34"/>
    </row>
    <row r="77" spans="3:139" x14ac:dyDescent="0.35">
      <c r="C77" s="47">
        <v>43486</v>
      </c>
      <c r="D77" s="46" t="s">
        <v>11994</v>
      </c>
      <c r="E77" s="22" t="str">
        <f>IF(H77&lt;&gt;112400,IF(LEFT(F77,3)="ICA","IC Alloc","Intercompany"),IF(LEN(F77)&gt;4,"Cost Collecting","External"))</f>
        <v>External</v>
      </c>
      <c r="F77" s="34" t="s">
        <v>9949</v>
      </c>
      <c r="G77" s="34" t="str">
        <f>IF(E77="IC Alloc","IC Allocation"&amp;"-"&amp;MID(M77,FIND("-",M77,1)+2,99),VLOOKUP(L77,'ALL-Unit Code 4'!W:AA,4,0))&amp;IFERROR("-"&amp;IF(E77="Intercompany",VLOOKUP(MID(F77,3,1),Ref!F:G,2,0)&amp;"-"&amp;MID(M77,FIND("-",M77,1)+2,99),VLOOKUP(MID(F77,3,4),Ref!F:G,2,0)),"")</f>
        <v>AGV-AM Product</v>
      </c>
      <c r="H77" s="32">
        <f>IF(ISERROR(VALUE(RIGHT($F77,3))),112400,VALUE("124"&amp;RIGHT($F77,3)))</f>
        <v>112400</v>
      </c>
      <c r="I77" s="34"/>
      <c r="J77" s="34"/>
      <c r="K77" s="34"/>
      <c r="L77" s="32" t="str">
        <f>IFERROR(VLOOKUP(LEFT($F77,2),'ALL-Unit Code 4'!$W:$W,1,0),IFERROR(VLOOKUP(VALUE(RIGHT(H77,3)),Ref!I:J,2,0),VLOOKUP($D$1,Sites!$A:$B,2,0)))</f>
        <v>AG</v>
      </c>
      <c r="M77" s="32" t="str">
        <f>VLOOKUP(H77,'ALL-Chart of Accounts'!$E:$F,2,0)</f>
        <v>Accounts Receivable - System</v>
      </c>
      <c r="N77" s="34"/>
      <c r="O77" s="34"/>
      <c r="P77" s="34"/>
      <c r="Q77" s="34"/>
      <c r="R77" s="34"/>
      <c r="S77" s="34"/>
      <c r="T77" s="37">
        <v>415000</v>
      </c>
      <c r="U77" s="32" t="str">
        <f>IF(MID(T77,2,1)="2",VALUE(9&amp;RIGHT($F77,3)),"")</f>
        <v/>
      </c>
      <c r="V77" s="34"/>
      <c r="W77" s="34"/>
      <c r="X77" s="32" t="str">
        <f>$L77</f>
        <v>AG</v>
      </c>
      <c r="Y77" s="32" t="str">
        <f>VLOOKUP(T77,'ALL-Chart of Accounts'!$E:$F,2,0)</f>
        <v>Aftermarket Sales - Product (80PRDAFT)</v>
      </c>
      <c r="Z77" s="32">
        <f>T77</f>
        <v>415000</v>
      </c>
      <c r="AA77" s="32" t="str">
        <f>IF(U77="","",U77)</f>
        <v/>
      </c>
      <c r="AB77" s="32">
        <f>IF(LEFT(Z77,1)="4",9999,"")</f>
        <v>9999</v>
      </c>
      <c r="AC77" s="34"/>
      <c r="AD77" s="32" t="str">
        <f>$L77</f>
        <v>AG</v>
      </c>
      <c r="AE77" s="32" t="str">
        <f>VLOOKUP(Z77,'ALL-Chart of Accounts'!$E:$F,2,0)</f>
        <v>Aftermarket Sales - Product (80PRDAFT)</v>
      </c>
      <c r="AF77" s="34"/>
      <c r="AG77" s="34"/>
      <c r="AH77" s="34"/>
      <c r="AI77" s="34"/>
      <c r="AJ77" s="34"/>
      <c r="AK77" s="34"/>
      <c r="AL77" s="32">
        <f>IF(T77="","",T77)</f>
        <v>415000</v>
      </c>
      <c r="AM77" s="32" t="str">
        <f>IF(U77="","",U77)</f>
        <v/>
      </c>
      <c r="AN77" s="32" t="str">
        <f>IF(V77="","",V77)</f>
        <v/>
      </c>
      <c r="AO77" s="34"/>
      <c r="AP77" s="32" t="str">
        <f>$L77</f>
        <v>AG</v>
      </c>
      <c r="AQ77" s="32" t="str">
        <f>VLOOKUP(AL77,'ALL-Chart of Accounts'!$E:$F,2,0)</f>
        <v>Aftermarket Sales - Product (80PRDAFT)</v>
      </c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  <c r="BY77" s="34"/>
      <c r="BZ77" s="34"/>
      <c r="CA77" s="34"/>
      <c r="CB77" s="32">
        <f>IF(OR($E77="Interdivisional",$E77="Cost Collecting",$E77="IC Alloc"),$T77,$T77+100010)</f>
        <v>515010</v>
      </c>
      <c r="CC77" s="32" t="str">
        <f>IF($U77="","",$U77)</f>
        <v/>
      </c>
      <c r="CD77" s="34"/>
      <c r="CE77" s="34"/>
      <c r="CF77" s="32" t="str">
        <f>$L77</f>
        <v>AG</v>
      </c>
      <c r="CG77" s="32" t="str">
        <f>VLOOKUP(CB77,'ALL-Chart of Accounts'!$E:$F,2,0)</f>
        <v>AM COS - Product (83PRDAFT) - Material</v>
      </c>
      <c r="CH77" s="32">
        <f>IF(OR($E77="Cost Collecting",$E77="Interdivisional",$E77="IC Alloc"),CB77,CB77+10)</f>
        <v>515020</v>
      </c>
      <c r="CI77" s="32" t="str">
        <f>IF($U77="","",$U77)</f>
        <v/>
      </c>
      <c r="CJ77" s="34"/>
      <c r="CK77" s="34"/>
      <c r="CL77" s="32" t="str">
        <f>$L77</f>
        <v>AG</v>
      </c>
      <c r="CM77" s="32" t="str">
        <f>VLOOKUP(CH77,'ALL-Chart of Accounts'!$E:$F,2,0)</f>
        <v>AM COS - Product (83PRDAFT) - Labor</v>
      </c>
      <c r="CN77" s="32">
        <f>IF(OR($E77="Cost Collecting",$E77="Interdivisional",$E77="IC Alloc"),CH77,CH77+10)</f>
        <v>515030</v>
      </c>
      <c r="CO77" s="32" t="str">
        <f>IF($U77="","",$U77)</f>
        <v/>
      </c>
      <c r="CP77" s="34"/>
      <c r="CQ77" s="34"/>
      <c r="CR77" s="32" t="str">
        <f>$L77</f>
        <v>AG</v>
      </c>
      <c r="CS77" s="32" t="str">
        <f>VLOOKUP(CN77,'ALL-Chart of Accounts'!$E:$F,2,0)</f>
        <v>AM COS - Product (83PRDAFT) - Fixed OH</v>
      </c>
      <c r="CT77" s="32">
        <f>IF(OR($E77="Cost Collecting",$E77="Interdivisional",$E77="IC Alloc"),CN77,CN77+10)</f>
        <v>515040</v>
      </c>
      <c r="CU77" s="32" t="str">
        <f>IF($U77="","",$U77)</f>
        <v/>
      </c>
      <c r="CV77" s="34"/>
      <c r="CW77" s="34"/>
      <c r="CX77" s="32" t="str">
        <f>$L77</f>
        <v>AG</v>
      </c>
      <c r="CY77" s="32" t="str">
        <f>VLOOKUP(CT77,'ALL-Chart of Accounts'!$E:$F,2,0)</f>
        <v>AM COS - Product (83PRDAFT) - Var OH</v>
      </c>
      <c r="CZ77" s="32">
        <f>IF(OR($E77="Cost Collecting",$E77="Interdivisional",$E77="IC Alloc"),CT77,CT77+10)</f>
        <v>515050</v>
      </c>
      <c r="DA77" s="32" t="str">
        <f>IF($U77="","",$U77)</f>
        <v/>
      </c>
      <c r="DB77" s="34"/>
      <c r="DC77" s="34"/>
      <c r="DD77" s="32" t="str">
        <f>$L77</f>
        <v>AG</v>
      </c>
      <c r="DE77" s="32" t="str">
        <f>VLOOKUP(CZ77,'ALL-Chart of Accounts'!$E:$F,2,0)</f>
        <v>AM COS - Product (83PRDAFT) - Outside</v>
      </c>
      <c r="DF77" s="34"/>
      <c r="DG77" s="34"/>
      <c r="DH77" s="34"/>
      <c r="DI77" s="34"/>
      <c r="DJ77" s="34"/>
      <c r="DK77" s="34"/>
      <c r="DL77" s="34"/>
      <c r="DM77" s="34"/>
      <c r="DN77" s="34"/>
      <c r="DO77" s="34"/>
      <c r="DP77" s="34"/>
      <c r="DQ77" s="34"/>
      <c r="DR77" s="34"/>
      <c r="DS77" s="34"/>
      <c r="DT77" s="34"/>
      <c r="DU77" s="34"/>
      <c r="DV77" s="34"/>
      <c r="DW77" s="34"/>
      <c r="DX77" s="34"/>
      <c r="DY77" s="34"/>
      <c r="DZ77" s="34"/>
      <c r="EA77" s="34"/>
      <c r="EB77" s="34"/>
      <c r="EC77" s="34"/>
      <c r="ED77" s="34"/>
      <c r="EE77" s="34"/>
      <c r="EF77" s="34"/>
      <c r="EG77" s="34"/>
      <c r="EH77" s="34"/>
      <c r="EI77" s="34"/>
    </row>
    <row r="78" spans="3:139" x14ac:dyDescent="0.35">
      <c r="C78" s="47">
        <v>43486</v>
      </c>
      <c r="D78" s="46" t="s">
        <v>11994</v>
      </c>
      <c r="E78" s="22" t="str">
        <f t="shared" si="164"/>
        <v>External</v>
      </c>
      <c r="F78" s="34" t="s">
        <v>11048</v>
      </c>
      <c r="G78" s="34" t="str">
        <f>IF(E78="IC Alloc","IC Allocation"&amp;"-"&amp;MID(M78,FIND("-",M78,1)+2,99),VLOOKUP(L78,'ALL-Unit Code 4'!W:AA,4,0))&amp;IFERROR("-"&amp;IF(E78="Intercompany",VLOOKUP(MID(F78,3,1),Ref!F:G,2,0)&amp;"-"&amp;MID(M78,FIND("-",M78,1)+2,99),VLOOKUP(MID(F78,3,4),Ref!F:G,2,0)),"")</f>
        <v>ESS &amp; Aseptic-AM Product</v>
      </c>
      <c r="H78" s="32">
        <f t="shared" si="165"/>
        <v>112400</v>
      </c>
      <c r="I78" s="34"/>
      <c r="J78" s="34"/>
      <c r="K78" s="34"/>
      <c r="L78" s="32" t="str">
        <f>IFERROR(VLOOKUP(LEFT($F78,2),'ALL-Unit Code 4'!$W:$W,1,0),IFERROR(VLOOKUP(VALUE(RIGHT(H78,3)),Ref!I:J,2,0),VLOOKUP($D$1,Sites!$A:$B,2,0)))</f>
        <v>EA</v>
      </c>
      <c r="M78" s="32" t="str">
        <f>VLOOKUP(H78,'ALL-Chart of Accounts'!$E:$F,2,0)</f>
        <v>Accounts Receivable - System</v>
      </c>
      <c r="N78" s="34"/>
      <c r="O78" s="34"/>
      <c r="P78" s="34"/>
      <c r="Q78" s="34"/>
      <c r="R78" s="34"/>
      <c r="S78" s="34"/>
      <c r="T78" s="37">
        <v>415000</v>
      </c>
      <c r="U78" s="32" t="str">
        <f t="shared" si="166"/>
        <v/>
      </c>
      <c r="V78" s="34"/>
      <c r="W78" s="34"/>
      <c r="X78" s="32" t="str">
        <f t="shared" si="167"/>
        <v>EA</v>
      </c>
      <c r="Y78" s="32" t="str">
        <f>VLOOKUP(T78,'ALL-Chart of Accounts'!$E:$F,2,0)</f>
        <v>Aftermarket Sales - Product (80PRDAFT)</v>
      </c>
      <c r="Z78" s="32">
        <f t="shared" si="168"/>
        <v>415000</v>
      </c>
      <c r="AA78" s="32" t="str">
        <f t="shared" si="169"/>
        <v/>
      </c>
      <c r="AB78" s="32">
        <f t="shared" si="170"/>
        <v>9999</v>
      </c>
      <c r="AC78" s="34"/>
      <c r="AD78" s="32" t="str">
        <f t="shared" si="171"/>
        <v>EA</v>
      </c>
      <c r="AE78" s="32" t="str">
        <f>VLOOKUP(Z78,'ALL-Chart of Accounts'!$E:$F,2,0)</f>
        <v>Aftermarket Sales - Product (80PRDAFT)</v>
      </c>
      <c r="AF78" s="34"/>
      <c r="AG78" s="34"/>
      <c r="AH78" s="34"/>
      <c r="AI78" s="34"/>
      <c r="AJ78" s="34"/>
      <c r="AK78" s="34"/>
      <c r="AL78" s="32">
        <f t="shared" si="172"/>
        <v>415000</v>
      </c>
      <c r="AM78" s="32" t="str">
        <f t="shared" si="173"/>
        <v/>
      </c>
      <c r="AN78" s="32" t="str">
        <f t="shared" si="174"/>
        <v/>
      </c>
      <c r="AO78" s="34"/>
      <c r="AP78" s="32" t="str">
        <f t="shared" si="175"/>
        <v>EA</v>
      </c>
      <c r="AQ78" s="32" t="str">
        <f>VLOOKUP(AL78,'ALL-Chart of Accounts'!$E:$F,2,0)</f>
        <v>Aftermarket Sales - Product (80PRDAFT)</v>
      </c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  <c r="BT78" s="34"/>
      <c r="BU78" s="34"/>
      <c r="BV78" s="34"/>
      <c r="BW78" s="34"/>
      <c r="BX78" s="34"/>
      <c r="BY78" s="34"/>
      <c r="BZ78" s="34"/>
      <c r="CA78" s="34"/>
      <c r="CB78" s="32">
        <f t="shared" si="11"/>
        <v>515010</v>
      </c>
      <c r="CC78" s="32" t="str">
        <f t="shared" si="176"/>
        <v/>
      </c>
      <c r="CD78" s="34"/>
      <c r="CE78" s="34"/>
      <c r="CF78" s="32" t="str">
        <f t="shared" si="177"/>
        <v>EA</v>
      </c>
      <c r="CG78" s="32" t="str">
        <f>VLOOKUP(CB78,'ALL-Chart of Accounts'!$E:$F,2,0)</f>
        <v>AM COS - Product (83PRDAFT) - Material</v>
      </c>
      <c r="CH78" s="32">
        <f t="shared" si="178"/>
        <v>515020</v>
      </c>
      <c r="CI78" s="32" t="str">
        <f t="shared" si="179"/>
        <v/>
      </c>
      <c r="CJ78" s="34"/>
      <c r="CK78" s="34"/>
      <c r="CL78" s="32" t="str">
        <f t="shared" si="180"/>
        <v>EA</v>
      </c>
      <c r="CM78" s="32" t="str">
        <f>VLOOKUP(CH78,'ALL-Chart of Accounts'!$E:$F,2,0)</f>
        <v>AM COS - Product (83PRDAFT) - Labor</v>
      </c>
      <c r="CN78" s="32">
        <f t="shared" si="181"/>
        <v>515030</v>
      </c>
      <c r="CO78" s="32" t="str">
        <f t="shared" si="182"/>
        <v/>
      </c>
      <c r="CP78" s="34"/>
      <c r="CQ78" s="34"/>
      <c r="CR78" s="32" t="str">
        <f t="shared" si="183"/>
        <v>EA</v>
      </c>
      <c r="CS78" s="32" t="str">
        <f>VLOOKUP(CN78,'ALL-Chart of Accounts'!$E:$F,2,0)</f>
        <v>AM COS - Product (83PRDAFT) - Fixed OH</v>
      </c>
      <c r="CT78" s="32">
        <f t="shared" si="184"/>
        <v>515040</v>
      </c>
      <c r="CU78" s="32" t="str">
        <f t="shared" si="185"/>
        <v/>
      </c>
      <c r="CV78" s="34"/>
      <c r="CW78" s="34"/>
      <c r="CX78" s="32" t="str">
        <f t="shared" si="186"/>
        <v>EA</v>
      </c>
      <c r="CY78" s="32" t="str">
        <f>VLOOKUP(CT78,'ALL-Chart of Accounts'!$E:$F,2,0)</f>
        <v>AM COS - Product (83PRDAFT) - Var OH</v>
      </c>
      <c r="CZ78" s="32">
        <f t="shared" si="187"/>
        <v>515050</v>
      </c>
      <c r="DA78" s="32" t="str">
        <f t="shared" si="188"/>
        <v/>
      </c>
      <c r="DB78" s="34"/>
      <c r="DC78" s="34"/>
      <c r="DD78" s="32" t="str">
        <f t="shared" si="189"/>
        <v>EA</v>
      </c>
      <c r="DE78" s="32" t="str">
        <f>VLOOKUP(CZ78,'ALL-Chart of Accounts'!$E:$F,2,0)</f>
        <v>AM COS - Product (83PRDAFT) - Outside</v>
      </c>
      <c r="DF78" s="34"/>
      <c r="DG78" s="34"/>
      <c r="DH78" s="34"/>
      <c r="DI78" s="34"/>
      <c r="DJ78" s="34"/>
      <c r="DK78" s="34"/>
      <c r="DL78" s="34"/>
      <c r="DM78" s="34"/>
      <c r="DN78" s="34"/>
      <c r="DO78" s="34"/>
      <c r="DP78" s="34"/>
      <c r="DQ78" s="34"/>
      <c r="DR78" s="34"/>
      <c r="DS78" s="34"/>
      <c r="DT78" s="34"/>
      <c r="DU78" s="34"/>
      <c r="DV78" s="34"/>
      <c r="DW78" s="34"/>
      <c r="DX78" s="34"/>
      <c r="DY78" s="34"/>
      <c r="DZ78" s="34"/>
      <c r="EA78" s="34"/>
      <c r="EB78" s="34"/>
      <c r="EC78" s="34"/>
      <c r="ED78" s="34"/>
      <c r="EE78" s="34"/>
      <c r="EF78" s="34"/>
      <c r="EG78" s="34"/>
      <c r="EH78" s="34"/>
      <c r="EI78" s="34"/>
    </row>
    <row r="79" spans="3:139" x14ac:dyDescent="0.35">
      <c r="C79" s="47">
        <v>43486</v>
      </c>
      <c r="D79" s="46" t="s">
        <v>11994</v>
      </c>
      <c r="E79" s="22" t="str">
        <f t="shared" si="164"/>
        <v>External</v>
      </c>
      <c r="F79" s="34" t="s">
        <v>11396</v>
      </c>
      <c r="G79" s="34" t="str">
        <f>IF(E79="IC Alloc","IC Allocation"&amp;"-"&amp;MID(M79,FIND("-",M79,1)+2,99),VLOOKUP(L79,'ALL-Unit Code 4'!W:AA,4,0))&amp;IFERROR("-"&amp;IF(E79="Intercompany",VLOOKUP(MID(F79,3,1),Ref!F:G,2,0)&amp;"-"&amp;MID(M79,FIND("-",M79,1)+2,99),VLOOKUP(MID(F79,3,4),Ref!F:G,2,0)),"")</f>
        <v>Tipper Tie-AM Product</v>
      </c>
      <c r="H79" s="32">
        <f t="shared" si="165"/>
        <v>112400</v>
      </c>
      <c r="I79" s="34"/>
      <c r="J79" s="34"/>
      <c r="K79" s="34"/>
      <c r="L79" s="32" t="str">
        <f>IFERROR(VLOOKUP(LEFT($F79,2),'ALL-Unit Code 4'!$W:$W,1,0),IFERROR(VLOOKUP(VALUE(RIGHT(H79,3)),Ref!I:J,2,0),VLOOKUP($D$1,Sites!$A:$B,2,0)))</f>
        <v>TT</v>
      </c>
      <c r="M79" s="32" t="str">
        <f>VLOOKUP(H79,'ALL-Chart of Accounts'!$E:$F,2,0)</f>
        <v>Accounts Receivable - System</v>
      </c>
      <c r="N79" s="34"/>
      <c r="O79" s="34"/>
      <c r="P79" s="34"/>
      <c r="Q79" s="34"/>
      <c r="R79" s="34"/>
      <c r="S79" s="34"/>
      <c r="T79" s="37">
        <v>415000</v>
      </c>
      <c r="U79" s="32" t="str">
        <f t="shared" si="166"/>
        <v/>
      </c>
      <c r="V79" s="34"/>
      <c r="W79" s="34"/>
      <c r="X79" s="32" t="str">
        <f t="shared" si="167"/>
        <v>TT</v>
      </c>
      <c r="Y79" s="32" t="str">
        <f>VLOOKUP(T79,'ALL-Chart of Accounts'!$E:$F,2,0)</f>
        <v>Aftermarket Sales - Product (80PRDAFT)</v>
      </c>
      <c r="Z79" s="32">
        <f t="shared" si="168"/>
        <v>415000</v>
      </c>
      <c r="AA79" s="32" t="str">
        <f t="shared" si="169"/>
        <v/>
      </c>
      <c r="AB79" s="32">
        <f t="shared" si="170"/>
        <v>9999</v>
      </c>
      <c r="AC79" s="34"/>
      <c r="AD79" s="32" t="str">
        <f t="shared" si="171"/>
        <v>TT</v>
      </c>
      <c r="AE79" s="32" t="str">
        <f>VLOOKUP(Z79,'ALL-Chart of Accounts'!$E:$F,2,0)</f>
        <v>Aftermarket Sales - Product (80PRDAFT)</v>
      </c>
      <c r="AF79" s="34"/>
      <c r="AG79" s="34"/>
      <c r="AH79" s="34"/>
      <c r="AI79" s="34"/>
      <c r="AJ79" s="34"/>
      <c r="AK79" s="34"/>
      <c r="AL79" s="32">
        <f t="shared" si="172"/>
        <v>415000</v>
      </c>
      <c r="AM79" s="32" t="str">
        <f t="shared" si="173"/>
        <v/>
      </c>
      <c r="AN79" s="32" t="str">
        <f t="shared" si="174"/>
        <v/>
      </c>
      <c r="AO79" s="34"/>
      <c r="AP79" s="32" t="str">
        <f t="shared" si="175"/>
        <v>TT</v>
      </c>
      <c r="AQ79" s="32" t="str">
        <f>VLOOKUP(AL79,'ALL-Chart of Accounts'!$E:$F,2,0)</f>
        <v>Aftermarket Sales - Product (80PRDAFT)</v>
      </c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  <c r="BT79" s="34"/>
      <c r="BU79" s="34"/>
      <c r="BV79" s="34"/>
      <c r="BW79" s="34"/>
      <c r="BX79" s="34"/>
      <c r="BY79" s="34"/>
      <c r="BZ79" s="34"/>
      <c r="CA79" s="34"/>
      <c r="CB79" s="32">
        <f t="shared" si="11"/>
        <v>515010</v>
      </c>
      <c r="CC79" s="32" t="str">
        <f t="shared" si="176"/>
        <v/>
      </c>
      <c r="CD79" s="34"/>
      <c r="CE79" s="34"/>
      <c r="CF79" s="32" t="str">
        <f t="shared" si="177"/>
        <v>TT</v>
      </c>
      <c r="CG79" s="32" t="str">
        <f>VLOOKUP(CB79,'ALL-Chart of Accounts'!$E:$F,2,0)</f>
        <v>AM COS - Product (83PRDAFT) - Material</v>
      </c>
      <c r="CH79" s="32">
        <f t="shared" si="178"/>
        <v>515020</v>
      </c>
      <c r="CI79" s="32" t="str">
        <f t="shared" si="179"/>
        <v/>
      </c>
      <c r="CJ79" s="34"/>
      <c r="CK79" s="34"/>
      <c r="CL79" s="32" t="str">
        <f t="shared" si="180"/>
        <v>TT</v>
      </c>
      <c r="CM79" s="32" t="str">
        <f>VLOOKUP(CH79,'ALL-Chart of Accounts'!$E:$F,2,0)</f>
        <v>AM COS - Product (83PRDAFT) - Labor</v>
      </c>
      <c r="CN79" s="32">
        <f t="shared" si="181"/>
        <v>515030</v>
      </c>
      <c r="CO79" s="32" t="str">
        <f t="shared" si="182"/>
        <v/>
      </c>
      <c r="CP79" s="34"/>
      <c r="CQ79" s="34"/>
      <c r="CR79" s="32" t="str">
        <f t="shared" si="183"/>
        <v>TT</v>
      </c>
      <c r="CS79" s="32" t="str">
        <f>VLOOKUP(CN79,'ALL-Chart of Accounts'!$E:$F,2,0)</f>
        <v>AM COS - Product (83PRDAFT) - Fixed OH</v>
      </c>
      <c r="CT79" s="32">
        <f t="shared" si="184"/>
        <v>515040</v>
      </c>
      <c r="CU79" s="32" t="str">
        <f t="shared" si="185"/>
        <v/>
      </c>
      <c r="CV79" s="34"/>
      <c r="CW79" s="34"/>
      <c r="CX79" s="32" t="str">
        <f t="shared" si="186"/>
        <v>TT</v>
      </c>
      <c r="CY79" s="32" t="str">
        <f>VLOOKUP(CT79,'ALL-Chart of Accounts'!$E:$F,2,0)</f>
        <v>AM COS - Product (83PRDAFT) - Var OH</v>
      </c>
      <c r="CZ79" s="32">
        <f t="shared" si="187"/>
        <v>515050</v>
      </c>
      <c r="DA79" s="32" t="str">
        <f t="shared" si="188"/>
        <v/>
      </c>
      <c r="DB79" s="34"/>
      <c r="DC79" s="34"/>
      <c r="DD79" s="32" t="str">
        <f t="shared" si="189"/>
        <v>TT</v>
      </c>
      <c r="DE79" s="32" t="str">
        <f>VLOOKUP(CZ79,'ALL-Chart of Accounts'!$E:$F,2,0)</f>
        <v>AM COS - Product (83PRDAFT) - Outside</v>
      </c>
      <c r="DF79" s="34"/>
      <c r="DG79" s="34"/>
      <c r="DH79" s="34"/>
      <c r="DI79" s="34"/>
      <c r="DJ79" s="34"/>
      <c r="DK79" s="34"/>
      <c r="DL79" s="34"/>
      <c r="DM79" s="34"/>
      <c r="DN79" s="34"/>
      <c r="DO79" s="34"/>
      <c r="DP79" s="34"/>
      <c r="DQ79" s="34"/>
      <c r="DR79" s="34"/>
      <c r="DS79" s="34"/>
      <c r="DT79" s="34"/>
      <c r="DU79" s="34"/>
      <c r="DV79" s="34"/>
      <c r="DW79" s="34"/>
      <c r="DX79" s="34"/>
      <c r="DY79" s="34"/>
      <c r="DZ79" s="34"/>
      <c r="EA79" s="34"/>
      <c r="EB79" s="34"/>
      <c r="EC79" s="34"/>
      <c r="ED79" s="34"/>
      <c r="EE79" s="34"/>
      <c r="EF79" s="34"/>
      <c r="EG79" s="34"/>
      <c r="EH79" s="34"/>
      <c r="EI79" s="34"/>
    </row>
    <row r="80" spans="3:139" x14ac:dyDescent="0.35">
      <c r="C80" s="47">
        <v>43485</v>
      </c>
      <c r="D80" s="46" t="s">
        <v>11994</v>
      </c>
      <c r="E80" s="22" t="str">
        <f t="shared" ref="E80:E92" si="190">IF(H80&lt;&gt;112400,IF(LEFT(F80,3)="ICA","IC Alloc","Intercompany"),IF(LEN(F80)&gt;4,"Cost Collecting","External"))</f>
        <v>External</v>
      </c>
      <c r="F80" s="34" t="s">
        <v>10092</v>
      </c>
      <c r="G80" s="34" t="str">
        <f>IF(E80="IC Alloc","IC Allocation"&amp;"-"&amp;MID(M80,FIND("-",M80,1)+2,99),VLOOKUP(L80,'ALL-Unit Code 4'!W:AA,4,0))&amp;IFERROR("-"&amp;IF(E80="Intercompany",VLOOKUP(MID(F80,3,1),Ref!F:G,2,0)&amp;"-"&amp;MID(M80,FIND("-",M80,1)+2,99),VLOOKUP(MID(F80,3,4),Ref!F:G,2,0)),"")</f>
        <v>AGV-AM Service/Svc Cont</v>
      </c>
      <c r="H80" s="32">
        <f t="shared" ref="H80:H92" si="191">IF(ISERROR(VALUE(RIGHT($F80,3))),112400,VALUE("124"&amp;RIGHT($F80,3)))</f>
        <v>112400</v>
      </c>
      <c r="I80" s="34"/>
      <c r="J80" s="34"/>
      <c r="K80" s="34"/>
      <c r="L80" s="32" t="str">
        <f>IFERROR(VLOOKUP(LEFT($F80,2),'ALL-Unit Code 4'!$W:$W,1,0),IFERROR(VLOOKUP(VALUE(RIGHT(H80,3)),Ref!I:J,2,0),VLOOKUP($D$1,Sites!$A:$B,2,0)))</f>
        <v>AG</v>
      </c>
      <c r="M80" s="32" t="str">
        <f>VLOOKUP(H80,'ALL-Chart of Accounts'!$E:$F,2,0)</f>
        <v>Accounts Receivable - System</v>
      </c>
      <c r="N80" s="34"/>
      <c r="O80" s="34"/>
      <c r="P80" s="34"/>
      <c r="Q80" s="34"/>
      <c r="R80" s="34"/>
      <c r="S80" s="34"/>
      <c r="T80" s="37">
        <v>418000</v>
      </c>
      <c r="U80" s="32" t="str">
        <f t="shared" ref="U80:U92" si="192">IF(MID(T80,2,1)="2",VALUE(9&amp;RIGHT($F80,3)),"")</f>
        <v/>
      </c>
      <c r="V80" s="34"/>
      <c r="W80" s="34"/>
      <c r="X80" s="32" t="str">
        <f t="shared" ref="X80:X92" si="193">$L80</f>
        <v>AG</v>
      </c>
      <c r="Y80" s="32" t="str">
        <f>VLOOKUP(T80,'ALL-Chart of Accounts'!$E:$F,2,0)</f>
        <v>Aftermarket Sales - Service (80SVCAFT)</v>
      </c>
      <c r="Z80" s="32">
        <f t="shared" ref="Z80:Z92" si="194">T80</f>
        <v>418000</v>
      </c>
      <c r="AA80" s="32" t="str">
        <f t="shared" ref="AA80:AA92" si="195">IF(U80="","",U80)</f>
        <v/>
      </c>
      <c r="AB80" s="32">
        <f t="shared" ref="AB80:AB92" si="196">IF(LEFT(Z80,1)="4",9999,"")</f>
        <v>9999</v>
      </c>
      <c r="AC80" s="34"/>
      <c r="AD80" s="32" t="str">
        <f t="shared" ref="AD80:AD92" si="197">$L80</f>
        <v>AG</v>
      </c>
      <c r="AE80" s="32" t="str">
        <f>VLOOKUP(Z80,'ALL-Chart of Accounts'!$E:$F,2,0)</f>
        <v>Aftermarket Sales - Service (80SVCAFT)</v>
      </c>
      <c r="AF80" s="34"/>
      <c r="AG80" s="34"/>
      <c r="AH80" s="34"/>
      <c r="AI80" s="34"/>
      <c r="AJ80" s="34"/>
      <c r="AK80" s="34"/>
      <c r="AL80" s="32">
        <f t="shared" ref="AL80:AL92" si="198">IF(T80="","",T80)</f>
        <v>418000</v>
      </c>
      <c r="AM80" s="32" t="str">
        <f t="shared" ref="AM80:AM92" si="199">IF(U80="","",U80)</f>
        <v/>
      </c>
      <c r="AN80" s="32" t="str">
        <f t="shared" ref="AN80:AN92" si="200">IF(V80="","",V80)</f>
        <v/>
      </c>
      <c r="AO80" s="34"/>
      <c r="AP80" s="32" t="str">
        <f t="shared" ref="AP80:AP92" si="201">$L80</f>
        <v>AG</v>
      </c>
      <c r="AQ80" s="32" t="str">
        <f>VLOOKUP(AL80,'ALL-Chart of Accounts'!$E:$F,2,0)</f>
        <v>Aftermarket Sales - Service (80SVCAFT)</v>
      </c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  <c r="BY80" s="34"/>
      <c r="BZ80" s="34"/>
      <c r="CA80" s="34"/>
      <c r="CB80" s="32">
        <f t="shared" si="11"/>
        <v>518010</v>
      </c>
      <c r="CC80" s="32" t="str">
        <f t="shared" ref="CC80:CC92" si="202">IF($U80="","",$U80)</f>
        <v/>
      </c>
      <c r="CD80" s="34"/>
      <c r="CE80" s="34"/>
      <c r="CF80" s="32" t="str">
        <f t="shared" ref="CF80:CF92" si="203">$L80</f>
        <v>AG</v>
      </c>
      <c r="CG80" s="32" t="str">
        <f>VLOOKUP(CB80,'ALL-Chart of Accounts'!$E:$F,2,0)</f>
        <v>AM COS - Service (83SVCAFT) - Material</v>
      </c>
      <c r="CH80" s="32">
        <f t="shared" ref="CH80:CH92" si="204">IF(OR($E80="Cost Collecting",$E80="Interdivisional",$E80="IC Alloc"),CB80,CB80+10)</f>
        <v>518020</v>
      </c>
      <c r="CI80" s="32" t="str">
        <f t="shared" ref="CI80:CI92" si="205">IF($U80="","",$U80)</f>
        <v/>
      </c>
      <c r="CJ80" s="34"/>
      <c r="CK80" s="34"/>
      <c r="CL80" s="32" t="str">
        <f t="shared" ref="CL80:CL92" si="206">$L80</f>
        <v>AG</v>
      </c>
      <c r="CM80" s="32" t="str">
        <f>VLOOKUP(CH80,'ALL-Chart of Accounts'!$E:$F,2,0)</f>
        <v>AM COS - Service (83SVCAFT) - Labor</v>
      </c>
      <c r="CN80" s="32">
        <f t="shared" ref="CN80:CN92" si="207">IF(OR($E80="Cost Collecting",$E80="Interdivisional",$E80="IC Alloc"),CH80,CH80+10)</f>
        <v>518030</v>
      </c>
      <c r="CO80" s="32" t="str">
        <f t="shared" ref="CO80:CO92" si="208">IF($U80="","",$U80)</f>
        <v/>
      </c>
      <c r="CP80" s="34"/>
      <c r="CQ80" s="34"/>
      <c r="CR80" s="32" t="str">
        <f t="shared" ref="CR80:CR92" si="209">$L80</f>
        <v>AG</v>
      </c>
      <c r="CS80" s="32" t="str">
        <f>VLOOKUP(CN80,'ALL-Chart of Accounts'!$E:$F,2,0)</f>
        <v>AM COS - Service (83SVCAFT) - Fixed OH</v>
      </c>
      <c r="CT80" s="32">
        <f t="shared" ref="CT80:CT92" si="210">IF(OR($E80="Cost Collecting",$E80="Interdivisional",$E80="IC Alloc"),CN80,CN80+10)</f>
        <v>518040</v>
      </c>
      <c r="CU80" s="32" t="str">
        <f t="shared" ref="CU80:CU92" si="211">IF($U80="","",$U80)</f>
        <v/>
      </c>
      <c r="CV80" s="34"/>
      <c r="CW80" s="34"/>
      <c r="CX80" s="32" t="str">
        <f t="shared" ref="CX80:CX92" si="212">$L80</f>
        <v>AG</v>
      </c>
      <c r="CY80" s="32" t="str">
        <f>VLOOKUP(CT80,'ALL-Chart of Accounts'!$E:$F,2,0)</f>
        <v>AM COS - Service (83SVCAFT) - Var OH</v>
      </c>
      <c r="CZ80" s="32">
        <f t="shared" ref="CZ80:CZ92" si="213">IF(OR($E80="Cost Collecting",$E80="Interdivisional",$E80="IC Alloc"),CT80,CT80+10)</f>
        <v>518050</v>
      </c>
      <c r="DA80" s="32" t="str">
        <f t="shared" ref="DA80:DA92" si="214">IF($U80="","",$U80)</f>
        <v/>
      </c>
      <c r="DB80" s="34"/>
      <c r="DC80" s="34"/>
      <c r="DD80" s="32" t="str">
        <f t="shared" ref="DD80:DD92" si="215">$L80</f>
        <v>AG</v>
      </c>
      <c r="DE80" s="32" t="str">
        <f>VLOOKUP(CZ80,'ALL-Chart of Accounts'!$E:$F,2,0)</f>
        <v>AM COS - Service (83SVCAFT) - Outside</v>
      </c>
      <c r="DF80" s="34"/>
      <c r="DG80" s="34"/>
      <c r="DH80" s="34"/>
      <c r="DI80" s="34"/>
      <c r="DJ80" s="34"/>
      <c r="DK80" s="34"/>
      <c r="DL80" s="34"/>
      <c r="DM80" s="34"/>
      <c r="DN80" s="34"/>
      <c r="DO80" s="34"/>
      <c r="DP80" s="34"/>
      <c r="DQ80" s="34"/>
      <c r="DR80" s="34"/>
      <c r="DS80" s="34"/>
      <c r="DT80" s="34"/>
      <c r="DU80" s="34"/>
      <c r="DV80" s="34"/>
      <c r="DW80" s="34"/>
      <c r="DX80" s="34"/>
      <c r="DY80" s="34"/>
      <c r="DZ80" s="34"/>
      <c r="EA80" s="34"/>
      <c r="EB80" s="34"/>
      <c r="EC80" s="34"/>
      <c r="ED80" s="34"/>
      <c r="EE80" s="34"/>
      <c r="EF80" s="34"/>
      <c r="EG80" s="34"/>
      <c r="EH80" s="34"/>
      <c r="EI80" s="34"/>
    </row>
    <row r="81" spans="3:139" x14ac:dyDescent="0.35">
      <c r="C81" s="47">
        <v>43485</v>
      </c>
      <c r="D81" s="46" t="s">
        <v>11994</v>
      </c>
      <c r="E81" s="22" t="str">
        <f t="shared" si="190"/>
        <v>External</v>
      </c>
      <c r="F81" s="34" t="s">
        <v>11997</v>
      </c>
      <c r="G81" s="34" t="str">
        <f>IF(E81="IC Alloc","IC Allocation"&amp;"-"&amp;MID(M81,FIND("-",M81,1)+2,99),VLOOKUP(L81,'ALL-Unit Code 4'!W:AA,4,0))&amp;IFERROR("-"&amp;IF(E81="Intercompany",VLOOKUP(MID(F81,3,1),Ref!F:G,2,0)&amp;"-"&amp;MID(M81,FIND("-",M81,1)+2,99),VLOOKUP(MID(F81,3,4),Ref!F:G,2,0)),"")</f>
        <v>Avure-AM Service/Svc Cont</v>
      </c>
      <c r="H81" s="32">
        <f t="shared" si="191"/>
        <v>112400</v>
      </c>
      <c r="I81" s="34"/>
      <c r="J81" s="34"/>
      <c r="K81" s="34"/>
      <c r="L81" s="32" t="str">
        <f>IFERROR(VLOOKUP(LEFT($F81,2),'ALL-Unit Code 4'!$W:$W,1,0),IFERROR(VLOOKUP(VALUE(RIGHT(H81,3)),Ref!I:J,2,0),VLOOKUP($D$1,Sites!$A:$B,2,0)))</f>
        <v>AV</v>
      </c>
      <c r="M81" s="32" t="str">
        <f>VLOOKUP(H81,'ALL-Chart of Accounts'!$E:$F,2,0)</f>
        <v>Accounts Receivable - System</v>
      </c>
      <c r="N81" s="34"/>
      <c r="O81" s="34"/>
      <c r="P81" s="34"/>
      <c r="Q81" s="34"/>
      <c r="R81" s="34"/>
      <c r="S81" s="34"/>
      <c r="T81" s="37">
        <v>418000</v>
      </c>
      <c r="U81" s="32" t="str">
        <f t="shared" si="192"/>
        <v/>
      </c>
      <c r="V81" s="34"/>
      <c r="W81" s="34"/>
      <c r="X81" s="32" t="str">
        <f t="shared" si="193"/>
        <v>AV</v>
      </c>
      <c r="Y81" s="32" t="str">
        <f>VLOOKUP(T81,'ALL-Chart of Accounts'!$E:$F,2,0)</f>
        <v>Aftermarket Sales - Service (80SVCAFT)</v>
      </c>
      <c r="Z81" s="32">
        <f t="shared" si="194"/>
        <v>418000</v>
      </c>
      <c r="AA81" s="32" t="str">
        <f t="shared" si="195"/>
        <v/>
      </c>
      <c r="AB81" s="32">
        <f t="shared" si="196"/>
        <v>9999</v>
      </c>
      <c r="AC81" s="34"/>
      <c r="AD81" s="32" t="str">
        <f t="shared" si="197"/>
        <v>AV</v>
      </c>
      <c r="AE81" s="32" t="str">
        <f>VLOOKUP(Z81,'ALL-Chart of Accounts'!$E:$F,2,0)</f>
        <v>Aftermarket Sales - Service (80SVCAFT)</v>
      </c>
      <c r="AF81" s="34"/>
      <c r="AG81" s="34"/>
      <c r="AH81" s="34"/>
      <c r="AI81" s="34"/>
      <c r="AJ81" s="34"/>
      <c r="AK81" s="34"/>
      <c r="AL81" s="32">
        <f t="shared" si="198"/>
        <v>418000</v>
      </c>
      <c r="AM81" s="32" t="str">
        <f t="shared" si="199"/>
        <v/>
      </c>
      <c r="AN81" s="32" t="str">
        <f t="shared" si="200"/>
        <v/>
      </c>
      <c r="AO81" s="34"/>
      <c r="AP81" s="32" t="str">
        <f t="shared" si="201"/>
        <v>AV</v>
      </c>
      <c r="AQ81" s="32" t="str">
        <f>VLOOKUP(AL81,'ALL-Chart of Accounts'!$E:$F,2,0)</f>
        <v>Aftermarket Sales - Service (80SVCAFT)</v>
      </c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  <c r="BR81" s="34"/>
      <c r="BS81" s="34"/>
      <c r="BT81" s="34"/>
      <c r="BU81" s="34"/>
      <c r="BV81" s="34"/>
      <c r="BW81" s="34"/>
      <c r="BX81" s="34"/>
      <c r="BY81" s="34"/>
      <c r="BZ81" s="34"/>
      <c r="CA81" s="34"/>
      <c r="CB81" s="32">
        <f t="shared" si="11"/>
        <v>518010</v>
      </c>
      <c r="CC81" s="32" t="str">
        <f t="shared" si="202"/>
        <v/>
      </c>
      <c r="CD81" s="34"/>
      <c r="CE81" s="34"/>
      <c r="CF81" s="32" t="str">
        <f t="shared" si="203"/>
        <v>AV</v>
      </c>
      <c r="CG81" s="32" t="str">
        <f>VLOOKUP(CB81,'ALL-Chart of Accounts'!$E:$F,2,0)</f>
        <v>AM COS - Service (83SVCAFT) - Material</v>
      </c>
      <c r="CH81" s="32">
        <f t="shared" si="204"/>
        <v>518020</v>
      </c>
      <c r="CI81" s="32" t="str">
        <f t="shared" si="205"/>
        <v/>
      </c>
      <c r="CJ81" s="34"/>
      <c r="CK81" s="34"/>
      <c r="CL81" s="32" t="str">
        <f t="shared" si="206"/>
        <v>AV</v>
      </c>
      <c r="CM81" s="32" t="str">
        <f>VLOOKUP(CH81,'ALL-Chart of Accounts'!$E:$F,2,0)</f>
        <v>AM COS - Service (83SVCAFT) - Labor</v>
      </c>
      <c r="CN81" s="32">
        <f t="shared" si="207"/>
        <v>518030</v>
      </c>
      <c r="CO81" s="32" t="str">
        <f t="shared" si="208"/>
        <v/>
      </c>
      <c r="CP81" s="34"/>
      <c r="CQ81" s="34"/>
      <c r="CR81" s="32" t="str">
        <f t="shared" si="209"/>
        <v>AV</v>
      </c>
      <c r="CS81" s="32" t="str">
        <f>VLOOKUP(CN81,'ALL-Chart of Accounts'!$E:$F,2,0)</f>
        <v>AM COS - Service (83SVCAFT) - Fixed OH</v>
      </c>
      <c r="CT81" s="32">
        <f t="shared" si="210"/>
        <v>518040</v>
      </c>
      <c r="CU81" s="32" t="str">
        <f t="shared" si="211"/>
        <v/>
      </c>
      <c r="CV81" s="34"/>
      <c r="CW81" s="34"/>
      <c r="CX81" s="32" t="str">
        <f t="shared" si="212"/>
        <v>AV</v>
      </c>
      <c r="CY81" s="32" t="str">
        <f>VLOOKUP(CT81,'ALL-Chart of Accounts'!$E:$F,2,0)</f>
        <v>AM COS - Service (83SVCAFT) - Var OH</v>
      </c>
      <c r="CZ81" s="32">
        <f t="shared" si="213"/>
        <v>518050</v>
      </c>
      <c r="DA81" s="32" t="str">
        <f t="shared" si="214"/>
        <v/>
      </c>
      <c r="DB81" s="34"/>
      <c r="DC81" s="34"/>
      <c r="DD81" s="32" t="str">
        <f t="shared" si="215"/>
        <v>AV</v>
      </c>
      <c r="DE81" s="32" t="str">
        <f>VLOOKUP(CZ81,'ALL-Chart of Accounts'!$E:$F,2,0)</f>
        <v>AM COS - Service (83SVCAFT) - Outside</v>
      </c>
      <c r="DF81" s="34"/>
      <c r="DG81" s="34"/>
      <c r="DH81" s="34"/>
      <c r="DI81" s="34"/>
      <c r="DJ81" s="34"/>
      <c r="DK81" s="34"/>
      <c r="DL81" s="34"/>
      <c r="DM81" s="34"/>
      <c r="DN81" s="34"/>
      <c r="DO81" s="34"/>
      <c r="DP81" s="34"/>
      <c r="DQ81" s="34"/>
      <c r="DR81" s="34"/>
      <c r="DS81" s="34"/>
      <c r="DT81" s="34"/>
      <c r="DU81" s="34"/>
      <c r="DV81" s="34"/>
      <c r="DW81" s="34"/>
      <c r="DX81" s="34"/>
      <c r="DY81" s="34"/>
      <c r="DZ81" s="34"/>
      <c r="EA81" s="34"/>
      <c r="EB81" s="34"/>
      <c r="EC81" s="34"/>
      <c r="ED81" s="34"/>
      <c r="EE81" s="34"/>
      <c r="EF81" s="34"/>
      <c r="EG81" s="34"/>
      <c r="EH81" s="34"/>
      <c r="EI81" s="34"/>
    </row>
    <row r="82" spans="3:139" x14ac:dyDescent="0.35">
      <c r="C82" s="47">
        <v>43485</v>
      </c>
      <c r="D82" s="46" t="s">
        <v>11994</v>
      </c>
      <c r="E82" s="22" t="str">
        <f t="shared" si="190"/>
        <v>External</v>
      </c>
      <c r="F82" s="34" t="s">
        <v>11998</v>
      </c>
      <c r="G82" s="34" t="str">
        <f>IF(E82="IC Alloc","IC Allocation"&amp;"-"&amp;MID(M82,FIND("-",M82,1)+2,99),VLOOKUP(L82,'ALL-Unit Code 4'!W:AA,4,0))&amp;IFERROR("-"&amp;IF(E82="Intercompany",VLOOKUP(MID(F82,3,1),Ref!F:G,2,0)&amp;"-"&amp;MID(M82,FIND("-",M82,1)+2,99),VLOOKUP(MID(F82,3,4),Ref!F:G,2,0)),"")</f>
        <v>B&amp;B Systems-AM Service/Svc Cont</v>
      </c>
      <c r="H82" s="32">
        <f t="shared" si="191"/>
        <v>112400</v>
      </c>
      <c r="I82" s="34"/>
      <c r="J82" s="34"/>
      <c r="K82" s="34"/>
      <c r="L82" s="32" t="str">
        <f>IFERROR(VLOOKUP(LEFT($F82,2),'ALL-Unit Code 4'!$W:$W,1,0),IFERROR(VLOOKUP(VALUE(RIGHT(H82,3)),Ref!I:J,2,0),VLOOKUP($D$1,Sites!$A:$B,2,0)))</f>
        <v>BB</v>
      </c>
      <c r="M82" s="32" t="str">
        <f>VLOOKUP(H82,'ALL-Chart of Accounts'!$E:$F,2,0)</f>
        <v>Accounts Receivable - System</v>
      </c>
      <c r="N82" s="34"/>
      <c r="O82" s="34"/>
      <c r="P82" s="34"/>
      <c r="Q82" s="34"/>
      <c r="R82" s="34"/>
      <c r="S82" s="34"/>
      <c r="T82" s="37">
        <v>418000</v>
      </c>
      <c r="U82" s="32" t="str">
        <f t="shared" si="192"/>
        <v/>
      </c>
      <c r="V82" s="34"/>
      <c r="W82" s="34"/>
      <c r="X82" s="32" t="str">
        <f t="shared" si="193"/>
        <v>BB</v>
      </c>
      <c r="Y82" s="32" t="str">
        <f>VLOOKUP(T82,'ALL-Chart of Accounts'!$E:$F,2,0)</f>
        <v>Aftermarket Sales - Service (80SVCAFT)</v>
      </c>
      <c r="Z82" s="32">
        <f t="shared" si="194"/>
        <v>418000</v>
      </c>
      <c r="AA82" s="32" t="str">
        <f t="shared" si="195"/>
        <v/>
      </c>
      <c r="AB82" s="32">
        <f t="shared" si="196"/>
        <v>9999</v>
      </c>
      <c r="AC82" s="34"/>
      <c r="AD82" s="32" t="str">
        <f t="shared" si="197"/>
        <v>BB</v>
      </c>
      <c r="AE82" s="32" t="str">
        <f>VLOOKUP(Z82,'ALL-Chart of Accounts'!$E:$F,2,0)</f>
        <v>Aftermarket Sales - Service (80SVCAFT)</v>
      </c>
      <c r="AF82" s="34"/>
      <c r="AG82" s="34"/>
      <c r="AH82" s="34"/>
      <c r="AI82" s="34"/>
      <c r="AJ82" s="34"/>
      <c r="AK82" s="34"/>
      <c r="AL82" s="32">
        <f t="shared" si="198"/>
        <v>418000</v>
      </c>
      <c r="AM82" s="32" t="str">
        <f t="shared" si="199"/>
        <v/>
      </c>
      <c r="AN82" s="32" t="str">
        <f t="shared" si="200"/>
        <v/>
      </c>
      <c r="AO82" s="34"/>
      <c r="AP82" s="32" t="str">
        <f t="shared" si="201"/>
        <v>BB</v>
      </c>
      <c r="AQ82" s="32" t="str">
        <f>VLOOKUP(AL82,'ALL-Chart of Accounts'!$E:$F,2,0)</f>
        <v>Aftermarket Sales - Service (80SVCAFT)</v>
      </c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  <c r="BT82" s="34"/>
      <c r="BU82" s="34"/>
      <c r="BV82" s="34"/>
      <c r="BW82" s="34"/>
      <c r="BX82" s="34"/>
      <c r="BY82" s="34"/>
      <c r="BZ82" s="34"/>
      <c r="CA82" s="34"/>
      <c r="CB82" s="32">
        <f t="shared" si="11"/>
        <v>518010</v>
      </c>
      <c r="CC82" s="32" t="str">
        <f t="shared" si="202"/>
        <v/>
      </c>
      <c r="CD82" s="34"/>
      <c r="CE82" s="34"/>
      <c r="CF82" s="32" t="str">
        <f t="shared" si="203"/>
        <v>BB</v>
      </c>
      <c r="CG82" s="32" t="str">
        <f>VLOOKUP(CB82,'ALL-Chart of Accounts'!$E:$F,2,0)</f>
        <v>AM COS - Service (83SVCAFT) - Material</v>
      </c>
      <c r="CH82" s="32">
        <f t="shared" si="204"/>
        <v>518020</v>
      </c>
      <c r="CI82" s="32" t="str">
        <f t="shared" si="205"/>
        <v/>
      </c>
      <c r="CJ82" s="34"/>
      <c r="CK82" s="34"/>
      <c r="CL82" s="32" t="str">
        <f t="shared" si="206"/>
        <v>BB</v>
      </c>
      <c r="CM82" s="32" t="str">
        <f>VLOOKUP(CH82,'ALL-Chart of Accounts'!$E:$F,2,0)</f>
        <v>AM COS - Service (83SVCAFT) - Labor</v>
      </c>
      <c r="CN82" s="32">
        <f t="shared" si="207"/>
        <v>518030</v>
      </c>
      <c r="CO82" s="32" t="str">
        <f t="shared" si="208"/>
        <v/>
      </c>
      <c r="CP82" s="34"/>
      <c r="CQ82" s="34"/>
      <c r="CR82" s="32" t="str">
        <f t="shared" si="209"/>
        <v>BB</v>
      </c>
      <c r="CS82" s="32" t="str">
        <f>VLOOKUP(CN82,'ALL-Chart of Accounts'!$E:$F,2,0)</f>
        <v>AM COS - Service (83SVCAFT) - Fixed OH</v>
      </c>
      <c r="CT82" s="32">
        <f t="shared" si="210"/>
        <v>518040</v>
      </c>
      <c r="CU82" s="32" t="str">
        <f t="shared" si="211"/>
        <v/>
      </c>
      <c r="CV82" s="34"/>
      <c r="CW82" s="34"/>
      <c r="CX82" s="32" t="str">
        <f t="shared" si="212"/>
        <v>BB</v>
      </c>
      <c r="CY82" s="32" t="str">
        <f>VLOOKUP(CT82,'ALL-Chart of Accounts'!$E:$F,2,0)</f>
        <v>AM COS - Service (83SVCAFT) - Var OH</v>
      </c>
      <c r="CZ82" s="32">
        <f t="shared" si="213"/>
        <v>518050</v>
      </c>
      <c r="DA82" s="32" t="str">
        <f t="shared" si="214"/>
        <v/>
      </c>
      <c r="DB82" s="34"/>
      <c r="DC82" s="34"/>
      <c r="DD82" s="32" t="str">
        <f t="shared" si="215"/>
        <v>BB</v>
      </c>
      <c r="DE82" s="32" t="str">
        <f>VLOOKUP(CZ82,'ALL-Chart of Accounts'!$E:$F,2,0)</f>
        <v>AM COS - Service (83SVCAFT) - Outside</v>
      </c>
      <c r="DF82" s="34"/>
      <c r="DG82" s="34"/>
      <c r="DH82" s="34"/>
      <c r="DI82" s="34"/>
      <c r="DJ82" s="34"/>
      <c r="DK82" s="34"/>
      <c r="DL82" s="34"/>
      <c r="DM82" s="34"/>
      <c r="DN82" s="34"/>
      <c r="DO82" s="34"/>
      <c r="DP82" s="34"/>
      <c r="DQ82" s="34"/>
      <c r="DR82" s="34"/>
      <c r="DS82" s="34"/>
      <c r="DT82" s="34"/>
      <c r="DU82" s="34"/>
      <c r="DV82" s="34"/>
      <c r="DW82" s="34"/>
      <c r="DX82" s="34"/>
      <c r="DY82" s="34"/>
      <c r="DZ82" s="34"/>
      <c r="EA82" s="34"/>
      <c r="EB82" s="34"/>
      <c r="EC82" s="34"/>
      <c r="ED82" s="34"/>
      <c r="EE82" s="34"/>
      <c r="EF82" s="34"/>
      <c r="EG82" s="34"/>
      <c r="EH82" s="34"/>
      <c r="EI82" s="34"/>
    </row>
    <row r="83" spans="3:139" x14ac:dyDescent="0.35">
      <c r="C83" s="47">
        <v>43485</v>
      </c>
      <c r="D83" s="46" t="s">
        <v>11994</v>
      </c>
      <c r="E83" s="22" t="str">
        <f t="shared" si="190"/>
        <v>External</v>
      </c>
      <c r="F83" s="34" t="s">
        <v>11990</v>
      </c>
      <c r="G83" s="34" t="str">
        <f>IF(E83="IC Alloc","IC Allocation"&amp;"-"&amp;MID(M83,FIND("-",M83,1)+2,99),VLOOKUP(L83,'ALL-Unit Code 4'!W:AA,4,0))&amp;IFERROR("-"&amp;IF(E83="Intercompany",VLOOKUP(MID(F83,3,1),Ref!F:G,2,0)&amp;"-"&amp;MID(M83,FIND("-",M83,1)+2,99),VLOOKUP(MID(F83,3,4),Ref!F:G,2,0)),"")</f>
        <v>Canning-AM Service/Svc Cont</v>
      </c>
      <c r="H83" s="32">
        <f t="shared" si="191"/>
        <v>112400</v>
      </c>
      <c r="I83" s="34"/>
      <c r="J83" s="34"/>
      <c r="K83" s="34"/>
      <c r="L83" s="32" t="str">
        <f>IFERROR(VLOOKUP(LEFT($F83,2),'ALL-Unit Code 4'!$W:$W,1,0),IFERROR(VLOOKUP(VALUE(RIGHT(H83,3)),Ref!I:J,2,0),VLOOKUP($D$1,Sites!$A:$B,2,0)))</f>
        <v>CN</v>
      </c>
      <c r="M83" s="32" t="str">
        <f>VLOOKUP(H83,'ALL-Chart of Accounts'!$E:$F,2,0)</f>
        <v>Accounts Receivable - System</v>
      </c>
      <c r="N83" s="34"/>
      <c r="O83" s="34"/>
      <c r="P83" s="34"/>
      <c r="Q83" s="34"/>
      <c r="R83" s="34"/>
      <c r="S83" s="34"/>
      <c r="T83" s="37">
        <v>418000</v>
      </c>
      <c r="U83" s="32" t="str">
        <f t="shared" si="192"/>
        <v/>
      </c>
      <c r="V83" s="34"/>
      <c r="W83" s="34"/>
      <c r="X83" s="32" t="str">
        <f t="shared" si="193"/>
        <v>CN</v>
      </c>
      <c r="Y83" s="32" t="str">
        <f>VLOOKUP(T83,'ALL-Chart of Accounts'!$E:$F,2,0)</f>
        <v>Aftermarket Sales - Service (80SVCAFT)</v>
      </c>
      <c r="Z83" s="32">
        <f t="shared" si="194"/>
        <v>418000</v>
      </c>
      <c r="AA83" s="32" t="str">
        <f t="shared" si="195"/>
        <v/>
      </c>
      <c r="AB83" s="32">
        <f t="shared" si="196"/>
        <v>9999</v>
      </c>
      <c r="AC83" s="34"/>
      <c r="AD83" s="32" t="str">
        <f t="shared" si="197"/>
        <v>CN</v>
      </c>
      <c r="AE83" s="32" t="str">
        <f>VLOOKUP(Z83,'ALL-Chart of Accounts'!$E:$F,2,0)</f>
        <v>Aftermarket Sales - Service (80SVCAFT)</v>
      </c>
      <c r="AF83" s="34"/>
      <c r="AG83" s="34"/>
      <c r="AH83" s="34"/>
      <c r="AI83" s="34"/>
      <c r="AJ83" s="34"/>
      <c r="AK83" s="34"/>
      <c r="AL83" s="32">
        <f t="shared" si="198"/>
        <v>418000</v>
      </c>
      <c r="AM83" s="32" t="str">
        <f t="shared" si="199"/>
        <v/>
      </c>
      <c r="AN83" s="32" t="str">
        <f t="shared" si="200"/>
        <v/>
      </c>
      <c r="AO83" s="34"/>
      <c r="AP83" s="32" t="str">
        <f t="shared" si="201"/>
        <v>CN</v>
      </c>
      <c r="AQ83" s="32" t="str">
        <f>VLOOKUP(AL83,'ALL-Chart of Accounts'!$E:$F,2,0)</f>
        <v>Aftermarket Sales - Service (80SVCAFT)</v>
      </c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  <c r="BY83" s="34"/>
      <c r="BZ83" s="34"/>
      <c r="CA83" s="34"/>
      <c r="CB83" s="32">
        <f t="shared" si="11"/>
        <v>518010</v>
      </c>
      <c r="CC83" s="32" t="str">
        <f t="shared" si="202"/>
        <v/>
      </c>
      <c r="CD83" s="34"/>
      <c r="CE83" s="34"/>
      <c r="CF83" s="32" t="str">
        <f t="shared" si="203"/>
        <v>CN</v>
      </c>
      <c r="CG83" s="32" t="str">
        <f>VLOOKUP(CB83,'ALL-Chart of Accounts'!$E:$F,2,0)</f>
        <v>AM COS - Service (83SVCAFT) - Material</v>
      </c>
      <c r="CH83" s="32">
        <f t="shared" si="204"/>
        <v>518020</v>
      </c>
      <c r="CI83" s="32" t="str">
        <f t="shared" si="205"/>
        <v/>
      </c>
      <c r="CJ83" s="34"/>
      <c r="CK83" s="34"/>
      <c r="CL83" s="32" t="str">
        <f t="shared" si="206"/>
        <v>CN</v>
      </c>
      <c r="CM83" s="32" t="str">
        <f>VLOOKUP(CH83,'ALL-Chart of Accounts'!$E:$F,2,0)</f>
        <v>AM COS - Service (83SVCAFT) - Labor</v>
      </c>
      <c r="CN83" s="32">
        <f t="shared" si="207"/>
        <v>518030</v>
      </c>
      <c r="CO83" s="32" t="str">
        <f t="shared" si="208"/>
        <v/>
      </c>
      <c r="CP83" s="34"/>
      <c r="CQ83" s="34"/>
      <c r="CR83" s="32" t="str">
        <f t="shared" si="209"/>
        <v>CN</v>
      </c>
      <c r="CS83" s="32" t="str">
        <f>VLOOKUP(CN83,'ALL-Chart of Accounts'!$E:$F,2,0)</f>
        <v>AM COS - Service (83SVCAFT) - Fixed OH</v>
      </c>
      <c r="CT83" s="32">
        <f t="shared" si="210"/>
        <v>518040</v>
      </c>
      <c r="CU83" s="32" t="str">
        <f t="shared" si="211"/>
        <v/>
      </c>
      <c r="CV83" s="34"/>
      <c r="CW83" s="34"/>
      <c r="CX83" s="32" t="str">
        <f t="shared" si="212"/>
        <v>CN</v>
      </c>
      <c r="CY83" s="32" t="str">
        <f>VLOOKUP(CT83,'ALL-Chart of Accounts'!$E:$F,2,0)</f>
        <v>AM COS - Service (83SVCAFT) - Var OH</v>
      </c>
      <c r="CZ83" s="32">
        <f t="shared" si="213"/>
        <v>518050</v>
      </c>
      <c r="DA83" s="32" t="str">
        <f t="shared" si="214"/>
        <v/>
      </c>
      <c r="DB83" s="34"/>
      <c r="DC83" s="34"/>
      <c r="DD83" s="32" t="str">
        <f t="shared" si="215"/>
        <v>CN</v>
      </c>
      <c r="DE83" s="32" t="str">
        <f>VLOOKUP(CZ83,'ALL-Chart of Accounts'!$E:$F,2,0)</f>
        <v>AM COS - Service (83SVCAFT) - Outside</v>
      </c>
      <c r="DF83" s="34"/>
      <c r="DG83" s="34"/>
      <c r="DH83" s="34"/>
      <c r="DI83" s="34"/>
      <c r="DJ83" s="34"/>
      <c r="DK83" s="34"/>
      <c r="DL83" s="34"/>
      <c r="DM83" s="34"/>
      <c r="DN83" s="34"/>
      <c r="DO83" s="34"/>
      <c r="DP83" s="34"/>
      <c r="DQ83" s="34"/>
      <c r="DR83" s="34"/>
      <c r="DS83" s="34"/>
      <c r="DT83" s="34"/>
      <c r="DU83" s="34"/>
      <c r="DV83" s="34"/>
      <c r="DW83" s="34"/>
      <c r="DX83" s="34"/>
      <c r="DY83" s="34"/>
      <c r="DZ83" s="34"/>
      <c r="EA83" s="34"/>
      <c r="EB83" s="34"/>
      <c r="EC83" s="34"/>
      <c r="ED83" s="34"/>
      <c r="EE83" s="34"/>
      <c r="EF83" s="34"/>
      <c r="EG83" s="34"/>
      <c r="EH83" s="34"/>
      <c r="EI83" s="34"/>
    </row>
    <row r="84" spans="3:139" x14ac:dyDescent="0.35">
      <c r="C84" s="47">
        <v>43485</v>
      </c>
      <c r="D84" s="46" t="s">
        <v>11994</v>
      </c>
      <c r="E84" s="22" t="str">
        <f t="shared" si="190"/>
        <v>External</v>
      </c>
      <c r="F84" s="34" t="s">
        <v>12000</v>
      </c>
      <c r="G84" s="34" t="str">
        <f>IF(E84="IC Alloc","IC Allocation"&amp;"-"&amp;MID(M84,FIND("-",M84,1)+2,99),VLOOKUP(L84,'ALL-Unit Code 4'!W:AA,4,0))&amp;IFERROR("-"&amp;IF(E84="Intercompany",VLOOKUP(MID(F84,3,1),Ref!F:G,2,0)&amp;"-"&amp;MID(M84,FIND("-",M84,1)+2,99),VLOOKUP(MID(F84,3,4),Ref!F:G,2,0)),"")</f>
        <v>ESS &amp; Aseptic-AM Service/Svc Cont</v>
      </c>
      <c r="H84" s="32">
        <f t="shared" si="191"/>
        <v>112400</v>
      </c>
      <c r="I84" s="34"/>
      <c r="J84" s="34"/>
      <c r="K84" s="34"/>
      <c r="L84" s="32" t="str">
        <f>IFERROR(VLOOKUP(LEFT($F84,2),'ALL-Unit Code 4'!$W:$W,1,0),IFERROR(VLOOKUP(VALUE(RIGHT(H84,3)),Ref!I:J,2,0),VLOOKUP($D$1,Sites!$A:$B,2,0)))</f>
        <v>EA</v>
      </c>
      <c r="M84" s="32" t="str">
        <f>VLOOKUP(H84,'ALL-Chart of Accounts'!$E:$F,2,0)</f>
        <v>Accounts Receivable - System</v>
      </c>
      <c r="N84" s="34"/>
      <c r="O84" s="34"/>
      <c r="P84" s="34"/>
      <c r="Q84" s="34"/>
      <c r="R84" s="34"/>
      <c r="S84" s="34"/>
      <c r="T84" s="37">
        <v>418000</v>
      </c>
      <c r="U84" s="32" t="str">
        <f t="shared" si="192"/>
        <v/>
      </c>
      <c r="V84" s="34"/>
      <c r="W84" s="34"/>
      <c r="X84" s="32" t="str">
        <f t="shared" si="193"/>
        <v>EA</v>
      </c>
      <c r="Y84" s="32" t="str">
        <f>VLOOKUP(T84,'ALL-Chart of Accounts'!$E:$F,2,0)</f>
        <v>Aftermarket Sales - Service (80SVCAFT)</v>
      </c>
      <c r="Z84" s="32">
        <f t="shared" si="194"/>
        <v>418000</v>
      </c>
      <c r="AA84" s="32" t="str">
        <f t="shared" si="195"/>
        <v/>
      </c>
      <c r="AB84" s="32">
        <f t="shared" si="196"/>
        <v>9999</v>
      </c>
      <c r="AC84" s="34"/>
      <c r="AD84" s="32" t="str">
        <f t="shared" si="197"/>
        <v>EA</v>
      </c>
      <c r="AE84" s="32" t="str">
        <f>VLOOKUP(Z84,'ALL-Chart of Accounts'!$E:$F,2,0)</f>
        <v>Aftermarket Sales - Service (80SVCAFT)</v>
      </c>
      <c r="AF84" s="34"/>
      <c r="AG84" s="34"/>
      <c r="AH84" s="34"/>
      <c r="AI84" s="34"/>
      <c r="AJ84" s="34"/>
      <c r="AK84" s="34"/>
      <c r="AL84" s="32">
        <f t="shared" si="198"/>
        <v>418000</v>
      </c>
      <c r="AM84" s="32" t="str">
        <f t="shared" si="199"/>
        <v/>
      </c>
      <c r="AN84" s="32" t="str">
        <f t="shared" si="200"/>
        <v/>
      </c>
      <c r="AO84" s="34"/>
      <c r="AP84" s="32" t="str">
        <f t="shared" si="201"/>
        <v>EA</v>
      </c>
      <c r="AQ84" s="32" t="str">
        <f>VLOOKUP(AL84,'ALL-Chart of Accounts'!$E:$F,2,0)</f>
        <v>Aftermarket Sales - Service (80SVCAFT)</v>
      </c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2">
        <f t="shared" si="11"/>
        <v>518010</v>
      </c>
      <c r="CC84" s="32" t="str">
        <f t="shared" si="202"/>
        <v/>
      </c>
      <c r="CD84" s="34"/>
      <c r="CE84" s="34"/>
      <c r="CF84" s="32" t="str">
        <f t="shared" si="203"/>
        <v>EA</v>
      </c>
      <c r="CG84" s="32" t="str">
        <f>VLOOKUP(CB84,'ALL-Chart of Accounts'!$E:$F,2,0)</f>
        <v>AM COS - Service (83SVCAFT) - Material</v>
      </c>
      <c r="CH84" s="32">
        <f t="shared" si="204"/>
        <v>518020</v>
      </c>
      <c r="CI84" s="32" t="str">
        <f t="shared" si="205"/>
        <v/>
      </c>
      <c r="CJ84" s="34"/>
      <c r="CK84" s="34"/>
      <c r="CL84" s="32" t="str">
        <f t="shared" si="206"/>
        <v>EA</v>
      </c>
      <c r="CM84" s="32" t="str">
        <f>VLOOKUP(CH84,'ALL-Chart of Accounts'!$E:$F,2,0)</f>
        <v>AM COS - Service (83SVCAFT) - Labor</v>
      </c>
      <c r="CN84" s="32">
        <f t="shared" si="207"/>
        <v>518030</v>
      </c>
      <c r="CO84" s="32" t="str">
        <f t="shared" si="208"/>
        <v/>
      </c>
      <c r="CP84" s="34"/>
      <c r="CQ84" s="34"/>
      <c r="CR84" s="32" t="str">
        <f t="shared" si="209"/>
        <v>EA</v>
      </c>
      <c r="CS84" s="32" t="str">
        <f>VLOOKUP(CN84,'ALL-Chart of Accounts'!$E:$F,2,0)</f>
        <v>AM COS - Service (83SVCAFT) - Fixed OH</v>
      </c>
      <c r="CT84" s="32">
        <f t="shared" si="210"/>
        <v>518040</v>
      </c>
      <c r="CU84" s="32" t="str">
        <f t="shared" si="211"/>
        <v/>
      </c>
      <c r="CV84" s="34"/>
      <c r="CW84" s="34"/>
      <c r="CX84" s="32" t="str">
        <f t="shared" si="212"/>
        <v>EA</v>
      </c>
      <c r="CY84" s="32" t="str">
        <f>VLOOKUP(CT84,'ALL-Chart of Accounts'!$E:$F,2,0)</f>
        <v>AM COS - Service (83SVCAFT) - Var OH</v>
      </c>
      <c r="CZ84" s="32">
        <f t="shared" si="213"/>
        <v>518050</v>
      </c>
      <c r="DA84" s="32" t="str">
        <f t="shared" si="214"/>
        <v/>
      </c>
      <c r="DB84" s="34"/>
      <c r="DC84" s="34"/>
      <c r="DD84" s="32" t="str">
        <f t="shared" si="215"/>
        <v>EA</v>
      </c>
      <c r="DE84" s="32" t="str">
        <f>VLOOKUP(CZ84,'ALL-Chart of Accounts'!$E:$F,2,0)</f>
        <v>AM COS - Service (83SVCAFT) - Outside</v>
      </c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  <c r="DS84" s="34"/>
      <c r="DT84" s="34"/>
      <c r="DU84" s="34"/>
      <c r="DV84" s="34"/>
      <c r="DW84" s="34"/>
      <c r="DX84" s="34"/>
      <c r="DY84" s="34"/>
      <c r="DZ84" s="34"/>
      <c r="EA84" s="34"/>
      <c r="EB84" s="34"/>
      <c r="EC84" s="34"/>
      <c r="ED84" s="34"/>
      <c r="EE84" s="34"/>
      <c r="EF84" s="34"/>
      <c r="EG84" s="34"/>
      <c r="EH84" s="34"/>
      <c r="EI84" s="34"/>
    </row>
    <row r="85" spans="3:139" x14ac:dyDescent="0.35">
      <c r="C85" s="47">
        <v>43485</v>
      </c>
      <c r="D85" s="46" t="s">
        <v>11994</v>
      </c>
      <c r="E85" s="22" t="str">
        <f t="shared" si="190"/>
        <v>External</v>
      </c>
      <c r="F85" s="34" t="s">
        <v>11999</v>
      </c>
      <c r="G85" s="34" t="str">
        <f>IF(E85="IC Alloc","IC Allocation"&amp;"-"&amp;MID(M85,FIND("-",M85,1)+2,99),VLOOKUP(L85,'ALL-Unit Code 4'!W:AA,4,0))&amp;IFERROR("-"&amp;IF(E85="Intercompany",VLOOKUP(MID(F85,3,1),Ref!F:G,2,0)&amp;"-"&amp;MID(M85,FIND("-",M85,1)+2,99),VLOOKUP(MID(F85,3,4),Ref!F:G,2,0)),"")</f>
        <v>Citrus Extractors-AM Service/Svc Cont</v>
      </c>
      <c r="H85" s="32">
        <f t="shared" si="191"/>
        <v>112400</v>
      </c>
      <c r="I85" s="34"/>
      <c r="J85" s="34"/>
      <c r="K85" s="34"/>
      <c r="L85" s="32" t="str">
        <f>IFERROR(VLOOKUP(LEFT($F85,2),'ALL-Unit Code 4'!$W:$W,1,0),IFERROR(VLOOKUP(VALUE(RIGHT(H85,3)),Ref!I:J,2,0),VLOOKUP($D$1,Sites!$A:$B,2,0)))</f>
        <v>EX</v>
      </c>
      <c r="M85" s="32" t="str">
        <f>VLOOKUP(H85,'ALL-Chart of Accounts'!$E:$F,2,0)</f>
        <v>Accounts Receivable - System</v>
      </c>
      <c r="N85" s="34"/>
      <c r="O85" s="34"/>
      <c r="P85" s="34"/>
      <c r="Q85" s="34"/>
      <c r="R85" s="34"/>
      <c r="S85" s="34"/>
      <c r="T85" s="37">
        <v>418000</v>
      </c>
      <c r="U85" s="32" t="str">
        <f t="shared" si="192"/>
        <v/>
      </c>
      <c r="V85" s="34"/>
      <c r="W85" s="34"/>
      <c r="X85" s="32" t="str">
        <f t="shared" si="193"/>
        <v>EX</v>
      </c>
      <c r="Y85" s="32" t="str">
        <f>VLOOKUP(T85,'ALL-Chart of Accounts'!$E:$F,2,0)</f>
        <v>Aftermarket Sales - Service (80SVCAFT)</v>
      </c>
      <c r="Z85" s="32">
        <f t="shared" si="194"/>
        <v>418000</v>
      </c>
      <c r="AA85" s="32" t="str">
        <f t="shared" si="195"/>
        <v/>
      </c>
      <c r="AB85" s="32">
        <f t="shared" si="196"/>
        <v>9999</v>
      </c>
      <c r="AC85" s="34"/>
      <c r="AD85" s="32" t="str">
        <f t="shared" si="197"/>
        <v>EX</v>
      </c>
      <c r="AE85" s="32" t="str">
        <f>VLOOKUP(Z85,'ALL-Chart of Accounts'!$E:$F,2,0)</f>
        <v>Aftermarket Sales - Service (80SVCAFT)</v>
      </c>
      <c r="AF85" s="34"/>
      <c r="AG85" s="34"/>
      <c r="AH85" s="34"/>
      <c r="AI85" s="34"/>
      <c r="AJ85" s="34"/>
      <c r="AK85" s="34"/>
      <c r="AL85" s="32">
        <f t="shared" si="198"/>
        <v>418000</v>
      </c>
      <c r="AM85" s="32" t="str">
        <f t="shared" si="199"/>
        <v/>
      </c>
      <c r="AN85" s="32" t="str">
        <f t="shared" si="200"/>
        <v/>
      </c>
      <c r="AO85" s="34"/>
      <c r="AP85" s="32" t="str">
        <f t="shared" si="201"/>
        <v>EX</v>
      </c>
      <c r="AQ85" s="32" t="str">
        <f>VLOOKUP(AL85,'ALL-Chart of Accounts'!$E:$F,2,0)</f>
        <v>Aftermarket Sales - Service (80SVCAFT)</v>
      </c>
      <c r="AR85" s="34"/>
      <c r="AS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  <c r="BT85" s="34"/>
      <c r="BU85" s="34"/>
      <c r="BV85" s="34"/>
      <c r="BW85" s="34"/>
      <c r="BX85" s="34"/>
      <c r="BY85" s="34"/>
      <c r="BZ85" s="34"/>
      <c r="CA85" s="34"/>
      <c r="CB85" s="32">
        <f t="shared" si="11"/>
        <v>518010</v>
      </c>
      <c r="CC85" s="32" t="str">
        <f t="shared" si="202"/>
        <v/>
      </c>
      <c r="CD85" s="34"/>
      <c r="CE85" s="34"/>
      <c r="CF85" s="32" t="str">
        <f t="shared" si="203"/>
        <v>EX</v>
      </c>
      <c r="CG85" s="32" t="str">
        <f>VLOOKUP(CB85,'ALL-Chart of Accounts'!$E:$F,2,0)</f>
        <v>AM COS - Service (83SVCAFT) - Material</v>
      </c>
      <c r="CH85" s="32">
        <f t="shared" si="204"/>
        <v>518020</v>
      </c>
      <c r="CI85" s="32" t="str">
        <f t="shared" si="205"/>
        <v/>
      </c>
      <c r="CJ85" s="34"/>
      <c r="CK85" s="34"/>
      <c r="CL85" s="32" t="str">
        <f t="shared" si="206"/>
        <v>EX</v>
      </c>
      <c r="CM85" s="32" t="str">
        <f>VLOOKUP(CH85,'ALL-Chart of Accounts'!$E:$F,2,0)</f>
        <v>AM COS - Service (83SVCAFT) - Labor</v>
      </c>
      <c r="CN85" s="32">
        <f t="shared" si="207"/>
        <v>518030</v>
      </c>
      <c r="CO85" s="32" t="str">
        <f t="shared" si="208"/>
        <v/>
      </c>
      <c r="CP85" s="34"/>
      <c r="CQ85" s="34"/>
      <c r="CR85" s="32" t="str">
        <f t="shared" si="209"/>
        <v>EX</v>
      </c>
      <c r="CS85" s="32" t="str">
        <f>VLOOKUP(CN85,'ALL-Chart of Accounts'!$E:$F,2,0)</f>
        <v>AM COS - Service (83SVCAFT) - Fixed OH</v>
      </c>
      <c r="CT85" s="32">
        <f t="shared" si="210"/>
        <v>518040</v>
      </c>
      <c r="CU85" s="32" t="str">
        <f t="shared" si="211"/>
        <v/>
      </c>
      <c r="CV85" s="34"/>
      <c r="CW85" s="34"/>
      <c r="CX85" s="32" t="str">
        <f t="shared" si="212"/>
        <v>EX</v>
      </c>
      <c r="CY85" s="32" t="str">
        <f>VLOOKUP(CT85,'ALL-Chart of Accounts'!$E:$F,2,0)</f>
        <v>AM COS - Service (83SVCAFT) - Var OH</v>
      </c>
      <c r="CZ85" s="32">
        <f t="shared" si="213"/>
        <v>518050</v>
      </c>
      <c r="DA85" s="32" t="str">
        <f t="shared" si="214"/>
        <v/>
      </c>
      <c r="DB85" s="34"/>
      <c r="DC85" s="34"/>
      <c r="DD85" s="32" t="str">
        <f t="shared" si="215"/>
        <v>EX</v>
      </c>
      <c r="DE85" s="32" t="str">
        <f>VLOOKUP(CZ85,'ALL-Chart of Accounts'!$E:$F,2,0)</f>
        <v>AM COS - Service (83SVCAFT) - Outside</v>
      </c>
      <c r="DF85" s="34"/>
      <c r="DG85" s="34"/>
      <c r="DH85" s="34"/>
      <c r="DI85" s="34"/>
      <c r="DJ85" s="34"/>
      <c r="DK85" s="34"/>
      <c r="DL85" s="34"/>
      <c r="DM85" s="34"/>
      <c r="DN85" s="34"/>
      <c r="DO85" s="34"/>
      <c r="DP85" s="34"/>
      <c r="DQ85" s="34"/>
      <c r="DR85" s="34"/>
      <c r="DS85" s="34"/>
      <c r="DT85" s="34"/>
      <c r="DU85" s="34"/>
      <c r="DV85" s="34"/>
      <c r="DW85" s="34"/>
      <c r="DX85" s="34"/>
      <c r="DY85" s="34"/>
      <c r="DZ85" s="34"/>
      <c r="EA85" s="34"/>
      <c r="EB85" s="34"/>
      <c r="EC85" s="34"/>
      <c r="ED85" s="34"/>
      <c r="EE85" s="34"/>
      <c r="EF85" s="34"/>
      <c r="EG85" s="34"/>
      <c r="EH85" s="34"/>
      <c r="EI85" s="34"/>
    </row>
    <row r="86" spans="3:139" x14ac:dyDescent="0.35">
      <c r="C86" s="47">
        <v>43485</v>
      </c>
      <c r="D86" s="46" t="s">
        <v>11994</v>
      </c>
      <c r="E86" s="22" t="str">
        <f t="shared" si="190"/>
        <v>External</v>
      </c>
      <c r="F86" s="34" t="s">
        <v>2555</v>
      </c>
      <c r="G86" s="34" t="str">
        <f>IF(E86="IC Alloc","IC Allocation"&amp;"-"&amp;MID(M86,FIND("-",M86,1)+2,99),VLOOKUP(L86,'ALL-Unit Code 4'!W:AA,4,0))&amp;IFERROR("-"&amp;IF(E86="Intercompany",VLOOKUP(MID(F86,3,1),Ref!F:G,2,0)&amp;"-"&amp;MID(M86,FIND("-",M86,1)+2,99),VLOOKUP(MID(F86,3,4),Ref!F:G,2,0)),"")</f>
        <v>Freezing &amp; Cooking-AM Service/Svc Cont</v>
      </c>
      <c r="H86" s="32">
        <f t="shared" si="191"/>
        <v>112400</v>
      </c>
      <c r="I86" s="34"/>
      <c r="J86" s="34"/>
      <c r="K86" s="34"/>
      <c r="L86" s="32" t="str">
        <f>IFERROR(VLOOKUP(LEFT($F86,2),'ALL-Unit Code 4'!$W:$W,1,0),IFERROR(VLOOKUP(VALUE(RIGHT(H86,3)),Ref!I:J,2,0),VLOOKUP($D$1,Sites!$A:$B,2,0)))</f>
        <v>FC</v>
      </c>
      <c r="M86" s="32" t="str">
        <f>VLOOKUP(H86,'ALL-Chart of Accounts'!$E:$F,2,0)</f>
        <v>Accounts Receivable - System</v>
      </c>
      <c r="N86" s="34"/>
      <c r="O86" s="34"/>
      <c r="P86" s="34"/>
      <c r="Q86" s="34"/>
      <c r="R86" s="34"/>
      <c r="S86" s="34"/>
      <c r="T86" s="37">
        <v>418000</v>
      </c>
      <c r="U86" s="32" t="str">
        <f t="shared" si="192"/>
        <v/>
      </c>
      <c r="V86" s="34"/>
      <c r="W86" s="34"/>
      <c r="X86" s="32" t="str">
        <f t="shared" si="193"/>
        <v>FC</v>
      </c>
      <c r="Y86" s="32" t="str">
        <f>VLOOKUP(T86,'ALL-Chart of Accounts'!$E:$F,2,0)</f>
        <v>Aftermarket Sales - Service (80SVCAFT)</v>
      </c>
      <c r="Z86" s="32">
        <f t="shared" si="194"/>
        <v>418000</v>
      </c>
      <c r="AA86" s="32" t="str">
        <f t="shared" si="195"/>
        <v/>
      </c>
      <c r="AB86" s="32">
        <f t="shared" si="196"/>
        <v>9999</v>
      </c>
      <c r="AC86" s="34"/>
      <c r="AD86" s="32" t="str">
        <f t="shared" si="197"/>
        <v>FC</v>
      </c>
      <c r="AE86" s="32" t="str">
        <f>VLOOKUP(Z86,'ALL-Chart of Accounts'!$E:$F,2,0)</f>
        <v>Aftermarket Sales - Service (80SVCAFT)</v>
      </c>
      <c r="AF86" s="34"/>
      <c r="AG86" s="34"/>
      <c r="AH86" s="34"/>
      <c r="AI86" s="34"/>
      <c r="AJ86" s="34"/>
      <c r="AK86" s="34"/>
      <c r="AL86" s="32">
        <f t="shared" si="198"/>
        <v>418000</v>
      </c>
      <c r="AM86" s="32" t="str">
        <f t="shared" si="199"/>
        <v/>
      </c>
      <c r="AN86" s="32" t="str">
        <f t="shared" si="200"/>
        <v/>
      </c>
      <c r="AO86" s="34"/>
      <c r="AP86" s="32" t="str">
        <f t="shared" si="201"/>
        <v>FC</v>
      </c>
      <c r="AQ86" s="32" t="str">
        <f>VLOOKUP(AL86,'ALL-Chart of Accounts'!$E:$F,2,0)</f>
        <v>Aftermarket Sales - Service (80SVCAFT)</v>
      </c>
      <c r="AR86" s="34"/>
      <c r="AS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  <c r="BY86" s="34"/>
      <c r="BZ86" s="34"/>
      <c r="CA86" s="34"/>
      <c r="CB86" s="32">
        <f t="shared" si="11"/>
        <v>518010</v>
      </c>
      <c r="CC86" s="32" t="str">
        <f t="shared" si="202"/>
        <v/>
      </c>
      <c r="CD86" s="34"/>
      <c r="CE86" s="34"/>
      <c r="CF86" s="32" t="str">
        <f t="shared" si="203"/>
        <v>FC</v>
      </c>
      <c r="CG86" s="32" t="str">
        <f>VLOOKUP(CB86,'ALL-Chart of Accounts'!$E:$F,2,0)</f>
        <v>AM COS - Service (83SVCAFT) - Material</v>
      </c>
      <c r="CH86" s="32">
        <f t="shared" si="204"/>
        <v>518020</v>
      </c>
      <c r="CI86" s="32" t="str">
        <f t="shared" si="205"/>
        <v/>
      </c>
      <c r="CJ86" s="34"/>
      <c r="CK86" s="34"/>
      <c r="CL86" s="32" t="str">
        <f t="shared" si="206"/>
        <v>FC</v>
      </c>
      <c r="CM86" s="32" t="str">
        <f>VLOOKUP(CH86,'ALL-Chart of Accounts'!$E:$F,2,0)</f>
        <v>AM COS - Service (83SVCAFT) - Labor</v>
      </c>
      <c r="CN86" s="32">
        <f t="shared" si="207"/>
        <v>518030</v>
      </c>
      <c r="CO86" s="32" t="str">
        <f t="shared" si="208"/>
        <v/>
      </c>
      <c r="CP86" s="34"/>
      <c r="CQ86" s="34"/>
      <c r="CR86" s="32" t="str">
        <f t="shared" si="209"/>
        <v>FC</v>
      </c>
      <c r="CS86" s="32" t="str">
        <f>VLOOKUP(CN86,'ALL-Chart of Accounts'!$E:$F,2,0)</f>
        <v>AM COS - Service (83SVCAFT) - Fixed OH</v>
      </c>
      <c r="CT86" s="32">
        <f t="shared" si="210"/>
        <v>518040</v>
      </c>
      <c r="CU86" s="32" t="str">
        <f t="shared" si="211"/>
        <v/>
      </c>
      <c r="CV86" s="34"/>
      <c r="CW86" s="34"/>
      <c r="CX86" s="32" t="str">
        <f t="shared" si="212"/>
        <v>FC</v>
      </c>
      <c r="CY86" s="32" t="str">
        <f>VLOOKUP(CT86,'ALL-Chart of Accounts'!$E:$F,2,0)</f>
        <v>AM COS - Service (83SVCAFT) - Var OH</v>
      </c>
      <c r="CZ86" s="32">
        <f t="shared" si="213"/>
        <v>518050</v>
      </c>
      <c r="DA86" s="32" t="str">
        <f t="shared" si="214"/>
        <v/>
      </c>
      <c r="DB86" s="34"/>
      <c r="DC86" s="34"/>
      <c r="DD86" s="32" t="str">
        <f t="shared" si="215"/>
        <v>FC</v>
      </c>
      <c r="DE86" s="32" t="str">
        <f>VLOOKUP(CZ86,'ALL-Chart of Accounts'!$E:$F,2,0)</f>
        <v>AM COS - Service (83SVCAFT) - Outside</v>
      </c>
      <c r="DF86" s="34"/>
      <c r="DG86" s="34"/>
      <c r="DH86" s="34"/>
      <c r="DI86" s="34"/>
      <c r="DJ86" s="34"/>
      <c r="DK86" s="34"/>
      <c r="DL86" s="34"/>
      <c r="DM86" s="34"/>
      <c r="DN86" s="34"/>
      <c r="DO86" s="34"/>
      <c r="DP86" s="34"/>
      <c r="DQ86" s="34"/>
      <c r="DR86" s="34"/>
      <c r="DS86" s="34"/>
      <c r="DT86" s="34"/>
      <c r="DU86" s="34"/>
      <c r="DV86" s="34"/>
      <c r="DW86" s="34"/>
      <c r="DX86" s="34"/>
      <c r="DY86" s="34"/>
      <c r="DZ86" s="34"/>
      <c r="EA86" s="34"/>
      <c r="EB86" s="34"/>
      <c r="EC86" s="34"/>
      <c r="ED86" s="34"/>
      <c r="EE86" s="34"/>
      <c r="EF86" s="34"/>
      <c r="EG86" s="34"/>
      <c r="EH86" s="34"/>
      <c r="EI86" s="34"/>
    </row>
    <row r="87" spans="3:139" x14ac:dyDescent="0.35">
      <c r="C87" s="47">
        <v>43485</v>
      </c>
      <c r="D87" s="46" t="s">
        <v>11994</v>
      </c>
      <c r="E87" s="22" t="str">
        <f t="shared" si="190"/>
        <v>External</v>
      </c>
      <c r="F87" s="34" t="s">
        <v>12001</v>
      </c>
      <c r="G87" s="34" t="str">
        <f>IF(E87="IC Alloc","IC Allocation"&amp;"-"&amp;MID(M87,FIND("-",M87,1)+2,99),VLOOKUP(L87,'ALL-Unit Code 4'!W:AA,4,0))&amp;IFERROR("-"&amp;IF(E87="Intercompany",VLOOKUP(MID(F87,3,1),Ref!F:G,2,0)&amp;"-"&amp;MID(M87,FIND("-",M87,1)+2,99),VLOOKUP(MID(F87,3,4),Ref!F:G,2,0)),"")</f>
        <v>Fresh Produce Tech-AM Service/Svc Cont</v>
      </c>
      <c r="H87" s="32">
        <f t="shared" si="191"/>
        <v>112400</v>
      </c>
      <c r="I87" s="34"/>
      <c r="J87" s="34"/>
      <c r="K87" s="34"/>
      <c r="L87" s="32" t="str">
        <f>IFERROR(VLOOKUP(LEFT($F87,2),'ALL-Unit Code 4'!$W:$W,1,0),IFERROR(VLOOKUP(VALUE(RIGHT(H87,3)),Ref!I:J,2,0),VLOOKUP($D$1,Sites!$A:$B,2,0)))</f>
        <v>FP</v>
      </c>
      <c r="M87" s="32" t="str">
        <f>VLOOKUP(H87,'ALL-Chart of Accounts'!$E:$F,2,0)</f>
        <v>Accounts Receivable - System</v>
      </c>
      <c r="N87" s="34"/>
      <c r="O87" s="34"/>
      <c r="P87" s="34"/>
      <c r="Q87" s="34"/>
      <c r="R87" s="34"/>
      <c r="S87" s="34"/>
      <c r="T87" s="37">
        <v>418000</v>
      </c>
      <c r="U87" s="32" t="str">
        <f t="shared" si="192"/>
        <v/>
      </c>
      <c r="V87" s="34"/>
      <c r="W87" s="34"/>
      <c r="X87" s="32" t="str">
        <f t="shared" si="193"/>
        <v>FP</v>
      </c>
      <c r="Y87" s="32" t="str">
        <f>VLOOKUP(T87,'ALL-Chart of Accounts'!$E:$F,2,0)</f>
        <v>Aftermarket Sales - Service (80SVCAFT)</v>
      </c>
      <c r="Z87" s="32">
        <f t="shared" si="194"/>
        <v>418000</v>
      </c>
      <c r="AA87" s="32" t="str">
        <f t="shared" si="195"/>
        <v/>
      </c>
      <c r="AB87" s="32">
        <f t="shared" si="196"/>
        <v>9999</v>
      </c>
      <c r="AC87" s="34"/>
      <c r="AD87" s="32" t="str">
        <f t="shared" si="197"/>
        <v>FP</v>
      </c>
      <c r="AE87" s="32" t="str">
        <f>VLOOKUP(Z87,'ALL-Chart of Accounts'!$E:$F,2,0)</f>
        <v>Aftermarket Sales - Service (80SVCAFT)</v>
      </c>
      <c r="AF87" s="34"/>
      <c r="AG87" s="34"/>
      <c r="AH87" s="34"/>
      <c r="AI87" s="34"/>
      <c r="AJ87" s="34"/>
      <c r="AK87" s="34"/>
      <c r="AL87" s="32">
        <f t="shared" si="198"/>
        <v>418000</v>
      </c>
      <c r="AM87" s="32" t="str">
        <f t="shared" si="199"/>
        <v/>
      </c>
      <c r="AN87" s="32" t="str">
        <f t="shared" si="200"/>
        <v/>
      </c>
      <c r="AO87" s="34"/>
      <c r="AP87" s="32" t="str">
        <f t="shared" si="201"/>
        <v>FP</v>
      </c>
      <c r="AQ87" s="32" t="str">
        <f>VLOOKUP(AL87,'ALL-Chart of Accounts'!$E:$F,2,0)</f>
        <v>Aftermarket Sales - Service (80SVCAFT)</v>
      </c>
      <c r="AR87" s="34"/>
      <c r="AS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4"/>
      <c r="BX87" s="34"/>
      <c r="BY87" s="34"/>
      <c r="BZ87" s="34"/>
      <c r="CA87" s="34"/>
      <c r="CB87" s="32">
        <f t="shared" si="11"/>
        <v>518010</v>
      </c>
      <c r="CC87" s="32" t="str">
        <f t="shared" si="202"/>
        <v/>
      </c>
      <c r="CD87" s="34"/>
      <c r="CE87" s="34"/>
      <c r="CF87" s="32" t="str">
        <f t="shared" si="203"/>
        <v>FP</v>
      </c>
      <c r="CG87" s="32" t="str">
        <f>VLOOKUP(CB87,'ALL-Chart of Accounts'!$E:$F,2,0)</f>
        <v>AM COS - Service (83SVCAFT) - Material</v>
      </c>
      <c r="CH87" s="32">
        <f t="shared" si="204"/>
        <v>518020</v>
      </c>
      <c r="CI87" s="32" t="str">
        <f t="shared" si="205"/>
        <v/>
      </c>
      <c r="CJ87" s="34"/>
      <c r="CK87" s="34"/>
      <c r="CL87" s="32" t="str">
        <f t="shared" si="206"/>
        <v>FP</v>
      </c>
      <c r="CM87" s="32" t="str">
        <f>VLOOKUP(CH87,'ALL-Chart of Accounts'!$E:$F,2,0)</f>
        <v>AM COS - Service (83SVCAFT) - Labor</v>
      </c>
      <c r="CN87" s="32">
        <f t="shared" si="207"/>
        <v>518030</v>
      </c>
      <c r="CO87" s="32" t="str">
        <f t="shared" si="208"/>
        <v/>
      </c>
      <c r="CP87" s="34"/>
      <c r="CQ87" s="34"/>
      <c r="CR87" s="32" t="str">
        <f t="shared" si="209"/>
        <v>FP</v>
      </c>
      <c r="CS87" s="32" t="str">
        <f>VLOOKUP(CN87,'ALL-Chart of Accounts'!$E:$F,2,0)</f>
        <v>AM COS - Service (83SVCAFT) - Fixed OH</v>
      </c>
      <c r="CT87" s="32">
        <f t="shared" si="210"/>
        <v>518040</v>
      </c>
      <c r="CU87" s="32" t="str">
        <f t="shared" si="211"/>
        <v/>
      </c>
      <c r="CV87" s="34"/>
      <c r="CW87" s="34"/>
      <c r="CX87" s="32" t="str">
        <f t="shared" si="212"/>
        <v>FP</v>
      </c>
      <c r="CY87" s="32" t="str">
        <f>VLOOKUP(CT87,'ALL-Chart of Accounts'!$E:$F,2,0)</f>
        <v>AM COS - Service (83SVCAFT) - Var OH</v>
      </c>
      <c r="CZ87" s="32">
        <f t="shared" si="213"/>
        <v>518050</v>
      </c>
      <c r="DA87" s="32" t="str">
        <f t="shared" si="214"/>
        <v/>
      </c>
      <c r="DB87" s="34"/>
      <c r="DC87" s="34"/>
      <c r="DD87" s="32" t="str">
        <f t="shared" si="215"/>
        <v>FP</v>
      </c>
      <c r="DE87" s="32" t="str">
        <f>VLOOKUP(CZ87,'ALL-Chart of Accounts'!$E:$F,2,0)</f>
        <v>AM COS - Service (83SVCAFT) - Outside</v>
      </c>
      <c r="DF87" s="34"/>
      <c r="DG87" s="34"/>
      <c r="DH87" s="34"/>
      <c r="DI87" s="34"/>
      <c r="DJ87" s="34"/>
      <c r="DK87" s="34"/>
      <c r="DL87" s="34"/>
      <c r="DM87" s="34"/>
      <c r="DN87" s="34"/>
      <c r="DO87" s="34"/>
      <c r="DP87" s="34"/>
      <c r="DQ87" s="34"/>
      <c r="DR87" s="34"/>
      <c r="DS87" s="34"/>
      <c r="DT87" s="34"/>
      <c r="DU87" s="34"/>
      <c r="DV87" s="34"/>
      <c r="DW87" s="34"/>
      <c r="DX87" s="34"/>
      <c r="DY87" s="34"/>
      <c r="DZ87" s="34"/>
      <c r="EA87" s="34"/>
      <c r="EB87" s="34"/>
      <c r="EC87" s="34"/>
      <c r="ED87" s="34"/>
      <c r="EE87" s="34"/>
      <c r="EF87" s="34"/>
      <c r="EG87" s="34"/>
      <c r="EH87" s="34"/>
      <c r="EI87" s="34"/>
    </row>
    <row r="88" spans="3:139" x14ac:dyDescent="0.35">
      <c r="C88" s="47">
        <v>43485</v>
      </c>
      <c r="D88" s="46" t="s">
        <v>11994</v>
      </c>
      <c r="E88" s="22" t="str">
        <f t="shared" si="190"/>
        <v>External</v>
      </c>
      <c r="F88" s="34" t="s">
        <v>12002</v>
      </c>
      <c r="G88" s="34" t="str">
        <f>IF(E88="IC Alloc","IC Allocation"&amp;"-"&amp;MID(M88,FIND("-",M88,1)+2,99),VLOOKUP(L88,'ALL-Unit Code 4'!W:AA,4,0))&amp;IFERROR("-"&amp;IF(E88="Intercompany",VLOOKUP(MID(F88,3,1),Ref!F:G,2,0)&amp;"-"&amp;MID(M88,FIND("-",M88,1)+2,99),VLOOKUP(MID(F88,3,4),Ref!F:G,2,0)),"")</f>
        <v>Fillers &amp; Closers-AM Service/Svc Cont</v>
      </c>
      <c r="H88" s="32">
        <f t="shared" si="191"/>
        <v>112400</v>
      </c>
      <c r="I88" s="34"/>
      <c r="J88" s="34"/>
      <c r="K88" s="34"/>
      <c r="L88" s="32" t="str">
        <f>IFERROR(VLOOKUP(LEFT($F88,2),'ALL-Unit Code 4'!$W:$W,1,0),IFERROR(VLOOKUP(VALUE(RIGHT(H88,3)),Ref!I:J,2,0),VLOOKUP($D$1,Sites!$A:$B,2,0)))</f>
        <v>FS</v>
      </c>
      <c r="M88" s="32" t="str">
        <f>VLOOKUP(H88,'ALL-Chart of Accounts'!$E:$F,2,0)</f>
        <v>Accounts Receivable - System</v>
      </c>
      <c r="N88" s="34"/>
      <c r="O88" s="34"/>
      <c r="P88" s="34"/>
      <c r="Q88" s="34"/>
      <c r="R88" s="34"/>
      <c r="S88" s="34"/>
      <c r="T88" s="37">
        <v>418000</v>
      </c>
      <c r="U88" s="32" t="str">
        <f t="shared" si="192"/>
        <v/>
      </c>
      <c r="V88" s="34"/>
      <c r="W88" s="34"/>
      <c r="X88" s="32" t="str">
        <f t="shared" si="193"/>
        <v>FS</v>
      </c>
      <c r="Y88" s="32" t="str">
        <f>VLOOKUP(T88,'ALL-Chart of Accounts'!$E:$F,2,0)</f>
        <v>Aftermarket Sales - Service (80SVCAFT)</v>
      </c>
      <c r="Z88" s="32">
        <f t="shared" si="194"/>
        <v>418000</v>
      </c>
      <c r="AA88" s="32" t="str">
        <f t="shared" si="195"/>
        <v/>
      </c>
      <c r="AB88" s="32">
        <f t="shared" si="196"/>
        <v>9999</v>
      </c>
      <c r="AC88" s="34"/>
      <c r="AD88" s="32" t="str">
        <f t="shared" si="197"/>
        <v>FS</v>
      </c>
      <c r="AE88" s="32" t="str">
        <f>VLOOKUP(Z88,'ALL-Chart of Accounts'!$E:$F,2,0)</f>
        <v>Aftermarket Sales - Service (80SVCAFT)</v>
      </c>
      <c r="AF88" s="34"/>
      <c r="AG88" s="34"/>
      <c r="AH88" s="34"/>
      <c r="AI88" s="34"/>
      <c r="AJ88" s="34"/>
      <c r="AK88" s="34"/>
      <c r="AL88" s="32">
        <f t="shared" si="198"/>
        <v>418000</v>
      </c>
      <c r="AM88" s="32" t="str">
        <f t="shared" si="199"/>
        <v/>
      </c>
      <c r="AN88" s="32" t="str">
        <f t="shared" si="200"/>
        <v/>
      </c>
      <c r="AO88" s="34"/>
      <c r="AP88" s="32" t="str">
        <f t="shared" si="201"/>
        <v>FS</v>
      </c>
      <c r="AQ88" s="32" t="str">
        <f>VLOOKUP(AL88,'ALL-Chart of Accounts'!$E:$F,2,0)</f>
        <v>Aftermarket Sales - Service (80SVCAFT)</v>
      </c>
      <c r="AR88" s="34"/>
      <c r="AS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  <c r="BT88" s="34"/>
      <c r="BU88" s="34"/>
      <c r="BV88" s="34"/>
      <c r="BW88" s="34"/>
      <c r="BX88" s="34"/>
      <c r="BY88" s="34"/>
      <c r="BZ88" s="34"/>
      <c r="CA88" s="34"/>
      <c r="CB88" s="32">
        <f t="shared" si="11"/>
        <v>518010</v>
      </c>
      <c r="CC88" s="32" t="str">
        <f t="shared" si="202"/>
        <v/>
      </c>
      <c r="CD88" s="34"/>
      <c r="CE88" s="34"/>
      <c r="CF88" s="32" t="str">
        <f t="shared" si="203"/>
        <v>FS</v>
      </c>
      <c r="CG88" s="32" t="str">
        <f>VLOOKUP(CB88,'ALL-Chart of Accounts'!$E:$F,2,0)</f>
        <v>AM COS - Service (83SVCAFT) - Material</v>
      </c>
      <c r="CH88" s="32">
        <f t="shared" si="204"/>
        <v>518020</v>
      </c>
      <c r="CI88" s="32" t="str">
        <f t="shared" si="205"/>
        <v/>
      </c>
      <c r="CJ88" s="34"/>
      <c r="CK88" s="34"/>
      <c r="CL88" s="32" t="str">
        <f t="shared" si="206"/>
        <v>FS</v>
      </c>
      <c r="CM88" s="32" t="str">
        <f>VLOOKUP(CH88,'ALL-Chart of Accounts'!$E:$F,2,0)</f>
        <v>AM COS - Service (83SVCAFT) - Labor</v>
      </c>
      <c r="CN88" s="32">
        <f t="shared" si="207"/>
        <v>518030</v>
      </c>
      <c r="CO88" s="32" t="str">
        <f t="shared" si="208"/>
        <v/>
      </c>
      <c r="CP88" s="34"/>
      <c r="CQ88" s="34"/>
      <c r="CR88" s="32" t="str">
        <f t="shared" si="209"/>
        <v>FS</v>
      </c>
      <c r="CS88" s="32" t="str">
        <f>VLOOKUP(CN88,'ALL-Chart of Accounts'!$E:$F,2,0)</f>
        <v>AM COS - Service (83SVCAFT) - Fixed OH</v>
      </c>
      <c r="CT88" s="32">
        <f t="shared" si="210"/>
        <v>518040</v>
      </c>
      <c r="CU88" s="32" t="str">
        <f t="shared" si="211"/>
        <v/>
      </c>
      <c r="CV88" s="34"/>
      <c r="CW88" s="34"/>
      <c r="CX88" s="32" t="str">
        <f t="shared" si="212"/>
        <v>FS</v>
      </c>
      <c r="CY88" s="32" t="str">
        <f>VLOOKUP(CT88,'ALL-Chart of Accounts'!$E:$F,2,0)</f>
        <v>AM COS - Service (83SVCAFT) - Var OH</v>
      </c>
      <c r="CZ88" s="32">
        <f t="shared" si="213"/>
        <v>518050</v>
      </c>
      <c r="DA88" s="32" t="str">
        <f t="shared" si="214"/>
        <v/>
      </c>
      <c r="DB88" s="34"/>
      <c r="DC88" s="34"/>
      <c r="DD88" s="32" t="str">
        <f t="shared" si="215"/>
        <v>FS</v>
      </c>
      <c r="DE88" s="32" t="str">
        <f>VLOOKUP(CZ88,'ALL-Chart of Accounts'!$E:$F,2,0)</f>
        <v>AM COS - Service (83SVCAFT) - Outside</v>
      </c>
      <c r="DF88" s="34"/>
      <c r="DG88" s="34"/>
      <c r="DH88" s="34"/>
      <c r="DI88" s="34"/>
      <c r="DJ88" s="34"/>
      <c r="DK88" s="34"/>
      <c r="DL88" s="34"/>
      <c r="DM88" s="34"/>
      <c r="DN88" s="34"/>
      <c r="DO88" s="34"/>
      <c r="DP88" s="34"/>
      <c r="DQ88" s="34"/>
      <c r="DR88" s="34"/>
      <c r="DS88" s="34"/>
      <c r="DT88" s="34"/>
      <c r="DU88" s="34"/>
      <c r="DV88" s="34"/>
      <c r="DW88" s="34"/>
      <c r="DX88" s="34"/>
      <c r="DY88" s="34"/>
      <c r="DZ88" s="34"/>
      <c r="EA88" s="34"/>
      <c r="EB88" s="34"/>
      <c r="EC88" s="34"/>
      <c r="ED88" s="34"/>
      <c r="EE88" s="34"/>
      <c r="EF88" s="34"/>
      <c r="EG88" s="34"/>
      <c r="EH88" s="34"/>
      <c r="EI88" s="34"/>
    </row>
    <row r="89" spans="3:139" x14ac:dyDescent="0.35">
      <c r="C89" s="47">
        <v>43485</v>
      </c>
      <c r="D89" s="46" t="s">
        <v>11994</v>
      </c>
      <c r="E89" s="22" t="str">
        <f t="shared" si="190"/>
        <v>External</v>
      </c>
      <c r="F89" s="34" t="s">
        <v>12003</v>
      </c>
      <c r="G89" s="34" t="str">
        <f>IF(E89="IC Alloc","IC Allocation"&amp;"-"&amp;MID(M89,FIND("-",M89,1)+2,99),VLOOKUP(L89,'ALL-Unit Code 4'!W:AA,4,0))&amp;IFERROR("-"&amp;IF(E89="Intercompany",VLOOKUP(MID(F89,3,1),Ref!F:G,2,0)&amp;"-"&amp;MID(M89,FIND("-",M89,1)+2,99),VLOOKUP(MID(F89,3,4),Ref!F:G,2,0)),"")</f>
        <v>Hydro-AM Service/Svc Cont</v>
      </c>
      <c r="H89" s="32">
        <f t="shared" si="191"/>
        <v>112400</v>
      </c>
      <c r="I89" s="34"/>
      <c r="J89" s="34"/>
      <c r="K89" s="34"/>
      <c r="L89" s="32" t="str">
        <f>IFERROR(VLOOKUP(LEFT($F89,2),'ALL-Unit Code 4'!$W:$W,1,0),IFERROR(VLOOKUP(VALUE(RIGHT(H89,3)),Ref!I:J,2,0),VLOOKUP($D$1,Sites!$A:$B,2,0)))</f>
        <v>HY</v>
      </c>
      <c r="M89" s="32" t="str">
        <f>VLOOKUP(H89,'ALL-Chart of Accounts'!$E:$F,2,0)</f>
        <v>Accounts Receivable - System</v>
      </c>
      <c r="N89" s="34"/>
      <c r="O89" s="34"/>
      <c r="P89" s="34"/>
      <c r="Q89" s="34"/>
      <c r="R89" s="34"/>
      <c r="S89" s="34"/>
      <c r="T89" s="37">
        <v>418000</v>
      </c>
      <c r="U89" s="32" t="str">
        <f t="shared" si="192"/>
        <v/>
      </c>
      <c r="V89" s="34"/>
      <c r="W89" s="34"/>
      <c r="X89" s="32" t="str">
        <f t="shared" si="193"/>
        <v>HY</v>
      </c>
      <c r="Y89" s="32" t="str">
        <f>VLOOKUP(T89,'ALL-Chart of Accounts'!$E:$F,2,0)</f>
        <v>Aftermarket Sales - Service (80SVCAFT)</v>
      </c>
      <c r="Z89" s="32">
        <f t="shared" si="194"/>
        <v>418000</v>
      </c>
      <c r="AA89" s="32" t="str">
        <f t="shared" si="195"/>
        <v/>
      </c>
      <c r="AB89" s="32">
        <f t="shared" si="196"/>
        <v>9999</v>
      </c>
      <c r="AC89" s="34"/>
      <c r="AD89" s="32" t="str">
        <f t="shared" si="197"/>
        <v>HY</v>
      </c>
      <c r="AE89" s="32" t="str">
        <f>VLOOKUP(Z89,'ALL-Chart of Accounts'!$E:$F,2,0)</f>
        <v>Aftermarket Sales - Service (80SVCAFT)</v>
      </c>
      <c r="AF89" s="34"/>
      <c r="AG89" s="34"/>
      <c r="AH89" s="34"/>
      <c r="AI89" s="34"/>
      <c r="AJ89" s="34"/>
      <c r="AK89" s="34"/>
      <c r="AL89" s="32">
        <f t="shared" si="198"/>
        <v>418000</v>
      </c>
      <c r="AM89" s="32" t="str">
        <f t="shared" si="199"/>
        <v/>
      </c>
      <c r="AN89" s="32" t="str">
        <f t="shared" si="200"/>
        <v/>
      </c>
      <c r="AO89" s="34"/>
      <c r="AP89" s="32" t="str">
        <f t="shared" si="201"/>
        <v>HY</v>
      </c>
      <c r="AQ89" s="32" t="str">
        <f>VLOOKUP(AL89,'ALL-Chart of Accounts'!$E:$F,2,0)</f>
        <v>Aftermarket Sales - Service (80SVCAFT)</v>
      </c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  <c r="BT89" s="34"/>
      <c r="BU89" s="34"/>
      <c r="BV89" s="34"/>
      <c r="BW89" s="34"/>
      <c r="BX89" s="34"/>
      <c r="BY89" s="34"/>
      <c r="BZ89" s="34"/>
      <c r="CA89" s="34"/>
      <c r="CB89" s="32">
        <f t="shared" si="11"/>
        <v>518010</v>
      </c>
      <c r="CC89" s="32" t="str">
        <f t="shared" si="202"/>
        <v/>
      </c>
      <c r="CD89" s="34"/>
      <c r="CE89" s="34"/>
      <c r="CF89" s="32" t="str">
        <f t="shared" si="203"/>
        <v>HY</v>
      </c>
      <c r="CG89" s="32" t="str">
        <f>VLOOKUP(CB89,'ALL-Chart of Accounts'!$E:$F,2,0)</f>
        <v>AM COS - Service (83SVCAFT) - Material</v>
      </c>
      <c r="CH89" s="32">
        <f t="shared" si="204"/>
        <v>518020</v>
      </c>
      <c r="CI89" s="32" t="str">
        <f t="shared" si="205"/>
        <v/>
      </c>
      <c r="CJ89" s="34"/>
      <c r="CK89" s="34"/>
      <c r="CL89" s="32" t="str">
        <f t="shared" si="206"/>
        <v>HY</v>
      </c>
      <c r="CM89" s="32" t="str">
        <f>VLOOKUP(CH89,'ALL-Chart of Accounts'!$E:$F,2,0)</f>
        <v>AM COS - Service (83SVCAFT) - Labor</v>
      </c>
      <c r="CN89" s="32">
        <f t="shared" si="207"/>
        <v>518030</v>
      </c>
      <c r="CO89" s="32" t="str">
        <f t="shared" si="208"/>
        <v/>
      </c>
      <c r="CP89" s="34"/>
      <c r="CQ89" s="34"/>
      <c r="CR89" s="32" t="str">
        <f t="shared" si="209"/>
        <v>HY</v>
      </c>
      <c r="CS89" s="32" t="str">
        <f>VLOOKUP(CN89,'ALL-Chart of Accounts'!$E:$F,2,0)</f>
        <v>AM COS - Service (83SVCAFT) - Fixed OH</v>
      </c>
      <c r="CT89" s="32">
        <f t="shared" si="210"/>
        <v>518040</v>
      </c>
      <c r="CU89" s="32" t="str">
        <f t="shared" si="211"/>
        <v/>
      </c>
      <c r="CV89" s="34"/>
      <c r="CW89" s="34"/>
      <c r="CX89" s="32" t="str">
        <f t="shared" si="212"/>
        <v>HY</v>
      </c>
      <c r="CY89" s="32" t="str">
        <f>VLOOKUP(CT89,'ALL-Chart of Accounts'!$E:$F,2,0)</f>
        <v>AM COS - Service (83SVCAFT) - Var OH</v>
      </c>
      <c r="CZ89" s="32">
        <f t="shared" si="213"/>
        <v>518050</v>
      </c>
      <c r="DA89" s="32" t="str">
        <f t="shared" si="214"/>
        <v/>
      </c>
      <c r="DB89" s="34"/>
      <c r="DC89" s="34"/>
      <c r="DD89" s="32" t="str">
        <f t="shared" si="215"/>
        <v>HY</v>
      </c>
      <c r="DE89" s="32" t="str">
        <f>VLOOKUP(CZ89,'ALL-Chart of Accounts'!$E:$F,2,0)</f>
        <v>AM COS - Service (83SVCAFT) - Outside</v>
      </c>
      <c r="DF89" s="34"/>
      <c r="DG89" s="34"/>
      <c r="DH89" s="34"/>
      <c r="DI89" s="34"/>
      <c r="DJ89" s="34"/>
      <c r="DK89" s="34"/>
      <c r="DL89" s="34"/>
      <c r="DM89" s="34"/>
      <c r="DN89" s="34"/>
      <c r="DO89" s="34"/>
      <c r="DP89" s="34"/>
      <c r="DQ89" s="34"/>
      <c r="DR89" s="34"/>
      <c r="DS89" s="34"/>
      <c r="DT89" s="34"/>
      <c r="DU89" s="34"/>
      <c r="DV89" s="34"/>
      <c r="DW89" s="34"/>
      <c r="DX89" s="34"/>
      <c r="DY89" s="34"/>
      <c r="DZ89" s="34"/>
      <c r="EA89" s="34"/>
      <c r="EB89" s="34"/>
      <c r="EC89" s="34"/>
      <c r="ED89" s="34"/>
      <c r="EE89" s="34"/>
      <c r="EF89" s="34"/>
      <c r="EG89" s="34"/>
      <c r="EH89" s="34"/>
      <c r="EI89" s="34"/>
    </row>
    <row r="90" spans="3:139" x14ac:dyDescent="0.35">
      <c r="C90" s="47">
        <v>43485</v>
      </c>
      <c r="D90" s="46" t="s">
        <v>11994</v>
      </c>
      <c r="E90" s="22" t="str">
        <f t="shared" si="190"/>
        <v>External</v>
      </c>
      <c r="F90" s="34" t="s">
        <v>12004</v>
      </c>
      <c r="G90" s="34" t="str">
        <f>IF(E90="IC Alloc","IC Allocation"&amp;"-"&amp;MID(M90,FIND("-",M90,1)+2,99),VLOOKUP(L90,'ALL-Unit Code 4'!W:AA,4,0))&amp;IFERROR("-"&amp;IF(E90="Intercompany",VLOOKUP(MID(F90,3,1),Ref!F:G,2,0)&amp;"-"&amp;MID(M90,FIND("-",M90,1)+2,99),VLOOKUP(MID(F90,3,4),Ref!F:G,2,0)),"")</f>
        <v>PLF-AM Service/Svc Cont</v>
      </c>
      <c r="H90" s="32">
        <f t="shared" si="191"/>
        <v>112400</v>
      </c>
      <c r="I90" s="34"/>
      <c r="J90" s="34"/>
      <c r="K90" s="34"/>
      <c r="L90" s="32" t="str">
        <f>IFERROR(VLOOKUP(LEFT($F90,2),'ALL-Unit Code 4'!$W:$W,1,0),IFERROR(VLOOKUP(VALUE(RIGHT(H90,3)),Ref!I:J,2,0),VLOOKUP($D$1,Sites!$A:$B,2,0)))</f>
        <v>PL</v>
      </c>
      <c r="M90" s="32" t="str">
        <f>VLOOKUP(H90,'ALL-Chart of Accounts'!$E:$F,2,0)</f>
        <v>Accounts Receivable - System</v>
      </c>
      <c r="N90" s="34"/>
      <c r="O90" s="34"/>
      <c r="P90" s="34"/>
      <c r="Q90" s="34"/>
      <c r="R90" s="34"/>
      <c r="S90" s="34"/>
      <c r="T90" s="37">
        <v>418000</v>
      </c>
      <c r="U90" s="32" t="str">
        <f t="shared" si="192"/>
        <v/>
      </c>
      <c r="V90" s="34"/>
      <c r="W90" s="34"/>
      <c r="X90" s="32" t="str">
        <f t="shared" si="193"/>
        <v>PL</v>
      </c>
      <c r="Y90" s="32" t="str">
        <f>VLOOKUP(T90,'ALL-Chart of Accounts'!$E:$F,2,0)</f>
        <v>Aftermarket Sales - Service (80SVCAFT)</v>
      </c>
      <c r="Z90" s="32">
        <f t="shared" si="194"/>
        <v>418000</v>
      </c>
      <c r="AA90" s="32" t="str">
        <f t="shared" si="195"/>
        <v/>
      </c>
      <c r="AB90" s="32">
        <f t="shared" si="196"/>
        <v>9999</v>
      </c>
      <c r="AC90" s="34"/>
      <c r="AD90" s="32" t="str">
        <f t="shared" si="197"/>
        <v>PL</v>
      </c>
      <c r="AE90" s="32" t="str">
        <f>VLOOKUP(Z90,'ALL-Chart of Accounts'!$E:$F,2,0)</f>
        <v>Aftermarket Sales - Service (80SVCAFT)</v>
      </c>
      <c r="AF90" s="34"/>
      <c r="AG90" s="34"/>
      <c r="AH90" s="34"/>
      <c r="AI90" s="34"/>
      <c r="AJ90" s="34"/>
      <c r="AK90" s="34"/>
      <c r="AL90" s="32">
        <f t="shared" si="198"/>
        <v>418000</v>
      </c>
      <c r="AM90" s="32" t="str">
        <f t="shared" si="199"/>
        <v/>
      </c>
      <c r="AN90" s="32" t="str">
        <f t="shared" si="200"/>
        <v/>
      </c>
      <c r="AO90" s="34"/>
      <c r="AP90" s="32" t="str">
        <f t="shared" si="201"/>
        <v>PL</v>
      </c>
      <c r="AQ90" s="32" t="str">
        <f>VLOOKUP(AL90,'ALL-Chart of Accounts'!$E:$F,2,0)</f>
        <v>Aftermarket Sales - Service (80SVCAFT)</v>
      </c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  <c r="BY90" s="34"/>
      <c r="BZ90" s="34"/>
      <c r="CA90" s="34"/>
      <c r="CB90" s="32">
        <f t="shared" si="11"/>
        <v>518010</v>
      </c>
      <c r="CC90" s="32" t="str">
        <f t="shared" si="202"/>
        <v/>
      </c>
      <c r="CD90" s="34"/>
      <c r="CE90" s="34"/>
      <c r="CF90" s="32" t="str">
        <f t="shared" si="203"/>
        <v>PL</v>
      </c>
      <c r="CG90" s="32" t="str">
        <f>VLOOKUP(CB90,'ALL-Chart of Accounts'!$E:$F,2,0)</f>
        <v>AM COS - Service (83SVCAFT) - Material</v>
      </c>
      <c r="CH90" s="32">
        <f t="shared" si="204"/>
        <v>518020</v>
      </c>
      <c r="CI90" s="32" t="str">
        <f t="shared" si="205"/>
        <v/>
      </c>
      <c r="CJ90" s="34"/>
      <c r="CK90" s="34"/>
      <c r="CL90" s="32" t="str">
        <f t="shared" si="206"/>
        <v>PL</v>
      </c>
      <c r="CM90" s="32" t="str">
        <f>VLOOKUP(CH90,'ALL-Chart of Accounts'!$E:$F,2,0)</f>
        <v>AM COS - Service (83SVCAFT) - Labor</v>
      </c>
      <c r="CN90" s="32">
        <f t="shared" si="207"/>
        <v>518030</v>
      </c>
      <c r="CO90" s="32" t="str">
        <f t="shared" si="208"/>
        <v/>
      </c>
      <c r="CP90" s="34"/>
      <c r="CQ90" s="34"/>
      <c r="CR90" s="32" t="str">
        <f t="shared" si="209"/>
        <v>PL</v>
      </c>
      <c r="CS90" s="32" t="str">
        <f>VLOOKUP(CN90,'ALL-Chart of Accounts'!$E:$F,2,0)</f>
        <v>AM COS - Service (83SVCAFT) - Fixed OH</v>
      </c>
      <c r="CT90" s="32">
        <f t="shared" si="210"/>
        <v>518040</v>
      </c>
      <c r="CU90" s="32" t="str">
        <f t="shared" si="211"/>
        <v/>
      </c>
      <c r="CV90" s="34"/>
      <c r="CW90" s="34"/>
      <c r="CX90" s="32" t="str">
        <f t="shared" si="212"/>
        <v>PL</v>
      </c>
      <c r="CY90" s="32" t="str">
        <f>VLOOKUP(CT90,'ALL-Chart of Accounts'!$E:$F,2,0)</f>
        <v>AM COS - Service (83SVCAFT) - Var OH</v>
      </c>
      <c r="CZ90" s="32">
        <f t="shared" si="213"/>
        <v>518050</v>
      </c>
      <c r="DA90" s="32" t="str">
        <f t="shared" si="214"/>
        <v/>
      </c>
      <c r="DB90" s="34"/>
      <c r="DC90" s="34"/>
      <c r="DD90" s="32" t="str">
        <f t="shared" si="215"/>
        <v>PL</v>
      </c>
      <c r="DE90" s="32" t="str">
        <f>VLOOKUP(CZ90,'ALL-Chart of Accounts'!$E:$F,2,0)</f>
        <v>AM COS - Service (83SVCAFT) - Outside</v>
      </c>
      <c r="DF90" s="34"/>
      <c r="DG90" s="34"/>
      <c r="DH90" s="34"/>
      <c r="DI90" s="34"/>
      <c r="DJ90" s="34"/>
      <c r="DK90" s="34"/>
      <c r="DL90" s="34"/>
      <c r="DM90" s="34"/>
      <c r="DN90" s="34"/>
      <c r="DO90" s="34"/>
      <c r="DP90" s="34"/>
      <c r="DQ90" s="34"/>
      <c r="DR90" s="34"/>
      <c r="DS90" s="34"/>
      <c r="DT90" s="34"/>
      <c r="DU90" s="34"/>
      <c r="DV90" s="34"/>
      <c r="DW90" s="34"/>
      <c r="DX90" s="34"/>
      <c r="DY90" s="34"/>
      <c r="DZ90" s="34"/>
      <c r="EA90" s="34"/>
      <c r="EB90" s="34"/>
      <c r="EC90" s="34"/>
      <c r="ED90" s="34"/>
      <c r="EE90" s="34"/>
      <c r="EF90" s="34"/>
      <c r="EG90" s="34"/>
      <c r="EH90" s="34"/>
      <c r="EI90" s="34"/>
    </row>
    <row r="91" spans="3:139" x14ac:dyDescent="0.35">
      <c r="C91" s="47">
        <v>43485</v>
      </c>
      <c r="D91" s="46" t="s">
        <v>11994</v>
      </c>
      <c r="E91" s="22" t="str">
        <f t="shared" si="190"/>
        <v>External</v>
      </c>
      <c r="F91" s="34" t="s">
        <v>11991</v>
      </c>
      <c r="G91" s="34" t="str">
        <f>IF(E91="IC Alloc","IC Allocation"&amp;"-"&amp;MID(M91,FIND("-",M91,1)+2,99),VLOOKUP(L91,'ALL-Unit Code 4'!W:AA,4,0))&amp;IFERROR("-"&amp;IF(E91="Intercompany",VLOOKUP(MID(F91,3,1),Ref!F:G,2,0)&amp;"-"&amp;MID(M91,FIND("-",M91,1)+2,99),VLOOKUP(MID(F91,3,4),Ref!F:G,2,0)),"")</f>
        <v>Retort &amp; RPS-AM Service/Svc Cont</v>
      </c>
      <c r="H91" s="32">
        <f t="shared" si="191"/>
        <v>112400</v>
      </c>
      <c r="I91" s="34"/>
      <c r="J91" s="34"/>
      <c r="K91" s="34"/>
      <c r="L91" s="32" t="str">
        <f>IFERROR(VLOOKUP(LEFT($F91,2),'ALL-Unit Code 4'!$W:$W,1,0),IFERROR(VLOOKUP(VALUE(RIGHT(H91,3)),Ref!I:J,2,0),VLOOKUP($D$1,Sites!$A:$B,2,0)))</f>
        <v>RR</v>
      </c>
      <c r="M91" s="32" t="str">
        <f>VLOOKUP(H91,'ALL-Chart of Accounts'!$E:$F,2,0)</f>
        <v>Accounts Receivable - System</v>
      </c>
      <c r="N91" s="34"/>
      <c r="O91" s="34"/>
      <c r="P91" s="34"/>
      <c r="Q91" s="34"/>
      <c r="R91" s="34"/>
      <c r="S91" s="34"/>
      <c r="T91" s="37">
        <v>418000</v>
      </c>
      <c r="U91" s="32" t="str">
        <f t="shared" si="192"/>
        <v/>
      </c>
      <c r="V91" s="34"/>
      <c r="W91" s="34"/>
      <c r="X91" s="32" t="str">
        <f t="shared" si="193"/>
        <v>RR</v>
      </c>
      <c r="Y91" s="32" t="str">
        <f>VLOOKUP(T91,'ALL-Chart of Accounts'!$E:$F,2,0)</f>
        <v>Aftermarket Sales - Service (80SVCAFT)</v>
      </c>
      <c r="Z91" s="32">
        <f t="shared" si="194"/>
        <v>418000</v>
      </c>
      <c r="AA91" s="32" t="str">
        <f t="shared" si="195"/>
        <v/>
      </c>
      <c r="AB91" s="32">
        <f t="shared" si="196"/>
        <v>9999</v>
      </c>
      <c r="AC91" s="34"/>
      <c r="AD91" s="32" t="str">
        <f t="shared" si="197"/>
        <v>RR</v>
      </c>
      <c r="AE91" s="32" t="str">
        <f>VLOOKUP(Z91,'ALL-Chart of Accounts'!$E:$F,2,0)</f>
        <v>Aftermarket Sales - Service (80SVCAFT)</v>
      </c>
      <c r="AF91" s="34"/>
      <c r="AG91" s="34"/>
      <c r="AH91" s="34"/>
      <c r="AI91" s="34"/>
      <c r="AJ91" s="34"/>
      <c r="AK91" s="34"/>
      <c r="AL91" s="32">
        <f t="shared" si="198"/>
        <v>418000</v>
      </c>
      <c r="AM91" s="32" t="str">
        <f t="shared" si="199"/>
        <v/>
      </c>
      <c r="AN91" s="32" t="str">
        <f t="shared" si="200"/>
        <v/>
      </c>
      <c r="AO91" s="34"/>
      <c r="AP91" s="32" t="str">
        <f t="shared" si="201"/>
        <v>RR</v>
      </c>
      <c r="AQ91" s="32" t="str">
        <f>VLOOKUP(AL91,'ALL-Chart of Accounts'!$E:$F,2,0)</f>
        <v>Aftermarket Sales - Service (80SVCAFT)</v>
      </c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2">
        <f t="shared" si="11"/>
        <v>518010</v>
      </c>
      <c r="CC91" s="32" t="str">
        <f t="shared" si="202"/>
        <v/>
      </c>
      <c r="CD91" s="34"/>
      <c r="CE91" s="34"/>
      <c r="CF91" s="32" t="str">
        <f t="shared" si="203"/>
        <v>RR</v>
      </c>
      <c r="CG91" s="32" t="str">
        <f>VLOOKUP(CB91,'ALL-Chart of Accounts'!$E:$F,2,0)</f>
        <v>AM COS - Service (83SVCAFT) - Material</v>
      </c>
      <c r="CH91" s="32">
        <f t="shared" si="204"/>
        <v>518020</v>
      </c>
      <c r="CI91" s="32" t="str">
        <f t="shared" si="205"/>
        <v/>
      </c>
      <c r="CJ91" s="34"/>
      <c r="CK91" s="34"/>
      <c r="CL91" s="32" t="str">
        <f t="shared" si="206"/>
        <v>RR</v>
      </c>
      <c r="CM91" s="32" t="str">
        <f>VLOOKUP(CH91,'ALL-Chart of Accounts'!$E:$F,2,0)</f>
        <v>AM COS - Service (83SVCAFT) - Labor</v>
      </c>
      <c r="CN91" s="32">
        <f t="shared" si="207"/>
        <v>518030</v>
      </c>
      <c r="CO91" s="32" t="str">
        <f t="shared" si="208"/>
        <v/>
      </c>
      <c r="CP91" s="34"/>
      <c r="CQ91" s="34"/>
      <c r="CR91" s="32" t="str">
        <f t="shared" si="209"/>
        <v>RR</v>
      </c>
      <c r="CS91" s="32" t="str">
        <f>VLOOKUP(CN91,'ALL-Chart of Accounts'!$E:$F,2,0)</f>
        <v>AM COS - Service (83SVCAFT) - Fixed OH</v>
      </c>
      <c r="CT91" s="32">
        <f t="shared" si="210"/>
        <v>518040</v>
      </c>
      <c r="CU91" s="32" t="str">
        <f t="shared" si="211"/>
        <v/>
      </c>
      <c r="CV91" s="34"/>
      <c r="CW91" s="34"/>
      <c r="CX91" s="32" t="str">
        <f t="shared" si="212"/>
        <v>RR</v>
      </c>
      <c r="CY91" s="32" t="str">
        <f>VLOOKUP(CT91,'ALL-Chart of Accounts'!$E:$F,2,0)</f>
        <v>AM COS - Service (83SVCAFT) - Var OH</v>
      </c>
      <c r="CZ91" s="32">
        <f t="shared" si="213"/>
        <v>518050</v>
      </c>
      <c r="DA91" s="32" t="str">
        <f t="shared" si="214"/>
        <v/>
      </c>
      <c r="DB91" s="34"/>
      <c r="DC91" s="34"/>
      <c r="DD91" s="32" t="str">
        <f t="shared" si="215"/>
        <v>RR</v>
      </c>
      <c r="DE91" s="32" t="str">
        <f>VLOOKUP(CZ91,'ALL-Chart of Accounts'!$E:$F,2,0)</f>
        <v>AM COS - Service (83SVCAFT) - Outside</v>
      </c>
      <c r="DF91" s="34"/>
      <c r="DG91" s="34"/>
      <c r="DH91" s="34"/>
      <c r="DI91" s="34"/>
      <c r="DJ91" s="34"/>
      <c r="DK91" s="34"/>
      <c r="DL91" s="34"/>
      <c r="DM91" s="34"/>
      <c r="DN91" s="34"/>
      <c r="DO91" s="34"/>
      <c r="DP91" s="34"/>
      <c r="DQ91" s="34"/>
      <c r="DR91" s="34"/>
      <c r="DS91" s="34"/>
      <c r="DT91" s="34"/>
      <c r="DU91" s="34"/>
      <c r="DV91" s="34"/>
      <c r="DW91" s="34"/>
      <c r="DX91" s="34"/>
      <c r="DY91" s="34"/>
      <c r="DZ91" s="34"/>
      <c r="EA91" s="34"/>
      <c r="EB91" s="34"/>
      <c r="EC91" s="34"/>
      <c r="ED91" s="34"/>
      <c r="EE91" s="34"/>
      <c r="EF91" s="34"/>
      <c r="EG91" s="34"/>
      <c r="EH91" s="34"/>
      <c r="EI91" s="34"/>
    </row>
    <row r="92" spans="3:139" x14ac:dyDescent="0.35">
      <c r="C92" s="47">
        <v>43485</v>
      </c>
      <c r="D92" s="46" t="s">
        <v>11994</v>
      </c>
      <c r="E92" s="22" t="str">
        <f t="shared" si="190"/>
        <v>External</v>
      </c>
      <c r="F92" s="34" t="s">
        <v>12005</v>
      </c>
      <c r="G92" s="34" t="str">
        <f>IF(E92="IC Alloc","IC Allocation"&amp;"-"&amp;MID(M92,FIND("-",M92,1)+2,99),VLOOKUP(L92,'ALL-Unit Code 4'!W:AA,4,0))&amp;IFERROR("-"&amp;IF(E92="Intercompany",VLOOKUP(MID(F92,3,1),Ref!F:G,2,0)&amp;"-"&amp;MID(M92,FIND("-",M92,1)+2,99),VLOOKUP(MID(F92,3,4),Ref!F:G,2,0)),"")</f>
        <v>Tipper Tie-AM Service/Svc Cont</v>
      </c>
      <c r="H92" s="32">
        <f t="shared" si="191"/>
        <v>112400</v>
      </c>
      <c r="I92" s="34"/>
      <c r="J92" s="34"/>
      <c r="K92" s="34"/>
      <c r="L92" s="32" t="str">
        <f>IFERROR(VLOOKUP(LEFT($F92,2),'ALL-Unit Code 4'!$W:$W,1,0),IFERROR(VLOOKUP(VALUE(RIGHT(H92,3)),Ref!I:J,2,0),VLOOKUP($D$1,Sites!$A:$B,2,0)))</f>
        <v>TT</v>
      </c>
      <c r="M92" s="32" t="str">
        <f>VLOOKUP(H92,'ALL-Chart of Accounts'!$E:$F,2,0)</f>
        <v>Accounts Receivable - System</v>
      </c>
      <c r="N92" s="34"/>
      <c r="O92" s="34"/>
      <c r="P92" s="34"/>
      <c r="Q92" s="34"/>
      <c r="R92" s="34"/>
      <c r="S92" s="34"/>
      <c r="T92" s="37">
        <v>418000</v>
      </c>
      <c r="U92" s="32" t="str">
        <f t="shared" si="192"/>
        <v/>
      </c>
      <c r="V92" s="34"/>
      <c r="W92" s="34"/>
      <c r="X92" s="32" t="str">
        <f t="shared" si="193"/>
        <v>TT</v>
      </c>
      <c r="Y92" s="32" t="str">
        <f>VLOOKUP(T92,'ALL-Chart of Accounts'!$E:$F,2,0)</f>
        <v>Aftermarket Sales - Service (80SVCAFT)</v>
      </c>
      <c r="Z92" s="32">
        <f t="shared" si="194"/>
        <v>418000</v>
      </c>
      <c r="AA92" s="32" t="str">
        <f t="shared" si="195"/>
        <v/>
      </c>
      <c r="AB92" s="32">
        <f t="shared" si="196"/>
        <v>9999</v>
      </c>
      <c r="AC92" s="34"/>
      <c r="AD92" s="32" t="str">
        <f t="shared" si="197"/>
        <v>TT</v>
      </c>
      <c r="AE92" s="32" t="str">
        <f>VLOOKUP(Z92,'ALL-Chart of Accounts'!$E:$F,2,0)</f>
        <v>Aftermarket Sales - Service (80SVCAFT)</v>
      </c>
      <c r="AF92" s="34"/>
      <c r="AG92" s="34"/>
      <c r="AH92" s="34"/>
      <c r="AI92" s="34"/>
      <c r="AJ92" s="34"/>
      <c r="AK92" s="34"/>
      <c r="AL92" s="32">
        <f t="shared" si="198"/>
        <v>418000</v>
      </c>
      <c r="AM92" s="32" t="str">
        <f t="shared" si="199"/>
        <v/>
      </c>
      <c r="AN92" s="32" t="str">
        <f t="shared" si="200"/>
        <v/>
      </c>
      <c r="AO92" s="34"/>
      <c r="AP92" s="32" t="str">
        <f t="shared" si="201"/>
        <v>TT</v>
      </c>
      <c r="AQ92" s="32" t="str">
        <f>VLOOKUP(AL92,'ALL-Chart of Accounts'!$E:$F,2,0)</f>
        <v>Aftermarket Sales - Service (80SVCAFT)</v>
      </c>
      <c r="AR92" s="34"/>
      <c r="AS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  <c r="BF92" s="34"/>
      <c r="BG92" s="34"/>
      <c r="BH92" s="34"/>
      <c r="BI92" s="34"/>
      <c r="BJ92" s="34"/>
      <c r="BK92" s="34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  <c r="BY92" s="34"/>
      <c r="BZ92" s="34"/>
      <c r="CA92" s="34"/>
      <c r="CB92" s="32">
        <f t="shared" si="11"/>
        <v>518010</v>
      </c>
      <c r="CC92" s="32" t="str">
        <f t="shared" si="202"/>
        <v/>
      </c>
      <c r="CD92" s="34"/>
      <c r="CE92" s="34"/>
      <c r="CF92" s="32" t="str">
        <f t="shared" si="203"/>
        <v>TT</v>
      </c>
      <c r="CG92" s="32" t="str">
        <f>VLOOKUP(CB92,'ALL-Chart of Accounts'!$E:$F,2,0)</f>
        <v>AM COS - Service (83SVCAFT) - Material</v>
      </c>
      <c r="CH92" s="32">
        <f t="shared" si="204"/>
        <v>518020</v>
      </c>
      <c r="CI92" s="32" t="str">
        <f t="shared" si="205"/>
        <v/>
      </c>
      <c r="CJ92" s="34"/>
      <c r="CK92" s="34"/>
      <c r="CL92" s="32" t="str">
        <f t="shared" si="206"/>
        <v>TT</v>
      </c>
      <c r="CM92" s="32" t="str">
        <f>VLOOKUP(CH92,'ALL-Chart of Accounts'!$E:$F,2,0)</f>
        <v>AM COS - Service (83SVCAFT) - Labor</v>
      </c>
      <c r="CN92" s="32">
        <f t="shared" si="207"/>
        <v>518030</v>
      </c>
      <c r="CO92" s="32" t="str">
        <f t="shared" si="208"/>
        <v/>
      </c>
      <c r="CP92" s="34"/>
      <c r="CQ92" s="34"/>
      <c r="CR92" s="32" t="str">
        <f t="shared" si="209"/>
        <v>TT</v>
      </c>
      <c r="CS92" s="32" t="str">
        <f>VLOOKUP(CN92,'ALL-Chart of Accounts'!$E:$F,2,0)</f>
        <v>AM COS - Service (83SVCAFT) - Fixed OH</v>
      </c>
      <c r="CT92" s="32">
        <f t="shared" si="210"/>
        <v>518040</v>
      </c>
      <c r="CU92" s="32" t="str">
        <f t="shared" si="211"/>
        <v/>
      </c>
      <c r="CV92" s="34"/>
      <c r="CW92" s="34"/>
      <c r="CX92" s="32" t="str">
        <f t="shared" si="212"/>
        <v>TT</v>
      </c>
      <c r="CY92" s="32" t="str">
        <f>VLOOKUP(CT92,'ALL-Chart of Accounts'!$E:$F,2,0)</f>
        <v>AM COS - Service (83SVCAFT) - Var OH</v>
      </c>
      <c r="CZ92" s="32">
        <f t="shared" si="213"/>
        <v>518050</v>
      </c>
      <c r="DA92" s="32" t="str">
        <f t="shared" si="214"/>
        <v/>
      </c>
      <c r="DB92" s="34"/>
      <c r="DC92" s="34"/>
      <c r="DD92" s="32" t="str">
        <f t="shared" si="215"/>
        <v>TT</v>
      </c>
      <c r="DE92" s="32" t="str">
        <f>VLOOKUP(CZ92,'ALL-Chart of Accounts'!$E:$F,2,0)</f>
        <v>AM COS - Service (83SVCAFT) - Outside</v>
      </c>
      <c r="DF92" s="34"/>
      <c r="DG92" s="34"/>
      <c r="DH92" s="34"/>
      <c r="DI92" s="34"/>
      <c r="DJ92" s="34"/>
      <c r="DK92" s="34"/>
      <c r="DL92" s="34"/>
      <c r="DM92" s="34"/>
      <c r="DN92" s="34"/>
      <c r="DO92" s="34"/>
      <c r="DP92" s="34"/>
      <c r="DQ92" s="34"/>
      <c r="DR92" s="34"/>
      <c r="DS92" s="34"/>
      <c r="DT92" s="34"/>
      <c r="DU92" s="34"/>
      <c r="DV92" s="34"/>
      <c r="DW92" s="34"/>
      <c r="DX92" s="34"/>
      <c r="DY92" s="34"/>
      <c r="DZ92" s="34"/>
      <c r="EA92" s="34"/>
      <c r="EB92" s="34"/>
      <c r="EC92" s="34"/>
      <c r="ED92" s="34"/>
      <c r="EE92" s="34"/>
      <c r="EF92" s="34"/>
      <c r="EG92" s="34"/>
      <c r="EH92" s="34"/>
      <c r="EI92" s="34"/>
    </row>
    <row r="93" spans="3:139" x14ac:dyDescent="0.35">
      <c r="C93" s="47">
        <v>43475</v>
      </c>
      <c r="D93" s="46" t="s">
        <v>11994</v>
      </c>
      <c r="E93" s="22" t="str">
        <f t="shared" ref="E93:E116" si="216">IF(H93&lt;&gt;112400,IF(LEFT(F93,3)="ICA","IC Alloc","Intercompany"),IF(LEN(F93)&gt;4,"Cost Collecting","External"))</f>
        <v>Intercompany</v>
      </c>
      <c r="F93" s="34" t="s">
        <v>2553</v>
      </c>
      <c r="G93" s="34" t="str">
        <f>IF(E93="IC Alloc","IC Allocation"&amp;"-"&amp;MID(M93,FIND("-",M93,1)+2,99),VLOOKUP(L93,'ALL-Unit Code 4'!W:AA,4,0))&amp;IFERROR("-"&amp;IF(E93="Intercompany",VLOOKUP(MID(F93,3,1),Ref!F:G,2,0)&amp;"-"&amp;MID(M93,FIND("-",M93,1)+2,99),VLOOKUP(MID(F93,3,4),Ref!F:G,2,0)),"")</f>
        <v>Freezing &amp; Cooking-AM Service-Kunshan</v>
      </c>
      <c r="H93" s="32">
        <f t="shared" si="127"/>
        <v>124545</v>
      </c>
      <c r="I93" s="34"/>
      <c r="J93" s="34"/>
      <c r="K93" s="34"/>
      <c r="L93" s="32" t="str">
        <f>IFERROR(VLOOKUP(LEFT($F93,2),'ALL-Unit Code 4'!$W:$W,1,0),IFERROR(VLOOKUP(VALUE(RIGHT(H93,3)),Ref!I:J,2,0),VLOOKUP($D$1,Sites!$A:$B,2,0)))</f>
        <v>FC</v>
      </c>
      <c r="M93" s="32" t="str">
        <f>VLOOKUP(H93,'ALL-Chart of Accounts'!$E:$F,2,0)</f>
        <v>IC AR - Kunshan</v>
      </c>
      <c r="N93" s="34"/>
      <c r="O93" s="34"/>
      <c r="P93" s="34"/>
      <c r="Q93" s="34"/>
      <c r="R93" s="34"/>
      <c r="S93" s="34"/>
      <c r="T93" s="32">
        <f t="shared" ref="T93" si="217">IF($E93="Interdivisional",VALUE("124"&amp;RIGHT($F93,3)),IF($E93&amp;MID($F93,3,1)="IntercompanyA",425000,IF($E93&amp;MID($F93,3,1)="IntercompanyE",421000,IF($E93&amp;MID($F93,3,1)="IntercompanyS",428000,IF($E93&amp;MID($F93,3,1)="IntercompanyR",427000)))))</f>
        <v>428000</v>
      </c>
      <c r="U93" s="32">
        <f t="shared" ref="U93" si="218">IF(MID(T93,2,1)="2",VALUE(9&amp;RIGHT($F93,3)),"")</f>
        <v>9545</v>
      </c>
      <c r="V93" s="34"/>
      <c r="W93" s="34"/>
      <c r="X93" s="32" t="str">
        <f t="shared" si="129"/>
        <v>FC</v>
      </c>
      <c r="Y93" s="32" t="str">
        <f>VLOOKUP(T93,'ALL-Chart of Accounts'!$E:$F,2,0)</f>
        <v>IC AM Sales - Svc (I82SVCAFT)</v>
      </c>
      <c r="Z93" s="32">
        <f t="shared" ref="Z93:Z116" si="219">T93</f>
        <v>428000</v>
      </c>
      <c r="AA93" s="32">
        <f t="shared" ref="AA93:AA116" si="220">IF(U93="","",U93)</f>
        <v>9545</v>
      </c>
      <c r="AB93" s="32">
        <f t="shared" ref="AB93:AB116" si="221">IF(LEFT(Z93,1)="4",9999,"")</f>
        <v>9999</v>
      </c>
      <c r="AC93" s="34"/>
      <c r="AD93" s="32" t="str">
        <f t="shared" si="133"/>
        <v>FC</v>
      </c>
      <c r="AE93" s="32" t="str">
        <f>VLOOKUP(Z93,'ALL-Chart of Accounts'!$E:$F,2,0)</f>
        <v>IC AM Sales - Svc (I82SVCAFT)</v>
      </c>
      <c r="AF93" s="34"/>
      <c r="AG93" s="34"/>
      <c r="AH93" s="34"/>
      <c r="AI93" s="34"/>
      <c r="AJ93" s="34"/>
      <c r="AK93" s="34"/>
      <c r="AL93" s="32">
        <f t="shared" ref="AL93:AL116" si="222">IF(T93="","",T93)</f>
        <v>428000</v>
      </c>
      <c r="AM93" s="32">
        <f t="shared" ref="AM93:AM116" si="223">IF(U93="","",U93)</f>
        <v>9545</v>
      </c>
      <c r="AN93" s="32" t="str">
        <f t="shared" ref="AN93:AN116" si="224">IF(V93="","",V93)</f>
        <v/>
      </c>
      <c r="AO93" s="34"/>
      <c r="AP93" s="32" t="str">
        <f t="shared" si="137"/>
        <v>FC</v>
      </c>
      <c r="AQ93" s="32" t="str">
        <f>VLOOKUP(AL93,'ALL-Chart of Accounts'!$E:$F,2,0)</f>
        <v>IC AM Sales - Svc (I82SVCAFT)</v>
      </c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  <c r="BG93" s="34"/>
      <c r="BH93" s="34"/>
      <c r="BI93" s="34"/>
      <c r="BJ93" s="34"/>
      <c r="BK93" s="34"/>
      <c r="BL93" s="34"/>
      <c r="BM93" s="34"/>
      <c r="BN93" s="34"/>
      <c r="BO93" s="34"/>
      <c r="BP93" s="34"/>
      <c r="BQ93" s="34"/>
      <c r="BR93" s="34"/>
      <c r="BS93" s="34"/>
      <c r="BT93" s="34"/>
      <c r="BU93" s="34"/>
      <c r="BV93" s="34"/>
      <c r="BW93" s="34"/>
      <c r="BX93" s="34"/>
      <c r="BY93" s="34"/>
      <c r="BZ93" s="34"/>
      <c r="CA93" s="34"/>
      <c r="CB93" s="32">
        <f t="shared" si="11"/>
        <v>528010</v>
      </c>
      <c r="CC93" s="32">
        <f t="shared" si="138"/>
        <v>9545</v>
      </c>
      <c r="CD93" s="34"/>
      <c r="CE93" s="34"/>
      <c r="CF93" s="32" t="str">
        <f t="shared" si="139"/>
        <v>FC</v>
      </c>
      <c r="CG93" s="32" t="str">
        <f>VLOOKUP(CB93,'ALL-Chart of Accounts'!$E:$F,2,0)</f>
        <v>IC AM COS - Service (I85SVCAFT) - Matl</v>
      </c>
      <c r="CH93" s="32">
        <f t="shared" ref="CH93:CH116" si="225">IF(OR($E93="Cost Collecting",$E93="Interdivisional",$E93="IC Alloc"),CB93,CB93+10)</f>
        <v>528020</v>
      </c>
      <c r="CI93" s="32">
        <f t="shared" si="141"/>
        <v>9545</v>
      </c>
      <c r="CJ93" s="34"/>
      <c r="CK93" s="34"/>
      <c r="CL93" s="32" t="str">
        <f t="shared" si="142"/>
        <v>FC</v>
      </c>
      <c r="CM93" s="32" t="str">
        <f>VLOOKUP(CH93,'ALL-Chart of Accounts'!$E:$F,2,0)</f>
        <v>IC AM COS - Service (I85SVCAFT) - Labor</v>
      </c>
      <c r="CN93" s="32">
        <f t="shared" ref="CN93:CN116" si="226">IF(OR($E93="Cost Collecting",$E93="Interdivisional",$E93="IC Alloc"),CH93,CH93+10)</f>
        <v>528030</v>
      </c>
      <c r="CO93" s="32">
        <f t="shared" si="144"/>
        <v>9545</v>
      </c>
      <c r="CP93" s="34"/>
      <c r="CQ93" s="34"/>
      <c r="CR93" s="32" t="str">
        <f t="shared" si="145"/>
        <v>FC</v>
      </c>
      <c r="CS93" s="32" t="str">
        <f>VLOOKUP(CN93,'ALL-Chart of Accounts'!$E:$F,2,0)</f>
        <v>IC AM COS - Service (I85SVCAFT) - Fx OH</v>
      </c>
      <c r="CT93" s="32">
        <f t="shared" ref="CT93:CT116" si="227">IF(OR($E93="Cost Collecting",$E93="Interdivisional",$E93="IC Alloc"),CN93,CN93+10)</f>
        <v>528040</v>
      </c>
      <c r="CU93" s="32">
        <f t="shared" si="147"/>
        <v>9545</v>
      </c>
      <c r="CV93" s="34"/>
      <c r="CW93" s="34"/>
      <c r="CX93" s="32" t="str">
        <f t="shared" si="148"/>
        <v>FC</v>
      </c>
      <c r="CY93" s="32" t="str">
        <f>VLOOKUP(CT93,'ALL-Chart of Accounts'!$E:$F,2,0)</f>
        <v>IC AM COS - Service (I85SVCAFT) - Var OH</v>
      </c>
      <c r="CZ93" s="32">
        <f t="shared" ref="CZ93:CZ116" si="228">IF(OR($E93="Cost Collecting",$E93="Interdivisional",$E93="IC Alloc"),CT93,CT93+10)</f>
        <v>528050</v>
      </c>
      <c r="DA93" s="32">
        <f t="shared" si="150"/>
        <v>9545</v>
      </c>
      <c r="DB93" s="34"/>
      <c r="DC93" s="34"/>
      <c r="DD93" s="32" t="str">
        <f t="shared" si="151"/>
        <v>FC</v>
      </c>
      <c r="DE93" s="32" t="str">
        <f>VLOOKUP(CZ93,'ALL-Chart of Accounts'!$E:$F,2,0)</f>
        <v>IC AM COS - Service (I85SVCAFT) - Outsid</v>
      </c>
      <c r="DF93" s="34"/>
      <c r="DG93" s="34"/>
      <c r="DH93" s="34"/>
      <c r="DI93" s="34"/>
      <c r="DJ93" s="34"/>
      <c r="DK93" s="34"/>
      <c r="DL93" s="34"/>
      <c r="DM93" s="34"/>
      <c r="DN93" s="34"/>
      <c r="DO93" s="34"/>
      <c r="DP93" s="34"/>
      <c r="DQ93" s="34"/>
      <c r="DR93" s="34"/>
      <c r="DS93" s="34"/>
      <c r="DT93" s="34"/>
      <c r="DU93" s="34"/>
      <c r="DV93" s="34"/>
      <c r="DW93" s="34"/>
      <c r="DX93" s="34"/>
      <c r="DY93" s="34"/>
      <c r="DZ93" s="34"/>
      <c r="EA93" s="34"/>
      <c r="EB93" s="34"/>
      <c r="EC93" s="34"/>
      <c r="ED93" s="34"/>
      <c r="EE93" s="34"/>
      <c r="EF93" s="34"/>
      <c r="EG93" s="34"/>
      <c r="EH93" s="34"/>
      <c r="EI93" s="34"/>
    </row>
    <row r="94" spans="3:139" x14ac:dyDescent="0.35">
      <c r="C94" s="47">
        <v>43475</v>
      </c>
      <c r="D94" s="46" t="s">
        <v>11994</v>
      </c>
      <c r="E94" s="22" t="str">
        <f t="shared" si="216"/>
        <v>Intercompany</v>
      </c>
      <c r="F94" s="34" t="s">
        <v>11973</v>
      </c>
      <c r="G94" s="34" t="str">
        <f>IF(E94="IC Alloc","IC Allocation"&amp;"-"&amp;MID(M94,FIND("-",M94,1)+2,99),VLOOKUP(L94,'ALL-Unit Code 4'!W:AA,4,0))&amp;IFERROR("-"&amp;IF(E94="Intercompany",VLOOKUP(MID(F94,3,1),Ref!F:G,2,0)&amp;"-"&amp;MID(M94,FIND("-",M94,1)+2,99),VLOOKUP(MID(F94,3,4),Ref!F:G,2,0)),"")</f>
        <v>Canning-Install-Kunshan</v>
      </c>
      <c r="H94" s="32">
        <f t="shared" si="127"/>
        <v>124545</v>
      </c>
      <c r="I94" s="34"/>
      <c r="J94" s="34"/>
      <c r="K94" s="34"/>
      <c r="L94" s="32" t="str">
        <f>IFERROR(VLOOKUP(LEFT($F94,2),'ALL-Unit Code 4'!$W:$W,1,0),IFERROR(VLOOKUP(VALUE(RIGHT(H94,3)),Ref!I:J,2,0),VLOOKUP($D$1,Sites!$A:$B,2,0)))</f>
        <v>CN</v>
      </c>
      <c r="M94" s="32" t="str">
        <f>VLOOKUP(H94,'ALL-Chart of Accounts'!$E:$F,2,0)</f>
        <v>IC AR - Kunshan</v>
      </c>
      <c r="N94" s="34"/>
      <c r="O94" s="34"/>
      <c r="P94" s="34"/>
      <c r="Q94" s="34"/>
      <c r="R94" s="34"/>
      <c r="S94" s="34"/>
      <c r="T94" s="37">
        <v>422000</v>
      </c>
      <c r="U94" s="32">
        <f t="shared" ref="U94:U116" si="229">IF(MID(T94,2,1)="2",VALUE(9&amp;RIGHT($F94,3)),"")</f>
        <v>9545</v>
      </c>
      <c r="V94" s="34"/>
      <c r="W94" s="34"/>
      <c r="X94" s="32" t="str">
        <f t="shared" si="129"/>
        <v>CN</v>
      </c>
      <c r="Y94" s="32" t="str">
        <f>VLOOKUP(T94,'ALL-Chart of Accounts'!$E:$F,2,0)</f>
        <v>IC Service Revenue (I82SVC)</v>
      </c>
      <c r="Z94" s="32">
        <f t="shared" si="219"/>
        <v>422000</v>
      </c>
      <c r="AA94" s="32">
        <f t="shared" si="220"/>
        <v>9545</v>
      </c>
      <c r="AB94" s="32">
        <f t="shared" si="221"/>
        <v>9999</v>
      </c>
      <c r="AC94" s="34"/>
      <c r="AD94" s="32" t="str">
        <f t="shared" si="133"/>
        <v>CN</v>
      </c>
      <c r="AE94" s="32" t="str">
        <f>VLOOKUP(Z94,'ALL-Chart of Accounts'!$E:$F,2,0)</f>
        <v>IC Service Revenue (I82SVC)</v>
      </c>
      <c r="AF94" s="34"/>
      <c r="AG94" s="34"/>
      <c r="AH94" s="34"/>
      <c r="AI94" s="34"/>
      <c r="AJ94" s="34"/>
      <c r="AK94" s="34"/>
      <c r="AL94" s="32">
        <f t="shared" si="222"/>
        <v>422000</v>
      </c>
      <c r="AM94" s="32">
        <f t="shared" si="223"/>
        <v>9545</v>
      </c>
      <c r="AN94" s="32" t="str">
        <f t="shared" si="224"/>
        <v/>
      </c>
      <c r="AO94" s="34"/>
      <c r="AP94" s="32" t="str">
        <f t="shared" si="137"/>
        <v>CN</v>
      </c>
      <c r="AQ94" s="32" t="str">
        <f>VLOOKUP(AL94,'ALL-Chart of Accounts'!$E:$F,2,0)</f>
        <v>IC Service Revenue (I82SVC)</v>
      </c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  <c r="BY94" s="34"/>
      <c r="BZ94" s="34"/>
      <c r="CA94" s="34"/>
      <c r="CB94" s="32">
        <f t="shared" si="11"/>
        <v>522010</v>
      </c>
      <c r="CC94" s="32">
        <f t="shared" si="138"/>
        <v>9545</v>
      </c>
      <c r="CD94" s="34"/>
      <c r="CE94" s="34"/>
      <c r="CF94" s="32" t="str">
        <f t="shared" si="139"/>
        <v>CN</v>
      </c>
      <c r="CG94" s="32" t="str">
        <f>VLOOKUP(CB94,'ALL-Chart of Accounts'!$E:$F,2,0)</f>
        <v>IC Service COS (I85SVC) - Material</v>
      </c>
      <c r="CH94" s="32">
        <f t="shared" si="225"/>
        <v>522020</v>
      </c>
      <c r="CI94" s="32">
        <f t="shared" si="141"/>
        <v>9545</v>
      </c>
      <c r="CJ94" s="34"/>
      <c r="CK94" s="34"/>
      <c r="CL94" s="32" t="str">
        <f t="shared" si="142"/>
        <v>CN</v>
      </c>
      <c r="CM94" s="32" t="str">
        <f>VLOOKUP(CH94,'ALL-Chart of Accounts'!$E:$F,2,0)</f>
        <v>IC Service COS (I85SVC) - Labor</v>
      </c>
      <c r="CN94" s="32">
        <f t="shared" si="226"/>
        <v>522030</v>
      </c>
      <c r="CO94" s="32">
        <f t="shared" si="144"/>
        <v>9545</v>
      </c>
      <c r="CP94" s="34"/>
      <c r="CQ94" s="34"/>
      <c r="CR94" s="32" t="str">
        <f t="shared" si="145"/>
        <v>CN</v>
      </c>
      <c r="CS94" s="32" t="str">
        <f>VLOOKUP(CN94,'ALL-Chart of Accounts'!$E:$F,2,0)</f>
        <v>IC Service COS (I85SVC) - Fixed OH</v>
      </c>
      <c r="CT94" s="32">
        <f t="shared" si="227"/>
        <v>522040</v>
      </c>
      <c r="CU94" s="32">
        <f t="shared" si="147"/>
        <v>9545</v>
      </c>
      <c r="CV94" s="34"/>
      <c r="CW94" s="34"/>
      <c r="CX94" s="32" t="str">
        <f t="shared" si="148"/>
        <v>CN</v>
      </c>
      <c r="CY94" s="32" t="str">
        <f>VLOOKUP(CT94,'ALL-Chart of Accounts'!$E:$F,2,0)</f>
        <v>IC Service COS (I85SVC) - Variable OH</v>
      </c>
      <c r="CZ94" s="32">
        <f t="shared" si="228"/>
        <v>522050</v>
      </c>
      <c r="DA94" s="32">
        <f t="shared" si="150"/>
        <v>9545</v>
      </c>
      <c r="DB94" s="34"/>
      <c r="DC94" s="34"/>
      <c r="DD94" s="32" t="str">
        <f t="shared" si="151"/>
        <v>CN</v>
      </c>
      <c r="DE94" s="32" t="str">
        <f>VLOOKUP(CZ94,'ALL-Chart of Accounts'!$E:$F,2,0)</f>
        <v>IC Service COS (I85SVC) - Outside</v>
      </c>
      <c r="DF94" s="34"/>
      <c r="DG94" s="34"/>
      <c r="DH94" s="34"/>
      <c r="DI94" s="34"/>
      <c r="DJ94" s="34"/>
      <c r="DK94" s="34"/>
      <c r="DL94" s="34"/>
      <c r="DM94" s="34"/>
      <c r="DN94" s="34"/>
      <c r="DO94" s="34"/>
      <c r="DP94" s="34"/>
      <c r="DQ94" s="34"/>
      <c r="DR94" s="34"/>
      <c r="DS94" s="34"/>
      <c r="DT94" s="34"/>
      <c r="DU94" s="34"/>
      <c r="DV94" s="34"/>
      <c r="DW94" s="34"/>
      <c r="DX94" s="34"/>
      <c r="DY94" s="34"/>
      <c r="DZ94" s="34"/>
      <c r="EA94" s="34"/>
      <c r="EB94" s="34"/>
      <c r="EC94" s="34"/>
      <c r="ED94" s="34"/>
      <c r="EE94" s="34"/>
      <c r="EF94" s="34"/>
      <c r="EG94" s="34"/>
      <c r="EH94" s="34"/>
      <c r="EI94" s="34"/>
    </row>
    <row r="95" spans="3:139" x14ac:dyDescent="0.35">
      <c r="C95" s="47">
        <v>43475</v>
      </c>
      <c r="D95" s="46" t="s">
        <v>11994</v>
      </c>
      <c r="E95" s="22" t="str">
        <f t="shared" si="216"/>
        <v>Intercompany</v>
      </c>
      <c r="F95" s="34" t="s">
        <v>2534</v>
      </c>
      <c r="G95" s="34" t="str">
        <f>IF(E95="IC Alloc","IC Allocation"&amp;"-"&amp;MID(M95,FIND("-",M95,1)+2,99),VLOOKUP(L95,'ALL-Unit Code 4'!W:AA,4,0))&amp;IFERROR("-"&amp;IF(E95="Intercompany",VLOOKUP(MID(F95,3,1),Ref!F:G,2,0)&amp;"-"&amp;MID(M95,FIND("-",M95,1)+2,99),VLOOKUP(MID(F95,3,4),Ref!F:G,2,0)),"")</f>
        <v>Freezing &amp; Cooking-AM Service-Sweden</v>
      </c>
      <c r="H95" s="32">
        <f t="shared" si="127"/>
        <v>124400</v>
      </c>
      <c r="I95" s="34"/>
      <c r="J95" s="34"/>
      <c r="K95" s="34"/>
      <c r="L95" s="32" t="str">
        <f>IFERROR(VLOOKUP(LEFT($F95,2),'ALL-Unit Code 4'!$W:$W,1,0),IFERROR(VLOOKUP(VALUE(RIGHT(H95,3)),Ref!I:J,2,0),VLOOKUP($D$1,Sites!$A:$B,2,0)))</f>
        <v>FC</v>
      </c>
      <c r="M95" s="32" t="str">
        <f>VLOOKUP(H95,'ALL-Chart of Accounts'!$E:$F,2,0)</f>
        <v>IC AR - Sweden</v>
      </c>
      <c r="N95" s="34"/>
      <c r="O95" s="34"/>
      <c r="P95" s="34"/>
      <c r="Q95" s="34"/>
      <c r="R95" s="34"/>
      <c r="S95" s="34"/>
      <c r="T95" s="32">
        <f t="shared" ref="T95" si="230">IF($E95="Interdivisional",VALUE("124"&amp;RIGHT($F95,3)),IF($E95&amp;MID($F95,3,1)="IntercompanyA",425000,IF($E95&amp;MID($F95,3,1)="IntercompanyE",421000,IF($E95&amp;MID($F95,3,1)="IntercompanyS",428000,IF($E95&amp;MID($F95,3,1)="IntercompanyR",427000)))))</f>
        <v>428000</v>
      </c>
      <c r="U95" s="32">
        <f t="shared" si="229"/>
        <v>9400</v>
      </c>
      <c r="V95" s="34"/>
      <c r="W95" s="34"/>
      <c r="X95" s="32" t="str">
        <f t="shared" si="129"/>
        <v>FC</v>
      </c>
      <c r="Y95" s="32" t="str">
        <f>VLOOKUP(T95,'ALL-Chart of Accounts'!$E:$F,2,0)</f>
        <v>IC AM Sales - Svc (I82SVCAFT)</v>
      </c>
      <c r="Z95" s="32">
        <f t="shared" si="219"/>
        <v>428000</v>
      </c>
      <c r="AA95" s="32">
        <f t="shared" si="220"/>
        <v>9400</v>
      </c>
      <c r="AB95" s="32">
        <f t="shared" si="221"/>
        <v>9999</v>
      </c>
      <c r="AC95" s="34"/>
      <c r="AD95" s="32" t="str">
        <f t="shared" si="133"/>
        <v>FC</v>
      </c>
      <c r="AE95" s="32" t="str">
        <f>VLOOKUP(Z95,'ALL-Chart of Accounts'!$E:$F,2,0)</f>
        <v>IC AM Sales - Svc (I82SVCAFT)</v>
      </c>
      <c r="AF95" s="34"/>
      <c r="AG95" s="34"/>
      <c r="AH95" s="34"/>
      <c r="AI95" s="34"/>
      <c r="AJ95" s="34"/>
      <c r="AK95" s="34"/>
      <c r="AL95" s="32">
        <f t="shared" si="222"/>
        <v>428000</v>
      </c>
      <c r="AM95" s="32">
        <f t="shared" si="223"/>
        <v>9400</v>
      </c>
      <c r="AN95" s="32" t="str">
        <f t="shared" si="224"/>
        <v/>
      </c>
      <c r="AO95" s="34"/>
      <c r="AP95" s="32" t="str">
        <f t="shared" si="137"/>
        <v>FC</v>
      </c>
      <c r="AQ95" s="32" t="str">
        <f>VLOOKUP(AL95,'ALL-Chart of Accounts'!$E:$F,2,0)</f>
        <v>IC AM Sales - Svc (I82SVCAFT)</v>
      </c>
      <c r="AR95" s="34"/>
      <c r="AS95" s="3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  <c r="BF95" s="34"/>
      <c r="BG95" s="34"/>
      <c r="BH95" s="34"/>
      <c r="BI95" s="34"/>
      <c r="BJ95" s="34"/>
      <c r="BK95" s="34"/>
      <c r="BL95" s="34"/>
      <c r="BM95" s="34"/>
      <c r="BN95" s="34"/>
      <c r="BO95" s="34"/>
      <c r="BP95" s="34"/>
      <c r="BQ95" s="34"/>
      <c r="BR95" s="34"/>
      <c r="BS95" s="34"/>
      <c r="BT95" s="34"/>
      <c r="BU95" s="34"/>
      <c r="BV95" s="34"/>
      <c r="BW95" s="34"/>
      <c r="BX95" s="34"/>
      <c r="BY95" s="34"/>
      <c r="BZ95" s="34"/>
      <c r="CA95" s="34"/>
      <c r="CB95" s="32">
        <f t="shared" si="11"/>
        <v>528010</v>
      </c>
      <c r="CC95" s="32">
        <f t="shared" si="138"/>
        <v>9400</v>
      </c>
      <c r="CD95" s="34"/>
      <c r="CE95" s="34"/>
      <c r="CF95" s="32" t="str">
        <f t="shared" si="139"/>
        <v>FC</v>
      </c>
      <c r="CG95" s="32" t="str">
        <f>VLOOKUP(CB95,'ALL-Chart of Accounts'!$E:$F,2,0)</f>
        <v>IC AM COS - Service (I85SVCAFT) - Matl</v>
      </c>
      <c r="CH95" s="32">
        <f t="shared" si="225"/>
        <v>528020</v>
      </c>
      <c r="CI95" s="32">
        <f t="shared" si="141"/>
        <v>9400</v>
      </c>
      <c r="CJ95" s="34"/>
      <c r="CK95" s="34"/>
      <c r="CL95" s="32" t="str">
        <f t="shared" si="142"/>
        <v>FC</v>
      </c>
      <c r="CM95" s="32" t="str">
        <f>VLOOKUP(CH95,'ALL-Chart of Accounts'!$E:$F,2,0)</f>
        <v>IC AM COS - Service (I85SVCAFT) - Labor</v>
      </c>
      <c r="CN95" s="32">
        <f t="shared" si="226"/>
        <v>528030</v>
      </c>
      <c r="CO95" s="32">
        <f t="shared" si="144"/>
        <v>9400</v>
      </c>
      <c r="CP95" s="34"/>
      <c r="CQ95" s="34"/>
      <c r="CR95" s="32" t="str">
        <f t="shared" si="145"/>
        <v>FC</v>
      </c>
      <c r="CS95" s="32" t="str">
        <f>VLOOKUP(CN95,'ALL-Chart of Accounts'!$E:$F,2,0)</f>
        <v>IC AM COS - Service (I85SVCAFT) - Fx OH</v>
      </c>
      <c r="CT95" s="32">
        <f t="shared" si="227"/>
        <v>528040</v>
      </c>
      <c r="CU95" s="32">
        <f t="shared" si="147"/>
        <v>9400</v>
      </c>
      <c r="CV95" s="34"/>
      <c r="CW95" s="34"/>
      <c r="CX95" s="32" t="str">
        <f t="shared" si="148"/>
        <v>FC</v>
      </c>
      <c r="CY95" s="32" t="str">
        <f>VLOOKUP(CT95,'ALL-Chart of Accounts'!$E:$F,2,0)</f>
        <v>IC AM COS - Service (I85SVCAFT) - Var OH</v>
      </c>
      <c r="CZ95" s="32">
        <f t="shared" si="228"/>
        <v>528050</v>
      </c>
      <c r="DA95" s="32">
        <f t="shared" si="150"/>
        <v>9400</v>
      </c>
      <c r="DB95" s="34"/>
      <c r="DC95" s="34"/>
      <c r="DD95" s="32" t="str">
        <f t="shared" si="151"/>
        <v>FC</v>
      </c>
      <c r="DE95" s="32" t="str">
        <f>VLOOKUP(CZ95,'ALL-Chart of Accounts'!$E:$F,2,0)</f>
        <v>IC AM COS - Service (I85SVCAFT) - Outsid</v>
      </c>
      <c r="DF95" s="34"/>
      <c r="DG95" s="34"/>
      <c r="DH95" s="34"/>
      <c r="DI95" s="34"/>
      <c r="DJ95" s="34"/>
      <c r="DK95" s="34"/>
      <c r="DL95" s="34"/>
      <c r="DM95" s="34"/>
      <c r="DN95" s="34"/>
      <c r="DO95" s="34"/>
      <c r="DP95" s="34"/>
      <c r="DQ95" s="34"/>
      <c r="DR95" s="34"/>
      <c r="DS95" s="34"/>
      <c r="DT95" s="34"/>
      <c r="DU95" s="34"/>
      <c r="DV95" s="34"/>
      <c r="DW95" s="34"/>
      <c r="DX95" s="34"/>
      <c r="DY95" s="34"/>
      <c r="DZ95" s="34"/>
      <c r="EA95" s="34"/>
      <c r="EB95" s="34"/>
      <c r="EC95" s="34"/>
      <c r="ED95" s="34"/>
      <c r="EE95" s="34"/>
      <c r="EF95" s="34"/>
      <c r="EG95" s="34"/>
      <c r="EH95" s="34"/>
      <c r="EI95" s="34"/>
    </row>
    <row r="96" spans="3:139" x14ac:dyDescent="0.35">
      <c r="C96" s="47">
        <v>43475</v>
      </c>
      <c r="D96" s="46" t="s">
        <v>11994</v>
      </c>
      <c r="E96" s="22" t="str">
        <f t="shared" si="216"/>
        <v>Intercompany</v>
      </c>
      <c r="F96" s="34" t="s">
        <v>11974</v>
      </c>
      <c r="G96" s="34" t="str">
        <f>IF(E96="IC Alloc","IC Allocation"&amp;"-"&amp;MID(M96,FIND("-",M96,1)+2,99),VLOOKUP(L96,'ALL-Unit Code 4'!W:AA,4,0))&amp;IFERROR("-"&amp;IF(E96="Intercompany",VLOOKUP(MID(F96,3,1),Ref!F:G,2,0)&amp;"-"&amp;MID(M96,FIND("-",M96,1)+2,99),VLOOKUP(MID(F96,3,4),Ref!F:G,2,0)),"")</f>
        <v>Freezing &amp; Cooking-Install-Kunshan</v>
      </c>
      <c r="H96" s="32">
        <f t="shared" si="127"/>
        <v>124545</v>
      </c>
      <c r="I96" s="34"/>
      <c r="J96" s="34"/>
      <c r="K96" s="34"/>
      <c r="L96" s="32" t="str">
        <f>IFERROR(VLOOKUP(LEFT($F96,2),'ALL-Unit Code 4'!$W:$W,1,0),IFERROR(VLOOKUP(VALUE(RIGHT(H96,3)),Ref!I:J,2,0),VLOOKUP($D$1,Sites!$A:$B,2,0)))</f>
        <v>FC</v>
      </c>
      <c r="M96" s="32" t="str">
        <f>VLOOKUP(H96,'ALL-Chart of Accounts'!$E:$F,2,0)</f>
        <v>IC AR - Kunshan</v>
      </c>
      <c r="N96" s="34"/>
      <c r="O96" s="34"/>
      <c r="P96" s="34"/>
      <c r="Q96" s="34"/>
      <c r="R96" s="34"/>
      <c r="S96" s="34"/>
      <c r="T96" s="37">
        <v>422000</v>
      </c>
      <c r="U96" s="32">
        <f t="shared" si="229"/>
        <v>9545</v>
      </c>
      <c r="V96" s="34"/>
      <c r="W96" s="34"/>
      <c r="X96" s="32" t="str">
        <f t="shared" si="129"/>
        <v>FC</v>
      </c>
      <c r="Y96" s="32" t="str">
        <f>VLOOKUP(T96,'ALL-Chart of Accounts'!$E:$F,2,0)</f>
        <v>IC Service Revenue (I82SVC)</v>
      </c>
      <c r="Z96" s="32">
        <f t="shared" si="219"/>
        <v>422000</v>
      </c>
      <c r="AA96" s="32">
        <f t="shared" si="220"/>
        <v>9545</v>
      </c>
      <c r="AB96" s="32">
        <f t="shared" si="221"/>
        <v>9999</v>
      </c>
      <c r="AC96" s="34"/>
      <c r="AD96" s="32" t="str">
        <f t="shared" si="133"/>
        <v>FC</v>
      </c>
      <c r="AE96" s="32" t="str">
        <f>VLOOKUP(Z96,'ALL-Chart of Accounts'!$E:$F,2,0)</f>
        <v>IC Service Revenue (I82SVC)</v>
      </c>
      <c r="AF96" s="34"/>
      <c r="AG96" s="34"/>
      <c r="AH96" s="34"/>
      <c r="AI96" s="34"/>
      <c r="AJ96" s="34"/>
      <c r="AK96" s="34"/>
      <c r="AL96" s="32">
        <f t="shared" si="222"/>
        <v>422000</v>
      </c>
      <c r="AM96" s="32">
        <f t="shared" si="223"/>
        <v>9545</v>
      </c>
      <c r="AN96" s="32" t="str">
        <f t="shared" si="224"/>
        <v/>
      </c>
      <c r="AO96" s="34"/>
      <c r="AP96" s="32" t="str">
        <f t="shared" si="137"/>
        <v>FC</v>
      </c>
      <c r="AQ96" s="32" t="str">
        <f>VLOOKUP(AL96,'ALL-Chart of Accounts'!$E:$F,2,0)</f>
        <v>IC Service Revenue (I82SVC)</v>
      </c>
      <c r="AR96" s="34"/>
      <c r="AS96" s="3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  <c r="BF96" s="34"/>
      <c r="BG96" s="34"/>
      <c r="BH96" s="34"/>
      <c r="BI96" s="34"/>
      <c r="BJ96" s="34"/>
      <c r="BK96" s="34"/>
      <c r="BL96" s="34"/>
      <c r="BM96" s="34"/>
      <c r="BN96" s="34"/>
      <c r="BO96" s="34"/>
      <c r="BP96" s="34"/>
      <c r="BQ96" s="34"/>
      <c r="BR96" s="34"/>
      <c r="BS96" s="34"/>
      <c r="BT96" s="34"/>
      <c r="BU96" s="34"/>
      <c r="BV96" s="34"/>
      <c r="BW96" s="34"/>
      <c r="BX96" s="34"/>
      <c r="BY96" s="34"/>
      <c r="BZ96" s="34"/>
      <c r="CA96" s="34"/>
      <c r="CB96" s="32">
        <f t="shared" si="11"/>
        <v>522010</v>
      </c>
      <c r="CC96" s="32">
        <f t="shared" si="138"/>
        <v>9545</v>
      </c>
      <c r="CD96" s="34"/>
      <c r="CE96" s="34"/>
      <c r="CF96" s="32" t="str">
        <f t="shared" si="139"/>
        <v>FC</v>
      </c>
      <c r="CG96" s="32" t="str">
        <f>VLOOKUP(CB96,'ALL-Chart of Accounts'!$E:$F,2,0)</f>
        <v>IC Service COS (I85SVC) - Material</v>
      </c>
      <c r="CH96" s="32">
        <f t="shared" si="225"/>
        <v>522020</v>
      </c>
      <c r="CI96" s="32">
        <f t="shared" si="141"/>
        <v>9545</v>
      </c>
      <c r="CJ96" s="34"/>
      <c r="CK96" s="34"/>
      <c r="CL96" s="32" t="str">
        <f t="shared" si="142"/>
        <v>FC</v>
      </c>
      <c r="CM96" s="32" t="str">
        <f>VLOOKUP(CH96,'ALL-Chart of Accounts'!$E:$F,2,0)</f>
        <v>IC Service COS (I85SVC) - Labor</v>
      </c>
      <c r="CN96" s="32">
        <f t="shared" si="226"/>
        <v>522030</v>
      </c>
      <c r="CO96" s="32">
        <f t="shared" si="144"/>
        <v>9545</v>
      </c>
      <c r="CP96" s="34"/>
      <c r="CQ96" s="34"/>
      <c r="CR96" s="32" t="str">
        <f t="shared" si="145"/>
        <v>FC</v>
      </c>
      <c r="CS96" s="32" t="str">
        <f>VLOOKUP(CN96,'ALL-Chart of Accounts'!$E:$F,2,0)</f>
        <v>IC Service COS (I85SVC) - Fixed OH</v>
      </c>
      <c r="CT96" s="32">
        <f t="shared" si="227"/>
        <v>522040</v>
      </c>
      <c r="CU96" s="32">
        <f t="shared" si="147"/>
        <v>9545</v>
      </c>
      <c r="CV96" s="34"/>
      <c r="CW96" s="34"/>
      <c r="CX96" s="32" t="str">
        <f t="shared" si="148"/>
        <v>FC</v>
      </c>
      <c r="CY96" s="32" t="str">
        <f>VLOOKUP(CT96,'ALL-Chart of Accounts'!$E:$F,2,0)</f>
        <v>IC Service COS (I85SVC) - Variable OH</v>
      </c>
      <c r="CZ96" s="32">
        <f t="shared" si="228"/>
        <v>522050</v>
      </c>
      <c r="DA96" s="32">
        <f t="shared" si="150"/>
        <v>9545</v>
      </c>
      <c r="DB96" s="34"/>
      <c r="DC96" s="34"/>
      <c r="DD96" s="32" t="str">
        <f t="shared" si="151"/>
        <v>FC</v>
      </c>
      <c r="DE96" s="32" t="str">
        <f>VLOOKUP(CZ96,'ALL-Chart of Accounts'!$E:$F,2,0)</f>
        <v>IC Service COS (I85SVC) - Outside</v>
      </c>
      <c r="DF96" s="34"/>
      <c r="DG96" s="34"/>
      <c r="DH96" s="34"/>
      <c r="DI96" s="34"/>
      <c r="DJ96" s="34"/>
      <c r="DK96" s="34"/>
      <c r="DL96" s="34"/>
      <c r="DM96" s="34"/>
      <c r="DN96" s="34"/>
      <c r="DO96" s="34"/>
      <c r="DP96" s="34"/>
      <c r="DQ96" s="34"/>
      <c r="DR96" s="34"/>
      <c r="DS96" s="34"/>
      <c r="DT96" s="34"/>
      <c r="DU96" s="34"/>
      <c r="DV96" s="34"/>
      <c r="DW96" s="34"/>
      <c r="DX96" s="34"/>
      <c r="DY96" s="34"/>
      <c r="DZ96" s="34"/>
      <c r="EA96" s="34"/>
      <c r="EB96" s="34"/>
      <c r="EC96" s="34"/>
      <c r="ED96" s="34"/>
      <c r="EE96" s="34"/>
      <c r="EF96" s="34"/>
      <c r="EG96" s="34"/>
      <c r="EH96" s="34"/>
      <c r="EI96" s="34"/>
    </row>
    <row r="97" spans="3:139" x14ac:dyDescent="0.35">
      <c r="C97" s="47">
        <v>43475</v>
      </c>
      <c r="D97" s="46" t="s">
        <v>11994</v>
      </c>
      <c r="E97" s="22" t="str">
        <f t="shared" si="216"/>
        <v>Intercompany</v>
      </c>
      <c r="F97" s="34" t="s">
        <v>11975</v>
      </c>
      <c r="G97" s="34" t="str">
        <f>IF(E97="IC Alloc","IC Allocation"&amp;"-"&amp;MID(M97,FIND("-",M97,1)+2,99),VLOOKUP(L97,'ALL-Unit Code 4'!W:AA,4,0))&amp;IFERROR("-"&amp;IF(E97="Intercompany",VLOOKUP(MID(F97,3,1),Ref!F:G,2,0)&amp;"-"&amp;MID(M97,FIND("-",M97,1)+2,99),VLOOKUP(MID(F97,3,4),Ref!F:G,2,0)),"")</f>
        <v>Freezing &amp; Cooking-Install-India</v>
      </c>
      <c r="H97" s="32">
        <f t="shared" si="127"/>
        <v>124525</v>
      </c>
      <c r="I97" s="34"/>
      <c r="J97" s="34"/>
      <c r="K97" s="34"/>
      <c r="L97" s="32" t="str">
        <f>IFERROR(VLOOKUP(LEFT($F97,2),'ALL-Unit Code 4'!$W:$W,1,0),IFERROR(VLOOKUP(VALUE(RIGHT(H97,3)),Ref!I:J,2,0),VLOOKUP($D$1,Sites!$A:$B,2,0)))</f>
        <v>FC</v>
      </c>
      <c r="M97" s="32" t="str">
        <f>VLOOKUP(H97,'ALL-Chart of Accounts'!$E:$F,2,0)</f>
        <v>IC AR - India</v>
      </c>
      <c r="N97" s="34"/>
      <c r="O97" s="34"/>
      <c r="P97" s="34"/>
      <c r="Q97" s="34"/>
      <c r="R97" s="34"/>
      <c r="S97" s="34"/>
      <c r="T97" s="37">
        <v>422000</v>
      </c>
      <c r="U97" s="32">
        <f t="shared" si="229"/>
        <v>9525</v>
      </c>
      <c r="V97" s="34"/>
      <c r="W97" s="34"/>
      <c r="X97" s="32" t="str">
        <f t="shared" si="129"/>
        <v>FC</v>
      </c>
      <c r="Y97" s="32" t="str">
        <f>VLOOKUP(T97,'ALL-Chart of Accounts'!$E:$F,2,0)</f>
        <v>IC Service Revenue (I82SVC)</v>
      </c>
      <c r="Z97" s="32">
        <f t="shared" si="219"/>
        <v>422000</v>
      </c>
      <c r="AA97" s="32">
        <f t="shared" si="220"/>
        <v>9525</v>
      </c>
      <c r="AB97" s="32">
        <f t="shared" si="221"/>
        <v>9999</v>
      </c>
      <c r="AC97" s="34"/>
      <c r="AD97" s="32" t="str">
        <f t="shared" si="133"/>
        <v>FC</v>
      </c>
      <c r="AE97" s="32" t="str">
        <f>VLOOKUP(Z97,'ALL-Chart of Accounts'!$E:$F,2,0)</f>
        <v>IC Service Revenue (I82SVC)</v>
      </c>
      <c r="AF97" s="34"/>
      <c r="AG97" s="34"/>
      <c r="AH97" s="34"/>
      <c r="AI97" s="34"/>
      <c r="AJ97" s="34"/>
      <c r="AK97" s="34"/>
      <c r="AL97" s="32">
        <f t="shared" si="222"/>
        <v>422000</v>
      </c>
      <c r="AM97" s="32">
        <f t="shared" si="223"/>
        <v>9525</v>
      </c>
      <c r="AN97" s="32" t="str">
        <f t="shared" si="224"/>
        <v/>
      </c>
      <c r="AO97" s="34"/>
      <c r="AP97" s="32" t="str">
        <f t="shared" si="137"/>
        <v>FC</v>
      </c>
      <c r="AQ97" s="32" t="str">
        <f>VLOOKUP(AL97,'ALL-Chart of Accounts'!$E:$F,2,0)</f>
        <v>IC Service Revenue (I82SVC)</v>
      </c>
      <c r="AR97" s="34"/>
      <c r="AS97" s="3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  <c r="BF97" s="34"/>
      <c r="BG97" s="34"/>
      <c r="BH97" s="34"/>
      <c r="BI97" s="34"/>
      <c r="BJ97" s="34"/>
      <c r="BK97" s="34"/>
      <c r="BL97" s="34"/>
      <c r="BM97" s="34"/>
      <c r="BN97" s="34"/>
      <c r="BO97" s="34"/>
      <c r="BP97" s="34"/>
      <c r="BQ97" s="34"/>
      <c r="BR97" s="34"/>
      <c r="BS97" s="34"/>
      <c r="BT97" s="34"/>
      <c r="BU97" s="34"/>
      <c r="BV97" s="34"/>
      <c r="BW97" s="34"/>
      <c r="BX97" s="34"/>
      <c r="BY97" s="34"/>
      <c r="BZ97" s="34"/>
      <c r="CA97" s="34"/>
      <c r="CB97" s="32">
        <f t="shared" si="11"/>
        <v>522010</v>
      </c>
      <c r="CC97" s="32">
        <f t="shared" si="138"/>
        <v>9525</v>
      </c>
      <c r="CD97" s="34"/>
      <c r="CE97" s="34"/>
      <c r="CF97" s="32" t="str">
        <f t="shared" si="139"/>
        <v>FC</v>
      </c>
      <c r="CG97" s="32" t="str">
        <f>VLOOKUP(CB97,'ALL-Chart of Accounts'!$E:$F,2,0)</f>
        <v>IC Service COS (I85SVC) - Material</v>
      </c>
      <c r="CH97" s="32">
        <f t="shared" si="225"/>
        <v>522020</v>
      </c>
      <c r="CI97" s="32">
        <f t="shared" si="141"/>
        <v>9525</v>
      </c>
      <c r="CJ97" s="34"/>
      <c r="CK97" s="34"/>
      <c r="CL97" s="32" t="str">
        <f t="shared" si="142"/>
        <v>FC</v>
      </c>
      <c r="CM97" s="32" t="str">
        <f>VLOOKUP(CH97,'ALL-Chart of Accounts'!$E:$F,2,0)</f>
        <v>IC Service COS (I85SVC) - Labor</v>
      </c>
      <c r="CN97" s="32">
        <f t="shared" si="226"/>
        <v>522030</v>
      </c>
      <c r="CO97" s="32">
        <f t="shared" si="144"/>
        <v>9525</v>
      </c>
      <c r="CP97" s="34"/>
      <c r="CQ97" s="34"/>
      <c r="CR97" s="32" t="str">
        <f t="shared" si="145"/>
        <v>FC</v>
      </c>
      <c r="CS97" s="32" t="str">
        <f>VLOOKUP(CN97,'ALL-Chart of Accounts'!$E:$F,2,0)</f>
        <v>IC Service COS (I85SVC) - Fixed OH</v>
      </c>
      <c r="CT97" s="32">
        <f t="shared" si="227"/>
        <v>522040</v>
      </c>
      <c r="CU97" s="32">
        <f t="shared" si="147"/>
        <v>9525</v>
      </c>
      <c r="CV97" s="34"/>
      <c r="CW97" s="34"/>
      <c r="CX97" s="32" t="str">
        <f t="shared" si="148"/>
        <v>FC</v>
      </c>
      <c r="CY97" s="32" t="str">
        <f>VLOOKUP(CT97,'ALL-Chart of Accounts'!$E:$F,2,0)</f>
        <v>IC Service COS (I85SVC) - Variable OH</v>
      </c>
      <c r="CZ97" s="32">
        <f t="shared" si="228"/>
        <v>522050</v>
      </c>
      <c r="DA97" s="32">
        <f t="shared" si="150"/>
        <v>9525</v>
      </c>
      <c r="DB97" s="34"/>
      <c r="DC97" s="34"/>
      <c r="DD97" s="32" t="str">
        <f t="shared" si="151"/>
        <v>FC</v>
      </c>
      <c r="DE97" s="32" t="str">
        <f>VLOOKUP(CZ97,'ALL-Chart of Accounts'!$E:$F,2,0)</f>
        <v>IC Service COS (I85SVC) - Outside</v>
      </c>
      <c r="DF97" s="34"/>
      <c r="DG97" s="34"/>
      <c r="DH97" s="34"/>
      <c r="DI97" s="34"/>
      <c r="DJ97" s="34"/>
      <c r="DK97" s="34"/>
      <c r="DL97" s="34"/>
      <c r="DM97" s="34"/>
      <c r="DN97" s="34"/>
      <c r="DO97" s="34"/>
      <c r="DP97" s="34"/>
      <c r="DQ97" s="34"/>
      <c r="DR97" s="34"/>
      <c r="DS97" s="34"/>
      <c r="DT97" s="34"/>
      <c r="DU97" s="34"/>
      <c r="DV97" s="34"/>
      <c r="DW97" s="34"/>
      <c r="DX97" s="34"/>
      <c r="DY97" s="34"/>
      <c r="DZ97" s="34"/>
      <c r="EA97" s="34"/>
      <c r="EB97" s="34"/>
      <c r="EC97" s="34"/>
      <c r="ED97" s="34"/>
      <c r="EE97" s="34"/>
      <c r="EF97" s="34"/>
      <c r="EG97" s="34"/>
      <c r="EH97" s="34"/>
      <c r="EI97" s="34"/>
    </row>
    <row r="98" spans="3:139" x14ac:dyDescent="0.35">
      <c r="C98" s="47">
        <v>43475</v>
      </c>
      <c r="D98" s="46" t="s">
        <v>11994</v>
      </c>
      <c r="E98" s="22" t="str">
        <f t="shared" si="216"/>
        <v>Intercompany</v>
      </c>
      <c r="F98" s="34" t="s">
        <v>11976</v>
      </c>
      <c r="G98" s="34" t="str">
        <f>IF(E98="IC Alloc","IC Allocation"&amp;"-"&amp;MID(M98,FIND("-",M98,1)+2,99),VLOOKUP(L98,'ALL-Unit Code 4'!W:AA,4,0))&amp;IFERROR("-"&amp;IF(E98="Intercompany",VLOOKUP(MID(F98,3,1),Ref!F:G,2,0)&amp;"-"&amp;MID(M98,FIND("-",M98,1)+2,99),VLOOKUP(MID(F98,3,4),Ref!F:G,2,0)),"")</f>
        <v>Freezing &amp; Cooking-Install-Sweden</v>
      </c>
      <c r="H98" s="32">
        <f t="shared" si="127"/>
        <v>124400</v>
      </c>
      <c r="I98" s="34"/>
      <c r="J98" s="34"/>
      <c r="K98" s="34"/>
      <c r="L98" s="32" t="str">
        <f>IFERROR(VLOOKUP(LEFT($F98,2),'ALL-Unit Code 4'!$W:$W,1,0),IFERROR(VLOOKUP(VALUE(RIGHT(H98,3)),Ref!I:J,2,0),VLOOKUP($D$1,Sites!$A:$B,2,0)))</f>
        <v>FC</v>
      </c>
      <c r="M98" s="32" t="str">
        <f>VLOOKUP(H98,'ALL-Chart of Accounts'!$E:$F,2,0)</f>
        <v>IC AR - Sweden</v>
      </c>
      <c r="N98" s="34"/>
      <c r="O98" s="34"/>
      <c r="P98" s="34"/>
      <c r="Q98" s="34"/>
      <c r="R98" s="34"/>
      <c r="S98" s="34"/>
      <c r="T98" s="37">
        <v>422000</v>
      </c>
      <c r="U98" s="32">
        <f t="shared" si="229"/>
        <v>9400</v>
      </c>
      <c r="V98" s="34"/>
      <c r="W98" s="34"/>
      <c r="X98" s="32" t="str">
        <f t="shared" si="129"/>
        <v>FC</v>
      </c>
      <c r="Y98" s="32" t="str">
        <f>VLOOKUP(T98,'ALL-Chart of Accounts'!$E:$F,2,0)</f>
        <v>IC Service Revenue (I82SVC)</v>
      </c>
      <c r="Z98" s="32">
        <f t="shared" si="219"/>
        <v>422000</v>
      </c>
      <c r="AA98" s="32">
        <f t="shared" si="220"/>
        <v>9400</v>
      </c>
      <c r="AB98" s="32">
        <f t="shared" si="221"/>
        <v>9999</v>
      </c>
      <c r="AC98" s="34"/>
      <c r="AD98" s="32" t="str">
        <f t="shared" si="133"/>
        <v>FC</v>
      </c>
      <c r="AE98" s="32" t="str">
        <f>VLOOKUP(Z98,'ALL-Chart of Accounts'!$E:$F,2,0)</f>
        <v>IC Service Revenue (I82SVC)</v>
      </c>
      <c r="AF98" s="34"/>
      <c r="AG98" s="34"/>
      <c r="AH98" s="34"/>
      <c r="AI98" s="34"/>
      <c r="AJ98" s="34"/>
      <c r="AK98" s="34"/>
      <c r="AL98" s="32">
        <f t="shared" si="222"/>
        <v>422000</v>
      </c>
      <c r="AM98" s="32">
        <f t="shared" si="223"/>
        <v>9400</v>
      </c>
      <c r="AN98" s="32" t="str">
        <f t="shared" si="224"/>
        <v/>
      </c>
      <c r="AO98" s="34"/>
      <c r="AP98" s="32" t="str">
        <f t="shared" si="137"/>
        <v>FC</v>
      </c>
      <c r="AQ98" s="32" t="str">
        <f>VLOOKUP(AL98,'ALL-Chart of Accounts'!$E:$F,2,0)</f>
        <v>IC Service Revenue (I82SVC)</v>
      </c>
      <c r="AR98" s="34"/>
      <c r="AS98" s="3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  <c r="BF98" s="34"/>
      <c r="BG98" s="34"/>
      <c r="BH98" s="34"/>
      <c r="BI98" s="34"/>
      <c r="BJ98" s="34"/>
      <c r="BK98" s="34"/>
      <c r="BL98" s="34"/>
      <c r="BM98" s="34"/>
      <c r="BN98" s="34"/>
      <c r="BO98" s="34"/>
      <c r="BP98" s="34"/>
      <c r="BQ98" s="34"/>
      <c r="BR98" s="34"/>
      <c r="BS98" s="34"/>
      <c r="BT98" s="34"/>
      <c r="BU98" s="34"/>
      <c r="BV98" s="34"/>
      <c r="BW98" s="34"/>
      <c r="BX98" s="34"/>
      <c r="BY98" s="34"/>
      <c r="BZ98" s="34"/>
      <c r="CA98" s="34"/>
      <c r="CB98" s="32">
        <f t="shared" si="11"/>
        <v>522010</v>
      </c>
      <c r="CC98" s="32">
        <f t="shared" si="138"/>
        <v>9400</v>
      </c>
      <c r="CD98" s="34"/>
      <c r="CE98" s="34"/>
      <c r="CF98" s="32" t="str">
        <f t="shared" si="139"/>
        <v>FC</v>
      </c>
      <c r="CG98" s="32" t="str">
        <f>VLOOKUP(CB98,'ALL-Chart of Accounts'!$E:$F,2,0)</f>
        <v>IC Service COS (I85SVC) - Material</v>
      </c>
      <c r="CH98" s="32">
        <f t="shared" si="225"/>
        <v>522020</v>
      </c>
      <c r="CI98" s="32">
        <f t="shared" si="141"/>
        <v>9400</v>
      </c>
      <c r="CJ98" s="34"/>
      <c r="CK98" s="34"/>
      <c r="CL98" s="32" t="str">
        <f t="shared" si="142"/>
        <v>FC</v>
      </c>
      <c r="CM98" s="32" t="str">
        <f>VLOOKUP(CH98,'ALL-Chart of Accounts'!$E:$F,2,0)</f>
        <v>IC Service COS (I85SVC) - Labor</v>
      </c>
      <c r="CN98" s="32">
        <f t="shared" si="226"/>
        <v>522030</v>
      </c>
      <c r="CO98" s="32">
        <f t="shared" si="144"/>
        <v>9400</v>
      </c>
      <c r="CP98" s="34"/>
      <c r="CQ98" s="34"/>
      <c r="CR98" s="32" t="str">
        <f t="shared" si="145"/>
        <v>FC</v>
      </c>
      <c r="CS98" s="32" t="str">
        <f>VLOOKUP(CN98,'ALL-Chart of Accounts'!$E:$F,2,0)</f>
        <v>IC Service COS (I85SVC) - Fixed OH</v>
      </c>
      <c r="CT98" s="32">
        <f t="shared" si="227"/>
        <v>522040</v>
      </c>
      <c r="CU98" s="32">
        <f t="shared" si="147"/>
        <v>9400</v>
      </c>
      <c r="CV98" s="34"/>
      <c r="CW98" s="34"/>
      <c r="CX98" s="32" t="str">
        <f t="shared" si="148"/>
        <v>FC</v>
      </c>
      <c r="CY98" s="32" t="str">
        <f>VLOOKUP(CT98,'ALL-Chart of Accounts'!$E:$F,2,0)</f>
        <v>IC Service COS (I85SVC) - Variable OH</v>
      </c>
      <c r="CZ98" s="32">
        <f t="shared" si="228"/>
        <v>522050</v>
      </c>
      <c r="DA98" s="32">
        <f t="shared" si="150"/>
        <v>9400</v>
      </c>
      <c r="DB98" s="34"/>
      <c r="DC98" s="34"/>
      <c r="DD98" s="32" t="str">
        <f t="shared" si="151"/>
        <v>FC</v>
      </c>
      <c r="DE98" s="32" t="str">
        <f>VLOOKUP(CZ98,'ALL-Chart of Accounts'!$E:$F,2,0)</f>
        <v>IC Service COS (I85SVC) - Outside</v>
      </c>
      <c r="DF98" s="34"/>
      <c r="DG98" s="34"/>
      <c r="DH98" s="34"/>
      <c r="DI98" s="34"/>
      <c r="DJ98" s="34"/>
      <c r="DK98" s="34"/>
      <c r="DL98" s="34"/>
      <c r="DM98" s="34"/>
      <c r="DN98" s="34"/>
      <c r="DO98" s="34"/>
      <c r="DP98" s="34"/>
      <c r="DQ98" s="34"/>
      <c r="DR98" s="34"/>
      <c r="DS98" s="34"/>
      <c r="DT98" s="34"/>
      <c r="DU98" s="34"/>
      <c r="DV98" s="34"/>
      <c r="DW98" s="34"/>
      <c r="DX98" s="34"/>
      <c r="DY98" s="34"/>
      <c r="DZ98" s="34"/>
      <c r="EA98" s="34"/>
      <c r="EB98" s="34"/>
      <c r="EC98" s="34"/>
      <c r="ED98" s="34"/>
      <c r="EE98" s="34"/>
      <c r="EF98" s="34"/>
      <c r="EG98" s="34"/>
      <c r="EH98" s="34"/>
      <c r="EI98" s="34"/>
    </row>
    <row r="99" spans="3:139" x14ac:dyDescent="0.35">
      <c r="C99" s="47">
        <v>43475</v>
      </c>
      <c r="D99" s="46" t="s">
        <v>11994</v>
      </c>
      <c r="E99" s="22" t="str">
        <f t="shared" si="216"/>
        <v>Intercompany</v>
      </c>
      <c r="F99" s="34" t="s">
        <v>2520</v>
      </c>
      <c r="G99" s="34" t="str">
        <f>IF(E99="IC Alloc","IC Allocation"&amp;"-"&amp;MID(M99,FIND("-",M99,1)+2,99),VLOOKUP(L99,'ALL-Unit Code 4'!W:AA,4,0))&amp;IFERROR("-"&amp;IF(E99="Intercompany",VLOOKUP(MID(F99,3,1),Ref!F:G,2,0)&amp;"-"&amp;MID(M99,FIND("-",M99,1)+2,99),VLOOKUP(MID(F99,3,4),Ref!F:G,2,0)),"")</f>
        <v>Freezing &amp; Cooking-AM Service-Sandusky</v>
      </c>
      <c r="H99" s="32">
        <f t="shared" si="127"/>
        <v>124135</v>
      </c>
      <c r="I99" s="34"/>
      <c r="J99" s="34"/>
      <c r="K99" s="34"/>
      <c r="L99" s="32" t="str">
        <f>IFERROR(VLOOKUP(LEFT($F99,2),'ALL-Unit Code 4'!$W:$W,1,0),IFERROR(VLOOKUP(VALUE(RIGHT(H99,3)),Ref!I:J,2,0),VLOOKUP($D$1,Sites!$A:$B,2,0)))</f>
        <v>FC</v>
      </c>
      <c r="M99" s="32" t="str">
        <f>VLOOKUP(H99,'ALL-Chart of Accounts'!$E:$F,2,0)</f>
        <v>IC AR - Sandusky</v>
      </c>
      <c r="N99" s="34"/>
      <c r="O99" s="34"/>
      <c r="P99" s="34"/>
      <c r="Q99" s="34"/>
      <c r="R99" s="34"/>
      <c r="S99" s="34"/>
      <c r="T99" s="32">
        <f t="shared" ref="T99" si="231">IF($E99="Interdivisional",VALUE("124"&amp;RIGHT($F99,3)),IF($E99&amp;MID($F99,3,1)="IntercompanyA",425000,IF($E99&amp;MID($F99,3,1)="IntercompanyE",421000,IF($E99&amp;MID($F99,3,1)="IntercompanyS",428000,IF($E99&amp;MID($F99,3,1)="IntercompanyR",427000)))))</f>
        <v>428000</v>
      </c>
      <c r="U99" s="32">
        <f t="shared" si="229"/>
        <v>9135</v>
      </c>
      <c r="V99" s="34"/>
      <c r="W99" s="34"/>
      <c r="X99" s="32" t="str">
        <f t="shared" si="129"/>
        <v>FC</v>
      </c>
      <c r="Y99" s="32" t="str">
        <f>VLOOKUP(T99,'ALL-Chart of Accounts'!$E:$F,2,0)</f>
        <v>IC AM Sales - Svc (I82SVCAFT)</v>
      </c>
      <c r="Z99" s="32">
        <f t="shared" si="219"/>
        <v>428000</v>
      </c>
      <c r="AA99" s="32">
        <f t="shared" si="220"/>
        <v>9135</v>
      </c>
      <c r="AB99" s="32">
        <f t="shared" si="221"/>
        <v>9999</v>
      </c>
      <c r="AC99" s="34"/>
      <c r="AD99" s="32" t="str">
        <f t="shared" si="133"/>
        <v>FC</v>
      </c>
      <c r="AE99" s="32" t="str">
        <f>VLOOKUP(Z99,'ALL-Chart of Accounts'!$E:$F,2,0)</f>
        <v>IC AM Sales - Svc (I82SVCAFT)</v>
      </c>
      <c r="AF99" s="34"/>
      <c r="AG99" s="34"/>
      <c r="AH99" s="34"/>
      <c r="AI99" s="34"/>
      <c r="AJ99" s="34"/>
      <c r="AK99" s="34"/>
      <c r="AL99" s="32">
        <f t="shared" si="222"/>
        <v>428000</v>
      </c>
      <c r="AM99" s="32">
        <f t="shared" si="223"/>
        <v>9135</v>
      </c>
      <c r="AN99" s="32" t="str">
        <f t="shared" si="224"/>
        <v/>
      </c>
      <c r="AO99" s="34"/>
      <c r="AP99" s="32" t="str">
        <f t="shared" si="137"/>
        <v>FC</v>
      </c>
      <c r="AQ99" s="32" t="str">
        <f>VLOOKUP(AL99,'ALL-Chart of Accounts'!$E:$F,2,0)</f>
        <v>IC AM Sales - Svc (I82SVCAFT)</v>
      </c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2">
        <f t="shared" si="11"/>
        <v>528010</v>
      </c>
      <c r="CC99" s="32">
        <f t="shared" si="138"/>
        <v>9135</v>
      </c>
      <c r="CD99" s="34"/>
      <c r="CE99" s="34"/>
      <c r="CF99" s="32" t="str">
        <f t="shared" si="139"/>
        <v>FC</v>
      </c>
      <c r="CG99" s="32" t="str">
        <f>VLOOKUP(CB99,'ALL-Chart of Accounts'!$E:$F,2,0)</f>
        <v>IC AM COS - Service (I85SVCAFT) - Matl</v>
      </c>
      <c r="CH99" s="32">
        <f t="shared" si="225"/>
        <v>528020</v>
      </c>
      <c r="CI99" s="32">
        <f t="shared" si="141"/>
        <v>9135</v>
      </c>
      <c r="CJ99" s="34"/>
      <c r="CK99" s="34"/>
      <c r="CL99" s="32" t="str">
        <f t="shared" si="142"/>
        <v>FC</v>
      </c>
      <c r="CM99" s="32" t="str">
        <f>VLOOKUP(CH99,'ALL-Chart of Accounts'!$E:$F,2,0)</f>
        <v>IC AM COS - Service (I85SVCAFT) - Labor</v>
      </c>
      <c r="CN99" s="32">
        <f t="shared" si="226"/>
        <v>528030</v>
      </c>
      <c r="CO99" s="32">
        <f t="shared" si="144"/>
        <v>9135</v>
      </c>
      <c r="CP99" s="34"/>
      <c r="CQ99" s="34"/>
      <c r="CR99" s="32" t="str">
        <f t="shared" si="145"/>
        <v>FC</v>
      </c>
      <c r="CS99" s="32" t="str">
        <f>VLOOKUP(CN99,'ALL-Chart of Accounts'!$E:$F,2,0)</f>
        <v>IC AM COS - Service (I85SVCAFT) - Fx OH</v>
      </c>
      <c r="CT99" s="32">
        <f t="shared" si="227"/>
        <v>528040</v>
      </c>
      <c r="CU99" s="32">
        <f t="shared" si="147"/>
        <v>9135</v>
      </c>
      <c r="CV99" s="34"/>
      <c r="CW99" s="34"/>
      <c r="CX99" s="32" t="str">
        <f t="shared" si="148"/>
        <v>FC</v>
      </c>
      <c r="CY99" s="32" t="str">
        <f>VLOOKUP(CT99,'ALL-Chart of Accounts'!$E:$F,2,0)</f>
        <v>IC AM COS - Service (I85SVCAFT) - Var OH</v>
      </c>
      <c r="CZ99" s="32">
        <f t="shared" si="228"/>
        <v>528050</v>
      </c>
      <c r="DA99" s="32">
        <f t="shared" si="150"/>
        <v>9135</v>
      </c>
      <c r="DB99" s="34"/>
      <c r="DC99" s="34"/>
      <c r="DD99" s="32" t="str">
        <f t="shared" si="151"/>
        <v>FC</v>
      </c>
      <c r="DE99" s="32" t="str">
        <f>VLOOKUP(CZ99,'ALL-Chart of Accounts'!$E:$F,2,0)</f>
        <v>IC AM COS - Service (I85SVCAFT) - Outsid</v>
      </c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  <c r="DS99" s="34"/>
      <c r="DT99" s="34"/>
      <c r="DU99" s="34"/>
      <c r="DV99" s="34"/>
      <c r="DW99" s="34"/>
      <c r="DX99" s="34"/>
      <c r="DY99" s="34"/>
      <c r="DZ99" s="34"/>
      <c r="EA99" s="34"/>
      <c r="EB99" s="34"/>
      <c r="EC99" s="34"/>
      <c r="ED99" s="34"/>
      <c r="EE99" s="34"/>
      <c r="EF99" s="34"/>
      <c r="EG99" s="34"/>
      <c r="EH99" s="34"/>
      <c r="EI99" s="34"/>
    </row>
    <row r="100" spans="3:139" x14ac:dyDescent="0.35">
      <c r="C100" s="47">
        <v>43475</v>
      </c>
      <c r="D100" s="46" t="s">
        <v>11994</v>
      </c>
      <c r="E100" s="22" t="str">
        <f t="shared" si="216"/>
        <v>Intercompany</v>
      </c>
      <c r="F100" s="34" t="s">
        <v>11977</v>
      </c>
      <c r="G100" s="34" t="str">
        <f>IF(E100="IC Alloc","IC Allocation"&amp;"-"&amp;MID(M100,FIND("-",M100,1)+2,99),VLOOKUP(L100,'ALL-Unit Code 4'!W:AA,4,0))&amp;IFERROR("-"&amp;IF(E100="Intercompany",VLOOKUP(MID(F100,3,1),Ref!F:G,2,0)&amp;"-"&amp;MID(M100,FIND("-",M100,1)+2,99),VLOOKUP(MID(F100,3,4),Ref!F:G,2,0)),"")</f>
        <v>Freezing &amp; Cooking-Install-Sandusky</v>
      </c>
      <c r="H100" s="32">
        <f t="shared" si="127"/>
        <v>124135</v>
      </c>
      <c r="I100" s="34"/>
      <c r="J100" s="34"/>
      <c r="K100" s="34"/>
      <c r="L100" s="32" t="str">
        <f>IFERROR(VLOOKUP(LEFT($F100,2),'ALL-Unit Code 4'!$W:$W,1,0),IFERROR(VLOOKUP(VALUE(RIGHT(H100,3)),Ref!I:J,2,0),VLOOKUP($D$1,Sites!$A:$B,2,0)))</f>
        <v>FC</v>
      </c>
      <c r="M100" s="32" t="str">
        <f>VLOOKUP(H100,'ALL-Chart of Accounts'!$E:$F,2,0)</f>
        <v>IC AR - Sandusky</v>
      </c>
      <c r="N100" s="34"/>
      <c r="O100" s="34"/>
      <c r="P100" s="34"/>
      <c r="Q100" s="34"/>
      <c r="R100" s="34"/>
      <c r="S100" s="34"/>
      <c r="T100" s="37">
        <v>422000</v>
      </c>
      <c r="U100" s="32">
        <f t="shared" si="229"/>
        <v>9135</v>
      </c>
      <c r="V100" s="34"/>
      <c r="W100" s="34"/>
      <c r="X100" s="32" t="str">
        <f t="shared" si="129"/>
        <v>FC</v>
      </c>
      <c r="Y100" s="32" t="str">
        <f>VLOOKUP(T100,'ALL-Chart of Accounts'!$E:$F,2,0)</f>
        <v>IC Service Revenue (I82SVC)</v>
      </c>
      <c r="Z100" s="32">
        <f t="shared" si="219"/>
        <v>422000</v>
      </c>
      <c r="AA100" s="32">
        <f t="shared" si="220"/>
        <v>9135</v>
      </c>
      <c r="AB100" s="32">
        <f t="shared" si="221"/>
        <v>9999</v>
      </c>
      <c r="AC100" s="34"/>
      <c r="AD100" s="32" t="str">
        <f t="shared" si="133"/>
        <v>FC</v>
      </c>
      <c r="AE100" s="32" t="str">
        <f>VLOOKUP(Z100,'ALL-Chart of Accounts'!$E:$F,2,0)</f>
        <v>IC Service Revenue (I82SVC)</v>
      </c>
      <c r="AF100" s="34"/>
      <c r="AG100" s="34"/>
      <c r="AH100" s="34"/>
      <c r="AI100" s="34"/>
      <c r="AJ100" s="34"/>
      <c r="AK100" s="34"/>
      <c r="AL100" s="32">
        <f t="shared" si="222"/>
        <v>422000</v>
      </c>
      <c r="AM100" s="32">
        <f t="shared" si="223"/>
        <v>9135</v>
      </c>
      <c r="AN100" s="32" t="str">
        <f t="shared" si="224"/>
        <v/>
      </c>
      <c r="AO100" s="34"/>
      <c r="AP100" s="32" t="str">
        <f t="shared" si="137"/>
        <v>FC</v>
      </c>
      <c r="AQ100" s="32" t="str">
        <f>VLOOKUP(AL100,'ALL-Chart of Accounts'!$E:$F,2,0)</f>
        <v>IC Service Revenue (I82SVC)</v>
      </c>
      <c r="AR100" s="34"/>
      <c r="AS100" s="3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  <c r="BF100" s="34"/>
      <c r="BG100" s="34"/>
      <c r="BH100" s="34"/>
      <c r="BI100" s="34"/>
      <c r="BJ100" s="34"/>
      <c r="BK100" s="34"/>
      <c r="BL100" s="34"/>
      <c r="BM100" s="34"/>
      <c r="BN100" s="34"/>
      <c r="BO100" s="34"/>
      <c r="BP100" s="34"/>
      <c r="BQ100" s="34"/>
      <c r="BR100" s="34"/>
      <c r="BS100" s="34"/>
      <c r="BT100" s="34"/>
      <c r="BU100" s="34"/>
      <c r="BV100" s="34"/>
      <c r="BW100" s="34"/>
      <c r="BX100" s="34"/>
      <c r="BY100" s="34"/>
      <c r="BZ100" s="34"/>
      <c r="CA100" s="34"/>
      <c r="CB100" s="32">
        <f t="shared" si="11"/>
        <v>522010</v>
      </c>
      <c r="CC100" s="32">
        <f t="shared" si="138"/>
        <v>9135</v>
      </c>
      <c r="CD100" s="34"/>
      <c r="CE100" s="34"/>
      <c r="CF100" s="32" t="str">
        <f t="shared" si="139"/>
        <v>FC</v>
      </c>
      <c r="CG100" s="32" t="str">
        <f>VLOOKUP(CB100,'ALL-Chart of Accounts'!$E:$F,2,0)</f>
        <v>IC Service COS (I85SVC) - Material</v>
      </c>
      <c r="CH100" s="32">
        <f t="shared" si="225"/>
        <v>522020</v>
      </c>
      <c r="CI100" s="32">
        <f t="shared" si="141"/>
        <v>9135</v>
      </c>
      <c r="CJ100" s="34"/>
      <c r="CK100" s="34"/>
      <c r="CL100" s="32" t="str">
        <f t="shared" si="142"/>
        <v>FC</v>
      </c>
      <c r="CM100" s="32" t="str">
        <f>VLOOKUP(CH100,'ALL-Chart of Accounts'!$E:$F,2,0)</f>
        <v>IC Service COS (I85SVC) - Labor</v>
      </c>
      <c r="CN100" s="32">
        <f t="shared" si="226"/>
        <v>522030</v>
      </c>
      <c r="CO100" s="32">
        <f t="shared" si="144"/>
        <v>9135</v>
      </c>
      <c r="CP100" s="34"/>
      <c r="CQ100" s="34"/>
      <c r="CR100" s="32" t="str">
        <f t="shared" si="145"/>
        <v>FC</v>
      </c>
      <c r="CS100" s="32" t="str">
        <f>VLOOKUP(CN100,'ALL-Chart of Accounts'!$E:$F,2,0)</f>
        <v>IC Service COS (I85SVC) - Fixed OH</v>
      </c>
      <c r="CT100" s="32">
        <f t="shared" si="227"/>
        <v>522040</v>
      </c>
      <c r="CU100" s="32">
        <f t="shared" si="147"/>
        <v>9135</v>
      </c>
      <c r="CV100" s="34"/>
      <c r="CW100" s="34"/>
      <c r="CX100" s="32" t="str">
        <f t="shared" si="148"/>
        <v>FC</v>
      </c>
      <c r="CY100" s="32" t="str">
        <f>VLOOKUP(CT100,'ALL-Chart of Accounts'!$E:$F,2,0)</f>
        <v>IC Service COS (I85SVC) - Variable OH</v>
      </c>
      <c r="CZ100" s="32">
        <f t="shared" si="228"/>
        <v>522050</v>
      </c>
      <c r="DA100" s="32">
        <f t="shared" si="150"/>
        <v>9135</v>
      </c>
      <c r="DB100" s="34"/>
      <c r="DC100" s="34"/>
      <c r="DD100" s="32" t="str">
        <f t="shared" si="151"/>
        <v>FC</v>
      </c>
      <c r="DE100" s="32" t="str">
        <f>VLOOKUP(CZ100,'ALL-Chart of Accounts'!$E:$F,2,0)</f>
        <v>IC Service COS (I85SVC) - Outside</v>
      </c>
      <c r="DF100" s="34"/>
      <c r="DG100" s="34"/>
      <c r="DH100" s="34"/>
      <c r="DI100" s="34"/>
      <c r="DJ100" s="34"/>
      <c r="DK100" s="34"/>
      <c r="DL100" s="34"/>
      <c r="DM100" s="34"/>
      <c r="DN100" s="34"/>
      <c r="DO100" s="34"/>
      <c r="DP100" s="34"/>
      <c r="DQ100" s="34"/>
      <c r="DR100" s="34"/>
      <c r="DS100" s="34"/>
      <c r="DT100" s="34"/>
      <c r="DU100" s="34"/>
      <c r="DV100" s="34"/>
      <c r="DW100" s="34"/>
      <c r="DX100" s="34"/>
      <c r="DY100" s="34"/>
      <c r="DZ100" s="34"/>
      <c r="EA100" s="34"/>
      <c r="EB100" s="34"/>
      <c r="EC100" s="34"/>
      <c r="ED100" s="34"/>
      <c r="EE100" s="34"/>
      <c r="EF100" s="34"/>
      <c r="EG100" s="34"/>
      <c r="EH100" s="34"/>
      <c r="EI100" s="34"/>
    </row>
    <row r="101" spans="3:139" x14ac:dyDescent="0.35">
      <c r="C101" s="47">
        <v>43475</v>
      </c>
      <c r="D101" s="46" t="s">
        <v>11994</v>
      </c>
      <c r="E101" s="22" t="str">
        <f t="shared" si="216"/>
        <v>Intercompany</v>
      </c>
      <c r="F101" s="34" t="s">
        <v>11978</v>
      </c>
      <c r="G101" s="34" t="str">
        <f>IF(E101="IC Alloc","IC Allocation"&amp;"-"&amp;MID(M101,FIND("-",M101,1)+2,99),VLOOKUP(L101,'ALL-Unit Code 4'!W:AA,4,0))&amp;IFERROR("-"&amp;IF(E101="Intercompany",VLOOKUP(MID(F101,3,1),Ref!F:G,2,0)&amp;"-"&amp;MID(M101,FIND("-",M101,1)+2,99),VLOOKUP(MID(F101,3,4),Ref!F:G,2,0)),"")</f>
        <v>Freezing &amp; Cooking-Install-New Zealand</v>
      </c>
      <c r="H101" s="32">
        <f t="shared" si="127"/>
        <v>124535</v>
      </c>
      <c r="I101" s="34"/>
      <c r="J101" s="34"/>
      <c r="K101" s="34"/>
      <c r="L101" s="32" t="str">
        <f>IFERROR(VLOOKUP(LEFT($F101,2),'ALL-Unit Code 4'!$W:$W,1,0),IFERROR(VLOOKUP(VALUE(RIGHT(H101,3)),Ref!I:J,2,0),VLOOKUP($D$1,Sites!$A:$B,2,0)))</f>
        <v>FC</v>
      </c>
      <c r="M101" s="32" t="str">
        <f>VLOOKUP(H101,'ALL-Chart of Accounts'!$E:$F,2,0)</f>
        <v>IC AR - New Zealand</v>
      </c>
      <c r="N101" s="34"/>
      <c r="O101" s="34"/>
      <c r="P101" s="34"/>
      <c r="Q101" s="34"/>
      <c r="R101" s="34"/>
      <c r="S101" s="34"/>
      <c r="T101" s="37">
        <v>422000</v>
      </c>
      <c r="U101" s="32">
        <f t="shared" si="229"/>
        <v>9535</v>
      </c>
      <c r="V101" s="34"/>
      <c r="W101" s="34"/>
      <c r="X101" s="32" t="str">
        <f t="shared" si="129"/>
        <v>FC</v>
      </c>
      <c r="Y101" s="32" t="str">
        <f>VLOOKUP(T101,'ALL-Chart of Accounts'!$E:$F,2,0)</f>
        <v>IC Service Revenue (I82SVC)</v>
      </c>
      <c r="Z101" s="32">
        <f t="shared" si="219"/>
        <v>422000</v>
      </c>
      <c r="AA101" s="32">
        <f t="shared" si="220"/>
        <v>9535</v>
      </c>
      <c r="AB101" s="32">
        <f t="shared" si="221"/>
        <v>9999</v>
      </c>
      <c r="AC101" s="34"/>
      <c r="AD101" s="32" t="str">
        <f t="shared" si="133"/>
        <v>FC</v>
      </c>
      <c r="AE101" s="32" t="str">
        <f>VLOOKUP(Z101,'ALL-Chart of Accounts'!$E:$F,2,0)</f>
        <v>IC Service Revenue (I82SVC)</v>
      </c>
      <c r="AF101" s="34"/>
      <c r="AG101" s="34"/>
      <c r="AH101" s="34"/>
      <c r="AI101" s="34"/>
      <c r="AJ101" s="34"/>
      <c r="AK101" s="34"/>
      <c r="AL101" s="32">
        <f t="shared" si="222"/>
        <v>422000</v>
      </c>
      <c r="AM101" s="32">
        <f t="shared" si="223"/>
        <v>9535</v>
      </c>
      <c r="AN101" s="32" t="str">
        <f t="shared" si="224"/>
        <v/>
      </c>
      <c r="AO101" s="34"/>
      <c r="AP101" s="32" t="str">
        <f t="shared" si="137"/>
        <v>FC</v>
      </c>
      <c r="AQ101" s="32" t="str">
        <f>VLOOKUP(AL101,'ALL-Chart of Accounts'!$E:$F,2,0)</f>
        <v>IC Service Revenue (I82SVC)</v>
      </c>
      <c r="AR101" s="34"/>
      <c r="AS101" s="3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  <c r="BF101" s="34"/>
      <c r="BG101" s="34"/>
      <c r="BH101" s="34"/>
      <c r="BI101" s="34"/>
      <c r="BJ101" s="34"/>
      <c r="BK101" s="34"/>
      <c r="BL101" s="34"/>
      <c r="BM101" s="34"/>
      <c r="BN101" s="34"/>
      <c r="BO101" s="34"/>
      <c r="BP101" s="34"/>
      <c r="BQ101" s="34"/>
      <c r="BR101" s="34"/>
      <c r="BS101" s="34"/>
      <c r="BT101" s="34"/>
      <c r="BU101" s="34"/>
      <c r="BV101" s="34"/>
      <c r="BW101" s="34"/>
      <c r="BX101" s="34"/>
      <c r="BY101" s="34"/>
      <c r="BZ101" s="34"/>
      <c r="CA101" s="34"/>
      <c r="CB101" s="32">
        <f t="shared" si="11"/>
        <v>522010</v>
      </c>
      <c r="CC101" s="32">
        <f t="shared" si="138"/>
        <v>9535</v>
      </c>
      <c r="CD101" s="34"/>
      <c r="CE101" s="34"/>
      <c r="CF101" s="32" t="str">
        <f t="shared" si="139"/>
        <v>FC</v>
      </c>
      <c r="CG101" s="32" t="str">
        <f>VLOOKUP(CB101,'ALL-Chart of Accounts'!$E:$F,2,0)</f>
        <v>IC Service COS (I85SVC) - Material</v>
      </c>
      <c r="CH101" s="32">
        <f t="shared" si="225"/>
        <v>522020</v>
      </c>
      <c r="CI101" s="32">
        <f t="shared" si="141"/>
        <v>9535</v>
      </c>
      <c r="CJ101" s="34"/>
      <c r="CK101" s="34"/>
      <c r="CL101" s="32" t="str">
        <f t="shared" si="142"/>
        <v>FC</v>
      </c>
      <c r="CM101" s="32" t="str">
        <f>VLOOKUP(CH101,'ALL-Chart of Accounts'!$E:$F,2,0)</f>
        <v>IC Service COS (I85SVC) - Labor</v>
      </c>
      <c r="CN101" s="32">
        <f t="shared" si="226"/>
        <v>522030</v>
      </c>
      <c r="CO101" s="32">
        <f t="shared" si="144"/>
        <v>9535</v>
      </c>
      <c r="CP101" s="34"/>
      <c r="CQ101" s="34"/>
      <c r="CR101" s="32" t="str">
        <f t="shared" si="145"/>
        <v>FC</v>
      </c>
      <c r="CS101" s="32" t="str">
        <f>VLOOKUP(CN101,'ALL-Chart of Accounts'!$E:$F,2,0)</f>
        <v>IC Service COS (I85SVC) - Fixed OH</v>
      </c>
      <c r="CT101" s="32">
        <f t="shared" si="227"/>
        <v>522040</v>
      </c>
      <c r="CU101" s="32">
        <f t="shared" si="147"/>
        <v>9535</v>
      </c>
      <c r="CV101" s="34"/>
      <c r="CW101" s="34"/>
      <c r="CX101" s="32" t="str">
        <f t="shared" si="148"/>
        <v>FC</v>
      </c>
      <c r="CY101" s="32" t="str">
        <f>VLOOKUP(CT101,'ALL-Chart of Accounts'!$E:$F,2,0)</f>
        <v>IC Service COS (I85SVC) - Variable OH</v>
      </c>
      <c r="CZ101" s="32">
        <f t="shared" si="228"/>
        <v>522050</v>
      </c>
      <c r="DA101" s="32">
        <f t="shared" si="150"/>
        <v>9535</v>
      </c>
      <c r="DB101" s="34"/>
      <c r="DC101" s="34"/>
      <c r="DD101" s="32" t="str">
        <f t="shared" si="151"/>
        <v>FC</v>
      </c>
      <c r="DE101" s="32" t="str">
        <f>VLOOKUP(CZ101,'ALL-Chart of Accounts'!$E:$F,2,0)</f>
        <v>IC Service COS (I85SVC) - Outside</v>
      </c>
      <c r="DF101" s="34"/>
      <c r="DG101" s="34"/>
      <c r="DH101" s="34"/>
      <c r="DI101" s="34"/>
      <c r="DJ101" s="34"/>
      <c r="DK101" s="34"/>
      <c r="DL101" s="34"/>
      <c r="DM101" s="34"/>
      <c r="DN101" s="34"/>
      <c r="DO101" s="34"/>
      <c r="DP101" s="34"/>
      <c r="DQ101" s="34"/>
      <c r="DR101" s="34"/>
      <c r="DS101" s="34"/>
      <c r="DT101" s="34"/>
      <c r="DU101" s="34"/>
      <c r="DV101" s="34"/>
      <c r="DW101" s="34"/>
      <c r="DX101" s="34"/>
      <c r="DY101" s="34"/>
      <c r="DZ101" s="34"/>
      <c r="EA101" s="34"/>
      <c r="EB101" s="34"/>
      <c r="EC101" s="34"/>
      <c r="ED101" s="34"/>
      <c r="EE101" s="34"/>
      <c r="EF101" s="34"/>
      <c r="EG101" s="34"/>
      <c r="EH101" s="34"/>
      <c r="EI101" s="34"/>
    </row>
    <row r="102" spans="3:139" x14ac:dyDescent="0.35">
      <c r="C102" s="47">
        <v>43475</v>
      </c>
      <c r="D102" s="46" t="s">
        <v>11994</v>
      </c>
      <c r="E102" s="22" t="str">
        <f t="shared" si="216"/>
        <v>External</v>
      </c>
      <c r="F102" s="34" t="s">
        <v>2506</v>
      </c>
      <c r="G102" s="34" t="str">
        <f>IF(E102="IC Alloc","IC Allocation"&amp;"-"&amp;MID(M102,FIND("-",M102,1)+2,99),VLOOKUP(L102,'ALL-Unit Code 4'!W:AA,4,0))&amp;IFERROR("-"&amp;IF(E102="Intercompany",VLOOKUP(MID(F102,3,1),Ref!F:G,2,0)&amp;"-"&amp;MID(M102,FIND("-",M102,1)+2,99),VLOOKUP(MID(F102,3,4),Ref!F:G,2,0)),"")</f>
        <v>Freezing &amp; Cooking-Install</v>
      </c>
      <c r="H102" s="32">
        <f t="shared" si="127"/>
        <v>112400</v>
      </c>
      <c r="I102" s="34"/>
      <c r="J102" s="34"/>
      <c r="K102" s="34"/>
      <c r="L102" s="32" t="str">
        <f>IFERROR(VLOOKUP(LEFT($F102,2),'ALL-Unit Code 4'!$W:$W,1,0),IFERROR(VLOOKUP(VALUE(RIGHT(H102,3)),Ref!I:J,2,0),VLOOKUP($D$1,Sites!$A:$B,2,0)))</f>
        <v>FC</v>
      </c>
      <c r="M102" s="32" t="str">
        <f>VLOOKUP(H102,'ALL-Chart of Accounts'!$E:$F,2,0)</f>
        <v>Accounts Receivable - System</v>
      </c>
      <c r="N102" s="34"/>
      <c r="O102" s="34"/>
      <c r="P102" s="34"/>
      <c r="Q102" s="34"/>
      <c r="R102" s="34"/>
      <c r="S102" s="34"/>
      <c r="T102" s="37">
        <v>412000</v>
      </c>
      <c r="U102" s="32" t="str">
        <f t="shared" si="229"/>
        <v/>
      </c>
      <c r="V102" s="34"/>
      <c r="W102" s="34"/>
      <c r="X102" s="32" t="str">
        <f t="shared" si="129"/>
        <v>FC</v>
      </c>
      <c r="Y102" s="32" t="str">
        <f>VLOOKUP(T102,'ALL-Chart of Accounts'!$E:$F,2,0)</f>
        <v>Service Revenue (80SVC)</v>
      </c>
      <c r="Z102" s="32">
        <f t="shared" si="219"/>
        <v>412000</v>
      </c>
      <c r="AA102" s="32" t="str">
        <f t="shared" si="220"/>
        <v/>
      </c>
      <c r="AB102" s="32">
        <f t="shared" si="221"/>
        <v>9999</v>
      </c>
      <c r="AC102" s="34"/>
      <c r="AD102" s="32" t="str">
        <f t="shared" si="133"/>
        <v>FC</v>
      </c>
      <c r="AE102" s="32" t="str">
        <f>VLOOKUP(Z102,'ALL-Chart of Accounts'!$E:$F,2,0)</f>
        <v>Service Revenue (80SVC)</v>
      </c>
      <c r="AF102" s="34"/>
      <c r="AG102" s="34"/>
      <c r="AH102" s="34"/>
      <c r="AI102" s="34"/>
      <c r="AJ102" s="34"/>
      <c r="AK102" s="34"/>
      <c r="AL102" s="32">
        <f t="shared" si="222"/>
        <v>412000</v>
      </c>
      <c r="AM102" s="32" t="str">
        <f t="shared" si="223"/>
        <v/>
      </c>
      <c r="AN102" s="32" t="str">
        <f t="shared" si="224"/>
        <v/>
      </c>
      <c r="AO102" s="34"/>
      <c r="AP102" s="32" t="str">
        <f t="shared" si="137"/>
        <v>FC</v>
      </c>
      <c r="AQ102" s="32" t="str">
        <f>VLOOKUP(AL102,'ALL-Chart of Accounts'!$E:$F,2,0)</f>
        <v>Service Revenue (80SVC)</v>
      </c>
      <c r="AR102" s="34"/>
      <c r="AS102" s="3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  <c r="BF102" s="34"/>
      <c r="BG102" s="34"/>
      <c r="BH102" s="34"/>
      <c r="BI102" s="34"/>
      <c r="BJ102" s="34"/>
      <c r="BK102" s="34"/>
      <c r="BL102" s="34"/>
      <c r="BM102" s="34"/>
      <c r="BN102" s="34"/>
      <c r="BO102" s="34"/>
      <c r="BP102" s="34"/>
      <c r="BQ102" s="34"/>
      <c r="BR102" s="34"/>
      <c r="BS102" s="34"/>
      <c r="BT102" s="34"/>
      <c r="BU102" s="34"/>
      <c r="BV102" s="34"/>
      <c r="BW102" s="34"/>
      <c r="BX102" s="34"/>
      <c r="BY102" s="34"/>
      <c r="BZ102" s="34"/>
      <c r="CA102" s="34"/>
      <c r="CB102" s="32">
        <f t="shared" si="11"/>
        <v>512010</v>
      </c>
      <c r="CC102" s="32" t="str">
        <f t="shared" si="138"/>
        <v/>
      </c>
      <c r="CD102" s="34"/>
      <c r="CE102" s="34"/>
      <c r="CF102" s="32" t="str">
        <f t="shared" si="139"/>
        <v>FC</v>
      </c>
      <c r="CG102" s="32" t="str">
        <f>VLOOKUP(CB102,'ALL-Chart of Accounts'!$E:$F,2,0)</f>
        <v>Service COS (83SVC) - Material</v>
      </c>
      <c r="CH102" s="32">
        <f t="shared" si="225"/>
        <v>512020</v>
      </c>
      <c r="CI102" s="32" t="str">
        <f t="shared" si="141"/>
        <v/>
      </c>
      <c r="CJ102" s="34"/>
      <c r="CK102" s="34"/>
      <c r="CL102" s="32" t="str">
        <f t="shared" si="142"/>
        <v>FC</v>
      </c>
      <c r="CM102" s="32" t="str">
        <f>VLOOKUP(CH102,'ALL-Chart of Accounts'!$E:$F,2,0)</f>
        <v>Service COS (83SVC) - Labor</v>
      </c>
      <c r="CN102" s="32">
        <f t="shared" si="226"/>
        <v>512030</v>
      </c>
      <c r="CO102" s="32" t="str">
        <f t="shared" si="144"/>
        <v/>
      </c>
      <c r="CP102" s="34"/>
      <c r="CQ102" s="34"/>
      <c r="CR102" s="32" t="str">
        <f t="shared" si="145"/>
        <v>FC</v>
      </c>
      <c r="CS102" s="32" t="str">
        <f>VLOOKUP(CN102,'ALL-Chart of Accounts'!$E:$F,2,0)</f>
        <v>Service COS (83SVC) - Fixed OH</v>
      </c>
      <c r="CT102" s="32">
        <f t="shared" si="227"/>
        <v>512040</v>
      </c>
      <c r="CU102" s="32" t="str">
        <f t="shared" si="147"/>
        <v/>
      </c>
      <c r="CV102" s="34"/>
      <c r="CW102" s="34"/>
      <c r="CX102" s="32" t="str">
        <f t="shared" si="148"/>
        <v>FC</v>
      </c>
      <c r="CY102" s="32" t="str">
        <f>VLOOKUP(CT102,'ALL-Chart of Accounts'!$E:$F,2,0)</f>
        <v>Service COS (83SVC) - Variable OH</v>
      </c>
      <c r="CZ102" s="32">
        <f t="shared" si="228"/>
        <v>512050</v>
      </c>
      <c r="DA102" s="32" t="str">
        <f t="shared" si="150"/>
        <v/>
      </c>
      <c r="DB102" s="34"/>
      <c r="DC102" s="34"/>
      <c r="DD102" s="32" t="str">
        <f t="shared" si="151"/>
        <v>FC</v>
      </c>
      <c r="DE102" s="32" t="str">
        <f>VLOOKUP(CZ102,'ALL-Chart of Accounts'!$E:$F,2,0)</f>
        <v>Service COS (83SVC) - Outside</v>
      </c>
      <c r="DF102" s="34"/>
      <c r="DG102" s="34"/>
      <c r="DH102" s="34"/>
      <c r="DI102" s="34"/>
      <c r="DJ102" s="34"/>
      <c r="DK102" s="34"/>
      <c r="DL102" s="34"/>
      <c r="DM102" s="34"/>
      <c r="DN102" s="34"/>
      <c r="DO102" s="34"/>
      <c r="DP102" s="34"/>
      <c r="DQ102" s="34"/>
      <c r="DR102" s="34"/>
      <c r="DS102" s="34"/>
      <c r="DT102" s="34"/>
      <c r="DU102" s="34"/>
      <c r="DV102" s="34"/>
      <c r="DW102" s="34"/>
      <c r="DX102" s="34"/>
      <c r="DY102" s="34"/>
      <c r="DZ102" s="34"/>
      <c r="EA102" s="34"/>
      <c r="EB102" s="34"/>
      <c r="EC102" s="34"/>
      <c r="ED102" s="34"/>
      <c r="EE102" s="34"/>
      <c r="EF102" s="34"/>
      <c r="EG102" s="34"/>
      <c r="EH102" s="34"/>
      <c r="EI102" s="34"/>
    </row>
    <row r="103" spans="3:139" x14ac:dyDescent="0.35">
      <c r="C103" s="47">
        <v>43475</v>
      </c>
      <c r="D103" s="46" t="s">
        <v>11994</v>
      </c>
      <c r="E103" s="22" t="str">
        <f t="shared" si="216"/>
        <v>Intercompany</v>
      </c>
      <c r="F103" s="34" t="s">
        <v>12050</v>
      </c>
      <c r="G103" s="34" t="str">
        <f>IF(E103="IC Alloc","IC Allocation"&amp;"-"&amp;MID(M103,FIND("-",M103,1)+2,99),VLOOKUP(L103,'ALL-Unit Code 4'!W:AA,4,0))&amp;IFERROR("-"&amp;IF(E103="Intercompany",VLOOKUP(MID(F103,3,1),Ref!F:G,2,0)&amp;"-"&amp;MID(M103,FIND("-",M103,1)+2,99),VLOOKUP(MID(F103,3,4),Ref!F:G,2,0)),"")</f>
        <v>Avure-Install-Avure Technologies</v>
      </c>
      <c r="H103" s="32">
        <f t="shared" si="127"/>
        <v>124160</v>
      </c>
      <c r="I103" s="34"/>
      <c r="J103" s="34"/>
      <c r="K103" s="34"/>
      <c r="L103" s="32" t="str">
        <f>IFERROR(VLOOKUP(LEFT($F103,2),'ALL-Unit Code 4'!$W:$W,1,0),IFERROR(VLOOKUP(VALUE(RIGHT(H103,3)),Ref!I:J,2,0),VLOOKUP($D$1,Sites!$A:$B,2,0)))</f>
        <v>AV</v>
      </c>
      <c r="M103" s="32" t="str">
        <f>VLOOKUP(H103,'ALL-Chart of Accounts'!$E:$F,2,0)</f>
        <v>IC AR - Avure Technologies</v>
      </c>
      <c r="N103" s="34"/>
      <c r="O103" s="34"/>
      <c r="P103" s="34"/>
      <c r="Q103" s="34"/>
      <c r="R103" s="34"/>
      <c r="S103" s="34"/>
      <c r="T103" s="37">
        <v>422000</v>
      </c>
      <c r="U103" s="32">
        <f t="shared" si="229"/>
        <v>9160</v>
      </c>
      <c r="V103" s="34"/>
      <c r="W103" s="34"/>
      <c r="X103" s="32" t="str">
        <f t="shared" si="129"/>
        <v>AV</v>
      </c>
      <c r="Y103" s="32" t="str">
        <f>VLOOKUP(T103,'ALL-Chart of Accounts'!$E:$F,2,0)</f>
        <v>IC Service Revenue (I82SVC)</v>
      </c>
      <c r="Z103" s="32">
        <f t="shared" si="219"/>
        <v>422000</v>
      </c>
      <c r="AA103" s="32">
        <f t="shared" si="220"/>
        <v>9160</v>
      </c>
      <c r="AB103" s="32">
        <f t="shared" si="221"/>
        <v>9999</v>
      </c>
      <c r="AC103" s="34"/>
      <c r="AD103" s="32" t="str">
        <f t="shared" si="133"/>
        <v>AV</v>
      </c>
      <c r="AE103" s="32" t="str">
        <f>VLOOKUP(Z103,'ALL-Chart of Accounts'!$E:$F,2,0)</f>
        <v>IC Service Revenue (I82SVC)</v>
      </c>
      <c r="AF103" s="34"/>
      <c r="AG103" s="34"/>
      <c r="AH103" s="34"/>
      <c r="AI103" s="34"/>
      <c r="AJ103" s="34"/>
      <c r="AK103" s="34"/>
      <c r="AL103" s="32">
        <f t="shared" si="222"/>
        <v>422000</v>
      </c>
      <c r="AM103" s="32">
        <f t="shared" si="223"/>
        <v>9160</v>
      </c>
      <c r="AN103" s="32" t="str">
        <f t="shared" si="224"/>
        <v/>
      </c>
      <c r="AO103" s="34"/>
      <c r="AP103" s="32" t="str">
        <f t="shared" si="137"/>
        <v>AV</v>
      </c>
      <c r="AQ103" s="32" t="str">
        <f>VLOOKUP(AL103,'ALL-Chart of Accounts'!$E:$F,2,0)</f>
        <v>IC Service Revenue (I82SVC)</v>
      </c>
      <c r="AR103" s="34"/>
      <c r="AS103" s="3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  <c r="BF103" s="34"/>
      <c r="BG103" s="34"/>
      <c r="BH103" s="34"/>
      <c r="BI103" s="34"/>
      <c r="BJ103" s="34"/>
      <c r="BK103" s="34"/>
      <c r="BL103" s="34"/>
      <c r="BM103" s="34"/>
      <c r="BN103" s="34"/>
      <c r="BO103" s="34"/>
      <c r="BP103" s="34"/>
      <c r="BQ103" s="34"/>
      <c r="BR103" s="34"/>
      <c r="BS103" s="34"/>
      <c r="BT103" s="34"/>
      <c r="BU103" s="34"/>
      <c r="BV103" s="34"/>
      <c r="BW103" s="34"/>
      <c r="BX103" s="34"/>
      <c r="BY103" s="34"/>
      <c r="BZ103" s="34"/>
      <c r="CA103" s="34"/>
      <c r="CB103" s="32">
        <f t="shared" si="11"/>
        <v>522010</v>
      </c>
      <c r="CC103" s="32">
        <f t="shared" si="138"/>
        <v>9160</v>
      </c>
      <c r="CD103" s="34"/>
      <c r="CE103" s="34"/>
      <c r="CF103" s="32" t="str">
        <f t="shared" si="139"/>
        <v>AV</v>
      </c>
      <c r="CG103" s="32" t="str">
        <f>VLOOKUP(CB103,'ALL-Chart of Accounts'!$E:$F,2,0)</f>
        <v>IC Service COS (I85SVC) - Material</v>
      </c>
      <c r="CH103" s="32">
        <f t="shared" si="225"/>
        <v>522020</v>
      </c>
      <c r="CI103" s="32">
        <f t="shared" si="141"/>
        <v>9160</v>
      </c>
      <c r="CJ103" s="34"/>
      <c r="CK103" s="34"/>
      <c r="CL103" s="32" t="str">
        <f t="shared" si="142"/>
        <v>AV</v>
      </c>
      <c r="CM103" s="32" t="str">
        <f>VLOOKUP(CH103,'ALL-Chart of Accounts'!$E:$F,2,0)</f>
        <v>IC Service COS (I85SVC) - Labor</v>
      </c>
      <c r="CN103" s="32">
        <f t="shared" si="226"/>
        <v>522030</v>
      </c>
      <c r="CO103" s="32">
        <f t="shared" si="144"/>
        <v>9160</v>
      </c>
      <c r="CP103" s="34"/>
      <c r="CQ103" s="34"/>
      <c r="CR103" s="32" t="str">
        <f t="shared" si="145"/>
        <v>AV</v>
      </c>
      <c r="CS103" s="32" t="str">
        <f>VLOOKUP(CN103,'ALL-Chart of Accounts'!$E:$F,2,0)</f>
        <v>IC Service COS (I85SVC) - Fixed OH</v>
      </c>
      <c r="CT103" s="32">
        <f t="shared" si="227"/>
        <v>522040</v>
      </c>
      <c r="CU103" s="32">
        <f t="shared" si="147"/>
        <v>9160</v>
      </c>
      <c r="CV103" s="34"/>
      <c r="CW103" s="34"/>
      <c r="CX103" s="32" t="str">
        <f t="shared" si="148"/>
        <v>AV</v>
      </c>
      <c r="CY103" s="32" t="str">
        <f>VLOOKUP(CT103,'ALL-Chart of Accounts'!$E:$F,2,0)</f>
        <v>IC Service COS (I85SVC) - Variable OH</v>
      </c>
      <c r="CZ103" s="32">
        <f t="shared" si="228"/>
        <v>522050</v>
      </c>
      <c r="DA103" s="32">
        <f t="shared" si="150"/>
        <v>9160</v>
      </c>
      <c r="DB103" s="34"/>
      <c r="DC103" s="34"/>
      <c r="DD103" s="32" t="str">
        <f t="shared" si="151"/>
        <v>AV</v>
      </c>
      <c r="DE103" s="32" t="str">
        <f>VLOOKUP(CZ103,'ALL-Chart of Accounts'!$E:$F,2,0)</f>
        <v>IC Service COS (I85SVC) - Outside</v>
      </c>
      <c r="DF103" s="34"/>
      <c r="DG103" s="34"/>
      <c r="DH103" s="34"/>
      <c r="DI103" s="34"/>
      <c r="DJ103" s="34"/>
      <c r="DK103" s="34"/>
      <c r="DL103" s="34"/>
      <c r="DM103" s="34"/>
      <c r="DN103" s="34"/>
      <c r="DO103" s="34"/>
      <c r="DP103" s="34"/>
      <c r="DQ103" s="34"/>
      <c r="DR103" s="34"/>
      <c r="DS103" s="34"/>
      <c r="DT103" s="34"/>
      <c r="DU103" s="34"/>
      <c r="DV103" s="34"/>
      <c r="DW103" s="34"/>
      <c r="DX103" s="34"/>
      <c r="DY103" s="34"/>
      <c r="DZ103" s="34"/>
      <c r="EA103" s="34"/>
      <c r="EB103" s="34"/>
      <c r="EC103" s="34"/>
      <c r="ED103" s="34"/>
      <c r="EE103" s="34"/>
      <c r="EF103" s="34"/>
      <c r="EG103" s="34"/>
      <c r="EH103" s="34"/>
      <c r="EI103" s="34"/>
    </row>
    <row r="104" spans="3:139" x14ac:dyDescent="0.35">
      <c r="C104" s="47">
        <v>43475</v>
      </c>
      <c r="D104" s="46" t="s">
        <v>11994</v>
      </c>
      <c r="E104" s="22" t="str">
        <f t="shared" si="216"/>
        <v>Intercompany</v>
      </c>
      <c r="F104" s="34" t="s">
        <v>11979</v>
      </c>
      <c r="G104" s="34" t="str">
        <f>IF(E104="IC Alloc","IC Allocation"&amp;"-"&amp;MID(M104,FIND("-",M104,1)+2,99),VLOOKUP(L104,'ALL-Unit Code 4'!W:AA,4,0))&amp;IFERROR("-"&amp;IF(E104="Intercompany",VLOOKUP(MID(F104,3,1),Ref!F:G,2,0)&amp;"-"&amp;MID(M104,FIND("-",M104,1)+2,99),VLOOKUP(MID(F104,3,4),Ref!F:G,2,0)),"")</f>
        <v>Canning-AM Service-Kunshan</v>
      </c>
      <c r="H104" s="32">
        <f t="shared" si="127"/>
        <v>124545</v>
      </c>
      <c r="I104" s="34"/>
      <c r="J104" s="34"/>
      <c r="K104" s="34"/>
      <c r="L104" s="32" t="str">
        <f>IFERROR(VLOOKUP(LEFT($F104,2),'ALL-Unit Code 4'!$W:$W,1,0),IFERROR(VLOOKUP(VALUE(RIGHT(H104,3)),Ref!I:J,2,0),VLOOKUP($D$1,Sites!$A:$B,2,0)))</f>
        <v>CN</v>
      </c>
      <c r="M104" s="32" t="str">
        <f>VLOOKUP(H104,'ALL-Chart of Accounts'!$E:$F,2,0)</f>
        <v>IC AR - Kunshan</v>
      </c>
      <c r="N104" s="34"/>
      <c r="O104" s="34"/>
      <c r="P104" s="34"/>
      <c r="Q104" s="34"/>
      <c r="R104" s="34"/>
      <c r="S104" s="34"/>
      <c r="T104" s="32">
        <f t="shared" ref="T104" si="232">IF($E104="Interdivisional",VALUE("124"&amp;RIGHT($F104,3)),IF($E104&amp;MID($F104,3,1)="IntercompanyA",425000,IF($E104&amp;MID($F104,3,1)="IntercompanyE",421000,IF($E104&amp;MID($F104,3,1)="IntercompanyS",428000,IF($E104&amp;MID($F104,3,1)="IntercompanyR",427000)))))</f>
        <v>428000</v>
      </c>
      <c r="U104" s="32">
        <f t="shared" si="229"/>
        <v>9545</v>
      </c>
      <c r="V104" s="34"/>
      <c r="W104" s="34"/>
      <c r="X104" s="32" t="str">
        <f t="shared" si="129"/>
        <v>CN</v>
      </c>
      <c r="Y104" s="32" t="str">
        <f>VLOOKUP(T104,'ALL-Chart of Accounts'!$E:$F,2,0)</f>
        <v>IC AM Sales - Svc (I82SVCAFT)</v>
      </c>
      <c r="Z104" s="32">
        <f t="shared" si="219"/>
        <v>428000</v>
      </c>
      <c r="AA104" s="32">
        <f t="shared" si="220"/>
        <v>9545</v>
      </c>
      <c r="AB104" s="32">
        <f t="shared" si="221"/>
        <v>9999</v>
      </c>
      <c r="AC104" s="34"/>
      <c r="AD104" s="32" t="str">
        <f t="shared" si="133"/>
        <v>CN</v>
      </c>
      <c r="AE104" s="32" t="str">
        <f>VLOOKUP(Z104,'ALL-Chart of Accounts'!$E:$F,2,0)</f>
        <v>IC AM Sales - Svc (I82SVCAFT)</v>
      </c>
      <c r="AF104" s="34"/>
      <c r="AG104" s="34"/>
      <c r="AH104" s="34"/>
      <c r="AI104" s="34"/>
      <c r="AJ104" s="34"/>
      <c r="AK104" s="34"/>
      <c r="AL104" s="32">
        <f t="shared" si="222"/>
        <v>428000</v>
      </c>
      <c r="AM104" s="32">
        <f t="shared" si="223"/>
        <v>9545</v>
      </c>
      <c r="AN104" s="32" t="str">
        <f t="shared" si="224"/>
        <v/>
      </c>
      <c r="AO104" s="34"/>
      <c r="AP104" s="32" t="str">
        <f t="shared" si="137"/>
        <v>CN</v>
      </c>
      <c r="AQ104" s="32" t="str">
        <f>VLOOKUP(AL104,'ALL-Chart of Accounts'!$E:$F,2,0)</f>
        <v>IC AM Sales - Svc (I82SVCAFT)</v>
      </c>
      <c r="AR104" s="34"/>
      <c r="AS104" s="3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  <c r="BF104" s="34"/>
      <c r="BG104" s="34"/>
      <c r="BH104" s="34"/>
      <c r="BI104" s="34"/>
      <c r="BJ104" s="34"/>
      <c r="BK104" s="34"/>
      <c r="BL104" s="34"/>
      <c r="BM104" s="34"/>
      <c r="BN104" s="34"/>
      <c r="BO104" s="34"/>
      <c r="BP104" s="34"/>
      <c r="BQ104" s="34"/>
      <c r="BR104" s="34"/>
      <c r="BS104" s="34"/>
      <c r="BT104" s="34"/>
      <c r="BU104" s="34"/>
      <c r="BV104" s="34"/>
      <c r="BW104" s="34"/>
      <c r="BX104" s="34"/>
      <c r="BY104" s="34"/>
      <c r="BZ104" s="34"/>
      <c r="CA104" s="34"/>
      <c r="CB104" s="32">
        <f t="shared" si="11"/>
        <v>528010</v>
      </c>
      <c r="CC104" s="32">
        <f t="shared" si="138"/>
        <v>9545</v>
      </c>
      <c r="CD104" s="34"/>
      <c r="CE104" s="34"/>
      <c r="CF104" s="32" t="str">
        <f t="shared" si="139"/>
        <v>CN</v>
      </c>
      <c r="CG104" s="32" t="str">
        <f>VLOOKUP(CB104,'ALL-Chart of Accounts'!$E:$F,2,0)</f>
        <v>IC AM COS - Service (I85SVCAFT) - Matl</v>
      </c>
      <c r="CH104" s="32">
        <f t="shared" si="225"/>
        <v>528020</v>
      </c>
      <c r="CI104" s="32">
        <f t="shared" si="141"/>
        <v>9545</v>
      </c>
      <c r="CJ104" s="34"/>
      <c r="CK104" s="34"/>
      <c r="CL104" s="32" t="str">
        <f t="shared" si="142"/>
        <v>CN</v>
      </c>
      <c r="CM104" s="32" t="str">
        <f>VLOOKUP(CH104,'ALL-Chart of Accounts'!$E:$F,2,0)</f>
        <v>IC AM COS - Service (I85SVCAFT) - Labor</v>
      </c>
      <c r="CN104" s="32">
        <f t="shared" si="226"/>
        <v>528030</v>
      </c>
      <c r="CO104" s="32">
        <f t="shared" si="144"/>
        <v>9545</v>
      </c>
      <c r="CP104" s="34"/>
      <c r="CQ104" s="34"/>
      <c r="CR104" s="32" t="str">
        <f t="shared" si="145"/>
        <v>CN</v>
      </c>
      <c r="CS104" s="32" t="str">
        <f>VLOOKUP(CN104,'ALL-Chart of Accounts'!$E:$F,2,0)</f>
        <v>IC AM COS - Service (I85SVCAFT) - Fx OH</v>
      </c>
      <c r="CT104" s="32">
        <f t="shared" si="227"/>
        <v>528040</v>
      </c>
      <c r="CU104" s="32">
        <f t="shared" si="147"/>
        <v>9545</v>
      </c>
      <c r="CV104" s="34"/>
      <c r="CW104" s="34"/>
      <c r="CX104" s="32" t="str">
        <f t="shared" si="148"/>
        <v>CN</v>
      </c>
      <c r="CY104" s="32" t="str">
        <f>VLOOKUP(CT104,'ALL-Chart of Accounts'!$E:$F,2,0)</f>
        <v>IC AM COS - Service (I85SVCAFT) - Var OH</v>
      </c>
      <c r="CZ104" s="32">
        <f t="shared" si="228"/>
        <v>528050</v>
      </c>
      <c r="DA104" s="32">
        <f t="shared" si="150"/>
        <v>9545</v>
      </c>
      <c r="DB104" s="34"/>
      <c r="DC104" s="34"/>
      <c r="DD104" s="32" t="str">
        <f t="shared" si="151"/>
        <v>CN</v>
      </c>
      <c r="DE104" s="32" t="str">
        <f>VLOOKUP(CZ104,'ALL-Chart of Accounts'!$E:$F,2,0)</f>
        <v>IC AM COS - Service (I85SVCAFT) - Outsid</v>
      </c>
      <c r="DF104" s="34"/>
      <c r="DG104" s="34"/>
      <c r="DH104" s="34"/>
      <c r="DI104" s="34"/>
      <c r="DJ104" s="34"/>
      <c r="DK104" s="34"/>
      <c r="DL104" s="34"/>
      <c r="DM104" s="34"/>
      <c r="DN104" s="34"/>
      <c r="DO104" s="34"/>
      <c r="DP104" s="34"/>
      <c r="DQ104" s="34"/>
      <c r="DR104" s="34"/>
      <c r="DS104" s="34"/>
      <c r="DT104" s="34"/>
      <c r="DU104" s="34"/>
      <c r="DV104" s="34"/>
      <c r="DW104" s="34"/>
      <c r="DX104" s="34"/>
      <c r="DY104" s="34"/>
      <c r="DZ104" s="34"/>
      <c r="EA104" s="34"/>
      <c r="EB104" s="34"/>
      <c r="EC104" s="34"/>
      <c r="ED104" s="34"/>
      <c r="EE104" s="34"/>
      <c r="EF104" s="34"/>
      <c r="EG104" s="34"/>
      <c r="EH104" s="34"/>
      <c r="EI104" s="34"/>
    </row>
    <row r="105" spans="3:139" x14ac:dyDescent="0.35">
      <c r="C105" s="47">
        <v>43475</v>
      </c>
      <c r="D105" s="46" t="s">
        <v>11994</v>
      </c>
      <c r="E105" s="22" t="str">
        <f t="shared" si="216"/>
        <v>Intercompany</v>
      </c>
      <c r="F105" s="34" t="s">
        <v>11980</v>
      </c>
      <c r="G105" s="34" t="str">
        <f>IF(E105="IC Alloc","IC Allocation"&amp;"-"&amp;MID(M105,FIND("-",M105,1)+2,99),VLOOKUP(L105,'ALL-Unit Code 4'!W:AA,4,0))&amp;IFERROR("-"&amp;IF(E105="Intercompany",VLOOKUP(MID(F105,3,1),Ref!F:G,2,0)&amp;"-"&amp;MID(M105,FIND("-",M105,1)+2,99),VLOOKUP(MID(F105,3,4),Ref!F:G,2,0)),"")</f>
        <v>Canning-Install-Belgium</v>
      </c>
      <c r="H105" s="32">
        <f t="shared" si="127"/>
        <v>124415</v>
      </c>
      <c r="I105" s="34"/>
      <c r="J105" s="34"/>
      <c r="K105" s="34"/>
      <c r="L105" s="32" t="str">
        <f>IFERROR(VLOOKUP(LEFT($F105,2),'ALL-Unit Code 4'!$W:$W,1,0),IFERROR(VLOOKUP(VALUE(RIGHT(H105,3)),Ref!I:J,2,0),VLOOKUP($D$1,Sites!$A:$B,2,0)))</f>
        <v>CN</v>
      </c>
      <c r="M105" s="32" t="str">
        <f>VLOOKUP(H105,'ALL-Chart of Accounts'!$E:$F,2,0)</f>
        <v>IC AR - Belgium</v>
      </c>
      <c r="N105" s="34"/>
      <c r="O105" s="34"/>
      <c r="P105" s="34"/>
      <c r="Q105" s="34"/>
      <c r="R105" s="34"/>
      <c r="S105" s="34"/>
      <c r="T105" s="37">
        <v>422000</v>
      </c>
      <c r="U105" s="32">
        <f t="shared" si="229"/>
        <v>9415</v>
      </c>
      <c r="V105" s="34"/>
      <c r="W105" s="34"/>
      <c r="X105" s="32" t="str">
        <f t="shared" si="129"/>
        <v>CN</v>
      </c>
      <c r="Y105" s="32" t="str">
        <f>VLOOKUP(T105,'ALL-Chart of Accounts'!$E:$F,2,0)</f>
        <v>IC Service Revenue (I82SVC)</v>
      </c>
      <c r="Z105" s="32">
        <f t="shared" si="219"/>
        <v>422000</v>
      </c>
      <c r="AA105" s="32">
        <f t="shared" si="220"/>
        <v>9415</v>
      </c>
      <c r="AB105" s="32">
        <f t="shared" si="221"/>
        <v>9999</v>
      </c>
      <c r="AC105" s="34"/>
      <c r="AD105" s="32" t="str">
        <f t="shared" si="133"/>
        <v>CN</v>
      </c>
      <c r="AE105" s="32" t="str">
        <f>VLOOKUP(Z105,'ALL-Chart of Accounts'!$E:$F,2,0)</f>
        <v>IC Service Revenue (I82SVC)</v>
      </c>
      <c r="AF105" s="34"/>
      <c r="AG105" s="34"/>
      <c r="AH105" s="34"/>
      <c r="AI105" s="34"/>
      <c r="AJ105" s="34"/>
      <c r="AK105" s="34"/>
      <c r="AL105" s="32">
        <f t="shared" si="222"/>
        <v>422000</v>
      </c>
      <c r="AM105" s="32">
        <f t="shared" si="223"/>
        <v>9415</v>
      </c>
      <c r="AN105" s="32" t="str">
        <f t="shared" si="224"/>
        <v/>
      </c>
      <c r="AO105" s="34"/>
      <c r="AP105" s="32" t="str">
        <f t="shared" si="137"/>
        <v>CN</v>
      </c>
      <c r="AQ105" s="32" t="str">
        <f>VLOOKUP(AL105,'ALL-Chart of Accounts'!$E:$F,2,0)</f>
        <v>IC Service Revenue (I82SVC)</v>
      </c>
      <c r="AR105" s="34"/>
      <c r="AS105" s="3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  <c r="BF105" s="34"/>
      <c r="BG105" s="34"/>
      <c r="BH105" s="34"/>
      <c r="BI105" s="34"/>
      <c r="BJ105" s="34"/>
      <c r="BK105" s="34"/>
      <c r="BL105" s="34"/>
      <c r="BM105" s="34"/>
      <c r="BN105" s="34"/>
      <c r="BO105" s="34"/>
      <c r="BP105" s="34"/>
      <c r="BQ105" s="34"/>
      <c r="BR105" s="34"/>
      <c r="BS105" s="34"/>
      <c r="BT105" s="34"/>
      <c r="BU105" s="34"/>
      <c r="BV105" s="34"/>
      <c r="BW105" s="34"/>
      <c r="BX105" s="34"/>
      <c r="BY105" s="34"/>
      <c r="BZ105" s="34"/>
      <c r="CA105" s="34"/>
      <c r="CB105" s="32">
        <f t="shared" si="11"/>
        <v>522010</v>
      </c>
      <c r="CC105" s="32">
        <f t="shared" si="138"/>
        <v>9415</v>
      </c>
      <c r="CD105" s="34"/>
      <c r="CE105" s="34"/>
      <c r="CF105" s="32" t="str">
        <f t="shared" si="139"/>
        <v>CN</v>
      </c>
      <c r="CG105" s="32" t="str">
        <f>VLOOKUP(CB105,'ALL-Chart of Accounts'!$E:$F,2,0)</f>
        <v>IC Service COS (I85SVC) - Material</v>
      </c>
      <c r="CH105" s="32">
        <f t="shared" si="225"/>
        <v>522020</v>
      </c>
      <c r="CI105" s="32">
        <f t="shared" si="141"/>
        <v>9415</v>
      </c>
      <c r="CJ105" s="34"/>
      <c r="CK105" s="34"/>
      <c r="CL105" s="32" t="str">
        <f t="shared" si="142"/>
        <v>CN</v>
      </c>
      <c r="CM105" s="32" t="str">
        <f>VLOOKUP(CH105,'ALL-Chart of Accounts'!$E:$F,2,0)</f>
        <v>IC Service COS (I85SVC) - Labor</v>
      </c>
      <c r="CN105" s="32">
        <f t="shared" si="226"/>
        <v>522030</v>
      </c>
      <c r="CO105" s="32">
        <f t="shared" si="144"/>
        <v>9415</v>
      </c>
      <c r="CP105" s="34"/>
      <c r="CQ105" s="34"/>
      <c r="CR105" s="32" t="str">
        <f t="shared" si="145"/>
        <v>CN</v>
      </c>
      <c r="CS105" s="32" t="str">
        <f>VLOOKUP(CN105,'ALL-Chart of Accounts'!$E:$F,2,0)</f>
        <v>IC Service COS (I85SVC) - Fixed OH</v>
      </c>
      <c r="CT105" s="32">
        <f t="shared" si="227"/>
        <v>522040</v>
      </c>
      <c r="CU105" s="32">
        <f t="shared" si="147"/>
        <v>9415</v>
      </c>
      <c r="CV105" s="34"/>
      <c r="CW105" s="34"/>
      <c r="CX105" s="32" t="str">
        <f t="shared" si="148"/>
        <v>CN</v>
      </c>
      <c r="CY105" s="32" t="str">
        <f>VLOOKUP(CT105,'ALL-Chart of Accounts'!$E:$F,2,0)</f>
        <v>IC Service COS (I85SVC) - Variable OH</v>
      </c>
      <c r="CZ105" s="32">
        <f t="shared" si="228"/>
        <v>522050</v>
      </c>
      <c r="DA105" s="32">
        <f t="shared" si="150"/>
        <v>9415</v>
      </c>
      <c r="DB105" s="34"/>
      <c r="DC105" s="34"/>
      <c r="DD105" s="32" t="str">
        <f t="shared" si="151"/>
        <v>CN</v>
      </c>
      <c r="DE105" s="32" t="str">
        <f>VLOOKUP(CZ105,'ALL-Chart of Accounts'!$E:$F,2,0)</f>
        <v>IC Service COS (I85SVC) - Outside</v>
      </c>
      <c r="DF105" s="34"/>
      <c r="DG105" s="34"/>
      <c r="DH105" s="34"/>
      <c r="DI105" s="34"/>
      <c r="DJ105" s="34"/>
      <c r="DK105" s="34"/>
      <c r="DL105" s="34"/>
      <c r="DM105" s="34"/>
      <c r="DN105" s="34"/>
      <c r="DO105" s="34"/>
      <c r="DP105" s="34"/>
      <c r="DQ105" s="34"/>
      <c r="DR105" s="34"/>
      <c r="DS105" s="34"/>
      <c r="DT105" s="34"/>
      <c r="DU105" s="34"/>
      <c r="DV105" s="34"/>
      <c r="DW105" s="34"/>
      <c r="DX105" s="34"/>
      <c r="DY105" s="34"/>
      <c r="DZ105" s="34"/>
      <c r="EA105" s="34"/>
      <c r="EB105" s="34"/>
      <c r="EC105" s="34"/>
      <c r="ED105" s="34"/>
      <c r="EE105" s="34"/>
      <c r="EF105" s="34"/>
      <c r="EG105" s="34"/>
      <c r="EH105" s="34"/>
      <c r="EI105" s="34"/>
    </row>
    <row r="106" spans="3:139" x14ac:dyDescent="0.35">
      <c r="C106" s="47">
        <v>43475</v>
      </c>
      <c r="D106" s="46" t="s">
        <v>11994</v>
      </c>
      <c r="E106" s="22" t="str">
        <f t="shared" si="216"/>
        <v>Intercompany</v>
      </c>
      <c r="F106" s="34" t="s">
        <v>11981</v>
      </c>
      <c r="G106" s="34" t="str">
        <f>IF(E106="IC Alloc","IC Allocation"&amp;"-"&amp;MID(M106,FIND("-",M106,1)+2,99),VLOOKUP(L106,'ALL-Unit Code 4'!W:AA,4,0))&amp;IFERROR("-"&amp;IF(E106="Intercompany",VLOOKUP(MID(F106,3,1),Ref!F:G,2,0)&amp;"-"&amp;MID(M106,FIND("-",M106,1)+2,99),VLOOKUP(MID(F106,3,4),Ref!F:G,2,0)),"")</f>
        <v>Canning-Install-Madera</v>
      </c>
      <c r="H106" s="32">
        <f t="shared" si="127"/>
        <v>124125</v>
      </c>
      <c r="I106" s="34"/>
      <c r="J106" s="34"/>
      <c r="K106" s="34"/>
      <c r="L106" s="32" t="str">
        <f>IFERROR(VLOOKUP(LEFT($F106,2),'ALL-Unit Code 4'!$W:$W,1,0),IFERROR(VLOOKUP(VALUE(RIGHT(H106,3)),Ref!I:J,2,0),VLOOKUP($D$1,Sites!$A:$B,2,0)))</f>
        <v>CN</v>
      </c>
      <c r="M106" s="32" t="str">
        <f>VLOOKUP(H106,'ALL-Chart of Accounts'!$E:$F,2,0)</f>
        <v>IC AR - Madera</v>
      </c>
      <c r="N106" s="34"/>
      <c r="O106" s="34"/>
      <c r="P106" s="34"/>
      <c r="Q106" s="34"/>
      <c r="R106" s="34"/>
      <c r="S106" s="34"/>
      <c r="T106" s="37">
        <v>422000</v>
      </c>
      <c r="U106" s="32">
        <f t="shared" si="229"/>
        <v>9125</v>
      </c>
      <c r="V106" s="34"/>
      <c r="W106" s="34"/>
      <c r="X106" s="32" t="str">
        <f t="shared" si="129"/>
        <v>CN</v>
      </c>
      <c r="Y106" s="32" t="str">
        <f>VLOOKUP(T106,'ALL-Chart of Accounts'!$E:$F,2,0)</f>
        <v>IC Service Revenue (I82SVC)</v>
      </c>
      <c r="Z106" s="32">
        <f t="shared" si="219"/>
        <v>422000</v>
      </c>
      <c r="AA106" s="32">
        <f t="shared" si="220"/>
        <v>9125</v>
      </c>
      <c r="AB106" s="32">
        <f t="shared" si="221"/>
        <v>9999</v>
      </c>
      <c r="AC106" s="34"/>
      <c r="AD106" s="32" t="str">
        <f t="shared" si="133"/>
        <v>CN</v>
      </c>
      <c r="AE106" s="32" t="str">
        <f>VLOOKUP(Z106,'ALL-Chart of Accounts'!$E:$F,2,0)</f>
        <v>IC Service Revenue (I82SVC)</v>
      </c>
      <c r="AF106" s="34"/>
      <c r="AG106" s="34"/>
      <c r="AH106" s="34"/>
      <c r="AI106" s="34"/>
      <c r="AJ106" s="34"/>
      <c r="AK106" s="34"/>
      <c r="AL106" s="32">
        <f t="shared" si="222"/>
        <v>422000</v>
      </c>
      <c r="AM106" s="32">
        <f t="shared" si="223"/>
        <v>9125</v>
      </c>
      <c r="AN106" s="32" t="str">
        <f t="shared" si="224"/>
        <v/>
      </c>
      <c r="AO106" s="34"/>
      <c r="AP106" s="32" t="str">
        <f t="shared" si="137"/>
        <v>CN</v>
      </c>
      <c r="AQ106" s="32" t="str">
        <f>VLOOKUP(AL106,'ALL-Chart of Accounts'!$E:$F,2,0)</f>
        <v>IC Service Revenue (I82SVC)</v>
      </c>
      <c r="AR106" s="34"/>
      <c r="AS106" s="3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  <c r="BY106" s="34"/>
      <c r="BZ106" s="34"/>
      <c r="CA106" s="34"/>
      <c r="CB106" s="32">
        <f t="shared" si="11"/>
        <v>522010</v>
      </c>
      <c r="CC106" s="32">
        <f t="shared" si="138"/>
        <v>9125</v>
      </c>
      <c r="CD106" s="34"/>
      <c r="CE106" s="34"/>
      <c r="CF106" s="32" t="str">
        <f t="shared" si="139"/>
        <v>CN</v>
      </c>
      <c r="CG106" s="32" t="str">
        <f>VLOOKUP(CB106,'ALL-Chart of Accounts'!$E:$F,2,0)</f>
        <v>IC Service COS (I85SVC) - Material</v>
      </c>
      <c r="CH106" s="32">
        <f t="shared" si="225"/>
        <v>522020</v>
      </c>
      <c r="CI106" s="32">
        <f t="shared" si="141"/>
        <v>9125</v>
      </c>
      <c r="CJ106" s="34"/>
      <c r="CK106" s="34"/>
      <c r="CL106" s="32" t="str">
        <f t="shared" si="142"/>
        <v>CN</v>
      </c>
      <c r="CM106" s="32" t="str">
        <f>VLOOKUP(CH106,'ALL-Chart of Accounts'!$E:$F,2,0)</f>
        <v>IC Service COS (I85SVC) - Labor</v>
      </c>
      <c r="CN106" s="32">
        <f t="shared" si="226"/>
        <v>522030</v>
      </c>
      <c r="CO106" s="32">
        <f t="shared" si="144"/>
        <v>9125</v>
      </c>
      <c r="CP106" s="34"/>
      <c r="CQ106" s="34"/>
      <c r="CR106" s="32" t="str">
        <f t="shared" si="145"/>
        <v>CN</v>
      </c>
      <c r="CS106" s="32" t="str">
        <f>VLOOKUP(CN106,'ALL-Chart of Accounts'!$E:$F,2,0)</f>
        <v>IC Service COS (I85SVC) - Fixed OH</v>
      </c>
      <c r="CT106" s="32">
        <f t="shared" si="227"/>
        <v>522040</v>
      </c>
      <c r="CU106" s="32">
        <f t="shared" si="147"/>
        <v>9125</v>
      </c>
      <c r="CV106" s="34"/>
      <c r="CW106" s="34"/>
      <c r="CX106" s="32" t="str">
        <f t="shared" si="148"/>
        <v>CN</v>
      </c>
      <c r="CY106" s="32" t="str">
        <f>VLOOKUP(CT106,'ALL-Chart of Accounts'!$E:$F,2,0)</f>
        <v>IC Service COS (I85SVC) - Variable OH</v>
      </c>
      <c r="CZ106" s="32">
        <f t="shared" si="228"/>
        <v>522050</v>
      </c>
      <c r="DA106" s="32">
        <f t="shared" si="150"/>
        <v>9125</v>
      </c>
      <c r="DB106" s="34"/>
      <c r="DC106" s="34"/>
      <c r="DD106" s="32" t="str">
        <f t="shared" si="151"/>
        <v>CN</v>
      </c>
      <c r="DE106" s="32" t="str">
        <f>VLOOKUP(CZ106,'ALL-Chart of Accounts'!$E:$F,2,0)</f>
        <v>IC Service COS (I85SVC) - Outside</v>
      </c>
      <c r="DF106" s="34"/>
      <c r="DG106" s="34"/>
      <c r="DH106" s="34"/>
      <c r="DI106" s="34"/>
      <c r="DJ106" s="34"/>
      <c r="DK106" s="34"/>
      <c r="DL106" s="34"/>
      <c r="DM106" s="34"/>
      <c r="DN106" s="34"/>
      <c r="DO106" s="34"/>
      <c r="DP106" s="34"/>
      <c r="DQ106" s="34"/>
      <c r="DR106" s="34"/>
      <c r="DS106" s="34"/>
      <c r="DT106" s="34"/>
      <c r="DU106" s="34"/>
      <c r="DV106" s="34"/>
      <c r="DW106" s="34"/>
      <c r="DX106" s="34"/>
      <c r="DY106" s="34"/>
      <c r="DZ106" s="34"/>
      <c r="EA106" s="34"/>
      <c r="EB106" s="34"/>
      <c r="EC106" s="34"/>
      <c r="ED106" s="34"/>
      <c r="EE106" s="34"/>
      <c r="EF106" s="34"/>
      <c r="EG106" s="34"/>
      <c r="EH106" s="34"/>
      <c r="EI106" s="34"/>
    </row>
    <row r="107" spans="3:139" x14ac:dyDescent="0.35">
      <c r="C107" s="47">
        <v>43475</v>
      </c>
      <c r="D107" s="46" t="s">
        <v>11994</v>
      </c>
      <c r="E107" s="22" t="str">
        <f t="shared" si="216"/>
        <v>Intercompany</v>
      </c>
      <c r="F107" s="34" t="s">
        <v>11953</v>
      </c>
      <c r="G107" s="34" t="str">
        <f>IF(E107="IC Alloc","IC Allocation"&amp;"-"&amp;MID(M107,FIND("-",M107,1)+2,99),VLOOKUP(L107,'ALL-Unit Code 4'!W:AA,4,0))&amp;IFERROR("-"&amp;IF(E107="Intercompany",VLOOKUP(MID(F107,3,1),Ref!F:G,2,0)&amp;"-"&amp;MID(M107,FIND("-",M107,1)+2,99),VLOOKUP(MID(F107,3,4),Ref!F:G,2,0)),"")</f>
        <v>Canning-AM Service-Madera</v>
      </c>
      <c r="H107" s="32">
        <f t="shared" si="127"/>
        <v>124125</v>
      </c>
      <c r="I107" s="34"/>
      <c r="J107" s="34"/>
      <c r="K107" s="34"/>
      <c r="L107" s="32" t="str">
        <f>IFERROR(VLOOKUP(LEFT($F107,2),'ALL-Unit Code 4'!$W:$W,1,0),IFERROR(VLOOKUP(VALUE(RIGHT(H107,3)),Ref!I:J,2,0),VLOOKUP($D$1,Sites!$A:$B,2,0)))</f>
        <v>CN</v>
      </c>
      <c r="M107" s="32" t="str">
        <f>VLOOKUP(H107,'ALL-Chart of Accounts'!$E:$F,2,0)</f>
        <v>IC AR - Madera</v>
      </c>
      <c r="N107" s="34"/>
      <c r="O107" s="34"/>
      <c r="P107" s="34"/>
      <c r="Q107" s="34"/>
      <c r="R107" s="34"/>
      <c r="S107" s="34"/>
      <c r="T107" s="32">
        <f t="shared" ref="T107:T110" si="233">IF($E107="Interdivisional",VALUE("124"&amp;RIGHT($F107,3)),IF($E107&amp;MID($F107,3,1)="IntercompanyA",425000,IF($E107&amp;MID($F107,3,1)="IntercompanyE",421000,IF($E107&amp;MID($F107,3,1)="IntercompanyS",428000,IF($E107&amp;MID($F107,3,1)="IntercompanyR",427000)))))</f>
        <v>428000</v>
      </c>
      <c r="U107" s="32">
        <f t="shared" si="229"/>
        <v>9125</v>
      </c>
      <c r="V107" s="34"/>
      <c r="W107" s="34"/>
      <c r="X107" s="32" t="str">
        <f t="shared" si="129"/>
        <v>CN</v>
      </c>
      <c r="Y107" s="32" t="str">
        <f>VLOOKUP(T107,'ALL-Chart of Accounts'!$E:$F,2,0)</f>
        <v>IC AM Sales - Svc (I82SVCAFT)</v>
      </c>
      <c r="Z107" s="32">
        <f t="shared" si="219"/>
        <v>428000</v>
      </c>
      <c r="AA107" s="32">
        <f t="shared" si="220"/>
        <v>9125</v>
      </c>
      <c r="AB107" s="32">
        <f t="shared" si="221"/>
        <v>9999</v>
      </c>
      <c r="AC107" s="34"/>
      <c r="AD107" s="32" t="str">
        <f t="shared" si="133"/>
        <v>CN</v>
      </c>
      <c r="AE107" s="32" t="str">
        <f>VLOOKUP(Z107,'ALL-Chart of Accounts'!$E:$F,2,0)</f>
        <v>IC AM Sales - Svc (I82SVCAFT)</v>
      </c>
      <c r="AF107" s="34"/>
      <c r="AG107" s="34"/>
      <c r="AH107" s="34"/>
      <c r="AI107" s="34"/>
      <c r="AJ107" s="34"/>
      <c r="AK107" s="34"/>
      <c r="AL107" s="32">
        <f t="shared" si="222"/>
        <v>428000</v>
      </c>
      <c r="AM107" s="32">
        <f t="shared" si="223"/>
        <v>9125</v>
      </c>
      <c r="AN107" s="32" t="str">
        <f t="shared" si="224"/>
        <v/>
      </c>
      <c r="AO107" s="34"/>
      <c r="AP107" s="32" t="str">
        <f t="shared" si="137"/>
        <v>CN</v>
      </c>
      <c r="AQ107" s="32" t="str">
        <f>VLOOKUP(AL107,'ALL-Chart of Accounts'!$E:$F,2,0)</f>
        <v>IC AM Sales - Svc (I82SVCAFT)</v>
      </c>
      <c r="AR107" s="34"/>
      <c r="AS107" s="3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  <c r="BF107" s="34"/>
      <c r="BG107" s="34"/>
      <c r="BH107" s="34"/>
      <c r="BI107" s="34"/>
      <c r="BJ107" s="34"/>
      <c r="BK107" s="34"/>
      <c r="BL107" s="34"/>
      <c r="BM107" s="34"/>
      <c r="BN107" s="34"/>
      <c r="BO107" s="34"/>
      <c r="BP107" s="34"/>
      <c r="BQ107" s="34"/>
      <c r="BR107" s="34"/>
      <c r="BS107" s="34"/>
      <c r="BT107" s="34"/>
      <c r="BU107" s="34"/>
      <c r="BV107" s="34"/>
      <c r="BW107" s="34"/>
      <c r="BX107" s="34"/>
      <c r="BY107" s="34"/>
      <c r="BZ107" s="34"/>
      <c r="CA107" s="34"/>
      <c r="CB107" s="32">
        <f t="shared" si="11"/>
        <v>528010</v>
      </c>
      <c r="CC107" s="32">
        <f t="shared" si="138"/>
        <v>9125</v>
      </c>
      <c r="CD107" s="34"/>
      <c r="CE107" s="34"/>
      <c r="CF107" s="32" t="str">
        <f t="shared" si="139"/>
        <v>CN</v>
      </c>
      <c r="CG107" s="32" t="str">
        <f>VLOOKUP(CB107,'ALL-Chart of Accounts'!$E:$F,2,0)</f>
        <v>IC AM COS - Service (I85SVCAFT) - Matl</v>
      </c>
      <c r="CH107" s="32">
        <f t="shared" si="225"/>
        <v>528020</v>
      </c>
      <c r="CI107" s="32">
        <f t="shared" si="141"/>
        <v>9125</v>
      </c>
      <c r="CJ107" s="34"/>
      <c r="CK107" s="34"/>
      <c r="CL107" s="32" t="str">
        <f t="shared" si="142"/>
        <v>CN</v>
      </c>
      <c r="CM107" s="32" t="str">
        <f>VLOOKUP(CH107,'ALL-Chart of Accounts'!$E:$F,2,0)</f>
        <v>IC AM COS - Service (I85SVCAFT) - Labor</v>
      </c>
      <c r="CN107" s="32">
        <f t="shared" si="226"/>
        <v>528030</v>
      </c>
      <c r="CO107" s="32">
        <f t="shared" si="144"/>
        <v>9125</v>
      </c>
      <c r="CP107" s="34"/>
      <c r="CQ107" s="34"/>
      <c r="CR107" s="32" t="str">
        <f t="shared" si="145"/>
        <v>CN</v>
      </c>
      <c r="CS107" s="32" t="str">
        <f>VLOOKUP(CN107,'ALL-Chart of Accounts'!$E:$F,2,0)</f>
        <v>IC AM COS - Service (I85SVCAFT) - Fx OH</v>
      </c>
      <c r="CT107" s="32">
        <f t="shared" si="227"/>
        <v>528040</v>
      </c>
      <c r="CU107" s="32">
        <f t="shared" si="147"/>
        <v>9125</v>
      </c>
      <c r="CV107" s="34"/>
      <c r="CW107" s="34"/>
      <c r="CX107" s="32" t="str">
        <f t="shared" si="148"/>
        <v>CN</v>
      </c>
      <c r="CY107" s="32" t="str">
        <f>VLOOKUP(CT107,'ALL-Chart of Accounts'!$E:$F,2,0)</f>
        <v>IC AM COS - Service (I85SVCAFT) - Var OH</v>
      </c>
      <c r="CZ107" s="32">
        <f t="shared" si="228"/>
        <v>528050</v>
      </c>
      <c r="DA107" s="32">
        <f t="shared" si="150"/>
        <v>9125</v>
      </c>
      <c r="DB107" s="34"/>
      <c r="DC107" s="34"/>
      <c r="DD107" s="32" t="str">
        <f t="shared" si="151"/>
        <v>CN</v>
      </c>
      <c r="DE107" s="32" t="str">
        <f>VLOOKUP(CZ107,'ALL-Chart of Accounts'!$E:$F,2,0)</f>
        <v>IC AM COS - Service (I85SVCAFT) - Outsid</v>
      </c>
      <c r="DF107" s="34"/>
      <c r="DG107" s="34"/>
      <c r="DH107" s="34"/>
      <c r="DI107" s="34"/>
      <c r="DJ107" s="34"/>
      <c r="DK107" s="34"/>
      <c r="DL107" s="34"/>
      <c r="DM107" s="34"/>
      <c r="DN107" s="34"/>
      <c r="DO107" s="34"/>
      <c r="DP107" s="34"/>
      <c r="DQ107" s="34"/>
      <c r="DR107" s="34"/>
      <c r="DS107" s="34"/>
      <c r="DT107" s="34"/>
      <c r="DU107" s="34"/>
      <c r="DV107" s="34"/>
      <c r="DW107" s="34"/>
      <c r="DX107" s="34"/>
      <c r="DY107" s="34"/>
      <c r="DZ107" s="34"/>
      <c r="EA107" s="34"/>
      <c r="EB107" s="34"/>
      <c r="EC107" s="34"/>
      <c r="ED107" s="34"/>
      <c r="EE107" s="34"/>
      <c r="EF107" s="34"/>
      <c r="EG107" s="34"/>
      <c r="EH107" s="34"/>
      <c r="EI107" s="34"/>
    </row>
    <row r="108" spans="3:139" x14ac:dyDescent="0.35">
      <c r="C108" s="47">
        <v>43475</v>
      </c>
      <c r="D108" s="46" t="s">
        <v>11994</v>
      </c>
      <c r="E108" s="22" t="str">
        <f t="shared" si="216"/>
        <v>Intercompany</v>
      </c>
      <c r="F108" s="34" t="s">
        <v>11982</v>
      </c>
      <c r="G108" s="34" t="str">
        <f>IF(E108="IC Alloc","IC Allocation"&amp;"-"&amp;MID(M108,FIND("-",M108,1)+2,99),VLOOKUP(L108,'ALL-Unit Code 4'!W:AA,4,0))&amp;IFERROR("-"&amp;IF(E108="Intercompany",VLOOKUP(MID(F108,3,1),Ref!F:G,2,0)&amp;"-"&amp;MID(M108,FIND("-",M108,1)+2,99),VLOOKUP(MID(F108,3,4),Ref!F:G,2,0)),"")</f>
        <v>B&amp;B Systems-AM Service-BB Systems BV Netherlands</v>
      </c>
      <c r="H108" s="32">
        <f t="shared" si="127"/>
        <v>124438</v>
      </c>
      <c r="I108" s="34"/>
      <c r="J108" s="34"/>
      <c r="K108" s="34"/>
      <c r="L108" s="32" t="str">
        <f>IFERROR(VLOOKUP(LEFT($F108,2),'ALL-Unit Code 4'!$W:$W,1,0),IFERROR(VLOOKUP(VALUE(RIGHT(H108,3)),Ref!I:J,2,0),VLOOKUP($D$1,Sites!$A:$B,2,0)))</f>
        <v>BB</v>
      </c>
      <c r="M108" s="32" t="str">
        <f>VLOOKUP(H108,'ALL-Chart of Accounts'!$E:$F,2,0)</f>
        <v>IC AR - BB Systems BV Netherlands</v>
      </c>
      <c r="N108" s="34"/>
      <c r="O108" s="34"/>
      <c r="P108" s="34"/>
      <c r="Q108" s="34"/>
      <c r="R108" s="34"/>
      <c r="S108" s="34"/>
      <c r="T108" s="32">
        <f t="shared" si="233"/>
        <v>428000</v>
      </c>
      <c r="U108" s="32">
        <f t="shared" si="229"/>
        <v>9438</v>
      </c>
      <c r="V108" s="34"/>
      <c r="W108" s="34"/>
      <c r="X108" s="32" t="str">
        <f t="shared" si="129"/>
        <v>BB</v>
      </c>
      <c r="Y108" s="32" t="str">
        <f>VLOOKUP(T108,'ALL-Chart of Accounts'!$E:$F,2,0)</f>
        <v>IC AM Sales - Svc (I82SVCAFT)</v>
      </c>
      <c r="Z108" s="32">
        <f t="shared" si="219"/>
        <v>428000</v>
      </c>
      <c r="AA108" s="32">
        <f t="shared" si="220"/>
        <v>9438</v>
      </c>
      <c r="AB108" s="32">
        <f t="shared" si="221"/>
        <v>9999</v>
      </c>
      <c r="AC108" s="34"/>
      <c r="AD108" s="32" t="str">
        <f t="shared" si="133"/>
        <v>BB</v>
      </c>
      <c r="AE108" s="32" t="str">
        <f>VLOOKUP(Z108,'ALL-Chart of Accounts'!$E:$F,2,0)</f>
        <v>IC AM Sales - Svc (I82SVCAFT)</v>
      </c>
      <c r="AF108" s="34"/>
      <c r="AG108" s="34"/>
      <c r="AH108" s="34"/>
      <c r="AI108" s="34"/>
      <c r="AJ108" s="34"/>
      <c r="AK108" s="34"/>
      <c r="AL108" s="32">
        <f t="shared" si="222"/>
        <v>428000</v>
      </c>
      <c r="AM108" s="32">
        <f t="shared" si="223"/>
        <v>9438</v>
      </c>
      <c r="AN108" s="32" t="str">
        <f t="shared" si="224"/>
        <v/>
      </c>
      <c r="AO108" s="34"/>
      <c r="AP108" s="32" t="str">
        <f t="shared" si="137"/>
        <v>BB</v>
      </c>
      <c r="AQ108" s="32" t="str">
        <f>VLOOKUP(AL108,'ALL-Chart of Accounts'!$E:$F,2,0)</f>
        <v>IC AM Sales - Svc (I82SVCAFT)</v>
      </c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2">
        <f t="shared" si="11"/>
        <v>528010</v>
      </c>
      <c r="CC108" s="32">
        <f t="shared" si="138"/>
        <v>9438</v>
      </c>
      <c r="CD108" s="34"/>
      <c r="CE108" s="34"/>
      <c r="CF108" s="32" t="str">
        <f t="shared" si="139"/>
        <v>BB</v>
      </c>
      <c r="CG108" s="32" t="str">
        <f>VLOOKUP(CB108,'ALL-Chart of Accounts'!$E:$F,2,0)</f>
        <v>IC AM COS - Service (I85SVCAFT) - Matl</v>
      </c>
      <c r="CH108" s="32">
        <f t="shared" si="225"/>
        <v>528020</v>
      </c>
      <c r="CI108" s="32">
        <f t="shared" si="141"/>
        <v>9438</v>
      </c>
      <c r="CJ108" s="34"/>
      <c r="CK108" s="34"/>
      <c r="CL108" s="32" t="str">
        <f t="shared" si="142"/>
        <v>BB</v>
      </c>
      <c r="CM108" s="32" t="str">
        <f>VLOOKUP(CH108,'ALL-Chart of Accounts'!$E:$F,2,0)</f>
        <v>IC AM COS - Service (I85SVCAFT) - Labor</v>
      </c>
      <c r="CN108" s="32">
        <f t="shared" si="226"/>
        <v>528030</v>
      </c>
      <c r="CO108" s="32">
        <f t="shared" si="144"/>
        <v>9438</v>
      </c>
      <c r="CP108" s="34"/>
      <c r="CQ108" s="34"/>
      <c r="CR108" s="32" t="str">
        <f t="shared" si="145"/>
        <v>BB</v>
      </c>
      <c r="CS108" s="32" t="str">
        <f>VLOOKUP(CN108,'ALL-Chart of Accounts'!$E:$F,2,0)</f>
        <v>IC AM COS - Service (I85SVCAFT) - Fx OH</v>
      </c>
      <c r="CT108" s="32">
        <f t="shared" si="227"/>
        <v>528040</v>
      </c>
      <c r="CU108" s="32">
        <f t="shared" si="147"/>
        <v>9438</v>
      </c>
      <c r="CV108" s="34"/>
      <c r="CW108" s="34"/>
      <c r="CX108" s="32" t="str">
        <f t="shared" si="148"/>
        <v>BB</v>
      </c>
      <c r="CY108" s="32" t="str">
        <f>VLOOKUP(CT108,'ALL-Chart of Accounts'!$E:$F,2,0)</f>
        <v>IC AM COS - Service (I85SVCAFT) - Var OH</v>
      </c>
      <c r="CZ108" s="32">
        <f t="shared" si="228"/>
        <v>528050</v>
      </c>
      <c r="DA108" s="32">
        <f t="shared" si="150"/>
        <v>9438</v>
      </c>
      <c r="DB108" s="34"/>
      <c r="DC108" s="34"/>
      <c r="DD108" s="32" t="str">
        <f t="shared" si="151"/>
        <v>BB</v>
      </c>
      <c r="DE108" s="32" t="str">
        <f>VLOOKUP(CZ108,'ALL-Chart of Accounts'!$E:$F,2,0)</f>
        <v>IC AM COS - Service (I85SVCAFT) - Outsid</v>
      </c>
      <c r="DF108" s="34"/>
      <c r="DG108" s="34"/>
      <c r="DH108" s="34"/>
      <c r="DI108" s="34"/>
      <c r="DJ108" s="34"/>
      <c r="DK108" s="34"/>
      <c r="DL108" s="34"/>
      <c r="DM108" s="34"/>
      <c r="DN108" s="34"/>
      <c r="DO108" s="34"/>
      <c r="DP108" s="34"/>
      <c r="DQ108" s="34"/>
      <c r="DR108" s="34"/>
      <c r="DS108" s="34"/>
      <c r="DT108" s="34"/>
      <c r="DU108" s="34"/>
      <c r="DV108" s="34"/>
      <c r="DW108" s="34"/>
      <c r="DX108" s="34"/>
      <c r="DY108" s="34"/>
      <c r="DZ108" s="34"/>
      <c r="EA108" s="34"/>
      <c r="EB108" s="34"/>
      <c r="EC108" s="34"/>
      <c r="ED108" s="34"/>
      <c r="EE108" s="34"/>
      <c r="EF108" s="34"/>
      <c r="EG108" s="34"/>
      <c r="EH108" s="34"/>
      <c r="EI108" s="34"/>
    </row>
    <row r="109" spans="3:139" x14ac:dyDescent="0.35">
      <c r="C109" s="47">
        <v>43475</v>
      </c>
      <c r="D109" s="46" t="s">
        <v>11994</v>
      </c>
      <c r="E109" s="22" t="str">
        <f t="shared" si="216"/>
        <v>Intercompany</v>
      </c>
      <c r="F109" s="34" t="s">
        <v>11983</v>
      </c>
      <c r="G109" s="34" t="str">
        <f>IF(E109="IC Alloc","IC Allocation"&amp;"-"&amp;MID(M109,FIND("-",M109,1)+2,99),VLOOKUP(L109,'ALL-Unit Code 4'!W:AA,4,0))&amp;IFERROR("-"&amp;IF(E109="Intercompany",VLOOKUP(MID(F109,3,1),Ref!F:G,2,0)&amp;"-"&amp;MID(M109,FIND("-",M109,1)+2,99),VLOOKUP(MID(F109,3,4),Ref!F:G,2,0)),"")</f>
        <v>Canning-AM Service-South Africa</v>
      </c>
      <c r="H109" s="32">
        <f t="shared" si="127"/>
        <v>124490</v>
      </c>
      <c r="I109" s="34"/>
      <c r="J109" s="34"/>
      <c r="K109" s="34"/>
      <c r="L109" s="32" t="str">
        <f>IFERROR(VLOOKUP(LEFT($F109,2),'ALL-Unit Code 4'!$W:$W,1,0),IFERROR(VLOOKUP(VALUE(RIGHT(H109,3)),Ref!I:J,2,0),VLOOKUP($D$1,Sites!$A:$B,2,0)))</f>
        <v>CN</v>
      </c>
      <c r="M109" s="32" t="str">
        <f>VLOOKUP(H109,'ALL-Chart of Accounts'!$E:$F,2,0)</f>
        <v>IC AR - South Africa</v>
      </c>
      <c r="N109" s="34"/>
      <c r="O109" s="34"/>
      <c r="P109" s="34"/>
      <c r="Q109" s="34"/>
      <c r="R109" s="34"/>
      <c r="S109" s="34"/>
      <c r="T109" s="32">
        <f t="shared" si="233"/>
        <v>428000</v>
      </c>
      <c r="U109" s="32">
        <f t="shared" si="229"/>
        <v>9490</v>
      </c>
      <c r="V109" s="34"/>
      <c r="W109" s="34"/>
      <c r="X109" s="32" t="str">
        <f t="shared" si="129"/>
        <v>CN</v>
      </c>
      <c r="Y109" s="32" t="str">
        <f>VLOOKUP(T109,'ALL-Chart of Accounts'!$E:$F,2,0)</f>
        <v>IC AM Sales - Svc (I82SVCAFT)</v>
      </c>
      <c r="Z109" s="32">
        <f t="shared" si="219"/>
        <v>428000</v>
      </c>
      <c r="AA109" s="32">
        <f t="shared" si="220"/>
        <v>9490</v>
      </c>
      <c r="AB109" s="32">
        <f t="shared" si="221"/>
        <v>9999</v>
      </c>
      <c r="AC109" s="34"/>
      <c r="AD109" s="32" t="str">
        <f t="shared" si="133"/>
        <v>CN</v>
      </c>
      <c r="AE109" s="32" t="str">
        <f>VLOOKUP(Z109,'ALL-Chart of Accounts'!$E:$F,2,0)</f>
        <v>IC AM Sales - Svc (I82SVCAFT)</v>
      </c>
      <c r="AF109" s="34"/>
      <c r="AG109" s="34"/>
      <c r="AH109" s="34"/>
      <c r="AI109" s="34"/>
      <c r="AJ109" s="34"/>
      <c r="AK109" s="34"/>
      <c r="AL109" s="32">
        <f t="shared" si="222"/>
        <v>428000</v>
      </c>
      <c r="AM109" s="32">
        <f t="shared" si="223"/>
        <v>9490</v>
      </c>
      <c r="AN109" s="32" t="str">
        <f t="shared" si="224"/>
        <v/>
      </c>
      <c r="AO109" s="34"/>
      <c r="AP109" s="32" t="str">
        <f t="shared" si="137"/>
        <v>CN</v>
      </c>
      <c r="AQ109" s="32" t="str">
        <f>VLOOKUP(AL109,'ALL-Chart of Accounts'!$E:$F,2,0)</f>
        <v>IC AM Sales - Svc (I82SVCAFT)</v>
      </c>
      <c r="AR109" s="34"/>
      <c r="AS109" s="3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  <c r="BF109" s="34"/>
      <c r="BG109" s="34"/>
      <c r="BH109" s="34"/>
      <c r="BI109" s="34"/>
      <c r="BJ109" s="34"/>
      <c r="BK109" s="34"/>
      <c r="BL109" s="34"/>
      <c r="BM109" s="34"/>
      <c r="BN109" s="34"/>
      <c r="BO109" s="34"/>
      <c r="BP109" s="34"/>
      <c r="BQ109" s="34"/>
      <c r="BR109" s="34"/>
      <c r="BS109" s="34"/>
      <c r="BT109" s="34"/>
      <c r="BU109" s="34"/>
      <c r="BV109" s="34"/>
      <c r="BW109" s="34"/>
      <c r="BX109" s="34"/>
      <c r="BY109" s="34"/>
      <c r="BZ109" s="34"/>
      <c r="CA109" s="34"/>
      <c r="CB109" s="32">
        <f t="shared" si="11"/>
        <v>528010</v>
      </c>
      <c r="CC109" s="32">
        <f t="shared" si="138"/>
        <v>9490</v>
      </c>
      <c r="CD109" s="34"/>
      <c r="CE109" s="34"/>
      <c r="CF109" s="32" t="str">
        <f t="shared" si="139"/>
        <v>CN</v>
      </c>
      <c r="CG109" s="32" t="str">
        <f>VLOOKUP(CB109,'ALL-Chart of Accounts'!$E:$F,2,0)</f>
        <v>IC AM COS - Service (I85SVCAFT) - Matl</v>
      </c>
      <c r="CH109" s="32">
        <f t="shared" si="225"/>
        <v>528020</v>
      </c>
      <c r="CI109" s="32">
        <f t="shared" si="141"/>
        <v>9490</v>
      </c>
      <c r="CJ109" s="34"/>
      <c r="CK109" s="34"/>
      <c r="CL109" s="32" t="str">
        <f t="shared" si="142"/>
        <v>CN</v>
      </c>
      <c r="CM109" s="32" t="str">
        <f>VLOOKUP(CH109,'ALL-Chart of Accounts'!$E:$F,2,0)</f>
        <v>IC AM COS - Service (I85SVCAFT) - Labor</v>
      </c>
      <c r="CN109" s="32">
        <f t="shared" si="226"/>
        <v>528030</v>
      </c>
      <c r="CO109" s="32">
        <f t="shared" si="144"/>
        <v>9490</v>
      </c>
      <c r="CP109" s="34"/>
      <c r="CQ109" s="34"/>
      <c r="CR109" s="32" t="str">
        <f t="shared" si="145"/>
        <v>CN</v>
      </c>
      <c r="CS109" s="32" t="str">
        <f>VLOOKUP(CN109,'ALL-Chart of Accounts'!$E:$F,2,0)</f>
        <v>IC AM COS - Service (I85SVCAFT) - Fx OH</v>
      </c>
      <c r="CT109" s="32">
        <f t="shared" si="227"/>
        <v>528040</v>
      </c>
      <c r="CU109" s="32">
        <f t="shared" si="147"/>
        <v>9490</v>
      </c>
      <c r="CV109" s="34"/>
      <c r="CW109" s="34"/>
      <c r="CX109" s="32" t="str">
        <f t="shared" si="148"/>
        <v>CN</v>
      </c>
      <c r="CY109" s="32" t="str">
        <f>VLOOKUP(CT109,'ALL-Chart of Accounts'!$E:$F,2,0)</f>
        <v>IC AM COS - Service (I85SVCAFT) - Var OH</v>
      </c>
      <c r="CZ109" s="32">
        <f t="shared" si="228"/>
        <v>528050</v>
      </c>
      <c r="DA109" s="32">
        <f t="shared" si="150"/>
        <v>9490</v>
      </c>
      <c r="DB109" s="34"/>
      <c r="DC109" s="34"/>
      <c r="DD109" s="32" t="str">
        <f t="shared" si="151"/>
        <v>CN</v>
      </c>
      <c r="DE109" s="32" t="str">
        <f>VLOOKUP(CZ109,'ALL-Chart of Accounts'!$E:$F,2,0)</f>
        <v>IC AM COS - Service (I85SVCAFT) - Outsid</v>
      </c>
      <c r="DF109" s="34"/>
      <c r="DG109" s="34"/>
      <c r="DH109" s="34"/>
      <c r="DI109" s="34"/>
      <c r="DJ109" s="34"/>
      <c r="DK109" s="34"/>
      <c r="DL109" s="34"/>
      <c r="DM109" s="34"/>
      <c r="DN109" s="34"/>
      <c r="DO109" s="34"/>
      <c r="DP109" s="34"/>
      <c r="DQ109" s="34"/>
      <c r="DR109" s="34"/>
      <c r="DS109" s="34"/>
      <c r="DT109" s="34"/>
      <c r="DU109" s="34"/>
      <c r="DV109" s="34"/>
      <c r="DW109" s="34"/>
      <c r="DX109" s="34"/>
      <c r="DY109" s="34"/>
      <c r="DZ109" s="34"/>
      <c r="EA109" s="34"/>
      <c r="EB109" s="34"/>
      <c r="EC109" s="34"/>
      <c r="ED109" s="34"/>
      <c r="EE109" s="34"/>
      <c r="EF109" s="34"/>
      <c r="EG109" s="34"/>
      <c r="EH109" s="34"/>
      <c r="EI109" s="34"/>
    </row>
    <row r="110" spans="3:139" x14ac:dyDescent="0.35">
      <c r="C110" s="47">
        <v>43475</v>
      </c>
      <c r="D110" s="46" t="s">
        <v>11994</v>
      </c>
      <c r="E110" s="22" t="str">
        <f t="shared" si="216"/>
        <v>Intercompany</v>
      </c>
      <c r="F110" s="34" t="s">
        <v>11984</v>
      </c>
      <c r="G110" s="34" t="str">
        <f>IF(E110="IC Alloc","IC Allocation"&amp;"-"&amp;MID(M110,FIND("-",M110,1)+2,99),VLOOKUP(L110,'ALL-Unit Code 4'!W:AA,4,0))&amp;IFERROR("-"&amp;IF(E110="Intercompany",VLOOKUP(MID(F110,3,1),Ref!F:G,2,0)&amp;"-"&amp;MID(M110,FIND("-",M110,1)+2,99),VLOOKUP(MID(F110,3,4),Ref!F:G,2,0)),"")</f>
        <v>Canning-AM Service-Belgium</v>
      </c>
      <c r="H110" s="32">
        <f t="shared" si="127"/>
        <v>124415</v>
      </c>
      <c r="I110" s="34"/>
      <c r="J110" s="34"/>
      <c r="K110" s="34"/>
      <c r="L110" s="32" t="str">
        <f>IFERROR(VLOOKUP(LEFT($F110,2),'ALL-Unit Code 4'!$W:$W,1,0),IFERROR(VLOOKUP(VALUE(RIGHT(H110,3)),Ref!I:J,2,0),VLOOKUP($D$1,Sites!$A:$B,2,0)))</f>
        <v>CN</v>
      </c>
      <c r="M110" s="32" t="str">
        <f>VLOOKUP(H110,'ALL-Chart of Accounts'!$E:$F,2,0)</f>
        <v>IC AR - Belgium</v>
      </c>
      <c r="N110" s="34"/>
      <c r="O110" s="34"/>
      <c r="P110" s="34"/>
      <c r="Q110" s="34"/>
      <c r="R110" s="34"/>
      <c r="S110" s="34"/>
      <c r="T110" s="32">
        <f t="shared" si="233"/>
        <v>428000</v>
      </c>
      <c r="U110" s="32">
        <f t="shared" si="229"/>
        <v>9415</v>
      </c>
      <c r="V110" s="34"/>
      <c r="W110" s="34"/>
      <c r="X110" s="32" t="str">
        <f t="shared" si="129"/>
        <v>CN</v>
      </c>
      <c r="Y110" s="32" t="str">
        <f>VLOOKUP(T110,'ALL-Chart of Accounts'!$E:$F,2,0)</f>
        <v>IC AM Sales - Svc (I82SVCAFT)</v>
      </c>
      <c r="Z110" s="32">
        <f t="shared" si="219"/>
        <v>428000</v>
      </c>
      <c r="AA110" s="32">
        <f t="shared" si="220"/>
        <v>9415</v>
      </c>
      <c r="AB110" s="32">
        <f t="shared" si="221"/>
        <v>9999</v>
      </c>
      <c r="AC110" s="34"/>
      <c r="AD110" s="32" t="str">
        <f t="shared" si="133"/>
        <v>CN</v>
      </c>
      <c r="AE110" s="32" t="str">
        <f>VLOOKUP(Z110,'ALL-Chart of Accounts'!$E:$F,2,0)</f>
        <v>IC AM Sales - Svc (I82SVCAFT)</v>
      </c>
      <c r="AF110" s="34"/>
      <c r="AG110" s="34"/>
      <c r="AH110" s="34"/>
      <c r="AI110" s="34"/>
      <c r="AJ110" s="34"/>
      <c r="AK110" s="34"/>
      <c r="AL110" s="32">
        <f t="shared" si="222"/>
        <v>428000</v>
      </c>
      <c r="AM110" s="32">
        <f t="shared" si="223"/>
        <v>9415</v>
      </c>
      <c r="AN110" s="32" t="str">
        <f t="shared" si="224"/>
        <v/>
      </c>
      <c r="AO110" s="34"/>
      <c r="AP110" s="32" t="str">
        <f t="shared" si="137"/>
        <v>CN</v>
      </c>
      <c r="AQ110" s="32" t="str">
        <f>VLOOKUP(AL110,'ALL-Chart of Accounts'!$E:$F,2,0)</f>
        <v>IC AM Sales - Svc (I82SVCAFT)</v>
      </c>
      <c r="AR110" s="34"/>
      <c r="AS110" s="3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4"/>
      <c r="BK110" s="34"/>
      <c r="BL110" s="34"/>
      <c r="BM110" s="34"/>
      <c r="BN110" s="34"/>
      <c r="BO110" s="34"/>
      <c r="BP110" s="34"/>
      <c r="BQ110" s="34"/>
      <c r="BR110" s="34"/>
      <c r="BS110" s="34"/>
      <c r="BT110" s="34"/>
      <c r="BU110" s="34"/>
      <c r="BV110" s="34"/>
      <c r="BW110" s="34"/>
      <c r="BX110" s="34"/>
      <c r="BY110" s="34"/>
      <c r="BZ110" s="34"/>
      <c r="CA110" s="34"/>
      <c r="CB110" s="32">
        <f t="shared" si="11"/>
        <v>528010</v>
      </c>
      <c r="CC110" s="32">
        <f t="shared" si="138"/>
        <v>9415</v>
      </c>
      <c r="CD110" s="34"/>
      <c r="CE110" s="34"/>
      <c r="CF110" s="32" t="str">
        <f t="shared" si="139"/>
        <v>CN</v>
      </c>
      <c r="CG110" s="32" t="str">
        <f>VLOOKUP(CB110,'ALL-Chart of Accounts'!$E:$F,2,0)</f>
        <v>IC AM COS - Service (I85SVCAFT) - Matl</v>
      </c>
      <c r="CH110" s="32">
        <f t="shared" si="225"/>
        <v>528020</v>
      </c>
      <c r="CI110" s="32">
        <f t="shared" si="141"/>
        <v>9415</v>
      </c>
      <c r="CJ110" s="34"/>
      <c r="CK110" s="34"/>
      <c r="CL110" s="32" t="str">
        <f t="shared" si="142"/>
        <v>CN</v>
      </c>
      <c r="CM110" s="32" t="str">
        <f>VLOOKUP(CH110,'ALL-Chart of Accounts'!$E:$F,2,0)</f>
        <v>IC AM COS - Service (I85SVCAFT) - Labor</v>
      </c>
      <c r="CN110" s="32">
        <f t="shared" si="226"/>
        <v>528030</v>
      </c>
      <c r="CO110" s="32">
        <f t="shared" si="144"/>
        <v>9415</v>
      </c>
      <c r="CP110" s="34"/>
      <c r="CQ110" s="34"/>
      <c r="CR110" s="32" t="str">
        <f t="shared" si="145"/>
        <v>CN</v>
      </c>
      <c r="CS110" s="32" t="str">
        <f>VLOOKUP(CN110,'ALL-Chart of Accounts'!$E:$F,2,0)</f>
        <v>IC AM COS - Service (I85SVCAFT) - Fx OH</v>
      </c>
      <c r="CT110" s="32">
        <f t="shared" si="227"/>
        <v>528040</v>
      </c>
      <c r="CU110" s="32">
        <f t="shared" si="147"/>
        <v>9415</v>
      </c>
      <c r="CV110" s="34"/>
      <c r="CW110" s="34"/>
      <c r="CX110" s="32" t="str">
        <f t="shared" si="148"/>
        <v>CN</v>
      </c>
      <c r="CY110" s="32" t="str">
        <f>VLOOKUP(CT110,'ALL-Chart of Accounts'!$E:$F,2,0)</f>
        <v>IC AM COS - Service (I85SVCAFT) - Var OH</v>
      </c>
      <c r="CZ110" s="32">
        <f t="shared" si="228"/>
        <v>528050</v>
      </c>
      <c r="DA110" s="32">
        <f t="shared" si="150"/>
        <v>9415</v>
      </c>
      <c r="DB110" s="34"/>
      <c r="DC110" s="34"/>
      <c r="DD110" s="32" t="str">
        <f t="shared" si="151"/>
        <v>CN</v>
      </c>
      <c r="DE110" s="32" t="str">
        <f>VLOOKUP(CZ110,'ALL-Chart of Accounts'!$E:$F,2,0)</f>
        <v>IC AM COS - Service (I85SVCAFT) - Outsid</v>
      </c>
      <c r="DF110" s="34"/>
      <c r="DG110" s="34"/>
      <c r="DH110" s="34"/>
      <c r="DI110" s="34"/>
      <c r="DJ110" s="34"/>
      <c r="DK110" s="34"/>
      <c r="DL110" s="34"/>
      <c r="DM110" s="34"/>
      <c r="DN110" s="34"/>
      <c r="DO110" s="34"/>
      <c r="DP110" s="34"/>
      <c r="DQ110" s="34"/>
      <c r="DR110" s="34"/>
      <c r="DS110" s="34"/>
      <c r="DT110" s="34"/>
      <c r="DU110" s="34"/>
      <c r="DV110" s="34"/>
      <c r="DW110" s="34"/>
      <c r="DX110" s="34"/>
      <c r="DY110" s="34"/>
      <c r="DZ110" s="34"/>
      <c r="EA110" s="34"/>
      <c r="EB110" s="34"/>
      <c r="EC110" s="34"/>
      <c r="ED110" s="34"/>
      <c r="EE110" s="34"/>
      <c r="EF110" s="34"/>
      <c r="EG110" s="34"/>
      <c r="EH110" s="34"/>
      <c r="EI110" s="34"/>
    </row>
    <row r="111" spans="3:139" x14ac:dyDescent="0.35">
      <c r="C111" s="47">
        <v>43475</v>
      </c>
      <c r="D111" s="46" t="s">
        <v>11994</v>
      </c>
      <c r="E111" s="22" t="str">
        <f t="shared" si="216"/>
        <v>Intercompany</v>
      </c>
      <c r="F111" s="34" t="s">
        <v>11985</v>
      </c>
      <c r="G111" s="34" t="str">
        <f>IF(E111="IC Alloc","IC Allocation"&amp;"-"&amp;MID(M111,FIND("-",M111,1)+2,99),VLOOKUP(L111,'ALL-Unit Code 4'!W:AA,4,0))&amp;IFERROR("-"&amp;IF(E111="Intercompany",VLOOKUP(MID(F111,3,1),Ref!F:G,2,0)&amp;"-"&amp;MID(M111,FIND("-",M111,1)+2,99),VLOOKUP(MID(F111,3,4),Ref!F:G,2,0)),"")</f>
        <v>ESS &amp; Aseptic-Install-Kunshan</v>
      </c>
      <c r="H111" s="32">
        <f t="shared" si="127"/>
        <v>124545</v>
      </c>
      <c r="I111" s="34"/>
      <c r="J111" s="34"/>
      <c r="K111" s="34"/>
      <c r="L111" s="32" t="str">
        <f>IFERROR(VLOOKUP(LEFT($F111,2),'ALL-Unit Code 4'!$W:$W,1,0),IFERROR(VLOOKUP(VALUE(RIGHT(H111,3)),Ref!I:J,2,0),VLOOKUP($D$1,Sites!$A:$B,2,0)))</f>
        <v>EA</v>
      </c>
      <c r="M111" s="32" t="str">
        <f>VLOOKUP(H111,'ALL-Chart of Accounts'!$E:$F,2,0)</f>
        <v>IC AR - Kunshan</v>
      </c>
      <c r="N111" s="34"/>
      <c r="O111" s="34"/>
      <c r="P111" s="34"/>
      <c r="Q111" s="34"/>
      <c r="R111" s="34"/>
      <c r="S111" s="34"/>
      <c r="T111" s="37">
        <v>422000</v>
      </c>
      <c r="U111" s="32">
        <f t="shared" si="229"/>
        <v>9545</v>
      </c>
      <c r="V111" s="34"/>
      <c r="W111" s="34"/>
      <c r="X111" s="32" t="str">
        <f t="shared" si="129"/>
        <v>EA</v>
      </c>
      <c r="Y111" s="32" t="str">
        <f>VLOOKUP(T111,'ALL-Chart of Accounts'!$E:$F,2,0)</f>
        <v>IC Service Revenue (I82SVC)</v>
      </c>
      <c r="Z111" s="32">
        <f t="shared" si="219"/>
        <v>422000</v>
      </c>
      <c r="AA111" s="32">
        <f t="shared" si="220"/>
        <v>9545</v>
      </c>
      <c r="AB111" s="32">
        <f t="shared" si="221"/>
        <v>9999</v>
      </c>
      <c r="AC111" s="34"/>
      <c r="AD111" s="32" t="str">
        <f t="shared" si="133"/>
        <v>EA</v>
      </c>
      <c r="AE111" s="32" t="str">
        <f>VLOOKUP(Z111,'ALL-Chart of Accounts'!$E:$F,2,0)</f>
        <v>IC Service Revenue (I82SVC)</v>
      </c>
      <c r="AF111" s="34"/>
      <c r="AG111" s="34"/>
      <c r="AH111" s="34"/>
      <c r="AI111" s="34"/>
      <c r="AJ111" s="34"/>
      <c r="AK111" s="34"/>
      <c r="AL111" s="32">
        <f t="shared" si="222"/>
        <v>422000</v>
      </c>
      <c r="AM111" s="32">
        <f t="shared" si="223"/>
        <v>9545</v>
      </c>
      <c r="AN111" s="32" t="str">
        <f t="shared" si="224"/>
        <v/>
      </c>
      <c r="AO111" s="34"/>
      <c r="AP111" s="32" t="str">
        <f t="shared" si="137"/>
        <v>EA</v>
      </c>
      <c r="AQ111" s="32" t="str">
        <f>VLOOKUP(AL111,'ALL-Chart of Accounts'!$E:$F,2,0)</f>
        <v>IC Service Revenue (I82SVC)</v>
      </c>
      <c r="AR111" s="34"/>
      <c r="AS111" s="3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  <c r="BF111" s="34"/>
      <c r="BG111" s="34"/>
      <c r="BH111" s="34"/>
      <c r="BI111" s="34"/>
      <c r="BJ111" s="34"/>
      <c r="BK111" s="34"/>
      <c r="BL111" s="34"/>
      <c r="BM111" s="34"/>
      <c r="BN111" s="34"/>
      <c r="BO111" s="34"/>
      <c r="BP111" s="34"/>
      <c r="BQ111" s="34"/>
      <c r="BR111" s="34"/>
      <c r="BS111" s="34"/>
      <c r="BT111" s="34"/>
      <c r="BU111" s="34"/>
      <c r="BV111" s="34"/>
      <c r="BW111" s="34"/>
      <c r="BX111" s="34"/>
      <c r="BY111" s="34"/>
      <c r="BZ111" s="34"/>
      <c r="CA111" s="34"/>
      <c r="CB111" s="32">
        <f t="shared" si="11"/>
        <v>522010</v>
      </c>
      <c r="CC111" s="32">
        <f t="shared" si="138"/>
        <v>9545</v>
      </c>
      <c r="CD111" s="34"/>
      <c r="CE111" s="34"/>
      <c r="CF111" s="32" t="str">
        <f t="shared" si="139"/>
        <v>EA</v>
      </c>
      <c r="CG111" s="32" t="str">
        <f>VLOOKUP(CB111,'ALL-Chart of Accounts'!$E:$F,2,0)</f>
        <v>IC Service COS (I85SVC) - Material</v>
      </c>
      <c r="CH111" s="32">
        <f t="shared" si="225"/>
        <v>522020</v>
      </c>
      <c r="CI111" s="32">
        <f t="shared" si="141"/>
        <v>9545</v>
      </c>
      <c r="CJ111" s="34"/>
      <c r="CK111" s="34"/>
      <c r="CL111" s="32" t="str">
        <f t="shared" si="142"/>
        <v>EA</v>
      </c>
      <c r="CM111" s="32" t="str">
        <f>VLOOKUP(CH111,'ALL-Chart of Accounts'!$E:$F,2,0)</f>
        <v>IC Service COS (I85SVC) - Labor</v>
      </c>
      <c r="CN111" s="32">
        <f t="shared" si="226"/>
        <v>522030</v>
      </c>
      <c r="CO111" s="32">
        <f t="shared" si="144"/>
        <v>9545</v>
      </c>
      <c r="CP111" s="34"/>
      <c r="CQ111" s="34"/>
      <c r="CR111" s="32" t="str">
        <f t="shared" si="145"/>
        <v>EA</v>
      </c>
      <c r="CS111" s="32" t="str">
        <f>VLOOKUP(CN111,'ALL-Chart of Accounts'!$E:$F,2,0)</f>
        <v>IC Service COS (I85SVC) - Fixed OH</v>
      </c>
      <c r="CT111" s="32">
        <f t="shared" si="227"/>
        <v>522040</v>
      </c>
      <c r="CU111" s="32">
        <f t="shared" si="147"/>
        <v>9545</v>
      </c>
      <c r="CV111" s="34"/>
      <c r="CW111" s="34"/>
      <c r="CX111" s="32" t="str">
        <f t="shared" si="148"/>
        <v>EA</v>
      </c>
      <c r="CY111" s="32" t="str">
        <f>VLOOKUP(CT111,'ALL-Chart of Accounts'!$E:$F,2,0)</f>
        <v>IC Service COS (I85SVC) - Variable OH</v>
      </c>
      <c r="CZ111" s="32">
        <f t="shared" si="228"/>
        <v>522050</v>
      </c>
      <c r="DA111" s="32">
        <f t="shared" si="150"/>
        <v>9545</v>
      </c>
      <c r="DB111" s="34"/>
      <c r="DC111" s="34"/>
      <c r="DD111" s="32" t="str">
        <f t="shared" si="151"/>
        <v>EA</v>
      </c>
      <c r="DE111" s="32" t="str">
        <f>VLOOKUP(CZ111,'ALL-Chart of Accounts'!$E:$F,2,0)</f>
        <v>IC Service COS (I85SVC) - Outside</v>
      </c>
      <c r="DF111" s="34"/>
      <c r="DG111" s="34"/>
      <c r="DH111" s="34"/>
      <c r="DI111" s="34"/>
      <c r="DJ111" s="34"/>
      <c r="DK111" s="34"/>
      <c r="DL111" s="34"/>
      <c r="DM111" s="34"/>
      <c r="DN111" s="34"/>
      <c r="DO111" s="34"/>
      <c r="DP111" s="34"/>
      <c r="DQ111" s="34"/>
      <c r="DR111" s="34"/>
      <c r="DS111" s="34"/>
      <c r="DT111" s="34"/>
      <c r="DU111" s="34"/>
      <c r="DV111" s="34"/>
      <c r="DW111" s="34"/>
      <c r="DX111" s="34"/>
      <c r="DY111" s="34"/>
      <c r="DZ111" s="34"/>
      <c r="EA111" s="34"/>
      <c r="EB111" s="34"/>
      <c r="EC111" s="34"/>
      <c r="ED111" s="34"/>
      <c r="EE111" s="34"/>
      <c r="EF111" s="34"/>
      <c r="EG111" s="34"/>
      <c r="EH111" s="34"/>
      <c r="EI111" s="34"/>
    </row>
    <row r="112" spans="3:139" x14ac:dyDescent="0.35">
      <c r="C112" s="47">
        <v>43475</v>
      </c>
      <c r="D112" s="46" t="s">
        <v>11994</v>
      </c>
      <c r="E112" s="22" t="str">
        <f t="shared" si="216"/>
        <v>Intercompany</v>
      </c>
      <c r="F112" s="34" t="s">
        <v>11986</v>
      </c>
      <c r="G112" s="34" t="str">
        <f>IF(E112="IC Alloc","IC Allocation"&amp;"-"&amp;MID(M112,FIND("-",M112,1)+2,99),VLOOKUP(L112,'ALL-Unit Code 4'!W:AA,4,0))&amp;IFERROR("-"&amp;IF(E112="Intercompany",VLOOKUP(MID(F112,3,1),Ref!F:G,2,0)&amp;"-"&amp;MID(M112,FIND("-",M112,1)+2,99),VLOOKUP(MID(F112,3,4),Ref!F:G,2,0)),"")</f>
        <v>Canning-Install-New Zealand</v>
      </c>
      <c r="H112" s="32">
        <f t="shared" si="127"/>
        <v>124535</v>
      </c>
      <c r="I112" s="34"/>
      <c r="J112" s="34"/>
      <c r="K112" s="34"/>
      <c r="L112" s="32" t="str">
        <f>IFERROR(VLOOKUP(LEFT($F112,2),'ALL-Unit Code 4'!$W:$W,1,0),IFERROR(VLOOKUP(VALUE(RIGHT(H112,3)),Ref!I:J,2,0),VLOOKUP($D$1,Sites!$A:$B,2,0)))</f>
        <v>CN</v>
      </c>
      <c r="M112" s="32" t="str">
        <f>VLOOKUP(H112,'ALL-Chart of Accounts'!$E:$F,2,0)</f>
        <v>IC AR - New Zealand</v>
      </c>
      <c r="N112" s="34"/>
      <c r="O112" s="34"/>
      <c r="P112" s="34"/>
      <c r="Q112" s="34"/>
      <c r="R112" s="34"/>
      <c r="S112" s="34"/>
      <c r="T112" s="37">
        <v>422000</v>
      </c>
      <c r="U112" s="32">
        <f t="shared" si="229"/>
        <v>9535</v>
      </c>
      <c r="V112" s="34"/>
      <c r="W112" s="34"/>
      <c r="X112" s="32" t="str">
        <f t="shared" si="129"/>
        <v>CN</v>
      </c>
      <c r="Y112" s="32" t="str">
        <f>VLOOKUP(T112,'ALL-Chart of Accounts'!$E:$F,2,0)</f>
        <v>IC Service Revenue (I82SVC)</v>
      </c>
      <c r="Z112" s="32">
        <f t="shared" si="219"/>
        <v>422000</v>
      </c>
      <c r="AA112" s="32">
        <f t="shared" si="220"/>
        <v>9535</v>
      </c>
      <c r="AB112" s="32">
        <f t="shared" si="221"/>
        <v>9999</v>
      </c>
      <c r="AC112" s="34"/>
      <c r="AD112" s="32" t="str">
        <f t="shared" si="133"/>
        <v>CN</v>
      </c>
      <c r="AE112" s="32" t="str">
        <f>VLOOKUP(Z112,'ALL-Chart of Accounts'!$E:$F,2,0)</f>
        <v>IC Service Revenue (I82SVC)</v>
      </c>
      <c r="AF112" s="34"/>
      <c r="AG112" s="34"/>
      <c r="AH112" s="34"/>
      <c r="AI112" s="34"/>
      <c r="AJ112" s="34"/>
      <c r="AK112" s="34"/>
      <c r="AL112" s="32">
        <f t="shared" si="222"/>
        <v>422000</v>
      </c>
      <c r="AM112" s="32">
        <f t="shared" si="223"/>
        <v>9535</v>
      </c>
      <c r="AN112" s="32" t="str">
        <f t="shared" si="224"/>
        <v/>
      </c>
      <c r="AO112" s="34"/>
      <c r="AP112" s="32" t="str">
        <f t="shared" si="137"/>
        <v>CN</v>
      </c>
      <c r="AQ112" s="32" t="str">
        <f>VLOOKUP(AL112,'ALL-Chart of Accounts'!$E:$F,2,0)</f>
        <v>IC Service Revenue (I82SVC)</v>
      </c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  <c r="BV112" s="34"/>
      <c r="BW112" s="34"/>
      <c r="BX112" s="34"/>
      <c r="BY112" s="34"/>
      <c r="BZ112" s="34"/>
      <c r="CA112" s="34"/>
      <c r="CB112" s="32">
        <f t="shared" si="11"/>
        <v>522010</v>
      </c>
      <c r="CC112" s="32">
        <f t="shared" si="138"/>
        <v>9535</v>
      </c>
      <c r="CD112" s="34"/>
      <c r="CE112" s="34"/>
      <c r="CF112" s="32" t="str">
        <f t="shared" si="139"/>
        <v>CN</v>
      </c>
      <c r="CG112" s="32" t="str">
        <f>VLOOKUP(CB112,'ALL-Chart of Accounts'!$E:$F,2,0)</f>
        <v>IC Service COS (I85SVC) - Material</v>
      </c>
      <c r="CH112" s="32">
        <f t="shared" si="225"/>
        <v>522020</v>
      </c>
      <c r="CI112" s="32">
        <f t="shared" si="141"/>
        <v>9535</v>
      </c>
      <c r="CJ112" s="34"/>
      <c r="CK112" s="34"/>
      <c r="CL112" s="32" t="str">
        <f t="shared" si="142"/>
        <v>CN</v>
      </c>
      <c r="CM112" s="32" t="str">
        <f>VLOOKUP(CH112,'ALL-Chart of Accounts'!$E:$F,2,0)</f>
        <v>IC Service COS (I85SVC) - Labor</v>
      </c>
      <c r="CN112" s="32">
        <f t="shared" si="226"/>
        <v>522030</v>
      </c>
      <c r="CO112" s="32">
        <f t="shared" si="144"/>
        <v>9535</v>
      </c>
      <c r="CP112" s="34"/>
      <c r="CQ112" s="34"/>
      <c r="CR112" s="32" t="str">
        <f t="shared" si="145"/>
        <v>CN</v>
      </c>
      <c r="CS112" s="32" t="str">
        <f>VLOOKUP(CN112,'ALL-Chart of Accounts'!$E:$F,2,0)</f>
        <v>IC Service COS (I85SVC) - Fixed OH</v>
      </c>
      <c r="CT112" s="32">
        <f t="shared" si="227"/>
        <v>522040</v>
      </c>
      <c r="CU112" s="32">
        <f t="shared" si="147"/>
        <v>9535</v>
      </c>
      <c r="CV112" s="34"/>
      <c r="CW112" s="34"/>
      <c r="CX112" s="32" t="str">
        <f t="shared" si="148"/>
        <v>CN</v>
      </c>
      <c r="CY112" s="32" t="str">
        <f>VLOOKUP(CT112,'ALL-Chart of Accounts'!$E:$F,2,0)</f>
        <v>IC Service COS (I85SVC) - Variable OH</v>
      </c>
      <c r="CZ112" s="32">
        <f t="shared" si="228"/>
        <v>522050</v>
      </c>
      <c r="DA112" s="32">
        <f t="shared" si="150"/>
        <v>9535</v>
      </c>
      <c r="DB112" s="34"/>
      <c r="DC112" s="34"/>
      <c r="DD112" s="32" t="str">
        <f t="shared" si="151"/>
        <v>CN</v>
      </c>
      <c r="DE112" s="32" t="str">
        <f>VLOOKUP(CZ112,'ALL-Chart of Accounts'!$E:$F,2,0)</f>
        <v>IC Service COS (I85SVC) - Outside</v>
      </c>
      <c r="DF112" s="34"/>
      <c r="DG112" s="34"/>
      <c r="DH112" s="34"/>
      <c r="DI112" s="34"/>
      <c r="DJ112" s="34"/>
      <c r="DK112" s="34"/>
      <c r="DL112" s="34"/>
      <c r="DM112" s="34"/>
      <c r="DN112" s="34"/>
      <c r="DO112" s="34"/>
      <c r="DP112" s="34"/>
      <c r="DQ112" s="34"/>
      <c r="DR112" s="34"/>
      <c r="DS112" s="34"/>
      <c r="DT112" s="34"/>
      <c r="DU112" s="34"/>
      <c r="DV112" s="34"/>
      <c r="DW112" s="34"/>
      <c r="DX112" s="34"/>
      <c r="DY112" s="34"/>
      <c r="DZ112" s="34"/>
      <c r="EA112" s="34"/>
      <c r="EB112" s="34"/>
      <c r="EC112" s="34"/>
      <c r="ED112" s="34"/>
      <c r="EE112" s="34"/>
      <c r="EF112" s="34"/>
      <c r="EG112" s="34"/>
      <c r="EH112" s="34"/>
      <c r="EI112" s="34"/>
    </row>
    <row r="113" spans="3:139" x14ac:dyDescent="0.35">
      <c r="C113" s="47">
        <v>43475</v>
      </c>
      <c r="D113" s="46" t="s">
        <v>11994</v>
      </c>
      <c r="E113" s="22" t="str">
        <f t="shared" si="216"/>
        <v>Intercompany</v>
      </c>
      <c r="F113" s="34" t="s">
        <v>11987</v>
      </c>
      <c r="G113" s="34" t="str">
        <f>IF(E113="IC Alloc","IC Allocation"&amp;"-"&amp;MID(M113,FIND("-",M113,1)+2,99),VLOOKUP(L113,'ALL-Unit Code 4'!W:AA,4,0))&amp;IFERROR("-"&amp;IF(E113="Intercompany",VLOOKUP(MID(F113,3,1),Ref!F:G,2,0)&amp;"-"&amp;MID(M113,FIND("-",M113,1)+2,99),VLOOKUP(MID(F113,3,4),Ref!F:G,2,0)),"")</f>
        <v>ESS &amp; Aseptic-AM Service-Italy</v>
      </c>
      <c r="H113" s="32">
        <f t="shared" si="127"/>
        <v>124420</v>
      </c>
      <c r="I113" s="34"/>
      <c r="J113" s="34"/>
      <c r="K113" s="34"/>
      <c r="L113" s="32" t="str">
        <f>IFERROR(VLOOKUP(LEFT($F113,2),'ALL-Unit Code 4'!$W:$W,1,0),IFERROR(VLOOKUP(VALUE(RIGHT(H113,3)),Ref!I:J,2,0),VLOOKUP($D$1,Sites!$A:$B,2,0)))</f>
        <v>EA</v>
      </c>
      <c r="M113" s="32" t="str">
        <f>VLOOKUP(H113,'ALL-Chart of Accounts'!$E:$F,2,0)</f>
        <v>IC AR - Italy</v>
      </c>
      <c r="N113" s="34"/>
      <c r="O113" s="34"/>
      <c r="P113" s="34"/>
      <c r="Q113" s="34"/>
      <c r="R113" s="34"/>
      <c r="S113" s="34"/>
      <c r="T113" s="32">
        <f t="shared" ref="T113" si="234">IF($E113="Interdivisional",VALUE("124"&amp;RIGHT($F113,3)),IF($E113&amp;MID($F113,3,1)="IntercompanyA",425000,IF($E113&amp;MID($F113,3,1)="IntercompanyE",421000,IF($E113&amp;MID($F113,3,1)="IntercompanyS",428000,IF($E113&amp;MID($F113,3,1)="IntercompanyR",427000)))))</f>
        <v>428000</v>
      </c>
      <c r="U113" s="32">
        <f t="shared" si="229"/>
        <v>9420</v>
      </c>
      <c r="V113" s="34"/>
      <c r="W113" s="34"/>
      <c r="X113" s="32" t="str">
        <f t="shared" si="129"/>
        <v>EA</v>
      </c>
      <c r="Y113" s="32" t="str">
        <f>VLOOKUP(T113,'ALL-Chart of Accounts'!$E:$F,2,0)</f>
        <v>IC AM Sales - Svc (I82SVCAFT)</v>
      </c>
      <c r="Z113" s="32">
        <f t="shared" si="219"/>
        <v>428000</v>
      </c>
      <c r="AA113" s="32">
        <f t="shared" si="220"/>
        <v>9420</v>
      </c>
      <c r="AB113" s="32">
        <f t="shared" si="221"/>
        <v>9999</v>
      </c>
      <c r="AC113" s="34"/>
      <c r="AD113" s="32" t="str">
        <f t="shared" si="133"/>
        <v>EA</v>
      </c>
      <c r="AE113" s="32" t="str">
        <f>VLOOKUP(Z113,'ALL-Chart of Accounts'!$E:$F,2,0)</f>
        <v>IC AM Sales - Svc (I82SVCAFT)</v>
      </c>
      <c r="AF113" s="34"/>
      <c r="AG113" s="34"/>
      <c r="AH113" s="34"/>
      <c r="AI113" s="34"/>
      <c r="AJ113" s="34"/>
      <c r="AK113" s="34"/>
      <c r="AL113" s="32">
        <f t="shared" si="222"/>
        <v>428000</v>
      </c>
      <c r="AM113" s="32">
        <f t="shared" si="223"/>
        <v>9420</v>
      </c>
      <c r="AN113" s="32" t="str">
        <f t="shared" si="224"/>
        <v/>
      </c>
      <c r="AO113" s="34"/>
      <c r="AP113" s="32" t="str">
        <f t="shared" si="137"/>
        <v>EA</v>
      </c>
      <c r="AQ113" s="32" t="str">
        <f>VLOOKUP(AL113,'ALL-Chart of Accounts'!$E:$F,2,0)</f>
        <v>IC AM Sales - Svc (I82SVCAFT)</v>
      </c>
      <c r="AR113" s="34"/>
      <c r="AS113" s="3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  <c r="BF113" s="34"/>
      <c r="BG113" s="34"/>
      <c r="BH113" s="34"/>
      <c r="BI113" s="34"/>
      <c r="BJ113" s="34"/>
      <c r="BK113" s="34"/>
      <c r="BL113" s="34"/>
      <c r="BM113" s="34"/>
      <c r="BN113" s="34"/>
      <c r="BO113" s="34"/>
      <c r="BP113" s="34"/>
      <c r="BQ113" s="34"/>
      <c r="BR113" s="34"/>
      <c r="BS113" s="34"/>
      <c r="BT113" s="34"/>
      <c r="BU113" s="34"/>
      <c r="BV113" s="34"/>
      <c r="BW113" s="34"/>
      <c r="BX113" s="34"/>
      <c r="BY113" s="34"/>
      <c r="BZ113" s="34"/>
      <c r="CA113" s="34"/>
      <c r="CB113" s="32">
        <f t="shared" si="11"/>
        <v>528010</v>
      </c>
      <c r="CC113" s="32">
        <f t="shared" si="138"/>
        <v>9420</v>
      </c>
      <c r="CD113" s="34"/>
      <c r="CE113" s="34"/>
      <c r="CF113" s="32" t="str">
        <f t="shared" si="139"/>
        <v>EA</v>
      </c>
      <c r="CG113" s="32" t="str">
        <f>VLOOKUP(CB113,'ALL-Chart of Accounts'!$E:$F,2,0)</f>
        <v>IC AM COS - Service (I85SVCAFT) - Matl</v>
      </c>
      <c r="CH113" s="32">
        <f t="shared" si="225"/>
        <v>528020</v>
      </c>
      <c r="CI113" s="32">
        <f t="shared" si="141"/>
        <v>9420</v>
      </c>
      <c r="CJ113" s="34"/>
      <c r="CK113" s="34"/>
      <c r="CL113" s="32" t="str">
        <f t="shared" si="142"/>
        <v>EA</v>
      </c>
      <c r="CM113" s="32" t="str">
        <f>VLOOKUP(CH113,'ALL-Chart of Accounts'!$E:$F,2,0)</f>
        <v>IC AM COS - Service (I85SVCAFT) - Labor</v>
      </c>
      <c r="CN113" s="32">
        <f t="shared" si="226"/>
        <v>528030</v>
      </c>
      <c r="CO113" s="32">
        <f t="shared" si="144"/>
        <v>9420</v>
      </c>
      <c r="CP113" s="34"/>
      <c r="CQ113" s="34"/>
      <c r="CR113" s="32" t="str">
        <f t="shared" si="145"/>
        <v>EA</v>
      </c>
      <c r="CS113" s="32" t="str">
        <f>VLOOKUP(CN113,'ALL-Chart of Accounts'!$E:$F,2,0)</f>
        <v>IC AM COS - Service (I85SVCAFT) - Fx OH</v>
      </c>
      <c r="CT113" s="32">
        <f t="shared" si="227"/>
        <v>528040</v>
      </c>
      <c r="CU113" s="32">
        <f t="shared" si="147"/>
        <v>9420</v>
      </c>
      <c r="CV113" s="34"/>
      <c r="CW113" s="34"/>
      <c r="CX113" s="32" t="str">
        <f t="shared" si="148"/>
        <v>EA</v>
      </c>
      <c r="CY113" s="32" t="str">
        <f>VLOOKUP(CT113,'ALL-Chart of Accounts'!$E:$F,2,0)</f>
        <v>IC AM COS - Service (I85SVCAFT) - Var OH</v>
      </c>
      <c r="CZ113" s="32">
        <f t="shared" si="228"/>
        <v>528050</v>
      </c>
      <c r="DA113" s="32">
        <f t="shared" si="150"/>
        <v>9420</v>
      </c>
      <c r="DB113" s="34"/>
      <c r="DC113" s="34"/>
      <c r="DD113" s="32" t="str">
        <f t="shared" si="151"/>
        <v>EA</v>
      </c>
      <c r="DE113" s="32" t="str">
        <f>VLOOKUP(CZ113,'ALL-Chart of Accounts'!$E:$F,2,0)</f>
        <v>IC AM COS - Service (I85SVCAFT) - Outsid</v>
      </c>
      <c r="DF113" s="34"/>
      <c r="DG113" s="34"/>
      <c r="DH113" s="34"/>
      <c r="DI113" s="34"/>
      <c r="DJ113" s="34"/>
      <c r="DK113" s="34"/>
      <c r="DL113" s="34"/>
      <c r="DM113" s="34"/>
      <c r="DN113" s="34"/>
      <c r="DO113" s="34"/>
      <c r="DP113" s="34"/>
      <c r="DQ113" s="34"/>
      <c r="DR113" s="34"/>
      <c r="DS113" s="34"/>
      <c r="DT113" s="34"/>
      <c r="DU113" s="34"/>
      <c r="DV113" s="34"/>
      <c r="DW113" s="34"/>
      <c r="DX113" s="34"/>
      <c r="DY113" s="34"/>
      <c r="DZ113" s="34"/>
      <c r="EA113" s="34"/>
      <c r="EB113" s="34"/>
      <c r="EC113" s="34"/>
      <c r="ED113" s="34"/>
      <c r="EE113" s="34"/>
      <c r="EF113" s="34"/>
      <c r="EG113" s="34"/>
      <c r="EH113" s="34"/>
      <c r="EI113" s="34"/>
    </row>
    <row r="114" spans="3:139" x14ac:dyDescent="0.35">
      <c r="C114" s="47">
        <v>43475</v>
      </c>
      <c r="D114" s="46" t="s">
        <v>11994</v>
      </c>
      <c r="E114" s="22" t="str">
        <f t="shared" si="216"/>
        <v>Intercompany</v>
      </c>
      <c r="F114" s="34" t="s">
        <v>11988</v>
      </c>
      <c r="G114" s="34" t="str">
        <f>IF(E114="IC Alloc","IC Allocation"&amp;"-"&amp;MID(M114,FIND("-",M114,1)+2,99),VLOOKUP(L114,'ALL-Unit Code 4'!W:AA,4,0))&amp;IFERROR("-"&amp;IF(E114="Intercompany",VLOOKUP(MID(F114,3,1),Ref!F:G,2,0)&amp;"-"&amp;MID(M114,FIND("-",M114,1)+2,99),VLOOKUP(MID(F114,3,4),Ref!F:G,2,0)),"")</f>
        <v>B&amp;B Systems-Install-BB Systems BV Netherlands</v>
      </c>
      <c r="H114" s="32">
        <f t="shared" si="127"/>
        <v>124438</v>
      </c>
      <c r="I114" s="34"/>
      <c r="J114" s="34"/>
      <c r="K114" s="34"/>
      <c r="L114" s="32" t="str">
        <f>IFERROR(VLOOKUP(LEFT($F114,2),'ALL-Unit Code 4'!$W:$W,1,0),IFERROR(VLOOKUP(VALUE(RIGHT(H114,3)),Ref!I:J,2,0),VLOOKUP($D$1,Sites!$A:$B,2,0)))</f>
        <v>BB</v>
      </c>
      <c r="M114" s="32" t="str">
        <f>VLOOKUP(H114,'ALL-Chart of Accounts'!$E:$F,2,0)</f>
        <v>IC AR - BB Systems BV Netherlands</v>
      </c>
      <c r="N114" s="34"/>
      <c r="O114" s="34"/>
      <c r="P114" s="34"/>
      <c r="Q114" s="34"/>
      <c r="R114" s="34"/>
      <c r="S114" s="34"/>
      <c r="T114" s="37">
        <v>422000</v>
      </c>
      <c r="U114" s="32">
        <f t="shared" si="229"/>
        <v>9438</v>
      </c>
      <c r="V114" s="34"/>
      <c r="W114" s="34"/>
      <c r="X114" s="32" t="str">
        <f t="shared" si="129"/>
        <v>BB</v>
      </c>
      <c r="Y114" s="32" t="str">
        <f>VLOOKUP(T114,'ALL-Chart of Accounts'!$E:$F,2,0)</f>
        <v>IC Service Revenue (I82SVC)</v>
      </c>
      <c r="Z114" s="32">
        <f t="shared" si="219"/>
        <v>422000</v>
      </c>
      <c r="AA114" s="32">
        <f t="shared" si="220"/>
        <v>9438</v>
      </c>
      <c r="AB114" s="32">
        <f t="shared" si="221"/>
        <v>9999</v>
      </c>
      <c r="AC114" s="34"/>
      <c r="AD114" s="32" t="str">
        <f t="shared" si="133"/>
        <v>BB</v>
      </c>
      <c r="AE114" s="32" t="str">
        <f>VLOOKUP(Z114,'ALL-Chart of Accounts'!$E:$F,2,0)</f>
        <v>IC Service Revenue (I82SVC)</v>
      </c>
      <c r="AF114" s="34"/>
      <c r="AG114" s="34"/>
      <c r="AH114" s="34"/>
      <c r="AI114" s="34"/>
      <c r="AJ114" s="34"/>
      <c r="AK114" s="34"/>
      <c r="AL114" s="32">
        <f t="shared" si="222"/>
        <v>422000</v>
      </c>
      <c r="AM114" s="32">
        <f t="shared" si="223"/>
        <v>9438</v>
      </c>
      <c r="AN114" s="32" t="str">
        <f t="shared" si="224"/>
        <v/>
      </c>
      <c r="AO114" s="34"/>
      <c r="AP114" s="32" t="str">
        <f t="shared" si="137"/>
        <v>BB</v>
      </c>
      <c r="AQ114" s="32" t="str">
        <f>VLOOKUP(AL114,'ALL-Chart of Accounts'!$E:$F,2,0)</f>
        <v>IC Service Revenue (I82SVC)</v>
      </c>
      <c r="AR114" s="34"/>
      <c r="AS114" s="3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4"/>
      <c r="BN114" s="34"/>
      <c r="BO114" s="34"/>
      <c r="BP114" s="34"/>
      <c r="BQ114" s="34"/>
      <c r="BR114" s="34"/>
      <c r="BS114" s="34"/>
      <c r="BT114" s="34"/>
      <c r="BU114" s="34"/>
      <c r="BV114" s="34"/>
      <c r="BW114" s="34"/>
      <c r="BX114" s="34"/>
      <c r="BY114" s="34"/>
      <c r="BZ114" s="34"/>
      <c r="CA114" s="34"/>
      <c r="CB114" s="32">
        <f t="shared" si="11"/>
        <v>522010</v>
      </c>
      <c r="CC114" s="32">
        <f t="shared" si="138"/>
        <v>9438</v>
      </c>
      <c r="CD114" s="34"/>
      <c r="CE114" s="34"/>
      <c r="CF114" s="32" t="str">
        <f t="shared" si="139"/>
        <v>BB</v>
      </c>
      <c r="CG114" s="32" t="str">
        <f>VLOOKUP(CB114,'ALL-Chart of Accounts'!$E:$F,2,0)</f>
        <v>IC Service COS (I85SVC) - Material</v>
      </c>
      <c r="CH114" s="32">
        <f t="shared" si="225"/>
        <v>522020</v>
      </c>
      <c r="CI114" s="32">
        <f t="shared" si="141"/>
        <v>9438</v>
      </c>
      <c r="CJ114" s="34"/>
      <c r="CK114" s="34"/>
      <c r="CL114" s="32" t="str">
        <f t="shared" si="142"/>
        <v>BB</v>
      </c>
      <c r="CM114" s="32" t="str">
        <f>VLOOKUP(CH114,'ALL-Chart of Accounts'!$E:$F,2,0)</f>
        <v>IC Service COS (I85SVC) - Labor</v>
      </c>
      <c r="CN114" s="32">
        <f t="shared" si="226"/>
        <v>522030</v>
      </c>
      <c r="CO114" s="32">
        <f t="shared" si="144"/>
        <v>9438</v>
      </c>
      <c r="CP114" s="34"/>
      <c r="CQ114" s="34"/>
      <c r="CR114" s="32" t="str">
        <f t="shared" si="145"/>
        <v>BB</v>
      </c>
      <c r="CS114" s="32" t="str">
        <f>VLOOKUP(CN114,'ALL-Chart of Accounts'!$E:$F,2,0)</f>
        <v>IC Service COS (I85SVC) - Fixed OH</v>
      </c>
      <c r="CT114" s="32">
        <f t="shared" si="227"/>
        <v>522040</v>
      </c>
      <c r="CU114" s="32">
        <f t="shared" si="147"/>
        <v>9438</v>
      </c>
      <c r="CV114" s="34"/>
      <c r="CW114" s="34"/>
      <c r="CX114" s="32" t="str">
        <f t="shared" si="148"/>
        <v>BB</v>
      </c>
      <c r="CY114" s="32" t="str">
        <f>VLOOKUP(CT114,'ALL-Chart of Accounts'!$E:$F,2,0)</f>
        <v>IC Service COS (I85SVC) - Variable OH</v>
      </c>
      <c r="CZ114" s="32">
        <f t="shared" si="228"/>
        <v>522050</v>
      </c>
      <c r="DA114" s="32">
        <f t="shared" si="150"/>
        <v>9438</v>
      </c>
      <c r="DB114" s="34"/>
      <c r="DC114" s="34"/>
      <c r="DD114" s="32" t="str">
        <f t="shared" si="151"/>
        <v>BB</v>
      </c>
      <c r="DE114" s="32" t="str">
        <f>VLOOKUP(CZ114,'ALL-Chart of Accounts'!$E:$F,2,0)</f>
        <v>IC Service COS (I85SVC) - Outside</v>
      </c>
      <c r="DF114" s="34"/>
      <c r="DG114" s="34"/>
      <c r="DH114" s="34"/>
      <c r="DI114" s="34"/>
      <c r="DJ114" s="34"/>
      <c r="DK114" s="34"/>
      <c r="DL114" s="34"/>
      <c r="DM114" s="34"/>
      <c r="DN114" s="34"/>
      <c r="DO114" s="34"/>
      <c r="DP114" s="34"/>
      <c r="DQ114" s="34"/>
      <c r="DR114" s="34"/>
      <c r="DS114" s="34"/>
      <c r="DT114" s="34"/>
      <c r="DU114" s="34"/>
      <c r="DV114" s="34"/>
      <c r="DW114" s="34"/>
      <c r="DX114" s="34"/>
      <c r="DY114" s="34"/>
      <c r="DZ114" s="34"/>
      <c r="EA114" s="34"/>
      <c r="EB114" s="34"/>
      <c r="EC114" s="34"/>
      <c r="ED114" s="34"/>
      <c r="EE114" s="34"/>
      <c r="EF114" s="34"/>
      <c r="EG114" s="34"/>
      <c r="EH114" s="34"/>
      <c r="EI114" s="34"/>
    </row>
    <row r="115" spans="3:139" x14ac:dyDescent="0.35">
      <c r="C115" s="47">
        <v>43475</v>
      </c>
      <c r="D115" s="46" t="s">
        <v>11994</v>
      </c>
      <c r="E115" s="22" t="str">
        <f t="shared" si="216"/>
        <v>Cost Collecting</v>
      </c>
      <c r="F115" s="34" t="s">
        <v>11989</v>
      </c>
      <c r="G115" s="37" t="s">
        <v>11992</v>
      </c>
      <c r="H115" s="32">
        <f t="shared" si="127"/>
        <v>112400</v>
      </c>
      <c r="I115" s="34"/>
      <c r="J115" s="34"/>
      <c r="K115" s="34"/>
      <c r="L115" s="32" t="str">
        <f>IFERROR(VLOOKUP(LEFT($F115,2),'ALL-Unit Code 4'!$W:$W,1,0),IFERROR(VLOOKUP(VALUE(RIGHT(H115,3)),Ref!I:J,2,0),VLOOKUP($D$1,Sites!$A:$B,2,0)))</f>
        <v>CN</v>
      </c>
      <c r="M115" s="32" t="str">
        <f>VLOOKUP(H115,'ALL-Chart of Accounts'!$E:$F,2,0)</f>
        <v>Accounts Receivable - System</v>
      </c>
      <c r="N115" s="34"/>
      <c r="O115" s="34"/>
      <c r="P115" s="34"/>
      <c r="Q115" s="34"/>
      <c r="R115" s="34"/>
      <c r="S115" s="34"/>
      <c r="T115" s="37">
        <v>588300</v>
      </c>
      <c r="U115" s="32" t="str">
        <f t="shared" si="229"/>
        <v/>
      </c>
      <c r="V115" s="34"/>
      <c r="W115" s="34"/>
      <c r="X115" s="32" t="str">
        <f t="shared" si="129"/>
        <v>CN</v>
      </c>
      <c r="Y115" s="32" t="str">
        <f>VLOOKUP(T115,'ALL-Chart of Accounts'!$E:$F,2,0)</f>
        <v>Period Costs Unabsorbed Engineering</v>
      </c>
      <c r="Z115" s="32">
        <f t="shared" si="219"/>
        <v>588300</v>
      </c>
      <c r="AA115" s="32" t="str">
        <f t="shared" si="220"/>
        <v/>
      </c>
      <c r="AB115" s="32" t="str">
        <f t="shared" si="221"/>
        <v/>
      </c>
      <c r="AC115" s="34"/>
      <c r="AD115" s="32" t="str">
        <f t="shared" si="133"/>
        <v>CN</v>
      </c>
      <c r="AE115" s="32" t="str">
        <f>VLOOKUP(Z115,'ALL-Chart of Accounts'!$E:$F,2,0)</f>
        <v>Period Costs Unabsorbed Engineering</v>
      </c>
      <c r="AF115" s="34"/>
      <c r="AG115" s="34"/>
      <c r="AH115" s="34"/>
      <c r="AI115" s="34"/>
      <c r="AJ115" s="34"/>
      <c r="AK115" s="34"/>
      <c r="AL115" s="32">
        <f t="shared" si="222"/>
        <v>588300</v>
      </c>
      <c r="AM115" s="32" t="str">
        <f t="shared" si="223"/>
        <v/>
      </c>
      <c r="AN115" s="32" t="str">
        <f t="shared" si="224"/>
        <v/>
      </c>
      <c r="AO115" s="34"/>
      <c r="AP115" s="32" t="str">
        <f t="shared" si="137"/>
        <v>CN</v>
      </c>
      <c r="AQ115" s="32" t="str">
        <f>VLOOKUP(AL115,'ALL-Chart of Accounts'!$E:$F,2,0)</f>
        <v>Period Costs Unabsorbed Engineering</v>
      </c>
      <c r="AR115" s="34"/>
      <c r="AS115" s="3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4"/>
      <c r="BN115" s="34"/>
      <c r="BO115" s="34"/>
      <c r="BP115" s="34"/>
      <c r="BQ115" s="34"/>
      <c r="BR115" s="34"/>
      <c r="BS115" s="34"/>
      <c r="BT115" s="34"/>
      <c r="BU115" s="34"/>
      <c r="BV115" s="34"/>
      <c r="BW115" s="34"/>
      <c r="BX115" s="34"/>
      <c r="BY115" s="34"/>
      <c r="BZ115" s="34"/>
      <c r="CA115" s="34"/>
      <c r="CB115" s="32">
        <f t="shared" si="11"/>
        <v>588300</v>
      </c>
      <c r="CC115" s="32" t="str">
        <f t="shared" si="138"/>
        <v/>
      </c>
      <c r="CD115" s="34"/>
      <c r="CE115" s="34"/>
      <c r="CF115" s="32" t="str">
        <f t="shared" si="139"/>
        <v>CN</v>
      </c>
      <c r="CG115" s="32" t="str">
        <f>VLOOKUP(CB115,'ALL-Chart of Accounts'!$E:$F,2,0)</f>
        <v>Period Costs Unabsorbed Engineering</v>
      </c>
      <c r="CH115" s="32">
        <f t="shared" si="225"/>
        <v>588300</v>
      </c>
      <c r="CI115" s="32" t="str">
        <f t="shared" si="141"/>
        <v/>
      </c>
      <c r="CJ115" s="34"/>
      <c r="CK115" s="34"/>
      <c r="CL115" s="32" t="str">
        <f t="shared" si="142"/>
        <v>CN</v>
      </c>
      <c r="CM115" s="32" t="str">
        <f>VLOOKUP(CH115,'ALL-Chart of Accounts'!$E:$F,2,0)</f>
        <v>Period Costs Unabsorbed Engineering</v>
      </c>
      <c r="CN115" s="32">
        <f t="shared" si="226"/>
        <v>588300</v>
      </c>
      <c r="CO115" s="32" t="str">
        <f t="shared" si="144"/>
        <v/>
      </c>
      <c r="CP115" s="34"/>
      <c r="CQ115" s="34"/>
      <c r="CR115" s="32" t="str">
        <f t="shared" si="145"/>
        <v>CN</v>
      </c>
      <c r="CS115" s="32" t="str">
        <f>VLOOKUP(CN115,'ALL-Chart of Accounts'!$E:$F,2,0)</f>
        <v>Period Costs Unabsorbed Engineering</v>
      </c>
      <c r="CT115" s="32">
        <f t="shared" si="227"/>
        <v>588300</v>
      </c>
      <c r="CU115" s="32" t="str">
        <f t="shared" si="147"/>
        <v/>
      </c>
      <c r="CV115" s="34"/>
      <c r="CW115" s="34"/>
      <c r="CX115" s="32" t="str">
        <f t="shared" si="148"/>
        <v>CN</v>
      </c>
      <c r="CY115" s="32" t="str">
        <f>VLOOKUP(CT115,'ALL-Chart of Accounts'!$E:$F,2,0)</f>
        <v>Period Costs Unabsorbed Engineering</v>
      </c>
      <c r="CZ115" s="32">
        <f t="shared" si="228"/>
        <v>588300</v>
      </c>
      <c r="DA115" s="32" t="str">
        <f t="shared" si="150"/>
        <v/>
      </c>
      <c r="DB115" s="34"/>
      <c r="DC115" s="34"/>
      <c r="DD115" s="32" t="str">
        <f t="shared" si="151"/>
        <v>CN</v>
      </c>
      <c r="DE115" s="32" t="str">
        <f>VLOOKUP(CZ115,'ALL-Chart of Accounts'!$E:$F,2,0)</f>
        <v>Period Costs Unabsorbed Engineering</v>
      </c>
      <c r="DF115" s="34"/>
      <c r="DG115" s="34"/>
      <c r="DH115" s="34"/>
      <c r="DI115" s="34"/>
      <c r="DJ115" s="34"/>
      <c r="DK115" s="34"/>
      <c r="DL115" s="34"/>
      <c r="DM115" s="34"/>
      <c r="DN115" s="34"/>
      <c r="DO115" s="34"/>
      <c r="DP115" s="34"/>
      <c r="DQ115" s="34"/>
      <c r="DR115" s="34"/>
      <c r="DS115" s="34"/>
      <c r="DT115" s="34"/>
      <c r="DU115" s="34"/>
      <c r="DV115" s="34"/>
      <c r="DW115" s="34"/>
      <c r="DX115" s="34"/>
      <c r="DY115" s="34"/>
      <c r="DZ115" s="34"/>
      <c r="EA115" s="34"/>
      <c r="EB115" s="34"/>
      <c r="EC115" s="34"/>
      <c r="ED115" s="34"/>
      <c r="EE115" s="34"/>
      <c r="EF115" s="34"/>
      <c r="EG115" s="34"/>
      <c r="EH115" s="34"/>
      <c r="EI115" s="34"/>
    </row>
    <row r="116" spans="3:139" x14ac:dyDescent="0.35">
      <c r="C116" s="47">
        <v>43475</v>
      </c>
      <c r="D116" s="46" t="s">
        <v>11994</v>
      </c>
      <c r="E116" s="22" t="str">
        <f t="shared" si="216"/>
        <v>Cost Collecting</v>
      </c>
      <c r="F116" s="34" t="s">
        <v>2581</v>
      </c>
      <c r="G116" s="37" t="s">
        <v>11993</v>
      </c>
      <c r="H116" s="32">
        <f t="shared" si="127"/>
        <v>112400</v>
      </c>
      <c r="I116" s="34"/>
      <c r="J116" s="34"/>
      <c r="K116" s="34"/>
      <c r="L116" s="32" t="str">
        <f>IFERROR(VLOOKUP(LEFT($F116,2),'ALL-Unit Code 4'!$W:$W,1,0),IFERROR(VLOOKUP(VALUE(RIGHT(H116,3)),Ref!I:J,2,0),VLOOKUP($D$1,Sites!$A:$B,2,0)))</f>
        <v>FC</v>
      </c>
      <c r="M116" s="32" t="str">
        <f>VLOOKUP(H116,'ALL-Chart of Accounts'!$E:$F,2,0)</f>
        <v>Accounts Receivable - System</v>
      </c>
      <c r="N116" s="34"/>
      <c r="O116" s="34"/>
      <c r="P116" s="34"/>
      <c r="Q116" s="34"/>
      <c r="R116" s="34"/>
      <c r="S116" s="34"/>
      <c r="T116" s="37">
        <v>588300</v>
      </c>
      <c r="U116" s="32" t="str">
        <f t="shared" si="229"/>
        <v/>
      </c>
      <c r="V116" s="34"/>
      <c r="W116" s="34"/>
      <c r="X116" s="32" t="str">
        <f t="shared" si="129"/>
        <v>FC</v>
      </c>
      <c r="Y116" s="32" t="str">
        <f>VLOOKUP(T116,'ALL-Chart of Accounts'!$E:$F,2,0)</f>
        <v>Period Costs Unabsorbed Engineering</v>
      </c>
      <c r="Z116" s="32">
        <f t="shared" si="219"/>
        <v>588300</v>
      </c>
      <c r="AA116" s="32" t="str">
        <f t="shared" si="220"/>
        <v/>
      </c>
      <c r="AB116" s="32" t="str">
        <f t="shared" si="221"/>
        <v/>
      </c>
      <c r="AC116" s="34"/>
      <c r="AD116" s="32" t="str">
        <f t="shared" si="133"/>
        <v>FC</v>
      </c>
      <c r="AE116" s="32" t="str">
        <f>VLOOKUP(Z116,'ALL-Chart of Accounts'!$E:$F,2,0)</f>
        <v>Period Costs Unabsorbed Engineering</v>
      </c>
      <c r="AF116" s="34"/>
      <c r="AG116" s="34"/>
      <c r="AH116" s="34"/>
      <c r="AI116" s="34"/>
      <c r="AJ116" s="34"/>
      <c r="AK116" s="34"/>
      <c r="AL116" s="32">
        <f t="shared" si="222"/>
        <v>588300</v>
      </c>
      <c r="AM116" s="32" t="str">
        <f t="shared" si="223"/>
        <v/>
      </c>
      <c r="AN116" s="32" t="str">
        <f t="shared" si="224"/>
        <v/>
      </c>
      <c r="AO116" s="34"/>
      <c r="AP116" s="32" t="str">
        <f t="shared" si="137"/>
        <v>FC</v>
      </c>
      <c r="AQ116" s="32" t="str">
        <f>VLOOKUP(AL116,'ALL-Chart of Accounts'!$E:$F,2,0)</f>
        <v>Period Costs Unabsorbed Engineering</v>
      </c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4"/>
      <c r="BN116" s="34"/>
      <c r="BO116" s="34"/>
      <c r="BP116" s="34"/>
      <c r="BQ116" s="34"/>
      <c r="BR116" s="34"/>
      <c r="BS116" s="34"/>
      <c r="BT116" s="34"/>
      <c r="BU116" s="34"/>
      <c r="BV116" s="34"/>
      <c r="BW116" s="34"/>
      <c r="BX116" s="34"/>
      <c r="BY116" s="34"/>
      <c r="BZ116" s="34"/>
      <c r="CA116" s="34"/>
      <c r="CB116" s="32">
        <f t="shared" si="11"/>
        <v>588300</v>
      </c>
      <c r="CC116" s="32" t="str">
        <f t="shared" si="138"/>
        <v/>
      </c>
      <c r="CD116" s="34"/>
      <c r="CE116" s="34"/>
      <c r="CF116" s="32" t="str">
        <f t="shared" si="139"/>
        <v>FC</v>
      </c>
      <c r="CG116" s="32" t="str">
        <f>VLOOKUP(CB116,'ALL-Chart of Accounts'!$E:$F,2,0)</f>
        <v>Period Costs Unabsorbed Engineering</v>
      </c>
      <c r="CH116" s="32">
        <f t="shared" si="225"/>
        <v>588300</v>
      </c>
      <c r="CI116" s="32" t="str">
        <f t="shared" si="141"/>
        <v/>
      </c>
      <c r="CJ116" s="34"/>
      <c r="CK116" s="34"/>
      <c r="CL116" s="32" t="str">
        <f t="shared" si="142"/>
        <v>FC</v>
      </c>
      <c r="CM116" s="32" t="str">
        <f>VLOOKUP(CH116,'ALL-Chart of Accounts'!$E:$F,2,0)</f>
        <v>Period Costs Unabsorbed Engineering</v>
      </c>
      <c r="CN116" s="32">
        <f t="shared" si="226"/>
        <v>588300</v>
      </c>
      <c r="CO116" s="32" t="str">
        <f t="shared" si="144"/>
        <v/>
      </c>
      <c r="CP116" s="34"/>
      <c r="CQ116" s="34"/>
      <c r="CR116" s="32" t="str">
        <f t="shared" si="145"/>
        <v>FC</v>
      </c>
      <c r="CS116" s="32" t="str">
        <f>VLOOKUP(CN116,'ALL-Chart of Accounts'!$E:$F,2,0)</f>
        <v>Period Costs Unabsorbed Engineering</v>
      </c>
      <c r="CT116" s="32">
        <f t="shared" si="227"/>
        <v>588300</v>
      </c>
      <c r="CU116" s="32" t="str">
        <f t="shared" si="147"/>
        <v/>
      </c>
      <c r="CV116" s="34"/>
      <c r="CW116" s="34"/>
      <c r="CX116" s="32" t="str">
        <f t="shared" si="148"/>
        <v>FC</v>
      </c>
      <c r="CY116" s="32" t="str">
        <f>VLOOKUP(CT116,'ALL-Chart of Accounts'!$E:$F,2,0)</f>
        <v>Period Costs Unabsorbed Engineering</v>
      </c>
      <c r="CZ116" s="32">
        <f t="shared" si="228"/>
        <v>588300</v>
      </c>
      <c r="DA116" s="32" t="str">
        <f t="shared" si="150"/>
        <v/>
      </c>
      <c r="DB116" s="34"/>
      <c r="DC116" s="34"/>
      <c r="DD116" s="32" t="str">
        <f t="shared" si="151"/>
        <v>FC</v>
      </c>
      <c r="DE116" s="32" t="str">
        <f>VLOOKUP(CZ116,'ALL-Chart of Accounts'!$E:$F,2,0)</f>
        <v>Period Costs Unabsorbed Engineering</v>
      </c>
      <c r="DF116" s="34"/>
      <c r="DG116" s="34"/>
      <c r="DH116" s="34"/>
      <c r="DI116" s="34"/>
      <c r="DJ116" s="34"/>
      <c r="DK116" s="34"/>
      <c r="DL116" s="34"/>
      <c r="DM116" s="34"/>
      <c r="DN116" s="34"/>
      <c r="DO116" s="34"/>
      <c r="DP116" s="34"/>
      <c r="DQ116" s="34"/>
      <c r="DR116" s="34"/>
      <c r="DS116" s="34"/>
      <c r="DT116" s="34"/>
      <c r="DU116" s="34"/>
      <c r="DV116" s="34"/>
      <c r="DW116" s="34"/>
      <c r="DX116" s="34"/>
      <c r="DY116" s="34"/>
      <c r="DZ116" s="34"/>
      <c r="EA116" s="34"/>
      <c r="EB116" s="34"/>
      <c r="EC116" s="34"/>
      <c r="ED116" s="34"/>
      <c r="EE116" s="34"/>
      <c r="EF116" s="34"/>
      <c r="EG116" s="34"/>
      <c r="EH116" s="34"/>
      <c r="EI116" s="34"/>
    </row>
    <row r="117" spans="3:139" x14ac:dyDescent="0.35">
      <c r="C117" s="47">
        <v>43475</v>
      </c>
      <c r="D117" s="46" t="s">
        <v>11994</v>
      </c>
      <c r="E117" s="22" t="str">
        <f t="shared" ref="E117:E133" si="235">IF(H117&lt;&gt;112400,IF(LEFT(F117,3)="ICA","IC Alloc","Intercompany"),IF(LEN(F117)&gt;4,"Cost Collecting","External"))</f>
        <v>Intercompany</v>
      </c>
      <c r="F117" s="34" t="s">
        <v>12051</v>
      </c>
      <c r="G117" s="34" t="str">
        <f>IF(E117="IC Alloc","IC Allocation"&amp;"-"&amp;MID(M117,FIND("-",M117,1)+2,99),VLOOKUP(L117,'ALL-Unit Code 4'!W:AA,4,0))&amp;IFERROR("-"&amp;IF(E117="Intercompany",VLOOKUP(MID(F117,3,1),Ref!F:G,2,0)&amp;"-"&amp;MID(M117,FIND("-",M117,1)+2,99),VLOOKUP(MID(F117,3,4),Ref!F:G,2,0)),"")</f>
        <v>AGV-AM Service-Chalfont</v>
      </c>
      <c r="H117" s="32">
        <f t="shared" si="127"/>
        <v>124120</v>
      </c>
      <c r="I117" s="34"/>
      <c r="J117" s="34"/>
      <c r="K117" s="34"/>
      <c r="L117" s="32" t="str">
        <f>IFERROR(VLOOKUP(LEFT($F117,2),'ALL-Unit Code 4'!$W:$W,1,0),IFERROR(VLOOKUP(VALUE(RIGHT(H117,3)),Ref!I:J,2,0),VLOOKUP($D$1,Sites!$A:$B,2,0)))</f>
        <v>AG</v>
      </c>
      <c r="M117" s="32" t="str">
        <f>VLOOKUP(H117,'ALL-Chart of Accounts'!$E:$F,2,0)</f>
        <v>IC AR - Chalfont</v>
      </c>
      <c r="N117" s="34"/>
      <c r="O117" s="34"/>
      <c r="P117" s="34"/>
      <c r="Q117" s="34"/>
      <c r="R117" s="34"/>
      <c r="S117" s="34"/>
      <c r="T117" s="37">
        <v>418000</v>
      </c>
      <c r="U117" s="32" t="str">
        <f t="shared" ref="U117:U133" si="236">IF(MID(T117,2,1)="2",VALUE(9&amp;RIGHT($F117,3)),"")</f>
        <v/>
      </c>
      <c r="V117" s="34"/>
      <c r="W117" s="34"/>
      <c r="X117" s="32" t="str">
        <f t="shared" si="129"/>
        <v>AG</v>
      </c>
      <c r="Y117" s="32" t="str">
        <f>VLOOKUP(T117,'ALL-Chart of Accounts'!$E:$F,2,0)</f>
        <v>Aftermarket Sales - Service (80SVCAFT)</v>
      </c>
      <c r="Z117" s="32">
        <f t="shared" ref="Z117:Z133" si="237">T117</f>
        <v>418000</v>
      </c>
      <c r="AA117" s="32" t="str">
        <f t="shared" ref="AA117:AA133" si="238">IF(U117="","",U117)</f>
        <v/>
      </c>
      <c r="AB117" s="32">
        <f t="shared" ref="AB117:AB133" si="239">IF(LEFT(Z117,1)="4",9999,"")</f>
        <v>9999</v>
      </c>
      <c r="AC117" s="34"/>
      <c r="AD117" s="32" t="str">
        <f t="shared" si="133"/>
        <v>AG</v>
      </c>
      <c r="AE117" s="32" t="str">
        <f>VLOOKUP(Z117,'ALL-Chart of Accounts'!$E:$F,2,0)</f>
        <v>Aftermarket Sales - Service (80SVCAFT)</v>
      </c>
      <c r="AF117" s="34"/>
      <c r="AG117" s="34"/>
      <c r="AH117" s="34"/>
      <c r="AI117" s="34"/>
      <c r="AJ117" s="34"/>
      <c r="AK117" s="34"/>
      <c r="AL117" s="32">
        <f t="shared" ref="AL117:AL133" si="240">IF(T117="","",T117)</f>
        <v>418000</v>
      </c>
      <c r="AM117" s="32" t="str">
        <f t="shared" ref="AM117:AM133" si="241">IF(U117="","",U117)</f>
        <v/>
      </c>
      <c r="AN117" s="32" t="str">
        <f t="shared" ref="AN117:AN133" si="242">IF(V117="","",V117)</f>
        <v/>
      </c>
      <c r="AO117" s="34"/>
      <c r="AP117" s="32" t="str">
        <f t="shared" si="137"/>
        <v>AG</v>
      </c>
      <c r="AQ117" s="32" t="str">
        <f>VLOOKUP(AL117,'ALL-Chart of Accounts'!$E:$F,2,0)</f>
        <v>Aftermarket Sales - Service (80SVCAFT)</v>
      </c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  <c r="BY117" s="34"/>
      <c r="BZ117" s="34"/>
      <c r="CA117" s="34"/>
      <c r="CB117" s="32">
        <f t="shared" si="11"/>
        <v>518010</v>
      </c>
      <c r="CC117" s="32" t="str">
        <f t="shared" si="138"/>
        <v/>
      </c>
      <c r="CD117" s="34"/>
      <c r="CE117" s="34"/>
      <c r="CF117" s="32" t="str">
        <f t="shared" si="139"/>
        <v>AG</v>
      </c>
      <c r="CG117" s="32" t="str">
        <f>VLOOKUP(CB117,'ALL-Chart of Accounts'!$E:$F,2,0)</f>
        <v>AM COS - Service (83SVCAFT) - Material</v>
      </c>
      <c r="CH117" s="32">
        <f t="shared" ref="CH117:CH133" si="243">IF(OR($E117="Cost Collecting",$E117="Interdivisional",$E117="IC Alloc"),CB117,CB117+10)</f>
        <v>518020</v>
      </c>
      <c r="CI117" s="32" t="str">
        <f t="shared" si="141"/>
        <v/>
      </c>
      <c r="CJ117" s="34"/>
      <c r="CK117" s="34"/>
      <c r="CL117" s="32" t="str">
        <f t="shared" si="142"/>
        <v>AG</v>
      </c>
      <c r="CM117" s="32" t="str">
        <f>VLOOKUP(CH117,'ALL-Chart of Accounts'!$E:$F,2,0)</f>
        <v>AM COS - Service (83SVCAFT) - Labor</v>
      </c>
      <c r="CN117" s="32">
        <f t="shared" ref="CN117:CN133" si="244">IF(OR($E117="Cost Collecting",$E117="Interdivisional",$E117="IC Alloc"),CH117,CH117+10)</f>
        <v>518030</v>
      </c>
      <c r="CO117" s="32" t="str">
        <f t="shared" si="144"/>
        <v/>
      </c>
      <c r="CP117" s="34"/>
      <c r="CQ117" s="34"/>
      <c r="CR117" s="32" t="str">
        <f t="shared" si="145"/>
        <v>AG</v>
      </c>
      <c r="CS117" s="32" t="str">
        <f>VLOOKUP(CN117,'ALL-Chart of Accounts'!$E:$F,2,0)</f>
        <v>AM COS - Service (83SVCAFT) - Fixed OH</v>
      </c>
      <c r="CT117" s="32">
        <f t="shared" ref="CT117:CT133" si="245">IF(OR($E117="Cost Collecting",$E117="Interdivisional",$E117="IC Alloc"),CN117,CN117+10)</f>
        <v>518040</v>
      </c>
      <c r="CU117" s="32" t="str">
        <f t="shared" si="147"/>
        <v/>
      </c>
      <c r="CV117" s="34"/>
      <c r="CW117" s="34"/>
      <c r="CX117" s="32" t="str">
        <f t="shared" si="148"/>
        <v>AG</v>
      </c>
      <c r="CY117" s="32" t="str">
        <f>VLOOKUP(CT117,'ALL-Chart of Accounts'!$E:$F,2,0)</f>
        <v>AM COS - Service (83SVCAFT) - Var OH</v>
      </c>
      <c r="CZ117" s="32">
        <f t="shared" ref="CZ117:CZ133" si="246">IF(OR($E117="Cost Collecting",$E117="Interdivisional",$E117="IC Alloc"),CT117,CT117+10)</f>
        <v>518050</v>
      </c>
      <c r="DA117" s="32" t="str">
        <f t="shared" si="150"/>
        <v/>
      </c>
      <c r="DB117" s="34"/>
      <c r="DC117" s="34"/>
      <c r="DD117" s="32" t="str">
        <f t="shared" si="151"/>
        <v>AG</v>
      </c>
      <c r="DE117" s="32" t="str">
        <f>VLOOKUP(CZ117,'ALL-Chart of Accounts'!$E:$F,2,0)</f>
        <v>AM COS - Service (83SVCAFT) - Outside</v>
      </c>
      <c r="DF117" s="34"/>
      <c r="DG117" s="34"/>
      <c r="DH117" s="34"/>
      <c r="DI117" s="34"/>
      <c r="DJ117" s="34"/>
      <c r="DK117" s="34"/>
      <c r="DL117" s="34"/>
      <c r="DM117" s="34"/>
      <c r="DN117" s="34"/>
      <c r="DO117" s="34"/>
      <c r="DP117" s="34"/>
      <c r="DQ117" s="34"/>
      <c r="DR117" s="34"/>
      <c r="DS117" s="34"/>
      <c r="DT117" s="34"/>
      <c r="DU117" s="34"/>
      <c r="DV117" s="34"/>
      <c r="DW117" s="34"/>
      <c r="DX117" s="34"/>
      <c r="DY117" s="34"/>
      <c r="DZ117" s="34"/>
      <c r="EA117" s="34"/>
      <c r="EB117" s="34"/>
      <c r="EC117" s="34"/>
      <c r="ED117" s="34"/>
      <c r="EE117" s="34"/>
      <c r="EF117" s="34"/>
      <c r="EG117" s="34"/>
      <c r="EH117" s="34"/>
      <c r="EI117" s="34"/>
    </row>
    <row r="118" spans="3:139" x14ac:dyDescent="0.35">
      <c r="C118" s="47">
        <v>43475</v>
      </c>
      <c r="D118" s="46" t="s">
        <v>11994</v>
      </c>
      <c r="E118" s="22" t="str">
        <f t="shared" si="235"/>
        <v>Intercompany</v>
      </c>
      <c r="F118" s="34" t="s">
        <v>12052</v>
      </c>
      <c r="G118" s="34" t="str">
        <f>IF(E118="IC Alloc","IC Allocation"&amp;"-"&amp;MID(M118,FIND("-",M118,1)+2,99),VLOOKUP(L118,'ALL-Unit Code 4'!W:AA,4,0))&amp;IFERROR("-"&amp;IF(E118="Intercompany",VLOOKUP(MID(F118,3,1),Ref!F:G,2,0)&amp;"-"&amp;MID(M118,FIND("-",M118,1)+2,99),VLOOKUP(MID(F118,3,4),Ref!F:G,2,0)),"")</f>
        <v>Avure-AM Service-Avure Technologies</v>
      </c>
      <c r="H118" s="32">
        <f t="shared" si="127"/>
        <v>124160</v>
      </c>
      <c r="I118" s="34"/>
      <c r="J118" s="34"/>
      <c r="K118" s="34"/>
      <c r="L118" s="32" t="str">
        <f>IFERROR(VLOOKUP(LEFT($F118,2),'ALL-Unit Code 4'!$W:$W,1,0),IFERROR(VLOOKUP(VALUE(RIGHT(H118,3)),Ref!I:J,2,0),VLOOKUP($D$1,Sites!$A:$B,2,0)))</f>
        <v>AV</v>
      </c>
      <c r="M118" s="32" t="str">
        <f>VLOOKUP(H118,'ALL-Chart of Accounts'!$E:$F,2,0)</f>
        <v>IC AR - Avure Technologies</v>
      </c>
      <c r="N118" s="34"/>
      <c r="O118" s="34"/>
      <c r="P118" s="34"/>
      <c r="Q118" s="34"/>
      <c r="R118" s="34"/>
      <c r="S118" s="34"/>
      <c r="T118" s="37">
        <v>418000</v>
      </c>
      <c r="U118" s="32" t="str">
        <f t="shared" si="236"/>
        <v/>
      </c>
      <c r="V118" s="34"/>
      <c r="W118" s="34"/>
      <c r="X118" s="32" t="str">
        <f t="shared" si="129"/>
        <v>AV</v>
      </c>
      <c r="Y118" s="32" t="str">
        <f>VLOOKUP(T118,'ALL-Chart of Accounts'!$E:$F,2,0)</f>
        <v>Aftermarket Sales - Service (80SVCAFT)</v>
      </c>
      <c r="Z118" s="32">
        <f t="shared" si="237"/>
        <v>418000</v>
      </c>
      <c r="AA118" s="32" t="str">
        <f t="shared" si="238"/>
        <v/>
      </c>
      <c r="AB118" s="32">
        <f t="shared" si="239"/>
        <v>9999</v>
      </c>
      <c r="AC118" s="34"/>
      <c r="AD118" s="32" t="str">
        <f t="shared" si="133"/>
        <v>AV</v>
      </c>
      <c r="AE118" s="32" t="str">
        <f>VLOOKUP(Z118,'ALL-Chart of Accounts'!$E:$F,2,0)</f>
        <v>Aftermarket Sales - Service (80SVCAFT)</v>
      </c>
      <c r="AF118" s="34"/>
      <c r="AG118" s="34"/>
      <c r="AH118" s="34"/>
      <c r="AI118" s="34"/>
      <c r="AJ118" s="34"/>
      <c r="AK118" s="34"/>
      <c r="AL118" s="32">
        <f t="shared" si="240"/>
        <v>418000</v>
      </c>
      <c r="AM118" s="32" t="str">
        <f t="shared" si="241"/>
        <v/>
      </c>
      <c r="AN118" s="32" t="str">
        <f t="shared" si="242"/>
        <v/>
      </c>
      <c r="AO118" s="34"/>
      <c r="AP118" s="32" t="str">
        <f t="shared" si="137"/>
        <v>AV</v>
      </c>
      <c r="AQ118" s="32" t="str">
        <f>VLOOKUP(AL118,'ALL-Chart of Accounts'!$E:$F,2,0)</f>
        <v>Aftermarket Sales - Service (80SVCAFT)</v>
      </c>
      <c r="AR118" s="34"/>
      <c r="AS118" s="3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  <c r="BF118" s="34"/>
      <c r="BG118" s="34"/>
      <c r="BH118" s="34"/>
      <c r="BI118" s="34"/>
      <c r="BJ118" s="34"/>
      <c r="BK118" s="34"/>
      <c r="BL118" s="34"/>
      <c r="BM118" s="34"/>
      <c r="BN118" s="34"/>
      <c r="BO118" s="34"/>
      <c r="BP118" s="34"/>
      <c r="BQ118" s="34"/>
      <c r="BR118" s="34"/>
      <c r="BS118" s="34"/>
      <c r="BT118" s="34"/>
      <c r="BU118" s="34"/>
      <c r="BV118" s="34"/>
      <c r="BW118" s="34"/>
      <c r="BX118" s="34"/>
      <c r="BY118" s="34"/>
      <c r="BZ118" s="34"/>
      <c r="CA118" s="34"/>
      <c r="CB118" s="32">
        <f t="shared" ref="CB118:CB133" si="247">IF(OR($E118="Interdivisional",$E118="Cost Collecting",$E118="IC Alloc"),$T118,$T118+100010)</f>
        <v>518010</v>
      </c>
      <c r="CC118" s="32" t="str">
        <f t="shared" si="138"/>
        <v/>
      </c>
      <c r="CD118" s="34"/>
      <c r="CE118" s="34"/>
      <c r="CF118" s="32" t="str">
        <f t="shared" si="139"/>
        <v>AV</v>
      </c>
      <c r="CG118" s="32" t="str">
        <f>VLOOKUP(CB118,'ALL-Chart of Accounts'!$E:$F,2,0)</f>
        <v>AM COS - Service (83SVCAFT) - Material</v>
      </c>
      <c r="CH118" s="32">
        <f t="shared" si="243"/>
        <v>518020</v>
      </c>
      <c r="CI118" s="32" t="str">
        <f t="shared" si="141"/>
        <v/>
      </c>
      <c r="CJ118" s="34"/>
      <c r="CK118" s="34"/>
      <c r="CL118" s="32" t="str">
        <f t="shared" si="142"/>
        <v>AV</v>
      </c>
      <c r="CM118" s="32" t="str">
        <f>VLOOKUP(CH118,'ALL-Chart of Accounts'!$E:$F,2,0)</f>
        <v>AM COS - Service (83SVCAFT) - Labor</v>
      </c>
      <c r="CN118" s="32">
        <f t="shared" si="244"/>
        <v>518030</v>
      </c>
      <c r="CO118" s="32" t="str">
        <f t="shared" si="144"/>
        <v/>
      </c>
      <c r="CP118" s="34"/>
      <c r="CQ118" s="34"/>
      <c r="CR118" s="32" t="str">
        <f t="shared" si="145"/>
        <v>AV</v>
      </c>
      <c r="CS118" s="32" t="str">
        <f>VLOOKUP(CN118,'ALL-Chart of Accounts'!$E:$F,2,0)</f>
        <v>AM COS - Service (83SVCAFT) - Fixed OH</v>
      </c>
      <c r="CT118" s="32">
        <f t="shared" si="245"/>
        <v>518040</v>
      </c>
      <c r="CU118" s="32" t="str">
        <f t="shared" si="147"/>
        <v/>
      </c>
      <c r="CV118" s="34"/>
      <c r="CW118" s="34"/>
      <c r="CX118" s="32" t="str">
        <f t="shared" si="148"/>
        <v>AV</v>
      </c>
      <c r="CY118" s="32" t="str">
        <f>VLOOKUP(CT118,'ALL-Chart of Accounts'!$E:$F,2,0)</f>
        <v>AM COS - Service (83SVCAFT) - Var OH</v>
      </c>
      <c r="CZ118" s="32">
        <f t="shared" si="246"/>
        <v>518050</v>
      </c>
      <c r="DA118" s="32" t="str">
        <f t="shared" si="150"/>
        <v/>
      </c>
      <c r="DB118" s="34"/>
      <c r="DC118" s="34"/>
      <c r="DD118" s="32" t="str">
        <f t="shared" si="151"/>
        <v>AV</v>
      </c>
      <c r="DE118" s="32" t="str">
        <f>VLOOKUP(CZ118,'ALL-Chart of Accounts'!$E:$F,2,0)</f>
        <v>AM COS - Service (83SVCAFT) - Outside</v>
      </c>
      <c r="DF118" s="34"/>
      <c r="DG118" s="34"/>
      <c r="DH118" s="34"/>
      <c r="DI118" s="34"/>
      <c r="DJ118" s="34"/>
      <c r="DK118" s="34"/>
      <c r="DL118" s="34"/>
      <c r="DM118" s="34"/>
      <c r="DN118" s="34"/>
      <c r="DO118" s="34"/>
      <c r="DP118" s="34"/>
      <c r="DQ118" s="34"/>
      <c r="DR118" s="34"/>
      <c r="DS118" s="34"/>
      <c r="DT118" s="34"/>
      <c r="DU118" s="34"/>
      <c r="DV118" s="34"/>
      <c r="DW118" s="34"/>
      <c r="DX118" s="34"/>
      <c r="DY118" s="34"/>
      <c r="DZ118" s="34"/>
      <c r="EA118" s="34"/>
      <c r="EB118" s="34"/>
      <c r="EC118" s="34"/>
      <c r="ED118" s="34"/>
      <c r="EE118" s="34"/>
      <c r="EF118" s="34"/>
      <c r="EG118" s="34"/>
      <c r="EH118" s="34"/>
      <c r="EI118" s="34"/>
    </row>
    <row r="119" spans="3:139" x14ac:dyDescent="0.35">
      <c r="C119" s="47">
        <v>43475</v>
      </c>
      <c r="D119" s="46" t="s">
        <v>11994</v>
      </c>
      <c r="E119" s="22" t="str">
        <f t="shared" si="235"/>
        <v>Intercompany</v>
      </c>
      <c r="F119" s="34" t="s">
        <v>12053</v>
      </c>
      <c r="G119" s="34" t="str">
        <f>IF(E119="IC Alloc","IC Allocation"&amp;"-"&amp;MID(M119,FIND("-",M119,1)+2,99),VLOOKUP(L119,'ALL-Unit Code 4'!W:AA,4,0))&amp;IFERROR("-"&amp;IF(E119="Intercompany",VLOOKUP(MID(F119,3,1),Ref!F:G,2,0)&amp;"-"&amp;MID(M119,FIND("-",M119,1)+2,99),VLOOKUP(MID(F119,3,4),Ref!F:G,2,0)),"")</f>
        <v>Citrus Extractors-AM Service-Lakeland</v>
      </c>
      <c r="H119" s="32">
        <f t="shared" si="127"/>
        <v>124130</v>
      </c>
      <c r="I119" s="34"/>
      <c r="J119" s="34"/>
      <c r="K119" s="34"/>
      <c r="L119" s="32" t="str">
        <f>IFERROR(VLOOKUP(LEFT($F119,2),'ALL-Unit Code 4'!$W:$W,1,0),IFERROR(VLOOKUP(VALUE(RIGHT(H119,3)),Ref!I:J,2,0),VLOOKUP($D$1,Sites!$A:$B,2,0)))</f>
        <v>EX</v>
      </c>
      <c r="M119" s="32" t="str">
        <f>VLOOKUP(H119,'ALL-Chart of Accounts'!$E:$F,2,0)</f>
        <v>IC AR - Lakeland</v>
      </c>
      <c r="N119" s="34"/>
      <c r="O119" s="34"/>
      <c r="P119" s="34"/>
      <c r="Q119" s="34"/>
      <c r="R119" s="34"/>
      <c r="S119" s="34"/>
      <c r="T119" s="37">
        <v>418000</v>
      </c>
      <c r="U119" s="32" t="str">
        <f t="shared" si="236"/>
        <v/>
      </c>
      <c r="V119" s="34"/>
      <c r="W119" s="34"/>
      <c r="X119" s="32" t="str">
        <f t="shared" si="129"/>
        <v>EX</v>
      </c>
      <c r="Y119" s="32" t="str">
        <f>VLOOKUP(T119,'ALL-Chart of Accounts'!$E:$F,2,0)</f>
        <v>Aftermarket Sales - Service (80SVCAFT)</v>
      </c>
      <c r="Z119" s="32">
        <f t="shared" si="237"/>
        <v>418000</v>
      </c>
      <c r="AA119" s="32" t="str">
        <f t="shared" si="238"/>
        <v/>
      </c>
      <c r="AB119" s="32">
        <f t="shared" si="239"/>
        <v>9999</v>
      </c>
      <c r="AC119" s="34"/>
      <c r="AD119" s="32" t="str">
        <f t="shared" si="133"/>
        <v>EX</v>
      </c>
      <c r="AE119" s="32" t="str">
        <f>VLOOKUP(Z119,'ALL-Chart of Accounts'!$E:$F,2,0)</f>
        <v>Aftermarket Sales - Service (80SVCAFT)</v>
      </c>
      <c r="AF119" s="34"/>
      <c r="AG119" s="34"/>
      <c r="AH119" s="34"/>
      <c r="AI119" s="34"/>
      <c r="AJ119" s="34"/>
      <c r="AK119" s="34"/>
      <c r="AL119" s="32">
        <f t="shared" si="240"/>
        <v>418000</v>
      </c>
      <c r="AM119" s="32" t="str">
        <f t="shared" si="241"/>
        <v/>
      </c>
      <c r="AN119" s="32" t="str">
        <f t="shared" si="242"/>
        <v/>
      </c>
      <c r="AO119" s="34"/>
      <c r="AP119" s="32" t="str">
        <f t="shared" si="137"/>
        <v>EX</v>
      </c>
      <c r="AQ119" s="32" t="str">
        <f>VLOOKUP(AL119,'ALL-Chart of Accounts'!$E:$F,2,0)</f>
        <v>Aftermarket Sales - Service (80SVCAFT)</v>
      </c>
      <c r="AR119" s="34"/>
      <c r="AS119" s="3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4"/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2">
        <f t="shared" si="247"/>
        <v>518010</v>
      </c>
      <c r="CC119" s="32" t="str">
        <f t="shared" si="138"/>
        <v/>
      </c>
      <c r="CD119" s="34"/>
      <c r="CE119" s="34"/>
      <c r="CF119" s="32" t="str">
        <f t="shared" si="139"/>
        <v>EX</v>
      </c>
      <c r="CG119" s="32" t="str">
        <f>VLOOKUP(CB119,'ALL-Chart of Accounts'!$E:$F,2,0)</f>
        <v>AM COS - Service (83SVCAFT) - Material</v>
      </c>
      <c r="CH119" s="32">
        <f t="shared" si="243"/>
        <v>518020</v>
      </c>
      <c r="CI119" s="32" t="str">
        <f t="shared" si="141"/>
        <v/>
      </c>
      <c r="CJ119" s="34"/>
      <c r="CK119" s="34"/>
      <c r="CL119" s="32" t="str">
        <f t="shared" si="142"/>
        <v>EX</v>
      </c>
      <c r="CM119" s="32" t="str">
        <f>VLOOKUP(CH119,'ALL-Chart of Accounts'!$E:$F,2,0)</f>
        <v>AM COS - Service (83SVCAFT) - Labor</v>
      </c>
      <c r="CN119" s="32">
        <f t="shared" si="244"/>
        <v>518030</v>
      </c>
      <c r="CO119" s="32" t="str">
        <f t="shared" si="144"/>
        <v/>
      </c>
      <c r="CP119" s="34"/>
      <c r="CQ119" s="34"/>
      <c r="CR119" s="32" t="str">
        <f t="shared" si="145"/>
        <v>EX</v>
      </c>
      <c r="CS119" s="32" t="str">
        <f>VLOOKUP(CN119,'ALL-Chart of Accounts'!$E:$F,2,0)</f>
        <v>AM COS - Service (83SVCAFT) - Fixed OH</v>
      </c>
      <c r="CT119" s="32">
        <f t="shared" si="245"/>
        <v>518040</v>
      </c>
      <c r="CU119" s="32" t="str">
        <f t="shared" si="147"/>
        <v/>
      </c>
      <c r="CV119" s="34"/>
      <c r="CW119" s="34"/>
      <c r="CX119" s="32" t="str">
        <f t="shared" si="148"/>
        <v>EX</v>
      </c>
      <c r="CY119" s="32" t="str">
        <f>VLOOKUP(CT119,'ALL-Chart of Accounts'!$E:$F,2,0)</f>
        <v>AM COS - Service (83SVCAFT) - Var OH</v>
      </c>
      <c r="CZ119" s="32">
        <f t="shared" si="246"/>
        <v>518050</v>
      </c>
      <c r="DA119" s="32" t="str">
        <f t="shared" si="150"/>
        <v/>
      </c>
      <c r="DB119" s="34"/>
      <c r="DC119" s="34"/>
      <c r="DD119" s="32" t="str">
        <f t="shared" si="151"/>
        <v>EX</v>
      </c>
      <c r="DE119" s="32" t="str">
        <f>VLOOKUP(CZ119,'ALL-Chart of Accounts'!$E:$F,2,0)</f>
        <v>AM COS - Service (83SVCAFT) - Outside</v>
      </c>
      <c r="DF119" s="34"/>
      <c r="DG119" s="34"/>
      <c r="DH119" s="34"/>
      <c r="DI119" s="34"/>
      <c r="DJ119" s="34"/>
      <c r="DK119" s="34"/>
      <c r="DL119" s="34"/>
      <c r="DM119" s="34"/>
      <c r="DN119" s="34"/>
      <c r="DO119" s="34"/>
      <c r="DP119" s="34"/>
      <c r="DQ119" s="34"/>
      <c r="DR119" s="34"/>
      <c r="DS119" s="34"/>
      <c r="DT119" s="34"/>
      <c r="DU119" s="34"/>
      <c r="DV119" s="34"/>
      <c r="DW119" s="34"/>
      <c r="DX119" s="34"/>
      <c r="DY119" s="34"/>
      <c r="DZ119" s="34"/>
      <c r="EA119" s="34"/>
      <c r="EB119" s="34"/>
      <c r="EC119" s="34"/>
      <c r="ED119" s="34"/>
      <c r="EE119" s="34"/>
      <c r="EF119" s="34"/>
      <c r="EG119" s="34"/>
      <c r="EH119" s="34"/>
      <c r="EI119" s="34"/>
    </row>
    <row r="120" spans="3:139" x14ac:dyDescent="0.35">
      <c r="C120" s="47">
        <v>43475</v>
      </c>
      <c r="D120" s="46" t="s">
        <v>11994</v>
      </c>
      <c r="E120" s="22" t="str">
        <f t="shared" si="235"/>
        <v>Intercompany</v>
      </c>
      <c r="F120" s="34" t="s">
        <v>12054</v>
      </c>
      <c r="G120" s="34" t="str">
        <f>IF(E120="IC Alloc","IC Allocation"&amp;"-"&amp;MID(M120,FIND("-",M120,1)+2,99),VLOOKUP(L120,'ALL-Unit Code 4'!W:AA,4,0))&amp;IFERROR("-"&amp;IF(E120="Intercompany",VLOOKUP(MID(F120,3,1),Ref!F:G,2,0)&amp;"-"&amp;MID(M120,FIND("-",M120,1)+2,99),VLOOKUP(MID(F120,3,4),Ref!F:G,2,0)),"")</f>
        <v>Freezing &amp; Cooking-AM Service-South Africa</v>
      </c>
      <c r="H120" s="32">
        <f t="shared" si="127"/>
        <v>124490</v>
      </c>
      <c r="I120" s="34"/>
      <c r="J120" s="34"/>
      <c r="K120" s="34"/>
      <c r="L120" s="32" t="str">
        <f>IFERROR(VLOOKUP(LEFT($F120,2),'ALL-Unit Code 4'!$W:$W,1,0),IFERROR(VLOOKUP(VALUE(RIGHT(H120,3)),Ref!I:J,2,0),VLOOKUP($D$1,Sites!$A:$B,2,0)))</f>
        <v>FC</v>
      </c>
      <c r="M120" s="32" t="str">
        <f>VLOOKUP(H120,'ALL-Chart of Accounts'!$E:$F,2,0)</f>
        <v>IC AR - South Africa</v>
      </c>
      <c r="N120" s="34"/>
      <c r="O120" s="34"/>
      <c r="P120" s="34"/>
      <c r="Q120" s="34"/>
      <c r="R120" s="34"/>
      <c r="S120" s="34"/>
      <c r="T120" s="37">
        <v>418000</v>
      </c>
      <c r="U120" s="32" t="str">
        <f t="shared" si="236"/>
        <v/>
      </c>
      <c r="V120" s="34"/>
      <c r="W120" s="34"/>
      <c r="X120" s="32" t="str">
        <f t="shared" si="129"/>
        <v>FC</v>
      </c>
      <c r="Y120" s="32" t="str">
        <f>VLOOKUP(T120,'ALL-Chart of Accounts'!$E:$F,2,0)</f>
        <v>Aftermarket Sales - Service (80SVCAFT)</v>
      </c>
      <c r="Z120" s="32">
        <f t="shared" si="237"/>
        <v>418000</v>
      </c>
      <c r="AA120" s="32" t="str">
        <f t="shared" si="238"/>
        <v/>
      </c>
      <c r="AB120" s="32">
        <f t="shared" si="239"/>
        <v>9999</v>
      </c>
      <c r="AC120" s="34"/>
      <c r="AD120" s="32" t="str">
        <f t="shared" si="133"/>
        <v>FC</v>
      </c>
      <c r="AE120" s="32" t="str">
        <f>VLOOKUP(Z120,'ALL-Chart of Accounts'!$E:$F,2,0)</f>
        <v>Aftermarket Sales - Service (80SVCAFT)</v>
      </c>
      <c r="AF120" s="34"/>
      <c r="AG120" s="34"/>
      <c r="AH120" s="34"/>
      <c r="AI120" s="34"/>
      <c r="AJ120" s="34"/>
      <c r="AK120" s="34"/>
      <c r="AL120" s="32">
        <f t="shared" si="240"/>
        <v>418000</v>
      </c>
      <c r="AM120" s="32" t="str">
        <f t="shared" si="241"/>
        <v/>
      </c>
      <c r="AN120" s="32" t="str">
        <f t="shared" si="242"/>
        <v/>
      </c>
      <c r="AO120" s="34"/>
      <c r="AP120" s="32" t="str">
        <f t="shared" si="137"/>
        <v>FC</v>
      </c>
      <c r="AQ120" s="32" t="str">
        <f>VLOOKUP(AL120,'ALL-Chart of Accounts'!$E:$F,2,0)</f>
        <v>Aftermarket Sales - Service (80SVCAFT)</v>
      </c>
      <c r="AR120" s="34"/>
      <c r="AS120" s="3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4"/>
      <c r="BN120" s="34"/>
      <c r="BO120" s="34"/>
      <c r="BP120" s="34"/>
      <c r="BQ120" s="34"/>
      <c r="BR120" s="34"/>
      <c r="BS120" s="34"/>
      <c r="BT120" s="34"/>
      <c r="BU120" s="34"/>
      <c r="BV120" s="34"/>
      <c r="BW120" s="34"/>
      <c r="BX120" s="34"/>
      <c r="BY120" s="34"/>
      <c r="BZ120" s="34"/>
      <c r="CA120" s="34"/>
      <c r="CB120" s="32">
        <f t="shared" si="247"/>
        <v>518010</v>
      </c>
      <c r="CC120" s="32" t="str">
        <f t="shared" si="138"/>
        <v/>
      </c>
      <c r="CD120" s="34"/>
      <c r="CE120" s="34"/>
      <c r="CF120" s="32" t="str">
        <f t="shared" si="139"/>
        <v>FC</v>
      </c>
      <c r="CG120" s="32" t="str">
        <f>VLOOKUP(CB120,'ALL-Chart of Accounts'!$E:$F,2,0)</f>
        <v>AM COS - Service (83SVCAFT) - Material</v>
      </c>
      <c r="CH120" s="32">
        <f t="shared" si="243"/>
        <v>518020</v>
      </c>
      <c r="CI120" s="32" t="str">
        <f t="shared" si="141"/>
        <v/>
      </c>
      <c r="CJ120" s="34"/>
      <c r="CK120" s="34"/>
      <c r="CL120" s="32" t="str">
        <f t="shared" si="142"/>
        <v>FC</v>
      </c>
      <c r="CM120" s="32" t="str">
        <f>VLOOKUP(CH120,'ALL-Chart of Accounts'!$E:$F,2,0)</f>
        <v>AM COS - Service (83SVCAFT) - Labor</v>
      </c>
      <c r="CN120" s="32">
        <f t="shared" si="244"/>
        <v>518030</v>
      </c>
      <c r="CO120" s="32" t="str">
        <f t="shared" si="144"/>
        <v/>
      </c>
      <c r="CP120" s="34"/>
      <c r="CQ120" s="34"/>
      <c r="CR120" s="32" t="str">
        <f t="shared" si="145"/>
        <v>FC</v>
      </c>
      <c r="CS120" s="32" t="str">
        <f>VLOOKUP(CN120,'ALL-Chart of Accounts'!$E:$F,2,0)</f>
        <v>AM COS - Service (83SVCAFT) - Fixed OH</v>
      </c>
      <c r="CT120" s="32">
        <f t="shared" si="245"/>
        <v>518040</v>
      </c>
      <c r="CU120" s="32" t="str">
        <f t="shared" si="147"/>
        <v/>
      </c>
      <c r="CV120" s="34"/>
      <c r="CW120" s="34"/>
      <c r="CX120" s="32" t="str">
        <f t="shared" si="148"/>
        <v>FC</v>
      </c>
      <c r="CY120" s="32" t="str">
        <f>VLOOKUP(CT120,'ALL-Chart of Accounts'!$E:$F,2,0)</f>
        <v>AM COS - Service (83SVCAFT) - Var OH</v>
      </c>
      <c r="CZ120" s="32">
        <f t="shared" si="246"/>
        <v>518050</v>
      </c>
      <c r="DA120" s="32" t="str">
        <f t="shared" si="150"/>
        <v/>
      </c>
      <c r="DB120" s="34"/>
      <c r="DC120" s="34"/>
      <c r="DD120" s="32" t="str">
        <f t="shared" si="151"/>
        <v>FC</v>
      </c>
      <c r="DE120" s="32" t="str">
        <f>VLOOKUP(CZ120,'ALL-Chart of Accounts'!$E:$F,2,0)</f>
        <v>AM COS - Service (83SVCAFT) - Outside</v>
      </c>
      <c r="DF120" s="34"/>
      <c r="DG120" s="34"/>
      <c r="DH120" s="34"/>
      <c r="DI120" s="34"/>
      <c r="DJ120" s="34"/>
      <c r="DK120" s="34"/>
      <c r="DL120" s="34"/>
      <c r="DM120" s="34"/>
      <c r="DN120" s="34"/>
      <c r="DO120" s="34"/>
      <c r="DP120" s="34"/>
      <c r="DQ120" s="34"/>
      <c r="DR120" s="34"/>
      <c r="DS120" s="34"/>
      <c r="DT120" s="34"/>
      <c r="DU120" s="34"/>
      <c r="DV120" s="34"/>
      <c r="DW120" s="34"/>
      <c r="DX120" s="34"/>
      <c r="DY120" s="34"/>
      <c r="DZ120" s="34"/>
      <c r="EA120" s="34"/>
      <c r="EB120" s="34"/>
      <c r="EC120" s="34"/>
      <c r="ED120" s="34"/>
      <c r="EE120" s="34"/>
      <c r="EF120" s="34"/>
      <c r="EG120" s="34"/>
      <c r="EH120" s="34"/>
      <c r="EI120" s="34"/>
    </row>
    <row r="121" spans="3:139" x14ac:dyDescent="0.35">
      <c r="C121" s="47">
        <v>43475</v>
      </c>
      <c r="D121" s="46" t="s">
        <v>11994</v>
      </c>
      <c r="E121" s="22" t="str">
        <f t="shared" si="235"/>
        <v>Intercompany</v>
      </c>
      <c r="F121" s="34" t="s">
        <v>2538</v>
      </c>
      <c r="G121" s="34" t="str">
        <f>IF(E121="IC Alloc","IC Allocation"&amp;"-"&amp;MID(M121,FIND("-",M121,1)+2,99),VLOOKUP(L121,'ALL-Unit Code 4'!W:AA,4,0))&amp;IFERROR("-"&amp;IF(E121="Intercompany",VLOOKUP(MID(F121,3,1),Ref!F:G,2,0)&amp;"-"&amp;MID(M121,FIND("-",M121,1)+2,99),VLOOKUP(MID(F121,3,4),Ref!F:G,2,0)),"")</f>
        <v>Freezing &amp; Cooking-AM Service-Singapore</v>
      </c>
      <c r="H121" s="32">
        <f t="shared" si="127"/>
        <v>124500</v>
      </c>
      <c r="I121" s="34"/>
      <c r="J121" s="34"/>
      <c r="K121" s="34"/>
      <c r="L121" s="32" t="str">
        <f>IFERROR(VLOOKUP(LEFT($F121,2),'ALL-Unit Code 4'!$W:$W,1,0),IFERROR(VLOOKUP(VALUE(RIGHT(H121,3)),Ref!I:J,2,0),VLOOKUP($D$1,Sites!$A:$B,2,0)))</f>
        <v>FC</v>
      </c>
      <c r="M121" s="32" t="str">
        <f>VLOOKUP(H121,'ALL-Chart of Accounts'!$E:$F,2,0)</f>
        <v>IC AR - Singapore</v>
      </c>
      <c r="N121" s="34"/>
      <c r="O121" s="34"/>
      <c r="P121" s="34"/>
      <c r="Q121" s="34"/>
      <c r="R121" s="34"/>
      <c r="S121" s="34"/>
      <c r="T121" s="37">
        <v>418000</v>
      </c>
      <c r="U121" s="32" t="str">
        <f t="shared" si="236"/>
        <v/>
      </c>
      <c r="V121" s="34"/>
      <c r="W121" s="34"/>
      <c r="X121" s="32" t="str">
        <f t="shared" si="129"/>
        <v>FC</v>
      </c>
      <c r="Y121" s="32" t="str">
        <f>VLOOKUP(T121,'ALL-Chart of Accounts'!$E:$F,2,0)</f>
        <v>Aftermarket Sales - Service (80SVCAFT)</v>
      </c>
      <c r="Z121" s="32">
        <f t="shared" si="237"/>
        <v>418000</v>
      </c>
      <c r="AA121" s="32" t="str">
        <f t="shared" si="238"/>
        <v/>
      </c>
      <c r="AB121" s="32">
        <f t="shared" si="239"/>
        <v>9999</v>
      </c>
      <c r="AC121" s="34"/>
      <c r="AD121" s="32" t="str">
        <f t="shared" si="133"/>
        <v>FC</v>
      </c>
      <c r="AE121" s="32" t="str">
        <f>VLOOKUP(Z121,'ALL-Chart of Accounts'!$E:$F,2,0)</f>
        <v>Aftermarket Sales - Service (80SVCAFT)</v>
      </c>
      <c r="AF121" s="34"/>
      <c r="AG121" s="34"/>
      <c r="AH121" s="34"/>
      <c r="AI121" s="34"/>
      <c r="AJ121" s="34"/>
      <c r="AK121" s="34"/>
      <c r="AL121" s="32">
        <f t="shared" si="240"/>
        <v>418000</v>
      </c>
      <c r="AM121" s="32" t="str">
        <f t="shared" si="241"/>
        <v/>
      </c>
      <c r="AN121" s="32" t="str">
        <f t="shared" si="242"/>
        <v/>
      </c>
      <c r="AO121" s="34"/>
      <c r="AP121" s="32" t="str">
        <f t="shared" si="137"/>
        <v>FC</v>
      </c>
      <c r="AQ121" s="32" t="str">
        <f>VLOOKUP(AL121,'ALL-Chart of Accounts'!$E:$F,2,0)</f>
        <v>Aftermarket Sales - Service (80SVCAFT)</v>
      </c>
      <c r="AR121" s="34"/>
      <c r="AS121" s="3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  <c r="BF121" s="34"/>
      <c r="BG121" s="34"/>
      <c r="BH121" s="34"/>
      <c r="BI121" s="34"/>
      <c r="BJ121" s="34"/>
      <c r="BK121" s="34"/>
      <c r="BL121" s="34"/>
      <c r="BM121" s="34"/>
      <c r="BN121" s="34"/>
      <c r="BO121" s="34"/>
      <c r="BP121" s="34"/>
      <c r="BQ121" s="34"/>
      <c r="BR121" s="34"/>
      <c r="BS121" s="34"/>
      <c r="BT121" s="34"/>
      <c r="BU121" s="34"/>
      <c r="BV121" s="34"/>
      <c r="BW121" s="34"/>
      <c r="BX121" s="34"/>
      <c r="BY121" s="34"/>
      <c r="BZ121" s="34"/>
      <c r="CA121" s="34"/>
      <c r="CB121" s="32">
        <f t="shared" si="247"/>
        <v>518010</v>
      </c>
      <c r="CC121" s="32" t="str">
        <f t="shared" si="138"/>
        <v/>
      </c>
      <c r="CD121" s="34"/>
      <c r="CE121" s="34"/>
      <c r="CF121" s="32" t="str">
        <f t="shared" si="139"/>
        <v>FC</v>
      </c>
      <c r="CG121" s="32" t="str">
        <f>VLOOKUP(CB121,'ALL-Chart of Accounts'!$E:$F,2,0)</f>
        <v>AM COS - Service (83SVCAFT) - Material</v>
      </c>
      <c r="CH121" s="32">
        <f t="shared" si="243"/>
        <v>518020</v>
      </c>
      <c r="CI121" s="32" t="str">
        <f t="shared" si="141"/>
        <v/>
      </c>
      <c r="CJ121" s="34"/>
      <c r="CK121" s="34"/>
      <c r="CL121" s="32" t="str">
        <f t="shared" si="142"/>
        <v>FC</v>
      </c>
      <c r="CM121" s="32" t="str">
        <f>VLOOKUP(CH121,'ALL-Chart of Accounts'!$E:$F,2,0)</f>
        <v>AM COS - Service (83SVCAFT) - Labor</v>
      </c>
      <c r="CN121" s="32">
        <f t="shared" si="244"/>
        <v>518030</v>
      </c>
      <c r="CO121" s="32" t="str">
        <f t="shared" si="144"/>
        <v/>
      </c>
      <c r="CP121" s="34"/>
      <c r="CQ121" s="34"/>
      <c r="CR121" s="32" t="str">
        <f t="shared" si="145"/>
        <v>FC</v>
      </c>
      <c r="CS121" s="32" t="str">
        <f>VLOOKUP(CN121,'ALL-Chart of Accounts'!$E:$F,2,0)</f>
        <v>AM COS - Service (83SVCAFT) - Fixed OH</v>
      </c>
      <c r="CT121" s="32">
        <f t="shared" si="245"/>
        <v>518040</v>
      </c>
      <c r="CU121" s="32" t="str">
        <f t="shared" si="147"/>
        <v/>
      </c>
      <c r="CV121" s="34"/>
      <c r="CW121" s="34"/>
      <c r="CX121" s="32" t="str">
        <f t="shared" si="148"/>
        <v>FC</v>
      </c>
      <c r="CY121" s="32" t="str">
        <f>VLOOKUP(CT121,'ALL-Chart of Accounts'!$E:$F,2,0)</f>
        <v>AM COS - Service (83SVCAFT) - Var OH</v>
      </c>
      <c r="CZ121" s="32">
        <f t="shared" si="246"/>
        <v>518050</v>
      </c>
      <c r="DA121" s="32" t="str">
        <f t="shared" si="150"/>
        <v/>
      </c>
      <c r="DB121" s="34"/>
      <c r="DC121" s="34"/>
      <c r="DD121" s="32" t="str">
        <f t="shared" si="151"/>
        <v>FC</v>
      </c>
      <c r="DE121" s="32" t="str">
        <f>VLOOKUP(CZ121,'ALL-Chart of Accounts'!$E:$F,2,0)</f>
        <v>AM COS - Service (83SVCAFT) - Outside</v>
      </c>
      <c r="DF121" s="34"/>
      <c r="DG121" s="34"/>
      <c r="DH121" s="34"/>
      <c r="DI121" s="34"/>
      <c r="DJ121" s="34"/>
      <c r="DK121" s="34"/>
      <c r="DL121" s="34"/>
      <c r="DM121" s="34"/>
      <c r="DN121" s="34"/>
      <c r="DO121" s="34"/>
      <c r="DP121" s="34"/>
      <c r="DQ121" s="34"/>
      <c r="DR121" s="34"/>
      <c r="DS121" s="34"/>
      <c r="DT121" s="34"/>
      <c r="DU121" s="34"/>
      <c r="DV121" s="34"/>
      <c r="DW121" s="34"/>
      <c r="DX121" s="34"/>
      <c r="DY121" s="34"/>
      <c r="DZ121" s="34"/>
      <c r="EA121" s="34"/>
      <c r="EB121" s="34"/>
      <c r="EC121" s="34"/>
      <c r="ED121" s="34"/>
      <c r="EE121" s="34"/>
      <c r="EF121" s="34"/>
      <c r="EG121" s="34"/>
      <c r="EH121" s="34"/>
      <c r="EI121" s="34"/>
    </row>
    <row r="122" spans="3:139" x14ac:dyDescent="0.35">
      <c r="C122" s="47">
        <v>43475</v>
      </c>
      <c r="D122" s="46" t="s">
        <v>11994</v>
      </c>
      <c r="E122" s="22" t="str">
        <f t="shared" si="235"/>
        <v>Intercompany</v>
      </c>
      <c r="F122" s="34" t="s">
        <v>12055</v>
      </c>
      <c r="G122" s="34" t="str">
        <f>IF(E122="IC Alloc","IC Allocation"&amp;"-"&amp;MID(M122,FIND("-",M122,1)+2,99),VLOOKUP(L122,'ALL-Unit Code 4'!W:AA,4,0))&amp;IFERROR("-"&amp;IF(E122="Intercompany",VLOOKUP(MID(F122,3,1),Ref!F:G,2,0)&amp;"-"&amp;MID(M122,FIND("-",M122,1)+2,99),VLOOKUP(MID(F122,3,4),Ref!F:G,2,0)),"")</f>
        <v>Freezing &amp; Cooking-AM Service-Malaysia</v>
      </c>
      <c r="H122" s="32">
        <f t="shared" si="127"/>
        <v>124505</v>
      </c>
      <c r="I122" s="34"/>
      <c r="J122" s="34"/>
      <c r="K122" s="34"/>
      <c r="L122" s="32" t="str">
        <f>IFERROR(VLOOKUP(LEFT($F122,2),'ALL-Unit Code 4'!$W:$W,1,0),IFERROR(VLOOKUP(VALUE(RIGHT(H122,3)),Ref!I:J,2,0),VLOOKUP($D$1,Sites!$A:$B,2,0)))</f>
        <v>FC</v>
      </c>
      <c r="M122" s="32" t="str">
        <f>VLOOKUP(H122,'ALL-Chart of Accounts'!$E:$F,2,0)</f>
        <v>IC AR - Malaysia</v>
      </c>
      <c r="N122" s="34"/>
      <c r="O122" s="34"/>
      <c r="P122" s="34"/>
      <c r="Q122" s="34"/>
      <c r="R122" s="34"/>
      <c r="S122" s="34"/>
      <c r="T122" s="37">
        <v>418000</v>
      </c>
      <c r="U122" s="32" t="str">
        <f t="shared" si="236"/>
        <v/>
      </c>
      <c r="V122" s="34"/>
      <c r="W122" s="34"/>
      <c r="X122" s="32" t="str">
        <f t="shared" si="129"/>
        <v>FC</v>
      </c>
      <c r="Y122" s="32" t="str">
        <f>VLOOKUP(T122,'ALL-Chart of Accounts'!$E:$F,2,0)</f>
        <v>Aftermarket Sales - Service (80SVCAFT)</v>
      </c>
      <c r="Z122" s="32">
        <f t="shared" si="237"/>
        <v>418000</v>
      </c>
      <c r="AA122" s="32" t="str">
        <f t="shared" si="238"/>
        <v/>
      </c>
      <c r="AB122" s="32">
        <f t="shared" si="239"/>
        <v>9999</v>
      </c>
      <c r="AC122" s="34"/>
      <c r="AD122" s="32" t="str">
        <f t="shared" si="133"/>
        <v>FC</v>
      </c>
      <c r="AE122" s="32" t="str">
        <f>VLOOKUP(Z122,'ALL-Chart of Accounts'!$E:$F,2,0)</f>
        <v>Aftermarket Sales - Service (80SVCAFT)</v>
      </c>
      <c r="AF122" s="34"/>
      <c r="AG122" s="34"/>
      <c r="AH122" s="34"/>
      <c r="AI122" s="34"/>
      <c r="AJ122" s="34"/>
      <c r="AK122" s="34"/>
      <c r="AL122" s="32">
        <f t="shared" si="240"/>
        <v>418000</v>
      </c>
      <c r="AM122" s="32" t="str">
        <f t="shared" si="241"/>
        <v/>
      </c>
      <c r="AN122" s="32" t="str">
        <f t="shared" si="242"/>
        <v/>
      </c>
      <c r="AO122" s="34"/>
      <c r="AP122" s="32" t="str">
        <f t="shared" si="137"/>
        <v>FC</v>
      </c>
      <c r="AQ122" s="32" t="str">
        <f>VLOOKUP(AL122,'ALL-Chart of Accounts'!$E:$F,2,0)</f>
        <v>Aftermarket Sales - Service (80SVCAFT)</v>
      </c>
      <c r="AR122" s="34"/>
      <c r="AS122" s="3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  <c r="BF122" s="34"/>
      <c r="BG122" s="34"/>
      <c r="BH122" s="34"/>
      <c r="BI122" s="34"/>
      <c r="BJ122" s="34"/>
      <c r="BK122" s="34"/>
      <c r="BL122" s="34"/>
      <c r="BM122" s="34"/>
      <c r="BN122" s="34"/>
      <c r="BO122" s="34"/>
      <c r="BP122" s="34"/>
      <c r="BQ122" s="34"/>
      <c r="BR122" s="34"/>
      <c r="BS122" s="34"/>
      <c r="BT122" s="34"/>
      <c r="BU122" s="34"/>
      <c r="BV122" s="34"/>
      <c r="BW122" s="34"/>
      <c r="BX122" s="34"/>
      <c r="BY122" s="34"/>
      <c r="BZ122" s="34"/>
      <c r="CA122" s="34"/>
      <c r="CB122" s="32">
        <f t="shared" si="247"/>
        <v>518010</v>
      </c>
      <c r="CC122" s="32" t="str">
        <f t="shared" si="138"/>
        <v/>
      </c>
      <c r="CD122" s="34"/>
      <c r="CE122" s="34"/>
      <c r="CF122" s="32" t="str">
        <f t="shared" si="139"/>
        <v>FC</v>
      </c>
      <c r="CG122" s="32" t="str">
        <f>VLOOKUP(CB122,'ALL-Chart of Accounts'!$E:$F,2,0)</f>
        <v>AM COS - Service (83SVCAFT) - Material</v>
      </c>
      <c r="CH122" s="32">
        <f t="shared" si="243"/>
        <v>518020</v>
      </c>
      <c r="CI122" s="32" t="str">
        <f t="shared" si="141"/>
        <v/>
      </c>
      <c r="CJ122" s="34"/>
      <c r="CK122" s="34"/>
      <c r="CL122" s="32" t="str">
        <f t="shared" si="142"/>
        <v>FC</v>
      </c>
      <c r="CM122" s="32" t="str">
        <f>VLOOKUP(CH122,'ALL-Chart of Accounts'!$E:$F,2,0)</f>
        <v>AM COS - Service (83SVCAFT) - Labor</v>
      </c>
      <c r="CN122" s="32">
        <f t="shared" si="244"/>
        <v>518030</v>
      </c>
      <c r="CO122" s="32" t="str">
        <f t="shared" si="144"/>
        <v/>
      </c>
      <c r="CP122" s="34"/>
      <c r="CQ122" s="34"/>
      <c r="CR122" s="32" t="str">
        <f t="shared" si="145"/>
        <v>FC</v>
      </c>
      <c r="CS122" s="32" t="str">
        <f>VLOOKUP(CN122,'ALL-Chart of Accounts'!$E:$F,2,0)</f>
        <v>AM COS - Service (83SVCAFT) - Fixed OH</v>
      </c>
      <c r="CT122" s="32">
        <f t="shared" si="245"/>
        <v>518040</v>
      </c>
      <c r="CU122" s="32" t="str">
        <f t="shared" si="147"/>
        <v/>
      </c>
      <c r="CV122" s="34"/>
      <c r="CW122" s="34"/>
      <c r="CX122" s="32" t="str">
        <f t="shared" si="148"/>
        <v>FC</v>
      </c>
      <c r="CY122" s="32" t="str">
        <f>VLOOKUP(CT122,'ALL-Chart of Accounts'!$E:$F,2,0)</f>
        <v>AM COS - Service (83SVCAFT) - Var OH</v>
      </c>
      <c r="CZ122" s="32">
        <f t="shared" si="246"/>
        <v>518050</v>
      </c>
      <c r="DA122" s="32" t="str">
        <f t="shared" si="150"/>
        <v/>
      </c>
      <c r="DB122" s="34"/>
      <c r="DC122" s="34"/>
      <c r="DD122" s="32" t="str">
        <f t="shared" si="151"/>
        <v>FC</v>
      </c>
      <c r="DE122" s="32" t="str">
        <f>VLOOKUP(CZ122,'ALL-Chart of Accounts'!$E:$F,2,0)</f>
        <v>AM COS - Service (83SVCAFT) - Outside</v>
      </c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  <c r="DX122" s="34"/>
      <c r="DY122" s="34"/>
      <c r="DZ122" s="34"/>
      <c r="EA122" s="34"/>
      <c r="EB122" s="34"/>
      <c r="EC122" s="34"/>
      <c r="ED122" s="34"/>
      <c r="EE122" s="34"/>
      <c r="EF122" s="34"/>
      <c r="EG122" s="34"/>
      <c r="EH122" s="34"/>
      <c r="EI122" s="34"/>
    </row>
    <row r="123" spans="3:139" x14ac:dyDescent="0.35">
      <c r="C123" s="47">
        <v>43475</v>
      </c>
      <c r="D123" s="46" t="s">
        <v>11994</v>
      </c>
      <c r="E123" s="22" t="str">
        <f t="shared" si="235"/>
        <v>Intercompany</v>
      </c>
      <c r="F123" s="34" t="s">
        <v>2540</v>
      </c>
      <c r="G123" s="34" t="str">
        <f>IF(E123="IC Alloc","IC Allocation"&amp;"-"&amp;MID(M123,FIND("-",M123,1)+2,99),VLOOKUP(L123,'ALL-Unit Code 4'!W:AA,4,0))&amp;IFERROR("-"&amp;IF(E123="Intercompany",VLOOKUP(MID(F123,3,1),Ref!F:G,2,0)&amp;"-"&amp;MID(M123,FIND("-",M123,1)+2,99),VLOOKUP(MID(F123,3,4),Ref!F:G,2,0)),"")</f>
        <v>Freezing &amp; Cooking-AM Service-Hong Kong</v>
      </c>
      <c r="H123" s="32">
        <f t="shared" si="127"/>
        <v>124510</v>
      </c>
      <c r="I123" s="34"/>
      <c r="J123" s="34"/>
      <c r="K123" s="34"/>
      <c r="L123" s="32" t="str">
        <f>IFERROR(VLOOKUP(LEFT($F123,2),'ALL-Unit Code 4'!$W:$W,1,0),IFERROR(VLOOKUP(VALUE(RIGHT(H123,3)),Ref!I:J,2,0),VLOOKUP($D$1,Sites!$A:$B,2,0)))</f>
        <v>FC</v>
      </c>
      <c r="M123" s="32" t="str">
        <f>VLOOKUP(H123,'ALL-Chart of Accounts'!$E:$F,2,0)</f>
        <v>IC AR - Hong Kong</v>
      </c>
      <c r="N123" s="34"/>
      <c r="O123" s="34"/>
      <c r="P123" s="34"/>
      <c r="Q123" s="34"/>
      <c r="R123" s="34"/>
      <c r="S123" s="34"/>
      <c r="T123" s="37">
        <v>418000</v>
      </c>
      <c r="U123" s="32" t="str">
        <f t="shared" si="236"/>
        <v/>
      </c>
      <c r="V123" s="34"/>
      <c r="W123" s="34"/>
      <c r="X123" s="32" t="str">
        <f t="shared" si="129"/>
        <v>FC</v>
      </c>
      <c r="Y123" s="32" t="str">
        <f>VLOOKUP(T123,'ALL-Chart of Accounts'!$E:$F,2,0)</f>
        <v>Aftermarket Sales - Service (80SVCAFT)</v>
      </c>
      <c r="Z123" s="32">
        <f t="shared" si="237"/>
        <v>418000</v>
      </c>
      <c r="AA123" s="32" t="str">
        <f t="shared" si="238"/>
        <v/>
      </c>
      <c r="AB123" s="32">
        <f t="shared" si="239"/>
        <v>9999</v>
      </c>
      <c r="AC123" s="34"/>
      <c r="AD123" s="32" t="str">
        <f t="shared" si="133"/>
        <v>FC</v>
      </c>
      <c r="AE123" s="32" t="str">
        <f>VLOOKUP(Z123,'ALL-Chart of Accounts'!$E:$F,2,0)</f>
        <v>Aftermarket Sales - Service (80SVCAFT)</v>
      </c>
      <c r="AF123" s="34"/>
      <c r="AG123" s="34"/>
      <c r="AH123" s="34"/>
      <c r="AI123" s="34"/>
      <c r="AJ123" s="34"/>
      <c r="AK123" s="34"/>
      <c r="AL123" s="32">
        <f t="shared" si="240"/>
        <v>418000</v>
      </c>
      <c r="AM123" s="32" t="str">
        <f t="shared" si="241"/>
        <v/>
      </c>
      <c r="AN123" s="32" t="str">
        <f t="shared" si="242"/>
        <v/>
      </c>
      <c r="AO123" s="34"/>
      <c r="AP123" s="32" t="str">
        <f t="shared" si="137"/>
        <v>FC</v>
      </c>
      <c r="AQ123" s="32" t="str">
        <f>VLOOKUP(AL123,'ALL-Chart of Accounts'!$E:$F,2,0)</f>
        <v>Aftermarket Sales - Service (80SVCAFT)</v>
      </c>
      <c r="AR123" s="34"/>
      <c r="AS123" s="3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  <c r="BF123" s="34"/>
      <c r="BG123" s="34"/>
      <c r="BH123" s="34"/>
      <c r="BI123" s="34"/>
      <c r="BJ123" s="34"/>
      <c r="BK123" s="34"/>
      <c r="BL123" s="34"/>
      <c r="BM123" s="34"/>
      <c r="BN123" s="34"/>
      <c r="BO123" s="34"/>
      <c r="BP123" s="34"/>
      <c r="BQ123" s="34"/>
      <c r="BR123" s="34"/>
      <c r="BS123" s="34"/>
      <c r="BT123" s="34"/>
      <c r="BU123" s="34"/>
      <c r="BV123" s="34"/>
      <c r="BW123" s="34"/>
      <c r="BX123" s="34"/>
      <c r="BY123" s="34"/>
      <c r="BZ123" s="34"/>
      <c r="CA123" s="34"/>
      <c r="CB123" s="32">
        <f t="shared" si="247"/>
        <v>518010</v>
      </c>
      <c r="CC123" s="32" t="str">
        <f t="shared" si="138"/>
        <v/>
      </c>
      <c r="CD123" s="34"/>
      <c r="CE123" s="34"/>
      <c r="CF123" s="32" t="str">
        <f t="shared" si="139"/>
        <v>FC</v>
      </c>
      <c r="CG123" s="32" t="str">
        <f>VLOOKUP(CB123,'ALL-Chart of Accounts'!$E:$F,2,0)</f>
        <v>AM COS - Service (83SVCAFT) - Material</v>
      </c>
      <c r="CH123" s="32">
        <f t="shared" si="243"/>
        <v>518020</v>
      </c>
      <c r="CI123" s="32" t="str">
        <f t="shared" si="141"/>
        <v/>
      </c>
      <c r="CJ123" s="34"/>
      <c r="CK123" s="34"/>
      <c r="CL123" s="32" t="str">
        <f t="shared" si="142"/>
        <v>FC</v>
      </c>
      <c r="CM123" s="32" t="str">
        <f>VLOOKUP(CH123,'ALL-Chart of Accounts'!$E:$F,2,0)</f>
        <v>AM COS - Service (83SVCAFT) - Labor</v>
      </c>
      <c r="CN123" s="32">
        <f t="shared" si="244"/>
        <v>518030</v>
      </c>
      <c r="CO123" s="32" t="str">
        <f t="shared" si="144"/>
        <v/>
      </c>
      <c r="CP123" s="34"/>
      <c r="CQ123" s="34"/>
      <c r="CR123" s="32" t="str">
        <f t="shared" si="145"/>
        <v>FC</v>
      </c>
      <c r="CS123" s="32" t="str">
        <f>VLOOKUP(CN123,'ALL-Chart of Accounts'!$E:$F,2,0)</f>
        <v>AM COS - Service (83SVCAFT) - Fixed OH</v>
      </c>
      <c r="CT123" s="32">
        <f t="shared" si="245"/>
        <v>518040</v>
      </c>
      <c r="CU123" s="32" t="str">
        <f t="shared" si="147"/>
        <v/>
      </c>
      <c r="CV123" s="34"/>
      <c r="CW123" s="34"/>
      <c r="CX123" s="32" t="str">
        <f t="shared" si="148"/>
        <v>FC</v>
      </c>
      <c r="CY123" s="32" t="str">
        <f>VLOOKUP(CT123,'ALL-Chart of Accounts'!$E:$F,2,0)</f>
        <v>AM COS - Service (83SVCAFT) - Var OH</v>
      </c>
      <c r="CZ123" s="32">
        <f t="shared" si="246"/>
        <v>518050</v>
      </c>
      <c r="DA123" s="32" t="str">
        <f t="shared" si="150"/>
        <v/>
      </c>
      <c r="DB123" s="34"/>
      <c r="DC123" s="34"/>
      <c r="DD123" s="32" t="str">
        <f t="shared" si="151"/>
        <v>FC</v>
      </c>
      <c r="DE123" s="32" t="str">
        <f>VLOOKUP(CZ123,'ALL-Chart of Accounts'!$E:$F,2,0)</f>
        <v>AM COS - Service (83SVCAFT) - Outside</v>
      </c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  <c r="DX123" s="34"/>
      <c r="DY123" s="34"/>
      <c r="DZ123" s="34"/>
      <c r="EA123" s="34"/>
      <c r="EB123" s="34"/>
      <c r="EC123" s="34"/>
      <c r="ED123" s="34"/>
      <c r="EE123" s="34"/>
      <c r="EF123" s="34"/>
      <c r="EG123" s="34"/>
      <c r="EH123" s="34"/>
      <c r="EI123" s="34"/>
    </row>
    <row r="124" spans="3:139" x14ac:dyDescent="0.35">
      <c r="C124" s="47">
        <v>43475</v>
      </c>
      <c r="D124" s="46" t="s">
        <v>11994</v>
      </c>
      <c r="E124" s="22" t="str">
        <f t="shared" si="235"/>
        <v>Intercompany</v>
      </c>
      <c r="F124" s="34" t="s">
        <v>2542</v>
      </c>
      <c r="G124" s="34" t="str">
        <f>IF(E124="IC Alloc","IC Allocation"&amp;"-"&amp;MID(M124,FIND("-",M124,1)+2,99),VLOOKUP(L124,'ALL-Unit Code 4'!W:AA,4,0))&amp;IFERROR("-"&amp;IF(E124="Intercompany",VLOOKUP(MID(F124,3,1),Ref!F:G,2,0)&amp;"-"&amp;MID(M124,FIND("-",M124,1)+2,99),VLOOKUP(MID(F124,3,4),Ref!F:G,2,0)),"")</f>
        <v>Freezing &amp; Cooking-AM Service-Japan</v>
      </c>
      <c r="H124" s="32">
        <f t="shared" si="127"/>
        <v>124515</v>
      </c>
      <c r="I124" s="34"/>
      <c r="J124" s="34"/>
      <c r="K124" s="34"/>
      <c r="L124" s="32" t="str">
        <f>IFERROR(VLOOKUP(LEFT($F124,2),'ALL-Unit Code 4'!$W:$W,1,0),IFERROR(VLOOKUP(VALUE(RIGHT(H124,3)),Ref!I:J,2,0),VLOOKUP($D$1,Sites!$A:$B,2,0)))</f>
        <v>FC</v>
      </c>
      <c r="M124" s="32" t="str">
        <f>VLOOKUP(H124,'ALL-Chart of Accounts'!$E:$F,2,0)</f>
        <v>IC AR - Japan</v>
      </c>
      <c r="N124" s="34"/>
      <c r="O124" s="34"/>
      <c r="P124" s="34"/>
      <c r="Q124" s="34"/>
      <c r="R124" s="34"/>
      <c r="S124" s="34"/>
      <c r="T124" s="37">
        <v>418000</v>
      </c>
      <c r="U124" s="32" t="str">
        <f t="shared" si="236"/>
        <v/>
      </c>
      <c r="V124" s="34"/>
      <c r="W124" s="34"/>
      <c r="X124" s="32" t="str">
        <f t="shared" si="129"/>
        <v>FC</v>
      </c>
      <c r="Y124" s="32" t="str">
        <f>VLOOKUP(T124,'ALL-Chart of Accounts'!$E:$F,2,0)</f>
        <v>Aftermarket Sales - Service (80SVCAFT)</v>
      </c>
      <c r="Z124" s="32">
        <f t="shared" si="237"/>
        <v>418000</v>
      </c>
      <c r="AA124" s="32" t="str">
        <f t="shared" si="238"/>
        <v/>
      </c>
      <c r="AB124" s="32">
        <f t="shared" si="239"/>
        <v>9999</v>
      </c>
      <c r="AC124" s="34"/>
      <c r="AD124" s="32" t="str">
        <f t="shared" si="133"/>
        <v>FC</v>
      </c>
      <c r="AE124" s="32" t="str">
        <f>VLOOKUP(Z124,'ALL-Chart of Accounts'!$E:$F,2,0)</f>
        <v>Aftermarket Sales - Service (80SVCAFT)</v>
      </c>
      <c r="AF124" s="34"/>
      <c r="AG124" s="34"/>
      <c r="AH124" s="34"/>
      <c r="AI124" s="34"/>
      <c r="AJ124" s="34"/>
      <c r="AK124" s="34"/>
      <c r="AL124" s="32">
        <f t="shared" si="240"/>
        <v>418000</v>
      </c>
      <c r="AM124" s="32" t="str">
        <f t="shared" si="241"/>
        <v/>
      </c>
      <c r="AN124" s="32" t="str">
        <f t="shared" si="242"/>
        <v/>
      </c>
      <c r="AO124" s="34"/>
      <c r="AP124" s="32" t="str">
        <f t="shared" si="137"/>
        <v>FC</v>
      </c>
      <c r="AQ124" s="32" t="str">
        <f>VLOOKUP(AL124,'ALL-Chart of Accounts'!$E:$F,2,0)</f>
        <v>Aftermarket Sales - Service (80SVCAFT)</v>
      </c>
      <c r="AR124" s="34"/>
      <c r="AS124" s="3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4"/>
      <c r="BN124" s="34"/>
      <c r="BO124" s="34"/>
      <c r="BP124" s="34"/>
      <c r="BQ124" s="34"/>
      <c r="BR124" s="34"/>
      <c r="BS124" s="34"/>
      <c r="BT124" s="34"/>
      <c r="BU124" s="34"/>
      <c r="BV124" s="34"/>
      <c r="BW124" s="34"/>
      <c r="BX124" s="34"/>
      <c r="BY124" s="34"/>
      <c r="BZ124" s="34"/>
      <c r="CA124" s="34"/>
      <c r="CB124" s="32">
        <f t="shared" si="247"/>
        <v>518010</v>
      </c>
      <c r="CC124" s="32" t="str">
        <f t="shared" si="138"/>
        <v/>
      </c>
      <c r="CD124" s="34"/>
      <c r="CE124" s="34"/>
      <c r="CF124" s="32" t="str">
        <f t="shared" si="139"/>
        <v>FC</v>
      </c>
      <c r="CG124" s="32" t="str">
        <f>VLOOKUP(CB124,'ALL-Chart of Accounts'!$E:$F,2,0)</f>
        <v>AM COS - Service (83SVCAFT) - Material</v>
      </c>
      <c r="CH124" s="32">
        <f t="shared" si="243"/>
        <v>518020</v>
      </c>
      <c r="CI124" s="32" t="str">
        <f t="shared" si="141"/>
        <v/>
      </c>
      <c r="CJ124" s="34"/>
      <c r="CK124" s="34"/>
      <c r="CL124" s="32" t="str">
        <f t="shared" si="142"/>
        <v>FC</v>
      </c>
      <c r="CM124" s="32" t="str">
        <f>VLOOKUP(CH124,'ALL-Chart of Accounts'!$E:$F,2,0)</f>
        <v>AM COS - Service (83SVCAFT) - Labor</v>
      </c>
      <c r="CN124" s="32">
        <f t="shared" si="244"/>
        <v>518030</v>
      </c>
      <c r="CO124" s="32" t="str">
        <f t="shared" si="144"/>
        <v/>
      </c>
      <c r="CP124" s="34"/>
      <c r="CQ124" s="34"/>
      <c r="CR124" s="32" t="str">
        <f t="shared" si="145"/>
        <v>FC</v>
      </c>
      <c r="CS124" s="32" t="str">
        <f>VLOOKUP(CN124,'ALL-Chart of Accounts'!$E:$F,2,0)</f>
        <v>AM COS - Service (83SVCAFT) - Fixed OH</v>
      </c>
      <c r="CT124" s="32">
        <f t="shared" si="245"/>
        <v>518040</v>
      </c>
      <c r="CU124" s="32" t="str">
        <f t="shared" si="147"/>
        <v/>
      </c>
      <c r="CV124" s="34"/>
      <c r="CW124" s="34"/>
      <c r="CX124" s="32" t="str">
        <f t="shared" si="148"/>
        <v>FC</v>
      </c>
      <c r="CY124" s="32" t="str">
        <f>VLOOKUP(CT124,'ALL-Chart of Accounts'!$E:$F,2,0)</f>
        <v>AM COS - Service (83SVCAFT) - Var OH</v>
      </c>
      <c r="CZ124" s="32">
        <f t="shared" si="246"/>
        <v>518050</v>
      </c>
      <c r="DA124" s="32" t="str">
        <f t="shared" si="150"/>
        <v/>
      </c>
      <c r="DB124" s="34"/>
      <c r="DC124" s="34"/>
      <c r="DD124" s="32" t="str">
        <f t="shared" si="151"/>
        <v>FC</v>
      </c>
      <c r="DE124" s="32" t="str">
        <f>VLOOKUP(CZ124,'ALL-Chart of Accounts'!$E:$F,2,0)</f>
        <v>AM COS - Service (83SVCAFT) - Outside</v>
      </c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  <c r="DX124" s="34"/>
      <c r="DY124" s="34"/>
      <c r="DZ124" s="34"/>
      <c r="EA124" s="34"/>
      <c r="EB124" s="34"/>
      <c r="EC124" s="34"/>
      <c r="ED124" s="34"/>
      <c r="EE124" s="34"/>
      <c r="EF124" s="34"/>
      <c r="EG124" s="34"/>
      <c r="EH124" s="34"/>
      <c r="EI124" s="34"/>
    </row>
    <row r="125" spans="3:139" x14ac:dyDescent="0.35">
      <c r="C125" s="47">
        <v>43475</v>
      </c>
      <c r="D125" s="46" t="s">
        <v>11994</v>
      </c>
      <c r="E125" s="22" t="str">
        <f t="shared" si="235"/>
        <v>Intercompany</v>
      </c>
      <c r="F125" s="34" t="s">
        <v>2544</v>
      </c>
      <c r="G125" s="34" t="str">
        <f>IF(E125="IC Alloc","IC Allocation"&amp;"-"&amp;MID(M125,FIND("-",M125,1)+2,99),VLOOKUP(L125,'ALL-Unit Code 4'!W:AA,4,0))&amp;IFERROR("-"&amp;IF(E125="Intercompany",VLOOKUP(MID(F125,3,1),Ref!F:G,2,0)&amp;"-"&amp;MID(M125,FIND("-",M125,1)+2,99),VLOOKUP(MID(F125,3,4),Ref!F:G,2,0)),"")</f>
        <v>Freezing &amp; Cooking-AM Service-Thailand</v>
      </c>
      <c r="H125" s="32">
        <f t="shared" si="127"/>
        <v>124520</v>
      </c>
      <c r="I125" s="34"/>
      <c r="J125" s="34"/>
      <c r="K125" s="34"/>
      <c r="L125" s="32" t="str">
        <f>IFERROR(VLOOKUP(LEFT($F125,2),'ALL-Unit Code 4'!$W:$W,1,0),IFERROR(VLOOKUP(VALUE(RIGHT(H125,3)),Ref!I:J,2,0),VLOOKUP($D$1,Sites!$A:$B,2,0)))</f>
        <v>FC</v>
      </c>
      <c r="M125" s="32" t="str">
        <f>VLOOKUP(H125,'ALL-Chart of Accounts'!$E:$F,2,0)</f>
        <v>IC AR - Thailand</v>
      </c>
      <c r="N125" s="34"/>
      <c r="O125" s="34"/>
      <c r="P125" s="34"/>
      <c r="Q125" s="34"/>
      <c r="R125" s="34"/>
      <c r="S125" s="34"/>
      <c r="T125" s="37">
        <v>418000</v>
      </c>
      <c r="U125" s="32" t="str">
        <f t="shared" si="236"/>
        <v/>
      </c>
      <c r="V125" s="34"/>
      <c r="W125" s="34"/>
      <c r="X125" s="32" t="str">
        <f t="shared" si="129"/>
        <v>FC</v>
      </c>
      <c r="Y125" s="32" t="str">
        <f>VLOOKUP(T125,'ALL-Chart of Accounts'!$E:$F,2,0)</f>
        <v>Aftermarket Sales - Service (80SVCAFT)</v>
      </c>
      <c r="Z125" s="32">
        <f t="shared" si="237"/>
        <v>418000</v>
      </c>
      <c r="AA125" s="32" t="str">
        <f t="shared" si="238"/>
        <v/>
      </c>
      <c r="AB125" s="32">
        <f t="shared" si="239"/>
        <v>9999</v>
      </c>
      <c r="AC125" s="34"/>
      <c r="AD125" s="32" t="str">
        <f t="shared" si="133"/>
        <v>FC</v>
      </c>
      <c r="AE125" s="32" t="str">
        <f>VLOOKUP(Z125,'ALL-Chart of Accounts'!$E:$F,2,0)</f>
        <v>Aftermarket Sales - Service (80SVCAFT)</v>
      </c>
      <c r="AF125" s="34"/>
      <c r="AG125" s="34"/>
      <c r="AH125" s="34"/>
      <c r="AI125" s="34"/>
      <c r="AJ125" s="34"/>
      <c r="AK125" s="34"/>
      <c r="AL125" s="32">
        <f t="shared" si="240"/>
        <v>418000</v>
      </c>
      <c r="AM125" s="32" t="str">
        <f t="shared" si="241"/>
        <v/>
      </c>
      <c r="AN125" s="32" t="str">
        <f t="shared" si="242"/>
        <v/>
      </c>
      <c r="AO125" s="34"/>
      <c r="AP125" s="32" t="str">
        <f t="shared" si="137"/>
        <v>FC</v>
      </c>
      <c r="AQ125" s="32" t="str">
        <f>VLOOKUP(AL125,'ALL-Chart of Accounts'!$E:$F,2,0)</f>
        <v>Aftermarket Sales - Service (80SVCAFT)</v>
      </c>
      <c r="AR125" s="34"/>
      <c r="AS125" s="3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  <c r="BF125" s="34"/>
      <c r="BG125" s="34"/>
      <c r="BH125" s="34"/>
      <c r="BI125" s="34"/>
      <c r="BJ125" s="34"/>
      <c r="BK125" s="34"/>
      <c r="BL125" s="34"/>
      <c r="BM125" s="34"/>
      <c r="BN125" s="34"/>
      <c r="BO125" s="34"/>
      <c r="BP125" s="34"/>
      <c r="BQ125" s="34"/>
      <c r="BR125" s="34"/>
      <c r="BS125" s="34"/>
      <c r="BT125" s="34"/>
      <c r="BU125" s="34"/>
      <c r="BV125" s="34"/>
      <c r="BW125" s="34"/>
      <c r="BX125" s="34"/>
      <c r="BY125" s="34"/>
      <c r="BZ125" s="34"/>
      <c r="CA125" s="34"/>
      <c r="CB125" s="32">
        <f t="shared" si="247"/>
        <v>518010</v>
      </c>
      <c r="CC125" s="32" t="str">
        <f t="shared" si="138"/>
        <v/>
      </c>
      <c r="CD125" s="34"/>
      <c r="CE125" s="34"/>
      <c r="CF125" s="32" t="str">
        <f t="shared" si="139"/>
        <v>FC</v>
      </c>
      <c r="CG125" s="32" t="str">
        <f>VLOOKUP(CB125,'ALL-Chart of Accounts'!$E:$F,2,0)</f>
        <v>AM COS - Service (83SVCAFT) - Material</v>
      </c>
      <c r="CH125" s="32">
        <f t="shared" si="243"/>
        <v>518020</v>
      </c>
      <c r="CI125" s="32" t="str">
        <f t="shared" si="141"/>
        <v/>
      </c>
      <c r="CJ125" s="34"/>
      <c r="CK125" s="34"/>
      <c r="CL125" s="32" t="str">
        <f t="shared" si="142"/>
        <v>FC</v>
      </c>
      <c r="CM125" s="32" t="str">
        <f>VLOOKUP(CH125,'ALL-Chart of Accounts'!$E:$F,2,0)</f>
        <v>AM COS - Service (83SVCAFT) - Labor</v>
      </c>
      <c r="CN125" s="32">
        <f t="shared" si="244"/>
        <v>518030</v>
      </c>
      <c r="CO125" s="32" t="str">
        <f t="shared" si="144"/>
        <v/>
      </c>
      <c r="CP125" s="34"/>
      <c r="CQ125" s="34"/>
      <c r="CR125" s="32" t="str">
        <f t="shared" si="145"/>
        <v>FC</v>
      </c>
      <c r="CS125" s="32" t="str">
        <f>VLOOKUP(CN125,'ALL-Chart of Accounts'!$E:$F,2,0)</f>
        <v>AM COS - Service (83SVCAFT) - Fixed OH</v>
      </c>
      <c r="CT125" s="32">
        <f t="shared" si="245"/>
        <v>518040</v>
      </c>
      <c r="CU125" s="32" t="str">
        <f t="shared" si="147"/>
        <v/>
      </c>
      <c r="CV125" s="34"/>
      <c r="CW125" s="34"/>
      <c r="CX125" s="32" t="str">
        <f t="shared" si="148"/>
        <v>FC</v>
      </c>
      <c r="CY125" s="32" t="str">
        <f>VLOOKUP(CT125,'ALL-Chart of Accounts'!$E:$F,2,0)</f>
        <v>AM COS - Service (83SVCAFT) - Var OH</v>
      </c>
      <c r="CZ125" s="32">
        <f t="shared" si="246"/>
        <v>518050</v>
      </c>
      <c r="DA125" s="32" t="str">
        <f t="shared" si="150"/>
        <v/>
      </c>
      <c r="DB125" s="34"/>
      <c r="DC125" s="34"/>
      <c r="DD125" s="32" t="str">
        <f t="shared" si="151"/>
        <v>FC</v>
      </c>
      <c r="DE125" s="32" t="str">
        <f>VLOOKUP(CZ125,'ALL-Chart of Accounts'!$E:$F,2,0)</f>
        <v>AM COS - Service (83SVCAFT) - Outside</v>
      </c>
      <c r="DF125" s="34"/>
      <c r="DG125" s="34"/>
      <c r="DH125" s="34"/>
      <c r="DI125" s="34"/>
      <c r="DJ125" s="34"/>
      <c r="DK125" s="34"/>
      <c r="DL125" s="34"/>
      <c r="DM125" s="34"/>
      <c r="DN125" s="34"/>
      <c r="DO125" s="34"/>
      <c r="DP125" s="34"/>
      <c r="DQ125" s="34"/>
      <c r="DR125" s="34"/>
      <c r="DS125" s="34"/>
      <c r="DT125" s="34"/>
      <c r="DU125" s="34"/>
      <c r="DV125" s="34"/>
      <c r="DW125" s="34"/>
      <c r="DX125" s="34"/>
      <c r="DY125" s="34"/>
      <c r="DZ125" s="34"/>
      <c r="EA125" s="34"/>
      <c r="EB125" s="34"/>
      <c r="EC125" s="34"/>
      <c r="ED125" s="34"/>
      <c r="EE125" s="34"/>
      <c r="EF125" s="34"/>
      <c r="EG125" s="34"/>
      <c r="EH125" s="34"/>
      <c r="EI125" s="34"/>
    </row>
    <row r="126" spans="3:139" x14ac:dyDescent="0.35">
      <c r="C126" s="47">
        <v>43475</v>
      </c>
      <c r="D126" s="46" t="s">
        <v>11994</v>
      </c>
      <c r="E126" s="22" t="str">
        <f t="shared" si="235"/>
        <v>Intercompany</v>
      </c>
      <c r="F126" s="34" t="s">
        <v>2546</v>
      </c>
      <c r="G126" s="34" t="str">
        <f>IF(E126="IC Alloc","IC Allocation"&amp;"-"&amp;MID(M126,FIND("-",M126,1)+2,99),VLOOKUP(L126,'ALL-Unit Code 4'!W:AA,4,0))&amp;IFERROR("-"&amp;IF(E126="Intercompany",VLOOKUP(MID(F126,3,1),Ref!F:G,2,0)&amp;"-"&amp;MID(M126,FIND("-",M126,1)+2,99),VLOOKUP(MID(F126,3,4),Ref!F:G,2,0)),"")</f>
        <v>Freezing &amp; Cooking-AM Service-India</v>
      </c>
      <c r="H126" s="32">
        <f t="shared" si="127"/>
        <v>124525</v>
      </c>
      <c r="I126" s="34"/>
      <c r="J126" s="34"/>
      <c r="K126" s="34"/>
      <c r="L126" s="32" t="str">
        <f>IFERROR(VLOOKUP(LEFT($F126,2),'ALL-Unit Code 4'!$W:$W,1,0),IFERROR(VLOOKUP(VALUE(RIGHT(H126,3)),Ref!I:J,2,0),VLOOKUP($D$1,Sites!$A:$B,2,0)))</f>
        <v>FC</v>
      </c>
      <c r="M126" s="32" t="str">
        <f>VLOOKUP(H126,'ALL-Chart of Accounts'!$E:$F,2,0)</f>
        <v>IC AR - India</v>
      </c>
      <c r="N126" s="34"/>
      <c r="O126" s="34"/>
      <c r="P126" s="34"/>
      <c r="Q126" s="34"/>
      <c r="R126" s="34"/>
      <c r="S126" s="34"/>
      <c r="T126" s="37">
        <v>418000</v>
      </c>
      <c r="U126" s="32" t="str">
        <f t="shared" si="236"/>
        <v/>
      </c>
      <c r="V126" s="34"/>
      <c r="W126" s="34"/>
      <c r="X126" s="32" t="str">
        <f t="shared" si="129"/>
        <v>FC</v>
      </c>
      <c r="Y126" s="32" t="str">
        <f>VLOOKUP(T126,'ALL-Chart of Accounts'!$E:$F,2,0)</f>
        <v>Aftermarket Sales - Service (80SVCAFT)</v>
      </c>
      <c r="Z126" s="32">
        <f t="shared" si="237"/>
        <v>418000</v>
      </c>
      <c r="AA126" s="32" t="str">
        <f t="shared" si="238"/>
        <v/>
      </c>
      <c r="AB126" s="32">
        <f t="shared" si="239"/>
        <v>9999</v>
      </c>
      <c r="AC126" s="34"/>
      <c r="AD126" s="32" t="str">
        <f t="shared" si="133"/>
        <v>FC</v>
      </c>
      <c r="AE126" s="32" t="str">
        <f>VLOOKUP(Z126,'ALL-Chart of Accounts'!$E:$F,2,0)</f>
        <v>Aftermarket Sales - Service (80SVCAFT)</v>
      </c>
      <c r="AF126" s="34"/>
      <c r="AG126" s="34"/>
      <c r="AH126" s="34"/>
      <c r="AI126" s="34"/>
      <c r="AJ126" s="34"/>
      <c r="AK126" s="34"/>
      <c r="AL126" s="32">
        <f t="shared" si="240"/>
        <v>418000</v>
      </c>
      <c r="AM126" s="32" t="str">
        <f t="shared" si="241"/>
        <v/>
      </c>
      <c r="AN126" s="32" t="str">
        <f t="shared" si="242"/>
        <v/>
      </c>
      <c r="AO126" s="34"/>
      <c r="AP126" s="32" t="str">
        <f t="shared" si="137"/>
        <v>FC</v>
      </c>
      <c r="AQ126" s="32" t="str">
        <f>VLOOKUP(AL126,'ALL-Chart of Accounts'!$E:$F,2,0)</f>
        <v>Aftermarket Sales - Service (80SVCAFT)</v>
      </c>
      <c r="AR126" s="34"/>
      <c r="AS126" s="3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4"/>
      <c r="BN126" s="34"/>
      <c r="BO126" s="34"/>
      <c r="BP126" s="34"/>
      <c r="BQ126" s="34"/>
      <c r="BR126" s="34"/>
      <c r="BS126" s="34"/>
      <c r="BT126" s="34"/>
      <c r="BU126" s="34"/>
      <c r="BV126" s="34"/>
      <c r="BW126" s="34"/>
      <c r="BX126" s="34"/>
      <c r="BY126" s="34"/>
      <c r="BZ126" s="34"/>
      <c r="CA126" s="34"/>
      <c r="CB126" s="32">
        <f t="shared" si="247"/>
        <v>518010</v>
      </c>
      <c r="CC126" s="32" t="str">
        <f t="shared" si="138"/>
        <v/>
      </c>
      <c r="CD126" s="34"/>
      <c r="CE126" s="34"/>
      <c r="CF126" s="32" t="str">
        <f t="shared" si="139"/>
        <v>FC</v>
      </c>
      <c r="CG126" s="32" t="str">
        <f>VLOOKUP(CB126,'ALL-Chart of Accounts'!$E:$F,2,0)</f>
        <v>AM COS - Service (83SVCAFT) - Material</v>
      </c>
      <c r="CH126" s="32">
        <f t="shared" si="243"/>
        <v>518020</v>
      </c>
      <c r="CI126" s="32" t="str">
        <f t="shared" si="141"/>
        <v/>
      </c>
      <c r="CJ126" s="34"/>
      <c r="CK126" s="34"/>
      <c r="CL126" s="32" t="str">
        <f t="shared" si="142"/>
        <v>FC</v>
      </c>
      <c r="CM126" s="32" t="str">
        <f>VLOOKUP(CH126,'ALL-Chart of Accounts'!$E:$F,2,0)</f>
        <v>AM COS - Service (83SVCAFT) - Labor</v>
      </c>
      <c r="CN126" s="32">
        <f t="shared" si="244"/>
        <v>518030</v>
      </c>
      <c r="CO126" s="32" t="str">
        <f t="shared" si="144"/>
        <v/>
      </c>
      <c r="CP126" s="34"/>
      <c r="CQ126" s="34"/>
      <c r="CR126" s="32" t="str">
        <f t="shared" si="145"/>
        <v>FC</v>
      </c>
      <c r="CS126" s="32" t="str">
        <f>VLOOKUP(CN126,'ALL-Chart of Accounts'!$E:$F,2,0)</f>
        <v>AM COS - Service (83SVCAFT) - Fixed OH</v>
      </c>
      <c r="CT126" s="32">
        <f t="shared" si="245"/>
        <v>518040</v>
      </c>
      <c r="CU126" s="32" t="str">
        <f t="shared" si="147"/>
        <v/>
      </c>
      <c r="CV126" s="34"/>
      <c r="CW126" s="34"/>
      <c r="CX126" s="32" t="str">
        <f t="shared" si="148"/>
        <v>FC</v>
      </c>
      <c r="CY126" s="32" t="str">
        <f>VLOOKUP(CT126,'ALL-Chart of Accounts'!$E:$F,2,0)</f>
        <v>AM COS - Service (83SVCAFT) - Var OH</v>
      </c>
      <c r="CZ126" s="32">
        <f t="shared" si="246"/>
        <v>518050</v>
      </c>
      <c r="DA126" s="32" t="str">
        <f t="shared" si="150"/>
        <v/>
      </c>
      <c r="DB126" s="34"/>
      <c r="DC126" s="34"/>
      <c r="DD126" s="32" t="str">
        <f t="shared" si="151"/>
        <v>FC</v>
      </c>
      <c r="DE126" s="32" t="str">
        <f>VLOOKUP(CZ126,'ALL-Chart of Accounts'!$E:$F,2,0)</f>
        <v>AM COS - Service (83SVCAFT) - Outside</v>
      </c>
      <c r="DF126" s="34"/>
      <c r="DG126" s="34"/>
      <c r="DH126" s="34"/>
      <c r="DI126" s="34"/>
      <c r="DJ126" s="34"/>
      <c r="DK126" s="34"/>
      <c r="DL126" s="34"/>
      <c r="DM126" s="34"/>
      <c r="DN126" s="34"/>
      <c r="DO126" s="34"/>
      <c r="DP126" s="34"/>
      <c r="DQ126" s="34"/>
      <c r="DR126" s="34"/>
      <c r="DS126" s="34"/>
      <c r="DT126" s="34"/>
      <c r="DU126" s="34"/>
      <c r="DV126" s="34"/>
      <c r="DW126" s="34"/>
      <c r="DX126" s="34"/>
      <c r="DY126" s="34"/>
      <c r="DZ126" s="34"/>
      <c r="EA126" s="34"/>
      <c r="EB126" s="34"/>
      <c r="EC126" s="34"/>
      <c r="ED126" s="34"/>
      <c r="EE126" s="34"/>
      <c r="EF126" s="34"/>
      <c r="EG126" s="34"/>
      <c r="EH126" s="34"/>
      <c r="EI126" s="34"/>
    </row>
    <row r="127" spans="3:139" x14ac:dyDescent="0.35">
      <c r="C127" s="47">
        <v>43475</v>
      </c>
      <c r="D127" s="46" t="s">
        <v>11994</v>
      </c>
      <c r="E127" s="22" t="str">
        <f t="shared" si="235"/>
        <v>Intercompany</v>
      </c>
      <c r="F127" s="34" t="s">
        <v>2548</v>
      </c>
      <c r="G127" s="34" t="str">
        <f>IF(E127="IC Alloc","IC Allocation"&amp;"-"&amp;MID(M127,FIND("-",M127,1)+2,99),VLOOKUP(L127,'ALL-Unit Code 4'!W:AA,4,0))&amp;IFERROR("-"&amp;IF(E127="Intercompany",VLOOKUP(MID(F127,3,1),Ref!F:G,2,0)&amp;"-"&amp;MID(M127,FIND("-",M127,1)+2,99),VLOOKUP(MID(F127,3,4),Ref!F:G,2,0)),"")</f>
        <v>Freezing &amp; Cooking-AM Service-Australia</v>
      </c>
      <c r="H127" s="32">
        <f t="shared" si="127"/>
        <v>124530</v>
      </c>
      <c r="I127" s="34"/>
      <c r="J127" s="34"/>
      <c r="K127" s="34"/>
      <c r="L127" s="32" t="str">
        <f>IFERROR(VLOOKUP(LEFT($F127,2),'ALL-Unit Code 4'!$W:$W,1,0),IFERROR(VLOOKUP(VALUE(RIGHT(H127,3)),Ref!I:J,2,0),VLOOKUP($D$1,Sites!$A:$B,2,0)))</f>
        <v>FC</v>
      </c>
      <c r="M127" s="32" t="str">
        <f>VLOOKUP(H127,'ALL-Chart of Accounts'!$E:$F,2,0)</f>
        <v>IC AR - Australia</v>
      </c>
      <c r="N127" s="34"/>
      <c r="O127" s="34"/>
      <c r="P127" s="34"/>
      <c r="Q127" s="34"/>
      <c r="R127" s="34"/>
      <c r="S127" s="34"/>
      <c r="T127" s="37">
        <v>418000</v>
      </c>
      <c r="U127" s="32" t="str">
        <f t="shared" si="236"/>
        <v/>
      </c>
      <c r="V127" s="34"/>
      <c r="W127" s="34"/>
      <c r="X127" s="32" t="str">
        <f t="shared" si="129"/>
        <v>FC</v>
      </c>
      <c r="Y127" s="32" t="str">
        <f>VLOOKUP(T127,'ALL-Chart of Accounts'!$E:$F,2,0)</f>
        <v>Aftermarket Sales - Service (80SVCAFT)</v>
      </c>
      <c r="Z127" s="32">
        <f t="shared" si="237"/>
        <v>418000</v>
      </c>
      <c r="AA127" s="32" t="str">
        <f t="shared" si="238"/>
        <v/>
      </c>
      <c r="AB127" s="32">
        <f t="shared" si="239"/>
        <v>9999</v>
      </c>
      <c r="AC127" s="34"/>
      <c r="AD127" s="32" t="str">
        <f t="shared" si="133"/>
        <v>FC</v>
      </c>
      <c r="AE127" s="32" t="str">
        <f>VLOOKUP(Z127,'ALL-Chart of Accounts'!$E:$F,2,0)</f>
        <v>Aftermarket Sales - Service (80SVCAFT)</v>
      </c>
      <c r="AF127" s="34"/>
      <c r="AG127" s="34"/>
      <c r="AH127" s="34"/>
      <c r="AI127" s="34"/>
      <c r="AJ127" s="34"/>
      <c r="AK127" s="34"/>
      <c r="AL127" s="32">
        <f t="shared" si="240"/>
        <v>418000</v>
      </c>
      <c r="AM127" s="32" t="str">
        <f t="shared" si="241"/>
        <v/>
      </c>
      <c r="AN127" s="32" t="str">
        <f t="shared" si="242"/>
        <v/>
      </c>
      <c r="AO127" s="34"/>
      <c r="AP127" s="32" t="str">
        <f t="shared" si="137"/>
        <v>FC</v>
      </c>
      <c r="AQ127" s="32" t="str">
        <f>VLOOKUP(AL127,'ALL-Chart of Accounts'!$E:$F,2,0)</f>
        <v>Aftermarket Sales - Service (80SVCAFT)</v>
      </c>
      <c r="AR127" s="34"/>
      <c r="AS127" s="3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  <c r="BF127" s="34"/>
      <c r="BG127" s="34"/>
      <c r="BH127" s="34"/>
      <c r="BI127" s="34"/>
      <c r="BJ127" s="34"/>
      <c r="BK127" s="34"/>
      <c r="BL127" s="34"/>
      <c r="BM127" s="34"/>
      <c r="BN127" s="34"/>
      <c r="BO127" s="34"/>
      <c r="BP127" s="34"/>
      <c r="BQ127" s="34"/>
      <c r="BR127" s="34"/>
      <c r="BS127" s="34"/>
      <c r="BT127" s="34"/>
      <c r="BU127" s="34"/>
      <c r="BV127" s="34"/>
      <c r="BW127" s="34"/>
      <c r="BX127" s="34"/>
      <c r="BY127" s="34"/>
      <c r="BZ127" s="34"/>
      <c r="CA127" s="34"/>
      <c r="CB127" s="32">
        <f t="shared" si="247"/>
        <v>518010</v>
      </c>
      <c r="CC127" s="32" t="str">
        <f t="shared" si="138"/>
        <v/>
      </c>
      <c r="CD127" s="34"/>
      <c r="CE127" s="34"/>
      <c r="CF127" s="32" t="str">
        <f t="shared" si="139"/>
        <v>FC</v>
      </c>
      <c r="CG127" s="32" t="str">
        <f>VLOOKUP(CB127,'ALL-Chart of Accounts'!$E:$F,2,0)</f>
        <v>AM COS - Service (83SVCAFT) - Material</v>
      </c>
      <c r="CH127" s="32">
        <f t="shared" si="243"/>
        <v>518020</v>
      </c>
      <c r="CI127" s="32" t="str">
        <f t="shared" si="141"/>
        <v/>
      </c>
      <c r="CJ127" s="34"/>
      <c r="CK127" s="34"/>
      <c r="CL127" s="32" t="str">
        <f t="shared" si="142"/>
        <v>FC</v>
      </c>
      <c r="CM127" s="32" t="str">
        <f>VLOOKUP(CH127,'ALL-Chart of Accounts'!$E:$F,2,0)</f>
        <v>AM COS - Service (83SVCAFT) - Labor</v>
      </c>
      <c r="CN127" s="32">
        <f t="shared" si="244"/>
        <v>518030</v>
      </c>
      <c r="CO127" s="32" t="str">
        <f t="shared" si="144"/>
        <v/>
      </c>
      <c r="CP127" s="34"/>
      <c r="CQ127" s="34"/>
      <c r="CR127" s="32" t="str">
        <f t="shared" si="145"/>
        <v>FC</v>
      </c>
      <c r="CS127" s="32" t="str">
        <f>VLOOKUP(CN127,'ALL-Chart of Accounts'!$E:$F,2,0)</f>
        <v>AM COS - Service (83SVCAFT) - Fixed OH</v>
      </c>
      <c r="CT127" s="32">
        <f t="shared" si="245"/>
        <v>518040</v>
      </c>
      <c r="CU127" s="32" t="str">
        <f t="shared" si="147"/>
        <v/>
      </c>
      <c r="CV127" s="34"/>
      <c r="CW127" s="34"/>
      <c r="CX127" s="32" t="str">
        <f t="shared" si="148"/>
        <v>FC</v>
      </c>
      <c r="CY127" s="32" t="str">
        <f>VLOOKUP(CT127,'ALL-Chart of Accounts'!$E:$F,2,0)</f>
        <v>AM COS - Service (83SVCAFT) - Var OH</v>
      </c>
      <c r="CZ127" s="32">
        <f t="shared" si="246"/>
        <v>518050</v>
      </c>
      <c r="DA127" s="32" t="str">
        <f t="shared" si="150"/>
        <v/>
      </c>
      <c r="DB127" s="34"/>
      <c r="DC127" s="34"/>
      <c r="DD127" s="32" t="str">
        <f t="shared" si="151"/>
        <v>FC</v>
      </c>
      <c r="DE127" s="32" t="str">
        <f>VLOOKUP(CZ127,'ALL-Chart of Accounts'!$E:$F,2,0)</f>
        <v>AM COS - Service (83SVCAFT) - Outside</v>
      </c>
      <c r="DF127" s="34"/>
      <c r="DG127" s="34"/>
      <c r="DH127" s="34"/>
      <c r="DI127" s="34"/>
      <c r="DJ127" s="34"/>
      <c r="DK127" s="34"/>
      <c r="DL127" s="34"/>
      <c r="DM127" s="34"/>
      <c r="DN127" s="34"/>
      <c r="DO127" s="34"/>
      <c r="DP127" s="34"/>
      <c r="DQ127" s="34"/>
      <c r="DR127" s="34"/>
      <c r="DS127" s="34"/>
      <c r="DT127" s="34"/>
      <c r="DU127" s="34"/>
      <c r="DV127" s="34"/>
      <c r="DW127" s="34"/>
      <c r="DX127" s="34"/>
      <c r="DY127" s="34"/>
      <c r="DZ127" s="34"/>
      <c r="EA127" s="34"/>
      <c r="EB127" s="34"/>
      <c r="EC127" s="34"/>
      <c r="ED127" s="34"/>
      <c r="EE127" s="34"/>
      <c r="EF127" s="34"/>
      <c r="EG127" s="34"/>
      <c r="EH127" s="34"/>
      <c r="EI127" s="34"/>
    </row>
    <row r="128" spans="3:139" x14ac:dyDescent="0.35">
      <c r="C128" s="47">
        <v>43475</v>
      </c>
      <c r="D128" s="46" t="s">
        <v>11994</v>
      </c>
      <c r="E128" s="22" t="str">
        <f t="shared" si="235"/>
        <v>Intercompany</v>
      </c>
      <c r="F128" s="34" t="s">
        <v>2549</v>
      </c>
      <c r="G128" s="34" t="str">
        <f>IF(E128="IC Alloc","IC Allocation"&amp;"-"&amp;MID(M128,FIND("-",M128,1)+2,99),VLOOKUP(L128,'ALL-Unit Code 4'!W:AA,4,0))&amp;IFERROR("-"&amp;IF(E128="Intercompany",VLOOKUP(MID(F128,3,1),Ref!F:G,2,0)&amp;"-"&amp;MID(M128,FIND("-",M128,1)+2,99),VLOOKUP(MID(F128,3,4),Ref!F:G,2,0)),"")</f>
        <v>Freezing &amp; Cooking-AM Service-New Zealand</v>
      </c>
      <c r="H128" s="32">
        <f t="shared" si="127"/>
        <v>124535</v>
      </c>
      <c r="I128" s="34"/>
      <c r="J128" s="34"/>
      <c r="K128" s="34"/>
      <c r="L128" s="32" t="str">
        <f>IFERROR(VLOOKUP(LEFT($F128,2),'ALL-Unit Code 4'!$W:$W,1,0),IFERROR(VLOOKUP(VALUE(RIGHT(H128,3)),Ref!I:J,2,0),VLOOKUP($D$1,Sites!$A:$B,2,0)))</f>
        <v>FC</v>
      </c>
      <c r="M128" s="32" t="str">
        <f>VLOOKUP(H128,'ALL-Chart of Accounts'!$E:$F,2,0)</f>
        <v>IC AR - New Zealand</v>
      </c>
      <c r="N128" s="34"/>
      <c r="O128" s="34"/>
      <c r="P128" s="34"/>
      <c r="Q128" s="34"/>
      <c r="R128" s="34"/>
      <c r="S128" s="34"/>
      <c r="T128" s="37">
        <v>418000</v>
      </c>
      <c r="U128" s="32" t="str">
        <f t="shared" si="236"/>
        <v/>
      </c>
      <c r="V128" s="34"/>
      <c r="W128" s="34"/>
      <c r="X128" s="32" t="str">
        <f t="shared" si="129"/>
        <v>FC</v>
      </c>
      <c r="Y128" s="32" t="str">
        <f>VLOOKUP(T128,'ALL-Chart of Accounts'!$E:$F,2,0)</f>
        <v>Aftermarket Sales - Service (80SVCAFT)</v>
      </c>
      <c r="Z128" s="32">
        <f t="shared" si="237"/>
        <v>418000</v>
      </c>
      <c r="AA128" s="32" t="str">
        <f t="shared" si="238"/>
        <v/>
      </c>
      <c r="AB128" s="32">
        <f t="shared" si="239"/>
        <v>9999</v>
      </c>
      <c r="AC128" s="34"/>
      <c r="AD128" s="32" t="str">
        <f t="shared" si="133"/>
        <v>FC</v>
      </c>
      <c r="AE128" s="32" t="str">
        <f>VLOOKUP(Z128,'ALL-Chart of Accounts'!$E:$F,2,0)</f>
        <v>Aftermarket Sales - Service (80SVCAFT)</v>
      </c>
      <c r="AF128" s="34"/>
      <c r="AG128" s="34"/>
      <c r="AH128" s="34"/>
      <c r="AI128" s="34"/>
      <c r="AJ128" s="34"/>
      <c r="AK128" s="34"/>
      <c r="AL128" s="32">
        <f t="shared" si="240"/>
        <v>418000</v>
      </c>
      <c r="AM128" s="32" t="str">
        <f t="shared" si="241"/>
        <v/>
      </c>
      <c r="AN128" s="32" t="str">
        <f t="shared" si="242"/>
        <v/>
      </c>
      <c r="AO128" s="34"/>
      <c r="AP128" s="32" t="str">
        <f t="shared" si="137"/>
        <v>FC</v>
      </c>
      <c r="AQ128" s="32" t="str">
        <f>VLOOKUP(AL128,'ALL-Chart of Accounts'!$E:$F,2,0)</f>
        <v>Aftermarket Sales - Service (80SVCAFT)</v>
      </c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  <c r="BF128" s="34"/>
      <c r="BG128" s="34"/>
      <c r="BH128" s="34"/>
      <c r="BI128" s="34"/>
      <c r="BJ128" s="34"/>
      <c r="BK128" s="34"/>
      <c r="BL128" s="34"/>
      <c r="BM128" s="34"/>
      <c r="BN128" s="34"/>
      <c r="BO128" s="34"/>
      <c r="BP128" s="34"/>
      <c r="BQ128" s="34"/>
      <c r="BR128" s="34"/>
      <c r="BS128" s="34"/>
      <c r="BT128" s="34"/>
      <c r="BU128" s="34"/>
      <c r="BV128" s="34"/>
      <c r="BW128" s="34"/>
      <c r="BX128" s="34"/>
      <c r="BY128" s="34"/>
      <c r="BZ128" s="34"/>
      <c r="CA128" s="34"/>
      <c r="CB128" s="32">
        <f t="shared" si="247"/>
        <v>518010</v>
      </c>
      <c r="CC128" s="32" t="str">
        <f t="shared" si="138"/>
        <v/>
      </c>
      <c r="CD128" s="34"/>
      <c r="CE128" s="34"/>
      <c r="CF128" s="32" t="str">
        <f t="shared" si="139"/>
        <v>FC</v>
      </c>
      <c r="CG128" s="32" t="str">
        <f>VLOOKUP(CB128,'ALL-Chart of Accounts'!$E:$F,2,0)</f>
        <v>AM COS - Service (83SVCAFT) - Material</v>
      </c>
      <c r="CH128" s="32">
        <f t="shared" si="243"/>
        <v>518020</v>
      </c>
      <c r="CI128" s="32" t="str">
        <f t="shared" si="141"/>
        <v/>
      </c>
      <c r="CJ128" s="34"/>
      <c r="CK128" s="34"/>
      <c r="CL128" s="32" t="str">
        <f t="shared" si="142"/>
        <v>FC</v>
      </c>
      <c r="CM128" s="32" t="str">
        <f>VLOOKUP(CH128,'ALL-Chart of Accounts'!$E:$F,2,0)</f>
        <v>AM COS - Service (83SVCAFT) - Labor</v>
      </c>
      <c r="CN128" s="32">
        <f t="shared" si="244"/>
        <v>518030</v>
      </c>
      <c r="CO128" s="32" t="str">
        <f t="shared" si="144"/>
        <v/>
      </c>
      <c r="CP128" s="34"/>
      <c r="CQ128" s="34"/>
      <c r="CR128" s="32" t="str">
        <f t="shared" si="145"/>
        <v>FC</v>
      </c>
      <c r="CS128" s="32" t="str">
        <f>VLOOKUP(CN128,'ALL-Chart of Accounts'!$E:$F,2,0)</f>
        <v>AM COS - Service (83SVCAFT) - Fixed OH</v>
      </c>
      <c r="CT128" s="32">
        <f t="shared" si="245"/>
        <v>518040</v>
      </c>
      <c r="CU128" s="32" t="str">
        <f t="shared" si="147"/>
        <v/>
      </c>
      <c r="CV128" s="34"/>
      <c r="CW128" s="34"/>
      <c r="CX128" s="32" t="str">
        <f t="shared" si="148"/>
        <v>FC</v>
      </c>
      <c r="CY128" s="32" t="str">
        <f>VLOOKUP(CT128,'ALL-Chart of Accounts'!$E:$F,2,0)</f>
        <v>AM COS - Service (83SVCAFT) - Var OH</v>
      </c>
      <c r="CZ128" s="32">
        <f t="shared" si="246"/>
        <v>518050</v>
      </c>
      <c r="DA128" s="32" t="str">
        <f t="shared" si="150"/>
        <v/>
      </c>
      <c r="DB128" s="34"/>
      <c r="DC128" s="34"/>
      <c r="DD128" s="32" t="str">
        <f t="shared" si="151"/>
        <v>FC</v>
      </c>
      <c r="DE128" s="32" t="str">
        <f>VLOOKUP(CZ128,'ALL-Chart of Accounts'!$E:$F,2,0)</f>
        <v>AM COS - Service (83SVCAFT) - Outside</v>
      </c>
      <c r="DF128" s="34"/>
      <c r="DG128" s="34"/>
      <c r="DH128" s="34"/>
      <c r="DI128" s="34"/>
      <c r="DJ128" s="34"/>
      <c r="DK128" s="34"/>
      <c r="DL128" s="34"/>
      <c r="DM128" s="34"/>
      <c r="DN128" s="34"/>
      <c r="DO128" s="34"/>
      <c r="DP128" s="34"/>
      <c r="DQ128" s="34"/>
      <c r="DR128" s="34"/>
      <c r="DS128" s="34"/>
      <c r="DT128" s="34"/>
      <c r="DU128" s="34"/>
      <c r="DV128" s="34"/>
      <c r="DW128" s="34"/>
      <c r="DX128" s="34"/>
      <c r="DY128" s="34"/>
      <c r="DZ128" s="34"/>
      <c r="EA128" s="34"/>
      <c r="EB128" s="34"/>
      <c r="EC128" s="34"/>
      <c r="ED128" s="34"/>
      <c r="EE128" s="34"/>
      <c r="EF128" s="34"/>
      <c r="EG128" s="34"/>
      <c r="EH128" s="34"/>
      <c r="EI128" s="34"/>
    </row>
    <row r="129" spans="3:139" x14ac:dyDescent="0.35">
      <c r="C129" s="47">
        <v>43475</v>
      </c>
      <c r="D129" s="46" t="s">
        <v>11994</v>
      </c>
      <c r="E129" s="22" t="str">
        <f t="shared" si="235"/>
        <v>Intercompany</v>
      </c>
      <c r="F129" s="34" t="s">
        <v>2551</v>
      </c>
      <c r="G129" s="34" t="str">
        <f>IF(E129="IC Alloc","IC Allocation"&amp;"-"&amp;MID(M129,FIND("-",M129,1)+2,99),VLOOKUP(L129,'ALL-Unit Code 4'!W:AA,4,0))&amp;IFERROR("-"&amp;IF(E129="Intercompany",VLOOKUP(MID(F129,3,1),Ref!F:G,2,0)&amp;"-"&amp;MID(M129,FIND("-",M129,1)+2,99),VLOOKUP(MID(F129,3,4),Ref!F:G,2,0)),"")</f>
        <v>Freezing &amp; Cooking-AM Service-Shanghai</v>
      </c>
      <c r="H129" s="32">
        <f t="shared" si="127"/>
        <v>124540</v>
      </c>
      <c r="I129" s="34"/>
      <c r="J129" s="34"/>
      <c r="K129" s="34"/>
      <c r="L129" s="32" t="str">
        <f>IFERROR(VLOOKUP(LEFT($F129,2),'ALL-Unit Code 4'!$W:$W,1,0),IFERROR(VLOOKUP(VALUE(RIGHT(H129,3)),Ref!I:J,2,0),VLOOKUP($D$1,Sites!$A:$B,2,0)))</f>
        <v>FC</v>
      </c>
      <c r="M129" s="32" t="str">
        <f>VLOOKUP(H129,'ALL-Chart of Accounts'!$E:$F,2,0)</f>
        <v>IC AR - Shanghai</v>
      </c>
      <c r="N129" s="34"/>
      <c r="O129" s="34"/>
      <c r="P129" s="34"/>
      <c r="Q129" s="34"/>
      <c r="R129" s="34"/>
      <c r="S129" s="34"/>
      <c r="T129" s="37">
        <v>418000</v>
      </c>
      <c r="U129" s="32" t="str">
        <f t="shared" si="236"/>
        <v/>
      </c>
      <c r="V129" s="34"/>
      <c r="W129" s="34"/>
      <c r="X129" s="32" t="str">
        <f t="shared" si="129"/>
        <v>FC</v>
      </c>
      <c r="Y129" s="32" t="str">
        <f>VLOOKUP(T129,'ALL-Chart of Accounts'!$E:$F,2,0)</f>
        <v>Aftermarket Sales - Service (80SVCAFT)</v>
      </c>
      <c r="Z129" s="32">
        <f t="shared" si="237"/>
        <v>418000</v>
      </c>
      <c r="AA129" s="32" t="str">
        <f t="shared" si="238"/>
        <v/>
      </c>
      <c r="AB129" s="32">
        <f t="shared" si="239"/>
        <v>9999</v>
      </c>
      <c r="AC129" s="34"/>
      <c r="AD129" s="32" t="str">
        <f t="shared" si="133"/>
        <v>FC</v>
      </c>
      <c r="AE129" s="32" t="str">
        <f>VLOOKUP(Z129,'ALL-Chart of Accounts'!$E:$F,2,0)</f>
        <v>Aftermarket Sales - Service (80SVCAFT)</v>
      </c>
      <c r="AF129" s="34"/>
      <c r="AG129" s="34"/>
      <c r="AH129" s="34"/>
      <c r="AI129" s="34"/>
      <c r="AJ129" s="34"/>
      <c r="AK129" s="34"/>
      <c r="AL129" s="32">
        <f t="shared" si="240"/>
        <v>418000</v>
      </c>
      <c r="AM129" s="32" t="str">
        <f t="shared" si="241"/>
        <v/>
      </c>
      <c r="AN129" s="32" t="str">
        <f t="shared" si="242"/>
        <v/>
      </c>
      <c r="AO129" s="34"/>
      <c r="AP129" s="32" t="str">
        <f t="shared" si="137"/>
        <v>FC</v>
      </c>
      <c r="AQ129" s="32" t="str">
        <f>VLOOKUP(AL129,'ALL-Chart of Accounts'!$E:$F,2,0)</f>
        <v>Aftermarket Sales - Service (80SVCAFT)</v>
      </c>
      <c r="AR129" s="34"/>
      <c r="AS129" s="3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  <c r="BF129" s="34"/>
      <c r="BG129" s="34"/>
      <c r="BH129" s="34"/>
      <c r="BI129" s="34"/>
      <c r="BJ129" s="34"/>
      <c r="BK129" s="34"/>
      <c r="BL129" s="34"/>
      <c r="BM129" s="34"/>
      <c r="BN129" s="34"/>
      <c r="BO129" s="34"/>
      <c r="BP129" s="34"/>
      <c r="BQ129" s="34"/>
      <c r="BR129" s="34"/>
      <c r="BS129" s="34"/>
      <c r="BT129" s="34"/>
      <c r="BU129" s="34"/>
      <c r="BV129" s="34"/>
      <c r="BW129" s="34"/>
      <c r="BX129" s="34"/>
      <c r="BY129" s="34"/>
      <c r="BZ129" s="34"/>
      <c r="CA129" s="34"/>
      <c r="CB129" s="32">
        <f t="shared" si="247"/>
        <v>518010</v>
      </c>
      <c r="CC129" s="32" t="str">
        <f t="shared" si="138"/>
        <v/>
      </c>
      <c r="CD129" s="34"/>
      <c r="CE129" s="34"/>
      <c r="CF129" s="32" t="str">
        <f t="shared" si="139"/>
        <v>FC</v>
      </c>
      <c r="CG129" s="32" t="str">
        <f>VLOOKUP(CB129,'ALL-Chart of Accounts'!$E:$F,2,0)</f>
        <v>AM COS - Service (83SVCAFT) - Material</v>
      </c>
      <c r="CH129" s="32">
        <f t="shared" si="243"/>
        <v>518020</v>
      </c>
      <c r="CI129" s="32" t="str">
        <f t="shared" si="141"/>
        <v/>
      </c>
      <c r="CJ129" s="34"/>
      <c r="CK129" s="34"/>
      <c r="CL129" s="32" t="str">
        <f t="shared" si="142"/>
        <v>FC</v>
      </c>
      <c r="CM129" s="32" t="str">
        <f>VLOOKUP(CH129,'ALL-Chart of Accounts'!$E:$F,2,0)</f>
        <v>AM COS - Service (83SVCAFT) - Labor</v>
      </c>
      <c r="CN129" s="32">
        <f t="shared" si="244"/>
        <v>518030</v>
      </c>
      <c r="CO129" s="32" t="str">
        <f t="shared" si="144"/>
        <v/>
      </c>
      <c r="CP129" s="34"/>
      <c r="CQ129" s="34"/>
      <c r="CR129" s="32" t="str">
        <f t="shared" si="145"/>
        <v>FC</v>
      </c>
      <c r="CS129" s="32" t="str">
        <f>VLOOKUP(CN129,'ALL-Chart of Accounts'!$E:$F,2,0)</f>
        <v>AM COS - Service (83SVCAFT) - Fixed OH</v>
      </c>
      <c r="CT129" s="32">
        <f t="shared" si="245"/>
        <v>518040</v>
      </c>
      <c r="CU129" s="32" t="str">
        <f t="shared" si="147"/>
        <v/>
      </c>
      <c r="CV129" s="34"/>
      <c r="CW129" s="34"/>
      <c r="CX129" s="32" t="str">
        <f t="shared" si="148"/>
        <v>FC</v>
      </c>
      <c r="CY129" s="32" t="str">
        <f>VLOOKUP(CT129,'ALL-Chart of Accounts'!$E:$F,2,0)</f>
        <v>AM COS - Service (83SVCAFT) - Var OH</v>
      </c>
      <c r="CZ129" s="32">
        <f t="shared" si="246"/>
        <v>518050</v>
      </c>
      <c r="DA129" s="32" t="str">
        <f t="shared" si="150"/>
        <v/>
      </c>
      <c r="DB129" s="34"/>
      <c r="DC129" s="34"/>
      <c r="DD129" s="32" t="str">
        <f t="shared" si="151"/>
        <v>FC</v>
      </c>
      <c r="DE129" s="32" t="str">
        <f>VLOOKUP(CZ129,'ALL-Chart of Accounts'!$E:$F,2,0)</f>
        <v>AM COS - Service (83SVCAFT) - Outside</v>
      </c>
      <c r="DF129" s="34"/>
      <c r="DG129" s="34"/>
      <c r="DH129" s="34"/>
      <c r="DI129" s="34"/>
      <c r="DJ129" s="34"/>
      <c r="DK129" s="34"/>
      <c r="DL129" s="34"/>
      <c r="DM129" s="34"/>
      <c r="DN129" s="34"/>
      <c r="DO129" s="34"/>
      <c r="DP129" s="34"/>
      <c r="DQ129" s="34"/>
      <c r="DR129" s="34"/>
      <c r="DS129" s="34"/>
      <c r="DT129" s="34"/>
      <c r="DU129" s="34"/>
      <c r="DV129" s="34"/>
      <c r="DW129" s="34"/>
      <c r="DX129" s="34"/>
      <c r="DY129" s="34"/>
      <c r="DZ129" s="34"/>
      <c r="EA129" s="34"/>
      <c r="EB129" s="34"/>
      <c r="EC129" s="34"/>
      <c r="ED129" s="34"/>
      <c r="EE129" s="34"/>
      <c r="EF129" s="34"/>
      <c r="EG129" s="34"/>
      <c r="EH129" s="34"/>
      <c r="EI129" s="34"/>
    </row>
    <row r="130" spans="3:139" x14ac:dyDescent="0.35">
      <c r="C130" s="47">
        <v>43475</v>
      </c>
      <c r="D130" s="46" t="s">
        <v>11994</v>
      </c>
      <c r="E130" s="22" t="str">
        <f t="shared" si="235"/>
        <v>Intercompany</v>
      </c>
      <c r="F130" s="34" t="s">
        <v>12056</v>
      </c>
      <c r="G130" s="34" t="str">
        <f>IF(E130="IC Alloc","IC Allocation"&amp;"-"&amp;MID(M130,FIND("-",M130,1)+2,99),VLOOKUP(L130,'ALL-Unit Code 4'!W:AA,4,0))&amp;IFERROR("-"&amp;IF(E130="Intercompany",VLOOKUP(MID(F130,3,1),Ref!F:G,2,0)&amp;"-"&amp;MID(M130,FIND("-",M130,1)+2,99),VLOOKUP(MID(F130,3,4),Ref!F:G,2,0)),"")</f>
        <v>Fillers &amp; Closers-AM Service-Belgium</v>
      </c>
      <c r="H130" s="32">
        <f t="shared" si="127"/>
        <v>124415</v>
      </c>
      <c r="I130" s="34"/>
      <c r="J130" s="34"/>
      <c r="K130" s="34"/>
      <c r="L130" s="32" t="str">
        <f>IFERROR(VLOOKUP(LEFT($F130,2),'ALL-Unit Code 4'!$W:$W,1,0),IFERROR(VLOOKUP(VALUE(RIGHT(H130,3)),Ref!I:J,2,0),VLOOKUP($D$1,Sites!$A:$B,2,0)))</f>
        <v>FS</v>
      </c>
      <c r="M130" s="32" t="str">
        <f>VLOOKUP(H130,'ALL-Chart of Accounts'!$E:$F,2,0)</f>
        <v>IC AR - Belgium</v>
      </c>
      <c r="N130" s="34"/>
      <c r="O130" s="34"/>
      <c r="P130" s="34"/>
      <c r="Q130" s="34"/>
      <c r="R130" s="34"/>
      <c r="S130" s="34"/>
      <c r="T130" s="37">
        <v>418000</v>
      </c>
      <c r="U130" s="32" t="str">
        <f t="shared" si="236"/>
        <v/>
      </c>
      <c r="V130" s="34"/>
      <c r="W130" s="34"/>
      <c r="X130" s="32" t="str">
        <f t="shared" si="129"/>
        <v>FS</v>
      </c>
      <c r="Y130" s="32" t="str">
        <f>VLOOKUP(T130,'ALL-Chart of Accounts'!$E:$F,2,0)</f>
        <v>Aftermarket Sales - Service (80SVCAFT)</v>
      </c>
      <c r="Z130" s="32">
        <f t="shared" si="237"/>
        <v>418000</v>
      </c>
      <c r="AA130" s="32" t="str">
        <f t="shared" si="238"/>
        <v/>
      </c>
      <c r="AB130" s="32">
        <f t="shared" si="239"/>
        <v>9999</v>
      </c>
      <c r="AC130" s="34"/>
      <c r="AD130" s="32" t="str">
        <f t="shared" si="133"/>
        <v>FS</v>
      </c>
      <c r="AE130" s="32" t="str">
        <f>VLOOKUP(Z130,'ALL-Chart of Accounts'!$E:$F,2,0)</f>
        <v>Aftermarket Sales - Service (80SVCAFT)</v>
      </c>
      <c r="AF130" s="34"/>
      <c r="AG130" s="34"/>
      <c r="AH130" s="34"/>
      <c r="AI130" s="34"/>
      <c r="AJ130" s="34"/>
      <c r="AK130" s="34"/>
      <c r="AL130" s="32">
        <f t="shared" si="240"/>
        <v>418000</v>
      </c>
      <c r="AM130" s="32" t="str">
        <f t="shared" si="241"/>
        <v/>
      </c>
      <c r="AN130" s="32" t="str">
        <f t="shared" si="242"/>
        <v/>
      </c>
      <c r="AO130" s="34"/>
      <c r="AP130" s="32" t="str">
        <f t="shared" si="137"/>
        <v>FS</v>
      </c>
      <c r="AQ130" s="32" t="str">
        <f>VLOOKUP(AL130,'ALL-Chart of Accounts'!$E:$F,2,0)</f>
        <v>Aftermarket Sales - Service (80SVCAFT)</v>
      </c>
      <c r="AR130" s="34"/>
      <c r="AS130" s="3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  <c r="BF130" s="34"/>
      <c r="BG130" s="34"/>
      <c r="BH130" s="34"/>
      <c r="BI130" s="34"/>
      <c r="BJ130" s="34"/>
      <c r="BK130" s="34"/>
      <c r="BL130" s="34"/>
      <c r="BM130" s="34"/>
      <c r="BN130" s="34"/>
      <c r="BO130" s="34"/>
      <c r="BP130" s="34"/>
      <c r="BQ130" s="34"/>
      <c r="BR130" s="34"/>
      <c r="BS130" s="34"/>
      <c r="BT130" s="34"/>
      <c r="BU130" s="34"/>
      <c r="BV130" s="34"/>
      <c r="BW130" s="34"/>
      <c r="BX130" s="34"/>
      <c r="BY130" s="34"/>
      <c r="BZ130" s="34"/>
      <c r="CA130" s="34"/>
      <c r="CB130" s="32">
        <f t="shared" si="247"/>
        <v>518010</v>
      </c>
      <c r="CC130" s="32" t="str">
        <f t="shared" si="138"/>
        <v/>
      </c>
      <c r="CD130" s="34"/>
      <c r="CE130" s="34"/>
      <c r="CF130" s="32" t="str">
        <f t="shared" si="139"/>
        <v>FS</v>
      </c>
      <c r="CG130" s="32" t="str">
        <f>VLOOKUP(CB130,'ALL-Chart of Accounts'!$E:$F,2,0)</f>
        <v>AM COS - Service (83SVCAFT) - Material</v>
      </c>
      <c r="CH130" s="32">
        <f t="shared" si="243"/>
        <v>518020</v>
      </c>
      <c r="CI130" s="32" t="str">
        <f t="shared" si="141"/>
        <v/>
      </c>
      <c r="CJ130" s="34"/>
      <c r="CK130" s="34"/>
      <c r="CL130" s="32" t="str">
        <f t="shared" si="142"/>
        <v>FS</v>
      </c>
      <c r="CM130" s="32" t="str">
        <f>VLOOKUP(CH130,'ALL-Chart of Accounts'!$E:$F,2,0)</f>
        <v>AM COS - Service (83SVCAFT) - Labor</v>
      </c>
      <c r="CN130" s="32">
        <f t="shared" si="244"/>
        <v>518030</v>
      </c>
      <c r="CO130" s="32" t="str">
        <f t="shared" si="144"/>
        <v/>
      </c>
      <c r="CP130" s="34"/>
      <c r="CQ130" s="34"/>
      <c r="CR130" s="32" t="str">
        <f t="shared" si="145"/>
        <v>FS</v>
      </c>
      <c r="CS130" s="32" t="str">
        <f>VLOOKUP(CN130,'ALL-Chart of Accounts'!$E:$F,2,0)</f>
        <v>AM COS - Service (83SVCAFT) - Fixed OH</v>
      </c>
      <c r="CT130" s="32">
        <f t="shared" si="245"/>
        <v>518040</v>
      </c>
      <c r="CU130" s="32" t="str">
        <f t="shared" si="147"/>
        <v/>
      </c>
      <c r="CV130" s="34"/>
      <c r="CW130" s="34"/>
      <c r="CX130" s="32" t="str">
        <f t="shared" si="148"/>
        <v>FS</v>
      </c>
      <c r="CY130" s="32" t="str">
        <f>VLOOKUP(CT130,'ALL-Chart of Accounts'!$E:$F,2,0)</f>
        <v>AM COS - Service (83SVCAFT) - Var OH</v>
      </c>
      <c r="CZ130" s="32">
        <f t="shared" si="246"/>
        <v>518050</v>
      </c>
      <c r="DA130" s="32" t="str">
        <f t="shared" si="150"/>
        <v/>
      </c>
      <c r="DB130" s="34"/>
      <c r="DC130" s="34"/>
      <c r="DD130" s="32" t="str">
        <f t="shared" si="151"/>
        <v>FS</v>
      </c>
      <c r="DE130" s="32" t="str">
        <f>VLOOKUP(CZ130,'ALL-Chart of Accounts'!$E:$F,2,0)</f>
        <v>AM COS - Service (83SVCAFT) - Outside</v>
      </c>
      <c r="DF130" s="34"/>
      <c r="DG130" s="34"/>
      <c r="DH130" s="34"/>
      <c r="DI130" s="34"/>
      <c r="DJ130" s="34"/>
      <c r="DK130" s="34"/>
      <c r="DL130" s="34"/>
      <c r="DM130" s="34"/>
      <c r="DN130" s="34"/>
      <c r="DO130" s="34"/>
      <c r="DP130" s="34"/>
      <c r="DQ130" s="34"/>
      <c r="DR130" s="34"/>
      <c r="DS130" s="34"/>
      <c r="DT130" s="34"/>
      <c r="DU130" s="34"/>
      <c r="DV130" s="34"/>
      <c r="DW130" s="34"/>
      <c r="DX130" s="34"/>
      <c r="DY130" s="34"/>
      <c r="DZ130" s="34"/>
      <c r="EA130" s="34"/>
      <c r="EB130" s="34"/>
      <c r="EC130" s="34"/>
      <c r="ED130" s="34"/>
      <c r="EE130" s="34"/>
      <c r="EF130" s="34"/>
      <c r="EG130" s="34"/>
      <c r="EH130" s="34"/>
      <c r="EI130" s="34"/>
    </row>
    <row r="131" spans="3:139" x14ac:dyDescent="0.35">
      <c r="C131" s="47">
        <v>43475</v>
      </c>
      <c r="D131" s="46" t="s">
        <v>11994</v>
      </c>
      <c r="E131" s="22" t="str">
        <f t="shared" si="235"/>
        <v>Intercompany</v>
      </c>
      <c r="F131" s="34" t="s">
        <v>12057</v>
      </c>
      <c r="G131" s="34" t="str">
        <f>IF(E131="IC Alloc","IC Allocation"&amp;"-"&amp;MID(M131,FIND("-",M131,1)+2,99),VLOOKUP(L131,'ALL-Unit Code 4'!W:AA,4,0))&amp;IFERROR("-"&amp;IF(E131="Intercompany",VLOOKUP(MID(F131,3,1),Ref!F:G,2,0)&amp;"-"&amp;MID(M131,FIND("-",M131,1)+2,99),VLOOKUP(MID(F131,3,4),Ref!F:G,2,0)),"")</f>
        <v>Hydro-AM Service-ICS Solutions BV</v>
      </c>
      <c r="H131" s="32">
        <f t="shared" si="127"/>
        <v>124455</v>
      </c>
      <c r="I131" s="34"/>
      <c r="J131" s="34"/>
      <c r="K131" s="34"/>
      <c r="L131" s="32" t="str">
        <f>IFERROR(VLOOKUP(LEFT($F131,2),'ALL-Unit Code 4'!$W:$W,1,0),IFERROR(VLOOKUP(VALUE(RIGHT(H131,3)),Ref!I:J,2,0),VLOOKUP($D$1,Sites!$A:$B,2,0)))</f>
        <v>HY</v>
      </c>
      <c r="M131" s="32" t="str">
        <f>VLOOKUP(H131,'ALL-Chart of Accounts'!$E:$F,2,0)</f>
        <v>IC AR - ICS Solutions BV</v>
      </c>
      <c r="N131" s="34"/>
      <c r="O131" s="34"/>
      <c r="P131" s="34"/>
      <c r="Q131" s="34"/>
      <c r="R131" s="34"/>
      <c r="S131" s="34"/>
      <c r="T131" s="37">
        <v>418000</v>
      </c>
      <c r="U131" s="32" t="str">
        <f t="shared" si="236"/>
        <v/>
      </c>
      <c r="V131" s="34"/>
      <c r="W131" s="34"/>
      <c r="X131" s="32" t="str">
        <f t="shared" si="129"/>
        <v>HY</v>
      </c>
      <c r="Y131" s="32" t="str">
        <f>VLOOKUP(T131,'ALL-Chart of Accounts'!$E:$F,2,0)</f>
        <v>Aftermarket Sales - Service (80SVCAFT)</v>
      </c>
      <c r="Z131" s="32">
        <f t="shared" si="237"/>
        <v>418000</v>
      </c>
      <c r="AA131" s="32" t="str">
        <f t="shared" si="238"/>
        <v/>
      </c>
      <c r="AB131" s="32">
        <f t="shared" si="239"/>
        <v>9999</v>
      </c>
      <c r="AC131" s="34"/>
      <c r="AD131" s="32" t="str">
        <f t="shared" si="133"/>
        <v>HY</v>
      </c>
      <c r="AE131" s="32" t="str">
        <f>VLOOKUP(Z131,'ALL-Chart of Accounts'!$E:$F,2,0)</f>
        <v>Aftermarket Sales - Service (80SVCAFT)</v>
      </c>
      <c r="AF131" s="34"/>
      <c r="AG131" s="34"/>
      <c r="AH131" s="34"/>
      <c r="AI131" s="34"/>
      <c r="AJ131" s="34"/>
      <c r="AK131" s="34"/>
      <c r="AL131" s="32">
        <f t="shared" si="240"/>
        <v>418000</v>
      </c>
      <c r="AM131" s="32" t="str">
        <f t="shared" si="241"/>
        <v/>
      </c>
      <c r="AN131" s="32" t="str">
        <f t="shared" si="242"/>
        <v/>
      </c>
      <c r="AO131" s="34"/>
      <c r="AP131" s="32" t="str">
        <f t="shared" si="137"/>
        <v>HY</v>
      </c>
      <c r="AQ131" s="32" t="str">
        <f>VLOOKUP(AL131,'ALL-Chart of Accounts'!$E:$F,2,0)</f>
        <v>Aftermarket Sales - Service (80SVCAFT)</v>
      </c>
      <c r="AR131" s="34"/>
      <c r="AS131" s="3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  <c r="BF131" s="34"/>
      <c r="BG131" s="34"/>
      <c r="BH131" s="34"/>
      <c r="BI131" s="34"/>
      <c r="BJ131" s="34"/>
      <c r="BK131" s="34"/>
      <c r="BL131" s="34"/>
      <c r="BM131" s="34"/>
      <c r="BN131" s="34"/>
      <c r="BO131" s="34"/>
      <c r="BP131" s="34"/>
      <c r="BQ131" s="34"/>
      <c r="BR131" s="34"/>
      <c r="BS131" s="34"/>
      <c r="BT131" s="34"/>
      <c r="BU131" s="34"/>
      <c r="BV131" s="34"/>
      <c r="BW131" s="34"/>
      <c r="BX131" s="34"/>
      <c r="BY131" s="34"/>
      <c r="BZ131" s="34"/>
      <c r="CA131" s="34"/>
      <c r="CB131" s="32">
        <f t="shared" si="247"/>
        <v>518010</v>
      </c>
      <c r="CC131" s="32" t="str">
        <f t="shared" si="138"/>
        <v/>
      </c>
      <c r="CD131" s="34"/>
      <c r="CE131" s="34"/>
      <c r="CF131" s="32" t="str">
        <f t="shared" si="139"/>
        <v>HY</v>
      </c>
      <c r="CG131" s="32" t="str">
        <f>VLOOKUP(CB131,'ALL-Chart of Accounts'!$E:$F,2,0)</f>
        <v>AM COS - Service (83SVCAFT) - Material</v>
      </c>
      <c r="CH131" s="32">
        <f t="shared" si="243"/>
        <v>518020</v>
      </c>
      <c r="CI131" s="32" t="str">
        <f t="shared" si="141"/>
        <v/>
      </c>
      <c r="CJ131" s="34"/>
      <c r="CK131" s="34"/>
      <c r="CL131" s="32" t="str">
        <f t="shared" si="142"/>
        <v>HY</v>
      </c>
      <c r="CM131" s="32" t="str">
        <f>VLOOKUP(CH131,'ALL-Chart of Accounts'!$E:$F,2,0)</f>
        <v>AM COS - Service (83SVCAFT) - Labor</v>
      </c>
      <c r="CN131" s="32">
        <f t="shared" si="244"/>
        <v>518030</v>
      </c>
      <c r="CO131" s="32" t="str">
        <f t="shared" si="144"/>
        <v/>
      </c>
      <c r="CP131" s="34"/>
      <c r="CQ131" s="34"/>
      <c r="CR131" s="32" t="str">
        <f t="shared" si="145"/>
        <v>HY</v>
      </c>
      <c r="CS131" s="32" t="str">
        <f>VLOOKUP(CN131,'ALL-Chart of Accounts'!$E:$F,2,0)</f>
        <v>AM COS - Service (83SVCAFT) - Fixed OH</v>
      </c>
      <c r="CT131" s="32">
        <f t="shared" si="245"/>
        <v>518040</v>
      </c>
      <c r="CU131" s="32" t="str">
        <f t="shared" si="147"/>
        <v/>
      </c>
      <c r="CV131" s="34"/>
      <c r="CW131" s="34"/>
      <c r="CX131" s="32" t="str">
        <f t="shared" si="148"/>
        <v>HY</v>
      </c>
      <c r="CY131" s="32" t="str">
        <f>VLOOKUP(CT131,'ALL-Chart of Accounts'!$E:$F,2,0)</f>
        <v>AM COS - Service (83SVCAFT) - Var OH</v>
      </c>
      <c r="CZ131" s="32">
        <f t="shared" si="246"/>
        <v>518050</v>
      </c>
      <c r="DA131" s="32" t="str">
        <f t="shared" si="150"/>
        <v/>
      </c>
      <c r="DB131" s="34"/>
      <c r="DC131" s="34"/>
      <c r="DD131" s="32" t="str">
        <f t="shared" si="151"/>
        <v>HY</v>
      </c>
      <c r="DE131" s="32" t="str">
        <f>VLOOKUP(CZ131,'ALL-Chart of Accounts'!$E:$F,2,0)</f>
        <v>AM COS - Service (83SVCAFT) - Outside</v>
      </c>
      <c r="DF131" s="34"/>
      <c r="DG131" s="34"/>
      <c r="DH131" s="34"/>
      <c r="DI131" s="34"/>
      <c r="DJ131" s="34"/>
      <c r="DK131" s="34"/>
      <c r="DL131" s="34"/>
      <c r="DM131" s="34"/>
      <c r="DN131" s="34"/>
      <c r="DO131" s="34"/>
      <c r="DP131" s="34"/>
      <c r="DQ131" s="34"/>
      <c r="DR131" s="34"/>
      <c r="DS131" s="34"/>
      <c r="DT131" s="34"/>
      <c r="DU131" s="34"/>
      <c r="DV131" s="34"/>
      <c r="DW131" s="34"/>
      <c r="DX131" s="34"/>
      <c r="DY131" s="34"/>
      <c r="DZ131" s="34"/>
      <c r="EA131" s="34"/>
      <c r="EB131" s="34"/>
      <c r="EC131" s="34"/>
      <c r="ED131" s="34"/>
      <c r="EE131" s="34"/>
      <c r="EF131" s="34"/>
      <c r="EG131" s="34"/>
      <c r="EH131" s="34"/>
      <c r="EI131" s="34"/>
    </row>
    <row r="132" spans="3:139" x14ac:dyDescent="0.35">
      <c r="C132" s="47">
        <v>43475</v>
      </c>
      <c r="D132" s="46" t="s">
        <v>11994</v>
      </c>
      <c r="E132" s="22" t="str">
        <f t="shared" si="235"/>
        <v>IC Alloc</v>
      </c>
      <c r="F132" s="34" t="s">
        <v>12058</v>
      </c>
      <c r="G132" s="34" t="str">
        <f>IF(E132="IC Alloc","IC Allocation"&amp;"-"&amp;MID(M132,FIND("-",M132,1)+2,99),VLOOKUP(L132,'ALL-Unit Code 4'!W:AA,4,0))&amp;IFERROR("-"&amp;IF(E132="Intercompany",VLOOKUP(MID(F132,3,1),Ref!F:G,2,0)&amp;"-"&amp;MID(M132,FIND("-",M132,1)+2,99),VLOOKUP(MID(F132,3,4),Ref!F:G,2,0)),"")</f>
        <v>IC Allocation-Thailand FAI</v>
      </c>
      <c r="H132" s="32">
        <f t="shared" si="127"/>
        <v>124521</v>
      </c>
      <c r="I132" s="34"/>
      <c r="J132" s="34"/>
      <c r="K132" s="34"/>
      <c r="L132" s="32" t="str">
        <f>IFERROR(VLOOKUP(LEFT($F132,2),'ALL-Unit Code 4'!$W:$W,1,0),IFERROR(VLOOKUP(VALUE(RIGHT(H132,3)),Ref!I:J,2,0),VLOOKUP($D$1,Sites!$A:$B,2,0)))</f>
        <v>FC</v>
      </c>
      <c r="M132" s="32" t="str">
        <f>VLOOKUP(H132,'ALL-Chart of Accounts'!$E:$F,2,0)</f>
        <v>IC AR - Thailand FAI</v>
      </c>
      <c r="N132" s="34"/>
      <c r="O132" s="34"/>
      <c r="P132" s="34"/>
      <c r="Q132" s="34"/>
      <c r="R132" s="34"/>
      <c r="S132" s="34"/>
      <c r="T132" s="37">
        <v>418000</v>
      </c>
      <c r="U132" s="32" t="str">
        <f t="shared" si="236"/>
        <v/>
      </c>
      <c r="V132" s="34"/>
      <c r="W132" s="34"/>
      <c r="X132" s="32" t="str">
        <f t="shared" si="129"/>
        <v>FC</v>
      </c>
      <c r="Y132" s="32" t="str">
        <f>VLOOKUP(T132,'ALL-Chart of Accounts'!$E:$F,2,0)</f>
        <v>Aftermarket Sales - Service (80SVCAFT)</v>
      </c>
      <c r="Z132" s="32">
        <f t="shared" si="237"/>
        <v>418000</v>
      </c>
      <c r="AA132" s="32" t="str">
        <f t="shared" si="238"/>
        <v/>
      </c>
      <c r="AB132" s="32">
        <f t="shared" si="239"/>
        <v>9999</v>
      </c>
      <c r="AC132" s="34"/>
      <c r="AD132" s="32" t="str">
        <f t="shared" si="133"/>
        <v>FC</v>
      </c>
      <c r="AE132" s="32" t="str">
        <f>VLOOKUP(Z132,'ALL-Chart of Accounts'!$E:$F,2,0)</f>
        <v>Aftermarket Sales - Service (80SVCAFT)</v>
      </c>
      <c r="AF132" s="34"/>
      <c r="AG132" s="34"/>
      <c r="AH132" s="34"/>
      <c r="AI132" s="34"/>
      <c r="AJ132" s="34"/>
      <c r="AK132" s="34"/>
      <c r="AL132" s="32">
        <f t="shared" si="240"/>
        <v>418000</v>
      </c>
      <c r="AM132" s="32" t="str">
        <f t="shared" si="241"/>
        <v/>
      </c>
      <c r="AN132" s="32" t="str">
        <f t="shared" si="242"/>
        <v/>
      </c>
      <c r="AO132" s="34"/>
      <c r="AP132" s="32" t="str">
        <f t="shared" si="137"/>
        <v>FC</v>
      </c>
      <c r="AQ132" s="32" t="str">
        <f>VLOOKUP(AL132,'ALL-Chart of Accounts'!$E:$F,2,0)</f>
        <v>Aftermarket Sales - Service (80SVCAFT)</v>
      </c>
      <c r="AR132" s="34"/>
      <c r="AS132" s="3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  <c r="BF132" s="34"/>
      <c r="BG132" s="34"/>
      <c r="BH132" s="34"/>
      <c r="BI132" s="34"/>
      <c r="BJ132" s="34"/>
      <c r="BK132" s="34"/>
      <c r="BL132" s="34"/>
      <c r="BM132" s="34"/>
      <c r="BN132" s="34"/>
      <c r="BO132" s="34"/>
      <c r="BP132" s="34"/>
      <c r="BQ132" s="34"/>
      <c r="BR132" s="34"/>
      <c r="BS132" s="34"/>
      <c r="BT132" s="34"/>
      <c r="BU132" s="34"/>
      <c r="BV132" s="34"/>
      <c r="BW132" s="34"/>
      <c r="BX132" s="34"/>
      <c r="BY132" s="34"/>
      <c r="BZ132" s="34"/>
      <c r="CA132" s="34"/>
      <c r="CB132" s="32">
        <f t="shared" si="247"/>
        <v>418000</v>
      </c>
      <c r="CC132" s="32" t="str">
        <f t="shared" si="138"/>
        <v/>
      </c>
      <c r="CD132" s="34"/>
      <c r="CE132" s="34"/>
      <c r="CF132" s="32" t="str">
        <f t="shared" si="139"/>
        <v>FC</v>
      </c>
      <c r="CG132" s="32" t="str">
        <f>VLOOKUP(CB132,'ALL-Chart of Accounts'!$E:$F,2,0)</f>
        <v>Aftermarket Sales - Service (80SVCAFT)</v>
      </c>
      <c r="CH132" s="32">
        <f t="shared" si="243"/>
        <v>418000</v>
      </c>
      <c r="CI132" s="32" t="str">
        <f t="shared" si="141"/>
        <v/>
      </c>
      <c r="CJ132" s="34"/>
      <c r="CK132" s="34"/>
      <c r="CL132" s="32" t="str">
        <f t="shared" si="142"/>
        <v>FC</v>
      </c>
      <c r="CM132" s="32" t="str">
        <f>VLOOKUP(CH132,'ALL-Chart of Accounts'!$E:$F,2,0)</f>
        <v>Aftermarket Sales - Service (80SVCAFT)</v>
      </c>
      <c r="CN132" s="32">
        <f t="shared" si="244"/>
        <v>418000</v>
      </c>
      <c r="CO132" s="32" t="str">
        <f t="shared" si="144"/>
        <v/>
      </c>
      <c r="CP132" s="34"/>
      <c r="CQ132" s="34"/>
      <c r="CR132" s="32" t="str">
        <f t="shared" si="145"/>
        <v>FC</v>
      </c>
      <c r="CS132" s="32" t="str">
        <f>VLOOKUP(CN132,'ALL-Chart of Accounts'!$E:$F,2,0)</f>
        <v>Aftermarket Sales - Service (80SVCAFT)</v>
      </c>
      <c r="CT132" s="32">
        <f t="shared" si="245"/>
        <v>418000</v>
      </c>
      <c r="CU132" s="32" t="str">
        <f t="shared" si="147"/>
        <v/>
      </c>
      <c r="CV132" s="34"/>
      <c r="CW132" s="34"/>
      <c r="CX132" s="32" t="str">
        <f t="shared" si="148"/>
        <v>FC</v>
      </c>
      <c r="CY132" s="32" t="str">
        <f>VLOOKUP(CT132,'ALL-Chart of Accounts'!$E:$F,2,0)</f>
        <v>Aftermarket Sales - Service (80SVCAFT)</v>
      </c>
      <c r="CZ132" s="32">
        <f t="shared" si="246"/>
        <v>418000</v>
      </c>
      <c r="DA132" s="32" t="str">
        <f t="shared" si="150"/>
        <v/>
      </c>
      <c r="DB132" s="34"/>
      <c r="DC132" s="34"/>
      <c r="DD132" s="32" t="str">
        <f t="shared" si="151"/>
        <v>FC</v>
      </c>
      <c r="DE132" s="32" t="str">
        <f>VLOOKUP(CZ132,'ALL-Chart of Accounts'!$E:$F,2,0)</f>
        <v>Aftermarket Sales - Service (80SVCAFT)</v>
      </c>
      <c r="DF132" s="34"/>
      <c r="DG132" s="34"/>
      <c r="DH132" s="34"/>
      <c r="DI132" s="34"/>
      <c r="DJ132" s="34"/>
      <c r="DK132" s="34"/>
      <c r="DL132" s="34"/>
      <c r="DM132" s="34"/>
      <c r="DN132" s="34"/>
      <c r="DO132" s="34"/>
      <c r="DP132" s="34"/>
      <c r="DQ132" s="34"/>
      <c r="DR132" s="34"/>
      <c r="DS132" s="34"/>
      <c r="DT132" s="34"/>
      <c r="DU132" s="34"/>
      <c r="DV132" s="34"/>
      <c r="DW132" s="34"/>
      <c r="DX132" s="34"/>
      <c r="DY132" s="34"/>
      <c r="DZ132" s="34"/>
      <c r="EA132" s="34"/>
      <c r="EB132" s="34"/>
      <c r="EC132" s="34"/>
      <c r="ED132" s="34"/>
      <c r="EE132" s="34"/>
      <c r="EF132" s="34"/>
      <c r="EG132" s="34"/>
      <c r="EH132" s="34"/>
      <c r="EI132" s="34"/>
    </row>
    <row r="133" spans="3:139" x14ac:dyDescent="0.35">
      <c r="C133" s="47">
        <v>43475</v>
      </c>
      <c r="D133" s="46" t="s">
        <v>11994</v>
      </c>
      <c r="E133" s="22" t="str">
        <f t="shared" si="235"/>
        <v>Intercompany</v>
      </c>
      <c r="F133" s="34" t="s">
        <v>12059</v>
      </c>
      <c r="G133" s="34" t="str">
        <f>IF(E133="IC Alloc","IC Allocation"&amp;"-"&amp;MID(M133,FIND("-",M133,1)+2,99),VLOOKUP(L133,'ALL-Unit Code 4'!W:AA,4,0))&amp;IFERROR("-"&amp;IF(E133="Intercompany",VLOOKUP(MID(F133,3,1),Ref!F:G,2,0)&amp;"-"&amp;MID(M133,FIND("-",M133,1)+2,99),VLOOKUP(MID(F133,3,4),Ref!F:G,2,0)),"")</f>
        <v>PLF-AM Service-PLF</v>
      </c>
      <c r="H133" s="32">
        <f t="shared" si="127"/>
        <v>124480</v>
      </c>
      <c r="I133" s="34"/>
      <c r="J133" s="34"/>
      <c r="K133" s="34"/>
      <c r="L133" s="32" t="str">
        <f>IFERROR(VLOOKUP(LEFT($F133,2),'ALL-Unit Code 4'!$W:$W,1,0),IFERROR(VLOOKUP(VALUE(RIGHT(H133,3)),Ref!I:J,2,0),VLOOKUP($D$1,Sites!$A:$B,2,0)))</f>
        <v>PL</v>
      </c>
      <c r="M133" s="32" t="str">
        <f>VLOOKUP(H133,'ALL-Chart of Accounts'!$E:$F,2,0)</f>
        <v>IC AR - PLF</v>
      </c>
      <c r="N133" s="34"/>
      <c r="O133" s="34"/>
      <c r="P133" s="34"/>
      <c r="Q133" s="34"/>
      <c r="R133" s="34"/>
      <c r="S133" s="34"/>
      <c r="T133" s="37">
        <v>418000</v>
      </c>
      <c r="U133" s="32" t="str">
        <f t="shared" si="236"/>
        <v/>
      </c>
      <c r="V133" s="34"/>
      <c r="W133" s="34"/>
      <c r="X133" s="32" t="str">
        <f t="shared" si="129"/>
        <v>PL</v>
      </c>
      <c r="Y133" s="32" t="str">
        <f>VLOOKUP(T133,'ALL-Chart of Accounts'!$E:$F,2,0)</f>
        <v>Aftermarket Sales - Service (80SVCAFT)</v>
      </c>
      <c r="Z133" s="32">
        <f t="shared" si="237"/>
        <v>418000</v>
      </c>
      <c r="AA133" s="32" t="str">
        <f t="shared" si="238"/>
        <v/>
      </c>
      <c r="AB133" s="32">
        <f t="shared" si="239"/>
        <v>9999</v>
      </c>
      <c r="AC133" s="34"/>
      <c r="AD133" s="32" t="str">
        <f t="shared" si="133"/>
        <v>PL</v>
      </c>
      <c r="AE133" s="32" t="str">
        <f>VLOOKUP(Z133,'ALL-Chart of Accounts'!$E:$F,2,0)</f>
        <v>Aftermarket Sales - Service (80SVCAFT)</v>
      </c>
      <c r="AF133" s="34"/>
      <c r="AG133" s="34"/>
      <c r="AH133" s="34"/>
      <c r="AI133" s="34"/>
      <c r="AJ133" s="34"/>
      <c r="AK133" s="34"/>
      <c r="AL133" s="32">
        <f t="shared" si="240"/>
        <v>418000</v>
      </c>
      <c r="AM133" s="32" t="str">
        <f t="shared" si="241"/>
        <v/>
      </c>
      <c r="AN133" s="32" t="str">
        <f t="shared" si="242"/>
        <v/>
      </c>
      <c r="AO133" s="34"/>
      <c r="AP133" s="32" t="str">
        <f t="shared" si="137"/>
        <v>PL</v>
      </c>
      <c r="AQ133" s="32" t="str">
        <f>VLOOKUP(AL133,'ALL-Chart of Accounts'!$E:$F,2,0)</f>
        <v>Aftermarket Sales - Service (80SVCAFT)</v>
      </c>
      <c r="AR133" s="34"/>
      <c r="AS133" s="3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  <c r="BF133" s="34"/>
      <c r="BG133" s="34"/>
      <c r="BH133" s="34"/>
      <c r="BI133" s="34"/>
      <c r="BJ133" s="34"/>
      <c r="BK133" s="34"/>
      <c r="BL133" s="34"/>
      <c r="BM133" s="34"/>
      <c r="BN133" s="34"/>
      <c r="BO133" s="34"/>
      <c r="BP133" s="34"/>
      <c r="BQ133" s="34"/>
      <c r="BR133" s="34"/>
      <c r="BS133" s="34"/>
      <c r="BT133" s="34"/>
      <c r="BU133" s="34"/>
      <c r="BV133" s="34"/>
      <c r="BW133" s="34"/>
      <c r="BX133" s="34"/>
      <c r="BY133" s="34"/>
      <c r="BZ133" s="34"/>
      <c r="CA133" s="34"/>
      <c r="CB133" s="32">
        <f t="shared" si="247"/>
        <v>518010</v>
      </c>
      <c r="CC133" s="32" t="str">
        <f t="shared" si="138"/>
        <v/>
      </c>
      <c r="CD133" s="34"/>
      <c r="CE133" s="34"/>
      <c r="CF133" s="32" t="str">
        <f t="shared" si="139"/>
        <v>PL</v>
      </c>
      <c r="CG133" s="32" t="str">
        <f>VLOOKUP(CB133,'ALL-Chart of Accounts'!$E:$F,2,0)</f>
        <v>AM COS - Service (83SVCAFT) - Material</v>
      </c>
      <c r="CH133" s="32">
        <f t="shared" si="243"/>
        <v>518020</v>
      </c>
      <c r="CI133" s="32" t="str">
        <f t="shared" si="141"/>
        <v/>
      </c>
      <c r="CJ133" s="34"/>
      <c r="CK133" s="34"/>
      <c r="CL133" s="32" t="str">
        <f t="shared" si="142"/>
        <v>PL</v>
      </c>
      <c r="CM133" s="32" t="str">
        <f>VLOOKUP(CH133,'ALL-Chart of Accounts'!$E:$F,2,0)</f>
        <v>AM COS - Service (83SVCAFT) - Labor</v>
      </c>
      <c r="CN133" s="32">
        <f t="shared" si="244"/>
        <v>518030</v>
      </c>
      <c r="CO133" s="32" t="str">
        <f t="shared" si="144"/>
        <v/>
      </c>
      <c r="CP133" s="34"/>
      <c r="CQ133" s="34"/>
      <c r="CR133" s="32" t="str">
        <f t="shared" si="145"/>
        <v>PL</v>
      </c>
      <c r="CS133" s="32" t="str">
        <f>VLOOKUP(CN133,'ALL-Chart of Accounts'!$E:$F,2,0)</f>
        <v>AM COS - Service (83SVCAFT) - Fixed OH</v>
      </c>
      <c r="CT133" s="32">
        <f t="shared" si="245"/>
        <v>518040</v>
      </c>
      <c r="CU133" s="32" t="str">
        <f t="shared" si="147"/>
        <v/>
      </c>
      <c r="CV133" s="34"/>
      <c r="CW133" s="34"/>
      <c r="CX133" s="32" t="str">
        <f t="shared" si="148"/>
        <v>PL</v>
      </c>
      <c r="CY133" s="32" t="str">
        <f>VLOOKUP(CT133,'ALL-Chart of Accounts'!$E:$F,2,0)</f>
        <v>AM COS - Service (83SVCAFT) - Var OH</v>
      </c>
      <c r="CZ133" s="32">
        <f t="shared" si="246"/>
        <v>518050</v>
      </c>
      <c r="DA133" s="32" t="str">
        <f t="shared" si="150"/>
        <v/>
      </c>
      <c r="DB133" s="34"/>
      <c r="DC133" s="34"/>
      <c r="DD133" s="32" t="str">
        <f t="shared" si="151"/>
        <v>PL</v>
      </c>
      <c r="DE133" s="32" t="str">
        <f>VLOOKUP(CZ133,'ALL-Chart of Accounts'!$E:$F,2,0)</f>
        <v>AM COS - Service (83SVCAFT) - Outside</v>
      </c>
      <c r="DF133" s="34"/>
      <c r="DG133" s="34"/>
      <c r="DH133" s="34"/>
      <c r="DI133" s="34"/>
      <c r="DJ133" s="34"/>
      <c r="DK133" s="34"/>
      <c r="DL133" s="34"/>
      <c r="DM133" s="34"/>
      <c r="DN133" s="34"/>
      <c r="DO133" s="34"/>
      <c r="DP133" s="34"/>
      <c r="DQ133" s="34"/>
      <c r="DR133" s="34"/>
      <c r="DS133" s="34"/>
      <c r="DT133" s="34"/>
      <c r="DU133" s="34"/>
      <c r="DV133" s="34"/>
      <c r="DW133" s="34"/>
      <c r="DX133" s="34"/>
      <c r="DY133" s="34"/>
      <c r="DZ133" s="34"/>
      <c r="EA133" s="34"/>
      <c r="EB133" s="34"/>
      <c r="EC133" s="34"/>
      <c r="ED133" s="34"/>
      <c r="EE133" s="34"/>
      <c r="EF133" s="34"/>
      <c r="EG133" s="34"/>
      <c r="EH133" s="34"/>
      <c r="EI133" s="34"/>
    </row>
  </sheetData>
  <autoFilter ref="A2:EI134" xr:uid="{FA82EBE7-1AE9-47A1-AC7B-1C88F1A3D892}"/>
  <dataValidations count="1">
    <dataValidation type="list" allowBlank="1" showInputMessage="1" showErrorMessage="1" sqref="D1" xr:uid="{DC9232F9-B500-4DEE-93CA-80DC3F08CB39}">
      <formula1>Sites</formula1>
    </dataValidation>
  </dataValidations>
  <hyperlinks>
    <hyperlink ref="B1" location="Index!A1" display="Go To Index" xr:uid="{635120AA-0DB5-4BC1-97FC-40A55A3528FA}"/>
  </hyperlinks>
  <pageMargins left="0.7" right="0.7" top="0.75" bottom="0.75" header="0.3" footer="0.3"/>
  <customProperties>
    <customPr name="QAA_DRILLPATH_NODE_ID" r:id="rId1"/>
  </customProperties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55"/>
  <dimension ref="A1:K28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9.453125" style="5" bestFit="1" customWidth="1"/>
    <col min="4" max="4" width="9.36328125" bestFit="1" customWidth="1"/>
    <col min="5" max="5" width="7.36328125" style="46" bestFit="1" customWidth="1"/>
    <col min="6" max="6" width="7.08984375" style="46" bestFit="1" customWidth="1"/>
    <col min="7" max="7" width="7.54296875" style="46" bestFit="1" customWidth="1"/>
    <col min="8" max="8" width="12.453125" style="46" bestFit="1" customWidth="1"/>
    <col min="9" max="9" width="12.453125" style="46" customWidth="1"/>
    <col min="10" max="10" width="16.54296875" bestFit="1" customWidth="1"/>
    <col min="11" max="11" width="38.6328125" bestFit="1" customWidth="1"/>
  </cols>
  <sheetData>
    <row r="1" spans="1:11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1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11</v>
      </c>
      <c r="F2" s="46" t="s">
        <v>14</v>
      </c>
      <c r="G2" s="46" t="s">
        <v>15</v>
      </c>
      <c r="H2" s="46" t="s">
        <v>9962</v>
      </c>
      <c r="I2" s="46" t="s">
        <v>11508</v>
      </c>
      <c r="J2" t="s">
        <v>3890</v>
      </c>
      <c r="K2" t="s">
        <v>387</v>
      </c>
    </row>
    <row r="3" spans="1:11" x14ac:dyDescent="0.35">
      <c r="B3" s="5">
        <v>43208</v>
      </c>
      <c r="C3" s="47">
        <v>43187</v>
      </c>
      <c r="F3" s="22" t="s">
        <v>1441</v>
      </c>
      <c r="H3" s="22" t="s">
        <v>1441</v>
      </c>
      <c r="I3" s="22" t="s">
        <v>1441</v>
      </c>
      <c r="J3" t="s">
        <v>3891</v>
      </c>
      <c r="K3" t="s">
        <v>3892</v>
      </c>
    </row>
    <row r="4" spans="1:11" x14ac:dyDescent="0.35">
      <c r="B4" s="47">
        <v>43208</v>
      </c>
      <c r="C4" s="47">
        <v>43187</v>
      </c>
      <c r="E4" s="22" t="s">
        <v>1441</v>
      </c>
      <c r="F4" s="22" t="s">
        <v>1441</v>
      </c>
      <c r="G4" s="22" t="s">
        <v>1441</v>
      </c>
      <c r="H4" s="22" t="s">
        <v>1441</v>
      </c>
      <c r="I4" s="22" t="s">
        <v>1441</v>
      </c>
      <c r="J4" t="s">
        <v>3893</v>
      </c>
      <c r="K4" t="s">
        <v>3894</v>
      </c>
    </row>
    <row r="5" spans="1:11" x14ac:dyDescent="0.35">
      <c r="B5" s="47">
        <v>43208</v>
      </c>
      <c r="C5" s="47">
        <v>43187</v>
      </c>
      <c r="E5" s="22" t="s">
        <v>1441</v>
      </c>
      <c r="F5" s="22" t="s">
        <v>1441</v>
      </c>
      <c r="G5" s="22" t="s">
        <v>1441</v>
      </c>
      <c r="H5" s="22" t="s">
        <v>1441</v>
      </c>
      <c r="I5" s="22" t="s">
        <v>1441</v>
      </c>
      <c r="J5" t="s">
        <v>3895</v>
      </c>
      <c r="K5" t="s">
        <v>3896</v>
      </c>
    </row>
    <row r="6" spans="1:11" x14ac:dyDescent="0.35">
      <c r="B6" s="47">
        <v>43208</v>
      </c>
      <c r="C6" s="47">
        <v>43187</v>
      </c>
      <c r="E6" s="22" t="s">
        <v>1441</v>
      </c>
      <c r="F6" s="22" t="s">
        <v>1441</v>
      </c>
      <c r="G6" s="22" t="s">
        <v>1441</v>
      </c>
      <c r="H6" s="22" t="s">
        <v>1441</v>
      </c>
      <c r="I6" s="22" t="s">
        <v>1441</v>
      </c>
      <c r="J6" t="s">
        <v>3897</v>
      </c>
      <c r="K6" t="s">
        <v>3898</v>
      </c>
    </row>
    <row r="7" spans="1:11" x14ac:dyDescent="0.35">
      <c r="B7" s="47">
        <v>43208</v>
      </c>
      <c r="C7" s="47">
        <v>43187</v>
      </c>
      <c r="E7" s="22" t="s">
        <v>1441</v>
      </c>
      <c r="F7" s="22" t="s">
        <v>1441</v>
      </c>
      <c r="G7" s="22" t="s">
        <v>1441</v>
      </c>
      <c r="H7" s="22" t="s">
        <v>1441</v>
      </c>
      <c r="I7" s="22" t="s">
        <v>1441</v>
      </c>
      <c r="J7" t="s">
        <v>3899</v>
      </c>
      <c r="K7" t="s">
        <v>3900</v>
      </c>
    </row>
    <row r="8" spans="1:11" x14ac:dyDescent="0.35">
      <c r="B8" s="47">
        <v>43208</v>
      </c>
      <c r="C8" s="47">
        <v>43187</v>
      </c>
      <c r="F8" s="22" t="s">
        <v>1441</v>
      </c>
      <c r="H8" s="22" t="s">
        <v>1441</v>
      </c>
      <c r="I8" s="22" t="s">
        <v>1441</v>
      </c>
      <c r="J8" t="s">
        <v>3901</v>
      </c>
      <c r="K8" t="s">
        <v>3902</v>
      </c>
    </row>
    <row r="9" spans="1:11" x14ac:dyDescent="0.35">
      <c r="B9" s="47">
        <v>43208</v>
      </c>
      <c r="C9" s="47">
        <v>43187</v>
      </c>
      <c r="E9" s="22" t="s">
        <v>1441</v>
      </c>
      <c r="F9" s="22" t="s">
        <v>1441</v>
      </c>
      <c r="G9" s="22" t="s">
        <v>1441</v>
      </c>
      <c r="H9" s="22" t="s">
        <v>1441</v>
      </c>
      <c r="I9" s="22" t="s">
        <v>1441</v>
      </c>
      <c r="J9" t="s">
        <v>3903</v>
      </c>
      <c r="K9" t="s">
        <v>3904</v>
      </c>
    </row>
    <row r="10" spans="1:11" x14ac:dyDescent="0.35">
      <c r="B10" s="47">
        <v>43208</v>
      </c>
      <c r="C10" s="47">
        <v>43187</v>
      </c>
      <c r="E10" s="22" t="s">
        <v>1441</v>
      </c>
      <c r="F10" s="22" t="s">
        <v>1441</v>
      </c>
      <c r="G10" s="22" t="s">
        <v>1441</v>
      </c>
      <c r="H10" s="22" t="s">
        <v>1441</v>
      </c>
      <c r="I10" s="22" t="s">
        <v>1441</v>
      </c>
      <c r="J10" t="s">
        <v>3905</v>
      </c>
      <c r="K10" t="s">
        <v>3906</v>
      </c>
    </row>
    <row r="11" spans="1:11" x14ac:dyDescent="0.35">
      <c r="B11" s="47">
        <v>43208</v>
      </c>
      <c r="C11" s="47"/>
      <c r="H11" s="22" t="s">
        <v>1441</v>
      </c>
      <c r="I11" s="22" t="s">
        <v>1441</v>
      </c>
      <c r="J11" t="s">
        <v>10127</v>
      </c>
      <c r="K11" t="s">
        <v>10128</v>
      </c>
    </row>
    <row r="12" spans="1:11" x14ac:dyDescent="0.35">
      <c r="B12" s="47">
        <v>43208</v>
      </c>
      <c r="C12" s="47"/>
      <c r="H12" s="22" t="s">
        <v>1441</v>
      </c>
      <c r="I12" s="22" t="s">
        <v>1441</v>
      </c>
      <c r="J12" t="s">
        <v>10129</v>
      </c>
      <c r="K12" t="s">
        <v>10130</v>
      </c>
    </row>
    <row r="13" spans="1:11" x14ac:dyDescent="0.35">
      <c r="B13" s="47">
        <v>43208</v>
      </c>
      <c r="C13" s="47">
        <v>43187</v>
      </c>
      <c r="E13" s="22" t="s">
        <v>1441</v>
      </c>
      <c r="F13" s="22" t="s">
        <v>1441</v>
      </c>
      <c r="G13" s="22" t="s">
        <v>1441</v>
      </c>
      <c r="H13" s="22" t="s">
        <v>1441</v>
      </c>
      <c r="I13" s="22" t="s">
        <v>1441</v>
      </c>
      <c r="J13" t="s">
        <v>3907</v>
      </c>
      <c r="K13" t="s">
        <v>3908</v>
      </c>
    </row>
    <row r="14" spans="1:11" x14ac:dyDescent="0.35">
      <c r="B14" s="47">
        <v>43208</v>
      </c>
      <c r="C14" s="47"/>
      <c r="H14" s="22" t="s">
        <v>1441</v>
      </c>
      <c r="I14" s="22" t="s">
        <v>1441</v>
      </c>
      <c r="J14" t="s">
        <v>10131</v>
      </c>
      <c r="K14" t="s">
        <v>10132</v>
      </c>
    </row>
    <row r="15" spans="1:11" x14ac:dyDescent="0.35">
      <c r="B15" s="47">
        <v>43208</v>
      </c>
      <c r="C15" s="47">
        <v>43187</v>
      </c>
      <c r="E15" s="22" t="s">
        <v>1441</v>
      </c>
      <c r="F15" s="22" t="s">
        <v>1441</v>
      </c>
      <c r="G15" s="22" t="s">
        <v>1441</v>
      </c>
      <c r="H15" s="22" t="s">
        <v>1441</v>
      </c>
      <c r="I15" s="22" t="s">
        <v>1441</v>
      </c>
      <c r="J15" t="s">
        <v>3909</v>
      </c>
      <c r="K15" t="s">
        <v>3910</v>
      </c>
    </row>
    <row r="16" spans="1:11" x14ac:dyDescent="0.35">
      <c r="B16" s="47">
        <v>43208</v>
      </c>
      <c r="C16" s="47">
        <v>43187</v>
      </c>
      <c r="E16" s="22" t="s">
        <v>1441</v>
      </c>
      <c r="F16" s="22" t="s">
        <v>1441</v>
      </c>
      <c r="G16" s="22" t="s">
        <v>1441</v>
      </c>
      <c r="H16" s="22" t="s">
        <v>1441</v>
      </c>
      <c r="I16" s="22" t="s">
        <v>1441</v>
      </c>
      <c r="J16" t="s">
        <v>3911</v>
      </c>
      <c r="K16" t="s">
        <v>3912</v>
      </c>
    </row>
    <row r="17" spans="2:11" x14ac:dyDescent="0.35">
      <c r="B17" s="47">
        <v>43208</v>
      </c>
      <c r="C17" s="47">
        <v>43187</v>
      </c>
      <c r="E17" s="22" t="s">
        <v>1441</v>
      </c>
      <c r="F17" s="22" t="s">
        <v>1441</v>
      </c>
      <c r="G17" s="22" t="s">
        <v>1441</v>
      </c>
      <c r="H17" s="22" t="s">
        <v>1441</v>
      </c>
      <c r="I17" s="22" t="s">
        <v>1441</v>
      </c>
      <c r="J17" t="s">
        <v>3913</v>
      </c>
      <c r="K17" t="s">
        <v>3914</v>
      </c>
    </row>
    <row r="18" spans="2:11" x14ac:dyDescent="0.35">
      <c r="B18" s="47">
        <v>43208</v>
      </c>
      <c r="C18" s="47">
        <v>43187</v>
      </c>
      <c r="E18" s="22" t="s">
        <v>1441</v>
      </c>
      <c r="F18" s="22" t="s">
        <v>1441</v>
      </c>
      <c r="G18" s="22" t="s">
        <v>1441</v>
      </c>
      <c r="H18" s="22" t="s">
        <v>1441</v>
      </c>
      <c r="I18" s="22" t="s">
        <v>1441</v>
      </c>
      <c r="J18" t="s">
        <v>3915</v>
      </c>
      <c r="K18" t="s">
        <v>3916</v>
      </c>
    </row>
    <row r="19" spans="2:11" x14ac:dyDescent="0.35">
      <c r="B19" s="47">
        <v>43208</v>
      </c>
      <c r="C19" s="47">
        <v>43187</v>
      </c>
      <c r="E19" s="22" t="s">
        <v>1441</v>
      </c>
      <c r="F19" s="22" t="s">
        <v>1441</v>
      </c>
      <c r="G19" s="22" t="s">
        <v>1441</v>
      </c>
      <c r="H19" s="22" t="s">
        <v>1441</v>
      </c>
      <c r="I19" s="22" t="s">
        <v>1441</v>
      </c>
      <c r="J19" t="s">
        <v>3917</v>
      </c>
      <c r="K19" t="s">
        <v>3918</v>
      </c>
    </row>
    <row r="20" spans="2:11" x14ac:dyDescent="0.35">
      <c r="B20" s="47">
        <v>43208</v>
      </c>
      <c r="C20" s="47">
        <v>43187</v>
      </c>
      <c r="E20" s="22" t="s">
        <v>1441</v>
      </c>
      <c r="F20" s="22" t="s">
        <v>1441</v>
      </c>
      <c r="G20" s="22" t="s">
        <v>1441</v>
      </c>
      <c r="H20" s="22" t="s">
        <v>1441</v>
      </c>
      <c r="I20" s="22" t="s">
        <v>1441</v>
      </c>
      <c r="J20" t="s">
        <v>3919</v>
      </c>
      <c r="K20" t="s">
        <v>3920</v>
      </c>
    </row>
    <row r="21" spans="2:11" x14ac:dyDescent="0.35">
      <c r="B21" s="47">
        <v>43208</v>
      </c>
      <c r="C21" s="47">
        <v>43187</v>
      </c>
      <c r="E21" s="22" t="s">
        <v>1441</v>
      </c>
      <c r="F21" s="22" t="s">
        <v>1441</v>
      </c>
      <c r="G21" s="22" t="s">
        <v>1441</v>
      </c>
      <c r="H21" s="22" t="s">
        <v>1441</v>
      </c>
      <c r="I21" s="22" t="s">
        <v>1441</v>
      </c>
      <c r="J21" t="s">
        <v>3921</v>
      </c>
      <c r="K21" t="s">
        <v>3922</v>
      </c>
    </row>
    <row r="22" spans="2:11" x14ac:dyDescent="0.35">
      <c r="B22" s="47">
        <v>43208</v>
      </c>
      <c r="C22" s="47">
        <v>43187</v>
      </c>
      <c r="E22" s="22" t="s">
        <v>1441</v>
      </c>
      <c r="F22" s="22" t="s">
        <v>1441</v>
      </c>
      <c r="G22" s="22" t="s">
        <v>1441</v>
      </c>
      <c r="H22" s="22" t="s">
        <v>1441</v>
      </c>
      <c r="I22" s="22" t="s">
        <v>1441</v>
      </c>
      <c r="J22" t="s">
        <v>3881</v>
      </c>
      <c r="K22" t="s">
        <v>3882</v>
      </c>
    </row>
    <row r="23" spans="2:11" x14ac:dyDescent="0.35">
      <c r="B23" s="47">
        <v>43208</v>
      </c>
      <c r="C23" s="47">
        <v>43187</v>
      </c>
      <c r="E23" s="22" t="s">
        <v>1441</v>
      </c>
      <c r="F23" s="22" t="s">
        <v>1441</v>
      </c>
      <c r="G23" s="22" t="s">
        <v>1441</v>
      </c>
      <c r="H23" s="22" t="s">
        <v>1441</v>
      </c>
      <c r="I23" s="22" t="s">
        <v>1441</v>
      </c>
      <c r="J23" t="s">
        <v>3923</v>
      </c>
      <c r="K23" t="s">
        <v>3924</v>
      </c>
    </row>
    <row r="24" spans="2:11" x14ac:dyDescent="0.35">
      <c r="B24" s="47">
        <v>43208</v>
      </c>
      <c r="C24" s="47">
        <v>43187</v>
      </c>
      <c r="E24" s="22" t="s">
        <v>1441</v>
      </c>
      <c r="F24" s="22" t="s">
        <v>1441</v>
      </c>
      <c r="G24" s="22" t="s">
        <v>1441</v>
      </c>
      <c r="H24" s="22" t="s">
        <v>1441</v>
      </c>
      <c r="I24" s="22" t="s">
        <v>1441</v>
      </c>
      <c r="J24" t="s">
        <v>3884</v>
      </c>
      <c r="K24" t="s">
        <v>3885</v>
      </c>
    </row>
    <row r="25" spans="2:11" x14ac:dyDescent="0.35">
      <c r="B25" s="47">
        <v>43208</v>
      </c>
      <c r="C25" s="5">
        <v>43187</v>
      </c>
      <c r="E25" s="22" t="s">
        <v>1441</v>
      </c>
      <c r="F25" s="22" t="s">
        <v>1441</v>
      </c>
      <c r="G25" s="22" t="s">
        <v>1441</v>
      </c>
      <c r="H25" s="22" t="s">
        <v>1441</v>
      </c>
      <c r="I25" s="22" t="s">
        <v>1441</v>
      </c>
      <c r="J25" t="s">
        <v>3886</v>
      </c>
      <c r="K25" t="s">
        <v>3887</v>
      </c>
    </row>
    <row r="26" spans="2:11" x14ac:dyDescent="0.35">
      <c r="B26" s="47">
        <v>43208</v>
      </c>
      <c r="C26" s="5">
        <v>43187</v>
      </c>
      <c r="E26" s="22" t="s">
        <v>1441</v>
      </c>
      <c r="F26" s="22" t="s">
        <v>1441</v>
      </c>
      <c r="G26" s="22" t="s">
        <v>1441</v>
      </c>
      <c r="H26" s="22" t="s">
        <v>1441</v>
      </c>
      <c r="I26" s="22" t="s">
        <v>1441</v>
      </c>
      <c r="J26" t="s">
        <v>2131</v>
      </c>
      <c r="K26" t="s">
        <v>3926</v>
      </c>
    </row>
    <row r="27" spans="2:11" x14ac:dyDescent="0.35">
      <c r="B27" s="47">
        <v>43208</v>
      </c>
      <c r="C27" s="5">
        <v>43187</v>
      </c>
      <c r="E27" s="22" t="s">
        <v>1441</v>
      </c>
      <c r="F27" s="22" t="s">
        <v>1441</v>
      </c>
      <c r="G27" s="22" t="s">
        <v>1441</v>
      </c>
      <c r="H27" s="22" t="s">
        <v>1441</v>
      </c>
      <c r="I27" s="22" t="s">
        <v>1441</v>
      </c>
      <c r="J27" t="s">
        <v>3927</v>
      </c>
      <c r="K27" t="s">
        <v>3928</v>
      </c>
    </row>
    <row r="28" spans="2:11" x14ac:dyDescent="0.35">
      <c r="B28" s="47">
        <v>43208</v>
      </c>
      <c r="C28" s="5">
        <v>43187</v>
      </c>
      <c r="E28" s="22" t="s">
        <v>1441</v>
      </c>
      <c r="F28" s="22" t="s">
        <v>1441</v>
      </c>
      <c r="G28" s="22" t="s">
        <v>1441</v>
      </c>
      <c r="H28" s="22" t="s">
        <v>1441</v>
      </c>
      <c r="I28" s="22" t="s">
        <v>1441</v>
      </c>
      <c r="J28" t="s">
        <v>3929</v>
      </c>
      <c r="K28" t="s">
        <v>3145</v>
      </c>
    </row>
  </sheetData>
  <autoFilter ref="A2:K2" xr:uid="{00000000-0009-0000-0000-000040000000}">
    <sortState ref="A3:K28">
      <sortCondition ref="J2"/>
    </sortState>
  </autoFilter>
  <dataValidations count="1">
    <dataValidation type="list" allowBlank="1" showInputMessage="1" showErrorMessage="1" sqref="D1" xr:uid="{00000000-0002-0000-4000-000000000000}">
      <formula1>Sites</formula1>
    </dataValidation>
  </dataValidations>
  <hyperlinks>
    <hyperlink ref="B1" location="Index!A1" display="Go To Index" xr:uid="{00000000-0004-0000-4000-000000000000}"/>
  </hyperlinks>
  <pageMargins left="0.7" right="0.7" top="0.75" bottom="0.75" header="0.3" footer="0.3"/>
  <customProperties>
    <customPr name="QAA_DRILLPATH_NODE_ID" r:id="rId1"/>
  </customPropertie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56"/>
  <dimension ref="A1:CI52"/>
  <sheetViews>
    <sheetView workbookViewId="0">
      <pane xSplit="13" ySplit="2" topLeftCell="N3" activePane="bottomRight" state="frozen"/>
      <selection pane="topRight" activeCell="N1" sqref="N1"/>
      <selection pane="bottomLeft" activeCell="A3" sqref="A3"/>
      <selection pane="bottomRight" activeCell="B1" sqref="B1"/>
    </sheetView>
  </sheetViews>
  <sheetFormatPr defaultRowHeight="14.5" outlineLevelCol="1" x14ac:dyDescent="0.35"/>
  <cols>
    <col min="1" max="2" width="10.6328125" style="5" bestFit="1" customWidth="1"/>
    <col min="3" max="3" width="9.453125" style="5" bestFit="1" customWidth="1"/>
    <col min="4" max="4" width="9.36328125" bestFit="1" customWidth="1"/>
    <col min="5" max="5" width="9.36328125" style="46" customWidth="1"/>
    <col min="6" max="6" width="9.6328125" style="22" hidden="1" customWidth="1" outlineLevel="1"/>
    <col min="7" max="7" width="10.6328125" style="22" hidden="1" customWidth="1" outlineLevel="1"/>
    <col min="8" max="8" width="9.6328125" style="22" hidden="1" customWidth="1" outlineLevel="1"/>
    <col min="9" max="9" width="9.36328125" style="22" hidden="1" customWidth="1" outlineLevel="1"/>
    <col min="10" max="10" width="9.6328125" style="22" hidden="1" customWidth="1" outlineLevel="1"/>
    <col min="11" max="11" width="14.90625" style="22" hidden="1" customWidth="1" outlineLevel="1"/>
    <col min="12" max="12" width="31.36328125" bestFit="1" customWidth="1" collapsed="1"/>
    <col min="13" max="13" width="32.36328125" bestFit="1" customWidth="1"/>
    <col min="14" max="14" width="10" bestFit="1" customWidth="1"/>
    <col min="15" max="15" width="17" bestFit="1" customWidth="1"/>
    <col min="16" max="16" width="7.90625" bestFit="1" customWidth="1"/>
    <col min="17" max="17" width="23.90625" bestFit="1" customWidth="1"/>
    <col min="18" max="18" width="7" bestFit="1" customWidth="1"/>
    <col min="19" max="19" width="7.08984375" bestFit="1" customWidth="1"/>
    <col min="20" max="20" width="14.36328125" bestFit="1" customWidth="1"/>
    <col min="21" max="21" width="13.08984375" bestFit="1" customWidth="1"/>
    <col min="22" max="22" width="12.6328125" bestFit="1" customWidth="1"/>
    <col min="23" max="23" width="17.453125" bestFit="1" customWidth="1"/>
    <col min="24" max="24" width="27.453125" bestFit="1" customWidth="1"/>
    <col min="25" max="25" width="19.90625" bestFit="1" customWidth="1"/>
    <col min="26" max="26" width="10.54296875" bestFit="1" customWidth="1"/>
    <col min="27" max="27" width="10.6328125" bestFit="1" customWidth="1"/>
    <col min="28" max="28" width="12.90625" bestFit="1" customWidth="1"/>
    <col min="29" max="29" width="13.6328125" bestFit="1" customWidth="1"/>
    <col min="30" max="30" width="11.08984375" bestFit="1" customWidth="1"/>
    <col min="31" max="31" width="23.36328125" bestFit="1" customWidth="1"/>
    <col min="32" max="32" width="20.90625" bestFit="1" customWidth="1"/>
    <col min="33" max="33" width="22.6328125" bestFit="1" customWidth="1"/>
    <col min="34" max="34" width="23.08984375" bestFit="1" customWidth="1"/>
    <col min="35" max="35" width="9.36328125" bestFit="1" customWidth="1"/>
    <col min="36" max="36" width="12.6328125" bestFit="1" customWidth="1"/>
    <col min="37" max="37" width="7" bestFit="1" customWidth="1"/>
    <col min="38" max="38" width="10.453125" bestFit="1" customWidth="1"/>
    <col min="39" max="39" width="11.36328125" bestFit="1" customWidth="1"/>
    <col min="40" max="40" width="14.6328125" bestFit="1" customWidth="1"/>
    <col min="41" max="41" width="12.54296875" bestFit="1" customWidth="1"/>
    <col min="42" max="42" width="16.08984375" bestFit="1" customWidth="1"/>
    <col min="43" max="43" width="17.36328125" bestFit="1" customWidth="1"/>
    <col min="44" max="44" width="8.08984375" bestFit="1" customWidth="1"/>
    <col min="45" max="45" width="14.6328125" bestFit="1" customWidth="1"/>
    <col min="46" max="46" width="11.08984375" bestFit="1" customWidth="1"/>
    <col min="47" max="51" width="12.54296875" bestFit="1" customWidth="1"/>
    <col min="52" max="52" width="12.6328125" bestFit="1" customWidth="1"/>
    <col min="53" max="53" width="13.36328125" bestFit="1" customWidth="1"/>
    <col min="54" max="54" width="18.36328125" bestFit="1" customWidth="1"/>
    <col min="55" max="55" width="8.6328125" bestFit="1" customWidth="1"/>
    <col min="56" max="56" width="21.6328125" bestFit="1" customWidth="1"/>
    <col min="57" max="57" width="12.6328125" bestFit="1" customWidth="1"/>
    <col min="58" max="58" width="13.36328125" bestFit="1" customWidth="1"/>
    <col min="59" max="59" width="8.6328125" bestFit="1" customWidth="1"/>
    <col min="60" max="60" width="18.36328125" bestFit="1" customWidth="1"/>
    <col min="61" max="61" width="21.6328125" bestFit="1" customWidth="1"/>
    <col min="62" max="62" width="12.6328125" bestFit="1" customWidth="1"/>
    <col min="63" max="63" width="13.36328125" bestFit="1" customWidth="1"/>
    <col min="64" max="64" width="18.36328125" bestFit="1" customWidth="1"/>
    <col min="65" max="65" width="8.6328125" bestFit="1" customWidth="1"/>
    <col min="66" max="66" width="21.6328125" bestFit="1" customWidth="1"/>
    <col min="67" max="67" width="12.6328125" bestFit="1" customWidth="1"/>
    <col min="68" max="68" width="13.36328125" bestFit="1" customWidth="1"/>
    <col min="69" max="69" width="18.36328125" bestFit="1" customWidth="1"/>
    <col min="70" max="70" width="8.6328125" bestFit="1" customWidth="1"/>
    <col min="71" max="71" width="21.6328125" bestFit="1" customWidth="1"/>
    <col min="72" max="72" width="12.6328125" bestFit="1" customWidth="1"/>
    <col min="73" max="73" width="13.36328125" bestFit="1" customWidth="1"/>
    <col min="74" max="74" width="18.36328125" bestFit="1" customWidth="1"/>
    <col min="75" max="75" width="8.6328125" bestFit="1" customWidth="1"/>
    <col min="76" max="76" width="21.6328125" bestFit="1" customWidth="1"/>
  </cols>
  <sheetData>
    <row r="1" spans="1:76" x14ac:dyDescent="0.35">
      <c r="A1" s="5" t="s">
        <v>348</v>
      </c>
      <c r="B1" s="26" t="s">
        <v>50</v>
      </c>
      <c r="C1" s="5" t="s">
        <v>350</v>
      </c>
      <c r="D1" s="6" t="s">
        <v>351</v>
      </c>
      <c r="E1" s="22"/>
    </row>
    <row r="2" spans="1:76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10618</v>
      </c>
      <c r="F2" s="79" t="s">
        <v>12</v>
      </c>
      <c r="G2" s="79" t="s">
        <v>9820</v>
      </c>
      <c r="H2" s="79" t="s">
        <v>13</v>
      </c>
      <c r="I2" s="79" t="s">
        <v>14</v>
      </c>
      <c r="J2" s="79" t="s">
        <v>15</v>
      </c>
      <c r="K2" s="78" t="s">
        <v>9761</v>
      </c>
      <c r="L2" t="s">
        <v>2156</v>
      </c>
      <c r="M2" t="s">
        <v>387</v>
      </c>
      <c r="N2" t="s">
        <v>2157</v>
      </c>
      <c r="O2" t="s">
        <v>2158</v>
      </c>
      <c r="P2" t="s">
        <v>2159</v>
      </c>
      <c r="Q2" t="s">
        <v>2160</v>
      </c>
      <c r="R2" t="s">
        <v>2161</v>
      </c>
      <c r="S2" t="s">
        <v>2162</v>
      </c>
      <c r="T2" t="s">
        <v>2147</v>
      </c>
      <c r="U2" t="s">
        <v>2163</v>
      </c>
      <c r="V2" t="s">
        <v>2164</v>
      </c>
      <c r="W2" t="s">
        <v>2165</v>
      </c>
      <c r="X2" t="s">
        <v>2166</v>
      </c>
      <c r="Y2" t="s">
        <v>2167</v>
      </c>
      <c r="Z2" t="s">
        <v>2168</v>
      </c>
      <c r="AA2" t="s">
        <v>2169</v>
      </c>
      <c r="AB2" t="s">
        <v>2170</v>
      </c>
      <c r="AC2" t="s">
        <v>2171</v>
      </c>
      <c r="AD2" t="s">
        <v>2172</v>
      </c>
      <c r="AE2" t="s">
        <v>2173</v>
      </c>
      <c r="AF2" t="s">
        <v>2174</v>
      </c>
      <c r="AG2" t="s">
        <v>2175</v>
      </c>
      <c r="AH2" t="s">
        <v>2176</v>
      </c>
      <c r="AI2" t="s">
        <v>2177</v>
      </c>
      <c r="AJ2" t="s">
        <v>2178</v>
      </c>
      <c r="AK2" t="s">
        <v>369</v>
      </c>
      <c r="AL2" t="s">
        <v>2179</v>
      </c>
      <c r="AM2" t="s">
        <v>2180</v>
      </c>
      <c r="AN2" t="s">
        <v>2181</v>
      </c>
      <c r="AO2" t="s">
        <v>2182</v>
      </c>
      <c r="AP2" t="s">
        <v>2183</v>
      </c>
      <c r="AQ2" t="s">
        <v>2184</v>
      </c>
      <c r="AR2" t="s">
        <v>2185</v>
      </c>
      <c r="AS2" t="s">
        <v>2186</v>
      </c>
      <c r="AT2" t="s">
        <v>2172</v>
      </c>
      <c r="AU2" t="s">
        <v>2187</v>
      </c>
      <c r="AV2" t="s">
        <v>2188</v>
      </c>
      <c r="AW2" t="s">
        <v>2189</v>
      </c>
      <c r="AX2" t="s">
        <v>2190</v>
      </c>
      <c r="AY2" t="s">
        <v>2191</v>
      </c>
      <c r="AZ2" t="s">
        <v>2192</v>
      </c>
      <c r="BA2" t="s">
        <v>2193</v>
      </c>
      <c r="BB2" t="s">
        <v>2194</v>
      </c>
      <c r="BC2" t="s">
        <v>2195</v>
      </c>
      <c r="BD2" t="s">
        <v>2196</v>
      </c>
      <c r="BE2" t="s">
        <v>2197</v>
      </c>
      <c r="BF2" t="s">
        <v>2198</v>
      </c>
      <c r="BG2" t="s">
        <v>2199</v>
      </c>
      <c r="BH2" t="s">
        <v>2200</v>
      </c>
      <c r="BI2" t="s">
        <v>2201</v>
      </c>
      <c r="BJ2" t="s">
        <v>2202</v>
      </c>
      <c r="BK2" t="s">
        <v>2203</v>
      </c>
      <c r="BL2" t="s">
        <v>2204</v>
      </c>
      <c r="BM2" t="s">
        <v>2205</v>
      </c>
      <c r="BN2" t="s">
        <v>2206</v>
      </c>
      <c r="BO2" t="s">
        <v>2207</v>
      </c>
      <c r="BP2" t="s">
        <v>2208</v>
      </c>
      <c r="BQ2" t="s">
        <v>2209</v>
      </c>
      <c r="BR2" t="s">
        <v>2210</v>
      </c>
      <c r="BS2" t="s">
        <v>2211</v>
      </c>
      <c r="BT2" t="s">
        <v>2212</v>
      </c>
      <c r="BU2" t="s">
        <v>2213</v>
      </c>
      <c r="BV2" t="s">
        <v>2214</v>
      </c>
      <c r="BW2" t="s">
        <v>2215</v>
      </c>
      <c r="BX2" t="s">
        <v>2216</v>
      </c>
    </row>
    <row r="3" spans="1:76" x14ac:dyDescent="0.35">
      <c r="B3" s="5">
        <v>43195</v>
      </c>
      <c r="G3" s="22" t="s">
        <v>1441</v>
      </c>
      <c r="I3" s="22" t="s">
        <v>1441</v>
      </c>
      <c r="J3" s="22" t="s">
        <v>1441</v>
      </c>
      <c r="K3" s="22" t="s">
        <v>1441</v>
      </c>
      <c r="L3" t="s">
        <v>2217</v>
      </c>
      <c r="M3" t="s">
        <v>2217</v>
      </c>
      <c r="Q3">
        <v>1</v>
      </c>
      <c r="R3" t="s">
        <v>2218</v>
      </c>
      <c r="S3" t="s">
        <v>2219</v>
      </c>
      <c r="X3">
        <v>0</v>
      </c>
      <c r="Z3">
        <v>0</v>
      </c>
      <c r="AA3">
        <v>0</v>
      </c>
      <c r="AB3">
        <v>0</v>
      </c>
      <c r="AD3">
        <v>0</v>
      </c>
      <c r="AE3">
        <v>0</v>
      </c>
      <c r="AG3">
        <v>0</v>
      </c>
      <c r="AH3">
        <v>0</v>
      </c>
      <c r="AI3">
        <v>0</v>
      </c>
      <c r="AK3">
        <v>0</v>
      </c>
      <c r="AM3">
        <v>0</v>
      </c>
      <c r="AO3">
        <v>0</v>
      </c>
      <c r="AQ3" t="s">
        <v>415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 t="s">
        <v>2220</v>
      </c>
      <c r="BB3" t="s">
        <v>2221</v>
      </c>
      <c r="BC3">
        <v>0</v>
      </c>
      <c r="BD3">
        <v>0</v>
      </c>
      <c r="BE3">
        <v>0</v>
      </c>
      <c r="BF3" t="s">
        <v>2220</v>
      </c>
      <c r="BG3">
        <v>0</v>
      </c>
      <c r="BH3" t="s">
        <v>2221</v>
      </c>
      <c r="BI3">
        <v>0</v>
      </c>
      <c r="BJ3">
        <v>0</v>
      </c>
      <c r="BK3" t="s">
        <v>2220</v>
      </c>
      <c r="BL3" t="s">
        <v>2221</v>
      </c>
      <c r="BM3">
        <v>0</v>
      </c>
      <c r="BN3">
        <v>0</v>
      </c>
      <c r="BO3">
        <v>0</v>
      </c>
      <c r="BP3" t="s">
        <v>2220</v>
      </c>
      <c r="BQ3" t="s">
        <v>2221</v>
      </c>
      <c r="BR3">
        <v>0</v>
      </c>
      <c r="BS3">
        <v>0</v>
      </c>
      <c r="BT3">
        <v>0</v>
      </c>
      <c r="BU3" t="s">
        <v>2220</v>
      </c>
      <c r="BV3" t="s">
        <v>2221</v>
      </c>
      <c r="BW3">
        <v>0</v>
      </c>
      <c r="BX3">
        <v>0</v>
      </c>
    </row>
    <row r="4" spans="1:76" x14ac:dyDescent="0.35">
      <c r="B4" s="47">
        <v>43195</v>
      </c>
      <c r="G4" s="22" t="s">
        <v>1441</v>
      </c>
      <c r="J4" s="22" t="s">
        <v>1441</v>
      </c>
      <c r="K4" s="22" t="s">
        <v>1441</v>
      </c>
      <c r="L4" t="s">
        <v>2274</v>
      </c>
      <c r="M4" t="s">
        <v>2274</v>
      </c>
      <c r="Q4">
        <v>1</v>
      </c>
      <c r="R4" t="s">
        <v>2218</v>
      </c>
      <c r="S4" t="s">
        <v>2219</v>
      </c>
      <c r="T4">
        <v>9999</v>
      </c>
      <c r="X4">
        <v>0</v>
      </c>
      <c r="Z4">
        <v>0</v>
      </c>
      <c r="AA4">
        <v>0</v>
      </c>
      <c r="AB4">
        <v>0</v>
      </c>
      <c r="AD4">
        <v>0</v>
      </c>
      <c r="AE4" t="s">
        <v>2273</v>
      </c>
      <c r="AP4">
        <v>0</v>
      </c>
      <c r="AR4">
        <v>0</v>
      </c>
      <c r="AS4">
        <v>0</v>
      </c>
      <c r="AT4">
        <v>0</v>
      </c>
      <c r="AV4">
        <v>0</v>
      </c>
      <c r="AX4">
        <v>0</v>
      </c>
      <c r="AZ4">
        <v>0</v>
      </c>
      <c r="BB4" t="s">
        <v>415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 t="s">
        <v>2220</v>
      </c>
      <c r="BM4" t="s">
        <v>2221</v>
      </c>
      <c r="BN4">
        <v>0</v>
      </c>
      <c r="BO4">
        <v>0</v>
      </c>
      <c r="BP4">
        <v>0</v>
      </c>
      <c r="BQ4" t="s">
        <v>2220</v>
      </c>
      <c r="BR4">
        <v>0</v>
      </c>
      <c r="BS4" t="s">
        <v>2221</v>
      </c>
      <c r="BT4">
        <v>0</v>
      </c>
      <c r="BU4">
        <v>0</v>
      </c>
      <c r="BV4" t="s">
        <v>2220</v>
      </c>
      <c r="BW4" t="s">
        <v>2221</v>
      </c>
      <c r="BX4">
        <v>0</v>
      </c>
    </row>
    <row r="5" spans="1:76" x14ac:dyDescent="0.35">
      <c r="B5" s="47">
        <v>43195</v>
      </c>
      <c r="G5" s="22" t="s">
        <v>1441</v>
      </c>
      <c r="I5" s="22" t="s">
        <v>1441</v>
      </c>
      <c r="J5" s="22" t="s">
        <v>1441</v>
      </c>
      <c r="K5" s="22" t="s">
        <v>1441</v>
      </c>
      <c r="L5" t="s">
        <v>2222</v>
      </c>
      <c r="M5" t="s">
        <v>2222</v>
      </c>
      <c r="Q5">
        <v>1</v>
      </c>
      <c r="R5" t="s">
        <v>2218</v>
      </c>
      <c r="S5" t="s">
        <v>2219</v>
      </c>
      <c r="X5">
        <v>0</v>
      </c>
      <c r="Z5">
        <v>0</v>
      </c>
      <c r="AA5">
        <v>0</v>
      </c>
      <c r="AB5">
        <v>0</v>
      </c>
      <c r="AD5">
        <v>0</v>
      </c>
      <c r="AE5">
        <v>0</v>
      </c>
      <c r="AG5">
        <v>0</v>
      </c>
      <c r="AH5">
        <v>0</v>
      </c>
      <c r="AI5">
        <v>0</v>
      </c>
      <c r="AK5">
        <v>0</v>
      </c>
      <c r="AM5">
        <v>0</v>
      </c>
      <c r="AO5">
        <v>0</v>
      </c>
      <c r="AQ5" t="s">
        <v>415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 t="s">
        <v>2220</v>
      </c>
      <c r="BB5" t="s">
        <v>2221</v>
      </c>
      <c r="BC5">
        <v>0</v>
      </c>
      <c r="BD5">
        <v>0</v>
      </c>
      <c r="BE5">
        <v>0</v>
      </c>
      <c r="BF5" t="s">
        <v>2220</v>
      </c>
      <c r="BG5">
        <v>0</v>
      </c>
      <c r="BH5" t="s">
        <v>2221</v>
      </c>
      <c r="BI5">
        <v>0</v>
      </c>
      <c r="BJ5">
        <v>0</v>
      </c>
      <c r="BK5" t="s">
        <v>2220</v>
      </c>
      <c r="BL5" t="s">
        <v>2221</v>
      </c>
      <c r="BM5">
        <v>0</v>
      </c>
      <c r="BN5">
        <v>0</v>
      </c>
      <c r="BO5">
        <v>0</v>
      </c>
      <c r="BP5" t="s">
        <v>2220</v>
      </c>
      <c r="BQ5" t="s">
        <v>2221</v>
      </c>
      <c r="BR5">
        <v>0</v>
      </c>
      <c r="BS5">
        <v>0</v>
      </c>
      <c r="BT5">
        <v>0</v>
      </c>
      <c r="BU5" t="s">
        <v>2220</v>
      </c>
      <c r="BV5" t="s">
        <v>2221</v>
      </c>
      <c r="BW5">
        <v>0</v>
      </c>
      <c r="BX5">
        <v>0</v>
      </c>
    </row>
    <row r="6" spans="1:76" x14ac:dyDescent="0.35">
      <c r="D6" t="s">
        <v>9764</v>
      </c>
      <c r="J6" s="22" t="s">
        <v>1441</v>
      </c>
      <c r="L6" t="s">
        <v>2275</v>
      </c>
      <c r="M6" t="s">
        <v>2276</v>
      </c>
      <c r="P6" t="s">
        <v>2277</v>
      </c>
      <c r="Q6">
        <v>1</v>
      </c>
      <c r="R6" t="s">
        <v>2218</v>
      </c>
      <c r="S6" t="s">
        <v>2278</v>
      </c>
      <c r="T6">
        <v>1215</v>
      </c>
      <c r="X6">
        <v>0</v>
      </c>
      <c r="Z6">
        <v>0</v>
      </c>
      <c r="AA6" s="33">
        <v>3200</v>
      </c>
      <c r="AB6">
        <v>0</v>
      </c>
      <c r="AD6">
        <v>0</v>
      </c>
      <c r="AP6">
        <v>0</v>
      </c>
      <c r="AR6">
        <v>0</v>
      </c>
      <c r="AS6">
        <v>0</v>
      </c>
      <c r="AT6">
        <v>0</v>
      </c>
      <c r="AV6">
        <v>0</v>
      </c>
      <c r="AX6">
        <v>0</v>
      </c>
      <c r="AZ6">
        <v>0</v>
      </c>
      <c r="BB6" t="s">
        <v>415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 t="s">
        <v>2220</v>
      </c>
      <c r="BM6" t="s">
        <v>2221</v>
      </c>
      <c r="BN6">
        <v>0</v>
      </c>
      <c r="BO6">
        <v>0</v>
      </c>
      <c r="BP6">
        <v>0</v>
      </c>
      <c r="BQ6" t="s">
        <v>2220</v>
      </c>
      <c r="BR6">
        <v>0</v>
      </c>
      <c r="BS6" t="s">
        <v>2221</v>
      </c>
      <c r="BT6">
        <v>0</v>
      </c>
      <c r="BU6">
        <v>0</v>
      </c>
      <c r="BV6" t="s">
        <v>2220</v>
      </c>
      <c r="BW6" t="s">
        <v>2221</v>
      </c>
      <c r="BX6">
        <v>0</v>
      </c>
    </row>
    <row r="7" spans="1:76" x14ac:dyDescent="0.35">
      <c r="A7" s="5">
        <v>43253</v>
      </c>
      <c r="B7" s="47">
        <v>43195</v>
      </c>
      <c r="C7" s="5">
        <v>43264</v>
      </c>
      <c r="D7" t="s">
        <v>10839</v>
      </c>
      <c r="E7" s="22" t="s">
        <v>1441</v>
      </c>
      <c r="F7" s="22" t="s">
        <v>1441</v>
      </c>
      <c r="G7" s="22" t="s">
        <v>1441</v>
      </c>
      <c r="H7" s="22" t="s">
        <v>1441</v>
      </c>
      <c r="I7" s="22" t="s">
        <v>1441</v>
      </c>
      <c r="J7" s="22" t="s">
        <v>1441</v>
      </c>
      <c r="K7" s="22" t="s">
        <v>1441</v>
      </c>
      <c r="L7" t="s">
        <v>2223</v>
      </c>
      <c r="M7" t="s">
        <v>2224</v>
      </c>
      <c r="Q7">
        <v>1</v>
      </c>
      <c r="R7" t="s">
        <v>2218</v>
      </c>
      <c r="S7" t="s">
        <v>2219</v>
      </c>
      <c r="X7">
        <v>0</v>
      </c>
      <c r="Z7">
        <v>0</v>
      </c>
      <c r="AA7">
        <v>0</v>
      </c>
      <c r="AB7">
        <v>0</v>
      </c>
      <c r="AD7">
        <v>0</v>
      </c>
      <c r="AE7">
        <v>0</v>
      </c>
      <c r="AG7">
        <v>0</v>
      </c>
      <c r="AH7">
        <v>0</v>
      </c>
      <c r="AI7">
        <v>0</v>
      </c>
      <c r="AK7">
        <v>0</v>
      </c>
      <c r="AM7">
        <v>0</v>
      </c>
      <c r="AO7">
        <v>0</v>
      </c>
      <c r="AQ7" t="s">
        <v>415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 t="s">
        <v>2220</v>
      </c>
      <c r="BB7" t="s">
        <v>2221</v>
      </c>
      <c r="BC7">
        <v>0</v>
      </c>
      <c r="BD7">
        <v>0</v>
      </c>
      <c r="BE7">
        <v>0</v>
      </c>
      <c r="BF7" t="s">
        <v>2220</v>
      </c>
      <c r="BG7">
        <v>0</v>
      </c>
      <c r="BH7" t="s">
        <v>2221</v>
      </c>
      <c r="BI7">
        <v>0</v>
      </c>
      <c r="BJ7">
        <v>0</v>
      </c>
      <c r="BK7" t="s">
        <v>2220</v>
      </c>
      <c r="BL7" t="s">
        <v>2221</v>
      </c>
      <c r="BM7">
        <v>0</v>
      </c>
      <c r="BN7">
        <v>0</v>
      </c>
      <c r="BO7">
        <v>0</v>
      </c>
      <c r="BP7" t="s">
        <v>2220</v>
      </c>
      <c r="BQ7" t="s">
        <v>2221</v>
      </c>
      <c r="BR7">
        <v>0</v>
      </c>
      <c r="BS7">
        <v>0</v>
      </c>
      <c r="BT7">
        <v>0</v>
      </c>
      <c r="BU7" t="s">
        <v>2220</v>
      </c>
      <c r="BV7" t="s">
        <v>2221</v>
      </c>
      <c r="BW7">
        <v>0</v>
      </c>
      <c r="BX7">
        <v>0</v>
      </c>
    </row>
    <row r="8" spans="1:76" s="4" customFormat="1" x14ac:dyDescent="0.35">
      <c r="A8" s="18"/>
      <c r="B8" s="47">
        <v>43195</v>
      </c>
      <c r="C8" s="18"/>
      <c r="D8" s="46" t="s">
        <v>9764</v>
      </c>
      <c r="E8" s="46"/>
      <c r="F8" s="22"/>
      <c r="G8" s="22" t="s">
        <v>1441</v>
      </c>
      <c r="H8" s="22"/>
      <c r="I8" s="22" t="s">
        <v>1441</v>
      </c>
      <c r="J8" s="22" t="s">
        <v>1441</v>
      </c>
      <c r="K8" s="22"/>
      <c r="L8" s="4" t="s">
        <v>2225</v>
      </c>
      <c r="M8" s="4" t="s">
        <v>2226</v>
      </c>
      <c r="Q8" s="4">
        <v>1</v>
      </c>
      <c r="R8" s="4" t="s">
        <v>2218</v>
      </c>
      <c r="S8" s="4" t="s">
        <v>2219</v>
      </c>
      <c r="X8" s="4">
        <v>0</v>
      </c>
      <c r="Z8" s="4">
        <v>0</v>
      </c>
      <c r="AA8" s="4">
        <v>0</v>
      </c>
      <c r="AB8" s="4">
        <v>0</v>
      </c>
      <c r="AD8" s="4">
        <v>0</v>
      </c>
      <c r="AE8" s="4">
        <v>0</v>
      </c>
      <c r="AG8" s="4">
        <v>0</v>
      </c>
      <c r="AH8" s="4">
        <v>0</v>
      </c>
      <c r="AI8" s="4">
        <v>0</v>
      </c>
      <c r="AK8" s="4">
        <v>0</v>
      </c>
      <c r="AM8" s="4">
        <v>0</v>
      </c>
      <c r="AO8" s="4">
        <v>0</v>
      </c>
      <c r="AQ8" s="4" t="s">
        <v>415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0</v>
      </c>
      <c r="AY8" s="4">
        <v>0</v>
      </c>
      <c r="AZ8" s="4">
        <v>0</v>
      </c>
      <c r="BA8" s="4" t="s">
        <v>2220</v>
      </c>
      <c r="BB8" s="4" t="s">
        <v>2221</v>
      </c>
      <c r="BC8" s="4">
        <v>0</v>
      </c>
      <c r="BD8" s="4">
        <v>0</v>
      </c>
      <c r="BE8" s="4">
        <v>0</v>
      </c>
      <c r="BF8" s="4" t="s">
        <v>2220</v>
      </c>
      <c r="BG8" s="4">
        <v>0</v>
      </c>
      <c r="BH8" s="4" t="s">
        <v>2221</v>
      </c>
      <c r="BI8" s="4">
        <v>0</v>
      </c>
      <c r="BJ8" s="4">
        <v>0</v>
      </c>
      <c r="BK8" s="4" t="s">
        <v>2220</v>
      </c>
      <c r="BL8" s="4" t="s">
        <v>2221</v>
      </c>
      <c r="BM8" s="4">
        <v>0</v>
      </c>
      <c r="BN8" s="4">
        <v>0</v>
      </c>
      <c r="BO8" s="4">
        <v>0</v>
      </c>
      <c r="BP8" s="4" t="s">
        <v>2220</v>
      </c>
      <c r="BQ8" s="4" t="s">
        <v>2221</v>
      </c>
      <c r="BR8" s="4">
        <v>0</v>
      </c>
      <c r="BS8" s="4">
        <v>0</v>
      </c>
      <c r="BT8" s="4">
        <v>0</v>
      </c>
      <c r="BU8" s="4" t="s">
        <v>2220</v>
      </c>
      <c r="BV8" s="4" t="s">
        <v>2221</v>
      </c>
      <c r="BW8" s="4">
        <v>0</v>
      </c>
      <c r="BX8" s="4">
        <v>0</v>
      </c>
    </row>
    <row r="9" spans="1:76" x14ac:dyDescent="0.35">
      <c r="B9" s="47"/>
      <c r="D9" t="s">
        <v>9764</v>
      </c>
      <c r="J9" s="22" t="s">
        <v>1441</v>
      </c>
      <c r="L9" t="s">
        <v>2281</v>
      </c>
      <c r="M9" t="s">
        <v>2226</v>
      </c>
      <c r="Q9">
        <v>1</v>
      </c>
      <c r="R9" t="s">
        <v>2218</v>
      </c>
      <c r="S9" t="s">
        <v>2219</v>
      </c>
      <c r="X9">
        <v>0</v>
      </c>
      <c r="Z9">
        <v>0</v>
      </c>
      <c r="AA9">
        <v>0</v>
      </c>
      <c r="AB9">
        <v>0</v>
      </c>
      <c r="AD9">
        <v>0</v>
      </c>
      <c r="AE9">
        <v>0</v>
      </c>
      <c r="AG9">
        <v>0</v>
      </c>
      <c r="AH9">
        <v>0</v>
      </c>
      <c r="AI9">
        <v>0</v>
      </c>
      <c r="AK9">
        <v>0</v>
      </c>
      <c r="AM9">
        <v>0</v>
      </c>
      <c r="AO9">
        <v>0</v>
      </c>
      <c r="AQ9" t="s">
        <v>415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 t="s">
        <v>2220</v>
      </c>
      <c r="BB9" t="s">
        <v>2221</v>
      </c>
      <c r="BC9">
        <v>0</v>
      </c>
      <c r="BD9">
        <v>0</v>
      </c>
      <c r="BE9">
        <v>0</v>
      </c>
      <c r="BF9" t="s">
        <v>2220</v>
      </c>
      <c r="BG9">
        <v>0</v>
      </c>
      <c r="BH9" t="s">
        <v>2221</v>
      </c>
      <c r="BI9">
        <v>0</v>
      </c>
      <c r="BJ9">
        <v>0</v>
      </c>
      <c r="BK9" t="s">
        <v>2220</v>
      </c>
      <c r="BL9" t="s">
        <v>2221</v>
      </c>
      <c r="BM9">
        <v>0</v>
      </c>
      <c r="BN9">
        <v>0</v>
      </c>
      <c r="BO9">
        <v>0</v>
      </c>
      <c r="BP9" t="s">
        <v>2220</v>
      </c>
      <c r="BQ9" t="s">
        <v>2221</v>
      </c>
      <c r="BR9">
        <v>0</v>
      </c>
      <c r="BS9">
        <v>0</v>
      </c>
      <c r="BT9">
        <v>0</v>
      </c>
      <c r="BU9" t="s">
        <v>2220</v>
      </c>
      <c r="BV9" t="s">
        <v>2221</v>
      </c>
      <c r="BW9">
        <v>0</v>
      </c>
      <c r="BX9">
        <v>0</v>
      </c>
    </row>
    <row r="10" spans="1:76" s="4" customFormat="1" x14ac:dyDescent="0.35">
      <c r="A10" s="18">
        <v>43253</v>
      </c>
      <c r="B10" s="47">
        <v>43195</v>
      </c>
      <c r="C10" s="18">
        <v>43264</v>
      </c>
      <c r="D10" s="46" t="s">
        <v>10839</v>
      </c>
      <c r="E10" s="22" t="s">
        <v>1441</v>
      </c>
      <c r="F10" s="22" t="s">
        <v>1441</v>
      </c>
      <c r="G10" s="22" t="s">
        <v>1441</v>
      </c>
      <c r="H10" s="22" t="s">
        <v>1441</v>
      </c>
      <c r="I10" s="22" t="s">
        <v>1441</v>
      </c>
      <c r="J10" s="22" t="s">
        <v>1441</v>
      </c>
      <c r="K10" s="22" t="s">
        <v>1441</v>
      </c>
      <c r="L10" s="4" t="s">
        <v>2227</v>
      </c>
      <c r="M10" s="4" t="s">
        <v>2228</v>
      </c>
      <c r="Q10" s="4">
        <v>1</v>
      </c>
      <c r="R10" s="4" t="s">
        <v>2218</v>
      </c>
      <c r="S10" s="4" t="s">
        <v>2219</v>
      </c>
      <c r="X10" s="4">
        <v>0</v>
      </c>
      <c r="Z10" s="4">
        <v>0</v>
      </c>
      <c r="AA10" s="4">
        <v>0</v>
      </c>
      <c r="AB10" s="4">
        <v>0</v>
      </c>
      <c r="AD10" s="4">
        <v>0</v>
      </c>
      <c r="AE10" s="4">
        <v>0</v>
      </c>
      <c r="AG10" s="4">
        <v>0</v>
      </c>
      <c r="AH10" s="4">
        <v>0</v>
      </c>
      <c r="AI10" s="4">
        <v>0</v>
      </c>
      <c r="AK10" s="4">
        <v>0</v>
      </c>
      <c r="AM10" s="4">
        <v>0</v>
      </c>
      <c r="AO10" s="4">
        <v>0</v>
      </c>
      <c r="AQ10" s="4" t="s">
        <v>415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 t="s">
        <v>2220</v>
      </c>
      <c r="BB10" s="4" t="s">
        <v>2221</v>
      </c>
      <c r="BC10" s="4">
        <v>0</v>
      </c>
      <c r="BD10" s="4">
        <v>0</v>
      </c>
      <c r="BE10" s="4">
        <v>0</v>
      </c>
      <c r="BF10" s="4" t="s">
        <v>2220</v>
      </c>
      <c r="BG10" s="4">
        <v>0</v>
      </c>
      <c r="BH10" s="4" t="s">
        <v>2221</v>
      </c>
      <c r="BI10" s="4">
        <v>0</v>
      </c>
      <c r="BJ10" s="4">
        <v>0</v>
      </c>
      <c r="BK10" s="4" t="s">
        <v>2220</v>
      </c>
      <c r="BL10" s="4" t="s">
        <v>2221</v>
      </c>
      <c r="BM10" s="4">
        <v>0</v>
      </c>
      <c r="BN10" s="4">
        <v>0</v>
      </c>
      <c r="BO10" s="4">
        <v>0</v>
      </c>
      <c r="BP10" s="4" t="s">
        <v>2220</v>
      </c>
      <c r="BQ10" s="4" t="s">
        <v>2221</v>
      </c>
      <c r="BR10" s="4">
        <v>0</v>
      </c>
      <c r="BS10" s="4">
        <v>0</v>
      </c>
      <c r="BT10" s="4">
        <v>0</v>
      </c>
      <c r="BU10" s="4" t="s">
        <v>2220</v>
      </c>
      <c r="BV10" s="4" t="s">
        <v>2221</v>
      </c>
      <c r="BW10" s="4">
        <v>0</v>
      </c>
      <c r="BX10" s="4">
        <v>0</v>
      </c>
    </row>
    <row r="11" spans="1:76" x14ac:dyDescent="0.35">
      <c r="A11" s="47"/>
      <c r="B11" s="47"/>
      <c r="C11" s="47"/>
      <c r="D11" s="46" t="s">
        <v>9764</v>
      </c>
      <c r="E11" s="138"/>
      <c r="J11" s="22" t="s">
        <v>1441</v>
      </c>
      <c r="L11" t="s">
        <v>2282</v>
      </c>
      <c r="M11" t="s">
        <v>2228</v>
      </c>
      <c r="Q11">
        <v>1</v>
      </c>
      <c r="R11" t="s">
        <v>2218</v>
      </c>
      <c r="S11" t="s">
        <v>2219</v>
      </c>
      <c r="X11">
        <v>0</v>
      </c>
      <c r="Z11">
        <v>0</v>
      </c>
      <c r="AA11">
        <v>0</v>
      </c>
      <c r="AB11">
        <v>0</v>
      </c>
      <c r="AD11">
        <v>0</v>
      </c>
      <c r="AE11">
        <v>0</v>
      </c>
      <c r="AG11">
        <v>0</v>
      </c>
      <c r="AH11">
        <v>0</v>
      </c>
      <c r="AI11">
        <v>0</v>
      </c>
      <c r="AK11">
        <v>0</v>
      </c>
      <c r="AM11">
        <v>0</v>
      </c>
      <c r="AO11">
        <v>0</v>
      </c>
      <c r="AQ11" t="s">
        <v>415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 t="s">
        <v>2220</v>
      </c>
      <c r="BB11" t="s">
        <v>2221</v>
      </c>
      <c r="BC11">
        <v>0</v>
      </c>
      <c r="BD11">
        <v>0</v>
      </c>
      <c r="BE11">
        <v>0</v>
      </c>
      <c r="BF11" t="s">
        <v>2220</v>
      </c>
      <c r="BG11">
        <v>0</v>
      </c>
      <c r="BH11" t="s">
        <v>2221</v>
      </c>
      <c r="BI11">
        <v>0</v>
      </c>
      <c r="BJ11">
        <v>0</v>
      </c>
      <c r="BK11" t="s">
        <v>2220</v>
      </c>
      <c r="BL11" t="s">
        <v>2221</v>
      </c>
      <c r="BM11">
        <v>0</v>
      </c>
      <c r="BN11">
        <v>0</v>
      </c>
      <c r="BO11">
        <v>0</v>
      </c>
      <c r="BP11" t="s">
        <v>2220</v>
      </c>
      <c r="BQ11" t="s">
        <v>2221</v>
      </c>
      <c r="BR11">
        <v>0</v>
      </c>
      <c r="BS11">
        <v>0</v>
      </c>
      <c r="BT11">
        <v>0</v>
      </c>
      <c r="BU11" t="s">
        <v>2220</v>
      </c>
      <c r="BV11" t="s">
        <v>2221</v>
      </c>
      <c r="BW11">
        <v>0</v>
      </c>
      <c r="BX11">
        <v>0</v>
      </c>
    </row>
    <row r="12" spans="1:76" s="4" customFormat="1" x14ac:dyDescent="0.35">
      <c r="A12" s="18">
        <v>43253</v>
      </c>
      <c r="B12" s="47">
        <v>43195</v>
      </c>
      <c r="C12" s="18">
        <v>43264</v>
      </c>
      <c r="D12" s="46" t="s">
        <v>10839</v>
      </c>
      <c r="E12" s="22" t="s">
        <v>1441</v>
      </c>
      <c r="F12" s="22" t="s">
        <v>1441</v>
      </c>
      <c r="G12" s="22" t="s">
        <v>1441</v>
      </c>
      <c r="H12" s="22" t="s">
        <v>1441</v>
      </c>
      <c r="I12" s="22" t="s">
        <v>1441</v>
      </c>
      <c r="J12" s="22" t="s">
        <v>1441</v>
      </c>
      <c r="K12" s="22" t="s">
        <v>1441</v>
      </c>
      <c r="L12" s="4" t="s">
        <v>2229</v>
      </c>
      <c r="M12" s="4" t="s">
        <v>2230</v>
      </c>
      <c r="Q12" s="4">
        <v>1</v>
      </c>
      <c r="R12" s="4" t="s">
        <v>2218</v>
      </c>
      <c r="S12" s="4" t="s">
        <v>2219</v>
      </c>
      <c r="X12" s="4">
        <v>0</v>
      </c>
      <c r="Z12" s="4">
        <v>0</v>
      </c>
      <c r="AA12" s="4">
        <v>0</v>
      </c>
      <c r="AB12" s="4">
        <v>0</v>
      </c>
      <c r="AD12" s="4">
        <v>0</v>
      </c>
      <c r="AE12" s="4">
        <v>0</v>
      </c>
      <c r="AG12" s="4">
        <v>0</v>
      </c>
      <c r="AH12" s="4">
        <v>0</v>
      </c>
      <c r="AI12" s="4">
        <v>0</v>
      </c>
      <c r="AK12" s="4">
        <v>0</v>
      </c>
      <c r="AM12" s="4">
        <v>0</v>
      </c>
      <c r="AO12" s="4">
        <v>0</v>
      </c>
      <c r="AQ12" s="4" t="s">
        <v>415</v>
      </c>
      <c r="AR12" s="4">
        <v>0</v>
      </c>
      <c r="AS12" s="4">
        <v>0</v>
      </c>
      <c r="AT12" s="4">
        <v>0</v>
      </c>
      <c r="AU12" s="4">
        <v>0</v>
      </c>
      <c r="AV12" s="4">
        <v>0</v>
      </c>
      <c r="AW12" s="4">
        <v>0</v>
      </c>
      <c r="AX12" s="4">
        <v>0</v>
      </c>
      <c r="AY12" s="4">
        <v>0</v>
      </c>
      <c r="AZ12" s="4">
        <v>0</v>
      </c>
      <c r="BA12" s="4" t="s">
        <v>2220</v>
      </c>
      <c r="BB12" s="4" t="s">
        <v>2221</v>
      </c>
      <c r="BC12" s="4">
        <v>0</v>
      </c>
      <c r="BD12" s="4">
        <v>0</v>
      </c>
      <c r="BE12" s="4">
        <v>0</v>
      </c>
      <c r="BF12" s="4" t="s">
        <v>2220</v>
      </c>
      <c r="BG12" s="4">
        <v>0</v>
      </c>
      <c r="BH12" s="4" t="s">
        <v>2221</v>
      </c>
      <c r="BI12" s="4">
        <v>0</v>
      </c>
      <c r="BJ12" s="4">
        <v>0</v>
      </c>
      <c r="BK12" s="4" t="s">
        <v>2220</v>
      </c>
      <c r="BL12" s="4" t="s">
        <v>2221</v>
      </c>
      <c r="BM12" s="4">
        <v>0</v>
      </c>
      <c r="BN12" s="4">
        <v>0</v>
      </c>
      <c r="BO12" s="4">
        <v>0</v>
      </c>
      <c r="BP12" s="4" t="s">
        <v>2220</v>
      </c>
      <c r="BQ12" s="4" t="s">
        <v>2221</v>
      </c>
      <c r="BR12" s="4">
        <v>0</v>
      </c>
      <c r="BS12" s="4">
        <v>0</v>
      </c>
      <c r="BT12" s="4">
        <v>0</v>
      </c>
      <c r="BU12" s="4" t="s">
        <v>2220</v>
      </c>
      <c r="BV12" s="4" t="s">
        <v>2221</v>
      </c>
      <c r="BW12" s="4">
        <v>0</v>
      </c>
      <c r="BX12" s="4">
        <v>0</v>
      </c>
    </row>
    <row r="13" spans="1:76" x14ac:dyDescent="0.35">
      <c r="A13" s="47"/>
      <c r="B13" s="47"/>
      <c r="C13" s="47"/>
      <c r="D13" s="46" t="s">
        <v>9764</v>
      </c>
      <c r="E13" s="138"/>
      <c r="J13" s="22" t="s">
        <v>1441</v>
      </c>
      <c r="L13" t="s">
        <v>2283</v>
      </c>
      <c r="M13" t="s">
        <v>2230</v>
      </c>
      <c r="Q13">
        <v>1</v>
      </c>
      <c r="R13" t="s">
        <v>2218</v>
      </c>
      <c r="S13" t="s">
        <v>2219</v>
      </c>
      <c r="X13">
        <v>0</v>
      </c>
      <c r="Z13">
        <v>0</v>
      </c>
      <c r="AA13">
        <v>0</v>
      </c>
      <c r="AB13">
        <v>0</v>
      </c>
      <c r="AD13">
        <v>0</v>
      </c>
      <c r="AE13">
        <v>0</v>
      </c>
      <c r="AG13">
        <v>0</v>
      </c>
      <c r="AH13">
        <v>0</v>
      </c>
      <c r="AI13">
        <v>0</v>
      </c>
      <c r="AK13">
        <v>0</v>
      </c>
      <c r="AM13">
        <v>0</v>
      </c>
      <c r="AO13">
        <v>0</v>
      </c>
      <c r="AQ13" t="s">
        <v>415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 t="s">
        <v>2220</v>
      </c>
      <c r="BB13" t="s">
        <v>2221</v>
      </c>
      <c r="BC13">
        <v>0</v>
      </c>
      <c r="BD13">
        <v>0</v>
      </c>
      <c r="BE13">
        <v>0</v>
      </c>
      <c r="BF13" t="s">
        <v>2220</v>
      </c>
      <c r="BG13">
        <v>0</v>
      </c>
      <c r="BH13" t="s">
        <v>2221</v>
      </c>
      <c r="BI13">
        <v>0</v>
      </c>
      <c r="BJ13">
        <v>0</v>
      </c>
      <c r="BK13" t="s">
        <v>2220</v>
      </c>
      <c r="BL13" t="s">
        <v>2221</v>
      </c>
      <c r="BM13">
        <v>0</v>
      </c>
      <c r="BN13">
        <v>0</v>
      </c>
      <c r="BO13">
        <v>0</v>
      </c>
      <c r="BP13" t="s">
        <v>2220</v>
      </c>
      <c r="BQ13" t="s">
        <v>2221</v>
      </c>
      <c r="BR13">
        <v>0</v>
      </c>
      <c r="BS13">
        <v>0</v>
      </c>
      <c r="BT13">
        <v>0</v>
      </c>
      <c r="BU13" t="s">
        <v>2220</v>
      </c>
      <c r="BV13" t="s">
        <v>2221</v>
      </c>
      <c r="BW13">
        <v>0</v>
      </c>
      <c r="BX13">
        <v>0</v>
      </c>
    </row>
    <row r="14" spans="1:76" x14ac:dyDescent="0.35">
      <c r="A14" s="47">
        <v>43253</v>
      </c>
      <c r="B14" s="47">
        <v>43195</v>
      </c>
      <c r="C14" s="47">
        <v>43264</v>
      </c>
      <c r="D14" s="46" t="s">
        <v>10839</v>
      </c>
      <c r="E14" s="22" t="s">
        <v>1441</v>
      </c>
      <c r="F14" s="22" t="s">
        <v>1441</v>
      </c>
      <c r="G14" s="22" t="s">
        <v>1441</v>
      </c>
      <c r="H14" s="22" t="s">
        <v>1441</v>
      </c>
      <c r="I14" s="22" t="s">
        <v>1441</v>
      </c>
      <c r="J14" s="22" t="s">
        <v>1441</v>
      </c>
      <c r="K14" s="22" t="s">
        <v>1441</v>
      </c>
      <c r="L14" t="s">
        <v>2231</v>
      </c>
      <c r="M14" t="s">
        <v>2232</v>
      </c>
      <c r="Q14">
        <v>1</v>
      </c>
      <c r="R14" t="s">
        <v>2218</v>
      </c>
      <c r="S14" t="s">
        <v>2219</v>
      </c>
      <c r="X14">
        <v>0</v>
      </c>
      <c r="Z14">
        <v>0</v>
      </c>
      <c r="AA14">
        <v>0</v>
      </c>
      <c r="AB14">
        <v>0</v>
      </c>
      <c r="AD14">
        <v>0</v>
      </c>
      <c r="AE14">
        <v>0</v>
      </c>
      <c r="AG14">
        <v>0</v>
      </c>
      <c r="AH14">
        <v>0</v>
      </c>
      <c r="AI14">
        <v>0</v>
      </c>
      <c r="AK14">
        <v>0</v>
      </c>
      <c r="AM14">
        <v>0</v>
      </c>
      <c r="AO14">
        <v>0</v>
      </c>
      <c r="AQ14" t="s">
        <v>415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 t="s">
        <v>2220</v>
      </c>
      <c r="BB14" t="s">
        <v>2221</v>
      </c>
      <c r="BC14">
        <v>0</v>
      </c>
      <c r="BD14">
        <v>0</v>
      </c>
      <c r="BE14">
        <v>0</v>
      </c>
      <c r="BF14" t="s">
        <v>2220</v>
      </c>
      <c r="BG14">
        <v>0</v>
      </c>
      <c r="BH14" t="s">
        <v>2221</v>
      </c>
      <c r="BI14">
        <v>0</v>
      </c>
      <c r="BJ14">
        <v>0</v>
      </c>
      <c r="BK14" t="s">
        <v>2220</v>
      </c>
      <c r="BL14" t="s">
        <v>2221</v>
      </c>
      <c r="BM14">
        <v>0</v>
      </c>
      <c r="BN14">
        <v>0</v>
      </c>
      <c r="BO14">
        <v>0</v>
      </c>
      <c r="BP14" t="s">
        <v>2220</v>
      </c>
      <c r="BQ14" t="s">
        <v>2221</v>
      </c>
      <c r="BR14">
        <v>0</v>
      </c>
      <c r="BS14">
        <v>0</v>
      </c>
      <c r="BT14">
        <v>0</v>
      </c>
      <c r="BU14" t="s">
        <v>2220</v>
      </c>
      <c r="BV14" t="s">
        <v>2221</v>
      </c>
      <c r="BW14">
        <v>0</v>
      </c>
      <c r="BX14">
        <v>0</v>
      </c>
    </row>
    <row r="15" spans="1:76" x14ac:dyDescent="0.35">
      <c r="A15" s="47">
        <v>43253</v>
      </c>
      <c r="B15" s="47">
        <v>43529</v>
      </c>
      <c r="C15" s="47">
        <v>43264</v>
      </c>
      <c r="D15" s="46" t="s">
        <v>10839</v>
      </c>
      <c r="E15" s="22" t="s">
        <v>1441</v>
      </c>
      <c r="F15" s="22" t="s">
        <v>1441</v>
      </c>
      <c r="G15" s="22" t="s">
        <v>1441</v>
      </c>
      <c r="H15" s="22" t="s">
        <v>1441</v>
      </c>
      <c r="K15" s="22" t="s">
        <v>1441</v>
      </c>
      <c r="L15" t="s">
        <v>10613</v>
      </c>
      <c r="M15" t="s">
        <v>10619</v>
      </c>
      <c r="Q15">
        <v>1</v>
      </c>
      <c r="R15" t="s">
        <v>2218</v>
      </c>
      <c r="S15" t="s">
        <v>2219</v>
      </c>
      <c r="X15">
        <v>0</v>
      </c>
      <c r="Z15">
        <v>0</v>
      </c>
      <c r="AA15">
        <v>0</v>
      </c>
      <c r="AB15">
        <v>0</v>
      </c>
      <c r="AD15">
        <v>0</v>
      </c>
      <c r="AE15">
        <v>0</v>
      </c>
      <c r="AG15">
        <v>0</v>
      </c>
      <c r="AH15">
        <v>0</v>
      </c>
      <c r="AI15">
        <v>0</v>
      </c>
      <c r="AK15">
        <v>0</v>
      </c>
      <c r="AM15">
        <v>0</v>
      </c>
      <c r="AO15">
        <v>0</v>
      </c>
      <c r="AQ15" t="s">
        <v>415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 t="s">
        <v>2220</v>
      </c>
      <c r="BB15" t="s">
        <v>2221</v>
      </c>
      <c r="BC15">
        <v>0</v>
      </c>
      <c r="BD15">
        <v>0</v>
      </c>
      <c r="BE15">
        <v>0</v>
      </c>
      <c r="BF15" t="s">
        <v>2220</v>
      </c>
      <c r="BG15">
        <v>0</v>
      </c>
      <c r="BH15" t="s">
        <v>2221</v>
      </c>
      <c r="BI15">
        <v>0</v>
      </c>
      <c r="BJ15">
        <v>0</v>
      </c>
      <c r="BK15" t="s">
        <v>2220</v>
      </c>
      <c r="BL15" t="s">
        <v>2221</v>
      </c>
      <c r="BM15">
        <v>0</v>
      </c>
      <c r="BN15">
        <v>0</v>
      </c>
      <c r="BO15">
        <v>0</v>
      </c>
      <c r="BP15" t="s">
        <v>2220</v>
      </c>
      <c r="BQ15" t="s">
        <v>2221</v>
      </c>
      <c r="BR15">
        <v>0</v>
      </c>
      <c r="BS15">
        <v>0</v>
      </c>
      <c r="BT15">
        <v>0</v>
      </c>
      <c r="BU15" t="s">
        <v>2220</v>
      </c>
      <c r="BV15" t="s">
        <v>2221</v>
      </c>
      <c r="BW15">
        <v>0</v>
      </c>
      <c r="BX15">
        <v>0</v>
      </c>
    </row>
    <row r="16" spans="1:76" s="4" customFormat="1" x14ac:dyDescent="0.35">
      <c r="A16" s="18">
        <v>43253</v>
      </c>
      <c r="B16" s="47">
        <v>43195</v>
      </c>
      <c r="C16" s="18">
        <v>43264</v>
      </c>
      <c r="D16" s="46" t="s">
        <v>10839</v>
      </c>
      <c r="E16" s="22" t="s">
        <v>1441</v>
      </c>
      <c r="F16" s="22" t="s">
        <v>1441</v>
      </c>
      <c r="G16" s="22" t="s">
        <v>1441</v>
      </c>
      <c r="H16" s="22" t="s">
        <v>1441</v>
      </c>
      <c r="I16" s="22" t="s">
        <v>1441</v>
      </c>
      <c r="J16" s="22" t="s">
        <v>1441</v>
      </c>
      <c r="K16" s="22" t="s">
        <v>1441</v>
      </c>
      <c r="L16" s="4" t="s">
        <v>2233</v>
      </c>
      <c r="M16" s="4" t="s">
        <v>2234</v>
      </c>
      <c r="Q16" s="4">
        <v>1</v>
      </c>
      <c r="R16" s="4" t="s">
        <v>2218</v>
      </c>
      <c r="S16" s="4" t="s">
        <v>2219</v>
      </c>
      <c r="X16" s="4">
        <v>0</v>
      </c>
      <c r="Z16" s="4">
        <v>0</v>
      </c>
      <c r="AA16" s="4">
        <v>0</v>
      </c>
      <c r="AB16" s="4">
        <v>0</v>
      </c>
      <c r="AD16" s="4">
        <v>0</v>
      </c>
      <c r="AE16" s="4">
        <v>0</v>
      </c>
      <c r="AG16" s="4">
        <v>0</v>
      </c>
      <c r="AH16" s="4">
        <v>0</v>
      </c>
      <c r="AI16" s="4">
        <v>0</v>
      </c>
      <c r="AK16" s="4">
        <v>0</v>
      </c>
      <c r="AM16" s="4">
        <v>0</v>
      </c>
      <c r="AO16" s="4">
        <v>0</v>
      </c>
      <c r="AQ16" s="4" t="s">
        <v>415</v>
      </c>
      <c r="AR16" s="4">
        <v>0</v>
      </c>
      <c r="AS16" s="4">
        <v>0</v>
      </c>
      <c r="AT16" s="4">
        <v>0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 t="s">
        <v>2220</v>
      </c>
      <c r="BB16" s="4" t="s">
        <v>2221</v>
      </c>
      <c r="BC16" s="4">
        <v>0</v>
      </c>
      <c r="BD16" s="4">
        <v>0</v>
      </c>
      <c r="BE16" s="4">
        <v>0</v>
      </c>
      <c r="BF16" s="4" t="s">
        <v>2220</v>
      </c>
      <c r="BG16" s="4">
        <v>0</v>
      </c>
      <c r="BH16" s="4" t="s">
        <v>2221</v>
      </c>
      <c r="BI16" s="4">
        <v>0</v>
      </c>
      <c r="BJ16" s="4">
        <v>0</v>
      </c>
      <c r="BK16" s="4" t="s">
        <v>2220</v>
      </c>
      <c r="BL16" s="4" t="s">
        <v>2221</v>
      </c>
      <c r="BM16" s="4">
        <v>0</v>
      </c>
      <c r="BN16" s="4">
        <v>0</v>
      </c>
      <c r="BO16" s="4">
        <v>0</v>
      </c>
      <c r="BP16" s="4" t="s">
        <v>2220</v>
      </c>
      <c r="BQ16" s="4" t="s">
        <v>2221</v>
      </c>
      <c r="BR16" s="4">
        <v>0</v>
      </c>
      <c r="BS16" s="4">
        <v>0</v>
      </c>
      <c r="BT16" s="4">
        <v>0</v>
      </c>
      <c r="BU16" s="4" t="s">
        <v>2220</v>
      </c>
      <c r="BV16" s="4" t="s">
        <v>2221</v>
      </c>
      <c r="BW16" s="4">
        <v>0</v>
      </c>
      <c r="BX16" s="4">
        <v>0</v>
      </c>
    </row>
    <row r="17" spans="1:76" x14ac:dyDescent="0.35">
      <c r="A17" s="47">
        <v>43253</v>
      </c>
      <c r="B17" s="47">
        <v>43195</v>
      </c>
      <c r="C17" s="47">
        <v>43264</v>
      </c>
      <c r="D17" s="46" t="s">
        <v>10839</v>
      </c>
      <c r="E17" s="22" t="s">
        <v>1441</v>
      </c>
      <c r="F17" s="22" t="s">
        <v>1441</v>
      </c>
      <c r="G17" s="22" t="s">
        <v>1441</v>
      </c>
      <c r="H17" s="22" t="s">
        <v>1441</v>
      </c>
      <c r="I17" s="22" t="s">
        <v>1441</v>
      </c>
      <c r="J17" s="22" t="s">
        <v>1441</v>
      </c>
      <c r="K17" s="22" t="s">
        <v>1441</v>
      </c>
      <c r="L17" t="s">
        <v>2235</v>
      </c>
      <c r="M17" t="s">
        <v>2236</v>
      </c>
      <c r="Q17">
        <v>1</v>
      </c>
      <c r="R17" t="s">
        <v>2218</v>
      </c>
      <c r="S17" t="s">
        <v>2219</v>
      </c>
      <c r="X17">
        <v>0</v>
      </c>
      <c r="Z17">
        <v>0</v>
      </c>
      <c r="AA17">
        <v>0</v>
      </c>
      <c r="AB17">
        <v>0</v>
      </c>
      <c r="AD17">
        <v>0</v>
      </c>
      <c r="AE17">
        <v>0</v>
      </c>
      <c r="AG17">
        <v>0</v>
      </c>
      <c r="AH17">
        <v>0</v>
      </c>
      <c r="AI17">
        <v>0</v>
      </c>
      <c r="AK17">
        <v>0</v>
      </c>
      <c r="AM17">
        <v>0</v>
      </c>
      <c r="AO17">
        <v>0</v>
      </c>
      <c r="AQ17" t="s">
        <v>415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 t="s">
        <v>2220</v>
      </c>
      <c r="BB17" t="s">
        <v>2221</v>
      </c>
      <c r="BC17">
        <v>0</v>
      </c>
      <c r="BD17">
        <v>0</v>
      </c>
      <c r="BE17">
        <v>0</v>
      </c>
      <c r="BF17" t="s">
        <v>2220</v>
      </c>
      <c r="BG17">
        <v>0</v>
      </c>
      <c r="BH17" t="s">
        <v>2221</v>
      </c>
      <c r="BI17">
        <v>0</v>
      </c>
      <c r="BJ17">
        <v>0</v>
      </c>
      <c r="BK17" t="s">
        <v>2220</v>
      </c>
      <c r="BL17" t="s">
        <v>2221</v>
      </c>
      <c r="BM17">
        <v>0</v>
      </c>
      <c r="BN17">
        <v>0</v>
      </c>
      <c r="BO17">
        <v>0</v>
      </c>
      <c r="BP17" t="s">
        <v>2220</v>
      </c>
      <c r="BQ17" t="s">
        <v>2221</v>
      </c>
      <c r="BR17">
        <v>0</v>
      </c>
      <c r="BS17">
        <v>0</v>
      </c>
      <c r="BT17">
        <v>0</v>
      </c>
      <c r="BU17" t="s">
        <v>2220</v>
      </c>
      <c r="BV17" t="s">
        <v>2221</v>
      </c>
      <c r="BW17">
        <v>0</v>
      </c>
      <c r="BX17">
        <v>0</v>
      </c>
    </row>
    <row r="18" spans="1:76" s="4" customFormat="1" x14ac:dyDescent="0.35">
      <c r="A18" s="18">
        <v>43253</v>
      </c>
      <c r="B18" s="47">
        <v>43529</v>
      </c>
      <c r="C18" s="18">
        <v>43264</v>
      </c>
      <c r="D18" s="46" t="s">
        <v>10839</v>
      </c>
      <c r="E18" s="22" t="s">
        <v>1441</v>
      </c>
      <c r="F18" s="22" t="s">
        <v>1441</v>
      </c>
      <c r="G18" s="22" t="s">
        <v>1441</v>
      </c>
      <c r="H18" s="22" t="s">
        <v>1441</v>
      </c>
      <c r="I18" s="22"/>
      <c r="J18" s="22"/>
      <c r="K18" s="22" t="s">
        <v>1441</v>
      </c>
      <c r="L18" s="4" t="s">
        <v>10614</v>
      </c>
      <c r="M18" s="4" t="s">
        <v>10620</v>
      </c>
      <c r="Q18" s="4">
        <v>1</v>
      </c>
      <c r="R18" s="4" t="s">
        <v>2218</v>
      </c>
      <c r="S18" s="4" t="s">
        <v>2219</v>
      </c>
      <c r="X18" s="4">
        <v>0</v>
      </c>
      <c r="Z18" s="4">
        <v>0</v>
      </c>
      <c r="AA18" s="4">
        <v>0</v>
      </c>
      <c r="AB18" s="4">
        <v>0</v>
      </c>
      <c r="AD18" s="4">
        <v>0</v>
      </c>
      <c r="AE18" s="4">
        <v>0</v>
      </c>
      <c r="AG18" s="4">
        <v>0</v>
      </c>
      <c r="AH18" s="4">
        <v>0</v>
      </c>
      <c r="AI18" s="4">
        <v>0</v>
      </c>
      <c r="AK18" s="4">
        <v>0</v>
      </c>
      <c r="AM18" s="4">
        <v>0</v>
      </c>
      <c r="AO18" s="4">
        <v>0</v>
      </c>
      <c r="AQ18" s="4" t="s">
        <v>415</v>
      </c>
      <c r="AR18" s="4">
        <v>0</v>
      </c>
      <c r="AS18" s="4">
        <v>0</v>
      </c>
      <c r="AT18" s="4">
        <v>0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 t="s">
        <v>2220</v>
      </c>
      <c r="BB18" s="4" t="s">
        <v>2221</v>
      </c>
      <c r="BC18" s="4">
        <v>0</v>
      </c>
      <c r="BD18" s="4">
        <v>0</v>
      </c>
      <c r="BE18" s="4">
        <v>0</v>
      </c>
      <c r="BF18" s="4" t="s">
        <v>2220</v>
      </c>
      <c r="BG18" s="4">
        <v>0</v>
      </c>
      <c r="BH18" s="4" t="s">
        <v>2221</v>
      </c>
      <c r="BI18" s="4">
        <v>0</v>
      </c>
      <c r="BJ18" s="4">
        <v>0</v>
      </c>
      <c r="BK18" s="4" t="s">
        <v>2220</v>
      </c>
      <c r="BL18" s="4" t="s">
        <v>2221</v>
      </c>
      <c r="BM18" s="4">
        <v>0</v>
      </c>
      <c r="BN18" s="4">
        <v>0</v>
      </c>
      <c r="BO18" s="4">
        <v>0</v>
      </c>
      <c r="BP18" s="4" t="s">
        <v>2220</v>
      </c>
      <c r="BQ18" s="4" t="s">
        <v>2221</v>
      </c>
      <c r="BR18" s="4">
        <v>0</v>
      </c>
      <c r="BS18" s="4">
        <v>0</v>
      </c>
      <c r="BT18" s="4">
        <v>0</v>
      </c>
      <c r="BU18" s="4" t="s">
        <v>2220</v>
      </c>
      <c r="BV18" s="4" t="s">
        <v>2221</v>
      </c>
      <c r="BW18" s="4">
        <v>0</v>
      </c>
      <c r="BX18" s="4">
        <v>0</v>
      </c>
    </row>
    <row r="19" spans="1:76" x14ac:dyDescent="0.35">
      <c r="A19" s="5">
        <v>43253</v>
      </c>
      <c r="B19" s="47">
        <v>43529</v>
      </c>
      <c r="C19" s="5">
        <v>43264</v>
      </c>
      <c r="D19" s="138" t="s">
        <v>10839</v>
      </c>
      <c r="E19" s="22" t="s">
        <v>1441</v>
      </c>
      <c r="F19" s="22" t="s">
        <v>1441</v>
      </c>
      <c r="G19" s="22" t="s">
        <v>1441</v>
      </c>
      <c r="H19" s="22" t="s">
        <v>1441</v>
      </c>
      <c r="K19" s="22" t="s">
        <v>1441</v>
      </c>
      <c r="L19" t="s">
        <v>10615</v>
      </c>
      <c r="M19" t="s">
        <v>10621</v>
      </c>
      <c r="Q19">
        <v>1</v>
      </c>
      <c r="R19" t="s">
        <v>2218</v>
      </c>
      <c r="S19" t="s">
        <v>2219</v>
      </c>
      <c r="X19">
        <v>0</v>
      </c>
      <c r="Z19">
        <v>0</v>
      </c>
      <c r="AA19">
        <v>0</v>
      </c>
      <c r="AB19">
        <v>0</v>
      </c>
      <c r="AD19">
        <v>0</v>
      </c>
      <c r="AE19">
        <v>0</v>
      </c>
      <c r="AG19">
        <v>0</v>
      </c>
      <c r="AH19">
        <v>0</v>
      </c>
      <c r="AI19">
        <v>0</v>
      </c>
      <c r="AK19">
        <v>0</v>
      </c>
      <c r="AM19">
        <v>0</v>
      </c>
      <c r="AO19">
        <v>0</v>
      </c>
      <c r="AQ19" t="s">
        <v>415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 t="s">
        <v>2220</v>
      </c>
      <c r="BB19" t="s">
        <v>2221</v>
      </c>
      <c r="BC19">
        <v>0</v>
      </c>
      <c r="BD19">
        <v>0</v>
      </c>
      <c r="BE19">
        <v>0</v>
      </c>
      <c r="BF19" t="s">
        <v>2220</v>
      </c>
      <c r="BG19">
        <v>0</v>
      </c>
      <c r="BH19" t="s">
        <v>2221</v>
      </c>
      <c r="BI19">
        <v>0</v>
      </c>
      <c r="BJ19">
        <v>0</v>
      </c>
      <c r="BK19" t="s">
        <v>2220</v>
      </c>
      <c r="BL19" t="s">
        <v>2221</v>
      </c>
      <c r="BM19">
        <v>0</v>
      </c>
      <c r="BN19">
        <v>0</v>
      </c>
      <c r="BO19">
        <v>0</v>
      </c>
      <c r="BP19" t="s">
        <v>2220</v>
      </c>
      <c r="BQ19" t="s">
        <v>2221</v>
      </c>
      <c r="BR19">
        <v>0</v>
      </c>
      <c r="BS19">
        <v>0</v>
      </c>
      <c r="BT19">
        <v>0</v>
      </c>
      <c r="BU19" t="s">
        <v>2220</v>
      </c>
      <c r="BV19" t="s">
        <v>2221</v>
      </c>
      <c r="BW19">
        <v>0</v>
      </c>
      <c r="BX19">
        <v>0</v>
      </c>
    </row>
    <row r="20" spans="1:76" x14ac:dyDescent="0.35">
      <c r="A20" s="47"/>
      <c r="B20" s="47"/>
      <c r="C20" s="47"/>
      <c r="D20" s="46" t="s">
        <v>9764</v>
      </c>
      <c r="E20" s="138"/>
      <c r="J20" s="22" t="s">
        <v>1441</v>
      </c>
      <c r="L20" t="s">
        <v>2284</v>
      </c>
      <c r="M20" t="s">
        <v>2236</v>
      </c>
      <c r="Q20">
        <v>1</v>
      </c>
      <c r="R20" t="s">
        <v>2218</v>
      </c>
      <c r="S20" t="s">
        <v>2219</v>
      </c>
      <c r="X20">
        <v>0</v>
      </c>
      <c r="Z20">
        <v>0</v>
      </c>
      <c r="AA20">
        <v>0</v>
      </c>
      <c r="AB20">
        <v>0</v>
      </c>
      <c r="AD20">
        <v>0</v>
      </c>
      <c r="AE20">
        <v>0</v>
      </c>
      <c r="AG20">
        <v>0</v>
      </c>
      <c r="AH20">
        <v>0</v>
      </c>
      <c r="AI20">
        <v>0</v>
      </c>
      <c r="AK20">
        <v>0</v>
      </c>
      <c r="AM20">
        <v>0</v>
      </c>
      <c r="AO20">
        <v>0</v>
      </c>
      <c r="AQ20" t="s">
        <v>415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 t="s">
        <v>2220</v>
      </c>
      <c r="BB20" t="s">
        <v>2221</v>
      </c>
      <c r="BC20">
        <v>0</v>
      </c>
      <c r="BD20">
        <v>0</v>
      </c>
      <c r="BE20">
        <v>0</v>
      </c>
      <c r="BF20" t="s">
        <v>2220</v>
      </c>
      <c r="BG20">
        <v>0</v>
      </c>
      <c r="BH20" t="s">
        <v>2221</v>
      </c>
      <c r="BI20">
        <v>0</v>
      </c>
      <c r="BJ20">
        <v>0</v>
      </c>
      <c r="BK20" t="s">
        <v>2220</v>
      </c>
      <c r="BL20" t="s">
        <v>2221</v>
      </c>
      <c r="BM20">
        <v>0</v>
      </c>
      <c r="BN20">
        <v>0</v>
      </c>
      <c r="BO20">
        <v>0</v>
      </c>
      <c r="BP20" t="s">
        <v>2220</v>
      </c>
      <c r="BQ20" t="s">
        <v>2221</v>
      </c>
      <c r="BR20">
        <v>0</v>
      </c>
      <c r="BS20">
        <v>0</v>
      </c>
      <c r="BT20">
        <v>0</v>
      </c>
      <c r="BU20" t="s">
        <v>2220</v>
      </c>
      <c r="BV20" t="s">
        <v>2221</v>
      </c>
      <c r="BW20">
        <v>0</v>
      </c>
      <c r="BX20">
        <v>0</v>
      </c>
    </row>
    <row r="21" spans="1:76" x14ac:dyDescent="0.35">
      <c r="A21" s="47"/>
      <c r="B21" s="47">
        <v>43195</v>
      </c>
      <c r="C21" s="47"/>
      <c r="D21" s="46" t="s">
        <v>9764</v>
      </c>
      <c r="E21" s="138"/>
      <c r="G21" s="22" t="s">
        <v>1441</v>
      </c>
      <c r="I21" s="22" t="s">
        <v>1441</v>
      </c>
      <c r="J21" s="22" t="s">
        <v>1441</v>
      </c>
      <c r="L21" t="s">
        <v>2237</v>
      </c>
      <c r="M21" t="s">
        <v>2238</v>
      </c>
      <c r="Q21">
        <v>1</v>
      </c>
      <c r="R21" t="s">
        <v>2218</v>
      </c>
      <c r="S21" t="s">
        <v>2219</v>
      </c>
      <c r="X21">
        <v>0</v>
      </c>
      <c r="Z21">
        <v>0</v>
      </c>
      <c r="AA21">
        <v>0</v>
      </c>
      <c r="AB21">
        <v>0</v>
      </c>
      <c r="AD21">
        <v>0</v>
      </c>
      <c r="AE21">
        <v>0</v>
      </c>
      <c r="AG21">
        <v>0</v>
      </c>
      <c r="AH21">
        <v>0</v>
      </c>
      <c r="AI21">
        <v>0</v>
      </c>
      <c r="AK21">
        <v>0</v>
      </c>
      <c r="AM21">
        <v>0</v>
      </c>
      <c r="AO21">
        <v>0</v>
      </c>
      <c r="AQ21" t="s">
        <v>415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 t="s">
        <v>2220</v>
      </c>
      <c r="BB21" t="s">
        <v>2221</v>
      </c>
      <c r="BC21">
        <v>0</v>
      </c>
      <c r="BD21">
        <v>0</v>
      </c>
      <c r="BE21">
        <v>0</v>
      </c>
      <c r="BF21" t="s">
        <v>2220</v>
      </c>
      <c r="BG21">
        <v>0</v>
      </c>
      <c r="BH21" t="s">
        <v>2221</v>
      </c>
      <c r="BI21">
        <v>0</v>
      </c>
      <c r="BJ21">
        <v>0</v>
      </c>
      <c r="BK21" t="s">
        <v>2220</v>
      </c>
      <c r="BL21" t="s">
        <v>2221</v>
      </c>
      <c r="BM21">
        <v>0</v>
      </c>
      <c r="BN21">
        <v>0</v>
      </c>
      <c r="BO21">
        <v>0</v>
      </c>
      <c r="BP21" t="s">
        <v>2220</v>
      </c>
      <c r="BQ21" t="s">
        <v>2221</v>
      </c>
      <c r="BR21">
        <v>0</v>
      </c>
      <c r="BS21">
        <v>0</v>
      </c>
      <c r="BT21">
        <v>0</v>
      </c>
      <c r="BU21" t="s">
        <v>2220</v>
      </c>
      <c r="BV21" t="s">
        <v>2221</v>
      </c>
      <c r="BW21">
        <v>0</v>
      </c>
      <c r="BX21">
        <v>0</v>
      </c>
    </row>
    <row r="22" spans="1:76" x14ac:dyDescent="0.35">
      <c r="A22" s="47"/>
      <c r="B22" s="47"/>
      <c r="C22" s="47"/>
      <c r="D22" s="46" t="s">
        <v>9764</v>
      </c>
      <c r="E22" s="138"/>
      <c r="J22" s="22" t="s">
        <v>1441</v>
      </c>
      <c r="L22" t="s">
        <v>2285</v>
      </c>
      <c r="M22" t="s">
        <v>2238</v>
      </c>
      <c r="Q22">
        <v>1</v>
      </c>
      <c r="R22" t="s">
        <v>2218</v>
      </c>
      <c r="S22" t="s">
        <v>2219</v>
      </c>
      <c r="X22">
        <v>0</v>
      </c>
      <c r="Z22">
        <v>0</v>
      </c>
      <c r="AA22">
        <v>0</v>
      </c>
      <c r="AB22">
        <v>0</v>
      </c>
      <c r="AD22">
        <v>0</v>
      </c>
      <c r="AE22">
        <v>0</v>
      </c>
      <c r="AG22">
        <v>0</v>
      </c>
      <c r="AH22">
        <v>0</v>
      </c>
      <c r="AI22">
        <v>0</v>
      </c>
      <c r="AK22">
        <v>0</v>
      </c>
      <c r="AM22">
        <v>0</v>
      </c>
      <c r="AO22">
        <v>0</v>
      </c>
      <c r="AQ22" t="s">
        <v>415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 t="s">
        <v>2220</v>
      </c>
      <c r="BB22" t="s">
        <v>2221</v>
      </c>
      <c r="BC22">
        <v>0</v>
      </c>
      <c r="BD22">
        <v>0</v>
      </c>
      <c r="BE22">
        <v>0</v>
      </c>
      <c r="BF22" t="s">
        <v>2220</v>
      </c>
      <c r="BG22">
        <v>0</v>
      </c>
      <c r="BH22" t="s">
        <v>2221</v>
      </c>
      <c r="BI22">
        <v>0</v>
      </c>
      <c r="BJ22">
        <v>0</v>
      </c>
      <c r="BK22" t="s">
        <v>2220</v>
      </c>
      <c r="BL22" t="s">
        <v>2221</v>
      </c>
      <c r="BM22">
        <v>0</v>
      </c>
      <c r="BN22">
        <v>0</v>
      </c>
      <c r="BO22">
        <v>0</v>
      </c>
      <c r="BP22" t="s">
        <v>2220</v>
      </c>
      <c r="BQ22" t="s">
        <v>2221</v>
      </c>
      <c r="BR22">
        <v>0</v>
      </c>
      <c r="BS22">
        <v>0</v>
      </c>
      <c r="BT22">
        <v>0</v>
      </c>
      <c r="BU22" t="s">
        <v>2220</v>
      </c>
      <c r="BV22" t="s">
        <v>2221</v>
      </c>
      <c r="BW22">
        <v>0</v>
      </c>
      <c r="BX22">
        <v>0</v>
      </c>
    </row>
    <row r="23" spans="1:76" x14ac:dyDescent="0.35">
      <c r="A23" s="5">
        <v>43253</v>
      </c>
      <c r="B23" s="47">
        <v>43195</v>
      </c>
      <c r="C23" s="5">
        <v>43264</v>
      </c>
      <c r="D23" t="s">
        <v>10839</v>
      </c>
      <c r="E23" s="22" t="s">
        <v>1441</v>
      </c>
      <c r="F23" s="22" t="s">
        <v>1441</v>
      </c>
      <c r="G23" s="22" t="s">
        <v>1441</v>
      </c>
      <c r="H23" s="22" t="s">
        <v>1441</v>
      </c>
      <c r="I23" s="22" t="s">
        <v>1441</v>
      </c>
      <c r="J23" s="22" t="s">
        <v>1441</v>
      </c>
      <c r="K23" s="22" t="s">
        <v>1441</v>
      </c>
      <c r="L23" t="s">
        <v>2239</v>
      </c>
      <c r="M23" t="s">
        <v>2240</v>
      </c>
      <c r="Q23">
        <v>1</v>
      </c>
      <c r="R23" t="s">
        <v>2218</v>
      </c>
      <c r="S23" t="s">
        <v>2219</v>
      </c>
      <c r="X23">
        <v>0</v>
      </c>
      <c r="Z23">
        <v>0</v>
      </c>
      <c r="AA23">
        <v>0</v>
      </c>
      <c r="AB23">
        <v>0</v>
      </c>
      <c r="AD23">
        <v>0</v>
      </c>
      <c r="AE23">
        <v>0</v>
      </c>
      <c r="AG23">
        <v>0</v>
      </c>
      <c r="AH23">
        <v>0</v>
      </c>
      <c r="AI23">
        <v>0</v>
      </c>
      <c r="AK23">
        <v>0</v>
      </c>
      <c r="AM23">
        <v>0</v>
      </c>
      <c r="AO23">
        <v>0</v>
      </c>
      <c r="AQ23" t="s">
        <v>415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 t="s">
        <v>2220</v>
      </c>
      <c r="BB23" t="s">
        <v>2221</v>
      </c>
      <c r="BC23">
        <v>0</v>
      </c>
      <c r="BD23">
        <v>0</v>
      </c>
      <c r="BE23">
        <v>0</v>
      </c>
      <c r="BF23" t="s">
        <v>2220</v>
      </c>
      <c r="BG23">
        <v>0</v>
      </c>
      <c r="BH23" t="s">
        <v>2221</v>
      </c>
      <c r="BI23">
        <v>0</v>
      </c>
      <c r="BJ23">
        <v>0</v>
      </c>
      <c r="BK23" t="s">
        <v>2220</v>
      </c>
      <c r="BL23" t="s">
        <v>2221</v>
      </c>
      <c r="BM23">
        <v>0</v>
      </c>
      <c r="BN23">
        <v>0</v>
      </c>
      <c r="BO23">
        <v>0</v>
      </c>
      <c r="BP23" t="s">
        <v>2220</v>
      </c>
      <c r="BQ23" t="s">
        <v>2221</v>
      </c>
      <c r="BR23">
        <v>0</v>
      </c>
      <c r="BS23">
        <v>0</v>
      </c>
      <c r="BT23">
        <v>0</v>
      </c>
      <c r="BU23" t="s">
        <v>2220</v>
      </c>
      <c r="BV23" t="s">
        <v>2221</v>
      </c>
      <c r="BW23">
        <v>0</v>
      </c>
      <c r="BX23">
        <v>0</v>
      </c>
    </row>
    <row r="24" spans="1:76" x14ac:dyDescent="0.35">
      <c r="A24" s="5">
        <v>43253</v>
      </c>
      <c r="B24" s="47">
        <v>43529</v>
      </c>
      <c r="C24" s="5">
        <v>43264</v>
      </c>
      <c r="D24" t="s">
        <v>10839</v>
      </c>
      <c r="E24" s="22" t="s">
        <v>1441</v>
      </c>
      <c r="F24" s="22" t="s">
        <v>1441</v>
      </c>
      <c r="G24" s="22" t="s">
        <v>1441</v>
      </c>
      <c r="H24" s="22" t="s">
        <v>1441</v>
      </c>
      <c r="K24" s="22" t="s">
        <v>1441</v>
      </c>
      <c r="L24" t="s">
        <v>10616</v>
      </c>
      <c r="M24" t="s">
        <v>10622</v>
      </c>
      <c r="Q24">
        <v>1</v>
      </c>
      <c r="R24" t="s">
        <v>2218</v>
      </c>
      <c r="S24" t="s">
        <v>2219</v>
      </c>
      <c r="X24">
        <v>0</v>
      </c>
      <c r="Z24">
        <v>0</v>
      </c>
      <c r="AA24">
        <v>0</v>
      </c>
      <c r="AB24">
        <v>0</v>
      </c>
      <c r="AD24">
        <v>0</v>
      </c>
      <c r="AE24">
        <v>0</v>
      </c>
      <c r="AG24">
        <v>0</v>
      </c>
      <c r="AH24">
        <v>0</v>
      </c>
      <c r="AI24">
        <v>0</v>
      </c>
      <c r="AK24">
        <v>0</v>
      </c>
      <c r="AM24">
        <v>0</v>
      </c>
      <c r="AO24">
        <v>0</v>
      </c>
      <c r="AQ24" t="s">
        <v>415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 t="s">
        <v>2220</v>
      </c>
      <c r="BB24" t="s">
        <v>2221</v>
      </c>
      <c r="BC24">
        <v>0</v>
      </c>
      <c r="BD24">
        <v>0</v>
      </c>
      <c r="BE24">
        <v>0</v>
      </c>
      <c r="BF24" t="s">
        <v>2220</v>
      </c>
      <c r="BG24">
        <v>0</v>
      </c>
      <c r="BH24" t="s">
        <v>2221</v>
      </c>
      <c r="BI24">
        <v>0</v>
      </c>
      <c r="BJ24">
        <v>0</v>
      </c>
      <c r="BK24" t="s">
        <v>2220</v>
      </c>
      <c r="BL24" t="s">
        <v>2221</v>
      </c>
      <c r="BM24">
        <v>0</v>
      </c>
      <c r="BN24">
        <v>0</v>
      </c>
      <c r="BO24">
        <v>0</v>
      </c>
      <c r="BP24" t="s">
        <v>2220</v>
      </c>
      <c r="BQ24" t="s">
        <v>2221</v>
      </c>
      <c r="BR24">
        <v>0</v>
      </c>
      <c r="BS24">
        <v>0</v>
      </c>
      <c r="BT24">
        <v>0</v>
      </c>
      <c r="BU24" t="s">
        <v>2220</v>
      </c>
      <c r="BV24" t="s">
        <v>2221</v>
      </c>
      <c r="BW24">
        <v>0</v>
      </c>
      <c r="BX24">
        <v>0</v>
      </c>
    </row>
    <row r="25" spans="1:76" x14ac:dyDescent="0.35">
      <c r="A25" s="5">
        <v>43253</v>
      </c>
      <c r="B25" s="47">
        <v>43195</v>
      </c>
      <c r="C25" s="5">
        <v>43264</v>
      </c>
      <c r="D25" t="s">
        <v>10839</v>
      </c>
      <c r="E25" s="22" t="s">
        <v>1441</v>
      </c>
      <c r="F25" s="22" t="s">
        <v>1441</v>
      </c>
      <c r="G25" s="22" t="s">
        <v>1441</v>
      </c>
      <c r="H25" s="22" t="s">
        <v>1441</v>
      </c>
      <c r="I25" s="22" t="s">
        <v>1441</v>
      </c>
      <c r="J25" s="22" t="s">
        <v>1441</v>
      </c>
      <c r="K25" s="22" t="s">
        <v>1441</v>
      </c>
      <c r="L25" t="s">
        <v>2241</v>
      </c>
      <c r="M25" t="s">
        <v>2242</v>
      </c>
      <c r="Q25">
        <v>1</v>
      </c>
      <c r="R25" t="s">
        <v>2218</v>
      </c>
      <c r="S25" t="s">
        <v>2219</v>
      </c>
      <c r="X25">
        <v>0</v>
      </c>
      <c r="Z25">
        <v>0</v>
      </c>
      <c r="AA25">
        <v>0</v>
      </c>
      <c r="AB25">
        <v>0</v>
      </c>
      <c r="AD25">
        <v>0</v>
      </c>
      <c r="AE25">
        <v>0</v>
      </c>
      <c r="AG25">
        <v>0</v>
      </c>
      <c r="AH25">
        <v>0</v>
      </c>
      <c r="AI25">
        <v>0</v>
      </c>
      <c r="AK25">
        <v>0</v>
      </c>
      <c r="AM25">
        <v>0</v>
      </c>
      <c r="AO25">
        <v>0</v>
      </c>
      <c r="AQ25" t="s">
        <v>415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 t="s">
        <v>2220</v>
      </c>
      <c r="BB25" t="s">
        <v>2221</v>
      </c>
      <c r="BC25">
        <v>0</v>
      </c>
      <c r="BD25">
        <v>0</v>
      </c>
      <c r="BE25">
        <v>0</v>
      </c>
      <c r="BF25" t="s">
        <v>2220</v>
      </c>
      <c r="BG25">
        <v>0</v>
      </c>
      <c r="BH25" t="s">
        <v>2221</v>
      </c>
      <c r="BI25">
        <v>0</v>
      </c>
      <c r="BJ25">
        <v>0</v>
      </c>
      <c r="BK25" t="s">
        <v>2220</v>
      </c>
      <c r="BL25" t="s">
        <v>2221</v>
      </c>
      <c r="BM25">
        <v>0</v>
      </c>
      <c r="BN25">
        <v>0</v>
      </c>
      <c r="BO25">
        <v>0</v>
      </c>
      <c r="BP25" t="s">
        <v>2220</v>
      </c>
      <c r="BQ25" t="s">
        <v>2221</v>
      </c>
      <c r="BR25">
        <v>0</v>
      </c>
      <c r="BS25">
        <v>0</v>
      </c>
      <c r="BT25">
        <v>0</v>
      </c>
      <c r="BU25" t="s">
        <v>2220</v>
      </c>
      <c r="BV25" t="s">
        <v>2221</v>
      </c>
      <c r="BW25">
        <v>0</v>
      </c>
      <c r="BX25">
        <v>0</v>
      </c>
    </row>
    <row r="26" spans="1:76" x14ac:dyDescent="0.35">
      <c r="A26" s="5">
        <v>43253</v>
      </c>
      <c r="B26" s="47">
        <v>43195</v>
      </c>
      <c r="C26" s="5">
        <v>43264</v>
      </c>
      <c r="D26" t="s">
        <v>10839</v>
      </c>
      <c r="E26" s="22" t="s">
        <v>1441</v>
      </c>
      <c r="F26" s="22" t="s">
        <v>1441</v>
      </c>
      <c r="G26" s="22" t="s">
        <v>1441</v>
      </c>
      <c r="H26" s="22" t="s">
        <v>1441</v>
      </c>
      <c r="I26" s="22" t="s">
        <v>1441</v>
      </c>
      <c r="J26" s="22" t="s">
        <v>1441</v>
      </c>
      <c r="K26" s="22" t="s">
        <v>1441</v>
      </c>
      <c r="L26" t="s">
        <v>2243</v>
      </c>
      <c r="M26" t="s">
        <v>2244</v>
      </c>
      <c r="Q26">
        <v>1</v>
      </c>
      <c r="R26" t="s">
        <v>2218</v>
      </c>
      <c r="S26" t="s">
        <v>2219</v>
      </c>
      <c r="X26">
        <v>0</v>
      </c>
      <c r="Z26">
        <v>0</v>
      </c>
      <c r="AA26">
        <v>0</v>
      </c>
      <c r="AB26">
        <v>0</v>
      </c>
      <c r="AD26">
        <v>0</v>
      </c>
      <c r="AE26">
        <v>0</v>
      </c>
      <c r="AG26">
        <v>0</v>
      </c>
      <c r="AH26">
        <v>0</v>
      </c>
      <c r="AI26">
        <v>0</v>
      </c>
      <c r="AK26">
        <v>0</v>
      </c>
      <c r="AM26">
        <v>0</v>
      </c>
      <c r="AO26">
        <v>0</v>
      </c>
      <c r="AQ26" t="s">
        <v>415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 t="s">
        <v>2220</v>
      </c>
      <c r="BB26" t="s">
        <v>2221</v>
      </c>
      <c r="BC26">
        <v>0</v>
      </c>
      <c r="BD26">
        <v>0</v>
      </c>
      <c r="BE26">
        <v>0</v>
      </c>
      <c r="BF26" t="s">
        <v>2220</v>
      </c>
      <c r="BG26">
        <v>0</v>
      </c>
      <c r="BH26" t="s">
        <v>2221</v>
      </c>
      <c r="BI26">
        <v>0</v>
      </c>
      <c r="BJ26">
        <v>0</v>
      </c>
      <c r="BK26" t="s">
        <v>2220</v>
      </c>
      <c r="BL26" t="s">
        <v>2221</v>
      </c>
      <c r="BM26">
        <v>0</v>
      </c>
      <c r="BN26">
        <v>0</v>
      </c>
      <c r="BO26">
        <v>0</v>
      </c>
      <c r="BP26" t="s">
        <v>2220</v>
      </c>
      <c r="BQ26" t="s">
        <v>2221</v>
      </c>
      <c r="BR26">
        <v>0</v>
      </c>
      <c r="BS26">
        <v>0</v>
      </c>
      <c r="BT26">
        <v>0</v>
      </c>
      <c r="BU26" t="s">
        <v>2220</v>
      </c>
      <c r="BV26" t="s">
        <v>2221</v>
      </c>
      <c r="BW26">
        <v>0</v>
      </c>
      <c r="BX26">
        <v>0</v>
      </c>
    </row>
    <row r="27" spans="1:76" x14ac:dyDescent="0.35">
      <c r="A27" s="5">
        <v>43253</v>
      </c>
      <c r="B27" s="47">
        <v>43529</v>
      </c>
      <c r="C27" s="5">
        <v>43264</v>
      </c>
      <c r="D27" t="s">
        <v>10839</v>
      </c>
      <c r="E27" s="22" t="s">
        <v>1441</v>
      </c>
      <c r="F27" s="22" t="s">
        <v>1441</v>
      </c>
      <c r="G27" s="22" t="s">
        <v>1441</v>
      </c>
      <c r="H27" s="22" t="s">
        <v>1441</v>
      </c>
      <c r="K27" s="22" t="s">
        <v>1441</v>
      </c>
      <c r="L27" t="s">
        <v>10617</v>
      </c>
      <c r="M27" t="s">
        <v>10623</v>
      </c>
      <c r="Q27">
        <v>1</v>
      </c>
      <c r="R27" t="s">
        <v>2218</v>
      </c>
      <c r="S27" t="s">
        <v>2219</v>
      </c>
      <c r="X27">
        <v>0</v>
      </c>
      <c r="Z27">
        <v>0</v>
      </c>
      <c r="AA27" s="138">
        <v>0</v>
      </c>
      <c r="AB27">
        <v>0</v>
      </c>
      <c r="AD27">
        <v>0</v>
      </c>
      <c r="AE27">
        <v>0</v>
      </c>
      <c r="AG27">
        <v>0</v>
      </c>
      <c r="AH27">
        <v>0</v>
      </c>
      <c r="AI27">
        <v>0</v>
      </c>
      <c r="AK27">
        <v>0</v>
      </c>
      <c r="AM27">
        <v>0</v>
      </c>
      <c r="AO27">
        <v>0</v>
      </c>
      <c r="AQ27" t="s">
        <v>415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 t="s">
        <v>2220</v>
      </c>
      <c r="BB27" t="s">
        <v>2221</v>
      </c>
      <c r="BC27">
        <v>0</v>
      </c>
      <c r="BD27">
        <v>0</v>
      </c>
      <c r="BE27">
        <v>0</v>
      </c>
      <c r="BF27" t="s">
        <v>2220</v>
      </c>
      <c r="BG27">
        <v>0</v>
      </c>
      <c r="BH27" t="s">
        <v>2221</v>
      </c>
      <c r="BI27">
        <v>0</v>
      </c>
      <c r="BJ27">
        <v>0</v>
      </c>
      <c r="BK27" t="s">
        <v>2220</v>
      </c>
      <c r="BL27" t="s">
        <v>2221</v>
      </c>
      <c r="BM27">
        <v>0</v>
      </c>
      <c r="BN27">
        <v>0</v>
      </c>
      <c r="BO27">
        <v>0</v>
      </c>
      <c r="BP27" t="s">
        <v>2220</v>
      </c>
      <c r="BQ27" t="s">
        <v>2221</v>
      </c>
      <c r="BR27">
        <v>0</v>
      </c>
      <c r="BS27">
        <v>0</v>
      </c>
      <c r="BT27">
        <v>0</v>
      </c>
      <c r="BU27" t="s">
        <v>2220</v>
      </c>
      <c r="BV27" t="s">
        <v>2221</v>
      </c>
      <c r="BW27">
        <v>0</v>
      </c>
      <c r="BX27">
        <v>0</v>
      </c>
    </row>
    <row r="28" spans="1:76" x14ac:dyDescent="0.35">
      <c r="B28" s="47">
        <v>43195</v>
      </c>
      <c r="G28" s="22" t="s">
        <v>1441</v>
      </c>
      <c r="I28" s="22" t="s">
        <v>1441</v>
      </c>
      <c r="J28" s="22" t="s">
        <v>1441</v>
      </c>
      <c r="K28" s="22" t="s">
        <v>1441</v>
      </c>
      <c r="L28" t="s">
        <v>2245</v>
      </c>
      <c r="M28" t="s">
        <v>2246</v>
      </c>
      <c r="Q28">
        <v>1</v>
      </c>
      <c r="R28" t="s">
        <v>2218</v>
      </c>
      <c r="S28" t="s">
        <v>2219</v>
      </c>
      <c r="X28">
        <v>0</v>
      </c>
      <c r="Z28">
        <v>0</v>
      </c>
      <c r="AA28">
        <v>0</v>
      </c>
      <c r="AB28">
        <v>0</v>
      </c>
      <c r="AD28">
        <v>0</v>
      </c>
      <c r="AE28">
        <v>0</v>
      </c>
      <c r="AG28">
        <v>0</v>
      </c>
      <c r="AH28">
        <v>0</v>
      </c>
      <c r="AI28">
        <v>0</v>
      </c>
      <c r="AK28">
        <v>0</v>
      </c>
      <c r="AM28">
        <v>0</v>
      </c>
      <c r="AO28">
        <v>0</v>
      </c>
      <c r="AQ28" t="s">
        <v>415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 t="s">
        <v>2220</v>
      </c>
      <c r="BB28" t="s">
        <v>2221</v>
      </c>
      <c r="BC28">
        <v>0</v>
      </c>
      <c r="BD28">
        <v>0</v>
      </c>
      <c r="BE28">
        <v>0</v>
      </c>
      <c r="BF28" t="s">
        <v>2220</v>
      </c>
      <c r="BG28">
        <v>0</v>
      </c>
      <c r="BH28" t="s">
        <v>2221</v>
      </c>
      <c r="BI28">
        <v>0</v>
      </c>
      <c r="BJ28">
        <v>0</v>
      </c>
      <c r="BK28" t="s">
        <v>2220</v>
      </c>
      <c r="BL28" t="s">
        <v>2221</v>
      </c>
      <c r="BM28">
        <v>0</v>
      </c>
      <c r="BN28">
        <v>0</v>
      </c>
      <c r="BO28">
        <v>0</v>
      </c>
      <c r="BP28" t="s">
        <v>2220</v>
      </c>
      <c r="BQ28" t="s">
        <v>2221</v>
      </c>
      <c r="BR28">
        <v>0</v>
      </c>
      <c r="BS28">
        <v>0</v>
      </c>
      <c r="BT28">
        <v>0</v>
      </c>
      <c r="BU28" t="s">
        <v>2220</v>
      </c>
      <c r="BV28" t="s">
        <v>2221</v>
      </c>
      <c r="BW28">
        <v>0</v>
      </c>
      <c r="BX28">
        <v>0</v>
      </c>
    </row>
    <row r="29" spans="1:76" x14ac:dyDescent="0.35">
      <c r="B29" s="47">
        <v>43195</v>
      </c>
      <c r="G29" s="22" t="s">
        <v>1441</v>
      </c>
      <c r="I29" s="22" t="s">
        <v>1441</v>
      </c>
      <c r="J29" s="22" t="s">
        <v>1441</v>
      </c>
      <c r="K29" s="22" t="s">
        <v>1441</v>
      </c>
      <c r="L29" t="s">
        <v>2247</v>
      </c>
      <c r="M29" t="s">
        <v>2247</v>
      </c>
      <c r="Q29">
        <v>1</v>
      </c>
      <c r="R29" t="s">
        <v>2218</v>
      </c>
      <c r="S29" t="s">
        <v>2219</v>
      </c>
      <c r="X29">
        <v>0</v>
      </c>
      <c r="Z29">
        <v>0</v>
      </c>
      <c r="AA29">
        <v>0</v>
      </c>
      <c r="AB29">
        <v>0</v>
      </c>
      <c r="AD29">
        <v>0</v>
      </c>
      <c r="AE29">
        <v>0</v>
      </c>
      <c r="AG29">
        <v>0</v>
      </c>
      <c r="AH29">
        <v>0</v>
      </c>
      <c r="AI29">
        <v>0</v>
      </c>
      <c r="AK29">
        <v>0</v>
      </c>
      <c r="AM29">
        <v>0</v>
      </c>
      <c r="AO29">
        <v>0</v>
      </c>
      <c r="AQ29" t="s">
        <v>415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 t="s">
        <v>2220</v>
      </c>
      <c r="BB29" t="s">
        <v>2221</v>
      </c>
      <c r="BC29">
        <v>0</v>
      </c>
      <c r="BD29">
        <v>0</v>
      </c>
      <c r="BE29">
        <v>0</v>
      </c>
      <c r="BF29" t="s">
        <v>2220</v>
      </c>
      <c r="BG29">
        <v>0</v>
      </c>
      <c r="BH29" t="s">
        <v>2221</v>
      </c>
      <c r="BI29">
        <v>0</v>
      </c>
      <c r="BJ29">
        <v>0</v>
      </c>
      <c r="BK29" t="s">
        <v>2220</v>
      </c>
      <c r="BL29" t="s">
        <v>2221</v>
      </c>
      <c r="BM29">
        <v>0</v>
      </c>
      <c r="BN29">
        <v>0</v>
      </c>
      <c r="BO29">
        <v>0</v>
      </c>
      <c r="BP29" t="s">
        <v>2220</v>
      </c>
      <c r="BQ29" t="s">
        <v>2221</v>
      </c>
      <c r="BR29">
        <v>0</v>
      </c>
      <c r="BS29">
        <v>0</v>
      </c>
      <c r="BT29">
        <v>0</v>
      </c>
      <c r="BU29" t="s">
        <v>2220</v>
      </c>
      <c r="BV29" t="s">
        <v>2221</v>
      </c>
      <c r="BW29">
        <v>0</v>
      </c>
      <c r="BX29">
        <v>0</v>
      </c>
    </row>
    <row r="30" spans="1:76" x14ac:dyDescent="0.35">
      <c r="B30" s="47">
        <v>43195</v>
      </c>
      <c r="G30" s="22" t="s">
        <v>1441</v>
      </c>
      <c r="I30" s="22" t="s">
        <v>1441</v>
      </c>
      <c r="J30" s="22" t="s">
        <v>1441</v>
      </c>
      <c r="K30" s="22" t="s">
        <v>1441</v>
      </c>
      <c r="L30" t="s">
        <v>2248</v>
      </c>
      <c r="M30" t="s">
        <v>2248</v>
      </c>
      <c r="Q30">
        <v>1</v>
      </c>
      <c r="R30" t="s">
        <v>2218</v>
      </c>
      <c r="S30" t="s">
        <v>2219</v>
      </c>
      <c r="X30">
        <v>0</v>
      </c>
      <c r="Z30">
        <v>0</v>
      </c>
      <c r="AA30">
        <v>0</v>
      </c>
      <c r="AB30">
        <v>0</v>
      </c>
      <c r="AD30">
        <v>0</v>
      </c>
      <c r="AE30">
        <v>0</v>
      </c>
      <c r="AG30">
        <v>0</v>
      </c>
      <c r="AH30">
        <v>0</v>
      </c>
      <c r="AI30">
        <v>0</v>
      </c>
      <c r="AK30">
        <v>0</v>
      </c>
      <c r="AM30">
        <v>0</v>
      </c>
      <c r="AO30">
        <v>0</v>
      </c>
      <c r="AQ30" t="s">
        <v>415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 t="s">
        <v>2220</v>
      </c>
      <c r="BB30" t="s">
        <v>2221</v>
      </c>
      <c r="BC30">
        <v>0</v>
      </c>
      <c r="BD30">
        <v>0</v>
      </c>
      <c r="BE30">
        <v>0</v>
      </c>
      <c r="BF30" t="s">
        <v>2220</v>
      </c>
      <c r="BG30">
        <v>0</v>
      </c>
      <c r="BH30" t="s">
        <v>2221</v>
      </c>
      <c r="BI30">
        <v>0</v>
      </c>
      <c r="BJ30">
        <v>0</v>
      </c>
      <c r="BK30" t="s">
        <v>2220</v>
      </c>
      <c r="BL30" t="s">
        <v>2221</v>
      </c>
      <c r="BM30">
        <v>0</v>
      </c>
      <c r="BN30">
        <v>0</v>
      </c>
      <c r="BO30">
        <v>0</v>
      </c>
      <c r="BP30" t="s">
        <v>2220</v>
      </c>
      <c r="BQ30" t="s">
        <v>2221</v>
      </c>
      <c r="BR30">
        <v>0</v>
      </c>
      <c r="BS30">
        <v>0</v>
      </c>
      <c r="BT30">
        <v>0</v>
      </c>
      <c r="BU30" t="s">
        <v>2220</v>
      </c>
      <c r="BV30" t="s">
        <v>2221</v>
      </c>
      <c r="BW30">
        <v>0</v>
      </c>
      <c r="BX30">
        <v>0</v>
      </c>
    </row>
    <row r="31" spans="1:76" x14ac:dyDescent="0.35">
      <c r="B31" s="47">
        <v>43195</v>
      </c>
      <c r="G31" s="22" t="s">
        <v>1441</v>
      </c>
      <c r="I31" s="22" t="s">
        <v>1441</v>
      </c>
      <c r="J31" s="22" t="s">
        <v>1441</v>
      </c>
      <c r="K31" s="22" t="s">
        <v>1441</v>
      </c>
      <c r="L31" t="s">
        <v>2249</v>
      </c>
      <c r="M31" t="s">
        <v>2249</v>
      </c>
      <c r="Q31">
        <v>1</v>
      </c>
      <c r="R31" t="s">
        <v>2218</v>
      </c>
      <c r="S31" t="s">
        <v>2219</v>
      </c>
      <c r="X31">
        <v>0</v>
      </c>
      <c r="Z31">
        <v>0</v>
      </c>
      <c r="AA31">
        <v>0</v>
      </c>
      <c r="AB31">
        <v>0</v>
      </c>
      <c r="AD31">
        <v>0</v>
      </c>
      <c r="AE31">
        <v>0</v>
      </c>
      <c r="AG31">
        <v>0</v>
      </c>
      <c r="AH31">
        <v>0</v>
      </c>
      <c r="AI31">
        <v>0</v>
      </c>
      <c r="AK31">
        <v>0</v>
      </c>
      <c r="AM31">
        <v>0</v>
      </c>
      <c r="AO31">
        <v>0</v>
      </c>
      <c r="AQ31" t="s">
        <v>415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 t="s">
        <v>2220</v>
      </c>
      <c r="BB31" t="s">
        <v>2221</v>
      </c>
      <c r="BC31">
        <v>0</v>
      </c>
      <c r="BD31">
        <v>0</v>
      </c>
      <c r="BE31">
        <v>0</v>
      </c>
      <c r="BF31" t="s">
        <v>2220</v>
      </c>
      <c r="BG31">
        <v>0</v>
      </c>
      <c r="BH31" t="s">
        <v>2221</v>
      </c>
      <c r="BI31">
        <v>0</v>
      </c>
      <c r="BJ31">
        <v>0</v>
      </c>
      <c r="BK31" t="s">
        <v>2220</v>
      </c>
      <c r="BL31" t="s">
        <v>2221</v>
      </c>
      <c r="BM31">
        <v>0</v>
      </c>
      <c r="BN31">
        <v>0</v>
      </c>
      <c r="BO31">
        <v>0</v>
      </c>
      <c r="BP31" t="s">
        <v>2220</v>
      </c>
      <c r="BQ31" t="s">
        <v>2221</v>
      </c>
      <c r="BR31">
        <v>0</v>
      </c>
      <c r="BS31">
        <v>0</v>
      </c>
      <c r="BT31">
        <v>0</v>
      </c>
      <c r="BU31" t="s">
        <v>2220</v>
      </c>
      <c r="BV31" t="s">
        <v>2221</v>
      </c>
      <c r="BW31">
        <v>0</v>
      </c>
      <c r="BX31">
        <v>0</v>
      </c>
    </row>
    <row r="32" spans="1:76" x14ac:dyDescent="0.35">
      <c r="B32" s="47">
        <v>43195</v>
      </c>
      <c r="G32" s="22" t="s">
        <v>1441</v>
      </c>
      <c r="J32" s="22" t="s">
        <v>1441</v>
      </c>
      <c r="K32" s="22" t="s">
        <v>1441</v>
      </c>
      <c r="L32" t="s">
        <v>2279</v>
      </c>
      <c r="M32" t="s">
        <v>2280</v>
      </c>
      <c r="Q32">
        <v>1</v>
      </c>
      <c r="R32" t="s">
        <v>2218</v>
      </c>
      <c r="S32" t="s">
        <v>2219</v>
      </c>
      <c r="T32">
        <v>9999</v>
      </c>
      <c r="X32">
        <v>0</v>
      </c>
      <c r="Z32">
        <v>0</v>
      </c>
      <c r="AA32" s="33">
        <v>5037</v>
      </c>
      <c r="AB32">
        <v>0</v>
      </c>
      <c r="AD32">
        <v>0</v>
      </c>
      <c r="AE32" t="s">
        <v>2273</v>
      </c>
      <c r="AP32">
        <v>0</v>
      </c>
      <c r="AR32">
        <v>0</v>
      </c>
      <c r="AS32">
        <v>0</v>
      </c>
      <c r="AT32">
        <v>0</v>
      </c>
      <c r="AV32">
        <v>0</v>
      </c>
      <c r="AX32">
        <v>0</v>
      </c>
      <c r="AZ32">
        <v>0</v>
      </c>
      <c r="BB32" t="s">
        <v>415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 t="s">
        <v>2220</v>
      </c>
      <c r="BM32" t="s">
        <v>2221</v>
      </c>
      <c r="BN32">
        <v>0</v>
      </c>
      <c r="BO32">
        <v>0</v>
      </c>
      <c r="BP32">
        <v>0</v>
      </c>
      <c r="BQ32" t="s">
        <v>2220</v>
      </c>
      <c r="BR32">
        <v>0</v>
      </c>
      <c r="BS32" t="s">
        <v>2221</v>
      </c>
      <c r="BT32">
        <v>0</v>
      </c>
      <c r="BU32">
        <v>0</v>
      </c>
      <c r="BV32" t="s">
        <v>2220</v>
      </c>
      <c r="BW32" t="s">
        <v>2221</v>
      </c>
      <c r="BX32">
        <v>0</v>
      </c>
    </row>
    <row r="33" spans="1:87" x14ac:dyDescent="0.35">
      <c r="B33" s="47">
        <v>43195</v>
      </c>
      <c r="G33" s="22" t="s">
        <v>1441</v>
      </c>
      <c r="I33" s="22" t="s">
        <v>1441</v>
      </c>
      <c r="J33" s="22" t="s">
        <v>1441</v>
      </c>
      <c r="K33" s="22" t="s">
        <v>1441</v>
      </c>
      <c r="L33" t="s">
        <v>2250</v>
      </c>
      <c r="M33" t="s">
        <v>2250</v>
      </c>
      <c r="Q33">
        <v>1</v>
      </c>
      <c r="R33" t="s">
        <v>2218</v>
      </c>
      <c r="S33" t="s">
        <v>2219</v>
      </c>
      <c r="X33">
        <v>0</v>
      </c>
      <c r="Z33">
        <v>0</v>
      </c>
      <c r="AA33">
        <v>0</v>
      </c>
      <c r="AB33">
        <v>0</v>
      </c>
      <c r="AD33">
        <v>0</v>
      </c>
      <c r="AE33">
        <v>0</v>
      </c>
      <c r="AG33">
        <v>0</v>
      </c>
      <c r="AH33">
        <v>0</v>
      </c>
      <c r="AI33">
        <v>0</v>
      </c>
      <c r="AK33">
        <v>0</v>
      </c>
      <c r="AM33">
        <v>0</v>
      </c>
      <c r="AO33">
        <v>0</v>
      </c>
      <c r="AQ33" t="s">
        <v>415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 t="s">
        <v>2220</v>
      </c>
      <c r="BB33" t="s">
        <v>2221</v>
      </c>
      <c r="BC33">
        <v>0</v>
      </c>
      <c r="BD33">
        <v>0</v>
      </c>
      <c r="BE33">
        <v>0</v>
      </c>
      <c r="BF33" t="s">
        <v>2220</v>
      </c>
      <c r="BG33">
        <v>0</v>
      </c>
      <c r="BH33" t="s">
        <v>2221</v>
      </c>
      <c r="BI33">
        <v>0</v>
      </c>
      <c r="BJ33">
        <v>0</v>
      </c>
      <c r="BK33" t="s">
        <v>2220</v>
      </c>
      <c r="BL33" t="s">
        <v>2221</v>
      </c>
      <c r="BM33">
        <v>0</v>
      </c>
      <c r="BN33">
        <v>0</v>
      </c>
      <c r="BO33">
        <v>0</v>
      </c>
      <c r="BP33" t="s">
        <v>2220</v>
      </c>
      <c r="BQ33" t="s">
        <v>2221</v>
      </c>
      <c r="BR33">
        <v>0</v>
      </c>
      <c r="BS33">
        <v>0</v>
      </c>
      <c r="BT33">
        <v>0</v>
      </c>
      <c r="BU33" t="s">
        <v>2220</v>
      </c>
      <c r="BV33" t="s">
        <v>2221</v>
      </c>
      <c r="BW33">
        <v>0</v>
      </c>
      <c r="BX33">
        <v>0</v>
      </c>
    </row>
    <row r="34" spans="1:87" x14ac:dyDescent="0.35">
      <c r="B34" s="47">
        <v>43195</v>
      </c>
      <c r="G34" s="22" t="s">
        <v>1441</v>
      </c>
      <c r="I34" s="22" t="s">
        <v>1441</v>
      </c>
      <c r="J34" s="22" t="s">
        <v>1441</v>
      </c>
      <c r="K34" s="22" t="s">
        <v>1441</v>
      </c>
      <c r="L34" t="s">
        <v>2251</v>
      </c>
      <c r="M34" t="s">
        <v>2252</v>
      </c>
      <c r="Q34">
        <v>1</v>
      </c>
      <c r="R34" t="s">
        <v>2218</v>
      </c>
      <c r="S34" t="s">
        <v>2219</v>
      </c>
      <c r="X34">
        <v>0</v>
      </c>
      <c r="Z34">
        <v>0</v>
      </c>
      <c r="AA34">
        <v>0</v>
      </c>
      <c r="AB34">
        <v>0</v>
      </c>
      <c r="AD34">
        <v>0</v>
      </c>
      <c r="AE34">
        <v>0</v>
      </c>
      <c r="AG34">
        <v>0</v>
      </c>
      <c r="AH34">
        <v>0</v>
      </c>
      <c r="AI34">
        <v>0</v>
      </c>
      <c r="AK34">
        <v>0</v>
      </c>
      <c r="AM34">
        <v>0</v>
      </c>
      <c r="AO34">
        <v>0</v>
      </c>
      <c r="AQ34" t="s">
        <v>415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 t="s">
        <v>2220</v>
      </c>
      <c r="BB34" t="s">
        <v>2221</v>
      </c>
      <c r="BC34">
        <v>0</v>
      </c>
      <c r="BD34">
        <v>0</v>
      </c>
      <c r="BE34">
        <v>0</v>
      </c>
      <c r="BF34" t="s">
        <v>2220</v>
      </c>
      <c r="BG34">
        <v>0</v>
      </c>
      <c r="BH34" t="s">
        <v>2221</v>
      </c>
      <c r="BI34">
        <v>0</v>
      </c>
      <c r="BJ34">
        <v>0</v>
      </c>
      <c r="BK34" t="s">
        <v>2220</v>
      </c>
      <c r="BL34" t="s">
        <v>2221</v>
      </c>
      <c r="BM34">
        <v>0</v>
      </c>
      <c r="BN34">
        <v>0</v>
      </c>
      <c r="BO34">
        <v>0</v>
      </c>
      <c r="BP34" t="s">
        <v>2220</v>
      </c>
      <c r="BQ34" t="s">
        <v>2221</v>
      </c>
      <c r="BR34">
        <v>0</v>
      </c>
      <c r="BS34">
        <v>0</v>
      </c>
      <c r="BT34">
        <v>0</v>
      </c>
      <c r="BU34" t="s">
        <v>2220</v>
      </c>
      <c r="BV34" t="s">
        <v>2221</v>
      </c>
      <c r="BW34">
        <v>0</v>
      </c>
      <c r="BX34">
        <v>0</v>
      </c>
    </row>
    <row r="35" spans="1:87" x14ac:dyDescent="0.35">
      <c r="B35" s="47">
        <v>43195</v>
      </c>
      <c r="G35" s="22" t="s">
        <v>1441</v>
      </c>
      <c r="I35" s="22" t="s">
        <v>1441</v>
      </c>
      <c r="J35" s="22" t="s">
        <v>1441</v>
      </c>
      <c r="K35" s="22" t="s">
        <v>1441</v>
      </c>
      <c r="L35" t="s">
        <v>2253</v>
      </c>
      <c r="M35" t="s">
        <v>2253</v>
      </c>
      <c r="Q35">
        <v>1</v>
      </c>
      <c r="R35" t="s">
        <v>2218</v>
      </c>
      <c r="S35" t="s">
        <v>2219</v>
      </c>
      <c r="X35">
        <v>0</v>
      </c>
      <c r="Z35">
        <v>0</v>
      </c>
      <c r="AA35">
        <v>0</v>
      </c>
      <c r="AB35">
        <v>0</v>
      </c>
      <c r="AD35">
        <v>0</v>
      </c>
      <c r="AE35">
        <v>0</v>
      </c>
      <c r="AG35">
        <v>0</v>
      </c>
      <c r="AH35">
        <v>0</v>
      </c>
      <c r="AI35">
        <v>0</v>
      </c>
      <c r="AK35">
        <v>0</v>
      </c>
      <c r="AM35">
        <v>0</v>
      </c>
      <c r="AO35">
        <v>0</v>
      </c>
      <c r="AQ35" t="s">
        <v>415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 t="s">
        <v>2220</v>
      </c>
      <c r="BB35" t="s">
        <v>2221</v>
      </c>
      <c r="BC35">
        <v>0</v>
      </c>
      <c r="BD35">
        <v>0</v>
      </c>
      <c r="BE35">
        <v>0</v>
      </c>
      <c r="BF35" t="s">
        <v>2220</v>
      </c>
      <c r="BG35">
        <v>0</v>
      </c>
      <c r="BH35" t="s">
        <v>2221</v>
      </c>
      <c r="BI35">
        <v>0</v>
      </c>
      <c r="BJ35">
        <v>0</v>
      </c>
      <c r="BK35" t="s">
        <v>2220</v>
      </c>
      <c r="BL35" t="s">
        <v>2221</v>
      </c>
      <c r="BM35">
        <v>0</v>
      </c>
      <c r="BN35">
        <v>0</v>
      </c>
      <c r="BO35">
        <v>0</v>
      </c>
      <c r="BP35" t="s">
        <v>2220</v>
      </c>
      <c r="BQ35" t="s">
        <v>2221</v>
      </c>
      <c r="BR35">
        <v>0</v>
      </c>
      <c r="BS35">
        <v>0</v>
      </c>
      <c r="BT35">
        <v>0</v>
      </c>
      <c r="BU35" t="s">
        <v>2220</v>
      </c>
      <c r="BV35" t="s">
        <v>2221</v>
      </c>
      <c r="BW35">
        <v>0</v>
      </c>
      <c r="BX35">
        <v>0</v>
      </c>
    </row>
    <row r="36" spans="1:87" x14ac:dyDescent="0.35">
      <c r="B36" s="47">
        <v>43195</v>
      </c>
      <c r="G36" s="22" t="s">
        <v>1441</v>
      </c>
      <c r="I36" s="22" t="s">
        <v>1441</v>
      </c>
      <c r="J36" s="22" t="s">
        <v>1441</v>
      </c>
      <c r="K36" s="22" t="s">
        <v>1441</v>
      </c>
      <c r="L36" t="s">
        <v>2254</v>
      </c>
      <c r="M36" t="s">
        <v>2254</v>
      </c>
      <c r="Q36">
        <v>1</v>
      </c>
      <c r="R36" t="s">
        <v>2218</v>
      </c>
      <c r="S36" t="s">
        <v>2219</v>
      </c>
      <c r="X36">
        <v>0</v>
      </c>
      <c r="Z36">
        <v>0</v>
      </c>
      <c r="AA36">
        <v>0</v>
      </c>
      <c r="AB36">
        <v>0</v>
      </c>
      <c r="AD36">
        <v>0</v>
      </c>
      <c r="AE36">
        <v>0</v>
      </c>
      <c r="AG36">
        <v>0</v>
      </c>
      <c r="AH36">
        <v>0</v>
      </c>
      <c r="AI36">
        <v>0</v>
      </c>
      <c r="AK36">
        <v>0</v>
      </c>
      <c r="AM36">
        <v>0</v>
      </c>
      <c r="AO36">
        <v>0</v>
      </c>
      <c r="AQ36" t="s">
        <v>415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 t="s">
        <v>2220</v>
      </c>
      <c r="BB36" t="s">
        <v>2221</v>
      </c>
      <c r="BC36">
        <v>0</v>
      </c>
      <c r="BD36">
        <v>0</v>
      </c>
      <c r="BE36">
        <v>0</v>
      </c>
      <c r="BF36" t="s">
        <v>2220</v>
      </c>
      <c r="BG36">
        <v>0</v>
      </c>
      <c r="BH36" t="s">
        <v>2221</v>
      </c>
      <c r="BI36">
        <v>0</v>
      </c>
      <c r="BJ36">
        <v>0</v>
      </c>
      <c r="BK36" t="s">
        <v>2220</v>
      </c>
      <c r="BL36" t="s">
        <v>2221</v>
      </c>
      <c r="BM36">
        <v>0</v>
      </c>
      <c r="BN36">
        <v>0</v>
      </c>
      <c r="BO36">
        <v>0</v>
      </c>
      <c r="BP36" t="s">
        <v>2220</v>
      </c>
      <c r="BQ36" t="s">
        <v>2221</v>
      </c>
      <c r="BR36">
        <v>0</v>
      </c>
      <c r="BS36">
        <v>0</v>
      </c>
      <c r="BT36">
        <v>0</v>
      </c>
      <c r="BU36" t="s">
        <v>2220</v>
      </c>
      <c r="BV36" t="s">
        <v>2221</v>
      </c>
      <c r="BW36">
        <v>0</v>
      </c>
      <c r="BX36">
        <v>0</v>
      </c>
    </row>
    <row r="37" spans="1:87" x14ac:dyDescent="0.35">
      <c r="B37" s="47">
        <v>43195</v>
      </c>
      <c r="G37" s="22" t="s">
        <v>1441</v>
      </c>
      <c r="I37" s="22" t="s">
        <v>1441</v>
      </c>
      <c r="J37" s="22" t="s">
        <v>1441</v>
      </c>
      <c r="K37" s="22" t="s">
        <v>1441</v>
      </c>
      <c r="L37" t="s">
        <v>2255</v>
      </c>
      <c r="M37" t="s">
        <v>2255</v>
      </c>
      <c r="Q37">
        <v>1</v>
      </c>
      <c r="R37" t="s">
        <v>2218</v>
      </c>
      <c r="S37" t="s">
        <v>2219</v>
      </c>
      <c r="X37">
        <v>0</v>
      </c>
      <c r="Z37">
        <v>0</v>
      </c>
      <c r="AA37">
        <v>0</v>
      </c>
      <c r="AB37">
        <v>0</v>
      </c>
      <c r="AD37">
        <v>0</v>
      </c>
      <c r="AE37">
        <v>0</v>
      </c>
      <c r="AG37">
        <v>0</v>
      </c>
      <c r="AH37">
        <v>0</v>
      </c>
      <c r="AI37">
        <v>0</v>
      </c>
      <c r="AK37">
        <v>0</v>
      </c>
      <c r="AM37">
        <v>0</v>
      </c>
      <c r="AO37">
        <v>0</v>
      </c>
      <c r="AQ37" t="s">
        <v>415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 t="s">
        <v>2220</v>
      </c>
      <c r="BB37" t="s">
        <v>2221</v>
      </c>
      <c r="BC37">
        <v>0</v>
      </c>
      <c r="BD37">
        <v>0</v>
      </c>
      <c r="BE37">
        <v>0</v>
      </c>
      <c r="BF37" t="s">
        <v>2220</v>
      </c>
      <c r="BG37">
        <v>0</v>
      </c>
      <c r="BH37" t="s">
        <v>2221</v>
      </c>
      <c r="BI37">
        <v>0</v>
      </c>
      <c r="BJ37">
        <v>0</v>
      </c>
      <c r="BK37" t="s">
        <v>2220</v>
      </c>
      <c r="BL37" t="s">
        <v>2221</v>
      </c>
      <c r="BM37">
        <v>0</v>
      </c>
      <c r="BN37">
        <v>0</v>
      </c>
      <c r="BO37">
        <v>0</v>
      </c>
      <c r="BP37" t="s">
        <v>2220</v>
      </c>
      <c r="BQ37" t="s">
        <v>2221</v>
      </c>
      <c r="BR37">
        <v>0</v>
      </c>
      <c r="BS37">
        <v>0</v>
      </c>
      <c r="BT37">
        <v>0</v>
      </c>
      <c r="BU37" t="s">
        <v>2220</v>
      </c>
      <c r="BV37" t="s">
        <v>2221</v>
      </c>
      <c r="BW37">
        <v>0</v>
      </c>
      <c r="BX37">
        <v>0</v>
      </c>
    </row>
    <row r="38" spans="1:87" x14ac:dyDescent="0.35">
      <c r="B38" s="47">
        <v>43195</v>
      </c>
      <c r="G38" s="22" t="s">
        <v>1441</v>
      </c>
      <c r="I38" s="22" t="s">
        <v>1441</v>
      </c>
      <c r="J38" s="22" t="s">
        <v>1441</v>
      </c>
      <c r="K38" s="22" t="s">
        <v>1441</v>
      </c>
      <c r="L38" t="s">
        <v>2256</v>
      </c>
      <c r="M38" t="s">
        <v>2256</v>
      </c>
      <c r="Q38">
        <v>1</v>
      </c>
      <c r="R38" t="s">
        <v>2218</v>
      </c>
      <c r="S38" t="s">
        <v>2219</v>
      </c>
      <c r="X38">
        <v>0</v>
      </c>
      <c r="Z38">
        <v>0</v>
      </c>
      <c r="AA38">
        <v>0</v>
      </c>
      <c r="AB38">
        <v>0</v>
      </c>
      <c r="AD38">
        <v>0</v>
      </c>
      <c r="AE38">
        <v>0</v>
      </c>
      <c r="AG38">
        <v>0</v>
      </c>
      <c r="AH38">
        <v>0</v>
      </c>
      <c r="AI38">
        <v>0</v>
      </c>
      <c r="AK38">
        <v>0</v>
      </c>
      <c r="AM38">
        <v>0</v>
      </c>
      <c r="AO38">
        <v>0</v>
      </c>
      <c r="AQ38" t="s">
        <v>415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 t="s">
        <v>2220</v>
      </c>
      <c r="BB38" t="s">
        <v>2221</v>
      </c>
      <c r="BC38">
        <v>0</v>
      </c>
      <c r="BD38">
        <v>0</v>
      </c>
      <c r="BE38">
        <v>0</v>
      </c>
      <c r="BF38" t="s">
        <v>2220</v>
      </c>
      <c r="BG38">
        <v>0</v>
      </c>
      <c r="BH38" t="s">
        <v>2221</v>
      </c>
      <c r="BI38">
        <v>0</v>
      </c>
      <c r="BJ38">
        <v>0</v>
      </c>
      <c r="BK38" t="s">
        <v>2220</v>
      </c>
      <c r="BL38" t="s">
        <v>2221</v>
      </c>
      <c r="BM38">
        <v>0</v>
      </c>
      <c r="BN38">
        <v>0</v>
      </c>
      <c r="BO38">
        <v>0</v>
      </c>
      <c r="BP38" t="s">
        <v>2220</v>
      </c>
      <c r="BQ38" t="s">
        <v>2221</v>
      </c>
      <c r="BR38">
        <v>0</v>
      </c>
      <c r="BS38">
        <v>0</v>
      </c>
      <c r="BT38">
        <v>0</v>
      </c>
      <c r="BU38" t="s">
        <v>2220</v>
      </c>
      <c r="BV38" t="s">
        <v>2221</v>
      </c>
      <c r="BW38">
        <v>0</v>
      </c>
      <c r="BX38">
        <v>0</v>
      </c>
    </row>
    <row r="39" spans="1:87" x14ac:dyDescent="0.35">
      <c r="B39" s="47">
        <v>43195</v>
      </c>
      <c r="G39" s="22" t="s">
        <v>1441</v>
      </c>
      <c r="I39" s="22" t="s">
        <v>1441</v>
      </c>
      <c r="J39" s="22" t="s">
        <v>1441</v>
      </c>
      <c r="K39" s="22" t="s">
        <v>1441</v>
      </c>
      <c r="L39" t="s">
        <v>2257</v>
      </c>
      <c r="M39" t="s">
        <v>2257</v>
      </c>
      <c r="Q39">
        <v>1</v>
      </c>
      <c r="R39" t="s">
        <v>2218</v>
      </c>
      <c r="S39" t="s">
        <v>2219</v>
      </c>
      <c r="X39">
        <v>0</v>
      </c>
      <c r="Z39">
        <v>0</v>
      </c>
      <c r="AA39">
        <v>0</v>
      </c>
      <c r="AB39">
        <v>0</v>
      </c>
      <c r="AD39">
        <v>0</v>
      </c>
      <c r="AE39">
        <v>0</v>
      </c>
      <c r="AG39">
        <v>0</v>
      </c>
      <c r="AH39">
        <v>0</v>
      </c>
      <c r="AI39">
        <v>0</v>
      </c>
      <c r="AK39">
        <v>0</v>
      </c>
      <c r="AM39">
        <v>0</v>
      </c>
      <c r="AO39">
        <v>0</v>
      </c>
      <c r="AQ39" t="s">
        <v>415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 t="s">
        <v>2220</v>
      </c>
      <c r="BB39" t="s">
        <v>2221</v>
      </c>
      <c r="BC39">
        <v>0</v>
      </c>
      <c r="BD39">
        <v>0</v>
      </c>
      <c r="BE39">
        <v>0</v>
      </c>
      <c r="BF39" t="s">
        <v>2220</v>
      </c>
      <c r="BG39">
        <v>0</v>
      </c>
      <c r="BH39" t="s">
        <v>2221</v>
      </c>
      <c r="BI39">
        <v>0</v>
      </c>
      <c r="BJ39">
        <v>0</v>
      </c>
      <c r="BK39" t="s">
        <v>2220</v>
      </c>
      <c r="BL39" t="s">
        <v>2221</v>
      </c>
      <c r="BM39">
        <v>0</v>
      </c>
      <c r="BN39">
        <v>0</v>
      </c>
      <c r="BO39">
        <v>0</v>
      </c>
      <c r="BP39" t="s">
        <v>2220</v>
      </c>
      <c r="BQ39" t="s">
        <v>2221</v>
      </c>
      <c r="BR39">
        <v>0</v>
      </c>
      <c r="BS39">
        <v>0</v>
      </c>
      <c r="BT39">
        <v>0</v>
      </c>
      <c r="BU39" t="s">
        <v>2220</v>
      </c>
      <c r="BV39" t="s">
        <v>2221</v>
      </c>
      <c r="BW39">
        <v>0</v>
      </c>
      <c r="BX39">
        <v>0</v>
      </c>
    </row>
    <row r="40" spans="1:87" x14ac:dyDescent="0.35">
      <c r="B40" s="47">
        <v>43195</v>
      </c>
      <c r="G40" s="22" t="s">
        <v>1441</v>
      </c>
      <c r="I40" s="22" t="s">
        <v>1441</v>
      </c>
      <c r="J40" s="22" t="s">
        <v>1441</v>
      </c>
      <c r="K40" s="22" t="s">
        <v>1441</v>
      </c>
      <c r="L40" t="s">
        <v>2258</v>
      </c>
      <c r="M40" t="s">
        <v>2258</v>
      </c>
      <c r="Q40">
        <v>1</v>
      </c>
      <c r="R40" t="s">
        <v>2218</v>
      </c>
      <c r="S40" t="s">
        <v>2219</v>
      </c>
      <c r="X40">
        <v>0</v>
      </c>
      <c r="Z40">
        <v>0</v>
      </c>
      <c r="AA40">
        <v>0</v>
      </c>
      <c r="AB40">
        <v>0</v>
      </c>
      <c r="AD40">
        <v>0</v>
      </c>
      <c r="AE40">
        <v>0</v>
      </c>
      <c r="AG40">
        <v>0</v>
      </c>
      <c r="AH40">
        <v>0</v>
      </c>
      <c r="AI40">
        <v>0</v>
      </c>
      <c r="AK40">
        <v>0</v>
      </c>
      <c r="AM40">
        <v>0</v>
      </c>
      <c r="AO40">
        <v>0</v>
      </c>
      <c r="AQ40" t="s">
        <v>415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 t="s">
        <v>2220</v>
      </c>
      <c r="BB40" t="s">
        <v>2221</v>
      </c>
      <c r="BC40">
        <v>0</v>
      </c>
      <c r="BD40">
        <v>0</v>
      </c>
      <c r="BE40">
        <v>0</v>
      </c>
      <c r="BF40" t="s">
        <v>2220</v>
      </c>
      <c r="BG40">
        <v>0</v>
      </c>
      <c r="BH40" t="s">
        <v>2221</v>
      </c>
      <c r="BI40">
        <v>0</v>
      </c>
      <c r="BJ40">
        <v>0</v>
      </c>
      <c r="BK40" t="s">
        <v>2220</v>
      </c>
      <c r="BL40" t="s">
        <v>2221</v>
      </c>
      <c r="BM40">
        <v>0</v>
      </c>
      <c r="BN40">
        <v>0</v>
      </c>
      <c r="BO40">
        <v>0</v>
      </c>
      <c r="BP40" t="s">
        <v>2220</v>
      </c>
      <c r="BQ40" t="s">
        <v>2221</v>
      </c>
      <c r="BR40">
        <v>0</v>
      </c>
      <c r="BS40">
        <v>0</v>
      </c>
      <c r="BT40">
        <v>0</v>
      </c>
      <c r="BU40" t="s">
        <v>2220</v>
      </c>
      <c r="BV40" t="s">
        <v>2221</v>
      </c>
      <c r="BW40">
        <v>0</v>
      </c>
      <c r="BX40">
        <v>0</v>
      </c>
    </row>
    <row r="41" spans="1:87" x14ac:dyDescent="0.35">
      <c r="B41" s="47">
        <v>43195</v>
      </c>
      <c r="G41" s="22" t="s">
        <v>1441</v>
      </c>
      <c r="I41" s="22" t="s">
        <v>1441</v>
      </c>
      <c r="J41" s="22" t="s">
        <v>1441</v>
      </c>
      <c r="K41" s="22" t="s">
        <v>1441</v>
      </c>
      <c r="L41" t="s">
        <v>2259</v>
      </c>
      <c r="M41" t="s">
        <v>2259</v>
      </c>
      <c r="Q41">
        <v>1</v>
      </c>
      <c r="R41" t="s">
        <v>2218</v>
      </c>
      <c r="S41" t="s">
        <v>2219</v>
      </c>
      <c r="X41">
        <v>0</v>
      </c>
      <c r="Z41">
        <v>0</v>
      </c>
      <c r="AA41">
        <v>0</v>
      </c>
      <c r="AB41">
        <v>0</v>
      </c>
      <c r="AD41">
        <v>0</v>
      </c>
      <c r="AE41">
        <v>0</v>
      </c>
      <c r="AG41">
        <v>0</v>
      </c>
      <c r="AH41">
        <v>0</v>
      </c>
      <c r="AI41">
        <v>0</v>
      </c>
      <c r="AK41">
        <v>0</v>
      </c>
      <c r="AM41">
        <v>0</v>
      </c>
      <c r="AO41">
        <v>0</v>
      </c>
      <c r="AQ41" t="s">
        <v>415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 t="s">
        <v>2220</v>
      </c>
      <c r="BB41" t="s">
        <v>2221</v>
      </c>
      <c r="BC41">
        <v>0</v>
      </c>
      <c r="BD41">
        <v>0</v>
      </c>
      <c r="BE41">
        <v>0</v>
      </c>
      <c r="BF41" t="s">
        <v>2220</v>
      </c>
      <c r="BG41">
        <v>0</v>
      </c>
      <c r="BH41" t="s">
        <v>2221</v>
      </c>
      <c r="BI41">
        <v>0</v>
      </c>
      <c r="BJ41">
        <v>0</v>
      </c>
      <c r="BK41" t="s">
        <v>2220</v>
      </c>
      <c r="BL41" t="s">
        <v>2221</v>
      </c>
      <c r="BM41">
        <v>0</v>
      </c>
      <c r="BN41">
        <v>0</v>
      </c>
      <c r="BO41">
        <v>0</v>
      </c>
      <c r="BP41" t="s">
        <v>2220</v>
      </c>
      <c r="BQ41" t="s">
        <v>2221</v>
      </c>
      <c r="BR41">
        <v>0</v>
      </c>
      <c r="BS41">
        <v>0</v>
      </c>
      <c r="BT41">
        <v>0</v>
      </c>
      <c r="BU41" t="s">
        <v>2220</v>
      </c>
      <c r="BV41" t="s">
        <v>2221</v>
      </c>
      <c r="BW41">
        <v>0</v>
      </c>
      <c r="BX41">
        <v>0</v>
      </c>
    </row>
    <row r="42" spans="1:87" x14ac:dyDescent="0.35">
      <c r="B42" s="47">
        <v>43195</v>
      </c>
      <c r="G42" s="22" t="s">
        <v>1441</v>
      </c>
      <c r="I42" s="22" t="s">
        <v>1441</v>
      </c>
      <c r="J42" s="22" t="s">
        <v>1441</v>
      </c>
      <c r="K42" s="22" t="s">
        <v>1441</v>
      </c>
      <c r="L42" t="s">
        <v>2260</v>
      </c>
      <c r="M42" t="s">
        <v>2260</v>
      </c>
      <c r="Q42">
        <v>1</v>
      </c>
      <c r="R42" t="s">
        <v>2218</v>
      </c>
      <c r="S42" t="s">
        <v>2219</v>
      </c>
      <c r="X42">
        <v>0</v>
      </c>
      <c r="Z42">
        <v>0</v>
      </c>
      <c r="AA42">
        <v>0</v>
      </c>
      <c r="AB42">
        <v>0</v>
      </c>
      <c r="AD42">
        <v>0</v>
      </c>
      <c r="AE42">
        <v>0</v>
      </c>
      <c r="AG42">
        <v>0</v>
      </c>
      <c r="AH42">
        <v>0</v>
      </c>
      <c r="AI42">
        <v>0</v>
      </c>
      <c r="AK42">
        <v>0</v>
      </c>
      <c r="AM42">
        <v>0</v>
      </c>
      <c r="AO42">
        <v>0</v>
      </c>
      <c r="AQ42" t="s">
        <v>415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 t="s">
        <v>2220</v>
      </c>
      <c r="BB42" t="s">
        <v>2221</v>
      </c>
      <c r="BC42">
        <v>0</v>
      </c>
      <c r="BD42">
        <v>0</v>
      </c>
      <c r="BE42">
        <v>0</v>
      </c>
      <c r="BF42" t="s">
        <v>2220</v>
      </c>
      <c r="BG42">
        <v>0</v>
      </c>
      <c r="BH42" t="s">
        <v>2221</v>
      </c>
      <c r="BI42">
        <v>0</v>
      </c>
      <c r="BJ42">
        <v>0</v>
      </c>
      <c r="BK42" t="s">
        <v>2220</v>
      </c>
      <c r="BL42" t="s">
        <v>2221</v>
      </c>
      <c r="BM42">
        <v>0</v>
      </c>
      <c r="BN42">
        <v>0</v>
      </c>
      <c r="BO42">
        <v>0</v>
      </c>
      <c r="BP42" t="s">
        <v>2220</v>
      </c>
      <c r="BQ42" t="s">
        <v>2221</v>
      </c>
      <c r="BR42">
        <v>0</v>
      </c>
      <c r="BS42">
        <v>0</v>
      </c>
      <c r="BT42">
        <v>0</v>
      </c>
      <c r="BU42" t="s">
        <v>2220</v>
      </c>
      <c r="BV42" t="s">
        <v>2221</v>
      </c>
      <c r="BW42">
        <v>0</v>
      </c>
      <c r="BX42">
        <v>0</v>
      </c>
    </row>
    <row r="43" spans="1:87" x14ac:dyDescent="0.35">
      <c r="B43" s="47">
        <v>43195</v>
      </c>
      <c r="G43" s="22" t="s">
        <v>1441</v>
      </c>
      <c r="I43" s="22" t="s">
        <v>1441</v>
      </c>
      <c r="J43" s="22" t="s">
        <v>1441</v>
      </c>
      <c r="K43" s="22" t="s">
        <v>1441</v>
      </c>
      <c r="L43" t="s">
        <v>2261</v>
      </c>
      <c r="M43" t="s">
        <v>2261</v>
      </c>
      <c r="Q43">
        <v>1</v>
      </c>
      <c r="R43" t="s">
        <v>2218</v>
      </c>
      <c r="S43" t="s">
        <v>2219</v>
      </c>
      <c r="X43">
        <v>0</v>
      </c>
      <c r="Z43">
        <v>0</v>
      </c>
      <c r="AA43">
        <v>0</v>
      </c>
      <c r="AB43">
        <v>0</v>
      </c>
      <c r="AD43">
        <v>0</v>
      </c>
      <c r="AE43">
        <v>0</v>
      </c>
      <c r="AG43">
        <v>0</v>
      </c>
      <c r="AH43">
        <v>0</v>
      </c>
      <c r="AI43">
        <v>0</v>
      </c>
      <c r="AK43">
        <v>0</v>
      </c>
      <c r="AM43">
        <v>0</v>
      </c>
      <c r="AO43">
        <v>0</v>
      </c>
      <c r="AQ43" t="s">
        <v>415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 t="s">
        <v>2220</v>
      </c>
      <c r="BB43" t="s">
        <v>2221</v>
      </c>
      <c r="BC43">
        <v>0</v>
      </c>
      <c r="BD43">
        <v>0</v>
      </c>
      <c r="BE43">
        <v>0</v>
      </c>
      <c r="BF43" t="s">
        <v>2220</v>
      </c>
      <c r="BG43">
        <v>0</v>
      </c>
      <c r="BH43" t="s">
        <v>2221</v>
      </c>
      <c r="BI43">
        <v>0</v>
      </c>
      <c r="BJ43">
        <v>0</v>
      </c>
      <c r="BK43" t="s">
        <v>2220</v>
      </c>
      <c r="BL43" t="s">
        <v>2221</v>
      </c>
      <c r="BM43">
        <v>0</v>
      </c>
      <c r="BN43">
        <v>0</v>
      </c>
      <c r="BO43">
        <v>0</v>
      </c>
      <c r="BP43" t="s">
        <v>2220</v>
      </c>
      <c r="BQ43" t="s">
        <v>2221</v>
      </c>
      <c r="BR43">
        <v>0</v>
      </c>
      <c r="BS43">
        <v>0</v>
      </c>
      <c r="BT43">
        <v>0</v>
      </c>
      <c r="BU43" t="s">
        <v>2220</v>
      </c>
      <c r="BV43" t="s">
        <v>2221</v>
      </c>
      <c r="BW43">
        <v>0</v>
      </c>
      <c r="BX43">
        <v>0</v>
      </c>
      <c r="BY43">
        <v>0</v>
      </c>
      <c r="BZ43">
        <v>0</v>
      </c>
      <c r="CA43" t="s">
        <v>2220</v>
      </c>
      <c r="CB43" t="s">
        <v>2221</v>
      </c>
      <c r="CC43">
        <v>0</v>
      </c>
      <c r="CD43">
        <v>0</v>
      </c>
      <c r="CE43">
        <v>0</v>
      </c>
      <c r="CF43" t="s">
        <v>2220</v>
      </c>
      <c r="CG43" t="s">
        <v>2221</v>
      </c>
      <c r="CH43">
        <v>0</v>
      </c>
      <c r="CI43">
        <v>0</v>
      </c>
    </row>
    <row r="44" spans="1:87" x14ac:dyDescent="0.35">
      <c r="B44" s="47">
        <v>43195</v>
      </c>
      <c r="G44" s="22" t="s">
        <v>1441</v>
      </c>
      <c r="I44" s="22" t="s">
        <v>1441</v>
      </c>
      <c r="J44" s="22" t="s">
        <v>1441</v>
      </c>
      <c r="K44" s="22" t="s">
        <v>1441</v>
      </c>
      <c r="L44" t="s">
        <v>2262</v>
      </c>
      <c r="M44" t="s">
        <v>2263</v>
      </c>
      <c r="Q44">
        <v>1</v>
      </c>
      <c r="R44" t="s">
        <v>2218</v>
      </c>
      <c r="S44" t="s">
        <v>2219</v>
      </c>
      <c r="X44">
        <v>0</v>
      </c>
      <c r="Z44">
        <v>0</v>
      </c>
      <c r="AA44">
        <v>0</v>
      </c>
      <c r="AB44">
        <v>0</v>
      </c>
      <c r="AD44">
        <v>0</v>
      </c>
      <c r="AE44">
        <v>0</v>
      </c>
      <c r="AG44">
        <v>0</v>
      </c>
      <c r="AH44">
        <v>0</v>
      </c>
      <c r="AI44">
        <v>0</v>
      </c>
      <c r="AK44">
        <v>0</v>
      </c>
      <c r="AM44">
        <v>0</v>
      </c>
      <c r="AO44">
        <v>0</v>
      </c>
      <c r="AQ44" t="s">
        <v>415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 t="s">
        <v>2220</v>
      </c>
      <c r="BB44" t="s">
        <v>2221</v>
      </c>
      <c r="BC44">
        <v>0</v>
      </c>
      <c r="BD44">
        <v>0</v>
      </c>
      <c r="BE44">
        <v>0</v>
      </c>
      <c r="BF44" t="s">
        <v>2220</v>
      </c>
      <c r="BG44">
        <v>0</v>
      </c>
      <c r="BH44" t="s">
        <v>2221</v>
      </c>
      <c r="BI44">
        <v>0</v>
      </c>
      <c r="BJ44">
        <v>0</v>
      </c>
      <c r="BK44" t="s">
        <v>2220</v>
      </c>
      <c r="BL44" t="s">
        <v>2221</v>
      </c>
      <c r="BM44">
        <v>0</v>
      </c>
      <c r="BN44">
        <v>0</v>
      </c>
      <c r="BO44">
        <v>0</v>
      </c>
      <c r="BP44" t="s">
        <v>2220</v>
      </c>
      <c r="BQ44" t="s">
        <v>2221</v>
      </c>
      <c r="BR44">
        <v>0</v>
      </c>
      <c r="BS44">
        <v>0</v>
      </c>
      <c r="BT44">
        <v>0</v>
      </c>
      <c r="BU44" t="s">
        <v>2220</v>
      </c>
      <c r="BV44" t="s">
        <v>2221</v>
      </c>
      <c r="BW44">
        <v>0</v>
      </c>
      <c r="BX44">
        <v>0</v>
      </c>
      <c r="BY44">
        <v>0</v>
      </c>
      <c r="BZ44">
        <v>0</v>
      </c>
      <c r="CA44" t="s">
        <v>2220</v>
      </c>
      <c r="CB44" t="s">
        <v>2221</v>
      </c>
      <c r="CC44">
        <v>0</v>
      </c>
      <c r="CD44">
        <v>0</v>
      </c>
      <c r="CE44">
        <v>0</v>
      </c>
      <c r="CF44" t="s">
        <v>2220</v>
      </c>
      <c r="CG44" t="s">
        <v>2221</v>
      </c>
      <c r="CH44">
        <v>0</v>
      </c>
      <c r="CI44">
        <v>0</v>
      </c>
    </row>
    <row r="45" spans="1:87" x14ac:dyDescent="0.35">
      <c r="B45" s="47">
        <v>43195</v>
      </c>
      <c r="G45" s="22" t="s">
        <v>1441</v>
      </c>
      <c r="I45" s="22" t="s">
        <v>1441</v>
      </c>
      <c r="J45" s="22" t="s">
        <v>1441</v>
      </c>
      <c r="K45" s="22" t="s">
        <v>1441</v>
      </c>
      <c r="L45" t="s">
        <v>2264</v>
      </c>
      <c r="M45" t="s">
        <v>2264</v>
      </c>
      <c r="Q45">
        <v>1</v>
      </c>
      <c r="R45" t="s">
        <v>2218</v>
      </c>
      <c r="S45" t="s">
        <v>2219</v>
      </c>
      <c r="X45">
        <v>0</v>
      </c>
      <c r="Z45">
        <v>0</v>
      </c>
      <c r="AA45" s="4">
        <v>0</v>
      </c>
      <c r="AB45">
        <v>0</v>
      </c>
      <c r="AD45">
        <v>0</v>
      </c>
      <c r="AE45">
        <v>0</v>
      </c>
      <c r="AG45">
        <v>0</v>
      </c>
      <c r="AH45">
        <v>0</v>
      </c>
      <c r="AI45">
        <v>0</v>
      </c>
      <c r="AK45">
        <v>0</v>
      </c>
      <c r="AM45">
        <v>0</v>
      </c>
      <c r="AO45">
        <v>0</v>
      </c>
      <c r="AQ45" t="s">
        <v>415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 t="s">
        <v>2220</v>
      </c>
      <c r="BB45" t="s">
        <v>2221</v>
      </c>
      <c r="BC45">
        <v>0</v>
      </c>
      <c r="BD45">
        <v>0</v>
      </c>
      <c r="BE45">
        <v>0</v>
      </c>
      <c r="BF45" t="s">
        <v>2220</v>
      </c>
      <c r="BG45">
        <v>0</v>
      </c>
      <c r="BH45" t="s">
        <v>2221</v>
      </c>
      <c r="BI45">
        <v>0</v>
      </c>
      <c r="BJ45">
        <v>0</v>
      </c>
      <c r="BK45" t="s">
        <v>2220</v>
      </c>
      <c r="BL45" t="s">
        <v>2221</v>
      </c>
      <c r="BM45">
        <v>0</v>
      </c>
      <c r="BN45">
        <v>0</v>
      </c>
      <c r="BO45">
        <v>0</v>
      </c>
      <c r="BP45" t="s">
        <v>2220</v>
      </c>
      <c r="BQ45" t="s">
        <v>2221</v>
      </c>
      <c r="BR45">
        <v>0</v>
      </c>
      <c r="BS45">
        <v>0</v>
      </c>
      <c r="BT45">
        <v>0</v>
      </c>
      <c r="BU45" t="s">
        <v>2220</v>
      </c>
      <c r="BV45" t="s">
        <v>2221</v>
      </c>
      <c r="BW45">
        <v>0</v>
      </c>
      <c r="BX45">
        <v>0</v>
      </c>
      <c r="BY45">
        <v>0</v>
      </c>
      <c r="BZ45">
        <v>0</v>
      </c>
      <c r="CA45" t="s">
        <v>2220</v>
      </c>
      <c r="CB45" t="s">
        <v>2221</v>
      </c>
      <c r="CC45">
        <v>0</v>
      </c>
      <c r="CD45">
        <v>0</v>
      </c>
      <c r="CE45">
        <v>0</v>
      </c>
      <c r="CF45" t="s">
        <v>2220</v>
      </c>
      <c r="CG45" t="s">
        <v>2221</v>
      </c>
      <c r="CH45">
        <v>0</v>
      </c>
      <c r="CI45">
        <v>0</v>
      </c>
    </row>
    <row r="46" spans="1:87" x14ac:dyDescent="0.35">
      <c r="B46" s="5">
        <v>43195</v>
      </c>
      <c r="G46" s="22" t="s">
        <v>1441</v>
      </c>
      <c r="I46" s="22" t="s">
        <v>1441</v>
      </c>
      <c r="J46" s="22" t="s">
        <v>1441</v>
      </c>
      <c r="K46" s="22" t="s">
        <v>1441</v>
      </c>
      <c r="L46" t="s">
        <v>2265</v>
      </c>
      <c r="M46" t="s">
        <v>2266</v>
      </c>
      <c r="Q46">
        <v>1</v>
      </c>
      <c r="R46" t="s">
        <v>2218</v>
      </c>
      <c r="S46" t="s">
        <v>2219</v>
      </c>
      <c r="X46">
        <v>0</v>
      </c>
      <c r="Z46">
        <v>0</v>
      </c>
      <c r="AA46" s="4">
        <v>0</v>
      </c>
      <c r="AB46">
        <v>0</v>
      </c>
      <c r="AD46">
        <v>0</v>
      </c>
      <c r="AE46">
        <v>0</v>
      </c>
      <c r="AG46">
        <v>0</v>
      </c>
      <c r="AH46">
        <v>0</v>
      </c>
      <c r="AI46">
        <v>0</v>
      </c>
      <c r="AK46">
        <v>0</v>
      </c>
      <c r="AM46">
        <v>0</v>
      </c>
      <c r="AO46">
        <v>0</v>
      </c>
      <c r="AQ46" t="s">
        <v>415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 t="s">
        <v>2220</v>
      </c>
      <c r="BB46" t="s">
        <v>2221</v>
      </c>
      <c r="BC46">
        <v>0</v>
      </c>
      <c r="BD46">
        <v>0</v>
      </c>
      <c r="BE46">
        <v>0</v>
      </c>
      <c r="BF46" t="s">
        <v>2220</v>
      </c>
      <c r="BG46">
        <v>0</v>
      </c>
      <c r="BH46" t="s">
        <v>2221</v>
      </c>
      <c r="BI46">
        <v>0</v>
      </c>
      <c r="BJ46">
        <v>0</v>
      </c>
      <c r="BK46" t="s">
        <v>2220</v>
      </c>
      <c r="BL46" t="s">
        <v>2221</v>
      </c>
      <c r="BM46">
        <v>0</v>
      </c>
      <c r="BN46">
        <v>0</v>
      </c>
      <c r="BO46">
        <v>0</v>
      </c>
      <c r="BP46" t="s">
        <v>2220</v>
      </c>
      <c r="BQ46" t="s">
        <v>2221</v>
      </c>
      <c r="BR46">
        <v>0</v>
      </c>
      <c r="BS46">
        <v>0</v>
      </c>
      <c r="BT46">
        <v>0</v>
      </c>
      <c r="BU46" t="s">
        <v>2220</v>
      </c>
      <c r="BV46" t="s">
        <v>2221</v>
      </c>
      <c r="BW46">
        <v>0</v>
      </c>
      <c r="BX46">
        <v>0</v>
      </c>
      <c r="BY46">
        <v>0</v>
      </c>
      <c r="BZ46">
        <v>0</v>
      </c>
      <c r="CA46" t="s">
        <v>2220</v>
      </c>
      <c r="CB46" t="s">
        <v>2221</v>
      </c>
      <c r="CC46">
        <v>0</v>
      </c>
      <c r="CD46">
        <v>0</v>
      </c>
      <c r="CE46">
        <v>0</v>
      </c>
      <c r="CF46" t="s">
        <v>2220</v>
      </c>
      <c r="CG46" t="s">
        <v>2221</v>
      </c>
      <c r="CH46">
        <v>0</v>
      </c>
      <c r="CI46">
        <v>0</v>
      </c>
    </row>
    <row r="47" spans="1:87" x14ac:dyDescent="0.35">
      <c r="A47" s="47"/>
      <c r="B47" s="47">
        <v>43195</v>
      </c>
      <c r="C47" s="47"/>
      <c r="D47" s="46"/>
      <c r="E47" s="138"/>
      <c r="G47" s="22" t="s">
        <v>1441</v>
      </c>
      <c r="I47" s="22" t="s">
        <v>1441</v>
      </c>
      <c r="J47" s="22" t="s">
        <v>1441</v>
      </c>
      <c r="K47" s="22" t="s">
        <v>1441</v>
      </c>
      <c r="L47" t="s">
        <v>2267</v>
      </c>
      <c r="M47" s="46" t="s">
        <v>2267</v>
      </c>
      <c r="Q47" s="46">
        <v>1</v>
      </c>
      <c r="R47" s="46" t="s">
        <v>2218</v>
      </c>
      <c r="S47" s="46" t="s">
        <v>2219</v>
      </c>
      <c r="T47" s="46"/>
      <c r="U47" s="46"/>
      <c r="V47" s="46"/>
      <c r="W47" s="46"/>
      <c r="X47" s="46">
        <v>0</v>
      </c>
      <c r="Y47" s="46"/>
      <c r="Z47" s="46">
        <v>0</v>
      </c>
      <c r="AA47" s="46">
        <v>0</v>
      </c>
      <c r="AB47" s="46">
        <v>0</v>
      </c>
      <c r="AC47" s="46"/>
      <c r="AD47" s="46">
        <v>0</v>
      </c>
      <c r="AE47" s="46">
        <v>0</v>
      </c>
      <c r="AF47" s="46"/>
      <c r="AG47" s="46">
        <v>0</v>
      </c>
      <c r="AH47" s="46">
        <v>0</v>
      </c>
      <c r="AI47" s="46">
        <v>0</v>
      </c>
      <c r="AJ47" s="46"/>
      <c r="AK47" s="46">
        <v>0</v>
      </c>
      <c r="AL47" s="46"/>
      <c r="AM47" s="46">
        <v>0</v>
      </c>
      <c r="AN47" s="46"/>
      <c r="AO47" s="46">
        <v>0</v>
      </c>
      <c r="AP47" s="46"/>
      <c r="AQ47" s="46" t="s">
        <v>415</v>
      </c>
      <c r="AR47" s="46">
        <v>0</v>
      </c>
      <c r="AS47" s="46">
        <v>0</v>
      </c>
      <c r="AT47" s="46">
        <v>0</v>
      </c>
      <c r="AU47" s="46">
        <v>0</v>
      </c>
      <c r="AV47" s="46">
        <v>0</v>
      </c>
      <c r="AW47" s="46">
        <v>0</v>
      </c>
      <c r="AX47" s="46">
        <v>0</v>
      </c>
      <c r="AY47" s="46">
        <v>0</v>
      </c>
      <c r="AZ47" s="46">
        <v>0</v>
      </c>
      <c r="BA47" s="46" t="s">
        <v>2220</v>
      </c>
      <c r="BB47" s="46" t="s">
        <v>2221</v>
      </c>
      <c r="BC47" s="46">
        <v>0</v>
      </c>
      <c r="BD47" s="46">
        <v>0</v>
      </c>
      <c r="BE47" s="46">
        <v>0</v>
      </c>
      <c r="BF47" s="46" t="s">
        <v>2220</v>
      </c>
      <c r="BG47" s="46">
        <v>0</v>
      </c>
      <c r="BH47" s="46" t="s">
        <v>2221</v>
      </c>
      <c r="BI47" s="46">
        <v>0</v>
      </c>
      <c r="BJ47" s="46">
        <v>0</v>
      </c>
      <c r="BK47" s="46" t="s">
        <v>2220</v>
      </c>
      <c r="BL47" s="46" t="s">
        <v>2221</v>
      </c>
      <c r="BM47" s="46">
        <v>0</v>
      </c>
      <c r="BN47" s="46">
        <v>0</v>
      </c>
      <c r="BO47" s="46">
        <v>0</v>
      </c>
      <c r="BP47" s="46" t="s">
        <v>2220</v>
      </c>
      <c r="BQ47" s="46" t="s">
        <v>2221</v>
      </c>
      <c r="BR47" s="46">
        <v>0</v>
      </c>
      <c r="BS47" s="46">
        <v>0</v>
      </c>
      <c r="BT47" s="46">
        <v>0</v>
      </c>
      <c r="BU47" s="46" t="s">
        <v>2220</v>
      </c>
      <c r="BV47" s="46" t="s">
        <v>2221</v>
      </c>
      <c r="BW47" s="46">
        <v>0</v>
      </c>
      <c r="BX47" s="46">
        <v>0</v>
      </c>
    </row>
    <row r="48" spans="1:87" x14ac:dyDescent="0.35">
      <c r="A48" s="47"/>
      <c r="B48" s="139">
        <v>43195</v>
      </c>
      <c r="C48" s="47"/>
      <c r="D48" s="46"/>
      <c r="E48" s="138"/>
      <c r="G48" s="22" t="s">
        <v>1441</v>
      </c>
      <c r="I48" s="22" t="s">
        <v>1441</v>
      </c>
      <c r="J48" s="22" t="s">
        <v>1441</v>
      </c>
      <c r="K48" s="22" t="s">
        <v>1441</v>
      </c>
      <c r="L48" t="s">
        <v>2268</v>
      </c>
      <c r="M48" s="46" t="s">
        <v>2268</v>
      </c>
      <c r="Q48" s="46">
        <v>1</v>
      </c>
      <c r="R48" s="46" t="s">
        <v>2218</v>
      </c>
      <c r="S48" s="46" t="s">
        <v>2219</v>
      </c>
      <c r="T48" s="46"/>
      <c r="U48" s="46"/>
      <c r="V48" s="46"/>
      <c r="W48" s="46"/>
      <c r="X48" s="46">
        <v>0</v>
      </c>
      <c r="Y48" s="46"/>
      <c r="Z48" s="46">
        <v>0</v>
      </c>
      <c r="AA48" s="46">
        <v>0</v>
      </c>
      <c r="AB48" s="46">
        <v>0</v>
      </c>
      <c r="AC48" s="46"/>
      <c r="AD48" s="46">
        <v>0</v>
      </c>
      <c r="AE48" s="46">
        <v>0</v>
      </c>
      <c r="AF48" s="46"/>
      <c r="AG48" s="46">
        <v>0</v>
      </c>
      <c r="AH48" s="46">
        <v>0</v>
      </c>
      <c r="AI48" s="46">
        <v>0</v>
      </c>
      <c r="AJ48" s="46"/>
      <c r="AK48" s="46">
        <v>0</v>
      </c>
      <c r="AL48" s="46"/>
      <c r="AM48" s="46">
        <v>0</v>
      </c>
      <c r="AN48" s="46"/>
      <c r="AO48" s="46">
        <v>0</v>
      </c>
      <c r="AP48" s="46"/>
      <c r="AQ48" s="46" t="s">
        <v>415</v>
      </c>
      <c r="AR48" s="46">
        <v>0</v>
      </c>
      <c r="AS48" s="46">
        <v>0</v>
      </c>
      <c r="AT48" s="46">
        <v>0</v>
      </c>
      <c r="AU48" s="46">
        <v>0</v>
      </c>
      <c r="AV48" s="46">
        <v>0</v>
      </c>
      <c r="AW48" s="46">
        <v>0</v>
      </c>
      <c r="AX48" s="46">
        <v>0</v>
      </c>
      <c r="AY48" s="46">
        <v>0</v>
      </c>
      <c r="AZ48" s="46">
        <v>0</v>
      </c>
      <c r="BA48" s="46" t="s">
        <v>2220</v>
      </c>
      <c r="BB48" s="46" t="s">
        <v>2221</v>
      </c>
      <c r="BC48" s="46">
        <v>0</v>
      </c>
      <c r="BD48" s="46">
        <v>0</v>
      </c>
      <c r="BE48" s="46">
        <v>0</v>
      </c>
      <c r="BF48" s="46" t="s">
        <v>2220</v>
      </c>
      <c r="BG48" s="46">
        <v>0</v>
      </c>
      <c r="BH48" s="46" t="s">
        <v>2221</v>
      </c>
      <c r="BI48" s="46">
        <v>0</v>
      </c>
      <c r="BJ48" s="46">
        <v>0</v>
      </c>
      <c r="BK48" s="46" t="s">
        <v>2220</v>
      </c>
      <c r="BL48" s="46" t="s">
        <v>2221</v>
      </c>
      <c r="BM48" s="46">
        <v>0</v>
      </c>
      <c r="BN48" s="46">
        <v>0</v>
      </c>
      <c r="BO48" s="46">
        <v>0</v>
      </c>
      <c r="BP48" s="46" t="s">
        <v>2220</v>
      </c>
      <c r="BQ48" s="46" t="s">
        <v>2221</v>
      </c>
      <c r="BR48" s="46">
        <v>0</v>
      </c>
      <c r="BS48" s="46">
        <v>0</v>
      </c>
      <c r="BT48" s="46">
        <v>0</v>
      </c>
      <c r="BU48" s="46" t="s">
        <v>2220</v>
      </c>
      <c r="BV48" s="46" t="s">
        <v>2221</v>
      </c>
      <c r="BW48" s="46">
        <v>0</v>
      </c>
      <c r="BX48" s="46">
        <v>0</v>
      </c>
    </row>
    <row r="49" spans="1:76" s="138" customFormat="1" x14ac:dyDescent="0.35">
      <c r="A49" s="139"/>
      <c r="B49" s="139">
        <v>43529</v>
      </c>
      <c r="C49" s="139"/>
      <c r="D49" s="138" t="s">
        <v>12263</v>
      </c>
      <c r="E49" s="22"/>
      <c r="F49" s="22"/>
      <c r="G49" s="22"/>
      <c r="H49" s="22"/>
      <c r="I49" s="22"/>
      <c r="J49" s="22"/>
      <c r="K49" s="22" t="s">
        <v>1441</v>
      </c>
      <c r="L49" s="138" t="s">
        <v>12264</v>
      </c>
      <c r="M49" s="138" t="s">
        <v>12264</v>
      </c>
      <c r="Q49" s="138">
        <v>1</v>
      </c>
      <c r="R49" s="138" t="s">
        <v>2218</v>
      </c>
      <c r="S49" s="138" t="s">
        <v>2219</v>
      </c>
      <c r="X49" s="138">
        <v>0</v>
      </c>
      <c r="Z49" s="138">
        <v>0</v>
      </c>
      <c r="AA49" s="138">
        <v>0</v>
      </c>
      <c r="AB49" s="138">
        <v>0</v>
      </c>
      <c r="AD49" s="138">
        <v>0</v>
      </c>
      <c r="AE49" s="138">
        <v>0</v>
      </c>
      <c r="AG49" s="138">
        <v>0</v>
      </c>
      <c r="AH49" s="138">
        <v>0</v>
      </c>
      <c r="AI49" s="138">
        <v>0</v>
      </c>
      <c r="AK49" s="138">
        <v>0</v>
      </c>
      <c r="AM49" s="138">
        <v>0</v>
      </c>
      <c r="AO49" s="138">
        <v>0</v>
      </c>
      <c r="AQ49" s="138" t="s">
        <v>415</v>
      </c>
      <c r="AR49" s="138">
        <v>0</v>
      </c>
      <c r="AS49" s="138">
        <v>0</v>
      </c>
      <c r="AT49" s="138">
        <v>0</v>
      </c>
      <c r="AU49" s="138">
        <v>0</v>
      </c>
      <c r="AV49" s="138">
        <v>0</v>
      </c>
      <c r="AW49" s="138">
        <v>0</v>
      </c>
      <c r="AX49" s="138">
        <v>0</v>
      </c>
      <c r="AY49" s="138">
        <v>0</v>
      </c>
      <c r="AZ49" s="138">
        <v>0</v>
      </c>
      <c r="BA49" s="138" t="s">
        <v>2220</v>
      </c>
      <c r="BB49" s="138" t="s">
        <v>2221</v>
      </c>
      <c r="BC49" s="138">
        <v>0</v>
      </c>
      <c r="BD49" s="138">
        <v>0</v>
      </c>
      <c r="BE49" s="138">
        <v>0</v>
      </c>
      <c r="BF49" s="138" t="s">
        <v>2220</v>
      </c>
      <c r="BG49" s="138">
        <v>0</v>
      </c>
      <c r="BH49" s="138" t="s">
        <v>2221</v>
      </c>
      <c r="BI49" s="138">
        <v>0</v>
      </c>
      <c r="BJ49" s="138">
        <v>0</v>
      </c>
      <c r="BK49" s="138" t="s">
        <v>2220</v>
      </c>
      <c r="BL49" s="138" t="s">
        <v>2221</v>
      </c>
      <c r="BM49" s="138">
        <v>0</v>
      </c>
      <c r="BN49" s="138">
        <v>0</v>
      </c>
      <c r="BO49" s="138">
        <v>0</v>
      </c>
      <c r="BP49" s="138" t="s">
        <v>2220</v>
      </c>
      <c r="BQ49" s="138" t="s">
        <v>2221</v>
      </c>
      <c r="BR49" s="138">
        <v>0</v>
      </c>
      <c r="BS49" s="138">
        <v>0</v>
      </c>
      <c r="BT49" s="138">
        <v>0</v>
      </c>
      <c r="BU49" s="138" t="s">
        <v>2220</v>
      </c>
      <c r="BV49" s="138" t="s">
        <v>2221</v>
      </c>
      <c r="BW49" s="138">
        <v>0</v>
      </c>
      <c r="BX49" s="138">
        <v>0</v>
      </c>
    </row>
    <row r="50" spans="1:76" x14ac:dyDescent="0.35">
      <c r="A50" s="47"/>
      <c r="B50" s="139">
        <v>43195</v>
      </c>
      <c r="C50" s="47"/>
      <c r="D50" s="46"/>
      <c r="E50" s="138"/>
      <c r="G50" s="22" t="s">
        <v>1441</v>
      </c>
      <c r="I50" s="22" t="s">
        <v>1441</v>
      </c>
      <c r="J50" s="22" t="s">
        <v>1441</v>
      </c>
      <c r="K50" s="22" t="s">
        <v>1441</v>
      </c>
      <c r="L50" t="s">
        <v>2269</v>
      </c>
      <c r="M50" s="46" t="s">
        <v>2269</v>
      </c>
      <c r="Q50" s="46">
        <v>1</v>
      </c>
      <c r="R50" s="46" t="s">
        <v>2218</v>
      </c>
      <c r="S50" s="46" t="s">
        <v>2219</v>
      </c>
      <c r="T50" s="46"/>
      <c r="U50" s="46"/>
      <c r="V50" s="46"/>
      <c r="W50" s="46"/>
      <c r="X50" s="46">
        <v>0</v>
      </c>
      <c r="Y50" s="46"/>
      <c r="Z50" s="46">
        <v>0</v>
      </c>
      <c r="AA50" s="46">
        <v>0</v>
      </c>
      <c r="AB50" s="46">
        <v>0</v>
      </c>
      <c r="AC50" s="46"/>
      <c r="AD50" s="46">
        <v>0</v>
      </c>
      <c r="AE50" s="46">
        <v>0</v>
      </c>
      <c r="AF50" s="46"/>
      <c r="AG50" s="46">
        <v>0</v>
      </c>
      <c r="AH50" s="46">
        <v>0</v>
      </c>
      <c r="AI50" s="46">
        <v>0</v>
      </c>
      <c r="AJ50" s="46"/>
      <c r="AK50" s="46">
        <v>0</v>
      </c>
      <c r="AL50" s="46"/>
      <c r="AM50" s="46">
        <v>0</v>
      </c>
      <c r="AN50" s="46"/>
      <c r="AO50" s="46">
        <v>0</v>
      </c>
      <c r="AP50" s="46"/>
      <c r="AQ50" s="46" t="s">
        <v>415</v>
      </c>
      <c r="AR50" s="46">
        <v>0</v>
      </c>
      <c r="AS50" s="46">
        <v>0</v>
      </c>
      <c r="AT50" s="46">
        <v>0</v>
      </c>
      <c r="AU50" s="46">
        <v>0</v>
      </c>
      <c r="AV50" s="46">
        <v>0</v>
      </c>
      <c r="AW50" s="46">
        <v>0</v>
      </c>
      <c r="AX50" s="46">
        <v>0</v>
      </c>
      <c r="AY50" s="46">
        <v>0</v>
      </c>
      <c r="AZ50" s="46">
        <v>0</v>
      </c>
      <c r="BA50" s="46" t="s">
        <v>2220</v>
      </c>
      <c r="BB50" s="46" t="s">
        <v>2221</v>
      </c>
      <c r="BC50" s="46">
        <v>0</v>
      </c>
      <c r="BD50" s="46">
        <v>0</v>
      </c>
      <c r="BE50" s="46">
        <v>0</v>
      </c>
      <c r="BF50" s="46" t="s">
        <v>2220</v>
      </c>
      <c r="BG50" s="46">
        <v>0</v>
      </c>
      <c r="BH50" s="46" t="s">
        <v>2221</v>
      </c>
      <c r="BI50" s="46">
        <v>0</v>
      </c>
      <c r="BJ50" s="46">
        <v>0</v>
      </c>
      <c r="BK50" s="46" t="s">
        <v>2220</v>
      </c>
      <c r="BL50" s="46" t="s">
        <v>2221</v>
      </c>
      <c r="BM50" s="46">
        <v>0</v>
      </c>
      <c r="BN50" s="46">
        <v>0</v>
      </c>
      <c r="BO50" s="46">
        <v>0</v>
      </c>
      <c r="BP50" s="46" t="s">
        <v>2220</v>
      </c>
      <c r="BQ50" s="46" t="s">
        <v>2221</v>
      </c>
      <c r="BR50" s="46">
        <v>0</v>
      </c>
      <c r="BS50" s="46">
        <v>0</v>
      </c>
      <c r="BT50" s="46">
        <v>0</v>
      </c>
      <c r="BU50" s="46" t="s">
        <v>2220</v>
      </c>
      <c r="BV50" s="46" t="s">
        <v>2221</v>
      </c>
      <c r="BW50" s="46">
        <v>0</v>
      </c>
      <c r="BX50" s="46">
        <v>0</v>
      </c>
    </row>
    <row r="51" spans="1:76" x14ac:dyDescent="0.35">
      <c r="A51" s="47"/>
      <c r="B51" s="139">
        <v>43195</v>
      </c>
      <c r="C51" s="47"/>
      <c r="D51" s="46"/>
      <c r="E51" s="138"/>
      <c r="G51" s="22" t="s">
        <v>1441</v>
      </c>
      <c r="I51" s="22" t="s">
        <v>1441</v>
      </c>
      <c r="J51" s="22" t="s">
        <v>1441</v>
      </c>
      <c r="K51" s="22" t="s">
        <v>1441</v>
      </c>
      <c r="L51" t="s">
        <v>2270</v>
      </c>
      <c r="M51" s="46" t="s">
        <v>2270</v>
      </c>
      <c r="Q51" s="46">
        <v>1</v>
      </c>
      <c r="R51" s="46" t="s">
        <v>2218</v>
      </c>
      <c r="S51" s="46" t="s">
        <v>2219</v>
      </c>
      <c r="T51" s="46"/>
      <c r="U51" s="46"/>
      <c r="V51" s="46"/>
      <c r="W51" s="46"/>
      <c r="X51" s="46">
        <v>0</v>
      </c>
      <c r="Y51" s="46"/>
      <c r="Z51" s="46">
        <v>0</v>
      </c>
      <c r="AA51" s="46">
        <v>0</v>
      </c>
      <c r="AB51" s="46">
        <v>0</v>
      </c>
      <c r="AC51" s="46"/>
      <c r="AD51" s="46">
        <v>0</v>
      </c>
      <c r="AE51" s="46">
        <v>0</v>
      </c>
      <c r="AF51" s="46"/>
      <c r="AG51" s="46">
        <v>0</v>
      </c>
      <c r="AH51" s="46">
        <v>0</v>
      </c>
      <c r="AI51" s="46">
        <v>0</v>
      </c>
      <c r="AJ51" s="46"/>
      <c r="AK51" s="46">
        <v>0</v>
      </c>
      <c r="AL51" s="46"/>
      <c r="AM51" s="46">
        <v>0</v>
      </c>
      <c r="AN51" s="46"/>
      <c r="AO51" s="46">
        <v>0</v>
      </c>
      <c r="AP51" s="46"/>
      <c r="AQ51" s="46" t="s">
        <v>415</v>
      </c>
      <c r="AR51" s="46">
        <v>0</v>
      </c>
      <c r="AS51" s="46">
        <v>0</v>
      </c>
      <c r="AT51" s="46">
        <v>0</v>
      </c>
      <c r="AU51" s="46">
        <v>0</v>
      </c>
      <c r="AV51" s="46">
        <v>0</v>
      </c>
      <c r="AW51" s="46">
        <v>0</v>
      </c>
      <c r="AX51" s="46">
        <v>0</v>
      </c>
      <c r="AY51" s="46">
        <v>0</v>
      </c>
      <c r="AZ51" s="46">
        <v>0</v>
      </c>
      <c r="BA51" s="46" t="s">
        <v>2220</v>
      </c>
      <c r="BB51" s="46" t="s">
        <v>2221</v>
      </c>
      <c r="BC51" s="46">
        <v>0</v>
      </c>
      <c r="BD51" s="46">
        <v>0</v>
      </c>
      <c r="BE51" s="46">
        <v>0</v>
      </c>
      <c r="BF51" s="46" t="s">
        <v>2220</v>
      </c>
      <c r="BG51" s="46">
        <v>0</v>
      </c>
      <c r="BH51" s="46" t="s">
        <v>2221</v>
      </c>
      <c r="BI51" s="46">
        <v>0</v>
      </c>
      <c r="BJ51" s="46">
        <v>0</v>
      </c>
      <c r="BK51" s="46" t="s">
        <v>2220</v>
      </c>
      <c r="BL51" s="46" t="s">
        <v>2221</v>
      </c>
      <c r="BM51" s="46">
        <v>0</v>
      </c>
      <c r="BN51" s="46">
        <v>0</v>
      </c>
      <c r="BO51" s="46">
        <v>0</v>
      </c>
      <c r="BP51" s="46" t="s">
        <v>2220</v>
      </c>
      <c r="BQ51" s="46" t="s">
        <v>2221</v>
      </c>
      <c r="BR51" s="46">
        <v>0</v>
      </c>
      <c r="BS51" s="46">
        <v>0</v>
      </c>
      <c r="BT51" s="46">
        <v>0</v>
      </c>
      <c r="BU51" s="46" t="s">
        <v>2220</v>
      </c>
      <c r="BV51" s="46" t="s">
        <v>2221</v>
      </c>
      <c r="BW51" s="46">
        <v>0</v>
      </c>
      <c r="BX51" s="46">
        <v>0</v>
      </c>
    </row>
    <row r="52" spans="1:76" x14ac:dyDescent="0.35">
      <c r="A52" s="47"/>
      <c r="B52" s="139"/>
      <c r="C52" s="47"/>
      <c r="D52" s="46" t="s">
        <v>12262</v>
      </c>
      <c r="E52" s="138"/>
      <c r="J52" s="22" t="s">
        <v>1441</v>
      </c>
      <c r="L52" t="s">
        <v>2271</v>
      </c>
      <c r="M52" s="46" t="s">
        <v>2272</v>
      </c>
      <c r="Q52" s="46">
        <v>1</v>
      </c>
      <c r="R52" s="46" t="s">
        <v>2218</v>
      </c>
      <c r="S52" s="46" t="s">
        <v>2219</v>
      </c>
      <c r="T52" s="46">
        <v>9999</v>
      </c>
      <c r="U52" s="46"/>
      <c r="V52" s="46"/>
      <c r="W52" s="46"/>
      <c r="X52" s="46">
        <v>0</v>
      </c>
      <c r="Y52" s="46"/>
      <c r="Z52" s="46">
        <v>0</v>
      </c>
      <c r="AA52" s="46">
        <v>0</v>
      </c>
      <c r="AB52" s="46">
        <v>0</v>
      </c>
      <c r="AC52" s="46"/>
      <c r="AD52" s="46">
        <v>0</v>
      </c>
      <c r="AE52" s="46" t="s">
        <v>2273</v>
      </c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>
        <v>0</v>
      </c>
      <c r="AQ52" s="46"/>
      <c r="AR52" s="46">
        <v>0</v>
      </c>
      <c r="AS52" s="46">
        <v>0</v>
      </c>
      <c r="AT52" s="46">
        <v>0</v>
      </c>
      <c r="AU52" s="46"/>
      <c r="AV52" s="46">
        <v>0</v>
      </c>
      <c r="AW52" s="46"/>
      <c r="AX52" s="46">
        <v>0</v>
      </c>
      <c r="AY52" s="46"/>
      <c r="AZ52" s="46">
        <v>0</v>
      </c>
      <c r="BA52" s="46"/>
      <c r="BB52" s="46" t="s">
        <v>415</v>
      </c>
      <c r="BC52" s="46">
        <v>0</v>
      </c>
      <c r="BD52" s="46">
        <v>0</v>
      </c>
      <c r="BE52" s="46">
        <v>0</v>
      </c>
      <c r="BF52" s="46">
        <v>0</v>
      </c>
      <c r="BG52" s="46">
        <v>0</v>
      </c>
      <c r="BH52" s="46">
        <v>0</v>
      </c>
      <c r="BI52" s="46">
        <v>0</v>
      </c>
      <c r="BJ52" s="46">
        <v>0</v>
      </c>
      <c r="BK52" s="46">
        <v>0</v>
      </c>
      <c r="BL52" s="46" t="s">
        <v>2220</v>
      </c>
      <c r="BM52" s="46" t="s">
        <v>2221</v>
      </c>
      <c r="BN52" s="46">
        <v>0</v>
      </c>
      <c r="BO52" s="46">
        <v>0</v>
      </c>
      <c r="BP52" s="46">
        <v>0</v>
      </c>
      <c r="BQ52" s="46" t="s">
        <v>2220</v>
      </c>
      <c r="BR52" s="46">
        <v>0</v>
      </c>
      <c r="BS52" s="46" t="s">
        <v>2221</v>
      </c>
      <c r="BT52" s="46">
        <v>0</v>
      </c>
      <c r="BU52" s="46">
        <v>0</v>
      </c>
      <c r="BV52" s="46" t="s">
        <v>2220</v>
      </c>
      <c r="BW52" s="46" t="s">
        <v>2221</v>
      </c>
      <c r="BX52" s="46">
        <v>0</v>
      </c>
    </row>
  </sheetData>
  <autoFilter ref="A2:BX52" xr:uid="{00000000-0009-0000-0000-000041000000}">
    <sortState ref="A3:BX52">
      <sortCondition ref="L2:L52"/>
    </sortState>
  </autoFilter>
  <dataValidations count="1">
    <dataValidation type="list" allowBlank="1" showInputMessage="1" showErrorMessage="1" sqref="D1" xr:uid="{00000000-0002-0000-4100-000000000000}">
      <formula1>Sites</formula1>
    </dataValidation>
  </dataValidations>
  <hyperlinks>
    <hyperlink ref="B1" location="Index!A1" display="Go To Index" xr:uid="{00000000-0004-0000-4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57" filterMode="1"/>
  <dimension ref="A1:AC1086"/>
  <sheetViews>
    <sheetView workbookViewId="0">
      <pane xSplit="17" ySplit="4" topLeftCell="R5" activePane="bottomRight" state="frozen"/>
      <selection pane="topRight" activeCell="N1" sqref="N1"/>
      <selection pane="bottomLeft" activeCell="A3" sqref="A3"/>
      <selection pane="bottomRight" activeCell="B3" sqref="B3"/>
    </sheetView>
  </sheetViews>
  <sheetFormatPr defaultRowHeight="14.5" outlineLevelCol="1" x14ac:dyDescent="0.35"/>
  <cols>
    <col min="1" max="2" width="10.6328125" style="5" bestFit="1" customWidth="1"/>
    <col min="3" max="3" width="6.6328125" style="5" bestFit="1" customWidth="1"/>
    <col min="4" max="4" width="13.36328125" bestFit="1" customWidth="1"/>
    <col min="5" max="6" width="7" style="46" customWidth="1" outlineLevel="1"/>
    <col min="7" max="7" width="7.36328125" style="46" customWidth="1" outlineLevel="1"/>
    <col min="8" max="8" width="7" style="46" customWidth="1" outlineLevel="1"/>
    <col min="9" max="10" width="7.6328125" style="46" customWidth="1" outlineLevel="1"/>
    <col min="11" max="15" width="7.08984375" style="46" customWidth="1" outlineLevel="1"/>
    <col min="16" max="16" width="7.54296875" style="46" customWidth="1" outlineLevel="1"/>
    <col min="17" max="17" width="11.90625" bestFit="1" customWidth="1"/>
    <col min="18" max="18" width="35.453125" bestFit="1" customWidth="1"/>
    <col min="19" max="19" width="15.6328125" bestFit="1" customWidth="1"/>
    <col min="21" max="21" width="9.453125" bestFit="1" customWidth="1"/>
  </cols>
  <sheetData>
    <row r="1" spans="1:29" s="46" customFormat="1" x14ac:dyDescent="0.35">
      <c r="A1" s="47"/>
      <c r="B1" s="47"/>
      <c r="C1" s="47"/>
      <c r="F1" s="23">
        <f t="shared" ref="F1:P1" si="0">COUNTIF($W:$W,F$4)</f>
        <v>20</v>
      </c>
      <c r="G1" s="23">
        <f t="shared" si="0"/>
        <v>21</v>
      </c>
      <c r="H1" s="23">
        <f t="shared" si="0"/>
        <v>20</v>
      </c>
      <c r="I1" s="23">
        <f t="shared" si="0"/>
        <v>20</v>
      </c>
      <c r="J1" s="23">
        <f t="shared" si="0"/>
        <v>20</v>
      </c>
      <c r="K1" s="23">
        <f t="shared" si="0"/>
        <v>20</v>
      </c>
      <c r="L1" s="23">
        <f t="shared" si="0"/>
        <v>20</v>
      </c>
      <c r="M1" s="23">
        <f t="shared" si="0"/>
        <v>20</v>
      </c>
      <c r="N1" s="23">
        <f t="shared" si="0"/>
        <v>20</v>
      </c>
      <c r="O1" s="23">
        <f t="shared" si="0"/>
        <v>20</v>
      </c>
      <c r="P1" s="23">
        <f t="shared" si="0"/>
        <v>21</v>
      </c>
      <c r="Q1" s="23">
        <f>COUNTA(W:W)-1</f>
        <v>222</v>
      </c>
      <c r="R1" s="46" t="s">
        <v>60</v>
      </c>
    </row>
    <row r="2" spans="1:29" s="46" customFormat="1" x14ac:dyDescent="0.35">
      <c r="A2" s="47"/>
      <c r="B2" s="47"/>
      <c r="C2" s="47"/>
      <c r="F2" s="23">
        <f t="shared" ref="F2:O2" si="1">COUNTIF(F5:F1048576,"X")</f>
        <v>20</v>
      </c>
      <c r="G2" s="23">
        <f t="shared" si="1"/>
        <v>21</v>
      </c>
      <c r="H2" s="23">
        <f>COUNTIF(H5:H1048576,"X")</f>
        <v>20</v>
      </c>
      <c r="I2" s="23">
        <f t="shared" si="1"/>
        <v>20</v>
      </c>
      <c r="J2" s="23">
        <f t="shared" si="1"/>
        <v>20</v>
      </c>
      <c r="K2" s="23">
        <f>COUNTIF(K5:K1048576,"X")</f>
        <v>20</v>
      </c>
      <c r="L2" s="23">
        <f>COUNTIF(L5:L1048576,"X")</f>
        <v>20</v>
      </c>
      <c r="M2" s="23">
        <f>COUNTIF(M5:M1048576,"X")</f>
        <v>20</v>
      </c>
      <c r="N2" s="23">
        <f>COUNTIF(N5:N1048576,"X")</f>
        <v>20</v>
      </c>
      <c r="O2" s="23">
        <f t="shared" si="1"/>
        <v>20</v>
      </c>
      <c r="P2" s="23">
        <f>COUNTIF(P5:P1048576,"X")</f>
        <v>21</v>
      </c>
      <c r="Q2" s="112">
        <f>SUM(F2:P2)</f>
        <v>222</v>
      </c>
      <c r="R2" s="46" t="s">
        <v>1282</v>
      </c>
      <c r="U2" s="47">
        <v>43306</v>
      </c>
    </row>
    <row r="3" spans="1:29" ht="15" thickBot="1" x14ac:dyDescent="0.4">
      <c r="A3" s="5" t="s">
        <v>348</v>
      </c>
      <c r="B3" s="26" t="s">
        <v>50</v>
      </c>
      <c r="C3" s="5" t="s">
        <v>350</v>
      </c>
      <c r="D3" s="6" t="s">
        <v>351</v>
      </c>
      <c r="F3" s="24">
        <f t="shared" ref="F3:O3" si="2">+F1-F2</f>
        <v>0</v>
      </c>
      <c r="G3" s="24">
        <f t="shared" si="2"/>
        <v>0</v>
      </c>
      <c r="H3" s="24">
        <f>+H1-H2</f>
        <v>0</v>
      </c>
      <c r="I3" s="24">
        <f t="shared" si="2"/>
        <v>0</v>
      </c>
      <c r="J3" s="24">
        <f t="shared" si="2"/>
        <v>0</v>
      </c>
      <c r="K3" s="24">
        <f>+K1-K2</f>
        <v>0</v>
      </c>
      <c r="L3" s="24">
        <f>+L1-L2</f>
        <v>0</v>
      </c>
      <c r="M3" s="24">
        <f>+M1-M2</f>
        <v>0</v>
      </c>
      <c r="N3" s="24">
        <f>+N1-N2</f>
        <v>0</v>
      </c>
      <c r="O3" s="24">
        <f t="shared" si="2"/>
        <v>0</v>
      </c>
      <c r="P3" s="24">
        <f>+P1-P2</f>
        <v>0</v>
      </c>
      <c r="Q3" s="24">
        <f>+Q1-Q2</f>
        <v>0</v>
      </c>
      <c r="R3" s="46" t="s">
        <v>1283</v>
      </c>
      <c r="S3" s="46"/>
      <c r="U3" s="46" t="s">
        <v>11114</v>
      </c>
    </row>
    <row r="4" spans="1:29" ht="15" thickTop="1" x14ac:dyDescent="0.35">
      <c r="A4" s="19" t="s">
        <v>365</v>
      </c>
      <c r="B4" s="20" t="s">
        <v>4</v>
      </c>
      <c r="C4" s="21" t="s">
        <v>366</v>
      </c>
      <c r="D4" t="s">
        <v>349</v>
      </c>
      <c r="E4" s="76" t="s">
        <v>9761</v>
      </c>
      <c r="F4" s="77" t="s">
        <v>10</v>
      </c>
      <c r="G4" s="77" t="s">
        <v>11</v>
      </c>
      <c r="H4" s="77" t="s">
        <v>9821</v>
      </c>
      <c r="I4" s="77" t="s">
        <v>12</v>
      </c>
      <c r="J4" s="77" t="s">
        <v>13</v>
      </c>
      <c r="K4" s="77" t="s">
        <v>10488</v>
      </c>
      <c r="L4" s="77" t="s">
        <v>10489</v>
      </c>
      <c r="M4" s="77" t="s">
        <v>10490</v>
      </c>
      <c r="N4" s="77" t="s">
        <v>10491</v>
      </c>
      <c r="O4" s="77" t="s">
        <v>14</v>
      </c>
      <c r="P4" s="77" t="s">
        <v>15</v>
      </c>
      <c r="Q4" t="s">
        <v>2644</v>
      </c>
      <c r="R4" t="s">
        <v>387</v>
      </c>
      <c r="S4" t="s">
        <v>3930</v>
      </c>
      <c r="U4" s="46" t="s">
        <v>11115</v>
      </c>
      <c r="V4" s="46" t="s">
        <v>11281</v>
      </c>
      <c r="W4" t="s">
        <v>5811</v>
      </c>
      <c r="X4" t="s">
        <v>5796</v>
      </c>
      <c r="Y4" t="s">
        <v>11112</v>
      </c>
      <c r="Z4" t="s">
        <v>5720</v>
      </c>
      <c r="AA4" t="s">
        <v>5719</v>
      </c>
      <c r="AB4" t="s">
        <v>5743</v>
      </c>
      <c r="AC4" t="s">
        <v>9365</v>
      </c>
    </row>
    <row r="5" spans="1:29" x14ac:dyDescent="0.35">
      <c r="A5" s="47">
        <v>43221</v>
      </c>
      <c r="B5" s="47">
        <v>43165</v>
      </c>
      <c r="C5" s="47"/>
      <c r="D5" s="46" t="s">
        <v>9773</v>
      </c>
      <c r="E5" s="22" t="s">
        <v>1441</v>
      </c>
      <c r="F5" s="22" t="str">
        <f t="shared" ref="F5:J14" si="3">IF(ISERROR(VLOOKUP(F$4&amp;$Q5,$U:$U,1,0)),"","X")</f>
        <v>X</v>
      </c>
      <c r="G5" s="22" t="str">
        <f t="shared" si="3"/>
        <v>X</v>
      </c>
      <c r="H5" s="22" t="str">
        <f t="shared" si="3"/>
        <v>X</v>
      </c>
      <c r="I5" s="22" t="str">
        <f t="shared" si="3"/>
        <v>X</v>
      </c>
      <c r="J5" s="22" t="str">
        <f t="shared" si="3"/>
        <v>X</v>
      </c>
      <c r="K5" s="22" t="str">
        <f t="shared" ref="K5:N20" si="4">IF(ISERROR(VLOOKUP(K$4&amp;$Q5,$U:$U,1,0)),"","X")</f>
        <v>X</v>
      </c>
      <c r="L5" s="22" t="str">
        <f t="shared" si="4"/>
        <v>X</v>
      </c>
      <c r="M5" s="22" t="str">
        <f t="shared" si="4"/>
        <v>X</v>
      </c>
      <c r="N5" s="22" t="str">
        <f t="shared" si="4"/>
        <v>X</v>
      </c>
      <c r="O5" s="22" t="str">
        <f>IF(ISERROR(VLOOKUP(O$4&amp;$Q5,$U:$U,1,0)),"","X")</f>
        <v>X</v>
      </c>
      <c r="P5" s="22" t="str">
        <f>IF(ISERROR(VLOOKUP(P$4&amp;$Q5,$U:$U,1,0)),"","X")</f>
        <v>X</v>
      </c>
      <c r="Q5" t="s">
        <v>3931</v>
      </c>
      <c r="R5" t="s">
        <v>3932</v>
      </c>
      <c r="S5" t="s">
        <v>3933</v>
      </c>
      <c r="U5" s="32" t="str">
        <f>W5&amp;X5</f>
        <v>1JBTC05</v>
      </c>
      <c r="V5" s="32" t="b">
        <f>VLOOKUP(X5,Q:R,2,0)=Y5</f>
        <v>1</v>
      </c>
      <c r="W5" t="s">
        <v>10</v>
      </c>
      <c r="X5" t="s">
        <v>11300</v>
      </c>
      <c r="Y5" t="s">
        <v>11301</v>
      </c>
      <c r="Z5" t="s">
        <v>9398</v>
      </c>
      <c r="AA5" s="61">
        <v>43306.352030358794</v>
      </c>
      <c r="AB5" t="s">
        <v>9398</v>
      </c>
      <c r="AC5" s="61">
        <v>43306.352030358794</v>
      </c>
    </row>
    <row r="6" spans="1:29" x14ac:dyDescent="0.35">
      <c r="A6" s="47">
        <v>43221</v>
      </c>
      <c r="B6" s="47">
        <v>43165</v>
      </c>
      <c r="C6" s="47"/>
      <c r="D6" s="46" t="s">
        <v>9773</v>
      </c>
      <c r="E6" s="22" t="s">
        <v>1441</v>
      </c>
      <c r="F6" s="22" t="str">
        <f t="shared" si="3"/>
        <v>X</v>
      </c>
      <c r="G6" s="22" t="str">
        <f t="shared" si="3"/>
        <v>X</v>
      </c>
      <c r="H6" s="22" t="str">
        <f t="shared" si="3"/>
        <v>X</v>
      </c>
      <c r="I6" s="22" t="str">
        <f t="shared" si="3"/>
        <v>X</v>
      </c>
      <c r="J6" s="22" t="str">
        <f t="shared" si="3"/>
        <v>X</v>
      </c>
      <c r="K6" s="22" t="str">
        <f t="shared" si="4"/>
        <v>X</v>
      </c>
      <c r="L6" s="22" t="str">
        <f t="shared" si="4"/>
        <v>X</v>
      </c>
      <c r="M6" s="22" t="str">
        <f t="shared" si="4"/>
        <v>X</v>
      </c>
      <c r="N6" s="22" t="str">
        <f t="shared" si="4"/>
        <v>X</v>
      </c>
      <c r="O6" s="22" t="str">
        <f t="shared" ref="O6:O25" si="5">IF(ISERROR(VLOOKUP(O$4&amp;$Q6,$U:$U,1,0)),"","X")</f>
        <v>X</v>
      </c>
      <c r="P6" s="22" t="str">
        <f t="shared" ref="P6:P25" si="6">IF(ISERROR(VLOOKUP(P$4&amp;$Q6,$U:$U,1,0)),"","X")</f>
        <v>X</v>
      </c>
      <c r="Q6" t="s">
        <v>3934</v>
      </c>
      <c r="R6" t="s">
        <v>3935</v>
      </c>
      <c r="S6" t="s">
        <v>3933</v>
      </c>
      <c r="U6" s="32" t="str">
        <f t="shared" ref="U6:U69" si="7">W6&amp;X6</f>
        <v>1JBTC06</v>
      </c>
      <c r="V6" s="32" t="b">
        <f t="shared" ref="V6:V69" si="8">VLOOKUP(X6,Q:R,2,0)=Y6</f>
        <v>1</v>
      </c>
      <c r="W6" t="s">
        <v>10</v>
      </c>
      <c r="X6" t="s">
        <v>3931</v>
      </c>
      <c r="Y6" t="s">
        <v>3932</v>
      </c>
      <c r="Z6" t="s">
        <v>9398</v>
      </c>
      <c r="AA6" s="61">
        <v>43118.330233993052</v>
      </c>
      <c r="AB6" t="s">
        <v>9398</v>
      </c>
      <c r="AC6" s="61">
        <v>43118.330233993052</v>
      </c>
    </row>
    <row r="7" spans="1:29" x14ac:dyDescent="0.35">
      <c r="A7" s="47">
        <v>43221</v>
      </c>
      <c r="B7" s="47">
        <v>43165</v>
      </c>
      <c r="C7" s="47"/>
      <c r="D7" s="46" t="s">
        <v>9773</v>
      </c>
      <c r="E7" s="22" t="s">
        <v>1441</v>
      </c>
      <c r="F7" s="22" t="str">
        <f t="shared" si="3"/>
        <v>X</v>
      </c>
      <c r="G7" s="22" t="str">
        <f t="shared" si="3"/>
        <v>X</v>
      </c>
      <c r="H7" s="22" t="str">
        <f t="shared" si="3"/>
        <v>X</v>
      </c>
      <c r="I7" s="22" t="str">
        <f t="shared" si="3"/>
        <v>X</v>
      </c>
      <c r="J7" s="22" t="str">
        <f t="shared" si="3"/>
        <v>X</v>
      </c>
      <c r="K7" s="22" t="str">
        <f t="shared" si="4"/>
        <v>X</v>
      </c>
      <c r="L7" s="22" t="str">
        <f t="shared" si="4"/>
        <v>X</v>
      </c>
      <c r="M7" s="22" t="str">
        <f t="shared" si="4"/>
        <v>X</v>
      </c>
      <c r="N7" s="22" t="str">
        <f t="shared" si="4"/>
        <v>X</v>
      </c>
      <c r="O7" s="22" t="str">
        <f t="shared" si="5"/>
        <v>X</v>
      </c>
      <c r="P7" s="22" t="str">
        <f t="shared" si="6"/>
        <v>X</v>
      </c>
      <c r="Q7" t="s">
        <v>3936</v>
      </c>
      <c r="R7" t="s">
        <v>3937</v>
      </c>
      <c r="S7" t="s">
        <v>3933</v>
      </c>
      <c r="U7" s="32" t="str">
        <f t="shared" si="7"/>
        <v>1JBTC10</v>
      </c>
      <c r="V7" s="32" t="b">
        <f t="shared" si="8"/>
        <v>1</v>
      </c>
      <c r="W7" t="s">
        <v>10</v>
      </c>
      <c r="X7" t="s">
        <v>8852</v>
      </c>
      <c r="Y7" t="s">
        <v>11302</v>
      </c>
      <c r="Z7" t="s">
        <v>9398</v>
      </c>
      <c r="AA7" s="61">
        <v>43306.352030636575</v>
      </c>
      <c r="AB7" t="s">
        <v>9398</v>
      </c>
      <c r="AC7" s="61">
        <v>43306.352030636575</v>
      </c>
    </row>
    <row r="8" spans="1:29" x14ac:dyDescent="0.35">
      <c r="A8" s="47">
        <v>43221</v>
      </c>
      <c r="B8" s="47">
        <v>43165</v>
      </c>
      <c r="C8" s="47"/>
      <c r="D8" s="46" t="s">
        <v>9773</v>
      </c>
      <c r="E8" s="22" t="s">
        <v>1441</v>
      </c>
      <c r="F8" s="22" t="str">
        <f t="shared" si="3"/>
        <v>X</v>
      </c>
      <c r="G8" s="22" t="str">
        <f t="shared" si="3"/>
        <v>X</v>
      </c>
      <c r="H8" s="22" t="str">
        <f t="shared" si="3"/>
        <v>X</v>
      </c>
      <c r="I8" s="22" t="str">
        <f t="shared" si="3"/>
        <v>X</v>
      </c>
      <c r="J8" s="22" t="str">
        <f t="shared" si="3"/>
        <v>X</v>
      </c>
      <c r="K8" s="22" t="str">
        <f t="shared" si="4"/>
        <v>X</v>
      </c>
      <c r="L8" s="22" t="str">
        <f t="shared" si="4"/>
        <v>X</v>
      </c>
      <c r="M8" s="22" t="str">
        <f t="shared" si="4"/>
        <v>X</v>
      </c>
      <c r="N8" s="22" t="str">
        <f t="shared" si="4"/>
        <v>X</v>
      </c>
      <c r="O8" s="22" t="str">
        <f t="shared" si="5"/>
        <v>X</v>
      </c>
      <c r="P8" s="22" t="str">
        <f t="shared" si="6"/>
        <v>X</v>
      </c>
      <c r="Q8" t="s">
        <v>3450</v>
      </c>
      <c r="R8" t="s">
        <v>3938</v>
      </c>
      <c r="S8" t="s">
        <v>3933</v>
      </c>
      <c r="U8" s="32" t="str">
        <f t="shared" si="7"/>
        <v>1JBTC15</v>
      </c>
      <c r="V8" s="32" t="b">
        <f t="shared" si="8"/>
        <v>1</v>
      </c>
      <c r="W8" t="s">
        <v>10</v>
      </c>
      <c r="X8" t="s">
        <v>3934</v>
      </c>
      <c r="Y8" t="s">
        <v>3935</v>
      </c>
      <c r="Z8" t="s">
        <v>9398</v>
      </c>
      <c r="AA8" s="61">
        <v>43118.33023417824</v>
      </c>
      <c r="AB8" t="s">
        <v>9398</v>
      </c>
      <c r="AC8" s="61">
        <v>43118.33023417824</v>
      </c>
    </row>
    <row r="9" spans="1:29" x14ac:dyDescent="0.35">
      <c r="A9" s="47">
        <v>43221</v>
      </c>
      <c r="B9" s="47">
        <v>43165</v>
      </c>
      <c r="C9" s="47"/>
      <c r="D9" s="46" t="s">
        <v>9773</v>
      </c>
      <c r="E9" s="22" t="s">
        <v>1441</v>
      </c>
      <c r="F9" s="22" t="str">
        <f t="shared" si="3"/>
        <v>X</v>
      </c>
      <c r="G9" s="22" t="str">
        <f t="shared" si="3"/>
        <v>X</v>
      </c>
      <c r="H9" s="22" t="str">
        <f t="shared" si="3"/>
        <v>X</v>
      </c>
      <c r="I9" s="22" t="str">
        <f t="shared" si="3"/>
        <v>X</v>
      </c>
      <c r="J9" s="22" t="str">
        <f t="shared" si="3"/>
        <v>X</v>
      </c>
      <c r="K9" s="22" t="str">
        <f t="shared" si="4"/>
        <v>X</v>
      </c>
      <c r="L9" s="22" t="str">
        <f t="shared" si="4"/>
        <v>X</v>
      </c>
      <c r="M9" s="22" t="str">
        <f t="shared" si="4"/>
        <v>X</v>
      </c>
      <c r="N9" s="22" t="str">
        <f t="shared" si="4"/>
        <v>X</v>
      </c>
      <c r="O9" s="22" t="str">
        <f t="shared" si="5"/>
        <v>X</v>
      </c>
      <c r="P9" s="22" t="str">
        <f t="shared" si="6"/>
        <v>X</v>
      </c>
      <c r="Q9" t="s">
        <v>3452</v>
      </c>
      <c r="R9" t="s">
        <v>3939</v>
      </c>
      <c r="S9" t="s">
        <v>3933</v>
      </c>
      <c r="U9" s="32" t="str">
        <f t="shared" si="7"/>
        <v>1JBTC20</v>
      </c>
      <c r="V9" s="32" t="b">
        <f t="shared" si="8"/>
        <v>1</v>
      </c>
      <c r="W9" t="s">
        <v>10</v>
      </c>
      <c r="X9" t="s">
        <v>3936</v>
      </c>
      <c r="Y9" t="s">
        <v>3937</v>
      </c>
      <c r="Z9" t="s">
        <v>9398</v>
      </c>
      <c r="AA9" s="61">
        <v>43118.330234259258</v>
      </c>
      <c r="AB9" t="s">
        <v>9398</v>
      </c>
      <c r="AC9" s="61">
        <v>43118.330234259258</v>
      </c>
    </row>
    <row r="10" spans="1:29" x14ac:dyDescent="0.35">
      <c r="A10" s="47">
        <v>43221</v>
      </c>
      <c r="B10" s="47">
        <v>43165</v>
      </c>
      <c r="C10" s="47"/>
      <c r="D10" s="46" t="s">
        <v>9773</v>
      </c>
      <c r="E10" s="22" t="s">
        <v>1441</v>
      </c>
      <c r="F10" s="22" t="str">
        <f t="shared" si="3"/>
        <v>X</v>
      </c>
      <c r="G10" s="22" t="str">
        <f t="shared" si="3"/>
        <v>X</v>
      </c>
      <c r="H10" s="22" t="str">
        <f t="shared" si="3"/>
        <v>X</v>
      </c>
      <c r="I10" s="22" t="str">
        <f t="shared" si="3"/>
        <v>X</v>
      </c>
      <c r="J10" s="22" t="str">
        <f t="shared" si="3"/>
        <v>X</v>
      </c>
      <c r="K10" s="22" t="str">
        <f t="shared" si="4"/>
        <v>X</v>
      </c>
      <c r="L10" s="22" t="str">
        <f t="shared" si="4"/>
        <v>X</v>
      </c>
      <c r="M10" s="22" t="str">
        <f t="shared" si="4"/>
        <v>X</v>
      </c>
      <c r="N10" s="22" t="str">
        <f t="shared" si="4"/>
        <v>X</v>
      </c>
      <c r="O10" s="22" t="str">
        <f t="shared" si="5"/>
        <v>X</v>
      </c>
      <c r="P10" s="22" t="str">
        <f t="shared" si="6"/>
        <v>X</v>
      </c>
      <c r="Q10" t="s">
        <v>3456</v>
      </c>
      <c r="R10" t="s">
        <v>3940</v>
      </c>
      <c r="S10" t="s">
        <v>3933</v>
      </c>
      <c r="U10" s="32" t="str">
        <f t="shared" si="7"/>
        <v>1JBTD02</v>
      </c>
      <c r="V10" s="32" t="b">
        <f t="shared" si="8"/>
        <v>1</v>
      </c>
      <c r="W10" t="s">
        <v>10</v>
      </c>
      <c r="X10" t="s">
        <v>3450</v>
      </c>
      <c r="Y10" t="s">
        <v>3938</v>
      </c>
      <c r="Z10" t="s">
        <v>9398</v>
      </c>
      <c r="AA10" s="61">
        <v>43118.330234340276</v>
      </c>
      <c r="AB10" t="s">
        <v>9398</v>
      </c>
      <c r="AC10" s="61">
        <v>43118.330234340276</v>
      </c>
    </row>
    <row r="11" spans="1:29" x14ac:dyDescent="0.35">
      <c r="A11" s="47">
        <v>43221</v>
      </c>
      <c r="B11" s="47">
        <v>43165</v>
      </c>
      <c r="C11" s="47"/>
      <c r="D11" s="46" t="s">
        <v>9773</v>
      </c>
      <c r="E11" s="22" t="s">
        <v>1441</v>
      </c>
      <c r="F11" s="22" t="str">
        <f t="shared" si="3"/>
        <v>X</v>
      </c>
      <c r="G11" s="22" t="str">
        <f t="shared" si="3"/>
        <v>X</v>
      </c>
      <c r="H11" s="22" t="str">
        <f t="shared" si="3"/>
        <v>X</v>
      </c>
      <c r="I11" s="22" t="str">
        <f t="shared" si="3"/>
        <v>X</v>
      </c>
      <c r="J11" s="22" t="str">
        <f t="shared" si="3"/>
        <v>X</v>
      </c>
      <c r="K11" s="22" t="str">
        <f t="shared" si="4"/>
        <v>X</v>
      </c>
      <c r="L11" s="22" t="str">
        <f t="shared" si="4"/>
        <v>X</v>
      </c>
      <c r="M11" s="22" t="str">
        <f t="shared" si="4"/>
        <v>X</v>
      </c>
      <c r="N11" s="22" t="str">
        <f t="shared" si="4"/>
        <v>X</v>
      </c>
      <c r="O11" s="22" t="str">
        <f t="shared" si="5"/>
        <v>X</v>
      </c>
      <c r="P11" s="22" t="str">
        <f t="shared" si="6"/>
        <v>X</v>
      </c>
      <c r="Q11" t="s">
        <v>3458</v>
      </c>
      <c r="R11" t="s">
        <v>3941</v>
      </c>
      <c r="S11" t="s">
        <v>3933</v>
      </c>
      <c r="U11" s="32" t="str">
        <f t="shared" si="7"/>
        <v>1JBTD03</v>
      </c>
      <c r="V11" s="32" t="b">
        <f t="shared" si="8"/>
        <v>1</v>
      </c>
      <c r="W11" t="s">
        <v>10</v>
      </c>
      <c r="X11" t="s">
        <v>3452</v>
      </c>
      <c r="Y11" t="s">
        <v>3939</v>
      </c>
      <c r="Z11" t="s">
        <v>9398</v>
      </c>
      <c r="AA11" s="61">
        <v>43118.330234374997</v>
      </c>
      <c r="AB11" t="s">
        <v>9398</v>
      </c>
      <c r="AC11" s="61">
        <v>43118.330234374997</v>
      </c>
    </row>
    <row r="12" spans="1:29" x14ac:dyDescent="0.35">
      <c r="A12" s="47">
        <v>43221</v>
      </c>
      <c r="B12" s="47">
        <v>43165</v>
      </c>
      <c r="C12" s="47"/>
      <c r="D12" s="46" t="s">
        <v>9773</v>
      </c>
      <c r="E12" s="22" t="s">
        <v>1441</v>
      </c>
      <c r="F12" s="22" t="str">
        <f t="shared" si="3"/>
        <v>X</v>
      </c>
      <c r="G12" s="22" t="str">
        <f t="shared" si="3"/>
        <v>X</v>
      </c>
      <c r="H12" s="22" t="str">
        <f t="shared" si="3"/>
        <v>X</v>
      </c>
      <c r="I12" s="22" t="str">
        <f t="shared" si="3"/>
        <v>X</v>
      </c>
      <c r="J12" s="22" t="str">
        <f t="shared" si="3"/>
        <v>X</v>
      </c>
      <c r="K12" s="22" t="str">
        <f t="shared" si="4"/>
        <v>X</v>
      </c>
      <c r="L12" s="22" t="str">
        <f t="shared" si="4"/>
        <v>X</v>
      </c>
      <c r="M12" s="22" t="str">
        <f t="shared" si="4"/>
        <v>X</v>
      </c>
      <c r="N12" s="22" t="str">
        <f t="shared" si="4"/>
        <v>X</v>
      </c>
      <c r="O12" s="22" t="str">
        <f t="shared" si="5"/>
        <v>X</v>
      </c>
      <c r="P12" s="22" t="str">
        <f t="shared" si="6"/>
        <v>X</v>
      </c>
      <c r="Q12" t="s">
        <v>3460</v>
      </c>
      <c r="R12" t="s">
        <v>3942</v>
      </c>
      <c r="S12" t="s">
        <v>3933</v>
      </c>
      <c r="U12" s="32" t="str">
        <f t="shared" si="7"/>
        <v>1JBTD05</v>
      </c>
      <c r="V12" s="32" t="b">
        <f t="shared" si="8"/>
        <v>1</v>
      </c>
      <c r="W12" t="s">
        <v>10</v>
      </c>
      <c r="X12" t="s">
        <v>3456</v>
      </c>
      <c r="Y12" t="s">
        <v>3940</v>
      </c>
      <c r="Z12" t="s">
        <v>9398</v>
      </c>
      <c r="AA12" s="61">
        <v>43118.330234456022</v>
      </c>
      <c r="AB12" t="s">
        <v>9398</v>
      </c>
      <c r="AC12" s="61">
        <v>43118.330234456022</v>
      </c>
    </row>
    <row r="13" spans="1:29" x14ac:dyDescent="0.35">
      <c r="A13" s="47">
        <v>43221</v>
      </c>
      <c r="B13" s="47">
        <v>43165</v>
      </c>
      <c r="C13" s="47"/>
      <c r="D13" s="46" t="s">
        <v>9773</v>
      </c>
      <c r="E13" s="22" t="s">
        <v>1441</v>
      </c>
      <c r="F13" s="22" t="str">
        <f t="shared" si="3"/>
        <v>X</v>
      </c>
      <c r="G13" s="22" t="str">
        <f t="shared" si="3"/>
        <v>X</v>
      </c>
      <c r="H13" s="22" t="str">
        <f t="shared" si="3"/>
        <v>X</v>
      </c>
      <c r="I13" s="22" t="str">
        <f t="shared" si="3"/>
        <v>X</v>
      </c>
      <c r="J13" s="22" t="str">
        <f t="shared" si="3"/>
        <v>X</v>
      </c>
      <c r="K13" s="22" t="str">
        <f t="shared" si="4"/>
        <v>X</v>
      </c>
      <c r="L13" s="22" t="str">
        <f t="shared" si="4"/>
        <v>X</v>
      </c>
      <c r="M13" s="22" t="str">
        <f t="shared" si="4"/>
        <v>X</v>
      </c>
      <c r="N13" s="22" t="str">
        <f t="shared" si="4"/>
        <v>X</v>
      </c>
      <c r="O13" s="22" t="str">
        <f t="shared" si="5"/>
        <v>X</v>
      </c>
      <c r="P13" s="22" t="str">
        <f t="shared" si="6"/>
        <v>X</v>
      </c>
      <c r="Q13" t="s">
        <v>3466</v>
      </c>
      <c r="R13" t="s">
        <v>3943</v>
      </c>
      <c r="S13" t="s">
        <v>3933</v>
      </c>
      <c r="U13" s="32" t="str">
        <f t="shared" si="7"/>
        <v>1JBTD06</v>
      </c>
      <c r="V13" s="32" t="b">
        <f t="shared" si="8"/>
        <v>1</v>
      </c>
      <c r="W13" t="s">
        <v>10</v>
      </c>
      <c r="X13" t="s">
        <v>3458</v>
      </c>
      <c r="Y13" t="s">
        <v>3941</v>
      </c>
      <c r="Z13" t="s">
        <v>9398</v>
      </c>
      <c r="AA13" s="61">
        <v>43118.330234525463</v>
      </c>
      <c r="AB13" t="s">
        <v>9398</v>
      </c>
      <c r="AC13" s="61">
        <v>43118.330234525463</v>
      </c>
    </row>
    <row r="14" spans="1:29" x14ac:dyDescent="0.35">
      <c r="A14" s="47">
        <v>43221</v>
      </c>
      <c r="B14" s="47">
        <v>43165</v>
      </c>
      <c r="C14" s="47"/>
      <c r="D14" s="46" t="s">
        <v>9773</v>
      </c>
      <c r="E14" s="22" t="s">
        <v>1441</v>
      </c>
      <c r="F14" s="22" t="str">
        <f t="shared" si="3"/>
        <v>X</v>
      </c>
      <c r="G14" s="22" t="str">
        <f t="shared" si="3"/>
        <v>X</v>
      </c>
      <c r="H14" s="22" t="str">
        <f t="shared" si="3"/>
        <v>X</v>
      </c>
      <c r="I14" s="22" t="str">
        <f t="shared" si="3"/>
        <v>X</v>
      </c>
      <c r="J14" s="22" t="str">
        <f t="shared" si="3"/>
        <v>X</v>
      </c>
      <c r="K14" s="22" t="str">
        <f t="shared" si="4"/>
        <v>X</v>
      </c>
      <c r="L14" s="22" t="str">
        <f t="shared" si="4"/>
        <v>X</v>
      </c>
      <c r="M14" s="22" t="str">
        <f t="shared" si="4"/>
        <v>X</v>
      </c>
      <c r="N14" s="22" t="str">
        <f t="shared" si="4"/>
        <v>X</v>
      </c>
      <c r="O14" s="22" t="str">
        <f t="shared" si="5"/>
        <v>X</v>
      </c>
      <c r="P14" s="22" t="str">
        <f t="shared" si="6"/>
        <v>X</v>
      </c>
      <c r="Q14" t="s">
        <v>3474</v>
      </c>
      <c r="R14" t="s">
        <v>3944</v>
      </c>
      <c r="S14" t="s">
        <v>3933</v>
      </c>
      <c r="U14" s="32" t="str">
        <f t="shared" si="7"/>
        <v>1JBTD07</v>
      </c>
      <c r="V14" s="32" t="b">
        <f t="shared" si="8"/>
        <v>1</v>
      </c>
      <c r="W14" t="s">
        <v>10</v>
      </c>
      <c r="X14" t="s">
        <v>3460</v>
      </c>
      <c r="Y14" t="s">
        <v>3942</v>
      </c>
      <c r="Z14" t="s">
        <v>9398</v>
      </c>
      <c r="AA14" s="61">
        <v>43118.330234606481</v>
      </c>
      <c r="AB14" t="s">
        <v>9398</v>
      </c>
      <c r="AC14" s="61">
        <v>43118.330234606481</v>
      </c>
    </row>
    <row r="15" spans="1:29" x14ac:dyDescent="0.35">
      <c r="A15" s="47">
        <v>43221</v>
      </c>
      <c r="B15" s="47">
        <v>43165</v>
      </c>
      <c r="C15" s="47"/>
      <c r="D15" s="46" t="s">
        <v>9773</v>
      </c>
      <c r="E15" s="22" t="s">
        <v>1441</v>
      </c>
      <c r="F15" s="22" t="str">
        <f t="shared" ref="F15:J25" si="9">IF(ISERROR(VLOOKUP(F$4&amp;$Q15,$U:$U,1,0)),"","X")</f>
        <v>X</v>
      </c>
      <c r="G15" s="22" t="str">
        <f t="shared" si="9"/>
        <v>X</v>
      </c>
      <c r="H15" s="22" t="str">
        <f t="shared" si="9"/>
        <v>X</v>
      </c>
      <c r="I15" s="22" t="str">
        <f t="shared" si="9"/>
        <v>X</v>
      </c>
      <c r="J15" s="22" t="str">
        <f t="shared" si="9"/>
        <v>X</v>
      </c>
      <c r="K15" s="22" t="str">
        <f t="shared" si="4"/>
        <v>X</v>
      </c>
      <c r="L15" s="22" t="str">
        <f t="shared" si="4"/>
        <v>X</v>
      </c>
      <c r="M15" s="22" t="str">
        <f t="shared" si="4"/>
        <v>X</v>
      </c>
      <c r="N15" s="22" t="str">
        <f t="shared" si="4"/>
        <v>X</v>
      </c>
      <c r="O15" s="22" t="str">
        <f t="shared" si="5"/>
        <v>X</v>
      </c>
      <c r="P15" s="22" t="str">
        <f t="shared" si="6"/>
        <v>X</v>
      </c>
      <c r="Q15" t="s">
        <v>3945</v>
      </c>
      <c r="R15" t="s">
        <v>3946</v>
      </c>
      <c r="S15" t="s">
        <v>3933</v>
      </c>
      <c r="U15" s="32" t="str">
        <f t="shared" si="7"/>
        <v>1JBTD10</v>
      </c>
      <c r="V15" s="32" t="b">
        <f t="shared" si="8"/>
        <v>1</v>
      </c>
      <c r="W15" t="s">
        <v>10</v>
      </c>
      <c r="X15" t="s">
        <v>3466</v>
      </c>
      <c r="Y15" t="s">
        <v>3943</v>
      </c>
      <c r="Z15" t="s">
        <v>9398</v>
      </c>
      <c r="AA15" s="61">
        <v>43118.330234687499</v>
      </c>
      <c r="AB15" t="s">
        <v>9398</v>
      </c>
      <c r="AC15" s="61">
        <v>43118.330234687499</v>
      </c>
    </row>
    <row r="16" spans="1:29" x14ac:dyDescent="0.35">
      <c r="A16" s="47">
        <v>43221</v>
      </c>
      <c r="B16" s="47">
        <v>43165</v>
      </c>
      <c r="C16" s="47"/>
      <c r="D16" s="46" t="s">
        <v>9773</v>
      </c>
      <c r="E16" s="22" t="s">
        <v>1441</v>
      </c>
      <c r="F16" s="22" t="str">
        <f t="shared" si="9"/>
        <v>X</v>
      </c>
      <c r="G16" s="22" t="str">
        <f t="shared" si="9"/>
        <v>X</v>
      </c>
      <c r="H16" s="22" t="str">
        <f t="shared" si="9"/>
        <v>X</v>
      </c>
      <c r="I16" s="22" t="str">
        <f t="shared" si="9"/>
        <v>X</v>
      </c>
      <c r="J16" s="22" t="str">
        <f t="shared" si="9"/>
        <v>X</v>
      </c>
      <c r="K16" s="22" t="str">
        <f t="shared" si="4"/>
        <v>X</v>
      </c>
      <c r="L16" s="22" t="str">
        <f t="shared" si="4"/>
        <v>X</v>
      </c>
      <c r="M16" s="22" t="str">
        <f t="shared" si="4"/>
        <v>X</v>
      </c>
      <c r="N16" s="22" t="str">
        <f t="shared" si="4"/>
        <v>X</v>
      </c>
      <c r="O16" s="22" t="str">
        <f t="shared" si="5"/>
        <v>X</v>
      </c>
      <c r="P16" s="22" t="str">
        <f t="shared" si="6"/>
        <v>X</v>
      </c>
      <c r="Q16" t="s">
        <v>3947</v>
      </c>
      <c r="R16" t="s">
        <v>3948</v>
      </c>
      <c r="S16" t="s">
        <v>3933</v>
      </c>
      <c r="U16" s="32" t="str">
        <f t="shared" si="7"/>
        <v>1JBTD15</v>
      </c>
      <c r="V16" s="32" t="b">
        <f t="shared" si="8"/>
        <v>1</v>
      </c>
      <c r="W16" t="s">
        <v>10</v>
      </c>
      <c r="X16" t="s">
        <v>3474</v>
      </c>
      <c r="Y16" t="s">
        <v>3944</v>
      </c>
      <c r="Z16" t="s">
        <v>9398</v>
      </c>
      <c r="AA16" s="61">
        <v>43118.33023472222</v>
      </c>
      <c r="AB16" t="s">
        <v>9398</v>
      </c>
      <c r="AC16" s="61">
        <v>43118.33023472222</v>
      </c>
    </row>
    <row r="17" spans="1:29" x14ac:dyDescent="0.35">
      <c r="A17" s="47">
        <v>43221</v>
      </c>
      <c r="B17" s="47">
        <v>43165</v>
      </c>
      <c r="C17" s="47"/>
      <c r="D17" s="46" t="s">
        <v>9773</v>
      </c>
      <c r="E17" s="22" t="s">
        <v>1441</v>
      </c>
      <c r="F17" s="22" t="str">
        <f t="shared" si="9"/>
        <v>X</v>
      </c>
      <c r="G17" s="22" t="str">
        <f t="shared" si="9"/>
        <v>X</v>
      </c>
      <c r="H17" s="22" t="str">
        <f t="shared" si="9"/>
        <v>X</v>
      </c>
      <c r="I17" s="22" t="str">
        <f t="shared" si="9"/>
        <v>X</v>
      </c>
      <c r="J17" s="22" t="str">
        <f t="shared" si="9"/>
        <v>X</v>
      </c>
      <c r="K17" s="22" t="str">
        <f t="shared" si="4"/>
        <v>X</v>
      </c>
      <c r="L17" s="22" t="str">
        <f t="shared" si="4"/>
        <v>X</v>
      </c>
      <c r="M17" s="22" t="str">
        <f t="shared" si="4"/>
        <v>X</v>
      </c>
      <c r="N17" s="22" t="str">
        <f t="shared" si="4"/>
        <v>X</v>
      </c>
      <c r="O17" s="22" t="str">
        <f t="shared" si="5"/>
        <v>X</v>
      </c>
      <c r="P17" s="22" t="str">
        <f t="shared" si="6"/>
        <v>X</v>
      </c>
      <c r="Q17" t="s">
        <v>3949</v>
      </c>
      <c r="R17" t="s">
        <v>3950</v>
      </c>
      <c r="S17" t="s">
        <v>3933</v>
      </c>
      <c r="U17" s="32" t="str">
        <f t="shared" si="7"/>
        <v>1JBTD20</v>
      </c>
      <c r="V17" s="32" t="b">
        <f t="shared" si="8"/>
        <v>1</v>
      </c>
      <c r="W17" t="s">
        <v>10</v>
      </c>
      <c r="X17" t="s">
        <v>3945</v>
      </c>
      <c r="Y17" t="s">
        <v>3946</v>
      </c>
      <c r="Z17" t="s">
        <v>9398</v>
      </c>
      <c r="AA17" s="61">
        <v>43118.330234803238</v>
      </c>
      <c r="AB17" t="s">
        <v>9398</v>
      </c>
      <c r="AC17" s="61">
        <v>43118.330234803238</v>
      </c>
    </row>
    <row r="18" spans="1:29" hidden="1" x14ac:dyDescent="0.35">
      <c r="A18" s="47">
        <v>43221</v>
      </c>
      <c r="B18" s="47">
        <v>43165</v>
      </c>
      <c r="C18" s="47"/>
      <c r="D18" s="46" t="s">
        <v>9773</v>
      </c>
      <c r="E18" s="22" t="s">
        <v>1441</v>
      </c>
      <c r="F18" s="22" t="str">
        <f t="shared" si="9"/>
        <v>X</v>
      </c>
      <c r="G18" s="22" t="str">
        <f t="shared" si="9"/>
        <v>X</v>
      </c>
      <c r="H18" s="22" t="str">
        <f t="shared" si="9"/>
        <v>X</v>
      </c>
      <c r="I18" s="22" t="str">
        <f t="shared" si="9"/>
        <v>X</v>
      </c>
      <c r="J18" s="22" t="str">
        <f t="shared" si="9"/>
        <v>X</v>
      </c>
      <c r="K18" s="22" t="str">
        <f t="shared" si="4"/>
        <v>X</v>
      </c>
      <c r="L18" s="22" t="str">
        <f t="shared" si="4"/>
        <v>X</v>
      </c>
      <c r="M18" s="22" t="str">
        <f t="shared" si="4"/>
        <v>X</v>
      </c>
      <c r="N18" s="22" t="str">
        <f t="shared" si="4"/>
        <v>X</v>
      </c>
      <c r="O18" s="22" t="str">
        <f t="shared" si="5"/>
        <v>X</v>
      </c>
      <c r="P18" s="22" t="str">
        <f t="shared" si="6"/>
        <v>X</v>
      </c>
      <c r="Q18" t="s">
        <v>3951</v>
      </c>
      <c r="R18" t="s">
        <v>3952</v>
      </c>
      <c r="S18" t="s">
        <v>2156</v>
      </c>
      <c r="U18" s="32" t="str">
        <f t="shared" si="7"/>
        <v>1JBTD25</v>
      </c>
      <c r="V18" s="32" t="b">
        <f t="shared" si="8"/>
        <v>1</v>
      </c>
      <c r="W18" t="s">
        <v>10</v>
      </c>
      <c r="X18" t="s">
        <v>3947</v>
      </c>
      <c r="Y18" t="s">
        <v>3948</v>
      </c>
      <c r="Z18" t="s">
        <v>9398</v>
      </c>
      <c r="AA18" s="61">
        <v>43118.330234872687</v>
      </c>
      <c r="AB18" t="s">
        <v>9398</v>
      </c>
      <c r="AC18" s="61">
        <v>43118.330234872687</v>
      </c>
    </row>
    <row r="19" spans="1:29" x14ac:dyDescent="0.35">
      <c r="A19" s="47">
        <v>43221</v>
      </c>
      <c r="B19" s="47">
        <v>43165</v>
      </c>
      <c r="C19" s="47"/>
      <c r="D19" s="46" t="s">
        <v>9773</v>
      </c>
      <c r="E19" s="22" t="s">
        <v>1441</v>
      </c>
      <c r="F19" s="22" t="str">
        <f t="shared" si="9"/>
        <v>X</v>
      </c>
      <c r="G19" s="22" t="str">
        <f t="shared" si="9"/>
        <v>X</v>
      </c>
      <c r="H19" s="22" t="str">
        <f t="shared" si="9"/>
        <v>X</v>
      </c>
      <c r="I19" s="22" t="str">
        <f t="shared" si="9"/>
        <v>X</v>
      </c>
      <c r="J19" s="22" t="str">
        <f t="shared" si="9"/>
        <v>X</v>
      </c>
      <c r="K19" s="22" t="str">
        <f t="shared" si="4"/>
        <v>X</v>
      </c>
      <c r="L19" s="22" t="str">
        <f t="shared" si="4"/>
        <v>X</v>
      </c>
      <c r="M19" s="22" t="str">
        <f t="shared" si="4"/>
        <v>X</v>
      </c>
      <c r="N19" s="22" t="str">
        <f t="shared" si="4"/>
        <v>X</v>
      </c>
      <c r="O19" s="22" t="str">
        <f t="shared" si="5"/>
        <v>X</v>
      </c>
      <c r="P19" s="22" t="str">
        <f t="shared" si="6"/>
        <v>X</v>
      </c>
      <c r="Q19" t="s">
        <v>3953</v>
      </c>
      <c r="R19" t="s">
        <v>3954</v>
      </c>
      <c r="S19" t="s">
        <v>3933</v>
      </c>
      <c r="U19" s="32" t="str">
        <f t="shared" si="7"/>
        <v>1JBTD30</v>
      </c>
      <c r="V19" s="32" t="b">
        <f t="shared" si="8"/>
        <v>1</v>
      </c>
      <c r="W19" t="s">
        <v>10</v>
      </c>
      <c r="X19" t="s">
        <v>3949</v>
      </c>
      <c r="Y19" t="s">
        <v>3950</v>
      </c>
      <c r="Z19" t="s">
        <v>9398</v>
      </c>
      <c r="AA19" s="61">
        <v>43118.330234953704</v>
      </c>
      <c r="AB19" t="s">
        <v>9398</v>
      </c>
      <c r="AC19" s="61">
        <v>43118.330234953704</v>
      </c>
    </row>
    <row r="20" spans="1:29" x14ac:dyDescent="0.35">
      <c r="A20" s="47">
        <v>43221</v>
      </c>
      <c r="B20" s="47">
        <v>43165</v>
      </c>
      <c r="C20" s="47"/>
      <c r="D20" s="46" t="s">
        <v>9773</v>
      </c>
      <c r="E20" s="22" t="s">
        <v>1441</v>
      </c>
      <c r="F20" s="22" t="str">
        <f t="shared" si="9"/>
        <v>X</v>
      </c>
      <c r="G20" s="22" t="str">
        <f t="shared" si="9"/>
        <v>X</v>
      </c>
      <c r="H20" s="22" t="str">
        <f t="shared" si="9"/>
        <v>X</v>
      </c>
      <c r="I20" s="22" t="str">
        <f t="shared" si="9"/>
        <v>X</v>
      </c>
      <c r="J20" s="22" t="str">
        <f t="shared" si="9"/>
        <v>X</v>
      </c>
      <c r="K20" s="22" t="str">
        <f t="shared" si="4"/>
        <v>X</v>
      </c>
      <c r="L20" s="22" t="str">
        <f t="shared" si="4"/>
        <v>X</v>
      </c>
      <c r="M20" s="22" t="str">
        <f t="shared" si="4"/>
        <v>X</v>
      </c>
      <c r="N20" s="22" t="str">
        <f t="shared" si="4"/>
        <v>X</v>
      </c>
      <c r="O20" s="22" t="str">
        <f t="shared" si="5"/>
        <v>X</v>
      </c>
      <c r="P20" s="22" t="str">
        <f t="shared" si="6"/>
        <v>X</v>
      </c>
      <c r="Q20" t="s">
        <v>3955</v>
      </c>
      <c r="R20" t="s">
        <v>3956</v>
      </c>
      <c r="S20" t="s">
        <v>3933</v>
      </c>
      <c r="U20" s="32" t="str">
        <f t="shared" si="7"/>
        <v>1JBTITM</v>
      </c>
      <c r="V20" s="32" t="b">
        <f t="shared" si="8"/>
        <v>1</v>
      </c>
      <c r="W20" t="s">
        <v>10</v>
      </c>
      <c r="X20" t="s">
        <v>3951</v>
      </c>
      <c r="Y20" t="s">
        <v>3952</v>
      </c>
      <c r="Z20" t="s">
        <v>9398</v>
      </c>
      <c r="AA20" s="61">
        <v>42810.502714814815</v>
      </c>
      <c r="AB20" t="s">
        <v>9398</v>
      </c>
      <c r="AC20" s="61">
        <v>42810.502714814815</v>
      </c>
    </row>
    <row r="21" spans="1:29" hidden="1" x14ac:dyDescent="0.35">
      <c r="A21" s="47">
        <v>43221</v>
      </c>
      <c r="B21" s="47">
        <v>43165</v>
      </c>
      <c r="C21" s="47"/>
      <c r="D21" s="46" t="s">
        <v>9773</v>
      </c>
      <c r="E21" s="22" t="s">
        <v>1441</v>
      </c>
      <c r="F21" s="22" t="str">
        <f t="shared" si="9"/>
        <v>X</v>
      </c>
      <c r="G21" s="22" t="str">
        <f t="shared" si="9"/>
        <v>X</v>
      </c>
      <c r="H21" s="22" t="str">
        <f t="shared" si="9"/>
        <v>X</v>
      </c>
      <c r="I21" s="22" t="str">
        <f t="shared" si="9"/>
        <v>X</v>
      </c>
      <c r="J21" s="22" t="str">
        <f t="shared" si="9"/>
        <v>X</v>
      </c>
      <c r="K21" s="22" t="str">
        <f t="shared" ref="K21:N25" si="10">IF(ISERROR(VLOOKUP(K$4&amp;$Q21,$U:$U,1,0)),"","X")</f>
        <v>X</v>
      </c>
      <c r="L21" s="22" t="str">
        <f t="shared" si="10"/>
        <v>X</v>
      </c>
      <c r="M21" s="22" t="str">
        <f t="shared" si="10"/>
        <v>X</v>
      </c>
      <c r="N21" s="22" t="str">
        <f t="shared" si="10"/>
        <v>X</v>
      </c>
      <c r="O21" s="22" t="str">
        <f t="shared" si="5"/>
        <v>X</v>
      </c>
      <c r="P21" s="22" t="str">
        <f t="shared" si="6"/>
        <v>X</v>
      </c>
      <c r="Q21" t="s">
        <v>3957</v>
      </c>
      <c r="R21" t="s">
        <v>3958</v>
      </c>
      <c r="S21" t="s">
        <v>3933</v>
      </c>
      <c r="U21" s="32" t="str">
        <f t="shared" si="7"/>
        <v>1JBTL02</v>
      </c>
      <c r="V21" s="32" t="b">
        <f t="shared" si="8"/>
        <v>1</v>
      </c>
      <c r="W21" t="s">
        <v>10</v>
      </c>
      <c r="X21" t="s">
        <v>3953</v>
      </c>
      <c r="Y21" t="s">
        <v>3954</v>
      </c>
      <c r="Z21" t="s">
        <v>9398</v>
      </c>
      <c r="AA21" s="61">
        <v>43118.330234988425</v>
      </c>
      <c r="AB21" t="s">
        <v>9398</v>
      </c>
      <c r="AC21" s="61">
        <v>43118.330234988425</v>
      </c>
    </row>
    <row r="22" spans="1:29" hidden="1" x14ac:dyDescent="0.35">
      <c r="A22" s="47">
        <v>43221</v>
      </c>
      <c r="B22" s="47">
        <v>43165</v>
      </c>
      <c r="C22" s="47"/>
      <c r="D22" s="46" t="s">
        <v>9773</v>
      </c>
      <c r="E22" s="22" t="s">
        <v>1441</v>
      </c>
      <c r="F22" s="22" t="str">
        <f t="shared" si="9"/>
        <v>X</v>
      </c>
      <c r="G22" s="22" t="str">
        <f t="shared" si="9"/>
        <v>X</v>
      </c>
      <c r="H22" s="22" t="str">
        <f t="shared" si="9"/>
        <v>X</v>
      </c>
      <c r="I22" s="22" t="str">
        <f t="shared" si="9"/>
        <v>X</v>
      </c>
      <c r="J22" s="22" t="str">
        <f t="shared" si="9"/>
        <v>X</v>
      </c>
      <c r="K22" s="22" t="str">
        <f t="shared" si="10"/>
        <v>X</v>
      </c>
      <c r="L22" s="22" t="str">
        <f t="shared" si="10"/>
        <v>X</v>
      </c>
      <c r="M22" s="22" t="str">
        <f t="shared" si="10"/>
        <v>X</v>
      </c>
      <c r="N22" s="22" t="str">
        <f t="shared" si="10"/>
        <v>X</v>
      </c>
      <c r="O22" s="22" t="str">
        <f t="shared" si="5"/>
        <v>X</v>
      </c>
      <c r="P22" s="22" t="str">
        <f t="shared" si="6"/>
        <v>X</v>
      </c>
      <c r="Q22" t="s">
        <v>3959</v>
      </c>
      <c r="R22" t="s">
        <v>3960</v>
      </c>
      <c r="S22" t="s">
        <v>3933</v>
      </c>
      <c r="U22" s="32" t="str">
        <f t="shared" si="7"/>
        <v>1JBTL05</v>
      </c>
      <c r="V22" s="32" t="b">
        <f t="shared" si="8"/>
        <v>1</v>
      </c>
      <c r="W22" t="s">
        <v>10</v>
      </c>
      <c r="X22" t="s">
        <v>3955</v>
      </c>
      <c r="Y22" t="s">
        <v>3956</v>
      </c>
      <c r="Z22" t="s">
        <v>9398</v>
      </c>
      <c r="AA22" s="61">
        <v>43118.330235069443</v>
      </c>
      <c r="AB22" t="s">
        <v>9398</v>
      </c>
      <c r="AC22" s="61">
        <v>43118.330235069443</v>
      </c>
    </row>
    <row r="23" spans="1:29" hidden="1" x14ac:dyDescent="0.35">
      <c r="A23" s="47">
        <v>43221</v>
      </c>
      <c r="B23" s="47"/>
      <c r="C23" s="47"/>
      <c r="D23" s="46" t="s">
        <v>9773</v>
      </c>
      <c r="E23" s="22"/>
      <c r="F23" s="22" t="str">
        <f t="shared" si="9"/>
        <v/>
      </c>
      <c r="G23" s="22" t="str">
        <f t="shared" si="9"/>
        <v>X</v>
      </c>
      <c r="H23" s="22" t="str">
        <f t="shared" si="9"/>
        <v/>
      </c>
      <c r="I23" s="22" t="str">
        <f t="shared" si="9"/>
        <v/>
      </c>
      <c r="J23" s="22" t="str">
        <f t="shared" si="9"/>
        <v/>
      </c>
      <c r="K23" s="22" t="str">
        <f t="shared" si="10"/>
        <v/>
      </c>
      <c r="L23" s="22" t="str">
        <f t="shared" si="10"/>
        <v/>
      </c>
      <c r="M23" s="22" t="str">
        <f t="shared" si="10"/>
        <v/>
      </c>
      <c r="N23" s="22" t="str">
        <f t="shared" si="10"/>
        <v/>
      </c>
      <c r="O23" s="22" t="str">
        <f t="shared" si="5"/>
        <v/>
      </c>
      <c r="P23" s="22" t="str">
        <f t="shared" si="6"/>
        <v>X</v>
      </c>
      <c r="Q23" t="s">
        <v>3961</v>
      </c>
      <c r="R23" t="s">
        <v>3962</v>
      </c>
      <c r="S23" t="s">
        <v>3933</v>
      </c>
      <c r="U23" s="32" t="str">
        <f t="shared" si="7"/>
        <v>1JBTTP1</v>
      </c>
      <c r="V23" s="32" t="b">
        <f t="shared" si="8"/>
        <v>1</v>
      </c>
      <c r="W23" t="s">
        <v>10</v>
      </c>
      <c r="X23" t="s">
        <v>3957</v>
      </c>
      <c r="Y23" t="s">
        <v>3958</v>
      </c>
      <c r="Z23" t="s">
        <v>9398</v>
      </c>
      <c r="AA23" s="61">
        <v>42810.502713391201</v>
      </c>
      <c r="AB23" t="s">
        <v>9398</v>
      </c>
      <c r="AC23" s="61">
        <v>42810.502713391201</v>
      </c>
    </row>
    <row r="24" spans="1:29" x14ac:dyDescent="0.35">
      <c r="A24" s="47">
        <v>43306</v>
      </c>
      <c r="D24" t="s">
        <v>11308</v>
      </c>
      <c r="E24" s="22"/>
      <c r="F24" s="22" t="str">
        <f t="shared" si="9"/>
        <v>X</v>
      </c>
      <c r="G24" s="22" t="str">
        <f t="shared" si="9"/>
        <v>X</v>
      </c>
      <c r="H24" s="22" t="str">
        <f t="shared" si="9"/>
        <v>X</v>
      </c>
      <c r="I24" s="22" t="str">
        <f t="shared" si="9"/>
        <v>X</v>
      </c>
      <c r="J24" s="22" t="str">
        <f t="shared" si="9"/>
        <v>X</v>
      </c>
      <c r="K24" s="22" t="str">
        <f t="shared" si="10"/>
        <v>X</v>
      </c>
      <c r="L24" s="22" t="str">
        <f t="shared" si="10"/>
        <v>X</v>
      </c>
      <c r="M24" s="22" t="str">
        <f t="shared" si="10"/>
        <v>X</v>
      </c>
      <c r="N24" s="22" t="str">
        <f t="shared" si="10"/>
        <v>X</v>
      </c>
      <c r="O24" s="22" t="str">
        <f t="shared" si="5"/>
        <v>X</v>
      </c>
      <c r="P24" s="22" t="str">
        <f>IF(ISERROR(VLOOKUP(P$4&amp;$Q24,$U:$U,1,0)),"","X")</f>
        <v>X</v>
      </c>
      <c r="Q24" s="46" t="s">
        <v>11300</v>
      </c>
      <c r="R24" s="46" t="s">
        <v>11301</v>
      </c>
      <c r="S24" s="46" t="s">
        <v>3933</v>
      </c>
      <c r="U24" s="32" t="str">
        <f t="shared" si="7"/>
        <v>1JBTTP2</v>
      </c>
      <c r="V24" s="32" t="b">
        <f t="shared" si="8"/>
        <v>1</v>
      </c>
      <c r="W24" t="s">
        <v>10</v>
      </c>
      <c r="X24" t="s">
        <v>3959</v>
      </c>
      <c r="Y24" t="s">
        <v>3960</v>
      </c>
      <c r="Z24" t="s">
        <v>9398</v>
      </c>
      <c r="AA24" s="61">
        <v>42810.502714386574</v>
      </c>
      <c r="AB24" t="s">
        <v>9398</v>
      </c>
      <c r="AC24" s="61">
        <v>42810.502714386574</v>
      </c>
    </row>
    <row r="25" spans="1:29" x14ac:dyDescent="0.35">
      <c r="A25" s="5">
        <v>43306</v>
      </c>
      <c r="D25" t="s">
        <v>11308</v>
      </c>
      <c r="E25" s="22"/>
      <c r="F25" s="22" t="str">
        <f t="shared" si="9"/>
        <v>X</v>
      </c>
      <c r="G25" s="22" t="str">
        <f t="shared" si="9"/>
        <v>X</v>
      </c>
      <c r="H25" s="22" t="str">
        <f t="shared" si="9"/>
        <v>X</v>
      </c>
      <c r="I25" s="22" t="str">
        <f t="shared" si="9"/>
        <v>X</v>
      </c>
      <c r="J25" s="22" t="str">
        <f t="shared" si="9"/>
        <v>X</v>
      </c>
      <c r="K25" s="22" t="str">
        <f t="shared" si="10"/>
        <v>X</v>
      </c>
      <c r="L25" s="22" t="str">
        <f t="shared" si="10"/>
        <v>X</v>
      </c>
      <c r="M25" s="22" t="str">
        <f t="shared" si="10"/>
        <v>X</v>
      </c>
      <c r="N25" s="22" t="str">
        <f t="shared" si="10"/>
        <v>X</v>
      </c>
      <c r="O25" s="22" t="str">
        <f t="shared" si="5"/>
        <v>X</v>
      </c>
      <c r="P25" s="22" t="str">
        <f t="shared" si="6"/>
        <v>X</v>
      </c>
      <c r="Q25" s="46" t="s">
        <v>8852</v>
      </c>
      <c r="R25" s="46" t="s">
        <v>11302</v>
      </c>
      <c r="S25" s="46" t="s">
        <v>3933</v>
      </c>
      <c r="U25" s="32" t="str">
        <f t="shared" si="7"/>
        <v>ALP1C05</v>
      </c>
      <c r="V25" s="32" t="b">
        <f t="shared" si="8"/>
        <v>1</v>
      </c>
      <c r="W25" t="s">
        <v>11</v>
      </c>
      <c r="X25" t="s">
        <v>11300</v>
      </c>
      <c r="Y25" t="s">
        <v>11301</v>
      </c>
      <c r="Z25" t="s">
        <v>9398</v>
      </c>
      <c r="AA25" s="61">
        <v>43306.42309679398</v>
      </c>
      <c r="AB25" t="s">
        <v>9398</v>
      </c>
      <c r="AC25" s="61">
        <v>43306.42309679398</v>
      </c>
    </row>
    <row r="26" spans="1:29" x14ac:dyDescent="0.35"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U26" s="32" t="str">
        <f t="shared" si="7"/>
        <v>ALP1C06</v>
      </c>
      <c r="V26" s="32" t="b">
        <f t="shared" si="8"/>
        <v>1</v>
      </c>
      <c r="W26" t="s">
        <v>11</v>
      </c>
      <c r="X26" t="s">
        <v>3931</v>
      </c>
      <c r="Y26" t="s">
        <v>3932</v>
      </c>
      <c r="Z26" t="s">
        <v>9398</v>
      </c>
      <c r="AA26" s="61">
        <v>43221.39316709491</v>
      </c>
      <c r="AB26" t="s">
        <v>9398</v>
      </c>
      <c r="AC26" s="61">
        <v>43221.39316709491</v>
      </c>
    </row>
    <row r="27" spans="1:29" x14ac:dyDescent="0.35"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U27" s="32" t="str">
        <f t="shared" si="7"/>
        <v>ALP1C10</v>
      </c>
      <c r="V27" s="32" t="b">
        <f t="shared" si="8"/>
        <v>1</v>
      </c>
      <c r="W27" t="s">
        <v>11</v>
      </c>
      <c r="X27" t="s">
        <v>8852</v>
      </c>
      <c r="Y27" t="s">
        <v>11302</v>
      </c>
      <c r="Z27" t="s">
        <v>9398</v>
      </c>
      <c r="AA27" s="61">
        <v>43306.423097071762</v>
      </c>
      <c r="AB27" t="s">
        <v>9398</v>
      </c>
      <c r="AC27" s="61">
        <v>43306.423097071762</v>
      </c>
    </row>
    <row r="28" spans="1:29" x14ac:dyDescent="0.35">
      <c r="U28" s="32" t="str">
        <f t="shared" si="7"/>
        <v>ALP1C15</v>
      </c>
      <c r="V28" s="32" t="b">
        <f t="shared" si="8"/>
        <v>1</v>
      </c>
      <c r="W28" t="s">
        <v>11</v>
      </c>
      <c r="X28" t="s">
        <v>3934</v>
      </c>
      <c r="Y28" t="s">
        <v>3935</v>
      </c>
      <c r="Z28" t="s">
        <v>9398</v>
      </c>
      <c r="AA28" s="61">
        <v>43221.393167361108</v>
      </c>
      <c r="AB28" t="s">
        <v>9398</v>
      </c>
      <c r="AC28" s="61">
        <v>43221.393167361108</v>
      </c>
    </row>
    <row r="29" spans="1:29" x14ac:dyDescent="0.35">
      <c r="U29" s="32" t="str">
        <f t="shared" si="7"/>
        <v>ALP1C20</v>
      </c>
      <c r="V29" s="32" t="b">
        <f t="shared" si="8"/>
        <v>1</v>
      </c>
      <c r="W29" t="s">
        <v>11</v>
      </c>
      <c r="X29" t="s">
        <v>3936</v>
      </c>
      <c r="Y29" t="s">
        <v>3937</v>
      </c>
      <c r="Z29" t="s">
        <v>9398</v>
      </c>
      <c r="AA29" s="61">
        <v>43221.393167442133</v>
      </c>
      <c r="AB29" t="s">
        <v>9398</v>
      </c>
      <c r="AC29" s="61">
        <v>43221.393167442133</v>
      </c>
    </row>
    <row r="30" spans="1:29" x14ac:dyDescent="0.35">
      <c r="U30" s="32" t="str">
        <f t="shared" si="7"/>
        <v>ALP1D02</v>
      </c>
      <c r="V30" s="32" t="b">
        <f t="shared" si="8"/>
        <v>1</v>
      </c>
      <c r="W30" t="s">
        <v>11</v>
      </c>
      <c r="X30" t="s">
        <v>3450</v>
      </c>
      <c r="Y30" t="s">
        <v>3938</v>
      </c>
      <c r="Z30" t="s">
        <v>9398</v>
      </c>
      <c r="AA30" s="61">
        <v>43221.393167511575</v>
      </c>
      <c r="AB30" t="s">
        <v>9398</v>
      </c>
      <c r="AC30" s="61">
        <v>43221.393167511575</v>
      </c>
    </row>
    <row r="31" spans="1:29" x14ac:dyDescent="0.35">
      <c r="U31" s="32" t="str">
        <f t="shared" si="7"/>
        <v>ALP1D03</v>
      </c>
      <c r="V31" s="32" t="b">
        <f t="shared" si="8"/>
        <v>1</v>
      </c>
      <c r="W31" t="s">
        <v>11</v>
      </c>
      <c r="X31" t="s">
        <v>3452</v>
      </c>
      <c r="Y31" t="s">
        <v>3939</v>
      </c>
      <c r="Z31" t="s">
        <v>9398</v>
      </c>
      <c r="AA31" s="61">
        <v>43221.393167627313</v>
      </c>
      <c r="AB31" t="s">
        <v>9398</v>
      </c>
      <c r="AC31" s="61">
        <v>43221.393167627313</v>
      </c>
    </row>
    <row r="32" spans="1:29" x14ac:dyDescent="0.35">
      <c r="U32" s="32" t="str">
        <f t="shared" si="7"/>
        <v>ALP1D05</v>
      </c>
      <c r="V32" s="32" t="b">
        <f t="shared" si="8"/>
        <v>1</v>
      </c>
      <c r="W32" t="s">
        <v>11</v>
      </c>
      <c r="X32" t="s">
        <v>3456</v>
      </c>
      <c r="Y32" t="s">
        <v>3940</v>
      </c>
      <c r="Z32" t="s">
        <v>9398</v>
      </c>
      <c r="AA32" s="61">
        <v>43221.393167708331</v>
      </c>
      <c r="AB32" t="s">
        <v>9398</v>
      </c>
      <c r="AC32" s="61">
        <v>43221.393167708331</v>
      </c>
    </row>
    <row r="33" spans="21:29" x14ac:dyDescent="0.35">
      <c r="U33" s="32" t="str">
        <f t="shared" si="7"/>
        <v>ALP1D06</v>
      </c>
      <c r="V33" s="32" t="b">
        <f t="shared" si="8"/>
        <v>1</v>
      </c>
      <c r="W33" t="s">
        <v>11</v>
      </c>
      <c r="X33" t="s">
        <v>3458</v>
      </c>
      <c r="Y33" t="s">
        <v>3941</v>
      </c>
      <c r="Z33" t="s">
        <v>9398</v>
      </c>
      <c r="AA33" s="61">
        <v>43221.393167824077</v>
      </c>
      <c r="AB33" t="s">
        <v>9398</v>
      </c>
      <c r="AC33" s="61">
        <v>43221.393167824077</v>
      </c>
    </row>
    <row r="34" spans="21:29" x14ac:dyDescent="0.35">
      <c r="U34" s="32" t="str">
        <f t="shared" si="7"/>
        <v>ALP1D07</v>
      </c>
      <c r="V34" s="32" t="b">
        <f t="shared" si="8"/>
        <v>1</v>
      </c>
      <c r="W34" t="s">
        <v>11</v>
      </c>
      <c r="X34" t="s">
        <v>3460</v>
      </c>
      <c r="Y34" t="s">
        <v>3942</v>
      </c>
      <c r="Z34" t="s">
        <v>9398</v>
      </c>
      <c r="AA34" s="61">
        <v>43221.393167939816</v>
      </c>
      <c r="AB34" t="s">
        <v>9398</v>
      </c>
      <c r="AC34" s="61">
        <v>43221.393167939816</v>
      </c>
    </row>
    <row r="35" spans="21:29" x14ac:dyDescent="0.35">
      <c r="U35" s="32" t="str">
        <f t="shared" si="7"/>
        <v>ALP1D10</v>
      </c>
      <c r="V35" s="32" t="b">
        <f t="shared" si="8"/>
        <v>1</v>
      </c>
      <c r="W35" t="s">
        <v>11</v>
      </c>
      <c r="X35" t="s">
        <v>3466</v>
      </c>
      <c r="Y35" t="s">
        <v>3943</v>
      </c>
      <c r="Z35" t="s">
        <v>9398</v>
      </c>
      <c r="AA35" s="61">
        <v>43221.393167974536</v>
      </c>
      <c r="AB35" t="s">
        <v>9398</v>
      </c>
      <c r="AC35" s="61">
        <v>43221.393167974536</v>
      </c>
    </row>
    <row r="36" spans="21:29" x14ac:dyDescent="0.35">
      <c r="U36" s="32" t="str">
        <f t="shared" si="7"/>
        <v>ALP1D15</v>
      </c>
      <c r="V36" s="32" t="b">
        <f t="shared" si="8"/>
        <v>1</v>
      </c>
      <c r="W36" t="s">
        <v>11</v>
      </c>
      <c r="X36" t="s">
        <v>3474</v>
      </c>
      <c r="Y36" t="s">
        <v>3944</v>
      </c>
      <c r="Z36" t="s">
        <v>9398</v>
      </c>
      <c r="AA36" s="61">
        <v>43221.393168055554</v>
      </c>
      <c r="AB36" t="s">
        <v>9398</v>
      </c>
      <c r="AC36" s="61">
        <v>43221.393168055554</v>
      </c>
    </row>
    <row r="37" spans="21:29" x14ac:dyDescent="0.35">
      <c r="U37" s="32" t="str">
        <f t="shared" si="7"/>
        <v>ALP1D20</v>
      </c>
      <c r="V37" s="32" t="b">
        <f t="shared" si="8"/>
        <v>1</v>
      </c>
      <c r="W37" t="s">
        <v>11</v>
      </c>
      <c r="X37" t="s">
        <v>3945</v>
      </c>
      <c r="Y37" t="s">
        <v>3946</v>
      </c>
      <c r="Z37" t="s">
        <v>9398</v>
      </c>
      <c r="AA37" s="61">
        <v>43221.393168171293</v>
      </c>
      <c r="AB37" t="s">
        <v>9398</v>
      </c>
      <c r="AC37" s="61">
        <v>43221.393168171293</v>
      </c>
    </row>
    <row r="38" spans="21:29" x14ac:dyDescent="0.35">
      <c r="U38" s="32" t="str">
        <f t="shared" si="7"/>
        <v>ALP1D25</v>
      </c>
      <c r="V38" s="32" t="b">
        <f t="shared" si="8"/>
        <v>1</v>
      </c>
      <c r="W38" t="s">
        <v>11</v>
      </c>
      <c r="X38" t="s">
        <v>3947</v>
      </c>
      <c r="Y38" t="s">
        <v>3948</v>
      </c>
      <c r="Z38" t="s">
        <v>9398</v>
      </c>
      <c r="AA38" s="61">
        <v>43221.393168252318</v>
      </c>
      <c r="AB38" t="s">
        <v>9398</v>
      </c>
      <c r="AC38" s="61">
        <v>43221.393168252318</v>
      </c>
    </row>
    <row r="39" spans="21:29" x14ac:dyDescent="0.35">
      <c r="U39" s="32" t="str">
        <f t="shared" si="7"/>
        <v>ALP1D30</v>
      </c>
      <c r="V39" s="32" t="b">
        <f t="shared" si="8"/>
        <v>1</v>
      </c>
      <c r="W39" t="s">
        <v>11</v>
      </c>
      <c r="X39" t="s">
        <v>3949</v>
      </c>
      <c r="Y39" t="s">
        <v>3950</v>
      </c>
      <c r="Z39" t="s">
        <v>9398</v>
      </c>
      <c r="AA39" s="61">
        <v>43221.39316832176</v>
      </c>
      <c r="AB39" t="s">
        <v>9398</v>
      </c>
      <c r="AC39" s="61">
        <v>43221.39316832176</v>
      </c>
    </row>
    <row r="40" spans="21:29" x14ac:dyDescent="0.35">
      <c r="U40" s="32" t="str">
        <f t="shared" si="7"/>
        <v>ALP1ITM</v>
      </c>
      <c r="V40" s="32" t="b">
        <f t="shared" si="8"/>
        <v>1</v>
      </c>
      <c r="W40" t="s">
        <v>11</v>
      </c>
      <c r="X40" t="s">
        <v>3951</v>
      </c>
      <c r="Y40" t="s">
        <v>3952</v>
      </c>
      <c r="Z40" t="s">
        <v>9398</v>
      </c>
      <c r="AA40" s="61">
        <v>42810.460925231484</v>
      </c>
      <c r="AB40" t="s">
        <v>9398</v>
      </c>
      <c r="AC40" s="61">
        <v>42810.460925231484</v>
      </c>
    </row>
    <row r="41" spans="21:29" x14ac:dyDescent="0.35">
      <c r="U41" s="32" t="str">
        <f t="shared" si="7"/>
        <v>ALP1L02</v>
      </c>
      <c r="V41" s="32" t="b">
        <f t="shared" si="8"/>
        <v>1</v>
      </c>
      <c r="W41" t="s">
        <v>11</v>
      </c>
      <c r="X41" t="s">
        <v>3953</v>
      </c>
      <c r="Y41" t="s">
        <v>3954</v>
      </c>
      <c r="Z41" t="s">
        <v>9398</v>
      </c>
      <c r="AA41" s="61">
        <v>43221.393168402778</v>
      </c>
      <c r="AB41" t="s">
        <v>9398</v>
      </c>
      <c r="AC41" s="61">
        <v>43221.393168402778</v>
      </c>
    </row>
    <row r="42" spans="21:29" x14ac:dyDescent="0.35">
      <c r="U42" s="32" t="str">
        <f t="shared" si="7"/>
        <v>ALP1L05</v>
      </c>
      <c r="V42" s="32" t="b">
        <f t="shared" si="8"/>
        <v>1</v>
      </c>
      <c r="W42" t="s">
        <v>11</v>
      </c>
      <c r="X42" t="s">
        <v>3955</v>
      </c>
      <c r="Y42" t="s">
        <v>3956</v>
      </c>
      <c r="Z42" t="s">
        <v>9398</v>
      </c>
      <c r="AA42" s="61">
        <v>43221.393168483795</v>
      </c>
      <c r="AB42" t="s">
        <v>9398</v>
      </c>
      <c r="AC42" s="61">
        <v>43221.393168483795</v>
      </c>
    </row>
    <row r="43" spans="21:29" x14ac:dyDescent="0.35">
      <c r="U43" s="32" t="str">
        <f t="shared" si="7"/>
        <v>ALP1TP1</v>
      </c>
      <c r="V43" s="32" t="b">
        <f t="shared" si="8"/>
        <v>1</v>
      </c>
      <c r="W43" t="s">
        <v>11</v>
      </c>
      <c r="X43" t="s">
        <v>3957</v>
      </c>
      <c r="Y43" t="s">
        <v>3958</v>
      </c>
      <c r="Z43" t="s">
        <v>9398</v>
      </c>
      <c r="AA43" s="61">
        <v>42810.460923993058</v>
      </c>
      <c r="AB43" t="s">
        <v>9398</v>
      </c>
      <c r="AC43" s="61">
        <v>42810.460923993058</v>
      </c>
    </row>
    <row r="44" spans="21:29" x14ac:dyDescent="0.35">
      <c r="U44" s="32" t="str">
        <f t="shared" si="7"/>
        <v>ALP1TP2</v>
      </c>
      <c r="V44" s="32" t="b">
        <f t="shared" si="8"/>
        <v>1</v>
      </c>
      <c r="W44" t="s">
        <v>11</v>
      </c>
      <c r="X44" t="s">
        <v>3959</v>
      </c>
      <c r="Y44" t="s">
        <v>3960</v>
      </c>
      <c r="Z44" t="s">
        <v>9398</v>
      </c>
      <c r="AA44" s="61">
        <v>42810.460924537037</v>
      </c>
      <c r="AB44" t="s">
        <v>9398</v>
      </c>
      <c r="AC44" s="61">
        <v>42810.460924537037</v>
      </c>
    </row>
    <row r="45" spans="21:29" x14ac:dyDescent="0.35">
      <c r="U45" s="32" t="str">
        <f t="shared" si="7"/>
        <v>ALP1TP3</v>
      </c>
      <c r="V45" s="32" t="b">
        <f t="shared" si="8"/>
        <v>1</v>
      </c>
      <c r="W45" t="s">
        <v>11</v>
      </c>
      <c r="X45" t="s">
        <v>3961</v>
      </c>
      <c r="Y45" t="s">
        <v>3962</v>
      </c>
      <c r="Z45" t="s">
        <v>9398</v>
      </c>
      <c r="AA45" s="61">
        <v>43221.644541817128</v>
      </c>
      <c r="AB45" t="s">
        <v>9398</v>
      </c>
      <c r="AC45" s="61">
        <v>43221.644541817128</v>
      </c>
    </row>
    <row r="46" spans="21:29" x14ac:dyDescent="0.35">
      <c r="U46" s="32" t="str">
        <f t="shared" si="7"/>
        <v>CHA1C05</v>
      </c>
      <c r="V46" s="32" t="b">
        <f t="shared" si="8"/>
        <v>1</v>
      </c>
      <c r="W46" t="s">
        <v>9821</v>
      </c>
      <c r="X46" t="s">
        <v>11300</v>
      </c>
      <c r="Y46" t="s">
        <v>11301</v>
      </c>
      <c r="Z46" t="s">
        <v>9398</v>
      </c>
      <c r="AA46" s="61">
        <v>43306.423641400463</v>
      </c>
      <c r="AB46" t="s">
        <v>9398</v>
      </c>
      <c r="AC46" s="61">
        <v>43306.423641400463</v>
      </c>
    </row>
    <row r="47" spans="21:29" x14ac:dyDescent="0.35">
      <c r="U47" s="32" t="str">
        <f t="shared" si="7"/>
        <v>CHA1C06</v>
      </c>
      <c r="V47" s="32" t="b">
        <f t="shared" si="8"/>
        <v>1</v>
      </c>
      <c r="W47" t="s">
        <v>9821</v>
      </c>
      <c r="X47" t="s">
        <v>3931</v>
      </c>
      <c r="Y47" t="s">
        <v>3932</v>
      </c>
      <c r="Z47" t="s">
        <v>9398</v>
      </c>
      <c r="AA47" s="61">
        <v>43165.38467890046</v>
      </c>
      <c r="AB47" t="s">
        <v>9398</v>
      </c>
      <c r="AC47" s="61">
        <v>43165.38467890046</v>
      </c>
    </row>
    <row r="48" spans="21:29" x14ac:dyDescent="0.35">
      <c r="U48" s="32" t="str">
        <f t="shared" si="7"/>
        <v>CHA1C10</v>
      </c>
      <c r="V48" s="32" t="b">
        <f t="shared" si="8"/>
        <v>1</v>
      </c>
      <c r="W48" t="s">
        <v>9821</v>
      </c>
      <c r="X48" t="s">
        <v>8852</v>
      </c>
      <c r="Y48" t="s">
        <v>11302</v>
      </c>
      <c r="Z48" t="s">
        <v>9398</v>
      </c>
      <c r="AA48" s="61">
        <v>43306.423641631947</v>
      </c>
      <c r="AB48" t="s">
        <v>9398</v>
      </c>
      <c r="AC48" s="61">
        <v>43306.423641631947</v>
      </c>
    </row>
    <row r="49" spans="21:29" x14ac:dyDescent="0.35">
      <c r="U49" s="32" t="str">
        <f t="shared" si="7"/>
        <v>CHA1C15</v>
      </c>
      <c r="V49" s="32" t="b">
        <f t="shared" si="8"/>
        <v>1</v>
      </c>
      <c r="W49" t="s">
        <v>9821</v>
      </c>
      <c r="X49" t="s">
        <v>3934</v>
      </c>
      <c r="Y49" t="s">
        <v>3935</v>
      </c>
      <c r="Z49" t="s">
        <v>9398</v>
      </c>
      <c r="AA49" s="61">
        <v>43165.38467954861</v>
      </c>
      <c r="AB49" t="s">
        <v>9398</v>
      </c>
      <c r="AC49" s="61">
        <v>43165.38467954861</v>
      </c>
    </row>
    <row r="50" spans="21:29" x14ac:dyDescent="0.35">
      <c r="U50" s="32" t="str">
        <f t="shared" si="7"/>
        <v>CHA1C20</v>
      </c>
      <c r="V50" s="32" t="b">
        <f t="shared" si="8"/>
        <v>1</v>
      </c>
      <c r="W50" t="s">
        <v>9821</v>
      </c>
      <c r="X50" t="s">
        <v>3936</v>
      </c>
      <c r="Y50" t="s">
        <v>3937</v>
      </c>
      <c r="Z50" t="s">
        <v>9398</v>
      </c>
      <c r="AA50" s="61">
        <v>43165.384679664348</v>
      </c>
      <c r="AB50" t="s">
        <v>9398</v>
      </c>
      <c r="AC50" s="61">
        <v>43165.384679664348</v>
      </c>
    </row>
    <row r="51" spans="21:29" x14ac:dyDescent="0.35">
      <c r="U51" s="32" t="str">
        <f t="shared" si="7"/>
        <v>CHA1D02</v>
      </c>
      <c r="V51" s="32" t="b">
        <f t="shared" si="8"/>
        <v>1</v>
      </c>
      <c r="W51" t="s">
        <v>9821</v>
      </c>
      <c r="X51" t="s">
        <v>3450</v>
      </c>
      <c r="Y51" t="s">
        <v>3938</v>
      </c>
      <c r="Z51" t="s">
        <v>9398</v>
      </c>
      <c r="AA51" s="61">
        <v>43165.384679780094</v>
      </c>
      <c r="AB51" t="s">
        <v>9398</v>
      </c>
      <c r="AC51" s="61">
        <v>43165.384679780094</v>
      </c>
    </row>
    <row r="52" spans="21:29" x14ac:dyDescent="0.35">
      <c r="U52" s="32" t="str">
        <f t="shared" si="7"/>
        <v>CHA1D03</v>
      </c>
      <c r="V52" s="32" t="b">
        <f t="shared" si="8"/>
        <v>1</v>
      </c>
      <c r="W52" t="s">
        <v>9821</v>
      </c>
      <c r="X52" t="s">
        <v>3452</v>
      </c>
      <c r="Y52" t="s">
        <v>3939</v>
      </c>
      <c r="Z52" t="s">
        <v>9398</v>
      </c>
      <c r="AA52" s="61">
        <v>43165.384679895833</v>
      </c>
      <c r="AB52" t="s">
        <v>9398</v>
      </c>
      <c r="AC52" s="61">
        <v>43165.384679895833</v>
      </c>
    </row>
    <row r="53" spans="21:29" x14ac:dyDescent="0.35">
      <c r="U53" s="32" t="str">
        <f t="shared" si="7"/>
        <v>CHA1D05</v>
      </c>
      <c r="V53" s="32" t="b">
        <f t="shared" si="8"/>
        <v>1</v>
      </c>
      <c r="W53" t="s">
        <v>9821</v>
      </c>
      <c r="X53" t="s">
        <v>3456</v>
      </c>
      <c r="Y53" t="s">
        <v>3940</v>
      </c>
      <c r="Z53" t="s">
        <v>9398</v>
      </c>
      <c r="AA53" s="61">
        <v>43165.384680011572</v>
      </c>
      <c r="AB53" t="s">
        <v>9398</v>
      </c>
      <c r="AC53" s="61">
        <v>43165.384680011572</v>
      </c>
    </row>
    <row r="54" spans="21:29" x14ac:dyDescent="0.35">
      <c r="U54" s="32" t="str">
        <f t="shared" si="7"/>
        <v>CHA1D06</v>
      </c>
      <c r="V54" s="32" t="b">
        <f t="shared" si="8"/>
        <v>1</v>
      </c>
      <c r="W54" t="s">
        <v>9821</v>
      </c>
      <c r="X54" t="s">
        <v>3458</v>
      </c>
      <c r="Y54" t="s">
        <v>3941</v>
      </c>
      <c r="Z54" t="s">
        <v>9398</v>
      </c>
      <c r="AA54" s="61">
        <v>43165.384680127318</v>
      </c>
      <c r="AB54" t="s">
        <v>9398</v>
      </c>
      <c r="AC54" s="61">
        <v>43165.384680127318</v>
      </c>
    </row>
    <row r="55" spans="21:29" x14ac:dyDescent="0.35">
      <c r="U55" s="32" t="str">
        <f t="shared" si="7"/>
        <v>CHA1D07</v>
      </c>
      <c r="V55" s="32" t="b">
        <f t="shared" si="8"/>
        <v>1</v>
      </c>
      <c r="W55" t="s">
        <v>9821</v>
      </c>
      <c r="X55" t="s">
        <v>3460</v>
      </c>
      <c r="Y55" t="s">
        <v>3942</v>
      </c>
      <c r="Z55" t="s">
        <v>9398</v>
      </c>
      <c r="AA55" s="61">
        <v>43165.384680243056</v>
      </c>
      <c r="AB55" t="s">
        <v>9398</v>
      </c>
      <c r="AC55" s="61">
        <v>43165.384680243056</v>
      </c>
    </row>
    <row r="56" spans="21:29" x14ac:dyDescent="0.35">
      <c r="U56" s="32" t="str">
        <f t="shared" si="7"/>
        <v>CHA1D10</v>
      </c>
      <c r="V56" s="32" t="b">
        <f t="shared" si="8"/>
        <v>1</v>
      </c>
      <c r="W56" t="s">
        <v>9821</v>
      </c>
      <c r="X56" t="s">
        <v>3466</v>
      </c>
      <c r="Y56" t="s">
        <v>3943</v>
      </c>
      <c r="Z56" t="s">
        <v>9398</v>
      </c>
      <c r="AA56" s="61">
        <v>43165.384680358795</v>
      </c>
      <c r="AB56" t="s">
        <v>9398</v>
      </c>
      <c r="AC56" s="61">
        <v>43165.384680358795</v>
      </c>
    </row>
    <row r="57" spans="21:29" x14ac:dyDescent="0.35">
      <c r="U57" s="32" t="str">
        <f t="shared" si="7"/>
        <v>CHA1D15</v>
      </c>
      <c r="V57" s="32" t="b">
        <f t="shared" si="8"/>
        <v>1</v>
      </c>
      <c r="W57" t="s">
        <v>9821</v>
      </c>
      <c r="X57" t="s">
        <v>3474</v>
      </c>
      <c r="Y57" t="s">
        <v>3944</v>
      </c>
      <c r="Z57" t="s">
        <v>9398</v>
      </c>
      <c r="AA57" s="61">
        <v>43165.384680474534</v>
      </c>
      <c r="AB57" t="s">
        <v>9398</v>
      </c>
      <c r="AC57" s="61">
        <v>43165.384680474534</v>
      </c>
    </row>
    <row r="58" spans="21:29" x14ac:dyDescent="0.35">
      <c r="U58" s="32" t="str">
        <f t="shared" si="7"/>
        <v>CHA1D20</v>
      </c>
      <c r="V58" s="32" t="b">
        <f t="shared" si="8"/>
        <v>1</v>
      </c>
      <c r="W58" t="s">
        <v>9821</v>
      </c>
      <c r="X58" t="s">
        <v>3945</v>
      </c>
      <c r="Y58" t="s">
        <v>3946</v>
      </c>
      <c r="Z58" t="s">
        <v>9398</v>
      </c>
      <c r="AA58" s="61">
        <v>43165.384680590279</v>
      </c>
      <c r="AB58" t="s">
        <v>9398</v>
      </c>
      <c r="AC58" s="61">
        <v>43165.384680590279</v>
      </c>
    </row>
    <row r="59" spans="21:29" x14ac:dyDescent="0.35">
      <c r="U59" s="32" t="str">
        <f t="shared" si="7"/>
        <v>CHA1D25</v>
      </c>
      <c r="V59" s="32" t="b">
        <f t="shared" si="8"/>
        <v>1</v>
      </c>
      <c r="W59" t="s">
        <v>9821</v>
      </c>
      <c r="X59" t="s">
        <v>3947</v>
      </c>
      <c r="Y59" t="s">
        <v>3948</v>
      </c>
      <c r="Z59" t="s">
        <v>9398</v>
      </c>
      <c r="AA59" s="61">
        <v>43165.384680706018</v>
      </c>
      <c r="AB59" t="s">
        <v>9398</v>
      </c>
      <c r="AC59" s="61">
        <v>43165.384680706018</v>
      </c>
    </row>
    <row r="60" spans="21:29" x14ac:dyDescent="0.35">
      <c r="U60" s="32" t="str">
        <f t="shared" si="7"/>
        <v>CHA1D30</v>
      </c>
      <c r="V60" s="32" t="b">
        <f t="shared" si="8"/>
        <v>1</v>
      </c>
      <c r="W60" t="s">
        <v>9821</v>
      </c>
      <c r="X60" t="s">
        <v>3949</v>
      </c>
      <c r="Y60" t="s">
        <v>3950</v>
      </c>
      <c r="Z60" t="s">
        <v>9398</v>
      </c>
      <c r="AA60" s="61">
        <v>43165.384680821757</v>
      </c>
      <c r="AB60" t="s">
        <v>9398</v>
      </c>
      <c r="AC60" s="61">
        <v>43165.384680821757</v>
      </c>
    </row>
    <row r="61" spans="21:29" x14ac:dyDescent="0.35">
      <c r="U61" s="32" t="str">
        <f t="shared" si="7"/>
        <v>CHA1ITM</v>
      </c>
      <c r="V61" s="32" t="b">
        <f t="shared" si="8"/>
        <v>1</v>
      </c>
      <c r="W61" t="s">
        <v>9821</v>
      </c>
      <c r="X61" t="s">
        <v>3951</v>
      </c>
      <c r="Y61" t="s">
        <v>3952</v>
      </c>
      <c r="Z61" t="s">
        <v>9398</v>
      </c>
      <c r="AA61" s="61">
        <v>43165.384680937503</v>
      </c>
      <c r="AB61" t="s">
        <v>9398</v>
      </c>
      <c r="AC61" s="61">
        <v>43165.384680937503</v>
      </c>
    </row>
    <row r="62" spans="21:29" x14ac:dyDescent="0.35">
      <c r="U62" s="32" t="str">
        <f t="shared" si="7"/>
        <v>CHA1L02</v>
      </c>
      <c r="V62" s="32" t="b">
        <f t="shared" si="8"/>
        <v>1</v>
      </c>
      <c r="W62" t="s">
        <v>9821</v>
      </c>
      <c r="X62" t="s">
        <v>3953</v>
      </c>
      <c r="Y62" t="s">
        <v>3954</v>
      </c>
      <c r="Z62" t="s">
        <v>9398</v>
      </c>
      <c r="AA62" s="61">
        <v>43165.384681053241</v>
      </c>
      <c r="AB62" t="s">
        <v>9398</v>
      </c>
      <c r="AC62" s="61">
        <v>43165.384681053241</v>
      </c>
    </row>
    <row r="63" spans="21:29" x14ac:dyDescent="0.35">
      <c r="U63" s="32" t="str">
        <f t="shared" si="7"/>
        <v>CHA1L05</v>
      </c>
      <c r="V63" s="32" t="b">
        <f t="shared" si="8"/>
        <v>1</v>
      </c>
      <c r="W63" t="s">
        <v>9821</v>
      </c>
      <c r="X63" t="s">
        <v>3955</v>
      </c>
      <c r="Y63" t="s">
        <v>3956</v>
      </c>
      <c r="Z63" t="s">
        <v>9398</v>
      </c>
      <c r="AA63" s="61">
        <v>43165.38468116898</v>
      </c>
      <c r="AB63" t="s">
        <v>9398</v>
      </c>
      <c r="AC63" s="61">
        <v>43165.38468116898</v>
      </c>
    </row>
    <row r="64" spans="21:29" x14ac:dyDescent="0.35">
      <c r="U64" s="32" t="str">
        <f t="shared" si="7"/>
        <v>CHA1TP1</v>
      </c>
      <c r="V64" s="32" t="b">
        <f t="shared" si="8"/>
        <v>1</v>
      </c>
      <c r="W64" t="s">
        <v>9821</v>
      </c>
      <c r="X64" t="s">
        <v>3957</v>
      </c>
      <c r="Y64" t="s">
        <v>3958</v>
      </c>
      <c r="Z64" t="s">
        <v>9398</v>
      </c>
      <c r="AA64" s="61">
        <v>43165.384681481482</v>
      </c>
      <c r="AB64" t="s">
        <v>9398</v>
      </c>
      <c r="AC64" s="61">
        <v>43165.384681481482</v>
      </c>
    </row>
    <row r="65" spans="21:29" x14ac:dyDescent="0.35">
      <c r="U65" s="32" t="str">
        <f t="shared" si="7"/>
        <v>CHA1TP2</v>
      </c>
      <c r="V65" s="32" t="b">
        <f t="shared" si="8"/>
        <v>1</v>
      </c>
      <c r="W65" t="s">
        <v>9821</v>
      </c>
      <c r="X65" t="s">
        <v>3959</v>
      </c>
      <c r="Y65" t="s">
        <v>3960</v>
      </c>
      <c r="Z65" t="s">
        <v>9398</v>
      </c>
      <c r="AA65" s="61">
        <v>43165.384681597221</v>
      </c>
      <c r="AB65" t="s">
        <v>9398</v>
      </c>
      <c r="AC65" s="61">
        <v>43165.384681597221</v>
      </c>
    </row>
    <row r="66" spans="21:29" x14ac:dyDescent="0.35">
      <c r="U66" s="32" t="str">
        <f t="shared" si="7"/>
        <v>CORPC05</v>
      </c>
      <c r="V66" s="32" t="b">
        <f t="shared" si="8"/>
        <v>1</v>
      </c>
      <c r="W66" t="s">
        <v>12</v>
      </c>
      <c r="X66" t="s">
        <v>11300</v>
      </c>
      <c r="Y66" t="s">
        <v>11301</v>
      </c>
      <c r="Z66" t="s">
        <v>9398</v>
      </c>
      <c r="AA66" s="61">
        <v>43306.423802696758</v>
      </c>
      <c r="AB66" t="s">
        <v>9398</v>
      </c>
      <c r="AC66" s="61">
        <v>43306.423802696758</v>
      </c>
    </row>
    <row r="67" spans="21:29" x14ac:dyDescent="0.35">
      <c r="U67" s="32" t="str">
        <f t="shared" si="7"/>
        <v>CORPC06</v>
      </c>
      <c r="V67" s="32" t="b">
        <f t="shared" si="8"/>
        <v>1</v>
      </c>
      <c r="W67" t="s">
        <v>12</v>
      </c>
      <c r="X67" t="s">
        <v>3931</v>
      </c>
      <c r="Y67" t="s">
        <v>3932</v>
      </c>
      <c r="Z67" t="s">
        <v>9398</v>
      </c>
      <c r="AA67" s="61">
        <v>43118.33406184028</v>
      </c>
      <c r="AB67" t="s">
        <v>9398</v>
      </c>
      <c r="AC67" s="61">
        <v>43118.33406184028</v>
      </c>
    </row>
    <row r="68" spans="21:29" x14ac:dyDescent="0.35">
      <c r="U68" s="32" t="str">
        <f t="shared" si="7"/>
        <v>CORPC10</v>
      </c>
      <c r="V68" s="32" t="b">
        <f t="shared" si="8"/>
        <v>1</v>
      </c>
      <c r="W68" t="s">
        <v>12</v>
      </c>
      <c r="X68" t="s">
        <v>8852</v>
      </c>
      <c r="Y68" t="s">
        <v>11302</v>
      </c>
      <c r="Z68" t="s">
        <v>9398</v>
      </c>
      <c r="AA68" s="61">
        <v>43306.423802893521</v>
      </c>
      <c r="AB68" t="s">
        <v>9398</v>
      </c>
      <c r="AC68" s="61">
        <v>43306.423802893521</v>
      </c>
    </row>
    <row r="69" spans="21:29" x14ac:dyDescent="0.35">
      <c r="U69" s="32" t="str">
        <f t="shared" si="7"/>
        <v>CORPC15</v>
      </c>
      <c r="V69" s="32" t="b">
        <f t="shared" si="8"/>
        <v>1</v>
      </c>
      <c r="W69" t="s">
        <v>12</v>
      </c>
      <c r="X69" t="s">
        <v>3934</v>
      </c>
      <c r="Y69" t="s">
        <v>3935</v>
      </c>
      <c r="Z69" t="s">
        <v>9398</v>
      </c>
      <c r="AA69" s="61">
        <v>43118.334061956019</v>
      </c>
      <c r="AB69" t="s">
        <v>9398</v>
      </c>
      <c r="AC69" s="61">
        <v>43118.334061956019</v>
      </c>
    </row>
    <row r="70" spans="21:29" x14ac:dyDescent="0.35">
      <c r="U70" s="32" t="str">
        <f t="shared" ref="U70:U131" si="11">W70&amp;X70</f>
        <v>CORPC20</v>
      </c>
      <c r="V70" s="32" t="b">
        <f t="shared" ref="V70:V131" si="12">VLOOKUP(X70,Q:R,2,0)=Y70</f>
        <v>1</v>
      </c>
      <c r="W70" t="s">
        <v>12</v>
      </c>
      <c r="X70" t="s">
        <v>3936</v>
      </c>
      <c r="Y70" t="s">
        <v>3937</v>
      </c>
      <c r="Z70" t="s">
        <v>9398</v>
      </c>
      <c r="AA70" s="61">
        <v>43118.334062037036</v>
      </c>
      <c r="AB70" t="s">
        <v>9398</v>
      </c>
      <c r="AC70" s="61">
        <v>43118.334062037036</v>
      </c>
    </row>
    <row r="71" spans="21:29" x14ac:dyDescent="0.35">
      <c r="U71" s="32" t="str">
        <f t="shared" si="11"/>
        <v>CORPD02</v>
      </c>
      <c r="V71" s="32" t="b">
        <f t="shared" si="12"/>
        <v>1</v>
      </c>
      <c r="W71" t="s">
        <v>12</v>
      </c>
      <c r="X71" t="s">
        <v>3450</v>
      </c>
      <c r="Y71" t="s">
        <v>3938</v>
      </c>
      <c r="Z71" t="s">
        <v>9398</v>
      </c>
      <c r="AA71" s="61">
        <v>43118.334062071757</v>
      </c>
      <c r="AB71" t="s">
        <v>9398</v>
      </c>
      <c r="AC71" s="61">
        <v>43118.334062071757</v>
      </c>
    </row>
    <row r="72" spans="21:29" x14ac:dyDescent="0.35">
      <c r="U72" s="32" t="str">
        <f t="shared" si="11"/>
        <v>CORPD03</v>
      </c>
      <c r="V72" s="32" t="b">
        <f t="shared" si="12"/>
        <v>1</v>
      </c>
      <c r="W72" t="s">
        <v>12</v>
      </c>
      <c r="X72" t="s">
        <v>3452</v>
      </c>
      <c r="Y72" t="s">
        <v>3939</v>
      </c>
      <c r="Z72" t="s">
        <v>9398</v>
      </c>
      <c r="AA72" s="61">
        <v>43118.334062152775</v>
      </c>
      <c r="AB72" t="s">
        <v>9398</v>
      </c>
      <c r="AC72" s="61">
        <v>43118.334062152775</v>
      </c>
    </row>
    <row r="73" spans="21:29" x14ac:dyDescent="0.35">
      <c r="U73" s="32" t="str">
        <f t="shared" si="11"/>
        <v>CORPD05</v>
      </c>
      <c r="V73" s="32" t="b">
        <f t="shared" si="12"/>
        <v>1</v>
      </c>
      <c r="W73" t="s">
        <v>12</v>
      </c>
      <c r="X73" t="s">
        <v>3456</v>
      </c>
      <c r="Y73" t="s">
        <v>3940</v>
      </c>
      <c r="Z73" t="s">
        <v>9398</v>
      </c>
      <c r="AA73" s="61">
        <v>43118.334062233793</v>
      </c>
      <c r="AB73" t="s">
        <v>9398</v>
      </c>
      <c r="AC73" s="61">
        <v>43118.334062233793</v>
      </c>
    </row>
    <row r="74" spans="21:29" x14ac:dyDescent="0.35">
      <c r="U74" s="32" t="str">
        <f t="shared" si="11"/>
        <v>CORPD06</v>
      </c>
      <c r="V74" s="32" t="b">
        <f t="shared" si="12"/>
        <v>1</v>
      </c>
      <c r="W74" t="s">
        <v>12</v>
      </c>
      <c r="X74" t="s">
        <v>3458</v>
      </c>
      <c r="Y74" t="s">
        <v>3941</v>
      </c>
      <c r="Z74" t="s">
        <v>9398</v>
      </c>
      <c r="AA74" s="61">
        <v>43118.334062303242</v>
      </c>
      <c r="AB74" t="s">
        <v>9398</v>
      </c>
      <c r="AC74" s="61">
        <v>43118.334062303242</v>
      </c>
    </row>
    <row r="75" spans="21:29" x14ac:dyDescent="0.35">
      <c r="U75" s="32" t="str">
        <f t="shared" si="11"/>
        <v>CORPD07</v>
      </c>
      <c r="V75" s="32" t="b">
        <f t="shared" si="12"/>
        <v>1</v>
      </c>
      <c r="W75" t="s">
        <v>12</v>
      </c>
      <c r="X75" t="s">
        <v>3460</v>
      </c>
      <c r="Y75" t="s">
        <v>3942</v>
      </c>
      <c r="Z75" t="s">
        <v>9398</v>
      </c>
      <c r="AA75" s="61">
        <v>43118.33406238426</v>
      </c>
      <c r="AB75" t="s">
        <v>9398</v>
      </c>
      <c r="AC75" s="61">
        <v>43118.33406238426</v>
      </c>
    </row>
    <row r="76" spans="21:29" x14ac:dyDescent="0.35">
      <c r="U76" s="32" t="str">
        <f t="shared" si="11"/>
        <v>CORPD10</v>
      </c>
      <c r="V76" s="32" t="b">
        <f t="shared" si="12"/>
        <v>1</v>
      </c>
      <c r="W76" t="s">
        <v>12</v>
      </c>
      <c r="X76" t="s">
        <v>3466</v>
      </c>
      <c r="Y76" t="s">
        <v>3943</v>
      </c>
      <c r="Z76" t="s">
        <v>9398</v>
      </c>
      <c r="AA76" s="61">
        <v>43118.33406241898</v>
      </c>
      <c r="AB76" t="s">
        <v>9398</v>
      </c>
      <c r="AC76" s="61">
        <v>43118.33406241898</v>
      </c>
    </row>
    <row r="77" spans="21:29" x14ac:dyDescent="0.35">
      <c r="U77" s="32" t="str">
        <f t="shared" si="11"/>
        <v>CORPD15</v>
      </c>
      <c r="V77" s="32" t="b">
        <f t="shared" si="12"/>
        <v>1</v>
      </c>
      <c r="W77" t="s">
        <v>12</v>
      </c>
      <c r="X77" t="s">
        <v>3474</v>
      </c>
      <c r="Y77" t="s">
        <v>3944</v>
      </c>
      <c r="Z77" t="s">
        <v>9398</v>
      </c>
      <c r="AA77" s="61">
        <v>43118.334062499998</v>
      </c>
      <c r="AB77" t="s">
        <v>9398</v>
      </c>
      <c r="AC77" s="61">
        <v>43118.334062499998</v>
      </c>
    </row>
    <row r="78" spans="21:29" x14ac:dyDescent="0.35">
      <c r="U78" s="32" t="str">
        <f t="shared" si="11"/>
        <v>CORPD20</v>
      </c>
      <c r="V78" s="32" t="b">
        <f t="shared" si="12"/>
        <v>1</v>
      </c>
      <c r="W78" t="s">
        <v>12</v>
      </c>
      <c r="X78" t="s">
        <v>3945</v>
      </c>
      <c r="Y78" t="s">
        <v>3946</v>
      </c>
      <c r="Z78" t="s">
        <v>9398</v>
      </c>
      <c r="AA78" s="61">
        <v>43118.334062581016</v>
      </c>
      <c r="AB78" t="s">
        <v>9398</v>
      </c>
      <c r="AC78" s="61">
        <v>43118.334062581016</v>
      </c>
    </row>
    <row r="79" spans="21:29" x14ac:dyDescent="0.35">
      <c r="U79" s="32" t="str">
        <f t="shared" si="11"/>
        <v>CORPD25</v>
      </c>
      <c r="V79" s="32" t="b">
        <f t="shared" si="12"/>
        <v>1</v>
      </c>
      <c r="W79" t="s">
        <v>12</v>
      </c>
      <c r="X79" t="s">
        <v>3947</v>
      </c>
      <c r="Y79" t="s">
        <v>3948</v>
      </c>
      <c r="Z79" t="s">
        <v>9398</v>
      </c>
      <c r="AA79" s="61">
        <v>43118.334062615744</v>
      </c>
      <c r="AB79" t="s">
        <v>9398</v>
      </c>
      <c r="AC79" s="61">
        <v>43118.334062615744</v>
      </c>
    </row>
    <row r="80" spans="21:29" x14ac:dyDescent="0.35">
      <c r="U80" s="32" t="str">
        <f t="shared" si="11"/>
        <v>CORPD30</v>
      </c>
      <c r="V80" s="32" t="b">
        <f t="shared" si="12"/>
        <v>1</v>
      </c>
      <c r="W80" t="s">
        <v>12</v>
      </c>
      <c r="X80" t="s">
        <v>3949</v>
      </c>
      <c r="Y80" t="s">
        <v>3950</v>
      </c>
      <c r="Z80" t="s">
        <v>9398</v>
      </c>
      <c r="AA80" s="61">
        <v>43118.334062696762</v>
      </c>
      <c r="AB80" t="s">
        <v>9398</v>
      </c>
      <c r="AC80" s="61">
        <v>43118.334062696762</v>
      </c>
    </row>
    <row r="81" spans="21:29" x14ac:dyDescent="0.35">
      <c r="U81" s="32" t="str">
        <f t="shared" si="11"/>
        <v>CORPITM</v>
      </c>
      <c r="V81" s="32" t="b">
        <f t="shared" si="12"/>
        <v>1</v>
      </c>
      <c r="W81" t="s">
        <v>12</v>
      </c>
      <c r="X81" t="s">
        <v>3951</v>
      </c>
      <c r="Y81" t="s">
        <v>3952</v>
      </c>
      <c r="Z81" t="s">
        <v>9398</v>
      </c>
      <c r="AA81" s="61">
        <v>42810.502816550928</v>
      </c>
      <c r="AB81" t="s">
        <v>9398</v>
      </c>
      <c r="AC81" s="61">
        <v>42810.502816550928</v>
      </c>
    </row>
    <row r="82" spans="21:29" x14ac:dyDescent="0.35">
      <c r="U82" s="32" t="str">
        <f t="shared" si="11"/>
        <v>CORPL02</v>
      </c>
      <c r="V82" s="32" t="b">
        <f t="shared" si="12"/>
        <v>1</v>
      </c>
      <c r="W82" t="s">
        <v>12</v>
      </c>
      <c r="X82" t="s">
        <v>3953</v>
      </c>
      <c r="Y82" t="s">
        <v>3954</v>
      </c>
      <c r="Z82" t="s">
        <v>9398</v>
      </c>
      <c r="AA82" s="61">
        <v>43118.334062766204</v>
      </c>
      <c r="AB82" t="s">
        <v>9398</v>
      </c>
      <c r="AC82" s="61">
        <v>43118.334062766204</v>
      </c>
    </row>
    <row r="83" spans="21:29" x14ac:dyDescent="0.35">
      <c r="U83" s="32" t="str">
        <f t="shared" si="11"/>
        <v>CORPL05</v>
      </c>
      <c r="V83" s="32" t="b">
        <f t="shared" si="12"/>
        <v>1</v>
      </c>
      <c r="W83" t="s">
        <v>12</v>
      </c>
      <c r="X83" t="s">
        <v>3955</v>
      </c>
      <c r="Y83" t="s">
        <v>3956</v>
      </c>
      <c r="Z83" t="s">
        <v>9398</v>
      </c>
      <c r="AA83" s="61">
        <v>43118.334062847222</v>
      </c>
      <c r="AB83" t="s">
        <v>9398</v>
      </c>
      <c r="AC83" s="61">
        <v>43118.334062847222</v>
      </c>
    </row>
    <row r="84" spans="21:29" x14ac:dyDescent="0.35">
      <c r="U84" s="32" t="str">
        <f t="shared" si="11"/>
        <v>CORPTP1</v>
      </c>
      <c r="V84" s="32" t="b">
        <f t="shared" si="12"/>
        <v>1</v>
      </c>
      <c r="W84" t="s">
        <v>12</v>
      </c>
      <c r="X84" t="s">
        <v>3957</v>
      </c>
      <c r="Y84" t="s">
        <v>3958</v>
      </c>
      <c r="Z84" t="s">
        <v>9398</v>
      </c>
      <c r="AA84" s="61">
        <v>42810.502815243053</v>
      </c>
      <c r="AB84" t="s">
        <v>9398</v>
      </c>
      <c r="AC84" s="61">
        <v>42810.502815243053</v>
      </c>
    </row>
    <row r="85" spans="21:29" x14ac:dyDescent="0.35">
      <c r="U85" s="32" t="str">
        <f t="shared" si="11"/>
        <v>CORPTP2</v>
      </c>
      <c r="V85" s="32" t="b">
        <f t="shared" si="12"/>
        <v>1</v>
      </c>
      <c r="W85" t="s">
        <v>12</v>
      </c>
      <c r="X85" t="s">
        <v>3959</v>
      </c>
      <c r="Y85" t="s">
        <v>3960</v>
      </c>
      <c r="Z85" t="s">
        <v>9398</v>
      </c>
      <c r="AA85" s="61">
        <v>42810.502816319444</v>
      </c>
      <c r="AB85" t="s">
        <v>9398</v>
      </c>
      <c r="AC85" s="61">
        <v>42810.502816319444</v>
      </c>
    </row>
    <row r="86" spans="21:29" x14ac:dyDescent="0.35">
      <c r="U86" s="32" t="str">
        <f t="shared" si="11"/>
        <v>FHQ1C05</v>
      </c>
      <c r="V86" s="32" t="b">
        <f t="shared" si="12"/>
        <v>1</v>
      </c>
      <c r="W86" t="s">
        <v>13</v>
      </c>
      <c r="X86" t="s">
        <v>11300</v>
      </c>
      <c r="Y86" t="s">
        <v>11301</v>
      </c>
      <c r="Z86" t="s">
        <v>9398</v>
      </c>
      <c r="AA86" s="61">
        <v>43306.382879826386</v>
      </c>
      <c r="AB86" t="s">
        <v>9398</v>
      </c>
      <c r="AC86" s="61">
        <v>43306.382879826386</v>
      </c>
    </row>
    <row r="87" spans="21:29" x14ac:dyDescent="0.35">
      <c r="U87" s="32" t="str">
        <f t="shared" si="11"/>
        <v>FHQ1C06</v>
      </c>
      <c r="V87" s="32" t="b">
        <f t="shared" si="12"/>
        <v>1</v>
      </c>
      <c r="W87" t="s">
        <v>13</v>
      </c>
      <c r="X87" t="s">
        <v>3931</v>
      </c>
      <c r="Y87" t="s">
        <v>3932</v>
      </c>
      <c r="Z87" t="s">
        <v>9398</v>
      </c>
      <c r="AA87" s="61">
        <v>43306.382878472221</v>
      </c>
      <c r="AB87" t="s">
        <v>9398</v>
      </c>
      <c r="AC87" s="61">
        <v>43306.382878472221</v>
      </c>
    </row>
    <row r="88" spans="21:29" x14ac:dyDescent="0.35">
      <c r="U88" s="32" t="str">
        <f t="shared" si="11"/>
        <v>FHQ1C10</v>
      </c>
      <c r="V88" s="32" t="b">
        <f t="shared" si="12"/>
        <v>1</v>
      </c>
      <c r="W88" t="s">
        <v>13</v>
      </c>
      <c r="X88" t="s">
        <v>8852</v>
      </c>
      <c r="Y88" t="s">
        <v>11302</v>
      </c>
      <c r="Z88" t="s">
        <v>9398</v>
      </c>
      <c r="AA88" s="61">
        <v>43306.382879895835</v>
      </c>
      <c r="AB88" t="s">
        <v>9398</v>
      </c>
      <c r="AC88" s="61">
        <v>43306.382879895835</v>
      </c>
    </row>
    <row r="89" spans="21:29" x14ac:dyDescent="0.35">
      <c r="U89" s="32" t="str">
        <f t="shared" si="11"/>
        <v>FHQ1C15</v>
      </c>
      <c r="V89" s="32" t="b">
        <f t="shared" si="12"/>
        <v>1</v>
      </c>
      <c r="W89" t="s">
        <v>13</v>
      </c>
      <c r="X89" t="s">
        <v>3934</v>
      </c>
      <c r="Y89" t="s">
        <v>3935</v>
      </c>
      <c r="Z89" t="s">
        <v>9398</v>
      </c>
      <c r="AA89" s="61">
        <v>43306.382878668985</v>
      </c>
      <c r="AB89" t="s">
        <v>9398</v>
      </c>
      <c r="AC89" s="61">
        <v>43306.382878668985</v>
      </c>
    </row>
    <row r="90" spans="21:29" x14ac:dyDescent="0.35">
      <c r="U90" s="32" t="str">
        <f t="shared" si="11"/>
        <v>FHQ1C20</v>
      </c>
      <c r="V90" s="32" t="b">
        <f t="shared" si="12"/>
        <v>1</v>
      </c>
      <c r="W90" t="s">
        <v>13</v>
      </c>
      <c r="X90" t="s">
        <v>3936</v>
      </c>
      <c r="Y90" t="s">
        <v>3937</v>
      </c>
      <c r="Z90" t="s">
        <v>9398</v>
      </c>
      <c r="AA90" s="61">
        <v>43306.382878784723</v>
      </c>
      <c r="AB90" t="s">
        <v>9398</v>
      </c>
      <c r="AC90" s="61">
        <v>43306.382878784723</v>
      </c>
    </row>
    <row r="91" spans="21:29" x14ac:dyDescent="0.35">
      <c r="U91" s="32" t="str">
        <f t="shared" si="11"/>
        <v>FHQ1D02</v>
      </c>
      <c r="V91" s="32" t="b">
        <f t="shared" si="12"/>
        <v>1</v>
      </c>
      <c r="W91" t="s">
        <v>13</v>
      </c>
      <c r="X91" t="s">
        <v>3450</v>
      </c>
      <c r="Y91" t="s">
        <v>3938</v>
      </c>
      <c r="Z91" t="s">
        <v>9398</v>
      </c>
      <c r="AA91" s="61">
        <v>43306.382878854165</v>
      </c>
      <c r="AB91" t="s">
        <v>9398</v>
      </c>
      <c r="AC91" s="61">
        <v>43306.382878854165</v>
      </c>
    </row>
    <row r="92" spans="21:29" x14ac:dyDescent="0.35">
      <c r="U92" s="32" t="str">
        <f t="shared" si="11"/>
        <v>FHQ1D03</v>
      </c>
      <c r="V92" s="32" t="b">
        <f t="shared" si="12"/>
        <v>1</v>
      </c>
      <c r="W92" t="s">
        <v>13</v>
      </c>
      <c r="X92" t="s">
        <v>3452</v>
      </c>
      <c r="Y92" t="s">
        <v>3939</v>
      </c>
      <c r="Z92" t="s">
        <v>9398</v>
      </c>
      <c r="AA92" s="61">
        <v>43306.382878969911</v>
      </c>
      <c r="AB92" t="s">
        <v>9398</v>
      </c>
      <c r="AC92" s="61">
        <v>43306.382878969911</v>
      </c>
    </row>
    <row r="93" spans="21:29" x14ac:dyDescent="0.35">
      <c r="U93" s="32" t="str">
        <f t="shared" si="11"/>
        <v>FHQ1D05</v>
      </c>
      <c r="V93" s="32" t="b">
        <f t="shared" si="12"/>
        <v>1</v>
      </c>
      <c r="W93" t="s">
        <v>13</v>
      </c>
      <c r="X93" t="s">
        <v>3456</v>
      </c>
      <c r="Y93" t="s">
        <v>3940</v>
      </c>
      <c r="Z93" t="s">
        <v>9398</v>
      </c>
      <c r="AA93" s="61">
        <v>43306.382879050929</v>
      </c>
      <c r="AB93" t="s">
        <v>9398</v>
      </c>
      <c r="AC93" s="61">
        <v>43306.382879050929</v>
      </c>
    </row>
    <row r="94" spans="21:29" x14ac:dyDescent="0.35">
      <c r="U94" s="32" t="str">
        <f t="shared" si="11"/>
        <v>FHQ1D06</v>
      </c>
      <c r="V94" s="32" t="b">
        <f t="shared" si="12"/>
        <v>1</v>
      </c>
      <c r="W94" t="s">
        <v>13</v>
      </c>
      <c r="X94" t="s">
        <v>3458</v>
      </c>
      <c r="Y94" t="s">
        <v>3941</v>
      </c>
      <c r="Z94" t="s">
        <v>9398</v>
      </c>
      <c r="AA94" s="61">
        <v>43306.382879131947</v>
      </c>
      <c r="AB94" t="s">
        <v>9398</v>
      </c>
      <c r="AC94" s="61">
        <v>43306.382879131947</v>
      </c>
    </row>
    <row r="95" spans="21:29" x14ac:dyDescent="0.35">
      <c r="U95" s="32" t="str">
        <f t="shared" si="11"/>
        <v>FHQ1D07</v>
      </c>
      <c r="V95" s="32" t="b">
        <f t="shared" si="12"/>
        <v>1</v>
      </c>
      <c r="W95" t="s">
        <v>13</v>
      </c>
      <c r="X95" t="s">
        <v>3460</v>
      </c>
      <c r="Y95" t="s">
        <v>3942</v>
      </c>
      <c r="Z95" t="s">
        <v>9398</v>
      </c>
      <c r="AA95" s="61">
        <v>43306.382879201388</v>
      </c>
      <c r="AB95" t="s">
        <v>9398</v>
      </c>
      <c r="AC95" s="61">
        <v>43306.382879201388</v>
      </c>
    </row>
    <row r="96" spans="21:29" x14ac:dyDescent="0.35">
      <c r="U96" s="32" t="str">
        <f t="shared" si="11"/>
        <v>FHQ1D10</v>
      </c>
      <c r="V96" s="32" t="b">
        <f t="shared" si="12"/>
        <v>1</v>
      </c>
      <c r="W96" t="s">
        <v>13</v>
      </c>
      <c r="X96" t="s">
        <v>3466</v>
      </c>
      <c r="Y96" t="s">
        <v>3943</v>
      </c>
      <c r="Z96" t="s">
        <v>9398</v>
      </c>
      <c r="AA96" s="61">
        <v>43306.382879282406</v>
      </c>
      <c r="AB96" t="s">
        <v>9398</v>
      </c>
      <c r="AC96" s="61">
        <v>43306.382879282406</v>
      </c>
    </row>
    <row r="97" spans="21:29" x14ac:dyDescent="0.35">
      <c r="U97" s="32" t="str">
        <f t="shared" si="11"/>
        <v>FHQ1D15</v>
      </c>
      <c r="V97" s="32" t="b">
        <f t="shared" si="12"/>
        <v>1</v>
      </c>
      <c r="W97" t="s">
        <v>13</v>
      </c>
      <c r="X97" t="s">
        <v>3474</v>
      </c>
      <c r="Y97" t="s">
        <v>3944</v>
      </c>
      <c r="Z97" t="s">
        <v>9398</v>
      </c>
      <c r="AA97" s="61">
        <v>43306.382879363424</v>
      </c>
      <c r="AB97" t="s">
        <v>9398</v>
      </c>
      <c r="AC97" s="61">
        <v>43306.382879363424</v>
      </c>
    </row>
    <row r="98" spans="21:29" x14ac:dyDescent="0.35">
      <c r="U98" s="32" t="str">
        <f t="shared" si="11"/>
        <v>FHQ1D20</v>
      </c>
      <c r="V98" s="32" t="b">
        <f t="shared" si="12"/>
        <v>1</v>
      </c>
      <c r="W98" t="s">
        <v>13</v>
      </c>
      <c r="X98" t="s">
        <v>3945</v>
      </c>
      <c r="Y98" t="s">
        <v>3946</v>
      </c>
      <c r="Z98" t="s">
        <v>9398</v>
      </c>
      <c r="AA98" s="61">
        <v>43306.382879432873</v>
      </c>
      <c r="AB98" t="s">
        <v>9398</v>
      </c>
      <c r="AC98" s="61">
        <v>43306.382879432873</v>
      </c>
    </row>
    <row r="99" spans="21:29" x14ac:dyDescent="0.35">
      <c r="U99" s="32" t="str">
        <f t="shared" si="11"/>
        <v>FHQ1D25</v>
      </c>
      <c r="V99" s="32" t="b">
        <f t="shared" si="12"/>
        <v>1</v>
      </c>
      <c r="W99" t="s">
        <v>13</v>
      </c>
      <c r="X99" t="s">
        <v>3947</v>
      </c>
      <c r="Y99" t="s">
        <v>3948</v>
      </c>
      <c r="Z99" t="s">
        <v>9398</v>
      </c>
      <c r="AA99" s="61">
        <v>43306.382879513891</v>
      </c>
      <c r="AB99" t="s">
        <v>9398</v>
      </c>
      <c r="AC99" s="61">
        <v>43306.382879513891</v>
      </c>
    </row>
    <row r="100" spans="21:29" x14ac:dyDescent="0.35">
      <c r="U100" s="32" t="str">
        <f t="shared" si="11"/>
        <v>FHQ1D30</v>
      </c>
      <c r="V100" s="32" t="b">
        <f t="shared" si="12"/>
        <v>1</v>
      </c>
      <c r="W100" t="s">
        <v>13</v>
      </c>
      <c r="X100" t="s">
        <v>3949</v>
      </c>
      <c r="Y100" t="s">
        <v>3950</v>
      </c>
      <c r="Z100" t="s">
        <v>9398</v>
      </c>
      <c r="AA100" s="61">
        <v>43306.382879594908</v>
      </c>
      <c r="AB100" t="s">
        <v>9398</v>
      </c>
      <c r="AC100" s="61">
        <v>43306.382879594908</v>
      </c>
    </row>
    <row r="101" spans="21:29" x14ac:dyDescent="0.35">
      <c r="U101" s="32" t="str">
        <f t="shared" si="11"/>
        <v>FHQ1ITM</v>
      </c>
      <c r="V101" s="32" t="b">
        <f t="shared" si="12"/>
        <v>1</v>
      </c>
      <c r="W101" t="s">
        <v>13</v>
      </c>
      <c r="X101" t="s">
        <v>3951</v>
      </c>
      <c r="Y101" t="s">
        <v>3952</v>
      </c>
      <c r="Z101" t="s">
        <v>9398</v>
      </c>
      <c r="AA101" s="61">
        <v>42810.461235960647</v>
      </c>
      <c r="AB101" t="s">
        <v>9398</v>
      </c>
      <c r="AC101" s="61">
        <v>42810.461235960647</v>
      </c>
    </row>
    <row r="102" spans="21:29" x14ac:dyDescent="0.35">
      <c r="U102" s="32" t="str">
        <f t="shared" si="11"/>
        <v>FHQ1L02</v>
      </c>
      <c r="V102" s="32" t="b">
        <f t="shared" si="12"/>
        <v>1</v>
      </c>
      <c r="W102" t="s">
        <v>13</v>
      </c>
      <c r="X102" t="s">
        <v>3953</v>
      </c>
      <c r="Y102" t="s">
        <v>3954</v>
      </c>
      <c r="Z102" t="s">
        <v>9398</v>
      </c>
      <c r="AA102" s="61">
        <v>43306.38287966435</v>
      </c>
      <c r="AB102" t="s">
        <v>9398</v>
      </c>
      <c r="AC102" s="61">
        <v>43306.38287966435</v>
      </c>
    </row>
    <row r="103" spans="21:29" x14ac:dyDescent="0.35">
      <c r="U103" s="32" t="str">
        <f t="shared" si="11"/>
        <v>FHQ1L05</v>
      </c>
      <c r="V103" s="32" t="b">
        <f t="shared" si="12"/>
        <v>1</v>
      </c>
      <c r="W103" t="s">
        <v>13</v>
      </c>
      <c r="X103" t="s">
        <v>3955</v>
      </c>
      <c r="Y103" t="s">
        <v>3956</v>
      </c>
      <c r="Z103" t="s">
        <v>9398</v>
      </c>
      <c r="AA103" s="61">
        <v>43306.382879745368</v>
      </c>
      <c r="AB103" t="s">
        <v>9398</v>
      </c>
      <c r="AC103" s="61">
        <v>43306.382879745368</v>
      </c>
    </row>
    <row r="104" spans="21:29" x14ac:dyDescent="0.35">
      <c r="U104" s="32" t="str">
        <f t="shared" si="11"/>
        <v>FHQ1TP1</v>
      </c>
      <c r="V104" s="32" t="b">
        <f t="shared" si="12"/>
        <v>1</v>
      </c>
      <c r="W104" t="s">
        <v>13</v>
      </c>
      <c r="X104" t="s">
        <v>3957</v>
      </c>
      <c r="Y104" t="s">
        <v>3958</v>
      </c>
      <c r="Z104" t="s">
        <v>9398</v>
      </c>
      <c r="AA104" s="61">
        <v>42810.461233101851</v>
      </c>
      <c r="AB104" t="s">
        <v>9398</v>
      </c>
      <c r="AC104" s="61">
        <v>42810.461233101851</v>
      </c>
    </row>
    <row r="105" spans="21:29" x14ac:dyDescent="0.35">
      <c r="U105" s="32" t="str">
        <f t="shared" si="11"/>
        <v>FHQ1TP2</v>
      </c>
      <c r="V105" s="32" t="b">
        <f t="shared" si="12"/>
        <v>1</v>
      </c>
      <c r="W105" t="s">
        <v>13</v>
      </c>
      <c r="X105" t="s">
        <v>3959</v>
      </c>
      <c r="Y105" t="s">
        <v>3960</v>
      </c>
      <c r="Z105" t="s">
        <v>9398</v>
      </c>
      <c r="AA105" s="61">
        <v>42810.461233761576</v>
      </c>
      <c r="AB105" t="s">
        <v>9398</v>
      </c>
      <c r="AC105" s="61">
        <v>42810.461233761576</v>
      </c>
    </row>
    <row r="106" spans="21:29" x14ac:dyDescent="0.35">
      <c r="U106" s="32" t="str">
        <f t="shared" si="11"/>
        <v>JBT-145C05</v>
      </c>
      <c r="V106" s="32" t="b">
        <f t="shared" si="12"/>
        <v>1</v>
      </c>
      <c r="W106" t="s">
        <v>10488</v>
      </c>
      <c r="X106" t="s">
        <v>11300</v>
      </c>
      <c r="Y106" t="s">
        <v>11301</v>
      </c>
      <c r="Z106" t="s">
        <v>9398</v>
      </c>
      <c r="AA106" s="61">
        <v>43306.383311574071</v>
      </c>
      <c r="AB106" t="s">
        <v>9398</v>
      </c>
      <c r="AC106" s="61">
        <v>43306.383311574071</v>
      </c>
    </row>
    <row r="107" spans="21:29" x14ac:dyDescent="0.35">
      <c r="U107" s="32" t="str">
        <f t="shared" si="11"/>
        <v>JBT-145C06</v>
      </c>
      <c r="V107" s="32" t="b">
        <f t="shared" si="12"/>
        <v>1</v>
      </c>
      <c r="W107" t="s">
        <v>10488</v>
      </c>
      <c r="X107" t="s">
        <v>3931</v>
      </c>
      <c r="Y107" t="s">
        <v>3932</v>
      </c>
      <c r="Z107" t="s">
        <v>9398</v>
      </c>
      <c r="AA107" s="61">
        <v>43306.383310381942</v>
      </c>
      <c r="AB107" t="s">
        <v>9398</v>
      </c>
      <c r="AC107" s="61">
        <v>43306.383310381942</v>
      </c>
    </row>
    <row r="108" spans="21:29" x14ac:dyDescent="0.35">
      <c r="U108" s="32" t="str">
        <f t="shared" si="11"/>
        <v>JBT-145C10</v>
      </c>
      <c r="V108" s="32" t="b">
        <f t="shared" si="12"/>
        <v>1</v>
      </c>
      <c r="W108" t="s">
        <v>10488</v>
      </c>
      <c r="X108" t="s">
        <v>8852</v>
      </c>
      <c r="Y108" t="s">
        <v>11302</v>
      </c>
      <c r="Z108" t="s">
        <v>9398</v>
      </c>
      <c r="AA108" s="61">
        <v>43306.383311655096</v>
      </c>
      <c r="AB108" t="s">
        <v>9398</v>
      </c>
      <c r="AC108" s="61">
        <v>43306.383311655096</v>
      </c>
    </row>
    <row r="109" spans="21:29" x14ac:dyDescent="0.35">
      <c r="U109" s="32" t="str">
        <f t="shared" si="11"/>
        <v>JBT-145C15</v>
      </c>
      <c r="V109" s="32" t="b">
        <f t="shared" si="12"/>
        <v>1</v>
      </c>
      <c r="W109" t="s">
        <v>10488</v>
      </c>
      <c r="X109" t="s">
        <v>3934</v>
      </c>
      <c r="Y109" t="s">
        <v>3935</v>
      </c>
      <c r="Z109" t="s">
        <v>9398</v>
      </c>
      <c r="AA109" s="61">
        <v>43306.383310532408</v>
      </c>
      <c r="AB109" t="s">
        <v>9398</v>
      </c>
      <c r="AC109" s="61">
        <v>43306.383310532408</v>
      </c>
    </row>
    <row r="110" spans="21:29" x14ac:dyDescent="0.35">
      <c r="U110" s="32" t="str">
        <f t="shared" si="11"/>
        <v>JBT-145C20</v>
      </c>
      <c r="V110" s="32" t="b">
        <f t="shared" si="12"/>
        <v>1</v>
      </c>
      <c r="W110" t="s">
        <v>10488</v>
      </c>
      <c r="X110" t="s">
        <v>3936</v>
      </c>
      <c r="Y110" t="s">
        <v>3937</v>
      </c>
      <c r="Z110" t="s">
        <v>9398</v>
      </c>
      <c r="AA110" s="61">
        <v>43306.383310648147</v>
      </c>
      <c r="AB110" t="s">
        <v>9398</v>
      </c>
      <c r="AC110" s="61">
        <v>43306.383310648147</v>
      </c>
    </row>
    <row r="111" spans="21:29" x14ac:dyDescent="0.35">
      <c r="U111" s="32" t="str">
        <f t="shared" si="11"/>
        <v>JBT-145D02</v>
      </c>
      <c r="V111" s="32" t="b">
        <f t="shared" si="12"/>
        <v>1</v>
      </c>
      <c r="W111" t="s">
        <v>10488</v>
      </c>
      <c r="X111" t="s">
        <v>3450</v>
      </c>
      <c r="Y111" t="s">
        <v>3938</v>
      </c>
      <c r="Z111" t="s">
        <v>9398</v>
      </c>
      <c r="AA111" s="61">
        <v>43306.383310729165</v>
      </c>
      <c r="AB111" t="s">
        <v>9398</v>
      </c>
      <c r="AC111" s="61">
        <v>43306.383310729165</v>
      </c>
    </row>
    <row r="112" spans="21:29" x14ac:dyDescent="0.35">
      <c r="U112" s="32" t="str">
        <f t="shared" si="11"/>
        <v>JBT-145D03</v>
      </c>
      <c r="V112" s="32" t="b">
        <f t="shared" si="12"/>
        <v>1</v>
      </c>
      <c r="W112" t="s">
        <v>10488</v>
      </c>
      <c r="X112" t="s">
        <v>3452</v>
      </c>
      <c r="Y112" t="s">
        <v>3939</v>
      </c>
      <c r="Z112" t="s">
        <v>9398</v>
      </c>
      <c r="AA112" s="61">
        <v>43306.383310798614</v>
      </c>
      <c r="AB112" t="s">
        <v>9398</v>
      </c>
      <c r="AC112" s="61">
        <v>43306.383310798614</v>
      </c>
    </row>
    <row r="113" spans="21:29" x14ac:dyDescent="0.35">
      <c r="U113" s="32" t="str">
        <f t="shared" si="11"/>
        <v>JBT-145D05</v>
      </c>
      <c r="V113" s="32" t="b">
        <f t="shared" si="12"/>
        <v>1</v>
      </c>
      <c r="W113" t="s">
        <v>10488</v>
      </c>
      <c r="X113" t="s">
        <v>3456</v>
      </c>
      <c r="Y113" t="s">
        <v>3940</v>
      </c>
      <c r="Z113" t="s">
        <v>9398</v>
      </c>
      <c r="AA113" s="61">
        <v>43306.383310879632</v>
      </c>
      <c r="AB113" t="s">
        <v>9398</v>
      </c>
      <c r="AC113" s="61">
        <v>43306.383310879632</v>
      </c>
    </row>
    <row r="114" spans="21:29" x14ac:dyDescent="0.35">
      <c r="U114" s="32" t="str">
        <f t="shared" si="11"/>
        <v>JBT-145D06</v>
      </c>
      <c r="V114" s="32" t="b">
        <f t="shared" si="12"/>
        <v>1</v>
      </c>
      <c r="W114" t="s">
        <v>10488</v>
      </c>
      <c r="X114" t="s">
        <v>3458</v>
      </c>
      <c r="Y114" t="s">
        <v>3941</v>
      </c>
      <c r="Z114" t="s">
        <v>9398</v>
      </c>
      <c r="AA114" s="61">
        <v>43306.383310960649</v>
      </c>
      <c r="AB114" t="s">
        <v>9398</v>
      </c>
      <c r="AC114" s="61">
        <v>43306.383310960649</v>
      </c>
    </row>
    <row r="115" spans="21:29" x14ac:dyDescent="0.35">
      <c r="U115" s="32" t="str">
        <f t="shared" si="11"/>
        <v>JBT-145D07</v>
      </c>
      <c r="V115" s="32" t="b">
        <f t="shared" si="12"/>
        <v>1</v>
      </c>
      <c r="W115" t="s">
        <v>10488</v>
      </c>
      <c r="X115" t="s">
        <v>3460</v>
      </c>
      <c r="Y115" t="s">
        <v>3942</v>
      </c>
      <c r="Z115" t="s">
        <v>9398</v>
      </c>
      <c r="AA115" s="61">
        <v>43306.38331099537</v>
      </c>
      <c r="AB115" t="s">
        <v>9398</v>
      </c>
      <c r="AC115" s="61">
        <v>43306.38331099537</v>
      </c>
    </row>
    <row r="116" spans="21:29" x14ac:dyDescent="0.35">
      <c r="U116" s="32" t="str">
        <f t="shared" si="11"/>
        <v>JBT-145D10</v>
      </c>
      <c r="V116" s="32" t="b">
        <f t="shared" si="12"/>
        <v>1</v>
      </c>
      <c r="W116" t="s">
        <v>10488</v>
      </c>
      <c r="X116" t="s">
        <v>3466</v>
      </c>
      <c r="Y116" t="s">
        <v>3943</v>
      </c>
      <c r="Z116" t="s">
        <v>9398</v>
      </c>
      <c r="AA116" s="61">
        <v>43306.383311076388</v>
      </c>
      <c r="AB116" t="s">
        <v>9398</v>
      </c>
      <c r="AC116" s="61">
        <v>43306.383311076388</v>
      </c>
    </row>
    <row r="117" spans="21:29" x14ac:dyDescent="0.35">
      <c r="U117" s="32" t="str">
        <f t="shared" si="11"/>
        <v>JBT-145D15</v>
      </c>
      <c r="V117" s="32" t="b">
        <f t="shared" si="12"/>
        <v>1</v>
      </c>
      <c r="W117" t="s">
        <v>10488</v>
      </c>
      <c r="X117" t="s">
        <v>3474</v>
      </c>
      <c r="Y117" t="s">
        <v>3944</v>
      </c>
      <c r="Z117" t="s">
        <v>9398</v>
      </c>
      <c r="AA117" s="61">
        <v>43306.38331114583</v>
      </c>
      <c r="AB117" t="s">
        <v>9398</v>
      </c>
      <c r="AC117" s="61">
        <v>43306.38331114583</v>
      </c>
    </row>
    <row r="118" spans="21:29" x14ac:dyDescent="0.35">
      <c r="U118" s="32" t="str">
        <f t="shared" si="11"/>
        <v>JBT-145D20</v>
      </c>
      <c r="V118" s="32" t="b">
        <f t="shared" si="12"/>
        <v>1</v>
      </c>
      <c r="W118" t="s">
        <v>10488</v>
      </c>
      <c r="X118" t="s">
        <v>3945</v>
      </c>
      <c r="Y118" t="s">
        <v>3946</v>
      </c>
      <c r="Z118" t="s">
        <v>9398</v>
      </c>
      <c r="AA118" s="61">
        <v>43306.383311226855</v>
      </c>
      <c r="AB118" t="s">
        <v>9398</v>
      </c>
      <c r="AC118" s="61">
        <v>43306.383311226855</v>
      </c>
    </row>
    <row r="119" spans="21:29" x14ac:dyDescent="0.35">
      <c r="U119" s="32" t="str">
        <f t="shared" si="11"/>
        <v>JBT-145D25</v>
      </c>
      <c r="V119" s="32" t="b">
        <f t="shared" si="12"/>
        <v>1</v>
      </c>
      <c r="W119" t="s">
        <v>10488</v>
      </c>
      <c r="X119" t="s">
        <v>3947</v>
      </c>
      <c r="Y119" t="s">
        <v>3948</v>
      </c>
      <c r="Z119" t="s">
        <v>9398</v>
      </c>
      <c r="AA119" s="61">
        <v>43306.383311261576</v>
      </c>
      <c r="AB119" t="s">
        <v>9398</v>
      </c>
      <c r="AC119" s="61">
        <v>43306.383311261576</v>
      </c>
    </row>
    <row r="120" spans="21:29" x14ac:dyDescent="0.35">
      <c r="U120" s="32" t="str">
        <f t="shared" si="11"/>
        <v>JBT-145D30</v>
      </c>
      <c r="V120" s="32" t="b">
        <f t="shared" si="12"/>
        <v>1</v>
      </c>
      <c r="W120" t="s">
        <v>10488</v>
      </c>
      <c r="X120" t="s">
        <v>3949</v>
      </c>
      <c r="Y120" t="s">
        <v>3950</v>
      </c>
      <c r="Z120" t="s">
        <v>9398</v>
      </c>
      <c r="AA120" s="61">
        <v>43306.383311342594</v>
      </c>
      <c r="AB120" t="s">
        <v>9398</v>
      </c>
      <c r="AC120" s="61">
        <v>43306.383311342594</v>
      </c>
    </row>
    <row r="121" spans="21:29" x14ac:dyDescent="0.35">
      <c r="U121" s="32" t="str">
        <f t="shared" si="11"/>
        <v>JBT-145ITM</v>
      </c>
      <c r="V121" s="32" t="b">
        <f t="shared" si="12"/>
        <v>1</v>
      </c>
      <c r="W121" t="s">
        <v>10488</v>
      </c>
      <c r="X121" t="s">
        <v>3951</v>
      </c>
      <c r="Y121" t="s">
        <v>3952</v>
      </c>
      <c r="Z121" t="s">
        <v>9398</v>
      </c>
      <c r="AA121" s="61">
        <v>42810.502816550928</v>
      </c>
      <c r="AB121" t="s">
        <v>9398</v>
      </c>
      <c r="AC121" s="61">
        <v>42810.502816550928</v>
      </c>
    </row>
    <row r="122" spans="21:29" x14ac:dyDescent="0.35">
      <c r="U122" s="32" t="str">
        <f t="shared" si="11"/>
        <v>JBT-145L02</v>
      </c>
      <c r="V122" s="32" t="b">
        <f t="shared" si="12"/>
        <v>1</v>
      </c>
      <c r="W122" t="s">
        <v>10488</v>
      </c>
      <c r="X122" t="s">
        <v>3953</v>
      </c>
      <c r="Y122" t="s">
        <v>3954</v>
      </c>
      <c r="Z122" t="s">
        <v>9398</v>
      </c>
      <c r="AA122" s="61">
        <v>43306.383311423611</v>
      </c>
      <c r="AB122" t="s">
        <v>9398</v>
      </c>
      <c r="AC122" s="61">
        <v>43306.383311423611</v>
      </c>
    </row>
    <row r="123" spans="21:29" x14ac:dyDescent="0.35">
      <c r="U123" s="32" t="str">
        <f t="shared" si="11"/>
        <v>JBT-145L05</v>
      </c>
      <c r="V123" s="32" t="b">
        <f t="shared" si="12"/>
        <v>1</v>
      </c>
      <c r="W123" t="s">
        <v>10488</v>
      </c>
      <c r="X123" t="s">
        <v>3955</v>
      </c>
      <c r="Y123" t="s">
        <v>3956</v>
      </c>
      <c r="Z123" t="s">
        <v>9398</v>
      </c>
      <c r="AA123" s="61">
        <v>43306.383311493053</v>
      </c>
      <c r="AB123" t="s">
        <v>9398</v>
      </c>
      <c r="AC123" s="61">
        <v>43306.383311493053</v>
      </c>
    </row>
    <row r="124" spans="21:29" x14ac:dyDescent="0.35">
      <c r="U124" s="32" t="str">
        <f t="shared" si="11"/>
        <v>JBT-145TP1</v>
      </c>
      <c r="V124" s="32" t="b">
        <f t="shared" si="12"/>
        <v>1</v>
      </c>
      <c r="W124" t="s">
        <v>10488</v>
      </c>
      <c r="X124" t="s">
        <v>3957</v>
      </c>
      <c r="Y124" t="s">
        <v>3958</v>
      </c>
      <c r="Z124" t="s">
        <v>9398</v>
      </c>
      <c r="AA124" s="61">
        <v>42810.502815243053</v>
      </c>
      <c r="AB124" t="s">
        <v>9398</v>
      </c>
      <c r="AC124" s="61">
        <v>42810.502815243053</v>
      </c>
    </row>
    <row r="125" spans="21:29" x14ac:dyDescent="0.35">
      <c r="U125" s="32" t="str">
        <f t="shared" si="11"/>
        <v>JBT-145TP2</v>
      </c>
      <c r="V125" s="32" t="b">
        <f t="shared" si="12"/>
        <v>1</v>
      </c>
      <c r="W125" t="s">
        <v>10488</v>
      </c>
      <c r="X125" t="s">
        <v>3959</v>
      </c>
      <c r="Y125" t="s">
        <v>3960</v>
      </c>
      <c r="Z125" t="s">
        <v>9398</v>
      </c>
      <c r="AA125" s="61">
        <v>42810.502816319444</v>
      </c>
      <c r="AB125" t="s">
        <v>9398</v>
      </c>
      <c r="AC125" s="61">
        <v>42810.502816319444</v>
      </c>
    </row>
    <row r="126" spans="21:29" x14ac:dyDescent="0.35">
      <c r="U126" s="32" t="str">
        <f t="shared" si="11"/>
        <v>JBT-450C05</v>
      </c>
      <c r="V126" s="32" t="b">
        <f t="shared" si="12"/>
        <v>1</v>
      </c>
      <c r="W126" t="s">
        <v>10489</v>
      </c>
      <c r="X126" t="s">
        <v>11300</v>
      </c>
      <c r="Y126" t="s">
        <v>11301</v>
      </c>
      <c r="Z126" t="s">
        <v>9398</v>
      </c>
      <c r="AA126" s="61">
        <v>43306.383812766202</v>
      </c>
      <c r="AB126" t="s">
        <v>9398</v>
      </c>
      <c r="AC126" s="61">
        <v>43306.383812766202</v>
      </c>
    </row>
    <row r="127" spans="21:29" x14ac:dyDescent="0.35">
      <c r="U127" s="32" t="str">
        <f t="shared" si="11"/>
        <v>JBT-450C06</v>
      </c>
      <c r="V127" s="32" t="b">
        <f t="shared" si="12"/>
        <v>1</v>
      </c>
      <c r="W127" t="s">
        <v>10489</v>
      </c>
      <c r="X127" t="s">
        <v>3931</v>
      </c>
      <c r="Y127" t="s">
        <v>3932</v>
      </c>
      <c r="Z127" t="s">
        <v>9398</v>
      </c>
      <c r="AA127" s="61">
        <v>43306.383810266205</v>
      </c>
      <c r="AB127" t="s">
        <v>9398</v>
      </c>
      <c r="AC127" s="61">
        <v>43306.383810266205</v>
      </c>
    </row>
    <row r="128" spans="21:29" x14ac:dyDescent="0.35">
      <c r="U128" s="32" t="str">
        <f t="shared" si="11"/>
        <v>JBT-450C10</v>
      </c>
      <c r="V128" s="32" t="b">
        <f t="shared" si="12"/>
        <v>1</v>
      </c>
      <c r="W128" t="s">
        <v>10489</v>
      </c>
      <c r="X128" t="s">
        <v>8852</v>
      </c>
      <c r="Y128" t="s">
        <v>11302</v>
      </c>
      <c r="Z128" t="s">
        <v>9398</v>
      </c>
      <c r="AA128" s="61">
        <v>43306.383812997687</v>
      </c>
      <c r="AB128" t="s">
        <v>9398</v>
      </c>
      <c r="AC128" s="61">
        <v>43306.383812997687</v>
      </c>
    </row>
    <row r="129" spans="21:29" x14ac:dyDescent="0.35">
      <c r="U129" s="32" t="str">
        <f t="shared" si="11"/>
        <v>JBT-450C15</v>
      </c>
      <c r="V129" s="32" t="b">
        <f t="shared" si="12"/>
        <v>1</v>
      </c>
      <c r="W129" t="s">
        <v>10489</v>
      </c>
      <c r="X129" t="s">
        <v>3934</v>
      </c>
      <c r="Y129" t="s">
        <v>3935</v>
      </c>
      <c r="Z129" t="s">
        <v>9398</v>
      </c>
      <c r="AA129" s="61">
        <v>43306.383810451392</v>
      </c>
      <c r="AB129" t="s">
        <v>9398</v>
      </c>
      <c r="AC129" s="61">
        <v>43306.383810451392</v>
      </c>
    </row>
    <row r="130" spans="21:29" x14ac:dyDescent="0.35">
      <c r="U130" s="32" t="str">
        <f t="shared" si="11"/>
        <v>JBT-450C20</v>
      </c>
      <c r="V130" s="32" t="b">
        <f t="shared" si="12"/>
        <v>1</v>
      </c>
      <c r="W130" t="s">
        <v>10489</v>
      </c>
      <c r="X130" t="s">
        <v>3936</v>
      </c>
      <c r="Y130" t="s">
        <v>3937</v>
      </c>
      <c r="Z130" t="s">
        <v>9398</v>
      </c>
      <c r="AA130" s="61">
        <v>43306.38381053241</v>
      </c>
      <c r="AB130" t="s">
        <v>9398</v>
      </c>
      <c r="AC130" s="61">
        <v>43306.38381053241</v>
      </c>
    </row>
    <row r="131" spans="21:29" x14ac:dyDescent="0.35">
      <c r="U131" s="32" t="str">
        <f t="shared" si="11"/>
        <v>JBT-450D02</v>
      </c>
      <c r="V131" s="32" t="b">
        <f t="shared" si="12"/>
        <v>1</v>
      </c>
      <c r="W131" t="s">
        <v>10489</v>
      </c>
      <c r="X131" t="s">
        <v>3450</v>
      </c>
      <c r="Y131" t="s">
        <v>3938</v>
      </c>
      <c r="Z131" t="s">
        <v>9398</v>
      </c>
      <c r="AA131" s="61">
        <v>43306.383810648149</v>
      </c>
      <c r="AB131" t="s">
        <v>9398</v>
      </c>
      <c r="AC131" s="61">
        <v>43306.383810648149</v>
      </c>
    </row>
    <row r="132" spans="21:29" x14ac:dyDescent="0.35">
      <c r="U132" s="32" t="str">
        <f t="shared" ref="U132:U195" si="13">W132&amp;X132</f>
        <v>JBT-450D03</v>
      </c>
      <c r="V132" s="32" t="b">
        <f t="shared" ref="V132:V195" si="14">VLOOKUP(X132,Q:R,2,0)=Y132</f>
        <v>1</v>
      </c>
      <c r="W132" t="s">
        <v>10489</v>
      </c>
      <c r="X132" t="s">
        <v>3452</v>
      </c>
      <c r="Y132" t="s">
        <v>3939</v>
      </c>
      <c r="Z132" t="s">
        <v>9398</v>
      </c>
      <c r="AA132" s="61">
        <v>43306.383810729167</v>
      </c>
      <c r="AB132" t="s">
        <v>9398</v>
      </c>
      <c r="AC132" s="61">
        <v>43306.383810729167</v>
      </c>
    </row>
    <row r="133" spans="21:29" x14ac:dyDescent="0.35">
      <c r="U133" s="32" t="str">
        <f t="shared" si="13"/>
        <v>JBT-450D05</v>
      </c>
      <c r="V133" s="32" t="b">
        <f t="shared" si="14"/>
        <v>1</v>
      </c>
      <c r="W133" t="s">
        <v>10489</v>
      </c>
      <c r="X133" t="s">
        <v>3456</v>
      </c>
      <c r="Y133" t="s">
        <v>3940</v>
      </c>
      <c r="Z133" t="s">
        <v>9398</v>
      </c>
      <c r="AA133" s="61">
        <v>43306.383810798608</v>
      </c>
      <c r="AB133" t="s">
        <v>9398</v>
      </c>
      <c r="AC133" s="61">
        <v>43306.383810798608</v>
      </c>
    </row>
    <row r="134" spans="21:29" x14ac:dyDescent="0.35">
      <c r="U134" s="32" t="str">
        <f t="shared" si="13"/>
        <v>JBT-450D06</v>
      </c>
      <c r="V134" s="32" t="b">
        <f t="shared" si="14"/>
        <v>1</v>
      </c>
      <c r="W134" t="s">
        <v>10489</v>
      </c>
      <c r="X134" t="s">
        <v>3458</v>
      </c>
      <c r="Y134" t="s">
        <v>3941</v>
      </c>
      <c r="Z134" t="s">
        <v>9398</v>
      </c>
      <c r="AA134" s="61">
        <v>43306.383810914354</v>
      </c>
      <c r="AB134" t="s">
        <v>9398</v>
      </c>
      <c r="AC134" s="61">
        <v>43306.383810914354</v>
      </c>
    </row>
    <row r="135" spans="21:29" x14ac:dyDescent="0.35">
      <c r="U135" s="32" t="str">
        <f t="shared" si="13"/>
        <v>JBT-450D07</v>
      </c>
      <c r="V135" s="32" t="b">
        <f t="shared" si="14"/>
        <v>1</v>
      </c>
      <c r="W135" t="s">
        <v>10489</v>
      </c>
      <c r="X135" t="s">
        <v>3460</v>
      </c>
      <c r="Y135" t="s">
        <v>3942</v>
      </c>
      <c r="Z135" t="s">
        <v>9398</v>
      </c>
      <c r="AA135" s="61">
        <v>43306.383810995372</v>
      </c>
      <c r="AB135" t="s">
        <v>9398</v>
      </c>
      <c r="AC135" s="61">
        <v>43306.383810995372</v>
      </c>
    </row>
    <row r="136" spans="21:29" x14ac:dyDescent="0.35">
      <c r="U136" s="32" t="str">
        <f t="shared" si="13"/>
        <v>JBT-450D10</v>
      </c>
      <c r="V136" s="32" t="b">
        <f t="shared" si="14"/>
        <v>1</v>
      </c>
      <c r="W136" t="s">
        <v>10489</v>
      </c>
      <c r="X136" t="s">
        <v>3466</v>
      </c>
      <c r="Y136" t="s">
        <v>3943</v>
      </c>
      <c r="Z136" t="s">
        <v>9398</v>
      </c>
      <c r="AA136" s="61">
        <v>43306.383811111111</v>
      </c>
      <c r="AB136" t="s">
        <v>9398</v>
      </c>
      <c r="AC136" s="61">
        <v>43306.383811111111</v>
      </c>
    </row>
    <row r="137" spans="21:29" x14ac:dyDescent="0.35">
      <c r="U137" s="32" t="str">
        <f t="shared" si="13"/>
        <v>JBT-450D15</v>
      </c>
      <c r="V137" s="32" t="b">
        <f t="shared" si="14"/>
        <v>1</v>
      </c>
      <c r="W137" t="s">
        <v>10489</v>
      </c>
      <c r="X137" t="s">
        <v>3474</v>
      </c>
      <c r="Y137" t="s">
        <v>3944</v>
      </c>
      <c r="Z137" t="s">
        <v>9398</v>
      </c>
      <c r="AA137" s="61">
        <v>43306.38381122685</v>
      </c>
      <c r="AB137" t="s">
        <v>9398</v>
      </c>
      <c r="AC137" s="61">
        <v>43306.38381122685</v>
      </c>
    </row>
    <row r="138" spans="21:29" x14ac:dyDescent="0.35">
      <c r="U138" s="32" t="str">
        <f t="shared" si="13"/>
        <v>JBT-450D20</v>
      </c>
      <c r="V138" s="32" t="b">
        <f t="shared" si="14"/>
        <v>1</v>
      </c>
      <c r="W138" t="s">
        <v>10489</v>
      </c>
      <c r="X138" t="s">
        <v>3945</v>
      </c>
      <c r="Y138" t="s">
        <v>3946</v>
      </c>
      <c r="Z138" t="s">
        <v>9398</v>
      </c>
      <c r="AA138" s="61">
        <v>43306.383811493055</v>
      </c>
      <c r="AB138" t="s">
        <v>9398</v>
      </c>
      <c r="AC138" s="61">
        <v>43306.383811493055</v>
      </c>
    </row>
    <row r="139" spans="21:29" x14ac:dyDescent="0.35">
      <c r="U139" s="32" t="str">
        <f t="shared" si="13"/>
        <v>JBT-450D25</v>
      </c>
      <c r="V139" s="32" t="b">
        <f t="shared" si="14"/>
        <v>1</v>
      </c>
      <c r="W139" t="s">
        <v>10489</v>
      </c>
      <c r="X139" t="s">
        <v>3947</v>
      </c>
      <c r="Y139" t="s">
        <v>3948</v>
      </c>
      <c r="Z139" t="s">
        <v>9398</v>
      </c>
      <c r="AA139" s="61">
        <v>43306.383811805557</v>
      </c>
      <c r="AB139" t="s">
        <v>9398</v>
      </c>
      <c r="AC139" s="61">
        <v>43306.383811805557</v>
      </c>
    </row>
    <row r="140" spans="21:29" x14ac:dyDescent="0.35">
      <c r="U140" s="32" t="str">
        <f t="shared" si="13"/>
        <v>JBT-450D30</v>
      </c>
      <c r="V140" s="32" t="b">
        <f t="shared" si="14"/>
        <v>1</v>
      </c>
      <c r="W140" t="s">
        <v>10489</v>
      </c>
      <c r="X140" t="s">
        <v>3949</v>
      </c>
      <c r="Y140" t="s">
        <v>3950</v>
      </c>
      <c r="Z140" t="s">
        <v>9398</v>
      </c>
      <c r="AA140" s="61">
        <v>43306.383812037035</v>
      </c>
      <c r="AB140" t="s">
        <v>9398</v>
      </c>
      <c r="AC140" s="61">
        <v>43306.383812037035</v>
      </c>
    </row>
    <row r="141" spans="21:29" x14ac:dyDescent="0.35">
      <c r="U141" s="32" t="str">
        <f t="shared" si="13"/>
        <v>JBT-450ITM</v>
      </c>
      <c r="V141" s="32" t="b">
        <f t="shared" si="14"/>
        <v>1</v>
      </c>
      <c r="W141" t="s">
        <v>10489</v>
      </c>
      <c r="X141" t="s">
        <v>3951</v>
      </c>
      <c r="Y141" t="s">
        <v>3952</v>
      </c>
      <c r="Z141" t="s">
        <v>9398</v>
      </c>
      <c r="AA141" s="61">
        <v>42810.502816550928</v>
      </c>
      <c r="AB141" t="s">
        <v>9398</v>
      </c>
      <c r="AC141" s="61">
        <v>42810.502816550928</v>
      </c>
    </row>
    <row r="142" spans="21:29" x14ac:dyDescent="0.35">
      <c r="U142" s="32" t="str">
        <f t="shared" si="13"/>
        <v>JBT-450L02</v>
      </c>
      <c r="V142" s="32" t="b">
        <f t="shared" si="14"/>
        <v>1</v>
      </c>
      <c r="W142" t="s">
        <v>10489</v>
      </c>
      <c r="X142" t="s">
        <v>3953</v>
      </c>
      <c r="Y142" t="s">
        <v>3954</v>
      </c>
      <c r="Z142" t="s">
        <v>9398</v>
      </c>
      <c r="AA142" s="61">
        <v>43306.383812268519</v>
      </c>
      <c r="AB142" t="s">
        <v>9398</v>
      </c>
      <c r="AC142" s="61">
        <v>43306.383812268519</v>
      </c>
    </row>
    <row r="143" spans="21:29" x14ac:dyDescent="0.35">
      <c r="U143" s="32" t="str">
        <f t="shared" si="13"/>
        <v>JBT-450L05</v>
      </c>
      <c r="V143" s="32" t="b">
        <f t="shared" si="14"/>
        <v>1</v>
      </c>
      <c r="W143" t="s">
        <v>10489</v>
      </c>
      <c r="X143" t="s">
        <v>3955</v>
      </c>
      <c r="Y143" t="s">
        <v>3956</v>
      </c>
      <c r="Z143" t="s">
        <v>9398</v>
      </c>
      <c r="AA143" s="61">
        <v>43306.383812534725</v>
      </c>
      <c r="AB143" t="s">
        <v>9398</v>
      </c>
      <c r="AC143" s="61">
        <v>43306.383812534725</v>
      </c>
    </row>
    <row r="144" spans="21:29" x14ac:dyDescent="0.35">
      <c r="U144" s="32" t="str">
        <f t="shared" si="13"/>
        <v>JBT-450TP1</v>
      </c>
      <c r="V144" s="32" t="b">
        <f t="shared" si="14"/>
        <v>1</v>
      </c>
      <c r="W144" t="s">
        <v>10489</v>
      </c>
      <c r="X144" t="s">
        <v>3957</v>
      </c>
      <c r="Y144" t="s">
        <v>3958</v>
      </c>
      <c r="Z144" t="s">
        <v>9398</v>
      </c>
      <c r="AA144" s="61">
        <v>42810.502815243053</v>
      </c>
      <c r="AB144" t="s">
        <v>9398</v>
      </c>
      <c r="AC144" s="61">
        <v>42810.502815243053</v>
      </c>
    </row>
    <row r="145" spans="21:29" x14ac:dyDescent="0.35">
      <c r="U145" s="32" t="str">
        <f t="shared" si="13"/>
        <v>JBT-450TP2</v>
      </c>
      <c r="V145" s="32" t="b">
        <f t="shared" si="14"/>
        <v>1</v>
      </c>
      <c r="W145" t="s">
        <v>10489</v>
      </c>
      <c r="X145" t="s">
        <v>3959</v>
      </c>
      <c r="Y145" t="s">
        <v>3960</v>
      </c>
      <c r="Z145" t="s">
        <v>9398</v>
      </c>
      <c r="AA145" s="61">
        <v>42810.502816319444</v>
      </c>
      <c r="AB145" t="s">
        <v>9398</v>
      </c>
      <c r="AC145" s="61">
        <v>42810.502816319444</v>
      </c>
    </row>
    <row r="146" spans="21:29" x14ac:dyDescent="0.35">
      <c r="U146" s="32" t="str">
        <f t="shared" si="13"/>
        <v>JBT-451C05</v>
      </c>
      <c r="V146" s="32" t="b">
        <f t="shared" si="14"/>
        <v>1</v>
      </c>
      <c r="W146" t="s">
        <v>10490</v>
      </c>
      <c r="X146" t="s">
        <v>11300</v>
      </c>
      <c r="Y146" t="s">
        <v>11301</v>
      </c>
      <c r="Z146" t="s">
        <v>9398</v>
      </c>
      <c r="AA146" s="61">
        <v>43306.384279479164</v>
      </c>
      <c r="AB146" t="s">
        <v>9398</v>
      </c>
      <c r="AC146" s="61">
        <v>43306.384279479164</v>
      </c>
    </row>
    <row r="147" spans="21:29" x14ac:dyDescent="0.35">
      <c r="U147" s="32" t="str">
        <f t="shared" si="13"/>
        <v>JBT-451C06</v>
      </c>
      <c r="V147" s="32" t="b">
        <f t="shared" si="14"/>
        <v>1</v>
      </c>
      <c r="W147" t="s">
        <v>10490</v>
      </c>
      <c r="X147" t="s">
        <v>3931</v>
      </c>
      <c r="Y147" t="s">
        <v>3932</v>
      </c>
      <c r="Z147" t="s">
        <v>9398</v>
      </c>
      <c r="AA147" s="61">
        <v>43306.384278240737</v>
      </c>
      <c r="AB147" t="s">
        <v>9398</v>
      </c>
      <c r="AC147" s="61">
        <v>43306.384278240737</v>
      </c>
    </row>
    <row r="148" spans="21:29" x14ac:dyDescent="0.35">
      <c r="U148" s="32" t="str">
        <f t="shared" si="13"/>
        <v>JBT-451C10</v>
      </c>
      <c r="V148" s="32" t="b">
        <f t="shared" si="14"/>
        <v>1</v>
      </c>
      <c r="W148" t="s">
        <v>10490</v>
      </c>
      <c r="X148" t="s">
        <v>8852</v>
      </c>
      <c r="Y148" t="s">
        <v>11302</v>
      </c>
      <c r="Z148" t="s">
        <v>9398</v>
      </c>
      <c r="AA148" s="61">
        <v>43306.384279548613</v>
      </c>
      <c r="AB148" t="s">
        <v>9398</v>
      </c>
      <c r="AC148" s="61">
        <v>43306.384279548613</v>
      </c>
    </row>
    <row r="149" spans="21:29" x14ac:dyDescent="0.35">
      <c r="U149" s="32" t="str">
        <f t="shared" si="13"/>
        <v>JBT-451C15</v>
      </c>
      <c r="V149" s="32" t="b">
        <f t="shared" si="14"/>
        <v>1</v>
      </c>
      <c r="W149" t="s">
        <v>10490</v>
      </c>
      <c r="X149" t="s">
        <v>3934</v>
      </c>
      <c r="Y149" t="s">
        <v>3935</v>
      </c>
      <c r="Z149" t="s">
        <v>9398</v>
      </c>
      <c r="AA149" s="61">
        <v>43306.384278391204</v>
      </c>
      <c r="AB149" t="s">
        <v>9398</v>
      </c>
      <c r="AC149" s="61">
        <v>43306.384278391204</v>
      </c>
    </row>
    <row r="150" spans="21:29" x14ac:dyDescent="0.35">
      <c r="U150" s="32" t="str">
        <f t="shared" si="13"/>
        <v>JBT-451C20</v>
      </c>
      <c r="V150" s="32" t="b">
        <f t="shared" si="14"/>
        <v>1</v>
      </c>
      <c r="W150" t="s">
        <v>10490</v>
      </c>
      <c r="X150" t="s">
        <v>3936</v>
      </c>
      <c r="Y150" t="s">
        <v>3937</v>
      </c>
      <c r="Z150" t="s">
        <v>9398</v>
      </c>
      <c r="AA150" s="61">
        <v>43306.384278506943</v>
      </c>
      <c r="AB150" t="s">
        <v>9398</v>
      </c>
      <c r="AC150" s="61">
        <v>43306.384278506943</v>
      </c>
    </row>
    <row r="151" spans="21:29" x14ac:dyDescent="0.35">
      <c r="U151" s="32" t="str">
        <f t="shared" si="13"/>
        <v>JBT-451D02</v>
      </c>
      <c r="V151" s="32" t="b">
        <f t="shared" si="14"/>
        <v>1</v>
      </c>
      <c r="W151" t="s">
        <v>10490</v>
      </c>
      <c r="X151" t="s">
        <v>3450</v>
      </c>
      <c r="Y151" t="s">
        <v>3938</v>
      </c>
      <c r="Z151" t="s">
        <v>9398</v>
      </c>
      <c r="AA151" s="61">
        <v>43306.384278587961</v>
      </c>
      <c r="AB151" t="s">
        <v>9398</v>
      </c>
      <c r="AC151" s="61">
        <v>43306.384278587961</v>
      </c>
    </row>
    <row r="152" spans="21:29" x14ac:dyDescent="0.35">
      <c r="U152" s="32" t="str">
        <f t="shared" si="13"/>
        <v>JBT-451D03</v>
      </c>
      <c r="V152" s="32" t="b">
        <f t="shared" si="14"/>
        <v>1</v>
      </c>
      <c r="W152" t="s">
        <v>10490</v>
      </c>
      <c r="X152" t="s">
        <v>3452</v>
      </c>
      <c r="Y152" t="s">
        <v>3939</v>
      </c>
      <c r="Z152" t="s">
        <v>9398</v>
      </c>
      <c r="AA152" s="61">
        <v>43306.384278668978</v>
      </c>
      <c r="AB152" t="s">
        <v>9398</v>
      </c>
      <c r="AC152" s="61">
        <v>43306.384278668978</v>
      </c>
    </row>
    <row r="153" spans="21:29" x14ac:dyDescent="0.35">
      <c r="U153" s="32" t="str">
        <f t="shared" si="13"/>
        <v>JBT-451D05</v>
      </c>
      <c r="V153" s="32" t="b">
        <f t="shared" si="14"/>
        <v>1</v>
      </c>
      <c r="W153" t="s">
        <v>10490</v>
      </c>
      <c r="X153" t="s">
        <v>3456</v>
      </c>
      <c r="Y153" t="s">
        <v>3940</v>
      </c>
      <c r="Z153" t="s">
        <v>9398</v>
      </c>
      <c r="AA153" s="61">
        <v>43306.384278738427</v>
      </c>
      <c r="AB153" t="s">
        <v>9398</v>
      </c>
      <c r="AC153" s="61">
        <v>43306.384278738427</v>
      </c>
    </row>
    <row r="154" spans="21:29" x14ac:dyDescent="0.35">
      <c r="U154" s="32" t="str">
        <f t="shared" si="13"/>
        <v>JBT-451D06</v>
      </c>
      <c r="V154" s="32" t="b">
        <f t="shared" si="14"/>
        <v>1</v>
      </c>
      <c r="W154" t="s">
        <v>10490</v>
      </c>
      <c r="X154" t="s">
        <v>3458</v>
      </c>
      <c r="Y154" t="s">
        <v>3941</v>
      </c>
      <c r="Z154" t="s">
        <v>9398</v>
      </c>
      <c r="AA154" s="61">
        <v>43306.384278819445</v>
      </c>
      <c r="AB154" t="s">
        <v>9398</v>
      </c>
      <c r="AC154" s="61">
        <v>43306.384278819445</v>
      </c>
    </row>
    <row r="155" spans="21:29" x14ac:dyDescent="0.35">
      <c r="U155" s="32" t="str">
        <f t="shared" si="13"/>
        <v>JBT-451D07</v>
      </c>
      <c r="V155" s="32" t="b">
        <f t="shared" si="14"/>
        <v>1</v>
      </c>
      <c r="W155" t="s">
        <v>10490</v>
      </c>
      <c r="X155" t="s">
        <v>3460</v>
      </c>
      <c r="Y155" t="s">
        <v>3942</v>
      </c>
      <c r="Z155" t="s">
        <v>9398</v>
      </c>
      <c r="AA155" s="61">
        <v>43306.384278900463</v>
      </c>
      <c r="AB155" t="s">
        <v>9398</v>
      </c>
      <c r="AC155" s="61">
        <v>43306.384278900463</v>
      </c>
    </row>
    <row r="156" spans="21:29" x14ac:dyDescent="0.35">
      <c r="U156" s="32" t="str">
        <f t="shared" si="13"/>
        <v>JBT-451D10</v>
      </c>
      <c r="V156" s="32" t="b">
        <f t="shared" si="14"/>
        <v>1</v>
      </c>
      <c r="W156" t="s">
        <v>10490</v>
      </c>
      <c r="X156" t="s">
        <v>3466</v>
      </c>
      <c r="Y156" t="s">
        <v>3943</v>
      </c>
      <c r="Z156" t="s">
        <v>9398</v>
      </c>
      <c r="AA156" s="61">
        <v>43306.384278935184</v>
      </c>
      <c r="AB156" t="s">
        <v>9398</v>
      </c>
      <c r="AC156" s="61">
        <v>43306.384278935184</v>
      </c>
    </row>
    <row r="157" spans="21:29" x14ac:dyDescent="0.35">
      <c r="U157" s="32" t="str">
        <f t="shared" si="13"/>
        <v>JBT-451D15</v>
      </c>
      <c r="V157" s="32" t="b">
        <f t="shared" si="14"/>
        <v>1</v>
      </c>
      <c r="W157" t="s">
        <v>10490</v>
      </c>
      <c r="X157" t="s">
        <v>3474</v>
      </c>
      <c r="Y157" t="s">
        <v>3944</v>
      </c>
      <c r="Z157" t="s">
        <v>9398</v>
      </c>
      <c r="AA157" s="61">
        <v>43306.384279016202</v>
      </c>
      <c r="AB157" t="s">
        <v>9398</v>
      </c>
      <c r="AC157" s="61">
        <v>43306.384279016202</v>
      </c>
    </row>
    <row r="158" spans="21:29" x14ac:dyDescent="0.35">
      <c r="U158" s="32" t="str">
        <f t="shared" si="13"/>
        <v>JBT-451D20</v>
      </c>
      <c r="V158" s="32" t="b">
        <f t="shared" si="14"/>
        <v>1</v>
      </c>
      <c r="W158" t="s">
        <v>10490</v>
      </c>
      <c r="X158" t="s">
        <v>3945</v>
      </c>
      <c r="Y158" t="s">
        <v>3946</v>
      </c>
      <c r="Z158" t="s">
        <v>9398</v>
      </c>
      <c r="AA158" s="61">
        <v>43306.384279085651</v>
      </c>
      <c r="AB158" t="s">
        <v>9398</v>
      </c>
      <c r="AC158" s="61">
        <v>43306.384279085651</v>
      </c>
    </row>
    <row r="159" spans="21:29" x14ac:dyDescent="0.35">
      <c r="U159" s="32" t="str">
        <f t="shared" si="13"/>
        <v>JBT-451D25</v>
      </c>
      <c r="V159" s="32" t="b">
        <f t="shared" si="14"/>
        <v>1</v>
      </c>
      <c r="W159" t="s">
        <v>10490</v>
      </c>
      <c r="X159" t="s">
        <v>3947</v>
      </c>
      <c r="Y159" t="s">
        <v>3948</v>
      </c>
      <c r="Z159" t="s">
        <v>9398</v>
      </c>
      <c r="AA159" s="61">
        <v>43306.384279166668</v>
      </c>
      <c r="AB159" t="s">
        <v>9398</v>
      </c>
      <c r="AC159" s="61">
        <v>43306.384279166668</v>
      </c>
    </row>
    <row r="160" spans="21:29" x14ac:dyDescent="0.35">
      <c r="U160" s="32" t="str">
        <f t="shared" si="13"/>
        <v>JBT-451D30</v>
      </c>
      <c r="V160" s="32" t="b">
        <f t="shared" si="14"/>
        <v>1</v>
      </c>
      <c r="W160" t="s">
        <v>10490</v>
      </c>
      <c r="X160" t="s">
        <v>3949</v>
      </c>
      <c r="Y160" t="s">
        <v>3950</v>
      </c>
      <c r="Z160" t="s">
        <v>9398</v>
      </c>
      <c r="AA160" s="61">
        <v>43306.384279247686</v>
      </c>
      <c r="AB160" t="s">
        <v>9398</v>
      </c>
      <c r="AC160" s="61">
        <v>43306.384279247686</v>
      </c>
    </row>
    <row r="161" spans="21:29" x14ac:dyDescent="0.35">
      <c r="U161" s="32" t="str">
        <f t="shared" si="13"/>
        <v>JBT-451ITM</v>
      </c>
      <c r="V161" s="32" t="b">
        <f t="shared" si="14"/>
        <v>1</v>
      </c>
      <c r="W161" t="s">
        <v>10490</v>
      </c>
      <c r="X161" t="s">
        <v>3951</v>
      </c>
      <c r="Y161" t="s">
        <v>3952</v>
      </c>
      <c r="Z161" t="s">
        <v>9398</v>
      </c>
      <c r="AA161" s="61">
        <v>42810.502816550928</v>
      </c>
      <c r="AB161" t="s">
        <v>9398</v>
      </c>
      <c r="AC161" s="61">
        <v>42810.502816550928</v>
      </c>
    </row>
    <row r="162" spans="21:29" x14ac:dyDescent="0.35">
      <c r="U162" s="32" t="str">
        <f t="shared" si="13"/>
        <v>JBT-451L02</v>
      </c>
      <c r="V162" s="32" t="b">
        <f t="shared" si="14"/>
        <v>1</v>
      </c>
      <c r="W162" t="s">
        <v>10490</v>
      </c>
      <c r="X162" t="s">
        <v>3953</v>
      </c>
      <c r="Y162" t="s">
        <v>3954</v>
      </c>
      <c r="Z162" t="s">
        <v>9398</v>
      </c>
      <c r="AA162" s="61">
        <v>43306.384279317128</v>
      </c>
      <c r="AB162" t="s">
        <v>9398</v>
      </c>
      <c r="AC162" s="61">
        <v>43306.384279317128</v>
      </c>
    </row>
    <row r="163" spans="21:29" x14ac:dyDescent="0.35">
      <c r="U163" s="32" t="str">
        <f t="shared" si="13"/>
        <v>JBT-451L05</v>
      </c>
      <c r="V163" s="32" t="b">
        <f t="shared" si="14"/>
        <v>1</v>
      </c>
      <c r="W163" t="s">
        <v>10490</v>
      </c>
      <c r="X163" t="s">
        <v>3955</v>
      </c>
      <c r="Y163" t="s">
        <v>3956</v>
      </c>
      <c r="Z163" t="s">
        <v>9398</v>
      </c>
      <c r="AA163" s="61">
        <v>43306.384279398146</v>
      </c>
      <c r="AB163" t="s">
        <v>9398</v>
      </c>
      <c r="AC163" s="61">
        <v>43306.384279398146</v>
      </c>
    </row>
    <row r="164" spans="21:29" x14ac:dyDescent="0.35">
      <c r="U164" s="32" t="str">
        <f t="shared" si="13"/>
        <v>JBT-451TP1</v>
      </c>
      <c r="V164" s="32" t="b">
        <f t="shared" si="14"/>
        <v>1</v>
      </c>
      <c r="W164" t="s">
        <v>10490</v>
      </c>
      <c r="X164" t="s">
        <v>3957</v>
      </c>
      <c r="Y164" t="s">
        <v>3958</v>
      </c>
      <c r="Z164" t="s">
        <v>9398</v>
      </c>
      <c r="AA164" s="61">
        <v>42810.502815243053</v>
      </c>
      <c r="AB164" t="s">
        <v>9398</v>
      </c>
      <c r="AC164" s="61">
        <v>42810.502815243053</v>
      </c>
    </row>
    <row r="165" spans="21:29" x14ac:dyDescent="0.35">
      <c r="U165" s="32" t="str">
        <f t="shared" si="13"/>
        <v>JBT-451TP2</v>
      </c>
      <c r="V165" s="32" t="b">
        <f t="shared" si="14"/>
        <v>1</v>
      </c>
      <c r="W165" t="s">
        <v>10490</v>
      </c>
      <c r="X165" t="s">
        <v>3959</v>
      </c>
      <c r="Y165" t="s">
        <v>3960</v>
      </c>
      <c r="Z165" t="s">
        <v>9398</v>
      </c>
      <c r="AA165" s="61">
        <v>42810.502816319444</v>
      </c>
      <c r="AB165" t="s">
        <v>9398</v>
      </c>
      <c r="AC165" s="61">
        <v>42810.502816319444</v>
      </c>
    </row>
    <row r="166" spans="21:29" x14ac:dyDescent="0.35">
      <c r="U166" s="32" t="str">
        <f t="shared" si="13"/>
        <v>JBT-452C05</v>
      </c>
      <c r="V166" s="32" t="b">
        <f t="shared" si="14"/>
        <v>1</v>
      </c>
      <c r="W166" t="s">
        <v>10491</v>
      </c>
      <c r="X166" t="s">
        <v>11300</v>
      </c>
      <c r="Y166" t="s">
        <v>11301</v>
      </c>
      <c r="Z166" t="s">
        <v>9398</v>
      </c>
      <c r="AA166" s="61">
        <v>43306.38467615741</v>
      </c>
      <c r="AB166" t="s">
        <v>9398</v>
      </c>
      <c r="AC166" s="61">
        <v>43306.38467615741</v>
      </c>
    </row>
    <row r="167" spans="21:29" x14ac:dyDescent="0.35">
      <c r="U167" s="32" t="str">
        <f t="shared" si="13"/>
        <v>JBT-452C06</v>
      </c>
      <c r="V167" s="32" t="b">
        <f t="shared" si="14"/>
        <v>1</v>
      </c>
      <c r="W167" t="s">
        <v>10491</v>
      </c>
      <c r="X167" t="s">
        <v>3931</v>
      </c>
      <c r="Y167" t="s">
        <v>3932</v>
      </c>
      <c r="Z167" t="s">
        <v>9398</v>
      </c>
      <c r="AA167" s="61">
        <v>43306.384674733796</v>
      </c>
      <c r="AB167" t="s">
        <v>9398</v>
      </c>
      <c r="AC167" s="61">
        <v>43306.384674733796</v>
      </c>
    </row>
    <row r="168" spans="21:29" x14ac:dyDescent="0.35">
      <c r="U168" s="32" t="str">
        <f t="shared" si="13"/>
        <v>JBT-452C10</v>
      </c>
      <c r="V168" s="32" t="b">
        <f t="shared" si="14"/>
        <v>1</v>
      </c>
      <c r="W168" t="s">
        <v>10491</v>
      </c>
      <c r="X168" t="s">
        <v>8852</v>
      </c>
      <c r="Y168" t="s">
        <v>11302</v>
      </c>
      <c r="Z168" t="s">
        <v>9398</v>
      </c>
      <c r="AA168" s="61">
        <v>43306.384676238427</v>
      </c>
      <c r="AB168" t="s">
        <v>9398</v>
      </c>
      <c r="AC168" s="61">
        <v>43306.384676238427</v>
      </c>
    </row>
    <row r="169" spans="21:29" x14ac:dyDescent="0.35">
      <c r="U169" s="32" t="str">
        <f t="shared" si="13"/>
        <v>JBT-452C15</v>
      </c>
      <c r="V169" s="32" t="b">
        <f t="shared" si="14"/>
        <v>1</v>
      </c>
      <c r="W169" t="s">
        <v>10491</v>
      </c>
      <c r="X169" t="s">
        <v>3934</v>
      </c>
      <c r="Y169" t="s">
        <v>3935</v>
      </c>
      <c r="Z169" t="s">
        <v>9398</v>
      </c>
      <c r="AA169" s="61">
        <v>43306.384674918983</v>
      </c>
      <c r="AB169" t="s">
        <v>9398</v>
      </c>
      <c r="AC169" s="61">
        <v>43306.384674918983</v>
      </c>
    </row>
    <row r="170" spans="21:29" x14ac:dyDescent="0.35">
      <c r="U170" s="32" t="str">
        <f t="shared" si="13"/>
        <v>JBT-452C20</v>
      </c>
      <c r="V170" s="32" t="b">
        <f t="shared" si="14"/>
        <v>1</v>
      </c>
      <c r="W170" t="s">
        <v>10491</v>
      </c>
      <c r="X170" t="s">
        <v>3936</v>
      </c>
      <c r="Y170" t="s">
        <v>3937</v>
      </c>
      <c r="Z170" t="s">
        <v>9398</v>
      </c>
      <c r="AA170" s="61">
        <v>43306.384675034722</v>
      </c>
      <c r="AB170" t="s">
        <v>9398</v>
      </c>
      <c r="AC170" s="61">
        <v>43306.384675034722</v>
      </c>
    </row>
    <row r="171" spans="21:29" x14ac:dyDescent="0.35">
      <c r="U171" s="32" t="str">
        <f t="shared" si="13"/>
        <v>JBT-452D02</v>
      </c>
      <c r="V171" s="32" t="b">
        <f t="shared" si="14"/>
        <v>1</v>
      </c>
      <c r="W171" t="s">
        <v>10491</v>
      </c>
      <c r="X171" t="s">
        <v>3450</v>
      </c>
      <c r="Y171" t="s">
        <v>3938</v>
      </c>
      <c r="Z171" t="s">
        <v>9398</v>
      </c>
      <c r="AA171" s="61">
        <v>43306.38467511574</v>
      </c>
      <c r="AB171" t="s">
        <v>9398</v>
      </c>
      <c r="AC171" s="61">
        <v>43306.38467511574</v>
      </c>
    </row>
    <row r="172" spans="21:29" x14ac:dyDescent="0.35">
      <c r="U172" s="32" t="str">
        <f t="shared" si="13"/>
        <v>JBT-452D03</v>
      </c>
      <c r="V172" s="32" t="b">
        <f t="shared" si="14"/>
        <v>1</v>
      </c>
      <c r="W172" t="s">
        <v>10491</v>
      </c>
      <c r="X172" t="s">
        <v>3452</v>
      </c>
      <c r="Y172" t="s">
        <v>3939</v>
      </c>
      <c r="Z172" t="s">
        <v>9398</v>
      </c>
      <c r="AA172" s="61">
        <v>43306.384675196758</v>
      </c>
      <c r="AB172" t="s">
        <v>9398</v>
      </c>
      <c r="AC172" s="61">
        <v>43306.384675196758</v>
      </c>
    </row>
    <row r="173" spans="21:29" x14ac:dyDescent="0.35">
      <c r="U173" s="32" t="str">
        <f t="shared" si="13"/>
        <v>JBT-452D05</v>
      </c>
      <c r="V173" s="32" t="b">
        <f t="shared" si="14"/>
        <v>1</v>
      </c>
      <c r="W173" t="s">
        <v>10491</v>
      </c>
      <c r="X173" t="s">
        <v>3456</v>
      </c>
      <c r="Y173" t="s">
        <v>3940</v>
      </c>
      <c r="Z173" t="s">
        <v>9398</v>
      </c>
      <c r="AA173" s="61">
        <v>43306.384675266207</v>
      </c>
      <c r="AB173" t="s">
        <v>9398</v>
      </c>
      <c r="AC173" s="61">
        <v>43306.384675266207</v>
      </c>
    </row>
    <row r="174" spans="21:29" x14ac:dyDescent="0.35">
      <c r="U174" s="32" t="str">
        <f t="shared" si="13"/>
        <v>JBT-452D06</v>
      </c>
      <c r="V174" s="32" t="b">
        <f t="shared" si="14"/>
        <v>1</v>
      </c>
      <c r="W174" t="s">
        <v>10491</v>
      </c>
      <c r="X174" t="s">
        <v>3458</v>
      </c>
      <c r="Y174" t="s">
        <v>3941</v>
      </c>
      <c r="Z174" t="s">
        <v>9398</v>
      </c>
      <c r="AA174" s="61">
        <v>43306.384675347224</v>
      </c>
      <c r="AB174" t="s">
        <v>9398</v>
      </c>
      <c r="AC174" s="61">
        <v>43306.384675347224</v>
      </c>
    </row>
    <row r="175" spans="21:29" x14ac:dyDescent="0.35">
      <c r="U175" s="32" t="str">
        <f t="shared" si="13"/>
        <v>JBT-452D07</v>
      </c>
      <c r="V175" s="32" t="b">
        <f t="shared" si="14"/>
        <v>1</v>
      </c>
      <c r="W175" t="s">
        <v>10491</v>
      </c>
      <c r="X175" t="s">
        <v>3460</v>
      </c>
      <c r="Y175" t="s">
        <v>3942</v>
      </c>
      <c r="Z175" t="s">
        <v>9398</v>
      </c>
      <c r="AA175" s="61">
        <v>43306.384675428242</v>
      </c>
      <c r="AB175" t="s">
        <v>9398</v>
      </c>
      <c r="AC175" s="61">
        <v>43306.384675428242</v>
      </c>
    </row>
    <row r="176" spans="21:29" x14ac:dyDescent="0.35">
      <c r="U176" s="32" t="str">
        <f t="shared" si="13"/>
        <v>JBT-452D10</v>
      </c>
      <c r="V176" s="32" t="b">
        <f t="shared" si="14"/>
        <v>1</v>
      </c>
      <c r="W176" t="s">
        <v>10491</v>
      </c>
      <c r="X176" t="s">
        <v>3466</v>
      </c>
      <c r="Y176" t="s">
        <v>3943</v>
      </c>
      <c r="Z176" t="s">
        <v>9398</v>
      </c>
      <c r="AA176" s="61">
        <v>43306.384675543981</v>
      </c>
      <c r="AB176" t="s">
        <v>9398</v>
      </c>
      <c r="AC176" s="61">
        <v>43306.384675543981</v>
      </c>
    </row>
    <row r="177" spans="21:29" x14ac:dyDescent="0.35">
      <c r="U177" s="32" t="str">
        <f t="shared" si="13"/>
        <v>JBT-452D15</v>
      </c>
      <c r="V177" s="32" t="b">
        <f t="shared" si="14"/>
        <v>1</v>
      </c>
      <c r="W177" t="s">
        <v>10491</v>
      </c>
      <c r="X177" t="s">
        <v>3474</v>
      </c>
      <c r="Y177" t="s">
        <v>3944</v>
      </c>
      <c r="Z177" t="s">
        <v>9398</v>
      </c>
      <c r="AA177" s="61">
        <v>43306.384675613423</v>
      </c>
      <c r="AB177" t="s">
        <v>9398</v>
      </c>
      <c r="AC177" s="61">
        <v>43306.384675613423</v>
      </c>
    </row>
    <row r="178" spans="21:29" x14ac:dyDescent="0.35">
      <c r="U178" s="32" t="str">
        <f t="shared" si="13"/>
        <v>JBT-452D20</v>
      </c>
      <c r="V178" s="32" t="b">
        <f t="shared" si="14"/>
        <v>1</v>
      </c>
      <c r="W178" t="s">
        <v>10491</v>
      </c>
      <c r="X178" t="s">
        <v>3945</v>
      </c>
      <c r="Y178" t="s">
        <v>3946</v>
      </c>
      <c r="Z178" t="s">
        <v>9398</v>
      </c>
      <c r="AA178" s="61">
        <v>43306.384675729169</v>
      </c>
      <c r="AB178" t="s">
        <v>9398</v>
      </c>
      <c r="AC178" s="61">
        <v>43306.384675729169</v>
      </c>
    </row>
    <row r="179" spans="21:29" x14ac:dyDescent="0.35">
      <c r="U179" s="32" t="str">
        <f t="shared" si="13"/>
        <v>JBT-452D25</v>
      </c>
      <c r="V179" s="32" t="b">
        <f t="shared" si="14"/>
        <v>1</v>
      </c>
      <c r="W179" t="s">
        <v>10491</v>
      </c>
      <c r="X179" t="s">
        <v>3947</v>
      </c>
      <c r="Y179" t="s">
        <v>3948</v>
      </c>
      <c r="Z179" t="s">
        <v>9398</v>
      </c>
      <c r="AA179" s="61">
        <v>43306.384675844907</v>
      </c>
      <c r="AB179" t="s">
        <v>9398</v>
      </c>
      <c r="AC179" s="61">
        <v>43306.384675844907</v>
      </c>
    </row>
    <row r="180" spans="21:29" x14ac:dyDescent="0.35">
      <c r="U180" s="32" t="str">
        <f t="shared" si="13"/>
        <v>JBT-452D30</v>
      </c>
      <c r="V180" s="32" t="b">
        <f t="shared" si="14"/>
        <v>1</v>
      </c>
      <c r="W180" t="s">
        <v>10491</v>
      </c>
      <c r="X180" t="s">
        <v>3949</v>
      </c>
      <c r="Y180" t="s">
        <v>3950</v>
      </c>
      <c r="Z180" t="s">
        <v>9398</v>
      </c>
      <c r="AA180" s="61">
        <v>43306.384675925925</v>
      </c>
      <c r="AB180" t="s">
        <v>9398</v>
      </c>
      <c r="AC180" s="61">
        <v>43306.384675925925</v>
      </c>
    </row>
    <row r="181" spans="21:29" x14ac:dyDescent="0.35">
      <c r="U181" s="32" t="str">
        <f t="shared" si="13"/>
        <v>JBT-452ITM</v>
      </c>
      <c r="V181" s="32" t="b">
        <f t="shared" si="14"/>
        <v>1</v>
      </c>
      <c r="W181" t="s">
        <v>10491</v>
      </c>
      <c r="X181" t="s">
        <v>3951</v>
      </c>
      <c r="Y181" t="s">
        <v>3952</v>
      </c>
      <c r="Z181" t="s">
        <v>9398</v>
      </c>
      <c r="AA181" s="61">
        <v>42810.502816550928</v>
      </c>
      <c r="AB181" t="s">
        <v>9398</v>
      </c>
      <c r="AC181" s="61">
        <v>42810.502816550928</v>
      </c>
    </row>
    <row r="182" spans="21:29" x14ac:dyDescent="0.35">
      <c r="U182" s="32" t="str">
        <f t="shared" si="13"/>
        <v>JBT-452L02</v>
      </c>
      <c r="V182" s="32" t="b">
        <f t="shared" si="14"/>
        <v>1</v>
      </c>
      <c r="W182" t="s">
        <v>10491</v>
      </c>
      <c r="X182" t="s">
        <v>3953</v>
      </c>
      <c r="Y182" t="s">
        <v>3954</v>
      </c>
      <c r="Z182" t="s">
        <v>9398</v>
      </c>
      <c r="AA182" s="61">
        <v>43306.384676006943</v>
      </c>
      <c r="AB182" t="s">
        <v>9398</v>
      </c>
      <c r="AC182" s="61">
        <v>43306.384676006943</v>
      </c>
    </row>
    <row r="183" spans="21:29" x14ac:dyDescent="0.35">
      <c r="U183" s="32" t="str">
        <f t="shared" si="13"/>
        <v>JBT-452L05</v>
      </c>
      <c r="V183" s="32" t="b">
        <f t="shared" si="14"/>
        <v>1</v>
      </c>
      <c r="W183" t="s">
        <v>10491</v>
      </c>
      <c r="X183" t="s">
        <v>3955</v>
      </c>
      <c r="Y183" t="s">
        <v>3956</v>
      </c>
      <c r="Z183" t="s">
        <v>9398</v>
      </c>
      <c r="AA183" s="61">
        <v>43306.384676076392</v>
      </c>
      <c r="AB183" t="s">
        <v>9398</v>
      </c>
      <c r="AC183" s="61">
        <v>43306.384676076392</v>
      </c>
    </row>
    <row r="184" spans="21:29" x14ac:dyDescent="0.35">
      <c r="U184" s="32" t="str">
        <f t="shared" si="13"/>
        <v>JBT-452TP1</v>
      </c>
      <c r="V184" s="32" t="b">
        <f t="shared" si="14"/>
        <v>1</v>
      </c>
      <c r="W184" t="s">
        <v>10491</v>
      </c>
      <c r="X184" t="s">
        <v>3957</v>
      </c>
      <c r="Y184" t="s">
        <v>3958</v>
      </c>
      <c r="Z184" t="s">
        <v>9398</v>
      </c>
      <c r="AA184" s="61">
        <v>42810.502815243053</v>
      </c>
      <c r="AB184" t="s">
        <v>9398</v>
      </c>
      <c r="AC184" s="61">
        <v>42810.502815243053</v>
      </c>
    </row>
    <row r="185" spans="21:29" x14ac:dyDescent="0.35">
      <c r="U185" s="32" t="str">
        <f t="shared" si="13"/>
        <v>JBT-452TP2</v>
      </c>
      <c r="V185" s="32" t="b">
        <f t="shared" si="14"/>
        <v>1</v>
      </c>
      <c r="W185" t="s">
        <v>10491</v>
      </c>
      <c r="X185" t="s">
        <v>3959</v>
      </c>
      <c r="Y185" t="s">
        <v>3960</v>
      </c>
      <c r="Z185" t="s">
        <v>9398</v>
      </c>
      <c r="AA185" s="61">
        <v>42810.502816319444</v>
      </c>
      <c r="AB185" t="s">
        <v>9398</v>
      </c>
      <c r="AC185" s="61">
        <v>42810.502816319444</v>
      </c>
    </row>
    <row r="186" spans="21:29" x14ac:dyDescent="0.35">
      <c r="U186" s="32" t="str">
        <f t="shared" si="13"/>
        <v>KIN1C05</v>
      </c>
      <c r="V186" s="32" t="b">
        <f t="shared" si="14"/>
        <v>1</v>
      </c>
      <c r="W186" t="s">
        <v>14</v>
      </c>
      <c r="X186" t="s">
        <v>11300</v>
      </c>
      <c r="Y186" t="s">
        <v>11301</v>
      </c>
      <c r="Z186" t="s">
        <v>9398</v>
      </c>
      <c r="AA186" s="61">
        <v>43306.42676130787</v>
      </c>
      <c r="AB186" t="s">
        <v>9398</v>
      </c>
      <c r="AC186" s="61">
        <v>43306.42676130787</v>
      </c>
    </row>
    <row r="187" spans="21:29" x14ac:dyDescent="0.35">
      <c r="U187" s="32" t="str">
        <f t="shared" si="13"/>
        <v>KIN1C06</v>
      </c>
      <c r="V187" s="32" t="b">
        <f t="shared" si="14"/>
        <v>1</v>
      </c>
      <c r="W187" t="s">
        <v>14</v>
      </c>
      <c r="X187" t="s">
        <v>3931</v>
      </c>
      <c r="Y187" t="s">
        <v>3932</v>
      </c>
      <c r="Z187" t="s">
        <v>9398</v>
      </c>
      <c r="AA187" s="61">
        <v>43031.607863043981</v>
      </c>
      <c r="AB187" t="s">
        <v>9398</v>
      </c>
      <c r="AC187" s="61">
        <v>43031.607863043981</v>
      </c>
    </row>
    <row r="188" spans="21:29" x14ac:dyDescent="0.35">
      <c r="U188" s="32" t="str">
        <f t="shared" si="13"/>
        <v>KIN1C10</v>
      </c>
      <c r="V188" s="32" t="b">
        <f t="shared" si="14"/>
        <v>1</v>
      </c>
      <c r="W188" t="s">
        <v>14</v>
      </c>
      <c r="X188" t="s">
        <v>8852</v>
      </c>
      <c r="Y188" t="s">
        <v>11302</v>
      </c>
      <c r="Z188" t="s">
        <v>9398</v>
      </c>
      <c r="AA188" s="61">
        <v>43306.426761493058</v>
      </c>
      <c r="AB188" t="s">
        <v>9398</v>
      </c>
      <c r="AC188" s="61">
        <v>43306.426761493058</v>
      </c>
    </row>
    <row r="189" spans="21:29" x14ac:dyDescent="0.35">
      <c r="U189" s="32" t="str">
        <f t="shared" si="13"/>
        <v>KIN1C15</v>
      </c>
      <c r="V189" s="32" t="b">
        <f t="shared" si="14"/>
        <v>1</v>
      </c>
      <c r="W189" t="s">
        <v>14</v>
      </c>
      <c r="X189" t="s">
        <v>3934</v>
      </c>
      <c r="Y189" t="s">
        <v>3935</v>
      </c>
      <c r="Z189" t="s">
        <v>11113</v>
      </c>
      <c r="AA189" s="61">
        <v>42944.450325381942</v>
      </c>
      <c r="AB189" t="s">
        <v>11113</v>
      </c>
      <c r="AC189" s="61">
        <v>42944.458899537036</v>
      </c>
    </row>
    <row r="190" spans="21:29" x14ac:dyDescent="0.35">
      <c r="U190" s="32" t="str">
        <f t="shared" si="13"/>
        <v>KIN1C20</v>
      </c>
      <c r="V190" s="32" t="b">
        <f t="shared" si="14"/>
        <v>1</v>
      </c>
      <c r="W190" t="s">
        <v>14</v>
      </c>
      <c r="X190" t="s">
        <v>3936</v>
      </c>
      <c r="Y190" t="s">
        <v>3937</v>
      </c>
      <c r="Z190" t="s">
        <v>9398</v>
      </c>
      <c r="AA190" s="61">
        <v>43031.607863275465</v>
      </c>
      <c r="AB190" t="s">
        <v>9398</v>
      </c>
      <c r="AC190" s="61">
        <v>43031.607863275465</v>
      </c>
    </row>
    <row r="191" spans="21:29" x14ac:dyDescent="0.35">
      <c r="U191" s="32" t="str">
        <f t="shared" si="13"/>
        <v>KIN1D02</v>
      </c>
      <c r="V191" s="32" t="b">
        <f t="shared" si="14"/>
        <v>1</v>
      </c>
      <c r="W191" t="s">
        <v>14</v>
      </c>
      <c r="X191" t="s">
        <v>3450</v>
      </c>
      <c r="Y191" t="s">
        <v>3938</v>
      </c>
      <c r="Z191" t="s">
        <v>11113</v>
      </c>
      <c r="AA191" s="61">
        <v>42944.450325497688</v>
      </c>
      <c r="AB191" t="s">
        <v>11113</v>
      </c>
      <c r="AC191" s="61">
        <v>42944.450325497688</v>
      </c>
    </row>
    <row r="192" spans="21:29" x14ac:dyDescent="0.35">
      <c r="U192" s="32" t="str">
        <f t="shared" si="13"/>
        <v>KIN1D03</v>
      </c>
      <c r="V192" s="32" t="b">
        <f t="shared" si="14"/>
        <v>1</v>
      </c>
      <c r="W192" t="s">
        <v>14</v>
      </c>
      <c r="X192" t="s">
        <v>3452</v>
      </c>
      <c r="Y192" t="s">
        <v>3939</v>
      </c>
      <c r="Z192" t="s">
        <v>11113</v>
      </c>
      <c r="AA192" s="61">
        <v>42944.450325578706</v>
      </c>
      <c r="AB192" t="s">
        <v>11113</v>
      </c>
      <c r="AC192" s="61">
        <v>42944.450325578706</v>
      </c>
    </row>
    <row r="193" spans="21:29" x14ac:dyDescent="0.35">
      <c r="U193" s="32" t="str">
        <f t="shared" si="13"/>
        <v>KIN1D05</v>
      </c>
      <c r="V193" s="32" t="b">
        <f t="shared" si="14"/>
        <v>1</v>
      </c>
      <c r="W193" t="s">
        <v>14</v>
      </c>
      <c r="X193" t="s">
        <v>3456</v>
      </c>
      <c r="Y193" t="s">
        <v>3940</v>
      </c>
      <c r="Z193" t="s">
        <v>11113</v>
      </c>
      <c r="AA193" s="61">
        <v>42944.450325694444</v>
      </c>
      <c r="AB193" t="s">
        <v>11113</v>
      </c>
      <c r="AC193" s="61">
        <v>42944.450325694444</v>
      </c>
    </row>
    <row r="194" spans="21:29" x14ac:dyDescent="0.35">
      <c r="U194" s="32" t="str">
        <f t="shared" si="13"/>
        <v>KIN1D06</v>
      </c>
      <c r="V194" s="32" t="b">
        <f t="shared" si="14"/>
        <v>1</v>
      </c>
      <c r="W194" t="s">
        <v>14</v>
      </c>
      <c r="X194" t="s">
        <v>3458</v>
      </c>
      <c r="Y194" t="s">
        <v>3941</v>
      </c>
      <c r="Z194" t="s">
        <v>11113</v>
      </c>
      <c r="AA194" s="61">
        <v>42944.450325775462</v>
      </c>
      <c r="AB194" t="s">
        <v>11113</v>
      </c>
      <c r="AC194" s="61">
        <v>42944.450325775462</v>
      </c>
    </row>
    <row r="195" spans="21:29" x14ac:dyDescent="0.35">
      <c r="U195" s="32" t="str">
        <f t="shared" si="13"/>
        <v>KIN1D07</v>
      </c>
      <c r="V195" s="32" t="b">
        <f t="shared" si="14"/>
        <v>1</v>
      </c>
      <c r="W195" t="s">
        <v>14</v>
      </c>
      <c r="X195" t="s">
        <v>3460</v>
      </c>
      <c r="Y195" t="s">
        <v>3942</v>
      </c>
      <c r="Z195" t="s">
        <v>11113</v>
      </c>
      <c r="AA195" s="61">
        <v>42944.450325844904</v>
      </c>
      <c r="AB195" t="s">
        <v>11113</v>
      </c>
      <c r="AC195" s="61">
        <v>42944.450325844904</v>
      </c>
    </row>
    <row r="196" spans="21:29" x14ac:dyDescent="0.35">
      <c r="U196" s="32" t="str">
        <f t="shared" ref="U196:U259" si="15">W196&amp;X196</f>
        <v>KIN1D10</v>
      </c>
      <c r="V196" s="32" t="b">
        <f t="shared" ref="V196:V259" si="16">VLOOKUP(X196,Q:R,2,0)=Y196</f>
        <v>1</v>
      </c>
      <c r="W196" t="s">
        <v>14</v>
      </c>
      <c r="X196" t="s">
        <v>3466</v>
      </c>
      <c r="Y196" t="s">
        <v>3943</v>
      </c>
      <c r="Z196" t="s">
        <v>11113</v>
      </c>
      <c r="AA196" s="61">
        <v>42944.45032596065</v>
      </c>
      <c r="AB196" t="s">
        <v>11113</v>
      </c>
      <c r="AC196" s="61">
        <v>42944.45032596065</v>
      </c>
    </row>
    <row r="197" spans="21:29" x14ac:dyDescent="0.35">
      <c r="U197" s="32" t="str">
        <f t="shared" si="15"/>
        <v>KIN1D15</v>
      </c>
      <c r="V197" s="32" t="b">
        <f t="shared" si="16"/>
        <v>1</v>
      </c>
      <c r="W197" t="s">
        <v>14</v>
      </c>
      <c r="X197" t="s">
        <v>3474</v>
      </c>
      <c r="Y197" t="s">
        <v>3944</v>
      </c>
      <c r="Z197" t="s">
        <v>11113</v>
      </c>
      <c r="AA197" s="61">
        <v>42944.450326041668</v>
      </c>
      <c r="AB197" t="s">
        <v>11113</v>
      </c>
      <c r="AC197" s="61">
        <v>42944.450326041668</v>
      </c>
    </row>
    <row r="198" spans="21:29" x14ac:dyDescent="0.35">
      <c r="U198" s="32" t="str">
        <f t="shared" si="15"/>
        <v>KIN1D20</v>
      </c>
      <c r="V198" s="32" t="b">
        <f t="shared" si="16"/>
        <v>1</v>
      </c>
      <c r="W198" t="s">
        <v>14</v>
      </c>
      <c r="X198" t="s">
        <v>3945</v>
      </c>
      <c r="Y198" t="s">
        <v>3946</v>
      </c>
      <c r="Z198" t="s">
        <v>11113</v>
      </c>
      <c r="AA198" s="61">
        <v>42944.450326157406</v>
      </c>
      <c r="AB198" t="s">
        <v>11113</v>
      </c>
      <c r="AC198" s="61">
        <v>42944.450326157406</v>
      </c>
    </row>
    <row r="199" spans="21:29" x14ac:dyDescent="0.35">
      <c r="U199" s="32" t="str">
        <f t="shared" si="15"/>
        <v>KIN1D25</v>
      </c>
      <c r="V199" s="32" t="b">
        <f t="shared" si="16"/>
        <v>1</v>
      </c>
      <c r="W199" t="s">
        <v>14</v>
      </c>
      <c r="X199" t="s">
        <v>3947</v>
      </c>
      <c r="Y199" t="s">
        <v>3948</v>
      </c>
      <c r="Z199" t="s">
        <v>11113</v>
      </c>
      <c r="AA199" s="61">
        <v>42944.450326238424</v>
      </c>
      <c r="AB199" t="s">
        <v>11113</v>
      </c>
      <c r="AC199" s="61">
        <v>42944.450326238424</v>
      </c>
    </row>
    <row r="200" spans="21:29" x14ac:dyDescent="0.35">
      <c r="U200" s="32" t="str">
        <f t="shared" si="15"/>
        <v>KIN1D30</v>
      </c>
      <c r="V200" s="32" t="b">
        <f t="shared" si="16"/>
        <v>1</v>
      </c>
      <c r="W200" t="s">
        <v>14</v>
      </c>
      <c r="X200" t="s">
        <v>3949</v>
      </c>
      <c r="Y200" t="s">
        <v>3950</v>
      </c>
      <c r="Z200" t="s">
        <v>11113</v>
      </c>
      <c r="AA200" s="61">
        <v>42944.450326307873</v>
      </c>
      <c r="AB200" t="s">
        <v>11113</v>
      </c>
      <c r="AC200" s="61">
        <v>42944.464809606485</v>
      </c>
    </row>
    <row r="201" spans="21:29" x14ac:dyDescent="0.35">
      <c r="U201" s="32" t="str">
        <f t="shared" si="15"/>
        <v>KIN1ITM</v>
      </c>
      <c r="V201" s="32" t="b">
        <f t="shared" si="16"/>
        <v>1</v>
      </c>
      <c r="W201" t="s">
        <v>14</v>
      </c>
      <c r="X201" t="s">
        <v>3951</v>
      </c>
      <c r="Y201" t="s">
        <v>3952</v>
      </c>
      <c r="Z201" t="s">
        <v>11113</v>
      </c>
      <c r="AA201" s="61">
        <v>42944.450325196762</v>
      </c>
      <c r="AB201" t="s">
        <v>11113</v>
      </c>
      <c r="AC201" s="61">
        <v>42944.450325196762</v>
      </c>
    </row>
    <row r="202" spans="21:29" x14ac:dyDescent="0.35">
      <c r="U202" s="32" t="str">
        <f t="shared" si="15"/>
        <v>KIN1L02</v>
      </c>
      <c r="V202" s="32" t="b">
        <f t="shared" si="16"/>
        <v>1</v>
      </c>
      <c r="W202" t="s">
        <v>14</v>
      </c>
      <c r="X202" t="s">
        <v>3953</v>
      </c>
      <c r="Y202" t="s">
        <v>3954</v>
      </c>
      <c r="Z202" t="s">
        <v>11113</v>
      </c>
      <c r="AA202" s="61">
        <v>42944.450326388891</v>
      </c>
      <c r="AB202" t="s">
        <v>11113</v>
      </c>
      <c r="AC202" s="61">
        <v>42944.450326388891</v>
      </c>
    </row>
    <row r="203" spans="21:29" x14ac:dyDescent="0.35">
      <c r="U203" s="32" t="str">
        <f t="shared" si="15"/>
        <v>KIN1L05</v>
      </c>
      <c r="V203" s="32" t="b">
        <f t="shared" si="16"/>
        <v>1</v>
      </c>
      <c r="W203" t="s">
        <v>14</v>
      </c>
      <c r="X203" t="s">
        <v>3955</v>
      </c>
      <c r="Y203" t="s">
        <v>3956</v>
      </c>
      <c r="Z203" t="s">
        <v>11113</v>
      </c>
      <c r="AA203" s="61">
        <v>42944.45032650463</v>
      </c>
      <c r="AB203" t="s">
        <v>11113</v>
      </c>
      <c r="AC203" s="61">
        <v>42944.45032650463</v>
      </c>
    </row>
    <row r="204" spans="21:29" x14ac:dyDescent="0.35">
      <c r="U204" s="32" t="str">
        <f t="shared" si="15"/>
        <v>KIN1TP1</v>
      </c>
      <c r="V204" s="32" t="b">
        <f t="shared" si="16"/>
        <v>1</v>
      </c>
      <c r="W204" t="s">
        <v>14</v>
      </c>
      <c r="X204" t="s">
        <v>3957</v>
      </c>
      <c r="Y204" t="s">
        <v>3958</v>
      </c>
      <c r="Z204" t="s">
        <v>11113</v>
      </c>
      <c r="AA204" s="61">
        <v>42944.450300891207</v>
      </c>
      <c r="AB204" t="s">
        <v>11113</v>
      </c>
      <c r="AC204" s="61">
        <v>42944.450300891207</v>
      </c>
    </row>
    <row r="205" spans="21:29" x14ac:dyDescent="0.35">
      <c r="U205" s="32" t="str">
        <f t="shared" si="15"/>
        <v>KIN1TP2</v>
      </c>
      <c r="V205" s="32" t="b">
        <f t="shared" si="16"/>
        <v>1</v>
      </c>
      <c r="W205" t="s">
        <v>14</v>
      </c>
      <c r="X205" t="s">
        <v>3959</v>
      </c>
      <c r="Y205" t="s">
        <v>3960</v>
      </c>
      <c r="Z205" t="s">
        <v>11113</v>
      </c>
      <c r="AA205" s="61">
        <v>42944.450325034719</v>
      </c>
      <c r="AB205" t="s">
        <v>11113</v>
      </c>
      <c r="AC205" s="61">
        <v>42944.450325034719</v>
      </c>
    </row>
    <row r="206" spans="21:29" x14ac:dyDescent="0.35">
      <c r="U206" s="32" t="str">
        <f t="shared" si="15"/>
        <v>SAN1C05</v>
      </c>
      <c r="V206" s="32" t="b">
        <f t="shared" si="16"/>
        <v>1</v>
      </c>
      <c r="W206" t="s">
        <v>15</v>
      </c>
      <c r="X206" t="s">
        <v>11300</v>
      </c>
      <c r="Y206" t="s">
        <v>11301</v>
      </c>
      <c r="Z206" t="s">
        <v>9398</v>
      </c>
      <c r="AA206" s="61">
        <v>43306.427466932873</v>
      </c>
      <c r="AB206" t="s">
        <v>9398</v>
      </c>
      <c r="AC206" s="61">
        <v>43306.427466932873</v>
      </c>
    </row>
    <row r="207" spans="21:29" x14ac:dyDescent="0.35">
      <c r="U207" s="32" t="str">
        <f t="shared" si="15"/>
        <v>SAN1C06</v>
      </c>
      <c r="V207" s="32" t="b">
        <f t="shared" si="16"/>
        <v>1</v>
      </c>
      <c r="W207" t="s">
        <v>15</v>
      </c>
      <c r="X207" t="s">
        <v>3931</v>
      </c>
      <c r="Y207" t="s">
        <v>3932</v>
      </c>
      <c r="Z207" t="s">
        <v>9398</v>
      </c>
      <c r="AA207" s="61">
        <v>43160.464336307872</v>
      </c>
      <c r="AB207" t="s">
        <v>9398</v>
      </c>
      <c r="AC207" s="61">
        <v>43160.464336307872</v>
      </c>
    </row>
    <row r="208" spans="21:29" x14ac:dyDescent="0.35">
      <c r="U208" s="32" t="str">
        <f t="shared" si="15"/>
        <v>SAN1C10</v>
      </c>
      <c r="V208" s="32" t="b">
        <f t="shared" si="16"/>
        <v>1</v>
      </c>
      <c r="W208" t="s">
        <v>15</v>
      </c>
      <c r="X208" t="s">
        <v>8852</v>
      </c>
      <c r="Y208" t="s">
        <v>11302</v>
      </c>
      <c r="Z208" t="s">
        <v>9398</v>
      </c>
      <c r="AA208" s="61">
        <v>43306.42746712963</v>
      </c>
      <c r="AB208" t="s">
        <v>9398</v>
      </c>
      <c r="AC208" s="61">
        <v>43306.42746712963</v>
      </c>
    </row>
    <row r="209" spans="21:29" x14ac:dyDescent="0.35">
      <c r="U209" s="32" t="str">
        <f t="shared" si="15"/>
        <v>SAN1C15</v>
      </c>
      <c r="V209" s="32" t="b">
        <f t="shared" si="16"/>
        <v>1</v>
      </c>
      <c r="W209" t="s">
        <v>15</v>
      </c>
      <c r="X209" t="s">
        <v>3934</v>
      </c>
      <c r="Y209" t="s">
        <v>3935</v>
      </c>
      <c r="Z209" t="s">
        <v>9398</v>
      </c>
      <c r="AA209" s="61">
        <v>43160.464336458332</v>
      </c>
      <c r="AB209" t="s">
        <v>9398</v>
      </c>
      <c r="AC209" s="61">
        <v>43160.464336458332</v>
      </c>
    </row>
    <row r="210" spans="21:29" x14ac:dyDescent="0.35">
      <c r="U210" s="32" t="str">
        <f t="shared" si="15"/>
        <v>SAN1C20</v>
      </c>
      <c r="V210" s="32" t="b">
        <f t="shared" si="16"/>
        <v>1</v>
      </c>
      <c r="W210" t="s">
        <v>15</v>
      </c>
      <c r="X210" t="s">
        <v>3936</v>
      </c>
      <c r="Y210" t="s">
        <v>3937</v>
      </c>
      <c r="Z210" t="s">
        <v>9398</v>
      </c>
      <c r="AA210" s="61">
        <v>43160.464336539349</v>
      </c>
      <c r="AB210" t="s">
        <v>9398</v>
      </c>
      <c r="AC210" s="61">
        <v>43160.464336539349</v>
      </c>
    </row>
    <row r="211" spans="21:29" x14ac:dyDescent="0.35">
      <c r="U211" s="32" t="str">
        <f t="shared" si="15"/>
        <v>SAN1D02</v>
      </c>
      <c r="V211" s="32" t="b">
        <f t="shared" si="16"/>
        <v>1</v>
      </c>
      <c r="W211" t="s">
        <v>15</v>
      </c>
      <c r="X211" t="s">
        <v>3450</v>
      </c>
      <c r="Y211" t="s">
        <v>3938</v>
      </c>
      <c r="Z211" t="s">
        <v>9398</v>
      </c>
      <c r="AA211" s="61">
        <v>43160.464336608798</v>
      </c>
      <c r="AB211" t="s">
        <v>9398</v>
      </c>
      <c r="AC211" s="61">
        <v>43160.464336608798</v>
      </c>
    </row>
    <row r="212" spans="21:29" x14ac:dyDescent="0.35">
      <c r="U212" s="32" t="str">
        <f t="shared" si="15"/>
        <v>SAN1D03</v>
      </c>
      <c r="V212" s="32" t="b">
        <f t="shared" si="16"/>
        <v>1</v>
      </c>
      <c r="W212" t="s">
        <v>15</v>
      </c>
      <c r="X212" t="s">
        <v>3452</v>
      </c>
      <c r="Y212" t="s">
        <v>3939</v>
      </c>
      <c r="Z212" t="s">
        <v>9398</v>
      </c>
      <c r="AA212" s="61">
        <v>43160.464336689816</v>
      </c>
      <c r="AB212" t="s">
        <v>9398</v>
      </c>
      <c r="AC212" s="61">
        <v>43160.464336689816</v>
      </c>
    </row>
    <row r="213" spans="21:29" x14ac:dyDescent="0.35">
      <c r="U213" s="32" t="str">
        <f t="shared" si="15"/>
        <v>SAN1D05</v>
      </c>
      <c r="V213" s="32" t="b">
        <f t="shared" si="16"/>
        <v>1</v>
      </c>
      <c r="W213" t="s">
        <v>15</v>
      </c>
      <c r="X213" t="s">
        <v>3456</v>
      </c>
      <c r="Y213" t="s">
        <v>3940</v>
      </c>
      <c r="Z213" t="s">
        <v>9398</v>
      </c>
      <c r="AA213" s="61">
        <v>43160.464336724537</v>
      </c>
      <c r="AB213" t="s">
        <v>9398</v>
      </c>
      <c r="AC213" s="61">
        <v>43160.464336724537</v>
      </c>
    </row>
    <row r="214" spans="21:29" x14ac:dyDescent="0.35">
      <c r="U214" s="32" t="str">
        <f t="shared" si="15"/>
        <v>SAN1D06</v>
      </c>
      <c r="V214" s="32" t="b">
        <f t="shared" si="16"/>
        <v>1</v>
      </c>
      <c r="W214" t="s">
        <v>15</v>
      </c>
      <c r="X214" t="s">
        <v>3458</v>
      </c>
      <c r="Y214" t="s">
        <v>3941</v>
      </c>
      <c r="Z214" t="s">
        <v>9398</v>
      </c>
      <c r="AA214" s="61">
        <v>43160.464336840276</v>
      </c>
      <c r="AB214" t="s">
        <v>9398</v>
      </c>
      <c r="AC214" s="61">
        <v>43160.464336840276</v>
      </c>
    </row>
    <row r="215" spans="21:29" x14ac:dyDescent="0.35">
      <c r="U215" s="32" t="str">
        <f t="shared" si="15"/>
        <v>SAN1D07</v>
      </c>
      <c r="V215" s="32" t="b">
        <f t="shared" si="16"/>
        <v>1</v>
      </c>
      <c r="W215" t="s">
        <v>15</v>
      </c>
      <c r="X215" t="s">
        <v>3460</v>
      </c>
      <c r="Y215" t="s">
        <v>3942</v>
      </c>
      <c r="Z215" t="s">
        <v>9398</v>
      </c>
      <c r="AA215" s="61">
        <v>43160.464336921294</v>
      </c>
      <c r="AB215" t="s">
        <v>9398</v>
      </c>
      <c r="AC215" s="61">
        <v>43160.464336921294</v>
      </c>
    </row>
    <row r="216" spans="21:29" x14ac:dyDescent="0.35">
      <c r="U216" s="32" t="str">
        <f t="shared" si="15"/>
        <v>SAN1D10</v>
      </c>
      <c r="V216" s="32" t="b">
        <f t="shared" si="16"/>
        <v>1</v>
      </c>
      <c r="W216" t="s">
        <v>15</v>
      </c>
      <c r="X216" t="s">
        <v>3466</v>
      </c>
      <c r="Y216" t="s">
        <v>3943</v>
      </c>
      <c r="Z216" t="s">
        <v>9398</v>
      </c>
      <c r="AA216" s="61">
        <v>43160.464336956022</v>
      </c>
      <c r="AB216" t="s">
        <v>9398</v>
      </c>
      <c r="AC216" s="61">
        <v>43160.464336956022</v>
      </c>
    </row>
    <row r="217" spans="21:29" x14ac:dyDescent="0.35">
      <c r="U217" s="32" t="str">
        <f t="shared" si="15"/>
        <v>SAN1D15</v>
      </c>
      <c r="V217" s="32" t="b">
        <f t="shared" si="16"/>
        <v>1</v>
      </c>
      <c r="W217" t="s">
        <v>15</v>
      </c>
      <c r="X217" t="s">
        <v>3474</v>
      </c>
      <c r="Y217" t="s">
        <v>3944</v>
      </c>
      <c r="Z217" t="s">
        <v>9398</v>
      </c>
      <c r="AA217" s="61">
        <v>43160.46433703704</v>
      </c>
      <c r="AB217" t="s">
        <v>9398</v>
      </c>
      <c r="AC217" s="61">
        <v>43160.46433703704</v>
      </c>
    </row>
    <row r="218" spans="21:29" x14ac:dyDescent="0.35">
      <c r="U218" s="32" t="str">
        <f t="shared" si="15"/>
        <v>SAN1D20</v>
      </c>
      <c r="V218" s="32" t="b">
        <f t="shared" si="16"/>
        <v>1</v>
      </c>
      <c r="W218" t="s">
        <v>15</v>
      </c>
      <c r="X218" t="s">
        <v>3945</v>
      </c>
      <c r="Y218" t="s">
        <v>3946</v>
      </c>
      <c r="Z218" t="s">
        <v>11303</v>
      </c>
      <c r="AA218" s="61">
        <v>42947.572745717589</v>
      </c>
      <c r="AB218" t="s">
        <v>9398</v>
      </c>
      <c r="AC218" s="61">
        <v>43160.463853854169</v>
      </c>
    </row>
    <row r="219" spans="21:29" x14ac:dyDescent="0.35">
      <c r="U219" s="32" t="str">
        <f t="shared" si="15"/>
        <v>SAN1D25</v>
      </c>
      <c r="V219" s="32" t="b">
        <f t="shared" si="16"/>
        <v>1</v>
      </c>
      <c r="W219" t="s">
        <v>15</v>
      </c>
      <c r="X219" t="s">
        <v>3947</v>
      </c>
      <c r="Y219" t="s">
        <v>3948</v>
      </c>
      <c r="Z219" t="s">
        <v>9388</v>
      </c>
      <c r="AA219" s="61">
        <v>43159.649817557867</v>
      </c>
      <c r="AB219" t="s">
        <v>9398</v>
      </c>
      <c r="AC219" s="61">
        <v>43160.463854016205</v>
      </c>
    </row>
    <row r="220" spans="21:29" x14ac:dyDescent="0.35">
      <c r="U220" s="32" t="str">
        <f t="shared" si="15"/>
        <v>SAN1D30</v>
      </c>
      <c r="V220" s="32" t="b">
        <f t="shared" si="16"/>
        <v>1</v>
      </c>
      <c r="W220" t="s">
        <v>15</v>
      </c>
      <c r="X220" t="s">
        <v>3949</v>
      </c>
      <c r="Y220" t="s">
        <v>3950</v>
      </c>
      <c r="Z220" t="s">
        <v>9398</v>
      </c>
      <c r="AA220" s="61">
        <v>43160.464337118057</v>
      </c>
      <c r="AB220" t="s">
        <v>9398</v>
      </c>
      <c r="AC220" s="61">
        <v>43160.464337118057</v>
      </c>
    </row>
    <row r="221" spans="21:29" x14ac:dyDescent="0.35">
      <c r="U221" s="32" t="str">
        <f t="shared" si="15"/>
        <v>SAN1ITM</v>
      </c>
      <c r="V221" s="32" t="b">
        <f t="shared" si="16"/>
        <v>1</v>
      </c>
      <c r="W221" t="s">
        <v>15</v>
      </c>
      <c r="X221" t="s">
        <v>3951</v>
      </c>
      <c r="Y221" t="s">
        <v>3952</v>
      </c>
      <c r="Z221" t="s">
        <v>9398</v>
      </c>
      <c r="AA221" s="61">
        <v>42810.543508877316</v>
      </c>
      <c r="AB221" t="s">
        <v>9398</v>
      </c>
      <c r="AC221" s="61">
        <v>42810.543508877316</v>
      </c>
    </row>
    <row r="222" spans="21:29" x14ac:dyDescent="0.35">
      <c r="U222" s="32" t="str">
        <f t="shared" si="15"/>
        <v>SAN1L02</v>
      </c>
      <c r="V222" s="32" t="b">
        <f t="shared" si="16"/>
        <v>1</v>
      </c>
      <c r="W222" t="s">
        <v>15</v>
      </c>
      <c r="X222" t="s">
        <v>3953</v>
      </c>
      <c r="Y222" t="s">
        <v>3954</v>
      </c>
      <c r="Z222" t="s">
        <v>9398</v>
      </c>
      <c r="AA222" s="61">
        <v>43160.464337187499</v>
      </c>
      <c r="AB222" t="s">
        <v>9398</v>
      </c>
      <c r="AC222" s="61">
        <v>43160.464337187499</v>
      </c>
    </row>
    <row r="223" spans="21:29" x14ac:dyDescent="0.35">
      <c r="U223" s="32" t="str">
        <f t="shared" si="15"/>
        <v>SAN1L05</v>
      </c>
      <c r="V223" s="32" t="b">
        <f t="shared" si="16"/>
        <v>1</v>
      </c>
      <c r="W223" t="s">
        <v>15</v>
      </c>
      <c r="X223" t="s">
        <v>3955</v>
      </c>
      <c r="Y223" t="s">
        <v>3956</v>
      </c>
      <c r="Z223" t="s">
        <v>9398</v>
      </c>
      <c r="AA223" s="61">
        <v>43160.464337268517</v>
      </c>
      <c r="AB223" t="s">
        <v>9398</v>
      </c>
      <c r="AC223" s="61">
        <v>43160.464337268517</v>
      </c>
    </row>
    <row r="224" spans="21:29" x14ac:dyDescent="0.35">
      <c r="U224" s="32" t="str">
        <f t="shared" si="15"/>
        <v>SAN1TP1</v>
      </c>
      <c r="V224" s="32" t="b">
        <f t="shared" si="16"/>
        <v>1</v>
      </c>
      <c r="W224" t="s">
        <v>15</v>
      </c>
      <c r="X224" t="s">
        <v>3957</v>
      </c>
      <c r="Y224" t="s">
        <v>3958</v>
      </c>
      <c r="Z224" t="s">
        <v>9398</v>
      </c>
      <c r="AA224" s="61">
        <v>42810.543507951392</v>
      </c>
      <c r="AB224" t="s">
        <v>9398</v>
      </c>
      <c r="AC224" s="61">
        <v>42810.543507951392</v>
      </c>
    </row>
    <row r="225" spans="21:29" x14ac:dyDescent="0.35">
      <c r="U225" s="32" t="str">
        <f t="shared" si="15"/>
        <v>SAN1TP2</v>
      </c>
      <c r="V225" s="32" t="b">
        <f t="shared" si="16"/>
        <v>1</v>
      </c>
      <c r="W225" t="s">
        <v>15</v>
      </c>
      <c r="X225" t="s">
        <v>3959</v>
      </c>
      <c r="Y225" t="s">
        <v>3960</v>
      </c>
      <c r="Z225" t="s">
        <v>9398</v>
      </c>
      <c r="AA225" s="61">
        <v>42810.543508483795</v>
      </c>
      <c r="AB225" t="s">
        <v>9398</v>
      </c>
      <c r="AC225" s="61">
        <v>42810.543508483795</v>
      </c>
    </row>
    <row r="226" spans="21:29" x14ac:dyDescent="0.35">
      <c r="U226" s="32" t="str">
        <f t="shared" si="15"/>
        <v>SAN1TP3</v>
      </c>
      <c r="V226" s="32" t="b">
        <f t="shared" si="16"/>
        <v>1</v>
      </c>
      <c r="W226" t="s">
        <v>15</v>
      </c>
      <c r="X226" t="s">
        <v>3961</v>
      </c>
      <c r="Y226" t="s">
        <v>3962</v>
      </c>
      <c r="Z226" t="s">
        <v>11303</v>
      </c>
      <c r="AA226" s="61">
        <v>42947.711746446759</v>
      </c>
      <c r="AB226" t="s">
        <v>11303</v>
      </c>
      <c r="AC226" s="61">
        <v>42947.711746446759</v>
      </c>
    </row>
    <row r="227" spans="21:29" x14ac:dyDescent="0.35">
      <c r="U227" s="32" t="str">
        <f t="shared" si="15"/>
        <v/>
      </c>
      <c r="V227" s="32" t="b">
        <f t="shared" si="16"/>
        <v>0</v>
      </c>
    </row>
    <row r="228" spans="21:29" x14ac:dyDescent="0.35">
      <c r="U228" s="32" t="str">
        <f t="shared" si="15"/>
        <v/>
      </c>
      <c r="V228" s="32" t="b">
        <f t="shared" si="16"/>
        <v>0</v>
      </c>
    </row>
    <row r="229" spans="21:29" x14ac:dyDescent="0.35">
      <c r="U229" s="32" t="str">
        <f t="shared" si="15"/>
        <v/>
      </c>
      <c r="V229" s="32" t="b">
        <f t="shared" si="16"/>
        <v>0</v>
      </c>
    </row>
    <row r="230" spans="21:29" x14ac:dyDescent="0.35">
      <c r="U230" s="32" t="str">
        <f t="shared" si="15"/>
        <v/>
      </c>
      <c r="V230" s="32" t="b">
        <f t="shared" si="16"/>
        <v>0</v>
      </c>
    </row>
    <row r="231" spans="21:29" x14ac:dyDescent="0.35">
      <c r="U231" s="32" t="str">
        <f t="shared" si="15"/>
        <v/>
      </c>
      <c r="V231" s="32" t="b">
        <f t="shared" si="16"/>
        <v>0</v>
      </c>
    </row>
    <row r="232" spans="21:29" x14ac:dyDescent="0.35">
      <c r="U232" s="32" t="str">
        <f t="shared" si="15"/>
        <v/>
      </c>
      <c r="V232" s="32" t="b">
        <f t="shared" si="16"/>
        <v>0</v>
      </c>
    </row>
    <row r="233" spans="21:29" x14ac:dyDescent="0.35">
      <c r="U233" s="32" t="str">
        <f t="shared" si="15"/>
        <v/>
      </c>
      <c r="V233" s="32" t="b">
        <f t="shared" si="16"/>
        <v>0</v>
      </c>
    </row>
    <row r="234" spans="21:29" x14ac:dyDescent="0.35">
      <c r="U234" s="32" t="str">
        <f t="shared" si="15"/>
        <v/>
      </c>
      <c r="V234" s="32" t="b">
        <f t="shared" si="16"/>
        <v>0</v>
      </c>
    </row>
    <row r="235" spans="21:29" x14ac:dyDescent="0.35">
      <c r="U235" s="32" t="str">
        <f t="shared" si="15"/>
        <v/>
      </c>
      <c r="V235" s="32" t="b">
        <f t="shared" si="16"/>
        <v>0</v>
      </c>
    </row>
    <row r="236" spans="21:29" x14ac:dyDescent="0.35">
      <c r="U236" s="32" t="str">
        <f t="shared" si="15"/>
        <v/>
      </c>
      <c r="V236" s="32" t="b">
        <f t="shared" si="16"/>
        <v>0</v>
      </c>
    </row>
    <row r="237" spans="21:29" x14ac:dyDescent="0.35">
      <c r="U237" s="32" t="str">
        <f t="shared" si="15"/>
        <v/>
      </c>
      <c r="V237" s="32" t="b">
        <f t="shared" si="16"/>
        <v>0</v>
      </c>
    </row>
    <row r="238" spans="21:29" x14ac:dyDescent="0.35">
      <c r="U238" s="32" t="str">
        <f t="shared" si="15"/>
        <v/>
      </c>
      <c r="V238" s="32" t="b">
        <f t="shared" si="16"/>
        <v>0</v>
      </c>
    </row>
    <row r="239" spans="21:29" x14ac:dyDescent="0.35">
      <c r="U239" s="32" t="str">
        <f t="shared" si="15"/>
        <v/>
      </c>
      <c r="V239" s="32" t="b">
        <f t="shared" si="16"/>
        <v>0</v>
      </c>
    </row>
    <row r="240" spans="21:29" x14ac:dyDescent="0.35">
      <c r="U240" s="32" t="str">
        <f t="shared" si="15"/>
        <v/>
      </c>
      <c r="V240" s="32" t="b">
        <f t="shared" si="16"/>
        <v>0</v>
      </c>
    </row>
    <row r="241" spans="21:22" x14ac:dyDescent="0.35">
      <c r="U241" s="32" t="str">
        <f t="shared" si="15"/>
        <v/>
      </c>
      <c r="V241" s="32" t="b">
        <f t="shared" si="16"/>
        <v>0</v>
      </c>
    </row>
    <row r="242" spans="21:22" x14ac:dyDescent="0.35">
      <c r="U242" s="32" t="str">
        <f t="shared" si="15"/>
        <v/>
      </c>
      <c r="V242" s="32" t="b">
        <f t="shared" si="16"/>
        <v>0</v>
      </c>
    </row>
    <row r="243" spans="21:22" x14ac:dyDescent="0.35">
      <c r="U243" s="32" t="str">
        <f t="shared" si="15"/>
        <v/>
      </c>
      <c r="V243" s="32" t="b">
        <f t="shared" si="16"/>
        <v>0</v>
      </c>
    </row>
    <row r="244" spans="21:22" x14ac:dyDescent="0.35">
      <c r="U244" s="32" t="str">
        <f t="shared" si="15"/>
        <v/>
      </c>
      <c r="V244" s="32" t="b">
        <f t="shared" si="16"/>
        <v>0</v>
      </c>
    </row>
    <row r="245" spans="21:22" x14ac:dyDescent="0.35">
      <c r="U245" s="32" t="str">
        <f t="shared" si="15"/>
        <v/>
      </c>
      <c r="V245" s="32" t="b">
        <f t="shared" si="16"/>
        <v>0</v>
      </c>
    </row>
    <row r="246" spans="21:22" x14ac:dyDescent="0.35">
      <c r="U246" s="32" t="str">
        <f t="shared" si="15"/>
        <v/>
      </c>
      <c r="V246" s="32" t="b">
        <f t="shared" si="16"/>
        <v>0</v>
      </c>
    </row>
    <row r="247" spans="21:22" x14ac:dyDescent="0.35">
      <c r="U247" s="32" t="str">
        <f t="shared" si="15"/>
        <v/>
      </c>
      <c r="V247" s="32" t="b">
        <f t="shared" si="16"/>
        <v>0</v>
      </c>
    </row>
    <row r="248" spans="21:22" x14ac:dyDescent="0.35">
      <c r="U248" s="32" t="str">
        <f t="shared" si="15"/>
        <v/>
      </c>
      <c r="V248" s="32" t="b">
        <f t="shared" si="16"/>
        <v>0</v>
      </c>
    </row>
    <row r="249" spans="21:22" x14ac:dyDescent="0.35">
      <c r="U249" s="32" t="str">
        <f t="shared" si="15"/>
        <v/>
      </c>
      <c r="V249" s="32" t="b">
        <f t="shared" si="16"/>
        <v>0</v>
      </c>
    </row>
    <row r="250" spans="21:22" x14ac:dyDescent="0.35">
      <c r="U250" s="32" t="str">
        <f t="shared" si="15"/>
        <v/>
      </c>
      <c r="V250" s="32" t="b">
        <f t="shared" si="16"/>
        <v>0</v>
      </c>
    </row>
    <row r="251" spans="21:22" x14ac:dyDescent="0.35">
      <c r="U251" s="32" t="str">
        <f t="shared" si="15"/>
        <v/>
      </c>
      <c r="V251" s="32" t="b">
        <f t="shared" si="16"/>
        <v>0</v>
      </c>
    </row>
    <row r="252" spans="21:22" x14ac:dyDescent="0.35">
      <c r="U252" s="32" t="str">
        <f t="shared" si="15"/>
        <v/>
      </c>
      <c r="V252" s="32" t="b">
        <f t="shared" si="16"/>
        <v>0</v>
      </c>
    </row>
    <row r="253" spans="21:22" x14ac:dyDescent="0.35">
      <c r="U253" s="32" t="str">
        <f t="shared" si="15"/>
        <v/>
      </c>
      <c r="V253" s="32" t="b">
        <f t="shared" si="16"/>
        <v>0</v>
      </c>
    </row>
    <row r="254" spans="21:22" x14ac:dyDescent="0.35">
      <c r="U254" s="32" t="str">
        <f t="shared" si="15"/>
        <v/>
      </c>
      <c r="V254" s="32" t="b">
        <f t="shared" si="16"/>
        <v>0</v>
      </c>
    </row>
    <row r="255" spans="21:22" x14ac:dyDescent="0.35">
      <c r="U255" s="32" t="str">
        <f t="shared" si="15"/>
        <v/>
      </c>
      <c r="V255" s="32" t="b">
        <f t="shared" si="16"/>
        <v>0</v>
      </c>
    </row>
    <row r="256" spans="21:22" x14ac:dyDescent="0.35">
      <c r="U256" s="32" t="str">
        <f t="shared" si="15"/>
        <v/>
      </c>
      <c r="V256" s="32" t="b">
        <f t="shared" si="16"/>
        <v>0</v>
      </c>
    </row>
    <row r="257" spans="21:22" x14ac:dyDescent="0.35">
      <c r="U257" s="32" t="str">
        <f t="shared" si="15"/>
        <v/>
      </c>
      <c r="V257" s="32" t="b">
        <f t="shared" si="16"/>
        <v>0</v>
      </c>
    </row>
    <row r="258" spans="21:22" x14ac:dyDescent="0.35">
      <c r="U258" s="32" t="str">
        <f t="shared" si="15"/>
        <v/>
      </c>
      <c r="V258" s="32" t="b">
        <f t="shared" si="16"/>
        <v>0</v>
      </c>
    </row>
    <row r="259" spans="21:22" x14ac:dyDescent="0.35">
      <c r="U259" s="32" t="str">
        <f t="shared" si="15"/>
        <v/>
      </c>
      <c r="V259" s="32" t="b">
        <f t="shared" si="16"/>
        <v>0</v>
      </c>
    </row>
    <row r="260" spans="21:22" x14ac:dyDescent="0.35">
      <c r="U260" s="32" t="str">
        <f t="shared" ref="U260:U323" si="17">W260&amp;X260</f>
        <v/>
      </c>
      <c r="V260" s="32" t="b">
        <f t="shared" ref="V260:V323" si="18">VLOOKUP(X260,Q:R,2,0)=Y260</f>
        <v>0</v>
      </c>
    </row>
    <row r="261" spans="21:22" x14ac:dyDescent="0.35">
      <c r="U261" s="32" t="str">
        <f t="shared" si="17"/>
        <v/>
      </c>
      <c r="V261" s="32" t="b">
        <f t="shared" si="18"/>
        <v>0</v>
      </c>
    </row>
    <row r="262" spans="21:22" x14ac:dyDescent="0.35">
      <c r="U262" s="32" t="str">
        <f t="shared" si="17"/>
        <v/>
      </c>
      <c r="V262" s="32" t="b">
        <f t="shared" si="18"/>
        <v>0</v>
      </c>
    </row>
    <row r="263" spans="21:22" x14ac:dyDescent="0.35">
      <c r="U263" s="32" t="str">
        <f t="shared" si="17"/>
        <v/>
      </c>
      <c r="V263" s="32" t="b">
        <f t="shared" si="18"/>
        <v>0</v>
      </c>
    </row>
    <row r="264" spans="21:22" x14ac:dyDescent="0.35">
      <c r="U264" s="32" t="str">
        <f t="shared" si="17"/>
        <v/>
      </c>
      <c r="V264" s="32" t="b">
        <f t="shared" si="18"/>
        <v>0</v>
      </c>
    </row>
    <row r="265" spans="21:22" x14ac:dyDescent="0.35">
      <c r="U265" s="32" t="str">
        <f t="shared" si="17"/>
        <v/>
      </c>
      <c r="V265" s="32" t="b">
        <f t="shared" si="18"/>
        <v>0</v>
      </c>
    </row>
    <row r="266" spans="21:22" x14ac:dyDescent="0.35">
      <c r="U266" s="32" t="str">
        <f t="shared" si="17"/>
        <v/>
      </c>
      <c r="V266" s="32" t="b">
        <f t="shared" si="18"/>
        <v>0</v>
      </c>
    </row>
    <row r="267" spans="21:22" x14ac:dyDescent="0.35">
      <c r="U267" s="32" t="str">
        <f t="shared" si="17"/>
        <v/>
      </c>
      <c r="V267" s="32" t="b">
        <f t="shared" si="18"/>
        <v>0</v>
      </c>
    </row>
    <row r="268" spans="21:22" x14ac:dyDescent="0.35">
      <c r="U268" s="32" t="str">
        <f t="shared" si="17"/>
        <v/>
      </c>
      <c r="V268" s="32" t="b">
        <f t="shared" si="18"/>
        <v>0</v>
      </c>
    </row>
    <row r="269" spans="21:22" x14ac:dyDescent="0.35">
      <c r="U269" s="32" t="str">
        <f t="shared" si="17"/>
        <v/>
      </c>
      <c r="V269" s="32" t="b">
        <f t="shared" si="18"/>
        <v>0</v>
      </c>
    </row>
    <row r="270" spans="21:22" x14ac:dyDescent="0.35">
      <c r="U270" s="32" t="str">
        <f t="shared" si="17"/>
        <v/>
      </c>
      <c r="V270" s="32" t="b">
        <f t="shared" si="18"/>
        <v>0</v>
      </c>
    </row>
    <row r="271" spans="21:22" x14ac:dyDescent="0.35">
      <c r="U271" s="32" t="str">
        <f t="shared" si="17"/>
        <v/>
      </c>
      <c r="V271" s="32" t="b">
        <f t="shared" si="18"/>
        <v>0</v>
      </c>
    </row>
    <row r="272" spans="21:22" x14ac:dyDescent="0.35">
      <c r="U272" s="32" t="str">
        <f t="shared" si="17"/>
        <v/>
      </c>
      <c r="V272" s="32" t="b">
        <f t="shared" si="18"/>
        <v>0</v>
      </c>
    </row>
    <row r="273" spans="21:22" x14ac:dyDescent="0.35">
      <c r="U273" s="32" t="str">
        <f t="shared" si="17"/>
        <v/>
      </c>
      <c r="V273" s="32" t="b">
        <f t="shared" si="18"/>
        <v>0</v>
      </c>
    </row>
    <row r="274" spans="21:22" x14ac:dyDescent="0.35">
      <c r="U274" s="32" t="str">
        <f t="shared" si="17"/>
        <v/>
      </c>
      <c r="V274" s="32" t="b">
        <f t="shared" si="18"/>
        <v>0</v>
      </c>
    </row>
    <row r="275" spans="21:22" x14ac:dyDescent="0.35">
      <c r="U275" s="32" t="str">
        <f t="shared" si="17"/>
        <v/>
      </c>
      <c r="V275" s="32" t="b">
        <f t="shared" si="18"/>
        <v>0</v>
      </c>
    </row>
    <row r="276" spans="21:22" x14ac:dyDescent="0.35">
      <c r="U276" s="32" t="str">
        <f t="shared" si="17"/>
        <v/>
      </c>
      <c r="V276" s="32" t="b">
        <f t="shared" si="18"/>
        <v>0</v>
      </c>
    </row>
    <row r="277" spans="21:22" x14ac:dyDescent="0.35">
      <c r="U277" s="32" t="str">
        <f t="shared" si="17"/>
        <v/>
      </c>
      <c r="V277" s="32" t="b">
        <f t="shared" si="18"/>
        <v>0</v>
      </c>
    </row>
    <row r="278" spans="21:22" x14ac:dyDescent="0.35">
      <c r="U278" s="32" t="str">
        <f t="shared" si="17"/>
        <v/>
      </c>
      <c r="V278" s="32" t="b">
        <f t="shared" si="18"/>
        <v>0</v>
      </c>
    </row>
    <row r="279" spans="21:22" x14ac:dyDescent="0.35">
      <c r="U279" s="32" t="str">
        <f t="shared" si="17"/>
        <v/>
      </c>
      <c r="V279" s="32" t="b">
        <f t="shared" si="18"/>
        <v>0</v>
      </c>
    </row>
    <row r="280" spans="21:22" x14ac:dyDescent="0.35">
      <c r="U280" s="32" t="str">
        <f t="shared" si="17"/>
        <v/>
      </c>
      <c r="V280" s="32" t="b">
        <f t="shared" si="18"/>
        <v>0</v>
      </c>
    </row>
    <row r="281" spans="21:22" x14ac:dyDescent="0.35">
      <c r="U281" s="32" t="str">
        <f t="shared" si="17"/>
        <v/>
      </c>
      <c r="V281" s="32" t="b">
        <f t="shared" si="18"/>
        <v>0</v>
      </c>
    </row>
    <row r="282" spans="21:22" x14ac:dyDescent="0.35">
      <c r="U282" s="32" t="str">
        <f t="shared" si="17"/>
        <v/>
      </c>
      <c r="V282" s="32" t="b">
        <f t="shared" si="18"/>
        <v>0</v>
      </c>
    </row>
    <row r="283" spans="21:22" x14ac:dyDescent="0.35">
      <c r="U283" s="32" t="str">
        <f t="shared" si="17"/>
        <v/>
      </c>
      <c r="V283" s="32" t="b">
        <f t="shared" si="18"/>
        <v>0</v>
      </c>
    </row>
    <row r="284" spans="21:22" x14ac:dyDescent="0.35">
      <c r="U284" s="32" t="str">
        <f t="shared" si="17"/>
        <v/>
      </c>
      <c r="V284" s="32" t="b">
        <f t="shared" si="18"/>
        <v>0</v>
      </c>
    </row>
    <row r="285" spans="21:22" x14ac:dyDescent="0.35">
      <c r="U285" s="32" t="str">
        <f t="shared" si="17"/>
        <v/>
      </c>
      <c r="V285" s="32" t="b">
        <f t="shared" si="18"/>
        <v>0</v>
      </c>
    </row>
    <row r="286" spans="21:22" x14ac:dyDescent="0.35">
      <c r="U286" s="32" t="str">
        <f t="shared" si="17"/>
        <v/>
      </c>
      <c r="V286" s="32" t="b">
        <f t="shared" si="18"/>
        <v>0</v>
      </c>
    </row>
    <row r="287" spans="21:22" x14ac:dyDescent="0.35">
      <c r="U287" s="32" t="str">
        <f t="shared" si="17"/>
        <v/>
      </c>
      <c r="V287" s="32" t="b">
        <f t="shared" si="18"/>
        <v>0</v>
      </c>
    </row>
    <row r="288" spans="21:22" x14ac:dyDescent="0.35">
      <c r="U288" s="32" t="str">
        <f t="shared" si="17"/>
        <v/>
      </c>
      <c r="V288" s="32" t="b">
        <f t="shared" si="18"/>
        <v>0</v>
      </c>
    </row>
    <row r="289" spans="21:22" x14ac:dyDescent="0.35">
      <c r="U289" s="32" t="str">
        <f t="shared" si="17"/>
        <v/>
      </c>
      <c r="V289" s="32" t="b">
        <f t="shared" si="18"/>
        <v>0</v>
      </c>
    </row>
    <row r="290" spans="21:22" x14ac:dyDescent="0.35">
      <c r="U290" s="32" t="str">
        <f t="shared" si="17"/>
        <v/>
      </c>
      <c r="V290" s="32" t="b">
        <f t="shared" si="18"/>
        <v>0</v>
      </c>
    </row>
    <row r="291" spans="21:22" x14ac:dyDescent="0.35">
      <c r="U291" s="32" t="str">
        <f t="shared" si="17"/>
        <v/>
      </c>
      <c r="V291" s="32" t="b">
        <f t="shared" si="18"/>
        <v>0</v>
      </c>
    </row>
    <row r="292" spans="21:22" x14ac:dyDescent="0.35">
      <c r="U292" s="32" t="str">
        <f t="shared" si="17"/>
        <v/>
      </c>
      <c r="V292" s="32" t="b">
        <f t="shared" si="18"/>
        <v>0</v>
      </c>
    </row>
    <row r="293" spans="21:22" x14ac:dyDescent="0.35">
      <c r="U293" s="32" t="str">
        <f t="shared" si="17"/>
        <v/>
      </c>
      <c r="V293" s="32" t="b">
        <f t="shared" si="18"/>
        <v>0</v>
      </c>
    </row>
    <row r="294" spans="21:22" x14ac:dyDescent="0.35">
      <c r="U294" s="32" t="str">
        <f t="shared" si="17"/>
        <v/>
      </c>
      <c r="V294" s="32" t="b">
        <f t="shared" si="18"/>
        <v>0</v>
      </c>
    </row>
    <row r="295" spans="21:22" x14ac:dyDescent="0.35">
      <c r="U295" s="32" t="str">
        <f t="shared" si="17"/>
        <v/>
      </c>
      <c r="V295" s="32" t="b">
        <f t="shared" si="18"/>
        <v>0</v>
      </c>
    </row>
    <row r="296" spans="21:22" x14ac:dyDescent="0.35">
      <c r="U296" s="32" t="str">
        <f t="shared" si="17"/>
        <v/>
      </c>
      <c r="V296" s="32" t="b">
        <f t="shared" si="18"/>
        <v>0</v>
      </c>
    </row>
    <row r="297" spans="21:22" x14ac:dyDescent="0.35">
      <c r="U297" s="32" t="str">
        <f t="shared" si="17"/>
        <v/>
      </c>
      <c r="V297" s="32" t="b">
        <f t="shared" si="18"/>
        <v>0</v>
      </c>
    </row>
    <row r="298" spans="21:22" x14ac:dyDescent="0.35">
      <c r="U298" s="32" t="str">
        <f t="shared" si="17"/>
        <v/>
      </c>
      <c r="V298" s="32" t="b">
        <f t="shared" si="18"/>
        <v>0</v>
      </c>
    </row>
    <row r="299" spans="21:22" x14ac:dyDescent="0.35">
      <c r="U299" s="32" t="str">
        <f t="shared" si="17"/>
        <v/>
      </c>
      <c r="V299" s="32" t="b">
        <f t="shared" si="18"/>
        <v>0</v>
      </c>
    </row>
    <row r="300" spans="21:22" x14ac:dyDescent="0.35">
      <c r="U300" s="32" t="str">
        <f t="shared" si="17"/>
        <v/>
      </c>
      <c r="V300" s="32" t="b">
        <f t="shared" si="18"/>
        <v>0</v>
      </c>
    </row>
    <row r="301" spans="21:22" x14ac:dyDescent="0.35">
      <c r="U301" s="32" t="str">
        <f t="shared" si="17"/>
        <v/>
      </c>
      <c r="V301" s="32" t="b">
        <f t="shared" si="18"/>
        <v>0</v>
      </c>
    </row>
    <row r="302" spans="21:22" x14ac:dyDescent="0.35">
      <c r="U302" s="32" t="str">
        <f t="shared" si="17"/>
        <v/>
      </c>
      <c r="V302" s="32" t="b">
        <f t="shared" si="18"/>
        <v>0</v>
      </c>
    </row>
    <row r="303" spans="21:22" x14ac:dyDescent="0.35">
      <c r="U303" s="32" t="str">
        <f t="shared" si="17"/>
        <v/>
      </c>
      <c r="V303" s="32" t="b">
        <f t="shared" si="18"/>
        <v>0</v>
      </c>
    </row>
    <row r="304" spans="21:22" x14ac:dyDescent="0.35">
      <c r="U304" s="32" t="str">
        <f t="shared" si="17"/>
        <v/>
      </c>
      <c r="V304" s="32" t="b">
        <f t="shared" si="18"/>
        <v>0</v>
      </c>
    </row>
    <row r="305" spans="21:22" x14ac:dyDescent="0.35">
      <c r="U305" s="32" t="str">
        <f t="shared" si="17"/>
        <v/>
      </c>
      <c r="V305" s="32" t="b">
        <f t="shared" si="18"/>
        <v>0</v>
      </c>
    </row>
    <row r="306" spans="21:22" x14ac:dyDescent="0.35">
      <c r="U306" s="32" t="str">
        <f t="shared" si="17"/>
        <v/>
      </c>
      <c r="V306" s="32" t="b">
        <f t="shared" si="18"/>
        <v>0</v>
      </c>
    </row>
    <row r="307" spans="21:22" x14ac:dyDescent="0.35">
      <c r="U307" s="32" t="str">
        <f t="shared" si="17"/>
        <v/>
      </c>
      <c r="V307" s="32" t="b">
        <f t="shared" si="18"/>
        <v>0</v>
      </c>
    </row>
    <row r="308" spans="21:22" x14ac:dyDescent="0.35">
      <c r="U308" s="32" t="str">
        <f t="shared" si="17"/>
        <v/>
      </c>
      <c r="V308" s="32" t="b">
        <f t="shared" si="18"/>
        <v>0</v>
      </c>
    </row>
    <row r="309" spans="21:22" x14ac:dyDescent="0.35">
      <c r="U309" s="32" t="str">
        <f t="shared" si="17"/>
        <v/>
      </c>
      <c r="V309" s="32" t="b">
        <f t="shared" si="18"/>
        <v>0</v>
      </c>
    </row>
    <row r="310" spans="21:22" x14ac:dyDescent="0.35">
      <c r="U310" s="32" t="str">
        <f t="shared" si="17"/>
        <v/>
      </c>
      <c r="V310" s="32" t="b">
        <f t="shared" si="18"/>
        <v>0</v>
      </c>
    </row>
    <row r="311" spans="21:22" x14ac:dyDescent="0.35">
      <c r="U311" s="32" t="str">
        <f t="shared" si="17"/>
        <v/>
      </c>
      <c r="V311" s="32" t="b">
        <f t="shared" si="18"/>
        <v>0</v>
      </c>
    </row>
    <row r="312" spans="21:22" x14ac:dyDescent="0.35">
      <c r="U312" s="32" t="str">
        <f t="shared" si="17"/>
        <v/>
      </c>
      <c r="V312" s="32" t="b">
        <f t="shared" si="18"/>
        <v>0</v>
      </c>
    </row>
    <row r="313" spans="21:22" x14ac:dyDescent="0.35">
      <c r="U313" s="32" t="str">
        <f t="shared" si="17"/>
        <v/>
      </c>
      <c r="V313" s="32" t="b">
        <f t="shared" si="18"/>
        <v>0</v>
      </c>
    </row>
    <row r="314" spans="21:22" x14ac:dyDescent="0.35">
      <c r="U314" s="32" t="str">
        <f t="shared" si="17"/>
        <v/>
      </c>
      <c r="V314" s="32" t="b">
        <f t="shared" si="18"/>
        <v>0</v>
      </c>
    </row>
    <row r="315" spans="21:22" x14ac:dyDescent="0.35">
      <c r="U315" s="32" t="str">
        <f t="shared" si="17"/>
        <v/>
      </c>
      <c r="V315" s="32" t="b">
        <f t="shared" si="18"/>
        <v>0</v>
      </c>
    </row>
    <row r="316" spans="21:22" x14ac:dyDescent="0.35">
      <c r="U316" s="32" t="str">
        <f t="shared" si="17"/>
        <v/>
      </c>
      <c r="V316" s="32" t="b">
        <f t="shared" si="18"/>
        <v>0</v>
      </c>
    </row>
    <row r="317" spans="21:22" x14ac:dyDescent="0.35">
      <c r="U317" s="32" t="str">
        <f t="shared" si="17"/>
        <v/>
      </c>
      <c r="V317" s="32" t="b">
        <f t="shared" si="18"/>
        <v>0</v>
      </c>
    </row>
    <row r="318" spans="21:22" x14ac:dyDescent="0.35">
      <c r="U318" s="32" t="str">
        <f t="shared" si="17"/>
        <v/>
      </c>
      <c r="V318" s="32" t="b">
        <f t="shared" si="18"/>
        <v>0</v>
      </c>
    </row>
    <row r="319" spans="21:22" x14ac:dyDescent="0.35">
      <c r="U319" s="32" t="str">
        <f t="shared" si="17"/>
        <v/>
      </c>
      <c r="V319" s="32" t="b">
        <f t="shared" si="18"/>
        <v>0</v>
      </c>
    </row>
    <row r="320" spans="21:22" x14ac:dyDescent="0.35">
      <c r="U320" s="32" t="str">
        <f t="shared" si="17"/>
        <v/>
      </c>
      <c r="V320" s="32" t="b">
        <f t="shared" si="18"/>
        <v>0</v>
      </c>
    </row>
    <row r="321" spans="21:22" x14ac:dyDescent="0.35">
      <c r="U321" s="32" t="str">
        <f t="shared" si="17"/>
        <v/>
      </c>
      <c r="V321" s="32" t="b">
        <f t="shared" si="18"/>
        <v>0</v>
      </c>
    </row>
    <row r="322" spans="21:22" x14ac:dyDescent="0.35">
      <c r="U322" s="32" t="str">
        <f t="shared" si="17"/>
        <v/>
      </c>
      <c r="V322" s="32" t="b">
        <f t="shared" si="18"/>
        <v>0</v>
      </c>
    </row>
    <row r="323" spans="21:22" x14ac:dyDescent="0.35">
      <c r="U323" s="32" t="str">
        <f t="shared" si="17"/>
        <v/>
      </c>
      <c r="V323" s="32" t="b">
        <f t="shared" si="18"/>
        <v>0</v>
      </c>
    </row>
    <row r="324" spans="21:22" x14ac:dyDescent="0.35">
      <c r="U324" s="32" t="str">
        <f t="shared" ref="U324:U387" si="19">W324&amp;X324</f>
        <v/>
      </c>
      <c r="V324" s="32" t="b">
        <f t="shared" ref="V324:V387" si="20">VLOOKUP(X324,Q:R,2,0)=Y324</f>
        <v>0</v>
      </c>
    </row>
    <row r="325" spans="21:22" x14ac:dyDescent="0.35">
      <c r="U325" s="32" t="str">
        <f t="shared" si="19"/>
        <v/>
      </c>
      <c r="V325" s="32" t="b">
        <f t="shared" si="20"/>
        <v>0</v>
      </c>
    </row>
    <row r="326" spans="21:22" x14ac:dyDescent="0.35">
      <c r="U326" s="32" t="str">
        <f t="shared" si="19"/>
        <v/>
      </c>
      <c r="V326" s="32" t="b">
        <f t="shared" si="20"/>
        <v>0</v>
      </c>
    </row>
    <row r="327" spans="21:22" x14ac:dyDescent="0.35">
      <c r="U327" s="32" t="str">
        <f t="shared" si="19"/>
        <v/>
      </c>
      <c r="V327" s="32" t="b">
        <f t="shared" si="20"/>
        <v>0</v>
      </c>
    </row>
    <row r="328" spans="21:22" x14ac:dyDescent="0.35">
      <c r="U328" s="32" t="str">
        <f t="shared" si="19"/>
        <v/>
      </c>
      <c r="V328" s="32" t="b">
        <f t="shared" si="20"/>
        <v>0</v>
      </c>
    </row>
    <row r="329" spans="21:22" x14ac:dyDescent="0.35">
      <c r="U329" s="32" t="str">
        <f t="shared" si="19"/>
        <v/>
      </c>
      <c r="V329" s="32" t="b">
        <f t="shared" si="20"/>
        <v>0</v>
      </c>
    </row>
    <row r="330" spans="21:22" x14ac:dyDescent="0.35">
      <c r="U330" s="32" t="str">
        <f t="shared" si="19"/>
        <v/>
      </c>
      <c r="V330" s="32" t="b">
        <f t="shared" si="20"/>
        <v>0</v>
      </c>
    </row>
    <row r="331" spans="21:22" x14ac:dyDescent="0.35">
      <c r="U331" s="32" t="str">
        <f t="shared" si="19"/>
        <v/>
      </c>
      <c r="V331" s="32" t="b">
        <f t="shared" si="20"/>
        <v>0</v>
      </c>
    </row>
    <row r="332" spans="21:22" x14ac:dyDescent="0.35">
      <c r="U332" s="32" t="str">
        <f t="shared" si="19"/>
        <v/>
      </c>
      <c r="V332" s="32" t="b">
        <f t="shared" si="20"/>
        <v>0</v>
      </c>
    </row>
    <row r="333" spans="21:22" x14ac:dyDescent="0.35">
      <c r="U333" s="32" t="str">
        <f t="shared" si="19"/>
        <v/>
      </c>
      <c r="V333" s="32" t="b">
        <f t="shared" si="20"/>
        <v>0</v>
      </c>
    </row>
    <row r="334" spans="21:22" x14ac:dyDescent="0.35">
      <c r="U334" s="32" t="str">
        <f t="shared" si="19"/>
        <v/>
      </c>
      <c r="V334" s="32" t="b">
        <f t="shared" si="20"/>
        <v>0</v>
      </c>
    </row>
    <row r="335" spans="21:22" x14ac:dyDescent="0.35">
      <c r="U335" s="32" t="str">
        <f t="shared" si="19"/>
        <v/>
      </c>
      <c r="V335" s="32" t="b">
        <f t="shared" si="20"/>
        <v>0</v>
      </c>
    </row>
    <row r="336" spans="21:22" x14ac:dyDescent="0.35">
      <c r="U336" s="32" t="str">
        <f t="shared" si="19"/>
        <v/>
      </c>
      <c r="V336" s="32" t="b">
        <f t="shared" si="20"/>
        <v>0</v>
      </c>
    </row>
    <row r="337" spans="21:22" x14ac:dyDescent="0.35">
      <c r="U337" s="32" t="str">
        <f t="shared" si="19"/>
        <v/>
      </c>
      <c r="V337" s="32" t="b">
        <f t="shared" si="20"/>
        <v>0</v>
      </c>
    </row>
    <row r="338" spans="21:22" x14ac:dyDescent="0.35">
      <c r="U338" s="32" t="str">
        <f t="shared" si="19"/>
        <v/>
      </c>
      <c r="V338" s="32" t="b">
        <f t="shared" si="20"/>
        <v>0</v>
      </c>
    </row>
    <row r="339" spans="21:22" x14ac:dyDescent="0.35">
      <c r="U339" s="32" t="str">
        <f t="shared" si="19"/>
        <v/>
      </c>
      <c r="V339" s="32" t="b">
        <f t="shared" si="20"/>
        <v>0</v>
      </c>
    </row>
    <row r="340" spans="21:22" x14ac:dyDescent="0.35">
      <c r="U340" s="32" t="str">
        <f t="shared" si="19"/>
        <v/>
      </c>
      <c r="V340" s="32" t="b">
        <f t="shared" si="20"/>
        <v>0</v>
      </c>
    </row>
    <row r="341" spans="21:22" x14ac:dyDescent="0.35">
      <c r="U341" s="32" t="str">
        <f t="shared" si="19"/>
        <v/>
      </c>
      <c r="V341" s="32" t="b">
        <f t="shared" si="20"/>
        <v>0</v>
      </c>
    </row>
    <row r="342" spans="21:22" x14ac:dyDescent="0.35">
      <c r="U342" s="32" t="str">
        <f t="shared" si="19"/>
        <v/>
      </c>
      <c r="V342" s="32" t="b">
        <f t="shared" si="20"/>
        <v>0</v>
      </c>
    </row>
    <row r="343" spans="21:22" x14ac:dyDescent="0.35">
      <c r="U343" s="32" t="str">
        <f t="shared" si="19"/>
        <v/>
      </c>
      <c r="V343" s="32" t="b">
        <f t="shared" si="20"/>
        <v>0</v>
      </c>
    </row>
    <row r="344" spans="21:22" x14ac:dyDescent="0.35">
      <c r="U344" s="32" t="str">
        <f t="shared" si="19"/>
        <v/>
      </c>
      <c r="V344" s="32" t="b">
        <f t="shared" si="20"/>
        <v>0</v>
      </c>
    </row>
    <row r="345" spans="21:22" x14ac:dyDescent="0.35">
      <c r="U345" s="32" t="str">
        <f t="shared" si="19"/>
        <v/>
      </c>
      <c r="V345" s="32" t="b">
        <f t="shared" si="20"/>
        <v>0</v>
      </c>
    </row>
    <row r="346" spans="21:22" x14ac:dyDescent="0.35">
      <c r="U346" s="32" t="str">
        <f t="shared" si="19"/>
        <v/>
      </c>
      <c r="V346" s="32" t="b">
        <f t="shared" si="20"/>
        <v>0</v>
      </c>
    </row>
    <row r="347" spans="21:22" x14ac:dyDescent="0.35">
      <c r="U347" s="32" t="str">
        <f t="shared" si="19"/>
        <v/>
      </c>
      <c r="V347" s="32" t="b">
        <f t="shared" si="20"/>
        <v>0</v>
      </c>
    </row>
    <row r="348" spans="21:22" x14ac:dyDescent="0.35">
      <c r="U348" s="32" t="str">
        <f t="shared" si="19"/>
        <v/>
      </c>
      <c r="V348" s="32" t="b">
        <f t="shared" si="20"/>
        <v>0</v>
      </c>
    </row>
    <row r="349" spans="21:22" x14ac:dyDescent="0.35">
      <c r="U349" s="32" t="str">
        <f t="shared" si="19"/>
        <v/>
      </c>
      <c r="V349" s="32" t="b">
        <f t="shared" si="20"/>
        <v>0</v>
      </c>
    </row>
    <row r="350" spans="21:22" x14ac:dyDescent="0.35">
      <c r="U350" s="32" t="str">
        <f t="shared" si="19"/>
        <v/>
      </c>
      <c r="V350" s="32" t="b">
        <f t="shared" si="20"/>
        <v>0</v>
      </c>
    </row>
    <row r="351" spans="21:22" x14ac:dyDescent="0.35">
      <c r="U351" s="32" t="str">
        <f t="shared" si="19"/>
        <v/>
      </c>
      <c r="V351" s="32" t="b">
        <f t="shared" si="20"/>
        <v>0</v>
      </c>
    </row>
    <row r="352" spans="21:22" x14ac:dyDescent="0.35">
      <c r="U352" s="32" t="str">
        <f t="shared" si="19"/>
        <v/>
      </c>
      <c r="V352" s="32" t="b">
        <f t="shared" si="20"/>
        <v>0</v>
      </c>
    </row>
    <row r="353" spans="21:22" x14ac:dyDescent="0.35">
      <c r="U353" s="32" t="str">
        <f t="shared" si="19"/>
        <v/>
      </c>
      <c r="V353" s="32" t="b">
        <f t="shared" si="20"/>
        <v>0</v>
      </c>
    </row>
    <row r="354" spans="21:22" x14ac:dyDescent="0.35">
      <c r="U354" s="32" t="str">
        <f t="shared" si="19"/>
        <v/>
      </c>
      <c r="V354" s="32" t="b">
        <f t="shared" si="20"/>
        <v>0</v>
      </c>
    </row>
    <row r="355" spans="21:22" x14ac:dyDescent="0.35">
      <c r="U355" s="32" t="str">
        <f t="shared" si="19"/>
        <v/>
      </c>
      <c r="V355" s="32" t="b">
        <f t="shared" si="20"/>
        <v>0</v>
      </c>
    </row>
    <row r="356" spans="21:22" x14ac:dyDescent="0.35">
      <c r="U356" s="32" t="str">
        <f t="shared" si="19"/>
        <v/>
      </c>
      <c r="V356" s="32" t="b">
        <f t="shared" si="20"/>
        <v>0</v>
      </c>
    </row>
    <row r="357" spans="21:22" x14ac:dyDescent="0.35">
      <c r="U357" s="32" t="str">
        <f t="shared" si="19"/>
        <v/>
      </c>
      <c r="V357" s="32" t="b">
        <f t="shared" si="20"/>
        <v>0</v>
      </c>
    </row>
    <row r="358" spans="21:22" x14ac:dyDescent="0.35">
      <c r="U358" s="32" t="str">
        <f t="shared" si="19"/>
        <v/>
      </c>
      <c r="V358" s="32" t="b">
        <f t="shared" si="20"/>
        <v>0</v>
      </c>
    </row>
    <row r="359" spans="21:22" x14ac:dyDescent="0.35">
      <c r="U359" s="32" t="str">
        <f t="shared" si="19"/>
        <v/>
      </c>
      <c r="V359" s="32" t="b">
        <f t="shared" si="20"/>
        <v>0</v>
      </c>
    </row>
    <row r="360" spans="21:22" x14ac:dyDescent="0.35">
      <c r="U360" s="32" t="str">
        <f t="shared" si="19"/>
        <v/>
      </c>
      <c r="V360" s="32" t="b">
        <f t="shared" si="20"/>
        <v>0</v>
      </c>
    </row>
    <row r="361" spans="21:22" x14ac:dyDescent="0.35">
      <c r="U361" s="32" t="str">
        <f t="shared" si="19"/>
        <v/>
      </c>
      <c r="V361" s="32" t="b">
        <f t="shared" si="20"/>
        <v>0</v>
      </c>
    </row>
    <row r="362" spans="21:22" x14ac:dyDescent="0.35">
      <c r="U362" s="32" t="str">
        <f t="shared" si="19"/>
        <v/>
      </c>
      <c r="V362" s="32" t="b">
        <f t="shared" si="20"/>
        <v>0</v>
      </c>
    </row>
    <row r="363" spans="21:22" x14ac:dyDescent="0.35">
      <c r="U363" s="32" t="str">
        <f t="shared" si="19"/>
        <v/>
      </c>
      <c r="V363" s="32" t="b">
        <f t="shared" si="20"/>
        <v>0</v>
      </c>
    </row>
    <row r="364" spans="21:22" x14ac:dyDescent="0.35">
      <c r="U364" s="32" t="str">
        <f t="shared" si="19"/>
        <v/>
      </c>
      <c r="V364" s="32" t="b">
        <f t="shared" si="20"/>
        <v>0</v>
      </c>
    </row>
    <row r="365" spans="21:22" x14ac:dyDescent="0.35">
      <c r="U365" s="32" t="str">
        <f t="shared" si="19"/>
        <v/>
      </c>
      <c r="V365" s="32" t="b">
        <f t="shared" si="20"/>
        <v>0</v>
      </c>
    </row>
    <row r="366" spans="21:22" x14ac:dyDescent="0.35">
      <c r="U366" s="32" t="str">
        <f t="shared" si="19"/>
        <v/>
      </c>
      <c r="V366" s="32" t="b">
        <f t="shared" si="20"/>
        <v>0</v>
      </c>
    </row>
    <row r="367" spans="21:22" x14ac:dyDescent="0.35">
      <c r="U367" s="32" t="str">
        <f t="shared" si="19"/>
        <v/>
      </c>
      <c r="V367" s="32" t="b">
        <f t="shared" si="20"/>
        <v>0</v>
      </c>
    </row>
    <row r="368" spans="21:22" x14ac:dyDescent="0.35">
      <c r="U368" s="32" t="str">
        <f t="shared" si="19"/>
        <v/>
      </c>
      <c r="V368" s="32" t="b">
        <f t="shared" si="20"/>
        <v>0</v>
      </c>
    </row>
    <row r="369" spans="21:22" x14ac:dyDescent="0.35">
      <c r="U369" s="32" t="str">
        <f t="shared" si="19"/>
        <v/>
      </c>
      <c r="V369" s="32" t="b">
        <f t="shared" si="20"/>
        <v>0</v>
      </c>
    </row>
    <row r="370" spans="21:22" x14ac:dyDescent="0.35">
      <c r="U370" s="32" t="str">
        <f t="shared" si="19"/>
        <v/>
      </c>
      <c r="V370" s="32" t="b">
        <f t="shared" si="20"/>
        <v>0</v>
      </c>
    </row>
    <row r="371" spans="21:22" x14ac:dyDescent="0.35">
      <c r="U371" s="32" t="str">
        <f t="shared" si="19"/>
        <v/>
      </c>
      <c r="V371" s="32" t="b">
        <f t="shared" si="20"/>
        <v>0</v>
      </c>
    </row>
    <row r="372" spans="21:22" x14ac:dyDescent="0.35">
      <c r="U372" s="32" t="str">
        <f t="shared" si="19"/>
        <v/>
      </c>
      <c r="V372" s="32" t="b">
        <f t="shared" si="20"/>
        <v>0</v>
      </c>
    </row>
    <row r="373" spans="21:22" x14ac:dyDescent="0.35">
      <c r="U373" s="32" t="str">
        <f t="shared" si="19"/>
        <v/>
      </c>
      <c r="V373" s="32" t="b">
        <f t="shared" si="20"/>
        <v>0</v>
      </c>
    </row>
    <row r="374" spans="21:22" x14ac:dyDescent="0.35">
      <c r="U374" s="32" t="str">
        <f t="shared" si="19"/>
        <v/>
      </c>
      <c r="V374" s="32" t="b">
        <f t="shared" si="20"/>
        <v>0</v>
      </c>
    </row>
    <row r="375" spans="21:22" x14ac:dyDescent="0.35">
      <c r="U375" s="32" t="str">
        <f t="shared" si="19"/>
        <v/>
      </c>
      <c r="V375" s="32" t="b">
        <f t="shared" si="20"/>
        <v>0</v>
      </c>
    </row>
    <row r="376" spans="21:22" x14ac:dyDescent="0.35">
      <c r="U376" s="32" t="str">
        <f t="shared" si="19"/>
        <v/>
      </c>
      <c r="V376" s="32" t="b">
        <f t="shared" si="20"/>
        <v>0</v>
      </c>
    </row>
    <row r="377" spans="21:22" x14ac:dyDescent="0.35">
      <c r="U377" s="32" t="str">
        <f t="shared" si="19"/>
        <v/>
      </c>
      <c r="V377" s="32" t="b">
        <f t="shared" si="20"/>
        <v>0</v>
      </c>
    </row>
    <row r="378" spans="21:22" x14ac:dyDescent="0.35">
      <c r="U378" s="32" t="str">
        <f t="shared" si="19"/>
        <v/>
      </c>
      <c r="V378" s="32" t="b">
        <f t="shared" si="20"/>
        <v>0</v>
      </c>
    </row>
    <row r="379" spans="21:22" x14ac:dyDescent="0.35">
      <c r="U379" s="32" t="str">
        <f t="shared" si="19"/>
        <v/>
      </c>
      <c r="V379" s="32" t="b">
        <f t="shared" si="20"/>
        <v>0</v>
      </c>
    </row>
    <row r="380" spans="21:22" x14ac:dyDescent="0.35">
      <c r="U380" s="32" t="str">
        <f t="shared" si="19"/>
        <v/>
      </c>
      <c r="V380" s="32" t="b">
        <f t="shared" si="20"/>
        <v>0</v>
      </c>
    </row>
    <row r="381" spans="21:22" x14ac:dyDescent="0.35">
      <c r="U381" s="32" t="str">
        <f t="shared" si="19"/>
        <v/>
      </c>
      <c r="V381" s="32" t="b">
        <f t="shared" si="20"/>
        <v>0</v>
      </c>
    </row>
    <row r="382" spans="21:22" x14ac:dyDescent="0.35">
      <c r="U382" s="32" t="str">
        <f t="shared" si="19"/>
        <v/>
      </c>
      <c r="V382" s="32" t="b">
        <f t="shared" si="20"/>
        <v>0</v>
      </c>
    </row>
    <row r="383" spans="21:22" x14ac:dyDescent="0.35">
      <c r="U383" s="32" t="str">
        <f t="shared" si="19"/>
        <v/>
      </c>
      <c r="V383" s="32" t="b">
        <f t="shared" si="20"/>
        <v>0</v>
      </c>
    </row>
    <row r="384" spans="21:22" x14ac:dyDescent="0.35">
      <c r="U384" s="32" t="str">
        <f t="shared" si="19"/>
        <v/>
      </c>
      <c r="V384" s="32" t="b">
        <f t="shared" si="20"/>
        <v>0</v>
      </c>
    </row>
    <row r="385" spans="21:22" x14ac:dyDescent="0.35">
      <c r="U385" s="32" t="str">
        <f t="shared" si="19"/>
        <v/>
      </c>
      <c r="V385" s="32" t="b">
        <f t="shared" si="20"/>
        <v>0</v>
      </c>
    </row>
    <row r="386" spans="21:22" x14ac:dyDescent="0.35">
      <c r="U386" s="32" t="str">
        <f t="shared" si="19"/>
        <v/>
      </c>
      <c r="V386" s="32" t="b">
        <f t="shared" si="20"/>
        <v>0</v>
      </c>
    </row>
    <row r="387" spans="21:22" x14ac:dyDescent="0.35">
      <c r="U387" s="32" t="str">
        <f t="shared" si="19"/>
        <v/>
      </c>
      <c r="V387" s="32" t="b">
        <f t="shared" si="20"/>
        <v>0</v>
      </c>
    </row>
    <row r="388" spans="21:22" x14ac:dyDescent="0.35">
      <c r="U388" s="32" t="str">
        <f t="shared" ref="U388:U451" si="21">W388&amp;X388</f>
        <v/>
      </c>
      <c r="V388" s="32" t="b">
        <f t="shared" ref="V388:V451" si="22">VLOOKUP(X388,Q:R,2,0)=Y388</f>
        <v>0</v>
      </c>
    </row>
    <row r="389" spans="21:22" x14ac:dyDescent="0.35">
      <c r="U389" s="32" t="str">
        <f t="shared" si="21"/>
        <v/>
      </c>
      <c r="V389" s="32" t="b">
        <f t="shared" si="22"/>
        <v>0</v>
      </c>
    </row>
    <row r="390" spans="21:22" x14ac:dyDescent="0.35">
      <c r="U390" s="32" t="str">
        <f t="shared" si="21"/>
        <v/>
      </c>
      <c r="V390" s="32" t="b">
        <f t="shared" si="22"/>
        <v>0</v>
      </c>
    </row>
    <row r="391" spans="21:22" x14ac:dyDescent="0.35">
      <c r="U391" s="32" t="str">
        <f t="shared" si="21"/>
        <v/>
      </c>
      <c r="V391" s="32" t="b">
        <f t="shared" si="22"/>
        <v>0</v>
      </c>
    </row>
    <row r="392" spans="21:22" x14ac:dyDescent="0.35">
      <c r="U392" s="32" t="str">
        <f t="shared" si="21"/>
        <v/>
      </c>
      <c r="V392" s="32" t="b">
        <f t="shared" si="22"/>
        <v>0</v>
      </c>
    </row>
    <row r="393" spans="21:22" x14ac:dyDescent="0.35">
      <c r="U393" s="32" t="str">
        <f t="shared" si="21"/>
        <v/>
      </c>
      <c r="V393" s="32" t="b">
        <f t="shared" si="22"/>
        <v>0</v>
      </c>
    </row>
    <row r="394" spans="21:22" x14ac:dyDescent="0.35">
      <c r="U394" s="32" t="str">
        <f t="shared" si="21"/>
        <v/>
      </c>
      <c r="V394" s="32" t="b">
        <f t="shared" si="22"/>
        <v>0</v>
      </c>
    </row>
    <row r="395" spans="21:22" x14ac:dyDescent="0.35">
      <c r="U395" s="32" t="str">
        <f t="shared" si="21"/>
        <v/>
      </c>
      <c r="V395" s="32" t="b">
        <f t="shared" si="22"/>
        <v>0</v>
      </c>
    </row>
    <row r="396" spans="21:22" x14ac:dyDescent="0.35">
      <c r="U396" s="32" t="str">
        <f t="shared" si="21"/>
        <v/>
      </c>
      <c r="V396" s="32" t="b">
        <f t="shared" si="22"/>
        <v>0</v>
      </c>
    </row>
    <row r="397" spans="21:22" x14ac:dyDescent="0.35">
      <c r="U397" s="32" t="str">
        <f t="shared" si="21"/>
        <v/>
      </c>
      <c r="V397" s="32" t="b">
        <f t="shared" si="22"/>
        <v>0</v>
      </c>
    </row>
    <row r="398" spans="21:22" x14ac:dyDescent="0.35">
      <c r="U398" s="32" t="str">
        <f t="shared" si="21"/>
        <v/>
      </c>
      <c r="V398" s="32" t="b">
        <f t="shared" si="22"/>
        <v>0</v>
      </c>
    </row>
    <row r="399" spans="21:22" x14ac:dyDescent="0.35">
      <c r="U399" s="32" t="str">
        <f t="shared" si="21"/>
        <v/>
      </c>
      <c r="V399" s="32" t="b">
        <f t="shared" si="22"/>
        <v>0</v>
      </c>
    </row>
    <row r="400" spans="21:22" x14ac:dyDescent="0.35">
      <c r="U400" s="32" t="str">
        <f t="shared" si="21"/>
        <v/>
      </c>
      <c r="V400" s="32" t="b">
        <f t="shared" si="22"/>
        <v>0</v>
      </c>
    </row>
    <row r="401" spans="21:22" x14ac:dyDescent="0.35">
      <c r="U401" s="32" t="str">
        <f t="shared" si="21"/>
        <v/>
      </c>
      <c r="V401" s="32" t="b">
        <f t="shared" si="22"/>
        <v>0</v>
      </c>
    </row>
    <row r="402" spans="21:22" x14ac:dyDescent="0.35">
      <c r="U402" s="32" t="str">
        <f t="shared" si="21"/>
        <v/>
      </c>
      <c r="V402" s="32" t="b">
        <f t="shared" si="22"/>
        <v>0</v>
      </c>
    </row>
    <row r="403" spans="21:22" x14ac:dyDescent="0.35">
      <c r="U403" s="32" t="str">
        <f t="shared" si="21"/>
        <v/>
      </c>
      <c r="V403" s="32" t="b">
        <f t="shared" si="22"/>
        <v>0</v>
      </c>
    </row>
    <row r="404" spans="21:22" x14ac:dyDescent="0.35">
      <c r="U404" s="32" t="str">
        <f t="shared" si="21"/>
        <v/>
      </c>
      <c r="V404" s="32" t="b">
        <f t="shared" si="22"/>
        <v>0</v>
      </c>
    </row>
    <row r="405" spans="21:22" x14ac:dyDescent="0.35">
      <c r="U405" s="32" t="str">
        <f t="shared" si="21"/>
        <v/>
      </c>
      <c r="V405" s="32" t="b">
        <f t="shared" si="22"/>
        <v>0</v>
      </c>
    </row>
    <row r="406" spans="21:22" x14ac:dyDescent="0.35">
      <c r="U406" s="32" t="str">
        <f t="shared" si="21"/>
        <v/>
      </c>
      <c r="V406" s="32" t="b">
        <f t="shared" si="22"/>
        <v>0</v>
      </c>
    </row>
    <row r="407" spans="21:22" x14ac:dyDescent="0.35">
      <c r="U407" s="32" t="str">
        <f t="shared" si="21"/>
        <v/>
      </c>
      <c r="V407" s="32" t="b">
        <f t="shared" si="22"/>
        <v>0</v>
      </c>
    </row>
    <row r="408" spans="21:22" x14ac:dyDescent="0.35">
      <c r="U408" s="32" t="str">
        <f t="shared" si="21"/>
        <v/>
      </c>
      <c r="V408" s="32" t="b">
        <f t="shared" si="22"/>
        <v>0</v>
      </c>
    </row>
    <row r="409" spans="21:22" x14ac:dyDescent="0.35">
      <c r="U409" s="32" t="str">
        <f t="shared" si="21"/>
        <v/>
      </c>
      <c r="V409" s="32" t="b">
        <f t="shared" si="22"/>
        <v>0</v>
      </c>
    </row>
    <row r="410" spans="21:22" x14ac:dyDescent="0.35">
      <c r="U410" s="32" t="str">
        <f t="shared" si="21"/>
        <v/>
      </c>
      <c r="V410" s="32" t="b">
        <f t="shared" si="22"/>
        <v>0</v>
      </c>
    </row>
    <row r="411" spans="21:22" x14ac:dyDescent="0.35">
      <c r="U411" s="32" t="str">
        <f t="shared" si="21"/>
        <v/>
      </c>
      <c r="V411" s="32" t="b">
        <f t="shared" si="22"/>
        <v>0</v>
      </c>
    </row>
    <row r="412" spans="21:22" x14ac:dyDescent="0.35">
      <c r="U412" s="32" t="str">
        <f t="shared" si="21"/>
        <v/>
      </c>
      <c r="V412" s="32" t="b">
        <f t="shared" si="22"/>
        <v>0</v>
      </c>
    </row>
    <row r="413" spans="21:22" x14ac:dyDescent="0.35">
      <c r="U413" s="32" t="str">
        <f t="shared" si="21"/>
        <v/>
      </c>
      <c r="V413" s="32" t="b">
        <f t="shared" si="22"/>
        <v>0</v>
      </c>
    </row>
    <row r="414" spans="21:22" x14ac:dyDescent="0.35">
      <c r="U414" s="32" t="str">
        <f t="shared" si="21"/>
        <v/>
      </c>
      <c r="V414" s="32" t="b">
        <f t="shared" si="22"/>
        <v>0</v>
      </c>
    </row>
    <row r="415" spans="21:22" x14ac:dyDescent="0.35">
      <c r="U415" s="32" t="str">
        <f t="shared" si="21"/>
        <v/>
      </c>
      <c r="V415" s="32" t="b">
        <f t="shared" si="22"/>
        <v>0</v>
      </c>
    </row>
    <row r="416" spans="21:22" x14ac:dyDescent="0.35">
      <c r="U416" s="32" t="str">
        <f t="shared" si="21"/>
        <v/>
      </c>
      <c r="V416" s="32" t="b">
        <f t="shared" si="22"/>
        <v>0</v>
      </c>
    </row>
    <row r="417" spans="21:22" x14ac:dyDescent="0.35">
      <c r="U417" s="32" t="str">
        <f t="shared" si="21"/>
        <v/>
      </c>
      <c r="V417" s="32" t="b">
        <f t="shared" si="22"/>
        <v>0</v>
      </c>
    </row>
    <row r="418" spans="21:22" x14ac:dyDescent="0.35">
      <c r="U418" s="32" t="str">
        <f t="shared" si="21"/>
        <v/>
      </c>
      <c r="V418" s="32" t="b">
        <f t="shared" si="22"/>
        <v>0</v>
      </c>
    </row>
    <row r="419" spans="21:22" x14ac:dyDescent="0.35">
      <c r="U419" s="32" t="str">
        <f t="shared" si="21"/>
        <v/>
      </c>
      <c r="V419" s="32" t="b">
        <f t="shared" si="22"/>
        <v>0</v>
      </c>
    </row>
    <row r="420" spans="21:22" x14ac:dyDescent="0.35">
      <c r="U420" s="32" t="str">
        <f t="shared" si="21"/>
        <v/>
      </c>
      <c r="V420" s="32" t="b">
        <f t="shared" si="22"/>
        <v>0</v>
      </c>
    </row>
    <row r="421" spans="21:22" x14ac:dyDescent="0.35">
      <c r="U421" s="32" t="str">
        <f t="shared" si="21"/>
        <v/>
      </c>
      <c r="V421" s="32" t="b">
        <f t="shared" si="22"/>
        <v>0</v>
      </c>
    </row>
    <row r="422" spans="21:22" x14ac:dyDescent="0.35">
      <c r="U422" s="32" t="str">
        <f t="shared" si="21"/>
        <v/>
      </c>
      <c r="V422" s="32" t="b">
        <f t="shared" si="22"/>
        <v>0</v>
      </c>
    </row>
    <row r="423" spans="21:22" x14ac:dyDescent="0.35">
      <c r="U423" s="32" t="str">
        <f t="shared" si="21"/>
        <v/>
      </c>
      <c r="V423" s="32" t="b">
        <f t="shared" si="22"/>
        <v>0</v>
      </c>
    </row>
    <row r="424" spans="21:22" x14ac:dyDescent="0.35">
      <c r="U424" s="32" t="str">
        <f t="shared" si="21"/>
        <v/>
      </c>
      <c r="V424" s="32" t="b">
        <f t="shared" si="22"/>
        <v>0</v>
      </c>
    </row>
    <row r="425" spans="21:22" x14ac:dyDescent="0.35">
      <c r="U425" s="32" t="str">
        <f t="shared" si="21"/>
        <v/>
      </c>
      <c r="V425" s="32" t="b">
        <f t="shared" si="22"/>
        <v>0</v>
      </c>
    </row>
    <row r="426" spans="21:22" x14ac:dyDescent="0.35">
      <c r="U426" s="32" t="str">
        <f t="shared" si="21"/>
        <v/>
      </c>
      <c r="V426" s="32" t="b">
        <f t="shared" si="22"/>
        <v>0</v>
      </c>
    </row>
    <row r="427" spans="21:22" x14ac:dyDescent="0.35">
      <c r="U427" s="32" t="str">
        <f t="shared" si="21"/>
        <v/>
      </c>
      <c r="V427" s="32" t="b">
        <f t="shared" si="22"/>
        <v>0</v>
      </c>
    </row>
    <row r="428" spans="21:22" x14ac:dyDescent="0.35">
      <c r="U428" s="32" t="str">
        <f t="shared" si="21"/>
        <v/>
      </c>
      <c r="V428" s="32" t="b">
        <f t="shared" si="22"/>
        <v>0</v>
      </c>
    </row>
    <row r="429" spans="21:22" x14ac:dyDescent="0.35">
      <c r="U429" s="32" t="str">
        <f t="shared" si="21"/>
        <v/>
      </c>
      <c r="V429" s="32" t="b">
        <f t="shared" si="22"/>
        <v>0</v>
      </c>
    </row>
    <row r="430" spans="21:22" x14ac:dyDescent="0.35">
      <c r="U430" s="32" t="str">
        <f t="shared" si="21"/>
        <v/>
      </c>
      <c r="V430" s="32" t="b">
        <f t="shared" si="22"/>
        <v>0</v>
      </c>
    </row>
    <row r="431" spans="21:22" x14ac:dyDescent="0.35">
      <c r="U431" s="32" t="str">
        <f t="shared" si="21"/>
        <v/>
      </c>
      <c r="V431" s="32" t="b">
        <f t="shared" si="22"/>
        <v>0</v>
      </c>
    </row>
    <row r="432" spans="21:22" x14ac:dyDescent="0.35">
      <c r="U432" s="32" t="str">
        <f t="shared" si="21"/>
        <v/>
      </c>
      <c r="V432" s="32" t="b">
        <f t="shared" si="22"/>
        <v>0</v>
      </c>
    </row>
    <row r="433" spans="21:22" x14ac:dyDescent="0.35">
      <c r="U433" s="32" t="str">
        <f t="shared" si="21"/>
        <v/>
      </c>
      <c r="V433" s="32" t="b">
        <f t="shared" si="22"/>
        <v>0</v>
      </c>
    </row>
    <row r="434" spans="21:22" x14ac:dyDescent="0.35">
      <c r="U434" s="32" t="str">
        <f t="shared" si="21"/>
        <v/>
      </c>
      <c r="V434" s="32" t="b">
        <f t="shared" si="22"/>
        <v>0</v>
      </c>
    </row>
    <row r="435" spans="21:22" x14ac:dyDescent="0.35">
      <c r="U435" s="32" t="str">
        <f t="shared" si="21"/>
        <v/>
      </c>
      <c r="V435" s="32" t="b">
        <f t="shared" si="22"/>
        <v>0</v>
      </c>
    </row>
    <row r="436" spans="21:22" x14ac:dyDescent="0.35">
      <c r="U436" s="32" t="str">
        <f t="shared" si="21"/>
        <v/>
      </c>
      <c r="V436" s="32" t="b">
        <f t="shared" si="22"/>
        <v>0</v>
      </c>
    </row>
    <row r="437" spans="21:22" x14ac:dyDescent="0.35">
      <c r="U437" s="32" t="str">
        <f t="shared" si="21"/>
        <v/>
      </c>
      <c r="V437" s="32" t="b">
        <f t="shared" si="22"/>
        <v>0</v>
      </c>
    </row>
    <row r="438" spans="21:22" x14ac:dyDescent="0.35">
      <c r="U438" s="32" t="str">
        <f t="shared" si="21"/>
        <v/>
      </c>
      <c r="V438" s="32" t="b">
        <f t="shared" si="22"/>
        <v>0</v>
      </c>
    </row>
    <row r="439" spans="21:22" x14ac:dyDescent="0.35">
      <c r="U439" s="32" t="str">
        <f t="shared" si="21"/>
        <v/>
      </c>
      <c r="V439" s="32" t="b">
        <f t="shared" si="22"/>
        <v>0</v>
      </c>
    </row>
    <row r="440" spans="21:22" x14ac:dyDescent="0.35">
      <c r="U440" s="32" t="str">
        <f t="shared" si="21"/>
        <v/>
      </c>
      <c r="V440" s="32" t="b">
        <f t="shared" si="22"/>
        <v>0</v>
      </c>
    </row>
    <row r="441" spans="21:22" x14ac:dyDescent="0.35">
      <c r="U441" s="32" t="str">
        <f t="shared" si="21"/>
        <v/>
      </c>
      <c r="V441" s="32" t="b">
        <f t="shared" si="22"/>
        <v>0</v>
      </c>
    </row>
    <row r="442" spans="21:22" x14ac:dyDescent="0.35">
      <c r="U442" s="32" t="str">
        <f t="shared" si="21"/>
        <v/>
      </c>
      <c r="V442" s="32" t="b">
        <f t="shared" si="22"/>
        <v>0</v>
      </c>
    </row>
    <row r="443" spans="21:22" x14ac:dyDescent="0.35">
      <c r="U443" s="32" t="str">
        <f t="shared" si="21"/>
        <v/>
      </c>
      <c r="V443" s="32" t="b">
        <f t="shared" si="22"/>
        <v>0</v>
      </c>
    </row>
    <row r="444" spans="21:22" x14ac:dyDescent="0.35">
      <c r="U444" s="32" t="str">
        <f t="shared" si="21"/>
        <v/>
      </c>
      <c r="V444" s="32" t="b">
        <f t="shared" si="22"/>
        <v>0</v>
      </c>
    </row>
    <row r="445" spans="21:22" x14ac:dyDescent="0.35">
      <c r="U445" s="32" t="str">
        <f t="shared" si="21"/>
        <v/>
      </c>
      <c r="V445" s="32" t="b">
        <f t="shared" si="22"/>
        <v>0</v>
      </c>
    </row>
    <row r="446" spans="21:22" x14ac:dyDescent="0.35">
      <c r="U446" s="32" t="str">
        <f t="shared" si="21"/>
        <v/>
      </c>
      <c r="V446" s="32" t="b">
        <f t="shared" si="22"/>
        <v>0</v>
      </c>
    </row>
    <row r="447" spans="21:22" x14ac:dyDescent="0.35">
      <c r="U447" s="32" t="str">
        <f t="shared" si="21"/>
        <v/>
      </c>
      <c r="V447" s="32" t="b">
        <f t="shared" si="22"/>
        <v>0</v>
      </c>
    </row>
    <row r="448" spans="21:22" x14ac:dyDescent="0.35">
      <c r="U448" s="32" t="str">
        <f t="shared" si="21"/>
        <v/>
      </c>
      <c r="V448" s="32" t="b">
        <f t="shared" si="22"/>
        <v>0</v>
      </c>
    </row>
    <row r="449" spans="21:22" x14ac:dyDescent="0.35">
      <c r="U449" s="32" t="str">
        <f t="shared" si="21"/>
        <v/>
      </c>
      <c r="V449" s="32" t="b">
        <f t="shared" si="22"/>
        <v>0</v>
      </c>
    </row>
    <row r="450" spans="21:22" x14ac:dyDescent="0.35">
      <c r="U450" s="32" t="str">
        <f t="shared" si="21"/>
        <v/>
      </c>
      <c r="V450" s="32" t="b">
        <f t="shared" si="22"/>
        <v>0</v>
      </c>
    </row>
    <row r="451" spans="21:22" x14ac:dyDescent="0.35">
      <c r="U451" s="32" t="str">
        <f t="shared" si="21"/>
        <v/>
      </c>
      <c r="V451" s="32" t="b">
        <f t="shared" si="22"/>
        <v>0</v>
      </c>
    </row>
    <row r="452" spans="21:22" x14ac:dyDescent="0.35">
      <c r="U452" s="32" t="str">
        <f t="shared" ref="U452:U515" si="23">W452&amp;X452</f>
        <v/>
      </c>
      <c r="V452" s="32" t="b">
        <f t="shared" ref="V452:V515" si="24">VLOOKUP(X452,Q:R,2,0)=Y452</f>
        <v>0</v>
      </c>
    </row>
    <row r="453" spans="21:22" x14ac:dyDescent="0.35">
      <c r="U453" s="32" t="str">
        <f t="shared" si="23"/>
        <v/>
      </c>
      <c r="V453" s="32" t="b">
        <f t="shared" si="24"/>
        <v>0</v>
      </c>
    </row>
    <row r="454" spans="21:22" x14ac:dyDescent="0.35">
      <c r="U454" s="32" t="str">
        <f t="shared" si="23"/>
        <v/>
      </c>
      <c r="V454" s="32" t="b">
        <f t="shared" si="24"/>
        <v>0</v>
      </c>
    </row>
    <row r="455" spans="21:22" x14ac:dyDescent="0.35">
      <c r="U455" s="32" t="str">
        <f t="shared" si="23"/>
        <v/>
      </c>
      <c r="V455" s="32" t="b">
        <f t="shared" si="24"/>
        <v>0</v>
      </c>
    </row>
    <row r="456" spans="21:22" x14ac:dyDescent="0.35">
      <c r="U456" s="32" t="str">
        <f t="shared" si="23"/>
        <v/>
      </c>
      <c r="V456" s="32" t="b">
        <f t="shared" si="24"/>
        <v>0</v>
      </c>
    </row>
    <row r="457" spans="21:22" x14ac:dyDescent="0.35">
      <c r="U457" s="32" t="str">
        <f t="shared" si="23"/>
        <v/>
      </c>
      <c r="V457" s="32" t="b">
        <f t="shared" si="24"/>
        <v>0</v>
      </c>
    </row>
    <row r="458" spans="21:22" x14ac:dyDescent="0.35">
      <c r="U458" s="32" t="str">
        <f t="shared" si="23"/>
        <v/>
      </c>
      <c r="V458" s="32" t="b">
        <f t="shared" si="24"/>
        <v>0</v>
      </c>
    </row>
    <row r="459" spans="21:22" x14ac:dyDescent="0.35">
      <c r="U459" s="32" t="str">
        <f t="shared" si="23"/>
        <v/>
      </c>
      <c r="V459" s="32" t="b">
        <f t="shared" si="24"/>
        <v>0</v>
      </c>
    </row>
    <row r="460" spans="21:22" x14ac:dyDescent="0.35">
      <c r="U460" s="32" t="str">
        <f t="shared" si="23"/>
        <v/>
      </c>
      <c r="V460" s="32" t="b">
        <f t="shared" si="24"/>
        <v>0</v>
      </c>
    </row>
    <row r="461" spans="21:22" x14ac:dyDescent="0.35">
      <c r="U461" s="32" t="str">
        <f t="shared" si="23"/>
        <v/>
      </c>
      <c r="V461" s="32" t="b">
        <f t="shared" si="24"/>
        <v>0</v>
      </c>
    </row>
    <row r="462" spans="21:22" x14ac:dyDescent="0.35">
      <c r="U462" s="32" t="str">
        <f t="shared" si="23"/>
        <v/>
      </c>
      <c r="V462" s="32" t="b">
        <f t="shared" si="24"/>
        <v>0</v>
      </c>
    </row>
    <row r="463" spans="21:22" x14ac:dyDescent="0.35">
      <c r="U463" s="32" t="str">
        <f t="shared" si="23"/>
        <v/>
      </c>
      <c r="V463" s="32" t="b">
        <f t="shared" si="24"/>
        <v>0</v>
      </c>
    </row>
    <row r="464" spans="21:22" x14ac:dyDescent="0.35">
      <c r="U464" s="32" t="str">
        <f t="shared" si="23"/>
        <v/>
      </c>
      <c r="V464" s="32" t="b">
        <f t="shared" si="24"/>
        <v>0</v>
      </c>
    </row>
    <row r="465" spans="21:22" x14ac:dyDescent="0.35">
      <c r="U465" s="32" t="str">
        <f t="shared" si="23"/>
        <v/>
      </c>
      <c r="V465" s="32" t="b">
        <f t="shared" si="24"/>
        <v>0</v>
      </c>
    </row>
    <row r="466" spans="21:22" x14ac:dyDescent="0.35">
      <c r="U466" s="32" t="str">
        <f t="shared" si="23"/>
        <v/>
      </c>
      <c r="V466" s="32" t="b">
        <f t="shared" si="24"/>
        <v>0</v>
      </c>
    </row>
    <row r="467" spans="21:22" x14ac:dyDescent="0.35">
      <c r="U467" s="32" t="str">
        <f t="shared" si="23"/>
        <v/>
      </c>
      <c r="V467" s="32" t="b">
        <f t="shared" si="24"/>
        <v>0</v>
      </c>
    </row>
    <row r="468" spans="21:22" x14ac:dyDescent="0.35">
      <c r="U468" s="32" t="str">
        <f t="shared" si="23"/>
        <v/>
      </c>
      <c r="V468" s="32" t="b">
        <f t="shared" si="24"/>
        <v>0</v>
      </c>
    </row>
    <row r="469" spans="21:22" x14ac:dyDescent="0.35">
      <c r="U469" s="32" t="str">
        <f t="shared" si="23"/>
        <v/>
      </c>
      <c r="V469" s="32" t="b">
        <f t="shared" si="24"/>
        <v>0</v>
      </c>
    </row>
    <row r="470" spans="21:22" x14ac:dyDescent="0.35">
      <c r="U470" s="32" t="str">
        <f t="shared" si="23"/>
        <v/>
      </c>
      <c r="V470" s="32" t="b">
        <f t="shared" si="24"/>
        <v>0</v>
      </c>
    </row>
    <row r="471" spans="21:22" x14ac:dyDescent="0.35">
      <c r="U471" s="32" t="str">
        <f t="shared" si="23"/>
        <v/>
      </c>
      <c r="V471" s="32" t="b">
        <f t="shared" si="24"/>
        <v>0</v>
      </c>
    </row>
    <row r="472" spans="21:22" x14ac:dyDescent="0.35">
      <c r="U472" s="32" t="str">
        <f t="shared" si="23"/>
        <v/>
      </c>
      <c r="V472" s="32" t="b">
        <f t="shared" si="24"/>
        <v>0</v>
      </c>
    </row>
    <row r="473" spans="21:22" x14ac:dyDescent="0.35">
      <c r="U473" s="32" t="str">
        <f t="shared" si="23"/>
        <v/>
      </c>
      <c r="V473" s="32" t="b">
        <f t="shared" si="24"/>
        <v>0</v>
      </c>
    </row>
    <row r="474" spans="21:22" x14ac:dyDescent="0.35">
      <c r="U474" s="32" t="str">
        <f t="shared" si="23"/>
        <v/>
      </c>
      <c r="V474" s="32" t="b">
        <f t="shared" si="24"/>
        <v>0</v>
      </c>
    </row>
    <row r="475" spans="21:22" x14ac:dyDescent="0.35">
      <c r="U475" s="32" t="str">
        <f t="shared" si="23"/>
        <v/>
      </c>
      <c r="V475" s="32" t="b">
        <f t="shared" si="24"/>
        <v>0</v>
      </c>
    </row>
    <row r="476" spans="21:22" x14ac:dyDescent="0.35">
      <c r="U476" s="32" t="str">
        <f t="shared" si="23"/>
        <v/>
      </c>
      <c r="V476" s="32" t="b">
        <f t="shared" si="24"/>
        <v>0</v>
      </c>
    </row>
    <row r="477" spans="21:22" x14ac:dyDescent="0.35">
      <c r="U477" s="32" t="str">
        <f t="shared" si="23"/>
        <v/>
      </c>
      <c r="V477" s="32" t="b">
        <f t="shared" si="24"/>
        <v>0</v>
      </c>
    </row>
    <row r="478" spans="21:22" x14ac:dyDescent="0.35">
      <c r="U478" s="32" t="str">
        <f t="shared" si="23"/>
        <v/>
      </c>
      <c r="V478" s="32" t="b">
        <f t="shared" si="24"/>
        <v>0</v>
      </c>
    </row>
    <row r="479" spans="21:22" x14ac:dyDescent="0.35">
      <c r="U479" s="32" t="str">
        <f t="shared" si="23"/>
        <v/>
      </c>
      <c r="V479" s="32" t="b">
        <f t="shared" si="24"/>
        <v>0</v>
      </c>
    </row>
    <row r="480" spans="21:22" x14ac:dyDescent="0.35">
      <c r="U480" s="32" t="str">
        <f t="shared" si="23"/>
        <v/>
      </c>
      <c r="V480" s="32" t="b">
        <f t="shared" si="24"/>
        <v>0</v>
      </c>
    </row>
    <row r="481" spans="21:22" x14ac:dyDescent="0.35">
      <c r="U481" s="32" t="str">
        <f t="shared" si="23"/>
        <v/>
      </c>
      <c r="V481" s="32" t="b">
        <f t="shared" si="24"/>
        <v>0</v>
      </c>
    </row>
    <row r="482" spans="21:22" x14ac:dyDescent="0.35">
      <c r="U482" s="32" t="str">
        <f t="shared" si="23"/>
        <v/>
      </c>
      <c r="V482" s="32" t="b">
        <f t="shared" si="24"/>
        <v>0</v>
      </c>
    </row>
    <row r="483" spans="21:22" x14ac:dyDescent="0.35">
      <c r="U483" s="32" t="str">
        <f t="shared" si="23"/>
        <v/>
      </c>
      <c r="V483" s="32" t="b">
        <f t="shared" si="24"/>
        <v>0</v>
      </c>
    </row>
    <row r="484" spans="21:22" x14ac:dyDescent="0.35">
      <c r="U484" s="32" t="str">
        <f t="shared" si="23"/>
        <v/>
      </c>
      <c r="V484" s="32" t="b">
        <f t="shared" si="24"/>
        <v>0</v>
      </c>
    </row>
    <row r="485" spans="21:22" x14ac:dyDescent="0.35">
      <c r="U485" s="32" t="str">
        <f t="shared" si="23"/>
        <v/>
      </c>
      <c r="V485" s="32" t="b">
        <f t="shared" si="24"/>
        <v>0</v>
      </c>
    </row>
    <row r="486" spans="21:22" x14ac:dyDescent="0.35">
      <c r="U486" s="32" t="str">
        <f t="shared" si="23"/>
        <v/>
      </c>
      <c r="V486" s="32" t="b">
        <f t="shared" si="24"/>
        <v>0</v>
      </c>
    </row>
    <row r="487" spans="21:22" x14ac:dyDescent="0.35">
      <c r="U487" s="32" t="str">
        <f t="shared" si="23"/>
        <v/>
      </c>
      <c r="V487" s="32" t="b">
        <f t="shared" si="24"/>
        <v>0</v>
      </c>
    </row>
    <row r="488" spans="21:22" x14ac:dyDescent="0.35">
      <c r="U488" s="32" t="str">
        <f t="shared" si="23"/>
        <v/>
      </c>
      <c r="V488" s="32" t="b">
        <f t="shared" si="24"/>
        <v>0</v>
      </c>
    </row>
    <row r="489" spans="21:22" x14ac:dyDescent="0.35">
      <c r="U489" s="32" t="str">
        <f t="shared" si="23"/>
        <v/>
      </c>
      <c r="V489" s="32" t="b">
        <f t="shared" si="24"/>
        <v>0</v>
      </c>
    </row>
    <row r="490" spans="21:22" x14ac:dyDescent="0.35">
      <c r="U490" s="32" t="str">
        <f t="shared" si="23"/>
        <v/>
      </c>
      <c r="V490" s="32" t="b">
        <f t="shared" si="24"/>
        <v>0</v>
      </c>
    </row>
    <row r="491" spans="21:22" x14ac:dyDescent="0.35">
      <c r="U491" s="32" t="str">
        <f t="shared" si="23"/>
        <v/>
      </c>
      <c r="V491" s="32" t="b">
        <f t="shared" si="24"/>
        <v>0</v>
      </c>
    </row>
    <row r="492" spans="21:22" x14ac:dyDescent="0.35">
      <c r="U492" s="32" t="str">
        <f t="shared" si="23"/>
        <v/>
      </c>
      <c r="V492" s="32" t="b">
        <f t="shared" si="24"/>
        <v>0</v>
      </c>
    </row>
    <row r="493" spans="21:22" x14ac:dyDescent="0.35">
      <c r="U493" s="32" t="str">
        <f t="shared" si="23"/>
        <v/>
      </c>
      <c r="V493" s="32" t="b">
        <f t="shared" si="24"/>
        <v>0</v>
      </c>
    </row>
    <row r="494" spans="21:22" x14ac:dyDescent="0.35">
      <c r="U494" s="32" t="str">
        <f t="shared" si="23"/>
        <v/>
      </c>
      <c r="V494" s="32" t="b">
        <f t="shared" si="24"/>
        <v>0</v>
      </c>
    </row>
    <row r="495" spans="21:22" x14ac:dyDescent="0.35">
      <c r="U495" s="32" t="str">
        <f t="shared" si="23"/>
        <v/>
      </c>
      <c r="V495" s="32" t="b">
        <f t="shared" si="24"/>
        <v>0</v>
      </c>
    </row>
    <row r="496" spans="21:22" x14ac:dyDescent="0.35">
      <c r="U496" s="32" t="str">
        <f t="shared" si="23"/>
        <v/>
      </c>
      <c r="V496" s="32" t="b">
        <f t="shared" si="24"/>
        <v>0</v>
      </c>
    </row>
    <row r="497" spans="21:22" x14ac:dyDescent="0.35">
      <c r="U497" s="32" t="str">
        <f t="shared" si="23"/>
        <v/>
      </c>
      <c r="V497" s="32" t="b">
        <f t="shared" si="24"/>
        <v>0</v>
      </c>
    </row>
    <row r="498" spans="21:22" x14ac:dyDescent="0.35">
      <c r="U498" s="32" t="str">
        <f t="shared" si="23"/>
        <v/>
      </c>
      <c r="V498" s="32" t="b">
        <f t="shared" si="24"/>
        <v>0</v>
      </c>
    </row>
    <row r="499" spans="21:22" x14ac:dyDescent="0.35">
      <c r="U499" s="32" t="str">
        <f t="shared" si="23"/>
        <v/>
      </c>
      <c r="V499" s="32" t="b">
        <f t="shared" si="24"/>
        <v>0</v>
      </c>
    </row>
    <row r="500" spans="21:22" x14ac:dyDescent="0.35">
      <c r="U500" s="32" t="str">
        <f t="shared" si="23"/>
        <v/>
      </c>
      <c r="V500" s="32" t="b">
        <f t="shared" si="24"/>
        <v>0</v>
      </c>
    </row>
    <row r="501" spans="21:22" x14ac:dyDescent="0.35">
      <c r="U501" s="32" t="str">
        <f t="shared" si="23"/>
        <v/>
      </c>
      <c r="V501" s="32" t="b">
        <f t="shared" si="24"/>
        <v>0</v>
      </c>
    </row>
    <row r="502" spans="21:22" x14ac:dyDescent="0.35">
      <c r="U502" s="32" t="str">
        <f t="shared" si="23"/>
        <v/>
      </c>
      <c r="V502" s="32" t="b">
        <f t="shared" si="24"/>
        <v>0</v>
      </c>
    </row>
    <row r="503" spans="21:22" x14ac:dyDescent="0.35">
      <c r="U503" s="32" t="str">
        <f t="shared" si="23"/>
        <v/>
      </c>
      <c r="V503" s="32" t="b">
        <f t="shared" si="24"/>
        <v>0</v>
      </c>
    </row>
    <row r="504" spans="21:22" x14ac:dyDescent="0.35">
      <c r="U504" s="32" t="str">
        <f t="shared" si="23"/>
        <v/>
      </c>
      <c r="V504" s="32" t="b">
        <f t="shared" si="24"/>
        <v>0</v>
      </c>
    </row>
    <row r="505" spans="21:22" x14ac:dyDescent="0.35">
      <c r="U505" s="32" t="str">
        <f t="shared" si="23"/>
        <v/>
      </c>
      <c r="V505" s="32" t="b">
        <f t="shared" si="24"/>
        <v>0</v>
      </c>
    </row>
    <row r="506" spans="21:22" x14ac:dyDescent="0.35">
      <c r="U506" s="32" t="str">
        <f t="shared" si="23"/>
        <v/>
      </c>
      <c r="V506" s="32" t="b">
        <f t="shared" si="24"/>
        <v>0</v>
      </c>
    </row>
    <row r="507" spans="21:22" x14ac:dyDescent="0.35">
      <c r="U507" s="32" t="str">
        <f t="shared" si="23"/>
        <v/>
      </c>
      <c r="V507" s="32" t="b">
        <f t="shared" si="24"/>
        <v>0</v>
      </c>
    </row>
    <row r="508" spans="21:22" x14ac:dyDescent="0.35">
      <c r="U508" s="32" t="str">
        <f t="shared" si="23"/>
        <v/>
      </c>
      <c r="V508" s="32" t="b">
        <f t="shared" si="24"/>
        <v>0</v>
      </c>
    </row>
    <row r="509" spans="21:22" x14ac:dyDescent="0.35">
      <c r="U509" s="32" t="str">
        <f t="shared" si="23"/>
        <v/>
      </c>
      <c r="V509" s="32" t="b">
        <f t="shared" si="24"/>
        <v>0</v>
      </c>
    </row>
    <row r="510" spans="21:22" x14ac:dyDescent="0.35">
      <c r="U510" s="32" t="str">
        <f t="shared" si="23"/>
        <v/>
      </c>
      <c r="V510" s="32" t="b">
        <f t="shared" si="24"/>
        <v>0</v>
      </c>
    </row>
    <row r="511" spans="21:22" x14ac:dyDescent="0.35">
      <c r="U511" s="32" t="str">
        <f t="shared" si="23"/>
        <v/>
      </c>
      <c r="V511" s="32" t="b">
        <f t="shared" si="24"/>
        <v>0</v>
      </c>
    </row>
    <row r="512" spans="21:22" x14ac:dyDescent="0.35">
      <c r="U512" s="32" t="str">
        <f t="shared" si="23"/>
        <v/>
      </c>
      <c r="V512" s="32" t="b">
        <f t="shared" si="24"/>
        <v>0</v>
      </c>
    </row>
    <row r="513" spans="21:22" x14ac:dyDescent="0.35">
      <c r="U513" s="32" t="str">
        <f t="shared" si="23"/>
        <v/>
      </c>
      <c r="V513" s="32" t="b">
        <f t="shared" si="24"/>
        <v>0</v>
      </c>
    </row>
    <row r="514" spans="21:22" x14ac:dyDescent="0.35">
      <c r="U514" s="32" t="str">
        <f t="shared" si="23"/>
        <v/>
      </c>
      <c r="V514" s="32" t="b">
        <f t="shared" si="24"/>
        <v>0</v>
      </c>
    </row>
    <row r="515" spans="21:22" x14ac:dyDescent="0.35">
      <c r="U515" s="32" t="str">
        <f t="shared" si="23"/>
        <v/>
      </c>
      <c r="V515" s="32" t="b">
        <f t="shared" si="24"/>
        <v>0</v>
      </c>
    </row>
    <row r="516" spans="21:22" x14ac:dyDescent="0.35">
      <c r="U516" s="32" t="str">
        <f t="shared" ref="U516:U579" si="25">W516&amp;X516</f>
        <v/>
      </c>
      <c r="V516" s="32" t="b">
        <f t="shared" ref="V516:V579" si="26">VLOOKUP(X516,Q:R,2,0)=Y516</f>
        <v>0</v>
      </c>
    </row>
    <row r="517" spans="21:22" x14ac:dyDescent="0.35">
      <c r="U517" s="32" t="str">
        <f t="shared" si="25"/>
        <v/>
      </c>
      <c r="V517" s="32" t="b">
        <f t="shared" si="26"/>
        <v>0</v>
      </c>
    </row>
    <row r="518" spans="21:22" x14ac:dyDescent="0.35">
      <c r="U518" s="32" t="str">
        <f t="shared" si="25"/>
        <v/>
      </c>
      <c r="V518" s="32" t="b">
        <f t="shared" si="26"/>
        <v>0</v>
      </c>
    </row>
    <row r="519" spans="21:22" x14ac:dyDescent="0.35">
      <c r="U519" s="32" t="str">
        <f t="shared" si="25"/>
        <v/>
      </c>
      <c r="V519" s="32" t="b">
        <f t="shared" si="26"/>
        <v>0</v>
      </c>
    </row>
    <row r="520" spans="21:22" x14ac:dyDescent="0.35">
      <c r="U520" s="32" t="str">
        <f t="shared" si="25"/>
        <v/>
      </c>
      <c r="V520" s="32" t="b">
        <f t="shared" si="26"/>
        <v>0</v>
      </c>
    </row>
    <row r="521" spans="21:22" x14ac:dyDescent="0.35">
      <c r="U521" s="32" t="str">
        <f t="shared" si="25"/>
        <v/>
      </c>
      <c r="V521" s="32" t="b">
        <f t="shared" si="26"/>
        <v>0</v>
      </c>
    </row>
    <row r="522" spans="21:22" x14ac:dyDescent="0.35">
      <c r="U522" s="32" t="str">
        <f t="shared" si="25"/>
        <v/>
      </c>
      <c r="V522" s="32" t="b">
        <f t="shared" si="26"/>
        <v>0</v>
      </c>
    </row>
    <row r="523" spans="21:22" x14ac:dyDescent="0.35">
      <c r="U523" s="32" t="str">
        <f t="shared" si="25"/>
        <v/>
      </c>
      <c r="V523" s="32" t="b">
        <f t="shared" si="26"/>
        <v>0</v>
      </c>
    </row>
    <row r="524" spans="21:22" x14ac:dyDescent="0.35">
      <c r="U524" s="32" t="str">
        <f t="shared" si="25"/>
        <v/>
      </c>
      <c r="V524" s="32" t="b">
        <f t="shared" si="26"/>
        <v>0</v>
      </c>
    </row>
    <row r="525" spans="21:22" x14ac:dyDescent="0.35">
      <c r="U525" s="32" t="str">
        <f t="shared" si="25"/>
        <v/>
      </c>
      <c r="V525" s="32" t="b">
        <f t="shared" si="26"/>
        <v>0</v>
      </c>
    </row>
    <row r="526" spans="21:22" x14ac:dyDescent="0.35">
      <c r="U526" s="32" t="str">
        <f t="shared" si="25"/>
        <v/>
      </c>
      <c r="V526" s="32" t="b">
        <f t="shared" si="26"/>
        <v>0</v>
      </c>
    </row>
    <row r="527" spans="21:22" x14ac:dyDescent="0.35">
      <c r="U527" s="32" t="str">
        <f t="shared" si="25"/>
        <v/>
      </c>
      <c r="V527" s="32" t="b">
        <f t="shared" si="26"/>
        <v>0</v>
      </c>
    </row>
    <row r="528" spans="21:22" x14ac:dyDescent="0.35">
      <c r="U528" s="32" t="str">
        <f t="shared" si="25"/>
        <v/>
      </c>
      <c r="V528" s="32" t="b">
        <f t="shared" si="26"/>
        <v>0</v>
      </c>
    </row>
    <row r="529" spans="21:22" x14ac:dyDescent="0.35">
      <c r="U529" s="32" t="str">
        <f t="shared" si="25"/>
        <v/>
      </c>
      <c r="V529" s="32" t="b">
        <f t="shared" si="26"/>
        <v>0</v>
      </c>
    </row>
    <row r="530" spans="21:22" x14ac:dyDescent="0.35">
      <c r="U530" s="32" t="str">
        <f t="shared" si="25"/>
        <v/>
      </c>
      <c r="V530" s="32" t="b">
        <f t="shared" si="26"/>
        <v>0</v>
      </c>
    </row>
    <row r="531" spans="21:22" x14ac:dyDescent="0.35">
      <c r="U531" s="32" t="str">
        <f t="shared" si="25"/>
        <v/>
      </c>
      <c r="V531" s="32" t="b">
        <f t="shared" si="26"/>
        <v>0</v>
      </c>
    </row>
    <row r="532" spans="21:22" x14ac:dyDescent="0.35">
      <c r="U532" s="32" t="str">
        <f t="shared" si="25"/>
        <v/>
      </c>
      <c r="V532" s="32" t="b">
        <f t="shared" si="26"/>
        <v>0</v>
      </c>
    </row>
    <row r="533" spans="21:22" x14ac:dyDescent="0.35">
      <c r="U533" s="32" t="str">
        <f t="shared" si="25"/>
        <v/>
      </c>
      <c r="V533" s="32" t="b">
        <f t="shared" si="26"/>
        <v>0</v>
      </c>
    </row>
    <row r="534" spans="21:22" x14ac:dyDescent="0.35">
      <c r="U534" s="32" t="str">
        <f t="shared" si="25"/>
        <v/>
      </c>
      <c r="V534" s="32" t="b">
        <f t="shared" si="26"/>
        <v>0</v>
      </c>
    </row>
    <row r="535" spans="21:22" x14ac:dyDescent="0.35">
      <c r="U535" s="32" t="str">
        <f t="shared" si="25"/>
        <v/>
      </c>
      <c r="V535" s="32" t="b">
        <f t="shared" si="26"/>
        <v>0</v>
      </c>
    </row>
    <row r="536" spans="21:22" x14ac:dyDescent="0.35">
      <c r="U536" s="32" t="str">
        <f t="shared" si="25"/>
        <v/>
      </c>
      <c r="V536" s="32" t="b">
        <f t="shared" si="26"/>
        <v>0</v>
      </c>
    </row>
    <row r="537" spans="21:22" x14ac:dyDescent="0.35">
      <c r="U537" s="32" t="str">
        <f t="shared" si="25"/>
        <v/>
      </c>
      <c r="V537" s="32" t="b">
        <f t="shared" si="26"/>
        <v>0</v>
      </c>
    </row>
    <row r="538" spans="21:22" x14ac:dyDescent="0.35">
      <c r="U538" s="32" t="str">
        <f t="shared" si="25"/>
        <v/>
      </c>
      <c r="V538" s="32" t="b">
        <f t="shared" si="26"/>
        <v>0</v>
      </c>
    </row>
    <row r="539" spans="21:22" x14ac:dyDescent="0.35">
      <c r="U539" s="32" t="str">
        <f t="shared" si="25"/>
        <v/>
      </c>
      <c r="V539" s="32" t="b">
        <f t="shared" si="26"/>
        <v>0</v>
      </c>
    </row>
    <row r="540" spans="21:22" x14ac:dyDescent="0.35">
      <c r="U540" s="32" t="str">
        <f t="shared" si="25"/>
        <v/>
      </c>
      <c r="V540" s="32" t="b">
        <f t="shared" si="26"/>
        <v>0</v>
      </c>
    </row>
    <row r="541" spans="21:22" x14ac:dyDescent="0.35">
      <c r="U541" s="32" t="str">
        <f t="shared" si="25"/>
        <v/>
      </c>
      <c r="V541" s="32" t="b">
        <f t="shared" si="26"/>
        <v>0</v>
      </c>
    </row>
    <row r="542" spans="21:22" x14ac:dyDescent="0.35">
      <c r="U542" s="32" t="str">
        <f t="shared" si="25"/>
        <v/>
      </c>
      <c r="V542" s="32" t="b">
        <f t="shared" si="26"/>
        <v>0</v>
      </c>
    </row>
    <row r="543" spans="21:22" x14ac:dyDescent="0.35">
      <c r="U543" s="32" t="str">
        <f t="shared" si="25"/>
        <v/>
      </c>
      <c r="V543" s="32" t="b">
        <f t="shared" si="26"/>
        <v>0</v>
      </c>
    </row>
    <row r="544" spans="21:22" x14ac:dyDescent="0.35">
      <c r="U544" s="32" t="str">
        <f t="shared" si="25"/>
        <v/>
      </c>
      <c r="V544" s="32" t="b">
        <f t="shared" si="26"/>
        <v>0</v>
      </c>
    </row>
    <row r="545" spans="21:22" x14ac:dyDescent="0.35">
      <c r="U545" s="32" t="str">
        <f t="shared" si="25"/>
        <v/>
      </c>
      <c r="V545" s="32" t="b">
        <f t="shared" si="26"/>
        <v>0</v>
      </c>
    </row>
    <row r="546" spans="21:22" x14ac:dyDescent="0.35">
      <c r="U546" s="32" t="str">
        <f t="shared" si="25"/>
        <v/>
      </c>
      <c r="V546" s="32" t="b">
        <f t="shared" si="26"/>
        <v>0</v>
      </c>
    </row>
    <row r="547" spans="21:22" x14ac:dyDescent="0.35">
      <c r="U547" s="32" t="str">
        <f t="shared" si="25"/>
        <v/>
      </c>
      <c r="V547" s="32" t="b">
        <f t="shared" si="26"/>
        <v>0</v>
      </c>
    </row>
    <row r="548" spans="21:22" x14ac:dyDescent="0.35">
      <c r="U548" s="32" t="str">
        <f t="shared" si="25"/>
        <v/>
      </c>
      <c r="V548" s="32" t="b">
        <f t="shared" si="26"/>
        <v>0</v>
      </c>
    </row>
    <row r="549" spans="21:22" x14ac:dyDescent="0.35">
      <c r="U549" s="32" t="str">
        <f t="shared" si="25"/>
        <v/>
      </c>
      <c r="V549" s="32" t="b">
        <f t="shared" si="26"/>
        <v>0</v>
      </c>
    </row>
    <row r="550" spans="21:22" x14ac:dyDescent="0.35">
      <c r="U550" s="32" t="str">
        <f t="shared" si="25"/>
        <v/>
      </c>
      <c r="V550" s="32" t="b">
        <f t="shared" si="26"/>
        <v>0</v>
      </c>
    </row>
    <row r="551" spans="21:22" x14ac:dyDescent="0.35">
      <c r="U551" s="32" t="str">
        <f t="shared" si="25"/>
        <v/>
      </c>
      <c r="V551" s="32" t="b">
        <f t="shared" si="26"/>
        <v>0</v>
      </c>
    </row>
    <row r="552" spans="21:22" x14ac:dyDescent="0.35">
      <c r="U552" s="32" t="str">
        <f t="shared" si="25"/>
        <v/>
      </c>
      <c r="V552" s="32" t="b">
        <f t="shared" si="26"/>
        <v>0</v>
      </c>
    </row>
    <row r="553" spans="21:22" x14ac:dyDescent="0.35">
      <c r="U553" s="32" t="str">
        <f t="shared" si="25"/>
        <v/>
      </c>
      <c r="V553" s="32" t="b">
        <f t="shared" si="26"/>
        <v>0</v>
      </c>
    </row>
    <row r="554" spans="21:22" x14ac:dyDescent="0.35">
      <c r="U554" s="32" t="str">
        <f t="shared" si="25"/>
        <v/>
      </c>
      <c r="V554" s="32" t="b">
        <f t="shared" si="26"/>
        <v>0</v>
      </c>
    </row>
    <row r="555" spans="21:22" x14ac:dyDescent="0.35">
      <c r="U555" s="32" t="str">
        <f t="shared" si="25"/>
        <v/>
      </c>
      <c r="V555" s="32" t="b">
        <f t="shared" si="26"/>
        <v>0</v>
      </c>
    </row>
    <row r="556" spans="21:22" x14ac:dyDescent="0.35">
      <c r="U556" s="32" t="str">
        <f t="shared" si="25"/>
        <v/>
      </c>
      <c r="V556" s="32" t="b">
        <f t="shared" si="26"/>
        <v>0</v>
      </c>
    </row>
    <row r="557" spans="21:22" x14ac:dyDescent="0.35">
      <c r="U557" s="32" t="str">
        <f t="shared" si="25"/>
        <v/>
      </c>
      <c r="V557" s="32" t="b">
        <f t="shared" si="26"/>
        <v>0</v>
      </c>
    </row>
    <row r="558" spans="21:22" x14ac:dyDescent="0.35">
      <c r="U558" s="32" t="str">
        <f t="shared" si="25"/>
        <v/>
      </c>
      <c r="V558" s="32" t="b">
        <f t="shared" si="26"/>
        <v>0</v>
      </c>
    </row>
    <row r="559" spans="21:22" x14ac:dyDescent="0.35">
      <c r="U559" s="32" t="str">
        <f t="shared" si="25"/>
        <v/>
      </c>
      <c r="V559" s="32" t="b">
        <f t="shared" si="26"/>
        <v>0</v>
      </c>
    </row>
    <row r="560" spans="21:22" x14ac:dyDescent="0.35">
      <c r="U560" s="32" t="str">
        <f t="shared" si="25"/>
        <v/>
      </c>
      <c r="V560" s="32" t="b">
        <f t="shared" si="26"/>
        <v>0</v>
      </c>
    </row>
    <row r="561" spans="21:22" x14ac:dyDescent="0.35">
      <c r="U561" s="32" t="str">
        <f t="shared" si="25"/>
        <v/>
      </c>
      <c r="V561" s="32" t="b">
        <f t="shared" si="26"/>
        <v>0</v>
      </c>
    </row>
    <row r="562" spans="21:22" x14ac:dyDescent="0.35">
      <c r="U562" s="32" t="str">
        <f t="shared" si="25"/>
        <v/>
      </c>
      <c r="V562" s="32" t="b">
        <f t="shared" si="26"/>
        <v>0</v>
      </c>
    </row>
    <row r="563" spans="21:22" x14ac:dyDescent="0.35">
      <c r="U563" s="32" t="str">
        <f t="shared" si="25"/>
        <v/>
      </c>
      <c r="V563" s="32" t="b">
        <f t="shared" si="26"/>
        <v>0</v>
      </c>
    </row>
    <row r="564" spans="21:22" x14ac:dyDescent="0.35">
      <c r="U564" s="32" t="str">
        <f t="shared" si="25"/>
        <v/>
      </c>
      <c r="V564" s="32" t="b">
        <f t="shared" si="26"/>
        <v>0</v>
      </c>
    </row>
    <row r="565" spans="21:22" x14ac:dyDescent="0.35">
      <c r="U565" s="32" t="str">
        <f t="shared" si="25"/>
        <v/>
      </c>
      <c r="V565" s="32" t="b">
        <f t="shared" si="26"/>
        <v>0</v>
      </c>
    </row>
    <row r="566" spans="21:22" x14ac:dyDescent="0.35">
      <c r="U566" s="32" t="str">
        <f t="shared" si="25"/>
        <v/>
      </c>
      <c r="V566" s="32" t="b">
        <f t="shared" si="26"/>
        <v>0</v>
      </c>
    </row>
    <row r="567" spans="21:22" x14ac:dyDescent="0.35">
      <c r="U567" s="32" t="str">
        <f t="shared" si="25"/>
        <v/>
      </c>
      <c r="V567" s="32" t="b">
        <f t="shared" si="26"/>
        <v>0</v>
      </c>
    </row>
    <row r="568" spans="21:22" x14ac:dyDescent="0.35">
      <c r="U568" s="32" t="str">
        <f t="shared" si="25"/>
        <v/>
      </c>
      <c r="V568" s="32" t="b">
        <f t="shared" si="26"/>
        <v>0</v>
      </c>
    </row>
    <row r="569" spans="21:22" x14ac:dyDescent="0.35">
      <c r="U569" s="32" t="str">
        <f t="shared" si="25"/>
        <v/>
      </c>
      <c r="V569" s="32" t="b">
        <f t="shared" si="26"/>
        <v>0</v>
      </c>
    </row>
    <row r="570" spans="21:22" x14ac:dyDescent="0.35">
      <c r="U570" s="32" t="str">
        <f t="shared" si="25"/>
        <v/>
      </c>
      <c r="V570" s="32" t="b">
        <f t="shared" si="26"/>
        <v>0</v>
      </c>
    </row>
    <row r="571" spans="21:22" x14ac:dyDescent="0.35">
      <c r="U571" s="32" t="str">
        <f t="shared" si="25"/>
        <v/>
      </c>
      <c r="V571" s="32" t="b">
        <f t="shared" si="26"/>
        <v>0</v>
      </c>
    </row>
    <row r="572" spans="21:22" x14ac:dyDescent="0.35">
      <c r="U572" s="32" t="str">
        <f t="shared" si="25"/>
        <v/>
      </c>
      <c r="V572" s="32" t="b">
        <f t="shared" si="26"/>
        <v>0</v>
      </c>
    </row>
    <row r="573" spans="21:22" x14ac:dyDescent="0.35">
      <c r="U573" s="32" t="str">
        <f t="shared" si="25"/>
        <v/>
      </c>
      <c r="V573" s="32" t="b">
        <f t="shared" si="26"/>
        <v>0</v>
      </c>
    </row>
    <row r="574" spans="21:22" x14ac:dyDescent="0.35">
      <c r="U574" s="32" t="str">
        <f t="shared" si="25"/>
        <v/>
      </c>
      <c r="V574" s="32" t="b">
        <f t="shared" si="26"/>
        <v>0</v>
      </c>
    </row>
    <row r="575" spans="21:22" x14ac:dyDescent="0.35">
      <c r="U575" s="32" t="str">
        <f t="shared" si="25"/>
        <v/>
      </c>
      <c r="V575" s="32" t="b">
        <f t="shared" si="26"/>
        <v>0</v>
      </c>
    </row>
    <row r="576" spans="21:22" x14ac:dyDescent="0.35">
      <c r="U576" s="32" t="str">
        <f t="shared" si="25"/>
        <v/>
      </c>
      <c r="V576" s="32" t="b">
        <f t="shared" si="26"/>
        <v>0</v>
      </c>
    </row>
    <row r="577" spans="21:22" x14ac:dyDescent="0.35">
      <c r="U577" s="32" t="str">
        <f t="shared" si="25"/>
        <v/>
      </c>
      <c r="V577" s="32" t="b">
        <f t="shared" si="26"/>
        <v>0</v>
      </c>
    </row>
    <row r="578" spans="21:22" x14ac:dyDescent="0.35">
      <c r="U578" s="32" t="str">
        <f t="shared" si="25"/>
        <v/>
      </c>
      <c r="V578" s="32" t="b">
        <f t="shared" si="26"/>
        <v>0</v>
      </c>
    </row>
    <row r="579" spans="21:22" x14ac:dyDescent="0.35">
      <c r="U579" s="32" t="str">
        <f t="shared" si="25"/>
        <v/>
      </c>
      <c r="V579" s="32" t="b">
        <f t="shared" si="26"/>
        <v>0</v>
      </c>
    </row>
    <row r="580" spans="21:22" x14ac:dyDescent="0.35">
      <c r="U580" s="32" t="str">
        <f t="shared" ref="U580:U643" si="27">W580&amp;X580</f>
        <v/>
      </c>
      <c r="V580" s="32" t="b">
        <f t="shared" ref="V580:V643" si="28">VLOOKUP(X580,Q:R,2,0)=Y580</f>
        <v>0</v>
      </c>
    </row>
    <row r="581" spans="21:22" x14ac:dyDescent="0.35">
      <c r="U581" s="32" t="str">
        <f t="shared" si="27"/>
        <v/>
      </c>
      <c r="V581" s="32" t="b">
        <f t="shared" si="28"/>
        <v>0</v>
      </c>
    </row>
    <row r="582" spans="21:22" x14ac:dyDescent="0.35">
      <c r="U582" s="32" t="str">
        <f t="shared" si="27"/>
        <v/>
      </c>
      <c r="V582" s="32" t="b">
        <f t="shared" si="28"/>
        <v>0</v>
      </c>
    </row>
    <row r="583" spans="21:22" x14ac:dyDescent="0.35">
      <c r="U583" s="32" t="str">
        <f t="shared" si="27"/>
        <v/>
      </c>
      <c r="V583" s="32" t="b">
        <f t="shared" si="28"/>
        <v>0</v>
      </c>
    </row>
    <row r="584" spans="21:22" x14ac:dyDescent="0.35">
      <c r="U584" s="32" t="str">
        <f t="shared" si="27"/>
        <v/>
      </c>
      <c r="V584" s="32" t="b">
        <f t="shared" si="28"/>
        <v>0</v>
      </c>
    </row>
    <row r="585" spans="21:22" x14ac:dyDescent="0.35">
      <c r="U585" s="32" t="str">
        <f t="shared" si="27"/>
        <v/>
      </c>
      <c r="V585" s="32" t="b">
        <f t="shared" si="28"/>
        <v>0</v>
      </c>
    </row>
    <row r="586" spans="21:22" x14ac:dyDescent="0.35">
      <c r="U586" s="32" t="str">
        <f t="shared" si="27"/>
        <v/>
      </c>
      <c r="V586" s="32" t="b">
        <f t="shared" si="28"/>
        <v>0</v>
      </c>
    </row>
    <row r="587" spans="21:22" x14ac:dyDescent="0.35">
      <c r="U587" s="32" t="str">
        <f t="shared" si="27"/>
        <v/>
      </c>
      <c r="V587" s="32" t="b">
        <f t="shared" si="28"/>
        <v>0</v>
      </c>
    </row>
    <row r="588" spans="21:22" x14ac:dyDescent="0.35">
      <c r="U588" s="32" t="str">
        <f t="shared" si="27"/>
        <v/>
      </c>
      <c r="V588" s="32" t="b">
        <f t="shared" si="28"/>
        <v>0</v>
      </c>
    </row>
    <row r="589" spans="21:22" x14ac:dyDescent="0.35">
      <c r="U589" s="32" t="str">
        <f t="shared" si="27"/>
        <v/>
      </c>
      <c r="V589" s="32" t="b">
        <f t="shared" si="28"/>
        <v>0</v>
      </c>
    </row>
    <row r="590" spans="21:22" x14ac:dyDescent="0.35">
      <c r="U590" s="32" t="str">
        <f t="shared" si="27"/>
        <v/>
      </c>
      <c r="V590" s="32" t="b">
        <f t="shared" si="28"/>
        <v>0</v>
      </c>
    </row>
    <row r="591" spans="21:22" x14ac:dyDescent="0.35">
      <c r="U591" s="32" t="str">
        <f t="shared" si="27"/>
        <v/>
      </c>
      <c r="V591" s="32" t="b">
        <f t="shared" si="28"/>
        <v>0</v>
      </c>
    </row>
    <row r="592" spans="21:22" x14ac:dyDescent="0.35">
      <c r="U592" s="32" t="str">
        <f t="shared" si="27"/>
        <v/>
      </c>
      <c r="V592" s="32" t="b">
        <f t="shared" si="28"/>
        <v>0</v>
      </c>
    </row>
    <row r="593" spans="21:22" x14ac:dyDescent="0.35">
      <c r="U593" s="32" t="str">
        <f t="shared" si="27"/>
        <v/>
      </c>
      <c r="V593" s="32" t="b">
        <f t="shared" si="28"/>
        <v>0</v>
      </c>
    </row>
    <row r="594" spans="21:22" x14ac:dyDescent="0.35">
      <c r="U594" s="32" t="str">
        <f t="shared" si="27"/>
        <v/>
      </c>
      <c r="V594" s="32" t="b">
        <f t="shared" si="28"/>
        <v>0</v>
      </c>
    </row>
    <row r="595" spans="21:22" x14ac:dyDescent="0.35">
      <c r="U595" s="32" t="str">
        <f t="shared" si="27"/>
        <v/>
      </c>
      <c r="V595" s="32" t="b">
        <f t="shared" si="28"/>
        <v>0</v>
      </c>
    </row>
    <row r="596" spans="21:22" x14ac:dyDescent="0.35">
      <c r="U596" s="32" t="str">
        <f t="shared" si="27"/>
        <v/>
      </c>
      <c r="V596" s="32" t="b">
        <f t="shared" si="28"/>
        <v>0</v>
      </c>
    </row>
    <row r="597" spans="21:22" x14ac:dyDescent="0.35">
      <c r="U597" s="32" t="str">
        <f t="shared" si="27"/>
        <v/>
      </c>
      <c r="V597" s="32" t="b">
        <f t="shared" si="28"/>
        <v>0</v>
      </c>
    </row>
    <row r="598" spans="21:22" x14ac:dyDescent="0.35">
      <c r="U598" s="32" t="str">
        <f t="shared" si="27"/>
        <v/>
      </c>
      <c r="V598" s="32" t="b">
        <f t="shared" si="28"/>
        <v>0</v>
      </c>
    </row>
    <row r="599" spans="21:22" x14ac:dyDescent="0.35">
      <c r="U599" s="32" t="str">
        <f t="shared" si="27"/>
        <v/>
      </c>
      <c r="V599" s="32" t="b">
        <f t="shared" si="28"/>
        <v>0</v>
      </c>
    </row>
    <row r="600" spans="21:22" x14ac:dyDescent="0.35">
      <c r="U600" s="32" t="str">
        <f t="shared" si="27"/>
        <v/>
      </c>
      <c r="V600" s="32" t="b">
        <f t="shared" si="28"/>
        <v>0</v>
      </c>
    </row>
    <row r="601" spans="21:22" x14ac:dyDescent="0.35">
      <c r="U601" s="32" t="str">
        <f t="shared" si="27"/>
        <v/>
      </c>
      <c r="V601" s="32" t="b">
        <f t="shared" si="28"/>
        <v>0</v>
      </c>
    </row>
    <row r="602" spans="21:22" x14ac:dyDescent="0.35">
      <c r="U602" s="32" t="str">
        <f t="shared" si="27"/>
        <v/>
      </c>
      <c r="V602" s="32" t="b">
        <f t="shared" si="28"/>
        <v>0</v>
      </c>
    </row>
    <row r="603" spans="21:22" x14ac:dyDescent="0.35">
      <c r="U603" s="32" t="str">
        <f t="shared" si="27"/>
        <v/>
      </c>
      <c r="V603" s="32" t="b">
        <f t="shared" si="28"/>
        <v>0</v>
      </c>
    </row>
    <row r="604" spans="21:22" x14ac:dyDescent="0.35">
      <c r="U604" s="32" t="str">
        <f t="shared" si="27"/>
        <v/>
      </c>
      <c r="V604" s="32" t="b">
        <f t="shared" si="28"/>
        <v>0</v>
      </c>
    </row>
    <row r="605" spans="21:22" x14ac:dyDescent="0.35">
      <c r="U605" s="32" t="str">
        <f t="shared" si="27"/>
        <v/>
      </c>
      <c r="V605" s="32" t="b">
        <f t="shared" si="28"/>
        <v>0</v>
      </c>
    </row>
    <row r="606" spans="21:22" x14ac:dyDescent="0.35">
      <c r="U606" s="32" t="str">
        <f t="shared" si="27"/>
        <v/>
      </c>
      <c r="V606" s="32" t="b">
        <f t="shared" si="28"/>
        <v>0</v>
      </c>
    </row>
    <row r="607" spans="21:22" x14ac:dyDescent="0.35">
      <c r="U607" s="32" t="str">
        <f t="shared" si="27"/>
        <v/>
      </c>
      <c r="V607" s="32" t="b">
        <f t="shared" si="28"/>
        <v>0</v>
      </c>
    </row>
    <row r="608" spans="21:22" x14ac:dyDescent="0.35">
      <c r="U608" s="32" t="str">
        <f t="shared" si="27"/>
        <v/>
      </c>
      <c r="V608" s="32" t="b">
        <f t="shared" si="28"/>
        <v>0</v>
      </c>
    </row>
    <row r="609" spans="21:22" x14ac:dyDescent="0.35">
      <c r="U609" s="32" t="str">
        <f t="shared" si="27"/>
        <v/>
      </c>
      <c r="V609" s="32" t="b">
        <f t="shared" si="28"/>
        <v>0</v>
      </c>
    </row>
    <row r="610" spans="21:22" x14ac:dyDescent="0.35">
      <c r="U610" s="32" t="str">
        <f t="shared" si="27"/>
        <v/>
      </c>
      <c r="V610" s="32" t="b">
        <f t="shared" si="28"/>
        <v>0</v>
      </c>
    </row>
    <row r="611" spans="21:22" x14ac:dyDescent="0.35">
      <c r="U611" s="32" t="str">
        <f t="shared" si="27"/>
        <v/>
      </c>
      <c r="V611" s="32" t="b">
        <f t="shared" si="28"/>
        <v>0</v>
      </c>
    </row>
    <row r="612" spans="21:22" x14ac:dyDescent="0.35">
      <c r="U612" s="32" t="str">
        <f t="shared" si="27"/>
        <v/>
      </c>
      <c r="V612" s="32" t="b">
        <f t="shared" si="28"/>
        <v>0</v>
      </c>
    </row>
    <row r="613" spans="21:22" x14ac:dyDescent="0.35">
      <c r="U613" s="32" t="str">
        <f t="shared" si="27"/>
        <v/>
      </c>
      <c r="V613" s="32" t="b">
        <f t="shared" si="28"/>
        <v>0</v>
      </c>
    </row>
    <row r="614" spans="21:22" x14ac:dyDescent="0.35">
      <c r="U614" s="32" t="str">
        <f t="shared" si="27"/>
        <v/>
      </c>
      <c r="V614" s="32" t="b">
        <f t="shared" si="28"/>
        <v>0</v>
      </c>
    </row>
    <row r="615" spans="21:22" x14ac:dyDescent="0.35">
      <c r="U615" s="32" t="str">
        <f t="shared" si="27"/>
        <v/>
      </c>
      <c r="V615" s="32" t="b">
        <f t="shared" si="28"/>
        <v>0</v>
      </c>
    </row>
    <row r="616" spans="21:22" x14ac:dyDescent="0.35">
      <c r="U616" s="32" t="str">
        <f t="shared" si="27"/>
        <v/>
      </c>
      <c r="V616" s="32" t="b">
        <f t="shared" si="28"/>
        <v>0</v>
      </c>
    </row>
    <row r="617" spans="21:22" x14ac:dyDescent="0.35">
      <c r="U617" s="32" t="str">
        <f t="shared" si="27"/>
        <v/>
      </c>
      <c r="V617" s="32" t="b">
        <f t="shared" si="28"/>
        <v>0</v>
      </c>
    </row>
    <row r="618" spans="21:22" x14ac:dyDescent="0.35">
      <c r="U618" s="32" t="str">
        <f t="shared" si="27"/>
        <v/>
      </c>
      <c r="V618" s="32" t="b">
        <f t="shared" si="28"/>
        <v>0</v>
      </c>
    </row>
    <row r="619" spans="21:22" x14ac:dyDescent="0.35">
      <c r="U619" s="32" t="str">
        <f t="shared" si="27"/>
        <v/>
      </c>
      <c r="V619" s="32" t="b">
        <f t="shared" si="28"/>
        <v>0</v>
      </c>
    </row>
    <row r="620" spans="21:22" x14ac:dyDescent="0.35">
      <c r="U620" s="32" t="str">
        <f t="shared" si="27"/>
        <v/>
      </c>
      <c r="V620" s="32" t="b">
        <f t="shared" si="28"/>
        <v>0</v>
      </c>
    </row>
    <row r="621" spans="21:22" x14ac:dyDescent="0.35">
      <c r="U621" s="32" t="str">
        <f t="shared" si="27"/>
        <v/>
      </c>
      <c r="V621" s="32" t="b">
        <f t="shared" si="28"/>
        <v>0</v>
      </c>
    </row>
    <row r="622" spans="21:22" x14ac:dyDescent="0.35">
      <c r="U622" s="32" t="str">
        <f t="shared" si="27"/>
        <v/>
      </c>
      <c r="V622" s="32" t="b">
        <f t="shared" si="28"/>
        <v>0</v>
      </c>
    </row>
    <row r="623" spans="21:22" x14ac:dyDescent="0.35">
      <c r="U623" s="32" t="str">
        <f t="shared" si="27"/>
        <v/>
      </c>
      <c r="V623" s="32" t="b">
        <f t="shared" si="28"/>
        <v>0</v>
      </c>
    </row>
    <row r="624" spans="21:22" x14ac:dyDescent="0.35">
      <c r="U624" s="32" t="str">
        <f t="shared" si="27"/>
        <v/>
      </c>
      <c r="V624" s="32" t="b">
        <f t="shared" si="28"/>
        <v>0</v>
      </c>
    </row>
    <row r="625" spans="21:22" x14ac:dyDescent="0.35">
      <c r="U625" s="32" t="str">
        <f t="shared" si="27"/>
        <v/>
      </c>
      <c r="V625" s="32" t="b">
        <f t="shared" si="28"/>
        <v>0</v>
      </c>
    </row>
    <row r="626" spans="21:22" x14ac:dyDescent="0.35">
      <c r="U626" s="32" t="str">
        <f t="shared" si="27"/>
        <v/>
      </c>
      <c r="V626" s="32" t="b">
        <f t="shared" si="28"/>
        <v>0</v>
      </c>
    </row>
    <row r="627" spans="21:22" x14ac:dyDescent="0.35">
      <c r="U627" s="32" t="str">
        <f t="shared" si="27"/>
        <v/>
      </c>
      <c r="V627" s="32" t="b">
        <f t="shared" si="28"/>
        <v>0</v>
      </c>
    </row>
    <row r="628" spans="21:22" x14ac:dyDescent="0.35">
      <c r="U628" s="32" t="str">
        <f t="shared" si="27"/>
        <v/>
      </c>
      <c r="V628" s="32" t="b">
        <f t="shared" si="28"/>
        <v>0</v>
      </c>
    </row>
    <row r="629" spans="21:22" x14ac:dyDescent="0.35">
      <c r="U629" s="32" t="str">
        <f t="shared" si="27"/>
        <v/>
      </c>
      <c r="V629" s="32" t="b">
        <f t="shared" si="28"/>
        <v>0</v>
      </c>
    </row>
    <row r="630" spans="21:22" x14ac:dyDescent="0.35">
      <c r="U630" s="32" t="str">
        <f t="shared" si="27"/>
        <v/>
      </c>
      <c r="V630" s="32" t="b">
        <f t="shared" si="28"/>
        <v>0</v>
      </c>
    </row>
    <row r="631" spans="21:22" x14ac:dyDescent="0.35">
      <c r="U631" s="32" t="str">
        <f t="shared" si="27"/>
        <v/>
      </c>
      <c r="V631" s="32" t="b">
        <f t="shared" si="28"/>
        <v>0</v>
      </c>
    </row>
    <row r="632" spans="21:22" x14ac:dyDescent="0.35">
      <c r="U632" s="32" t="str">
        <f t="shared" si="27"/>
        <v/>
      </c>
      <c r="V632" s="32" t="b">
        <f t="shared" si="28"/>
        <v>0</v>
      </c>
    </row>
    <row r="633" spans="21:22" x14ac:dyDescent="0.35">
      <c r="U633" s="32" t="str">
        <f t="shared" si="27"/>
        <v/>
      </c>
      <c r="V633" s="32" t="b">
        <f t="shared" si="28"/>
        <v>0</v>
      </c>
    </row>
    <row r="634" spans="21:22" x14ac:dyDescent="0.35">
      <c r="U634" s="32" t="str">
        <f t="shared" si="27"/>
        <v/>
      </c>
      <c r="V634" s="32" t="b">
        <f t="shared" si="28"/>
        <v>0</v>
      </c>
    </row>
    <row r="635" spans="21:22" x14ac:dyDescent="0.35">
      <c r="U635" s="32" t="str">
        <f t="shared" si="27"/>
        <v/>
      </c>
      <c r="V635" s="32" t="b">
        <f t="shared" si="28"/>
        <v>0</v>
      </c>
    </row>
    <row r="636" spans="21:22" x14ac:dyDescent="0.35">
      <c r="U636" s="32" t="str">
        <f t="shared" si="27"/>
        <v/>
      </c>
      <c r="V636" s="32" t="b">
        <f t="shared" si="28"/>
        <v>0</v>
      </c>
    </row>
    <row r="637" spans="21:22" x14ac:dyDescent="0.35">
      <c r="U637" s="32" t="str">
        <f t="shared" si="27"/>
        <v/>
      </c>
      <c r="V637" s="32" t="b">
        <f t="shared" si="28"/>
        <v>0</v>
      </c>
    </row>
    <row r="638" spans="21:22" x14ac:dyDescent="0.35">
      <c r="U638" s="32" t="str">
        <f t="shared" si="27"/>
        <v/>
      </c>
      <c r="V638" s="32" t="b">
        <f t="shared" si="28"/>
        <v>0</v>
      </c>
    </row>
    <row r="639" spans="21:22" x14ac:dyDescent="0.35">
      <c r="U639" s="32" t="str">
        <f t="shared" si="27"/>
        <v/>
      </c>
      <c r="V639" s="32" t="b">
        <f t="shared" si="28"/>
        <v>0</v>
      </c>
    </row>
    <row r="640" spans="21:22" x14ac:dyDescent="0.35">
      <c r="U640" s="32" t="str">
        <f t="shared" si="27"/>
        <v/>
      </c>
      <c r="V640" s="32" t="b">
        <f t="shared" si="28"/>
        <v>0</v>
      </c>
    </row>
    <row r="641" spans="21:22" x14ac:dyDescent="0.35">
      <c r="U641" s="32" t="str">
        <f t="shared" si="27"/>
        <v/>
      </c>
      <c r="V641" s="32" t="b">
        <f t="shared" si="28"/>
        <v>0</v>
      </c>
    </row>
    <row r="642" spans="21:22" x14ac:dyDescent="0.35">
      <c r="U642" s="32" t="str">
        <f t="shared" si="27"/>
        <v/>
      </c>
      <c r="V642" s="32" t="b">
        <f t="shared" si="28"/>
        <v>0</v>
      </c>
    </row>
    <row r="643" spans="21:22" x14ac:dyDescent="0.35">
      <c r="U643" s="32" t="str">
        <f t="shared" si="27"/>
        <v/>
      </c>
      <c r="V643" s="32" t="b">
        <f t="shared" si="28"/>
        <v>0</v>
      </c>
    </row>
    <row r="644" spans="21:22" x14ac:dyDescent="0.35">
      <c r="U644" s="32" t="str">
        <f t="shared" ref="U644:U707" si="29">W644&amp;X644</f>
        <v/>
      </c>
      <c r="V644" s="32" t="b">
        <f t="shared" ref="V644:V707" si="30">VLOOKUP(X644,Q:R,2,0)=Y644</f>
        <v>0</v>
      </c>
    </row>
    <row r="645" spans="21:22" x14ac:dyDescent="0.35">
      <c r="U645" s="32" t="str">
        <f t="shared" si="29"/>
        <v/>
      </c>
      <c r="V645" s="32" t="b">
        <f t="shared" si="30"/>
        <v>0</v>
      </c>
    </row>
    <row r="646" spans="21:22" x14ac:dyDescent="0.35">
      <c r="U646" s="32" t="str">
        <f t="shared" si="29"/>
        <v/>
      </c>
      <c r="V646" s="32" t="b">
        <f t="shared" si="30"/>
        <v>0</v>
      </c>
    </row>
    <row r="647" spans="21:22" x14ac:dyDescent="0.35">
      <c r="U647" s="32" t="str">
        <f t="shared" si="29"/>
        <v/>
      </c>
      <c r="V647" s="32" t="b">
        <f t="shared" si="30"/>
        <v>0</v>
      </c>
    </row>
    <row r="648" spans="21:22" x14ac:dyDescent="0.35">
      <c r="U648" s="32" t="str">
        <f t="shared" si="29"/>
        <v/>
      </c>
      <c r="V648" s="32" t="b">
        <f t="shared" si="30"/>
        <v>0</v>
      </c>
    </row>
    <row r="649" spans="21:22" x14ac:dyDescent="0.35">
      <c r="U649" s="32" t="str">
        <f t="shared" si="29"/>
        <v/>
      </c>
      <c r="V649" s="32" t="b">
        <f t="shared" si="30"/>
        <v>0</v>
      </c>
    </row>
    <row r="650" spans="21:22" x14ac:dyDescent="0.35">
      <c r="U650" s="32" t="str">
        <f t="shared" si="29"/>
        <v/>
      </c>
      <c r="V650" s="32" t="b">
        <f t="shared" si="30"/>
        <v>0</v>
      </c>
    </row>
    <row r="651" spans="21:22" x14ac:dyDescent="0.35">
      <c r="U651" s="32" t="str">
        <f t="shared" si="29"/>
        <v/>
      </c>
      <c r="V651" s="32" t="b">
        <f t="shared" si="30"/>
        <v>0</v>
      </c>
    </row>
    <row r="652" spans="21:22" x14ac:dyDescent="0.35">
      <c r="U652" s="32" t="str">
        <f t="shared" si="29"/>
        <v/>
      </c>
      <c r="V652" s="32" t="b">
        <f t="shared" si="30"/>
        <v>0</v>
      </c>
    </row>
    <row r="653" spans="21:22" x14ac:dyDescent="0.35">
      <c r="U653" s="32" t="str">
        <f t="shared" si="29"/>
        <v/>
      </c>
      <c r="V653" s="32" t="b">
        <f t="shared" si="30"/>
        <v>0</v>
      </c>
    </row>
    <row r="654" spans="21:22" x14ac:dyDescent="0.35">
      <c r="U654" s="32" t="str">
        <f t="shared" si="29"/>
        <v/>
      </c>
      <c r="V654" s="32" t="b">
        <f t="shared" si="30"/>
        <v>0</v>
      </c>
    </row>
    <row r="655" spans="21:22" x14ac:dyDescent="0.35">
      <c r="U655" s="32" t="str">
        <f t="shared" si="29"/>
        <v/>
      </c>
      <c r="V655" s="32" t="b">
        <f t="shared" si="30"/>
        <v>0</v>
      </c>
    </row>
    <row r="656" spans="21:22" x14ac:dyDescent="0.35">
      <c r="U656" s="32" t="str">
        <f t="shared" si="29"/>
        <v/>
      </c>
      <c r="V656" s="32" t="b">
        <f t="shared" si="30"/>
        <v>0</v>
      </c>
    </row>
    <row r="657" spans="21:22" x14ac:dyDescent="0.35">
      <c r="U657" s="32" t="str">
        <f t="shared" si="29"/>
        <v/>
      </c>
      <c r="V657" s="32" t="b">
        <f t="shared" si="30"/>
        <v>0</v>
      </c>
    </row>
    <row r="658" spans="21:22" x14ac:dyDescent="0.35">
      <c r="U658" s="32" t="str">
        <f t="shared" si="29"/>
        <v/>
      </c>
      <c r="V658" s="32" t="b">
        <f t="shared" si="30"/>
        <v>0</v>
      </c>
    </row>
    <row r="659" spans="21:22" x14ac:dyDescent="0.35">
      <c r="U659" s="32" t="str">
        <f t="shared" si="29"/>
        <v/>
      </c>
      <c r="V659" s="32" t="b">
        <f t="shared" si="30"/>
        <v>0</v>
      </c>
    </row>
    <row r="660" spans="21:22" x14ac:dyDescent="0.35">
      <c r="U660" s="32" t="str">
        <f t="shared" si="29"/>
        <v/>
      </c>
      <c r="V660" s="32" t="b">
        <f t="shared" si="30"/>
        <v>0</v>
      </c>
    </row>
    <row r="661" spans="21:22" x14ac:dyDescent="0.35">
      <c r="U661" s="32" t="str">
        <f t="shared" si="29"/>
        <v/>
      </c>
      <c r="V661" s="32" t="b">
        <f t="shared" si="30"/>
        <v>0</v>
      </c>
    </row>
    <row r="662" spans="21:22" x14ac:dyDescent="0.35">
      <c r="U662" s="32" t="str">
        <f t="shared" si="29"/>
        <v/>
      </c>
      <c r="V662" s="32" t="b">
        <f t="shared" si="30"/>
        <v>0</v>
      </c>
    </row>
    <row r="663" spans="21:22" x14ac:dyDescent="0.35">
      <c r="U663" s="32" t="str">
        <f t="shared" si="29"/>
        <v/>
      </c>
      <c r="V663" s="32" t="b">
        <f t="shared" si="30"/>
        <v>0</v>
      </c>
    </row>
    <row r="664" spans="21:22" x14ac:dyDescent="0.35">
      <c r="U664" s="32" t="str">
        <f t="shared" si="29"/>
        <v/>
      </c>
      <c r="V664" s="32" t="b">
        <f t="shared" si="30"/>
        <v>0</v>
      </c>
    </row>
    <row r="665" spans="21:22" x14ac:dyDescent="0.35">
      <c r="U665" s="32" t="str">
        <f t="shared" si="29"/>
        <v/>
      </c>
      <c r="V665" s="32" t="b">
        <f t="shared" si="30"/>
        <v>0</v>
      </c>
    </row>
    <row r="666" spans="21:22" x14ac:dyDescent="0.35">
      <c r="U666" s="32" t="str">
        <f t="shared" si="29"/>
        <v/>
      </c>
      <c r="V666" s="32" t="b">
        <f t="shared" si="30"/>
        <v>0</v>
      </c>
    </row>
    <row r="667" spans="21:22" x14ac:dyDescent="0.35">
      <c r="U667" s="32" t="str">
        <f t="shared" si="29"/>
        <v/>
      </c>
      <c r="V667" s="32" t="b">
        <f t="shared" si="30"/>
        <v>0</v>
      </c>
    </row>
    <row r="668" spans="21:22" x14ac:dyDescent="0.35">
      <c r="U668" s="32" t="str">
        <f t="shared" si="29"/>
        <v/>
      </c>
      <c r="V668" s="32" t="b">
        <f t="shared" si="30"/>
        <v>0</v>
      </c>
    </row>
    <row r="669" spans="21:22" x14ac:dyDescent="0.35">
      <c r="U669" s="32" t="str">
        <f t="shared" si="29"/>
        <v/>
      </c>
      <c r="V669" s="32" t="b">
        <f t="shared" si="30"/>
        <v>0</v>
      </c>
    </row>
    <row r="670" spans="21:22" x14ac:dyDescent="0.35">
      <c r="U670" s="32" t="str">
        <f t="shared" si="29"/>
        <v/>
      </c>
      <c r="V670" s="32" t="b">
        <f t="shared" si="30"/>
        <v>0</v>
      </c>
    </row>
    <row r="671" spans="21:22" x14ac:dyDescent="0.35">
      <c r="U671" s="32" t="str">
        <f t="shared" si="29"/>
        <v/>
      </c>
      <c r="V671" s="32" t="b">
        <f t="shared" si="30"/>
        <v>0</v>
      </c>
    </row>
    <row r="672" spans="21:22" x14ac:dyDescent="0.35">
      <c r="U672" s="32" t="str">
        <f t="shared" si="29"/>
        <v/>
      </c>
      <c r="V672" s="32" t="b">
        <f t="shared" si="30"/>
        <v>0</v>
      </c>
    </row>
    <row r="673" spans="21:22" x14ac:dyDescent="0.35">
      <c r="U673" s="32" t="str">
        <f t="shared" si="29"/>
        <v/>
      </c>
      <c r="V673" s="32" t="b">
        <f t="shared" si="30"/>
        <v>0</v>
      </c>
    </row>
    <row r="674" spans="21:22" x14ac:dyDescent="0.35">
      <c r="U674" s="32" t="str">
        <f t="shared" si="29"/>
        <v/>
      </c>
      <c r="V674" s="32" t="b">
        <f t="shared" si="30"/>
        <v>0</v>
      </c>
    </row>
    <row r="675" spans="21:22" x14ac:dyDescent="0.35">
      <c r="U675" s="32" t="str">
        <f t="shared" si="29"/>
        <v/>
      </c>
      <c r="V675" s="32" t="b">
        <f t="shared" si="30"/>
        <v>0</v>
      </c>
    </row>
    <row r="676" spans="21:22" x14ac:dyDescent="0.35">
      <c r="U676" s="32" t="str">
        <f t="shared" si="29"/>
        <v/>
      </c>
      <c r="V676" s="32" t="b">
        <f t="shared" si="30"/>
        <v>0</v>
      </c>
    </row>
    <row r="677" spans="21:22" x14ac:dyDescent="0.35">
      <c r="U677" s="32" t="str">
        <f t="shared" si="29"/>
        <v/>
      </c>
      <c r="V677" s="32" t="b">
        <f t="shared" si="30"/>
        <v>0</v>
      </c>
    </row>
    <row r="678" spans="21:22" x14ac:dyDescent="0.35">
      <c r="U678" s="32" t="str">
        <f t="shared" si="29"/>
        <v/>
      </c>
      <c r="V678" s="32" t="b">
        <f t="shared" si="30"/>
        <v>0</v>
      </c>
    </row>
    <row r="679" spans="21:22" x14ac:dyDescent="0.35">
      <c r="U679" s="32" t="str">
        <f t="shared" si="29"/>
        <v/>
      </c>
      <c r="V679" s="32" t="b">
        <f t="shared" si="30"/>
        <v>0</v>
      </c>
    </row>
    <row r="680" spans="21:22" x14ac:dyDescent="0.35">
      <c r="U680" s="32" t="str">
        <f t="shared" si="29"/>
        <v/>
      </c>
      <c r="V680" s="32" t="b">
        <f t="shared" si="30"/>
        <v>0</v>
      </c>
    </row>
    <row r="681" spans="21:22" x14ac:dyDescent="0.35">
      <c r="U681" s="32" t="str">
        <f t="shared" si="29"/>
        <v/>
      </c>
      <c r="V681" s="32" t="b">
        <f t="shared" si="30"/>
        <v>0</v>
      </c>
    </row>
    <row r="682" spans="21:22" x14ac:dyDescent="0.35">
      <c r="U682" s="32" t="str">
        <f t="shared" si="29"/>
        <v/>
      </c>
      <c r="V682" s="32" t="b">
        <f t="shared" si="30"/>
        <v>0</v>
      </c>
    </row>
    <row r="683" spans="21:22" x14ac:dyDescent="0.35">
      <c r="U683" s="32" t="str">
        <f t="shared" si="29"/>
        <v/>
      </c>
      <c r="V683" s="32" t="b">
        <f t="shared" si="30"/>
        <v>0</v>
      </c>
    </row>
    <row r="684" spans="21:22" x14ac:dyDescent="0.35">
      <c r="U684" s="32" t="str">
        <f t="shared" si="29"/>
        <v/>
      </c>
      <c r="V684" s="32" t="b">
        <f t="shared" si="30"/>
        <v>0</v>
      </c>
    </row>
    <row r="685" spans="21:22" x14ac:dyDescent="0.35">
      <c r="U685" s="32" t="str">
        <f t="shared" si="29"/>
        <v/>
      </c>
      <c r="V685" s="32" t="b">
        <f t="shared" si="30"/>
        <v>0</v>
      </c>
    </row>
    <row r="686" spans="21:22" x14ac:dyDescent="0.35">
      <c r="U686" s="32" t="str">
        <f t="shared" si="29"/>
        <v/>
      </c>
      <c r="V686" s="32" t="b">
        <f t="shared" si="30"/>
        <v>0</v>
      </c>
    </row>
    <row r="687" spans="21:22" x14ac:dyDescent="0.35">
      <c r="U687" s="32" t="str">
        <f t="shared" si="29"/>
        <v/>
      </c>
      <c r="V687" s="32" t="b">
        <f t="shared" si="30"/>
        <v>0</v>
      </c>
    </row>
    <row r="688" spans="21:22" x14ac:dyDescent="0.35">
      <c r="U688" s="32" t="str">
        <f t="shared" si="29"/>
        <v/>
      </c>
      <c r="V688" s="32" t="b">
        <f t="shared" si="30"/>
        <v>0</v>
      </c>
    </row>
    <row r="689" spans="21:22" x14ac:dyDescent="0.35">
      <c r="U689" s="32" t="str">
        <f t="shared" si="29"/>
        <v/>
      </c>
      <c r="V689" s="32" t="b">
        <f t="shared" si="30"/>
        <v>0</v>
      </c>
    </row>
    <row r="690" spans="21:22" x14ac:dyDescent="0.35">
      <c r="U690" s="32" t="str">
        <f t="shared" si="29"/>
        <v/>
      </c>
      <c r="V690" s="32" t="b">
        <f t="shared" si="30"/>
        <v>0</v>
      </c>
    </row>
    <row r="691" spans="21:22" x14ac:dyDescent="0.35">
      <c r="U691" s="32" t="str">
        <f t="shared" si="29"/>
        <v/>
      </c>
      <c r="V691" s="32" t="b">
        <f t="shared" si="30"/>
        <v>0</v>
      </c>
    </row>
    <row r="692" spans="21:22" x14ac:dyDescent="0.35">
      <c r="U692" s="32" t="str">
        <f t="shared" si="29"/>
        <v/>
      </c>
      <c r="V692" s="32" t="b">
        <f t="shared" si="30"/>
        <v>0</v>
      </c>
    </row>
    <row r="693" spans="21:22" x14ac:dyDescent="0.35">
      <c r="U693" s="32" t="str">
        <f t="shared" si="29"/>
        <v/>
      </c>
      <c r="V693" s="32" t="b">
        <f t="shared" si="30"/>
        <v>0</v>
      </c>
    </row>
    <row r="694" spans="21:22" x14ac:dyDescent="0.35">
      <c r="U694" s="32" t="str">
        <f t="shared" si="29"/>
        <v/>
      </c>
      <c r="V694" s="32" t="b">
        <f t="shared" si="30"/>
        <v>0</v>
      </c>
    </row>
    <row r="695" spans="21:22" x14ac:dyDescent="0.35">
      <c r="U695" s="32" t="str">
        <f t="shared" si="29"/>
        <v/>
      </c>
      <c r="V695" s="32" t="b">
        <f t="shared" si="30"/>
        <v>0</v>
      </c>
    </row>
    <row r="696" spans="21:22" x14ac:dyDescent="0.35">
      <c r="U696" s="32" t="str">
        <f t="shared" si="29"/>
        <v/>
      </c>
      <c r="V696" s="32" t="b">
        <f t="shared" si="30"/>
        <v>0</v>
      </c>
    </row>
    <row r="697" spans="21:22" x14ac:dyDescent="0.35">
      <c r="U697" s="32" t="str">
        <f t="shared" si="29"/>
        <v/>
      </c>
      <c r="V697" s="32" t="b">
        <f t="shared" si="30"/>
        <v>0</v>
      </c>
    </row>
    <row r="698" spans="21:22" x14ac:dyDescent="0.35">
      <c r="U698" s="32" t="str">
        <f t="shared" si="29"/>
        <v/>
      </c>
      <c r="V698" s="32" t="b">
        <f t="shared" si="30"/>
        <v>0</v>
      </c>
    </row>
    <row r="699" spans="21:22" x14ac:dyDescent="0.35">
      <c r="U699" s="32" t="str">
        <f t="shared" si="29"/>
        <v/>
      </c>
      <c r="V699" s="32" t="b">
        <f t="shared" si="30"/>
        <v>0</v>
      </c>
    </row>
    <row r="700" spans="21:22" x14ac:dyDescent="0.35">
      <c r="U700" s="32" t="str">
        <f t="shared" si="29"/>
        <v/>
      </c>
      <c r="V700" s="32" t="b">
        <f t="shared" si="30"/>
        <v>0</v>
      </c>
    </row>
    <row r="701" spans="21:22" x14ac:dyDescent="0.35">
      <c r="U701" s="32" t="str">
        <f t="shared" si="29"/>
        <v/>
      </c>
      <c r="V701" s="32" t="b">
        <f t="shared" si="30"/>
        <v>0</v>
      </c>
    </row>
    <row r="702" spans="21:22" x14ac:dyDescent="0.35">
      <c r="U702" s="32" t="str">
        <f t="shared" si="29"/>
        <v/>
      </c>
      <c r="V702" s="32" t="b">
        <f t="shared" si="30"/>
        <v>0</v>
      </c>
    </row>
    <row r="703" spans="21:22" x14ac:dyDescent="0.35">
      <c r="U703" s="32" t="str">
        <f t="shared" si="29"/>
        <v/>
      </c>
      <c r="V703" s="32" t="b">
        <f t="shared" si="30"/>
        <v>0</v>
      </c>
    </row>
    <row r="704" spans="21:22" x14ac:dyDescent="0.35">
      <c r="U704" s="32" t="str">
        <f t="shared" si="29"/>
        <v/>
      </c>
      <c r="V704" s="32" t="b">
        <f t="shared" si="30"/>
        <v>0</v>
      </c>
    </row>
    <row r="705" spans="21:22" x14ac:dyDescent="0.35">
      <c r="U705" s="32" t="str">
        <f t="shared" si="29"/>
        <v/>
      </c>
      <c r="V705" s="32" t="b">
        <f t="shared" si="30"/>
        <v>0</v>
      </c>
    </row>
    <row r="706" spans="21:22" x14ac:dyDescent="0.35">
      <c r="U706" s="32" t="str">
        <f t="shared" si="29"/>
        <v/>
      </c>
      <c r="V706" s="32" t="b">
        <f t="shared" si="30"/>
        <v>0</v>
      </c>
    </row>
    <row r="707" spans="21:22" x14ac:dyDescent="0.35">
      <c r="U707" s="32" t="str">
        <f t="shared" si="29"/>
        <v/>
      </c>
      <c r="V707" s="32" t="b">
        <f t="shared" si="30"/>
        <v>0</v>
      </c>
    </row>
    <row r="708" spans="21:22" x14ac:dyDescent="0.35">
      <c r="U708" s="32" t="str">
        <f t="shared" ref="U708:U771" si="31">W708&amp;X708</f>
        <v/>
      </c>
      <c r="V708" s="32" t="b">
        <f t="shared" ref="V708:V771" si="32">VLOOKUP(X708,Q:R,2,0)=Y708</f>
        <v>0</v>
      </c>
    </row>
    <row r="709" spans="21:22" x14ac:dyDescent="0.35">
      <c r="U709" s="32" t="str">
        <f t="shared" si="31"/>
        <v/>
      </c>
      <c r="V709" s="32" t="b">
        <f t="shared" si="32"/>
        <v>0</v>
      </c>
    </row>
    <row r="710" spans="21:22" x14ac:dyDescent="0.35">
      <c r="U710" s="32" t="str">
        <f t="shared" si="31"/>
        <v/>
      </c>
      <c r="V710" s="32" t="b">
        <f t="shared" si="32"/>
        <v>0</v>
      </c>
    </row>
    <row r="711" spans="21:22" x14ac:dyDescent="0.35">
      <c r="U711" s="32" t="str">
        <f t="shared" si="31"/>
        <v/>
      </c>
      <c r="V711" s="32" t="b">
        <f t="shared" si="32"/>
        <v>0</v>
      </c>
    </row>
    <row r="712" spans="21:22" x14ac:dyDescent="0.35">
      <c r="U712" s="32" t="str">
        <f t="shared" si="31"/>
        <v/>
      </c>
      <c r="V712" s="32" t="b">
        <f t="shared" si="32"/>
        <v>0</v>
      </c>
    </row>
    <row r="713" spans="21:22" x14ac:dyDescent="0.35">
      <c r="U713" s="32" t="str">
        <f t="shared" si="31"/>
        <v/>
      </c>
      <c r="V713" s="32" t="b">
        <f t="shared" si="32"/>
        <v>0</v>
      </c>
    </row>
    <row r="714" spans="21:22" x14ac:dyDescent="0.35">
      <c r="U714" s="32" t="str">
        <f t="shared" si="31"/>
        <v/>
      </c>
      <c r="V714" s="32" t="b">
        <f t="shared" si="32"/>
        <v>0</v>
      </c>
    </row>
    <row r="715" spans="21:22" x14ac:dyDescent="0.35">
      <c r="U715" s="32" t="str">
        <f t="shared" si="31"/>
        <v/>
      </c>
      <c r="V715" s="32" t="b">
        <f t="shared" si="32"/>
        <v>0</v>
      </c>
    </row>
    <row r="716" spans="21:22" x14ac:dyDescent="0.35">
      <c r="U716" s="32" t="str">
        <f t="shared" si="31"/>
        <v/>
      </c>
      <c r="V716" s="32" t="b">
        <f t="shared" si="32"/>
        <v>0</v>
      </c>
    </row>
    <row r="717" spans="21:22" x14ac:dyDescent="0.35">
      <c r="U717" s="32" t="str">
        <f t="shared" si="31"/>
        <v/>
      </c>
      <c r="V717" s="32" t="b">
        <f t="shared" si="32"/>
        <v>0</v>
      </c>
    </row>
    <row r="718" spans="21:22" x14ac:dyDescent="0.35">
      <c r="U718" s="32" t="str">
        <f t="shared" si="31"/>
        <v/>
      </c>
      <c r="V718" s="32" t="b">
        <f t="shared" si="32"/>
        <v>0</v>
      </c>
    </row>
    <row r="719" spans="21:22" x14ac:dyDescent="0.35">
      <c r="U719" s="32" t="str">
        <f t="shared" si="31"/>
        <v/>
      </c>
      <c r="V719" s="32" t="b">
        <f t="shared" si="32"/>
        <v>0</v>
      </c>
    </row>
    <row r="720" spans="21:22" x14ac:dyDescent="0.35">
      <c r="U720" s="32" t="str">
        <f t="shared" si="31"/>
        <v/>
      </c>
      <c r="V720" s="32" t="b">
        <f t="shared" si="32"/>
        <v>0</v>
      </c>
    </row>
    <row r="721" spans="21:22" x14ac:dyDescent="0.35">
      <c r="U721" s="32" t="str">
        <f t="shared" si="31"/>
        <v/>
      </c>
      <c r="V721" s="32" t="b">
        <f t="shared" si="32"/>
        <v>0</v>
      </c>
    </row>
    <row r="722" spans="21:22" x14ac:dyDescent="0.35">
      <c r="U722" s="32" t="str">
        <f t="shared" si="31"/>
        <v/>
      </c>
      <c r="V722" s="32" t="b">
        <f t="shared" si="32"/>
        <v>0</v>
      </c>
    </row>
    <row r="723" spans="21:22" x14ac:dyDescent="0.35">
      <c r="U723" s="32" t="str">
        <f t="shared" si="31"/>
        <v/>
      </c>
      <c r="V723" s="32" t="b">
        <f t="shared" si="32"/>
        <v>0</v>
      </c>
    </row>
    <row r="724" spans="21:22" x14ac:dyDescent="0.35">
      <c r="U724" s="32" t="str">
        <f t="shared" si="31"/>
        <v/>
      </c>
      <c r="V724" s="32" t="b">
        <f t="shared" si="32"/>
        <v>0</v>
      </c>
    </row>
    <row r="725" spans="21:22" x14ac:dyDescent="0.35">
      <c r="U725" s="32" t="str">
        <f t="shared" si="31"/>
        <v/>
      </c>
      <c r="V725" s="32" t="b">
        <f t="shared" si="32"/>
        <v>0</v>
      </c>
    </row>
    <row r="726" spans="21:22" x14ac:dyDescent="0.35">
      <c r="U726" s="32" t="str">
        <f t="shared" si="31"/>
        <v/>
      </c>
      <c r="V726" s="32" t="b">
        <f t="shared" si="32"/>
        <v>0</v>
      </c>
    </row>
    <row r="727" spans="21:22" x14ac:dyDescent="0.35">
      <c r="U727" s="32" t="str">
        <f t="shared" si="31"/>
        <v/>
      </c>
      <c r="V727" s="32" t="b">
        <f t="shared" si="32"/>
        <v>0</v>
      </c>
    </row>
    <row r="728" spans="21:22" x14ac:dyDescent="0.35">
      <c r="U728" s="32" t="str">
        <f t="shared" si="31"/>
        <v/>
      </c>
      <c r="V728" s="32" t="b">
        <f t="shared" si="32"/>
        <v>0</v>
      </c>
    </row>
    <row r="729" spans="21:22" x14ac:dyDescent="0.35">
      <c r="U729" s="32" t="str">
        <f t="shared" si="31"/>
        <v/>
      </c>
      <c r="V729" s="32" t="b">
        <f t="shared" si="32"/>
        <v>0</v>
      </c>
    </row>
    <row r="730" spans="21:22" x14ac:dyDescent="0.35">
      <c r="U730" s="32" t="str">
        <f t="shared" si="31"/>
        <v/>
      </c>
      <c r="V730" s="32" t="b">
        <f t="shared" si="32"/>
        <v>0</v>
      </c>
    </row>
    <row r="731" spans="21:22" x14ac:dyDescent="0.35">
      <c r="U731" s="32" t="str">
        <f t="shared" si="31"/>
        <v/>
      </c>
      <c r="V731" s="32" t="b">
        <f t="shared" si="32"/>
        <v>0</v>
      </c>
    </row>
    <row r="732" spans="21:22" x14ac:dyDescent="0.35">
      <c r="U732" s="32" t="str">
        <f t="shared" si="31"/>
        <v/>
      </c>
      <c r="V732" s="32" t="b">
        <f t="shared" si="32"/>
        <v>0</v>
      </c>
    </row>
    <row r="733" spans="21:22" x14ac:dyDescent="0.35">
      <c r="U733" s="32" t="str">
        <f t="shared" si="31"/>
        <v/>
      </c>
      <c r="V733" s="32" t="b">
        <f t="shared" si="32"/>
        <v>0</v>
      </c>
    </row>
    <row r="734" spans="21:22" x14ac:dyDescent="0.35">
      <c r="U734" s="32" t="str">
        <f t="shared" si="31"/>
        <v/>
      </c>
      <c r="V734" s="32" t="b">
        <f t="shared" si="32"/>
        <v>0</v>
      </c>
    </row>
    <row r="735" spans="21:22" x14ac:dyDescent="0.35">
      <c r="U735" s="32" t="str">
        <f t="shared" si="31"/>
        <v/>
      </c>
      <c r="V735" s="32" t="b">
        <f t="shared" si="32"/>
        <v>0</v>
      </c>
    </row>
    <row r="736" spans="21:22" x14ac:dyDescent="0.35">
      <c r="U736" s="32" t="str">
        <f t="shared" si="31"/>
        <v/>
      </c>
      <c r="V736" s="32" t="b">
        <f t="shared" si="32"/>
        <v>0</v>
      </c>
    </row>
    <row r="737" spans="21:22" x14ac:dyDescent="0.35">
      <c r="U737" s="32" t="str">
        <f t="shared" si="31"/>
        <v/>
      </c>
      <c r="V737" s="32" t="b">
        <f t="shared" si="32"/>
        <v>0</v>
      </c>
    </row>
    <row r="738" spans="21:22" x14ac:dyDescent="0.35">
      <c r="U738" s="32" t="str">
        <f t="shared" si="31"/>
        <v/>
      </c>
      <c r="V738" s="32" t="b">
        <f t="shared" si="32"/>
        <v>0</v>
      </c>
    </row>
    <row r="739" spans="21:22" x14ac:dyDescent="0.35">
      <c r="U739" s="32" t="str">
        <f t="shared" si="31"/>
        <v/>
      </c>
      <c r="V739" s="32" t="b">
        <f t="shared" si="32"/>
        <v>0</v>
      </c>
    </row>
    <row r="740" spans="21:22" x14ac:dyDescent="0.35">
      <c r="U740" s="32" t="str">
        <f t="shared" si="31"/>
        <v/>
      </c>
      <c r="V740" s="32" t="b">
        <f t="shared" si="32"/>
        <v>0</v>
      </c>
    </row>
    <row r="741" spans="21:22" x14ac:dyDescent="0.35">
      <c r="U741" s="32" t="str">
        <f t="shared" si="31"/>
        <v/>
      </c>
      <c r="V741" s="32" t="b">
        <f t="shared" si="32"/>
        <v>0</v>
      </c>
    </row>
    <row r="742" spans="21:22" x14ac:dyDescent="0.35">
      <c r="U742" s="32" t="str">
        <f t="shared" si="31"/>
        <v/>
      </c>
      <c r="V742" s="32" t="b">
        <f t="shared" si="32"/>
        <v>0</v>
      </c>
    </row>
    <row r="743" spans="21:22" x14ac:dyDescent="0.35">
      <c r="U743" s="32" t="str">
        <f t="shared" si="31"/>
        <v/>
      </c>
      <c r="V743" s="32" t="b">
        <f t="shared" si="32"/>
        <v>0</v>
      </c>
    </row>
    <row r="744" spans="21:22" x14ac:dyDescent="0.35">
      <c r="U744" s="32" t="str">
        <f t="shared" si="31"/>
        <v/>
      </c>
      <c r="V744" s="32" t="b">
        <f t="shared" si="32"/>
        <v>0</v>
      </c>
    </row>
    <row r="745" spans="21:22" x14ac:dyDescent="0.35">
      <c r="U745" s="32" t="str">
        <f t="shared" si="31"/>
        <v/>
      </c>
      <c r="V745" s="32" t="b">
        <f t="shared" si="32"/>
        <v>0</v>
      </c>
    </row>
    <row r="746" spans="21:22" x14ac:dyDescent="0.35">
      <c r="U746" s="32" t="str">
        <f t="shared" si="31"/>
        <v/>
      </c>
      <c r="V746" s="32" t="b">
        <f t="shared" si="32"/>
        <v>0</v>
      </c>
    </row>
    <row r="747" spans="21:22" x14ac:dyDescent="0.35">
      <c r="U747" s="32" t="str">
        <f t="shared" si="31"/>
        <v/>
      </c>
      <c r="V747" s="32" t="b">
        <f t="shared" si="32"/>
        <v>0</v>
      </c>
    </row>
    <row r="748" spans="21:22" x14ac:dyDescent="0.35">
      <c r="U748" s="32" t="str">
        <f t="shared" si="31"/>
        <v/>
      </c>
      <c r="V748" s="32" t="b">
        <f t="shared" si="32"/>
        <v>0</v>
      </c>
    </row>
    <row r="749" spans="21:22" x14ac:dyDescent="0.35">
      <c r="U749" s="32" t="str">
        <f t="shared" si="31"/>
        <v/>
      </c>
      <c r="V749" s="32" t="b">
        <f t="shared" si="32"/>
        <v>0</v>
      </c>
    </row>
    <row r="750" spans="21:22" x14ac:dyDescent="0.35">
      <c r="U750" s="32" t="str">
        <f t="shared" si="31"/>
        <v/>
      </c>
      <c r="V750" s="32" t="b">
        <f t="shared" si="32"/>
        <v>0</v>
      </c>
    </row>
    <row r="751" spans="21:22" x14ac:dyDescent="0.35">
      <c r="U751" s="32" t="str">
        <f t="shared" si="31"/>
        <v/>
      </c>
      <c r="V751" s="32" t="b">
        <f t="shared" si="32"/>
        <v>0</v>
      </c>
    </row>
    <row r="752" spans="21:22" x14ac:dyDescent="0.35">
      <c r="U752" s="32" t="str">
        <f t="shared" si="31"/>
        <v/>
      </c>
      <c r="V752" s="32" t="b">
        <f t="shared" si="32"/>
        <v>0</v>
      </c>
    </row>
    <row r="753" spans="21:22" x14ac:dyDescent="0.35">
      <c r="U753" s="32" t="str">
        <f t="shared" si="31"/>
        <v/>
      </c>
      <c r="V753" s="32" t="b">
        <f t="shared" si="32"/>
        <v>0</v>
      </c>
    </row>
    <row r="754" spans="21:22" x14ac:dyDescent="0.35">
      <c r="U754" s="32" t="str">
        <f t="shared" si="31"/>
        <v/>
      </c>
      <c r="V754" s="32" t="b">
        <f t="shared" si="32"/>
        <v>0</v>
      </c>
    </row>
    <row r="755" spans="21:22" x14ac:dyDescent="0.35">
      <c r="U755" s="32" t="str">
        <f t="shared" si="31"/>
        <v/>
      </c>
      <c r="V755" s="32" t="b">
        <f t="shared" si="32"/>
        <v>0</v>
      </c>
    </row>
    <row r="756" spans="21:22" x14ac:dyDescent="0.35">
      <c r="U756" s="32" t="str">
        <f t="shared" si="31"/>
        <v/>
      </c>
      <c r="V756" s="32" t="b">
        <f t="shared" si="32"/>
        <v>0</v>
      </c>
    </row>
    <row r="757" spans="21:22" x14ac:dyDescent="0.35">
      <c r="U757" s="32" t="str">
        <f t="shared" si="31"/>
        <v/>
      </c>
      <c r="V757" s="32" t="b">
        <f t="shared" si="32"/>
        <v>0</v>
      </c>
    </row>
    <row r="758" spans="21:22" x14ac:dyDescent="0.35">
      <c r="U758" s="32" t="str">
        <f t="shared" si="31"/>
        <v/>
      </c>
      <c r="V758" s="32" t="b">
        <f t="shared" si="32"/>
        <v>0</v>
      </c>
    </row>
    <row r="759" spans="21:22" x14ac:dyDescent="0.35">
      <c r="U759" s="32" t="str">
        <f t="shared" si="31"/>
        <v/>
      </c>
      <c r="V759" s="32" t="b">
        <f t="shared" si="32"/>
        <v>0</v>
      </c>
    </row>
    <row r="760" spans="21:22" x14ac:dyDescent="0.35">
      <c r="U760" s="32" t="str">
        <f t="shared" si="31"/>
        <v/>
      </c>
      <c r="V760" s="32" t="b">
        <f t="shared" si="32"/>
        <v>0</v>
      </c>
    </row>
    <row r="761" spans="21:22" x14ac:dyDescent="0.35">
      <c r="U761" s="32" t="str">
        <f t="shared" si="31"/>
        <v/>
      </c>
      <c r="V761" s="32" t="b">
        <f t="shared" si="32"/>
        <v>0</v>
      </c>
    </row>
    <row r="762" spans="21:22" x14ac:dyDescent="0.35">
      <c r="U762" s="32" t="str">
        <f t="shared" si="31"/>
        <v/>
      </c>
      <c r="V762" s="32" t="b">
        <f t="shared" si="32"/>
        <v>0</v>
      </c>
    </row>
    <row r="763" spans="21:22" x14ac:dyDescent="0.35">
      <c r="U763" s="32" t="str">
        <f t="shared" si="31"/>
        <v/>
      </c>
      <c r="V763" s="32" t="b">
        <f t="shared" si="32"/>
        <v>0</v>
      </c>
    </row>
    <row r="764" spans="21:22" x14ac:dyDescent="0.35">
      <c r="U764" s="32" t="str">
        <f t="shared" si="31"/>
        <v/>
      </c>
      <c r="V764" s="32" t="b">
        <f t="shared" si="32"/>
        <v>0</v>
      </c>
    </row>
    <row r="765" spans="21:22" x14ac:dyDescent="0.35">
      <c r="U765" s="32" t="str">
        <f t="shared" si="31"/>
        <v/>
      </c>
      <c r="V765" s="32" t="b">
        <f t="shared" si="32"/>
        <v>0</v>
      </c>
    </row>
    <row r="766" spans="21:22" x14ac:dyDescent="0.35">
      <c r="U766" s="32" t="str">
        <f t="shared" si="31"/>
        <v/>
      </c>
      <c r="V766" s="32" t="b">
        <f t="shared" si="32"/>
        <v>0</v>
      </c>
    </row>
    <row r="767" spans="21:22" x14ac:dyDescent="0.35">
      <c r="U767" s="32" t="str">
        <f t="shared" si="31"/>
        <v/>
      </c>
      <c r="V767" s="32" t="b">
        <f t="shared" si="32"/>
        <v>0</v>
      </c>
    </row>
    <row r="768" spans="21:22" x14ac:dyDescent="0.35">
      <c r="U768" s="32" t="str">
        <f t="shared" si="31"/>
        <v/>
      </c>
      <c r="V768" s="32" t="b">
        <f t="shared" si="32"/>
        <v>0</v>
      </c>
    </row>
    <row r="769" spans="21:22" x14ac:dyDescent="0.35">
      <c r="U769" s="32" t="str">
        <f t="shared" si="31"/>
        <v/>
      </c>
      <c r="V769" s="32" t="b">
        <f t="shared" si="32"/>
        <v>0</v>
      </c>
    </row>
    <row r="770" spans="21:22" x14ac:dyDescent="0.35">
      <c r="U770" s="32" t="str">
        <f t="shared" si="31"/>
        <v/>
      </c>
      <c r="V770" s="32" t="b">
        <f t="shared" si="32"/>
        <v>0</v>
      </c>
    </row>
    <row r="771" spans="21:22" x14ac:dyDescent="0.35">
      <c r="U771" s="32" t="str">
        <f t="shared" si="31"/>
        <v/>
      </c>
      <c r="V771" s="32" t="b">
        <f t="shared" si="32"/>
        <v>0</v>
      </c>
    </row>
    <row r="772" spans="21:22" x14ac:dyDescent="0.35">
      <c r="U772" s="32" t="str">
        <f t="shared" ref="U772:U835" si="33">W772&amp;X772</f>
        <v/>
      </c>
      <c r="V772" s="32" t="b">
        <f t="shared" ref="V772:V835" si="34">VLOOKUP(X772,Q:R,2,0)=Y772</f>
        <v>0</v>
      </c>
    </row>
    <row r="773" spans="21:22" x14ac:dyDescent="0.35">
      <c r="U773" s="32" t="str">
        <f t="shared" si="33"/>
        <v/>
      </c>
      <c r="V773" s="32" t="b">
        <f t="shared" si="34"/>
        <v>0</v>
      </c>
    </row>
    <row r="774" spans="21:22" x14ac:dyDescent="0.35">
      <c r="U774" s="32" t="str">
        <f t="shared" si="33"/>
        <v/>
      </c>
      <c r="V774" s="32" t="b">
        <f t="shared" si="34"/>
        <v>0</v>
      </c>
    </row>
    <row r="775" spans="21:22" x14ac:dyDescent="0.35">
      <c r="U775" s="32" t="str">
        <f t="shared" si="33"/>
        <v/>
      </c>
      <c r="V775" s="32" t="b">
        <f t="shared" si="34"/>
        <v>0</v>
      </c>
    </row>
    <row r="776" spans="21:22" x14ac:dyDescent="0.35">
      <c r="U776" s="32" t="str">
        <f t="shared" si="33"/>
        <v/>
      </c>
      <c r="V776" s="32" t="b">
        <f t="shared" si="34"/>
        <v>0</v>
      </c>
    </row>
    <row r="777" spans="21:22" x14ac:dyDescent="0.35">
      <c r="U777" s="32" t="str">
        <f t="shared" si="33"/>
        <v/>
      </c>
      <c r="V777" s="32" t="b">
        <f t="shared" si="34"/>
        <v>0</v>
      </c>
    </row>
    <row r="778" spans="21:22" x14ac:dyDescent="0.35">
      <c r="U778" s="32" t="str">
        <f t="shared" si="33"/>
        <v/>
      </c>
      <c r="V778" s="32" t="b">
        <f t="shared" si="34"/>
        <v>0</v>
      </c>
    </row>
    <row r="779" spans="21:22" x14ac:dyDescent="0.35">
      <c r="U779" s="32" t="str">
        <f t="shared" si="33"/>
        <v/>
      </c>
      <c r="V779" s="32" t="b">
        <f t="shared" si="34"/>
        <v>0</v>
      </c>
    </row>
    <row r="780" spans="21:22" x14ac:dyDescent="0.35">
      <c r="U780" s="32" t="str">
        <f t="shared" si="33"/>
        <v/>
      </c>
      <c r="V780" s="32" t="b">
        <f t="shared" si="34"/>
        <v>0</v>
      </c>
    </row>
    <row r="781" spans="21:22" x14ac:dyDescent="0.35">
      <c r="U781" s="32" t="str">
        <f t="shared" si="33"/>
        <v/>
      </c>
      <c r="V781" s="32" t="b">
        <f t="shared" si="34"/>
        <v>0</v>
      </c>
    </row>
    <row r="782" spans="21:22" x14ac:dyDescent="0.35">
      <c r="U782" s="32" t="str">
        <f t="shared" si="33"/>
        <v/>
      </c>
      <c r="V782" s="32" t="b">
        <f t="shared" si="34"/>
        <v>0</v>
      </c>
    </row>
    <row r="783" spans="21:22" x14ac:dyDescent="0.35">
      <c r="U783" s="32" t="str">
        <f t="shared" si="33"/>
        <v/>
      </c>
      <c r="V783" s="32" t="b">
        <f t="shared" si="34"/>
        <v>0</v>
      </c>
    </row>
    <row r="784" spans="21:22" x14ac:dyDescent="0.35">
      <c r="U784" s="32" t="str">
        <f t="shared" si="33"/>
        <v/>
      </c>
      <c r="V784" s="32" t="b">
        <f t="shared" si="34"/>
        <v>0</v>
      </c>
    </row>
    <row r="785" spans="21:22" x14ac:dyDescent="0.35">
      <c r="U785" s="32" t="str">
        <f t="shared" si="33"/>
        <v/>
      </c>
      <c r="V785" s="32" t="b">
        <f t="shared" si="34"/>
        <v>0</v>
      </c>
    </row>
    <row r="786" spans="21:22" x14ac:dyDescent="0.35">
      <c r="U786" s="32" t="str">
        <f t="shared" si="33"/>
        <v/>
      </c>
      <c r="V786" s="32" t="b">
        <f t="shared" si="34"/>
        <v>0</v>
      </c>
    </row>
    <row r="787" spans="21:22" x14ac:dyDescent="0.35">
      <c r="U787" s="32" t="str">
        <f t="shared" si="33"/>
        <v/>
      </c>
      <c r="V787" s="32" t="b">
        <f t="shared" si="34"/>
        <v>0</v>
      </c>
    </row>
    <row r="788" spans="21:22" x14ac:dyDescent="0.35">
      <c r="U788" s="32" t="str">
        <f t="shared" si="33"/>
        <v/>
      </c>
      <c r="V788" s="32" t="b">
        <f t="shared" si="34"/>
        <v>0</v>
      </c>
    </row>
    <row r="789" spans="21:22" x14ac:dyDescent="0.35">
      <c r="U789" s="32" t="str">
        <f t="shared" si="33"/>
        <v/>
      </c>
      <c r="V789" s="32" t="b">
        <f t="shared" si="34"/>
        <v>0</v>
      </c>
    </row>
    <row r="790" spans="21:22" x14ac:dyDescent="0.35">
      <c r="U790" s="32" t="str">
        <f t="shared" si="33"/>
        <v/>
      </c>
      <c r="V790" s="32" t="b">
        <f t="shared" si="34"/>
        <v>0</v>
      </c>
    </row>
    <row r="791" spans="21:22" x14ac:dyDescent="0.35">
      <c r="U791" s="32" t="str">
        <f t="shared" si="33"/>
        <v/>
      </c>
      <c r="V791" s="32" t="b">
        <f t="shared" si="34"/>
        <v>0</v>
      </c>
    </row>
    <row r="792" spans="21:22" x14ac:dyDescent="0.35">
      <c r="U792" s="32" t="str">
        <f t="shared" si="33"/>
        <v/>
      </c>
      <c r="V792" s="32" t="b">
        <f t="shared" si="34"/>
        <v>0</v>
      </c>
    </row>
    <row r="793" spans="21:22" x14ac:dyDescent="0.35">
      <c r="U793" s="32" t="str">
        <f t="shared" si="33"/>
        <v/>
      </c>
      <c r="V793" s="32" t="b">
        <f t="shared" si="34"/>
        <v>0</v>
      </c>
    </row>
    <row r="794" spans="21:22" x14ac:dyDescent="0.35">
      <c r="U794" s="32" t="str">
        <f t="shared" si="33"/>
        <v/>
      </c>
      <c r="V794" s="32" t="b">
        <f t="shared" si="34"/>
        <v>0</v>
      </c>
    </row>
    <row r="795" spans="21:22" x14ac:dyDescent="0.35">
      <c r="U795" s="32" t="str">
        <f t="shared" si="33"/>
        <v/>
      </c>
      <c r="V795" s="32" t="b">
        <f t="shared" si="34"/>
        <v>0</v>
      </c>
    </row>
    <row r="796" spans="21:22" x14ac:dyDescent="0.35">
      <c r="U796" s="32" t="str">
        <f t="shared" si="33"/>
        <v/>
      </c>
      <c r="V796" s="32" t="b">
        <f t="shared" si="34"/>
        <v>0</v>
      </c>
    </row>
    <row r="797" spans="21:22" x14ac:dyDescent="0.35">
      <c r="U797" s="32" t="str">
        <f t="shared" si="33"/>
        <v/>
      </c>
      <c r="V797" s="32" t="b">
        <f t="shared" si="34"/>
        <v>0</v>
      </c>
    </row>
    <row r="798" spans="21:22" x14ac:dyDescent="0.35">
      <c r="U798" s="32" t="str">
        <f t="shared" si="33"/>
        <v/>
      </c>
      <c r="V798" s="32" t="b">
        <f t="shared" si="34"/>
        <v>0</v>
      </c>
    </row>
    <row r="799" spans="21:22" x14ac:dyDescent="0.35">
      <c r="U799" s="32" t="str">
        <f t="shared" si="33"/>
        <v/>
      </c>
      <c r="V799" s="32" t="b">
        <f t="shared" si="34"/>
        <v>0</v>
      </c>
    </row>
    <row r="800" spans="21:22" x14ac:dyDescent="0.35">
      <c r="U800" s="32" t="str">
        <f t="shared" si="33"/>
        <v/>
      </c>
      <c r="V800" s="32" t="b">
        <f t="shared" si="34"/>
        <v>0</v>
      </c>
    </row>
    <row r="801" spans="21:22" x14ac:dyDescent="0.35">
      <c r="U801" s="32" t="str">
        <f t="shared" si="33"/>
        <v/>
      </c>
      <c r="V801" s="32" t="b">
        <f t="shared" si="34"/>
        <v>0</v>
      </c>
    </row>
    <row r="802" spans="21:22" x14ac:dyDescent="0.35">
      <c r="U802" s="32" t="str">
        <f t="shared" si="33"/>
        <v/>
      </c>
      <c r="V802" s="32" t="b">
        <f t="shared" si="34"/>
        <v>0</v>
      </c>
    </row>
    <row r="803" spans="21:22" x14ac:dyDescent="0.35">
      <c r="U803" s="32" t="str">
        <f t="shared" si="33"/>
        <v/>
      </c>
      <c r="V803" s="32" t="b">
        <f t="shared" si="34"/>
        <v>0</v>
      </c>
    </row>
    <row r="804" spans="21:22" x14ac:dyDescent="0.35">
      <c r="U804" s="32" t="str">
        <f t="shared" si="33"/>
        <v/>
      </c>
      <c r="V804" s="32" t="b">
        <f t="shared" si="34"/>
        <v>0</v>
      </c>
    </row>
    <row r="805" spans="21:22" x14ac:dyDescent="0.35">
      <c r="U805" s="32" t="str">
        <f t="shared" si="33"/>
        <v/>
      </c>
      <c r="V805" s="32" t="b">
        <f t="shared" si="34"/>
        <v>0</v>
      </c>
    </row>
    <row r="806" spans="21:22" x14ac:dyDescent="0.35">
      <c r="U806" s="32" t="str">
        <f t="shared" si="33"/>
        <v/>
      </c>
      <c r="V806" s="32" t="b">
        <f t="shared" si="34"/>
        <v>0</v>
      </c>
    </row>
    <row r="807" spans="21:22" x14ac:dyDescent="0.35">
      <c r="U807" s="32" t="str">
        <f t="shared" si="33"/>
        <v/>
      </c>
      <c r="V807" s="32" t="b">
        <f t="shared" si="34"/>
        <v>0</v>
      </c>
    </row>
    <row r="808" spans="21:22" x14ac:dyDescent="0.35">
      <c r="U808" s="32" t="str">
        <f t="shared" si="33"/>
        <v/>
      </c>
      <c r="V808" s="32" t="b">
        <f t="shared" si="34"/>
        <v>0</v>
      </c>
    </row>
    <row r="809" spans="21:22" x14ac:dyDescent="0.35">
      <c r="U809" s="32" t="str">
        <f t="shared" si="33"/>
        <v/>
      </c>
      <c r="V809" s="32" t="b">
        <f t="shared" si="34"/>
        <v>0</v>
      </c>
    </row>
    <row r="810" spans="21:22" x14ac:dyDescent="0.35">
      <c r="U810" s="32" t="str">
        <f t="shared" si="33"/>
        <v/>
      </c>
      <c r="V810" s="32" t="b">
        <f t="shared" si="34"/>
        <v>0</v>
      </c>
    </row>
    <row r="811" spans="21:22" x14ac:dyDescent="0.35">
      <c r="U811" s="32" t="str">
        <f t="shared" si="33"/>
        <v/>
      </c>
      <c r="V811" s="32" t="b">
        <f t="shared" si="34"/>
        <v>0</v>
      </c>
    </row>
    <row r="812" spans="21:22" x14ac:dyDescent="0.35">
      <c r="U812" s="32" t="str">
        <f t="shared" si="33"/>
        <v/>
      </c>
      <c r="V812" s="32" t="b">
        <f t="shared" si="34"/>
        <v>0</v>
      </c>
    </row>
    <row r="813" spans="21:22" x14ac:dyDescent="0.35">
      <c r="U813" s="32" t="str">
        <f t="shared" si="33"/>
        <v/>
      </c>
      <c r="V813" s="32" t="b">
        <f t="shared" si="34"/>
        <v>0</v>
      </c>
    </row>
    <row r="814" spans="21:22" x14ac:dyDescent="0.35">
      <c r="U814" s="32" t="str">
        <f t="shared" si="33"/>
        <v/>
      </c>
      <c r="V814" s="32" t="b">
        <f t="shared" si="34"/>
        <v>0</v>
      </c>
    </row>
    <row r="815" spans="21:22" x14ac:dyDescent="0.35">
      <c r="U815" s="32" t="str">
        <f t="shared" si="33"/>
        <v/>
      </c>
      <c r="V815" s="32" t="b">
        <f t="shared" si="34"/>
        <v>0</v>
      </c>
    </row>
    <row r="816" spans="21:22" x14ac:dyDescent="0.35">
      <c r="U816" s="32" t="str">
        <f t="shared" si="33"/>
        <v/>
      </c>
      <c r="V816" s="32" t="b">
        <f t="shared" si="34"/>
        <v>0</v>
      </c>
    </row>
    <row r="817" spans="21:22" x14ac:dyDescent="0.35">
      <c r="U817" s="32" t="str">
        <f t="shared" si="33"/>
        <v/>
      </c>
      <c r="V817" s="32" t="b">
        <f t="shared" si="34"/>
        <v>0</v>
      </c>
    </row>
    <row r="818" spans="21:22" x14ac:dyDescent="0.35">
      <c r="U818" s="32" t="str">
        <f t="shared" si="33"/>
        <v/>
      </c>
      <c r="V818" s="32" t="b">
        <f t="shared" si="34"/>
        <v>0</v>
      </c>
    </row>
    <row r="819" spans="21:22" x14ac:dyDescent="0.35">
      <c r="U819" s="32" t="str">
        <f t="shared" si="33"/>
        <v/>
      </c>
      <c r="V819" s="32" t="b">
        <f t="shared" si="34"/>
        <v>0</v>
      </c>
    </row>
    <row r="820" spans="21:22" x14ac:dyDescent="0.35">
      <c r="U820" s="32" t="str">
        <f t="shared" si="33"/>
        <v/>
      </c>
      <c r="V820" s="32" t="b">
        <f t="shared" si="34"/>
        <v>0</v>
      </c>
    </row>
    <row r="821" spans="21:22" x14ac:dyDescent="0.35">
      <c r="U821" s="32" t="str">
        <f t="shared" si="33"/>
        <v/>
      </c>
      <c r="V821" s="32" t="b">
        <f t="shared" si="34"/>
        <v>0</v>
      </c>
    </row>
    <row r="822" spans="21:22" x14ac:dyDescent="0.35">
      <c r="U822" s="32" t="str">
        <f t="shared" si="33"/>
        <v/>
      </c>
      <c r="V822" s="32" t="b">
        <f t="shared" si="34"/>
        <v>0</v>
      </c>
    </row>
    <row r="823" spans="21:22" x14ac:dyDescent="0.35">
      <c r="U823" s="32" t="str">
        <f t="shared" si="33"/>
        <v/>
      </c>
      <c r="V823" s="32" t="b">
        <f t="shared" si="34"/>
        <v>0</v>
      </c>
    </row>
    <row r="824" spans="21:22" x14ac:dyDescent="0.35">
      <c r="U824" s="32" t="str">
        <f t="shared" si="33"/>
        <v/>
      </c>
      <c r="V824" s="32" t="b">
        <f t="shared" si="34"/>
        <v>0</v>
      </c>
    </row>
    <row r="825" spans="21:22" x14ac:dyDescent="0.35">
      <c r="U825" s="32" t="str">
        <f t="shared" si="33"/>
        <v/>
      </c>
      <c r="V825" s="32" t="b">
        <f t="shared" si="34"/>
        <v>0</v>
      </c>
    </row>
    <row r="826" spans="21:22" x14ac:dyDescent="0.35">
      <c r="U826" s="32" t="str">
        <f t="shared" si="33"/>
        <v/>
      </c>
      <c r="V826" s="32" t="b">
        <f t="shared" si="34"/>
        <v>0</v>
      </c>
    </row>
    <row r="827" spans="21:22" x14ac:dyDescent="0.35">
      <c r="U827" s="32" t="str">
        <f t="shared" si="33"/>
        <v/>
      </c>
      <c r="V827" s="32" t="b">
        <f t="shared" si="34"/>
        <v>0</v>
      </c>
    </row>
    <row r="828" spans="21:22" x14ac:dyDescent="0.35">
      <c r="U828" s="32" t="str">
        <f t="shared" si="33"/>
        <v/>
      </c>
      <c r="V828" s="32" t="b">
        <f t="shared" si="34"/>
        <v>0</v>
      </c>
    </row>
    <row r="829" spans="21:22" x14ac:dyDescent="0.35">
      <c r="U829" s="32" t="str">
        <f t="shared" si="33"/>
        <v/>
      </c>
      <c r="V829" s="32" t="b">
        <f t="shared" si="34"/>
        <v>0</v>
      </c>
    </row>
    <row r="830" spans="21:22" x14ac:dyDescent="0.35">
      <c r="U830" s="32" t="str">
        <f t="shared" si="33"/>
        <v/>
      </c>
      <c r="V830" s="32" t="b">
        <f t="shared" si="34"/>
        <v>0</v>
      </c>
    </row>
    <row r="831" spans="21:22" x14ac:dyDescent="0.35">
      <c r="U831" s="32" t="str">
        <f t="shared" si="33"/>
        <v/>
      </c>
      <c r="V831" s="32" t="b">
        <f t="shared" si="34"/>
        <v>0</v>
      </c>
    </row>
    <row r="832" spans="21:22" x14ac:dyDescent="0.35">
      <c r="U832" s="32" t="str">
        <f t="shared" si="33"/>
        <v/>
      </c>
      <c r="V832" s="32" t="b">
        <f t="shared" si="34"/>
        <v>0</v>
      </c>
    </row>
    <row r="833" spans="21:22" x14ac:dyDescent="0.35">
      <c r="U833" s="32" t="str">
        <f t="shared" si="33"/>
        <v/>
      </c>
      <c r="V833" s="32" t="b">
        <f t="shared" si="34"/>
        <v>0</v>
      </c>
    </row>
    <row r="834" spans="21:22" x14ac:dyDescent="0.35">
      <c r="U834" s="32" t="str">
        <f t="shared" si="33"/>
        <v/>
      </c>
      <c r="V834" s="32" t="b">
        <f t="shared" si="34"/>
        <v>0</v>
      </c>
    </row>
    <row r="835" spans="21:22" x14ac:dyDescent="0.35">
      <c r="U835" s="32" t="str">
        <f t="shared" si="33"/>
        <v/>
      </c>
      <c r="V835" s="32" t="b">
        <f t="shared" si="34"/>
        <v>0</v>
      </c>
    </row>
    <row r="836" spans="21:22" x14ac:dyDescent="0.35">
      <c r="U836" s="32" t="str">
        <f t="shared" ref="U836:U899" si="35">W836&amp;X836</f>
        <v/>
      </c>
      <c r="V836" s="32" t="b">
        <f t="shared" ref="V836:V899" si="36">VLOOKUP(X836,Q:R,2,0)=Y836</f>
        <v>0</v>
      </c>
    </row>
    <row r="837" spans="21:22" x14ac:dyDescent="0.35">
      <c r="U837" s="32" t="str">
        <f t="shared" si="35"/>
        <v/>
      </c>
      <c r="V837" s="32" t="b">
        <f t="shared" si="36"/>
        <v>0</v>
      </c>
    </row>
    <row r="838" spans="21:22" x14ac:dyDescent="0.35">
      <c r="U838" s="32" t="str">
        <f t="shared" si="35"/>
        <v/>
      </c>
      <c r="V838" s="32" t="b">
        <f t="shared" si="36"/>
        <v>0</v>
      </c>
    </row>
    <row r="839" spans="21:22" x14ac:dyDescent="0.35">
      <c r="U839" s="32" t="str">
        <f t="shared" si="35"/>
        <v/>
      </c>
      <c r="V839" s="32" t="b">
        <f t="shared" si="36"/>
        <v>0</v>
      </c>
    </row>
    <row r="840" spans="21:22" x14ac:dyDescent="0.35">
      <c r="U840" s="32" t="str">
        <f t="shared" si="35"/>
        <v/>
      </c>
      <c r="V840" s="32" t="b">
        <f t="shared" si="36"/>
        <v>0</v>
      </c>
    </row>
    <row r="841" spans="21:22" x14ac:dyDescent="0.35">
      <c r="U841" s="32" t="str">
        <f t="shared" si="35"/>
        <v/>
      </c>
      <c r="V841" s="32" t="b">
        <f t="shared" si="36"/>
        <v>0</v>
      </c>
    </row>
    <row r="842" spans="21:22" x14ac:dyDescent="0.35">
      <c r="U842" s="32" t="str">
        <f t="shared" si="35"/>
        <v/>
      </c>
      <c r="V842" s="32" t="b">
        <f t="shared" si="36"/>
        <v>0</v>
      </c>
    </row>
    <row r="843" spans="21:22" x14ac:dyDescent="0.35">
      <c r="U843" s="32" t="str">
        <f t="shared" si="35"/>
        <v/>
      </c>
      <c r="V843" s="32" t="b">
        <f t="shared" si="36"/>
        <v>0</v>
      </c>
    </row>
    <row r="844" spans="21:22" x14ac:dyDescent="0.35">
      <c r="U844" s="32" t="str">
        <f t="shared" si="35"/>
        <v/>
      </c>
      <c r="V844" s="32" t="b">
        <f t="shared" si="36"/>
        <v>0</v>
      </c>
    </row>
    <row r="845" spans="21:22" x14ac:dyDescent="0.35">
      <c r="U845" s="32" t="str">
        <f t="shared" si="35"/>
        <v/>
      </c>
      <c r="V845" s="32" t="b">
        <f t="shared" si="36"/>
        <v>0</v>
      </c>
    </row>
    <row r="846" spans="21:22" x14ac:dyDescent="0.35">
      <c r="U846" s="32" t="str">
        <f t="shared" si="35"/>
        <v/>
      </c>
      <c r="V846" s="32" t="b">
        <f t="shared" si="36"/>
        <v>0</v>
      </c>
    </row>
    <row r="847" spans="21:22" x14ac:dyDescent="0.35">
      <c r="U847" s="32" t="str">
        <f t="shared" si="35"/>
        <v/>
      </c>
      <c r="V847" s="32" t="b">
        <f t="shared" si="36"/>
        <v>0</v>
      </c>
    </row>
    <row r="848" spans="21:22" x14ac:dyDescent="0.35">
      <c r="U848" s="32" t="str">
        <f t="shared" si="35"/>
        <v/>
      </c>
      <c r="V848" s="32" t="b">
        <f t="shared" si="36"/>
        <v>0</v>
      </c>
    </row>
    <row r="849" spans="21:22" x14ac:dyDescent="0.35">
      <c r="U849" s="32" t="str">
        <f t="shared" si="35"/>
        <v/>
      </c>
      <c r="V849" s="32" t="b">
        <f t="shared" si="36"/>
        <v>0</v>
      </c>
    </row>
    <row r="850" spans="21:22" x14ac:dyDescent="0.35">
      <c r="U850" s="32" t="str">
        <f t="shared" si="35"/>
        <v/>
      </c>
      <c r="V850" s="32" t="b">
        <f t="shared" si="36"/>
        <v>0</v>
      </c>
    </row>
    <row r="851" spans="21:22" x14ac:dyDescent="0.35">
      <c r="U851" s="32" t="str">
        <f t="shared" si="35"/>
        <v/>
      </c>
      <c r="V851" s="32" t="b">
        <f t="shared" si="36"/>
        <v>0</v>
      </c>
    </row>
    <row r="852" spans="21:22" x14ac:dyDescent="0.35">
      <c r="U852" s="32" t="str">
        <f t="shared" si="35"/>
        <v/>
      </c>
      <c r="V852" s="32" t="b">
        <f t="shared" si="36"/>
        <v>0</v>
      </c>
    </row>
    <row r="853" spans="21:22" x14ac:dyDescent="0.35">
      <c r="U853" s="32" t="str">
        <f t="shared" si="35"/>
        <v/>
      </c>
      <c r="V853" s="32" t="b">
        <f t="shared" si="36"/>
        <v>0</v>
      </c>
    </row>
    <row r="854" spans="21:22" x14ac:dyDescent="0.35">
      <c r="U854" s="32" t="str">
        <f t="shared" si="35"/>
        <v/>
      </c>
      <c r="V854" s="32" t="b">
        <f t="shared" si="36"/>
        <v>0</v>
      </c>
    </row>
    <row r="855" spans="21:22" x14ac:dyDescent="0.35">
      <c r="U855" s="32" t="str">
        <f t="shared" si="35"/>
        <v/>
      </c>
      <c r="V855" s="32" t="b">
        <f t="shared" si="36"/>
        <v>0</v>
      </c>
    </row>
    <row r="856" spans="21:22" x14ac:dyDescent="0.35">
      <c r="U856" s="32" t="str">
        <f t="shared" si="35"/>
        <v/>
      </c>
      <c r="V856" s="32" t="b">
        <f t="shared" si="36"/>
        <v>0</v>
      </c>
    </row>
    <row r="857" spans="21:22" x14ac:dyDescent="0.35">
      <c r="U857" s="32" t="str">
        <f t="shared" si="35"/>
        <v/>
      </c>
      <c r="V857" s="32" t="b">
        <f t="shared" si="36"/>
        <v>0</v>
      </c>
    </row>
    <row r="858" spans="21:22" x14ac:dyDescent="0.35">
      <c r="U858" s="32" t="str">
        <f t="shared" si="35"/>
        <v/>
      </c>
      <c r="V858" s="32" t="b">
        <f t="shared" si="36"/>
        <v>0</v>
      </c>
    </row>
    <row r="859" spans="21:22" x14ac:dyDescent="0.35">
      <c r="U859" s="32" t="str">
        <f t="shared" si="35"/>
        <v/>
      </c>
      <c r="V859" s="32" t="b">
        <f t="shared" si="36"/>
        <v>0</v>
      </c>
    </row>
    <row r="860" spans="21:22" x14ac:dyDescent="0.35">
      <c r="U860" s="32" t="str">
        <f t="shared" si="35"/>
        <v/>
      </c>
      <c r="V860" s="32" t="b">
        <f t="shared" si="36"/>
        <v>0</v>
      </c>
    </row>
    <row r="861" spans="21:22" x14ac:dyDescent="0.35">
      <c r="U861" s="32" t="str">
        <f t="shared" si="35"/>
        <v/>
      </c>
      <c r="V861" s="32" t="b">
        <f t="shared" si="36"/>
        <v>0</v>
      </c>
    </row>
    <row r="862" spans="21:22" x14ac:dyDescent="0.35">
      <c r="U862" s="32" t="str">
        <f t="shared" si="35"/>
        <v/>
      </c>
      <c r="V862" s="32" t="b">
        <f t="shared" si="36"/>
        <v>0</v>
      </c>
    </row>
    <row r="863" spans="21:22" x14ac:dyDescent="0.35">
      <c r="U863" s="32" t="str">
        <f t="shared" si="35"/>
        <v/>
      </c>
      <c r="V863" s="32" t="b">
        <f t="shared" si="36"/>
        <v>0</v>
      </c>
    </row>
    <row r="864" spans="21:22" x14ac:dyDescent="0.35">
      <c r="U864" s="32" t="str">
        <f t="shared" si="35"/>
        <v/>
      </c>
      <c r="V864" s="32" t="b">
        <f t="shared" si="36"/>
        <v>0</v>
      </c>
    </row>
    <row r="865" spans="21:22" x14ac:dyDescent="0.35">
      <c r="U865" s="32" t="str">
        <f t="shared" si="35"/>
        <v/>
      </c>
      <c r="V865" s="32" t="b">
        <f t="shared" si="36"/>
        <v>0</v>
      </c>
    </row>
    <row r="866" spans="21:22" x14ac:dyDescent="0.35">
      <c r="U866" s="32" t="str">
        <f t="shared" si="35"/>
        <v/>
      </c>
      <c r="V866" s="32" t="b">
        <f t="shared" si="36"/>
        <v>0</v>
      </c>
    </row>
    <row r="867" spans="21:22" x14ac:dyDescent="0.35">
      <c r="U867" s="32" t="str">
        <f t="shared" si="35"/>
        <v/>
      </c>
      <c r="V867" s="32" t="b">
        <f t="shared" si="36"/>
        <v>0</v>
      </c>
    </row>
    <row r="868" spans="21:22" x14ac:dyDescent="0.35">
      <c r="U868" s="32" t="str">
        <f t="shared" si="35"/>
        <v/>
      </c>
      <c r="V868" s="32" t="b">
        <f t="shared" si="36"/>
        <v>0</v>
      </c>
    </row>
    <row r="869" spans="21:22" x14ac:dyDescent="0.35">
      <c r="U869" s="32" t="str">
        <f t="shared" si="35"/>
        <v/>
      </c>
      <c r="V869" s="32" t="b">
        <f t="shared" si="36"/>
        <v>0</v>
      </c>
    </row>
    <row r="870" spans="21:22" x14ac:dyDescent="0.35">
      <c r="U870" s="32" t="str">
        <f t="shared" si="35"/>
        <v/>
      </c>
      <c r="V870" s="32" t="b">
        <f t="shared" si="36"/>
        <v>0</v>
      </c>
    </row>
    <row r="871" spans="21:22" x14ac:dyDescent="0.35">
      <c r="U871" s="32" t="str">
        <f t="shared" si="35"/>
        <v/>
      </c>
      <c r="V871" s="32" t="b">
        <f t="shared" si="36"/>
        <v>0</v>
      </c>
    </row>
    <row r="872" spans="21:22" x14ac:dyDescent="0.35">
      <c r="U872" s="32" t="str">
        <f t="shared" si="35"/>
        <v/>
      </c>
      <c r="V872" s="32" t="b">
        <f t="shared" si="36"/>
        <v>0</v>
      </c>
    </row>
    <row r="873" spans="21:22" x14ac:dyDescent="0.35">
      <c r="U873" s="32" t="str">
        <f t="shared" si="35"/>
        <v/>
      </c>
      <c r="V873" s="32" t="b">
        <f t="shared" si="36"/>
        <v>0</v>
      </c>
    </row>
    <row r="874" spans="21:22" x14ac:dyDescent="0.35">
      <c r="U874" s="32" t="str">
        <f t="shared" si="35"/>
        <v/>
      </c>
      <c r="V874" s="32" t="b">
        <f t="shared" si="36"/>
        <v>0</v>
      </c>
    </row>
    <row r="875" spans="21:22" x14ac:dyDescent="0.35">
      <c r="U875" s="32" t="str">
        <f t="shared" si="35"/>
        <v/>
      </c>
      <c r="V875" s="32" t="b">
        <f t="shared" si="36"/>
        <v>0</v>
      </c>
    </row>
    <row r="876" spans="21:22" x14ac:dyDescent="0.35">
      <c r="U876" s="32" t="str">
        <f t="shared" si="35"/>
        <v/>
      </c>
      <c r="V876" s="32" t="b">
        <f t="shared" si="36"/>
        <v>0</v>
      </c>
    </row>
    <row r="877" spans="21:22" x14ac:dyDescent="0.35">
      <c r="U877" s="32" t="str">
        <f t="shared" si="35"/>
        <v/>
      </c>
      <c r="V877" s="32" t="b">
        <f t="shared" si="36"/>
        <v>0</v>
      </c>
    </row>
    <row r="878" spans="21:22" x14ac:dyDescent="0.35">
      <c r="U878" s="32" t="str">
        <f t="shared" si="35"/>
        <v/>
      </c>
      <c r="V878" s="32" t="b">
        <f t="shared" si="36"/>
        <v>0</v>
      </c>
    </row>
    <row r="879" spans="21:22" x14ac:dyDescent="0.35">
      <c r="U879" s="32" t="str">
        <f t="shared" si="35"/>
        <v/>
      </c>
      <c r="V879" s="32" t="b">
        <f t="shared" si="36"/>
        <v>0</v>
      </c>
    </row>
    <row r="880" spans="21:22" x14ac:dyDescent="0.35">
      <c r="U880" s="32" t="str">
        <f t="shared" si="35"/>
        <v/>
      </c>
      <c r="V880" s="32" t="b">
        <f t="shared" si="36"/>
        <v>0</v>
      </c>
    </row>
    <row r="881" spans="21:22" x14ac:dyDescent="0.35">
      <c r="U881" s="32" t="str">
        <f t="shared" si="35"/>
        <v/>
      </c>
      <c r="V881" s="32" t="b">
        <f t="shared" si="36"/>
        <v>0</v>
      </c>
    </row>
    <row r="882" spans="21:22" x14ac:dyDescent="0.35">
      <c r="U882" s="32" t="str">
        <f t="shared" si="35"/>
        <v/>
      </c>
      <c r="V882" s="32" t="b">
        <f t="shared" si="36"/>
        <v>0</v>
      </c>
    </row>
    <row r="883" spans="21:22" x14ac:dyDescent="0.35">
      <c r="U883" s="32" t="str">
        <f t="shared" si="35"/>
        <v/>
      </c>
      <c r="V883" s="32" t="b">
        <f t="shared" si="36"/>
        <v>0</v>
      </c>
    </row>
    <row r="884" spans="21:22" x14ac:dyDescent="0.35">
      <c r="U884" s="32" t="str">
        <f t="shared" si="35"/>
        <v/>
      </c>
      <c r="V884" s="32" t="b">
        <f t="shared" si="36"/>
        <v>0</v>
      </c>
    </row>
    <row r="885" spans="21:22" x14ac:dyDescent="0.35">
      <c r="U885" s="32" t="str">
        <f t="shared" si="35"/>
        <v/>
      </c>
      <c r="V885" s="32" t="b">
        <f t="shared" si="36"/>
        <v>0</v>
      </c>
    </row>
    <row r="886" spans="21:22" x14ac:dyDescent="0.35">
      <c r="U886" s="32" t="str">
        <f t="shared" si="35"/>
        <v/>
      </c>
      <c r="V886" s="32" t="b">
        <f t="shared" si="36"/>
        <v>0</v>
      </c>
    </row>
    <row r="887" spans="21:22" x14ac:dyDescent="0.35">
      <c r="U887" s="32" t="str">
        <f t="shared" si="35"/>
        <v/>
      </c>
      <c r="V887" s="32" t="b">
        <f t="shared" si="36"/>
        <v>0</v>
      </c>
    </row>
    <row r="888" spans="21:22" x14ac:dyDescent="0.35">
      <c r="U888" s="32" t="str">
        <f t="shared" si="35"/>
        <v/>
      </c>
      <c r="V888" s="32" t="b">
        <f t="shared" si="36"/>
        <v>0</v>
      </c>
    </row>
    <row r="889" spans="21:22" x14ac:dyDescent="0.35">
      <c r="U889" s="32" t="str">
        <f t="shared" si="35"/>
        <v/>
      </c>
      <c r="V889" s="32" t="b">
        <f t="shared" si="36"/>
        <v>0</v>
      </c>
    </row>
    <row r="890" spans="21:22" x14ac:dyDescent="0.35">
      <c r="U890" s="32" t="str">
        <f t="shared" si="35"/>
        <v/>
      </c>
      <c r="V890" s="32" t="b">
        <f t="shared" si="36"/>
        <v>0</v>
      </c>
    </row>
    <row r="891" spans="21:22" x14ac:dyDescent="0.35">
      <c r="U891" s="32" t="str">
        <f t="shared" si="35"/>
        <v/>
      </c>
      <c r="V891" s="32" t="b">
        <f t="shared" si="36"/>
        <v>0</v>
      </c>
    </row>
    <row r="892" spans="21:22" x14ac:dyDescent="0.35">
      <c r="U892" s="32" t="str">
        <f t="shared" si="35"/>
        <v/>
      </c>
      <c r="V892" s="32" t="b">
        <f t="shared" si="36"/>
        <v>0</v>
      </c>
    </row>
    <row r="893" spans="21:22" x14ac:dyDescent="0.35">
      <c r="U893" s="32" t="str">
        <f t="shared" si="35"/>
        <v/>
      </c>
      <c r="V893" s="32" t="b">
        <f t="shared" si="36"/>
        <v>0</v>
      </c>
    </row>
    <row r="894" spans="21:22" x14ac:dyDescent="0.35">
      <c r="U894" s="32" t="str">
        <f t="shared" si="35"/>
        <v/>
      </c>
      <c r="V894" s="32" t="b">
        <f t="shared" si="36"/>
        <v>0</v>
      </c>
    </row>
    <row r="895" spans="21:22" x14ac:dyDescent="0.35">
      <c r="U895" s="32" t="str">
        <f t="shared" si="35"/>
        <v/>
      </c>
      <c r="V895" s="32" t="b">
        <f t="shared" si="36"/>
        <v>0</v>
      </c>
    </row>
    <row r="896" spans="21:22" x14ac:dyDescent="0.35">
      <c r="U896" s="32" t="str">
        <f t="shared" si="35"/>
        <v/>
      </c>
      <c r="V896" s="32" t="b">
        <f t="shared" si="36"/>
        <v>0</v>
      </c>
    </row>
    <row r="897" spans="21:22" x14ac:dyDescent="0.35">
      <c r="U897" s="32" t="str">
        <f t="shared" si="35"/>
        <v/>
      </c>
      <c r="V897" s="32" t="b">
        <f t="shared" si="36"/>
        <v>0</v>
      </c>
    </row>
    <row r="898" spans="21:22" x14ac:dyDescent="0.35">
      <c r="U898" s="32" t="str">
        <f t="shared" si="35"/>
        <v/>
      </c>
      <c r="V898" s="32" t="b">
        <f t="shared" si="36"/>
        <v>0</v>
      </c>
    </row>
    <row r="899" spans="21:22" x14ac:dyDescent="0.35">
      <c r="U899" s="32" t="str">
        <f t="shared" si="35"/>
        <v/>
      </c>
      <c r="V899" s="32" t="b">
        <f t="shared" si="36"/>
        <v>0</v>
      </c>
    </row>
    <row r="900" spans="21:22" x14ac:dyDescent="0.35">
      <c r="U900" s="32" t="str">
        <f t="shared" ref="U900:U963" si="37">W900&amp;X900</f>
        <v/>
      </c>
      <c r="V900" s="32" t="b">
        <f t="shared" ref="V900:V963" si="38">VLOOKUP(X900,Q:R,2,0)=Y900</f>
        <v>0</v>
      </c>
    </row>
    <row r="901" spans="21:22" x14ac:dyDescent="0.35">
      <c r="U901" s="32" t="str">
        <f t="shared" si="37"/>
        <v/>
      </c>
      <c r="V901" s="32" t="b">
        <f t="shared" si="38"/>
        <v>0</v>
      </c>
    </row>
    <row r="902" spans="21:22" x14ac:dyDescent="0.35">
      <c r="U902" s="32" t="str">
        <f t="shared" si="37"/>
        <v/>
      </c>
      <c r="V902" s="32" t="b">
        <f t="shared" si="38"/>
        <v>0</v>
      </c>
    </row>
    <row r="903" spans="21:22" x14ac:dyDescent="0.35">
      <c r="U903" s="32" t="str">
        <f t="shared" si="37"/>
        <v/>
      </c>
      <c r="V903" s="32" t="b">
        <f t="shared" si="38"/>
        <v>0</v>
      </c>
    </row>
    <row r="904" spans="21:22" x14ac:dyDescent="0.35">
      <c r="U904" s="32" t="str">
        <f t="shared" si="37"/>
        <v/>
      </c>
      <c r="V904" s="32" t="b">
        <f t="shared" si="38"/>
        <v>0</v>
      </c>
    </row>
    <row r="905" spans="21:22" x14ac:dyDescent="0.35">
      <c r="U905" s="32" t="str">
        <f t="shared" si="37"/>
        <v/>
      </c>
      <c r="V905" s="32" t="b">
        <f t="shared" si="38"/>
        <v>0</v>
      </c>
    </row>
    <row r="906" spans="21:22" x14ac:dyDescent="0.35">
      <c r="U906" s="32" t="str">
        <f t="shared" si="37"/>
        <v/>
      </c>
      <c r="V906" s="32" t="b">
        <f t="shared" si="38"/>
        <v>0</v>
      </c>
    </row>
    <row r="907" spans="21:22" x14ac:dyDescent="0.35">
      <c r="U907" s="32" t="str">
        <f t="shared" si="37"/>
        <v/>
      </c>
      <c r="V907" s="32" t="b">
        <f t="shared" si="38"/>
        <v>0</v>
      </c>
    </row>
    <row r="908" spans="21:22" x14ac:dyDescent="0.35">
      <c r="U908" s="32" t="str">
        <f t="shared" si="37"/>
        <v/>
      </c>
      <c r="V908" s="32" t="b">
        <f t="shared" si="38"/>
        <v>0</v>
      </c>
    </row>
    <row r="909" spans="21:22" x14ac:dyDescent="0.35">
      <c r="U909" s="32" t="str">
        <f t="shared" si="37"/>
        <v/>
      </c>
      <c r="V909" s="32" t="b">
        <f t="shared" si="38"/>
        <v>0</v>
      </c>
    </row>
    <row r="910" spans="21:22" x14ac:dyDescent="0.35">
      <c r="U910" s="32" t="str">
        <f t="shared" si="37"/>
        <v/>
      </c>
      <c r="V910" s="32" t="b">
        <f t="shared" si="38"/>
        <v>0</v>
      </c>
    </row>
    <row r="911" spans="21:22" x14ac:dyDescent="0.35">
      <c r="U911" s="32" t="str">
        <f t="shared" si="37"/>
        <v/>
      </c>
      <c r="V911" s="32" t="b">
        <f t="shared" si="38"/>
        <v>0</v>
      </c>
    </row>
    <row r="912" spans="21:22" x14ac:dyDescent="0.35">
      <c r="U912" s="32" t="str">
        <f t="shared" si="37"/>
        <v/>
      </c>
      <c r="V912" s="32" t="b">
        <f t="shared" si="38"/>
        <v>0</v>
      </c>
    </row>
    <row r="913" spans="21:22" x14ac:dyDescent="0.35">
      <c r="U913" s="32" t="str">
        <f t="shared" si="37"/>
        <v/>
      </c>
      <c r="V913" s="32" t="b">
        <f t="shared" si="38"/>
        <v>0</v>
      </c>
    </row>
    <row r="914" spans="21:22" x14ac:dyDescent="0.35">
      <c r="U914" s="32" t="str">
        <f t="shared" si="37"/>
        <v/>
      </c>
      <c r="V914" s="32" t="b">
        <f t="shared" si="38"/>
        <v>0</v>
      </c>
    </row>
    <row r="915" spans="21:22" x14ac:dyDescent="0.35">
      <c r="U915" s="32" t="str">
        <f t="shared" si="37"/>
        <v/>
      </c>
      <c r="V915" s="32" t="b">
        <f t="shared" si="38"/>
        <v>0</v>
      </c>
    </row>
    <row r="916" spans="21:22" x14ac:dyDescent="0.35">
      <c r="U916" s="32" t="str">
        <f t="shared" si="37"/>
        <v/>
      </c>
      <c r="V916" s="32" t="b">
        <f t="shared" si="38"/>
        <v>0</v>
      </c>
    </row>
    <row r="917" spans="21:22" x14ac:dyDescent="0.35">
      <c r="U917" s="32" t="str">
        <f t="shared" si="37"/>
        <v/>
      </c>
      <c r="V917" s="32" t="b">
        <f t="shared" si="38"/>
        <v>0</v>
      </c>
    </row>
    <row r="918" spans="21:22" x14ac:dyDescent="0.35">
      <c r="U918" s="32" t="str">
        <f t="shared" si="37"/>
        <v/>
      </c>
      <c r="V918" s="32" t="b">
        <f t="shared" si="38"/>
        <v>0</v>
      </c>
    </row>
    <row r="919" spans="21:22" x14ac:dyDescent="0.35">
      <c r="U919" s="32" t="str">
        <f t="shared" si="37"/>
        <v/>
      </c>
      <c r="V919" s="32" t="b">
        <f t="shared" si="38"/>
        <v>0</v>
      </c>
    </row>
    <row r="920" spans="21:22" x14ac:dyDescent="0.35">
      <c r="U920" s="32" t="str">
        <f t="shared" si="37"/>
        <v/>
      </c>
      <c r="V920" s="32" t="b">
        <f t="shared" si="38"/>
        <v>0</v>
      </c>
    </row>
    <row r="921" spans="21:22" x14ac:dyDescent="0.35">
      <c r="U921" s="32" t="str">
        <f t="shared" si="37"/>
        <v/>
      </c>
      <c r="V921" s="32" t="b">
        <f t="shared" si="38"/>
        <v>0</v>
      </c>
    </row>
    <row r="922" spans="21:22" x14ac:dyDescent="0.35">
      <c r="U922" s="32" t="str">
        <f t="shared" si="37"/>
        <v/>
      </c>
      <c r="V922" s="32" t="b">
        <f t="shared" si="38"/>
        <v>0</v>
      </c>
    </row>
    <row r="923" spans="21:22" x14ac:dyDescent="0.35">
      <c r="U923" s="32" t="str">
        <f t="shared" si="37"/>
        <v/>
      </c>
      <c r="V923" s="32" t="b">
        <f t="shared" si="38"/>
        <v>0</v>
      </c>
    </row>
    <row r="924" spans="21:22" x14ac:dyDescent="0.35">
      <c r="U924" s="32" t="str">
        <f t="shared" si="37"/>
        <v/>
      </c>
      <c r="V924" s="32" t="b">
        <f t="shared" si="38"/>
        <v>0</v>
      </c>
    </row>
    <row r="925" spans="21:22" x14ac:dyDescent="0.35">
      <c r="U925" s="32" t="str">
        <f t="shared" si="37"/>
        <v/>
      </c>
      <c r="V925" s="32" t="b">
        <f t="shared" si="38"/>
        <v>0</v>
      </c>
    </row>
    <row r="926" spans="21:22" x14ac:dyDescent="0.35">
      <c r="U926" s="32" t="str">
        <f t="shared" si="37"/>
        <v/>
      </c>
      <c r="V926" s="32" t="b">
        <f t="shared" si="38"/>
        <v>0</v>
      </c>
    </row>
    <row r="927" spans="21:22" x14ac:dyDescent="0.35">
      <c r="U927" s="32" t="str">
        <f t="shared" si="37"/>
        <v/>
      </c>
      <c r="V927" s="32" t="b">
        <f t="shared" si="38"/>
        <v>0</v>
      </c>
    </row>
    <row r="928" spans="21:22" x14ac:dyDescent="0.35">
      <c r="U928" s="32" t="str">
        <f t="shared" si="37"/>
        <v/>
      </c>
      <c r="V928" s="32" t="b">
        <f t="shared" si="38"/>
        <v>0</v>
      </c>
    </row>
    <row r="929" spans="21:22" x14ac:dyDescent="0.35">
      <c r="U929" s="32" t="str">
        <f t="shared" si="37"/>
        <v/>
      </c>
      <c r="V929" s="32" t="b">
        <f t="shared" si="38"/>
        <v>0</v>
      </c>
    </row>
    <row r="930" spans="21:22" x14ac:dyDescent="0.35">
      <c r="U930" s="32" t="str">
        <f t="shared" si="37"/>
        <v/>
      </c>
      <c r="V930" s="32" t="b">
        <f t="shared" si="38"/>
        <v>0</v>
      </c>
    </row>
    <row r="931" spans="21:22" x14ac:dyDescent="0.35">
      <c r="U931" s="32" t="str">
        <f t="shared" si="37"/>
        <v/>
      </c>
      <c r="V931" s="32" t="b">
        <f t="shared" si="38"/>
        <v>0</v>
      </c>
    </row>
    <row r="932" spans="21:22" x14ac:dyDescent="0.35">
      <c r="U932" s="32" t="str">
        <f t="shared" si="37"/>
        <v/>
      </c>
      <c r="V932" s="32" t="b">
        <f t="shared" si="38"/>
        <v>0</v>
      </c>
    </row>
    <row r="933" spans="21:22" x14ac:dyDescent="0.35">
      <c r="U933" s="32" t="str">
        <f t="shared" si="37"/>
        <v/>
      </c>
      <c r="V933" s="32" t="b">
        <f t="shared" si="38"/>
        <v>0</v>
      </c>
    </row>
    <row r="934" spans="21:22" x14ac:dyDescent="0.35">
      <c r="U934" s="32" t="str">
        <f t="shared" si="37"/>
        <v/>
      </c>
      <c r="V934" s="32" t="b">
        <f t="shared" si="38"/>
        <v>0</v>
      </c>
    </row>
    <row r="935" spans="21:22" x14ac:dyDescent="0.35">
      <c r="U935" s="32" t="str">
        <f t="shared" si="37"/>
        <v/>
      </c>
      <c r="V935" s="32" t="b">
        <f t="shared" si="38"/>
        <v>0</v>
      </c>
    </row>
    <row r="936" spans="21:22" x14ac:dyDescent="0.35">
      <c r="U936" s="32" t="str">
        <f t="shared" si="37"/>
        <v/>
      </c>
      <c r="V936" s="32" t="b">
        <f t="shared" si="38"/>
        <v>0</v>
      </c>
    </row>
    <row r="937" spans="21:22" x14ac:dyDescent="0.35">
      <c r="U937" s="32" t="str">
        <f t="shared" si="37"/>
        <v/>
      </c>
      <c r="V937" s="32" t="b">
        <f t="shared" si="38"/>
        <v>0</v>
      </c>
    </row>
    <row r="938" spans="21:22" x14ac:dyDescent="0.35">
      <c r="U938" s="32" t="str">
        <f t="shared" si="37"/>
        <v/>
      </c>
      <c r="V938" s="32" t="b">
        <f t="shared" si="38"/>
        <v>0</v>
      </c>
    </row>
    <row r="939" spans="21:22" x14ac:dyDescent="0.35">
      <c r="U939" s="32" t="str">
        <f t="shared" si="37"/>
        <v/>
      </c>
      <c r="V939" s="32" t="b">
        <f t="shared" si="38"/>
        <v>0</v>
      </c>
    </row>
    <row r="940" spans="21:22" x14ac:dyDescent="0.35">
      <c r="U940" s="32" t="str">
        <f t="shared" si="37"/>
        <v/>
      </c>
      <c r="V940" s="32" t="b">
        <f t="shared" si="38"/>
        <v>0</v>
      </c>
    </row>
    <row r="941" spans="21:22" x14ac:dyDescent="0.35">
      <c r="U941" s="32" t="str">
        <f t="shared" si="37"/>
        <v/>
      </c>
      <c r="V941" s="32" t="b">
        <f t="shared" si="38"/>
        <v>0</v>
      </c>
    </row>
    <row r="942" spans="21:22" x14ac:dyDescent="0.35">
      <c r="U942" s="32" t="str">
        <f t="shared" si="37"/>
        <v/>
      </c>
      <c r="V942" s="32" t="b">
        <f t="shared" si="38"/>
        <v>0</v>
      </c>
    </row>
    <row r="943" spans="21:22" x14ac:dyDescent="0.35">
      <c r="U943" s="32" t="str">
        <f t="shared" si="37"/>
        <v/>
      </c>
      <c r="V943" s="32" t="b">
        <f t="shared" si="38"/>
        <v>0</v>
      </c>
    </row>
    <row r="944" spans="21:22" x14ac:dyDescent="0.35">
      <c r="U944" s="32" t="str">
        <f t="shared" si="37"/>
        <v/>
      </c>
      <c r="V944" s="32" t="b">
        <f t="shared" si="38"/>
        <v>0</v>
      </c>
    </row>
    <row r="945" spans="21:22" x14ac:dyDescent="0.35">
      <c r="U945" s="32" t="str">
        <f t="shared" si="37"/>
        <v/>
      </c>
      <c r="V945" s="32" t="b">
        <f t="shared" si="38"/>
        <v>0</v>
      </c>
    </row>
    <row r="946" spans="21:22" x14ac:dyDescent="0.35">
      <c r="U946" s="32" t="str">
        <f t="shared" si="37"/>
        <v/>
      </c>
      <c r="V946" s="32" t="b">
        <f t="shared" si="38"/>
        <v>0</v>
      </c>
    </row>
    <row r="947" spans="21:22" x14ac:dyDescent="0.35">
      <c r="U947" s="32" t="str">
        <f t="shared" si="37"/>
        <v/>
      </c>
      <c r="V947" s="32" t="b">
        <f t="shared" si="38"/>
        <v>0</v>
      </c>
    </row>
    <row r="948" spans="21:22" x14ac:dyDescent="0.35">
      <c r="U948" s="32" t="str">
        <f t="shared" si="37"/>
        <v/>
      </c>
      <c r="V948" s="32" t="b">
        <f t="shared" si="38"/>
        <v>0</v>
      </c>
    </row>
    <row r="949" spans="21:22" x14ac:dyDescent="0.35">
      <c r="U949" s="32" t="str">
        <f t="shared" si="37"/>
        <v/>
      </c>
      <c r="V949" s="32" t="b">
        <f t="shared" si="38"/>
        <v>0</v>
      </c>
    </row>
    <row r="950" spans="21:22" x14ac:dyDescent="0.35">
      <c r="U950" s="32" t="str">
        <f t="shared" si="37"/>
        <v/>
      </c>
      <c r="V950" s="32" t="b">
        <f t="shared" si="38"/>
        <v>0</v>
      </c>
    </row>
    <row r="951" spans="21:22" x14ac:dyDescent="0.35">
      <c r="U951" s="32" t="str">
        <f t="shared" si="37"/>
        <v/>
      </c>
      <c r="V951" s="32" t="b">
        <f t="shared" si="38"/>
        <v>0</v>
      </c>
    </row>
    <row r="952" spans="21:22" x14ac:dyDescent="0.35">
      <c r="U952" s="32" t="str">
        <f t="shared" si="37"/>
        <v/>
      </c>
      <c r="V952" s="32" t="b">
        <f t="shared" si="38"/>
        <v>0</v>
      </c>
    </row>
    <row r="953" spans="21:22" x14ac:dyDescent="0.35">
      <c r="U953" s="32" t="str">
        <f t="shared" si="37"/>
        <v/>
      </c>
      <c r="V953" s="32" t="b">
        <f t="shared" si="38"/>
        <v>0</v>
      </c>
    </row>
    <row r="954" spans="21:22" x14ac:dyDescent="0.35">
      <c r="U954" s="32" t="str">
        <f t="shared" si="37"/>
        <v/>
      </c>
      <c r="V954" s="32" t="b">
        <f t="shared" si="38"/>
        <v>0</v>
      </c>
    </row>
    <row r="955" spans="21:22" x14ac:dyDescent="0.35">
      <c r="U955" s="32" t="str">
        <f t="shared" si="37"/>
        <v/>
      </c>
      <c r="V955" s="32" t="b">
        <f t="shared" si="38"/>
        <v>0</v>
      </c>
    </row>
    <row r="956" spans="21:22" x14ac:dyDescent="0.35">
      <c r="U956" s="32" t="str">
        <f t="shared" si="37"/>
        <v/>
      </c>
      <c r="V956" s="32" t="b">
        <f t="shared" si="38"/>
        <v>0</v>
      </c>
    </row>
    <row r="957" spans="21:22" x14ac:dyDescent="0.35">
      <c r="U957" s="32" t="str">
        <f t="shared" si="37"/>
        <v/>
      </c>
      <c r="V957" s="32" t="b">
        <f t="shared" si="38"/>
        <v>0</v>
      </c>
    </row>
    <row r="958" spans="21:22" x14ac:dyDescent="0.35">
      <c r="U958" s="32" t="str">
        <f t="shared" si="37"/>
        <v/>
      </c>
      <c r="V958" s="32" t="b">
        <f t="shared" si="38"/>
        <v>0</v>
      </c>
    </row>
    <row r="959" spans="21:22" x14ac:dyDescent="0.35">
      <c r="U959" s="32" t="str">
        <f t="shared" si="37"/>
        <v/>
      </c>
      <c r="V959" s="32" t="b">
        <f t="shared" si="38"/>
        <v>0</v>
      </c>
    </row>
    <row r="960" spans="21:22" x14ac:dyDescent="0.35">
      <c r="U960" s="32" t="str">
        <f t="shared" si="37"/>
        <v/>
      </c>
      <c r="V960" s="32" t="b">
        <f t="shared" si="38"/>
        <v>0</v>
      </c>
    </row>
    <row r="961" spans="21:22" x14ac:dyDescent="0.35">
      <c r="U961" s="32" t="str">
        <f t="shared" si="37"/>
        <v/>
      </c>
      <c r="V961" s="32" t="b">
        <f t="shared" si="38"/>
        <v>0</v>
      </c>
    </row>
    <row r="962" spans="21:22" x14ac:dyDescent="0.35">
      <c r="U962" s="32" t="str">
        <f t="shared" si="37"/>
        <v/>
      </c>
      <c r="V962" s="32" t="b">
        <f t="shared" si="38"/>
        <v>0</v>
      </c>
    </row>
    <row r="963" spans="21:22" x14ac:dyDescent="0.35">
      <c r="U963" s="32" t="str">
        <f t="shared" si="37"/>
        <v/>
      </c>
      <c r="V963" s="32" t="b">
        <f t="shared" si="38"/>
        <v>0</v>
      </c>
    </row>
    <row r="964" spans="21:22" x14ac:dyDescent="0.35">
      <c r="U964" s="32" t="str">
        <f t="shared" ref="U964:U1027" si="39">W964&amp;X964</f>
        <v/>
      </c>
      <c r="V964" s="32" t="b">
        <f t="shared" ref="V964:V1027" si="40">VLOOKUP(X964,Q:R,2,0)=Y964</f>
        <v>0</v>
      </c>
    </row>
    <row r="965" spans="21:22" x14ac:dyDescent="0.35">
      <c r="U965" s="32" t="str">
        <f t="shared" si="39"/>
        <v/>
      </c>
      <c r="V965" s="32" t="b">
        <f t="shared" si="40"/>
        <v>0</v>
      </c>
    </row>
    <row r="966" spans="21:22" x14ac:dyDescent="0.35">
      <c r="U966" s="32" t="str">
        <f t="shared" si="39"/>
        <v/>
      </c>
      <c r="V966" s="32" t="b">
        <f t="shared" si="40"/>
        <v>0</v>
      </c>
    </row>
    <row r="967" spans="21:22" x14ac:dyDescent="0.35">
      <c r="U967" s="32" t="str">
        <f t="shared" si="39"/>
        <v/>
      </c>
      <c r="V967" s="32" t="b">
        <f t="shared" si="40"/>
        <v>0</v>
      </c>
    </row>
    <row r="968" spans="21:22" x14ac:dyDescent="0.35">
      <c r="U968" s="32" t="str">
        <f t="shared" si="39"/>
        <v/>
      </c>
      <c r="V968" s="32" t="b">
        <f t="shared" si="40"/>
        <v>0</v>
      </c>
    </row>
    <row r="969" spans="21:22" x14ac:dyDescent="0.35">
      <c r="U969" s="32" t="str">
        <f t="shared" si="39"/>
        <v/>
      </c>
      <c r="V969" s="32" t="b">
        <f t="shared" si="40"/>
        <v>0</v>
      </c>
    </row>
    <row r="970" spans="21:22" x14ac:dyDescent="0.35">
      <c r="U970" s="32" t="str">
        <f t="shared" si="39"/>
        <v/>
      </c>
      <c r="V970" s="32" t="b">
        <f t="shared" si="40"/>
        <v>0</v>
      </c>
    </row>
    <row r="971" spans="21:22" x14ac:dyDescent="0.35">
      <c r="U971" s="32" t="str">
        <f t="shared" si="39"/>
        <v/>
      </c>
      <c r="V971" s="32" t="b">
        <f t="shared" si="40"/>
        <v>0</v>
      </c>
    </row>
    <row r="972" spans="21:22" x14ac:dyDescent="0.35">
      <c r="U972" s="32" t="str">
        <f t="shared" si="39"/>
        <v/>
      </c>
      <c r="V972" s="32" t="b">
        <f t="shared" si="40"/>
        <v>0</v>
      </c>
    </row>
    <row r="973" spans="21:22" x14ac:dyDescent="0.35">
      <c r="U973" s="32" t="str">
        <f t="shared" si="39"/>
        <v/>
      </c>
      <c r="V973" s="32" t="b">
        <f t="shared" si="40"/>
        <v>0</v>
      </c>
    </row>
    <row r="974" spans="21:22" x14ac:dyDescent="0.35">
      <c r="U974" s="32" t="str">
        <f t="shared" si="39"/>
        <v/>
      </c>
      <c r="V974" s="32" t="b">
        <f t="shared" si="40"/>
        <v>0</v>
      </c>
    </row>
    <row r="975" spans="21:22" x14ac:dyDescent="0.35">
      <c r="U975" s="32" t="str">
        <f t="shared" si="39"/>
        <v/>
      </c>
      <c r="V975" s="32" t="b">
        <f t="shared" si="40"/>
        <v>0</v>
      </c>
    </row>
    <row r="976" spans="21:22" x14ac:dyDescent="0.35">
      <c r="U976" s="32" t="str">
        <f t="shared" si="39"/>
        <v/>
      </c>
      <c r="V976" s="32" t="b">
        <f t="shared" si="40"/>
        <v>0</v>
      </c>
    </row>
    <row r="977" spans="21:22" x14ac:dyDescent="0.35">
      <c r="U977" s="32" t="str">
        <f t="shared" si="39"/>
        <v/>
      </c>
      <c r="V977" s="32" t="b">
        <f t="shared" si="40"/>
        <v>0</v>
      </c>
    </row>
    <row r="978" spans="21:22" x14ac:dyDescent="0.35">
      <c r="U978" s="32" t="str">
        <f t="shared" si="39"/>
        <v/>
      </c>
      <c r="V978" s="32" t="b">
        <f t="shared" si="40"/>
        <v>0</v>
      </c>
    </row>
    <row r="979" spans="21:22" x14ac:dyDescent="0.35">
      <c r="U979" s="32" t="str">
        <f t="shared" si="39"/>
        <v/>
      </c>
      <c r="V979" s="32" t="b">
        <f t="shared" si="40"/>
        <v>0</v>
      </c>
    </row>
    <row r="980" spans="21:22" x14ac:dyDescent="0.35">
      <c r="U980" s="32" t="str">
        <f t="shared" si="39"/>
        <v/>
      </c>
      <c r="V980" s="32" t="b">
        <f t="shared" si="40"/>
        <v>0</v>
      </c>
    </row>
    <row r="981" spans="21:22" x14ac:dyDescent="0.35">
      <c r="U981" s="32" t="str">
        <f t="shared" si="39"/>
        <v/>
      </c>
      <c r="V981" s="32" t="b">
        <f t="shared" si="40"/>
        <v>0</v>
      </c>
    </row>
    <row r="982" spans="21:22" x14ac:dyDescent="0.35">
      <c r="U982" s="32" t="str">
        <f t="shared" si="39"/>
        <v/>
      </c>
      <c r="V982" s="32" t="b">
        <f t="shared" si="40"/>
        <v>0</v>
      </c>
    </row>
    <row r="983" spans="21:22" x14ac:dyDescent="0.35">
      <c r="U983" s="32" t="str">
        <f t="shared" si="39"/>
        <v/>
      </c>
      <c r="V983" s="32" t="b">
        <f t="shared" si="40"/>
        <v>0</v>
      </c>
    </row>
    <row r="984" spans="21:22" x14ac:dyDescent="0.35">
      <c r="U984" s="32" t="str">
        <f t="shared" si="39"/>
        <v/>
      </c>
      <c r="V984" s="32" t="b">
        <f t="shared" si="40"/>
        <v>0</v>
      </c>
    </row>
    <row r="985" spans="21:22" x14ac:dyDescent="0.35">
      <c r="U985" s="32" t="str">
        <f t="shared" si="39"/>
        <v/>
      </c>
      <c r="V985" s="32" t="b">
        <f t="shared" si="40"/>
        <v>0</v>
      </c>
    </row>
    <row r="986" spans="21:22" x14ac:dyDescent="0.35">
      <c r="U986" s="32" t="str">
        <f t="shared" si="39"/>
        <v/>
      </c>
      <c r="V986" s="32" t="b">
        <f t="shared" si="40"/>
        <v>0</v>
      </c>
    </row>
    <row r="987" spans="21:22" x14ac:dyDescent="0.35">
      <c r="U987" s="32" t="str">
        <f t="shared" si="39"/>
        <v/>
      </c>
      <c r="V987" s="32" t="b">
        <f t="shared" si="40"/>
        <v>0</v>
      </c>
    </row>
    <row r="988" spans="21:22" x14ac:dyDescent="0.35">
      <c r="U988" s="32" t="str">
        <f t="shared" si="39"/>
        <v/>
      </c>
      <c r="V988" s="32" t="b">
        <f t="shared" si="40"/>
        <v>0</v>
      </c>
    </row>
    <row r="989" spans="21:22" x14ac:dyDescent="0.35">
      <c r="U989" s="32" t="str">
        <f t="shared" si="39"/>
        <v/>
      </c>
      <c r="V989" s="32" t="b">
        <f t="shared" si="40"/>
        <v>0</v>
      </c>
    </row>
    <row r="990" spans="21:22" x14ac:dyDescent="0.35">
      <c r="U990" s="32" t="str">
        <f t="shared" si="39"/>
        <v/>
      </c>
      <c r="V990" s="32" t="b">
        <f t="shared" si="40"/>
        <v>0</v>
      </c>
    </row>
    <row r="991" spans="21:22" x14ac:dyDescent="0.35">
      <c r="U991" s="32" t="str">
        <f t="shared" si="39"/>
        <v/>
      </c>
      <c r="V991" s="32" t="b">
        <f t="shared" si="40"/>
        <v>0</v>
      </c>
    </row>
    <row r="992" spans="21:22" x14ac:dyDescent="0.35">
      <c r="U992" s="32" t="str">
        <f t="shared" si="39"/>
        <v/>
      </c>
      <c r="V992" s="32" t="b">
        <f t="shared" si="40"/>
        <v>0</v>
      </c>
    </row>
    <row r="993" spans="21:22" x14ac:dyDescent="0.35">
      <c r="U993" s="32" t="str">
        <f t="shared" si="39"/>
        <v/>
      </c>
      <c r="V993" s="32" t="b">
        <f t="shared" si="40"/>
        <v>0</v>
      </c>
    </row>
    <row r="994" spans="21:22" x14ac:dyDescent="0.35">
      <c r="U994" s="32" t="str">
        <f t="shared" si="39"/>
        <v/>
      </c>
      <c r="V994" s="32" t="b">
        <f t="shared" si="40"/>
        <v>0</v>
      </c>
    </row>
    <row r="995" spans="21:22" x14ac:dyDescent="0.35">
      <c r="U995" s="32" t="str">
        <f t="shared" si="39"/>
        <v/>
      </c>
      <c r="V995" s="32" t="b">
        <f t="shared" si="40"/>
        <v>0</v>
      </c>
    </row>
    <row r="996" spans="21:22" x14ac:dyDescent="0.35">
      <c r="U996" s="32" t="str">
        <f t="shared" si="39"/>
        <v/>
      </c>
      <c r="V996" s="32" t="b">
        <f t="shared" si="40"/>
        <v>0</v>
      </c>
    </row>
    <row r="997" spans="21:22" x14ac:dyDescent="0.35">
      <c r="U997" s="32" t="str">
        <f t="shared" si="39"/>
        <v/>
      </c>
      <c r="V997" s="32" t="b">
        <f t="shared" si="40"/>
        <v>0</v>
      </c>
    </row>
    <row r="998" spans="21:22" x14ac:dyDescent="0.35">
      <c r="U998" s="32" t="str">
        <f t="shared" si="39"/>
        <v/>
      </c>
      <c r="V998" s="32" t="b">
        <f t="shared" si="40"/>
        <v>0</v>
      </c>
    </row>
    <row r="999" spans="21:22" x14ac:dyDescent="0.35">
      <c r="U999" s="32" t="str">
        <f t="shared" si="39"/>
        <v/>
      </c>
      <c r="V999" s="32" t="b">
        <f t="shared" si="40"/>
        <v>0</v>
      </c>
    </row>
    <row r="1000" spans="21:22" x14ac:dyDescent="0.35">
      <c r="U1000" s="32" t="str">
        <f t="shared" si="39"/>
        <v/>
      </c>
      <c r="V1000" s="32" t="b">
        <f t="shared" si="40"/>
        <v>0</v>
      </c>
    </row>
    <row r="1001" spans="21:22" x14ac:dyDescent="0.35">
      <c r="U1001" s="32" t="str">
        <f t="shared" si="39"/>
        <v/>
      </c>
      <c r="V1001" s="32" t="b">
        <f t="shared" si="40"/>
        <v>0</v>
      </c>
    </row>
    <row r="1002" spans="21:22" x14ac:dyDescent="0.35">
      <c r="U1002" s="32" t="str">
        <f t="shared" si="39"/>
        <v/>
      </c>
      <c r="V1002" s="32" t="b">
        <f t="shared" si="40"/>
        <v>0</v>
      </c>
    </row>
    <row r="1003" spans="21:22" x14ac:dyDescent="0.35">
      <c r="U1003" s="32" t="str">
        <f t="shared" si="39"/>
        <v/>
      </c>
      <c r="V1003" s="32" t="b">
        <f t="shared" si="40"/>
        <v>0</v>
      </c>
    </row>
    <row r="1004" spans="21:22" x14ac:dyDescent="0.35">
      <c r="U1004" s="32" t="str">
        <f t="shared" si="39"/>
        <v/>
      </c>
      <c r="V1004" s="32" t="b">
        <f t="shared" si="40"/>
        <v>0</v>
      </c>
    </row>
    <row r="1005" spans="21:22" x14ac:dyDescent="0.35">
      <c r="U1005" s="32" t="str">
        <f t="shared" si="39"/>
        <v/>
      </c>
      <c r="V1005" s="32" t="b">
        <f t="shared" si="40"/>
        <v>0</v>
      </c>
    </row>
    <row r="1006" spans="21:22" x14ac:dyDescent="0.35">
      <c r="U1006" s="32" t="str">
        <f t="shared" si="39"/>
        <v/>
      </c>
      <c r="V1006" s="32" t="b">
        <f t="shared" si="40"/>
        <v>0</v>
      </c>
    </row>
    <row r="1007" spans="21:22" x14ac:dyDescent="0.35">
      <c r="U1007" s="32" t="str">
        <f t="shared" si="39"/>
        <v/>
      </c>
      <c r="V1007" s="32" t="b">
        <f t="shared" si="40"/>
        <v>0</v>
      </c>
    </row>
    <row r="1008" spans="21:22" x14ac:dyDescent="0.35">
      <c r="U1008" s="32" t="str">
        <f t="shared" si="39"/>
        <v/>
      </c>
      <c r="V1008" s="32" t="b">
        <f t="shared" si="40"/>
        <v>0</v>
      </c>
    </row>
    <row r="1009" spans="21:22" x14ac:dyDescent="0.35">
      <c r="U1009" s="32" t="str">
        <f t="shared" si="39"/>
        <v/>
      </c>
      <c r="V1009" s="32" t="b">
        <f t="shared" si="40"/>
        <v>0</v>
      </c>
    </row>
    <row r="1010" spans="21:22" x14ac:dyDescent="0.35">
      <c r="U1010" s="32" t="str">
        <f t="shared" si="39"/>
        <v/>
      </c>
      <c r="V1010" s="32" t="b">
        <f t="shared" si="40"/>
        <v>0</v>
      </c>
    </row>
    <row r="1011" spans="21:22" x14ac:dyDescent="0.35">
      <c r="U1011" s="32" t="str">
        <f t="shared" si="39"/>
        <v/>
      </c>
      <c r="V1011" s="32" t="b">
        <f t="shared" si="40"/>
        <v>0</v>
      </c>
    </row>
    <row r="1012" spans="21:22" x14ac:dyDescent="0.35">
      <c r="U1012" s="32" t="str">
        <f t="shared" si="39"/>
        <v/>
      </c>
      <c r="V1012" s="32" t="b">
        <f t="shared" si="40"/>
        <v>0</v>
      </c>
    </row>
    <row r="1013" spans="21:22" x14ac:dyDescent="0.35">
      <c r="U1013" s="32" t="str">
        <f t="shared" si="39"/>
        <v/>
      </c>
      <c r="V1013" s="32" t="b">
        <f t="shared" si="40"/>
        <v>0</v>
      </c>
    </row>
    <row r="1014" spans="21:22" x14ac:dyDescent="0.35">
      <c r="U1014" s="32" t="str">
        <f t="shared" si="39"/>
        <v/>
      </c>
      <c r="V1014" s="32" t="b">
        <f t="shared" si="40"/>
        <v>0</v>
      </c>
    </row>
    <row r="1015" spans="21:22" x14ac:dyDescent="0.35">
      <c r="U1015" s="32" t="str">
        <f t="shared" si="39"/>
        <v/>
      </c>
      <c r="V1015" s="32" t="b">
        <f t="shared" si="40"/>
        <v>0</v>
      </c>
    </row>
    <row r="1016" spans="21:22" x14ac:dyDescent="0.35">
      <c r="U1016" s="32" t="str">
        <f t="shared" si="39"/>
        <v/>
      </c>
      <c r="V1016" s="32" t="b">
        <f t="shared" si="40"/>
        <v>0</v>
      </c>
    </row>
    <row r="1017" spans="21:22" x14ac:dyDescent="0.35">
      <c r="U1017" s="32" t="str">
        <f t="shared" si="39"/>
        <v/>
      </c>
      <c r="V1017" s="32" t="b">
        <f t="shared" si="40"/>
        <v>0</v>
      </c>
    </row>
    <row r="1018" spans="21:22" x14ac:dyDescent="0.35">
      <c r="U1018" s="32" t="str">
        <f t="shared" si="39"/>
        <v/>
      </c>
      <c r="V1018" s="32" t="b">
        <f t="shared" si="40"/>
        <v>0</v>
      </c>
    </row>
    <row r="1019" spans="21:22" x14ac:dyDescent="0.35">
      <c r="U1019" s="32" t="str">
        <f t="shared" si="39"/>
        <v/>
      </c>
      <c r="V1019" s="32" t="b">
        <f t="shared" si="40"/>
        <v>0</v>
      </c>
    </row>
    <row r="1020" spans="21:22" x14ac:dyDescent="0.35">
      <c r="U1020" s="32" t="str">
        <f t="shared" si="39"/>
        <v/>
      </c>
      <c r="V1020" s="32" t="b">
        <f t="shared" si="40"/>
        <v>0</v>
      </c>
    </row>
    <row r="1021" spans="21:22" x14ac:dyDescent="0.35">
      <c r="U1021" s="32" t="str">
        <f t="shared" si="39"/>
        <v/>
      </c>
      <c r="V1021" s="32" t="b">
        <f t="shared" si="40"/>
        <v>0</v>
      </c>
    </row>
    <row r="1022" spans="21:22" x14ac:dyDescent="0.35">
      <c r="U1022" s="32" t="str">
        <f t="shared" si="39"/>
        <v/>
      </c>
      <c r="V1022" s="32" t="b">
        <f t="shared" si="40"/>
        <v>0</v>
      </c>
    </row>
    <row r="1023" spans="21:22" x14ac:dyDescent="0.35">
      <c r="U1023" s="32" t="str">
        <f t="shared" si="39"/>
        <v/>
      </c>
      <c r="V1023" s="32" t="b">
        <f t="shared" si="40"/>
        <v>0</v>
      </c>
    </row>
    <row r="1024" spans="21:22" x14ac:dyDescent="0.35">
      <c r="U1024" s="32" t="str">
        <f t="shared" si="39"/>
        <v/>
      </c>
      <c r="V1024" s="32" t="b">
        <f t="shared" si="40"/>
        <v>0</v>
      </c>
    </row>
    <row r="1025" spans="21:22" x14ac:dyDescent="0.35">
      <c r="U1025" s="32" t="str">
        <f t="shared" si="39"/>
        <v/>
      </c>
      <c r="V1025" s="32" t="b">
        <f t="shared" si="40"/>
        <v>0</v>
      </c>
    </row>
    <row r="1026" spans="21:22" x14ac:dyDescent="0.35">
      <c r="U1026" s="32" t="str">
        <f t="shared" si="39"/>
        <v/>
      </c>
      <c r="V1026" s="32" t="b">
        <f t="shared" si="40"/>
        <v>0</v>
      </c>
    </row>
    <row r="1027" spans="21:22" x14ac:dyDescent="0.35">
      <c r="U1027" s="32" t="str">
        <f t="shared" si="39"/>
        <v/>
      </c>
      <c r="V1027" s="32" t="b">
        <f t="shared" si="40"/>
        <v>0</v>
      </c>
    </row>
    <row r="1028" spans="21:22" x14ac:dyDescent="0.35">
      <c r="U1028" s="32" t="str">
        <f t="shared" ref="U1028:U1086" si="41">W1028&amp;X1028</f>
        <v/>
      </c>
      <c r="V1028" s="32" t="b">
        <f t="shared" ref="V1028:V1086" si="42">VLOOKUP(X1028,Q:R,2,0)=Y1028</f>
        <v>0</v>
      </c>
    </row>
    <row r="1029" spans="21:22" x14ac:dyDescent="0.35">
      <c r="U1029" s="32" t="str">
        <f t="shared" si="41"/>
        <v/>
      </c>
      <c r="V1029" s="32" t="b">
        <f t="shared" si="42"/>
        <v>0</v>
      </c>
    </row>
    <row r="1030" spans="21:22" x14ac:dyDescent="0.35">
      <c r="U1030" s="32" t="str">
        <f t="shared" si="41"/>
        <v/>
      </c>
      <c r="V1030" s="32" t="b">
        <f t="shared" si="42"/>
        <v>0</v>
      </c>
    </row>
    <row r="1031" spans="21:22" x14ac:dyDescent="0.35">
      <c r="U1031" s="32" t="str">
        <f t="shared" si="41"/>
        <v/>
      </c>
      <c r="V1031" s="32" t="b">
        <f t="shared" si="42"/>
        <v>0</v>
      </c>
    </row>
    <row r="1032" spans="21:22" x14ac:dyDescent="0.35">
      <c r="U1032" s="32" t="str">
        <f t="shared" si="41"/>
        <v/>
      </c>
      <c r="V1032" s="32" t="b">
        <f t="shared" si="42"/>
        <v>0</v>
      </c>
    </row>
    <row r="1033" spans="21:22" x14ac:dyDescent="0.35">
      <c r="U1033" s="32" t="str">
        <f t="shared" si="41"/>
        <v/>
      </c>
      <c r="V1033" s="32" t="b">
        <f t="shared" si="42"/>
        <v>0</v>
      </c>
    </row>
    <row r="1034" spans="21:22" x14ac:dyDescent="0.35">
      <c r="U1034" s="32" t="str">
        <f t="shared" si="41"/>
        <v/>
      </c>
      <c r="V1034" s="32" t="b">
        <f t="shared" si="42"/>
        <v>0</v>
      </c>
    </row>
    <row r="1035" spans="21:22" x14ac:dyDescent="0.35">
      <c r="U1035" s="32" t="str">
        <f t="shared" si="41"/>
        <v/>
      </c>
      <c r="V1035" s="32" t="b">
        <f t="shared" si="42"/>
        <v>0</v>
      </c>
    </row>
    <row r="1036" spans="21:22" x14ac:dyDescent="0.35">
      <c r="U1036" s="32" t="str">
        <f t="shared" si="41"/>
        <v/>
      </c>
      <c r="V1036" s="32" t="b">
        <f t="shared" si="42"/>
        <v>0</v>
      </c>
    </row>
    <row r="1037" spans="21:22" x14ac:dyDescent="0.35">
      <c r="U1037" s="32" t="str">
        <f t="shared" si="41"/>
        <v/>
      </c>
      <c r="V1037" s="32" t="b">
        <f t="shared" si="42"/>
        <v>0</v>
      </c>
    </row>
    <row r="1038" spans="21:22" x14ac:dyDescent="0.35">
      <c r="U1038" s="32" t="str">
        <f t="shared" si="41"/>
        <v/>
      </c>
      <c r="V1038" s="32" t="b">
        <f t="shared" si="42"/>
        <v>0</v>
      </c>
    </row>
    <row r="1039" spans="21:22" x14ac:dyDescent="0.35">
      <c r="U1039" s="32" t="str">
        <f t="shared" si="41"/>
        <v/>
      </c>
      <c r="V1039" s="32" t="b">
        <f t="shared" si="42"/>
        <v>0</v>
      </c>
    </row>
    <row r="1040" spans="21:22" x14ac:dyDescent="0.35">
      <c r="U1040" s="32" t="str">
        <f t="shared" si="41"/>
        <v/>
      </c>
      <c r="V1040" s="32" t="b">
        <f t="shared" si="42"/>
        <v>0</v>
      </c>
    </row>
    <row r="1041" spans="21:22" x14ac:dyDescent="0.35">
      <c r="U1041" s="32" t="str">
        <f t="shared" si="41"/>
        <v/>
      </c>
      <c r="V1041" s="32" t="b">
        <f t="shared" si="42"/>
        <v>0</v>
      </c>
    </row>
    <row r="1042" spans="21:22" x14ac:dyDescent="0.35">
      <c r="U1042" s="32" t="str">
        <f t="shared" si="41"/>
        <v/>
      </c>
      <c r="V1042" s="32" t="b">
        <f t="shared" si="42"/>
        <v>0</v>
      </c>
    </row>
    <row r="1043" spans="21:22" x14ac:dyDescent="0.35">
      <c r="U1043" s="32" t="str">
        <f t="shared" si="41"/>
        <v/>
      </c>
      <c r="V1043" s="32" t="b">
        <f t="shared" si="42"/>
        <v>0</v>
      </c>
    </row>
    <row r="1044" spans="21:22" x14ac:dyDescent="0.35">
      <c r="U1044" s="32" t="str">
        <f t="shared" si="41"/>
        <v/>
      </c>
      <c r="V1044" s="32" t="b">
        <f t="shared" si="42"/>
        <v>0</v>
      </c>
    </row>
    <row r="1045" spans="21:22" x14ac:dyDescent="0.35">
      <c r="U1045" s="32" t="str">
        <f t="shared" si="41"/>
        <v/>
      </c>
      <c r="V1045" s="32" t="b">
        <f t="shared" si="42"/>
        <v>0</v>
      </c>
    </row>
    <row r="1046" spans="21:22" x14ac:dyDescent="0.35">
      <c r="U1046" s="32" t="str">
        <f t="shared" si="41"/>
        <v/>
      </c>
      <c r="V1046" s="32" t="b">
        <f t="shared" si="42"/>
        <v>0</v>
      </c>
    </row>
    <row r="1047" spans="21:22" x14ac:dyDescent="0.35">
      <c r="U1047" s="32" t="str">
        <f t="shared" si="41"/>
        <v/>
      </c>
      <c r="V1047" s="32" t="b">
        <f t="shared" si="42"/>
        <v>0</v>
      </c>
    </row>
    <row r="1048" spans="21:22" x14ac:dyDescent="0.35">
      <c r="U1048" s="32" t="str">
        <f t="shared" si="41"/>
        <v/>
      </c>
      <c r="V1048" s="32" t="b">
        <f t="shared" si="42"/>
        <v>0</v>
      </c>
    </row>
    <row r="1049" spans="21:22" x14ac:dyDescent="0.35">
      <c r="U1049" s="32" t="str">
        <f t="shared" si="41"/>
        <v/>
      </c>
      <c r="V1049" s="32" t="b">
        <f t="shared" si="42"/>
        <v>0</v>
      </c>
    </row>
    <row r="1050" spans="21:22" x14ac:dyDescent="0.35">
      <c r="U1050" s="32" t="str">
        <f t="shared" si="41"/>
        <v/>
      </c>
      <c r="V1050" s="32" t="b">
        <f t="shared" si="42"/>
        <v>0</v>
      </c>
    </row>
    <row r="1051" spans="21:22" x14ac:dyDescent="0.35">
      <c r="U1051" s="32" t="str">
        <f t="shared" si="41"/>
        <v/>
      </c>
      <c r="V1051" s="32" t="b">
        <f t="shared" si="42"/>
        <v>0</v>
      </c>
    </row>
    <row r="1052" spans="21:22" x14ac:dyDescent="0.35">
      <c r="U1052" s="32" t="str">
        <f t="shared" si="41"/>
        <v/>
      </c>
      <c r="V1052" s="32" t="b">
        <f t="shared" si="42"/>
        <v>0</v>
      </c>
    </row>
    <row r="1053" spans="21:22" x14ac:dyDescent="0.35">
      <c r="U1053" s="32" t="str">
        <f t="shared" si="41"/>
        <v/>
      </c>
      <c r="V1053" s="32" t="b">
        <f t="shared" si="42"/>
        <v>0</v>
      </c>
    </row>
    <row r="1054" spans="21:22" x14ac:dyDescent="0.35">
      <c r="U1054" s="32" t="str">
        <f t="shared" si="41"/>
        <v/>
      </c>
      <c r="V1054" s="32" t="b">
        <f t="shared" si="42"/>
        <v>0</v>
      </c>
    </row>
    <row r="1055" spans="21:22" x14ac:dyDescent="0.35">
      <c r="U1055" s="32" t="str">
        <f t="shared" si="41"/>
        <v/>
      </c>
      <c r="V1055" s="32" t="b">
        <f t="shared" si="42"/>
        <v>0</v>
      </c>
    </row>
    <row r="1056" spans="21:22" x14ac:dyDescent="0.35">
      <c r="U1056" s="32" t="str">
        <f t="shared" si="41"/>
        <v/>
      </c>
      <c r="V1056" s="32" t="b">
        <f t="shared" si="42"/>
        <v>0</v>
      </c>
    </row>
    <row r="1057" spans="21:22" x14ac:dyDescent="0.35">
      <c r="U1057" s="32" t="str">
        <f t="shared" si="41"/>
        <v/>
      </c>
      <c r="V1057" s="32" t="b">
        <f t="shared" si="42"/>
        <v>0</v>
      </c>
    </row>
    <row r="1058" spans="21:22" x14ac:dyDescent="0.35">
      <c r="U1058" s="32" t="str">
        <f t="shared" si="41"/>
        <v/>
      </c>
      <c r="V1058" s="32" t="b">
        <f t="shared" si="42"/>
        <v>0</v>
      </c>
    </row>
    <row r="1059" spans="21:22" x14ac:dyDescent="0.35">
      <c r="U1059" s="32" t="str">
        <f t="shared" si="41"/>
        <v/>
      </c>
      <c r="V1059" s="32" t="b">
        <f t="shared" si="42"/>
        <v>0</v>
      </c>
    </row>
    <row r="1060" spans="21:22" x14ac:dyDescent="0.35">
      <c r="U1060" s="32" t="str">
        <f t="shared" si="41"/>
        <v/>
      </c>
      <c r="V1060" s="32" t="b">
        <f t="shared" si="42"/>
        <v>0</v>
      </c>
    </row>
    <row r="1061" spans="21:22" x14ac:dyDescent="0.35">
      <c r="U1061" s="32" t="str">
        <f t="shared" si="41"/>
        <v/>
      </c>
      <c r="V1061" s="32" t="b">
        <f t="shared" si="42"/>
        <v>0</v>
      </c>
    </row>
    <row r="1062" spans="21:22" x14ac:dyDescent="0.35">
      <c r="U1062" s="32" t="str">
        <f t="shared" si="41"/>
        <v/>
      </c>
      <c r="V1062" s="32" t="b">
        <f t="shared" si="42"/>
        <v>0</v>
      </c>
    </row>
    <row r="1063" spans="21:22" x14ac:dyDescent="0.35">
      <c r="U1063" s="32" t="str">
        <f t="shared" si="41"/>
        <v/>
      </c>
      <c r="V1063" s="32" t="b">
        <f t="shared" si="42"/>
        <v>0</v>
      </c>
    </row>
    <row r="1064" spans="21:22" x14ac:dyDescent="0.35">
      <c r="U1064" s="32" t="str">
        <f t="shared" si="41"/>
        <v/>
      </c>
      <c r="V1064" s="32" t="b">
        <f t="shared" si="42"/>
        <v>0</v>
      </c>
    </row>
    <row r="1065" spans="21:22" x14ac:dyDescent="0.35">
      <c r="U1065" s="32" t="str">
        <f t="shared" si="41"/>
        <v/>
      </c>
      <c r="V1065" s="32" t="b">
        <f t="shared" si="42"/>
        <v>0</v>
      </c>
    </row>
    <row r="1066" spans="21:22" x14ac:dyDescent="0.35">
      <c r="U1066" s="32" t="str">
        <f t="shared" si="41"/>
        <v/>
      </c>
      <c r="V1066" s="32" t="b">
        <f t="shared" si="42"/>
        <v>0</v>
      </c>
    </row>
    <row r="1067" spans="21:22" x14ac:dyDescent="0.35">
      <c r="U1067" s="32" t="str">
        <f t="shared" si="41"/>
        <v/>
      </c>
      <c r="V1067" s="32" t="b">
        <f t="shared" si="42"/>
        <v>0</v>
      </c>
    </row>
    <row r="1068" spans="21:22" x14ac:dyDescent="0.35">
      <c r="U1068" s="32" t="str">
        <f t="shared" si="41"/>
        <v/>
      </c>
      <c r="V1068" s="32" t="b">
        <f t="shared" si="42"/>
        <v>0</v>
      </c>
    </row>
    <row r="1069" spans="21:22" x14ac:dyDescent="0.35">
      <c r="U1069" s="32" t="str">
        <f t="shared" si="41"/>
        <v/>
      </c>
      <c r="V1069" s="32" t="b">
        <f t="shared" si="42"/>
        <v>0</v>
      </c>
    </row>
    <row r="1070" spans="21:22" x14ac:dyDescent="0.35">
      <c r="U1070" s="32" t="str">
        <f t="shared" si="41"/>
        <v/>
      </c>
      <c r="V1070" s="32" t="b">
        <f t="shared" si="42"/>
        <v>0</v>
      </c>
    </row>
    <row r="1071" spans="21:22" x14ac:dyDescent="0.35">
      <c r="U1071" s="32" t="str">
        <f t="shared" si="41"/>
        <v/>
      </c>
      <c r="V1071" s="32" t="b">
        <f t="shared" si="42"/>
        <v>0</v>
      </c>
    </row>
    <row r="1072" spans="21:22" x14ac:dyDescent="0.35">
      <c r="U1072" s="32" t="str">
        <f t="shared" si="41"/>
        <v/>
      </c>
      <c r="V1072" s="32" t="b">
        <f t="shared" si="42"/>
        <v>0</v>
      </c>
    </row>
    <row r="1073" spans="21:22" x14ac:dyDescent="0.35">
      <c r="U1073" s="32" t="str">
        <f t="shared" si="41"/>
        <v/>
      </c>
      <c r="V1073" s="32" t="b">
        <f t="shared" si="42"/>
        <v>0</v>
      </c>
    </row>
    <row r="1074" spans="21:22" x14ac:dyDescent="0.35">
      <c r="U1074" s="32" t="str">
        <f t="shared" si="41"/>
        <v/>
      </c>
      <c r="V1074" s="32" t="b">
        <f t="shared" si="42"/>
        <v>0</v>
      </c>
    </row>
    <row r="1075" spans="21:22" x14ac:dyDescent="0.35">
      <c r="U1075" s="32" t="str">
        <f t="shared" si="41"/>
        <v/>
      </c>
      <c r="V1075" s="32" t="b">
        <f t="shared" si="42"/>
        <v>0</v>
      </c>
    </row>
    <row r="1076" spans="21:22" x14ac:dyDescent="0.35">
      <c r="U1076" s="32" t="str">
        <f t="shared" si="41"/>
        <v/>
      </c>
      <c r="V1076" s="32" t="b">
        <f t="shared" si="42"/>
        <v>0</v>
      </c>
    </row>
    <row r="1077" spans="21:22" x14ac:dyDescent="0.35">
      <c r="U1077" s="32" t="str">
        <f t="shared" si="41"/>
        <v/>
      </c>
      <c r="V1077" s="32" t="b">
        <f t="shared" si="42"/>
        <v>0</v>
      </c>
    </row>
    <row r="1078" spans="21:22" x14ac:dyDescent="0.35">
      <c r="U1078" s="32" t="str">
        <f t="shared" si="41"/>
        <v/>
      </c>
      <c r="V1078" s="32" t="b">
        <f t="shared" si="42"/>
        <v>0</v>
      </c>
    </row>
    <row r="1079" spans="21:22" x14ac:dyDescent="0.35">
      <c r="U1079" s="32" t="str">
        <f t="shared" si="41"/>
        <v/>
      </c>
      <c r="V1079" s="32" t="b">
        <f t="shared" si="42"/>
        <v>0</v>
      </c>
    </row>
    <row r="1080" spans="21:22" x14ac:dyDescent="0.35">
      <c r="U1080" s="32" t="str">
        <f t="shared" si="41"/>
        <v/>
      </c>
      <c r="V1080" s="32" t="b">
        <f t="shared" si="42"/>
        <v>0</v>
      </c>
    </row>
    <row r="1081" spans="21:22" x14ac:dyDescent="0.35">
      <c r="U1081" s="32" t="str">
        <f t="shared" si="41"/>
        <v/>
      </c>
      <c r="V1081" s="32" t="b">
        <f t="shared" si="42"/>
        <v>0</v>
      </c>
    </row>
    <row r="1082" spans="21:22" x14ac:dyDescent="0.35">
      <c r="U1082" s="32" t="str">
        <f t="shared" si="41"/>
        <v/>
      </c>
      <c r="V1082" s="32" t="b">
        <f t="shared" si="42"/>
        <v>0</v>
      </c>
    </row>
    <row r="1083" spans="21:22" x14ac:dyDescent="0.35">
      <c r="U1083" s="32" t="str">
        <f t="shared" si="41"/>
        <v/>
      </c>
      <c r="V1083" s="32" t="b">
        <f t="shared" si="42"/>
        <v>0</v>
      </c>
    </row>
    <row r="1084" spans="21:22" x14ac:dyDescent="0.35">
      <c r="U1084" s="32" t="str">
        <f t="shared" si="41"/>
        <v/>
      </c>
      <c r="V1084" s="32" t="b">
        <f t="shared" si="42"/>
        <v>0</v>
      </c>
    </row>
    <row r="1085" spans="21:22" x14ac:dyDescent="0.35">
      <c r="U1085" s="32" t="str">
        <f t="shared" si="41"/>
        <v/>
      </c>
      <c r="V1085" s="32" t="b">
        <f t="shared" si="42"/>
        <v>0</v>
      </c>
    </row>
    <row r="1086" spans="21:22" x14ac:dyDescent="0.35">
      <c r="U1086" s="32" t="str">
        <f t="shared" si="41"/>
        <v/>
      </c>
      <c r="V1086" s="32" t="b">
        <f t="shared" si="42"/>
        <v>0</v>
      </c>
    </row>
  </sheetData>
  <autoFilter ref="A4:S25" xr:uid="{00000000-0009-0000-0000-000042000000}">
    <filterColumn colId="16">
      <filters>
        <filter val="C05"/>
        <filter val="C06"/>
        <filter val="C10"/>
        <filter val="C15"/>
        <filter val="C20"/>
        <filter val="D02"/>
        <filter val="D03"/>
        <filter val="D05"/>
        <filter val="D06"/>
        <filter val="D07"/>
        <filter val="D10"/>
        <filter val="D15"/>
        <filter val="D20"/>
        <filter val="D25"/>
        <filter val="D30"/>
        <filter val="L02"/>
        <filter val="L05"/>
      </filters>
    </filterColumn>
  </autoFilter>
  <conditionalFormatting sqref="V4:V1086">
    <cfRule type="containsText" dxfId="5" priority="1" operator="containsText" text="FALSE">
      <formula>NOT(ISERROR(SEARCH("FALSE",V4)))</formula>
    </cfRule>
  </conditionalFormatting>
  <dataValidations count="1">
    <dataValidation type="list" allowBlank="1" showInputMessage="1" showErrorMessage="1" sqref="D3" xr:uid="{00000000-0002-0000-4200-000000000000}">
      <formula1>Sites</formula1>
    </dataValidation>
  </dataValidations>
  <hyperlinks>
    <hyperlink ref="B3" location="Index!A1" display="Go To Index" xr:uid="{00000000-0004-0000-42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Sheet58"/>
  <dimension ref="A1:BA1137"/>
  <sheetViews>
    <sheetView workbookViewId="0">
      <pane xSplit="19" ySplit="4" topLeftCell="AI17" activePane="bottomRight" state="frozen"/>
      <selection pane="topRight" activeCell="O1" sqref="O1"/>
      <selection pane="bottomLeft" activeCell="A3" sqref="A3"/>
      <selection pane="bottomRight" activeCell="B3" sqref="B3"/>
    </sheetView>
  </sheetViews>
  <sheetFormatPr defaultRowHeight="14.5" outlineLevelCol="1" x14ac:dyDescent="0.35"/>
  <cols>
    <col min="1" max="1" width="9.54296875" style="5" bestFit="1" customWidth="1"/>
    <col min="2" max="3" width="8.90625" style="5"/>
    <col min="4" max="4" width="13.36328125" bestFit="1" customWidth="1"/>
    <col min="5" max="6" width="8.90625" style="46"/>
    <col min="7" max="8" width="8.6328125" hidden="1" customWidth="1" outlineLevel="1"/>
    <col min="9" max="9" width="8.6328125" style="46" hidden="1" customWidth="1" outlineLevel="1"/>
    <col min="10" max="11" width="8.6328125" hidden="1" customWidth="1" outlineLevel="1"/>
    <col min="12" max="15" width="8.6328125" style="46" hidden="1" customWidth="1" outlineLevel="1"/>
    <col min="16" max="17" width="8.6328125" hidden="1" customWidth="1" outlineLevel="1"/>
    <col min="18" max="18" width="8.6328125" collapsed="1"/>
    <col min="20" max="20" width="14.6328125" bestFit="1" customWidth="1"/>
    <col min="45" max="45" width="13.90625" bestFit="1" customWidth="1"/>
  </cols>
  <sheetData>
    <row r="1" spans="1:53" s="46" customFormat="1" x14ac:dyDescent="0.35">
      <c r="A1" s="47"/>
      <c r="B1" s="47"/>
      <c r="C1" s="47"/>
      <c r="G1" s="23">
        <f t="shared" ref="G1:P1" si="0">COUNTIF($AU:$AU,G$4)</f>
        <v>23</v>
      </c>
      <c r="H1" s="23">
        <f t="shared" si="0"/>
        <v>23</v>
      </c>
      <c r="I1" s="23">
        <f t="shared" si="0"/>
        <v>22</v>
      </c>
      <c r="J1" s="23">
        <f t="shared" si="0"/>
        <v>23</v>
      </c>
      <c r="K1" s="23">
        <f t="shared" si="0"/>
        <v>23</v>
      </c>
      <c r="L1" s="23">
        <f t="shared" si="0"/>
        <v>22</v>
      </c>
      <c r="M1" s="23">
        <f t="shared" si="0"/>
        <v>22</v>
      </c>
      <c r="N1" s="23">
        <f t="shared" si="0"/>
        <v>22</v>
      </c>
      <c r="O1" s="23">
        <f t="shared" si="0"/>
        <v>22</v>
      </c>
      <c r="P1" s="23">
        <f t="shared" si="0"/>
        <v>22</v>
      </c>
      <c r="Q1" s="23">
        <f>COUNTIF($AU:$AU,Q$4)</f>
        <v>23</v>
      </c>
      <c r="R1" s="23">
        <f>COUNTA(AU:AU)-1</f>
        <v>247</v>
      </c>
      <c r="S1" s="46" t="s">
        <v>60</v>
      </c>
    </row>
    <row r="2" spans="1:53" s="46" customFormat="1" x14ac:dyDescent="0.35">
      <c r="A2" s="47"/>
      <c r="B2" s="47"/>
      <c r="C2" s="47"/>
      <c r="G2" s="23">
        <f t="shared" ref="G2:P2" si="1">COUNTIF(G5:G1048576,"X")</f>
        <v>23</v>
      </c>
      <c r="H2" s="23">
        <f t="shared" si="1"/>
        <v>23</v>
      </c>
      <c r="I2" s="23">
        <f t="shared" si="1"/>
        <v>22</v>
      </c>
      <c r="J2" s="23">
        <f t="shared" si="1"/>
        <v>23</v>
      </c>
      <c r="K2" s="23">
        <f t="shared" si="1"/>
        <v>23</v>
      </c>
      <c r="L2" s="23">
        <f>COUNTIF(L5:L1048576,"X")</f>
        <v>22</v>
      </c>
      <c r="M2" s="23">
        <f>COUNTIF(M5:M1048576,"X")</f>
        <v>22</v>
      </c>
      <c r="N2" s="23">
        <f>COUNTIF(N5:N1048576,"X")</f>
        <v>22</v>
      </c>
      <c r="O2" s="23">
        <f>COUNTIF(O5:O1048576,"X")</f>
        <v>22</v>
      </c>
      <c r="P2" s="23">
        <f t="shared" si="1"/>
        <v>22</v>
      </c>
      <c r="Q2" s="23">
        <f>COUNTIF(Q5:Q1048576,"X")</f>
        <v>23</v>
      </c>
      <c r="R2" s="112">
        <f>SUM(G2:Q2)</f>
        <v>247</v>
      </c>
      <c r="S2" s="46" t="s">
        <v>1282</v>
      </c>
      <c r="AS2" s="47">
        <v>43306</v>
      </c>
    </row>
    <row r="3" spans="1:53" ht="15" thickBot="1" x14ac:dyDescent="0.4">
      <c r="A3" s="5" t="s">
        <v>348</v>
      </c>
      <c r="B3" s="26" t="s">
        <v>50</v>
      </c>
      <c r="C3" s="5" t="s">
        <v>350</v>
      </c>
      <c r="D3" s="6" t="s">
        <v>351</v>
      </c>
      <c r="G3" s="24">
        <f t="shared" ref="G3:P3" si="2">+G1-G2</f>
        <v>0</v>
      </c>
      <c r="H3" s="24">
        <f t="shared" si="2"/>
        <v>0</v>
      </c>
      <c r="I3" s="24">
        <f t="shared" si="2"/>
        <v>0</v>
      </c>
      <c r="J3" s="24">
        <f t="shared" si="2"/>
        <v>0</v>
      </c>
      <c r="K3" s="24">
        <f t="shared" si="2"/>
        <v>0</v>
      </c>
      <c r="L3" s="24">
        <f>+L1-L2</f>
        <v>0</v>
      </c>
      <c r="M3" s="24">
        <f>+M1-M2</f>
        <v>0</v>
      </c>
      <c r="N3" s="24">
        <f>+N1-N2</f>
        <v>0</v>
      </c>
      <c r="O3" s="24">
        <f>+O1-O2</f>
        <v>0</v>
      </c>
      <c r="P3" s="24">
        <f t="shared" si="2"/>
        <v>0</v>
      </c>
      <c r="Q3" s="24">
        <f>+Q1-Q2</f>
        <v>0</v>
      </c>
      <c r="R3" s="24">
        <f>+R1-R2</f>
        <v>0</v>
      </c>
      <c r="S3" s="46" t="s">
        <v>1283</v>
      </c>
      <c r="AS3" s="46" t="s">
        <v>11114</v>
      </c>
      <c r="AT3" s="46"/>
    </row>
    <row r="4" spans="1:53" ht="15" thickTop="1" x14ac:dyDescent="0.35">
      <c r="A4" s="19" t="s">
        <v>365</v>
      </c>
      <c r="B4" s="20" t="s">
        <v>4</v>
      </c>
      <c r="C4" s="21" t="s">
        <v>366</v>
      </c>
      <c r="D4" t="s">
        <v>349</v>
      </c>
      <c r="E4" s="76" t="s">
        <v>9761</v>
      </c>
      <c r="F4" s="76" t="s">
        <v>9820</v>
      </c>
      <c r="G4" s="77" t="s">
        <v>10</v>
      </c>
      <c r="H4" s="77" t="s">
        <v>11</v>
      </c>
      <c r="I4" s="77" t="s">
        <v>9821</v>
      </c>
      <c r="J4" s="77" t="s">
        <v>12</v>
      </c>
      <c r="K4" s="77" t="s">
        <v>13</v>
      </c>
      <c r="L4" s="77" t="s">
        <v>10488</v>
      </c>
      <c r="M4" s="77" t="s">
        <v>10489</v>
      </c>
      <c r="N4" s="77" t="s">
        <v>10490</v>
      </c>
      <c r="O4" s="77" t="s">
        <v>10491</v>
      </c>
      <c r="P4" s="77" t="s">
        <v>14</v>
      </c>
      <c r="Q4" s="77" t="s">
        <v>15</v>
      </c>
      <c r="R4" t="s">
        <v>99</v>
      </c>
      <c r="S4" t="s">
        <v>1936</v>
      </c>
      <c r="T4" t="s">
        <v>390</v>
      </c>
      <c r="U4" t="s">
        <v>3963</v>
      </c>
      <c r="V4" t="s">
        <v>3964</v>
      </c>
      <c r="W4" t="s">
        <v>3965</v>
      </c>
      <c r="X4" t="s">
        <v>2192</v>
      </c>
      <c r="Y4" t="s">
        <v>2193</v>
      </c>
      <c r="Z4" t="s">
        <v>2194</v>
      </c>
      <c r="AA4" t="s">
        <v>2195</v>
      </c>
      <c r="AB4" t="s">
        <v>2197</v>
      </c>
      <c r="AC4" t="s">
        <v>2198</v>
      </c>
      <c r="AD4" t="s">
        <v>2200</v>
      </c>
      <c r="AE4" t="s">
        <v>2199</v>
      </c>
      <c r="AF4" t="s">
        <v>2202</v>
      </c>
      <c r="AG4" t="s">
        <v>2203</v>
      </c>
      <c r="AH4" t="s">
        <v>2204</v>
      </c>
      <c r="AI4" t="s">
        <v>2205</v>
      </c>
      <c r="AJ4" t="s">
        <v>2207</v>
      </c>
      <c r="AK4" t="s">
        <v>2208</v>
      </c>
      <c r="AL4" t="s">
        <v>2209</v>
      </c>
      <c r="AM4" t="s">
        <v>2210</v>
      </c>
      <c r="AN4" t="s">
        <v>2212</v>
      </c>
      <c r="AO4" t="s">
        <v>2213</v>
      </c>
      <c r="AP4" t="s">
        <v>2214</v>
      </c>
      <c r="AQ4" t="s">
        <v>2215</v>
      </c>
      <c r="AS4" s="46" t="s">
        <v>11115</v>
      </c>
      <c r="AT4" s="46" t="s">
        <v>11281</v>
      </c>
      <c r="AU4" t="s">
        <v>5811</v>
      </c>
      <c r="AV4" t="s">
        <v>11304</v>
      </c>
      <c r="AW4" t="s">
        <v>11305</v>
      </c>
      <c r="AX4" t="s">
        <v>5720</v>
      </c>
      <c r="AY4" t="s">
        <v>5719</v>
      </c>
      <c r="AZ4" t="s">
        <v>5743</v>
      </c>
      <c r="BA4" t="s">
        <v>9365</v>
      </c>
    </row>
    <row r="5" spans="1:53" x14ac:dyDescent="0.35">
      <c r="A5" s="5">
        <v>43160</v>
      </c>
      <c r="B5" s="47">
        <v>43165</v>
      </c>
      <c r="D5" t="s">
        <v>9735</v>
      </c>
      <c r="G5" s="22" t="str">
        <f t="shared" ref="G5:K14" si="3">IF(ISERROR(VLOOKUP(G$4&amp;$R5&amp;$S5,$AS:$AS,1,0)),"","X")</f>
        <v>X</v>
      </c>
      <c r="H5" s="22" t="str">
        <f t="shared" si="3"/>
        <v>X</v>
      </c>
      <c r="I5" s="22" t="str">
        <f t="shared" si="3"/>
        <v>X</v>
      </c>
      <c r="J5" s="22" t="str">
        <f t="shared" si="3"/>
        <v>X</v>
      </c>
      <c r="K5" s="22" t="str">
        <f t="shared" si="3"/>
        <v>X</v>
      </c>
      <c r="L5" s="22" t="str">
        <f t="shared" ref="L5:Q20" si="4">IF(ISERROR(VLOOKUP(L$4&amp;$R5&amp;$S5,$AS:$AS,1,0)),"","X")</f>
        <v>X</v>
      </c>
      <c r="M5" s="22" t="str">
        <f>IF(ISERROR(VLOOKUP(M$4&amp;$R5&amp;$S5,$AS:$AS,1,0)),"","X")</f>
        <v>X</v>
      </c>
      <c r="N5" s="22" t="str">
        <f t="shared" si="4"/>
        <v>X</v>
      </c>
      <c r="O5" s="22" t="str">
        <f t="shared" si="4"/>
        <v>X</v>
      </c>
      <c r="P5" s="22" t="str">
        <f t="shared" si="4"/>
        <v>X</v>
      </c>
      <c r="Q5" s="22" t="str">
        <f t="shared" si="4"/>
        <v>X</v>
      </c>
      <c r="R5" t="s">
        <v>3931</v>
      </c>
      <c r="S5" t="s">
        <v>2126</v>
      </c>
      <c r="T5" s="47">
        <v>42005</v>
      </c>
      <c r="U5" t="s">
        <v>3174</v>
      </c>
      <c r="V5" t="s">
        <v>2221</v>
      </c>
      <c r="W5">
        <v>6</v>
      </c>
      <c r="X5">
        <v>0</v>
      </c>
      <c r="Y5" t="s">
        <v>2220</v>
      </c>
      <c r="Z5" t="s">
        <v>2221</v>
      </c>
      <c r="AA5">
        <v>0</v>
      </c>
      <c r="AB5">
        <v>0</v>
      </c>
      <c r="AC5" t="s">
        <v>2220</v>
      </c>
      <c r="AD5" t="s">
        <v>2221</v>
      </c>
      <c r="AE5">
        <v>0</v>
      </c>
      <c r="AF5">
        <v>0</v>
      </c>
      <c r="AG5" t="s">
        <v>2220</v>
      </c>
      <c r="AH5" t="s">
        <v>2221</v>
      </c>
      <c r="AI5">
        <v>0</v>
      </c>
      <c r="AJ5">
        <v>0</v>
      </c>
      <c r="AK5" t="s">
        <v>2220</v>
      </c>
      <c r="AL5" t="s">
        <v>2221</v>
      </c>
      <c r="AM5">
        <v>0</v>
      </c>
      <c r="AN5">
        <v>0</v>
      </c>
      <c r="AO5" t="s">
        <v>2220</v>
      </c>
      <c r="AP5" t="s">
        <v>2221</v>
      </c>
      <c r="AQ5">
        <v>0</v>
      </c>
      <c r="AS5" s="32" t="str">
        <f>AU5&amp;AV5&amp;AW5</f>
        <v>1JBTC05USD</v>
      </c>
      <c r="AT5" s="32" t="b">
        <f>VLOOKUP(AV5,R:R,1,0)=AV5</f>
        <v>1</v>
      </c>
      <c r="AU5" t="s">
        <v>10</v>
      </c>
      <c r="AV5" t="s">
        <v>11300</v>
      </c>
      <c r="AW5" t="s">
        <v>2126</v>
      </c>
      <c r="AX5" t="s">
        <v>9398</v>
      </c>
      <c r="AY5" s="61">
        <v>43306.353104050926</v>
      </c>
      <c r="AZ5" t="s">
        <v>9398</v>
      </c>
      <c r="BA5" s="61">
        <v>43306.353104050926</v>
      </c>
    </row>
    <row r="6" spans="1:53" x14ac:dyDescent="0.35">
      <c r="A6" s="47">
        <v>43160</v>
      </c>
      <c r="B6" s="47">
        <v>43165</v>
      </c>
      <c r="C6" s="47"/>
      <c r="D6" s="46" t="s">
        <v>9735</v>
      </c>
      <c r="G6" s="22" t="str">
        <f t="shared" si="3"/>
        <v>X</v>
      </c>
      <c r="H6" s="22" t="str">
        <f t="shared" si="3"/>
        <v>X</v>
      </c>
      <c r="I6" s="22" t="str">
        <f t="shared" si="3"/>
        <v>X</v>
      </c>
      <c r="J6" s="22" t="str">
        <f t="shared" si="3"/>
        <v>X</v>
      </c>
      <c r="K6" s="22" t="str">
        <f t="shared" si="3"/>
        <v>X</v>
      </c>
      <c r="L6" s="22" t="str">
        <f t="shared" si="4"/>
        <v>X</v>
      </c>
      <c r="M6" s="22" t="str">
        <f t="shared" si="4"/>
        <v>X</v>
      </c>
      <c r="N6" s="22" t="str">
        <f t="shared" si="4"/>
        <v>X</v>
      </c>
      <c r="O6" s="22" t="str">
        <f t="shared" si="4"/>
        <v>X</v>
      </c>
      <c r="P6" s="22" t="str">
        <f t="shared" si="4"/>
        <v>X</v>
      </c>
      <c r="Q6" s="22" t="str">
        <f t="shared" si="4"/>
        <v>X</v>
      </c>
      <c r="R6" t="s">
        <v>3934</v>
      </c>
      <c r="S6" t="s">
        <v>2126</v>
      </c>
      <c r="T6" s="47">
        <v>42005</v>
      </c>
      <c r="U6" t="s">
        <v>3174</v>
      </c>
      <c r="V6" t="s">
        <v>2221</v>
      </c>
      <c r="W6">
        <v>15</v>
      </c>
      <c r="X6">
        <v>0</v>
      </c>
      <c r="Y6" t="s">
        <v>2220</v>
      </c>
      <c r="Z6" t="s">
        <v>2221</v>
      </c>
      <c r="AA6">
        <v>0</v>
      </c>
      <c r="AB6">
        <v>0</v>
      </c>
      <c r="AC6" t="s">
        <v>2220</v>
      </c>
      <c r="AD6" t="s">
        <v>2221</v>
      </c>
      <c r="AE6">
        <v>0</v>
      </c>
      <c r="AF6">
        <v>0</v>
      </c>
      <c r="AG6" t="s">
        <v>2220</v>
      </c>
      <c r="AH6" t="s">
        <v>2221</v>
      </c>
      <c r="AI6">
        <v>0</v>
      </c>
      <c r="AJ6">
        <v>0</v>
      </c>
      <c r="AK6" t="s">
        <v>2220</v>
      </c>
      <c r="AL6" t="s">
        <v>2221</v>
      </c>
      <c r="AM6">
        <v>0</v>
      </c>
      <c r="AN6">
        <v>0</v>
      </c>
      <c r="AO6" t="s">
        <v>2220</v>
      </c>
      <c r="AP6" t="s">
        <v>2221</v>
      </c>
      <c r="AQ6">
        <v>0</v>
      </c>
      <c r="AS6" s="32" t="str">
        <f t="shared" ref="AS6:AS69" si="5">AU6&amp;AV6&amp;AW6</f>
        <v>1JBTC06USD</v>
      </c>
      <c r="AT6" s="32" t="b">
        <f t="shared" ref="AT6:AT69" si="6">VLOOKUP(AV6,R:R,1,0)=AV6</f>
        <v>1</v>
      </c>
      <c r="AU6" t="s">
        <v>10</v>
      </c>
      <c r="AV6" t="s">
        <v>3931</v>
      </c>
      <c r="AW6" t="s">
        <v>2126</v>
      </c>
      <c r="AX6" t="s">
        <v>9398</v>
      </c>
      <c r="AY6" s="61">
        <v>43306.353102083332</v>
      </c>
      <c r="AZ6" t="s">
        <v>9398</v>
      </c>
      <c r="BA6" s="61">
        <v>43306.353102083332</v>
      </c>
    </row>
    <row r="7" spans="1:53" x14ac:dyDescent="0.35">
      <c r="A7" s="47">
        <v>43160</v>
      </c>
      <c r="B7" s="47">
        <v>43165</v>
      </c>
      <c r="C7" s="47"/>
      <c r="D7" s="46" t="s">
        <v>9735</v>
      </c>
      <c r="G7" s="22" t="str">
        <f t="shared" si="3"/>
        <v>X</v>
      </c>
      <c r="H7" s="22" t="str">
        <f t="shared" si="3"/>
        <v>X</v>
      </c>
      <c r="I7" s="22" t="str">
        <f t="shared" si="3"/>
        <v>X</v>
      </c>
      <c r="J7" s="22" t="str">
        <f t="shared" si="3"/>
        <v>X</v>
      </c>
      <c r="K7" s="22" t="str">
        <f t="shared" si="3"/>
        <v>X</v>
      </c>
      <c r="L7" s="22" t="str">
        <f t="shared" si="4"/>
        <v>X</v>
      </c>
      <c r="M7" s="22" t="str">
        <f t="shared" si="4"/>
        <v>X</v>
      </c>
      <c r="N7" s="22" t="str">
        <f t="shared" si="4"/>
        <v>X</v>
      </c>
      <c r="O7" s="22" t="str">
        <f t="shared" si="4"/>
        <v>X</v>
      </c>
      <c r="P7" s="22" t="str">
        <f t="shared" si="4"/>
        <v>X</v>
      </c>
      <c r="Q7" s="22" t="str">
        <f t="shared" si="4"/>
        <v>X</v>
      </c>
      <c r="R7" t="s">
        <v>3936</v>
      </c>
      <c r="S7" t="s">
        <v>2126</v>
      </c>
      <c r="T7" s="47">
        <v>42005</v>
      </c>
      <c r="U7" t="s">
        <v>3174</v>
      </c>
      <c r="V7" t="s">
        <v>2221</v>
      </c>
      <c r="W7">
        <v>20</v>
      </c>
      <c r="X7">
        <v>0</v>
      </c>
      <c r="Y7" t="s">
        <v>2220</v>
      </c>
      <c r="Z7" t="s">
        <v>2221</v>
      </c>
      <c r="AA7">
        <v>0</v>
      </c>
      <c r="AB7">
        <v>0</v>
      </c>
      <c r="AC7" t="s">
        <v>2220</v>
      </c>
      <c r="AD7" t="s">
        <v>2221</v>
      </c>
      <c r="AE7">
        <v>0</v>
      </c>
      <c r="AF7">
        <v>0</v>
      </c>
      <c r="AG7" t="s">
        <v>2220</v>
      </c>
      <c r="AH7" t="s">
        <v>2221</v>
      </c>
      <c r="AI7">
        <v>0</v>
      </c>
      <c r="AJ7">
        <v>0</v>
      </c>
      <c r="AK7" t="s">
        <v>2220</v>
      </c>
      <c r="AL7" t="s">
        <v>2221</v>
      </c>
      <c r="AM7">
        <v>0</v>
      </c>
      <c r="AN7">
        <v>0</v>
      </c>
      <c r="AO7" t="s">
        <v>2220</v>
      </c>
      <c r="AP7" t="s">
        <v>2221</v>
      </c>
      <c r="AQ7">
        <v>0</v>
      </c>
      <c r="AS7" s="32" t="str">
        <f t="shared" si="5"/>
        <v>1JBTC10USD</v>
      </c>
      <c r="AT7" s="32" t="b">
        <f t="shared" si="6"/>
        <v>1</v>
      </c>
      <c r="AU7" t="s">
        <v>10</v>
      </c>
      <c r="AV7" t="s">
        <v>8852</v>
      </c>
      <c r="AW7" t="s">
        <v>2126</v>
      </c>
      <c r="AX7" t="s">
        <v>9398</v>
      </c>
      <c r="AY7" s="61">
        <v>43306.353104166665</v>
      </c>
      <c r="AZ7" t="s">
        <v>9398</v>
      </c>
      <c r="BA7" s="61">
        <v>43306.353104166665</v>
      </c>
    </row>
    <row r="8" spans="1:53" x14ac:dyDescent="0.35">
      <c r="A8" s="47">
        <v>43160</v>
      </c>
      <c r="B8" s="47">
        <v>43165</v>
      </c>
      <c r="C8" s="47"/>
      <c r="D8" s="46" t="s">
        <v>9735</v>
      </c>
      <c r="G8" s="22" t="str">
        <f t="shared" si="3"/>
        <v>X</v>
      </c>
      <c r="H8" s="22" t="str">
        <f t="shared" si="3"/>
        <v>X</v>
      </c>
      <c r="I8" s="22" t="str">
        <f t="shared" si="3"/>
        <v>X</v>
      </c>
      <c r="J8" s="22" t="str">
        <f t="shared" si="3"/>
        <v>X</v>
      </c>
      <c r="K8" s="22" t="str">
        <f t="shared" si="3"/>
        <v>X</v>
      </c>
      <c r="L8" s="22" t="str">
        <f t="shared" si="4"/>
        <v>X</v>
      </c>
      <c r="M8" s="22" t="str">
        <f t="shared" si="4"/>
        <v>X</v>
      </c>
      <c r="N8" s="22" t="str">
        <f t="shared" si="4"/>
        <v>X</v>
      </c>
      <c r="O8" s="22" t="str">
        <f t="shared" si="4"/>
        <v>X</v>
      </c>
      <c r="P8" s="22" t="str">
        <f t="shared" si="4"/>
        <v>X</v>
      </c>
      <c r="Q8" s="22" t="str">
        <f t="shared" si="4"/>
        <v>X</v>
      </c>
      <c r="R8" t="s">
        <v>3450</v>
      </c>
      <c r="S8" t="s">
        <v>2126</v>
      </c>
      <c r="T8" s="47">
        <v>42005</v>
      </c>
      <c r="U8" t="s">
        <v>2220</v>
      </c>
      <c r="V8" t="s">
        <v>2221</v>
      </c>
      <c r="W8">
        <v>-2</v>
      </c>
      <c r="X8">
        <v>0</v>
      </c>
      <c r="Y8" t="s">
        <v>2220</v>
      </c>
      <c r="Z8" t="s">
        <v>2221</v>
      </c>
      <c r="AA8">
        <v>0</v>
      </c>
      <c r="AB8">
        <v>0</v>
      </c>
      <c r="AC8" t="s">
        <v>2220</v>
      </c>
      <c r="AD8" t="s">
        <v>2221</v>
      </c>
      <c r="AE8">
        <v>0</v>
      </c>
      <c r="AF8">
        <v>0</v>
      </c>
      <c r="AG8" t="s">
        <v>2220</v>
      </c>
      <c r="AH8" t="s">
        <v>2221</v>
      </c>
      <c r="AI8">
        <v>0</v>
      </c>
      <c r="AJ8">
        <v>0</v>
      </c>
      <c r="AK8" t="s">
        <v>2220</v>
      </c>
      <c r="AL8" t="s">
        <v>2221</v>
      </c>
      <c r="AM8">
        <v>0</v>
      </c>
      <c r="AN8">
        <v>0</v>
      </c>
      <c r="AO8" t="s">
        <v>2220</v>
      </c>
      <c r="AP8" t="s">
        <v>2221</v>
      </c>
      <c r="AQ8">
        <v>0</v>
      </c>
      <c r="AS8" s="32" t="str">
        <f t="shared" si="5"/>
        <v>1JBTC15USD</v>
      </c>
      <c r="AT8" s="32" t="b">
        <f t="shared" si="6"/>
        <v>1</v>
      </c>
      <c r="AU8" t="s">
        <v>10</v>
      </c>
      <c r="AV8" t="s">
        <v>3934</v>
      </c>
      <c r="AW8" t="s">
        <v>2126</v>
      </c>
      <c r="AX8" t="s">
        <v>9398</v>
      </c>
      <c r="AY8" s="61">
        <v>43306.353102280096</v>
      </c>
      <c r="AZ8" t="s">
        <v>9398</v>
      </c>
      <c r="BA8" s="61">
        <v>43306.353102280096</v>
      </c>
    </row>
    <row r="9" spans="1:53" x14ac:dyDescent="0.35">
      <c r="A9" s="47">
        <v>43160</v>
      </c>
      <c r="B9" s="47">
        <v>43165</v>
      </c>
      <c r="C9" s="47"/>
      <c r="D9" s="46" t="s">
        <v>9735</v>
      </c>
      <c r="G9" s="22" t="str">
        <f t="shared" si="3"/>
        <v>X</v>
      </c>
      <c r="H9" s="22" t="str">
        <f t="shared" si="3"/>
        <v>X</v>
      </c>
      <c r="I9" s="22" t="str">
        <f t="shared" si="3"/>
        <v>X</v>
      </c>
      <c r="J9" s="22" t="str">
        <f t="shared" si="3"/>
        <v>X</v>
      </c>
      <c r="K9" s="22" t="str">
        <f t="shared" si="3"/>
        <v>X</v>
      </c>
      <c r="L9" s="22" t="str">
        <f t="shared" si="4"/>
        <v>X</v>
      </c>
      <c r="M9" s="22" t="str">
        <f t="shared" si="4"/>
        <v>X</v>
      </c>
      <c r="N9" s="22" t="str">
        <f t="shared" si="4"/>
        <v>X</v>
      </c>
      <c r="O9" s="22" t="str">
        <f t="shared" si="4"/>
        <v>X</v>
      </c>
      <c r="P9" s="22" t="str">
        <f t="shared" si="4"/>
        <v>X</v>
      </c>
      <c r="Q9" s="22" t="str">
        <f t="shared" si="4"/>
        <v>X</v>
      </c>
      <c r="R9" t="s">
        <v>3452</v>
      </c>
      <c r="S9" t="s">
        <v>2126</v>
      </c>
      <c r="T9" s="47">
        <v>42005</v>
      </c>
      <c r="U9" t="s">
        <v>2220</v>
      </c>
      <c r="V9" t="s">
        <v>2221</v>
      </c>
      <c r="W9">
        <v>-3</v>
      </c>
      <c r="X9">
        <v>0</v>
      </c>
      <c r="Y9" t="s">
        <v>2220</v>
      </c>
      <c r="Z9" t="s">
        <v>2221</v>
      </c>
      <c r="AA9">
        <v>0</v>
      </c>
      <c r="AB9">
        <v>0</v>
      </c>
      <c r="AC9" t="s">
        <v>2220</v>
      </c>
      <c r="AD9" t="s">
        <v>2221</v>
      </c>
      <c r="AE9">
        <v>0</v>
      </c>
      <c r="AF9">
        <v>0</v>
      </c>
      <c r="AG9" t="s">
        <v>2220</v>
      </c>
      <c r="AH9" t="s">
        <v>2221</v>
      </c>
      <c r="AI9">
        <v>0</v>
      </c>
      <c r="AJ9">
        <v>0</v>
      </c>
      <c r="AK9" t="s">
        <v>2220</v>
      </c>
      <c r="AL9" t="s">
        <v>2221</v>
      </c>
      <c r="AM9">
        <v>0</v>
      </c>
      <c r="AN9">
        <v>0</v>
      </c>
      <c r="AO9" t="s">
        <v>2220</v>
      </c>
      <c r="AP9" t="s">
        <v>2221</v>
      </c>
      <c r="AQ9">
        <v>0</v>
      </c>
      <c r="AS9" s="32" t="str">
        <f t="shared" si="5"/>
        <v>1JBTC20USD</v>
      </c>
      <c r="AT9" s="32" t="b">
        <f t="shared" si="6"/>
        <v>1</v>
      </c>
      <c r="AU9" t="s">
        <v>10</v>
      </c>
      <c r="AV9" t="s">
        <v>3936</v>
      </c>
      <c r="AW9" t="s">
        <v>2126</v>
      </c>
      <c r="AX9" t="s">
        <v>9398</v>
      </c>
      <c r="AY9" s="61">
        <v>43306.353102395835</v>
      </c>
      <c r="AZ9" t="s">
        <v>9398</v>
      </c>
      <c r="BA9" s="61">
        <v>43306.353102395835</v>
      </c>
    </row>
    <row r="10" spans="1:53" x14ac:dyDescent="0.35">
      <c r="A10" s="47">
        <v>43160</v>
      </c>
      <c r="B10" s="47">
        <v>43165</v>
      </c>
      <c r="C10" s="47"/>
      <c r="D10" s="46" t="s">
        <v>9735</v>
      </c>
      <c r="G10" s="22" t="str">
        <f t="shared" si="3"/>
        <v>X</v>
      </c>
      <c r="H10" s="22" t="str">
        <f t="shared" si="3"/>
        <v>X</v>
      </c>
      <c r="I10" s="22" t="str">
        <f t="shared" si="3"/>
        <v>X</v>
      </c>
      <c r="J10" s="22" t="str">
        <f t="shared" si="3"/>
        <v>X</v>
      </c>
      <c r="K10" s="22" t="str">
        <f t="shared" si="3"/>
        <v>X</v>
      </c>
      <c r="L10" s="22" t="str">
        <f t="shared" si="4"/>
        <v>X</v>
      </c>
      <c r="M10" s="22" t="str">
        <f t="shared" si="4"/>
        <v>X</v>
      </c>
      <c r="N10" s="22" t="str">
        <f t="shared" si="4"/>
        <v>X</v>
      </c>
      <c r="O10" s="22" t="str">
        <f t="shared" si="4"/>
        <v>X</v>
      </c>
      <c r="P10" s="22" t="str">
        <f t="shared" si="4"/>
        <v>X</v>
      </c>
      <c r="Q10" s="22" t="str">
        <f t="shared" si="4"/>
        <v>X</v>
      </c>
      <c r="R10" t="s">
        <v>3456</v>
      </c>
      <c r="S10" t="s">
        <v>2126</v>
      </c>
      <c r="T10" s="47">
        <v>42005</v>
      </c>
      <c r="U10" t="s">
        <v>2220</v>
      </c>
      <c r="V10" t="s">
        <v>2221</v>
      </c>
      <c r="W10">
        <v>-5</v>
      </c>
      <c r="X10">
        <v>0</v>
      </c>
      <c r="Y10" t="s">
        <v>2220</v>
      </c>
      <c r="Z10" t="s">
        <v>2221</v>
      </c>
      <c r="AA10">
        <v>0</v>
      </c>
      <c r="AB10">
        <v>0</v>
      </c>
      <c r="AC10" t="s">
        <v>2220</v>
      </c>
      <c r="AD10" t="s">
        <v>2221</v>
      </c>
      <c r="AE10">
        <v>0</v>
      </c>
      <c r="AF10">
        <v>0</v>
      </c>
      <c r="AG10" t="s">
        <v>2220</v>
      </c>
      <c r="AH10" t="s">
        <v>2221</v>
      </c>
      <c r="AI10">
        <v>0</v>
      </c>
      <c r="AJ10">
        <v>0</v>
      </c>
      <c r="AK10" t="s">
        <v>2220</v>
      </c>
      <c r="AL10" t="s">
        <v>2221</v>
      </c>
      <c r="AM10">
        <v>0</v>
      </c>
      <c r="AN10">
        <v>0</v>
      </c>
      <c r="AO10" t="s">
        <v>2220</v>
      </c>
      <c r="AP10" t="s">
        <v>2221</v>
      </c>
      <c r="AQ10">
        <v>0</v>
      </c>
      <c r="AS10" s="32" t="str">
        <f t="shared" si="5"/>
        <v>1JBTD02USD</v>
      </c>
      <c r="AT10" s="32" t="b">
        <f t="shared" si="6"/>
        <v>1</v>
      </c>
      <c r="AU10" t="s">
        <v>10</v>
      </c>
      <c r="AV10" t="s">
        <v>3450</v>
      </c>
      <c r="AW10" t="s">
        <v>2126</v>
      </c>
      <c r="AX10" t="s">
        <v>9398</v>
      </c>
      <c r="AY10" s="61">
        <v>43306.353102546294</v>
      </c>
      <c r="AZ10" t="s">
        <v>9398</v>
      </c>
      <c r="BA10" s="61">
        <v>43306.353102546294</v>
      </c>
    </row>
    <row r="11" spans="1:53" x14ac:dyDescent="0.35">
      <c r="A11" s="47">
        <v>43160</v>
      </c>
      <c r="B11" s="47">
        <v>43165</v>
      </c>
      <c r="C11" s="47"/>
      <c r="D11" s="46" t="s">
        <v>9735</v>
      </c>
      <c r="G11" s="22" t="str">
        <f t="shared" si="3"/>
        <v>X</v>
      </c>
      <c r="H11" s="22" t="str">
        <f t="shared" si="3"/>
        <v>X</v>
      </c>
      <c r="I11" s="22" t="str">
        <f t="shared" si="3"/>
        <v>X</v>
      </c>
      <c r="J11" s="22" t="str">
        <f t="shared" si="3"/>
        <v>X</v>
      </c>
      <c r="K11" s="22" t="str">
        <f t="shared" si="3"/>
        <v>X</v>
      </c>
      <c r="L11" s="22" t="str">
        <f t="shared" si="4"/>
        <v>X</v>
      </c>
      <c r="M11" s="22" t="str">
        <f t="shared" si="4"/>
        <v>X</v>
      </c>
      <c r="N11" s="22" t="str">
        <f t="shared" si="4"/>
        <v>X</v>
      </c>
      <c r="O11" s="22" t="str">
        <f t="shared" si="4"/>
        <v>X</v>
      </c>
      <c r="P11" s="22" t="str">
        <f t="shared" si="4"/>
        <v>X</v>
      </c>
      <c r="Q11" s="22" t="str">
        <f t="shared" si="4"/>
        <v>X</v>
      </c>
      <c r="R11" t="s">
        <v>3458</v>
      </c>
      <c r="S11" t="s">
        <v>2126</v>
      </c>
      <c r="T11" s="47">
        <v>42005</v>
      </c>
      <c r="U11" t="s">
        <v>2220</v>
      </c>
      <c r="V11" t="s">
        <v>2221</v>
      </c>
      <c r="W11">
        <v>-6.5</v>
      </c>
      <c r="X11">
        <v>0</v>
      </c>
      <c r="Y11" t="s">
        <v>2220</v>
      </c>
      <c r="Z11" t="s">
        <v>2221</v>
      </c>
      <c r="AA11">
        <v>0</v>
      </c>
      <c r="AB11">
        <v>0</v>
      </c>
      <c r="AC11" t="s">
        <v>2220</v>
      </c>
      <c r="AD11" t="s">
        <v>2221</v>
      </c>
      <c r="AE11">
        <v>0</v>
      </c>
      <c r="AF11">
        <v>0</v>
      </c>
      <c r="AG11" t="s">
        <v>2220</v>
      </c>
      <c r="AH11" t="s">
        <v>2221</v>
      </c>
      <c r="AI11">
        <v>0</v>
      </c>
      <c r="AJ11">
        <v>0</v>
      </c>
      <c r="AK11" t="s">
        <v>2220</v>
      </c>
      <c r="AL11" t="s">
        <v>2221</v>
      </c>
      <c r="AM11">
        <v>0</v>
      </c>
      <c r="AN11">
        <v>0</v>
      </c>
      <c r="AO11" t="s">
        <v>2220</v>
      </c>
      <c r="AP11" t="s">
        <v>2221</v>
      </c>
      <c r="AQ11">
        <v>0</v>
      </c>
      <c r="AS11" s="32" t="str">
        <f t="shared" si="5"/>
        <v>1JBTD03USD</v>
      </c>
      <c r="AT11" s="32" t="b">
        <f t="shared" si="6"/>
        <v>1</v>
      </c>
      <c r="AU11" t="s">
        <v>10</v>
      </c>
      <c r="AV11" t="s">
        <v>3452</v>
      </c>
      <c r="AW11" t="s">
        <v>2126</v>
      </c>
      <c r="AX11" t="s">
        <v>9398</v>
      </c>
      <c r="AY11" s="61">
        <v>43306.35310266204</v>
      </c>
      <c r="AZ11" t="s">
        <v>9398</v>
      </c>
      <c r="BA11" s="61">
        <v>43306.35310266204</v>
      </c>
    </row>
    <row r="12" spans="1:53" x14ac:dyDescent="0.35">
      <c r="A12" s="47">
        <v>43160</v>
      </c>
      <c r="B12" s="47">
        <v>43165</v>
      </c>
      <c r="C12" s="47"/>
      <c r="D12" s="46" t="s">
        <v>9735</v>
      </c>
      <c r="G12" s="22" t="str">
        <f t="shared" si="3"/>
        <v>X</v>
      </c>
      <c r="H12" s="22" t="str">
        <f t="shared" si="3"/>
        <v>X</v>
      </c>
      <c r="I12" s="22" t="str">
        <f t="shared" si="3"/>
        <v>X</v>
      </c>
      <c r="J12" s="22" t="str">
        <f t="shared" si="3"/>
        <v>X</v>
      </c>
      <c r="K12" s="22" t="str">
        <f t="shared" si="3"/>
        <v>X</v>
      </c>
      <c r="L12" s="22" t="str">
        <f t="shared" si="4"/>
        <v>X</v>
      </c>
      <c r="M12" s="22" t="str">
        <f t="shared" si="4"/>
        <v>X</v>
      </c>
      <c r="N12" s="22" t="str">
        <f t="shared" si="4"/>
        <v>X</v>
      </c>
      <c r="O12" s="22" t="str">
        <f t="shared" si="4"/>
        <v>X</v>
      </c>
      <c r="P12" s="22" t="str">
        <f t="shared" si="4"/>
        <v>X</v>
      </c>
      <c r="Q12" s="22" t="str">
        <f t="shared" si="4"/>
        <v>X</v>
      </c>
      <c r="R12" t="s">
        <v>3460</v>
      </c>
      <c r="S12" t="s">
        <v>2126</v>
      </c>
      <c r="T12" s="47">
        <v>42005</v>
      </c>
      <c r="U12" t="s">
        <v>2220</v>
      </c>
      <c r="V12" t="s">
        <v>2221</v>
      </c>
      <c r="W12">
        <v>-7</v>
      </c>
      <c r="X12">
        <v>0</v>
      </c>
      <c r="Y12" t="s">
        <v>2220</v>
      </c>
      <c r="Z12" t="s">
        <v>2221</v>
      </c>
      <c r="AA12">
        <v>0</v>
      </c>
      <c r="AB12">
        <v>0</v>
      </c>
      <c r="AC12" t="s">
        <v>2220</v>
      </c>
      <c r="AD12" t="s">
        <v>2221</v>
      </c>
      <c r="AE12">
        <v>0</v>
      </c>
      <c r="AF12">
        <v>0</v>
      </c>
      <c r="AG12" t="s">
        <v>2220</v>
      </c>
      <c r="AH12" t="s">
        <v>2221</v>
      </c>
      <c r="AI12">
        <v>0</v>
      </c>
      <c r="AJ12">
        <v>0</v>
      </c>
      <c r="AK12" t="s">
        <v>2220</v>
      </c>
      <c r="AL12" t="s">
        <v>2221</v>
      </c>
      <c r="AM12">
        <v>0</v>
      </c>
      <c r="AN12">
        <v>0</v>
      </c>
      <c r="AO12" t="s">
        <v>2220</v>
      </c>
      <c r="AP12" t="s">
        <v>2221</v>
      </c>
      <c r="AQ12">
        <v>0</v>
      </c>
      <c r="AS12" s="32" t="str">
        <f t="shared" si="5"/>
        <v>1JBTD05USD</v>
      </c>
      <c r="AT12" s="32" t="b">
        <f t="shared" si="6"/>
        <v>1</v>
      </c>
      <c r="AU12" t="s">
        <v>10</v>
      </c>
      <c r="AV12" t="s">
        <v>3456</v>
      </c>
      <c r="AW12" t="s">
        <v>2126</v>
      </c>
      <c r="AX12" t="s">
        <v>9398</v>
      </c>
      <c r="AY12" s="61">
        <v>43306.353102777779</v>
      </c>
      <c r="AZ12" t="s">
        <v>9398</v>
      </c>
      <c r="BA12" s="61">
        <v>43306.353102777779</v>
      </c>
    </row>
    <row r="13" spans="1:53" x14ac:dyDescent="0.35">
      <c r="A13" s="47">
        <v>43160</v>
      </c>
      <c r="B13" s="47">
        <v>43165</v>
      </c>
      <c r="C13" s="47"/>
      <c r="D13" s="46" t="s">
        <v>9735</v>
      </c>
      <c r="G13" s="22" t="str">
        <f t="shared" si="3"/>
        <v>X</v>
      </c>
      <c r="H13" s="22" t="str">
        <f t="shared" si="3"/>
        <v>X</v>
      </c>
      <c r="I13" s="22" t="str">
        <f t="shared" si="3"/>
        <v>X</v>
      </c>
      <c r="J13" s="22" t="str">
        <f t="shared" si="3"/>
        <v>X</v>
      </c>
      <c r="K13" s="22" t="str">
        <f t="shared" si="3"/>
        <v>X</v>
      </c>
      <c r="L13" s="22" t="str">
        <f t="shared" si="4"/>
        <v>X</v>
      </c>
      <c r="M13" s="22" t="str">
        <f t="shared" si="4"/>
        <v>X</v>
      </c>
      <c r="N13" s="22" t="str">
        <f t="shared" si="4"/>
        <v>X</v>
      </c>
      <c r="O13" s="22" t="str">
        <f t="shared" si="4"/>
        <v>X</v>
      </c>
      <c r="P13" s="22" t="str">
        <f t="shared" si="4"/>
        <v>X</v>
      </c>
      <c r="Q13" s="22" t="str">
        <f t="shared" si="4"/>
        <v>X</v>
      </c>
      <c r="R13" t="s">
        <v>3466</v>
      </c>
      <c r="S13" t="s">
        <v>2126</v>
      </c>
      <c r="T13" s="47">
        <v>42005</v>
      </c>
      <c r="U13" t="s">
        <v>2220</v>
      </c>
      <c r="V13" t="s">
        <v>2221</v>
      </c>
      <c r="W13">
        <v>-10</v>
      </c>
      <c r="X13">
        <v>0</v>
      </c>
      <c r="Y13" t="s">
        <v>2220</v>
      </c>
      <c r="Z13" t="s">
        <v>2221</v>
      </c>
      <c r="AA13">
        <v>0</v>
      </c>
      <c r="AB13">
        <v>0</v>
      </c>
      <c r="AC13" t="s">
        <v>2220</v>
      </c>
      <c r="AD13" t="s">
        <v>2221</v>
      </c>
      <c r="AE13">
        <v>0</v>
      </c>
      <c r="AF13">
        <v>0</v>
      </c>
      <c r="AG13" t="s">
        <v>2220</v>
      </c>
      <c r="AH13" t="s">
        <v>2221</v>
      </c>
      <c r="AI13">
        <v>0</v>
      </c>
      <c r="AJ13">
        <v>0</v>
      </c>
      <c r="AK13" t="s">
        <v>2220</v>
      </c>
      <c r="AL13" t="s">
        <v>2221</v>
      </c>
      <c r="AM13">
        <v>0</v>
      </c>
      <c r="AN13">
        <v>0</v>
      </c>
      <c r="AO13" t="s">
        <v>2220</v>
      </c>
      <c r="AP13" t="s">
        <v>2221</v>
      </c>
      <c r="AQ13">
        <v>0</v>
      </c>
      <c r="AS13" s="32" t="str">
        <f t="shared" si="5"/>
        <v>1JBTD06USD</v>
      </c>
      <c r="AT13" s="32" t="b">
        <f t="shared" si="6"/>
        <v>1</v>
      </c>
      <c r="AU13" t="s">
        <v>10</v>
      </c>
      <c r="AV13" t="s">
        <v>3458</v>
      </c>
      <c r="AW13" t="s">
        <v>2126</v>
      </c>
      <c r="AX13" t="s">
        <v>9398</v>
      </c>
      <c r="AY13" s="61">
        <v>43306.353102893518</v>
      </c>
      <c r="AZ13" t="s">
        <v>9398</v>
      </c>
      <c r="BA13" s="61">
        <v>43306.353102893518</v>
      </c>
    </row>
    <row r="14" spans="1:53" x14ac:dyDescent="0.35">
      <c r="A14" s="47">
        <v>43160</v>
      </c>
      <c r="B14" s="47">
        <v>43165</v>
      </c>
      <c r="C14" s="47"/>
      <c r="D14" s="46" t="s">
        <v>9735</v>
      </c>
      <c r="G14" s="22" t="str">
        <f t="shared" si="3"/>
        <v>X</v>
      </c>
      <c r="H14" s="22" t="str">
        <f t="shared" si="3"/>
        <v>X</v>
      </c>
      <c r="I14" s="22" t="str">
        <f t="shared" si="3"/>
        <v>X</v>
      </c>
      <c r="J14" s="22" t="str">
        <f t="shared" si="3"/>
        <v>X</v>
      </c>
      <c r="K14" s="22" t="str">
        <f t="shared" si="3"/>
        <v>X</v>
      </c>
      <c r="L14" s="22" t="str">
        <f t="shared" si="4"/>
        <v>X</v>
      </c>
      <c r="M14" s="22" t="str">
        <f t="shared" si="4"/>
        <v>X</v>
      </c>
      <c r="N14" s="22" t="str">
        <f t="shared" si="4"/>
        <v>X</v>
      </c>
      <c r="O14" s="22" t="str">
        <f t="shared" si="4"/>
        <v>X</v>
      </c>
      <c r="P14" s="22" t="str">
        <f t="shared" si="4"/>
        <v>X</v>
      </c>
      <c r="Q14" s="22" t="str">
        <f t="shared" si="4"/>
        <v>X</v>
      </c>
      <c r="R14" t="s">
        <v>3474</v>
      </c>
      <c r="S14" t="s">
        <v>2126</v>
      </c>
      <c r="T14" s="47">
        <v>42005</v>
      </c>
      <c r="U14" t="s">
        <v>2220</v>
      </c>
      <c r="V14" t="s">
        <v>2221</v>
      </c>
      <c r="W14">
        <v>-15</v>
      </c>
      <c r="X14">
        <v>0</v>
      </c>
      <c r="Y14" t="s">
        <v>2220</v>
      </c>
      <c r="Z14" t="s">
        <v>2221</v>
      </c>
      <c r="AA14">
        <v>0</v>
      </c>
      <c r="AB14">
        <v>0</v>
      </c>
      <c r="AC14" t="s">
        <v>2220</v>
      </c>
      <c r="AD14" t="s">
        <v>2221</v>
      </c>
      <c r="AE14">
        <v>0</v>
      </c>
      <c r="AF14">
        <v>0</v>
      </c>
      <c r="AG14" t="s">
        <v>2220</v>
      </c>
      <c r="AH14" t="s">
        <v>2221</v>
      </c>
      <c r="AI14">
        <v>0</v>
      </c>
      <c r="AJ14">
        <v>0</v>
      </c>
      <c r="AK14" t="s">
        <v>2220</v>
      </c>
      <c r="AL14" t="s">
        <v>2221</v>
      </c>
      <c r="AM14">
        <v>0</v>
      </c>
      <c r="AN14">
        <v>0</v>
      </c>
      <c r="AO14" t="s">
        <v>2220</v>
      </c>
      <c r="AP14" t="s">
        <v>2221</v>
      </c>
      <c r="AQ14">
        <v>0</v>
      </c>
      <c r="AS14" s="32" t="str">
        <f t="shared" si="5"/>
        <v>1JBTD07USD</v>
      </c>
      <c r="AT14" s="32" t="b">
        <f t="shared" si="6"/>
        <v>1</v>
      </c>
      <c r="AU14" t="s">
        <v>10</v>
      </c>
      <c r="AV14" t="s">
        <v>3460</v>
      </c>
      <c r="AW14" t="s">
        <v>2126</v>
      </c>
      <c r="AX14" t="s">
        <v>9398</v>
      </c>
      <c r="AY14" s="61">
        <v>43306.353103009256</v>
      </c>
      <c r="AZ14" t="s">
        <v>9398</v>
      </c>
      <c r="BA14" s="61">
        <v>43306.353103009256</v>
      </c>
    </row>
    <row r="15" spans="1:53" x14ac:dyDescent="0.35">
      <c r="B15" s="47">
        <v>43165</v>
      </c>
      <c r="G15" s="22" t="str">
        <f t="shared" ref="G15:K27" si="7">IF(ISERROR(VLOOKUP(G$4&amp;$R15&amp;$S15,$AS:$AS,1,0)),"","X")</f>
        <v>X</v>
      </c>
      <c r="H15" s="22" t="str">
        <f t="shared" si="7"/>
        <v>X</v>
      </c>
      <c r="I15" s="22" t="str">
        <f t="shared" si="7"/>
        <v>X</v>
      </c>
      <c r="J15" s="22" t="str">
        <f t="shared" si="7"/>
        <v>X</v>
      </c>
      <c r="K15" s="22" t="str">
        <f t="shared" si="7"/>
        <v>X</v>
      </c>
      <c r="L15" s="22" t="str">
        <f t="shared" si="4"/>
        <v>X</v>
      </c>
      <c r="M15" s="22" t="str">
        <f t="shared" si="4"/>
        <v>X</v>
      </c>
      <c r="N15" s="22" t="str">
        <f t="shared" si="4"/>
        <v>X</v>
      </c>
      <c r="O15" s="22" t="str">
        <f t="shared" si="4"/>
        <v>X</v>
      </c>
      <c r="P15" s="22" t="str">
        <f t="shared" si="4"/>
        <v>X</v>
      </c>
      <c r="Q15" s="22" t="str">
        <f t="shared" si="4"/>
        <v>X</v>
      </c>
      <c r="R15" t="s">
        <v>3945</v>
      </c>
      <c r="S15" t="s">
        <v>2126</v>
      </c>
      <c r="T15" s="47">
        <v>42005</v>
      </c>
      <c r="U15" t="s">
        <v>2220</v>
      </c>
      <c r="V15" t="s">
        <v>2221</v>
      </c>
      <c r="W15">
        <v>-20</v>
      </c>
      <c r="X15">
        <v>0</v>
      </c>
      <c r="Y15" t="s">
        <v>2220</v>
      </c>
      <c r="Z15" t="s">
        <v>2221</v>
      </c>
      <c r="AA15">
        <v>0</v>
      </c>
      <c r="AB15">
        <v>0</v>
      </c>
      <c r="AC15" t="s">
        <v>2220</v>
      </c>
      <c r="AD15" t="s">
        <v>2221</v>
      </c>
      <c r="AE15">
        <v>0</v>
      </c>
      <c r="AF15">
        <v>0</v>
      </c>
      <c r="AG15" t="s">
        <v>2220</v>
      </c>
      <c r="AH15" t="s">
        <v>2221</v>
      </c>
      <c r="AI15">
        <v>0</v>
      </c>
      <c r="AJ15">
        <v>0</v>
      </c>
      <c r="AK15" t="s">
        <v>2220</v>
      </c>
      <c r="AL15" t="s">
        <v>2221</v>
      </c>
      <c r="AM15">
        <v>0</v>
      </c>
      <c r="AN15">
        <v>0</v>
      </c>
      <c r="AO15" t="s">
        <v>2220</v>
      </c>
      <c r="AP15" t="s">
        <v>2221</v>
      </c>
      <c r="AQ15">
        <v>0</v>
      </c>
      <c r="AS15" s="32" t="str">
        <f t="shared" si="5"/>
        <v>1JBTD10USD</v>
      </c>
      <c r="AT15" s="32" t="b">
        <f t="shared" si="6"/>
        <v>1</v>
      </c>
      <c r="AU15" t="s">
        <v>10</v>
      </c>
      <c r="AV15" t="s">
        <v>3466</v>
      </c>
      <c r="AW15" t="s">
        <v>2126</v>
      </c>
      <c r="AX15" t="s">
        <v>9398</v>
      </c>
      <c r="AY15" s="61">
        <v>43306.35310320602</v>
      </c>
      <c r="AZ15" t="s">
        <v>9398</v>
      </c>
      <c r="BA15" s="61">
        <v>43306.35310320602</v>
      </c>
    </row>
    <row r="16" spans="1:53" x14ac:dyDescent="0.35">
      <c r="A16" s="5">
        <v>43159</v>
      </c>
      <c r="B16" s="47">
        <v>43165</v>
      </c>
      <c r="D16" s="46" t="s">
        <v>9735</v>
      </c>
      <c r="G16" s="22" t="str">
        <f t="shared" si="7"/>
        <v>X</v>
      </c>
      <c r="H16" s="22" t="str">
        <f t="shared" si="7"/>
        <v>X</v>
      </c>
      <c r="I16" s="22" t="str">
        <f t="shared" si="7"/>
        <v>X</v>
      </c>
      <c r="J16" s="22" t="str">
        <f t="shared" si="7"/>
        <v>X</v>
      </c>
      <c r="K16" s="22" t="str">
        <f t="shared" si="7"/>
        <v>X</v>
      </c>
      <c r="L16" s="22" t="str">
        <f t="shared" si="4"/>
        <v>X</v>
      </c>
      <c r="M16" s="22" t="str">
        <f t="shared" si="4"/>
        <v>X</v>
      </c>
      <c r="N16" s="22" t="str">
        <f t="shared" si="4"/>
        <v>X</v>
      </c>
      <c r="O16" s="22" t="str">
        <f t="shared" si="4"/>
        <v>X</v>
      </c>
      <c r="P16" s="22" t="str">
        <f t="shared" si="4"/>
        <v>X</v>
      </c>
      <c r="Q16" s="22" t="str">
        <f t="shared" si="4"/>
        <v>X</v>
      </c>
      <c r="R16" t="s">
        <v>3947</v>
      </c>
      <c r="S16" t="s">
        <v>2126</v>
      </c>
      <c r="T16" s="47">
        <v>42005</v>
      </c>
      <c r="U16" t="s">
        <v>2220</v>
      </c>
      <c r="V16" t="s">
        <v>2221</v>
      </c>
      <c r="W16">
        <v>-25</v>
      </c>
      <c r="X16">
        <v>0</v>
      </c>
      <c r="Y16" t="s">
        <v>2220</v>
      </c>
      <c r="Z16" t="s">
        <v>2221</v>
      </c>
      <c r="AA16">
        <v>0</v>
      </c>
      <c r="AB16">
        <v>0</v>
      </c>
      <c r="AC16" t="s">
        <v>2220</v>
      </c>
      <c r="AD16" t="s">
        <v>2221</v>
      </c>
      <c r="AE16">
        <v>0</v>
      </c>
      <c r="AF16">
        <v>0</v>
      </c>
      <c r="AG16" t="s">
        <v>2220</v>
      </c>
      <c r="AH16" t="s">
        <v>2221</v>
      </c>
      <c r="AI16">
        <v>0</v>
      </c>
      <c r="AJ16">
        <v>0</v>
      </c>
      <c r="AK16" t="s">
        <v>2220</v>
      </c>
      <c r="AL16" t="s">
        <v>2221</v>
      </c>
      <c r="AM16">
        <v>0</v>
      </c>
      <c r="AN16">
        <v>0</v>
      </c>
      <c r="AO16" t="s">
        <v>2220</v>
      </c>
      <c r="AP16" t="s">
        <v>2221</v>
      </c>
      <c r="AQ16">
        <v>0</v>
      </c>
      <c r="AS16" s="32" t="str">
        <f t="shared" si="5"/>
        <v>1JBTD15USD</v>
      </c>
      <c r="AT16" s="32" t="b">
        <f t="shared" si="6"/>
        <v>1</v>
      </c>
      <c r="AU16" t="s">
        <v>10</v>
      </c>
      <c r="AV16" t="s">
        <v>3474</v>
      </c>
      <c r="AW16" t="s">
        <v>2126</v>
      </c>
      <c r="AX16" t="s">
        <v>9398</v>
      </c>
      <c r="AY16" s="61">
        <v>43306.353103321759</v>
      </c>
      <c r="AZ16" t="s">
        <v>9398</v>
      </c>
      <c r="BA16" s="61">
        <v>43306.353103321759</v>
      </c>
    </row>
    <row r="17" spans="1:53" x14ac:dyDescent="0.35">
      <c r="A17" s="47">
        <v>43160</v>
      </c>
      <c r="B17" s="47">
        <v>43165</v>
      </c>
      <c r="C17" s="47"/>
      <c r="D17" s="46" t="s">
        <v>9735</v>
      </c>
      <c r="G17" s="22" t="str">
        <f t="shared" si="7"/>
        <v>X</v>
      </c>
      <c r="H17" s="22" t="str">
        <f t="shared" si="7"/>
        <v>X</v>
      </c>
      <c r="I17" s="22" t="str">
        <f t="shared" si="7"/>
        <v>X</v>
      </c>
      <c r="J17" s="22" t="str">
        <f t="shared" si="7"/>
        <v>X</v>
      </c>
      <c r="K17" s="22" t="str">
        <f t="shared" si="7"/>
        <v>X</v>
      </c>
      <c r="L17" s="22" t="str">
        <f t="shared" si="4"/>
        <v>X</v>
      </c>
      <c r="M17" s="22" t="str">
        <f t="shared" si="4"/>
        <v>X</v>
      </c>
      <c r="N17" s="22" t="str">
        <f t="shared" si="4"/>
        <v>X</v>
      </c>
      <c r="O17" s="22" t="str">
        <f t="shared" si="4"/>
        <v>X</v>
      </c>
      <c r="P17" s="22" t="str">
        <f t="shared" si="4"/>
        <v>X</v>
      </c>
      <c r="Q17" s="22" t="str">
        <f t="shared" si="4"/>
        <v>X</v>
      </c>
      <c r="R17" t="s">
        <v>3949</v>
      </c>
      <c r="S17" t="s">
        <v>2126</v>
      </c>
      <c r="T17" s="47">
        <v>42005</v>
      </c>
      <c r="U17" t="s">
        <v>2220</v>
      </c>
      <c r="V17" t="s">
        <v>2221</v>
      </c>
      <c r="W17">
        <v>-30</v>
      </c>
      <c r="X17">
        <v>0</v>
      </c>
      <c r="Y17" t="s">
        <v>2220</v>
      </c>
      <c r="Z17" t="s">
        <v>2221</v>
      </c>
      <c r="AA17">
        <v>0</v>
      </c>
      <c r="AB17">
        <v>0</v>
      </c>
      <c r="AC17" t="s">
        <v>2220</v>
      </c>
      <c r="AD17" t="s">
        <v>2221</v>
      </c>
      <c r="AE17">
        <v>0</v>
      </c>
      <c r="AF17">
        <v>0</v>
      </c>
      <c r="AG17" t="s">
        <v>2220</v>
      </c>
      <c r="AH17" t="s">
        <v>2221</v>
      </c>
      <c r="AI17">
        <v>0</v>
      </c>
      <c r="AJ17">
        <v>0</v>
      </c>
      <c r="AK17" t="s">
        <v>2220</v>
      </c>
      <c r="AL17" t="s">
        <v>2221</v>
      </c>
      <c r="AM17">
        <v>0</v>
      </c>
      <c r="AN17">
        <v>0</v>
      </c>
      <c r="AO17" t="s">
        <v>2220</v>
      </c>
      <c r="AP17" t="s">
        <v>2221</v>
      </c>
      <c r="AQ17">
        <v>0</v>
      </c>
      <c r="AS17" s="32" t="str">
        <f t="shared" si="5"/>
        <v>1JBTD20USD</v>
      </c>
      <c r="AT17" s="32" t="b">
        <f t="shared" si="6"/>
        <v>1</v>
      </c>
      <c r="AU17" t="s">
        <v>10</v>
      </c>
      <c r="AV17" t="s">
        <v>3945</v>
      </c>
      <c r="AW17" t="s">
        <v>2126</v>
      </c>
      <c r="AX17" t="s">
        <v>9398</v>
      </c>
      <c r="AY17" s="61">
        <v>43306.353103437497</v>
      </c>
      <c r="AZ17" t="s">
        <v>9398</v>
      </c>
      <c r="BA17" s="61">
        <v>43306.353103437497</v>
      </c>
    </row>
    <row r="18" spans="1:53" x14ac:dyDescent="0.35">
      <c r="A18" s="47">
        <v>43160</v>
      </c>
      <c r="B18" s="47">
        <v>43165</v>
      </c>
      <c r="C18" s="47"/>
      <c r="D18" s="46" t="s">
        <v>9735</v>
      </c>
      <c r="G18" s="22" t="str">
        <f t="shared" si="7"/>
        <v>X</v>
      </c>
      <c r="H18" s="22" t="str">
        <f t="shared" si="7"/>
        <v>X</v>
      </c>
      <c r="I18" s="22" t="str">
        <f t="shared" si="7"/>
        <v>X</v>
      </c>
      <c r="J18" s="22" t="str">
        <f t="shared" si="7"/>
        <v>X</v>
      </c>
      <c r="K18" s="22" t="str">
        <f t="shared" si="7"/>
        <v>X</v>
      </c>
      <c r="L18" s="22" t="str">
        <f t="shared" si="4"/>
        <v>X</v>
      </c>
      <c r="M18" s="22" t="str">
        <f t="shared" si="4"/>
        <v>X</v>
      </c>
      <c r="N18" s="22" t="str">
        <f t="shared" si="4"/>
        <v>X</v>
      </c>
      <c r="O18" s="22" t="str">
        <f t="shared" si="4"/>
        <v>X</v>
      </c>
      <c r="P18" s="22" t="str">
        <f t="shared" si="4"/>
        <v>X</v>
      </c>
      <c r="Q18" s="22" t="str">
        <f t="shared" si="4"/>
        <v>X</v>
      </c>
      <c r="R18" t="s">
        <v>3953</v>
      </c>
      <c r="S18" t="s">
        <v>2126</v>
      </c>
      <c r="T18" s="47">
        <v>42005</v>
      </c>
      <c r="U18" t="s">
        <v>2220</v>
      </c>
      <c r="V18" t="s">
        <v>2221</v>
      </c>
      <c r="W18">
        <v>2</v>
      </c>
      <c r="X18">
        <v>0</v>
      </c>
      <c r="Y18" t="s">
        <v>2220</v>
      </c>
      <c r="Z18" t="s">
        <v>2221</v>
      </c>
      <c r="AA18">
        <v>0</v>
      </c>
      <c r="AB18">
        <v>0</v>
      </c>
      <c r="AC18" t="s">
        <v>2220</v>
      </c>
      <c r="AD18" t="s">
        <v>2221</v>
      </c>
      <c r="AE18">
        <v>0</v>
      </c>
      <c r="AF18">
        <v>0</v>
      </c>
      <c r="AG18" t="s">
        <v>2220</v>
      </c>
      <c r="AH18" t="s">
        <v>2221</v>
      </c>
      <c r="AI18">
        <v>0</v>
      </c>
      <c r="AJ18">
        <v>0</v>
      </c>
      <c r="AK18" t="s">
        <v>2220</v>
      </c>
      <c r="AL18" t="s">
        <v>2221</v>
      </c>
      <c r="AM18">
        <v>0</v>
      </c>
      <c r="AN18">
        <v>0</v>
      </c>
      <c r="AO18" t="s">
        <v>2220</v>
      </c>
      <c r="AP18" t="s">
        <v>2221</v>
      </c>
      <c r="AQ18">
        <v>0</v>
      </c>
      <c r="AS18" s="32" t="str">
        <f t="shared" si="5"/>
        <v>1JBTD25USD</v>
      </c>
      <c r="AT18" s="32" t="b">
        <f t="shared" si="6"/>
        <v>1</v>
      </c>
      <c r="AU18" t="s">
        <v>10</v>
      </c>
      <c r="AV18" t="s">
        <v>3947</v>
      </c>
      <c r="AW18" t="s">
        <v>2126</v>
      </c>
      <c r="AX18" t="s">
        <v>9398</v>
      </c>
      <c r="AY18" s="61">
        <v>43306.353103553243</v>
      </c>
      <c r="AZ18" t="s">
        <v>9398</v>
      </c>
      <c r="BA18" s="61">
        <v>43306.353103553243</v>
      </c>
    </row>
    <row r="19" spans="1:53" x14ac:dyDescent="0.35">
      <c r="A19" s="47">
        <v>43160</v>
      </c>
      <c r="B19" s="47">
        <v>43165</v>
      </c>
      <c r="C19" s="47"/>
      <c r="D19" s="46" t="s">
        <v>9735</v>
      </c>
      <c r="G19" s="22" t="str">
        <f t="shared" si="7"/>
        <v>X</v>
      </c>
      <c r="H19" s="22" t="str">
        <f t="shared" si="7"/>
        <v>X</v>
      </c>
      <c r="I19" s="22" t="str">
        <f t="shared" si="7"/>
        <v>X</v>
      </c>
      <c r="J19" s="22" t="str">
        <f t="shared" si="7"/>
        <v>X</v>
      </c>
      <c r="K19" s="22" t="str">
        <f t="shared" si="7"/>
        <v>X</v>
      </c>
      <c r="L19" s="22" t="str">
        <f t="shared" si="4"/>
        <v>X</v>
      </c>
      <c r="M19" s="22" t="str">
        <f t="shared" si="4"/>
        <v>X</v>
      </c>
      <c r="N19" s="22" t="str">
        <f t="shared" si="4"/>
        <v>X</v>
      </c>
      <c r="O19" s="22" t="str">
        <f t="shared" si="4"/>
        <v>X</v>
      </c>
      <c r="P19" s="22" t="str">
        <f t="shared" si="4"/>
        <v>X</v>
      </c>
      <c r="Q19" s="22" t="str">
        <f t="shared" si="4"/>
        <v>X</v>
      </c>
      <c r="R19" t="s">
        <v>3955</v>
      </c>
      <c r="S19" t="s">
        <v>2126</v>
      </c>
      <c r="T19" s="47">
        <v>42005</v>
      </c>
      <c r="U19" t="s">
        <v>2220</v>
      </c>
      <c r="V19" t="s">
        <v>2221</v>
      </c>
      <c r="W19">
        <v>5</v>
      </c>
      <c r="X19">
        <v>0</v>
      </c>
      <c r="Y19" t="s">
        <v>2220</v>
      </c>
      <c r="Z19" t="s">
        <v>2221</v>
      </c>
      <c r="AA19">
        <v>0</v>
      </c>
      <c r="AB19">
        <v>0</v>
      </c>
      <c r="AC19" t="s">
        <v>2220</v>
      </c>
      <c r="AD19" t="s">
        <v>2221</v>
      </c>
      <c r="AE19">
        <v>0</v>
      </c>
      <c r="AF19">
        <v>0</v>
      </c>
      <c r="AG19" t="s">
        <v>2220</v>
      </c>
      <c r="AH19" t="s">
        <v>2221</v>
      </c>
      <c r="AI19">
        <v>0</v>
      </c>
      <c r="AJ19">
        <v>0</v>
      </c>
      <c r="AK19" t="s">
        <v>2220</v>
      </c>
      <c r="AL19" t="s">
        <v>2221</v>
      </c>
      <c r="AM19">
        <v>0</v>
      </c>
      <c r="AN19">
        <v>0</v>
      </c>
      <c r="AO19" t="s">
        <v>2220</v>
      </c>
      <c r="AP19" t="s">
        <v>2221</v>
      </c>
      <c r="AQ19">
        <v>0</v>
      </c>
      <c r="AS19" s="32" t="str">
        <f t="shared" si="5"/>
        <v>1JBTD30USD</v>
      </c>
      <c r="AT19" s="32" t="b">
        <f t="shared" si="6"/>
        <v>1</v>
      </c>
      <c r="AU19" t="s">
        <v>10</v>
      </c>
      <c r="AV19" t="s">
        <v>3949</v>
      </c>
      <c r="AW19" t="s">
        <v>2126</v>
      </c>
      <c r="AX19" t="s">
        <v>9398</v>
      </c>
      <c r="AY19" s="61">
        <v>43306.353103668982</v>
      </c>
      <c r="AZ19" t="s">
        <v>9398</v>
      </c>
      <c r="BA19" s="61">
        <v>43306.353103668982</v>
      </c>
    </row>
    <row r="20" spans="1:53" x14ac:dyDescent="0.35">
      <c r="B20" s="47">
        <v>43165</v>
      </c>
      <c r="E20" s="22" t="s">
        <v>1441</v>
      </c>
      <c r="F20" s="22" t="s">
        <v>1441</v>
      </c>
      <c r="G20" s="22" t="str">
        <f t="shared" si="7"/>
        <v>X</v>
      </c>
      <c r="H20" s="22" t="str">
        <f t="shared" si="7"/>
        <v>X</v>
      </c>
      <c r="I20" s="22" t="str">
        <f t="shared" si="7"/>
        <v>X</v>
      </c>
      <c r="J20" s="22" t="str">
        <f t="shared" si="7"/>
        <v>X</v>
      </c>
      <c r="K20" s="22" t="str">
        <f t="shared" si="7"/>
        <v>X</v>
      </c>
      <c r="L20" s="22" t="str">
        <f t="shared" si="4"/>
        <v>X</v>
      </c>
      <c r="M20" s="22" t="str">
        <f t="shared" si="4"/>
        <v>X</v>
      </c>
      <c r="N20" s="22" t="str">
        <f t="shared" si="4"/>
        <v>X</v>
      </c>
      <c r="O20" s="22" t="str">
        <f t="shared" si="4"/>
        <v>X</v>
      </c>
      <c r="P20" s="22" t="str">
        <f t="shared" si="4"/>
        <v>X</v>
      </c>
      <c r="Q20" s="22" t="str">
        <f t="shared" si="4"/>
        <v>X</v>
      </c>
      <c r="R20" t="s">
        <v>3957</v>
      </c>
      <c r="S20" t="s">
        <v>2020</v>
      </c>
      <c r="T20" s="47">
        <v>42370</v>
      </c>
      <c r="U20" t="s">
        <v>3174</v>
      </c>
      <c r="V20" t="s">
        <v>2221</v>
      </c>
      <c r="W20">
        <v>20</v>
      </c>
      <c r="X20">
        <v>0</v>
      </c>
      <c r="Y20" t="s">
        <v>2220</v>
      </c>
      <c r="Z20" t="s">
        <v>2221</v>
      </c>
      <c r="AA20">
        <v>0</v>
      </c>
      <c r="AB20">
        <v>0</v>
      </c>
      <c r="AC20" t="s">
        <v>2220</v>
      </c>
      <c r="AD20" t="s">
        <v>2221</v>
      </c>
      <c r="AE20">
        <v>0</v>
      </c>
      <c r="AF20">
        <v>0</v>
      </c>
      <c r="AG20" t="s">
        <v>2220</v>
      </c>
      <c r="AH20" t="s">
        <v>2221</v>
      </c>
      <c r="AI20">
        <v>0</v>
      </c>
      <c r="AJ20">
        <v>0</v>
      </c>
      <c r="AK20" t="s">
        <v>2220</v>
      </c>
      <c r="AL20" t="s">
        <v>2221</v>
      </c>
      <c r="AM20">
        <v>0</v>
      </c>
      <c r="AN20">
        <v>0</v>
      </c>
      <c r="AO20" t="s">
        <v>2220</v>
      </c>
      <c r="AP20" t="s">
        <v>2221</v>
      </c>
      <c r="AQ20">
        <v>0</v>
      </c>
      <c r="AS20" s="32" t="str">
        <f t="shared" si="5"/>
        <v>1JBTL02USD</v>
      </c>
      <c r="AT20" s="32" t="b">
        <f t="shared" si="6"/>
        <v>1</v>
      </c>
      <c r="AU20" t="s">
        <v>10</v>
      </c>
      <c r="AV20" t="s">
        <v>3953</v>
      </c>
      <c r="AW20" t="s">
        <v>2126</v>
      </c>
      <c r="AX20" t="s">
        <v>9398</v>
      </c>
      <c r="AY20" s="61">
        <v>43306.353103784721</v>
      </c>
      <c r="AZ20" t="s">
        <v>9398</v>
      </c>
      <c r="BA20" s="61">
        <v>43306.353103784721</v>
      </c>
    </row>
    <row r="21" spans="1:53" x14ac:dyDescent="0.35">
      <c r="B21" s="47">
        <v>43165</v>
      </c>
      <c r="E21" s="22" t="s">
        <v>1441</v>
      </c>
      <c r="F21" s="22" t="s">
        <v>1441</v>
      </c>
      <c r="G21" s="22" t="str">
        <f t="shared" si="7"/>
        <v>X</v>
      </c>
      <c r="H21" s="22" t="str">
        <f t="shared" si="7"/>
        <v>X</v>
      </c>
      <c r="I21" s="22" t="str">
        <f t="shared" si="7"/>
        <v>X</v>
      </c>
      <c r="J21" s="22" t="str">
        <f t="shared" si="7"/>
        <v>X</v>
      </c>
      <c r="K21" s="22" t="str">
        <f t="shared" si="7"/>
        <v>X</v>
      </c>
      <c r="L21" s="22" t="str">
        <f t="shared" ref="L21:Q27" si="8">IF(ISERROR(VLOOKUP(L$4&amp;$R21&amp;$S21,$AS:$AS,1,0)),"","X")</f>
        <v>X</v>
      </c>
      <c r="M21" s="22" t="str">
        <f t="shared" si="8"/>
        <v>X</v>
      </c>
      <c r="N21" s="22" t="str">
        <f t="shared" si="8"/>
        <v>X</v>
      </c>
      <c r="O21" s="22" t="str">
        <f t="shared" si="8"/>
        <v>X</v>
      </c>
      <c r="P21" s="22" t="str">
        <f t="shared" si="8"/>
        <v>X</v>
      </c>
      <c r="Q21" s="22" t="str">
        <f t="shared" si="8"/>
        <v>X</v>
      </c>
      <c r="R21" t="s">
        <v>3957</v>
      </c>
      <c r="S21" t="s">
        <v>2043</v>
      </c>
      <c r="T21" s="47">
        <v>42370</v>
      </c>
      <c r="U21" t="s">
        <v>3174</v>
      </c>
      <c r="V21" t="s">
        <v>2221</v>
      </c>
      <c r="W21">
        <v>20</v>
      </c>
      <c r="X21">
        <v>0</v>
      </c>
      <c r="Y21" t="s">
        <v>2220</v>
      </c>
      <c r="Z21" t="s">
        <v>2221</v>
      </c>
      <c r="AA21">
        <v>0</v>
      </c>
      <c r="AB21">
        <v>0</v>
      </c>
      <c r="AC21" t="s">
        <v>2220</v>
      </c>
      <c r="AD21" t="s">
        <v>2221</v>
      </c>
      <c r="AE21">
        <v>0</v>
      </c>
      <c r="AF21">
        <v>0</v>
      </c>
      <c r="AG21" t="s">
        <v>2220</v>
      </c>
      <c r="AH21" t="s">
        <v>2221</v>
      </c>
      <c r="AI21">
        <v>0</v>
      </c>
      <c r="AJ21">
        <v>0</v>
      </c>
      <c r="AK21" t="s">
        <v>2220</v>
      </c>
      <c r="AL21" t="s">
        <v>2221</v>
      </c>
      <c r="AM21">
        <v>0</v>
      </c>
      <c r="AN21">
        <v>0</v>
      </c>
      <c r="AO21" t="s">
        <v>2220</v>
      </c>
      <c r="AP21" t="s">
        <v>2221</v>
      </c>
      <c r="AQ21">
        <v>0</v>
      </c>
      <c r="AS21" s="32" t="str">
        <f t="shared" si="5"/>
        <v>1JBTL05USD</v>
      </c>
      <c r="AT21" s="32" t="b">
        <f t="shared" si="6"/>
        <v>1</v>
      </c>
      <c r="AU21" t="s">
        <v>10</v>
      </c>
      <c r="AV21" t="s">
        <v>3955</v>
      </c>
      <c r="AW21" t="s">
        <v>2126</v>
      </c>
      <c r="AX21" t="s">
        <v>9398</v>
      </c>
      <c r="AY21" s="61">
        <v>43306.35310385417</v>
      </c>
      <c r="AZ21" t="s">
        <v>9398</v>
      </c>
      <c r="BA21" s="61">
        <v>43306.35310385417</v>
      </c>
    </row>
    <row r="22" spans="1:53" x14ac:dyDescent="0.35">
      <c r="B22" s="47">
        <v>43165</v>
      </c>
      <c r="E22" s="22" t="s">
        <v>1441</v>
      </c>
      <c r="F22" s="22" t="s">
        <v>1441</v>
      </c>
      <c r="G22" s="22" t="str">
        <f t="shared" si="7"/>
        <v>X</v>
      </c>
      <c r="H22" s="22" t="str">
        <f t="shared" si="7"/>
        <v>X</v>
      </c>
      <c r="I22" s="22" t="str">
        <f t="shared" si="7"/>
        <v>X</v>
      </c>
      <c r="J22" s="22" t="str">
        <f t="shared" si="7"/>
        <v>X</v>
      </c>
      <c r="K22" s="22" t="str">
        <f t="shared" si="7"/>
        <v>X</v>
      </c>
      <c r="L22" s="22" t="str">
        <f t="shared" si="8"/>
        <v>X</v>
      </c>
      <c r="M22" s="22" t="str">
        <f t="shared" si="8"/>
        <v>X</v>
      </c>
      <c r="N22" s="22" t="str">
        <f t="shared" si="8"/>
        <v>X</v>
      </c>
      <c r="O22" s="22" t="str">
        <f t="shared" si="8"/>
        <v>X</v>
      </c>
      <c r="P22" s="22" t="str">
        <f t="shared" si="8"/>
        <v>X</v>
      </c>
      <c r="Q22" s="22" t="str">
        <f t="shared" si="8"/>
        <v>X</v>
      </c>
      <c r="R22" t="s">
        <v>3957</v>
      </c>
      <c r="S22" t="s">
        <v>2108</v>
      </c>
      <c r="T22" s="47">
        <v>42370</v>
      </c>
      <c r="U22" t="s">
        <v>3174</v>
      </c>
      <c r="V22" t="s">
        <v>2221</v>
      </c>
      <c r="W22">
        <v>20</v>
      </c>
      <c r="X22">
        <v>0</v>
      </c>
      <c r="Y22" t="s">
        <v>2220</v>
      </c>
      <c r="Z22" t="s">
        <v>2221</v>
      </c>
      <c r="AA22">
        <v>0</v>
      </c>
      <c r="AB22">
        <v>0</v>
      </c>
      <c r="AC22" t="s">
        <v>2220</v>
      </c>
      <c r="AD22" t="s">
        <v>2221</v>
      </c>
      <c r="AE22">
        <v>0</v>
      </c>
      <c r="AF22">
        <v>0</v>
      </c>
      <c r="AG22" t="s">
        <v>2220</v>
      </c>
      <c r="AH22" t="s">
        <v>2221</v>
      </c>
      <c r="AI22">
        <v>0</v>
      </c>
      <c r="AJ22">
        <v>0</v>
      </c>
      <c r="AK22" t="s">
        <v>2220</v>
      </c>
      <c r="AL22" t="s">
        <v>2221</v>
      </c>
      <c r="AM22">
        <v>0</v>
      </c>
      <c r="AN22">
        <v>0</v>
      </c>
      <c r="AO22" t="s">
        <v>2220</v>
      </c>
      <c r="AP22" t="s">
        <v>2221</v>
      </c>
      <c r="AQ22">
        <v>0</v>
      </c>
      <c r="AS22" s="32" t="str">
        <f t="shared" si="5"/>
        <v>1JBTTP1CAD</v>
      </c>
      <c r="AT22" s="32" t="b">
        <f t="shared" si="6"/>
        <v>1</v>
      </c>
      <c r="AU22" t="s">
        <v>10</v>
      </c>
      <c r="AV22" t="s">
        <v>3957</v>
      </c>
      <c r="AW22" t="s">
        <v>2020</v>
      </c>
      <c r="AX22" t="s">
        <v>9398</v>
      </c>
      <c r="AY22" s="61">
        <v>42810.503735381943</v>
      </c>
      <c r="AZ22" t="s">
        <v>9398</v>
      </c>
      <c r="BA22" s="61">
        <v>42810.503735381943</v>
      </c>
    </row>
    <row r="23" spans="1:53" x14ac:dyDescent="0.35">
      <c r="B23" s="47">
        <v>43165</v>
      </c>
      <c r="E23" s="22" t="s">
        <v>1441</v>
      </c>
      <c r="F23" s="22" t="s">
        <v>1441</v>
      </c>
      <c r="G23" s="22" t="str">
        <f t="shared" si="7"/>
        <v>X</v>
      </c>
      <c r="H23" s="22" t="str">
        <f t="shared" si="7"/>
        <v>X</v>
      </c>
      <c r="I23" s="22" t="str">
        <f t="shared" si="7"/>
        <v>X</v>
      </c>
      <c r="J23" s="22" t="str">
        <f t="shared" si="7"/>
        <v>X</v>
      </c>
      <c r="K23" s="22" t="str">
        <f t="shared" si="7"/>
        <v>X</v>
      </c>
      <c r="L23" s="22" t="str">
        <f t="shared" si="8"/>
        <v>X</v>
      </c>
      <c r="M23" s="22" t="str">
        <f t="shared" si="8"/>
        <v>X</v>
      </c>
      <c r="N23" s="22" t="str">
        <f t="shared" si="8"/>
        <v>X</v>
      </c>
      <c r="O23" s="22" t="str">
        <f t="shared" si="8"/>
        <v>X</v>
      </c>
      <c r="P23" s="22" t="str">
        <f t="shared" si="8"/>
        <v>X</v>
      </c>
      <c r="Q23" s="22" t="str">
        <f t="shared" si="8"/>
        <v>X</v>
      </c>
      <c r="R23" t="s">
        <v>3957</v>
      </c>
      <c r="S23" t="s">
        <v>2126</v>
      </c>
      <c r="T23" s="47">
        <v>42370</v>
      </c>
      <c r="U23" t="s">
        <v>3174</v>
      </c>
      <c r="V23" t="s">
        <v>2221</v>
      </c>
      <c r="W23">
        <v>20</v>
      </c>
      <c r="X23">
        <v>0</v>
      </c>
      <c r="Y23" t="s">
        <v>2220</v>
      </c>
      <c r="Z23" t="s">
        <v>2221</v>
      </c>
      <c r="AA23">
        <v>0</v>
      </c>
      <c r="AB23">
        <v>0</v>
      </c>
      <c r="AC23" t="s">
        <v>2220</v>
      </c>
      <c r="AD23" t="s">
        <v>2221</v>
      </c>
      <c r="AE23">
        <v>0</v>
      </c>
      <c r="AF23">
        <v>0</v>
      </c>
      <c r="AG23" t="s">
        <v>2220</v>
      </c>
      <c r="AH23" t="s">
        <v>2221</v>
      </c>
      <c r="AI23">
        <v>0</v>
      </c>
      <c r="AJ23">
        <v>0</v>
      </c>
      <c r="AK23" t="s">
        <v>2220</v>
      </c>
      <c r="AL23" t="s">
        <v>2221</v>
      </c>
      <c r="AM23">
        <v>0</v>
      </c>
      <c r="AN23">
        <v>0</v>
      </c>
      <c r="AO23" t="s">
        <v>2220</v>
      </c>
      <c r="AP23" t="s">
        <v>2221</v>
      </c>
      <c r="AQ23">
        <v>0</v>
      </c>
      <c r="AS23" s="32" t="str">
        <f t="shared" si="5"/>
        <v>1JBTTP1EUR</v>
      </c>
      <c r="AT23" s="32" t="b">
        <f t="shared" si="6"/>
        <v>1</v>
      </c>
      <c r="AU23" t="s">
        <v>10</v>
      </c>
      <c r="AV23" t="s">
        <v>3957</v>
      </c>
      <c r="AW23" t="s">
        <v>2043</v>
      </c>
      <c r="AX23" t="s">
        <v>9398</v>
      </c>
      <c r="AY23" s="61">
        <v>42810.503735034719</v>
      </c>
      <c r="AZ23" t="s">
        <v>9398</v>
      </c>
      <c r="BA23" s="61">
        <v>42810.503735034719</v>
      </c>
    </row>
    <row r="24" spans="1:53" x14ac:dyDescent="0.35">
      <c r="B24" s="5">
        <v>43165</v>
      </c>
      <c r="E24" s="22" t="s">
        <v>1441</v>
      </c>
      <c r="F24" s="22" t="s">
        <v>1441</v>
      </c>
      <c r="G24" s="22" t="str">
        <f t="shared" si="7"/>
        <v>X</v>
      </c>
      <c r="H24" s="22" t="str">
        <f t="shared" si="7"/>
        <v>X</v>
      </c>
      <c r="I24" s="22" t="str">
        <f t="shared" si="7"/>
        <v>X</v>
      </c>
      <c r="J24" s="22" t="str">
        <f t="shared" si="7"/>
        <v>X</v>
      </c>
      <c r="K24" s="22" t="str">
        <f t="shared" si="7"/>
        <v>X</v>
      </c>
      <c r="L24" s="22" t="str">
        <f t="shared" si="8"/>
        <v>X</v>
      </c>
      <c r="M24" s="22" t="str">
        <f t="shared" si="8"/>
        <v>X</v>
      </c>
      <c r="N24" s="22" t="str">
        <f t="shared" si="8"/>
        <v>X</v>
      </c>
      <c r="O24" s="22" t="str">
        <f t="shared" si="8"/>
        <v>X</v>
      </c>
      <c r="P24" s="22" t="str">
        <f t="shared" si="8"/>
        <v>X</v>
      </c>
      <c r="Q24" s="22" t="str">
        <f t="shared" si="8"/>
        <v>X</v>
      </c>
      <c r="R24" t="s">
        <v>3959</v>
      </c>
      <c r="S24" t="s">
        <v>2126</v>
      </c>
      <c r="T24" s="47">
        <v>42370</v>
      </c>
      <c r="U24" t="s">
        <v>3174</v>
      </c>
      <c r="V24" t="s">
        <v>2221</v>
      </c>
      <c r="W24">
        <v>0</v>
      </c>
      <c r="X24">
        <v>0</v>
      </c>
      <c r="Y24" t="s">
        <v>2220</v>
      </c>
      <c r="Z24" t="s">
        <v>2221</v>
      </c>
      <c r="AA24">
        <v>0</v>
      </c>
      <c r="AB24">
        <v>0</v>
      </c>
      <c r="AC24" t="s">
        <v>2220</v>
      </c>
      <c r="AD24" t="s">
        <v>2221</v>
      </c>
      <c r="AE24">
        <v>0</v>
      </c>
      <c r="AF24">
        <v>0</v>
      </c>
      <c r="AG24" t="s">
        <v>2220</v>
      </c>
      <c r="AH24" t="s">
        <v>2221</v>
      </c>
      <c r="AI24">
        <v>0</v>
      </c>
      <c r="AJ24">
        <v>0</v>
      </c>
      <c r="AK24" t="s">
        <v>2220</v>
      </c>
      <c r="AL24" t="s">
        <v>2221</v>
      </c>
      <c r="AM24">
        <v>0</v>
      </c>
      <c r="AN24">
        <v>0</v>
      </c>
      <c r="AO24" t="s">
        <v>2220</v>
      </c>
      <c r="AP24" t="s">
        <v>2221</v>
      </c>
      <c r="AQ24">
        <v>0</v>
      </c>
      <c r="AS24" s="32" t="str">
        <f t="shared" si="5"/>
        <v>1JBTTP1SEK</v>
      </c>
      <c r="AT24" s="32" t="b">
        <f t="shared" si="6"/>
        <v>1</v>
      </c>
      <c r="AU24" t="s">
        <v>10</v>
      </c>
      <c r="AV24" t="s">
        <v>3957</v>
      </c>
      <c r="AW24" t="s">
        <v>2108</v>
      </c>
      <c r="AX24" t="s">
        <v>9398</v>
      </c>
      <c r="AY24" s="61">
        <v>42810.503734722224</v>
      </c>
      <c r="AZ24" t="s">
        <v>9398</v>
      </c>
      <c r="BA24" s="61">
        <v>42810.503734722224</v>
      </c>
    </row>
    <row r="25" spans="1:53" x14ac:dyDescent="0.35">
      <c r="G25" s="22" t="str">
        <f t="shared" si="7"/>
        <v>X</v>
      </c>
      <c r="H25" s="22" t="str">
        <f t="shared" si="7"/>
        <v>X</v>
      </c>
      <c r="I25" s="22" t="str">
        <f t="shared" si="7"/>
        <v/>
      </c>
      <c r="J25" s="22" t="str">
        <f t="shared" si="7"/>
        <v>X</v>
      </c>
      <c r="K25" s="22" t="str">
        <f t="shared" si="7"/>
        <v>X</v>
      </c>
      <c r="L25" s="22" t="str">
        <f t="shared" si="8"/>
        <v/>
      </c>
      <c r="M25" s="22" t="str">
        <f t="shared" si="8"/>
        <v/>
      </c>
      <c r="N25" s="22" t="str">
        <f t="shared" si="8"/>
        <v/>
      </c>
      <c r="O25" s="22" t="str">
        <f t="shared" si="8"/>
        <v/>
      </c>
      <c r="P25" s="22" t="str">
        <f t="shared" si="8"/>
        <v/>
      </c>
      <c r="Q25" s="22" t="str">
        <f t="shared" si="8"/>
        <v>X</v>
      </c>
      <c r="R25" t="s">
        <v>3961</v>
      </c>
      <c r="S25" t="s">
        <v>2126</v>
      </c>
      <c r="T25" s="47">
        <v>42947</v>
      </c>
      <c r="U25" t="s">
        <v>3174</v>
      </c>
      <c r="V25" t="s">
        <v>2221</v>
      </c>
      <c r="W25">
        <v>5</v>
      </c>
      <c r="X25">
        <v>0</v>
      </c>
      <c r="Y25" t="s">
        <v>2220</v>
      </c>
      <c r="Z25" t="s">
        <v>2221</v>
      </c>
      <c r="AA25">
        <v>0</v>
      </c>
      <c r="AB25">
        <v>0</v>
      </c>
      <c r="AC25" t="s">
        <v>2220</v>
      </c>
      <c r="AD25" t="s">
        <v>2221</v>
      </c>
      <c r="AE25">
        <v>0</v>
      </c>
      <c r="AF25">
        <v>0</v>
      </c>
      <c r="AG25" t="s">
        <v>2220</v>
      </c>
      <c r="AH25" t="s">
        <v>2221</v>
      </c>
      <c r="AI25">
        <v>0</v>
      </c>
      <c r="AJ25">
        <v>0</v>
      </c>
      <c r="AK25" t="s">
        <v>2220</v>
      </c>
      <c r="AL25" t="s">
        <v>2221</v>
      </c>
      <c r="AM25">
        <v>0</v>
      </c>
      <c r="AN25">
        <v>0</v>
      </c>
      <c r="AO25" t="s">
        <v>2220</v>
      </c>
      <c r="AP25" t="s">
        <v>2221</v>
      </c>
      <c r="AQ25">
        <v>0</v>
      </c>
      <c r="AS25" s="32" t="str">
        <f t="shared" si="5"/>
        <v>1JBTTP1USD</v>
      </c>
      <c r="AT25" s="32" t="b">
        <f t="shared" si="6"/>
        <v>1</v>
      </c>
      <c r="AU25" t="s">
        <v>10</v>
      </c>
      <c r="AV25" t="s">
        <v>3957</v>
      </c>
      <c r="AW25" t="s">
        <v>2126</v>
      </c>
      <c r="AX25" t="s">
        <v>9398</v>
      </c>
      <c r="AY25" s="61">
        <v>42810.503734293983</v>
      </c>
      <c r="AZ25" t="s">
        <v>9398</v>
      </c>
      <c r="BA25" s="61">
        <v>42810.503734293983</v>
      </c>
    </row>
    <row r="26" spans="1:53" s="46" customFormat="1" x14ac:dyDescent="0.35">
      <c r="A26" s="47">
        <v>43306</v>
      </c>
      <c r="B26" s="47"/>
      <c r="C26" s="47"/>
      <c r="D26" s="46" t="s">
        <v>11308</v>
      </c>
      <c r="G26" s="22" t="str">
        <f t="shared" si="7"/>
        <v>X</v>
      </c>
      <c r="H26" s="22" t="str">
        <f t="shared" si="7"/>
        <v>X</v>
      </c>
      <c r="I26" s="22" t="str">
        <f t="shared" si="7"/>
        <v>X</v>
      </c>
      <c r="J26" s="22" t="str">
        <f t="shared" si="7"/>
        <v>X</v>
      </c>
      <c r="K26" s="22" t="str">
        <f t="shared" si="7"/>
        <v>X</v>
      </c>
      <c r="L26" s="22" t="str">
        <f t="shared" si="8"/>
        <v>X</v>
      </c>
      <c r="M26" s="22" t="str">
        <f t="shared" si="8"/>
        <v>X</v>
      </c>
      <c r="N26" s="22" t="str">
        <f t="shared" si="8"/>
        <v>X</v>
      </c>
      <c r="O26" s="22" t="str">
        <f t="shared" si="8"/>
        <v>X</v>
      </c>
      <c r="P26" s="22" t="str">
        <f t="shared" si="8"/>
        <v>X</v>
      </c>
      <c r="Q26" s="22" t="str">
        <f t="shared" si="8"/>
        <v>X</v>
      </c>
      <c r="R26" s="46" t="s">
        <v>11300</v>
      </c>
      <c r="S26" s="46" t="s">
        <v>2126</v>
      </c>
      <c r="T26" s="47">
        <v>43101</v>
      </c>
      <c r="U26" s="46" t="s">
        <v>3174</v>
      </c>
      <c r="V26" s="46" t="s">
        <v>2221</v>
      </c>
      <c r="W26" s="46">
        <v>5</v>
      </c>
      <c r="X26" s="46">
        <v>0</v>
      </c>
      <c r="Y26" s="46" t="s">
        <v>2220</v>
      </c>
      <c r="Z26" s="46" t="s">
        <v>2221</v>
      </c>
      <c r="AA26" s="46">
        <v>0</v>
      </c>
      <c r="AB26" s="46">
        <v>0</v>
      </c>
      <c r="AC26" s="46" t="s">
        <v>2220</v>
      </c>
      <c r="AD26" s="46" t="s">
        <v>2221</v>
      </c>
      <c r="AE26" s="46">
        <v>0</v>
      </c>
      <c r="AF26" s="46">
        <v>0</v>
      </c>
      <c r="AG26" s="46" t="s">
        <v>2220</v>
      </c>
      <c r="AH26" s="46" t="s">
        <v>2221</v>
      </c>
      <c r="AI26" s="46">
        <v>0</v>
      </c>
      <c r="AJ26" s="46">
        <v>0</v>
      </c>
      <c r="AK26" s="46" t="s">
        <v>2220</v>
      </c>
      <c r="AL26" s="46" t="s">
        <v>2221</v>
      </c>
      <c r="AM26" s="46">
        <v>0</v>
      </c>
      <c r="AN26" s="46">
        <v>0</v>
      </c>
      <c r="AO26" s="46" t="s">
        <v>2220</v>
      </c>
      <c r="AP26" s="46" t="s">
        <v>2221</v>
      </c>
      <c r="AQ26" s="46">
        <v>0</v>
      </c>
      <c r="AS26" s="32" t="str">
        <f t="shared" si="5"/>
        <v>1JBTTP2USD</v>
      </c>
      <c r="AT26" s="32" t="b">
        <f t="shared" si="6"/>
        <v>1</v>
      </c>
      <c r="AU26" s="46" t="s">
        <v>10</v>
      </c>
      <c r="AV26" s="46" t="s">
        <v>3959</v>
      </c>
      <c r="AW26" s="46" t="s">
        <v>2126</v>
      </c>
      <c r="AX26" s="46" t="s">
        <v>9398</v>
      </c>
      <c r="AY26" s="61">
        <v>42810.503735729166</v>
      </c>
      <c r="AZ26" s="46" t="s">
        <v>9398</v>
      </c>
      <c r="BA26" s="61">
        <v>42810.503735729166</v>
      </c>
    </row>
    <row r="27" spans="1:53" s="46" customFormat="1" x14ac:dyDescent="0.35">
      <c r="A27" s="47">
        <v>43306</v>
      </c>
      <c r="B27" s="47"/>
      <c r="C27" s="47"/>
      <c r="D27" s="46" t="s">
        <v>11308</v>
      </c>
      <c r="G27" s="22" t="str">
        <f t="shared" si="7"/>
        <v>X</v>
      </c>
      <c r="H27" s="22" t="str">
        <f t="shared" si="7"/>
        <v>X</v>
      </c>
      <c r="I27" s="22" t="str">
        <f t="shared" si="7"/>
        <v>X</v>
      </c>
      <c r="J27" s="22" t="str">
        <f t="shared" si="7"/>
        <v>X</v>
      </c>
      <c r="K27" s="22" t="str">
        <f t="shared" si="7"/>
        <v>X</v>
      </c>
      <c r="L27" s="22" t="str">
        <f t="shared" si="8"/>
        <v>X</v>
      </c>
      <c r="M27" s="22" t="str">
        <f t="shared" si="8"/>
        <v>X</v>
      </c>
      <c r="N27" s="22" t="str">
        <f t="shared" si="8"/>
        <v>X</v>
      </c>
      <c r="O27" s="22" t="str">
        <f t="shared" si="8"/>
        <v>X</v>
      </c>
      <c r="P27" s="22" t="str">
        <f t="shared" si="8"/>
        <v>X</v>
      </c>
      <c r="Q27" s="22" t="str">
        <f t="shared" si="8"/>
        <v>X</v>
      </c>
      <c r="R27" s="46" t="s">
        <v>8852</v>
      </c>
      <c r="S27" s="46" t="s">
        <v>2126</v>
      </c>
      <c r="T27" s="47">
        <v>43101</v>
      </c>
      <c r="U27" s="46" t="s">
        <v>3174</v>
      </c>
      <c r="V27" s="46" t="s">
        <v>2221</v>
      </c>
      <c r="W27" s="46">
        <v>10</v>
      </c>
      <c r="X27" s="46">
        <v>0</v>
      </c>
      <c r="Y27" s="46" t="s">
        <v>2220</v>
      </c>
      <c r="Z27" s="46" t="s">
        <v>2221</v>
      </c>
      <c r="AA27" s="46">
        <v>0</v>
      </c>
      <c r="AB27" s="46">
        <v>0</v>
      </c>
      <c r="AC27" s="46" t="s">
        <v>2220</v>
      </c>
      <c r="AD27" s="46" t="s">
        <v>2221</v>
      </c>
      <c r="AE27" s="46">
        <v>0</v>
      </c>
      <c r="AF27" s="46">
        <v>0</v>
      </c>
      <c r="AG27" s="46" t="s">
        <v>2220</v>
      </c>
      <c r="AH27" s="46" t="s">
        <v>2221</v>
      </c>
      <c r="AI27" s="46">
        <v>0</v>
      </c>
      <c r="AJ27" s="46">
        <v>0</v>
      </c>
      <c r="AK27" s="46" t="s">
        <v>2220</v>
      </c>
      <c r="AL27" s="46" t="s">
        <v>2221</v>
      </c>
      <c r="AM27" s="46">
        <v>0</v>
      </c>
      <c r="AN27" s="46">
        <v>0</v>
      </c>
      <c r="AO27" s="46" t="s">
        <v>2220</v>
      </c>
      <c r="AP27" s="46" t="s">
        <v>2221</v>
      </c>
      <c r="AQ27" s="46">
        <v>0</v>
      </c>
      <c r="AS27" s="32" t="str">
        <f t="shared" si="5"/>
        <v>1JBTTP3USD</v>
      </c>
      <c r="AT27" s="32" t="b">
        <f t="shared" si="6"/>
        <v>1</v>
      </c>
      <c r="AU27" s="46" t="s">
        <v>10</v>
      </c>
      <c r="AV27" s="46" t="s">
        <v>3961</v>
      </c>
      <c r="AW27" s="46" t="s">
        <v>2126</v>
      </c>
      <c r="AX27" s="46" t="s">
        <v>9398</v>
      </c>
      <c r="AY27" s="61">
        <v>43306.353103969908</v>
      </c>
      <c r="AZ27" s="46" t="s">
        <v>9398</v>
      </c>
      <c r="BA27" s="61">
        <v>43306.353103969908</v>
      </c>
    </row>
    <row r="28" spans="1:53" x14ac:dyDescent="0.35">
      <c r="AS28" s="32" t="str">
        <f t="shared" si="5"/>
        <v>ALP1C05USD</v>
      </c>
      <c r="AT28" s="32" t="b">
        <f t="shared" si="6"/>
        <v>1</v>
      </c>
      <c r="AU28" t="s">
        <v>11</v>
      </c>
      <c r="AV28" t="s">
        <v>11300</v>
      </c>
      <c r="AW28" t="s">
        <v>2126</v>
      </c>
      <c r="AX28" t="s">
        <v>9398</v>
      </c>
      <c r="AY28" s="61">
        <v>43306.430765590281</v>
      </c>
      <c r="AZ28" t="s">
        <v>9398</v>
      </c>
      <c r="BA28" s="61">
        <v>43306.430765590281</v>
      </c>
    </row>
    <row r="29" spans="1:53" x14ac:dyDescent="0.35">
      <c r="AS29" s="32" t="str">
        <f t="shared" si="5"/>
        <v>ALP1C06USD</v>
      </c>
      <c r="AT29" s="32" t="b">
        <f t="shared" si="6"/>
        <v>1</v>
      </c>
      <c r="AU29" t="s">
        <v>11</v>
      </c>
      <c r="AV29" t="s">
        <v>3931</v>
      </c>
      <c r="AW29" t="s">
        <v>2126</v>
      </c>
      <c r="AX29" t="s">
        <v>9398</v>
      </c>
      <c r="AY29" s="61">
        <v>43221.394028159724</v>
      </c>
      <c r="AZ29" t="s">
        <v>9398</v>
      </c>
      <c r="BA29" s="61">
        <v>43221.394028159724</v>
      </c>
    </row>
    <row r="30" spans="1:53" x14ac:dyDescent="0.35">
      <c r="AS30" s="32" t="str">
        <f t="shared" si="5"/>
        <v>ALP1C10USD</v>
      </c>
      <c r="AT30" s="32" t="b">
        <f t="shared" si="6"/>
        <v>1</v>
      </c>
      <c r="AU30" t="s">
        <v>11</v>
      </c>
      <c r="AV30" t="s">
        <v>8852</v>
      </c>
      <c r="AW30" t="s">
        <v>2126</v>
      </c>
      <c r="AX30" t="s">
        <v>9398</v>
      </c>
      <c r="AY30" s="61">
        <v>43306.430765821759</v>
      </c>
      <c r="AZ30" t="s">
        <v>9398</v>
      </c>
      <c r="BA30" s="61">
        <v>43306.430765821759</v>
      </c>
    </row>
    <row r="31" spans="1:53" x14ac:dyDescent="0.35">
      <c r="AS31" s="32" t="str">
        <f t="shared" si="5"/>
        <v>ALP1C15USD</v>
      </c>
      <c r="AT31" s="32" t="b">
        <f t="shared" si="6"/>
        <v>1</v>
      </c>
      <c r="AU31" t="s">
        <v>11</v>
      </c>
      <c r="AV31" t="s">
        <v>3934</v>
      </c>
      <c r="AW31" t="s">
        <v>2126</v>
      </c>
      <c r="AX31" t="s">
        <v>9398</v>
      </c>
      <c r="AY31" s="61">
        <v>43221.394028356481</v>
      </c>
      <c r="AZ31" t="s">
        <v>9398</v>
      </c>
      <c r="BA31" s="61">
        <v>43221.394028356481</v>
      </c>
    </row>
    <row r="32" spans="1:53" x14ac:dyDescent="0.35">
      <c r="AS32" s="32" t="str">
        <f t="shared" si="5"/>
        <v>ALP1C20USD</v>
      </c>
      <c r="AT32" s="32" t="b">
        <f t="shared" si="6"/>
        <v>1</v>
      </c>
      <c r="AU32" t="s">
        <v>11</v>
      </c>
      <c r="AV32" t="s">
        <v>3936</v>
      </c>
      <c r="AW32" t="s">
        <v>2126</v>
      </c>
      <c r="AX32" t="s">
        <v>9398</v>
      </c>
      <c r="AY32" s="61">
        <v>43221.394028472219</v>
      </c>
      <c r="AZ32" t="s">
        <v>9398</v>
      </c>
      <c r="BA32" s="61">
        <v>43221.394028472219</v>
      </c>
    </row>
    <row r="33" spans="45:53" x14ac:dyDescent="0.35">
      <c r="AS33" s="32" t="str">
        <f t="shared" si="5"/>
        <v>ALP1D02USD</v>
      </c>
      <c r="AT33" s="32" t="b">
        <f t="shared" si="6"/>
        <v>1</v>
      </c>
      <c r="AU33" t="s">
        <v>11</v>
      </c>
      <c r="AV33" t="s">
        <v>3450</v>
      </c>
      <c r="AW33" t="s">
        <v>2126</v>
      </c>
      <c r="AX33" t="s">
        <v>9398</v>
      </c>
      <c r="AY33" s="61">
        <v>43221.394028587965</v>
      </c>
      <c r="AZ33" t="s">
        <v>9398</v>
      </c>
      <c r="BA33" s="61">
        <v>43221.394028587965</v>
      </c>
    </row>
    <row r="34" spans="45:53" x14ac:dyDescent="0.35">
      <c r="AS34" s="32" t="str">
        <f t="shared" si="5"/>
        <v>ALP1D03USD</v>
      </c>
      <c r="AT34" s="32" t="b">
        <f t="shared" si="6"/>
        <v>1</v>
      </c>
      <c r="AU34" t="s">
        <v>11</v>
      </c>
      <c r="AV34" t="s">
        <v>3452</v>
      </c>
      <c r="AW34" t="s">
        <v>2126</v>
      </c>
      <c r="AX34" t="s">
        <v>9398</v>
      </c>
      <c r="AY34" s="61">
        <v>43221.394028703704</v>
      </c>
      <c r="AZ34" t="s">
        <v>9398</v>
      </c>
      <c r="BA34" s="61">
        <v>43221.394028703704</v>
      </c>
    </row>
    <row r="35" spans="45:53" x14ac:dyDescent="0.35">
      <c r="AS35" s="32" t="str">
        <f t="shared" si="5"/>
        <v>ALP1D05USD</v>
      </c>
      <c r="AT35" s="32" t="b">
        <f t="shared" si="6"/>
        <v>1</v>
      </c>
      <c r="AU35" t="s">
        <v>11</v>
      </c>
      <c r="AV35" t="s">
        <v>3456</v>
      </c>
      <c r="AW35" t="s">
        <v>2126</v>
      </c>
      <c r="AX35" t="s">
        <v>9398</v>
      </c>
      <c r="AY35" s="61">
        <v>43221.394028819443</v>
      </c>
      <c r="AZ35" t="s">
        <v>9398</v>
      </c>
      <c r="BA35" s="61">
        <v>43221.394028819443</v>
      </c>
    </row>
    <row r="36" spans="45:53" x14ac:dyDescent="0.35">
      <c r="AS36" s="32" t="str">
        <f t="shared" si="5"/>
        <v>ALP1D06USD</v>
      </c>
      <c r="AT36" s="32" t="b">
        <f t="shared" si="6"/>
        <v>1</v>
      </c>
      <c r="AU36" t="s">
        <v>11</v>
      </c>
      <c r="AV36" t="s">
        <v>3458</v>
      </c>
      <c r="AW36" t="s">
        <v>2126</v>
      </c>
      <c r="AX36" t="s">
        <v>9398</v>
      </c>
      <c r="AY36" s="61">
        <v>43221.39402890046</v>
      </c>
      <c r="AZ36" t="s">
        <v>9398</v>
      </c>
      <c r="BA36" s="61">
        <v>43221.39402890046</v>
      </c>
    </row>
    <row r="37" spans="45:53" x14ac:dyDescent="0.35">
      <c r="AS37" s="32" t="str">
        <f t="shared" si="5"/>
        <v>ALP1D07USD</v>
      </c>
      <c r="AT37" s="32" t="b">
        <f t="shared" si="6"/>
        <v>1</v>
      </c>
      <c r="AU37" t="s">
        <v>11</v>
      </c>
      <c r="AV37" t="s">
        <v>3460</v>
      </c>
      <c r="AW37" t="s">
        <v>2126</v>
      </c>
      <c r="AX37" t="s">
        <v>9398</v>
      </c>
      <c r="AY37" s="61">
        <v>43221.394029016206</v>
      </c>
      <c r="AZ37" t="s">
        <v>9398</v>
      </c>
      <c r="BA37" s="61">
        <v>43221.394029016206</v>
      </c>
    </row>
    <row r="38" spans="45:53" x14ac:dyDescent="0.35">
      <c r="AS38" s="32" t="str">
        <f t="shared" si="5"/>
        <v>ALP1D10USD</v>
      </c>
      <c r="AT38" s="32" t="b">
        <f t="shared" si="6"/>
        <v>1</v>
      </c>
      <c r="AU38" t="s">
        <v>11</v>
      </c>
      <c r="AV38" t="s">
        <v>3466</v>
      </c>
      <c r="AW38" t="s">
        <v>2126</v>
      </c>
      <c r="AX38" t="s">
        <v>9398</v>
      </c>
      <c r="AY38" s="61">
        <v>43221.394029166666</v>
      </c>
      <c r="AZ38" t="s">
        <v>9398</v>
      </c>
      <c r="BA38" s="61">
        <v>43221.394029166666</v>
      </c>
    </row>
    <row r="39" spans="45:53" x14ac:dyDescent="0.35">
      <c r="AS39" s="32" t="str">
        <f t="shared" si="5"/>
        <v>ALP1D15USD</v>
      </c>
      <c r="AT39" s="32" t="b">
        <f t="shared" si="6"/>
        <v>1</v>
      </c>
      <c r="AU39" t="s">
        <v>11</v>
      </c>
      <c r="AV39" t="s">
        <v>3474</v>
      </c>
      <c r="AW39" t="s">
        <v>2126</v>
      </c>
      <c r="AX39" t="s">
        <v>9398</v>
      </c>
      <c r="AY39" s="61">
        <v>43221.394029247684</v>
      </c>
      <c r="AZ39" t="s">
        <v>9398</v>
      </c>
      <c r="BA39" s="61">
        <v>43221.394029247684</v>
      </c>
    </row>
    <row r="40" spans="45:53" x14ac:dyDescent="0.35">
      <c r="AS40" s="32" t="str">
        <f t="shared" si="5"/>
        <v>ALP1D20USD</v>
      </c>
      <c r="AT40" s="32" t="b">
        <f t="shared" si="6"/>
        <v>1</v>
      </c>
      <c r="AU40" t="s">
        <v>11</v>
      </c>
      <c r="AV40" t="s">
        <v>3945</v>
      </c>
      <c r="AW40" t="s">
        <v>2126</v>
      </c>
      <c r="AX40" t="s">
        <v>9398</v>
      </c>
      <c r="AY40" s="61">
        <v>43221.394029363422</v>
      </c>
      <c r="AZ40" t="s">
        <v>9398</v>
      </c>
      <c r="BA40" s="61">
        <v>43221.394029363422</v>
      </c>
    </row>
    <row r="41" spans="45:53" x14ac:dyDescent="0.35">
      <c r="AS41" s="32" t="str">
        <f t="shared" si="5"/>
        <v>ALP1D25USD</v>
      </c>
      <c r="AT41" s="32" t="b">
        <f t="shared" si="6"/>
        <v>1</v>
      </c>
      <c r="AU41" t="s">
        <v>11</v>
      </c>
      <c r="AV41" t="s">
        <v>3947</v>
      </c>
      <c r="AW41" t="s">
        <v>2126</v>
      </c>
      <c r="AX41" t="s">
        <v>9398</v>
      </c>
      <c r="AY41" s="61">
        <v>43221.394029432871</v>
      </c>
      <c r="AZ41" t="s">
        <v>9398</v>
      </c>
      <c r="BA41" s="61">
        <v>43221.394029432871</v>
      </c>
    </row>
    <row r="42" spans="45:53" x14ac:dyDescent="0.35">
      <c r="AS42" s="32" t="str">
        <f t="shared" si="5"/>
        <v>ALP1D30USD</v>
      </c>
      <c r="AT42" s="32" t="b">
        <f t="shared" si="6"/>
        <v>1</v>
      </c>
      <c r="AU42" t="s">
        <v>11</v>
      </c>
      <c r="AV42" t="s">
        <v>3949</v>
      </c>
      <c r="AW42" t="s">
        <v>2126</v>
      </c>
      <c r="AX42" t="s">
        <v>9398</v>
      </c>
      <c r="AY42" s="61">
        <v>43221.39402954861</v>
      </c>
      <c r="AZ42" t="s">
        <v>9398</v>
      </c>
      <c r="BA42" s="61">
        <v>43221.39402954861</v>
      </c>
    </row>
    <row r="43" spans="45:53" x14ac:dyDescent="0.35">
      <c r="AS43" s="32" t="str">
        <f t="shared" si="5"/>
        <v>ALP1L02USD</v>
      </c>
      <c r="AT43" s="32" t="b">
        <f t="shared" si="6"/>
        <v>1</v>
      </c>
      <c r="AU43" t="s">
        <v>11</v>
      </c>
      <c r="AV43" t="s">
        <v>3953</v>
      </c>
      <c r="AW43" t="s">
        <v>2126</v>
      </c>
      <c r="AX43" t="s">
        <v>9398</v>
      </c>
      <c r="AY43" s="61">
        <v>43221.394029664349</v>
      </c>
      <c r="AZ43" t="s">
        <v>9398</v>
      </c>
      <c r="BA43" s="61">
        <v>43221.394029664349</v>
      </c>
    </row>
    <row r="44" spans="45:53" x14ac:dyDescent="0.35">
      <c r="AS44" s="32" t="str">
        <f t="shared" si="5"/>
        <v>ALP1L05USD</v>
      </c>
      <c r="AT44" s="32" t="b">
        <f t="shared" si="6"/>
        <v>1</v>
      </c>
      <c r="AU44" t="s">
        <v>11</v>
      </c>
      <c r="AV44" t="s">
        <v>3955</v>
      </c>
      <c r="AW44" t="s">
        <v>2126</v>
      </c>
      <c r="AX44" t="s">
        <v>9398</v>
      </c>
      <c r="AY44" s="61">
        <v>43221.394029861112</v>
      </c>
      <c r="AZ44" t="s">
        <v>9398</v>
      </c>
      <c r="BA44" s="61">
        <v>43221.394029861112</v>
      </c>
    </row>
    <row r="45" spans="45:53" x14ac:dyDescent="0.35">
      <c r="AS45" s="32" t="str">
        <f t="shared" si="5"/>
        <v>ALP1TP1CAD</v>
      </c>
      <c r="AT45" s="32" t="b">
        <f t="shared" si="6"/>
        <v>1</v>
      </c>
      <c r="AU45" t="s">
        <v>11</v>
      </c>
      <c r="AV45" t="s">
        <v>3957</v>
      </c>
      <c r="AW45" t="s">
        <v>2020</v>
      </c>
      <c r="AX45" t="s">
        <v>9398</v>
      </c>
      <c r="AY45" s="61">
        <v>42810.462258067128</v>
      </c>
      <c r="AZ45" t="s">
        <v>9398</v>
      </c>
      <c r="BA45" s="61">
        <v>42810.462258067128</v>
      </c>
    </row>
    <row r="46" spans="45:53" x14ac:dyDescent="0.35">
      <c r="AS46" s="32" t="str">
        <f t="shared" si="5"/>
        <v>ALP1TP1EUR</v>
      </c>
      <c r="AT46" s="32" t="b">
        <f t="shared" si="6"/>
        <v>1</v>
      </c>
      <c r="AU46" t="s">
        <v>11</v>
      </c>
      <c r="AV46" t="s">
        <v>3957</v>
      </c>
      <c r="AW46" t="s">
        <v>2043</v>
      </c>
      <c r="AX46" t="s">
        <v>9398</v>
      </c>
      <c r="AY46" s="61">
        <v>42810.462257870371</v>
      </c>
      <c r="AZ46" t="s">
        <v>9398</v>
      </c>
      <c r="BA46" s="61">
        <v>42810.462257870371</v>
      </c>
    </row>
    <row r="47" spans="45:53" x14ac:dyDescent="0.35">
      <c r="AS47" s="32" t="str">
        <f t="shared" si="5"/>
        <v>ALP1TP1SEK</v>
      </c>
      <c r="AT47" s="32" t="b">
        <f t="shared" si="6"/>
        <v>1</v>
      </c>
      <c r="AU47" t="s">
        <v>11</v>
      </c>
      <c r="AV47" t="s">
        <v>3957</v>
      </c>
      <c r="AW47" t="s">
        <v>2108</v>
      </c>
      <c r="AX47" t="s">
        <v>9398</v>
      </c>
      <c r="AY47" s="61">
        <v>42810.462257673615</v>
      </c>
      <c r="AZ47" t="s">
        <v>9398</v>
      </c>
      <c r="BA47" s="61">
        <v>42810.462257673615</v>
      </c>
    </row>
    <row r="48" spans="45:53" x14ac:dyDescent="0.35">
      <c r="AS48" s="32" t="str">
        <f t="shared" si="5"/>
        <v>ALP1TP1USD</v>
      </c>
      <c r="AT48" s="32" t="b">
        <f t="shared" si="6"/>
        <v>1</v>
      </c>
      <c r="AU48" t="s">
        <v>11</v>
      </c>
      <c r="AV48" t="s">
        <v>3957</v>
      </c>
      <c r="AW48" t="s">
        <v>2126</v>
      </c>
      <c r="AX48" t="s">
        <v>9398</v>
      </c>
      <c r="AY48" s="61">
        <v>42810.46225744213</v>
      </c>
      <c r="AZ48" t="s">
        <v>9398</v>
      </c>
      <c r="BA48" s="61">
        <v>42810.46225744213</v>
      </c>
    </row>
    <row r="49" spans="45:53" x14ac:dyDescent="0.35">
      <c r="AS49" s="32" t="str">
        <f t="shared" si="5"/>
        <v>ALP1TP2USD</v>
      </c>
      <c r="AT49" s="32" t="b">
        <f t="shared" si="6"/>
        <v>1</v>
      </c>
      <c r="AU49" t="s">
        <v>11</v>
      </c>
      <c r="AV49" t="s">
        <v>3959</v>
      </c>
      <c r="AW49" t="s">
        <v>2126</v>
      </c>
      <c r="AX49" t="s">
        <v>9398</v>
      </c>
      <c r="AY49" s="61">
        <v>42810.462258217594</v>
      </c>
      <c r="AZ49" t="s">
        <v>9398</v>
      </c>
      <c r="BA49" s="61">
        <v>42810.462258217594</v>
      </c>
    </row>
    <row r="50" spans="45:53" x14ac:dyDescent="0.35">
      <c r="AS50" s="32" t="str">
        <f t="shared" si="5"/>
        <v>ALP1TP3USD</v>
      </c>
      <c r="AT50" s="32" t="b">
        <f t="shared" si="6"/>
        <v>1</v>
      </c>
      <c r="AU50" t="s">
        <v>11</v>
      </c>
      <c r="AV50" t="s">
        <v>3961</v>
      </c>
      <c r="AW50" t="s">
        <v>2126</v>
      </c>
      <c r="AX50" t="s">
        <v>9398</v>
      </c>
      <c r="AY50" s="61">
        <v>43221.645312233799</v>
      </c>
      <c r="AZ50" t="s">
        <v>9398</v>
      </c>
      <c r="BA50" s="61">
        <v>43221.645312233799</v>
      </c>
    </row>
    <row r="51" spans="45:53" x14ac:dyDescent="0.35">
      <c r="AS51" s="32" t="str">
        <f t="shared" si="5"/>
        <v>CHA1C05USD</v>
      </c>
      <c r="AT51" s="32" t="b">
        <f t="shared" si="6"/>
        <v>1</v>
      </c>
      <c r="AU51" t="s">
        <v>9821</v>
      </c>
      <c r="AV51" t="s">
        <v>11300</v>
      </c>
      <c r="AW51" t="s">
        <v>2126</v>
      </c>
      <c r="AX51" t="s">
        <v>9398</v>
      </c>
      <c r="AY51" s="61">
        <v>43306.430553124999</v>
      </c>
      <c r="AZ51" t="s">
        <v>9398</v>
      </c>
      <c r="BA51" s="61">
        <v>43306.430553124999</v>
      </c>
    </row>
    <row r="52" spans="45:53" x14ac:dyDescent="0.35">
      <c r="AS52" s="32" t="str">
        <f t="shared" si="5"/>
        <v>CHA1C06USD</v>
      </c>
      <c r="AT52" s="32" t="b">
        <f t="shared" si="6"/>
        <v>1</v>
      </c>
      <c r="AU52" t="s">
        <v>9821</v>
      </c>
      <c r="AV52" t="s">
        <v>3931</v>
      </c>
      <c r="AW52" t="s">
        <v>2126</v>
      </c>
      <c r="AX52" t="s">
        <v>9398</v>
      </c>
      <c r="AY52" s="61">
        <v>43165.385665891205</v>
      </c>
      <c r="AZ52" t="s">
        <v>9398</v>
      </c>
      <c r="BA52" s="61">
        <v>43165.385665891205</v>
      </c>
    </row>
    <row r="53" spans="45:53" x14ac:dyDescent="0.35">
      <c r="AS53" s="32" t="str">
        <f t="shared" si="5"/>
        <v>CHA1C10USD</v>
      </c>
      <c r="AT53" s="32" t="b">
        <f t="shared" si="6"/>
        <v>1</v>
      </c>
      <c r="AU53" t="s">
        <v>9821</v>
      </c>
      <c r="AV53" t="s">
        <v>8852</v>
      </c>
      <c r="AW53" t="s">
        <v>2126</v>
      </c>
      <c r="AX53" t="s">
        <v>9398</v>
      </c>
      <c r="AY53" s="61">
        <v>43306.430553356484</v>
      </c>
      <c r="AZ53" t="s">
        <v>9398</v>
      </c>
      <c r="BA53" s="61">
        <v>43306.430553356484</v>
      </c>
    </row>
    <row r="54" spans="45:53" x14ac:dyDescent="0.35">
      <c r="AS54" s="32" t="str">
        <f t="shared" si="5"/>
        <v>CHA1C15USD</v>
      </c>
      <c r="AT54" s="32" t="b">
        <f t="shared" si="6"/>
        <v>1</v>
      </c>
      <c r="AU54" t="s">
        <v>9821</v>
      </c>
      <c r="AV54" t="s">
        <v>3934</v>
      </c>
      <c r="AW54" t="s">
        <v>2126</v>
      </c>
      <c r="AX54" t="s">
        <v>9398</v>
      </c>
      <c r="AY54" s="61">
        <v>43165.385666898146</v>
      </c>
      <c r="AZ54" t="s">
        <v>9398</v>
      </c>
      <c r="BA54" s="61">
        <v>43165.385666898146</v>
      </c>
    </row>
    <row r="55" spans="45:53" x14ac:dyDescent="0.35">
      <c r="AS55" s="32" t="str">
        <f t="shared" si="5"/>
        <v>CHA1C20USD</v>
      </c>
      <c r="AT55" s="32" t="b">
        <f t="shared" si="6"/>
        <v>1</v>
      </c>
      <c r="AU55" t="s">
        <v>9821</v>
      </c>
      <c r="AV55" t="s">
        <v>3936</v>
      </c>
      <c r="AW55" t="s">
        <v>2126</v>
      </c>
      <c r="AX55" t="s">
        <v>9398</v>
      </c>
      <c r="AY55" s="61">
        <v>43165.385667048613</v>
      </c>
      <c r="AZ55" t="s">
        <v>9398</v>
      </c>
      <c r="BA55" s="61">
        <v>43165.385667048613</v>
      </c>
    </row>
    <row r="56" spans="45:53" x14ac:dyDescent="0.35">
      <c r="AS56" s="32" t="str">
        <f t="shared" si="5"/>
        <v>CHA1D02USD</v>
      </c>
      <c r="AT56" s="32" t="b">
        <f t="shared" si="6"/>
        <v>1</v>
      </c>
      <c r="AU56" t="s">
        <v>9821</v>
      </c>
      <c r="AV56" t="s">
        <v>3450</v>
      </c>
      <c r="AW56" t="s">
        <v>2126</v>
      </c>
      <c r="AX56" t="s">
        <v>9398</v>
      </c>
      <c r="AY56" s="61">
        <v>43165.38566728009</v>
      </c>
      <c r="AZ56" t="s">
        <v>9398</v>
      </c>
      <c r="BA56" s="61">
        <v>43165.38566728009</v>
      </c>
    </row>
    <row r="57" spans="45:53" x14ac:dyDescent="0.35">
      <c r="AS57" s="32" t="str">
        <f t="shared" si="5"/>
        <v>CHA1D03USD</v>
      </c>
      <c r="AT57" s="32" t="b">
        <f t="shared" si="6"/>
        <v>1</v>
      </c>
      <c r="AU57" t="s">
        <v>9821</v>
      </c>
      <c r="AV57" t="s">
        <v>3452</v>
      </c>
      <c r="AW57" t="s">
        <v>2126</v>
      </c>
      <c r="AX57" t="s">
        <v>9398</v>
      </c>
      <c r="AY57" s="61">
        <v>43165.385667476854</v>
      </c>
      <c r="AZ57" t="s">
        <v>9398</v>
      </c>
      <c r="BA57" s="61">
        <v>43165.385667476854</v>
      </c>
    </row>
    <row r="58" spans="45:53" x14ac:dyDescent="0.35">
      <c r="AS58" s="32" t="str">
        <f t="shared" si="5"/>
        <v>CHA1D05USD</v>
      </c>
      <c r="AT58" s="32" t="b">
        <f t="shared" si="6"/>
        <v>1</v>
      </c>
      <c r="AU58" t="s">
        <v>9821</v>
      </c>
      <c r="AV58" t="s">
        <v>3456</v>
      </c>
      <c r="AW58" t="s">
        <v>2126</v>
      </c>
      <c r="AX58" t="s">
        <v>9398</v>
      </c>
      <c r="AY58" s="61">
        <v>43165.385667627314</v>
      </c>
      <c r="AZ58" t="s">
        <v>9398</v>
      </c>
      <c r="BA58" s="61">
        <v>43165.385667627314</v>
      </c>
    </row>
    <row r="59" spans="45:53" x14ac:dyDescent="0.35">
      <c r="AS59" s="32" t="str">
        <f t="shared" si="5"/>
        <v>CHA1D06USD</v>
      </c>
      <c r="AT59" s="32" t="b">
        <f t="shared" si="6"/>
        <v>1</v>
      </c>
      <c r="AU59" t="s">
        <v>9821</v>
      </c>
      <c r="AV59" t="s">
        <v>3458</v>
      </c>
      <c r="AW59" t="s">
        <v>2126</v>
      </c>
      <c r="AX59" t="s">
        <v>9398</v>
      </c>
      <c r="AY59" s="61">
        <v>43165.385667789349</v>
      </c>
      <c r="AZ59" t="s">
        <v>9398</v>
      </c>
      <c r="BA59" s="61">
        <v>43165.385667789349</v>
      </c>
    </row>
    <row r="60" spans="45:53" x14ac:dyDescent="0.35">
      <c r="AS60" s="32" t="str">
        <f t="shared" si="5"/>
        <v>CHA1D07USD</v>
      </c>
      <c r="AT60" s="32" t="b">
        <f t="shared" si="6"/>
        <v>1</v>
      </c>
      <c r="AU60" t="s">
        <v>9821</v>
      </c>
      <c r="AV60" t="s">
        <v>3460</v>
      </c>
      <c r="AW60" t="s">
        <v>2126</v>
      </c>
      <c r="AX60" t="s">
        <v>9398</v>
      </c>
      <c r="AY60" s="61">
        <v>43165.385668055555</v>
      </c>
      <c r="AZ60" t="s">
        <v>9398</v>
      </c>
      <c r="BA60" s="61">
        <v>43165.385668055555</v>
      </c>
    </row>
    <row r="61" spans="45:53" x14ac:dyDescent="0.35">
      <c r="AS61" s="32" t="str">
        <f t="shared" si="5"/>
        <v>CHA1D10USD</v>
      </c>
      <c r="AT61" s="32" t="b">
        <f t="shared" si="6"/>
        <v>1</v>
      </c>
      <c r="AU61" t="s">
        <v>9821</v>
      </c>
      <c r="AV61" t="s">
        <v>3466</v>
      </c>
      <c r="AW61" t="s">
        <v>2126</v>
      </c>
      <c r="AX61" t="s">
        <v>9398</v>
      </c>
      <c r="AY61" s="61">
        <v>43165.385668287039</v>
      </c>
      <c r="AZ61" t="s">
        <v>9398</v>
      </c>
      <c r="BA61" s="61">
        <v>43165.385668287039</v>
      </c>
    </row>
    <row r="62" spans="45:53" x14ac:dyDescent="0.35">
      <c r="AS62" s="32" t="str">
        <f t="shared" si="5"/>
        <v>CHA1D15USD</v>
      </c>
      <c r="AT62" s="32" t="b">
        <f t="shared" si="6"/>
        <v>1</v>
      </c>
      <c r="AU62" t="s">
        <v>9821</v>
      </c>
      <c r="AV62" t="s">
        <v>3474</v>
      </c>
      <c r="AW62" t="s">
        <v>2126</v>
      </c>
      <c r="AX62" t="s">
        <v>9398</v>
      </c>
      <c r="AY62" s="61">
        <v>43165.385668437499</v>
      </c>
      <c r="AZ62" t="s">
        <v>9398</v>
      </c>
      <c r="BA62" s="61">
        <v>43165.385668437499</v>
      </c>
    </row>
    <row r="63" spans="45:53" x14ac:dyDescent="0.35">
      <c r="AS63" s="32" t="str">
        <f t="shared" si="5"/>
        <v>CHA1D20USD</v>
      </c>
      <c r="AT63" s="32" t="b">
        <f t="shared" si="6"/>
        <v>1</v>
      </c>
      <c r="AU63" t="s">
        <v>9821</v>
      </c>
      <c r="AV63" t="s">
        <v>3945</v>
      </c>
      <c r="AW63" t="s">
        <v>2126</v>
      </c>
      <c r="AX63" t="s">
        <v>9398</v>
      </c>
      <c r="AY63" s="61">
        <v>43165.385668946758</v>
      </c>
      <c r="AZ63" t="s">
        <v>9398</v>
      </c>
      <c r="BA63" s="61">
        <v>43165.385668946758</v>
      </c>
    </row>
    <row r="64" spans="45:53" x14ac:dyDescent="0.35">
      <c r="AS64" s="32" t="str">
        <f t="shared" si="5"/>
        <v>CHA1D25USD</v>
      </c>
      <c r="AT64" s="32" t="b">
        <f t="shared" si="6"/>
        <v>1</v>
      </c>
      <c r="AU64" t="s">
        <v>9821</v>
      </c>
      <c r="AV64" t="s">
        <v>3947</v>
      </c>
      <c r="AW64" t="s">
        <v>2126</v>
      </c>
      <c r="AX64" t="s">
        <v>9398</v>
      </c>
      <c r="AY64" s="61">
        <v>43165.385669178242</v>
      </c>
      <c r="AZ64" t="s">
        <v>9398</v>
      </c>
      <c r="BA64" s="61">
        <v>43165.385669178242</v>
      </c>
    </row>
    <row r="65" spans="45:53" x14ac:dyDescent="0.35">
      <c r="AS65" s="32" t="str">
        <f t="shared" si="5"/>
        <v>CHA1D30USD</v>
      </c>
      <c r="AT65" s="32" t="b">
        <f t="shared" si="6"/>
        <v>1</v>
      </c>
      <c r="AU65" t="s">
        <v>9821</v>
      </c>
      <c r="AV65" t="s">
        <v>3949</v>
      </c>
      <c r="AW65" t="s">
        <v>2126</v>
      </c>
      <c r="AX65" t="s">
        <v>9398</v>
      </c>
      <c r="AY65" s="61">
        <v>43165.385669328702</v>
      </c>
      <c r="AZ65" t="s">
        <v>9398</v>
      </c>
      <c r="BA65" s="61">
        <v>43165.385669328702</v>
      </c>
    </row>
    <row r="66" spans="45:53" x14ac:dyDescent="0.35">
      <c r="AS66" s="32" t="str">
        <f t="shared" si="5"/>
        <v>CHA1L02USD</v>
      </c>
      <c r="AT66" s="32" t="b">
        <f t="shared" si="6"/>
        <v>1</v>
      </c>
      <c r="AU66" t="s">
        <v>9821</v>
      </c>
      <c r="AV66" t="s">
        <v>3953</v>
      </c>
      <c r="AW66" t="s">
        <v>2126</v>
      </c>
      <c r="AX66" t="s">
        <v>9398</v>
      </c>
      <c r="AY66" s="61">
        <v>43165.385669525465</v>
      </c>
      <c r="AZ66" t="s">
        <v>9398</v>
      </c>
      <c r="BA66" s="61">
        <v>43165.385669525465</v>
      </c>
    </row>
    <row r="67" spans="45:53" x14ac:dyDescent="0.35">
      <c r="AS67" s="32" t="str">
        <f t="shared" si="5"/>
        <v>CHA1L05USD</v>
      </c>
      <c r="AT67" s="32" t="b">
        <f t="shared" si="6"/>
        <v>1</v>
      </c>
      <c r="AU67" t="s">
        <v>9821</v>
      </c>
      <c r="AV67" t="s">
        <v>3955</v>
      </c>
      <c r="AW67" t="s">
        <v>2126</v>
      </c>
      <c r="AX67" t="s">
        <v>9398</v>
      </c>
      <c r="AY67" s="61">
        <v>43165.385669675925</v>
      </c>
      <c r="AZ67" t="s">
        <v>9398</v>
      </c>
      <c r="BA67" s="61">
        <v>43165.385669675925</v>
      </c>
    </row>
    <row r="68" spans="45:53" x14ac:dyDescent="0.35">
      <c r="AS68" s="32" t="str">
        <f t="shared" si="5"/>
        <v>CHA1TP1CAD</v>
      </c>
      <c r="AT68" s="32" t="b">
        <f t="shared" si="6"/>
        <v>1</v>
      </c>
      <c r="AU68" t="s">
        <v>9821</v>
      </c>
      <c r="AV68" t="s">
        <v>3957</v>
      </c>
      <c r="AW68" t="s">
        <v>2020</v>
      </c>
      <c r="AX68" t="s">
        <v>9398</v>
      </c>
      <c r="AY68" s="61">
        <v>43165.385669872689</v>
      </c>
      <c r="AZ68" t="s">
        <v>9398</v>
      </c>
      <c r="BA68" s="61">
        <v>43165.385669872689</v>
      </c>
    </row>
    <row r="69" spans="45:53" x14ac:dyDescent="0.35">
      <c r="AS69" s="32" t="str">
        <f t="shared" si="5"/>
        <v>CHA1TP1EUR</v>
      </c>
      <c r="AT69" s="32" t="b">
        <f t="shared" si="6"/>
        <v>1</v>
      </c>
      <c r="AU69" t="s">
        <v>9821</v>
      </c>
      <c r="AV69" t="s">
        <v>3957</v>
      </c>
      <c r="AW69" t="s">
        <v>2043</v>
      </c>
      <c r="AX69" t="s">
        <v>9398</v>
      </c>
      <c r="AY69" s="61">
        <v>43165.385670023148</v>
      </c>
      <c r="AZ69" t="s">
        <v>9398</v>
      </c>
      <c r="BA69" s="61">
        <v>43165.385670023148</v>
      </c>
    </row>
    <row r="70" spans="45:53" x14ac:dyDescent="0.35">
      <c r="AS70" s="32" t="str">
        <f t="shared" ref="AS70:AS133" si="9">AU70&amp;AV70&amp;AW70</f>
        <v>CHA1TP1SEK</v>
      </c>
      <c r="AT70" s="32" t="b">
        <f t="shared" ref="AT70:AT133" si="10">VLOOKUP(AV70,R:R,1,0)=AV70</f>
        <v>1</v>
      </c>
      <c r="AU70" t="s">
        <v>9821</v>
      </c>
      <c r="AV70" t="s">
        <v>3957</v>
      </c>
      <c r="AW70" t="s">
        <v>2108</v>
      </c>
      <c r="AX70" t="s">
        <v>9398</v>
      </c>
      <c r="AY70" s="61">
        <v>43165.385670219905</v>
      </c>
      <c r="AZ70" t="s">
        <v>9398</v>
      </c>
      <c r="BA70" s="61">
        <v>43165.385670219905</v>
      </c>
    </row>
    <row r="71" spans="45:53" x14ac:dyDescent="0.35">
      <c r="AS71" s="32" t="str">
        <f t="shared" si="9"/>
        <v>CHA1TP1USD</v>
      </c>
      <c r="AT71" s="32" t="b">
        <f t="shared" si="10"/>
        <v>1</v>
      </c>
      <c r="AU71" t="s">
        <v>9821</v>
      </c>
      <c r="AV71" t="s">
        <v>3957</v>
      </c>
      <c r="AW71" t="s">
        <v>2126</v>
      </c>
      <c r="AX71" t="s">
        <v>9398</v>
      </c>
      <c r="AY71" s="61">
        <v>43165.385670370371</v>
      </c>
      <c r="AZ71" t="s">
        <v>9398</v>
      </c>
      <c r="BA71" s="61">
        <v>43165.385670370371</v>
      </c>
    </row>
    <row r="72" spans="45:53" x14ac:dyDescent="0.35">
      <c r="AS72" s="32" t="str">
        <f t="shared" si="9"/>
        <v>CHA1TP2USD</v>
      </c>
      <c r="AT72" s="32" t="b">
        <f t="shared" si="10"/>
        <v>1</v>
      </c>
      <c r="AU72" t="s">
        <v>9821</v>
      </c>
      <c r="AV72" t="s">
        <v>3959</v>
      </c>
      <c r="AW72" t="s">
        <v>2126</v>
      </c>
      <c r="AX72" t="s">
        <v>9398</v>
      </c>
      <c r="AY72" s="61">
        <v>43165.385670567128</v>
      </c>
      <c r="AZ72" t="s">
        <v>9398</v>
      </c>
      <c r="BA72" s="61">
        <v>43165.385670567128</v>
      </c>
    </row>
    <row r="73" spans="45:53" x14ac:dyDescent="0.35">
      <c r="AS73" s="32" t="str">
        <f t="shared" si="9"/>
        <v>CORPC05USD</v>
      </c>
      <c r="AT73" s="32" t="b">
        <f t="shared" si="10"/>
        <v>1</v>
      </c>
      <c r="AU73" t="s">
        <v>12</v>
      </c>
      <c r="AV73" t="s">
        <v>11300</v>
      </c>
      <c r="AW73" t="s">
        <v>2126</v>
      </c>
      <c r="AX73" t="s">
        <v>9398</v>
      </c>
      <c r="AY73" s="61">
        <v>43306.431235763892</v>
      </c>
      <c r="AZ73" t="s">
        <v>9398</v>
      </c>
      <c r="BA73" s="61">
        <v>43306.431235763892</v>
      </c>
    </row>
    <row r="74" spans="45:53" x14ac:dyDescent="0.35">
      <c r="AS74" s="32" t="str">
        <f t="shared" si="9"/>
        <v>CORPC06USD</v>
      </c>
      <c r="AT74" s="32" t="b">
        <f t="shared" si="10"/>
        <v>1</v>
      </c>
      <c r="AU74" t="s">
        <v>12</v>
      </c>
      <c r="AV74" t="s">
        <v>3931</v>
      </c>
      <c r="AW74" t="s">
        <v>2126</v>
      </c>
      <c r="AX74" t="s">
        <v>9398</v>
      </c>
      <c r="AY74" s="61">
        <v>43306.431233761577</v>
      </c>
      <c r="AZ74" t="s">
        <v>9398</v>
      </c>
      <c r="BA74" s="61">
        <v>43306.431233761577</v>
      </c>
    </row>
    <row r="75" spans="45:53" x14ac:dyDescent="0.35">
      <c r="AS75" s="32" t="str">
        <f t="shared" si="9"/>
        <v>CORPC10USD</v>
      </c>
      <c r="AT75" s="32" t="b">
        <f t="shared" si="10"/>
        <v>1</v>
      </c>
      <c r="AU75" t="s">
        <v>12</v>
      </c>
      <c r="AV75" t="s">
        <v>8852</v>
      </c>
      <c r="AW75" t="s">
        <v>2126</v>
      </c>
      <c r="AX75" t="s">
        <v>9398</v>
      </c>
      <c r="AY75" s="61">
        <v>43306.43123584491</v>
      </c>
      <c r="AZ75" t="s">
        <v>9398</v>
      </c>
      <c r="BA75" s="61">
        <v>43306.43123584491</v>
      </c>
    </row>
    <row r="76" spans="45:53" x14ac:dyDescent="0.35">
      <c r="AS76" s="32" t="str">
        <f t="shared" si="9"/>
        <v>CORPC15USD</v>
      </c>
      <c r="AT76" s="32" t="b">
        <f t="shared" si="10"/>
        <v>1</v>
      </c>
      <c r="AU76" t="s">
        <v>12</v>
      </c>
      <c r="AV76" t="s">
        <v>3934</v>
      </c>
      <c r="AW76" t="s">
        <v>2126</v>
      </c>
      <c r="AX76" t="s">
        <v>9398</v>
      </c>
      <c r="AY76" s="61">
        <v>43306.431233912037</v>
      </c>
      <c r="AZ76" t="s">
        <v>9398</v>
      </c>
      <c r="BA76" s="61">
        <v>43306.431233912037</v>
      </c>
    </row>
    <row r="77" spans="45:53" x14ac:dyDescent="0.35">
      <c r="AS77" s="32" t="str">
        <f t="shared" si="9"/>
        <v>CORPC20USD</v>
      </c>
      <c r="AT77" s="32" t="b">
        <f t="shared" si="10"/>
        <v>1</v>
      </c>
      <c r="AU77" t="s">
        <v>12</v>
      </c>
      <c r="AV77" t="s">
        <v>3936</v>
      </c>
      <c r="AW77" t="s">
        <v>2126</v>
      </c>
      <c r="AX77" t="s">
        <v>9398</v>
      </c>
      <c r="AY77" s="61">
        <v>43306.431234027776</v>
      </c>
      <c r="AZ77" t="s">
        <v>9398</v>
      </c>
      <c r="BA77" s="61">
        <v>43306.431234027776</v>
      </c>
    </row>
    <row r="78" spans="45:53" x14ac:dyDescent="0.35">
      <c r="AS78" s="32" t="str">
        <f t="shared" si="9"/>
        <v>CORPD02USD</v>
      </c>
      <c r="AT78" s="32" t="b">
        <f t="shared" si="10"/>
        <v>1</v>
      </c>
      <c r="AU78" t="s">
        <v>12</v>
      </c>
      <c r="AV78" t="s">
        <v>3450</v>
      </c>
      <c r="AW78" t="s">
        <v>2126</v>
      </c>
      <c r="AX78" t="s">
        <v>9398</v>
      </c>
      <c r="AY78" s="61">
        <v>43306.431234178242</v>
      </c>
      <c r="AZ78" t="s">
        <v>9398</v>
      </c>
      <c r="BA78" s="61">
        <v>43306.431234178242</v>
      </c>
    </row>
    <row r="79" spans="45:53" x14ac:dyDescent="0.35">
      <c r="AS79" s="32" t="str">
        <f t="shared" si="9"/>
        <v>CORPD03USD</v>
      </c>
      <c r="AT79" s="32" t="b">
        <f t="shared" si="10"/>
        <v>1</v>
      </c>
      <c r="AU79" t="s">
        <v>12</v>
      </c>
      <c r="AV79" t="s">
        <v>3452</v>
      </c>
      <c r="AW79" t="s">
        <v>2126</v>
      </c>
      <c r="AX79" t="s">
        <v>9398</v>
      </c>
      <c r="AY79" s="61">
        <v>43306.431234340278</v>
      </c>
      <c r="AZ79" t="s">
        <v>9398</v>
      </c>
      <c r="BA79" s="61">
        <v>43306.431234340278</v>
      </c>
    </row>
    <row r="80" spans="45:53" x14ac:dyDescent="0.35">
      <c r="AS80" s="32" t="str">
        <f t="shared" si="9"/>
        <v>CORPD05USD</v>
      </c>
      <c r="AT80" s="32" t="b">
        <f t="shared" si="10"/>
        <v>1</v>
      </c>
      <c r="AU80" t="s">
        <v>12</v>
      </c>
      <c r="AV80" t="s">
        <v>3456</v>
      </c>
      <c r="AW80" t="s">
        <v>2126</v>
      </c>
      <c r="AX80" t="s">
        <v>9398</v>
      </c>
      <c r="AY80" s="61">
        <v>43306.431234456017</v>
      </c>
      <c r="AZ80" t="s">
        <v>9398</v>
      </c>
      <c r="BA80" s="61">
        <v>43306.431234456017</v>
      </c>
    </row>
    <row r="81" spans="45:53" x14ac:dyDescent="0.35">
      <c r="AS81" s="32" t="str">
        <f t="shared" si="9"/>
        <v>CORPD06USD</v>
      </c>
      <c r="AT81" s="32" t="b">
        <f t="shared" si="10"/>
        <v>1</v>
      </c>
      <c r="AU81" t="s">
        <v>12</v>
      </c>
      <c r="AV81" t="s">
        <v>3458</v>
      </c>
      <c r="AW81" t="s">
        <v>2126</v>
      </c>
      <c r="AX81" t="s">
        <v>9398</v>
      </c>
      <c r="AY81" s="61">
        <v>43306.431234571763</v>
      </c>
      <c r="AZ81" t="s">
        <v>9398</v>
      </c>
      <c r="BA81" s="61">
        <v>43306.431234571763</v>
      </c>
    </row>
    <row r="82" spans="45:53" x14ac:dyDescent="0.35">
      <c r="AS82" s="32" t="str">
        <f t="shared" si="9"/>
        <v>CORPD07USD</v>
      </c>
      <c r="AT82" s="32" t="b">
        <f t="shared" si="10"/>
        <v>1</v>
      </c>
      <c r="AU82" t="s">
        <v>12</v>
      </c>
      <c r="AV82" t="s">
        <v>3460</v>
      </c>
      <c r="AW82" t="s">
        <v>2126</v>
      </c>
      <c r="AX82" t="s">
        <v>9398</v>
      </c>
      <c r="AY82" s="61">
        <v>43306.431234687501</v>
      </c>
      <c r="AZ82" t="s">
        <v>9398</v>
      </c>
      <c r="BA82" s="61">
        <v>43306.431234687501</v>
      </c>
    </row>
    <row r="83" spans="45:53" x14ac:dyDescent="0.35">
      <c r="AS83" s="32" t="str">
        <f t="shared" si="9"/>
        <v>CORPD10USD</v>
      </c>
      <c r="AT83" s="32" t="b">
        <f t="shared" si="10"/>
        <v>1</v>
      </c>
      <c r="AU83" t="s">
        <v>12</v>
      </c>
      <c r="AV83" t="s">
        <v>3466</v>
      </c>
      <c r="AW83" t="s">
        <v>2126</v>
      </c>
      <c r="AX83" t="s">
        <v>9398</v>
      </c>
      <c r="AY83" s="61">
        <v>43306.431234837961</v>
      </c>
      <c r="AZ83" t="s">
        <v>9398</v>
      </c>
      <c r="BA83" s="61">
        <v>43306.431234837961</v>
      </c>
    </row>
    <row r="84" spans="45:53" x14ac:dyDescent="0.35">
      <c r="AS84" s="32" t="str">
        <f t="shared" si="9"/>
        <v>CORPD15USD</v>
      </c>
      <c r="AT84" s="32" t="b">
        <f t="shared" si="10"/>
        <v>1</v>
      </c>
      <c r="AU84" t="s">
        <v>12</v>
      </c>
      <c r="AV84" t="s">
        <v>3474</v>
      </c>
      <c r="AW84" t="s">
        <v>2126</v>
      </c>
      <c r="AX84" t="s">
        <v>9398</v>
      </c>
      <c r="AY84" s="61">
        <v>43306.431234953707</v>
      </c>
      <c r="AZ84" t="s">
        <v>9398</v>
      </c>
      <c r="BA84" s="61">
        <v>43306.431234953707</v>
      </c>
    </row>
    <row r="85" spans="45:53" x14ac:dyDescent="0.35">
      <c r="AS85" s="32" t="str">
        <f t="shared" si="9"/>
        <v>CORPD20USD</v>
      </c>
      <c r="AT85" s="32" t="b">
        <f t="shared" si="10"/>
        <v>1</v>
      </c>
      <c r="AU85" t="s">
        <v>12</v>
      </c>
      <c r="AV85" t="s">
        <v>3945</v>
      </c>
      <c r="AW85" t="s">
        <v>2126</v>
      </c>
      <c r="AX85" t="s">
        <v>9398</v>
      </c>
      <c r="AY85" s="61">
        <v>43306.431235069445</v>
      </c>
      <c r="AZ85" t="s">
        <v>9398</v>
      </c>
      <c r="BA85" s="61">
        <v>43306.431235069445</v>
      </c>
    </row>
    <row r="86" spans="45:53" x14ac:dyDescent="0.35">
      <c r="AS86" s="32" t="str">
        <f t="shared" si="9"/>
        <v>CORPD25USD</v>
      </c>
      <c r="AT86" s="32" t="b">
        <f t="shared" si="10"/>
        <v>1</v>
      </c>
      <c r="AU86" t="s">
        <v>12</v>
      </c>
      <c r="AV86" t="s">
        <v>3947</v>
      </c>
      <c r="AW86" t="s">
        <v>2126</v>
      </c>
      <c r="AX86" t="s">
        <v>9398</v>
      </c>
      <c r="AY86" s="61">
        <v>43306.431235185184</v>
      </c>
      <c r="AZ86" t="s">
        <v>9398</v>
      </c>
      <c r="BA86" s="61">
        <v>43306.431235185184</v>
      </c>
    </row>
    <row r="87" spans="45:53" x14ac:dyDescent="0.35">
      <c r="AS87" s="32" t="str">
        <f t="shared" si="9"/>
        <v>CORPD30USD</v>
      </c>
      <c r="AT87" s="32" t="b">
        <f t="shared" si="10"/>
        <v>1</v>
      </c>
      <c r="AU87" t="s">
        <v>12</v>
      </c>
      <c r="AV87" t="s">
        <v>3949</v>
      </c>
      <c r="AW87" t="s">
        <v>2126</v>
      </c>
      <c r="AX87" t="s">
        <v>9398</v>
      </c>
      <c r="AY87" s="61">
        <v>43306.431235266202</v>
      </c>
      <c r="AZ87" t="s">
        <v>9398</v>
      </c>
      <c r="BA87" s="61">
        <v>43306.431235266202</v>
      </c>
    </row>
    <row r="88" spans="45:53" x14ac:dyDescent="0.35">
      <c r="AS88" s="32" t="str">
        <f t="shared" si="9"/>
        <v>CORPL02USD</v>
      </c>
      <c r="AT88" s="32" t="b">
        <f t="shared" si="10"/>
        <v>1</v>
      </c>
      <c r="AU88" t="s">
        <v>12</v>
      </c>
      <c r="AV88" t="s">
        <v>3953</v>
      </c>
      <c r="AW88" t="s">
        <v>2126</v>
      </c>
      <c r="AX88" t="s">
        <v>9398</v>
      </c>
      <c r="AY88" s="61">
        <v>43306.431235381948</v>
      </c>
      <c r="AZ88" t="s">
        <v>9398</v>
      </c>
      <c r="BA88" s="61">
        <v>43306.431235381948</v>
      </c>
    </row>
    <row r="89" spans="45:53" x14ac:dyDescent="0.35">
      <c r="AS89" s="32" t="str">
        <f t="shared" si="9"/>
        <v>CORPL05USD</v>
      </c>
      <c r="AT89" s="32" t="b">
        <f t="shared" si="10"/>
        <v>1</v>
      </c>
      <c r="AU89" t="s">
        <v>12</v>
      </c>
      <c r="AV89" t="s">
        <v>3955</v>
      </c>
      <c r="AW89" t="s">
        <v>2126</v>
      </c>
      <c r="AX89" t="s">
        <v>9398</v>
      </c>
      <c r="AY89" s="61">
        <v>43306.431235497686</v>
      </c>
      <c r="AZ89" t="s">
        <v>9398</v>
      </c>
      <c r="BA89" s="61">
        <v>43306.431235497686</v>
      </c>
    </row>
    <row r="90" spans="45:53" x14ac:dyDescent="0.35">
      <c r="AS90" s="32" t="str">
        <f t="shared" si="9"/>
        <v>CORPTP1CAD</v>
      </c>
      <c r="AT90" s="32" t="b">
        <f t="shared" si="10"/>
        <v>1</v>
      </c>
      <c r="AU90" t="s">
        <v>12</v>
      </c>
      <c r="AV90" t="s">
        <v>3957</v>
      </c>
      <c r="AW90" t="s">
        <v>2020</v>
      </c>
      <c r="AX90" t="s">
        <v>9398</v>
      </c>
      <c r="AY90" s="61">
        <v>42810.504042442131</v>
      </c>
      <c r="AZ90" t="s">
        <v>9398</v>
      </c>
      <c r="BA90" s="61">
        <v>42810.504042442131</v>
      </c>
    </row>
    <row r="91" spans="45:53" x14ac:dyDescent="0.35">
      <c r="AS91" s="32" t="str">
        <f t="shared" si="9"/>
        <v>CORPTP1EUR</v>
      </c>
      <c r="AT91" s="32" t="b">
        <f t="shared" si="10"/>
        <v>1</v>
      </c>
      <c r="AU91" t="s">
        <v>12</v>
      </c>
      <c r="AV91" t="s">
        <v>3957</v>
      </c>
      <c r="AW91" t="s">
        <v>2043</v>
      </c>
      <c r="AX91" t="s">
        <v>9398</v>
      </c>
      <c r="AY91" s="61">
        <v>42810.504042129629</v>
      </c>
      <c r="AZ91" t="s">
        <v>9398</v>
      </c>
      <c r="BA91" s="61">
        <v>42810.504042129629</v>
      </c>
    </row>
    <row r="92" spans="45:53" x14ac:dyDescent="0.35">
      <c r="AS92" s="32" t="str">
        <f t="shared" si="9"/>
        <v>CORPTP1SEK</v>
      </c>
      <c r="AT92" s="32" t="b">
        <f t="shared" si="10"/>
        <v>1</v>
      </c>
      <c r="AU92" t="s">
        <v>12</v>
      </c>
      <c r="AV92" t="s">
        <v>3957</v>
      </c>
      <c r="AW92" t="s">
        <v>2108</v>
      </c>
      <c r="AX92" t="s">
        <v>9398</v>
      </c>
      <c r="AY92" s="61">
        <v>42810.504041782406</v>
      </c>
      <c r="AZ92" t="s">
        <v>9398</v>
      </c>
      <c r="BA92" s="61">
        <v>42810.504041782406</v>
      </c>
    </row>
    <row r="93" spans="45:53" x14ac:dyDescent="0.35">
      <c r="AS93" s="32" t="str">
        <f t="shared" si="9"/>
        <v>CORPTP1USD</v>
      </c>
      <c r="AT93" s="32" t="b">
        <f t="shared" si="10"/>
        <v>1</v>
      </c>
      <c r="AU93" t="s">
        <v>12</v>
      </c>
      <c r="AV93" t="s">
        <v>3957</v>
      </c>
      <c r="AW93" t="s">
        <v>2126</v>
      </c>
      <c r="AX93" t="s">
        <v>9398</v>
      </c>
      <c r="AY93" s="61">
        <v>42810.504041319444</v>
      </c>
      <c r="AZ93" t="s">
        <v>9398</v>
      </c>
      <c r="BA93" s="61">
        <v>42810.504041319444</v>
      </c>
    </row>
    <row r="94" spans="45:53" x14ac:dyDescent="0.35">
      <c r="AS94" s="32" t="str">
        <f t="shared" si="9"/>
        <v>CORPTP2USD</v>
      </c>
      <c r="AT94" s="32" t="b">
        <f t="shared" si="10"/>
        <v>1</v>
      </c>
      <c r="AU94" t="s">
        <v>12</v>
      </c>
      <c r="AV94" t="s">
        <v>3959</v>
      </c>
      <c r="AW94" t="s">
        <v>2126</v>
      </c>
      <c r="AX94" t="s">
        <v>9398</v>
      </c>
      <c r="AY94" s="61">
        <v>42810.504042708337</v>
      </c>
      <c r="AZ94" t="s">
        <v>9398</v>
      </c>
      <c r="BA94" s="61">
        <v>42810.504042708337</v>
      </c>
    </row>
    <row r="95" spans="45:53" x14ac:dyDescent="0.35">
      <c r="AS95" s="32" t="str">
        <f t="shared" si="9"/>
        <v>CORPTP3USD</v>
      </c>
      <c r="AT95" s="32" t="b">
        <f t="shared" si="10"/>
        <v>1</v>
      </c>
      <c r="AU95" t="s">
        <v>12</v>
      </c>
      <c r="AV95" t="s">
        <v>3961</v>
      </c>
      <c r="AW95" t="s">
        <v>2126</v>
      </c>
      <c r="AX95" t="s">
        <v>9398</v>
      </c>
      <c r="AY95" s="61">
        <v>43306.431235648146</v>
      </c>
      <c r="AZ95" t="s">
        <v>9398</v>
      </c>
      <c r="BA95" s="61">
        <v>43306.431235648146</v>
      </c>
    </row>
    <row r="96" spans="45:53" x14ac:dyDescent="0.35">
      <c r="AS96" s="32" t="str">
        <f t="shared" si="9"/>
        <v>FHQ1C05USD</v>
      </c>
      <c r="AT96" s="32" t="b">
        <f t="shared" si="10"/>
        <v>1</v>
      </c>
      <c r="AU96" t="s">
        <v>13</v>
      </c>
      <c r="AV96" t="s">
        <v>11300</v>
      </c>
      <c r="AW96" t="s">
        <v>2126</v>
      </c>
      <c r="AX96" t="s">
        <v>9398</v>
      </c>
      <c r="AY96" s="61">
        <v>43306.389828854168</v>
      </c>
      <c r="AZ96" t="s">
        <v>9398</v>
      </c>
      <c r="BA96" s="61">
        <v>43306.389828854168</v>
      </c>
    </row>
    <row r="97" spans="45:53" x14ac:dyDescent="0.35">
      <c r="AS97" s="32" t="str">
        <f t="shared" si="9"/>
        <v>FHQ1C06USD</v>
      </c>
      <c r="AT97" s="32" t="b">
        <f t="shared" si="10"/>
        <v>1</v>
      </c>
      <c r="AU97" t="s">
        <v>13</v>
      </c>
      <c r="AV97" t="s">
        <v>3931</v>
      </c>
      <c r="AW97" t="s">
        <v>2126</v>
      </c>
      <c r="AX97" t="s">
        <v>9398</v>
      </c>
      <c r="AY97" s="61">
        <v>43306.389827083331</v>
      </c>
      <c r="AZ97" t="s">
        <v>9398</v>
      </c>
      <c r="BA97" s="61">
        <v>43306.389827083331</v>
      </c>
    </row>
    <row r="98" spans="45:53" x14ac:dyDescent="0.35">
      <c r="AS98" s="32" t="str">
        <f t="shared" si="9"/>
        <v>FHQ1C10USD</v>
      </c>
      <c r="AT98" s="32" t="b">
        <f t="shared" si="10"/>
        <v>1</v>
      </c>
      <c r="AU98" t="s">
        <v>13</v>
      </c>
      <c r="AV98" t="s">
        <v>8852</v>
      </c>
      <c r="AW98" t="s">
        <v>2126</v>
      </c>
      <c r="AX98" t="s">
        <v>9398</v>
      </c>
      <c r="AY98" s="61">
        <v>43306.389828969906</v>
      </c>
      <c r="AZ98" t="s">
        <v>9398</v>
      </c>
      <c r="BA98" s="61">
        <v>43306.389828969906</v>
      </c>
    </row>
    <row r="99" spans="45:53" x14ac:dyDescent="0.35">
      <c r="AS99" s="32" t="str">
        <f t="shared" si="9"/>
        <v>FHQ1C15USD</v>
      </c>
      <c r="AT99" s="32" t="b">
        <f t="shared" si="10"/>
        <v>1</v>
      </c>
      <c r="AU99" t="s">
        <v>13</v>
      </c>
      <c r="AV99" t="s">
        <v>3934</v>
      </c>
      <c r="AW99" t="s">
        <v>2126</v>
      </c>
      <c r="AX99" t="s">
        <v>9398</v>
      </c>
      <c r="AY99" s="61">
        <v>43306.389827314815</v>
      </c>
      <c r="AZ99" t="s">
        <v>9398</v>
      </c>
      <c r="BA99" s="61">
        <v>43306.389827314815</v>
      </c>
    </row>
    <row r="100" spans="45:53" x14ac:dyDescent="0.35">
      <c r="AS100" s="32" t="str">
        <f t="shared" si="9"/>
        <v>FHQ1C20USD</v>
      </c>
      <c r="AT100" s="32" t="b">
        <f t="shared" si="10"/>
        <v>1</v>
      </c>
      <c r="AU100" t="s">
        <v>13</v>
      </c>
      <c r="AV100" t="s">
        <v>3936</v>
      </c>
      <c r="AW100" t="s">
        <v>2126</v>
      </c>
      <c r="AX100" t="s">
        <v>9398</v>
      </c>
      <c r="AY100" s="61">
        <v>43306.389827430554</v>
      </c>
      <c r="AZ100" t="s">
        <v>9398</v>
      </c>
      <c r="BA100" s="61">
        <v>43306.389827430554</v>
      </c>
    </row>
    <row r="101" spans="45:53" x14ac:dyDescent="0.35">
      <c r="AS101" s="32" t="str">
        <f t="shared" si="9"/>
        <v>FHQ1D02USD</v>
      </c>
      <c r="AT101" s="32" t="b">
        <f t="shared" si="10"/>
        <v>1</v>
      </c>
      <c r="AU101" t="s">
        <v>13</v>
      </c>
      <c r="AV101" t="s">
        <v>3450</v>
      </c>
      <c r="AW101" t="s">
        <v>2126</v>
      </c>
      <c r="AX101" t="s">
        <v>9398</v>
      </c>
      <c r="AY101" s="61">
        <v>43306.3898275463</v>
      </c>
      <c r="AZ101" t="s">
        <v>9398</v>
      </c>
      <c r="BA101" s="61">
        <v>43306.3898275463</v>
      </c>
    </row>
    <row r="102" spans="45:53" x14ac:dyDescent="0.35">
      <c r="AS102" s="32" t="str">
        <f t="shared" si="9"/>
        <v>FHQ1D03USD</v>
      </c>
      <c r="AT102" s="32" t="b">
        <f t="shared" si="10"/>
        <v>1</v>
      </c>
      <c r="AU102" t="s">
        <v>13</v>
      </c>
      <c r="AV102" t="s">
        <v>3452</v>
      </c>
      <c r="AW102" t="s">
        <v>2126</v>
      </c>
      <c r="AX102" t="s">
        <v>9398</v>
      </c>
      <c r="AY102" s="61">
        <v>43306.389827627318</v>
      </c>
      <c r="AZ102" t="s">
        <v>9398</v>
      </c>
      <c r="BA102" s="61">
        <v>43306.389827627318</v>
      </c>
    </row>
    <row r="103" spans="45:53" x14ac:dyDescent="0.35">
      <c r="AS103" s="32" t="str">
        <f t="shared" si="9"/>
        <v>FHQ1D05USD</v>
      </c>
      <c r="AT103" s="32" t="b">
        <f t="shared" si="10"/>
        <v>1</v>
      </c>
      <c r="AU103" t="s">
        <v>13</v>
      </c>
      <c r="AV103" t="s">
        <v>3456</v>
      </c>
      <c r="AW103" t="s">
        <v>2126</v>
      </c>
      <c r="AX103" t="s">
        <v>9398</v>
      </c>
      <c r="AY103" s="61">
        <v>43306.389827743056</v>
      </c>
      <c r="AZ103" t="s">
        <v>9398</v>
      </c>
      <c r="BA103" s="61">
        <v>43306.389827743056</v>
      </c>
    </row>
    <row r="104" spans="45:53" x14ac:dyDescent="0.35">
      <c r="AS104" s="32" t="str">
        <f t="shared" si="9"/>
        <v>FHQ1D06USD</v>
      </c>
      <c r="AT104" s="32" t="b">
        <f t="shared" si="10"/>
        <v>1</v>
      </c>
      <c r="AU104" t="s">
        <v>13</v>
      </c>
      <c r="AV104" t="s">
        <v>3458</v>
      </c>
      <c r="AW104" t="s">
        <v>2126</v>
      </c>
      <c r="AX104" t="s">
        <v>9398</v>
      </c>
      <c r="AY104" s="61">
        <v>43306.389827858795</v>
      </c>
      <c r="AZ104" t="s">
        <v>9398</v>
      </c>
      <c r="BA104" s="61">
        <v>43306.389827858795</v>
      </c>
    </row>
    <row r="105" spans="45:53" x14ac:dyDescent="0.35">
      <c r="AS105" s="32" t="str">
        <f t="shared" si="9"/>
        <v>FHQ1D07USD</v>
      </c>
      <c r="AT105" s="32" t="b">
        <f t="shared" si="10"/>
        <v>1</v>
      </c>
      <c r="AU105" t="s">
        <v>13</v>
      </c>
      <c r="AV105" t="s">
        <v>3460</v>
      </c>
      <c r="AW105" t="s">
        <v>2126</v>
      </c>
      <c r="AX105" t="s">
        <v>9398</v>
      </c>
      <c r="AY105" s="61">
        <v>43306.389827928244</v>
      </c>
      <c r="AZ105" t="s">
        <v>9398</v>
      </c>
      <c r="BA105" s="61">
        <v>43306.389827928244</v>
      </c>
    </row>
    <row r="106" spans="45:53" x14ac:dyDescent="0.35">
      <c r="AS106" s="32" t="str">
        <f t="shared" si="9"/>
        <v>FHQ1D10USD</v>
      </c>
      <c r="AT106" s="32" t="b">
        <f t="shared" si="10"/>
        <v>1</v>
      </c>
      <c r="AU106" t="s">
        <v>13</v>
      </c>
      <c r="AV106" t="s">
        <v>3466</v>
      </c>
      <c r="AW106" t="s">
        <v>2126</v>
      </c>
      <c r="AX106" t="s">
        <v>9398</v>
      </c>
      <c r="AY106" s="61">
        <v>43306.389828043983</v>
      </c>
      <c r="AZ106" t="s">
        <v>9398</v>
      </c>
      <c r="BA106" s="61">
        <v>43306.389828043983</v>
      </c>
    </row>
    <row r="107" spans="45:53" x14ac:dyDescent="0.35">
      <c r="AS107" s="32" t="str">
        <f t="shared" si="9"/>
        <v>FHQ1D15USD</v>
      </c>
      <c r="AT107" s="32" t="b">
        <f t="shared" si="10"/>
        <v>1</v>
      </c>
      <c r="AU107" t="s">
        <v>13</v>
      </c>
      <c r="AV107" t="s">
        <v>3474</v>
      </c>
      <c r="AW107" t="s">
        <v>2126</v>
      </c>
      <c r="AX107" t="s">
        <v>9398</v>
      </c>
      <c r="AY107" s="61">
        <v>43306.389828125</v>
      </c>
      <c r="AZ107" t="s">
        <v>9398</v>
      </c>
      <c r="BA107" s="61">
        <v>43306.389828125</v>
      </c>
    </row>
    <row r="108" spans="45:53" x14ac:dyDescent="0.35">
      <c r="AS108" s="32" t="str">
        <f t="shared" si="9"/>
        <v>FHQ1D20USD</v>
      </c>
      <c r="AT108" s="32" t="b">
        <f t="shared" si="10"/>
        <v>1</v>
      </c>
      <c r="AU108" t="s">
        <v>13</v>
      </c>
      <c r="AV108" t="s">
        <v>3945</v>
      </c>
      <c r="AW108" t="s">
        <v>2126</v>
      </c>
      <c r="AX108" t="s">
        <v>9398</v>
      </c>
      <c r="AY108" s="61">
        <v>43306.389828240739</v>
      </c>
      <c r="AZ108" t="s">
        <v>9398</v>
      </c>
      <c r="BA108" s="61">
        <v>43306.389828240739</v>
      </c>
    </row>
    <row r="109" spans="45:53" x14ac:dyDescent="0.35">
      <c r="AS109" s="32" t="str">
        <f t="shared" si="9"/>
        <v>FHQ1D25USD</v>
      </c>
      <c r="AT109" s="32" t="b">
        <f t="shared" si="10"/>
        <v>1</v>
      </c>
      <c r="AU109" t="s">
        <v>13</v>
      </c>
      <c r="AV109" t="s">
        <v>3947</v>
      </c>
      <c r="AW109" t="s">
        <v>2126</v>
      </c>
      <c r="AX109" t="s">
        <v>9398</v>
      </c>
      <c r="AY109" s="61">
        <v>43306.389828356485</v>
      </c>
      <c r="AZ109" t="s">
        <v>9398</v>
      </c>
      <c r="BA109" s="61">
        <v>43306.389828356485</v>
      </c>
    </row>
    <row r="110" spans="45:53" x14ac:dyDescent="0.35">
      <c r="AS110" s="32" t="str">
        <f t="shared" si="9"/>
        <v>FHQ1D30USD</v>
      </c>
      <c r="AT110" s="32" t="b">
        <f t="shared" si="10"/>
        <v>1</v>
      </c>
      <c r="AU110" t="s">
        <v>13</v>
      </c>
      <c r="AV110" t="s">
        <v>3949</v>
      </c>
      <c r="AW110" t="s">
        <v>2126</v>
      </c>
      <c r="AX110" t="s">
        <v>9398</v>
      </c>
      <c r="AY110" s="61">
        <v>43306.389828437503</v>
      </c>
      <c r="AZ110" t="s">
        <v>9398</v>
      </c>
      <c r="BA110" s="61">
        <v>43306.389828437503</v>
      </c>
    </row>
    <row r="111" spans="45:53" x14ac:dyDescent="0.35">
      <c r="AS111" s="32" t="str">
        <f t="shared" si="9"/>
        <v>FHQ1L02USD</v>
      </c>
      <c r="AT111" s="32" t="b">
        <f t="shared" si="10"/>
        <v>1</v>
      </c>
      <c r="AU111" t="s">
        <v>13</v>
      </c>
      <c r="AV111" t="s">
        <v>3953</v>
      </c>
      <c r="AW111" t="s">
        <v>2126</v>
      </c>
      <c r="AX111" t="s">
        <v>9398</v>
      </c>
      <c r="AY111" s="61">
        <v>43306.389828553241</v>
      </c>
      <c r="AZ111" t="s">
        <v>9398</v>
      </c>
      <c r="BA111" s="61">
        <v>43306.389828553241</v>
      </c>
    </row>
    <row r="112" spans="45:53" x14ac:dyDescent="0.35">
      <c r="AS112" s="32" t="str">
        <f t="shared" si="9"/>
        <v>FHQ1L05USD</v>
      </c>
      <c r="AT112" s="32" t="b">
        <f t="shared" si="10"/>
        <v>1</v>
      </c>
      <c r="AU112" t="s">
        <v>13</v>
      </c>
      <c r="AV112" t="s">
        <v>3955</v>
      </c>
      <c r="AW112" t="s">
        <v>2126</v>
      </c>
      <c r="AX112" t="s">
        <v>9398</v>
      </c>
      <c r="AY112" s="61">
        <v>43306.38982866898</v>
      </c>
      <c r="AZ112" t="s">
        <v>9398</v>
      </c>
      <c r="BA112" s="61">
        <v>43306.38982866898</v>
      </c>
    </row>
    <row r="113" spans="45:53" x14ac:dyDescent="0.35">
      <c r="AS113" s="32" t="str">
        <f t="shared" si="9"/>
        <v>FHQ1TP1CAD</v>
      </c>
      <c r="AT113" s="32" t="b">
        <f t="shared" si="10"/>
        <v>1</v>
      </c>
      <c r="AU113" t="s">
        <v>13</v>
      </c>
      <c r="AV113" t="s">
        <v>3957</v>
      </c>
      <c r="AW113" t="s">
        <v>2020</v>
      </c>
      <c r="AX113" t="s">
        <v>9398</v>
      </c>
      <c r="AY113" s="61">
        <v>42810.462558298612</v>
      </c>
      <c r="AZ113" t="s">
        <v>9398</v>
      </c>
      <c r="BA113" s="61">
        <v>42810.462558298612</v>
      </c>
    </row>
    <row r="114" spans="45:53" x14ac:dyDescent="0.35">
      <c r="AS114" s="32" t="str">
        <f t="shared" si="9"/>
        <v>FHQ1TP1EUR</v>
      </c>
      <c r="AT114" s="32" t="b">
        <f t="shared" si="10"/>
        <v>1</v>
      </c>
      <c r="AU114" t="s">
        <v>13</v>
      </c>
      <c r="AV114" t="s">
        <v>3957</v>
      </c>
      <c r="AW114" t="s">
        <v>2043</v>
      </c>
      <c r="AX114" t="s">
        <v>9398</v>
      </c>
      <c r="AY114" s="61">
        <v>42810.462558182873</v>
      </c>
      <c r="AZ114" t="s">
        <v>9398</v>
      </c>
      <c r="BA114" s="61">
        <v>42810.462558182873</v>
      </c>
    </row>
    <row r="115" spans="45:53" x14ac:dyDescent="0.35">
      <c r="AS115" s="32" t="str">
        <f t="shared" si="9"/>
        <v>FHQ1TP1SEK</v>
      </c>
      <c r="AT115" s="32" t="b">
        <f t="shared" si="10"/>
        <v>1</v>
      </c>
      <c r="AU115" t="s">
        <v>13</v>
      </c>
      <c r="AV115" t="s">
        <v>3957</v>
      </c>
      <c r="AW115" t="s">
        <v>2108</v>
      </c>
      <c r="AX115" t="s">
        <v>9398</v>
      </c>
      <c r="AY115" s="61">
        <v>42810.462557986109</v>
      </c>
      <c r="AZ115" t="s">
        <v>9398</v>
      </c>
      <c r="BA115" s="61">
        <v>42810.462557986109</v>
      </c>
    </row>
    <row r="116" spans="45:53" x14ac:dyDescent="0.35">
      <c r="AS116" s="32" t="str">
        <f t="shared" si="9"/>
        <v>FHQ1TP1USD</v>
      </c>
      <c r="AT116" s="32" t="b">
        <f t="shared" si="10"/>
        <v>1</v>
      </c>
      <c r="AU116" t="s">
        <v>13</v>
      </c>
      <c r="AV116" t="s">
        <v>3957</v>
      </c>
      <c r="AW116" t="s">
        <v>2126</v>
      </c>
      <c r="AX116" t="s">
        <v>9398</v>
      </c>
      <c r="AY116" s="61">
        <v>42810.462557719904</v>
      </c>
      <c r="AZ116" t="s">
        <v>9398</v>
      </c>
      <c r="BA116" s="61">
        <v>42810.462557719904</v>
      </c>
    </row>
    <row r="117" spans="45:53" x14ac:dyDescent="0.35">
      <c r="AS117" s="32" t="str">
        <f t="shared" si="9"/>
        <v>FHQ1TP2USD</v>
      </c>
      <c r="AT117" s="32" t="b">
        <f t="shared" si="10"/>
        <v>1</v>
      </c>
      <c r="AU117" t="s">
        <v>13</v>
      </c>
      <c r="AV117" t="s">
        <v>3959</v>
      </c>
      <c r="AW117" t="s">
        <v>2126</v>
      </c>
      <c r="AX117" t="s">
        <v>9398</v>
      </c>
      <c r="AY117" s="61">
        <v>42810.462558449071</v>
      </c>
      <c r="AZ117" t="s">
        <v>9398</v>
      </c>
      <c r="BA117" s="61">
        <v>42810.462558449071</v>
      </c>
    </row>
    <row r="118" spans="45:53" x14ac:dyDescent="0.35">
      <c r="AS118" s="32" t="str">
        <f t="shared" si="9"/>
        <v>FHQ1TP3USD</v>
      </c>
      <c r="AT118" s="32" t="b">
        <f t="shared" si="10"/>
        <v>1</v>
      </c>
      <c r="AU118" t="s">
        <v>13</v>
      </c>
      <c r="AV118" t="s">
        <v>3961</v>
      </c>
      <c r="AW118" t="s">
        <v>2126</v>
      </c>
      <c r="AX118" t="s">
        <v>9398</v>
      </c>
      <c r="AY118" s="61">
        <v>43306.389828738429</v>
      </c>
      <c r="AZ118" t="s">
        <v>9398</v>
      </c>
      <c r="BA118" s="61">
        <v>43306.389828738429</v>
      </c>
    </row>
    <row r="119" spans="45:53" x14ac:dyDescent="0.35">
      <c r="AS119" s="32" t="str">
        <f t="shared" si="9"/>
        <v>JBT-145C05USD</v>
      </c>
      <c r="AT119" s="32" t="b">
        <f t="shared" si="10"/>
        <v>1</v>
      </c>
      <c r="AU119" t="s">
        <v>10488</v>
      </c>
      <c r="AV119" t="s">
        <v>11300</v>
      </c>
      <c r="AW119" t="s">
        <v>2126</v>
      </c>
      <c r="AX119" t="s">
        <v>9398</v>
      </c>
      <c r="AY119" s="61">
        <v>43306.402988391201</v>
      </c>
      <c r="AZ119" t="s">
        <v>9398</v>
      </c>
      <c r="BA119" s="61">
        <v>43306.402988391201</v>
      </c>
    </row>
    <row r="120" spans="45:53" x14ac:dyDescent="0.35">
      <c r="AS120" s="32" t="str">
        <f t="shared" si="9"/>
        <v>JBT-145C06USD</v>
      </c>
      <c r="AT120" s="32" t="b">
        <f t="shared" si="10"/>
        <v>1</v>
      </c>
      <c r="AU120" t="s">
        <v>10488</v>
      </c>
      <c r="AV120" t="s">
        <v>3931</v>
      </c>
      <c r="AW120" t="s">
        <v>2126</v>
      </c>
      <c r="AX120" t="s">
        <v>9398</v>
      </c>
      <c r="AY120" s="61">
        <v>43306.402986342589</v>
      </c>
      <c r="AZ120" t="s">
        <v>9398</v>
      </c>
      <c r="BA120" s="61">
        <v>43306.402986342589</v>
      </c>
    </row>
    <row r="121" spans="45:53" x14ac:dyDescent="0.35">
      <c r="AS121" s="32" t="str">
        <f t="shared" si="9"/>
        <v>JBT-145C10USD</v>
      </c>
      <c r="AT121" s="32" t="b">
        <f t="shared" si="10"/>
        <v>1</v>
      </c>
      <c r="AU121" t="s">
        <v>10488</v>
      </c>
      <c r="AV121" t="s">
        <v>8852</v>
      </c>
      <c r="AW121" t="s">
        <v>2126</v>
      </c>
      <c r="AX121" t="s">
        <v>9398</v>
      </c>
      <c r="AY121" s="61">
        <v>43306.402988506947</v>
      </c>
      <c r="AZ121" t="s">
        <v>9398</v>
      </c>
      <c r="BA121" s="61">
        <v>43306.402988506947</v>
      </c>
    </row>
    <row r="122" spans="45:53" x14ac:dyDescent="0.35">
      <c r="AS122" s="32" t="str">
        <f t="shared" si="9"/>
        <v>JBT-145C15USD</v>
      </c>
      <c r="AT122" s="32" t="b">
        <f t="shared" si="10"/>
        <v>1</v>
      </c>
      <c r="AU122" t="s">
        <v>10488</v>
      </c>
      <c r="AV122" t="s">
        <v>3934</v>
      </c>
      <c r="AW122" t="s">
        <v>2126</v>
      </c>
      <c r="AX122" t="s">
        <v>9398</v>
      </c>
      <c r="AY122" s="61">
        <v>43306.402986655092</v>
      </c>
      <c r="AZ122" t="s">
        <v>9398</v>
      </c>
      <c r="BA122" s="61">
        <v>43306.402986655092</v>
      </c>
    </row>
    <row r="123" spans="45:53" x14ac:dyDescent="0.35">
      <c r="AS123" s="32" t="str">
        <f t="shared" si="9"/>
        <v>JBT-145C20USD</v>
      </c>
      <c r="AT123" s="32" t="b">
        <f t="shared" si="10"/>
        <v>1</v>
      </c>
      <c r="AU123" t="s">
        <v>10488</v>
      </c>
      <c r="AV123" t="s">
        <v>3936</v>
      </c>
      <c r="AW123" t="s">
        <v>2126</v>
      </c>
      <c r="AX123" t="s">
        <v>9398</v>
      </c>
      <c r="AY123" s="61">
        <v>43306.402986805559</v>
      </c>
      <c r="AZ123" t="s">
        <v>9398</v>
      </c>
      <c r="BA123" s="61">
        <v>43306.402986805559</v>
      </c>
    </row>
    <row r="124" spans="45:53" x14ac:dyDescent="0.35">
      <c r="AS124" s="32" t="str">
        <f t="shared" si="9"/>
        <v>JBT-145D02USD</v>
      </c>
      <c r="AT124" s="32" t="b">
        <f t="shared" si="10"/>
        <v>1</v>
      </c>
      <c r="AU124" t="s">
        <v>10488</v>
      </c>
      <c r="AV124" t="s">
        <v>3450</v>
      </c>
      <c r="AW124" t="s">
        <v>2126</v>
      </c>
      <c r="AX124" t="s">
        <v>9398</v>
      </c>
      <c r="AY124" s="61">
        <v>43306.402986921297</v>
      </c>
      <c r="AZ124" t="s">
        <v>9398</v>
      </c>
      <c r="BA124" s="61">
        <v>43306.402986921297</v>
      </c>
    </row>
    <row r="125" spans="45:53" x14ac:dyDescent="0.35">
      <c r="AS125" s="32" t="str">
        <f t="shared" si="9"/>
        <v>JBT-145D03USD</v>
      </c>
      <c r="AT125" s="32" t="b">
        <f t="shared" si="10"/>
        <v>1</v>
      </c>
      <c r="AU125" t="s">
        <v>10488</v>
      </c>
      <c r="AV125" t="s">
        <v>3452</v>
      </c>
      <c r="AW125" t="s">
        <v>2126</v>
      </c>
      <c r="AX125" t="s">
        <v>9398</v>
      </c>
      <c r="AY125" s="61">
        <v>43306.402987071757</v>
      </c>
      <c r="AZ125" t="s">
        <v>9398</v>
      </c>
      <c r="BA125" s="61">
        <v>43306.402987071757</v>
      </c>
    </row>
    <row r="126" spans="45:53" x14ac:dyDescent="0.35">
      <c r="AS126" s="32" t="str">
        <f t="shared" si="9"/>
        <v>JBT-145D05USD</v>
      </c>
      <c r="AT126" s="32" t="b">
        <f t="shared" si="10"/>
        <v>1</v>
      </c>
      <c r="AU126" t="s">
        <v>10488</v>
      </c>
      <c r="AV126" t="s">
        <v>3456</v>
      </c>
      <c r="AW126" t="s">
        <v>2126</v>
      </c>
      <c r="AX126" t="s">
        <v>9398</v>
      </c>
      <c r="AY126" s="61">
        <v>43306.402987187503</v>
      </c>
      <c r="AZ126" t="s">
        <v>9398</v>
      </c>
      <c r="BA126" s="61">
        <v>43306.402987187503</v>
      </c>
    </row>
    <row r="127" spans="45:53" x14ac:dyDescent="0.35">
      <c r="AS127" s="32" t="str">
        <f t="shared" si="9"/>
        <v>JBT-145D06USD</v>
      </c>
      <c r="AT127" s="32" t="b">
        <f t="shared" si="10"/>
        <v>1</v>
      </c>
      <c r="AU127" t="s">
        <v>10488</v>
      </c>
      <c r="AV127" t="s">
        <v>3458</v>
      </c>
      <c r="AW127" t="s">
        <v>2126</v>
      </c>
      <c r="AX127" t="s">
        <v>9398</v>
      </c>
      <c r="AY127" s="61">
        <v>43306.402987349538</v>
      </c>
      <c r="AZ127" t="s">
        <v>9398</v>
      </c>
      <c r="BA127" s="61">
        <v>43306.402987349538</v>
      </c>
    </row>
    <row r="128" spans="45:53" x14ac:dyDescent="0.35">
      <c r="AS128" s="32" t="str">
        <f t="shared" si="9"/>
        <v>JBT-145D07USD</v>
      </c>
      <c r="AT128" s="32" t="b">
        <f t="shared" si="10"/>
        <v>1</v>
      </c>
      <c r="AU128" t="s">
        <v>10488</v>
      </c>
      <c r="AV128" t="s">
        <v>3460</v>
      </c>
      <c r="AW128" t="s">
        <v>2126</v>
      </c>
      <c r="AX128" t="s">
        <v>9398</v>
      </c>
      <c r="AY128" s="61">
        <v>43306.402987465277</v>
      </c>
      <c r="AZ128" t="s">
        <v>9398</v>
      </c>
      <c r="BA128" s="61">
        <v>43306.402987465277</v>
      </c>
    </row>
    <row r="129" spans="45:53" x14ac:dyDescent="0.35">
      <c r="AS129" s="32" t="str">
        <f t="shared" si="9"/>
        <v>JBT-145D10USD</v>
      </c>
      <c r="AT129" s="32" t="b">
        <f t="shared" si="10"/>
        <v>1</v>
      </c>
      <c r="AU129" t="s">
        <v>10488</v>
      </c>
      <c r="AV129" t="s">
        <v>3466</v>
      </c>
      <c r="AW129" t="s">
        <v>2126</v>
      </c>
      <c r="AX129" t="s">
        <v>9398</v>
      </c>
      <c r="AY129" s="61">
        <v>43306.402987581016</v>
      </c>
      <c r="AZ129" t="s">
        <v>9398</v>
      </c>
      <c r="BA129" s="61">
        <v>43306.402987581016</v>
      </c>
    </row>
    <row r="130" spans="45:53" x14ac:dyDescent="0.35">
      <c r="AS130" s="32" t="str">
        <f t="shared" si="9"/>
        <v>JBT-145D15USD</v>
      </c>
      <c r="AT130" s="32" t="b">
        <f t="shared" si="10"/>
        <v>1</v>
      </c>
      <c r="AU130" t="s">
        <v>10488</v>
      </c>
      <c r="AV130" t="s">
        <v>3474</v>
      </c>
      <c r="AW130" t="s">
        <v>2126</v>
      </c>
      <c r="AX130" t="s">
        <v>9398</v>
      </c>
      <c r="AY130" s="61">
        <v>43306.402987731482</v>
      </c>
      <c r="AZ130" t="s">
        <v>9398</v>
      </c>
      <c r="BA130" s="61">
        <v>43306.402987731482</v>
      </c>
    </row>
    <row r="131" spans="45:53" x14ac:dyDescent="0.35">
      <c r="AS131" s="32" t="str">
        <f t="shared" si="9"/>
        <v>JBT-145D20USD</v>
      </c>
      <c r="AT131" s="32" t="b">
        <f t="shared" si="10"/>
        <v>1</v>
      </c>
      <c r="AU131" t="s">
        <v>10488</v>
      </c>
      <c r="AV131" t="s">
        <v>3945</v>
      </c>
      <c r="AW131" t="s">
        <v>2126</v>
      </c>
      <c r="AX131" t="s">
        <v>9398</v>
      </c>
      <c r="AY131" s="61">
        <v>43306.402987847221</v>
      </c>
      <c r="AZ131" t="s">
        <v>9398</v>
      </c>
      <c r="BA131" s="61">
        <v>43306.402987847221</v>
      </c>
    </row>
    <row r="132" spans="45:53" x14ac:dyDescent="0.35">
      <c r="AS132" s="32" t="str">
        <f t="shared" si="9"/>
        <v>JBT-145D25USD</v>
      </c>
      <c r="AT132" s="32" t="b">
        <f t="shared" si="10"/>
        <v>1</v>
      </c>
      <c r="AU132" t="s">
        <v>10488</v>
      </c>
      <c r="AV132" t="s">
        <v>3947</v>
      </c>
      <c r="AW132" t="s">
        <v>2126</v>
      </c>
      <c r="AX132" t="s">
        <v>9398</v>
      </c>
      <c r="AY132" s="61">
        <v>43306.40298796296</v>
      </c>
      <c r="AZ132" t="s">
        <v>9398</v>
      </c>
      <c r="BA132" s="61">
        <v>43306.40298796296</v>
      </c>
    </row>
    <row r="133" spans="45:53" x14ac:dyDescent="0.35">
      <c r="AS133" s="32" t="str">
        <f t="shared" si="9"/>
        <v>JBT-145D30USD</v>
      </c>
      <c r="AT133" s="32" t="b">
        <f t="shared" si="10"/>
        <v>1</v>
      </c>
      <c r="AU133" t="s">
        <v>10488</v>
      </c>
      <c r="AV133" t="s">
        <v>3949</v>
      </c>
      <c r="AW133" t="s">
        <v>2126</v>
      </c>
      <c r="AX133" t="s">
        <v>9398</v>
      </c>
      <c r="AY133" s="61">
        <v>43306.402988078706</v>
      </c>
      <c r="AZ133" t="s">
        <v>9398</v>
      </c>
      <c r="BA133" s="61">
        <v>43306.402988078706</v>
      </c>
    </row>
    <row r="134" spans="45:53" x14ac:dyDescent="0.35">
      <c r="AS134" s="32" t="str">
        <f t="shared" ref="AS134:AS139" si="11">AU134&amp;AV134&amp;AW134</f>
        <v>JBT-145L02USD</v>
      </c>
      <c r="AT134" s="32" t="b">
        <f t="shared" ref="AT134:AT139" si="12">VLOOKUP(AV134,R:R,1,0)=AV134</f>
        <v>1</v>
      </c>
      <c r="AU134" t="s">
        <v>10488</v>
      </c>
      <c r="AV134" t="s">
        <v>3953</v>
      </c>
      <c r="AW134" t="s">
        <v>2126</v>
      </c>
      <c r="AX134" t="s">
        <v>9398</v>
      </c>
      <c r="AY134" s="61">
        <v>43306.402988159723</v>
      </c>
      <c r="AZ134" t="s">
        <v>9398</v>
      </c>
      <c r="BA134" s="61">
        <v>43306.402988159723</v>
      </c>
    </row>
    <row r="135" spans="45:53" x14ac:dyDescent="0.35">
      <c r="AS135" s="32" t="str">
        <f t="shared" si="11"/>
        <v>JBT-145L05USD</v>
      </c>
      <c r="AT135" s="32" t="b">
        <f t="shared" si="12"/>
        <v>1</v>
      </c>
      <c r="AU135" t="s">
        <v>10488</v>
      </c>
      <c r="AV135" t="s">
        <v>3955</v>
      </c>
      <c r="AW135" t="s">
        <v>2126</v>
      </c>
      <c r="AX135" t="s">
        <v>9398</v>
      </c>
      <c r="AY135" s="61">
        <v>43306.402988310183</v>
      </c>
      <c r="AZ135" t="s">
        <v>9398</v>
      </c>
      <c r="BA135" s="61">
        <v>43306.402988310183</v>
      </c>
    </row>
    <row r="136" spans="45:53" x14ac:dyDescent="0.35">
      <c r="AS136" s="32" t="str">
        <f t="shared" si="11"/>
        <v>JBT-145TP1CAD</v>
      </c>
      <c r="AT136" s="32" t="b">
        <f t="shared" si="12"/>
        <v>1</v>
      </c>
      <c r="AU136" t="s">
        <v>10488</v>
      </c>
      <c r="AV136" t="s">
        <v>3957</v>
      </c>
      <c r="AW136" t="s">
        <v>2020</v>
      </c>
      <c r="AX136" t="s">
        <v>9398</v>
      </c>
      <c r="AY136" s="61">
        <v>42810.504042442131</v>
      </c>
      <c r="AZ136" t="s">
        <v>9398</v>
      </c>
      <c r="BA136" s="61">
        <v>42810.504042442131</v>
      </c>
    </row>
    <row r="137" spans="45:53" x14ac:dyDescent="0.35">
      <c r="AS137" s="32" t="str">
        <f t="shared" si="11"/>
        <v>JBT-145TP1EUR</v>
      </c>
      <c r="AT137" s="32" t="b">
        <f t="shared" si="12"/>
        <v>1</v>
      </c>
      <c r="AU137" t="s">
        <v>10488</v>
      </c>
      <c r="AV137" t="s">
        <v>3957</v>
      </c>
      <c r="AW137" t="s">
        <v>2043</v>
      </c>
      <c r="AX137" t="s">
        <v>9398</v>
      </c>
      <c r="AY137" s="61">
        <v>42810.504042129629</v>
      </c>
      <c r="AZ137" t="s">
        <v>9398</v>
      </c>
      <c r="BA137" s="61">
        <v>42810.504042129629</v>
      </c>
    </row>
    <row r="138" spans="45:53" x14ac:dyDescent="0.35">
      <c r="AS138" s="32" t="str">
        <f t="shared" si="11"/>
        <v>JBT-145TP1SEK</v>
      </c>
      <c r="AT138" s="32" t="b">
        <f t="shared" si="12"/>
        <v>1</v>
      </c>
      <c r="AU138" t="s">
        <v>10488</v>
      </c>
      <c r="AV138" t="s">
        <v>3957</v>
      </c>
      <c r="AW138" t="s">
        <v>2108</v>
      </c>
      <c r="AX138" t="s">
        <v>9398</v>
      </c>
      <c r="AY138" s="61">
        <v>42810.504041782406</v>
      </c>
      <c r="AZ138" t="s">
        <v>9398</v>
      </c>
      <c r="BA138" s="61">
        <v>42810.504041782406</v>
      </c>
    </row>
    <row r="139" spans="45:53" x14ac:dyDescent="0.35">
      <c r="AS139" s="32" t="str">
        <f t="shared" si="11"/>
        <v>JBT-145TP1USD</v>
      </c>
      <c r="AT139" s="32" t="b">
        <f t="shared" si="12"/>
        <v>1</v>
      </c>
      <c r="AU139" t="s">
        <v>10488</v>
      </c>
      <c r="AV139" t="s">
        <v>3957</v>
      </c>
      <c r="AW139" t="s">
        <v>2126</v>
      </c>
      <c r="AX139" t="s">
        <v>9398</v>
      </c>
      <c r="AY139" s="61">
        <v>42810.504041319444</v>
      </c>
      <c r="AZ139" t="s">
        <v>9398</v>
      </c>
      <c r="BA139" s="61">
        <v>42810.504041319444</v>
      </c>
    </row>
    <row r="140" spans="45:53" x14ac:dyDescent="0.35">
      <c r="AS140" s="32" t="str">
        <f t="shared" ref="AS140:AS203" si="13">AU140&amp;AV140&amp;AW140</f>
        <v>JBT-145TP2USD</v>
      </c>
      <c r="AT140" s="32" t="b">
        <f t="shared" ref="AT140:AT203" si="14">VLOOKUP(AV140,R:R,1,0)=AV140</f>
        <v>1</v>
      </c>
      <c r="AU140" t="s">
        <v>10488</v>
      </c>
      <c r="AV140" t="s">
        <v>3959</v>
      </c>
      <c r="AW140" t="s">
        <v>2126</v>
      </c>
      <c r="AX140" t="s">
        <v>9398</v>
      </c>
      <c r="AY140" s="61">
        <v>42810.504042708337</v>
      </c>
      <c r="AZ140" t="s">
        <v>9398</v>
      </c>
      <c r="BA140" s="61">
        <v>42810.504042708337</v>
      </c>
    </row>
    <row r="141" spans="45:53" x14ac:dyDescent="0.35">
      <c r="AS141" s="32" t="str">
        <f t="shared" si="13"/>
        <v>JBT-450C05USD</v>
      </c>
      <c r="AT141" s="32" t="b">
        <f t="shared" si="14"/>
        <v>1</v>
      </c>
      <c r="AU141" t="s">
        <v>10489</v>
      </c>
      <c r="AV141" t="s">
        <v>11300</v>
      </c>
      <c r="AW141" t="s">
        <v>2126</v>
      </c>
      <c r="AX141" t="s">
        <v>9398</v>
      </c>
      <c r="AY141" s="61">
        <v>43306.403143171294</v>
      </c>
      <c r="AZ141" t="s">
        <v>9398</v>
      </c>
      <c r="BA141" s="61">
        <v>43306.403143171294</v>
      </c>
    </row>
    <row r="142" spans="45:53" x14ac:dyDescent="0.35">
      <c r="AS142" s="32" t="str">
        <f t="shared" si="13"/>
        <v>JBT-450C06USD</v>
      </c>
      <c r="AT142" s="32" t="b">
        <f t="shared" si="14"/>
        <v>1</v>
      </c>
      <c r="AU142" t="s">
        <v>10489</v>
      </c>
      <c r="AV142" t="s">
        <v>3931</v>
      </c>
      <c r="AW142" t="s">
        <v>2126</v>
      </c>
      <c r="AX142" t="s">
        <v>9398</v>
      </c>
      <c r="AY142" s="61">
        <v>43306.4031412037</v>
      </c>
      <c r="AZ142" t="s">
        <v>9398</v>
      </c>
      <c r="BA142" s="61">
        <v>43306.4031412037</v>
      </c>
    </row>
    <row r="143" spans="45:53" x14ac:dyDescent="0.35">
      <c r="AS143" s="32" t="str">
        <f t="shared" si="13"/>
        <v>JBT-450C10USD</v>
      </c>
      <c r="AT143" s="32" t="b">
        <f t="shared" si="14"/>
        <v>1</v>
      </c>
      <c r="AU143" t="s">
        <v>10489</v>
      </c>
      <c r="AV143" t="s">
        <v>8852</v>
      </c>
      <c r="AW143" t="s">
        <v>2126</v>
      </c>
      <c r="AX143" t="s">
        <v>9398</v>
      </c>
      <c r="AY143" s="61">
        <v>43306.40314328704</v>
      </c>
      <c r="AZ143" t="s">
        <v>9398</v>
      </c>
      <c r="BA143" s="61">
        <v>43306.40314328704</v>
      </c>
    </row>
    <row r="144" spans="45:53" x14ac:dyDescent="0.35">
      <c r="AS144" s="32" t="str">
        <f t="shared" si="13"/>
        <v>JBT-450C15USD</v>
      </c>
      <c r="AT144" s="32" t="b">
        <f t="shared" si="14"/>
        <v>1</v>
      </c>
      <c r="AU144" t="s">
        <v>10489</v>
      </c>
      <c r="AV144" t="s">
        <v>3934</v>
      </c>
      <c r="AW144" t="s">
        <v>2126</v>
      </c>
      <c r="AX144" t="s">
        <v>9398</v>
      </c>
      <c r="AY144" s="61">
        <v>43306.403141469906</v>
      </c>
      <c r="AZ144" t="s">
        <v>9398</v>
      </c>
      <c r="BA144" s="61">
        <v>43306.403141469906</v>
      </c>
    </row>
    <row r="145" spans="45:53" x14ac:dyDescent="0.35">
      <c r="AS145" s="32" t="str">
        <f t="shared" si="13"/>
        <v>JBT-450C20USD</v>
      </c>
      <c r="AT145" s="32" t="b">
        <f t="shared" si="14"/>
        <v>1</v>
      </c>
      <c r="AU145" t="s">
        <v>10489</v>
      </c>
      <c r="AV145" t="s">
        <v>3936</v>
      </c>
      <c r="AW145" t="s">
        <v>2126</v>
      </c>
      <c r="AX145" t="s">
        <v>9398</v>
      </c>
      <c r="AY145" s="61">
        <v>43306.403141585652</v>
      </c>
      <c r="AZ145" t="s">
        <v>9398</v>
      </c>
      <c r="BA145" s="61">
        <v>43306.403141585652</v>
      </c>
    </row>
    <row r="146" spans="45:53" x14ac:dyDescent="0.35">
      <c r="AS146" s="32" t="str">
        <f t="shared" si="13"/>
        <v>JBT-450D02USD</v>
      </c>
      <c r="AT146" s="32" t="b">
        <f t="shared" si="14"/>
        <v>1</v>
      </c>
      <c r="AU146" t="s">
        <v>10489</v>
      </c>
      <c r="AV146" t="s">
        <v>3450</v>
      </c>
      <c r="AW146" t="s">
        <v>2126</v>
      </c>
      <c r="AX146" t="s">
        <v>9398</v>
      </c>
      <c r="AY146" s="61">
        <v>43306.40314170139</v>
      </c>
      <c r="AZ146" t="s">
        <v>9398</v>
      </c>
      <c r="BA146" s="61">
        <v>43306.40314170139</v>
      </c>
    </row>
    <row r="147" spans="45:53" x14ac:dyDescent="0.35">
      <c r="AS147" s="32" t="str">
        <f t="shared" si="13"/>
        <v>JBT-450D03USD</v>
      </c>
      <c r="AT147" s="32" t="b">
        <f t="shared" si="14"/>
        <v>1</v>
      </c>
      <c r="AU147" t="s">
        <v>10489</v>
      </c>
      <c r="AV147" t="s">
        <v>3452</v>
      </c>
      <c r="AW147" t="s">
        <v>2126</v>
      </c>
      <c r="AX147" t="s">
        <v>9398</v>
      </c>
      <c r="AY147" s="61">
        <v>43306.403141863426</v>
      </c>
      <c r="AZ147" t="s">
        <v>9398</v>
      </c>
      <c r="BA147" s="61">
        <v>43306.403141863426</v>
      </c>
    </row>
    <row r="148" spans="45:53" x14ac:dyDescent="0.35">
      <c r="AS148" s="32" t="str">
        <f t="shared" si="13"/>
        <v>JBT-450D05USD</v>
      </c>
      <c r="AT148" s="32" t="b">
        <f t="shared" si="14"/>
        <v>1</v>
      </c>
      <c r="AU148" t="s">
        <v>10489</v>
      </c>
      <c r="AV148" t="s">
        <v>3456</v>
      </c>
      <c r="AW148" t="s">
        <v>2126</v>
      </c>
      <c r="AX148" t="s">
        <v>9398</v>
      </c>
      <c r="AY148" s="61">
        <v>43306.403141979165</v>
      </c>
      <c r="AZ148" t="s">
        <v>9398</v>
      </c>
      <c r="BA148" s="61">
        <v>43306.403141979165</v>
      </c>
    </row>
    <row r="149" spans="45:53" x14ac:dyDescent="0.35">
      <c r="AS149" s="32" t="str">
        <f t="shared" si="13"/>
        <v>JBT-450D06USD</v>
      </c>
      <c r="AT149" s="32" t="b">
        <f t="shared" si="14"/>
        <v>1</v>
      </c>
      <c r="AU149" t="s">
        <v>10489</v>
      </c>
      <c r="AV149" t="s">
        <v>3458</v>
      </c>
      <c r="AW149" t="s">
        <v>2126</v>
      </c>
      <c r="AX149" t="s">
        <v>9398</v>
      </c>
      <c r="AY149" s="61">
        <v>43306.40314209491</v>
      </c>
      <c r="AZ149" t="s">
        <v>9398</v>
      </c>
      <c r="BA149" s="61">
        <v>43306.40314209491</v>
      </c>
    </row>
    <row r="150" spans="45:53" x14ac:dyDescent="0.35">
      <c r="AS150" s="32" t="str">
        <f t="shared" si="13"/>
        <v>JBT-450D07USD</v>
      </c>
      <c r="AT150" s="32" t="b">
        <f t="shared" si="14"/>
        <v>1</v>
      </c>
      <c r="AU150" t="s">
        <v>10489</v>
      </c>
      <c r="AV150" t="s">
        <v>3460</v>
      </c>
      <c r="AW150" t="s">
        <v>2126</v>
      </c>
      <c r="AX150" t="s">
        <v>9398</v>
      </c>
      <c r="AY150" s="61">
        <v>43306.40314224537</v>
      </c>
      <c r="AZ150" t="s">
        <v>9398</v>
      </c>
      <c r="BA150" s="61">
        <v>43306.40314224537</v>
      </c>
    </row>
    <row r="151" spans="45:53" x14ac:dyDescent="0.35">
      <c r="AS151" s="32" t="str">
        <f t="shared" si="13"/>
        <v>JBT-450D10USD</v>
      </c>
      <c r="AT151" s="32" t="b">
        <f t="shared" si="14"/>
        <v>1</v>
      </c>
      <c r="AU151" t="s">
        <v>10489</v>
      </c>
      <c r="AV151" t="s">
        <v>3466</v>
      </c>
      <c r="AW151" t="s">
        <v>2126</v>
      </c>
      <c r="AX151" t="s">
        <v>9398</v>
      </c>
      <c r="AY151" s="61">
        <v>43306.403142361109</v>
      </c>
      <c r="AZ151" t="s">
        <v>9398</v>
      </c>
      <c r="BA151" s="61">
        <v>43306.403142361109</v>
      </c>
    </row>
    <row r="152" spans="45:53" x14ac:dyDescent="0.35">
      <c r="AS152" s="32" t="str">
        <f t="shared" si="13"/>
        <v>JBT-450D15USD</v>
      </c>
      <c r="AT152" s="32" t="b">
        <f t="shared" si="14"/>
        <v>1</v>
      </c>
      <c r="AU152" t="s">
        <v>10489</v>
      </c>
      <c r="AV152" t="s">
        <v>3474</v>
      </c>
      <c r="AW152" t="s">
        <v>2126</v>
      </c>
      <c r="AX152" t="s">
        <v>9398</v>
      </c>
      <c r="AY152" s="61">
        <v>43306.403142476855</v>
      </c>
      <c r="AZ152" t="s">
        <v>9398</v>
      </c>
      <c r="BA152" s="61">
        <v>43306.403142476855</v>
      </c>
    </row>
    <row r="153" spans="45:53" x14ac:dyDescent="0.35">
      <c r="AS153" s="32" t="str">
        <f t="shared" si="13"/>
        <v>JBT-450D20USD</v>
      </c>
      <c r="AT153" s="32" t="b">
        <f t="shared" si="14"/>
        <v>1</v>
      </c>
      <c r="AU153" t="s">
        <v>10489</v>
      </c>
      <c r="AV153" t="s">
        <v>3945</v>
      </c>
      <c r="AW153" t="s">
        <v>2126</v>
      </c>
      <c r="AX153" t="s">
        <v>9398</v>
      </c>
      <c r="AY153" s="61">
        <v>43306.403142592593</v>
      </c>
      <c r="AZ153" t="s">
        <v>9398</v>
      </c>
      <c r="BA153" s="61">
        <v>43306.403142592593</v>
      </c>
    </row>
    <row r="154" spans="45:53" x14ac:dyDescent="0.35">
      <c r="AS154" s="32" t="str">
        <f t="shared" si="13"/>
        <v>JBT-450D25USD</v>
      </c>
      <c r="AT154" s="32" t="b">
        <f t="shared" si="14"/>
        <v>1</v>
      </c>
      <c r="AU154" t="s">
        <v>10489</v>
      </c>
      <c r="AV154" t="s">
        <v>3947</v>
      </c>
      <c r="AW154" t="s">
        <v>2126</v>
      </c>
      <c r="AX154" t="s">
        <v>9398</v>
      </c>
      <c r="AY154" s="61">
        <v>43306.403142708332</v>
      </c>
      <c r="AZ154" t="s">
        <v>9398</v>
      </c>
      <c r="BA154" s="61">
        <v>43306.403142708332</v>
      </c>
    </row>
    <row r="155" spans="45:53" x14ac:dyDescent="0.35">
      <c r="AS155" s="32" t="str">
        <f t="shared" si="13"/>
        <v>JBT-450D30USD</v>
      </c>
      <c r="AT155" s="32" t="b">
        <f t="shared" si="14"/>
        <v>1</v>
      </c>
      <c r="AU155" t="s">
        <v>10489</v>
      </c>
      <c r="AV155" t="s">
        <v>3949</v>
      </c>
      <c r="AW155" t="s">
        <v>2126</v>
      </c>
      <c r="AX155" t="s">
        <v>9398</v>
      </c>
      <c r="AY155" s="61">
        <v>43306.403142824071</v>
      </c>
      <c r="AZ155" t="s">
        <v>9398</v>
      </c>
      <c r="BA155" s="61">
        <v>43306.403142824071</v>
      </c>
    </row>
    <row r="156" spans="45:53" x14ac:dyDescent="0.35">
      <c r="AS156" s="32" t="str">
        <f t="shared" si="13"/>
        <v>JBT-450L02USD</v>
      </c>
      <c r="AT156" s="32" t="b">
        <f t="shared" si="14"/>
        <v>1</v>
      </c>
      <c r="AU156" t="s">
        <v>10489</v>
      </c>
      <c r="AV156" t="s">
        <v>3953</v>
      </c>
      <c r="AW156" t="s">
        <v>2126</v>
      </c>
      <c r="AX156" t="s">
        <v>9398</v>
      </c>
      <c r="AY156" s="61">
        <v>43306.403142939816</v>
      </c>
      <c r="AZ156" t="s">
        <v>9398</v>
      </c>
      <c r="BA156" s="61">
        <v>43306.403142939816</v>
      </c>
    </row>
    <row r="157" spans="45:53" x14ac:dyDescent="0.35">
      <c r="AS157" s="32" t="str">
        <f t="shared" si="13"/>
        <v>JBT-450L05USD</v>
      </c>
      <c r="AT157" s="32" t="b">
        <f t="shared" si="14"/>
        <v>1</v>
      </c>
      <c r="AU157" t="s">
        <v>10489</v>
      </c>
      <c r="AV157" t="s">
        <v>3955</v>
      </c>
      <c r="AW157" t="s">
        <v>2126</v>
      </c>
      <c r="AX157" t="s">
        <v>9398</v>
      </c>
      <c r="AY157" s="61">
        <v>43306.403143055555</v>
      </c>
      <c r="AZ157" t="s">
        <v>9398</v>
      </c>
      <c r="BA157" s="61">
        <v>43306.403143055555</v>
      </c>
    </row>
    <row r="158" spans="45:53" x14ac:dyDescent="0.35">
      <c r="AS158" s="32" t="str">
        <f t="shared" si="13"/>
        <v>JBT-450TP1CAD</v>
      </c>
      <c r="AT158" s="32" t="b">
        <f t="shared" si="14"/>
        <v>1</v>
      </c>
      <c r="AU158" t="s">
        <v>10489</v>
      </c>
      <c r="AV158" t="s">
        <v>3957</v>
      </c>
      <c r="AW158" t="s">
        <v>2020</v>
      </c>
      <c r="AX158" t="s">
        <v>9398</v>
      </c>
      <c r="AY158" s="61">
        <v>42810.504042442131</v>
      </c>
      <c r="AZ158" t="s">
        <v>9398</v>
      </c>
      <c r="BA158" s="61">
        <v>42810.504042442131</v>
      </c>
    </row>
    <row r="159" spans="45:53" x14ac:dyDescent="0.35">
      <c r="AS159" s="32" t="str">
        <f t="shared" si="13"/>
        <v>JBT-450TP1EUR</v>
      </c>
      <c r="AT159" s="32" t="b">
        <f t="shared" si="14"/>
        <v>1</v>
      </c>
      <c r="AU159" t="s">
        <v>10489</v>
      </c>
      <c r="AV159" t="s">
        <v>3957</v>
      </c>
      <c r="AW159" t="s">
        <v>2043</v>
      </c>
      <c r="AX159" t="s">
        <v>9398</v>
      </c>
      <c r="AY159" s="61">
        <v>42810.504042129629</v>
      </c>
      <c r="AZ159" t="s">
        <v>9398</v>
      </c>
      <c r="BA159" s="61">
        <v>42810.504042129629</v>
      </c>
    </row>
    <row r="160" spans="45:53" x14ac:dyDescent="0.35">
      <c r="AS160" s="32" t="str">
        <f t="shared" si="13"/>
        <v>JBT-450TP1SEK</v>
      </c>
      <c r="AT160" s="32" t="b">
        <f t="shared" si="14"/>
        <v>1</v>
      </c>
      <c r="AU160" t="s">
        <v>10489</v>
      </c>
      <c r="AV160" t="s">
        <v>3957</v>
      </c>
      <c r="AW160" t="s">
        <v>2108</v>
      </c>
      <c r="AX160" t="s">
        <v>9398</v>
      </c>
      <c r="AY160" s="61">
        <v>42810.504041782406</v>
      </c>
      <c r="AZ160" t="s">
        <v>9398</v>
      </c>
      <c r="BA160" s="61">
        <v>42810.504041782406</v>
      </c>
    </row>
    <row r="161" spans="45:53" x14ac:dyDescent="0.35">
      <c r="AS161" s="32" t="str">
        <f t="shared" si="13"/>
        <v>JBT-450TP1USD</v>
      </c>
      <c r="AT161" s="32" t="b">
        <f t="shared" si="14"/>
        <v>1</v>
      </c>
      <c r="AU161" t="s">
        <v>10489</v>
      </c>
      <c r="AV161" t="s">
        <v>3957</v>
      </c>
      <c r="AW161" t="s">
        <v>2126</v>
      </c>
      <c r="AX161" t="s">
        <v>9398</v>
      </c>
      <c r="AY161" s="61">
        <v>42810.504041319444</v>
      </c>
      <c r="AZ161" t="s">
        <v>9398</v>
      </c>
      <c r="BA161" s="61">
        <v>42810.504041319444</v>
      </c>
    </row>
    <row r="162" spans="45:53" x14ac:dyDescent="0.35">
      <c r="AS162" s="32" t="str">
        <f t="shared" si="13"/>
        <v>JBT-450TP2USD</v>
      </c>
      <c r="AT162" s="32" t="b">
        <f t="shared" si="14"/>
        <v>1</v>
      </c>
      <c r="AU162" t="s">
        <v>10489</v>
      </c>
      <c r="AV162" t="s">
        <v>3959</v>
      </c>
      <c r="AW162" t="s">
        <v>2126</v>
      </c>
      <c r="AX162" t="s">
        <v>9398</v>
      </c>
      <c r="AY162" s="61">
        <v>42810.504042708337</v>
      </c>
      <c r="AZ162" t="s">
        <v>9398</v>
      </c>
      <c r="BA162" s="61">
        <v>42810.504042708337</v>
      </c>
    </row>
    <row r="163" spans="45:53" x14ac:dyDescent="0.35">
      <c r="AS163" s="32" t="str">
        <f t="shared" si="13"/>
        <v>JBT-451C05USD</v>
      </c>
      <c r="AT163" s="32" t="b">
        <f t="shared" si="14"/>
        <v>1</v>
      </c>
      <c r="AU163" t="s">
        <v>10490</v>
      </c>
      <c r="AV163" t="s">
        <v>11300</v>
      </c>
      <c r="AW163" t="s">
        <v>2126</v>
      </c>
      <c r="AX163" t="s">
        <v>9398</v>
      </c>
      <c r="AY163" s="61">
        <v>43306.403308993053</v>
      </c>
      <c r="AZ163" t="s">
        <v>9398</v>
      </c>
      <c r="BA163" s="61">
        <v>43306.403308993053</v>
      </c>
    </row>
    <row r="164" spans="45:53" x14ac:dyDescent="0.35">
      <c r="AS164" s="32" t="str">
        <f t="shared" si="13"/>
        <v>JBT-451C06USD</v>
      </c>
      <c r="AT164" s="32" t="b">
        <f t="shared" si="14"/>
        <v>1</v>
      </c>
      <c r="AU164" t="s">
        <v>10490</v>
      </c>
      <c r="AV164" t="s">
        <v>3931</v>
      </c>
      <c r="AW164" t="s">
        <v>2126</v>
      </c>
      <c r="AX164" t="s">
        <v>9398</v>
      </c>
      <c r="AY164" s="61">
        <v>43306.403307256944</v>
      </c>
      <c r="AZ164" t="s">
        <v>9398</v>
      </c>
      <c r="BA164" s="61">
        <v>43306.403307256944</v>
      </c>
    </row>
    <row r="165" spans="45:53" x14ac:dyDescent="0.35">
      <c r="AS165" s="32" t="str">
        <f t="shared" si="13"/>
        <v>JBT-451C10USD</v>
      </c>
      <c r="AT165" s="32" t="b">
        <f t="shared" si="14"/>
        <v>1</v>
      </c>
      <c r="AU165" t="s">
        <v>10490</v>
      </c>
      <c r="AV165" t="s">
        <v>8852</v>
      </c>
      <c r="AW165" t="s">
        <v>2126</v>
      </c>
      <c r="AX165" t="s">
        <v>9398</v>
      </c>
      <c r="AY165" s="61">
        <v>43306.403309108799</v>
      </c>
      <c r="AZ165" t="s">
        <v>9398</v>
      </c>
      <c r="BA165" s="61">
        <v>43306.403309108799</v>
      </c>
    </row>
    <row r="166" spans="45:53" x14ac:dyDescent="0.35">
      <c r="AS166" s="32" t="str">
        <f t="shared" si="13"/>
        <v>JBT-451C15USD</v>
      </c>
      <c r="AT166" s="32" t="b">
        <f t="shared" si="14"/>
        <v>1</v>
      </c>
      <c r="AU166" t="s">
        <v>10490</v>
      </c>
      <c r="AV166" t="s">
        <v>3934</v>
      </c>
      <c r="AW166" t="s">
        <v>2126</v>
      </c>
      <c r="AX166" t="s">
        <v>9398</v>
      </c>
      <c r="AY166" s="61">
        <v>43306.403307442131</v>
      </c>
      <c r="AZ166" t="s">
        <v>9398</v>
      </c>
      <c r="BA166" s="61">
        <v>43306.403307442131</v>
      </c>
    </row>
    <row r="167" spans="45:53" x14ac:dyDescent="0.35">
      <c r="AS167" s="32" t="str">
        <f t="shared" si="13"/>
        <v>JBT-451C20USD</v>
      </c>
      <c r="AT167" s="32" t="b">
        <f t="shared" si="14"/>
        <v>1</v>
      </c>
      <c r="AU167" t="s">
        <v>10490</v>
      </c>
      <c r="AV167" t="s">
        <v>3936</v>
      </c>
      <c r="AW167" t="s">
        <v>2126</v>
      </c>
      <c r="AX167" t="s">
        <v>9398</v>
      </c>
      <c r="AY167" s="61">
        <v>43306.40330755787</v>
      </c>
      <c r="AZ167" t="s">
        <v>9398</v>
      </c>
      <c r="BA167" s="61">
        <v>43306.40330755787</v>
      </c>
    </row>
    <row r="168" spans="45:53" x14ac:dyDescent="0.35">
      <c r="AS168" s="32" t="str">
        <f t="shared" si="13"/>
        <v>JBT-451D02USD</v>
      </c>
      <c r="AT168" s="32" t="b">
        <f t="shared" si="14"/>
        <v>1</v>
      </c>
      <c r="AU168" t="s">
        <v>10490</v>
      </c>
      <c r="AV168" t="s">
        <v>3450</v>
      </c>
      <c r="AW168" t="s">
        <v>2126</v>
      </c>
      <c r="AX168" t="s">
        <v>9398</v>
      </c>
      <c r="AY168" s="61">
        <v>43306.403307673609</v>
      </c>
      <c r="AZ168" t="s">
        <v>9398</v>
      </c>
      <c r="BA168" s="61">
        <v>43306.403307673609</v>
      </c>
    </row>
    <row r="169" spans="45:53" x14ac:dyDescent="0.35">
      <c r="AS169" s="32" t="str">
        <f t="shared" si="13"/>
        <v>JBT-451D03USD</v>
      </c>
      <c r="AT169" s="32" t="b">
        <f t="shared" si="14"/>
        <v>1</v>
      </c>
      <c r="AU169" t="s">
        <v>10490</v>
      </c>
      <c r="AV169" t="s">
        <v>3452</v>
      </c>
      <c r="AW169" t="s">
        <v>2126</v>
      </c>
      <c r="AX169" t="s">
        <v>9398</v>
      </c>
      <c r="AY169" s="61">
        <v>43306.403307789355</v>
      </c>
      <c r="AZ169" t="s">
        <v>9398</v>
      </c>
      <c r="BA169" s="61">
        <v>43306.403307789355</v>
      </c>
    </row>
    <row r="170" spans="45:53" x14ac:dyDescent="0.35">
      <c r="AS170" s="32" t="str">
        <f t="shared" si="13"/>
        <v>JBT-451D05USD</v>
      </c>
      <c r="AT170" s="32" t="b">
        <f t="shared" si="14"/>
        <v>1</v>
      </c>
      <c r="AU170" t="s">
        <v>10490</v>
      </c>
      <c r="AV170" t="s">
        <v>3456</v>
      </c>
      <c r="AW170" t="s">
        <v>2126</v>
      </c>
      <c r="AX170" t="s">
        <v>9398</v>
      </c>
      <c r="AY170" s="61">
        <v>43306.403307870372</v>
      </c>
      <c r="AZ170" t="s">
        <v>9398</v>
      </c>
      <c r="BA170" s="61">
        <v>43306.403307870372</v>
      </c>
    </row>
    <row r="171" spans="45:53" x14ac:dyDescent="0.35">
      <c r="AS171" s="32" t="str">
        <f t="shared" si="13"/>
        <v>JBT-451D06USD</v>
      </c>
      <c r="AT171" s="32" t="b">
        <f t="shared" si="14"/>
        <v>1</v>
      </c>
      <c r="AU171" t="s">
        <v>10490</v>
      </c>
      <c r="AV171" t="s">
        <v>3458</v>
      </c>
      <c r="AW171" t="s">
        <v>2126</v>
      </c>
      <c r="AX171" t="s">
        <v>9398</v>
      </c>
      <c r="AY171" s="61">
        <v>43306.403307986111</v>
      </c>
      <c r="AZ171" t="s">
        <v>9398</v>
      </c>
      <c r="BA171" s="61">
        <v>43306.403307986111</v>
      </c>
    </row>
    <row r="172" spans="45:53" x14ac:dyDescent="0.35">
      <c r="AS172" s="32" t="str">
        <f t="shared" si="13"/>
        <v>JBT-451D07USD</v>
      </c>
      <c r="AT172" s="32" t="b">
        <f t="shared" si="14"/>
        <v>1</v>
      </c>
      <c r="AU172" t="s">
        <v>10490</v>
      </c>
      <c r="AV172" t="s">
        <v>3460</v>
      </c>
      <c r="AW172" t="s">
        <v>2126</v>
      </c>
      <c r="AX172" t="s">
        <v>9398</v>
      </c>
      <c r="AY172" s="61">
        <v>43306.40330810185</v>
      </c>
      <c r="AZ172" t="s">
        <v>9398</v>
      </c>
      <c r="BA172" s="61">
        <v>43306.40330810185</v>
      </c>
    </row>
    <row r="173" spans="45:53" x14ac:dyDescent="0.35">
      <c r="AS173" s="32" t="str">
        <f t="shared" si="13"/>
        <v>JBT-451D10USD</v>
      </c>
      <c r="AT173" s="32" t="b">
        <f t="shared" si="14"/>
        <v>1</v>
      </c>
      <c r="AU173" t="s">
        <v>10490</v>
      </c>
      <c r="AV173" t="s">
        <v>3466</v>
      </c>
      <c r="AW173" t="s">
        <v>2126</v>
      </c>
      <c r="AX173" t="s">
        <v>9398</v>
      </c>
      <c r="AY173" s="61">
        <v>43306.403308217596</v>
      </c>
      <c r="AZ173" t="s">
        <v>9398</v>
      </c>
      <c r="BA173" s="61">
        <v>43306.403308217596</v>
      </c>
    </row>
    <row r="174" spans="45:53" x14ac:dyDescent="0.35">
      <c r="AS174" s="32" t="str">
        <f t="shared" si="13"/>
        <v>JBT-451D15USD</v>
      </c>
      <c r="AT174" s="32" t="b">
        <f t="shared" si="14"/>
        <v>1</v>
      </c>
      <c r="AU174" t="s">
        <v>10490</v>
      </c>
      <c r="AV174" t="s">
        <v>3474</v>
      </c>
      <c r="AW174" t="s">
        <v>2126</v>
      </c>
      <c r="AX174" t="s">
        <v>9398</v>
      </c>
      <c r="AY174" s="61">
        <v>43306.403308333334</v>
      </c>
      <c r="AZ174" t="s">
        <v>9398</v>
      </c>
      <c r="BA174" s="61">
        <v>43306.403308333334</v>
      </c>
    </row>
    <row r="175" spans="45:53" x14ac:dyDescent="0.35">
      <c r="AS175" s="32" t="str">
        <f t="shared" si="13"/>
        <v>JBT-451D20USD</v>
      </c>
      <c r="AT175" s="32" t="b">
        <f t="shared" si="14"/>
        <v>1</v>
      </c>
      <c r="AU175" t="s">
        <v>10490</v>
      </c>
      <c r="AV175" t="s">
        <v>3945</v>
      </c>
      <c r="AW175" t="s">
        <v>2126</v>
      </c>
      <c r="AX175" t="s">
        <v>9398</v>
      </c>
      <c r="AY175" s="61">
        <v>43306.403308449073</v>
      </c>
      <c r="AZ175" t="s">
        <v>9398</v>
      </c>
      <c r="BA175" s="61">
        <v>43306.403308449073</v>
      </c>
    </row>
    <row r="176" spans="45:53" x14ac:dyDescent="0.35">
      <c r="AS176" s="32" t="str">
        <f t="shared" si="13"/>
        <v>JBT-451D25USD</v>
      </c>
      <c r="AT176" s="32" t="b">
        <f t="shared" si="14"/>
        <v>1</v>
      </c>
      <c r="AU176" t="s">
        <v>10490</v>
      </c>
      <c r="AV176" t="s">
        <v>3947</v>
      </c>
      <c r="AW176" t="s">
        <v>2126</v>
      </c>
      <c r="AX176" t="s">
        <v>9398</v>
      </c>
      <c r="AY176" s="61">
        <v>43306.403308564812</v>
      </c>
      <c r="AZ176" t="s">
        <v>9398</v>
      </c>
      <c r="BA176" s="61">
        <v>43306.403308564812</v>
      </c>
    </row>
    <row r="177" spans="45:53" x14ac:dyDescent="0.35">
      <c r="AS177" s="32" t="str">
        <f t="shared" si="13"/>
        <v>JBT-451D30USD</v>
      </c>
      <c r="AT177" s="32" t="b">
        <f t="shared" si="14"/>
        <v>1</v>
      </c>
      <c r="AU177" t="s">
        <v>10490</v>
      </c>
      <c r="AV177" t="s">
        <v>3949</v>
      </c>
      <c r="AW177" t="s">
        <v>2126</v>
      </c>
      <c r="AX177" t="s">
        <v>9398</v>
      </c>
      <c r="AY177" s="61">
        <v>43306.403308680558</v>
      </c>
      <c r="AZ177" t="s">
        <v>9398</v>
      </c>
      <c r="BA177" s="61">
        <v>43306.403308680558</v>
      </c>
    </row>
    <row r="178" spans="45:53" x14ac:dyDescent="0.35">
      <c r="AS178" s="32" t="str">
        <f t="shared" si="13"/>
        <v>JBT-451L02USD</v>
      </c>
      <c r="AT178" s="32" t="b">
        <f t="shared" si="14"/>
        <v>1</v>
      </c>
      <c r="AU178" t="s">
        <v>10490</v>
      </c>
      <c r="AV178" t="s">
        <v>3953</v>
      </c>
      <c r="AW178" t="s">
        <v>2126</v>
      </c>
      <c r="AX178" t="s">
        <v>9398</v>
      </c>
      <c r="AY178" s="61">
        <v>43306.403308761575</v>
      </c>
      <c r="AZ178" t="s">
        <v>9398</v>
      </c>
      <c r="BA178" s="61">
        <v>43306.403308761575</v>
      </c>
    </row>
    <row r="179" spans="45:53" x14ac:dyDescent="0.35">
      <c r="AS179" s="32" t="str">
        <f t="shared" si="13"/>
        <v>JBT-451L05USD</v>
      </c>
      <c r="AT179" s="32" t="b">
        <f t="shared" si="14"/>
        <v>1</v>
      </c>
      <c r="AU179" t="s">
        <v>10490</v>
      </c>
      <c r="AV179" t="s">
        <v>3955</v>
      </c>
      <c r="AW179" t="s">
        <v>2126</v>
      </c>
      <c r="AX179" t="s">
        <v>9398</v>
      </c>
      <c r="AY179" s="61">
        <v>43306.403308877314</v>
      </c>
      <c r="AZ179" t="s">
        <v>9398</v>
      </c>
      <c r="BA179" s="61">
        <v>43306.403308877314</v>
      </c>
    </row>
    <row r="180" spans="45:53" x14ac:dyDescent="0.35">
      <c r="AS180" s="32" t="str">
        <f t="shared" si="13"/>
        <v>JBT-451TP1CAD</v>
      </c>
      <c r="AT180" s="32" t="b">
        <f t="shared" si="14"/>
        <v>1</v>
      </c>
      <c r="AU180" t="s">
        <v>10490</v>
      </c>
      <c r="AV180" t="s">
        <v>3957</v>
      </c>
      <c r="AW180" t="s">
        <v>2020</v>
      </c>
      <c r="AX180" t="s">
        <v>9398</v>
      </c>
      <c r="AY180" s="61">
        <v>42810.504042442131</v>
      </c>
      <c r="AZ180" t="s">
        <v>9398</v>
      </c>
      <c r="BA180" s="61">
        <v>42810.504042442131</v>
      </c>
    </row>
    <row r="181" spans="45:53" x14ac:dyDescent="0.35">
      <c r="AS181" s="32" t="str">
        <f t="shared" si="13"/>
        <v>JBT-451TP1EUR</v>
      </c>
      <c r="AT181" s="32" t="b">
        <f t="shared" si="14"/>
        <v>1</v>
      </c>
      <c r="AU181" t="s">
        <v>10490</v>
      </c>
      <c r="AV181" t="s">
        <v>3957</v>
      </c>
      <c r="AW181" t="s">
        <v>2043</v>
      </c>
      <c r="AX181" t="s">
        <v>9398</v>
      </c>
      <c r="AY181" s="61">
        <v>42810.504042129629</v>
      </c>
      <c r="AZ181" t="s">
        <v>9398</v>
      </c>
      <c r="BA181" s="61">
        <v>42810.504042129629</v>
      </c>
    </row>
    <row r="182" spans="45:53" x14ac:dyDescent="0.35">
      <c r="AS182" s="32" t="str">
        <f t="shared" si="13"/>
        <v>JBT-451TP1SEK</v>
      </c>
      <c r="AT182" s="32" t="b">
        <f t="shared" si="14"/>
        <v>1</v>
      </c>
      <c r="AU182" t="s">
        <v>10490</v>
      </c>
      <c r="AV182" t="s">
        <v>3957</v>
      </c>
      <c r="AW182" t="s">
        <v>2108</v>
      </c>
      <c r="AX182" t="s">
        <v>9398</v>
      </c>
      <c r="AY182" s="61">
        <v>42810.504041782406</v>
      </c>
      <c r="AZ182" t="s">
        <v>9398</v>
      </c>
      <c r="BA182" s="61">
        <v>42810.504041782406</v>
      </c>
    </row>
    <row r="183" spans="45:53" x14ac:dyDescent="0.35">
      <c r="AS183" s="32" t="str">
        <f t="shared" si="13"/>
        <v>JBT-451TP1USD</v>
      </c>
      <c r="AT183" s="32" t="b">
        <f t="shared" si="14"/>
        <v>1</v>
      </c>
      <c r="AU183" t="s">
        <v>10490</v>
      </c>
      <c r="AV183" t="s">
        <v>3957</v>
      </c>
      <c r="AW183" t="s">
        <v>2126</v>
      </c>
      <c r="AX183" t="s">
        <v>9398</v>
      </c>
      <c r="AY183" s="61">
        <v>42810.504041319444</v>
      </c>
      <c r="AZ183" t="s">
        <v>9398</v>
      </c>
      <c r="BA183" s="61">
        <v>42810.504041319444</v>
      </c>
    </row>
    <row r="184" spans="45:53" x14ac:dyDescent="0.35">
      <c r="AS184" s="32" t="str">
        <f t="shared" si="13"/>
        <v>JBT-451TP2USD</v>
      </c>
      <c r="AT184" s="32" t="b">
        <f t="shared" si="14"/>
        <v>1</v>
      </c>
      <c r="AU184" t="s">
        <v>10490</v>
      </c>
      <c r="AV184" t="s">
        <v>3959</v>
      </c>
      <c r="AW184" t="s">
        <v>2126</v>
      </c>
      <c r="AX184" t="s">
        <v>9398</v>
      </c>
      <c r="AY184" s="61">
        <v>42810.504042708337</v>
      </c>
      <c r="AZ184" t="s">
        <v>9398</v>
      </c>
      <c r="BA184" s="61">
        <v>42810.504042708337</v>
      </c>
    </row>
    <row r="185" spans="45:53" x14ac:dyDescent="0.35">
      <c r="AS185" s="32" t="str">
        <f t="shared" si="13"/>
        <v>JBT-452C05USD</v>
      </c>
      <c r="AT185" s="32" t="b">
        <f t="shared" si="14"/>
        <v>1</v>
      </c>
      <c r="AU185" t="s">
        <v>10491</v>
      </c>
      <c r="AV185" t="s">
        <v>11300</v>
      </c>
      <c r="AW185" t="s">
        <v>2126</v>
      </c>
      <c r="AX185" t="s">
        <v>9398</v>
      </c>
      <c r="AY185" s="61">
        <v>43306.403519479165</v>
      </c>
      <c r="AZ185" t="s">
        <v>9398</v>
      </c>
      <c r="BA185" s="61">
        <v>43306.403519479165</v>
      </c>
    </row>
    <row r="186" spans="45:53" x14ac:dyDescent="0.35">
      <c r="AS186" s="32" t="str">
        <f t="shared" si="13"/>
        <v>JBT-452C06USD</v>
      </c>
      <c r="AT186" s="32" t="b">
        <f t="shared" si="14"/>
        <v>1</v>
      </c>
      <c r="AU186" t="s">
        <v>10491</v>
      </c>
      <c r="AV186" t="s">
        <v>3931</v>
      </c>
      <c r="AW186" t="s">
        <v>2126</v>
      </c>
      <c r="AX186" t="s">
        <v>9398</v>
      </c>
      <c r="AY186" s="61">
        <v>43306.403517395833</v>
      </c>
      <c r="AZ186" t="s">
        <v>9398</v>
      </c>
      <c r="BA186" s="61">
        <v>43306.403517395833</v>
      </c>
    </row>
    <row r="187" spans="45:53" x14ac:dyDescent="0.35">
      <c r="AS187" s="32" t="str">
        <f t="shared" si="13"/>
        <v>JBT-452C10USD</v>
      </c>
      <c r="AT187" s="32" t="b">
        <f t="shared" si="14"/>
        <v>1</v>
      </c>
      <c r="AU187" t="s">
        <v>10491</v>
      </c>
      <c r="AV187" t="s">
        <v>8852</v>
      </c>
      <c r="AW187" t="s">
        <v>2126</v>
      </c>
      <c r="AX187" t="s">
        <v>9398</v>
      </c>
      <c r="AY187" s="61">
        <v>43306.403519641201</v>
      </c>
      <c r="AZ187" t="s">
        <v>9398</v>
      </c>
      <c r="BA187" s="61">
        <v>43306.403519641201</v>
      </c>
    </row>
    <row r="188" spans="45:53" x14ac:dyDescent="0.35">
      <c r="AS188" s="32" t="str">
        <f t="shared" si="13"/>
        <v>JBT-452C15USD</v>
      </c>
      <c r="AT188" s="32" t="b">
        <f t="shared" si="14"/>
        <v>1</v>
      </c>
      <c r="AU188" t="s">
        <v>10491</v>
      </c>
      <c r="AV188" t="s">
        <v>3934</v>
      </c>
      <c r="AW188" t="s">
        <v>2126</v>
      </c>
      <c r="AX188" t="s">
        <v>9398</v>
      </c>
      <c r="AY188" s="61">
        <v>43306.403517708335</v>
      </c>
      <c r="AZ188" t="s">
        <v>9398</v>
      </c>
      <c r="BA188" s="61">
        <v>43306.403517708335</v>
      </c>
    </row>
    <row r="189" spans="45:53" x14ac:dyDescent="0.35">
      <c r="AS189" s="32" t="str">
        <f t="shared" si="13"/>
        <v>JBT-452C20USD</v>
      </c>
      <c r="AT189" s="32" t="b">
        <f t="shared" si="14"/>
        <v>1</v>
      </c>
      <c r="AU189" t="s">
        <v>10491</v>
      </c>
      <c r="AV189" t="s">
        <v>3936</v>
      </c>
      <c r="AW189" t="s">
        <v>2126</v>
      </c>
      <c r="AX189" t="s">
        <v>9398</v>
      </c>
      <c r="AY189" s="61">
        <v>43306.403517858795</v>
      </c>
      <c r="AZ189" t="s">
        <v>9398</v>
      </c>
      <c r="BA189" s="61">
        <v>43306.403517858795</v>
      </c>
    </row>
    <row r="190" spans="45:53" x14ac:dyDescent="0.35">
      <c r="AS190" s="32" t="str">
        <f t="shared" si="13"/>
        <v>JBT-452D02USD</v>
      </c>
      <c r="AT190" s="32" t="b">
        <f t="shared" si="14"/>
        <v>1</v>
      </c>
      <c r="AU190" t="s">
        <v>10491</v>
      </c>
      <c r="AV190" t="s">
        <v>3450</v>
      </c>
      <c r="AW190" t="s">
        <v>2126</v>
      </c>
      <c r="AX190" t="s">
        <v>9398</v>
      </c>
      <c r="AY190" s="61">
        <v>43306.403517974541</v>
      </c>
      <c r="AZ190" t="s">
        <v>9398</v>
      </c>
      <c r="BA190" s="61">
        <v>43306.403517974541</v>
      </c>
    </row>
    <row r="191" spans="45:53" x14ac:dyDescent="0.35">
      <c r="AS191" s="32" t="str">
        <f t="shared" si="13"/>
        <v>JBT-452D03USD</v>
      </c>
      <c r="AT191" s="32" t="b">
        <f t="shared" si="14"/>
        <v>1</v>
      </c>
      <c r="AU191" t="s">
        <v>10491</v>
      </c>
      <c r="AV191" t="s">
        <v>3452</v>
      </c>
      <c r="AW191" t="s">
        <v>2126</v>
      </c>
      <c r="AX191" t="s">
        <v>9398</v>
      </c>
      <c r="AY191" s="61">
        <v>43306.403518090279</v>
      </c>
      <c r="AZ191" t="s">
        <v>9398</v>
      </c>
      <c r="BA191" s="61">
        <v>43306.403518090279</v>
      </c>
    </row>
    <row r="192" spans="45:53" x14ac:dyDescent="0.35">
      <c r="AS192" s="32" t="str">
        <f t="shared" si="13"/>
        <v>JBT-452D05USD</v>
      </c>
      <c r="AT192" s="32" t="b">
        <f t="shared" si="14"/>
        <v>1</v>
      </c>
      <c r="AU192" t="s">
        <v>10491</v>
      </c>
      <c r="AV192" t="s">
        <v>3456</v>
      </c>
      <c r="AW192" t="s">
        <v>2126</v>
      </c>
      <c r="AX192" t="s">
        <v>9398</v>
      </c>
      <c r="AY192" s="61">
        <v>43306.403518206018</v>
      </c>
      <c r="AZ192" t="s">
        <v>9398</v>
      </c>
      <c r="BA192" s="61">
        <v>43306.403518206018</v>
      </c>
    </row>
    <row r="193" spans="45:53" x14ac:dyDescent="0.35">
      <c r="AS193" s="32" t="str">
        <f t="shared" si="13"/>
        <v>JBT-452D06USD</v>
      </c>
      <c r="AT193" s="32" t="b">
        <f t="shared" si="14"/>
        <v>1</v>
      </c>
      <c r="AU193" t="s">
        <v>10491</v>
      </c>
      <c r="AV193" t="s">
        <v>3458</v>
      </c>
      <c r="AW193" t="s">
        <v>2126</v>
      </c>
      <c r="AX193" t="s">
        <v>9398</v>
      </c>
      <c r="AY193" s="61">
        <v>43306.403518368053</v>
      </c>
      <c r="AZ193" t="s">
        <v>9398</v>
      </c>
      <c r="BA193" s="61">
        <v>43306.403518368053</v>
      </c>
    </row>
    <row r="194" spans="45:53" x14ac:dyDescent="0.35">
      <c r="AS194" s="32" t="str">
        <f t="shared" si="13"/>
        <v>JBT-452D07USD</v>
      </c>
      <c r="AT194" s="32" t="b">
        <f t="shared" si="14"/>
        <v>1</v>
      </c>
      <c r="AU194" t="s">
        <v>10491</v>
      </c>
      <c r="AV194" t="s">
        <v>3460</v>
      </c>
      <c r="AW194" t="s">
        <v>2126</v>
      </c>
      <c r="AX194" t="s">
        <v>9398</v>
      </c>
      <c r="AY194" s="61">
        <v>43306.403518483799</v>
      </c>
      <c r="AZ194" t="s">
        <v>9398</v>
      </c>
      <c r="BA194" s="61">
        <v>43306.403518483799</v>
      </c>
    </row>
    <row r="195" spans="45:53" x14ac:dyDescent="0.35">
      <c r="AS195" s="32" t="str">
        <f t="shared" si="13"/>
        <v>JBT-452D10USD</v>
      </c>
      <c r="AT195" s="32" t="b">
        <f t="shared" si="14"/>
        <v>1</v>
      </c>
      <c r="AU195" t="s">
        <v>10491</v>
      </c>
      <c r="AV195" t="s">
        <v>3466</v>
      </c>
      <c r="AW195" t="s">
        <v>2126</v>
      </c>
      <c r="AX195" t="s">
        <v>9398</v>
      </c>
      <c r="AY195" s="61">
        <v>43306.403518634259</v>
      </c>
      <c r="AZ195" t="s">
        <v>9398</v>
      </c>
      <c r="BA195" s="61">
        <v>43306.403518634259</v>
      </c>
    </row>
    <row r="196" spans="45:53" x14ac:dyDescent="0.35">
      <c r="AS196" s="32" t="str">
        <f t="shared" si="13"/>
        <v>JBT-452D15USD</v>
      </c>
      <c r="AT196" s="32" t="b">
        <f t="shared" si="14"/>
        <v>1</v>
      </c>
      <c r="AU196" t="s">
        <v>10491</v>
      </c>
      <c r="AV196" t="s">
        <v>3474</v>
      </c>
      <c r="AW196" t="s">
        <v>2126</v>
      </c>
      <c r="AX196" t="s">
        <v>9398</v>
      </c>
      <c r="AY196" s="61">
        <v>43306.403518749998</v>
      </c>
      <c r="AZ196" t="s">
        <v>9398</v>
      </c>
      <c r="BA196" s="61">
        <v>43306.403518749998</v>
      </c>
    </row>
    <row r="197" spans="45:53" x14ac:dyDescent="0.35">
      <c r="AS197" s="32" t="str">
        <f t="shared" si="13"/>
        <v>JBT-452D20USD</v>
      </c>
      <c r="AT197" s="32" t="b">
        <f t="shared" si="14"/>
        <v>1</v>
      </c>
      <c r="AU197" t="s">
        <v>10491</v>
      </c>
      <c r="AV197" t="s">
        <v>3945</v>
      </c>
      <c r="AW197" t="s">
        <v>2126</v>
      </c>
      <c r="AX197" t="s">
        <v>9398</v>
      </c>
      <c r="AY197" s="61">
        <v>43306.403518865744</v>
      </c>
      <c r="AZ197" t="s">
        <v>9398</v>
      </c>
      <c r="BA197" s="61">
        <v>43306.403518865744</v>
      </c>
    </row>
    <row r="198" spans="45:53" x14ac:dyDescent="0.35">
      <c r="AS198" s="32" t="str">
        <f t="shared" si="13"/>
        <v>JBT-452D25USD</v>
      </c>
      <c r="AT198" s="32" t="b">
        <f t="shared" si="14"/>
        <v>1</v>
      </c>
      <c r="AU198" t="s">
        <v>10491</v>
      </c>
      <c r="AV198" t="s">
        <v>3947</v>
      </c>
      <c r="AW198" t="s">
        <v>2126</v>
      </c>
      <c r="AX198" t="s">
        <v>9398</v>
      </c>
      <c r="AY198" s="61">
        <v>43306.403518981482</v>
      </c>
      <c r="AZ198" t="s">
        <v>9398</v>
      </c>
      <c r="BA198" s="61">
        <v>43306.403518981482</v>
      </c>
    </row>
    <row r="199" spans="45:53" x14ac:dyDescent="0.35">
      <c r="AS199" s="32" t="str">
        <f t="shared" si="13"/>
        <v>JBT-452D30USD</v>
      </c>
      <c r="AT199" s="32" t="b">
        <f t="shared" si="14"/>
        <v>1</v>
      </c>
      <c r="AU199" t="s">
        <v>10491</v>
      </c>
      <c r="AV199" t="s">
        <v>3949</v>
      </c>
      <c r="AW199" t="s">
        <v>2126</v>
      </c>
      <c r="AX199" t="s">
        <v>9398</v>
      </c>
      <c r="AY199" s="61">
        <v>43306.403519097221</v>
      </c>
      <c r="AZ199" t="s">
        <v>9398</v>
      </c>
      <c r="BA199" s="61">
        <v>43306.403519097221</v>
      </c>
    </row>
    <row r="200" spans="45:53" x14ac:dyDescent="0.35">
      <c r="AS200" s="32" t="str">
        <f t="shared" si="13"/>
        <v>JBT-452L02USD</v>
      </c>
      <c r="AT200" s="32" t="b">
        <f t="shared" si="14"/>
        <v>1</v>
      </c>
      <c r="AU200" t="s">
        <v>10491</v>
      </c>
      <c r="AV200" t="s">
        <v>3953</v>
      </c>
      <c r="AW200" t="s">
        <v>2126</v>
      </c>
      <c r="AX200" t="s">
        <v>9398</v>
      </c>
      <c r="AY200" s="61">
        <v>43306.40351921296</v>
      </c>
      <c r="AZ200" t="s">
        <v>9398</v>
      </c>
      <c r="BA200" s="61">
        <v>43306.40351921296</v>
      </c>
    </row>
    <row r="201" spans="45:53" x14ac:dyDescent="0.35">
      <c r="AS201" s="32" t="str">
        <f t="shared" si="13"/>
        <v>JBT-452L05USD</v>
      </c>
      <c r="AT201" s="32" t="b">
        <f t="shared" si="14"/>
        <v>1</v>
      </c>
      <c r="AU201" t="s">
        <v>10491</v>
      </c>
      <c r="AV201" t="s">
        <v>3955</v>
      </c>
      <c r="AW201" t="s">
        <v>2126</v>
      </c>
      <c r="AX201" t="s">
        <v>9398</v>
      </c>
      <c r="AY201" s="61">
        <v>43306.403519328705</v>
      </c>
      <c r="AZ201" t="s">
        <v>9398</v>
      </c>
      <c r="BA201" s="61">
        <v>43306.403519328705</v>
      </c>
    </row>
    <row r="202" spans="45:53" x14ac:dyDescent="0.35">
      <c r="AS202" s="32" t="str">
        <f t="shared" si="13"/>
        <v>JBT-452TP1CAD</v>
      </c>
      <c r="AT202" s="32" t="b">
        <f t="shared" si="14"/>
        <v>1</v>
      </c>
      <c r="AU202" t="s">
        <v>10491</v>
      </c>
      <c r="AV202" t="s">
        <v>3957</v>
      </c>
      <c r="AW202" t="s">
        <v>2020</v>
      </c>
      <c r="AX202" t="s">
        <v>9398</v>
      </c>
      <c r="AY202" s="61">
        <v>42810.504042442131</v>
      </c>
      <c r="AZ202" t="s">
        <v>9398</v>
      </c>
      <c r="BA202" s="61">
        <v>42810.504042442131</v>
      </c>
    </row>
    <row r="203" spans="45:53" x14ac:dyDescent="0.35">
      <c r="AS203" s="32" t="str">
        <f t="shared" si="13"/>
        <v>JBT-452TP1EUR</v>
      </c>
      <c r="AT203" s="32" t="b">
        <f t="shared" si="14"/>
        <v>1</v>
      </c>
      <c r="AU203" t="s">
        <v>10491</v>
      </c>
      <c r="AV203" t="s">
        <v>3957</v>
      </c>
      <c r="AW203" t="s">
        <v>2043</v>
      </c>
      <c r="AX203" t="s">
        <v>9398</v>
      </c>
      <c r="AY203" s="61">
        <v>42810.504042129629</v>
      </c>
      <c r="AZ203" t="s">
        <v>9398</v>
      </c>
      <c r="BA203" s="61">
        <v>42810.504042129629</v>
      </c>
    </row>
    <row r="204" spans="45:53" x14ac:dyDescent="0.35">
      <c r="AS204" s="32" t="str">
        <f t="shared" ref="AS204:AS267" si="15">AU204&amp;AV204&amp;AW204</f>
        <v>JBT-452TP1SEK</v>
      </c>
      <c r="AT204" s="32" t="b">
        <f t="shared" ref="AT204:AT267" si="16">VLOOKUP(AV204,R:R,1,0)=AV204</f>
        <v>1</v>
      </c>
      <c r="AU204" t="s">
        <v>10491</v>
      </c>
      <c r="AV204" t="s">
        <v>3957</v>
      </c>
      <c r="AW204" t="s">
        <v>2108</v>
      </c>
      <c r="AX204" t="s">
        <v>9398</v>
      </c>
      <c r="AY204" s="61">
        <v>42810.504041782406</v>
      </c>
      <c r="AZ204" t="s">
        <v>9398</v>
      </c>
      <c r="BA204" s="61">
        <v>42810.504041782406</v>
      </c>
    </row>
    <row r="205" spans="45:53" x14ac:dyDescent="0.35">
      <c r="AS205" s="32" t="str">
        <f t="shared" si="15"/>
        <v>JBT-452TP1USD</v>
      </c>
      <c r="AT205" s="32" t="b">
        <f t="shared" si="16"/>
        <v>1</v>
      </c>
      <c r="AU205" t="s">
        <v>10491</v>
      </c>
      <c r="AV205" t="s">
        <v>3957</v>
      </c>
      <c r="AW205" t="s">
        <v>2126</v>
      </c>
      <c r="AX205" t="s">
        <v>9398</v>
      </c>
      <c r="AY205" s="61">
        <v>42810.504041319444</v>
      </c>
      <c r="AZ205" t="s">
        <v>9398</v>
      </c>
      <c r="BA205" s="61">
        <v>42810.504041319444</v>
      </c>
    </row>
    <row r="206" spans="45:53" x14ac:dyDescent="0.35">
      <c r="AS206" s="32" t="str">
        <f t="shared" si="15"/>
        <v>JBT-452TP2USD</v>
      </c>
      <c r="AT206" s="32" t="b">
        <f t="shared" si="16"/>
        <v>1</v>
      </c>
      <c r="AU206" t="s">
        <v>10491</v>
      </c>
      <c r="AV206" t="s">
        <v>3959</v>
      </c>
      <c r="AW206" t="s">
        <v>2126</v>
      </c>
      <c r="AX206" t="s">
        <v>9398</v>
      </c>
      <c r="AY206" s="61">
        <v>42810.504042708337</v>
      </c>
      <c r="AZ206" t="s">
        <v>9398</v>
      </c>
      <c r="BA206" s="61">
        <v>42810.504042708337</v>
      </c>
    </row>
    <row r="207" spans="45:53" x14ac:dyDescent="0.35">
      <c r="AS207" s="32" t="str">
        <f t="shared" si="15"/>
        <v>KIN1C05USD</v>
      </c>
      <c r="AT207" s="32" t="b">
        <f t="shared" si="16"/>
        <v>1</v>
      </c>
      <c r="AU207" t="s">
        <v>14</v>
      </c>
      <c r="AV207" t="s">
        <v>11300</v>
      </c>
      <c r="AW207" t="s">
        <v>2126</v>
      </c>
      <c r="AX207" t="s">
        <v>9398</v>
      </c>
      <c r="AY207" s="61">
        <v>43306.430372187497</v>
      </c>
      <c r="AZ207" t="s">
        <v>9398</v>
      </c>
      <c r="BA207" s="61">
        <v>43306.430372187497</v>
      </c>
    </row>
    <row r="208" spans="45:53" x14ac:dyDescent="0.35">
      <c r="AS208" s="32" t="str">
        <f t="shared" si="15"/>
        <v>KIN1C06USD</v>
      </c>
      <c r="AT208" s="32" t="b">
        <f t="shared" si="16"/>
        <v>1</v>
      </c>
      <c r="AU208" t="s">
        <v>14</v>
      </c>
      <c r="AV208" t="s">
        <v>3931</v>
      </c>
      <c r="AW208" t="s">
        <v>2126</v>
      </c>
      <c r="AX208" t="s">
        <v>9398</v>
      </c>
      <c r="AY208" s="61">
        <v>43031.611286458334</v>
      </c>
      <c r="AZ208" t="s">
        <v>9398</v>
      </c>
      <c r="BA208" s="61">
        <v>43031.611286458334</v>
      </c>
    </row>
    <row r="209" spans="45:53" x14ac:dyDescent="0.35">
      <c r="AS209" s="32" t="str">
        <f t="shared" si="15"/>
        <v>KIN1C10USD</v>
      </c>
      <c r="AT209" s="32" t="b">
        <f t="shared" si="16"/>
        <v>1</v>
      </c>
      <c r="AU209" t="s">
        <v>14</v>
      </c>
      <c r="AV209" t="s">
        <v>8852</v>
      </c>
      <c r="AW209" t="s">
        <v>2126</v>
      </c>
      <c r="AX209" t="s">
        <v>9398</v>
      </c>
      <c r="AY209" s="61">
        <v>43306.430372337963</v>
      </c>
      <c r="AZ209" t="s">
        <v>9398</v>
      </c>
      <c r="BA209" s="61">
        <v>43306.430372337963</v>
      </c>
    </row>
    <row r="210" spans="45:53" x14ac:dyDescent="0.35">
      <c r="AS210" s="32" t="str">
        <f t="shared" si="15"/>
        <v>KIN1C15USD</v>
      </c>
      <c r="AT210" s="32" t="b">
        <f t="shared" si="16"/>
        <v>1</v>
      </c>
      <c r="AU210" t="s">
        <v>14</v>
      </c>
      <c r="AV210" t="s">
        <v>3934</v>
      </c>
      <c r="AW210" t="s">
        <v>2126</v>
      </c>
      <c r="AX210" t="s">
        <v>11113</v>
      </c>
      <c r="AY210" s="61">
        <v>42944.459374421298</v>
      </c>
      <c r="AZ210" t="s">
        <v>11113</v>
      </c>
      <c r="BA210" s="61">
        <v>42944.459374421298</v>
      </c>
    </row>
    <row r="211" spans="45:53" x14ac:dyDescent="0.35">
      <c r="AS211" s="32" t="str">
        <f t="shared" si="15"/>
        <v>KIN1C20USD</v>
      </c>
      <c r="AT211" s="32" t="b">
        <f t="shared" si="16"/>
        <v>1</v>
      </c>
      <c r="AU211" t="s">
        <v>14</v>
      </c>
      <c r="AV211" t="s">
        <v>3936</v>
      </c>
      <c r="AW211" t="s">
        <v>2126</v>
      </c>
      <c r="AX211" t="s">
        <v>9398</v>
      </c>
      <c r="AY211" s="61">
        <v>43031.611288113425</v>
      </c>
      <c r="AZ211" t="s">
        <v>9398</v>
      </c>
      <c r="BA211" s="61">
        <v>43031.611288113425</v>
      </c>
    </row>
    <row r="212" spans="45:53" x14ac:dyDescent="0.35">
      <c r="AS212" s="32" t="str">
        <f t="shared" si="15"/>
        <v>KIN1D02USD</v>
      </c>
      <c r="AT212" s="32" t="b">
        <f t="shared" si="16"/>
        <v>1</v>
      </c>
      <c r="AU212" t="s">
        <v>14</v>
      </c>
      <c r="AV212" t="s">
        <v>3450</v>
      </c>
      <c r="AW212" t="s">
        <v>2126</v>
      </c>
      <c r="AX212" t="s">
        <v>11113</v>
      </c>
      <c r="AY212" s="61">
        <v>42944.459374571758</v>
      </c>
      <c r="AZ212" t="s">
        <v>11113</v>
      </c>
      <c r="BA212" s="61">
        <v>42944.459374571758</v>
      </c>
    </row>
    <row r="213" spans="45:53" x14ac:dyDescent="0.35">
      <c r="AS213" s="32" t="str">
        <f t="shared" si="15"/>
        <v>KIN1D03USD</v>
      </c>
      <c r="AT213" s="32" t="b">
        <f t="shared" si="16"/>
        <v>1</v>
      </c>
      <c r="AU213" t="s">
        <v>14</v>
      </c>
      <c r="AV213" t="s">
        <v>3452</v>
      </c>
      <c r="AW213" t="s">
        <v>2126</v>
      </c>
      <c r="AX213" t="s">
        <v>11113</v>
      </c>
      <c r="AY213" s="61">
        <v>42944.459374733793</v>
      </c>
      <c r="AZ213" t="s">
        <v>11113</v>
      </c>
      <c r="BA213" s="61">
        <v>42944.459374733793</v>
      </c>
    </row>
    <row r="214" spans="45:53" x14ac:dyDescent="0.35">
      <c r="AS214" s="32" t="str">
        <f t="shared" si="15"/>
        <v>KIN1D05USD</v>
      </c>
      <c r="AT214" s="32" t="b">
        <f t="shared" si="16"/>
        <v>1</v>
      </c>
      <c r="AU214" t="s">
        <v>14</v>
      </c>
      <c r="AV214" t="s">
        <v>3456</v>
      </c>
      <c r="AW214" t="s">
        <v>2126</v>
      </c>
      <c r="AX214" t="s">
        <v>11113</v>
      </c>
      <c r="AY214" s="61">
        <v>42944.45937488426</v>
      </c>
      <c r="AZ214" t="s">
        <v>11113</v>
      </c>
      <c r="BA214" s="61">
        <v>42944.45937488426</v>
      </c>
    </row>
    <row r="215" spans="45:53" x14ac:dyDescent="0.35">
      <c r="AS215" s="32" t="str">
        <f t="shared" si="15"/>
        <v>KIN1D06USD</v>
      </c>
      <c r="AT215" s="32" t="b">
        <f t="shared" si="16"/>
        <v>1</v>
      </c>
      <c r="AU215" t="s">
        <v>14</v>
      </c>
      <c r="AV215" t="s">
        <v>3458</v>
      </c>
      <c r="AW215" t="s">
        <v>2126</v>
      </c>
      <c r="AX215" t="s">
        <v>11113</v>
      </c>
      <c r="AY215" s="61">
        <v>42944.459375034719</v>
      </c>
      <c r="AZ215" t="s">
        <v>11113</v>
      </c>
      <c r="BA215" s="61">
        <v>42944.459375034719</v>
      </c>
    </row>
    <row r="216" spans="45:53" x14ac:dyDescent="0.35">
      <c r="AS216" s="32" t="str">
        <f t="shared" si="15"/>
        <v>KIN1D07USD</v>
      </c>
      <c r="AT216" s="32" t="b">
        <f t="shared" si="16"/>
        <v>1</v>
      </c>
      <c r="AU216" t="s">
        <v>14</v>
      </c>
      <c r="AV216" t="s">
        <v>3460</v>
      </c>
      <c r="AW216" t="s">
        <v>2126</v>
      </c>
      <c r="AX216" t="s">
        <v>11113</v>
      </c>
      <c r="AY216" s="61">
        <v>42944.459375196762</v>
      </c>
      <c r="AZ216" t="s">
        <v>11113</v>
      </c>
      <c r="BA216" s="61">
        <v>42944.459375196762</v>
      </c>
    </row>
    <row r="217" spans="45:53" x14ac:dyDescent="0.35">
      <c r="AS217" s="32" t="str">
        <f t="shared" si="15"/>
        <v>KIN1D10USD</v>
      </c>
      <c r="AT217" s="32" t="b">
        <f t="shared" si="16"/>
        <v>1</v>
      </c>
      <c r="AU217" t="s">
        <v>14</v>
      </c>
      <c r="AV217" t="s">
        <v>3466</v>
      </c>
      <c r="AW217" t="s">
        <v>2126</v>
      </c>
      <c r="AX217" t="s">
        <v>11113</v>
      </c>
      <c r="AY217" s="61">
        <v>42944.459375347222</v>
      </c>
      <c r="AZ217" t="s">
        <v>11113</v>
      </c>
      <c r="BA217" s="61">
        <v>42944.459375347222</v>
      </c>
    </row>
    <row r="218" spans="45:53" x14ac:dyDescent="0.35">
      <c r="AS218" s="32" t="str">
        <f t="shared" si="15"/>
        <v>KIN1D15USD</v>
      </c>
      <c r="AT218" s="32" t="b">
        <f t="shared" si="16"/>
        <v>1</v>
      </c>
      <c r="AU218" t="s">
        <v>14</v>
      </c>
      <c r="AV218" t="s">
        <v>3474</v>
      </c>
      <c r="AW218" t="s">
        <v>2126</v>
      </c>
      <c r="AX218" t="s">
        <v>11113</v>
      </c>
      <c r="AY218" s="61">
        <v>42944.459375497689</v>
      </c>
      <c r="AZ218" t="s">
        <v>11113</v>
      </c>
      <c r="BA218" s="61">
        <v>42944.459375497689</v>
      </c>
    </row>
    <row r="219" spans="45:53" x14ac:dyDescent="0.35">
      <c r="AS219" s="32" t="str">
        <f t="shared" si="15"/>
        <v>KIN1D20USD</v>
      </c>
      <c r="AT219" s="32" t="b">
        <f t="shared" si="16"/>
        <v>1</v>
      </c>
      <c r="AU219" t="s">
        <v>14</v>
      </c>
      <c r="AV219" t="s">
        <v>3945</v>
      </c>
      <c r="AW219" t="s">
        <v>2126</v>
      </c>
      <c r="AX219" t="s">
        <v>11113</v>
      </c>
      <c r="AY219" s="61">
        <v>42944.459375659724</v>
      </c>
      <c r="AZ219" t="s">
        <v>11113</v>
      </c>
      <c r="BA219" s="61">
        <v>42944.459375659724</v>
      </c>
    </row>
    <row r="220" spans="45:53" x14ac:dyDescent="0.35">
      <c r="AS220" s="32" t="str">
        <f t="shared" si="15"/>
        <v>KIN1D25USD</v>
      </c>
      <c r="AT220" s="32" t="b">
        <f t="shared" si="16"/>
        <v>1</v>
      </c>
      <c r="AU220" t="s">
        <v>14</v>
      </c>
      <c r="AV220" t="s">
        <v>3947</v>
      </c>
      <c r="AW220" t="s">
        <v>2126</v>
      </c>
      <c r="AX220" t="s">
        <v>11113</v>
      </c>
      <c r="AY220" s="61">
        <v>42944.459375810184</v>
      </c>
      <c r="AZ220" t="s">
        <v>11113</v>
      </c>
      <c r="BA220" s="61">
        <v>42944.459375810184</v>
      </c>
    </row>
    <row r="221" spans="45:53" x14ac:dyDescent="0.35">
      <c r="AS221" s="32" t="str">
        <f t="shared" si="15"/>
        <v>KIN1D30USD</v>
      </c>
      <c r="AT221" s="32" t="b">
        <f t="shared" si="16"/>
        <v>1</v>
      </c>
      <c r="AU221" t="s">
        <v>14</v>
      </c>
      <c r="AV221" t="s">
        <v>3949</v>
      </c>
      <c r="AW221" t="s">
        <v>2126</v>
      </c>
      <c r="AX221" t="s">
        <v>11113</v>
      </c>
      <c r="AY221" s="61">
        <v>42944.459375960651</v>
      </c>
      <c r="AZ221" t="s">
        <v>11113</v>
      </c>
      <c r="BA221" s="61">
        <v>42944.459375960651</v>
      </c>
    </row>
    <row r="222" spans="45:53" x14ac:dyDescent="0.35">
      <c r="AS222" s="32" t="str">
        <f t="shared" si="15"/>
        <v>KIN1L02USD</v>
      </c>
      <c r="AT222" s="32" t="b">
        <f t="shared" si="16"/>
        <v>1</v>
      </c>
      <c r="AU222" t="s">
        <v>14</v>
      </c>
      <c r="AV222" t="s">
        <v>3953</v>
      </c>
      <c r="AW222" t="s">
        <v>2126</v>
      </c>
      <c r="AX222" t="s">
        <v>11113</v>
      </c>
      <c r="AY222" s="61">
        <v>42944.459376076389</v>
      </c>
      <c r="AZ222" t="s">
        <v>11113</v>
      </c>
      <c r="BA222" s="61">
        <v>42944.459376076389</v>
      </c>
    </row>
    <row r="223" spans="45:53" x14ac:dyDescent="0.35">
      <c r="AS223" s="32" t="str">
        <f t="shared" si="15"/>
        <v>KIN1L05USD</v>
      </c>
      <c r="AT223" s="32" t="b">
        <f t="shared" si="16"/>
        <v>1</v>
      </c>
      <c r="AU223" t="s">
        <v>14</v>
      </c>
      <c r="AV223" t="s">
        <v>3955</v>
      </c>
      <c r="AW223" t="s">
        <v>2126</v>
      </c>
      <c r="AX223" t="s">
        <v>11113</v>
      </c>
      <c r="AY223" s="61">
        <v>42944.459376238425</v>
      </c>
      <c r="AZ223" t="s">
        <v>11113</v>
      </c>
      <c r="BA223" s="61">
        <v>42944.459376238425</v>
      </c>
    </row>
    <row r="224" spans="45:53" x14ac:dyDescent="0.35">
      <c r="AS224" s="32" t="str">
        <f t="shared" si="15"/>
        <v>KIN1TP1CAD</v>
      </c>
      <c r="AT224" s="32" t="b">
        <f t="shared" si="16"/>
        <v>1</v>
      </c>
      <c r="AU224" t="s">
        <v>14</v>
      </c>
      <c r="AV224" t="s">
        <v>3957</v>
      </c>
      <c r="AW224" t="s">
        <v>2020</v>
      </c>
      <c r="AX224" t="s">
        <v>11113</v>
      </c>
      <c r="AY224" s="61">
        <v>42944.459374074075</v>
      </c>
      <c r="AZ224" t="s">
        <v>11113</v>
      </c>
      <c r="BA224" s="61">
        <v>42944.459374074075</v>
      </c>
    </row>
    <row r="225" spans="45:53" x14ac:dyDescent="0.35">
      <c r="AS225" s="32" t="str">
        <f t="shared" si="15"/>
        <v>KIN1TP1EUR</v>
      </c>
      <c r="AT225" s="32" t="b">
        <f t="shared" si="16"/>
        <v>1</v>
      </c>
      <c r="AU225" t="s">
        <v>14</v>
      </c>
      <c r="AV225" t="s">
        <v>3957</v>
      </c>
      <c r="AW225" t="s">
        <v>2043</v>
      </c>
      <c r="AX225" t="s">
        <v>11113</v>
      </c>
      <c r="AY225" s="61">
        <v>42944.459373923608</v>
      </c>
      <c r="AZ225" t="s">
        <v>11113</v>
      </c>
      <c r="BA225" s="61">
        <v>42944.459373923608</v>
      </c>
    </row>
    <row r="226" spans="45:53" x14ac:dyDescent="0.35">
      <c r="AS226" s="32" t="str">
        <f t="shared" si="15"/>
        <v>KIN1TP1SEK</v>
      </c>
      <c r="AT226" s="32" t="b">
        <f t="shared" si="16"/>
        <v>1</v>
      </c>
      <c r="AU226" t="s">
        <v>14</v>
      </c>
      <c r="AV226" t="s">
        <v>3957</v>
      </c>
      <c r="AW226" t="s">
        <v>2108</v>
      </c>
      <c r="AX226" t="s">
        <v>11113</v>
      </c>
      <c r="AY226" s="61">
        <v>42944.459373761572</v>
      </c>
      <c r="AZ226" t="s">
        <v>11113</v>
      </c>
      <c r="BA226" s="61">
        <v>42944.459373761572</v>
      </c>
    </row>
    <row r="227" spans="45:53" x14ac:dyDescent="0.35">
      <c r="AS227" s="32" t="str">
        <f t="shared" si="15"/>
        <v>KIN1TP1USD</v>
      </c>
      <c r="AT227" s="32" t="b">
        <f t="shared" si="16"/>
        <v>1</v>
      </c>
      <c r="AU227" t="s">
        <v>14</v>
      </c>
      <c r="AV227" t="s">
        <v>3957</v>
      </c>
      <c r="AW227" t="s">
        <v>2126</v>
      </c>
      <c r="AX227" t="s">
        <v>11113</v>
      </c>
      <c r="AY227" s="61">
        <v>42944.459372800928</v>
      </c>
      <c r="AZ227" t="s">
        <v>11113</v>
      </c>
      <c r="BA227" s="61">
        <v>42944.459372800928</v>
      </c>
    </row>
    <row r="228" spans="45:53" x14ac:dyDescent="0.35">
      <c r="AS228" s="32" t="str">
        <f t="shared" si="15"/>
        <v>KIN1TP2USD</v>
      </c>
      <c r="AT228" s="32" t="b">
        <f t="shared" si="16"/>
        <v>1</v>
      </c>
      <c r="AU228" t="s">
        <v>14</v>
      </c>
      <c r="AV228" t="s">
        <v>3959</v>
      </c>
      <c r="AW228" t="s">
        <v>2126</v>
      </c>
      <c r="AX228" t="s">
        <v>11113</v>
      </c>
      <c r="AY228" s="61">
        <v>42944.459374270831</v>
      </c>
      <c r="AZ228" t="s">
        <v>11113</v>
      </c>
      <c r="BA228" s="61">
        <v>42944.459374270831</v>
      </c>
    </row>
    <row r="229" spans="45:53" x14ac:dyDescent="0.35">
      <c r="AS229" s="32" t="str">
        <f t="shared" si="15"/>
        <v>SAN1C05USD</v>
      </c>
      <c r="AT229" s="32" t="b">
        <f t="shared" si="16"/>
        <v>1</v>
      </c>
      <c r="AU229" t="s">
        <v>15</v>
      </c>
      <c r="AV229" t="s">
        <v>11300</v>
      </c>
      <c r="AW229" t="s">
        <v>2126</v>
      </c>
      <c r="AX229" t="s">
        <v>9398</v>
      </c>
      <c r="AY229" s="61">
        <v>43306.43018422454</v>
      </c>
      <c r="AZ229" t="s">
        <v>9398</v>
      </c>
      <c r="BA229" s="61">
        <v>43306.43018422454</v>
      </c>
    </row>
    <row r="230" spans="45:53" x14ac:dyDescent="0.35">
      <c r="AS230" s="32" t="str">
        <f t="shared" si="15"/>
        <v>SAN1C06USD</v>
      </c>
      <c r="AT230" s="32" t="b">
        <f t="shared" si="16"/>
        <v>1</v>
      </c>
      <c r="AU230" t="s">
        <v>15</v>
      </c>
      <c r="AV230" t="s">
        <v>3931</v>
      </c>
      <c r="AW230" t="s">
        <v>2126</v>
      </c>
      <c r="AX230" t="s">
        <v>9398</v>
      </c>
      <c r="AY230" s="61">
        <v>43160.465424884256</v>
      </c>
      <c r="AZ230" t="s">
        <v>9398</v>
      </c>
      <c r="BA230" s="61">
        <v>43160.465424884256</v>
      </c>
    </row>
    <row r="231" spans="45:53" x14ac:dyDescent="0.35">
      <c r="AS231" s="32" t="str">
        <f t="shared" si="15"/>
        <v>SAN1C10USD</v>
      </c>
      <c r="AT231" s="32" t="b">
        <f t="shared" si="16"/>
        <v>1</v>
      </c>
      <c r="AU231" t="s">
        <v>15</v>
      </c>
      <c r="AV231" t="s">
        <v>8852</v>
      </c>
      <c r="AW231" t="s">
        <v>2126</v>
      </c>
      <c r="AX231" t="s">
        <v>9398</v>
      </c>
      <c r="AY231" s="61">
        <v>43306.430184490739</v>
      </c>
      <c r="AZ231" t="s">
        <v>9398</v>
      </c>
      <c r="BA231" s="61">
        <v>43306.430184490739</v>
      </c>
    </row>
    <row r="232" spans="45:53" x14ac:dyDescent="0.35">
      <c r="AS232" s="32" t="str">
        <f t="shared" si="15"/>
        <v>SAN1C15USD</v>
      </c>
      <c r="AT232" s="32" t="b">
        <f t="shared" si="16"/>
        <v>1</v>
      </c>
      <c r="AU232" t="s">
        <v>15</v>
      </c>
      <c r="AV232" t="s">
        <v>3934</v>
      </c>
      <c r="AW232" t="s">
        <v>2126</v>
      </c>
      <c r="AX232" t="s">
        <v>9398</v>
      </c>
      <c r="AY232" s="61">
        <v>43160.465425115741</v>
      </c>
      <c r="AZ232" t="s">
        <v>9398</v>
      </c>
      <c r="BA232" s="61">
        <v>43160.465425115741</v>
      </c>
    </row>
    <row r="233" spans="45:53" x14ac:dyDescent="0.35">
      <c r="AS233" s="32" t="str">
        <f t="shared" si="15"/>
        <v>SAN1C20USD</v>
      </c>
      <c r="AT233" s="32" t="b">
        <f t="shared" si="16"/>
        <v>1</v>
      </c>
      <c r="AU233" t="s">
        <v>15</v>
      </c>
      <c r="AV233" t="s">
        <v>3936</v>
      </c>
      <c r="AW233" t="s">
        <v>2126</v>
      </c>
      <c r="AX233" t="s">
        <v>9398</v>
      </c>
      <c r="AY233" s="61">
        <v>43160.465425196759</v>
      </c>
      <c r="AZ233" t="s">
        <v>9398</v>
      </c>
      <c r="BA233" s="61">
        <v>43160.465425196759</v>
      </c>
    </row>
    <row r="234" spans="45:53" x14ac:dyDescent="0.35">
      <c r="AS234" s="32" t="str">
        <f t="shared" si="15"/>
        <v>SAN1D02USD</v>
      </c>
      <c r="AT234" s="32" t="b">
        <f t="shared" si="16"/>
        <v>1</v>
      </c>
      <c r="AU234" t="s">
        <v>15</v>
      </c>
      <c r="AV234" t="s">
        <v>3450</v>
      </c>
      <c r="AW234" t="s">
        <v>2126</v>
      </c>
      <c r="AX234" t="s">
        <v>9398</v>
      </c>
      <c r="AY234" s="61">
        <v>43160.465425347225</v>
      </c>
      <c r="AZ234" t="s">
        <v>9398</v>
      </c>
      <c r="BA234" s="61">
        <v>43160.465425347225</v>
      </c>
    </row>
    <row r="235" spans="45:53" x14ac:dyDescent="0.35">
      <c r="AS235" s="32" t="str">
        <f t="shared" si="15"/>
        <v>SAN1D03USD</v>
      </c>
      <c r="AT235" s="32" t="b">
        <f t="shared" si="16"/>
        <v>1</v>
      </c>
      <c r="AU235" t="s">
        <v>15</v>
      </c>
      <c r="AV235" t="s">
        <v>3452</v>
      </c>
      <c r="AW235" t="s">
        <v>2126</v>
      </c>
      <c r="AX235" t="s">
        <v>9398</v>
      </c>
      <c r="AY235" s="61">
        <v>43160.465425462964</v>
      </c>
      <c r="AZ235" t="s">
        <v>9398</v>
      </c>
      <c r="BA235" s="61">
        <v>43160.465425462964</v>
      </c>
    </row>
    <row r="236" spans="45:53" x14ac:dyDescent="0.35">
      <c r="AS236" s="32" t="str">
        <f t="shared" si="15"/>
        <v>SAN1D05USD</v>
      </c>
      <c r="AT236" s="32" t="b">
        <f t="shared" si="16"/>
        <v>1</v>
      </c>
      <c r="AU236" t="s">
        <v>15</v>
      </c>
      <c r="AV236" t="s">
        <v>3456</v>
      </c>
      <c r="AW236" t="s">
        <v>2126</v>
      </c>
      <c r="AX236" t="s">
        <v>9398</v>
      </c>
      <c r="AY236" s="61">
        <v>43160.465425578703</v>
      </c>
      <c r="AZ236" t="s">
        <v>9398</v>
      </c>
      <c r="BA236" s="61">
        <v>43160.465425578703</v>
      </c>
    </row>
    <row r="237" spans="45:53" x14ac:dyDescent="0.35">
      <c r="AS237" s="32" t="str">
        <f t="shared" si="15"/>
        <v>SAN1D06USD</v>
      </c>
      <c r="AT237" s="32" t="b">
        <f t="shared" si="16"/>
        <v>1</v>
      </c>
      <c r="AU237" t="s">
        <v>15</v>
      </c>
      <c r="AV237" t="s">
        <v>3458</v>
      </c>
      <c r="AW237" t="s">
        <v>2126</v>
      </c>
      <c r="AX237" t="s">
        <v>9398</v>
      </c>
      <c r="AY237" s="61">
        <v>43160.465425694441</v>
      </c>
      <c r="AZ237" t="s">
        <v>9398</v>
      </c>
      <c r="BA237" s="61">
        <v>43160.465425694441</v>
      </c>
    </row>
    <row r="238" spans="45:53" x14ac:dyDescent="0.35">
      <c r="AS238" s="32" t="str">
        <f t="shared" si="15"/>
        <v>SAN1D07USD</v>
      </c>
      <c r="AT238" s="32" t="b">
        <f t="shared" si="16"/>
        <v>1</v>
      </c>
      <c r="AU238" t="s">
        <v>15</v>
      </c>
      <c r="AV238" t="s">
        <v>3460</v>
      </c>
      <c r="AW238" t="s">
        <v>2126</v>
      </c>
      <c r="AX238" t="s">
        <v>9398</v>
      </c>
      <c r="AY238" s="61">
        <v>43160.465425810187</v>
      </c>
      <c r="AZ238" t="s">
        <v>9398</v>
      </c>
      <c r="BA238" s="61">
        <v>43160.465425810187</v>
      </c>
    </row>
    <row r="239" spans="45:53" x14ac:dyDescent="0.35">
      <c r="AS239" s="32" t="str">
        <f t="shared" si="15"/>
        <v>SAN1D10USD</v>
      </c>
      <c r="AT239" s="32" t="b">
        <f t="shared" si="16"/>
        <v>1</v>
      </c>
      <c r="AU239" t="s">
        <v>15</v>
      </c>
      <c r="AV239" t="s">
        <v>3466</v>
      </c>
      <c r="AW239" t="s">
        <v>2126</v>
      </c>
      <c r="AX239" t="s">
        <v>9398</v>
      </c>
      <c r="AY239" s="61">
        <v>43160.465425925926</v>
      </c>
      <c r="AZ239" t="s">
        <v>9398</v>
      </c>
      <c r="BA239" s="61">
        <v>43160.465425925926</v>
      </c>
    </row>
    <row r="240" spans="45:53" x14ac:dyDescent="0.35">
      <c r="AS240" s="32" t="str">
        <f t="shared" si="15"/>
        <v>SAN1D15USD</v>
      </c>
      <c r="AT240" s="32" t="b">
        <f t="shared" si="16"/>
        <v>1</v>
      </c>
      <c r="AU240" t="s">
        <v>15</v>
      </c>
      <c r="AV240" t="s">
        <v>3474</v>
      </c>
      <c r="AW240" t="s">
        <v>2126</v>
      </c>
      <c r="AX240" t="s">
        <v>9398</v>
      </c>
      <c r="AY240" s="61">
        <v>43160.465426041665</v>
      </c>
      <c r="AZ240" t="s">
        <v>9398</v>
      </c>
      <c r="BA240" s="61">
        <v>43160.465426041665</v>
      </c>
    </row>
    <row r="241" spans="45:53" x14ac:dyDescent="0.35">
      <c r="AS241" s="32" t="str">
        <f t="shared" si="15"/>
        <v>SAN1D20USD</v>
      </c>
      <c r="AT241" s="32" t="b">
        <f t="shared" si="16"/>
        <v>1</v>
      </c>
      <c r="AU241" t="s">
        <v>15</v>
      </c>
      <c r="AV241" t="s">
        <v>3945</v>
      </c>
      <c r="AW241" t="s">
        <v>2126</v>
      </c>
      <c r="AX241" t="s">
        <v>11303</v>
      </c>
      <c r="AY241" s="61">
        <v>42947.573676122687</v>
      </c>
      <c r="AZ241" t="s">
        <v>11303</v>
      </c>
      <c r="BA241" s="61">
        <v>42947.573676122687</v>
      </c>
    </row>
    <row r="242" spans="45:53" x14ac:dyDescent="0.35">
      <c r="AS242" s="32" t="str">
        <f t="shared" si="15"/>
        <v>SAN1D25USD</v>
      </c>
      <c r="AT242" s="32" t="b">
        <f t="shared" si="16"/>
        <v>1</v>
      </c>
      <c r="AU242" t="s">
        <v>15</v>
      </c>
      <c r="AV242" t="s">
        <v>3947</v>
      </c>
      <c r="AW242" t="s">
        <v>2126</v>
      </c>
      <c r="AX242" t="s">
        <v>9388</v>
      </c>
      <c r="AY242" s="61">
        <v>43159.651165011572</v>
      </c>
      <c r="AZ242" t="s">
        <v>9388</v>
      </c>
      <c r="BA242" s="61">
        <v>43159.651165011572</v>
      </c>
    </row>
    <row r="243" spans="45:53" x14ac:dyDescent="0.35">
      <c r="AS243" s="32" t="str">
        <f t="shared" si="15"/>
        <v>SAN1D30USD</v>
      </c>
      <c r="AT243" s="32" t="b">
        <f t="shared" si="16"/>
        <v>1</v>
      </c>
      <c r="AU243" t="s">
        <v>15</v>
      </c>
      <c r="AV243" t="s">
        <v>3949</v>
      </c>
      <c r="AW243" t="s">
        <v>2126</v>
      </c>
      <c r="AX243" t="s">
        <v>9398</v>
      </c>
      <c r="AY243" s="61">
        <v>43160.465426157411</v>
      </c>
      <c r="AZ243" t="s">
        <v>9398</v>
      </c>
      <c r="BA243" s="61">
        <v>43160.465426157411</v>
      </c>
    </row>
    <row r="244" spans="45:53" x14ac:dyDescent="0.35">
      <c r="AS244" s="32" t="str">
        <f t="shared" si="15"/>
        <v>SAN1L02USD</v>
      </c>
      <c r="AT244" s="32" t="b">
        <f t="shared" si="16"/>
        <v>1</v>
      </c>
      <c r="AU244" t="s">
        <v>15</v>
      </c>
      <c r="AV244" t="s">
        <v>3953</v>
      </c>
      <c r="AW244" t="s">
        <v>2126</v>
      </c>
      <c r="AX244" t="s">
        <v>9398</v>
      </c>
      <c r="AY244" s="61">
        <v>43160.465426273149</v>
      </c>
      <c r="AZ244" t="s">
        <v>9398</v>
      </c>
      <c r="BA244" s="61">
        <v>43160.465426273149</v>
      </c>
    </row>
    <row r="245" spans="45:53" x14ac:dyDescent="0.35">
      <c r="AS245" s="32" t="str">
        <f t="shared" si="15"/>
        <v>SAN1L05USD</v>
      </c>
      <c r="AT245" s="32" t="b">
        <f t="shared" si="16"/>
        <v>1</v>
      </c>
      <c r="AU245" t="s">
        <v>15</v>
      </c>
      <c r="AV245" t="s">
        <v>3955</v>
      </c>
      <c r="AW245" t="s">
        <v>2126</v>
      </c>
      <c r="AX245" t="s">
        <v>9398</v>
      </c>
      <c r="AY245" s="61">
        <v>43160.465426354167</v>
      </c>
      <c r="AZ245" t="s">
        <v>9398</v>
      </c>
      <c r="BA245" s="61">
        <v>43160.465426354167</v>
      </c>
    </row>
    <row r="246" spans="45:53" x14ac:dyDescent="0.35">
      <c r="AS246" s="32" t="str">
        <f t="shared" si="15"/>
        <v>SAN1TP1CAD</v>
      </c>
      <c r="AT246" s="32" t="b">
        <f t="shared" si="16"/>
        <v>1</v>
      </c>
      <c r="AU246" t="s">
        <v>15</v>
      </c>
      <c r="AV246" t="s">
        <v>3957</v>
      </c>
      <c r="AW246" t="s">
        <v>2020</v>
      </c>
      <c r="AX246" t="s">
        <v>9398</v>
      </c>
      <c r="AY246" s="61">
        <v>42810.545184722221</v>
      </c>
      <c r="AZ246" t="s">
        <v>9398</v>
      </c>
      <c r="BA246" s="61">
        <v>42810.545184722221</v>
      </c>
    </row>
    <row r="247" spans="45:53" x14ac:dyDescent="0.35">
      <c r="AS247" s="32" t="str">
        <f t="shared" si="15"/>
        <v>SAN1TP1EUR</v>
      </c>
      <c r="AT247" s="32" t="b">
        <f t="shared" si="16"/>
        <v>1</v>
      </c>
      <c r="AU247" t="s">
        <v>15</v>
      </c>
      <c r="AV247" t="s">
        <v>3957</v>
      </c>
      <c r="AW247" t="s">
        <v>2043</v>
      </c>
      <c r="AX247" t="s">
        <v>9398</v>
      </c>
      <c r="AY247" s="61">
        <v>42810.545184340277</v>
      </c>
      <c r="AZ247" t="s">
        <v>9398</v>
      </c>
      <c r="BA247" s="61">
        <v>42810.545184340277</v>
      </c>
    </row>
    <row r="248" spans="45:53" x14ac:dyDescent="0.35">
      <c r="AS248" s="32" t="str">
        <f t="shared" si="15"/>
        <v>SAN1TP1SEK</v>
      </c>
      <c r="AT248" s="32" t="b">
        <f t="shared" si="16"/>
        <v>1</v>
      </c>
      <c r="AU248" t="s">
        <v>15</v>
      </c>
      <c r="AV248" t="s">
        <v>3957</v>
      </c>
      <c r="AW248" t="s">
        <v>2108</v>
      </c>
      <c r="AX248" t="s">
        <v>9398</v>
      </c>
      <c r="AY248" s="61">
        <v>42810.545183912036</v>
      </c>
      <c r="AZ248" t="s">
        <v>9398</v>
      </c>
      <c r="BA248" s="61">
        <v>42810.545183912036</v>
      </c>
    </row>
    <row r="249" spans="45:53" x14ac:dyDescent="0.35">
      <c r="AS249" s="32" t="str">
        <f t="shared" si="15"/>
        <v>SAN1TP1USD</v>
      </c>
      <c r="AT249" s="32" t="b">
        <f t="shared" si="16"/>
        <v>1</v>
      </c>
      <c r="AU249" t="s">
        <v>15</v>
      </c>
      <c r="AV249" t="s">
        <v>3957</v>
      </c>
      <c r="AW249" t="s">
        <v>2126</v>
      </c>
      <c r="AX249" t="s">
        <v>9398</v>
      </c>
      <c r="AY249" s="61">
        <v>42810.545183333335</v>
      </c>
      <c r="AZ249" t="s">
        <v>9398</v>
      </c>
      <c r="BA249" s="61">
        <v>42810.545183333335</v>
      </c>
    </row>
    <row r="250" spans="45:53" x14ac:dyDescent="0.35">
      <c r="AS250" s="32" t="str">
        <f t="shared" si="15"/>
        <v>SAN1TP2USD</v>
      </c>
      <c r="AT250" s="32" t="b">
        <f t="shared" si="16"/>
        <v>1</v>
      </c>
      <c r="AU250" t="s">
        <v>15</v>
      </c>
      <c r="AV250" t="s">
        <v>3959</v>
      </c>
      <c r="AW250" t="s">
        <v>2126</v>
      </c>
      <c r="AX250" t="s">
        <v>9398</v>
      </c>
      <c r="AY250" s="61">
        <v>42810.545185266201</v>
      </c>
      <c r="AZ250" t="s">
        <v>9398</v>
      </c>
      <c r="BA250" s="61">
        <v>42810.545185266201</v>
      </c>
    </row>
    <row r="251" spans="45:53" x14ac:dyDescent="0.35">
      <c r="AS251" s="32" t="str">
        <f t="shared" si="15"/>
        <v>SAN1TP3USD</v>
      </c>
      <c r="AT251" s="32" t="b">
        <f t="shared" si="16"/>
        <v>1</v>
      </c>
      <c r="AU251" t="s">
        <v>15</v>
      </c>
      <c r="AV251" t="s">
        <v>3961</v>
      </c>
      <c r="AW251" t="s">
        <v>2126</v>
      </c>
      <c r="AX251" t="s">
        <v>11303</v>
      </c>
      <c r="AY251" s="61">
        <v>42947.713294675923</v>
      </c>
      <c r="AZ251" t="s">
        <v>11303</v>
      </c>
      <c r="BA251" s="61">
        <v>42947.713294675923</v>
      </c>
    </row>
    <row r="252" spans="45:53" x14ac:dyDescent="0.35">
      <c r="AS252" s="32" t="str">
        <f t="shared" si="15"/>
        <v/>
      </c>
      <c r="AT252" s="32" t="b">
        <f t="shared" si="16"/>
        <v>1</v>
      </c>
    </row>
    <row r="253" spans="45:53" x14ac:dyDescent="0.35">
      <c r="AS253" s="32" t="str">
        <f t="shared" si="15"/>
        <v/>
      </c>
      <c r="AT253" s="32" t="b">
        <f t="shared" si="16"/>
        <v>1</v>
      </c>
    </row>
    <row r="254" spans="45:53" x14ac:dyDescent="0.35">
      <c r="AS254" s="32" t="str">
        <f t="shared" si="15"/>
        <v/>
      </c>
      <c r="AT254" s="32" t="b">
        <f t="shared" si="16"/>
        <v>1</v>
      </c>
    </row>
    <row r="255" spans="45:53" x14ac:dyDescent="0.35">
      <c r="AS255" s="32" t="str">
        <f t="shared" si="15"/>
        <v/>
      </c>
      <c r="AT255" s="32" t="b">
        <f t="shared" si="16"/>
        <v>1</v>
      </c>
    </row>
    <row r="256" spans="45:53" x14ac:dyDescent="0.35">
      <c r="AS256" s="32" t="str">
        <f t="shared" si="15"/>
        <v/>
      </c>
      <c r="AT256" s="32" t="b">
        <f t="shared" si="16"/>
        <v>1</v>
      </c>
    </row>
    <row r="257" spans="45:46" x14ac:dyDescent="0.35">
      <c r="AS257" s="32" t="str">
        <f t="shared" si="15"/>
        <v/>
      </c>
      <c r="AT257" s="32" t="b">
        <f t="shared" si="16"/>
        <v>1</v>
      </c>
    </row>
    <row r="258" spans="45:46" x14ac:dyDescent="0.35">
      <c r="AS258" s="32" t="str">
        <f t="shared" si="15"/>
        <v/>
      </c>
      <c r="AT258" s="32" t="b">
        <f t="shared" si="16"/>
        <v>1</v>
      </c>
    </row>
    <row r="259" spans="45:46" x14ac:dyDescent="0.35">
      <c r="AS259" s="32" t="str">
        <f t="shared" si="15"/>
        <v/>
      </c>
      <c r="AT259" s="32" t="b">
        <f t="shared" si="16"/>
        <v>1</v>
      </c>
    </row>
    <row r="260" spans="45:46" x14ac:dyDescent="0.35">
      <c r="AS260" s="32" t="str">
        <f t="shared" si="15"/>
        <v/>
      </c>
      <c r="AT260" s="32" t="b">
        <f t="shared" si="16"/>
        <v>1</v>
      </c>
    </row>
    <row r="261" spans="45:46" x14ac:dyDescent="0.35">
      <c r="AS261" s="32" t="str">
        <f t="shared" si="15"/>
        <v/>
      </c>
      <c r="AT261" s="32" t="b">
        <f t="shared" si="16"/>
        <v>1</v>
      </c>
    </row>
    <row r="262" spans="45:46" x14ac:dyDescent="0.35">
      <c r="AS262" s="32" t="str">
        <f t="shared" si="15"/>
        <v/>
      </c>
      <c r="AT262" s="32" t="b">
        <f t="shared" si="16"/>
        <v>1</v>
      </c>
    </row>
    <row r="263" spans="45:46" x14ac:dyDescent="0.35">
      <c r="AS263" s="32" t="str">
        <f t="shared" si="15"/>
        <v/>
      </c>
      <c r="AT263" s="32" t="b">
        <f t="shared" si="16"/>
        <v>1</v>
      </c>
    </row>
    <row r="264" spans="45:46" x14ac:dyDescent="0.35">
      <c r="AS264" s="32" t="str">
        <f t="shared" si="15"/>
        <v/>
      </c>
      <c r="AT264" s="32" t="b">
        <f t="shared" si="16"/>
        <v>1</v>
      </c>
    </row>
    <row r="265" spans="45:46" x14ac:dyDescent="0.35">
      <c r="AS265" s="32" t="str">
        <f t="shared" si="15"/>
        <v/>
      </c>
      <c r="AT265" s="32" t="b">
        <f t="shared" si="16"/>
        <v>1</v>
      </c>
    </row>
    <row r="266" spans="45:46" x14ac:dyDescent="0.35">
      <c r="AS266" s="32" t="str">
        <f t="shared" si="15"/>
        <v/>
      </c>
      <c r="AT266" s="32" t="b">
        <f t="shared" si="16"/>
        <v>1</v>
      </c>
    </row>
    <row r="267" spans="45:46" x14ac:dyDescent="0.35">
      <c r="AS267" s="32" t="str">
        <f t="shared" si="15"/>
        <v/>
      </c>
      <c r="AT267" s="32" t="b">
        <f t="shared" si="16"/>
        <v>1</v>
      </c>
    </row>
    <row r="268" spans="45:46" x14ac:dyDescent="0.35">
      <c r="AS268" s="32" t="str">
        <f t="shared" ref="AS268:AS331" si="17">AU268&amp;AV268&amp;AW268</f>
        <v/>
      </c>
      <c r="AT268" s="32" t="b">
        <f t="shared" ref="AT268:AT331" si="18">VLOOKUP(AV268,R:R,1,0)=AV268</f>
        <v>1</v>
      </c>
    </row>
    <row r="269" spans="45:46" x14ac:dyDescent="0.35">
      <c r="AS269" s="32" t="str">
        <f t="shared" si="17"/>
        <v/>
      </c>
      <c r="AT269" s="32" t="b">
        <f t="shared" si="18"/>
        <v>1</v>
      </c>
    </row>
    <row r="270" spans="45:46" x14ac:dyDescent="0.35">
      <c r="AS270" s="32" t="str">
        <f t="shared" si="17"/>
        <v/>
      </c>
      <c r="AT270" s="32" t="b">
        <f t="shared" si="18"/>
        <v>1</v>
      </c>
    </row>
    <row r="271" spans="45:46" x14ac:dyDescent="0.35">
      <c r="AS271" s="32" t="str">
        <f t="shared" si="17"/>
        <v/>
      </c>
      <c r="AT271" s="32" t="b">
        <f t="shared" si="18"/>
        <v>1</v>
      </c>
    </row>
    <row r="272" spans="45:46" x14ac:dyDescent="0.35">
      <c r="AS272" s="32" t="str">
        <f t="shared" si="17"/>
        <v/>
      </c>
      <c r="AT272" s="32" t="b">
        <f t="shared" si="18"/>
        <v>1</v>
      </c>
    </row>
    <row r="273" spans="45:46" x14ac:dyDescent="0.35">
      <c r="AS273" s="32" t="str">
        <f t="shared" si="17"/>
        <v/>
      </c>
      <c r="AT273" s="32" t="b">
        <f t="shared" si="18"/>
        <v>1</v>
      </c>
    </row>
    <row r="274" spans="45:46" x14ac:dyDescent="0.35">
      <c r="AS274" s="32" t="str">
        <f t="shared" si="17"/>
        <v/>
      </c>
      <c r="AT274" s="32" t="b">
        <f t="shared" si="18"/>
        <v>1</v>
      </c>
    </row>
    <row r="275" spans="45:46" x14ac:dyDescent="0.35">
      <c r="AS275" s="32" t="str">
        <f t="shared" si="17"/>
        <v/>
      </c>
      <c r="AT275" s="32" t="b">
        <f t="shared" si="18"/>
        <v>1</v>
      </c>
    </row>
    <row r="276" spans="45:46" x14ac:dyDescent="0.35">
      <c r="AS276" s="32" t="str">
        <f t="shared" si="17"/>
        <v/>
      </c>
      <c r="AT276" s="32" t="b">
        <f t="shared" si="18"/>
        <v>1</v>
      </c>
    </row>
    <row r="277" spans="45:46" x14ac:dyDescent="0.35">
      <c r="AS277" s="32" t="str">
        <f t="shared" si="17"/>
        <v/>
      </c>
      <c r="AT277" s="32" t="b">
        <f t="shared" si="18"/>
        <v>1</v>
      </c>
    </row>
    <row r="278" spans="45:46" x14ac:dyDescent="0.35">
      <c r="AS278" s="32" t="str">
        <f t="shared" si="17"/>
        <v/>
      </c>
      <c r="AT278" s="32" t="b">
        <f t="shared" si="18"/>
        <v>1</v>
      </c>
    </row>
    <row r="279" spans="45:46" x14ac:dyDescent="0.35">
      <c r="AS279" s="32" t="str">
        <f t="shared" si="17"/>
        <v/>
      </c>
      <c r="AT279" s="32" t="b">
        <f t="shared" si="18"/>
        <v>1</v>
      </c>
    </row>
    <row r="280" spans="45:46" x14ac:dyDescent="0.35">
      <c r="AS280" s="32" t="str">
        <f t="shared" si="17"/>
        <v/>
      </c>
      <c r="AT280" s="32" t="b">
        <f t="shared" si="18"/>
        <v>1</v>
      </c>
    </row>
    <row r="281" spans="45:46" x14ac:dyDescent="0.35">
      <c r="AS281" s="32" t="str">
        <f t="shared" si="17"/>
        <v/>
      </c>
      <c r="AT281" s="32" t="b">
        <f t="shared" si="18"/>
        <v>1</v>
      </c>
    </row>
    <row r="282" spans="45:46" x14ac:dyDescent="0.35">
      <c r="AS282" s="32" t="str">
        <f t="shared" si="17"/>
        <v/>
      </c>
      <c r="AT282" s="32" t="b">
        <f t="shared" si="18"/>
        <v>1</v>
      </c>
    </row>
    <row r="283" spans="45:46" x14ac:dyDescent="0.35">
      <c r="AS283" s="32" t="str">
        <f t="shared" si="17"/>
        <v/>
      </c>
      <c r="AT283" s="32" t="b">
        <f t="shared" si="18"/>
        <v>1</v>
      </c>
    </row>
    <row r="284" spans="45:46" x14ac:dyDescent="0.35">
      <c r="AS284" s="32" t="str">
        <f t="shared" si="17"/>
        <v/>
      </c>
      <c r="AT284" s="32" t="b">
        <f t="shared" si="18"/>
        <v>1</v>
      </c>
    </row>
    <row r="285" spans="45:46" x14ac:dyDescent="0.35">
      <c r="AS285" s="32" t="str">
        <f t="shared" si="17"/>
        <v/>
      </c>
      <c r="AT285" s="32" t="b">
        <f t="shared" si="18"/>
        <v>1</v>
      </c>
    </row>
    <row r="286" spans="45:46" x14ac:dyDescent="0.35">
      <c r="AS286" s="32" t="str">
        <f t="shared" si="17"/>
        <v/>
      </c>
      <c r="AT286" s="32" t="b">
        <f t="shared" si="18"/>
        <v>1</v>
      </c>
    </row>
    <row r="287" spans="45:46" x14ac:dyDescent="0.35">
      <c r="AS287" s="32" t="str">
        <f t="shared" si="17"/>
        <v/>
      </c>
      <c r="AT287" s="32" t="b">
        <f t="shared" si="18"/>
        <v>1</v>
      </c>
    </row>
    <row r="288" spans="45:46" x14ac:dyDescent="0.35">
      <c r="AS288" s="32" t="str">
        <f t="shared" si="17"/>
        <v/>
      </c>
      <c r="AT288" s="32" t="b">
        <f t="shared" si="18"/>
        <v>1</v>
      </c>
    </row>
    <row r="289" spans="45:46" x14ac:dyDescent="0.35">
      <c r="AS289" s="32" t="str">
        <f t="shared" si="17"/>
        <v/>
      </c>
      <c r="AT289" s="32" t="b">
        <f t="shared" si="18"/>
        <v>1</v>
      </c>
    </row>
    <row r="290" spans="45:46" x14ac:dyDescent="0.35">
      <c r="AS290" s="32" t="str">
        <f t="shared" si="17"/>
        <v/>
      </c>
      <c r="AT290" s="32" t="b">
        <f t="shared" si="18"/>
        <v>1</v>
      </c>
    </row>
    <row r="291" spans="45:46" x14ac:dyDescent="0.35">
      <c r="AS291" s="32" t="str">
        <f t="shared" si="17"/>
        <v/>
      </c>
      <c r="AT291" s="32" t="b">
        <f t="shared" si="18"/>
        <v>1</v>
      </c>
    </row>
    <row r="292" spans="45:46" x14ac:dyDescent="0.35">
      <c r="AS292" s="32" t="str">
        <f t="shared" si="17"/>
        <v/>
      </c>
      <c r="AT292" s="32" t="b">
        <f t="shared" si="18"/>
        <v>1</v>
      </c>
    </row>
    <row r="293" spans="45:46" x14ac:dyDescent="0.35">
      <c r="AS293" s="32" t="str">
        <f t="shared" si="17"/>
        <v/>
      </c>
      <c r="AT293" s="32" t="b">
        <f t="shared" si="18"/>
        <v>1</v>
      </c>
    </row>
    <row r="294" spans="45:46" x14ac:dyDescent="0.35">
      <c r="AS294" s="32" t="str">
        <f t="shared" si="17"/>
        <v/>
      </c>
      <c r="AT294" s="32" t="b">
        <f t="shared" si="18"/>
        <v>1</v>
      </c>
    </row>
    <row r="295" spans="45:46" x14ac:dyDescent="0.35">
      <c r="AS295" s="32" t="str">
        <f t="shared" si="17"/>
        <v/>
      </c>
      <c r="AT295" s="32" t="b">
        <f t="shared" si="18"/>
        <v>1</v>
      </c>
    </row>
    <row r="296" spans="45:46" x14ac:dyDescent="0.35">
      <c r="AS296" s="32" t="str">
        <f t="shared" si="17"/>
        <v/>
      </c>
      <c r="AT296" s="32" t="b">
        <f t="shared" si="18"/>
        <v>1</v>
      </c>
    </row>
    <row r="297" spans="45:46" x14ac:dyDescent="0.35">
      <c r="AS297" s="32" t="str">
        <f t="shared" si="17"/>
        <v/>
      </c>
      <c r="AT297" s="32" t="b">
        <f t="shared" si="18"/>
        <v>1</v>
      </c>
    </row>
    <row r="298" spans="45:46" x14ac:dyDescent="0.35">
      <c r="AS298" s="32" t="str">
        <f t="shared" si="17"/>
        <v/>
      </c>
      <c r="AT298" s="32" t="b">
        <f t="shared" si="18"/>
        <v>1</v>
      </c>
    </row>
    <row r="299" spans="45:46" x14ac:dyDescent="0.35">
      <c r="AS299" s="32" t="str">
        <f t="shared" si="17"/>
        <v/>
      </c>
      <c r="AT299" s="32" t="b">
        <f t="shared" si="18"/>
        <v>1</v>
      </c>
    </row>
    <row r="300" spans="45:46" x14ac:dyDescent="0.35">
      <c r="AS300" s="32" t="str">
        <f t="shared" si="17"/>
        <v/>
      </c>
      <c r="AT300" s="32" t="b">
        <f t="shared" si="18"/>
        <v>1</v>
      </c>
    </row>
    <row r="301" spans="45:46" x14ac:dyDescent="0.35">
      <c r="AS301" s="32" t="str">
        <f t="shared" si="17"/>
        <v/>
      </c>
      <c r="AT301" s="32" t="b">
        <f t="shared" si="18"/>
        <v>1</v>
      </c>
    </row>
    <row r="302" spans="45:46" x14ac:dyDescent="0.35">
      <c r="AS302" s="32" t="str">
        <f t="shared" si="17"/>
        <v/>
      </c>
      <c r="AT302" s="32" t="b">
        <f t="shared" si="18"/>
        <v>1</v>
      </c>
    </row>
    <row r="303" spans="45:46" x14ac:dyDescent="0.35">
      <c r="AS303" s="32" t="str">
        <f t="shared" si="17"/>
        <v/>
      </c>
      <c r="AT303" s="32" t="b">
        <f t="shared" si="18"/>
        <v>1</v>
      </c>
    </row>
    <row r="304" spans="45:46" x14ac:dyDescent="0.35">
      <c r="AS304" s="32" t="str">
        <f t="shared" si="17"/>
        <v/>
      </c>
      <c r="AT304" s="32" t="b">
        <f t="shared" si="18"/>
        <v>1</v>
      </c>
    </row>
    <row r="305" spans="45:46" x14ac:dyDescent="0.35">
      <c r="AS305" s="32" t="str">
        <f t="shared" si="17"/>
        <v/>
      </c>
      <c r="AT305" s="32" t="b">
        <f t="shared" si="18"/>
        <v>1</v>
      </c>
    </row>
    <row r="306" spans="45:46" x14ac:dyDescent="0.35">
      <c r="AS306" s="32" t="str">
        <f t="shared" si="17"/>
        <v/>
      </c>
      <c r="AT306" s="32" t="b">
        <f t="shared" si="18"/>
        <v>1</v>
      </c>
    </row>
    <row r="307" spans="45:46" x14ac:dyDescent="0.35">
      <c r="AS307" s="32" t="str">
        <f t="shared" si="17"/>
        <v/>
      </c>
      <c r="AT307" s="32" t="b">
        <f t="shared" si="18"/>
        <v>1</v>
      </c>
    </row>
    <row r="308" spans="45:46" x14ac:dyDescent="0.35">
      <c r="AS308" s="32" t="str">
        <f t="shared" si="17"/>
        <v/>
      </c>
      <c r="AT308" s="32" t="b">
        <f t="shared" si="18"/>
        <v>1</v>
      </c>
    </row>
    <row r="309" spans="45:46" x14ac:dyDescent="0.35">
      <c r="AS309" s="32" t="str">
        <f t="shared" si="17"/>
        <v/>
      </c>
      <c r="AT309" s="32" t="b">
        <f t="shared" si="18"/>
        <v>1</v>
      </c>
    </row>
    <row r="310" spans="45:46" x14ac:dyDescent="0.35">
      <c r="AS310" s="32" t="str">
        <f t="shared" si="17"/>
        <v/>
      </c>
      <c r="AT310" s="32" t="b">
        <f t="shared" si="18"/>
        <v>1</v>
      </c>
    </row>
    <row r="311" spans="45:46" x14ac:dyDescent="0.35">
      <c r="AS311" s="32" t="str">
        <f t="shared" si="17"/>
        <v/>
      </c>
      <c r="AT311" s="32" t="b">
        <f t="shared" si="18"/>
        <v>1</v>
      </c>
    </row>
    <row r="312" spans="45:46" x14ac:dyDescent="0.35">
      <c r="AS312" s="32" t="str">
        <f t="shared" si="17"/>
        <v/>
      </c>
      <c r="AT312" s="32" t="b">
        <f t="shared" si="18"/>
        <v>1</v>
      </c>
    </row>
    <row r="313" spans="45:46" x14ac:dyDescent="0.35">
      <c r="AS313" s="32" t="str">
        <f t="shared" si="17"/>
        <v/>
      </c>
      <c r="AT313" s="32" t="b">
        <f t="shared" si="18"/>
        <v>1</v>
      </c>
    </row>
    <row r="314" spans="45:46" x14ac:dyDescent="0.35">
      <c r="AS314" s="32" t="str">
        <f t="shared" si="17"/>
        <v/>
      </c>
      <c r="AT314" s="32" t="b">
        <f t="shared" si="18"/>
        <v>1</v>
      </c>
    </row>
    <row r="315" spans="45:46" x14ac:dyDescent="0.35">
      <c r="AS315" s="32" t="str">
        <f t="shared" si="17"/>
        <v/>
      </c>
      <c r="AT315" s="32" t="b">
        <f t="shared" si="18"/>
        <v>1</v>
      </c>
    </row>
    <row r="316" spans="45:46" x14ac:dyDescent="0.35">
      <c r="AS316" s="32" t="str">
        <f t="shared" si="17"/>
        <v/>
      </c>
      <c r="AT316" s="32" t="b">
        <f t="shared" si="18"/>
        <v>1</v>
      </c>
    </row>
    <row r="317" spans="45:46" x14ac:dyDescent="0.35">
      <c r="AS317" s="32" t="str">
        <f t="shared" si="17"/>
        <v/>
      </c>
      <c r="AT317" s="32" t="b">
        <f t="shared" si="18"/>
        <v>1</v>
      </c>
    </row>
    <row r="318" spans="45:46" x14ac:dyDescent="0.35">
      <c r="AS318" s="32" t="str">
        <f t="shared" si="17"/>
        <v/>
      </c>
      <c r="AT318" s="32" t="b">
        <f t="shared" si="18"/>
        <v>1</v>
      </c>
    </row>
    <row r="319" spans="45:46" x14ac:dyDescent="0.35">
      <c r="AS319" s="32" t="str">
        <f t="shared" si="17"/>
        <v/>
      </c>
      <c r="AT319" s="32" t="b">
        <f t="shared" si="18"/>
        <v>1</v>
      </c>
    </row>
    <row r="320" spans="45:46" x14ac:dyDescent="0.35">
      <c r="AS320" s="32" t="str">
        <f t="shared" si="17"/>
        <v/>
      </c>
      <c r="AT320" s="32" t="b">
        <f t="shared" si="18"/>
        <v>1</v>
      </c>
    </row>
    <row r="321" spans="45:46" x14ac:dyDescent="0.35">
      <c r="AS321" s="32" t="str">
        <f t="shared" si="17"/>
        <v/>
      </c>
      <c r="AT321" s="32" t="b">
        <f t="shared" si="18"/>
        <v>1</v>
      </c>
    </row>
    <row r="322" spans="45:46" x14ac:dyDescent="0.35">
      <c r="AS322" s="32" t="str">
        <f t="shared" si="17"/>
        <v/>
      </c>
      <c r="AT322" s="32" t="b">
        <f t="shared" si="18"/>
        <v>1</v>
      </c>
    </row>
    <row r="323" spans="45:46" x14ac:dyDescent="0.35">
      <c r="AS323" s="32" t="str">
        <f t="shared" si="17"/>
        <v/>
      </c>
      <c r="AT323" s="32" t="b">
        <f t="shared" si="18"/>
        <v>1</v>
      </c>
    </row>
    <row r="324" spans="45:46" x14ac:dyDescent="0.35">
      <c r="AS324" s="32" t="str">
        <f t="shared" si="17"/>
        <v/>
      </c>
      <c r="AT324" s="32" t="b">
        <f t="shared" si="18"/>
        <v>1</v>
      </c>
    </row>
    <row r="325" spans="45:46" x14ac:dyDescent="0.35">
      <c r="AS325" s="32" t="str">
        <f t="shared" si="17"/>
        <v/>
      </c>
      <c r="AT325" s="32" t="b">
        <f t="shared" si="18"/>
        <v>1</v>
      </c>
    </row>
    <row r="326" spans="45:46" x14ac:dyDescent="0.35">
      <c r="AS326" s="32" t="str">
        <f t="shared" si="17"/>
        <v/>
      </c>
      <c r="AT326" s="32" t="b">
        <f t="shared" si="18"/>
        <v>1</v>
      </c>
    </row>
    <row r="327" spans="45:46" x14ac:dyDescent="0.35">
      <c r="AS327" s="32" t="str">
        <f t="shared" si="17"/>
        <v/>
      </c>
      <c r="AT327" s="32" t="b">
        <f t="shared" si="18"/>
        <v>1</v>
      </c>
    </row>
    <row r="328" spans="45:46" x14ac:dyDescent="0.35">
      <c r="AS328" s="32" t="str">
        <f t="shared" si="17"/>
        <v/>
      </c>
      <c r="AT328" s="32" t="b">
        <f t="shared" si="18"/>
        <v>1</v>
      </c>
    </row>
    <row r="329" spans="45:46" x14ac:dyDescent="0.35">
      <c r="AS329" s="32" t="str">
        <f t="shared" si="17"/>
        <v/>
      </c>
      <c r="AT329" s="32" t="b">
        <f t="shared" si="18"/>
        <v>1</v>
      </c>
    </row>
    <row r="330" spans="45:46" x14ac:dyDescent="0.35">
      <c r="AS330" s="32" t="str">
        <f t="shared" si="17"/>
        <v/>
      </c>
      <c r="AT330" s="32" t="b">
        <f t="shared" si="18"/>
        <v>1</v>
      </c>
    </row>
    <row r="331" spans="45:46" x14ac:dyDescent="0.35">
      <c r="AS331" s="32" t="str">
        <f t="shared" si="17"/>
        <v/>
      </c>
      <c r="AT331" s="32" t="b">
        <f t="shared" si="18"/>
        <v>1</v>
      </c>
    </row>
    <row r="332" spans="45:46" x14ac:dyDescent="0.35">
      <c r="AS332" s="32" t="str">
        <f t="shared" ref="AS332:AS395" si="19">AU332&amp;AV332&amp;AW332</f>
        <v/>
      </c>
      <c r="AT332" s="32" t="b">
        <f t="shared" ref="AT332:AT395" si="20">VLOOKUP(AV332,R:R,1,0)=AV332</f>
        <v>1</v>
      </c>
    </row>
    <row r="333" spans="45:46" x14ac:dyDescent="0.35">
      <c r="AS333" s="32" t="str">
        <f t="shared" si="19"/>
        <v/>
      </c>
      <c r="AT333" s="32" t="b">
        <f t="shared" si="20"/>
        <v>1</v>
      </c>
    </row>
    <row r="334" spans="45:46" x14ac:dyDescent="0.35">
      <c r="AS334" s="32" t="str">
        <f t="shared" si="19"/>
        <v/>
      </c>
      <c r="AT334" s="32" t="b">
        <f t="shared" si="20"/>
        <v>1</v>
      </c>
    </row>
    <row r="335" spans="45:46" x14ac:dyDescent="0.35">
      <c r="AS335" s="32" t="str">
        <f t="shared" si="19"/>
        <v/>
      </c>
      <c r="AT335" s="32" t="b">
        <f t="shared" si="20"/>
        <v>1</v>
      </c>
    </row>
    <row r="336" spans="45:46" x14ac:dyDescent="0.35">
      <c r="AS336" s="32" t="str">
        <f t="shared" si="19"/>
        <v/>
      </c>
      <c r="AT336" s="32" t="b">
        <f t="shared" si="20"/>
        <v>1</v>
      </c>
    </row>
    <row r="337" spans="45:46" x14ac:dyDescent="0.35">
      <c r="AS337" s="32" t="str">
        <f t="shared" si="19"/>
        <v/>
      </c>
      <c r="AT337" s="32" t="b">
        <f t="shared" si="20"/>
        <v>1</v>
      </c>
    </row>
    <row r="338" spans="45:46" x14ac:dyDescent="0.35">
      <c r="AS338" s="32" t="str">
        <f t="shared" si="19"/>
        <v/>
      </c>
      <c r="AT338" s="32" t="b">
        <f t="shared" si="20"/>
        <v>1</v>
      </c>
    </row>
    <row r="339" spans="45:46" x14ac:dyDescent="0.35">
      <c r="AS339" s="32" t="str">
        <f t="shared" si="19"/>
        <v/>
      </c>
      <c r="AT339" s="32" t="b">
        <f t="shared" si="20"/>
        <v>1</v>
      </c>
    </row>
    <row r="340" spans="45:46" x14ac:dyDescent="0.35">
      <c r="AS340" s="32" t="str">
        <f t="shared" si="19"/>
        <v/>
      </c>
      <c r="AT340" s="32" t="b">
        <f t="shared" si="20"/>
        <v>1</v>
      </c>
    </row>
    <row r="341" spans="45:46" x14ac:dyDescent="0.35">
      <c r="AS341" s="32" t="str">
        <f t="shared" si="19"/>
        <v/>
      </c>
      <c r="AT341" s="32" t="b">
        <f t="shared" si="20"/>
        <v>1</v>
      </c>
    </row>
    <row r="342" spans="45:46" x14ac:dyDescent="0.35">
      <c r="AS342" s="32" t="str">
        <f t="shared" si="19"/>
        <v/>
      </c>
      <c r="AT342" s="32" t="b">
        <f t="shared" si="20"/>
        <v>1</v>
      </c>
    </row>
    <row r="343" spans="45:46" x14ac:dyDescent="0.35">
      <c r="AS343" s="32" t="str">
        <f t="shared" si="19"/>
        <v/>
      </c>
      <c r="AT343" s="32" t="b">
        <f t="shared" si="20"/>
        <v>1</v>
      </c>
    </row>
    <row r="344" spans="45:46" x14ac:dyDescent="0.35">
      <c r="AS344" s="32" t="str">
        <f t="shared" si="19"/>
        <v/>
      </c>
      <c r="AT344" s="32" t="b">
        <f t="shared" si="20"/>
        <v>1</v>
      </c>
    </row>
    <row r="345" spans="45:46" x14ac:dyDescent="0.35">
      <c r="AS345" s="32" t="str">
        <f t="shared" si="19"/>
        <v/>
      </c>
      <c r="AT345" s="32" t="b">
        <f t="shared" si="20"/>
        <v>1</v>
      </c>
    </row>
    <row r="346" spans="45:46" x14ac:dyDescent="0.35">
      <c r="AS346" s="32" t="str">
        <f t="shared" si="19"/>
        <v/>
      </c>
      <c r="AT346" s="32" t="b">
        <f t="shared" si="20"/>
        <v>1</v>
      </c>
    </row>
    <row r="347" spans="45:46" x14ac:dyDescent="0.35">
      <c r="AS347" s="32" t="str">
        <f t="shared" si="19"/>
        <v/>
      </c>
      <c r="AT347" s="32" t="b">
        <f t="shared" si="20"/>
        <v>1</v>
      </c>
    </row>
    <row r="348" spans="45:46" x14ac:dyDescent="0.35">
      <c r="AS348" s="32" t="str">
        <f t="shared" si="19"/>
        <v/>
      </c>
      <c r="AT348" s="32" t="b">
        <f t="shared" si="20"/>
        <v>1</v>
      </c>
    </row>
    <row r="349" spans="45:46" x14ac:dyDescent="0.35">
      <c r="AS349" s="32" t="str">
        <f t="shared" si="19"/>
        <v/>
      </c>
      <c r="AT349" s="32" t="b">
        <f t="shared" si="20"/>
        <v>1</v>
      </c>
    </row>
    <row r="350" spans="45:46" x14ac:dyDescent="0.35">
      <c r="AS350" s="32" t="str">
        <f t="shared" si="19"/>
        <v/>
      </c>
      <c r="AT350" s="32" t="b">
        <f t="shared" si="20"/>
        <v>1</v>
      </c>
    </row>
    <row r="351" spans="45:46" x14ac:dyDescent="0.35">
      <c r="AS351" s="32" t="str">
        <f t="shared" si="19"/>
        <v/>
      </c>
      <c r="AT351" s="32" t="b">
        <f t="shared" si="20"/>
        <v>1</v>
      </c>
    </row>
    <row r="352" spans="45:46" x14ac:dyDescent="0.35">
      <c r="AS352" s="32" t="str">
        <f t="shared" si="19"/>
        <v/>
      </c>
      <c r="AT352" s="32" t="b">
        <f t="shared" si="20"/>
        <v>1</v>
      </c>
    </row>
    <row r="353" spans="45:46" x14ac:dyDescent="0.35">
      <c r="AS353" s="32" t="str">
        <f t="shared" si="19"/>
        <v/>
      </c>
      <c r="AT353" s="32" t="b">
        <f t="shared" si="20"/>
        <v>1</v>
      </c>
    </row>
    <row r="354" spans="45:46" x14ac:dyDescent="0.35">
      <c r="AS354" s="32" t="str">
        <f t="shared" si="19"/>
        <v/>
      </c>
      <c r="AT354" s="32" t="b">
        <f t="shared" si="20"/>
        <v>1</v>
      </c>
    </row>
    <row r="355" spans="45:46" x14ac:dyDescent="0.35">
      <c r="AS355" s="32" t="str">
        <f t="shared" si="19"/>
        <v/>
      </c>
      <c r="AT355" s="32" t="b">
        <f t="shared" si="20"/>
        <v>1</v>
      </c>
    </row>
    <row r="356" spans="45:46" x14ac:dyDescent="0.35">
      <c r="AS356" s="32" t="str">
        <f t="shared" si="19"/>
        <v/>
      </c>
      <c r="AT356" s="32" t="b">
        <f t="shared" si="20"/>
        <v>1</v>
      </c>
    </row>
    <row r="357" spans="45:46" x14ac:dyDescent="0.35">
      <c r="AS357" s="32" t="str">
        <f t="shared" si="19"/>
        <v/>
      </c>
      <c r="AT357" s="32" t="b">
        <f t="shared" si="20"/>
        <v>1</v>
      </c>
    </row>
    <row r="358" spans="45:46" x14ac:dyDescent="0.35">
      <c r="AS358" s="32" t="str">
        <f t="shared" si="19"/>
        <v/>
      </c>
      <c r="AT358" s="32" t="b">
        <f t="shared" si="20"/>
        <v>1</v>
      </c>
    </row>
    <row r="359" spans="45:46" x14ac:dyDescent="0.35">
      <c r="AS359" s="32" t="str">
        <f t="shared" si="19"/>
        <v/>
      </c>
      <c r="AT359" s="32" t="b">
        <f t="shared" si="20"/>
        <v>1</v>
      </c>
    </row>
    <row r="360" spans="45:46" x14ac:dyDescent="0.35">
      <c r="AS360" s="32" t="str">
        <f t="shared" si="19"/>
        <v/>
      </c>
      <c r="AT360" s="32" t="b">
        <f t="shared" si="20"/>
        <v>1</v>
      </c>
    </row>
    <row r="361" spans="45:46" x14ac:dyDescent="0.35">
      <c r="AS361" s="32" t="str">
        <f t="shared" si="19"/>
        <v/>
      </c>
      <c r="AT361" s="32" t="b">
        <f t="shared" si="20"/>
        <v>1</v>
      </c>
    </row>
    <row r="362" spans="45:46" x14ac:dyDescent="0.35">
      <c r="AS362" s="32" t="str">
        <f t="shared" si="19"/>
        <v/>
      </c>
      <c r="AT362" s="32" t="b">
        <f t="shared" si="20"/>
        <v>1</v>
      </c>
    </row>
    <row r="363" spans="45:46" x14ac:dyDescent="0.35">
      <c r="AS363" s="32" t="str">
        <f t="shared" si="19"/>
        <v/>
      </c>
      <c r="AT363" s="32" t="b">
        <f t="shared" si="20"/>
        <v>1</v>
      </c>
    </row>
    <row r="364" spans="45:46" x14ac:dyDescent="0.35">
      <c r="AS364" s="32" t="str">
        <f t="shared" si="19"/>
        <v/>
      </c>
      <c r="AT364" s="32" t="b">
        <f t="shared" si="20"/>
        <v>1</v>
      </c>
    </row>
    <row r="365" spans="45:46" x14ac:dyDescent="0.35">
      <c r="AS365" s="32" t="str">
        <f t="shared" si="19"/>
        <v/>
      </c>
      <c r="AT365" s="32" t="b">
        <f t="shared" si="20"/>
        <v>1</v>
      </c>
    </row>
    <row r="366" spans="45:46" x14ac:dyDescent="0.35">
      <c r="AS366" s="32" t="str">
        <f t="shared" si="19"/>
        <v/>
      </c>
      <c r="AT366" s="32" t="b">
        <f t="shared" si="20"/>
        <v>1</v>
      </c>
    </row>
    <row r="367" spans="45:46" x14ac:dyDescent="0.35">
      <c r="AS367" s="32" t="str">
        <f t="shared" si="19"/>
        <v/>
      </c>
      <c r="AT367" s="32" t="b">
        <f t="shared" si="20"/>
        <v>1</v>
      </c>
    </row>
    <row r="368" spans="45:46" x14ac:dyDescent="0.35">
      <c r="AS368" s="32" t="str">
        <f t="shared" si="19"/>
        <v/>
      </c>
      <c r="AT368" s="32" t="b">
        <f t="shared" si="20"/>
        <v>1</v>
      </c>
    </row>
    <row r="369" spans="45:46" x14ac:dyDescent="0.35">
      <c r="AS369" s="32" t="str">
        <f t="shared" si="19"/>
        <v/>
      </c>
      <c r="AT369" s="32" t="b">
        <f t="shared" si="20"/>
        <v>1</v>
      </c>
    </row>
    <row r="370" spans="45:46" x14ac:dyDescent="0.35">
      <c r="AS370" s="32" t="str">
        <f t="shared" si="19"/>
        <v/>
      </c>
      <c r="AT370" s="32" t="b">
        <f t="shared" si="20"/>
        <v>1</v>
      </c>
    </row>
    <row r="371" spans="45:46" x14ac:dyDescent="0.35">
      <c r="AS371" s="32" t="str">
        <f t="shared" si="19"/>
        <v/>
      </c>
      <c r="AT371" s="32" t="b">
        <f t="shared" si="20"/>
        <v>1</v>
      </c>
    </row>
    <row r="372" spans="45:46" x14ac:dyDescent="0.35">
      <c r="AS372" s="32" t="str">
        <f t="shared" si="19"/>
        <v/>
      </c>
      <c r="AT372" s="32" t="b">
        <f t="shared" si="20"/>
        <v>1</v>
      </c>
    </row>
    <row r="373" spans="45:46" x14ac:dyDescent="0.35">
      <c r="AS373" s="32" t="str">
        <f t="shared" si="19"/>
        <v/>
      </c>
      <c r="AT373" s="32" t="b">
        <f t="shared" si="20"/>
        <v>1</v>
      </c>
    </row>
    <row r="374" spans="45:46" x14ac:dyDescent="0.35">
      <c r="AS374" s="32" t="str">
        <f t="shared" si="19"/>
        <v/>
      </c>
      <c r="AT374" s="32" t="b">
        <f t="shared" si="20"/>
        <v>1</v>
      </c>
    </row>
    <row r="375" spans="45:46" x14ac:dyDescent="0.35">
      <c r="AS375" s="32" t="str">
        <f t="shared" si="19"/>
        <v/>
      </c>
      <c r="AT375" s="32" t="b">
        <f t="shared" si="20"/>
        <v>1</v>
      </c>
    </row>
    <row r="376" spans="45:46" x14ac:dyDescent="0.35">
      <c r="AS376" s="32" t="str">
        <f t="shared" si="19"/>
        <v/>
      </c>
      <c r="AT376" s="32" t="b">
        <f t="shared" si="20"/>
        <v>1</v>
      </c>
    </row>
    <row r="377" spans="45:46" x14ac:dyDescent="0.35">
      <c r="AS377" s="32" t="str">
        <f t="shared" si="19"/>
        <v/>
      </c>
      <c r="AT377" s="32" t="b">
        <f t="shared" si="20"/>
        <v>1</v>
      </c>
    </row>
    <row r="378" spans="45:46" x14ac:dyDescent="0.35">
      <c r="AS378" s="32" t="str">
        <f t="shared" si="19"/>
        <v/>
      </c>
      <c r="AT378" s="32" t="b">
        <f t="shared" si="20"/>
        <v>1</v>
      </c>
    </row>
    <row r="379" spans="45:46" x14ac:dyDescent="0.35">
      <c r="AS379" s="32" t="str">
        <f t="shared" si="19"/>
        <v/>
      </c>
      <c r="AT379" s="32" t="b">
        <f t="shared" si="20"/>
        <v>1</v>
      </c>
    </row>
    <row r="380" spans="45:46" x14ac:dyDescent="0.35">
      <c r="AS380" s="32" t="str">
        <f t="shared" si="19"/>
        <v/>
      </c>
      <c r="AT380" s="32" t="b">
        <f t="shared" si="20"/>
        <v>1</v>
      </c>
    </row>
    <row r="381" spans="45:46" x14ac:dyDescent="0.35">
      <c r="AS381" s="32" t="str">
        <f t="shared" si="19"/>
        <v/>
      </c>
      <c r="AT381" s="32" t="b">
        <f t="shared" si="20"/>
        <v>1</v>
      </c>
    </row>
    <row r="382" spans="45:46" x14ac:dyDescent="0.35">
      <c r="AS382" s="32" t="str">
        <f t="shared" si="19"/>
        <v/>
      </c>
      <c r="AT382" s="32" t="b">
        <f t="shared" si="20"/>
        <v>1</v>
      </c>
    </row>
    <row r="383" spans="45:46" x14ac:dyDescent="0.35">
      <c r="AS383" s="32" t="str">
        <f t="shared" si="19"/>
        <v/>
      </c>
      <c r="AT383" s="32" t="b">
        <f t="shared" si="20"/>
        <v>1</v>
      </c>
    </row>
    <row r="384" spans="45:46" x14ac:dyDescent="0.35">
      <c r="AS384" s="32" t="str">
        <f t="shared" si="19"/>
        <v/>
      </c>
      <c r="AT384" s="32" t="b">
        <f t="shared" si="20"/>
        <v>1</v>
      </c>
    </row>
    <row r="385" spans="45:46" x14ac:dyDescent="0.35">
      <c r="AS385" s="32" t="str">
        <f t="shared" si="19"/>
        <v/>
      </c>
      <c r="AT385" s="32" t="b">
        <f t="shared" si="20"/>
        <v>1</v>
      </c>
    </row>
    <row r="386" spans="45:46" x14ac:dyDescent="0.35">
      <c r="AS386" s="32" t="str">
        <f t="shared" si="19"/>
        <v/>
      </c>
      <c r="AT386" s="32" t="b">
        <f t="shared" si="20"/>
        <v>1</v>
      </c>
    </row>
    <row r="387" spans="45:46" x14ac:dyDescent="0.35">
      <c r="AS387" s="32" t="str">
        <f t="shared" si="19"/>
        <v/>
      </c>
      <c r="AT387" s="32" t="b">
        <f t="shared" si="20"/>
        <v>1</v>
      </c>
    </row>
    <row r="388" spans="45:46" x14ac:dyDescent="0.35">
      <c r="AS388" s="32" t="str">
        <f t="shared" si="19"/>
        <v/>
      </c>
      <c r="AT388" s="32" t="b">
        <f t="shared" si="20"/>
        <v>1</v>
      </c>
    </row>
    <row r="389" spans="45:46" x14ac:dyDescent="0.35">
      <c r="AS389" s="32" t="str">
        <f t="shared" si="19"/>
        <v/>
      </c>
      <c r="AT389" s="32" t="b">
        <f t="shared" si="20"/>
        <v>1</v>
      </c>
    </row>
    <row r="390" spans="45:46" x14ac:dyDescent="0.35">
      <c r="AS390" s="32" t="str">
        <f t="shared" si="19"/>
        <v/>
      </c>
      <c r="AT390" s="32" t="b">
        <f t="shared" si="20"/>
        <v>1</v>
      </c>
    </row>
    <row r="391" spans="45:46" x14ac:dyDescent="0.35">
      <c r="AS391" s="32" t="str">
        <f t="shared" si="19"/>
        <v/>
      </c>
      <c r="AT391" s="32" t="b">
        <f t="shared" si="20"/>
        <v>1</v>
      </c>
    </row>
    <row r="392" spans="45:46" x14ac:dyDescent="0.35">
      <c r="AS392" s="32" t="str">
        <f t="shared" si="19"/>
        <v/>
      </c>
      <c r="AT392" s="32" t="b">
        <f t="shared" si="20"/>
        <v>1</v>
      </c>
    </row>
    <row r="393" spans="45:46" x14ac:dyDescent="0.35">
      <c r="AS393" s="32" t="str">
        <f t="shared" si="19"/>
        <v/>
      </c>
      <c r="AT393" s="32" t="b">
        <f t="shared" si="20"/>
        <v>1</v>
      </c>
    </row>
    <row r="394" spans="45:46" x14ac:dyDescent="0.35">
      <c r="AS394" s="32" t="str">
        <f t="shared" si="19"/>
        <v/>
      </c>
      <c r="AT394" s="32" t="b">
        <f t="shared" si="20"/>
        <v>1</v>
      </c>
    </row>
    <row r="395" spans="45:46" x14ac:dyDescent="0.35">
      <c r="AS395" s="32" t="str">
        <f t="shared" si="19"/>
        <v/>
      </c>
      <c r="AT395" s="32" t="b">
        <f t="shared" si="20"/>
        <v>1</v>
      </c>
    </row>
    <row r="396" spans="45:46" x14ac:dyDescent="0.35">
      <c r="AS396" s="32" t="str">
        <f t="shared" ref="AS396:AS459" si="21">AU396&amp;AV396&amp;AW396</f>
        <v/>
      </c>
      <c r="AT396" s="32" t="b">
        <f t="shared" ref="AT396:AT459" si="22">VLOOKUP(AV396,R:R,1,0)=AV396</f>
        <v>1</v>
      </c>
    </row>
    <row r="397" spans="45:46" x14ac:dyDescent="0.35">
      <c r="AS397" s="32" t="str">
        <f t="shared" si="21"/>
        <v/>
      </c>
      <c r="AT397" s="32" t="b">
        <f t="shared" si="22"/>
        <v>1</v>
      </c>
    </row>
    <row r="398" spans="45:46" x14ac:dyDescent="0.35">
      <c r="AS398" s="32" t="str">
        <f t="shared" si="21"/>
        <v/>
      </c>
      <c r="AT398" s="32" t="b">
        <f t="shared" si="22"/>
        <v>1</v>
      </c>
    </row>
    <row r="399" spans="45:46" x14ac:dyDescent="0.35">
      <c r="AS399" s="32" t="str">
        <f t="shared" si="21"/>
        <v/>
      </c>
      <c r="AT399" s="32" t="b">
        <f t="shared" si="22"/>
        <v>1</v>
      </c>
    </row>
    <row r="400" spans="45:46" x14ac:dyDescent="0.35">
      <c r="AS400" s="32" t="str">
        <f t="shared" si="21"/>
        <v/>
      </c>
      <c r="AT400" s="32" t="b">
        <f t="shared" si="22"/>
        <v>1</v>
      </c>
    </row>
    <row r="401" spans="45:46" x14ac:dyDescent="0.35">
      <c r="AS401" s="32" t="str">
        <f t="shared" si="21"/>
        <v/>
      </c>
      <c r="AT401" s="32" t="b">
        <f t="shared" si="22"/>
        <v>1</v>
      </c>
    </row>
    <row r="402" spans="45:46" x14ac:dyDescent="0.35">
      <c r="AS402" s="32" t="str">
        <f t="shared" si="21"/>
        <v/>
      </c>
      <c r="AT402" s="32" t="b">
        <f t="shared" si="22"/>
        <v>1</v>
      </c>
    </row>
    <row r="403" spans="45:46" x14ac:dyDescent="0.35">
      <c r="AS403" s="32" t="str">
        <f t="shared" si="21"/>
        <v/>
      </c>
      <c r="AT403" s="32" t="b">
        <f t="shared" si="22"/>
        <v>1</v>
      </c>
    </row>
    <row r="404" spans="45:46" x14ac:dyDescent="0.35">
      <c r="AS404" s="32" t="str">
        <f t="shared" si="21"/>
        <v/>
      </c>
      <c r="AT404" s="32" t="b">
        <f t="shared" si="22"/>
        <v>1</v>
      </c>
    </row>
    <row r="405" spans="45:46" x14ac:dyDescent="0.35">
      <c r="AS405" s="32" t="str">
        <f t="shared" si="21"/>
        <v/>
      </c>
      <c r="AT405" s="32" t="b">
        <f t="shared" si="22"/>
        <v>1</v>
      </c>
    </row>
    <row r="406" spans="45:46" x14ac:dyDescent="0.35">
      <c r="AS406" s="32" t="str">
        <f t="shared" si="21"/>
        <v/>
      </c>
      <c r="AT406" s="32" t="b">
        <f t="shared" si="22"/>
        <v>1</v>
      </c>
    </row>
    <row r="407" spans="45:46" x14ac:dyDescent="0.35">
      <c r="AS407" s="32" t="str">
        <f t="shared" si="21"/>
        <v/>
      </c>
      <c r="AT407" s="32" t="b">
        <f t="shared" si="22"/>
        <v>1</v>
      </c>
    </row>
    <row r="408" spans="45:46" x14ac:dyDescent="0.35">
      <c r="AS408" s="32" t="str">
        <f t="shared" si="21"/>
        <v/>
      </c>
      <c r="AT408" s="32" t="b">
        <f t="shared" si="22"/>
        <v>1</v>
      </c>
    </row>
    <row r="409" spans="45:46" x14ac:dyDescent="0.35">
      <c r="AS409" s="32" t="str">
        <f t="shared" si="21"/>
        <v/>
      </c>
      <c r="AT409" s="32" t="b">
        <f t="shared" si="22"/>
        <v>1</v>
      </c>
    </row>
    <row r="410" spans="45:46" x14ac:dyDescent="0.35">
      <c r="AS410" s="32" t="str">
        <f t="shared" si="21"/>
        <v/>
      </c>
      <c r="AT410" s="32" t="b">
        <f t="shared" si="22"/>
        <v>1</v>
      </c>
    </row>
    <row r="411" spans="45:46" x14ac:dyDescent="0.35">
      <c r="AS411" s="32" t="str">
        <f t="shared" si="21"/>
        <v/>
      </c>
      <c r="AT411" s="32" t="b">
        <f t="shared" si="22"/>
        <v>1</v>
      </c>
    </row>
    <row r="412" spans="45:46" x14ac:dyDescent="0.35">
      <c r="AS412" s="32" t="str">
        <f t="shared" si="21"/>
        <v/>
      </c>
      <c r="AT412" s="32" t="b">
        <f t="shared" si="22"/>
        <v>1</v>
      </c>
    </row>
    <row r="413" spans="45:46" x14ac:dyDescent="0.35">
      <c r="AS413" s="32" t="str">
        <f t="shared" si="21"/>
        <v/>
      </c>
      <c r="AT413" s="32" t="b">
        <f t="shared" si="22"/>
        <v>1</v>
      </c>
    </row>
    <row r="414" spans="45:46" x14ac:dyDescent="0.35">
      <c r="AS414" s="32" t="str">
        <f t="shared" si="21"/>
        <v/>
      </c>
      <c r="AT414" s="32" t="b">
        <f t="shared" si="22"/>
        <v>1</v>
      </c>
    </row>
    <row r="415" spans="45:46" x14ac:dyDescent="0.35">
      <c r="AS415" s="32" t="str">
        <f t="shared" si="21"/>
        <v/>
      </c>
      <c r="AT415" s="32" t="b">
        <f t="shared" si="22"/>
        <v>1</v>
      </c>
    </row>
    <row r="416" spans="45:46" x14ac:dyDescent="0.35">
      <c r="AS416" s="32" t="str">
        <f t="shared" si="21"/>
        <v/>
      </c>
      <c r="AT416" s="32" t="b">
        <f t="shared" si="22"/>
        <v>1</v>
      </c>
    </row>
    <row r="417" spans="45:46" x14ac:dyDescent="0.35">
      <c r="AS417" s="32" t="str">
        <f t="shared" si="21"/>
        <v/>
      </c>
      <c r="AT417" s="32" t="b">
        <f t="shared" si="22"/>
        <v>1</v>
      </c>
    </row>
    <row r="418" spans="45:46" x14ac:dyDescent="0.35">
      <c r="AS418" s="32" t="str">
        <f t="shared" si="21"/>
        <v/>
      </c>
      <c r="AT418" s="32" t="b">
        <f t="shared" si="22"/>
        <v>1</v>
      </c>
    </row>
    <row r="419" spans="45:46" x14ac:dyDescent="0.35">
      <c r="AS419" s="32" t="str">
        <f t="shared" si="21"/>
        <v/>
      </c>
      <c r="AT419" s="32" t="b">
        <f t="shared" si="22"/>
        <v>1</v>
      </c>
    </row>
    <row r="420" spans="45:46" x14ac:dyDescent="0.35">
      <c r="AS420" s="32" t="str">
        <f t="shared" si="21"/>
        <v/>
      </c>
      <c r="AT420" s="32" t="b">
        <f t="shared" si="22"/>
        <v>1</v>
      </c>
    </row>
    <row r="421" spans="45:46" x14ac:dyDescent="0.35">
      <c r="AS421" s="32" t="str">
        <f t="shared" si="21"/>
        <v/>
      </c>
      <c r="AT421" s="32" t="b">
        <f t="shared" si="22"/>
        <v>1</v>
      </c>
    </row>
    <row r="422" spans="45:46" x14ac:dyDescent="0.35">
      <c r="AS422" s="32" t="str">
        <f t="shared" si="21"/>
        <v/>
      </c>
      <c r="AT422" s="32" t="b">
        <f t="shared" si="22"/>
        <v>1</v>
      </c>
    </row>
    <row r="423" spans="45:46" x14ac:dyDescent="0.35">
      <c r="AS423" s="32" t="str">
        <f t="shared" si="21"/>
        <v/>
      </c>
      <c r="AT423" s="32" t="b">
        <f t="shared" si="22"/>
        <v>1</v>
      </c>
    </row>
    <row r="424" spans="45:46" x14ac:dyDescent="0.35">
      <c r="AS424" s="32" t="str">
        <f t="shared" si="21"/>
        <v/>
      </c>
      <c r="AT424" s="32" t="b">
        <f t="shared" si="22"/>
        <v>1</v>
      </c>
    </row>
    <row r="425" spans="45:46" x14ac:dyDescent="0.35">
      <c r="AS425" s="32" t="str">
        <f t="shared" si="21"/>
        <v/>
      </c>
      <c r="AT425" s="32" t="b">
        <f t="shared" si="22"/>
        <v>1</v>
      </c>
    </row>
    <row r="426" spans="45:46" x14ac:dyDescent="0.35">
      <c r="AS426" s="32" t="str">
        <f t="shared" si="21"/>
        <v/>
      </c>
      <c r="AT426" s="32" t="b">
        <f t="shared" si="22"/>
        <v>1</v>
      </c>
    </row>
    <row r="427" spans="45:46" x14ac:dyDescent="0.35">
      <c r="AS427" s="32" t="str">
        <f t="shared" si="21"/>
        <v/>
      </c>
      <c r="AT427" s="32" t="b">
        <f t="shared" si="22"/>
        <v>1</v>
      </c>
    </row>
    <row r="428" spans="45:46" x14ac:dyDescent="0.35">
      <c r="AS428" s="32" t="str">
        <f t="shared" si="21"/>
        <v/>
      </c>
      <c r="AT428" s="32" t="b">
        <f t="shared" si="22"/>
        <v>1</v>
      </c>
    </row>
    <row r="429" spans="45:46" x14ac:dyDescent="0.35">
      <c r="AS429" s="32" t="str">
        <f t="shared" si="21"/>
        <v/>
      </c>
      <c r="AT429" s="32" t="b">
        <f t="shared" si="22"/>
        <v>1</v>
      </c>
    </row>
    <row r="430" spans="45:46" x14ac:dyDescent="0.35">
      <c r="AS430" s="32" t="str">
        <f t="shared" si="21"/>
        <v/>
      </c>
      <c r="AT430" s="32" t="b">
        <f t="shared" si="22"/>
        <v>1</v>
      </c>
    </row>
    <row r="431" spans="45:46" x14ac:dyDescent="0.35">
      <c r="AS431" s="32" t="str">
        <f t="shared" si="21"/>
        <v/>
      </c>
      <c r="AT431" s="32" t="b">
        <f t="shared" si="22"/>
        <v>1</v>
      </c>
    </row>
    <row r="432" spans="45:46" x14ac:dyDescent="0.35">
      <c r="AS432" s="32" t="str">
        <f t="shared" si="21"/>
        <v/>
      </c>
      <c r="AT432" s="32" t="b">
        <f t="shared" si="22"/>
        <v>1</v>
      </c>
    </row>
    <row r="433" spans="45:46" x14ac:dyDescent="0.35">
      <c r="AS433" s="32" t="str">
        <f t="shared" si="21"/>
        <v/>
      </c>
      <c r="AT433" s="32" t="b">
        <f t="shared" si="22"/>
        <v>1</v>
      </c>
    </row>
    <row r="434" spans="45:46" x14ac:dyDescent="0.35">
      <c r="AS434" s="32" t="str">
        <f t="shared" si="21"/>
        <v/>
      </c>
      <c r="AT434" s="32" t="b">
        <f t="shared" si="22"/>
        <v>1</v>
      </c>
    </row>
    <row r="435" spans="45:46" x14ac:dyDescent="0.35">
      <c r="AS435" s="32" t="str">
        <f t="shared" si="21"/>
        <v/>
      </c>
      <c r="AT435" s="32" t="b">
        <f t="shared" si="22"/>
        <v>1</v>
      </c>
    </row>
    <row r="436" spans="45:46" x14ac:dyDescent="0.35">
      <c r="AS436" s="32" t="str">
        <f t="shared" si="21"/>
        <v/>
      </c>
      <c r="AT436" s="32" t="b">
        <f t="shared" si="22"/>
        <v>1</v>
      </c>
    </row>
    <row r="437" spans="45:46" x14ac:dyDescent="0.35">
      <c r="AS437" s="32" t="str">
        <f t="shared" si="21"/>
        <v/>
      </c>
      <c r="AT437" s="32" t="b">
        <f t="shared" si="22"/>
        <v>1</v>
      </c>
    </row>
    <row r="438" spans="45:46" x14ac:dyDescent="0.35">
      <c r="AS438" s="32" t="str">
        <f t="shared" si="21"/>
        <v/>
      </c>
      <c r="AT438" s="32" t="b">
        <f t="shared" si="22"/>
        <v>1</v>
      </c>
    </row>
    <row r="439" spans="45:46" x14ac:dyDescent="0.35">
      <c r="AS439" s="32" t="str">
        <f t="shared" si="21"/>
        <v/>
      </c>
      <c r="AT439" s="32" t="b">
        <f t="shared" si="22"/>
        <v>1</v>
      </c>
    </row>
    <row r="440" spans="45:46" x14ac:dyDescent="0.35">
      <c r="AS440" s="32" t="str">
        <f t="shared" si="21"/>
        <v/>
      </c>
      <c r="AT440" s="32" t="b">
        <f t="shared" si="22"/>
        <v>1</v>
      </c>
    </row>
    <row r="441" spans="45:46" x14ac:dyDescent="0.35">
      <c r="AS441" s="32" t="str">
        <f t="shared" si="21"/>
        <v/>
      </c>
      <c r="AT441" s="32" t="b">
        <f t="shared" si="22"/>
        <v>1</v>
      </c>
    </row>
    <row r="442" spans="45:46" x14ac:dyDescent="0.35">
      <c r="AS442" s="32" t="str">
        <f t="shared" si="21"/>
        <v/>
      </c>
      <c r="AT442" s="32" t="b">
        <f t="shared" si="22"/>
        <v>1</v>
      </c>
    </row>
    <row r="443" spans="45:46" x14ac:dyDescent="0.35">
      <c r="AS443" s="32" t="str">
        <f t="shared" si="21"/>
        <v/>
      </c>
      <c r="AT443" s="32" t="b">
        <f t="shared" si="22"/>
        <v>1</v>
      </c>
    </row>
    <row r="444" spans="45:46" x14ac:dyDescent="0.35">
      <c r="AS444" s="32" t="str">
        <f t="shared" si="21"/>
        <v/>
      </c>
      <c r="AT444" s="32" t="b">
        <f t="shared" si="22"/>
        <v>1</v>
      </c>
    </row>
    <row r="445" spans="45:46" x14ac:dyDescent="0.35">
      <c r="AS445" s="32" t="str">
        <f t="shared" si="21"/>
        <v/>
      </c>
      <c r="AT445" s="32" t="b">
        <f t="shared" si="22"/>
        <v>1</v>
      </c>
    </row>
    <row r="446" spans="45:46" x14ac:dyDescent="0.35">
      <c r="AS446" s="32" t="str">
        <f t="shared" si="21"/>
        <v/>
      </c>
      <c r="AT446" s="32" t="b">
        <f t="shared" si="22"/>
        <v>1</v>
      </c>
    </row>
    <row r="447" spans="45:46" x14ac:dyDescent="0.35">
      <c r="AS447" s="32" t="str">
        <f t="shared" si="21"/>
        <v/>
      </c>
      <c r="AT447" s="32" t="b">
        <f t="shared" si="22"/>
        <v>1</v>
      </c>
    </row>
    <row r="448" spans="45:46" x14ac:dyDescent="0.35">
      <c r="AS448" s="32" t="str">
        <f t="shared" si="21"/>
        <v/>
      </c>
      <c r="AT448" s="32" t="b">
        <f t="shared" si="22"/>
        <v>1</v>
      </c>
    </row>
    <row r="449" spans="45:46" x14ac:dyDescent="0.35">
      <c r="AS449" s="32" t="str">
        <f t="shared" si="21"/>
        <v/>
      </c>
      <c r="AT449" s="32" t="b">
        <f t="shared" si="22"/>
        <v>1</v>
      </c>
    </row>
    <row r="450" spans="45:46" x14ac:dyDescent="0.35">
      <c r="AS450" s="32" t="str">
        <f t="shared" si="21"/>
        <v/>
      </c>
      <c r="AT450" s="32" t="b">
        <f t="shared" si="22"/>
        <v>1</v>
      </c>
    </row>
    <row r="451" spans="45:46" x14ac:dyDescent="0.35">
      <c r="AS451" s="32" t="str">
        <f t="shared" si="21"/>
        <v/>
      </c>
      <c r="AT451" s="32" t="b">
        <f t="shared" si="22"/>
        <v>1</v>
      </c>
    </row>
    <row r="452" spans="45:46" x14ac:dyDescent="0.35">
      <c r="AS452" s="32" t="str">
        <f t="shared" si="21"/>
        <v/>
      </c>
      <c r="AT452" s="32" t="b">
        <f t="shared" si="22"/>
        <v>1</v>
      </c>
    </row>
    <row r="453" spans="45:46" x14ac:dyDescent="0.35">
      <c r="AS453" s="32" t="str">
        <f t="shared" si="21"/>
        <v/>
      </c>
      <c r="AT453" s="32" t="b">
        <f t="shared" si="22"/>
        <v>1</v>
      </c>
    </row>
    <row r="454" spans="45:46" x14ac:dyDescent="0.35">
      <c r="AS454" s="32" t="str">
        <f t="shared" si="21"/>
        <v/>
      </c>
      <c r="AT454" s="32" t="b">
        <f t="shared" si="22"/>
        <v>1</v>
      </c>
    </row>
    <row r="455" spans="45:46" x14ac:dyDescent="0.35">
      <c r="AS455" s="32" t="str">
        <f t="shared" si="21"/>
        <v/>
      </c>
      <c r="AT455" s="32" t="b">
        <f t="shared" si="22"/>
        <v>1</v>
      </c>
    </row>
    <row r="456" spans="45:46" x14ac:dyDescent="0.35">
      <c r="AS456" s="32" t="str">
        <f t="shared" si="21"/>
        <v/>
      </c>
      <c r="AT456" s="32" t="b">
        <f t="shared" si="22"/>
        <v>1</v>
      </c>
    </row>
    <row r="457" spans="45:46" x14ac:dyDescent="0.35">
      <c r="AS457" s="32" t="str">
        <f t="shared" si="21"/>
        <v/>
      </c>
      <c r="AT457" s="32" t="b">
        <f t="shared" si="22"/>
        <v>1</v>
      </c>
    </row>
    <row r="458" spans="45:46" x14ac:dyDescent="0.35">
      <c r="AS458" s="32" t="str">
        <f t="shared" si="21"/>
        <v/>
      </c>
      <c r="AT458" s="32" t="b">
        <f t="shared" si="22"/>
        <v>1</v>
      </c>
    </row>
    <row r="459" spans="45:46" x14ac:dyDescent="0.35">
      <c r="AS459" s="32" t="str">
        <f t="shared" si="21"/>
        <v/>
      </c>
      <c r="AT459" s="32" t="b">
        <f t="shared" si="22"/>
        <v>1</v>
      </c>
    </row>
    <row r="460" spans="45:46" x14ac:dyDescent="0.35">
      <c r="AS460" s="32" t="str">
        <f t="shared" ref="AS460:AS523" si="23">AU460&amp;AV460&amp;AW460</f>
        <v/>
      </c>
      <c r="AT460" s="32" t="b">
        <f t="shared" ref="AT460:AT523" si="24">VLOOKUP(AV460,R:R,1,0)=AV460</f>
        <v>1</v>
      </c>
    </row>
    <row r="461" spans="45:46" x14ac:dyDescent="0.35">
      <c r="AS461" s="32" t="str">
        <f t="shared" si="23"/>
        <v/>
      </c>
      <c r="AT461" s="32" t="b">
        <f t="shared" si="24"/>
        <v>1</v>
      </c>
    </row>
    <row r="462" spans="45:46" x14ac:dyDescent="0.35">
      <c r="AS462" s="32" t="str">
        <f t="shared" si="23"/>
        <v/>
      </c>
      <c r="AT462" s="32" t="b">
        <f t="shared" si="24"/>
        <v>1</v>
      </c>
    </row>
    <row r="463" spans="45:46" x14ac:dyDescent="0.35">
      <c r="AS463" s="32" t="str">
        <f t="shared" si="23"/>
        <v/>
      </c>
      <c r="AT463" s="32" t="b">
        <f t="shared" si="24"/>
        <v>1</v>
      </c>
    </row>
    <row r="464" spans="45:46" x14ac:dyDescent="0.35">
      <c r="AS464" s="32" t="str">
        <f t="shared" si="23"/>
        <v/>
      </c>
      <c r="AT464" s="32" t="b">
        <f t="shared" si="24"/>
        <v>1</v>
      </c>
    </row>
    <row r="465" spans="45:46" x14ac:dyDescent="0.35">
      <c r="AS465" s="32" t="str">
        <f t="shared" si="23"/>
        <v/>
      </c>
      <c r="AT465" s="32" t="b">
        <f t="shared" si="24"/>
        <v>1</v>
      </c>
    </row>
    <row r="466" spans="45:46" x14ac:dyDescent="0.35">
      <c r="AS466" s="32" t="str">
        <f t="shared" si="23"/>
        <v/>
      </c>
      <c r="AT466" s="32" t="b">
        <f t="shared" si="24"/>
        <v>1</v>
      </c>
    </row>
    <row r="467" spans="45:46" x14ac:dyDescent="0.35">
      <c r="AS467" s="32" t="str">
        <f t="shared" si="23"/>
        <v/>
      </c>
      <c r="AT467" s="32" t="b">
        <f t="shared" si="24"/>
        <v>1</v>
      </c>
    </row>
    <row r="468" spans="45:46" x14ac:dyDescent="0.35">
      <c r="AS468" s="32" t="str">
        <f t="shared" si="23"/>
        <v/>
      </c>
      <c r="AT468" s="32" t="b">
        <f t="shared" si="24"/>
        <v>1</v>
      </c>
    </row>
    <row r="469" spans="45:46" x14ac:dyDescent="0.35">
      <c r="AS469" s="32" t="str">
        <f t="shared" si="23"/>
        <v/>
      </c>
      <c r="AT469" s="32" t="b">
        <f t="shared" si="24"/>
        <v>1</v>
      </c>
    </row>
    <row r="470" spans="45:46" x14ac:dyDescent="0.35">
      <c r="AS470" s="32" t="str">
        <f t="shared" si="23"/>
        <v/>
      </c>
      <c r="AT470" s="32" t="b">
        <f t="shared" si="24"/>
        <v>1</v>
      </c>
    </row>
    <row r="471" spans="45:46" x14ac:dyDescent="0.35">
      <c r="AS471" s="32" t="str">
        <f t="shared" si="23"/>
        <v/>
      </c>
      <c r="AT471" s="32" t="b">
        <f t="shared" si="24"/>
        <v>1</v>
      </c>
    </row>
    <row r="472" spans="45:46" x14ac:dyDescent="0.35">
      <c r="AS472" s="32" t="str">
        <f t="shared" si="23"/>
        <v/>
      </c>
      <c r="AT472" s="32" t="b">
        <f t="shared" si="24"/>
        <v>1</v>
      </c>
    </row>
    <row r="473" spans="45:46" x14ac:dyDescent="0.35">
      <c r="AS473" s="32" t="str">
        <f t="shared" si="23"/>
        <v/>
      </c>
      <c r="AT473" s="32" t="b">
        <f t="shared" si="24"/>
        <v>1</v>
      </c>
    </row>
    <row r="474" spans="45:46" x14ac:dyDescent="0.35">
      <c r="AS474" s="32" t="str">
        <f t="shared" si="23"/>
        <v/>
      </c>
      <c r="AT474" s="32" t="b">
        <f t="shared" si="24"/>
        <v>1</v>
      </c>
    </row>
    <row r="475" spans="45:46" x14ac:dyDescent="0.35">
      <c r="AS475" s="32" t="str">
        <f t="shared" si="23"/>
        <v/>
      </c>
      <c r="AT475" s="32" t="b">
        <f t="shared" si="24"/>
        <v>1</v>
      </c>
    </row>
    <row r="476" spans="45:46" x14ac:dyDescent="0.35">
      <c r="AS476" s="32" t="str">
        <f t="shared" si="23"/>
        <v/>
      </c>
      <c r="AT476" s="32" t="b">
        <f t="shared" si="24"/>
        <v>1</v>
      </c>
    </row>
    <row r="477" spans="45:46" x14ac:dyDescent="0.35">
      <c r="AS477" s="32" t="str">
        <f t="shared" si="23"/>
        <v/>
      </c>
      <c r="AT477" s="32" t="b">
        <f t="shared" si="24"/>
        <v>1</v>
      </c>
    </row>
    <row r="478" spans="45:46" x14ac:dyDescent="0.35">
      <c r="AS478" s="32" t="str">
        <f t="shared" si="23"/>
        <v/>
      </c>
      <c r="AT478" s="32" t="b">
        <f t="shared" si="24"/>
        <v>1</v>
      </c>
    </row>
    <row r="479" spans="45:46" x14ac:dyDescent="0.35">
      <c r="AS479" s="32" t="str">
        <f t="shared" si="23"/>
        <v/>
      </c>
      <c r="AT479" s="32" t="b">
        <f t="shared" si="24"/>
        <v>1</v>
      </c>
    </row>
    <row r="480" spans="45:46" x14ac:dyDescent="0.35">
      <c r="AS480" s="32" t="str">
        <f t="shared" si="23"/>
        <v/>
      </c>
      <c r="AT480" s="32" t="b">
        <f t="shared" si="24"/>
        <v>1</v>
      </c>
    </row>
    <row r="481" spans="45:46" x14ac:dyDescent="0.35">
      <c r="AS481" s="32" t="str">
        <f t="shared" si="23"/>
        <v/>
      </c>
      <c r="AT481" s="32" t="b">
        <f t="shared" si="24"/>
        <v>1</v>
      </c>
    </row>
    <row r="482" spans="45:46" x14ac:dyDescent="0.35">
      <c r="AS482" s="32" t="str">
        <f t="shared" si="23"/>
        <v/>
      </c>
      <c r="AT482" s="32" t="b">
        <f t="shared" si="24"/>
        <v>1</v>
      </c>
    </row>
    <row r="483" spans="45:46" x14ac:dyDescent="0.35">
      <c r="AS483" s="32" t="str">
        <f t="shared" si="23"/>
        <v/>
      </c>
      <c r="AT483" s="32" t="b">
        <f t="shared" si="24"/>
        <v>1</v>
      </c>
    </row>
    <row r="484" spans="45:46" x14ac:dyDescent="0.35">
      <c r="AS484" s="32" t="str">
        <f t="shared" si="23"/>
        <v/>
      </c>
      <c r="AT484" s="32" t="b">
        <f t="shared" si="24"/>
        <v>1</v>
      </c>
    </row>
    <row r="485" spans="45:46" x14ac:dyDescent="0.35">
      <c r="AS485" s="32" t="str">
        <f t="shared" si="23"/>
        <v/>
      </c>
      <c r="AT485" s="32" t="b">
        <f t="shared" si="24"/>
        <v>1</v>
      </c>
    </row>
    <row r="486" spans="45:46" x14ac:dyDescent="0.35">
      <c r="AS486" s="32" t="str">
        <f t="shared" si="23"/>
        <v/>
      </c>
      <c r="AT486" s="32" t="b">
        <f t="shared" si="24"/>
        <v>1</v>
      </c>
    </row>
    <row r="487" spans="45:46" x14ac:dyDescent="0.35">
      <c r="AS487" s="32" t="str">
        <f t="shared" si="23"/>
        <v/>
      </c>
      <c r="AT487" s="32" t="b">
        <f t="shared" si="24"/>
        <v>1</v>
      </c>
    </row>
    <row r="488" spans="45:46" x14ac:dyDescent="0.35">
      <c r="AS488" s="32" t="str">
        <f t="shared" si="23"/>
        <v/>
      </c>
      <c r="AT488" s="32" t="b">
        <f t="shared" si="24"/>
        <v>1</v>
      </c>
    </row>
    <row r="489" spans="45:46" x14ac:dyDescent="0.35">
      <c r="AS489" s="32" t="str">
        <f t="shared" si="23"/>
        <v/>
      </c>
      <c r="AT489" s="32" t="b">
        <f t="shared" si="24"/>
        <v>1</v>
      </c>
    </row>
    <row r="490" spans="45:46" x14ac:dyDescent="0.35">
      <c r="AS490" s="32" t="str">
        <f t="shared" si="23"/>
        <v/>
      </c>
      <c r="AT490" s="32" t="b">
        <f t="shared" si="24"/>
        <v>1</v>
      </c>
    </row>
    <row r="491" spans="45:46" x14ac:dyDescent="0.35">
      <c r="AS491" s="32" t="str">
        <f t="shared" si="23"/>
        <v/>
      </c>
      <c r="AT491" s="32" t="b">
        <f t="shared" si="24"/>
        <v>1</v>
      </c>
    </row>
    <row r="492" spans="45:46" x14ac:dyDescent="0.35">
      <c r="AS492" s="32" t="str">
        <f t="shared" si="23"/>
        <v/>
      </c>
      <c r="AT492" s="32" t="b">
        <f t="shared" si="24"/>
        <v>1</v>
      </c>
    </row>
    <row r="493" spans="45:46" x14ac:dyDescent="0.35">
      <c r="AS493" s="32" t="str">
        <f t="shared" si="23"/>
        <v/>
      </c>
      <c r="AT493" s="32" t="b">
        <f t="shared" si="24"/>
        <v>1</v>
      </c>
    </row>
    <row r="494" spans="45:46" x14ac:dyDescent="0.35">
      <c r="AS494" s="32" t="str">
        <f t="shared" si="23"/>
        <v/>
      </c>
      <c r="AT494" s="32" t="b">
        <f t="shared" si="24"/>
        <v>1</v>
      </c>
    </row>
    <row r="495" spans="45:46" x14ac:dyDescent="0.35">
      <c r="AS495" s="32" t="str">
        <f t="shared" si="23"/>
        <v/>
      </c>
      <c r="AT495" s="32" t="b">
        <f t="shared" si="24"/>
        <v>1</v>
      </c>
    </row>
    <row r="496" spans="45:46" x14ac:dyDescent="0.35">
      <c r="AS496" s="32" t="str">
        <f t="shared" si="23"/>
        <v/>
      </c>
      <c r="AT496" s="32" t="b">
        <f t="shared" si="24"/>
        <v>1</v>
      </c>
    </row>
    <row r="497" spans="45:46" x14ac:dyDescent="0.35">
      <c r="AS497" s="32" t="str">
        <f t="shared" si="23"/>
        <v/>
      </c>
      <c r="AT497" s="32" t="b">
        <f t="shared" si="24"/>
        <v>1</v>
      </c>
    </row>
    <row r="498" spans="45:46" x14ac:dyDescent="0.35">
      <c r="AS498" s="32" t="str">
        <f t="shared" si="23"/>
        <v/>
      </c>
      <c r="AT498" s="32" t="b">
        <f t="shared" si="24"/>
        <v>1</v>
      </c>
    </row>
    <row r="499" spans="45:46" x14ac:dyDescent="0.35">
      <c r="AS499" s="32" t="str">
        <f t="shared" si="23"/>
        <v/>
      </c>
      <c r="AT499" s="32" t="b">
        <f t="shared" si="24"/>
        <v>1</v>
      </c>
    </row>
    <row r="500" spans="45:46" x14ac:dyDescent="0.35">
      <c r="AS500" s="32" t="str">
        <f t="shared" si="23"/>
        <v/>
      </c>
      <c r="AT500" s="32" t="b">
        <f t="shared" si="24"/>
        <v>1</v>
      </c>
    </row>
    <row r="501" spans="45:46" x14ac:dyDescent="0.35">
      <c r="AS501" s="32" t="str">
        <f t="shared" si="23"/>
        <v/>
      </c>
      <c r="AT501" s="32" t="b">
        <f t="shared" si="24"/>
        <v>1</v>
      </c>
    </row>
    <row r="502" spans="45:46" x14ac:dyDescent="0.35">
      <c r="AS502" s="32" t="str">
        <f t="shared" si="23"/>
        <v/>
      </c>
      <c r="AT502" s="32" t="b">
        <f t="shared" si="24"/>
        <v>1</v>
      </c>
    </row>
    <row r="503" spans="45:46" x14ac:dyDescent="0.35">
      <c r="AS503" s="32" t="str">
        <f t="shared" si="23"/>
        <v/>
      </c>
      <c r="AT503" s="32" t="b">
        <f t="shared" si="24"/>
        <v>1</v>
      </c>
    </row>
    <row r="504" spans="45:46" x14ac:dyDescent="0.35">
      <c r="AS504" s="32" t="str">
        <f t="shared" si="23"/>
        <v/>
      </c>
      <c r="AT504" s="32" t="b">
        <f t="shared" si="24"/>
        <v>1</v>
      </c>
    </row>
    <row r="505" spans="45:46" x14ac:dyDescent="0.35">
      <c r="AS505" s="32" t="str">
        <f t="shared" si="23"/>
        <v/>
      </c>
      <c r="AT505" s="32" t="b">
        <f t="shared" si="24"/>
        <v>1</v>
      </c>
    </row>
    <row r="506" spans="45:46" x14ac:dyDescent="0.35">
      <c r="AS506" s="32" t="str">
        <f t="shared" si="23"/>
        <v/>
      </c>
      <c r="AT506" s="32" t="b">
        <f t="shared" si="24"/>
        <v>1</v>
      </c>
    </row>
    <row r="507" spans="45:46" x14ac:dyDescent="0.35">
      <c r="AS507" s="32" t="str">
        <f t="shared" si="23"/>
        <v/>
      </c>
      <c r="AT507" s="32" t="b">
        <f t="shared" si="24"/>
        <v>1</v>
      </c>
    </row>
    <row r="508" spans="45:46" x14ac:dyDescent="0.35">
      <c r="AS508" s="32" t="str">
        <f t="shared" si="23"/>
        <v/>
      </c>
      <c r="AT508" s="32" t="b">
        <f t="shared" si="24"/>
        <v>1</v>
      </c>
    </row>
    <row r="509" spans="45:46" x14ac:dyDescent="0.35">
      <c r="AS509" s="32" t="str">
        <f t="shared" si="23"/>
        <v/>
      </c>
      <c r="AT509" s="32" t="b">
        <f t="shared" si="24"/>
        <v>1</v>
      </c>
    </row>
    <row r="510" spans="45:46" x14ac:dyDescent="0.35">
      <c r="AS510" s="32" t="str">
        <f t="shared" si="23"/>
        <v/>
      </c>
      <c r="AT510" s="32" t="b">
        <f t="shared" si="24"/>
        <v>1</v>
      </c>
    </row>
    <row r="511" spans="45:46" x14ac:dyDescent="0.35">
      <c r="AS511" s="32" t="str">
        <f t="shared" si="23"/>
        <v/>
      </c>
      <c r="AT511" s="32" t="b">
        <f t="shared" si="24"/>
        <v>1</v>
      </c>
    </row>
    <row r="512" spans="45:46" x14ac:dyDescent="0.35">
      <c r="AS512" s="32" t="str">
        <f t="shared" si="23"/>
        <v/>
      </c>
      <c r="AT512" s="32" t="b">
        <f t="shared" si="24"/>
        <v>1</v>
      </c>
    </row>
    <row r="513" spans="45:46" x14ac:dyDescent="0.35">
      <c r="AS513" s="32" t="str">
        <f t="shared" si="23"/>
        <v/>
      </c>
      <c r="AT513" s="32" t="b">
        <f t="shared" si="24"/>
        <v>1</v>
      </c>
    </row>
    <row r="514" spans="45:46" x14ac:dyDescent="0.35">
      <c r="AS514" s="32" t="str">
        <f t="shared" si="23"/>
        <v/>
      </c>
      <c r="AT514" s="32" t="b">
        <f t="shared" si="24"/>
        <v>1</v>
      </c>
    </row>
    <row r="515" spans="45:46" x14ac:dyDescent="0.35">
      <c r="AS515" s="32" t="str">
        <f t="shared" si="23"/>
        <v/>
      </c>
      <c r="AT515" s="32" t="b">
        <f t="shared" si="24"/>
        <v>1</v>
      </c>
    </row>
    <row r="516" spans="45:46" x14ac:dyDescent="0.35">
      <c r="AS516" s="32" t="str">
        <f t="shared" si="23"/>
        <v/>
      </c>
      <c r="AT516" s="32" t="b">
        <f t="shared" si="24"/>
        <v>1</v>
      </c>
    </row>
    <row r="517" spans="45:46" x14ac:dyDescent="0.35">
      <c r="AS517" s="32" t="str">
        <f t="shared" si="23"/>
        <v/>
      </c>
      <c r="AT517" s="32" t="b">
        <f t="shared" si="24"/>
        <v>1</v>
      </c>
    </row>
    <row r="518" spans="45:46" x14ac:dyDescent="0.35">
      <c r="AS518" s="32" t="str">
        <f t="shared" si="23"/>
        <v/>
      </c>
      <c r="AT518" s="32" t="b">
        <f t="shared" si="24"/>
        <v>1</v>
      </c>
    </row>
    <row r="519" spans="45:46" x14ac:dyDescent="0.35">
      <c r="AS519" s="32" t="str">
        <f t="shared" si="23"/>
        <v/>
      </c>
      <c r="AT519" s="32" t="b">
        <f t="shared" si="24"/>
        <v>1</v>
      </c>
    </row>
    <row r="520" spans="45:46" x14ac:dyDescent="0.35">
      <c r="AS520" s="32" t="str">
        <f t="shared" si="23"/>
        <v/>
      </c>
      <c r="AT520" s="32" t="b">
        <f t="shared" si="24"/>
        <v>1</v>
      </c>
    </row>
    <row r="521" spans="45:46" x14ac:dyDescent="0.35">
      <c r="AS521" s="32" t="str">
        <f t="shared" si="23"/>
        <v/>
      </c>
      <c r="AT521" s="32" t="b">
        <f t="shared" si="24"/>
        <v>1</v>
      </c>
    </row>
    <row r="522" spans="45:46" x14ac:dyDescent="0.35">
      <c r="AS522" s="32" t="str">
        <f t="shared" si="23"/>
        <v/>
      </c>
      <c r="AT522" s="32" t="b">
        <f t="shared" si="24"/>
        <v>1</v>
      </c>
    </row>
    <row r="523" spans="45:46" x14ac:dyDescent="0.35">
      <c r="AS523" s="32" t="str">
        <f t="shared" si="23"/>
        <v/>
      </c>
      <c r="AT523" s="32" t="b">
        <f t="shared" si="24"/>
        <v>1</v>
      </c>
    </row>
    <row r="524" spans="45:46" x14ac:dyDescent="0.35">
      <c r="AS524" s="32" t="str">
        <f t="shared" ref="AS524:AS587" si="25">AU524&amp;AV524&amp;AW524</f>
        <v/>
      </c>
      <c r="AT524" s="32" t="b">
        <f t="shared" ref="AT524:AT587" si="26">VLOOKUP(AV524,R:R,1,0)=AV524</f>
        <v>1</v>
      </c>
    </row>
    <row r="525" spans="45:46" x14ac:dyDescent="0.35">
      <c r="AS525" s="32" t="str">
        <f t="shared" si="25"/>
        <v/>
      </c>
      <c r="AT525" s="32" t="b">
        <f t="shared" si="26"/>
        <v>1</v>
      </c>
    </row>
    <row r="526" spans="45:46" x14ac:dyDescent="0.35">
      <c r="AS526" s="32" t="str">
        <f t="shared" si="25"/>
        <v/>
      </c>
      <c r="AT526" s="32" t="b">
        <f t="shared" si="26"/>
        <v>1</v>
      </c>
    </row>
    <row r="527" spans="45:46" x14ac:dyDescent="0.35">
      <c r="AS527" s="32" t="str">
        <f t="shared" si="25"/>
        <v/>
      </c>
      <c r="AT527" s="32" t="b">
        <f t="shared" si="26"/>
        <v>1</v>
      </c>
    </row>
    <row r="528" spans="45:46" x14ac:dyDescent="0.35">
      <c r="AS528" s="32" t="str">
        <f t="shared" si="25"/>
        <v/>
      </c>
      <c r="AT528" s="32" t="b">
        <f t="shared" si="26"/>
        <v>1</v>
      </c>
    </row>
    <row r="529" spans="45:46" x14ac:dyDescent="0.35">
      <c r="AS529" s="32" t="str">
        <f t="shared" si="25"/>
        <v/>
      </c>
      <c r="AT529" s="32" t="b">
        <f t="shared" si="26"/>
        <v>1</v>
      </c>
    </row>
    <row r="530" spans="45:46" x14ac:dyDescent="0.35">
      <c r="AS530" s="32" t="str">
        <f t="shared" si="25"/>
        <v/>
      </c>
      <c r="AT530" s="32" t="b">
        <f t="shared" si="26"/>
        <v>1</v>
      </c>
    </row>
    <row r="531" spans="45:46" x14ac:dyDescent="0.35">
      <c r="AS531" s="32" t="str">
        <f t="shared" si="25"/>
        <v/>
      </c>
      <c r="AT531" s="32" t="b">
        <f t="shared" si="26"/>
        <v>1</v>
      </c>
    </row>
    <row r="532" spans="45:46" x14ac:dyDescent="0.35">
      <c r="AS532" s="32" t="str">
        <f t="shared" si="25"/>
        <v/>
      </c>
      <c r="AT532" s="32" t="b">
        <f t="shared" si="26"/>
        <v>1</v>
      </c>
    </row>
    <row r="533" spans="45:46" x14ac:dyDescent="0.35">
      <c r="AS533" s="32" t="str">
        <f t="shared" si="25"/>
        <v/>
      </c>
      <c r="AT533" s="32" t="b">
        <f t="shared" si="26"/>
        <v>1</v>
      </c>
    </row>
    <row r="534" spans="45:46" x14ac:dyDescent="0.35">
      <c r="AS534" s="32" t="str">
        <f t="shared" si="25"/>
        <v/>
      </c>
      <c r="AT534" s="32" t="b">
        <f t="shared" si="26"/>
        <v>1</v>
      </c>
    </row>
    <row r="535" spans="45:46" x14ac:dyDescent="0.35">
      <c r="AS535" s="32" t="str">
        <f t="shared" si="25"/>
        <v/>
      </c>
      <c r="AT535" s="32" t="b">
        <f t="shared" si="26"/>
        <v>1</v>
      </c>
    </row>
    <row r="536" spans="45:46" x14ac:dyDescent="0.35">
      <c r="AS536" s="32" t="str">
        <f t="shared" si="25"/>
        <v/>
      </c>
      <c r="AT536" s="32" t="b">
        <f t="shared" si="26"/>
        <v>1</v>
      </c>
    </row>
    <row r="537" spans="45:46" x14ac:dyDescent="0.35">
      <c r="AS537" s="32" t="str">
        <f t="shared" si="25"/>
        <v/>
      </c>
      <c r="AT537" s="32" t="b">
        <f t="shared" si="26"/>
        <v>1</v>
      </c>
    </row>
    <row r="538" spans="45:46" x14ac:dyDescent="0.35">
      <c r="AS538" s="32" t="str">
        <f t="shared" si="25"/>
        <v/>
      </c>
      <c r="AT538" s="32" t="b">
        <f t="shared" si="26"/>
        <v>1</v>
      </c>
    </row>
    <row r="539" spans="45:46" x14ac:dyDescent="0.35">
      <c r="AS539" s="32" t="str">
        <f t="shared" si="25"/>
        <v/>
      </c>
      <c r="AT539" s="32" t="b">
        <f t="shared" si="26"/>
        <v>1</v>
      </c>
    </row>
    <row r="540" spans="45:46" x14ac:dyDescent="0.35">
      <c r="AS540" s="32" t="str">
        <f t="shared" si="25"/>
        <v/>
      </c>
      <c r="AT540" s="32" t="b">
        <f t="shared" si="26"/>
        <v>1</v>
      </c>
    </row>
    <row r="541" spans="45:46" x14ac:dyDescent="0.35">
      <c r="AS541" s="32" t="str">
        <f t="shared" si="25"/>
        <v/>
      </c>
      <c r="AT541" s="32" t="b">
        <f t="shared" si="26"/>
        <v>1</v>
      </c>
    </row>
    <row r="542" spans="45:46" x14ac:dyDescent="0.35">
      <c r="AS542" s="32" t="str">
        <f t="shared" si="25"/>
        <v/>
      </c>
      <c r="AT542" s="32" t="b">
        <f t="shared" si="26"/>
        <v>1</v>
      </c>
    </row>
    <row r="543" spans="45:46" x14ac:dyDescent="0.35">
      <c r="AS543" s="32" t="str">
        <f t="shared" si="25"/>
        <v/>
      </c>
      <c r="AT543" s="32" t="b">
        <f t="shared" si="26"/>
        <v>1</v>
      </c>
    </row>
    <row r="544" spans="45:46" x14ac:dyDescent="0.35">
      <c r="AS544" s="32" t="str">
        <f t="shared" si="25"/>
        <v/>
      </c>
      <c r="AT544" s="32" t="b">
        <f t="shared" si="26"/>
        <v>1</v>
      </c>
    </row>
    <row r="545" spans="45:46" x14ac:dyDescent="0.35">
      <c r="AS545" s="32" t="str">
        <f t="shared" si="25"/>
        <v/>
      </c>
      <c r="AT545" s="32" t="b">
        <f t="shared" si="26"/>
        <v>1</v>
      </c>
    </row>
    <row r="546" spans="45:46" x14ac:dyDescent="0.35">
      <c r="AS546" s="32" t="str">
        <f t="shared" si="25"/>
        <v/>
      </c>
      <c r="AT546" s="32" t="b">
        <f t="shared" si="26"/>
        <v>1</v>
      </c>
    </row>
    <row r="547" spans="45:46" x14ac:dyDescent="0.35">
      <c r="AS547" s="32" t="str">
        <f t="shared" si="25"/>
        <v/>
      </c>
      <c r="AT547" s="32" t="b">
        <f t="shared" si="26"/>
        <v>1</v>
      </c>
    </row>
    <row r="548" spans="45:46" x14ac:dyDescent="0.35">
      <c r="AS548" s="32" t="str">
        <f t="shared" si="25"/>
        <v/>
      </c>
      <c r="AT548" s="32" t="b">
        <f t="shared" si="26"/>
        <v>1</v>
      </c>
    </row>
    <row r="549" spans="45:46" x14ac:dyDescent="0.35">
      <c r="AS549" s="32" t="str">
        <f t="shared" si="25"/>
        <v/>
      </c>
      <c r="AT549" s="32" t="b">
        <f t="shared" si="26"/>
        <v>1</v>
      </c>
    </row>
    <row r="550" spans="45:46" x14ac:dyDescent="0.35">
      <c r="AS550" s="32" t="str">
        <f t="shared" si="25"/>
        <v/>
      </c>
      <c r="AT550" s="32" t="b">
        <f t="shared" si="26"/>
        <v>1</v>
      </c>
    </row>
    <row r="551" spans="45:46" x14ac:dyDescent="0.35">
      <c r="AS551" s="32" t="str">
        <f t="shared" si="25"/>
        <v/>
      </c>
      <c r="AT551" s="32" t="b">
        <f t="shared" si="26"/>
        <v>1</v>
      </c>
    </row>
    <row r="552" spans="45:46" x14ac:dyDescent="0.35">
      <c r="AS552" s="32" t="str">
        <f t="shared" si="25"/>
        <v/>
      </c>
      <c r="AT552" s="32" t="b">
        <f t="shared" si="26"/>
        <v>1</v>
      </c>
    </row>
    <row r="553" spans="45:46" x14ac:dyDescent="0.35">
      <c r="AS553" s="32" t="str">
        <f t="shared" si="25"/>
        <v/>
      </c>
      <c r="AT553" s="32" t="b">
        <f t="shared" si="26"/>
        <v>1</v>
      </c>
    </row>
    <row r="554" spans="45:46" x14ac:dyDescent="0.35">
      <c r="AS554" s="32" t="str">
        <f t="shared" si="25"/>
        <v/>
      </c>
      <c r="AT554" s="32" t="b">
        <f t="shared" si="26"/>
        <v>1</v>
      </c>
    </row>
    <row r="555" spans="45:46" x14ac:dyDescent="0.35">
      <c r="AS555" s="32" t="str">
        <f t="shared" si="25"/>
        <v/>
      </c>
      <c r="AT555" s="32" t="b">
        <f t="shared" si="26"/>
        <v>1</v>
      </c>
    </row>
    <row r="556" spans="45:46" x14ac:dyDescent="0.35">
      <c r="AS556" s="32" t="str">
        <f t="shared" si="25"/>
        <v/>
      </c>
      <c r="AT556" s="32" t="b">
        <f t="shared" si="26"/>
        <v>1</v>
      </c>
    </row>
    <row r="557" spans="45:46" x14ac:dyDescent="0.35">
      <c r="AS557" s="32" t="str">
        <f t="shared" si="25"/>
        <v/>
      </c>
      <c r="AT557" s="32" t="b">
        <f t="shared" si="26"/>
        <v>1</v>
      </c>
    </row>
    <row r="558" spans="45:46" x14ac:dyDescent="0.35">
      <c r="AS558" s="32" t="str">
        <f t="shared" si="25"/>
        <v/>
      </c>
      <c r="AT558" s="32" t="b">
        <f t="shared" si="26"/>
        <v>1</v>
      </c>
    </row>
    <row r="559" spans="45:46" x14ac:dyDescent="0.35">
      <c r="AS559" s="32" t="str">
        <f t="shared" si="25"/>
        <v/>
      </c>
      <c r="AT559" s="32" t="b">
        <f t="shared" si="26"/>
        <v>1</v>
      </c>
    </row>
    <row r="560" spans="45:46" x14ac:dyDescent="0.35">
      <c r="AS560" s="32" t="str">
        <f t="shared" si="25"/>
        <v/>
      </c>
      <c r="AT560" s="32" t="b">
        <f t="shared" si="26"/>
        <v>1</v>
      </c>
    </row>
    <row r="561" spans="45:46" x14ac:dyDescent="0.35">
      <c r="AS561" s="32" t="str">
        <f t="shared" si="25"/>
        <v/>
      </c>
      <c r="AT561" s="32" t="b">
        <f t="shared" si="26"/>
        <v>1</v>
      </c>
    </row>
    <row r="562" spans="45:46" x14ac:dyDescent="0.35">
      <c r="AS562" s="32" t="str">
        <f t="shared" si="25"/>
        <v/>
      </c>
      <c r="AT562" s="32" t="b">
        <f t="shared" si="26"/>
        <v>1</v>
      </c>
    </row>
    <row r="563" spans="45:46" x14ac:dyDescent="0.35">
      <c r="AS563" s="32" t="str">
        <f t="shared" si="25"/>
        <v/>
      </c>
      <c r="AT563" s="32" t="b">
        <f t="shared" si="26"/>
        <v>1</v>
      </c>
    </row>
    <row r="564" spans="45:46" x14ac:dyDescent="0.35">
      <c r="AS564" s="32" t="str">
        <f t="shared" si="25"/>
        <v/>
      </c>
      <c r="AT564" s="32" t="b">
        <f t="shared" si="26"/>
        <v>1</v>
      </c>
    </row>
    <row r="565" spans="45:46" x14ac:dyDescent="0.35">
      <c r="AS565" s="32" t="str">
        <f t="shared" si="25"/>
        <v/>
      </c>
      <c r="AT565" s="32" t="b">
        <f t="shared" si="26"/>
        <v>1</v>
      </c>
    </row>
    <row r="566" spans="45:46" x14ac:dyDescent="0.35">
      <c r="AS566" s="32" t="str">
        <f t="shared" si="25"/>
        <v/>
      </c>
      <c r="AT566" s="32" t="b">
        <f t="shared" si="26"/>
        <v>1</v>
      </c>
    </row>
    <row r="567" spans="45:46" x14ac:dyDescent="0.35">
      <c r="AS567" s="32" t="str">
        <f t="shared" si="25"/>
        <v/>
      </c>
      <c r="AT567" s="32" t="b">
        <f t="shared" si="26"/>
        <v>1</v>
      </c>
    </row>
    <row r="568" spans="45:46" x14ac:dyDescent="0.35">
      <c r="AS568" s="32" t="str">
        <f t="shared" si="25"/>
        <v/>
      </c>
      <c r="AT568" s="32" t="b">
        <f t="shared" si="26"/>
        <v>1</v>
      </c>
    </row>
    <row r="569" spans="45:46" x14ac:dyDescent="0.35">
      <c r="AS569" s="32" t="str">
        <f t="shared" si="25"/>
        <v/>
      </c>
      <c r="AT569" s="32" t="b">
        <f t="shared" si="26"/>
        <v>1</v>
      </c>
    </row>
    <row r="570" spans="45:46" x14ac:dyDescent="0.35">
      <c r="AS570" s="32" t="str">
        <f t="shared" si="25"/>
        <v/>
      </c>
      <c r="AT570" s="32" t="b">
        <f t="shared" si="26"/>
        <v>1</v>
      </c>
    </row>
    <row r="571" spans="45:46" x14ac:dyDescent="0.35">
      <c r="AS571" s="32" t="str">
        <f t="shared" si="25"/>
        <v/>
      </c>
      <c r="AT571" s="32" t="b">
        <f t="shared" si="26"/>
        <v>1</v>
      </c>
    </row>
    <row r="572" spans="45:46" x14ac:dyDescent="0.35">
      <c r="AS572" s="32" t="str">
        <f t="shared" si="25"/>
        <v/>
      </c>
      <c r="AT572" s="32" t="b">
        <f t="shared" si="26"/>
        <v>1</v>
      </c>
    </row>
    <row r="573" spans="45:46" x14ac:dyDescent="0.35">
      <c r="AS573" s="32" t="str">
        <f t="shared" si="25"/>
        <v/>
      </c>
      <c r="AT573" s="32" t="b">
        <f t="shared" si="26"/>
        <v>1</v>
      </c>
    </row>
    <row r="574" spans="45:46" x14ac:dyDescent="0.35">
      <c r="AS574" s="32" t="str">
        <f t="shared" si="25"/>
        <v/>
      </c>
      <c r="AT574" s="32" t="b">
        <f t="shared" si="26"/>
        <v>1</v>
      </c>
    </row>
    <row r="575" spans="45:46" x14ac:dyDescent="0.35">
      <c r="AS575" s="32" t="str">
        <f t="shared" si="25"/>
        <v/>
      </c>
      <c r="AT575" s="32" t="b">
        <f t="shared" si="26"/>
        <v>1</v>
      </c>
    </row>
    <row r="576" spans="45:46" x14ac:dyDescent="0.35">
      <c r="AS576" s="32" t="str">
        <f t="shared" si="25"/>
        <v/>
      </c>
      <c r="AT576" s="32" t="b">
        <f t="shared" si="26"/>
        <v>1</v>
      </c>
    </row>
    <row r="577" spans="45:46" x14ac:dyDescent="0.35">
      <c r="AS577" s="32" t="str">
        <f t="shared" si="25"/>
        <v/>
      </c>
      <c r="AT577" s="32" t="b">
        <f t="shared" si="26"/>
        <v>1</v>
      </c>
    </row>
    <row r="578" spans="45:46" x14ac:dyDescent="0.35">
      <c r="AS578" s="32" t="str">
        <f t="shared" si="25"/>
        <v/>
      </c>
      <c r="AT578" s="32" t="b">
        <f t="shared" si="26"/>
        <v>1</v>
      </c>
    </row>
    <row r="579" spans="45:46" x14ac:dyDescent="0.35">
      <c r="AS579" s="32" t="str">
        <f t="shared" si="25"/>
        <v/>
      </c>
      <c r="AT579" s="32" t="b">
        <f t="shared" si="26"/>
        <v>1</v>
      </c>
    </row>
    <row r="580" spans="45:46" x14ac:dyDescent="0.35">
      <c r="AS580" s="32" t="str">
        <f t="shared" si="25"/>
        <v/>
      </c>
      <c r="AT580" s="32" t="b">
        <f t="shared" si="26"/>
        <v>1</v>
      </c>
    </row>
    <row r="581" spans="45:46" x14ac:dyDescent="0.35">
      <c r="AS581" s="32" t="str">
        <f t="shared" si="25"/>
        <v/>
      </c>
      <c r="AT581" s="32" t="b">
        <f t="shared" si="26"/>
        <v>1</v>
      </c>
    </row>
    <row r="582" spans="45:46" x14ac:dyDescent="0.35">
      <c r="AS582" s="32" t="str">
        <f t="shared" si="25"/>
        <v/>
      </c>
      <c r="AT582" s="32" t="b">
        <f t="shared" si="26"/>
        <v>1</v>
      </c>
    </row>
    <row r="583" spans="45:46" x14ac:dyDescent="0.35">
      <c r="AS583" s="32" t="str">
        <f t="shared" si="25"/>
        <v/>
      </c>
      <c r="AT583" s="32" t="b">
        <f t="shared" si="26"/>
        <v>1</v>
      </c>
    </row>
    <row r="584" spans="45:46" x14ac:dyDescent="0.35">
      <c r="AS584" s="32" t="str">
        <f t="shared" si="25"/>
        <v/>
      </c>
      <c r="AT584" s="32" t="b">
        <f t="shared" si="26"/>
        <v>1</v>
      </c>
    </row>
    <row r="585" spans="45:46" x14ac:dyDescent="0.35">
      <c r="AS585" s="32" t="str">
        <f t="shared" si="25"/>
        <v/>
      </c>
      <c r="AT585" s="32" t="b">
        <f t="shared" si="26"/>
        <v>1</v>
      </c>
    </row>
    <row r="586" spans="45:46" x14ac:dyDescent="0.35">
      <c r="AS586" s="32" t="str">
        <f t="shared" si="25"/>
        <v/>
      </c>
      <c r="AT586" s="32" t="b">
        <f t="shared" si="26"/>
        <v>1</v>
      </c>
    </row>
    <row r="587" spans="45:46" x14ac:dyDescent="0.35">
      <c r="AS587" s="32" t="str">
        <f t="shared" si="25"/>
        <v/>
      </c>
      <c r="AT587" s="32" t="b">
        <f t="shared" si="26"/>
        <v>1</v>
      </c>
    </row>
    <row r="588" spans="45:46" x14ac:dyDescent="0.35">
      <c r="AS588" s="32" t="str">
        <f t="shared" ref="AS588:AS651" si="27">AU588&amp;AV588&amp;AW588</f>
        <v/>
      </c>
      <c r="AT588" s="32" t="b">
        <f t="shared" ref="AT588:AT651" si="28">VLOOKUP(AV588,R:R,1,0)=AV588</f>
        <v>1</v>
      </c>
    </row>
    <row r="589" spans="45:46" x14ac:dyDescent="0.35">
      <c r="AS589" s="32" t="str">
        <f t="shared" si="27"/>
        <v/>
      </c>
      <c r="AT589" s="32" t="b">
        <f t="shared" si="28"/>
        <v>1</v>
      </c>
    </row>
    <row r="590" spans="45:46" x14ac:dyDescent="0.35">
      <c r="AS590" s="32" t="str">
        <f t="shared" si="27"/>
        <v/>
      </c>
      <c r="AT590" s="32" t="b">
        <f t="shared" si="28"/>
        <v>1</v>
      </c>
    </row>
    <row r="591" spans="45:46" x14ac:dyDescent="0.35">
      <c r="AS591" s="32" t="str">
        <f t="shared" si="27"/>
        <v/>
      </c>
      <c r="AT591" s="32" t="b">
        <f t="shared" si="28"/>
        <v>1</v>
      </c>
    </row>
    <row r="592" spans="45:46" x14ac:dyDescent="0.35">
      <c r="AS592" s="32" t="str">
        <f t="shared" si="27"/>
        <v/>
      </c>
      <c r="AT592" s="32" t="b">
        <f t="shared" si="28"/>
        <v>1</v>
      </c>
    </row>
    <row r="593" spans="45:46" x14ac:dyDescent="0.35">
      <c r="AS593" s="32" t="str">
        <f t="shared" si="27"/>
        <v/>
      </c>
      <c r="AT593" s="32" t="b">
        <f t="shared" si="28"/>
        <v>1</v>
      </c>
    </row>
    <row r="594" spans="45:46" x14ac:dyDescent="0.35">
      <c r="AS594" s="32" t="str">
        <f t="shared" si="27"/>
        <v/>
      </c>
      <c r="AT594" s="32" t="b">
        <f t="shared" si="28"/>
        <v>1</v>
      </c>
    </row>
    <row r="595" spans="45:46" x14ac:dyDescent="0.35">
      <c r="AS595" s="32" t="str">
        <f t="shared" si="27"/>
        <v/>
      </c>
      <c r="AT595" s="32" t="b">
        <f t="shared" si="28"/>
        <v>1</v>
      </c>
    </row>
    <row r="596" spans="45:46" x14ac:dyDescent="0.35">
      <c r="AS596" s="32" t="str">
        <f t="shared" si="27"/>
        <v/>
      </c>
      <c r="AT596" s="32" t="b">
        <f t="shared" si="28"/>
        <v>1</v>
      </c>
    </row>
    <row r="597" spans="45:46" x14ac:dyDescent="0.35">
      <c r="AS597" s="32" t="str">
        <f t="shared" si="27"/>
        <v/>
      </c>
      <c r="AT597" s="32" t="b">
        <f t="shared" si="28"/>
        <v>1</v>
      </c>
    </row>
    <row r="598" spans="45:46" x14ac:dyDescent="0.35">
      <c r="AS598" s="32" t="str">
        <f t="shared" si="27"/>
        <v/>
      </c>
      <c r="AT598" s="32" t="b">
        <f t="shared" si="28"/>
        <v>1</v>
      </c>
    </row>
    <row r="599" spans="45:46" x14ac:dyDescent="0.35">
      <c r="AS599" s="32" t="str">
        <f t="shared" si="27"/>
        <v/>
      </c>
      <c r="AT599" s="32" t="b">
        <f t="shared" si="28"/>
        <v>1</v>
      </c>
    </row>
    <row r="600" spans="45:46" x14ac:dyDescent="0.35">
      <c r="AS600" s="32" t="str">
        <f t="shared" si="27"/>
        <v/>
      </c>
      <c r="AT600" s="32" t="b">
        <f t="shared" si="28"/>
        <v>1</v>
      </c>
    </row>
    <row r="601" spans="45:46" x14ac:dyDescent="0.35">
      <c r="AS601" s="32" t="str">
        <f t="shared" si="27"/>
        <v/>
      </c>
      <c r="AT601" s="32" t="b">
        <f t="shared" si="28"/>
        <v>1</v>
      </c>
    </row>
    <row r="602" spans="45:46" x14ac:dyDescent="0.35">
      <c r="AS602" s="32" t="str">
        <f t="shared" si="27"/>
        <v/>
      </c>
      <c r="AT602" s="32" t="b">
        <f t="shared" si="28"/>
        <v>1</v>
      </c>
    </row>
    <row r="603" spans="45:46" x14ac:dyDescent="0.35">
      <c r="AS603" s="32" t="str">
        <f t="shared" si="27"/>
        <v/>
      </c>
      <c r="AT603" s="32" t="b">
        <f t="shared" si="28"/>
        <v>1</v>
      </c>
    </row>
    <row r="604" spans="45:46" x14ac:dyDescent="0.35">
      <c r="AS604" s="32" t="str">
        <f t="shared" si="27"/>
        <v/>
      </c>
      <c r="AT604" s="32" t="b">
        <f t="shared" si="28"/>
        <v>1</v>
      </c>
    </row>
    <row r="605" spans="45:46" x14ac:dyDescent="0.35">
      <c r="AS605" s="32" t="str">
        <f t="shared" si="27"/>
        <v/>
      </c>
      <c r="AT605" s="32" t="b">
        <f t="shared" si="28"/>
        <v>1</v>
      </c>
    </row>
    <row r="606" spans="45:46" x14ac:dyDescent="0.35">
      <c r="AS606" s="32" t="str">
        <f t="shared" si="27"/>
        <v/>
      </c>
      <c r="AT606" s="32" t="b">
        <f t="shared" si="28"/>
        <v>1</v>
      </c>
    </row>
    <row r="607" spans="45:46" x14ac:dyDescent="0.35">
      <c r="AS607" s="32" t="str">
        <f t="shared" si="27"/>
        <v/>
      </c>
      <c r="AT607" s="32" t="b">
        <f t="shared" si="28"/>
        <v>1</v>
      </c>
    </row>
    <row r="608" spans="45:46" x14ac:dyDescent="0.35">
      <c r="AS608" s="32" t="str">
        <f t="shared" si="27"/>
        <v/>
      </c>
      <c r="AT608" s="32" t="b">
        <f t="shared" si="28"/>
        <v>1</v>
      </c>
    </row>
    <row r="609" spans="45:46" x14ac:dyDescent="0.35">
      <c r="AS609" s="32" t="str">
        <f t="shared" si="27"/>
        <v/>
      </c>
      <c r="AT609" s="32" t="b">
        <f t="shared" si="28"/>
        <v>1</v>
      </c>
    </row>
    <row r="610" spans="45:46" x14ac:dyDescent="0.35">
      <c r="AS610" s="32" t="str">
        <f t="shared" si="27"/>
        <v/>
      </c>
      <c r="AT610" s="32" t="b">
        <f t="shared" si="28"/>
        <v>1</v>
      </c>
    </row>
    <row r="611" spans="45:46" x14ac:dyDescent="0.35">
      <c r="AS611" s="32" t="str">
        <f t="shared" si="27"/>
        <v/>
      </c>
      <c r="AT611" s="32" t="b">
        <f t="shared" si="28"/>
        <v>1</v>
      </c>
    </row>
    <row r="612" spans="45:46" x14ac:dyDescent="0.35">
      <c r="AS612" s="32" t="str">
        <f t="shared" si="27"/>
        <v/>
      </c>
      <c r="AT612" s="32" t="b">
        <f t="shared" si="28"/>
        <v>1</v>
      </c>
    </row>
    <row r="613" spans="45:46" x14ac:dyDescent="0.35">
      <c r="AS613" s="32" t="str">
        <f t="shared" si="27"/>
        <v/>
      </c>
      <c r="AT613" s="32" t="b">
        <f t="shared" si="28"/>
        <v>1</v>
      </c>
    </row>
    <row r="614" spans="45:46" x14ac:dyDescent="0.35">
      <c r="AS614" s="32" t="str">
        <f t="shared" si="27"/>
        <v/>
      </c>
      <c r="AT614" s="32" t="b">
        <f t="shared" si="28"/>
        <v>1</v>
      </c>
    </row>
    <row r="615" spans="45:46" x14ac:dyDescent="0.35">
      <c r="AS615" s="32" t="str">
        <f t="shared" si="27"/>
        <v/>
      </c>
      <c r="AT615" s="32" t="b">
        <f t="shared" si="28"/>
        <v>1</v>
      </c>
    </row>
    <row r="616" spans="45:46" x14ac:dyDescent="0.35">
      <c r="AS616" s="32" t="str">
        <f t="shared" si="27"/>
        <v/>
      </c>
      <c r="AT616" s="32" t="b">
        <f t="shared" si="28"/>
        <v>1</v>
      </c>
    </row>
    <row r="617" spans="45:46" x14ac:dyDescent="0.35">
      <c r="AS617" s="32" t="str">
        <f t="shared" si="27"/>
        <v/>
      </c>
      <c r="AT617" s="32" t="b">
        <f t="shared" si="28"/>
        <v>1</v>
      </c>
    </row>
    <row r="618" spans="45:46" x14ac:dyDescent="0.35">
      <c r="AS618" s="32" t="str">
        <f t="shared" si="27"/>
        <v/>
      </c>
      <c r="AT618" s="32" t="b">
        <f t="shared" si="28"/>
        <v>1</v>
      </c>
    </row>
    <row r="619" spans="45:46" x14ac:dyDescent="0.35">
      <c r="AS619" s="32" t="str">
        <f t="shared" si="27"/>
        <v/>
      </c>
      <c r="AT619" s="32" t="b">
        <f t="shared" si="28"/>
        <v>1</v>
      </c>
    </row>
    <row r="620" spans="45:46" x14ac:dyDescent="0.35">
      <c r="AS620" s="32" t="str">
        <f t="shared" si="27"/>
        <v/>
      </c>
      <c r="AT620" s="32" t="b">
        <f t="shared" si="28"/>
        <v>1</v>
      </c>
    </row>
    <row r="621" spans="45:46" x14ac:dyDescent="0.35">
      <c r="AS621" s="32" t="str">
        <f t="shared" si="27"/>
        <v/>
      </c>
      <c r="AT621" s="32" t="b">
        <f t="shared" si="28"/>
        <v>1</v>
      </c>
    </row>
    <row r="622" spans="45:46" x14ac:dyDescent="0.35">
      <c r="AS622" s="32" t="str">
        <f t="shared" si="27"/>
        <v/>
      </c>
      <c r="AT622" s="32" t="b">
        <f t="shared" si="28"/>
        <v>1</v>
      </c>
    </row>
    <row r="623" spans="45:46" x14ac:dyDescent="0.35">
      <c r="AS623" s="32" t="str">
        <f t="shared" si="27"/>
        <v/>
      </c>
      <c r="AT623" s="32" t="b">
        <f t="shared" si="28"/>
        <v>1</v>
      </c>
    </row>
    <row r="624" spans="45:46" x14ac:dyDescent="0.35">
      <c r="AS624" s="32" t="str">
        <f t="shared" si="27"/>
        <v/>
      </c>
      <c r="AT624" s="32" t="b">
        <f t="shared" si="28"/>
        <v>1</v>
      </c>
    </row>
    <row r="625" spans="45:46" x14ac:dyDescent="0.35">
      <c r="AS625" s="32" t="str">
        <f t="shared" si="27"/>
        <v/>
      </c>
      <c r="AT625" s="32" t="b">
        <f t="shared" si="28"/>
        <v>1</v>
      </c>
    </row>
    <row r="626" spans="45:46" x14ac:dyDescent="0.35">
      <c r="AS626" s="32" t="str">
        <f t="shared" si="27"/>
        <v/>
      </c>
      <c r="AT626" s="32" t="b">
        <f t="shared" si="28"/>
        <v>1</v>
      </c>
    </row>
    <row r="627" spans="45:46" x14ac:dyDescent="0.35">
      <c r="AS627" s="32" t="str">
        <f t="shared" si="27"/>
        <v/>
      </c>
      <c r="AT627" s="32" t="b">
        <f t="shared" si="28"/>
        <v>1</v>
      </c>
    </row>
    <row r="628" spans="45:46" x14ac:dyDescent="0.35">
      <c r="AS628" s="32" t="str">
        <f t="shared" si="27"/>
        <v/>
      </c>
      <c r="AT628" s="32" t="b">
        <f t="shared" si="28"/>
        <v>1</v>
      </c>
    </row>
    <row r="629" spans="45:46" x14ac:dyDescent="0.35">
      <c r="AS629" s="32" t="str">
        <f t="shared" si="27"/>
        <v/>
      </c>
      <c r="AT629" s="32" t="b">
        <f t="shared" si="28"/>
        <v>1</v>
      </c>
    </row>
    <row r="630" spans="45:46" x14ac:dyDescent="0.35">
      <c r="AS630" s="32" t="str">
        <f t="shared" si="27"/>
        <v/>
      </c>
      <c r="AT630" s="32" t="b">
        <f t="shared" si="28"/>
        <v>1</v>
      </c>
    </row>
    <row r="631" spans="45:46" x14ac:dyDescent="0.35">
      <c r="AS631" s="32" t="str">
        <f t="shared" si="27"/>
        <v/>
      </c>
      <c r="AT631" s="32" t="b">
        <f t="shared" si="28"/>
        <v>1</v>
      </c>
    </row>
    <row r="632" spans="45:46" x14ac:dyDescent="0.35">
      <c r="AS632" s="32" t="str">
        <f t="shared" si="27"/>
        <v/>
      </c>
      <c r="AT632" s="32" t="b">
        <f t="shared" si="28"/>
        <v>1</v>
      </c>
    </row>
    <row r="633" spans="45:46" x14ac:dyDescent="0.35">
      <c r="AS633" s="32" t="str">
        <f t="shared" si="27"/>
        <v/>
      </c>
      <c r="AT633" s="32" t="b">
        <f t="shared" si="28"/>
        <v>1</v>
      </c>
    </row>
    <row r="634" spans="45:46" x14ac:dyDescent="0.35">
      <c r="AS634" s="32" t="str">
        <f t="shared" si="27"/>
        <v/>
      </c>
      <c r="AT634" s="32" t="b">
        <f t="shared" si="28"/>
        <v>1</v>
      </c>
    </row>
    <row r="635" spans="45:46" x14ac:dyDescent="0.35">
      <c r="AS635" s="32" t="str">
        <f t="shared" si="27"/>
        <v/>
      </c>
      <c r="AT635" s="32" t="b">
        <f t="shared" si="28"/>
        <v>1</v>
      </c>
    </row>
    <row r="636" spans="45:46" x14ac:dyDescent="0.35">
      <c r="AS636" s="32" t="str">
        <f t="shared" si="27"/>
        <v/>
      </c>
      <c r="AT636" s="32" t="b">
        <f t="shared" si="28"/>
        <v>1</v>
      </c>
    </row>
    <row r="637" spans="45:46" x14ac:dyDescent="0.35">
      <c r="AS637" s="32" t="str">
        <f t="shared" si="27"/>
        <v/>
      </c>
      <c r="AT637" s="32" t="b">
        <f t="shared" si="28"/>
        <v>1</v>
      </c>
    </row>
    <row r="638" spans="45:46" x14ac:dyDescent="0.35">
      <c r="AS638" s="32" t="str">
        <f t="shared" si="27"/>
        <v/>
      </c>
      <c r="AT638" s="32" t="b">
        <f t="shared" si="28"/>
        <v>1</v>
      </c>
    </row>
    <row r="639" spans="45:46" x14ac:dyDescent="0.35">
      <c r="AS639" s="32" t="str">
        <f t="shared" si="27"/>
        <v/>
      </c>
      <c r="AT639" s="32" t="b">
        <f t="shared" si="28"/>
        <v>1</v>
      </c>
    </row>
    <row r="640" spans="45:46" x14ac:dyDescent="0.35">
      <c r="AS640" s="32" t="str">
        <f t="shared" si="27"/>
        <v/>
      </c>
      <c r="AT640" s="32" t="b">
        <f t="shared" si="28"/>
        <v>1</v>
      </c>
    </row>
    <row r="641" spans="45:46" x14ac:dyDescent="0.35">
      <c r="AS641" s="32" t="str">
        <f t="shared" si="27"/>
        <v/>
      </c>
      <c r="AT641" s="32" t="b">
        <f t="shared" si="28"/>
        <v>1</v>
      </c>
    </row>
    <row r="642" spans="45:46" x14ac:dyDescent="0.35">
      <c r="AS642" s="32" t="str">
        <f t="shared" si="27"/>
        <v/>
      </c>
      <c r="AT642" s="32" t="b">
        <f t="shared" si="28"/>
        <v>1</v>
      </c>
    </row>
    <row r="643" spans="45:46" x14ac:dyDescent="0.35">
      <c r="AS643" s="32" t="str">
        <f t="shared" si="27"/>
        <v/>
      </c>
      <c r="AT643" s="32" t="b">
        <f t="shared" si="28"/>
        <v>1</v>
      </c>
    </row>
    <row r="644" spans="45:46" x14ac:dyDescent="0.35">
      <c r="AS644" s="32" t="str">
        <f t="shared" si="27"/>
        <v/>
      </c>
      <c r="AT644" s="32" t="b">
        <f t="shared" si="28"/>
        <v>1</v>
      </c>
    </row>
    <row r="645" spans="45:46" x14ac:dyDescent="0.35">
      <c r="AS645" s="32" t="str">
        <f t="shared" si="27"/>
        <v/>
      </c>
      <c r="AT645" s="32" t="b">
        <f t="shared" si="28"/>
        <v>1</v>
      </c>
    </row>
    <row r="646" spans="45:46" x14ac:dyDescent="0.35">
      <c r="AS646" s="32" t="str">
        <f t="shared" si="27"/>
        <v/>
      </c>
      <c r="AT646" s="32" t="b">
        <f t="shared" si="28"/>
        <v>1</v>
      </c>
    </row>
    <row r="647" spans="45:46" x14ac:dyDescent="0.35">
      <c r="AS647" s="32" t="str">
        <f t="shared" si="27"/>
        <v/>
      </c>
      <c r="AT647" s="32" t="b">
        <f t="shared" si="28"/>
        <v>1</v>
      </c>
    </row>
    <row r="648" spans="45:46" x14ac:dyDescent="0.35">
      <c r="AS648" s="32" t="str">
        <f t="shared" si="27"/>
        <v/>
      </c>
      <c r="AT648" s="32" t="b">
        <f t="shared" si="28"/>
        <v>1</v>
      </c>
    </row>
    <row r="649" spans="45:46" x14ac:dyDescent="0.35">
      <c r="AS649" s="32" t="str">
        <f t="shared" si="27"/>
        <v/>
      </c>
      <c r="AT649" s="32" t="b">
        <f t="shared" si="28"/>
        <v>1</v>
      </c>
    </row>
    <row r="650" spans="45:46" x14ac:dyDescent="0.35">
      <c r="AS650" s="32" t="str">
        <f t="shared" si="27"/>
        <v/>
      </c>
      <c r="AT650" s="32" t="b">
        <f t="shared" si="28"/>
        <v>1</v>
      </c>
    </row>
    <row r="651" spans="45:46" x14ac:dyDescent="0.35">
      <c r="AS651" s="32" t="str">
        <f t="shared" si="27"/>
        <v/>
      </c>
      <c r="AT651" s="32" t="b">
        <f t="shared" si="28"/>
        <v>1</v>
      </c>
    </row>
    <row r="652" spans="45:46" x14ac:dyDescent="0.35">
      <c r="AS652" s="32" t="str">
        <f t="shared" ref="AS652:AS715" si="29">AU652&amp;AV652&amp;AW652</f>
        <v/>
      </c>
      <c r="AT652" s="32" t="b">
        <f t="shared" ref="AT652:AT715" si="30">VLOOKUP(AV652,R:R,1,0)=AV652</f>
        <v>1</v>
      </c>
    </row>
    <row r="653" spans="45:46" x14ac:dyDescent="0.35">
      <c r="AS653" s="32" t="str">
        <f t="shared" si="29"/>
        <v/>
      </c>
      <c r="AT653" s="32" t="b">
        <f t="shared" si="30"/>
        <v>1</v>
      </c>
    </row>
    <row r="654" spans="45:46" x14ac:dyDescent="0.35">
      <c r="AS654" s="32" t="str">
        <f t="shared" si="29"/>
        <v/>
      </c>
      <c r="AT654" s="32" t="b">
        <f t="shared" si="30"/>
        <v>1</v>
      </c>
    </row>
    <row r="655" spans="45:46" x14ac:dyDescent="0.35">
      <c r="AS655" s="32" t="str">
        <f t="shared" si="29"/>
        <v/>
      </c>
      <c r="AT655" s="32" t="b">
        <f t="shared" si="30"/>
        <v>1</v>
      </c>
    </row>
    <row r="656" spans="45:46" x14ac:dyDescent="0.35">
      <c r="AS656" s="32" t="str">
        <f t="shared" si="29"/>
        <v/>
      </c>
      <c r="AT656" s="32" t="b">
        <f t="shared" si="30"/>
        <v>1</v>
      </c>
    </row>
    <row r="657" spans="45:46" x14ac:dyDescent="0.35">
      <c r="AS657" s="32" t="str">
        <f t="shared" si="29"/>
        <v/>
      </c>
      <c r="AT657" s="32" t="b">
        <f t="shared" si="30"/>
        <v>1</v>
      </c>
    </row>
    <row r="658" spans="45:46" x14ac:dyDescent="0.35">
      <c r="AS658" s="32" t="str">
        <f t="shared" si="29"/>
        <v/>
      </c>
      <c r="AT658" s="32" t="b">
        <f t="shared" si="30"/>
        <v>1</v>
      </c>
    </row>
    <row r="659" spans="45:46" x14ac:dyDescent="0.35">
      <c r="AS659" s="32" t="str">
        <f t="shared" si="29"/>
        <v/>
      </c>
      <c r="AT659" s="32" t="b">
        <f t="shared" si="30"/>
        <v>1</v>
      </c>
    </row>
    <row r="660" spans="45:46" x14ac:dyDescent="0.35">
      <c r="AS660" s="32" t="str">
        <f t="shared" si="29"/>
        <v/>
      </c>
      <c r="AT660" s="32" t="b">
        <f t="shared" si="30"/>
        <v>1</v>
      </c>
    </row>
    <row r="661" spans="45:46" x14ac:dyDescent="0.35">
      <c r="AS661" s="32" t="str">
        <f t="shared" si="29"/>
        <v/>
      </c>
      <c r="AT661" s="32" t="b">
        <f t="shared" si="30"/>
        <v>1</v>
      </c>
    </row>
    <row r="662" spans="45:46" x14ac:dyDescent="0.35">
      <c r="AS662" s="32" t="str">
        <f t="shared" si="29"/>
        <v/>
      </c>
      <c r="AT662" s="32" t="b">
        <f t="shared" si="30"/>
        <v>1</v>
      </c>
    </row>
    <row r="663" spans="45:46" x14ac:dyDescent="0.35">
      <c r="AS663" s="32" t="str">
        <f t="shared" si="29"/>
        <v/>
      </c>
      <c r="AT663" s="32" t="b">
        <f t="shared" si="30"/>
        <v>1</v>
      </c>
    </row>
    <row r="664" spans="45:46" x14ac:dyDescent="0.35">
      <c r="AS664" s="32" t="str">
        <f t="shared" si="29"/>
        <v/>
      </c>
      <c r="AT664" s="32" t="b">
        <f t="shared" si="30"/>
        <v>1</v>
      </c>
    </row>
    <row r="665" spans="45:46" x14ac:dyDescent="0.35">
      <c r="AS665" s="32" t="str">
        <f t="shared" si="29"/>
        <v/>
      </c>
      <c r="AT665" s="32" t="b">
        <f t="shared" si="30"/>
        <v>1</v>
      </c>
    </row>
    <row r="666" spans="45:46" x14ac:dyDescent="0.35">
      <c r="AS666" s="32" t="str">
        <f t="shared" si="29"/>
        <v/>
      </c>
      <c r="AT666" s="32" t="b">
        <f t="shared" si="30"/>
        <v>1</v>
      </c>
    </row>
    <row r="667" spans="45:46" x14ac:dyDescent="0.35">
      <c r="AS667" s="32" t="str">
        <f t="shared" si="29"/>
        <v/>
      </c>
      <c r="AT667" s="32" t="b">
        <f t="shared" si="30"/>
        <v>1</v>
      </c>
    </row>
    <row r="668" spans="45:46" x14ac:dyDescent="0.35">
      <c r="AS668" s="32" t="str">
        <f t="shared" si="29"/>
        <v/>
      </c>
      <c r="AT668" s="32" t="b">
        <f t="shared" si="30"/>
        <v>1</v>
      </c>
    </row>
    <row r="669" spans="45:46" x14ac:dyDescent="0.35">
      <c r="AS669" s="32" t="str">
        <f t="shared" si="29"/>
        <v/>
      </c>
      <c r="AT669" s="32" t="b">
        <f t="shared" si="30"/>
        <v>1</v>
      </c>
    </row>
    <row r="670" spans="45:46" x14ac:dyDescent="0.35">
      <c r="AS670" s="32" t="str">
        <f t="shared" si="29"/>
        <v/>
      </c>
      <c r="AT670" s="32" t="b">
        <f t="shared" si="30"/>
        <v>1</v>
      </c>
    </row>
    <row r="671" spans="45:46" x14ac:dyDescent="0.35">
      <c r="AS671" s="32" t="str">
        <f t="shared" si="29"/>
        <v/>
      </c>
      <c r="AT671" s="32" t="b">
        <f t="shared" si="30"/>
        <v>1</v>
      </c>
    </row>
    <row r="672" spans="45:46" x14ac:dyDescent="0.35">
      <c r="AS672" s="32" t="str">
        <f t="shared" si="29"/>
        <v/>
      </c>
      <c r="AT672" s="32" t="b">
        <f t="shared" si="30"/>
        <v>1</v>
      </c>
    </row>
    <row r="673" spans="45:46" x14ac:dyDescent="0.35">
      <c r="AS673" s="32" t="str">
        <f t="shared" si="29"/>
        <v/>
      </c>
      <c r="AT673" s="32" t="b">
        <f t="shared" si="30"/>
        <v>1</v>
      </c>
    </row>
    <row r="674" spans="45:46" x14ac:dyDescent="0.35">
      <c r="AS674" s="32" t="str">
        <f t="shared" si="29"/>
        <v/>
      </c>
      <c r="AT674" s="32" t="b">
        <f t="shared" si="30"/>
        <v>1</v>
      </c>
    </row>
    <row r="675" spans="45:46" x14ac:dyDescent="0.35">
      <c r="AS675" s="32" t="str">
        <f t="shared" si="29"/>
        <v/>
      </c>
      <c r="AT675" s="32" t="b">
        <f t="shared" si="30"/>
        <v>1</v>
      </c>
    </row>
    <row r="676" spans="45:46" x14ac:dyDescent="0.35">
      <c r="AS676" s="32" t="str">
        <f t="shared" si="29"/>
        <v/>
      </c>
      <c r="AT676" s="32" t="b">
        <f t="shared" si="30"/>
        <v>1</v>
      </c>
    </row>
    <row r="677" spans="45:46" x14ac:dyDescent="0.35">
      <c r="AS677" s="32" t="str">
        <f t="shared" si="29"/>
        <v/>
      </c>
      <c r="AT677" s="32" t="b">
        <f t="shared" si="30"/>
        <v>1</v>
      </c>
    </row>
    <row r="678" spans="45:46" x14ac:dyDescent="0.35">
      <c r="AS678" s="32" t="str">
        <f t="shared" si="29"/>
        <v/>
      </c>
      <c r="AT678" s="32" t="b">
        <f t="shared" si="30"/>
        <v>1</v>
      </c>
    </row>
    <row r="679" spans="45:46" x14ac:dyDescent="0.35">
      <c r="AS679" s="32" t="str">
        <f t="shared" si="29"/>
        <v/>
      </c>
      <c r="AT679" s="32" t="b">
        <f t="shared" si="30"/>
        <v>1</v>
      </c>
    </row>
    <row r="680" spans="45:46" x14ac:dyDescent="0.35">
      <c r="AS680" s="32" t="str">
        <f t="shared" si="29"/>
        <v/>
      </c>
      <c r="AT680" s="32" t="b">
        <f t="shared" si="30"/>
        <v>1</v>
      </c>
    </row>
    <row r="681" spans="45:46" x14ac:dyDescent="0.35">
      <c r="AS681" s="32" t="str">
        <f t="shared" si="29"/>
        <v/>
      </c>
      <c r="AT681" s="32" t="b">
        <f t="shared" si="30"/>
        <v>1</v>
      </c>
    </row>
    <row r="682" spans="45:46" x14ac:dyDescent="0.35">
      <c r="AS682" s="32" t="str">
        <f t="shared" si="29"/>
        <v/>
      </c>
      <c r="AT682" s="32" t="b">
        <f t="shared" si="30"/>
        <v>1</v>
      </c>
    </row>
    <row r="683" spans="45:46" x14ac:dyDescent="0.35">
      <c r="AS683" s="32" t="str">
        <f t="shared" si="29"/>
        <v/>
      </c>
      <c r="AT683" s="32" t="b">
        <f t="shared" si="30"/>
        <v>1</v>
      </c>
    </row>
    <row r="684" spans="45:46" x14ac:dyDescent="0.35">
      <c r="AS684" s="32" t="str">
        <f t="shared" si="29"/>
        <v/>
      </c>
      <c r="AT684" s="32" t="b">
        <f t="shared" si="30"/>
        <v>1</v>
      </c>
    </row>
    <row r="685" spans="45:46" x14ac:dyDescent="0.35">
      <c r="AS685" s="32" t="str">
        <f t="shared" si="29"/>
        <v/>
      </c>
      <c r="AT685" s="32" t="b">
        <f t="shared" si="30"/>
        <v>1</v>
      </c>
    </row>
    <row r="686" spans="45:46" x14ac:dyDescent="0.35">
      <c r="AS686" s="32" t="str">
        <f t="shared" si="29"/>
        <v/>
      </c>
      <c r="AT686" s="32" t="b">
        <f t="shared" si="30"/>
        <v>1</v>
      </c>
    </row>
    <row r="687" spans="45:46" x14ac:dyDescent="0.35">
      <c r="AS687" s="32" t="str">
        <f t="shared" si="29"/>
        <v/>
      </c>
      <c r="AT687" s="32" t="b">
        <f t="shared" si="30"/>
        <v>1</v>
      </c>
    </row>
    <row r="688" spans="45:46" x14ac:dyDescent="0.35">
      <c r="AS688" s="32" t="str">
        <f t="shared" si="29"/>
        <v/>
      </c>
      <c r="AT688" s="32" t="b">
        <f t="shared" si="30"/>
        <v>1</v>
      </c>
    </row>
    <row r="689" spans="45:46" x14ac:dyDescent="0.35">
      <c r="AS689" s="32" t="str">
        <f t="shared" si="29"/>
        <v/>
      </c>
      <c r="AT689" s="32" t="b">
        <f t="shared" si="30"/>
        <v>1</v>
      </c>
    </row>
    <row r="690" spans="45:46" x14ac:dyDescent="0.35">
      <c r="AS690" s="32" t="str">
        <f t="shared" si="29"/>
        <v/>
      </c>
      <c r="AT690" s="32" t="b">
        <f t="shared" si="30"/>
        <v>1</v>
      </c>
    </row>
    <row r="691" spans="45:46" x14ac:dyDescent="0.35">
      <c r="AS691" s="32" t="str">
        <f t="shared" si="29"/>
        <v/>
      </c>
      <c r="AT691" s="32" t="b">
        <f t="shared" si="30"/>
        <v>1</v>
      </c>
    </row>
    <row r="692" spans="45:46" x14ac:dyDescent="0.35">
      <c r="AS692" s="32" t="str">
        <f t="shared" si="29"/>
        <v/>
      </c>
      <c r="AT692" s="32" t="b">
        <f t="shared" si="30"/>
        <v>1</v>
      </c>
    </row>
    <row r="693" spans="45:46" x14ac:dyDescent="0.35">
      <c r="AS693" s="32" t="str">
        <f t="shared" si="29"/>
        <v/>
      </c>
      <c r="AT693" s="32" t="b">
        <f t="shared" si="30"/>
        <v>1</v>
      </c>
    </row>
    <row r="694" spans="45:46" x14ac:dyDescent="0.35">
      <c r="AS694" s="32" t="str">
        <f t="shared" si="29"/>
        <v/>
      </c>
      <c r="AT694" s="32" t="b">
        <f t="shared" si="30"/>
        <v>1</v>
      </c>
    </row>
    <row r="695" spans="45:46" x14ac:dyDescent="0.35">
      <c r="AS695" s="32" t="str">
        <f t="shared" si="29"/>
        <v/>
      </c>
      <c r="AT695" s="32" t="b">
        <f t="shared" si="30"/>
        <v>1</v>
      </c>
    </row>
    <row r="696" spans="45:46" x14ac:dyDescent="0.35">
      <c r="AS696" s="32" t="str">
        <f t="shared" si="29"/>
        <v/>
      </c>
      <c r="AT696" s="32" t="b">
        <f t="shared" si="30"/>
        <v>1</v>
      </c>
    </row>
    <row r="697" spans="45:46" x14ac:dyDescent="0.35">
      <c r="AS697" s="32" t="str">
        <f t="shared" si="29"/>
        <v/>
      </c>
      <c r="AT697" s="32" t="b">
        <f t="shared" si="30"/>
        <v>1</v>
      </c>
    </row>
    <row r="698" spans="45:46" x14ac:dyDescent="0.35">
      <c r="AS698" s="32" t="str">
        <f t="shared" si="29"/>
        <v/>
      </c>
      <c r="AT698" s="32" t="b">
        <f t="shared" si="30"/>
        <v>1</v>
      </c>
    </row>
    <row r="699" spans="45:46" x14ac:dyDescent="0.35">
      <c r="AS699" s="32" t="str">
        <f t="shared" si="29"/>
        <v/>
      </c>
      <c r="AT699" s="32" t="b">
        <f t="shared" si="30"/>
        <v>1</v>
      </c>
    </row>
    <row r="700" spans="45:46" x14ac:dyDescent="0.35">
      <c r="AS700" s="32" t="str">
        <f t="shared" si="29"/>
        <v/>
      </c>
      <c r="AT700" s="32" t="b">
        <f t="shared" si="30"/>
        <v>1</v>
      </c>
    </row>
    <row r="701" spans="45:46" x14ac:dyDescent="0.35">
      <c r="AS701" s="32" t="str">
        <f t="shared" si="29"/>
        <v/>
      </c>
      <c r="AT701" s="32" t="b">
        <f t="shared" si="30"/>
        <v>1</v>
      </c>
    </row>
    <row r="702" spans="45:46" x14ac:dyDescent="0.35">
      <c r="AS702" s="32" t="str">
        <f t="shared" si="29"/>
        <v/>
      </c>
      <c r="AT702" s="32" t="b">
        <f t="shared" si="30"/>
        <v>1</v>
      </c>
    </row>
    <row r="703" spans="45:46" x14ac:dyDescent="0.35">
      <c r="AS703" s="32" t="str">
        <f t="shared" si="29"/>
        <v/>
      </c>
      <c r="AT703" s="32" t="b">
        <f t="shared" si="30"/>
        <v>1</v>
      </c>
    </row>
    <row r="704" spans="45:46" x14ac:dyDescent="0.35">
      <c r="AS704" s="32" t="str">
        <f t="shared" si="29"/>
        <v/>
      </c>
      <c r="AT704" s="32" t="b">
        <f t="shared" si="30"/>
        <v>1</v>
      </c>
    </row>
    <row r="705" spans="45:46" x14ac:dyDescent="0.35">
      <c r="AS705" s="32" t="str">
        <f t="shared" si="29"/>
        <v/>
      </c>
      <c r="AT705" s="32" t="b">
        <f t="shared" si="30"/>
        <v>1</v>
      </c>
    </row>
    <row r="706" spans="45:46" x14ac:dyDescent="0.35">
      <c r="AS706" s="32" t="str">
        <f t="shared" si="29"/>
        <v/>
      </c>
      <c r="AT706" s="32" t="b">
        <f t="shared" si="30"/>
        <v>1</v>
      </c>
    </row>
    <row r="707" spans="45:46" x14ac:dyDescent="0.35">
      <c r="AS707" s="32" t="str">
        <f t="shared" si="29"/>
        <v/>
      </c>
      <c r="AT707" s="32" t="b">
        <f t="shared" si="30"/>
        <v>1</v>
      </c>
    </row>
    <row r="708" spans="45:46" x14ac:dyDescent="0.35">
      <c r="AS708" s="32" t="str">
        <f t="shared" si="29"/>
        <v/>
      </c>
      <c r="AT708" s="32" t="b">
        <f t="shared" si="30"/>
        <v>1</v>
      </c>
    </row>
    <row r="709" spans="45:46" x14ac:dyDescent="0.35">
      <c r="AS709" s="32" t="str">
        <f t="shared" si="29"/>
        <v/>
      </c>
      <c r="AT709" s="32" t="b">
        <f t="shared" si="30"/>
        <v>1</v>
      </c>
    </row>
    <row r="710" spans="45:46" x14ac:dyDescent="0.35">
      <c r="AS710" s="32" t="str">
        <f t="shared" si="29"/>
        <v/>
      </c>
      <c r="AT710" s="32" t="b">
        <f t="shared" si="30"/>
        <v>1</v>
      </c>
    </row>
    <row r="711" spans="45:46" x14ac:dyDescent="0.35">
      <c r="AS711" s="32" t="str">
        <f t="shared" si="29"/>
        <v/>
      </c>
      <c r="AT711" s="32" t="b">
        <f t="shared" si="30"/>
        <v>1</v>
      </c>
    </row>
    <row r="712" spans="45:46" x14ac:dyDescent="0.35">
      <c r="AS712" s="32" t="str">
        <f t="shared" si="29"/>
        <v/>
      </c>
      <c r="AT712" s="32" t="b">
        <f t="shared" si="30"/>
        <v>1</v>
      </c>
    </row>
    <row r="713" spans="45:46" x14ac:dyDescent="0.35">
      <c r="AS713" s="32" t="str">
        <f t="shared" si="29"/>
        <v/>
      </c>
      <c r="AT713" s="32" t="b">
        <f t="shared" si="30"/>
        <v>1</v>
      </c>
    </row>
    <row r="714" spans="45:46" x14ac:dyDescent="0.35">
      <c r="AS714" s="32" t="str">
        <f t="shared" si="29"/>
        <v/>
      </c>
      <c r="AT714" s="32" t="b">
        <f t="shared" si="30"/>
        <v>1</v>
      </c>
    </row>
    <row r="715" spans="45:46" x14ac:dyDescent="0.35">
      <c r="AS715" s="32" t="str">
        <f t="shared" si="29"/>
        <v/>
      </c>
      <c r="AT715" s="32" t="b">
        <f t="shared" si="30"/>
        <v>1</v>
      </c>
    </row>
    <row r="716" spans="45:46" x14ac:dyDescent="0.35">
      <c r="AS716" s="32" t="str">
        <f t="shared" ref="AS716:AS779" si="31">AU716&amp;AV716&amp;AW716</f>
        <v/>
      </c>
      <c r="AT716" s="32" t="b">
        <f t="shared" ref="AT716:AT779" si="32">VLOOKUP(AV716,R:R,1,0)=AV716</f>
        <v>1</v>
      </c>
    </row>
    <row r="717" spans="45:46" x14ac:dyDescent="0.35">
      <c r="AS717" s="32" t="str">
        <f t="shared" si="31"/>
        <v/>
      </c>
      <c r="AT717" s="32" t="b">
        <f t="shared" si="32"/>
        <v>1</v>
      </c>
    </row>
    <row r="718" spans="45:46" x14ac:dyDescent="0.35">
      <c r="AS718" s="32" t="str">
        <f t="shared" si="31"/>
        <v/>
      </c>
      <c r="AT718" s="32" t="b">
        <f t="shared" si="32"/>
        <v>1</v>
      </c>
    </row>
    <row r="719" spans="45:46" x14ac:dyDescent="0.35">
      <c r="AS719" s="32" t="str">
        <f t="shared" si="31"/>
        <v/>
      </c>
      <c r="AT719" s="32" t="b">
        <f t="shared" si="32"/>
        <v>1</v>
      </c>
    </row>
    <row r="720" spans="45:46" x14ac:dyDescent="0.35">
      <c r="AS720" s="32" t="str">
        <f t="shared" si="31"/>
        <v/>
      </c>
      <c r="AT720" s="32" t="b">
        <f t="shared" si="32"/>
        <v>1</v>
      </c>
    </row>
    <row r="721" spans="45:46" x14ac:dyDescent="0.35">
      <c r="AS721" s="32" t="str">
        <f t="shared" si="31"/>
        <v/>
      </c>
      <c r="AT721" s="32" t="b">
        <f t="shared" si="32"/>
        <v>1</v>
      </c>
    </row>
    <row r="722" spans="45:46" x14ac:dyDescent="0.35">
      <c r="AS722" s="32" t="str">
        <f t="shared" si="31"/>
        <v/>
      </c>
      <c r="AT722" s="32" t="b">
        <f t="shared" si="32"/>
        <v>1</v>
      </c>
    </row>
    <row r="723" spans="45:46" x14ac:dyDescent="0.35">
      <c r="AS723" s="32" t="str">
        <f t="shared" si="31"/>
        <v/>
      </c>
      <c r="AT723" s="32" t="b">
        <f t="shared" si="32"/>
        <v>1</v>
      </c>
    </row>
    <row r="724" spans="45:46" x14ac:dyDescent="0.35">
      <c r="AS724" s="32" t="str">
        <f t="shared" si="31"/>
        <v/>
      </c>
      <c r="AT724" s="32" t="b">
        <f t="shared" si="32"/>
        <v>1</v>
      </c>
    </row>
    <row r="725" spans="45:46" x14ac:dyDescent="0.35">
      <c r="AS725" s="32" t="str">
        <f t="shared" si="31"/>
        <v/>
      </c>
      <c r="AT725" s="32" t="b">
        <f t="shared" si="32"/>
        <v>1</v>
      </c>
    </row>
    <row r="726" spans="45:46" x14ac:dyDescent="0.35">
      <c r="AS726" s="32" t="str">
        <f t="shared" si="31"/>
        <v/>
      </c>
      <c r="AT726" s="32" t="b">
        <f t="shared" si="32"/>
        <v>1</v>
      </c>
    </row>
    <row r="727" spans="45:46" x14ac:dyDescent="0.35">
      <c r="AS727" s="32" t="str">
        <f t="shared" si="31"/>
        <v/>
      </c>
      <c r="AT727" s="32" t="b">
        <f t="shared" si="32"/>
        <v>1</v>
      </c>
    </row>
    <row r="728" spans="45:46" x14ac:dyDescent="0.35">
      <c r="AS728" s="32" t="str">
        <f t="shared" si="31"/>
        <v/>
      </c>
      <c r="AT728" s="32" t="b">
        <f t="shared" si="32"/>
        <v>1</v>
      </c>
    </row>
    <row r="729" spans="45:46" x14ac:dyDescent="0.35">
      <c r="AS729" s="32" t="str">
        <f t="shared" si="31"/>
        <v/>
      </c>
      <c r="AT729" s="32" t="b">
        <f t="shared" si="32"/>
        <v>1</v>
      </c>
    </row>
    <row r="730" spans="45:46" x14ac:dyDescent="0.35">
      <c r="AS730" s="32" t="str">
        <f t="shared" si="31"/>
        <v/>
      </c>
      <c r="AT730" s="32" t="b">
        <f t="shared" si="32"/>
        <v>1</v>
      </c>
    </row>
    <row r="731" spans="45:46" x14ac:dyDescent="0.35">
      <c r="AS731" s="32" t="str">
        <f t="shared" si="31"/>
        <v/>
      </c>
      <c r="AT731" s="32" t="b">
        <f t="shared" si="32"/>
        <v>1</v>
      </c>
    </row>
    <row r="732" spans="45:46" x14ac:dyDescent="0.35">
      <c r="AS732" s="32" t="str">
        <f t="shared" si="31"/>
        <v/>
      </c>
      <c r="AT732" s="32" t="b">
        <f t="shared" si="32"/>
        <v>1</v>
      </c>
    </row>
    <row r="733" spans="45:46" x14ac:dyDescent="0.35">
      <c r="AS733" s="32" t="str">
        <f t="shared" si="31"/>
        <v/>
      </c>
      <c r="AT733" s="32" t="b">
        <f t="shared" si="32"/>
        <v>1</v>
      </c>
    </row>
    <row r="734" spans="45:46" x14ac:dyDescent="0.35">
      <c r="AS734" s="32" t="str">
        <f t="shared" si="31"/>
        <v/>
      </c>
      <c r="AT734" s="32" t="b">
        <f t="shared" si="32"/>
        <v>1</v>
      </c>
    </row>
    <row r="735" spans="45:46" x14ac:dyDescent="0.35">
      <c r="AS735" s="32" t="str">
        <f t="shared" si="31"/>
        <v/>
      </c>
      <c r="AT735" s="32" t="b">
        <f t="shared" si="32"/>
        <v>1</v>
      </c>
    </row>
    <row r="736" spans="45:46" x14ac:dyDescent="0.35">
      <c r="AS736" s="32" t="str">
        <f t="shared" si="31"/>
        <v/>
      </c>
      <c r="AT736" s="32" t="b">
        <f t="shared" si="32"/>
        <v>1</v>
      </c>
    </row>
    <row r="737" spans="45:46" x14ac:dyDescent="0.35">
      <c r="AS737" s="32" t="str">
        <f t="shared" si="31"/>
        <v/>
      </c>
      <c r="AT737" s="32" t="b">
        <f t="shared" si="32"/>
        <v>1</v>
      </c>
    </row>
    <row r="738" spans="45:46" x14ac:dyDescent="0.35">
      <c r="AS738" s="32" t="str">
        <f t="shared" si="31"/>
        <v/>
      </c>
      <c r="AT738" s="32" t="b">
        <f t="shared" si="32"/>
        <v>1</v>
      </c>
    </row>
    <row r="739" spans="45:46" x14ac:dyDescent="0.35">
      <c r="AS739" s="32" t="str">
        <f t="shared" si="31"/>
        <v/>
      </c>
      <c r="AT739" s="32" t="b">
        <f t="shared" si="32"/>
        <v>1</v>
      </c>
    </row>
    <row r="740" spans="45:46" x14ac:dyDescent="0.35">
      <c r="AS740" s="32" t="str">
        <f t="shared" si="31"/>
        <v/>
      </c>
      <c r="AT740" s="32" t="b">
        <f t="shared" si="32"/>
        <v>1</v>
      </c>
    </row>
    <row r="741" spans="45:46" x14ac:dyDescent="0.35">
      <c r="AS741" s="32" t="str">
        <f t="shared" si="31"/>
        <v/>
      </c>
      <c r="AT741" s="32" t="b">
        <f t="shared" si="32"/>
        <v>1</v>
      </c>
    </row>
    <row r="742" spans="45:46" x14ac:dyDescent="0.35">
      <c r="AS742" s="32" t="str">
        <f t="shared" si="31"/>
        <v/>
      </c>
      <c r="AT742" s="32" t="b">
        <f t="shared" si="32"/>
        <v>1</v>
      </c>
    </row>
    <row r="743" spans="45:46" x14ac:dyDescent="0.35">
      <c r="AS743" s="32" t="str">
        <f t="shared" si="31"/>
        <v/>
      </c>
      <c r="AT743" s="32" t="b">
        <f t="shared" si="32"/>
        <v>1</v>
      </c>
    </row>
    <row r="744" spans="45:46" x14ac:dyDescent="0.35">
      <c r="AS744" s="32" t="str">
        <f t="shared" si="31"/>
        <v/>
      </c>
      <c r="AT744" s="32" t="b">
        <f t="shared" si="32"/>
        <v>1</v>
      </c>
    </row>
    <row r="745" spans="45:46" x14ac:dyDescent="0.35">
      <c r="AS745" s="32" t="str">
        <f t="shared" si="31"/>
        <v/>
      </c>
      <c r="AT745" s="32" t="b">
        <f t="shared" si="32"/>
        <v>1</v>
      </c>
    </row>
    <row r="746" spans="45:46" x14ac:dyDescent="0.35">
      <c r="AS746" s="32" t="str">
        <f t="shared" si="31"/>
        <v/>
      </c>
      <c r="AT746" s="32" t="b">
        <f t="shared" si="32"/>
        <v>1</v>
      </c>
    </row>
    <row r="747" spans="45:46" x14ac:dyDescent="0.35">
      <c r="AS747" s="32" t="str">
        <f t="shared" si="31"/>
        <v/>
      </c>
      <c r="AT747" s="32" t="b">
        <f t="shared" si="32"/>
        <v>1</v>
      </c>
    </row>
    <row r="748" spans="45:46" x14ac:dyDescent="0.35">
      <c r="AS748" s="32" t="str">
        <f t="shared" si="31"/>
        <v/>
      </c>
      <c r="AT748" s="32" t="b">
        <f t="shared" si="32"/>
        <v>1</v>
      </c>
    </row>
    <row r="749" spans="45:46" x14ac:dyDescent="0.35">
      <c r="AS749" s="32" t="str">
        <f t="shared" si="31"/>
        <v/>
      </c>
      <c r="AT749" s="32" t="b">
        <f t="shared" si="32"/>
        <v>1</v>
      </c>
    </row>
    <row r="750" spans="45:46" x14ac:dyDescent="0.35">
      <c r="AS750" s="32" t="str">
        <f t="shared" si="31"/>
        <v/>
      </c>
      <c r="AT750" s="32" t="b">
        <f t="shared" si="32"/>
        <v>1</v>
      </c>
    </row>
    <row r="751" spans="45:46" x14ac:dyDescent="0.35">
      <c r="AS751" s="32" t="str">
        <f t="shared" si="31"/>
        <v/>
      </c>
      <c r="AT751" s="32" t="b">
        <f t="shared" si="32"/>
        <v>1</v>
      </c>
    </row>
    <row r="752" spans="45:46" x14ac:dyDescent="0.35">
      <c r="AS752" s="32" t="str">
        <f t="shared" si="31"/>
        <v/>
      </c>
      <c r="AT752" s="32" t="b">
        <f t="shared" si="32"/>
        <v>1</v>
      </c>
    </row>
    <row r="753" spans="45:46" x14ac:dyDescent="0.35">
      <c r="AS753" s="32" t="str">
        <f t="shared" si="31"/>
        <v/>
      </c>
      <c r="AT753" s="32" t="b">
        <f t="shared" si="32"/>
        <v>1</v>
      </c>
    </row>
    <row r="754" spans="45:46" x14ac:dyDescent="0.35">
      <c r="AS754" s="32" t="str">
        <f t="shared" si="31"/>
        <v/>
      </c>
      <c r="AT754" s="32" t="b">
        <f t="shared" si="32"/>
        <v>1</v>
      </c>
    </row>
    <row r="755" spans="45:46" x14ac:dyDescent="0.35">
      <c r="AS755" s="32" t="str">
        <f t="shared" si="31"/>
        <v/>
      </c>
      <c r="AT755" s="32" t="b">
        <f t="shared" si="32"/>
        <v>1</v>
      </c>
    </row>
    <row r="756" spans="45:46" x14ac:dyDescent="0.35">
      <c r="AS756" s="32" t="str">
        <f t="shared" si="31"/>
        <v/>
      </c>
      <c r="AT756" s="32" t="b">
        <f t="shared" si="32"/>
        <v>1</v>
      </c>
    </row>
    <row r="757" spans="45:46" x14ac:dyDescent="0.35">
      <c r="AS757" s="32" t="str">
        <f t="shared" si="31"/>
        <v/>
      </c>
      <c r="AT757" s="32" t="b">
        <f t="shared" si="32"/>
        <v>1</v>
      </c>
    </row>
    <row r="758" spans="45:46" x14ac:dyDescent="0.35">
      <c r="AS758" s="32" t="str">
        <f t="shared" si="31"/>
        <v/>
      </c>
      <c r="AT758" s="32" t="b">
        <f t="shared" si="32"/>
        <v>1</v>
      </c>
    </row>
    <row r="759" spans="45:46" x14ac:dyDescent="0.35">
      <c r="AS759" s="32" t="str">
        <f t="shared" si="31"/>
        <v/>
      </c>
      <c r="AT759" s="32" t="b">
        <f t="shared" si="32"/>
        <v>1</v>
      </c>
    </row>
    <row r="760" spans="45:46" x14ac:dyDescent="0.35">
      <c r="AS760" s="32" t="str">
        <f t="shared" si="31"/>
        <v/>
      </c>
      <c r="AT760" s="32" t="b">
        <f t="shared" si="32"/>
        <v>1</v>
      </c>
    </row>
    <row r="761" spans="45:46" x14ac:dyDescent="0.35">
      <c r="AS761" s="32" t="str">
        <f t="shared" si="31"/>
        <v/>
      </c>
      <c r="AT761" s="32" t="b">
        <f t="shared" si="32"/>
        <v>1</v>
      </c>
    </row>
    <row r="762" spans="45:46" x14ac:dyDescent="0.35">
      <c r="AS762" s="32" t="str">
        <f t="shared" si="31"/>
        <v/>
      </c>
      <c r="AT762" s="32" t="b">
        <f t="shared" si="32"/>
        <v>1</v>
      </c>
    </row>
    <row r="763" spans="45:46" x14ac:dyDescent="0.35">
      <c r="AS763" s="32" t="str">
        <f t="shared" si="31"/>
        <v/>
      </c>
      <c r="AT763" s="32" t="b">
        <f t="shared" si="32"/>
        <v>1</v>
      </c>
    </row>
    <row r="764" spans="45:46" x14ac:dyDescent="0.35">
      <c r="AS764" s="32" t="str">
        <f t="shared" si="31"/>
        <v/>
      </c>
      <c r="AT764" s="32" t="b">
        <f t="shared" si="32"/>
        <v>1</v>
      </c>
    </row>
    <row r="765" spans="45:46" x14ac:dyDescent="0.35">
      <c r="AS765" s="32" t="str">
        <f t="shared" si="31"/>
        <v/>
      </c>
      <c r="AT765" s="32" t="b">
        <f t="shared" si="32"/>
        <v>1</v>
      </c>
    </row>
    <row r="766" spans="45:46" x14ac:dyDescent="0.35">
      <c r="AS766" s="32" t="str">
        <f t="shared" si="31"/>
        <v/>
      </c>
      <c r="AT766" s="32" t="b">
        <f t="shared" si="32"/>
        <v>1</v>
      </c>
    </row>
    <row r="767" spans="45:46" x14ac:dyDescent="0.35">
      <c r="AS767" s="32" t="str">
        <f t="shared" si="31"/>
        <v/>
      </c>
      <c r="AT767" s="32" t="b">
        <f t="shared" si="32"/>
        <v>1</v>
      </c>
    </row>
    <row r="768" spans="45:46" x14ac:dyDescent="0.35">
      <c r="AS768" s="32" t="str">
        <f t="shared" si="31"/>
        <v/>
      </c>
      <c r="AT768" s="32" t="b">
        <f t="shared" si="32"/>
        <v>1</v>
      </c>
    </row>
    <row r="769" spans="45:46" x14ac:dyDescent="0.35">
      <c r="AS769" s="32" t="str">
        <f t="shared" si="31"/>
        <v/>
      </c>
      <c r="AT769" s="32" t="b">
        <f t="shared" si="32"/>
        <v>1</v>
      </c>
    </row>
    <row r="770" spans="45:46" x14ac:dyDescent="0.35">
      <c r="AS770" s="32" t="str">
        <f t="shared" si="31"/>
        <v/>
      </c>
      <c r="AT770" s="32" t="b">
        <f t="shared" si="32"/>
        <v>1</v>
      </c>
    </row>
    <row r="771" spans="45:46" x14ac:dyDescent="0.35">
      <c r="AS771" s="32" t="str">
        <f t="shared" si="31"/>
        <v/>
      </c>
      <c r="AT771" s="32" t="b">
        <f t="shared" si="32"/>
        <v>1</v>
      </c>
    </row>
    <row r="772" spans="45:46" x14ac:dyDescent="0.35">
      <c r="AS772" s="32" t="str">
        <f t="shared" si="31"/>
        <v/>
      </c>
      <c r="AT772" s="32" t="b">
        <f t="shared" si="32"/>
        <v>1</v>
      </c>
    </row>
    <row r="773" spans="45:46" x14ac:dyDescent="0.35">
      <c r="AS773" s="32" t="str">
        <f t="shared" si="31"/>
        <v/>
      </c>
      <c r="AT773" s="32" t="b">
        <f t="shared" si="32"/>
        <v>1</v>
      </c>
    </row>
    <row r="774" spans="45:46" x14ac:dyDescent="0.35">
      <c r="AS774" s="32" t="str">
        <f t="shared" si="31"/>
        <v/>
      </c>
      <c r="AT774" s="32" t="b">
        <f t="shared" si="32"/>
        <v>1</v>
      </c>
    </row>
    <row r="775" spans="45:46" x14ac:dyDescent="0.35">
      <c r="AS775" s="32" t="str">
        <f t="shared" si="31"/>
        <v/>
      </c>
      <c r="AT775" s="32" t="b">
        <f t="shared" si="32"/>
        <v>1</v>
      </c>
    </row>
    <row r="776" spans="45:46" x14ac:dyDescent="0.35">
      <c r="AS776" s="32" t="str">
        <f t="shared" si="31"/>
        <v/>
      </c>
      <c r="AT776" s="32" t="b">
        <f t="shared" si="32"/>
        <v>1</v>
      </c>
    </row>
    <row r="777" spans="45:46" x14ac:dyDescent="0.35">
      <c r="AS777" s="32" t="str">
        <f t="shared" si="31"/>
        <v/>
      </c>
      <c r="AT777" s="32" t="b">
        <f t="shared" si="32"/>
        <v>1</v>
      </c>
    </row>
    <row r="778" spans="45:46" x14ac:dyDescent="0.35">
      <c r="AS778" s="32" t="str">
        <f t="shared" si="31"/>
        <v/>
      </c>
      <c r="AT778" s="32" t="b">
        <f t="shared" si="32"/>
        <v>1</v>
      </c>
    </row>
    <row r="779" spans="45:46" x14ac:dyDescent="0.35">
      <c r="AS779" s="32" t="str">
        <f t="shared" si="31"/>
        <v/>
      </c>
      <c r="AT779" s="32" t="b">
        <f t="shared" si="32"/>
        <v>1</v>
      </c>
    </row>
    <row r="780" spans="45:46" x14ac:dyDescent="0.35">
      <c r="AS780" s="32" t="str">
        <f t="shared" ref="AS780:AS843" si="33">AU780&amp;AV780&amp;AW780</f>
        <v/>
      </c>
      <c r="AT780" s="32" t="b">
        <f t="shared" ref="AT780:AT843" si="34">VLOOKUP(AV780,R:R,1,0)=AV780</f>
        <v>1</v>
      </c>
    </row>
    <row r="781" spans="45:46" x14ac:dyDescent="0.35">
      <c r="AS781" s="32" t="str">
        <f t="shared" si="33"/>
        <v/>
      </c>
      <c r="AT781" s="32" t="b">
        <f t="shared" si="34"/>
        <v>1</v>
      </c>
    </row>
    <row r="782" spans="45:46" x14ac:dyDescent="0.35">
      <c r="AS782" s="32" t="str">
        <f t="shared" si="33"/>
        <v/>
      </c>
      <c r="AT782" s="32" t="b">
        <f t="shared" si="34"/>
        <v>1</v>
      </c>
    </row>
    <row r="783" spans="45:46" x14ac:dyDescent="0.35">
      <c r="AS783" s="32" t="str">
        <f t="shared" si="33"/>
        <v/>
      </c>
      <c r="AT783" s="32" t="b">
        <f t="shared" si="34"/>
        <v>1</v>
      </c>
    </row>
    <row r="784" spans="45:46" x14ac:dyDescent="0.35">
      <c r="AS784" s="32" t="str">
        <f t="shared" si="33"/>
        <v/>
      </c>
      <c r="AT784" s="32" t="b">
        <f t="shared" si="34"/>
        <v>1</v>
      </c>
    </row>
    <row r="785" spans="45:46" x14ac:dyDescent="0.35">
      <c r="AS785" s="32" t="str">
        <f t="shared" si="33"/>
        <v/>
      </c>
      <c r="AT785" s="32" t="b">
        <f t="shared" si="34"/>
        <v>1</v>
      </c>
    </row>
    <row r="786" spans="45:46" x14ac:dyDescent="0.35">
      <c r="AS786" s="32" t="str">
        <f t="shared" si="33"/>
        <v/>
      </c>
      <c r="AT786" s="32" t="b">
        <f t="shared" si="34"/>
        <v>1</v>
      </c>
    </row>
    <row r="787" spans="45:46" x14ac:dyDescent="0.35">
      <c r="AS787" s="32" t="str">
        <f t="shared" si="33"/>
        <v/>
      </c>
      <c r="AT787" s="32" t="b">
        <f t="shared" si="34"/>
        <v>1</v>
      </c>
    </row>
    <row r="788" spans="45:46" x14ac:dyDescent="0.35">
      <c r="AS788" s="32" t="str">
        <f t="shared" si="33"/>
        <v/>
      </c>
      <c r="AT788" s="32" t="b">
        <f t="shared" si="34"/>
        <v>1</v>
      </c>
    </row>
    <row r="789" spans="45:46" x14ac:dyDescent="0.35">
      <c r="AS789" s="32" t="str">
        <f t="shared" si="33"/>
        <v/>
      </c>
      <c r="AT789" s="32" t="b">
        <f t="shared" si="34"/>
        <v>1</v>
      </c>
    </row>
    <row r="790" spans="45:46" x14ac:dyDescent="0.35">
      <c r="AS790" s="32" t="str">
        <f t="shared" si="33"/>
        <v/>
      </c>
      <c r="AT790" s="32" t="b">
        <f t="shared" si="34"/>
        <v>1</v>
      </c>
    </row>
    <row r="791" spans="45:46" x14ac:dyDescent="0.35">
      <c r="AS791" s="32" t="str">
        <f t="shared" si="33"/>
        <v/>
      </c>
      <c r="AT791" s="32" t="b">
        <f t="shared" si="34"/>
        <v>1</v>
      </c>
    </row>
    <row r="792" spans="45:46" x14ac:dyDescent="0.35">
      <c r="AS792" s="32" t="str">
        <f t="shared" si="33"/>
        <v/>
      </c>
      <c r="AT792" s="32" t="b">
        <f t="shared" si="34"/>
        <v>1</v>
      </c>
    </row>
    <row r="793" spans="45:46" x14ac:dyDescent="0.35">
      <c r="AS793" s="32" t="str">
        <f t="shared" si="33"/>
        <v/>
      </c>
      <c r="AT793" s="32" t="b">
        <f t="shared" si="34"/>
        <v>1</v>
      </c>
    </row>
    <row r="794" spans="45:46" x14ac:dyDescent="0.35">
      <c r="AS794" s="32" t="str">
        <f t="shared" si="33"/>
        <v/>
      </c>
      <c r="AT794" s="32" t="b">
        <f t="shared" si="34"/>
        <v>1</v>
      </c>
    </row>
    <row r="795" spans="45:46" x14ac:dyDescent="0.35">
      <c r="AS795" s="32" t="str">
        <f t="shared" si="33"/>
        <v/>
      </c>
      <c r="AT795" s="32" t="b">
        <f t="shared" si="34"/>
        <v>1</v>
      </c>
    </row>
    <row r="796" spans="45:46" x14ac:dyDescent="0.35">
      <c r="AS796" s="32" t="str">
        <f t="shared" si="33"/>
        <v/>
      </c>
      <c r="AT796" s="32" t="b">
        <f t="shared" si="34"/>
        <v>1</v>
      </c>
    </row>
    <row r="797" spans="45:46" x14ac:dyDescent="0.35">
      <c r="AS797" s="32" t="str">
        <f t="shared" si="33"/>
        <v/>
      </c>
      <c r="AT797" s="32" t="b">
        <f t="shared" si="34"/>
        <v>1</v>
      </c>
    </row>
    <row r="798" spans="45:46" x14ac:dyDescent="0.35">
      <c r="AS798" s="32" t="str">
        <f t="shared" si="33"/>
        <v/>
      </c>
      <c r="AT798" s="32" t="b">
        <f t="shared" si="34"/>
        <v>1</v>
      </c>
    </row>
    <row r="799" spans="45:46" x14ac:dyDescent="0.35">
      <c r="AS799" s="32" t="str">
        <f t="shared" si="33"/>
        <v/>
      </c>
      <c r="AT799" s="32" t="b">
        <f t="shared" si="34"/>
        <v>1</v>
      </c>
    </row>
    <row r="800" spans="45:46" x14ac:dyDescent="0.35">
      <c r="AS800" s="32" t="str">
        <f t="shared" si="33"/>
        <v/>
      </c>
      <c r="AT800" s="32" t="b">
        <f t="shared" si="34"/>
        <v>1</v>
      </c>
    </row>
    <row r="801" spans="45:46" x14ac:dyDescent="0.35">
      <c r="AS801" s="32" t="str">
        <f t="shared" si="33"/>
        <v/>
      </c>
      <c r="AT801" s="32" t="b">
        <f t="shared" si="34"/>
        <v>1</v>
      </c>
    </row>
    <row r="802" spans="45:46" x14ac:dyDescent="0.35">
      <c r="AS802" s="32" t="str">
        <f t="shared" si="33"/>
        <v/>
      </c>
      <c r="AT802" s="32" t="b">
        <f t="shared" si="34"/>
        <v>1</v>
      </c>
    </row>
    <row r="803" spans="45:46" x14ac:dyDescent="0.35">
      <c r="AS803" s="32" t="str">
        <f t="shared" si="33"/>
        <v/>
      </c>
      <c r="AT803" s="32" t="b">
        <f t="shared" si="34"/>
        <v>1</v>
      </c>
    </row>
    <row r="804" spans="45:46" x14ac:dyDescent="0.35">
      <c r="AS804" s="32" t="str">
        <f t="shared" si="33"/>
        <v/>
      </c>
      <c r="AT804" s="32" t="b">
        <f t="shared" si="34"/>
        <v>1</v>
      </c>
    </row>
    <row r="805" spans="45:46" x14ac:dyDescent="0.35">
      <c r="AS805" s="32" t="str">
        <f t="shared" si="33"/>
        <v/>
      </c>
      <c r="AT805" s="32" t="b">
        <f t="shared" si="34"/>
        <v>1</v>
      </c>
    </row>
    <row r="806" spans="45:46" x14ac:dyDescent="0.35">
      <c r="AS806" s="32" t="str">
        <f t="shared" si="33"/>
        <v/>
      </c>
      <c r="AT806" s="32" t="b">
        <f t="shared" si="34"/>
        <v>1</v>
      </c>
    </row>
    <row r="807" spans="45:46" x14ac:dyDescent="0.35">
      <c r="AS807" s="32" t="str">
        <f t="shared" si="33"/>
        <v/>
      </c>
      <c r="AT807" s="32" t="b">
        <f t="shared" si="34"/>
        <v>1</v>
      </c>
    </row>
    <row r="808" spans="45:46" x14ac:dyDescent="0.35">
      <c r="AS808" s="32" t="str">
        <f t="shared" si="33"/>
        <v/>
      </c>
      <c r="AT808" s="32" t="b">
        <f t="shared" si="34"/>
        <v>1</v>
      </c>
    </row>
    <row r="809" spans="45:46" x14ac:dyDescent="0.35">
      <c r="AS809" s="32" t="str">
        <f t="shared" si="33"/>
        <v/>
      </c>
      <c r="AT809" s="32" t="b">
        <f t="shared" si="34"/>
        <v>1</v>
      </c>
    </row>
    <row r="810" spans="45:46" x14ac:dyDescent="0.35">
      <c r="AS810" s="32" t="str">
        <f t="shared" si="33"/>
        <v/>
      </c>
      <c r="AT810" s="32" t="b">
        <f t="shared" si="34"/>
        <v>1</v>
      </c>
    </row>
    <row r="811" spans="45:46" x14ac:dyDescent="0.35">
      <c r="AS811" s="32" t="str">
        <f t="shared" si="33"/>
        <v/>
      </c>
      <c r="AT811" s="32" t="b">
        <f t="shared" si="34"/>
        <v>1</v>
      </c>
    </row>
    <row r="812" spans="45:46" x14ac:dyDescent="0.35">
      <c r="AS812" s="32" t="str">
        <f t="shared" si="33"/>
        <v/>
      </c>
      <c r="AT812" s="32" t="b">
        <f t="shared" si="34"/>
        <v>1</v>
      </c>
    </row>
    <row r="813" spans="45:46" x14ac:dyDescent="0.35">
      <c r="AS813" s="32" t="str">
        <f t="shared" si="33"/>
        <v/>
      </c>
      <c r="AT813" s="32" t="b">
        <f t="shared" si="34"/>
        <v>1</v>
      </c>
    </row>
    <row r="814" spans="45:46" x14ac:dyDescent="0.35">
      <c r="AS814" s="32" t="str">
        <f t="shared" si="33"/>
        <v/>
      </c>
      <c r="AT814" s="32" t="b">
        <f t="shared" si="34"/>
        <v>1</v>
      </c>
    </row>
    <row r="815" spans="45:46" x14ac:dyDescent="0.35">
      <c r="AS815" s="32" t="str">
        <f t="shared" si="33"/>
        <v/>
      </c>
      <c r="AT815" s="32" t="b">
        <f t="shared" si="34"/>
        <v>1</v>
      </c>
    </row>
    <row r="816" spans="45:46" x14ac:dyDescent="0.35">
      <c r="AS816" s="32" t="str">
        <f t="shared" si="33"/>
        <v/>
      </c>
      <c r="AT816" s="32" t="b">
        <f t="shared" si="34"/>
        <v>1</v>
      </c>
    </row>
    <row r="817" spans="45:46" x14ac:dyDescent="0.35">
      <c r="AS817" s="32" t="str">
        <f t="shared" si="33"/>
        <v/>
      </c>
      <c r="AT817" s="32" t="b">
        <f t="shared" si="34"/>
        <v>1</v>
      </c>
    </row>
    <row r="818" spans="45:46" x14ac:dyDescent="0.35">
      <c r="AS818" s="32" t="str">
        <f t="shared" si="33"/>
        <v/>
      </c>
      <c r="AT818" s="32" t="b">
        <f t="shared" si="34"/>
        <v>1</v>
      </c>
    </row>
    <row r="819" spans="45:46" x14ac:dyDescent="0.35">
      <c r="AS819" s="32" t="str">
        <f t="shared" si="33"/>
        <v/>
      </c>
      <c r="AT819" s="32" t="b">
        <f t="shared" si="34"/>
        <v>1</v>
      </c>
    </row>
    <row r="820" spans="45:46" x14ac:dyDescent="0.35">
      <c r="AS820" s="32" t="str">
        <f t="shared" si="33"/>
        <v/>
      </c>
      <c r="AT820" s="32" t="b">
        <f t="shared" si="34"/>
        <v>1</v>
      </c>
    </row>
    <row r="821" spans="45:46" x14ac:dyDescent="0.35">
      <c r="AS821" s="32" t="str">
        <f t="shared" si="33"/>
        <v/>
      </c>
      <c r="AT821" s="32" t="b">
        <f t="shared" si="34"/>
        <v>1</v>
      </c>
    </row>
    <row r="822" spans="45:46" x14ac:dyDescent="0.35">
      <c r="AS822" s="32" t="str">
        <f t="shared" si="33"/>
        <v/>
      </c>
      <c r="AT822" s="32" t="b">
        <f t="shared" si="34"/>
        <v>1</v>
      </c>
    </row>
    <row r="823" spans="45:46" x14ac:dyDescent="0.35">
      <c r="AS823" s="32" t="str">
        <f t="shared" si="33"/>
        <v/>
      </c>
      <c r="AT823" s="32" t="b">
        <f t="shared" si="34"/>
        <v>1</v>
      </c>
    </row>
    <row r="824" spans="45:46" x14ac:dyDescent="0.35">
      <c r="AS824" s="32" t="str">
        <f t="shared" si="33"/>
        <v/>
      </c>
      <c r="AT824" s="32" t="b">
        <f t="shared" si="34"/>
        <v>1</v>
      </c>
    </row>
    <row r="825" spans="45:46" x14ac:dyDescent="0.35">
      <c r="AS825" s="32" t="str">
        <f t="shared" si="33"/>
        <v/>
      </c>
      <c r="AT825" s="32" t="b">
        <f t="shared" si="34"/>
        <v>1</v>
      </c>
    </row>
    <row r="826" spans="45:46" x14ac:dyDescent="0.35">
      <c r="AS826" s="32" t="str">
        <f t="shared" si="33"/>
        <v/>
      </c>
      <c r="AT826" s="32" t="b">
        <f t="shared" si="34"/>
        <v>1</v>
      </c>
    </row>
    <row r="827" spans="45:46" x14ac:dyDescent="0.35">
      <c r="AS827" s="32" t="str">
        <f t="shared" si="33"/>
        <v/>
      </c>
      <c r="AT827" s="32" t="b">
        <f t="shared" si="34"/>
        <v>1</v>
      </c>
    </row>
    <row r="828" spans="45:46" x14ac:dyDescent="0.35">
      <c r="AS828" s="32" t="str">
        <f t="shared" si="33"/>
        <v/>
      </c>
      <c r="AT828" s="32" t="b">
        <f t="shared" si="34"/>
        <v>1</v>
      </c>
    </row>
    <row r="829" spans="45:46" x14ac:dyDescent="0.35">
      <c r="AS829" s="32" t="str">
        <f t="shared" si="33"/>
        <v/>
      </c>
      <c r="AT829" s="32" t="b">
        <f t="shared" si="34"/>
        <v>1</v>
      </c>
    </row>
    <row r="830" spans="45:46" x14ac:dyDescent="0.35">
      <c r="AS830" s="32" t="str">
        <f t="shared" si="33"/>
        <v/>
      </c>
      <c r="AT830" s="32" t="b">
        <f t="shared" si="34"/>
        <v>1</v>
      </c>
    </row>
    <row r="831" spans="45:46" x14ac:dyDescent="0.35">
      <c r="AS831" s="32" t="str">
        <f t="shared" si="33"/>
        <v/>
      </c>
      <c r="AT831" s="32" t="b">
        <f t="shared" si="34"/>
        <v>1</v>
      </c>
    </row>
    <row r="832" spans="45:46" x14ac:dyDescent="0.35">
      <c r="AS832" s="32" t="str">
        <f t="shared" si="33"/>
        <v/>
      </c>
      <c r="AT832" s="32" t="b">
        <f t="shared" si="34"/>
        <v>1</v>
      </c>
    </row>
    <row r="833" spans="45:46" x14ac:dyDescent="0.35">
      <c r="AS833" s="32" t="str">
        <f t="shared" si="33"/>
        <v/>
      </c>
      <c r="AT833" s="32" t="b">
        <f t="shared" si="34"/>
        <v>1</v>
      </c>
    </row>
    <row r="834" spans="45:46" x14ac:dyDescent="0.35">
      <c r="AS834" s="32" t="str">
        <f t="shared" si="33"/>
        <v/>
      </c>
      <c r="AT834" s="32" t="b">
        <f t="shared" si="34"/>
        <v>1</v>
      </c>
    </row>
    <row r="835" spans="45:46" x14ac:dyDescent="0.35">
      <c r="AS835" s="32" t="str">
        <f t="shared" si="33"/>
        <v/>
      </c>
      <c r="AT835" s="32" t="b">
        <f t="shared" si="34"/>
        <v>1</v>
      </c>
    </row>
    <row r="836" spans="45:46" x14ac:dyDescent="0.35">
      <c r="AS836" s="32" t="str">
        <f t="shared" si="33"/>
        <v/>
      </c>
      <c r="AT836" s="32" t="b">
        <f t="shared" si="34"/>
        <v>1</v>
      </c>
    </row>
    <row r="837" spans="45:46" x14ac:dyDescent="0.35">
      <c r="AS837" s="32" t="str">
        <f t="shared" si="33"/>
        <v/>
      </c>
      <c r="AT837" s="32" t="b">
        <f t="shared" si="34"/>
        <v>1</v>
      </c>
    </row>
    <row r="838" spans="45:46" x14ac:dyDescent="0.35">
      <c r="AS838" s="32" t="str">
        <f t="shared" si="33"/>
        <v/>
      </c>
      <c r="AT838" s="32" t="b">
        <f t="shared" si="34"/>
        <v>1</v>
      </c>
    </row>
    <row r="839" spans="45:46" x14ac:dyDescent="0.35">
      <c r="AS839" s="32" t="str">
        <f t="shared" si="33"/>
        <v/>
      </c>
      <c r="AT839" s="32" t="b">
        <f t="shared" si="34"/>
        <v>1</v>
      </c>
    </row>
    <row r="840" spans="45:46" x14ac:dyDescent="0.35">
      <c r="AS840" s="32" t="str">
        <f t="shared" si="33"/>
        <v/>
      </c>
      <c r="AT840" s="32" t="b">
        <f t="shared" si="34"/>
        <v>1</v>
      </c>
    </row>
    <row r="841" spans="45:46" x14ac:dyDescent="0.35">
      <c r="AS841" s="32" t="str">
        <f t="shared" si="33"/>
        <v/>
      </c>
      <c r="AT841" s="32" t="b">
        <f t="shared" si="34"/>
        <v>1</v>
      </c>
    </row>
    <row r="842" spans="45:46" x14ac:dyDescent="0.35">
      <c r="AS842" s="32" t="str">
        <f t="shared" si="33"/>
        <v/>
      </c>
      <c r="AT842" s="32" t="b">
        <f t="shared" si="34"/>
        <v>1</v>
      </c>
    </row>
    <row r="843" spans="45:46" x14ac:dyDescent="0.35">
      <c r="AS843" s="32" t="str">
        <f t="shared" si="33"/>
        <v/>
      </c>
      <c r="AT843" s="32" t="b">
        <f t="shared" si="34"/>
        <v>1</v>
      </c>
    </row>
    <row r="844" spans="45:46" x14ac:dyDescent="0.35">
      <c r="AS844" s="32" t="str">
        <f t="shared" ref="AS844:AS907" si="35">AU844&amp;AV844&amp;AW844</f>
        <v/>
      </c>
      <c r="AT844" s="32" t="b">
        <f t="shared" ref="AT844:AT907" si="36">VLOOKUP(AV844,R:R,1,0)=AV844</f>
        <v>1</v>
      </c>
    </row>
    <row r="845" spans="45:46" x14ac:dyDescent="0.35">
      <c r="AS845" s="32" t="str">
        <f t="shared" si="35"/>
        <v/>
      </c>
      <c r="AT845" s="32" t="b">
        <f t="shared" si="36"/>
        <v>1</v>
      </c>
    </row>
    <row r="846" spans="45:46" x14ac:dyDescent="0.35">
      <c r="AS846" s="32" t="str">
        <f t="shared" si="35"/>
        <v/>
      </c>
      <c r="AT846" s="32" t="b">
        <f t="shared" si="36"/>
        <v>1</v>
      </c>
    </row>
    <row r="847" spans="45:46" x14ac:dyDescent="0.35">
      <c r="AS847" s="32" t="str">
        <f t="shared" si="35"/>
        <v/>
      </c>
      <c r="AT847" s="32" t="b">
        <f t="shared" si="36"/>
        <v>1</v>
      </c>
    </row>
    <row r="848" spans="45:46" x14ac:dyDescent="0.35">
      <c r="AS848" s="32" t="str">
        <f t="shared" si="35"/>
        <v/>
      </c>
      <c r="AT848" s="32" t="b">
        <f t="shared" si="36"/>
        <v>1</v>
      </c>
    </row>
    <row r="849" spans="45:46" x14ac:dyDescent="0.35">
      <c r="AS849" s="32" t="str">
        <f t="shared" si="35"/>
        <v/>
      </c>
      <c r="AT849" s="32" t="b">
        <f t="shared" si="36"/>
        <v>1</v>
      </c>
    </row>
    <row r="850" spans="45:46" x14ac:dyDescent="0.35">
      <c r="AS850" s="32" t="str">
        <f t="shared" si="35"/>
        <v/>
      </c>
      <c r="AT850" s="32" t="b">
        <f t="shared" si="36"/>
        <v>1</v>
      </c>
    </row>
    <row r="851" spans="45:46" x14ac:dyDescent="0.35">
      <c r="AS851" s="32" t="str">
        <f t="shared" si="35"/>
        <v/>
      </c>
      <c r="AT851" s="32" t="b">
        <f t="shared" si="36"/>
        <v>1</v>
      </c>
    </row>
    <row r="852" spans="45:46" x14ac:dyDescent="0.35">
      <c r="AS852" s="32" t="str">
        <f t="shared" si="35"/>
        <v/>
      </c>
      <c r="AT852" s="32" t="b">
        <f t="shared" si="36"/>
        <v>1</v>
      </c>
    </row>
    <row r="853" spans="45:46" x14ac:dyDescent="0.35">
      <c r="AS853" s="32" t="str">
        <f t="shared" si="35"/>
        <v/>
      </c>
      <c r="AT853" s="32" t="b">
        <f t="shared" si="36"/>
        <v>1</v>
      </c>
    </row>
    <row r="854" spans="45:46" x14ac:dyDescent="0.35">
      <c r="AS854" s="32" t="str">
        <f t="shared" si="35"/>
        <v/>
      </c>
      <c r="AT854" s="32" t="b">
        <f t="shared" si="36"/>
        <v>1</v>
      </c>
    </row>
    <row r="855" spans="45:46" x14ac:dyDescent="0.35">
      <c r="AS855" s="32" t="str">
        <f t="shared" si="35"/>
        <v/>
      </c>
      <c r="AT855" s="32" t="b">
        <f t="shared" si="36"/>
        <v>1</v>
      </c>
    </row>
    <row r="856" spans="45:46" x14ac:dyDescent="0.35">
      <c r="AS856" s="32" t="str">
        <f t="shared" si="35"/>
        <v/>
      </c>
      <c r="AT856" s="32" t="b">
        <f t="shared" si="36"/>
        <v>1</v>
      </c>
    </row>
    <row r="857" spans="45:46" x14ac:dyDescent="0.35">
      <c r="AS857" s="32" t="str">
        <f t="shared" si="35"/>
        <v/>
      </c>
      <c r="AT857" s="32" t="b">
        <f t="shared" si="36"/>
        <v>1</v>
      </c>
    </row>
    <row r="858" spans="45:46" x14ac:dyDescent="0.35">
      <c r="AS858" s="32" t="str">
        <f t="shared" si="35"/>
        <v/>
      </c>
      <c r="AT858" s="32" t="b">
        <f t="shared" si="36"/>
        <v>1</v>
      </c>
    </row>
    <row r="859" spans="45:46" x14ac:dyDescent="0.35">
      <c r="AS859" s="32" t="str">
        <f t="shared" si="35"/>
        <v/>
      </c>
      <c r="AT859" s="32" t="b">
        <f t="shared" si="36"/>
        <v>1</v>
      </c>
    </row>
    <row r="860" spans="45:46" x14ac:dyDescent="0.35">
      <c r="AS860" s="32" t="str">
        <f t="shared" si="35"/>
        <v/>
      </c>
      <c r="AT860" s="32" t="b">
        <f t="shared" si="36"/>
        <v>1</v>
      </c>
    </row>
    <row r="861" spans="45:46" x14ac:dyDescent="0.35">
      <c r="AS861" s="32" t="str">
        <f t="shared" si="35"/>
        <v/>
      </c>
      <c r="AT861" s="32" t="b">
        <f t="shared" si="36"/>
        <v>1</v>
      </c>
    </row>
    <row r="862" spans="45:46" x14ac:dyDescent="0.35">
      <c r="AS862" s="32" t="str">
        <f t="shared" si="35"/>
        <v/>
      </c>
      <c r="AT862" s="32" t="b">
        <f t="shared" si="36"/>
        <v>1</v>
      </c>
    </row>
    <row r="863" spans="45:46" x14ac:dyDescent="0.35">
      <c r="AS863" s="32" t="str">
        <f t="shared" si="35"/>
        <v/>
      </c>
      <c r="AT863" s="32" t="b">
        <f t="shared" si="36"/>
        <v>1</v>
      </c>
    </row>
    <row r="864" spans="45:46" x14ac:dyDescent="0.35">
      <c r="AS864" s="32" t="str">
        <f t="shared" si="35"/>
        <v/>
      </c>
      <c r="AT864" s="32" t="b">
        <f t="shared" si="36"/>
        <v>1</v>
      </c>
    </row>
    <row r="865" spans="45:46" x14ac:dyDescent="0.35">
      <c r="AS865" s="32" t="str">
        <f t="shared" si="35"/>
        <v/>
      </c>
      <c r="AT865" s="32" t="b">
        <f t="shared" si="36"/>
        <v>1</v>
      </c>
    </row>
    <row r="866" spans="45:46" x14ac:dyDescent="0.35">
      <c r="AS866" s="32" t="str">
        <f t="shared" si="35"/>
        <v/>
      </c>
      <c r="AT866" s="32" t="b">
        <f t="shared" si="36"/>
        <v>1</v>
      </c>
    </row>
    <row r="867" spans="45:46" x14ac:dyDescent="0.35">
      <c r="AS867" s="32" t="str">
        <f t="shared" si="35"/>
        <v/>
      </c>
      <c r="AT867" s="32" t="b">
        <f t="shared" si="36"/>
        <v>1</v>
      </c>
    </row>
    <row r="868" spans="45:46" x14ac:dyDescent="0.35">
      <c r="AS868" s="32" t="str">
        <f t="shared" si="35"/>
        <v/>
      </c>
      <c r="AT868" s="32" t="b">
        <f t="shared" si="36"/>
        <v>1</v>
      </c>
    </row>
    <row r="869" spans="45:46" x14ac:dyDescent="0.35">
      <c r="AS869" s="32" t="str">
        <f t="shared" si="35"/>
        <v/>
      </c>
      <c r="AT869" s="32" t="b">
        <f t="shared" si="36"/>
        <v>1</v>
      </c>
    </row>
    <row r="870" spans="45:46" x14ac:dyDescent="0.35">
      <c r="AS870" s="32" t="str">
        <f t="shared" si="35"/>
        <v/>
      </c>
      <c r="AT870" s="32" t="b">
        <f t="shared" si="36"/>
        <v>1</v>
      </c>
    </row>
    <row r="871" spans="45:46" x14ac:dyDescent="0.35">
      <c r="AS871" s="32" t="str">
        <f t="shared" si="35"/>
        <v/>
      </c>
      <c r="AT871" s="32" t="b">
        <f t="shared" si="36"/>
        <v>1</v>
      </c>
    </row>
    <row r="872" spans="45:46" x14ac:dyDescent="0.35">
      <c r="AS872" s="32" t="str">
        <f t="shared" si="35"/>
        <v/>
      </c>
      <c r="AT872" s="32" t="b">
        <f t="shared" si="36"/>
        <v>1</v>
      </c>
    </row>
    <row r="873" spans="45:46" x14ac:dyDescent="0.35">
      <c r="AS873" s="32" t="str">
        <f t="shared" si="35"/>
        <v/>
      </c>
      <c r="AT873" s="32" t="b">
        <f t="shared" si="36"/>
        <v>1</v>
      </c>
    </row>
    <row r="874" spans="45:46" x14ac:dyDescent="0.35">
      <c r="AS874" s="32" t="str">
        <f t="shared" si="35"/>
        <v/>
      </c>
      <c r="AT874" s="32" t="b">
        <f t="shared" si="36"/>
        <v>1</v>
      </c>
    </row>
    <row r="875" spans="45:46" x14ac:dyDescent="0.35">
      <c r="AS875" s="32" t="str">
        <f t="shared" si="35"/>
        <v/>
      </c>
      <c r="AT875" s="32" t="b">
        <f t="shared" si="36"/>
        <v>1</v>
      </c>
    </row>
    <row r="876" spans="45:46" x14ac:dyDescent="0.35">
      <c r="AS876" s="32" t="str">
        <f t="shared" si="35"/>
        <v/>
      </c>
      <c r="AT876" s="32" t="b">
        <f t="shared" si="36"/>
        <v>1</v>
      </c>
    </row>
    <row r="877" spans="45:46" x14ac:dyDescent="0.35">
      <c r="AS877" s="32" t="str">
        <f t="shared" si="35"/>
        <v/>
      </c>
      <c r="AT877" s="32" t="b">
        <f t="shared" si="36"/>
        <v>1</v>
      </c>
    </row>
    <row r="878" spans="45:46" x14ac:dyDescent="0.35">
      <c r="AS878" s="32" t="str">
        <f t="shared" si="35"/>
        <v/>
      </c>
      <c r="AT878" s="32" t="b">
        <f t="shared" si="36"/>
        <v>1</v>
      </c>
    </row>
    <row r="879" spans="45:46" x14ac:dyDescent="0.35">
      <c r="AS879" s="32" t="str">
        <f t="shared" si="35"/>
        <v/>
      </c>
      <c r="AT879" s="32" t="b">
        <f t="shared" si="36"/>
        <v>1</v>
      </c>
    </row>
    <row r="880" spans="45:46" x14ac:dyDescent="0.35">
      <c r="AS880" s="32" t="str">
        <f t="shared" si="35"/>
        <v/>
      </c>
      <c r="AT880" s="32" t="b">
        <f t="shared" si="36"/>
        <v>1</v>
      </c>
    </row>
    <row r="881" spans="45:46" x14ac:dyDescent="0.35">
      <c r="AS881" s="32" t="str">
        <f t="shared" si="35"/>
        <v/>
      </c>
      <c r="AT881" s="32" t="b">
        <f t="shared" si="36"/>
        <v>1</v>
      </c>
    </row>
    <row r="882" spans="45:46" x14ac:dyDescent="0.35">
      <c r="AS882" s="32" t="str">
        <f t="shared" si="35"/>
        <v/>
      </c>
      <c r="AT882" s="32" t="b">
        <f t="shared" si="36"/>
        <v>1</v>
      </c>
    </row>
    <row r="883" spans="45:46" x14ac:dyDescent="0.35">
      <c r="AS883" s="32" t="str">
        <f t="shared" si="35"/>
        <v/>
      </c>
      <c r="AT883" s="32" t="b">
        <f t="shared" si="36"/>
        <v>1</v>
      </c>
    </row>
    <row r="884" spans="45:46" x14ac:dyDescent="0.35">
      <c r="AS884" s="32" t="str">
        <f t="shared" si="35"/>
        <v/>
      </c>
      <c r="AT884" s="32" t="b">
        <f t="shared" si="36"/>
        <v>1</v>
      </c>
    </row>
    <row r="885" spans="45:46" x14ac:dyDescent="0.35">
      <c r="AS885" s="32" t="str">
        <f t="shared" si="35"/>
        <v/>
      </c>
      <c r="AT885" s="32" t="b">
        <f t="shared" si="36"/>
        <v>1</v>
      </c>
    </row>
    <row r="886" spans="45:46" x14ac:dyDescent="0.35">
      <c r="AS886" s="32" t="str">
        <f t="shared" si="35"/>
        <v/>
      </c>
      <c r="AT886" s="32" t="b">
        <f t="shared" si="36"/>
        <v>1</v>
      </c>
    </row>
    <row r="887" spans="45:46" x14ac:dyDescent="0.35">
      <c r="AS887" s="32" t="str">
        <f t="shared" si="35"/>
        <v/>
      </c>
      <c r="AT887" s="32" t="b">
        <f t="shared" si="36"/>
        <v>1</v>
      </c>
    </row>
    <row r="888" spans="45:46" x14ac:dyDescent="0.35">
      <c r="AS888" s="32" t="str">
        <f t="shared" si="35"/>
        <v/>
      </c>
      <c r="AT888" s="32" t="b">
        <f t="shared" si="36"/>
        <v>1</v>
      </c>
    </row>
    <row r="889" spans="45:46" x14ac:dyDescent="0.35">
      <c r="AS889" s="32" t="str">
        <f t="shared" si="35"/>
        <v/>
      </c>
      <c r="AT889" s="32" t="b">
        <f t="shared" si="36"/>
        <v>1</v>
      </c>
    </row>
    <row r="890" spans="45:46" x14ac:dyDescent="0.35">
      <c r="AS890" s="32" t="str">
        <f t="shared" si="35"/>
        <v/>
      </c>
      <c r="AT890" s="32" t="b">
        <f t="shared" si="36"/>
        <v>1</v>
      </c>
    </row>
    <row r="891" spans="45:46" x14ac:dyDescent="0.35">
      <c r="AS891" s="32" t="str">
        <f t="shared" si="35"/>
        <v/>
      </c>
      <c r="AT891" s="32" t="b">
        <f t="shared" si="36"/>
        <v>1</v>
      </c>
    </row>
    <row r="892" spans="45:46" x14ac:dyDescent="0.35">
      <c r="AS892" s="32" t="str">
        <f t="shared" si="35"/>
        <v/>
      </c>
      <c r="AT892" s="32" t="b">
        <f t="shared" si="36"/>
        <v>1</v>
      </c>
    </row>
    <row r="893" spans="45:46" x14ac:dyDescent="0.35">
      <c r="AS893" s="32" t="str">
        <f t="shared" si="35"/>
        <v/>
      </c>
      <c r="AT893" s="32" t="b">
        <f t="shared" si="36"/>
        <v>1</v>
      </c>
    </row>
    <row r="894" spans="45:46" x14ac:dyDescent="0.35">
      <c r="AS894" s="32" t="str">
        <f t="shared" si="35"/>
        <v/>
      </c>
      <c r="AT894" s="32" t="b">
        <f t="shared" si="36"/>
        <v>1</v>
      </c>
    </row>
    <row r="895" spans="45:46" x14ac:dyDescent="0.35">
      <c r="AS895" s="32" t="str">
        <f t="shared" si="35"/>
        <v/>
      </c>
      <c r="AT895" s="32" t="b">
        <f t="shared" si="36"/>
        <v>1</v>
      </c>
    </row>
    <row r="896" spans="45:46" x14ac:dyDescent="0.35">
      <c r="AS896" s="32" t="str">
        <f t="shared" si="35"/>
        <v/>
      </c>
      <c r="AT896" s="32" t="b">
        <f t="shared" si="36"/>
        <v>1</v>
      </c>
    </row>
    <row r="897" spans="45:46" x14ac:dyDescent="0.35">
      <c r="AS897" s="32" t="str">
        <f t="shared" si="35"/>
        <v/>
      </c>
      <c r="AT897" s="32" t="b">
        <f t="shared" si="36"/>
        <v>1</v>
      </c>
    </row>
    <row r="898" spans="45:46" x14ac:dyDescent="0.35">
      <c r="AS898" s="32" t="str">
        <f t="shared" si="35"/>
        <v/>
      </c>
      <c r="AT898" s="32" t="b">
        <f t="shared" si="36"/>
        <v>1</v>
      </c>
    </row>
    <row r="899" spans="45:46" x14ac:dyDescent="0.35">
      <c r="AS899" s="32" t="str">
        <f t="shared" si="35"/>
        <v/>
      </c>
      <c r="AT899" s="32" t="b">
        <f t="shared" si="36"/>
        <v>1</v>
      </c>
    </row>
    <row r="900" spans="45:46" x14ac:dyDescent="0.35">
      <c r="AS900" s="32" t="str">
        <f t="shared" si="35"/>
        <v/>
      </c>
      <c r="AT900" s="32" t="b">
        <f t="shared" si="36"/>
        <v>1</v>
      </c>
    </row>
    <row r="901" spans="45:46" x14ac:dyDescent="0.35">
      <c r="AS901" s="32" t="str">
        <f t="shared" si="35"/>
        <v/>
      </c>
      <c r="AT901" s="32" t="b">
        <f t="shared" si="36"/>
        <v>1</v>
      </c>
    </row>
    <row r="902" spans="45:46" x14ac:dyDescent="0.35">
      <c r="AS902" s="32" t="str">
        <f t="shared" si="35"/>
        <v/>
      </c>
      <c r="AT902" s="32" t="b">
        <f t="shared" si="36"/>
        <v>1</v>
      </c>
    </row>
    <row r="903" spans="45:46" x14ac:dyDescent="0.35">
      <c r="AS903" s="32" t="str">
        <f t="shared" si="35"/>
        <v/>
      </c>
      <c r="AT903" s="32" t="b">
        <f t="shared" si="36"/>
        <v>1</v>
      </c>
    </row>
    <row r="904" spans="45:46" x14ac:dyDescent="0.35">
      <c r="AS904" s="32" t="str">
        <f t="shared" si="35"/>
        <v/>
      </c>
      <c r="AT904" s="32" t="b">
        <f t="shared" si="36"/>
        <v>1</v>
      </c>
    </row>
    <row r="905" spans="45:46" x14ac:dyDescent="0.35">
      <c r="AS905" s="32" t="str">
        <f t="shared" si="35"/>
        <v/>
      </c>
      <c r="AT905" s="32" t="b">
        <f t="shared" si="36"/>
        <v>1</v>
      </c>
    </row>
    <row r="906" spans="45:46" x14ac:dyDescent="0.35">
      <c r="AS906" s="32" t="str">
        <f t="shared" si="35"/>
        <v/>
      </c>
      <c r="AT906" s="32" t="b">
        <f t="shared" si="36"/>
        <v>1</v>
      </c>
    </row>
    <row r="907" spans="45:46" x14ac:dyDescent="0.35">
      <c r="AS907" s="32" t="str">
        <f t="shared" si="35"/>
        <v/>
      </c>
      <c r="AT907" s="32" t="b">
        <f t="shared" si="36"/>
        <v>1</v>
      </c>
    </row>
    <row r="908" spans="45:46" x14ac:dyDescent="0.35">
      <c r="AS908" s="32" t="str">
        <f t="shared" ref="AS908:AS971" si="37">AU908&amp;AV908&amp;AW908</f>
        <v/>
      </c>
      <c r="AT908" s="32" t="b">
        <f t="shared" ref="AT908:AT971" si="38">VLOOKUP(AV908,R:R,1,0)=AV908</f>
        <v>1</v>
      </c>
    </row>
    <row r="909" spans="45:46" x14ac:dyDescent="0.35">
      <c r="AS909" s="32" t="str">
        <f t="shared" si="37"/>
        <v/>
      </c>
      <c r="AT909" s="32" t="b">
        <f t="shared" si="38"/>
        <v>1</v>
      </c>
    </row>
    <row r="910" spans="45:46" x14ac:dyDescent="0.35">
      <c r="AS910" s="32" t="str">
        <f t="shared" si="37"/>
        <v/>
      </c>
      <c r="AT910" s="32" t="b">
        <f t="shared" si="38"/>
        <v>1</v>
      </c>
    </row>
    <row r="911" spans="45:46" x14ac:dyDescent="0.35">
      <c r="AS911" s="32" t="str">
        <f t="shared" si="37"/>
        <v/>
      </c>
      <c r="AT911" s="32" t="b">
        <f t="shared" si="38"/>
        <v>1</v>
      </c>
    </row>
    <row r="912" spans="45:46" x14ac:dyDescent="0.35">
      <c r="AS912" s="32" t="str">
        <f t="shared" si="37"/>
        <v/>
      </c>
      <c r="AT912" s="32" t="b">
        <f t="shared" si="38"/>
        <v>1</v>
      </c>
    </row>
    <row r="913" spans="45:46" x14ac:dyDescent="0.35">
      <c r="AS913" s="32" t="str">
        <f t="shared" si="37"/>
        <v/>
      </c>
      <c r="AT913" s="32" t="b">
        <f t="shared" si="38"/>
        <v>1</v>
      </c>
    </row>
    <row r="914" spans="45:46" x14ac:dyDescent="0.35">
      <c r="AS914" s="32" t="str">
        <f t="shared" si="37"/>
        <v/>
      </c>
      <c r="AT914" s="32" t="b">
        <f t="shared" si="38"/>
        <v>1</v>
      </c>
    </row>
    <row r="915" spans="45:46" x14ac:dyDescent="0.35">
      <c r="AS915" s="32" t="str">
        <f t="shared" si="37"/>
        <v/>
      </c>
      <c r="AT915" s="32" t="b">
        <f t="shared" si="38"/>
        <v>1</v>
      </c>
    </row>
    <row r="916" spans="45:46" x14ac:dyDescent="0.35">
      <c r="AS916" s="32" t="str">
        <f t="shared" si="37"/>
        <v/>
      </c>
      <c r="AT916" s="32" t="b">
        <f t="shared" si="38"/>
        <v>1</v>
      </c>
    </row>
    <row r="917" spans="45:46" x14ac:dyDescent="0.35">
      <c r="AS917" s="32" t="str">
        <f t="shared" si="37"/>
        <v/>
      </c>
      <c r="AT917" s="32" t="b">
        <f t="shared" si="38"/>
        <v>1</v>
      </c>
    </row>
    <row r="918" spans="45:46" x14ac:dyDescent="0.35">
      <c r="AS918" s="32" t="str">
        <f t="shared" si="37"/>
        <v/>
      </c>
      <c r="AT918" s="32" t="b">
        <f t="shared" si="38"/>
        <v>1</v>
      </c>
    </row>
    <row r="919" spans="45:46" x14ac:dyDescent="0.35">
      <c r="AS919" s="32" t="str">
        <f t="shared" si="37"/>
        <v/>
      </c>
      <c r="AT919" s="32" t="b">
        <f t="shared" si="38"/>
        <v>1</v>
      </c>
    </row>
    <row r="920" spans="45:46" x14ac:dyDescent="0.35">
      <c r="AS920" s="32" t="str">
        <f t="shared" si="37"/>
        <v/>
      </c>
      <c r="AT920" s="32" t="b">
        <f t="shared" si="38"/>
        <v>1</v>
      </c>
    </row>
    <row r="921" spans="45:46" x14ac:dyDescent="0.35">
      <c r="AS921" s="32" t="str">
        <f t="shared" si="37"/>
        <v/>
      </c>
      <c r="AT921" s="32" t="b">
        <f t="shared" si="38"/>
        <v>1</v>
      </c>
    </row>
    <row r="922" spans="45:46" x14ac:dyDescent="0.35">
      <c r="AS922" s="32" t="str">
        <f t="shared" si="37"/>
        <v/>
      </c>
      <c r="AT922" s="32" t="b">
        <f t="shared" si="38"/>
        <v>1</v>
      </c>
    </row>
    <row r="923" spans="45:46" x14ac:dyDescent="0.35">
      <c r="AS923" s="32" t="str">
        <f t="shared" si="37"/>
        <v/>
      </c>
      <c r="AT923" s="32" t="b">
        <f t="shared" si="38"/>
        <v>1</v>
      </c>
    </row>
    <row r="924" spans="45:46" x14ac:dyDescent="0.35">
      <c r="AS924" s="32" t="str">
        <f t="shared" si="37"/>
        <v/>
      </c>
      <c r="AT924" s="32" t="b">
        <f t="shared" si="38"/>
        <v>1</v>
      </c>
    </row>
    <row r="925" spans="45:46" x14ac:dyDescent="0.35">
      <c r="AS925" s="32" t="str">
        <f t="shared" si="37"/>
        <v/>
      </c>
      <c r="AT925" s="32" t="b">
        <f t="shared" si="38"/>
        <v>1</v>
      </c>
    </row>
    <row r="926" spans="45:46" x14ac:dyDescent="0.35">
      <c r="AS926" s="32" t="str">
        <f t="shared" si="37"/>
        <v/>
      </c>
      <c r="AT926" s="32" t="b">
        <f t="shared" si="38"/>
        <v>1</v>
      </c>
    </row>
    <row r="927" spans="45:46" x14ac:dyDescent="0.35">
      <c r="AS927" s="32" t="str">
        <f t="shared" si="37"/>
        <v/>
      </c>
      <c r="AT927" s="32" t="b">
        <f t="shared" si="38"/>
        <v>1</v>
      </c>
    </row>
    <row r="928" spans="45:46" x14ac:dyDescent="0.35">
      <c r="AS928" s="32" t="str">
        <f t="shared" si="37"/>
        <v/>
      </c>
      <c r="AT928" s="32" t="b">
        <f t="shared" si="38"/>
        <v>1</v>
      </c>
    </row>
    <row r="929" spans="45:46" x14ac:dyDescent="0.35">
      <c r="AS929" s="32" t="str">
        <f t="shared" si="37"/>
        <v/>
      </c>
      <c r="AT929" s="32" t="b">
        <f t="shared" si="38"/>
        <v>1</v>
      </c>
    </row>
    <row r="930" spans="45:46" x14ac:dyDescent="0.35">
      <c r="AS930" s="32" t="str">
        <f t="shared" si="37"/>
        <v/>
      </c>
      <c r="AT930" s="32" t="b">
        <f t="shared" si="38"/>
        <v>1</v>
      </c>
    </row>
    <row r="931" spans="45:46" x14ac:dyDescent="0.35">
      <c r="AS931" s="32" t="str">
        <f t="shared" si="37"/>
        <v/>
      </c>
      <c r="AT931" s="32" t="b">
        <f t="shared" si="38"/>
        <v>1</v>
      </c>
    </row>
    <row r="932" spans="45:46" x14ac:dyDescent="0.35">
      <c r="AS932" s="32" t="str">
        <f t="shared" si="37"/>
        <v/>
      </c>
      <c r="AT932" s="32" t="b">
        <f t="shared" si="38"/>
        <v>1</v>
      </c>
    </row>
    <row r="933" spans="45:46" x14ac:dyDescent="0.35">
      <c r="AS933" s="32" t="str">
        <f t="shared" si="37"/>
        <v/>
      </c>
      <c r="AT933" s="32" t="b">
        <f t="shared" si="38"/>
        <v>1</v>
      </c>
    </row>
    <row r="934" spans="45:46" x14ac:dyDescent="0.35">
      <c r="AS934" s="32" t="str">
        <f t="shared" si="37"/>
        <v/>
      </c>
      <c r="AT934" s="32" t="b">
        <f t="shared" si="38"/>
        <v>1</v>
      </c>
    </row>
    <row r="935" spans="45:46" x14ac:dyDescent="0.35">
      <c r="AS935" s="32" t="str">
        <f t="shared" si="37"/>
        <v/>
      </c>
      <c r="AT935" s="32" t="b">
        <f t="shared" si="38"/>
        <v>1</v>
      </c>
    </row>
    <row r="936" spans="45:46" x14ac:dyDescent="0.35">
      <c r="AS936" s="32" t="str">
        <f t="shared" si="37"/>
        <v/>
      </c>
      <c r="AT936" s="32" t="b">
        <f t="shared" si="38"/>
        <v>1</v>
      </c>
    </row>
    <row r="937" spans="45:46" x14ac:dyDescent="0.35">
      <c r="AS937" s="32" t="str">
        <f t="shared" si="37"/>
        <v/>
      </c>
      <c r="AT937" s="32" t="b">
        <f t="shared" si="38"/>
        <v>1</v>
      </c>
    </row>
    <row r="938" spans="45:46" x14ac:dyDescent="0.35">
      <c r="AS938" s="32" t="str">
        <f t="shared" si="37"/>
        <v/>
      </c>
      <c r="AT938" s="32" t="b">
        <f t="shared" si="38"/>
        <v>1</v>
      </c>
    </row>
    <row r="939" spans="45:46" x14ac:dyDescent="0.35">
      <c r="AS939" s="32" t="str">
        <f t="shared" si="37"/>
        <v/>
      </c>
      <c r="AT939" s="32" t="b">
        <f t="shared" si="38"/>
        <v>1</v>
      </c>
    </row>
    <row r="940" spans="45:46" x14ac:dyDescent="0.35">
      <c r="AS940" s="32" t="str">
        <f t="shared" si="37"/>
        <v/>
      </c>
      <c r="AT940" s="32" t="b">
        <f t="shared" si="38"/>
        <v>1</v>
      </c>
    </row>
    <row r="941" spans="45:46" x14ac:dyDescent="0.35">
      <c r="AS941" s="32" t="str">
        <f t="shared" si="37"/>
        <v/>
      </c>
      <c r="AT941" s="32" t="b">
        <f t="shared" si="38"/>
        <v>1</v>
      </c>
    </row>
    <row r="942" spans="45:46" x14ac:dyDescent="0.35">
      <c r="AS942" s="32" t="str">
        <f t="shared" si="37"/>
        <v/>
      </c>
      <c r="AT942" s="32" t="b">
        <f t="shared" si="38"/>
        <v>1</v>
      </c>
    </row>
    <row r="943" spans="45:46" x14ac:dyDescent="0.35">
      <c r="AS943" s="32" t="str">
        <f t="shared" si="37"/>
        <v/>
      </c>
      <c r="AT943" s="32" t="b">
        <f t="shared" si="38"/>
        <v>1</v>
      </c>
    </row>
    <row r="944" spans="45:46" x14ac:dyDescent="0.35">
      <c r="AS944" s="32" t="str">
        <f t="shared" si="37"/>
        <v/>
      </c>
      <c r="AT944" s="32" t="b">
        <f t="shared" si="38"/>
        <v>1</v>
      </c>
    </row>
    <row r="945" spans="45:46" x14ac:dyDescent="0.35">
      <c r="AS945" s="32" t="str">
        <f t="shared" si="37"/>
        <v/>
      </c>
      <c r="AT945" s="32" t="b">
        <f t="shared" si="38"/>
        <v>1</v>
      </c>
    </row>
    <row r="946" spans="45:46" x14ac:dyDescent="0.35">
      <c r="AS946" s="32" t="str">
        <f t="shared" si="37"/>
        <v/>
      </c>
      <c r="AT946" s="32" t="b">
        <f t="shared" si="38"/>
        <v>1</v>
      </c>
    </row>
    <row r="947" spans="45:46" x14ac:dyDescent="0.35">
      <c r="AS947" s="32" t="str">
        <f t="shared" si="37"/>
        <v/>
      </c>
      <c r="AT947" s="32" t="b">
        <f t="shared" si="38"/>
        <v>1</v>
      </c>
    </row>
    <row r="948" spans="45:46" x14ac:dyDescent="0.35">
      <c r="AS948" s="32" t="str">
        <f t="shared" si="37"/>
        <v/>
      </c>
      <c r="AT948" s="32" t="b">
        <f t="shared" si="38"/>
        <v>1</v>
      </c>
    </row>
    <row r="949" spans="45:46" x14ac:dyDescent="0.35">
      <c r="AS949" s="32" t="str">
        <f t="shared" si="37"/>
        <v/>
      </c>
      <c r="AT949" s="32" t="b">
        <f t="shared" si="38"/>
        <v>1</v>
      </c>
    </row>
    <row r="950" spans="45:46" x14ac:dyDescent="0.35">
      <c r="AS950" s="32" t="str">
        <f t="shared" si="37"/>
        <v/>
      </c>
      <c r="AT950" s="32" t="b">
        <f t="shared" si="38"/>
        <v>1</v>
      </c>
    </row>
    <row r="951" spans="45:46" x14ac:dyDescent="0.35">
      <c r="AS951" s="32" t="str">
        <f t="shared" si="37"/>
        <v/>
      </c>
      <c r="AT951" s="32" t="b">
        <f t="shared" si="38"/>
        <v>1</v>
      </c>
    </row>
    <row r="952" spans="45:46" x14ac:dyDescent="0.35">
      <c r="AS952" s="32" t="str">
        <f t="shared" si="37"/>
        <v/>
      </c>
      <c r="AT952" s="32" t="b">
        <f t="shared" si="38"/>
        <v>1</v>
      </c>
    </row>
    <row r="953" spans="45:46" x14ac:dyDescent="0.35">
      <c r="AS953" s="32" t="str">
        <f t="shared" si="37"/>
        <v/>
      </c>
      <c r="AT953" s="32" t="b">
        <f t="shared" si="38"/>
        <v>1</v>
      </c>
    </row>
    <row r="954" spans="45:46" x14ac:dyDescent="0.35">
      <c r="AS954" s="32" t="str">
        <f t="shared" si="37"/>
        <v/>
      </c>
      <c r="AT954" s="32" t="b">
        <f t="shared" si="38"/>
        <v>1</v>
      </c>
    </row>
    <row r="955" spans="45:46" x14ac:dyDescent="0.35">
      <c r="AS955" s="32" t="str">
        <f t="shared" si="37"/>
        <v/>
      </c>
      <c r="AT955" s="32" t="b">
        <f t="shared" si="38"/>
        <v>1</v>
      </c>
    </row>
    <row r="956" spans="45:46" x14ac:dyDescent="0.35">
      <c r="AS956" s="32" t="str">
        <f t="shared" si="37"/>
        <v/>
      </c>
      <c r="AT956" s="32" t="b">
        <f t="shared" si="38"/>
        <v>1</v>
      </c>
    </row>
    <row r="957" spans="45:46" x14ac:dyDescent="0.35">
      <c r="AS957" s="32" t="str">
        <f t="shared" si="37"/>
        <v/>
      </c>
      <c r="AT957" s="32" t="b">
        <f t="shared" si="38"/>
        <v>1</v>
      </c>
    </row>
    <row r="958" spans="45:46" x14ac:dyDescent="0.35">
      <c r="AS958" s="32" t="str">
        <f t="shared" si="37"/>
        <v/>
      </c>
      <c r="AT958" s="32" t="b">
        <f t="shared" si="38"/>
        <v>1</v>
      </c>
    </row>
    <row r="959" spans="45:46" x14ac:dyDescent="0.35">
      <c r="AS959" s="32" t="str">
        <f t="shared" si="37"/>
        <v/>
      </c>
      <c r="AT959" s="32" t="b">
        <f t="shared" si="38"/>
        <v>1</v>
      </c>
    </row>
    <row r="960" spans="45:46" x14ac:dyDescent="0.35">
      <c r="AS960" s="32" t="str">
        <f t="shared" si="37"/>
        <v/>
      </c>
      <c r="AT960" s="32" t="b">
        <f t="shared" si="38"/>
        <v>1</v>
      </c>
    </row>
    <row r="961" spans="45:46" x14ac:dyDescent="0.35">
      <c r="AS961" s="32" t="str">
        <f t="shared" si="37"/>
        <v/>
      </c>
      <c r="AT961" s="32" t="b">
        <f t="shared" si="38"/>
        <v>1</v>
      </c>
    </row>
    <row r="962" spans="45:46" x14ac:dyDescent="0.35">
      <c r="AS962" s="32" t="str">
        <f t="shared" si="37"/>
        <v/>
      </c>
      <c r="AT962" s="32" t="b">
        <f t="shared" si="38"/>
        <v>1</v>
      </c>
    </row>
    <row r="963" spans="45:46" x14ac:dyDescent="0.35">
      <c r="AS963" s="32" t="str">
        <f t="shared" si="37"/>
        <v/>
      </c>
      <c r="AT963" s="32" t="b">
        <f t="shared" si="38"/>
        <v>1</v>
      </c>
    </row>
    <row r="964" spans="45:46" x14ac:dyDescent="0.35">
      <c r="AS964" s="32" t="str">
        <f t="shared" si="37"/>
        <v/>
      </c>
      <c r="AT964" s="32" t="b">
        <f t="shared" si="38"/>
        <v>1</v>
      </c>
    </row>
    <row r="965" spans="45:46" x14ac:dyDescent="0.35">
      <c r="AS965" s="32" t="str">
        <f t="shared" si="37"/>
        <v/>
      </c>
      <c r="AT965" s="32" t="b">
        <f t="shared" si="38"/>
        <v>1</v>
      </c>
    </row>
    <row r="966" spans="45:46" x14ac:dyDescent="0.35">
      <c r="AS966" s="32" t="str">
        <f t="shared" si="37"/>
        <v/>
      </c>
      <c r="AT966" s="32" t="b">
        <f t="shared" si="38"/>
        <v>1</v>
      </c>
    </row>
    <row r="967" spans="45:46" x14ac:dyDescent="0.35">
      <c r="AS967" s="32" t="str">
        <f t="shared" si="37"/>
        <v/>
      </c>
      <c r="AT967" s="32" t="b">
        <f t="shared" si="38"/>
        <v>1</v>
      </c>
    </row>
    <row r="968" spans="45:46" x14ac:dyDescent="0.35">
      <c r="AS968" s="32" t="str">
        <f t="shared" si="37"/>
        <v/>
      </c>
      <c r="AT968" s="32" t="b">
        <f t="shared" si="38"/>
        <v>1</v>
      </c>
    </row>
    <row r="969" spans="45:46" x14ac:dyDescent="0.35">
      <c r="AS969" s="32" t="str">
        <f t="shared" si="37"/>
        <v/>
      </c>
      <c r="AT969" s="32" t="b">
        <f t="shared" si="38"/>
        <v>1</v>
      </c>
    </row>
    <row r="970" spans="45:46" x14ac:dyDescent="0.35">
      <c r="AS970" s="32" t="str">
        <f t="shared" si="37"/>
        <v/>
      </c>
      <c r="AT970" s="32" t="b">
        <f t="shared" si="38"/>
        <v>1</v>
      </c>
    </row>
    <row r="971" spans="45:46" x14ac:dyDescent="0.35">
      <c r="AS971" s="32" t="str">
        <f t="shared" si="37"/>
        <v/>
      </c>
      <c r="AT971" s="32" t="b">
        <f t="shared" si="38"/>
        <v>1</v>
      </c>
    </row>
    <row r="972" spans="45:46" x14ac:dyDescent="0.35">
      <c r="AS972" s="32" t="str">
        <f t="shared" ref="AS972:AS1035" si="39">AU972&amp;AV972&amp;AW972</f>
        <v/>
      </c>
      <c r="AT972" s="32" t="b">
        <f t="shared" ref="AT972:AT1035" si="40">VLOOKUP(AV972,R:R,1,0)=AV972</f>
        <v>1</v>
      </c>
    </row>
    <row r="973" spans="45:46" x14ac:dyDescent="0.35">
      <c r="AS973" s="32" t="str">
        <f t="shared" si="39"/>
        <v/>
      </c>
      <c r="AT973" s="32" t="b">
        <f t="shared" si="40"/>
        <v>1</v>
      </c>
    </row>
    <row r="974" spans="45:46" x14ac:dyDescent="0.35">
      <c r="AS974" s="32" t="str">
        <f t="shared" si="39"/>
        <v/>
      </c>
      <c r="AT974" s="32" t="b">
        <f t="shared" si="40"/>
        <v>1</v>
      </c>
    </row>
    <row r="975" spans="45:46" x14ac:dyDescent="0.35">
      <c r="AS975" s="32" t="str">
        <f t="shared" si="39"/>
        <v/>
      </c>
      <c r="AT975" s="32" t="b">
        <f t="shared" si="40"/>
        <v>1</v>
      </c>
    </row>
    <row r="976" spans="45:46" x14ac:dyDescent="0.35">
      <c r="AS976" s="32" t="str">
        <f t="shared" si="39"/>
        <v/>
      </c>
      <c r="AT976" s="32" t="b">
        <f t="shared" si="40"/>
        <v>1</v>
      </c>
    </row>
    <row r="977" spans="45:46" x14ac:dyDescent="0.35">
      <c r="AS977" s="32" t="str">
        <f t="shared" si="39"/>
        <v/>
      </c>
      <c r="AT977" s="32" t="b">
        <f t="shared" si="40"/>
        <v>1</v>
      </c>
    </row>
    <row r="978" spans="45:46" x14ac:dyDescent="0.35">
      <c r="AS978" s="32" t="str">
        <f t="shared" si="39"/>
        <v/>
      </c>
      <c r="AT978" s="32" t="b">
        <f t="shared" si="40"/>
        <v>1</v>
      </c>
    </row>
    <row r="979" spans="45:46" x14ac:dyDescent="0.35">
      <c r="AS979" s="32" t="str">
        <f t="shared" si="39"/>
        <v/>
      </c>
      <c r="AT979" s="32" t="b">
        <f t="shared" si="40"/>
        <v>1</v>
      </c>
    </row>
    <row r="980" spans="45:46" x14ac:dyDescent="0.35">
      <c r="AS980" s="32" t="str">
        <f t="shared" si="39"/>
        <v/>
      </c>
      <c r="AT980" s="32" t="b">
        <f t="shared" si="40"/>
        <v>1</v>
      </c>
    </row>
    <row r="981" spans="45:46" x14ac:dyDescent="0.35">
      <c r="AS981" s="32" t="str">
        <f t="shared" si="39"/>
        <v/>
      </c>
      <c r="AT981" s="32" t="b">
        <f t="shared" si="40"/>
        <v>1</v>
      </c>
    </row>
    <row r="982" spans="45:46" x14ac:dyDescent="0.35">
      <c r="AS982" s="32" t="str">
        <f t="shared" si="39"/>
        <v/>
      </c>
      <c r="AT982" s="32" t="b">
        <f t="shared" si="40"/>
        <v>1</v>
      </c>
    </row>
    <row r="983" spans="45:46" x14ac:dyDescent="0.35">
      <c r="AS983" s="32" t="str">
        <f t="shared" si="39"/>
        <v/>
      </c>
      <c r="AT983" s="32" t="b">
        <f t="shared" si="40"/>
        <v>1</v>
      </c>
    </row>
    <row r="984" spans="45:46" x14ac:dyDescent="0.35">
      <c r="AS984" s="32" t="str">
        <f t="shared" si="39"/>
        <v/>
      </c>
      <c r="AT984" s="32" t="b">
        <f t="shared" si="40"/>
        <v>1</v>
      </c>
    </row>
    <row r="985" spans="45:46" x14ac:dyDescent="0.35">
      <c r="AS985" s="32" t="str">
        <f t="shared" si="39"/>
        <v/>
      </c>
      <c r="AT985" s="32" t="b">
        <f t="shared" si="40"/>
        <v>1</v>
      </c>
    </row>
    <row r="986" spans="45:46" x14ac:dyDescent="0.35">
      <c r="AS986" s="32" t="str">
        <f t="shared" si="39"/>
        <v/>
      </c>
      <c r="AT986" s="32" t="b">
        <f t="shared" si="40"/>
        <v>1</v>
      </c>
    </row>
    <row r="987" spans="45:46" x14ac:dyDescent="0.35">
      <c r="AS987" s="32" t="str">
        <f t="shared" si="39"/>
        <v/>
      </c>
      <c r="AT987" s="32" t="b">
        <f t="shared" si="40"/>
        <v>1</v>
      </c>
    </row>
    <row r="988" spans="45:46" x14ac:dyDescent="0.35">
      <c r="AS988" s="32" t="str">
        <f t="shared" si="39"/>
        <v/>
      </c>
      <c r="AT988" s="32" t="b">
        <f t="shared" si="40"/>
        <v>1</v>
      </c>
    </row>
    <row r="989" spans="45:46" x14ac:dyDescent="0.35">
      <c r="AS989" s="32" t="str">
        <f t="shared" si="39"/>
        <v/>
      </c>
      <c r="AT989" s="32" t="b">
        <f t="shared" si="40"/>
        <v>1</v>
      </c>
    </row>
    <row r="990" spans="45:46" x14ac:dyDescent="0.35">
      <c r="AS990" s="32" t="str">
        <f t="shared" si="39"/>
        <v/>
      </c>
      <c r="AT990" s="32" t="b">
        <f t="shared" si="40"/>
        <v>1</v>
      </c>
    </row>
    <row r="991" spans="45:46" x14ac:dyDescent="0.35">
      <c r="AS991" s="32" t="str">
        <f t="shared" si="39"/>
        <v/>
      </c>
      <c r="AT991" s="32" t="b">
        <f t="shared" si="40"/>
        <v>1</v>
      </c>
    </row>
    <row r="992" spans="45:46" x14ac:dyDescent="0.35">
      <c r="AS992" s="32" t="str">
        <f t="shared" si="39"/>
        <v/>
      </c>
      <c r="AT992" s="32" t="b">
        <f t="shared" si="40"/>
        <v>1</v>
      </c>
    </row>
    <row r="993" spans="45:46" x14ac:dyDescent="0.35">
      <c r="AS993" s="32" t="str">
        <f t="shared" si="39"/>
        <v/>
      </c>
      <c r="AT993" s="32" t="b">
        <f t="shared" si="40"/>
        <v>1</v>
      </c>
    </row>
    <row r="994" spans="45:46" x14ac:dyDescent="0.35">
      <c r="AS994" s="32" t="str">
        <f t="shared" si="39"/>
        <v/>
      </c>
      <c r="AT994" s="32" t="b">
        <f t="shared" si="40"/>
        <v>1</v>
      </c>
    </row>
    <row r="995" spans="45:46" x14ac:dyDescent="0.35">
      <c r="AS995" s="32" t="str">
        <f t="shared" si="39"/>
        <v/>
      </c>
      <c r="AT995" s="32" t="b">
        <f t="shared" si="40"/>
        <v>1</v>
      </c>
    </row>
    <row r="996" spans="45:46" x14ac:dyDescent="0.35">
      <c r="AS996" s="32" t="str">
        <f t="shared" si="39"/>
        <v/>
      </c>
      <c r="AT996" s="32" t="b">
        <f t="shared" si="40"/>
        <v>1</v>
      </c>
    </row>
    <row r="997" spans="45:46" x14ac:dyDescent="0.35">
      <c r="AS997" s="32" t="str">
        <f t="shared" si="39"/>
        <v/>
      </c>
      <c r="AT997" s="32" t="b">
        <f t="shared" si="40"/>
        <v>1</v>
      </c>
    </row>
    <row r="998" spans="45:46" x14ac:dyDescent="0.35">
      <c r="AS998" s="32" t="str">
        <f t="shared" si="39"/>
        <v/>
      </c>
      <c r="AT998" s="32" t="b">
        <f t="shared" si="40"/>
        <v>1</v>
      </c>
    </row>
    <row r="999" spans="45:46" x14ac:dyDescent="0.35">
      <c r="AS999" s="32" t="str">
        <f t="shared" si="39"/>
        <v/>
      </c>
      <c r="AT999" s="32" t="b">
        <f t="shared" si="40"/>
        <v>1</v>
      </c>
    </row>
    <row r="1000" spans="45:46" x14ac:dyDescent="0.35">
      <c r="AS1000" s="32" t="str">
        <f t="shared" si="39"/>
        <v/>
      </c>
      <c r="AT1000" s="32" t="b">
        <f t="shared" si="40"/>
        <v>1</v>
      </c>
    </row>
    <row r="1001" spans="45:46" x14ac:dyDescent="0.35">
      <c r="AS1001" s="32" t="str">
        <f t="shared" si="39"/>
        <v/>
      </c>
      <c r="AT1001" s="32" t="b">
        <f t="shared" si="40"/>
        <v>1</v>
      </c>
    </row>
    <row r="1002" spans="45:46" x14ac:dyDescent="0.35">
      <c r="AS1002" s="32" t="str">
        <f t="shared" si="39"/>
        <v/>
      </c>
      <c r="AT1002" s="32" t="b">
        <f t="shared" si="40"/>
        <v>1</v>
      </c>
    </row>
    <row r="1003" spans="45:46" x14ac:dyDescent="0.35">
      <c r="AS1003" s="32" t="str">
        <f t="shared" si="39"/>
        <v/>
      </c>
      <c r="AT1003" s="32" t="b">
        <f t="shared" si="40"/>
        <v>1</v>
      </c>
    </row>
    <row r="1004" spans="45:46" x14ac:dyDescent="0.35">
      <c r="AS1004" s="32" t="str">
        <f t="shared" si="39"/>
        <v/>
      </c>
      <c r="AT1004" s="32" t="b">
        <f t="shared" si="40"/>
        <v>1</v>
      </c>
    </row>
    <row r="1005" spans="45:46" x14ac:dyDescent="0.35">
      <c r="AS1005" s="32" t="str">
        <f t="shared" si="39"/>
        <v/>
      </c>
      <c r="AT1005" s="32" t="b">
        <f t="shared" si="40"/>
        <v>1</v>
      </c>
    </row>
    <row r="1006" spans="45:46" x14ac:dyDescent="0.35">
      <c r="AS1006" s="32" t="str">
        <f t="shared" si="39"/>
        <v/>
      </c>
      <c r="AT1006" s="32" t="b">
        <f t="shared" si="40"/>
        <v>1</v>
      </c>
    </row>
    <row r="1007" spans="45:46" x14ac:dyDescent="0.35">
      <c r="AS1007" s="32" t="str">
        <f t="shared" si="39"/>
        <v/>
      </c>
      <c r="AT1007" s="32" t="b">
        <f t="shared" si="40"/>
        <v>1</v>
      </c>
    </row>
    <row r="1008" spans="45:46" x14ac:dyDescent="0.35">
      <c r="AS1008" s="32" t="str">
        <f t="shared" si="39"/>
        <v/>
      </c>
      <c r="AT1008" s="32" t="b">
        <f t="shared" si="40"/>
        <v>1</v>
      </c>
    </row>
    <row r="1009" spans="45:46" x14ac:dyDescent="0.35">
      <c r="AS1009" s="32" t="str">
        <f t="shared" si="39"/>
        <v/>
      </c>
      <c r="AT1009" s="32" t="b">
        <f t="shared" si="40"/>
        <v>1</v>
      </c>
    </row>
    <row r="1010" spans="45:46" x14ac:dyDescent="0.35">
      <c r="AS1010" s="32" t="str">
        <f t="shared" si="39"/>
        <v/>
      </c>
      <c r="AT1010" s="32" t="b">
        <f t="shared" si="40"/>
        <v>1</v>
      </c>
    </row>
    <row r="1011" spans="45:46" x14ac:dyDescent="0.35">
      <c r="AS1011" s="32" t="str">
        <f t="shared" si="39"/>
        <v/>
      </c>
      <c r="AT1011" s="32" t="b">
        <f t="shared" si="40"/>
        <v>1</v>
      </c>
    </row>
    <row r="1012" spans="45:46" x14ac:dyDescent="0.35">
      <c r="AS1012" s="32" t="str">
        <f t="shared" si="39"/>
        <v/>
      </c>
      <c r="AT1012" s="32" t="b">
        <f t="shared" si="40"/>
        <v>1</v>
      </c>
    </row>
    <row r="1013" spans="45:46" x14ac:dyDescent="0.35">
      <c r="AS1013" s="32" t="str">
        <f t="shared" si="39"/>
        <v/>
      </c>
      <c r="AT1013" s="32" t="b">
        <f t="shared" si="40"/>
        <v>1</v>
      </c>
    </row>
    <row r="1014" spans="45:46" x14ac:dyDescent="0.35">
      <c r="AS1014" s="32" t="str">
        <f t="shared" si="39"/>
        <v/>
      </c>
      <c r="AT1014" s="32" t="b">
        <f t="shared" si="40"/>
        <v>1</v>
      </c>
    </row>
    <row r="1015" spans="45:46" x14ac:dyDescent="0.35">
      <c r="AS1015" s="32" t="str">
        <f t="shared" si="39"/>
        <v/>
      </c>
      <c r="AT1015" s="32" t="b">
        <f t="shared" si="40"/>
        <v>1</v>
      </c>
    </row>
    <row r="1016" spans="45:46" x14ac:dyDescent="0.35">
      <c r="AS1016" s="32" t="str">
        <f t="shared" si="39"/>
        <v/>
      </c>
      <c r="AT1016" s="32" t="b">
        <f t="shared" si="40"/>
        <v>1</v>
      </c>
    </row>
    <row r="1017" spans="45:46" x14ac:dyDescent="0.35">
      <c r="AS1017" s="32" t="str">
        <f t="shared" si="39"/>
        <v/>
      </c>
      <c r="AT1017" s="32" t="b">
        <f t="shared" si="40"/>
        <v>1</v>
      </c>
    </row>
    <row r="1018" spans="45:46" x14ac:dyDescent="0.35">
      <c r="AS1018" s="32" t="str">
        <f t="shared" si="39"/>
        <v/>
      </c>
      <c r="AT1018" s="32" t="b">
        <f t="shared" si="40"/>
        <v>1</v>
      </c>
    </row>
    <row r="1019" spans="45:46" x14ac:dyDescent="0.35">
      <c r="AS1019" s="32" t="str">
        <f t="shared" si="39"/>
        <v/>
      </c>
      <c r="AT1019" s="32" t="b">
        <f t="shared" si="40"/>
        <v>1</v>
      </c>
    </row>
    <row r="1020" spans="45:46" x14ac:dyDescent="0.35">
      <c r="AS1020" s="32" t="str">
        <f t="shared" si="39"/>
        <v/>
      </c>
      <c r="AT1020" s="32" t="b">
        <f t="shared" si="40"/>
        <v>1</v>
      </c>
    </row>
    <row r="1021" spans="45:46" x14ac:dyDescent="0.35">
      <c r="AS1021" s="32" t="str">
        <f t="shared" si="39"/>
        <v/>
      </c>
      <c r="AT1021" s="32" t="b">
        <f t="shared" si="40"/>
        <v>1</v>
      </c>
    </row>
    <row r="1022" spans="45:46" x14ac:dyDescent="0.35">
      <c r="AS1022" s="32" t="str">
        <f t="shared" si="39"/>
        <v/>
      </c>
      <c r="AT1022" s="32" t="b">
        <f t="shared" si="40"/>
        <v>1</v>
      </c>
    </row>
    <row r="1023" spans="45:46" x14ac:dyDescent="0.35">
      <c r="AS1023" s="32" t="str">
        <f t="shared" si="39"/>
        <v/>
      </c>
      <c r="AT1023" s="32" t="b">
        <f t="shared" si="40"/>
        <v>1</v>
      </c>
    </row>
    <row r="1024" spans="45:46" x14ac:dyDescent="0.35">
      <c r="AS1024" s="32" t="str">
        <f t="shared" si="39"/>
        <v/>
      </c>
      <c r="AT1024" s="32" t="b">
        <f t="shared" si="40"/>
        <v>1</v>
      </c>
    </row>
    <row r="1025" spans="45:46" x14ac:dyDescent="0.35">
      <c r="AS1025" s="32" t="str">
        <f t="shared" si="39"/>
        <v/>
      </c>
      <c r="AT1025" s="32" t="b">
        <f t="shared" si="40"/>
        <v>1</v>
      </c>
    </row>
    <row r="1026" spans="45:46" x14ac:dyDescent="0.35">
      <c r="AS1026" s="32" t="str">
        <f t="shared" si="39"/>
        <v/>
      </c>
      <c r="AT1026" s="32" t="b">
        <f t="shared" si="40"/>
        <v>1</v>
      </c>
    </row>
    <row r="1027" spans="45:46" x14ac:dyDescent="0.35">
      <c r="AS1027" s="32" t="str">
        <f t="shared" si="39"/>
        <v/>
      </c>
      <c r="AT1027" s="32" t="b">
        <f t="shared" si="40"/>
        <v>1</v>
      </c>
    </row>
    <row r="1028" spans="45:46" x14ac:dyDescent="0.35">
      <c r="AS1028" s="32" t="str">
        <f t="shared" si="39"/>
        <v/>
      </c>
      <c r="AT1028" s="32" t="b">
        <f t="shared" si="40"/>
        <v>1</v>
      </c>
    </row>
    <row r="1029" spans="45:46" x14ac:dyDescent="0.35">
      <c r="AS1029" s="32" t="str">
        <f t="shared" si="39"/>
        <v/>
      </c>
      <c r="AT1029" s="32" t="b">
        <f t="shared" si="40"/>
        <v>1</v>
      </c>
    </row>
    <row r="1030" spans="45:46" x14ac:dyDescent="0.35">
      <c r="AS1030" s="32" t="str">
        <f t="shared" si="39"/>
        <v/>
      </c>
      <c r="AT1030" s="32" t="b">
        <f t="shared" si="40"/>
        <v>1</v>
      </c>
    </row>
    <row r="1031" spans="45:46" x14ac:dyDescent="0.35">
      <c r="AS1031" s="32" t="str">
        <f t="shared" si="39"/>
        <v/>
      </c>
      <c r="AT1031" s="32" t="b">
        <f t="shared" si="40"/>
        <v>1</v>
      </c>
    </row>
    <row r="1032" spans="45:46" x14ac:dyDescent="0.35">
      <c r="AS1032" s="32" t="str">
        <f t="shared" si="39"/>
        <v/>
      </c>
      <c r="AT1032" s="32" t="b">
        <f t="shared" si="40"/>
        <v>1</v>
      </c>
    </row>
    <row r="1033" spans="45:46" x14ac:dyDescent="0.35">
      <c r="AS1033" s="32" t="str">
        <f t="shared" si="39"/>
        <v/>
      </c>
      <c r="AT1033" s="32" t="b">
        <f t="shared" si="40"/>
        <v>1</v>
      </c>
    </row>
    <row r="1034" spans="45:46" x14ac:dyDescent="0.35">
      <c r="AS1034" s="32" t="str">
        <f t="shared" si="39"/>
        <v/>
      </c>
      <c r="AT1034" s="32" t="b">
        <f t="shared" si="40"/>
        <v>1</v>
      </c>
    </row>
    <row r="1035" spans="45:46" x14ac:dyDescent="0.35">
      <c r="AS1035" s="32" t="str">
        <f t="shared" si="39"/>
        <v/>
      </c>
      <c r="AT1035" s="32" t="b">
        <f t="shared" si="40"/>
        <v>1</v>
      </c>
    </row>
    <row r="1036" spans="45:46" x14ac:dyDescent="0.35">
      <c r="AS1036" s="32" t="str">
        <f t="shared" ref="AS1036:AS1099" si="41">AU1036&amp;AV1036&amp;AW1036</f>
        <v/>
      </c>
      <c r="AT1036" s="32" t="b">
        <f t="shared" ref="AT1036:AT1099" si="42">VLOOKUP(AV1036,R:R,1,0)=AV1036</f>
        <v>1</v>
      </c>
    </row>
    <row r="1037" spans="45:46" x14ac:dyDescent="0.35">
      <c r="AS1037" s="32" t="str">
        <f t="shared" si="41"/>
        <v/>
      </c>
      <c r="AT1037" s="32" t="b">
        <f t="shared" si="42"/>
        <v>1</v>
      </c>
    </row>
    <row r="1038" spans="45:46" x14ac:dyDescent="0.35">
      <c r="AS1038" s="32" t="str">
        <f t="shared" si="41"/>
        <v/>
      </c>
      <c r="AT1038" s="32" t="b">
        <f t="shared" si="42"/>
        <v>1</v>
      </c>
    </row>
    <row r="1039" spans="45:46" x14ac:dyDescent="0.35">
      <c r="AS1039" s="32" t="str">
        <f t="shared" si="41"/>
        <v/>
      </c>
      <c r="AT1039" s="32" t="b">
        <f t="shared" si="42"/>
        <v>1</v>
      </c>
    </row>
    <row r="1040" spans="45:46" x14ac:dyDescent="0.35">
      <c r="AS1040" s="32" t="str">
        <f t="shared" si="41"/>
        <v/>
      </c>
      <c r="AT1040" s="32" t="b">
        <f t="shared" si="42"/>
        <v>1</v>
      </c>
    </row>
    <row r="1041" spans="45:46" x14ac:dyDescent="0.35">
      <c r="AS1041" s="32" t="str">
        <f t="shared" si="41"/>
        <v/>
      </c>
      <c r="AT1041" s="32" t="b">
        <f t="shared" si="42"/>
        <v>1</v>
      </c>
    </row>
    <row r="1042" spans="45:46" x14ac:dyDescent="0.35">
      <c r="AS1042" s="32" t="str">
        <f t="shared" si="41"/>
        <v/>
      </c>
      <c r="AT1042" s="32" t="b">
        <f t="shared" si="42"/>
        <v>1</v>
      </c>
    </row>
    <row r="1043" spans="45:46" x14ac:dyDescent="0.35">
      <c r="AS1043" s="32" t="str">
        <f t="shared" si="41"/>
        <v/>
      </c>
      <c r="AT1043" s="32" t="b">
        <f t="shared" si="42"/>
        <v>1</v>
      </c>
    </row>
    <row r="1044" spans="45:46" x14ac:dyDescent="0.35">
      <c r="AS1044" s="32" t="str">
        <f t="shared" si="41"/>
        <v/>
      </c>
      <c r="AT1044" s="32" t="b">
        <f t="shared" si="42"/>
        <v>1</v>
      </c>
    </row>
    <row r="1045" spans="45:46" x14ac:dyDescent="0.35">
      <c r="AS1045" s="32" t="str">
        <f t="shared" si="41"/>
        <v/>
      </c>
      <c r="AT1045" s="32" t="b">
        <f t="shared" si="42"/>
        <v>1</v>
      </c>
    </row>
    <row r="1046" spans="45:46" x14ac:dyDescent="0.35">
      <c r="AS1046" s="32" t="str">
        <f t="shared" si="41"/>
        <v/>
      </c>
      <c r="AT1046" s="32" t="b">
        <f t="shared" si="42"/>
        <v>1</v>
      </c>
    </row>
    <row r="1047" spans="45:46" x14ac:dyDescent="0.35">
      <c r="AS1047" s="32" t="str">
        <f t="shared" si="41"/>
        <v/>
      </c>
      <c r="AT1047" s="32" t="b">
        <f t="shared" si="42"/>
        <v>1</v>
      </c>
    </row>
    <row r="1048" spans="45:46" x14ac:dyDescent="0.35">
      <c r="AS1048" s="32" t="str">
        <f t="shared" si="41"/>
        <v/>
      </c>
      <c r="AT1048" s="32" t="b">
        <f t="shared" si="42"/>
        <v>1</v>
      </c>
    </row>
    <row r="1049" spans="45:46" x14ac:dyDescent="0.35">
      <c r="AS1049" s="32" t="str">
        <f t="shared" si="41"/>
        <v/>
      </c>
      <c r="AT1049" s="32" t="b">
        <f t="shared" si="42"/>
        <v>1</v>
      </c>
    </row>
    <row r="1050" spans="45:46" x14ac:dyDescent="0.35">
      <c r="AS1050" s="32" t="str">
        <f t="shared" si="41"/>
        <v/>
      </c>
      <c r="AT1050" s="32" t="b">
        <f t="shared" si="42"/>
        <v>1</v>
      </c>
    </row>
    <row r="1051" spans="45:46" x14ac:dyDescent="0.35">
      <c r="AS1051" s="32" t="str">
        <f t="shared" si="41"/>
        <v/>
      </c>
      <c r="AT1051" s="32" t="b">
        <f t="shared" si="42"/>
        <v>1</v>
      </c>
    </row>
    <row r="1052" spans="45:46" x14ac:dyDescent="0.35">
      <c r="AS1052" s="32" t="str">
        <f t="shared" si="41"/>
        <v/>
      </c>
      <c r="AT1052" s="32" t="b">
        <f t="shared" si="42"/>
        <v>1</v>
      </c>
    </row>
    <row r="1053" spans="45:46" x14ac:dyDescent="0.35">
      <c r="AS1053" s="32" t="str">
        <f t="shared" si="41"/>
        <v/>
      </c>
      <c r="AT1053" s="32" t="b">
        <f t="shared" si="42"/>
        <v>1</v>
      </c>
    </row>
    <row r="1054" spans="45:46" x14ac:dyDescent="0.35">
      <c r="AS1054" s="32" t="str">
        <f t="shared" si="41"/>
        <v/>
      </c>
      <c r="AT1054" s="32" t="b">
        <f t="shared" si="42"/>
        <v>1</v>
      </c>
    </row>
    <row r="1055" spans="45:46" x14ac:dyDescent="0.35">
      <c r="AS1055" s="32" t="str">
        <f t="shared" si="41"/>
        <v/>
      </c>
      <c r="AT1055" s="32" t="b">
        <f t="shared" si="42"/>
        <v>1</v>
      </c>
    </row>
    <row r="1056" spans="45:46" x14ac:dyDescent="0.35">
      <c r="AS1056" s="32" t="str">
        <f t="shared" si="41"/>
        <v/>
      </c>
      <c r="AT1056" s="32" t="b">
        <f t="shared" si="42"/>
        <v>1</v>
      </c>
    </row>
    <row r="1057" spans="45:46" x14ac:dyDescent="0.35">
      <c r="AS1057" s="32" t="str">
        <f t="shared" si="41"/>
        <v/>
      </c>
      <c r="AT1057" s="32" t="b">
        <f t="shared" si="42"/>
        <v>1</v>
      </c>
    </row>
    <row r="1058" spans="45:46" x14ac:dyDescent="0.35">
      <c r="AS1058" s="32" t="str">
        <f t="shared" si="41"/>
        <v/>
      </c>
      <c r="AT1058" s="32" t="b">
        <f t="shared" si="42"/>
        <v>1</v>
      </c>
    </row>
    <row r="1059" spans="45:46" x14ac:dyDescent="0.35">
      <c r="AS1059" s="32" t="str">
        <f t="shared" si="41"/>
        <v/>
      </c>
      <c r="AT1059" s="32" t="b">
        <f t="shared" si="42"/>
        <v>1</v>
      </c>
    </row>
    <row r="1060" spans="45:46" x14ac:dyDescent="0.35">
      <c r="AS1060" s="32" t="str">
        <f t="shared" si="41"/>
        <v/>
      </c>
      <c r="AT1060" s="32" t="b">
        <f t="shared" si="42"/>
        <v>1</v>
      </c>
    </row>
    <row r="1061" spans="45:46" x14ac:dyDescent="0.35">
      <c r="AS1061" s="32" t="str">
        <f t="shared" si="41"/>
        <v/>
      </c>
      <c r="AT1061" s="32" t="b">
        <f t="shared" si="42"/>
        <v>1</v>
      </c>
    </row>
    <row r="1062" spans="45:46" x14ac:dyDescent="0.35">
      <c r="AS1062" s="32" t="str">
        <f t="shared" si="41"/>
        <v/>
      </c>
      <c r="AT1062" s="32" t="b">
        <f t="shared" si="42"/>
        <v>1</v>
      </c>
    </row>
    <row r="1063" spans="45:46" x14ac:dyDescent="0.35">
      <c r="AS1063" s="32" t="str">
        <f t="shared" si="41"/>
        <v/>
      </c>
      <c r="AT1063" s="32" t="b">
        <f t="shared" si="42"/>
        <v>1</v>
      </c>
    </row>
    <row r="1064" spans="45:46" x14ac:dyDescent="0.35">
      <c r="AS1064" s="32" t="str">
        <f t="shared" si="41"/>
        <v/>
      </c>
      <c r="AT1064" s="32" t="b">
        <f t="shared" si="42"/>
        <v>1</v>
      </c>
    </row>
    <row r="1065" spans="45:46" x14ac:dyDescent="0.35">
      <c r="AS1065" s="32" t="str">
        <f t="shared" si="41"/>
        <v/>
      </c>
      <c r="AT1065" s="32" t="b">
        <f t="shared" si="42"/>
        <v>1</v>
      </c>
    </row>
    <row r="1066" spans="45:46" x14ac:dyDescent="0.35">
      <c r="AS1066" s="32" t="str">
        <f t="shared" si="41"/>
        <v/>
      </c>
      <c r="AT1066" s="32" t="b">
        <f t="shared" si="42"/>
        <v>1</v>
      </c>
    </row>
    <row r="1067" spans="45:46" x14ac:dyDescent="0.35">
      <c r="AS1067" s="32" t="str">
        <f t="shared" si="41"/>
        <v/>
      </c>
      <c r="AT1067" s="32" t="b">
        <f t="shared" si="42"/>
        <v>1</v>
      </c>
    </row>
    <row r="1068" spans="45:46" x14ac:dyDescent="0.35">
      <c r="AS1068" s="32" t="str">
        <f t="shared" si="41"/>
        <v/>
      </c>
      <c r="AT1068" s="32" t="b">
        <f t="shared" si="42"/>
        <v>1</v>
      </c>
    </row>
    <row r="1069" spans="45:46" x14ac:dyDescent="0.35">
      <c r="AS1069" s="32" t="str">
        <f t="shared" si="41"/>
        <v/>
      </c>
      <c r="AT1069" s="32" t="b">
        <f t="shared" si="42"/>
        <v>1</v>
      </c>
    </row>
    <row r="1070" spans="45:46" x14ac:dyDescent="0.35">
      <c r="AS1070" s="32" t="str">
        <f t="shared" si="41"/>
        <v/>
      </c>
      <c r="AT1070" s="32" t="b">
        <f t="shared" si="42"/>
        <v>1</v>
      </c>
    </row>
    <row r="1071" spans="45:46" x14ac:dyDescent="0.35">
      <c r="AS1071" s="32" t="str">
        <f t="shared" si="41"/>
        <v/>
      </c>
      <c r="AT1071" s="32" t="b">
        <f t="shared" si="42"/>
        <v>1</v>
      </c>
    </row>
    <row r="1072" spans="45:46" x14ac:dyDescent="0.35">
      <c r="AS1072" s="32" t="str">
        <f t="shared" si="41"/>
        <v/>
      </c>
      <c r="AT1072" s="32" t="b">
        <f t="shared" si="42"/>
        <v>1</v>
      </c>
    </row>
    <row r="1073" spans="45:46" x14ac:dyDescent="0.35">
      <c r="AS1073" s="32" t="str">
        <f t="shared" si="41"/>
        <v/>
      </c>
      <c r="AT1073" s="32" t="b">
        <f t="shared" si="42"/>
        <v>1</v>
      </c>
    </row>
    <row r="1074" spans="45:46" x14ac:dyDescent="0.35">
      <c r="AS1074" s="32" t="str">
        <f t="shared" si="41"/>
        <v/>
      </c>
      <c r="AT1074" s="32" t="b">
        <f t="shared" si="42"/>
        <v>1</v>
      </c>
    </row>
    <row r="1075" spans="45:46" x14ac:dyDescent="0.35">
      <c r="AS1075" s="32" t="str">
        <f t="shared" si="41"/>
        <v/>
      </c>
      <c r="AT1075" s="32" t="b">
        <f t="shared" si="42"/>
        <v>1</v>
      </c>
    </row>
    <row r="1076" spans="45:46" x14ac:dyDescent="0.35">
      <c r="AS1076" s="32" t="str">
        <f t="shared" si="41"/>
        <v/>
      </c>
      <c r="AT1076" s="32" t="b">
        <f t="shared" si="42"/>
        <v>1</v>
      </c>
    </row>
    <row r="1077" spans="45:46" x14ac:dyDescent="0.35">
      <c r="AS1077" s="32" t="str">
        <f t="shared" si="41"/>
        <v/>
      </c>
      <c r="AT1077" s="32" t="b">
        <f t="shared" si="42"/>
        <v>1</v>
      </c>
    </row>
    <row r="1078" spans="45:46" x14ac:dyDescent="0.35">
      <c r="AS1078" s="32" t="str">
        <f t="shared" si="41"/>
        <v/>
      </c>
      <c r="AT1078" s="32" t="b">
        <f t="shared" si="42"/>
        <v>1</v>
      </c>
    </row>
    <row r="1079" spans="45:46" x14ac:dyDescent="0.35">
      <c r="AS1079" s="32" t="str">
        <f t="shared" si="41"/>
        <v/>
      </c>
      <c r="AT1079" s="32" t="b">
        <f t="shared" si="42"/>
        <v>1</v>
      </c>
    </row>
    <row r="1080" spans="45:46" x14ac:dyDescent="0.35">
      <c r="AS1080" s="32" t="str">
        <f t="shared" si="41"/>
        <v/>
      </c>
      <c r="AT1080" s="32" t="b">
        <f t="shared" si="42"/>
        <v>1</v>
      </c>
    </row>
    <row r="1081" spans="45:46" x14ac:dyDescent="0.35">
      <c r="AS1081" s="32" t="str">
        <f t="shared" si="41"/>
        <v/>
      </c>
      <c r="AT1081" s="32" t="b">
        <f t="shared" si="42"/>
        <v>1</v>
      </c>
    </row>
    <row r="1082" spans="45:46" x14ac:dyDescent="0.35">
      <c r="AS1082" s="32" t="str">
        <f t="shared" si="41"/>
        <v/>
      </c>
      <c r="AT1082" s="32" t="b">
        <f t="shared" si="42"/>
        <v>1</v>
      </c>
    </row>
    <row r="1083" spans="45:46" x14ac:dyDescent="0.35">
      <c r="AS1083" s="32" t="str">
        <f t="shared" si="41"/>
        <v/>
      </c>
      <c r="AT1083" s="32" t="b">
        <f t="shared" si="42"/>
        <v>1</v>
      </c>
    </row>
    <row r="1084" spans="45:46" x14ac:dyDescent="0.35">
      <c r="AS1084" s="32" t="str">
        <f t="shared" si="41"/>
        <v/>
      </c>
      <c r="AT1084" s="32" t="b">
        <f t="shared" si="42"/>
        <v>1</v>
      </c>
    </row>
    <row r="1085" spans="45:46" x14ac:dyDescent="0.35">
      <c r="AS1085" s="32" t="str">
        <f t="shared" si="41"/>
        <v/>
      </c>
      <c r="AT1085" s="32" t="b">
        <f t="shared" si="42"/>
        <v>1</v>
      </c>
    </row>
    <row r="1086" spans="45:46" x14ac:dyDescent="0.35">
      <c r="AS1086" s="32" t="str">
        <f t="shared" si="41"/>
        <v/>
      </c>
      <c r="AT1086" s="32" t="b">
        <f t="shared" si="42"/>
        <v>1</v>
      </c>
    </row>
    <row r="1087" spans="45:46" x14ac:dyDescent="0.35">
      <c r="AS1087" s="32" t="str">
        <f t="shared" si="41"/>
        <v/>
      </c>
      <c r="AT1087" s="32" t="b">
        <f t="shared" si="42"/>
        <v>1</v>
      </c>
    </row>
    <row r="1088" spans="45:46" x14ac:dyDescent="0.35">
      <c r="AS1088" s="32" t="str">
        <f t="shared" si="41"/>
        <v/>
      </c>
      <c r="AT1088" s="32" t="b">
        <f t="shared" si="42"/>
        <v>1</v>
      </c>
    </row>
    <row r="1089" spans="45:46" x14ac:dyDescent="0.35">
      <c r="AS1089" s="32" t="str">
        <f t="shared" si="41"/>
        <v/>
      </c>
      <c r="AT1089" s="32" t="b">
        <f t="shared" si="42"/>
        <v>1</v>
      </c>
    </row>
    <row r="1090" spans="45:46" x14ac:dyDescent="0.35">
      <c r="AS1090" s="32" t="str">
        <f t="shared" si="41"/>
        <v/>
      </c>
      <c r="AT1090" s="32" t="b">
        <f t="shared" si="42"/>
        <v>1</v>
      </c>
    </row>
    <row r="1091" spans="45:46" x14ac:dyDescent="0.35">
      <c r="AS1091" s="32" t="str">
        <f t="shared" si="41"/>
        <v/>
      </c>
      <c r="AT1091" s="32" t="b">
        <f t="shared" si="42"/>
        <v>1</v>
      </c>
    </row>
    <row r="1092" spans="45:46" x14ac:dyDescent="0.35">
      <c r="AS1092" s="32" t="str">
        <f t="shared" si="41"/>
        <v/>
      </c>
      <c r="AT1092" s="32" t="b">
        <f t="shared" si="42"/>
        <v>1</v>
      </c>
    </row>
    <row r="1093" spans="45:46" x14ac:dyDescent="0.35">
      <c r="AS1093" s="32" t="str">
        <f t="shared" si="41"/>
        <v/>
      </c>
      <c r="AT1093" s="32" t="b">
        <f t="shared" si="42"/>
        <v>1</v>
      </c>
    </row>
    <row r="1094" spans="45:46" x14ac:dyDescent="0.35">
      <c r="AS1094" s="32" t="str">
        <f t="shared" si="41"/>
        <v/>
      </c>
      <c r="AT1094" s="32" t="b">
        <f t="shared" si="42"/>
        <v>1</v>
      </c>
    </row>
    <row r="1095" spans="45:46" x14ac:dyDescent="0.35">
      <c r="AS1095" s="32" t="str">
        <f t="shared" si="41"/>
        <v/>
      </c>
      <c r="AT1095" s="32" t="b">
        <f t="shared" si="42"/>
        <v>1</v>
      </c>
    </row>
    <row r="1096" spans="45:46" x14ac:dyDescent="0.35">
      <c r="AS1096" s="32" t="str">
        <f t="shared" si="41"/>
        <v/>
      </c>
      <c r="AT1096" s="32" t="b">
        <f t="shared" si="42"/>
        <v>1</v>
      </c>
    </row>
    <row r="1097" spans="45:46" x14ac:dyDescent="0.35">
      <c r="AS1097" s="32" t="str">
        <f t="shared" si="41"/>
        <v/>
      </c>
      <c r="AT1097" s="32" t="b">
        <f t="shared" si="42"/>
        <v>1</v>
      </c>
    </row>
    <row r="1098" spans="45:46" x14ac:dyDescent="0.35">
      <c r="AS1098" s="32" t="str">
        <f t="shared" si="41"/>
        <v/>
      </c>
      <c r="AT1098" s="32" t="b">
        <f t="shared" si="42"/>
        <v>1</v>
      </c>
    </row>
    <row r="1099" spans="45:46" x14ac:dyDescent="0.35">
      <c r="AS1099" s="32" t="str">
        <f t="shared" si="41"/>
        <v/>
      </c>
      <c r="AT1099" s="32" t="b">
        <f t="shared" si="42"/>
        <v>1</v>
      </c>
    </row>
    <row r="1100" spans="45:46" x14ac:dyDescent="0.35">
      <c r="AS1100" s="32" t="str">
        <f t="shared" ref="AS1100:AS1137" si="43">AU1100&amp;AV1100&amp;AW1100</f>
        <v/>
      </c>
      <c r="AT1100" s="32" t="b">
        <f t="shared" ref="AT1100:AT1137" si="44">VLOOKUP(AV1100,R:R,1,0)=AV1100</f>
        <v>1</v>
      </c>
    </row>
    <row r="1101" spans="45:46" x14ac:dyDescent="0.35">
      <c r="AS1101" s="32" t="str">
        <f t="shared" si="43"/>
        <v/>
      </c>
      <c r="AT1101" s="32" t="b">
        <f t="shared" si="44"/>
        <v>1</v>
      </c>
    </row>
    <row r="1102" spans="45:46" x14ac:dyDescent="0.35">
      <c r="AS1102" s="32" t="str">
        <f t="shared" si="43"/>
        <v/>
      </c>
      <c r="AT1102" s="32" t="b">
        <f t="shared" si="44"/>
        <v>1</v>
      </c>
    </row>
    <row r="1103" spans="45:46" x14ac:dyDescent="0.35">
      <c r="AS1103" s="32" t="str">
        <f t="shared" si="43"/>
        <v/>
      </c>
      <c r="AT1103" s="32" t="b">
        <f t="shared" si="44"/>
        <v>1</v>
      </c>
    </row>
    <row r="1104" spans="45:46" x14ac:dyDescent="0.35">
      <c r="AS1104" s="32" t="str">
        <f t="shared" si="43"/>
        <v/>
      </c>
      <c r="AT1104" s="32" t="b">
        <f t="shared" si="44"/>
        <v>1</v>
      </c>
    </row>
    <row r="1105" spans="45:46" x14ac:dyDescent="0.35">
      <c r="AS1105" s="32" t="str">
        <f t="shared" si="43"/>
        <v/>
      </c>
      <c r="AT1105" s="32" t="b">
        <f t="shared" si="44"/>
        <v>1</v>
      </c>
    </row>
    <row r="1106" spans="45:46" x14ac:dyDescent="0.35">
      <c r="AS1106" s="32" t="str">
        <f t="shared" si="43"/>
        <v/>
      </c>
      <c r="AT1106" s="32" t="b">
        <f t="shared" si="44"/>
        <v>1</v>
      </c>
    </row>
    <row r="1107" spans="45:46" x14ac:dyDescent="0.35">
      <c r="AS1107" s="32" t="str">
        <f t="shared" si="43"/>
        <v/>
      </c>
      <c r="AT1107" s="32" t="b">
        <f t="shared" si="44"/>
        <v>1</v>
      </c>
    </row>
    <row r="1108" spans="45:46" x14ac:dyDescent="0.35">
      <c r="AS1108" s="32" t="str">
        <f t="shared" si="43"/>
        <v/>
      </c>
      <c r="AT1108" s="32" t="b">
        <f t="shared" si="44"/>
        <v>1</v>
      </c>
    </row>
    <row r="1109" spans="45:46" x14ac:dyDescent="0.35">
      <c r="AS1109" s="32" t="str">
        <f t="shared" si="43"/>
        <v/>
      </c>
      <c r="AT1109" s="32" t="b">
        <f t="shared" si="44"/>
        <v>1</v>
      </c>
    </row>
    <row r="1110" spans="45:46" x14ac:dyDescent="0.35">
      <c r="AS1110" s="32" t="str">
        <f t="shared" si="43"/>
        <v/>
      </c>
      <c r="AT1110" s="32" t="b">
        <f t="shared" si="44"/>
        <v>1</v>
      </c>
    </row>
    <row r="1111" spans="45:46" x14ac:dyDescent="0.35">
      <c r="AS1111" s="32" t="str">
        <f t="shared" si="43"/>
        <v/>
      </c>
      <c r="AT1111" s="32" t="b">
        <f t="shared" si="44"/>
        <v>1</v>
      </c>
    </row>
    <row r="1112" spans="45:46" x14ac:dyDescent="0.35">
      <c r="AS1112" s="32" t="str">
        <f t="shared" si="43"/>
        <v/>
      </c>
      <c r="AT1112" s="32" t="b">
        <f t="shared" si="44"/>
        <v>1</v>
      </c>
    </row>
    <row r="1113" spans="45:46" x14ac:dyDescent="0.35">
      <c r="AS1113" s="32" t="str">
        <f t="shared" si="43"/>
        <v/>
      </c>
      <c r="AT1113" s="32" t="b">
        <f t="shared" si="44"/>
        <v>1</v>
      </c>
    </row>
    <row r="1114" spans="45:46" x14ac:dyDescent="0.35">
      <c r="AS1114" s="32" t="str">
        <f t="shared" si="43"/>
        <v/>
      </c>
      <c r="AT1114" s="32" t="b">
        <f t="shared" si="44"/>
        <v>1</v>
      </c>
    </row>
    <row r="1115" spans="45:46" x14ac:dyDescent="0.35">
      <c r="AS1115" s="32" t="str">
        <f t="shared" si="43"/>
        <v/>
      </c>
      <c r="AT1115" s="32" t="b">
        <f t="shared" si="44"/>
        <v>1</v>
      </c>
    </row>
    <row r="1116" spans="45:46" x14ac:dyDescent="0.35">
      <c r="AS1116" s="32" t="str">
        <f t="shared" si="43"/>
        <v/>
      </c>
      <c r="AT1116" s="32" t="b">
        <f t="shared" si="44"/>
        <v>1</v>
      </c>
    </row>
    <row r="1117" spans="45:46" x14ac:dyDescent="0.35">
      <c r="AS1117" s="32" t="str">
        <f t="shared" si="43"/>
        <v/>
      </c>
      <c r="AT1117" s="32" t="b">
        <f t="shared" si="44"/>
        <v>1</v>
      </c>
    </row>
    <row r="1118" spans="45:46" x14ac:dyDescent="0.35">
      <c r="AS1118" s="32" t="str">
        <f t="shared" si="43"/>
        <v/>
      </c>
      <c r="AT1118" s="32" t="b">
        <f t="shared" si="44"/>
        <v>1</v>
      </c>
    </row>
    <row r="1119" spans="45:46" x14ac:dyDescent="0.35">
      <c r="AS1119" s="32" t="str">
        <f t="shared" si="43"/>
        <v/>
      </c>
      <c r="AT1119" s="32" t="b">
        <f t="shared" si="44"/>
        <v>1</v>
      </c>
    </row>
    <row r="1120" spans="45:46" x14ac:dyDescent="0.35">
      <c r="AS1120" s="32" t="str">
        <f t="shared" si="43"/>
        <v/>
      </c>
      <c r="AT1120" s="32" t="b">
        <f t="shared" si="44"/>
        <v>1</v>
      </c>
    </row>
    <row r="1121" spans="45:46" x14ac:dyDescent="0.35">
      <c r="AS1121" s="32" t="str">
        <f t="shared" si="43"/>
        <v/>
      </c>
      <c r="AT1121" s="32" t="b">
        <f t="shared" si="44"/>
        <v>1</v>
      </c>
    </row>
    <row r="1122" spans="45:46" x14ac:dyDescent="0.35">
      <c r="AS1122" s="32" t="str">
        <f t="shared" si="43"/>
        <v/>
      </c>
      <c r="AT1122" s="32" t="b">
        <f t="shared" si="44"/>
        <v>1</v>
      </c>
    </row>
    <row r="1123" spans="45:46" x14ac:dyDescent="0.35">
      <c r="AS1123" s="32" t="str">
        <f t="shared" si="43"/>
        <v/>
      </c>
      <c r="AT1123" s="32" t="b">
        <f t="shared" si="44"/>
        <v>1</v>
      </c>
    </row>
    <row r="1124" spans="45:46" x14ac:dyDescent="0.35">
      <c r="AS1124" s="32" t="str">
        <f t="shared" si="43"/>
        <v/>
      </c>
      <c r="AT1124" s="32" t="b">
        <f t="shared" si="44"/>
        <v>1</v>
      </c>
    </row>
    <row r="1125" spans="45:46" x14ac:dyDescent="0.35">
      <c r="AS1125" s="32" t="str">
        <f t="shared" si="43"/>
        <v/>
      </c>
      <c r="AT1125" s="32" t="b">
        <f t="shared" si="44"/>
        <v>1</v>
      </c>
    </row>
    <row r="1126" spans="45:46" x14ac:dyDescent="0.35">
      <c r="AS1126" s="32" t="str">
        <f t="shared" si="43"/>
        <v/>
      </c>
      <c r="AT1126" s="32" t="b">
        <f t="shared" si="44"/>
        <v>1</v>
      </c>
    </row>
    <row r="1127" spans="45:46" x14ac:dyDescent="0.35">
      <c r="AS1127" s="32" t="str">
        <f t="shared" si="43"/>
        <v/>
      </c>
      <c r="AT1127" s="32" t="b">
        <f t="shared" si="44"/>
        <v>1</v>
      </c>
    </row>
    <row r="1128" spans="45:46" x14ac:dyDescent="0.35">
      <c r="AS1128" s="32" t="str">
        <f t="shared" si="43"/>
        <v/>
      </c>
      <c r="AT1128" s="32" t="b">
        <f t="shared" si="44"/>
        <v>1</v>
      </c>
    </row>
    <row r="1129" spans="45:46" x14ac:dyDescent="0.35">
      <c r="AS1129" s="32" t="str">
        <f t="shared" si="43"/>
        <v/>
      </c>
      <c r="AT1129" s="32" t="b">
        <f t="shared" si="44"/>
        <v>1</v>
      </c>
    </row>
    <row r="1130" spans="45:46" x14ac:dyDescent="0.35">
      <c r="AS1130" s="32" t="str">
        <f t="shared" si="43"/>
        <v/>
      </c>
      <c r="AT1130" s="32" t="b">
        <f t="shared" si="44"/>
        <v>1</v>
      </c>
    </row>
    <row r="1131" spans="45:46" x14ac:dyDescent="0.35">
      <c r="AS1131" s="32" t="str">
        <f t="shared" si="43"/>
        <v/>
      </c>
      <c r="AT1131" s="32" t="b">
        <f t="shared" si="44"/>
        <v>1</v>
      </c>
    </row>
    <row r="1132" spans="45:46" x14ac:dyDescent="0.35">
      <c r="AS1132" s="32" t="str">
        <f t="shared" si="43"/>
        <v/>
      </c>
      <c r="AT1132" s="32" t="b">
        <f t="shared" si="44"/>
        <v>1</v>
      </c>
    </row>
    <row r="1133" spans="45:46" x14ac:dyDescent="0.35">
      <c r="AS1133" s="32" t="str">
        <f t="shared" si="43"/>
        <v/>
      </c>
      <c r="AT1133" s="32" t="b">
        <f t="shared" si="44"/>
        <v>1</v>
      </c>
    </row>
    <row r="1134" spans="45:46" x14ac:dyDescent="0.35">
      <c r="AS1134" s="32" t="str">
        <f t="shared" si="43"/>
        <v/>
      </c>
      <c r="AT1134" s="32" t="b">
        <f t="shared" si="44"/>
        <v>1</v>
      </c>
    </row>
    <row r="1135" spans="45:46" x14ac:dyDescent="0.35">
      <c r="AS1135" s="32" t="str">
        <f t="shared" si="43"/>
        <v/>
      </c>
      <c r="AT1135" s="32" t="b">
        <f t="shared" si="44"/>
        <v>1</v>
      </c>
    </row>
    <row r="1136" spans="45:46" x14ac:dyDescent="0.35">
      <c r="AS1136" s="32" t="str">
        <f t="shared" si="43"/>
        <v/>
      </c>
      <c r="AT1136" s="32" t="b">
        <f t="shared" si="44"/>
        <v>1</v>
      </c>
    </row>
    <row r="1137" spans="45:46" x14ac:dyDescent="0.35">
      <c r="AS1137" s="32" t="str">
        <f t="shared" si="43"/>
        <v/>
      </c>
      <c r="AT1137" s="32" t="b">
        <f t="shared" si="44"/>
        <v>1</v>
      </c>
    </row>
  </sheetData>
  <autoFilter ref="A4:AQ27" xr:uid="{00000000-0009-0000-0000-000043000000}"/>
  <conditionalFormatting sqref="AT4:AT1137">
    <cfRule type="containsText" dxfId="4" priority="1" operator="containsText" text="FALSE">
      <formula>NOT(ISERROR(SEARCH("FALSE",AT4)))</formula>
    </cfRule>
  </conditionalFormatting>
  <dataValidations count="1">
    <dataValidation type="list" allowBlank="1" showInputMessage="1" showErrorMessage="1" sqref="D3" xr:uid="{00000000-0002-0000-4300-000000000000}">
      <formula1>Sites</formula1>
    </dataValidation>
  </dataValidations>
  <hyperlinks>
    <hyperlink ref="B3" location="Index!A1" display="Go To Index" xr:uid="{00000000-0004-0000-4300-000000000000}"/>
  </hyperlinks>
  <pageMargins left="0.7" right="0.7" top="0.75" bottom="0.75" header="0.3" footer="0.3"/>
  <customProperties>
    <customPr name="QAA_DRILLPATH_NODE_ID" r:id="rId1"/>
  </customProperties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59"/>
  <dimension ref="A1:AF950"/>
  <sheetViews>
    <sheetView workbookViewId="0">
      <pane xSplit="18" ySplit="4" topLeftCell="S11" activePane="bottomRight" state="frozen"/>
      <selection pane="topRight" activeCell="O1" sqref="O1"/>
      <selection pane="bottomLeft" activeCell="A3" sqref="A3"/>
      <selection pane="bottomRight" activeCell="B3" sqref="B3"/>
    </sheetView>
  </sheetViews>
  <sheetFormatPr defaultColWidth="8.6328125" defaultRowHeight="14.5" outlineLevelCol="1" x14ac:dyDescent="0.35"/>
  <cols>
    <col min="1" max="2" width="10.6328125" style="5" bestFit="1" customWidth="1"/>
    <col min="3" max="3" width="6.6328125" style="5" bestFit="1" customWidth="1"/>
    <col min="4" max="4" width="13.36328125" bestFit="1" customWidth="1"/>
    <col min="5" max="5" width="7" style="46" bestFit="1" customWidth="1"/>
    <col min="6" max="6" width="7" hidden="1" customWidth="1" outlineLevel="1"/>
    <col min="7" max="7" width="7.36328125" hidden="1" customWidth="1" outlineLevel="1"/>
    <col min="8" max="8" width="7.6328125" style="46" hidden="1" customWidth="1" outlineLevel="1"/>
    <col min="9" max="10" width="7.6328125" hidden="1" customWidth="1" outlineLevel="1"/>
    <col min="11" max="14" width="7.08984375" style="46" hidden="1" customWidth="1" outlineLevel="1"/>
    <col min="15" max="15" width="7.08984375" hidden="1" customWidth="1" outlineLevel="1"/>
    <col min="16" max="16" width="7.54296875" hidden="1" customWidth="1" outlineLevel="1"/>
    <col min="17" max="17" width="20.453125" bestFit="1" customWidth="1" collapsed="1"/>
    <col min="18" max="18" width="35.453125" bestFit="1" customWidth="1"/>
    <col min="19" max="19" width="16.36328125" bestFit="1" customWidth="1"/>
    <col min="20" max="20" width="26.08984375" bestFit="1" customWidth="1"/>
    <col min="21" max="21" width="14.36328125" bestFit="1" customWidth="1"/>
    <col min="23" max="23" width="10.36328125" bestFit="1" customWidth="1"/>
  </cols>
  <sheetData>
    <row r="1" spans="1:32" s="46" customFormat="1" x14ac:dyDescent="0.35">
      <c r="A1" s="47"/>
      <c r="B1" s="47"/>
      <c r="C1" s="47"/>
      <c r="F1" s="23">
        <f t="shared" ref="F1:O1" si="0">COUNTIF($Y:$Y,F$4)</f>
        <v>19</v>
      </c>
      <c r="G1" s="23">
        <f t="shared" si="0"/>
        <v>20</v>
      </c>
      <c r="H1" s="23">
        <f t="shared" si="0"/>
        <v>19</v>
      </c>
      <c r="I1" s="23">
        <f t="shared" si="0"/>
        <v>19</v>
      </c>
      <c r="J1" s="23">
        <f t="shared" si="0"/>
        <v>19</v>
      </c>
      <c r="K1" s="23">
        <f t="shared" si="0"/>
        <v>19</v>
      </c>
      <c r="L1" s="23">
        <f t="shared" si="0"/>
        <v>19</v>
      </c>
      <c r="M1" s="23">
        <f t="shared" si="0"/>
        <v>19</v>
      </c>
      <c r="N1" s="23">
        <f t="shared" si="0"/>
        <v>19</v>
      </c>
      <c r="O1" s="23">
        <f t="shared" si="0"/>
        <v>19</v>
      </c>
      <c r="P1" s="23">
        <f>COUNTIF($Y:$Y,P$4)</f>
        <v>20</v>
      </c>
      <c r="Q1" s="23">
        <f>COUNTA(Y:Y)-1</f>
        <v>211</v>
      </c>
      <c r="R1" s="46" t="s">
        <v>60</v>
      </c>
    </row>
    <row r="2" spans="1:32" s="46" customFormat="1" x14ac:dyDescent="0.35">
      <c r="A2" s="47"/>
      <c r="B2" s="47"/>
      <c r="C2" s="47"/>
      <c r="F2" s="23">
        <f t="shared" ref="F2:O2" si="1">COUNTIF(F5:F1048576,"X")</f>
        <v>19</v>
      </c>
      <c r="G2" s="23">
        <f t="shared" si="1"/>
        <v>20</v>
      </c>
      <c r="H2" s="23">
        <f>COUNTIF(H5:H1048576,"X")</f>
        <v>19</v>
      </c>
      <c r="I2" s="23">
        <f t="shared" si="1"/>
        <v>19</v>
      </c>
      <c r="J2" s="23">
        <f t="shared" si="1"/>
        <v>19</v>
      </c>
      <c r="K2" s="23">
        <f>COUNTIF(K5:K1048576,"X")</f>
        <v>19</v>
      </c>
      <c r="L2" s="23">
        <f>COUNTIF(L5:L1048576,"X")</f>
        <v>19</v>
      </c>
      <c r="M2" s="23">
        <f>COUNTIF(M5:M1048576,"X")</f>
        <v>19</v>
      </c>
      <c r="N2" s="23">
        <f>COUNTIF(N5:N1048576,"X")</f>
        <v>19</v>
      </c>
      <c r="O2" s="23">
        <f t="shared" si="1"/>
        <v>19</v>
      </c>
      <c r="P2" s="23">
        <f>COUNTIF(P5:P1048576,"X")</f>
        <v>20</v>
      </c>
      <c r="Q2" s="112">
        <f>SUM(F2:P2)</f>
        <v>211</v>
      </c>
      <c r="R2" s="46" t="s">
        <v>1282</v>
      </c>
      <c r="W2" s="47">
        <v>43306</v>
      </c>
    </row>
    <row r="3" spans="1:32" ht="15" thickBot="1" x14ac:dyDescent="0.4">
      <c r="A3" s="5" t="s">
        <v>348</v>
      </c>
      <c r="B3" s="26" t="s">
        <v>50</v>
      </c>
      <c r="C3" s="5" t="s">
        <v>350</v>
      </c>
      <c r="D3" s="6" t="s">
        <v>351</v>
      </c>
      <c r="F3" s="24">
        <f t="shared" ref="F3:O3" si="2">+F1-F2</f>
        <v>0</v>
      </c>
      <c r="G3" s="24">
        <f t="shared" si="2"/>
        <v>0</v>
      </c>
      <c r="H3" s="24">
        <f>+H1-H2</f>
        <v>0</v>
      </c>
      <c r="I3" s="24">
        <f t="shared" si="2"/>
        <v>0</v>
      </c>
      <c r="J3" s="24">
        <f t="shared" si="2"/>
        <v>0</v>
      </c>
      <c r="K3" s="24">
        <f>+K1-K2</f>
        <v>0</v>
      </c>
      <c r="L3" s="24">
        <f>+L1-L2</f>
        <v>0</v>
      </c>
      <c r="M3" s="24">
        <f>+M1-M2</f>
        <v>0</v>
      </c>
      <c r="N3" s="24">
        <f>+N1-N2</f>
        <v>0</v>
      </c>
      <c r="O3" s="24">
        <f t="shared" si="2"/>
        <v>0</v>
      </c>
      <c r="P3" s="24">
        <f>+P1-P2</f>
        <v>0</v>
      </c>
      <c r="Q3" s="24">
        <f>+Q1-Q2</f>
        <v>0</v>
      </c>
      <c r="R3" s="46" t="s">
        <v>1283</v>
      </c>
      <c r="W3" s="46" t="s">
        <v>11114</v>
      </c>
      <c r="X3" s="46"/>
    </row>
    <row r="4" spans="1:32" ht="15" thickTop="1" x14ac:dyDescent="0.35">
      <c r="A4" s="19" t="s">
        <v>365</v>
      </c>
      <c r="B4" s="20" t="s">
        <v>4</v>
      </c>
      <c r="C4" s="21" t="s">
        <v>366</v>
      </c>
      <c r="D4" t="s">
        <v>349</v>
      </c>
      <c r="E4" s="76" t="s">
        <v>9761</v>
      </c>
      <c r="F4" s="77" t="s">
        <v>10</v>
      </c>
      <c r="G4" s="77" t="s">
        <v>11</v>
      </c>
      <c r="H4" s="77" t="s">
        <v>9821</v>
      </c>
      <c r="I4" s="77" t="s">
        <v>12</v>
      </c>
      <c r="J4" s="77" t="s">
        <v>13</v>
      </c>
      <c r="K4" s="77" t="s">
        <v>10488</v>
      </c>
      <c r="L4" s="77" t="s">
        <v>10489</v>
      </c>
      <c r="M4" s="77" t="s">
        <v>10490</v>
      </c>
      <c r="N4" s="77" t="s">
        <v>10491</v>
      </c>
      <c r="O4" s="77" t="s">
        <v>14</v>
      </c>
      <c r="P4" s="77" t="s">
        <v>15</v>
      </c>
      <c r="Q4" t="s">
        <v>3966</v>
      </c>
      <c r="R4" t="s">
        <v>3967</v>
      </c>
      <c r="S4" t="s">
        <v>3968</v>
      </c>
      <c r="T4" t="s">
        <v>3969</v>
      </c>
      <c r="U4" t="s">
        <v>99</v>
      </c>
      <c r="W4" s="46" t="s">
        <v>11115</v>
      </c>
      <c r="X4" s="46" t="s">
        <v>11281</v>
      </c>
      <c r="Y4" t="s">
        <v>5811</v>
      </c>
      <c r="Z4" t="s">
        <v>11306</v>
      </c>
      <c r="AA4" t="s">
        <v>11307</v>
      </c>
      <c r="AB4" t="s">
        <v>11304</v>
      </c>
      <c r="AC4" t="s">
        <v>5720</v>
      </c>
      <c r="AD4" t="s">
        <v>5719</v>
      </c>
      <c r="AE4" t="s">
        <v>5743</v>
      </c>
      <c r="AF4" t="s">
        <v>9365</v>
      </c>
    </row>
    <row r="5" spans="1:32" x14ac:dyDescent="0.35">
      <c r="A5" s="5">
        <v>43160</v>
      </c>
      <c r="B5" s="47">
        <v>43165</v>
      </c>
      <c r="D5" t="s">
        <v>9735</v>
      </c>
      <c r="F5" s="22" t="str">
        <f t="shared" ref="F5:O20" si="3">IF(ISERROR(VLOOKUP(F$4&amp;$Q5,$W:$W,1,0)),"","X")</f>
        <v>X</v>
      </c>
      <c r="G5" s="22" t="str">
        <f t="shared" si="3"/>
        <v>X</v>
      </c>
      <c r="H5" s="22" t="str">
        <f t="shared" si="3"/>
        <v>X</v>
      </c>
      <c r="I5" s="22" t="str">
        <f t="shared" si="3"/>
        <v>X</v>
      </c>
      <c r="J5" s="22" t="str">
        <f t="shared" si="3"/>
        <v>X</v>
      </c>
      <c r="K5" s="22" t="str">
        <f t="shared" si="3"/>
        <v>X</v>
      </c>
      <c r="L5" s="22" t="str">
        <f t="shared" si="3"/>
        <v>X</v>
      </c>
      <c r="M5" s="22" t="str">
        <f t="shared" si="3"/>
        <v>X</v>
      </c>
      <c r="N5" s="22" t="str">
        <f t="shared" si="3"/>
        <v>X</v>
      </c>
      <c r="O5" s="22" t="str">
        <f t="shared" si="3"/>
        <v>X</v>
      </c>
      <c r="P5" s="22" t="str">
        <f>IF(ISERROR(VLOOKUP(P$4&amp;$Q5,$W:$W,1,0)),"","X")</f>
        <v>X</v>
      </c>
      <c r="Q5" t="s">
        <v>3931</v>
      </c>
      <c r="R5" t="s">
        <v>3932</v>
      </c>
      <c r="S5" t="s">
        <v>3951</v>
      </c>
      <c r="T5" t="s">
        <v>3952</v>
      </c>
      <c r="U5" t="s">
        <v>3931</v>
      </c>
      <c r="W5" s="32" t="str">
        <f>Y5&amp;Z5</f>
        <v>1JBTC05</v>
      </c>
      <c r="X5" s="32" t="b">
        <f>VLOOKUP(Z5,Q:Q,1,0)=Z5</f>
        <v>1</v>
      </c>
      <c r="Y5" t="s">
        <v>10</v>
      </c>
      <c r="Z5" t="s">
        <v>11300</v>
      </c>
      <c r="AA5" t="s">
        <v>3951</v>
      </c>
      <c r="AB5" t="s">
        <v>11300</v>
      </c>
      <c r="AC5" t="s">
        <v>9398</v>
      </c>
      <c r="AD5" s="61">
        <v>43306.353804317128</v>
      </c>
      <c r="AE5" t="s">
        <v>9398</v>
      </c>
      <c r="AF5" s="61">
        <v>43306.353804317128</v>
      </c>
    </row>
    <row r="6" spans="1:32" x14ac:dyDescent="0.35">
      <c r="A6" s="47">
        <v>43160</v>
      </c>
      <c r="B6" s="47">
        <v>43165</v>
      </c>
      <c r="C6" s="47"/>
      <c r="D6" s="46" t="s">
        <v>9735</v>
      </c>
      <c r="F6" s="22" t="str">
        <f t="shared" si="3"/>
        <v>X</v>
      </c>
      <c r="G6" s="22" t="str">
        <f t="shared" si="3"/>
        <v>X</v>
      </c>
      <c r="H6" s="22" t="str">
        <f t="shared" si="3"/>
        <v>X</v>
      </c>
      <c r="I6" s="22" t="str">
        <f t="shared" si="3"/>
        <v>X</v>
      </c>
      <c r="J6" s="22" t="str">
        <f t="shared" si="3"/>
        <v>X</v>
      </c>
      <c r="K6" s="22" t="str">
        <f t="shared" si="3"/>
        <v>X</v>
      </c>
      <c r="L6" s="22" t="str">
        <f t="shared" si="3"/>
        <v>X</v>
      </c>
      <c r="M6" s="22" t="str">
        <f t="shared" si="3"/>
        <v>X</v>
      </c>
      <c r="N6" s="22" t="str">
        <f t="shared" si="3"/>
        <v>X</v>
      </c>
      <c r="O6" s="22" t="str">
        <f t="shared" si="3"/>
        <v>X</v>
      </c>
      <c r="P6" s="22" t="str">
        <f t="shared" ref="P6:P24" si="4">IF(ISERROR(VLOOKUP(P$4&amp;$Q6,$W:$W,1,0)),"","X")</f>
        <v>X</v>
      </c>
      <c r="Q6" t="s">
        <v>3934</v>
      </c>
      <c r="R6" t="s">
        <v>3935</v>
      </c>
      <c r="S6" t="s">
        <v>3951</v>
      </c>
      <c r="T6" t="s">
        <v>3952</v>
      </c>
      <c r="U6" t="s">
        <v>3934</v>
      </c>
      <c r="W6" s="32" t="str">
        <f>Y6&amp;Z6</f>
        <v>1JBTC06</v>
      </c>
      <c r="X6" s="32" t="b">
        <f t="shared" ref="X6:X69" si="5">VLOOKUP(Z6,Q:Q,1,0)=Z6</f>
        <v>1</v>
      </c>
      <c r="Y6" t="s">
        <v>10</v>
      </c>
      <c r="Z6" t="s">
        <v>3931</v>
      </c>
      <c r="AA6" t="s">
        <v>3951</v>
      </c>
      <c r="AB6" t="s">
        <v>3931</v>
      </c>
      <c r="AC6" t="s">
        <v>9398</v>
      </c>
      <c r="AD6" s="61">
        <v>43306.353802812497</v>
      </c>
      <c r="AE6" t="s">
        <v>9398</v>
      </c>
      <c r="AF6" s="61">
        <v>43306.353802812497</v>
      </c>
    </row>
    <row r="7" spans="1:32" x14ac:dyDescent="0.35">
      <c r="A7" s="47">
        <v>43160</v>
      </c>
      <c r="B7" s="47">
        <v>43165</v>
      </c>
      <c r="C7" s="47"/>
      <c r="D7" s="46" t="s">
        <v>9735</v>
      </c>
      <c r="F7" s="22" t="str">
        <f t="shared" si="3"/>
        <v>X</v>
      </c>
      <c r="G7" s="22" t="str">
        <f t="shared" si="3"/>
        <v>X</v>
      </c>
      <c r="H7" s="22" t="str">
        <f t="shared" si="3"/>
        <v>X</v>
      </c>
      <c r="I7" s="22" t="str">
        <f t="shared" si="3"/>
        <v>X</v>
      </c>
      <c r="J7" s="22" t="str">
        <f t="shared" si="3"/>
        <v>X</v>
      </c>
      <c r="K7" s="22" t="str">
        <f t="shared" si="3"/>
        <v>X</v>
      </c>
      <c r="L7" s="22" t="str">
        <f t="shared" si="3"/>
        <v>X</v>
      </c>
      <c r="M7" s="22" t="str">
        <f t="shared" si="3"/>
        <v>X</v>
      </c>
      <c r="N7" s="22" t="str">
        <f t="shared" si="3"/>
        <v>X</v>
      </c>
      <c r="O7" s="22" t="str">
        <f t="shared" si="3"/>
        <v>X</v>
      </c>
      <c r="P7" s="22" t="str">
        <f t="shared" si="4"/>
        <v>X</v>
      </c>
      <c r="Q7" t="s">
        <v>3936</v>
      </c>
      <c r="R7" t="s">
        <v>3937</v>
      </c>
      <c r="S7" t="s">
        <v>3951</v>
      </c>
      <c r="T7" t="s">
        <v>3952</v>
      </c>
      <c r="U7" t="s">
        <v>3936</v>
      </c>
      <c r="W7" s="32" t="str">
        <f t="shared" ref="W7:W70" si="6">Y7&amp;Z7</f>
        <v>1JBTC10</v>
      </c>
      <c r="X7" s="32" t="b">
        <f t="shared" si="5"/>
        <v>1</v>
      </c>
      <c r="Y7" t="s">
        <v>10</v>
      </c>
      <c r="Z7" t="s">
        <v>8852</v>
      </c>
      <c r="AA7" t="s">
        <v>3951</v>
      </c>
      <c r="AB7" t="s">
        <v>8852</v>
      </c>
      <c r="AC7" t="s">
        <v>9398</v>
      </c>
      <c r="AD7" s="61">
        <v>43306.353804398146</v>
      </c>
      <c r="AE7" t="s">
        <v>9398</v>
      </c>
      <c r="AF7" s="61">
        <v>43306.353804398146</v>
      </c>
    </row>
    <row r="8" spans="1:32" x14ac:dyDescent="0.35">
      <c r="A8" s="47">
        <v>43160</v>
      </c>
      <c r="B8" s="47">
        <v>43165</v>
      </c>
      <c r="C8" s="47"/>
      <c r="D8" s="46" t="s">
        <v>9735</v>
      </c>
      <c r="F8" s="22" t="str">
        <f t="shared" si="3"/>
        <v>X</v>
      </c>
      <c r="G8" s="22" t="str">
        <f t="shared" si="3"/>
        <v>X</v>
      </c>
      <c r="H8" s="22" t="str">
        <f t="shared" si="3"/>
        <v>X</v>
      </c>
      <c r="I8" s="22" t="str">
        <f t="shared" si="3"/>
        <v>X</v>
      </c>
      <c r="J8" s="22" t="str">
        <f t="shared" si="3"/>
        <v>X</v>
      </c>
      <c r="K8" s="22" t="str">
        <f t="shared" si="3"/>
        <v>X</v>
      </c>
      <c r="L8" s="22" t="str">
        <f t="shared" si="3"/>
        <v>X</v>
      </c>
      <c r="M8" s="22" t="str">
        <f t="shared" si="3"/>
        <v>X</v>
      </c>
      <c r="N8" s="22" t="str">
        <f t="shared" si="3"/>
        <v>X</v>
      </c>
      <c r="O8" s="22" t="str">
        <f t="shared" si="3"/>
        <v>X</v>
      </c>
      <c r="P8" s="22" t="str">
        <f t="shared" si="4"/>
        <v>X</v>
      </c>
      <c r="Q8" t="s">
        <v>3450</v>
      </c>
      <c r="R8" t="s">
        <v>3938</v>
      </c>
      <c r="S8" t="s">
        <v>3951</v>
      </c>
      <c r="T8" t="s">
        <v>3952</v>
      </c>
      <c r="U8" t="s">
        <v>3450</v>
      </c>
      <c r="W8" s="32" t="str">
        <f t="shared" si="6"/>
        <v>1JBTC15</v>
      </c>
      <c r="X8" s="32" t="b">
        <f t="shared" si="5"/>
        <v>1</v>
      </c>
      <c r="Y8" t="s">
        <v>10</v>
      </c>
      <c r="Z8" t="s">
        <v>3934</v>
      </c>
      <c r="AA8" t="s">
        <v>3951</v>
      </c>
      <c r="AB8" t="s">
        <v>3934</v>
      </c>
      <c r="AC8" t="s">
        <v>9398</v>
      </c>
      <c r="AD8" s="61">
        <v>43306.35380297454</v>
      </c>
      <c r="AE8" t="s">
        <v>9398</v>
      </c>
      <c r="AF8" s="61">
        <v>43306.35380297454</v>
      </c>
    </row>
    <row r="9" spans="1:32" x14ac:dyDescent="0.35">
      <c r="A9" s="47">
        <v>43160</v>
      </c>
      <c r="B9" s="47">
        <v>43165</v>
      </c>
      <c r="C9" s="47"/>
      <c r="D9" s="46" t="s">
        <v>9735</v>
      </c>
      <c r="F9" s="22" t="str">
        <f t="shared" si="3"/>
        <v>X</v>
      </c>
      <c r="G9" s="22" t="str">
        <f t="shared" si="3"/>
        <v>X</v>
      </c>
      <c r="H9" s="22" t="str">
        <f t="shared" si="3"/>
        <v>X</v>
      </c>
      <c r="I9" s="22" t="str">
        <f t="shared" si="3"/>
        <v>X</v>
      </c>
      <c r="J9" s="22" t="str">
        <f t="shared" si="3"/>
        <v>X</v>
      </c>
      <c r="K9" s="22" t="str">
        <f t="shared" si="3"/>
        <v>X</v>
      </c>
      <c r="L9" s="22" t="str">
        <f t="shared" si="3"/>
        <v>X</v>
      </c>
      <c r="M9" s="22" t="str">
        <f t="shared" si="3"/>
        <v>X</v>
      </c>
      <c r="N9" s="22" t="str">
        <f t="shared" si="3"/>
        <v>X</v>
      </c>
      <c r="O9" s="22" t="str">
        <f t="shared" si="3"/>
        <v>X</v>
      </c>
      <c r="P9" s="22" t="str">
        <f t="shared" si="4"/>
        <v>X</v>
      </c>
      <c r="Q9" t="s">
        <v>3452</v>
      </c>
      <c r="R9" t="s">
        <v>3939</v>
      </c>
      <c r="S9" t="s">
        <v>3951</v>
      </c>
      <c r="T9" t="s">
        <v>3952</v>
      </c>
      <c r="U9" t="s">
        <v>3452</v>
      </c>
      <c r="W9" s="32" t="str">
        <f t="shared" si="6"/>
        <v>1JBTC20</v>
      </c>
      <c r="X9" s="32" t="b">
        <f t="shared" si="5"/>
        <v>1</v>
      </c>
      <c r="Y9" t="s">
        <v>10</v>
      </c>
      <c r="Z9" t="s">
        <v>3936</v>
      </c>
      <c r="AA9" t="s">
        <v>3951</v>
      </c>
      <c r="AB9" t="s">
        <v>3936</v>
      </c>
      <c r="AC9" t="s">
        <v>9398</v>
      </c>
      <c r="AD9" s="61">
        <v>43306.353803043981</v>
      </c>
      <c r="AE9" t="s">
        <v>9398</v>
      </c>
      <c r="AF9" s="61">
        <v>43306.353803043981</v>
      </c>
    </row>
    <row r="10" spans="1:32" x14ac:dyDescent="0.35">
      <c r="A10" s="47">
        <v>43160</v>
      </c>
      <c r="B10" s="47">
        <v>43165</v>
      </c>
      <c r="C10" s="47"/>
      <c r="D10" s="46" t="s">
        <v>9735</v>
      </c>
      <c r="F10" s="22" t="str">
        <f t="shared" si="3"/>
        <v>X</v>
      </c>
      <c r="G10" s="22" t="str">
        <f t="shared" si="3"/>
        <v>X</v>
      </c>
      <c r="H10" s="22" t="str">
        <f t="shared" si="3"/>
        <v>X</v>
      </c>
      <c r="I10" s="22" t="str">
        <f t="shared" si="3"/>
        <v>X</v>
      </c>
      <c r="J10" s="22" t="str">
        <f t="shared" si="3"/>
        <v>X</v>
      </c>
      <c r="K10" s="22" t="str">
        <f t="shared" si="3"/>
        <v>X</v>
      </c>
      <c r="L10" s="22" t="str">
        <f t="shared" si="3"/>
        <v>X</v>
      </c>
      <c r="M10" s="22" t="str">
        <f t="shared" si="3"/>
        <v>X</v>
      </c>
      <c r="N10" s="22" t="str">
        <f t="shared" si="3"/>
        <v>X</v>
      </c>
      <c r="O10" s="22" t="str">
        <f t="shared" si="3"/>
        <v>X</v>
      </c>
      <c r="P10" s="22" t="str">
        <f t="shared" si="4"/>
        <v>X</v>
      </c>
      <c r="Q10" t="s">
        <v>3456</v>
      </c>
      <c r="R10" t="s">
        <v>3940</v>
      </c>
      <c r="S10" t="s">
        <v>3951</v>
      </c>
      <c r="T10" t="s">
        <v>3952</v>
      </c>
      <c r="U10" t="s">
        <v>3456</v>
      </c>
      <c r="W10" s="32" t="str">
        <f t="shared" si="6"/>
        <v>1JBTD02</v>
      </c>
      <c r="X10" s="32" t="b">
        <f t="shared" si="5"/>
        <v>1</v>
      </c>
      <c r="Y10" t="s">
        <v>10</v>
      </c>
      <c r="Z10" t="s">
        <v>3450</v>
      </c>
      <c r="AA10" t="s">
        <v>3951</v>
      </c>
      <c r="AB10" t="s">
        <v>3450</v>
      </c>
      <c r="AC10" t="s">
        <v>9398</v>
      </c>
      <c r="AD10" s="61">
        <v>43306.35380315972</v>
      </c>
      <c r="AE10" t="s">
        <v>9398</v>
      </c>
      <c r="AF10" s="61">
        <v>43306.35380315972</v>
      </c>
    </row>
    <row r="11" spans="1:32" x14ac:dyDescent="0.35">
      <c r="A11" s="47">
        <v>43160</v>
      </c>
      <c r="B11" s="47">
        <v>43165</v>
      </c>
      <c r="C11" s="47"/>
      <c r="D11" s="46" t="s">
        <v>9735</v>
      </c>
      <c r="F11" s="22" t="str">
        <f t="shared" si="3"/>
        <v>X</v>
      </c>
      <c r="G11" s="22" t="str">
        <f t="shared" si="3"/>
        <v>X</v>
      </c>
      <c r="H11" s="22" t="str">
        <f t="shared" si="3"/>
        <v>X</v>
      </c>
      <c r="I11" s="22" t="str">
        <f t="shared" si="3"/>
        <v>X</v>
      </c>
      <c r="J11" s="22" t="str">
        <f t="shared" si="3"/>
        <v>X</v>
      </c>
      <c r="K11" s="22" t="str">
        <f t="shared" si="3"/>
        <v>X</v>
      </c>
      <c r="L11" s="22" t="str">
        <f t="shared" si="3"/>
        <v>X</v>
      </c>
      <c r="M11" s="22" t="str">
        <f t="shared" si="3"/>
        <v>X</v>
      </c>
      <c r="N11" s="22" t="str">
        <f t="shared" si="3"/>
        <v>X</v>
      </c>
      <c r="O11" s="22" t="str">
        <f t="shared" si="3"/>
        <v>X</v>
      </c>
      <c r="P11" s="22" t="str">
        <f t="shared" si="4"/>
        <v>X</v>
      </c>
      <c r="Q11" t="s">
        <v>3458</v>
      </c>
      <c r="R11" t="s">
        <v>3941</v>
      </c>
      <c r="S11" t="s">
        <v>3951</v>
      </c>
      <c r="T11" t="s">
        <v>3952</v>
      </c>
      <c r="U11" t="s">
        <v>3458</v>
      </c>
      <c r="W11" s="32" t="str">
        <f t="shared" si="6"/>
        <v>1JBTD03</v>
      </c>
      <c r="X11" s="32" t="b">
        <f t="shared" si="5"/>
        <v>1</v>
      </c>
      <c r="Y11" t="s">
        <v>10</v>
      </c>
      <c r="Z11" t="s">
        <v>3452</v>
      </c>
      <c r="AA11" t="s">
        <v>3951</v>
      </c>
      <c r="AB11" t="s">
        <v>3452</v>
      </c>
      <c r="AC11" t="s">
        <v>9398</v>
      </c>
      <c r="AD11" s="61">
        <v>43306.353803240738</v>
      </c>
      <c r="AE11" t="s">
        <v>9398</v>
      </c>
      <c r="AF11" s="61">
        <v>43306.353803240738</v>
      </c>
    </row>
    <row r="12" spans="1:32" x14ac:dyDescent="0.35">
      <c r="A12" s="47">
        <v>43160</v>
      </c>
      <c r="B12" s="47">
        <v>43165</v>
      </c>
      <c r="C12" s="47"/>
      <c r="D12" s="46" t="s">
        <v>9735</v>
      </c>
      <c r="F12" s="22" t="str">
        <f t="shared" si="3"/>
        <v>X</v>
      </c>
      <c r="G12" s="22" t="str">
        <f t="shared" si="3"/>
        <v>X</v>
      </c>
      <c r="H12" s="22" t="str">
        <f t="shared" si="3"/>
        <v>X</v>
      </c>
      <c r="I12" s="22" t="str">
        <f t="shared" si="3"/>
        <v>X</v>
      </c>
      <c r="J12" s="22" t="str">
        <f t="shared" si="3"/>
        <v>X</v>
      </c>
      <c r="K12" s="22" t="str">
        <f t="shared" si="3"/>
        <v>X</v>
      </c>
      <c r="L12" s="22" t="str">
        <f t="shared" si="3"/>
        <v>X</v>
      </c>
      <c r="M12" s="22" t="str">
        <f t="shared" si="3"/>
        <v>X</v>
      </c>
      <c r="N12" s="22" t="str">
        <f t="shared" si="3"/>
        <v>X</v>
      </c>
      <c r="O12" s="22" t="str">
        <f t="shared" si="3"/>
        <v>X</v>
      </c>
      <c r="P12" s="22" t="str">
        <f t="shared" si="4"/>
        <v>X</v>
      </c>
      <c r="Q12" t="s">
        <v>3460</v>
      </c>
      <c r="R12" t="s">
        <v>3942</v>
      </c>
      <c r="S12" t="s">
        <v>3951</v>
      </c>
      <c r="T12" t="s">
        <v>3952</v>
      </c>
      <c r="U12" t="s">
        <v>3460</v>
      </c>
      <c r="W12" s="32" t="str">
        <f t="shared" si="6"/>
        <v>1JBTD05</v>
      </c>
      <c r="X12" s="32" t="b">
        <f t="shared" si="5"/>
        <v>1</v>
      </c>
      <c r="Y12" t="s">
        <v>10</v>
      </c>
      <c r="Z12" t="s">
        <v>3456</v>
      </c>
      <c r="AA12" t="s">
        <v>3951</v>
      </c>
      <c r="AB12" t="s">
        <v>3456</v>
      </c>
      <c r="AC12" t="s">
        <v>9398</v>
      </c>
      <c r="AD12" s="61">
        <v>43306.353803356484</v>
      </c>
      <c r="AE12" t="s">
        <v>9398</v>
      </c>
      <c r="AF12" s="61">
        <v>43306.353803356484</v>
      </c>
    </row>
    <row r="13" spans="1:32" x14ac:dyDescent="0.35">
      <c r="A13" s="47">
        <v>43160</v>
      </c>
      <c r="B13" s="47">
        <v>43165</v>
      </c>
      <c r="C13" s="47"/>
      <c r="D13" s="46" t="s">
        <v>9735</v>
      </c>
      <c r="F13" s="22" t="str">
        <f t="shared" si="3"/>
        <v>X</v>
      </c>
      <c r="G13" s="22" t="str">
        <f t="shared" si="3"/>
        <v>X</v>
      </c>
      <c r="H13" s="22" t="str">
        <f t="shared" si="3"/>
        <v>X</v>
      </c>
      <c r="I13" s="22" t="str">
        <f t="shared" si="3"/>
        <v>X</v>
      </c>
      <c r="J13" s="22" t="str">
        <f t="shared" si="3"/>
        <v>X</v>
      </c>
      <c r="K13" s="22" t="str">
        <f t="shared" si="3"/>
        <v>X</v>
      </c>
      <c r="L13" s="22" t="str">
        <f t="shared" si="3"/>
        <v>X</v>
      </c>
      <c r="M13" s="22" t="str">
        <f t="shared" si="3"/>
        <v>X</v>
      </c>
      <c r="N13" s="22" t="str">
        <f t="shared" si="3"/>
        <v>X</v>
      </c>
      <c r="O13" s="22" t="str">
        <f t="shared" si="3"/>
        <v>X</v>
      </c>
      <c r="P13" s="22" t="str">
        <f t="shared" si="4"/>
        <v>X</v>
      </c>
      <c r="Q13" t="s">
        <v>3466</v>
      </c>
      <c r="R13" t="s">
        <v>3943</v>
      </c>
      <c r="S13" t="s">
        <v>3951</v>
      </c>
      <c r="T13" t="s">
        <v>3952</v>
      </c>
      <c r="U13" t="s">
        <v>3466</v>
      </c>
      <c r="W13" s="32" t="str">
        <f t="shared" si="6"/>
        <v>1JBTD06</v>
      </c>
      <c r="X13" s="32" t="b">
        <f t="shared" si="5"/>
        <v>1</v>
      </c>
      <c r="Y13" t="s">
        <v>10</v>
      </c>
      <c r="Z13" t="s">
        <v>3458</v>
      </c>
      <c r="AA13" t="s">
        <v>3951</v>
      </c>
      <c r="AB13" t="s">
        <v>3458</v>
      </c>
      <c r="AC13" t="s">
        <v>9398</v>
      </c>
      <c r="AD13" s="61">
        <v>43306.353803437501</v>
      </c>
      <c r="AE13" t="s">
        <v>9398</v>
      </c>
      <c r="AF13" s="61">
        <v>43306.353803437501</v>
      </c>
    </row>
    <row r="14" spans="1:32" x14ac:dyDescent="0.35">
      <c r="A14" s="47">
        <v>43160</v>
      </c>
      <c r="B14" s="47">
        <v>43165</v>
      </c>
      <c r="C14" s="47"/>
      <c r="D14" s="46" t="s">
        <v>9735</v>
      </c>
      <c r="F14" s="22" t="str">
        <f t="shared" si="3"/>
        <v>X</v>
      </c>
      <c r="G14" s="22" t="str">
        <f t="shared" si="3"/>
        <v>X</v>
      </c>
      <c r="H14" s="22" t="str">
        <f t="shared" si="3"/>
        <v>X</v>
      </c>
      <c r="I14" s="22" t="str">
        <f t="shared" si="3"/>
        <v>X</v>
      </c>
      <c r="J14" s="22" t="str">
        <f t="shared" si="3"/>
        <v>X</v>
      </c>
      <c r="K14" s="22" t="str">
        <f t="shared" si="3"/>
        <v>X</v>
      </c>
      <c r="L14" s="22" t="str">
        <f t="shared" si="3"/>
        <v>X</v>
      </c>
      <c r="M14" s="22" t="str">
        <f t="shared" si="3"/>
        <v>X</v>
      </c>
      <c r="N14" s="22" t="str">
        <f t="shared" si="3"/>
        <v>X</v>
      </c>
      <c r="O14" s="22" t="str">
        <f t="shared" si="3"/>
        <v>X</v>
      </c>
      <c r="P14" s="22" t="str">
        <f t="shared" si="4"/>
        <v>X</v>
      </c>
      <c r="Q14" t="s">
        <v>3474</v>
      </c>
      <c r="R14" t="s">
        <v>3944</v>
      </c>
      <c r="S14" t="s">
        <v>3951</v>
      </c>
      <c r="T14" t="s">
        <v>3952</v>
      </c>
      <c r="U14" t="s">
        <v>3474</v>
      </c>
      <c r="W14" s="32" t="str">
        <f t="shared" si="6"/>
        <v>1JBTD07</v>
      </c>
      <c r="X14" s="32" t="b">
        <f t="shared" si="5"/>
        <v>1</v>
      </c>
      <c r="Y14" t="s">
        <v>10</v>
      </c>
      <c r="Z14" t="s">
        <v>3460</v>
      </c>
      <c r="AA14" t="s">
        <v>3951</v>
      </c>
      <c r="AB14" t="s">
        <v>3460</v>
      </c>
      <c r="AC14" t="s">
        <v>9398</v>
      </c>
      <c r="AD14" s="61">
        <v>43306.35380355324</v>
      </c>
      <c r="AE14" t="s">
        <v>9398</v>
      </c>
      <c r="AF14" s="61">
        <v>43306.35380355324</v>
      </c>
    </row>
    <row r="15" spans="1:32" x14ac:dyDescent="0.35">
      <c r="B15" s="47">
        <v>43165</v>
      </c>
      <c r="F15" s="22" t="str">
        <f t="shared" si="3"/>
        <v>X</v>
      </c>
      <c r="G15" s="22" t="str">
        <f t="shared" si="3"/>
        <v>X</v>
      </c>
      <c r="H15" s="22" t="str">
        <f t="shared" si="3"/>
        <v>X</v>
      </c>
      <c r="I15" s="22" t="str">
        <f t="shared" si="3"/>
        <v>X</v>
      </c>
      <c r="J15" s="22" t="str">
        <f t="shared" si="3"/>
        <v>X</v>
      </c>
      <c r="K15" s="22" t="str">
        <f t="shared" si="3"/>
        <v>X</v>
      </c>
      <c r="L15" s="22" t="str">
        <f t="shared" si="3"/>
        <v>X</v>
      </c>
      <c r="M15" s="22" t="str">
        <f t="shared" si="3"/>
        <v>X</v>
      </c>
      <c r="N15" s="22" t="str">
        <f t="shared" si="3"/>
        <v>X</v>
      </c>
      <c r="O15" s="22" t="str">
        <f t="shared" si="3"/>
        <v>X</v>
      </c>
      <c r="P15" s="22" t="str">
        <f t="shared" si="4"/>
        <v>X</v>
      </c>
      <c r="Q15" t="s">
        <v>3945</v>
      </c>
      <c r="R15" t="s">
        <v>3946</v>
      </c>
      <c r="S15" t="s">
        <v>3951</v>
      </c>
      <c r="T15" t="s">
        <v>3952</v>
      </c>
      <c r="U15" t="s">
        <v>3945</v>
      </c>
      <c r="W15" s="32" t="str">
        <f t="shared" si="6"/>
        <v>1JBTD10</v>
      </c>
      <c r="X15" s="32" t="b">
        <f t="shared" si="5"/>
        <v>1</v>
      </c>
      <c r="Y15" t="s">
        <v>10</v>
      </c>
      <c r="Z15" t="s">
        <v>3466</v>
      </c>
      <c r="AA15" t="s">
        <v>3951</v>
      </c>
      <c r="AB15" t="s">
        <v>3466</v>
      </c>
      <c r="AC15" t="s">
        <v>9398</v>
      </c>
      <c r="AD15" s="61">
        <v>43306.353803622682</v>
      </c>
      <c r="AE15" t="s">
        <v>9398</v>
      </c>
      <c r="AF15" s="61">
        <v>43306.353803622682</v>
      </c>
    </row>
    <row r="16" spans="1:32" x14ac:dyDescent="0.35">
      <c r="A16" s="5">
        <v>43159</v>
      </c>
      <c r="B16" s="47">
        <v>43165</v>
      </c>
      <c r="D16" t="s">
        <v>9735</v>
      </c>
      <c r="F16" s="22" t="str">
        <f t="shared" si="3"/>
        <v>X</v>
      </c>
      <c r="G16" s="22" t="str">
        <f t="shared" si="3"/>
        <v>X</v>
      </c>
      <c r="H16" s="22" t="str">
        <f t="shared" si="3"/>
        <v>X</v>
      </c>
      <c r="I16" s="22" t="str">
        <f t="shared" si="3"/>
        <v>X</v>
      </c>
      <c r="J16" s="22" t="str">
        <f t="shared" si="3"/>
        <v>X</v>
      </c>
      <c r="K16" s="22" t="str">
        <f t="shared" si="3"/>
        <v>X</v>
      </c>
      <c r="L16" s="22" t="str">
        <f t="shared" si="3"/>
        <v>X</v>
      </c>
      <c r="M16" s="22" t="str">
        <f t="shared" si="3"/>
        <v>X</v>
      </c>
      <c r="N16" s="22" t="str">
        <f t="shared" si="3"/>
        <v>X</v>
      </c>
      <c r="O16" s="22" t="str">
        <f t="shared" si="3"/>
        <v>X</v>
      </c>
      <c r="P16" s="22" t="str">
        <f t="shared" si="4"/>
        <v>X</v>
      </c>
      <c r="Q16" t="s">
        <v>3947</v>
      </c>
      <c r="R16" t="s">
        <v>3948</v>
      </c>
      <c r="S16" t="s">
        <v>3951</v>
      </c>
      <c r="T16" t="s">
        <v>3952</v>
      </c>
      <c r="U16" t="s">
        <v>3947</v>
      </c>
      <c r="W16" s="32" t="str">
        <f t="shared" si="6"/>
        <v>1JBTD15</v>
      </c>
      <c r="X16" s="32" t="b">
        <f t="shared" si="5"/>
        <v>1</v>
      </c>
      <c r="Y16" t="s">
        <v>10</v>
      </c>
      <c r="Z16" t="s">
        <v>3474</v>
      </c>
      <c r="AA16" t="s">
        <v>3951</v>
      </c>
      <c r="AB16" t="s">
        <v>3474</v>
      </c>
      <c r="AC16" t="s">
        <v>9398</v>
      </c>
      <c r="AD16" s="61">
        <v>43306.353803703707</v>
      </c>
      <c r="AE16" t="s">
        <v>9398</v>
      </c>
      <c r="AF16" s="61">
        <v>43306.353803703707</v>
      </c>
    </row>
    <row r="17" spans="1:32" x14ac:dyDescent="0.35">
      <c r="A17" s="47">
        <v>43160</v>
      </c>
      <c r="B17" s="47">
        <v>43165</v>
      </c>
      <c r="C17" s="47"/>
      <c r="D17" s="46" t="s">
        <v>9735</v>
      </c>
      <c r="F17" s="22" t="str">
        <f t="shared" si="3"/>
        <v>X</v>
      </c>
      <c r="G17" s="22" t="str">
        <f t="shared" si="3"/>
        <v>X</v>
      </c>
      <c r="H17" s="22" t="str">
        <f t="shared" si="3"/>
        <v>X</v>
      </c>
      <c r="I17" s="22" t="str">
        <f t="shared" si="3"/>
        <v>X</v>
      </c>
      <c r="J17" s="22" t="str">
        <f t="shared" si="3"/>
        <v>X</v>
      </c>
      <c r="K17" s="22" t="str">
        <f t="shared" si="3"/>
        <v>X</v>
      </c>
      <c r="L17" s="22" t="str">
        <f t="shared" si="3"/>
        <v>X</v>
      </c>
      <c r="M17" s="22" t="str">
        <f t="shared" si="3"/>
        <v>X</v>
      </c>
      <c r="N17" s="22" t="str">
        <f t="shared" si="3"/>
        <v>X</v>
      </c>
      <c r="O17" s="22" t="str">
        <f t="shared" si="3"/>
        <v>X</v>
      </c>
      <c r="P17" s="22" t="str">
        <f t="shared" si="4"/>
        <v>X</v>
      </c>
      <c r="Q17" t="s">
        <v>3949</v>
      </c>
      <c r="R17" t="s">
        <v>3950</v>
      </c>
      <c r="S17" t="s">
        <v>3951</v>
      </c>
      <c r="T17" t="s">
        <v>3952</v>
      </c>
      <c r="U17" t="s">
        <v>3949</v>
      </c>
      <c r="W17" s="32" t="str">
        <f t="shared" si="6"/>
        <v>1JBTD20</v>
      </c>
      <c r="X17" s="32" t="b">
        <f t="shared" si="5"/>
        <v>1</v>
      </c>
      <c r="Y17" t="s">
        <v>10</v>
      </c>
      <c r="Z17" t="s">
        <v>3945</v>
      </c>
      <c r="AA17" t="s">
        <v>3951</v>
      </c>
      <c r="AB17" t="s">
        <v>3945</v>
      </c>
      <c r="AC17" t="s">
        <v>9398</v>
      </c>
      <c r="AD17" s="61">
        <v>43306.353803819446</v>
      </c>
      <c r="AE17" t="s">
        <v>9398</v>
      </c>
      <c r="AF17" s="61">
        <v>43306.353803819446</v>
      </c>
    </row>
    <row r="18" spans="1:32" x14ac:dyDescent="0.35">
      <c r="A18" s="47">
        <v>43160</v>
      </c>
      <c r="B18" s="47">
        <v>43165</v>
      </c>
      <c r="C18" s="47"/>
      <c r="D18" s="46" t="s">
        <v>9735</v>
      </c>
      <c r="F18" s="22" t="str">
        <f t="shared" si="3"/>
        <v>X</v>
      </c>
      <c r="G18" s="22" t="str">
        <f t="shared" si="3"/>
        <v>X</v>
      </c>
      <c r="H18" s="22" t="str">
        <f t="shared" si="3"/>
        <v>X</v>
      </c>
      <c r="I18" s="22" t="str">
        <f t="shared" si="3"/>
        <v>X</v>
      </c>
      <c r="J18" s="22" t="str">
        <f t="shared" si="3"/>
        <v>X</v>
      </c>
      <c r="K18" s="22" t="str">
        <f t="shared" si="3"/>
        <v>X</v>
      </c>
      <c r="L18" s="22" t="str">
        <f t="shared" si="3"/>
        <v>X</v>
      </c>
      <c r="M18" s="22" t="str">
        <f t="shared" si="3"/>
        <v>X</v>
      </c>
      <c r="N18" s="22" t="str">
        <f t="shared" si="3"/>
        <v>X</v>
      </c>
      <c r="O18" s="22" t="str">
        <f t="shared" si="3"/>
        <v>X</v>
      </c>
      <c r="P18" s="22" t="str">
        <f t="shared" si="4"/>
        <v>X</v>
      </c>
      <c r="Q18" t="s">
        <v>3953</v>
      </c>
      <c r="R18" t="s">
        <v>3954</v>
      </c>
      <c r="S18" t="s">
        <v>3951</v>
      </c>
      <c r="T18" t="s">
        <v>3952</v>
      </c>
      <c r="U18" t="s">
        <v>3953</v>
      </c>
      <c r="W18" s="32" t="str">
        <f t="shared" si="6"/>
        <v>1JBTD25</v>
      </c>
      <c r="X18" s="32" t="b">
        <f t="shared" si="5"/>
        <v>1</v>
      </c>
      <c r="Y18" t="s">
        <v>10</v>
      </c>
      <c r="Z18" t="s">
        <v>3947</v>
      </c>
      <c r="AA18" t="s">
        <v>3951</v>
      </c>
      <c r="AB18" t="s">
        <v>3947</v>
      </c>
      <c r="AC18" t="s">
        <v>9398</v>
      </c>
      <c r="AD18" s="61">
        <v>43306.353803935184</v>
      </c>
      <c r="AE18" t="s">
        <v>9398</v>
      </c>
      <c r="AF18" s="61">
        <v>43306.353803935184</v>
      </c>
    </row>
    <row r="19" spans="1:32" x14ac:dyDescent="0.35">
      <c r="A19" s="47">
        <v>43160</v>
      </c>
      <c r="B19" s="47">
        <v>43165</v>
      </c>
      <c r="C19" s="47"/>
      <c r="D19" s="46" t="s">
        <v>9735</v>
      </c>
      <c r="F19" s="22" t="str">
        <f t="shared" si="3"/>
        <v>X</v>
      </c>
      <c r="G19" s="22" t="str">
        <f t="shared" si="3"/>
        <v>X</v>
      </c>
      <c r="H19" s="22" t="str">
        <f t="shared" si="3"/>
        <v>X</v>
      </c>
      <c r="I19" s="22" t="str">
        <f t="shared" si="3"/>
        <v>X</v>
      </c>
      <c r="J19" s="22" t="str">
        <f t="shared" si="3"/>
        <v>X</v>
      </c>
      <c r="K19" s="22" t="str">
        <f t="shared" si="3"/>
        <v>X</v>
      </c>
      <c r="L19" s="22" t="str">
        <f t="shared" si="3"/>
        <v>X</v>
      </c>
      <c r="M19" s="22" t="str">
        <f t="shared" si="3"/>
        <v>X</v>
      </c>
      <c r="N19" s="22" t="str">
        <f t="shared" si="3"/>
        <v>X</v>
      </c>
      <c r="O19" s="22" t="str">
        <f t="shared" si="3"/>
        <v>X</v>
      </c>
      <c r="P19" s="22" t="str">
        <f t="shared" si="4"/>
        <v>X</v>
      </c>
      <c r="Q19" t="s">
        <v>3955</v>
      </c>
      <c r="R19" t="s">
        <v>3956</v>
      </c>
      <c r="S19" t="s">
        <v>3951</v>
      </c>
      <c r="T19" t="s">
        <v>3952</v>
      </c>
      <c r="U19" t="s">
        <v>3955</v>
      </c>
      <c r="W19" s="32" t="str">
        <f t="shared" si="6"/>
        <v>1JBTD30</v>
      </c>
      <c r="X19" s="32" t="b">
        <f t="shared" si="5"/>
        <v>1</v>
      </c>
      <c r="Y19" t="s">
        <v>10</v>
      </c>
      <c r="Z19" t="s">
        <v>3949</v>
      </c>
      <c r="AA19" t="s">
        <v>3951</v>
      </c>
      <c r="AB19" t="s">
        <v>3949</v>
      </c>
      <c r="AC19" t="s">
        <v>9398</v>
      </c>
      <c r="AD19" s="61">
        <v>43306.353804016202</v>
      </c>
      <c r="AE19" t="s">
        <v>9398</v>
      </c>
      <c r="AF19" s="61">
        <v>43306.353804016202</v>
      </c>
    </row>
    <row r="20" spans="1:32" x14ac:dyDescent="0.35">
      <c r="B20" s="47">
        <v>43165</v>
      </c>
      <c r="E20" s="22" t="s">
        <v>1441</v>
      </c>
      <c r="F20" s="22" t="str">
        <f t="shared" si="3"/>
        <v>X</v>
      </c>
      <c r="G20" s="22" t="str">
        <f t="shared" si="3"/>
        <v>X</v>
      </c>
      <c r="H20" s="22" t="str">
        <f t="shared" si="3"/>
        <v>X</v>
      </c>
      <c r="I20" s="22" t="str">
        <f t="shared" si="3"/>
        <v>X</v>
      </c>
      <c r="J20" s="22" t="str">
        <f t="shared" si="3"/>
        <v>X</v>
      </c>
      <c r="K20" s="22" t="str">
        <f t="shared" si="3"/>
        <v>X</v>
      </c>
      <c r="L20" s="22" t="str">
        <f t="shared" si="3"/>
        <v>X</v>
      </c>
      <c r="M20" s="22" t="str">
        <f t="shared" si="3"/>
        <v>X</v>
      </c>
      <c r="N20" s="22" t="str">
        <f t="shared" si="3"/>
        <v>X</v>
      </c>
      <c r="O20" s="22" t="str">
        <f t="shared" si="3"/>
        <v>X</v>
      </c>
      <c r="P20" s="22" t="str">
        <f t="shared" si="4"/>
        <v>X</v>
      </c>
      <c r="Q20" t="s">
        <v>3957</v>
      </c>
      <c r="R20" t="s">
        <v>3958</v>
      </c>
      <c r="S20" t="s">
        <v>3951</v>
      </c>
      <c r="T20" t="s">
        <v>3952</v>
      </c>
      <c r="U20" t="s">
        <v>3957</v>
      </c>
      <c r="W20" s="32" t="str">
        <f t="shared" si="6"/>
        <v>1JBTL02</v>
      </c>
      <c r="X20" s="32" t="b">
        <f t="shared" si="5"/>
        <v>1</v>
      </c>
      <c r="Y20" t="s">
        <v>10</v>
      </c>
      <c r="Z20" t="s">
        <v>3953</v>
      </c>
      <c r="AA20" t="s">
        <v>3951</v>
      </c>
      <c r="AB20" t="s">
        <v>3953</v>
      </c>
      <c r="AC20" t="s">
        <v>9398</v>
      </c>
      <c r="AD20" s="61">
        <v>43306.353804131948</v>
      </c>
      <c r="AE20" t="s">
        <v>9398</v>
      </c>
      <c r="AF20" s="61">
        <v>43306.353804131948</v>
      </c>
    </row>
    <row r="21" spans="1:32" x14ac:dyDescent="0.35">
      <c r="B21" s="5">
        <v>43165</v>
      </c>
      <c r="E21" s="22" t="s">
        <v>1441</v>
      </c>
      <c r="F21" s="22" t="str">
        <f t="shared" ref="F21:O24" si="7">IF(ISERROR(VLOOKUP(F$4&amp;$Q21,$W:$W,1,0)),"","X")</f>
        <v>X</v>
      </c>
      <c r="G21" s="22" t="str">
        <f t="shared" si="7"/>
        <v>X</v>
      </c>
      <c r="H21" s="22" t="str">
        <f t="shared" si="7"/>
        <v>X</v>
      </c>
      <c r="I21" s="22" t="str">
        <f t="shared" si="7"/>
        <v>X</v>
      </c>
      <c r="J21" s="22" t="str">
        <f t="shared" si="7"/>
        <v>X</v>
      </c>
      <c r="K21" s="22" t="str">
        <f t="shared" si="7"/>
        <v>X</v>
      </c>
      <c r="L21" s="22" t="str">
        <f t="shared" si="7"/>
        <v>X</v>
      </c>
      <c r="M21" s="22" t="str">
        <f t="shared" si="7"/>
        <v>X</v>
      </c>
      <c r="N21" s="22" t="str">
        <f t="shared" si="7"/>
        <v>X</v>
      </c>
      <c r="O21" s="22" t="str">
        <f t="shared" si="7"/>
        <v>X</v>
      </c>
      <c r="P21" s="22" t="str">
        <f t="shared" si="4"/>
        <v>X</v>
      </c>
      <c r="Q21" t="s">
        <v>3959</v>
      </c>
      <c r="R21" t="s">
        <v>3960</v>
      </c>
      <c r="S21" t="s">
        <v>3951</v>
      </c>
      <c r="T21" t="s">
        <v>3952</v>
      </c>
      <c r="U21" t="s">
        <v>3959</v>
      </c>
      <c r="W21" s="32" t="str">
        <f t="shared" si="6"/>
        <v>1JBTL05</v>
      </c>
      <c r="X21" s="32" t="b">
        <f t="shared" si="5"/>
        <v>1</v>
      </c>
      <c r="Y21" t="s">
        <v>10</v>
      </c>
      <c r="Z21" t="s">
        <v>3955</v>
      </c>
      <c r="AA21" t="s">
        <v>3951</v>
      </c>
      <c r="AB21" t="s">
        <v>3955</v>
      </c>
      <c r="AC21" t="s">
        <v>9398</v>
      </c>
      <c r="AD21" s="61">
        <v>43306.35380420139</v>
      </c>
      <c r="AE21" t="s">
        <v>9398</v>
      </c>
      <c r="AF21" s="61">
        <v>43306.35380420139</v>
      </c>
    </row>
    <row r="22" spans="1:32" x14ac:dyDescent="0.35">
      <c r="F22" s="22" t="str">
        <f t="shared" si="7"/>
        <v/>
      </c>
      <c r="G22" s="22" t="str">
        <f t="shared" si="7"/>
        <v>X</v>
      </c>
      <c r="H22" s="22" t="str">
        <f t="shared" si="7"/>
        <v/>
      </c>
      <c r="I22" s="22" t="str">
        <f t="shared" si="7"/>
        <v/>
      </c>
      <c r="J22" s="22" t="str">
        <f t="shared" si="7"/>
        <v/>
      </c>
      <c r="K22" s="22" t="str">
        <f t="shared" si="7"/>
        <v/>
      </c>
      <c r="L22" s="22" t="str">
        <f t="shared" si="7"/>
        <v/>
      </c>
      <c r="M22" s="22" t="str">
        <f t="shared" si="7"/>
        <v/>
      </c>
      <c r="N22" s="22" t="str">
        <f t="shared" si="7"/>
        <v/>
      </c>
      <c r="O22" s="22" t="str">
        <f t="shared" si="7"/>
        <v/>
      </c>
      <c r="P22" s="22" t="str">
        <f t="shared" si="4"/>
        <v>X</v>
      </c>
      <c r="Q22" t="s">
        <v>3961</v>
      </c>
      <c r="R22" t="s">
        <v>3962</v>
      </c>
      <c r="S22" t="s">
        <v>3951</v>
      </c>
      <c r="T22" t="s">
        <v>3952</v>
      </c>
      <c r="U22" t="s">
        <v>3961</v>
      </c>
      <c r="W22" s="32" t="str">
        <f t="shared" si="6"/>
        <v>1JBTTP1</v>
      </c>
      <c r="X22" s="32" t="b">
        <f t="shared" si="5"/>
        <v>1</v>
      </c>
      <c r="Y22" t="s">
        <v>10</v>
      </c>
      <c r="Z22" t="s">
        <v>3957</v>
      </c>
      <c r="AA22" t="s">
        <v>3951</v>
      </c>
      <c r="AB22" t="s">
        <v>3957</v>
      </c>
      <c r="AC22" t="s">
        <v>9398</v>
      </c>
      <c r="AD22" s="61">
        <v>42810.504890625001</v>
      </c>
      <c r="AE22" t="s">
        <v>9398</v>
      </c>
      <c r="AF22" s="61">
        <v>42810.504890625001</v>
      </c>
    </row>
    <row r="23" spans="1:32" s="46" customFormat="1" x14ac:dyDescent="0.35">
      <c r="A23" s="47">
        <v>43306</v>
      </c>
      <c r="B23" s="47"/>
      <c r="C23" s="47"/>
      <c r="D23" s="46" t="s">
        <v>11308</v>
      </c>
      <c r="F23" s="22" t="str">
        <f t="shared" si="7"/>
        <v>X</v>
      </c>
      <c r="G23" s="22" t="str">
        <f t="shared" si="7"/>
        <v>X</v>
      </c>
      <c r="H23" s="22" t="str">
        <f t="shared" si="7"/>
        <v>X</v>
      </c>
      <c r="I23" s="22" t="str">
        <f t="shared" si="7"/>
        <v>X</v>
      </c>
      <c r="J23" s="22" t="str">
        <f t="shared" si="7"/>
        <v>X</v>
      </c>
      <c r="K23" s="22" t="str">
        <f t="shared" si="7"/>
        <v>X</v>
      </c>
      <c r="L23" s="22" t="str">
        <f t="shared" si="7"/>
        <v>X</v>
      </c>
      <c r="M23" s="22" t="str">
        <f t="shared" si="7"/>
        <v>X</v>
      </c>
      <c r="N23" s="22" t="str">
        <f t="shared" si="7"/>
        <v>X</v>
      </c>
      <c r="O23" s="22" t="str">
        <f t="shared" si="7"/>
        <v>X</v>
      </c>
      <c r="P23" s="22" t="str">
        <f>IF(ISERROR(VLOOKUP(P$4&amp;$Q23,$W:$W,1,0)),"","X")</f>
        <v>X</v>
      </c>
      <c r="Q23" s="46" t="s">
        <v>11300</v>
      </c>
      <c r="R23" s="46" t="s">
        <v>11301</v>
      </c>
      <c r="S23" s="46" t="s">
        <v>3951</v>
      </c>
      <c r="T23" s="46" t="s">
        <v>3952</v>
      </c>
      <c r="U23" s="46" t="s">
        <v>11300</v>
      </c>
      <c r="W23" s="32" t="str">
        <f t="shared" si="6"/>
        <v>1JBTTP2</v>
      </c>
      <c r="X23" s="32" t="b">
        <f t="shared" si="5"/>
        <v>1</v>
      </c>
      <c r="Y23" s="46" t="s">
        <v>10</v>
      </c>
      <c r="Z23" s="46" t="s">
        <v>3959</v>
      </c>
      <c r="AA23" s="46" t="s">
        <v>3951</v>
      </c>
      <c r="AB23" s="46" t="s">
        <v>3959</v>
      </c>
      <c r="AC23" s="46" t="s">
        <v>9398</v>
      </c>
      <c r="AD23" s="61">
        <v>42810.504891006945</v>
      </c>
      <c r="AE23" s="46" t="s">
        <v>9398</v>
      </c>
      <c r="AF23" s="61">
        <v>42810.504891006945</v>
      </c>
    </row>
    <row r="24" spans="1:32" s="46" customFormat="1" x14ac:dyDescent="0.35">
      <c r="A24" s="47">
        <v>43306</v>
      </c>
      <c r="B24" s="47"/>
      <c r="C24" s="47"/>
      <c r="D24" s="46" t="s">
        <v>11308</v>
      </c>
      <c r="F24" s="22" t="str">
        <f t="shared" si="7"/>
        <v>X</v>
      </c>
      <c r="G24" s="22" t="str">
        <f t="shared" si="7"/>
        <v>X</v>
      </c>
      <c r="H24" s="22" t="str">
        <f t="shared" si="7"/>
        <v>X</v>
      </c>
      <c r="I24" s="22" t="str">
        <f t="shared" si="7"/>
        <v>X</v>
      </c>
      <c r="J24" s="22" t="str">
        <f t="shared" si="7"/>
        <v>X</v>
      </c>
      <c r="K24" s="22" t="str">
        <f t="shared" si="7"/>
        <v>X</v>
      </c>
      <c r="L24" s="22" t="str">
        <f t="shared" si="7"/>
        <v>X</v>
      </c>
      <c r="M24" s="22" t="str">
        <f t="shared" si="7"/>
        <v>X</v>
      </c>
      <c r="N24" s="22" t="str">
        <f t="shared" si="7"/>
        <v>X</v>
      </c>
      <c r="O24" s="22" t="str">
        <f t="shared" si="7"/>
        <v>X</v>
      </c>
      <c r="P24" s="22" t="str">
        <f t="shared" si="4"/>
        <v>X</v>
      </c>
      <c r="Q24" s="46" t="s">
        <v>8852</v>
      </c>
      <c r="R24" s="46" t="s">
        <v>11302</v>
      </c>
      <c r="S24" s="46" t="s">
        <v>3951</v>
      </c>
      <c r="T24" s="46" t="s">
        <v>3952</v>
      </c>
      <c r="U24" s="46" t="s">
        <v>8852</v>
      </c>
      <c r="W24" s="32" t="str">
        <f t="shared" si="6"/>
        <v>ALP1C05</v>
      </c>
      <c r="X24" s="32" t="b">
        <f t="shared" si="5"/>
        <v>1</v>
      </c>
      <c r="Y24" s="46" t="s">
        <v>11</v>
      </c>
      <c r="Z24" s="46" t="s">
        <v>11300</v>
      </c>
      <c r="AA24" s="46" t="s">
        <v>3951</v>
      </c>
      <c r="AB24" s="46" t="s">
        <v>11300</v>
      </c>
      <c r="AC24" s="46" t="s">
        <v>9398</v>
      </c>
      <c r="AD24" s="61">
        <v>43306.4488184375</v>
      </c>
      <c r="AE24" s="46" t="s">
        <v>9398</v>
      </c>
      <c r="AF24" s="61">
        <v>43306.4488184375</v>
      </c>
    </row>
    <row r="25" spans="1:32" x14ac:dyDescent="0.35">
      <c r="W25" s="32" t="str">
        <f t="shared" si="6"/>
        <v>ALP1C06</v>
      </c>
      <c r="X25" s="32" t="b">
        <f t="shared" si="5"/>
        <v>1</v>
      </c>
      <c r="Y25" t="s">
        <v>11</v>
      </c>
      <c r="Z25" t="s">
        <v>3931</v>
      </c>
      <c r="AA25" t="s">
        <v>3951</v>
      </c>
      <c r="AB25" t="s">
        <v>3931</v>
      </c>
      <c r="AC25" t="s">
        <v>9398</v>
      </c>
      <c r="AD25" s="61">
        <v>43221.395338807873</v>
      </c>
      <c r="AE25" t="s">
        <v>9398</v>
      </c>
      <c r="AF25" s="61">
        <v>43221.395338807873</v>
      </c>
    </row>
    <row r="26" spans="1:32" x14ac:dyDescent="0.35">
      <c r="W26" s="32" t="str">
        <f t="shared" si="6"/>
        <v>ALP1C10</v>
      </c>
      <c r="X26" s="32" t="b">
        <f t="shared" si="5"/>
        <v>1</v>
      </c>
      <c r="Y26" t="s">
        <v>11</v>
      </c>
      <c r="Z26" t="s">
        <v>8852</v>
      </c>
      <c r="AA26" t="s">
        <v>3951</v>
      </c>
      <c r="AB26" t="s">
        <v>8852</v>
      </c>
      <c r="AC26" t="s">
        <v>9398</v>
      </c>
      <c r="AD26" s="61">
        <v>43306.448818715275</v>
      </c>
      <c r="AE26" t="s">
        <v>9398</v>
      </c>
      <c r="AF26" s="61">
        <v>43306.448818715275</v>
      </c>
    </row>
    <row r="27" spans="1:32" x14ac:dyDescent="0.35">
      <c r="W27" s="32" t="str">
        <f t="shared" si="6"/>
        <v>ALP1C15</v>
      </c>
      <c r="X27" s="32" t="b">
        <f t="shared" si="5"/>
        <v>1</v>
      </c>
      <c r="Y27" t="s">
        <v>11</v>
      </c>
      <c r="Z27" t="s">
        <v>3934</v>
      </c>
      <c r="AA27" t="s">
        <v>3951</v>
      </c>
      <c r="AB27" t="s">
        <v>3934</v>
      </c>
      <c r="AC27" t="s">
        <v>9398</v>
      </c>
      <c r="AD27" s="61">
        <v>43221.395339039351</v>
      </c>
      <c r="AE27" t="s">
        <v>9398</v>
      </c>
      <c r="AF27" s="61">
        <v>43221.395339039351</v>
      </c>
    </row>
    <row r="28" spans="1:32" x14ac:dyDescent="0.35">
      <c r="W28" s="32" t="str">
        <f t="shared" si="6"/>
        <v>ALP1C20</v>
      </c>
      <c r="X28" s="32" t="b">
        <f t="shared" si="5"/>
        <v>1</v>
      </c>
      <c r="Y28" t="s">
        <v>11</v>
      </c>
      <c r="Z28" t="s">
        <v>3936</v>
      </c>
      <c r="AA28" t="s">
        <v>3951</v>
      </c>
      <c r="AB28" t="s">
        <v>3936</v>
      </c>
      <c r="AC28" t="s">
        <v>9398</v>
      </c>
      <c r="AD28" s="61">
        <v>43221.395339155089</v>
      </c>
      <c r="AE28" t="s">
        <v>9398</v>
      </c>
      <c r="AF28" s="61">
        <v>43221.395339155089</v>
      </c>
    </row>
    <row r="29" spans="1:32" x14ac:dyDescent="0.35">
      <c r="W29" s="32" t="str">
        <f t="shared" si="6"/>
        <v>ALP1D02</v>
      </c>
      <c r="X29" s="32" t="b">
        <f t="shared" si="5"/>
        <v>1</v>
      </c>
      <c r="Y29" t="s">
        <v>11</v>
      </c>
      <c r="Z29" t="s">
        <v>3450</v>
      </c>
      <c r="AA29" t="s">
        <v>3951</v>
      </c>
      <c r="AB29" t="s">
        <v>3450</v>
      </c>
      <c r="AC29" t="s">
        <v>9398</v>
      </c>
      <c r="AD29" s="61">
        <v>43221.395339270835</v>
      </c>
      <c r="AE29" t="s">
        <v>9398</v>
      </c>
      <c r="AF29" s="61">
        <v>43221.395339270835</v>
      </c>
    </row>
    <row r="30" spans="1:32" x14ac:dyDescent="0.35">
      <c r="W30" s="32" t="str">
        <f t="shared" si="6"/>
        <v>ALP1D03</v>
      </c>
      <c r="X30" s="32" t="b">
        <f t="shared" si="5"/>
        <v>1</v>
      </c>
      <c r="Y30" t="s">
        <v>11</v>
      </c>
      <c r="Z30" t="s">
        <v>3452</v>
      </c>
      <c r="AA30" t="s">
        <v>3951</v>
      </c>
      <c r="AB30" t="s">
        <v>3452</v>
      </c>
      <c r="AC30" t="s">
        <v>9398</v>
      </c>
      <c r="AD30" s="61">
        <v>43221.395339386574</v>
      </c>
      <c r="AE30" t="s">
        <v>9398</v>
      </c>
      <c r="AF30" s="61">
        <v>43221.395339386574</v>
      </c>
    </row>
    <row r="31" spans="1:32" x14ac:dyDescent="0.35">
      <c r="W31" s="32" t="str">
        <f t="shared" si="6"/>
        <v>ALP1D05</v>
      </c>
      <c r="X31" s="32" t="b">
        <f t="shared" si="5"/>
        <v>1</v>
      </c>
      <c r="Y31" t="s">
        <v>11</v>
      </c>
      <c r="Z31" t="s">
        <v>3456</v>
      </c>
      <c r="AA31" t="s">
        <v>3951</v>
      </c>
      <c r="AB31" t="s">
        <v>3456</v>
      </c>
      <c r="AC31" t="s">
        <v>9398</v>
      </c>
      <c r="AD31" s="61">
        <v>43221.395339502313</v>
      </c>
      <c r="AE31" t="s">
        <v>9398</v>
      </c>
      <c r="AF31" s="61">
        <v>43221.395339502313</v>
      </c>
    </row>
    <row r="32" spans="1:32" x14ac:dyDescent="0.35">
      <c r="W32" s="32" t="str">
        <f t="shared" si="6"/>
        <v>ALP1D06</v>
      </c>
      <c r="X32" s="32" t="b">
        <f t="shared" si="5"/>
        <v>1</v>
      </c>
      <c r="Y32" t="s">
        <v>11</v>
      </c>
      <c r="Z32" t="s">
        <v>3458</v>
      </c>
      <c r="AA32" t="s">
        <v>3951</v>
      </c>
      <c r="AB32" t="s">
        <v>3458</v>
      </c>
      <c r="AC32" t="s">
        <v>9398</v>
      </c>
      <c r="AD32" s="61">
        <v>43221.39533958333</v>
      </c>
      <c r="AE32" t="s">
        <v>9398</v>
      </c>
      <c r="AF32" s="61">
        <v>43221.39533958333</v>
      </c>
    </row>
    <row r="33" spans="23:32" x14ac:dyDescent="0.35">
      <c r="W33" s="32" t="str">
        <f t="shared" si="6"/>
        <v>ALP1D07</v>
      </c>
      <c r="X33" s="32" t="b">
        <f t="shared" si="5"/>
        <v>1</v>
      </c>
      <c r="Y33" t="s">
        <v>11</v>
      </c>
      <c r="Z33" t="s">
        <v>3460</v>
      </c>
      <c r="AA33" t="s">
        <v>3951</v>
      </c>
      <c r="AB33" t="s">
        <v>3460</v>
      </c>
      <c r="AC33" t="s">
        <v>9398</v>
      </c>
      <c r="AD33" s="61">
        <v>43221.395339699076</v>
      </c>
      <c r="AE33" t="s">
        <v>9398</v>
      </c>
      <c r="AF33" s="61">
        <v>43221.395339699076</v>
      </c>
    </row>
    <row r="34" spans="23:32" x14ac:dyDescent="0.35">
      <c r="W34" s="32" t="str">
        <f t="shared" si="6"/>
        <v>ALP1D10</v>
      </c>
      <c r="X34" s="32" t="b">
        <f t="shared" si="5"/>
        <v>1</v>
      </c>
      <c r="Y34" t="s">
        <v>11</v>
      </c>
      <c r="Z34" t="s">
        <v>3466</v>
      </c>
      <c r="AA34" t="s">
        <v>3951</v>
      </c>
      <c r="AB34" t="s">
        <v>3466</v>
      </c>
      <c r="AC34" t="s">
        <v>9398</v>
      </c>
      <c r="AD34" s="61">
        <v>43221.395339814815</v>
      </c>
      <c r="AE34" t="s">
        <v>9398</v>
      </c>
      <c r="AF34" s="61">
        <v>43221.395339814815</v>
      </c>
    </row>
    <row r="35" spans="23:32" x14ac:dyDescent="0.35">
      <c r="W35" s="32" t="str">
        <f t="shared" si="6"/>
        <v>ALP1D15</v>
      </c>
      <c r="X35" s="32" t="b">
        <f t="shared" si="5"/>
        <v>1</v>
      </c>
      <c r="Y35" t="s">
        <v>11</v>
      </c>
      <c r="Z35" t="s">
        <v>3474</v>
      </c>
      <c r="AA35" t="s">
        <v>3951</v>
      </c>
      <c r="AB35" t="s">
        <v>3474</v>
      </c>
      <c r="AC35" t="s">
        <v>9398</v>
      </c>
      <c r="AD35" s="61">
        <v>43221.395339965275</v>
      </c>
      <c r="AE35" t="s">
        <v>9398</v>
      </c>
      <c r="AF35" s="61">
        <v>43221.395339965275</v>
      </c>
    </row>
    <row r="36" spans="23:32" x14ac:dyDescent="0.35">
      <c r="W36" s="32" t="str">
        <f t="shared" si="6"/>
        <v>ALP1D20</v>
      </c>
      <c r="X36" s="32" t="b">
        <f t="shared" si="5"/>
        <v>1</v>
      </c>
      <c r="Y36" t="s">
        <v>11</v>
      </c>
      <c r="Z36" t="s">
        <v>3945</v>
      </c>
      <c r="AA36" t="s">
        <v>3951</v>
      </c>
      <c r="AB36" t="s">
        <v>3945</v>
      </c>
      <c r="AC36" t="s">
        <v>9398</v>
      </c>
      <c r="AD36" s="61">
        <v>43221.3953400463</v>
      </c>
      <c r="AE36" t="s">
        <v>9398</v>
      </c>
      <c r="AF36" s="61">
        <v>43221.3953400463</v>
      </c>
    </row>
    <row r="37" spans="23:32" x14ac:dyDescent="0.35">
      <c r="W37" s="32" t="str">
        <f t="shared" si="6"/>
        <v>ALP1D25</v>
      </c>
      <c r="X37" s="32" t="b">
        <f t="shared" si="5"/>
        <v>1</v>
      </c>
      <c r="Y37" t="s">
        <v>11</v>
      </c>
      <c r="Z37" t="s">
        <v>3947</v>
      </c>
      <c r="AA37" t="s">
        <v>3951</v>
      </c>
      <c r="AB37" t="s">
        <v>3947</v>
      </c>
      <c r="AC37" t="s">
        <v>9398</v>
      </c>
      <c r="AD37" s="61">
        <v>43221.395340162038</v>
      </c>
      <c r="AE37" t="s">
        <v>9398</v>
      </c>
      <c r="AF37" s="61">
        <v>43221.395340162038</v>
      </c>
    </row>
    <row r="38" spans="23:32" x14ac:dyDescent="0.35">
      <c r="W38" s="32" t="str">
        <f t="shared" si="6"/>
        <v>ALP1D30</v>
      </c>
      <c r="X38" s="32" t="b">
        <f t="shared" si="5"/>
        <v>1</v>
      </c>
      <c r="Y38" t="s">
        <v>11</v>
      </c>
      <c r="Z38" t="s">
        <v>3949</v>
      </c>
      <c r="AA38" t="s">
        <v>3951</v>
      </c>
      <c r="AB38" t="s">
        <v>3949</v>
      </c>
      <c r="AC38" t="s">
        <v>9398</v>
      </c>
      <c r="AD38" s="61">
        <v>43221.395340277777</v>
      </c>
      <c r="AE38" t="s">
        <v>9398</v>
      </c>
      <c r="AF38" s="61">
        <v>43221.395340277777</v>
      </c>
    </row>
    <row r="39" spans="23:32" x14ac:dyDescent="0.35">
      <c r="W39" s="32" t="str">
        <f t="shared" si="6"/>
        <v>ALP1L02</v>
      </c>
      <c r="X39" s="32" t="b">
        <f t="shared" si="5"/>
        <v>1</v>
      </c>
      <c r="Y39" t="s">
        <v>11</v>
      </c>
      <c r="Z39" t="s">
        <v>3953</v>
      </c>
      <c r="AA39" t="s">
        <v>3951</v>
      </c>
      <c r="AB39" t="s">
        <v>3953</v>
      </c>
      <c r="AC39" t="s">
        <v>9398</v>
      </c>
      <c r="AD39" s="61">
        <v>43221.395340393516</v>
      </c>
      <c r="AE39" t="s">
        <v>9398</v>
      </c>
      <c r="AF39" s="61">
        <v>43221.395340393516</v>
      </c>
    </row>
    <row r="40" spans="23:32" x14ac:dyDescent="0.35">
      <c r="W40" s="32" t="str">
        <f t="shared" si="6"/>
        <v>ALP1L05</v>
      </c>
      <c r="X40" s="32" t="b">
        <f t="shared" si="5"/>
        <v>1</v>
      </c>
      <c r="Y40" t="s">
        <v>11</v>
      </c>
      <c r="Z40" t="s">
        <v>3955</v>
      </c>
      <c r="AA40" t="s">
        <v>3951</v>
      </c>
      <c r="AB40" t="s">
        <v>3955</v>
      </c>
      <c r="AC40" t="s">
        <v>9398</v>
      </c>
      <c r="AD40" s="61">
        <v>43221.395340590279</v>
      </c>
      <c r="AE40" t="s">
        <v>9398</v>
      </c>
      <c r="AF40" s="61">
        <v>43221.395340590279</v>
      </c>
    </row>
    <row r="41" spans="23:32" x14ac:dyDescent="0.35">
      <c r="W41" s="32" t="str">
        <f t="shared" si="6"/>
        <v>ALP1TP1</v>
      </c>
      <c r="X41" s="32" t="b">
        <f t="shared" si="5"/>
        <v>1</v>
      </c>
      <c r="Y41" t="s">
        <v>11</v>
      </c>
      <c r="Z41" t="s">
        <v>3957</v>
      </c>
      <c r="AA41" t="s">
        <v>3951</v>
      </c>
      <c r="AB41" t="s">
        <v>3957</v>
      </c>
      <c r="AC41" t="s">
        <v>9398</v>
      </c>
      <c r="AD41" s="61">
        <v>42810.463358298613</v>
      </c>
      <c r="AE41" t="s">
        <v>9398</v>
      </c>
      <c r="AF41" s="61">
        <v>42810.463358298613</v>
      </c>
    </row>
    <row r="42" spans="23:32" x14ac:dyDescent="0.35">
      <c r="W42" s="32" t="str">
        <f t="shared" si="6"/>
        <v>ALP1TP2</v>
      </c>
      <c r="X42" s="32" t="b">
        <f t="shared" si="5"/>
        <v>1</v>
      </c>
      <c r="Y42" t="s">
        <v>11</v>
      </c>
      <c r="Z42" t="s">
        <v>3959</v>
      </c>
      <c r="AA42" t="s">
        <v>3951</v>
      </c>
      <c r="AB42" t="s">
        <v>3959</v>
      </c>
      <c r="AC42" t="s">
        <v>9398</v>
      </c>
      <c r="AD42" s="61">
        <v>42810.463358877314</v>
      </c>
      <c r="AE42" t="s">
        <v>9398</v>
      </c>
      <c r="AF42" s="61">
        <v>42810.463358877314</v>
      </c>
    </row>
    <row r="43" spans="23:32" x14ac:dyDescent="0.35">
      <c r="W43" s="32" t="str">
        <f t="shared" si="6"/>
        <v>ALP1TP3</v>
      </c>
      <c r="X43" s="32" t="b">
        <f t="shared" si="5"/>
        <v>1</v>
      </c>
      <c r="Y43" t="s">
        <v>11</v>
      </c>
      <c r="Z43" t="s">
        <v>3961</v>
      </c>
      <c r="AA43" t="s">
        <v>3951</v>
      </c>
      <c r="AB43" t="s">
        <v>3961</v>
      </c>
      <c r="AC43" t="s">
        <v>9398</v>
      </c>
      <c r="AD43" s="61">
        <v>43221.64550146991</v>
      </c>
      <c r="AE43" t="s">
        <v>9398</v>
      </c>
      <c r="AF43" s="61">
        <v>43221.64550146991</v>
      </c>
    </row>
    <row r="44" spans="23:32" x14ac:dyDescent="0.35">
      <c r="W44" s="32" t="str">
        <f t="shared" si="6"/>
        <v>CHA1C05</v>
      </c>
      <c r="X44" s="32" t="b">
        <f t="shared" si="5"/>
        <v>1</v>
      </c>
      <c r="Y44" t="s">
        <v>9821</v>
      </c>
      <c r="Z44" t="s">
        <v>11300</v>
      </c>
      <c r="AA44" t="s">
        <v>3951</v>
      </c>
      <c r="AB44" t="s">
        <v>11300</v>
      </c>
      <c r="AC44" t="s">
        <v>9398</v>
      </c>
      <c r="AD44" s="61">
        <v>43306.4490834838</v>
      </c>
      <c r="AE44" t="s">
        <v>9398</v>
      </c>
      <c r="AF44" s="61">
        <v>43306.4490834838</v>
      </c>
    </row>
    <row r="45" spans="23:32" x14ac:dyDescent="0.35">
      <c r="W45" s="32" t="str">
        <f t="shared" si="6"/>
        <v>CHA1C06</v>
      </c>
      <c r="X45" s="32" t="b">
        <f t="shared" si="5"/>
        <v>1</v>
      </c>
      <c r="Y45" t="s">
        <v>9821</v>
      </c>
      <c r="Z45" t="s">
        <v>3931</v>
      </c>
      <c r="AA45" t="s">
        <v>3951</v>
      </c>
      <c r="AB45" t="s">
        <v>3931</v>
      </c>
      <c r="AC45" t="s">
        <v>9398</v>
      </c>
      <c r="AD45" s="61">
        <v>43165.38599667824</v>
      </c>
      <c r="AE45" t="s">
        <v>9398</v>
      </c>
      <c r="AF45" s="61">
        <v>43165.38599667824</v>
      </c>
    </row>
    <row r="46" spans="23:32" x14ac:dyDescent="0.35">
      <c r="W46" s="32" t="str">
        <f t="shared" si="6"/>
        <v>CHA1C10</v>
      </c>
      <c r="X46" s="32" t="b">
        <f t="shared" si="5"/>
        <v>1</v>
      </c>
      <c r="Y46" t="s">
        <v>9821</v>
      </c>
      <c r="Z46" t="s">
        <v>8852</v>
      </c>
      <c r="AA46" t="s">
        <v>3951</v>
      </c>
      <c r="AB46" t="s">
        <v>8852</v>
      </c>
      <c r="AC46" t="s">
        <v>9398</v>
      </c>
      <c r="AD46" s="61">
        <v>43306.449083715277</v>
      </c>
      <c r="AE46" t="s">
        <v>9398</v>
      </c>
      <c r="AF46" s="61">
        <v>43306.449083715277</v>
      </c>
    </row>
    <row r="47" spans="23:32" x14ac:dyDescent="0.35">
      <c r="W47" s="32" t="str">
        <f t="shared" si="6"/>
        <v>CHA1C15</v>
      </c>
      <c r="X47" s="32" t="b">
        <f t="shared" si="5"/>
        <v>1</v>
      </c>
      <c r="Y47" t="s">
        <v>9821</v>
      </c>
      <c r="Z47" t="s">
        <v>3934</v>
      </c>
      <c r="AA47" t="s">
        <v>3951</v>
      </c>
      <c r="AB47" t="s">
        <v>3934</v>
      </c>
      <c r="AC47" t="s">
        <v>9398</v>
      </c>
      <c r="AD47" s="61">
        <v>43165.38599707176</v>
      </c>
      <c r="AE47" t="s">
        <v>9398</v>
      </c>
      <c r="AF47" s="61">
        <v>43165.38599707176</v>
      </c>
    </row>
    <row r="48" spans="23:32" x14ac:dyDescent="0.35">
      <c r="W48" s="32" t="str">
        <f t="shared" si="6"/>
        <v>CHA1C20</v>
      </c>
      <c r="X48" s="32" t="b">
        <f t="shared" si="5"/>
        <v>1</v>
      </c>
      <c r="Y48" t="s">
        <v>9821</v>
      </c>
      <c r="Z48" t="s">
        <v>3936</v>
      </c>
      <c r="AA48" t="s">
        <v>3951</v>
      </c>
      <c r="AB48" t="s">
        <v>3936</v>
      </c>
      <c r="AC48" t="s">
        <v>9398</v>
      </c>
      <c r="AD48" s="61">
        <v>43165.38599722222</v>
      </c>
      <c r="AE48" t="s">
        <v>9398</v>
      </c>
      <c r="AF48" s="61">
        <v>43165.38599722222</v>
      </c>
    </row>
    <row r="49" spans="23:32" x14ac:dyDescent="0.35">
      <c r="W49" s="32" t="str">
        <f t="shared" si="6"/>
        <v>CHA1D02</v>
      </c>
      <c r="X49" s="32" t="b">
        <f t="shared" si="5"/>
        <v>1</v>
      </c>
      <c r="Y49" t="s">
        <v>9821</v>
      </c>
      <c r="Z49" t="s">
        <v>3450</v>
      </c>
      <c r="AA49" t="s">
        <v>3951</v>
      </c>
      <c r="AB49" t="s">
        <v>3450</v>
      </c>
      <c r="AC49" t="s">
        <v>9398</v>
      </c>
      <c r="AD49" s="61">
        <v>43165.385997372687</v>
      </c>
      <c r="AE49" t="s">
        <v>9398</v>
      </c>
      <c r="AF49" s="61">
        <v>43165.385997372687</v>
      </c>
    </row>
    <row r="50" spans="23:32" x14ac:dyDescent="0.35">
      <c r="W50" s="32" t="str">
        <f t="shared" si="6"/>
        <v>CHA1D03</v>
      </c>
      <c r="X50" s="32" t="b">
        <f t="shared" si="5"/>
        <v>1</v>
      </c>
      <c r="Y50" t="s">
        <v>9821</v>
      </c>
      <c r="Z50" t="s">
        <v>3452</v>
      </c>
      <c r="AA50" t="s">
        <v>3951</v>
      </c>
      <c r="AB50" t="s">
        <v>3452</v>
      </c>
      <c r="AC50" t="s">
        <v>9398</v>
      </c>
      <c r="AD50" s="61">
        <v>43165.385997534722</v>
      </c>
      <c r="AE50" t="s">
        <v>9398</v>
      </c>
      <c r="AF50" s="61">
        <v>43165.385997534722</v>
      </c>
    </row>
    <row r="51" spans="23:32" x14ac:dyDescent="0.35">
      <c r="W51" s="32" t="str">
        <f t="shared" si="6"/>
        <v>CHA1D05</v>
      </c>
      <c r="X51" s="32" t="b">
        <f t="shared" si="5"/>
        <v>1</v>
      </c>
      <c r="Y51" t="s">
        <v>9821</v>
      </c>
      <c r="Z51" t="s">
        <v>3456</v>
      </c>
      <c r="AA51" t="s">
        <v>3951</v>
      </c>
      <c r="AB51" t="s">
        <v>3456</v>
      </c>
      <c r="AC51" t="s">
        <v>9398</v>
      </c>
      <c r="AD51" s="61">
        <v>43165.385997685182</v>
      </c>
      <c r="AE51" t="s">
        <v>9398</v>
      </c>
      <c r="AF51" s="61">
        <v>43165.385997685182</v>
      </c>
    </row>
    <row r="52" spans="23:32" x14ac:dyDescent="0.35">
      <c r="W52" s="32" t="str">
        <f t="shared" si="6"/>
        <v>CHA1D06</v>
      </c>
      <c r="X52" s="32" t="b">
        <f t="shared" si="5"/>
        <v>1</v>
      </c>
      <c r="Y52" t="s">
        <v>9821</v>
      </c>
      <c r="Z52" t="s">
        <v>3458</v>
      </c>
      <c r="AA52" t="s">
        <v>3951</v>
      </c>
      <c r="AB52" t="s">
        <v>3458</v>
      </c>
      <c r="AC52" t="s">
        <v>9398</v>
      </c>
      <c r="AD52" s="61">
        <v>43165.385997951387</v>
      </c>
      <c r="AE52" t="s">
        <v>9398</v>
      </c>
      <c r="AF52" s="61">
        <v>43165.385997951387</v>
      </c>
    </row>
    <row r="53" spans="23:32" x14ac:dyDescent="0.35">
      <c r="W53" s="32" t="str">
        <f t="shared" si="6"/>
        <v>CHA1D07</v>
      </c>
      <c r="X53" s="32" t="b">
        <f t="shared" si="5"/>
        <v>1</v>
      </c>
      <c r="Y53" t="s">
        <v>9821</v>
      </c>
      <c r="Z53" t="s">
        <v>3460</v>
      </c>
      <c r="AA53" t="s">
        <v>3951</v>
      </c>
      <c r="AB53" t="s">
        <v>3460</v>
      </c>
      <c r="AC53" t="s">
        <v>9398</v>
      </c>
      <c r="AD53" s="61">
        <v>43165.385998113423</v>
      </c>
      <c r="AE53" t="s">
        <v>9398</v>
      </c>
      <c r="AF53" s="61">
        <v>43165.385998113423</v>
      </c>
    </row>
    <row r="54" spans="23:32" x14ac:dyDescent="0.35">
      <c r="W54" s="32" t="str">
        <f t="shared" si="6"/>
        <v>CHA1D10</v>
      </c>
      <c r="X54" s="32" t="b">
        <f t="shared" si="5"/>
        <v>1</v>
      </c>
      <c r="Y54" t="s">
        <v>9821</v>
      </c>
      <c r="Z54" t="s">
        <v>3466</v>
      </c>
      <c r="AA54" t="s">
        <v>3951</v>
      </c>
      <c r="AB54" t="s">
        <v>3466</v>
      </c>
      <c r="AC54" t="s">
        <v>9398</v>
      </c>
      <c r="AD54" s="61">
        <v>43165.38599826389</v>
      </c>
      <c r="AE54" t="s">
        <v>9398</v>
      </c>
      <c r="AF54" s="61">
        <v>43165.38599826389</v>
      </c>
    </row>
    <row r="55" spans="23:32" x14ac:dyDescent="0.35">
      <c r="W55" s="32" t="str">
        <f t="shared" si="6"/>
        <v>CHA1D15</v>
      </c>
      <c r="X55" s="32" t="b">
        <f t="shared" si="5"/>
        <v>1</v>
      </c>
      <c r="Y55" t="s">
        <v>9821</v>
      </c>
      <c r="Z55" t="s">
        <v>3474</v>
      </c>
      <c r="AA55" t="s">
        <v>3951</v>
      </c>
      <c r="AB55" t="s">
        <v>3474</v>
      </c>
      <c r="AC55" t="s">
        <v>9398</v>
      </c>
      <c r="AD55" s="61">
        <v>43165.385998460646</v>
      </c>
      <c r="AE55" t="s">
        <v>9398</v>
      </c>
      <c r="AF55" s="61">
        <v>43165.385998460646</v>
      </c>
    </row>
    <row r="56" spans="23:32" x14ac:dyDescent="0.35">
      <c r="W56" s="32" t="str">
        <f t="shared" si="6"/>
        <v>CHA1D20</v>
      </c>
      <c r="X56" s="32" t="b">
        <f t="shared" si="5"/>
        <v>1</v>
      </c>
      <c r="Y56" t="s">
        <v>9821</v>
      </c>
      <c r="Z56" t="s">
        <v>3945</v>
      </c>
      <c r="AA56" t="s">
        <v>3951</v>
      </c>
      <c r="AB56" t="s">
        <v>3945</v>
      </c>
      <c r="AC56" t="s">
        <v>9398</v>
      </c>
      <c r="AD56" s="61">
        <v>43165.385998611113</v>
      </c>
      <c r="AE56" t="s">
        <v>9398</v>
      </c>
      <c r="AF56" s="61">
        <v>43165.385998611113</v>
      </c>
    </row>
    <row r="57" spans="23:32" x14ac:dyDescent="0.35">
      <c r="W57" s="32" t="str">
        <f t="shared" si="6"/>
        <v>CHA1D25</v>
      </c>
      <c r="X57" s="32" t="b">
        <f t="shared" si="5"/>
        <v>1</v>
      </c>
      <c r="Y57" t="s">
        <v>9821</v>
      </c>
      <c r="Z57" t="s">
        <v>3947</v>
      </c>
      <c r="AA57" t="s">
        <v>3951</v>
      </c>
      <c r="AB57" t="s">
        <v>3947</v>
      </c>
      <c r="AC57" t="s">
        <v>9398</v>
      </c>
      <c r="AD57" s="61">
        <v>43165.385998761572</v>
      </c>
      <c r="AE57" t="s">
        <v>9398</v>
      </c>
      <c r="AF57" s="61">
        <v>43165.385998761572</v>
      </c>
    </row>
    <row r="58" spans="23:32" x14ac:dyDescent="0.35">
      <c r="W58" s="32" t="str">
        <f t="shared" si="6"/>
        <v>CHA1D30</v>
      </c>
      <c r="X58" s="32" t="b">
        <f t="shared" si="5"/>
        <v>1</v>
      </c>
      <c r="Y58" t="s">
        <v>9821</v>
      </c>
      <c r="Z58" t="s">
        <v>3949</v>
      </c>
      <c r="AA58" t="s">
        <v>3951</v>
      </c>
      <c r="AB58" t="s">
        <v>3949</v>
      </c>
      <c r="AC58" t="s">
        <v>9398</v>
      </c>
      <c r="AD58" s="61">
        <v>43165.385998923608</v>
      </c>
      <c r="AE58" t="s">
        <v>9398</v>
      </c>
      <c r="AF58" s="61">
        <v>43165.385998923608</v>
      </c>
    </row>
    <row r="59" spans="23:32" x14ac:dyDescent="0.35">
      <c r="W59" s="32" t="str">
        <f t="shared" si="6"/>
        <v>CHA1L02</v>
      </c>
      <c r="X59" s="32" t="b">
        <f t="shared" si="5"/>
        <v>1</v>
      </c>
      <c r="Y59" t="s">
        <v>9821</v>
      </c>
      <c r="Z59" t="s">
        <v>3953</v>
      </c>
      <c r="AA59" t="s">
        <v>3951</v>
      </c>
      <c r="AB59" t="s">
        <v>3953</v>
      </c>
      <c r="AC59" t="s">
        <v>9398</v>
      </c>
      <c r="AD59" s="61">
        <v>43165.385999074075</v>
      </c>
      <c r="AE59" t="s">
        <v>9398</v>
      </c>
      <c r="AF59" s="61">
        <v>43165.385999074075</v>
      </c>
    </row>
    <row r="60" spans="23:32" x14ac:dyDescent="0.35">
      <c r="W60" s="32" t="str">
        <f t="shared" si="6"/>
        <v>CHA1L05</v>
      </c>
      <c r="X60" s="32" t="b">
        <f t="shared" si="5"/>
        <v>1</v>
      </c>
      <c r="Y60" t="s">
        <v>9821</v>
      </c>
      <c r="Z60" t="s">
        <v>3955</v>
      </c>
      <c r="AA60" t="s">
        <v>3951</v>
      </c>
      <c r="AB60" t="s">
        <v>3955</v>
      </c>
      <c r="AC60" t="s">
        <v>9398</v>
      </c>
      <c r="AD60" s="61">
        <v>43165.385999224534</v>
      </c>
      <c r="AE60" t="s">
        <v>9398</v>
      </c>
      <c r="AF60" s="61">
        <v>43165.385999224534</v>
      </c>
    </row>
    <row r="61" spans="23:32" x14ac:dyDescent="0.35">
      <c r="W61" s="32" t="str">
        <f t="shared" si="6"/>
        <v>CHA1TP1</v>
      </c>
      <c r="X61" s="32" t="b">
        <f t="shared" si="5"/>
        <v>1</v>
      </c>
      <c r="Y61" t="s">
        <v>9821</v>
      </c>
      <c r="Z61" t="s">
        <v>3957</v>
      </c>
      <c r="AA61" t="s">
        <v>3951</v>
      </c>
      <c r="AB61" t="s">
        <v>3957</v>
      </c>
      <c r="AC61" t="s">
        <v>9398</v>
      </c>
      <c r="AD61" s="61">
        <v>43165.385999421298</v>
      </c>
      <c r="AE61" t="s">
        <v>9398</v>
      </c>
      <c r="AF61" s="61">
        <v>43165.385999421298</v>
      </c>
    </row>
    <row r="62" spans="23:32" x14ac:dyDescent="0.35">
      <c r="W62" s="32" t="str">
        <f t="shared" si="6"/>
        <v>CHA1TP2</v>
      </c>
      <c r="X62" s="32" t="b">
        <f t="shared" si="5"/>
        <v>1</v>
      </c>
      <c r="Y62" t="s">
        <v>9821</v>
      </c>
      <c r="Z62" t="s">
        <v>3959</v>
      </c>
      <c r="AA62" t="s">
        <v>3951</v>
      </c>
      <c r="AB62" t="s">
        <v>3959</v>
      </c>
      <c r="AC62" t="s">
        <v>9398</v>
      </c>
      <c r="AD62" s="61">
        <v>43165.385999571758</v>
      </c>
      <c r="AE62" t="s">
        <v>9398</v>
      </c>
      <c r="AF62" s="61">
        <v>43165.385999571758</v>
      </c>
    </row>
    <row r="63" spans="23:32" x14ac:dyDescent="0.35">
      <c r="W63" s="32" t="str">
        <f t="shared" si="6"/>
        <v>CORPC05</v>
      </c>
      <c r="X63" s="32" t="b">
        <f t="shared" si="5"/>
        <v>1</v>
      </c>
      <c r="Y63" t="s">
        <v>12</v>
      </c>
      <c r="Z63" t="s">
        <v>11300</v>
      </c>
      <c r="AA63" t="s">
        <v>3951</v>
      </c>
      <c r="AB63" t="s">
        <v>11300</v>
      </c>
      <c r="AC63" t="s">
        <v>9398</v>
      </c>
      <c r="AD63" s="61">
        <v>43306.449526539349</v>
      </c>
      <c r="AE63" t="s">
        <v>9398</v>
      </c>
      <c r="AF63" s="61">
        <v>43306.449526539349</v>
      </c>
    </row>
    <row r="64" spans="23:32" x14ac:dyDescent="0.35">
      <c r="W64" s="32" t="str">
        <f t="shared" si="6"/>
        <v>CORPC06</v>
      </c>
      <c r="X64" s="32" t="b">
        <f t="shared" si="5"/>
        <v>1</v>
      </c>
      <c r="Y64" t="s">
        <v>12</v>
      </c>
      <c r="Z64" t="s">
        <v>3931</v>
      </c>
      <c r="AA64" t="s">
        <v>3951</v>
      </c>
      <c r="AB64" t="s">
        <v>3931</v>
      </c>
      <c r="AC64" t="s">
        <v>9398</v>
      </c>
      <c r="AD64" s="61">
        <v>43306.449524618052</v>
      </c>
      <c r="AE64" t="s">
        <v>9398</v>
      </c>
      <c r="AF64" s="61">
        <v>43306.449524618052</v>
      </c>
    </row>
    <row r="65" spans="23:32" x14ac:dyDescent="0.35">
      <c r="W65" s="32" t="str">
        <f t="shared" si="6"/>
        <v>CORPC10</v>
      </c>
      <c r="X65" s="32" t="b">
        <f t="shared" si="5"/>
        <v>1</v>
      </c>
      <c r="Y65" t="s">
        <v>12</v>
      </c>
      <c r="Z65" t="s">
        <v>8852</v>
      </c>
      <c r="AA65" t="s">
        <v>3951</v>
      </c>
      <c r="AB65" t="s">
        <v>8852</v>
      </c>
      <c r="AC65" t="s">
        <v>9398</v>
      </c>
      <c r="AD65" s="61">
        <v>43306.449526655095</v>
      </c>
      <c r="AE65" t="s">
        <v>9398</v>
      </c>
      <c r="AF65" s="61">
        <v>43306.449526655095</v>
      </c>
    </row>
    <row r="66" spans="23:32" x14ac:dyDescent="0.35">
      <c r="W66" s="32" t="str">
        <f t="shared" si="6"/>
        <v>CORPC15</v>
      </c>
      <c r="X66" s="32" t="b">
        <f t="shared" si="5"/>
        <v>1</v>
      </c>
      <c r="Y66" t="s">
        <v>12</v>
      </c>
      <c r="Z66" t="s">
        <v>3934</v>
      </c>
      <c r="AA66" t="s">
        <v>3951</v>
      </c>
      <c r="AB66" t="s">
        <v>3934</v>
      </c>
      <c r="AC66" t="s">
        <v>9398</v>
      </c>
      <c r="AD66" s="61">
        <v>43306.449524768519</v>
      </c>
      <c r="AE66" t="s">
        <v>9398</v>
      </c>
      <c r="AF66" s="61">
        <v>43306.449524768519</v>
      </c>
    </row>
    <row r="67" spans="23:32" x14ac:dyDescent="0.35">
      <c r="W67" s="32" t="str">
        <f t="shared" si="6"/>
        <v>CORPC20</v>
      </c>
      <c r="X67" s="32" t="b">
        <f t="shared" si="5"/>
        <v>1</v>
      </c>
      <c r="Y67" t="s">
        <v>12</v>
      </c>
      <c r="Z67" t="s">
        <v>3936</v>
      </c>
      <c r="AA67" t="s">
        <v>3951</v>
      </c>
      <c r="AB67" t="s">
        <v>3936</v>
      </c>
      <c r="AC67" t="s">
        <v>9398</v>
      </c>
      <c r="AD67" s="61">
        <v>43306.449524918979</v>
      </c>
      <c r="AE67" t="s">
        <v>9398</v>
      </c>
      <c r="AF67" s="61">
        <v>43306.449524918979</v>
      </c>
    </row>
    <row r="68" spans="23:32" x14ac:dyDescent="0.35">
      <c r="W68" s="32" t="str">
        <f t="shared" si="6"/>
        <v>CORPD02</v>
      </c>
      <c r="X68" s="32" t="b">
        <f t="shared" si="5"/>
        <v>1</v>
      </c>
      <c r="Y68" t="s">
        <v>12</v>
      </c>
      <c r="Z68" t="s">
        <v>3450</v>
      </c>
      <c r="AA68" t="s">
        <v>3951</v>
      </c>
      <c r="AB68" t="s">
        <v>3450</v>
      </c>
      <c r="AC68" t="s">
        <v>9398</v>
      </c>
      <c r="AD68" s="61">
        <v>43306.449525034725</v>
      </c>
      <c r="AE68" t="s">
        <v>9398</v>
      </c>
      <c r="AF68" s="61">
        <v>43306.449525034725</v>
      </c>
    </row>
    <row r="69" spans="23:32" x14ac:dyDescent="0.35">
      <c r="W69" s="32" t="str">
        <f t="shared" si="6"/>
        <v>CORPD03</v>
      </c>
      <c r="X69" s="32" t="b">
        <f t="shared" si="5"/>
        <v>1</v>
      </c>
      <c r="Y69" t="s">
        <v>12</v>
      </c>
      <c r="Z69" t="s">
        <v>3452</v>
      </c>
      <c r="AA69" t="s">
        <v>3951</v>
      </c>
      <c r="AB69" t="s">
        <v>3452</v>
      </c>
      <c r="AC69" t="s">
        <v>9398</v>
      </c>
      <c r="AD69" s="61">
        <v>43306.449525150463</v>
      </c>
      <c r="AE69" t="s">
        <v>9398</v>
      </c>
      <c r="AF69" s="61">
        <v>43306.449525150463</v>
      </c>
    </row>
    <row r="70" spans="23:32" x14ac:dyDescent="0.35">
      <c r="W70" s="32" t="str">
        <f t="shared" si="6"/>
        <v>CORPD05</v>
      </c>
      <c r="X70" s="32" t="b">
        <f t="shared" ref="X70:X105" si="8">VLOOKUP(Z70,Q:Q,1,0)=Z70</f>
        <v>1</v>
      </c>
      <c r="Y70" t="s">
        <v>12</v>
      </c>
      <c r="Z70" t="s">
        <v>3456</v>
      </c>
      <c r="AA70" t="s">
        <v>3951</v>
      </c>
      <c r="AB70" t="s">
        <v>3456</v>
      </c>
      <c r="AC70" t="s">
        <v>9398</v>
      </c>
      <c r="AD70" s="61">
        <v>43306.449525266202</v>
      </c>
      <c r="AE70" t="s">
        <v>9398</v>
      </c>
      <c r="AF70" s="61">
        <v>43306.449525266202</v>
      </c>
    </row>
    <row r="71" spans="23:32" x14ac:dyDescent="0.35">
      <c r="W71" s="32" t="str">
        <f t="shared" ref="W71:W105" si="9">Y71&amp;Z71</f>
        <v>CORPD06</v>
      </c>
      <c r="X71" s="32" t="b">
        <f t="shared" si="8"/>
        <v>1</v>
      </c>
      <c r="Y71" t="s">
        <v>12</v>
      </c>
      <c r="Z71" t="s">
        <v>3458</v>
      </c>
      <c r="AA71" t="s">
        <v>3951</v>
      </c>
      <c r="AB71" t="s">
        <v>3458</v>
      </c>
      <c r="AC71" t="s">
        <v>9398</v>
      </c>
      <c r="AD71" s="61">
        <v>43306.449525428237</v>
      </c>
      <c r="AE71" t="s">
        <v>9398</v>
      </c>
      <c r="AF71" s="61">
        <v>43306.449525428237</v>
      </c>
    </row>
    <row r="72" spans="23:32" x14ac:dyDescent="0.35">
      <c r="W72" s="32" t="str">
        <f t="shared" si="9"/>
        <v>CORPD07</v>
      </c>
      <c r="X72" s="32" t="b">
        <f t="shared" si="8"/>
        <v>1</v>
      </c>
      <c r="Y72" t="s">
        <v>12</v>
      </c>
      <c r="Z72" t="s">
        <v>3460</v>
      </c>
      <c r="AA72" t="s">
        <v>3951</v>
      </c>
      <c r="AB72" t="s">
        <v>3460</v>
      </c>
      <c r="AC72" t="s">
        <v>9398</v>
      </c>
      <c r="AD72" s="61">
        <v>43306.449525543983</v>
      </c>
      <c r="AE72" t="s">
        <v>9398</v>
      </c>
      <c r="AF72" s="61">
        <v>43306.449525543983</v>
      </c>
    </row>
    <row r="73" spans="23:32" x14ac:dyDescent="0.35">
      <c r="W73" s="32" t="str">
        <f t="shared" si="9"/>
        <v>CORPD10</v>
      </c>
      <c r="X73" s="32" t="b">
        <f t="shared" si="8"/>
        <v>1</v>
      </c>
      <c r="Y73" t="s">
        <v>12</v>
      </c>
      <c r="Z73" t="s">
        <v>3466</v>
      </c>
      <c r="AA73" t="s">
        <v>3951</v>
      </c>
      <c r="AB73" t="s">
        <v>3466</v>
      </c>
      <c r="AC73" t="s">
        <v>9398</v>
      </c>
      <c r="AD73" s="61">
        <v>43306.449525659722</v>
      </c>
      <c r="AE73" t="s">
        <v>9398</v>
      </c>
      <c r="AF73" s="61">
        <v>43306.449525659722</v>
      </c>
    </row>
    <row r="74" spans="23:32" x14ac:dyDescent="0.35">
      <c r="W74" s="32" t="str">
        <f t="shared" si="9"/>
        <v>CORPD15</v>
      </c>
      <c r="X74" s="32" t="b">
        <f t="shared" si="8"/>
        <v>1</v>
      </c>
      <c r="Y74" t="s">
        <v>12</v>
      </c>
      <c r="Z74" t="s">
        <v>3474</v>
      </c>
      <c r="AA74" t="s">
        <v>3951</v>
      </c>
      <c r="AB74" t="s">
        <v>3474</v>
      </c>
      <c r="AC74" t="s">
        <v>9398</v>
      </c>
      <c r="AD74" s="61">
        <v>43306.449525775461</v>
      </c>
      <c r="AE74" t="s">
        <v>9398</v>
      </c>
      <c r="AF74" s="61">
        <v>43306.449525775461</v>
      </c>
    </row>
    <row r="75" spans="23:32" x14ac:dyDescent="0.35">
      <c r="W75" s="32" t="str">
        <f t="shared" si="9"/>
        <v>CORPD20</v>
      </c>
      <c r="X75" s="32" t="b">
        <f t="shared" si="8"/>
        <v>1</v>
      </c>
      <c r="Y75" t="s">
        <v>12</v>
      </c>
      <c r="Z75" t="s">
        <v>3945</v>
      </c>
      <c r="AA75" t="s">
        <v>3951</v>
      </c>
      <c r="AB75" t="s">
        <v>3945</v>
      </c>
      <c r="AC75" t="s">
        <v>9398</v>
      </c>
      <c r="AD75" s="61">
        <v>43306.449525925927</v>
      </c>
      <c r="AE75" t="s">
        <v>9398</v>
      </c>
      <c r="AF75" s="61">
        <v>43306.449525925927</v>
      </c>
    </row>
    <row r="76" spans="23:32" x14ac:dyDescent="0.35">
      <c r="W76" s="32" t="str">
        <f t="shared" si="9"/>
        <v>CORPD25</v>
      </c>
      <c r="X76" s="32" t="b">
        <f t="shared" si="8"/>
        <v>1</v>
      </c>
      <c r="Y76" t="s">
        <v>12</v>
      </c>
      <c r="Z76" t="s">
        <v>3947</v>
      </c>
      <c r="AA76" t="s">
        <v>3951</v>
      </c>
      <c r="AB76" t="s">
        <v>3947</v>
      </c>
      <c r="AC76" t="s">
        <v>9398</v>
      </c>
      <c r="AD76" s="61">
        <v>43306.449526041666</v>
      </c>
      <c r="AE76" t="s">
        <v>9398</v>
      </c>
      <c r="AF76" s="61">
        <v>43306.449526041666</v>
      </c>
    </row>
    <row r="77" spans="23:32" x14ac:dyDescent="0.35">
      <c r="W77" s="32" t="str">
        <f t="shared" si="9"/>
        <v>CORPD30</v>
      </c>
      <c r="X77" s="32" t="b">
        <f t="shared" si="8"/>
        <v>1</v>
      </c>
      <c r="Y77" t="s">
        <v>12</v>
      </c>
      <c r="Z77" t="s">
        <v>3949</v>
      </c>
      <c r="AA77" t="s">
        <v>3951</v>
      </c>
      <c r="AB77" t="s">
        <v>3949</v>
      </c>
      <c r="AC77" t="s">
        <v>9398</v>
      </c>
      <c r="AD77" s="61">
        <v>43306.449526157405</v>
      </c>
      <c r="AE77" t="s">
        <v>9398</v>
      </c>
      <c r="AF77" s="61">
        <v>43306.449526157405</v>
      </c>
    </row>
    <row r="78" spans="23:32" x14ac:dyDescent="0.35">
      <c r="W78" s="32" t="str">
        <f t="shared" si="9"/>
        <v>CORPL02</v>
      </c>
      <c r="X78" s="32" t="b">
        <f t="shared" si="8"/>
        <v>1</v>
      </c>
      <c r="Y78" t="s">
        <v>12</v>
      </c>
      <c r="Z78" t="s">
        <v>3953</v>
      </c>
      <c r="AA78" t="s">
        <v>3951</v>
      </c>
      <c r="AB78" t="s">
        <v>3953</v>
      </c>
      <c r="AC78" t="s">
        <v>9398</v>
      </c>
      <c r="AD78" s="61">
        <v>43306.449526273151</v>
      </c>
      <c r="AE78" t="s">
        <v>9398</v>
      </c>
      <c r="AF78" s="61">
        <v>43306.449526273151</v>
      </c>
    </row>
    <row r="79" spans="23:32" x14ac:dyDescent="0.35">
      <c r="W79" s="32" t="str">
        <f t="shared" si="9"/>
        <v>CORPL05</v>
      </c>
      <c r="X79" s="32" t="b">
        <f t="shared" si="8"/>
        <v>1</v>
      </c>
      <c r="Y79" t="s">
        <v>12</v>
      </c>
      <c r="Z79" t="s">
        <v>3955</v>
      </c>
      <c r="AA79" t="s">
        <v>3951</v>
      </c>
      <c r="AB79" t="s">
        <v>3955</v>
      </c>
      <c r="AC79" t="s">
        <v>9398</v>
      </c>
      <c r="AD79" s="61">
        <v>43306.449526388889</v>
      </c>
      <c r="AE79" t="s">
        <v>9398</v>
      </c>
      <c r="AF79" s="61">
        <v>43306.449526388889</v>
      </c>
    </row>
    <row r="80" spans="23:32" x14ac:dyDescent="0.35">
      <c r="W80" s="32" t="str">
        <f t="shared" si="9"/>
        <v>CORPTP1</v>
      </c>
      <c r="X80" s="32" t="b">
        <f t="shared" si="8"/>
        <v>1</v>
      </c>
      <c r="Y80" t="s">
        <v>12</v>
      </c>
      <c r="Z80" t="s">
        <v>3957</v>
      </c>
      <c r="AA80" t="s">
        <v>3951</v>
      </c>
      <c r="AB80" t="s">
        <v>3957</v>
      </c>
      <c r="AC80" t="s">
        <v>9398</v>
      </c>
      <c r="AD80" s="61">
        <v>42810.505121296294</v>
      </c>
      <c r="AE80" t="s">
        <v>9398</v>
      </c>
      <c r="AF80" s="61">
        <v>42810.505121296294</v>
      </c>
    </row>
    <row r="81" spans="23:32" x14ac:dyDescent="0.35">
      <c r="W81" s="32" t="str">
        <f t="shared" si="9"/>
        <v>CORPTP2</v>
      </c>
      <c r="X81" s="32" t="b">
        <f t="shared" si="8"/>
        <v>1</v>
      </c>
      <c r="Y81" t="s">
        <v>12</v>
      </c>
      <c r="Z81" t="s">
        <v>3959</v>
      </c>
      <c r="AA81" t="s">
        <v>3951</v>
      </c>
      <c r="AB81" t="s">
        <v>3959</v>
      </c>
      <c r="AC81" t="s">
        <v>9398</v>
      </c>
      <c r="AD81" s="61">
        <v>42810.505121643517</v>
      </c>
      <c r="AE81" t="s">
        <v>9398</v>
      </c>
      <c r="AF81" s="61">
        <v>42810.505121643517</v>
      </c>
    </row>
    <row r="82" spans="23:32" x14ac:dyDescent="0.35">
      <c r="W82" s="32" t="str">
        <f t="shared" si="9"/>
        <v>FHQ1C05</v>
      </c>
      <c r="X82" s="32" t="b">
        <f t="shared" si="8"/>
        <v>1</v>
      </c>
      <c r="Y82" t="s">
        <v>13</v>
      </c>
      <c r="Z82" t="s">
        <v>11300</v>
      </c>
      <c r="AA82" t="s">
        <v>3951</v>
      </c>
      <c r="AB82" t="s">
        <v>11300</v>
      </c>
      <c r="AC82" t="s">
        <v>9398</v>
      </c>
      <c r="AD82" s="61">
        <v>43306.408011030093</v>
      </c>
      <c r="AE82" t="s">
        <v>9398</v>
      </c>
      <c r="AF82" s="61">
        <v>43306.408011030093</v>
      </c>
    </row>
    <row r="83" spans="23:32" x14ac:dyDescent="0.35">
      <c r="W83" s="32" t="str">
        <f t="shared" si="9"/>
        <v>FHQ1C06</v>
      </c>
      <c r="X83" s="32" t="b">
        <f t="shared" si="8"/>
        <v>1</v>
      </c>
      <c r="Y83" t="s">
        <v>13</v>
      </c>
      <c r="Z83" t="s">
        <v>3931</v>
      </c>
      <c r="AA83" t="s">
        <v>3951</v>
      </c>
      <c r="AB83" t="s">
        <v>3931</v>
      </c>
      <c r="AC83" t="s">
        <v>9398</v>
      </c>
      <c r="AD83" s="61">
        <v>43306.408009293984</v>
      </c>
      <c r="AE83" t="s">
        <v>9398</v>
      </c>
      <c r="AF83" s="61">
        <v>43306.408009293984</v>
      </c>
    </row>
    <row r="84" spans="23:32" x14ac:dyDescent="0.35">
      <c r="W84" s="32" t="str">
        <f t="shared" si="9"/>
        <v>FHQ1C10</v>
      </c>
      <c r="X84" s="32" t="b">
        <f t="shared" si="8"/>
        <v>1</v>
      </c>
      <c r="Y84" t="s">
        <v>13</v>
      </c>
      <c r="Z84" t="s">
        <v>8852</v>
      </c>
      <c r="AA84" t="s">
        <v>3951</v>
      </c>
      <c r="AB84" t="s">
        <v>8852</v>
      </c>
      <c r="AC84" t="s">
        <v>9398</v>
      </c>
      <c r="AD84" s="61">
        <v>43306.408011192128</v>
      </c>
      <c r="AE84" t="s">
        <v>9398</v>
      </c>
      <c r="AF84" s="61">
        <v>43306.408011192128</v>
      </c>
    </row>
    <row r="85" spans="23:32" x14ac:dyDescent="0.35">
      <c r="W85" s="32" t="str">
        <f t="shared" si="9"/>
        <v>FHQ1C15</v>
      </c>
      <c r="X85" s="32" t="b">
        <f t="shared" si="8"/>
        <v>1</v>
      </c>
      <c r="Y85" t="s">
        <v>13</v>
      </c>
      <c r="Z85" t="s">
        <v>3934</v>
      </c>
      <c r="AA85" t="s">
        <v>3951</v>
      </c>
      <c r="AB85" t="s">
        <v>3934</v>
      </c>
      <c r="AC85" t="s">
        <v>9398</v>
      </c>
      <c r="AD85" s="61">
        <v>43306.408009525461</v>
      </c>
      <c r="AE85" t="s">
        <v>9398</v>
      </c>
      <c r="AF85" s="61">
        <v>43306.408009525461</v>
      </c>
    </row>
    <row r="86" spans="23:32" x14ac:dyDescent="0.35">
      <c r="W86" s="32" t="str">
        <f t="shared" si="9"/>
        <v>FHQ1C20</v>
      </c>
      <c r="X86" s="32" t="b">
        <f t="shared" si="8"/>
        <v>1</v>
      </c>
      <c r="Y86" t="s">
        <v>13</v>
      </c>
      <c r="Z86" t="s">
        <v>3936</v>
      </c>
      <c r="AA86" t="s">
        <v>3951</v>
      </c>
      <c r="AB86" t="s">
        <v>3936</v>
      </c>
      <c r="AC86" t="s">
        <v>9398</v>
      </c>
      <c r="AD86" s="61">
        <v>43306.408009606479</v>
      </c>
      <c r="AE86" t="s">
        <v>9398</v>
      </c>
      <c r="AF86" s="61">
        <v>43306.408009606479</v>
      </c>
    </row>
    <row r="87" spans="23:32" x14ac:dyDescent="0.35">
      <c r="W87" s="32" t="str">
        <f t="shared" si="9"/>
        <v>FHQ1D02</v>
      </c>
      <c r="X87" s="32" t="b">
        <f t="shared" si="8"/>
        <v>1</v>
      </c>
      <c r="Y87" t="s">
        <v>13</v>
      </c>
      <c r="Z87" t="s">
        <v>3450</v>
      </c>
      <c r="AA87" t="s">
        <v>3951</v>
      </c>
      <c r="AB87" t="s">
        <v>3450</v>
      </c>
      <c r="AC87" t="s">
        <v>9398</v>
      </c>
      <c r="AD87" s="61">
        <v>43306.408009722225</v>
      </c>
      <c r="AE87" t="s">
        <v>9398</v>
      </c>
      <c r="AF87" s="61">
        <v>43306.408009722225</v>
      </c>
    </row>
    <row r="88" spans="23:32" x14ac:dyDescent="0.35">
      <c r="W88" s="32" t="str">
        <f t="shared" si="9"/>
        <v>FHQ1D03</v>
      </c>
      <c r="X88" s="32" t="b">
        <f t="shared" si="8"/>
        <v>1</v>
      </c>
      <c r="Y88" t="s">
        <v>13</v>
      </c>
      <c r="Z88" t="s">
        <v>3452</v>
      </c>
      <c r="AA88" t="s">
        <v>3951</v>
      </c>
      <c r="AB88" t="s">
        <v>3452</v>
      </c>
      <c r="AC88" t="s">
        <v>9398</v>
      </c>
      <c r="AD88" s="61">
        <v>43306.408009837964</v>
      </c>
      <c r="AE88" t="s">
        <v>9398</v>
      </c>
      <c r="AF88" s="61">
        <v>43306.408009837964</v>
      </c>
    </row>
    <row r="89" spans="23:32" x14ac:dyDescent="0.35">
      <c r="W89" s="32" t="str">
        <f t="shared" si="9"/>
        <v>FHQ1D05</v>
      </c>
      <c r="X89" s="32" t="b">
        <f t="shared" si="8"/>
        <v>1</v>
      </c>
      <c r="Y89" t="s">
        <v>13</v>
      </c>
      <c r="Z89" t="s">
        <v>3456</v>
      </c>
      <c r="AA89" t="s">
        <v>3951</v>
      </c>
      <c r="AB89" t="s">
        <v>3456</v>
      </c>
      <c r="AC89" t="s">
        <v>9398</v>
      </c>
      <c r="AD89" s="61">
        <v>43306.408009953702</v>
      </c>
      <c r="AE89" t="s">
        <v>9398</v>
      </c>
      <c r="AF89" s="61">
        <v>43306.408009953702</v>
      </c>
    </row>
    <row r="90" spans="23:32" x14ac:dyDescent="0.35">
      <c r="W90" s="32" t="str">
        <f t="shared" si="9"/>
        <v>FHQ1D06</v>
      </c>
      <c r="X90" s="32" t="b">
        <f t="shared" si="8"/>
        <v>1</v>
      </c>
      <c r="Y90" t="s">
        <v>13</v>
      </c>
      <c r="Z90" t="s">
        <v>3458</v>
      </c>
      <c r="AA90" t="s">
        <v>3951</v>
      </c>
      <c r="AB90" t="s">
        <v>3458</v>
      </c>
      <c r="AC90" t="s">
        <v>9398</v>
      </c>
      <c r="AD90" s="61">
        <v>43306.408010069441</v>
      </c>
      <c r="AE90" t="s">
        <v>9398</v>
      </c>
      <c r="AF90" s="61">
        <v>43306.408010069441</v>
      </c>
    </row>
    <row r="91" spans="23:32" x14ac:dyDescent="0.35">
      <c r="W91" s="32" t="str">
        <f t="shared" si="9"/>
        <v>FHQ1D07</v>
      </c>
      <c r="X91" s="32" t="b">
        <f t="shared" si="8"/>
        <v>1</v>
      </c>
      <c r="Y91" t="s">
        <v>13</v>
      </c>
      <c r="Z91" t="s">
        <v>3460</v>
      </c>
      <c r="AA91" t="s">
        <v>3951</v>
      </c>
      <c r="AB91" t="s">
        <v>3460</v>
      </c>
      <c r="AC91" t="s">
        <v>9398</v>
      </c>
      <c r="AD91" s="61">
        <v>43306.408010185187</v>
      </c>
      <c r="AE91" t="s">
        <v>9398</v>
      </c>
      <c r="AF91" s="61">
        <v>43306.408010185187</v>
      </c>
    </row>
    <row r="92" spans="23:32" x14ac:dyDescent="0.35">
      <c r="W92" s="32" t="str">
        <f t="shared" si="9"/>
        <v>FHQ1D10</v>
      </c>
      <c r="X92" s="32" t="b">
        <f t="shared" si="8"/>
        <v>1</v>
      </c>
      <c r="Y92" t="s">
        <v>13</v>
      </c>
      <c r="Z92" t="s">
        <v>3466</v>
      </c>
      <c r="AA92" t="s">
        <v>3951</v>
      </c>
      <c r="AB92" t="s">
        <v>3466</v>
      </c>
      <c r="AC92" t="s">
        <v>9398</v>
      </c>
      <c r="AD92" s="61">
        <v>43306.408010266205</v>
      </c>
      <c r="AE92" t="s">
        <v>9398</v>
      </c>
      <c r="AF92" s="61">
        <v>43306.408010266205</v>
      </c>
    </row>
    <row r="93" spans="23:32" x14ac:dyDescent="0.35">
      <c r="W93" s="32" t="str">
        <f t="shared" si="9"/>
        <v>FHQ1D15</v>
      </c>
      <c r="X93" s="32" t="b">
        <f t="shared" si="8"/>
        <v>1</v>
      </c>
      <c r="Y93" t="s">
        <v>13</v>
      </c>
      <c r="Z93" t="s">
        <v>3474</v>
      </c>
      <c r="AA93" t="s">
        <v>3951</v>
      </c>
      <c r="AB93" t="s">
        <v>3474</v>
      </c>
      <c r="AC93" t="s">
        <v>9398</v>
      </c>
      <c r="AD93" s="61">
        <v>43306.408010381943</v>
      </c>
      <c r="AE93" t="s">
        <v>9398</v>
      </c>
      <c r="AF93" s="61">
        <v>43306.408010381943</v>
      </c>
    </row>
    <row r="94" spans="23:32" x14ac:dyDescent="0.35">
      <c r="W94" s="32" t="str">
        <f t="shared" si="9"/>
        <v>FHQ1D20</v>
      </c>
      <c r="X94" s="32" t="b">
        <f t="shared" si="8"/>
        <v>1</v>
      </c>
      <c r="Y94" t="s">
        <v>13</v>
      </c>
      <c r="Z94" t="s">
        <v>3945</v>
      </c>
      <c r="AA94" t="s">
        <v>3951</v>
      </c>
      <c r="AB94" t="s">
        <v>3945</v>
      </c>
      <c r="AC94" t="s">
        <v>9398</v>
      </c>
      <c r="AD94" s="61">
        <v>43306.408010451392</v>
      </c>
      <c r="AE94" t="s">
        <v>9398</v>
      </c>
      <c r="AF94" s="61">
        <v>43306.408010451392</v>
      </c>
    </row>
    <row r="95" spans="23:32" x14ac:dyDescent="0.35">
      <c r="W95" s="32" t="str">
        <f t="shared" si="9"/>
        <v>FHQ1D25</v>
      </c>
      <c r="X95" s="32" t="b">
        <f t="shared" si="8"/>
        <v>1</v>
      </c>
      <c r="Y95" t="s">
        <v>13</v>
      </c>
      <c r="Z95" t="s">
        <v>3947</v>
      </c>
      <c r="AA95" t="s">
        <v>3951</v>
      </c>
      <c r="AB95" t="s">
        <v>3947</v>
      </c>
      <c r="AC95" t="s">
        <v>9398</v>
      </c>
      <c r="AD95" s="61">
        <v>43306.408010567131</v>
      </c>
      <c r="AE95" t="s">
        <v>9398</v>
      </c>
      <c r="AF95" s="61">
        <v>43306.408010567131</v>
      </c>
    </row>
    <row r="96" spans="23:32" x14ac:dyDescent="0.35">
      <c r="W96" s="32" t="str">
        <f t="shared" si="9"/>
        <v>FHQ1D30</v>
      </c>
      <c r="X96" s="32" t="b">
        <f t="shared" si="8"/>
        <v>1</v>
      </c>
      <c r="Y96" t="s">
        <v>13</v>
      </c>
      <c r="Z96" t="s">
        <v>3949</v>
      </c>
      <c r="AA96" t="s">
        <v>3951</v>
      </c>
      <c r="AB96" t="s">
        <v>3949</v>
      </c>
      <c r="AC96" t="s">
        <v>9398</v>
      </c>
      <c r="AD96" s="61">
        <v>43306.40801068287</v>
      </c>
      <c r="AE96" t="s">
        <v>9398</v>
      </c>
      <c r="AF96" s="61">
        <v>43306.40801068287</v>
      </c>
    </row>
    <row r="97" spans="23:32" x14ac:dyDescent="0.35">
      <c r="W97" s="32" t="str">
        <f t="shared" si="9"/>
        <v>FHQ1L02</v>
      </c>
      <c r="X97" s="32" t="b">
        <f t="shared" si="8"/>
        <v>1</v>
      </c>
      <c r="Y97" t="s">
        <v>13</v>
      </c>
      <c r="Z97" t="s">
        <v>3953</v>
      </c>
      <c r="AA97" t="s">
        <v>3951</v>
      </c>
      <c r="AB97" t="s">
        <v>3953</v>
      </c>
      <c r="AC97" t="s">
        <v>9398</v>
      </c>
      <c r="AD97" s="61">
        <v>43306.408010763887</v>
      </c>
      <c r="AE97" t="s">
        <v>9398</v>
      </c>
      <c r="AF97" s="61">
        <v>43306.408010763887</v>
      </c>
    </row>
    <row r="98" spans="23:32" x14ac:dyDescent="0.35">
      <c r="W98" s="32" t="str">
        <f t="shared" si="9"/>
        <v>FHQ1L05</v>
      </c>
      <c r="X98" s="32" t="b">
        <f t="shared" si="8"/>
        <v>1</v>
      </c>
      <c r="Y98" t="s">
        <v>13</v>
      </c>
      <c r="Z98" t="s">
        <v>3955</v>
      </c>
      <c r="AA98" t="s">
        <v>3951</v>
      </c>
      <c r="AB98" t="s">
        <v>3955</v>
      </c>
      <c r="AC98" t="s">
        <v>9398</v>
      </c>
      <c r="AD98" s="61">
        <v>43306.408010879626</v>
      </c>
      <c r="AE98" t="s">
        <v>9398</v>
      </c>
      <c r="AF98" s="61">
        <v>43306.408010879626</v>
      </c>
    </row>
    <row r="99" spans="23:32" x14ac:dyDescent="0.35">
      <c r="W99" s="32" t="str">
        <f t="shared" si="9"/>
        <v>FHQ1TP1</v>
      </c>
      <c r="X99" s="32" t="b">
        <f t="shared" si="8"/>
        <v>1</v>
      </c>
      <c r="Y99" t="s">
        <v>13</v>
      </c>
      <c r="Z99" t="s">
        <v>3957</v>
      </c>
      <c r="AA99" t="s">
        <v>3951</v>
      </c>
      <c r="AB99" t="s">
        <v>3957</v>
      </c>
      <c r="AC99" t="s">
        <v>9398</v>
      </c>
      <c r="AD99" s="61">
        <v>42810.463550578701</v>
      </c>
      <c r="AE99" t="s">
        <v>9398</v>
      </c>
      <c r="AF99" s="61">
        <v>42810.463550578701</v>
      </c>
    </row>
    <row r="100" spans="23:32" x14ac:dyDescent="0.35">
      <c r="W100" s="32" t="str">
        <f t="shared" si="9"/>
        <v>FHQ1TP2</v>
      </c>
      <c r="X100" s="32" t="b">
        <f t="shared" si="8"/>
        <v>1</v>
      </c>
      <c r="Y100" t="s">
        <v>13</v>
      </c>
      <c r="Z100" t="s">
        <v>3959</v>
      </c>
      <c r="AA100" t="s">
        <v>3951</v>
      </c>
      <c r="AB100" t="s">
        <v>3959</v>
      </c>
      <c r="AC100" t="s">
        <v>9398</v>
      </c>
      <c r="AD100" s="61">
        <v>42810.463550775465</v>
      </c>
      <c r="AE100" t="s">
        <v>9398</v>
      </c>
      <c r="AF100" s="61">
        <v>42810.463550775465</v>
      </c>
    </row>
    <row r="101" spans="23:32" x14ac:dyDescent="0.35">
      <c r="W101" s="32" t="str">
        <f t="shared" si="9"/>
        <v>JBT-145C05</v>
      </c>
      <c r="X101" s="32" t="b">
        <f t="shared" si="8"/>
        <v>1</v>
      </c>
      <c r="Y101" t="s">
        <v>10488</v>
      </c>
      <c r="Z101" t="s">
        <v>11300</v>
      </c>
      <c r="AA101" t="s">
        <v>3951</v>
      </c>
      <c r="AB101" t="s">
        <v>11300</v>
      </c>
      <c r="AC101" t="s">
        <v>9398</v>
      </c>
      <c r="AD101" s="61">
        <v>43306.408136921294</v>
      </c>
      <c r="AE101" t="s">
        <v>9398</v>
      </c>
      <c r="AF101" s="61">
        <v>43306.408136921294</v>
      </c>
    </row>
    <row r="102" spans="23:32" x14ac:dyDescent="0.35">
      <c r="W102" s="32" t="str">
        <f t="shared" si="9"/>
        <v>JBT-145C06</v>
      </c>
      <c r="X102" s="32" t="b">
        <f t="shared" si="8"/>
        <v>1</v>
      </c>
      <c r="Y102" t="s">
        <v>10488</v>
      </c>
      <c r="Z102" t="s">
        <v>3931</v>
      </c>
      <c r="AA102" t="s">
        <v>3951</v>
      </c>
      <c r="AB102" t="s">
        <v>3931</v>
      </c>
      <c r="AC102" t="s">
        <v>9398</v>
      </c>
      <c r="AD102" s="61">
        <v>43306.408134837962</v>
      </c>
      <c r="AE102" t="s">
        <v>9398</v>
      </c>
      <c r="AF102" s="61">
        <v>43306.408134837962</v>
      </c>
    </row>
    <row r="103" spans="23:32" x14ac:dyDescent="0.35">
      <c r="W103" s="32" t="str">
        <f t="shared" si="9"/>
        <v>JBT-145C10</v>
      </c>
      <c r="X103" s="32" t="b">
        <f t="shared" si="8"/>
        <v>1</v>
      </c>
      <c r="Y103" t="s">
        <v>10488</v>
      </c>
      <c r="Z103" t="s">
        <v>8852</v>
      </c>
      <c r="AA103" t="s">
        <v>3951</v>
      </c>
      <c r="AB103" t="s">
        <v>8852</v>
      </c>
      <c r="AC103" t="s">
        <v>9398</v>
      </c>
      <c r="AD103" s="61">
        <v>43306.40813703704</v>
      </c>
      <c r="AE103" t="s">
        <v>9398</v>
      </c>
      <c r="AF103" s="61">
        <v>43306.40813703704</v>
      </c>
    </row>
    <row r="104" spans="23:32" x14ac:dyDescent="0.35">
      <c r="W104" s="32" t="str">
        <f t="shared" si="9"/>
        <v>JBT-145C15</v>
      </c>
      <c r="X104" s="32" t="b">
        <f t="shared" si="8"/>
        <v>1</v>
      </c>
      <c r="Y104" t="s">
        <v>10488</v>
      </c>
      <c r="Z104" t="s">
        <v>3934</v>
      </c>
      <c r="AA104" t="s">
        <v>3951</v>
      </c>
      <c r="AB104" t="s">
        <v>3934</v>
      </c>
      <c r="AC104" t="s">
        <v>9398</v>
      </c>
      <c r="AD104" s="61">
        <v>43306.408135185186</v>
      </c>
      <c r="AE104" t="s">
        <v>9398</v>
      </c>
      <c r="AF104" s="61">
        <v>43306.408135185186</v>
      </c>
    </row>
    <row r="105" spans="23:32" x14ac:dyDescent="0.35">
      <c r="W105" s="32" t="str">
        <f t="shared" si="9"/>
        <v>JBT-145C20</v>
      </c>
      <c r="X105" s="32" t="b">
        <f t="shared" si="8"/>
        <v>1</v>
      </c>
      <c r="Y105" t="s">
        <v>10488</v>
      </c>
      <c r="Z105" t="s">
        <v>3936</v>
      </c>
      <c r="AA105" t="s">
        <v>3951</v>
      </c>
      <c r="AB105" t="s">
        <v>3936</v>
      </c>
      <c r="AC105" t="s">
        <v>9398</v>
      </c>
      <c r="AD105" s="61">
        <v>43306.408135300924</v>
      </c>
      <c r="AE105" t="s">
        <v>9398</v>
      </c>
      <c r="AF105" s="61">
        <v>43306.408135300924</v>
      </c>
    </row>
    <row r="106" spans="23:32" x14ac:dyDescent="0.35">
      <c r="W106" s="32" t="str">
        <f t="shared" ref="W106:W169" si="10">Y106&amp;Z106</f>
        <v>JBT-145D02</v>
      </c>
      <c r="X106" s="32" t="b">
        <f t="shared" ref="X106:X169" si="11">VLOOKUP(Z106,Q:Q,1,0)=Z106</f>
        <v>1</v>
      </c>
      <c r="Y106" t="s">
        <v>10488</v>
      </c>
      <c r="Z106" t="s">
        <v>3450</v>
      </c>
      <c r="AA106" t="s">
        <v>3951</v>
      </c>
      <c r="AB106" t="s">
        <v>3450</v>
      </c>
      <c r="AC106" t="s">
        <v>9398</v>
      </c>
      <c r="AD106" s="61">
        <v>43306.408135451391</v>
      </c>
      <c r="AE106" t="s">
        <v>9398</v>
      </c>
      <c r="AF106" s="61">
        <v>43306.408135451391</v>
      </c>
    </row>
    <row r="107" spans="23:32" x14ac:dyDescent="0.35">
      <c r="W107" s="32" t="str">
        <f t="shared" si="10"/>
        <v>JBT-145D03</v>
      </c>
      <c r="X107" s="32" t="b">
        <f t="shared" si="11"/>
        <v>1</v>
      </c>
      <c r="Y107" t="s">
        <v>10488</v>
      </c>
      <c r="Z107" t="s">
        <v>3452</v>
      </c>
      <c r="AA107" t="s">
        <v>3951</v>
      </c>
      <c r="AB107" t="s">
        <v>3452</v>
      </c>
      <c r="AC107" t="s">
        <v>9398</v>
      </c>
      <c r="AD107" s="61">
        <v>43306.40813556713</v>
      </c>
      <c r="AE107" t="s">
        <v>9398</v>
      </c>
      <c r="AF107" s="61">
        <v>43306.40813556713</v>
      </c>
    </row>
    <row r="108" spans="23:32" x14ac:dyDescent="0.35">
      <c r="W108" s="32" t="str">
        <f t="shared" si="10"/>
        <v>JBT-145D05</v>
      </c>
      <c r="X108" s="32" t="b">
        <f t="shared" si="11"/>
        <v>1</v>
      </c>
      <c r="Y108" t="s">
        <v>10488</v>
      </c>
      <c r="Z108" t="s">
        <v>3456</v>
      </c>
      <c r="AA108" t="s">
        <v>3951</v>
      </c>
      <c r="AB108" t="s">
        <v>3456</v>
      </c>
      <c r="AC108" t="s">
        <v>9398</v>
      </c>
      <c r="AD108" s="61">
        <v>43306.408135729165</v>
      </c>
      <c r="AE108" t="s">
        <v>9398</v>
      </c>
      <c r="AF108" s="61">
        <v>43306.408135729165</v>
      </c>
    </row>
    <row r="109" spans="23:32" x14ac:dyDescent="0.35">
      <c r="W109" s="32" t="str">
        <f t="shared" si="10"/>
        <v>JBT-145D06</v>
      </c>
      <c r="X109" s="32" t="b">
        <f t="shared" si="11"/>
        <v>1</v>
      </c>
      <c r="Y109" t="s">
        <v>10488</v>
      </c>
      <c r="Z109" t="s">
        <v>3458</v>
      </c>
      <c r="AA109" t="s">
        <v>3951</v>
      </c>
      <c r="AB109" t="s">
        <v>3458</v>
      </c>
      <c r="AC109" t="s">
        <v>9398</v>
      </c>
      <c r="AD109" s="61">
        <v>43306.408135844904</v>
      </c>
      <c r="AE109" t="s">
        <v>9398</v>
      </c>
      <c r="AF109" s="61">
        <v>43306.408135844904</v>
      </c>
    </row>
    <row r="110" spans="23:32" x14ac:dyDescent="0.35">
      <c r="W110" s="32" t="str">
        <f t="shared" si="10"/>
        <v>JBT-145D07</v>
      </c>
      <c r="X110" s="32" t="b">
        <f t="shared" si="11"/>
        <v>1</v>
      </c>
      <c r="Y110" t="s">
        <v>10488</v>
      </c>
      <c r="Z110" t="s">
        <v>3460</v>
      </c>
      <c r="AA110" t="s">
        <v>3951</v>
      </c>
      <c r="AB110" t="s">
        <v>3460</v>
      </c>
      <c r="AC110" t="s">
        <v>9398</v>
      </c>
      <c r="AD110" s="61">
        <v>43306.40813596065</v>
      </c>
      <c r="AE110" t="s">
        <v>9398</v>
      </c>
      <c r="AF110" s="61">
        <v>43306.40813596065</v>
      </c>
    </row>
    <row r="111" spans="23:32" x14ac:dyDescent="0.35">
      <c r="W111" s="32" t="str">
        <f t="shared" si="10"/>
        <v>JBT-145D10</v>
      </c>
      <c r="X111" s="32" t="b">
        <f t="shared" si="11"/>
        <v>1</v>
      </c>
      <c r="Y111" t="s">
        <v>10488</v>
      </c>
      <c r="Z111" t="s">
        <v>3466</v>
      </c>
      <c r="AA111" t="s">
        <v>3951</v>
      </c>
      <c r="AB111" t="s">
        <v>3466</v>
      </c>
      <c r="AC111" t="s">
        <v>9398</v>
      </c>
      <c r="AD111" s="61">
        <v>43306.408136076388</v>
      </c>
      <c r="AE111" t="s">
        <v>9398</v>
      </c>
      <c r="AF111" s="61">
        <v>43306.408136076388</v>
      </c>
    </row>
    <row r="112" spans="23:32" x14ac:dyDescent="0.35">
      <c r="W112" s="32" t="str">
        <f t="shared" si="10"/>
        <v>JBT-145D15</v>
      </c>
      <c r="X112" s="32" t="b">
        <f t="shared" si="11"/>
        <v>1</v>
      </c>
      <c r="Y112" t="s">
        <v>10488</v>
      </c>
      <c r="Z112" t="s">
        <v>3474</v>
      </c>
      <c r="AA112" t="s">
        <v>3951</v>
      </c>
      <c r="AB112" t="s">
        <v>3474</v>
      </c>
      <c r="AC112" t="s">
        <v>9398</v>
      </c>
      <c r="AD112" s="61">
        <v>43306.408136192127</v>
      </c>
      <c r="AE112" t="s">
        <v>9398</v>
      </c>
      <c r="AF112" s="61">
        <v>43306.408136192127</v>
      </c>
    </row>
    <row r="113" spans="23:32" x14ac:dyDescent="0.35">
      <c r="W113" s="32" t="str">
        <f t="shared" si="10"/>
        <v>JBT-145D20</v>
      </c>
      <c r="X113" s="32" t="b">
        <f t="shared" si="11"/>
        <v>1</v>
      </c>
      <c r="Y113" t="s">
        <v>10488</v>
      </c>
      <c r="Z113" t="s">
        <v>3945</v>
      </c>
      <c r="AA113" t="s">
        <v>3951</v>
      </c>
      <c r="AB113" t="s">
        <v>3945</v>
      </c>
      <c r="AC113" t="s">
        <v>9398</v>
      </c>
      <c r="AD113" s="61">
        <v>43306.408136307873</v>
      </c>
      <c r="AE113" t="s">
        <v>9398</v>
      </c>
      <c r="AF113" s="61">
        <v>43306.408136307873</v>
      </c>
    </row>
    <row r="114" spans="23:32" x14ac:dyDescent="0.35">
      <c r="W114" s="32" t="str">
        <f t="shared" si="10"/>
        <v>JBT-145D25</v>
      </c>
      <c r="X114" s="32" t="b">
        <f t="shared" si="11"/>
        <v>1</v>
      </c>
      <c r="Y114" t="s">
        <v>10488</v>
      </c>
      <c r="Z114" t="s">
        <v>3947</v>
      </c>
      <c r="AA114" t="s">
        <v>3951</v>
      </c>
      <c r="AB114" t="s">
        <v>3947</v>
      </c>
      <c r="AC114" t="s">
        <v>9398</v>
      </c>
      <c r="AD114" s="61">
        <v>43306.408136458333</v>
      </c>
      <c r="AE114" t="s">
        <v>9398</v>
      </c>
      <c r="AF114" s="61">
        <v>43306.408136458333</v>
      </c>
    </row>
    <row r="115" spans="23:32" x14ac:dyDescent="0.35">
      <c r="W115" s="32" t="str">
        <f t="shared" si="10"/>
        <v>JBT-145D30</v>
      </c>
      <c r="X115" s="32" t="b">
        <f t="shared" si="11"/>
        <v>1</v>
      </c>
      <c r="Y115" t="s">
        <v>10488</v>
      </c>
      <c r="Z115" t="s">
        <v>3949</v>
      </c>
      <c r="AA115" t="s">
        <v>3951</v>
      </c>
      <c r="AB115" t="s">
        <v>3949</v>
      </c>
      <c r="AC115" t="s">
        <v>9398</v>
      </c>
      <c r="AD115" s="61">
        <v>43306.408136574071</v>
      </c>
      <c r="AE115" t="s">
        <v>9398</v>
      </c>
      <c r="AF115" s="61">
        <v>43306.408136574071</v>
      </c>
    </row>
    <row r="116" spans="23:32" x14ac:dyDescent="0.35">
      <c r="W116" s="32" t="str">
        <f t="shared" si="10"/>
        <v>JBT-145L02</v>
      </c>
      <c r="X116" s="32" t="b">
        <f t="shared" si="11"/>
        <v>1</v>
      </c>
      <c r="Y116" t="s">
        <v>10488</v>
      </c>
      <c r="Z116" t="s">
        <v>3953</v>
      </c>
      <c r="AA116" t="s">
        <v>3951</v>
      </c>
      <c r="AB116" t="s">
        <v>3953</v>
      </c>
      <c r="AC116" t="s">
        <v>9398</v>
      </c>
      <c r="AD116" s="61">
        <v>43306.408136689817</v>
      </c>
      <c r="AE116" t="s">
        <v>9398</v>
      </c>
      <c r="AF116" s="61">
        <v>43306.408136689817</v>
      </c>
    </row>
    <row r="117" spans="23:32" x14ac:dyDescent="0.35">
      <c r="W117" s="32" t="str">
        <f t="shared" si="10"/>
        <v>JBT-145L05</v>
      </c>
      <c r="X117" s="32" t="b">
        <f t="shared" si="11"/>
        <v>1</v>
      </c>
      <c r="Y117" t="s">
        <v>10488</v>
      </c>
      <c r="Z117" t="s">
        <v>3955</v>
      </c>
      <c r="AA117" t="s">
        <v>3951</v>
      </c>
      <c r="AB117" t="s">
        <v>3955</v>
      </c>
      <c r="AC117" t="s">
        <v>9398</v>
      </c>
      <c r="AD117" s="61">
        <v>43306.408136805556</v>
      </c>
      <c r="AE117" t="s">
        <v>9398</v>
      </c>
      <c r="AF117" s="61">
        <v>43306.408136805556</v>
      </c>
    </row>
    <row r="118" spans="23:32" x14ac:dyDescent="0.35">
      <c r="W118" s="32" t="str">
        <f t="shared" si="10"/>
        <v>JBT-145TP1</v>
      </c>
      <c r="X118" s="32" t="b">
        <f t="shared" si="11"/>
        <v>1</v>
      </c>
      <c r="Y118" t="s">
        <v>10488</v>
      </c>
      <c r="Z118" t="s">
        <v>3957</v>
      </c>
      <c r="AA118" t="s">
        <v>3951</v>
      </c>
      <c r="AB118" t="s">
        <v>3957</v>
      </c>
      <c r="AC118" t="s">
        <v>9398</v>
      </c>
      <c r="AD118" s="61">
        <v>42810.505121296294</v>
      </c>
      <c r="AE118" t="s">
        <v>9398</v>
      </c>
      <c r="AF118" s="61">
        <v>42810.505121296294</v>
      </c>
    </row>
    <row r="119" spans="23:32" x14ac:dyDescent="0.35">
      <c r="W119" s="32" t="str">
        <f t="shared" si="10"/>
        <v>JBT-145TP2</v>
      </c>
      <c r="X119" s="32" t="b">
        <f t="shared" si="11"/>
        <v>1</v>
      </c>
      <c r="Y119" t="s">
        <v>10488</v>
      </c>
      <c r="Z119" t="s">
        <v>3959</v>
      </c>
      <c r="AA119" t="s">
        <v>3951</v>
      </c>
      <c r="AB119" t="s">
        <v>3959</v>
      </c>
      <c r="AC119" t="s">
        <v>9398</v>
      </c>
      <c r="AD119" s="61">
        <v>42810.505121643517</v>
      </c>
      <c r="AE119" t="s">
        <v>9398</v>
      </c>
      <c r="AF119" s="61">
        <v>42810.505121643517</v>
      </c>
    </row>
    <row r="120" spans="23:32" x14ac:dyDescent="0.35">
      <c r="W120" s="32" t="str">
        <f t="shared" si="10"/>
        <v>JBT-450C05</v>
      </c>
      <c r="X120" s="32" t="b">
        <f t="shared" si="11"/>
        <v>1</v>
      </c>
      <c r="Y120" t="s">
        <v>10489</v>
      </c>
      <c r="Z120" t="s">
        <v>11300</v>
      </c>
      <c r="AA120" t="s">
        <v>3951</v>
      </c>
      <c r="AB120" t="s">
        <v>11300</v>
      </c>
      <c r="AC120" t="s">
        <v>9398</v>
      </c>
      <c r="AD120" s="61">
        <v>43306.408302048614</v>
      </c>
      <c r="AE120" t="s">
        <v>9398</v>
      </c>
      <c r="AF120" s="61">
        <v>43306.408302048614</v>
      </c>
    </row>
    <row r="121" spans="23:32" x14ac:dyDescent="0.35">
      <c r="W121" s="32" t="str">
        <f t="shared" si="10"/>
        <v>JBT-450C06</v>
      </c>
      <c r="X121" s="32" t="b">
        <f t="shared" si="11"/>
        <v>1</v>
      </c>
      <c r="Y121" t="s">
        <v>10489</v>
      </c>
      <c r="Z121" t="s">
        <v>3931</v>
      </c>
      <c r="AA121" t="s">
        <v>3951</v>
      </c>
      <c r="AB121" t="s">
        <v>3931</v>
      </c>
      <c r="AC121" t="s">
        <v>9398</v>
      </c>
      <c r="AD121" s="61">
        <v>43306.408300000003</v>
      </c>
      <c r="AE121" t="s">
        <v>9398</v>
      </c>
      <c r="AF121" s="61">
        <v>43306.408300000003</v>
      </c>
    </row>
    <row r="122" spans="23:32" x14ac:dyDescent="0.35">
      <c r="W122" s="32" t="str">
        <f t="shared" si="10"/>
        <v>JBT-450C10</v>
      </c>
      <c r="X122" s="32" t="b">
        <f t="shared" si="11"/>
        <v>1</v>
      </c>
      <c r="Y122" t="s">
        <v>10489</v>
      </c>
      <c r="Z122" t="s">
        <v>8852</v>
      </c>
      <c r="AA122" t="s">
        <v>3951</v>
      </c>
      <c r="AB122" t="s">
        <v>8852</v>
      </c>
      <c r="AC122" t="s">
        <v>9398</v>
      </c>
      <c r="AD122" s="61">
        <v>43306.408302164353</v>
      </c>
      <c r="AE122" t="s">
        <v>9398</v>
      </c>
      <c r="AF122" s="61">
        <v>43306.408302164353</v>
      </c>
    </row>
    <row r="123" spans="23:32" x14ac:dyDescent="0.35">
      <c r="W123" s="32" t="str">
        <f t="shared" si="10"/>
        <v>JBT-450C15</v>
      </c>
      <c r="X123" s="32" t="b">
        <f t="shared" si="11"/>
        <v>1</v>
      </c>
      <c r="Y123" t="s">
        <v>10489</v>
      </c>
      <c r="Z123" t="s">
        <v>3934</v>
      </c>
      <c r="AA123" t="s">
        <v>3951</v>
      </c>
      <c r="AB123" t="s">
        <v>3934</v>
      </c>
      <c r="AC123" t="s">
        <v>9398</v>
      </c>
      <c r="AD123" s="61">
        <v>43306.408300312498</v>
      </c>
      <c r="AE123" t="s">
        <v>9398</v>
      </c>
      <c r="AF123" s="61">
        <v>43306.408300312498</v>
      </c>
    </row>
    <row r="124" spans="23:32" x14ac:dyDescent="0.35">
      <c r="W124" s="32" t="str">
        <f t="shared" si="10"/>
        <v>JBT-450C20</v>
      </c>
      <c r="X124" s="32" t="b">
        <f t="shared" si="11"/>
        <v>1</v>
      </c>
      <c r="Y124" t="s">
        <v>10489</v>
      </c>
      <c r="Z124" t="s">
        <v>3936</v>
      </c>
      <c r="AA124" t="s">
        <v>3951</v>
      </c>
      <c r="AB124" t="s">
        <v>3936</v>
      </c>
      <c r="AC124" t="s">
        <v>9398</v>
      </c>
      <c r="AD124" s="61">
        <v>43306.408300428244</v>
      </c>
      <c r="AE124" t="s">
        <v>9398</v>
      </c>
      <c r="AF124" s="61">
        <v>43306.408300428244</v>
      </c>
    </row>
    <row r="125" spans="23:32" x14ac:dyDescent="0.35">
      <c r="W125" s="32" t="str">
        <f t="shared" si="10"/>
        <v>JBT-450D02</v>
      </c>
      <c r="X125" s="32" t="b">
        <f t="shared" si="11"/>
        <v>1</v>
      </c>
      <c r="Y125" t="s">
        <v>10489</v>
      </c>
      <c r="Z125" t="s">
        <v>3450</v>
      </c>
      <c r="AA125" t="s">
        <v>3951</v>
      </c>
      <c r="AB125" t="s">
        <v>3450</v>
      </c>
      <c r="AC125" t="s">
        <v>9398</v>
      </c>
      <c r="AD125" s="61">
        <v>43306.408300543982</v>
      </c>
      <c r="AE125" t="s">
        <v>9398</v>
      </c>
      <c r="AF125" s="61">
        <v>43306.408300543982</v>
      </c>
    </row>
    <row r="126" spans="23:32" x14ac:dyDescent="0.35">
      <c r="W126" s="32" t="str">
        <f t="shared" si="10"/>
        <v>JBT-450D03</v>
      </c>
      <c r="X126" s="32" t="b">
        <f t="shared" si="11"/>
        <v>1</v>
      </c>
      <c r="Y126" t="s">
        <v>10489</v>
      </c>
      <c r="Z126" t="s">
        <v>3452</v>
      </c>
      <c r="AA126" t="s">
        <v>3951</v>
      </c>
      <c r="AB126" t="s">
        <v>3452</v>
      </c>
      <c r="AC126" t="s">
        <v>9398</v>
      </c>
      <c r="AD126" s="61">
        <v>43306.408300613424</v>
      </c>
      <c r="AE126" t="s">
        <v>9398</v>
      </c>
      <c r="AF126" s="61">
        <v>43306.408300613424</v>
      </c>
    </row>
    <row r="127" spans="23:32" x14ac:dyDescent="0.35">
      <c r="W127" s="32" t="str">
        <f t="shared" si="10"/>
        <v>JBT-450D05</v>
      </c>
      <c r="X127" s="32" t="b">
        <f t="shared" si="11"/>
        <v>1</v>
      </c>
      <c r="Y127" t="s">
        <v>10489</v>
      </c>
      <c r="Z127" t="s">
        <v>3456</v>
      </c>
      <c r="AA127" t="s">
        <v>3951</v>
      </c>
      <c r="AB127" t="s">
        <v>3456</v>
      </c>
      <c r="AC127" t="s">
        <v>9398</v>
      </c>
      <c r="AD127" s="61">
        <v>43306.40830072917</v>
      </c>
      <c r="AE127" t="s">
        <v>9398</v>
      </c>
      <c r="AF127" s="61">
        <v>43306.40830072917</v>
      </c>
    </row>
    <row r="128" spans="23:32" x14ac:dyDescent="0.35">
      <c r="W128" s="32" t="str">
        <f t="shared" si="10"/>
        <v>JBT-450D06</v>
      </c>
      <c r="X128" s="32" t="b">
        <f t="shared" si="11"/>
        <v>1</v>
      </c>
      <c r="Y128" t="s">
        <v>10489</v>
      </c>
      <c r="Z128" t="s">
        <v>3458</v>
      </c>
      <c r="AA128" t="s">
        <v>3951</v>
      </c>
      <c r="AB128" t="s">
        <v>3458</v>
      </c>
      <c r="AC128" t="s">
        <v>9398</v>
      </c>
      <c r="AD128" s="61">
        <v>43306.408300891206</v>
      </c>
      <c r="AE128" t="s">
        <v>9398</v>
      </c>
      <c r="AF128" s="61">
        <v>43306.408300891206</v>
      </c>
    </row>
    <row r="129" spans="23:32" x14ac:dyDescent="0.35">
      <c r="W129" s="32" t="str">
        <f t="shared" si="10"/>
        <v>JBT-450D07</v>
      </c>
      <c r="X129" s="32" t="b">
        <f t="shared" si="11"/>
        <v>1</v>
      </c>
      <c r="Y129" t="s">
        <v>10489</v>
      </c>
      <c r="Z129" t="s">
        <v>3460</v>
      </c>
      <c r="AA129" t="s">
        <v>3951</v>
      </c>
      <c r="AB129" t="s">
        <v>3460</v>
      </c>
      <c r="AC129" t="s">
        <v>9398</v>
      </c>
      <c r="AD129" s="61">
        <v>43306.408301006944</v>
      </c>
      <c r="AE129" t="s">
        <v>9398</v>
      </c>
      <c r="AF129" s="61">
        <v>43306.408301006944</v>
      </c>
    </row>
    <row r="130" spans="23:32" x14ac:dyDescent="0.35">
      <c r="W130" s="32" t="str">
        <f t="shared" si="10"/>
        <v>JBT-450D10</v>
      </c>
      <c r="X130" s="32" t="b">
        <f t="shared" si="11"/>
        <v>1</v>
      </c>
      <c r="Y130" t="s">
        <v>10489</v>
      </c>
      <c r="Z130" t="s">
        <v>3466</v>
      </c>
      <c r="AA130" t="s">
        <v>3951</v>
      </c>
      <c r="AB130" t="s">
        <v>3466</v>
      </c>
      <c r="AC130" t="s">
        <v>9398</v>
      </c>
      <c r="AD130" s="61">
        <v>43306.408301122683</v>
      </c>
      <c r="AE130" t="s">
        <v>9398</v>
      </c>
      <c r="AF130" s="61">
        <v>43306.408301122683</v>
      </c>
    </row>
    <row r="131" spans="23:32" x14ac:dyDescent="0.35">
      <c r="W131" s="32" t="str">
        <f t="shared" si="10"/>
        <v>JBT-450D15</v>
      </c>
      <c r="X131" s="32" t="b">
        <f t="shared" si="11"/>
        <v>1</v>
      </c>
      <c r="Y131" t="s">
        <v>10489</v>
      </c>
      <c r="Z131" t="s">
        <v>3474</v>
      </c>
      <c r="AA131" t="s">
        <v>3951</v>
      </c>
      <c r="AB131" t="s">
        <v>3474</v>
      </c>
      <c r="AC131" t="s">
        <v>9398</v>
      </c>
      <c r="AD131" s="61">
        <v>43306.40830127315</v>
      </c>
      <c r="AE131" t="s">
        <v>9398</v>
      </c>
      <c r="AF131" s="61">
        <v>43306.40830127315</v>
      </c>
    </row>
    <row r="132" spans="23:32" x14ac:dyDescent="0.35">
      <c r="W132" s="32" t="str">
        <f t="shared" si="10"/>
        <v>JBT-450D20</v>
      </c>
      <c r="X132" s="32" t="b">
        <f t="shared" si="11"/>
        <v>1</v>
      </c>
      <c r="Y132" t="s">
        <v>10489</v>
      </c>
      <c r="Z132" t="s">
        <v>3945</v>
      </c>
      <c r="AA132" t="s">
        <v>3951</v>
      </c>
      <c r="AB132" t="s">
        <v>3945</v>
      </c>
      <c r="AC132" t="s">
        <v>9398</v>
      </c>
      <c r="AD132" s="61">
        <v>43306.408301423609</v>
      </c>
      <c r="AE132" t="s">
        <v>9398</v>
      </c>
      <c r="AF132" s="61">
        <v>43306.408301423609</v>
      </c>
    </row>
    <row r="133" spans="23:32" x14ac:dyDescent="0.35">
      <c r="W133" s="32" t="str">
        <f t="shared" si="10"/>
        <v>JBT-450D25</v>
      </c>
      <c r="X133" s="32" t="b">
        <f t="shared" si="11"/>
        <v>1</v>
      </c>
      <c r="Y133" t="s">
        <v>10489</v>
      </c>
      <c r="Z133" t="s">
        <v>3947</v>
      </c>
      <c r="AA133" t="s">
        <v>3951</v>
      </c>
      <c r="AB133" t="s">
        <v>3947</v>
      </c>
      <c r="AC133" t="s">
        <v>9398</v>
      </c>
      <c r="AD133" s="61">
        <v>43306.408301539355</v>
      </c>
      <c r="AE133" t="s">
        <v>9398</v>
      </c>
      <c r="AF133" s="61">
        <v>43306.408301539355</v>
      </c>
    </row>
    <row r="134" spans="23:32" x14ac:dyDescent="0.35">
      <c r="W134" s="32" t="str">
        <f t="shared" si="10"/>
        <v>JBT-450D30</v>
      </c>
      <c r="X134" s="32" t="b">
        <f t="shared" si="11"/>
        <v>1</v>
      </c>
      <c r="Y134" t="s">
        <v>10489</v>
      </c>
      <c r="Z134" t="s">
        <v>3949</v>
      </c>
      <c r="AA134" t="s">
        <v>3951</v>
      </c>
      <c r="AB134" t="s">
        <v>3949</v>
      </c>
      <c r="AC134" t="s">
        <v>9398</v>
      </c>
      <c r="AD134" s="61">
        <v>43306.408301655094</v>
      </c>
      <c r="AE134" t="s">
        <v>9398</v>
      </c>
      <c r="AF134" s="61">
        <v>43306.408301655094</v>
      </c>
    </row>
    <row r="135" spans="23:32" x14ac:dyDescent="0.35">
      <c r="W135" s="32" t="str">
        <f t="shared" si="10"/>
        <v>JBT-450L02</v>
      </c>
      <c r="X135" s="32" t="b">
        <f t="shared" si="11"/>
        <v>1</v>
      </c>
      <c r="Y135" t="s">
        <v>10489</v>
      </c>
      <c r="Z135" t="s">
        <v>3953</v>
      </c>
      <c r="AA135" t="s">
        <v>3951</v>
      </c>
      <c r="AB135" t="s">
        <v>3953</v>
      </c>
      <c r="AC135" t="s">
        <v>9398</v>
      </c>
      <c r="AD135" s="61">
        <v>43306.40830181713</v>
      </c>
      <c r="AE135" t="s">
        <v>9398</v>
      </c>
      <c r="AF135" s="61">
        <v>43306.40830181713</v>
      </c>
    </row>
    <row r="136" spans="23:32" x14ac:dyDescent="0.35">
      <c r="W136" s="32" t="str">
        <f t="shared" si="10"/>
        <v>JBT-450L05</v>
      </c>
      <c r="X136" s="32" t="b">
        <f t="shared" si="11"/>
        <v>1</v>
      </c>
      <c r="Y136" t="s">
        <v>10489</v>
      </c>
      <c r="Z136" t="s">
        <v>3955</v>
      </c>
      <c r="AA136" t="s">
        <v>3951</v>
      </c>
      <c r="AB136" t="s">
        <v>3955</v>
      </c>
      <c r="AC136" t="s">
        <v>9398</v>
      </c>
      <c r="AD136" s="61">
        <v>43306.408301967589</v>
      </c>
      <c r="AE136" t="s">
        <v>9398</v>
      </c>
      <c r="AF136" s="61">
        <v>43306.408301967589</v>
      </c>
    </row>
    <row r="137" spans="23:32" x14ac:dyDescent="0.35">
      <c r="W137" s="32" t="str">
        <f t="shared" si="10"/>
        <v>JBT-450TP1</v>
      </c>
      <c r="X137" s="32" t="b">
        <f t="shared" si="11"/>
        <v>1</v>
      </c>
      <c r="Y137" t="s">
        <v>10489</v>
      </c>
      <c r="Z137" t="s">
        <v>3957</v>
      </c>
      <c r="AA137" t="s">
        <v>3951</v>
      </c>
      <c r="AB137" t="s">
        <v>3957</v>
      </c>
      <c r="AC137" t="s">
        <v>9398</v>
      </c>
      <c r="AD137" s="61">
        <v>42810.505121296294</v>
      </c>
      <c r="AE137" t="s">
        <v>9398</v>
      </c>
      <c r="AF137" s="61">
        <v>42810.505121296294</v>
      </c>
    </row>
    <row r="138" spans="23:32" x14ac:dyDescent="0.35">
      <c r="W138" s="32" t="str">
        <f t="shared" si="10"/>
        <v>JBT-450TP2</v>
      </c>
      <c r="X138" s="32" t="b">
        <f t="shared" si="11"/>
        <v>1</v>
      </c>
      <c r="Y138" t="s">
        <v>10489</v>
      </c>
      <c r="Z138" t="s">
        <v>3959</v>
      </c>
      <c r="AA138" t="s">
        <v>3951</v>
      </c>
      <c r="AB138" t="s">
        <v>3959</v>
      </c>
      <c r="AC138" t="s">
        <v>9398</v>
      </c>
      <c r="AD138" s="61">
        <v>42810.505121643517</v>
      </c>
      <c r="AE138" t="s">
        <v>9398</v>
      </c>
      <c r="AF138" s="61">
        <v>42810.505121643517</v>
      </c>
    </row>
    <row r="139" spans="23:32" x14ac:dyDescent="0.35">
      <c r="W139" s="32" t="str">
        <f t="shared" si="10"/>
        <v>JBT-451C05</v>
      </c>
      <c r="X139" s="32" t="b">
        <f t="shared" si="11"/>
        <v>1</v>
      </c>
      <c r="Y139" t="s">
        <v>10490</v>
      </c>
      <c r="Z139" t="s">
        <v>11300</v>
      </c>
      <c r="AA139" t="s">
        <v>3951</v>
      </c>
      <c r="AB139" t="s">
        <v>11300</v>
      </c>
      <c r="AC139" t="s">
        <v>9398</v>
      </c>
      <c r="AD139" s="61">
        <v>43306.408711342592</v>
      </c>
      <c r="AE139" t="s">
        <v>9398</v>
      </c>
      <c r="AF139" s="61">
        <v>43306.408711342592</v>
      </c>
    </row>
    <row r="140" spans="23:32" x14ac:dyDescent="0.35">
      <c r="W140" s="32" t="str">
        <f t="shared" si="10"/>
        <v>JBT-451C06</v>
      </c>
      <c r="X140" s="32" t="b">
        <f t="shared" si="11"/>
        <v>1</v>
      </c>
      <c r="Y140" t="s">
        <v>10490</v>
      </c>
      <c r="Z140" t="s">
        <v>3931</v>
      </c>
      <c r="AA140" t="s">
        <v>3951</v>
      </c>
      <c r="AB140" t="s">
        <v>3931</v>
      </c>
      <c r="AC140" t="s">
        <v>9398</v>
      </c>
      <c r="AD140" s="61">
        <v>43306.408708912037</v>
      </c>
      <c r="AE140" t="s">
        <v>9398</v>
      </c>
      <c r="AF140" s="61">
        <v>43306.408708912037</v>
      </c>
    </row>
    <row r="141" spans="23:32" x14ac:dyDescent="0.35">
      <c r="W141" s="32" t="str">
        <f t="shared" si="10"/>
        <v>JBT-451C10</v>
      </c>
      <c r="X141" s="32" t="b">
        <f t="shared" si="11"/>
        <v>1</v>
      </c>
      <c r="Y141" t="s">
        <v>10490</v>
      </c>
      <c r="Z141" t="s">
        <v>8852</v>
      </c>
      <c r="AA141" t="s">
        <v>3951</v>
      </c>
      <c r="AB141" t="s">
        <v>8852</v>
      </c>
      <c r="AC141" t="s">
        <v>9398</v>
      </c>
      <c r="AD141" s="61">
        <v>43306.408711458331</v>
      </c>
      <c r="AE141" t="s">
        <v>9398</v>
      </c>
      <c r="AF141" s="61">
        <v>43306.408711458331</v>
      </c>
    </row>
    <row r="142" spans="23:32" x14ac:dyDescent="0.35">
      <c r="W142" s="32" t="str">
        <f t="shared" si="10"/>
        <v>JBT-451C15</v>
      </c>
      <c r="X142" s="32" t="b">
        <f t="shared" si="11"/>
        <v>1</v>
      </c>
      <c r="Y142" t="s">
        <v>10490</v>
      </c>
      <c r="Z142" t="s">
        <v>3934</v>
      </c>
      <c r="AA142" t="s">
        <v>3951</v>
      </c>
      <c r="AB142" t="s">
        <v>3934</v>
      </c>
      <c r="AC142" t="s">
        <v>9398</v>
      </c>
      <c r="AD142" s="61">
        <v>43306.408709178242</v>
      </c>
      <c r="AE142" t="s">
        <v>9398</v>
      </c>
      <c r="AF142" s="61">
        <v>43306.408709178242</v>
      </c>
    </row>
    <row r="143" spans="23:32" x14ac:dyDescent="0.35">
      <c r="W143" s="32" t="str">
        <f t="shared" si="10"/>
        <v>JBT-451C20</v>
      </c>
      <c r="X143" s="32" t="b">
        <f t="shared" si="11"/>
        <v>1</v>
      </c>
      <c r="Y143" t="s">
        <v>10490</v>
      </c>
      <c r="Z143" t="s">
        <v>3936</v>
      </c>
      <c r="AA143" t="s">
        <v>3951</v>
      </c>
      <c r="AB143" t="s">
        <v>3936</v>
      </c>
      <c r="AC143" t="s">
        <v>9398</v>
      </c>
      <c r="AD143" s="61">
        <v>43306.408709293981</v>
      </c>
      <c r="AE143" t="s">
        <v>9398</v>
      </c>
      <c r="AF143" s="61">
        <v>43306.408709293981</v>
      </c>
    </row>
    <row r="144" spans="23:32" x14ac:dyDescent="0.35">
      <c r="W144" s="32" t="str">
        <f t="shared" si="10"/>
        <v>JBT-451D02</v>
      </c>
      <c r="X144" s="32" t="b">
        <f t="shared" si="11"/>
        <v>1</v>
      </c>
      <c r="Y144" t="s">
        <v>10490</v>
      </c>
      <c r="Z144" t="s">
        <v>3450</v>
      </c>
      <c r="AA144" t="s">
        <v>3951</v>
      </c>
      <c r="AB144" t="s">
        <v>3450</v>
      </c>
      <c r="AC144" t="s">
        <v>9398</v>
      </c>
      <c r="AD144" s="61">
        <v>43306.408709456016</v>
      </c>
      <c r="AE144" t="s">
        <v>9398</v>
      </c>
      <c r="AF144" s="61">
        <v>43306.408709456016</v>
      </c>
    </row>
    <row r="145" spans="23:32" x14ac:dyDescent="0.35">
      <c r="W145" s="32" t="str">
        <f t="shared" si="10"/>
        <v>JBT-451D03</v>
      </c>
      <c r="X145" s="32" t="b">
        <f t="shared" si="11"/>
        <v>1</v>
      </c>
      <c r="Y145" t="s">
        <v>10490</v>
      </c>
      <c r="Z145" t="s">
        <v>3452</v>
      </c>
      <c r="AA145" t="s">
        <v>3951</v>
      </c>
      <c r="AB145" t="s">
        <v>3452</v>
      </c>
      <c r="AC145" t="s">
        <v>9398</v>
      </c>
      <c r="AD145" s="61">
        <v>43306.408709571762</v>
      </c>
      <c r="AE145" t="s">
        <v>9398</v>
      </c>
      <c r="AF145" s="61">
        <v>43306.408709571762</v>
      </c>
    </row>
    <row r="146" spans="23:32" x14ac:dyDescent="0.35">
      <c r="W146" s="32" t="str">
        <f t="shared" si="10"/>
        <v>JBT-451D05</v>
      </c>
      <c r="X146" s="32" t="b">
        <f t="shared" si="11"/>
        <v>1</v>
      </c>
      <c r="Y146" t="s">
        <v>10490</v>
      </c>
      <c r="Z146" t="s">
        <v>3456</v>
      </c>
      <c r="AA146" t="s">
        <v>3951</v>
      </c>
      <c r="AB146" t="s">
        <v>3456</v>
      </c>
      <c r="AC146" t="s">
        <v>9398</v>
      </c>
      <c r="AD146" s="61">
        <v>43306.408709687501</v>
      </c>
      <c r="AE146" t="s">
        <v>9398</v>
      </c>
      <c r="AF146" s="61">
        <v>43306.408709687501</v>
      </c>
    </row>
    <row r="147" spans="23:32" x14ac:dyDescent="0.35">
      <c r="W147" s="32" t="str">
        <f t="shared" si="10"/>
        <v>JBT-451D06</v>
      </c>
      <c r="X147" s="32" t="b">
        <f t="shared" si="11"/>
        <v>1</v>
      </c>
      <c r="Y147" t="s">
        <v>10490</v>
      </c>
      <c r="Z147" t="s">
        <v>3458</v>
      </c>
      <c r="AA147" t="s">
        <v>3951</v>
      </c>
      <c r="AB147" t="s">
        <v>3458</v>
      </c>
      <c r="AC147" t="s">
        <v>9398</v>
      </c>
      <c r="AD147" s="61">
        <v>43306.40870983796</v>
      </c>
      <c r="AE147" t="s">
        <v>9398</v>
      </c>
      <c r="AF147" s="61">
        <v>43306.40870983796</v>
      </c>
    </row>
    <row r="148" spans="23:32" x14ac:dyDescent="0.35">
      <c r="W148" s="32" t="str">
        <f t="shared" si="10"/>
        <v>JBT-451D07</v>
      </c>
      <c r="X148" s="32" t="b">
        <f t="shared" si="11"/>
        <v>1</v>
      </c>
      <c r="Y148" t="s">
        <v>10490</v>
      </c>
      <c r="Z148" t="s">
        <v>3460</v>
      </c>
      <c r="AA148" t="s">
        <v>3951</v>
      </c>
      <c r="AB148" t="s">
        <v>3460</v>
      </c>
      <c r="AC148" t="s">
        <v>9398</v>
      </c>
      <c r="AD148" s="61">
        <v>43306.408709988427</v>
      </c>
      <c r="AE148" t="s">
        <v>9398</v>
      </c>
      <c r="AF148" s="61">
        <v>43306.408709988427</v>
      </c>
    </row>
    <row r="149" spans="23:32" x14ac:dyDescent="0.35">
      <c r="W149" s="32" t="str">
        <f t="shared" si="10"/>
        <v>JBT-451D10</v>
      </c>
      <c r="X149" s="32" t="b">
        <f t="shared" si="11"/>
        <v>1</v>
      </c>
      <c r="Y149" t="s">
        <v>10490</v>
      </c>
      <c r="Z149" t="s">
        <v>3466</v>
      </c>
      <c r="AA149" t="s">
        <v>3951</v>
      </c>
      <c r="AB149" t="s">
        <v>3466</v>
      </c>
      <c r="AC149" t="s">
        <v>9398</v>
      </c>
      <c r="AD149" s="61">
        <v>43306.408710150463</v>
      </c>
      <c r="AE149" t="s">
        <v>9398</v>
      </c>
      <c r="AF149" s="61">
        <v>43306.408710150463</v>
      </c>
    </row>
    <row r="150" spans="23:32" x14ac:dyDescent="0.35">
      <c r="W150" s="32" t="str">
        <f t="shared" si="10"/>
        <v>JBT-451D15</v>
      </c>
      <c r="X150" s="32" t="b">
        <f t="shared" si="11"/>
        <v>1</v>
      </c>
      <c r="Y150" t="s">
        <v>10490</v>
      </c>
      <c r="Z150" t="s">
        <v>3474</v>
      </c>
      <c r="AA150" t="s">
        <v>3951</v>
      </c>
      <c r="AB150" t="s">
        <v>3474</v>
      </c>
      <c r="AC150" t="s">
        <v>9398</v>
      </c>
      <c r="AD150" s="61">
        <v>43306.408710416668</v>
      </c>
      <c r="AE150" t="s">
        <v>9398</v>
      </c>
      <c r="AF150" s="61">
        <v>43306.408710416668</v>
      </c>
    </row>
    <row r="151" spans="23:32" x14ac:dyDescent="0.35">
      <c r="W151" s="32" t="str">
        <f t="shared" si="10"/>
        <v>JBT-451D20</v>
      </c>
      <c r="X151" s="32" t="b">
        <f t="shared" si="11"/>
        <v>1</v>
      </c>
      <c r="Y151" t="s">
        <v>10490</v>
      </c>
      <c r="Z151" t="s">
        <v>3945</v>
      </c>
      <c r="AA151" t="s">
        <v>3951</v>
      </c>
      <c r="AB151" t="s">
        <v>3945</v>
      </c>
      <c r="AC151" t="s">
        <v>9398</v>
      </c>
      <c r="AD151" s="61">
        <v>43306.408710532407</v>
      </c>
      <c r="AE151" t="s">
        <v>9398</v>
      </c>
      <c r="AF151" s="61">
        <v>43306.408710532407</v>
      </c>
    </row>
    <row r="152" spans="23:32" x14ac:dyDescent="0.35">
      <c r="W152" s="32" t="str">
        <f t="shared" si="10"/>
        <v>JBT-451D25</v>
      </c>
      <c r="X152" s="32" t="b">
        <f t="shared" si="11"/>
        <v>1</v>
      </c>
      <c r="Y152" t="s">
        <v>10490</v>
      </c>
      <c r="Z152" t="s">
        <v>3947</v>
      </c>
      <c r="AA152" t="s">
        <v>3951</v>
      </c>
      <c r="AB152" t="s">
        <v>3947</v>
      </c>
      <c r="AC152" t="s">
        <v>9398</v>
      </c>
      <c r="AD152" s="61">
        <v>43306.408710682874</v>
      </c>
      <c r="AE152" t="s">
        <v>9398</v>
      </c>
      <c r="AF152" s="61">
        <v>43306.408710682874</v>
      </c>
    </row>
    <row r="153" spans="23:32" x14ac:dyDescent="0.35">
      <c r="W153" s="32" t="str">
        <f t="shared" si="10"/>
        <v>JBT-451D30</v>
      </c>
      <c r="X153" s="32" t="b">
        <f t="shared" si="11"/>
        <v>1</v>
      </c>
      <c r="Y153" t="s">
        <v>10490</v>
      </c>
      <c r="Z153" t="s">
        <v>3949</v>
      </c>
      <c r="AA153" t="s">
        <v>3951</v>
      </c>
      <c r="AB153" t="s">
        <v>3949</v>
      </c>
      <c r="AC153" t="s">
        <v>9398</v>
      </c>
      <c r="AD153" s="61">
        <v>43306.40871087963</v>
      </c>
      <c r="AE153" t="s">
        <v>9398</v>
      </c>
      <c r="AF153" s="61">
        <v>43306.40871087963</v>
      </c>
    </row>
    <row r="154" spans="23:32" x14ac:dyDescent="0.35">
      <c r="W154" s="32" t="str">
        <f t="shared" si="10"/>
        <v>JBT-451L02</v>
      </c>
      <c r="X154" s="32" t="b">
        <f t="shared" si="11"/>
        <v>1</v>
      </c>
      <c r="Y154" t="s">
        <v>10490</v>
      </c>
      <c r="Z154" t="s">
        <v>3953</v>
      </c>
      <c r="AA154" t="s">
        <v>3951</v>
      </c>
      <c r="AB154" t="s">
        <v>3953</v>
      </c>
      <c r="AC154" t="s">
        <v>9398</v>
      </c>
      <c r="AD154" s="61">
        <v>43306.40871103009</v>
      </c>
      <c r="AE154" t="s">
        <v>9398</v>
      </c>
      <c r="AF154" s="61">
        <v>43306.40871103009</v>
      </c>
    </row>
    <row r="155" spans="23:32" x14ac:dyDescent="0.35">
      <c r="W155" s="32" t="str">
        <f t="shared" si="10"/>
        <v>JBT-451L05</v>
      </c>
      <c r="X155" s="32" t="b">
        <f t="shared" si="11"/>
        <v>1</v>
      </c>
      <c r="Y155" t="s">
        <v>10490</v>
      </c>
      <c r="Z155" t="s">
        <v>3955</v>
      </c>
      <c r="AA155" t="s">
        <v>3951</v>
      </c>
      <c r="AB155" t="s">
        <v>3955</v>
      </c>
      <c r="AC155" t="s">
        <v>9398</v>
      </c>
      <c r="AD155" s="61">
        <v>43306.408711226853</v>
      </c>
      <c r="AE155" t="s">
        <v>9398</v>
      </c>
      <c r="AF155" s="61">
        <v>43306.408711226853</v>
      </c>
    </row>
    <row r="156" spans="23:32" x14ac:dyDescent="0.35">
      <c r="W156" s="32" t="str">
        <f t="shared" si="10"/>
        <v>JBT-451TP1</v>
      </c>
      <c r="X156" s="32" t="b">
        <f t="shared" si="11"/>
        <v>1</v>
      </c>
      <c r="Y156" t="s">
        <v>10490</v>
      </c>
      <c r="Z156" t="s">
        <v>3957</v>
      </c>
      <c r="AA156" t="s">
        <v>3951</v>
      </c>
      <c r="AB156" t="s">
        <v>3957</v>
      </c>
      <c r="AC156" t="s">
        <v>9398</v>
      </c>
      <c r="AD156" s="61">
        <v>42810.505121296294</v>
      </c>
      <c r="AE156" t="s">
        <v>9398</v>
      </c>
      <c r="AF156" s="61">
        <v>42810.505121296294</v>
      </c>
    </row>
    <row r="157" spans="23:32" x14ac:dyDescent="0.35">
      <c r="W157" s="32" t="str">
        <f t="shared" si="10"/>
        <v>JBT-451TP2</v>
      </c>
      <c r="X157" s="32" t="b">
        <f t="shared" si="11"/>
        <v>1</v>
      </c>
      <c r="Y157" t="s">
        <v>10490</v>
      </c>
      <c r="Z157" t="s">
        <v>3959</v>
      </c>
      <c r="AA157" t="s">
        <v>3951</v>
      </c>
      <c r="AB157" t="s">
        <v>3959</v>
      </c>
      <c r="AC157" t="s">
        <v>9398</v>
      </c>
      <c r="AD157" s="61">
        <v>42810.505121643517</v>
      </c>
      <c r="AE157" t="s">
        <v>9398</v>
      </c>
      <c r="AF157" s="61">
        <v>42810.505121643517</v>
      </c>
    </row>
    <row r="158" spans="23:32" x14ac:dyDescent="0.35">
      <c r="W158" s="32" t="str">
        <f t="shared" si="10"/>
        <v>JBT-452C05</v>
      </c>
      <c r="X158" s="32" t="b">
        <f t="shared" si="11"/>
        <v>1</v>
      </c>
      <c r="Y158" t="s">
        <v>10491</v>
      </c>
      <c r="Z158" t="s">
        <v>11300</v>
      </c>
      <c r="AA158" t="s">
        <v>3951</v>
      </c>
      <c r="AB158" t="s">
        <v>11300</v>
      </c>
      <c r="AC158" t="s">
        <v>9398</v>
      </c>
      <c r="AD158" s="61">
        <v>43306.4091008912</v>
      </c>
      <c r="AE158" t="s">
        <v>9398</v>
      </c>
      <c r="AF158" s="61">
        <v>43306.4091008912</v>
      </c>
    </row>
    <row r="159" spans="23:32" x14ac:dyDescent="0.35">
      <c r="W159" s="32" t="str">
        <f t="shared" si="10"/>
        <v>JBT-452C06</v>
      </c>
      <c r="X159" s="32" t="b">
        <f t="shared" si="11"/>
        <v>1</v>
      </c>
      <c r="Y159" t="s">
        <v>10491</v>
      </c>
      <c r="Z159" t="s">
        <v>3931</v>
      </c>
      <c r="AA159" t="s">
        <v>3951</v>
      </c>
      <c r="AB159" t="s">
        <v>3931</v>
      </c>
      <c r="AC159" t="s">
        <v>9398</v>
      </c>
      <c r="AD159" s="61">
        <v>43306.409099074073</v>
      </c>
      <c r="AE159" t="s">
        <v>9398</v>
      </c>
      <c r="AF159" s="61">
        <v>43306.409099074073</v>
      </c>
    </row>
    <row r="160" spans="23:32" x14ac:dyDescent="0.35">
      <c r="W160" s="32" t="str">
        <f t="shared" si="10"/>
        <v>JBT-452C10</v>
      </c>
      <c r="X160" s="32" t="b">
        <f t="shared" si="11"/>
        <v>1</v>
      </c>
      <c r="Y160" t="s">
        <v>10491</v>
      </c>
      <c r="Z160" t="s">
        <v>8852</v>
      </c>
      <c r="AA160" t="s">
        <v>3951</v>
      </c>
      <c r="AB160" t="s">
        <v>8852</v>
      </c>
      <c r="AC160" t="s">
        <v>9398</v>
      </c>
      <c r="AD160" s="61">
        <v>43306.409101006946</v>
      </c>
      <c r="AE160" t="s">
        <v>9398</v>
      </c>
      <c r="AF160" s="61">
        <v>43306.409101006946</v>
      </c>
    </row>
    <row r="161" spans="23:32" x14ac:dyDescent="0.35">
      <c r="W161" s="32" t="str">
        <f t="shared" si="10"/>
        <v>JBT-452C15</v>
      </c>
      <c r="X161" s="32" t="b">
        <f t="shared" si="11"/>
        <v>1</v>
      </c>
      <c r="Y161" t="s">
        <v>10491</v>
      </c>
      <c r="Z161" t="s">
        <v>3934</v>
      </c>
      <c r="AA161" t="s">
        <v>3951</v>
      </c>
      <c r="AB161" t="s">
        <v>3934</v>
      </c>
      <c r="AC161" t="s">
        <v>9398</v>
      </c>
      <c r="AD161" s="61">
        <v>43306.409099305558</v>
      </c>
      <c r="AE161" t="s">
        <v>9398</v>
      </c>
      <c r="AF161" s="61">
        <v>43306.409099305558</v>
      </c>
    </row>
    <row r="162" spans="23:32" x14ac:dyDescent="0.35">
      <c r="W162" s="32" t="str">
        <f t="shared" si="10"/>
        <v>JBT-452C20</v>
      </c>
      <c r="X162" s="32" t="b">
        <f t="shared" si="11"/>
        <v>1</v>
      </c>
      <c r="Y162" t="s">
        <v>10491</v>
      </c>
      <c r="Z162" t="s">
        <v>3936</v>
      </c>
      <c r="AA162" t="s">
        <v>3951</v>
      </c>
      <c r="AB162" t="s">
        <v>3936</v>
      </c>
      <c r="AC162" t="s">
        <v>9398</v>
      </c>
      <c r="AD162" s="61">
        <v>43306.409099421297</v>
      </c>
      <c r="AE162" t="s">
        <v>9398</v>
      </c>
      <c r="AF162" s="61">
        <v>43306.409099421297</v>
      </c>
    </row>
    <row r="163" spans="23:32" x14ac:dyDescent="0.35">
      <c r="W163" s="32" t="str">
        <f t="shared" si="10"/>
        <v>JBT-452D02</v>
      </c>
      <c r="X163" s="32" t="b">
        <f t="shared" si="11"/>
        <v>1</v>
      </c>
      <c r="Y163" t="s">
        <v>10491</v>
      </c>
      <c r="Z163" t="s">
        <v>3450</v>
      </c>
      <c r="AA163" t="s">
        <v>3951</v>
      </c>
      <c r="AB163" t="s">
        <v>3450</v>
      </c>
      <c r="AC163" t="s">
        <v>9398</v>
      </c>
      <c r="AD163" s="61">
        <v>43306.409099537035</v>
      </c>
      <c r="AE163" t="s">
        <v>9398</v>
      </c>
      <c r="AF163" s="61">
        <v>43306.409099537035</v>
      </c>
    </row>
    <row r="164" spans="23:32" x14ac:dyDescent="0.35">
      <c r="W164" s="32" t="str">
        <f t="shared" si="10"/>
        <v>JBT-452D03</v>
      </c>
      <c r="X164" s="32" t="b">
        <f t="shared" si="11"/>
        <v>1</v>
      </c>
      <c r="Y164" t="s">
        <v>10491</v>
      </c>
      <c r="Z164" t="s">
        <v>3452</v>
      </c>
      <c r="AA164" t="s">
        <v>3951</v>
      </c>
      <c r="AB164" t="s">
        <v>3452</v>
      </c>
      <c r="AC164" t="s">
        <v>9398</v>
      </c>
      <c r="AD164" s="61">
        <v>43306.409099652781</v>
      </c>
      <c r="AE164" t="s">
        <v>9398</v>
      </c>
      <c r="AF164" s="61">
        <v>43306.409099652781</v>
      </c>
    </row>
    <row r="165" spans="23:32" x14ac:dyDescent="0.35">
      <c r="W165" s="32" t="str">
        <f t="shared" si="10"/>
        <v>JBT-452D05</v>
      </c>
      <c r="X165" s="32" t="b">
        <f t="shared" si="11"/>
        <v>1</v>
      </c>
      <c r="Y165" t="s">
        <v>10491</v>
      </c>
      <c r="Z165" t="s">
        <v>3456</v>
      </c>
      <c r="AA165" t="s">
        <v>3951</v>
      </c>
      <c r="AB165" t="s">
        <v>3456</v>
      </c>
      <c r="AC165" t="s">
        <v>9398</v>
      </c>
      <c r="AD165" s="61">
        <v>43306.409099733799</v>
      </c>
      <c r="AE165" t="s">
        <v>9398</v>
      </c>
      <c r="AF165" s="61">
        <v>43306.409099733799</v>
      </c>
    </row>
    <row r="166" spans="23:32" x14ac:dyDescent="0.35">
      <c r="W166" s="32" t="str">
        <f t="shared" si="10"/>
        <v>JBT-452D06</v>
      </c>
      <c r="X166" s="32" t="b">
        <f t="shared" si="11"/>
        <v>1</v>
      </c>
      <c r="Y166" t="s">
        <v>10491</v>
      </c>
      <c r="Z166" t="s">
        <v>3458</v>
      </c>
      <c r="AA166" t="s">
        <v>3951</v>
      </c>
      <c r="AB166" t="s">
        <v>3458</v>
      </c>
      <c r="AC166" t="s">
        <v>9398</v>
      </c>
      <c r="AD166" s="61">
        <v>43306.409099884258</v>
      </c>
      <c r="AE166" t="s">
        <v>9398</v>
      </c>
      <c r="AF166" s="61">
        <v>43306.409099884258</v>
      </c>
    </row>
    <row r="167" spans="23:32" x14ac:dyDescent="0.35">
      <c r="W167" s="32" t="str">
        <f t="shared" si="10"/>
        <v>JBT-452D07</v>
      </c>
      <c r="X167" s="32" t="b">
        <f t="shared" si="11"/>
        <v>1</v>
      </c>
      <c r="Y167" t="s">
        <v>10491</v>
      </c>
      <c r="Z167" t="s">
        <v>3460</v>
      </c>
      <c r="AA167" t="s">
        <v>3951</v>
      </c>
      <c r="AB167" t="s">
        <v>3460</v>
      </c>
      <c r="AC167" t="s">
        <v>9398</v>
      </c>
      <c r="AD167" s="61">
        <v>43306.409099999997</v>
      </c>
      <c r="AE167" t="s">
        <v>9398</v>
      </c>
      <c r="AF167" s="61">
        <v>43306.409099999997</v>
      </c>
    </row>
    <row r="168" spans="23:32" x14ac:dyDescent="0.35">
      <c r="W168" s="32" t="str">
        <f t="shared" si="10"/>
        <v>JBT-452D10</v>
      </c>
      <c r="X168" s="32" t="b">
        <f t="shared" si="11"/>
        <v>1</v>
      </c>
      <c r="Y168" t="s">
        <v>10491</v>
      </c>
      <c r="Z168" t="s">
        <v>3466</v>
      </c>
      <c r="AA168" t="s">
        <v>3951</v>
      </c>
      <c r="AB168" t="s">
        <v>3466</v>
      </c>
      <c r="AC168" t="s">
        <v>9398</v>
      </c>
      <c r="AD168" s="61">
        <v>43306.409100081015</v>
      </c>
      <c r="AE168" t="s">
        <v>9398</v>
      </c>
      <c r="AF168" s="61">
        <v>43306.409100081015</v>
      </c>
    </row>
    <row r="169" spans="23:32" x14ac:dyDescent="0.35">
      <c r="W169" s="32" t="str">
        <f t="shared" si="10"/>
        <v>JBT-452D15</v>
      </c>
      <c r="X169" s="32" t="b">
        <f t="shared" si="11"/>
        <v>1</v>
      </c>
      <c r="Y169" t="s">
        <v>10491</v>
      </c>
      <c r="Z169" t="s">
        <v>3474</v>
      </c>
      <c r="AA169" t="s">
        <v>3951</v>
      </c>
      <c r="AB169" t="s">
        <v>3474</v>
      </c>
      <c r="AC169" t="s">
        <v>9398</v>
      </c>
      <c r="AD169" s="61">
        <v>43306.409100196761</v>
      </c>
      <c r="AE169" t="s">
        <v>9398</v>
      </c>
      <c r="AF169" s="61">
        <v>43306.409100196761</v>
      </c>
    </row>
    <row r="170" spans="23:32" x14ac:dyDescent="0.35">
      <c r="W170" s="32" t="str">
        <f t="shared" ref="W170:W211" si="12">Y170&amp;Z170</f>
        <v>JBT-452D20</v>
      </c>
      <c r="X170" s="32" t="b">
        <f t="shared" ref="X170:X211" si="13">VLOOKUP(Z170,Q:Q,1,0)=Z170</f>
        <v>1</v>
      </c>
      <c r="Y170" t="s">
        <v>10491</v>
      </c>
      <c r="Z170" t="s">
        <v>3945</v>
      </c>
      <c r="AA170" t="s">
        <v>3951</v>
      </c>
      <c r="AB170" t="s">
        <v>3945</v>
      </c>
      <c r="AC170" t="s">
        <v>9398</v>
      </c>
      <c r="AD170" s="61">
        <v>43306.4091003125</v>
      </c>
      <c r="AE170" t="s">
        <v>9398</v>
      </c>
      <c r="AF170" s="61">
        <v>43306.4091003125</v>
      </c>
    </row>
    <row r="171" spans="23:32" x14ac:dyDescent="0.35">
      <c r="W171" s="32" t="str">
        <f t="shared" si="12"/>
        <v>JBT-452D25</v>
      </c>
      <c r="X171" s="32" t="b">
        <f t="shared" si="13"/>
        <v>1</v>
      </c>
      <c r="Y171" t="s">
        <v>10491</v>
      </c>
      <c r="Z171" t="s">
        <v>3947</v>
      </c>
      <c r="AA171" t="s">
        <v>3951</v>
      </c>
      <c r="AB171" t="s">
        <v>3947</v>
      </c>
      <c r="AC171" t="s">
        <v>9398</v>
      </c>
      <c r="AD171" s="61">
        <v>43306.409100428238</v>
      </c>
      <c r="AE171" t="s">
        <v>9398</v>
      </c>
      <c r="AF171" s="61">
        <v>43306.409100428238</v>
      </c>
    </row>
    <row r="172" spans="23:32" x14ac:dyDescent="0.35">
      <c r="W172" s="32" t="str">
        <f t="shared" si="12"/>
        <v>JBT-452D30</v>
      </c>
      <c r="X172" s="32" t="b">
        <f t="shared" si="13"/>
        <v>1</v>
      </c>
      <c r="Y172" t="s">
        <v>10491</v>
      </c>
      <c r="Z172" t="s">
        <v>3949</v>
      </c>
      <c r="AA172" t="s">
        <v>3951</v>
      </c>
      <c r="AB172" t="s">
        <v>3949</v>
      </c>
      <c r="AC172" t="s">
        <v>9398</v>
      </c>
      <c r="AD172" s="61">
        <v>43306.409100543984</v>
      </c>
      <c r="AE172" t="s">
        <v>9398</v>
      </c>
      <c r="AF172" s="61">
        <v>43306.409100543984</v>
      </c>
    </row>
    <row r="173" spans="23:32" x14ac:dyDescent="0.35">
      <c r="W173" s="32" t="str">
        <f t="shared" si="12"/>
        <v>JBT-452L02</v>
      </c>
      <c r="X173" s="32" t="b">
        <f t="shared" si="13"/>
        <v>1</v>
      </c>
      <c r="Y173" t="s">
        <v>10491</v>
      </c>
      <c r="Z173" t="s">
        <v>3953</v>
      </c>
      <c r="AA173" t="s">
        <v>3951</v>
      </c>
      <c r="AB173" t="s">
        <v>3953</v>
      </c>
      <c r="AC173" t="s">
        <v>9398</v>
      </c>
      <c r="AD173" s="61">
        <v>43306.409100659723</v>
      </c>
      <c r="AE173" t="s">
        <v>9398</v>
      </c>
      <c r="AF173" s="61">
        <v>43306.409100659723</v>
      </c>
    </row>
    <row r="174" spans="23:32" x14ac:dyDescent="0.35">
      <c r="W174" s="32" t="str">
        <f t="shared" si="12"/>
        <v>JBT-452L05</v>
      </c>
      <c r="X174" s="32" t="b">
        <f t="shared" si="13"/>
        <v>1</v>
      </c>
      <c r="Y174" t="s">
        <v>10491</v>
      </c>
      <c r="Z174" t="s">
        <v>3955</v>
      </c>
      <c r="AA174" t="s">
        <v>3951</v>
      </c>
      <c r="AB174" t="s">
        <v>3955</v>
      </c>
      <c r="AC174" t="s">
        <v>9398</v>
      </c>
      <c r="AD174" s="61">
        <v>43306.409100775461</v>
      </c>
      <c r="AE174" t="s">
        <v>9398</v>
      </c>
      <c r="AF174" s="61">
        <v>43306.409100775461</v>
      </c>
    </row>
    <row r="175" spans="23:32" x14ac:dyDescent="0.35">
      <c r="W175" s="32" t="str">
        <f t="shared" si="12"/>
        <v>JBT-452TP1</v>
      </c>
      <c r="X175" s="32" t="b">
        <f t="shared" si="13"/>
        <v>1</v>
      </c>
      <c r="Y175" t="s">
        <v>10491</v>
      </c>
      <c r="Z175" t="s">
        <v>3957</v>
      </c>
      <c r="AA175" t="s">
        <v>3951</v>
      </c>
      <c r="AB175" t="s">
        <v>3957</v>
      </c>
      <c r="AC175" t="s">
        <v>9398</v>
      </c>
      <c r="AD175" s="61">
        <v>42810.505121296294</v>
      </c>
      <c r="AE175" t="s">
        <v>9398</v>
      </c>
      <c r="AF175" s="61">
        <v>42810.505121296294</v>
      </c>
    </row>
    <row r="176" spans="23:32" x14ac:dyDescent="0.35">
      <c r="W176" s="32" t="str">
        <f t="shared" si="12"/>
        <v>JBT-452TP2</v>
      </c>
      <c r="X176" s="32" t="b">
        <f t="shared" si="13"/>
        <v>1</v>
      </c>
      <c r="Y176" t="s">
        <v>10491</v>
      </c>
      <c r="Z176" t="s">
        <v>3959</v>
      </c>
      <c r="AA176" t="s">
        <v>3951</v>
      </c>
      <c r="AB176" t="s">
        <v>3959</v>
      </c>
      <c r="AC176" t="s">
        <v>9398</v>
      </c>
      <c r="AD176" s="61">
        <v>42810.505121643517</v>
      </c>
      <c r="AE176" t="s">
        <v>9398</v>
      </c>
      <c r="AF176" s="61">
        <v>42810.505121643517</v>
      </c>
    </row>
    <row r="177" spans="23:32" x14ac:dyDescent="0.35">
      <c r="W177" s="32" t="str">
        <f t="shared" si="12"/>
        <v>KIN1C05</v>
      </c>
      <c r="X177" s="32" t="b">
        <f t="shared" si="13"/>
        <v>1</v>
      </c>
      <c r="Y177" t="s">
        <v>14</v>
      </c>
      <c r="Z177" t="s">
        <v>11300</v>
      </c>
      <c r="AA177" t="s">
        <v>3951</v>
      </c>
      <c r="AB177" t="s">
        <v>11300</v>
      </c>
      <c r="AC177" t="s">
        <v>9398</v>
      </c>
      <c r="AD177" s="61">
        <v>43306.45185853009</v>
      </c>
      <c r="AE177" t="s">
        <v>9398</v>
      </c>
      <c r="AF177" s="61">
        <v>43306.45185853009</v>
      </c>
    </row>
    <row r="178" spans="23:32" x14ac:dyDescent="0.35">
      <c r="W178" s="32" t="str">
        <f t="shared" si="12"/>
        <v>KIN1C06</v>
      </c>
      <c r="X178" s="32" t="b">
        <f t="shared" si="13"/>
        <v>1</v>
      </c>
      <c r="Y178" t="s">
        <v>14</v>
      </c>
      <c r="Z178" t="s">
        <v>3931</v>
      </c>
      <c r="AA178" t="s">
        <v>3951</v>
      </c>
      <c r="AB178" t="s">
        <v>3931</v>
      </c>
      <c r="AC178" t="s">
        <v>9398</v>
      </c>
      <c r="AD178" s="61">
        <v>43031.613754942133</v>
      </c>
      <c r="AE178" t="s">
        <v>9398</v>
      </c>
      <c r="AF178" s="61">
        <v>43031.613754942133</v>
      </c>
    </row>
    <row r="179" spans="23:32" x14ac:dyDescent="0.35">
      <c r="W179" s="32" t="str">
        <f t="shared" si="12"/>
        <v>KIN1C10</v>
      </c>
      <c r="X179" s="32" t="b">
        <f t="shared" si="13"/>
        <v>1</v>
      </c>
      <c r="Y179" t="s">
        <v>14</v>
      </c>
      <c r="Z179" t="s">
        <v>8852</v>
      </c>
      <c r="AA179" t="s">
        <v>3951</v>
      </c>
      <c r="AB179" t="s">
        <v>8852</v>
      </c>
      <c r="AC179" t="s">
        <v>9398</v>
      </c>
      <c r="AD179" s="61">
        <v>43306.451858715278</v>
      </c>
      <c r="AE179" t="s">
        <v>9398</v>
      </c>
      <c r="AF179" s="61">
        <v>43306.451858715278</v>
      </c>
    </row>
    <row r="180" spans="23:32" x14ac:dyDescent="0.35">
      <c r="W180" s="32" t="str">
        <f t="shared" si="12"/>
        <v>KIN1C15</v>
      </c>
      <c r="X180" s="32" t="b">
        <f t="shared" si="13"/>
        <v>1</v>
      </c>
      <c r="Y180" t="s">
        <v>14</v>
      </c>
      <c r="Z180" t="s">
        <v>3934</v>
      </c>
      <c r="AA180" t="s">
        <v>3951</v>
      </c>
      <c r="AB180" t="s">
        <v>3934</v>
      </c>
      <c r="AC180" t="s">
        <v>11113</v>
      </c>
      <c r="AD180" s="61">
        <v>42944.464476273148</v>
      </c>
      <c r="AE180" t="s">
        <v>11113</v>
      </c>
      <c r="AF180" s="61">
        <v>42944.464476273148</v>
      </c>
    </row>
    <row r="181" spans="23:32" x14ac:dyDescent="0.35">
      <c r="W181" s="32" t="str">
        <f t="shared" si="12"/>
        <v>KIN1C20</v>
      </c>
      <c r="X181" s="32" t="b">
        <f t="shared" si="13"/>
        <v>1</v>
      </c>
      <c r="Y181" t="s">
        <v>14</v>
      </c>
      <c r="Z181" t="s">
        <v>3936</v>
      </c>
      <c r="AA181" t="s">
        <v>3951</v>
      </c>
      <c r="AB181" t="s">
        <v>3936</v>
      </c>
      <c r="AC181" t="s">
        <v>9398</v>
      </c>
      <c r="AD181" s="61">
        <v>43031.613755902777</v>
      </c>
      <c r="AE181" t="s">
        <v>9398</v>
      </c>
      <c r="AF181" s="61">
        <v>43031.613755902777</v>
      </c>
    </row>
    <row r="182" spans="23:32" x14ac:dyDescent="0.35">
      <c r="W182" s="32" t="str">
        <f t="shared" si="12"/>
        <v>KIN1D02</v>
      </c>
      <c r="X182" s="32" t="b">
        <f t="shared" si="13"/>
        <v>1</v>
      </c>
      <c r="Y182" t="s">
        <v>14</v>
      </c>
      <c r="Z182" t="s">
        <v>3450</v>
      </c>
      <c r="AA182" t="s">
        <v>3951</v>
      </c>
      <c r="AB182" t="s">
        <v>3450</v>
      </c>
      <c r="AC182" t="s">
        <v>11113</v>
      </c>
      <c r="AD182" s="61">
        <v>42944.464476388886</v>
      </c>
      <c r="AE182" t="s">
        <v>11113</v>
      </c>
      <c r="AF182" s="61">
        <v>42944.464476388886</v>
      </c>
    </row>
    <row r="183" spans="23:32" x14ac:dyDescent="0.35">
      <c r="W183" s="32" t="str">
        <f t="shared" si="12"/>
        <v>KIN1D03</v>
      </c>
      <c r="X183" s="32" t="b">
        <f t="shared" si="13"/>
        <v>1</v>
      </c>
      <c r="Y183" t="s">
        <v>14</v>
      </c>
      <c r="Z183" t="s">
        <v>3452</v>
      </c>
      <c r="AA183" t="s">
        <v>3951</v>
      </c>
      <c r="AB183" t="s">
        <v>3452</v>
      </c>
      <c r="AC183" t="s">
        <v>11113</v>
      </c>
      <c r="AD183" s="61">
        <v>42944.464476539353</v>
      </c>
      <c r="AE183" t="s">
        <v>11113</v>
      </c>
      <c r="AF183" s="61">
        <v>42944.464476539353</v>
      </c>
    </row>
    <row r="184" spans="23:32" x14ac:dyDescent="0.35">
      <c r="W184" s="32" t="str">
        <f t="shared" si="12"/>
        <v>KIN1D05</v>
      </c>
      <c r="X184" s="32" t="b">
        <f t="shared" si="13"/>
        <v>1</v>
      </c>
      <c r="Y184" t="s">
        <v>14</v>
      </c>
      <c r="Z184" t="s">
        <v>3456</v>
      </c>
      <c r="AA184" t="s">
        <v>3951</v>
      </c>
      <c r="AB184" t="s">
        <v>3456</v>
      </c>
      <c r="AC184" t="s">
        <v>11113</v>
      </c>
      <c r="AD184" s="61">
        <v>42944.464476701389</v>
      </c>
      <c r="AE184" t="s">
        <v>11113</v>
      </c>
      <c r="AF184" s="61">
        <v>42944.464476701389</v>
      </c>
    </row>
    <row r="185" spans="23:32" x14ac:dyDescent="0.35">
      <c r="W185" s="32" t="str">
        <f t="shared" si="12"/>
        <v>KIN1D06</v>
      </c>
      <c r="X185" s="32" t="b">
        <f t="shared" si="13"/>
        <v>1</v>
      </c>
      <c r="Y185" t="s">
        <v>14</v>
      </c>
      <c r="Z185" t="s">
        <v>3458</v>
      </c>
      <c r="AA185" t="s">
        <v>3951</v>
      </c>
      <c r="AB185" t="s">
        <v>3458</v>
      </c>
      <c r="AC185" t="s">
        <v>11113</v>
      </c>
      <c r="AD185" s="61">
        <v>42944.464476817127</v>
      </c>
      <c r="AE185" t="s">
        <v>11113</v>
      </c>
      <c r="AF185" s="61">
        <v>42944.464476817127</v>
      </c>
    </row>
    <row r="186" spans="23:32" x14ac:dyDescent="0.35">
      <c r="W186" s="32" t="str">
        <f t="shared" si="12"/>
        <v>KIN1D07</v>
      </c>
      <c r="X186" s="32" t="b">
        <f t="shared" si="13"/>
        <v>1</v>
      </c>
      <c r="Y186" t="s">
        <v>14</v>
      </c>
      <c r="Z186" t="s">
        <v>3460</v>
      </c>
      <c r="AA186" t="s">
        <v>3951</v>
      </c>
      <c r="AB186" t="s">
        <v>3460</v>
      </c>
      <c r="AC186" t="s">
        <v>11113</v>
      </c>
      <c r="AD186" s="61">
        <v>42944.464476967594</v>
      </c>
      <c r="AE186" t="s">
        <v>11113</v>
      </c>
      <c r="AF186" s="61">
        <v>42944.464476967594</v>
      </c>
    </row>
    <row r="187" spans="23:32" x14ac:dyDescent="0.35">
      <c r="W187" s="32" t="str">
        <f t="shared" si="12"/>
        <v>KIN1D10</v>
      </c>
      <c r="X187" s="32" t="b">
        <f t="shared" si="13"/>
        <v>1</v>
      </c>
      <c r="Y187" t="s">
        <v>14</v>
      </c>
      <c r="Z187" t="s">
        <v>3466</v>
      </c>
      <c r="AA187" t="s">
        <v>3951</v>
      </c>
      <c r="AB187" t="s">
        <v>3466</v>
      </c>
      <c r="AC187" t="s">
        <v>11113</v>
      </c>
      <c r="AD187" s="61">
        <v>42944.464477083333</v>
      </c>
      <c r="AE187" t="s">
        <v>11113</v>
      </c>
      <c r="AF187" s="61">
        <v>42944.464477083333</v>
      </c>
    </row>
    <row r="188" spans="23:32" x14ac:dyDescent="0.35">
      <c r="W188" s="32" t="str">
        <f t="shared" si="12"/>
        <v>KIN1D15</v>
      </c>
      <c r="X188" s="32" t="b">
        <f t="shared" si="13"/>
        <v>1</v>
      </c>
      <c r="Y188" t="s">
        <v>14</v>
      </c>
      <c r="Z188" t="s">
        <v>3474</v>
      </c>
      <c r="AA188" t="s">
        <v>3951</v>
      </c>
      <c r="AB188" t="s">
        <v>3474</v>
      </c>
      <c r="AC188" t="s">
        <v>11113</v>
      </c>
      <c r="AD188" s="61">
        <v>42944.4644772338</v>
      </c>
      <c r="AE188" t="s">
        <v>11113</v>
      </c>
      <c r="AF188" s="61">
        <v>42944.4644772338</v>
      </c>
    </row>
    <row r="189" spans="23:32" x14ac:dyDescent="0.35">
      <c r="W189" s="32" t="str">
        <f t="shared" si="12"/>
        <v>KIN1D20</v>
      </c>
      <c r="X189" s="32" t="b">
        <f t="shared" si="13"/>
        <v>1</v>
      </c>
      <c r="Y189" t="s">
        <v>14</v>
      </c>
      <c r="Z189" t="s">
        <v>3945</v>
      </c>
      <c r="AA189" t="s">
        <v>3951</v>
      </c>
      <c r="AB189" t="s">
        <v>3945</v>
      </c>
      <c r="AC189" t="s">
        <v>11113</v>
      </c>
      <c r="AD189" s="61">
        <v>42944.464477395835</v>
      </c>
      <c r="AE189" t="s">
        <v>11113</v>
      </c>
      <c r="AF189" s="61">
        <v>42944.464477395835</v>
      </c>
    </row>
    <row r="190" spans="23:32" x14ac:dyDescent="0.35">
      <c r="W190" s="32" t="str">
        <f t="shared" si="12"/>
        <v>KIN1D25</v>
      </c>
      <c r="X190" s="32" t="b">
        <f t="shared" si="13"/>
        <v>1</v>
      </c>
      <c r="Y190" t="s">
        <v>14</v>
      </c>
      <c r="Z190" t="s">
        <v>3947</v>
      </c>
      <c r="AA190" t="s">
        <v>3951</v>
      </c>
      <c r="AB190" t="s">
        <v>3947</v>
      </c>
      <c r="AC190" t="s">
        <v>11113</v>
      </c>
      <c r="AD190" s="61">
        <v>42944.464477546295</v>
      </c>
      <c r="AE190" t="s">
        <v>11113</v>
      </c>
      <c r="AF190" s="61">
        <v>42944.464477546295</v>
      </c>
    </row>
    <row r="191" spans="23:32" x14ac:dyDescent="0.35">
      <c r="W191" s="32" t="str">
        <f t="shared" si="12"/>
        <v>KIN1D30</v>
      </c>
      <c r="X191" s="32" t="b">
        <f t="shared" si="13"/>
        <v>1</v>
      </c>
      <c r="Y191" t="s">
        <v>14</v>
      </c>
      <c r="Z191" t="s">
        <v>3949</v>
      </c>
      <c r="AA191" t="s">
        <v>3951</v>
      </c>
      <c r="AB191" t="s">
        <v>3949</v>
      </c>
      <c r="AC191" t="s">
        <v>11113</v>
      </c>
      <c r="AD191" s="61">
        <v>42944.464477662033</v>
      </c>
      <c r="AE191" t="s">
        <v>11113</v>
      </c>
      <c r="AF191" s="61">
        <v>42944.464477662033</v>
      </c>
    </row>
    <row r="192" spans="23:32" x14ac:dyDescent="0.35">
      <c r="W192" s="32" t="str">
        <f t="shared" si="12"/>
        <v>KIN1L02</v>
      </c>
      <c r="X192" s="32" t="b">
        <f t="shared" si="13"/>
        <v>1</v>
      </c>
      <c r="Y192" t="s">
        <v>14</v>
      </c>
      <c r="Z192" t="s">
        <v>3953</v>
      </c>
      <c r="AA192" t="s">
        <v>3951</v>
      </c>
      <c r="AB192" t="s">
        <v>3953</v>
      </c>
      <c r="AC192" t="s">
        <v>11113</v>
      </c>
      <c r="AD192" s="61">
        <v>42944.4644778125</v>
      </c>
      <c r="AE192" t="s">
        <v>11113</v>
      </c>
      <c r="AF192" s="61">
        <v>42944.4644778125</v>
      </c>
    </row>
    <row r="193" spans="23:32" x14ac:dyDescent="0.35">
      <c r="W193" s="32" t="str">
        <f t="shared" si="12"/>
        <v>KIN1L05</v>
      </c>
      <c r="X193" s="32" t="b">
        <f t="shared" si="13"/>
        <v>1</v>
      </c>
      <c r="Y193" t="s">
        <v>14</v>
      </c>
      <c r="Z193" t="s">
        <v>3955</v>
      </c>
      <c r="AA193" t="s">
        <v>3951</v>
      </c>
      <c r="AB193" t="s">
        <v>3955</v>
      </c>
      <c r="AC193" t="s">
        <v>11113</v>
      </c>
      <c r="AD193" s="61">
        <v>42944.464477974536</v>
      </c>
      <c r="AE193" t="s">
        <v>11113</v>
      </c>
      <c r="AF193" s="61">
        <v>42944.464477974536</v>
      </c>
    </row>
    <row r="194" spans="23:32" x14ac:dyDescent="0.35">
      <c r="W194" s="32" t="str">
        <f t="shared" si="12"/>
        <v>KIN1TP1</v>
      </c>
      <c r="X194" s="32" t="b">
        <f t="shared" si="13"/>
        <v>1</v>
      </c>
      <c r="Y194" t="s">
        <v>14</v>
      </c>
      <c r="Z194" t="s">
        <v>3957</v>
      </c>
      <c r="AA194" t="s">
        <v>3951</v>
      </c>
      <c r="AB194" t="s">
        <v>3957</v>
      </c>
      <c r="AC194" t="s">
        <v>11113</v>
      </c>
      <c r="AD194" s="61">
        <v>42944.464475613429</v>
      </c>
      <c r="AE194" t="s">
        <v>11113</v>
      </c>
      <c r="AF194" s="61">
        <v>42944.464475613429</v>
      </c>
    </row>
    <row r="195" spans="23:32" x14ac:dyDescent="0.35">
      <c r="W195" s="32" t="str">
        <f t="shared" si="12"/>
        <v>KIN1TP2</v>
      </c>
      <c r="X195" s="32" t="b">
        <f t="shared" si="13"/>
        <v>1</v>
      </c>
      <c r="Y195" t="s">
        <v>14</v>
      </c>
      <c r="Z195" t="s">
        <v>3959</v>
      </c>
      <c r="AA195" t="s">
        <v>3951</v>
      </c>
      <c r="AB195" t="s">
        <v>3959</v>
      </c>
      <c r="AC195" t="s">
        <v>11113</v>
      </c>
      <c r="AD195" s="61">
        <v>42944.464476122688</v>
      </c>
      <c r="AE195" t="s">
        <v>11113</v>
      </c>
      <c r="AF195" s="61">
        <v>42944.464476122688</v>
      </c>
    </row>
    <row r="196" spans="23:32" x14ac:dyDescent="0.35">
      <c r="W196" s="32" t="str">
        <f t="shared" si="12"/>
        <v>SAN1C05</v>
      </c>
      <c r="X196" s="32" t="b">
        <f t="shared" si="13"/>
        <v>1</v>
      </c>
      <c r="Y196" t="s">
        <v>15</v>
      </c>
      <c r="Z196" t="s">
        <v>11300</v>
      </c>
      <c r="AA196" t="s">
        <v>3951</v>
      </c>
      <c r="AB196" t="s">
        <v>11300</v>
      </c>
      <c r="AC196" t="s">
        <v>9398</v>
      </c>
      <c r="AD196" s="61">
        <v>43306.451975543983</v>
      </c>
      <c r="AE196" t="s">
        <v>9398</v>
      </c>
      <c r="AF196" s="61">
        <v>43306.451975543983</v>
      </c>
    </row>
    <row r="197" spans="23:32" x14ac:dyDescent="0.35">
      <c r="W197" s="32" t="str">
        <f t="shared" si="12"/>
        <v>SAN1C06</v>
      </c>
      <c r="X197" s="32" t="b">
        <f t="shared" si="13"/>
        <v>1</v>
      </c>
      <c r="Y197" t="s">
        <v>15</v>
      </c>
      <c r="Z197" t="s">
        <v>3931</v>
      </c>
      <c r="AA197" t="s">
        <v>3951</v>
      </c>
      <c r="AB197" t="s">
        <v>3931</v>
      </c>
      <c r="AC197" t="s">
        <v>9398</v>
      </c>
      <c r="AD197" s="61">
        <v>43160.466546759257</v>
      </c>
      <c r="AE197" t="s">
        <v>9398</v>
      </c>
      <c r="AF197" s="61">
        <v>43160.466546759257</v>
      </c>
    </row>
    <row r="198" spans="23:32" x14ac:dyDescent="0.35">
      <c r="W198" s="32" t="str">
        <f t="shared" si="12"/>
        <v>SAN1C10</v>
      </c>
      <c r="X198" s="32" t="b">
        <f t="shared" si="13"/>
        <v>1</v>
      </c>
      <c r="Y198" t="s">
        <v>15</v>
      </c>
      <c r="Z198" t="s">
        <v>8852</v>
      </c>
      <c r="AA198" t="s">
        <v>3951</v>
      </c>
      <c r="AB198" t="s">
        <v>8852</v>
      </c>
      <c r="AC198" t="s">
        <v>9398</v>
      </c>
      <c r="AD198" s="61">
        <v>43306.451975729164</v>
      </c>
      <c r="AE198" t="s">
        <v>9398</v>
      </c>
      <c r="AF198" s="61">
        <v>43306.451975729164</v>
      </c>
    </row>
    <row r="199" spans="23:32" x14ac:dyDescent="0.35">
      <c r="W199" s="32" t="str">
        <f t="shared" si="12"/>
        <v>SAN1C15</v>
      </c>
      <c r="X199" s="32" t="b">
        <f t="shared" si="13"/>
        <v>1</v>
      </c>
      <c r="Y199" t="s">
        <v>15</v>
      </c>
      <c r="Z199" t="s">
        <v>3934</v>
      </c>
      <c r="AA199" t="s">
        <v>3951</v>
      </c>
      <c r="AB199" t="s">
        <v>3934</v>
      </c>
      <c r="AC199" t="s">
        <v>9398</v>
      </c>
      <c r="AD199" s="61">
        <v>43160.46654695602</v>
      </c>
      <c r="AE199" t="s">
        <v>9398</v>
      </c>
      <c r="AF199" s="61">
        <v>43160.46654695602</v>
      </c>
    </row>
    <row r="200" spans="23:32" x14ac:dyDescent="0.35">
      <c r="W200" s="32" t="str">
        <f t="shared" si="12"/>
        <v>SAN1C20</v>
      </c>
      <c r="X200" s="32" t="b">
        <f t="shared" si="13"/>
        <v>1</v>
      </c>
      <c r="Y200" t="s">
        <v>15</v>
      </c>
      <c r="Z200" t="s">
        <v>3936</v>
      </c>
      <c r="AA200" t="s">
        <v>3951</v>
      </c>
      <c r="AB200" t="s">
        <v>3936</v>
      </c>
      <c r="AC200" t="s">
        <v>9398</v>
      </c>
      <c r="AD200" s="61">
        <v>43160.466547071759</v>
      </c>
      <c r="AE200" t="s">
        <v>9398</v>
      </c>
      <c r="AF200" s="61">
        <v>43160.466547071759</v>
      </c>
    </row>
    <row r="201" spans="23:32" x14ac:dyDescent="0.35">
      <c r="W201" s="32" t="str">
        <f t="shared" si="12"/>
        <v>SAN1D02</v>
      </c>
      <c r="X201" s="32" t="b">
        <f t="shared" si="13"/>
        <v>1</v>
      </c>
      <c r="Y201" t="s">
        <v>15</v>
      </c>
      <c r="Z201" t="s">
        <v>3450</v>
      </c>
      <c r="AA201" t="s">
        <v>3951</v>
      </c>
      <c r="AB201" t="s">
        <v>3450</v>
      </c>
      <c r="AC201" t="s">
        <v>9398</v>
      </c>
      <c r="AD201" s="61">
        <v>43160.466547187498</v>
      </c>
      <c r="AE201" t="s">
        <v>9398</v>
      </c>
      <c r="AF201" s="61">
        <v>43160.466547187498</v>
      </c>
    </row>
    <row r="202" spans="23:32" x14ac:dyDescent="0.35">
      <c r="W202" s="32" t="str">
        <f t="shared" si="12"/>
        <v>SAN1D03</v>
      </c>
      <c r="X202" s="32" t="b">
        <f t="shared" si="13"/>
        <v>1</v>
      </c>
      <c r="Y202" t="s">
        <v>15</v>
      </c>
      <c r="Z202" t="s">
        <v>3452</v>
      </c>
      <c r="AA202" t="s">
        <v>3951</v>
      </c>
      <c r="AB202" t="s">
        <v>3452</v>
      </c>
      <c r="AC202" t="s">
        <v>9398</v>
      </c>
      <c r="AD202" s="61">
        <v>43160.466547256947</v>
      </c>
      <c r="AE202" t="s">
        <v>9398</v>
      </c>
      <c r="AF202" s="61">
        <v>43160.466547256947</v>
      </c>
    </row>
    <row r="203" spans="23:32" x14ac:dyDescent="0.35">
      <c r="W203" s="32" t="str">
        <f t="shared" si="12"/>
        <v>SAN1D05</v>
      </c>
      <c r="X203" s="32" t="b">
        <f t="shared" si="13"/>
        <v>1</v>
      </c>
      <c r="Y203" t="s">
        <v>15</v>
      </c>
      <c r="Z203" t="s">
        <v>3456</v>
      </c>
      <c r="AA203" t="s">
        <v>3951</v>
      </c>
      <c r="AB203" t="s">
        <v>3456</v>
      </c>
      <c r="AC203" t="s">
        <v>9398</v>
      </c>
      <c r="AD203" s="61">
        <v>43160.466547372685</v>
      </c>
      <c r="AE203" t="s">
        <v>9398</v>
      </c>
      <c r="AF203" s="61">
        <v>43160.466547372685</v>
      </c>
    </row>
    <row r="204" spans="23:32" x14ac:dyDescent="0.35">
      <c r="W204" s="32" t="str">
        <f t="shared" si="12"/>
        <v>SAN1D06</v>
      </c>
      <c r="X204" s="32" t="b">
        <f t="shared" si="13"/>
        <v>1</v>
      </c>
      <c r="Y204" t="s">
        <v>15</v>
      </c>
      <c r="Z204" t="s">
        <v>3458</v>
      </c>
      <c r="AA204" t="s">
        <v>3951</v>
      </c>
      <c r="AB204" t="s">
        <v>3458</v>
      </c>
      <c r="AC204" t="s">
        <v>9398</v>
      </c>
      <c r="AD204" s="61">
        <v>43160.466547488424</v>
      </c>
      <c r="AE204" t="s">
        <v>9398</v>
      </c>
      <c r="AF204" s="61">
        <v>43160.466547488424</v>
      </c>
    </row>
    <row r="205" spans="23:32" x14ac:dyDescent="0.35">
      <c r="W205" s="32" t="str">
        <f t="shared" si="12"/>
        <v>SAN1D07</v>
      </c>
      <c r="X205" s="32" t="b">
        <f t="shared" si="13"/>
        <v>1</v>
      </c>
      <c r="Y205" t="s">
        <v>15</v>
      </c>
      <c r="Z205" t="s">
        <v>3460</v>
      </c>
      <c r="AA205" t="s">
        <v>3951</v>
      </c>
      <c r="AB205" t="s">
        <v>3460</v>
      </c>
      <c r="AC205" t="s">
        <v>9398</v>
      </c>
      <c r="AD205" s="61">
        <v>43160.466547569442</v>
      </c>
      <c r="AE205" t="s">
        <v>9398</v>
      </c>
      <c r="AF205" s="61">
        <v>43160.466547569442</v>
      </c>
    </row>
    <row r="206" spans="23:32" x14ac:dyDescent="0.35">
      <c r="W206" s="32" t="str">
        <f t="shared" si="12"/>
        <v>SAN1D10</v>
      </c>
      <c r="X206" s="32" t="b">
        <f t="shared" si="13"/>
        <v>1</v>
      </c>
      <c r="Y206" t="s">
        <v>15</v>
      </c>
      <c r="Z206" t="s">
        <v>3466</v>
      </c>
      <c r="AA206" t="s">
        <v>3951</v>
      </c>
      <c r="AB206" t="s">
        <v>3466</v>
      </c>
      <c r="AC206" t="s">
        <v>9398</v>
      </c>
      <c r="AD206" s="61">
        <v>43160.466547685188</v>
      </c>
      <c r="AE206" t="s">
        <v>9398</v>
      </c>
      <c r="AF206" s="61">
        <v>43160.466547685188</v>
      </c>
    </row>
    <row r="207" spans="23:32" x14ac:dyDescent="0.35">
      <c r="W207" s="32" t="str">
        <f t="shared" si="12"/>
        <v>SAN1D15</v>
      </c>
      <c r="X207" s="32" t="b">
        <f t="shared" si="13"/>
        <v>1</v>
      </c>
      <c r="Y207" t="s">
        <v>15</v>
      </c>
      <c r="Z207" t="s">
        <v>3474</v>
      </c>
      <c r="AA207" t="s">
        <v>3951</v>
      </c>
      <c r="AB207" t="s">
        <v>3474</v>
      </c>
      <c r="AC207" t="s">
        <v>9398</v>
      </c>
      <c r="AD207" s="61">
        <v>43160.466547800926</v>
      </c>
      <c r="AE207" t="s">
        <v>9398</v>
      </c>
      <c r="AF207" s="61">
        <v>43160.466547800926</v>
      </c>
    </row>
    <row r="208" spans="23:32" x14ac:dyDescent="0.35">
      <c r="W208" s="32" t="str">
        <f t="shared" si="12"/>
        <v>SAN1D20</v>
      </c>
      <c r="X208" s="32" t="b">
        <f t="shared" si="13"/>
        <v>1</v>
      </c>
      <c r="Y208" t="s">
        <v>15</v>
      </c>
      <c r="Z208" t="s">
        <v>3945</v>
      </c>
      <c r="AA208" t="s">
        <v>3951</v>
      </c>
      <c r="AB208" t="s">
        <v>3945</v>
      </c>
      <c r="AC208" t="s">
        <v>11303</v>
      </c>
      <c r="AD208" s="61">
        <v>42947.575749884258</v>
      </c>
      <c r="AE208" t="s">
        <v>11303</v>
      </c>
      <c r="AF208" s="61">
        <v>42947.575749884258</v>
      </c>
    </row>
    <row r="209" spans="23:32" x14ac:dyDescent="0.35">
      <c r="W209" s="32" t="str">
        <f t="shared" si="12"/>
        <v>SAN1D25</v>
      </c>
      <c r="X209" s="32" t="b">
        <f t="shared" si="13"/>
        <v>1</v>
      </c>
      <c r="Y209" t="s">
        <v>15</v>
      </c>
      <c r="Z209" t="s">
        <v>3947</v>
      </c>
      <c r="AA209" t="s">
        <v>3951</v>
      </c>
      <c r="AB209" t="s">
        <v>3947</v>
      </c>
      <c r="AC209" t="s">
        <v>9388</v>
      </c>
      <c r="AD209" s="61">
        <v>43159.651840127313</v>
      </c>
      <c r="AE209" t="s">
        <v>9388</v>
      </c>
      <c r="AF209" s="61">
        <v>43159.651840127313</v>
      </c>
    </row>
    <row r="210" spans="23:32" x14ac:dyDescent="0.35">
      <c r="W210" s="32" t="str">
        <f t="shared" si="12"/>
        <v>SAN1D30</v>
      </c>
      <c r="X210" s="32" t="b">
        <f t="shared" si="13"/>
        <v>1</v>
      </c>
      <c r="Y210" t="s">
        <v>15</v>
      </c>
      <c r="Z210" t="s">
        <v>3949</v>
      </c>
      <c r="AA210" t="s">
        <v>3951</v>
      </c>
      <c r="AB210" t="s">
        <v>3949</v>
      </c>
      <c r="AC210" t="s">
        <v>9398</v>
      </c>
      <c r="AD210" s="61">
        <v>43160.466547881944</v>
      </c>
      <c r="AE210" t="s">
        <v>9398</v>
      </c>
      <c r="AF210" s="61">
        <v>43160.466547881944</v>
      </c>
    </row>
    <row r="211" spans="23:32" x14ac:dyDescent="0.35">
      <c r="W211" s="32" t="str">
        <f t="shared" si="12"/>
        <v>SAN1L02</v>
      </c>
      <c r="X211" s="32" t="b">
        <f t="shared" si="13"/>
        <v>1</v>
      </c>
      <c r="Y211" t="s">
        <v>15</v>
      </c>
      <c r="Z211" t="s">
        <v>3953</v>
      </c>
      <c r="AA211" t="s">
        <v>3951</v>
      </c>
      <c r="AB211" t="s">
        <v>3953</v>
      </c>
      <c r="AC211" t="s">
        <v>9398</v>
      </c>
      <c r="AD211" s="61">
        <v>43160.466547997683</v>
      </c>
      <c r="AE211" t="s">
        <v>9398</v>
      </c>
      <c r="AF211" s="61">
        <v>43160.466547997683</v>
      </c>
    </row>
    <row r="212" spans="23:32" x14ac:dyDescent="0.35">
      <c r="W212" s="32" t="str">
        <f t="shared" ref="W212:W275" si="14">Y212&amp;Z212</f>
        <v>SAN1L05</v>
      </c>
      <c r="X212" s="32" t="b">
        <f t="shared" ref="X212:X275" si="15">VLOOKUP(Z212,Q:Q,1,0)=Z212</f>
        <v>1</v>
      </c>
      <c r="Y212" t="s">
        <v>15</v>
      </c>
      <c r="Z212" t="s">
        <v>3955</v>
      </c>
      <c r="AA212" t="s">
        <v>3951</v>
      </c>
      <c r="AB212" t="s">
        <v>3955</v>
      </c>
      <c r="AC212" t="s">
        <v>9398</v>
      </c>
      <c r="AD212" s="61">
        <v>43160.466548113429</v>
      </c>
      <c r="AE212" t="s">
        <v>9398</v>
      </c>
      <c r="AF212" s="61">
        <v>43160.466548113429</v>
      </c>
    </row>
    <row r="213" spans="23:32" x14ac:dyDescent="0.35">
      <c r="W213" s="32" t="str">
        <f t="shared" si="14"/>
        <v>SAN1TP1</v>
      </c>
      <c r="X213" s="32" t="b">
        <f t="shared" si="15"/>
        <v>1</v>
      </c>
      <c r="Y213" t="s">
        <v>15</v>
      </c>
      <c r="Z213" t="s">
        <v>3957</v>
      </c>
      <c r="AA213" t="s">
        <v>3951</v>
      </c>
      <c r="AB213" t="s">
        <v>3957</v>
      </c>
      <c r="AC213" t="s">
        <v>9398</v>
      </c>
      <c r="AD213" s="61">
        <v>42810.546373877318</v>
      </c>
      <c r="AE213" t="s">
        <v>9398</v>
      </c>
      <c r="AF213" s="61">
        <v>42810.546373877318</v>
      </c>
    </row>
    <row r="214" spans="23:32" x14ac:dyDescent="0.35">
      <c r="W214" s="32" t="str">
        <f t="shared" si="14"/>
        <v>SAN1TP2</v>
      </c>
      <c r="X214" s="32" t="b">
        <f t="shared" si="15"/>
        <v>1</v>
      </c>
      <c r="Y214" t="s">
        <v>15</v>
      </c>
      <c r="Z214" t="s">
        <v>3959</v>
      </c>
      <c r="AA214" t="s">
        <v>3951</v>
      </c>
      <c r="AB214" t="s">
        <v>3959</v>
      </c>
      <c r="AC214" t="s">
        <v>9398</v>
      </c>
      <c r="AD214" s="61">
        <v>42810.546374305559</v>
      </c>
      <c r="AE214" t="s">
        <v>9398</v>
      </c>
      <c r="AF214" s="61">
        <v>42810.546374305559</v>
      </c>
    </row>
    <row r="215" spans="23:32" x14ac:dyDescent="0.35">
      <c r="W215" s="32" t="str">
        <f t="shared" si="14"/>
        <v>SAN1TP3</v>
      </c>
      <c r="X215" s="32" t="b">
        <f t="shared" si="15"/>
        <v>1</v>
      </c>
      <c r="Y215" t="s">
        <v>15</v>
      </c>
      <c r="Z215" t="s">
        <v>3961</v>
      </c>
      <c r="AA215" t="s">
        <v>3951</v>
      </c>
      <c r="AB215" t="s">
        <v>3961</v>
      </c>
      <c r="AC215" t="s">
        <v>11303</v>
      </c>
      <c r="AD215" s="61">
        <v>42947.71371527778</v>
      </c>
      <c r="AE215" t="s">
        <v>11303</v>
      </c>
      <c r="AF215" s="61">
        <v>42947.71371527778</v>
      </c>
    </row>
    <row r="216" spans="23:32" x14ac:dyDescent="0.35">
      <c r="W216" s="32" t="str">
        <f t="shared" si="14"/>
        <v/>
      </c>
      <c r="X216" s="32" t="b">
        <f t="shared" si="15"/>
        <v>1</v>
      </c>
    </row>
    <row r="217" spans="23:32" x14ac:dyDescent="0.35">
      <c r="W217" s="32" t="str">
        <f t="shared" si="14"/>
        <v/>
      </c>
      <c r="X217" s="32" t="b">
        <f t="shared" si="15"/>
        <v>1</v>
      </c>
    </row>
    <row r="218" spans="23:32" x14ac:dyDescent="0.35">
      <c r="W218" s="32" t="str">
        <f t="shared" si="14"/>
        <v/>
      </c>
      <c r="X218" s="32" t="b">
        <f t="shared" si="15"/>
        <v>1</v>
      </c>
    </row>
    <row r="219" spans="23:32" x14ac:dyDescent="0.35">
      <c r="W219" s="32" t="str">
        <f t="shared" si="14"/>
        <v/>
      </c>
      <c r="X219" s="32" t="b">
        <f t="shared" si="15"/>
        <v>1</v>
      </c>
    </row>
    <row r="220" spans="23:32" x14ac:dyDescent="0.35">
      <c r="W220" s="32" t="str">
        <f t="shared" si="14"/>
        <v/>
      </c>
      <c r="X220" s="32" t="b">
        <f t="shared" si="15"/>
        <v>1</v>
      </c>
    </row>
    <row r="221" spans="23:32" x14ac:dyDescent="0.35">
      <c r="W221" s="32" t="str">
        <f t="shared" si="14"/>
        <v/>
      </c>
      <c r="X221" s="32" t="b">
        <f t="shared" si="15"/>
        <v>1</v>
      </c>
    </row>
    <row r="222" spans="23:32" x14ac:dyDescent="0.35">
      <c r="W222" s="32" t="str">
        <f t="shared" si="14"/>
        <v/>
      </c>
      <c r="X222" s="32" t="b">
        <f t="shared" si="15"/>
        <v>1</v>
      </c>
    </row>
    <row r="223" spans="23:32" x14ac:dyDescent="0.35">
      <c r="W223" s="32" t="str">
        <f t="shared" si="14"/>
        <v/>
      </c>
      <c r="X223" s="32" t="b">
        <f t="shared" si="15"/>
        <v>1</v>
      </c>
    </row>
    <row r="224" spans="23:32" x14ac:dyDescent="0.35">
      <c r="W224" s="32" t="str">
        <f t="shared" si="14"/>
        <v/>
      </c>
      <c r="X224" s="32" t="b">
        <f t="shared" si="15"/>
        <v>1</v>
      </c>
    </row>
    <row r="225" spans="23:24" x14ac:dyDescent="0.35">
      <c r="W225" s="32" t="str">
        <f t="shared" si="14"/>
        <v/>
      </c>
      <c r="X225" s="32" t="b">
        <f t="shared" si="15"/>
        <v>1</v>
      </c>
    </row>
    <row r="226" spans="23:24" x14ac:dyDescent="0.35">
      <c r="W226" s="32" t="str">
        <f t="shared" si="14"/>
        <v/>
      </c>
      <c r="X226" s="32" t="b">
        <f t="shared" si="15"/>
        <v>1</v>
      </c>
    </row>
    <row r="227" spans="23:24" x14ac:dyDescent="0.35">
      <c r="W227" s="32" t="str">
        <f t="shared" si="14"/>
        <v/>
      </c>
      <c r="X227" s="32" t="b">
        <f t="shared" si="15"/>
        <v>1</v>
      </c>
    </row>
    <row r="228" spans="23:24" x14ac:dyDescent="0.35">
      <c r="W228" s="32" t="str">
        <f t="shared" si="14"/>
        <v/>
      </c>
      <c r="X228" s="32" t="b">
        <f t="shared" si="15"/>
        <v>1</v>
      </c>
    </row>
    <row r="229" spans="23:24" x14ac:dyDescent="0.35">
      <c r="W229" s="32" t="str">
        <f t="shared" si="14"/>
        <v/>
      </c>
      <c r="X229" s="32" t="b">
        <f t="shared" si="15"/>
        <v>1</v>
      </c>
    </row>
    <row r="230" spans="23:24" x14ac:dyDescent="0.35">
      <c r="W230" s="32" t="str">
        <f t="shared" si="14"/>
        <v/>
      </c>
      <c r="X230" s="32" t="b">
        <f t="shared" si="15"/>
        <v>1</v>
      </c>
    </row>
    <row r="231" spans="23:24" x14ac:dyDescent="0.35">
      <c r="W231" s="32" t="str">
        <f t="shared" si="14"/>
        <v/>
      </c>
      <c r="X231" s="32" t="b">
        <f t="shared" si="15"/>
        <v>1</v>
      </c>
    </row>
    <row r="232" spans="23:24" x14ac:dyDescent="0.35">
      <c r="W232" s="32" t="str">
        <f t="shared" si="14"/>
        <v/>
      </c>
      <c r="X232" s="32" t="b">
        <f t="shared" si="15"/>
        <v>1</v>
      </c>
    </row>
    <row r="233" spans="23:24" x14ac:dyDescent="0.35">
      <c r="W233" s="32" t="str">
        <f t="shared" si="14"/>
        <v/>
      </c>
      <c r="X233" s="32" t="b">
        <f t="shared" si="15"/>
        <v>1</v>
      </c>
    </row>
    <row r="234" spans="23:24" x14ac:dyDescent="0.35">
      <c r="W234" s="32" t="str">
        <f t="shared" si="14"/>
        <v/>
      </c>
      <c r="X234" s="32" t="b">
        <f t="shared" si="15"/>
        <v>1</v>
      </c>
    </row>
    <row r="235" spans="23:24" x14ac:dyDescent="0.35">
      <c r="W235" s="32" t="str">
        <f t="shared" si="14"/>
        <v/>
      </c>
      <c r="X235" s="32" t="b">
        <f t="shared" si="15"/>
        <v>1</v>
      </c>
    </row>
    <row r="236" spans="23:24" x14ac:dyDescent="0.35">
      <c r="W236" s="32" t="str">
        <f t="shared" si="14"/>
        <v/>
      </c>
      <c r="X236" s="32" t="b">
        <f t="shared" si="15"/>
        <v>1</v>
      </c>
    </row>
    <row r="237" spans="23:24" x14ac:dyDescent="0.35">
      <c r="W237" s="32" t="str">
        <f t="shared" si="14"/>
        <v/>
      </c>
      <c r="X237" s="32" t="b">
        <f t="shared" si="15"/>
        <v>1</v>
      </c>
    </row>
    <row r="238" spans="23:24" x14ac:dyDescent="0.35">
      <c r="W238" s="32" t="str">
        <f t="shared" si="14"/>
        <v/>
      </c>
      <c r="X238" s="32" t="b">
        <f t="shared" si="15"/>
        <v>1</v>
      </c>
    </row>
    <row r="239" spans="23:24" x14ac:dyDescent="0.35">
      <c r="W239" s="32" t="str">
        <f t="shared" si="14"/>
        <v/>
      </c>
      <c r="X239" s="32" t="b">
        <f t="shared" si="15"/>
        <v>1</v>
      </c>
    </row>
    <row r="240" spans="23:24" x14ac:dyDescent="0.35">
      <c r="W240" s="32" t="str">
        <f t="shared" si="14"/>
        <v/>
      </c>
      <c r="X240" s="32" t="b">
        <f t="shared" si="15"/>
        <v>1</v>
      </c>
    </row>
    <row r="241" spans="23:24" x14ac:dyDescent="0.35">
      <c r="W241" s="32" t="str">
        <f t="shared" si="14"/>
        <v/>
      </c>
      <c r="X241" s="32" t="b">
        <f t="shared" si="15"/>
        <v>1</v>
      </c>
    </row>
    <row r="242" spans="23:24" x14ac:dyDescent="0.35">
      <c r="W242" s="32" t="str">
        <f t="shared" si="14"/>
        <v/>
      </c>
      <c r="X242" s="32" t="b">
        <f t="shared" si="15"/>
        <v>1</v>
      </c>
    </row>
    <row r="243" spans="23:24" x14ac:dyDescent="0.35">
      <c r="W243" s="32" t="str">
        <f t="shared" si="14"/>
        <v/>
      </c>
      <c r="X243" s="32" t="b">
        <f t="shared" si="15"/>
        <v>1</v>
      </c>
    </row>
    <row r="244" spans="23:24" x14ac:dyDescent="0.35">
      <c r="W244" s="32" t="str">
        <f t="shared" si="14"/>
        <v/>
      </c>
      <c r="X244" s="32" t="b">
        <f t="shared" si="15"/>
        <v>1</v>
      </c>
    </row>
    <row r="245" spans="23:24" x14ac:dyDescent="0.35">
      <c r="W245" s="32" t="str">
        <f t="shared" si="14"/>
        <v/>
      </c>
      <c r="X245" s="32" t="b">
        <f t="shared" si="15"/>
        <v>1</v>
      </c>
    </row>
    <row r="246" spans="23:24" x14ac:dyDescent="0.35">
      <c r="W246" s="32" t="str">
        <f t="shared" si="14"/>
        <v/>
      </c>
      <c r="X246" s="32" t="b">
        <f t="shared" si="15"/>
        <v>1</v>
      </c>
    </row>
    <row r="247" spans="23:24" x14ac:dyDescent="0.35">
      <c r="W247" s="32" t="str">
        <f t="shared" si="14"/>
        <v/>
      </c>
      <c r="X247" s="32" t="b">
        <f t="shared" si="15"/>
        <v>1</v>
      </c>
    </row>
    <row r="248" spans="23:24" x14ac:dyDescent="0.35">
      <c r="W248" s="32" t="str">
        <f t="shared" si="14"/>
        <v/>
      </c>
      <c r="X248" s="32" t="b">
        <f t="shared" si="15"/>
        <v>1</v>
      </c>
    </row>
    <row r="249" spans="23:24" x14ac:dyDescent="0.35">
      <c r="W249" s="32" t="str">
        <f t="shared" si="14"/>
        <v/>
      </c>
      <c r="X249" s="32" t="b">
        <f t="shared" si="15"/>
        <v>1</v>
      </c>
    </row>
    <row r="250" spans="23:24" x14ac:dyDescent="0.35">
      <c r="W250" s="32" t="str">
        <f t="shared" si="14"/>
        <v/>
      </c>
      <c r="X250" s="32" t="b">
        <f t="shared" si="15"/>
        <v>1</v>
      </c>
    </row>
    <row r="251" spans="23:24" x14ac:dyDescent="0.35">
      <c r="W251" s="32" t="str">
        <f t="shared" si="14"/>
        <v/>
      </c>
      <c r="X251" s="32" t="b">
        <f t="shared" si="15"/>
        <v>1</v>
      </c>
    </row>
    <row r="252" spans="23:24" x14ac:dyDescent="0.35">
      <c r="W252" s="32" t="str">
        <f t="shared" si="14"/>
        <v/>
      </c>
      <c r="X252" s="32" t="b">
        <f t="shared" si="15"/>
        <v>1</v>
      </c>
    </row>
    <row r="253" spans="23:24" x14ac:dyDescent="0.35">
      <c r="W253" s="32" t="str">
        <f t="shared" si="14"/>
        <v/>
      </c>
      <c r="X253" s="32" t="b">
        <f t="shared" si="15"/>
        <v>1</v>
      </c>
    </row>
    <row r="254" spans="23:24" x14ac:dyDescent="0.35">
      <c r="W254" s="32" t="str">
        <f t="shared" si="14"/>
        <v/>
      </c>
      <c r="X254" s="32" t="b">
        <f t="shared" si="15"/>
        <v>1</v>
      </c>
    </row>
    <row r="255" spans="23:24" x14ac:dyDescent="0.35">
      <c r="W255" s="32" t="str">
        <f t="shared" si="14"/>
        <v/>
      </c>
      <c r="X255" s="32" t="b">
        <f t="shared" si="15"/>
        <v>1</v>
      </c>
    </row>
    <row r="256" spans="23:24" x14ac:dyDescent="0.35">
      <c r="W256" s="32" t="str">
        <f t="shared" si="14"/>
        <v/>
      </c>
      <c r="X256" s="32" t="b">
        <f t="shared" si="15"/>
        <v>1</v>
      </c>
    </row>
    <row r="257" spans="23:24" x14ac:dyDescent="0.35">
      <c r="W257" s="32" t="str">
        <f t="shared" si="14"/>
        <v/>
      </c>
      <c r="X257" s="32" t="b">
        <f t="shared" si="15"/>
        <v>1</v>
      </c>
    </row>
    <row r="258" spans="23:24" x14ac:dyDescent="0.35">
      <c r="W258" s="32" t="str">
        <f t="shared" si="14"/>
        <v/>
      </c>
      <c r="X258" s="32" t="b">
        <f t="shared" si="15"/>
        <v>1</v>
      </c>
    </row>
    <row r="259" spans="23:24" x14ac:dyDescent="0.35">
      <c r="W259" s="32" t="str">
        <f t="shared" si="14"/>
        <v/>
      </c>
      <c r="X259" s="32" t="b">
        <f t="shared" si="15"/>
        <v>1</v>
      </c>
    </row>
    <row r="260" spans="23:24" x14ac:dyDescent="0.35">
      <c r="W260" s="32" t="str">
        <f t="shared" si="14"/>
        <v/>
      </c>
      <c r="X260" s="32" t="b">
        <f t="shared" si="15"/>
        <v>1</v>
      </c>
    </row>
    <row r="261" spans="23:24" x14ac:dyDescent="0.35">
      <c r="W261" s="32" t="str">
        <f t="shared" si="14"/>
        <v/>
      </c>
      <c r="X261" s="32" t="b">
        <f t="shared" si="15"/>
        <v>1</v>
      </c>
    </row>
    <row r="262" spans="23:24" x14ac:dyDescent="0.35">
      <c r="W262" s="32" t="str">
        <f t="shared" si="14"/>
        <v/>
      </c>
      <c r="X262" s="32" t="b">
        <f t="shared" si="15"/>
        <v>1</v>
      </c>
    </row>
    <row r="263" spans="23:24" x14ac:dyDescent="0.35">
      <c r="W263" s="32" t="str">
        <f t="shared" si="14"/>
        <v/>
      </c>
      <c r="X263" s="32" t="b">
        <f t="shared" si="15"/>
        <v>1</v>
      </c>
    </row>
    <row r="264" spans="23:24" x14ac:dyDescent="0.35">
      <c r="W264" s="32" t="str">
        <f t="shared" si="14"/>
        <v/>
      </c>
      <c r="X264" s="32" t="b">
        <f t="shared" si="15"/>
        <v>1</v>
      </c>
    </row>
    <row r="265" spans="23:24" x14ac:dyDescent="0.35">
      <c r="W265" s="32" t="str">
        <f t="shared" si="14"/>
        <v/>
      </c>
      <c r="X265" s="32" t="b">
        <f t="shared" si="15"/>
        <v>1</v>
      </c>
    </row>
    <row r="266" spans="23:24" x14ac:dyDescent="0.35">
      <c r="W266" s="32" t="str">
        <f t="shared" si="14"/>
        <v/>
      </c>
      <c r="X266" s="32" t="b">
        <f t="shared" si="15"/>
        <v>1</v>
      </c>
    </row>
    <row r="267" spans="23:24" x14ac:dyDescent="0.35">
      <c r="W267" s="32" t="str">
        <f t="shared" si="14"/>
        <v/>
      </c>
      <c r="X267" s="32" t="b">
        <f t="shared" si="15"/>
        <v>1</v>
      </c>
    </row>
    <row r="268" spans="23:24" x14ac:dyDescent="0.35">
      <c r="W268" s="32" t="str">
        <f t="shared" si="14"/>
        <v/>
      </c>
      <c r="X268" s="32" t="b">
        <f t="shared" si="15"/>
        <v>1</v>
      </c>
    </row>
    <row r="269" spans="23:24" x14ac:dyDescent="0.35">
      <c r="W269" s="32" t="str">
        <f t="shared" si="14"/>
        <v/>
      </c>
      <c r="X269" s="32" t="b">
        <f t="shared" si="15"/>
        <v>1</v>
      </c>
    </row>
    <row r="270" spans="23:24" x14ac:dyDescent="0.35">
      <c r="W270" s="32" t="str">
        <f t="shared" si="14"/>
        <v/>
      </c>
      <c r="X270" s="32" t="b">
        <f t="shared" si="15"/>
        <v>1</v>
      </c>
    </row>
    <row r="271" spans="23:24" x14ac:dyDescent="0.35">
      <c r="W271" s="32" t="str">
        <f t="shared" si="14"/>
        <v/>
      </c>
      <c r="X271" s="32" t="b">
        <f t="shared" si="15"/>
        <v>1</v>
      </c>
    </row>
    <row r="272" spans="23:24" x14ac:dyDescent="0.35">
      <c r="W272" s="32" t="str">
        <f t="shared" si="14"/>
        <v/>
      </c>
      <c r="X272" s="32" t="b">
        <f t="shared" si="15"/>
        <v>1</v>
      </c>
    </row>
    <row r="273" spans="23:24" x14ac:dyDescent="0.35">
      <c r="W273" s="32" t="str">
        <f t="shared" si="14"/>
        <v/>
      </c>
      <c r="X273" s="32" t="b">
        <f t="shared" si="15"/>
        <v>1</v>
      </c>
    </row>
    <row r="274" spans="23:24" x14ac:dyDescent="0.35">
      <c r="W274" s="32" t="str">
        <f t="shared" si="14"/>
        <v/>
      </c>
      <c r="X274" s="32" t="b">
        <f t="shared" si="15"/>
        <v>1</v>
      </c>
    </row>
    <row r="275" spans="23:24" x14ac:dyDescent="0.35">
      <c r="W275" s="32" t="str">
        <f t="shared" si="14"/>
        <v/>
      </c>
      <c r="X275" s="32" t="b">
        <f t="shared" si="15"/>
        <v>1</v>
      </c>
    </row>
    <row r="276" spans="23:24" x14ac:dyDescent="0.35">
      <c r="W276" s="32" t="str">
        <f t="shared" ref="W276:W339" si="16">Y276&amp;Z276</f>
        <v/>
      </c>
      <c r="X276" s="32" t="b">
        <f t="shared" ref="X276:X339" si="17">VLOOKUP(Z276,Q:Q,1,0)=Z276</f>
        <v>1</v>
      </c>
    </row>
    <row r="277" spans="23:24" x14ac:dyDescent="0.35">
      <c r="W277" s="32" t="str">
        <f t="shared" si="16"/>
        <v/>
      </c>
      <c r="X277" s="32" t="b">
        <f t="shared" si="17"/>
        <v>1</v>
      </c>
    </row>
    <row r="278" spans="23:24" x14ac:dyDescent="0.35">
      <c r="W278" s="32" t="str">
        <f t="shared" si="16"/>
        <v/>
      </c>
      <c r="X278" s="32" t="b">
        <f t="shared" si="17"/>
        <v>1</v>
      </c>
    </row>
    <row r="279" spans="23:24" x14ac:dyDescent="0.35">
      <c r="W279" s="32" t="str">
        <f t="shared" si="16"/>
        <v/>
      </c>
      <c r="X279" s="32" t="b">
        <f t="shared" si="17"/>
        <v>1</v>
      </c>
    </row>
    <row r="280" spans="23:24" x14ac:dyDescent="0.35">
      <c r="W280" s="32" t="str">
        <f t="shared" si="16"/>
        <v/>
      </c>
      <c r="X280" s="32" t="b">
        <f t="shared" si="17"/>
        <v>1</v>
      </c>
    </row>
    <row r="281" spans="23:24" x14ac:dyDescent="0.35">
      <c r="W281" s="32" t="str">
        <f t="shared" si="16"/>
        <v/>
      </c>
      <c r="X281" s="32" t="b">
        <f t="shared" si="17"/>
        <v>1</v>
      </c>
    </row>
    <row r="282" spans="23:24" x14ac:dyDescent="0.35">
      <c r="W282" s="32" t="str">
        <f t="shared" si="16"/>
        <v/>
      </c>
      <c r="X282" s="32" t="b">
        <f t="shared" si="17"/>
        <v>1</v>
      </c>
    </row>
    <row r="283" spans="23:24" x14ac:dyDescent="0.35">
      <c r="W283" s="32" t="str">
        <f t="shared" si="16"/>
        <v/>
      </c>
      <c r="X283" s="32" t="b">
        <f t="shared" si="17"/>
        <v>1</v>
      </c>
    </row>
    <row r="284" spans="23:24" x14ac:dyDescent="0.35">
      <c r="W284" s="32" t="str">
        <f t="shared" si="16"/>
        <v/>
      </c>
      <c r="X284" s="32" t="b">
        <f t="shared" si="17"/>
        <v>1</v>
      </c>
    </row>
    <row r="285" spans="23:24" x14ac:dyDescent="0.35">
      <c r="W285" s="32" t="str">
        <f t="shared" si="16"/>
        <v/>
      </c>
      <c r="X285" s="32" t="b">
        <f t="shared" si="17"/>
        <v>1</v>
      </c>
    </row>
    <row r="286" spans="23:24" x14ac:dyDescent="0.35">
      <c r="W286" s="32" t="str">
        <f t="shared" si="16"/>
        <v/>
      </c>
      <c r="X286" s="32" t="b">
        <f t="shared" si="17"/>
        <v>1</v>
      </c>
    </row>
    <row r="287" spans="23:24" x14ac:dyDescent="0.35">
      <c r="W287" s="32" t="str">
        <f t="shared" si="16"/>
        <v/>
      </c>
      <c r="X287" s="32" t="b">
        <f t="shared" si="17"/>
        <v>1</v>
      </c>
    </row>
    <row r="288" spans="23:24" x14ac:dyDescent="0.35">
      <c r="W288" s="32" t="str">
        <f t="shared" si="16"/>
        <v/>
      </c>
      <c r="X288" s="32" t="b">
        <f t="shared" si="17"/>
        <v>1</v>
      </c>
    </row>
    <row r="289" spans="23:24" x14ac:dyDescent="0.35">
      <c r="W289" s="32" t="str">
        <f t="shared" si="16"/>
        <v/>
      </c>
      <c r="X289" s="32" t="b">
        <f t="shared" si="17"/>
        <v>1</v>
      </c>
    </row>
    <row r="290" spans="23:24" x14ac:dyDescent="0.35">
      <c r="W290" s="32" t="str">
        <f t="shared" si="16"/>
        <v/>
      </c>
      <c r="X290" s="32" t="b">
        <f t="shared" si="17"/>
        <v>1</v>
      </c>
    </row>
    <row r="291" spans="23:24" x14ac:dyDescent="0.35">
      <c r="W291" s="32" t="str">
        <f t="shared" si="16"/>
        <v/>
      </c>
      <c r="X291" s="32" t="b">
        <f t="shared" si="17"/>
        <v>1</v>
      </c>
    </row>
    <row r="292" spans="23:24" x14ac:dyDescent="0.35">
      <c r="W292" s="32" t="str">
        <f t="shared" si="16"/>
        <v/>
      </c>
      <c r="X292" s="32" t="b">
        <f t="shared" si="17"/>
        <v>1</v>
      </c>
    </row>
    <row r="293" spans="23:24" x14ac:dyDescent="0.35">
      <c r="W293" s="32" t="str">
        <f t="shared" si="16"/>
        <v/>
      </c>
      <c r="X293" s="32" t="b">
        <f t="shared" si="17"/>
        <v>1</v>
      </c>
    </row>
    <row r="294" spans="23:24" x14ac:dyDescent="0.35">
      <c r="W294" s="32" t="str">
        <f t="shared" si="16"/>
        <v/>
      </c>
      <c r="X294" s="32" t="b">
        <f t="shared" si="17"/>
        <v>1</v>
      </c>
    </row>
    <row r="295" spans="23:24" x14ac:dyDescent="0.35">
      <c r="W295" s="32" t="str">
        <f t="shared" si="16"/>
        <v/>
      </c>
      <c r="X295" s="32" t="b">
        <f t="shared" si="17"/>
        <v>1</v>
      </c>
    </row>
    <row r="296" spans="23:24" x14ac:dyDescent="0.35">
      <c r="W296" s="32" t="str">
        <f t="shared" si="16"/>
        <v/>
      </c>
      <c r="X296" s="32" t="b">
        <f t="shared" si="17"/>
        <v>1</v>
      </c>
    </row>
    <row r="297" spans="23:24" x14ac:dyDescent="0.35">
      <c r="W297" s="32" t="str">
        <f t="shared" si="16"/>
        <v/>
      </c>
      <c r="X297" s="32" t="b">
        <f t="shared" si="17"/>
        <v>1</v>
      </c>
    </row>
    <row r="298" spans="23:24" x14ac:dyDescent="0.35">
      <c r="W298" s="32" t="str">
        <f t="shared" si="16"/>
        <v/>
      </c>
      <c r="X298" s="32" t="b">
        <f t="shared" si="17"/>
        <v>1</v>
      </c>
    </row>
    <row r="299" spans="23:24" x14ac:dyDescent="0.35">
      <c r="W299" s="32" t="str">
        <f t="shared" si="16"/>
        <v/>
      </c>
      <c r="X299" s="32" t="b">
        <f t="shared" si="17"/>
        <v>1</v>
      </c>
    </row>
    <row r="300" spans="23:24" x14ac:dyDescent="0.35">
      <c r="W300" s="32" t="str">
        <f t="shared" si="16"/>
        <v/>
      </c>
      <c r="X300" s="32" t="b">
        <f t="shared" si="17"/>
        <v>1</v>
      </c>
    </row>
    <row r="301" spans="23:24" x14ac:dyDescent="0.35">
      <c r="W301" s="32" t="str">
        <f t="shared" si="16"/>
        <v/>
      </c>
      <c r="X301" s="32" t="b">
        <f t="shared" si="17"/>
        <v>1</v>
      </c>
    </row>
    <row r="302" spans="23:24" x14ac:dyDescent="0.35">
      <c r="W302" s="32" t="str">
        <f t="shared" si="16"/>
        <v/>
      </c>
      <c r="X302" s="32" t="b">
        <f t="shared" si="17"/>
        <v>1</v>
      </c>
    </row>
    <row r="303" spans="23:24" x14ac:dyDescent="0.35">
      <c r="W303" s="32" t="str">
        <f t="shared" si="16"/>
        <v/>
      </c>
      <c r="X303" s="32" t="b">
        <f t="shared" si="17"/>
        <v>1</v>
      </c>
    </row>
    <row r="304" spans="23:24" x14ac:dyDescent="0.35">
      <c r="W304" s="32" t="str">
        <f t="shared" si="16"/>
        <v/>
      </c>
      <c r="X304" s="32" t="b">
        <f t="shared" si="17"/>
        <v>1</v>
      </c>
    </row>
    <row r="305" spans="23:24" x14ac:dyDescent="0.35">
      <c r="W305" s="32" t="str">
        <f t="shared" si="16"/>
        <v/>
      </c>
      <c r="X305" s="32" t="b">
        <f t="shared" si="17"/>
        <v>1</v>
      </c>
    </row>
    <row r="306" spans="23:24" x14ac:dyDescent="0.35">
      <c r="W306" s="32" t="str">
        <f t="shared" si="16"/>
        <v/>
      </c>
      <c r="X306" s="32" t="b">
        <f t="shared" si="17"/>
        <v>1</v>
      </c>
    </row>
    <row r="307" spans="23:24" x14ac:dyDescent="0.35">
      <c r="W307" s="32" t="str">
        <f t="shared" si="16"/>
        <v/>
      </c>
      <c r="X307" s="32" t="b">
        <f t="shared" si="17"/>
        <v>1</v>
      </c>
    </row>
    <row r="308" spans="23:24" x14ac:dyDescent="0.35">
      <c r="W308" s="32" t="str">
        <f t="shared" si="16"/>
        <v/>
      </c>
      <c r="X308" s="32" t="b">
        <f t="shared" si="17"/>
        <v>1</v>
      </c>
    </row>
    <row r="309" spans="23:24" x14ac:dyDescent="0.35">
      <c r="W309" s="32" t="str">
        <f t="shared" si="16"/>
        <v/>
      </c>
      <c r="X309" s="32" t="b">
        <f t="shared" si="17"/>
        <v>1</v>
      </c>
    </row>
    <row r="310" spans="23:24" x14ac:dyDescent="0.35">
      <c r="W310" s="32" t="str">
        <f t="shared" si="16"/>
        <v/>
      </c>
      <c r="X310" s="32" t="b">
        <f t="shared" si="17"/>
        <v>1</v>
      </c>
    </row>
    <row r="311" spans="23:24" x14ac:dyDescent="0.35">
      <c r="W311" s="32" t="str">
        <f t="shared" si="16"/>
        <v/>
      </c>
      <c r="X311" s="32" t="b">
        <f t="shared" si="17"/>
        <v>1</v>
      </c>
    </row>
    <row r="312" spans="23:24" x14ac:dyDescent="0.35">
      <c r="W312" s="32" t="str">
        <f t="shared" si="16"/>
        <v/>
      </c>
      <c r="X312" s="32" t="b">
        <f t="shared" si="17"/>
        <v>1</v>
      </c>
    </row>
    <row r="313" spans="23:24" x14ac:dyDescent="0.35">
      <c r="W313" s="32" t="str">
        <f t="shared" si="16"/>
        <v/>
      </c>
      <c r="X313" s="32" t="b">
        <f t="shared" si="17"/>
        <v>1</v>
      </c>
    </row>
    <row r="314" spans="23:24" x14ac:dyDescent="0.35">
      <c r="W314" s="32" t="str">
        <f t="shared" si="16"/>
        <v/>
      </c>
      <c r="X314" s="32" t="b">
        <f t="shared" si="17"/>
        <v>1</v>
      </c>
    </row>
    <row r="315" spans="23:24" x14ac:dyDescent="0.35">
      <c r="W315" s="32" t="str">
        <f t="shared" si="16"/>
        <v/>
      </c>
      <c r="X315" s="32" t="b">
        <f t="shared" si="17"/>
        <v>1</v>
      </c>
    </row>
    <row r="316" spans="23:24" x14ac:dyDescent="0.35">
      <c r="W316" s="32" t="str">
        <f t="shared" si="16"/>
        <v/>
      </c>
      <c r="X316" s="32" t="b">
        <f t="shared" si="17"/>
        <v>1</v>
      </c>
    </row>
    <row r="317" spans="23:24" x14ac:dyDescent="0.35">
      <c r="W317" s="32" t="str">
        <f t="shared" si="16"/>
        <v/>
      </c>
      <c r="X317" s="32" t="b">
        <f t="shared" si="17"/>
        <v>1</v>
      </c>
    </row>
    <row r="318" spans="23:24" x14ac:dyDescent="0.35">
      <c r="W318" s="32" t="str">
        <f t="shared" si="16"/>
        <v/>
      </c>
      <c r="X318" s="32" t="b">
        <f t="shared" si="17"/>
        <v>1</v>
      </c>
    </row>
    <row r="319" spans="23:24" x14ac:dyDescent="0.35">
      <c r="W319" s="32" t="str">
        <f t="shared" si="16"/>
        <v/>
      </c>
      <c r="X319" s="32" t="b">
        <f t="shared" si="17"/>
        <v>1</v>
      </c>
    </row>
    <row r="320" spans="23:24" x14ac:dyDescent="0.35">
      <c r="W320" s="32" t="str">
        <f t="shared" si="16"/>
        <v/>
      </c>
      <c r="X320" s="32" t="b">
        <f t="shared" si="17"/>
        <v>1</v>
      </c>
    </row>
    <row r="321" spans="23:24" x14ac:dyDescent="0.35">
      <c r="W321" s="32" t="str">
        <f t="shared" si="16"/>
        <v/>
      </c>
      <c r="X321" s="32" t="b">
        <f t="shared" si="17"/>
        <v>1</v>
      </c>
    </row>
    <row r="322" spans="23:24" x14ac:dyDescent="0.35">
      <c r="W322" s="32" t="str">
        <f t="shared" si="16"/>
        <v/>
      </c>
      <c r="X322" s="32" t="b">
        <f t="shared" si="17"/>
        <v>1</v>
      </c>
    </row>
    <row r="323" spans="23:24" x14ac:dyDescent="0.35">
      <c r="W323" s="32" t="str">
        <f t="shared" si="16"/>
        <v/>
      </c>
      <c r="X323" s="32" t="b">
        <f t="shared" si="17"/>
        <v>1</v>
      </c>
    </row>
    <row r="324" spans="23:24" x14ac:dyDescent="0.35">
      <c r="W324" s="32" t="str">
        <f t="shared" si="16"/>
        <v/>
      </c>
      <c r="X324" s="32" t="b">
        <f t="shared" si="17"/>
        <v>1</v>
      </c>
    </row>
    <row r="325" spans="23:24" x14ac:dyDescent="0.35">
      <c r="W325" s="32" t="str">
        <f t="shared" si="16"/>
        <v/>
      </c>
      <c r="X325" s="32" t="b">
        <f t="shared" si="17"/>
        <v>1</v>
      </c>
    </row>
    <row r="326" spans="23:24" x14ac:dyDescent="0.35">
      <c r="W326" s="32" t="str">
        <f t="shared" si="16"/>
        <v/>
      </c>
      <c r="X326" s="32" t="b">
        <f t="shared" si="17"/>
        <v>1</v>
      </c>
    </row>
    <row r="327" spans="23:24" x14ac:dyDescent="0.35">
      <c r="W327" s="32" t="str">
        <f t="shared" si="16"/>
        <v/>
      </c>
      <c r="X327" s="32" t="b">
        <f t="shared" si="17"/>
        <v>1</v>
      </c>
    </row>
    <row r="328" spans="23:24" x14ac:dyDescent="0.35">
      <c r="W328" s="32" t="str">
        <f t="shared" si="16"/>
        <v/>
      </c>
      <c r="X328" s="32" t="b">
        <f t="shared" si="17"/>
        <v>1</v>
      </c>
    </row>
    <row r="329" spans="23:24" x14ac:dyDescent="0.35">
      <c r="W329" s="32" t="str">
        <f t="shared" si="16"/>
        <v/>
      </c>
      <c r="X329" s="32" t="b">
        <f t="shared" si="17"/>
        <v>1</v>
      </c>
    </row>
    <row r="330" spans="23:24" x14ac:dyDescent="0.35">
      <c r="W330" s="32" t="str">
        <f t="shared" si="16"/>
        <v/>
      </c>
      <c r="X330" s="32" t="b">
        <f t="shared" si="17"/>
        <v>1</v>
      </c>
    </row>
    <row r="331" spans="23:24" x14ac:dyDescent="0.35">
      <c r="W331" s="32" t="str">
        <f t="shared" si="16"/>
        <v/>
      </c>
      <c r="X331" s="32" t="b">
        <f t="shared" si="17"/>
        <v>1</v>
      </c>
    </row>
    <row r="332" spans="23:24" x14ac:dyDescent="0.35">
      <c r="W332" s="32" t="str">
        <f t="shared" si="16"/>
        <v/>
      </c>
      <c r="X332" s="32" t="b">
        <f t="shared" si="17"/>
        <v>1</v>
      </c>
    </row>
    <row r="333" spans="23:24" x14ac:dyDescent="0.35">
      <c r="W333" s="32" t="str">
        <f t="shared" si="16"/>
        <v/>
      </c>
      <c r="X333" s="32" t="b">
        <f t="shared" si="17"/>
        <v>1</v>
      </c>
    </row>
    <row r="334" spans="23:24" x14ac:dyDescent="0.35">
      <c r="W334" s="32" t="str">
        <f t="shared" si="16"/>
        <v/>
      </c>
      <c r="X334" s="32" t="b">
        <f t="shared" si="17"/>
        <v>1</v>
      </c>
    </row>
    <row r="335" spans="23:24" x14ac:dyDescent="0.35">
      <c r="W335" s="32" t="str">
        <f t="shared" si="16"/>
        <v/>
      </c>
      <c r="X335" s="32" t="b">
        <f t="shared" si="17"/>
        <v>1</v>
      </c>
    </row>
    <row r="336" spans="23:24" x14ac:dyDescent="0.35">
      <c r="W336" s="32" t="str">
        <f t="shared" si="16"/>
        <v/>
      </c>
      <c r="X336" s="32" t="b">
        <f t="shared" si="17"/>
        <v>1</v>
      </c>
    </row>
    <row r="337" spans="23:24" x14ac:dyDescent="0.35">
      <c r="W337" s="32" t="str">
        <f t="shared" si="16"/>
        <v/>
      </c>
      <c r="X337" s="32" t="b">
        <f t="shared" si="17"/>
        <v>1</v>
      </c>
    </row>
    <row r="338" spans="23:24" x14ac:dyDescent="0.35">
      <c r="W338" s="32" t="str">
        <f t="shared" si="16"/>
        <v/>
      </c>
      <c r="X338" s="32" t="b">
        <f t="shared" si="17"/>
        <v>1</v>
      </c>
    </row>
    <row r="339" spans="23:24" x14ac:dyDescent="0.35">
      <c r="W339" s="32" t="str">
        <f t="shared" si="16"/>
        <v/>
      </c>
      <c r="X339" s="32" t="b">
        <f t="shared" si="17"/>
        <v>1</v>
      </c>
    </row>
    <row r="340" spans="23:24" x14ac:dyDescent="0.35">
      <c r="W340" s="32" t="str">
        <f t="shared" ref="W340:W403" si="18">Y340&amp;Z340</f>
        <v/>
      </c>
      <c r="X340" s="32" t="b">
        <f t="shared" ref="X340:X403" si="19">VLOOKUP(Z340,Q:Q,1,0)=Z340</f>
        <v>1</v>
      </c>
    </row>
    <row r="341" spans="23:24" x14ac:dyDescent="0.35">
      <c r="W341" s="32" t="str">
        <f t="shared" si="18"/>
        <v/>
      </c>
      <c r="X341" s="32" t="b">
        <f t="shared" si="19"/>
        <v>1</v>
      </c>
    </row>
    <row r="342" spans="23:24" x14ac:dyDescent="0.35">
      <c r="W342" s="32" t="str">
        <f t="shared" si="18"/>
        <v/>
      </c>
      <c r="X342" s="32" t="b">
        <f t="shared" si="19"/>
        <v>1</v>
      </c>
    </row>
    <row r="343" spans="23:24" x14ac:dyDescent="0.35">
      <c r="W343" s="32" t="str">
        <f t="shared" si="18"/>
        <v/>
      </c>
      <c r="X343" s="32" t="b">
        <f t="shared" si="19"/>
        <v>1</v>
      </c>
    </row>
    <row r="344" spans="23:24" x14ac:dyDescent="0.35">
      <c r="W344" s="32" t="str">
        <f t="shared" si="18"/>
        <v/>
      </c>
      <c r="X344" s="32" t="b">
        <f t="shared" si="19"/>
        <v>1</v>
      </c>
    </row>
    <row r="345" spans="23:24" x14ac:dyDescent="0.35">
      <c r="W345" s="32" t="str">
        <f t="shared" si="18"/>
        <v/>
      </c>
      <c r="X345" s="32" t="b">
        <f t="shared" si="19"/>
        <v>1</v>
      </c>
    </row>
    <row r="346" spans="23:24" x14ac:dyDescent="0.35">
      <c r="W346" s="32" t="str">
        <f t="shared" si="18"/>
        <v/>
      </c>
      <c r="X346" s="32" t="b">
        <f t="shared" si="19"/>
        <v>1</v>
      </c>
    </row>
    <row r="347" spans="23:24" x14ac:dyDescent="0.35">
      <c r="W347" s="32" t="str">
        <f t="shared" si="18"/>
        <v/>
      </c>
      <c r="X347" s="32" t="b">
        <f t="shared" si="19"/>
        <v>1</v>
      </c>
    </row>
    <row r="348" spans="23:24" x14ac:dyDescent="0.35">
      <c r="W348" s="32" t="str">
        <f t="shared" si="18"/>
        <v/>
      </c>
      <c r="X348" s="32" t="b">
        <f t="shared" si="19"/>
        <v>1</v>
      </c>
    </row>
    <row r="349" spans="23:24" x14ac:dyDescent="0.35">
      <c r="W349" s="32" t="str">
        <f t="shared" si="18"/>
        <v/>
      </c>
      <c r="X349" s="32" t="b">
        <f t="shared" si="19"/>
        <v>1</v>
      </c>
    </row>
    <row r="350" spans="23:24" x14ac:dyDescent="0.35">
      <c r="W350" s="32" t="str">
        <f t="shared" si="18"/>
        <v/>
      </c>
      <c r="X350" s="32" t="b">
        <f t="shared" si="19"/>
        <v>1</v>
      </c>
    </row>
    <row r="351" spans="23:24" x14ac:dyDescent="0.35">
      <c r="W351" s="32" t="str">
        <f t="shared" si="18"/>
        <v/>
      </c>
      <c r="X351" s="32" t="b">
        <f t="shared" si="19"/>
        <v>1</v>
      </c>
    </row>
    <row r="352" spans="23:24" x14ac:dyDescent="0.35">
      <c r="W352" s="32" t="str">
        <f t="shared" si="18"/>
        <v/>
      </c>
      <c r="X352" s="32" t="b">
        <f t="shared" si="19"/>
        <v>1</v>
      </c>
    </row>
    <row r="353" spans="23:24" x14ac:dyDescent="0.35">
      <c r="W353" s="32" t="str">
        <f t="shared" si="18"/>
        <v/>
      </c>
      <c r="X353" s="32" t="b">
        <f t="shared" si="19"/>
        <v>1</v>
      </c>
    </row>
    <row r="354" spans="23:24" x14ac:dyDescent="0.35">
      <c r="W354" s="32" t="str">
        <f t="shared" si="18"/>
        <v/>
      </c>
      <c r="X354" s="32" t="b">
        <f t="shared" si="19"/>
        <v>1</v>
      </c>
    </row>
    <row r="355" spans="23:24" x14ac:dyDescent="0.35">
      <c r="W355" s="32" t="str">
        <f t="shared" si="18"/>
        <v/>
      </c>
      <c r="X355" s="32" t="b">
        <f t="shared" si="19"/>
        <v>1</v>
      </c>
    </row>
    <row r="356" spans="23:24" x14ac:dyDescent="0.35">
      <c r="W356" s="32" t="str">
        <f t="shared" si="18"/>
        <v/>
      </c>
      <c r="X356" s="32" t="b">
        <f t="shared" si="19"/>
        <v>1</v>
      </c>
    </row>
    <row r="357" spans="23:24" x14ac:dyDescent="0.35">
      <c r="W357" s="32" t="str">
        <f t="shared" si="18"/>
        <v/>
      </c>
      <c r="X357" s="32" t="b">
        <f t="shared" si="19"/>
        <v>1</v>
      </c>
    </row>
    <row r="358" spans="23:24" x14ac:dyDescent="0.35">
      <c r="W358" s="32" t="str">
        <f t="shared" si="18"/>
        <v/>
      </c>
      <c r="X358" s="32" t="b">
        <f t="shared" si="19"/>
        <v>1</v>
      </c>
    </row>
    <row r="359" spans="23:24" x14ac:dyDescent="0.35">
      <c r="W359" s="32" t="str">
        <f t="shared" si="18"/>
        <v/>
      </c>
      <c r="X359" s="32" t="b">
        <f t="shared" si="19"/>
        <v>1</v>
      </c>
    </row>
    <row r="360" spans="23:24" x14ac:dyDescent="0.35">
      <c r="W360" s="32" t="str">
        <f t="shared" si="18"/>
        <v/>
      </c>
      <c r="X360" s="32" t="b">
        <f t="shared" si="19"/>
        <v>1</v>
      </c>
    </row>
    <row r="361" spans="23:24" x14ac:dyDescent="0.35">
      <c r="W361" s="32" t="str">
        <f t="shared" si="18"/>
        <v/>
      </c>
      <c r="X361" s="32" t="b">
        <f t="shared" si="19"/>
        <v>1</v>
      </c>
    </row>
    <row r="362" spans="23:24" x14ac:dyDescent="0.35">
      <c r="W362" s="32" t="str">
        <f t="shared" si="18"/>
        <v/>
      </c>
      <c r="X362" s="32" t="b">
        <f t="shared" si="19"/>
        <v>1</v>
      </c>
    </row>
    <row r="363" spans="23:24" x14ac:dyDescent="0.35">
      <c r="W363" s="32" t="str">
        <f t="shared" si="18"/>
        <v/>
      </c>
      <c r="X363" s="32" t="b">
        <f t="shared" si="19"/>
        <v>1</v>
      </c>
    </row>
    <row r="364" spans="23:24" x14ac:dyDescent="0.35">
      <c r="W364" s="32" t="str">
        <f t="shared" si="18"/>
        <v/>
      </c>
      <c r="X364" s="32" t="b">
        <f t="shared" si="19"/>
        <v>1</v>
      </c>
    </row>
    <row r="365" spans="23:24" x14ac:dyDescent="0.35">
      <c r="W365" s="32" t="str">
        <f t="shared" si="18"/>
        <v/>
      </c>
      <c r="X365" s="32" t="b">
        <f t="shared" si="19"/>
        <v>1</v>
      </c>
    </row>
    <row r="366" spans="23:24" x14ac:dyDescent="0.35">
      <c r="W366" s="32" t="str">
        <f t="shared" si="18"/>
        <v/>
      </c>
      <c r="X366" s="32" t="b">
        <f t="shared" si="19"/>
        <v>1</v>
      </c>
    </row>
    <row r="367" spans="23:24" x14ac:dyDescent="0.35">
      <c r="W367" s="32" t="str">
        <f t="shared" si="18"/>
        <v/>
      </c>
      <c r="X367" s="32" t="b">
        <f t="shared" si="19"/>
        <v>1</v>
      </c>
    </row>
    <row r="368" spans="23:24" x14ac:dyDescent="0.35">
      <c r="W368" s="32" t="str">
        <f t="shared" si="18"/>
        <v/>
      </c>
      <c r="X368" s="32" t="b">
        <f t="shared" si="19"/>
        <v>1</v>
      </c>
    </row>
    <row r="369" spans="23:24" x14ac:dyDescent="0.35">
      <c r="W369" s="32" t="str">
        <f t="shared" si="18"/>
        <v/>
      </c>
      <c r="X369" s="32" t="b">
        <f t="shared" si="19"/>
        <v>1</v>
      </c>
    </row>
    <row r="370" spans="23:24" x14ac:dyDescent="0.35">
      <c r="W370" s="32" t="str">
        <f t="shared" si="18"/>
        <v/>
      </c>
      <c r="X370" s="32" t="b">
        <f t="shared" si="19"/>
        <v>1</v>
      </c>
    </row>
    <row r="371" spans="23:24" x14ac:dyDescent="0.35">
      <c r="W371" s="32" t="str">
        <f t="shared" si="18"/>
        <v/>
      </c>
      <c r="X371" s="32" t="b">
        <f t="shared" si="19"/>
        <v>1</v>
      </c>
    </row>
    <row r="372" spans="23:24" x14ac:dyDescent="0.35">
      <c r="W372" s="32" t="str">
        <f t="shared" si="18"/>
        <v/>
      </c>
      <c r="X372" s="32" t="b">
        <f t="shared" si="19"/>
        <v>1</v>
      </c>
    </row>
    <row r="373" spans="23:24" x14ac:dyDescent="0.35">
      <c r="W373" s="32" t="str">
        <f t="shared" si="18"/>
        <v/>
      </c>
      <c r="X373" s="32" t="b">
        <f t="shared" si="19"/>
        <v>1</v>
      </c>
    </row>
    <row r="374" spans="23:24" x14ac:dyDescent="0.35">
      <c r="W374" s="32" t="str">
        <f t="shared" si="18"/>
        <v/>
      </c>
      <c r="X374" s="32" t="b">
        <f t="shared" si="19"/>
        <v>1</v>
      </c>
    </row>
    <row r="375" spans="23:24" x14ac:dyDescent="0.35">
      <c r="W375" s="32" t="str">
        <f t="shared" si="18"/>
        <v/>
      </c>
      <c r="X375" s="32" t="b">
        <f t="shared" si="19"/>
        <v>1</v>
      </c>
    </row>
    <row r="376" spans="23:24" x14ac:dyDescent="0.35">
      <c r="W376" s="32" t="str">
        <f t="shared" si="18"/>
        <v/>
      </c>
      <c r="X376" s="32" t="b">
        <f t="shared" si="19"/>
        <v>1</v>
      </c>
    </row>
    <row r="377" spans="23:24" x14ac:dyDescent="0.35">
      <c r="W377" s="32" t="str">
        <f t="shared" si="18"/>
        <v/>
      </c>
      <c r="X377" s="32" t="b">
        <f t="shared" si="19"/>
        <v>1</v>
      </c>
    </row>
    <row r="378" spans="23:24" x14ac:dyDescent="0.35">
      <c r="W378" s="32" t="str">
        <f t="shared" si="18"/>
        <v/>
      </c>
      <c r="X378" s="32" t="b">
        <f t="shared" si="19"/>
        <v>1</v>
      </c>
    </row>
    <row r="379" spans="23:24" x14ac:dyDescent="0.35">
      <c r="W379" s="32" t="str">
        <f t="shared" si="18"/>
        <v/>
      </c>
      <c r="X379" s="32" t="b">
        <f t="shared" si="19"/>
        <v>1</v>
      </c>
    </row>
    <row r="380" spans="23:24" x14ac:dyDescent="0.35">
      <c r="W380" s="32" t="str">
        <f t="shared" si="18"/>
        <v/>
      </c>
      <c r="X380" s="32" t="b">
        <f t="shared" si="19"/>
        <v>1</v>
      </c>
    </row>
    <row r="381" spans="23:24" x14ac:dyDescent="0.35">
      <c r="W381" s="32" t="str">
        <f t="shared" si="18"/>
        <v/>
      </c>
      <c r="X381" s="32" t="b">
        <f t="shared" si="19"/>
        <v>1</v>
      </c>
    </row>
    <row r="382" spans="23:24" x14ac:dyDescent="0.35">
      <c r="W382" s="32" t="str">
        <f t="shared" si="18"/>
        <v/>
      </c>
      <c r="X382" s="32" t="b">
        <f t="shared" si="19"/>
        <v>1</v>
      </c>
    </row>
    <row r="383" spans="23:24" x14ac:dyDescent="0.35">
      <c r="W383" s="32" t="str">
        <f t="shared" si="18"/>
        <v/>
      </c>
      <c r="X383" s="32" t="b">
        <f t="shared" si="19"/>
        <v>1</v>
      </c>
    </row>
    <row r="384" spans="23:24" x14ac:dyDescent="0.35">
      <c r="W384" s="32" t="str">
        <f t="shared" si="18"/>
        <v/>
      </c>
      <c r="X384" s="32" t="b">
        <f t="shared" si="19"/>
        <v>1</v>
      </c>
    </row>
    <row r="385" spans="23:24" x14ac:dyDescent="0.35">
      <c r="W385" s="32" t="str">
        <f t="shared" si="18"/>
        <v/>
      </c>
      <c r="X385" s="32" t="b">
        <f t="shared" si="19"/>
        <v>1</v>
      </c>
    </row>
    <row r="386" spans="23:24" x14ac:dyDescent="0.35">
      <c r="W386" s="32" t="str">
        <f t="shared" si="18"/>
        <v/>
      </c>
      <c r="X386" s="32" t="b">
        <f t="shared" si="19"/>
        <v>1</v>
      </c>
    </row>
    <row r="387" spans="23:24" x14ac:dyDescent="0.35">
      <c r="W387" s="32" t="str">
        <f t="shared" si="18"/>
        <v/>
      </c>
      <c r="X387" s="32" t="b">
        <f t="shared" si="19"/>
        <v>1</v>
      </c>
    </row>
    <row r="388" spans="23:24" x14ac:dyDescent="0.35">
      <c r="W388" s="32" t="str">
        <f t="shared" si="18"/>
        <v/>
      </c>
      <c r="X388" s="32" t="b">
        <f t="shared" si="19"/>
        <v>1</v>
      </c>
    </row>
    <row r="389" spans="23:24" x14ac:dyDescent="0.35">
      <c r="W389" s="32" t="str">
        <f t="shared" si="18"/>
        <v/>
      </c>
      <c r="X389" s="32" t="b">
        <f t="shared" si="19"/>
        <v>1</v>
      </c>
    </row>
    <row r="390" spans="23:24" x14ac:dyDescent="0.35">
      <c r="W390" s="32" t="str">
        <f t="shared" si="18"/>
        <v/>
      </c>
      <c r="X390" s="32" t="b">
        <f t="shared" si="19"/>
        <v>1</v>
      </c>
    </row>
    <row r="391" spans="23:24" x14ac:dyDescent="0.35">
      <c r="W391" s="32" t="str">
        <f t="shared" si="18"/>
        <v/>
      </c>
      <c r="X391" s="32" t="b">
        <f t="shared" si="19"/>
        <v>1</v>
      </c>
    </row>
    <row r="392" spans="23:24" x14ac:dyDescent="0.35">
      <c r="W392" s="32" t="str">
        <f t="shared" si="18"/>
        <v/>
      </c>
      <c r="X392" s="32" t="b">
        <f t="shared" si="19"/>
        <v>1</v>
      </c>
    </row>
    <row r="393" spans="23:24" x14ac:dyDescent="0.35">
      <c r="W393" s="32" t="str">
        <f t="shared" si="18"/>
        <v/>
      </c>
      <c r="X393" s="32" t="b">
        <f t="shared" si="19"/>
        <v>1</v>
      </c>
    </row>
    <row r="394" spans="23:24" x14ac:dyDescent="0.35">
      <c r="W394" s="32" t="str">
        <f t="shared" si="18"/>
        <v/>
      </c>
      <c r="X394" s="32" t="b">
        <f t="shared" si="19"/>
        <v>1</v>
      </c>
    </row>
    <row r="395" spans="23:24" x14ac:dyDescent="0.35">
      <c r="W395" s="32" t="str">
        <f t="shared" si="18"/>
        <v/>
      </c>
      <c r="X395" s="32" t="b">
        <f t="shared" si="19"/>
        <v>1</v>
      </c>
    </row>
    <row r="396" spans="23:24" x14ac:dyDescent="0.35">
      <c r="W396" s="32" t="str">
        <f t="shared" si="18"/>
        <v/>
      </c>
      <c r="X396" s="32" t="b">
        <f t="shared" si="19"/>
        <v>1</v>
      </c>
    </row>
    <row r="397" spans="23:24" x14ac:dyDescent="0.35">
      <c r="W397" s="32" t="str">
        <f t="shared" si="18"/>
        <v/>
      </c>
      <c r="X397" s="32" t="b">
        <f t="shared" si="19"/>
        <v>1</v>
      </c>
    </row>
    <row r="398" spans="23:24" x14ac:dyDescent="0.35">
      <c r="W398" s="32" t="str">
        <f t="shared" si="18"/>
        <v/>
      </c>
      <c r="X398" s="32" t="b">
        <f t="shared" si="19"/>
        <v>1</v>
      </c>
    </row>
    <row r="399" spans="23:24" x14ac:dyDescent="0.35">
      <c r="W399" s="32" t="str">
        <f t="shared" si="18"/>
        <v/>
      </c>
      <c r="X399" s="32" t="b">
        <f t="shared" si="19"/>
        <v>1</v>
      </c>
    </row>
    <row r="400" spans="23:24" x14ac:dyDescent="0.35">
      <c r="W400" s="32" t="str">
        <f t="shared" si="18"/>
        <v/>
      </c>
      <c r="X400" s="32" t="b">
        <f t="shared" si="19"/>
        <v>1</v>
      </c>
    </row>
    <row r="401" spans="23:24" x14ac:dyDescent="0.35">
      <c r="W401" s="32" t="str">
        <f t="shared" si="18"/>
        <v/>
      </c>
      <c r="X401" s="32" t="b">
        <f t="shared" si="19"/>
        <v>1</v>
      </c>
    </row>
    <row r="402" spans="23:24" x14ac:dyDescent="0.35">
      <c r="W402" s="32" t="str">
        <f t="shared" si="18"/>
        <v/>
      </c>
      <c r="X402" s="32" t="b">
        <f t="shared" si="19"/>
        <v>1</v>
      </c>
    </row>
    <row r="403" spans="23:24" x14ac:dyDescent="0.35">
      <c r="W403" s="32" t="str">
        <f t="shared" si="18"/>
        <v/>
      </c>
      <c r="X403" s="32" t="b">
        <f t="shared" si="19"/>
        <v>1</v>
      </c>
    </row>
    <row r="404" spans="23:24" x14ac:dyDescent="0.35">
      <c r="W404" s="32" t="str">
        <f t="shared" ref="W404:W467" si="20">Y404&amp;Z404</f>
        <v/>
      </c>
      <c r="X404" s="32" t="b">
        <f t="shared" ref="X404:X467" si="21">VLOOKUP(Z404,Q:Q,1,0)=Z404</f>
        <v>1</v>
      </c>
    </row>
    <row r="405" spans="23:24" x14ac:dyDescent="0.35">
      <c r="W405" s="32" t="str">
        <f t="shared" si="20"/>
        <v/>
      </c>
      <c r="X405" s="32" t="b">
        <f t="shared" si="21"/>
        <v>1</v>
      </c>
    </row>
    <row r="406" spans="23:24" x14ac:dyDescent="0.35">
      <c r="W406" s="32" t="str">
        <f t="shared" si="20"/>
        <v/>
      </c>
      <c r="X406" s="32" t="b">
        <f t="shared" si="21"/>
        <v>1</v>
      </c>
    </row>
    <row r="407" spans="23:24" x14ac:dyDescent="0.35">
      <c r="W407" s="32" t="str">
        <f t="shared" si="20"/>
        <v/>
      </c>
      <c r="X407" s="32" t="b">
        <f t="shared" si="21"/>
        <v>1</v>
      </c>
    </row>
    <row r="408" spans="23:24" x14ac:dyDescent="0.35">
      <c r="W408" s="32" t="str">
        <f t="shared" si="20"/>
        <v/>
      </c>
      <c r="X408" s="32" t="b">
        <f t="shared" si="21"/>
        <v>1</v>
      </c>
    </row>
    <row r="409" spans="23:24" x14ac:dyDescent="0.35">
      <c r="W409" s="32" t="str">
        <f t="shared" si="20"/>
        <v/>
      </c>
      <c r="X409" s="32" t="b">
        <f t="shared" si="21"/>
        <v>1</v>
      </c>
    </row>
    <row r="410" spans="23:24" x14ac:dyDescent="0.35">
      <c r="W410" s="32" t="str">
        <f t="shared" si="20"/>
        <v/>
      </c>
      <c r="X410" s="32" t="b">
        <f t="shared" si="21"/>
        <v>1</v>
      </c>
    </row>
    <row r="411" spans="23:24" x14ac:dyDescent="0.35">
      <c r="W411" s="32" t="str">
        <f t="shared" si="20"/>
        <v/>
      </c>
      <c r="X411" s="32" t="b">
        <f t="shared" si="21"/>
        <v>1</v>
      </c>
    </row>
    <row r="412" spans="23:24" x14ac:dyDescent="0.35">
      <c r="W412" s="32" t="str">
        <f t="shared" si="20"/>
        <v/>
      </c>
      <c r="X412" s="32" t="b">
        <f t="shared" si="21"/>
        <v>1</v>
      </c>
    </row>
    <row r="413" spans="23:24" x14ac:dyDescent="0.35">
      <c r="W413" s="32" t="str">
        <f t="shared" si="20"/>
        <v/>
      </c>
      <c r="X413" s="32" t="b">
        <f t="shared" si="21"/>
        <v>1</v>
      </c>
    </row>
    <row r="414" spans="23:24" x14ac:dyDescent="0.35">
      <c r="W414" s="32" t="str">
        <f t="shared" si="20"/>
        <v/>
      </c>
      <c r="X414" s="32" t="b">
        <f t="shared" si="21"/>
        <v>1</v>
      </c>
    </row>
    <row r="415" spans="23:24" x14ac:dyDescent="0.35">
      <c r="W415" s="32" t="str">
        <f t="shared" si="20"/>
        <v/>
      </c>
      <c r="X415" s="32" t="b">
        <f t="shared" si="21"/>
        <v>1</v>
      </c>
    </row>
    <row r="416" spans="23:24" x14ac:dyDescent="0.35">
      <c r="W416" s="32" t="str">
        <f t="shared" si="20"/>
        <v/>
      </c>
      <c r="X416" s="32" t="b">
        <f t="shared" si="21"/>
        <v>1</v>
      </c>
    </row>
    <row r="417" spans="23:24" x14ac:dyDescent="0.35">
      <c r="W417" s="32" t="str">
        <f t="shared" si="20"/>
        <v/>
      </c>
      <c r="X417" s="32" t="b">
        <f t="shared" si="21"/>
        <v>1</v>
      </c>
    </row>
    <row r="418" spans="23:24" x14ac:dyDescent="0.35">
      <c r="W418" s="32" t="str">
        <f t="shared" si="20"/>
        <v/>
      </c>
      <c r="X418" s="32" t="b">
        <f t="shared" si="21"/>
        <v>1</v>
      </c>
    </row>
    <row r="419" spans="23:24" x14ac:dyDescent="0.35">
      <c r="W419" s="32" t="str">
        <f t="shared" si="20"/>
        <v/>
      </c>
      <c r="X419" s="32" t="b">
        <f t="shared" si="21"/>
        <v>1</v>
      </c>
    </row>
    <row r="420" spans="23:24" x14ac:dyDescent="0.35">
      <c r="W420" s="32" t="str">
        <f t="shared" si="20"/>
        <v/>
      </c>
      <c r="X420" s="32" t="b">
        <f t="shared" si="21"/>
        <v>1</v>
      </c>
    </row>
    <row r="421" spans="23:24" x14ac:dyDescent="0.35">
      <c r="W421" s="32" t="str">
        <f t="shared" si="20"/>
        <v/>
      </c>
      <c r="X421" s="32" t="b">
        <f t="shared" si="21"/>
        <v>1</v>
      </c>
    </row>
    <row r="422" spans="23:24" x14ac:dyDescent="0.35">
      <c r="W422" s="32" t="str">
        <f t="shared" si="20"/>
        <v/>
      </c>
      <c r="X422" s="32" t="b">
        <f t="shared" si="21"/>
        <v>1</v>
      </c>
    </row>
    <row r="423" spans="23:24" x14ac:dyDescent="0.35">
      <c r="W423" s="32" t="str">
        <f t="shared" si="20"/>
        <v/>
      </c>
      <c r="X423" s="32" t="b">
        <f t="shared" si="21"/>
        <v>1</v>
      </c>
    </row>
    <row r="424" spans="23:24" x14ac:dyDescent="0.35">
      <c r="W424" s="32" t="str">
        <f t="shared" si="20"/>
        <v/>
      </c>
      <c r="X424" s="32" t="b">
        <f t="shared" si="21"/>
        <v>1</v>
      </c>
    </row>
    <row r="425" spans="23:24" x14ac:dyDescent="0.35">
      <c r="W425" s="32" t="str">
        <f t="shared" si="20"/>
        <v/>
      </c>
      <c r="X425" s="32" t="b">
        <f t="shared" si="21"/>
        <v>1</v>
      </c>
    </row>
    <row r="426" spans="23:24" x14ac:dyDescent="0.35">
      <c r="W426" s="32" t="str">
        <f t="shared" si="20"/>
        <v/>
      </c>
      <c r="X426" s="32" t="b">
        <f t="shared" si="21"/>
        <v>1</v>
      </c>
    </row>
    <row r="427" spans="23:24" x14ac:dyDescent="0.35">
      <c r="W427" s="32" t="str">
        <f t="shared" si="20"/>
        <v/>
      </c>
      <c r="X427" s="32" t="b">
        <f t="shared" si="21"/>
        <v>1</v>
      </c>
    </row>
    <row r="428" spans="23:24" x14ac:dyDescent="0.35">
      <c r="W428" s="32" t="str">
        <f t="shared" si="20"/>
        <v/>
      </c>
      <c r="X428" s="32" t="b">
        <f t="shared" si="21"/>
        <v>1</v>
      </c>
    </row>
    <row r="429" spans="23:24" x14ac:dyDescent="0.35">
      <c r="W429" s="32" t="str">
        <f t="shared" si="20"/>
        <v/>
      </c>
      <c r="X429" s="32" t="b">
        <f t="shared" si="21"/>
        <v>1</v>
      </c>
    </row>
    <row r="430" spans="23:24" x14ac:dyDescent="0.35">
      <c r="W430" s="32" t="str">
        <f t="shared" si="20"/>
        <v/>
      </c>
      <c r="X430" s="32" t="b">
        <f t="shared" si="21"/>
        <v>1</v>
      </c>
    </row>
    <row r="431" spans="23:24" x14ac:dyDescent="0.35">
      <c r="W431" s="32" t="str">
        <f t="shared" si="20"/>
        <v/>
      </c>
      <c r="X431" s="32" t="b">
        <f t="shared" si="21"/>
        <v>1</v>
      </c>
    </row>
    <row r="432" spans="23:24" x14ac:dyDescent="0.35">
      <c r="W432" s="32" t="str">
        <f t="shared" si="20"/>
        <v/>
      </c>
      <c r="X432" s="32" t="b">
        <f t="shared" si="21"/>
        <v>1</v>
      </c>
    </row>
    <row r="433" spans="23:24" x14ac:dyDescent="0.35">
      <c r="W433" s="32" t="str">
        <f t="shared" si="20"/>
        <v/>
      </c>
      <c r="X433" s="32" t="b">
        <f t="shared" si="21"/>
        <v>1</v>
      </c>
    </row>
    <row r="434" spans="23:24" x14ac:dyDescent="0.35">
      <c r="W434" s="32" t="str">
        <f t="shared" si="20"/>
        <v/>
      </c>
      <c r="X434" s="32" t="b">
        <f t="shared" si="21"/>
        <v>1</v>
      </c>
    </row>
    <row r="435" spans="23:24" x14ac:dyDescent="0.35">
      <c r="W435" s="32" t="str">
        <f t="shared" si="20"/>
        <v/>
      </c>
      <c r="X435" s="32" t="b">
        <f t="shared" si="21"/>
        <v>1</v>
      </c>
    </row>
    <row r="436" spans="23:24" x14ac:dyDescent="0.35">
      <c r="W436" s="32" t="str">
        <f t="shared" si="20"/>
        <v/>
      </c>
      <c r="X436" s="32" t="b">
        <f t="shared" si="21"/>
        <v>1</v>
      </c>
    </row>
    <row r="437" spans="23:24" x14ac:dyDescent="0.35">
      <c r="W437" s="32" t="str">
        <f t="shared" si="20"/>
        <v/>
      </c>
      <c r="X437" s="32" t="b">
        <f t="shared" si="21"/>
        <v>1</v>
      </c>
    </row>
    <row r="438" spans="23:24" x14ac:dyDescent="0.35">
      <c r="W438" s="32" t="str">
        <f t="shared" si="20"/>
        <v/>
      </c>
      <c r="X438" s="32" t="b">
        <f t="shared" si="21"/>
        <v>1</v>
      </c>
    </row>
    <row r="439" spans="23:24" x14ac:dyDescent="0.35">
      <c r="W439" s="32" t="str">
        <f t="shared" si="20"/>
        <v/>
      </c>
      <c r="X439" s="32" t="b">
        <f t="shared" si="21"/>
        <v>1</v>
      </c>
    </row>
    <row r="440" spans="23:24" x14ac:dyDescent="0.35">
      <c r="W440" s="32" t="str">
        <f t="shared" si="20"/>
        <v/>
      </c>
      <c r="X440" s="32" t="b">
        <f t="shared" si="21"/>
        <v>1</v>
      </c>
    </row>
    <row r="441" spans="23:24" x14ac:dyDescent="0.35">
      <c r="W441" s="32" t="str">
        <f t="shared" si="20"/>
        <v/>
      </c>
      <c r="X441" s="32" t="b">
        <f t="shared" si="21"/>
        <v>1</v>
      </c>
    </row>
    <row r="442" spans="23:24" x14ac:dyDescent="0.35">
      <c r="W442" s="32" t="str">
        <f t="shared" si="20"/>
        <v/>
      </c>
      <c r="X442" s="32" t="b">
        <f t="shared" si="21"/>
        <v>1</v>
      </c>
    </row>
    <row r="443" spans="23:24" x14ac:dyDescent="0.35">
      <c r="W443" s="32" t="str">
        <f t="shared" si="20"/>
        <v/>
      </c>
      <c r="X443" s="32" t="b">
        <f t="shared" si="21"/>
        <v>1</v>
      </c>
    </row>
    <row r="444" spans="23:24" x14ac:dyDescent="0.35">
      <c r="W444" s="32" t="str">
        <f t="shared" si="20"/>
        <v/>
      </c>
      <c r="X444" s="32" t="b">
        <f t="shared" si="21"/>
        <v>1</v>
      </c>
    </row>
    <row r="445" spans="23:24" x14ac:dyDescent="0.35">
      <c r="W445" s="32" t="str">
        <f t="shared" si="20"/>
        <v/>
      </c>
      <c r="X445" s="32" t="b">
        <f t="shared" si="21"/>
        <v>1</v>
      </c>
    </row>
    <row r="446" spans="23:24" x14ac:dyDescent="0.35">
      <c r="W446" s="32" t="str">
        <f t="shared" si="20"/>
        <v/>
      </c>
      <c r="X446" s="32" t="b">
        <f t="shared" si="21"/>
        <v>1</v>
      </c>
    </row>
    <row r="447" spans="23:24" x14ac:dyDescent="0.35">
      <c r="W447" s="32" t="str">
        <f t="shared" si="20"/>
        <v/>
      </c>
      <c r="X447" s="32" t="b">
        <f t="shared" si="21"/>
        <v>1</v>
      </c>
    </row>
    <row r="448" spans="23:24" x14ac:dyDescent="0.35">
      <c r="W448" s="32" t="str">
        <f t="shared" si="20"/>
        <v/>
      </c>
      <c r="X448" s="32" t="b">
        <f t="shared" si="21"/>
        <v>1</v>
      </c>
    </row>
    <row r="449" spans="23:24" x14ac:dyDescent="0.35">
      <c r="W449" s="32" t="str">
        <f t="shared" si="20"/>
        <v/>
      </c>
      <c r="X449" s="32" t="b">
        <f t="shared" si="21"/>
        <v>1</v>
      </c>
    </row>
    <row r="450" spans="23:24" x14ac:dyDescent="0.35">
      <c r="W450" s="32" t="str">
        <f t="shared" si="20"/>
        <v/>
      </c>
      <c r="X450" s="32" t="b">
        <f t="shared" si="21"/>
        <v>1</v>
      </c>
    </row>
    <row r="451" spans="23:24" x14ac:dyDescent="0.35">
      <c r="W451" s="32" t="str">
        <f t="shared" si="20"/>
        <v/>
      </c>
      <c r="X451" s="32" t="b">
        <f t="shared" si="21"/>
        <v>1</v>
      </c>
    </row>
    <row r="452" spans="23:24" x14ac:dyDescent="0.35">
      <c r="W452" s="32" t="str">
        <f t="shared" si="20"/>
        <v/>
      </c>
      <c r="X452" s="32" t="b">
        <f t="shared" si="21"/>
        <v>1</v>
      </c>
    </row>
    <row r="453" spans="23:24" x14ac:dyDescent="0.35">
      <c r="W453" s="32" t="str">
        <f t="shared" si="20"/>
        <v/>
      </c>
      <c r="X453" s="32" t="b">
        <f t="shared" si="21"/>
        <v>1</v>
      </c>
    </row>
    <row r="454" spans="23:24" x14ac:dyDescent="0.35">
      <c r="W454" s="32" t="str">
        <f t="shared" si="20"/>
        <v/>
      </c>
      <c r="X454" s="32" t="b">
        <f t="shared" si="21"/>
        <v>1</v>
      </c>
    </row>
    <row r="455" spans="23:24" x14ac:dyDescent="0.35">
      <c r="W455" s="32" t="str">
        <f t="shared" si="20"/>
        <v/>
      </c>
      <c r="X455" s="32" t="b">
        <f t="shared" si="21"/>
        <v>1</v>
      </c>
    </row>
    <row r="456" spans="23:24" x14ac:dyDescent="0.35">
      <c r="W456" s="32" t="str">
        <f t="shared" si="20"/>
        <v/>
      </c>
      <c r="X456" s="32" t="b">
        <f t="shared" si="21"/>
        <v>1</v>
      </c>
    </row>
    <row r="457" spans="23:24" x14ac:dyDescent="0.35">
      <c r="W457" s="32" t="str">
        <f t="shared" si="20"/>
        <v/>
      </c>
      <c r="X457" s="32" t="b">
        <f t="shared" si="21"/>
        <v>1</v>
      </c>
    </row>
    <row r="458" spans="23:24" x14ac:dyDescent="0.35">
      <c r="W458" s="32" t="str">
        <f t="shared" si="20"/>
        <v/>
      </c>
      <c r="X458" s="32" t="b">
        <f t="shared" si="21"/>
        <v>1</v>
      </c>
    </row>
    <row r="459" spans="23:24" x14ac:dyDescent="0.35">
      <c r="W459" s="32" t="str">
        <f t="shared" si="20"/>
        <v/>
      </c>
      <c r="X459" s="32" t="b">
        <f t="shared" si="21"/>
        <v>1</v>
      </c>
    </row>
    <row r="460" spans="23:24" x14ac:dyDescent="0.35">
      <c r="W460" s="32" t="str">
        <f t="shared" si="20"/>
        <v/>
      </c>
      <c r="X460" s="32" t="b">
        <f t="shared" si="21"/>
        <v>1</v>
      </c>
    </row>
    <row r="461" spans="23:24" x14ac:dyDescent="0.35">
      <c r="W461" s="32" t="str">
        <f t="shared" si="20"/>
        <v/>
      </c>
      <c r="X461" s="32" t="b">
        <f t="shared" si="21"/>
        <v>1</v>
      </c>
    </row>
    <row r="462" spans="23:24" x14ac:dyDescent="0.35">
      <c r="W462" s="32" t="str">
        <f t="shared" si="20"/>
        <v/>
      </c>
      <c r="X462" s="32" t="b">
        <f t="shared" si="21"/>
        <v>1</v>
      </c>
    </row>
    <row r="463" spans="23:24" x14ac:dyDescent="0.35">
      <c r="W463" s="32" t="str">
        <f t="shared" si="20"/>
        <v/>
      </c>
      <c r="X463" s="32" t="b">
        <f t="shared" si="21"/>
        <v>1</v>
      </c>
    </row>
    <row r="464" spans="23:24" x14ac:dyDescent="0.35">
      <c r="W464" s="32" t="str">
        <f t="shared" si="20"/>
        <v/>
      </c>
      <c r="X464" s="32" t="b">
        <f t="shared" si="21"/>
        <v>1</v>
      </c>
    </row>
    <row r="465" spans="23:24" x14ac:dyDescent="0.35">
      <c r="W465" s="32" t="str">
        <f t="shared" si="20"/>
        <v/>
      </c>
      <c r="X465" s="32" t="b">
        <f t="shared" si="21"/>
        <v>1</v>
      </c>
    </row>
    <row r="466" spans="23:24" x14ac:dyDescent="0.35">
      <c r="W466" s="32" t="str">
        <f t="shared" si="20"/>
        <v/>
      </c>
      <c r="X466" s="32" t="b">
        <f t="shared" si="21"/>
        <v>1</v>
      </c>
    </row>
    <row r="467" spans="23:24" x14ac:dyDescent="0.35">
      <c r="W467" s="32" t="str">
        <f t="shared" si="20"/>
        <v/>
      </c>
      <c r="X467" s="32" t="b">
        <f t="shared" si="21"/>
        <v>1</v>
      </c>
    </row>
    <row r="468" spans="23:24" x14ac:dyDescent="0.35">
      <c r="W468" s="32" t="str">
        <f t="shared" ref="W468:W531" si="22">Y468&amp;Z468</f>
        <v/>
      </c>
      <c r="X468" s="32" t="b">
        <f t="shared" ref="X468:X531" si="23">VLOOKUP(Z468,Q:Q,1,0)=Z468</f>
        <v>1</v>
      </c>
    </row>
    <row r="469" spans="23:24" x14ac:dyDescent="0.35">
      <c r="W469" s="32" t="str">
        <f t="shared" si="22"/>
        <v/>
      </c>
      <c r="X469" s="32" t="b">
        <f t="shared" si="23"/>
        <v>1</v>
      </c>
    </row>
    <row r="470" spans="23:24" x14ac:dyDescent="0.35">
      <c r="W470" s="32" t="str">
        <f t="shared" si="22"/>
        <v/>
      </c>
      <c r="X470" s="32" t="b">
        <f t="shared" si="23"/>
        <v>1</v>
      </c>
    </row>
    <row r="471" spans="23:24" x14ac:dyDescent="0.35">
      <c r="W471" s="32" t="str">
        <f t="shared" si="22"/>
        <v/>
      </c>
      <c r="X471" s="32" t="b">
        <f t="shared" si="23"/>
        <v>1</v>
      </c>
    </row>
    <row r="472" spans="23:24" x14ac:dyDescent="0.35">
      <c r="W472" s="32" t="str">
        <f t="shared" si="22"/>
        <v/>
      </c>
      <c r="X472" s="32" t="b">
        <f t="shared" si="23"/>
        <v>1</v>
      </c>
    </row>
    <row r="473" spans="23:24" x14ac:dyDescent="0.35">
      <c r="W473" s="32" t="str">
        <f t="shared" si="22"/>
        <v/>
      </c>
      <c r="X473" s="32" t="b">
        <f t="shared" si="23"/>
        <v>1</v>
      </c>
    </row>
    <row r="474" spans="23:24" x14ac:dyDescent="0.35">
      <c r="W474" s="32" t="str">
        <f t="shared" si="22"/>
        <v/>
      </c>
      <c r="X474" s="32" t="b">
        <f t="shared" si="23"/>
        <v>1</v>
      </c>
    </row>
    <row r="475" spans="23:24" x14ac:dyDescent="0.35">
      <c r="W475" s="32" t="str">
        <f t="shared" si="22"/>
        <v/>
      </c>
      <c r="X475" s="32" t="b">
        <f t="shared" si="23"/>
        <v>1</v>
      </c>
    </row>
    <row r="476" spans="23:24" x14ac:dyDescent="0.35">
      <c r="W476" s="32" t="str">
        <f t="shared" si="22"/>
        <v/>
      </c>
      <c r="X476" s="32" t="b">
        <f t="shared" si="23"/>
        <v>1</v>
      </c>
    </row>
    <row r="477" spans="23:24" x14ac:dyDescent="0.35">
      <c r="W477" s="32" t="str">
        <f t="shared" si="22"/>
        <v/>
      </c>
      <c r="X477" s="32" t="b">
        <f t="shared" si="23"/>
        <v>1</v>
      </c>
    </row>
    <row r="478" spans="23:24" x14ac:dyDescent="0.35">
      <c r="W478" s="32" t="str">
        <f t="shared" si="22"/>
        <v/>
      </c>
      <c r="X478" s="32" t="b">
        <f t="shared" si="23"/>
        <v>1</v>
      </c>
    </row>
    <row r="479" spans="23:24" x14ac:dyDescent="0.35">
      <c r="W479" s="32" t="str">
        <f t="shared" si="22"/>
        <v/>
      </c>
      <c r="X479" s="32" t="b">
        <f t="shared" si="23"/>
        <v>1</v>
      </c>
    </row>
    <row r="480" spans="23:24" x14ac:dyDescent="0.35">
      <c r="W480" s="32" t="str">
        <f t="shared" si="22"/>
        <v/>
      </c>
      <c r="X480" s="32" t="b">
        <f t="shared" si="23"/>
        <v>1</v>
      </c>
    </row>
    <row r="481" spans="23:24" x14ac:dyDescent="0.35">
      <c r="W481" s="32" t="str">
        <f t="shared" si="22"/>
        <v/>
      </c>
      <c r="X481" s="32" t="b">
        <f t="shared" si="23"/>
        <v>1</v>
      </c>
    </row>
    <row r="482" spans="23:24" x14ac:dyDescent="0.35">
      <c r="W482" s="32" t="str">
        <f t="shared" si="22"/>
        <v/>
      </c>
      <c r="X482" s="32" t="b">
        <f t="shared" si="23"/>
        <v>1</v>
      </c>
    </row>
    <row r="483" spans="23:24" x14ac:dyDescent="0.35">
      <c r="W483" s="32" t="str">
        <f t="shared" si="22"/>
        <v/>
      </c>
      <c r="X483" s="32" t="b">
        <f t="shared" si="23"/>
        <v>1</v>
      </c>
    </row>
    <row r="484" spans="23:24" x14ac:dyDescent="0.35">
      <c r="W484" s="32" t="str">
        <f t="shared" si="22"/>
        <v/>
      </c>
      <c r="X484" s="32" t="b">
        <f t="shared" si="23"/>
        <v>1</v>
      </c>
    </row>
    <row r="485" spans="23:24" x14ac:dyDescent="0.35">
      <c r="W485" s="32" t="str">
        <f t="shared" si="22"/>
        <v/>
      </c>
      <c r="X485" s="32" t="b">
        <f t="shared" si="23"/>
        <v>1</v>
      </c>
    </row>
    <row r="486" spans="23:24" x14ac:dyDescent="0.35">
      <c r="W486" s="32" t="str">
        <f t="shared" si="22"/>
        <v/>
      </c>
      <c r="X486" s="32" t="b">
        <f t="shared" si="23"/>
        <v>1</v>
      </c>
    </row>
    <row r="487" spans="23:24" x14ac:dyDescent="0.35">
      <c r="W487" s="32" t="str">
        <f t="shared" si="22"/>
        <v/>
      </c>
      <c r="X487" s="32" t="b">
        <f t="shared" si="23"/>
        <v>1</v>
      </c>
    </row>
    <row r="488" spans="23:24" x14ac:dyDescent="0.35">
      <c r="W488" s="32" t="str">
        <f t="shared" si="22"/>
        <v/>
      </c>
      <c r="X488" s="32" t="b">
        <f t="shared" si="23"/>
        <v>1</v>
      </c>
    </row>
    <row r="489" spans="23:24" x14ac:dyDescent="0.35">
      <c r="W489" s="32" t="str">
        <f t="shared" si="22"/>
        <v/>
      </c>
      <c r="X489" s="32" t="b">
        <f t="shared" si="23"/>
        <v>1</v>
      </c>
    </row>
    <row r="490" spans="23:24" x14ac:dyDescent="0.35">
      <c r="W490" s="32" t="str">
        <f t="shared" si="22"/>
        <v/>
      </c>
      <c r="X490" s="32" t="b">
        <f t="shared" si="23"/>
        <v>1</v>
      </c>
    </row>
    <row r="491" spans="23:24" x14ac:dyDescent="0.35">
      <c r="W491" s="32" t="str">
        <f t="shared" si="22"/>
        <v/>
      </c>
      <c r="X491" s="32" t="b">
        <f t="shared" si="23"/>
        <v>1</v>
      </c>
    </row>
    <row r="492" spans="23:24" x14ac:dyDescent="0.35">
      <c r="W492" s="32" t="str">
        <f t="shared" si="22"/>
        <v/>
      </c>
      <c r="X492" s="32" t="b">
        <f t="shared" si="23"/>
        <v>1</v>
      </c>
    </row>
    <row r="493" spans="23:24" x14ac:dyDescent="0.35">
      <c r="W493" s="32" t="str">
        <f t="shared" si="22"/>
        <v/>
      </c>
      <c r="X493" s="32" t="b">
        <f t="shared" si="23"/>
        <v>1</v>
      </c>
    </row>
    <row r="494" spans="23:24" x14ac:dyDescent="0.35">
      <c r="W494" s="32" t="str">
        <f t="shared" si="22"/>
        <v/>
      </c>
      <c r="X494" s="32" t="b">
        <f t="shared" si="23"/>
        <v>1</v>
      </c>
    </row>
    <row r="495" spans="23:24" x14ac:dyDescent="0.35">
      <c r="W495" s="32" t="str">
        <f t="shared" si="22"/>
        <v/>
      </c>
      <c r="X495" s="32" t="b">
        <f t="shared" si="23"/>
        <v>1</v>
      </c>
    </row>
    <row r="496" spans="23:24" x14ac:dyDescent="0.35">
      <c r="W496" s="32" t="str">
        <f t="shared" si="22"/>
        <v/>
      </c>
      <c r="X496" s="32" t="b">
        <f t="shared" si="23"/>
        <v>1</v>
      </c>
    </row>
    <row r="497" spans="23:24" x14ac:dyDescent="0.35">
      <c r="W497" s="32" t="str">
        <f t="shared" si="22"/>
        <v/>
      </c>
      <c r="X497" s="32" t="b">
        <f t="shared" si="23"/>
        <v>1</v>
      </c>
    </row>
    <row r="498" spans="23:24" x14ac:dyDescent="0.35">
      <c r="W498" s="32" t="str">
        <f t="shared" si="22"/>
        <v/>
      </c>
      <c r="X498" s="32" t="b">
        <f t="shared" si="23"/>
        <v>1</v>
      </c>
    </row>
    <row r="499" spans="23:24" x14ac:dyDescent="0.35">
      <c r="W499" s="32" t="str">
        <f t="shared" si="22"/>
        <v/>
      </c>
      <c r="X499" s="32" t="b">
        <f t="shared" si="23"/>
        <v>1</v>
      </c>
    </row>
    <row r="500" spans="23:24" x14ac:dyDescent="0.35">
      <c r="W500" s="32" t="str">
        <f t="shared" si="22"/>
        <v/>
      </c>
      <c r="X500" s="32" t="b">
        <f t="shared" si="23"/>
        <v>1</v>
      </c>
    </row>
    <row r="501" spans="23:24" x14ac:dyDescent="0.35">
      <c r="W501" s="32" t="str">
        <f t="shared" si="22"/>
        <v/>
      </c>
      <c r="X501" s="32" t="b">
        <f t="shared" si="23"/>
        <v>1</v>
      </c>
    </row>
    <row r="502" spans="23:24" x14ac:dyDescent="0.35">
      <c r="W502" s="32" t="str">
        <f t="shared" si="22"/>
        <v/>
      </c>
      <c r="X502" s="32" t="b">
        <f t="shared" si="23"/>
        <v>1</v>
      </c>
    </row>
    <row r="503" spans="23:24" x14ac:dyDescent="0.35">
      <c r="W503" s="32" t="str">
        <f t="shared" si="22"/>
        <v/>
      </c>
      <c r="X503" s="32" t="b">
        <f t="shared" si="23"/>
        <v>1</v>
      </c>
    </row>
    <row r="504" spans="23:24" x14ac:dyDescent="0.35">
      <c r="W504" s="32" t="str">
        <f t="shared" si="22"/>
        <v/>
      </c>
      <c r="X504" s="32" t="b">
        <f t="shared" si="23"/>
        <v>1</v>
      </c>
    </row>
    <row r="505" spans="23:24" x14ac:dyDescent="0.35">
      <c r="W505" s="32" t="str">
        <f t="shared" si="22"/>
        <v/>
      </c>
      <c r="X505" s="32" t="b">
        <f t="shared" si="23"/>
        <v>1</v>
      </c>
    </row>
    <row r="506" spans="23:24" x14ac:dyDescent="0.35">
      <c r="W506" s="32" t="str">
        <f t="shared" si="22"/>
        <v/>
      </c>
      <c r="X506" s="32" t="b">
        <f t="shared" si="23"/>
        <v>1</v>
      </c>
    </row>
    <row r="507" spans="23:24" x14ac:dyDescent="0.35">
      <c r="W507" s="32" t="str">
        <f t="shared" si="22"/>
        <v/>
      </c>
      <c r="X507" s="32" t="b">
        <f t="shared" si="23"/>
        <v>1</v>
      </c>
    </row>
    <row r="508" spans="23:24" x14ac:dyDescent="0.35">
      <c r="W508" s="32" t="str">
        <f t="shared" si="22"/>
        <v/>
      </c>
      <c r="X508" s="32" t="b">
        <f t="shared" si="23"/>
        <v>1</v>
      </c>
    </row>
    <row r="509" spans="23:24" x14ac:dyDescent="0.35">
      <c r="W509" s="32" t="str">
        <f t="shared" si="22"/>
        <v/>
      </c>
      <c r="X509" s="32" t="b">
        <f t="shared" si="23"/>
        <v>1</v>
      </c>
    </row>
    <row r="510" spans="23:24" x14ac:dyDescent="0.35">
      <c r="W510" s="32" t="str">
        <f t="shared" si="22"/>
        <v/>
      </c>
      <c r="X510" s="32" t="b">
        <f t="shared" si="23"/>
        <v>1</v>
      </c>
    </row>
    <row r="511" spans="23:24" x14ac:dyDescent="0.35">
      <c r="W511" s="32" t="str">
        <f t="shared" si="22"/>
        <v/>
      </c>
      <c r="X511" s="32" t="b">
        <f t="shared" si="23"/>
        <v>1</v>
      </c>
    </row>
    <row r="512" spans="23:24" x14ac:dyDescent="0.35">
      <c r="W512" s="32" t="str">
        <f t="shared" si="22"/>
        <v/>
      </c>
      <c r="X512" s="32" t="b">
        <f t="shared" si="23"/>
        <v>1</v>
      </c>
    </row>
    <row r="513" spans="23:24" x14ac:dyDescent="0.35">
      <c r="W513" s="32" t="str">
        <f t="shared" si="22"/>
        <v/>
      </c>
      <c r="X513" s="32" t="b">
        <f t="shared" si="23"/>
        <v>1</v>
      </c>
    </row>
    <row r="514" spans="23:24" x14ac:dyDescent="0.35">
      <c r="W514" s="32" t="str">
        <f t="shared" si="22"/>
        <v/>
      </c>
      <c r="X514" s="32" t="b">
        <f t="shared" si="23"/>
        <v>1</v>
      </c>
    </row>
    <row r="515" spans="23:24" x14ac:dyDescent="0.35">
      <c r="W515" s="32" t="str">
        <f t="shared" si="22"/>
        <v/>
      </c>
      <c r="X515" s="32" t="b">
        <f t="shared" si="23"/>
        <v>1</v>
      </c>
    </row>
    <row r="516" spans="23:24" x14ac:dyDescent="0.35">
      <c r="W516" s="32" t="str">
        <f t="shared" si="22"/>
        <v/>
      </c>
      <c r="X516" s="32" t="b">
        <f t="shared" si="23"/>
        <v>1</v>
      </c>
    </row>
    <row r="517" spans="23:24" x14ac:dyDescent="0.35">
      <c r="W517" s="32" t="str">
        <f t="shared" si="22"/>
        <v/>
      </c>
      <c r="X517" s="32" t="b">
        <f t="shared" si="23"/>
        <v>1</v>
      </c>
    </row>
    <row r="518" spans="23:24" x14ac:dyDescent="0.35">
      <c r="W518" s="32" t="str">
        <f t="shared" si="22"/>
        <v/>
      </c>
      <c r="X518" s="32" t="b">
        <f t="shared" si="23"/>
        <v>1</v>
      </c>
    </row>
    <row r="519" spans="23:24" x14ac:dyDescent="0.35">
      <c r="W519" s="32" t="str">
        <f t="shared" si="22"/>
        <v/>
      </c>
      <c r="X519" s="32" t="b">
        <f t="shared" si="23"/>
        <v>1</v>
      </c>
    </row>
    <row r="520" spans="23:24" x14ac:dyDescent="0.35">
      <c r="W520" s="32" t="str">
        <f t="shared" si="22"/>
        <v/>
      </c>
      <c r="X520" s="32" t="b">
        <f t="shared" si="23"/>
        <v>1</v>
      </c>
    </row>
    <row r="521" spans="23:24" x14ac:dyDescent="0.35">
      <c r="W521" s="32" t="str">
        <f t="shared" si="22"/>
        <v/>
      </c>
      <c r="X521" s="32" t="b">
        <f t="shared" si="23"/>
        <v>1</v>
      </c>
    </row>
    <row r="522" spans="23:24" x14ac:dyDescent="0.35">
      <c r="W522" s="32" t="str">
        <f t="shared" si="22"/>
        <v/>
      </c>
      <c r="X522" s="32" t="b">
        <f t="shared" si="23"/>
        <v>1</v>
      </c>
    </row>
    <row r="523" spans="23:24" x14ac:dyDescent="0.35">
      <c r="W523" s="32" t="str">
        <f t="shared" si="22"/>
        <v/>
      </c>
      <c r="X523" s="32" t="b">
        <f t="shared" si="23"/>
        <v>1</v>
      </c>
    </row>
    <row r="524" spans="23:24" x14ac:dyDescent="0.35">
      <c r="W524" s="32" t="str">
        <f t="shared" si="22"/>
        <v/>
      </c>
      <c r="X524" s="32" t="b">
        <f t="shared" si="23"/>
        <v>1</v>
      </c>
    </row>
    <row r="525" spans="23:24" x14ac:dyDescent="0.35">
      <c r="W525" s="32" t="str">
        <f t="shared" si="22"/>
        <v/>
      </c>
      <c r="X525" s="32" t="b">
        <f t="shared" si="23"/>
        <v>1</v>
      </c>
    </row>
    <row r="526" spans="23:24" x14ac:dyDescent="0.35">
      <c r="W526" s="32" t="str">
        <f t="shared" si="22"/>
        <v/>
      </c>
      <c r="X526" s="32" t="b">
        <f t="shared" si="23"/>
        <v>1</v>
      </c>
    </row>
    <row r="527" spans="23:24" x14ac:dyDescent="0.35">
      <c r="W527" s="32" t="str">
        <f t="shared" si="22"/>
        <v/>
      </c>
      <c r="X527" s="32" t="b">
        <f t="shared" si="23"/>
        <v>1</v>
      </c>
    </row>
    <row r="528" spans="23:24" x14ac:dyDescent="0.35">
      <c r="W528" s="32" t="str">
        <f t="shared" si="22"/>
        <v/>
      </c>
      <c r="X528" s="32" t="b">
        <f t="shared" si="23"/>
        <v>1</v>
      </c>
    </row>
    <row r="529" spans="23:24" x14ac:dyDescent="0.35">
      <c r="W529" s="32" t="str">
        <f t="shared" si="22"/>
        <v/>
      </c>
      <c r="X529" s="32" t="b">
        <f t="shared" si="23"/>
        <v>1</v>
      </c>
    </row>
    <row r="530" spans="23:24" x14ac:dyDescent="0.35">
      <c r="W530" s="32" t="str">
        <f t="shared" si="22"/>
        <v/>
      </c>
      <c r="X530" s="32" t="b">
        <f t="shared" si="23"/>
        <v>1</v>
      </c>
    </row>
    <row r="531" spans="23:24" x14ac:dyDescent="0.35">
      <c r="W531" s="32" t="str">
        <f t="shared" si="22"/>
        <v/>
      </c>
      <c r="X531" s="32" t="b">
        <f t="shared" si="23"/>
        <v>1</v>
      </c>
    </row>
    <row r="532" spans="23:24" x14ac:dyDescent="0.35">
      <c r="W532" s="32" t="str">
        <f t="shared" ref="W532:W595" si="24">Y532&amp;Z532</f>
        <v/>
      </c>
      <c r="X532" s="32" t="b">
        <f t="shared" ref="X532:X595" si="25">VLOOKUP(Z532,Q:Q,1,0)=Z532</f>
        <v>1</v>
      </c>
    </row>
    <row r="533" spans="23:24" x14ac:dyDescent="0.35">
      <c r="W533" s="32" t="str">
        <f t="shared" si="24"/>
        <v/>
      </c>
      <c r="X533" s="32" t="b">
        <f t="shared" si="25"/>
        <v>1</v>
      </c>
    </row>
    <row r="534" spans="23:24" x14ac:dyDescent="0.35">
      <c r="W534" s="32" t="str">
        <f t="shared" si="24"/>
        <v/>
      </c>
      <c r="X534" s="32" t="b">
        <f t="shared" si="25"/>
        <v>1</v>
      </c>
    </row>
    <row r="535" spans="23:24" x14ac:dyDescent="0.35">
      <c r="W535" s="32" t="str">
        <f t="shared" si="24"/>
        <v/>
      </c>
      <c r="X535" s="32" t="b">
        <f t="shared" si="25"/>
        <v>1</v>
      </c>
    </row>
    <row r="536" spans="23:24" x14ac:dyDescent="0.35">
      <c r="W536" s="32" t="str">
        <f t="shared" si="24"/>
        <v/>
      </c>
      <c r="X536" s="32" t="b">
        <f t="shared" si="25"/>
        <v>1</v>
      </c>
    </row>
    <row r="537" spans="23:24" x14ac:dyDescent="0.35">
      <c r="W537" s="32" t="str">
        <f t="shared" si="24"/>
        <v/>
      </c>
      <c r="X537" s="32" t="b">
        <f t="shared" si="25"/>
        <v>1</v>
      </c>
    </row>
    <row r="538" spans="23:24" x14ac:dyDescent="0.35">
      <c r="W538" s="32" t="str">
        <f t="shared" si="24"/>
        <v/>
      </c>
      <c r="X538" s="32" t="b">
        <f t="shared" si="25"/>
        <v>1</v>
      </c>
    </row>
    <row r="539" spans="23:24" x14ac:dyDescent="0.35">
      <c r="W539" s="32" t="str">
        <f t="shared" si="24"/>
        <v/>
      </c>
      <c r="X539" s="32" t="b">
        <f t="shared" si="25"/>
        <v>1</v>
      </c>
    </row>
    <row r="540" spans="23:24" x14ac:dyDescent="0.35">
      <c r="W540" s="32" t="str">
        <f t="shared" si="24"/>
        <v/>
      </c>
      <c r="X540" s="32" t="b">
        <f t="shared" si="25"/>
        <v>1</v>
      </c>
    </row>
    <row r="541" spans="23:24" x14ac:dyDescent="0.35">
      <c r="W541" s="32" t="str">
        <f t="shared" si="24"/>
        <v/>
      </c>
      <c r="X541" s="32" t="b">
        <f t="shared" si="25"/>
        <v>1</v>
      </c>
    </row>
    <row r="542" spans="23:24" x14ac:dyDescent="0.35">
      <c r="W542" s="32" t="str">
        <f t="shared" si="24"/>
        <v/>
      </c>
      <c r="X542" s="32" t="b">
        <f t="shared" si="25"/>
        <v>1</v>
      </c>
    </row>
    <row r="543" spans="23:24" x14ac:dyDescent="0.35">
      <c r="W543" s="32" t="str">
        <f t="shared" si="24"/>
        <v/>
      </c>
      <c r="X543" s="32" t="b">
        <f t="shared" si="25"/>
        <v>1</v>
      </c>
    </row>
    <row r="544" spans="23:24" x14ac:dyDescent="0.35">
      <c r="W544" s="32" t="str">
        <f t="shared" si="24"/>
        <v/>
      </c>
      <c r="X544" s="32" t="b">
        <f t="shared" si="25"/>
        <v>1</v>
      </c>
    </row>
    <row r="545" spans="23:24" x14ac:dyDescent="0.35">
      <c r="W545" s="32" t="str">
        <f t="shared" si="24"/>
        <v/>
      </c>
      <c r="X545" s="32" t="b">
        <f t="shared" si="25"/>
        <v>1</v>
      </c>
    </row>
    <row r="546" spans="23:24" x14ac:dyDescent="0.35">
      <c r="W546" s="32" t="str">
        <f t="shared" si="24"/>
        <v/>
      </c>
      <c r="X546" s="32" t="b">
        <f t="shared" si="25"/>
        <v>1</v>
      </c>
    </row>
    <row r="547" spans="23:24" x14ac:dyDescent="0.35">
      <c r="W547" s="32" t="str">
        <f t="shared" si="24"/>
        <v/>
      </c>
      <c r="X547" s="32" t="b">
        <f t="shared" si="25"/>
        <v>1</v>
      </c>
    </row>
    <row r="548" spans="23:24" x14ac:dyDescent="0.35">
      <c r="W548" s="32" t="str">
        <f t="shared" si="24"/>
        <v/>
      </c>
      <c r="X548" s="32" t="b">
        <f t="shared" si="25"/>
        <v>1</v>
      </c>
    </row>
    <row r="549" spans="23:24" x14ac:dyDescent="0.35">
      <c r="W549" s="32" t="str">
        <f t="shared" si="24"/>
        <v/>
      </c>
      <c r="X549" s="32" t="b">
        <f t="shared" si="25"/>
        <v>1</v>
      </c>
    </row>
    <row r="550" spans="23:24" x14ac:dyDescent="0.35">
      <c r="W550" s="32" t="str">
        <f t="shared" si="24"/>
        <v/>
      </c>
      <c r="X550" s="32" t="b">
        <f t="shared" si="25"/>
        <v>1</v>
      </c>
    </row>
    <row r="551" spans="23:24" x14ac:dyDescent="0.35">
      <c r="W551" s="32" t="str">
        <f t="shared" si="24"/>
        <v/>
      </c>
      <c r="X551" s="32" t="b">
        <f t="shared" si="25"/>
        <v>1</v>
      </c>
    </row>
    <row r="552" spans="23:24" x14ac:dyDescent="0.35">
      <c r="W552" s="32" t="str">
        <f t="shared" si="24"/>
        <v/>
      </c>
      <c r="X552" s="32" t="b">
        <f t="shared" si="25"/>
        <v>1</v>
      </c>
    </row>
    <row r="553" spans="23:24" x14ac:dyDescent="0.35">
      <c r="W553" s="32" t="str">
        <f t="shared" si="24"/>
        <v/>
      </c>
      <c r="X553" s="32" t="b">
        <f t="shared" si="25"/>
        <v>1</v>
      </c>
    </row>
    <row r="554" spans="23:24" x14ac:dyDescent="0.35">
      <c r="W554" s="32" t="str">
        <f t="shared" si="24"/>
        <v/>
      </c>
      <c r="X554" s="32" t="b">
        <f t="shared" si="25"/>
        <v>1</v>
      </c>
    </row>
    <row r="555" spans="23:24" x14ac:dyDescent="0.35">
      <c r="W555" s="32" t="str">
        <f t="shared" si="24"/>
        <v/>
      </c>
      <c r="X555" s="32" t="b">
        <f t="shared" si="25"/>
        <v>1</v>
      </c>
    </row>
    <row r="556" spans="23:24" x14ac:dyDescent="0.35">
      <c r="W556" s="32" t="str">
        <f t="shared" si="24"/>
        <v/>
      </c>
      <c r="X556" s="32" t="b">
        <f t="shared" si="25"/>
        <v>1</v>
      </c>
    </row>
    <row r="557" spans="23:24" x14ac:dyDescent="0.35">
      <c r="W557" s="32" t="str">
        <f t="shared" si="24"/>
        <v/>
      </c>
      <c r="X557" s="32" t="b">
        <f t="shared" si="25"/>
        <v>1</v>
      </c>
    </row>
    <row r="558" spans="23:24" x14ac:dyDescent="0.35">
      <c r="W558" s="32" t="str">
        <f t="shared" si="24"/>
        <v/>
      </c>
      <c r="X558" s="32" t="b">
        <f t="shared" si="25"/>
        <v>1</v>
      </c>
    </row>
    <row r="559" spans="23:24" x14ac:dyDescent="0.35">
      <c r="W559" s="32" t="str">
        <f t="shared" si="24"/>
        <v/>
      </c>
      <c r="X559" s="32" t="b">
        <f t="shared" si="25"/>
        <v>1</v>
      </c>
    </row>
    <row r="560" spans="23:24" x14ac:dyDescent="0.35">
      <c r="W560" s="32" t="str">
        <f t="shared" si="24"/>
        <v/>
      </c>
      <c r="X560" s="32" t="b">
        <f t="shared" si="25"/>
        <v>1</v>
      </c>
    </row>
    <row r="561" spans="23:24" x14ac:dyDescent="0.35">
      <c r="W561" s="32" t="str">
        <f t="shared" si="24"/>
        <v/>
      </c>
      <c r="X561" s="32" t="b">
        <f t="shared" si="25"/>
        <v>1</v>
      </c>
    </row>
    <row r="562" spans="23:24" x14ac:dyDescent="0.35">
      <c r="W562" s="32" t="str">
        <f t="shared" si="24"/>
        <v/>
      </c>
      <c r="X562" s="32" t="b">
        <f t="shared" si="25"/>
        <v>1</v>
      </c>
    </row>
    <row r="563" spans="23:24" x14ac:dyDescent="0.35">
      <c r="W563" s="32" t="str">
        <f t="shared" si="24"/>
        <v/>
      </c>
      <c r="X563" s="32" t="b">
        <f t="shared" si="25"/>
        <v>1</v>
      </c>
    </row>
    <row r="564" spans="23:24" x14ac:dyDescent="0.35">
      <c r="W564" s="32" t="str">
        <f t="shared" si="24"/>
        <v/>
      </c>
      <c r="X564" s="32" t="b">
        <f t="shared" si="25"/>
        <v>1</v>
      </c>
    </row>
    <row r="565" spans="23:24" x14ac:dyDescent="0.35">
      <c r="W565" s="32" t="str">
        <f t="shared" si="24"/>
        <v/>
      </c>
      <c r="X565" s="32" t="b">
        <f t="shared" si="25"/>
        <v>1</v>
      </c>
    </row>
    <row r="566" spans="23:24" x14ac:dyDescent="0.35">
      <c r="W566" s="32" t="str">
        <f t="shared" si="24"/>
        <v/>
      </c>
      <c r="X566" s="32" t="b">
        <f t="shared" si="25"/>
        <v>1</v>
      </c>
    </row>
    <row r="567" spans="23:24" x14ac:dyDescent="0.35">
      <c r="W567" s="32" t="str">
        <f t="shared" si="24"/>
        <v/>
      </c>
      <c r="X567" s="32" t="b">
        <f t="shared" si="25"/>
        <v>1</v>
      </c>
    </row>
    <row r="568" spans="23:24" x14ac:dyDescent="0.35">
      <c r="W568" s="32" t="str">
        <f t="shared" si="24"/>
        <v/>
      </c>
      <c r="X568" s="32" t="b">
        <f t="shared" si="25"/>
        <v>1</v>
      </c>
    </row>
    <row r="569" spans="23:24" x14ac:dyDescent="0.35">
      <c r="W569" s="32" t="str">
        <f t="shared" si="24"/>
        <v/>
      </c>
      <c r="X569" s="32" t="b">
        <f t="shared" si="25"/>
        <v>1</v>
      </c>
    </row>
    <row r="570" spans="23:24" x14ac:dyDescent="0.35">
      <c r="W570" s="32" t="str">
        <f t="shared" si="24"/>
        <v/>
      </c>
      <c r="X570" s="32" t="b">
        <f t="shared" si="25"/>
        <v>1</v>
      </c>
    </row>
    <row r="571" spans="23:24" x14ac:dyDescent="0.35">
      <c r="W571" s="32" t="str">
        <f t="shared" si="24"/>
        <v/>
      </c>
      <c r="X571" s="32" t="b">
        <f t="shared" si="25"/>
        <v>1</v>
      </c>
    </row>
    <row r="572" spans="23:24" x14ac:dyDescent="0.35">
      <c r="W572" s="32" t="str">
        <f t="shared" si="24"/>
        <v/>
      </c>
      <c r="X572" s="32" t="b">
        <f t="shared" si="25"/>
        <v>1</v>
      </c>
    </row>
    <row r="573" spans="23:24" x14ac:dyDescent="0.35">
      <c r="W573" s="32" t="str">
        <f t="shared" si="24"/>
        <v/>
      </c>
      <c r="X573" s="32" t="b">
        <f t="shared" si="25"/>
        <v>1</v>
      </c>
    </row>
    <row r="574" spans="23:24" x14ac:dyDescent="0.35">
      <c r="W574" s="32" t="str">
        <f t="shared" si="24"/>
        <v/>
      </c>
      <c r="X574" s="32" t="b">
        <f t="shared" si="25"/>
        <v>1</v>
      </c>
    </row>
    <row r="575" spans="23:24" x14ac:dyDescent="0.35">
      <c r="W575" s="32" t="str">
        <f t="shared" si="24"/>
        <v/>
      </c>
      <c r="X575" s="32" t="b">
        <f t="shared" si="25"/>
        <v>1</v>
      </c>
    </row>
    <row r="576" spans="23:24" x14ac:dyDescent="0.35">
      <c r="W576" s="32" t="str">
        <f t="shared" si="24"/>
        <v/>
      </c>
      <c r="X576" s="32" t="b">
        <f t="shared" si="25"/>
        <v>1</v>
      </c>
    </row>
    <row r="577" spans="23:24" x14ac:dyDescent="0.35">
      <c r="W577" s="32" t="str">
        <f t="shared" si="24"/>
        <v/>
      </c>
      <c r="X577" s="32" t="b">
        <f t="shared" si="25"/>
        <v>1</v>
      </c>
    </row>
    <row r="578" spans="23:24" x14ac:dyDescent="0.35">
      <c r="W578" s="32" t="str">
        <f t="shared" si="24"/>
        <v/>
      </c>
      <c r="X578" s="32" t="b">
        <f t="shared" si="25"/>
        <v>1</v>
      </c>
    </row>
    <row r="579" spans="23:24" x14ac:dyDescent="0.35">
      <c r="W579" s="32" t="str">
        <f t="shared" si="24"/>
        <v/>
      </c>
      <c r="X579" s="32" t="b">
        <f t="shared" si="25"/>
        <v>1</v>
      </c>
    </row>
    <row r="580" spans="23:24" x14ac:dyDescent="0.35">
      <c r="W580" s="32" t="str">
        <f t="shared" si="24"/>
        <v/>
      </c>
      <c r="X580" s="32" t="b">
        <f t="shared" si="25"/>
        <v>1</v>
      </c>
    </row>
    <row r="581" spans="23:24" x14ac:dyDescent="0.35">
      <c r="W581" s="32" t="str">
        <f t="shared" si="24"/>
        <v/>
      </c>
      <c r="X581" s="32" t="b">
        <f t="shared" si="25"/>
        <v>1</v>
      </c>
    </row>
    <row r="582" spans="23:24" x14ac:dyDescent="0.35">
      <c r="W582" s="32" t="str">
        <f t="shared" si="24"/>
        <v/>
      </c>
      <c r="X582" s="32" t="b">
        <f t="shared" si="25"/>
        <v>1</v>
      </c>
    </row>
    <row r="583" spans="23:24" x14ac:dyDescent="0.35">
      <c r="W583" s="32" t="str">
        <f t="shared" si="24"/>
        <v/>
      </c>
      <c r="X583" s="32" t="b">
        <f t="shared" si="25"/>
        <v>1</v>
      </c>
    </row>
    <row r="584" spans="23:24" x14ac:dyDescent="0.35">
      <c r="W584" s="32" t="str">
        <f t="shared" si="24"/>
        <v/>
      </c>
      <c r="X584" s="32" t="b">
        <f t="shared" si="25"/>
        <v>1</v>
      </c>
    </row>
    <row r="585" spans="23:24" x14ac:dyDescent="0.35">
      <c r="W585" s="32" t="str">
        <f t="shared" si="24"/>
        <v/>
      </c>
      <c r="X585" s="32" t="b">
        <f t="shared" si="25"/>
        <v>1</v>
      </c>
    </row>
    <row r="586" spans="23:24" x14ac:dyDescent="0.35">
      <c r="W586" s="32" t="str">
        <f t="shared" si="24"/>
        <v/>
      </c>
      <c r="X586" s="32" t="b">
        <f t="shared" si="25"/>
        <v>1</v>
      </c>
    </row>
    <row r="587" spans="23:24" x14ac:dyDescent="0.35">
      <c r="W587" s="32" t="str">
        <f t="shared" si="24"/>
        <v/>
      </c>
      <c r="X587" s="32" t="b">
        <f t="shared" si="25"/>
        <v>1</v>
      </c>
    </row>
    <row r="588" spans="23:24" x14ac:dyDescent="0.35">
      <c r="W588" s="32" t="str">
        <f t="shared" si="24"/>
        <v/>
      </c>
      <c r="X588" s="32" t="b">
        <f t="shared" si="25"/>
        <v>1</v>
      </c>
    </row>
    <row r="589" spans="23:24" x14ac:dyDescent="0.35">
      <c r="W589" s="32" t="str">
        <f t="shared" si="24"/>
        <v/>
      </c>
      <c r="X589" s="32" t="b">
        <f t="shared" si="25"/>
        <v>1</v>
      </c>
    </row>
    <row r="590" spans="23:24" x14ac:dyDescent="0.35">
      <c r="W590" s="32" t="str">
        <f t="shared" si="24"/>
        <v/>
      </c>
      <c r="X590" s="32" t="b">
        <f t="shared" si="25"/>
        <v>1</v>
      </c>
    </row>
    <row r="591" spans="23:24" x14ac:dyDescent="0.35">
      <c r="W591" s="32" t="str">
        <f t="shared" si="24"/>
        <v/>
      </c>
      <c r="X591" s="32" t="b">
        <f t="shared" si="25"/>
        <v>1</v>
      </c>
    </row>
    <row r="592" spans="23:24" x14ac:dyDescent="0.35">
      <c r="W592" s="32" t="str">
        <f t="shared" si="24"/>
        <v/>
      </c>
      <c r="X592" s="32" t="b">
        <f t="shared" si="25"/>
        <v>1</v>
      </c>
    </row>
    <row r="593" spans="23:24" x14ac:dyDescent="0.35">
      <c r="W593" s="32" t="str">
        <f t="shared" si="24"/>
        <v/>
      </c>
      <c r="X593" s="32" t="b">
        <f t="shared" si="25"/>
        <v>1</v>
      </c>
    </row>
    <row r="594" spans="23:24" x14ac:dyDescent="0.35">
      <c r="W594" s="32" t="str">
        <f t="shared" si="24"/>
        <v/>
      </c>
      <c r="X594" s="32" t="b">
        <f t="shared" si="25"/>
        <v>1</v>
      </c>
    </row>
    <row r="595" spans="23:24" x14ac:dyDescent="0.35">
      <c r="W595" s="32" t="str">
        <f t="shared" si="24"/>
        <v/>
      </c>
      <c r="X595" s="32" t="b">
        <f t="shared" si="25"/>
        <v>1</v>
      </c>
    </row>
    <row r="596" spans="23:24" x14ac:dyDescent="0.35">
      <c r="W596" s="32" t="str">
        <f t="shared" ref="W596:W659" si="26">Y596&amp;Z596</f>
        <v/>
      </c>
      <c r="X596" s="32" t="b">
        <f t="shared" ref="X596:X659" si="27">VLOOKUP(Z596,Q:Q,1,0)=Z596</f>
        <v>1</v>
      </c>
    </row>
    <row r="597" spans="23:24" x14ac:dyDescent="0.35">
      <c r="W597" s="32" t="str">
        <f t="shared" si="26"/>
        <v/>
      </c>
      <c r="X597" s="32" t="b">
        <f t="shared" si="27"/>
        <v>1</v>
      </c>
    </row>
    <row r="598" spans="23:24" x14ac:dyDescent="0.35">
      <c r="W598" s="32" t="str">
        <f t="shared" si="26"/>
        <v/>
      </c>
      <c r="X598" s="32" t="b">
        <f t="shared" si="27"/>
        <v>1</v>
      </c>
    </row>
    <row r="599" spans="23:24" x14ac:dyDescent="0.35">
      <c r="W599" s="32" t="str">
        <f t="shared" si="26"/>
        <v/>
      </c>
      <c r="X599" s="32" t="b">
        <f t="shared" si="27"/>
        <v>1</v>
      </c>
    </row>
    <row r="600" spans="23:24" x14ac:dyDescent="0.35">
      <c r="W600" s="32" t="str">
        <f t="shared" si="26"/>
        <v/>
      </c>
      <c r="X600" s="32" t="b">
        <f t="shared" si="27"/>
        <v>1</v>
      </c>
    </row>
    <row r="601" spans="23:24" x14ac:dyDescent="0.35">
      <c r="W601" s="32" t="str">
        <f t="shared" si="26"/>
        <v/>
      </c>
      <c r="X601" s="32" t="b">
        <f t="shared" si="27"/>
        <v>1</v>
      </c>
    </row>
    <row r="602" spans="23:24" x14ac:dyDescent="0.35">
      <c r="W602" s="32" t="str">
        <f t="shared" si="26"/>
        <v/>
      </c>
      <c r="X602" s="32" t="b">
        <f t="shared" si="27"/>
        <v>1</v>
      </c>
    </row>
    <row r="603" spans="23:24" x14ac:dyDescent="0.35">
      <c r="W603" s="32" t="str">
        <f t="shared" si="26"/>
        <v/>
      </c>
      <c r="X603" s="32" t="b">
        <f t="shared" si="27"/>
        <v>1</v>
      </c>
    </row>
    <row r="604" spans="23:24" x14ac:dyDescent="0.35">
      <c r="W604" s="32" t="str">
        <f t="shared" si="26"/>
        <v/>
      </c>
      <c r="X604" s="32" t="b">
        <f t="shared" si="27"/>
        <v>1</v>
      </c>
    </row>
    <row r="605" spans="23:24" x14ac:dyDescent="0.35">
      <c r="W605" s="32" t="str">
        <f t="shared" si="26"/>
        <v/>
      </c>
      <c r="X605" s="32" t="b">
        <f t="shared" si="27"/>
        <v>1</v>
      </c>
    </row>
    <row r="606" spans="23:24" x14ac:dyDescent="0.35">
      <c r="W606" s="32" t="str">
        <f t="shared" si="26"/>
        <v/>
      </c>
      <c r="X606" s="32" t="b">
        <f t="shared" si="27"/>
        <v>1</v>
      </c>
    </row>
    <row r="607" spans="23:24" x14ac:dyDescent="0.35">
      <c r="W607" s="32" t="str">
        <f t="shared" si="26"/>
        <v/>
      </c>
      <c r="X607" s="32" t="b">
        <f t="shared" si="27"/>
        <v>1</v>
      </c>
    </row>
    <row r="608" spans="23:24" x14ac:dyDescent="0.35">
      <c r="W608" s="32" t="str">
        <f t="shared" si="26"/>
        <v/>
      </c>
      <c r="X608" s="32" t="b">
        <f t="shared" si="27"/>
        <v>1</v>
      </c>
    </row>
    <row r="609" spans="23:24" x14ac:dyDescent="0.35">
      <c r="W609" s="32" t="str">
        <f t="shared" si="26"/>
        <v/>
      </c>
      <c r="X609" s="32" t="b">
        <f t="shared" si="27"/>
        <v>1</v>
      </c>
    </row>
    <row r="610" spans="23:24" x14ac:dyDescent="0.35">
      <c r="W610" s="32" t="str">
        <f t="shared" si="26"/>
        <v/>
      </c>
      <c r="X610" s="32" t="b">
        <f t="shared" si="27"/>
        <v>1</v>
      </c>
    </row>
    <row r="611" spans="23:24" x14ac:dyDescent="0.35">
      <c r="W611" s="32" t="str">
        <f t="shared" si="26"/>
        <v/>
      </c>
      <c r="X611" s="32" t="b">
        <f t="shared" si="27"/>
        <v>1</v>
      </c>
    </row>
    <row r="612" spans="23:24" x14ac:dyDescent="0.35">
      <c r="W612" s="32" t="str">
        <f t="shared" si="26"/>
        <v/>
      </c>
      <c r="X612" s="32" t="b">
        <f t="shared" si="27"/>
        <v>1</v>
      </c>
    </row>
    <row r="613" spans="23:24" x14ac:dyDescent="0.35">
      <c r="W613" s="32" t="str">
        <f t="shared" si="26"/>
        <v/>
      </c>
      <c r="X613" s="32" t="b">
        <f t="shared" si="27"/>
        <v>1</v>
      </c>
    </row>
    <row r="614" spans="23:24" x14ac:dyDescent="0.35">
      <c r="W614" s="32" t="str">
        <f t="shared" si="26"/>
        <v/>
      </c>
      <c r="X614" s="32" t="b">
        <f t="shared" si="27"/>
        <v>1</v>
      </c>
    </row>
    <row r="615" spans="23:24" x14ac:dyDescent="0.35">
      <c r="W615" s="32" t="str">
        <f t="shared" si="26"/>
        <v/>
      </c>
      <c r="X615" s="32" t="b">
        <f t="shared" si="27"/>
        <v>1</v>
      </c>
    </row>
    <row r="616" spans="23:24" x14ac:dyDescent="0.35">
      <c r="W616" s="32" t="str">
        <f t="shared" si="26"/>
        <v/>
      </c>
      <c r="X616" s="32" t="b">
        <f t="shared" si="27"/>
        <v>1</v>
      </c>
    </row>
    <row r="617" spans="23:24" x14ac:dyDescent="0.35">
      <c r="W617" s="32" t="str">
        <f t="shared" si="26"/>
        <v/>
      </c>
      <c r="X617" s="32" t="b">
        <f t="shared" si="27"/>
        <v>1</v>
      </c>
    </row>
    <row r="618" spans="23:24" x14ac:dyDescent="0.35">
      <c r="W618" s="32" t="str">
        <f t="shared" si="26"/>
        <v/>
      </c>
      <c r="X618" s="32" t="b">
        <f t="shared" si="27"/>
        <v>1</v>
      </c>
    </row>
    <row r="619" spans="23:24" x14ac:dyDescent="0.35">
      <c r="W619" s="32" t="str">
        <f t="shared" si="26"/>
        <v/>
      </c>
      <c r="X619" s="32" t="b">
        <f t="shared" si="27"/>
        <v>1</v>
      </c>
    </row>
    <row r="620" spans="23:24" x14ac:dyDescent="0.35">
      <c r="W620" s="32" t="str">
        <f t="shared" si="26"/>
        <v/>
      </c>
      <c r="X620" s="32" t="b">
        <f t="shared" si="27"/>
        <v>1</v>
      </c>
    </row>
    <row r="621" spans="23:24" x14ac:dyDescent="0.35">
      <c r="W621" s="32" t="str">
        <f t="shared" si="26"/>
        <v/>
      </c>
      <c r="X621" s="32" t="b">
        <f t="shared" si="27"/>
        <v>1</v>
      </c>
    </row>
    <row r="622" spans="23:24" x14ac:dyDescent="0.35">
      <c r="W622" s="32" t="str">
        <f t="shared" si="26"/>
        <v/>
      </c>
      <c r="X622" s="32" t="b">
        <f t="shared" si="27"/>
        <v>1</v>
      </c>
    </row>
    <row r="623" spans="23:24" x14ac:dyDescent="0.35">
      <c r="W623" s="32" t="str">
        <f t="shared" si="26"/>
        <v/>
      </c>
      <c r="X623" s="32" t="b">
        <f t="shared" si="27"/>
        <v>1</v>
      </c>
    </row>
    <row r="624" spans="23:24" x14ac:dyDescent="0.35">
      <c r="W624" s="32" t="str">
        <f t="shared" si="26"/>
        <v/>
      </c>
      <c r="X624" s="32" t="b">
        <f t="shared" si="27"/>
        <v>1</v>
      </c>
    </row>
    <row r="625" spans="23:24" x14ac:dyDescent="0.35">
      <c r="W625" s="32" t="str">
        <f t="shared" si="26"/>
        <v/>
      </c>
      <c r="X625" s="32" t="b">
        <f t="shared" si="27"/>
        <v>1</v>
      </c>
    </row>
    <row r="626" spans="23:24" x14ac:dyDescent="0.35">
      <c r="W626" s="32" t="str">
        <f t="shared" si="26"/>
        <v/>
      </c>
      <c r="X626" s="32" t="b">
        <f t="shared" si="27"/>
        <v>1</v>
      </c>
    </row>
    <row r="627" spans="23:24" x14ac:dyDescent="0.35">
      <c r="W627" s="32" t="str">
        <f t="shared" si="26"/>
        <v/>
      </c>
      <c r="X627" s="32" t="b">
        <f t="shared" si="27"/>
        <v>1</v>
      </c>
    </row>
    <row r="628" spans="23:24" x14ac:dyDescent="0.35">
      <c r="W628" s="32" t="str">
        <f t="shared" si="26"/>
        <v/>
      </c>
      <c r="X628" s="32" t="b">
        <f t="shared" si="27"/>
        <v>1</v>
      </c>
    </row>
    <row r="629" spans="23:24" x14ac:dyDescent="0.35">
      <c r="W629" s="32" t="str">
        <f t="shared" si="26"/>
        <v/>
      </c>
      <c r="X629" s="32" t="b">
        <f t="shared" si="27"/>
        <v>1</v>
      </c>
    </row>
    <row r="630" spans="23:24" x14ac:dyDescent="0.35">
      <c r="W630" s="32" t="str">
        <f t="shared" si="26"/>
        <v/>
      </c>
      <c r="X630" s="32" t="b">
        <f t="shared" si="27"/>
        <v>1</v>
      </c>
    </row>
    <row r="631" spans="23:24" x14ac:dyDescent="0.35">
      <c r="W631" s="32" t="str">
        <f t="shared" si="26"/>
        <v/>
      </c>
      <c r="X631" s="32" t="b">
        <f t="shared" si="27"/>
        <v>1</v>
      </c>
    </row>
    <row r="632" spans="23:24" x14ac:dyDescent="0.35">
      <c r="W632" s="32" t="str">
        <f t="shared" si="26"/>
        <v/>
      </c>
      <c r="X632" s="32" t="b">
        <f t="shared" si="27"/>
        <v>1</v>
      </c>
    </row>
    <row r="633" spans="23:24" x14ac:dyDescent="0.35">
      <c r="W633" s="32" t="str">
        <f t="shared" si="26"/>
        <v/>
      </c>
      <c r="X633" s="32" t="b">
        <f t="shared" si="27"/>
        <v>1</v>
      </c>
    </row>
    <row r="634" spans="23:24" x14ac:dyDescent="0.35">
      <c r="W634" s="32" t="str">
        <f t="shared" si="26"/>
        <v/>
      </c>
      <c r="X634" s="32" t="b">
        <f t="shared" si="27"/>
        <v>1</v>
      </c>
    </row>
    <row r="635" spans="23:24" x14ac:dyDescent="0.35">
      <c r="W635" s="32" t="str">
        <f t="shared" si="26"/>
        <v/>
      </c>
      <c r="X635" s="32" t="b">
        <f t="shared" si="27"/>
        <v>1</v>
      </c>
    </row>
    <row r="636" spans="23:24" x14ac:dyDescent="0.35">
      <c r="W636" s="32" t="str">
        <f t="shared" si="26"/>
        <v/>
      </c>
      <c r="X636" s="32" t="b">
        <f t="shared" si="27"/>
        <v>1</v>
      </c>
    </row>
    <row r="637" spans="23:24" x14ac:dyDescent="0.35">
      <c r="W637" s="32" t="str">
        <f t="shared" si="26"/>
        <v/>
      </c>
      <c r="X637" s="32" t="b">
        <f t="shared" si="27"/>
        <v>1</v>
      </c>
    </row>
    <row r="638" spans="23:24" x14ac:dyDescent="0.35">
      <c r="W638" s="32" t="str">
        <f t="shared" si="26"/>
        <v/>
      </c>
      <c r="X638" s="32" t="b">
        <f t="shared" si="27"/>
        <v>1</v>
      </c>
    </row>
    <row r="639" spans="23:24" x14ac:dyDescent="0.35">
      <c r="W639" s="32" t="str">
        <f t="shared" si="26"/>
        <v/>
      </c>
      <c r="X639" s="32" t="b">
        <f t="shared" si="27"/>
        <v>1</v>
      </c>
    </row>
    <row r="640" spans="23:24" x14ac:dyDescent="0.35">
      <c r="W640" s="32" t="str">
        <f t="shared" si="26"/>
        <v/>
      </c>
      <c r="X640" s="32" t="b">
        <f t="shared" si="27"/>
        <v>1</v>
      </c>
    </row>
    <row r="641" spans="23:24" x14ac:dyDescent="0.35">
      <c r="W641" s="32" t="str">
        <f t="shared" si="26"/>
        <v/>
      </c>
      <c r="X641" s="32" t="b">
        <f t="shared" si="27"/>
        <v>1</v>
      </c>
    </row>
    <row r="642" spans="23:24" x14ac:dyDescent="0.35">
      <c r="W642" s="32" t="str">
        <f t="shared" si="26"/>
        <v/>
      </c>
      <c r="X642" s="32" t="b">
        <f t="shared" si="27"/>
        <v>1</v>
      </c>
    </row>
    <row r="643" spans="23:24" x14ac:dyDescent="0.35">
      <c r="W643" s="32" t="str">
        <f t="shared" si="26"/>
        <v/>
      </c>
      <c r="X643" s="32" t="b">
        <f t="shared" si="27"/>
        <v>1</v>
      </c>
    </row>
    <row r="644" spans="23:24" x14ac:dyDescent="0.35">
      <c r="W644" s="32" t="str">
        <f t="shared" si="26"/>
        <v/>
      </c>
      <c r="X644" s="32" t="b">
        <f t="shared" si="27"/>
        <v>1</v>
      </c>
    </row>
    <row r="645" spans="23:24" x14ac:dyDescent="0.35">
      <c r="W645" s="32" t="str">
        <f t="shared" si="26"/>
        <v/>
      </c>
      <c r="X645" s="32" t="b">
        <f t="shared" si="27"/>
        <v>1</v>
      </c>
    </row>
    <row r="646" spans="23:24" x14ac:dyDescent="0.35">
      <c r="W646" s="32" t="str">
        <f t="shared" si="26"/>
        <v/>
      </c>
      <c r="X646" s="32" t="b">
        <f t="shared" si="27"/>
        <v>1</v>
      </c>
    </row>
    <row r="647" spans="23:24" x14ac:dyDescent="0.35">
      <c r="W647" s="32" t="str">
        <f t="shared" si="26"/>
        <v/>
      </c>
      <c r="X647" s="32" t="b">
        <f t="shared" si="27"/>
        <v>1</v>
      </c>
    </row>
    <row r="648" spans="23:24" x14ac:dyDescent="0.35">
      <c r="W648" s="32" t="str">
        <f t="shared" si="26"/>
        <v/>
      </c>
      <c r="X648" s="32" t="b">
        <f t="shared" si="27"/>
        <v>1</v>
      </c>
    </row>
    <row r="649" spans="23:24" x14ac:dyDescent="0.35">
      <c r="W649" s="32" t="str">
        <f t="shared" si="26"/>
        <v/>
      </c>
      <c r="X649" s="32" t="b">
        <f t="shared" si="27"/>
        <v>1</v>
      </c>
    </row>
    <row r="650" spans="23:24" x14ac:dyDescent="0.35">
      <c r="W650" s="32" t="str">
        <f t="shared" si="26"/>
        <v/>
      </c>
      <c r="X650" s="32" t="b">
        <f t="shared" si="27"/>
        <v>1</v>
      </c>
    </row>
    <row r="651" spans="23:24" x14ac:dyDescent="0.35">
      <c r="W651" s="32" t="str">
        <f t="shared" si="26"/>
        <v/>
      </c>
      <c r="X651" s="32" t="b">
        <f t="shared" si="27"/>
        <v>1</v>
      </c>
    </row>
    <row r="652" spans="23:24" x14ac:dyDescent="0.35">
      <c r="W652" s="32" t="str">
        <f t="shared" si="26"/>
        <v/>
      </c>
      <c r="X652" s="32" t="b">
        <f t="shared" si="27"/>
        <v>1</v>
      </c>
    </row>
    <row r="653" spans="23:24" x14ac:dyDescent="0.35">
      <c r="W653" s="32" t="str">
        <f t="shared" si="26"/>
        <v/>
      </c>
      <c r="X653" s="32" t="b">
        <f t="shared" si="27"/>
        <v>1</v>
      </c>
    </row>
    <row r="654" spans="23:24" x14ac:dyDescent="0.35">
      <c r="W654" s="32" t="str">
        <f t="shared" si="26"/>
        <v/>
      </c>
      <c r="X654" s="32" t="b">
        <f t="shared" si="27"/>
        <v>1</v>
      </c>
    </row>
    <row r="655" spans="23:24" x14ac:dyDescent="0.35">
      <c r="W655" s="32" t="str">
        <f t="shared" si="26"/>
        <v/>
      </c>
      <c r="X655" s="32" t="b">
        <f t="shared" si="27"/>
        <v>1</v>
      </c>
    </row>
    <row r="656" spans="23:24" x14ac:dyDescent="0.35">
      <c r="W656" s="32" t="str">
        <f t="shared" si="26"/>
        <v/>
      </c>
      <c r="X656" s="32" t="b">
        <f t="shared" si="27"/>
        <v>1</v>
      </c>
    </row>
    <row r="657" spans="23:24" x14ac:dyDescent="0.35">
      <c r="W657" s="32" t="str">
        <f t="shared" si="26"/>
        <v/>
      </c>
      <c r="X657" s="32" t="b">
        <f t="shared" si="27"/>
        <v>1</v>
      </c>
    </row>
    <row r="658" spans="23:24" x14ac:dyDescent="0.35">
      <c r="W658" s="32" t="str">
        <f t="shared" si="26"/>
        <v/>
      </c>
      <c r="X658" s="32" t="b">
        <f t="shared" si="27"/>
        <v>1</v>
      </c>
    </row>
    <row r="659" spans="23:24" x14ac:dyDescent="0.35">
      <c r="W659" s="32" t="str">
        <f t="shared" si="26"/>
        <v/>
      </c>
      <c r="X659" s="32" t="b">
        <f t="shared" si="27"/>
        <v>1</v>
      </c>
    </row>
    <row r="660" spans="23:24" x14ac:dyDescent="0.35">
      <c r="W660" s="32" t="str">
        <f t="shared" ref="W660:W723" si="28">Y660&amp;Z660</f>
        <v/>
      </c>
      <c r="X660" s="32" t="b">
        <f t="shared" ref="X660:X723" si="29">VLOOKUP(Z660,Q:Q,1,0)=Z660</f>
        <v>1</v>
      </c>
    </row>
    <row r="661" spans="23:24" x14ac:dyDescent="0.35">
      <c r="W661" s="32" t="str">
        <f t="shared" si="28"/>
        <v/>
      </c>
      <c r="X661" s="32" t="b">
        <f t="shared" si="29"/>
        <v>1</v>
      </c>
    </row>
    <row r="662" spans="23:24" x14ac:dyDescent="0.35">
      <c r="W662" s="32" t="str">
        <f t="shared" si="28"/>
        <v/>
      </c>
      <c r="X662" s="32" t="b">
        <f t="shared" si="29"/>
        <v>1</v>
      </c>
    </row>
    <row r="663" spans="23:24" x14ac:dyDescent="0.35">
      <c r="W663" s="32" t="str">
        <f t="shared" si="28"/>
        <v/>
      </c>
      <c r="X663" s="32" t="b">
        <f t="shared" si="29"/>
        <v>1</v>
      </c>
    </row>
    <row r="664" spans="23:24" x14ac:dyDescent="0.35">
      <c r="W664" s="32" t="str">
        <f t="shared" si="28"/>
        <v/>
      </c>
      <c r="X664" s="32" t="b">
        <f t="shared" si="29"/>
        <v>1</v>
      </c>
    </row>
    <row r="665" spans="23:24" x14ac:dyDescent="0.35">
      <c r="W665" s="32" t="str">
        <f t="shared" si="28"/>
        <v/>
      </c>
      <c r="X665" s="32" t="b">
        <f t="shared" si="29"/>
        <v>1</v>
      </c>
    </row>
    <row r="666" spans="23:24" x14ac:dyDescent="0.35">
      <c r="W666" s="32" t="str">
        <f t="shared" si="28"/>
        <v/>
      </c>
      <c r="X666" s="32" t="b">
        <f t="shared" si="29"/>
        <v>1</v>
      </c>
    </row>
    <row r="667" spans="23:24" x14ac:dyDescent="0.35">
      <c r="W667" s="32" t="str">
        <f t="shared" si="28"/>
        <v/>
      </c>
      <c r="X667" s="32" t="b">
        <f t="shared" si="29"/>
        <v>1</v>
      </c>
    </row>
    <row r="668" spans="23:24" x14ac:dyDescent="0.35">
      <c r="W668" s="32" t="str">
        <f t="shared" si="28"/>
        <v/>
      </c>
      <c r="X668" s="32" t="b">
        <f t="shared" si="29"/>
        <v>1</v>
      </c>
    </row>
    <row r="669" spans="23:24" x14ac:dyDescent="0.35">
      <c r="W669" s="32" t="str">
        <f t="shared" si="28"/>
        <v/>
      </c>
      <c r="X669" s="32" t="b">
        <f t="shared" si="29"/>
        <v>1</v>
      </c>
    </row>
    <row r="670" spans="23:24" x14ac:dyDescent="0.35">
      <c r="W670" s="32" t="str">
        <f t="shared" si="28"/>
        <v/>
      </c>
      <c r="X670" s="32" t="b">
        <f t="shared" si="29"/>
        <v>1</v>
      </c>
    </row>
    <row r="671" spans="23:24" x14ac:dyDescent="0.35">
      <c r="W671" s="32" t="str">
        <f t="shared" si="28"/>
        <v/>
      </c>
      <c r="X671" s="32" t="b">
        <f t="shared" si="29"/>
        <v>1</v>
      </c>
    </row>
    <row r="672" spans="23:24" x14ac:dyDescent="0.35">
      <c r="W672" s="32" t="str">
        <f t="shared" si="28"/>
        <v/>
      </c>
      <c r="X672" s="32" t="b">
        <f t="shared" si="29"/>
        <v>1</v>
      </c>
    </row>
    <row r="673" spans="23:24" x14ac:dyDescent="0.35">
      <c r="W673" s="32" t="str">
        <f t="shared" si="28"/>
        <v/>
      </c>
      <c r="X673" s="32" t="b">
        <f t="shared" si="29"/>
        <v>1</v>
      </c>
    </row>
    <row r="674" spans="23:24" x14ac:dyDescent="0.35">
      <c r="W674" s="32" t="str">
        <f t="shared" si="28"/>
        <v/>
      </c>
      <c r="X674" s="32" t="b">
        <f t="shared" si="29"/>
        <v>1</v>
      </c>
    </row>
    <row r="675" spans="23:24" x14ac:dyDescent="0.35">
      <c r="W675" s="32" t="str">
        <f t="shared" si="28"/>
        <v/>
      </c>
      <c r="X675" s="32" t="b">
        <f t="shared" si="29"/>
        <v>1</v>
      </c>
    </row>
    <row r="676" spans="23:24" x14ac:dyDescent="0.35">
      <c r="W676" s="32" t="str">
        <f t="shared" si="28"/>
        <v/>
      </c>
      <c r="X676" s="32" t="b">
        <f t="shared" si="29"/>
        <v>1</v>
      </c>
    </row>
    <row r="677" spans="23:24" x14ac:dyDescent="0.35">
      <c r="W677" s="32" t="str">
        <f t="shared" si="28"/>
        <v/>
      </c>
      <c r="X677" s="32" t="b">
        <f t="shared" si="29"/>
        <v>1</v>
      </c>
    </row>
    <row r="678" spans="23:24" x14ac:dyDescent="0.35">
      <c r="W678" s="32" t="str">
        <f t="shared" si="28"/>
        <v/>
      </c>
      <c r="X678" s="32" t="b">
        <f t="shared" si="29"/>
        <v>1</v>
      </c>
    </row>
    <row r="679" spans="23:24" x14ac:dyDescent="0.35">
      <c r="W679" s="32" t="str">
        <f t="shared" si="28"/>
        <v/>
      </c>
      <c r="X679" s="32" t="b">
        <f t="shared" si="29"/>
        <v>1</v>
      </c>
    </row>
    <row r="680" spans="23:24" x14ac:dyDescent="0.35">
      <c r="W680" s="32" t="str">
        <f t="shared" si="28"/>
        <v/>
      </c>
      <c r="X680" s="32" t="b">
        <f t="shared" si="29"/>
        <v>1</v>
      </c>
    </row>
    <row r="681" spans="23:24" x14ac:dyDescent="0.35">
      <c r="W681" s="32" t="str">
        <f t="shared" si="28"/>
        <v/>
      </c>
      <c r="X681" s="32" t="b">
        <f t="shared" si="29"/>
        <v>1</v>
      </c>
    </row>
    <row r="682" spans="23:24" x14ac:dyDescent="0.35">
      <c r="W682" s="32" t="str">
        <f t="shared" si="28"/>
        <v/>
      </c>
      <c r="X682" s="32" t="b">
        <f t="shared" si="29"/>
        <v>1</v>
      </c>
    </row>
    <row r="683" spans="23:24" x14ac:dyDescent="0.35">
      <c r="W683" s="32" t="str">
        <f t="shared" si="28"/>
        <v/>
      </c>
      <c r="X683" s="32" t="b">
        <f t="shared" si="29"/>
        <v>1</v>
      </c>
    </row>
    <row r="684" spans="23:24" x14ac:dyDescent="0.35">
      <c r="W684" s="32" t="str">
        <f t="shared" si="28"/>
        <v/>
      </c>
      <c r="X684" s="32" t="b">
        <f t="shared" si="29"/>
        <v>1</v>
      </c>
    </row>
    <row r="685" spans="23:24" x14ac:dyDescent="0.35">
      <c r="W685" s="32" t="str">
        <f t="shared" si="28"/>
        <v/>
      </c>
      <c r="X685" s="32" t="b">
        <f t="shared" si="29"/>
        <v>1</v>
      </c>
    </row>
    <row r="686" spans="23:24" x14ac:dyDescent="0.35">
      <c r="W686" s="32" t="str">
        <f t="shared" si="28"/>
        <v/>
      </c>
      <c r="X686" s="32" t="b">
        <f t="shared" si="29"/>
        <v>1</v>
      </c>
    </row>
    <row r="687" spans="23:24" x14ac:dyDescent="0.35">
      <c r="W687" s="32" t="str">
        <f t="shared" si="28"/>
        <v/>
      </c>
      <c r="X687" s="32" t="b">
        <f t="shared" si="29"/>
        <v>1</v>
      </c>
    </row>
    <row r="688" spans="23:24" x14ac:dyDescent="0.35">
      <c r="W688" s="32" t="str">
        <f t="shared" si="28"/>
        <v/>
      </c>
      <c r="X688" s="32" t="b">
        <f t="shared" si="29"/>
        <v>1</v>
      </c>
    </row>
    <row r="689" spans="23:24" x14ac:dyDescent="0.35">
      <c r="W689" s="32" t="str">
        <f t="shared" si="28"/>
        <v/>
      </c>
      <c r="X689" s="32" t="b">
        <f t="shared" si="29"/>
        <v>1</v>
      </c>
    </row>
    <row r="690" spans="23:24" x14ac:dyDescent="0.35">
      <c r="W690" s="32" t="str">
        <f t="shared" si="28"/>
        <v/>
      </c>
      <c r="X690" s="32" t="b">
        <f t="shared" si="29"/>
        <v>1</v>
      </c>
    </row>
    <row r="691" spans="23:24" x14ac:dyDescent="0.35">
      <c r="W691" s="32" t="str">
        <f t="shared" si="28"/>
        <v/>
      </c>
      <c r="X691" s="32" t="b">
        <f t="shared" si="29"/>
        <v>1</v>
      </c>
    </row>
    <row r="692" spans="23:24" x14ac:dyDescent="0.35">
      <c r="W692" s="32" t="str">
        <f t="shared" si="28"/>
        <v/>
      </c>
      <c r="X692" s="32" t="b">
        <f t="shared" si="29"/>
        <v>1</v>
      </c>
    </row>
    <row r="693" spans="23:24" x14ac:dyDescent="0.35">
      <c r="W693" s="32" t="str">
        <f t="shared" si="28"/>
        <v/>
      </c>
      <c r="X693" s="32" t="b">
        <f t="shared" si="29"/>
        <v>1</v>
      </c>
    </row>
    <row r="694" spans="23:24" x14ac:dyDescent="0.35">
      <c r="W694" s="32" t="str">
        <f t="shared" si="28"/>
        <v/>
      </c>
      <c r="X694" s="32" t="b">
        <f t="shared" si="29"/>
        <v>1</v>
      </c>
    </row>
    <row r="695" spans="23:24" x14ac:dyDescent="0.35">
      <c r="W695" s="32" t="str">
        <f t="shared" si="28"/>
        <v/>
      </c>
      <c r="X695" s="32" t="b">
        <f t="shared" si="29"/>
        <v>1</v>
      </c>
    </row>
    <row r="696" spans="23:24" x14ac:dyDescent="0.35">
      <c r="W696" s="32" t="str">
        <f t="shared" si="28"/>
        <v/>
      </c>
      <c r="X696" s="32" t="b">
        <f t="shared" si="29"/>
        <v>1</v>
      </c>
    </row>
    <row r="697" spans="23:24" x14ac:dyDescent="0.35">
      <c r="W697" s="32" t="str">
        <f t="shared" si="28"/>
        <v/>
      </c>
      <c r="X697" s="32" t="b">
        <f t="shared" si="29"/>
        <v>1</v>
      </c>
    </row>
    <row r="698" spans="23:24" x14ac:dyDescent="0.35">
      <c r="W698" s="32" t="str">
        <f t="shared" si="28"/>
        <v/>
      </c>
      <c r="X698" s="32" t="b">
        <f t="shared" si="29"/>
        <v>1</v>
      </c>
    </row>
    <row r="699" spans="23:24" x14ac:dyDescent="0.35">
      <c r="W699" s="32" t="str">
        <f t="shared" si="28"/>
        <v/>
      </c>
      <c r="X699" s="32" t="b">
        <f t="shared" si="29"/>
        <v>1</v>
      </c>
    </row>
    <row r="700" spans="23:24" x14ac:dyDescent="0.35">
      <c r="W700" s="32" t="str">
        <f t="shared" si="28"/>
        <v/>
      </c>
      <c r="X700" s="32" t="b">
        <f t="shared" si="29"/>
        <v>1</v>
      </c>
    </row>
    <row r="701" spans="23:24" x14ac:dyDescent="0.35">
      <c r="W701" s="32" t="str">
        <f t="shared" si="28"/>
        <v/>
      </c>
      <c r="X701" s="32" t="b">
        <f t="shared" si="29"/>
        <v>1</v>
      </c>
    </row>
    <row r="702" spans="23:24" x14ac:dyDescent="0.35">
      <c r="W702" s="32" t="str">
        <f t="shared" si="28"/>
        <v/>
      </c>
      <c r="X702" s="32" t="b">
        <f t="shared" si="29"/>
        <v>1</v>
      </c>
    </row>
    <row r="703" spans="23:24" x14ac:dyDescent="0.35">
      <c r="W703" s="32" t="str">
        <f t="shared" si="28"/>
        <v/>
      </c>
      <c r="X703" s="32" t="b">
        <f t="shared" si="29"/>
        <v>1</v>
      </c>
    </row>
    <row r="704" spans="23:24" x14ac:dyDescent="0.35">
      <c r="W704" s="32" t="str">
        <f t="shared" si="28"/>
        <v/>
      </c>
      <c r="X704" s="32" t="b">
        <f t="shared" si="29"/>
        <v>1</v>
      </c>
    </row>
    <row r="705" spans="23:24" x14ac:dyDescent="0.35">
      <c r="W705" s="32" t="str">
        <f t="shared" si="28"/>
        <v/>
      </c>
      <c r="X705" s="32" t="b">
        <f t="shared" si="29"/>
        <v>1</v>
      </c>
    </row>
    <row r="706" spans="23:24" x14ac:dyDescent="0.35">
      <c r="W706" s="32" t="str">
        <f t="shared" si="28"/>
        <v/>
      </c>
      <c r="X706" s="32" t="b">
        <f t="shared" si="29"/>
        <v>1</v>
      </c>
    </row>
    <row r="707" spans="23:24" x14ac:dyDescent="0.35">
      <c r="W707" s="32" t="str">
        <f t="shared" si="28"/>
        <v/>
      </c>
      <c r="X707" s="32" t="b">
        <f t="shared" si="29"/>
        <v>1</v>
      </c>
    </row>
    <row r="708" spans="23:24" x14ac:dyDescent="0.35">
      <c r="W708" s="32" t="str">
        <f t="shared" si="28"/>
        <v/>
      </c>
      <c r="X708" s="32" t="b">
        <f t="shared" si="29"/>
        <v>1</v>
      </c>
    </row>
    <row r="709" spans="23:24" x14ac:dyDescent="0.35">
      <c r="W709" s="32" t="str">
        <f t="shared" si="28"/>
        <v/>
      </c>
      <c r="X709" s="32" t="b">
        <f t="shared" si="29"/>
        <v>1</v>
      </c>
    </row>
    <row r="710" spans="23:24" x14ac:dyDescent="0.35">
      <c r="W710" s="32" t="str">
        <f t="shared" si="28"/>
        <v/>
      </c>
      <c r="X710" s="32" t="b">
        <f t="shared" si="29"/>
        <v>1</v>
      </c>
    </row>
    <row r="711" spans="23:24" x14ac:dyDescent="0.35">
      <c r="W711" s="32" t="str">
        <f t="shared" si="28"/>
        <v/>
      </c>
      <c r="X711" s="32" t="b">
        <f t="shared" si="29"/>
        <v>1</v>
      </c>
    </row>
    <row r="712" spans="23:24" x14ac:dyDescent="0.35">
      <c r="W712" s="32" t="str">
        <f t="shared" si="28"/>
        <v/>
      </c>
      <c r="X712" s="32" t="b">
        <f t="shared" si="29"/>
        <v>1</v>
      </c>
    </row>
    <row r="713" spans="23:24" x14ac:dyDescent="0.35">
      <c r="W713" s="32" t="str">
        <f t="shared" si="28"/>
        <v/>
      </c>
      <c r="X713" s="32" t="b">
        <f t="shared" si="29"/>
        <v>1</v>
      </c>
    </row>
    <row r="714" spans="23:24" x14ac:dyDescent="0.35">
      <c r="W714" s="32" t="str">
        <f t="shared" si="28"/>
        <v/>
      </c>
      <c r="X714" s="32" t="b">
        <f t="shared" si="29"/>
        <v>1</v>
      </c>
    </row>
    <row r="715" spans="23:24" x14ac:dyDescent="0.35">
      <c r="W715" s="32" t="str">
        <f t="shared" si="28"/>
        <v/>
      </c>
      <c r="X715" s="32" t="b">
        <f t="shared" si="29"/>
        <v>1</v>
      </c>
    </row>
    <row r="716" spans="23:24" x14ac:dyDescent="0.35">
      <c r="W716" s="32" t="str">
        <f t="shared" si="28"/>
        <v/>
      </c>
      <c r="X716" s="32" t="b">
        <f t="shared" si="29"/>
        <v>1</v>
      </c>
    </row>
    <row r="717" spans="23:24" x14ac:dyDescent="0.35">
      <c r="W717" s="32" t="str">
        <f t="shared" si="28"/>
        <v/>
      </c>
      <c r="X717" s="32" t="b">
        <f t="shared" si="29"/>
        <v>1</v>
      </c>
    </row>
    <row r="718" spans="23:24" x14ac:dyDescent="0.35">
      <c r="W718" s="32" t="str">
        <f t="shared" si="28"/>
        <v/>
      </c>
      <c r="X718" s="32" t="b">
        <f t="shared" si="29"/>
        <v>1</v>
      </c>
    </row>
    <row r="719" spans="23:24" x14ac:dyDescent="0.35">
      <c r="W719" s="32" t="str">
        <f t="shared" si="28"/>
        <v/>
      </c>
      <c r="X719" s="32" t="b">
        <f t="shared" si="29"/>
        <v>1</v>
      </c>
    </row>
    <row r="720" spans="23:24" x14ac:dyDescent="0.35">
      <c r="W720" s="32" t="str">
        <f t="shared" si="28"/>
        <v/>
      </c>
      <c r="X720" s="32" t="b">
        <f t="shared" si="29"/>
        <v>1</v>
      </c>
    </row>
    <row r="721" spans="23:24" x14ac:dyDescent="0.35">
      <c r="W721" s="32" t="str">
        <f t="shared" si="28"/>
        <v/>
      </c>
      <c r="X721" s="32" t="b">
        <f t="shared" si="29"/>
        <v>1</v>
      </c>
    </row>
    <row r="722" spans="23:24" x14ac:dyDescent="0.35">
      <c r="W722" s="32" t="str">
        <f t="shared" si="28"/>
        <v/>
      </c>
      <c r="X722" s="32" t="b">
        <f t="shared" si="29"/>
        <v>1</v>
      </c>
    </row>
    <row r="723" spans="23:24" x14ac:dyDescent="0.35">
      <c r="W723" s="32" t="str">
        <f t="shared" si="28"/>
        <v/>
      </c>
      <c r="X723" s="32" t="b">
        <f t="shared" si="29"/>
        <v>1</v>
      </c>
    </row>
    <row r="724" spans="23:24" x14ac:dyDescent="0.35">
      <c r="W724" s="32" t="str">
        <f t="shared" ref="W724:W787" si="30">Y724&amp;Z724</f>
        <v/>
      </c>
      <c r="X724" s="32" t="b">
        <f t="shared" ref="X724:X787" si="31">VLOOKUP(Z724,Q:Q,1,0)=Z724</f>
        <v>1</v>
      </c>
    </row>
    <row r="725" spans="23:24" x14ac:dyDescent="0.35">
      <c r="W725" s="32" t="str">
        <f t="shared" si="30"/>
        <v/>
      </c>
      <c r="X725" s="32" t="b">
        <f t="shared" si="31"/>
        <v>1</v>
      </c>
    </row>
    <row r="726" spans="23:24" x14ac:dyDescent="0.35">
      <c r="W726" s="32" t="str">
        <f t="shared" si="30"/>
        <v/>
      </c>
      <c r="X726" s="32" t="b">
        <f t="shared" si="31"/>
        <v>1</v>
      </c>
    </row>
    <row r="727" spans="23:24" x14ac:dyDescent="0.35">
      <c r="W727" s="32" t="str">
        <f t="shared" si="30"/>
        <v/>
      </c>
      <c r="X727" s="32" t="b">
        <f t="shared" si="31"/>
        <v>1</v>
      </c>
    </row>
    <row r="728" spans="23:24" x14ac:dyDescent="0.35">
      <c r="W728" s="32" t="str">
        <f t="shared" si="30"/>
        <v/>
      </c>
      <c r="X728" s="32" t="b">
        <f t="shared" si="31"/>
        <v>1</v>
      </c>
    </row>
    <row r="729" spans="23:24" x14ac:dyDescent="0.35">
      <c r="W729" s="32" t="str">
        <f t="shared" si="30"/>
        <v/>
      </c>
      <c r="X729" s="32" t="b">
        <f t="shared" si="31"/>
        <v>1</v>
      </c>
    </row>
    <row r="730" spans="23:24" x14ac:dyDescent="0.35">
      <c r="W730" s="32" t="str">
        <f t="shared" si="30"/>
        <v/>
      </c>
      <c r="X730" s="32" t="b">
        <f t="shared" si="31"/>
        <v>1</v>
      </c>
    </row>
    <row r="731" spans="23:24" x14ac:dyDescent="0.35">
      <c r="W731" s="32" t="str">
        <f t="shared" si="30"/>
        <v/>
      </c>
      <c r="X731" s="32" t="b">
        <f t="shared" si="31"/>
        <v>1</v>
      </c>
    </row>
    <row r="732" spans="23:24" x14ac:dyDescent="0.35">
      <c r="W732" s="32" t="str">
        <f t="shared" si="30"/>
        <v/>
      </c>
      <c r="X732" s="32" t="b">
        <f t="shared" si="31"/>
        <v>1</v>
      </c>
    </row>
    <row r="733" spans="23:24" x14ac:dyDescent="0.35">
      <c r="W733" s="32" t="str">
        <f t="shared" si="30"/>
        <v/>
      </c>
      <c r="X733" s="32" t="b">
        <f t="shared" si="31"/>
        <v>1</v>
      </c>
    </row>
    <row r="734" spans="23:24" x14ac:dyDescent="0.35">
      <c r="W734" s="32" t="str">
        <f t="shared" si="30"/>
        <v/>
      </c>
      <c r="X734" s="32" t="b">
        <f t="shared" si="31"/>
        <v>1</v>
      </c>
    </row>
    <row r="735" spans="23:24" x14ac:dyDescent="0.35">
      <c r="W735" s="32" t="str">
        <f t="shared" si="30"/>
        <v/>
      </c>
      <c r="X735" s="32" t="b">
        <f t="shared" si="31"/>
        <v>1</v>
      </c>
    </row>
    <row r="736" spans="23:24" x14ac:dyDescent="0.35">
      <c r="W736" s="32" t="str">
        <f t="shared" si="30"/>
        <v/>
      </c>
      <c r="X736" s="32" t="b">
        <f t="shared" si="31"/>
        <v>1</v>
      </c>
    </row>
    <row r="737" spans="23:24" x14ac:dyDescent="0.35">
      <c r="W737" s="32" t="str">
        <f t="shared" si="30"/>
        <v/>
      </c>
      <c r="X737" s="32" t="b">
        <f t="shared" si="31"/>
        <v>1</v>
      </c>
    </row>
    <row r="738" spans="23:24" x14ac:dyDescent="0.35">
      <c r="W738" s="32" t="str">
        <f t="shared" si="30"/>
        <v/>
      </c>
      <c r="X738" s="32" t="b">
        <f t="shared" si="31"/>
        <v>1</v>
      </c>
    </row>
    <row r="739" spans="23:24" x14ac:dyDescent="0.35">
      <c r="W739" s="32" t="str">
        <f t="shared" si="30"/>
        <v/>
      </c>
      <c r="X739" s="32" t="b">
        <f t="shared" si="31"/>
        <v>1</v>
      </c>
    </row>
    <row r="740" spans="23:24" x14ac:dyDescent="0.35">
      <c r="W740" s="32" t="str">
        <f t="shared" si="30"/>
        <v/>
      </c>
      <c r="X740" s="32" t="b">
        <f t="shared" si="31"/>
        <v>1</v>
      </c>
    </row>
    <row r="741" spans="23:24" x14ac:dyDescent="0.35">
      <c r="W741" s="32" t="str">
        <f t="shared" si="30"/>
        <v/>
      </c>
      <c r="X741" s="32" t="b">
        <f t="shared" si="31"/>
        <v>1</v>
      </c>
    </row>
    <row r="742" spans="23:24" x14ac:dyDescent="0.35">
      <c r="W742" s="32" t="str">
        <f t="shared" si="30"/>
        <v/>
      </c>
      <c r="X742" s="32" t="b">
        <f t="shared" si="31"/>
        <v>1</v>
      </c>
    </row>
    <row r="743" spans="23:24" x14ac:dyDescent="0.35">
      <c r="W743" s="32" t="str">
        <f t="shared" si="30"/>
        <v/>
      </c>
      <c r="X743" s="32" t="b">
        <f t="shared" si="31"/>
        <v>1</v>
      </c>
    </row>
    <row r="744" spans="23:24" x14ac:dyDescent="0.35">
      <c r="W744" s="32" t="str">
        <f t="shared" si="30"/>
        <v/>
      </c>
      <c r="X744" s="32" t="b">
        <f t="shared" si="31"/>
        <v>1</v>
      </c>
    </row>
    <row r="745" spans="23:24" x14ac:dyDescent="0.35">
      <c r="W745" s="32" t="str">
        <f t="shared" si="30"/>
        <v/>
      </c>
      <c r="X745" s="32" t="b">
        <f t="shared" si="31"/>
        <v>1</v>
      </c>
    </row>
    <row r="746" spans="23:24" x14ac:dyDescent="0.35">
      <c r="W746" s="32" t="str">
        <f t="shared" si="30"/>
        <v/>
      </c>
      <c r="X746" s="32" t="b">
        <f t="shared" si="31"/>
        <v>1</v>
      </c>
    </row>
    <row r="747" spans="23:24" x14ac:dyDescent="0.35">
      <c r="W747" s="32" t="str">
        <f t="shared" si="30"/>
        <v/>
      </c>
      <c r="X747" s="32" t="b">
        <f t="shared" si="31"/>
        <v>1</v>
      </c>
    </row>
    <row r="748" spans="23:24" x14ac:dyDescent="0.35">
      <c r="W748" s="32" t="str">
        <f t="shared" si="30"/>
        <v/>
      </c>
      <c r="X748" s="32" t="b">
        <f t="shared" si="31"/>
        <v>1</v>
      </c>
    </row>
    <row r="749" spans="23:24" x14ac:dyDescent="0.35">
      <c r="W749" s="32" t="str">
        <f t="shared" si="30"/>
        <v/>
      </c>
      <c r="X749" s="32" t="b">
        <f t="shared" si="31"/>
        <v>1</v>
      </c>
    </row>
    <row r="750" spans="23:24" x14ac:dyDescent="0.35">
      <c r="W750" s="32" t="str">
        <f t="shared" si="30"/>
        <v/>
      </c>
      <c r="X750" s="32" t="b">
        <f t="shared" si="31"/>
        <v>1</v>
      </c>
    </row>
    <row r="751" spans="23:24" x14ac:dyDescent="0.35">
      <c r="W751" s="32" t="str">
        <f t="shared" si="30"/>
        <v/>
      </c>
      <c r="X751" s="32" t="b">
        <f t="shared" si="31"/>
        <v>1</v>
      </c>
    </row>
    <row r="752" spans="23:24" x14ac:dyDescent="0.35">
      <c r="W752" s="32" t="str">
        <f t="shared" si="30"/>
        <v/>
      </c>
      <c r="X752" s="32" t="b">
        <f t="shared" si="31"/>
        <v>1</v>
      </c>
    </row>
    <row r="753" spans="23:24" x14ac:dyDescent="0.35">
      <c r="W753" s="32" t="str">
        <f t="shared" si="30"/>
        <v/>
      </c>
      <c r="X753" s="32" t="b">
        <f t="shared" si="31"/>
        <v>1</v>
      </c>
    </row>
    <row r="754" spans="23:24" x14ac:dyDescent="0.35">
      <c r="W754" s="32" t="str">
        <f t="shared" si="30"/>
        <v/>
      </c>
      <c r="X754" s="32" t="b">
        <f t="shared" si="31"/>
        <v>1</v>
      </c>
    </row>
    <row r="755" spans="23:24" x14ac:dyDescent="0.35">
      <c r="W755" s="32" t="str">
        <f t="shared" si="30"/>
        <v/>
      </c>
      <c r="X755" s="32" t="b">
        <f t="shared" si="31"/>
        <v>1</v>
      </c>
    </row>
    <row r="756" spans="23:24" x14ac:dyDescent="0.35">
      <c r="W756" s="32" t="str">
        <f t="shared" si="30"/>
        <v/>
      </c>
      <c r="X756" s="32" t="b">
        <f t="shared" si="31"/>
        <v>1</v>
      </c>
    </row>
    <row r="757" spans="23:24" x14ac:dyDescent="0.35">
      <c r="W757" s="32" t="str">
        <f t="shared" si="30"/>
        <v/>
      </c>
      <c r="X757" s="32" t="b">
        <f t="shared" si="31"/>
        <v>1</v>
      </c>
    </row>
    <row r="758" spans="23:24" x14ac:dyDescent="0.35">
      <c r="W758" s="32" t="str">
        <f t="shared" si="30"/>
        <v/>
      </c>
      <c r="X758" s="32" t="b">
        <f t="shared" si="31"/>
        <v>1</v>
      </c>
    </row>
    <row r="759" spans="23:24" x14ac:dyDescent="0.35">
      <c r="W759" s="32" t="str">
        <f t="shared" si="30"/>
        <v/>
      </c>
      <c r="X759" s="32" t="b">
        <f t="shared" si="31"/>
        <v>1</v>
      </c>
    </row>
    <row r="760" spans="23:24" x14ac:dyDescent="0.35">
      <c r="W760" s="32" t="str">
        <f t="shared" si="30"/>
        <v/>
      </c>
      <c r="X760" s="32" t="b">
        <f t="shared" si="31"/>
        <v>1</v>
      </c>
    </row>
    <row r="761" spans="23:24" x14ac:dyDescent="0.35">
      <c r="W761" s="32" t="str">
        <f t="shared" si="30"/>
        <v/>
      </c>
      <c r="X761" s="32" t="b">
        <f t="shared" si="31"/>
        <v>1</v>
      </c>
    </row>
    <row r="762" spans="23:24" x14ac:dyDescent="0.35">
      <c r="W762" s="32" t="str">
        <f t="shared" si="30"/>
        <v/>
      </c>
      <c r="X762" s="32" t="b">
        <f t="shared" si="31"/>
        <v>1</v>
      </c>
    </row>
    <row r="763" spans="23:24" x14ac:dyDescent="0.35">
      <c r="W763" s="32" t="str">
        <f t="shared" si="30"/>
        <v/>
      </c>
      <c r="X763" s="32" t="b">
        <f t="shared" si="31"/>
        <v>1</v>
      </c>
    </row>
    <row r="764" spans="23:24" x14ac:dyDescent="0.35">
      <c r="W764" s="32" t="str">
        <f t="shared" si="30"/>
        <v/>
      </c>
      <c r="X764" s="32" t="b">
        <f t="shared" si="31"/>
        <v>1</v>
      </c>
    </row>
    <row r="765" spans="23:24" x14ac:dyDescent="0.35">
      <c r="W765" s="32" t="str">
        <f t="shared" si="30"/>
        <v/>
      </c>
      <c r="X765" s="32" t="b">
        <f t="shared" si="31"/>
        <v>1</v>
      </c>
    </row>
    <row r="766" spans="23:24" x14ac:dyDescent="0.35">
      <c r="W766" s="32" t="str">
        <f t="shared" si="30"/>
        <v/>
      </c>
      <c r="X766" s="32" t="b">
        <f t="shared" si="31"/>
        <v>1</v>
      </c>
    </row>
    <row r="767" spans="23:24" x14ac:dyDescent="0.35">
      <c r="W767" s="32" t="str">
        <f t="shared" si="30"/>
        <v/>
      </c>
      <c r="X767" s="32" t="b">
        <f t="shared" si="31"/>
        <v>1</v>
      </c>
    </row>
    <row r="768" spans="23:24" x14ac:dyDescent="0.35">
      <c r="W768" s="32" t="str">
        <f t="shared" si="30"/>
        <v/>
      </c>
      <c r="X768" s="32" t="b">
        <f t="shared" si="31"/>
        <v>1</v>
      </c>
    </row>
    <row r="769" spans="23:24" x14ac:dyDescent="0.35">
      <c r="W769" s="32" t="str">
        <f t="shared" si="30"/>
        <v/>
      </c>
      <c r="X769" s="32" t="b">
        <f t="shared" si="31"/>
        <v>1</v>
      </c>
    </row>
    <row r="770" spans="23:24" x14ac:dyDescent="0.35">
      <c r="W770" s="32" t="str">
        <f t="shared" si="30"/>
        <v/>
      </c>
      <c r="X770" s="32" t="b">
        <f t="shared" si="31"/>
        <v>1</v>
      </c>
    </row>
    <row r="771" spans="23:24" x14ac:dyDescent="0.35">
      <c r="W771" s="32" t="str">
        <f t="shared" si="30"/>
        <v/>
      </c>
      <c r="X771" s="32" t="b">
        <f t="shared" si="31"/>
        <v>1</v>
      </c>
    </row>
    <row r="772" spans="23:24" x14ac:dyDescent="0.35">
      <c r="W772" s="32" t="str">
        <f t="shared" si="30"/>
        <v/>
      </c>
      <c r="X772" s="32" t="b">
        <f t="shared" si="31"/>
        <v>1</v>
      </c>
    </row>
    <row r="773" spans="23:24" x14ac:dyDescent="0.35">
      <c r="W773" s="32" t="str">
        <f t="shared" si="30"/>
        <v/>
      </c>
      <c r="X773" s="32" t="b">
        <f t="shared" si="31"/>
        <v>1</v>
      </c>
    </row>
    <row r="774" spans="23:24" x14ac:dyDescent="0.35">
      <c r="W774" s="32" t="str">
        <f t="shared" si="30"/>
        <v/>
      </c>
      <c r="X774" s="32" t="b">
        <f t="shared" si="31"/>
        <v>1</v>
      </c>
    </row>
    <row r="775" spans="23:24" x14ac:dyDescent="0.35">
      <c r="W775" s="32" t="str">
        <f t="shared" si="30"/>
        <v/>
      </c>
      <c r="X775" s="32" t="b">
        <f t="shared" si="31"/>
        <v>1</v>
      </c>
    </row>
    <row r="776" spans="23:24" x14ac:dyDescent="0.35">
      <c r="W776" s="32" t="str">
        <f t="shared" si="30"/>
        <v/>
      </c>
      <c r="X776" s="32" t="b">
        <f t="shared" si="31"/>
        <v>1</v>
      </c>
    </row>
    <row r="777" spans="23:24" x14ac:dyDescent="0.35">
      <c r="W777" s="32" t="str">
        <f t="shared" si="30"/>
        <v/>
      </c>
      <c r="X777" s="32" t="b">
        <f t="shared" si="31"/>
        <v>1</v>
      </c>
    </row>
    <row r="778" spans="23:24" x14ac:dyDescent="0.35">
      <c r="W778" s="32" t="str">
        <f t="shared" si="30"/>
        <v/>
      </c>
      <c r="X778" s="32" t="b">
        <f t="shared" si="31"/>
        <v>1</v>
      </c>
    </row>
    <row r="779" spans="23:24" x14ac:dyDescent="0.35">
      <c r="W779" s="32" t="str">
        <f t="shared" si="30"/>
        <v/>
      </c>
      <c r="X779" s="32" t="b">
        <f t="shared" si="31"/>
        <v>1</v>
      </c>
    </row>
    <row r="780" spans="23:24" x14ac:dyDescent="0.35">
      <c r="W780" s="32" t="str">
        <f t="shared" si="30"/>
        <v/>
      </c>
      <c r="X780" s="32" t="b">
        <f t="shared" si="31"/>
        <v>1</v>
      </c>
    </row>
    <row r="781" spans="23:24" x14ac:dyDescent="0.35">
      <c r="W781" s="32" t="str">
        <f t="shared" si="30"/>
        <v/>
      </c>
      <c r="X781" s="32" t="b">
        <f t="shared" si="31"/>
        <v>1</v>
      </c>
    </row>
    <row r="782" spans="23:24" x14ac:dyDescent="0.35">
      <c r="W782" s="32" t="str">
        <f t="shared" si="30"/>
        <v/>
      </c>
      <c r="X782" s="32" t="b">
        <f t="shared" si="31"/>
        <v>1</v>
      </c>
    </row>
    <row r="783" spans="23:24" x14ac:dyDescent="0.35">
      <c r="W783" s="32" t="str">
        <f t="shared" si="30"/>
        <v/>
      </c>
      <c r="X783" s="32" t="b">
        <f t="shared" si="31"/>
        <v>1</v>
      </c>
    </row>
    <row r="784" spans="23:24" x14ac:dyDescent="0.35">
      <c r="W784" s="32" t="str">
        <f t="shared" si="30"/>
        <v/>
      </c>
      <c r="X784" s="32" t="b">
        <f t="shared" si="31"/>
        <v>1</v>
      </c>
    </row>
    <row r="785" spans="23:24" x14ac:dyDescent="0.35">
      <c r="W785" s="32" t="str">
        <f t="shared" si="30"/>
        <v/>
      </c>
      <c r="X785" s="32" t="b">
        <f t="shared" si="31"/>
        <v>1</v>
      </c>
    </row>
    <row r="786" spans="23:24" x14ac:dyDescent="0.35">
      <c r="W786" s="32" t="str">
        <f t="shared" si="30"/>
        <v/>
      </c>
      <c r="X786" s="32" t="b">
        <f t="shared" si="31"/>
        <v>1</v>
      </c>
    </row>
    <row r="787" spans="23:24" x14ac:dyDescent="0.35">
      <c r="W787" s="32" t="str">
        <f t="shared" si="30"/>
        <v/>
      </c>
      <c r="X787" s="32" t="b">
        <f t="shared" si="31"/>
        <v>1</v>
      </c>
    </row>
    <row r="788" spans="23:24" x14ac:dyDescent="0.35">
      <c r="W788" s="32" t="str">
        <f t="shared" ref="W788:W851" si="32">Y788&amp;Z788</f>
        <v/>
      </c>
      <c r="X788" s="32" t="b">
        <f t="shared" ref="X788:X851" si="33">VLOOKUP(Z788,Q:Q,1,0)=Z788</f>
        <v>1</v>
      </c>
    </row>
    <row r="789" spans="23:24" x14ac:dyDescent="0.35">
      <c r="W789" s="32" t="str">
        <f t="shared" si="32"/>
        <v/>
      </c>
      <c r="X789" s="32" t="b">
        <f t="shared" si="33"/>
        <v>1</v>
      </c>
    </row>
    <row r="790" spans="23:24" x14ac:dyDescent="0.35">
      <c r="W790" s="32" t="str">
        <f t="shared" si="32"/>
        <v/>
      </c>
      <c r="X790" s="32" t="b">
        <f t="shared" si="33"/>
        <v>1</v>
      </c>
    </row>
    <row r="791" spans="23:24" x14ac:dyDescent="0.35">
      <c r="W791" s="32" t="str">
        <f t="shared" si="32"/>
        <v/>
      </c>
      <c r="X791" s="32" t="b">
        <f t="shared" si="33"/>
        <v>1</v>
      </c>
    </row>
    <row r="792" spans="23:24" x14ac:dyDescent="0.35">
      <c r="W792" s="32" t="str">
        <f t="shared" si="32"/>
        <v/>
      </c>
      <c r="X792" s="32" t="b">
        <f t="shared" si="33"/>
        <v>1</v>
      </c>
    </row>
    <row r="793" spans="23:24" x14ac:dyDescent="0.35">
      <c r="W793" s="32" t="str">
        <f t="shared" si="32"/>
        <v/>
      </c>
      <c r="X793" s="32" t="b">
        <f t="shared" si="33"/>
        <v>1</v>
      </c>
    </row>
    <row r="794" spans="23:24" x14ac:dyDescent="0.35">
      <c r="W794" s="32" t="str">
        <f t="shared" si="32"/>
        <v/>
      </c>
      <c r="X794" s="32" t="b">
        <f t="shared" si="33"/>
        <v>1</v>
      </c>
    </row>
    <row r="795" spans="23:24" x14ac:dyDescent="0.35">
      <c r="W795" s="32" t="str">
        <f t="shared" si="32"/>
        <v/>
      </c>
      <c r="X795" s="32" t="b">
        <f t="shared" si="33"/>
        <v>1</v>
      </c>
    </row>
    <row r="796" spans="23:24" x14ac:dyDescent="0.35">
      <c r="W796" s="32" t="str">
        <f t="shared" si="32"/>
        <v/>
      </c>
      <c r="X796" s="32" t="b">
        <f t="shared" si="33"/>
        <v>1</v>
      </c>
    </row>
    <row r="797" spans="23:24" x14ac:dyDescent="0.35">
      <c r="W797" s="32" t="str">
        <f t="shared" si="32"/>
        <v/>
      </c>
      <c r="X797" s="32" t="b">
        <f t="shared" si="33"/>
        <v>1</v>
      </c>
    </row>
    <row r="798" spans="23:24" x14ac:dyDescent="0.35">
      <c r="W798" s="32" t="str">
        <f t="shared" si="32"/>
        <v/>
      </c>
      <c r="X798" s="32" t="b">
        <f t="shared" si="33"/>
        <v>1</v>
      </c>
    </row>
    <row r="799" spans="23:24" x14ac:dyDescent="0.35">
      <c r="W799" s="32" t="str">
        <f t="shared" si="32"/>
        <v/>
      </c>
      <c r="X799" s="32" t="b">
        <f t="shared" si="33"/>
        <v>1</v>
      </c>
    </row>
    <row r="800" spans="23:24" x14ac:dyDescent="0.35">
      <c r="W800" s="32" t="str">
        <f t="shared" si="32"/>
        <v/>
      </c>
      <c r="X800" s="32" t="b">
        <f t="shared" si="33"/>
        <v>1</v>
      </c>
    </row>
    <row r="801" spans="23:24" x14ac:dyDescent="0.35">
      <c r="W801" s="32" t="str">
        <f t="shared" si="32"/>
        <v/>
      </c>
      <c r="X801" s="32" t="b">
        <f t="shared" si="33"/>
        <v>1</v>
      </c>
    </row>
    <row r="802" spans="23:24" x14ac:dyDescent="0.35">
      <c r="W802" s="32" t="str">
        <f t="shared" si="32"/>
        <v/>
      </c>
      <c r="X802" s="32" t="b">
        <f t="shared" si="33"/>
        <v>1</v>
      </c>
    </row>
    <row r="803" spans="23:24" x14ac:dyDescent="0.35">
      <c r="W803" s="32" t="str">
        <f t="shared" si="32"/>
        <v/>
      </c>
      <c r="X803" s="32" t="b">
        <f t="shared" si="33"/>
        <v>1</v>
      </c>
    </row>
    <row r="804" spans="23:24" x14ac:dyDescent="0.35">
      <c r="W804" s="32" t="str">
        <f t="shared" si="32"/>
        <v/>
      </c>
      <c r="X804" s="32" t="b">
        <f t="shared" si="33"/>
        <v>1</v>
      </c>
    </row>
    <row r="805" spans="23:24" x14ac:dyDescent="0.35">
      <c r="W805" s="32" t="str">
        <f t="shared" si="32"/>
        <v/>
      </c>
      <c r="X805" s="32" t="b">
        <f t="shared" si="33"/>
        <v>1</v>
      </c>
    </row>
    <row r="806" spans="23:24" x14ac:dyDescent="0.35">
      <c r="W806" s="32" t="str">
        <f t="shared" si="32"/>
        <v/>
      </c>
      <c r="X806" s="32" t="b">
        <f t="shared" si="33"/>
        <v>1</v>
      </c>
    </row>
    <row r="807" spans="23:24" x14ac:dyDescent="0.35">
      <c r="W807" s="32" t="str">
        <f t="shared" si="32"/>
        <v/>
      </c>
      <c r="X807" s="32" t="b">
        <f t="shared" si="33"/>
        <v>1</v>
      </c>
    </row>
    <row r="808" spans="23:24" x14ac:dyDescent="0.35">
      <c r="W808" s="32" t="str">
        <f t="shared" si="32"/>
        <v/>
      </c>
      <c r="X808" s="32" t="b">
        <f t="shared" si="33"/>
        <v>1</v>
      </c>
    </row>
    <row r="809" spans="23:24" x14ac:dyDescent="0.35">
      <c r="W809" s="32" t="str">
        <f t="shared" si="32"/>
        <v/>
      </c>
      <c r="X809" s="32" t="b">
        <f t="shared" si="33"/>
        <v>1</v>
      </c>
    </row>
    <row r="810" spans="23:24" x14ac:dyDescent="0.35">
      <c r="W810" s="32" t="str">
        <f t="shared" si="32"/>
        <v/>
      </c>
      <c r="X810" s="32" t="b">
        <f t="shared" si="33"/>
        <v>1</v>
      </c>
    </row>
    <row r="811" spans="23:24" x14ac:dyDescent="0.35">
      <c r="W811" s="32" t="str">
        <f t="shared" si="32"/>
        <v/>
      </c>
      <c r="X811" s="32" t="b">
        <f t="shared" si="33"/>
        <v>1</v>
      </c>
    </row>
    <row r="812" spans="23:24" x14ac:dyDescent="0.35">
      <c r="W812" s="32" t="str">
        <f t="shared" si="32"/>
        <v/>
      </c>
      <c r="X812" s="32" t="b">
        <f t="shared" si="33"/>
        <v>1</v>
      </c>
    </row>
    <row r="813" spans="23:24" x14ac:dyDescent="0.35">
      <c r="W813" s="32" t="str">
        <f t="shared" si="32"/>
        <v/>
      </c>
      <c r="X813" s="32" t="b">
        <f t="shared" si="33"/>
        <v>1</v>
      </c>
    </row>
    <row r="814" spans="23:24" x14ac:dyDescent="0.35">
      <c r="W814" s="32" t="str">
        <f t="shared" si="32"/>
        <v/>
      </c>
      <c r="X814" s="32" t="b">
        <f t="shared" si="33"/>
        <v>1</v>
      </c>
    </row>
    <row r="815" spans="23:24" x14ac:dyDescent="0.35">
      <c r="W815" s="32" t="str">
        <f t="shared" si="32"/>
        <v/>
      </c>
      <c r="X815" s="32" t="b">
        <f t="shared" si="33"/>
        <v>1</v>
      </c>
    </row>
    <row r="816" spans="23:24" x14ac:dyDescent="0.35">
      <c r="W816" s="32" t="str">
        <f t="shared" si="32"/>
        <v/>
      </c>
      <c r="X816" s="32" t="b">
        <f t="shared" si="33"/>
        <v>1</v>
      </c>
    </row>
    <row r="817" spans="23:24" x14ac:dyDescent="0.35">
      <c r="W817" s="32" t="str">
        <f t="shared" si="32"/>
        <v/>
      </c>
      <c r="X817" s="32" t="b">
        <f t="shared" si="33"/>
        <v>1</v>
      </c>
    </row>
    <row r="818" spans="23:24" x14ac:dyDescent="0.35">
      <c r="W818" s="32" t="str">
        <f t="shared" si="32"/>
        <v/>
      </c>
      <c r="X818" s="32" t="b">
        <f t="shared" si="33"/>
        <v>1</v>
      </c>
    </row>
    <row r="819" spans="23:24" x14ac:dyDescent="0.35">
      <c r="W819" s="32" t="str">
        <f t="shared" si="32"/>
        <v/>
      </c>
      <c r="X819" s="32" t="b">
        <f t="shared" si="33"/>
        <v>1</v>
      </c>
    </row>
    <row r="820" spans="23:24" x14ac:dyDescent="0.35">
      <c r="W820" s="32" t="str">
        <f t="shared" si="32"/>
        <v/>
      </c>
      <c r="X820" s="32" t="b">
        <f t="shared" si="33"/>
        <v>1</v>
      </c>
    </row>
    <row r="821" spans="23:24" x14ac:dyDescent="0.35">
      <c r="W821" s="32" t="str">
        <f t="shared" si="32"/>
        <v/>
      </c>
      <c r="X821" s="32" t="b">
        <f t="shared" si="33"/>
        <v>1</v>
      </c>
    </row>
    <row r="822" spans="23:24" x14ac:dyDescent="0.35">
      <c r="W822" s="32" t="str">
        <f t="shared" si="32"/>
        <v/>
      </c>
      <c r="X822" s="32" t="b">
        <f t="shared" si="33"/>
        <v>1</v>
      </c>
    </row>
    <row r="823" spans="23:24" x14ac:dyDescent="0.35">
      <c r="W823" s="32" t="str">
        <f t="shared" si="32"/>
        <v/>
      </c>
      <c r="X823" s="32" t="b">
        <f t="shared" si="33"/>
        <v>1</v>
      </c>
    </row>
    <row r="824" spans="23:24" x14ac:dyDescent="0.35">
      <c r="W824" s="32" t="str">
        <f t="shared" si="32"/>
        <v/>
      </c>
      <c r="X824" s="32" t="b">
        <f t="shared" si="33"/>
        <v>1</v>
      </c>
    </row>
    <row r="825" spans="23:24" x14ac:dyDescent="0.35">
      <c r="W825" s="32" t="str">
        <f t="shared" si="32"/>
        <v/>
      </c>
      <c r="X825" s="32" t="b">
        <f t="shared" si="33"/>
        <v>1</v>
      </c>
    </row>
    <row r="826" spans="23:24" x14ac:dyDescent="0.35">
      <c r="W826" s="32" t="str">
        <f t="shared" si="32"/>
        <v/>
      </c>
      <c r="X826" s="32" t="b">
        <f t="shared" si="33"/>
        <v>1</v>
      </c>
    </row>
    <row r="827" spans="23:24" x14ac:dyDescent="0.35">
      <c r="W827" s="32" t="str">
        <f t="shared" si="32"/>
        <v/>
      </c>
      <c r="X827" s="32" t="b">
        <f t="shared" si="33"/>
        <v>1</v>
      </c>
    </row>
    <row r="828" spans="23:24" x14ac:dyDescent="0.35">
      <c r="W828" s="32" t="str">
        <f t="shared" si="32"/>
        <v/>
      </c>
      <c r="X828" s="32" t="b">
        <f t="shared" si="33"/>
        <v>1</v>
      </c>
    </row>
    <row r="829" spans="23:24" x14ac:dyDescent="0.35">
      <c r="W829" s="32" t="str">
        <f t="shared" si="32"/>
        <v/>
      </c>
      <c r="X829" s="32" t="b">
        <f t="shared" si="33"/>
        <v>1</v>
      </c>
    </row>
    <row r="830" spans="23:24" x14ac:dyDescent="0.35">
      <c r="W830" s="32" t="str">
        <f t="shared" si="32"/>
        <v/>
      </c>
      <c r="X830" s="32" t="b">
        <f t="shared" si="33"/>
        <v>1</v>
      </c>
    </row>
    <row r="831" spans="23:24" x14ac:dyDescent="0.35">
      <c r="W831" s="32" t="str">
        <f t="shared" si="32"/>
        <v/>
      </c>
      <c r="X831" s="32" t="b">
        <f t="shared" si="33"/>
        <v>1</v>
      </c>
    </row>
    <row r="832" spans="23:24" x14ac:dyDescent="0.35">
      <c r="W832" s="32" t="str">
        <f t="shared" si="32"/>
        <v/>
      </c>
      <c r="X832" s="32" t="b">
        <f t="shared" si="33"/>
        <v>1</v>
      </c>
    </row>
    <row r="833" spans="23:24" x14ac:dyDescent="0.35">
      <c r="W833" s="32" t="str">
        <f t="shared" si="32"/>
        <v/>
      </c>
      <c r="X833" s="32" t="b">
        <f t="shared" si="33"/>
        <v>1</v>
      </c>
    </row>
    <row r="834" spans="23:24" x14ac:dyDescent="0.35">
      <c r="W834" s="32" t="str">
        <f t="shared" si="32"/>
        <v/>
      </c>
      <c r="X834" s="32" t="b">
        <f t="shared" si="33"/>
        <v>1</v>
      </c>
    </row>
    <row r="835" spans="23:24" x14ac:dyDescent="0.35">
      <c r="W835" s="32" t="str">
        <f t="shared" si="32"/>
        <v/>
      </c>
      <c r="X835" s="32" t="b">
        <f t="shared" si="33"/>
        <v>1</v>
      </c>
    </row>
    <row r="836" spans="23:24" x14ac:dyDescent="0.35">
      <c r="W836" s="32" t="str">
        <f t="shared" si="32"/>
        <v/>
      </c>
      <c r="X836" s="32" t="b">
        <f t="shared" si="33"/>
        <v>1</v>
      </c>
    </row>
    <row r="837" spans="23:24" x14ac:dyDescent="0.35">
      <c r="W837" s="32" t="str">
        <f t="shared" si="32"/>
        <v/>
      </c>
      <c r="X837" s="32" t="b">
        <f t="shared" si="33"/>
        <v>1</v>
      </c>
    </row>
    <row r="838" spans="23:24" x14ac:dyDescent="0.35">
      <c r="W838" s="32" t="str">
        <f t="shared" si="32"/>
        <v/>
      </c>
      <c r="X838" s="32" t="b">
        <f t="shared" si="33"/>
        <v>1</v>
      </c>
    </row>
    <row r="839" spans="23:24" x14ac:dyDescent="0.35">
      <c r="W839" s="32" t="str">
        <f t="shared" si="32"/>
        <v/>
      </c>
      <c r="X839" s="32" t="b">
        <f t="shared" si="33"/>
        <v>1</v>
      </c>
    </row>
    <row r="840" spans="23:24" x14ac:dyDescent="0.35">
      <c r="W840" s="32" t="str">
        <f t="shared" si="32"/>
        <v/>
      </c>
      <c r="X840" s="32" t="b">
        <f t="shared" si="33"/>
        <v>1</v>
      </c>
    </row>
    <row r="841" spans="23:24" x14ac:dyDescent="0.35">
      <c r="W841" s="32" t="str">
        <f t="shared" si="32"/>
        <v/>
      </c>
      <c r="X841" s="32" t="b">
        <f t="shared" si="33"/>
        <v>1</v>
      </c>
    </row>
    <row r="842" spans="23:24" x14ac:dyDescent="0.35">
      <c r="W842" s="32" t="str">
        <f t="shared" si="32"/>
        <v/>
      </c>
      <c r="X842" s="32" t="b">
        <f t="shared" si="33"/>
        <v>1</v>
      </c>
    </row>
    <row r="843" spans="23:24" x14ac:dyDescent="0.35">
      <c r="W843" s="32" t="str">
        <f t="shared" si="32"/>
        <v/>
      </c>
      <c r="X843" s="32" t="b">
        <f t="shared" si="33"/>
        <v>1</v>
      </c>
    </row>
    <row r="844" spans="23:24" x14ac:dyDescent="0.35">
      <c r="W844" s="32" t="str">
        <f t="shared" si="32"/>
        <v/>
      </c>
      <c r="X844" s="32" t="b">
        <f t="shared" si="33"/>
        <v>1</v>
      </c>
    </row>
    <row r="845" spans="23:24" x14ac:dyDescent="0.35">
      <c r="W845" s="32" t="str">
        <f t="shared" si="32"/>
        <v/>
      </c>
      <c r="X845" s="32" t="b">
        <f t="shared" si="33"/>
        <v>1</v>
      </c>
    </row>
    <row r="846" spans="23:24" x14ac:dyDescent="0.35">
      <c r="W846" s="32" t="str">
        <f t="shared" si="32"/>
        <v/>
      </c>
      <c r="X846" s="32" t="b">
        <f t="shared" si="33"/>
        <v>1</v>
      </c>
    </row>
    <row r="847" spans="23:24" x14ac:dyDescent="0.35">
      <c r="W847" s="32" t="str">
        <f t="shared" si="32"/>
        <v/>
      </c>
      <c r="X847" s="32" t="b">
        <f t="shared" si="33"/>
        <v>1</v>
      </c>
    </row>
    <row r="848" spans="23:24" x14ac:dyDescent="0.35">
      <c r="W848" s="32" t="str">
        <f t="shared" si="32"/>
        <v/>
      </c>
      <c r="X848" s="32" t="b">
        <f t="shared" si="33"/>
        <v>1</v>
      </c>
    </row>
    <row r="849" spans="23:24" x14ac:dyDescent="0.35">
      <c r="W849" s="32" t="str">
        <f t="shared" si="32"/>
        <v/>
      </c>
      <c r="X849" s="32" t="b">
        <f t="shared" si="33"/>
        <v>1</v>
      </c>
    </row>
    <row r="850" spans="23:24" x14ac:dyDescent="0.35">
      <c r="W850" s="32" t="str">
        <f t="shared" si="32"/>
        <v/>
      </c>
      <c r="X850" s="32" t="b">
        <f t="shared" si="33"/>
        <v>1</v>
      </c>
    </row>
    <row r="851" spans="23:24" x14ac:dyDescent="0.35">
      <c r="W851" s="32" t="str">
        <f t="shared" si="32"/>
        <v/>
      </c>
      <c r="X851" s="32" t="b">
        <f t="shared" si="33"/>
        <v>1</v>
      </c>
    </row>
    <row r="852" spans="23:24" x14ac:dyDescent="0.35">
      <c r="W852" s="32" t="str">
        <f t="shared" ref="W852:W915" si="34">Y852&amp;Z852</f>
        <v/>
      </c>
      <c r="X852" s="32" t="b">
        <f t="shared" ref="X852:X915" si="35">VLOOKUP(Z852,Q:Q,1,0)=Z852</f>
        <v>1</v>
      </c>
    </row>
    <row r="853" spans="23:24" x14ac:dyDescent="0.35">
      <c r="W853" s="32" t="str">
        <f t="shared" si="34"/>
        <v/>
      </c>
      <c r="X853" s="32" t="b">
        <f t="shared" si="35"/>
        <v>1</v>
      </c>
    </row>
    <row r="854" spans="23:24" x14ac:dyDescent="0.35">
      <c r="W854" s="32" t="str">
        <f t="shared" si="34"/>
        <v/>
      </c>
      <c r="X854" s="32" t="b">
        <f t="shared" si="35"/>
        <v>1</v>
      </c>
    </row>
    <row r="855" spans="23:24" x14ac:dyDescent="0.35">
      <c r="W855" s="32" t="str">
        <f t="shared" si="34"/>
        <v/>
      </c>
      <c r="X855" s="32" t="b">
        <f t="shared" si="35"/>
        <v>1</v>
      </c>
    </row>
    <row r="856" spans="23:24" x14ac:dyDescent="0.35">
      <c r="W856" s="32" t="str">
        <f t="shared" si="34"/>
        <v/>
      </c>
      <c r="X856" s="32" t="b">
        <f t="shared" si="35"/>
        <v>1</v>
      </c>
    </row>
    <row r="857" spans="23:24" x14ac:dyDescent="0.35">
      <c r="W857" s="32" t="str">
        <f t="shared" si="34"/>
        <v/>
      </c>
      <c r="X857" s="32" t="b">
        <f t="shared" si="35"/>
        <v>1</v>
      </c>
    </row>
    <row r="858" spans="23:24" x14ac:dyDescent="0.35">
      <c r="W858" s="32" t="str">
        <f t="shared" si="34"/>
        <v/>
      </c>
      <c r="X858" s="32" t="b">
        <f t="shared" si="35"/>
        <v>1</v>
      </c>
    </row>
    <row r="859" spans="23:24" x14ac:dyDescent="0.35">
      <c r="W859" s="32" t="str">
        <f t="shared" si="34"/>
        <v/>
      </c>
      <c r="X859" s="32" t="b">
        <f t="shared" si="35"/>
        <v>1</v>
      </c>
    </row>
    <row r="860" spans="23:24" x14ac:dyDescent="0.35">
      <c r="W860" s="32" t="str">
        <f t="shared" si="34"/>
        <v/>
      </c>
      <c r="X860" s="32" t="b">
        <f t="shared" si="35"/>
        <v>1</v>
      </c>
    </row>
    <row r="861" spans="23:24" x14ac:dyDescent="0.35">
      <c r="W861" s="32" t="str">
        <f t="shared" si="34"/>
        <v/>
      </c>
      <c r="X861" s="32" t="b">
        <f t="shared" si="35"/>
        <v>1</v>
      </c>
    </row>
    <row r="862" spans="23:24" x14ac:dyDescent="0.35">
      <c r="W862" s="32" t="str">
        <f t="shared" si="34"/>
        <v/>
      </c>
      <c r="X862" s="32" t="b">
        <f t="shared" si="35"/>
        <v>1</v>
      </c>
    </row>
    <row r="863" spans="23:24" x14ac:dyDescent="0.35">
      <c r="W863" s="32" t="str">
        <f t="shared" si="34"/>
        <v/>
      </c>
      <c r="X863" s="32" t="b">
        <f t="shared" si="35"/>
        <v>1</v>
      </c>
    </row>
    <row r="864" spans="23:24" x14ac:dyDescent="0.35">
      <c r="W864" s="32" t="str">
        <f t="shared" si="34"/>
        <v/>
      </c>
      <c r="X864" s="32" t="b">
        <f t="shared" si="35"/>
        <v>1</v>
      </c>
    </row>
    <row r="865" spans="23:24" x14ac:dyDescent="0.35">
      <c r="W865" s="32" t="str">
        <f t="shared" si="34"/>
        <v/>
      </c>
      <c r="X865" s="32" t="b">
        <f t="shared" si="35"/>
        <v>1</v>
      </c>
    </row>
    <row r="866" spans="23:24" x14ac:dyDescent="0.35">
      <c r="W866" s="32" t="str">
        <f t="shared" si="34"/>
        <v/>
      </c>
      <c r="X866" s="32" t="b">
        <f t="shared" si="35"/>
        <v>1</v>
      </c>
    </row>
    <row r="867" spans="23:24" x14ac:dyDescent="0.35">
      <c r="W867" s="32" t="str">
        <f t="shared" si="34"/>
        <v/>
      </c>
      <c r="X867" s="32" t="b">
        <f t="shared" si="35"/>
        <v>1</v>
      </c>
    </row>
    <row r="868" spans="23:24" x14ac:dyDescent="0.35">
      <c r="W868" s="32" t="str">
        <f t="shared" si="34"/>
        <v/>
      </c>
      <c r="X868" s="32" t="b">
        <f t="shared" si="35"/>
        <v>1</v>
      </c>
    </row>
    <row r="869" spans="23:24" x14ac:dyDescent="0.35">
      <c r="W869" s="32" t="str">
        <f t="shared" si="34"/>
        <v/>
      </c>
      <c r="X869" s="32" t="b">
        <f t="shared" si="35"/>
        <v>1</v>
      </c>
    </row>
    <row r="870" spans="23:24" x14ac:dyDescent="0.35">
      <c r="W870" s="32" t="str">
        <f t="shared" si="34"/>
        <v/>
      </c>
      <c r="X870" s="32" t="b">
        <f t="shared" si="35"/>
        <v>1</v>
      </c>
    </row>
    <row r="871" spans="23:24" x14ac:dyDescent="0.35">
      <c r="W871" s="32" t="str">
        <f t="shared" si="34"/>
        <v/>
      </c>
      <c r="X871" s="32" t="b">
        <f t="shared" si="35"/>
        <v>1</v>
      </c>
    </row>
    <row r="872" spans="23:24" x14ac:dyDescent="0.35">
      <c r="W872" s="32" t="str">
        <f t="shared" si="34"/>
        <v/>
      </c>
      <c r="X872" s="32" t="b">
        <f t="shared" si="35"/>
        <v>1</v>
      </c>
    </row>
    <row r="873" spans="23:24" x14ac:dyDescent="0.35">
      <c r="W873" s="32" t="str">
        <f t="shared" si="34"/>
        <v/>
      </c>
      <c r="X873" s="32" t="b">
        <f t="shared" si="35"/>
        <v>1</v>
      </c>
    </row>
    <row r="874" spans="23:24" x14ac:dyDescent="0.35">
      <c r="W874" s="32" t="str">
        <f t="shared" si="34"/>
        <v/>
      </c>
      <c r="X874" s="32" t="b">
        <f t="shared" si="35"/>
        <v>1</v>
      </c>
    </row>
    <row r="875" spans="23:24" x14ac:dyDescent="0.35">
      <c r="W875" s="32" t="str">
        <f t="shared" si="34"/>
        <v/>
      </c>
      <c r="X875" s="32" t="b">
        <f t="shared" si="35"/>
        <v>1</v>
      </c>
    </row>
    <row r="876" spans="23:24" x14ac:dyDescent="0.35">
      <c r="W876" s="32" t="str">
        <f t="shared" si="34"/>
        <v/>
      </c>
      <c r="X876" s="32" t="b">
        <f t="shared" si="35"/>
        <v>1</v>
      </c>
    </row>
    <row r="877" spans="23:24" x14ac:dyDescent="0.35">
      <c r="W877" s="32" t="str">
        <f t="shared" si="34"/>
        <v/>
      </c>
      <c r="X877" s="32" t="b">
        <f t="shared" si="35"/>
        <v>1</v>
      </c>
    </row>
    <row r="878" spans="23:24" x14ac:dyDescent="0.35">
      <c r="W878" s="32" t="str">
        <f t="shared" si="34"/>
        <v/>
      </c>
      <c r="X878" s="32" t="b">
        <f t="shared" si="35"/>
        <v>1</v>
      </c>
    </row>
    <row r="879" spans="23:24" x14ac:dyDescent="0.35">
      <c r="W879" s="32" t="str">
        <f t="shared" si="34"/>
        <v/>
      </c>
      <c r="X879" s="32" t="b">
        <f t="shared" si="35"/>
        <v>1</v>
      </c>
    </row>
    <row r="880" spans="23:24" x14ac:dyDescent="0.35">
      <c r="W880" s="32" t="str">
        <f t="shared" si="34"/>
        <v/>
      </c>
      <c r="X880" s="32" t="b">
        <f t="shared" si="35"/>
        <v>1</v>
      </c>
    </row>
    <row r="881" spans="23:24" x14ac:dyDescent="0.35">
      <c r="W881" s="32" t="str">
        <f t="shared" si="34"/>
        <v/>
      </c>
      <c r="X881" s="32" t="b">
        <f t="shared" si="35"/>
        <v>1</v>
      </c>
    </row>
    <row r="882" spans="23:24" x14ac:dyDescent="0.35">
      <c r="W882" s="32" t="str">
        <f t="shared" si="34"/>
        <v/>
      </c>
      <c r="X882" s="32" t="b">
        <f t="shared" si="35"/>
        <v>1</v>
      </c>
    </row>
    <row r="883" spans="23:24" x14ac:dyDescent="0.35">
      <c r="W883" s="32" t="str">
        <f t="shared" si="34"/>
        <v/>
      </c>
      <c r="X883" s="32" t="b">
        <f t="shared" si="35"/>
        <v>1</v>
      </c>
    </row>
    <row r="884" spans="23:24" x14ac:dyDescent="0.35">
      <c r="W884" s="32" t="str">
        <f t="shared" si="34"/>
        <v/>
      </c>
      <c r="X884" s="32" t="b">
        <f t="shared" si="35"/>
        <v>1</v>
      </c>
    </row>
    <row r="885" spans="23:24" x14ac:dyDescent="0.35">
      <c r="W885" s="32" t="str">
        <f t="shared" si="34"/>
        <v/>
      </c>
      <c r="X885" s="32" t="b">
        <f t="shared" si="35"/>
        <v>1</v>
      </c>
    </row>
    <row r="886" spans="23:24" x14ac:dyDescent="0.35">
      <c r="W886" s="32" t="str">
        <f t="shared" si="34"/>
        <v/>
      </c>
      <c r="X886" s="32" t="b">
        <f t="shared" si="35"/>
        <v>1</v>
      </c>
    </row>
    <row r="887" spans="23:24" x14ac:dyDescent="0.35">
      <c r="W887" s="32" t="str">
        <f t="shared" si="34"/>
        <v/>
      </c>
      <c r="X887" s="32" t="b">
        <f t="shared" si="35"/>
        <v>1</v>
      </c>
    </row>
    <row r="888" spans="23:24" x14ac:dyDescent="0.35">
      <c r="W888" s="32" t="str">
        <f t="shared" si="34"/>
        <v/>
      </c>
      <c r="X888" s="32" t="b">
        <f t="shared" si="35"/>
        <v>1</v>
      </c>
    </row>
    <row r="889" spans="23:24" x14ac:dyDescent="0.35">
      <c r="W889" s="32" t="str">
        <f t="shared" si="34"/>
        <v/>
      </c>
      <c r="X889" s="32" t="b">
        <f t="shared" si="35"/>
        <v>1</v>
      </c>
    </row>
    <row r="890" spans="23:24" x14ac:dyDescent="0.35">
      <c r="W890" s="32" t="str">
        <f t="shared" si="34"/>
        <v/>
      </c>
      <c r="X890" s="32" t="b">
        <f t="shared" si="35"/>
        <v>1</v>
      </c>
    </row>
    <row r="891" spans="23:24" x14ac:dyDescent="0.35">
      <c r="W891" s="32" t="str">
        <f t="shared" si="34"/>
        <v/>
      </c>
      <c r="X891" s="32" t="b">
        <f t="shared" si="35"/>
        <v>1</v>
      </c>
    </row>
    <row r="892" spans="23:24" x14ac:dyDescent="0.35">
      <c r="W892" s="32" t="str">
        <f t="shared" si="34"/>
        <v/>
      </c>
      <c r="X892" s="32" t="b">
        <f t="shared" si="35"/>
        <v>1</v>
      </c>
    </row>
    <row r="893" spans="23:24" x14ac:dyDescent="0.35">
      <c r="W893" s="32" t="str">
        <f t="shared" si="34"/>
        <v/>
      </c>
      <c r="X893" s="32" t="b">
        <f t="shared" si="35"/>
        <v>1</v>
      </c>
    </row>
    <row r="894" spans="23:24" x14ac:dyDescent="0.35">
      <c r="W894" s="32" t="str">
        <f t="shared" si="34"/>
        <v/>
      </c>
      <c r="X894" s="32" t="b">
        <f t="shared" si="35"/>
        <v>1</v>
      </c>
    </row>
    <row r="895" spans="23:24" x14ac:dyDescent="0.35">
      <c r="W895" s="32" t="str">
        <f t="shared" si="34"/>
        <v/>
      </c>
      <c r="X895" s="32" t="b">
        <f t="shared" si="35"/>
        <v>1</v>
      </c>
    </row>
    <row r="896" spans="23:24" x14ac:dyDescent="0.35">
      <c r="W896" s="32" t="str">
        <f t="shared" si="34"/>
        <v/>
      </c>
      <c r="X896" s="32" t="b">
        <f t="shared" si="35"/>
        <v>1</v>
      </c>
    </row>
    <row r="897" spans="23:24" x14ac:dyDescent="0.35">
      <c r="W897" s="32" t="str">
        <f t="shared" si="34"/>
        <v/>
      </c>
      <c r="X897" s="32" t="b">
        <f t="shared" si="35"/>
        <v>1</v>
      </c>
    </row>
    <row r="898" spans="23:24" x14ac:dyDescent="0.35">
      <c r="W898" s="32" t="str">
        <f t="shared" si="34"/>
        <v/>
      </c>
      <c r="X898" s="32" t="b">
        <f t="shared" si="35"/>
        <v>1</v>
      </c>
    </row>
    <row r="899" spans="23:24" x14ac:dyDescent="0.35">
      <c r="W899" s="32" t="str">
        <f t="shared" si="34"/>
        <v/>
      </c>
      <c r="X899" s="32" t="b">
        <f t="shared" si="35"/>
        <v>1</v>
      </c>
    </row>
    <row r="900" spans="23:24" x14ac:dyDescent="0.35">
      <c r="W900" s="32" t="str">
        <f t="shared" si="34"/>
        <v/>
      </c>
      <c r="X900" s="32" t="b">
        <f t="shared" si="35"/>
        <v>1</v>
      </c>
    </row>
    <row r="901" spans="23:24" x14ac:dyDescent="0.35">
      <c r="W901" s="32" t="str">
        <f t="shared" si="34"/>
        <v/>
      </c>
      <c r="X901" s="32" t="b">
        <f t="shared" si="35"/>
        <v>1</v>
      </c>
    </row>
    <row r="902" spans="23:24" x14ac:dyDescent="0.35">
      <c r="W902" s="32" t="str">
        <f t="shared" si="34"/>
        <v/>
      </c>
      <c r="X902" s="32" t="b">
        <f t="shared" si="35"/>
        <v>1</v>
      </c>
    </row>
    <row r="903" spans="23:24" x14ac:dyDescent="0.35">
      <c r="W903" s="32" t="str">
        <f t="shared" si="34"/>
        <v/>
      </c>
      <c r="X903" s="32" t="b">
        <f t="shared" si="35"/>
        <v>1</v>
      </c>
    </row>
    <row r="904" spans="23:24" x14ac:dyDescent="0.35">
      <c r="W904" s="32" t="str">
        <f t="shared" si="34"/>
        <v/>
      </c>
      <c r="X904" s="32" t="b">
        <f t="shared" si="35"/>
        <v>1</v>
      </c>
    </row>
    <row r="905" spans="23:24" x14ac:dyDescent="0.35">
      <c r="W905" s="32" t="str">
        <f t="shared" si="34"/>
        <v/>
      </c>
      <c r="X905" s="32" t="b">
        <f t="shared" si="35"/>
        <v>1</v>
      </c>
    </row>
    <row r="906" spans="23:24" x14ac:dyDescent="0.35">
      <c r="W906" s="32" t="str">
        <f t="shared" si="34"/>
        <v/>
      </c>
      <c r="X906" s="32" t="b">
        <f t="shared" si="35"/>
        <v>1</v>
      </c>
    </row>
    <row r="907" spans="23:24" x14ac:dyDescent="0.35">
      <c r="W907" s="32" t="str">
        <f t="shared" si="34"/>
        <v/>
      </c>
      <c r="X907" s="32" t="b">
        <f t="shared" si="35"/>
        <v>1</v>
      </c>
    </row>
    <row r="908" spans="23:24" x14ac:dyDescent="0.35">
      <c r="W908" s="32" t="str">
        <f t="shared" si="34"/>
        <v/>
      </c>
      <c r="X908" s="32" t="b">
        <f t="shared" si="35"/>
        <v>1</v>
      </c>
    </row>
    <row r="909" spans="23:24" x14ac:dyDescent="0.35">
      <c r="W909" s="32" t="str">
        <f t="shared" si="34"/>
        <v/>
      </c>
      <c r="X909" s="32" t="b">
        <f t="shared" si="35"/>
        <v>1</v>
      </c>
    </row>
    <row r="910" spans="23:24" x14ac:dyDescent="0.35">
      <c r="W910" s="32" t="str">
        <f t="shared" si="34"/>
        <v/>
      </c>
      <c r="X910" s="32" t="b">
        <f t="shared" si="35"/>
        <v>1</v>
      </c>
    </row>
    <row r="911" spans="23:24" x14ac:dyDescent="0.35">
      <c r="W911" s="32" t="str">
        <f t="shared" si="34"/>
        <v/>
      </c>
      <c r="X911" s="32" t="b">
        <f t="shared" si="35"/>
        <v>1</v>
      </c>
    </row>
    <row r="912" spans="23:24" x14ac:dyDescent="0.35">
      <c r="W912" s="32" t="str">
        <f t="shared" si="34"/>
        <v/>
      </c>
      <c r="X912" s="32" t="b">
        <f t="shared" si="35"/>
        <v>1</v>
      </c>
    </row>
    <row r="913" spans="23:24" x14ac:dyDescent="0.35">
      <c r="W913" s="32" t="str">
        <f t="shared" si="34"/>
        <v/>
      </c>
      <c r="X913" s="32" t="b">
        <f t="shared" si="35"/>
        <v>1</v>
      </c>
    </row>
    <row r="914" spans="23:24" x14ac:dyDescent="0.35">
      <c r="W914" s="32" t="str">
        <f t="shared" si="34"/>
        <v/>
      </c>
      <c r="X914" s="32" t="b">
        <f t="shared" si="35"/>
        <v>1</v>
      </c>
    </row>
    <row r="915" spans="23:24" x14ac:dyDescent="0.35">
      <c r="W915" s="32" t="str">
        <f t="shared" si="34"/>
        <v/>
      </c>
      <c r="X915" s="32" t="b">
        <f t="shared" si="35"/>
        <v>1</v>
      </c>
    </row>
    <row r="916" spans="23:24" x14ac:dyDescent="0.35">
      <c r="W916" s="32" t="str">
        <f t="shared" ref="W916:W950" si="36">Y916&amp;Z916</f>
        <v/>
      </c>
      <c r="X916" s="32" t="b">
        <f t="shared" ref="X916:X950" si="37">VLOOKUP(Z916,Q:Q,1,0)=Z916</f>
        <v>1</v>
      </c>
    </row>
    <row r="917" spans="23:24" x14ac:dyDescent="0.35">
      <c r="W917" s="32" t="str">
        <f t="shared" si="36"/>
        <v/>
      </c>
      <c r="X917" s="32" t="b">
        <f t="shared" si="37"/>
        <v>1</v>
      </c>
    </row>
    <row r="918" spans="23:24" x14ac:dyDescent="0.35">
      <c r="W918" s="32" t="str">
        <f t="shared" si="36"/>
        <v/>
      </c>
      <c r="X918" s="32" t="b">
        <f t="shared" si="37"/>
        <v>1</v>
      </c>
    </row>
    <row r="919" spans="23:24" x14ac:dyDescent="0.35">
      <c r="W919" s="32" t="str">
        <f t="shared" si="36"/>
        <v/>
      </c>
      <c r="X919" s="32" t="b">
        <f t="shared" si="37"/>
        <v>1</v>
      </c>
    </row>
    <row r="920" spans="23:24" x14ac:dyDescent="0.35">
      <c r="W920" s="32" t="str">
        <f t="shared" si="36"/>
        <v/>
      </c>
      <c r="X920" s="32" t="b">
        <f t="shared" si="37"/>
        <v>1</v>
      </c>
    </row>
    <row r="921" spans="23:24" x14ac:dyDescent="0.35">
      <c r="W921" s="32" t="str">
        <f t="shared" si="36"/>
        <v/>
      </c>
      <c r="X921" s="32" t="b">
        <f t="shared" si="37"/>
        <v>1</v>
      </c>
    </row>
    <row r="922" spans="23:24" x14ac:dyDescent="0.35">
      <c r="W922" s="32" t="str">
        <f t="shared" si="36"/>
        <v/>
      </c>
      <c r="X922" s="32" t="b">
        <f t="shared" si="37"/>
        <v>1</v>
      </c>
    </row>
    <row r="923" spans="23:24" x14ac:dyDescent="0.35">
      <c r="W923" s="32" t="str">
        <f t="shared" si="36"/>
        <v/>
      </c>
      <c r="X923" s="32" t="b">
        <f t="shared" si="37"/>
        <v>1</v>
      </c>
    </row>
    <row r="924" spans="23:24" x14ac:dyDescent="0.35">
      <c r="W924" s="32" t="str">
        <f t="shared" si="36"/>
        <v/>
      </c>
      <c r="X924" s="32" t="b">
        <f t="shared" si="37"/>
        <v>1</v>
      </c>
    </row>
    <row r="925" spans="23:24" x14ac:dyDescent="0.35">
      <c r="W925" s="32" t="str">
        <f t="shared" si="36"/>
        <v/>
      </c>
      <c r="X925" s="32" t="b">
        <f t="shared" si="37"/>
        <v>1</v>
      </c>
    </row>
    <row r="926" spans="23:24" x14ac:dyDescent="0.35">
      <c r="W926" s="32" t="str">
        <f t="shared" si="36"/>
        <v/>
      </c>
      <c r="X926" s="32" t="b">
        <f t="shared" si="37"/>
        <v>1</v>
      </c>
    </row>
    <row r="927" spans="23:24" x14ac:dyDescent="0.35">
      <c r="W927" s="32" t="str">
        <f t="shared" si="36"/>
        <v/>
      </c>
      <c r="X927" s="32" t="b">
        <f t="shared" si="37"/>
        <v>1</v>
      </c>
    </row>
    <row r="928" spans="23:24" x14ac:dyDescent="0.35">
      <c r="W928" s="32" t="str">
        <f t="shared" si="36"/>
        <v/>
      </c>
      <c r="X928" s="32" t="b">
        <f t="shared" si="37"/>
        <v>1</v>
      </c>
    </row>
    <row r="929" spans="23:24" x14ac:dyDescent="0.35">
      <c r="W929" s="32" t="str">
        <f t="shared" si="36"/>
        <v/>
      </c>
      <c r="X929" s="32" t="b">
        <f t="shared" si="37"/>
        <v>1</v>
      </c>
    </row>
    <row r="930" spans="23:24" x14ac:dyDescent="0.35">
      <c r="W930" s="32" t="str">
        <f t="shared" si="36"/>
        <v/>
      </c>
      <c r="X930" s="32" t="b">
        <f t="shared" si="37"/>
        <v>1</v>
      </c>
    </row>
    <row r="931" spans="23:24" x14ac:dyDescent="0.35">
      <c r="W931" s="32" t="str">
        <f t="shared" si="36"/>
        <v/>
      </c>
      <c r="X931" s="32" t="b">
        <f t="shared" si="37"/>
        <v>1</v>
      </c>
    </row>
    <row r="932" spans="23:24" x14ac:dyDescent="0.35">
      <c r="W932" s="32" t="str">
        <f t="shared" si="36"/>
        <v/>
      </c>
      <c r="X932" s="32" t="b">
        <f t="shared" si="37"/>
        <v>1</v>
      </c>
    </row>
    <row r="933" spans="23:24" x14ac:dyDescent="0.35">
      <c r="W933" s="32" t="str">
        <f t="shared" si="36"/>
        <v/>
      </c>
      <c r="X933" s="32" t="b">
        <f t="shared" si="37"/>
        <v>1</v>
      </c>
    </row>
    <row r="934" spans="23:24" x14ac:dyDescent="0.35">
      <c r="W934" s="32" t="str">
        <f t="shared" si="36"/>
        <v/>
      </c>
      <c r="X934" s="32" t="b">
        <f t="shared" si="37"/>
        <v>1</v>
      </c>
    </row>
    <row r="935" spans="23:24" x14ac:dyDescent="0.35">
      <c r="W935" s="32" t="str">
        <f t="shared" si="36"/>
        <v/>
      </c>
      <c r="X935" s="32" t="b">
        <f t="shared" si="37"/>
        <v>1</v>
      </c>
    </row>
    <row r="936" spans="23:24" x14ac:dyDescent="0.35">
      <c r="W936" s="32" t="str">
        <f t="shared" si="36"/>
        <v/>
      </c>
      <c r="X936" s="32" t="b">
        <f t="shared" si="37"/>
        <v>1</v>
      </c>
    </row>
    <row r="937" spans="23:24" x14ac:dyDescent="0.35">
      <c r="W937" s="32" t="str">
        <f t="shared" si="36"/>
        <v/>
      </c>
      <c r="X937" s="32" t="b">
        <f t="shared" si="37"/>
        <v>1</v>
      </c>
    </row>
    <row r="938" spans="23:24" x14ac:dyDescent="0.35">
      <c r="W938" s="32" t="str">
        <f t="shared" si="36"/>
        <v/>
      </c>
      <c r="X938" s="32" t="b">
        <f t="shared" si="37"/>
        <v>1</v>
      </c>
    </row>
    <row r="939" spans="23:24" x14ac:dyDescent="0.35">
      <c r="W939" s="32" t="str">
        <f t="shared" si="36"/>
        <v/>
      </c>
      <c r="X939" s="32" t="b">
        <f t="shared" si="37"/>
        <v>1</v>
      </c>
    </row>
    <row r="940" spans="23:24" x14ac:dyDescent="0.35">
      <c r="W940" s="32" t="str">
        <f t="shared" si="36"/>
        <v/>
      </c>
      <c r="X940" s="32" t="b">
        <f t="shared" si="37"/>
        <v>1</v>
      </c>
    </row>
    <row r="941" spans="23:24" x14ac:dyDescent="0.35">
      <c r="W941" s="32" t="str">
        <f t="shared" si="36"/>
        <v/>
      </c>
      <c r="X941" s="32" t="b">
        <f t="shared" si="37"/>
        <v>1</v>
      </c>
    </row>
    <row r="942" spans="23:24" x14ac:dyDescent="0.35">
      <c r="W942" s="32" t="str">
        <f t="shared" si="36"/>
        <v/>
      </c>
      <c r="X942" s="32" t="b">
        <f t="shared" si="37"/>
        <v>1</v>
      </c>
    </row>
    <row r="943" spans="23:24" x14ac:dyDescent="0.35">
      <c r="W943" s="32" t="str">
        <f t="shared" si="36"/>
        <v/>
      </c>
      <c r="X943" s="32" t="b">
        <f t="shared" si="37"/>
        <v>1</v>
      </c>
    </row>
    <row r="944" spans="23:24" x14ac:dyDescent="0.35">
      <c r="W944" s="32" t="str">
        <f t="shared" si="36"/>
        <v/>
      </c>
      <c r="X944" s="32" t="b">
        <f t="shared" si="37"/>
        <v>1</v>
      </c>
    </row>
    <row r="945" spans="23:24" x14ac:dyDescent="0.35">
      <c r="W945" s="32" t="str">
        <f t="shared" si="36"/>
        <v/>
      </c>
      <c r="X945" s="32" t="b">
        <f t="shared" si="37"/>
        <v>1</v>
      </c>
    </row>
    <row r="946" spans="23:24" x14ac:dyDescent="0.35">
      <c r="W946" s="32" t="str">
        <f t="shared" si="36"/>
        <v/>
      </c>
      <c r="X946" s="32" t="b">
        <f t="shared" si="37"/>
        <v>1</v>
      </c>
    </row>
    <row r="947" spans="23:24" x14ac:dyDescent="0.35">
      <c r="W947" s="32" t="str">
        <f t="shared" si="36"/>
        <v/>
      </c>
      <c r="X947" s="32" t="b">
        <f t="shared" si="37"/>
        <v>1</v>
      </c>
    </row>
    <row r="948" spans="23:24" x14ac:dyDescent="0.35">
      <c r="W948" s="32" t="str">
        <f t="shared" si="36"/>
        <v/>
      </c>
      <c r="X948" s="32" t="b">
        <f t="shared" si="37"/>
        <v>1</v>
      </c>
    </row>
    <row r="949" spans="23:24" x14ac:dyDescent="0.35">
      <c r="W949" s="32" t="str">
        <f t="shared" si="36"/>
        <v/>
      </c>
      <c r="X949" s="32" t="b">
        <f t="shared" si="37"/>
        <v>1</v>
      </c>
    </row>
    <row r="950" spans="23:24" x14ac:dyDescent="0.35">
      <c r="W950" s="32" t="str">
        <f t="shared" si="36"/>
        <v/>
      </c>
      <c r="X950" s="32" t="b">
        <f t="shared" si="37"/>
        <v>1</v>
      </c>
    </row>
  </sheetData>
  <autoFilter ref="A4:U24" xr:uid="{00000000-0009-0000-0000-000044000000}"/>
  <conditionalFormatting sqref="X4:X950">
    <cfRule type="containsText" dxfId="3" priority="1" operator="containsText" text="FALSE">
      <formula>NOT(ISERROR(SEARCH("FALSE",X4)))</formula>
    </cfRule>
  </conditionalFormatting>
  <dataValidations count="1">
    <dataValidation type="list" allowBlank="1" showInputMessage="1" showErrorMessage="1" sqref="D3" xr:uid="{00000000-0002-0000-4400-000000000000}">
      <formula1>Sites</formula1>
    </dataValidation>
  </dataValidations>
  <hyperlinks>
    <hyperlink ref="B3" location="Index!A1" display="Go To Index" xr:uid="{00000000-0004-0000-4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0"/>
  <dimension ref="A1:I18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4.6328125" bestFit="1" customWidth="1"/>
    <col min="6" max="6" width="31.36328125" bestFit="1" customWidth="1"/>
  </cols>
  <sheetData>
    <row r="1" spans="1:9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9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3970</v>
      </c>
      <c r="F2" t="s">
        <v>387</v>
      </c>
    </row>
    <row r="3" spans="1:9" x14ac:dyDescent="0.35">
      <c r="B3" s="5">
        <v>43174</v>
      </c>
      <c r="E3" t="s">
        <v>3971</v>
      </c>
      <c r="F3" t="s">
        <v>3972</v>
      </c>
    </row>
    <row r="4" spans="1:9" x14ac:dyDescent="0.35">
      <c r="B4" s="47">
        <v>43174</v>
      </c>
      <c r="E4" t="s">
        <v>3973</v>
      </c>
      <c r="F4" t="s">
        <v>3974</v>
      </c>
    </row>
    <row r="5" spans="1:9" x14ac:dyDescent="0.35">
      <c r="B5" s="47">
        <v>43174</v>
      </c>
      <c r="E5" t="s">
        <v>3975</v>
      </c>
      <c r="F5" t="s">
        <v>3170</v>
      </c>
    </row>
    <row r="6" spans="1:9" x14ac:dyDescent="0.35">
      <c r="A6" s="5">
        <v>43136</v>
      </c>
      <c r="B6" s="47">
        <v>43174</v>
      </c>
      <c r="D6" t="s">
        <v>9716</v>
      </c>
      <c r="E6" t="s">
        <v>9712</v>
      </c>
      <c r="F6" t="s">
        <v>9713</v>
      </c>
    </row>
    <row r="7" spans="1:9" x14ac:dyDescent="0.35">
      <c r="B7" s="47">
        <v>43174</v>
      </c>
      <c r="E7" t="s">
        <v>372</v>
      </c>
      <c r="F7" t="s">
        <v>3976</v>
      </c>
    </row>
    <row r="8" spans="1:9" x14ac:dyDescent="0.35">
      <c r="B8" s="47">
        <v>43174</v>
      </c>
      <c r="E8" t="s">
        <v>3977</v>
      </c>
      <c r="F8" t="s">
        <v>3978</v>
      </c>
    </row>
    <row r="9" spans="1:9" x14ac:dyDescent="0.35">
      <c r="B9" s="47">
        <v>43174</v>
      </c>
      <c r="E9" t="s">
        <v>3979</v>
      </c>
      <c r="F9" t="s">
        <v>3980</v>
      </c>
    </row>
    <row r="10" spans="1:9" x14ac:dyDescent="0.35">
      <c r="B10" s="47">
        <v>43174</v>
      </c>
      <c r="E10" t="s">
        <v>3981</v>
      </c>
      <c r="F10" t="s">
        <v>3982</v>
      </c>
      <c r="H10" s="46"/>
      <c r="I10" s="46"/>
    </row>
    <row r="11" spans="1:9" x14ac:dyDescent="0.35">
      <c r="A11" s="47">
        <v>43136</v>
      </c>
      <c r="B11" s="47">
        <v>43174</v>
      </c>
      <c r="C11" s="47"/>
      <c r="D11" s="46" t="s">
        <v>9716</v>
      </c>
      <c r="E11" t="s">
        <v>3921</v>
      </c>
      <c r="F11" t="s">
        <v>3922</v>
      </c>
      <c r="H11" s="46"/>
      <c r="I11" s="46"/>
    </row>
    <row r="12" spans="1:9" x14ac:dyDescent="0.35">
      <c r="B12" s="47">
        <v>43174</v>
      </c>
      <c r="E12" t="s">
        <v>3983</v>
      </c>
      <c r="F12" t="s">
        <v>3984</v>
      </c>
      <c r="H12" s="46"/>
      <c r="I12" s="46"/>
    </row>
    <row r="13" spans="1:9" x14ac:dyDescent="0.35">
      <c r="A13" s="47">
        <v>43136</v>
      </c>
      <c r="B13" s="47">
        <v>43174</v>
      </c>
      <c r="C13" s="47"/>
      <c r="D13" s="46" t="s">
        <v>9716</v>
      </c>
      <c r="E13" t="s">
        <v>9710</v>
      </c>
      <c r="F13" t="s">
        <v>9711</v>
      </c>
      <c r="H13" s="46"/>
      <c r="I13" s="46"/>
    </row>
    <row r="14" spans="1:9" x14ac:dyDescent="0.35">
      <c r="B14" s="47">
        <v>43174</v>
      </c>
      <c r="E14" t="s">
        <v>3985</v>
      </c>
      <c r="F14" t="s">
        <v>3986</v>
      </c>
    </row>
    <row r="15" spans="1:9" x14ac:dyDescent="0.35">
      <c r="B15" s="47">
        <v>43174</v>
      </c>
      <c r="E15" t="s">
        <v>3987</v>
      </c>
      <c r="F15" t="s">
        <v>3988</v>
      </c>
    </row>
    <row r="16" spans="1:9" x14ac:dyDescent="0.35">
      <c r="A16" s="47">
        <v>43136</v>
      </c>
      <c r="B16" s="47">
        <v>43174</v>
      </c>
      <c r="C16" s="47"/>
      <c r="D16" s="46" t="s">
        <v>9716</v>
      </c>
      <c r="E16" t="s">
        <v>9714</v>
      </c>
      <c r="F16" t="s">
        <v>9715</v>
      </c>
    </row>
    <row r="17" spans="2:6" x14ac:dyDescent="0.35">
      <c r="B17" s="47">
        <v>43174</v>
      </c>
      <c r="E17" t="s">
        <v>3989</v>
      </c>
      <c r="F17" t="s">
        <v>3990</v>
      </c>
    </row>
    <row r="18" spans="2:6" x14ac:dyDescent="0.35">
      <c r="B18" s="47">
        <v>43174</v>
      </c>
      <c r="E18" t="s">
        <v>3991</v>
      </c>
      <c r="F18" t="s">
        <v>3992</v>
      </c>
    </row>
  </sheetData>
  <autoFilter ref="A2:F2" xr:uid="{00000000-0009-0000-0000-000045000000}">
    <sortState ref="A3:F18">
      <sortCondition ref="E2"/>
    </sortState>
  </autoFilter>
  <dataValidations count="1">
    <dataValidation type="list" allowBlank="1" showInputMessage="1" showErrorMessage="1" sqref="D1" xr:uid="{00000000-0002-0000-4500-000000000000}">
      <formula1>Sites</formula1>
    </dataValidation>
  </dataValidations>
  <hyperlinks>
    <hyperlink ref="B1" location="Index!A1" display="Go To Index" xr:uid="{00000000-0004-0000-4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61"/>
  <dimension ref="A1:BF21"/>
  <sheetViews>
    <sheetView workbookViewId="0">
      <pane ySplit="2" topLeftCell="A3" activePane="bottomLeft" state="frozen"/>
      <selection pane="bottomLeft" activeCell="B1" sqref="B1"/>
    </sheetView>
  </sheetViews>
  <sheetFormatPr defaultColWidth="8.6328125" defaultRowHeight="14.5" x14ac:dyDescent="0.35"/>
  <cols>
    <col min="1" max="2" width="10.6328125" style="5" bestFit="1" customWidth="1"/>
    <col min="3" max="3" width="9.453125" style="5" bestFit="1" customWidth="1"/>
    <col min="4" max="4" width="16.6328125" bestFit="1" customWidth="1"/>
    <col min="5" max="5" width="6.6328125" style="46" bestFit="1" customWidth="1"/>
    <col min="6" max="6" width="7.08984375" style="46" bestFit="1" customWidth="1"/>
    <col min="7" max="8" width="7.6328125" style="46" bestFit="1" customWidth="1"/>
    <col min="9" max="9" width="6.90625" style="46" bestFit="1" customWidth="1"/>
    <col min="10" max="10" width="7.453125" style="46" bestFit="1" customWidth="1"/>
    <col min="11" max="11" width="8.453125" style="46" bestFit="1" customWidth="1"/>
    <col min="12" max="12" width="13.453125" style="46" bestFit="1" customWidth="1"/>
    <col min="13" max="13" width="13.90625" bestFit="1" customWidth="1"/>
    <col min="14" max="14" width="26.54296875" bestFit="1" customWidth="1"/>
    <col min="15" max="15" width="2.54296875" customWidth="1"/>
    <col min="16" max="16" width="26.453125" bestFit="1" customWidth="1"/>
    <col min="17" max="17" width="28.36328125" bestFit="1" customWidth="1"/>
    <col min="18" max="18" width="12.36328125" bestFit="1" customWidth="1"/>
    <col min="19" max="19" width="11" bestFit="1" customWidth="1"/>
    <col min="20" max="23" width="16" bestFit="1" customWidth="1"/>
    <col min="24" max="24" width="34.36328125" bestFit="1" customWidth="1"/>
    <col min="25" max="25" width="9.36328125" bestFit="1" customWidth="1"/>
    <col min="26" max="26" width="6" bestFit="1" customWidth="1"/>
    <col min="27" max="27" width="15.36328125" bestFit="1" customWidth="1"/>
    <col min="28" max="28" width="9" bestFit="1" customWidth="1"/>
    <col min="29" max="29" width="10.36328125" bestFit="1" customWidth="1"/>
    <col min="30" max="30" width="14.54296875" bestFit="1" customWidth="1"/>
    <col min="31" max="31" width="8.6328125" bestFit="1" customWidth="1"/>
    <col min="32" max="32" width="9.453125" bestFit="1" customWidth="1"/>
    <col min="33" max="33" width="3.54296875" bestFit="1" customWidth="1"/>
    <col min="34" max="34" width="3.453125" bestFit="1" customWidth="1"/>
    <col min="35" max="35" width="15.6328125" bestFit="1" customWidth="1"/>
    <col min="36" max="36" width="4.08984375" bestFit="1" customWidth="1"/>
    <col min="37" max="37" width="3.54296875" bestFit="1" customWidth="1"/>
    <col min="38" max="38" width="11.6328125" bestFit="1" customWidth="1"/>
    <col min="39" max="39" width="21.36328125" bestFit="1" customWidth="1"/>
    <col min="40" max="40" width="14.6328125" bestFit="1" customWidth="1"/>
    <col min="41" max="41" width="23.54296875" bestFit="1" customWidth="1"/>
    <col min="42" max="42" width="15.08984375" bestFit="1" customWidth="1"/>
    <col min="43" max="43" width="17.6328125" bestFit="1" customWidth="1"/>
    <col min="44" max="44" width="9" bestFit="1" customWidth="1"/>
    <col min="45" max="45" width="18.36328125" bestFit="1" customWidth="1"/>
    <col min="46" max="46" width="11.6328125" bestFit="1" customWidth="1"/>
    <col min="47" max="50" width="16.6328125" bestFit="1" customWidth="1"/>
    <col min="51" max="51" width="25.36328125" bestFit="1" customWidth="1"/>
    <col min="52" max="52" width="9.36328125" bestFit="1" customWidth="1"/>
    <col min="53" max="53" width="12.54296875" bestFit="1" customWidth="1"/>
    <col min="54" max="54" width="12.90625" bestFit="1" customWidth="1"/>
    <col min="55" max="55" width="12.36328125" bestFit="1" customWidth="1"/>
    <col min="56" max="56" width="13.6328125" bestFit="1" customWidth="1"/>
    <col min="57" max="57" width="13.36328125" bestFit="1" customWidth="1"/>
    <col min="58" max="58" width="10.36328125" bestFit="1" customWidth="1"/>
  </cols>
  <sheetData>
    <row r="1" spans="1:58" x14ac:dyDescent="0.35">
      <c r="A1" s="5" t="s">
        <v>348</v>
      </c>
      <c r="B1" s="26" t="s">
        <v>50</v>
      </c>
      <c r="C1" s="5" t="s">
        <v>350</v>
      </c>
      <c r="D1" s="6" t="s">
        <v>351</v>
      </c>
      <c r="P1" s="46" t="s">
        <v>10122</v>
      </c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</row>
    <row r="2" spans="1:58" x14ac:dyDescent="0.35">
      <c r="A2" s="19" t="s">
        <v>365</v>
      </c>
      <c r="B2" s="20" t="s">
        <v>4</v>
      </c>
      <c r="C2" s="21" t="s">
        <v>366</v>
      </c>
      <c r="D2" t="s">
        <v>349</v>
      </c>
      <c r="E2" s="77" t="s">
        <v>10</v>
      </c>
      <c r="F2" s="77" t="s">
        <v>11</v>
      </c>
      <c r="G2" s="77" t="s">
        <v>12</v>
      </c>
      <c r="H2" s="77" t="s">
        <v>13</v>
      </c>
      <c r="I2" s="77" t="s">
        <v>14</v>
      </c>
      <c r="J2" s="77" t="s">
        <v>15</v>
      </c>
      <c r="K2" s="76" t="s">
        <v>9820</v>
      </c>
      <c r="L2" s="71" t="s">
        <v>9963</v>
      </c>
      <c r="M2" t="s">
        <v>3993</v>
      </c>
      <c r="N2" t="s">
        <v>387</v>
      </c>
      <c r="P2" s="46" t="s">
        <v>3099</v>
      </c>
      <c r="Q2" s="46" t="s">
        <v>2162</v>
      </c>
      <c r="R2" s="46" t="s">
        <v>387</v>
      </c>
      <c r="S2" s="46" t="s">
        <v>9902</v>
      </c>
      <c r="T2" s="46" t="s">
        <v>9903</v>
      </c>
      <c r="U2" s="46" t="s">
        <v>9904</v>
      </c>
      <c r="V2" s="46" t="s">
        <v>9905</v>
      </c>
      <c r="W2" s="46" t="s">
        <v>9906</v>
      </c>
      <c r="X2" s="46" t="s">
        <v>9907</v>
      </c>
      <c r="Y2" s="46" t="s">
        <v>9908</v>
      </c>
      <c r="Z2" s="46" t="s">
        <v>9909</v>
      </c>
      <c r="AA2" s="46" t="s">
        <v>9910</v>
      </c>
      <c r="AB2" s="46" t="s">
        <v>9911</v>
      </c>
      <c r="AC2" s="46" t="s">
        <v>387</v>
      </c>
      <c r="AD2" s="46" t="s">
        <v>9912</v>
      </c>
      <c r="AE2" s="46" t="s">
        <v>9913</v>
      </c>
      <c r="AF2" s="46" t="s">
        <v>9914</v>
      </c>
      <c r="AG2" s="46" t="s">
        <v>9915</v>
      </c>
      <c r="AH2" s="46" t="s">
        <v>9916</v>
      </c>
      <c r="AI2" s="46" t="s">
        <v>9917</v>
      </c>
      <c r="AJ2" s="46" t="s">
        <v>9918</v>
      </c>
      <c r="AK2" s="46" t="s">
        <v>9919</v>
      </c>
      <c r="AL2" s="46" t="s">
        <v>9920</v>
      </c>
      <c r="AM2" s="46" t="s">
        <v>9921</v>
      </c>
      <c r="AN2" s="46" t="s">
        <v>9922</v>
      </c>
      <c r="AO2" s="46" t="s">
        <v>9923</v>
      </c>
      <c r="AP2" s="46" t="s">
        <v>9924</v>
      </c>
      <c r="AQ2" s="46" t="s">
        <v>9925</v>
      </c>
      <c r="AR2" s="46" t="s">
        <v>9911</v>
      </c>
      <c r="AS2" s="46" t="s">
        <v>9926</v>
      </c>
      <c r="AT2" s="46" t="s">
        <v>9927</v>
      </c>
      <c r="AU2" s="46" t="s">
        <v>9928</v>
      </c>
      <c r="AV2" s="46" t="s">
        <v>9929</v>
      </c>
      <c r="AW2" s="46" t="s">
        <v>9930</v>
      </c>
      <c r="AX2" s="46" t="s">
        <v>9931</v>
      </c>
      <c r="AY2" s="46" t="s">
        <v>9932</v>
      </c>
      <c r="AZ2" s="46" t="s">
        <v>9933</v>
      </c>
      <c r="BA2" s="46" t="s">
        <v>9934</v>
      </c>
      <c r="BB2" s="46" t="s">
        <v>9935</v>
      </c>
      <c r="BC2" s="46" t="s">
        <v>9936</v>
      </c>
      <c r="BD2" s="46" t="s">
        <v>9937</v>
      </c>
      <c r="BE2" s="46" t="s">
        <v>9938</v>
      </c>
      <c r="BF2" s="46" t="s">
        <v>387</v>
      </c>
    </row>
    <row r="3" spans="1:58" x14ac:dyDescent="0.35">
      <c r="A3" s="47"/>
      <c r="B3" s="47"/>
      <c r="C3" s="47"/>
      <c r="D3" s="46"/>
      <c r="E3" s="22" t="s">
        <v>1441</v>
      </c>
      <c r="F3" s="22" t="s">
        <v>1441</v>
      </c>
      <c r="G3" s="22" t="s">
        <v>1441</v>
      </c>
      <c r="I3" s="22" t="s">
        <v>1441</v>
      </c>
      <c r="J3" s="22" t="s">
        <v>1441</v>
      </c>
      <c r="K3" s="22"/>
      <c r="L3" s="22"/>
      <c r="M3" s="46" t="s">
        <v>371</v>
      </c>
      <c r="N3" s="46" t="s">
        <v>3994</v>
      </c>
      <c r="P3" s="46" t="s">
        <v>4991</v>
      </c>
      <c r="Q3" s="46" t="s">
        <v>9939</v>
      </c>
      <c r="R3" s="46" t="s">
        <v>9940</v>
      </c>
      <c r="S3" s="46">
        <v>266910</v>
      </c>
      <c r="T3" s="46"/>
      <c r="U3" s="46"/>
      <c r="V3" s="46"/>
      <c r="W3" s="46" t="s">
        <v>52</v>
      </c>
      <c r="X3" s="46" t="s">
        <v>727</v>
      </c>
      <c r="Y3" s="46">
        <v>1</v>
      </c>
      <c r="Z3" s="46">
        <v>0</v>
      </c>
      <c r="AA3" s="46"/>
      <c r="AB3" s="46"/>
      <c r="AC3" s="46"/>
      <c r="AD3" s="46">
        <v>0</v>
      </c>
      <c r="AE3" s="46">
        <v>0</v>
      </c>
      <c r="AF3" s="46">
        <v>0</v>
      </c>
      <c r="AG3" s="46">
        <v>0</v>
      </c>
      <c r="AH3" s="46">
        <v>0</v>
      </c>
      <c r="AI3" s="46">
        <v>0</v>
      </c>
      <c r="AJ3" s="46">
        <v>0</v>
      </c>
      <c r="AK3" s="46">
        <v>0</v>
      </c>
      <c r="AL3" s="46">
        <v>0</v>
      </c>
      <c r="AM3" s="46">
        <v>0</v>
      </c>
      <c r="AN3" s="46">
        <v>0</v>
      </c>
      <c r="AO3" s="46">
        <v>1</v>
      </c>
      <c r="AP3" s="46">
        <v>0</v>
      </c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>
        <v>0</v>
      </c>
      <c r="BB3" s="46">
        <v>0</v>
      </c>
      <c r="BC3" s="46">
        <v>0</v>
      </c>
      <c r="BD3" s="46"/>
      <c r="BE3" s="46"/>
      <c r="BF3" s="46"/>
    </row>
    <row r="4" spans="1:58" x14ac:dyDescent="0.35">
      <c r="A4" s="47"/>
      <c r="B4" s="47"/>
      <c r="C4" s="47"/>
      <c r="D4" s="46"/>
      <c r="E4" s="22" t="s">
        <v>1441</v>
      </c>
      <c r="F4" s="22" t="s">
        <v>1441</v>
      </c>
      <c r="G4" s="22" t="s">
        <v>1441</v>
      </c>
      <c r="I4" s="22" t="s">
        <v>1441</v>
      </c>
      <c r="J4" s="22" t="s">
        <v>1441</v>
      </c>
      <c r="K4" s="22"/>
      <c r="L4" s="22"/>
      <c r="M4" s="46" t="s">
        <v>3995</v>
      </c>
      <c r="N4" s="46" t="s">
        <v>3996</v>
      </c>
    </row>
    <row r="5" spans="1:58" x14ac:dyDescent="0.35">
      <c r="A5" s="47"/>
      <c r="B5" s="47">
        <v>43165</v>
      </c>
      <c r="C5" s="47"/>
      <c r="D5" s="46"/>
      <c r="E5" s="22" t="s">
        <v>1441</v>
      </c>
      <c r="F5" s="22" t="s">
        <v>1441</v>
      </c>
      <c r="G5" s="22" t="s">
        <v>1441</v>
      </c>
      <c r="I5" s="22" t="s">
        <v>1441</v>
      </c>
      <c r="J5" s="22" t="s">
        <v>1441</v>
      </c>
      <c r="K5" s="22" t="s">
        <v>1441</v>
      </c>
      <c r="L5" s="22"/>
      <c r="M5" s="46" t="s">
        <v>3997</v>
      </c>
      <c r="N5" s="46" t="s">
        <v>3998</v>
      </c>
    </row>
    <row r="6" spans="1:58" x14ac:dyDescent="0.35">
      <c r="A6" s="47"/>
      <c r="B6" s="47"/>
      <c r="C6" s="47"/>
      <c r="D6" s="46"/>
      <c r="E6" s="22" t="s">
        <v>1441</v>
      </c>
      <c r="F6" s="22" t="s">
        <v>1441</v>
      </c>
      <c r="G6" s="22" t="s">
        <v>1441</v>
      </c>
      <c r="I6" s="22" t="s">
        <v>1441</v>
      </c>
      <c r="J6" s="22" t="s">
        <v>1441</v>
      </c>
      <c r="K6" s="22"/>
      <c r="L6" s="22"/>
      <c r="M6" s="46" t="s">
        <v>3999</v>
      </c>
      <c r="N6" s="46" t="s">
        <v>3999</v>
      </c>
    </row>
    <row r="7" spans="1:58" x14ac:dyDescent="0.35">
      <c r="A7" s="47"/>
      <c r="B7" s="47"/>
      <c r="C7" s="47"/>
      <c r="D7" s="46"/>
      <c r="E7" s="22" t="s">
        <v>1441</v>
      </c>
      <c r="F7" s="22" t="s">
        <v>1441</v>
      </c>
      <c r="G7" s="22" t="s">
        <v>1441</v>
      </c>
      <c r="I7" s="22" t="s">
        <v>1441</v>
      </c>
      <c r="J7" s="22" t="s">
        <v>1441</v>
      </c>
      <c r="K7" s="22"/>
      <c r="L7" s="22"/>
      <c r="M7" s="46" t="s">
        <v>4000</v>
      </c>
      <c r="N7" s="46" t="s">
        <v>4001</v>
      </c>
    </row>
    <row r="8" spans="1:58" x14ac:dyDescent="0.35">
      <c r="A8" s="47"/>
      <c r="B8" s="47"/>
      <c r="C8" s="47"/>
      <c r="D8" s="46"/>
      <c r="E8" s="22" t="s">
        <v>1441</v>
      </c>
      <c r="F8" s="22" t="s">
        <v>1441</v>
      </c>
      <c r="G8" s="22" t="s">
        <v>1441</v>
      </c>
      <c r="I8" s="22" t="s">
        <v>1441</v>
      </c>
      <c r="J8" s="22" t="s">
        <v>1441</v>
      </c>
      <c r="K8" s="22"/>
      <c r="L8" s="22"/>
      <c r="M8" s="46" t="s">
        <v>4002</v>
      </c>
      <c r="N8" s="46" t="s">
        <v>4003</v>
      </c>
    </row>
    <row r="9" spans="1:58" x14ac:dyDescent="0.35">
      <c r="A9" s="47"/>
      <c r="B9" s="47">
        <v>43165</v>
      </c>
      <c r="C9" s="47"/>
      <c r="D9" s="46"/>
      <c r="E9" s="22" t="s">
        <v>1441</v>
      </c>
      <c r="F9" s="22" t="s">
        <v>1441</v>
      </c>
      <c r="G9" s="22" t="s">
        <v>1441</v>
      </c>
      <c r="I9" s="22" t="s">
        <v>1441</v>
      </c>
      <c r="J9" s="22" t="s">
        <v>1441</v>
      </c>
      <c r="K9" s="22" t="s">
        <v>1441</v>
      </c>
      <c r="L9" s="22"/>
      <c r="M9" s="46" t="s">
        <v>4004</v>
      </c>
      <c r="N9" s="46" t="s">
        <v>4005</v>
      </c>
    </row>
    <row r="10" spans="1:58" x14ac:dyDescent="0.35">
      <c r="A10" s="47"/>
      <c r="B10" s="47"/>
      <c r="C10" s="47"/>
      <c r="D10" s="46"/>
      <c r="E10" s="22" t="s">
        <v>1441</v>
      </c>
      <c r="F10" s="22" t="s">
        <v>1441</v>
      </c>
      <c r="G10" s="22" t="s">
        <v>1441</v>
      </c>
      <c r="I10" s="22" t="s">
        <v>1441</v>
      </c>
      <c r="J10" s="22" t="s">
        <v>1441</v>
      </c>
      <c r="K10" s="22"/>
      <c r="L10" s="22"/>
      <c r="M10" s="46" t="s">
        <v>3573</v>
      </c>
      <c r="N10" s="46" t="s">
        <v>4006</v>
      </c>
    </row>
    <row r="11" spans="1:58" x14ac:dyDescent="0.35">
      <c r="A11" s="47"/>
      <c r="B11" s="47">
        <v>43165</v>
      </c>
      <c r="C11" s="47"/>
      <c r="D11" s="46"/>
      <c r="E11" s="22" t="s">
        <v>1441</v>
      </c>
      <c r="F11" s="22" t="s">
        <v>1441</v>
      </c>
      <c r="G11" s="22" t="s">
        <v>1441</v>
      </c>
      <c r="I11" s="22" t="s">
        <v>1441</v>
      </c>
      <c r="J11" s="22" t="s">
        <v>1441</v>
      </c>
      <c r="K11" s="22" t="s">
        <v>1441</v>
      </c>
      <c r="L11" s="22"/>
      <c r="M11" s="46" t="s">
        <v>4007</v>
      </c>
      <c r="N11" s="46" t="s">
        <v>4008</v>
      </c>
    </row>
    <row r="12" spans="1:58" x14ac:dyDescent="0.35">
      <c r="A12" s="47"/>
      <c r="B12" s="47"/>
      <c r="C12" s="47"/>
      <c r="D12" s="46"/>
      <c r="E12" s="22" t="s">
        <v>1441</v>
      </c>
      <c r="F12" s="22" t="s">
        <v>1441</v>
      </c>
      <c r="G12" s="22" t="s">
        <v>1441</v>
      </c>
      <c r="I12" s="22" t="s">
        <v>1441</v>
      </c>
      <c r="J12" s="22" t="s">
        <v>1441</v>
      </c>
      <c r="K12" s="22"/>
      <c r="L12" s="22"/>
      <c r="M12" s="46" t="s">
        <v>4009</v>
      </c>
      <c r="N12" s="46" t="s">
        <v>4010</v>
      </c>
    </row>
    <row r="13" spans="1:58" x14ac:dyDescent="0.35">
      <c r="A13" s="47"/>
      <c r="B13" s="47"/>
      <c r="C13" s="47"/>
      <c r="D13" s="46"/>
      <c r="E13" s="22" t="s">
        <v>1441</v>
      </c>
      <c r="F13" s="22" t="s">
        <v>1441</v>
      </c>
      <c r="G13" s="22" t="s">
        <v>1441</v>
      </c>
      <c r="I13" s="22" t="s">
        <v>1441</v>
      </c>
      <c r="J13" s="22" t="s">
        <v>1441</v>
      </c>
      <c r="K13" s="22"/>
      <c r="L13" s="22"/>
      <c r="M13" s="46" t="s">
        <v>4011</v>
      </c>
      <c r="N13" s="46" t="s">
        <v>4012</v>
      </c>
    </row>
    <row r="14" spans="1:58" x14ac:dyDescent="0.35">
      <c r="A14" s="47"/>
      <c r="B14" s="47"/>
      <c r="C14" s="47"/>
      <c r="D14" s="46"/>
      <c r="E14" s="22" t="s">
        <v>1441</v>
      </c>
      <c r="F14" s="22" t="s">
        <v>1441</v>
      </c>
      <c r="G14" s="22" t="s">
        <v>1441</v>
      </c>
      <c r="I14" s="22" t="s">
        <v>1441</v>
      </c>
      <c r="J14" s="22" t="s">
        <v>1441</v>
      </c>
      <c r="K14" s="22"/>
      <c r="L14" s="22"/>
      <c r="M14" s="46" t="s">
        <v>3886</v>
      </c>
      <c r="N14" s="46" t="s">
        <v>4013</v>
      </c>
    </row>
    <row r="15" spans="1:58" x14ac:dyDescent="0.35">
      <c r="A15" s="47"/>
      <c r="B15" s="47"/>
      <c r="C15" s="47"/>
      <c r="D15" s="46"/>
      <c r="E15" s="22" t="s">
        <v>1441</v>
      </c>
      <c r="F15" s="22" t="s">
        <v>1441</v>
      </c>
      <c r="G15" s="22" t="s">
        <v>1441</v>
      </c>
      <c r="I15" s="22" t="s">
        <v>1441</v>
      </c>
      <c r="J15" s="22" t="s">
        <v>1441</v>
      </c>
      <c r="K15" s="22"/>
      <c r="L15" s="22"/>
      <c r="M15" s="46" t="s">
        <v>1891</v>
      </c>
      <c r="N15" s="46" t="s">
        <v>4014</v>
      </c>
    </row>
    <row r="16" spans="1:58" x14ac:dyDescent="0.35">
      <c r="A16" s="47"/>
      <c r="B16" s="47"/>
      <c r="C16" s="47"/>
      <c r="D16" s="46"/>
      <c r="E16" s="22" t="s">
        <v>1441</v>
      </c>
      <c r="F16" s="22" t="s">
        <v>1441</v>
      </c>
      <c r="G16" s="22" t="s">
        <v>1441</v>
      </c>
      <c r="I16" s="22" t="s">
        <v>1441</v>
      </c>
      <c r="J16" s="22" t="s">
        <v>1441</v>
      </c>
      <c r="K16" s="22"/>
      <c r="L16" s="22"/>
      <c r="M16" s="46" t="s">
        <v>4015</v>
      </c>
      <c r="N16" s="46" t="s">
        <v>4016</v>
      </c>
    </row>
    <row r="17" spans="1:14" s="46" customFormat="1" x14ac:dyDescent="0.35">
      <c r="A17" s="47">
        <v>43126</v>
      </c>
      <c r="B17" s="47"/>
      <c r="C17" s="47"/>
      <c r="D17" s="46" t="s">
        <v>9570</v>
      </c>
      <c r="E17" s="22"/>
      <c r="F17" s="22"/>
      <c r="G17" s="22"/>
      <c r="I17" s="22" t="s">
        <v>1441</v>
      </c>
      <c r="J17" s="22"/>
      <c r="K17" s="22"/>
      <c r="L17" s="22"/>
      <c r="M17" s="46" t="s">
        <v>9566</v>
      </c>
      <c r="N17" s="46" t="s">
        <v>9567</v>
      </c>
    </row>
    <row r="18" spans="1:14" x14ac:dyDescent="0.35">
      <c r="A18" s="47">
        <v>43126</v>
      </c>
      <c r="B18" s="47">
        <v>43165</v>
      </c>
      <c r="C18" s="47"/>
      <c r="D18" s="46" t="s">
        <v>9570</v>
      </c>
      <c r="I18" s="22" t="s">
        <v>1441</v>
      </c>
      <c r="J18" s="22" t="s">
        <v>1441</v>
      </c>
      <c r="K18" s="22" t="s">
        <v>1441</v>
      </c>
      <c r="M18" s="46" t="s">
        <v>9568</v>
      </c>
      <c r="N18" s="46" t="s">
        <v>9569</v>
      </c>
    </row>
    <row r="19" spans="1:14" x14ac:dyDescent="0.35">
      <c r="B19" s="5">
        <v>43206</v>
      </c>
      <c r="D19" t="s">
        <v>10121</v>
      </c>
      <c r="K19" s="22" t="s">
        <v>1441</v>
      </c>
      <c r="M19" t="s">
        <v>9730</v>
      </c>
      <c r="N19" t="s">
        <v>10120</v>
      </c>
    </row>
    <row r="20" spans="1:14" x14ac:dyDescent="0.35">
      <c r="B20" s="5">
        <v>43493</v>
      </c>
      <c r="D20" s="46" t="s">
        <v>11442</v>
      </c>
      <c r="M20" t="s">
        <v>11441</v>
      </c>
      <c r="N20" t="s">
        <v>12087</v>
      </c>
    </row>
    <row r="21" spans="1:14" x14ac:dyDescent="0.35">
      <c r="B21" s="5">
        <v>43493</v>
      </c>
      <c r="D21" t="s">
        <v>11442</v>
      </c>
      <c r="M21" s="46" t="s">
        <v>52</v>
      </c>
      <c r="N21" s="46" t="s">
        <v>12086</v>
      </c>
    </row>
  </sheetData>
  <autoFilter ref="A2:N19" xr:uid="{00000000-0009-0000-0000-000046000000}"/>
  <dataValidations count="1">
    <dataValidation type="list" allowBlank="1" showInputMessage="1" showErrorMessage="1" sqref="D1" xr:uid="{00000000-0002-0000-4600-000000000000}">
      <formula1>Sites</formula1>
    </dataValidation>
  </dataValidations>
  <hyperlinks>
    <hyperlink ref="B1" location="Index!A1" display="Go To Index" xr:uid="{00000000-0004-0000-4600-000000000000}"/>
  </hyperlinks>
  <pageMargins left="0.7" right="0.7" top="0.75" bottom="0.75" header="0.3" footer="0.3"/>
  <customProperties>
    <customPr name="QAA_DRILLPATH_NODE_ID" r:id="rId1"/>
  </customProperties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271"/>
  <dimension ref="A1:P499"/>
  <sheetViews>
    <sheetView workbookViewId="0">
      <pane ySplit="2" topLeftCell="A3" activePane="bottomLeft" state="frozen"/>
      <selection pane="bottomLeft" activeCell="B73" sqref="B3:B73"/>
    </sheetView>
  </sheetViews>
  <sheetFormatPr defaultRowHeight="14.5" x14ac:dyDescent="0.35"/>
  <cols>
    <col min="1" max="2" width="10.6328125" style="47" bestFit="1" customWidth="1"/>
    <col min="3" max="3" width="9.453125" style="47" bestFit="1" customWidth="1"/>
    <col min="4" max="4" width="17.6328125" bestFit="1" customWidth="1"/>
    <col min="5" max="5" width="12.6328125" bestFit="1" customWidth="1"/>
    <col min="6" max="6" width="39.453125" bestFit="1" customWidth="1"/>
  </cols>
  <sheetData>
    <row r="1" spans="1:16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6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t="s">
        <v>2162</v>
      </c>
      <c r="F2" t="s">
        <v>387</v>
      </c>
      <c r="J2" t="s">
        <v>5811</v>
      </c>
      <c r="K2" t="s">
        <v>11309</v>
      </c>
      <c r="L2" t="s">
        <v>11112</v>
      </c>
      <c r="M2" t="s">
        <v>5720</v>
      </c>
      <c r="N2" t="s">
        <v>5719</v>
      </c>
      <c r="O2" t="s">
        <v>5743</v>
      </c>
      <c r="P2" t="s">
        <v>9365</v>
      </c>
    </row>
    <row r="3" spans="1:16" x14ac:dyDescent="0.35">
      <c r="A3" s="47">
        <v>43301</v>
      </c>
      <c r="B3" s="47" t="s">
        <v>384</v>
      </c>
      <c r="C3" s="47">
        <v>43485</v>
      </c>
      <c r="E3" t="s">
        <v>8745</v>
      </c>
      <c r="F3" t="s">
        <v>8745</v>
      </c>
      <c r="J3" t="s">
        <v>10</v>
      </c>
      <c r="K3" t="s">
        <v>8745</v>
      </c>
      <c r="L3" t="s">
        <v>8745</v>
      </c>
      <c r="M3" t="s">
        <v>9398</v>
      </c>
      <c r="N3" s="61">
        <v>42908.543107060184</v>
      </c>
      <c r="O3" t="s">
        <v>9398</v>
      </c>
      <c r="P3" s="61">
        <v>42908.543107060184</v>
      </c>
    </row>
    <row r="4" spans="1:16" x14ac:dyDescent="0.35">
      <c r="A4" s="47">
        <v>43301</v>
      </c>
      <c r="B4" s="47" t="s">
        <v>384</v>
      </c>
      <c r="C4" s="47">
        <v>43485</v>
      </c>
      <c r="E4" t="s">
        <v>8746</v>
      </c>
      <c r="F4" t="s">
        <v>8747</v>
      </c>
      <c r="J4" t="s">
        <v>10</v>
      </c>
      <c r="K4" t="s">
        <v>8746</v>
      </c>
      <c r="L4" t="s">
        <v>8747</v>
      </c>
      <c r="M4" t="s">
        <v>9398</v>
      </c>
      <c r="N4" s="61">
        <v>42908.54313140046</v>
      </c>
      <c r="O4" t="s">
        <v>9398</v>
      </c>
      <c r="P4" s="61">
        <v>42908.54313140046</v>
      </c>
    </row>
    <row r="5" spans="1:16" x14ac:dyDescent="0.35">
      <c r="A5" s="47">
        <v>43301</v>
      </c>
      <c r="B5" s="47" t="s">
        <v>384</v>
      </c>
      <c r="C5" s="47">
        <v>43485</v>
      </c>
      <c r="E5" t="s">
        <v>8748</v>
      </c>
      <c r="F5" t="s">
        <v>8749</v>
      </c>
      <c r="J5" t="s">
        <v>10</v>
      </c>
      <c r="K5" t="s">
        <v>8748</v>
      </c>
      <c r="L5" t="s">
        <v>8749</v>
      </c>
      <c r="M5" t="s">
        <v>9398</v>
      </c>
      <c r="N5" s="61">
        <v>42908.543131481485</v>
      </c>
      <c r="O5" t="s">
        <v>9398</v>
      </c>
      <c r="P5" s="61">
        <v>42908.543131481485</v>
      </c>
    </row>
    <row r="6" spans="1:16" x14ac:dyDescent="0.35">
      <c r="A6" s="47">
        <v>43301</v>
      </c>
      <c r="B6" s="47" t="s">
        <v>384</v>
      </c>
      <c r="C6" s="47">
        <v>43485</v>
      </c>
      <c r="E6" t="s">
        <v>8750</v>
      </c>
      <c r="F6" t="s">
        <v>8750</v>
      </c>
      <c r="J6" t="s">
        <v>10</v>
      </c>
      <c r="K6" t="s">
        <v>8750</v>
      </c>
      <c r="L6" t="s">
        <v>8750</v>
      </c>
      <c r="M6" t="s">
        <v>9398</v>
      </c>
      <c r="N6" s="61">
        <v>42908.543131597224</v>
      </c>
      <c r="O6" t="s">
        <v>9398</v>
      </c>
      <c r="P6" s="61">
        <v>42908.543131597224</v>
      </c>
    </row>
    <row r="7" spans="1:16" x14ac:dyDescent="0.35">
      <c r="A7" s="47">
        <v>43301</v>
      </c>
      <c r="B7" s="47" t="s">
        <v>384</v>
      </c>
      <c r="C7" s="47">
        <v>43485</v>
      </c>
      <c r="E7" t="s">
        <v>8751</v>
      </c>
      <c r="F7" t="s">
        <v>8752</v>
      </c>
      <c r="J7" t="s">
        <v>10</v>
      </c>
      <c r="K7" t="s">
        <v>8751</v>
      </c>
      <c r="L7" t="s">
        <v>8752</v>
      </c>
      <c r="M7" t="s">
        <v>9398</v>
      </c>
      <c r="N7" s="61">
        <v>42908.543131678241</v>
      </c>
      <c r="O7" t="s">
        <v>9398</v>
      </c>
      <c r="P7" s="61">
        <v>42908.543131678241</v>
      </c>
    </row>
    <row r="8" spans="1:16" x14ac:dyDescent="0.35">
      <c r="A8" s="47">
        <v>43301</v>
      </c>
      <c r="B8" s="47" t="s">
        <v>384</v>
      </c>
      <c r="C8" s="47">
        <v>43485</v>
      </c>
      <c r="E8" t="s">
        <v>8753</v>
      </c>
      <c r="F8" t="s">
        <v>8754</v>
      </c>
      <c r="J8" t="s">
        <v>10</v>
      </c>
      <c r="K8" t="s">
        <v>8753</v>
      </c>
      <c r="L8" t="s">
        <v>8754</v>
      </c>
      <c r="M8" t="s">
        <v>9398</v>
      </c>
      <c r="N8" s="61">
        <v>42908.54313179398</v>
      </c>
      <c r="O8" t="s">
        <v>9398</v>
      </c>
      <c r="P8" s="61">
        <v>42908.54313179398</v>
      </c>
    </row>
    <row r="9" spans="1:16" x14ac:dyDescent="0.35">
      <c r="A9" s="47">
        <v>43301</v>
      </c>
      <c r="B9" s="47" t="s">
        <v>384</v>
      </c>
      <c r="C9" s="47">
        <v>43485</v>
      </c>
      <c r="E9" t="s">
        <v>8755</v>
      </c>
      <c r="F9" t="s">
        <v>8755</v>
      </c>
      <c r="J9" t="s">
        <v>10</v>
      </c>
      <c r="K9" t="s">
        <v>8755</v>
      </c>
      <c r="L9" t="s">
        <v>8755</v>
      </c>
      <c r="M9" t="s">
        <v>9398</v>
      </c>
      <c r="N9" s="61">
        <v>42908.543131863429</v>
      </c>
      <c r="O9" t="s">
        <v>9398</v>
      </c>
      <c r="P9" s="61">
        <v>42908.543131863429</v>
      </c>
    </row>
    <row r="10" spans="1:16" x14ac:dyDescent="0.35">
      <c r="A10" s="47">
        <v>43301</v>
      </c>
      <c r="B10" s="47" t="s">
        <v>384</v>
      </c>
      <c r="C10" s="47">
        <v>43485</v>
      </c>
      <c r="E10" t="s">
        <v>8756</v>
      </c>
      <c r="F10" t="s">
        <v>8756</v>
      </c>
      <c r="J10" t="s">
        <v>10</v>
      </c>
      <c r="K10" t="s">
        <v>8756</v>
      </c>
      <c r="L10" t="s">
        <v>8756</v>
      </c>
      <c r="M10" t="s">
        <v>9398</v>
      </c>
      <c r="N10" s="61">
        <v>42908.543131944447</v>
      </c>
      <c r="O10" t="s">
        <v>9398</v>
      </c>
      <c r="P10" s="61">
        <v>42908.543131944447</v>
      </c>
    </row>
    <row r="11" spans="1:16" x14ac:dyDescent="0.35">
      <c r="A11" s="47">
        <v>43301</v>
      </c>
      <c r="B11" s="47" t="s">
        <v>384</v>
      </c>
      <c r="C11" s="47">
        <v>43485</v>
      </c>
      <c r="E11" t="s">
        <v>8757</v>
      </c>
      <c r="F11" t="s">
        <v>8758</v>
      </c>
      <c r="J11" t="s">
        <v>10</v>
      </c>
      <c r="K11" t="s">
        <v>8757</v>
      </c>
      <c r="L11" t="s">
        <v>8758</v>
      </c>
      <c r="M11" t="s">
        <v>9398</v>
      </c>
      <c r="N11" s="61">
        <v>42908.543132060186</v>
      </c>
      <c r="O11" t="s">
        <v>9398</v>
      </c>
      <c r="P11" s="61">
        <v>42908.543132060186</v>
      </c>
    </row>
    <row r="12" spans="1:16" x14ac:dyDescent="0.35">
      <c r="A12" s="47">
        <v>43301</v>
      </c>
      <c r="B12" s="47" t="s">
        <v>384</v>
      </c>
      <c r="C12" s="47">
        <v>43485</v>
      </c>
      <c r="E12" t="s">
        <v>8759</v>
      </c>
      <c r="F12" t="s">
        <v>8760</v>
      </c>
      <c r="J12" t="s">
        <v>10</v>
      </c>
      <c r="K12" t="s">
        <v>8759</v>
      </c>
      <c r="L12" t="s">
        <v>8760</v>
      </c>
      <c r="M12" t="s">
        <v>9398</v>
      </c>
      <c r="N12" s="61">
        <v>42908.543132210645</v>
      </c>
      <c r="O12" t="s">
        <v>9398</v>
      </c>
      <c r="P12" s="61">
        <v>42908.543132210645</v>
      </c>
    </row>
    <row r="13" spans="1:16" x14ac:dyDescent="0.35">
      <c r="A13" s="47">
        <v>43301</v>
      </c>
      <c r="B13" s="47" t="s">
        <v>384</v>
      </c>
      <c r="C13" s="47">
        <v>43485</v>
      </c>
      <c r="E13" t="s">
        <v>8761</v>
      </c>
      <c r="F13" t="s">
        <v>8762</v>
      </c>
      <c r="J13" t="s">
        <v>10</v>
      </c>
      <c r="K13" t="s">
        <v>8761</v>
      </c>
      <c r="L13" t="s">
        <v>8762</v>
      </c>
      <c r="M13" t="s">
        <v>9398</v>
      </c>
      <c r="N13" s="61">
        <v>42908.543132326391</v>
      </c>
      <c r="O13" t="s">
        <v>9398</v>
      </c>
      <c r="P13" s="61">
        <v>42908.543132326391</v>
      </c>
    </row>
    <row r="14" spans="1:16" x14ac:dyDescent="0.35">
      <c r="A14" s="47">
        <v>43301</v>
      </c>
      <c r="B14" s="47" t="s">
        <v>384</v>
      </c>
      <c r="C14" s="47">
        <v>43485</v>
      </c>
      <c r="E14" t="s">
        <v>8763</v>
      </c>
      <c r="F14" t="s">
        <v>8764</v>
      </c>
      <c r="J14" t="s">
        <v>10</v>
      </c>
      <c r="K14" t="s">
        <v>8763</v>
      </c>
      <c r="L14" t="s">
        <v>8764</v>
      </c>
      <c r="M14" t="s">
        <v>9398</v>
      </c>
      <c r="N14" s="61">
        <v>42908.543132407409</v>
      </c>
      <c r="O14" t="s">
        <v>9398</v>
      </c>
      <c r="P14" s="61">
        <v>42908.543132407409</v>
      </c>
    </row>
    <row r="15" spans="1:16" x14ac:dyDescent="0.35">
      <c r="A15" s="47">
        <v>43301</v>
      </c>
      <c r="B15" s="47" t="s">
        <v>384</v>
      </c>
      <c r="C15" s="47">
        <v>43485</v>
      </c>
      <c r="E15" t="s">
        <v>8765</v>
      </c>
      <c r="F15" t="s">
        <v>8766</v>
      </c>
      <c r="J15" t="s">
        <v>10</v>
      </c>
      <c r="K15" t="s">
        <v>8765</v>
      </c>
      <c r="L15" t="s">
        <v>8766</v>
      </c>
      <c r="M15" t="s">
        <v>9398</v>
      </c>
      <c r="N15" s="61">
        <v>42908.543132141203</v>
      </c>
      <c r="O15" t="s">
        <v>9398</v>
      </c>
      <c r="P15" s="61">
        <v>42908.543132141203</v>
      </c>
    </row>
    <row r="16" spans="1:16" x14ac:dyDescent="0.35">
      <c r="A16" s="47">
        <v>43301</v>
      </c>
      <c r="B16" s="47" t="s">
        <v>384</v>
      </c>
      <c r="C16" s="47">
        <v>43485</v>
      </c>
      <c r="E16" t="s">
        <v>8767</v>
      </c>
      <c r="F16" t="s">
        <v>8768</v>
      </c>
      <c r="J16" t="s">
        <v>10</v>
      </c>
      <c r="K16" t="s">
        <v>8767</v>
      </c>
      <c r="L16" t="s">
        <v>8768</v>
      </c>
      <c r="M16" t="s">
        <v>9398</v>
      </c>
      <c r="N16" s="61">
        <v>42908.543132488427</v>
      </c>
      <c r="O16" t="s">
        <v>9398</v>
      </c>
      <c r="P16" s="61">
        <v>42908.543132488427</v>
      </c>
    </row>
    <row r="17" spans="1:16" x14ac:dyDescent="0.35">
      <c r="A17" s="47">
        <v>43301</v>
      </c>
      <c r="B17" s="47" t="s">
        <v>384</v>
      </c>
      <c r="C17" s="47">
        <v>43485</v>
      </c>
      <c r="E17" t="s">
        <v>1438</v>
      </c>
      <c r="F17" t="s">
        <v>1438</v>
      </c>
      <c r="J17" t="s">
        <v>10</v>
      </c>
      <c r="K17" t="s">
        <v>1438</v>
      </c>
      <c r="L17" t="s">
        <v>1438</v>
      </c>
      <c r="M17" t="s">
        <v>9398</v>
      </c>
      <c r="N17" s="61">
        <v>42908.543132557868</v>
      </c>
      <c r="O17" t="s">
        <v>9398</v>
      </c>
      <c r="P17" s="61">
        <v>42908.543132557868</v>
      </c>
    </row>
    <row r="18" spans="1:16" x14ac:dyDescent="0.35">
      <c r="A18" s="47">
        <v>43301</v>
      </c>
      <c r="B18" s="47" t="s">
        <v>384</v>
      </c>
      <c r="C18" s="47">
        <v>43485</v>
      </c>
      <c r="E18" t="s">
        <v>8769</v>
      </c>
      <c r="F18" t="s">
        <v>8770</v>
      </c>
      <c r="J18" t="s">
        <v>10</v>
      </c>
      <c r="K18" t="s">
        <v>8769</v>
      </c>
      <c r="L18" t="s">
        <v>8770</v>
      </c>
      <c r="M18" t="s">
        <v>9398</v>
      </c>
      <c r="N18" s="61">
        <v>42908.543132638886</v>
      </c>
      <c r="O18" t="s">
        <v>9398</v>
      </c>
      <c r="P18" s="61">
        <v>42908.543132638886</v>
      </c>
    </row>
    <row r="19" spans="1:16" x14ac:dyDescent="0.35">
      <c r="A19" s="47">
        <v>43301</v>
      </c>
      <c r="B19" s="47" t="s">
        <v>384</v>
      </c>
      <c r="C19" s="47">
        <v>43485</v>
      </c>
      <c r="E19" t="s">
        <v>8771</v>
      </c>
      <c r="F19" t="s">
        <v>8771</v>
      </c>
      <c r="J19" t="s">
        <v>10</v>
      </c>
      <c r="K19" t="s">
        <v>8771</v>
      </c>
      <c r="L19" t="s">
        <v>8771</v>
      </c>
      <c r="M19" t="s">
        <v>9398</v>
      </c>
      <c r="N19" s="61">
        <v>42908.543132673614</v>
      </c>
      <c r="O19" t="s">
        <v>9398</v>
      </c>
      <c r="P19" s="61">
        <v>42908.543132673614</v>
      </c>
    </row>
    <row r="20" spans="1:16" x14ac:dyDescent="0.35">
      <c r="A20" s="47">
        <v>43301</v>
      </c>
      <c r="B20" s="47" t="s">
        <v>384</v>
      </c>
      <c r="C20" s="47">
        <v>43485</v>
      </c>
      <c r="E20" t="s">
        <v>8772</v>
      </c>
      <c r="F20" t="s">
        <v>8772</v>
      </c>
      <c r="J20" t="s">
        <v>10</v>
      </c>
      <c r="K20" t="s">
        <v>8772</v>
      </c>
      <c r="L20" t="s">
        <v>8772</v>
      </c>
      <c r="M20" t="s">
        <v>9398</v>
      </c>
      <c r="N20" s="61">
        <v>42908.543132754632</v>
      </c>
      <c r="O20" t="s">
        <v>9398</v>
      </c>
      <c r="P20" s="61">
        <v>42908.543132754632</v>
      </c>
    </row>
    <row r="21" spans="1:16" x14ac:dyDescent="0.35">
      <c r="A21" s="47">
        <v>43301</v>
      </c>
      <c r="B21" s="47" t="s">
        <v>384</v>
      </c>
      <c r="C21" s="47">
        <v>43485</v>
      </c>
      <c r="E21" t="s">
        <v>8773</v>
      </c>
      <c r="F21" t="s">
        <v>8774</v>
      </c>
      <c r="J21" t="s">
        <v>10</v>
      </c>
      <c r="K21" t="s">
        <v>8773</v>
      </c>
      <c r="L21" t="s">
        <v>8774</v>
      </c>
      <c r="M21" t="s">
        <v>9398</v>
      </c>
      <c r="N21" s="61">
        <v>42908.54313283565</v>
      </c>
      <c r="O21" t="s">
        <v>9398</v>
      </c>
      <c r="P21" s="61">
        <v>42908.54313283565</v>
      </c>
    </row>
    <row r="22" spans="1:16" x14ac:dyDescent="0.35">
      <c r="A22" s="47">
        <v>43301</v>
      </c>
      <c r="B22" s="47" t="s">
        <v>384</v>
      </c>
      <c r="C22" s="47">
        <v>43485</v>
      </c>
      <c r="E22" t="s">
        <v>8775</v>
      </c>
      <c r="F22" t="s">
        <v>8776</v>
      </c>
      <c r="J22" t="s">
        <v>10</v>
      </c>
      <c r="K22" t="s">
        <v>8775</v>
      </c>
      <c r="L22" t="s">
        <v>8776</v>
      </c>
      <c r="M22" t="s">
        <v>9398</v>
      </c>
      <c r="N22" s="61">
        <v>42908.543132905092</v>
      </c>
      <c r="O22" t="s">
        <v>9398</v>
      </c>
      <c r="P22" s="61">
        <v>42908.543132905092</v>
      </c>
    </row>
    <row r="23" spans="1:16" x14ac:dyDescent="0.35">
      <c r="A23" s="47">
        <v>43301</v>
      </c>
      <c r="B23" s="47" t="s">
        <v>384</v>
      </c>
      <c r="C23" s="47">
        <v>43485</v>
      </c>
      <c r="E23" t="s">
        <v>8777</v>
      </c>
      <c r="F23" t="s">
        <v>8778</v>
      </c>
      <c r="J23" t="s">
        <v>10</v>
      </c>
      <c r="K23" t="s">
        <v>8777</v>
      </c>
      <c r="L23" t="s">
        <v>8778</v>
      </c>
      <c r="M23" t="s">
        <v>9398</v>
      </c>
      <c r="N23" s="61">
        <v>42908.543132986109</v>
      </c>
      <c r="O23" t="s">
        <v>9398</v>
      </c>
      <c r="P23" s="61">
        <v>42908.543132986109</v>
      </c>
    </row>
    <row r="24" spans="1:16" x14ac:dyDescent="0.35">
      <c r="A24" s="47">
        <v>43301</v>
      </c>
      <c r="B24" s="47" t="s">
        <v>384</v>
      </c>
      <c r="C24" s="47">
        <v>43485</v>
      </c>
      <c r="E24" t="s">
        <v>8779</v>
      </c>
      <c r="F24" t="s">
        <v>8780</v>
      </c>
      <c r="J24" t="s">
        <v>10</v>
      </c>
      <c r="K24" t="s">
        <v>8779</v>
      </c>
      <c r="L24" t="s">
        <v>8780</v>
      </c>
      <c r="M24" t="s">
        <v>9398</v>
      </c>
      <c r="N24" s="61">
        <v>42908.543133067127</v>
      </c>
      <c r="O24" t="s">
        <v>9398</v>
      </c>
      <c r="P24" s="61">
        <v>42908.543133067127</v>
      </c>
    </row>
    <row r="25" spans="1:16" x14ac:dyDescent="0.35">
      <c r="A25" s="47">
        <v>43301</v>
      </c>
      <c r="B25" s="47" t="s">
        <v>384</v>
      </c>
      <c r="C25" s="47">
        <v>43485</v>
      </c>
      <c r="E25" t="s">
        <v>8781</v>
      </c>
      <c r="F25" t="s">
        <v>8782</v>
      </c>
      <c r="J25" t="s">
        <v>10</v>
      </c>
      <c r="K25" t="s">
        <v>8781</v>
      </c>
      <c r="L25" t="s">
        <v>8782</v>
      </c>
      <c r="M25" t="s">
        <v>9398</v>
      </c>
      <c r="N25" s="61">
        <v>42908.543133136576</v>
      </c>
      <c r="O25" t="s">
        <v>9398</v>
      </c>
      <c r="P25" s="61">
        <v>42908.543133136576</v>
      </c>
    </row>
    <row r="26" spans="1:16" x14ac:dyDescent="0.35">
      <c r="A26" s="47">
        <v>43301</v>
      </c>
      <c r="B26" s="47" t="s">
        <v>384</v>
      </c>
      <c r="C26" s="47">
        <v>43485</v>
      </c>
      <c r="E26" t="s">
        <v>8783</v>
      </c>
      <c r="F26" t="s">
        <v>8784</v>
      </c>
      <c r="J26" t="s">
        <v>10</v>
      </c>
      <c r="K26" t="s">
        <v>8783</v>
      </c>
      <c r="L26" t="s">
        <v>8784</v>
      </c>
      <c r="M26" t="s">
        <v>9398</v>
      </c>
      <c r="N26" s="61">
        <v>42908.543133217594</v>
      </c>
      <c r="O26" t="s">
        <v>9398</v>
      </c>
      <c r="P26" s="61">
        <v>42908.543133217594</v>
      </c>
    </row>
    <row r="27" spans="1:16" x14ac:dyDescent="0.35">
      <c r="A27" s="47">
        <v>43301</v>
      </c>
      <c r="B27" s="47" t="s">
        <v>384</v>
      </c>
      <c r="C27" s="47">
        <v>43485</v>
      </c>
      <c r="E27" t="s">
        <v>8785</v>
      </c>
      <c r="F27" t="s">
        <v>8786</v>
      </c>
      <c r="J27" t="s">
        <v>10</v>
      </c>
      <c r="K27" t="s">
        <v>8785</v>
      </c>
      <c r="L27" t="s">
        <v>8786</v>
      </c>
      <c r="M27" t="s">
        <v>9398</v>
      </c>
      <c r="N27" s="61">
        <v>42908.543133298612</v>
      </c>
      <c r="O27" t="s">
        <v>9398</v>
      </c>
      <c r="P27" s="61">
        <v>42908.543133298612</v>
      </c>
    </row>
    <row r="28" spans="1:16" x14ac:dyDescent="0.35">
      <c r="A28" s="47">
        <v>43301</v>
      </c>
      <c r="B28" s="47" t="s">
        <v>384</v>
      </c>
      <c r="C28" s="47">
        <v>43485</v>
      </c>
      <c r="E28" t="s">
        <v>8787</v>
      </c>
      <c r="F28" t="s">
        <v>8787</v>
      </c>
      <c r="J28" t="s">
        <v>10</v>
      </c>
      <c r="K28" t="s">
        <v>8787</v>
      </c>
      <c r="L28" t="s">
        <v>8787</v>
      </c>
      <c r="M28" t="s">
        <v>9398</v>
      </c>
      <c r="N28" s="61">
        <v>42908.543133333333</v>
      </c>
      <c r="O28" t="s">
        <v>9398</v>
      </c>
      <c r="P28" s="61">
        <v>42908.543133333333</v>
      </c>
    </row>
    <row r="29" spans="1:16" x14ac:dyDescent="0.35">
      <c r="A29" s="47">
        <v>43301</v>
      </c>
      <c r="B29" s="47" t="s">
        <v>384</v>
      </c>
      <c r="C29" s="47">
        <v>43485</v>
      </c>
      <c r="E29" t="s">
        <v>8788</v>
      </c>
      <c r="F29" t="s">
        <v>8788</v>
      </c>
      <c r="J29" t="s">
        <v>10</v>
      </c>
      <c r="K29" t="s">
        <v>8788</v>
      </c>
      <c r="L29" t="s">
        <v>8788</v>
      </c>
      <c r="M29" t="s">
        <v>9398</v>
      </c>
      <c r="N29" s="61">
        <v>42908.543133449071</v>
      </c>
      <c r="O29" t="s">
        <v>9398</v>
      </c>
      <c r="P29" s="61">
        <v>42908.543133449071</v>
      </c>
    </row>
    <row r="30" spans="1:16" x14ac:dyDescent="0.35">
      <c r="A30" s="47">
        <v>43301</v>
      </c>
      <c r="B30" s="47" t="s">
        <v>384</v>
      </c>
      <c r="C30" s="47">
        <v>43485</v>
      </c>
      <c r="E30" t="s">
        <v>8789</v>
      </c>
      <c r="F30" t="s">
        <v>8790</v>
      </c>
      <c r="J30" t="s">
        <v>10</v>
      </c>
      <c r="K30" t="s">
        <v>8789</v>
      </c>
      <c r="L30" t="s">
        <v>8790</v>
      </c>
      <c r="M30" t="s">
        <v>9398</v>
      </c>
      <c r="N30" s="61">
        <v>42908.543133483799</v>
      </c>
      <c r="O30" t="s">
        <v>9398</v>
      </c>
      <c r="P30" s="61">
        <v>42908.543133483799</v>
      </c>
    </row>
    <row r="31" spans="1:16" x14ac:dyDescent="0.35">
      <c r="A31" s="47">
        <v>43301</v>
      </c>
      <c r="B31" s="47" t="s">
        <v>384</v>
      </c>
      <c r="C31" s="47">
        <v>43485</v>
      </c>
      <c r="D31" t="s">
        <v>10126</v>
      </c>
      <c r="E31" t="s">
        <v>8791</v>
      </c>
      <c r="F31" t="s">
        <v>10125</v>
      </c>
      <c r="J31" t="s">
        <v>10</v>
      </c>
      <c r="K31" t="s">
        <v>8791</v>
      </c>
      <c r="L31" t="s">
        <v>10125</v>
      </c>
      <c r="M31" t="s">
        <v>9398</v>
      </c>
      <c r="N31" s="61">
        <v>42908.543133564817</v>
      </c>
      <c r="O31" t="s">
        <v>9398</v>
      </c>
      <c r="P31" s="61">
        <v>43207.617550196759</v>
      </c>
    </row>
    <row r="32" spans="1:16" x14ac:dyDescent="0.35">
      <c r="A32" s="47">
        <v>43301</v>
      </c>
      <c r="B32" s="47" t="s">
        <v>384</v>
      </c>
      <c r="C32" s="47">
        <v>43485</v>
      </c>
      <c r="E32" t="s">
        <v>8792</v>
      </c>
      <c r="F32" t="s">
        <v>8793</v>
      </c>
      <c r="J32" t="s">
        <v>10</v>
      </c>
      <c r="K32" t="s">
        <v>8792</v>
      </c>
      <c r="L32" t="s">
        <v>8793</v>
      </c>
      <c r="M32" t="s">
        <v>9398</v>
      </c>
      <c r="N32" s="61">
        <v>42908.543133645835</v>
      </c>
      <c r="O32" t="s">
        <v>9398</v>
      </c>
      <c r="P32" s="61">
        <v>42908.543133645835</v>
      </c>
    </row>
    <row r="33" spans="1:16" x14ac:dyDescent="0.35">
      <c r="A33" s="47">
        <v>43301</v>
      </c>
      <c r="B33" s="47" t="s">
        <v>384</v>
      </c>
      <c r="C33" s="47">
        <v>43485</v>
      </c>
      <c r="E33" t="s">
        <v>8794</v>
      </c>
      <c r="F33" t="s">
        <v>8794</v>
      </c>
      <c r="J33" t="s">
        <v>10</v>
      </c>
      <c r="K33" t="s">
        <v>8794</v>
      </c>
      <c r="L33" t="s">
        <v>8794</v>
      </c>
      <c r="M33" t="s">
        <v>9398</v>
      </c>
      <c r="N33" s="61">
        <v>42908.543133715277</v>
      </c>
      <c r="O33" t="s">
        <v>9398</v>
      </c>
      <c r="P33" s="61">
        <v>42908.543133715277</v>
      </c>
    </row>
    <row r="34" spans="1:16" x14ac:dyDescent="0.35">
      <c r="A34" s="47">
        <v>43301</v>
      </c>
      <c r="B34" s="47" t="s">
        <v>384</v>
      </c>
      <c r="C34" s="47">
        <v>43485</v>
      </c>
      <c r="E34" t="s">
        <v>8795</v>
      </c>
      <c r="F34" t="s">
        <v>8796</v>
      </c>
      <c r="J34" t="s">
        <v>10</v>
      </c>
      <c r="K34" t="s">
        <v>8795</v>
      </c>
      <c r="L34" t="s">
        <v>8796</v>
      </c>
      <c r="M34" t="s">
        <v>9398</v>
      </c>
      <c r="N34" s="61">
        <v>42908.543133761574</v>
      </c>
      <c r="O34" t="s">
        <v>9398</v>
      </c>
      <c r="P34" s="61">
        <v>42908.543133761574</v>
      </c>
    </row>
    <row r="35" spans="1:16" x14ac:dyDescent="0.35">
      <c r="A35" s="47">
        <v>43301</v>
      </c>
      <c r="B35" s="47" t="s">
        <v>384</v>
      </c>
      <c r="C35" s="47">
        <v>43485</v>
      </c>
      <c r="E35" t="s">
        <v>8797</v>
      </c>
      <c r="F35" t="s">
        <v>8798</v>
      </c>
      <c r="J35" t="s">
        <v>10</v>
      </c>
      <c r="K35" t="s">
        <v>8797</v>
      </c>
      <c r="L35" t="s">
        <v>8798</v>
      </c>
      <c r="M35" t="s">
        <v>9398</v>
      </c>
      <c r="N35" s="61">
        <v>42908.543133831015</v>
      </c>
      <c r="O35" t="s">
        <v>9398</v>
      </c>
      <c r="P35" s="61">
        <v>42908.543133831015</v>
      </c>
    </row>
    <row r="36" spans="1:16" x14ac:dyDescent="0.35">
      <c r="A36" s="47">
        <v>43301</v>
      </c>
      <c r="B36" s="47" t="s">
        <v>384</v>
      </c>
      <c r="C36" s="47">
        <v>43485</v>
      </c>
      <c r="E36" t="s">
        <v>8799</v>
      </c>
      <c r="F36" t="s">
        <v>8799</v>
      </c>
      <c r="J36" t="s">
        <v>10</v>
      </c>
      <c r="K36" t="s">
        <v>8799</v>
      </c>
      <c r="L36" t="s">
        <v>8799</v>
      </c>
      <c r="M36" t="s">
        <v>9398</v>
      </c>
      <c r="N36" s="61">
        <v>42908.543133912041</v>
      </c>
      <c r="O36" t="s">
        <v>9398</v>
      </c>
      <c r="P36" s="61">
        <v>42908.543133912041</v>
      </c>
    </row>
    <row r="37" spans="1:16" x14ac:dyDescent="0.35">
      <c r="A37" s="47">
        <v>43301</v>
      </c>
      <c r="B37" s="47" t="s">
        <v>384</v>
      </c>
      <c r="C37" s="47">
        <v>43485</v>
      </c>
      <c r="E37" t="s">
        <v>8800</v>
      </c>
      <c r="F37" t="s">
        <v>8801</v>
      </c>
      <c r="J37" t="s">
        <v>10</v>
      </c>
      <c r="K37" t="s">
        <v>8800</v>
      </c>
      <c r="L37" t="s">
        <v>8801</v>
      </c>
      <c r="M37" t="s">
        <v>9398</v>
      </c>
      <c r="N37" s="61">
        <v>42908.543133993058</v>
      </c>
      <c r="O37" t="s">
        <v>9398</v>
      </c>
      <c r="P37" s="61">
        <v>42908.543133993058</v>
      </c>
    </row>
    <row r="38" spans="1:16" x14ac:dyDescent="0.35">
      <c r="A38" s="47">
        <v>43301</v>
      </c>
      <c r="B38" s="47" t="s">
        <v>384</v>
      </c>
      <c r="C38" s="47">
        <v>43485</v>
      </c>
      <c r="E38" t="s">
        <v>8802</v>
      </c>
      <c r="F38" t="s">
        <v>8802</v>
      </c>
      <c r="J38" t="s">
        <v>10</v>
      </c>
      <c r="K38" t="s">
        <v>8802</v>
      </c>
      <c r="L38" t="s">
        <v>8802</v>
      </c>
      <c r="M38" t="s">
        <v>9398</v>
      </c>
      <c r="N38" s="61">
        <v>42908.543134027779</v>
      </c>
      <c r="O38" t="s">
        <v>9398</v>
      </c>
      <c r="P38" s="61">
        <v>42908.543134027779</v>
      </c>
    </row>
    <row r="39" spans="1:16" x14ac:dyDescent="0.35">
      <c r="A39" s="47">
        <v>43301</v>
      </c>
      <c r="B39" s="47" t="s">
        <v>384</v>
      </c>
      <c r="C39" s="47">
        <v>43485</v>
      </c>
      <c r="E39" t="s">
        <v>8803</v>
      </c>
      <c r="F39" t="s">
        <v>8804</v>
      </c>
      <c r="J39" t="s">
        <v>10</v>
      </c>
      <c r="K39" t="s">
        <v>8803</v>
      </c>
      <c r="L39" t="s">
        <v>8804</v>
      </c>
      <c r="M39" t="s">
        <v>9398</v>
      </c>
      <c r="N39" s="61">
        <v>42908.543134108797</v>
      </c>
      <c r="O39" t="s">
        <v>9398</v>
      </c>
      <c r="P39" s="61">
        <v>42908.543134108797</v>
      </c>
    </row>
    <row r="40" spans="1:16" x14ac:dyDescent="0.35">
      <c r="A40" s="47">
        <v>43301</v>
      </c>
      <c r="B40" s="47" t="s">
        <v>384</v>
      </c>
      <c r="C40" s="47">
        <v>43485</v>
      </c>
      <c r="E40" t="s">
        <v>8805</v>
      </c>
      <c r="F40" t="s">
        <v>8805</v>
      </c>
      <c r="J40" t="s">
        <v>10</v>
      </c>
      <c r="K40" t="s">
        <v>8805</v>
      </c>
      <c r="L40" t="s">
        <v>8805</v>
      </c>
      <c r="M40" t="s">
        <v>9398</v>
      </c>
      <c r="N40" s="61">
        <v>42908.543134178239</v>
      </c>
      <c r="O40" t="s">
        <v>9398</v>
      </c>
      <c r="P40" s="61">
        <v>42908.543134178239</v>
      </c>
    </row>
    <row r="41" spans="1:16" x14ac:dyDescent="0.35">
      <c r="A41" s="47">
        <v>43301</v>
      </c>
      <c r="B41" s="47" t="s">
        <v>384</v>
      </c>
      <c r="C41" s="47">
        <v>43485</v>
      </c>
      <c r="E41" t="s">
        <v>8806</v>
      </c>
      <c r="F41" t="s">
        <v>8806</v>
      </c>
      <c r="J41" t="s">
        <v>10</v>
      </c>
      <c r="K41" t="s">
        <v>8806</v>
      </c>
      <c r="L41" t="s">
        <v>8806</v>
      </c>
      <c r="M41" t="s">
        <v>9398</v>
      </c>
      <c r="N41" s="61">
        <v>42908.543134224536</v>
      </c>
      <c r="O41" t="s">
        <v>9398</v>
      </c>
      <c r="P41" s="61">
        <v>42908.543134224536</v>
      </c>
    </row>
    <row r="42" spans="1:16" x14ac:dyDescent="0.35">
      <c r="A42" s="47">
        <v>43301</v>
      </c>
      <c r="B42" s="47" t="s">
        <v>384</v>
      </c>
      <c r="C42" s="47">
        <v>43485</v>
      </c>
      <c r="E42" t="s">
        <v>8807</v>
      </c>
      <c r="F42" t="s">
        <v>8807</v>
      </c>
      <c r="J42" t="s">
        <v>10</v>
      </c>
      <c r="K42" t="s">
        <v>8807</v>
      </c>
      <c r="L42" t="s">
        <v>8807</v>
      </c>
      <c r="M42" t="s">
        <v>9398</v>
      </c>
      <c r="N42" s="61">
        <v>42908.543134490741</v>
      </c>
      <c r="O42" t="s">
        <v>9398</v>
      </c>
      <c r="P42" s="61">
        <v>42908.543134490741</v>
      </c>
    </row>
    <row r="43" spans="1:16" x14ac:dyDescent="0.35">
      <c r="A43" s="47">
        <v>43301</v>
      </c>
      <c r="B43" s="47" t="s">
        <v>384</v>
      </c>
      <c r="C43" s="47">
        <v>43485</v>
      </c>
      <c r="E43" t="s">
        <v>8808</v>
      </c>
      <c r="F43" t="s">
        <v>1297</v>
      </c>
      <c r="J43" t="s">
        <v>10</v>
      </c>
      <c r="K43" t="s">
        <v>8808</v>
      </c>
      <c r="L43" t="s">
        <v>1297</v>
      </c>
      <c r="M43" t="s">
        <v>9398</v>
      </c>
      <c r="N43" s="61">
        <v>42908.54313460648</v>
      </c>
      <c r="O43" t="s">
        <v>9398</v>
      </c>
      <c r="P43" s="61">
        <v>42908.54313460648</v>
      </c>
    </row>
    <row r="44" spans="1:16" x14ac:dyDescent="0.35">
      <c r="A44" s="47">
        <v>43301</v>
      </c>
      <c r="B44" s="47" t="s">
        <v>384</v>
      </c>
      <c r="C44" s="47">
        <v>43485</v>
      </c>
      <c r="E44" t="s">
        <v>8809</v>
      </c>
      <c r="F44" t="s">
        <v>8810</v>
      </c>
      <c r="J44" t="s">
        <v>10</v>
      </c>
      <c r="K44" t="s">
        <v>8809</v>
      </c>
      <c r="L44" t="s">
        <v>8810</v>
      </c>
      <c r="M44" t="s">
        <v>9398</v>
      </c>
      <c r="N44" s="61">
        <v>42908.543134293985</v>
      </c>
      <c r="O44" t="s">
        <v>9398</v>
      </c>
      <c r="P44" s="61">
        <v>42908.543134293985</v>
      </c>
    </row>
    <row r="45" spans="1:16" x14ac:dyDescent="0.35">
      <c r="A45" s="47">
        <v>43301</v>
      </c>
      <c r="B45" s="47" t="s">
        <v>384</v>
      </c>
      <c r="C45" s="47">
        <v>43485</v>
      </c>
      <c r="E45" t="s">
        <v>8811</v>
      </c>
      <c r="F45" t="s">
        <v>8812</v>
      </c>
      <c r="J45" t="s">
        <v>10</v>
      </c>
      <c r="K45" t="s">
        <v>8811</v>
      </c>
      <c r="L45" t="s">
        <v>8812</v>
      </c>
      <c r="M45" t="s">
        <v>9398</v>
      </c>
      <c r="N45" s="61">
        <v>42908.543134375002</v>
      </c>
      <c r="O45" t="s">
        <v>9398</v>
      </c>
      <c r="P45" s="61">
        <v>42908.543134375002</v>
      </c>
    </row>
    <row r="46" spans="1:16" x14ac:dyDescent="0.35">
      <c r="A46" s="47">
        <v>43301</v>
      </c>
      <c r="B46" s="47" t="s">
        <v>384</v>
      </c>
      <c r="C46" s="47">
        <v>43485</v>
      </c>
      <c r="E46" t="s">
        <v>8813</v>
      </c>
      <c r="F46" t="s">
        <v>8814</v>
      </c>
      <c r="J46" t="s">
        <v>10</v>
      </c>
      <c r="K46" t="s">
        <v>8813</v>
      </c>
      <c r="L46" t="s">
        <v>8814</v>
      </c>
      <c r="M46" t="s">
        <v>9398</v>
      </c>
      <c r="N46" s="61">
        <v>42908.54313445602</v>
      </c>
      <c r="O46" t="s">
        <v>9398</v>
      </c>
      <c r="P46" s="61">
        <v>42908.54313445602</v>
      </c>
    </row>
    <row r="47" spans="1:16" x14ac:dyDescent="0.35">
      <c r="A47" s="47">
        <v>43301</v>
      </c>
      <c r="B47" s="47" t="s">
        <v>384</v>
      </c>
      <c r="C47" s="47">
        <v>43485</v>
      </c>
      <c r="E47" t="s">
        <v>8815</v>
      </c>
      <c r="F47" t="s">
        <v>8815</v>
      </c>
      <c r="J47" t="s">
        <v>10</v>
      </c>
      <c r="K47" t="s">
        <v>8815</v>
      </c>
      <c r="L47" t="s">
        <v>8815</v>
      </c>
      <c r="M47" t="s">
        <v>9398</v>
      </c>
      <c r="N47" s="61">
        <v>42908.543134687498</v>
      </c>
      <c r="O47" t="s">
        <v>9398</v>
      </c>
      <c r="P47" s="61">
        <v>42908.543134687498</v>
      </c>
    </row>
    <row r="48" spans="1:16" x14ac:dyDescent="0.35">
      <c r="A48" s="47">
        <v>43301</v>
      </c>
      <c r="B48" s="47" t="s">
        <v>384</v>
      </c>
      <c r="C48" s="47">
        <v>43485</v>
      </c>
      <c r="E48" t="s">
        <v>8816</v>
      </c>
      <c r="F48" t="s">
        <v>8817</v>
      </c>
      <c r="J48" t="s">
        <v>10</v>
      </c>
      <c r="K48" t="s">
        <v>8816</v>
      </c>
      <c r="L48" t="s">
        <v>8817</v>
      </c>
      <c r="M48" t="s">
        <v>9398</v>
      </c>
      <c r="N48" s="61">
        <v>42908.543134756947</v>
      </c>
      <c r="O48" t="s">
        <v>9398</v>
      </c>
      <c r="P48" s="61">
        <v>42908.543134756947</v>
      </c>
    </row>
    <row r="49" spans="1:16" x14ac:dyDescent="0.35">
      <c r="A49" s="47">
        <v>43301</v>
      </c>
      <c r="B49" s="47" t="s">
        <v>384</v>
      </c>
      <c r="C49" s="47">
        <v>43485</v>
      </c>
      <c r="E49" t="s">
        <v>8818</v>
      </c>
      <c r="F49" t="s">
        <v>8819</v>
      </c>
      <c r="J49" t="s">
        <v>10</v>
      </c>
      <c r="K49" t="s">
        <v>8818</v>
      </c>
      <c r="L49" t="s">
        <v>8819</v>
      </c>
      <c r="M49" t="s">
        <v>9398</v>
      </c>
      <c r="N49" s="61">
        <v>42908.543134837964</v>
      </c>
      <c r="O49" t="s">
        <v>9398</v>
      </c>
      <c r="P49" s="61">
        <v>42908.543134837964</v>
      </c>
    </row>
    <row r="50" spans="1:16" x14ac:dyDescent="0.35">
      <c r="A50" s="47">
        <v>43301</v>
      </c>
      <c r="B50" s="47" t="s">
        <v>384</v>
      </c>
      <c r="C50" s="47">
        <v>43485</v>
      </c>
      <c r="E50" t="s">
        <v>8820</v>
      </c>
      <c r="F50" t="s">
        <v>8821</v>
      </c>
      <c r="J50" t="s">
        <v>10</v>
      </c>
      <c r="K50" t="s">
        <v>8820</v>
      </c>
      <c r="L50" t="s">
        <v>8821</v>
      </c>
      <c r="M50" t="s">
        <v>9398</v>
      </c>
      <c r="N50" s="61">
        <v>42908.543134918982</v>
      </c>
      <c r="O50" t="s">
        <v>9398</v>
      </c>
      <c r="P50" s="61">
        <v>42908.543134918982</v>
      </c>
    </row>
    <row r="51" spans="1:16" x14ac:dyDescent="0.35">
      <c r="A51" s="47">
        <v>43301</v>
      </c>
      <c r="B51" s="47" t="s">
        <v>384</v>
      </c>
      <c r="C51" s="47">
        <v>43485</v>
      </c>
      <c r="E51" t="s">
        <v>8822</v>
      </c>
      <c r="F51" t="s">
        <v>8822</v>
      </c>
      <c r="J51" t="s">
        <v>10</v>
      </c>
      <c r="K51" t="s">
        <v>8822</v>
      </c>
      <c r="L51" t="s">
        <v>8822</v>
      </c>
      <c r="M51" t="s">
        <v>9398</v>
      </c>
      <c r="N51" s="61">
        <v>42908.543134988424</v>
      </c>
      <c r="O51" t="s">
        <v>9398</v>
      </c>
      <c r="P51" s="61">
        <v>42908.543134988424</v>
      </c>
    </row>
    <row r="52" spans="1:16" x14ac:dyDescent="0.35">
      <c r="A52" s="47">
        <v>43301</v>
      </c>
      <c r="B52" s="47" t="s">
        <v>384</v>
      </c>
      <c r="C52" s="47">
        <v>43485</v>
      </c>
      <c r="E52" t="s">
        <v>4899</v>
      </c>
      <c r="F52" t="s">
        <v>8823</v>
      </c>
      <c r="J52" t="s">
        <v>10</v>
      </c>
      <c r="K52" t="s">
        <v>4899</v>
      </c>
      <c r="L52" t="s">
        <v>8823</v>
      </c>
      <c r="M52" t="s">
        <v>9398</v>
      </c>
      <c r="N52" s="61">
        <v>42908.543135069442</v>
      </c>
      <c r="O52" t="s">
        <v>9398</v>
      </c>
      <c r="P52" s="61">
        <v>42908.543135069442</v>
      </c>
    </row>
    <row r="53" spans="1:16" x14ac:dyDescent="0.35">
      <c r="A53" s="47">
        <v>43301</v>
      </c>
      <c r="B53" s="47" t="s">
        <v>384</v>
      </c>
      <c r="C53" s="47">
        <v>43485</v>
      </c>
      <c r="E53" t="s">
        <v>8824</v>
      </c>
      <c r="F53" t="s">
        <v>8825</v>
      </c>
      <c r="J53" t="s">
        <v>10</v>
      </c>
      <c r="K53" t="s">
        <v>8824</v>
      </c>
      <c r="L53" t="s">
        <v>8825</v>
      </c>
      <c r="M53" t="s">
        <v>9398</v>
      </c>
      <c r="N53" s="61">
        <v>42908.543135150459</v>
      </c>
      <c r="O53" t="s">
        <v>9398</v>
      </c>
      <c r="P53" s="61">
        <v>42908.543135150459</v>
      </c>
    </row>
    <row r="54" spans="1:16" x14ac:dyDescent="0.35">
      <c r="A54" s="47">
        <v>43301</v>
      </c>
      <c r="B54" s="47" t="s">
        <v>384</v>
      </c>
      <c r="C54" s="47">
        <v>43485</v>
      </c>
      <c r="E54" t="s">
        <v>8826</v>
      </c>
      <c r="F54" t="s">
        <v>8827</v>
      </c>
      <c r="J54" t="s">
        <v>10</v>
      </c>
      <c r="K54" t="s">
        <v>8826</v>
      </c>
      <c r="L54" t="s">
        <v>8827</v>
      </c>
      <c r="M54" t="s">
        <v>9398</v>
      </c>
      <c r="N54" s="61">
        <v>42908.543135185188</v>
      </c>
      <c r="O54" t="s">
        <v>9398</v>
      </c>
      <c r="P54" s="61">
        <v>42908.543135185188</v>
      </c>
    </row>
    <row r="55" spans="1:16" x14ac:dyDescent="0.35">
      <c r="A55" s="47">
        <v>43301</v>
      </c>
      <c r="B55" s="47" t="s">
        <v>384</v>
      </c>
      <c r="C55" s="47">
        <v>43485</v>
      </c>
      <c r="E55" t="s">
        <v>8828</v>
      </c>
      <c r="F55" t="s">
        <v>8829</v>
      </c>
      <c r="J55" t="s">
        <v>10</v>
      </c>
      <c r="K55" t="s">
        <v>8828</v>
      </c>
      <c r="L55" t="s">
        <v>8829</v>
      </c>
      <c r="M55" t="s">
        <v>9398</v>
      </c>
      <c r="N55" s="61">
        <v>42908.543135300926</v>
      </c>
      <c r="O55" t="s">
        <v>9398</v>
      </c>
      <c r="P55" s="61">
        <v>42908.543135300926</v>
      </c>
    </row>
    <row r="56" spans="1:16" x14ac:dyDescent="0.35">
      <c r="A56" s="47">
        <v>43301</v>
      </c>
      <c r="B56" s="47" t="s">
        <v>384</v>
      </c>
      <c r="C56" s="47">
        <v>43485</v>
      </c>
      <c r="E56" t="s">
        <v>8830</v>
      </c>
      <c r="F56" t="s">
        <v>8830</v>
      </c>
      <c r="J56" t="s">
        <v>10</v>
      </c>
      <c r="K56" t="s">
        <v>8830</v>
      </c>
      <c r="L56" t="s">
        <v>8830</v>
      </c>
      <c r="M56" t="s">
        <v>9398</v>
      </c>
      <c r="N56" s="61">
        <v>42908.543135335647</v>
      </c>
      <c r="O56" t="s">
        <v>9398</v>
      </c>
      <c r="P56" s="61">
        <v>42908.543135335647</v>
      </c>
    </row>
    <row r="57" spans="1:16" x14ac:dyDescent="0.35">
      <c r="A57" s="47">
        <v>43301</v>
      </c>
      <c r="B57" s="47" t="s">
        <v>384</v>
      </c>
      <c r="C57" s="47">
        <v>43485</v>
      </c>
      <c r="E57" t="s">
        <v>8831</v>
      </c>
      <c r="F57" t="s">
        <v>8831</v>
      </c>
      <c r="J57" t="s">
        <v>10</v>
      </c>
      <c r="K57" t="s">
        <v>8831</v>
      </c>
      <c r="L57" t="s">
        <v>8831</v>
      </c>
      <c r="M57" t="s">
        <v>9398</v>
      </c>
      <c r="N57" s="61">
        <v>42908.543135416665</v>
      </c>
      <c r="O57" t="s">
        <v>9398</v>
      </c>
      <c r="P57" s="61">
        <v>42908.543135416665</v>
      </c>
    </row>
    <row r="58" spans="1:16" x14ac:dyDescent="0.35">
      <c r="A58" s="47">
        <v>43301</v>
      </c>
      <c r="B58" s="47" t="s">
        <v>384</v>
      </c>
      <c r="C58" s="47">
        <v>43485</v>
      </c>
      <c r="E58" t="s">
        <v>8832</v>
      </c>
      <c r="F58" t="s">
        <v>8832</v>
      </c>
      <c r="J58" t="s">
        <v>10</v>
      </c>
      <c r="K58" t="s">
        <v>8832</v>
      </c>
      <c r="L58" t="s">
        <v>8832</v>
      </c>
      <c r="M58" t="s">
        <v>9398</v>
      </c>
      <c r="N58" s="61">
        <v>42908.543135497683</v>
      </c>
      <c r="O58" t="s">
        <v>9398</v>
      </c>
      <c r="P58" s="61">
        <v>42908.543135497683</v>
      </c>
    </row>
    <row r="59" spans="1:16" x14ac:dyDescent="0.35">
      <c r="A59" s="47">
        <v>43301</v>
      </c>
      <c r="B59" s="47" t="s">
        <v>384</v>
      </c>
      <c r="C59" s="47">
        <v>43485</v>
      </c>
      <c r="E59" t="s">
        <v>8833</v>
      </c>
      <c r="F59" t="s">
        <v>8833</v>
      </c>
      <c r="J59" t="s">
        <v>10</v>
      </c>
      <c r="K59" t="s">
        <v>8833</v>
      </c>
      <c r="L59" t="s">
        <v>8833</v>
      </c>
      <c r="M59" t="s">
        <v>9398</v>
      </c>
      <c r="N59" s="61">
        <v>42908.543135532411</v>
      </c>
      <c r="O59" t="s">
        <v>9398</v>
      </c>
      <c r="P59" s="61">
        <v>42908.543135532411</v>
      </c>
    </row>
    <row r="60" spans="1:16" x14ac:dyDescent="0.35">
      <c r="A60" s="47">
        <v>43301</v>
      </c>
      <c r="B60" s="47" t="s">
        <v>384</v>
      </c>
      <c r="C60" s="47">
        <v>43485</v>
      </c>
      <c r="E60" t="s">
        <v>8834</v>
      </c>
      <c r="F60" t="s">
        <v>8834</v>
      </c>
      <c r="J60" t="s">
        <v>10</v>
      </c>
      <c r="K60" t="s">
        <v>8834</v>
      </c>
      <c r="L60" t="s">
        <v>8834</v>
      </c>
      <c r="M60" t="s">
        <v>9398</v>
      </c>
      <c r="N60" s="61">
        <v>42908.543135613429</v>
      </c>
      <c r="O60" t="s">
        <v>9398</v>
      </c>
      <c r="P60" s="61">
        <v>42908.543135613429</v>
      </c>
    </row>
    <row r="61" spans="1:16" x14ac:dyDescent="0.35">
      <c r="A61" s="47">
        <v>43301</v>
      </c>
      <c r="B61" s="47" t="s">
        <v>384</v>
      </c>
      <c r="C61" s="47">
        <v>43485</v>
      </c>
      <c r="E61" t="s">
        <v>8835</v>
      </c>
      <c r="F61" t="s">
        <v>8836</v>
      </c>
      <c r="J61" t="s">
        <v>10</v>
      </c>
      <c r="K61" t="s">
        <v>8835</v>
      </c>
      <c r="L61" t="s">
        <v>8836</v>
      </c>
      <c r="M61" t="s">
        <v>9398</v>
      </c>
      <c r="N61" s="61">
        <v>42908.543135648149</v>
      </c>
      <c r="O61" t="s">
        <v>9398</v>
      </c>
      <c r="P61" s="61">
        <v>42908.543135648149</v>
      </c>
    </row>
    <row r="62" spans="1:16" x14ac:dyDescent="0.35">
      <c r="A62" s="47">
        <v>43301</v>
      </c>
      <c r="B62" s="47" t="s">
        <v>384</v>
      </c>
      <c r="C62" s="47">
        <v>43485</v>
      </c>
      <c r="E62" t="s">
        <v>8837</v>
      </c>
      <c r="F62" t="s">
        <v>8838</v>
      </c>
      <c r="J62" t="s">
        <v>10</v>
      </c>
      <c r="K62" t="s">
        <v>8837</v>
      </c>
      <c r="L62" t="s">
        <v>8838</v>
      </c>
      <c r="M62" t="s">
        <v>9398</v>
      </c>
      <c r="N62" s="61">
        <v>42908.543135763888</v>
      </c>
      <c r="O62" t="s">
        <v>9398</v>
      </c>
      <c r="P62" s="61">
        <v>42908.543135763888</v>
      </c>
    </row>
    <row r="63" spans="1:16" x14ac:dyDescent="0.35">
      <c r="A63" s="47">
        <v>43301</v>
      </c>
      <c r="B63" s="47" t="s">
        <v>384</v>
      </c>
      <c r="C63" s="47">
        <v>43485</v>
      </c>
      <c r="E63" t="s">
        <v>8839</v>
      </c>
      <c r="F63" t="s">
        <v>8839</v>
      </c>
      <c r="J63" t="s">
        <v>10</v>
      </c>
      <c r="K63" t="s">
        <v>8839</v>
      </c>
      <c r="L63" t="s">
        <v>8839</v>
      </c>
      <c r="M63" t="s">
        <v>9398</v>
      </c>
      <c r="N63" s="61">
        <v>42908.543135798609</v>
      </c>
      <c r="O63" t="s">
        <v>9398</v>
      </c>
      <c r="P63" s="61">
        <v>42908.543135798609</v>
      </c>
    </row>
    <row r="64" spans="1:16" x14ac:dyDescent="0.35">
      <c r="A64" s="47">
        <v>43301</v>
      </c>
      <c r="B64" s="47" t="s">
        <v>384</v>
      </c>
      <c r="C64" s="47">
        <v>43485</v>
      </c>
      <c r="E64" t="s">
        <v>8840</v>
      </c>
      <c r="F64" t="s">
        <v>8840</v>
      </c>
      <c r="J64" t="s">
        <v>10</v>
      </c>
      <c r="K64" t="s">
        <v>8840</v>
      </c>
      <c r="L64" t="s">
        <v>8840</v>
      </c>
      <c r="M64" t="s">
        <v>9398</v>
      </c>
      <c r="N64" s="61">
        <v>42908.543135879627</v>
      </c>
      <c r="O64" t="s">
        <v>9398</v>
      </c>
      <c r="P64" s="61">
        <v>42908.543135879627</v>
      </c>
    </row>
    <row r="65" spans="1:16" x14ac:dyDescent="0.35">
      <c r="A65" s="47">
        <v>43301</v>
      </c>
      <c r="B65" s="47" t="s">
        <v>384</v>
      </c>
      <c r="C65" s="47">
        <v>43485</v>
      </c>
      <c r="E65" t="s">
        <v>8841</v>
      </c>
      <c r="F65" t="s">
        <v>8841</v>
      </c>
      <c r="J65" t="s">
        <v>10</v>
      </c>
      <c r="K65" t="s">
        <v>8841</v>
      </c>
      <c r="L65" t="s">
        <v>8841</v>
      </c>
      <c r="M65" t="s">
        <v>9398</v>
      </c>
      <c r="N65" s="61">
        <v>42908.543135914355</v>
      </c>
      <c r="O65" t="s">
        <v>9398</v>
      </c>
      <c r="P65" s="61">
        <v>42908.543135914355</v>
      </c>
    </row>
    <row r="66" spans="1:16" x14ac:dyDescent="0.35">
      <c r="A66" s="47">
        <v>43301</v>
      </c>
      <c r="B66" s="47" t="s">
        <v>384</v>
      </c>
      <c r="C66" s="47">
        <v>43485</v>
      </c>
      <c r="E66" t="s">
        <v>8842</v>
      </c>
      <c r="F66" t="s">
        <v>8842</v>
      </c>
      <c r="J66" t="s">
        <v>10</v>
      </c>
      <c r="K66" t="s">
        <v>8842</v>
      </c>
      <c r="L66" t="s">
        <v>8842</v>
      </c>
      <c r="M66" t="s">
        <v>9398</v>
      </c>
      <c r="N66" s="61">
        <v>42908.543135995373</v>
      </c>
      <c r="O66" t="s">
        <v>9398</v>
      </c>
      <c r="P66" s="61">
        <v>42908.543135995373</v>
      </c>
    </row>
    <row r="67" spans="1:16" x14ac:dyDescent="0.35">
      <c r="A67" s="47">
        <v>43301</v>
      </c>
      <c r="B67" s="47" t="s">
        <v>384</v>
      </c>
      <c r="C67" s="47">
        <v>43485</v>
      </c>
      <c r="E67" t="s">
        <v>8843</v>
      </c>
      <c r="F67" t="s">
        <v>8843</v>
      </c>
      <c r="J67" t="s">
        <v>10</v>
      </c>
      <c r="K67" t="s">
        <v>8843</v>
      </c>
      <c r="L67" t="s">
        <v>8843</v>
      </c>
      <c r="M67" t="s">
        <v>9398</v>
      </c>
      <c r="N67" s="61">
        <v>42908.543136030094</v>
      </c>
      <c r="O67" t="s">
        <v>9398</v>
      </c>
      <c r="P67" s="61">
        <v>42908.543136030094</v>
      </c>
    </row>
    <row r="68" spans="1:16" x14ac:dyDescent="0.35">
      <c r="A68" s="47">
        <v>43301</v>
      </c>
      <c r="B68" s="47" t="s">
        <v>384</v>
      </c>
      <c r="C68" s="47">
        <v>43485</v>
      </c>
      <c r="E68" t="s">
        <v>8844</v>
      </c>
      <c r="F68" t="s">
        <v>8844</v>
      </c>
      <c r="J68" t="s">
        <v>10</v>
      </c>
      <c r="K68" t="s">
        <v>8844</v>
      </c>
      <c r="L68" t="s">
        <v>8844</v>
      </c>
      <c r="M68" t="s">
        <v>9398</v>
      </c>
      <c r="N68" s="61">
        <v>42908.543136111111</v>
      </c>
      <c r="O68" t="s">
        <v>9398</v>
      </c>
      <c r="P68" s="61">
        <v>42908.543136111111</v>
      </c>
    </row>
    <row r="69" spans="1:16" x14ac:dyDescent="0.35">
      <c r="A69" s="47">
        <v>43301</v>
      </c>
      <c r="B69" s="47" t="s">
        <v>384</v>
      </c>
      <c r="C69" s="47">
        <v>43485</v>
      </c>
      <c r="E69" t="s">
        <v>8845</v>
      </c>
      <c r="F69" t="s">
        <v>8845</v>
      </c>
      <c r="J69" t="s">
        <v>10</v>
      </c>
      <c r="K69" t="s">
        <v>8845</v>
      </c>
      <c r="L69" t="s">
        <v>8845</v>
      </c>
      <c r="M69" t="s">
        <v>9398</v>
      </c>
      <c r="N69" s="61">
        <v>42908.543136145832</v>
      </c>
      <c r="O69" t="s">
        <v>9398</v>
      </c>
      <c r="P69" s="61">
        <v>42908.543136145832</v>
      </c>
    </row>
    <row r="70" spans="1:16" x14ac:dyDescent="0.35">
      <c r="A70" s="47">
        <v>43301</v>
      </c>
      <c r="B70" s="47" t="s">
        <v>384</v>
      </c>
      <c r="C70" s="47">
        <v>43485</v>
      </c>
      <c r="E70" t="s">
        <v>8846</v>
      </c>
      <c r="F70" t="s">
        <v>8847</v>
      </c>
      <c r="J70" t="s">
        <v>10</v>
      </c>
      <c r="K70" t="s">
        <v>8846</v>
      </c>
      <c r="L70" t="s">
        <v>8847</v>
      </c>
      <c r="M70" t="s">
        <v>9398</v>
      </c>
      <c r="N70" s="61">
        <v>42908.54313622685</v>
      </c>
      <c r="O70" t="s">
        <v>9398</v>
      </c>
      <c r="P70" s="61">
        <v>42908.54313622685</v>
      </c>
    </row>
    <row r="71" spans="1:16" x14ac:dyDescent="0.35">
      <c r="A71" s="47">
        <v>43301</v>
      </c>
      <c r="B71" s="47" t="s">
        <v>384</v>
      </c>
      <c r="C71" s="47">
        <v>43485</v>
      </c>
      <c r="E71" t="s">
        <v>8848</v>
      </c>
      <c r="F71" t="s">
        <v>8848</v>
      </c>
      <c r="J71" t="s">
        <v>10</v>
      </c>
      <c r="K71" t="s">
        <v>8848</v>
      </c>
      <c r="L71" t="s">
        <v>8848</v>
      </c>
      <c r="M71" t="s">
        <v>9398</v>
      </c>
      <c r="N71" s="61">
        <v>42908.543136307868</v>
      </c>
      <c r="O71" t="s">
        <v>9398</v>
      </c>
      <c r="P71" s="61">
        <v>42908.543136307868</v>
      </c>
    </row>
    <row r="72" spans="1:16" x14ac:dyDescent="0.35">
      <c r="A72" s="47">
        <v>43301</v>
      </c>
      <c r="B72" s="47" t="s">
        <v>384</v>
      </c>
      <c r="C72" s="47">
        <v>43485</v>
      </c>
      <c r="E72" t="s">
        <v>8849</v>
      </c>
      <c r="F72" t="s">
        <v>8849</v>
      </c>
      <c r="J72" t="s">
        <v>10</v>
      </c>
      <c r="K72" t="s">
        <v>8849</v>
      </c>
      <c r="L72" t="s">
        <v>8849</v>
      </c>
      <c r="M72" t="s">
        <v>9398</v>
      </c>
      <c r="N72" s="61">
        <v>42908.543136342596</v>
      </c>
      <c r="O72" t="s">
        <v>9398</v>
      </c>
      <c r="P72" s="61">
        <v>42908.543136342596</v>
      </c>
    </row>
    <row r="73" spans="1:16" x14ac:dyDescent="0.35">
      <c r="A73" s="47">
        <v>43301</v>
      </c>
      <c r="B73" s="47" t="s">
        <v>384</v>
      </c>
      <c r="C73" s="47">
        <v>43485</v>
      </c>
      <c r="E73" t="s">
        <v>8850</v>
      </c>
      <c r="F73" t="s">
        <v>8851</v>
      </c>
      <c r="J73" t="s">
        <v>10</v>
      </c>
      <c r="K73" t="s">
        <v>8850</v>
      </c>
      <c r="L73" t="s">
        <v>8851</v>
      </c>
      <c r="M73" t="s">
        <v>9398</v>
      </c>
      <c r="N73" s="61">
        <v>42908.543136458335</v>
      </c>
      <c r="O73" t="s">
        <v>9398</v>
      </c>
      <c r="P73" s="61">
        <v>42908.543136458335</v>
      </c>
    </row>
    <row r="74" spans="1:16" x14ac:dyDescent="0.35">
      <c r="J74" t="s">
        <v>11</v>
      </c>
      <c r="K74" t="s">
        <v>8745</v>
      </c>
      <c r="L74" t="s">
        <v>8745</v>
      </c>
      <c r="M74" t="s">
        <v>9398</v>
      </c>
      <c r="N74" s="61">
        <v>42908.502671608796</v>
      </c>
      <c r="O74" t="s">
        <v>9398</v>
      </c>
      <c r="P74" s="61">
        <v>42908.502671608796</v>
      </c>
    </row>
    <row r="75" spans="1:16" x14ac:dyDescent="0.35">
      <c r="J75" t="s">
        <v>11</v>
      </c>
      <c r="K75" t="s">
        <v>8746</v>
      </c>
      <c r="L75" t="s">
        <v>8747</v>
      </c>
      <c r="M75" t="s">
        <v>9398</v>
      </c>
      <c r="N75" s="61">
        <v>42908.502695717594</v>
      </c>
      <c r="O75" t="s">
        <v>9398</v>
      </c>
      <c r="P75" s="61">
        <v>42908.502695717594</v>
      </c>
    </row>
    <row r="76" spans="1:16" x14ac:dyDescent="0.35">
      <c r="J76" t="s">
        <v>11</v>
      </c>
      <c r="K76" t="s">
        <v>8748</v>
      </c>
      <c r="L76" t="s">
        <v>8749</v>
      </c>
      <c r="M76" t="s">
        <v>9398</v>
      </c>
      <c r="N76" s="61">
        <v>42908.502695798612</v>
      </c>
      <c r="O76" t="s">
        <v>9398</v>
      </c>
      <c r="P76" s="61">
        <v>42908.502695798612</v>
      </c>
    </row>
    <row r="77" spans="1:16" x14ac:dyDescent="0.35">
      <c r="J77" t="s">
        <v>11</v>
      </c>
      <c r="K77" t="s">
        <v>8750</v>
      </c>
      <c r="L77" t="s">
        <v>8750</v>
      </c>
      <c r="M77" t="s">
        <v>9398</v>
      </c>
      <c r="N77" s="61">
        <v>42908.502695868054</v>
      </c>
      <c r="O77" t="s">
        <v>9398</v>
      </c>
      <c r="P77" s="61">
        <v>42908.502695868054</v>
      </c>
    </row>
    <row r="78" spans="1:16" x14ac:dyDescent="0.35">
      <c r="J78" t="s">
        <v>11</v>
      </c>
      <c r="K78" t="s">
        <v>8751</v>
      </c>
      <c r="L78" t="s">
        <v>8752</v>
      </c>
      <c r="M78" t="s">
        <v>9398</v>
      </c>
      <c r="N78" s="61">
        <v>42908.502695949071</v>
      </c>
      <c r="O78" t="s">
        <v>9398</v>
      </c>
      <c r="P78" s="61">
        <v>42908.502695949071</v>
      </c>
    </row>
    <row r="79" spans="1:16" x14ac:dyDescent="0.35">
      <c r="J79" t="s">
        <v>11</v>
      </c>
      <c r="K79" t="s">
        <v>8753</v>
      </c>
      <c r="L79" t="s">
        <v>8754</v>
      </c>
      <c r="M79" t="s">
        <v>9398</v>
      </c>
      <c r="N79" s="61">
        <v>42908.502696030089</v>
      </c>
      <c r="O79" t="s">
        <v>9398</v>
      </c>
      <c r="P79" s="61">
        <v>42908.502696030089</v>
      </c>
    </row>
    <row r="80" spans="1:16" x14ac:dyDescent="0.35">
      <c r="J80" t="s">
        <v>11</v>
      </c>
      <c r="K80" t="s">
        <v>8755</v>
      </c>
      <c r="L80" t="s">
        <v>8755</v>
      </c>
      <c r="M80" t="s">
        <v>9398</v>
      </c>
      <c r="N80" s="61">
        <v>42908.502696099538</v>
      </c>
      <c r="O80" t="s">
        <v>9398</v>
      </c>
      <c r="P80" s="61">
        <v>42908.502696099538</v>
      </c>
    </row>
    <row r="81" spans="10:16" x14ac:dyDescent="0.35">
      <c r="J81" t="s">
        <v>11</v>
      </c>
      <c r="K81" t="s">
        <v>8756</v>
      </c>
      <c r="L81" t="s">
        <v>8756</v>
      </c>
      <c r="M81" t="s">
        <v>9398</v>
      </c>
      <c r="N81" s="61">
        <v>42908.502696180556</v>
      </c>
      <c r="O81" t="s">
        <v>9398</v>
      </c>
      <c r="P81" s="61">
        <v>42908.502696180556</v>
      </c>
    </row>
    <row r="82" spans="10:16" x14ac:dyDescent="0.35">
      <c r="J82" t="s">
        <v>11</v>
      </c>
      <c r="K82" t="s">
        <v>8757</v>
      </c>
      <c r="L82" t="s">
        <v>8758</v>
      </c>
      <c r="M82" t="s">
        <v>9398</v>
      </c>
      <c r="N82" s="61">
        <v>42908.502696261574</v>
      </c>
      <c r="O82" t="s">
        <v>9398</v>
      </c>
      <c r="P82" s="61">
        <v>42908.502696261574</v>
      </c>
    </row>
    <row r="83" spans="10:16" x14ac:dyDescent="0.35">
      <c r="J83" t="s">
        <v>11</v>
      </c>
      <c r="K83" t="s">
        <v>8759</v>
      </c>
      <c r="L83" t="s">
        <v>8760</v>
      </c>
      <c r="M83" t="s">
        <v>9398</v>
      </c>
      <c r="N83" s="61">
        <v>42908.502696377313</v>
      </c>
      <c r="O83" t="s">
        <v>9398</v>
      </c>
      <c r="P83" s="61">
        <v>42908.502696377313</v>
      </c>
    </row>
    <row r="84" spans="10:16" x14ac:dyDescent="0.35">
      <c r="J84" t="s">
        <v>11</v>
      </c>
      <c r="K84" t="s">
        <v>8761</v>
      </c>
      <c r="L84" t="s">
        <v>8762</v>
      </c>
      <c r="M84" t="s">
        <v>9398</v>
      </c>
      <c r="N84" s="61">
        <v>42908.502696446762</v>
      </c>
      <c r="O84" t="s">
        <v>9398</v>
      </c>
      <c r="P84" s="61">
        <v>42908.502696446762</v>
      </c>
    </row>
    <row r="85" spans="10:16" x14ac:dyDescent="0.35">
      <c r="J85" t="s">
        <v>11</v>
      </c>
      <c r="K85" t="s">
        <v>8763</v>
      </c>
      <c r="L85" t="s">
        <v>8764</v>
      </c>
      <c r="M85" t="s">
        <v>9398</v>
      </c>
      <c r="N85" s="61">
        <v>42908.502696527779</v>
      </c>
      <c r="O85" t="s">
        <v>9398</v>
      </c>
      <c r="P85" s="61">
        <v>42908.502696527779</v>
      </c>
    </row>
    <row r="86" spans="10:16" x14ac:dyDescent="0.35">
      <c r="J86" t="s">
        <v>11</v>
      </c>
      <c r="K86" t="s">
        <v>8765</v>
      </c>
      <c r="L86" t="s">
        <v>8766</v>
      </c>
      <c r="M86" t="s">
        <v>9398</v>
      </c>
      <c r="N86" s="61">
        <v>42908.502696296295</v>
      </c>
      <c r="O86" t="s">
        <v>9398</v>
      </c>
      <c r="P86" s="61">
        <v>42908.502696296295</v>
      </c>
    </row>
    <row r="87" spans="10:16" x14ac:dyDescent="0.35">
      <c r="J87" t="s">
        <v>11</v>
      </c>
      <c r="K87" t="s">
        <v>8767</v>
      </c>
      <c r="L87" t="s">
        <v>8768</v>
      </c>
      <c r="M87" t="s">
        <v>9398</v>
      </c>
      <c r="N87" s="61">
        <v>42908.5026965625</v>
      </c>
      <c r="O87" t="s">
        <v>9398</v>
      </c>
      <c r="P87" s="61">
        <v>42908.5026965625</v>
      </c>
    </row>
    <row r="88" spans="10:16" x14ac:dyDescent="0.35">
      <c r="J88" t="s">
        <v>11</v>
      </c>
      <c r="K88" t="s">
        <v>1438</v>
      </c>
      <c r="L88" t="s">
        <v>1438</v>
      </c>
      <c r="M88" t="s">
        <v>9398</v>
      </c>
      <c r="N88" s="61">
        <v>42908.502696643518</v>
      </c>
      <c r="O88" t="s">
        <v>9398</v>
      </c>
      <c r="P88" s="61">
        <v>42908.502696643518</v>
      </c>
    </row>
    <row r="89" spans="10:16" x14ac:dyDescent="0.35">
      <c r="J89" t="s">
        <v>11</v>
      </c>
      <c r="K89" t="s">
        <v>8769</v>
      </c>
      <c r="L89" t="s">
        <v>8770</v>
      </c>
      <c r="M89" t="s">
        <v>9398</v>
      </c>
      <c r="N89" s="61">
        <v>42908.502696724536</v>
      </c>
      <c r="O89" t="s">
        <v>9398</v>
      </c>
      <c r="P89" s="61">
        <v>42908.502696724536</v>
      </c>
    </row>
    <row r="90" spans="10:16" x14ac:dyDescent="0.35">
      <c r="J90" t="s">
        <v>11</v>
      </c>
      <c r="K90" t="s">
        <v>8771</v>
      </c>
      <c r="L90" t="s">
        <v>8771</v>
      </c>
      <c r="M90" t="s">
        <v>9398</v>
      </c>
      <c r="N90" s="61">
        <v>42908.502696793985</v>
      </c>
      <c r="O90" t="s">
        <v>9398</v>
      </c>
      <c r="P90" s="61">
        <v>42908.502696793985</v>
      </c>
    </row>
    <row r="91" spans="10:16" x14ac:dyDescent="0.35">
      <c r="J91" t="s">
        <v>11</v>
      </c>
      <c r="K91" t="s">
        <v>8772</v>
      </c>
      <c r="L91" t="s">
        <v>8772</v>
      </c>
      <c r="M91" t="s">
        <v>9398</v>
      </c>
      <c r="N91" s="61">
        <v>42908.502696875003</v>
      </c>
      <c r="O91" t="s">
        <v>9398</v>
      </c>
      <c r="P91" s="61">
        <v>42908.502696875003</v>
      </c>
    </row>
    <row r="92" spans="10:16" x14ac:dyDescent="0.35">
      <c r="J92" t="s">
        <v>11</v>
      </c>
      <c r="K92" t="s">
        <v>8773</v>
      </c>
      <c r="L92" t="s">
        <v>8774</v>
      </c>
      <c r="M92" t="s">
        <v>9398</v>
      </c>
      <c r="N92" s="61">
        <v>42908.50269695602</v>
      </c>
      <c r="O92" t="s">
        <v>9398</v>
      </c>
      <c r="P92" s="61">
        <v>42908.50269695602</v>
      </c>
    </row>
    <row r="93" spans="10:16" x14ac:dyDescent="0.35">
      <c r="J93" t="s">
        <v>11</v>
      </c>
      <c r="K93" t="s">
        <v>8775</v>
      </c>
      <c r="L93" t="s">
        <v>8776</v>
      </c>
      <c r="M93" t="s">
        <v>9398</v>
      </c>
      <c r="N93" s="61">
        <v>42908.502696990741</v>
      </c>
      <c r="O93" t="s">
        <v>9398</v>
      </c>
      <c r="P93" s="61">
        <v>42908.502696990741</v>
      </c>
    </row>
    <row r="94" spans="10:16" x14ac:dyDescent="0.35">
      <c r="J94" t="s">
        <v>11</v>
      </c>
      <c r="K94" t="s">
        <v>8777</v>
      </c>
      <c r="L94" t="s">
        <v>8778</v>
      </c>
      <c r="M94" t="s">
        <v>9398</v>
      </c>
      <c r="N94" s="61">
        <v>42908.502697071759</v>
      </c>
      <c r="O94" t="s">
        <v>9398</v>
      </c>
      <c r="P94" s="61">
        <v>42908.502697071759</v>
      </c>
    </row>
    <row r="95" spans="10:16" x14ac:dyDescent="0.35">
      <c r="J95" t="s">
        <v>11</v>
      </c>
      <c r="K95" t="s">
        <v>8779</v>
      </c>
      <c r="L95" t="s">
        <v>8780</v>
      </c>
      <c r="M95" t="s">
        <v>9398</v>
      </c>
      <c r="N95" s="61">
        <v>42908.502697141201</v>
      </c>
      <c r="O95" t="s">
        <v>9398</v>
      </c>
      <c r="P95" s="61">
        <v>42908.502697141201</v>
      </c>
    </row>
    <row r="96" spans="10:16" x14ac:dyDescent="0.35">
      <c r="J96" t="s">
        <v>11</v>
      </c>
      <c r="K96" t="s">
        <v>8781</v>
      </c>
      <c r="L96" t="s">
        <v>8782</v>
      </c>
      <c r="M96" t="s">
        <v>9398</v>
      </c>
      <c r="N96" s="61">
        <v>42908.502697222226</v>
      </c>
      <c r="O96" t="s">
        <v>9398</v>
      </c>
      <c r="P96" s="61">
        <v>42908.502697222226</v>
      </c>
    </row>
    <row r="97" spans="10:16" x14ac:dyDescent="0.35">
      <c r="J97" t="s">
        <v>11</v>
      </c>
      <c r="K97" t="s">
        <v>8783</v>
      </c>
      <c r="L97" t="s">
        <v>8784</v>
      </c>
      <c r="M97" t="s">
        <v>9398</v>
      </c>
      <c r="N97" s="61">
        <v>42908.502697256947</v>
      </c>
      <c r="O97" t="s">
        <v>9398</v>
      </c>
      <c r="P97" s="61">
        <v>42908.502697256947</v>
      </c>
    </row>
    <row r="98" spans="10:16" x14ac:dyDescent="0.35">
      <c r="J98" t="s">
        <v>11</v>
      </c>
      <c r="K98" t="s">
        <v>8785</v>
      </c>
      <c r="L98" t="s">
        <v>8786</v>
      </c>
      <c r="M98" t="s">
        <v>9398</v>
      </c>
      <c r="N98" s="61">
        <v>42908.502697337964</v>
      </c>
      <c r="O98" t="s">
        <v>9398</v>
      </c>
      <c r="P98" s="61">
        <v>42908.502697337964</v>
      </c>
    </row>
    <row r="99" spans="10:16" x14ac:dyDescent="0.35">
      <c r="J99" t="s">
        <v>11</v>
      </c>
      <c r="K99" t="s">
        <v>8787</v>
      </c>
      <c r="L99" t="s">
        <v>8787</v>
      </c>
      <c r="M99" t="s">
        <v>9398</v>
      </c>
      <c r="N99" s="61">
        <v>42908.502697418982</v>
      </c>
      <c r="O99" t="s">
        <v>9398</v>
      </c>
      <c r="P99" s="61">
        <v>42908.502697418982</v>
      </c>
    </row>
    <row r="100" spans="10:16" x14ac:dyDescent="0.35">
      <c r="J100" t="s">
        <v>11</v>
      </c>
      <c r="K100" t="s">
        <v>8788</v>
      </c>
      <c r="L100" t="s">
        <v>8788</v>
      </c>
      <c r="M100" t="s">
        <v>9398</v>
      </c>
      <c r="N100" s="61">
        <v>42908.502697453703</v>
      </c>
      <c r="O100" t="s">
        <v>9398</v>
      </c>
      <c r="P100" s="61">
        <v>42908.502697453703</v>
      </c>
    </row>
    <row r="101" spans="10:16" x14ac:dyDescent="0.35">
      <c r="J101" t="s">
        <v>11</v>
      </c>
      <c r="K101" t="s">
        <v>8789</v>
      </c>
      <c r="L101" t="s">
        <v>8790</v>
      </c>
      <c r="M101" t="s">
        <v>9398</v>
      </c>
      <c r="N101" s="61">
        <v>42908.502697534721</v>
      </c>
      <c r="O101" t="s">
        <v>9398</v>
      </c>
      <c r="P101" s="61">
        <v>42908.502697534721</v>
      </c>
    </row>
    <row r="102" spans="10:16" x14ac:dyDescent="0.35">
      <c r="J102" t="s">
        <v>11</v>
      </c>
      <c r="K102" t="s">
        <v>8791</v>
      </c>
      <c r="L102" t="s">
        <v>10125</v>
      </c>
      <c r="M102" t="s">
        <v>9398</v>
      </c>
      <c r="N102" s="61">
        <v>42908.50269760417</v>
      </c>
      <c r="O102" t="s">
        <v>9398</v>
      </c>
      <c r="P102" s="61">
        <v>43207.575634837965</v>
      </c>
    </row>
    <row r="103" spans="10:16" x14ac:dyDescent="0.35">
      <c r="J103" t="s">
        <v>11</v>
      </c>
      <c r="K103" t="s">
        <v>8792</v>
      </c>
      <c r="L103" t="s">
        <v>8793</v>
      </c>
      <c r="M103" t="s">
        <v>9398</v>
      </c>
      <c r="N103" s="61">
        <v>42908.502697685188</v>
      </c>
      <c r="O103" t="s">
        <v>9398</v>
      </c>
      <c r="P103" s="61">
        <v>42908.502697685188</v>
      </c>
    </row>
    <row r="104" spans="10:16" x14ac:dyDescent="0.35">
      <c r="J104" t="s">
        <v>11</v>
      </c>
      <c r="K104" t="s">
        <v>8794</v>
      </c>
      <c r="L104" t="s">
        <v>8794</v>
      </c>
      <c r="M104" t="s">
        <v>9398</v>
      </c>
      <c r="N104" s="61">
        <v>42908.502697719909</v>
      </c>
      <c r="O104" t="s">
        <v>9398</v>
      </c>
      <c r="P104" s="61">
        <v>42908.502697719909</v>
      </c>
    </row>
    <row r="105" spans="10:16" x14ac:dyDescent="0.35">
      <c r="J105" t="s">
        <v>11</v>
      </c>
      <c r="K105" t="s">
        <v>8795</v>
      </c>
      <c r="L105" t="s">
        <v>8796</v>
      </c>
      <c r="M105" t="s">
        <v>9398</v>
      </c>
      <c r="N105" s="61">
        <v>42908.502697800926</v>
      </c>
      <c r="O105" t="s">
        <v>9398</v>
      </c>
      <c r="P105" s="61">
        <v>42908.502697800926</v>
      </c>
    </row>
    <row r="106" spans="10:16" x14ac:dyDescent="0.35">
      <c r="J106" t="s">
        <v>11</v>
      </c>
      <c r="K106" t="s">
        <v>8797</v>
      </c>
      <c r="L106" t="s">
        <v>8798</v>
      </c>
      <c r="M106" t="s">
        <v>9398</v>
      </c>
      <c r="N106" s="61">
        <v>42908.502697835647</v>
      </c>
      <c r="O106" t="s">
        <v>9398</v>
      </c>
      <c r="P106" s="61">
        <v>42908.502697835647</v>
      </c>
    </row>
    <row r="107" spans="10:16" x14ac:dyDescent="0.35">
      <c r="J107" t="s">
        <v>11</v>
      </c>
      <c r="K107" t="s">
        <v>8799</v>
      </c>
      <c r="L107" t="s">
        <v>8799</v>
      </c>
      <c r="M107" t="s">
        <v>9398</v>
      </c>
      <c r="N107" s="61">
        <v>42908.502697916665</v>
      </c>
      <c r="O107" t="s">
        <v>9398</v>
      </c>
      <c r="P107" s="61">
        <v>42908.502697916665</v>
      </c>
    </row>
    <row r="108" spans="10:16" x14ac:dyDescent="0.35">
      <c r="J108" t="s">
        <v>11</v>
      </c>
      <c r="K108" t="s">
        <v>8800</v>
      </c>
      <c r="L108" t="s">
        <v>8801</v>
      </c>
      <c r="M108" t="s">
        <v>9398</v>
      </c>
      <c r="N108" s="61">
        <v>42908.502697951386</v>
      </c>
      <c r="O108" t="s">
        <v>9398</v>
      </c>
      <c r="P108" s="61">
        <v>42908.502697951386</v>
      </c>
    </row>
    <row r="109" spans="10:16" x14ac:dyDescent="0.35">
      <c r="J109" t="s">
        <v>11</v>
      </c>
      <c r="K109" t="s">
        <v>8802</v>
      </c>
      <c r="L109" t="s">
        <v>8802</v>
      </c>
      <c r="M109" t="s">
        <v>9398</v>
      </c>
      <c r="N109" s="61">
        <v>42908.502698032411</v>
      </c>
      <c r="O109" t="s">
        <v>9398</v>
      </c>
      <c r="P109" s="61">
        <v>42908.502698032411</v>
      </c>
    </row>
    <row r="110" spans="10:16" x14ac:dyDescent="0.35">
      <c r="J110" t="s">
        <v>11</v>
      </c>
      <c r="K110" t="s">
        <v>8803</v>
      </c>
      <c r="L110" t="s">
        <v>8804</v>
      </c>
      <c r="M110" t="s">
        <v>9398</v>
      </c>
      <c r="N110" s="61">
        <v>42908.502698113429</v>
      </c>
      <c r="O110" t="s">
        <v>9398</v>
      </c>
      <c r="P110" s="61">
        <v>42908.502698113429</v>
      </c>
    </row>
    <row r="111" spans="10:16" x14ac:dyDescent="0.35">
      <c r="J111" t="s">
        <v>11</v>
      </c>
      <c r="K111" t="s">
        <v>8805</v>
      </c>
      <c r="L111" t="s">
        <v>8805</v>
      </c>
      <c r="M111" t="s">
        <v>9398</v>
      </c>
      <c r="N111" s="61">
        <v>42908.50269814815</v>
      </c>
      <c r="O111" t="s">
        <v>9398</v>
      </c>
      <c r="P111" s="61">
        <v>42908.50269814815</v>
      </c>
    </row>
    <row r="112" spans="10:16" x14ac:dyDescent="0.35">
      <c r="J112" t="s">
        <v>11</v>
      </c>
      <c r="K112" t="s">
        <v>8806</v>
      </c>
      <c r="L112" t="s">
        <v>8806</v>
      </c>
      <c r="M112" t="s">
        <v>9398</v>
      </c>
      <c r="N112" s="61">
        <v>42908.502698229167</v>
      </c>
      <c r="O112" t="s">
        <v>9398</v>
      </c>
      <c r="P112" s="61">
        <v>42908.502698229167</v>
      </c>
    </row>
    <row r="113" spans="10:16" x14ac:dyDescent="0.35">
      <c r="J113" t="s">
        <v>11</v>
      </c>
      <c r="K113" t="s">
        <v>8807</v>
      </c>
      <c r="L113" t="s">
        <v>8807</v>
      </c>
      <c r="M113" t="s">
        <v>9398</v>
      </c>
      <c r="N113" s="61">
        <v>42908.502698495373</v>
      </c>
      <c r="O113" t="s">
        <v>9398</v>
      </c>
      <c r="P113" s="61">
        <v>42908.502698495373</v>
      </c>
    </row>
    <row r="114" spans="10:16" x14ac:dyDescent="0.35">
      <c r="J114" t="s">
        <v>11</v>
      </c>
      <c r="K114" t="s">
        <v>8808</v>
      </c>
      <c r="L114" t="s">
        <v>1297</v>
      </c>
      <c r="M114" t="s">
        <v>9398</v>
      </c>
      <c r="N114" s="61">
        <v>42908.502698530094</v>
      </c>
      <c r="O114" t="s">
        <v>9398</v>
      </c>
      <c r="P114" s="61">
        <v>42908.502698530094</v>
      </c>
    </row>
    <row r="115" spans="10:16" x14ac:dyDescent="0.35">
      <c r="J115" t="s">
        <v>11</v>
      </c>
      <c r="K115" t="s">
        <v>8809</v>
      </c>
      <c r="L115" t="s">
        <v>8810</v>
      </c>
      <c r="M115" t="s">
        <v>9398</v>
      </c>
      <c r="N115" s="61">
        <v>42908.502698263888</v>
      </c>
      <c r="O115" t="s">
        <v>9398</v>
      </c>
      <c r="P115" s="61">
        <v>42908.502698263888</v>
      </c>
    </row>
    <row r="116" spans="10:16" x14ac:dyDescent="0.35">
      <c r="J116" t="s">
        <v>11</v>
      </c>
      <c r="K116" t="s">
        <v>8811</v>
      </c>
      <c r="L116" t="s">
        <v>8812</v>
      </c>
      <c r="M116" t="s">
        <v>9398</v>
      </c>
      <c r="N116" s="61">
        <v>42908.502698344906</v>
      </c>
      <c r="O116" t="s">
        <v>9398</v>
      </c>
      <c r="P116" s="61">
        <v>42908.502698344906</v>
      </c>
    </row>
    <row r="117" spans="10:16" x14ac:dyDescent="0.35">
      <c r="J117" t="s">
        <v>11</v>
      </c>
      <c r="K117" t="s">
        <v>8813</v>
      </c>
      <c r="L117" t="s">
        <v>8814</v>
      </c>
      <c r="M117" t="s">
        <v>9398</v>
      </c>
      <c r="N117" s="61">
        <v>42908.502698414355</v>
      </c>
      <c r="O117" t="s">
        <v>9398</v>
      </c>
      <c r="P117" s="61">
        <v>42908.502698414355</v>
      </c>
    </row>
    <row r="118" spans="10:16" x14ac:dyDescent="0.35">
      <c r="J118" t="s">
        <v>11</v>
      </c>
      <c r="K118" t="s">
        <v>8815</v>
      </c>
      <c r="L118" t="s">
        <v>8815</v>
      </c>
      <c r="M118" t="s">
        <v>9398</v>
      </c>
      <c r="N118" s="61">
        <v>42908.502698611112</v>
      </c>
      <c r="O118" t="s">
        <v>9398</v>
      </c>
      <c r="P118" s="61">
        <v>42908.502698611112</v>
      </c>
    </row>
    <row r="119" spans="10:16" x14ac:dyDescent="0.35">
      <c r="J119" t="s">
        <v>11</v>
      </c>
      <c r="K119" t="s">
        <v>8816</v>
      </c>
      <c r="L119" t="s">
        <v>8817</v>
      </c>
      <c r="M119" t="s">
        <v>9398</v>
      </c>
      <c r="N119" s="61">
        <v>42908.502698645832</v>
      </c>
      <c r="O119" t="s">
        <v>9398</v>
      </c>
      <c r="P119" s="61">
        <v>42908.502698645832</v>
      </c>
    </row>
    <row r="120" spans="10:16" x14ac:dyDescent="0.35">
      <c r="J120" t="s">
        <v>11</v>
      </c>
      <c r="K120" t="s">
        <v>8818</v>
      </c>
      <c r="L120" t="s">
        <v>8819</v>
      </c>
      <c r="M120" t="s">
        <v>9398</v>
      </c>
      <c r="N120" s="61">
        <v>42908.50269872685</v>
      </c>
      <c r="O120" t="s">
        <v>9398</v>
      </c>
      <c r="P120" s="61">
        <v>42908.50269872685</v>
      </c>
    </row>
    <row r="121" spans="10:16" x14ac:dyDescent="0.35">
      <c r="J121" t="s">
        <v>11</v>
      </c>
      <c r="K121" t="s">
        <v>8820</v>
      </c>
      <c r="L121" t="s">
        <v>8821</v>
      </c>
      <c r="M121" t="s">
        <v>9398</v>
      </c>
      <c r="N121" s="61">
        <v>42908.502698807868</v>
      </c>
      <c r="O121" t="s">
        <v>9398</v>
      </c>
      <c r="P121" s="61">
        <v>42908.502698807868</v>
      </c>
    </row>
    <row r="122" spans="10:16" x14ac:dyDescent="0.35">
      <c r="J122" t="s">
        <v>11</v>
      </c>
      <c r="K122" t="s">
        <v>8822</v>
      </c>
      <c r="L122" t="s">
        <v>8822</v>
      </c>
      <c r="M122" t="s">
        <v>9398</v>
      </c>
      <c r="N122" s="61">
        <v>42908.502698842596</v>
      </c>
      <c r="O122" t="s">
        <v>9398</v>
      </c>
      <c r="P122" s="61">
        <v>42908.502698842596</v>
      </c>
    </row>
    <row r="123" spans="10:16" x14ac:dyDescent="0.35">
      <c r="J123" t="s">
        <v>11</v>
      </c>
      <c r="K123" t="s">
        <v>4899</v>
      </c>
      <c r="L123" t="s">
        <v>8823</v>
      </c>
      <c r="M123" t="s">
        <v>9398</v>
      </c>
      <c r="N123" s="61">
        <v>42908.502698923614</v>
      </c>
      <c r="O123" t="s">
        <v>9398</v>
      </c>
      <c r="P123" s="61">
        <v>42908.502698923614</v>
      </c>
    </row>
    <row r="124" spans="10:16" x14ac:dyDescent="0.35">
      <c r="J124" t="s">
        <v>11</v>
      </c>
      <c r="K124" t="s">
        <v>8824</v>
      </c>
      <c r="L124" t="s">
        <v>8825</v>
      </c>
      <c r="M124" t="s">
        <v>9398</v>
      </c>
      <c r="N124" s="61">
        <v>42908.502698993056</v>
      </c>
      <c r="O124" t="s">
        <v>9398</v>
      </c>
      <c r="P124" s="61">
        <v>42908.502698993056</v>
      </c>
    </row>
    <row r="125" spans="10:16" x14ac:dyDescent="0.35">
      <c r="J125" t="s">
        <v>11</v>
      </c>
      <c r="K125" t="s">
        <v>8826</v>
      </c>
      <c r="L125" t="s">
        <v>8827</v>
      </c>
      <c r="M125" t="s">
        <v>9398</v>
      </c>
      <c r="N125" s="61">
        <v>42908.502699039353</v>
      </c>
      <c r="O125" t="s">
        <v>9398</v>
      </c>
      <c r="P125" s="61">
        <v>42908.502699039353</v>
      </c>
    </row>
    <row r="126" spans="10:16" x14ac:dyDescent="0.35">
      <c r="J126" t="s">
        <v>11</v>
      </c>
      <c r="K126" t="s">
        <v>8828</v>
      </c>
      <c r="L126" t="s">
        <v>8829</v>
      </c>
      <c r="M126" t="s">
        <v>9398</v>
      </c>
      <c r="N126" s="61">
        <v>42908.502699108794</v>
      </c>
      <c r="O126" t="s">
        <v>9398</v>
      </c>
      <c r="P126" s="61">
        <v>42908.502699108794</v>
      </c>
    </row>
    <row r="127" spans="10:16" x14ac:dyDescent="0.35">
      <c r="J127" t="s">
        <v>11</v>
      </c>
      <c r="K127" t="s">
        <v>8830</v>
      </c>
      <c r="L127" t="s">
        <v>8830</v>
      </c>
      <c r="M127" t="s">
        <v>9398</v>
      </c>
      <c r="N127" s="61">
        <v>42908.502699189812</v>
      </c>
      <c r="O127" t="s">
        <v>9398</v>
      </c>
      <c r="P127" s="61">
        <v>42908.502699189812</v>
      </c>
    </row>
    <row r="128" spans="10:16" x14ac:dyDescent="0.35">
      <c r="J128" t="s">
        <v>11</v>
      </c>
      <c r="K128" t="s">
        <v>8831</v>
      </c>
      <c r="L128" t="s">
        <v>8831</v>
      </c>
      <c r="M128" t="s">
        <v>9398</v>
      </c>
      <c r="N128" s="61">
        <v>42908.50269922454</v>
      </c>
      <c r="O128" t="s">
        <v>9398</v>
      </c>
      <c r="P128" s="61">
        <v>42908.50269922454</v>
      </c>
    </row>
    <row r="129" spans="10:16" x14ac:dyDescent="0.35">
      <c r="J129" t="s">
        <v>11</v>
      </c>
      <c r="K129" t="s">
        <v>8832</v>
      </c>
      <c r="L129" t="s">
        <v>8832</v>
      </c>
      <c r="M129" t="s">
        <v>9398</v>
      </c>
      <c r="N129" s="61">
        <v>42908.502699305558</v>
      </c>
      <c r="O129" t="s">
        <v>9398</v>
      </c>
      <c r="P129" s="61">
        <v>42908.502699305558</v>
      </c>
    </row>
    <row r="130" spans="10:16" x14ac:dyDescent="0.35">
      <c r="J130" t="s">
        <v>11</v>
      </c>
      <c r="K130" t="s">
        <v>8833</v>
      </c>
      <c r="L130" t="s">
        <v>8833</v>
      </c>
      <c r="M130" t="s">
        <v>9398</v>
      </c>
      <c r="N130" s="61">
        <v>42908.502699386576</v>
      </c>
      <c r="O130" t="s">
        <v>9398</v>
      </c>
      <c r="P130" s="61">
        <v>42908.502699386576</v>
      </c>
    </row>
    <row r="131" spans="10:16" x14ac:dyDescent="0.35">
      <c r="J131" t="s">
        <v>11</v>
      </c>
      <c r="K131" t="s">
        <v>8834</v>
      </c>
      <c r="L131" t="s">
        <v>8834</v>
      </c>
      <c r="M131" t="s">
        <v>9398</v>
      </c>
      <c r="N131" s="61">
        <v>42908.502699421297</v>
      </c>
      <c r="O131" t="s">
        <v>9398</v>
      </c>
      <c r="P131" s="61">
        <v>42908.502699421297</v>
      </c>
    </row>
    <row r="132" spans="10:16" x14ac:dyDescent="0.35">
      <c r="J132" t="s">
        <v>11</v>
      </c>
      <c r="K132" t="s">
        <v>8835</v>
      </c>
      <c r="L132" t="s">
        <v>8836</v>
      </c>
      <c r="M132" t="s">
        <v>9398</v>
      </c>
      <c r="N132" s="61">
        <v>42908.502699502314</v>
      </c>
      <c r="O132" t="s">
        <v>9398</v>
      </c>
      <c r="P132" s="61">
        <v>42908.502699502314</v>
      </c>
    </row>
    <row r="133" spans="10:16" x14ac:dyDescent="0.35">
      <c r="J133" t="s">
        <v>11</v>
      </c>
      <c r="K133" t="s">
        <v>8837</v>
      </c>
      <c r="L133" t="s">
        <v>8838</v>
      </c>
      <c r="M133" t="s">
        <v>9398</v>
      </c>
      <c r="N133" s="61">
        <v>42908.502699537035</v>
      </c>
      <c r="O133" t="s">
        <v>9398</v>
      </c>
      <c r="P133" s="61">
        <v>42908.502699537035</v>
      </c>
    </row>
    <row r="134" spans="10:16" x14ac:dyDescent="0.35">
      <c r="J134" t="s">
        <v>11</v>
      </c>
      <c r="K134" t="s">
        <v>8839</v>
      </c>
      <c r="L134" t="s">
        <v>8839</v>
      </c>
      <c r="M134" t="s">
        <v>9398</v>
      </c>
      <c r="N134" s="61">
        <v>42908.502699618053</v>
      </c>
      <c r="O134" t="s">
        <v>9398</v>
      </c>
      <c r="P134" s="61">
        <v>42908.502699618053</v>
      </c>
    </row>
    <row r="135" spans="10:16" x14ac:dyDescent="0.35">
      <c r="J135" t="s">
        <v>11</v>
      </c>
      <c r="K135" t="s">
        <v>8840</v>
      </c>
      <c r="L135" t="s">
        <v>8840</v>
      </c>
      <c r="M135" t="s">
        <v>9398</v>
      </c>
      <c r="N135" s="61">
        <v>42908.502699652781</v>
      </c>
      <c r="O135" t="s">
        <v>9398</v>
      </c>
      <c r="P135" s="61">
        <v>42908.502699652781</v>
      </c>
    </row>
    <row r="136" spans="10:16" x14ac:dyDescent="0.35">
      <c r="J136" t="s">
        <v>11</v>
      </c>
      <c r="K136" t="s">
        <v>8841</v>
      </c>
      <c r="L136" t="s">
        <v>8841</v>
      </c>
      <c r="M136" t="s">
        <v>9398</v>
      </c>
      <c r="N136" s="61">
        <v>42908.502699733799</v>
      </c>
      <c r="O136" t="s">
        <v>9398</v>
      </c>
      <c r="P136" s="61">
        <v>42908.502699733799</v>
      </c>
    </row>
    <row r="137" spans="10:16" x14ac:dyDescent="0.35">
      <c r="J137" t="s">
        <v>11</v>
      </c>
      <c r="K137" t="s">
        <v>8842</v>
      </c>
      <c r="L137" t="s">
        <v>8842</v>
      </c>
      <c r="M137" t="s">
        <v>9398</v>
      </c>
      <c r="N137" s="61">
        <v>42908.50269976852</v>
      </c>
      <c r="O137" t="s">
        <v>9398</v>
      </c>
      <c r="P137" s="61">
        <v>42908.50269976852</v>
      </c>
    </row>
    <row r="138" spans="10:16" x14ac:dyDescent="0.35">
      <c r="J138" t="s">
        <v>11</v>
      </c>
      <c r="K138" t="s">
        <v>8843</v>
      </c>
      <c r="L138" t="s">
        <v>8843</v>
      </c>
      <c r="M138" t="s">
        <v>9398</v>
      </c>
      <c r="N138" s="61">
        <v>42908.502699849538</v>
      </c>
      <c r="O138" t="s">
        <v>9398</v>
      </c>
      <c r="P138" s="61">
        <v>42908.502699849538</v>
      </c>
    </row>
    <row r="139" spans="10:16" x14ac:dyDescent="0.35">
      <c r="J139" t="s">
        <v>11</v>
      </c>
      <c r="K139" t="s">
        <v>8844</v>
      </c>
      <c r="L139" t="s">
        <v>8844</v>
      </c>
      <c r="M139" t="s">
        <v>9398</v>
      </c>
      <c r="N139" s="61">
        <v>42908.502699918979</v>
      </c>
      <c r="O139" t="s">
        <v>9398</v>
      </c>
      <c r="P139" s="61">
        <v>42908.502699918979</v>
      </c>
    </row>
    <row r="140" spans="10:16" x14ac:dyDescent="0.35">
      <c r="J140" t="s">
        <v>11</v>
      </c>
      <c r="K140" t="s">
        <v>8845</v>
      </c>
      <c r="L140" t="s">
        <v>8845</v>
      </c>
      <c r="M140" t="s">
        <v>9398</v>
      </c>
      <c r="N140" s="61">
        <v>42908.502699965276</v>
      </c>
      <c r="O140" t="s">
        <v>9398</v>
      </c>
      <c r="P140" s="61">
        <v>42908.502699965276</v>
      </c>
    </row>
    <row r="141" spans="10:16" x14ac:dyDescent="0.35">
      <c r="J141" t="s">
        <v>11</v>
      </c>
      <c r="K141" t="s">
        <v>8846</v>
      </c>
      <c r="L141" t="s">
        <v>8847</v>
      </c>
      <c r="M141" t="s">
        <v>9398</v>
      </c>
      <c r="N141" s="61">
        <v>42908.502700034725</v>
      </c>
      <c r="O141" t="s">
        <v>9398</v>
      </c>
      <c r="P141" s="61">
        <v>42908.502700034725</v>
      </c>
    </row>
    <row r="142" spans="10:16" x14ac:dyDescent="0.35">
      <c r="J142" t="s">
        <v>11</v>
      </c>
      <c r="K142" t="s">
        <v>8848</v>
      </c>
      <c r="L142" t="s">
        <v>8848</v>
      </c>
      <c r="M142" t="s">
        <v>9398</v>
      </c>
      <c r="N142" s="61">
        <v>42908.502700081015</v>
      </c>
      <c r="O142" t="s">
        <v>9398</v>
      </c>
      <c r="P142" s="61">
        <v>42908.502700081015</v>
      </c>
    </row>
    <row r="143" spans="10:16" x14ac:dyDescent="0.35">
      <c r="J143" t="s">
        <v>11</v>
      </c>
      <c r="K143" t="s">
        <v>8849</v>
      </c>
      <c r="L143" t="s">
        <v>8849</v>
      </c>
      <c r="M143" t="s">
        <v>9398</v>
      </c>
      <c r="N143" s="61">
        <v>42908.502700150464</v>
      </c>
      <c r="O143" t="s">
        <v>9398</v>
      </c>
      <c r="P143" s="61">
        <v>42908.502700150464</v>
      </c>
    </row>
    <row r="144" spans="10:16" x14ac:dyDescent="0.35">
      <c r="J144" t="s">
        <v>11</v>
      </c>
      <c r="K144" t="s">
        <v>8850</v>
      </c>
      <c r="L144" t="s">
        <v>8851</v>
      </c>
      <c r="M144" t="s">
        <v>9398</v>
      </c>
      <c r="N144" s="61">
        <v>42908.502700196761</v>
      </c>
      <c r="O144" t="s">
        <v>9398</v>
      </c>
      <c r="P144" s="61">
        <v>42908.502700196761</v>
      </c>
    </row>
    <row r="145" spans="10:16" x14ac:dyDescent="0.35">
      <c r="J145" t="s">
        <v>9821</v>
      </c>
      <c r="K145" t="s">
        <v>8745</v>
      </c>
      <c r="L145" t="s">
        <v>8745</v>
      </c>
      <c r="M145" t="s">
        <v>9398</v>
      </c>
      <c r="N145" s="61">
        <v>43301.649207638889</v>
      </c>
      <c r="O145" t="s">
        <v>9398</v>
      </c>
      <c r="P145" s="61">
        <v>43301.649207638889</v>
      </c>
    </row>
    <row r="146" spans="10:16" x14ac:dyDescent="0.35">
      <c r="J146" t="s">
        <v>9821</v>
      </c>
      <c r="K146" t="s">
        <v>8746</v>
      </c>
      <c r="L146" t="s">
        <v>8747</v>
      </c>
      <c r="M146" t="s">
        <v>9398</v>
      </c>
      <c r="N146" s="61">
        <v>43301.649207754628</v>
      </c>
      <c r="O146" t="s">
        <v>9398</v>
      </c>
      <c r="P146" s="61">
        <v>43301.649207754628</v>
      </c>
    </row>
    <row r="147" spans="10:16" x14ac:dyDescent="0.35">
      <c r="J147" t="s">
        <v>9821</v>
      </c>
      <c r="K147" t="s">
        <v>8748</v>
      </c>
      <c r="L147" t="s">
        <v>8749</v>
      </c>
      <c r="M147" t="s">
        <v>9398</v>
      </c>
      <c r="N147" s="61">
        <v>43301.649207870367</v>
      </c>
      <c r="O147" t="s">
        <v>9398</v>
      </c>
      <c r="P147" s="61">
        <v>43301.649207870367</v>
      </c>
    </row>
    <row r="148" spans="10:16" x14ac:dyDescent="0.35">
      <c r="J148" t="s">
        <v>9821</v>
      </c>
      <c r="K148" t="s">
        <v>8750</v>
      </c>
      <c r="L148" t="s">
        <v>8750</v>
      </c>
      <c r="M148" t="s">
        <v>9398</v>
      </c>
      <c r="N148" s="61">
        <v>43301.649207951392</v>
      </c>
      <c r="O148" t="s">
        <v>9398</v>
      </c>
      <c r="P148" s="61">
        <v>43301.649207951392</v>
      </c>
    </row>
    <row r="149" spans="10:16" x14ac:dyDescent="0.35">
      <c r="J149" t="s">
        <v>9821</v>
      </c>
      <c r="K149" t="s">
        <v>8751</v>
      </c>
      <c r="L149" t="s">
        <v>8752</v>
      </c>
      <c r="M149" t="s">
        <v>9398</v>
      </c>
      <c r="N149" s="61">
        <v>43301.649208020834</v>
      </c>
      <c r="O149" t="s">
        <v>9398</v>
      </c>
      <c r="P149" s="61">
        <v>43301.649208020834</v>
      </c>
    </row>
    <row r="150" spans="10:16" x14ac:dyDescent="0.35">
      <c r="J150" t="s">
        <v>9821</v>
      </c>
      <c r="K150" t="s">
        <v>8753</v>
      </c>
      <c r="L150" t="s">
        <v>8754</v>
      </c>
      <c r="M150" t="s">
        <v>9398</v>
      </c>
      <c r="N150" s="61">
        <v>43301.649208101851</v>
      </c>
      <c r="O150" t="s">
        <v>9398</v>
      </c>
      <c r="P150" s="61">
        <v>43301.649208101851</v>
      </c>
    </row>
    <row r="151" spans="10:16" x14ac:dyDescent="0.35">
      <c r="J151" t="s">
        <v>9821</v>
      </c>
      <c r="K151" t="s">
        <v>8755</v>
      </c>
      <c r="L151" t="s">
        <v>8755</v>
      </c>
      <c r="M151" t="s">
        <v>9398</v>
      </c>
      <c r="N151" s="61">
        <v>43301.649208182869</v>
      </c>
      <c r="O151" t="s">
        <v>9398</v>
      </c>
      <c r="P151" s="61">
        <v>43301.649208182869</v>
      </c>
    </row>
    <row r="152" spans="10:16" x14ac:dyDescent="0.35">
      <c r="J152" t="s">
        <v>9821</v>
      </c>
      <c r="K152" t="s">
        <v>8756</v>
      </c>
      <c r="L152" t="s">
        <v>8756</v>
      </c>
      <c r="M152" t="s">
        <v>9398</v>
      </c>
      <c r="N152" s="61">
        <v>43301.649208252318</v>
      </c>
      <c r="O152" t="s">
        <v>9398</v>
      </c>
      <c r="P152" s="61">
        <v>43301.649208252318</v>
      </c>
    </row>
    <row r="153" spans="10:16" x14ac:dyDescent="0.35">
      <c r="J153" t="s">
        <v>9821</v>
      </c>
      <c r="K153" t="s">
        <v>8757</v>
      </c>
      <c r="L153" t="s">
        <v>8758</v>
      </c>
      <c r="M153" t="s">
        <v>9398</v>
      </c>
      <c r="N153" s="61">
        <v>43301.649208333336</v>
      </c>
      <c r="O153" t="s">
        <v>9398</v>
      </c>
      <c r="P153" s="61">
        <v>43301.649208333336</v>
      </c>
    </row>
    <row r="154" spans="10:16" x14ac:dyDescent="0.35">
      <c r="J154" t="s">
        <v>9821</v>
      </c>
      <c r="K154" t="s">
        <v>8759</v>
      </c>
      <c r="L154" t="s">
        <v>8760</v>
      </c>
      <c r="M154" t="s">
        <v>9398</v>
      </c>
      <c r="N154" s="61">
        <v>43301.649208449075</v>
      </c>
      <c r="O154" t="s">
        <v>9398</v>
      </c>
      <c r="P154" s="61">
        <v>43301.649208449075</v>
      </c>
    </row>
    <row r="155" spans="10:16" x14ac:dyDescent="0.35">
      <c r="J155" t="s">
        <v>9821</v>
      </c>
      <c r="K155" t="s">
        <v>8761</v>
      </c>
      <c r="L155" t="s">
        <v>8762</v>
      </c>
      <c r="M155" t="s">
        <v>9398</v>
      </c>
      <c r="N155" s="61">
        <v>43301.649208530092</v>
      </c>
      <c r="O155" t="s">
        <v>9398</v>
      </c>
      <c r="P155" s="61">
        <v>43301.649208530092</v>
      </c>
    </row>
    <row r="156" spans="10:16" x14ac:dyDescent="0.35">
      <c r="J156" t="s">
        <v>9821</v>
      </c>
      <c r="K156" t="s">
        <v>8763</v>
      </c>
      <c r="L156" t="s">
        <v>8764</v>
      </c>
      <c r="M156" t="s">
        <v>9398</v>
      </c>
      <c r="N156" s="61">
        <v>43301.649208599534</v>
      </c>
      <c r="O156" t="s">
        <v>9398</v>
      </c>
      <c r="P156" s="61">
        <v>43301.649208599534</v>
      </c>
    </row>
    <row r="157" spans="10:16" x14ac:dyDescent="0.35">
      <c r="J157" t="s">
        <v>9821</v>
      </c>
      <c r="K157" t="s">
        <v>8765</v>
      </c>
      <c r="L157" t="s">
        <v>8766</v>
      </c>
      <c r="M157" t="s">
        <v>9398</v>
      </c>
      <c r="N157" s="61">
        <v>43301.649208680552</v>
      </c>
      <c r="O157" t="s">
        <v>9398</v>
      </c>
      <c r="P157" s="61">
        <v>43301.649208680552</v>
      </c>
    </row>
    <row r="158" spans="10:16" x14ac:dyDescent="0.35">
      <c r="J158" t="s">
        <v>9821</v>
      </c>
      <c r="K158" t="s">
        <v>8767</v>
      </c>
      <c r="L158" t="s">
        <v>8768</v>
      </c>
      <c r="M158" t="s">
        <v>9398</v>
      </c>
      <c r="N158" s="61">
        <v>43301.649208796298</v>
      </c>
      <c r="O158" t="s">
        <v>9398</v>
      </c>
      <c r="P158" s="61">
        <v>43301.649208796298</v>
      </c>
    </row>
    <row r="159" spans="10:16" x14ac:dyDescent="0.35">
      <c r="J159" t="s">
        <v>9821</v>
      </c>
      <c r="K159" t="s">
        <v>1438</v>
      </c>
      <c r="L159" t="s">
        <v>1438</v>
      </c>
      <c r="M159" t="s">
        <v>9398</v>
      </c>
      <c r="N159" s="61">
        <v>43301.649208877316</v>
      </c>
      <c r="O159" t="s">
        <v>9398</v>
      </c>
      <c r="P159" s="61">
        <v>43301.649208877316</v>
      </c>
    </row>
    <row r="160" spans="10:16" x14ac:dyDescent="0.35">
      <c r="J160" t="s">
        <v>9821</v>
      </c>
      <c r="K160" t="s">
        <v>8769</v>
      </c>
      <c r="L160" t="s">
        <v>8770</v>
      </c>
      <c r="M160" t="s">
        <v>9398</v>
      </c>
      <c r="N160" s="61">
        <v>43301.649208912037</v>
      </c>
      <c r="O160" t="s">
        <v>9398</v>
      </c>
      <c r="P160" s="61">
        <v>43301.649208912037</v>
      </c>
    </row>
    <row r="161" spans="10:16" x14ac:dyDescent="0.35">
      <c r="J161" t="s">
        <v>9821</v>
      </c>
      <c r="K161" t="s">
        <v>8771</v>
      </c>
      <c r="L161" t="s">
        <v>8771</v>
      </c>
      <c r="M161" t="s">
        <v>9398</v>
      </c>
      <c r="N161" s="61">
        <v>43301.649208993054</v>
      </c>
      <c r="O161" t="s">
        <v>9398</v>
      </c>
      <c r="P161" s="61">
        <v>43301.649208993054</v>
      </c>
    </row>
    <row r="162" spans="10:16" x14ac:dyDescent="0.35">
      <c r="J162" t="s">
        <v>9821</v>
      </c>
      <c r="K162" t="s">
        <v>8772</v>
      </c>
      <c r="L162" t="s">
        <v>8772</v>
      </c>
      <c r="M162" t="s">
        <v>9398</v>
      </c>
      <c r="N162" s="61">
        <v>43301.649209062503</v>
      </c>
      <c r="O162" t="s">
        <v>9398</v>
      </c>
      <c r="P162" s="61">
        <v>43301.649209062503</v>
      </c>
    </row>
    <row r="163" spans="10:16" x14ac:dyDescent="0.35">
      <c r="J163" t="s">
        <v>9821</v>
      </c>
      <c r="K163" t="s">
        <v>8773</v>
      </c>
      <c r="L163" t="s">
        <v>8774</v>
      </c>
      <c r="M163" t="s">
        <v>9398</v>
      </c>
      <c r="N163" s="61">
        <v>43301.649209143521</v>
      </c>
      <c r="O163" t="s">
        <v>9398</v>
      </c>
      <c r="P163" s="61">
        <v>43301.649209143521</v>
      </c>
    </row>
    <row r="164" spans="10:16" x14ac:dyDescent="0.35">
      <c r="J164" t="s">
        <v>9821</v>
      </c>
      <c r="K164" t="s">
        <v>8775</v>
      </c>
      <c r="L164" t="s">
        <v>8776</v>
      </c>
      <c r="M164" t="s">
        <v>9398</v>
      </c>
      <c r="N164" s="61">
        <v>43301.649209224539</v>
      </c>
      <c r="O164" t="s">
        <v>9398</v>
      </c>
      <c r="P164" s="61">
        <v>43301.649209224539</v>
      </c>
    </row>
    <row r="165" spans="10:16" x14ac:dyDescent="0.35">
      <c r="J165" t="s">
        <v>9821</v>
      </c>
      <c r="K165" t="s">
        <v>8777</v>
      </c>
      <c r="L165" t="s">
        <v>8778</v>
      </c>
      <c r="M165" t="s">
        <v>9398</v>
      </c>
      <c r="N165" s="61">
        <v>43301.649209293981</v>
      </c>
      <c r="O165" t="s">
        <v>9398</v>
      </c>
      <c r="P165" s="61">
        <v>43301.649209293981</v>
      </c>
    </row>
    <row r="166" spans="10:16" x14ac:dyDescent="0.35">
      <c r="J166" t="s">
        <v>9821</v>
      </c>
      <c r="K166" t="s">
        <v>8779</v>
      </c>
      <c r="L166" t="s">
        <v>8780</v>
      </c>
      <c r="M166" t="s">
        <v>9398</v>
      </c>
      <c r="N166" s="61">
        <v>43301.649209374998</v>
      </c>
      <c r="O166" t="s">
        <v>9398</v>
      </c>
      <c r="P166" s="61">
        <v>43301.649209374998</v>
      </c>
    </row>
    <row r="167" spans="10:16" x14ac:dyDescent="0.35">
      <c r="J167" t="s">
        <v>9821</v>
      </c>
      <c r="K167" t="s">
        <v>8781</v>
      </c>
      <c r="L167" t="s">
        <v>8782</v>
      </c>
      <c r="M167" t="s">
        <v>9398</v>
      </c>
      <c r="N167" s="61">
        <v>43301.649209490737</v>
      </c>
      <c r="O167" t="s">
        <v>9398</v>
      </c>
      <c r="P167" s="61">
        <v>43301.649209490737</v>
      </c>
    </row>
    <row r="168" spans="10:16" x14ac:dyDescent="0.35">
      <c r="J168" t="s">
        <v>9821</v>
      </c>
      <c r="K168" t="s">
        <v>8783</v>
      </c>
      <c r="L168" t="s">
        <v>8784</v>
      </c>
      <c r="M168" t="s">
        <v>9398</v>
      </c>
      <c r="N168" s="61">
        <v>43301.649209571762</v>
      </c>
      <c r="O168" t="s">
        <v>9398</v>
      </c>
      <c r="P168" s="61">
        <v>43301.649209571762</v>
      </c>
    </row>
    <row r="169" spans="10:16" x14ac:dyDescent="0.35">
      <c r="J169" t="s">
        <v>9821</v>
      </c>
      <c r="K169" t="s">
        <v>8785</v>
      </c>
      <c r="L169" t="s">
        <v>8786</v>
      </c>
      <c r="M169" t="s">
        <v>9398</v>
      </c>
      <c r="N169" s="61">
        <v>43301.649209641204</v>
      </c>
      <c r="O169" t="s">
        <v>9398</v>
      </c>
      <c r="P169" s="61">
        <v>43301.649209641204</v>
      </c>
    </row>
    <row r="170" spans="10:16" x14ac:dyDescent="0.35">
      <c r="J170" t="s">
        <v>9821</v>
      </c>
      <c r="K170" t="s">
        <v>8787</v>
      </c>
      <c r="L170" t="s">
        <v>8787</v>
      </c>
      <c r="M170" t="s">
        <v>9398</v>
      </c>
      <c r="N170" s="61">
        <v>43301.649209722222</v>
      </c>
      <c r="O170" t="s">
        <v>9398</v>
      </c>
      <c r="P170" s="61">
        <v>43301.649209722222</v>
      </c>
    </row>
    <row r="171" spans="10:16" x14ac:dyDescent="0.35">
      <c r="J171" t="s">
        <v>9821</v>
      </c>
      <c r="K171" t="s">
        <v>8788</v>
      </c>
      <c r="L171" t="s">
        <v>8788</v>
      </c>
      <c r="M171" t="s">
        <v>9398</v>
      </c>
      <c r="N171" s="61">
        <v>43301.64920980324</v>
      </c>
      <c r="O171" t="s">
        <v>9398</v>
      </c>
      <c r="P171" s="61">
        <v>43301.64920980324</v>
      </c>
    </row>
    <row r="172" spans="10:16" x14ac:dyDescent="0.35">
      <c r="J172" t="s">
        <v>9821</v>
      </c>
      <c r="K172" t="s">
        <v>8789</v>
      </c>
      <c r="L172" t="s">
        <v>8790</v>
      </c>
      <c r="M172" t="s">
        <v>9398</v>
      </c>
      <c r="N172" s="61">
        <v>43301.649209872689</v>
      </c>
      <c r="O172" t="s">
        <v>9398</v>
      </c>
      <c r="P172" s="61">
        <v>43301.649209872689</v>
      </c>
    </row>
    <row r="173" spans="10:16" x14ac:dyDescent="0.35">
      <c r="J173" t="s">
        <v>9821</v>
      </c>
      <c r="K173" t="s">
        <v>8791</v>
      </c>
      <c r="L173" t="s">
        <v>10125</v>
      </c>
      <c r="M173" t="s">
        <v>9398</v>
      </c>
      <c r="N173" s="61">
        <v>43301.649209953706</v>
      </c>
      <c r="O173" t="s">
        <v>9398</v>
      </c>
      <c r="P173" s="61">
        <v>43301.649209953706</v>
      </c>
    </row>
    <row r="174" spans="10:16" x14ac:dyDescent="0.35">
      <c r="J174" t="s">
        <v>9821</v>
      </c>
      <c r="K174" t="s">
        <v>8792</v>
      </c>
      <c r="L174" t="s">
        <v>8793</v>
      </c>
      <c r="M174" t="s">
        <v>9398</v>
      </c>
      <c r="N174" s="61">
        <v>43301.649210034724</v>
      </c>
      <c r="O174" t="s">
        <v>9398</v>
      </c>
      <c r="P174" s="61">
        <v>43301.649210034724</v>
      </c>
    </row>
    <row r="175" spans="10:16" x14ac:dyDescent="0.35">
      <c r="J175" t="s">
        <v>9821</v>
      </c>
      <c r="K175" t="s">
        <v>8794</v>
      </c>
      <c r="L175" t="s">
        <v>8794</v>
      </c>
      <c r="M175" t="s">
        <v>9398</v>
      </c>
      <c r="N175" s="61">
        <v>43301.649210104166</v>
      </c>
      <c r="O175" t="s">
        <v>9398</v>
      </c>
      <c r="P175" s="61">
        <v>43301.649210104166</v>
      </c>
    </row>
    <row r="176" spans="10:16" x14ac:dyDescent="0.35">
      <c r="J176" t="s">
        <v>9821</v>
      </c>
      <c r="K176" t="s">
        <v>8795</v>
      </c>
      <c r="L176" t="s">
        <v>8796</v>
      </c>
      <c r="M176" t="s">
        <v>9398</v>
      </c>
      <c r="N176" s="61">
        <v>43301.649210185184</v>
      </c>
      <c r="O176" t="s">
        <v>9398</v>
      </c>
      <c r="P176" s="61">
        <v>43301.649210185184</v>
      </c>
    </row>
    <row r="177" spans="10:16" x14ac:dyDescent="0.35">
      <c r="J177" t="s">
        <v>9821</v>
      </c>
      <c r="K177" t="s">
        <v>8797</v>
      </c>
      <c r="L177" t="s">
        <v>8798</v>
      </c>
      <c r="M177" t="s">
        <v>9398</v>
      </c>
      <c r="N177" s="61">
        <v>43301.649210266201</v>
      </c>
      <c r="O177" t="s">
        <v>9398</v>
      </c>
      <c r="P177" s="61">
        <v>43301.649210266201</v>
      </c>
    </row>
    <row r="178" spans="10:16" x14ac:dyDescent="0.35">
      <c r="J178" t="s">
        <v>9821</v>
      </c>
      <c r="K178" t="s">
        <v>8799</v>
      </c>
      <c r="L178" t="s">
        <v>8799</v>
      </c>
      <c r="M178" t="s">
        <v>9398</v>
      </c>
      <c r="N178" s="61">
        <v>43301.64921033565</v>
      </c>
      <c r="O178" t="s">
        <v>9398</v>
      </c>
      <c r="P178" s="61">
        <v>43301.64921033565</v>
      </c>
    </row>
    <row r="179" spans="10:16" x14ac:dyDescent="0.35">
      <c r="J179" t="s">
        <v>9821</v>
      </c>
      <c r="K179" t="s">
        <v>8800</v>
      </c>
      <c r="L179" t="s">
        <v>8801</v>
      </c>
      <c r="M179" t="s">
        <v>9398</v>
      </c>
      <c r="N179" s="61">
        <v>43301.649210416668</v>
      </c>
      <c r="O179" t="s">
        <v>9398</v>
      </c>
      <c r="P179" s="61">
        <v>43301.649210416668</v>
      </c>
    </row>
    <row r="180" spans="10:16" x14ac:dyDescent="0.35">
      <c r="J180" t="s">
        <v>9821</v>
      </c>
      <c r="K180" t="s">
        <v>8802</v>
      </c>
      <c r="L180" t="s">
        <v>8802</v>
      </c>
      <c r="M180" t="s">
        <v>9398</v>
      </c>
      <c r="N180" s="61">
        <v>43301.649210451389</v>
      </c>
      <c r="O180" t="s">
        <v>9398</v>
      </c>
      <c r="P180" s="61">
        <v>43301.649210451389</v>
      </c>
    </row>
    <row r="181" spans="10:16" x14ac:dyDescent="0.35">
      <c r="J181" t="s">
        <v>9821</v>
      </c>
      <c r="K181" t="s">
        <v>8803</v>
      </c>
      <c r="L181" t="s">
        <v>8804</v>
      </c>
      <c r="M181" t="s">
        <v>9398</v>
      </c>
      <c r="N181" s="61">
        <v>43301.649210532407</v>
      </c>
      <c r="O181" t="s">
        <v>9398</v>
      </c>
      <c r="P181" s="61">
        <v>43301.649210532407</v>
      </c>
    </row>
    <row r="182" spans="10:16" x14ac:dyDescent="0.35">
      <c r="J182" t="s">
        <v>9821</v>
      </c>
      <c r="K182" t="s">
        <v>8805</v>
      </c>
      <c r="L182" t="s">
        <v>8805</v>
      </c>
      <c r="M182" t="s">
        <v>9398</v>
      </c>
      <c r="N182" s="61">
        <v>43301.649210613425</v>
      </c>
      <c r="O182" t="s">
        <v>9398</v>
      </c>
      <c r="P182" s="61">
        <v>43301.649210613425</v>
      </c>
    </row>
    <row r="183" spans="10:16" x14ac:dyDescent="0.35">
      <c r="J183" t="s">
        <v>9821</v>
      </c>
      <c r="K183" t="s">
        <v>8806</v>
      </c>
      <c r="L183" t="s">
        <v>8806</v>
      </c>
      <c r="M183" t="s">
        <v>9398</v>
      </c>
      <c r="N183" s="61">
        <v>43301.649210682874</v>
      </c>
      <c r="O183" t="s">
        <v>9398</v>
      </c>
      <c r="P183" s="61">
        <v>43301.649210682874</v>
      </c>
    </row>
    <row r="184" spans="10:16" x14ac:dyDescent="0.35">
      <c r="J184" t="s">
        <v>9821</v>
      </c>
      <c r="K184" t="s">
        <v>8807</v>
      </c>
      <c r="L184" t="s">
        <v>8807</v>
      </c>
      <c r="M184" t="s">
        <v>9398</v>
      </c>
      <c r="N184" s="61">
        <v>43301.649210763891</v>
      </c>
      <c r="O184" t="s">
        <v>9398</v>
      </c>
      <c r="P184" s="61">
        <v>43301.649210763891</v>
      </c>
    </row>
    <row r="185" spans="10:16" x14ac:dyDescent="0.35">
      <c r="J185" t="s">
        <v>9821</v>
      </c>
      <c r="K185" t="s">
        <v>8808</v>
      </c>
      <c r="L185" t="s">
        <v>1297</v>
      </c>
      <c r="M185" t="s">
        <v>9398</v>
      </c>
      <c r="N185" s="61">
        <v>43301.649210844909</v>
      </c>
      <c r="O185" t="s">
        <v>9398</v>
      </c>
      <c r="P185" s="61">
        <v>43301.649210844909</v>
      </c>
    </row>
    <row r="186" spans="10:16" x14ac:dyDescent="0.35">
      <c r="J186" t="s">
        <v>9821</v>
      </c>
      <c r="K186" t="s">
        <v>8809</v>
      </c>
      <c r="L186" t="s">
        <v>8810</v>
      </c>
      <c r="M186" t="s">
        <v>9398</v>
      </c>
      <c r="N186" s="61">
        <v>43301.64921087963</v>
      </c>
      <c r="O186" t="s">
        <v>9398</v>
      </c>
      <c r="P186" s="61">
        <v>43301.64921087963</v>
      </c>
    </row>
    <row r="187" spans="10:16" x14ac:dyDescent="0.35">
      <c r="J187" t="s">
        <v>9821</v>
      </c>
      <c r="K187" t="s">
        <v>8811</v>
      </c>
      <c r="L187" t="s">
        <v>8812</v>
      </c>
      <c r="M187" t="s">
        <v>9398</v>
      </c>
      <c r="N187" s="61">
        <v>43301.64921103009</v>
      </c>
      <c r="O187" t="s">
        <v>9398</v>
      </c>
      <c r="P187" s="61">
        <v>43301.64921103009</v>
      </c>
    </row>
    <row r="188" spans="10:16" x14ac:dyDescent="0.35">
      <c r="J188" t="s">
        <v>9821</v>
      </c>
      <c r="K188" t="s">
        <v>8813</v>
      </c>
      <c r="L188" t="s">
        <v>8814</v>
      </c>
      <c r="M188" t="s">
        <v>9398</v>
      </c>
      <c r="N188" s="61">
        <v>43301.649211111115</v>
      </c>
      <c r="O188" t="s">
        <v>9398</v>
      </c>
      <c r="P188" s="61">
        <v>43301.649211111115</v>
      </c>
    </row>
    <row r="189" spans="10:16" x14ac:dyDescent="0.35">
      <c r="J189" t="s">
        <v>9821</v>
      </c>
      <c r="K189" t="s">
        <v>8815</v>
      </c>
      <c r="L189" t="s">
        <v>8815</v>
      </c>
      <c r="M189" t="s">
        <v>9398</v>
      </c>
      <c r="N189" s="61">
        <v>43301.649211192132</v>
      </c>
      <c r="O189" t="s">
        <v>9398</v>
      </c>
      <c r="P189" s="61">
        <v>43301.649211192132</v>
      </c>
    </row>
    <row r="190" spans="10:16" x14ac:dyDescent="0.35">
      <c r="J190" t="s">
        <v>9821</v>
      </c>
      <c r="K190" t="s">
        <v>8816</v>
      </c>
      <c r="L190" t="s">
        <v>8817</v>
      </c>
      <c r="M190" t="s">
        <v>9398</v>
      </c>
      <c r="N190" s="61">
        <v>43301.649211261574</v>
      </c>
      <c r="O190" t="s">
        <v>9398</v>
      </c>
      <c r="P190" s="61">
        <v>43301.649211261574</v>
      </c>
    </row>
    <row r="191" spans="10:16" x14ac:dyDescent="0.35">
      <c r="J191" t="s">
        <v>9821</v>
      </c>
      <c r="K191" t="s">
        <v>8818</v>
      </c>
      <c r="L191" t="s">
        <v>8819</v>
      </c>
      <c r="M191" t="s">
        <v>9398</v>
      </c>
      <c r="N191" s="61">
        <v>43301.649211342592</v>
      </c>
      <c r="O191" t="s">
        <v>9398</v>
      </c>
      <c r="P191" s="61">
        <v>43301.649211342592</v>
      </c>
    </row>
    <row r="192" spans="10:16" x14ac:dyDescent="0.35">
      <c r="J192" t="s">
        <v>9821</v>
      </c>
      <c r="K192" t="s">
        <v>8820</v>
      </c>
      <c r="L192" t="s">
        <v>8821</v>
      </c>
      <c r="M192" t="s">
        <v>9398</v>
      </c>
      <c r="N192" s="61">
        <v>43301.649211458331</v>
      </c>
      <c r="O192" t="s">
        <v>9398</v>
      </c>
      <c r="P192" s="61">
        <v>43301.649211458331</v>
      </c>
    </row>
    <row r="193" spans="10:16" x14ac:dyDescent="0.35">
      <c r="J193" t="s">
        <v>9821</v>
      </c>
      <c r="K193" t="s">
        <v>8822</v>
      </c>
      <c r="L193" t="s">
        <v>8822</v>
      </c>
      <c r="M193" t="s">
        <v>9398</v>
      </c>
      <c r="N193" s="61">
        <v>43301.649211493059</v>
      </c>
      <c r="O193" t="s">
        <v>9398</v>
      </c>
      <c r="P193" s="61">
        <v>43301.649211493059</v>
      </c>
    </row>
    <row r="194" spans="10:16" x14ac:dyDescent="0.35">
      <c r="J194" t="s">
        <v>9821</v>
      </c>
      <c r="K194" t="s">
        <v>4899</v>
      </c>
      <c r="L194" t="s">
        <v>8823</v>
      </c>
      <c r="M194" t="s">
        <v>9398</v>
      </c>
      <c r="N194" s="61">
        <v>43301.649211574077</v>
      </c>
      <c r="O194" t="s">
        <v>9398</v>
      </c>
      <c r="P194" s="61">
        <v>43301.649211574077</v>
      </c>
    </row>
    <row r="195" spans="10:16" x14ac:dyDescent="0.35">
      <c r="J195" t="s">
        <v>9821</v>
      </c>
      <c r="K195" t="s">
        <v>8824</v>
      </c>
      <c r="L195" t="s">
        <v>8825</v>
      </c>
      <c r="M195" t="s">
        <v>9398</v>
      </c>
      <c r="N195" s="61">
        <v>43301.649211689815</v>
      </c>
      <c r="O195" t="s">
        <v>9398</v>
      </c>
      <c r="P195" s="61">
        <v>43301.649211689815</v>
      </c>
    </row>
    <row r="196" spans="10:16" x14ac:dyDescent="0.35">
      <c r="J196" t="s">
        <v>9821</v>
      </c>
      <c r="K196" t="s">
        <v>8826</v>
      </c>
      <c r="L196" t="s">
        <v>8827</v>
      </c>
      <c r="M196" t="s">
        <v>9398</v>
      </c>
      <c r="N196" s="61">
        <v>43301.649211724536</v>
      </c>
      <c r="O196" t="s">
        <v>9398</v>
      </c>
      <c r="P196" s="61">
        <v>43301.649211724536</v>
      </c>
    </row>
    <row r="197" spans="10:16" x14ac:dyDescent="0.35">
      <c r="J197" t="s">
        <v>9821</v>
      </c>
      <c r="K197" t="s">
        <v>8828</v>
      </c>
      <c r="L197" t="s">
        <v>8829</v>
      </c>
      <c r="M197" t="s">
        <v>9398</v>
      </c>
      <c r="N197" s="61">
        <v>43301.649211805554</v>
      </c>
      <c r="O197" t="s">
        <v>9398</v>
      </c>
      <c r="P197" s="61">
        <v>43301.649211805554</v>
      </c>
    </row>
    <row r="198" spans="10:16" x14ac:dyDescent="0.35">
      <c r="J198" t="s">
        <v>9821</v>
      </c>
      <c r="K198" t="s">
        <v>8830</v>
      </c>
      <c r="L198" t="s">
        <v>8830</v>
      </c>
      <c r="M198" t="s">
        <v>9398</v>
      </c>
      <c r="N198" s="61">
        <v>43301.649211886572</v>
      </c>
      <c r="O198" t="s">
        <v>9398</v>
      </c>
      <c r="P198" s="61">
        <v>43301.649211886572</v>
      </c>
    </row>
    <row r="199" spans="10:16" x14ac:dyDescent="0.35">
      <c r="J199" t="s">
        <v>9821</v>
      </c>
      <c r="K199" t="s">
        <v>8831</v>
      </c>
      <c r="L199" t="s">
        <v>8831</v>
      </c>
      <c r="M199" t="s">
        <v>9398</v>
      </c>
      <c r="N199" s="61">
        <v>43301.649211956021</v>
      </c>
      <c r="O199" t="s">
        <v>9398</v>
      </c>
      <c r="P199" s="61">
        <v>43301.649211956021</v>
      </c>
    </row>
    <row r="200" spans="10:16" x14ac:dyDescent="0.35">
      <c r="J200" t="s">
        <v>9821</v>
      </c>
      <c r="K200" t="s">
        <v>8832</v>
      </c>
      <c r="L200" t="s">
        <v>8832</v>
      </c>
      <c r="M200" t="s">
        <v>9398</v>
      </c>
      <c r="N200" s="61">
        <v>43301.649212037039</v>
      </c>
      <c r="O200" t="s">
        <v>9398</v>
      </c>
      <c r="P200" s="61">
        <v>43301.649212037039</v>
      </c>
    </row>
    <row r="201" spans="10:16" x14ac:dyDescent="0.35">
      <c r="J201" t="s">
        <v>9821</v>
      </c>
      <c r="K201" t="s">
        <v>8833</v>
      </c>
      <c r="L201" t="s">
        <v>8833</v>
      </c>
      <c r="M201" t="s">
        <v>9398</v>
      </c>
      <c r="N201" s="61">
        <v>43301.649212118056</v>
      </c>
      <c r="O201" t="s">
        <v>9398</v>
      </c>
      <c r="P201" s="61">
        <v>43301.649212118056</v>
      </c>
    </row>
    <row r="202" spans="10:16" x14ac:dyDescent="0.35">
      <c r="J202" t="s">
        <v>9821</v>
      </c>
      <c r="K202" t="s">
        <v>8834</v>
      </c>
      <c r="L202" t="s">
        <v>8834</v>
      </c>
      <c r="M202" t="s">
        <v>9398</v>
      </c>
      <c r="N202" s="61">
        <v>43301.649212152777</v>
      </c>
      <c r="O202" t="s">
        <v>9398</v>
      </c>
      <c r="P202" s="61">
        <v>43301.649212152777</v>
      </c>
    </row>
    <row r="203" spans="10:16" x14ac:dyDescent="0.35">
      <c r="J203" t="s">
        <v>9821</v>
      </c>
      <c r="K203" t="s">
        <v>8835</v>
      </c>
      <c r="L203" t="s">
        <v>8836</v>
      </c>
      <c r="M203" t="s">
        <v>9398</v>
      </c>
      <c r="N203" s="61">
        <v>43301.649212233795</v>
      </c>
      <c r="O203" t="s">
        <v>9398</v>
      </c>
      <c r="P203" s="61">
        <v>43301.649212233795</v>
      </c>
    </row>
    <row r="204" spans="10:16" x14ac:dyDescent="0.35">
      <c r="J204" t="s">
        <v>9821</v>
      </c>
      <c r="K204" t="s">
        <v>8837</v>
      </c>
      <c r="L204" t="s">
        <v>8838</v>
      </c>
      <c r="M204" t="s">
        <v>9398</v>
      </c>
      <c r="N204" s="61">
        <v>43301.649212303244</v>
      </c>
      <c r="O204" t="s">
        <v>9398</v>
      </c>
      <c r="P204" s="61">
        <v>43301.649212303244</v>
      </c>
    </row>
    <row r="205" spans="10:16" x14ac:dyDescent="0.35">
      <c r="J205" t="s">
        <v>9821</v>
      </c>
      <c r="K205" t="s">
        <v>8839</v>
      </c>
      <c r="L205" t="s">
        <v>8839</v>
      </c>
      <c r="M205" t="s">
        <v>9398</v>
      </c>
      <c r="N205" s="61">
        <v>43301.649212384262</v>
      </c>
      <c r="O205" t="s">
        <v>9398</v>
      </c>
      <c r="P205" s="61">
        <v>43301.649212384262</v>
      </c>
    </row>
    <row r="206" spans="10:16" x14ac:dyDescent="0.35">
      <c r="J206" t="s">
        <v>9821</v>
      </c>
      <c r="K206" t="s">
        <v>8840</v>
      </c>
      <c r="L206" t="s">
        <v>8840</v>
      </c>
      <c r="M206" t="s">
        <v>9398</v>
      </c>
      <c r="N206" s="61">
        <v>43301.64921246528</v>
      </c>
      <c r="O206" t="s">
        <v>9398</v>
      </c>
      <c r="P206" s="61">
        <v>43301.64921246528</v>
      </c>
    </row>
    <row r="207" spans="10:16" x14ac:dyDescent="0.35">
      <c r="J207" t="s">
        <v>9821</v>
      </c>
      <c r="K207" t="s">
        <v>8841</v>
      </c>
      <c r="L207" t="s">
        <v>8841</v>
      </c>
      <c r="M207" t="s">
        <v>9398</v>
      </c>
      <c r="N207" s="61">
        <v>43301.6492125</v>
      </c>
      <c r="O207" t="s">
        <v>9398</v>
      </c>
      <c r="P207" s="61">
        <v>43301.6492125</v>
      </c>
    </row>
    <row r="208" spans="10:16" x14ac:dyDescent="0.35">
      <c r="J208" t="s">
        <v>9821</v>
      </c>
      <c r="K208" t="s">
        <v>8842</v>
      </c>
      <c r="L208" t="s">
        <v>8842</v>
      </c>
      <c r="M208" t="s">
        <v>9398</v>
      </c>
      <c r="N208" s="61">
        <v>43301.649212581018</v>
      </c>
      <c r="O208" t="s">
        <v>9398</v>
      </c>
      <c r="P208" s="61">
        <v>43301.649212581018</v>
      </c>
    </row>
    <row r="209" spans="10:16" x14ac:dyDescent="0.35">
      <c r="J209" t="s">
        <v>9821</v>
      </c>
      <c r="K209" t="s">
        <v>8843</v>
      </c>
      <c r="L209" t="s">
        <v>8843</v>
      </c>
      <c r="M209" t="s">
        <v>9398</v>
      </c>
      <c r="N209" s="61">
        <v>43301.64921265046</v>
      </c>
      <c r="O209" t="s">
        <v>9398</v>
      </c>
      <c r="P209" s="61">
        <v>43301.64921265046</v>
      </c>
    </row>
    <row r="210" spans="10:16" x14ac:dyDescent="0.35">
      <c r="J210" t="s">
        <v>9821</v>
      </c>
      <c r="K210" t="s">
        <v>8844</v>
      </c>
      <c r="L210" t="s">
        <v>8844</v>
      </c>
      <c r="M210" t="s">
        <v>9398</v>
      </c>
      <c r="N210" s="61">
        <v>43301.649212731485</v>
      </c>
      <c r="O210" t="s">
        <v>9398</v>
      </c>
      <c r="P210" s="61">
        <v>43301.649212731485</v>
      </c>
    </row>
    <row r="211" spans="10:16" x14ac:dyDescent="0.35">
      <c r="J211" t="s">
        <v>9821</v>
      </c>
      <c r="K211" t="s">
        <v>8845</v>
      </c>
      <c r="L211" t="s">
        <v>8845</v>
      </c>
      <c r="M211" t="s">
        <v>9398</v>
      </c>
      <c r="N211" s="61">
        <v>43301.649212766206</v>
      </c>
      <c r="O211" t="s">
        <v>9398</v>
      </c>
      <c r="P211" s="61">
        <v>43301.649212766206</v>
      </c>
    </row>
    <row r="212" spans="10:16" x14ac:dyDescent="0.35">
      <c r="J212" t="s">
        <v>9821</v>
      </c>
      <c r="K212" t="s">
        <v>8846</v>
      </c>
      <c r="L212" t="s">
        <v>8847</v>
      </c>
      <c r="M212" t="s">
        <v>9398</v>
      </c>
      <c r="N212" s="61">
        <v>43301.649212881945</v>
      </c>
      <c r="O212" t="s">
        <v>9398</v>
      </c>
      <c r="P212" s="61">
        <v>43301.649212881945</v>
      </c>
    </row>
    <row r="213" spans="10:16" x14ac:dyDescent="0.35">
      <c r="J213" t="s">
        <v>9821</v>
      </c>
      <c r="K213" t="s">
        <v>8848</v>
      </c>
      <c r="L213" t="s">
        <v>8848</v>
      </c>
      <c r="M213" t="s">
        <v>9398</v>
      </c>
      <c r="N213" s="61">
        <v>43301.649212928241</v>
      </c>
      <c r="O213" t="s">
        <v>9398</v>
      </c>
      <c r="P213" s="61">
        <v>43301.649212928241</v>
      </c>
    </row>
    <row r="214" spans="10:16" x14ac:dyDescent="0.35">
      <c r="J214" t="s">
        <v>9821</v>
      </c>
      <c r="K214" t="s">
        <v>8849</v>
      </c>
      <c r="L214" t="s">
        <v>8849</v>
      </c>
      <c r="M214" t="s">
        <v>9398</v>
      </c>
      <c r="N214" s="61">
        <v>43301.649212997683</v>
      </c>
      <c r="O214" t="s">
        <v>9398</v>
      </c>
      <c r="P214" s="61">
        <v>43301.649212997683</v>
      </c>
    </row>
    <row r="215" spans="10:16" x14ac:dyDescent="0.35">
      <c r="J215" t="s">
        <v>9821</v>
      </c>
      <c r="K215" t="s">
        <v>8850</v>
      </c>
      <c r="L215" t="s">
        <v>8851</v>
      </c>
      <c r="M215" t="s">
        <v>9398</v>
      </c>
      <c r="N215" s="61">
        <v>43301.649213078701</v>
      </c>
      <c r="O215" t="s">
        <v>9398</v>
      </c>
      <c r="P215" s="61">
        <v>43301.649213078701</v>
      </c>
    </row>
    <row r="216" spans="10:16" x14ac:dyDescent="0.35">
      <c r="J216" t="s">
        <v>12</v>
      </c>
      <c r="K216" t="s">
        <v>8745</v>
      </c>
      <c r="L216" t="s">
        <v>8745</v>
      </c>
      <c r="M216" t="s">
        <v>9398</v>
      </c>
      <c r="N216" s="61">
        <v>42908.546753738425</v>
      </c>
      <c r="O216" t="s">
        <v>9398</v>
      </c>
      <c r="P216" s="61">
        <v>42908.546753738425</v>
      </c>
    </row>
    <row r="217" spans="10:16" x14ac:dyDescent="0.35">
      <c r="J217" t="s">
        <v>12</v>
      </c>
      <c r="K217" t="s">
        <v>8746</v>
      </c>
      <c r="L217" t="s">
        <v>8747</v>
      </c>
      <c r="M217" t="s">
        <v>9398</v>
      </c>
      <c r="N217" s="61">
        <v>42908.546777928241</v>
      </c>
      <c r="O217" t="s">
        <v>9398</v>
      </c>
      <c r="P217" s="61">
        <v>42908.546777928241</v>
      </c>
    </row>
    <row r="218" spans="10:16" x14ac:dyDescent="0.35">
      <c r="J218" t="s">
        <v>12</v>
      </c>
      <c r="K218" t="s">
        <v>8748</v>
      </c>
      <c r="L218" t="s">
        <v>8749</v>
      </c>
      <c r="M218" t="s">
        <v>9398</v>
      </c>
      <c r="N218" s="61">
        <v>42908.546778009259</v>
      </c>
      <c r="O218" t="s">
        <v>9398</v>
      </c>
      <c r="P218" s="61">
        <v>42908.546778009259</v>
      </c>
    </row>
    <row r="219" spans="10:16" x14ac:dyDescent="0.35">
      <c r="J219" t="s">
        <v>12</v>
      </c>
      <c r="K219" t="s">
        <v>8750</v>
      </c>
      <c r="L219" t="s">
        <v>8750</v>
      </c>
      <c r="M219" t="s">
        <v>9398</v>
      </c>
      <c r="N219" s="61">
        <v>42908.546778090276</v>
      </c>
      <c r="O219" t="s">
        <v>9398</v>
      </c>
      <c r="P219" s="61">
        <v>42908.546778090276</v>
      </c>
    </row>
    <row r="220" spans="10:16" x14ac:dyDescent="0.35">
      <c r="J220" t="s">
        <v>12</v>
      </c>
      <c r="K220" t="s">
        <v>8751</v>
      </c>
      <c r="L220" t="s">
        <v>8752</v>
      </c>
      <c r="M220" t="s">
        <v>9398</v>
      </c>
      <c r="N220" s="61">
        <v>42908.546778159725</v>
      </c>
      <c r="O220" t="s">
        <v>9398</v>
      </c>
      <c r="P220" s="61">
        <v>42908.546778159725</v>
      </c>
    </row>
    <row r="221" spans="10:16" x14ac:dyDescent="0.35">
      <c r="J221" t="s">
        <v>12</v>
      </c>
      <c r="K221" t="s">
        <v>8753</v>
      </c>
      <c r="L221" t="s">
        <v>8754</v>
      </c>
      <c r="M221" t="s">
        <v>9398</v>
      </c>
      <c r="N221" s="61">
        <v>42908.546778240743</v>
      </c>
      <c r="O221" t="s">
        <v>9398</v>
      </c>
      <c r="P221" s="61">
        <v>42908.546778240743</v>
      </c>
    </row>
    <row r="222" spans="10:16" x14ac:dyDescent="0.35">
      <c r="J222" t="s">
        <v>12</v>
      </c>
      <c r="K222" t="s">
        <v>8755</v>
      </c>
      <c r="L222" t="s">
        <v>8755</v>
      </c>
      <c r="M222" t="s">
        <v>9398</v>
      </c>
      <c r="N222" s="61">
        <v>42908.546778275464</v>
      </c>
      <c r="O222" t="s">
        <v>9398</v>
      </c>
      <c r="P222" s="61">
        <v>42908.546778275464</v>
      </c>
    </row>
    <row r="223" spans="10:16" x14ac:dyDescent="0.35">
      <c r="J223" t="s">
        <v>12</v>
      </c>
      <c r="K223" t="s">
        <v>8756</v>
      </c>
      <c r="L223" t="s">
        <v>8756</v>
      </c>
      <c r="M223" t="s">
        <v>9398</v>
      </c>
      <c r="N223" s="61">
        <v>42908.546778356482</v>
      </c>
      <c r="O223" t="s">
        <v>9398</v>
      </c>
      <c r="P223" s="61">
        <v>42908.546778356482</v>
      </c>
    </row>
    <row r="224" spans="10:16" x14ac:dyDescent="0.35">
      <c r="J224" t="s">
        <v>12</v>
      </c>
      <c r="K224" t="s">
        <v>8757</v>
      </c>
      <c r="L224" t="s">
        <v>8758</v>
      </c>
      <c r="M224" t="s">
        <v>9398</v>
      </c>
      <c r="N224" s="61">
        <v>42908.5467784375</v>
      </c>
      <c r="O224" t="s">
        <v>9398</v>
      </c>
      <c r="P224" s="61">
        <v>42908.5467784375</v>
      </c>
    </row>
    <row r="225" spans="10:16" x14ac:dyDescent="0.35">
      <c r="J225" t="s">
        <v>12</v>
      </c>
      <c r="K225" t="s">
        <v>8759</v>
      </c>
      <c r="L225" t="s">
        <v>8760</v>
      </c>
      <c r="M225" t="s">
        <v>9398</v>
      </c>
      <c r="N225" s="61">
        <v>42908.546778587966</v>
      </c>
      <c r="O225" t="s">
        <v>9398</v>
      </c>
      <c r="P225" s="61">
        <v>42908.546778587966</v>
      </c>
    </row>
    <row r="226" spans="10:16" x14ac:dyDescent="0.35">
      <c r="J226" t="s">
        <v>12</v>
      </c>
      <c r="K226" t="s">
        <v>8761</v>
      </c>
      <c r="L226" t="s">
        <v>8762</v>
      </c>
      <c r="M226" t="s">
        <v>9398</v>
      </c>
      <c r="N226" s="61">
        <v>42908.546778622687</v>
      </c>
      <c r="O226" t="s">
        <v>9398</v>
      </c>
      <c r="P226" s="61">
        <v>42908.546778622687</v>
      </c>
    </row>
    <row r="227" spans="10:16" x14ac:dyDescent="0.35">
      <c r="J227" t="s">
        <v>12</v>
      </c>
      <c r="K227" t="s">
        <v>8763</v>
      </c>
      <c r="L227" t="s">
        <v>8764</v>
      </c>
      <c r="M227" t="s">
        <v>9398</v>
      </c>
      <c r="N227" s="61">
        <v>42908.546778703705</v>
      </c>
      <c r="O227" t="s">
        <v>9398</v>
      </c>
      <c r="P227" s="61">
        <v>42908.546778703705</v>
      </c>
    </row>
    <row r="228" spans="10:16" x14ac:dyDescent="0.35">
      <c r="J228" t="s">
        <v>12</v>
      </c>
      <c r="K228" t="s">
        <v>8765</v>
      </c>
      <c r="L228" t="s">
        <v>8766</v>
      </c>
      <c r="M228" t="s">
        <v>9398</v>
      </c>
      <c r="N228" s="61">
        <v>42908.546778506941</v>
      </c>
      <c r="O228" t="s">
        <v>9398</v>
      </c>
      <c r="P228" s="61">
        <v>42908.546778506941</v>
      </c>
    </row>
    <row r="229" spans="10:16" x14ac:dyDescent="0.35">
      <c r="J229" t="s">
        <v>12</v>
      </c>
      <c r="K229" t="s">
        <v>8767</v>
      </c>
      <c r="L229" t="s">
        <v>8768</v>
      </c>
      <c r="M229" t="s">
        <v>9398</v>
      </c>
      <c r="N229" s="61">
        <v>42908.546778784723</v>
      </c>
      <c r="O229" t="s">
        <v>9398</v>
      </c>
      <c r="P229" s="61">
        <v>42908.546778784723</v>
      </c>
    </row>
    <row r="230" spans="10:16" x14ac:dyDescent="0.35">
      <c r="J230" t="s">
        <v>12</v>
      </c>
      <c r="K230" t="s">
        <v>1438</v>
      </c>
      <c r="L230" t="s">
        <v>1438</v>
      </c>
      <c r="M230" t="s">
        <v>9398</v>
      </c>
      <c r="N230" s="61">
        <v>42908.546778854165</v>
      </c>
      <c r="O230" t="s">
        <v>9398</v>
      </c>
      <c r="P230" s="61">
        <v>42908.546778854165</v>
      </c>
    </row>
    <row r="231" spans="10:16" x14ac:dyDescent="0.35">
      <c r="J231" t="s">
        <v>12</v>
      </c>
      <c r="K231" t="s">
        <v>8769</v>
      </c>
      <c r="L231" t="s">
        <v>8770</v>
      </c>
      <c r="M231" t="s">
        <v>9398</v>
      </c>
      <c r="N231" s="61">
        <v>42908.546778935182</v>
      </c>
      <c r="O231" t="s">
        <v>9398</v>
      </c>
      <c r="P231" s="61">
        <v>42908.546778935182</v>
      </c>
    </row>
    <row r="232" spans="10:16" x14ac:dyDescent="0.35">
      <c r="J232" t="s">
        <v>12</v>
      </c>
      <c r="K232" t="s">
        <v>8771</v>
      </c>
      <c r="L232" t="s">
        <v>8771</v>
      </c>
      <c r="M232" t="s">
        <v>9398</v>
      </c>
      <c r="N232" s="61">
        <v>42908.546778969911</v>
      </c>
      <c r="O232" t="s">
        <v>9398</v>
      </c>
      <c r="P232" s="61">
        <v>42908.546778969911</v>
      </c>
    </row>
    <row r="233" spans="10:16" x14ac:dyDescent="0.35">
      <c r="J233" t="s">
        <v>12</v>
      </c>
      <c r="K233" t="s">
        <v>8772</v>
      </c>
      <c r="L233" t="s">
        <v>8772</v>
      </c>
      <c r="M233" t="s">
        <v>9398</v>
      </c>
      <c r="N233" s="61">
        <v>42908.546779050928</v>
      </c>
      <c r="O233" t="s">
        <v>9398</v>
      </c>
      <c r="P233" s="61">
        <v>42908.546779050928</v>
      </c>
    </row>
    <row r="234" spans="10:16" x14ac:dyDescent="0.35">
      <c r="J234" t="s">
        <v>12</v>
      </c>
      <c r="K234" t="s">
        <v>8773</v>
      </c>
      <c r="L234" t="s">
        <v>8774</v>
      </c>
      <c r="M234" t="s">
        <v>9398</v>
      </c>
      <c r="N234" s="61">
        <v>42908.546779131946</v>
      </c>
      <c r="O234" t="s">
        <v>9398</v>
      </c>
      <c r="P234" s="61">
        <v>42908.546779131946</v>
      </c>
    </row>
    <row r="235" spans="10:16" x14ac:dyDescent="0.35">
      <c r="J235" t="s">
        <v>12</v>
      </c>
      <c r="K235" t="s">
        <v>8775</v>
      </c>
      <c r="L235" t="s">
        <v>8776</v>
      </c>
      <c r="M235" t="s">
        <v>9398</v>
      </c>
      <c r="N235" s="61">
        <v>42908.546779166667</v>
      </c>
      <c r="O235" t="s">
        <v>9398</v>
      </c>
      <c r="P235" s="61">
        <v>42908.546779166667</v>
      </c>
    </row>
    <row r="236" spans="10:16" x14ac:dyDescent="0.35">
      <c r="J236" t="s">
        <v>12</v>
      </c>
      <c r="K236" t="s">
        <v>8777</v>
      </c>
      <c r="L236" t="s">
        <v>8778</v>
      </c>
      <c r="M236" t="s">
        <v>9398</v>
      </c>
      <c r="N236" s="61">
        <v>42908.546779247685</v>
      </c>
      <c r="O236" t="s">
        <v>9398</v>
      </c>
      <c r="P236" s="61">
        <v>42908.546779247685</v>
      </c>
    </row>
    <row r="237" spans="10:16" x14ac:dyDescent="0.35">
      <c r="J237" t="s">
        <v>12</v>
      </c>
      <c r="K237" t="s">
        <v>8779</v>
      </c>
      <c r="L237" t="s">
        <v>8780</v>
      </c>
      <c r="M237" t="s">
        <v>9398</v>
      </c>
      <c r="N237" s="61">
        <v>42908.546779317126</v>
      </c>
      <c r="O237" t="s">
        <v>9398</v>
      </c>
      <c r="P237" s="61">
        <v>42908.546779317126</v>
      </c>
    </row>
    <row r="238" spans="10:16" x14ac:dyDescent="0.35">
      <c r="J238" t="s">
        <v>12</v>
      </c>
      <c r="K238" t="s">
        <v>8781</v>
      </c>
      <c r="L238" t="s">
        <v>8782</v>
      </c>
      <c r="M238" t="s">
        <v>9398</v>
      </c>
      <c r="N238" s="61">
        <v>42908.546779398152</v>
      </c>
      <c r="O238" t="s">
        <v>9398</v>
      </c>
      <c r="P238" s="61">
        <v>42908.546779398152</v>
      </c>
    </row>
    <row r="239" spans="10:16" x14ac:dyDescent="0.35">
      <c r="J239" t="s">
        <v>12</v>
      </c>
      <c r="K239" t="s">
        <v>8783</v>
      </c>
      <c r="L239" t="s">
        <v>8784</v>
      </c>
      <c r="M239" t="s">
        <v>9398</v>
      </c>
      <c r="N239" s="61">
        <v>42908.546779432872</v>
      </c>
      <c r="O239" t="s">
        <v>9398</v>
      </c>
      <c r="P239" s="61">
        <v>42908.546779432872</v>
      </c>
    </row>
    <row r="240" spans="10:16" x14ac:dyDescent="0.35">
      <c r="J240" t="s">
        <v>12</v>
      </c>
      <c r="K240" t="s">
        <v>8785</v>
      </c>
      <c r="L240" t="s">
        <v>8786</v>
      </c>
      <c r="M240" t="s">
        <v>9398</v>
      </c>
      <c r="N240" s="61">
        <v>42908.54677951389</v>
      </c>
      <c r="O240" t="s">
        <v>9398</v>
      </c>
      <c r="P240" s="61">
        <v>42908.54677951389</v>
      </c>
    </row>
    <row r="241" spans="10:16" x14ac:dyDescent="0.35">
      <c r="J241" t="s">
        <v>12</v>
      </c>
      <c r="K241" t="s">
        <v>8787</v>
      </c>
      <c r="L241" t="s">
        <v>8787</v>
      </c>
      <c r="M241" t="s">
        <v>9398</v>
      </c>
      <c r="N241" s="61">
        <v>42908.546779594908</v>
      </c>
      <c r="O241" t="s">
        <v>9398</v>
      </c>
      <c r="P241" s="61">
        <v>42908.546779594908</v>
      </c>
    </row>
    <row r="242" spans="10:16" x14ac:dyDescent="0.35">
      <c r="J242" t="s">
        <v>12</v>
      </c>
      <c r="K242" t="s">
        <v>8788</v>
      </c>
      <c r="L242" t="s">
        <v>8788</v>
      </c>
      <c r="M242" t="s">
        <v>9398</v>
      </c>
      <c r="N242" s="61">
        <v>42908.54677966435</v>
      </c>
      <c r="O242" t="s">
        <v>9398</v>
      </c>
      <c r="P242" s="61">
        <v>42908.54677966435</v>
      </c>
    </row>
    <row r="243" spans="10:16" x14ac:dyDescent="0.35">
      <c r="J243" t="s">
        <v>12</v>
      </c>
      <c r="K243" t="s">
        <v>8789</v>
      </c>
      <c r="L243" t="s">
        <v>8790</v>
      </c>
      <c r="M243" t="s">
        <v>9398</v>
      </c>
      <c r="N243" s="61">
        <v>42908.546779745368</v>
      </c>
      <c r="O243" t="s">
        <v>9398</v>
      </c>
      <c r="P243" s="61">
        <v>42908.546779745368</v>
      </c>
    </row>
    <row r="244" spans="10:16" x14ac:dyDescent="0.35">
      <c r="J244" t="s">
        <v>12</v>
      </c>
      <c r="K244" t="s">
        <v>8791</v>
      </c>
      <c r="L244" t="s">
        <v>10125</v>
      </c>
      <c r="M244" t="s">
        <v>9398</v>
      </c>
      <c r="N244" s="61">
        <v>42908.546779780096</v>
      </c>
      <c r="O244" t="s">
        <v>9398</v>
      </c>
      <c r="P244" s="61">
        <v>43207.617021377315</v>
      </c>
    </row>
    <row r="245" spans="10:16" x14ac:dyDescent="0.35">
      <c r="J245" t="s">
        <v>12</v>
      </c>
      <c r="K245" t="s">
        <v>8792</v>
      </c>
      <c r="L245" t="s">
        <v>8793</v>
      </c>
      <c r="M245" t="s">
        <v>9398</v>
      </c>
      <c r="N245" s="61">
        <v>42908.546779861113</v>
      </c>
      <c r="O245" t="s">
        <v>9398</v>
      </c>
      <c r="P245" s="61">
        <v>42908.546779861113</v>
      </c>
    </row>
    <row r="246" spans="10:16" x14ac:dyDescent="0.35">
      <c r="J246" t="s">
        <v>12</v>
      </c>
      <c r="K246" t="s">
        <v>8794</v>
      </c>
      <c r="L246" t="s">
        <v>8794</v>
      </c>
      <c r="M246" t="s">
        <v>9398</v>
      </c>
      <c r="N246" s="61">
        <v>42908.546779942131</v>
      </c>
      <c r="O246" t="s">
        <v>9398</v>
      </c>
      <c r="P246" s="61">
        <v>42908.546779942131</v>
      </c>
    </row>
    <row r="247" spans="10:16" x14ac:dyDescent="0.35">
      <c r="J247" t="s">
        <v>12</v>
      </c>
      <c r="K247" t="s">
        <v>8795</v>
      </c>
      <c r="L247" t="s">
        <v>8796</v>
      </c>
      <c r="M247" t="s">
        <v>9398</v>
      </c>
      <c r="N247" s="61">
        <v>42908.546779976852</v>
      </c>
      <c r="O247" t="s">
        <v>9398</v>
      </c>
      <c r="P247" s="61">
        <v>42908.546779976852</v>
      </c>
    </row>
    <row r="248" spans="10:16" x14ac:dyDescent="0.35">
      <c r="J248" t="s">
        <v>12</v>
      </c>
      <c r="K248" t="s">
        <v>8797</v>
      </c>
      <c r="L248" t="s">
        <v>8798</v>
      </c>
      <c r="M248" t="s">
        <v>9398</v>
      </c>
      <c r="N248" s="61">
        <v>42908.54678005787</v>
      </c>
      <c r="O248" t="s">
        <v>9398</v>
      </c>
      <c r="P248" s="61">
        <v>42908.54678005787</v>
      </c>
    </row>
    <row r="249" spans="10:16" x14ac:dyDescent="0.35">
      <c r="J249" t="s">
        <v>12</v>
      </c>
      <c r="K249" t="s">
        <v>8799</v>
      </c>
      <c r="L249" t="s">
        <v>8799</v>
      </c>
      <c r="M249" t="s">
        <v>9398</v>
      </c>
      <c r="N249" s="61">
        <v>42908.546780092591</v>
      </c>
      <c r="O249" t="s">
        <v>9398</v>
      </c>
      <c r="P249" s="61">
        <v>42908.546780092591</v>
      </c>
    </row>
    <row r="250" spans="10:16" x14ac:dyDescent="0.35">
      <c r="J250" t="s">
        <v>12</v>
      </c>
      <c r="K250" t="s">
        <v>8800</v>
      </c>
      <c r="L250" t="s">
        <v>8801</v>
      </c>
      <c r="M250" t="s">
        <v>9398</v>
      </c>
      <c r="N250" s="61">
        <v>42908.546780173609</v>
      </c>
      <c r="O250" t="s">
        <v>9398</v>
      </c>
      <c r="P250" s="61">
        <v>42908.546780173609</v>
      </c>
    </row>
    <row r="251" spans="10:16" x14ac:dyDescent="0.35">
      <c r="J251" t="s">
        <v>12</v>
      </c>
      <c r="K251" t="s">
        <v>8802</v>
      </c>
      <c r="L251" t="s">
        <v>8802</v>
      </c>
      <c r="M251" t="s">
        <v>9398</v>
      </c>
      <c r="N251" s="61">
        <v>42908.546780208337</v>
      </c>
      <c r="O251" t="s">
        <v>9398</v>
      </c>
      <c r="P251" s="61">
        <v>42908.546780208337</v>
      </c>
    </row>
    <row r="252" spans="10:16" x14ac:dyDescent="0.35">
      <c r="J252" t="s">
        <v>12</v>
      </c>
      <c r="K252" t="s">
        <v>8803</v>
      </c>
      <c r="L252" t="s">
        <v>8804</v>
      </c>
      <c r="M252" t="s">
        <v>9398</v>
      </c>
      <c r="N252" s="61">
        <v>42908.546780289355</v>
      </c>
      <c r="O252" t="s">
        <v>9398</v>
      </c>
      <c r="P252" s="61">
        <v>42908.546780289355</v>
      </c>
    </row>
    <row r="253" spans="10:16" x14ac:dyDescent="0.35">
      <c r="J253" t="s">
        <v>12</v>
      </c>
      <c r="K253" t="s">
        <v>8805</v>
      </c>
      <c r="L253" t="s">
        <v>8805</v>
      </c>
      <c r="M253" t="s">
        <v>9398</v>
      </c>
      <c r="N253" s="61">
        <v>42908.546780358796</v>
      </c>
      <c r="O253" t="s">
        <v>9398</v>
      </c>
      <c r="P253" s="61">
        <v>42908.546780358796</v>
      </c>
    </row>
    <row r="254" spans="10:16" x14ac:dyDescent="0.35">
      <c r="J254" t="s">
        <v>12</v>
      </c>
      <c r="K254" t="s">
        <v>8806</v>
      </c>
      <c r="L254" t="s">
        <v>8806</v>
      </c>
      <c r="M254" t="s">
        <v>9398</v>
      </c>
      <c r="N254" s="61">
        <v>42908.546780439814</v>
      </c>
      <c r="O254" t="s">
        <v>9398</v>
      </c>
      <c r="P254" s="61">
        <v>42908.546780439814</v>
      </c>
    </row>
    <row r="255" spans="10:16" x14ac:dyDescent="0.35">
      <c r="J255" t="s">
        <v>12</v>
      </c>
      <c r="K255" t="s">
        <v>8807</v>
      </c>
      <c r="L255" t="s">
        <v>8807</v>
      </c>
      <c r="M255" t="s">
        <v>9398</v>
      </c>
      <c r="N255" s="61">
        <v>42908.546780671299</v>
      </c>
      <c r="O255" t="s">
        <v>9398</v>
      </c>
      <c r="P255" s="61">
        <v>42908.546780671299</v>
      </c>
    </row>
    <row r="256" spans="10:16" x14ac:dyDescent="0.35">
      <c r="J256" t="s">
        <v>12</v>
      </c>
      <c r="K256" t="s">
        <v>8808</v>
      </c>
      <c r="L256" t="s">
        <v>1297</v>
      </c>
      <c r="M256" t="s">
        <v>9398</v>
      </c>
      <c r="N256" s="61">
        <v>42908.546780752316</v>
      </c>
      <c r="O256" t="s">
        <v>9398</v>
      </c>
      <c r="P256" s="61">
        <v>42908.546780752316</v>
      </c>
    </row>
    <row r="257" spans="10:16" x14ac:dyDescent="0.35">
      <c r="J257" t="s">
        <v>12</v>
      </c>
      <c r="K257" t="s">
        <v>8809</v>
      </c>
      <c r="L257" t="s">
        <v>8810</v>
      </c>
      <c r="M257" t="s">
        <v>9398</v>
      </c>
      <c r="N257" s="61">
        <v>42908.546780474535</v>
      </c>
      <c r="O257" t="s">
        <v>9398</v>
      </c>
      <c r="P257" s="61">
        <v>42908.546780474535</v>
      </c>
    </row>
    <row r="258" spans="10:16" x14ac:dyDescent="0.35">
      <c r="J258" t="s">
        <v>12</v>
      </c>
      <c r="K258" t="s">
        <v>8811</v>
      </c>
      <c r="L258" t="s">
        <v>8812</v>
      </c>
      <c r="M258" t="s">
        <v>9398</v>
      </c>
      <c r="N258" s="61">
        <v>42908.546780555553</v>
      </c>
      <c r="O258" t="s">
        <v>9398</v>
      </c>
      <c r="P258" s="61">
        <v>42908.546780555553</v>
      </c>
    </row>
    <row r="259" spans="10:16" x14ac:dyDescent="0.35">
      <c r="J259" t="s">
        <v>12</v>
      </c>
      <c r="K259" t="s">
        <v>8813</v>
      </c>
      <c r="L259" t="s">
        <v>8814</v>
      </c>
      <c r="M259" t="s">
        <v>9398</v>
      </c>
      <c r="N259" s="61">
        <v>42908.54678063657</v>
      </c>
      <c r="O259" t="s">
        <v>9398</v>
      </c>
      <c r="P259" s="61">
        <v>42908.54678063657</v>
      </c>
    </row>
    <row r="260" spans="10:16" x14ac:dyDescent="0.35">
      <c r="J260" t="s">
        <v>12</v>
      </c>
      <c r="K260" t="s">
        <v>8815</v>
      </c>
      <c r="L260" t="s">
        <v>8815</v>
      </c>
      <c r="M260" t="s">
        <v>9398</v>
      </c>
      <c r="N260" s="61">
        <v>42908.546780787037</v>
      </c>
      <c r="O260" t="s">
        <v>9398</v>
      </c>
      <c r="P260" s="61">
        <v>42908.546780787037</v>
      </c>
    </row>
    <row r="261" spans="10:16" x14ac:dyDescent="0.35">
      <c r="J261" t="s">
        <v>12</v>
      </c>
      <c r="K261" t="s">
        <v>8816</v>
      </c>
      <c r="L261" t="s">
        <v>8817</v>
      </c>
      <c r="M261" t="s">
        <v>9398</v>
      </c>
      <c r="N261" s="61">
        <v>42908.546780868055</v>
      </c>
      <c r="O261" t="s">
        <v>9398</v>
      </c>
      <c r="P261" s="61">
        <v>42908.546780868055</v>
      </c>
    </row>
    <row r="262" spans="10:16" x14ac:dyDescent="0.35">
      <c r="J262" t="s">
        <v>12</v>
      </c>
      <c r="K262" t="s">
        <v>8818</v>
      </c>
      <c r="L262" t="s">
        <v>8819</v>
      </c>
      <c r="M262" t="s">
        <v>9398</v>
      </c>
      <c r="N262" s="61">
        <v>42908.546780937497</v>
      </c>
      <c r="O262" t="s">
        <v>9398</v>
      </c>
      <c r="P262" s="61">
        <v>42908.546780937497</v>
      </c>
    </row>
    <row r="263" spans="10:16" x14ac:dyDescent="0.35">
      <c r="J263" t="s">
        <v>12</v>
      </c>
      <c r="K263" t="s">
        <v>8820</v>
      </c>
      <c r="L263" t="s">
        <v>8821</v>
      </c>
      <c r="M263" t="s">
        <v>9398</v>
      </c>
      <c r="N263" s="61">
        <v>42908.546781018522</v>
      </c>
      <c r="O263" t="s">
        <v>9398</v>
      </c>
      <c r="P263" s="61">
        <v>42908.546781018522</v>
      </c>
    </row>
    <row r="264" spans="10:16" x14ac:dyDescent="0.35">
      <c r="J264" t="s">
        <v>12</v>
      </c>
      <c r="K264" t="s">
        <v>8822</v>
      </c>
      <c r="L264" t="s">
        <v>8822</v>
      </c>
      <c r="M264" t="s">
        <v>9398</v>
      </c>
      <c r="N264" s="61">
        <v>42908.546781053243</v>
      </c>
      <c r="O264" t="s">
        <v>9398</v>
      </c>
      <c r="P264" s="61">
        <v>42908.546781053243</v>
      </c>
    </row>
    <row r="265" spans="10:16" x14ac:dyDescent="0.35">
      <c r="J265" t="s">
        <v>12</v>
      </c>
      <c r="K265" t="s">
        <v>4899</v>
      </c>
      <c r="L265" t="s">
        <v>8823</v>
      </c>
      <c r="M265" t="s">
        <v>9398</v>
      </c>
      <c r="N265" s="61">
        <v>42908.546781134261</v>
      </c>
      <c r="O265" t="s">
        <v>9398</v>
      </c>
      <c r="P265" s="61">
        <v>42908.546781134261</v>
      </c>
    </row>
    <row r="266" spans="10:16" x14ac:dyDescent="0.35">
      <c r="J266" t="s">
        <v>12</v>
      </c>
      <c r="K266" t="s">
        <v>8824</v>
      </c>
      <c r="L266" t="s">
        <v>8825</v>
      </c>
      <c r="M266" t="s">
        <v>9398</v>
      </c>
      <c r="N266" s="61">
        <v>42908.546781168981</v>
      </c>
      <c r="O266" t="s">
        <v>9398</v>
      </c>
      <c r="P266" s="61">
        <v>42908.546781168981</v>
      </c>
    </row>
    <row r="267" spans="10:16" x14ac:dyDescent="0.35">
      <c r="J267" t="s">
        <v>12</v>
      </c>
      <c r="K267" t="s">
        <v>8826</v>
      </c>
      <c r="L267" t="s">
        <v>8827</v>
      </c>
      <c r="M267" t="s">
        <v>9398</v>
      </c>
      <c r="N267" s="61">
        <v>42908.546781597222</v>
      </c>
      <c r="O267" t="s">
        <v>9398</v>
      </c>
      <c r="P267" s="61">
        <v>42908.546781597222</v>
      </c>
    </row>
    <row r="268" spans="10:16" x14ac:dyDescent="0.35">
      <c r="J268" t="s">
        <v>12</v>
      </c>
      <c r="K268" t="s">
        <v>8828</v>
      </c>
      <c r="L268" t="s">
        <v>8829</v>
      </c>
      <c r="M268" t="s">
        <v>9398</v>
      </c>
      <c r="N268" s="61">
        <v>42908.546781631943</v>
      </c>
      <c r="O268" t="s">
        <v>9398</v>
      </c>
      <c r="P268" s="61">
        <v>42908.546781631943</v>
      </c>
    </row>
    <row r="269" spans="10:16" x14ac:dyDescent="0.35">
      <c r="J269" t="s">
        <v>12</v>
      </c>
      <c r="K269" t="s">
        <v>8830</v>
      </c>
      <c r="L269" t="s">
        <v>8830</v>
      </c>
      <c r="M269" t="s">
        <v>9398</v>
      </c>
      <c r="N269" s="61">
        <v>42908.546781712961</v>
      </c>
      <c r="O269" t="s">
        <v>9398</v>
      </c>
      <c r="P269" s="61">
        <v>42908.546781712961</v>
      </c>
    </row>
    <row r="270" spans="10:16" x14ac:dyDescent="0.35">
      <c r="J270" t="s">
        <v>12</v>
      </c>
      <c r="K270" t="s">
        <v>8831</v>
      </c>
      <c r="L270" t="s">
        <v>8831</v>
      </c>
      <c r="M270" t="s">
        <v>9398</v>
      </c>
      <c r="N270" s="61">
        <v>42908.546781793979</v>
      </c>
      <c r="O270" t="s">
        <v>9398</v>
      </c>
      <c r="P270" s="61">
        <v>42908.546781793979</v>
      </c>
    </row>
    <row r="271" spans="10:16" x14ac:dyDescent="0.35">
      <c r="J271" t="s">
        <v>12</v>
      </c>
      <c r="K271" t="s">
        <v>8832</v>
      </c>
      <c r="L271" t="s">
        <v>8832</v>
      </c>
      <c r="M271" t="s">
        <v>9398</v>
      </c>
      <c r="N271" s="61">
        <v>42908.546781828707</v>
      </c>
      <c r="O271" t="s">
        <v>9398</v>
      </c>
      <c r="P271" s="61">
        <v>42908.546781828707</v>
      </c>
    </row>
    <row r="272" spans="10:16" x14ac:dyDescent="0.35">
      <c r="J272" t="s">
        <v>12</v>
      </c>
      <c r="K272" t="s">
        <v>8833</v>
      </c>
      <c r="L272" t="s">
        <v>8833</v>
      </c>
      <c r="M272" t="s">
        <v>9398</v>
      </c>
      <c r="N272" s="61">
        <v>42908.546781909725</v>
      </c>
      <c r="O272" t="s">
        <v>9398</v>
      </c>
      <c r="P272" s="61">
        <v>42908.546781909725</v>
      </c>
    </row>
    <row r="273" spans="10:16" x14ac:dyDescent="0.35">
      <c r="J273" t="s">
        <v>12</v>
      </c>
      <c r="K273" t="s">
        <v>8834</v>
      </c>
      <c r="L273" t="s">
        <v>8834</v>
      </c>
      <c r="M273" t="s">
        <v>9398</v>
      </c>
      <c r="N273" s="61">
        <v>42908.546781944446</v>
      </c>
      <c r="O273" t="s">
        <v>9398</v>
      </c>
      <c r="P273" s="61">
        <v>42908.546781944446</v>
      </c>
    </row>
    <row r="274" spans="10:16" x14ac:dyDescent="0.35">
      <c r="J274" t="s">
        <v>12</v>
      </c>
      <c r="K274" t="s">
        <v>8835</v>
      </c>
      <c r="L274" t="s">
        <v>8836</v>
      </c>
      <c r="M274" t="s">
        <v>9398</v>
      </c>
      <c r="N274" s="61">
        <v>42908.546782025463</v>
      </c>
      <c r="O274" t="s">
        <v>9398</v>
      </c>
      <c r="P274" s="61">
        <v>42908.546782025463</v>
      </c>
    </row>
    <row r="275" spans="10:16" x14ac:dyDescent="0.35">
      <c r="J275" t="s">
        <v>12</v>
      </c>
      <c r="K275" t="s">
        <v>8837</v>
      </c>
      <c r="L275" t="s">
        <v>8838</v>
      </c>
      <c r="M275" t="s">
        <v>9398</v>
      </c>
      <c r="N275" s="61">
        <v>42908.546782060184</v>
      </c>
      <c r="O275" t="s">
        <v>9398</v>
      </c>
      <c r="P275" s="61">
        <v>42908.546782060184</v>
      </c>
    </row>
    <row r="276" spans="10:16" x14ac:dyDescent="0.35">
      <c r="J276" t="s">
        <v>12</v>
      </c>
      <c r="K276" t="s">
        <v>8839</v>
      </c>
      <c r="L276" t="s">
        <v>8839</v>
      </c>
      <c r="M276" t="s">
        <v>9398</v>
      </c>
      <c r="N276" s="61">
        <v>42908.546782141202</v>
      </c>
      <c r="O276" t="s">
        <v>9398</v>
      </c>
      <c r="P276" s="61">
        <v>42908.546782141202</v>
      </c>
    </row>
    <row r="277" spans="10:16" x14ac:dyDescent="0.35">
      <c r="J277" t="s">
        <v>12</v>
      </c>
      <c r="K277" t="s">
        <v>8840</v>
      </c>
      <c r="L277" t="s">
        <v>8840</v>
      </c>
      <c r="M277" t="s">
        <v>9398</v>
      </c>
      <c r="N277" s="61">
        <v>42908.546782210651</v>
      </c>
      <c r="O277" t="s">
        <v>9398</v>
      </c>
      <c r="P277" s="61">
        <v>42908.546782210651</v>
      </c>
    </row>
    <row r="278" spans="10:16" x14ac:dyDescent="0.35">
      <c r="J278" t="s">
        <v>12</v>
      </c>
      <c r="K278" t="s">
        <v>8841</v>
      </c>
      <c r="L278" t="s">
        <v>8841</v>
      </c>
      <c r="M278" t="s">
        <v>9398</v>
      </c>
      <c r="N278" s="61">
        <v>42908.546782256948</v>
      </c>
      <c r="O278" t="s">
        <v>9398</v>
      </c>
      <c r="P278" s="61">
        <v>42908.546782256948</v>
      </c>
    </row>
    <row r="279" spans="10:16" x14ac:dyDescent="0.35">
      <c r="J279" t="s">
        <v>12</v>
      </c>
      <c r="K279" t="s">
        <v>8842</v>
      </c>
      <c r="L279" t="s">
        <v>8842</v>
      </c>
      <c r="M279" t="s">
        <v>9398</v>
      </c>
      <c r="N279" s="61">
        <v>42908.54678232639</v>
      </c>
      <c r="O279" t="s">
        <v>9398</v>
      </c>
      <c r="P279" s="61">
        <v>42908.54678232639</v>
      </c>
    </row>
    <row r="280" spans="10:16" x14ac:dyDescent="0.35">
      <c r="J280" t="s">
        <v>12</v>
      </c>
      <c r="K280" t="s">
        <v>8843</v>
      </c>
      <c r="L280" t="s">
        <v>8843</v>
      </c>
      <c r="M280" t="s">
        <v>9398</v>
      </c>
      <c r="N280" s="61">
        <v>42908.546782407408</v>
      </c>
      <c r="O280" t="s">
        <v>9398</v>
      </c>
      <c r="P280" s="61">
        <v>42908.546782407408</v>
      </c>
    </row>
    <row r="281" spans="10:16" x14ac:dyDescent="0.35">
      <c r="J281" t="s">
        <v>12</v>
      </c>
      <c r="K281" t="s">
        <v>8844</v>
      </c>
      <c r="L281" t="s">
        <v>8844</v>
      </c>
      <c r="M281" t="s">
        <v>9398</v>
      </c>
      <c r="N281" s="61">
        <v>42908.546782442128</v>
      </c>
      <c r="O281" t="s">
        <v>9398</v>
      </c>
      <c r="P281" s="61">
        <v>42908.546782442128</v>
      </c>
    </row>
    <row r="282" spans="10:16" x14ac:dyDescent="0.35">
      <c r="J282" t="s">
        <v>12</v>
      </c>
      <c r="K282" t="s">
        <v>8845</v>
      </c>
      <c r="L282" t="s">
        <v>8845</v>
      </c>
      <c r="M282" t="s">
        <v>9398</v>
      </c>
      <c r="N282" s="61">
        <v>42908.546782523146</v>
      </c>
      <c r="O282" t="s">
        <v>9398</v>
      </c>
      <c r="P282" s="61">
        <v>42908.546782523146</v>
      </c>
    </row>
    <row r="283" spans="10:16" x14ac:dyDescent="0.35">
      <c r="J283" t="s">
        <v>12</v>
      </c>
      <c r="K283" t="s">
        <v>8846</v>
      </c>
      <c r="L283" t="s">
        <v>8847</v>
      </c>
      <c r="M283" t="s">
        <v>9398</v>
      </c>
      <c r="N283" s="61">
        <v>42908.546782557867</v>
      </c>
      <c r="O283" t="s">
        <v>9398</v>
      </c>
      <c r="P283" s="61">
        <v>42908.546782557867</v>
      </c>
    </row>
    <row r="284" spans="10:16" x14ac:dyDescent="0.35">
      <c r="J284" t="s">
        <v>12</v>
      </c>
      <c r="K284" t="s">
        <v>8848</v>
      </c>
      <c r="L284" t="s">
        <v>8848</v>
      </c>
      <c r="M284" t="s">
        <v>9398</v>
      </c>
      <c r="N284" s="61">
        <v>42908.546782638892</v>
      </c>
      <c r="O284" t="s">
        <v>9398</v>
      </c>
      <c r="P284" s="61">
        <v>42908.546782638892</v>
      </c>
    </row>
    <row r="285" spans="10:16" x14ac:dyDescent="0.35">
      <c r="J285" t="s">
        <v>12</v>
      </c>
      <c r="K285" t="s">
        <v>8849</v>
      </c>
      <c r="L285" t="s">
        <v>8849</v>
      </c>
      <c r="M285" t="s">
        <v>9398</v>
      </c>
      <c r="N285" s="61">
        <v>42908.546782673613</v>
      </c>
      <c r="O285" t="s">
        <v>9398</v>
      </c>
      <c r="P285" s="61">
        <v>42908.546782673613</v>
      </c>
    </row>
    <row r="286" spans="10:16" x14ac:dyDescent="0.35">
      <c r="J286" t="s">
        <v>12</v>
      </c>
      <c r="K286" t="s">
        <v>8850</v>
      </c>
      <c r="L286" t="s">
        <v>8851</v>
      </c>
      <c r="M286" t="s">
        <v>9398</v>
      </c>
      <c r="N286" s="61">
        <v>42908.546782754631</v>
      </c>
      <c r="O286" t="s">
        <v>9398</v>
      </c>
      <c r="P286" s="61">
        <v>42908.546782754631</v>
      </c>
    </row>
    <row r="287" spans="10:16" x14ac:dyDescent="0.35">
      <c r="J287" t="s">
        <v>13</v>
      </c>
      <c r="K287" t="s">
        <v>8745</v>
      </c>
      <c r="L287" t="s">
        <v>8745</v>
      </c>
      <c r="M287" t="s">
        <v>9398</v>
      </c>
      <c r="N287" s="61">
        <v>42908.505544097221</v>
      </c>
      <c r="O287" t="s">
        <v>9398</v>
      </c>
      <c r="P287" s="61">
        <v>42908.505544097221</v>
      </c>
    </row>
    <row r="288" spans="10:16" x14ac:dyDescent="0.35">
      <c r="J288" t="s">
        <v>13</v>
      </c>
      <c r="K288" t="s">
        <v>8746</v>
      </c>
      <c r="L288" t="s">
        <v>8747</v>
      </c>
      <c r="M288" t="s">
        <v>9398</v>
      </c>
      <c r="N288" s="61">
        <v>42908.505568321758</v>
      </c>
      <c r="O288" t="s">
        <v>9398</v>
      </c>
      <c r="P288" s="61">
        <v>42908.505568321758</v>
      </c>
    </row>
    <row r="289" spans="10:16" x14ac:dyDescent="0.35">
      <c r="J289" t="s">
        <v>13</v>
      </c>
      <c r="K289" t="s">
        <v>8748</v>
      </c>
      <c r="L289" t="s">
        <v>8749</v>
      </c>
      <c r="M289" t="s">
        <v>9398</v>
      </c>
      <c r="N289" s="61">
        <v>42908.505568402776</v>
      </c>
      <c r="O289" t="s">
        <v>9398</v>
      </c>
      <c r="P289" s="61">
        <v>42908.505568402776</v>
      </c>
    </row>
    <row r="290" spans="10:16" x14ac:dyDescent="0.35">
      <c r="J290" t="s">
        <v>13</v>
      </c>
      <c r="K290" t="s">
        <v>8750</v>
      </c>
      <c r="L290" t="s">
        <v>8750</v>
      </c>
      <c r="M290" t="s">
        <v>9398</v>
      </c>
      <c r="N290" s="61">
        <v>42908.505568483793</v>
      </c>
      <c r="O290" t="s">
        <v>9398</v>
      </c>
      <c r="P290" s="61">
        <v>42908.505568483793</v>
      </c>
    </row>
    <row r="291" spans="10:16" x14ac:dyDescent="0.35">
      <c r="J291" t="s">
        <v>13</v>
      </c>
      <c r="K291" t="s">
        <v>8751</v>
      </c>
      <c r="L291" t="s">
        <v>8752</v>
      </c>
      <c r="M291" t="s">
        <v>9398</v>
      </c>
      <c r="N291" s="61">
        <v>42908.505568553242</v>
      </c>
      <c r="O291" t="s">
        <v>9398</v>
      </c>
      <c r="P291" s="61">
        <v>42908.505568553242</v>
      </c>
    </row>
    <row r="292" spans="10:16" x14ac:dyDescent="0.35">
      <c r="J292" t="s">
        <v>13</v>
      </c>
      <c r="K292" t="s">
        <v>8753</v>
      </c>
      <c r="L292" t="s">
        <v>8754</v>
      </c>
      <c r="M292" t="s">
        <v>9398</v>
      </c>
      <c r="N292" s="61">
        <v>42908.50556863426</v>
      </c>
      <c r="O292" t="s">
        <v>9398</v>
      </c>
      <c r="P292" s="61">
        <v>42908.50556863426</v>
      </c>
    </row>
    <row r="293" spans="10:16" x14ac:dyDescent="0.35">
      <c r="J293" t="s">
        <v>13</v>
      </c>
      <c r="K293" t="s">
        <v>8755</v>
      </c>
      <c r="L293" t="s">
        <v>8755</v>
      </c>
      <c r="M293" t="s">
        <v>9398</v>
      </c>
      <c r="N293" s="61">
        <v>42908.505568715278</v>
      </c>
      <c r="O293" t="s">
        <v>9398</v>
      </c>
      <c r="P293" s="61">
        <v>42908.505568715278</v>
      </c>
    </row>
    <row r="294" spans="10:16" x14ac:dyDescent="0.35">
      <c r="J294" t="s">
        <v>13</v>
      </c>
      <c r="K294" t="s">
        <v>8756</v>
      </c>
      <c r="L294" t="s">
        <v>8756</v>
      </c>
      <c r="M294" t="s">
        <v>9398</v>
      </c>
      <c r="N294" s="61">
        <v>42908.505568749999</v>
      </c>
      <c r="O294" t="s">
        <v>9398</v>
      </c>
      <c r="P294" s="61">
        <v>42908.505568749999</v>
      </c>
    </row>
    <row r="295" spans="10:16" x14ac:dyDescent="0.35">
      <c r="J295" t="s">
        <v>13</v>
      </c>
      <c r="K295" t="s">
        <v>8757</v>
      </c>
      <c r="L295" t="s">
        <v>8758</v>
      </c>
      <c r="M295" t="s">
        <v>9398</v>
      </c>
      <c r="N295" s="61">
        <v>42908.505568831017</v>
      </c>
      <c r="O295" t="s">
        <v>9398</v>
      </c>
      <c r="P295" s="61">
        <v>42908.505568831017</v>
      </c>
    </row>
    <row r="296" spans="10:16" x14ac:dyDescent="0.35">
      <c r="J296" t="s">
        <v>13</v>
      </c>
      <c r="K296" t="s">
        <v>8759</v>
      </c>
      <c r="L296" t="s">
        <v>8760</v>
      </c>
      <c r="M296" t="s">
        <v>9398</v>
      </c>
      <c r="N296" s="61">
        <v>42908.505568981484</v>
      </c>
      <c r="O296" t="s">
        <v>9398</v>
      </c>
      <c r="P296" s="61">
        <v>42908.505568981484</v>
      </c>
    </row>
    <row r="297" spans="10:16" x14ac:dyDescent="0.35">
      <c r="J297" t="s">
        <v>13</v>
      </c>
      <c r="K297" t="s">
        <v>8761</v>
      </c>
      <c r="L297" t="s">
        <v>8762</v>
      </c>
      <c r="M297" t="s">
        <v>9398</v>
      </c>
      <c r="N297" s="61">
        <v>42908.505569062501</v>
      </c>
      <c r="O297" t="s">
        <v>9398</v>
      </c>
      <c r="P297" s="61">
        <v>42908.505569062501</v>
      </c>
    </row>
    <row r="298" spans="10:16" x14ac:dyDescent="0.35">
      <c r="J298" t="s">
        <v>13</v>
      </c>
      <c r="K298" t="s">
        <v>8763</v>
      </c>
      <c r="L298" t="s">
        <v>8764</v>
      </c>
      <c r="M298" t="s">
        <v>9398</v>
      </c>
      <c r="N298" s="61">
        <v>42908.505569131943</v>
      </c>
      <c r="O298" t="s">
        <v>9398</v>
      </c>
      <c r="P298" s="61">
        <v>42908.505569131943</v>
      </c>
    </row>
    <row r="299" spans="10:16" x14ac:dyDescent="0.35">
      <c r="J299" t="s">
        <v>13</v>
      </c>
      <c r="K299" t="s">
        <v>8765</v>
      </c>
      <c r="L299" t="s">
        <v>8766</v>
      </c>
      <c r="M299" t="s">
        <v>9398</v>
      </c>
      <c r="N299" s="61">
        <v>42908.505568900466</v>
      </c>
      <c r="O299" t="s">
        <v>9398</v>
      </c>
      <c r="P299" s="61">
        <v>42908.505568900466</v>
      </c>
    </row>
    <row r="300" spans="10:16" x14ac:dyDescent="0.35">
      <c r="J300" t="s">
        <v>13</v>
      </c>
      <c r="K300" t="s">
        <v>8767</v>
      </c>
      <c r="L300" t="s">
        <v>8768</v>
      </c>
      <c r="M300" t="s">
        <v>9398</v>
      </c>
      <c r="N300" s="61">
        <v>42908.505569212961</v>
      </c>
      <c r="O300" t="s">
        <v>9398</v>
      </c>
      <c r="P300" s="61">
        <v>42908.505569212961</v>
      </c>
    </row>
    <row r="301" spans="10:16" x14ac:dyDescent="0.35">
      <c r="J301" t="s">
        <v>13</v>
      </c>
      <c r="K301" t="s">
        <v>1438</v>
      </c>
      <c r="L301" t="s">
        <v>1438</v>
      </c>
      <c r="M301" t="s">
        <v>9398</v>
      </c>
      <c r="N301" s="61">
        <v>42908.505569247682</v>
      </c>
      <c r="O301" t="s">
        <v>9398</v>
      </c>
      <c r="P301" s="61">
        <v>42908.505569247682</v>
      </c>
    </row>
    <row r="302" spans="10:16" x14ac:dyDescent="0.35">
      <c r="J302" t="s">
        <v>13</v>
      </c>
      <c r="K302" t="s">
        <v>8769</v>
      </c>
      <c r="L302" t="s">
        <v>8770</v>
      </c>
      <c r="M302" t="s">
        <v>9398</v>
      </c>
      <c r="N302" s="61">
        <v>42908.505569328707</v>
      </c>
      <c r="O302" t="s">
        <v>9398</v>
      </c>
      <c r="P302" s="61">
        <v>42908.505569328707</v>
      </c>
    </row>
    <row r="303" spans="10:16" x14ac:dyDescent="0.35">
      <c r="J303" t="s">
        <v>13</v>
      </c>
      <c r="K303" t="s">
        <v>8771</v>
      </c>
      <c r="L303" t="s">
        <v>8771</v>
      </c>
      <c r="M303" t="s">
        <v>9398</v>
      </c>
      <c r="N303" s="61">
        <v>42908.505569409725</v>
      </c>
      <c r="O303" t="s">
        <v>9398</v>
      </c>
      <c r="P303" s="61">
        <v>42908.505569409725</v>
      </c>
    </row>
    <row r="304" spans="10:16" x14ac:dyDescent="0.35">
      <c r="J304" t="s">
        <v>13</v>
      </c>
      <c r="K304" t="s">
        <v>8772</v>
      </c>
      <c r="L304" t="s">
        <v>8772</v>
      </c>
      <c r="M304" t="s">
        <v>9398</v>
      </c>
      <c r="N304" s="61">
        <v>42908.505569444445</v>
      </c>
      <c r="O304" t="s">
        <v>9398</v>
      </c>
      <c r="P304" s="61">
        <v>42908.505569444445</v>
      </c>
    </row>
    <row r="305" spans="10:16" x14ac:dyDescent="0.35">
      <c r="J305" t="s">
        <v>13</v>
      </c>
      <c r="K305" t="s">
        <v>8773</v>
      </c>
      <c r="L305" t="s">
        <v>8774</v>
      </c>
      <c r="M305" t="s">
        <v>9398</v>
      </c>
      <c r="N305" s="61">
        <v>42908.505569525463</v>
      </c>
      <c r="O305" t="s">
        <v>9398</v>
      </c>
      <c r="P305" s="61">
        <v>42908.505569525463</v>
      </c>
    </row>
    <row r="306" spans="10:16" x14ac:dyDescent="0.35">
      <c r="J306" t="s">
        <v>13</v>
      </c>
      <c r="K306" t="s">
        <v>8775</v>
      </c>
      <c r="L306" t="s">
        <v>8776</v>
      </c>
      <c r="M306" t="s">
        <v>9398</v>
      </c>
      <c r="N306" s="61">
        <v>42908.505569594905</v>
      </c>
      <c r="O306" t="s">
        <v>9398</v>
      </c>
      <c r="P306" s="61">
        <v>42908.505569594905</v>
      </c>
    </row>
    <row r="307" spans="10:16" x14ac:dyDescent="0.35">
      <c r="J307" t="s">
        <v>13</v>
      </c>
      <c r="K307" t="s">
        <v>8777</v>
      </c>
      <c r="L307" t="s">
        <v>8778</v>
      </c>
      <c r="M307" t="s">
        <v>9398</v>
      </c>
      <c r="N307" s="61">
        <v>42908.505569675923</v>
      </c>
      <c r="O307" t="s">
        <v>9398</v>
      </c>
      <c r="P307" s="61">
        <v>42908.505569675923</v>
      </c>
    </row>
    <row r="308" spans="10:16" x14ac:dyDescent="0.35">
      <c r="J308" t="s">
        <v>13</v>
      </c>
      <c r="K308" t="s">
        <v>8779</v>
      </c>
      <c r="L308" t="s">
        <v>8780</v>
      </c>
      <c r="M308" t="s">
        <v>9398</v>
      </c>
      <c r="N308" s="61">
        <v>42908.505569756948</v>
      </c>
      <c r="O308" t="s">
        <v>9398</v>
      </c>
      <c r="P308" s="61">
        <v>42908.505569756948</v>
      </c>
    </row>
    <row r="309" spans="10:16" x14ac:dyDescent="0.35">
      <c r="J309" t="s">
        <v>13</v>
      </c>
      <c r="K309" t="s">
        <v>8781</v>
      </c>
      <c r="L309" t="s">
        <v>8782</v>
      </c>
      <c r="M309" t="s">
        <v>9398</v>
      </c>
      <c r="N309" s="61">
        <v>42908.50556982639</v>
      </c>
      <c r="O309" t="s">
        <v>9398</v>
      </c>
      <c r="P309" s="61">
        <v>42908.50556982639</v>
      </c>
    </row>
    <row r="310" spans="10:16" x14ac:dyDescent="0.35">
      <c r="J310" t="s">
        <v>13</v>
      </c>
      <c r="K310" t="s">
        <v>8783</v>
      </c>
      <c r="L310" t="s">
        <v>8784</v>
      </c>
      <c r="M310" t="s">
        <v>9398</v>
      </c>
      <c r="N310" s="61">
        <v>42908.505569907407</v>
      </c>
      <c r="O310" t="s">
        <v>9398</v>
      </c>
      <c r="P310" s="61">
        <v>42908.505569907407</v>
      </c>
    </row>
    <row r="311" spans="10:16" x14ac:dyDescent="0.35">
      <c r="J311" t="s">
        <v>13</v>
      </c>
      <c r="K311" t="s">
        <v>8785</v>
      </c>
      <c r="L311" t="s">
        <v>8786</v>
      </c>
      <c r="M311" t="s">
        <v>9398</v>
      </c>
      <c r="N311" s="61">
        <v>42908.505569942128</v>
      </c>
      <c r="O311" t="s">
        <v>9398</v>
      </c>
      <c r="P311" s="61">
        <v>42908.505569942128</v>
      </c>
    </row>
    <row r="312" spans="10:16" x14ac:dyDescent="0.35">
      <c r="J312" t="s">
        <v>13</v>
      </c>
      <c r="K312" t="s">
        <v>8787</v>
      </c>
      <c r="L312" t="s">
        <v>8787</v>
      </c>
      <c r="M312" t="s">
        <v>9398</v>
      </c>
      <c r="N312" s="61">
        <v>42908.505570023146</v>
      </c>
      <c r="O312" t="s">
        <v>9398</v>
      </c>
      <c r="P312" s="61">
        <v>42908.505570023146</v>
      </c>
    </row>
    <row r="313" spans="10:16" x14ac:dyDescent="0.35">
      <c r="J313" t="s">
        <v>13</v>
      </c>
      <c r="K313" t="s">
        <v>8788</v>
      </c>
      <c r="L313" t="s">
        <v>8788</v>
      </c>
      <c r="M313" t="s">
        <v>9398</v>
      </c>
      <c r="N313" s="61">
        <v>42908.505570104164</v>
      </c>
      <c r="O313" t="s">
        <v>9398</v>
      </c>
      <c r="P313" s="61">
        <v>42908.505570104164</v>
      </c>
    </row>
    <row r="314" spans="10:16" x14ac:dyDescent="0.35">
      <c r="J314" t="s">
        <v>13</v>
      </c>
      <c r="K314" t="s">
        <v>8789</v>
      </c>
      <c r="L314" t="s">
        <v>8790</v>
      </c>
      <c r="M314" t="s">
        <v>9398</v>
      </c>
      <c r="N314" s="61">
        <v>42908.505570173613</v>
      </c>
      <c r="O314" t="s">
        <v>9398</v>
      </c>
      <c r="P314" s="61">
        <v>42908.505570173613</v>
      </c>
    </row>
    <row r="315" spans="10:16" x14ac:dyDescent="0.35">
      <c r="J315" t="s">
        <v>13</v>
      </c>
      <c r="K315" t="s">
        <v>8791</v>
      </c>
      <c r="L315" t="s">
        <v>10125</v>
      </c>
      <c r="M315" t="s">
        <v>9398</v>
      </c>
      <c r="N315" s="61">
        <v>42908.50557021991</v>
      </c>
      <c r="O315" t="s">
        <v>9398</v>
      </c>
      <c r="P315" s="61">
        <v>43207.575108414349</v>
      </c>
    </row>
    <row r="316" spans="10:16" x14ac:dyDescent="0.35">
      <c r="J316" t="s">
        <v>13</v>
      </c>
      <c r="K316" t="s">
        <v>8792</v>
      </c>
      <c r="L316" t="s">
        <v>8793</v>
      </c>
      <c r="M316" t="s">
        <v>9398</v>
      </c>
      <c r="N316" s="61">
        <v>42908.505570289351</v>
      </c>
      <c r="O316" t="s">
        <v>9398</v>
      </c>
      <c r="P316" s="61">
        <v>42908.505570289351</v>
      </c>
    </row>
    <row r="317" spans="10:16" x14ac:dyDescent="0.35">
      <c r="J317" t="s">
        <v>13</v>
      </c>
      <c r="K317" t="s">
        <v>8794</v>
      </c>
      <c r="L317" t="s">
        <v>8794</v>
      </c>
      <c r="M317" t="s">
        <v>9398</v>
      </c>
      <c r="N317" s="61">
        <v>42908.505570370369</v>
      </c>
      <c r="O317" t="s">
        <v>9398</v>
      </c>
      <c r="P317" s="61">
        <v>42908.505570370369</v>
      </c>
    </row>
    <row r="318" spans="10:16" x14ac:dyDescent="0.35">
      <c r="J318" t="s">
        <v>13</v>
      </c>
      <c r="K318" t="s">
        <v>8795</v>
      </c>
      <c r="L318" t="s">
        <v>8796</v>
      </c>
      <c r="M318" t="s">
        <v>9398</v>
      </c>
      <c r="N318" s="61">
        <v>42908.505570451387</v>
      </c>
      <c r="O318" t="s">
        <v>9398</v>
      </c>
      <c r="P318" s="61">
        <v>42908.505570451387</v>
      </c>
    </row>
    <row r="319" spans="10:16" x14ac:dyDescent="0.35">
      <c r="J319" t="s">
        <v>13</v>
      </c>
      <c r="K319" t="s">
        <v>8797</v>
      </c>
      <c r="L319" t="s">
        <v>8798</v>
      </c>
      <c r="M319" t="s">
        <v>9398</v>
      </c>
      <c r="N319" s="61">
        <v>42908.505570520836</v>
      </c>
      <c r="O319" t="s">
        <v>9398</v>
      </c>
      <c r="P319" s="61">
        <v>42908.505570520836</v>
      </c>
    </row>
    <row r="320" spans="10:16" x14ac:dyDescent="0.35">
      <c r="J320" t="s">
        <v>13</v>
      </c>
      <c r="K320" t="s">
        <v>8799</v>
      </c>
      <c r="L320" t="s">
        <v>8799</v>
      </c>
      <c r="M320" t="s">
        <v>9398</v>
      </c>
      <c r="N320" s="61">
        <v>42908.505570601854</v>
      </c>
      <c r="O320" t="s">
        <v>9398</v>
      </c>
      <c r="P320" s="61">
        <v>42908.505570601854</v>
      </c>
    </row>
    <row r="321" spans="10:16" x14ac:dyDescent="0.35">
      <c r="J321" t="s">
        <v>13</v>
      </c>
      <c r="K321" t="s">
        <v>8800</v>
      </c>
      <c r="L321" t="s">
        <v>8801</v>
      </c>
      <c r="M321" t="s">
        <v>9398</v>
      </c>
      <c r="N321" s="61">
        <v>42908.505570636575</v>
      </c>
      <c r="O321" t="s">
        <v>9398</v>
      </c>
      <c r="P321" s="61">
        <v>42908.505570636575</v>
      </c>
    </row>
    <row r="322" spans="10:16" x14ac:dyDescent="0.35">
      <c r="J322" t="s">
        <v>13</v>
      </c>
      <c r="K322" t="s">
        <v>8802</v>
      </c>
      <c r="L322" t="s">
        <v>8802</v>
      </c>
      <c r="M322" t="s">
        <v>9398</v>
      </c>
      <c r="N322" s="61">
        <v>42908.505570717592</v>
      </c>
      <c r="O322" t="s">
        <v>9398</v>
      </c>
      <c r="P322" s="61">
        <v>42908.505570717592</v>
      </c>
    </row>
    <row r="323" spans="10:16" x14ac:dyDescent="0.35">
      <c r="J323" t="s">
        <v>13</v>
      </c>
      <c r="K323" t="s">
        <v>8803</v>
      </c>
      <c r="L323" t="s">
        <v>8804</v>
      </c>
      <c r="M323" t="s">
        <v>9398</v>
      </c>
      <c r="N323" s="61">
        <v>42908.505570752313</v>
      </c>
      <c r="O323" t="s">
        <v>9398</v>
      </c>
      <c r="P323" s="61">
        <v>42908.505570752313</v>
      </c>
    </row>
    <row r="324" spans="10:16" x14ac:dyDescent="0.35">
      <c r="J324" t="s">
        <v>13</v>
      </c>
      <c r="K324" t="s">
        <v>8805</v>
      </c>
      <c r="L324" t="s">
        <v>8805</v>
      </c>
      <c r="M324" t="s">
        <v>9398</v>
      </c>
      <c r="N324" s="61">
        <v>42908.505570833331</v>
      </c>
      <c r="O324" t="s">
        <v>9398</v>
      </c>
      <c r="P324" s="61">
        <v>42908.505570833331</v>
      </c>
    </row>
    <row r="325" spans="10:16" x14ac:dyDescent="0.35">
      <c r="J325" t="s">
        <v>13</v>
      </c>
      <c r="K325" t="s">
        <v>8806</v>
      </c>
      <c r="L325" t="s">
        <v>8806</v>
      </c>
      <c r="M325" t="s">
        <v>9398</v>
      </c>
      <c r="N325" s="61">
        <v>42908.505570949077</v>
      </c>
      <c r="O325" t="s">
        <v>9398</v>
      </c>
      <c r="P325" s="61">
        <v>42908.505570949077</v>
      </c>
    </row>
    <row r="326" spans="10:16" x14ac:dyDescent="0.35">
      <c r="J326" t="s">
        <v>13</v>
      </c>
      <c r="K326" t="s">
        <v>8807</v>
      </c>
      <c r="L326" t="s">
        <v>8807</v>
      </c>
      <c r="M326" t="s">
        <v>9398</v>
      </c>
      <c r="N326" s="61">
        <v>42908.505571261572</v>
      </c>
      <c r="O326" t="s">
        <v>9398</v>
      </c>
      <c r="P326" s="61">
        <v>42908.505571261572</v>
      </c>
    </row>
    <row r="327" spans="10:16" x14ac:dyDescent="0.35">
      <c r="J327" t="s">
        <v>13</v>
      </c>
      <c r="K327" t="s">
        <v>8808</v>
      </c>
      <c r="L327" t="s">
        <v>1297</v>
      </c>
      <c r="M327" t="s">
        <v>9398</v>
      </c>
      <c r="N327" s="61">
        <v>42908.505571296293</v>
      </c>
      <c r="O327" t="s">
        <v>9398</v>
      </c>
      <c r="P327" s="61">
        <v>42908.505571296293</v>
      </c>
    </row>
    <row r="328" spans="10:16" x14ac:dyDescent="0.35">
      <c r="J328" t="s">
        <v>13</v>
      </c>
      <c r="K328" t="s">
        <v>8809</v>
      </c>
      <c r="L328" t="s">
        <v>8810</v>
      </c>
      <c r="M328" t="s">
        <v>9398</v>
      </c>
      <c r="N328" s="61">
        <v>42908.505571064816</v>
      </c>
      <c r="O328" t="s">
        <v>9398</v>
      </c>
      <c r="P328" s="61">
        <v>42908.505571064816</v>
      </c>
    </row>
    <row r="329" spans="10:16" x14ac:dyDescent="0.35">
      <c r="J329" t="s">
        <v>13</v>
      </c>
      <c r="K329" t="s">
        <v>8811</v>
      </c>
      <c r="L329" t="s">
        <v>8812</v>
      </c>
      <c r="M329" t="s">
        <v>9398</v>
      </c>
      <c r="N329" s="61">
        <v>42908.505571099537</v>
      </c>
      <c r="O329" t="s">
        <v>9398</v>
      </c>
      <c r="P329" s="61">
        <v>42908.505571099537</v>
      </c>
    </row>
    <row r="330" spans="10:16" x14ac:dyDescent="0.35">
      <c r="J330" t="s">
        <v>13</v>
      </c>
      <c r="K330" t="s">
        <v>8813</v>
      </c>
      <c r="L330" t="s">
        <v>8814</v>
      </c>
      <c r="M330" t="s">
        <v>9398</v>
      </c>
      <c r="N330" s="61">
        <v>42908.505571180554</v>
      </c>
      <c r="O330" t="s">
        <v>9398</v>
      </c>
      <c r="P330" s="61">
        <v>42908.505571180554</v>
      </c>
    </row>
    <row r="331" spans="10:16" x14ac:dyDescent="0.35">
      <c r="J331" t="s">
        <v>13</v>
      </c>
      <c r="K331" t="s">
        <v>8815</v>
      </c>
      <c r="L331" t="s">
        <v>8815</v>
      </c>
      <c r="M331" t="s">
        <v>9398</v>
      </c>
      <c r="N331" s="61">
        <v>42908.505571377318</v>
      </c>
      <c r="O331" t="s">
        <v>9398</v>
      </c>
      <c r="P331" s="61">
        <v>42908.505571377318</v>
      </c>
    </row>
    <row r="332" spans="10:16" x14ac:dyDescent="0.35">
      <c r="J332" t="s">
        <v>13</v>
      </c>
      <c r="K332" t="s">
        <v>8816</v>
      </c>
      <c r="L332" t="s">
        <v>8817</v>
      </c>
      <c r="M332" t="s">
        <v>9398</v>
      </c>
      <c r="N332" s="61">
        <v>42908.50557144676</v>
      </c>
      <c r="O332" t="s">
        <v>9398</v>
      </c>
      <c r="P332" s="61">
        <v>42908.50557144676</v>
      </c>
    </row>
    <row r="333" spans="10:16" x14ac:dyDescent="0.35">
      <c r="J333" t="s">
        <v>13</v>
      </c>
      <c r="K333" t="s">
        <v>8818</v>
      </c>
      <c r="L333" t="s">
        <v>8819</v>
      </c>
      <c r="M333" t="s">
        <v>9398</v>
      </c>
      <c r="N333" s="61">
        <v>42908.505571527778</v>
      </c>
      <c r="O333" t="s">
        <v>9398</v>
      </c>
      <c r="P333" s="61">
        <v>42908.505571527778</v>
      </c>
    </row>
    <row r="334" spans="10:16" x14ac:dyDescent="0.35">
      <c r="J334" t="s">
        <v>13</v>
      </c>
      <c r="K334" t="s">
        <v>8820</v>
      </c>
      <c r="L334" t="s">
        <v>8821</v>
      </c>
      <c r="M334" t="s">
        <v>9398</v>
      </c>
      <c r="N334" s="61">
        <v>42908.505571562499</v>
      </c>
      <c r="O334" t="s">
        <v>9398</v>
      </c>
      <c r="P334" s="61">
        <v>42908.505571562499</v>
      </c>
    </row>
    <row r="335" spans="10:16" x14ac:dyDescent="0.35">
      <c r="J335" t="s">
        <v>13</v>
      </c>
      <c r="K335" t="s">
        <v>8822</v>
      </c>
      <c r="L335" t="s">
        <v>8822</v>
      </c>
      <c r="M335" t="s">
        <v>9398</v>
      </c>
      <c r="N335" s="61">
        <v>42908.505571643516</v>
      </c>
      <c r="O335" t="s">
        <v>9398</v>
      </c>
      <c r="P335" s="61">
        <v>42908.505571643516</v>
      </c>
    </row>
    <row r="336" spans="10:16" x14ac:dyDescent="0.35">
      <c r="J336" t="s">
        <v>13</v>
      </c>
      <c r="K336" t="s">
        <v>4899</v>
      </c>
      <c r="L336" t="s">
        <v>8823</v>
      </c>
      <c r="M336" t="s">
        <v>9398</v>
      </c>
      <c r="N336" s="61">
        <v>42908.505571724534</v>
      </c>
      <c r="O336" t="s">
        <v>9398</v>
      </c>
      <c r="P336" s="61">
        <v>42908.505571724534</v>
      </c>
    </row>
    <row r="337" spans="10:16" x14ac:dyDescent="0.35">
      <c r="J337" t="s">
        <v>13</v>
      </c>
      <c r="K337" t="s">
        <v>8824</v>
      </c>
      <c r="L337" t="s">
        <v>8825</v>
      </c>
      <c r="M337" t="s">
        <v>9398</v>
      </c>
      <c r="N337" s="61">
        <v>42908.505571759262</v>
      </c>
      <c r="O337" t="s">
        <v>9398</v>
      </c>
      <c r="P337" s="61">
        <v>42908.505571759262</v>
      </c>
    </row>
    <row r="338" spans="10:16" x14ac:dyDescent="0.35">
      <c r="J338" t="s">
        <v>13</v>
      </c>
      <c r="K338" t="s">
        <v>8826</v>
      </c>
      <c r="L338" t="s">
        <v>8827</v>
      </c>
      <c r="M338" t="s">
        <v>9398</v>
      </c>
      <c r="N338" s="61">
        <v>42908.50557184028</v>
      </c>
      <c r="O338" t="s">
        <v>9398</v>
      </c>
      <c r="P338" s="61">
        <v>42908.50557184028</v>
      </c>
    </row>
    <row r="339" spans="10:16" x14ac:dyDescent="0.35">
      <c r="J339" t="s">
        <v>13</v>
      </c>
      <c r="K339" t="s">
        <v>8828</v>
      </c>
      <c r="L339" t="s">
        <v>8829</v>
      </c>
      <c r="M339" t="s">
        <v>9398</v>
      </c>
      <c r="N339" s="61">
        <v>42908.505571909722</v>
      </c>
      <c r="O339" t="s">
        <v>9398</v>
      </c>
      <c r="P339" s="61">
        <v>42908.505571909722</v>
      </c>
    </row>
    <row r="340" spans="10:16" x14ac:dyDescent="0.35">
      <c r="J340" t="s">
        <v>13</v>
      </c>
      <c r="K340" t="s">
        <v>8830</v>
      </c>
      <c r="L340" t="s">
        <v>8830</v>
      </c>
      <c r="M340" t="s">
        <v>9398</v>
      </c>
      <c r="N340" s="61">
        <v>42908.50557199074</v>
      </c>
      <c r="O340" t="s">
        <v>9398</v>
      </c>
      <c r="P340" s="61">
        <v>42908.50557199074</v>
      </c>
    </row>
    <row r="341" spans="10:16" x14ac:dyDescent="0.35">
      <c r="J341" t="s">
        <v>13</v>
      </c>
      <c r="K341" t="s">
        <v>8831</v>
      </c>
      <c r="L341" t="s">
        <v>8831</v>
      </c>
      <c r="M341" t="s">
        <v>9398</v>
      </c>
      <c r="N341" s="61">
        <v>42908.505572071757</v>
      </c>
      <c r="O341" t="s">
        <v>9398</v>
      </c>
      <c r="P341" s="61">
        <v>42908.505572071757</v>
      </c>
    </row>
    <row r="342" spans="10:16" x14ac:dyDescent="0.35">
      <c r="J342" t="s">
        <v>13</v>
      </c>
      <c r="K342" t="s">
        <v>8832</v>
      </c>
      <c r="L342" t="s">
        <v>8832</v>
      </c>
      <c r="M342" t="s">
        <v>9398</v>
      </c>
      <c r="N342" s="61">
        <v>42908.505572141206</v>
      </c>
      <c r="O342" t="s">
        <v>9398</v>
      </c>
      <c r="P342" s="61">
        <v>42908.505572141206</v>
      </c>
    </row>
    <row r="343" spans="10:16" x14ac:dyDescent="0.35">
      <c r="J343" t="s">
        <v>13</v>
      </c>
      <c r="K343" t="s">
        <v>8833</v>
      </c>
      <c r="L343" t="s">
        <v>8833</v>
      </c>
      <c r="M343" t="s">
        <v>9398</v>
      </c>
      <c r="N343" s="61">
        <v>42908.505572222224</v>
      </c>
      <c r="O343" t="s">
        <v>9398</v>
      </c>
      <c r="P343" s="61">
        <v>42908.505572222224</v>
      </c>
    </row>
    <row r="344" spans="10:16" x14ac:dyDescent="0.35">
      <c r="J344" t="s">
        <v>13</v>
      </c>
      <c r="K344" t="s">
        <v>8834</v>
      </c>
      <c r="L344" t="s">
        <v>8834</v>
      </c>
      <c r="M344" t="s">
        <v>9398</v>
      </c>
      <c r="N344" s="61">
        <v>42908.505572256945</v>
      </c>
      <c r="O344" t="s">
        <v>9398</v>
      </c>
      <c r="P344" s="61">
        <v>42908.505572256945</v>
      </c>
    </row>
    <row r="345" spans="10:16" x14ac:dyDescent="0.35">
      <c r="J345" t="s">
        <v>13</v>
      </c>
      <c r="K345" t="s">
        <v>8835</v>
      </c>
      <c r="L345" t="s">
        <v>8836</v>
      </c>
      <c r="M345" t="s">
        <v>9398</v>
      </c>
      <c r="N345" s="61">
        <v>42908.505572337963</v>
      </c>
      <c r="O345" t="s">
        <v>9398</v>
      </c>
      <c r="P345" s="61">
        <v>42908.505572337963</v>
      </c>
    </row>
    <row r="346" spans="10:16" x14ac:dyDescent="0.35">
      <c r="J346" t="s">
        <v>13</v>
      </c>
      <c r="K346" t="s">
        <v>8837</v>
      </c>
      <c r="L346" t="s">
        <v>8838</v>
      </c>
      <c r="M346" t="s">
        <v>9398</v>
      </c>
      <c r="N346" s="61">
        <v>42908.505572418981</v>
      </c>
      <c r="O346" t="s">
        <v>9398</v>
      </c>
      <c r="P346" s="61">
        <v>42908.505572418981</v>
      </c>
    </row>
    <row r="347" spans="10:16" x14ac:dyDescent="0.35">
      <c r="J347" t="s">
        <v>13</v>
      </c>
      <c r="K347" t="s">
        <v>8839</v>
      </c>
      <c r="L347" t="s">
        <v>8839</v>
      </c>
      <c r="M347" t="s">
        <v>9398</v>
      </c>
      <c r="N347" s="61">
        <v>42908.505572453701</v>
      </c>
      <c r="O347" t="s">
        <v>9398</v>
      </c>
      <c r="P347" s="61">
        <v>42908.505572453701</v>
      </c>
    </row>
    <row r="348" spans="10:16" x14ac:dyDescent="0.35">
      <c r="J348" t="s">
        <v>13</v>
      </c>
      <c r="K348" t="s">
        <v>8840</v>
      </c>
      <c r="L348" t="s">
        <v>8840</v>
      </c>
      <c r="M348" t="s">
        <v>9398</v>
      </c>
      <c r="N348" s="61">
        <v>42908.505572534719</v>
      </c>
      <c r="O348" t="s">
        <v>9398</v>
      </c>
      <c r="P348" s="61">
        <v>42908.505572534719</v>
      </c>
    </row>
    <row r="349" spans="10:16" x14ac:dyDescent="0.35">
      <c r="J349" t="s">
        <v>13</v>
      </c>
      <c r="K349" t="s">
        <v>8841</v>
      </c>
      <c r="L349" t="s">
        <v>8841</v>
      </c>
      <c r="M349" t="s">
        <v>9398</v>
      </c>
      <c r="N349" s="61">
        <v>42908.505572604168</v>
      </c>
      <c r="O349" t="s">
        <v>9398</v>
      </c>
      <c r="P349" s="61">
        <v>42908.505572604168</v>
      </c>
    </row>
    <row r="350" spans="10:16" x14ac:dyDescent="0.35">
      <c r="J350" t="s">
        <v>13</v>
      </c>
      <c r="K350" t="s">
        <v>8842</v>
      </c>
      <c r="L350" t="s">
        <v>8842</v>
      </c>
      <c r="M350" t="s">
        <v>9398</v>
      </c>
      <c r="N350" s="61">
        <v>42908.505572650465</v>
      </c>
      <c r="O350" t="s">
        <v>9398</v>
      </c>
      <c r="P350" s="61">
        <v>42908.505572650465</v>
      </c>
    </row>
    <row r="351" spans="10:16" x14ac:dyDescent="0.35">
      <c r="J351" t="s">
        <v>13</v>
      </c>
      <c r="K351" t="s">
        <v>8843</v>
      </c>
      <c r="L351" t="s">
        <v>8843</v>
      </c>
      <c r="M351" t="s">
        <v>9398</v>
      </c>
      <c r="N351" s="61">
        <v>42908.505572719907</v>
      </c>
      <c r="O351" t="s">
        <v>9398</v>
      </c>
      <c r="P351" s="61">
        <v>42908.505572719907</v>
      </c>
    </row>
    <row r="352" spans="10:16" x14ac:dyDescent="0.35">
      <c r="J352" t="s">
        <v>13</v>
      </c>
      <c r="K352" t="s">
        <v>8844</v>
      </c>
      <c r="L352" t="s">
        <v>8844</v>
      </c>
      <c r="M352" t="s">
        <v>9398</v>
      </c>
      <c r="N352" s="61">
        <v>42908.505572800925</v>
      </c>
      <c r="O352" t="s">
        <v>9398</v>
      </c>
      <c r="P352" s="61">
        <v>42908.505572800925</v>
      </c>
    </row>
    <row r="353" spans="10:16" x14ac:dyDescent="0.35">
      <c r="J353" t="s">
        <v>13</v>
      </c>
      <c r="K353" t="s">
        <v>8845</v>
      </c>
      <c r="L353" t="s">
        <v>8845</v>
      </c>
      <c r="M353" t="s">
        <v>9398</v>
      </c>
      <c r="N353" s="61">
        <v>42908.505572835646</v>
      </c>
      <c r="O353" t="s">
        <v>9398</v>
      </c>
      <c r="P353" s="61">
        <v>42908.505572835646</v>
      </c>
    </row>
    <row r="354" spans="10:16" x14ac:dyDescent="0.35">
      <c r="J354" t="s">
        <v>13</v>
      </c>
      <c r="K354" t="s">
        <v>8846</v>
      </c>
      <c r="L354" t="s">
        <v>8847</v>
      </c>
      <c r="M354" t="s">
        <v>9398</v>
      </c>
      <c r="N354" s="61">
        <v>42908.505572916663</v>
      </c>
      <c r="O354" t="s">
        <v>9398</v>
      </c>
      <c r="P354" s="61">
        <v>42908.505572916663</v>
      </c>
    </row>
    <row r="355" spans="10:16" x14ac:dyDescent="0.35">
      <c r="J355" t="s">
        <v>13</v>
      </c>
      <c r="K355" t="s">
        <v>8848</v>
      </c>
      <c r="L355" t="s">
        <v>8848</v>
      </c>
      <c r="M355" t="s">
        <v>9398</v>
      </c>
      <c r="N355" s="61">
        <v>42908.505573113427</v>
      </c>
      <c r="O355" t="s">
        <v>9398</v>
      </c>
      <c r="P355" s="61">
        <v>42908.505573113427</v>
      </c>
    </row>
    <row r="356" spans="10:16" x14ac:dyDescent="0.35">
      <c r="J356" t="s">
        <v>13</v>
      </c>
      <c r="K356" t="s">
        <v>8849</v>
      </c>
      <c r="L356" t="s">
        <v>8849</v>
      </c>
      <c r="M356" t="s">
        <v>9398</v>
      </c>
      <c r="N356" s="61">
        <v>42908.505573148148</v>
      </c>
      <c r="O356" t="s">
        <v>9398</v>
      </c>
      <c r="P356" s="61">
        <v>42908.505573148148</v>
      </c>
    </row>
    <row r="357" spans="10:16" x14ac:dyDescent="0.35">
      <c r="J357" t="s">
        <v>13</v>
      </c>
      <c r="K357" t="s">
        <v>8850</v>
      </c>
      <c r="L357" t="s">
        <v>8851</v>
      </c>
      <c r="M357" t="s">
        <v>9398</v>
      </c>
      <c r="N357" s="61">
        <v>42908.505573229166</v>
      </c>
      <c r="O357" t="s">
        <v>9398</v>
      </c>
      <c r="P357" s="61">
        <v>42908.505573229166</v>
      </c>
    </row>
    <row r="358" spans="10:16" x14ac:dyDescent="0.35">
      <c r="J358" t="s">
        <v>14</v>
      </c>
      <c r="K358" t="s">
        <v>8745</v>
      </c>
      <c r="L358" t="s">
        <v>8745</v>
      </c>
      <c r="M358" t="s">
        <v>9398</v>
      </c>
      <c r="N358" s="61">
        <v>43118.437176041669</v>
      </c>
      <c r="O358" t="s">
        <v>9398</v>
      </c>
      <c r="P358" s="61">
        <v>43118.437176041669</v>
      </c>
    </row>
    <row r="359" spans="10:16" x14ac:dyDescent="0.35">
      <c r="J359" t="s">
        <v>14</v>
      </c>
      <c r="K359" t="s">
        <v>8746</v>
      </c>
      <c r="L359" t="s">
        <v>8747</v>
      </c>
      <c r="M359" t="s">
        <v>9398</v>
      </c>
      <c r="N359" s="61">
        <v>43118.437176192128</v>
      </c>
      <c r="O359" t="s">
        <v>9398</v>
      </c>
      <c r="P359" s="61">
        <v>43118.437176192128</v>
      </c>
    </row>
    <row r="360" spans="10:16" x14ac:dyDescent="0.35">
      <c r="J360" t="s">
        <v>14</v>
      </c>
      <c r="K360" t="s">
        <v>8748</v>
      </c>
      <c r="L360" t="s">
        <v>8749</v>
      </c>
      <c r="M360" t="s">
        <v>9398</v>
      </c>
      <c r="N360" s="61">
        <v>43118.437176307867</v>
      </c>
      <c r="O360" t="s">
        <v>9398</v>
      </c>
      <c r="P360" s="61">
        <v>43118.437176307867</v>
      </c>
    </row>
    <row r="361" spans="10:16" x14ac:dyDescent="0.35">
      <c r="J361" t="s">
        <v>14</v>
      </c>
      <c r="K361" t="s">
        <v>8750</v>
      </c>
      <c r="L361" t="s">
        <v>8750</v>
      </c>
      <c r="M361" t="s">
        <v>9398</v>
      </c>
      <c r="N361" s="61">
        <v>43118.437176388892</v>
      </c>
      <c r="O361" t="s">
        <v>9398</v>
      </c>
      <c r="P361" s="61">
        <v>43118.437176388892</v>
      </c>
    </row>
    <row r="362" spans="10:16" x14ac:dyDescent="0.35">
      <c r="J362" t="s">
        <v>14</v>
      </c>
      <c r="K362" t="s">
        <v>8751</v>
      </c>
      <c r="L362" t="s">
        <v>8752</v>
      </c>
      <c r="M362" t="s">
        <v>9398</v>
      </c>
      <c r="N362" s="61">
        <v>43118.43717646991</v>
      </c>
      <c r="O362" t="s">
        <v>9398</v>
      </c>
      <c r="P362" s="61">
        <v>43118.43717646991</v>
      </c>
    </row>
    <row r="363" spans="10:16" x14ac:dyDescent="0.35">
      <c r="J363" t="s">
        <v>14</v>
      </c>
      <c r="K363" t="s">
        <v>8753</v>
      </c>
      <c r="L363" t="s">
        <v>8754</v>
      </c>
      <c r="M363" t="s">
        <v>9398</v>
      </c>
      <c r="N363" s="61">
        <v>43118.437176504631</v>
      </c>
      <c r="O363" t="s">
        <v>9398</v>
      </c>
      <c r="P363" s="61">
        <v>43118.437176504631</v>
      </c>
    </row>
    <row r="364" spans="10:16" x14ac:dyDescent="0.35">
      <c r="J364" t="s">
        <v>14</v>
      </c>
      <c r="K364" t="s">
        <v>8755</v>
      </c>
      <c r="L364" t="s">
        <v>8755</v>
      </c>
      <c r="M364" t="s">
        <v>9398</v>
      </c>
      <c r="N364" s="61">
        <v>43118.437176620369</v>
      </c>
      <c r="O364" t="s">
        <v>9398</v>
      </c>
      <c r="P364" s="61">
        <v>43118.437176620369</v>
      </c>
    </row>
    <row r="365" spans="10:16" x14ac:dyDescent="0.35">
      <c r="J365" t="s">
        <v>14</v>
      </c>
      <c r="K365" t="s">
        <v>8756</v>
      </c>
      <c r="L365" t="s">
        <v>8756</v>
      </c>
      <c r="M365" t="s">
        <v>9398</v>
      </c>
      <c r="N365" s="61">
        <v>43118.437176701387</v>
      </c>
      <c r="O365" t="s">
        <v>9398</v>
      </c>
      <c r="P365" s="61">
        <v>43118.437176701387</v>
      </c>
    </row>
    <row r="366" spans="10:16" x14ac:dyDescent="0.35">
      <c r="J366" t="s">
        <v>14</v>
      </c>
      <c r="K366" t="s">
        <v>8757</v>
      </c>
      <c r="L366" t="s">
        <v>8758</v>
      </c>
      <c r="M366" t="s">
        <v>9398</v>
      </c>
      <c r="N366" s="61">
        <v>43118.437176736108</v>
      </c>
      <c r="O366" t="s">
        <v>9398</v>
      </c>
      <c r="P366" s="61">
        <v>43118.437176736108</v>
      </c>
    </row>
    <row r="367" spans="10:16" x14ac:dyDescent="0.35">
      <c r="J367" t="s">
        <v>14</v>
      </c>
      <c r="K367" t="s">
        <v>8759</v>
      </c>
      <c r="L367" t="s">
        <v>8760</v>
      </c>
      <c r="M367" t="s">
        <v>9398</v>
      </c>
      <c r="N367" s="61">
        <v>43118.437176817133</v>
      </c>
      <c r="O367" t="s">
        <v>9398</v>
      </c>
      <c r="P367" s="61">
        <v>43118.437176817133</v>
      </c>
    </row>
    <row r="368" spans="10:16" x14ac:dyDescent="0.35">
      <c r="J368" t="s">
        <v>14</v>
      </c>
      <c r="K368" t="s">
        <v>8761</v>
      </c>
      <c r="L368" t="s">
        <v>8762</v>
      </c>
      <c r="M368" t="s">
        <v>9398</v>
      </c>
      <c r="N368" s="61">
        <v>43118.437176886575</v>
      </c>
      <c r="O368" t="s">
        <v>9398</v>
      </c>
      <c r="P368" s="61">
        <v>43118.437176886575</v>
      </c>
    </row>
    <row r="369" spans="10:16" x14ac:dyDescent="0.35">
      <c r="J369" t="s">
        <v>14</v>
      </c>
      <c r="K369" t="s">
        <v>8763</v>
      </c>
      <c r="L369" t="s">
        <v>8764</v>
      </c>
      <c r="M369" t="s">
        <v>9398</v>
      </c>
      <c r="N369" s="61">
        <v>43118.437176967593</v>
      </c>
      <c r="O369" t="s">
        <v>9398</v>
      </c>
      <c r="P369" s="61">
        <v>43118.437176967593</v>
      </c>
    </row>
    <row r="370" spans="10:16" x14ac:dyDescent="0.35">
      <c r="J370" t="s">
        <v>14</v>
      </c>
      <c r="K370" t="s">
        <v>8765</v>
      </c>
      <c r="L370" t="s">
        <v>8766</v>
      </c>
      <c r="M370" t="s">
        <v>9398</v>
      </c>
      <c r="N370" s="61">
        <v>43118.43717704861</v>
      </c>
      <c r="O370" t="s">
        <v>9398</v>
      </c>
      <c r="P370" s="61">
        <v>43118.43717704861</v>
      </c>
    </row>
    <row r="371" spans="10:16" x14ac:dyDescent="0.35">
      <c r="J371" t="s">
        <v>14</v>
      </c>
      <c r="K371" t="s">
        <v>8767</v>
      </c>
      <c r="L371" t="s">
        <v>8768</v>
      </c>
      <c r="M371" t="s">
        <v>9398</v>
      </c>
      <c r="N371" s="61">
        <v>43118.437177118052</v>
      </c>
      <c r="O371" t="s">
        <v>9398</v>
      </c>
      <c r="P371" s="61">
        <v>43118.437177118052</v>
      </c>
    </row>
    <row r="372" spans="10:16" x14ac:dyDescent="0.35">
      <c r="J372" t="s">
        <v>14</v>
      </c>
      <c r="K372" t="s">
        <v>1438</v>
      </c>
      <c r="L372" t="s">
        <v>1438</v>
      </c>
      <c r="M372" t="s">
        <v>9398</v>
      </c>
      <c r="N372" s="61">
        <v>43118.437177199077</v>
      </c>
      <c r="O372" t="s">
        <v>9398</v>
      </c>
      <c r="P372" s="61">
        <v>43118.437177199077</v>
      </c>
    </row>
    <row r="373" spans="10:16" x14ac:dyDescent="0.35">
      <c r="J373" t="s">
        <v>14</v>
      </c>
      <c r="K373" t="s">
        <v>8769</v>
      </c>
      <c r="L373" t="s">
        <v>8770</v>
      </c>
      <c r="M373" t="s">
        <v>9398</v>
      </c>
      <c r="N373" s="61">
        <v>43118.437177233798</v>
      </c>
      <c r="O373" t="s">
        <v>9398</v>
      </c>
      <c r="P373" s="61">
        <v>43118.437177233798</v>
      </c>
    </row>
    <row r="374" spans="10:16" x14ac:dyDescent="0.35">
      <c r="J374" t="s">
        <v>14</v>
      </c>
      <c r="K374" t="s">
        <v>8771</v>
      </c>
      <c r="L374" t="s">
        <v>8771</v>
      </c>
      <c r="M374" t="s">
        <v>9398</v>
      </c>
      <c r="N374" s="61">
        <v>43118.437177314816</v>
      </c>
      <c r="O374" t="s">
        <v>9398</v>
      </c>
      <c r="P374" s="61">
        <v>43118.437177314816</v>
      </c>
    </row>
    <row r="375" spans="10:16" x14ac:dyDescent="0.35">
      <c r="J375" t="s">
        <v>14</v>
      </c>
      <c r="K375" t="s">
        <v>8772</v>
      </c>
      <c r="L375" t="s">
        <v>8772</v>
      </c>
      <c r="M375" t="s">
        <v>9398</v>
      </c>
      <c r="N375" s="61">
        <v>43118.437177349537</v>
      </c>
      <c r="O375" t="s">
        <v>9398</v>
      </c>
      <c r="P375" s="61">
        <v>43118.437177349537</v>
      </c>
    </row>
    <row r="376" spans="10:16" x14ac:dyDescent="0.35">
      <c r="J376" t="s">
        <v>14</v>
      </c>
      <c r="K376" t="s">
        <v>8773</v>
      </c>
      <c r="L376" t="s">
        <v>8774</v>
      </c>
      <c r="M376" t="s">
        <v>9398</v>
      </c>
      <c r="N376" s="61">
        <v>43118.437177430555</v>
      </c>
      <c r="O376" t="s">
        <v>9398</v>
      </c>
      <c r="P376" s="61">
        <v>43118.437177430555</v>
      </c>
    </row>
    <row r="377" spans="10:16" x14ac:dyDescent="0.35">
      <c r="J377" t="s">
        <v>14</v>
      </c>
      <c r="K377" t="s">
        <v>8775</v>
      </c>
      <c r="L377" t="s">
        <v>8776</v>
      </c>
      <c r="M377" t="s">
        <v>9398</v>
      </c>
      <c r="N377" s="61">
        <v>43118.437177465275</v>
      </c>
      <c r="O377" t="s">
        <v>9398</v>
      </c>
      <c r="P377" s="61">
        <v>43118.437177465275</v>
      </c>
    </row>
    <row r="378" spans="10:16" x14ac:dyDescent="0.35">
      <c r="J378" t="s">
        <v>14</v>
      </c>
      <c r="K378" t="s">
        <v>8777</v>
      </c>
      <c r="L378" t="s">
        <v>8778</v>
      </c>
      <c r="M378" t="s">
        <v>9398</v>
      </c>
      <c r="N378" s="61">
        <v>43118.437177546293</v>
      </c>
      <c r="O378" t="s">
        <v>9398</v>
      </c>
      <c r="P378" s="61">
        <v>43118.437177546293</v>
      </c>
    </row>
    <row r="379" spans="10:16" x14ac:dyDescent="0.35">
      <c r="J379" t="s">
        <v>14</v>
      </c>
      <c r="K379" t="s">
        <v>8779</v>
      </c>
      <c r="L379" t="s">
        <v>8780</v>
      </c>
      <c r="M379" t="s">
        <v>9398</v>
      </c>
      <c r="N379" s="61">
        <v>43118.437177662039</v>
      </c>
      <c r="O379" t="s">
        <v>9398</v>
      </c>
      <c r="P379" s="61">
        <v>43118.437177662039</v>
      </c>
    </row>
    <row r="380" spans="10:16" x14ac:dyDescent="0.35">
      <c r="J380" t="s">
        <v>14</v>
      </c>
      <c r="K380" t="s">
        <v>8781</v>
      </c>
      <c r="L380" t="s">
        <v>8782</v>
      </c>
      <c r="M380" t="s">
        <v>9398</v>
      </c>
      <c r="N380" s="61">
        <v>43118.43717769676</v>
      </c>
      <c r="O380" t="s">
        <v>9398</v>
      </c>
      <c r="P380" s="61">
        <v>43118.43717769676</v>
      </c>
    </row>
    <row r="381" spans="10:16" x14ac:dyDescent="0.35">
      <c r="J381" t="s">
        <v>14</v>
      </c>
      <c r="K381" t="s">
        <v>8783</v>
      </c>
      <c r="L381" t="s">
        <v>8784</v>
      </c>
      <c r="M381" t="s">
        <v>9398</v>
      </c>
      <c r="N381" s="61">
        <v>43118.437177777778</v>
      </c>
      <c r="O381" t="s">
        <v>9398</v>
      </c>
      <c r="P381" s="61">
        <v>43118.437177777778</v>
      </c>
    </row>
    <row r="382" spans="10:16" x14ac:dyDescent="0.35">
      <c r="J382" t="s">
        <v>14</v>
      </c>
      <c r="K382" t="s">
        <v>8785</v>
      </c>
      <c r="L382" t="s">
        <v>8786</v>
      </c>
      <c r="M382" t="s">
        <v>9398</v>
      </c>
      <c r="N382" s="61">
        <v>43118.437177858796</v>
      </c>
      <c r="O382" t="s">
        <v>9398</v>
      </c>
      <c r="P382" s="61">
        <v>43118.437177858796</v>
      </c>
    </row>
    <row r="383" spans="10:16" x14ac:dyDescent="0.35">
      <c r="J383" t="s">
        <v>14</v>
      </c>
      <c r="K383" t="s">
        <v>8787</v>
      </c>
      <c r="L383" t="s">
        <v>8787</v>
      </c>
      <c r="M383" t="s">
        <v>9398</v>
      </c>
      <c r="N383" s="61">
        <v>43118.437177893516</v>
      </c>
      <c r="O383" t="s">
        <v>9398</v>
      </c>
      <c r="P383" s="61">
        <v>43118.437177893516</v>
      </c>
    </row>
    <row r="384" spans="10:16" x14ac:dyDescent="0.35">
      <c r="J384" t="s">
        <v>14</v>
      </c>
      <c r="K384" t="s">
        <v>8788</v>
      </c>
      <c r="L384" t="s">
        <v>8788</v>
      </c>
      <c r="M384" t="s">
        <v>9398</v>
      </c>
      <c r="N384" s="61">
        <v>43118.437177974534</v>
      </c>
      <c r="O384" t="s">
        <v>9398</v>
      </c>
      <c r="P384" s="61">
        <v>43118.437177974534</v>
      </c>
    </row>
    <row r="385" spans="10:16" x14ac:dyDescent="0.35">
      <c r="J385" t="s">
        <v>14</v>
      </c>
      <c r="K385" t="s">
        <v>8789</v>
      </c>
      <c r="L385" t="s">
        <v>8790</v>
      </c>
      <c r="M385" t="s">
        <v>9398</v>
      </c>
      <c r="N385" s="61">
        <v>43118.437178043983</v>
      </c>
      <c r="O385" t="s">
        <v>9398</v>
      </c>
      <c r="P385" s="61">
        <v>43118.437178043983</v>
      </c>
    </row>
    <row r="386" spans="10:16" x14ac:dyDescent="0.35">
      <c r="J386" t="s">
        <v>14</v>
      </c>
      <c r="K386" t="s">
        <v>8791</v>
      </c>
      <c r="L386" t="s">
        <v>10125</v>
      </c>
      <c r="M386" t="s">
        <v>9398</v>
      </c>
      <c r="N386" s="61">
        <v>43118.437178125001</v>
      </c>
      <c r="O386" t="s">
        <v>9398</v>
      </c>
      <c r="P386" s="61">
        <v>43207.657843715278</v>
      </c>
    </row>
    <row r="387" spans="10:16" x14ac:dyDescent="0.35">
      <c r="J387" t="s">
        <v>14</v>
      </c>
      <c r="K387" t="s">
        <v>8792</v>
      </c>
      <c r="L387" t="s">
        <v>8793</v>
      </c>
      <c r="M387" t="s">
        <v>9398</v>
      </c>
      <c r="N387" s="61">
        <v>43118.437178206019</v>
      </c>
      <c r="O387" t="s">
        <v>9398</v>
      </c>
      <c r="P387" s="61">
        <v>43118.437178206019</v>
      </c>
    </row>
    <row r="388" spans="10:16" x14ac:dyDescent="0.35">
      <c r="J388" t="s">
        <v>14</v>
      </c>
      <c r="K388" t="s">
        <v>8794</v>
      </c>
      <c r="L388" t="s">
        <v>8794</v>
      </c>
      <c r="M388" t="s">
        <v>9398</v>
      </c>
      <c r="N388" s="61">
        <v>43118.437178275461</v>
      </c>
      <c r="O388" t="s">
        <v>9398</v>
      </c>
      <c r="P388" s="61">
        <v>43118.437178275461</v>
      </c>
    </row>
    <row r="389" spans="10:16" x14ac:dyDescent="0.35">
      <c r="J389" t="s">
        <v>14</v>
      </c>
      <c r="K389" t="s">
        <v>8795</v>
      </c>
      <c r="L389" t="s">
        <v>8796</v>
      </c>
      <c r="M389" t="s">
        <v>9398</v>
      </c>
      <c r="N389" s="61">
        <v>43118.437178356478</v>
      </c>
      <c r="O389" t="s">
        <v>9398</v>
      </c>
      <c r="P389" s="61">
        <v>43118.437178356478</v>
      </c>
    </row>
    <row r="390" spans="10:16" x14ac:dyDescent="0.35">
      <c r="J390" t="s">
        <v>14</v>
      </c>
      <c r="K390" t="s">
        <v>8797</v>
      </c>
      <c r="L390" t="s">
        <v>8798</v>
      </c>
      <c r="M390" t="s">
        <v>9398</v>
      </c>
      <c r="N390" s="61">
        <v>43118.437178391207</v>
      </c>
      <c r="O390" t="s">
        <v>9398</v>
      </c>
      <c r="P390" s="61">
        <v>43118.437178391207</v>
      </c>
    </row>
    <row r="391" spans="10:16" x14ac:dyDescent="0.35">
      <c r="J391" t="s">
        <v>14</v>
      </c>
      <c r="K391" t="s">
        <v>8799</v>
      </c>
      <c r="L391" t="s">
        <v>8799</v>
      </c>
      <c r="M391" t="s">
        <v>9398</v>
      </c>
      <c r="N391" s="61">
        <v>43118.437178472224</v>
      </c>
      <c r="O391" t="s">
        <v>9398</v>
      </c>
      <c r="P391" s="61">
        <v>43118.437178472224</v>
      </c>
    </row>
    <row r="392" spans="10:16" x14ac:dyDescent="0.35">
      <c r="J392" t="s">
        <v>14</v>
      </c>
      <c r="K392" t="s">
        <v>8800</v>
      </c>
      <c r="L392" t="s">
        <v>8801</v>
      </c>
      <c r="M392" t="s">
        <v>9398</v>
      </c>
      <c r="N392" s="61">
        <v>43118.437178587963</v>
      </c>
      <c r="O392" t="s">
        <v>9398</v>
      </c>
      <c r="P392" s="61">
        <v>43118.437178587963</v>
      </c>
    </row>
    <row r="393" spans="10:16" x14ac:dyDescent="0.35">
      <c r="J393" t="s">
        <v>14</v>
      </c>
      <c r="K393" t="s">
        <v>8802</v>
      </c>
      <c r="L393" t="s">
        <v>8802</v>
      </c>
      <c r="M393" t="s">
        <v>9398</v>
      </c>
      <c r="N393" s="61">
        <v>43118.437178622684</v>
      </c>
      <c r="O393" t="s">
        <v>9398</v>
      </c>
      <c r="P393" s="61">
        <v>43118.437178622684</v>
      </c>
    </row>
    <row r="394" spans="10:16" x14ac:dyDescent="0.35">
      <c r="J394" t="s">
        <v>14</v>
      </c>
      <c r="K394" t="s">
        <v>8803</v>
      </c>
      <c r="L394" t="s">
        <v>8804</v>
      </c>
      <c r="M394" t="s">
        <v>9398</v>
      </c>
      <c r="N394" s="61">
        <v>43118.437178703702</v>
      </c>
      <c r="O394" t="s">
        <v>9398</v>
      </c>
      <c r="P394" s="61">
        <v>43118.437178703702</v>
      </c>
    </row>
    <row r="395" spans="10:16" x14ac:dyDescent="0.35">
      <c r="J395" t="s">
        <v>14</v>
      </c>
      <c r="K395" t="s">
        <v>8805</v>
      </c>
      <c r="L395" t="s">
        <v>8805</v>
      </c>
      <c r="M395" t="s">
        <v>9398</v>
      </c>
      <c r="N395" s="61">
        <v>43118.437178784719</v>
      </c>
      <c r="O395" t="s">
        <v>9398</v>
      </c>
      <c r="P395" s="61">
        <v>43118.437178784719</v>
      </c>
    </row>
    <row r="396" spans="10:16" x14ac:dyDescent="0.35">
      <c r="J396" t="s">
        <v>14</v>
      </c>
      <c r="K396" t="s">
        <v>8806</v>
      </c>
      <c r="L396" t="s">
        <v>8806</v>
      </c>
      <c r="M396" t="s">
        <v>9398</v>
      </c>
      <c r="N396" s="61">
        <v>43118.437178819448</v>
      </c>
      <c r="O396" t="s">
        <v>9398</v>
      </c>
      <c r="P396" s="61">
        <v>43118.437178819448</v>
      </c>
    </row>
    <row r="397" spans="10:16" x14ac:dyDescent="0.35">
      <c r="J397" t="s">
        <v>14</v>
      </c>
      <c r="K397" t="s">
        <v>8807</v>
      </c>
      <c r="L397" t="s">
        <v>8807</v>
      </c>
      <c r="M397" t="s">
        <v>9398</v>
      </c>
      <c r="N397" s="61">
        <v>43118.437178900465</v>
      </c>
      <c r="O397" t="s">
        <v>9398</v>
      </c>
      <c r="P397" s="61">
        <v>43118.437178900465</v>
      </c>
    </row>
    <row r="398" spans="10:16" x14ac:dyDescent="0.35">
      <c r="J398" t="s">
        <v>14</v>
      </c>
      <c r="K398" t="s">
        <v>8808</v>
      </c>
      <c r="L398" t="s">
        <v>1297</v>
      </c>
      <c r="M398" t="s">
        <v>9398</v>
      </c>
      <c r="N398" s="61">
        <v>43118.437178969907</v>
      </c>
      <c r="O398" t="s">
        <v>9398</v>
      </c>
      <c r="P398" s="61">
        <v>43118.437178969907</v>
      </c>
    </row>
    <row r="399" spans="10:16" x14ac:dyDescent="0.35">
      <c r="J399" t="s">
        <v>14</v>
      </c>
      <c r="K399" t="s">
        <v>8809</v>
      </c>
      <c r="L399" t="s">
        <v>8810</v>
      </c>
      <c r="M399" t="s">
        <v>9398</v>
      </c>
      <c r="N399" s="61">
        <v>43118.437179016204</v>
      </c>
      <c r="O399" t="s">
        <v>9398</v>
      </c>
      <c r="P399" s="61">
        <v>43118.437179016204</v>
      </c>
    </row>
    <row r="400" spans="10:16" x14ac:dyDescent="0.35">
      <c r="J400" t="s">
        <v>14</v>
      </c>
      <c r="K400" t="s">
        <v>8811</v>
      </c>
      <c r="L400" t="s">
        <v>8812</v>
      </c>
      <c r="M400" t="s">
        <v>9398</v>
      </c>
      <c r="N400" s="61">
        <v>43118.437179085646</v>
      </c>
      <c r="O400" t="s">
        <v>9398</v>
      </c>
      <c r="P400" s="61">
        <v>43118.437179085646</v>
      </c>
    </row>
    <row r="401" spans="10:16" x14ac:dyDescent="0.35">
      <c r="J401" t="s">
        <v>14</v>
      </c>
      <c r="K401" t="s">
        <v>8813</v>
      </c>
      <c r="L401" t="s">
        <v>8814</v>
      </c>
      <c r="M401" t="s">
        <v>9398</v>
      </c>
      <c r="N401" s="61">
        <v>43118.437179166664</v>
      </c>
      <c r="O401" t="s">
        <v>9398</v>
      </c>
      <c r="P401" s="61">
        <v>43118.437179166664</v>
      </c>
    </row>
    <row r="402" spans="10:16" x14ac:dyDescent="0.35">
      <c r="J402" t="s">
        <v>14</v>
      </c>
      <c r="K402" t="s">
        <v>8815</v>
      </c>
      <c r="L402" t="s">
        <v>8815</v>
      </c>
      <c r="M402" t="s">
        <v>9398</v>
      </c>
      <c r="N402" s="61">
        <v>43118.437179247689</v>
      </c>
      <c r="O402" t="s">
        <v>9398</v>
      </c>
      <c r="P402" s="61">
        <v>43118.437179247689</v>
      </c>
    </row>
    <row r="403" spans="10:16" x14ac:dyDescent="0.35">
      <c r="J403" t="s">
        <v>14</v>
      </c>
      <c r="K403" t="s">
        <v>8816</v>
      </c>
      <c r="L403" t="s">
        <v>8817</v>
      </c>
      <c r="M403" t="s">
        <v>9398</v>
      </c>
      <c r="N403" s="61">
        <v>43118.43717931713</v>
      </c>
      <c r="O403" t="s">
        <v>9398</v>
      </c>
      <c r="P403" s="61">
        <v>43118.43717931713</v>
      </c>
    </row>
    <row r="404" spans="10:16" x14ac:dyDescent="0.35">
      <c r="J404" t="s">
        <v>14</v>
      </c>
      <c r="K404" t="s">
        <v>8818</v>
      </c>
      <c r="L404" t="s">
        <v>8819</v>
      </c>
      <c r="M404" t="s">
        <v>9398</v>
      </c>
      <c r="N404" s="61">
        <v>43118.437179398148</v>
      </c>
      <c r="O404" t="s">
        <v>9398</v>
      </c>
      <c r="P404" s="61">
        <v>43118.437179398148</v>
      </c>
    </row>
    <row r="405" spans="10:16" x14ac:dyDescent="0.35">
      <c r="J405" t="s">
        <v>14</v>
      </c>
      <c r="K405" t="s">
        <v>8820</v>
      </c>
      <c r="L405" t="s">
        <v>8821</v>
      </c>
      <c r="M405" t="s">
        <v>9398</v>
      </c>
      <c r="N405" s="61">
        <v>43118.437179479166</v>
      </c>
      <c r="O405" t="s">
        <v>9398</v>
      </c>
      <c r="P405" s="61">
        <v>43118.437179479166</v>
      </c>
    </row>
    <row r="406" spans="10:16" x14ac:dyDescent="0.35">
      <c r="J406" t="s">
        <v>14</v>
      </c>
      <c r="K406" t="s">
        <v>8822</v>
      </c>
      <c r="L406" t="s">
        <v>8822</v>
      </c>
      <c r="M406" t="s">
        <v>9398</v>
      </c>
      <c r="N406" s="61">
        <v>43118.437179513887</v>
      </c>
      <c r="O406" t="s">
        <v>9398</v>
      </c>
      <c r="P406" s="61">
        <v>43118.437179513887</v>
      </c>
    </row>
    <row r="407" spans="10:16" x14ac:dyDescent="0.35">
      <c r="J407" t="s">
        <v>14</v>
      </c>
      <c r="K407" t="s">
        <v>4899</v>
      </c>
      <c r="L407" t="s">
        <v>8823</v>
      </c>
      <c r="M407" t="s">
        <v>9398</v>
      </c>
      <c r="N407" s="61">
        <v>43118.437179594905</v>
      </c>
      <c r="O407" t="s">
        <v>9398</v>
      </c>
      <c r="P407" s="61">
        <v>43118.437179594905</v>
      </c>
    </row>
    <row r="408" spans="10:16" x14ac:dyDescent="0.35">
      <c r="J408" t="s">
        <v>14</v>
      </c>
      <c r="K408" t="s">
        <v>8824</v>
      </c>
      <c r="L408" t="s">
        <v>8825</v>
      </c>
      <c r="M408" t="s">
        <v>9398</v>
      </c>
      <c r="N408" s="61">
        <v>43118.437179664354</v>
      </c>
      <c r="O408" t="s">
        <v>9398</v>
      </c>
      <c r="P408" s="61">
        <v>43118.437179664354</v>
      </c>
    </row>
    <row r="409" spans="10:16" x14ac:dyDescent="0.35">
      <c r="J409" t="s">
        <v>14</v>
      </c>
      <c r="K409" t="s">
        <v>8826</v>
      </c>
      <c r="L409" t="s">
        <v>8827</v>
      </c>
      <c r="M409" t="s">
        <v>9398</v>
      </c>
      <c r="N409" s="61">
        <v>43118.437179745371</v>
      </c>
      <c r="O409" t="s">
        <v>9398</v>
      </c>
      <c r="P409" s="61">
        <v>43118.437179745371</v>
      </c>
    </row>
    <row r="410" spans="10:16" x14ac:dyDescent="0.35">
      <c r="J410" t="s">
        <v>14</v>
      </c>
      <c r="K410" t="s">
        <v>8828</v>
      </c>
      <c r="L410" t="s">
        <v>8829</v>
      </c>
      <c r="M410" t="s">
        <v>9398</v>
      </c>
      <c r="N410" s="61">
        <v>43118.437179826389</v>
      </c>
      <c r="O410" t="s">
        <v>9398</v>
      </c>
      <c r="P410" s="61">
        <v>43118.437179826389</v>
      </c>
    </row>
    <row r="411" spans="10:16" x14ac:dyDescent="0.35">
      <c r="J411" t="s">
        <v>14</v>
      </c>
      <c r="K411" t="s">
        <v>8830</v>
      </c>
      <c r="L411" t="s">
        <v>8830</v>
      </c>
      <c r="M411" t="s">
        <v>9398</v>
      </c>
      <c r="N411" s="61">
        <v>43118.43717986111</v>
      </c>
      <c r="O411" t="s">
        <v>9398</v>
      </c>
      <c r="P411" s="61">
        <v>43118.43717986111</v>
      </c>
    </row>
    <row r="412" spans="10:16" x14ac:dyDescent="0.35">
      <c r="J412" t="s">
        <v>14</v>
      </c>
      <c r="K412" t="s">
        <v>8831</v>
      </c>
      <c r="L412" t="s">
        <v>8831</v>
      </c>
      <c r="M412" t="s">
        <v>9398</v>
      </c>
      <c r="N412" s="61">
        <v>43118.437179895831</v>
      </c>
      <c r="O412" t="s">
        <v>9398</v>
      </c>
      <c r="P412" s="61">
        <v>43118.437179895831</v>
      </c>
    </row>
    <row r="413" spans="10:16" x14ac:dyDescent="0.35">
      <c r="J413" t="s">
        <v>14</v>
      </c>
      <c r="K413" t="s">
        <v>8832</v>
      </c>
      <c r="L413" t="s">
        <v>8832</v>
      </c>
      <c r="M413" t="s">
        <v>9398</v>
      </c>
      <c r="N413" s="61">
        <v>43118.437179976849</v>
      </c>
      <c r="O413" t="s">
        <v>9398</v>
      </c>
      <c r="P413" s="61">
        <v>43118.437179976849</v>
      </c>
    </row>
    <row r="414" spans="10:16" x14ac:dyDescent="0.35">
      <c r="J414" t="s">
        <v>14</v>
      </c>
      <c r="K414" t="s">
        <v>8833</v>
      </c>
      <c r="L414" t="s">
        <v>8833</v>
      </c>
      <c r="M414" t="s">
        <v>9398</v>
      </c>
      <c r="N414" s="61">
        <v>43118.437180057874</v>
      </c>
      <c r="O414" t="s">
        <v>9398</v>
      </c>
      <c r="P414" s="61">
        <v>43118.437180057874</v>
      </c>
    </row>
    <row r="415" spans="10:16" x14ac:dyDescent="0.35">
      <c r="J415" t="s">
        <v>14</v>
      </c>
      <c r="K415" t="s">
        <v>8834</v>
      </c>
      <c r="L415" t="s">
        <v>8834</v>
      </c>
      <c r="M415" t="s">
        <v>9398</v>
      </c>
      <c r="N415" s="61">
        <v>43118.437180092595</v>
      </c>
      <c r="O415" t="s">
        <v>9398</v>
      </c>
      <c r="P415" s="61">
        <v>43118.437180092595</v>
      </c>
    </row>
    <row r="416" spans="10:16" x14ac:dyDescent="0.35">
      <c r="J416" t="s">
        <v>14</v>
      </c>
      <c r="K416" t="s">
        <v>8835</v>
      </c>
      <c r="L416" t="s">
        <v>8836</v>
      </c>
      <c r="M416" t="s">
        <v>9398</v>
      </c>
      <c r="N416" s="61">
        <v>43118.437180127316</v>
      </c>
      <c r="O416" t="s">
        <v>9398</v>
      </c>
      <c r="P416" s="61">
        <v>43118.437180127316</v>
      </c>
    </row>
    <row r="417" spans="10:16" x14ac:dyDescent="0.35">
      <c r="J417" t="s">
        <v>14</v>
      </c>
      <c r="K417" t="s">
        <v>8837</v>
      </c>
      <c r="L417" t="s">
        <v>8838</v>
      </c>
      <c r="M417" t="s">
        <v>9398</v>
      </c>
      <c r="N417" s="61">
        <v>43118.437180243054</v>
      </c>
      <c r="O417" t="s">
        <v>9398</v>
      </c>
      <c r="P417" s="61">
        <v>43118.437180243054</v>
      </c>
    </row>
    <row r="418" spans="10:16" x14ac:dyDescent="0.35">
      <c r="J418" t="s">
        <v>14</v>
      </c>
      <c r="K418" t="s">
        <v>8839</v>
      </c>
      <c r="L418" t="s">
        <v>8839</v>
      </c>
      <c r="M418" t="s">
        <v>9398</v>
      </c>
      <c r="N418" s="61">
        <v>43118.437180289351</v>
      </c>
      <c r="O418" t="s">
        <v>9398</v>
      </c>
      <c r="P418" s="61">
        <v>43118.437180289351</v>
      </c>
    </row>
    <row r="419" spans="10:16" x14ac:dyDescent="0.35">
      <c r="J419" t="s">
        <v>14</v>
      </c>
      <c r="K419" t="s">
        <v>8840</v>
      </c>
      <c r="L419" t="s">
        <v>8840</v>
      </c>
      <c r="M419" t="s">
        <v>9398</v>
      </c>
      <c r="N419" s="61">
        <v>43118.437180358793</v>
      </c>
      <c r="O419" t="s">
        <v>9398</v>
      </c>
      <c r="P419" s="61">
        <v>43118.437180358793</v>
      </c>
    </row>
    <row r="420" spans="10:16" x14ac:dyDescent="0.35">
      <c r="J420" t="s">
        <v>14</v>
      </c>
      <c r="K420" t="s">
        <v>8841</v>
      </c>
      <c r="L420" t="s">
        <v>8841</v>
      </c>
      <c r="M420" t="s">
        <v>9398</v>
      </c>
      <c r="N420" s="61">
        <v>43118.43718040509</v>
      </c>
      <c r="O420" t="s">
        <v>9398</v>
      </c>
      <c r="P420" s="61">
        <v>43118.43718040509</v>
      </c>
    </row>
    <row r="421" spans="10:16" x14ac:dyDescent="0.35">
      <c r="J421" t="s">
        <v>14</v>
      </c>
      <c r="K421" t="s">
        <v>8842</v>
      </c>
      <c r="L421" t="s">
        <v>8842</v>
      </c>
      <c r="M421" t="s">
        <v>9398</v>
      </c>
      <c r="N421" s="61">
        <v>43118.437180474539</v>
      </c>
      <c r="O421" t="s">
        <v>9398</v>
      </c>
      <c r="P421" s="61">
        <v>43118.437180474539</v>
      </c>
    </row>
    <row r="422" spans="10:16" x14ac:dyDescent="0.35">
      <c r="J422" t="s">
        <v>14</v>
      </c>
      <c r="K422" t="s">
        <v>8843</v>
      </c>
      <c r="L422" t="s">
        <v>8843</v>
      </c>
      <c r="M422" t="s">
        <v>9398</v>
      </c>
      <c r="N422" s="61">
        <v>43118.437180520836</v>
      </c>
      <c r="O422" t="s">
        <v>9398</v>
      </c>
      <c r="P422" s="61">
        <v>43118.437180520836</v>
      </c>
    </row>
    <row r="423" spans="10:16" x14ac:dyDescent="0.35">
      <c r="J423" t="s">
        <v>14</v>
      </c>
      <c r="K423" t="s">
        <v>8844</v>
      </c>
      <c r="L423" t="s">
        <v>8844</v>
      </c>
      <c r="M423" t="s">
        <v>9398</v>
      </c>
      <c r="N423" s="61">
        <v>43118.437180590277</v>
      </c>
      <c r="O423" t="s">
        <v>9398</v>
      </c>
      <c r="P423" s="61">
        <v>43118.437180590277</v>
      </c>
    </row>
    <row r="424" spans="10:16" x14ac:dyDescent="0.35">
      <c r="J424" t="s">
        <v>14</v>
      </c>
      <c r="K424" t="s">
        <v>8845</v>
      </c>
      <c r="L424" t="s">
        <v>8845</v>
      </c>
      <c r="M424" t="s">
        <v>9398</v>
      </c>
      <c r="N424" s="61">
        <v>43118.437180636574</v>
      </c>
      <c r="O424" t="s">
        <v>9398</v>
      </c>
      <c r="P424" s="61">
        <v>43118.437180636574</v>
      </c>
    </row>
    <row r="425" spans="10:16" x14ac:dyDescent="0.35">
      <c r="J425" t="s">
        <v>14</v>
      </c>
      <c r="K425" t="s">
        <v>8846</v>
      </c>
      <c r="L425" t="s">
        <v>8847</v>
      </c>
      <c r="M425" t="s">
        <v>9398</v>
      </c>
      <c r="N425" s="61">
        <v>43118.437180706016</v>
      </c>
      <c r="O425" t="s">
        <v>9398</v>
      </c>
      <c r="P425" s="61">
        <v>43118.437180706016</v>
      </c>
    </row>
    <row r="426" spans="10:16" x14ac:dyDescent="0.35">
      <c r="J426" t="s">
        <v>14</v>
      </c>
      <c r="K426" t="s">
        <v>8848</v>
      </c>
      <c r="L426" t="s">
        <v>8848</v>
      </c>
      <c r="M426" t="s">
        <v>9398</v>
      </c>
      <c r="N426" s="61">
        <v>43118.437180787034</v>
      </c>
      <c r="O426" t="s">
        <v>9398</v>
      </c>
      <c r="P426" s="61">
        <v>43118.437180787034</v>
      </c>
    </row>
    <row r="427" spans="10:16" x14ac:dyDescent="0.35">
      <c r="J427" t="s">
        <v>14</v>
      </c>
      <c r="K427" t="s">
        <v>8849</v>
      </c>
      <c r="L427" t="s">
        <v>8849</v>
      </c>
      <c r="M427" t="s">
        <v>9398</v>
      </c>
      <c r="N427" s="61">
        <v>43118.437180821762</v>
      </c>
      <c r="O427" t="s">
        <v>9398</v>
      </c>
      <c r="P427" s="61">
        <v>43118.437180821762</v>
      </c>
    </row>
    <row r="428" spans="10:16" x14ac:dyDescent="0.35">
      <c r="J428" t="s">
        <v>14</v>
      </c>
      <c r="K428" t="s">
        <v>8850</v>
      </c>
      <c r="L428" t="s">
        <v>8851</v>
      </c>
      <c r="M428" t="s">
        <v>9398</v>
      </c>
      <c r="N428" s="61">
        <v>43118.43718090278</v>
      </c>
      <c r="O428" t="s">
        <v>9398</v>
      </c>
      <c r="P428" s="61">
        <v>43118.43718090278</v>
      </c>
    </row>
    <row r="429" spans="10:16" x14ac:dyDescent="0.35">
      <c r="J429" t="s">
        <v>15</v>
      </c>
      <c r="K429" t="s">
        <v>8745</v>
      </c>
      <c r="L429" t="s">
        <v>8745</v>
      </c>
      <c r="M429" t="s">
        <v>9398</v>
      </c>
      <c r="N429" s="61">
        <v>42908.589337303238</v>
      </c>
      <c r="O429" t="s">
        <v>9398</v>
      </c>
      <c r="P429" s="61">
        <v>42908.589337303238</v>
      </c>
    </row>
    <row r="430" spans="10:16" x14ac:dyDescent="0.35">
      <c r="J430" t="s">
        <v>15</v>
      </c>
      <c r="K430" t="s">
        <v>8746</v>
      </c>
      <c r="L430" t="s">
        <v>8747</v>
      </c>
      <c r="M430" t="s">
        <v>9398</v>
      </c>
      <c r="N430" s="61">
        <v>42908.589337500001</v>
      </c>
      <c r="O430" t="s">
        <v>9398</v>
      </c>
      <c r="P430" s="61">
        <v>42908.589337500001</v>
      </c>
    </row>
    <row r="431" spans="10:16" x14ac:dyDescent="0.35">
      <c r="J431" t="s">
        <v>15</v>
      </c>
      <c r="K431" t="s">
        <v>8748</v>
      </c>
      <c r="L431" t="s">
        <v>8749</v>
      </c>
      <c r="M431" t="s">
        <v>9398</v>
      </c>
      <c r="N431" s="61">
        <v>42908.589337581019</v>
      </c>
      <c r="O431" t="s">
        <v>9398</v>
      </c>
      <c r="P431" s="61">
        <v>42908.589337581019</v>
      </c>
    </row>
    <row r="432" spans="10:16" x14ac:dyDescent="0.35">
      <c r="J432" t="s">
        <v>15</v>
      </c>
      <c r="K432" t="s">
        <v>8750</v>
      </c>
      <c r="L432" t="s">
        <v>8750</v>
      </c>
      <c r="M432" t="s">
        <v>9398</v>
      </c>
      <c r="N432" s="61">
        <v>42908.589337650461</v>
      </c>
      <c r="O432" t="s">
        <v>9398</v>
      </c>
      <c r="P432" s="61">
        <v>42908.589337650461</v>
      </c>
    </row>
    <row r="433" spans="10:16" x14ac:dyDescent="0.35">
      <c r="J433" t="s">
        <v>15</v>
      </c>
      <c r="K433" t="s">
        <v>8751</v>
      </c>
      <c r="L433" t="s">
        <v>8752</v>
      </c>
      <c r="M433" t="s">
        <v>9398</v>
      </c>
      <c r="N433" s="61">
        <v>42908.589337731479</v>
      </c>
      <c r="O433" t="s">
        <v>9398</v>
      </c>
      <c r="P433" s="61">
        <v>42908.589337731479</v>
      </c>
    </row>
    <row r="434" spans="10:16" x14ac:dyDescent="0.35">
      <c r="J434" t="s">
        <v>15</v>
      </c>
      <c r="K434" t="s">
        <v>8753</v>
      </c>
      <c r="L434" t="s">
        <v>8754</v>
      </c>
      <c r="M434" t="s">
        <v>9398</v>
      </c>
      <c r="N434" s="61">
        <v>42908.589337812497</v>
      </c>
      <c r="O434" t="s">
        <v>9398</v>
      </c>
      <c r="P434" s="61">
        <v>42908.589337812497</v>
      </c>
    </row>
    <row r="435" spans="10:16" x14ac:dyDescent="0.35">
      <c r="J435" t="s">
        <v>15</v>
      </c>
      <c r="K435" t="s">
        <v>8755</v>
      </c>
      <c r="L435" t="s">
        <v>8755</v>
      </c>
      <c r="M435" t="s">
        <v>9398</v>
      </c>
      <c r="N435" s="61">
        <v>42908.589337847225</v>
      </c>
      <c r="O435" t="s">
        <v>9398</v>
      </c>
      <c r="P435" s="61">
        <v>42908.589337847225</v>
      </c>
    </row>
    <row r="436" spans="10:16" x14ac:dyDescent="0.35">
      <c r="J436" t="s">
        <v>15</v>
      </c>
      <c r="K436" t="s">
        <v>8756</v>
      </c>
      <c r="L436" t="s">
        <v>8756</v>
      </c>
      <c r="M436" t="s">
        <v>9398</v>
      </c>
      <c r="N436" s="61">
        <v>42908.589337928242</v>
      </c>
      <c r="O436" t="s">
        <v>9398</v>
      </c>
      <c r="P436" s="61">
        <v>42908.589337928242</v>
      </c>
    </row>
    <row r="437" spans="10:16" x14ac:dyDescent="0.35">
      <c r="J437" t="s">
        <v>15</v>
      </c>
      <c r="K437" t="s">
        <v>8757</v>
      </c>
      <c r="L437" t="s">
        <v>8758</v>
      </c>
      <c r="M437" t="s">
        <v>9398</v>
      </c>
      <c r="N437" s="61">
        <v>42908.589337997684</v>
      </c>
      <c r="O437" t="s">
        <v>9398</v>
      </c>
      <c r="P437" s="61">
        <v>42908.589337997684</v>
      </c>
    </row>
    <row r="438" spans="10:16" x14ac:dyDescent="0.35">
      <c r="J438" t="s">
        <v>15</v>
      </c>
      <c r="K438" t="s">
        <v>8759</v>
      </c>
      <c r="L438" t="s">
        <v>8760</v>
      </c>
      <c r="M438" t="s">
        <v>9398</v>
      </c>
      <c r="N438" s="61">
        <v>42908.58933815972</v>
      </c>
      <c r="O438" t="s">
        <v>9398</v>
      </c>
      <c r="P438" s="61">
        <v>42908.58933815972</v>
      </c>
    </row>
    <row r="439" spans="10:16" x14ac:dyDescent="0.35">
      <c r="J439" t="s">
        <v>15</v>
      </c>
      <c r="K439" t="s">
        <v>8761</v>
      </c>
      <c r="L439" t="s">
        <v>8762</v>
      </c>
      <c r="M439" t="s">
        <v>9398</v>
      </c>
      <c r="N439" s="61">
        <v>42908.589338229169</v>
      </c>
      <c r="O439" t="s">
        <v>9398</v>
      </c>
      <c r="P439" s="61">
        <v>42908.589338229169</v>
      </c>
    </row>
    <row r="440" spans="10:16" x14ac:dyDescent="0.35">
      <c r="J440" t="s">
        <v>15</v>
      </c>
      <c r="K440" t="s">
        <v>8763</v>
      </c>
      <c r="L440" t="s">
        <v>8764</v>
      </c>
      <c r="M440" t="s">
        <v>9398</v>
      </c>
      <c r="N440" s="61">
        <v>42908.589338275466</v>
      </c>
      <c r="O440" t="s">
        <v>9398</v>
      </c>
      <c r="P440" s="61">
        <v>42908.589338275466</v>
      </c>
    </row>
    <row r="441" spans="10:16" x14ac:dyDescent="0.35">
      <c r="J441" t="s">
        <v>15</v>
      </c>
      <c r="K441" t="s">
        <v>8765</v>
      </c>
      <c r="L441" t="s">
        <v>8766</v>
      </c>
      <c r="M441" t="s">
        <v>9398</v>
      </c>
      <c r="N441" s="61">
        <v>42908.589338078702</v>
      </c>
      <c r="O441" t="s">
        <v>9398</v>
      </c>
      <c r="P441" s="61">
        <v>42908.589338078702</v>
      </c>
    </row>
    <row r="442" spans="10:16" x14ac:dyDescent="0.35">
      <c r="J442" t="s">
        <v>15</v>
      </c>
      <c r="K442" t="s">
        <v>8767</v>
      </c>
      <c r="L442" t="s">
        <v>8768</v>
      </c>
      <c r="M442" t="s">
        <v>9398</v>
      </c>
      <c r="N442" s="61">
        <v>42908.589338344907</v>
      </c>
      <c r="O442" t="s">
        <v>9398</v>
      </c>
      <c r="P442" s="61">
        <v>42908.589338344907</v>
      </c>
    </row>
    <row r="443" spans="10:16" x14ac:dyDescent="0.35">
      <c r="J443" t="s">
        <v>15</v>
      </c>
      <c r="K443" t="s">
        <v>1438</v>
      </c>
      <c r="L443" t="s">
        <v>1438</v>
      </c>
      <c r="M443" t="s">
        <v>9398</v>
      </c>
      <c r="N443" s="61">
        <v>42908.589338425925</v>
      </c>
      <c r="O443" t="s">
        <v>9398</v>
      </c>
      <c r="P443" s="61">
        <v>42908.589338425925</v>
      </c>
    </row>
    <row r="444" spans="10:16" x14ac:dyDescent="0.35">
      <c r="J444" t="s">
        <v>15</v>
      </c>
      <c r="K444" t="s">
        <v>8769</v>
      </c>
      <c r="L444" t="s">
        <v>8770</v>
      </c>
      <c r="M444" t="s">
        <v>9398</v>
      </c>
      <c r="N444" s="61">
        <v>42908.589338506943</v>
      </c>
      <c r="O444" t="s">
        <v>9398</v>
      </c>
      <c r="P444" s="61">
        <v>42908.589338506943</v>
      </c>
    </row>
    <row r="445" spans="10:16" x14ac:dyDescent="0.35">
      <c r="J445" t="s">
        <v>15</v>
      </c>
      <c r="K445" t="s">
        <v>8771</v>
      </c>
      <c r="L445" t="s">
        <v>8771</v>
      </c>
      <c r="M445" t="s">
        <v>9398</v>
      </c>
      <c r="N445" s="61">
        <v>42908.589338541664</v>
      </c>
      <c r="O445" t="s">
        <v>9398</v>
      </c>
      <c r="P445" s="61">
        <v>42908.589338541664</v>
      </c>
    </row>
    <row r="446" spans="10:16" x14ac:dyDescent="0.35">
      <c r="J446" t="s">
        <v>15</v>
      </c>
      <c r="K446" t="s">
        <v>8772</v>
      </c>
      <c r="L446" t="s">
        <v>8772</v>
      </c>
      <c r="M446" t="s">
        <v>9398</v>
      </c>
      <c r="N446" s="61">
        <v>42908.589338622682</v>
      </c>
      <c r="O446" t="s">
        <v>9398</v>
      </c>
      <c r="P446" s="61">
        <v>42908.589338622682</v>
      </c>
    </row>
    <row r="447" spans="10:16" x14ac:dyDescent="0.35">
      <c r="J447" t="s">
        <v>15</v>
      </c>
      <c r="K447" t="s">
        <v>8773</v>
      </c>
      <c r="L447" t="s">
        <v>8774</v>
      </c>
      <c r="M447" t="s">
        <v>9398</v>
      </c>
      <c r="N447" s="61">
        <v>42908.589338692131</v>
      </c>
      <c r="O447" t="s">
        <v>9398</v>
      </c>
      <c r="P447" s="61">
        <v>42908.589338692131</v>
      </c>
    </row>
    <row r="448" spans="10:16" x14ac:dyDescent="0.35">
      <c r="J448" t="s">
        <v>15</v>
      </c>
      <c r="K448" t="s">
        <v>8775</v>
      </c>
      <c r="L448" t="s">
        <v>8776</v>
      </c>
      <c r="M448" t="s">
        <v>9398</v>
      </c>
      <c r="N448" s="61">
        <v>42908.589338773148</v>
      </c>
      <c r="O448" t="s">
        <v>9398</v>
      </c>
      <c r="P448" s="61">
        <v>42908.589338773148</v>
      </c>
    </row>
    <row r="449" spans="10:16" x14ac:dyDescent="0.35">
      <c r="J449" t="s">
        <v>15</v>
      </c>
      <c r="K449" t="s">
        <v>8777</v>
      </c>
      <c r="L449" t="s">
        <v>8778</v>
      </c>
      <c r="M449" t="s">
        <v>9398</v>
      </c>
      <c r="N449" s="61">
        <v>42908.589338807869</v>
      </c>
      <c r="O449" t="s">
        <v>9398</v>
      </c>
      <c r="P449" s="61">
        <v>42908.589338807869</v>
      </c>
    </row>
    <row r="450" spans="10:16" x14ac:dyDescent="0.35">
      <c r="J450" t="s">
        <v>15</v>
      </c>
      <c r="K450" t="s">
        <v>8779</v>
      </c>
      <c r="L450" t="s">
        <v>8780</v>
      </c>
      <c r="M450" t="s">
        <v>9398</v>
      </c>
      <c r="N450" s="61">
        <v>42908.589338888887</v>
      </c>
      <c r="O450" t="s">
        <v>9398</v>
      </c>
      <c r="P450" s="61">
        <v>42908.589338888887</v>
      </c>
    </row>
    <row r="451" spans="10:16" x14ac:dyDescent="0.35">
      <c r="J451" t="s">
        <v>15</v>
      </c>
      <c r="K451" t="s">
        <v>8781</v>
      </c>
      <c r="L451" t="s">
        <v>8782</v>
      </c>
      <c r="M451" t="s">
        <v>9398</v>
      </c>
      <c r="N451" s="61">
        <v>42908.589338969905</v>
      </c>
      <c r="O451" t="s">
        <v>9398</v>
      </c>
      <c r="P451" s="61">
        <v>42908.589338969905</v>
      </c>
    </row>
    <row r="452" spans="10:16" x14ac:dyDescent="0.35">
      <c r="J452" t="s">
        <v>15</v>
      </c>
      <c r="K452" t="s">
        <v>8783</v>
      </c>
      <c r="L452" t="s">
        <v>8784</v>
      </c>
      <c r="M452" t="s">
        <v>9398</v>
      </c>
      <c r="N452" s="61">
        <v>42908.589339004633</v>
      </c>
      <c r="O452" t="s">
        <v>9398</v>
      </c>
      <c r="P452" s="61">
        <v>42908.589339004633</v>
      </c>
    </row>
    <row r="453" spans="10:16" x14ac:dyDescent="0.35">
      <c r="J453" t="s">
        <v>15</v>
      </c>
      <c r="K453" t="s">
        <v>8785</v>
      </c>
      <c r="L453" t="s">
        <v>8786</v>
      </c>
      <c r="M453" t="s">
        <v>9398</v>
      </c>
      <c r="N453" s="61">
        <v>42908.589339085651</v>
      </c>
      <c r="O453" t="s">
        <v>9398</v>
      </c>
      <c r="P453" s="61">
        <v>42908.589339085651</v>
      </c>
    </row>
    <row r="454" spans="10:16" x14ac:dyDescent="0.35">
      <c r="J454" t="s">
        <v>15</v>
      </c>
      <c r="K454" t="s">
        <v>8787</v>
      </c>
      <c r="L454" t="s">
        <v>8787</v>
      </c>
      <c r="M454" t="s">
        <v>9398</v>
      </c>
      <c r="N454" s="61">
        <v>42908.589339155093</v>
      </c>
      <c r="O454" t="s">
        <v>9398</v>
      </c>
      <c r="P454" s="61">
        <v>42908.589339155093</v>
      </c>
    </row>
    <row r="455" spans="10:16" x14ac:dyDescent="0.35">
      <c r="J455" t="s">
        <v>15</v>
      </c>
      <c r="K455" t="s">
        <v>8788</v>
      </c>
      <c r="L455" t="s">
        <v>8788</v>
      </c>
      <c r="M455" t="s">
        <v>9398</v>
      </c>
      <c r="N455" s="61">
        <v>42908.58933920139</v>
      </c>
      <c r="O455" t="s">
        <v>9398</v>
      </c>
      <c r="P455" s="61">
        <v>42908.58933920139</v>
      </c>
    </row>
    <row r="456" spans="10:16" x14ac:dyDescent="0.35">
      <c r="J456" t="s">
        <v>15</v>
      </c>
      <c r="K456" t="s">
        <v>8789</v>
      </c>
      <c r="L456" t="s">
        <v>8790</v>
      </c>
      <c r="M456" t="s">
        <v>9398</v>
      </c>
      <c r="N456" s="61">
        <v>42908.589339270831</v>
      </c>
      <c r="O456" t="s">
        <v>9398</v>
      </c>
      <c r="P456" s="61">
        <v>42908.589339270831</v>
      </c>
    </row>
    <row r="457" spans="10:16" x14ac:dyDescent="0.35">
      <c r="J457" t="s">
        <v>15</v>
      </c>
      <c r="K457" t="s">
        <v>8791</v>
      </c>
      <c r="L457" t="s">
        <v>10125</v>
      </c>
      <c r="M457" t="s">
        <v>9398</v>
      </c>
      <c r="N457" s="61">
        <v>42908.589339351849</v>
      </c>
      <c r="O457" t="s">
        <v>9398</v>
      </c>
      <c r="P457" s="61">
        <v>43207.658142939814</v>
      </c>
    </row>
    <row r="458" spans="10:16" x14ac:dyDescent="0.35">
      <c r="J458" t="s">
        <v>15</v>
      </c>
      <c r="K458" t="s">
        <v>8792</v>
      </c>
      <c r="L458" t="s">
        <v>8793</v>
      </c>
      <c r="M458" t="s">
        <v>9398</v>
      </c>
      <c r="N458" s="61">
        <v>42908.589339386577</v>
      </c>
      <c r="O458" t="s">
        <v>9398</v>
      </c>
      <c r="P458" s="61">
        <v>42908.589339386577</v>
      </c>
    </row>
    <row r="459" spans="10:16" x14ac:dyDescent="0.35">
      <c r="J459" t="s">
        <v>15</v>
      </c>
      <c r="K459" t="s">
        <v>8794</v>
      </c>
      <c r="L459" t="s">
        <v>8794</v>
      </c>
      <c r="M459" t="s">
        <v>9398</v>
      </c>
      <c r="N459" s="61">
        <v>42908.589339467595</v>
      </c>
      <c r="O459" t="s">
        <v>9398</v>
      </c>
      <c r="P459" s="61">
        <v>42908.589339467595</v>
      </c>
    </row>
    <row r="460" spans="10:16" x14ac:dyDescent="0.35">
      <c r="J460" t="s">
        <v>15</v>
      </c>
      <c r="K460" t="s">
        <v>8795</v>
      </c>
      <c r="L460" t="s">
        <v>8796</v>
      </c>
      <c r="M460" t="s">
        <v>9398</v>
      </c>
      <c r="N460" s="61">
        <v>42908.589339502316</v>
      </c>
      <c r="O460" t="s">
        <v>9398</v>
      </c>
      <c r="P460" s="61">
        <v>42908.589339502316</v>
      </c>
    </row>
    <row r="461" spans="10:16" x14ac:dyDescent="0.35">
      <c r="J461" t="s">
        <v>15</v>
      </c>
      <c r="K461" t="s">
        <v>8797</v>
      </c>
      <c r="L461" t="s">
        <v>8798</v>
      </c>
      <c r="M461" t="s">
        <v>9398</v>
      </c>
      <c r="N461" s="61">
        <v>42908.589339583334</v>
      </c>
      <c r="O461" t="s">
        <v>9398</v>
      </c>
      <c r="P461" s="61">
        <v>42908.589339583334</v>
      </c>
    </row>
    <row r="462" spans="10:16" x14ac:dyDescent="0.35">
      <c r="J462" t="s">
        <v>15</v>
      </c>
      <c r="K462" t="s">
        <v>8799</v>
      </c>
      <c r="L462" t="s">
        <v>8799</v>
      </c>
      <c r="M462" t="s">
        <v>9398</v>
      </c>
      <c r="N462" s="61">
        <v>42908.589339664351</v>
      </c>
      <c r="O462" t="s">
        <v>9398</v>
      </c>
      <c r="P462" s="61">
        <v>42908.589339664351</v>
      </c>
    </row>
    <row r="463" spans="10:16" x14ac:dyDescent="0.35">
      <c r="J463" t="s">
        <v>15</v>
      </c>
      <c r="K463" t="s">
        <v>8800</v>
      </c>
      <c r="L463" t="s">
        <v>8801</v>
      </c>
      <c r="M463" t="s">
        <v>9398</v>
      </c>
      <c r="N463" s="61">
        <v>42908.589339699072</v>
      </c>
      <c r="O463" t="s">
        <v>9398</v>
      </c>
      <c r="P463" s="61">
        <v>42908.589339699072</v>
      </c>
    </row>
    <row r="464" spans="10:16" x14ac:dyDescent="0.35">
      <c r="J464" t="s">
        <v>15</v>
      </c>
      <c r="K464" t="s">
        <v>8802</v>
      </c>
      <c r="L464" t="s">
        <v>8802</v>
      </c>
      <c r="M464" t="s">
        <v>9398</v>
      </c>
      <c r="N464" s="61">
        <v>42908.58933978009</v>
      </c>
      <c r="O464" t="s">
        <v>9398</v>
      </c>
      <c r="P464" s="61">
        <v>42908.58933978009</v>
      </c>
    </row>
    <row r="465" spans="10:16" x14ac:dyDescent="0.35">
      <c r="J465" t="s">
        <v>15</v>
      </c>
      <c r="K465" t="s">
        <v>8803</v>
      </c>
      <c r="L465" t="s">
        <v>8804</v>
      </c>
      <c r="M465" t="s">
        <v>9398</v>
      </c>
      <c r="N465" s="61">
        <v>42908.589339849539</v>
      </c>
      <c r="O465" t="s">
        <v>9398</v>
      </c>
      <c r="P465" s="61">
        <v>42908.589339849539</v>
      </c>
    </row>
    <row r="466" spans="10:16" x14ac:dyDescent="0.35">
      <c r="J466" t="s">
        <v>15</v>
      </c>
      <c r="K466" t="s">
        <v>8805</v>
      </c>
      <c r="L466" t="s">
        <v>8805</v>
      </c>
      <c r="M466" t="s">
        <v>9398</v>
      </c>
      <c r="N466" s="61">
        <v>42908.589339895836</v>
      </c>
      <c r="O466" t="s">
        <v>9398</v>
      </c>
      <c r="P466" s="61">
        <v>42908.589339895836</v>
      </c>
    </row>
    <row r="467" spans="10:16" x14ac:dyDescent="0.35">
      <c r="J467" t="s">
        <v>15</v>
      </c>
      <c r="K467" t="s">
        <v>8806</v>
      </c>
      <c r="L467" t="s">
        <v>8806</v>
      </c>
      <c r="M467" t="s">
        <v>9398</v>
      </c>
      <c r="N467" s="61">
        <v>42908.589339965278</v>
      </c>
      <c r="O467" t="s">
        <v>9398</v>
      </c>
      <c r="P467" s="61">
        <v>42908.589339965278</v>
      </c>
    </row>
    <row r="468" spans="10:16" x14ac:dyDescent="0.35">
      <c r="J468" t="s">
        <v>15</v>
      </c>
      <c r="K468" t="s">
        <v>8807</v>
      </c>
      <c r="L468" t="s">
        <v>8807</v>
      </c>
      <c r="M468" t="s">
        <v>9398</v>
      </c>
      <c r="N468" s="61">
        <v>42908.589340196762</v>
      </c>
      <c r="O468" t="s">
        <v>9398</v>
      </c>
      <c r="P468" s="61">
        <v>42908.589340196762</v>
      </c>
    </row>
    <row r="469" spans="10:16" x14ac:dyDescent="0.35">
      <c r="J469" t="s">
        <v>15</v>
      </c>
      <c r="K469" t="s">
        <v>8808</v>
      </c>
      <c r="L469" t="s">
        <v>1297</v>
      </c>
      <c r="M469" t="s">
        <v>9398</v>
      </c>
      <c r="N469" s="61">
        <v>42908.58934027778</v>
      </c>
      <c r="O469" t="s">
        <v>9398</v>
      </c>
      <c r="P469" s="61">
        <v>42908.58934027778</v>
      </c>
    </row>
    <row r="470" spans="10:16" x14ac:dyDescent="0.35">
      <c r="J470" t="s">
        <v>15</v>
      </c>
      <c r="K470" t="s">
        <v>8809</v>
      </c>
      <c r="L470" t="s">
        <v>8810</v>
      </c>
      <c r="M470" t="s">
        <v>9398</v>
      </c>
      <c r="N470" s="61">
        <v>42908.589340046296</v>
      </c>
      <c r="O470" t="s">
        <v>9398</v>
      </c>
      <c r="P470" s="61">
        <v>42908.589340046296</v>
      </c>
    </row>
    <row r="471" spans="10:16" x14ac:dyDescent="0.35">
      <c r="J471" t="s">
        <v>15</v>
      </c>
      <c r="K471" t="s">
        <v>8811</v>
      </c>
      <c r="L471" t="s">
        <v>8812</v>
      </c>
      <c r="M471" t="s">
        <v>9398</v>
      </c>
      <c r="N471" s="61">
        <v>42908.589340081016</v>
      </c>
      <c r="O471" t="s">
        <v>9398</v>
      </c>
      <c r="P471" s="61">
        <v>42908.589340081016</v>
      </c>
    </row>
    <row r="472" spans="10:16" x14ac:dyDescent="0.35">
      <c r="J472" t="s">
        <v>15</v>
      </c>
      <c r="K472" t="s">
        <v>8813</v>
      </c>
      <c r="L472" t="s">
        <v>8814</v>
      </c>
      <c r="M472" t="s">
        <v>9398</v>
      </c>
      <c r="N472" s="61">
        <v>42908.589340162034</v>
      </c>
      <c r="O472" t="s">
        <v>9398</v>
      </c>
      <c r="P472" s="61">
        <v>42908.589340162034</v>
      </c>
    </row>
    <row r="473" spans="10:16" x14ac:dyDescent="0.35">
      <c r="J473" t="s">
        <v>15</v>
      </c>
      <c r="K473" t="s">
        <v>8815</v>
      </c>
      <c r="L473" t="s">
        <v>8815</v>
      </c>
      <c r="M473" t="s">
        <v>9398</v>
      </c>
      <c r="N473" s="61">
        <v>42908.589340358798</v>
      </c>
      <c r="O473" t="s">
        <v>9398</v>
      </c>
      <c r="P473" s="61">
        <v>42908.589340358798</v>
      </c>
    </row>
    <row r="474" spans="10:16" x14ac:dyDescent="0.35">
      <c r="J474" t="s">
        <v>15</v>
      </c>
      <c r="K474" t="s">
        <v>8816</v>
      </c>
      <c r="L474" t="s">
        <v>8817</v>
      </c>
      <c r="M474" t="s">
        <v>9398</v>
      </c>
      <c r="N474" s="61">
        <v>42908.589340393519</v>
      </c>
      <c r="O474" t="s">
        <v>9398</v>
      </c>
      <c r="P474" s="61">
        <v>42908.589340393519</v>
      </c>
    </row>
    <row r="475" spans="10:16" x14ac:dyDescent="0.35">
      <c r="J475" t="s">
        <v>15</v>
      </c>
      <c r="K475" t="s">
        <v>8818</v>
      </c>
      <c r="L475" t="s">
        <v>8819</v>
      </c>
      <c r="M475" t="s">
        <v>9398</v>
      </c>
      <c r="N475" s="61">
        <v>42908.589340474537</v>
      </c>
      <c r="O475" t="s">
        <v>9398</v>
      </c>
      <c r="P475" s="61">
        <v>42908.589340474537</v>
      </c>
    </row>
    <row r="476" spans="10:16" x14ac:dyDescent="0.35">
      <c r="J476" t="s">
        <v>15</v>
      </c>
      <c r="K476" t="s">
        <v>8820</v>
      </c>
      <c r="L476" t="s">
        <v>8821</v>
      </c>
      <c r="M476" t="s">
        <v>9398</v>
      </c>
      <c r="N476" s="61">
        <v>42908.589340543978</v>
      </c>
      <c r="O476" t="s">
        <v>9398</v>
      </c>
      <c r="P476" s="61">
        <v>42908.589340543978</v>
      </c>
    </row>
    <row r="477" spans="10:16" x14ac:dyDescent="0.35">
      <c r="J477" t="s">
        <v>15</v>
      </c>
      <c r="K477" t="s">
        <v>8822</v>
      </c>
      <c r="L477" t="s">
        <v>8822</v>
      </c>
      <c r="M477" t="s">
        <v>9398</v>
      </c>
      <c r="N477" s="61">
        <v>42908.589340590275</v>
      </c>
      <c r="O477" t="s">
        <v>9398</v>
      </c>
      <c r="P477" s="61">
        <v>42908.589340590275</v>
      </c>
    </row>
    <row r="478" spans="10:16" x14ac:dyDescent="0.35">
      <c r="J478" t="s">
        <v>15</v>
      </c>
      <c r="K478" t="s">
        <v>4899</v>
      </c>
      <c r="L478" t="s">
        <v>8823</v>
      </c>
      <c r="M478" t="s">
        <v>9398</v>
      </c>
      <c r="N478" s="61">
        <v>42908.589340659724</v>
      </c>
      <c r="O478" t="s">
        <v>9398</v>
      </c>
      <c r="P478" s="61">
        <v>42908.589340659724</v>
      </c>
    </row>
    <row r="479" spans="10:16" x14ac:dyDescent="0.35">
      <c r="J479" t="s">
        <v>15</v>
      </c>
      <c r="K479" t="s">
        <v>8824</v>
      </c>
      <c r="L479" t="s">
        <v>8825</v>
      </c>
      <c r="M479" t="s">
        <v>9398</v>
      </c>
      <c r="N479" s="61">
        <v>42908.589340740742</v>
      </c>
      <c r="O479" t="s">
        <v>9398</v>
      </c>
      <c r="P479" s="61">
        <v>42908.589340740742</v>
      </c>
    </row>
    <row r="480" spans="10:16" x14ac:dyDescent="0.35">
      <c r="J480" t="s">
        <v>15</v>
      </c>
      <c r="K480" t="s">
        <v>8826</v>
      </c>
      <c r="L480" t="s">
        <v>8827</v>
      </c>
      <c r="M480" t="s">
        <v>9398</v>
      </c>
      <c r="N480" s="61">
        <v>42908.589340775463</v>
      </c>
      <c r="O480" t="s">
        <v>9398</v>
      </c>
      <c r="P480" s="61">
        <v>42908.589340775463</v>
      </c>
    </row>
    <row r="481" spans="10:16" x14ac:dyDescent="0.35">
      <c r="J481" t="s">
        <v>15</v>
      </c>
      <c r="K481" t="s">
        <v>8828</v>
      </c>
      <c r="L481" t="s">
        <v>8829</v>
      </c>
      <c r="M481" t="s">
        <v>9398</v>
      </c>
      <c r="N481" s="61">
        <v>42908.589340856481</v>
      </c>
      <c r="O481" t="s">
        <v>9398</v>
      </c>
      <c r="P481" s="61">
        <v>42908.589340856481</v>
      </c>
    </row>
    <row r="482" spans="10:16" x14ac:dyDescent="0.35">
      <c r="J482" t="s">
        <v>15</v>
      </c>
      <c r="K482" t="s">
        <v>8830</v>
      </c>
      <c r="L482" t="s">
        <v>8830</v>
      </c>
      <c r="M482" t="s">
        <v>9398</v>
      </c>
      <c r="N482" s="61">
        <v>42908.589340937498</v>
      </c>
      <c r="O482" t="s">
        <v>9398</v>
      </c>
      <c r="P482" s="61">
        <v>42908.589340937498</v>
      </c>
    </row>
    <row r="483" spans="10:16" x14ac:dyDescent="0.35">
      <c r="J483" t="s">
        <v>15</v>
      </c>
      <c r="K483" t="s">
        <v>8831</v>
      </c>
      <c r="L483" t="s">
        <v>8831</v>
      </c>
      <c r="M483" t="s">
        <v>9398</v>
      </c>
      <c r="N483" s="61">
        <v>42908.589340972219</v>
      </c>
      <c r="O483" t="s">
        <v>9398</v>
      </c>
      <c r="P483" s="61">
        <v>42908.589340972219</v>
      </c>
    </row>
    <row r="484" spans="10:16" x14ac:dyDescent="0.35">
      <c r="J484" t="s">
        <v>15</v>
      </c>
      <c r="K484" t="s">
        <v>8832</v>
      </c>
      <c r="L484" t="s">
        <v>8832</v>
      </c>
      <c r="M484" t="s">
        <v>9398</v>
      </c>
      <c r="N484" s="61">
        <v>42908.589341053237</v>
      </c>
      <c r="O484" t="s">
        <v>9398</v>
      </c>
      <c r="P484" s="61">
        <v>42908.589341053237</v>
      </c>
    </row>
    <row r="485" spans="10:16" x14ac:dyDescent="0.35">
      <c r="J485" t="s">
        <v>15</v>
      </c>
      <c r="K485" t="s">
        <v>8833</v>
      </c>
      <c r="L485" t="s">
        <v>8833</v>
      </c>
      <c r="M485" t="s">
        <v>9398</v>
      </c>
      <c r="N485" s="61">
        <v>42908.589341122686</v>
      </c>
      <c r="O485" t="s">
        <v>9398</v>
      </c>
      <c r="P485" s="61">
        <v>42908.589341122686</v>
      </c>
    </row>
    <row r="486" spans="10:16" x14ac:dyDescent="0.35">
      <c r="J486" t="s">
        <v>15</v>
      </c>
      <c r="K486" t="s">
        <v>8834</v>
      </c>
      <c r="L486" t="s">
        <v>8834</v>
      </c>
      <c r="M486" t="s">
        <v>9398</v>
      </c>
      <c r="N486" s="61">
        <v>42908.589341168983</v>
      </c>
      <c r="O486" t="s">
        <v>9398</v>
      </c>
      <c r="P486" s="61">
        <v>42908.589341168983</v>
      </c>
    </row>
    <row r="487" spans="10:16" x14ac:dyDescent="0.35">
      <c r="J487" t="s">
        <v>15</v>
      </c>
      <c r="K487" t="s">
        <v>8835</v>
      </c>
      <c r="L487" t="s">
        <v>8836</v>
      </c>
      <c r="M487" t="s">
        <v>9398</v>
      </c>
      <c r="N487" s="61">
        <v>42908.589341238425</v>
      </c>
      <c r="O487" t="s">
        <v>9398</v>
      </c>
      <c r="P487" s="61">
        <v>42908.589341238425</v>
      </c>
    </row>
    <row r="488" spans="10:16" x14ac:dyDescent="0.35">
      <c r="J488" t="s">
        <v>15</v>
      </c>
      <c r="K488" t="s">
        <v>8837</v>
      </c>
      <c r="L488" t="s">
        <v>8838</v>
      </c>
      <c r="M488" t="s">
        <v>9398</v>
      </c>
      <c r="N488" s="61">
        <v>42908.589341284722</v>
      </c>
      <c r="O488" t="s">
        <v>9398</v>
      </c>
      <c r="P488" s="61">
        <v>42908.589341284722</v>
      </c>
    </row>
    <row r="489" spans="10:16" x14ac:dyDescent="0.35">
      <c r="J489" t="s">
        <v>15</v>
      </c>
      <c r="K489" t="s">
        <v>8839</v>
      </c>
      <c r="L489" t="s">
        <v>8839</v>
      </c>
      <c r="M489" t="s">
        <v>9398</v>
      </c>
      <c r="N489" s="61">
        <v>42908.589341354163</v>
      </c>
      <c r="O489" t="s">
        <v>9398</v>
      </c>
      <c r="P489" s="61">
        <v>42908.589341354163</v>
      </c>
    </row>
    <row r="490" spans="10:16" x14ac:dyDescent="0.35">
      <c r="J490" t="s">
        <v>15</v>
      </c>
      <c r="K490" t="s">
        <v>8840</v>
      </c>
      <c r="L490" t="s">
        <v>8840</v>
      </c>
      <c r="M490" t="s">
        <v>9398</v>
      </c>
      <c r="N490" s="61">
        <v>42908.589341435189</v>
      </c>
      <c r="O490" t="s">
        <v>9398</v>
      </c>
      <c r="P490" s="61">
        <v>42908.589341435189</v>
      </c>
    </row>
    <row r="491" spans="10:16" x14ac:dyDescent="0.35">
      <c r="J491" t="s">
        <v>15</v>
      </c>
      <c r="K491" t="s">
        <v>8841</v>
      </c>
      <c r="L491" t="s">
        <v>8841</v>
      </c>
      <c r="M491" t="s">
        <v>9398</v>
      </c>
      <c r="N491" s="61">
        <v>42908.589341469909</v>
      </c>
      <c r="O491" t="s">
        <v>9398</v>
      </c>
      <c r="P491" s="61">
        <v>42908.589341469909</v>
      </c>
    </row>
    <row r="492" spans="10:16" x14ac:dyDescent="0.35">
      <c r="J492" t="s">
        <v>15</v>
      </c>
      <c r="K492" t="s">
        <v>8842</v>
      </c>
      <c r="L492" t="s">
        <v>8842</v>
      </c>
      <c r="M492" t="s">
        <v>9398</v>
      </c>
      <c r="N492" s="61">
        <v>42908.589341550927</v>
      </c>
      <c r="O492" t="s">
        <v>9398</v>
      </c>
      <c r="P492" s="61">
        <v>42908.589341550927</v>
      </c>
    </row>
    <row r="493" spans="10:16" x14ac:dyDescent="0.35">
      <c r="J493" t="s">
        <v>15</v>
      </c>
      <c r="K493" t="s">
        <v>8843</v>
      </c>
      <c r="L493" t="s">
        <v>8843</v>
      </c>
      <c r="M493" t="s">
        <v>9398</v>
      </c>
      <c r="N493" s="61">
        <v>42908.589341585648</v>
      </c>
      <c r="O493" t="s">
        <v>9398</v>
      </c>
      <c r="P493" s="61">
        <v>42908.589341585648</v>
      </c>
    </row>
    <row r="494" spans="10:16" x14ac:dyDescent="0.35">
      <c r="J494" t="s">
        <v>15</v>
      </c>
      <c r="K494" t="s">
        <v>8844</v>
      </c>
      <c r="L494" t="s">
        <v>8844</v>
      </c>
      <c r="M494" t="s">
        <v>9398</v>
      </c>
      <c r="N494" s="61">
        <v>42908.589341666666</v>
      </c>
      <c r="O494" t="s">
        <v>9398</v>
      </c>
      <c r="P494" s="61">
        <v>42908.589341666666</v>
      </c>
    </row>
    <row r="495" spans="10:16" x14ac:dyDescent="0.35">
      <c r="J495" t="s">
        <v>15</v>
      </c>
      <c r="K495" t="s">
        <v>8845</v>
      </c>
      <c r="L495" t="s">
        <v>8845</v>
      </c>
      <c r="M495" t="s">
        <v>9398</v>
      </c>
      <c r="N495" s="61">
        <v>42908.589341701387</v>
      </c>
      <c r="O495" t="s">
        <v>9398</v>
      </c>
      <c r="P495" s="61">
        <v>42908.589341701387</v>
      </c>
    </row>
    <row r="496" spans="10:16" x14ac:dyDescent="0.35">
      <c r="J496" t="s">
        <v>15</v>
      </c>
      <c r="K496" t="s">
        <v>8846</v>
      </c>
      <c r="L496" t="s">
        <v>8847</v>
      </c>
      <c r="M496" t="s">
        <v>9398</v>
      </c>
      <c r="N496" s="61">
        <v>42908.589341782405</v>
      </c>
      <c r="O496" t="s">
        <v>9398</v>
      </c>
      <c r="P496" s="61">
        <v>42908.589341782405</v>
      </c>
    </row>
    <row r="497" spans="10:16" x14ac:dyDescent="0.35">
      <c r="J497" t="s">
        <v>15</v>
      </c>
      <c r="K497" t="s">
        <v>8848</v>
      </c>
      <c r="L497" t="s">
        <v>8848</v>
      </c>
      <c r="M497" t="s">
        <v>9398</v>
      </c>
      <c r="N497" s="61">
        <v>42908.589341817133</v>
      </c>
      <c r="O497" t="s">
        <v>9398</v>
      </c>
      <c r="P497" s="61">
        <v>42908.589341817133</v>
      </c>
    </row>
    <row r="498" spans="10:16" x14ac:dyDescent="0.35">
      <c r="J498" t="s">
        <v>15</v>
      </c>
      <c r="K498" t="s">
        <v>8849</v>
      </c>
      <c r="L498" t="s">
        <v>8849</v>
      </c>
      <c r="M498" t="s">
        <v>9398</v>
      </c>
      <c r="N498" s="61">
        <v>42908.58934189815</v>
      </c>
      <c r="O498" t="s">
        <v>9398</v>
      </c>
      <c r="P498" s="61">
        <v>42908.58934189815</v>
      </c>
    </row>
    <row r="499" spans="10:16" x14ac:dyDescent="0.35">
      <c r="J499" t="s">
        <v>15</v>
      </c>
      <c r="K499" t="s">
        <v>8850</v>
      </c>
      <c r="L499" t="s">
        <v>8851</v>
      </c>
      <c r="M499" t="s">
        <v>9398</v>
      </c>
      <c r="N499" s="61">
        <v>42908.589341932871</v>
      </c>
      <c r="O499" t="s">
        <v>9398</v>
      </c>
      <c r="P499" s="61">
        <v>42908.589341932871</v>
      </c>
    </row>
  </sheetData>
  <autoFilter ref="A2:F2" xr:uid="{00000000-0009-0000-0000-000047000000}"/>
  <dataValidations count="1">
    <dataValidation type="list" allowBlank="1" showInputMessage="1" showErrorMessage="1" sqref="D1" xr:uid="{00000000-0002-0000-4700-000000000000}">
      <formula1>Sites</formula1>
    </dataValidation>
  </dataValidations>
  <hyperlinks>
    <hyperlink ref="B1" location="Index!A1" display="Go To Index" xr:uid="{00000000-0004-0000-4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272"/>
  <dimension ref="A1:F28"/>
  <sheetViews>
    <sheetView workbookViewId="0">
      <pane ySplit="2" topLeftCell="A11" activePane="bottomLeft" state="frozen"/>
      <selection pane="bottomLef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7.08984375" style="46" bestFit="1" customWidth="1"/>
    <col min="6" max="6" width="37.36328125" style="46" bestFit="1" customWidth="1"/>
    <col min="7" max="16384" width="8.90625" style="46"/>
  </cols>
  <sheetData>
    <row r="1" spans="1:6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2162</v>
      </c>
      <c r="F2" s="46" t="s">
        <v>387</v>
      </c>
    </row>
    <row r="3" spans="1:6" x14ac:dyDescent="0.35">
      <c r="A3" s="47">
        <v>43301</v>
      </c>
      <c r="C3" s="47">
        <v>43485</v>
      </c>
      <c r="E3" s="46" t="s">
        <v>8852</v>
      </c>
      <c r="F3" s="46" t="s">
        <v>8853</v>
      </c>
    </row>
    <row r="4" spans="1:6" x14ac:dyDescent="0.35">
      <c r="A4" s="47">
        <v>43301</v>
      </c>
      <c r="C4" s="47">
        <v>43485</v>
      </c>
      <c r="E4" s="46" t="s">
        <v>8854</v>
      </c>
      <c r="F4" s="46" t="s">
        <v>8855</v>
      </c>
    </row>
    <row r="5" spans="1:6" x14ac:dyDescent="0.35">
      <c r="A5" s="47">
        <v>43301</v>
      </c>
      <c r="C5" s="47">
        <v>43485</v>
      </c>
      <c r="E5" s="46" t="s">
        <v>8856</v>
      </c>
      <c r="F5" s="46" t="s">
        <v>8857</v>
      </c>
    </row>
    <row r="6" spans="1:6" x14ac:dyDescent="0.35">
      <c r="A6" s="47">
        <v>43301</v>
      </c>
      <c r="C6" s="47">
        <v>43485</v>
      </c>
      <c r="E6" s="46" t="s">
        <v>8858</v>
      </c>
      <c r="F6" s="46" t="s">
        <v>8859</v>
      </c>
    </row>
    <row r="7" spans="1:6" x14ac:dyDescent="0.35">
      <c r="A7" s="47">
        <v>43301</v>
      </c>
      <c r="C7" s="47">
        <v>43485</v>
      </c>
      <c r="E7" s="46" t="s">
        <v>8860</v>
      </c>
      <c r="F7" s="46" t="s">
        <v>8861</v>
      </c>
    </row>
    <row r="8" spans="1:6" x14ac:dyDescent="0.35">
      <c r="A8" s="47">
        <v>43301</v>
      </c>
      <c r="C8" s="47">
        <v>43485</v>
      </c>
      <c r="E8" s="46" t="s">
        <v>8862</v>
      </c>
      <c r="F8" s="46" t="s">
        <v>8863</v>
      </c>
    </row>
    <row r="9" spans="1:6" x14ac:dyDescent="0.35">
      <c r="A9" s="47">
        <v>43301</v>
      </c>
      <c r="C9" s="47">
        <v>43485</v>
      </c>
      <c r="E9" s="46" t="s">
        <v>10077</v>
      </c>
      <c r="F9" s="46" t="s">
        <v>10078</v>
      </c>
    </row>
    <row r="10" spans="1:6" x14ac:dyDescent="0.35">
      <c r="A10" s="47">
        <v>43301</v>
      </c>
      <c r="C10" s="47">
        <v>43485</v>
      </c>
      <c r="E10" s="46" t="s">
        <v>10079</v>
      </c>
      <c r="F10" s="46" t="s">
        <v>10080</v>
      </c>
    </row>
    <row r="11" spans="1:6" x14ac:dyDescent="0.35">
      <c r="A11" s="47">
        <v>43301</v>
      </c>
      <c r="C11" s="47">
        <v>43485</v>
      </c>
      <c r="E11" s="46" t="s">
        <v>10081</v>
      </c>
      <c r="F11" s="46" t="s">
        <v>10082</v>
      </c>
    </row>
    <row r="12" spans="1:6" x14ac:dyDescent="0.35">
      <c r="A12" s="47">
        <v>43301</v>
      </c>
      <c r="C12" s="47">
        <v>43485</v>
      </c>
      <c r="E12" s="46" t="s">
        <v>10202</v>
      </c>
      <c r="F12" s="46" t="s">
        <v>10203</v>
      </c>
    </row>
    <row r="13" spans="1:6" x14ac:dyDescent="0.35">
      <c r="A13" s="47">
        <v>43301</v>
      </c>
      <c r="C13" s="47">
        <v>43485</v>
      </c>
      <c r="E13" s="46" t="s">
        <v>3936</v>
      </c>
      <c r="F13" s="46" t="s">
        <v>10204</v>
      </c>
    </row>
    <row r="14" spans="1:6" x14ac:dyDescent="0.35">
      <c r="A14" s="47">
        <v>43301</v>
      </c>
      <c r="C14" s="47">
        <v>43485</v>
      </c>
      <c r="E14" s="46" t="s">
        <v>10205</v>
      </c>
      <c r="F14" s="46" t="s">
        <v>10206</v>
      </c>
    </row>
    <row r="15" spans="1:6" x14ac:dyDescent="0.35">
      <c r="A15" s="47">
        <v>43301</v>
      </c>
      <c r="C15" s="47">
        <v>43485</v>
      </c>
      <c r="E15" s="46" t="s">
        <v>10207</v>
      </c>
      <c r="F15" s="46" t="s">
        <v>10208</v>
      </c>
    </row>
    <row r="16" spans="1:6" x14ac:dyDescent="0.35">
      <c r="A16" s="47">
        <v>43301</v>
      </c>
      <c r="C16" s="47">
        <v>43485</v>
      </c>
      <c r="E16" s="46" t="s">
        <v>10209</v>
      </c>
      <c r="F16" s="46" t="s">
        <v>10210</v>
      </c>
    </row>
    <row r="17" spans="1:6" x14ac:dyDescent="0.35">
      <c r="A17" s="47">
        <v>43301</v>
      </c>
      <c r="C17" s="47">
        <v>43485</v>
      </c>
      <c r="E17" s="46" t="s">
        <v>10211</v>
      </c>
      <c r="F17" s="46" t="s">
        <v>10212</v>
      </c>
    </row>
    <row r="18" spans="1:6" x14ac:dyDescent="0.35">
      <c r="A18" s="47">
        <v>43301</v>
      </c>
      <c r="C18" s="47">
        <v>43485</v>
      </c>
      <c r="E18" s="46" t="s">
        <v>10213</v>
      </c>
      <c r="F18" s="46" t="s">
        <v>10214</v>
      </c>
    </row>
    <row r="19" spans="1:6" x14ac:dyDescent="0.35">
      <c r="A19" s="47">
        <v>43301</v>
      </c>
      <c r="C19" s="47">
        <v>43485</v>
      </c>
      <c r="E19" s="46" t="s">
        <v>10215</v>
      </c>
      <c r="F19" s="46" t="s">
        <v>10216</v>
      </c>
    </row>
    <row r="20" spans="1:6" x14ac:dyDescent="0.35">
      <c r="A20" s="47">
        <v>43301</v>
      </c>
      <c r="C20" s="47">
        <v>43485</v>
      </c>
      <c r="E20" s="46" t="s">
        <v>10217</v>
      </c>
      <c r="F20" s="46" t="s">
        <v>10218</v>
      </c>
    </row>
    <row r="21" spans="1:6" x14ac:dyDescent="0.35">
      <c r="A21" s="47">
        <v>43301</v>
      </c>
      <c r="C21" s="47">
        <v>43485</v>
      </c>
      <c r="E21" s="46" t="s">
        <v>10219</v>
      </c>
      <c r="F21" s="46" t="s">
        <v>10220</v>
      </c>
    </row>
    <row r="22" spans="1:6" x14ac:dyDescent="0.35">
      <c r="A22" s="47">
        <v>43301</v>
      </c>
      <c r="C22" s="47">
        <v>43485</v>
      </c>
      <c r="E22" s="46" t="s">
        <v>10221</v>
      </c>
      <c r="F22" s="46" t="s">
        <v>10222</v>
      </c>
    </row>
    <row r="23" spans="1:6" x14ac:dyDescent="0.35">
      <c r="A23" s="47">
        <v>43301</v>
      </c>
      <c r="C23" s="47">
        <v>43485</v>
      </c>
      <c r="E23" s="46" t="s">
        <v>10223</v>
      </c>
      <c r="F23" s="46" t="s">
        <v>10224</v>
      </c>
    </row>
    <row r="24" spans="1:6" x14ac:dyDescent="0.35">
      <c r="A24" s="47">
        <v>43301</v>
      </c>
      <c r="C24" s="47">
        <v>43485</v>
      </c>
      <c r="E24" s="46" t="s">
        <v>10225</v>
      </c>
      <c r="F24" s="46" t="s">
        <v>10226</v>
      </c>
    </row>
    <row r="25" spans="1:6" x14ac:dyDescent="0.35">
      <c r="A25" s="47">
        <v>43301</v>
      </c>
      <c r="C25" s="47">
        <v>43485</v>
      </c>
      <c r="E25" s="46" t="s">
        <v>10227</v>
      </c>
      <c r="F25" s="46" t="s">
        <v>10228</v>
      </c>
    </row>
    <row r="26" spans="1:6" x14ac:dyDescent="0.35">
      <c r="A26" s="47">
        <v>43301</v>
      </c>
      <c r="C26" s="47">
        <v>43485</v>
      </c>
      <c r="E26" s="46" t="s">
        <v>10229</v>
      </c>
      <c r="F26" s="46" t="s">
        <v>10230</v>
      </c>
    </row>
    <row r="27" spans="1:6" x14ac:dyDescent="0.35">
      <c r="A27" s="47">
        <v>43301</v>
      </c>
      <c r="C27" s="47">
        <v>43485</v>
      </c>
      <c r="E27" s="46" t="s">
        <v>10231</v>
      </c>
      <c r="F27" s="46" t="s">
        <v>10232</v>
      </c>
    </row>
    <row r="28" spans="1:6" x14ac:dyDescent="0.35">
      <c r="A28" s="47">
        <v>43301</v>
      </c>
      <c r="C28" s="47">
        <v>43485</v>
      </c>
      <c r="E28" s="46" t="s">
        <v>10233</v>
      </c>
      <c r="F28" s="46" t="s">
        <v>10234</v>
      </c>
    </row>
  </sheetData>
  <autoFilter ref="A2:F2" xr:uid="{00000000-0009-0000-0000-000048000000}"/>
  <dataValidations count="1">
    <dataValidation type="list" allowBlank="1" showInputMessage="1" showErrorMessage="1" sqref="D1" xr:uid="{00000000-0002-0000-4800-000000000000}">
      <formula1>Sites</formula1>
    </dataValidation>
  </dataValidations>
  <hyperlinks>
    <hyperlink ref="B1" location="Index!A1" display="Go To Index" xr:uid="{00000000-0004-0000-4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62"/>
  <dimension ref="A1:AX11"/>
  <sheetViews>
    <sheetView topLeftCell="AO1" workbookViewId="0">
      <pane ySplit="2" topLeftCell="A3" activePane="bottomLeft" state="frozen"/>
      <selection pane="bottomLeft" activeCell="H1" sqref="H1:AX3"/>
    </sheetView>
  </sheetViews>
  <sheetFormatPr defaultColWidth="10.54296875" defaultRowHeight="14.5" x14ac:dyDescent="0.35"/>
  <cols>
    <col min="1" max="2" width="10.6328125" style="5" bestFit="1" customWidth="1"/>
    <col min="3" max="3" width="9.453125" style="5" bestFit="1" customWidth="1"/>
    <col min="4" max="4" width="16.6328125" bestFit="1" customWidth="1"/>
    <col min="5" max="5" width="13.90625" bestFit="1" customWidth="1"/>
    <col min="6" max="6" width="24" bestFit="1" customWidth="1"/>
    <col min="8" max="8" width="26.453125" bestFit="1" customWidth="1"/>
    <col min="9" max="9" width="28.36328125" bestFit="1" customWidth="1"/>
    <col min="10" max="10" width="12.36328125" bestFit="1" customWidth="1"/>
    <col min="11" max="11" width="11" bestFit="1" customWidth="1"/>
    <col min="12" max="15" width="16" bestFit="1" customWidth="1"/>
    <col min="16" max="16" width="34.36328125" bestFit="1" customWidth="1"/>
    <col min="17" max="17" width="9.36328125" bestFit="1" customWidth="1"/>
    <col min="18" max="18" width="6" bestFit="1" customWidth="1"/>
    <col min="19" max="19" width="15.36328125" bestFit="1" customWidth="1"/>
    <col min="20" max="20" width="9" bestFit="1" customWidth="1"/>
    <col min="21" max="21" width="10.36328125" bestFit="1" customWidth="1"/>
    <col min="22" max="22" width="14.54296875" bestFit="1" customWidth="1"/>
    <col min="23" max="23" width="8.6328125" bestFit="1" customWidth="1"/>
    <col min="24" max="24" width="9.453125" bestFit="1" customWidth="1"/>
    <col min="25" max="25" width="3.54296875" bestFit="1" customWidth="1"/>
    <col min="26" max="26" width="3.453125" bestFit="1" customWidth="1"/>
    <col min="27" max="27" width="15.6328125" bestFit="1" customWidth="1"/>
    <col min="28" max="28" width="4.08984375" bestFit="1" customWidth="1"/>
    <col min="29" max="29" width="3.54296875" bestFit="1" customWidth="1"/>
    <col min="30" max="30" width="11.6328125" bestFit="1" customWidth="1"/>
    <col min="31" max="31" width="21.36328125" bestFit="1" customWidth="1"/>
    <col min="32" max="32" width="14.6328125" bestFit="1" customWidth="1"/>
    <col min="33" max="33" width="23.54296875" bestFit="1" customWidth="1"/>
    <col min="34" max="34" width="15.08984375" bestFit="1" customWidth="1"/>
    <col min="35" max="35" width="17.6328125" bestFit="1" customWidth="1"/>
    <col min="36" max="36" width="9" bestFit="1" customWidth="1"/>
    <col min="37" max="37" width="18.36328125" bestFit="1" customWidth="1"/>
    <col min="38" max="38" width="11.6328125" bestFit="1" customWidth="1"/>
    <col min="39" max="42" width="16.6328125" bestFit="1" customWidth="1"/>
    <col min="43" max="43" width="25.36328125" bestFit="1" customWidth="1"/>
    <col min="44" max="44" width="9.36328125" bestFit="1" customWidth="1"/>
    <col min="45" max="45" width="12.54296875" bestFit="1" customWidth="1"/>
    <col min="46" max="46" width="12.90625" bestFit="1" customWidth="1"/>
    <col min="47" max="47" width="12.36328125" bestFit="1" customWidth="1"/>
    <col min="48" max="48" width="13.6328125" bestFit="1" customWidth="1"/>
    <col min="49" max="49" width="13.36328125" bestFit="1" customWidth="1"/>
    <col min="50" max="50" width="10.36328125" bestFit="1" customWidth="1"/>
  </cols>
  <sheetData>
    <row r="1" spans="1:50" x14ac:dyDescent="0.35">
      <c r="A1" s="5" t="s">
        <v>348</v>
      </c>
      <c r="B1" s="26" t="s">
        <v>50</v>
      </c>
      <c r="C1" s="5" t="s">
        <v>350</v>
      </c>
      <c r="D1" s="6" t="s">
        <v>351</v>
      </c>
      <c r="H1" t="s">
        <v>9941</v>
      </c>
    </row>
    <row r="2" spans="1:50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3993</v>
      </c>
      <c r="F2" t="s">
        <v>387</v>
      </c>
      <c r="H2" t="s">
        <v>3099</v>
      </c>
      <c r="I2" t="s">
        <v>2162</v>
      </c>
      <c r="J2" t="s">
        <v>387</v>
      </c>
      <c r="K2" t="s">
        <v>9902</v>
      </c>
      <c r="L2" t="s">
        <v>9903</v>
      </c>
      <c r="M2" t="s">
        <v>9904</v>
      </c>
      <c r="N2" t="s">
        <v>9905</v>
      </c>
      <c r="O2" t="s">
        <v>9906</v>
      </c>
      <c r="P2" t="s">
        <v>9907</v>
      </c>
      <c r="Q2" t="s">
        <v>9908</v>
      </c>
      <c r="R2" t="s">
        <v>9909</v>
      </c>
      <c r="S2" t="s">
        <v>9910</v>
      </c>
      <c r="T2" t="s">
        <v>9911</v>
      </c>
      <c r="U2" t="s">
        <v>387</v>
      </c>
      <c r="V2" t="s">
        <v>9912</v>
      </c>
      <c r="W2" t="s">
        <v>9913</v>
      </c>
      <c r="X2" t="s">
        <v>9914</v>
      </c>
      <c r="Y2" t="s">
        <v>9915</v>
      </c>
      <c r="Z2" t="s">
        <v>9916</v>
      </c>
      <c r="AA2" t="s">
        <v>9917</v>
      </c>
      <c r="AB2" t="s">
        <v>9918</v>
      </c>
      <c r="AC2" t="s">
        <v>9919</v>
      </c>
      <c r="AD2" t="s">
        <v>9920</v>
      </c>
      <c r="AE2" t="s">
        <v>9921</v>
      </c>
      <c r="AF2" t="s">
        <v>9922</v>
      </c>
      <c r="AG2" t="s">
        <v>9923</v>
      </c>
      <c r="AH2" t="s">
        <v>9924</v>
      </c>
      <c r="AI2" t="s">
        <v>9925</v>
      </c>
      <c r="AJ2" t="s">
        <v>9911</v>
      </c>
      <c r="AK2" t="s">
        <v>9926</v>
      </c>
      <c r="AL2" t="s">
        <v>9927</v>
      </c>
      <c r="AM2" t="s">
        <v>9928</v>
      </c>
      <c r="AN2" t="s">
        <v>9929</v>
      </c>
      <c r="AO2" t="s">
        <v>9930</v>
      </c>
      <c r="AP2" t="s">
        <v>9931</v>
      </c>
      <c r="AQ2" t="s">
        <v>9932</v>
      </c>
      <c r="AR2" t="s">
        <v>9933</v>
      </c>
      <c r="AS2" t="s">
        <v>9934</v>
      </c>
      <c r="AT2" t="s">
        <v>9935</v>
      </c>
      <c r="AU2" t="s">
        <v>9936</v>
      </c>
      <c r="AV2" t="s">
        <v>9937</v>
      </c>
      <c r="AW2" t="s">
        <v>9938</v>
      </c>
      <c r="AX2" t="s">
        <v>387</v>
      </c>
    </row>
    <row r="3" spans="1:50" x14ac:dyDescent="0.35">
      <c r="H3" t="s">
        <v>4991</v>
      </c>
      <c r="I3" t="s">
        <v>9939</v>
      </c>
      <c r="J3" t="s">
        <v>9940</v>
      </c>
      <c r="K3">
        <v>266910</v>
      </c>
      <c r="O3" t="s">
        <v>52</v>
      </c>
      <c r="P3" t="s">
        <v>727</v>
      </c>
      <c r="Q3">
        <v>1</v>
      </c>
      <c r="R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1</v>
      </c>
      <c r="AH3">
        <v>0</v>
      </c>
      <c r="AS3">
        <v>0</v>
      </c>
      <c r="AT3">
        <v>0</v>
      </c>
      <c r="AU3">
        <v>0</v>
      </c>
    </row>
    <row r="5" spans="1:50" x14ac:dyDescent="0.35">
      <c r="B5" s="47"/>
    </row>
    <row r="9" spans="1:50" x14ac:dyDescent="0.35">
      <c r="B9" s="47"/>
    </row>
    <row r="11" spans="1:50" x14ac:dyDescent="0.35">
      <c r="B11" s="47"/>
    </row>
  </sheetData>
  <autoFilter ref="A2:F18" xr:uid="{00000000-0009-0000-0000-000049000000}"/>
  <dataValidations count="1">
    <dataValidation type="list" allowBlank="1" showInputMessage="1" showErrorMessage="1" sqref="D1" xr:uid="{00000000-0002-0000-4900-000000000000}">
      <formula1>Sites</formula1>
    </dataValidation>
  </dataValidations>
  <hyperlinks>
    <hyperlink ref="B1" location="Index!A1" display="Go To Index" xr:uid="{00000000-0004-0000-4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63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4A00-000000000000}">
      <formula1>Sites</formula1>
    </dataValidation>
  </dataValidations>
  <hyperlinks>
    <hyperlink ref="B1" location="Index!A1" display="Go To Index" xr:uid="{00000000-0004-0000-4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64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4B00-000000000000}">
      <formula1>Sites</formula1>
    </dataValidation>
  </dataValidations>
  <hyperlinks>
    <hyperlink ref="B1" location="Index!A1" display="Go To Index" xr:uid="{00000000-0004-0000-4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65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4C00-000000000000}">
      <formula1>Sites</formula1>
    </dataValidation>
  </dataValidations>
  <hyperlinks>
    <hyperlink ref="B1" location="Index!A1" display="Go To Index" xr:uid="{00000000-0004-0000-4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66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4D00-000000000000}">
      <formula1>Sites</formula1>
    </dataValidation>
  </dataValidations>
  <hyperlinks>
    <hyperlink ref="B1" location="Index!A1" display="Go To Index" xr:uid="{00000000-0004-0000-4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67"/>
  <dimension ref="A1:F11"/>
  <sheetViews>
    <sheetView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9.453125" style="5" bestFit="1" customWidth="1"/>
    <col min="4" max="4" width="12.36328125" bestFit="1" customWidth="1"/>
    <col min="5" max="5" width="12.08984375" style="55" bestFit="1" customWidth="1"/>
    <col min="6" max="6" width="43.36328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s="55" t="s">
        <v>9901</v>
      </c>
      <c r="F2" t="s">
        <v>387</v>
      </c>
    </row>
    <row r="3" spans="1:6" x14ac:dyDescent="0.35">
      <c r="B3" s="5">
        <v>43237</v>
      </c>
      <c r="D3" t="s">
        <v>10477</v>
      </c>
      <c r="E3" s="55" t="s">
        <v>10459</v>
      </c>
      <c r="F3" t="s">
        <v>10460</v>
      </c>
    </row>
    <row r="4" spans="1:6" x14ac:dyDescent="0.35">
      <c r="B4" s="47">
        <v>43237</v>
      </c>
      <c r="C4" s="47"/>
      <c r="D4" s="46" t="s">
        <v>10477</v>
      </c>
      <c r="E4" s="55" t="s">
        <v>10461</v>
      </c>
      <c r="F4" t="s">
        <v>10462</v>
      </c>
    </row>
    <row r="5" spans="1:6" x14ac:dyDescent="0.35">
      <c r="B5" s="47">
        <v>43237</v>
      </c>
      <c r="C5" s="47"/>
      <c r="D5" s="46" t="s">
        <v>10477</v>
      </c>
      <c r="E5" s="55" t="s">
        <v>10463</v>
      </c>
      <c r="F5" t="s">
        <v>10464</v>
      </c>
    </row>
    <row r="6" spans="1:6" x14ac:dyDescent="0.35">
      <c r="B6" s="47">
        <v>43237</v>
      </c>
      <c r="C6" s="47"/>
      <c r="D6" s="46" t="s">
        <v>10477</v>
      </c>
      <c r="E6" s="55" t="s">
        <v>10465</v>
      </c>
      <c r="F6" t="s">
        <v>10466</v>
      </c>
    </row>
    <row r="7" spans="1:6" x14ac:dyDescent="0.35">
      <c r="B7" s="47">
        <v>43237</v>
      </c>
      <c r="C7" s="47"/>
      <c r="D7" s="46" t="s">
        <v>10477</v>
      </c>
      <c r="E7" s="55" t="s">
        <v>10467</v>
      </c>
      <c r="F7" t="s">
        <v>10468</v>
      </c>
    </row>
    <row r="8" spans="1:6" x14ac:dyDescent="0.35">
      <c r="B8" s="47">
        <v>43237</v>
      </c>
      <c r="C8" s="47"/>
      <c r="D8" s="46" t="s">
        <v>10477</v>
      </c>
      <c r="E8" s="55" t="s">
        <v>10469</v>
      </c>
      <c r="F8" t="s">
        <v>10470</v>
      </c>
    </row>
    <row r="9" spans="1:6" x14ac:dyDescent="0.35">
      <c r="B9" s="47">
        <v>43237</v>
      </c>
      <c r="C9" s="47"/>
      <c r="D9" s="46" t="s">
        <v>10477</v>
      </c>
      <c r="E9" s="55" t="s">
        <v>10471</v>
      </c>
      <c r="F9" t="s">
        <v>10472</v>
      </c>
    </row>
    <row r="10" spans="1:6" x14ac:dyDescent="0.35">
      <c r="B10" s="47">
        <v>43237</v>
      </c>
      <c r="C10" s="47"/>
      <c r="D10" s="46" t="s">
        <v>10477</v>
      </c>
      <c r="E10" s="55" t="s">
        <v>10473</v>
      </c>
      <c r="F10" t="s">
        <v>10474</v>
      </c>
    </row>
    <row r="11" spans="1:6" x14ac:dyDescent="0.35">
      <c r="B11" s="47">
        <v>43237</v>
      </c>
      <c r="C11" s="47"/>
      <c r="D11" s="46" t="s">
        <v>10477</v>
      </c>
      <c r="E11" s="55" t="s">
        <v>10475</v>
      </c>
      <c r="F11" t="s">
        <v>10476</v>
      </c>
    </row>
  </sheetData>
  <autoFilter ref="A2:F2" xr:uid="{00000000-0009-0000-0000-00004E000000}"/>
  <dataValidations count="1">
    <dataValidation type="list" allowBlank="1" showInputMessage="1" showErrorMessage="1" sqref="D1" xr:uid="{00000000-0002-0000-4E00-000000000000}">
      <formula1>Sites</formula1>
    </dataValidation>
  </dataValidations>
  <hyperlinks>
    <hyperlink ref="B1" location="Index!A1" display="Go To Index" xr:uid="{00000000-0004-0000-4E00-000000000000}"/>
  </hyperlinks>
  <pageMargins left="0.7" right="0.7" top="0.75" bottom="0.75" header="0.3" footer="0.3"/>
  <customProperties>
    <customPr name="QAA_DRILLPATH_NODE_ID" r:id="rId1"/>
  </customProperties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68"/>
  <dimension ref="A1:E6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9.453125" style="5" bestFit="1" customWidth="1"/>
    <col min="4" max="4" width="5.08984375" bestFit="1" customWidth="1"/>
    <col min="5" max="5" width="32.54296875" bestFit="1" customWidth="1"/>
  </cols>
  <sheetData>
    <row r="1" spans="1:5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5" x14ac:dyDescent="0.35">
      <c r="A2" s="19" t="s">
        <v>365</v>
      </c>
      <c r="B2" s="20" t="s">
        <v>4</v>
      </c>
      <c r="C2" s="21" t="s">
        <v>366</v>
      </c>
      <c r="D2" t="s">
        <v>3099</v>
      </c>
      <c r="E2" t="s">
        <v>387</v>
      </c>
    </row>
    <row r="3" spans="1:5" x14ac:dyDescent="0.35">
      <c r="C3" s="5">
        <v>43332</v>
      </c>
      <c r="D3" t="s">
        <v>11389</v>
      </c>
      <c r="E3" t="s">
        <v>11390</v>
      </c>
    </row>
    <row r="4" spans="1:5" x14ac:dyDescent="0.35">
      <c r="C4" s="47">
        <v>43332</v>
      </c>
      <c r="D4" t="s">
        <v>3368</v>
      </c>
      <c r="E4" t="s">
        <v>11391</v>
      </c>
    </row>
    <row r="5" spans="1:5" x14ac:dyDescent="0.35">
      <c r="C5" s="47">
        <v>43332</v>
      </c>
      <c r="D5" t="s">
        <v>4348</v>
      </c>
      <c r="E5" t="s">
        <v>4348</v>
      </c>
    </row>
    <row r="6" spans="1:5" x14ac:dyDescent="0.35">
      <c r="C6" s="47">
        <v>43332</v>
      </c>
      <c r="D6" t="s">
        <v>3152</v>
      </c>
      <c r="E6" t="s">
        <v>11392</v>
      </c>
    </row>
  </sheetData>
  <dataValidations count="1">
    <dataValidation type="list" allowBlank="1" showInputMessage="1" showErrorMessage="1" sqref="D1" xr:uid="{00000000-0002-0000-4F00-000000000000}">
      <formula1>Sites</formula1>
    </dataValidation>
  </dataValidations>
  <hyperlinks>
    <hyperlink ref="B1" location="Index!A1" display="Go To Index" xr:uid="{00000000-0004-0000-4F00-000000000000}"/>
  </hyperlinks>
  <pageMargins left="0.7" right="0.7" top="0.75" bottom="0.75" header="0.3" footer="0.3"/>
  <customProperties>
    <customPr name="QAA_DRILLPATH_NODE_ID" r:id="rId1"/>
  </customProperties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69"/>
  <dimension ref="A1:O6"/>
  <sheetViews>
    <sheetView workbookViewId="0">
      <pane ySplit="2" topLeftCell="A3" activePane="bottomLeft" state="frozen"/>
      <selection pane="bottomLeft" activeCell="A4" sqref="A4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3.6328125" bestFit="1" customWidth="1"/>
    <col min="6" max="7" width="20.36328125" bestFit="1" customWidth="1"/>
    <col min="8" max="8" width="21.08984375" bestFit="1" customWidth="1"/>
    <col min="9" max="9" width="15.54296875" bestFit="1" customWidth="1"/>
    <col min="10" max="10" width="16.453125" bestFit="1" customWidth="1"/>
    <col min="11" max="11" width="18.6328125" bestFit="1" customWidth="1"/>
    <col min="12" max="12" width="19.6328125" bestFit="1" customWidth="1"/>
    <col min="13" max="13" width="14.54296875" bestFit="1" customWidth="1"/>
    <col min="14" max="14" width="15.36328125" bestFit="1" customWidth="1"/>
    <col min="15" max="15" width="11.36328125" bestFit="1" customWidth="1"/>
  </cols>
  <sheetData>
    <row r="1" spans="1:15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5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4017</v>
      </c>
      <c r="F2" t="s">
        <v>387</v>
      </c>
      <c r="G2" t="s">
        <v>4018</v>
      </c>
      <c r="H2" t="s">
        <v>4019</v>
      </c>
      <c r="I2" t="s">
        <v>4020</v>
      </c>
      <c r="J2" t="s">
        <v>4021</v>
      </c>
      <c r="K2" t="s">
        <v>4022</v>
      </c>
      <c r="L2" t="s">
        <v>4023</v>
      </c>
      <c r="M2" t="s">
        <v>4024</v>
      </c>
      <c r="N2" t="s">
        <v>4025</v>
      </c>
      <c r="O2" t="s">
        <v>4026</v>
      </c>
    </row>
    <row r="3" spans="1:15" x14ac:dyDescent="0.35">
      <c r="B3" s="5">
        <v>43165</v>
      </c>
      <c r="E3" t="s">
        <v>4027</v>
      </c>
      <c r="F3" t="s">
        <v>4028</v>
      </c>
      <c r="G3">
        <v>1</v>
      </c>
      <c r="I3" t="s">
        <v>2878</v>
      </c>
      <c r="J3">
        <v>8</v>
      </c>
      <c r="K3" t="s">
        <v>2878</v>
      </c>
      <c r="L3">
        <v>2</v>
      </c>
      <c r="M3" t="s">
        <v>4029</v>
      </c>
      <c r="N3" t="s">
        <v>4029</v>
      </c>
      <c r="O3" t="s">
        <v>4029</v>
      </c>
    </row>
    <row r="4" spans="1:15" x14ac:dyDescent="0.35">
      <c r="B4" s="47">
        <v>43165</v>
      </c>
      <c r="E4" t="s">
        <v>4030</v>
      </c>
      <c r="F4" t="s">
        <v>4031</v>
      </c>
      <c r="G4">
        <v>5</v>
      </c>
      <c r="I4">
        <v>3</v>
      </c>
      <c r="K4">
        <v>1</v>
      </c>
      <c r="M4" t="s">
        <v>4029</v>
      </c>
      <c r="N4" t="s">
        <v>4029</v>
      </c>
      <c r="O4" t="s">
        <v>4029</v>
      </c>
    </row>
    <row r="5" spans="1:15" x14ac:dyDescent="0.35">
      <c r="B5" s="47">
        <v>43165</v>
      </c>
      <c r="E5" t="s">
        <v>4032</v>
      </c>
      <c r="F5" t="s">
        <v>4033</v>
      </c>
      <c r="G5">
        <v>40</v>
      </c>
      <c r="I5">
        <v>30</v>
      </c>
      <c r="K5">
        <v>25</v>
      </c>
      <c r="M5" t="s">
        <v>4029</v>
      </c>
      <c r="N5" t="s">
        <v>4029</v>
      </c>
      <c r="O5" t="s">
        <v>4029</v>
      </c>
    </row>
    <row r="6" spans="1:15" x14ac:dyDescent="0.35">
      <c r="B6" s="47">
        <v>43165</v>
      </c>
      <c r="E6" t="s">
        <v>4034</v>
      </c>
      <c r="F6" t="s">
        <v>4035</v>
      </c>
      <c r="G6">
        <v>15</v>
      </c>
      <c r="I6">
        <v>10</v>
      </c>
      <c r="K6">
        <v>7</v>
      </c>
      <c r="M6" t="s">
        <v>4029</v>
      </c>
      <c r="N6" t="s">
        <v>4029</v>
      </c>
      <c r="O6" t="s">
        <v>4029</v>
      </c>
    </row>
  </sheetData>
  <autoFilter ref="A2:O2" xr:uid="{00000000-0009-0000-0000-000050000000}"/>
  <dataValidations count="1">
    <dataValidation type="list" allowBlank="1" showInputMessage="1" showErrorMessage="1" sqref="D1" xr:uid="{00000000-0002-0000-5000-000000000000}">
      <formula1>Sites</formula1>
    </dataValidation>
  </dataValidations>
  <hyperlinks>
    <hyperlink ref="B1" location="Index!A1" display="Go To Index" xr:uid="{00000000-0004-0000-5000-000000000000}"/>
  </hyperlinks>
  <pageMargins left="0.7" right="0.7" top="0.75" bottom="0.75" header="0.3" footer="0.3"/>
  <customProperties>
    <customPr name="QAA_DRILLPATH_NODE_ID" r:id="rId1"/>
  </customProperties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70"/>
  <dimension ref="A1:AV5"/>
  <sheetViews>
    <sheetView workbookViewId="0">
      <pane ySplit="2" topLeftCell="A3" activePane="bottomLeft" state="frozen"/>
      <selection pane="bottomLeft" activeCell="G5" sqref="G5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3.6328125" bestFit="1" customWidth="1"/>
    <col min="6" max="6" width="11" bestFit="1" customWidth="1"/>
    <col min="7" max="7" width="27.36328125" bestFit="1" customWidth="1"/>
    <col min="8" max="8" width="9.36328125" bestFit="1" customWidth="1"/>
    <col min="9" max="9" width="11.54296875" bestFit="1" customWidth="1"/>
    <col min="10" max="11" width="14.6328125" bestFit="1" customWidth="1"/>
    <col min="12" max="12" width="23.08984375" bestFit="1" customWidth="1"/>
    <col min="13" max="13" width="12.90625" bestFit="1" customWidth="1"/>
    <col min="14" max="14" width="6.08984375" bestFit="1" customWidth="1"/>
    <col min="15" max="15" width="15" bestFit="1" customWidth="1"/>
    <col min="16" max="16" width="13.54296875" bestFit="1" customWidth="1"/>
    <col min="17" max="17" width="22.6328125" bestFit="1" customWidth="1"/>
    <col min="18" max="18" width="14.54296875" bestFit="1" customWidth="1"/>
    <col min="19" max="19" width="12.6328125" bestFit="1" customWidth="1"/>
    <col min="20" max="20" width="19.6328125" bestFit="1" customWidth="1"/>
    <col min="21" max="21" width="14" bestFit="1" customWidth="1"/>
    <col min="22" max="22" width="14.6328125" bestFit="1" customWidth="1"/>
    <col min="23" max="23" width="18.6328125" bestFit="1" customWidth="1"/>
    <col min="24" max="24" width="12.90625" bestFit="1" customWidth="1"/>
    <col min="25" max="25" width="14.6328125" bestFit="1" customWidth="1"/>
    <col min="26" max="26" width="7.90625" bestFit="1" customWidth="1"/>
    <col min="27" max="27" width="14.6328125" bestFit="1" customWidth="1"/>
    <col min="28" max="28" width="8.6328125" bestFit="1" customWidth="1"/>
    <col min="29" max="29" width="17.6328125" bestFit="1" customWidth="1"/>
    <col min="30" max="30" width="6.08984375" bestFit="1" customWidth="1"/>
    <col min="31" max="31" width="15" bestFit="1" customWidth="1"/>
    <col min="32" max="32" width="26.90625" bestFit="1" customWidth="1"/>
    <col min="33" max="33" width="9.6328125" bestFit="1" customWidth="1"/>
    <col min="34" max="34" width="13.6328125" bestFit="1" customWidth="1"/>
    <col min="35" max="35" width="15.08984375" bestFit="1" customWidth="1"/>
    <col min="36" max="36" width="9.36328125" bestFit="1" customWidth="1"/>
    <col min="37" max="37" width="19.54296875" bestFit="1" customWidth="1"/>
    <col min="38" max="38" width="12.90625" bestFit="1" customWidth="1"/>
    <col min="39" max="39" width="13.6328125" bestFit="1" customWidth="1"/>
    <col min="40" max="40" width="12.453125" bestFit="1" customWidth="1"/>
    <col min="41" max="41" width="20.453125" bestFit="1" customWidth="1"/>
    <col min="42" max="42" width="13.6328125" bestFit="1" customWidth="1"/>
    <col min="43" max="43" width="13" bestFit="1" customWidth="1"/>
    <col min="44" max="44" width="8.6328125" bestFit="1" customWidth="1"/>
    <col min="45" max="45" width="12.90625" bestFit="1" customWidth="1"/>
    <col min="46" max="46" width="6.08984375" bestFit="1" customWidth="1"/>
    <col min="47" max="47" width="10.6328125" bestFit="1" customWidth="1"/>
    <col min="48" max="48" width="9.6328125" bestFit="1" customWidth="1"/>
  </cols>
  <sheetData>
    <row r="1" spans="1:48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8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4017</v>
      </c>
      <c r="F2" t="s">
        <v>4036</v>
      </c>
      <c r="G2" t="s">
        <v>387</v>
      </c>
      <c r="H2" t="s">
        <v>4037</v>
      </c>
      <c r="I2" t="s">
        <v>4038</v>
      </c>
      <c r="J2" t="s">
        <v>4039</v>
      </c>
      <c r="K2" t="s">
        <v>4040</v>
      </c>
      <c r="L2" t="s">
        <v>4041</v>
      </c>
      <c r="M2" t="s">
        <v>4042</v>
      </c>
      <c r="N2" t="s">
        <v>4043</v>
      </c>
      <c r="O2" t="s">
        <v>4044</v>
      </c>
      <c r="P2" t="s">
        <v>4045</v>
      </c>
      <c r="Q2" t="s">
        <v>4046</v>
      </c>
      <c r="R2" t="s">
        <v>4047</v>
      </c>
      <c r="S2" t="s">
        <v>4048</v>
      </c>
      <c r="T2" t="s">
        <v>4049</v>
      </c>
      <c r="U2" t="s">
        <v>4050</v>
      </c>
      <c r="V2" t="s">
        <v>4051</v>
      </c>
      <c r="W2" t="s">
        <v>4052</v>
      </c>
      <c r="X2" t="s">
        <v>4042</v>
      </c>
      <c r="Y2" t="s">
        <v>4053</v>
      </c>
      <c r="Z2" t="s">
        <v>2219</v>
      </c>
      <c r="AA2" t="s">
        <v>4054</v>
      </c>
      <c r="AB2" t="s">
        <v>4055</v>
      </c>
      <c r="AC2" t="s">
        <v>4056</v>
      </c>
      <c r="AD2" t="s">
        <v>4043</v>
      </c>
      <c r="AE2" t="s">
        <v>4044</v>
      </c>
      <c r="AF2" t="s">
        <v>4057</v>
      </c>
      <c r="AG2" t="s">
        <v>4058</v>
      </c>
      <c r="AH2" t="s">
        <v>4059</v>
      </c>
      <c r="AI2" t="s">
        <v>4060</v>
      </c>
      <c r="AJ2" t="s">
        <v>4061</v>
      </c>
      <c r="AK2" t="s">
        <v>4062</v>
      </c>
      <c r="AL2" t="s">
        <v>4063</v>
      </c>
      <c r="AM2" t="s">
        <v>4064</v>
      </c>
      <c r="AN2" t="s">
        <v>4065</v>
      </c>
      <c r="AO2" t="s">
        <v>4066</v>
      </c>
      <c r="AP2" t="s">
        <v>4017</v>
      </c>
      <c r="AQ2" t="s">
        <v>2599</v>
      </c>
      <c r="AR2" t="s">
        <v>4055</v>
      </c>
      <c r="AS2" t="s">
        <v>4063</v>
      </c>
      <c r="AT2" t="s">
        <v>4043</v>
      </c>
      <c r="AU2" t="s">
        <v>4067</v>
      </c>
      <c r="AV2" t="s">
        <v>4068</v>
      </c>
    </row>
    <row r="3" spans="1:48" x14ac:dyDescent="0.35">
      <c r="B3" s="5">
        <v>43165</v>
      </c>
      <c r="E3" t="s">
        <v>4027</v>
      </c>
      <c r="F3">
        <v>1</v>
      </c>
      <c r="G3" t="s">
        <v>4069</v>
      </c>
      <c r="H3" t="s">
        <v>4070</v>
      </c>
      <c r="I3" t="s">
        <v>4071</v>
      </c>
      <c r="J3">
        <v>1</v>
      </c>
      <c r="K3" t="s">
        <v>4072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W3">
        <v>0</v>
      </c>
      <c r="X3">
        <v>0</v>
      </c>
      <c r="Y3">
        <v>0</v>
      </c>
      <c r="Z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I3">
        <v>0</v>
      </c>
      <c r="AK3">
        <v>0</v>
      </c>
      <c r="AM3">
        <v>0</v>
      </c>
      <c r="AO3">
        <v>0</v>
      </c>
    </row>
    <row r="4" spans="1:48" x14ac:dyDescent="0.35">
      <c r="B4" s="5">
        <v>43165</v>
      </c>
      <c r="E4" t="s">
        <v>4027</v>
      </c>
      <c r="F4">
        <v>2</v>
      </c>
      <c r="G4" t="s">
        <v>4073</v>
      </c>
      <c r="H4" t="s">
        <v>4074</v>
      </c>
      <c r="I4" t="s">
        <v>4071</v>
      </c>
      <c r="J4">
        <v>4</v>
      </c>
      <c r="K4" t="s">
        <v>4075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W4">
        <v>0</v>
      </c>
      <c r="X4">
        <v>0</v>
      </c>
      <c r="Y4">
        <v>0</v>
      </c>
      <c r="Z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I4">
        <v>0</v>
      </c>
      <c r="AK4">
        <v>0</v>
      </c>
      <c r="AM4">
        <v>0</v>
      </c>
      <c r="AO4">
        <v>0</v>
      </c>
    </row>
    <row r="5" spans="1:48" x14ac:dyDescent="0.35">
      <c r="B5" s="5">
        <v>43165</v>
      </c>
      <c r="E5" t="s">
        <v>4027</v>
      </c>
      <c r="F5">
        <v>3</v>
      </c>
      <c r="G5" t="s">
        <v>4076</v>
      </c>
      <c r="H5" t="s">
        <v>4077</v>
      </c>
      <c r="I5" t="s">
        <v>4071</v>
      </c>
      <c r="J5">
        <v>1</v>
      </c>
      <c r="K5" t="s">
        <v>4072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W5">
        <v>0</v>
      </c>
      <c r="X5">
        <v>0</v>
      </c>
      <c r="Y5">
        <v>0</v>
      </c>
      <c r="Z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I5">
        <v>0</v>
      </c>
      <c r="AK5">
        <v>0</v>
      </c>
      <c r="AM5">
        <v>0</v>
      </c>
      <c r="AO5">
        <v>0</v>
      </c>
    </row>
  </sheetData>
  <autoFilter ref="A2:AV2" xr:uid="{00000000-0009-0000-0000-000051000000}"/>
  <dataValidations count="1">
    <dataValidation type="list" allowBlank="1" showInputMessage="1" showErrorMessage="1" sqref="D1" xr:uid="{00000000-0002-0000-5100-000000000000}">
      <formula1>Sites</formula1>
    </dataValidation>
  </dataValidations>
  <hyperlinks>
    <hyperlink ref="B1" location="Index!A1" display="Go To Index" xr:uid="{00000000-0004-0000-5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71"/>
  <dimension ref="A1:H5"/>
  <sheetViews>
    <sheetView workbookViewId="0">
      <pane ySplit="2" topLeftCell="A3" activePane="bottomLeft" state="frozen"/>
      <selection pane="bottomLeft" activeCell="H5" sqref="H5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2.453125" bestFit="1" customWidth="1"/>
    <col min="6" max="6" width="8" bestFit="1" customWidth="1"/>
    <col min="7" max="7" width="36.08984375" bestFit="1" customWidth="1"/>
    <col min="8" max="8" width="37.6328125" bestFit="1" customWidth="1"/>
  </cols>
  <sheetData>
    <row r="1" spans="1:8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8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4065</v>
      </c>
      <c r="F2" t="s">
        <v>2162</v>
      </c>
      <c r="G2" t="s">
        <v>387</v>
      </c>
      <c r="H2" t="s">
        <v>4078</v>
      </c>
    </row>
    <row r="3" spans="1:8" x14ac:dyDescent="0.35">
      <c r="B3" s="5">
        <v>43165</v>
      </c>
      <c r="E3" t="s">
        <v>4079</v>
      </c>
      <c r="F3" t="s">
        <v>4079</v>
      </c>
      <c r="G3" t="s">
        <v>4080</v>
      </c>
    </row>
    <row r="4" spans="1:8" x14ac:dyDescent="0.35">
      <c r="B4" s="5">
        <v>43165</v>
      </c>
      <c r="E4" t="s">
        <v>4081</v>
      </c>
      <c r="F4" t="s">
        <v>4082</v>
      </c>
      <c r="G4" t="s">
        <v>4083</v>
      </c>
    </row>
    <row r="5" spans="1:8" x14ac:dyDescent="0.35">
      <c r="B5" s="5">
        <v>43165</v>
      </c>
      <c r="E5" t="s">
        <v>4084</v>
      </c>
      <c r="F5" t="s">
        <v>4085</v>
      </c>
      <c r="G5" t="s">
        <v>4086</v>
      </c>
      <c r="H5" t="s">
        <v>4087</v>
      </c>
    </row>
  </sheetData>
  <autoFilter ref="A2:H2" xr:uid="{00000000-0009-0000-0000-000052000000}"/>
  <dataValidations count="1">
    <dataValidation type="list" allowBlank="1" showInputMessage="1" showErrorMessage="1" sqref="D1" xr:uid="{00000000-0002-0000-5200-000000000000}">
      <formula1>Sites</formula1>
    </dataValidation>
  </dataValidations>
  <hyperlinks>
    <hyperlink ref="B1" location="Index!A1" display="Go To Index" xr:uid="{00000000-0004-0000-5200-000000000000}"/>
  </hyperlinks>
  <pageMargins left="0.7" right="0.7" top="0.75" bottom="0.75" header="0.3" footer="0.3"/>
  <customProperties>
    <customPr name="QAA_DRILLPATH_NODE_ID" r:id="rId1"/>
  </customProperties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72"/>
  <dimension ref="A1:L9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36328125" style="46" bestFit="1" customWidth="1"/>
    <col min="6" max="6" width="7.36328125" style="4" bestFit="1" customWidth="1"/>
    <col min="7" max="7" width="7.08984375" style="46" bestFit="1" customWidth="1"/>
    <col min="8" max="8" width="7.08984375" style="4" bestFit="1" customWidth="1"/>
    <col min="9" max="9" width="7.54296875" style="4" bestFit="1" customWidth="1"/>
    <col min="10" max="10" width="16.08984375" bestFit="1" customWidth="1"/>
    <col min="11" max="11" width="15.453125" bestFit="1" customWidth="1"/>
    <col min="12" max="12" width="29.90625" bestFit="1" customWidth="1"/>
  </cols>
  <sheetData>
    <row r="1" spans="1:12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9761</v>
      </c>
      <c r="F2" s="4" t="s">
        <v>11</v>
      </c>
      <c r="G2" s="46" t="s">
        <v>9821</v>
      </c>
      <c r="H2" s="4" t="s">
        <v>14</v>
      </c>
      <c r="I2" s="4" t="s">
        <v>15</v>
      </c>
      <c r="J2" t="s">
        <v>3128</v>
      </c>
      <c r="K2" t="s">
        <v>387</v>
      </c>
      <c r="L2" t="s">
        <v>3129</v>
      </c>
    </row>
    <row r="3" spans="1:12" x14ac:dyDescent="0.35">
      <c r="H3" s="4" t="s">
        <v>1441</v>
      </c>
      <c r="J3" t="s">
        <v>3139</v>
      </c>
      <c r="K3" t="s">
        <v>3139</v>
      </c>
      <c r="L3" t="s">
        <v>3140</v>
      </c>
    </row>
    <row r="4" spans="1:12" x14ac:dyDescent="0.35">
      <c r="B4" s="5">
        <v>43165</v>
      </c>
      <c r="E4" s="46" t="s">
        <v>1441</v>
      </c>
      <c r="F4" s="4" t="s">
        <v>1441</v>
      </c>
      <c r="G4" s="46" t="s">
        <v>1441</v>
      </c>
      <c r="H4" s="4" t="s">
        <v>1441</v>
      </c>
      <c r="I4" s="4" t="s">
        <v>1441</v>
      </c>
      <c r="J4" t="s">
        <v>3130</v>
      </c>
      <c r="K4" t="s">
        <v>3131</v>
      </c>
      <c r="L4" t="s">
        <v>3132</v>
      </c>
    </row>
    <row r="5" spans="1:12" x14ac:dyDescent="0.35">
      <c r="B5" s="5">
        <v>43165</v>
      </c>
      <c r="E5" s="46" t="s">
        <v>1441</v>
      </c>
      <c r="F5" s="4" t="s">
        <v>1441</v>
      </c>
      <c r="G5" s="46" t="s">
        <v>1441</v>
      </c>
      <c r="H5" s="4" t="s">
        <v>1441</v>
      </c>
      <c r="I5" s="4" t="s">
        <v>1441</v>
      </c>
      <c r="J5" t="s">
        <v>3133</v>
      </c>
      <c r="K5" t="s">
        <v>3134</v>
      </c>
      <c r="L5" t="s">
        <v>3135</v>
      </c>
    </row>
    <row r="6" spans="1:12" x14ac:dyDescent="0.35">
      <c r="G6" s="46" t="s">
        <v>1441</v>
      </c>
      <c r="H6" s="4" t="s">
        <v>1441</v>
      </c>
      <c r="J6" t="s">
        <v>3141</v>
      </c>
      <c r="K6" t="s">
        <v>3142</v>
      </c>
      <c r="L6" t="s">
        <v>3143</v>
      </c>
    </row>
    <row r="7" spans="1:12" x14ac:dyDescent="0.35">
      <c r="B7" s="47">
        <v>43165</v>
      </c>
      <c r="E7" s="46" t="s">
        <v>1441</v>
      </c>
      <c r="F7" s="4" t="s">
        <v>1441</v>
      </c>
      <c r="G7" s="46" t="s">
        <v>1441</v>
      </c>
      <c r="H7" s="4" t="s">
        <v>1441</v>
      </c>
      <c r="I7" s="4" t="s">
        <v>1441</v>
      </c>
      <c r="J7" t="s">
        <v>3136</v>
      </c>
      <c r="K7" t="s">
        <v>3137</v>
      </c>
      <c r="L7" t="s">
        <v>3138</v>
      </c>
    </row>
    <row r="8" spans="1:12" x14ac:dyDescent="0.35">
      <c r="A8" s="5">
        <v>43310</v>
      </c>
      <c r="D8" t="s">
        <v>11321</v>
      </c>
      <c r="G8" s="46" t="s">
        <v>1441</v>
      </c>
      <c r="J8" t="s">
        <v>9897</v>
      </c>
      <c r="K8" t="s">
        <v>9897</v>
      </c>
    </row>
    <row r="9" spans="1:12" x14ac:dyDescent="0.35">
      <c r="A9" s="5">
        <v>43310</v>
      </c>
      <c r="D9" t="s">
        <v>11321</v>
      </c>
      <c r="G9" s="46" t="s">
        <v>1441</v>
      </c>
      <c r="J9" t="s">
        <v>4155</v>
      </c>
      <c r="K9" t="s">
        <v>3145</v>
      </c>
    </row>
  </sheetData>
  <autoFilter ref="A2:L2" xr:uid="{00000000-0009-0000-0000-000053000000}">
    <sortState ref="A3:L7">
      <sortCondition ref="J2"/>
    </sortState>
  </autoFilter>
  <dataValidations count="1">
    <dataValidation type="list" allowBlank="1" showInputMessage="1" showErrorMessage="1" sqref="D1" xr:uid="{00000000-0002-0000-5300-000000000000}">
      <formula1>Sites</formula1>
    </dataValidation>
  </dataValidations>
  <hyperlinks>
    <hyperlink ref="B1" location="Index!A1" display="Go To Index" xr:uid="{00000000-0004-0000-5300-000000000000}"/>
  </hyperlinks>
  <pageMargins left="0.7" right="0.7" top="0.75" bottom="0.75" header="0.3" footer="0.3"/>
  <customProperties>
    <customPr name="QAA_DRILLPATH_NODE_ID" r:id="rId1"/>
  </customProperties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 codeName="Sheet73"/>
  <dimension ref="A1:I6"/>
  <sheetViews>
    <sheetView workbookViewId="0">
      <pane ySplit="2" topLeftCell="A3" activePane="bottomLeft" state="frozen"/>
      <selection pane="bottomLeft" activeCell="F6" sqref="F6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8.6328125" bestFit="1" customWidth="1"/>
    <col min="6" max="6" width="25.6328125" bestFit="1" customWidth="1"/>
    <col min="7" max="7" width="2.453125" customWidth="1"/>
    <col min="8" max="8" width="18.6328125" bestFit="1" customWidth="1"/>
    <col min="9" max="9" width="20.6328125" bestFit="1" customWidth="1"/>
  </cols>
  <sheetData>
    <row r="1" spans="1:9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9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4088</v>
      </c>
      <c r="F2" t="s">
        <v>387</v>
      </c>
      <c r="H2" t="s">
        <v>4093</v>
      </c>
      <c r="I2" t="s">
        <v>387</v>
      </c>
    </row>
    <row r="3" spans="1:9" x14ac:dyDescent="0.35">
      <c r="B3" s="5">
        <v>43165</v>
      </c>
      <c r="E3" t="s">
        <v>4089</v>
      </c>
      <c r="F3" t="s">
        <v>4090</v>
      </c>
      <c r="H3" t="s">
        <v>4094</v>
      </c>
      <c r="I3" t="s">
        <v>4095</v>
      </c>
    </row>
    <row r="4" spans="1:9" x14ac:dyDescent="0.35">
      <c r="H4" t="s">
        <v>4085</v>
      </c>
      <c r="I4" t="s">
        <v>4096</v>
      </c>
    </row>
    <row r="6" spans="1:9" x14ac:dyDescent="0.35">
      <c r="B6" s="47">
        <v>43165</v>
      </c>
      <c r="E6" t="s">
        <v>4091</v>
      </c>
      <c r="F6" t="s">
        <v>4092</v>
      </c>
    </row>
  </sheetData>
  <autoFilter ref="A2:I2" xr:uid="{00000000-0009-0000-0000-000054000000}"/>
  <dataValidations count="1">
    <dataValidation type="list" allowBlank="1" showInputMessage="1" showErrorMessage="1" sqref="D1" xr:uid="{00000000-0002-0000-5400-000000000000}">
      <formula1>Sites</formula1>
    </dataValidation>
  </dataValidations>
  <hyperlinks>
    <hyperlink ref="B1" location="Index!A1" display="Go To Index" xr:uid="{00000000-0004-0000-5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74"/>
  <dimension ref="A1:H5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2.90625" bestFit="1" customWidth="1"/>
    <col min="6" max="6" width="12.453125" bestFit="1" customWidth="1"/>
    <col min="7" max="7" width="8.6328125" bestFit="1" customWidth="1"/>
    <col min="8" max="8" width="12.6328125" bestFit="1" customWidth="1"/>
  </cols>
  <sheetData>
    <row r="1" spans="1:8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8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4063</v>
      </c>
      <c r="F2" t="s">
        <v>387</v>
      </c>
      <c r="G2" t="s">
        <v>320</v>
      </c>
      <c r="H2" t="s">
        <v>4097</v>
      </c>
    </row>
    <row r="3" spans="1:8" x14ac:dyDescent="0.35">
      <c r="B3" s="5">
        <v>43165</v>
      </c>
      <c r="E3" t="s">
        <v>4089</v>
      </c>
      <c r="F3" t="s">
        <v>4089</v>
      </c>
      <c r="G3">
        <v>1</v>
      </c>
      <c r="H3">
        <v>0</v>
      </c>
    </row>
    <row r="4" spans="1:8" x14ac:dyDescent="0.35">
      <c r="B4" s="47">
        <v>43165</v>
      </c>
      <c r="E4" t="s">
        <v>4098</v>
      </c>
      <c r="F4" t="s">
        <v>4098</v>
      </c>
      <c r="G4">
        <v>0</v>
      </c>
      <c r="H4">
        <v>0</v>
      </c>
    </row>
    <row r="5" spans="1:8" x14ac:dyDescent="0.35">
      <c r="B5" s="47">
        <v>43165</v>
      </c>
      <c r="E5" t="s">
        <v>4099</v>
      </c>
      <c r="F5" t="s">
        <v>4099</v>
      </c>
      <c r="G5">
        <v>0</v>
      </c>
      <c r="H5">
        <v>0</v>
      </c>
    </row>
  </sheetData>
  <autoFilter ref="A2:H2" xr:uid="{00000000-0009-0000-0000-000055000000}"/>
  <dataValidations count="1">
    <dataValidation type="list" allowBlank="1" showInputMessage="1" showErrorMessage="1" sqref="D1" xr:uid="{00000000-0002-0000-5500-000000000000}">
      <formula1>Sites</formula1>
    </dataValidation>
  </dataValidations>
  <hyperlinks>
    <hyperlink ref="B1" location="Index!A1" display="Go To Index" xr:uid="{00000000-0004-0000-5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75"/>
  <dimension ref="A1:I9"/>
  <sheetViews>
    <sheetView workbookViewId="0">
      <pane ySplit="2" topLeftCell="A3" activePane="bottomLeft" state="frozen"/>
      <selection pane="bottomLeft" activeCell="E3" sqref="E3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9" bestFit="1" customWidth="1"/>
    <col min="6" max="6" width="15.453125" bestFit="1" customWidth="1"/>
    <col min="7" max="7" width="2.36328125" customWidth="1"/>
    <col min="8" max="8" width="11" bestFit="1" customWidth="1"/>
    <col min="9" max="9" width="8.6328125" bestFit="1" customWidth="1"/>
  </cols>
  <sheetData>
    <row r="1" spans="1:9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9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4100</v>
      </c>
      <c r="F2" t="s">
        <v>4101</v>
      </c>
      <c r="H2" s="46" t="s">
        <v>4107</v>
      </c>
      <c r="I2" s="46" t="s">
        <v>4108</v>
      </c>
    </row>
    <row r="3" spans="1:9" x14ac:dyDescent="0.35">
      <c r="B3" s="5">
        <v>43165</v>
      </c>
      <c r="E3" t="s">
        <v>4102</v>
      </c>
      <c r="F3" t="s">
        <v>4102</v>
      </c>
    </row>
    <row r="4" spans="1:9" x14ac:dyDescent="0.35">
      <c r="B4" s="47">
        <v>43165</v>
      </c>
      <c r="E4" t="s">
        <v>4103</v>
      </c>
      <c r="F4" t="s">
        <v>4103</v>
      </c>
    </row>
    <row r="5" spans="1:9" x14ac:dyDescent="0.35">
      <c r="B5" s="47">
        <v>43165</v>
      </c>
      <c r="E5" t="s">
        <v>4104</v>
      </c>
      <c r="F5" t="s">
        <v>4105</v>
      </c>
      <c r="H5" t="s">
        <v>4109</v>
      </c>
      <c r="I5">
        <v>1</v>
      </c>
    </row>
    <row r="6" spans="1:9" x14ac:dyDescent="0.35">
      <c r="H6" t="s">
        <v>4110</v>
      </c>
      <c r="I6">
        <v>0</v>
      </c>
    </row>
    <row r="8" spans="1:9" x14ac:dyDescent="0.35">
      <c r="B8" s="47">
        <v>43165</v>
      </c>
      <c r="E8" t="s">
        <v>4106</v>
      </c>
      <c r="F8" t="s">
        <v>4105</v>
      </c>
      <c r="H8" t="s">
        <v>57</v>
      </c>
      <c r="I8">
        <v>0</v>
      </c>
    </row>
    <row r="9" spans="1:9" x14ac:dyDescent="0.35">
      <c r="H9" t="s">
        <v>20</v>
      </c>
      <c r="I9">
        <v>0</v>
      </c>
    </row>
  </sheetData>
  <autoFilter ref="A2:I2" xr:uid="{00000000-0009-0000-0000-000056000000}"/>
  <dataValidations count="1">
    <dataValidation type="list" allowBlank="1" showInputMessage="1" showErrorMessage="1" sqref="D1" xr:uid="{00000000-0002-0000-5600-000000000000}">
      <formula1>Sites</formula1>
    </dataValidation>
  </dataValidations>
  <hyperlinks>
    <hyperlink ref="B1" location="Index!A1" display="Go To Index" xr:uid="{00000000-0004-0000-5600-000000000000}"/>
  </hyperlinks>
  <pageMargins left="0.7" right="0.7" top="0.75" bottom="0.75" header="0.3" footer="0.3"/>
  <customProperties>
    <customPr name="QAA_DRILLPATH_NODE_ID" r:id="rId1"/>
  </customProperties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76"/>
  <dimension ref="A1:J6"/>
  <sheetViews>
    <sheetView workbookViewId="0">
      <pane ySplit="2" topLeftCell="A3" activePane="bottomLeft" state="frozen"/>
      <selection pane="bottomLeft" activeCell="J3" sqref="J3:J6"/>
    </sheetView>
  </sheetViews>
  <sheetFormatPr defaultColWidth="8.6328125"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36328125" bestFit="1" customWidth="1"/>
    <col min="6" max="6" width="7.08984375" bestFit="1" customWidth="1"/>
    <col min="7" max="7" width="7.54296875" bestFit="1" customWidth="1"/>
    <col min="8" max="8" width="13.90625" bestFit="1" customWidth="1"/>
    <col min="9" max="9" width="12.453125" bestFit="1" customWidth="1"/>
    <col min="10" max="10" width="20.36328125" bestFit="1" customWidth="1"/>
  </cols>
  <sheetData>
    <row r="1" spans="1:10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0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11</v>
      </c>
      <c r="F2" t="s">
        <v>14</v>
      </c>
      <c r="G2" t="s">
        <v>15</v>
      </c>
      <c r="H2" t="s">
        <v>4111</v>
      </c>
      <c r="I2" t="s">
        <v>387</v>
      </c>
      <c r="J2" t="s">
        <v>4112</v>
      </c>
    </row>
    <row r="3" spans="1:10" x14ac:dyDescent="0.35">
      <c r="B3" s="5">
        <v>43165</v>
      </c>
      <c r="E3" s="22" t="s">
        <v>1441</v>
      </c>
      <c r="F3" s="22" t="s">
        <v>1441</v>
      </c>
      <c r="G3" s="22" t="s">
        <v>1441</v>
      </c>
      <c r="H3" t="s">
        <v>4113</v>
      </c>
      <c r="I3" t="s">
        <v>4113</v>
      </c>
      <c r="J3">
        <v>10</v>
      </c>
    </row>
    <row r="4" spans="1:10" x14ac:dyDescent="0.35">
      <c r="B4" s="47">
        <v>43165</v>
      </c>
      <c r="E4" s="22" t="s">
        <v>1441</v>
      </c>
      <c r="F4" s="22" t="s">
        <v>1441</v>
      </c>
      <c r="G4" s="22" t="s">
        <v>1441</v>
      </c>
      <c r="H4" t="s">
        <v>4114</v>
      </c>
      <c r="I4" t="s">
        <v>4114</v>
      </c>
      <c r="J4">
        <v>20</v>
      </c>
    </row>
    <row r="5" spans="1:10" x14ac:dyDescent="0.35">
      <c r="B5" s="47">
        <v>43165</v>
      </c>
      <c r="E5" s="22" t="s">
        <v>1441</v>
      </c>
      <c r="F5" s="22" t="s">
        <v>1441</v>
      </c>
      <c r="G5" s="22" t="s">
        <v>1441</v>
      </c>
      <c r="H5" t="s">
        <v>2279</v>
      </c>
      <c r="I5" t="s">
        <v>2279</v>
      </c>
      <c r="J5">
        <v>30</v>
      </c>
    </row>
    <row r="6" spans="1:10" x14ac:dyDescent="0.35">
      <c r="B6" s="47">
        <v>43165</v>
      </c>
      <c r="F6" s="22" t="s">
        <v>1441</v>
      </c>
      <c r="H6" t="s">
        <v>3141</v>
      </c>
      <c r="I6" t="s">
        <v>3141</v>
      </c>
      <c r="J6">
        <v>40</v>
      </c>
    </row>
  </sheetData>
  <autoFilter ref="A2:J2" xr:uid="{00000000-0009-0000-0000-000057000000}"/>
  <dataValidations count="1">
    <dataValidation type="list" allowBlank="1" showInputMessage="1" showErrorMessage="1" sqref="D1" xr:uid="{00000000-0002-0000-5700-000000000000}">
      <formula1>Sites</formula1>
    </dataValidation>
  </dataValidations>
  <hyperlinks>
    <hyperlink ref="B1" location="Index!A1" display="Go To Index" xr:uid="{00000000-0004-0000-5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77"/>
  <dimension ref="A1:F6"/>
  <sheetViews>
    <sheetView workbookViewId="0">
      <pane ySplit="2" topLeftCell="A3" activePane="bottomLeft" state="frozen"/>
      <selection pane="bottomLeft" activeCell="E6" sqref="E6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6.08984375" bestFit="1" customWidth="1"/>
    <col min="6" max="6" width="25.0898437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4115</v>
      </c>
      <c r="F2" t="s">
        <v>387</v>
      </c>
    </row>
    <row r="3" spans="1:6" x14ac:dyDescent="0.35">
      <c r="B3" s="5">
        <v>43165</v>
      </c>
      <c r="E3" t="s">
        <v>4116</v>
      </c>
      <c r="F3" t="s">
        <v>4117</v>
      </c>
    </row>
    <row r="4" spans="1:6" x14ac:dyDescent="0.35">
      <c r="B4" s="47">
        <v>43165</v>
      </c>
      <c r="E4" t="s">
        <v>4118</v>
      </c>
      <c r="F4" t="s">
        <v>4119</v>
      </c>
    </row>
    <row r="5" spans="1:6" x14ac:dyDescent="0.35">
      <c r="B5" s="47">
        <v>43165</v>
      </c>
      <c r="E5" t="s">
        <v>4120</v>
      </c>
      <c r="F5" t="s">
        <v>4121</v>
      </c>
    </row>
    <row r="6" spans="1:6" x14ac:dyDescent="0.35">
      <c r="B6" s="47">
        <v>43165</v>
      </c>
      <c r="E6" t="s">
        <v>4122</v>
      </c>
      <c r="F6" t="s">
        <v>4123</v>
      </c>
    </row>
  </sheetData>
  <autoFilter ref="A2:F2" xr:uid="{00000000-0009-0000-0000-000058000000}"/>
  <dataValidations count="1">
    <dataValidation type="list" allowBlank="1" showInputMessage="1" showErrorMessage="1" sqref="D1" xr:uid="{00000000-0002-0000-5800-000000000000}">
      <formula1>Sites</formula1>
    </dataValidation>
  </dataValidations>
  <hyperlinks>
    <hyperlink ref="B1" location="Index!A1" display="Go To Index" xr:uid="{00000000-0004-0000-5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 codeName="Sheet78"/>
  <dimension ref="A1:BW16"/>
  <sheetViews>
    <sheetView topLeftCell="B1" workbookViewId="0">
      <pane xSplit="8" ySplit="2" topLeftCell="J3" activePane="bottomRight" state="frozen"/>
      <selection activeCell="B1" sqref="B1"/>
      <selection pane="topRight" activeCell="J1" sqref="J1"/>
      <selection pane="bottomLeft" activeCell="B3" sqref="B3"/>
      <selection pane="bottomRight" activeCell="G1" sqref="G1"/>
    </sheetView>
  </sheetViews>
  <sheetFormatPr defaultRowHeight="14.5" outlineLevelCol="2" x14ac:dyDescent="0.35"/>
  <cols>
    <col min="1" max="1" width="15.08984375" style="5" hidden="1" customWidth="1" outlineLevel="2"/>
    <col min="2" max="2" width="10.6328125" style="5" customWidth="1" outlineLevel="1" collapsed="1"/>
    <col min="3" max="3" width="25.36328125" style="5" hidden="1" customWidth="1" outlineLevel="2"/>
    <col min="4" max="4" width="9.54296875" customWidth="1" outlineLevel="1" collapsed="1"/>
    <col min="5" max="5" width="9.36328125" hidden="1" customWidth="1" outlineLevel="2"/>
    <col min="6" max="6" width="6.6328125" customWidth="1" outlineLevel="1" collapsed="1"/>
    <col min="7" max="7" width="11.6328125" bestFit="1" customWidth="1"/>
    <col min="8" max="8" width="23" bestFit="1" customWidth="1"/>
    <col min="9" max="9" width="17.90625" bestFit="1" customWidth="1"/>
    <col min="10" max="10" width="26.90625" bestFit="1" customWidth="1"/>
    <col min="11" max="14" width="12.6328125" bestFit="1" customWidth="1"/>
    <col min="15" max="15" width="18.6328125" bestFit="1" customWidth="1"/>
    <col min="16" max="19" width="12.6328125" bestFit="1" customWidth="1"/>
    <col min="20" max="20" width="21.08984375" bestFit="1" customWidth="1"/>
    <col min="21" max="24" width="12.6328125" bestFit="1" customWidth="1"/>
    <col min="25" max="25" width="20.453125" bestFit="1" customWidth="1"/>
    <col min="26" max="29" width="12.6328125" bestFit="1" customWidth="1"/>
    <col min="30" max="30" width="29.453125" bestFit="1" customWidth="1"/>
    <col min="31" max="34" width="12.6328125" bestFit="1" customWidth="1"/>
    <col min="35" max="35" width="22.08984375" bestFit="1" customWidth="1"/>
    <col min="36" max="39" width="12.6328125" bestFit="1" customWidth="1"/>
    <col min="40" max="40" width="17.453125" bestFit="1" customWidth="1"/>
    <col min="41" max="44" width="12.6328125" bestFit="1" customWidth="1"/>
    <col min="45" max="45" width="22.36328125" bestFit="1" customWidth="1"/>
    <col min="46" max="49" width="12.6328125" bestFit="1" customWidth="1"/>
    <col min="50" max="50" width="31.453125" bestFit="1" customWidth="1"/>
    <col min="51" max="54" width="12.6328125" bestFit="1" customWidth="1"/>
    <col min="55" max="55" width="23.36328125" bestFit="1" customWidth="1"/>
    <col min="56" max="59" width="12.6328125" bestFit="1" customWidth="1"/>
    <col min="60" max="60" width="25.6328125" bestFit="1" customWidth="1"/>
    <col min="61" max="64" width="12.6328125" bestFit="1" customWidth="1"/>
    <col min="65" max="65" width="25" bestFit="1" customWidth="1"/>
    <col min="66" max="69" width="12.6328125" bestFit="1" customWidth="1"/>
    <col min="70" max="70" width="34" bestFit="1" customWidth="1"/>
    <col min="71" max="74" width="12.6328125" bestFit="1" customWidth="1"/>
    <col min="75" max="75" width="10.6328125" bestFit="1" customWidth="1"/>
  </cols>
  <sheetData>
    <row r="1" spans="1:75" x14ac:dyDescent="0.35">
      <c r="A1" s="150" t="s">
        <v>348</v>
      </c>
      <c r="B1" s="150"/>
      <c r="C1" s="150"/>
      <c r="D1" s="150"/>
      <c r="E1" s="150"/>
      <c r="F1" s="150"/>
      <c r="G1" s="26" t="s">
        <v>50</v>
      </c>
      <c r="H1" s="5" t="s">
        <v>350</v>
      </c>
      <c r="I1" s="6" t="s">
        <v>12</v>
      </c>
    </row>
    <row r="2" spans="1:75" x14ac:dyDescent="0.35">
      <c r="A2" s="19" t="s">
        <v>349</v>
      </c>
      <c r="B2" s="19" t="s">
        <v>365</v>
      </c>
      <c r="C2" s="20" t="s">
        <v>349</v>
      </c>
      <c r="D2" s="20" t="s">
        <v>4</v>
      </c>
      <c r="E2" s="21" t="s">
        <v>349</v>
      </c>
      <c r="F2" s="21" t="s">
        <v>366</v>
      </c>
      <c r="G2" t="s">
        <v>8678</v>
      </c>
      <c r="H2" t="s">
        <v>387</v>
      </c>
      <c r="I2" t="s">
        <v>8679</v>
      </c>
      <c r="J2" t="s">
        <v>8680</v>
      </c>
      <c r="K2" t="s">
        <v>61</v>
      </c>
      <c r="L2" t="s">
        <v>62</v>
      </c>
      <c r="M2" t="s">
        <v>63</v>
      </c>
      <c r="N2" t="s">
        <v>64</v>
      </c>
      <c r="O2" t="s">
        <v>8681</v>
      </c>
      <c r="P2" t="s">
        <v>61</v>
      </c>
      <c r="Q2" t="s">
        <v>62</v>
      </c>
      <c r="R2" t="s">
        <v>63</v>
      </c>
      <c r="S2" t="s">
        <v>64</v>
      </c>
      <c r="T2" t="s">
        <v>8682</v>
      </c>
      <c r="U2" t="s">
        <v>61</v>
      </c>
      <c r="V2" t="s">
        <v>62</v>
      </c>
      <c r="W2" t="s">
        <v>63</v>
      </c>
      <c r="X2" t="s">
        <v>64</v>
      </c>
      <c r="Y2" t="s">
        <v>8683</v>
      </c>
      <c r="Z2" t="s">
        <v>61</v>
      </c>
      <c r="AA2" t="s">
        <v>62</v>
      </c>
      <c r="AB2" t="s">
        <v>63</v>
      </c>
      <c r="AC2" t="s">
        <v>64</v>
      </c>
      <c r="AD2" t="s">
        <v>8684</v>
      </c>
      <c r="AE2" t="s">
        <v>61</v>
      </c>
      <c r="AF2" t="s">
        <v>62</v>
      </c>
      <c r="AG2" t="s">
        <v>63</v>
      </c>
      <c r="AH2" t="s">
        <v>64</v>
      </c>
      <c r="AI2" t="s">
        <v>8685</v>
      </c>
      <c r="AJ2" t="s">
        <v>61</v>
      </c>
      <c r="AK2" t="s">
        <v>62</v>
      </c>
      <c r="AL2" t="s">
        <v>63</v>
      </c>
      <c r="AM2" t="s">
        <v>64</v>
      </c>
      <c r="AN2" t="s">
        <v>8686</v>
      </c>
      <c r="AO2" t="s">
        <v>61</v>
      </c>
      <c r="AP2" t="s">
        <v>62</v>
      </c>
      <c r="AQ2" t="s">
        <v>63</v>
      </c>
      <c r="AR2" t="s">
        <v>64</v>
      </c>
      <c r="AS2" t="s">
        <v>8687</v>
      </c>
      <c r="AT2" t="s">
        <v>61</v>
      </c>
      <c r="AU2" t="s">
        <v>62</v>
      </c>
      <c r="AV2" t="s">
        <v>63</v>
      </c>
      <c r="AW2" t="s">
        <v>64</v>
      </c>
      <c r="AX2" t="s">
        <v>3747</v>
      </c>
      <c r="AY2" t="s">
        <v>61</v>
      </c>
      <c r="AZ2" t="s">
        <v>62</v>
      </c>
      <c r="BA2" t="s">
        <v>63</v>
      </c>
      <c r="BB2" t="s">
        <v>64</v>
      </c>
      <c r="BC2" t="s">
        <v>3746</v>
      </c>
      <c r="BD2" t="s">
        <v>61</v>
      </c>
      <c r="BE2" t="s">
        <v>62</v>
      </c>
      <c r="BF2" t="s">
        <v>63</v>
      </c>
      <c r="BG2" t="s">
        <v>64</v>
      </c>
      <c r="BH2" t="s">
        <v>3745</v>
      </c>
      <c r="BI2" t="s">
        <v>61</v>
      </c>
      <c r="BJ2" t="s">
        <v>62</v>
      </c>
      <c r="BK2" t="s">
        <v>63</v>
      </c>
      <c r="BL2" t="s">
        <v>64</v>
      </c>
      <c r="BM2" t="s">
        <v>3749</v>
      </c>
      <c r="BN2" t="s">
        <v>61</v>
      </c>
      <c r="BO2" t="s">
        <v>62</v>
      </c>
      <c r="BP2" t="s">
        <v>63</v>
      </c>
      <c r="BQ2" t="s">
        <v>64</v>
      </c>
      <c r="BR2" t="s">
        <v>3748</v>
      </c>
      <c r="BS2" t="s">
        <v>61</v>
      </c>
      <c r="BT2" t="s">
        <v>62</v>
      </c>
      <c r="BU2" t="s">
        <v>63</v>
      </c>
      <c r="BV2" t="s">
        <v>64</v>
      </c>
      <c r="BW2" t="s">
        <v>3175</v>
      </c>
    </row>
    <row r="3" spans="1:75" x14ac:dyDescent="0.35">
      <c r="A3" s="46" t="s">
        <v>10513</v>
      </c>
      <c r="B3" s="5">
        <v>43241</v>
      </c>
      <c r="C3" s="46" t="s">
        <v>10514</v>
      </c>
      <c r="D3" s="5">
        <v>43238</v>
      </c>
      <c r="E3" s="5"/>
      <c r="G3" t="s">
        <v>8688</v>
      </c>
      <c r="H3" t="s">
        <v>8689</v>
      </c>
      <c r="I3" t="s">
        <v>3901</v>
      </c>
      <c r="J3" s="37">
        <v>518030</v>
      </c>
      <c r="N3" s="32" t="str">
        <f>VLOOKUP($I$1,Sites!$A:$C,2,0)</f>
        <v>CO</v>
      </c>
      <c r="O3" s="37">
        <v>518020</v>
      </c>
      <c r="S3" s="32" t="str">
        <f>VLOOKUP($I$1,Sites!$A:$C,2,0)</f>
        <v>CO</v>
      </c>
      <c r="T3" s="37">
        <v>518010</v>
      </c>
      <c r="X3" s="32" t="str">
        <f>VLOOKUP($I$1,Sites!$A:$C,2,0)</f>
        <v>CO</v>
      </c>
      <c r="Y3" s="37">
        <v>518050</v>
      </c>
      <c r="AC3" s="32" t="str">
        <f>VLOOKUP($I$1,Sites!$A:$C,2,0)</f>
        <v>CO</v>
      </c>
      <c r="AD3" s="37">
        <v>518040</v>
      </c>
      <c r="AH3" s="32" t="str">
        <f>VLOOKUP($I$1,Sites!$A:$C,2,0)</f>
        <v>CO</v>
      </c>
      <c r="AI3" s="37">
        <v>930000</v>
      </c>
      <c r="AJ3" s="37">
        <v>8209</v>
      </c>
      <c r="AM3" s="32" t="str">
        <f>VLOOKUP($I$1,Sites!$A:$C,2,0)</f>
        <v>CO</v>
      </c>
      <c r="AN3" s="37">
        <v>418000</v>
      </c>
      <c r="AR3" s="32" t="str">
        <f>VLOOKUP($I$1,Sites!$A:$C,2,0)</f>
        <v>CO</v>
      </c>
      <c r="AS3" s="37">
        <v>418000</v>
      </c>
      <c r="AW3" s="32" t="str">
        <f>VLOOKUP($I$1,Sites!$A:$C,2,0)</f>
        <v>CO</v>
      </c>
      <c r="AX3" s="37">
        <v>266923</v>
      </c>
      <c r="BB3" s="32" t="str">
        <f>VLOOKUP($I$1,Sites!$A:$C,2,0)</f>
        <v>CO</v>
      </c>
      <c r="BC3" s="37">
        <v>266923</v>
      </c>
      <c r="BG3" s="32" t="str">
        <f>VLOOKUP($I$1,Sites!$A:$C,2,0)</f>
        <v>CO</v>
      </c>
      <c r="BH3" s="37">
        <v>266923</v>
      </c>
      <c r="BL3" s="32" t="str">
        <f>VLOOKUP($I$1,Sites!$A:$C,2,0)</f>
        <v>CO</v>
      </c>
      <c r="BM3" s="37">
        <v>266923</v>
      </c>
      <c r="BQ3" s="32" t="str">
        <f>VLOOKUP($I$1,Sites!$A:$C,2,0)</f>
        <v>CO</v>
      </c>
      <c r="BR3" s="37">
        <v>266923</v>
      </c>
      <c r="BV3" s="32" t="str">
        <f>VLOOKUP($I$1,Sites!$A:$C,2,0)</f>
        <v>CO</v>
      </c>
      <c r="BW3" t="s">
        <v>3180</v>
      </c>
    </row>
    <row r="4" spans="1:75" x14ac:dyDescent="0.35">
      <c r="A4" s="46" t="s">
        <v>10513</v>
      </c>
      <c r="B4" s="47">
        <v>43241</v>
      </c>
      <c r="C4" s="46" t="s">
        <v>10514</v>
      </c>
      <c r="D4" s="47">
        <v>43238</v>
      </c>
      <c r="E4" s="5"/>
      <c r="F4" s="46"/>
      <c r="G4" t="s">
        <v>8690</v>
      </c>
      <c r="H4" t="s">
        <v>8691</v>
      </c>
      <c r="I4" t="s">
        <v>3901</v>
      </c>
      <c r="J4" s="37">
        <v>518030</v>
      </c>
      <c r="N4" s="32" t="str">
        <f>VLOOKUP($I$1,Sites!$A:$C,2,0)</f>
        <v>CO</v>
      </c>
      <c r="O4" s="37">
        <v>518020</v>
      </c>
      <c r="S4" s="32" t="str">
        <f>VLOOKUP($I$1,Sites!$A:$C,2,0)</f>
        <v>CO</v>
      </c>
      <c r="T4" s="37">
        <v>518010</v>
      </c>
      <c r="X4" s="32" t="str">
        <f>VLOOKUP($I$1,Sites!$A:$C,2,0)</f>
        <v>CO</v>
      </c>
      <c r="Y4" s="37">
        <v>518050</v>
      </c>
      <c r="AC4" s="32" t="str">
        <f>VLOOKUP($I$1,Sites!$A:$C,2,0)</f>
        <v>CO</v>
      </c>
      <c r="AD4" s="37">
        <v>518040</v>
      </c>
      <c r="AH4" s="32" t="str">
        <f>VLOOKUP($I$1,Sites!$A:$C,2,0)</f>
        <v>CO</v>
      </c>
      <c r="AI4" s="37">
        <v>930000</v>
      </c>
      <c r="AJ4" s="37">
        <v>8209</v>
      </c>
      <c r="AM4" s="32" t="str">
        <f>VLOOKUP($I$1,Sites!$A:$C,2,0)</f>
        <v>CO</v>
      </c>
      <c r="AN4" s="37">
        <v>418000</v>
      </c>
      <c r="AR4" s="32" t="str">
        <f>VLOOKUP($I$1,Sites!$A:$C,2,0)</f>
        <v>CO</v>
      </c>
      <c r="AS4" s="37">
        <v>418000</v>
      </c>
      <c r="AW4" s="32" t="str">
        <f>VLOOKUP($I$1,Sites!$A:$C,2,0)</f>
        <v>CO</v>
      </c>
      <c r="AX4" s="37">
        <v>266923</v>
      </c>
      <c r="BB4" s="32" t="str">
        <f>VLOOKUP($I$1,Sites!$A:$C,2,0)</f>
        <v>CO</v>
      </c>
      <c r="BC4" s="37">
        <v>266923</v>
      </c>
      <c r="BG4" s="32" t="str">
        <f>VLOOKUP($I$1,Sites!$A:$C,2,0)</f>
        <v>CO</v>
      </c>
      <c r="BH4" s="37">
        <v>266923</v>
      </c>
      <c r="BL4" s="32" t="str">
        <f>VLOOKUP($I$1,Sites!$A:$C,2,0)</f>
        <v>CO</v>
      </c>
      <c r="BM4" s="37">
        <v>266923</v>
      </c>
      <c r="BQ4" s="32" t="str">
        <f>VLOOKUP($I$1,Sites!$A:$C,2,0)</f>
        <v>CO</v>
      </c>
      <c r="BR4" s="37">
        <v>266923</v>
      </c>
      <c r="BV4" s="32" t="str">
        <f>VLOOKUP($I$1,Sites!$A:$C,2,0)</f>
        <v>CO</v>
      </c>
      <c r="BW4" t="s">
        <v>3180</v>
      </c>
    </row>
    <row r="5" spans="1:75" x14ac:dyDescent="0.35">
      <c r="A5" s="46" t="s">
        <v>10513</v>
      </c>
      <c r="B5" s="47">
        <v>43241</v>
      </c>
      <c r="C5" s="46" t="s">
        <v>10514</v>
      </c>
      <c r="D5" s="47">
        <v>43238</v>
      </c>
      <c r="E5" s="5"/>
      <c r="F5" s="46"/>
      <c r="G5" t="s">
        <v>8692</v>
      </c>
      <c r="H5" t="s">
        <v>8693</v>
      </c>
      <c r="I5" t="s">
        <v>3901</v>
      </c>
      <c r="J5" s="37">
        <v>518030</v>
      </c>
      <c r="N5" s="32" t="str">
        <f>VLOOKUP($I$1,Sites!$A:$C,2,0)</f>
        <v>CO</v>
      </c>
      <c r="O5" s="37">
        <v>518020</v>
      </c>
      <c r="S5" s="32" t="str">
        <f>VLOOKUP($I$1,Sites!$A:$C,2,0)</f>
        <v>CO</v>
      </c>
      <c r="T5" s="37">
        <v>518010</v>
      </c>
      <c r="X5" s="32" t="str">
        <f>VLOOKUP($I$1,Sites!$A:$C,2,0)</f>
        <v>CO</v>
      </c>
      <c r="Y5" s="37">
        <v>518050</v>
      </c>
      <c r="AC5" s="32" t="str">
        <f>VLOOKUP($I$1,Sites!$A:$C,2,0)</f>
        <v>CO</v>
      </c>
      <c r="AD5" s="37">
        <v>518040</v>
      </c>
      <c r="AH5" s="32" t="str">
        <f>VLOOKUP($I$1,Sites!$A:$C,2,0)</f>
        <v>CO</v>
      </c>
      <c r="AI5" s="37">
        <v>930000</v>
      </c>
      <c r="AJ5" s="37">
        <v>8209</v>
      </c>
      <c r="AM5" s="32" t="str">
        <f>VLOOKUP($I$1,Sites!$A:$C,2,0)</f>
        <v>CO</v>
      </c>
      <c r="AN5" s="37">
        <v>418000</v>
      </c>
      <c r="AR5" s="32" t="str">
        <f>VLOOKUP($I$1,Sites!$A:$C,2,0)</f>
        <v>CO</v>
      </c>
      <c r="AS5" s="37">
        <v>418000</v>
      </c>
      <c r="AW5" s="32" t="str">
        <f>VLOOKUP($I$1,Sites!$A:$C,2,0)</f>
        <v>CO</v>
      </c>
      <c r="AX5" s="37">
        <v>266923</v>
      </c>
      <c r="BB5" s="32" t="str">
        <f>VLOOKUP($I$1,Sites!$A:$C,2,0)</f>
        <v>CO</v>
      </c>
      <c r="BC5" s="37">
        <v>266923</v>
      </c>
      <c r="BG5" s="32" t="str">
        <f>VLOOKUP($I$1,Sites!$A:$C,2,0)</f>
        <v>CO</v>
      </c>
      <c r="BH5" s="37">
        <v>266923</v>
      </c>
      <c r="BL5" s="32" t="str">
        <f>VLOOKUP($I$1,Sites!$A:$C,2,0)</f>
        <v>CO</v>
      </c>
      <c r="BM5" s="37">
        <v>266923</v>
      </c>
      <c r="BQ5" s="32" t="str">
        <f>VLOOKUP($I$1,Sites!$A:$C,2,0)</f>
        <v>CO</v>
      </c>
      <c r="BR5" s="37">
        <v>266923</v>
      </c>
      <c r="BV5" s="32" t="str">
        <f>VLOOKUP($I$1,Sites!$A:$C,2,0)</f>
        <v>CO</v>
      </c>
      <c r="BW5" t="s">
        <v>3180</v>
      </c>
    </row>
    <row r="6" spans="1:75" x14ac:dyDescent="0.35">
      <c r="A6" s="46" t="s">
        <v>10513</v>
      </c>
      <c r="B6" s="47">
        <v>43241</v>
      </c>
      <c r="C6" s="46" t="s">
        <v>10514</v>
      </c>
      <c r="D6" s="47">
        <v>43238</v>
      </c>
      <c r="E6" s="5"/>
      <c r="F6" s="46"/>
      <c r="G6" t="s">
        <v>8694</v>
      </c>
      <c r="H6" t="s">
        <v>8695</v>
      </c>
      <c r="I6" t="s">
        <v>3901</v>
      </c>
      <c r="J6" s="37">
        <v>518030</v>
      </c>
      <c r="N6" s="32" t="str">
        <f>VLOOKUP($I$1,Sites!$A:$C,2,0)</f>
        <v>CO</v>
      </c>
      <c r="O6" s="37">
        <v>518020</v>
      </c>
      <c r="S6" s="32" t="str">
        <f>VLOOKUP($I$1,Sites!$A:$C,2,0)</f>
        <v>CO</v>
      </c>
      <c r="T6" s="37">
        <v>518010</v>
      </c>
      <c r="X6" s="32" t="str">
        <f>VLOOKUP($I$1,Sites!$A:$C,2,0)</f>
        <v>CO</v>
      </c>
      <c r="Y6" s="37">
        <v>518050</v>
      </c>
      <c r="AC6" s="32" t="str">
        <f>VLOOKUP($I$1,Sites!$A:$C,2,0)</f>
        <v>CO</v>
      </c>
      <c r="AD6" s="37">
        <v>518040</v>
      </c>
      <c r="AH6" s="32" t="str">
        <f>VLOOKUP($I$1,Sites!$A:$C,2,0)</f>
        <v>CO</v>
      </c>
      <c r="AI6" s="37">
        <v>930000</v>
      </c>
      <c r="AJ6" s="37">
        <v>8209</v>
      </c>
      <c r="AM6" s="32" t="str">
        <f>VLOOKUP($I$1,Sites!$A:$C,2,0)</f>
        <v>CO</v>
      </c>
      <c r="AN6" s="37">
        <v>418000</v>
      </c>
      <c r="AR6" s="32" t="str">
        <f>VLOOKUP($I$1,Sites!$A:$C,2,0)</f>
        <v>CO</v>
      </c>
      <c r="AS6" s="37">
        <v>418000</v>
      </c>
      <c r="AW6" s="32" t="str">
        <f>VLOOKUP($I$1,Sites!$A:$C,2,0)</f>
        <v>CO</v>
      </c>
      <c r="AX6" s="37">
        <v>266923</v>
      </c>
      <c r="BB6" s="32" t="str">
        <f>VLOOKUP($I$1,Sites!$A:$C,2,0)</f>
        <v>CO</v>
      </c>
      <c r="BC6" s="37">
        <v>266923</v>
      </c>
      <c r="BG6" s="32" t="str">
        <f>VLOOKUP($I$1,Sites!$A:$C,2,0)</f>
        <v>CO</v>
      </c>
      <c r="BH6" s="37">
        <v>266923</v>
      </c>
      <c r="BL6" s="32" t="str">
        <f>VLOOKUP($I$1,Sites!$A:$C,2,0)</f>
        <v>CO</v>
      </c>
      <c r="BM6" s="37">
        <v>266923</v>
      </c>
      <c r="BQ6" s="32" t="str">
        <f>VLOOKUP($I$1,Sites!$A:$C,2,0)</f>
        <v>CO</v>
      </c>
      <c r="BR6" s="37">
        <v>266923</v>
      </c>
      <c r="BV6" s="32" t="str">
        <f>VLOOKUP($I$1,Sites!$A:$C,2,0)</f>
        <v>CO</v>
      </c>
      <c r="BW6" t="s">
        <v>3180</v>
      </c>
    </row>
    <row r="7" spans="1:75" x14ac:dyDescent="0.35">
      <c r="A7" s="46" t="s">
        <v>10513</v>
      </c>
      <c r="B7" s="47">
        <v>43241</v>
      </c>
      <c r="C7" s="46" t="s">
        <v>10514</v>
      </c>
      <c r="D7" s="47">
        <v>43238</v>
      </c>
      <c r="E7" s="5"/>
      <c r="F7" s="46"/>
      <c r="G7" t="s">
        <v>8696</v>
      </c>
      <c r="H7" t="s">
        <v>8697</v>
      </c>
      <c r="I7" t="s">
        <v>3901</v>
      </c>
      <c r="J7" s="37">
        <v>518030</v>
      </c>
      <c r="N7" s="32" t="str">
        <f>VLOOKUP($I$1,Sites!$A:$C,2,0)</f>
        <v>CO</v>
      </c>
      <c r="O7" s="37">
        <v>518020</v>
      </c>
      <c r="S7" s="32" t="str">
        <f>VLOOKUP($I$1,Sites!$A:$C,2,0)</f>
        <v>CO</v>
      </c>
      <c r="T7" s="37">
        <v>518010</v>
      </c>
      <c r="X7" s="32" t="str">
        <f>VLOOKUP($I$1,Sites!$A:$C,2,0)</f>
        <v>CO</v>
      </c>
      <c r="Y7" s="37">
        <v>518050</v>
      </c>
      <c r="AC7" s="32" t="str">
        <f>VLOOKUP($I$1,Sites!$A:$C,2,0)</f>
        <v>CO</v>
      </c>
      <c r="AD7" s="37">
        <v>518040</v>
      </c>
      <c r="AH7" s="32" t="str">
        <f>VLOOKUP($I$1,Sites!$A:$C,2,0)</f>
        <v>CO</v>
      </c>
      <c r="AI7" s="37">
        <v>930000</v>
      </c>
      <c r="AJ7" s="37">
        <v>8209</v>
      </c>
      <c r="AM7" s="32" t="str">
        <f>VLOOKUP($I$1,Sites!$A:$C,2,0)</f>
        <v>CO</v>
      </c>
      <c r="AN7" s="37">
        <v>418000</v>
      </c>
      <c r="AR7" s="32" t="str">
        <f>VLOOKUP($I$1,Sites!$A:$C,2,0)</f>
        <v>CO</v>
      </c>
      <c r="AS7" s="37">
        <v>418000</v>
      </c>
      <c r="AW7" s="32" t="str">
        <f>VLOOKUP($I$1,Sites!$A:$C,2,0)</f>
        <v>CO</v>
      </c>
      <c r="AX7" s="37">
        <v>266923</v>
      </c>
      <c r="BB7" s="32" t="str">
        <f>VLOOKUP($I$1,Sites!$A:$C,2,0)</f>
        <v>CO</v>
      </c>
      <c r="BC7" s="37">
        <v>266923</v>
      </c>
      <c r="BG7" s="32" t="str">
        <f>VLOOKUP($I$1,Sites!$A:$C,2,0)</f>
        <v>CO</v>
      </c>
      <c r="BH7" s="37">
        <v>266923</v>
      </c>
      <c r="BL7" s="32" t="str">
        <f>VLOOKUP($I$1,Sites!$A:$C,2,0)</f>
        <v>CO</v>
      </c>
      <c r="BM7" s="37">
        <v>266923</v>
      </c>
      <c r="BQ7" s="32" t="str">
        <f>VLOOKUP($I$1,Sites!$A:$C,2,0)</f>
        <v>CO</v>
      </c>
      <c r="BR7" s="37">
        <v>266923</v>
      </c>
      <c r="BV7" s="32" t="str">
        <f>VLOOKUP($I$1,Sites!$A:$C,2,0)</f>
        <v>CO</v>
      </c>
      <c r="BW7" t="s">
        <v>3180</v>
      </c>
    </row>
    <row r="8" spans="1:75" x14ac:dyDescent="0.35">
      <c r="A8" s="46" t="s">
        <v>10513</v>
      </c>
      <c r="B8" s="47">
        <v>43241</v>
      </c>
      <c r="C8" s="46" t="s">
        <v>10514</v>
      </c>
      <c r="D8" s="47">
        <v>43238</v>
      </c>
      <c r="E8" s="5"/>
      <c r="F8" s="46"/>
      <c r="G8" t="s">
        <v>8698</v>
      </c>
      <c r="H8" t="s">
        <v>8699</v>
      </c>
      <c r="I8" t="s">
        <v>3901</v>
      </c>
      <c r="J8" s="37">
        <v>518030</v>
      </c>
      <c r="N8" s="32" t="str">
        <f>VLOOKUP($I$1,Sites!$A:$C,2,0)</f>
        <v>CO</v>
      </c>
      <c r="O8" s="37">
        <v>518020</v>
      </c>
      <c r="S8" s="32" t="str">
        <f>VLOOKUP($I$1,Sites!$A:$C,2,0)</f>
        <v>CO</v>
      </c>
      <c r="T8" s="37">
        <v>518010</v>
      </c>
      <c r="X8" s="32" t="str">
        <f>VLOOKUP($I$1,Sites!$A:$C,2,0)</f>
        <v>CO</v>
      </c>
      <c r="Y8" s="37">
        <v>518050</v>
      </c>
      <c r="AC8" s="32" t="str">
        <f>VLOOKUP($I$1,Sites!$A:$C,2,0)</f>
        <v>CO</v>
      </c>
      <c r="AD8" s="37">
        <v>518040</v>
      </c>
      <c r="AH8" s="32" t="str">
        <f>VLOOKUP($I$1,Sites!$A:$C,2,0)</f>
        <v>CO</v>
      </c>
      <c r="AI8" s="37">
        <v>930000</v>
      </c>
      <c r="AJ8" s="37">
        <v>8209</v>
      </c>
      <c r="AM8" s="32" t="str">
        <f>VLOOKUP($I$1,Sites!$A:$C,2,0)</f>
        <v>CO</v>
      </c>
      <c r="AN8" s="37">
        <v>418000</v>
      </c>
      <c r="AR8" s="32" t="str">
        <f>VLOOKUP($I$1,Sites!$A:$C,2,0)</f>
        <v>CO</v>
      </c>
      <c r="AS8" s="37">
        <v>418000</v>
      </c>
      <c r="AW8" s="32" t="str">
        <f>VLOOKUP($I$1,Sites!$A:$C,2,0)</f>
        <v>CO</v>
      </c>
      <c r="AX8" s="37">
        <v>266923</v>
      </c>
      <c r="BB8" s="32" t="str">
        <f>VLOOKUP($I$1,Sites!$A:$C,2,0)</f>
        <v>CO</v>
      </c>
      <c r="BC8" s="37">
        <v>266923</v>
      </c>
      <c r="BG8" s="32" t="str">
        <f>VLOOKUP($I$1,Sites!$A:$C,2,0)</f>
        <v>CO</v>
      </c>
      <c r="BH8" s="37">
        <v>266923</v>
      </c>
      <c r="BL8" s="32" t="str">
        <f>VLOOKUP($I$1,Sites!$A:$C,2,0)</f>
        <v>CO</v>
      </c>
      <c r="BM8" s="37">
        <v>266923</v>
      </c>
      <c r="BQ8" s="32" t="str">
        <f>VLOOKUP($I$1,Sites!$A:$C,2,0)</f>
        <v>CO</v>
      </c>
      <c r="BR8" s="37">
        <v>266923</v>
      </c>
      <c r="BV8" s="32" t="str">
        <f>VLOOKUP($I$1,Sites!$A:$C,2,0)</f>
        <v>CO</v>
      </c>
      <c r="BW8" t="s">
        <v>3180</v>
      </c>
    </row>
    <row r="9" spans="1:75" x14ac:dyDescent="0.35">
      <c r="A9" s="46" t="s">
        <v>10513</v>
      </c>
      <c r="B9" s="47">
        <v>43241</v>
      </c>
      <c r="C9" s="46" t="s">
        <v>10514</v>
      </c>
      <c r="D9" s="47">
        <v>43238</v>
      </c>
      <c r="E9" s="5"/>
      <c r="F9" s="46"/>
      <c r="G9" t="s">
        <v>5003</v>
      </c>
      <c r="H9" t="s">
        <v>8700</v>
      </c>
      <c r="I9" t="s">
        <v>3901</v>
      </c>
      <c r="J9" s="37">
        <v>518030</v>
      </c>
      <c r="N9" s="32" t="str">
        <f>VLOOKUP($I$1,Sites!$A:$C,2,0)</f>
        <v>CO</v>
      </c>
      <c r="O9" s="37">
        <v>518020</v>
      </c>
      <c r="S9" s="32" t="str">
        <f>VLOOKUP($I$1,Sites!$A:$C,2,0)</f>
        <v>CO</v>
      </c>
      <c r="T9" s="37">
        <v>518010</v>
      </c>
      <c r="X9" s="32" t="str">
        <f>VLOOKUP($I$1,Sites!$A:$C,2,0)</f>
        <v>CO</v>
      </c>
      <c r="Y9" s="37">
        <v>518050</v>
      </c>
      <c r="AC9" s="32" t="str">
        <f>VLOOKUP($I$1,Sites!$A:$C,2,0)</f>
        <v>CO</v>
      </c>
      <c r="AD9" s="37">
        <v>518040</v>
      </c>
      <c r="AH9" s="32" t="str">
        <f>VLOOKUP($I$1,Sites!$A:$C,2,0)</f>
        <v>CO</v>
      </c>
      <c r="AI9" s="37">
        <v>930000</v>
      </c>
      <c r="AJ9" s="37">
        <v>8209</v>
      </c>
      <c r="AM9" s="32" t="str">
        <f>VLOOKUP($I$1,Sites!$A:$C,2,0)</f>
        <v>CO</v>
      </c>
      <c r="AN9" s="37">
        <v>418000</v>
      </c>
      <c r="AR9" s="32" t="str">
        <f>VLOOKUP($I$1,Sites!$A:$C,2,0)</f>
        <v>CO</v>
      </c>
      <c r="AS9" s="37">
        <v>418000</v>
      </c>
      <c r="AW9" s="32" t="str">
        <f>VLOOKUP($I$1,Sites!$A:$C,2,0)</f>
        <v>CO</v>
      </c>
      <c r="AX9" s="37">
        <v>266923</v>
      </c>
      <c r="BB9" s="32" t="str">
        <f>VLOOKUP($I$1,Sites!$A:$C,2,0)</f>
        <v>CO</v>
      </c>
      <c r="BC9" s="37">
        <v>266923</v>
      </c>
      <c r="BG9" s="32" t="str">
        <f>VLOOKUP($I$1,Sites!$A:$C,2,0)</f>
        <v>CO</v>
      </c>
      <c r="BH9" s="37">
        <v>266923</v>
      </c>
      <c r="BL9" s="32" t="str">
        <f>VLOOKUP($I$1,Sites!$A:$C,2,0)</f>
        <v>CO</v>
      </c>
      <c r="BM9" s="37">
        <v>266923</v>
      </c>
      <c r="BQ9" s="32" t="str">
        <f>VLOOKUP($I$1,Sites!$A:$C,2,0)</f>
        <v>CO</v>
      </c>
      <c r="BR9" s="37">
        <v>266923</v>
      </c>
      <c r="BV9" s="32" t="str">
        <f>VLOOKUP($I$1,Sites!$A:$C,2,0)</f>
        <v>CO</v>
      </c>
      <c r="BW9" t="s">
        <v>3180</v>
      </c>
    </row>
    <row r="10" spans="1:75" x14ac:dyDescent="0.35">
      <c r="A10" s="46" t="s">
        <v>10513</v>
      </c>
      <c r="B10" s="47">
        <v>43241</v>
      </c>
      <c r="C10" s="46" t="s">
        <v>10514</v>
      </c>
      <c r="D10" s="47">
        <v>43238</v>
      </c>
      <c r="E10" s="5"/>
      <c r="F10" s="46"/>
      <c r="G10" t="s">
        <v>8701</v>
      </c>
      <c r="H10" t="s">
        <v>8702</v>
      </c>
      <c r="I10" t="s">
        <v>3901</v>
      </c>
      <c r="J10" s="37">
        <v>518030</v>
      </c>
      <c r="N10" s="32" t="str">
        <f>VLOOKUP($I$1,Sites!$A:$C,2,0)</f>
        <v>CO</v>
      </c>
      <c r="O10" s="37">
        <v>518020</v>
      </c>
      <c r="S10" s="32" t="str">
        <f>VLOOKUP($I$1,Sites!$A:$C,2,0)</f>
        <v>CO</v>
      </c>
      <c r="T10" s="37">
        <v>518010</v>
      </c>
      <c r="X10" s="32" t="str">
        <f>VLOOKUP($I$1,Sites!$A:$C,2,0)</f>
        <v>CO</v>
      </c>
      <c r="Y10" s="37">
        <v>518050</v>
      </c>
      <c r="AC10" s="32" t="str">
        <f>VLOOKUP($I$1,Sites!$A:$C,2,0)</f>
        <v>CO</v>
      </c>
      <c r="AD10" s="37">
        <v>518040</v>
      </c>
      <c r="AH10" s="32" t="str">
        <f>VLOOKUP($I$1,Sites!$A:$C,2,0)</f>
        <v>CO</v>
      </c>
      <c r="AI10" s="37">
        <v>930000</v>
      </c>
      <c r="AJ10" s="37">
        <v>8209</v>
      </c>
      <c r="AM10" s="32" t="str">
        <f>VLOOKUP($I$1,Sites!$A:$C,2,0)</f>
        <v>CO</v>
      </c>
      <c r="AN10" s="37">
        <v>418000</v>
      </c>
      <c r="AR10" s="32" t="str">
        <f>VLOOKUP($I$1,Sites!$A:$C,2,0)</f>
        <v>CO</v>
      </c>
      <c r="AS10" s="37">
        <v>418000</v>
      </c>
      <c r="AW10" s="32" t="str">
        <f>VLOOKUP($I$1,Sites!$A:$C,2,0)</f>
        <v>CO</v>
      </c>
      <c r="AX10" s="37">
        <v>266923</v>
      </c>
      <c r="BB10" s="32" t="str">
        <f>VLOOKUP($I$1,Sites!$A:$C,2,0)</f>
        <v>CO</v>
      </c>
      <c r="BC10" s="37">
        <v>266923</v>
      </c>
      <c r="BG10" s="32" t="str">
        <f>VLOOKUP($I$1,Sites!$A:$C,2,0)</f>
        <v>CO</v>
      </c>
      <c r="BH10" s="37">
        <v>266923</v>
      </c>
      <c r="BL10" s="32" t="str">
        <f>VLOOKUP($I$1,Sites!$A:$C,2,0)</f>
        <v>CO</v>
      </c>
      <c r="BM10" s="37">
        <v>266923</v>
      </c>
      <c r="BQ10" s="32" t="str">
        <f>VLOOKUP($I$1,Sites!$A:$C,2,0)</f>
        <v>CO</v>
      </c>
      <c r="BR10" s="37">
        <v>266923</v>
      </c>
      <c r="BV10" s="32" t="str">
        <f>VLOOKUP($I$1,Sites!$A:$C,2,0)</f>
        <v>CO</v>
      </c>
      <c r="BW10" t="s">
        <v>3180</v>
      </c>
    </row>
    <row r="13" spans="1:75" x14ac:dyDescent="0.35">
      <c r="G13" t="s">
        <v>350</v>
      </c>
      <c r="H13" t="s">
        <v>10515</v>
      </c>
    </row>
    <row r="14" spans="1:75" x14ac:dyDescent="0.35">
      <c r="G14" t="s">
        <v>9821</v>
      </c>
      <c r="H14" s="84">
        <v>3030</v>
      </c>
    </row>
    <row r="15" spans="1:75" x14ac:dyDescent="0.35">
      <c r="G15" t="s">
        <v>14</v>
      </c>
      <c r="H15" s="84">
        <v>3020</v>
      </c>
    </row>
    <row r="16" spans="1:75" x14ac:dyDescent="0.35">
      <c r="G16" t="s">
        <v>15</v>
      </c>
      <c r="H16" s="84">
        <v>3012</v>
      </c>
    </row>
  </sheetData>
  <autoFilter ref="B2:BX2" xr:uid="{00000000-0009-0000-0000-000059000000}"/>
  <mergeCells count="1">
    <mergeCell ref="A1:F1"/>
  </mergeCells>
  <dataValidations count="1">
    <dataValidation type="list" allowBlank="1" showInputMessage="1" showErrorMessage="1" sqref="I1" xr:uid="{00000000-0002-0000-5900-000000000000}">
      <formula1>Sites</formula1>
    </dataValidation>
  </dataValidations>
  <hyperlinks>
    <hyperlink ref="G1" location="Index!A1" display="Go To Index" xr:uid="{00000000-0004-0000-5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 codeName="Sheet79"/>
  <dimension ref="A1:H4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4.6328125" bestFit="1" customWidth="1"/>
    <col min="6" max="6" width="19.6328125" bestFit="1" customWidth="1"/>
    <col min="7" max="7" width="18.36328125" bestFit="1" customWidth="1"/>
    <col min="8" max="8" width="9.08984375" bestFit="1" customWidth="1"/>
  </cols>
  <sheetData>
    <row r="1" spans="1:8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8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4124</v>
      </c>
      <c r="F2" t="s">
        <v>387</v>
      </c>
      <c r="G2" t="s">
        <v>4125</v>
      </c>
      <c r="H2" t="s">
        <v>4126</v>
      </c>
    </row>
    <row r="3" spans="1:8" x14ac:dyDescent="0.35">
      <c r="B3" s="5">
        <v>43165</v>
      </c>
      <c r="E3" t="s">
        <v>406</v>
      </c>
      <c r="F3" t="s">
        <v>4127</v>
      </c>
      <c r="G3">
        <v>1</v>
      </c>
    </row>
    <row r="4" spans="1:8" x14ac:dyDescent="0.35">
      <c r="B4" s="5">
        <v>43165</v>
      </c>
      <c r="E4" t="s">
        <v>1539</v>
      </c>
      <c r="F4" t="s">
        <v>4128</v>
      </c>
      <c r="G4">
        <v>0</v>
      </c>
    </row>
  </sheetData>
  <autoFilter ref="A2:H2" xr:uid="{00000000-0009-0000-0000-00005A000000}"/>
  <dataValidations count="1">
    <dataValidation type="list" allowBlank="1" showInputMessage="1" showErrorMessage="1" sqref="D1" xr:uid="{00000000-0002-0000-5A00-000000000000}">
      <formula1>Sites</formula1>
    </dataValidation>
  </dataValidations>
  <hyperlinks>
    <hyperlink ref="B1" location="Index!A1" display="Go To Index" xr:uid="{00000000-0004-0000-5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 codeName="Sheet80"/>
  <dimension ref="A1:I6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15" bestFit="1" customWidth="1"/>
    <col min="5" max="5" width="14.90625" style="22" bestFit="1" customWidth="1"/>
    <col min="6" max="6" width="9.36328125" style="22" bestFit="1" customWidth="1"/>
    <col min="7" max="7" width="9.6328125" style="22" bestFit="1" customWidth="1"/>
    <col min="8" max="8" width="16.36328125" bestFit="1" customWidth="1"/>
    <col min="9" max="9" width="16" bestFit="1" customWidth="1"/>
  </cols>
  <sheetData>
    <row r="1" spans="1:9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9" x14ac:dyDescent="0.35">
      <c r="A2" s="19" t="s">
        <v>365</v>
      </c>
      <c r="B2" s="20" t="s">
        <v>4</v>
      </c>
      <c r="C2" s="21" t="s">
        <v>366</v>
      </c>
      <c r="D2" t="s">
        <v>349</v>
      </c>
      <c r="E2" s="22" t="s">
        <v>9761</v>
      </c>
      <c r="F2" s="22" t="s">
        <v>14</v>
      </c>
      <c r="G2" s="22" t="s">
        <v>15</v>
      </c>
      <c r="H2" t="s">
        <v>4129</v>
      </c>
      <c r="I2" t="s">
        <v>387</v>
      </c>
    </row>
    <row r="3" spans="1:9" x14ac:dyDescent="0.35">
      <c r="A3" s="5">
        <v>43153</v>
      </c>
      <c r="B3" s="5">
        <v>43165</v>
      </c>
      <c r="E3" s="22" t="s">
        <v>1441</v>
      </c>
      <c r="F3" s="22" t="s">
        <v>1441</v>
      </c>
      <c r="H3" t="s">
        <v>9767</v>
      </c>
      <c r="I3" t="s">
        <v>2253</v>
      </c>
    </row>
    <row r="4" spans="1:9" x14ac:dyDescent="0.35">
      <c r="B4" s="5">
        <v>43165</v>
      </c>
      <c r="E4" s="22" t="s">
        <v>1441</v>
      </c>
      <c r="F4" s="22" t="s">
        <v>1441</v>
      </c>
      <c r="G4" s="22" t="s">
        <v>1441</v>
      </c>
      <c r="H4" t="s">
        <v>4130</v>
      </c>
      <c r="I4" t="s">
        <v>4131</v>
      </c>
    </row>
    <row r="5" spans="1:9" x14ac:dyDescent="0.35">
      <c r="A5" s="47">
        <v>43420</v>
      </c>
      <c r="B5" s="47"/>
      <c r="C5" s="47"/>
      <c r="D5" s="46" t="s">
        <v>11751</v>
      </c>
      <c r="H5" t="s">
        <v>5064</v>
      </c>
      <c r="I5" s="46" t="s">
        <v>5064</v>
      </c>
    </row>
    <row r="6" spans="1:9" x14ac:dyDescent="0.35">
      <c r="A6" s="47">
        <v>43420</v>
      </c>
      <c r="B6" s="47"/>
      <c r="C6" s="47"/>
      <c r="D6" s="46" t="s">
        <v>11751</v>
      </c>
      <c r="H6" t="s">
        <v>5005</v>
      </c>
      <c r="I6" t="s">
        <v>5005</v>
      </c>
    </row>
  </sheetData>
  <autoFilter ref="A2:I2" xr:uid="{00000000-0009-0000-0000-00005B000000}"/>
  <dataValidations count="1">
    <dataValidation type="list" allowBlank="1" showInputMessage="1" showErrorMessage="1" sqref="D1" xr:uid="{00000000-0002-0000-5B00-000000000000}">
      <formula1>Sites</formula1>
    </dataValidation>
  </dataValidations>
  <hyperlinks>
    <hyperlink ref="B1" location="Index!A1" display="Go To Index" xr:uid="{00000000-0004-0000-5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 codeName="Sheet81"/>
  <dimension ref="A1:U15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4.90625" style="22" bestFit="1" customWidth="1"/>
    <col min="6" max="6" width="9.36328125" style="22" bestFit="1" customWidth="1"/>
    <col min="7" max="7" width="9.6328125" style="22" bestFit="1" customWidth="1"/>
    <col min="8" max="8" width="10.90625" bestFit="1" customWidth="1"/>
    <col min="9" max="9" width="24.6328125" bestFit="1" customWidth="1"/>
    <col min="10" max="10" width="14.36328125" bestFit="1" customWidth="1"/>
    <col min="11" max="11" width="12.54296875" bestFit="1" customWidth="1"/>
    <col min="12" max="12" width="12.6328125" bestFit="1" customWidth="1"/>
    <col min="13" max="13" width="23.6328125" bestFit="1" customWidth="1"/>
    <col min="14" max="14" width="19.6328125" bestFit="1" customWidth="1"/>
    <col min="15" max="16" width="18.6328125" bestFit="1" customWidth="1"/>
    <col min="17" max="17" width="17.08984375" bestFit="1" customWidth="1"/>
    <col min="18" max="18" width="16.6328125" bestFit="1" customWidth="1"/>
    <col min="19" max="19" width="16.453125" bestFit="1" customWidth="1"/>
    <col min="20" max="20" width="11.54296875" bestFit="1" customWidth="1"/>
    <col min="21" max="21" width="16" bestFit="1" customWidth="1"/>
  </cols>
  <sheetData>
    <row r="1" spans="1:21" x14ac:dyDescent="0.35">
      <c r="A1" s="5" t="s">
        <v>348</v>
      </c>
      <c r="B1" s="26" t="s">
        <v>50</v>
      </c>
      <c r="C1" s="5" t="s">
        <v>350</v>
      </c>
      <c r="D1" s="6" t="s">
        <v>10</v>
      </c>
    </row>
    <row r="2" spans="1:21" x14ac:dyDescent="0.35">
      <c r="A2" s="19" t="s">
        <v>365</v>
      </c>
      <c r="B2" s="20" t="s">
        <v>4</v>
      </c>
      <c r="C2" s="21" t="s">
        <v>366</v>
      </c>
      <c r="D2" t="s">
        <v>349</v>
      </c>
      <c r="E2" s="22" t="s">
        <v>9761</v>
      </c>
      <c r="F2" s="22" t="s">
        <v>14</v>
      </c>
      <c r="G2" s="22" t="s">
        <v>15</v>
      </c>
      <c r="H2" t="s">
        <v>3807</v>
      </c>
      <c r="I2" t="s">
        <v>387</v>
      </c>
      <c r="J2" t="s">
        <v>2147</v>
      </c>
      <c r="K2" t="s">
        <v>2882</v>
      </c>
      <c r="L2" t="s">
        <v>4132</v>
      </c>
      <c r="M2" t="s">
        <v>4133</v>
      </c>
      <c r="N2" t="s">
        <v>4134</v>
      </c>
      <c r="O2" t="s">
        <v>4135</v>
      </c>
      <c r="P2" t="s">
        <v>4136</v>
      </c>
      <c r="Q2" t="s">
        <v>2149</v>
      </c>
      <c r="R2" t="s">
        <v>4137</v>
      </c>
      <c r="S2" t="s">
        <v>4138</v>
      </c>
      <c r="T2" t="s">
        <v>4139</v>
      </c>
      <c r="U2" t="s">
        <v>4140</v>
      </c>
    </row>
    <row r="3" spans="1:21" x14ac:dyDescent="0.35">
      <c r="B3" s="5">
        <v>43165</v>
      </c>
      <c r="E3" s="22" t="s">
        <v>1441</v>
      </c>
      <c r="F3" s="22" t="s">
        <v>1441</v>
      </c>
      <c r="G3" s="22" t="s">
        <v>1441</v>
      </c>
      <c r="H3" t="s">
        <v>4141</v>
      </c>
      <c r="I3" t="s">
        <v>4142</v>
      </c>
      <c r="J3">
        <v>9999</v>
      </c>
      <c r="K3" s="32" t="str">
        <f>VLOOKUP($D$1,Sites!$A:$C,3,0)</f>
        <v>1JBT</v>
      </c>
      <c r="L3" t="s">
        <v>4143</v>
      </c>
      <c r="M3" t="s">
        <v>4144</v>
      </c>
      <c r="N3" t="s">
        <v>4145</v>
      </c>
      <c r="O3" t="s">
        <v>4146</v>
      </c>
      <c r="P3" t="s">
        <v>4145</v>
      </c>
      <c r="Q3">
        <v>0</v>
      </c>
      <c r="R3">
        <v>0</v>
      </c>
      <c r="S3">
        <v>1</v>
      </c>
      <c r="T3">
        <v>0</v>
      </c>
      <c r="U3" t="s">
        <v>4072</v>
      </c>
    </row>
    <row r="4" spans="1:21" s="46" customFormat="1" x14ac:dyDescent="0.35">
      <c r="A4" s="47"/>
      <c r="B4" s="47">
        <v>43165</v>
      </c>
      <c r="C4" s="47"/>
      <c r="E4" s="22" t="s">
        <v>1441</v>
      </c>
      <c r="F4" s="22" t="s">
        <v>1441</v>
      </c>
      <c r="G4" s="22"/>
      <c r="H4" s="46" t="s">
        <v>3139</v>
      </c>
      <c r="I4" s="46" t="s">
        <v>3139</v>
      </c>
      <c r="J4" s="46">
        <v>9999</v>
      </c>
      <c r="K4" s="32" t="str">
        <f>VLOOKUP($D$1,Sites!$A:$C,3,0)</f>
        <v>1JBT</v>
      </c>
      <c r="L4" s="46" t="s">
        <v>4143</v>
      </c>
      <c r="M4" s="46" t="s">
        <v>4144</v>
      </c>
      <c r="N4" s="46" t="s">
        <v>4145</v>
      </c>
      <c r="O4" s="46" t="s">
        <v>4146</v>
      </c>
      <c r="P4" s="46" t="s">
        <v>4145</v>
      </c>
      <c r="Q4" s="46">
        <v>0</v>
      </c>
      <c r="R4" s="46">
        <v>0</v>
      </c>
      <c r="S4" s="46">
        <v>1</v>
      </c>
      <c r="T4" s="46">
        <v>0</v>
      </c>
      <c r="U4" s="46" t="s">
        <v>4072</v>
      </c>
    </row>
    <row r="5" spans="1:21" x14ac:dyDescent="0.35">
      <c r="B5" s="47">
        <v>43165</v>
      </c>
      <c r="E5" s="22" t="s">
        <v>1441</v>
      </c>
      <c r="F5" s="22" t="s">
        <v>1441</v>
      </c>
      <c r="G5" s="22" t="s">
        <v>1441</v>
      </c>
      <c r="H5" t="s">
        <v>3130</v>
      </c>
      <c r="I5" t="s">
        <v>3131</v>
      </c>
      <c r="J5">
        <v>9999</v>
      </c>
      <c r="K5" s="32" t="str">
        <f>VLOOKUP($D$1,Sites!$A:$C,3,0)</f>
        <v>1JBT</v>
      </c>
      <c r="L5" t="s">
        <v>4143</v>
      </c>
      <c r="M5" t="s">
        <v>4144</v>
      </c>
      <c r="N5" t="s">
        <v>4145</v>
      </c>
      <c r="O5" t="s">
        <v>4146</v>
      </c>
      <c r="P5" t="s">
        <v>4145</v>
      </c>
      <c r="Q5">
        <v>0</v>
      </c>
      <c r="R5">
        <v>1</v>
      </c>
      <c r="S5">
        <v>1</v>
      </c>
      <c r="T5">
        <v>5</v>
      </c>
      <c r="U5" t="s">
        <v>4072</v>
      </c>
    </row>
    <row r="6" spans="1:21" x14ac:dyDescent="0.35">
      <c r="B6" s="47">
        <v>43165</v>
      </c>
      <c r="E6" s="22" t="s">
        <v>1441</v>
      </c>
      <c r="F6" s="22" t="s">
        <v>1441</v>
      </c>
      <c r="G6" s="22" t="s">
        <v>1441</v>
      </c>
      <c r="H6" t="s">
        <v>3133</v>
      </c>
      <c r="I6" t="s">
        <v>4147</v>
      </c>
      <c r="J6">
        <v>9999</v>
      </c>
      <c r="K6" s="32" t="str">
        <f>VLOOKUP($D$1,Sites!$A:$C,3,0)</f>
        <v>1JBT</v>
      </c>
      <c r="L6" t="s">
        <v>4148</v>
      </c>
      <c r="M6" t="s">
        <v>4149</v>
      </c>
      <c r="N6" t="s">
        <v>4145</v>
      </c>
      <c r="O6" t="s">
        <v>4146</v>
      </c>
      <c r="P6" t="s">
        <v>4145</v>
      </c>
      <c r="Q6">
        <v>0</v>
      </c>
      <c r="R6">
        <v>1</v>
      </c>
      <c r="S6">
        <v>1</v>
      </c>
      <c r="T6">
        <v>0</v>
      </c>
      <c r="U6" t="s">
        <v>4072</v>
      </c>
    </row>
    <row r="7" spans="1:21" x14ac:dyDescent="0.35">
      <c r="B7" s="47">
        <v>43165</v>
      </c>
      <c r="E7" s="22" t="s">
        <v>1441</v>
      </c>
      <c r="F7" s="22" t="s">
        <v>1441</v>
      </c>
      <c r="G7" s="22" t="s">
        <v>1441</v>
      </c>
      <c r="H7" t="s">
        <v>4150</v>
      </c>
      <c r="I7" t="s">
        <v>4151</v>
      </c>
      <c r="J7">
        <v>9999</v>
      </c>
      <c r="K7" s="32" t="str">
        <f>VLOOKUP($D$1,Sites!$A:$C,3,0)</f>
        <v>1JBT</v>
      </c>
      <c r="L7" t="s">
        <v>4148</v>
      </c>
      <c r="M7" t="s">
        <v>4149</v>
      </c>
      <c r="N7" t="s">
        <v>4145</v>
      </c>
      <c r="O7" t="s">
        <v>4146</v>
      </c>
      <c r="P7" t="s">
        <v>4145</v>
      </c>
      <c r="Q7">
        <v>0</v>
      </c>
      <c r="R7">
        <v>1</v>
      </c>
      <c r="S7">
        <v>1</v>
      </c>
      <c r="T7">
        <v>0</v>
      </c>
      <c r="U7" t="s">
        <v>4072</v>
      </c>
    </row>
    <row r="8" spans="1:21" x14ac:dyDescent="0.35">
      <c r="B8" s="47">
        <v>43165</v>
      </c>
      <c r="E8" s="22" t="s">
        <v>1441</v>
      </c>
      <c r="F8" s="22" t="s">
        <v>1441</v>
      </c>
      <c r="G8" s="22" t="s">
        <v>1441</v>
      </c>
      <c r="H8" t="s">
        <v>4152</v>
      </c>
      <c r="I8" t="s">
        <v>4152</v>
      </c>
      <c r="J8">
        <v>9999</v>
      </c>
      <c r="K8" s="32" t="str">
        <f>VLOOKUP($D$1,Sites!$A:$C,3,0)</f>
        <v>1JBT</v>
      </c>
      <c r="L8" t="s">
        <v>4143</v>
      </c>
      <c r="M8" t="s">
        <v>4144</v>
      </c>
      <c r="N8" t="s">
        <v>4145</v>
      </c>
      <c r="O8" s="46" t="s">
        <v>4146</v>
      </c>
      <c r="P8" s="46" t="s">
        <v>4145</v>
      </c>
      <c r="Q8">
        <v>0</v>
      </c>
      <c r="R8">
        <v>1</v>
      </c>
      <c r="S8">
        <v>1</v>
      </c>
      <c r="T8">
        <v>0</v>
      </c>
      <c r="U8" t="s">
        <v>4072</v>
      </c>
    </row>
    <row r="9" spans="1:21" x14ac:dyDescent="0.35">
      <c r="B9" s="47">
        <v>43165</v>
      </c>
      <c r="E9" s="22" t="s">
        <v>1441</v>
      </c>
      <c r="F9" s="22" t="s">
        <v>1441</v>
      </c>
      <c r="G9" s="22" t="s">
        <v>1441</v>
      </c>
      <c r="H9" t="s">
        <v>3882</v>
      </c>
      <c r="I9" t="s">
        <v>3882</v>
      </c>
      <c r="J9">
        <v>9999</v>
      </c>
      <c r="K9" s="32" t="str">
        <f>VLOOKUP($D$1,Sites!$A:$C,3,0)</f>
        <v>1JBT</v>
      </c>
      <c r="L9" t="s">
        <v>4143</v>
      </c>
      <c r="M9" t="s">
        <v>4144</v>
      </c>
      <c r="N9" t="s">
        <v>4145</v>
      </c>
      <c r="O9" t="s">
        <v>4146</v>
      </c>
      <c r="P9" t="s">
        <v>4145</v>
      </c>
      <c r="Q9">
        <v>0</v>
      </c>
      <c r="R9">
        <v>1</v>
      </c>
      <c r="S9">
        <v>1</v>
      </c>
      <c r="T9">
        <v>5</v>
      </c>
      <c r="U9" t="s">
        <v>4072</v>
      </c>
    </row>
    <row r="10" spans="1:21" x14ac:dyDescent="0.35">
      <c r="B10" s="47">
        <v>43165</v>
      </c>
      <c r="E10" s="22" t="s">
        <v>1441</v>
      </c>
      <c r="F10" s="22" t="s">
        <v>1441</v>
      </c>
      <c r="G10" s="22" t="s">
        <v>1441</v>
      </c>
      <c r="H10" t="s">
        <v>4153</v>
      </c>
      <c r="I10" t="s">
        <v>4154</v>
      </c>
      <c r="J10">
        <v>9999</v>
      </c>
      <c r="K10" s="32" t="str">
        <f>VLOOKUP($D$1,Sites!$A:$C,3,0)</f>
        <v>1JBT</v>
      </c>
      <c r="L10" t="s">
        <v>4143</v>
      </c>
      <c r="M10" t="s">
        <v>4144</v>
      </c>
      <c r="N10" t="s">
        <v>4145</v>
      </c>
      <c r="O10" t="s">
        <v>4146</v>
      </c>
      <c r="P10" t="s">
        <v>4145</v>
      </c>
      <c r="Q10">
        <v>0</v>
      </c>
      <c r="R10">
        <v>1</v>
      </c>
      <c r="S10">
        <v>1</v>
      </c>
      <c r="T10">
        <v>3</v>
      </c>
      <c r="U10" t="s">
        <v>4072</v>
      </c>
    </row>
    <row r="11" spans="1:21" x14ac:dyDescent="0.35">
      <c r="B11" s="47">
        <v>43165</v>
      </c>
      <c r="E11" s="22" t="s">
        <v>1441</v>
      </c>
      <c r="F11" s="22" t="s">
        <v>1441</v>
      </c>
      <c r="G11" s="22" t="s">
        <v>1441</v>
      </c>
      <c r="H11" t="s">
        <v>4155</v>
      </c>
      <c r="I11" t="s">
        <v>4155</v>
      </c>
      <c r="J11">
        <v>9999</v>
      </c>
      <c r="K11" s="32" t="str">
        <f>VLOOKUP($D$1,Sites!$A:$C,3,0)</f>
        <v>1JBT</v>
      </c>
      <c r="L11" t="s">
        <v>4156</v>
      </c>
      <c r="M11" t="s">
        <v>4144</v>
      </c>
      <c r="N11" t="s">
        <v>4145</v>
      </c>
      <c r="O11" t="s">
        <v>4146</v>
      </c>
      <c r="P11" t="s">
        <v>4145</v>
      </c>
      <c r="Q11">
        <v>0</v>
      </c>
      <c r="R11">
        <v>0</v>
      </c>
      <c r="S11">
        <v>1</v>
      </c>
      <c r="T11">
        <v>0</v>
      </c>
      <c r="U11" t="s">
        <v>4072</v>
      </c>
    </row>
    <row r="12" spans="1:21" x14ac:dyDescent="0.35">
      <c r="A12" s="5">
        <v>43420</v>
      </c>
      <c r="D12" s="46" t="s">
        <v>11751</v>
      </c>
      <c r="H12" t="s">
        <v>8446</v>
      </c>
      <c r="I12" t="s">
        <v>11743</v>
      </c>
      <c r="J12">
        <v>9999</v>
      </c>
      <c r="K12" t="s">
        <v>12</v>
      </c>
      <c r="L12" t="s">
        <v>11744</v>
      </c>
      <c r="M12" t="s">
        <v>4144</v>
      </c>
      <c r="N12" t="s">
        <v>4146</v>
      </c>
      <c r="O12" t="s">
        <v>4145</v>
      </c>
      <c r="P12" t="s">
        <v>4145</v>
      </c>
      <c r="Q12">
        <v>0</v>
      </c>
      <c r="R12">
        <v>0</v>
      </c>
      <c r="S12">
        <v>0</v>
      </c>
      <c r="T12">
        <v>0</v>
      </c>
      <c r="U12" t="s">
        <v>4072</v>
      </c>
    </row>
    <row r="13" spans="1:21" x14ac:dyDescent="0.35">
      <c r="A13" s="47">
        <v>43420</v>
      </c>
      <c r="D13" s="46" t="s">
        <v>11751</v>
      </c>
      <c r="H13" t="s">
        <v>11749</v>
      </c>
      <c r="I13" t="s">
        <v>11745</v>
      </c>
      <c r="J13">
        <v>9999</v>
      </c>
      <c r="K13" t="s">
        <v>12</v>
      </c>
      <c r="L13" t="s">
        <v>11744</v>
      </c>
      <c r="M13" t="s">
        <v>4144</v>
      </c>
      <c r="N13" t="s">
        <v>4146</v>
      </c>
      <c r="O13" t="s">
        <v>4145</v>
      </c>
      <c r="P13" t="s">
        <v>4145</v>
      </c>
      <c r="Q13">
        <v>0</v>
      </c>
      <c r="R13">
        <v>0</v>
      </c>
      <c r="S13">
        <v>0</v>
      </c>
      <c r="T13">
        <v>0</v>
      </c>
      <c r="U13" t="s">
        <v>4072</v>
      </c>
    </row>
    <row r="14" spans="1:21" x14ac:dyDescent="0.35">
      <c r="A14" s="47">
        <v>43420</v>
      </c>
      <c r="D14" s="46" t="s">
        <v>11751</v>
      </c>
      <c r="H14" t="s">
        <v>11746</v>
      </c>
      <c r="I14" t="s">
        <v>11750</v>
      </c>
      <c r="J14">
        <v>9999</v>
      </c>
      <c r="K14" t="s">
        <v>12</v>
      </c>
      <c r="L14" t="s">
        <v>4143</v>
      </c>
      <c r="M14" t="s">
        <v>4144</v>
      </c>
      <c r="N14" t="s">
        <v>4146</v>
      </c>
      <c r="O14" t="s">
        <v>4145</v>
      </c>
      <c r="P14" t="s">
        <v>4145</v>
      </c>
      <c r="Q14">
        <v>0</v>
      </c>
      <c r="R14">
        <v>1</v>
      </c>
      <c r="S14">
        <v>1</v>
      </c>
      <c r="T14">
        <v>0</v>
      </c>
      <c r="U14" t="s">
        <v>4072</v>
      </c>
    </row>
    <row r="15" spans="1:21" x14ac:dyDescent="0.35">
      <c r="A15" s="47">
        <v>43420</v>
      </c>
      <c r="D15" s="46" t="s">
        <v>11751</v>
      </c>
      <c r="H15" t="s">
        <v>11747</v>
      </c>
      <c r="I15" t="s">
        <v>11748</v>
      </c>
      <c r="J15">
        <v>9999</v>
      </c>
      <c r="K15" t="s">
        <v>12</v>
      </c>
      <c r="L15" t="s">
        <v>11744</v>
      </c>
      <c r="M15" t="s">
        <v>4144</v>
      </c>
      <c r="N15" t="s">
        <v>4146</v>
      </c>
      <c r="O15" t="s">
        <v>4145</v>
      </c>
      <c r="P15" t="s">
        <v>4145</v>
      </c>
      <c r="Q15">
        <v>0</v>
      </c>
      <c r="R15">
        <v>0</v>
      </c>
      <c r="S15">
        <v>0</v>
      </c>
      <c r="T15">
        <v>0</v>
      </c>
      <c r="U15" t="s">
        <v>4072</v>
      </c>
    </row>
  </sheetData>
  <autoFilter ref="A2:U11" xr:uid="{00000000-0009-0000-0000-00005C000000}"/>
  <dataValidations count="1">
    <dataValidation type="list" allowBlank="1" showInputMessage="1" showErrorMessage="1" sqref="D1" xr:uid="{00000000-0002-0000-5C00-000000000000}">
      <formula1>Sites</formula1>
    </dataValidation>
  </dataValidations>
  <hyperlinks>
    <hyperlink ref="B1" location="Index!A1" display="Go To Index" xr:uid="{00000000-0004-0000-5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 codeName="Sheet82"/>
  <dimension ref="A1:G6"/>
  <sheetViews>
    <sheetView workbookViewId="0">
      <pane ySplit="2" topLeftCell="A3" activePane="bottomLeft" state="frozen"/>
      <selection pane="bottomLeft" activeCell="E6" sqref="E6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9.453125" bestFit="1" customWidth="1"/>
    <col min="6" max="6" width="8.6328125" bestFit="1" customWidth="1"/>
    <col min="7" max="7" width="21.6328125" bestFit="1" customWidth="1"/>
  </cols>
  <sheetData>
    <row r="1" spans="1: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7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4157</v>
      </c>
      <c r="F2" t="s">
        <v>320</v>
      </c>
      <c r="G2" t="s">
        <v>387</v>
      </c>
    </row>
    <row r="3" spans="1:7" x14ac:dyDescent="0.35">
      <c r="B3" s="5">
        <v>43165</v>
      </c>
      <c r="E3" t="s">
        <v>4089</v>
      </c>
      <c r="F3">
        <v>1</v>
      </c>
      <c r="G3" t="s">
        <v>4158</v>
      </c>
    </row>
    <row r="4" spans="1:7" x14ac:dyDescent="0.35">
      <c r="B4" s="47">
        <v>43165</v>
      </c>
      <c r="E4" t="s">
        <v>4098</v>
      </c>
      <c r="F4">
        <v>0</v>
      </c>
      <c r="G4" t="s">
        <v>4159</v>
      </c>
    </row>
    <row r="5" spans="1:7" x14ac:dyDescent="0.35">
      <c r="B5" s="47">
        <v>43165</v>
      </c>
      <c r="E5" t="s">
        <v>4099</v>
      </c>
      <c r="F5">
        <v>0</v>
      </c>
      <c r="G5" t="s">
        <v>4160</v>
      </c>
    </row>
    <row r="6" spans="1:7" x14ac:dyDescent="0.35">
      <c r="B6" s="47">
        <v>43165</v>
      </c>
      <c r="E6" t="s">
        <v>4161</v>
      </c>
      <c r="F6">
        <v>0</v>
      </c>
      <c r="G6" t="s">
        <v>4162</v>
      </c>
    </row>
  </sheetData>
  <autoFilter ref="A2:G2" xr:uid="{00000000-0009-0000-0000-00005D000000}"/>
  <dataValidations count="1">
    <dataValidation type="list" allowBlank="1" showInputMessage="1" showErrorMessage="1" sqref="D1" xr:uid="{00000000-0002-0000-5D00-000000000000}">
      <formula1>Sites</formula1>
    </dataValidation>
  </dataValidations>
  <hyperlinks>
    <hyperlink ref="B1" location="Index!A1" display="Go To Index" xr:uid="{00000000-0004-0000-5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sheetPr codeName="Sheet83"/>
  <dimension ref="A1:H18"/>
  <sheetViews>
    <sheetView workbookViewId="0">
      <pane ySplit="2" topLeftCell="A3" activePane="bottomLeft" state="frozen"/>
      <selection pane="bottomLeft" activeCell="G13" sqref="G13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8.36328125" bestFit="1" customWidth="1"/>
    <col min="6" max="6" width="21" bestFit="1" customWidth="1"/>
    <col min="7" max="7" width="16.36328125" bestFit="1" customWidth="1"/>
    <col min="8" max="8" width="27.6328125" bestFit="1" customWidth="1"/>
  </cols>
  <sheetData>
    <row r="1" spans="1:8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8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4163</v>
      </c>
      <c r="F2" t="s">
        <v>4164</v>
      </c>
      <c r="G2" t="s">
        <v>4165</v>
      </c>
      <c r="H2" t="s">
        <v>387</v>
      </c>
    </row>
    <row r="3" spans="1:8" x14ac:dyDescent="0.35">
      <c r="B3" s="5">
        <v>43165</v>
      </c>
      <c r="E3" t="s">
        <v>4166</v>
      </c>
      <c r="F3">
        <v>1</v>
      </c>
      <c r="G3">
        <v>1</v>
      </c>
      <c r="H3" t="s">
        <v>4167</v>
      </c>
    </row>
    <row r="4" spans="1:8" x14ac:dyDescent="0.35">
      <c r="B4" s="47">
        <v>43165</v>
      </c>
      <c r="E4" t="s">
        <v>4168</v>
      </c>
      <c r="F4">
        <v>1</v>
      </c>
      <c r="G4">
        <v>1</v>
      </c>
      <c r="H4" t="s">
        <v>4169</v>
      </c>
    </row>
    <row r="5" spans="1:8" x14ac:dyDescent="0.35">
      <c r="B5" s="47">
        <v>43165</v>
      </c>
      <c r="E5" t="s">
        <v>4170</v>
      </c>
      <c r="F5">
        <v>0</v>
      </c>
      <c r="G5">
        <v>1</v>
      </c>
      <c r="H5" t="s">
        <v>4171</v>
      </c>
    </row>
    <row r="6" spans="1:8" x14ac:dyDescent="0.35">
      <c r="B6" s="47">
        <v>43165</v>
      </c>
      <c r="E6" t="s">
        <v>4172</v>
      </c>
      <c r="F6">
        <v>0</v>
      </c>
      <c r="G6">
        <v>1</v>
      </c>
      <c r="H6" t="s">
        <v>4173</v>
      </c>
    </row>
    <row r="7" spans="1:8" x14ac:dyDescent="0.35">
      <c r="B7" s="47">
        <v>43165</v>
      </c>
      <c r="E7" t="s">
        <v>4174</v>
      </c>
      <c r="F7">
        <v>1</v>
      </c>
      <c r="G7">
        <v>1</v>
      </c>
      <c r="H7" t="s">
        <v>4175</v>
      </c>
    </row>
    <row r="8" spans="1:8" x14ac:dyDescent="0.35">
      <c r="B8" s="47">
        <v>43165</v>
      </c>
      <c r="E8" t="s">
        <v>4141</v>
      </c>
      <c r="F8">
        <v>1</v>
      </c>
      <c r="G8">
        <v>1</v>
      </c>
      <c r="H8" t="s">
        <v>4176</v>
      </c>
    </row>
    <row r="9" spans="1:8" x14ac:dyDescent="0.35">
      <c r="B9" s="47">
        <v>43165</v>
      </c>
      <c r="E9" t="s">
        <v>4177</v>
      </c>
      <c r="F9">
        <v>0</v>
      </c>
      <c r="G9">
        <v>1</v>
      </c>
      <c r="H9" t="s">
        <v>4177</v>
      </c>
    </row>
    <row r="10" spans="1:8" x14ac:dyDescent="0.35">
      <c r="B10" s="47">
        <v>43165</v>
      </c>
      <c r="E10" t="s">
        <v>4178</v>
      </c>
      <c r="F10">
        <v>1</v>
      </c>
      <c r="G10">
        <v>1</v>
      </c>
      <c r="H10" t="s">
        <v>4178</v>
      </c>
    </row>
    <row r="11" spans="1:8" x14ac:dyDescent="0.35">
      <c r="B11" s="47">
        <v>43165</v>
      </c>
      <c r="E11" t="s">
        <v>4179</v>
      </c>
      <c r="F11">
        <v>1</v>
      </c>
      <c r="G11">
        <v>0</v>
      </c>
      <c r="H11" t="s">
        <v>4180</v>
      </c>
    </row>
    <row r="12" spans="1:8" x14ac:dyDescent="0.35">
      <c r="B12" s="47">
        <v>43165</v>
      </c>
      <c r="E12" t="s">
        <v>4181</v>
      </c>
      <c r="F12">
        <v>1</v>
      </c>
      <c r="G12">
        <v>1</v>
      </c>
      <c r="H12" t="s">
        <v>4181</v>
      </c>
    </row>
    <row r="13" spans="1:8" x14ac:dyDescent="0.35">
      <c r="B13" s="47">
        <v>43165</v>
      </c>
      <c r="E13" t="s">
        <v>4182</v>
      </c>
      <c r="F13">
        <v>0</v>
      </c>
      <c r="G13">
        <v>1</v>
      </c>
      <c r="H13" t="s">
        <v>4183</v>
      </c>
    </row>
    <row r="14" spans="1:8" x14ac:dyDescent="0.35">
      <c r="B14" s="47">
        <v>43165</v>
      </c>
      <c r="E14" t="s">
        <v>4184</v>
      </c>
      <c r="F14">
        <v>1</v>
      </c>
      <c r="G14">
        <v>0</v>
      </c>
      <c r="H14" t="s">
        <v>4185</v>
      </c>
    </row>
    <row r="15" spans="1:8" x14ac:dyDescent="0.35">
      <c r="B15" s="47">
        <v>43165</v>
      </c>
      <c r="E15" t="s">
        <v>4186</v>
      </c>
      <c r="F15">
        <v>0</v>
      </c>
      <c r="G15">
        <v>1</v>
      </c>
      <c r="H15" t="s">
        <v>4187</v>
      </c>
    </row>
    <row r="16" spans="1:8" x14ac:dyDescent="0.35">
      <c r="B16" s="47">
        <v>43165</v>
      </c>
      <c r="E16" t="s">
        <v>4188</v>
      </c>
      <c r="F16">
        <v>1</v>
      </c>
      <c r="G16">
        <v>0</v>
      </c>
      <c r="H16" t="s">
        <v>4188</v>
      </c>
    </row>
    <row r="17" spans="2:8" x14ac:dyDescent="0.35">
      <c r="B17" s="47">
        <v>43165</v>
      </c>
      <c r="E17" t="s">
        <v>4189</v>
      </c>
      <c r="F17">
        <v>0</v>
      </c>
      <c r="G17">
        <v>1</v>
      </c>
      <c r="H17" t="s">
        <v>4190</v>
      </c>
    </row>
    <row r="18" spans="2:8" x14ac:dyDescent="0.35">
      <c r="B18" s="47">
        <v>43165</v>
      </c>
      <c r="E18" t="s">
        <v>4155</v>
      </c>
      <c r="F18">
        <v>1</v>
      </c>
      <c r="G18">
        <v>1</v>
      </c>
      <c r="H18" t="s">
        <v>4155</v>
      </c>
    </row>
  </sheetData>
  <autoFilter ref="A2:H2" xr:uid="{00000000-0009-0000-0000-00005E000000}"/>
  <dataValidations count="1">
    <dataValidation type="list" allowBlank="1" showInputMessage="1" showErrorMessage="1" sqref="D1" xr:uid="{00000000-0002-0000-5E00-000000000000}">
      <formula1>Sites</formula1>
    </dataValidation>
  </dataValidations>
  <hyperlinks>
    <hyperlink ref="B1" location="Index!A1" display="Go To Index" xr:uid="{00000000-0004-0000-5E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sheetPr codeName="Sheet84"/>
  <dimension ref="A1:Q83"/>
  <sheetViews>
    <sheetView workbookViewId="0">
      <pane ySplit="2" topLeftCell="A30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9.453125" style="5" bestFit="1" customWidth="1"/>
    <col min="4" max="4" width="9.36328125" bestFit="1" customWidth="1"/>
    <col min="5" max="5" width="7.08984375" style="4" bestFit="1" customWidth="1"/>
    <col min="6" max="6" width="7.54296875" style="4" bestFit="1" customWidth="1"/>
    <col min="7" max="7" width="7.54296875" style="46" customWidth="1"/>
    <col min="8" max="8" width="12.36328125" bestFit="1" customWidth="1"/>
    <col min="9" max="9" width="39.6328125" bestFit="1" customWidth="1"/>
    <col min="10" max="11" width="9.08984375" style="43" bestFit="1" customWidth="1"/>
    <col min="12" max="12" width="11.54296875" bestFit="1" customWidth="1"/>
    <col min="13" max="13" width="10.6328125" bestFit="1" customWidth="1"/>
    <col min="14" max="14" width="13.6328125" bestFit="1" customWidth="1"/>
    <col min="15" max="15" width="12.453125" bestFit="1" customWidth="1"/>
    <col min="16" max="16" width="10.36328125" bestFit="1" customWidth="1"/>
    <col min="17" max="17" width="7.453125" bestFit="1" customWidth="1"/>
  </cols>
  <sheetData>
    <row r="1" spans="1:1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7" x14ac:dyDescent="0.35">
      <c r="A2" s="19" t="s">
        <v>365</v>
      </c>
      <c r="B2" s="20" t="s">
        <v>4</v>
      </c>
      <c r="C2" s="21" t="s">
        <v>366</v>
      </c>
      <c r="D2" t="s">
        <v>349</v>
      </c>
      <c r="E2" s="4" t="s">
        <v>14</v>
      </c>
      <c r="F2" s="4" t="s">
        <v>15</v>
      </c>
      <c r="G2" s="76" t="s">
        <v>9820</v>
      </c>
      <c r="H2" t="s">
        <v>3173</v>
      </c>
      <c r="I2" t="s">
        <v>387</v>
      </c>
      <c r="J2" s="43" t="s">
        <v>3174</v>
      </c>
      <c r="K2" s="43" t="s">
        <v>2881</v>
      </c>
      <c r="L2" t="s">
        <v>2808</v>
      </c>
      <c r="M2" t="s">
        <v>3175</v>
      </c>
      <c r="N2" t="s">
        <v>387</v>
      </c>
      <c r="O2" t="s">
        <v>387</v>
      </c>
      <c r="P2" t="s">
        <v>3176</v>
      </c>
      <c r="Q2" t="s">
        <v>143</v>
      </c>
    </row>
    <row r="3" spans="1:17" x14ac:dyDescent="0.35">
      <c r="E3" s="22" t="s">
        <v>1441</v>
      </c>
      <c r="F3" s="22"/>
      <c r="G3" s="22"/>
      <c r="H3" t="s">
        <v>3177</v>
      </c>
      <c r="I3" t="s">
        <v>3178</v>
      </c>
      <c r="J3" s="43">
        <v>97</v>
      </c>
      <c r="K3" s="43">
        <v>128</v>
      </c>
      <c r="L3" t="s">
        <v>3179</v>
      </c>
      <c r="M3" t="s">
        <v>3180</v>
      </c>
      <c r="N3" t="s">
        <v>3181</v>
      </c>
    </row>
    <row r="4" spans="1:17" x14ac:dyDescent="0.35">
      <c r="C4" s="47"/>
      <c r="E4" s="22" t="s">
        <v>1441</v>
      </c>
      <c r="F4" s="22"/>
      <c r="G4" s="22"/>
      <c r="H4" t="s">
        <v>3182</v>
      </c>
      <c r="I4" t="s">
        <v>3183</v>
      </c>
      <c r="J4" s="43">
        <v>97</v>
      </c>
      <c r="K4" s="43">
        <v>105</v>
      </c>
      <c r="L4" t="s">
        <v>3179</v>
      </c>
      <c r="M4" t="s">
        <v>3180</v>
      </c>
      <c r="N4" t="s">
        <v>3181</v>
      </c>
    </row>
    <row r="5" spans="1:17" x14ac:dyDescent="0.35">
      <c r="C5" s="47"/>
      <c r="E5" s="22" t="s">
        <v>1441</v>
      </c>
      <c r="F5" s="22"/>
      <c r="G5" s="22"/>
      <c r="H5" t="s">
        <v>3184</v>
      </c>
      <c r="I5" t="s">
        <v>3185</v>
      </c>
      <c r="J5" s="43">
        <v>97</v>
      </c>
      <c r="K5" s="43">
        <v>110</v>
      </c>
      <c r="L5" t="s">
        <v>3179</v>
      </c>
      <c r="M5" t="s">
        <v>3180</v>
      </c>
      <c r="N5" t="s">
        <v>3181</v>
      </c>
    </row>
    <row r="6" spans="1:17" x14ac:dyDescent="0.35">
      <c r="C6" s="47"/>
      <c r="E6" s="22" t="s">
        <v>1441</v>
      </c>
      <c r="F6" s="22"/>
      <c r="G6" s="22"/>
      <c r="H6" t="s">
        <v>3186</v>
      </c>
      <c r="I6" t="s">
        <v>3187</v>
      </c>
      <c r="J6" s="43">
        <v>97</v>
      </c>
      <c r="K6" s="43">
        <v>115</v>
      </c>
      <c r="L6" t="s">
        <v>3179</v>
      </c>
      <c r="M6" t="s">
        <v>3180</v>
      </c>
      <c r="N6" t="s">
        <v>3181</v>
      </c>
    </row>
    <row r="7" spans="1:17" x14ac:dyDescent="0.35">
      <c r="C7" s="47"/>
      <c r="E7" s="22" t="s">
        <v>1441</v>
      </c>
      <c r="F7" s="22"/>
      <c r="G7" s="22"/>
      <c r="H7" t="s">
        <v>3188</v>
      </c>
      <c r="I7" t="s">
        <v>3189</v>
      </c>
      <c r="J7" s="43">
        <v>97</v>
      </c>
      <c r="K7" s="43">
        <v>180</v>
      </c>
      <c r="L7" t="s">
        <v>3179</v>
      </c>
      <c r="M7" t="s">
        <v>3180</v>
      </c>
      <c r="N7" t="s">
        <v>3181</v>
      </c>
    </row>
    <row r="8" spans="1:17" x14ac:dyDescent="0.35">
      <c r="C8" s="47"/>
      <c r="E8" s="22" t="s">
        <v>1441</v>
      </c>
      <c r="F8" s="22"/>
      <c r="G8" s="22"/>
      <c r="H8" t="s">
        <v>3190</v>
      </c>
      <c r="I8" t="s">
        <v>3191</v>
      </c>
      <c r="J8" s="43">
        <v>97</v>
      </c>
      <c r="K8" s="43">
        <v>240</v>
      </c>
      <c r="L8" t="s">
        <v>3179</v>
      </c>
      <c r="M8" t="s">
        <v>3180</v>
      </c>
      <c r="N8" t="s">
        <v>3181</v>
      </c>
    </row>
    <row r="9" spans="1:17" x14ac:dyDescent="0.35">
      <c r="C9" s="47"/>
      <c r="E9" s="22" t="s">
        <v>1441</v>
      </c>
      <c r="F9" s="22"/>
      <c r="G9" s="22"/>
      <c r="H9" t="s">
        <v>3192</v>
      </c>
      <c r="I9" t="s">
        <v>3193</v>
      </c>
      <c r="J9" s="43">
        <v>97</v>
      </c>
      <c r="K9" s="43">
        <v>310</v>
      </c>
      <c r="L9" t="s">
        <v>3179</v>
      </c>
      <c r="M9" t="s">
        <v>3180</v>
      </c>
      <c r="N9" t="s">
        <v>3181</v>
      </c>
    </row>
    <row r="10" spans="1:17" x14ac:dyDescent="0.35">
      <c r="E10" s="22" t="s">
        <v>1441</v>
      </c>
      <c r="F10" s="22"/>
      <c r="G10" s="22"/>
      <c r="H10" t="s">
        <v>3194</v>
      </c>
      <c r="I10" t="s">
        <v>3195</v>
      </c>
      <c r="J10" s="43">
        <v>97</v>
      </c>
      <c r="K10" s="43">
        <v>375</v>
      </c>
      <c r="L10" t="s">
        <v>3179</v>
      </c>
      <c r="M10" t="s">
        <v>3180</v>
      </c>
      <c r="N10" t="s">
        <v>3181</v>
      </c>
    </row>
    <row r="11" spans="1:17" x14ac:dyDescent="0.35">
      <c r="E11" s="22" t="s">
        <v>1441</v>
      </c>
      <c r="F11" s="22"/>
      <c r="G11" s="22"/>
      <c r="H11" t="s">
        <v>3196</v>
      </c>
      <c r="I11" t="s">
        <v>3197</v>
      </c>
      <c r="J11" s="43">
        <v>97</v>
      </c>
      <c r="K11" s="43">
        <v>295</v>
      </c>
      <c r="L11" t="s">
        <v>3179</v>
      </c>
      <c r="M11" t="s">
        <v>3180</v>
      </c>
      <c r="N11" t="s">
        <v>3181</v>
      </c>
    </row>
    <row r="12" spans="1:17" x14ac:dyDescent="0.35">
      <c r="E12" s="22" t="s">
        <v>1441</v>
      </c>
      <c r="F12" s="22"/>
      <c r="G12" s="22"/>
      <c r="H12" t="s">
        <v>3198</v>
      </c>
      <c r="I12" t="s">
        <v>3199</v>
      </c>
      <c r="J12" s="43">
        <v>97</v>
      </c>
      <c r="K12" s="43">
        <v>295</v>
      </c>
      <c r="L12" t="s">
        <v>3179</v>
      </c>
      <c r="M12" t="s">
        <v>3180</v>
      </c>
      <c r="N12" t="s">
        <v>3181</v>
      </c>
    </row>
    <row r="13" spans="1:17" x14ac:dyDescent="0.35">
      <c r="E13" s="22" t="s">
        <v>1441</v>
      </c>
      <c r="F13" s="22"/>
      <c r="G13" s="22"/>
      <c r="H13" t="s">
        <v>3200</v>
      </c>
      <c r="I13" t="s">
        <v>3201</v>
      </c>
      <c r="J13" s="43">
        <v>97</v>
      </c>
      <c r="K13" s="43">
        <v>200</v>
      </c>
      <c r="L13" t="s">
        <v>3179</v>
      </c>
      <c r="M13" t="s">
        <v>3180</v>
      </c>
      <c r="N13" t="s">
        <v>3181</v>
      </c>
    </row>
    <row r="14" spans="1:17" x14ac:dyDescent="0.35">
      <c r="E14" s="22" t="s">
        <v>1441</v>
      </c>
      <c r="F14" s="22"/>
      <c r="G14" s="22"/>
      <c r="H14" t="s">
        <v>3202</v>
      </c>
      <c r="I14" t="s">
        <v>3203</v>
      </c>
      <c r="J14" s="43">
        <v>97</v>
      </c>
      <c r="K14" s="43">
        <v>105</v>
      </c>
      <c r="L14" t="s">
        <v>3179</v>
      </c>
      <c r="M14" t="s">
        <v>3180</v>
      </c>
      <c r="N14" t="s">
        <v>3181</v>
      </c>
    </row>
    <row r="15" spans="1:17" x14ac:dyDescent="0.35">
      <c r="E15" s="22" t="s">
        <v>1441</v>
      </c>
      <c r="F15" s="22"/>
      <c r="G15" s="22"/>
      <c r="H15" t="s">
        <v>3204</v>
      </c>
      <c r="I15" t="s">
        <v>3205</v>
      </c>
      <c r="J15" s="43">
        <v>97</v>
      </c>
      <c r="K15" s="43">
        <v>110</v>
      </c>
      <c r="L15" t="s">
        <v>3179</v>
      </c>
      <c r="M15" t="s">
        <v>3180</v>
      </c>
      <c r="N15" t="s">
        <v>3181</v>
      </c>
    </row>
    <row r="16" spans="1:17" x14ac:dyDescent="0.35">
      <c r="E16" s="22" t="s">
        <v>1441</v>
      </c>
      <c r="F16" s="22"/>
      <c r="G16" s="22"/>
      <c r="H16" t="s">
        <v>3206</v>
      </c>
      <c r="I16" t="s">
        <v>3207</v>
      </c>
      <c r="J16" s="43">
        <v>97</v>
      </c>
      <c r="K16" s="43">
        <v>115</v>
      </c>
      <c r="L16" t="s">
        <v>3179</v>
      </c>
      <c r="M16" t="s">
        <v>3180</v>
      </c>
      <c r="N16" t="s">
        <v>3181</v>
      </c>
    </row>
    <row r="17" spans="2:14" x14ac:dyDescent="0.35">
      <c r="E17" s="22" t="s">
        <v>1441</v>
      </c>
      <c r="F17" s="22"/>
      <c r="G17" s="22"/>
      <c r="H17" t="s">
        <v>3208</v>
      </c>
      <c r="I17" t="s">
        <v>3209</v>
      </c>
      <c r="J17" s="43">
        <v>97</v>
      </c>
      <c r="K17" s="43">
        <v>100</v>
      </c>
      <c r="L17" t="s">
        <v>3179</v>
      </c>
      <c r="M17" t="s">
        <v>3180</v>
      </c>
      <c r="N17" t="s">
        <v>3181</v>
      </c>
    </row>
    <row r="18" spans="2:14" x14ac:dyDescent="0.35">
      <c r="E18" s="22" t="s">
        <v>1441</v>
      </c>
      <c r="F18" s="22"/>
      <c r="G18" s="22"/>
      <c r="H18" t="s">
        <v>3210</v>
      </c>
      <c r="I18" t="s">
        <v>3211</v>
      </c>
      <c r="J18" s="43">
        <v>97</v>
      </c>
      <c r="K18" s="43">
        <v>150</v>
      </c>
      <c r="L18" t="s">
        <v>3179</v>
      </c>
      <c r="M18" t="s">
        <v>3180</v>
      </c>
      <c r="N18" t="s">
        <v>3181</v>
      </c>
    </row>
    <row r="19" spans="2:14" x14ac:dyDescent="0.35">
      <c r="E19" s="22" t="s">
        <v>1441</v>
      </c>
      <c r="F19" s="22"/>
      <c r="G19" s="22"/>
      <c r="H19" t="s">
        <v>3212</v>
      </c>
      <c r="I19" t="s">
        <v>3213</v>
      </c>
      <c r="J19" s="43">
        <v>97</v>
      </c>
      <c r="K19" s="43">
        <v>200</v>
      </c>
      <c r="L19" t="s">
        <v>3179</v>
      </c>
      <c r="M19" t="s">
        <v>3180</v>
      </c>
      <c r="N19" t="s">
        <v>3181</v>
      </c>
    </row>
    <row r="20" spans="2:14" x14ac:dyDescent="0.35">
      <c r="E20" s="22" t="s">
        <v>1441</v>
      </c>
      <c r="F20" s="22"/>
      <c r="G20" s="22"/>
      <c r="H20" t="s">
        <v>3214</v>
      </c>
      <c r="I20" t="s">
        <v>3215</v>
      </c>
      <c r="J20" s="43">
        <v>97</v>
      </c>
      <c r="K20" s="43">
        <v>250</v>
      </c>
      <c r="L20" t="s">
        <v>3179</v>
      </c>
      <c r="M20" t="s">
        <v>3180</v>
      </c>
      <c r="N20" t="s">
        <v>3181</v>
      </c>
    </row>
    <row r="21" spans="2:14" x14ac:dyDescent="0.35">
      <c r="E21" s="22"/>
      <c r="F21" s="22" t="s">
        <v>1441</v>
      </c>
      <c r="G21" s="22"/>
      <c r="H21" t="s">
        <v>3216</v>
      </c>
      <c r="I21" t="s">
        <v>3217</v>
      </c>
      <c r="J21" s="43">
        <v>107</v>
      </c>
      <c r="K21" s="43">
        <v>285</v>
      </c>
      <c r="L21" t="s">
        <v>3179</v>
      </c>
      <c r="M21" t="s">
        <v>3180</v>
      </c>
      <c r="N21" t="s">
        <v>3181</v>
      </c>
    </row>
    <row r="22" spans="2:14" x14ac:dyDescent="0.35">
      <c r="E22" s="22"/>
      <c r="F22" s="22" t="s">
        <v>1441</v>
      </c>
      <c r="G22" s="22"/>
      <c r="H22" t="s">
        <v>3218</v>
      </c>
      <c r="I22" t="s">
        <v>3219</v>
      </c>
      <c r="J22" s="43">
        <v>107</v>
      </c>
      <c r="K22" s="43">
        <v>195</v>
      </c>
      <c r="L22" t="s">
        <v>3179</v>
      </c>
      <c r="M22" t="s">
        <v>3180</v>
      </c>
      <c r="N22" t="s">
        <v>3181</v>
      </c>
    </row>
    <row r="23" spans="2:14" x14ac:dyDescent="0.35">
      <c r="E23" s="22"/>
      <c r="F23" s="22" t="s">
        <v>1441</v>
      </c>
      <c r="G23" s="22"/>
      <c r="H23" t="s">
        <v>3220</v>
      </c>
      <c r="I23" t="s">
        <v>3221</v>
      </c>
      <c r="J23" s="43">
        <v>107</v>
      </c>
      <c r="K23" s="43">
        <v>235</v>
      </c>
      <c r="L23" t="s">
        <v>3179</v>
      </c>
      <c r="M23" t="s">
        <v>3180</v>
      </c>
      <c r="N23" t="s">
        <v>3181</v>
      </c>
    </row>
    <row r="24" spans="2:14" x14ac:dyDescent="0.35">
      <c r="E24" s="22"/>
      <c r="F24" s="22" t="s">
        <v>1441</v>
      </c>
      <c r="G24" s="22"/>
      <c r="H24" t="s">
        <v>3222</v>
      </c>
      <c r="I24" t="s">
        <v>3223</v>
      </c>
      <c r="J24" s="43">
        <v>107</v>
      </c>
      <c r="K24" s="43">
        <v>135</v>
      </c>
      <c r="L24" t="s">
        <v>3179</v>
      </c>
      <c r="M24" t="s">
        <v>3180</v>
      </c>
      <c r="N24" t="s">
        <v>3181</v>
      </c>
    </row>
    <row r="25" spans="2:14" x14ac:dyDescent="0.35">
      <c r="E25" s="22"/>
      <c r="F25" s="22" t="s">
        <v>1441</v>
      </c>
      <c r="G25" s="22"/>
      <c r="H25" t="s">
        <v>3224</v>
      </c>
      <c r="I25" t="s">
        <v>3225</v>
      </c>
      <c r="J25" s="43">
        <v>107</v>
      </c>
      <c r="K25" s="43">
        <v>105</v>
      </c>
      <c r="L25" t="s">
        <v>3179</v>
      </c>
      <c r="M25" t="s">
        <v>3180</v>
      </c>
      <c r="N25" t="s">
        <v>3181</v>
      </c>
    </row>
    <row r="26" spans="2:14" x14ac:dyDescent="0.35">
      <c r="E26" s="22"/>
      <c r="F26" s="22" t="s">
        <v>1441</v>
      </c>
      <c r="G26" s="22"/>
      <c r="H26" t="s">
        <v>3226</v>
      </c>
      <c r="I26" t="s">
        <v>3227</v>
      </c>
      <c r="J26" s="43">
        <v>107</v>
      </c>
      <c r="K26" s="43">
        <v>0</v>
      </c>
      <c r="L26" t="s">
        <v>1359</v>
      </c>
      <c r="M26" t="s">
        <v>3180</v>
      </c>
      <c r="N26" t="s">
        <v>3181</v>
      </c>
    </row>
    <row r="27" spans="2:14" x14ac:dyDescent="0.35">
      <c r="E27" s="22"/>
      <c r="F27" s="22" t="s">
        <v>1441</v>
      </c>
      <c r="G27" s="22"/>
      <c r="H27" t="s">
        <v>3228</v>
      </c>
      <c r="I27" t="s">
        <v>3229</v>
      </c>
      <c r="J27" s="43">
        <v>107</v>
      </c>
      <c r="K27" s="43">
        <v>275</v>
      </c>
      <c r="L27" t="s">
        <v>3179</v>
      </c>
      <c r="M27" t="s">
        <v>3180</v>
      </c>
      <c r="N27" t="s">
        <v>3181</v>
      </c>
    </row>
    <row r="28" spans="2:14" x14ac:dyDescent="0.35">
      <c r="E28" s="22"/>
      <c r="F28" s="22" t="s">
        <v>1441</v>
      </c>
      <c r="G28" s="22"/>
      <c r="H28" t="s">
        <v>3230</v>
      </c>
      <c r="I28" t="s">
        <v>3231</v>
      </c>
      <c r="J28" s="43">
        <v>107</v>
      </c>
      <c r="K28" s="43">
        <v>180</v>
      </c>
      <c r="L28" t="s">
        <v>3179</v>
      </c>
      <c r="M28" t="s">
        <v>3180</v>
      </c>
      <c r="N28" t="s">
        <v>3181</v>
      </c>
    </row>
    <row r="29" spans="2:14" x14ac:dyDescent="0.35">
      <c r="E29" s="22"/>
      <c r="F29" s="22" t="s">
        <v>1441</v>
      </c>
      <c r="G29" s="22"/>
      <c r="H29" t="s">
        <v>3232</v>
      </c>
      <c r="I29" t="s">
        <v>3233</v>
      </c>
      <c r="J29" s="43">
        <v>107</v>
      </c>
      <c r="K29" s="43">
        <v>225</v>
      </c>
      <c r="L29" t="s">
        <v>3179</v>
      </c>
      <c r="M29" t="s">
        <v>3180</v>
      </c>
      <c r="N29" t="s">
        <v>3181</v>
      </c>
    </row>
    <row r="30" spans="2:14" x14ac:dyDescent="0.35">
      <c r="E30" s="22"/>
      <c r="F30" s="22" t="s">
        <v>1441</v>
      </c>
      <c r="G30" s="22"/>
      <c r="H30" t="s">
        <v>3234</v>
      </c>
      <c r="I30" t="s">
        <v>3235</v>
      </c>
      <c r="J30" s="43">
        <v>107</v>
      </c>
      <c r="K30" s="43">
        <v>128</v>
      </c>
      <c r="L30" t="s">
        <v>3179</v>
      </c>
      <c r="M30" t="s">
        <v>3180</v>
      </c>
      <c r="N30" t="s">
        <v>3181</v>
      </c>
    </row>
    <row r="31" spans="2:14" x14ac:dyDescent="0.35">
      <c r="E31" s="22"/>
      <c r="F31" s="22" t="s">
        <v>1441</v>
      </c>
      <c r="G31" s="22"/>
      <c r="H31" t="s">
        <v>3236</v>
      </c>
      <c r="I31" t="s">
        <v>3237</v>
      </c>
      <c r="J31" s="43">
        <v>107</v>
      </c>
      <c r="K31" s="43">
        <v>105</v>
      </c>
      <c r="L31" t="s">
        <v>3179</v>
      </c>
      <c r="M31" t="s">
        <v>3180</v>
      </c>
      <c r="N31" t="s">
        <v>3181</v>
      </c>
    </row>
    <row r="32" spans="2:14" x14ac:dyDescent="0.35">
      <c r="B32" s="5">
        <v>43238</v>
      </c>
      <c r="D32" t="s">
        <v>10510</v>
      </c>
      <c r="G32" s="22" t="s">
        <v>1441</v>
      </c>
      <c r="H32" t="s">
        <v>10156</v>
      </c>
      <c r="I32" t="s">
        <v>10162</v>
      </c>
      <c r="J32" s="43">
        <v>76</v>
      </c>
      <c r="K32" s="43">
        <v>182</v>
      </c>
      <c r="L32" s="46" t="s">
        <v>3179</v>
      </c>
      <c r="M32" s="46" t="s">
        <v>3180</v>
      </c>
      <c r="N32" s="46" t="s">
        <v>3181</v>
      </c>
    </row>
    <row r="33" spans="1:17" x14ac:dyDescent="0.35">
      <c r="B33" s="47">
        <v>43238</v>
      </c>
      <c r="C33" s="47"/>
      <c r="D33" s="46" t="s">
        <v>10510</v>
      </c>
      <c r="G33" s="22" t="s">
        <v>1441</v>
      </c>
      <c r="H33" t="s">
        <v>10157</v>
      </c>
      <c r="I33" t="s">
        <v>10163</v>
      </c>
      <c r="J33" s="43">
        <v>76</v>
      </c>
      <c r="K33" s="43">
        <v>272</v>
      </c>
      <c r="L33" s="46" t="s">
        <v>3179</v>
      </c>
      <c r="M33" s="46" t="s">
        <v>3180</v>
      </c>
      <c r="N33" s="46" t="s">
        <v>3181</v>
      </c>
    </row>
    <row r="34" spans="1:17" x14ac:dyDescent="0.35">
      <c r="B34" s="47">
        <v>43238</v>
      </c>
      <c r="C34" s="47"/>
      <c r="D34" s="46" t="s">
        <v>10510</v>
      </c>
      <c r="G34" s="22" t="s">
        <v>1441</v>
      </c>
      <c r="H34" t="s">
        <v>10158</v>
      </c>
      <c r="I34" s="46" t="s">
        <v>10500</v>
      </c>
      <c r="J34" s="43">
        <v>126</v>
      </c>
      <c r="K34" s="43">
        <v>198</v>
      </c>
      <c r="L34" s="46" t="s">
        <v>3179</v>
      </c>
      <c r="M34" s="46" t="s">
        <v>3180</v>
      </c>
      <c r="N34" s="46" t="s">
        <v>3181</v>
      </c>
    </row>
    <row r="35" spans="1:17" x14ac:dyDescent="0.35">
      <c r="B35" s="47">
        <v>43238</v>
      </c>
      <c r="C35" s="47"/>
      <c r="D35" s="46" t="s">
        <v>10510</v>
      </c>
      <c r="G35" s="22" t="s">
        <v>1441</v>
      </c>
      <c r="H35" t="s">
        <v>10159</v>
      </c>
      <c r="I35" s="46" t="s">
        <v>10501</v>
      </c>
      <c r="J35" s="43">
        <v>126</v>
      </c>
      <c r="K35" s="43">
        <v>296</v>
      </c>
      <c r="L35" s="46" t="s">
        <v>3179</v>
      </c>
      <c r="M35" s="46" t="s">
        <v>3180</v>
      </c>
      <c r="N35" s="46" t="s">
        <v>3181</v>
      </c>
    </row>
    <row r="36" spans="1:17" s="46" customFormat="1" x14ac:dyDescent="0.35">
      <c r="A36" s="47"/>
      <c r="B36" s="47">
        <v>43238</v>
      </c>
      <c r="C36" s="47"/>
      <c r="D36" s="46" t="s">
        <v>10510</v>
      </c>
      <c r="G36" s="22" t="s">
        <v>1441</v>
      </c>
      <c r="H36" s="46" t="s">
        <v>10504</v>
      </c>
      <c r="I36" s="46" t="s">
        <v>10502</v>
      </c>
      <c r="J36" s="43">
        <v>127</v>
      </c>
      <c r="K36" s="43">
        <v>198</v>
      </c>
      <c r="L36" s="46" t="s">
        <v>3179</v>
      </c>
      <c r="M36" s="46" t="s">
        <v>3180</v>
      </c>
      <c r="N36" s="46" t="s">
        <v>3181</v>
      </c>
    </row>
    <row r="37" spans="1:17" s="46" customFormat="1" x14ac:dyDescent="0.35">
      <c r="A37" s="47"/>
      <c r="B37" s="47">
        <v>43238</v>
      </c>
      <c r="C37" s="47"/>
      <c r="D37" s="46" t="s">
        <v>10510</v>
      </c>
      <c r="G37" s="22" t="s">
        <v>1441</v>
      </c>
      <c r="H37" s="46" t="s">
        <v>10505</v>
      </c>
      <c r="I37" s="46" t="s">
        <v>10503</v>
      </c>
      <c r="J37" s="43">
        <v>127</v>
      </c>
      <c r="K37" s="43">
        <v>296</v>
      </c>
      <c r="L37" s="46" t="s">
        <v>3179</v>
      </c>
      <c r="M37" s="46" t="s">
        <v>3180</v>
      </c>
      <c r="N37" s="46" t="s">
        <v>3181</v>
      </c>
    </row>
    <row r="38" spans="1:17" x14ac:dyDescent="0.35">
      <c r="B38" s="47">
        <v>43238</v>
      </c>
      <c r="C38" s="47"/>
      <c r="D38" s="46" t="s">
        <v>10510</v>
      </c>
      <c r="G38" s="22" t="s">
        <v>1441</v>
      </c>
      <c r="H38" t="s">
        <v>10160</v>
      </c>
      <c r="I38" s="46" t="s">
        <v>10511</v>
      </c>
      <c r="J38" s="43">
        <v>135</v>
      </c>
      <c r="K38" s="43">
        <v>214</v>
      </c>
      <c r="L38" s="46" t="s">
        <v>3179</v>
      </c>
      <c r="M38" s="46" t="s">
        <v>3180</v>
      </c>
      <c r="N38" s="46" t="s">
        <v>3181</v>
      </c>
    </row>
    <row r="39" spans="1:17" x14ac:dyDescent="0.35">
      <c r="B39" s="47">
        <v>43238</v>
      </c>
      <c r="C39" s="47"/>
      <c r="D39" s="46" t="s">
        <v>10510</v>
      </c>
      <c r="G39" s="22" t="s">
        <v>1441</v>
      </c>
      <c r="H39" t="s">
        <v>10161</v>
      </c>
      <c r="I39" s="46" t="s">
        <v>10512</v>
      </c>
      <c r="J39" s="43">
        <v>135</v>
      </c>
      <c r="K39" s="43">
        <v>320</v>
      </c>
      <c r="L39" s="46" t="s">
        <v>3179</v>
      </c>
      <c r="M39" s="46" t="s">
        <v>3180</v>
      </c>
      <c r="N39" s="46" t="s">
        <v>3181</v>
      </c>
    </row>
    <row r="40" spans="1:17" s="46" customFormat="1" x14ac:dyDescent="0.35">
      <c r="A40" s="47"/>
      <c r="B40" s="47">
        <v>43238</v>
      </c>
      <c r="C40" s="47"/>
      <c r="D40" s="46" t="s">
        <v>10510</v>
      </c>
      <c r="G40" s="22" t="s">
        <v>1441</v>
      </c>
      <c r="H40" s="46" t="s">
        <v>10506</v>
      </c>
      <c r="I40" s="46" t="s">
        <v>10508</v>
      </c>
      <c r="J40" s="43">
        <v>111</v>
      </c>
      <c r="K40" s="43">
        <v>214</v>
      </c>
      <c r="L40" s="46" t="s">
        <v>3179</v>
      </c>
      <c r="M40" s="46" t="s">
        <v>3180</v>
      </c>
      <c r="N40" s="46" t="s">
        <v>3181</v>
      </c>
    </row>
    <row r="41" spans="1:17" s="46" customFormat="1" x14ac:dyDescent="0.35">
      <c r="A41" s="47"/>
      <c r="B41" s="47">
        <v>43238</v>
      </c>
      <c r="C41" s="47"/>
      <c r="D41" s="46" t="s">
        <v>10510</v>
      </c>
      <c r="G41" s="22" t="s">
        <v>1441</v>
      </c>
      <c r="H41" s="46" t="s">
        <v>10507</v>
      </c>
      <c r="I41" s="46" t="s">
        <v>10509</v>
      </c>
      <c r="J41" s="43">
        <v>111</v>
      </c>
      <c r="K41" s="43">
        <v>320</v>
      </c>
      <c r="L41" s="46" t="s">
        <v>3179</v>
      </c>
      <c r="M41" s="46" t="s">
        <v>3180</v>
      </c>
      <c r="N41" s="46" t="s">
        <v>3181</v>
      </c>
    </row>
    <row r="42" spans="1:17" s="46" customFormat="1" x14ac:dyDescent="0.35">
      <c r="A42" s="47">
        <v>43396</v>
      </c>
      <c r="B42" s="47"/>
      <c r="C42" s="47"/>
      <c r="D42" s="46" t="s">
        <v>11444</v>
      </c>
      <c r="G42" s="22" t="s">
        <v>1441</v>
      </c>
      <c r="H42" s="46" t="s">
        <v>11445</v>
      </c>
      <c r="I42" s="46" t="s">
        <v>11446</v>
      </c>
      <c r="J42" s="43">
        <v>106</v>
      </c>
      <c r="K42" s="43">
        <v>0</v>
      </c>
      <c r="L42" s="46" t="s">
        <v>3179</v>
      </c>
      <c r="M42" s="46" t="s">
        <v>3180</v>
      </c>
      <c r="N42" s="46" t="s">
        <v>3181</v>
      </c>
    </row>
    <row r="43" spans="1:17" s="46" customFormat="1" x14ac:dyDescent="0.35">
      <c r="A43" s="47">
        <v>43396</v>
      </c>
      <c r="B43" s="47"/>
      <c r="C43" s="47"/>
      <c r="D43" s="46" t="s">
        <v>11444</v>
      </c>
      <c r="G43" s="22" t="s">
        <v>1441</v>
      </c>
      <c r="H43" s="46" t="s">
        <v>11447</v>
      </c>
      <c r="I43" s="46" t="s">
        <v>11448</v>
      </c>
      <c r="J43" s="43">
        <v>80</v>
      </c>
      <c r="K43" s="43">
        <v>0</v>
      </c>
      <c r="L43" s="46" t="s">
        <v>3179</v>
      </c>
      <c r="M43" s="46" t="s">
        <v>3180</v>
      </c>
      <c r="N43" s="46" t="s">
        <v>3181</v>
      </c>
    </row>
    <row r="44" spans="1:17" s="46" customFormat="1" x14ac:dyDescent="0.35">
      <c r="A44" s="47">
        <v>43396</v>
      </c>
      <c r="B44" s="47"/>
      <c r="C44" s="47"/>
      <c r="D44" s="46" t="s">
        <v>11444</v>
      </c>
      <c r="G44" s="22" t="s">
        <v>1441</v>
      </c>
      <c r="H44" s="46" t="s">
        <v>11450</v>
      </c>
      <c r="I44" s="46" t="s">
        <v>11449</v>
      </c>
      <c r="J44" s="43">
        <v>79</v>
      </c>
      <c r="K44" s="43">
        <v>0</v>
      </c>
      <c r="L44" s="46" t="s">
        <v>3179</v>
      </c>
      <c r="M44" s="46" t="s">
        <v>3180</v>
      </c>
      <c r="N44" s="46" t="s">
        <v>3181</v>
      </c>
    </row>
    <row r="45" spans="1:17" s="46" customFormat="1" x14ac:dyDescent="0.35">
      <c r="A45" s="47"/>
      <c r="B45" s="47"/>
      <c r="C45" s="47"/>
      <c r="G45" s="22"/>
      <c r="H45" s="46" t="s">
        <v>3173</v>
      </c>
      <c r="I45" s="46" t="s">
        <v>387</v>
      </c>
      <c r="J45" s="43" t="s">
        <v>3174</v>
      </c>
      <c r="K45" s="43" t="s">
        <v>2881</v>
      </c>
      <c r="L45" s="46" t="s">
        <v>2808</v>
      </c>
      <c r="M45" s="46" t="s">
        <v>3175</v>
      </c>
      <c r="N45" s="46" t="s">
        <v>387</v>
      </c>
      <c r="O45" s="46" t="s">
        <v>387</v>
      </c>
      <c r="P45" s="46" t="s">
        <v>3176</v>
      </c>
      <c r="Q45" s="46" t="s">
        <v>143</v>
      </c>
    </row>
    <row r="46" spans="1:17" s="46" customFormat="1" x14ac:dyDescent="0.35">
      <c r="A46" s="47">
        <v>43420</v>
      </c>
      <c r="B46" s="47"/>
      <c r="C46" s="47"/>
      <c r="D46" s="46" t="s">
        <v>11751</v>
      </c>
      <c r="G46" s="22"/>
      <c r="H46" s="46" t="s">
        <v>11752</v>
      </c>
      <c r="I46" s="46" t="s">
        <v>11753</v>
      </c>
      <c r="J46" s="43">
        <v>55</v>
      </c>
      <c r="K46" s="43">
        <v>57.75</v>
      </c>
      <c r="L46" s="46" t="s">
        <v>4331</v>
      </c>
      <c r="M46" s="46" t="s">
        <v>3180</v>
      </c>
      <c r="N46" s="46" t="s">
        <v>3181</v>
      </c>
    </row>
    <row r="47" spans="1:17" s="46" customFormat="1" x14ac:dyDescent="0.35">
      <c r="A47" s="47"/>
      <c r="B47" s="47"/>
      <c r="C47" s="47"/>
      <c r="G47" s="22"/>
      <c r="J47" s="43"/>
      <c r="K47" s="43"/>
    </row>
    <row r="48" spans="1:17" s="46" customFormat="1" x14ac:dyDescent="0.35">
      <c r="A48" s="47"/>
      <c r="B48" s="47"/>
      <c r="C48" s="47"/>
      <c r="G48" s="22"/>
      <c r="H48" s="130" t="s">
        <v>11498</v>
      </c>
      <c r="J48" s="43">
        <v>1</v>
      </c>
      <c r="K48" s="43" t="s">
        <v>11712</v>
      </c>
    </row>
    <row r="49" spans="8:14" x14ac:dyDescent="0.35">
      <c r="H49" t="s">
        <v>1662</v>
      </c>
      <c r="I49" t="s">
        <v>11704</v>
      </c>
      <c r="J49" s="43">
        <v>75</v>
      </c>
      <c r="K49" s="43">
        <v>78.75</v>
      </c>
      <c r="L49" s="46" t="s">
        <v>3179</v>
      </c>
      <c r="M49" t="s">
        <v>11690</v>
      </c>
      <c r="N49" t="s">
        <v>11691</v>
      </c>
    </row>
    <row r="50" spans="8:14" x14ac:dyDescent="0.35">
      <c r="H50" t="s">
        <v>1814</v>
      </c>
      <c r="I50" s="46" t="s">
        <v>11705</v>
      </c>
      <c r="J50" s="43">
        <v>75</v>
      </c>
      <c r="K50" s="43">
        <v>78.75</v>
      </c>
      <c r="L50" s="46" t="s">
        <v>3179</v>
      </c>
      <c r="M50" t="s">
        <v>11686</v>
      </c>
      <c r="N50" t="s">
        <v>11687</v>
      </c>
    </row>
    <row r="51" spans="8:14" x14ac:dyDescent="0.35">
      <c r="H51" t="s">
        <v>1828</v>
      </c>
      <c r="I51" s="46" t="s">
        <v>11706</v>
      </c>
      <c r="J51" s="43">
        <v>75</v>
      </c>
      <c r="K51" s="43">
        <v>78.75</v>
      </c>
      <c r="L51" s="46" t="s">
        <v>3179</v>
      </c>
      <c r="M51" t="s">
        <v>11692</v>
      </c>
      <c r="N51" t="s">
        <v>11693</v>
      </c>
    </row>
    <row r="52" spans="8:14" x14ac:dyDescent="0.35">
      <c r="H52" t="s">
        <v>1876</v>
      </c>
      <c r="I52" s="46" t="s">
        <v>11707</v>
      </c>
      <c r="J52" s="43">
        <v>42.5</v>
      </c>
      <c r="K52" s="43">
        <v>44.63</v>
      </c>
      <c r="L52" s="46" t="s">
        <v>3179</v>
      </c>
      <c r="M52" t="s">
        <v>11690</v>
      </c>
      <c r="N52" t="s">
        <v>11691</v>
      </c>
    </row>
    <row r="53" spans="8:14" x14ac:dyDescent="0.35">
      <c r="H53" t="s">
        <v>54</v>
      </c>
      <c r="I53" s="46" t="s">
        <v>11708</v>
      </c>
      <c r="J53" s="43">
        <v>42.5</v>
      </c>
      <c r="K53" s="43">
        <v>44.63</v>
      </c>
      <c r="L53" s="46" t="s">
        <v>3179</v>
      </c>
      <c r="M53" t="s">
        <v>11690</v>
      </c>
      <c r="N53" t="s">
        <v>11691</v>
      </c>
    </row>
    <row r="54" spans="8:14" x14ac:dyDescent="0.35">
      <c r="H54" t="s">
        <v>1341</v>
      </c>
      <c r="I54" s="46" t="s">
        <v>11709</v>
      </c>
      <c r="J54" s="43">
        <v>42.5</v>
      </c>
      <c r="K54" s="43">
        <v>44.63</v>
      </c>
      <c r="L54" s="46" t="s">
        <v>3179</v>
      </c>
      <c r="M54" t="s">
        <v>11690</v>
      </c>
      <c r="N54" t="s">
        <v>11691</v>
      </c>
    </row>
    <row r="55" spans="8:14" x14ac:dyDescent="0.35">
      <c r="H55" t="s">
        <v>1780</v>
      </c>
      <c r="I55" s="46" t="s">
        <v>11710</v>
      </c>
      <c r="J55" s="43">
        <v>42.5</v>
      </c>
      <c r="K55" s="43">
        <v>44.63</v>
      </c>
      <c r="L55" s="46" t="s">
        <v>3179</v>
      </c>
      <c r="M55" t="s">
        <v>11690</v>
      </c>
      <c r="N55" t="s">
        <v>11691</v>
      </c>
    </row>
    <row r="56" spans="8:14" x14ac:dyDescent="0.35">
      <c r="H56" t="s">
        <v>1919</v>
      </c>
      <c r="I56" t="s">
        <v>11711</v>
      </c>
      <c r="J56" s="43">
        <v>42.5</v>
      </c>
      <c r="K56" s="43">
        <v>44.63</v>
      </c>
      <c r="L56" t="s">
        <v>3179</v>
      </c>
      <c r="M56" t="s">
        <v>11690</v>
      </c>
      <c r="N56" t="s">
        <v>11691</v>
      </c>
    </row>
    <row r="57" spans="8:14" x14ac:dyDescent="0.35">
      <c r="H57" s="130" t="s">
        <v>11713</v>
      </c>
      <c r="I57" s="46"/>
      <c r="J57" s="43">
        <v>33.799999999999997</v>
      </c>
      <c r="K57" s="43" t="s">
        <v>11712</v>
      </c>
      <c r="L57" s="46"/>
      <c r="M57" s="46"/>
      <c r="N57" s="46"/>
    </row>
    <row r="58" spans="8:14" x14ac:dyDescent="0.35">
      <c r="H58" s="46" t="s">
        <v>1662</v>
      </c>
      <c r="I58" s="46" t="s">
        <v>11704</v>
      </c>
      <c r="J58" s="43">
        <f>J49*$J$57</f>
        <v>2535</v>
      </c>
      <c r="K58" s="43">
        <f>K49*$J$57</f>
        <v>2661.75</v>
      </c>
      <c r="L58" s="46" t="s">
        <v>3179</v>
      </c>
      <c r="M58" s="46" t="s">
        <v>11694</v>
      </c>
      <c r="N58" s="46" t="s">
        <v>11698</v>
      </c>
    </row>
    <row r="59" spans="8:14" x14ac:dyDescent="0.35">
      <c r="H59" s="46" t="s">
        <v>1814</v>
      </c>
      <c r="I59" s="46" t="s">
        <v>11705</v>
      </c>
      <c r="J59" s="43">
        <f t="shared" ref="J59:K65" si="0">J50*$J$57</f>
        <v>2535</v>
      </c>
      <c r="K59" s="43">
        <f t="shared" si="0"/>
        <v>2661.75</v>
      </c>
      <c r="L59" s="46" t="s">
        <v>3179</v>
      </c>
      <c r="M59" s="46" t="s">
        <v>11694</v>
      </c>
      <c r="N59" s="46" t="s">
        <v>11698</v>
      </c>
    </row>
    <row r="60" spans="8:14" x14ac:dyDescent="0.35">
      <c r="H60" s="46" t="s">
        <v>1828</v>
      </c>
      <c r="I60" s="46" t="s">
        <v>11706</v>
      </c>
      <c r="J60" s="43">
        <f t="shared" si="0"/>
        <v>2535</v>
      </c>
      <c r="K60" s="43">
        <f t="shared" si="0"/>
        <v>2661.75</v>
      </c>
      <c r="L60" s="46" t="s">
        <v>3179</v>
      </c>
      <c r="M60" s="46" t="s">
        <v>11694</v>
      </c>
      <c r="N60" s="46" t="s">
        <v>11698</v>
      </c>
    </row>
    <row r="61" spans="8:14" x14ac:dyDescent="0.35">
      <c r="H61" s="46" t="s">
        <v>1876</v>
      </c>
      <c r="I61" s="46" t="s">
        <v>11707</v>
      </c>
      <c r="J61" s="43">
        <f t="shared" si="0"/>
        <v>1436.4999999999998</v>
      </c>
      <c r="K61" s="43">
        <f t="shared" si="0"/>
        <v>1508.4939999999999</v>
      </c>
      <c r="L61" s="46" t="s">
        <v>3179</v>
      </c>
      <c r="M61" s="46" t="s">
        <v>11540</v>
      </c>
      <c r="N61" s="46" t="s">
        <v>11541</v>
      </c>
    </row>
    <row r="62" spans="8:14" x14ac:dyDescent="0.35">
      <c r="H62" s="46" t="s">
        <v>54</v>
      </c>
      <c r="I62" s="46" t="s">
        <v>11708</v>
      </c>
      <c r="J62" s="43">
        <f t="shared" si="0"/>
        <v>1436.4999999999998</v>
      </c>
      <c r="K62" s="43">
        <f t="shared" si="0"/>
        <v>1508.4939999999999</v>
      </c>
      <c r="L62" s="46" t="s">
        <v>3179</v>
      </c>
      <c r="M62" s="46" t="s">
        <v>11694</v>
      </c>
      <c r="N62" s="46" t="s">
        <v>11698</v>
      </c>
    </row>
    <row r="63" spans="8:14" x14ac:dyDescent="0.35">
      <c r="H63" s="46" t="s">
        <v>1341</v>
      </c>
      <c r="I63" s="46" t="s">
        <v>11709</v>
      </c>
      <c r="J63" s="43">
        <f t="shared" si="0"/>
        <v>1436.4999999999998</v>
      </c>
      <c r="K63" s="43">
        <f t="shared" si="0"/>
        <v>1508.4939999999999</v>
      </c>
      <c r="L63" s="46" t="s">
        <v>3179</v>
      </c>
      <c r="M63" s="46" t="s">
        <v>11694</v>
      </c>
      <c r="N63" s="46" t="s">
        <v>11698</v>
      </c>
    </row>
    <row r="64" spans="8:14" x14ac:dyDescent="0.35">
      <c r="H64" s="46" t="s">
        <v>1780</v>
      </c>
      <c r="I64" s="46" t="s">
        <v>11710</v>
      </c>
      <c r="J64" s="43">
        <f t="shared" si="0"/>
        <v>1436.4999999999998</v>
      </c>
      <c r="K64" s="43">
        <f t="shared" si="0"/>
        <v>1508.4939999999999</v>
      </c>
      <c r="L64" s="46" t="s">
        <v>3179</v>
      </c>
      <c r="M64" s="46" t="s">
        <v>11694</v>
      </c>
      <c r="N64" s="46" t="s">
        <v>11698</v>
      </c>
    </row>
    <row r="65" spans="8:14" x14ac:dyDescent="0.35">
      <c r="H65" s="46" t="s">
        <v>1919</v>
      </c>
      <c r="I65" s="46" t="s">
        <v>11711</v>
      </c>
      <c r="J65" s="43">
        <f t="shared" si="0"/>
        <v>1436.4999999999998</v>
      </c>
      <c r="K65" s="43">
        <f t="shared" si="0"/>
        <v>1508.4939999999999</v>
      </c>
      <c r="L65" s="46" t="s">
        <v>3179</v>
      </c>
      <c r="M65" s="46" t="s">
        <v>11694</v>
      </c>
      <c r="N65" s="46" t="s">
        <v>11698</v>
      </c>
    </row>
    <row r="66" spans="8:14" x14ac:dyDescent="0.35">
      <c r="H66" s="130" t="s">
        <v>11491</v>
      </c>
      <c r="I66" s="46"/>
      <c r="J66" s="43">
        <v>1</v>
      </c>
      <c r="K66" s="43" t="s">
        <v>11712</v>
      </c>
      <c r="L66" s="46"/>
      <c r="M66" s="46"/>
      <c r="N66" s="46"/>
    </row>
    <row r="67" spans="8:14" x14ac:dyDescent="0.35">
      <c r="H67" s="46" t="s">
        <v>1662</v>
      </c>
      <c r="I67" s="46" t="s">
        <v>11704</v>
      </c>
      <c r="J67" s="43">
        <v>75</v>
      </c>
      <c r="K67" s="43">
        <v>78.75</v>
      </c>
      <c r="L67" s="46" t="s">
        <v>3179</v>
      </c>
      <c r="M67" s="46" t="s">
        <v>1389</v>
      </c>
      <c r="N67" s="46" t="s">
        <v>3734</v>
      </c>
    </row>
    <row r="68" spans="8:14" x14ac:dyDescent="0.35">
      <c r="H68" s="46" t="s">
        <v>1814</v>
      </c>
      <c r="I68" s="46" t="s">
        <v>11705</v>
      </c>
      <c r="J68" s="43">
        <v>75</v>
      </c>
      <c r="K68" s="43">
        <v>78.75</v>
      </c>
      <c r="L68" s="46" t="s">
        <v>3179</v>
      </c>
      <c r="M68" s="46" t="s">
        <v>1389</v>
      </c>
      <c r="N68" s="46" t="s">
        <v>3734</v>
      </c>
    </row>
    <row r="69" spans="8:14" x14ac:dyDescent="0.35">
      <c r="H69" s="46" t="s">
        <v>1828</v>
      </c>
      <c r="I69" s="46" t="s">
        <v>11706</v>
      </c>
      <c r="J69" s="43">
        <v>75</v>
      </c>
      <c r="K69" s="43">
        <v>78.75</v>
      </c>
      <c r="L69" s="46" t="s">
        <v>3179</v>
      </c>
      <c r="M69" s="46" t="s">
        <v>1389</v>
      </c>
      <c r="N69" s="46" t="s">
        <v>3734</v>
      </c>
    </row>
    <row r="70" spans="8:14" x14ac:dyDescent="0.35">
      <c r="H70" s="46" t="s">
        <v>1876</v>
      </c>
      <c r="I70" s="46" t="s">
        <v>11707</v>
      </c>
      <c r="J70" s="43">
        <v>42.5</v>
      </c>
      <c r="K70" s="43">
        <v>44.63</v>
      </c>
      <c r="L70" s="46" t="s">
        <v>3179</v>
      </c>
      <c r="M70" s="46" t="s">
        <v>1389</v>
      </c>
      <c r="N70" s="46" t="s">
        <v>3734</v>
      </c>
    </row>
    <row r="71" spans="8:14" x14ac:dyDescent="0.35">
      <c r="H71" s="46" t="s">
        <v>54</v>
      </c>
      <c r="I71" s="46" t="s">
        <v>11708</v>
      </c>
      <c r="J71" s="43">
        <v>42.5</v>
      </c>
      <c r="K71" s="43">
        <v>44.63</v>
      </c>
      <c r="L71" s="46" t="s">
        <v>3179</v>
      </c>
      <c r="M71" s="46" t="s">
        <v>1389</v>
      </c>
      <c r="N71" s="46" t="s">
        <v>3734</v>
      </c>
    </row>
    <row r="72" spans="8:14" x14ac:dyDescent="0.35">
      <c r="H72" s="46" t="s">
        <v>1341</v>
      </c>
      <c r="I72" s="46" t="s">
        <v>11709</v>
      </c>
      <c r="J72" s="43">
        <v>42.5</v>
      </c>
      <c r="K72" s="43">
        <v>44.63</v>
      </c>
      <c r="L72" s="46" t="s">
        <v>3179</v>
      </c>
      <c r="M72" s="46" t="s">
        <v>1389</v>
      </c>
      <c r="N72" s="46" t="s">
        <v>3734</v>
      </c>
    </row>
    <row r="73" spans="8:14" x14ac:dyDescent="0.35">
      <c r="H73" s="46" t="s">
        <v>1780</v>
      </c>
      <c r="I73" s="46" t="s">
        <v>11710</v>
      </c>
      <c r="J73" s="43">
        <v>42.5</v>
      </c>
      <c r="K73" s="43">
        <v>44.63</v>
      </c>
      <c r="L73" s="46" t="s">
        <v>3179</v>
      </c>
      <c r="M73" s="46" t="s">
        <v>1389</v>
      </c>
      <c r="N73" s="46" t="s">
        <v>3734</v>
      </c>
    </row>
    <row r="74" spans="8:14" x14ac:dyDescent="0.35">
      <c r="H74" s="46" t="s">
        <v>1919</v>
      </c>
      <c r="I74" s="46" t="s">
        <v>11711</v>
      </c>
      <c r="J74" s="43">
        <v>42.5</v>
      </c>
      <c r="K74" s="43">
        <v>44.63</v>
      </c>
      <c r="L74" s="46" t="s">
        <v>3179</v>
      </c>
      <c r="M74" s="46" t="s">
        <v>1389</v>
      </c>
      <c r="N74" s="46" t="s">
        <v>3734</v>
      </c>
    </row>
    <row r="75" spans="8:14" x14ac:dyDescent="0.35">
      <c r="H75" s="130" t="s">
        <v>11497</v>
      </c>
      <c r="I75" s="46"/>
      <c r="J75" s="43">
        <v>4.0465</v>
      </c>
      <c r="K75" s="43" t="s">
        <v>11712</v>
      </c>
      <c r="L75" s="46"/>
      <c r="M75" s="46"/>
      <c r="N75" s="46"/>
    </row>
    <row r="76" spans="8:14" x14ac:dyDescent="0.35">
      <c r="H76" s="46" t="s">
        <v>1662</v>
      </c>
      <c r="I76" s="46" t="s">
        <v>11704</v>
      </c>
      <c r="J76" s="43">
        <f t="shared" ref="J76:K83" si="1">J67*$J$75</f>
        <v>303.48750000000001</v>
      </c>
      <c r="K76" s="43">
        <f t="shared" si="1"/>
        <v>318.66187500000001</v>
      </c>
      <c r="L76" s="46" t="s">
        <v>3179</v>
      </c>
      <c r="M76" s="46" t="s">
        <v>11701</v>
      </c>
      <c r="N76" s="46" t="s">
        <v>11702</v>
      </c>
    </row>
    <row r="77" spans="8:14" x14ac:dyDescent="0.35">
      <c r="H77" s="46" t="s">
        <v>1814</v>
      </c>
      <c r="I77" s="46" t="s">
        <v>11705</v>
      </c>
      <c r="J77" s="43">
        <f t="shared" si="1"/>
        <v>303.48750000000001</v>
      </c>
      <c r="K77" s="43">
        <f t="shared" si="1"/>
        <v>318.66187500000001</v>
      </c>
      <c r="L77" s="46" t="s">
        <v>3179</v>
      </c>
      <c r="M77" s="46" t="s">
        <v>11701</v>
      </c>
      <c r="N77" s="46" t="s">
        <v>11702</v>
      </c>
    </row>
    <row r="78" spans="8:14" x14ac:dyDescent="0.35">
      <c r="H78" s="46" t="s">
        <v>1828</v>
      </c>
      <c r="I78" s="46" t="s">
        <v>11706</v>
      </c>
      <c r="J78" s="43">
        <f t="shared" si="1"/>
        <v>303.48750000000001</v>
      </c>
      <c r="K78" s="43">
        <f t="shared" si="1"/>
        <v>318.66187500000001</v>
      </c>
      <c r="L78" s="46" t="s">
        <v>3179</v>
      </c>
      <c r="M78" s="46" t="s">
        <v>11701</v>
      </c>
      <c r="N78" s="46" t="s">
        <v>11702</v>
      </c>
    </row>
    <row r="79" spans="8:14" x14ac:dyDescent="0.35">
      <c r="H79" s="46" t="s">
        <v>1876</v>
      </c>
      <c r="I79" s="46" t="s">
        <v>11707</v>
      </c>
      <c r="J79" s="43">
        <f t="shared" si="1"/>
        <v>171.97624999999999</v>
      </c>
      <c r="K79" s="43">
        <f t="shared" si="1"/>
        <v>180.59529500000002</v>
      </c>
      <c r="L79" s="46" t="s">
        <v>3179</v>
      </c>
      <c r="M79" s="46" t="s">
        <v>11701</v>
      </c>
      <c r="N79" s="46" t="s">
        <v>11702</v>
      </c>
    </row>
    <row r="80" spans="8:14" x14ac:dyDescent="0.35">
      <c r="H80" s="46" t="s">
        <v>54</v>
      </c>
      <c r="I80" s="46" t="s">
        <v>11708</v>
      </c>
      <c r="J80" s="43">
        <f t="shared" si="1"/>
        <v>171.97624999999999</v>
      </c>
      <c r="K80" s="43">
        <f t="shared" si="1"/>
        <v>180.59529500000002</v>
      </c>
      <c r="L80" s="46" t="s">
        <v>3179</v>
      </c>
      <c r="M80" s="46" t="s">
        <v>11701</v>
      </c>
      <c r="N80" s="46" t="s">
        <v>11702</v>
      </c>
    </row>
    <row r="81" spans="8:14" x14ac:dyDescent="0.35">
      <c r="H81" s="46" t="s">
        <v>1341</v>
      </c>
      <c r="I81" s="46" t="s">
        <v>11709</v>
      </c>
      <c r="J81" s="43">
        <f t="shared" si="1"/>
        <v>171.97624999999999</v>
      </c>
      <c r="K81" s="43">
        <f t="shared" si="1"/>
        <v>180.59529500000002</v>
      </c>
      <c r="L81" s="46" t="s">
        <v>3179</v>
      </c>
      <c r="M81" s="46" t="s">
        <v>11701</v>
      </c>
      <c r="N81" s="46" t="s">
        <v>11702</v>
      </c>
    </row>
    <row r="82" spans="8:14" x14ac:dyDescent="0.35">
      <c r="H82" s="46" t="s">
        <v>1780</v>
      </c>
      <c r="I82" s="46" t="s">
        <v>11710</v>
      </c>
      <c r="J82" s="43">
        <f t="shared" si="1"/>
        <v>171.97624999999999</v>
      </c>
      <c r="K82" s="43">
        <f t="shared" si="1"/>
        <v>180.59529500000002</v>
      </c>
      <c r="L82" s="46" t="s">
        <v>3179</v>
      </c>
      <c r="M82" s="46" t="s">
        <v>11701</v>
      </c>
      <c r="N82" s="46" t="s">
        <v>11702</v>
      </c>
    </row>
    <row r="83" spans="8:14" x14ac:dyDescent="0.35">
      <c r="H83" s="46" t="s">
        <v>1919</v>
      </c>
      <c r="I83" s="46" t="s">
        <v>11711</v>
      </c>
      <c r="J83" s="43">
        <f t="shared" si="1"/>
        <v>171.97624999999999</v>
      </c>
      <c r="K83" s="43">
        <f t="shared" si="1"/>
        <v>180.59529500000002</v>
      </c>
      <c r="L83" s="46" t="s">
        <v>3179</v>
      </c>
      <c r="M83" s="46" t="s">
        <v>11701</v>
      </c>
      <c r="N83" s="46" t="s">
        <v>11702</v>
      </c>
    </row>
  </sheetData>
  <autoFilter ref="A2:Q2" xr:uid="{00000000-0009-0000-0000-00005F000000}"/>
  <dataValidations count="1">
    <dataValidation type="list" allowBlank="1" showInputMessage="1" showErrorMessage="1" sqref="D1" xr:uid="{00000000-0002-0000-5F00-000000000000}">
      <formula1>Sites</formula1>
    </dataValidation>
  </dataValidations>
  <hyperlinks>
    <hyperlink ref="B1" location="Index!A1" display="Go To Index" xr:uid="{00000000-0004-0000-5F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sheetPr codeName="Sheet85"/>
  <dimension ref="A1:G5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5" width="9.36328125" bestFit="1" customWidth="1"/>
    <col min="6" max="6" width="12.453125" bestFit="1" customWidth="1"/>
    <col min="7" max="7" width="8.6328125" bestFit="1" customWidth="1"/>
  </cols>
  <sheetData>
    <row r="1" spans="1: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7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4191</v>
      </c>
      <c r="F2" t="s">
        <v>387</v>
      </c>
      <c r="G2" t="s">
        <v>320</v>
      </c>
    </row>
    <row r="3" spans="1:7" x14ac:dyDescent="0.35">
      <c r="B3" s="5">
        <v>43165</v>
      </c>
      <c r="E3" t="s">
        <v>4089</v>
      </c>
      <c r="F3" t="s">
        <v>4089</v>
      </c>
      <c r="G3">
        <v>1</v>
      </c>
    </row>
    <row r="4" spans="1:7" x14ac:dyDescent="0.35">
      <c r="B4" s="47">
        <v>43165</v>
      </c>
      <c r="E4" t="s">
        <v>4192</v>
      </c>
      <c r="F4" t="s">
        <v>4192</v>
      </c>
      <c r="G4">
        <v>0</v>
      </c>
    </row>
    <row r="5" spans="1:7" x14ac:dyDescent="0.35">
      <c r="B5" s="47">
        <v>43165</v>
      </c>
      <c r="E5" t="s">
        <v>4098</v>
      </c>
      <c r="F5" t="s">
        <v>4098</v>
      </c>
      <c r="G5">
        <v>0</v>
      </c>
    </row>
  </sheetData>
  <autoFilter ref="A2:G2" xr:uid="{00000000-0009-0000-0000-000060000000}"/>
  <dataValidations count="1">
    <dataValidation type="list" allowBlank="1" showInputMessage="1" showErrorMessage="1" sqref="D1" xr:uid="{00000000-0002-0000-6000-000000000000}">
      <formula1>Sites</formula1>
    </dataValidation>
  </dataValidations>
  <hyperlinks>
    <hyperlink ref="B1" location="Index!A1" display="Go To Index" xr:uid="{00000000-0004-0000-60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sheetPr codeName="Sheet86"/>
  <dimension ref="A1:H8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3.36328125" bestFit="1" customWidth="1"/>
    <col min="6" max="6" width="24.6328125" bestFit="1" customWidth="1"/>
    <col min="7" max="7" width="15.08984375" bestFit="1" customWidth="1"/>
    <col min="8" max="8" width="13.6328125" bestFit="1" customWidth="1"/>
  </cols>
  <sheetData>
    <row r="1" spans="1:8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8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4193</v>
      </c>
      <c r="F2" t="s">
        <v>387</v>
      </c>
      <c r="G2" t="s">
        <v>4194</v>
      </c>
      <c r="H2" t="s">
        <v>4017</v>
      </c>
    </row>
    <row r="3" spans="1:8" x14ac:dyDescent="0.35">
      <c r="B3" s="5">
        <v>43165</v>
      </c>
      <c r="E3" t="s">
        <v>4195</v>
      </c>
      <c r="F3" t="s">
        <v>4196</v>
      </c>
      <c r="G3">
        <v>0</v>
      </c>
      <c r="H3" t="s">
        <v>4034</v>
      </c>
    </row>
    <row r="4" spans="1:8" x14ac:dyDescent="0.35">
      <c r="B4" s="47">
        <v>43165</v>
      </c>
      <c r="E4" t="s">
        <v>4197</v>
      </c>
      <c r="F4" t="s">
        <v>4181</v>
      </c>
      <c r="G4">
        <v>0</v>
      </c>
      <c r="H4" t="s">
        <v>4034</v>
      </c>
    </row>
    <row r="5" spans="1:8" x14ac:dyDescent="0.35">
      <c r="B5" s="47">
        <v>43165</v>
      </c>
      <c r="E5" t="s">
        <v>4198</v>
      </c>
      <c r="F5" t="s">
        <v>4150</v>
      </c>
      <c r="G5">
        <v>0</v>
      </c>
      <c r="H5" t="s">
        <v>4034</v>
      </c>
    </row>
    <row r="6" spans="1:8" x14ac:dyDescent="0.35">
      <c r="B6" s="47">
        <v>43165</v>
      </c>
      <c r="E6" t="s">
        <v>4199</v>
      </c>
      <c r="F6" t="s">
        <v>4200</v>
      </c>
      <c r="G6">
        <v>0</v>
      </c>
      <c r="H6" t="s">
        <v>4034</v>
      </c>
    </row>
    <row r="7" spans="1:8" x14ac:dyDescent="0.35">
      <c r="B7" s="5">
        <v>43208</v>
      </c>
      <c r="E7" t="s">
        <v>4585</v>
      </c>
      <c r="F7" t="s">
        <v>10154</v>
      </c>
      <c r="G7" s="46">
        <v>0</v>
      </c>
      <c r="H7" s="46" t="s">
        <v>4034</v>
      </c>
    </row>
    <row r="8" spans="1:8" x14ac:dyDescent="0.35">
      <c r="B8" s="5">
        <v>43208</v>
      </c>
      <c r="E8" t="s">
        <v>10155</v>
      </c>
      <c r="F8" t="s">
        <v>4147</v>
      </c>
      <c r="G8" s="46">
        <v>0</v>
      </c>
      <c r="H8" s="46" t="s">
        <v>4034</v>
      </c>
    </row>
  </sheetData>
  <autoFilter ref="A2:H2" xr:uid="{00000000-0009-0000-0000-000061000000}"/>
  <dataValidations count="1">
    <dataValidation type="list" allowBlank="1" showInputMessage="1" showErrorMessage="1" sqref="D1" xr:uid="{00000000-0002-0000-6100-000000000000}">
      <formula1>Sites</formula1>
    </dataValidation>
  </dataValidations>
  <hyperlinks>
    <hyperlink ref="B1" location="Index!A1" display="Go To Index" xr:uid="{00000000-0004-0000-6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sheetPr codeName="Sheet87"/>
  <dimension ref="A1:F7"/>
  <sheetViews>
    <sheetView workbookViewId="0">
      <pane ySplit="2" topLeftCell="A3" activePane="bottomLeft" state="frozen"/>
      <selection pane="bottomLeft" activeCell="E3" sqref="E3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453125" bestFit="1" customWidth="1"/>
    <col min="6" max="6" width="30.6328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</row>
    <row r="3" spans="1:6" x14ac:dyDescent="0.35">
      <c r="B3" s="5">
        <v>43165</v>
      </c>
      <c r="E3" t="s">
        <v>3148</v>
      </c>
      <c r="F3" t="s">
        <v>3149</v>
      </c>
    </row>
    <row r="4" spans="1:6" x14ac:dyDescent="0.35">
      <c r="B4" s="47">
        <v>43165</v>
      </c>
      <c r="E4" t="s">
        <v>3146</v>
      </c>
      <c r="F4" t="s">
        <v>3147</v>
      </c>
    </row>
    <row r="5" spans="1:6" x14ac:dyDescent="0.35">
      <c r="B5" s="47">
        <v>43165</v>
      </c>
      <c r="E5" t="s">
        <v>3150</v>
      </c>
      <c r="F5" t="s">
        <v>3151</v>
      </c>
    </row>
    <row r="6" spans="1:6" x14ac:dyDescent="0.35">
      <c r="B6" s="47">
        <v>43165</v>
      </c>
      <c r="E6" t="s">
        <v>3152</v>
      </c>
      <c r="F6" t="s">
        <v>3153</v>
      </c>
    </row>
    <row r="7" spans="1:6" x14ac:dyDescent="0.35">
      <c r="B7" s="47">
        <v>43165</v>
      </c>
      <c r="E7" t="s">
        <v>3144</v>
      </c>
      <c r="F7" t="s">
        <v>3145</v>
      </c>
    </row>
  </sheetData>
  <autoFilter ref="A2:F2" xr:uid="{00000000-0009-0000-0000-000062000000}">
    <sortState ref="A3:F7">
      <sortCondition ref="E2"/>
    </sortState>
  </autoFilter>
  <dataValidations count="1">
    <dataValidation type="list" allowBlank="1" showInputMessage="1" showErrorMessage="1" sqref="D1" xr:uid="{00000000-0002-0000-6200-000000000000}">
      <formula1>Sites</formula1>
    </dataValidation>
  </dataValidations>
  <hyperlinks>
    <hyperlink ref="B1" location="Index!A1" display="Go To Index" xr:uid="{00000000-0004-0000-62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sheetPr codeName="Sheet88"/>
  <dimension ref="A1:K12"/>
  <sheetViews>
    <sheetView workbookViewId="0">
      <pane ySplit="2" topLeftCell="A3" activePane="bottomLeft" state="frozen"/>
      <selection pane="bottomLeft" activeCell="I12" sqref="I12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08984375" style="46" bestFit="1" customWidth="1"/>
    <col min="6" max="6" width="7.36328125" style="46" bestFit="1" customWidth="1"/>
    <col min="7" max="7" width="7.08984375" style="46" bestFit="1" customWidth="1"/>
    <col min="8" max="8" width="7.54296875" style="46" bestFit="1" customWidth="1"/>
    <col min="9" max="9" width="16.90625" bestFit="1" customWidth="1"/>
    <col min="10" max="10" width="14.36328125" bestFit="1" customWidth="1"/>
    <col min="11" max="11" width="20.36328125" bestFit="1" customWidth="1"/>
  </cols>
  <sheetData>
    <row r="1" spans="1:11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1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9761</v>
      </c>
      <c r="F2" s="46" t="s">
        <v>11</v>
      </c>
      <c r="G2" s="46" t="s">
        <v>14</v>
      </c>
      <c r="H2" s="46" t="s">
        <v>15</v>
      </c>
      <c r="I2" t="s">
        <v>4201</v>
      </c>
      <c r="J2" t="s">
        <v>387</v>
      </c>
      <c r="K2" t="s">
        <v>4202</v>
      </c>
    </row>
    <row r="3" spans="1:11" x14ac:dyDescent="0.35">
      <c r="B3" s="5">
        <v>43165</v>
      </c>
      <c r="E3" s="22" t="s">
        <v>1441</v>
      </c>
      <c r="F3" s="22" t="s">
        <v>1441</v>
      </c>
      <c r="G3" s="22" t="s">
        <v>1441</v>
      </c>
      <c r="H3" s="22" t="s">
        <v>1441</v>
      </c>
      <c r="I3" t="s">
        <v>4203</v>
      </c>
      <c r="J3" t="s">
        <v>4204</v>
      </c>
      <c r="K3">
        <v>0</v>
      </c>
    </row>
    <row r="4" spans="1:11" x14ac:dyDescent="0.35">
      <c r="B4" s="47">
        <v>43165</v>
      </c>
      <c r="E4" s="22" t="s">
        <v>1441</v>
      </c>
      <c r="F4" s="22" t="s">
        <v>1441</v>
      </c>
      <c r="G4" s="22" t="s">
        <v>1441</v>
      </c>
      <c r="H4" s="22" t="s">
        <v>1441</v>
      </c>
      <c r="I4" t="s">
        <v>4205</v>
      </c>
      <c r="J4" t="s">
        <v>4206</v>
      </c>
      <c r="K4">
        <v>1</v>
      </c>
    </row>
    <row r="5" spans="1:11" x14ac:dyDescent="0.35">
      <c r="B5" s="47">
        <v>43165</v>
      </c>
      <c r="E5" s="22" t="s">
        <v>1441</v>
      </c>
      <c r="G5" s="22" t="s">
        <v>1441</v>
      </c>
      <c r="I5" t="s">
        <v>3139</v>
      </c>
      <c r="J5" t="s">
        <v>4207</v>
      </c>
      <c r="K5">
        <v>0</v>
      </c>
    </row>
    <row r="6" spans="1:11" x14ac:dyDescent="0.35">
      <c r="B6" s="47">
        <v>43165</v>
      </c>
      <c r="E6" s="22" t="s">
        <v>1441</v>
      </c>
      <c r="F6" s="22" t="s">
        <v>1441</v>
      </c>
      <c r="G6" s="22" t="s">
        <v>1441</v>
      </c>
      <c r="H6" s="22" t="s">
        <v>1441</v>
      </c>
      <c r="I6" t="s">
        <v>4208</v>
      </c>
      <c r="J6" t="s">
        <v>4209</v>
      </c>
      <c r="K6">
        <v>1</v>
      </c>
    </row>
    <row r="7" spans="1:11" x14ac:dyDescent="0.35">
      <c r="B7" s="47">
        <v>43165</v>
      </c>
      <c r="E7" s="22" t="s">
        <v>1441</v>
      </c>
      <c r="G7" s="22" t="s">
        <v>1441</v>
      </c>
      <c r="I7" t="s">
        <v>4210</v>
      </c>
      <c r="J7" t="s">
        <v>4210</v>
      </c>
      <c r="K7">
        <v>0</v>
      </c>
    </row>
    <row r="8" spans="1:11" x14ac:dyDescent="0.35">
      <c r="B8" s="47">
        <v>43165</v>
      </c>
      <c r="E8" s="22" t="s">
        <v>1441</v>
      </c>
      <c r="F8" s="22" t="s">
        <v>1441</v>
      </c>
      <c r="G8" s="22" t="s">
        <v>1441</v>
      </c>
      <c r="H8" s="22" t="s">
        <v>1441</v>
      </c>
      <c r="I8" t="s">
        <v>4211</v>
      </c>
      <c r="J8" t="s">
        <v>4212</v>
      </c>
      <c r="K8">
        <v>0</v>
      </c>
    </row>
    <row r="9" spans="1:11" x14ac:dyDescent="0.35">
      <c r="B9" s="47">
        <v>43165</v>
      </c>
      <c r="E9" s="22" t="s">
        <v>1441</v>
      </c>
      <c r="F9" s="22" t="s">
        <v>1441</v>
      </c>
      <c r="G9" s="22" t="s">
        <v>1441</v>
      </c>
      <c r="H9" s="22" t="s">
        <v>1441</v>
      </c>
      <c r="I9" t="s">
        <v>4213</v>
      </c>
      <c r="J9" t="s">
        <v>4214</v>
      </c>
      <c r="K9">
        <v>0</v>
      </c>
    </row>
    <row r="10" spans="1:11" x14ac:dyDescent="0.35">
      <c r="B10" s="47">
        <v>43165</v>
      </c>
      <c r="E10" s="22" t="s">
        <v>1441</v>
      </c>
      <c r="F10" s="22" t="s">
        <v>1441</v>
      </c>
      <c r="G10" s="22" t="s">
        <v>1441</v>
      </c>
      <c r="H10" s="22" t="s">
        <v>1441</v>
      </c>
      <c r="I10" t="s">
        <v>4215</v>
      </c>
      <c r="J10" t="s">
        <v>4216</v>
      </c>
      <c r="K10">
        <v>0</v>
      </c>
    </row>
    <row r="11" spans="1:11" x14ac:dyDescent="0.35">
      <c r="B11" s="47">
        <v>43165</v>
      </c>
      <c r="E11" s="22" t="s">
        <v>1441</v>
      </c>
      <c r="F11" s="22" t="s">
        <v>1441</v>
      </c>
      <c r="G11" s="22" t="s">
        <v>1441</v>
      </c>
      <c r="H11" s="22" t="s">
        <v>1441</v>
      </c>
      <c r="I11" t="s">
        <v>3885</v>
      </c>
      <c r="J11" t="s">
        <v>4217</v>
      </c>
      <c r="K11">
        <v>1</v>
      </c>
    </row>
    <row r="12" spans="1:11" x14ac:dyDescent="0.35">
      <c r="B12" s="47">
        <v>43165</v>
      </c>
      <c r="E12" s="22" t="s">
        <v>1441</v>
      </c>
      <c r="G12" s="22" t="s">
        <v>1441</v>
      </c>
      <c r="I12" t="s">
        <v>4218</v>
      </c>
      <c r="J12" t="s">
        <v>4218</v>
      </c>
      <c r="K12">
        <v>0</v>
      </c>
    </row>
  </sheetData>
  <autoFilter ref="A2:K2" xr:uid="{00000000-0009-0000-0000-000063000000}"/>
  <dataValidations count="1">
    <dataValidation type="list" allowBlank="1" showInputMessage="1" showErrorMessage="1" sqref="D1" xr:uid="{00000000-0002-0000-6300-000000000000}">
      <formula1>Sites</formula1>
    </dataValidation>
  </dataValidations>
  <hyperlinks>
    <hyperlink ref="B1" location="Index!A1" display="Go To Index" xr:uid="{00000000-0004-0000-63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sheetPr codeName="Sheet89"/>
  <dimension ref="A1:O9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7" width="7.36328125" style="46" bestFit="1" customWidth="1"/>
    <col min="8" max="8" width="7.08984375" style="46" bestFit="1" customWidth="1"/>
    <col min="9" max="9" width="7.54296875" style="46" bestFit="1" customWidth="1"/>
    <col min="10" max="10" width="15.6328125" bestFit="1" customWidth="1"/>
    <col min="11" max="11" width="26.6328125" bestFit="1" customWidth="1"/>
    <col min="12" max="12" width="15.36328125" bestFit="1" customWidth="1"/>
    <col min="13" max="13" width="14.6328125" bestFit="1" customWidth="1"/>
    <col min="14" max="14" width="16.08984375" bestFit="1" customWidth="1"/>
    <col min="15" max="15" width="12" bestFit="1" customWidth="1"/>
  </cols>
  <sheetData>
    <row r="1" spans="1:15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5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9761</v>
      </c>
      <c r="F2" s="46" t="s">
        <v>11</v>
      </c>
      <c r="G2" s="46" t="s">
        <v>9821</v>
      </c>
      <c r="H2" s="46" t="s">
        <v>14</v>
      </c>
      <c r="I2" s="46" t="s">
        <v>15</v>
      </c>
      <c r="J2" t="s">
        <v>4219</v>
      </c>
      <c r="K2" t="s">
        <v>387</v>
      </c>
      <c r="L2" t="s">
        <v>4220</v>
      </c>
      <c r="M2" t="s">
        <v>4039</v>
      </c>
      <c r="N2" t="s">
        <v>4221</v>
      </c>
      <c r="O2" t="s">
        <v>4222</v>
      </c>
    </row>
    <row r="3" spans="1:15" x14ac:dyDescent="0.35">
      <c r="B3" s="5">
        <v>43165</v>
      </c>
      <c r="E3" s="22" t="s">
        <v>1441</v>
      </c>
      <c r="F3" s="22" t="s">
        <v>1441</v>
      </c>
      <c r="G3" s="22" t="s">
        <v>1441</v>
      </c>
      <c r="I3" s="22" t="s">
        <v>1441</v>
      </c>
      <c r="J3" t="s">
        <v>4232</v>
      </c>
      <c r="K3" t="s">
        <v>4233</v>
      </c>
      <c r="L3" t="s">
        <v>3632</v>
      </c>
      <c r="M3">
        <v>10</v>
      </c>
      <c r="N3" t="s">
        <v>4225</v>
      </c>
      <c r="O3" s="48">
        <v>50000</v>
      </c>
    </row>
    <row r="4" spans="1:15" x14ac:dyDescent="0.35">
      <c r="B4" s="47">
        <v>43165</v>
      </c>
      <c r="E4" s="22" t="s">
        <v>1441</v>
      </c>
      <c r="F4" s="22" t="s">
        <v>1441</v>
      </c>
      <c r="G4" s="22" t="s">
        <v>1441</v>
      </c>
      <c r="I4" s="22" t="s">
        <v>1441</v>
      </c>
      <c r="J4" t="s">
        <v>4234</v>
      </c>
      <c r="K4" t="s">
        <v>4235</v>
      </c>
      <c r="L4" t="s">
        <v>3632</v>
      </c>
      <c r="M4">
        <v>18</v>
      </c>
      <c r="N4" t="s">
        <v>4228</v>
      </c>
      <c r="O4" s="48">
        <v>3120</v>
      </c>
    </row>
    <row r="5" spans="1:15" x14ac:dyDescent="0.35">
      <c r="B5" s="47">
        <v>43165</v>
      </c>
      <c r="E5" s="22" t="s">
        <v>1441</v>
      </c>
      <c r="F5" s="22" t="s">
        <v>1441</v>
      </c>
      <c r="G5" s="22" t="s">
        <v>1441</v>
      </c>
      <c r="H5" s="22" t="s">
        <v>1441</v>
      </c>
      <c r="I5" s="22" t="s">
        <v>1441</v>
      </c>
      <c r="J5" t="s">
        <v>4223</v>
      </c>
      <c r="K5" t="s">
        <v>4224</v>
      </c>
      <c r="L5" t="s">
        <v>3632</v>
      </c>
      <c r="M5">
        <v>1</v>
      </c>
      <c r="N5" t="s">
        <v>4225</v>
      </c>
      <c r="O5" s="48">
        <v>2080</v>
      </c>
    </row>
    <row r="6" spans="1:15" x14ac:dyDescent="0.35">
      <c r="B6" s="47">
        <v>43165</v>
      </c>
      <c r="E6" s="22" t="s">
        <v>1441</v>
      </c>
      <c r="F6" s="22" t="s">
        <v>1441</v>
      </c>
      <c r="G6" s="22" t="s">
        <v>1441</v>
      </c>
      <c r="I6" s="22" t="s">
        <v>1441</v>
      </c>
      <c r="J6" t="s">
        <v>4236</v>
      </c>
      <c r="K6" t="s">
        <v>4237</v>
      </c>
      <c r="L6" t="s">
        <v>3632</v>
      </c>
      <c r="M6">
        <v>2</v>
      </c>
      <c r="N6" t="s">
        <v>4225</v>
      </c>
      <c r="O6" s="48">
        <v>4160</v>
      </c>
    </row>
    <row r="7" spans="1:15" x14ac:dyDescent="0.35">
      <c r="B7" s="47">
        <v>43165</v>
      </c>
      <c r="E7" s="22" t="s">
        <v>1441</v>
      </c>
      <c r="F7" s="22" t="s">
        <v>1441</v>
      </c>
      <c r="G7" s="22" t="s">
        <v>1441</v>
      </c>
      <c r="H7" s="22" t="s">
        <v>1441</v>
      </c>
      <c r="I7" s="22" t="s">
        <v>1441</v>
      </c>
      <c r="J7" t="s">
        <v>4226</v>
      </c>
      <c r="K7" t="s">
        <v>4227</v>
      </c>
      <c r="L7" t="s">
        <v>3632</v>
      </c>
      <c r="M7">
        <v>6</v>
      </c>
      <c r="N7" t="s">
        <v>4228</v>
      </c>
      <c r="O7" s="48">
        <v>1040</v>
      </c>
    </row>
    <row r="8" spans="1:15" x14ac:dyDescent="0.35">
      <c r="B8" s="47">
        <v>43165</v>
      </c>
      <c r="E8" s="22" t="s">
        <v>1441</v>
      </c>
      <c r="F8" s="22" t="s">
        <v>1441</v>
      </c>
      <c r="G8" s="22" t="s">
        <v>1441</v>
      </c>
      <c r="H8" s="22" t="s">
        <v>1441</v>
      </c>
      <c r="I8" s="22" t="s">
        <v>1441</v>
      </c>
      <c r="J8" t="s">
        <v>4229</v>
      </c>
      <c r="K8" t="s">
        <v>4230</v>
      </c>
      <c r="L8" t="s">
        <v>3632</v>
      </c>
      <c r="M8">
        <v>0</v>
      </c>
      <c r="N8" t="s">
        <v>4231</v>
      </c>
      <c r="O8">
        <v>0</v>
      </c>
    </row>
    <row r="9" spans="1:15" x14ac:dyDescent="0.35">
      <c r="A9" s="5">
        <v>43310</v>
      </c>
      <c r="G9" s="22" t="s">
        <v>1441</v>
      </c>
      <c r="J9" s="46" t="s">
        <v>11319</v>
      </c>
      <c r="K9" s="46" t="s">
        <v>11320</v>
      </c>
      <c r="L9" s="46" t="s">
        <v>3632</v>
      </c>
      <c r="M9" s="46">
        <v>3</v>
      </c>
      <c r="N9" s="46" t="s">
        <v>4228</v>
      </c>
      <c r="O9" s="46">
        <v>520</v>
      </c>
    </row>
  </sheetData>
  <autoFilter ref="A2:O2" xr:uid="{00000000-0009-0000-0000-000064000000}">
    <sortState ref="A3:O8">
      <sortCondition ref="J2"/>
    </sortState>
  </autoFilter>
  <dataValidations count="1">
    <dataValidation type="list" allowBlank="1" showInputMessage="1" showErrorMessage="1" sqref="D1" xr:uid="{00000000-0002-0000-6400-000000000000}">
      <formula1>Sites</formula1>
    </dataValidation>
  </dataValidations>
  <hyperlinks>
    <hyperlink ref="B1" location="Index!A1" display="Go To Index" xr:uid="{00000000-0004-0000-6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sheetPr codeName="Sheet273"/>
  <dimension ref="A1:M2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bestFit="1" customWidth="1"/>
    <col min="3" max="3" width="6.6328125" bestFit="1" customWidth="1"/>
    <col min="4" max="4" width="9.36328125" bestFit="1" customWidth="1"/>
    <col min="5" max="5" width="15.90625" bestFit="1" customWidth="1"/>
    <col min="6" max="6" width="12.453125" bestFit="1" customWidth="1"/>
    <col min="7" max="7" width="19" bestFit="1" customWidth="1"/>
    <col min="8" max="8" width="16.54296875" bestFit="1" customWidth="1"/>
    <col min="9" max="10" width="11.6328125" bestFit="1" customWidth="1"/>
    <col min="11" max="11" width="15.6328125" bestFit="1" customWidth="1"/>
    <col min="12" max="12" width="7" bestFit="1" customWidth="1"/>
    <col min="13" max="13" width="15.453125" bestFit="1" customWidth="1"/>
  </cols>
  <sheetData>
    <row r="1" spans="1:13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3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t="s">
        <v>9406</v>
      </c>
      <c r="F2" t="s">
        <v>387</v>
      </c>
      <c r="G2" t="s">
        <v>4100</v>
      </c>
      <c r="H2" t="s">
        <v>9407</v>
      </c>
      <c r="I2" t="s">
        <v>9408</v>
      </c>
      <c r="J2" t="s">
        <v>9409</v>
      </c>
      <c r="K2" t="s">
        <v>9410</v>
      </c>
      <c r="L2" t="s">
        <v>2161</v>
      </c>
      <c r="M2" t="s">
        <v>4101</v>
      </c>
    </row>
  </sheetData>
  <autoFilter ref="A2:M2" xr:uid="{00000000-0009-0000-0000-000065000000}"/>
  <dataValidations count="1">
    <dataValidation type="list" allowBlank="1" showInputMessage="1" showErrorMessage="1" sqref="D1" xr:uid="{00000000-0002-0000-6500-000000000000}">
      <formula1>Sites</formula1>
    </dataValidation>
  </dataValidations>
  <hyperlinks>
    <hyperlink ref="B1" location="Index!A1" display="Go To Index" xr:uid="{00000000-0004-0000-6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sheetPr codeName="Sheet274"/>
  <dimension ref="A1:E4"/>
  <sheetViews>
    <sheetView workbookViewId="0">
      <pane ySplit="2" topLeftCell="A3" activePane="bottomLeft" state="frozen"/>
      <selection pane="bottomLef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12.36328125" style="46" bestFit="1" customWidth="1"/>
    <col min="6" max="16384" width="8.90625" style="46"/>
  </cols>
  <sheetData>
    <row r="1" spans="1:5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5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9411</v>
      </c>
    </row>
    <row r="3" spans="1:5" x14ac:dyDescent="0.35">
      <c r="D3" s="46" t="s">
        <v>10589</v>
      </c>
      <c r="E3" s="46">
        <v>12</v>
      </c>
    </row>
    <row r="4" spans="1:5" x14ac:dyDescent="0.35">
      <c r="A4" s="47">
        <v>43301</v>
      </c>
      <c r="C4" s="47">
        <v>43250</v>
      </c>
      <c r="D4" s="46" t="s">
        <v>9880</v>
      </c>
      <c r="E4" s="46">
        <v>10</v>
      </c>
    </row>
  </sheetData>
  <autoFilter ref="A2:E2" xr:uid="{00000000-0009-0000-0000-000066000000}"/>
  <dataValidations count="1">
    <dataValidation type="list" allowBlank="1" showInputMessage="1" showErrorMessage="1" sqref="D1" xr:uid="{00000000-0002-0000-6600-000000000000}">
      <formula1>Sites</formula1>
    </dataValidation>
  </dataValidations>
  <hyperlinks>
    <hyperlink ref="B1" location="Index!A1" display="Go To Index" xr:uid="{00000000-0004-0000-66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sheetPr codeName="Sheet275"/>
  <dimension ref="A1:I34"/>
  <sheetViews>
    <sheetView workbookViewId="0">
      <pane ySplit="2" topLeftCell="A9" activePane="bottomLeft" state="frozen"/>
      <selection pane="bottomLeft" activeCell="B1" sqref="B1"/>
    </sheetView>
  </sheetViews>
  <sheetFormatPr defaultRowHeight="14.5" x14ac:dyDescent="0.35"/>
  <cols>
    <col min="1" max="2" width="10.6328125" style="47" bestFit="1" customWidth="1"/>
    <col min="3" max="3" width="9.453125" style="47" bestFit="1" customWidth="1"/>
    <col min="4" max="4" width="9.36328125" bestFit="1" customWidth="1"/>
    <col min="5" max="5" width="10.54296875" style="55" bestFit="1" customWidth="1"/>
    <col min="6" max="6" width="12.54296875" bestFit="1" customWidth="1"/>
    <col min="7" max="7" width="16.54296875" bestFit="1" customWidth="1"/>
    <col min="8" max="8" width="15.36328125" bestFit="1" customWidth="1"/>
    <col min="9" max="9" width="10.6328125" bestFit="1" customWidth="1"/>
  </cols>
  <sheetData>
    <row r="1" spans="1:9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9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55" t="s">
        <v>9692</v>
      </c>
      <c r="F2" t="s">
        <v>387</v>
      </c>
      <c r="G2" t="s">
        <v>9693</v>
      </c>
      <c r="H2" t="s">
        <v>9694</v>
      </c>
      <c r="I2" t="s">
        <v>9695</v>
      </c>
    </row>
    <row r="3" spans="1:9" x14ac:dyDescent="0.35">
      <c r="E3" s="55" t="s">
        <v>5011</v>
      </c>
      <c r="H3">
        <v>1</v>
      </c>
      <c r="I3">
        <v>3</v>
      </c>
    </row>
    <row r="4" spans="1:9" x14ac:dyDescent="0.35">
      <c r="E4" s="55" t="s">
        <v>5012</v>
      </c>
      <c r="H4">
        <v>1</v>
      </c>
      <c r="I4">
        <v>2</v>
      </c>
    </row>
    <row r="5" spans="1:9" x14ac:dyDescent="0.35">
      <c r="E5" s="55" t="s">
        <v>5013</v>
      </c>
      <c r="I5" t="s">
        <v>9696</v>
      </c>
    </row>
    <row r="6" spans="1:9" x14ac:dyDescent="0.35">
      <c r="E6" s="55" t="s">
        <v>5014</v>
      </c>
      <c r="I6" t="s">
        <v>9697</v>
      </c>
    </row>
    <row r="7" spans="1:9" x14ac:dyDescent="0.35">
      <c r="E7" s="55" t="s">
        <v>5017</v>
      </c>
      <c r="H7">
        <v>1</v>
      </c>
      <c r="I7" t="s">
        <v>9698</v>
      </c>
    </row>
    <row r="8" spans="1:9" x14ac:dyDescent="0.35">
      <c r="E8" s="55" t="s">
        <v>5019</v>
      </c>
      <c r="H8">
        <v>1</v>
      </c>
      <c r="I8" t="s">
        <v>9699</v>
      </c>
    </row>
    <row r="9" spans="1:9" x14ac:dyDescent="0.35">
      <c r="E9" s="55" t="s">
        <v>5020</v>
      </c>
      <c r="H9">
        <v>1</v>
      </c>
      <c r="I9" t="s">
        <v>9700</v>
      </c>
    </row>
    <row r="10" spans="1:9" x14ac:dyDescent="0.35">
      <c r="E10" s="55" t="s">
        <v>5023</v>
      </c>
      <c r="H10">
        <v>1</v>
      </c>
      <c r="I10" t="s">
        <v>9701</v>
      </c>
    </row>
    <row r="11" spans="1:9" x14ac:dyDescent="0.35">
      <c r="D11" s="46" t="s">
        <v>9704</v>
      </c>
      <c r="E11" s="55" t="s">
        <v>5026</v>
      </c>
      <c r="I11" t="s">
        <v>9702</v>
      </c>
    </row>
    <row r="12" spans="1:9" x14ac:dyDescent="0.35">
      <c r="D12" t="s">
        <v>9704</v>
      </c>
      <c r="E12" s="55" t="s">
        <v>4936</v>
      </c>
      <c r="H12">
        <v>1</v>
      </c>
      <c r="I12" t="s">
        <v>9703</v>
      </c>
    </row>
    <row r="13" spans="1:9" x14ac:dyDescent="0.35">
      <c r="E13" s="55" t="s">
        <v>9692</v>
      </c>
      <c r="F13" t="s">
        <v>387</v>
      </c>
      <c r="G13" t="s">
        <v>9693</v>
      </c>
      <c r="H13" t="s">
        <v>9694</v>
      </c>
      <c r="I13" t="s">
        <v>9695</v>
      </c>
    </row>
    <row r="14" spans="1:9" x14ac:dyDescent="0.35">
      <c r="A14" s="47">
        <v>43301</v>
      </c>
      <c r="C14" s="47">
        <v>43250</v>
      </c>
      <c r="D14" t="s">
        <v>9821</v>
      </c>
      <c r="E14" s="55" t="s">
        <v>5011</v>
      </c>
      <c r="F14" t="s">
        <v>9972</v>
      </c>
      <c r="H14">
        <v>0</v>
      </c>
      <c r="I14">
        <v>3</v>
      </c>
    </row>
    <row r="15" spans="1:9" x14ac:dyDescent="0.35">
      <c r="A15" s="47">
        <v>43301</v>
      </c>
      <c r="C15" s="47">
        <v>43250</v>
      </c>
      <c r="D15" s="46" t="s">
        <v>9821</v>
      </c>
      <c r="E15" s="55" t="s">
        <v>5012</v>
      </c>
      <c r="F15" t="s">
        <v>10585</v>
      </c>
      <c r="H15">
        <v>0</v>
      </c>
      <c r="I15">
        <v>2</v>
      </c>
    </row>
    <row r="16" spans="1:9" x14ac:dyDescent="0.35">
      <c r="A16" s="47">
        <v>43301</v>
      </c>
      <c r="C16" s="47">
        <v>43250</v>
      </c>
      <c r="D16" s="46" t="s">
        <v>9821</v>
      </c>
      <c r="E16" s="55" t="s">
        <v>5013</v>
      </c>
      <c r="F16" t="s">
        <v>10580</v>
      </c>
      <c r="H16">
        <v>0</v>
      </c>
      <c r="I16" t="s">
        <v>9696</v>
      </c>
    </row>
    <row r="17" spans="1:9" x14ac:dyDescent="0.35">
      <c r="A17" s="47">
        <v>43301</v>
      </c>
      <c r="C17" s="47">
        <v>43250</v>
      </c>
      <c r="D17" s="46" t="s">
        <v>9821</v>
      </c>
      <c r="E17" s="55" t="s">
        <v>5014</v>
      </c>
      <c r="F17" t="s">
        <v>10583</v>
      </c>
      <c r="H17">
        <v>0</v>
      </c>
      <c r="I17" t="s">
        <v>9697</v>
      </c>
    </row>
    <row r="18" spans="1:9" x14ac:dyDescent="0.35">
      <c r="A18" s="47">
        <v>43301</v>
      </c>
      <c r="C18" s="47">
        <v>43250</v>
      </c>
      <c r="D18" s="46" t="s">
        <v>9821</v>
      </c>
      <c r="E18" s="55" t="s">
        <v>5017</v>
      </c>
      <c r="F18" t="s">
        <v>10581</v>
      </c>
      <c r="H18">
        <v>0</v>
      </c>
      <c r="I18" t="s">
        <v>9698</v>
      </c>
    </row>
    <row r="19" spans="1:9" x14ac:dyDescent="0.35">
      <c r="A19" s="47">
        <v>43301</v>
      </c>
      <c r="C19" s="47">
        <v>43250</v>
      </c>
      <c r="D19" s="46" t="s">
        <v>9821</v>
      </c>
      <c r="E19" s="55" t="s">
        <v>5019</v>
      </c>
      <c r="F19" t="s">
        <v>10584</v>
      </c>
      <c r="H19">
        <v>0</v>
      </c>
      <c r="I19" t="s">
        <v>9699</v>
      </c>
    </row>
    <row r="20" spans="1:9" x14ac:dyDescent="0.35">
      <c r="A20" s="47">
        <v>43301</v>
      </c>
      <c r="C20" s="47">
        <v>43250</v>
      </c>
      <c r="D20" s="46" t="s">
        <v>9821</v>
      </c>
      <c r="E20" s="55" t="s">
        <v>5020</v>
      </c>
      <c r="F20" t="s">
        <v>10582</v>
      </c>
      <c r="H20">
        <v>0</v>
      </c>
      <c r="I20" t="s">
        <v>9700</v>
      </c>
    </row>
    <row r="21" spans="1:9" x14ac:dyDescent="0.35">
      <c r="A21" s="47">
        <v>43301</v>
      </c>
      <c r="C21" s="47">
        <v>43250</v>
      </c>
      <c r="D21" s="46" t="s">
        <v>9821</v>
      </c>
      <c r="E21" s="55" t="s">
        <v>5023</v>
      </c>
      <c r="F21" t="s">
        <v>9970</v>
      </c>
      <c r="H21">
        <v>0</v>
      </c>
      <c r="I21" t="s">
        <v>9701</v>
      </c>
    </row>
    <row r="22" spans="1:9" x14ac:dyDescent="0.35">
      <c r="E22" s="55" t="s">
        <v>9692</v>
      </c>
      <c r="F22" t="s">
        <v>387</v>
      </c>
      <c r="G22" t="s">
        <v>9693</v>
      </c>
      <c r="H22" t="s">
        <v>9694</v>
      </c>
      <c r="I22" t="s">
        <v>9695</v>
      </c>
    </row>
    <row r="23" spans="1:9" x14ac:dyDescent="0.35">
      <c r="A23" s="47">
        <v>43253</v>
      </c>
      <c r="D23" s="46" t="s">
        <v>12</v>
      </c>
      <c r="E23" s="65" t="s">
        <v>5011</v>
      </c>
      <c r="F23" s="58" t="s">
        <v>9972</v>
      </c>
      <c r="G23" s="58"/>
      <c r="H23" s="58">
        <v>1</v>
      </c>
      <c r="I23" s="58">
        <v>3</v>
      </c>
    </row>
    <row r="24" spans="1:9" x14ac:dyDescent="0.35">
      <c r="A24" s="47">
        <v>43253</v>
      </c>
      <c r="D24" s="46" t="s">
        <v>12</v>
      </c>
      <c r="E24" s="55" t="s">
        <v>5012</v>
      </c>
      <c r="F24" t="s">
        <v>10585</v>
      </c>
      <c r="H24">
        <v>0</v>
      </c>
      <c r="I24">
        <v>2</v>
      </c>
    </row>
    <row r="25" spans="1:9" x14ac:dyDescent="0.35">
      <c r="A25" s="47">
        <v>43253</v>
      </c>
      <c r="D25" s="46" t="s">
        <v>12</v>
      </c>
      <c r="E25" s="55" t="s">
        <v>5013</v>
      </c>
      <c r="F25" t="s">
        <v>10580</v>
      </c>
      <c r="H25">
        <v>0</v>
      </c>
      <c r="I25" t="s">
        <v>9696</v>
      </c>
    </row>
    <row r="26" spans="1:9" x14ac:dyDescent="0.35">
      <c r="A26" s="47">
        <v>43253</v>
      </c>
      <c r="D26" s="46" t="s">
        <v>12</v>
      </c>
      <c r="E26" s="55" t="s">
        <v>5014</v>
      </c>
      <c r="F26" t="s">
        <v>10583</v>
      </c>
      <c r="H26">
        <v>0</v>
      </c>
      <c r="I26" t="s">
        <v>9697</v>
      </c>
    </row>
    <row r="27" spans="1:9" x14ac:dyDescent="0.35">
      <c r="A27" s="47">
        <v>43253</v>
      </c>
      <c r="D27" s="46" t="s">
        <v>12</v>
      </c>
      <c r="E27" s="55" t="s">
        <v>5017</v>
      </c>
      <c r="F27" t="s">
        <v>10581</v>
      </c>
      <c r="H27">
        <v>0</v>
      </c>
      <c r="I27" t="s">
        <v>9698</v>
      </c>
    </row>
    <row r="28" spans="1:9" x14ac:dyDescent="0.35">
      <c r="A28" s="47">
        <v>43253</v>
      </c>
      <c r="D28" s="46" t="s">
        <v>12</v>
      </c>
      <c r="E28" s="65" t="s">
        <v>5019</v>
      </c>
      <c r="F28" s="58" t="s">
        <v>10584</v>
      </c>
      <c r="G28" s="58"/>
      <c r="H28" s="58">
        <v>0</v>
      </c>
      <c r="I28" s="58" t="s">
        <v>9699</v>
      </c>
    </row>
    <row r="29" spans="1:9" x14ac:dyDescent="0.35">
      <c r="A29" s="47">
        <v>43253</v>
      </c>
      <c r="D29" s="46" t="s">
        <v>12</v>
      </c>
      <c r="E29" s="55" t="s">
        <v>5020</v>
      </c>
      <c r="F29" t="s">
        <v>10582</v>
      </c>
      <c r="H29">
        <v>0</v>
      </c>
      <c r="I29" t="s">
        <v>9700</v>
      </c>
    </row>
    <row r="30" spans="1:9" x14ac:dyDescent="0.35">
      <c r="A30" s="47">
        <v>43253</v>
      </c>
      <c r="D30" s="46" t="s">
        <v>12</v>
      </c>
      <c r="E30" s="65" t="s">
        <v>5023</v>
      </c>
      <c r="F30" s="58" t="s">
        <v>9970</v>
      </c>
      <c r="G30" s="58"/>
      <c r="H30" s="58">
        <v>1</v>
      </c>
      <c r="I30" s="58" t="s">
        <v>9701</v>
      </c>
    </row>
    <row r="31" spans="1:9" x14ac:dyDescent="0.35">
      <c r="F31" s="58" t="s">
        <v>11386</v>
      </c>
      <c r="H31" s="58">
        <v>1</v>
      </c>
    </row>
    <row r="32" spans="1:9" x14ac:dyDescent="0.35">
      <c r="F32" s="58" t="s">
        <v>9971</v>
      </c>
      <c r="H32" s="58">
        <v>1</v>
      </c>
    </row>
    <row r="33" spans="6:8" x14ac:dyDescent="0.35">
      <c r="F33" s="58" t="s">
        <v>11387</v>
      </c>
      <c r="H33" s="58">
        <v>1</v>
      </c>
    </row>
    <row r="34" spans="6:8" x14ac:dyDescent="0.35">
      <c r="F34" s="58" t="s">
        <v>11388</v>
      </c>
      <c r="H34" s="58">
        <v>1</v>
      </c>
    </row>
  </sheetData>
  <autoFilter ref="A2:I2" xr:uid="{00000000-0009-0000-0000-000067000000}"/>
  <sortState ref="E16:I23">
    <sortCondition ref="E15"/>
  </sortState>
  <dataValidations count="1">
    <dataValidation type="list" allowBlank="1" showInputMessage="1" showErrorMessage="1" sqref="D1" xr:uid="{00000000-0002-0000-6700-000000000000}">
      <formula1>Sites</formula1>
    </dataValidation>
  </dataValidations>
  <hyperlinks>
    <hyperlink ref="B1" location="Index!A1" display="Go To Index" xr:uid="{00000000-0004-0000-6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sheetPr codeName="Sheet90"/>
  <dimension ref="A1:O49"/>
  <sheetViews>
    <sheetView workbookViewId="0">
      <pane ySplit="2" topLeftCell="A30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9.6328125" style="5" bestFit="1" customWidth="1"/>
    <col min="4" max="4" width="9.36328125" bestFit="1" customWidth="1"/>
    <col min="5" max="5" width="10.54296875" bestFit="1" customWidth="1"/>
    <col min="6" max="6" width="26.08984375" bestFit="1" customWidth="1"/>
    <col min="9" max="10" width="10.453125" bestFit="1" customWidth="1"/>
    <col min="11" max="11" width="8.6328125" style="46"/>
  </cols>
  <sheetData>
    <row r="1" spans="1:15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5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4238</v>
      </c>
      <c r="F2" t="s">
        <v>387</v>
      </c>
    </row>
    <row r="3" spans="1:15" s="46" customFormat="1" x14ac:dyDescent="0.35">
      <c r="A3" s="47">
        <v>43253</v>
      </c>
      <c r="B3" s="47"/>
      <c r="C3" s="47"/>
      <c r="D3" s="46" t="s">
        <v>10602</v>
      </c>
      <c r="E3" s="47">
        <v>43466</v>
      </c>
      <c r="F3" s="46" t="s">
        <v>10604</v>
      </c>
      <c r="I3" s="47"/>
      <c r="J3" s="47"/>
      <c r="N3" s="47"/>
    </row>
    <row r="4" spans="1:15" x14ac:dyDescent="0.35">
      <c r="A4" s="5">
        <v>43253</v>
      </c>
      <c r="B4" s="47">
        <v>43174</v>
      </c>
      <c r="D4" t="s">
        <v>10602</v>
      </c>
      <c r="E4" s="47">
        <v>43465</v>
      </c>
      <c r="F4" t="s">
        <v>9888</v>
      </c>
      <c r="G4" s="46"/>
      <c r="I4" s="47"/>
      <c r="J4" s="47"/>
      <c r="N4" s="47"/>
    </row>
    <row r="5" spans="1:15" s="46" customFormat="1" x14ac:dyDescent="0.35">
      <c r="A5" s="47">
        <v>43253</v>
      </c>
      <c r="B5" s="47">
        <v>43174</v>
      </c>
      <c r="C5" s="47"/>
      <c r="D5" s="46" t="s">
        <v>10605</v>
      </c>
      <c r="E5" s="47">
        <v>43460</v>
      </c>
      <c r="F5" s="46" t="s">
        <v>9889</v>
      </c>
      <c r="I5" s="47"/>
      <c r="J5" s="47"/>
      <c r="N5" s="47"/>
    </row>
    <row r="6" spans="1:15" x14ac:dyDescent="0.35">
      <c r="A6" s="47">
        <v>43253</v>
      </c>
      <c r="B6" s="47">
        <v>43174</v>
      </c>
      <c r="C6" s="47"/>
      <c r="D6" s="46" t="s">
        <v>10602</v>
      </c>
      <c r="E6" s="47">
        <v>43459</v>
      </c>
      <c r="F6" t="s">
        <v>9890</v>
      </c>
      <c r="G6" s="46"/>
      <c r="I6" s="47"/>
      <c r="J6" s="47"/>
      <c r="N6" s="47"/>
      <c r="O6" s="46"/>
    </row>
    <row r="7" spans="1:15" x14ac:dyDescent="0.35">
      <c r="A7" s="47">
        <v>43253</v>
      </c>
      <c r="B7" s="47">
        <v>43174</v>
      </c>
      <c r="C7" s="47"/>
      <c r="D7" s="46" t="s">
        <v>10602</v>
      </c>
      <c r="E7" s="47">
        <v>43458</v>
      </c>
      <c r="F7" t="s">
        <v>9891</v>
      </c>
      <c r="G7" s="46"/>
      <c r="I7" s="47"/>
      <c r="J7" s="47"/>
      <c r="N7" s="47"/>
      <c r="O7" s="46"/>
    </row>
    <row r="8" spans="1:15" x14ac:dyDescent="0.35">
      <c r="A8" s="47">
        <v>43253</v>
      </c>
      <c r="B8" s="47">
        <v>43174</v>
      </c>
      <c r="C8" s="47"/>
      <c r="D8" s="46" t="s">
        <v>10602</v>
      </c>
      <c r="E8" s="47">
        <v>43427</v>
      </c>
      <c r="F8" t="s">
        <v>9892</v>
      </c>
      <c r="G8" s="46"/>
      <c r="I8" s="47"/>
      <c r="J8" s="47"/>
      <c r="N8" s="47"/>
      <c r="O8" s="46"/>
    </row>
    <row r="9" spans="1:15" x14ac:dyDescent="0.35">
      <c r="A9" s="47">
        <v>43253</v>
      </c>
      <c r="B9" s="47">
        <v>43174</v>
      </c>
      <c r="C9" s="47"/>
      <c r="D9" s="46" t="s">
        <v>10602</v>
      </c>
      <c r="E9" s="47">
        <v>43426</v>
      </c>
      <c r="F9" t="s">
        <v>4253</v>
      </c>
      <c r="G9" s="46"/>
      <c r="I9" s="47"/>
      <c r="J9" s="47"/>
      <c r="N9" s="47"/>
      <c r="O9" s="46"/>
    </row>
    <row r="10" spans="1:15" x14ac:dyDescent="0.35">
      <c r="A10" s="47">
        <v>43253</v>
      </c>
      <c r="B10" s="47">
        <v>43174</v>
      </c>
      <c r="C10" s="47"/>
      <c r="D10" s="46" t="s">
        <v>10602</v>
      </c>
      <c r="E10" s="47">
        <v>43346</v>
      </c>
      <c r="F10" t="s">
        <v>4254</v>
      </c>
      <c r="G10" s="46"/>
      <c r="I10" s="47"/>
      <c r="J10" s="47"/>
      <c r="N10" s="47"/>
      <c r="O10" s="46"/>
    </row>
    <row r="11" spans="1:15" x14ac:dyDescent="0.35">
      <c r="A11" s="47">
        <v>43253</v>
      </c>
      <c r="B11" s="47">
        <v>43174</v>
      </c>
      <c r="C11" s="47"/>
      <c r="D11" s="46" t="s">
        <v>10602</v>
      </c>
      <c r="E11" s="47">
        <v>43285</v>
      </c>
      <c r="F11" t="s">
        <v>4255</v>
      </c>
      <c r="G11" s="46"/>
      <c r="I11" s="47"/>
      <c r="J11" s="47"/>
      <c r="N11" s="47"/>
      <c r="O11" s="46"/>
    </row>
    <row r="12" spans="1:15" x14ac:dyDescent="0.35">
      <c r="A12" s="47">
        <v>43253</v>
      </c>
      <c r="B12" s="47">
        <v>43174</v>
      </c>
      <c r="C12" s="47"/>
      <c r="D12" s="46" t="s">
        <v>10602</v>
      </c>
      <c r="E12" s="47">
        <v>43248</v>
      </c>
      <c r="F12" t="s">
        <v>4256</v>
      </c>
      <c r="G12" s="46"/>
      <c r="I12" s="47"/>
      <c r="J12" s="47"/>
      <c r="N12" s="47"/>
      <c r="O12" s="46"/>
    </row>
    <row r="13" spans="1:15" x14ac:dyDescent="0.35">
      <c r="A13" s="47">
        <v>43253</v>
      </c>
      <c r="B13" s="47">
        <v>43174</v>
      </c>
      <c r="C13" s="47"/>
      <c r="D13" s="46" t="s">
        <v>10602</v>
      </c>
      <c r="E13" s="47">
        <v>43189</v>
      </c>
      <c r="F13" t="s">
        <v>9893</v>
      </c>
      <c r="I13" s="47"/>
      <c r="J13" s="47"/>
      <c r="N13" s="47"/>
      <c r="O13" s="46"/>
    </row>
    <row r="14" spans="1:15" x14ac:dyDescent="0.35">
      <c r="A14" s="47">
        <v>43253</v>
      </c>
      <c r="B14" s="47">
        <v>43174</v>
      </c>
      <c r="C14" s="47"/>
      <c r="D14" s="46" t="s">
        <v>10602</v>
      </c>
      <c r="E14" s="47">
        <v>43101</v>
      </c>
      <c r="F14" t="s">
        <v>4248</v>
      </c>
      <c r="I14" s="47"/>
      <c r="J14" s="47"/>
      <c r="N14" s="47"/>
      <c r="O14" s="46"/>
    </row>
    <row r="15" spans="1:15" x14ac:dyDescent="0.35">
      <c r="E15" s="47">
        <v>43098</v>
      </c>
      <c r="F15" t="s">
        <v>4249</v>
      </c>
      <c r="I15" s="47"/>
      <c r="N15" s="47"/>
      <c r="O15" s="46"/>
    </row>
    <row r="16" spans="1:15" x14ac:dyDescent="0.35">
      <c r="E16" s="47">
        <v>43094</v>
      </c>
      <c r="F16" t="s">
        <v>4250</v>
      </c>
      <c r="I16" s="47"/>
    </row>
    <row r="17" spans="5:9" x14ac:dyDescent="0.35">
      <c r="E17" s="47">
        <v>43091</v>
      </c>
      <c r="F17" t="s">
        <v>4251</v>
      </c>
      <c r="I17" s="47"/>
    </row>
    <row r="18" spans="5:9" x14ac:dyDescent="0.35">
      <c r="E18" s="47">
        <v>43063</v>
      </c>
      <c r="F18" t="s">
        <v>4252</v>
      </c>
      <c r="I18" s="47"/>
    </row>
    <row r="19" spans="5:9" x14ac:dyDescent="0.35">
      <c r="E19" s="47">
        <v>43062</v>
      </c>
      <c r="F19" t="s">
        <v>4253</v>
      </c>
      <c r="I19" s="47"/>
    </row>
    <row r="20" spans="5:9" x14ac:dyDescent="0.35">
      <c r="E20" s="47">
        <v>42982</v>
      </c>
      <c r="F20" t="s">
        <v>4254</v>
      </c>
      <c r="I20" s="47"/>
    </row>
    <row r="21" spans="5:9" x14ac:dyDescent="0.35">
      <c r="E21" s="47">
        <v>42920</v>
      </c>
      <c r="F21" t="s">
        <v>4255</v>
      </c>
      <c r="I21" s="47"/>
    </row>
    <row r="22" spans="5:9" x14ac:dyDescent="0.35">
      <c r="E22" s="47">
        <v>42884</v>
      </c>
      <c r="F22" t="s">
        <v>4256</v>
      </c>
      <c r="I22" s="47"/>
    </row>
    <row r="23" spans="5:9" x14ac:dyDescent="0.35">
      <c r="E23" s="47">
        <v>42839</v>
      </c>
      <c r="F23" t="s">
        <v>4257</v>
      </c>
      <c r="I23" s="47"/>
    </row>
    <row r="24" spans="5:9" x14ac:dyDescent="0.35">
      <c r="E24" s="47">
        <v>42737</v>
      </c>
      <c r="F24" t="s">
        <v>4248</v>
      </c>
      <c r="I24" s="47"/>
    </row>
    <row r="25" spans="5:9" x14ac:dyDescent="0.35">
      <c r="E25" s="47">
        <v>42734</v>
      </c>
      <c r="F25" t="s">
        <v>4249</v>
      </c>
      <c r="I25" s="47"/>
    </row>
    <row r="26" spans="5:9" x14ac:dyDescent="0.35">
      <c r="E26" s="47">
        <v>42730</v>
      </c>
      <c r="F26" t="s">
        <v>4250</v>
      </c>
      <c r="I26" s="47"/>
    </row>
    <row r="27" spans="5:9" x14ac:dyDescent="0.35">
      <c r="E27" s="47">
        <v>42727</v>
      </c>
      <c r="F27" t="s">
        <v>4251</v>
      </c>
      <c r="I27" s="47"/>
    </row>
    <row r="28" spans="5:9" x14ac:dyDescent="0.35">
      <c r="E28" s="47">
        <v>42699</v>
      </c>
      <c r="F28" t="s">
        <v>4258</v>
      </c>
      <c r="I28" s="47"/>
    </row>
    <row r="29" spans="5:9" x14ac:dyDescent="0.35">
      <c r="E29" s="47">
        <v>42698</v>
      </c>
      <c r="F29" t="s">
        <v>4253</v>
      </c>
      <c r="I29" s="47"/>
    </row>
    <row r="30" spans="5:9" x14ac:dyDescent="0.35">
      <c r="E30" s="47">
        <v>42618</v>
      </c>
      <c r="F30" t="s">
        <v>4259</v>
      </c>
      <c r="I30" s="47"/>
    </row>
    <row r="31" spans="5:9" x14ac:dyDescent="0.35">
      <c r="E31" s="47">
        <v>42555</v>
      </c>
      <c r="F31" t="s">
        <v>4255</v>
      </c>
      <c r="I31" s="47"/>
    </row>
    <row r="32" spans="5:9" x14ac:dyDescent="0.35">
      <c r="E32" s="47">
        <v>42520</v>
      </c>
      <c r="F32" t="s">
        <v>4256</v>
      </c>
      <c r="I32" s="47"/>
    </row>
    <row r="33" spans="2:9" x14ac:dyDescent="0.35">
      <c r="E33" s="47">
        <v>42454</v>
      </c>
      <c r="F33" t="s">
        <v>4257</v>
      </c>
      <c r="I33" s="47"/>
    </row>
    <row r="34" spans="2:9" x14ac:dyDescent="0.35">
      <c r="E34" t="s">
        <v>4238</v>
      </c>
      <c r="F34" t="s">
        <v>387</v>
      </c>
      <c r="I34" s="47"/>
    </row>
    <row r="35" spans="2:9" x14ac:dyDescent="0.35">
      <c r="B35" s="5">
        <v>43493</v>
      </c>
      <c r="C35" s="47">
        <v>43493</v>
      </c>
      <c r="D35" t="s">
        <v>11994</v>
      </c>
      <c r="E35" s="47">
        <v>43830</v>
      </c>
      <c r="F35" t="s">
        <v>12088</v>
      </c>
      <c r="I35" s="47"/>
    </row>
    <row r="36" spans="2:9" x14ac:dyDescent="0.35">
      <c r="B36" s="47">
        <v>43493</v>
      </c>
      <c r="C36" s="47">
        <v>43493</v>
      </c>
      <c r="D36" s="46" t="s">
        <v>11994</v>
      </c>
      <c r="E36" s="47">
        <v>43809</v>
      </c>
      <c r="F36" t="s">
        <v>12089</v>
      </c>
      <c r="I36" s="47"/>
    </row>
    <row r="37" spans="2:9" x14ac:dyDescent="0.35">
      <c r="B37" s="47">
        <v>43493</v>
      </c>
      <c r="C37" s="47">
        <v>43493</v>
      </c>
      <c r="D37" s="46" t="s">
        <v>11994</v>
      </c>
      <c r="E37" s="47">
        <v>43804</v>
      </c>
      <c r="F37" t="s">
        <v>12090</v>
      </c>
      <c r="I37" s="47"/>
    </row>
    <row r="38" spans="2:9" x14ac:dyDescent="0.35">
      <c r="B38" s="47">
        <v>43493</v>
      </c>
      <c r="C38" s="47">
        <v>43493</v>
      </c>
      <c r="D38" s="46" t="s">
        <v>11994</v>
      </c>
      <c r="E38" s="47">
        <v>43761</v>
      </c>
      <c r="F38" t="s">
        <v>12091</v>
      </c>
      <c r="I38" s="47"/>
    </row>
    <row r="39" spans="2:9" x14ac:dyDescent="0.35">
      <c r="B39" s="47">
        <v>43493</v>
      </c>
      <c r="C39" s="47">
        <v>43493</v>
      </c>
      <c r="D39" s="46" t="s">
        <v>11994</v>
      </c>
      <c r="E39" s="47">
        <v>43752</v>
      </c>
      <c r="F39" t="s">
        <v>12092</v>
      </c>
      <c r="I39" s="47"/>
    </row>
    <row r="40" spans="2:9" x14ac:dyDescent="0.35">
      <c r="B40" s="47">
        <v>43493</v>
      </c>
      <c r="C40" s="47">
        <v>43493</v>
      </c>
      <c r="D40" s="46" t="s">
        <v>11994</v>
      </c>
      <c r="E40" s="47">
        <v>43689</v>
      </c>
      <c r="F40" t="s">
        <v>12093</v>
      </c>
      <c r="I40" s="47"/>
    </row>
    <row r="41" spans="2:9" x14ac:dyDescent="0.35">
      <c r="B41" s="47">
        <v>43493</v>
      </c>
      <c r="C41" s="47">
        <v>43493</v>
      </c>
      <c r="D41" s="46" t="s">
        <v>11994</v>
      </c>
      <c r="E41" s="47">
        <v>43675</v>
      </c>
      <c r="F41" t="s">
        <v>12094</v>
      </c>
      <c r="I41" s="47"/>
    </row>
    <row r="42" spans="2:9" x14ac:dyDescent="0.35">
      <c r="B42" s="47">
        <v>43493</v>
      </c>
      <c r="C42" s="47">
        <v>43493</v>
      </c>
      <c r="D42" s="46" t="s">
        <v>11994</v>
      </c>
      <c r="E42" s="47">
        <v>43662</v>
      </c>
      <c r="F42" t="s">
        <v>12095</v>
      </c>
      <c r="I42" s="47"/>
    </row>
    <row r="43" spans="2:9" x14ac:dyDescent="0.35">
      <c r="B43" s="47">
        <v>43493</v>
      </c>
      <c r="C43" s="47">
        <v>43493</v>
      </c>
      <c r="D43" s="46" t="s">
        <v>11994</v>
      </c>
      <c r="E43" s="47">
        <v>43605</v>
      </c>
      <c r="F43" t="s">
        <v>12096</v>
      </c>
      <c r="I43" s="47"/>
    </row>
    <row r="44" spans="2:9" x14ac:dyDescent="0.35">
      <c r="B44" s="47">
        <v>43493</v>
      </c>
      <c r="C44" s="47">
        <v>43493</v>
      </c>
      <c r="D44" s="46" t="s">
        <v>11994</v>
      </c>
      <c r="E44" s="47">
        <v>43586</v>
      </c>
      <c r="F44" t="s">
        <v>12097</v>
      </c>
      <c r="I44" s="47"/>
    </row>
    <row r="45" spans="2:9" x14ac:dyDescent="0.35">
      <c r="B45" s="47">
        <v>43493</v>
      </c>
      <c r="C45" s="47">
        <v>43493</v>
      </c>
      <c r="D45" s="46" t="s">
        <v>11994</v>
      </c>
      <c r="E45" s="47">
        <v>43571</v>
      </c>
      <c r="F45" t="s">
        <v>12098</v>
      </c>
      <c r="I45" s="47"/>
    </row>
    <row r="46" spans="2:9" x14ac:dyDescent="0.35">
      <c r="B46" s="47">
        <v>43493</v>
      </c>
      <c r="C46" s="47">
        <v>43493</v>
      </c>
      <c r="D46" s="46" t="s">
        <v>11994</v>
      </c>
      <c r="E46" s="47">
        <v>43570</v>
      </c>
      <c r="F46" t="s">
        <v>12098</v>
      </c>
      <c r="I46" s="47"/>
    </row>
    <row r="47" spans="2:9" x14ac:dyDescent="0.35">
      <c r="B47" s="47">
        <v>43493</v>
      </c>
      <c r="C47" s="47">
        <v>43493</v>
      </c>
      <c r="D47" s="46" t="s">
        <v>11994</v>
      </c>
      <c r="E47" s="47">
        <v>43563</v>
      </c>
      <c r="F47" t="s">
        <v>12099</v>
      </c>
      <c r="I47" s="47"/>
    </row>
    <row r="48" spans="2:9" x14ac:dyDescent="0.35">
      <c r="B48" s="47">
        <v>43493</v>
      </c>
      <c r="C48" s="47">
        <v>43493</v>
      </c>
      <c r="D48" s="46" t="s">
        <v>11994</v>
      </c>
      <c r="E48" s="47">
        <v>43515</v>
      </c>
      <c r="F48" t="s">
        <v>12100</v>
      </c>
      <c r="I48" s="47"/>
    </row>
    <row r="49" spans="2:6" x14ac:dyDescent="0.35">
      <c r="B49" s="47">
        <v>43493</v>
      </c>
      <c r="C49" s="47">
        <v>43493</v>
      </c>
      <c r="D49" s="46" t="s">
        <v>11994</v>
      </c>
      <c r="E49" s="47">
        <v>43466</v>
      </c>
      <c r="F49" t="s">
        <v>10604</v>
      </c>
    </row>
  </sheetData>
  <autoFilter ref="A2:F2" xr:uid="{00000000-0009-0000-0000-000068000000}"/>
  <dataValidations count="1">
    <dataValidation type="list" allowBlank="1" showInputMessage="1" showErrorMessage="1" sqref="D1" xr:uid="{00000000-0002-0000-6800-000000000000}">
      <formula1>Sites</formula1>
    </dataValidation>
  </dataValidations>
  <hyperlinks>
    <hyperlink ref="B1" location="Index!A1" display="Go To Index" xr:uid="{00000000-0004-0000-6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sheetPr codeName="Sheet91"/>
  <dimension ref="A1:H98"/>
  <sheetViews>
    <sheetView workbookViewId="0">
      <pane ySplit="2" topLeftCell="A51" activePane="bottomLeft" state="frozen"/>
      <selection pane="bottomLeft" activeCell="G64" sqref="G64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0.54296875" style="47" bestFit="1" customWidth="1"/>
    <col min="6" max="6" width="6.90625" bestFit="1" customWidth="1"/>
    <col min="7" max="7" width="23.36328125" bestFit="1" customWidth="1"/>
  </cols>
  <sheetData>
    <row r="1" spans="1: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7" x14ac:dyDescent="0.35">
      <c r="A2" s="19" t="s">
        <v>365</v>
      </c>
      <c r="B2" s="20" t="s">
        <v>4</v>
      </c>
      <c r="C2" s="21" t="s">
        <v>366</v>
      </c>
      <c r="D2" t="s">
        <v>349</v>
      </c>
      <c r="E2" s="47" t="s">
        <v>4238</v>
      </c>
      <c r="F2" t="s">
        <v>4260</v>
      </c>
      <c r="G2" t="s">
        <v>387</v>
      </c>
    </row>
    <row r="3" spans="1:7" x14ac:dyDescent="0.35">
      <c r="E3" s="47">
        <v>42920</v>
      </c>
      <c r="F3">
        <v>100</v>
      </c>
      <c r="G3" t="s">
        <v>4245</v>
      </c>
    </row>
    <row r="4" spans="1:7" x14ac:dyDescent="0.35">
      <c r="E4" s="47">
        <v>42982</v>
      </c>
      <c r="F4">
        <v>100</v>
      </c>
      <c r="G4" t="s">
        <v>4244</v>
      </c>
    </row>
    <row r="5" spans="1:7" x14ac:dyDescent="0.35">
      <c r="E5" s="47">
        <v>43062</v>
      </c>
      <c r="F5">
        <v>100</v>
      </c>
      <c r="G5" t="s">
        <v>4263</v>
      </c>
    </row>
    <row r="6" spans="1:7" x14ac:dyDescent="0.35">
      <c r="E6" s="47">
        <v>43063</v>
      </c>
      <c r="F6">
        <v>100</v>
      </c>
      <c r="G6" t="s">
        <v>4242</v>
      </c>
    </row>
    <row r="7" spans="1:7" x14ac:dyDescent="0.35">
      <c r="E7" s="47">
        <v>43091</v>
      </c>
      <c r="F7">
        <v>100</v>
      </c>
      <c r="G7" t="s">
        <v>4241</v>
      </c>
    </row>
    <row r="8" spans="1:7" x14ac:dyDescent="0.35">
      <c r="E8" s="47">
        <v>43094</v>
      </c>
      <c r="F8">
        <v>100</v>
      </c>
      <c r="G8" t="s">
        <v>4240</v>
      </c>
    </row>
    <row r="9" spans="1:7" x14ac:dyDescent="0.35">
      <c r="E9" s="47">
        <v>43098</v>
      </c>
      <c r="F9">
        <v>100</v>
      </c>
      <c r="G9" t="s">
        <v>4261</v>
      </c>
    </row>
    <row r="10" spans="1:7" x14ac:dyDescent="0.35">
      <c r="E10" s="47">
        <v>43101</v>
      </c>
      <c r="F10">
        <v>100</v>
      </c>
      <c r="G10" t="s">
        <v>4262</v>
      </c>
    </row>
    <row r="11" spans="1:7" x14ac:dyDescent="0.35">
      <c r="E11" s="47">
        <v>43189</v>
      </c>
      <c r="F11">
        <v>100</v>
      </c>
      <c r="G11" t="s">
        <v>4247</v>
      </c>
    </row>
    <row r="12" spans="1:7" x14ac:dyDescent="0.35">
      <c r="E12" s="47">
        <v>43248</v>
      </c>
      <c r="F12">
        <v>100</v>
      </c>
      <c r="G12" t="s">
        <v>4246</v>
      </c>
    </row>
    <row r="13" spans="1:7" x14ac:dyDescent="0.35">
      <c r="E13" s="47">
        <v>43285</v>
      </c>
      <c r="F13">
        <v>100</v>
      </c>
      <c r="G13" t="s">
        <v>4245</v>
      </c>
    </row>
    <row r="14" spans="1:7" x14ac:dyDescent="0.35">
      <c r="E14" s="47">
        <v>43346</v>
      </c>
      <c r="F14">
        <v>100</v>
      </c>
      <c r="G14" t="s">
        <v>4244</v>
      </c>
    </row>
    <row r="15" spans="1:7" x14ac:dyDescent="0.35">
      <c r="E15" s="47">
        <v>43426</v>
      </c>
      <c r="F15">
        <v>100</v>
      </c>
      <c r="G15" t="s">
        <v>4243</v>
      </c>
    </row>
    <row r="16" spans="1:7" x14ac:dyDescent="0.35">
      <c r="E16" s="47">
        <v>43427</v>
      </c>
      <c r="F16">
        <v>100</v>
      </c>
      <c r="G16" t="s">
        <v>4242</v>
      </c>
    </row>
    <row r="17" spans="5:7" x14ac:dyDescent="0.35">
      <c r="E17" s="47">
        <v>43458</v>
      </c>
      <c r="F17">
        <v>100</v>
      </c>
      <c r="G17" t="s">
        <v>4241</v>
      </c>
    </row>
    <row r="18" spans="5:7" x14ac:dyDescent="0.35">
      <c r="E18" s="47">
        <v>43459</v>
      </c>
      <c r="F18">
        <v>100</v>
      </c>
      <c r="G18" t="s">
        <v>4240</v>
      </c>
    </row>
    <row r="19" spans="5:7" x14ac:dyDescent="0.35">
      <c r="E19" s="47">
        <v>43465</v>
      </c>
      <c r="F19">
        <v>100</v>
      </c>
      <c r="G19" t="s">
        <v>4239</v>
      </c>
    </row>
    <row r="20" spans="5:7" x14ac:dyDescent="0.35">
      <c r="E20" s="47">
        <v>42920</v>
      </c>
      <c r="F20">
        <v>101</v>
      </c>
      <c r="G20" t="s">
        <v>4245</v>
      </c>
    </row>
    <row r="21" spans="5:7" x14ac:dyDescent="0.35">
      <c r="E21" s="47">
        <v>42982</v>
      </c>
      <c r="F21">
        <v>101</v>
      </c>
      <c r="G21" t="s">
        <v>4244</v>
      </c>
    </row>
    <row r="22" spans="5:7" x14ac:dyDescent="0.35">
      <c r="E22" s="47">
        <v>43062</v>
      </c>
      <c r="F22">
        <v>101</v>
      </c>
      <c r="G22" t="s">
        <v>4263</v>
      </c>
    </row>
    <row r="23" spans="5:7" x14ac:dyDescent="0.35">
      <c r="E23" s="47">
        <v>43063</v>
      </c>
      <c r="F23">
        <v>101</v>
      </c>
      <c r="G23" t="s">
        <v>4242</v>
      </c>
    </row>
    <row r="24" spans="5:7" x14ac:dyDescent="0.35">
      <c r="E24" s="47">
        <v>43091</v>
      </c>
      <c r="F24">
        <v>101</v>
      </c>
      <c r="G24" t="s">
        <v>4241</v>
      </c>
    </row>
    <row r="25" spans="5:7" x14ac:dyDescent="0.35">
      <c r="E25" s="47">
        <v>43094</v>
      </c>
      <c r="F25">
        <v>101</v>
      </c>
      <c r="G25" t="s">
        <v>4240</v>
      </c>
    </row>
    <row r="26" spans="5:7" x14ac:dyDescent="0.35">
      <c r="E26" s="47">
        <v>43098</v>
      </c>
      <c r="F26">
        <v>101</v>
      </c>
      <c r="G26" t="s">
        <v>4261</v>
      </c>
    </row>
    <row r="27" spans="5:7" x14ac:dyDescent="0.35">
      <c r="E27" s="47">
        <v>43101</v>
      </c>
      <c r="F27">
        <v>101</v>
      </c>
      <c r="G27" t="s">
        <v>4262</v>
      </c>
    </row>
    <row r="28" spans="5:7" x14ac:dyDescent="0.35">
      <c r="E28" s="47">
        <v>43189</v>
      </c>
      <c r="F28">
        <v>101</v>
      </c>
      <c r="G28" t="s">
        <v>4247</v>
      </c>
    </row>
    <row r="29" spans="5:7" x14ac:dyDescent="0.35">
      <c r="E29" s="47">
        <v>43248</v>
      </c>
      <c r="F29">
        <v>101</v>
      </c>
      <c r="G29" t="s">
        <v>4246</v>
      </c>
    </row>
    <row r="30" spans="5:7" x14ac:dyDescent="0.35">
      <c r="E30" s="47">
        <v>43285</v>
      </c>
      <c r="F30">
        <v>101</v>
      </c>
      <c r="G30" t="s">
        <v>4245</v>
      </c>
    </row>
    <row r="31" spans="5:7" x14ac:dyDescent="0.35">
      <c r="E31" s="47">
        <v>43346</v>
      </c>
      <c r="F31">
        <v>101</v>
      </c>
      <c r="G31" t="s">
        <v>4244</v>
      </c>
    </row>
    <row r="32" spans="5:7" x14ac:dyDescent="0.35">
      <c r="E32" s="47">
        <v>43426</v>
      </c>
      <c r="F32">
        <v>101</v>
      </c>
      <c r="G32" t="s">
        <v>4243</v>
      </c>
    </row>
    <row r="33" spans="5:7" x14ac:dyDescent="0.35">
      <c r="E33" s="47">
        <v>43427</v>
      </c>
      <c r="F33">
        <v>101</v>
      </c>
      <c r="G33" t="s">
        <v>4242</v>
      </c>
    </row>
    <row r="34" spans="5:7" x14ac:dyDescent="0.35">
      <c r="E34" s="47">
        <v>43458</v>
      </c>
      <c r="F34">
        <v>101</v>
      </c>
      <c r="G34" t="s">
        <v>4241</v>
      </c>
    </row>
    <row r="35" spans="5:7" x14ac:dyDescent="0.35">
      <c r="E35" s="47">
        <v>43459</v>
      </c>
      <c r="F35">
        <v>101</v>
      </c>
      <c r="G35" t="s">
        <v>4240</v>
      </c>
    </row>
    <row r="36" spans="5:7" x14ac:dyDescent="0.35">
      <c r="E36" s="47">
        <v>43465</v>
      </c>
      <c r="F36">
        <v>101</v>
      </c>
      <c r="G36" t="s">
        <v>4239</v>
      </c>
    </row>
    <row r="37" spans="5:7" x14ac:dyDescent="0.35">
      <c r="E37" s="47">
        <v>42920</v>
      </c>
      <c r="F37">
        <v>200</v>
      </c>
      <c r="G37" t="s">
        <v>4245</v>
      </c>
    </row>
    <row r="38" spans="5:7" x14ac:dyDescent="0.35">
      <c r="E38" s="47">
        <v>42982</v>
      </c>
      <c r="F38">
        <v>200</v>
      </c>
      <c r="G38" t="s">
        <v>4244</v>
      </c>
    </row>
    <row r="39" spans="5:7" x14ac:dyDescent="0.35">
      <c r="E39" s="47">
        <v>43062</v>
      </c>
      <c r="F39">
        <v>200</v>
      </c>
      <c r="G39" t="s">
        <v>4263</v>
      </c>
    </row>
    <row r="40" spans="5:7" x14ac:dyDescent="0.35">
      <c r="E40" s="47">
        <v>43090</v>
      </c>
      <c r="F40">
        <v>200</v>
      </c>
      <c r="G40" t="s">
        <v>4241</v>
      </c>
    </row>
    <row r="41" spans="5:7" x14ac:dyDescent="0.35">
      <c r="E41" s="47">
        <v>43094</v>
      </c>
      <c r="F41">
        <v>200</v>
      </c>
      <c r="G41" t="s">
        <v>4240</v>
      </c>
    </row>
    <row r="42" spans="5:7" x14ac:dyDescent="0.35">
      <c r="E42" s="47">
        <v>43097</v>
      </c>
      <c r="F42">
        <v>200</v>
      </c>
      <c r="G42" t="s">
        <v>4261</v>
      </c>
    </row>
    <row r="43" spans="5:7" x14ac:dyDescent="0.35">
      <c r="E43" s="47">
        <v>43101</v>
      </c>
      <c r="F43">
        <v>200</v>
      </c>
      <c r="G43" t="s">
        <v>4262</v>
      </c>
    </row>
    <row r="44" spans="5:7" x14ac:dyDescent="0.35">
      <c r="E44" s="47">
        <v>43248</v>
      </c>
      <c r="F44">
        <v>200</v>
      </c>
      <c r="G44" t="s">
        <v>4246</v>
      </c>
    </row>
    <row r="45" spans="5:7" x14ac:dyDescent="0.35">
      <c r="E45" s="47">
        <v>43285</v>
      </c>
      <c r="F45">
        <v>200</v>
      </c>
      <c r="G45" t="s">
        <v>4245</v>
      </c>
    </row>
    <row r="46" spans="5:7" x14ac:dyDescent="0.35">
      <c r="E46" s="47">
        <v>43346</v>
      </c>
      <c r="F46">
        <v>200</v>
      </c>
      <c r="G46" t="s">
        <v>4244</v>
      </c>
    </row>
    <row r="47" spans="5:7" x14ac:dyDescent="0.35">
      <c r="E47" s="47">
        <v>43426</v>
      </c>
      <c r="F47">
        <v>200</v>
      </c>
      <c r="G47" t="s">
        <v>4243</v>
      </c>
    </row>
    <row r="48" spans="5:7" x14ac:dyDescent="0.35">
      <c r="E48" s="47">
        <v>43458</v>
      </c>
      <c r="F48">
        <v>200</v>
      </c>
      <c r="G48" t="s">
        <v>4241</v>
      </c>
    </row>
    <row r="49" spans="1:7" x14ac:dyDescent="0.35">
      <c r="E49" s="47">
        <v>43459</v>
      </c>
      <c r="F49">
        <v>200</v>
      </c>
      <c r="G49" t="s">
        <v>4240</v>
      </c>
    </row>
    <row r="50" spans="1:7" x14ac:dyDescent="0.35">
      <c r="E50" s="47">
        <v>43465</v>
      </c>
      <c r="F50">
        <v>200</v>
      </c>
      <c r="G50" t="s">
        <v>4239</v>
      </c>
    </row>
    <row r="51" spans="1:7" x14ac:dyDescent="0.35">
      <c r="E51" s="47">
        <v>42920</v>
      </c>
      <c r="F51">
        <v>240</v>
      </c>
      <c r="G51" t="s">
        <v>4245</v>
      </c>
    </row>
    <row r="52" spans="1:7" x14ac:dyDescent="0.35">
      <c r="E52" s="47">
        <v>42982</v>
      </c>
      <c r="F52">
        <v>240</v>
      </c>
      <c r="G52" t="s">
        <v>4244</v>
      </c>
    </row>
    <row r="53" spans="1:7" x14ac:dyDescent="0.35">
      <c r="E53" s="47">
        <v>43062</v>
      </c>
      <c r="F53">
        <v>240</v>
      </c>
      <c r="G53" t="s">
        <v>4263</v>
      </c>
    </row>
    <row r="54" spans="1:7" x14ac:dyDescent="0.35">
      <c r="E54" s="47">
        <v>43094</v>
      </c>
      <c r="F54">
        <v>240</v>
      </c>
      <c r="G54" t="s">
        <v>4240</v>
      </c>
    </row>
    <row r="55" spans="1:7" x14ac:dyDescent="0.35">
      <c r="E55" s="47">
        <v>43097</v>
      </c>
      <c r="F55">
        <v>240</v>
      </c>
      <c r="G55" t="s">
        <v>4261</v>
      </c>
    </row>
    <row r="56" spans="1:7" x14ac:dyDescent="0.35">
      <c r="E56" s="47">
        <v>43101</v>
      </c>
      <c r="F56">
        <v>240</v>
      </c>
      <c r="G56" t="s">
        <v>4262</v>
      </c>
    </row>
    <row r="57" spans="1:7" x14ac:dyDescent="0.35">
      <c r="E57" s="47">
        <v>43248</v>
      </c>
      <c r="F57">
        <v>240</v>
      </c>
      <c r="G57" t="s">
        <v>4246</v>
      </c>
    </row>
    <row r="58" spans="1:7" x14ac:dyDescent="0.35">
      <c r="E58" s="47">
        <v>43285</v>
      </c>
      <c r="F58">
        <v>240</v>
      </c>
      <c r="G58" t="s">
        <v>4245</v>
      </c>
    </row>
    <row r="59" spans="1:7" x14ac:dyDescent="0.35">
      <c r="E59" s="47">
        <v>43346</v>
      </c>
      <c r="F59">
        <v>240</v>
      </c>
      <c r="G59" t="s">
        <v>4244</v>
      </c>
    </row>
    <row r="60" spans="1:7" x14ac:dyDescent="0.35">
      <c r="E60" s="47">
        <v>43426</v>
      </c>
      <c r="F60">
        <v>240</v>
      </c>
      <c r="G60" t="s">
        <v>4243</v>
      </c>
    </row>
    <row r="61" spans="1:7" x14ac:dyDescent="0.35">
      <c r="E61" s="47">
        <v>43458</v>
      </c>
      <c r="F61">
        <v>240</v>
      </c>
      <c r="G61" t="s">
        <v>4241</v>
      </c>
    </row>
    <row r="62" spans="1:7" x14ac:dyDescent="0.35">
      <c r="E62" s="47">
        <v>43459</v>
      </c>
      <c r="F62">
        <v>240</v>
      </c>
      <c r="G62" t="s">
        <v>4240</v>
      </c>
    </row>
    <row r="63" spans="1:7" x14ac:dyDescent="0.35">
      <c r="E63" s="47">
        <v>43465</v>
      </c>
      <c r="F63">
        <v>240</v>
      </c>
      <c r="G63" t="s">
        <v>4239</v>
      </c>
    </row>
    <row r="64" spans="1:7" x14ac:dyDescent="0.35">
      <c r="A64" s="5">
        <v>43253</v>
      </c>
      <c r="D64" t="s">
        <v>10602</v>
      </c>
      <c r="E64" s="47">
        <v>43466</v>
      </c>
      <c r="F64" t="s">
        <v>10600</v>
      </c>
      <c r="G64" t="s">
        <v>10604</v>
      </c>
    </row>
    <row r="65" spans="1:7" x14ac:dyDescent="0.35">
      <c r="A65" s="47">
        <v>43253</v>
      </c>
      <c r="B65" s="47"/>
      <c r="C65" s="47"/>
      <c r="D65" s="46" t="s">
        <v>10602</v>
      </c>
      <c r="E65" s="47">
        <v>43465</v>
      </c>
      <c r="F65" t="s">
        <v>10600</v>
      </c>
      <c r="G65" t="s">
        <v>9888</v>
      </c>
    </row>
    <row r="66" spans="1:7" x14ac:dyDescent="0.35">
      <c r="A66" s="47">
        <v>43253</v>
      </c>
      <c r="B66" s="47"/>
      <c r="C66" s="47"/>
      <c r="D66" s="46" t="s">
        <v>10602</v>
      </c>
      <c r="E66" s="47">
        <v>43459</v>
      </c>
      <c r="F66" t="s">
        <v>10600</v>
      </c>
      <c r="G66" t="s">
        <v>9890</v>
      </c>
    </row>
    <row r="67" spans="1:7" x14ac:dyDescent="0.35">
      <c r="A67" s="47">
        <v>43253</v>
      </c>
      <c r="B67" s="47"/>
      <c r="C67" s="47"/>
      <c r="D67" s="46" t="s">
        <v>10602</v>
      </c>
      <c r="E67" s="47">
        <v>43458</v>
      </c>
      <c r="F67" t="s">
        <v>10600</v>
      </c>
      <c r="G67" t="s">
        <v>9891</v>
      </c>
    </row>
    <row r="68" spans="1:7" x14ac:dyDescent="0.35">
      <c r="A68" s="47">
        <v>43253</v>
      </c>
      <c r="B68" s="47"/>
      <c r="C68" s="47"/>
      <c r="D68" s="46" t="s">
        <v>10602</v>
      </c>
      <c r="E68" s="47">
        <v>43427</v>
      </c>
      <c r="F68" t="s">
        <v>10600</v>
      </c>
      <c r="G68" t="s">
        <v>9892</v>
      </c>
    </row>
    <row r="69" spans="1:7" x14ac:dyDescent="0.35">
      <c r="A69" s="47">
        <v>43253</v>
      </c>
      <c r="B69" s="47"/>
      <c r="C69" s="47"/>
      <c r="D69" s="46" t="s">
        <v>10602</v>
      </c>
      <c r="E69" s="47">
        <v>43426</v>
      </c>
      <c r="F69" t="s">
        <v>10600</v>
      </c>
      <c r="G69" t="s">
        <v>4253</v>
      </c>
    </row>
    <row r="70" spans="1:7" x14ac:dyDescent="0.35">
      <c r="A70" s="47">
        <v>43253</v>
      </c>
      <c r="B70" s="47"/>
      <c r="C70" s="47"/>
      <c r="D70" s="46" t="s">
        <v>10602</v>
      </c>
      <c r="E70" s="47">
        <v>43346</v>
      </c>
      <c r="F70" t="s">
        <v>10600</v>
      </c>
      <c r="G70" t="s">
        <v>4254</v>
      </c>
    </row>
    <row r="71" spans="1:7" x14ac:dyDescent="0.35">
      <c r="A71" s="47">
        <v>43253</v>
      </c>
      <c r="B71" s="47"/>
      <c r="C71" s="47"/>
      <c r="D71" s="46" t="s">
        <v>10602</v>
      </c>
      <c r="E71" s="47">
        <v>43285</v>
      </c>
      <c r="F71" t="s">
        <v>10600</v>
      </c>
      <c r="G71" t="s">
        <v>4255</v>
      </c>
    </row>
    <row r="72" spans="1:7" x14ac:dyDescent="0.35">
      <c r="A72" s="47">
        <v>43253</v>
      </c>
      <c r="B72" s="47"/>
      <c r="C72" s="47"/>
      <c r="D72" s="46" t="s">
        <v>10602</v>
      </c>
      <c r="E72" s="47">
        <v>43248</v>
      </c>
      <c r="F72" t="s">
        <v>10600</v>
      </c>
      <c r="G72" t="s">
        <v>4256</v>
      </c>
    </row>
    <row r="73" spans="1:7" x14ac:dyDescent="0.35">
      <c r="A73" s="47">
        <v>43253</v>
      </c>
      <c r="B73" s="47"/>
      <c r="C73" s="47"/>
      <c r="D73" s="46" t="s">
        <v>10602</v>
      </c>
      <c r="E73" s="47">
        <v>43189</v>
      </c>
      <c r="F73" t="s">
        <v>10600</v>
      </c>
      <c r="G73" t="s">
        <v>4257</v>
      </c>
    </row>
    <row r="74" spans="1:7" x14ac:dyDescent="0.35">
      <c r="A74" s="47">
        <v>43253</v>
      </c>
      <c r="B74" s="47"/>
      <c r="C74" s="47"/>
      <c r="D74" s="46" t="s">
        <v>10602</v>
      </c>
      <c r="E74" s="47">
        <v>43101</v>
      </c>
      <c r="F74" t="s">
        <v>10600</v>
      </c>
      <c r="G74" t="s">
        <v>10604</v>
      </c>
    </row>
    <row r="75" spans="1:7" x14ac:dyDescent="0.35">
      <c r="A75" s="47">
        <v>43253</v>
      </c>
      <c r="B75" s="47"/>
      <c r="C75" s="47"/>
      <c r="D75" s="46" t="s">
        <v>10602</v>
      </c>
      <c r="E75" s="47">
        <v>43466</v>
      </c>
      <c r="F75" t="s">
        <v>10599</v>
      </c>
      <c r="G75" t="s">
        <v>10604</v>
      </c>
    </row>
    <row r="76" spans="1:7" x14ac:dyDescent="0.35">
      <c r="A76" s="47">
        <v>43253</v>
      </c>
      <c r="B76" s="47"/>
      <c r="C76" s="47"/>
      <c r="D76" s="46" t="s">
        <v>10602</v>
      </c>
      <c r="E76" s="47">
        <v>43465</v>
      </c>
      <c r="F76" t="s">
        <v>10599</v>
      </c>
      <c r="G76" t="s">
        <v>9888</v>
      </c>
    </row>
    <row r="77" spans="1:7" x14ac:dyDescent="0.35">
      <c r="A77" s="47">
        <v>43253</v>
      </c>
      <c r="B77" s="47"/>
      <c r="C77" s="47"/>
      <c r="D77" s="46" t="s">
        <v>10602</v>
      </c>
      <c r="E77" s="47">
        <v>43459</v>
      </c>
      <c r="F77" t="s">
        <v>10599</v>
      </c>
      <c r="G77" t="s">
        <v>9890</v>
      </c>
    </row>
    <row r="78" spans="1:7" x14ac:dyDescent="0.35">
      <c r="A78" s="47">
        <v>43253</v>
      </c>
      <c r="B78" s="47"/>
      <c r="C78" s="47"/>
      <c r="D78" s="46" t="s">
        <v>10602</v>
      </c>
      <c r="E78" s="47">
        <v>43458</v>
      </c>
      <c r="F78" t="s">
        <v>10599</v>
      </c>
      <c r="G78" t="s">
        <v>9891</v>
      </c>
    </row>
    <row r="79" spans="1:7" x14ac:dyDescent="0.35">
      <c r="A79" s="47">
        <v>43253</v>
      </c>
      <c r="B79" s="47"/>
      <c r="C79" s="47"/>
      <c r="D79" s="46" t="s">
        <v>10602</v>
      </c>
      <c r="E79" s="47">
        <v>43427</v>
      </c>
      <c r="F79" t="s">
        <v>10599</v>
      </c>
      <c r="G79" t="s">
        <v>9892</v>
      </c>
    </row>
    <row r="80" spans="1:7" x14ac:dyDescent="0.35">
      <c r="A80" s="47">
        <v>43253</v>
      </c>
      <c r="B80" s="47"/>
      <c r="C80" s="47"/>
      <c r="D80" s="46" t="s">
        <v>10602</v>
      </c>
      <c r="E80" s="47">
        <v>43426</v>
      </c>
      <c r="F80" t="s">
        <v>10599</v>
      </c>
      <c r="G80" t="s">
        <v>4253</v>
      </c>
    </row>
    <row r="81" spans="1:8" x14ac:dyDescent="0.35">
      <c r="A81" s="47">
        <v>43253</v>
      </c>
      <c r="B81" s="47"/>
      <c r="C81" s="47"/>
      <c r="D81" s="46" t="s">
        <v>10602</v>
      </c>
      <c r="E81" s="47">
        <v>43346</v>
      </c>
      <c r="F81" t="s">
        <v>10599</v>
      </c>
      <c r="G81" t="s">
        <v>4254</v>
      </c>
    </row>
    <row r="82" spans="1:8" x14ac:dyDescent="0.35">
      <c r="A82" s="47">
        <v>43253</v>
      </c>
      <c r="B82" s="47"/>
      <c r="C82" s="47"/>
      <c r="D82" s="46" t="s">
        <v>10602</v>
      </c>
      <c r="E82" s="47">
        <v>43285</v>
      </c>
      <c r="F82" t="s">
        <v>10599</v>
      </c>
      <c r="G82" t="s">
        <v>4255</v>
      </c>
    </row>
    <row r="83" spans="1:8" x14ac:dyDescent="0.35">
      <c r="A83" s="47">
        <v>43253</v>
      </c>
      <c r="B83" s="47"/>
      <c r="C83" s="47"/>
      <c r="D83" s="46" t="s">
        <v>10602</v>
      </c>
      <c r="E83" s="47">
        <v>43248</v>
      </c>
      <c r="F83" t="s">
        <v>10599</v>
      </c>
      <c r="G83" t="s">
        <v>4256</v>
      </c>
    </row>
    <row r="84" spans="1:8" x14ac:dyDescent="0.35">
      <c r="A84" s="47">
        <v>43253</v>
      </c>
      <c r="B84" s="47"/>
      <c r="C84" s="47"/>
      <c r="D84" s="46" t="s">
        <v>10602</v>
      </c>
      <c r="E84" s="47">
        <v>43189</v>
      </c>
      <c r="F84" t="s">
        <v>10599</v>
      </c>
      <c r="G84" t="s">
        <v>4257</v>
      </c>
    </row>
    <row r="85" spans="1:8" x14ac:dyDescent="0.35">
      <c r="A85" s="47">
        <v>43253</v>
      </c>
      <c r="B85" s="47"/>
      <c r="C85" s="47"/>
      <c r="D85" s="46" t="s">
        <v>10602</v>
      </c>
      <c r="E85" s="47">
        <v>43101</v>
      </c>
      <c r="F85" t="s">
        <v>10599</v>
      </c>
      <c r="G85" t="s">
        <v>10604</v>
      </c>
    </row>
    <row r="86" spans="1:8" x14ac:dyDescent="0.35">
      <c r="E86" s="47" t="s">
        <v>4238</v>
      </c>
      <c r="F86" t="s">
        <v>4260</v>
      </c>
      <c r="G86" t="s">
        <v>387</v>
      </c>
    </row>
    <row r="87" spans="1:8" x14ac:dyDescent="0.35">
      <c r="A87" s="5">
        <v>43301</v>
      </c>
      <c r="D87" s="46" t="s">
        <v>11293</v>
      </c>
      <c r="E87" s="47">
        <v>43101</v>
      </c>
      <c r="F87" t="s">
        <v>4323</v>
      </c>
      <c r="G87" s="46" t="s">
        <v>10604</v>
      </c>
    </row>
    <row r="88" spans="1:8" x14ac:dyDescent="0.35">
      <c r="A88" s="47">
        <v>43301</v>
      </c>
      <c r="B88" s="47"/>
      <c r="C88" s="47"/>
      <c r="D88" s="46" t="s">
        <v>11293</v>
      </c>
      <c r="E88" s="47">
        <v>43189</v>
      </c>
      <c r="F88" t="s">
        <v>4323</v>
      </c>
      <c r="G88" t="s">
        <v>9893</v>
      </c>
    </row>
    <row r="89" spans="1:8" x14ac:dyDescent="0.35">
      <c r="A89" s="47">
        <v>43301</v>
      </c>
      <c r="B89" s="47"/>
      <c r="C89" s="47"/>
      <c r="D89" s="46" t="s">
        <v>11293</v>
      </c>
      <c r="E89" s="47">
        <v>43248</v>
      </c>
      <c r="F89" t="s">
        <v>4323</v>
      </c>
      <c r="G89" t="s">
        <v>4256</v>
      </c>
      <c r="H89" s="46"/>
    </row>
    <row r="90" spans="1:8" x14ac:dyDescent="0.35">
      <c r="A90" s="47">
        <v>43301</v>
      </c>
      <c r="B90" s="47"/>
      <c r="C90" s="47"/>
      <c r="D90" s="46" t="s">
        <v>11293</v>
      </c>
      <c r="E90" s="47">
        <v>43285</v>
      </c>
      <c r="F90" t="s">
        <v>4323</v>
      </c>
      <c r="G90" t="s">
        <v>4255</v>
      </c>
      <c r="H90" s="46"/>
    </row>
    <row r="91" spans="1:8" x14ac:dyDescent="0.35">
      <c r="A91" s="47">
        <v>43301</v>
      </c>
      <c r="B91" s="47"/>
      <c r="C91" s="47"/>
      <c r="D91" s="46" t="s">
        <v>11293</v>
      </c>
      <c r="E91" s="47">
        <v>43346</v>
      </c>
      <c r="F91" t="s">
        <v>4323</v>
      </c>
      <c r="G91" t="s">
        <v>4254</v>
      </c>
      <c r="H91" s="46"/>
    </row>
    <row r="92" spans="1:8" s="46" customFormat="1" x14ac:dyDescent="0.35">
      <c r="A92" s="47">
        <v>43301</v>
      </c>
      <c r="B92" s="47"/>
      <c r="C92" s="47"/>
      <c r="D92" s="46" t="s">
        <v>11293</v>
      </c>
      <c r="E92" s="47">
        <v>43426</v>
      </c>
      <c r="F92" s="46" t="s">
        <v>4323</v>
      </c>
      <c r="G92" s="46" t="s">
        <v>11289</v>
      </c>
    </row>
    <row r="93" spans="1:8" x14ac:dyDescent="0.35">
      <c r="A93" s="47">
        <v>43301</v>
      </c>
      <c r="B93" s="47"/>
      <c r="C93" s="47"/>
      <c r="D93" s="46" t="s">
        <v>11293</v>
      </c>
      <c r="E93" s="47">
        <v>43427</v>
      </c>
      <c r="F93" t="s">
        <v>4323</v>
      </c>
      <c r="G93" s="46" t="s">
        <v>9892</v>
      </c>
      <c r="H93" s="46"/>
    </row>
    <row r="94" spans="1:8" x14ac:dyDescent="0.35">
      <c r="A94" s="47">
        <v>43301</v>
      </c>
      <c r="B94" s="47"/>
      <c r="C94" s="47"/>
      <c r="D94" s="46" t="s">
        <v>11293</v>
      </c>
      <c r="E94" s="47">
        <v>43458</v>
      </c>
      <c r="F94" t="s">
        <v>4323</v>
      </c>
      <c r="G94" t="s">
        <v>9891</v>
      </c>
      <c r="H94" s="46"/>
    </row>
    <row r="95" spans="1:8" x14ac:dyDescent="0.35">
      <c r="A95" s="47">
        <v>43301</v>
      </c>
      <c r="B95" s="47"/>
      <c r="C95" s="47"/>
      <c r="D95" s="46" t="s">
        <v>11293</v>
      </c>
      <c r="E95" s="47">
        <v>43459</v>
      </c>
      <c r="F95" t="s">
        <v>4323</v>
      </c>
      <c r="G95" t="s">
        <v>11290</v>
      </c>
      <c r="H95" s="46"/>
    </row>
    <row r="96" spans="1:8" s="46" customFormat="1" x14ac:dyDescent="0.35">
      <c r="A96" s="47">
        <v>43301</v>
      </c>
      <c r="B96" s="47"/>
      <c r="C96" s="47"/>
      <c r="D96" s="46" t="s">
        <v>11293</v>
      </c>
      <c r="E96" s="47">
        <v>43460</v>
      </c>
      <c r="F96" s="46" t="s">
        <v>4323</v>
      </c>
      <c r="G96" s="46" t="s">
        <v>9889</v>
      </c>
    </row>
    <row r="97" spans="1:8" x14ac:dyDescent="0.35">
      <c r="A97" s="47">
        <v>43301</v>
      </c>
      <c r="B97" s="47"/>
      <c r="C97" s="47"/>
      <c r="D97" s="46" t="s">
        <v>11293</v>
      </c>
      <c r="E97" s="47">
        <v>43465</v>
      </c>
      <c r="F97" t="s">
        <v>4323</v>
      </c>
      <c r="G97" t="s">
        <v>11291</v>
      </c>
      <c r="H97" s="46"/>
    </row>
    <row r="98" spans="1:8" x14ac:dyDescent="0.35">
      <c r="A98" s="47">
        <v>43301</v>
      </c>
      <c r="B98" s="47"/>
      <c r="C98" s="47"/>
      <c r="D98" s="46" t="s">
        <v>11293</v>
      </c>
      <c r="E98" s="47">
        <v>43466</v>
      </c>
      <c r="F98" t="s">
        <v>4323</v>
      </c>
      <c r="G98" t="s">
        <v>11292</v>
      </c>
      <c r="H98" s="46"/>
    </row>
  </sheetData>
  <autoFilter ref="A2:G85" xr:uid="{00000000-0009-0000-0000-000069000000}"/>
  <dataValidations count="1">
    <dataValidation type="list" allowBlank="1" showInputMessage="1" showErrorMessage="1" sqref="D1" xr:uid="{00000000-0002-0000-6900-000000000000}">
      <formula1>Sites</formula1>
    </dataValidation>
  </dataValidations>
  <hyperlinks>
    <hyperlink ref="B1" location="Index!A1" display="Go To Index" xr:uid="{00000000-0004-0000-6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sheetPr codeName="Sheet92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6A00-000000000000}">
      <formula1>Sites</formula1>
    </dataValidation>
  </dataValidations>
  <hyperlinks>
    <hyperlink ref="B1" location="Index!A1" display="Go To Index" xr:uid="{00000000-0004-0000-6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sheetPr codeName="Sheet276"/>
  <dimension ref="A1:BM19"/>
  <sheetViews>
    <sheetView workbookViewId="0">
      <pane ySplit="2" topLeftCell="A3" activePane="bottomLeft" state="frozen"/>
      <selection pane="bottomLeft"/>
    </sheetView>
  </sheetViews>
  <sheetFormatPr defaultColWidth="8.90625" defaultRowHeight="14.5" x14ac:dyDescent="0.35"/>
  <cols>
    <col min="1" max="2" width="10.6328125" style="47" bestFit="1" customWidth="1"/>
    <col min="3" max="3" width="9.453125" style="47" bestFit="1" customWidth="1"/>
    <col min="4" max="4" width="14.453125" style="46" bestFit="1" customWidth="1"/>
    <col min="5" max="5" width="14.453125" style="46" customWidth="1"/>
    <col min="6" max="6" width="6.90625" style="46" bestFit="1" customWidth="1"/>
    <col min="7" max="7" width="14.54296875" style="46" bestFit="1" customWidth="1"/>
    <col min="8" max="8" width="6.453125" style="46" bestFit="1" customWidth="1"/>
    <col min="9" max="9" width="26.36328125" style="46" bestFit="1" customWidth="1"/>
    <col min="10" max="10" width="15" style="46" bestFit="1" customWidth="1"/>
    <col min="11" max="11" width="10.453125" style="46" bestFit="1" customWidth="1"/>
    <col min="12" max="12" width="11.90625" style="46" bestFit="1" customWidth="1"/>
    <col min="13" max="13" width="18.453125" style="46" bestFit="1" customWidth="1"/>
    <col min="14" max="14" width="17.54296875" style="46" bestFit="1" customWidth="1"/>
    <col min="15" max="15" width="16.6328125" style="46" bestFit="1" customWidth="1"/>
    <col min="16" max="16" width="19.6328125" style="46" bestFit="1" customWidth="1"/>
    <col min="17" max="17" width="18.6328125" style="46" bestFit="1" customWidth="1"/>
    <col min="18" max="18" width="17.6328125" style="46" bestFit="1" customWidth="1"/>
    <col min="19" max="19" width="17" style="46" bestFit="1" customWidth="1"/>
    <col min="20" max="20" width="19.453125" style="46" bestFit="1" customWidth="1"/>
    <col min="21" max="21" width="18.453125" style="46" bestFit="1" customWidth="1"/>
    <col min="22" max="22" width="17.54296875" style="46" bestFit="1" customWidth="1"/>
    <col min="23" max="23" width="20.54296875" style="46" bestFit="1" customWidth="1"/>
    <col min="24" max="24" width="19.6328125" style="46" bestFit="1" customWidth="1"/>
    <col min="25" max="25" width="18.6328125" style="46" bestFit="1" customWidth="1"/>
    <col min="26" max="26" width="17.90625" style="46" bestFit="1" customWidth="1"/>
    <col min="27" max="27" width="19.453125" style="46" bestFit="1" customWidth="1"/>
    <col min="28" max="28" width="18.453125" style="46" bestFit="1" customWidth="1"/>
    <col min="29" max="29" width="17.54296875" style="46" bestFit="1" customWidth="1"/>
    <col min="30" max="30" width="20.54296875" style="46" bestFit="1" customWidth="1"/>
    <col min="31" max="31" width="19.6328125" style="46" bestFit="1" customWidth="1"/>
    <col min="32" max="32" width="18.6328125" style="46" bestFit="1" customWidth="1"/>
    <col min="33" max="33" width="17.90625" style="46" bestFit="1" customWidth="1"/>
    <col min="34" max="34" width="22.36328125" style="46" bestFit="1" customWidth="1"/>
    <col min="35" max="35" width="21.36328125" style="46" bestFit="1" customWidth="1"/>
    <col min="36" max="36" width="20.453125" style="46" bestFit="1" customWidth="1"/>
    <col min="37" max="37" width="23.36328125" style="46" bestFit="1" customWidth="1"/>
    <col min="38" max="38" width="22.453125" style="46" bestFit="1" customWidth="1"/>
    <col min="39" max="39" width="21.54296875" style="46" bestFit="1" customWidth="1"/>
    <col min="40" max="40" width="20.6328125" style="46" bestFit="1" customWidth="1"/>
    <col min="41" max="41" width="20.08984375" style="46" bestFit="1" customWidth="1"/>
    <col min="42" max="42" width="19.08984375" style="46" bestFit="1" customWidth="1"/>
    <col min="43" max="43" width="18.36328125" style="46" bestFit="1" customWidth="1"/>
    <col min="44" max="44" width="21.36328125" style="46" bestFit="1" customWidth="1"/>
    <col min="45" max="45" width="20.36328125" style="46" bestFit="1" customWidth="1"/>
    <col min="46" max="46" width="19.453125" style="46" bestFit="1" customWidth="1"/>
    <col min="47" max="47" width="18.54296875" style="46" bestFit="1" customWidth="1"/>
    <col min="48" max="48" width="17.54296875" style="46" bestFit="1" customWidth="1"/>
    <col min="49" max="49" width="16.6328125" style="46" bestFit="1" customWidth="1"/>
    <col min="50" max="50" width="15.6328125" style="46" bestFit="1" customWidth="1"/>
    <col min="51" max="51" width="18.6328125" style="46" bestFit="1" customWidth="1"/>
    <col min="52" max="52" width="17.6328125" style="46" bestFit="1" customWidth="1"/>
    <col min="53" max="53" width="16.90625" style="46" bestFit="1" customWidth="1"/>
    <col min="54" max="54" width="16.08984375" style="46" bestFit="1" customWidth="1"/>
    <col min="55" max="55" width="19.90625" style="46" bestFit="1" customWidth="1"/>
    <col min="56" max="56" width="18.90625" style="46" bestFit="1" customWidth="1"/>
    <col min="57" max="57" width="18" style="46" bestFit="1" customWidth="1"/>
    <col min="58" max="58" width="21" style="46" bestFit="1" customWidth="1"/>
    <col min="59" max="59" width="20.08984375" style="46" bestFit="1" customWidth="1"/>
    <col min="60" max="60" width="19.08984375" style="46" bestFit="1" customWidth="1"/>
    <col min="61" max="61" width="18.36328125" style="46" bestFit="1" customWidth="1"/>
    <col min="62" max="62" width="21.6328125" style="46" bestFit="1" customWidth="1"/>
    <col min="63" max="63" width="22.90625" style="46" bestFit="1" customWidth="1"/>
    <col min="64" max="64" width="21.6328125" style="46" bestFit="1" customWidth="1"/>
    <col min="65" max="65" width="22.90625" style="46" bestFit="1" customWidth="1"/>
    <col min="66" max="16384" width="8.90625" style="46"/>
  </cols>
  <sheetData>
    <row r="1" spans="1:65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65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47</v>
      </c>
      <c r="F2" s="46" t="s">
        <v>4260</v>
      </c>
      <c r="G2" s="46" t="s">
        <v>4264</v>
      </c>
      <c r="H2" s="46" t="s">
        <v>4265</v>
      </c>
      <c r="I2" s="46" t="s">
        <v>4266</v>
      </c>
      <c r="J2" s="46" t="s">
        <v>4267</v>
      </c>
      <c r="K2" s="46" t="s">
        <v>4268</v>
      </c>
      <c r="L2" s="46" t="s">
        <v>4269</v>
      </c>
      <c r="M2" s="46" t="s">
        <v>4270</v>
      </c>
      <c r="N2" s="46" t="s">
        <v>4271</v>
      </c>
      <c r="O2" s="46" t="s">
        <v>4272</v>
      </c>
      <c r="P2" s="46" t="s">
        <v>4273</v>
      </c>
      <c r="Q2" s="46" t="s">
        <v>4274</v>
      </c>
      <c r="R2" s="46" t="s">
        <v>4275</v>
      </c>
      <c r="S2" s="46" t="s">
        <v>4276</v>
      </c>
      <c r="T2" s="46" t="s">
        <v>4277</v>
      </c>
      <c r="U2" s="46" t="s">
        <v>4278</v>
      </c>
      <c r="V2" s="46" t="s">
        <v>4279</v>
      </c>
      <c r="W2" s="46" t="s">
        <v>4280</v>
      </c>
      <c r="X2" s="46" t="s">
        <v>4281</v>
      </c>
      <c r="Y2" s="46" t="s">
        <v>4282</v>
      </c>
      <c r="Z2" s="46" t="s">
        <v>4283</v>
      </c>
      <c r="AA2" s="46" t="s">
        <v>4284</v>
      </c>
      <c r="AB2" s="46" t="s">
        <v>4285</v>
      </c>
      <c r="AC2" s="46" t="s">
        <v>4286</v>
      </c>
      <c r="AD2" s="46" t="s">
        <v>4287</v>
      </c>
      <c r="AE2" s="46" t="s">
        <v>4288</v>
      </c>
      <c r="AF2" s="46" t="s">
        <v>4289</v>
      </c>
      <c r="AG2" s="46" t="s">
        <v>4290</v>
      </c>
      <c r="AH2" s="46" t="s">
        <v>4291</v>
      </c>
      <c r="AI2" s="46" t="s">
        <v>4292</v>
      </c>
      <c r="AJ2" s="46" t="s">
        <v>4293</v>
      </c>
      <c r="AK2" s="46" t="s">
        <v>4294</v>
      </c>
      <c r="AL2" s="46" t="s">
        <v>4295</v>
      </c>
      <c r="AM2" s="46" t="s">
        <v>4296</v>
      </c>
      <c r="AN2" s="46" t="s">
        <v>4297</v>
      </c>
      <c r="AO2" s="46" t="s">
        <v>4298</v>
      </c>
      <c r="AP2" s="46" t="s">
        <v>4299</v>
      </c>
      <c r="AQ2" s="46" t="s">
        <v>4300</v>
      </c>
      <c r="AR2" s="46" t="s">
        <v>4301</v>
      </c>
      <c r="AS2" s="46" t="s">
        <v>4302</v>
      </c>
      <c r="AT2" s="46" t="s">
        <v>4303</v>
      </c>
      <c r="AU2" s="46" t="s">
        <v>4304</v>
      </c>
      <c r="AV2" s="46" t="s">
        <v>4305</v>
      </c>
      <c r="AW2" s="46" t="s">
        <v>4306</v>
      </c>
      <c r="AX2" s="46" t="s">
        <v>4307</v>
      </c>
      <c r="AY2" s="46" t="s">
        <v>4308</v>
      </c>
      <c r="AZ2" s="46" t="s">
        <v>4309</v>
      </c>
      <c r="BA2" s="46" t="s">
        <v>4310</v>
      </c>
      <c r="BB2" s="46" t="s">
        <v>4311</v>
      </c>
      <c r="BC2" s="46" t="s">
        <v>4312</v>
      </c>
      <c r="BD2" s="46" t="s">
        <v>4313</v>
      </c>
      <c r="BE2" s="46" t="s">
        <v>4314</v>
      </c>
      <c r="BF2" s="46" t="s">
        <v>4315</v>
      </c>
      <c r="BG2" s="46" t="s">
        <v>4316</v>
      </c>
      <c r="BH2" s="46" t="s">
        <v>4317</v>
      </c>
      <c r="BI2" s="46" t="s">
        <v>4318</v>
      </c>
      <c r="BJ2" s="46" t="s">
        <v>4319</v>
      </c>
      <c r="BK2" s="46" t="s">
        <v>4320</v>
      </c>
      <c r="BL2" s="46" t="s">
        <v>4321</v>
      </c>
      <c r="BM2" s="46" t="s">
        <v>4322</v>
      </c>
    </row>
    <row r="3" spans="1:65" x14ac:dyDescent="0.35">
      <c r="D3" s="46" t="s">
        <v>11</v>
      </c>
      <c r="E3" s="46" t="s">
        <v>11</v>
      </c>
      <c r="F3" s="46">
        <v>100</v>
      </c>
      <c r="G3" s="46">
        <v>0</v>
      </c>
      <c r="H3" s="46" t="s">
        <v>2012</v>
      </c>
      <c r="I3" s="46">
        <v>0</v>
      </c>
      <c r="J3" s="46">
        <v>3</v>
      </c>
      <c r="K3" s="47">
        <v>39965</v>
      </c>
      <c r="L3" s="46">
        <v>0</v>
      </c>
      <c r="M3" s="46">
        <v>0</v>
      </c>
      <c r="N3" s="49">
        <v>0</v>
      </c>
      <c r="O3" s="49">
        <v>0</v>
      </c>
      <c r="P3" s="46">
        <v>0</v>
      </c>
      <c r="Q3" s="49">
        <v>0</v>
      </c>
      <c r="R3" s="49">
        <v>0</v>
      </c>
      <c r="S3" s="46" t="s">
        <v>4324</v>
      </c>
      <c r="T3" s="46">
        <v>0</v>
      </c>
      <c r="U3" s="49">
        <v>0</v>
      </c>
      <c r="V3" s="49">
        <v>0</v>
      </c>
      <c r="W3" s="46">
        <v>0</v>
      </c>
      <c r="X3" s="49">
        <v>0</v>
      </c>
      <c r="Y3" s="49">
        <v>0</v>
      </c>
      <c r="Z3" s="46" t="s">
        <v>4324</v>
      </c>
      <c r="AA3" s="46">
        <v>0</v>
      </c>
      <c r="AB3" s="49">
        <v>0</v>
      </c>
      <c r="AC3" s="49">
        <v>0</v>
      </c>
      <c r="AD3" s="46">
        <v>0</v>
      </c>
      <c r="AE3" s="49">
        <v>0</v>
      </c>
      <c r="AF3" s="49">
        <v>0</v>
      </c>
      <c r="AG3" s="46" t="s">
        <v>4324</v>
      </c>
      <c r="AH3" s="46">
        <v>0</v>
      </c>
      <c r="AI3" s="49">
        <v>0</v>
      </c>
      <c r="AJ3" s="49">
        <v>0</v>
      </c>
      <c r="AK3" s="46">
        <v>0</v>
      </c>
      <c r="AL3" s="49">
        <v>0</v>
      </c>
      <c r="AM3" s="49">
        <v>0</v>
      </c>
      <c r="AN3" s="46" t="s">
        <v>4324</v>
      </c>
      <c r="AO3" s="46">
        <v>0</v>
      </c>
      <c r="AP3" s="49">
        <v>0</v>
      </c>
      <c r="AQ3" s="49">
        <v>0</v>
      </c>
      <c r="AR3" s="46">
        <v>0</v>
      </c>
      <c r="AS3" s="49">
        <v>0</v>
      </c>
      <c r="AT3" s="49">
        <v>0</v>
      </c>
      <c r="AU3" s="46" t="s">
        <v>4324</v>
      </c>
      <c r="AV3" s="46">
        <v>0</v>
      </c>
      <c r="AW3" s="49">
        <v>0</v>
      </c>
      <c r="AX3" s="49">
        <v>0</v>
      </c>
      <c r="AY3" s="46">
        <v>0</v>
      </c>
      <c r="AZ3" s="49">
        <v>0</v>
      </c>
      <c r="BA3" s="49">
        <v>0</v>
      </c>
      <c r="BB3" s="46" t="s">
        <v>4324</v>
      </c>
      <c r="BC3" s="46">
        <v>0</v>
      </c>
      <c r="BD3" s="49">
        <v>0</v>
      </c>
      <c r="BE3" s="49">
        <v>0</v>
      </c>
      <c r="BF3" s="46">
        <v>0</v>
      </c>
      <c r="BG3" s="49">
        <v>0</v>
      </c>
      <c r="BH3" s="49">
        <v>0</v>
      </c>
      <c r="BI3" s="46" t="s">
        <v>4324</v>
      </c>
      <c r="BJ3" s="46">
        <v>5</v>
      </c>
      <c r="BK3" s="46">
        <v>3</v>
      </c>
      <c r="BL3" s="46">
        <v>15</v>
      </c>
      <c r="BM3" s="46">
        <v>3</v>
      </c>
    </row>
    <row r="4" spans="1:65" x14ac:dyDescent="0.35">
      <c r="D4" s="46" t="s">
        <v>11</v>
      </c>
      <c r="E4" s="46" t="s">
        <v>11</v>
      </c>
      <c r="F4" s="46">
        <v>101</v>
      </c>
      <c r="G4" s="46">
        <v>0</v>
      </c>
      <c r="H4" s="46" t="s">
        <v>4328</v>
      </c>
      <c r="I4" s="46">
        <v>0</v>
      </c>
      <c r="J4" s="46">
        <v>1</v>
      </c>
      <c r="K4" s="47">
        <v>36526</v>
      </c>
      <c r="L4" s="46">
        <v>0</v>
      </c>
      <c r="M4" s="46">
        <v>0</v>
      </c>
      <c r="N4" s="49">
        <v>0</v>
      </c>
      <c r="O4" s="49">
        <v>0</v>
      </c>
      <c r="P4" s="46">
        <v>0</v>
      </c>
      <c r="Q4" s="49">
        <v>0</v>
      </c>
      <c r="R4" s="49">
        <v>0</v>
      </c>
      <c r="S4" s="46" t="s">
        <v>4324</v>
      </c>
      <c r="T4" s="46">
        <v>0</v>
      </c>
      <c r="U4" s="49">
        <v>0.1875</v>
      </c>
      <c r="V4" s="49">
        <v>0.1875</v>
      </c>
      <c r="W4" s="46">
        <v>0.5</v>
      </c>
      <c r="X4" s="49">
        <v>0.47916666666666669</v>
      </c>
      <c r="Y4" s="49">
        <v>0.5</v>
      </c>
      <c r="Z4" s="46" t="s">
        <v>4324</v>
      </c>
      <c r="AA4" s="46">
        <v>0</v>
      </c>
      <c r="AB4" s="49">
        <v>0.1875</v>
      </c>
      <c r="AC4" s="49">
        <v>0.1875</v>
      </c>
      <c r="AD4" s="46">
        <v>0.5</v>
      </c>
      <c r="AE4" s="49">
        <v>0.47916666666666669</v>
      </c>
      <c r="AF4" s="49">
        <v>0.5</v>
      </c>
      <c r="AG4" s="46" t="s">
        <v>4324</v>
      </c>
      <c r="AH4" s="46">
        <v>0</v>
      </c>
      <c r="AI4" s="49">
        <v>0.1875</v>
      </c>
      <c r="AJ4" s="49">
        <v>0.1875</v>
      </c>
      <c r="AK4" s="46">
        <v>0.5</v>
      </c>
      <c r="AL4" s="49">
        <v>0.47916666666666669</v>
      </c>
      <c r="AM4" s="49">
        <v>0.5</v>
      </c>
      <c r="AN4" s="46" t="s">
        <v>4324</v>
      </c>
      <c r="AO4" s="46">
        <v>0</v>
      </c>
      <c r="AP4" s="49">
        <v>0.1875</v>
      </c>
      <c r="AQ4" s="49">
        <v>0.1875</v>
      </c>
      <c r="AR4" s="46">
        <v>0.5</v>
      </c>
      <c r="AS4" s="49">
        <v>0.47916666666666669</v>
      </c>
      <c r="AT4" s="49">
        <v>0.5</v>
      </c>
      <c r="AU4" s="46" t="s">
        <v>4324</v>
      </c>
      <c r="AV4" s="46">
        <v>0</v>
      </c>
      <c r="AW4" s="49">
        <v>0</v>
      </c>
      <c r="AX4" s="49">
        <v>0</v>
      </c>
      <c r="AY4" s="46">
        <v>0.5</v>
      </c>
      <c r="AZ4" s="49">
        <v>0.47916666666666669</v>
      </c>
      <c r="BA4" s="49">
        <v>0.5</v>
      </c>
      <c r="BB4" s="46" t="s">
        <v>4324</v>
      </c>
      <c r="BC4" s="46">
        <v>0</v>
      </c>
      <c r="BD4" s="49">
        <v>0</v>
      </c>
      <c r="BE4" s="49">
        <v>0</v>
      </c>
      <c r="BF4" s="46">
        <v>0</v>
      </c>
      <c r="BG4" s="49">
        <v>0</v>
      </c>
      <c r="BH4" s="49">
        <v>0</v>
      </c>
      <c r="BI4" s="46" t="s">
        <v>4324</v>
      </c>
      <c r="BJ4" s="46">
        <v>0</v>
      </c>
      <c r="BK4" s="46">
        <v>0</v>
      </c>
      <c r="BL4" s="46">
        <v>0</v>
      </c>
      <c r="BM4" s="46">
        <v>0</v>
      </c>
    </row>
    <row r="5" spans="1:65" x14ac:dyDescent="0.35">
      <c r="D5" s="46" t="s">
        <v>11</v>
      </c>
      <c r="E5" s="46" t="s">
        <v>11</v>
      </c>
      <c r="F5" s="46">
        <v>200</v>
      </c>
      <c r="G5" s="46">
        <v>0</v>
      </c>
      <c r="H5" s="46" t="s">
        <v>2012</v>
      </c>
      <c r="I5" s="46">
        <v>0</v>
      </c>
      <c r="J5" s="46">
        <v>3</v>
      </c>
      <c r="K5" s="47">
        <v>39965</v>
      </c>
      <c r="L5" s="46">
        <v>0</v>
      </c>
      <c r="M5" s="46">
        <v>0</v>
      </c>
      <c r="N5" s="49">
        <v>0</v>
      </c>
      <c r="O5" s="49">
        <v>0</v>
      </c>
      <c r="P5" s="46">
        <v>0</v>
      </c>
      <c r="Q5" s="49">
        <v>0</v>
      </c>
      <c r="R5" s="49">
        <v>0</v>
      </c>
      <c r="S5" s="46" t="s">
        <v>4324</v>
      </c>
      <c r="T5" s="46">
        <v>0</v>
      </c>
      <c r="U5" s="49">
        <v>0</v>
      </c>
      <c r="V5" s="49">
        <v>0</v>
      </c>
      <c r="W5" s="46">
        <v>0</v>
      </c>
      <c r="X5" s="49">
        <v>0</v>
      </c>
      <c r="Y5" s="49">
        <v>0</v>
      </c>
      <c r="Z5" s="46" t="s">
        <v>4324</v>
      </c>
      <c r="AA5" s="46">
        <v>0</v>
      </c>
      <c r="AB5" s="49">
        <v>0</v>
      </c>
      <c r="AC5" s="49">
        <v>0</v>
      </c>
      <c r="AD5" s="46">
        <v>0</v>
      </c>
      <c r="AE5" s="49">
        <v>0</v>
      </c>
      <c r="AF5" s="49">
        <v>0</v>
      </c>
      <c r="AG5" s="46" t="s">
        <v>4324</v>
      </c>
      <c r="AH5" s="46">
        <v>0</v>
      </c>
      <c r="AI5" s="49">
        <v>0</v>
      </c>
      <c r="AJ5" s="49">
        <v>0</v>
      </c>
      <c r="AK5" s="46">
        <v>0</v>
      </c>
      <c r="AL5" s="49">
        <v>0</v>
      </c>
      <c r="AM5" s="49">
        <v>0</v>
      </c>
      <c r="AN5" s="46" t="s">
        <v>4324</v>
      </c>
      <c r="AO5" s="46">
        <v>0</v>
      </c>
      <c r="AP5" s="49">
        <v>0</v>
      </c>
      <c r="AQ5" s="49">
        <v>0</v>
      </c>
      <c r="AR5" s="46">
        <v>0</v>
      </c>
      <c r="AS5" s="49">
        <v>0</v>
      </c>
      <c r="AT5" s="49">
        <v>0</v>
      </c>
      <c r="AU5" s="46" t="s">
        <v>4324</v>
      </c>
      <c r="AV5" s="46">
        <v>0</v>
      </c>
      <c r="AW5" s="49">
        <v>0</v>
      </c>
      <c r="AX5" s="49">
        <v>0</v>
      </c>
      <c r="AY5" s="46">
        <v>0</v>
      </c>
      <c r="AZ5" s="49">
        <v>0</v>
      </c>
      <c r="BA5" s="49">
        <v>0</v>
      </c>
      <c r="BB5" s="46" t="s">
        <v>4324</v>
      </c>
      <c r="BC5" s="46">
        <v>0</v>
      </c>
      <c r="BD5" s="49">
        <v>0</v>
      </c>
      <c r="BE5" s="49">
        <v>0</v>
      </c>
      <c r="BF5" s="46">
        <v>0</v>
      </c>
      <c r="BG5" s="49">
        <v>0</v>
      </c>
      <c r="BH5" s="49">
        <v>0</v>
      </c>
      <c r="BI5" s="46" t="s">
        <v>4324</v>
      </c>
      <c r="BJ5" s="46">
        <v>5</v>
      </c>
      <c r="BK5" s="46">
        <v>3</v>
      </c>
      <c r="BL5" s="46">
        <v>15</v>
      </c>
      <c r="BM5" s="46">
        <v>3</v>
      </c>
    </row>
    <row r="6" spans="1:65" x14ac:dyDescent="0.35">
      <c r="D6" s="46" t="s">
        <v>11</v>
      </c>
      <c r="E6" s="46" t="s">
        <v>11</v>
      </c>
      <c r="F6" s="46">
        <v>240</v>
      </c>
      <c r="G6" s="46">
        <v>0</v>
      </c>
      <c r="H6" s="46" t="s">
        <v>4328</v>
      </c>
      <c r="I6" s="46">
        <v>0</v>
      </c>
      <c r="J6" s="46">
        <v>3</v>
      </c>
      <c r="K6" s="47">
        <v>36864</v>
      </c>
      <c r="L6" s="46">
        <v>1</v>
      </c>
      <c r="M6" s="46">
        <v>0</v>
      </c>
      <c r="N6" s="49">
        <v>0.5</v>
      </c>
      <c r="O6" s="49">
        <v>0.5</v>
      </c>
      <c r="P6" s="46">
        <v>0</v>
      </c>
      <c r="Q6" s="49">
        <v>0</v>
      </c>
      <c r="R6" s="49">
        <v>0</v>
      </c>
      <c r="S6" s="46" t="s">
        <v>4324</v>
      </c>
      <c r="T6" s="46">
        <v>0</v>
      </c>
      <c r="U6" s="49">
        <v>0.5</v>
      </c>
      <c r="V6" s="49">
        <v>0.5</v>
      </c>
      <c r="W6" s="46">
        <v>0</v>
      </c>
      <c r="X6" s="49">
        <v>0</v>
      </c>
      <c r="Y6" s="49">
        <v>0</v>
      </c>
      <c r="Z6" s="46" t="s">
        <v>4324</v>
      </c>
      <c r="AA6" s="46">
        <v>0</v>
      </c>
      <c r="AB6" s="49">
        <v>0.5</v>
      </c>
      <c r="AC6" s="49">
        <v>0.5</v>
      </c>
      <c r="AD6" s="46">
        <v>0</v>
      </c>
      <c r="AE6" s="49">
        <v>0</v>
      </c>
      <c r="AF6" s="49">
        <v>0</v>
      </c>
      <c r="AG6" s="46" t="s">
        <v>4324</v>
      </c>
      <c r="AH6" s="46">
        <v>0</v>
      </c>
      <c r="AI6" s="49">
        <v>0.5</v>
      </c>
      <c r="AJ6" s="49">
        <v>0.5</v>
      </c>
      <c r="AK6" s="46">
        <v>0</v>
      </c>
      <c r="AL6" s="49">
        <v>0</v>
      </c>
      <c r="AM6" s="49">
        <v>0</v>
      </c>
      <c r="AN6" s="46" t="s">
        <v>4324</v>
      </c>
      <c r="AO6" s="46">
        <v>0</v>
      </c>
      <c r="AP6" s="49">
        <v>0.5</v>
      </c>
      <c r="AQ6" s="49">
        <v>0.5</v>
      </c>
      <c r="AR6" s="46">
        <v>0</v>
      </c>
      <c r="AS6" s="49">
        <v>0</v>
      </c>
      <c r="AT6" s="49">
        <v>0</v>
      </c>
      <c r="AU6" s="46" t="s">
        <v>4324</v>
      </c>
      <c r="AV6" s="46">
        <v>0</v>
      </c>
      <c r="AW6" s="49">
        <v>0.5</v>
      </c>
      <c r="AX6" s="49">
        <v>0.5</v>
      </c>
      <c r="AY6" s="46">
        <v>0</v>
      </c>
      <c r="AZ6" s="49">
        <v>0</v>
      </c>
      <c r="BA6" s="49">
        <v>0</v>
      </c>
      <c r="BB6" s="46" t="s">
        <v>4324</v>
      </c>
      <c r="BC6" s="46">
        <v>0</v>
      </c>
      <c r="BD6" s="49">
        <v>0.5</v>
      </c>
      <c r="BE6" s="49">
        <v>0.5</v>
      </c>
      <c r="BF6" s="46">
        <v>0</v>
      </c>
      <c r="BG6" s="49">
        <v>0</v>
      </c>
      <c r="BH6" s="49">
        <v>0</v>
      </c>
      <c r="BI6" s="46" t="s">
        <v>4324</v>
      </c>
      <c r="BJ6" s="46">
        <v>0</v>
      </c>
      <c r="BK6" s="46">
        <v>0</v>
      </c>
      <c r="BL6" s="46">
        <v>0</v>
      </c>
      <c r="BM6" s="46">
        <v>0</v>
      </c>
    </row>
    <row r="7" spans="1:65" x14ac:dyDescent="0.35">
      <c r="C7" s="47">
        <v>43264</v>
      </c>
      <c r="D7" s="46" t="s">
        <v>13</v>
      </c>
      <c r="E7" s="46" t="s">
        <v>13</v>
      </c>
      <c r="F7" s="46" t="s">
        <v>4323</v>
      </c>
      <c r="G7" s="46">
        <v>0</v>
      </c>
    </row>
    <row r="8" spans="1:65" x14ac:dyDescent="0.35">
      <c r="A8" s="47">
        <v>43292</v>
      </c>
      <c r="D8" s="86" t="s">
        <v>11045</v>
      </c>
      <c r="E8" s="59" t="s">
        <v>15</v>
      </c>
      <c r="F8" s="46">
        <v>100</v>
      </c>
      <c r="G8" s="46">
        <v>0</v>
      </c>
      <c r="H8" s="46" t="s">
        <v>2012</v>
      </c>
      <c r="I8" s="46">
        <v>0</v>
      </c>
      <c r="J8" s="46">
        <v>3</v>
      </c>
      <c r="K8" s="47">
        <v>39965</v>
      </c>
      <c r="L8" s="46">
        <v>0</v>
      </c>
      <c r="M8" s="46">
        <v>0</v>
      </c>
      <c r="N8" s="49">
        <v>0</v>
      </c>
      <c r="O8" s="49">
        <v>0</v>
      </c>
      <c r="P8" s="46">
        <v>0</v>
      </c>
      <c r="Q8" s="49">
        <v>0</v>
      </c>
      <c r="R8" s="49">
        <v>0</v>
      </c>
      <c r="S8" s="46" t="s">
        <v>4324</v>
      </c>
      <c r="T8" s="46">
        <v>0</v>
      </c>
      <c r="U8" s="49">
        <v>0</v>
      </c>
      <c r="V8" s="49">
        <v>0</v>
      </c>
      <c r="W8" s="46">
        <v>0</v>
      </c>
      <c r="X8" s="49">
        <v>0</v>
      </c>
      <c r="Y8" s="49">
        <v>0</v>
      </c>
      <c r="Z8" s="46" t="s">
        <v>4324</v>
      </c>
      <c r="AA8" s="46">
        <v>0</v>
      </c>
      <c r="AB8" s="49">
        <v>0</v>
      </c>
      <c r="AC8" s="49">
        <v>0</v>
      </c>
      <c r="AD8" s="46">
        <v>0</v>
      </c>
      <c r="AE8" s="49">
        <v>0</v>
      </c>
      <c r="AF8" s="49">
        <v>0</v>
      </c>
      <c r="AG8" s="46" t="s">
        <v>4324</v>
      </c>
      <c r="AH8" s="46">
        <v>0</v>
      </c>
      <c r="AI8" s="49">
        <v>0</v>
      </c>
      <c r="AJ8" s="49">
        <v>0</v>
      </c>
      <c r="AK8" s="46">
        <v>0</v>
      </c>
      <c r="AL8" s="49">
        <v>0</v>
      </c>
      <c r="AM8" s="49">
        <v>0</v>
      </c>
      <c r="AN8" s="46" t="s">
        <v>4324</v>
      </c>
      <c r="AO8" s="46">
        <v>0</v>
      </c>
      <c r="AP8" s="49">
        <v>0</v>
      </c>
      <c r="AQ8" s="49">
        <v>0</v>
      </c>
      <c r="AR8" s="46">
        <v>0</v>
      </c>
      <c r="AS8" s="49">
        <v>0</v>
      </c>
      <c r="AT8" s="49">
        <v>0</v>
      </c>
      <c r="AU8" s="46" t="s">
        <v>4324</v>
      </c>
      <c r="AV8" s="46">
        <v>0</v>
      </c>
      <c r="AW8" s="49">
        <v>0</v>
      </c>
      <c r="AX8" s="49">
        <v>0</v>
      </c>
      <c r="AY8" s="46">
        <v>0</v>
      </c>
      <c r="AZ8" s="49">
        <v>0</v>
      </c>
      <c r="BA8" s="49">
        <v>0</v>
      </c>
      <c r="BB8" s="46" t="s">
        <v>4324</v>
      </c>
      <c r="BC8" s="46">
        <v>0</v>
      </c>
      <c r="BD8" s="49">
        <v>0</v>
      </c>
      <c r="BE8" s="49">
        <v>0</v>
      </c>
      <c r="BF8" s="46">
        <v>0</v>
      </c>
      <c r="BG8" s="49">
        <v>0</v>
      </c>
      <c r="BH8" s="49">
        <v>0</v>
      </c>
      <c r="BI8" s="46" t="s">
        <v>4324</v>
      </c>
      <c r="BJ8" s="46">
        <v>5</v>
      </c>
      <c r="BK8" s="46">
        <v>3</v>
      </c>
      <c r="BL8" s="46">
        <v>15</v>
      </c>
      <c r="BM8" s="46">
        <v>3</v>
      </c>
    </row>
    <row r="9" spans="1:65" x14ac:dyDescent="0.35">
      <c r="E9" s="59" t="s">
        <v>15</v>
      </c>
      <c r="F9" s="46">
        <v>101</v>
      </c>
      <c r="G9" s="46">
        <v>0</v>
      </c>
      <c r="H9" s="46" t="s">
        <v>4328</v>
      </c>
      <c r="I9" s="46">
        <v>0</v>
      </c>
      <c r="J9" s="46">
        <v>1</v>
      </c>
      <c r="K9" s="47">
        <v>36526</v>
      </c>
      <c r="L9" s="46">
        <v>0</v>
      </c>
      <c r="M9" s="46">
        <v>0</v>
      </c>
      <c r="N9" s="49">
        <v>0</v>
      </c>
      <c r="O9" s="49">
        <v>0</v>
      </c>
      <c r="P9" s="46">
        <v>0</v>
      </c>
      <c r="Q9" s="49">
        <v>0</v>
      </c>
      <c r="R9" s="49">
        <v>0</v>
      </c>
      <c r="S9" s="46" t="s">
        <v>4324</v>
      </c>
      <c r="T9" s="46">
        <v>0</v>
      </c>
      <c r="U9" s="49">
        <v>0.1875</v>
      </c>
      <c r="V9" s="49">
        <v>0.1875</v>
      </c>
      <c r="W9" s="46">
        <v>0.5</v>
      </c>
      <c r="X9" s="49">
        <v>0.47916666666666669</v>
      </c>
      <c r="Y9" s="49">
        <v>0.5</v>
      </c>
      <c r="Z9" s="46" t="s">
        <v>4324</v>
      </c>
      <c r="AA9" s="46">
        <v>0</v>
      </c>
      <c r="AB9" s="49">
        <v>0.1875</v>
      </c>
      <c r="AC9" s="49">
        <v>0.1875</v>
      </c>
      <c r="AD9" s="46">
        <v>0.5</v>
      </c>
      <c r="AE9" s="49">
        <v>0.47916666666666669</v>
      </c>
      <c r="AF9" s="49">
        <v>0.5</v>
      </c>
      <c r="AG9" s="46" t="s">
        <v>4324</v>
      </c>
      <c r="AH9" s="46">
        <v>0</v>
      </c>
      <c r="AI9" s="49">
        <v>0.1875</v>
      </c>
      <c r="AJ9" s="49">
        <v>0.1875</v>
      </c>
      <c r="AK9" s="46">
        <v>0.5</v>
      </c>
      <c r="AL9" s="49">
        <v>0.47916666666666669</v>
      </c>
      <c r="AM9" s="49">
        <v>0.5</v>
      </c>
      <c r="AN9" s="46" t="s">
        <v>4324</v>
      </c>
      <c r="AO9" s="46">
        <v>0</v>
      </c>
      <c r="AP9" s="49">
        <v>0.1875</v>
      </c>
      <c r="AQ9" s="49">
        <v>0.1875</v>
      </c>
      <c r="AR9" s="46">
        <v>0.5</v>
      </c>
      <c r="AS9" s="49">
        <v>0.47916666666666669</v>
      </c>
      <c r="AT9" s="49">
        <v>0.5</v>
      </c>
      <c r="AU9" s="46" t="s">
        <v>4324</v>
      </c>
      <c r="AV9" s="46">
        <v>0</v>
      </c>
      <c r="AW9" s="49">
        <v>0</v>
      </c>
      <c r="AX9" s="49">
        <v>0</v>
      </c>
      <c r="AY9" s="46">
        <v>0.5</v>
      </c>
      <c r="AZ9" s="49">
        <v>0.47916666666666669</v>
      </c>
      <c r="BA9" s="49">
        <v>0.5</v>
      </c>
      <c r="BB9" s="46" t="s">
        <v>4324</v>
      </c>
      <c r="BC9" s="46">
        <v>0</v>
      </c>
      <c r="BD9" s="49">
        <v>0</v>
      </c>
      <c r="BE9" s="49">
        <v>0</v>
      </c>
      <c r="BF9" s="46">
        <v>0</v>
      </c>
      <c r="BG9" s="49">
        <v>0</v>
      </c>
      <c r="BH9" s="49">
        <v>0</v>
      </c>
      <c r="BI9" s="46" t="s">
        <v>4324</v>
      </c>
      <c r="BJ9" s="46">
        <v>0</v>
      </c>
      <c r="BK9" s="46">
        <v>0</v>
      </c>
      <c r="BL9" s="46">
        <v>0</v>
      </c>
      <c r="BM9" s="46">
        <v>0</v>
      </c>
    </row>
    <row r="10" spans="1:65" x14ac:dyDescent="0.35">
      <c r="A10" s="47">
        <v>43292</v>
      </c>
      <c r="D10" s="86" t="s">
        <v>11045</v>
      </c>
      <c r="E10" s="59" t="s">
        <v>15</v>
      </c>
      <c r="F10" s="46">
        <v>200</v>
      </c>
      <c r="G10" s="46">
        <v>0</v>
      </c>
      <c r="H10" s="46" t="s">
        <v>2012</v>
      </c>
      <c r="I10" s="46">
        <v>0</v>
      </c>
      <c r="J10" s="46">
        <v>3</v>
      </c>
      <c r="K10" s="47">
        <v>39965</v>
      </c>
      <c r="L10" s="46">
        <v>0</v>
      </c>
      <c r="M10" s="46">
        <v>0</v>
      </c>
      <c r="N10" s="49">
        <v>0</v>
      </c>
      <c r="O10" s="49">
        <v>0</v>
      </c>
      <c r="P10" s="46">
        <v>0</v>
      </c>
      <c r="Q10" s="49">
        <v>0</v>
      </c>
      <c r="R10" s="49">
        <v>0</v>
      </c>
      <c r="S10" s="46" t="s">
        <v>4324</v>
      </c>
      <c r="T10" s="46">
        <v>0</v>
      </c>
      <c r="U10" s="49">
        <v>0</v>
      </c>
      <c r="V10" s="49">
        <v>0</v>
      </c>
      <c r="W10" s="46">
        <v>0</v>
      </c>
      <c r="X10" s="49">
        <v>0</v>
      </c>
      <c r="Y10" s="49">
        <v>0</v>
      </c>
      <c r="Z10" s="46" t="s">
        <v>4324</v>
      </c>
      <c r="AA10" s="46">
        <v>0</v>
      </c>
      <c r="AB10" s="49">
        <v>0</v>
      </c>
      <c r="AC10" s="49">
        <v>0</v>
      </c>
      <c r="AD10" s="46">
        <v>0</v>
      </c>
      <c r="AE10" s="49">
        <v>0</v>
      </c>
      <c r="AF10" s="49">
        <v>0</v>
      </c>
      <c r="AG10" s="46" t="s">
        <v>4324</v>
      </c>
      <c r="AH10" s="46">
        <v>0</v>
      </c>
      <c r="AI10" s="49">
        <v>0</v>
      </c>
      <c r="AJ10" s="49">
        <v>0</v>
      </c>
      <c r="AK10" s="46">
        <v>0</v>
      </c>
      <c r="AL10" s="49">
        <v>0</v>
      </c>
      <c r="AM10" s="49">
        <v>0</v>
      </c>
      <c r="AN10" s="46" t="s">
        <v>4324</v>
      </c>
      <c r="AO10" s="46">
        <v>0</v>
      </c>
      <c r="AP10" s="49">
        <v>0</v>
      </c>
      <c r="AQ10" s="49">
        <v>0</v>
      </c>
      <c r="AR10" s="46">
        <v>0</v>
      </c>
      <c r="AS10" s="49">
        <v>0</v>
      </c>
      <c r="AT10" s="49">
        <v>0</v>
      </c>
      <c r="AU10" s="46" t="s">
        <v>4324</v>
      </c>
      <c r="AV10" s="46">
        <v>0</v>
      </c>
      <c r="AW10" s="49">
        <v>0</v>
      </c>
      <c r="AX10" s="49">
        <v>0</v>
      </c>
      <c r="AY10" s="46">
        <v>0</v>
      </c>
      <c r="AZ10" s="49">
        <v>0</v>
      </c>
      <c r="BA10" s="49">
        <v>0</v>
      </c>
      <c r="BB10" s="46" t="s">
        <v>4324</v>
      </c>
      <c r="BC10" s="46">
        <v>0</v>
      </c>
      <c r="BD10" s="49">
        <v>0</v>
      </c>
      <c r="BE10" s="49">
        <v>0</v>
      </c>
      <c r="BF10" s="46">
        <v>0</v>
      </c>
      <c r="BG10" s="49">
        <v>0</v>
      </c>
      <c r="BH10" s="49">
        <v>0</v>
      </c>
      <c r="BI10" s="46" t="s">
        <v>4324</v>
      </c>
      <c r="BJ10" s="46">
        <v>5</v>
      </c>
      <c r="BK10" s="46">
        <v>3</v>
      </c>
      <c r="BL10" s="46">
        <v>15</v>
      </c>
      <c r="BM10" s="46">
        <v>3</v>
      </c>
    </row>
    <row r="11" spans="1:65" x14ac:dyDescent="0.35">
      <c r="A11" s="47">
        <v>43292</v>
      </c>
      <c r="D11" s="86" t="s">
        <v>11045</v>
      </c>
      <c r="E11" s="59" t="s">
        <v>15</v>
      </c>
      <c r="F11" s="46">
        <v>240</v>
      </c>
      <c r="G11" s="46">
        <v>0</v>
      </c>
      <c r="H11" s="46" t="s">
        <v>4328</v>
      </c>
      <c r="I11" s="46">
        <v>0</v>
      </c>
      <c r="J11" s="46">
        <v>3</v>
      </c>
      <c r="K11" s="47">
        <v>36864</v>
      </c>
      <c r="L11" s="46">
        <v>1</v>
      </c>
      <c r="M11" s="46">
        <v>0</v>
      </c>
      <c r="N11" s="49">
        <v>0.5</v>
      </c>
      <c r="O11" s="49">
        <v>0.5</v>
      </c>
      <c r="P11" s="46">
        <v>0</v>
      </c>
      <c r="Q11" s="49">
        <v>0</v>
      </c>
      <c r="R11" s="49">
        <v>0</v>
      </c>
      <c r="S11" s="46" t="s">
        <v>4324</v>
      </c>
      <c r="T11" s="46">
        <v>0</v>
      </c>
      <c r="U11" s="49">
        <v>0.5</v>
      </c>
      <c r="V11" s="49">
        <v>0.5</v>
      </c>
      <c r="W11" s="46">
        <v>0</v>
      </c>
      <c r="X11" s="49">
        <v>0</v>
      </c>
      <c r="Y11" s="49">
        <v>0</v>
      </c>
      <c r="Z11" s="46" t="s">
        <v>4324</v>
      </c>
      <c r="AA11" s="46">
        <v>0</v>
      </c>
      <c r="AB11" s="49">
        <v>0.5</v>
      </c>
      <c r="AC11" s="49">
        <v>0.5</v>
      </c>
      <c r="AD11" s="46">
        <v>0</v>
      </c>
      <c r="AE11" s="49">
        <v>0</v>
      </c>
      <c r="AF11" s="49">
        <v>0</v>
      </c>
      <c r="AG11" s="46" t="s">
        <v>4324</v>
      </c>
      <c r="AH11" s="46">
        <v>0</v>
      </c>
      <c r="AI11" s="49">
        <v>0.5</v>
      </c>
      <c r="AJ11" s="49">
        <v>0.5</v>
      </c>
      <c r="AK11" s="46">
        <v>0</v>
      </c>
      <c r="AL11" s="49">
        <v>0</v>
      </c>
      <c r="AM11" s="49">
        <v>0</v>
      </c>
      <c r="AN11" s="46" t="s">
        <v>4324</v>
      </c>
      <c r="AO11" s="46">
        <v>0</v>
      </c>
      <c r="AP11" s="49">
        <v>0.5</v>
      </c>
      <c r="AQ11" s="49">
        <v>0.5</v>
      </c>
      <c r="AR11" s="46">
        <v>0</v>
      </c>
      <c r="AS11" s="49">
        <v>0</v>
      </c>
      <c r="AT11" s="49">
        <v>0</v>
      </c>
      <c r="AU11" s="46" t="s">
        <v>4324</v>
      </c>
      <c r="AV11" s="46">
        <v>0</v>
      </c>
      <c r="AW11" s="49">
        <v>0.5</v>
      </c>
      <c r="AX11" s="49">
        <v>0.5</v>
      </c>
      <c r="AY11" s="46">
        <v>0</v>
      </c>
      <c r="AZ11" s="49">
        <v>0</v>
      </c>
      <c r="BA11" s="49">
        <v>0</v>
      </c>
      <c r="BB11" s="46" t="s">
        <v>4324</v>
      </c>
      <c r="BC11" s="46">
        <v>0</v>
      </c>
      <c r="BD11" s="49">
        <v>0.5</v>
      </c>
      <c r="BE11" s="49">
        <v>0.5</v>
      </c>
      <c r="BF11" s="46">
        <v>0</v>
      </c>
      <c r="BG11" s="49">
        <v>0</v>
      </c>
      <c r="BH11" s="49">
        <v>0</v>
      </c>
      <c r="BI11" s="46" t="s">
        <v>4324</v>
      </c>
      <c r="BJ11" s="46">
        <v>5</v>
      </c>
      <c r="BK11" s="46">
        <v>3</v>
      </c>
      <c r="BL11" s="46">
        <v>15</v>
      </c>
      <c r="BM11" s="46">
        <v>3</v>
      </c>
    </row>
    <row r="12" spans="1:65" x14ac:dyDescent="0.35">
      <c r="A12" s="47">
        <v>43356</v>
      </c>
      <c r="D12" s="46" t="s">
        <v>11427</v>
      </c>
      <c r="E12" s="59" t="s">
        <v>15</v>
      </c>
      <c r="F12" s="46">
        <v>300</v>
      </c>
      <c r="G12" s="46">
        <v>0</v>
      </c>
      <c r="H12" s="46" t="s">
        <v>2012</v>
      </c>
      <c r="I12" s="46">
        <v>0</v>
      </c>
      <c r="J12" s="46">
        <v>3</v>
      </c>
      <c r="K12" s="47">
        <v>43344</v>
      </c>
      <c r="L12" s="46">
        <v>0</v>
      </c>
      <c r="M12" s="46">
        <v>0</v>
      </c>
      <c r="N12" s="49">
        <v>0</v>
      </c>
      <c r="O12" s="49">
        <v>0</v>
      </c>
      <c r="P12" s="46">
        <v>0</v>
      </c>
      <c r="Q12" s="49">
        <v>0</v>
      </c>
      <c r="R12" s="49">
        <v>0</v>
      </c>
      <c r="S12" s="46" t="s">
        <v>4324</v>
      </c>
      <c r="T12" s="46">
        <v>0</v>
      </c>
      <c r="U12" s="49">
        <v>0</v>
      </c>
      <c r="V12" s="49">
        <v>0</v>
      </c>
      <c r="W12" s="46">
        <v>0</v>
      </c>
      <c r="X12" s="49">
        <v>0</v>
      </c>
      <c r="Y12" s="49">
        <v>0</v>
      </c>
      <c r="Z12" s="46" t="s">
        <v>4324</v>
      </c>
      <c r="AA12" s="46">
        <v>0</v>
      </c>
      <c r="AB12" s="49">
        <v>0</v>
      </c>
      <c r="AC12" s="49">
        <v>0</v>
      </c>
      <c r="AD12" s="46">
        <v>0</v>
      </c>
      <c r="AE12" s="49">
        <v>0</v>
      </c>
      <c r="AF12" s="49">
        <v>0</v>
      </c>
      <c r="AG12" s="46" t="s">
        <v>4324</v>
      </c>
      <c r="AH12" s="46">
        <v>0</v>
      </c>
      <c r="AI12" s="49">
        <v>0</v>
      </c>
      <c r="AJ12" s="49">
        <v>0</v>
      </c>
      <c r="AK12" s="46">
        <v>0</v>
      </c>
      <c r="AL12" s="49">
        <v>0</v>
      </c>
      <c r="AM12" s="49">
        <v>0</v>
      </c>
      <c r="AN12" s="46" t="s">
        <v>4324</v>
      </c>
      <c r="AO12" s="46">
        <v>0</v>
      </c>
      <c r="AP12" s="49">
        <v>0</v>
      </c>
      <c r="AQ12" s="49">
        <v>0</v>
      </c>
      <c r="AR12" s="46">
        <v>0</v>
      </c>
      <c r="AS12" s="49">
        <v>0</v>
      </c>
      <c r="AT12" s="49">
        <v>0</v>
      </c>
      <c r="AU12" s="46" t="s">
        <v>4324</v>
      </c>
      <c r="AV12" s="46">
        <v>0</v>
      </c>
      <c r="AW12" s="49">
        <v>0</v>
      </c>
      <c r="AX12" s="49">
        <v>0</v>
      </c>
      <c r="AY12" s="46">
        <v>0</v>
      </c>
      <c r="AZ12" s="49">
        <v>0</v>
      </c>
      <c r="BA12" s="49">
        <v>0</v>
      </c>
      <c r="BB12" s="46" t="s">
        <v>4324</v>
      </c>
      <c r="BC12" s="46">
        <v>0</v>
      </c>
      <c r="BD12" s="49">
        <v>0</v>
      </c>
      <c r="BE12" s="49">
        <v>0</v>
      </c>
      <c r="BF12" s="46">
        <v>0</v>
      </c>
      <c r="BG12" s="49">
        <v>0</v>
      </c>
      <c r="BH12" s="49">
        <v>0</v>
      </c>
      <c r="BI12" s="46" t="s">
        <v>4324</v>
      </c>
      <c r="BJ12" s="46">
        <v>0</v>
      </c>
      <c r="BK12" s="46">
        <v>0</v>
      </c>
      <c r="BL12" s="46">
        <v>0</v>
      </c>
      <c r="BM12" s="46">
        <v>0</v>
      </c>
    </row>
    <row r="13" spans="1:65" x14ac:dyDescent="0.35">
      <c r="A13" s="47">
        <v>43290</v>
      </c>
      <c r="D13" s="46" t="s">
        <v>10882</v>
      </c>
      <c r="E13" s="59" t="s">
        <v>14</v>
      </c>
      <c r="F13" s="46" t="s">
        <v>4323</v>
      </c>
      <c r="G13" s="46">
        <v>0</v>
      </c>
      <c r="H13" s="46" t="s">
        <v>2012</v>
      </c>
      <c r="I13" s="46">
        <v>0</v>
      </c>
      <c r="J13" s="46">
        <v>0</v>
      </c>
      <c r="K13" s="47">
        <v>1</v>
      </c>
      <c r="L13" s="46">
        <v>0</v>
      </c>
      <c r="M13" s="46">
        <v>0</v>
      </c>
      <c r="N13" s="49">
        <v>0</v>
      </c>
      <c r="O13" s="49">
        <v>0</v>
      </c>
      <c r="P13" s="46">
        <v>0</v>
      </c>
      <c r="Q13" s="49">
        <v>0</v>
      </c>
      <c r="R13" s="49">
        <v>0</v>
      </c>
      <c r="S13" s="46" t="s">
        <v>4324</v>
      </c>
      <c r="T13" s="46">
        <v>8.5</v>
      </c>
      <c r="U13" s="49">
        <v>0.29166666666666669</v>
      </c>
      <c r="V13" s="49">
        <v>0.64583333333333337</v>
      </c>
      <c r="W13" s="46">
        <v>0.5</v>
      </c>
      <c r="X13" s="49">
        <v>0.5</v>
      </c>
      <c r="Y13" s="49">
        <v>0.52083333333333337</v>
      </c>
      <c r="Z13" s="46" t="s">
        <v>4324</v>
      </c>
      <c r="AA13" s="46">
        <v>8.5</v>
      </c>
      <c r="AB13" s="49">
        <v>0.29166666666666669</v>
      </c>
      <c r="AC13" s="49">
        <v>0.64583333333333337</v>
      </c>
      <c r="AD13" s="46">
        <v>0.5</v>
      </c>
      <c r="AE13" s="49">
        <v>0.5</v>
      </c>
      <c r="AF13" s="49">
        <v>0.52083333333333337</v>
      </c>
      <c r="AG13" s="46" t="s">
        <v>4324</v>
      </c>
      <c r="AH13" s="46">
        <v>8.5</v>
      </c>
      <c r="AI13" s="49">
        <v>0.29166666666666669</v>
      </c>
      <c r="AJ13" s="49">
        <v>0.64583333333333337</v>
      </c>
      <c r="AK13" s="46">
        <v>0.5</v>
      </c>
      <c r="AL13" s="49">
        <v>0.5</v>
      </c>
      <c r="AM13" s="49">
        <v>0.52083333333333337</v>
      </c>
      <c r="AN13" s="46" t="s">
        <v>4324</v>
      </c>
      <c r="AO13" s="46">
        <v>8.5</v>
      </c>
      <c r="AP13" s="49">
        <v>0.29166666666666669</v>
      </c>
      <c r="AQ13" s="49">
        <v>0.64583333333333337</v>
      </c>
      <c r="AR13" s="46">
        <v>0.5</v>
      </c>
      <c r="AS13" s="49">
        <v>0.5</v>
      </c>
      <c r="AT13" s="49">
        <v>0.52083333333333337</v>
      </c>
      <c r="AU13" s="46" t="s">
        <v>4324</v>
      </c>
      <c r="AV13" s="46">
        <v>8.5</v>
      </c>
      <c r="AW13" s="49">
        <v>0.29166666666666669</v>
      </c>
      <c r="AX13" s="49">
        <v>0.64583333333333337</v>
      </c>
      <c r="AY13" s="46">
        <v>0.5</v>
      </c>
      <c r="AZ13" s="49">
        <v>0.5</v>
      </c>
      <c r="BA13" s="49">
        <v>0.52083333333333337</v>
      </c>
      <c r="BB13" s="46" t="s">
        <v>4324</v>
      </c>
      <c r="BC13" s="46">
        <v>0</v>
      </c>
      <c r="BD13" s="49">
        <v>0</v>
      </c>
      <c r="BE13" s="49">
        <v>0</v>
      </c>
      <c r="BF13" s="46">
        <v>0</v>
      </c>
      <c r="BG13" s="49">
        <v>0</v>
      </c>
      <c r="BH13" s="49">
        <v>0</v>
      </c>
      <c r="BI13" s="46" t="s">
        <v>4324</v>
      </c>
      <c r="BJ13" s="46">
        <v>0</v>
      </c>
      <c r="BK13" s="46">
        <v>0</v>
      </c>
      <c r="BL13" s="46">
        <v>0</v>
      </c>
      <c r="BM13" s="46">
        <v>0</v>
      </c>
    </row>
    <row r="14" spans="1:65" x14ac:dyDescent="0.35">
      <c r="A14" s="47">
        <v>43290</v>
      </c>
      <c r="D14" s="46" t="s">
        <v>10882</v>
      </c>
      <c r="E14" s="59" t="s">
        <v>14</v>
      </c>
      <c r="F14" s="46" t="s">
        <v>4325</v>
      </c>
      <c r="G14" s="46">
        <v>0</v>
      </c>
      <c r="H14" s="46" t="s">
        <v>2012</v>
      </c>
      <c r="I14" s="46">
        <v>0</v>
      </c>
      <c r="J14" s="46">
        <v>0</v>
      </c>
      <c r="K14" s="47">
        <v>1</v>
      </c>
      <c r="L14" s="46">
        <v>0</v>
      </c>
      <c r="M14" s="46">
        <v>0</v>
      </c>
      <c r="N14" s="49">
        <v>0</v>
      </c>
      <c r="O14" s="49">
        <v>0</v>
      </c>
      <c r="P14" s="46">
        <v>0</v>
      </c>
      <c r="Q14" s="49">
        <v>0</v>
      </c>
      <c r="R14" s="49">
        <v>0</v>
      </c>
      <c r="S14" s="46" t="s">
        <v>4324</v>
      </c>
      <c r="T14" s="46">
        <v>8.5</v>
      </c>
      <c r="U14" s="49">
        <v>0.625</v>
      </c>
      <c r="V14" s="49">
        <v>0.97916666666666663</v>
      </c>
      <c r="W14" s="46">
        <v>0.5</v>
      </c>
      <c r="X14" s="49">
        <v>0.79166666666666663</v>
      </c>
      <c r="Y14" s="49">
        <v>0.8125</v>
      </c>
      <c r="Z14" s="46" t="s">
        <v>4324</v>
      </c>
      <c r="AA14" s="46">
        <v>8.5</v>
      </c>
      <c r="AB14" s="49">
        <v>0.625</v>
      </c>
      <c r="AC14" s="49">
        <v>0.97916666666666663</v>
      </c>
      <c r="AD14" s="46">
        <v>0.5</v>
      </c>
      <c r="AE14" s="49">
        <v>0.79166666666666663</v>
      </c>
      <c r="AF14" s="49">
        <v>0.8125</v>
      </c>
      <c r="AG14" s="46" t="s">
        <v>4324</v>
      </c>
      <c r="AH14" s="46">
        <v>8.5</v>
      </c>
      <c r="AI14" s="49">
        <v>0.625</v>
      </c>
      <c r="AJ14" s="49">
        <v>0.97916666666666663</v>
      </c>
      <c r="AK14" s="46">
        <v>0.5</v>
      </c>
      <c r="AL14" s="49">
        <v>0.79166666666666663</v>
      </c>
      <c r="AM14" s="49">
        <v>0.8125</v>
      </c>
      <c r="AN14" s="46" t="s">
        <v>4324</v>
      </c>
      <c r="AO14" s="46">
        <v>8.5</v>
      </c>
      <c r="AP14" s="49">
        <v>0.625</v>
      </c>
      <c r="AQ14" s="49">
        <v>0.97916666666666663</v>
      </c>
      <c r="AR14" s="46">
        <v>0.5</v>
      </c>
      <c r="AS14" s="49">
        <v>0.79166666666666663</v>
      </c>
      <c r="AT14" s="49">
        <v>0.8125</v>
      </c>
      <c r="AU14" s="46" t="s">
        <v>4324</v>
      </c>
      <c r="AV14" s="46">
        <v>8.5</v>
      </c>
      <c r="AW14" s="49">
        <v>0.625</v>
      </c>
      <c r="AX14" s="49">
        <v>0.97916666666666663</v>
      </c>
      <c r="AY14" s="46">
        <v>0.5</v>
      </c>
      <c r="AZ14" s="49">
        <v>0.79166666666666663</v>
      </c>
      <c r="BA14" s="49">
        <v>0.8125</v>
      </c>
      <c r="BB14" s="46" t="s">
        <v>4324</v>
      </c>
      <c r="BC14" s="46">
        <v>0</v>
      </c>
      <c r="BD14" s="49">
        <v>0</v>
      </c>
      <c r="BE14" s="49">
        <v>0</v>
      </c>
      <c r="BF14" s="46">
        <v>0</v>
      </c>
      <c r="BG14" s="49">
        <v>0</v>
      </c>
      <c r="BH14" s="49">
        <v>0</v>
      </c>
      <c r="BI14" s="46" t="s">
        <v>4324</v>
      </c>
      <c r="BJ14" s="46">
        <v>0</v>
      </c>
      <c r="BK14" s="46">
        <v>0</v>
      </c>
      <c r="BL14" s="46">
        <v>0</v>
      </c>
      <c r="BM14" s="46">
        <v>0</v>
      </c>
    </row>
    <row r="15" spans="1:65" x14ac:dyDescent="0.35">
      <c r="A15" s="47">
        <v>43290</v>
      </c>
      <c r="D15" s="46" t="s">
        <v>10882</v>
      </c>
      <c r="E15" s="59" t="s">
        <v>14</v>
      </c>
      <c r="F15" s="46" t="s">
        <v>4326</v>
      </c>
      <c r="G15" s="46">
        <v>0</v>
      </c>
      <c r="H15" s="46" t="s">
        <v>2012</v>
      </c>
      <c r="I15" s="46">
        <v>0</v>
      </c>
      <c r="J15" s="46">
        <v>0</v>
      </c>
      <c r="K15" s="47">
        <v>1</v>
      </c>
      <c r="L15" s="46">
        <v>0</v>
      </c>
      <c r="M15" s="46">
        <v>0</v>
      </c>
      <c r="N15" s="49">
        <v>0</v>
      </c>
      <c r="O15" s="49">
        <v>0</v>
      </c>
      <c r="P15" s="46">
        <v>0.5</v>
      </c>
      <c r="Q15" s="49">
        <v>0.16666666666666666</v>
      </c>
      <c r="R15" s="49">
        <v>0.1875</v>
      </c>
      <c r="S15" s="46" t="s">
        <v>4324</v>
      </c>
      <c r="T15" s="46">
        <v>8.5</v>
      </c>
      <c r="U15" s="49">
        <v>6.9444444444444447E-4</v>
      </c>
      <c r="V15" s="49">
        <v>0.35486111111111113</v>
      </c>
      <c r="W15" s="46">
        <v>0.5</v>
      </c>
      <c r="X15" s="49">
        <v>0.1673611111111111</v>
      </c>
      <c r="Y15" s="49">
        <v>0.18819444444444444</v>
      </c>
      <c r="Z15" s="46" t="s">
        <v>4324</v>
      </c>
      <c r="AA15" s="46">
        <v>8.5</v>
      </c>
      <c r="AB15" s="49">
        <v>6.9444444444444447E-4</v>
      </c>
      <c r="AC15" s="49">
        <v>0.35486111111111113</v>
      </c>
      <c r="AD15" s="46">
        <v>0.5</v>
      </c>
      <c r="AE15" s="49">
        <v>0.1673611111111111</v>
      </c>
      <c r="AF15" s="49">
        <v>0.18819444444444444</v>
      </c>
      <c r="AG15" s="46" t="s">
        <v>4324</v>
      </c>
      <c r="AH15" s="46">
        <v>8.5</v>
      </c>
      <c r="AI15" s="49">
        <v>6.9444444444444447E-4</v>
      </c>
      <c r="AJ15" s="49">
        <v>0.35486111111111113</v>
      </c>
      <c r="AK15" s="46">
        <v>0.5</v>
      </c>
      <c r="AL15" s="49">
        <v>0.1673611111111111</v>
      </c>
      <c r="AM15" s="49">
        <v>0.18819444444444444</v>
      </c>
      <c r="AN15" s="46" t="s">
        <v>4324</v>
      </c>
      <c r="AO15" s="46">
        <v>8.5</v>
      </c>
      <c r="AP15" s="49">
        <v>6.9444444444444447E-4</v>
      </c>
      <c r="AQ15" s="49">
        <v>0.35486111111111113</v>
      </c>
      <c r="AR15" s="46">
        <v>0.5</v>
      </c>
      <c r="AS15" s="49">
        <v>0.1673611111111111</v>
      </c>
      <c r="AT15" s="49">
        <v>0.18819444444444444</v>
      </c>
      <c r="AU15" s="46" t="s">
        <v>4324</v>
      </c>
      <c r="AV15" s="46">
        <v>8.5</v>
      </c>
      <c r="AW15" s="49">
        <v>6.9444444444444447E-4</v>
      </c>
      <c r="AX15" s="49">
        <v>0.35486111111111113</v>
      </c>
      <c r="AY15" s="46">
        <v>0.5</v>
      </c>
      <c r="AZ15" s="49">
        <v>0.1673611111111111</v>
      </c>
      <c r="BA15" s="49">
        <v>0.18819444444444444</v>
      </c>
      <c r="BB15" s="46" t="s">
        <v>4324</v>
      </c>
      <c r="BC15" s="46">
        <v>0</v>
      </c>
      <c r="BD15" s="49">
        <v>6.9444444444444447E-4</v>
      </c>
      <c r="BE15" s="49">
        <v>6.9444444444444447E-4</v>
      </c>
      <c r="BF15" s="46">
        <v>0</v>
      </c>
      <c r="BG15" s="49">
        <v>0</v>
      </c>
      <c r="BH15" s="49">
        <v>0</v>
      </c>
      <c r="BI15" s="46" t="s">
        <v>4324</v>
      </c>
      <c r="BJ15" s="46">
        <v>0</v>
      </c>
      <c r="BK15" s="46">
        <v>0</v>
      </c>
      <c r="BL15" s="46">
        <v>0</v>
      </c>
      <c r="BM15" s="46">
        <v>0</v>
      </c>
    </row>
    <row r="16" spans="1:65" x14ac:dyDescent="0.35">
      <c r="A16" s="47">
        <v>43290</v>
      </c>
      <c r="D16" s="46" t="s">
        <v>10882</v>
      </c>
      <c r="E16" s="59" t="s">
        <v>14</v>
      </c>
      <c r="F16" s="46" t="s">
        <v>4327</v>
      </c>
      <c r="G16" s="46">
        <v>0</v>
      </c>
      <c r="H16" s="46" t="s">
        <v>2012</v>
      </c>
      <c r="I16" s="46">
        <v>0</v>
      </c>
      <c r="J16" s="46">
        <v>0</v>
      </c>
      <c r="K16" s="47">
        <v>1</v>
      </c>
      <c r="L16" s="46">
        <v>0</v>
      </c>
      <c r="M16" s="46">
        <v>0</v>
      </c>
      <c r="N16" s="49">
        <v>0</v>
      </c>
      <c r="O16" s="49">
        <v>0</v>
      </c>
      <c r="P16" s="46">
        <v>0</v>
      </c>
      <c r="Q16" s="49">
        <v>0</v>
      </c>
      <c r="R16" s="49">
        <v>0</v>
      </c>
      <c r="S16" s="46" t="s">
        <v>4324</v>
      </c>
      <c r="T16" s="46">
        <v>9</v>
      </c>
      <c r="U16" s="49">
        <v>0.33333333333333331</v>
      </c>
      <c r="V16" s="49">
        <v>0.70833333333333337</v>
      </c>
      <c r="W16" s="46">
        <v>1</v>
      </c>
      <c r="X16" s="49">
        <v>0.5</v>
      </c>
      <c r="Y16" s="49">
        <v>0.54166666666666663</v>
      </c>
      <c r="Z16" s="46" t="s">
        <v>4324</v>
      </c>
      <c r="AA16" s="46">
        <v>9</v>
      </c>
      <c r="AB16" s="49">
        <v>0.33333333333333331</v>
      </c>
      <c r="AC16" s="49">
        <v>0.70833333333333337</v>
      </c>
      <c r="AD16" s="46">
        <v>1</v>
      </c>
      <c r="AE16" s="49">
        <v>0.5</v>
      </c>
      <c r="AF16" s="49">
        <v>0.54166666666666663</v>
      </c>
      <c r="AG16" s="46" t="s">
        <v>4324</v>
      </c>
      <c r="AH16" s="46">
        <v>9</v>
      </c>
      <c r="AI16" s="49">
        <v>0.33333333333333331</v>
      </c>
      <c r="AJ16" s="49">
        <v>0.70833333333333337</v>
      </c>
      <c r="AK16" s="46">
        <v>1</v>
      </c>
      <c r="AL16" s="49">
        <v>0.5</v>
      </c>
      <c r="AM16" s="49">
        <v>0.54166666666666663</v>
      </c>
      <c r="AN16" s="46" t="s">
        <v>4324</v>
      </c>
      <c r="AO16" s="46">
        <v>9</v>
      </c>
      <c r="AP16" s="49">
        <v>0.33333333333333331</v>
      </c>
      <c r="AQ16" s="49">
        <v>0.70833333333333337</v>
      </c>
      <c r="AR16" s="46">
        <v>1</v>
      </c>
      <c r="AS16" s="49">
        <v>0.5</v>
      </c>
      <c r="AT16" s="49">
        <v>0.54166666666666663</v>
      </c>
      <c r="AU16" s="46" t="s">
        <v>4324</v>
      </c>
      <c r="AV16" s="46">
        <v>9</v>
      </c>
      <c r="AW16" s="49">
        <v>0.33333333333333331</v>
      </c>
      <c r="AX16" s="49">
        <v>0.70833333333333337</v>
      </c>
      <c r="AY16" s="46">
        <v>1</v>
      </c>
      <c r="AZ16" s="49">
        <v>0.5</v>
      </c>
      <c r="BA16" s="49">
        <v>0.54166666666666663</v>
      </c>
      <c r="BB16" s="46" t="s">
        <v>4324</v>
      </c>
      <c r="BC16" s="46">
        <v>0</v>
      </c>
      <c r="BD16" s="49">
        <v>0</v>
      </c>
      <c r="BE16" s="49">
        <v>0</v>
      </c>
      <c r="BF16" s="46">
        <v>0</v>
      </c>
      <c r="BG16" s="49">
        <v>0</v>
      </c>
      <c r="BH16" s="49">
        <v>0</v>
      </c>
      <c r="BI16" s="46" t="s">
        <v>4324</v>
      </c>
      <c r="BJ16" s="46">
        <v>0</v>
      </c>
      <c r="BK16" s="46">
        <v>0</v>
      </c>
      <c r="BL16" s="46">
        <v>0</v>
      </c>
      <c r="BM16" s="46">
        <v>0</v>
      </c>
    </row>
    <row r="17" spans="1:65" x14ac:dyDescent="0.35">
      <c r="A17" s="47">
        <v>43253</v>
      </c>
      <c r="E17" s="59" t="s">
        <v>12</v>
      </c>
      <c r="F17" s="46" t="s">
        <v>10599</v>
      </c>
      <c r="G17" s="46">
        <v>0</v>
      </c>
      <c r="H17" s="46" t="s">
        <v>2012</v>
      </c>
      <c r="I17" s="46">
        <v>0</v>
      </c>
      <c r="J17" s="46">
        <v>0</v>
      </c>
      <c r="K17" s="47">
        <v>43252</v>
      </c>
      <c r="L17" s="46">
        <v>0</v>
      </c>
      <c r="M17" s="46">
        <v>0</v>
      </c>
      <c r="N17" s="49">
        <v>0</v>
      </c>
      <c r="O17" s="49">
        <v>0</v>
      </c>
      <c r="P17" s="46">
        <v>0</v>
      </c>
      <c r="Q17" s="49">
        <v>0</v>
      </c>
      <c r="R17" s="49">
        <v>0</v>
      </c>
      <c r="S17" s="46" t="s">
        <v>4324</v>
      </c>
      <c r="T17" s="46">
        <v>8</v>
      </c>
      <c r="U17" s="49">
        <v>0.35416666666666669</v>
      </c>
      <c r="V17" s="49">
        <v>0.6875</v>
      </c>
      <c r="W17" s="46">
        <v>0.5</v>
      </c>
      <c r="X17" s="49">
        <v>0.5</v>
      </c>
      <c r="Y17" s="49">
        <v>0.52083333333333337</v>
      </c>
      <c r="Z17" s="46" t="s">
        <v>4324</v>
      </c>
      <c r="AA17" s="46">
        <v>8</v>
      </c>
      <c r="AB17" s="49">
        <v>0.35416666666666669</v>
      </c>
      <c r="AC17" s="49">
        <v>0.6875</v>
      </c>
      <c r="AD17" s="46">
        <v>0.5</v>
      </c>
      <c r="AE17" s="49">
        <v>0.5</v>
      </c>
      <c r="AF17" s="49">
        <v>0.52083333333333337</v>
      </c>
      <c r="AG17" s="46" t="s">
        <v>4324</v>
      </c>
      <c r="AH17" s="46">
        <v>8</v>
      </c>
      <c r="AI17" s="49">
        <v>0.35416666666666669</v>
      </c>
      <c r="AJ17" s="49">
        <v>0.6875</v>
      </c>
      <c r="AK17" s="46">
        <v>0.5</v>
      </c>
      <c r="AL17" s="49">
        <v>0.5</v>
      </c>
      <c r="AM17" s="49">
        <v>0.52083333333333337</v>
      </c>
      <c r="AN17" s="46" t="s">
        <v>4324</v>
      </c>
      <c r="AO17" s="46">
        <v>8</v>
      </c>
      <c r="AP17" s="49">
        <v>0.35416666666666669</v>
      </c>
      <c r="AQ17" s="49">
        <v>0.6875</v>
      </c>
      <c r="AR17" s="46">
        <v>0.5</v>
      </c>
      <c r="AS17" s="49">
        <v>0.5</v>
      </c>
      <c r="AT17" s="49">
        <v>0.52083333333333337</v>
      </c>
      <c r="AU17" s="46" t="s">
        <v>4324</v>
      </c>
      <c r="AV17" s="46">
        <v>8</v>
      </c>
      <c r="AW17" s="49">
        <v>0.35416666666666669</v>
      </c>
      <c r="AX17" s="49">
        <v>0.6875</v>
      </c>
      <c r="AY17" s="46">
        <v>0.5</v>
      </c>
      <c r="AZ17" s="49">
        <v>0.5</v>
      </c>
      <c r="BA17" s="49">
        <v>0.52083333333333337</v>
      </c>
      <c r="BB17" s="46" t="s">
        <v>4324</v>
      </c>
      <c r="BC17" s="46">
        <v>0</v>
      </c>
      <c r="BD17" s="49">
        <v>0</v>
      </c>
      <c r="BE17" s="49">
        <v>0</v>
      </c>
      <c r="BF17" s="46">
        <v>0</v>
      </c>
      <c r="BG17" s="49">
        <v>0</v>
      </c>
      <c r="BH17" s="49">
        <v>0</v>
      </c>
      <c r="BI17" s="46" t="s">
        <v>4324</v>
      </c>
      <c r="BJ17" s="46">
        <v>0</v>
      </c>
      <c r="BK17" s="46">
        <v>0</v>
      </c>
      <c r="BL17" s="46">
        <v>0</v>
      </c>
      <c r="BM17" s="46">
        <v>0</v>
      </c>
    </row>
    <row r="18" spans="1:65" x14ac:dyDescent="0.35">
      <c r="A18" s="47">
        <v>43253</v>
      </c>
      <c r="E18" s="59" t="s">
        <v>12</v>
      </c>
      <c r="F18" s="46" t="s">
        <v>10600</v>
      </c>
      <c r="G18" s="46">
        <v>0</v>
      </c>
      <c r="H18" s="46" t="s">
        <v>2012</v>
      </c>
      <c r="I18" s="46">
        <v>0</v>
      </c>
      <c r="J18" s="46">
        <v>0</v>
      </c>
      <c r="K18" s="47">
        <v>43252</v>
      </c>
      <c r="L18" s="46">
        <v>0</v>
      </c>
      <c r="M18" s="46">
        <v>0</v>
      </c>
      <c r="N18" s="49">
        <v>0</v>
      </c>
      <c r="O18" s="49">
        <v>0</v>
      </c>
      <c r="P18" s="46">
        <v>0</v>
      </c>
      <c r="Q18" s="49">
        <v>0</v>
      </c>
      <c r="R18" s="49">
        <v>0</v>
      </c>
      <c r="S18" s="46" t="s">
        <v>4324</v>
      </c>
      <c r="T18" s="46">
        <v>8</v>
      </c>
      <c r="U18" s="49">
        <v>0.35416666666666669</v>
      </c>
      <c r="V18" s="49">
        <v>0.6875</v>
      </c>
      <c r="W18" s="46">
        <v>0.5</v>
      </c>
      <c r="X18" s="49">
        <v>0.5</v>
      </c>
      <c r="Y18" s="49">
        <v>0.52083333333333337</v>
      </c>
      <c r="Z18" s="46" t="s">
        <v>4324</v>
      </c>
      <c r="AA18" s="46">
        <v>8</v>
      </c>
      <c r="AB18" s="49">
        <v>0.35416666666666669</v>
      </c>
      <c r="AC18" s="49">
        <v>0.6875</v>
      </c>
      <c r="AD18" s="46">
        <v>0.5</v>
      </c>
      <c r="AE18" s="49">
        <v>0.5</v>
      </c>
      <c r="AF18" s="49">
        <v>0.52083333333333337</v>
      </c>
      <c r="AG18" s="46" t="s">
        <v>4324</v>
      </c>
      <c r="AH18" s="46">
        <v>8</v>
      </c>
      <c r="AI18" s="49">
        <v>0.35416666666666669</v>
      </c>
      <c r="AJ18" s="49">
        <v>0.6875</v>
      </c>
      <c r="AK18" s="46">
        <v>0.5</v>
      </c>
      <c r="AL18" s="49">
        <v>0.5</v>
      </c>
      <c r="AM18" s="49">
        <v>0.52083333333333337</v>
      </c>
      <c r="AN18" s="46" t="s">
        <v>4324</v>
      </c>
      <c r="AO18" s="46">
        <v>8</v>
      </c>
      <c r="AP18" s="49">
        <v>0.35416666666666669</v>
      </c>
      <c r="AQ18" s="49">
        <v>0.6875</v>
      </c>
      <c r="AR18" s="46">
        <v>0.5</v>
      </c>
      <c r="AS18" s="49">
        <v>0.5</v>
      </c>
      <c r="AT18" s="49">
        <v>0.52083333333333337</v>
      </c>
      <c r="AU18" s="46" t="s">
        <v>4324</v>
      </c>
      <c r="AV18" s="46">
        <v>8</v>
      </c>
      <c r="AW18" s="49">
        <v>0.35416666666666669</v>
      </c>
      <c r="AX18" s="49">
        <v>0.6875</v>
      </c>
      <c r="AY18" s="46">
        <v>0.5</v>
      </c>
      <c r="AZ18" s="49">
        <v>0.5</v>
      </c>
      <c r="BA18" s="49">
        <v>0.52083333333333337</v>
      </c>
      <c r="BB18" s="46" t="s">
        <v>4324</v>
      </c>
      <c r="BC18" s="46">
        <v>0</v>
      </c>
      <c r="BD18" s="49">
        <v>0</v>
      </c>
      <c r="BE18" s="49">
        <v>0</v>
      </c>
      <c r="BF18" s="46">
        <v>0</v>
      </c>
      <c r="BG18" s="49">
        <v>0</v>
      </c>
      <c r="BH18" s="49">
        <v>0</v>
      </c>
      <c r="BI18" s="46" t="s">
        <v>4324</v>
      </c>
      <c r="BJ18" s="46">
        <v>0</v>
      </c>
      <c r="BK18" s="46">
        <v>0</v>
      </c>
      <c r="BL18" s="46">
        <v>0</v>
      </c>
      <c r="BM18" s="46">
        <v>0</v>
      </c>
    </row>
    <row r="19" spans="1:65" x14ac:dyDescent="0.35">
      <c r="B19" s="47">
        <v>43208</v>
      </c>
      <c r="C19" s="47">
        <v>43187</v>
      </c>
      <c r="E19" s="59" t="s">
        <v>9821</v>
      </c>
      <c r="F19" s="46" t="s">
        <v>4323</v>
      </c>
      <c r="G19" s="46">
        <v>0</v>
      </c>
      <c r="H19" s="46" t="s">
        <v>2012</v>
      </c>
      <c r="I19" s="46">
        <v>0</v>
      </c>
      <c r="J19" s="46">
        <v>0</v>
      </c>
      <c r="K19" s="47">
        <v>1</v>
      </c>
      <c r="L19" s="46">
        <v>0</v>
      </c>
      <c r="M19" s="46">
        <v>0</v>
      </c>
      <c r="N19" s="49">
        <v>0</v>
      </c>
      <c r="O19" s="49">
        <v>0</v>
      </c>
      <c r="P19" s="46">
        <v>0</v>
      </c>
      <c r="Q19" s="49">
        <v>0</v>
      </c>
      <c r="R19" s="49">
        <v>0</v>
      </c>
      <c r="S19" s="46" t="s">
        <v>4324</v>
      </c>
      <c r="T19" s="46">
        <v>0</v>
      </c>
      <c r="U19" s="49">
        <v>0</v>
      </c>
      <c r="V19" s="49">
        <v>0</v>
      </c>
      <c r="W19" s="46">
        <v>0</v>
      </c>
      <c r="X19" s="49">
        <v>0</v>
      </c>
      <c r="Y19" s="49">
        <v>0</v>
      </c>
      <c r="Z19" s="46" t="s">
        <v>4324</v>
      </c>
      <c r="AA19" s="46">
        <v>0</v>
      </c>
      <c r="AB19" s="49">
        <v>0</v>
      </c>
      <c r="AC19" s="49">
        <v>0</v>
      </c>
      <c r="AD19" s="46">
        <v>0</v>
      </c>
      <c r="AE19" s="49">
        <v>0</v>
      </c>
      <c r="AF19" s="49">
        <v>0</v>
      </c>
      <c r="AG19" s="46" t="s">
        <v>4324</v>
      </c>
      <c r="AH19" s="46">
        <v>0</v>
      </c>
      <c r="AI19" s="49">
        <v>0</v>
      </c>
      <c r="AJ19" s="49">
        <v>0</v>
      </c>
      <c r="AK19" s="46">
        <v>0</v>
      </c>
      <c r="AL19" s="49">
        <v>0</v>
      </c>
      <c r="AM19" s="49">
        <v>0</v>
      </c>
      <c r="AN19" s="46" t="s">
        <v>4324</v>
      </c>
      <c r="AO19" s="46">
        <v>0</v>
      </c>
      <c r="AP19" s="49">
        <v>0</v>
      </c>
      <c r="AQ19" s="49">
        <v>0</v>
      </c>
      <c r="AR19" s="46">
        <v>0</v>
      </c>
      <c r="AS19" s="49">
        <v>0</v>
      </c>
      <c r="AT19" s="49">
        <v>0</v>
      </c>
      <c r="AU19" s="46" t="s">
        <v>4324</v>
      </c>
      <c r="AV19" s="46">
        <v>0</v>
      </c>
      <c r="AW19" s="49">
        <v>0</v>
      </c>
      <c r="AX19" s="49">
        <v>0</v>
      </c>
      <c r="AY19" s="46">
        <v>0</v>
      </c>
      <c r="AZ19" s="49">
        <v>0</v>
      </c>
      <c r="BA19" s="49">
        <v>0</v>
      </c>
      <c r="BB19" s="46" t="s">
        <v>4324</v>
      </c>
      <c r="BC19" s="46">
        <v>0</v>
      </c>
      <c r="BD19" s="49">
        <v>0</v>
      </c>
      <c r="BE19" s="49">
        <v>0</v>
      </c>
      <c r="BF19" s="46">
        <v>0</v>
      </c>
      <c r="BG19" s="49">
        <v>0</v>
      </c>
      <c r="BH19" s="49">
        <v>0</v>
      </c>
      <c r="BI19" s="46" t="s">
        <v>4324</v>
      </c>
      <c r="BJ19" s="46">
        <v>0</v>
      </c>
      <c r="BK19" s="46">
        <v>0</v>
      </c>
      <c r="BL19" s="46">
        <v>0</v>
      </c>
      <c r="BM19" s="46">
        <v>0</v>
      </c>
    </row>
  </sheetData>
  <autoFilter ref="A2:BM2" xr:uid="{00000000-0009-0000-0000-00006D000000}"/>
  <dataValidations count="1">
    <dataValidation type="list" allowBlank="1" showInputMessage="1" showErrorMessage="1" sqref="D1" xr:uid="{00000000-0002-0000-6D00-000000000000}">
      <formula1>Sites</formula1>
    </dataValidation>
  </dataValidations>
  <hyperlinks>
    <hyperlink ref="B1" location="Index!A1" display="Go To Index" xr:uid="{00000000-0004-0000-6D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sheetPr codeName="Sheet334">
    <tabColor theme="6" tint="0.39997558519241921"/>
  </sheetPr>
  <dimension ref="A1:BL3"/>
  <sheetViews>
    <sheetView workbookViewId="0">
      <pane ySplit="2" topLeftCell="A3" activePane="bottomLeft" state="frozen"/>
      <selection pane="bottomLef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6.90625" style="46" bestFit="1" customWidth="1"/>
    <col min="6" max="6" width="14.54296875" style="46" bestFit="1" customWidth="1"/>
    <col min="7" max="7" width="6.453125" style="46" bestFit="1" customWidth="1"/>
    <col min="8" max="8" width="26.36328125" style="46" bestFit="1" customWidth="1"/>
    <col min="9" max="9" width="15" style="46" bestFit="1" customWidth="1"/>
    <col min="10" max="10" width="10.453125" style="46" bestFit="1" customWidth="1"/>
    <col min="11" max="11" width="11.90625" style="46" bestFit="1" customWidth="1"/>
    <col min="12" max="12" width="18.453125" style="46" bestFit="1" customWidth="1"/>
    <col min="13" max="13" width="17.54296875" style="46" bestFit="1" customWidth="1"/>
    <col min="14" max="14" width="16.6328125" style="46" bestFit="1" customWidth="1"/>
    <col min="15" max="15" width="19.6328125" style="46" bestFit="1" customWidth="1"/>
    <col min="16" max="16" width="18.6328125" style="46" bestFit="1" customWidth="1"/>
    <col min="17" max="17" width="17.6328125" style="46" bestFit="1" customWidth="1"/>
    <col min="18" max="18" width="17" style="46" bestFit="1" customWidth="1"/>
    <col min="19" max="19" width="19.453125" style="46" bestFit="1" customWidth="1"/>
    <col min="20" max="20" width="18.453125" style="46" bestFit="1" customWidth="1"/>
    <col min="21" max="21" width="17.54296875" style="46" bestFit="1" customWidth="1"/>
    <col min="22" max="22" width="20.54296875" style="46" bestFit="1" customWidth="1"/>
    <col min="23" max="23" width="19.6328125" style="46" bestFit="1" customWidth="1"/>
    <col min="24" max="24" width="18.6328125" style="46" bestFit="1" customWidth="1"/>
    <col min="25" max="25" width="17.90625" style="46" bestFit="1" customWidth="1"/>
    <col min="26" max="26" width="19.453125" style="46" bestFit="1" customWidth="1"/>
    <col min="27" max="27" width="18.453125" style="46" bestFit="1" customWidth="1"/>
    <col min="28" max="28" width="17.54296875" style="46" bestFit="1" customWidth="1"/>
    <col min="29" max="29" width="20.54296875" style="46" bestFit="1" customWidth="1"/>
    <col min="30" max="30" width="19.6328125" style="46" bestFit="1" customWidth="1"/>
    <col min="31" max="31" width="18.6328125" style="46" bestFit="1" customWidth="1"/>
    <col min="32" max="32" width="17.90625" style="46" bestFit="1" customWidth="1"/>
    <col min="33" max="33" width="22.36328125" style="46" bestFit="1" customWidth="1"/>
    <col min="34" max="34" width="21.36328125" style="46" bestFit="1" customWidth="1"/>
    <col min="35" max="35" width="20.453125" style="46" bestFit="1" customWidth="1"/>
    <col min="36" max="36" width="23.36328125" style="46" bestFit="1" customWidth="1"/>
    <col min="37" max="37" width="22.453125" style="46" bestFit="1" customWidth="1"/>
    <col min="38" max="38" width="21.54296875" style="46" bestFit="1" customWidth="1"/>
    <col min="39" max="39" width="20.6328125" style="46" bestFit="1" customWidth="1"/>
    <col min="40" max="40" width="20.08984375" style="46" bestFit="1" customWidth="1"/>
    <col min="41" max="41" width="19.08984375" style="46" bestFit="1" customWidth="1"/>
    <col min="42" max="42" width="18.36328125" style="46" bestFit="1" customWidth="1"/>
    <col min="43" max="43" width="21.36328125" style="46" bestFit="1" customWidth="1"/>
    <col min="44" max="44" width="20.36328125" style="46" bestFit="1" customWidth="1"/>
    <col min="45" max="45" width="19.453125" style="46" bestFit="1" customWidth="1"/>
    <col min="46" max="46" width="18.54296875" style="46" bestFit="1" customWidth="1"/>
    <col min="47" max="47" width="17.54296875" style="46" bestFit="1" customWidth="1"/>
    <col min="48" max="48" width="16.6328125" style="46" bestFit="1" customWidth="1"/>
    <col min="49" max="49" width="15.6328125" style="46" bestFit="1" customWidth="1"/>
    <col min="50" max="50" width="18.6328125" style="46" bestFit="1" customWidth="1"/>
    <col min="51" max="51" width="17.6328125" style="46" bestFit="1" customWidth="1"/>
    <col min="52" max="52" width="16.90625" style="46" bestFit="1" customWidth="1"/>
    <col min="53" max="53" width="16.08984375" style="46" bestFit="1" customWidth="1"/>
    <col min="54" max="54" width="19.90625" style="46" bestFit="1" customWidth="1"/>
    <col min="55" max="55" width="18.90625" style="46" bestFit="1" customWidth="1"/>
    <col min="56" max="56" width="18" style="46" bestFit="1" customWidth="1"/>
    <col min="57" max="57" width="21" style="46" bestFit="1" customWidth="1"/>
    <col min="58" max="58" width="20.08984375" style="46" bestFit="1" customWidth="1"/>
    <col min="59" max="59" width="19.08984375" style="46" bestFit="1" customWidth="1"/>
    <col min="60" max="60" width="18.36328125" style="46" bestFit="1" customWidth="1"/>
    <col min="61" max="61" width="21.6328125" style="46" bestFit="1" customWidth="1"/>
    <col min="62" max="62" width="22.90625" style="46" bestFit="1" customWidth="1"/>
    <col min="63" max="63" width="21.6328125" style="46" bestFit="1" customWidth="1"/>
    <col min="64" max="64" width="22.90625" style="46" bestFit="1" customWidth="1"/>
    <col min="65" max="16384" width="8.90625" style="46"/>
  </cols>
  <sheetData>
    <row r="1" spans="1:64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64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4260</v>
      </c>
      <c r="F2" s="46" t="s">
        <v>4264</v>
      </c>
      <c r="G2" s="46" t="s">
        <v>4265</v>
      </c>
      <c r="H2" s="46" t="s">
        <v>4266</v>
      </c>
      <c r="I2" s="46" t="s">
        <v>4267</v>
      </c>
      <c r="J2" s="46" t="s">
        <v>4268</v>
      </c>
      <c r="K2" s="46" t="s">
        <v>4269</v>
      </c>
      <c r="L2" s="46" t="s">
        <v>4270</v>
      </c>
      <c r="M2" s="46" t="s">
        <v>4271</v>
      </c>
      <c r="N2" s="46" t="s">
        <v>4272</v>
      </c>
      <c r="O2" s="46" t="s">
        <v>4273</v>
      </c>
      <c r="P2" s="46" t="s">
        <v>4274</v>
      </c>
      <c r="Q2" s="46" t="s">
        <v>4275</v>
      </c>
      <c r="R2" s="46" t="s">
        <v>4276</v>
      </c>
      <c r="S2" s="46" t="s">
        <v>4277</v>
      </c>
      <c r="T2" s="46" t="s">
        <v>4278</v>
      </c>
      <c r="U2" s="46" t="s">
        <v>4279</v>
      </c>
      <c r="V2" s="46" t="s">
        <v>4280</v>
      </c>
      <c r="W2" s="46" t="s">
        <v>4281</v>
      </c>
      <c r="X2" s="46" t="s">
        <v>4282</v>
      </c>
      <c r="Y2" s="46" t="s">
        <v>4283</v>
      </c>
      <c r="Z2" s="46" t="s">
        <v>4284</v>
      </c>
      <c r="AA2" s="46" t="s">
        <v>4285</v>
      </c>
      <c r="AB2" s="46" t="s">
        <v>4286</v>
      </c>
      <c r="AC2" s="46" t="s">
        <v>4287</v>
      </c>
      <c r="AD2" s="46" t="s">
        <v>4288</v>
      </c>
      <c r="AE2" s="46" t="s">
        <v>4289</v>
      </c>
      <c r="AF2" s="46" t="s">
        <v>4290</v>
      </c>
      <c r="AG2" s="46" t="s">
        <v>4291</v>
      </c>
      <c r="AH2" s="46" t="s">
        <v>4292</v>
      </c>
      <c r="AI2" s="46" t="s">
        <v>4293</v>
      </c>
      <c r="AJ2" s="46" t="s">
        <v>4294</v>
      </c>
      <c r="AK2" s="46" t="s">
        <v>4295</v>
      </c>
      <c r="AL2" s="46" t="s">
        <v>4296</v>
      </c>
      <c r="AM2" s="46" t="s">
        <v>4297</v>
      </c>
      <c r="AN2" s="46" t="s">
        <v>4298</v>
      </c>
      <c r="AO2" s="46" t="s">
        <v>4299</v>
      </c>
      <c r="AP2" s="46" t="s">
        <v>4300</v>
      </c>
      <c r="AQ2" s="46" t="s">
        <v>4301</v>
      </c>
      <c r="AR2" s="46" t="s">
        <v>4302</v>
      </c>
      <c r="AS2" s="46" t="s">
        <v>4303</v>
      </c>
      <c r="AT2" s="46" t="s">
        <v>4304</v>
      </c>
      <c r="AU2" s="46" t="s">
        <v>4305</v>
      </c>
      <c r="AV2" s="46" t="s">
        <v>4306</v>
      </c>
      <c r="AW2" s="46" t="s">
        <v>4307</v>
      </c>
      <c r="AX2" s="46" t="s">
        <v>4308</v>
      </c>
      <c r="AY2" s="46" t="s">
        <v>4309</v>
      </c>
      <c r="AZ2" s="46" t="s">
        <v>4310</v>
      </c>
      <c r="BA2" s="46" t="s">
        <v>4311</v>
      </c>
      <c r="BB2" s="46" t="s">
        <v>4312</v>
      </c>
      <c r="BC2" s="46" t="s">
        <v>4313</v>
      </c>
      <c r="BD2" s="46" t="s">
        <v>4314</v>
      </c>
      <c r="BE2" s="46" t="s">
        <v>4315</v>
      </c>
      <c r="BF2" s="46" t="s">
        <v>4316</v>
      </c>
      <c r="BG2" s="46" t="s">
        <v>4317</v>
      </c>
      <c r="BH2" s="46" t="s">
        <v>4318</v>
      </c>
      <c r="BI2" s="46" t="s">
        <v>4319</v>
      </c>
      <c r="BJ2" s="46" t="s">
        <v>4320</v>
      </c>
      <c r="BK2" s="46" t="s">
        <v>4321</v>
      </c>
      <c r="BL2" s="46" t="s">
        <v>4322</v>
      </c>
    </row>
    <row r="3" spans="1:64" x14ac:dyDescent="0.35">
      <c r="C3" s="47">
        <v>43290</v>
      </c>
      <c r="E3" s="46" t="s">
        <v>4323</v>
      </c>
      <c r="F3" s="46">
        <v>0</v>
      </c>
      <c r="G3" s="46" t="s">
        <v>2012</v>
      </c>
      <c r="H3" s="46">
        <v>0</v>
      </c>
      <c r="I3" s="46">
        <v>0</v>
      </c>
      <c r="J3" s="47">
        <v>43101</v>
      </c>
      <c r="K3" s="46">
        <v>0</v>
      </c>
      <c r="L3" s="46">
        <v>0</v>
      </c>
      <c r="M3" s="49">
        <v>0</v>
      </c>
      <c r="N3" s="49">
        <v>0</v>
      </c>
      <c r="O3" s="46">
        <v>0</v>
      </c>
      <c r="P3" s="49">
        <v>0</v>
      </c>
      <c r="Q3" s="49">
        <v>0</v>
      </c>
      <c r="R3" s="46" t="s">
        <v>4324</v>
      </c>
      <c r="S3" s="46">
        <v>0</v>
      </c>
      <c r="T3" s="49">
        <v>0</v>
      </c>
      <c r="U3" s="49">
        <v>0</v>
      </c>
      <c r="V3" s="46">
        <v>0</v>
      </c>
      <c r="W3" s="49">
        <v>0</v>
      </c>
      <c r="X3" s="49">
        <v>0</v>
      </c>
      <c r="Y3" s="46" t="s">
        <v>4324</v>
      </c>
      <c r="Z3" s="46">
        <v>0</v>
      </c>
      <c r="AA3" s="49">
        <v>0</v>
      </c>
      <c r="AB3" s="49">
        <v>0</v>
      </c>
      <c r="AC3" s="46">
        <v>0</v>
      </c>
      <c r="AD3" s="49">
        <v>0</v>
      </c>
      <c r="AE3" s="49">
        <v>0</v>
      </c>
      <c r="AF3" s="46" t="s">
        <v>4324</v>
      </c>
      <c r="AG3" s="46">
        <v>0</v>
      </c>
      <c r="AH3" s="49">
        <v>0</v>
      </c>
      <c r="AI3" s="49">
        <v>0</v>
      </c>
      <c r="AJ3" s="46">
        <v>0</v>
      </c>
      <c r="AK3" s="49">
        <v>0</v>
      </c>
      <c r="AL3" s="49">
        <v>0</v>
      </c>
      <c r="AM3" s="46" t="s">
        <v>4324</v>
      </c>
      <c r="AN3" s="46">
        <v>0</v>
      </c>
      <c r="AO3" s="49">
        <v>0</v>
      </c>
      <c r="AP3" s="49">
        <v>0</v>
      </c>
      <c r="AQ3" s="46">
        <v>0</v>
      </c>
      <c r="AR3" s="49">
        <v>0</v>
      </c>
      <c r="AS3" s="49">
        <v>0</v>
      </c>
      <c r="AT3" s="46" t="s">
        <v>4324</v>
      </c>
      <c r="AU3" s="46">
        <v>0</v>
      </c>
      <c r="AV3" s="49">
        <v>0</v>
      </c>
      <c r="AW3" s="49">
        <v>0</v>
      </c>
      <c r="AX3" s="46">
        <v>0</v>
      </c>
      <c r="AY3" s="49">
        <v>0</v>
      </c>
      <c r="AZ3" s="49">
        <v>0</v>
      </c>
      <c r="BA3" s="46" t="s">
        <v>4324</v>
      </c>
      <c r="BB3" s="46">
        <v>0</v>
      </c>
      <c r="BC3" s="49">
        <v>0</v>
      </c>
      <c r="BD3" s="49">
        <v>0</v>
      </c>
      <c r="BE3" s="46">
        <v>0</v>
      </c>
      <c r="BF3" s="49">
        <v>0</v>
      </c>
      <c r="BG3" s="49">
        <v>0</v>
      </c>
      <c r="BH3" s="46" t="s">
        <v>4324</v>
      </c>
      <c r="BI3" s="46">
        <v>0</v>
      </c>
      <c r="BJ3" s="46">
        <v>0</v>
      </c>
      <c r="BK3" s="46">
        <v>0</v>
      </c>
      <c r="BL3" s="46">
        <v>0</v>
      </c>
    </row>
  </sheetData>
  <autoFilter ref="A2:BL2" xr:uid="{00000000-0009-0000-0000-00006C000000}"/>
  <dataValidations count="1">
    <dataValidation type="list" allowBlank="1" showInputMessage="1" showErrorMessage="1" sqref="D1" xr:uid="{00000000-0002-0000-6C00-000000000000}">
      <formula1>Sites</formula1>
    </dataValidation>
  </dataValidations>
  <hyperlinks>
    <hyperlink ref="B1" location="Index!A1" display="Go To Index" xr:uid="{00000000-0004-0000-6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sheetPr codeName="Sheet304">
    <tabColor theme="6" tint="0.39997558519241921"/>
  </sheetPr>
  <dimension ref="A1:BM19"/>
  <sheetViews>
    <sheetView workbookViewId="0">
      <pane xSplit="6" ySplit="2" topLeftCell="BE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9.6328125" style="47" bestFit="1" customWidth="1"/>
    <col min="4" max="4" width="9.36328125" style="46" bestFit="1" customWidth="1"/>
    <col min="5" max="5" width="14.90625" style="46" bestFit="1" customWidth="1"/>
    <col min="6" max="6" width="6.90625" style="46" bestFit="1" customWidth="1"/>
    <col min="7" max="7" width="14.54296875" style="46" bestFit="1" customWidth="1"/>
    <col min="8" max="8" width="6.453125" style="46" bestFit="1" customWidth="1"/>
    <col min="9" max="9" width="26.36328125" style="46" bestFit="1" customWidth="1"/>
    <col min="10" max="10" width="15" style="46" bestFit="1" customWidth="1"/>
    <col min="11" max="11" width="10.453125" style="46" bestFit="1" customWidth="1"/>
    <col min="12" max="12" width="11.90625" style="46" bestFit="1" customWidth="1"/>
    <col min="13" max="13" width="18.453125" style="46" bestFit="1" customWidth="1"/>
    <col min="14" max="14" width="17.54296875" style="46" bestFit="1" customWidth="1"/>
    <col min="15" max="15" width="16.6328125" style="46" bestFit="1" customWidth="1"/>
    <col min="16" max="16" width="19.6328125" style="46" bestFit="1" customWidth="1"/>
    <col min="17" max="17" width="18.6328125" style="46" bestFit="1" customWidth="1"/>
    <col min="18" max="18" width="17.6328125" style="46" bestFit="1" customWidth="1"/>
    <col min="19" max="19" width="17" style="46" bestFit="1" customWidth="1"/>
    <col min="20" max="20" width="19.453125" style="46" bestFit="1" customWidth="1"/>
    <col min="21" max="21" width="18.453125" style="46" bestFit="1" customWidth="1"/>
    <col min="22" max="22" width="17.54296875" style="46" bestFit="1" customWidth="1"/>
    <col min="23" max="23" width="20.54296875" style="46" bestFit="1" customWidth="1"/>
    <col min="24" max="24" width="19.6328125" style="46" bestFit="1" customWidth="1"/>
    <col min="25" max="25" width="18.6328125" style="46" bestFit="1" customWidth="1"/>
    <col min="26" max="26" width="17.90625" style="46" bestFit="1" customWidth="1"/>
    <col min="27" max="27" width="19.453125" style="46" bestFit="1" customWidth="1"/>
    <col min="28" max="28" width="18.453125" style="46" bestFit="1" customWidth="1"/>
    <col min="29" max="29" width="17.54296875" style="46" bestFit="1" customWidth="1"/>
    <col min="30" max="30" width="20.54296875" style="46" bestFit="1" customWidth="1"/>
    <col min="31" max="31" width="19.6328125" style="46" bestFit="1" customWidth="1"/>
    <col min="32" max="32" width="18.6328125" style="46" bestFit="1" customWidth="1"/>
    <col min="33" max="33" width="17.90625" style="46" bestFit="1" customWidth="1"/>
    <col min="34" max="34" width="22.36328125" style="46" bestFit="1" customWidth="1"/>
    <col min="35" max="35" width="21.36328125" style="46" bestFit="1" customWidth="1"/>
    <col min="36" max="36" width="20.453125" style="46" bestFit="1" customWidth="1"/>
    <col min="37" max="37" width="23.36328125" style="46" bestFit="1" customWidth="1"/>
    <col min="38" max="38" width="22.453125" style="46" bestFit="1" customWidth="1"/>
    <col min="39" max="39" width="21.54296875" style="46" bestFit="1" customWidth="1"/>
    <col min="40" max="40" width="20.6328125" style="46" bestFit="1" customWidth="1"/>
    <col min="41" max="41" width="20.08984375" style="46" bestFit="1" customWidth="1"/>
    <col min="42" max="42" width="19.08984375" style="46" bestFit="1" customWidth="1"/>
    <col min="43" max="43" width="18.36328125" style="46" bestFit="1" customWidth="1"/>
    <col min="44" max="44" width="21.36328125" style="46" bestFit="1" customWidth="1"/>
    <col min="45" max="45" width="20.36328125" style="46" bestFit="1" customWidth="1"/>
    <col min="46" max="46" width="19.453125" style="46" bestFit="1" customWidth="1"/>
    <col min="47" max="47" width="18.54296875" style="46" bestFit="1" customWidth="1"/>
    <col min="48" max="48" width="17.54296875" style="46" bestFit="1" customWidth="1"/>
    <col min="49" max="49" width="16.6328125" style="46" bestFit="1" customWidth="1"/>
    <col min="50" max="50" width="15.6328125" style="46" bestFit="1" customWidth="1"/>
    <col min="51" max="51" width="18.6328125" style="46" bestFit="1" customWidth="1"/>
    <col min="52" max="52" width="17.6328125" style="46" bestFit="1" customWidth="1"/>
    <col min="53" max="53" width="16.90625" style="46" bestFit="1" customWidth="1"/>
    <col min="54" max="54" width="16.08984375" style="46" bestFit="1" customWidth="1"/>
    <col min="55" max="55" width="19.90625" style="46" bestFit="1" customWidth="1"/>
    <col min="56" max="56" width="18.90625" style="46" bestFit="1" customWidth="1"/>
    <col min="57" max="57" width="18" style="46" bestFit="1" customWidth="1"/>
    <col min="58" max="58" width="21" style="46" bestFit="1" customWidth="1"/>
    <col min="59" max="59" width="20.08984375" style="46" bestFit="1" customWidth="1"/>
    <col min="60" max="60" width="19.08984375" style="46" bestFit="1" customWidth="1"/>
    <col min="61" max="61" width="18.36328125" style="46" bestFit="1" customWidth="1"/>
    <col min="62" max="62" width="21.6328125" style="46" bestFit="1" customWidth="1"/>
    <col min="63" max="63" width="22.90625" style="46" bestFit="1" customWidth="1"/>
    <col min="64" max="64" width="21.6328125" style="46" bestFit="1" customWidth="1"/>
    <col min="65" max="65" width="22.90625" style="46" bestFit="1" customWidth="1"/>
    <col min="66" max="16384" width="8.90625" style="46"/>
  </cols>
  <sheetData>
    <row r="1" spans="1:65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65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47</v>
      </c>
      <c r="F2" s="46" t="s">
        <v>4260</v>
      </c>
      <c r="G2" s="46" t="s">
        <v>4264</v>
      </c>
      <c r="H2" s="46" t="s">
        <v>4265</v>
      </c>
      <c r="I2" s="46" t="s">
        <v>4266</v>
      </c>
      <c r="J2" s="46" t="s">
        <v>4267</v>
      </c>
      <c r="K2" s="46" t="s">
        <v>4268</v>
      </c>
      <c r="L2" s="46" t="s">
        <v>4269</v>
      </c>
      <c r="M2" s="46" t="s">
        <v>4270</v>
      </c>
      <c r="N2" s="46" t="s">
        <v>4271</v>
      </c>
      <c r="O2" s="46" t="s">
        <v>4272</v>
      </c>
      <c r="P2" s="46" t="s">
        <v>4273</v>
      </c>
      <c r="Q2" s="46" t="s">
        <v>4274</v>
      </c>
      <c r="R2" s="46" t="s">
        <v>4275</v>
      </c>
      <c r="S2" s="46" t="s">
        <v>4276</v>
      </c>
      <c r="T2" s="46" t="s">
        <v>4277</v>
      </c>
      <c r="U2" s="46" t="s">
        <v>4278</v>
      </c>
      <c r="V2" s="46" t="s">
        <v>4279</v>
      </c>
      <c r="W2" s="46" t="s">
        <v>4280</v>
      </c>
      <c r="X2" s="46" t="s">
        <v>4281</v>
      </c>
      <c r="Y2" s="46" t="s">
        <v>4282</v>
      </c>
      <c r="Z2" s="46" t="s">
        <v>4283</v>
      </c>
      <c r="AA2" s="46" t="s">
        <v>4284</v>
      </c>
      <c r="AB2" s="46" t="s">
        <v>4285</v>
      </c>
      <c r="AC2" s="46" t="s">
        <v>4286</v>
      </c>
      <c r="AD2" s="46" t="s">
        <v>4287</v>
      </c>
      <c r="AE2" s="46" t="s">
        <v>4288</v>
      </c>
      <c r="AF2" s="46" t="s">
        <v>4289</v>
      </c>
      <c r="AG2" s="46" t="s">
        <v>4290</v>
      </c>
      <c r="AH2" s="46" t="s">
        <v>4291</v>
      </c>
      <c r="AI2" s="46" t="s">
        <v>4292</v>
      </c>
      <c r="AJ2" s="46" t="s">
        <v>4293</v>
      </c>
      <c r="AK2" s="46" t="s">
        <v>4294</v>
      </c>
      <c r="AL2" s="46" t="s">
        <v>4295</v>
      </c>
      <c r="AM2" s="46" t="s">
        <v>4296</v>
      </c>
      <c r="AN2" s="46" t="s">
        <v>4297</v>
      </c>
      <c r="AO2" s="46" t="s">
        <v>4298</v>
      </c>
      <c r="AP2" s="46" t="s">
        <v>4299</v>
      </c>
      <c r="AQ2" s="46" t="s">
        <v>4300</v>
      </c>
      <c r="AR2" s="46" t="s">
        <v>4301</v>
      </c>
      <c r="AS2" s="46" t="s">
        <v>4302</v>
      </c>
      <c r="AT2" s="46" t="s">
        <v>4303</v>
      </c>
      <c r="AU2" s="46" t="s">
        <v>4304</v>
      </c>
      <c r="AV2" s="46" t="s">
        <v>4305</v>
      </c>
      <c r="AW2" s="46" t="s">
        <v>4306</v>
      </c>
      <c r="AX2" s="46" t="s">
        <v>4307</v>
      </c>
      <c r="AY2" s="46" t="s">
        <v>4308</v>
      </c>
      <c r="AZ2" s="46" t="s">
        <v>4309</v>
      </c>
      <c r="BA2" s="46" t="s">
        <v>4310</v>
      </c>
      <c r="BB2" s="46" t="s">
        <v>4311</v>
      </c>
      <c r="BC2" s="46" t="s">
        <v>4312</v>
      </c>
      <c r="BD2" s="46" t="s">
        <v>4313</v>
      </c>
      <c r="BE2" s="46" t="s">
        <v>4314</v>
      </c>
      <c r="BF2" s="46" t="s">
        <v>4315</v>
      </c>
      <c r="BG2" s="46" t="s">
        <v>4316</v>
      </c>
      <c r="BH2" s="46" t="s">
        <v>4317</v>
      </c>
      <c r="BI2" s="46" t="s">
        <v>4318</v>
      </c>
      <c r="BJ2" s="46" t="s">
        <v>4319</v>
      </c>
      <c r="BK2" s="46" t="s">
        <v>4320</v>
      </c>
      <c r="BL2" s="46" t="s">
        <v>4321</v>
      </c>
      <c r="BM2" s="46" t="s">
        <v>4322</v>
      </c>
    </row>
    <row r="3" spans="1:65" x14ac:dyDescent="0.35">
      <c r="C3" s="47">
        <v>43493</v>
      </c>
      <c r="E3" s="46" t="s">
        <v>12085</v>
      </c>
      <c r="F3" s="46" t="s">
        <v>11784</v>
      </c>
      <c r="G3" s="46">
        <v>0</v>
      </c>
      <c r="H3" s="46" t="s">
        <v>2012</v>
      </c>
      <c r="I3" s="46">
        <v>0</v>
      </c>
      <c r="J3" s="46">
        <v>0</v>
      </c>
      <c r="K3" s="47">
        <v>43101</v>
      </c>
      <c r="L3" s="46">
        <v>0</v>
      </c>
      <c r="M3" s="46">
        <v>0</v>
      </c>
      <c r="N3" s="49">
        <v>0</v>
      </c>
      <c r="O3" s="49">
        <v>0</v>
      </c>
      <c r="P3" s="46">
        <v>0</v>
      </c>
      <c r="Q3" s="49">
        <v>0</v>
      </c>
      <c r="R3" s="49">
        <v>0</v>
      </c>
      <c r="S3" s="46" t="s">
        <v>4324</v>
      </c>
      <c r="T3" s="46">
        <v>0</v>
      </c>
      <c r="U3" s="49">
        <v>0</v>
      </c>
      <c r="V3" s="49">
        <v>0</v>
      </c>
      <c r="W3" s="46">
        <v>0</v>
      </c>
      <c r="X3" s="49">
        <v>0</v>
      </c>
      <c r="Y3" s="49">
        <v>0</v>
      </c>
      <c r="Z3" s="46" t="s">
        <v>4324</v>
      </c>
      <c r="AA3" s="46">
        <v>0</v>
      </c>
      <c r="AB3" s="49">
        <v>0</v>
      </c>
      <c r="AC3" s="49">
        <v>0</v>
      </c>
      <c r="AD3" s="46">
        <v>0</v>
      </c>
      <c r="AE3" s="49">
        <v>0</v>
      </c>
      <c r="AF3" s="49">
        <v>0</v>
      </c>
      <c r="AG3" s="46" t="s">
        <v>4324</v>
      </c>
      <c r="AH3" s="46">
        <v>0</v>
      </c>
      <c r="AI3" s="49">
        <v>0</v>
      </c>
      <c r="AJ3" s="49">
        <v>0</v>
      </c>
      <c r="AK3" s="46">
        <v>0</v>
      </c>
      <c r="AL3" s="49">
        <v>0</v>
      </c>
      <c r="AM3" s="49">
        <v>0</v>
      </c>
      <c r="AN3" s="46" t="s">
        <v>4324</v>
      </c>
      <c r="AO3" s="46">
        <v>0</v>
      </c>
      <c r="AP3" s="49">
        <v>0</v>
      </c>
      <c r="AQ3" s="49">
        <v>0</v>
      </c>
      <c r="AR3" s="46">
        <v>0</v>
      </c>
      <c r="AS3" s="49">
        <v>0</v>
      </c>
      <c r="AT3" s="49">
        <v>0</v>
      </c>
      <c r="AU3" s="46" t="s">
        <v>4324</v>
      </c>
      <c r="AV3" s="46">
        <v>0</v>
      </c>
      <c r="AW3" s="49">
        <v>0</v>
      </c>
      <c r="AX3" s="49">
        <v>0</v>
      </c>
      <c r="AY3" s="46">
        <v>0</v>
      </c>
      <c r="AZ3" s="49">
        <v>0</v>
      </c>
      <c r="BA3" s="49">
        <v>0</v>
      </c>
      <c r="BB3" s="46" t="s">
        <v>4324</v>
      </c>
      <c r="BC3" s="46">
        <v>0</v>
      </c>
      <c r="BD3" s="49">
        <v>0</v>
      </c>
      <c r="BE3" s="49">
        <v>0</v>
      </c>
      <c r="BF3" s="46">
        <v>0</v>
      </c>
      <c r="BG3" s="49">
        <v>0</v>
      </c>
      <c r="BH3" s="49">
        <v>0</v>
      </c>
      <c r="BI3" s="46" t="s">
        <v>4324</v>
      </c>
      <c r="BJ3" s="46">
        <v>0</v>
      </c>
      <c r="BK3" s="46">
        <v>0</v>
      </c>
      <c r="BL3" s="46">
        <v>0</v>
      </c>
      <c r="BM3" s="46">
        <v>0</v>
      </c>
    </row>
    <row r="4" spans="1:65" x14ac:dyDescent="0.35">
      <c r="C4" s="47">
        <v>43493</v>
      </c>
      <c r="E4" s="46" t="s">
        <v>12085</v>
      </c>
      <c r="F4" s="46" t="s">
        <v>11783</v>
      </c>
      <c r="G4" s="46">
        <v>0</v>
      </c>
      <c r="H4" s="46" t="s">
        <v>2012</v>
      </c>
      <c r="I4" s="46">
        <v>0</v>
      </c>
      <c r="J4" s="46">
        <v>0</v>
      </c>
      <c r="K4" s="47">
        <v>43101</v>
      </c>
      <c r="L4" s="46">
        <v>0</v>
      </c>
      <c r="M4" s="46">
        <v>0</v>
      </c>
      <c r="N4" s="49">
        <v>0</v>
      </c>
      <c r="O4" s="49">
        <v>0</v>
      </c>
      <c r="P4" s="46">
        <v>0</v>
      </c>
      <c r="Q4" s="49">
        <v>0</v>
      </c>
      <c r="R4" s="49">
        <v>0</v>
      </c>
      <c r="S4" s="46" t="s">
        <v>4324</v>
      </c>
      <c r="T4" s="46">
        <v>0</v>
      </c>
      <c r="U4" s="49">
        <v>0</v>
      </c>
      <c r="V4" s="49">
        <v>0</v>
      </c>
      <c r="W4" s="46">
        <v>0</v>
      </c>
      <c r="X4" s="49">
        <v>0</v>
      </c>
      <c r="Y4" s="49">
        <v>0</v>
      </c>
      <c r="Z4" s="46" t="s">
        <v>4324</v>
      </c>
      <c r="AA4" s="46">
        <v>0</v>
      </c>
      <c r="AB4" s="49">
        <v>0</v>
      </c>
      <c r="AC4" s="49">
        <v>0</v>
      </c>
      <c r="AD4" s="46">
        <v>0</v>
      </c>
      <c r="AE4" s="49">
        <v>0</v>
      </c>
      <c r="AF4" s="49">
        <v>0</v>
      </c>
      <c r="AG4" s="46" t="s">
        <v>4324</v>
      </c>
      <c r="AH4" s="46">
        <v>0</v>
      </c>
      <c r="AI4" s="49">
        <v>0</v>
      </c>
      <c r="AJ4" s="49">
        <v>0</v>
      </c>
      <c r="AK4" s="46">
        <v>0</v>
      </c>
      <c r="AL4" s="49">
        <v>0</v>
      </c>
      <c r="AM4" s="49">
        <v>0</v>
      </c>
      <c r="AN4" s="46" t="s">
        <v>4324</v>
      </c>
      <c r="AO4" s="46">
        <v>0</v>
      </c>
      <c r="AP4" s="49">
        <v>0</v>
      </c>
      <c r="AQ4" s="49">
        <v>0</v>
      </c>
      <c r="AR4" s="46">
        <v>0</v>
      </c>
      <c r="AS4" s="49">
        <v>0</v>
      </c>
      <c r="AT4" s="49">
        <v>0</v>
      </c>
      <c r="AU4" s="46" t="s">
        <v>4324</v>
      </c>
      <c r="AV4" s="46">
        <v>0</v>
      </c>
      <c r="AW4" s="49">
        <v>0</v>
      </c>
      <c r="AX4" s="49">
        <v>0</v>
      </c>
      <c r="AY4" s="46">
        <v>0</v>
      </c>
      <c r="AZ4" s="49">
        <v>0</v>
      </c>
      <c r="BA4" s="49">
        <v>0</v>
      </c>
      <c r="BB4" s="46" t="s">
        <v>4324</v>
      </c>
      <c r="BC4" s="46">
        <v>0</v>
      </c>
      <c r="BD4" s="49">
        <v>0</v>
      </c>
      <c r="BE4" s="49">
        <v>0</v>
      </c>
      <c r="BF4" s="46">
        <v>0</v>
      </c>
      <c r="BG4" s="49">
        <v>0</v>
      </c>
      <c r="BH4" s="49">
        <v>0</v>
      </c>
      <c r="BI4" s="46" t="s">
        <v>4324</v>
      </c>
      <c r="BJ4" s="46">
        <v>0</v>
      </c>
      <c r="BK4" s="46">
        <v>0</v>
      </c>
      <c r="BL4" s="46">
        <v>0</v>
      </c>
      <c r="BM4" s="46">
        <v>0</v>
      </c>
    </row>
    <row r="5" spans="1:65" x14ac:dyDescent="0.35">
      <c r="C5" s="47">
        <v>43493</v>
      </c>
      <c r="E5" s="46" t="s">
        <v>11498</v>
      </c>
      <c r="F5" s="46" t="s">
        <v>11791</v>
      </c>
      <c r="G5" s="46">
        <v>0</v>
      </c>
      <c r="H5" s="46" t="s">
        <v>2012</v>
      </c>
      <c r="I5" s="46">
        <v>0</v>
      </c>
      <c r="J5" s="46">
        <v>0</v>
      </c>
      <c r="K5" s="47">
        <v>43101</v>
      </c>
      <c r="L5" s="46">
        <v>0</v>
      </c>
      <c r="M5" s="46">
        <v>0</v>
      </c>
      <c r="N5" s="49">
        <v>0</v>
      </c>
      <c r="O5" s="49">
        <v>0</v>
      </c>
      <c r="P5" s="46">
        <v>0</v>
      </c>
      <c r="Q5" s="49">
        <v>0</v>
      </c>
      <c r="R5" s="49">
        <v>0</v>
      </c>
      <c r="S5" s="46" t="s">
        <v>4324</v>
      </c>
      <c r="T5" s="46">
        <v>0</v>
      </c>
      <c r="U5" s="49">
        <v>0</v>
      </c>
      <c r="V5" s="49">
        <v>0</v>
      </c>
      <c r="W5" s="46">
        <v>0</v>
      </c>
      <c r="X5" s="49">
        <v>0</v>
      </c>
      <c r="Y5" s="49">
        <v>0</v>
      </c>
      <c r="Z5" s="46" t="s">
        <v>4324</v>
      </c>
      <c r="AA5" s="46">
        <v>0</v>
      </c>
      <c r="AB5" s="49">
        <v>0</v>
      </c>
      <c r="AC5" s="49">
        <v>0</v>
      </c>
      <c r="AD5" s="46">
        <v>0</v>
      </c>
      <c r="AE5" s="49">
        <v>0</v>
      </c>
      <c r="AF5" s="49">
        <v>0</v>
      </c>
      <c r="AG5" s="46" t="s">
        <v>4324</v>
      </c>
      <c r="AH5" s="46">
        <v>0</v>
      </c>
      <c r="AI5" s="49">
        <v>0</v>
      </c>
      <c r="AJ5" s="49">
        <v>0</v>
      </c>
      <c r="AK5" s="46">
        <v>0</v>
      </c>
      <c r="AL5" s="49">
        <v>0</v>
      </c>
      <c r="AM5" s="49">
        <v>0</v>
      </c>
      <c r="AN5" s="46" t="s">
        <v>4324</v>
      </c>
      <c r="AO5" s="46">
        <v>0</v>
      </c>
      <c r="AP5" s="49">
        <v>0</v>
      </c>
      <c r="AQ5" s="49">
        <v>0</v>
      </c>
      <c r="AR5" s="46">
        <v>0</v>
      </c>
      <c r="AS5" s="49">
        <v>0</v>
      </c>
      <c r="AT5" s="49">
        <v>0</v>
      </c>
      <c r="AU5" s="46" t="s">
        <v>4324</v>
      </c>
      <c r="AV5" s="46">
        <v>0</v>
      </c>
      <c r="AW5" s="49">
        <v>0</v>
      </c>
      <c r="AX5" s="49">
        <v>0</v>
      </c>
      <c r="AY5" s="46">
        <v>0</v>
      </c>
      <c r="AZ5" s="49">
        <v>0</v>
      </c>
      <c r="BA5" s="49">
        <v>0</v>
      </c>
      <c r="BB5" s="46" t="s">
        <v>4324</v>
      </c>
      <c r="BC5" s="46">
        <v>0</v>
      </c>
      <c r="BD5" s="49">
        <v>0</v>
      </c>
      <c r="BE5" s="49">
        <v>0</v>
      </c>
      <c r="BF5" s="46">
        <v>0</v>
      </c>
      <c r="BG5" s="49">
        <v>0</v>
      </c>
      <c r="BH5" s="49">
        <v>0</v>
      </c>
      <c r="BI5" s="46" t="s">
        <v>4324</v>
      </c>
      <c r="BJ5" s="46">
        <v>0</v>
      </c>
      <c r="BK5" s="46">
        <v>0</v>
      </c>
      <c r="BL5" s="46">
        <v>0</v>
      </c>
      <c r="BM5" s="46">
        <v>0</v>
      </c>
    </row>
    <row r="6" spans="1:65" x14ac:dyDescent="0.35">
      <c r="C6" s="47">
        <v>43493</v>
      </c>
      <c r="E6" s="46" t="s">
        <v>11498</v>
      </c>
      <c r="F6" s="46" t="s">
        <v>11792</v>
      </c>
      <c r="G6" s="46">
        <v>0</v>
      </c>
      <c r="H6" s="46" t="s">
        <v>2012</v>
      </c>
      <c r="I6" s="46">
        <v>0</v>
      </c>
      <c r="J6" s="46">
        <v>0</v>
      </c>
      <c r="K6" s="47">
        <v>43101</v>
      </c>
      <c r="L6" s="46">
        <v>0</v>
      </c>
      <c r="M6" s="46">
        <v>0</v>
      </c>
      <c r="N6" s="49">
        <v>0</v>
      </c>
      <c r="O6" s="49">
        <v>0</v>
      </c>
      <c r="P6" s="46">
        <v>0</v>
      </c>
      <c r="Q6" s="49">
        <v>0</v>
      </c>
      <c r="R6" s="49">
        <v>0</v>
      </c>
      <c r="S6" s="46" t="s">
        <v>4324</v>
      </c>
      <c r="T6" s="46">
        <v>0</v>
      </c>
      <c r="U6" s="49">
        <v>0</v>
      </c>
      <c r="V6" s="49">
        <v>0</v>
      </c>
      <c r="W6" s="46">
        <v>0</v>
      </c>
      <c r="X6" s="49">
        <v>0</v>
      </c>
      <c r="Y6" s="49">
        <v>0</v>
      </c>
      <c r="Z6" s="46" t="s">
        <v>4324</v>
      </c>
      <c r="AA6" s="46">
        <v>0</v>
      </c>
      <c r="AB6" s="49">
        <v>0</v>
      </c>
      <c r="AC6" s="49">
        <v>0</v>
      </c>
      <c r="AD6" s="46">
        <v>0</v>
      </c>
      <c r="AE6" s="49">
        <v>0</v>
      </c>
      <c r="AF6" s="49">
        <v>0</v>
      </c>
      <c r="AG6" s="46" t="s">
        <v>4324</v>
      </c>
      <c r="AH6" s="46">
        <v>0</v>
      </c>
      <c r="AI6" s="49">
        <v>0</v>
      </c>
      <c r="AJ6" s="49">
        <v>0</v>
      </c>
      <c r="AK6" s="46">
        <v>0</v>
      </c>
      <c r="AL6" s="49">
        <v>0</v>
      </c>
      <c r="AM6" s="49">
        <v>0</v>
      </c>
      <c r="AN6" s="46" t="s">
        <v>4324</v>
      </c>
      <c r="AO6" s="46">
        <v>0</v>
      </c>
      <c r="AP6" s="49">
        <v>0</v>
      </c>
      <c r="AQ6" s="49">
        <v>0</v>
      </c>
      <c r="AR6" s="46">
        <v>0</v>
      </c>
      <c r="AS6" s="49">
        <v>0</v>
      </c>
      <c r="AT6" s="49">
        <v>0</v>
      </c>
      <c r="AU6" s="46" t="s">
        <v>4324</v>
      </c>
      <c r="AV6" s="46">
        <v>0</v>
      </c>
      <c r="AW6" s="49">
        <v>0</v>
      </c>
      <c r="AX6" s="49">
        <v>0</v>
      </c>
      <c r="AY6" s="46">
        <v>0</v>
      </c>
      <c r="AZ6" s="49">
        <v>0</v>
      </c>
      <c r="BA6" s="49">
        <v>0</v>
      </c>
      <c r="BB6" s="46" t="s">
        <v>4324</v>
      </c>
      <c r="BC6" s="46">
        <v>0</v>
      </c>
      <c r="BD6" s="49">
        <v>0</v>
      </c>
      <c r="BE6" s="49">
        <v>0</v>
      </c>
      <c r="BF6" s="46">
        <v>0</v>
      </c>
      <c r="BG6" s="49">
        <v>0</v>
      </c>
      <c r="BH6" s="49">
        <v>0</v>
      </c>
      <c r="BI6" s="46" t="s">
        <v>4324</v>
      </c>
      <c r="BJ6" s="46">
        <v>0</v>
      </c>
      <c r="BK6" s="46">
        <v>0</v>
      </c>
      <c r="BL6" s="46">
        <v>0</v>
      </c>
      <c r="BM6" s="46">
        <v>0</v>
      </c>
    </row>
    <row r="7" spans="1:65" x14ac:dyDescent="0.35">
      <c r="C7" s="47">
        <v>43493</v>
      </c>
      <c r="E7" s="46" t="s">
        <v>11498</v>
      </c>
      <c r="F7" s="46" t="s">
        <v>11793</v>
      </c>
      <c r="G7" s="46">
        <v>0</v>
      </c>
      <c r="H7" s="46" t="s">
        <v>2012</v>
      </c>
      <c r="I7" s="46">
        <v>0</v>
      </c>
      <c r="J7" s="46">
        <v>0</v>
      </c>
      <c r="K7" s="47">
        <v>43101</v>
      </c>
      <c r="L7" s="46">
        <v>0</v>
      </c>
      <c r="M7" s="46">
        <v>0</v>
      </c>
      <c r="N7" s="49">
        <v>0</v>
      </c>
      <c r="O7" s="49">
        <v>0</v>
      </c>
      <c r="P7" s="46">
        <v>0</v>
      </c>
      <c r="Q7" s="49">
        <v>0</v>
      </c>
      <c r="R7" s="49">
        <v>0</v>
      </c>
      <c r="S7" s="46" t="s">
        <v>4324</v>
      </c>
      <c r="T7" s="46">
        <v>0</v>
      </c>
      <c r="U7" s="49">
        <v>0</v>
      </c>
      <c r="V7" s="49">
        <v>0</v>
      </c>
      <c r="W7" s="46">
        <v>0</v>
      </c>
      <c r="X7" s="49">
        <v>0</v>
      </c>
      <c r="Y7" s="49">
        <v>0</v>
      </c>
      <c r="Z7" s="46" t="s">
        <v>4324</v>
      </c>
      <c r="AA7" s="46">
        <v>0</v>
      </c>
      <c r="AB7" s="49">
        <v>0</v>
      </c>
      <c r="AC7" s="49">
        <v>0</v>
      </c>
      <c r="AD7" s="46">
        <v>0</v>
      </c>
      <c r="AE7" s="49">
        <v>0</v>
      </c>
      <c r="AF7" s="49">
        <v>0</v>
      </c>
      <c r="AG7" s="46" t="s">
        <v>4324</v>
      </c>
      <c r="AH7" s="46">
        <v>0</v>
      </c>
      <c r="AI7" s="49">
        <v>0</v>
      </c>
      <c r="AJ7" s="49">
        <v>0</v>
      </c>
      <c r="AK7" s="46">
        <v>0</v>
      </c>
      <c r="AL7" s="49">
        <v>0</v>
      </c>
      <c r="AM7" s="49">
        <v>0</v>
      </c>
      <c r="AN7" s="46" t="s">
        <v>4324</v>
      </c>
      <c r="AO7" s="46">
        <v>0</v>
      </c>
      <c r="AP7" s="49">
        <v>0</v>
      </c>
      <c r="AQ7" s="49">
        <v>0</v>
      </c>
      <c r="AR7" s="46">
        <v>0</v>
      </c>
      <c r="AS7" s="49">
        <v>0</v>
      </c>
      <c r="AT7" s="49">
        <v>0</v>
      </c>
      <c r="AU7" s="46" t="s">
        <v>4324</v>
      </c>
      <c r="AV7" s="46">
        <v>0</v>
      </c>
      <c r="AW7" s="49">
        <v>0</v>
      </c>
      <c r="AX7" s="49">
        <v>0</v>
      </c>
      <c r="AY7" s="46">
        <v>0</v>
      </c>
      <c r="AZ7" s="49">
        <v>0</v>
      </c>
      <c r="BA7" s="49">
        <v>0</v>
      </c>
      <c r="BB7" s="46" t="s">
        <v>4324</v>
      </c>
      <c r="BC7" s="46">
        <v>0</v>
      </c>
      <c r="BD7" s="49">
        <v>0</v>
      </c>
      <c r="BE7" s="49">
        <v>0</v>
      </c>
      <c r="BF7" s="46">
        <v>0</v>
      </c>
      <c r="BG7" s="49">
        <v>0</v>
      </c>
      <c r="BH7" s="49">
        <v>0</v>
      </c>
      <c r="BI7" s="46" t="s">
        <v>4324</v>
      </c>
      <c r="BJ7" s="46">
        <v>0</v>
      </c>
      <c r="BK7" s="46">
        <v>0</v>
      </c>
      <c r="BL7" s="46">
        <v>0</v>
      </c>
      <c r="BM7" s="46">
        <v>0</v>
      </c>
    </row>
    <row r="8" spans="1:65" x14ac:dyDescent="0.35">
      <c r="C8" s="47">
        <v>43493</v>
      </c>
      <c r="E8" s="46" t="s">
        <v>11498</v>
      </c>
      <c r="F8" s="46" t="s">
        <v>11794</v>
      </c>
      <c r="G8" s="46">
        <v>0</v>
      </c>
      <c r="H8" s="46" t="s">
        <v>2012</v>
      </c>
      <c r="I8" s="46">
        <v>0</v>
      </c>
      <c r="J8" s="46">
        <v>0</v>
      </c>
      <c r="K8" s="47">
        <v>43101</v>
      </c>
      <c r="L8" s="46">
        <v>0</v>
      </c>
      <c r="M8" s="46">
        <v>0</v>
      </c>
      <c r="N8" s="49">
        <v>0</v>
      </c>
      <c r="O8" s="49">
        <v>0</v>
      </c>
      <c r="P8" s="46">
        <v>0</v>
      </c>
      <c r="Q8" s="49">
        <v>0</v>
      </c>
      <c r="R8" s="49">
        <v>0</v>
      </c>
      <c r="S8" s="46" t="s">
        <v>4324</v>
      </c>
      <c r="T8" s="46">
        <v>0</v>
      </c>
      <c r="U8" s="49">
        <v>0</v>
      </c>
      <c r="V8" s="49">
        <v>0</v>
      </c>
      <c r="W8" s="46">
        <v>0</v>
      </c>
      <c r="X8" s="49">
        <v>0</v>
      </c>
      <c r="Y8" s="49">
        <v>0</v>
      </c>
      <c r="Z8" s="46" t="s">
        <v>4324</v>
      </c>
      <c r="AA8" s="46">
        <v>0</v>
      </c>
      <c r="AB8" s="49">
        <v>0</v>
      </c>
      <c r="AC8" s="49">
        <v>0</v>
      </c>
      <c r="AD8" s="46">
        <v>0</v>
      </c>
      <c r="AE8" s="49">
        <v>0</v>
      </c>
      <c r="AF8" s="49">
        <v>0</v>
      </c>
      <c r="AG8" s="46" t="s">
        <v>4324</v>
      </c>
      <c r="AH8" s="46">
        <v>0</v>
      </c>
      <c r="AI8" s="49">
        <v>0</v>
      </c>
      <c r="AJ8" s="49">
        <v>0</v>
      </c>
      <c r="AK8" s="46">
        <v>0</v>
      </c>
      <c r="AL8" s="49">
        <v>0</v>
      </c>
      <c r="AM8" s="49">
        <v>0</v>
      </c>
      <c r="AN8" s="46" t="s">
        <v>4324</v>
      </c>
      <c r="AO8" s="46">
        <v>0</v>
      </c>
      <c r="AP8" s="49">
        <v>0</v>
      </c>
      <c r="AQ8" s="49">
        <v>0</v>
      </c>
      <c r="AR8" s="46">
        <v>0</v>
      </c>
      <c r="AS8" s="49">
        <v>0</v>
      </c>
      <c r="AT8" s="49">
        <v>0</v>
      </c>
      <c r="AU8" s="46" t="s">
        <v>4324</v>
      </c>
      <c r="AV8" s="46">
        <v>0</v>
      </c>
      <c r="AW8" s="49">
        <v>0</v>
      </c>
      <c r="AX8" s="49">
        <v>0</v>
      </c>
      <c r="AY8" s="46">
        <v>0</v>
      </c>
      <c r="AZ8" s="49">
        <v>0</v>
      </c>
      <c r="BA8" s="49">
        <v>0</v>
      </c>
      <c r="BB8" s="46" t="s">
        <v>4324</v>
      </c>
      <c r="BC8" s="46">
        <v>0</v>
      </c>
      <c r="BD8" s="49">
        <v>0</v>
      </c>
      <c r="BE8" s="49">
        <v>0</v>
      </c>
      <c r="BF8" s="46">
        <v>0</v>
      </c>
      <c r="BG8" s="49">
        <v>0</v>
      </c>
      <c r="BH8" s="49">
        <v>0</v>
      </c>
      <c r="BI8" s="46" t="s">
        <v>4324</v>
      </c>
      <c r="BJ8" s="46">
        <v>0</v>
      </c>
      <c r="BK8" s="46">
        <v>0</v>
      </c>
      <c r="BL8" s="46">
        <v>0</v>
      </c>
      <c r="BM8" s="46">
        <v>0</v>
      </c>
    </row>
    <row r="9" spans="1:65" x14ac:dyDescent="0.35">
      <c r="C9" s="47">
        <v>43493</v>
      </c>
      <c r="E9" s="46" t="s">
        <v>11498</v>
      </c>
      <c r="F9" s="46" t="s">
        <v>11795</v>
      </c>
      <c r="G9" s="46">
        <v>0</v>
      </c>
      <c r="H9" s="46" t="s">
        <v>2012</v>
      </c>
      <c r="I9" s="46">
        <v>0</v>
      </c>
      <c r="J9" s="46">
        <v>0</v>
      </c>
      <c r="K9" s="47">
        <v>43101</v>
      </c>
      <c r="L9" s="46">
        <v>0</v>
      </c>
      <c r="M9" s="46">
        <v>0</v>
      </c>
      <c r="N9" s="49">
        <v>0</v>
      </c>
      <c r="O9" s="49">
        <v>0</v>
      </c>
      <c r="P9" s="46">
        <v>0</v>
      </c>
      <c r="Q9" s="49">
        <v>0</v>
      </c>
      <c r="R9" s="49">
        <v>0</v>
      </c>
      <c r="S9" s="46" t="s">
        <v>4324</v>
      </c>
      <c r="T9" s="46">
        <v>0</v>
      </c>
      <c r="U9" s="49">
        <v>0</v>
      </c>
      <c r="V9" s="49">
        <v>0</v>
      </c>
      <c r="W9" s="46">
        <v>0</v>
      </c>
      <c r="X9" s="49">
        <v>0</v>
      </c>
      <c r="Y9" s="49">
        <v>0</v>
      </c>
      <c r="Z9" s="46" t="s">
        <v>4324</v>
      </c>
      <c r="AA9" s="46">
        <v>0</v>
      </c>
      <c r="AB9" s="49">
        <v>0</v>
      </c>
      <c r="AC9" s="49">
        <v>0</v>
      </c>
      <c r="AD9" s="46">
        <v>0</v>
      </c>
      <c r="AE9" s="49">
        <v>0</v>
      </c>
      <c r="AF9" s="49">
        <v>0</v>
      </c>
      <c r="AG9" s="46" t="s">
        <v>4324</v>
      </c>
      <c r="AH9" s="46">
        <v>0</v>
      </c>
      <c r="AI9" s="49">
        <v>0</v>
      </c>
      <c r="AJ9" s="49">
        <v>0</v>
      </c>
      <c r="AK9" s="46">
        <v>0</v>
      </c>
      <c r="AL9" s="49">
        <v>0</v>
      </c>
      <c r="AM9" s="49">
        <v>0</v>
      </c>
      <c r="AN9" s="46" t="s">
        <v>4324</v>
      </c>
      <c r="AO9" s="46">
        <v>0</v>
      </c>
      <c r="AP9" s="49">
        <v>0</v>
      </c>
      <c r="AQ9" s="49">
        <v>0</v>
      </c>
      <c r="AR9" s="46">
        <v>0</v>
      </c>
      <c r="AS9" s="49">
        <v>0</v>
      </c>
      <c r="AT9" s="49">
        <v>0</v>
      </c>
      <c r="AU9" s="46" t="s">
        <v>4324</v>
      </c>
      <c r="AV9" s="46">
        <v>0</v>
      </c>
      <c r="AW9" s="49">
        <v>0</v>
      </c>
      <c r="AX9" s="49">
        <v>0</v>
      </c>
      <c r="AY9" s="46">
        <v>0</v>
      </c>
      <c r="AZ9" s="49">
        <v>0</v>
      </c>
      <c r="BA9" s="49">
        <v>0</v>
      </c>
      <c r="BB9" s="46" t="s">
        <v>4324</v>
      </c>
      <c r="BC9" s="46">
        <v>0</v>
      </c>
      <c r="BD9" s="49">
        <v>0</v>
      </c>
      <c r="BE9" s="49">
        <v>0</v>
      </c>
      <c r="BF9" s="46">
        <v>0</v>
      </c>
      <c r="BG9" s="49">
        <v>0</v>
      </c>
      <c r="BH9" s="49">
        <v>0</v>
      </c>
      <c r="BI9" s="46" t="s">
        <v>4324</v>
      </c>
      <c r="BJ9" s="46">
        <v>0</v>
      </c>
      <c r="BK9" s="46">
        <v>0</v>
      </c>
      <c r="BL9" s="46">
        <v>0</v>
      </c>
      <c r="BM9" s="46">
        <v>0</v>
      </c>
    </row>
    <row r="10" spans="1:65" x14ac:dyDescent="0.35">
      <c r="C10" s="47">
        <v>43493</v>
      </c>
      <c r="E10" s="46" t="s">
        <v>11498</v>
      </c>
      <c r="F10" s="46" t="s">
        <v>11796</v>
      </c>
      <c r="G10" s="46">
        <v>0</v>
      </c>
      <c r="H10" s="46" t="s">
        <v>2012</v>
      </c>
      <c r="I10" s="46">
        <v>0</v>
      </c>
      <c r="J10" s="46">
        <v>0</v>
      </c>
      <c r="K10" s="47">
        <v>43101</v>
      </c>
      <c r="L10" s="46">
        <v>0</v>
      </c>
      <c r="M10" s="46">
        <v>0</v>
      </c>
      <c r="N10" s="49">
        <v>0</v>
      </c>
      <c r="O10" s="49">
        <v>0</v>
      </c>
      <c r="P10" s="46">
        <v>0</v>
      </c>
      <c r="Q10" s="49">
        <v>0</v>
      </c>
      <c r="R10" s="49">
        <v>0</v>
      </c>
      <c r="S10" s="46" t="s">
        <v>4324</v>
      </c>
      <c r="T10" s="46">
        <v>0</v>
      </c>
      <c r="U10" s="49">
        <v>0</v>
      </c>
      <c r="V10" s="49">
        <v>0</v>
      </c>
      <c r="W10" s="46">
        <v>0</v>
      </c>
      <c r="X10" s="49">
        <v>0</v>
      </c>
      <c r="Y10" s="49">
        <v>0</v>
      </c>
      <c r="Z10" s="46" t="s">
        <v>4324</v>
      </c>
      <c r="AA10" s="46">
        <v>0</v>
      </c>
      <c r="AB10" s="49">
        <v>0</v>
      </c>
      <c r="AC10" s="49">
        <v>0</v>
      </c>
      <c r="AD10" s="46">
        <v>0</v>
      </c>
      <c r="AE10" s="49">
        <v>0</v>
      </c>
      <c r="AF10" s="49">
        <v>0</v>
      </c>
      <c r="AG10" s="46" t="s">
        <v>4324</v>
      </c>
      <c r="AH10" s="46">
        <v>0</v>
      </c>
      <c r="AI10" s="49">
        <v>0</v>
      </c>
      <c r="AJ10" s="49">
        <v>0</v>
      </c>
      <c r="AK10" s="46">
        <v>0</v>
      </c>
      <c r="AL10" s="49">
        <v>0</v>
      </c>
      <c r="AM10" s="49">
        <v>0</v>
      </c>
      <c r="AN10" s="46" t="s">
        <v>4324</v>
      </c>
      <c r="AO10" s="46">
        <v>0</v>
      </c>
      <c r="AP10" s="49">
        <v>0</v>
      </c>
      <c r="AQ10" s="49">
        <v>0</v>
      </c>
      <c r="AR10" s="46">
        <v>0</v>
      </c>
      <c r="AS10" s="49">
        <v>0</v>
      </c>
      <c r="AT10" s="49">
        <v>0</v>
      </c>
      <c r="AU10" s="46" t="s">
        <v>4324</v>
      </c>
      <c r="AV10" s="46">
        <v>0</v>
      </c>
      <c r="AW10" s="49">
        <v>0</v>
      </c>
      <c r="AX10" s="49">
        <v>0</v>
      </c>
      <c r="AY10" s="46">
        <v>0</v>
      </c>
      <c r="AZ10" s="49">
        <v>0</v>
      </c>
      <c r="BA10" s="49">
        <v>0</v>
      </c>
      <c r="BB10" s="46" t="s">
        <v>4324</v>
      </c>
      <c r="BC10" s="46">
        <v>0</v>
      </c>
      <c r="BD10" s="49">
        <v>0</v>
      </c>
      <c r="BE10" s="49">
        <v>0</v>
      </c>
      <c r="BF10" s="46">
        <v>0</v>
      </c>
      <c r="BG10" s="49">
        <v>0</v>
      </c>
      <c r="BH10" s="49">
        <v>0</v>
      </c>
      <c r="BI10" s="46" t="s">
        <v>4324</v>
      </c>
      <c r="BJ10" s="46">
        <v>0</v>
      </c>
      <c r="BK10" s="46">
        <v>0</v>
      </c>
      <c r="BL10" s="46">
        <v>0</v>
      </c>
      <c r="BM10" s="46">
        <v>0</v>
      </c>
    </row>
    <row r="11" spans="1:65" x14ac:dyDescent="0.35">
      <c r="C11" s="47">
        <v>43493</v>
      </c>
      <c r="E11" s="46" t="s">
        <v>11498</v>
      </c>
      <c r="F11" s="46" t="s">
        <v>11797</v>
      </c>
      <c r="G11" s="46">
        <v>0</v>
      </c>
      <c r="H11" s="46" t="s">
        <v>2012</v>
      </c>
      <c r="I11" s="46">
        <v>0</v>
      </c>
      <c r="J11" s="46">
        <v>0</v>
      </c>
      <c r="K11" s="47">
        <v>43101</v>
      </c>
      <c r="L11" s="46">
        <v>0</v>
      </c>
      <c r="M11" s="46">
        <v>0</v>
      </c>
      <c r="N11" s="49">
        <v>0</v>
      </c>
      <c r="O11" s="49">
        <v>0</v>
      </c>
      <c r="P11" s="46">
        <v>0</v>
      </c>
      <c r="Q11" s="49">
        <v>0</v>
      </c>
      <c r="R11" s="49">
        <v>0</v>
      </c>
      <c r="S11" s="46" t="s">
        <v>4324</v>
      </c>
      <c r="T11" s="46">
        <v>0</v>
      </c>
      <c r="U11" s="49">
        <v>0</v>
      </c>
      <c r="V11" s="49">
        <v>0</v>
      </c>
      <c r="W11" s="46">
        <v>0</v>
      </c>
      <c r="X11" s="49">
        <v>0</v>
      </c>
      <c r="Y11" s="49">
        <v>0</v>
      </c>
      <c r="Z11" s="46" t="s">
        <v>4324</v>
      </c>
      <c r="AA11" s="46">
        <v>0</v>
      </c>
      <c r="AB11" s="49">
        <v>0</v>
      </c>
      <c r="AC11" s="49">
        <v>0</v>
      </c>
      <c r="AD11" s="46">
        <v>0</v>
      </c>
      <c r="AE11" s="49">
        <v>0</v>
      </c>
      <c r="AF11" s="49">
        <v>0</v>
      </c>
      <c r="AG11" s="46" t="s">
        <v>4324</v>
      </c>
      <c r="AH11" s="46">
        <v>0</v>
      </c>
      <c r="AI11" s="49">
        <v>0</v>
      </c>
      <c r="AJ11" s="49">
        <v>0</v>
      </c>
      <c r="AK11" s="46">
        <v>0</v>
      </c>
      <c r="AL11" s="49">
        <v>0</v>
      </c>
      <c r="AM11" s="49">
        <v>0</v>
      </c>
      <c r="AN11" s="46" t="s">
        <v>4324</v>
      </c>
      <c r="AO11" s="46">
        <v>0</v>
      </c>
      <c r="AP11" s="49">
        <v>0</v>
      </c>
      <c r="AQ11" s="49">
        <v>0</v>
      </c>
      <c r="AR11" s="46">
        <v>0</v>
      </c>
      <c r="AS11" s="49">
        <v>0</v>
      </c>
      <c r="AT11" s="49">
        <v>0</v>
      </c>
      <c r="AU11" s="46" t="s">
        <v>4324</v>
      </c>
      <c r="AV11" s="46">
        <v>0</v>
      </c>
      <c r="AW11" s="49">
        <v>0</v>
      </c>
      <c r="AX11" s="49">
        <v>0</v>
      </c>
      <c r="AY11" s="46">
        <v>0</v>
      </c>
      <c r="AZ11" s="49">
        <v>0</v>
      </c>
      <c r="BA11" s="49">
        <v>0</v>
      </c>
      <c r="BB11" s="46" t="s">
        <v>4324</v>
      </c>
      <c r="BC11" s="46">
        <v>0</v>
      </c>
      <c r="BD11" s="49">
        <v>0</v>
      </c>
      <c r="BE11" s="49">
        <v>0</v>
      </c>
      <c r="BF11" s="46">
        <v>0</v>
      </c>
      <c r="BG11" s="49">
        <v>0</v>
      </c>
      <c r="BH11" s="49">
        <v>0</v>
      </c>
      <c r="BI11" s="46" t="s">
        <v>4324</v>
      </c>
      <c r="BJ11" s="46">
        <v>0</v>
      </c>
      <c r="BK11" s="46">
        <v>0</v>
      </c>
      <c r="BL11" s="46">
        <v>0</v>
      </c>
      <c r="BM11" s="46">
        <v>0</v>
      </c>
    </row>
    <row r="12" spans="1:65" x14ac:dyDescent="0.35">
      <c r="C12" s="47">
        <v>43493</v>
      </c>
      <c r="E12" s="46" t="s">
        <v>11498</v>
      </c>
      <c r="F12" s="46" t="s">
        <v>11798</v>
      </c>
      <c r="G12" s="46">
        <v>0</v>
      </c>
      <c r="H12" s="46" t="s">
        <v>2012</v>
      </c>
      <c r="I12" s="46">
        <v>0</v>
      </c>
      <c r="J12" s="46">
        <v>0</v>
      </c>
      <c r="K12" s="47">
        <v>43101</v>
      </c>
      <c r="L12" s="46">
        <v>0</v>
      </c>
      <c r="M12" s="46">
        <v>0</v>
      </c>
      <c r="N12" s="49">
        <v>0</v>
      </c>
      <c r="O12" s="49">
        <v>0</v>
      </c>
      <c r="P12" s="46">
        <v>0</v>
      </c>
      <c r="Q12" s="49">
        <v>0</v>
      </c>
      <c r="R12" s="49">
        <v>0</v>
      </c>
      <c r="S12" s="46" t="s">
        <v>4324</v>
      </c>
      <c r="T12" s="46">
        <v>0</v>
      </c>
      <c r="U12" s="49">
        <v>0</v>
      </c>
      <c r="V12" s="49">
        <v>0</v>
      </c>
      <c r="W12" s="46">
        <v>0</v>
      </c>
      <c r="X12" s="49">
        <v>0</v>
      </c>
      <c r="Y12" s="49">
        <v>0</v>
      </c>
      <c r="Z12" s="46" t="s">
        <v>4324</v>
      </c>
      <c r="AA12" s="46">
        <v>0</v>
      </c>
      <c r="AB12" s="49">
        <v>0</v>
      </c>
      <c r="AC12" s="49">
        <v>0</v>
      </c>
      <c r="AD12" s="46">
        <v>0</v>
      </c>
      <c r="AE12" s="49">
        <v>0</v>
      </c>
      <c r="AF12" s="49">
        <v>0</v>
      </c>
      <c r="AG12" s="46" t="s">
        <v>4324</v>
      </c>
      <c r="AH12" s="46">
        <v>0</v>
      </c>
      <c r="AI12" s="49">
        <v>0</v>
      </c>
      <c r="AJ12" s="49">
        <v>0</v>
      </c>
      <c r="AK12" s="46">
        <v>0</v>
      </c>
      <c r="AL12" s="49">
        <v>0</v>
      </c>
      <c r="AM12" s="49">
        <v>0</v>
      </c>
      <c r="AN12" s="46" t="s">
        <v>4324</v>
      </c>
      <c r="AO12" s="46">
        <v>0</v>
      </c>
      <c r="AP12" s="49">
        <v>0</v>
      </c>
      <c r="AQ12" s="49">
        <v>0</v>
      </c>
      <c r="AR12" s="46">
        <v>0</v>
      </c>
      <c r="AS12" s="49">
        <v>0</v>
      </c>
      <c r="AT12" s="49">
        <v>0</v>
      </c>
      <c r="AU12" s="46" t="s">
        <v>4324</v>
      </c>
      <c r="AV12" s="46">
        <v>0</v>
      </c>
      <c r="AW12" s="49">
        <v>0</v>
      </c>
      <c r="AX12" s="49">
        <v>0</v>
      </c>
      <c r="AY12" s="46">
        <v>0</v>
      </c>
      <c r="AZ12" s="49">
        <v>0</v>
      </c>
      <c r="BA12" s="49">
        <v>0</v>
      </c>
      <c r="BB12" s="46" t="s">
        <v>4324</v>
      </c>
      <c r="BC12" s="46">
        <v>0</v>
      </c>
      <c r="BD12" s="49">
        <v>0</v>
      </c>
      <c r="BE12" s="49">
        <v>0</v>
      </c>
      <c r="BF12" s="46">
        <v>0</v>
      </c>
      <c r="BG12" s="49">
        <v>0</v>
      </c>
      <c r="BH12" s="49">
        <v>0</v>
      </c>
      <c r="BI12" s="46" t="s">
        <v>4324</v>
      </c>
      <c r="BJ12" s="46">
        <v>0</v>
      </c>
      <c r="BK12" s="46">
        <v>0</v>
      </c>
      <c r="BL12" s="46">
        <v>0</v>
      </c>
      <c r="BM12" s="46">
        <v>0</v>
      </c>
    </row>
    <row r="14" spans="1:65" x14ac:dyDescent="0.35">
      <c r="E14" s="46" t="s">
        <v>11491</v>
      </c>
      <c r="F14" s="46" t="s">
        <v>11785</v>
      </c>
      <c r="G14" s="46">
        <v>0</v>
      </c>
      <c r="H14" s="46" t="s">
        <v>2012</v>
      </c>
      <c r="I14" s="46">
        <v>0</v>
      </c>
      <c r="J14" s="46">
        <v>0</v>
      </c>
      <c r="K14" s="47">
        <v>43101</v>
      </c>
      <c r="L14" s="46">
        <v>0</v>
      </c>
      <c r="M14" s="46">
        <v>0</v>
      </c>
      <c r="N14" s="49">
        <v>0</v>
      </c>
      <c r="O14" s="49">
        <v>0</v>
      </c>
      <c r="P14" s="46">
        <v>0</v>
      </c>
      <c r="Q14" s="49">
        <v>0</v>
      </c>
      <c r="R14" s="49">
        <v>0</v>
      </c>
      <c r="S14" s="46" t="s">
        <v>4324</v>
      </c>
      <c r="T14" s="46">
        <v>0</v>
      </c>
      <c r="U14" s="49">
        <v>0</v>
      </c>
      <c r="V14" s="49">
        <v>0</v>
      </c>
      <c r="W14" s="46">
        <v>0</v>
      </c>
      <c r="X14" s="49">
        <v>0</v>
      </c>
      <c r="Y14" s="49">
        <v>0</v>
      </c>
      <c r="Z14" s="46" t="s">
        <v>4324</v>
      </c>
      <c r="AA14" s="46">
        <v>0</v>
      </c>
      <c r="AB14" s="49">
        <v>0</v>
      </c>
      <c r="AC14" s="49">
        <v>0</v>
      </c>
      <c r="AD14" s="46">
        <v>0</v>
      </c>
      <c r="AE14" s="49">
        <v>0</v>
      </c>
      <c r="AF14" s="49">
        <v>0</v>
      </c>
      <c r="AG14" s="46" t="s">
        <v>4324</v>
      </c>
      <c r="AH14" s="46">
        <v>0</v>
      </c>
      <c r="AI14" s="49">
        <v>0</v>
      </c>
      <c r="AJ14" s="49">
        <v>0</v>
      </c>
      <c r="AK14" s="46">
        <v>0</v>
      </c>
      <c r="AL14" s="49">
        <v>0</v>
      </c>
      <c r="AM14" s="49">
        <v>0</v>
      </c>
      <c r="AN14" s="46" t="s">
        <v>4324</v>
      </c>
      <c r="AO14" s="46">
        <v>0</v>
      </c>
      <c r="AP14" s="49">
        <v>0</v>
      </c>
      <c r="AQ14" s="49">
        <v>0</v>
      </c>
      <c r="AR14" s="46">
        <v>0</v>
      </c>
      <c r="AS14" s="49">
        <v>0</v>
      </c>
      <c r="AT14" s="49">
        <v>0</v>
      </c>
      <c r="AU14" s="46" t="s">
        <v>4324</v>
      </c>
      <c r="AV14" s="46">
        <v>0</v>
      </c>
      <c r="AW14" s="49">
        <v>0</v>
      </c>
      <c r="AX14" s="49">
        <v>0</v>
      </c>
      <c r="AY14" s="46">
        <v>0</v>
      </c>
      <c r="AZ14" s="49">
        <v>0</v>
      </c>
      <c r="BA14" s="49">
        <v>0</v>
      </c>
      <c r="BB14" s="46" t="s">
        <v>4324</v>
      </c>
      <c r="BC14" s="46">
        <v>0</v>
      </c>
      <c r="BD14" s="49">
        <v>0</v>
      </c>
      <c r="BE14" s="49">
        <v>0</v>
      </c>
      <c r="BF14" s="46">
        <v>0</v>
      </c>
      <c r="BG14" s="49">
        <v>0</v>
      </c>
      <c r="BH14" s="49">
        <v>0</v>
      </c>
      <c r="BI14" s="46" t="s">
        <v>4324</v>
      </c>
      <c r="BJ14" s="46">
        <v>0</v>
      </c>
      <c r="BK14" s="46">
        <v>0</v>
      </c>
      <c r="BL14" s="46">
        <v>0</v>
      </c>
      <c r="BM14" s="46">
        <v>0</v>
      </c>
    </row>
    <row r="15" spans="1:65" x14ac:dyDescent="0.35">
      <c r="E15" s="46" t="s">
        <v>11491</v>
      </c>
      <c r="F15" s="46" t="s">
        <v>11786</v>
      </c>
      <c r="G15" s="46">
        <v>0</v>
      </c>
      <c r="H15" s="46" t="s">
        <v>2012</v>
      </c>
      <c r="I15" s="46">
        <v>0</v>
      </c>
      <c r="J15" s="46">
        <v>0</v>
      </c>
      <c r="K15" s="47">
        <v>43101</v>
      </c>
      <c r="L15" s="46">
        <v>0</v>
      </c>
      <c r="M15" s="46">
        <v>0</v>
      </c>
      <c r="N15" s="49">
        <v>0</v>
      </c>
      <c r="O15" s="49">
        <v>0</v>
      </c>
      <c r="P15" s="46">
        <v>0</v>
      </c>
      <c r="Q15" s="49">
        <v>0</v>
      </c>
      <c r="R15" s="49">
        <v>0</v>
      </c>
      <c r="S15" s="46" t="s">
        <v>4324</v>
      </c>
      <c r="T15" s="46">
        <v>0</v>
      </c>
      <c r="U15" s="49">
        <v>0</v>
      </c>
      <c r="V15" s="49">
        <v>0</v>
      </c>
      <c r="W15" s="46">
        <v>0</v>
      </c>
      <c r="X15" s="49">
        <v>0</v>
      </c>
      <c r="Y15" s="49">
        <v>0</v>
      </c>
      <c r="Z15" s="46" t="s">
        <v>4324</v>
      </c>
      <c r="AA15" s="46">
        <v>0</v>
      </c>
      <c r="AB15" s="49">
        <v>0</v>
      </c>
      <c r="AC15" s="49">
        <v>0</v>
      </c>
      <c r="AD15" s="46">
        <v>0</v>
      </c>
      <c r="AE15" s="49">
        <v>0</v>
      </c>
      <c r="AF15" s="49">
        <v>0</v>
      </c>
      <c r="AG15" s="46" t="s">
        <v>4324</v>
      </c>
      <c r="AH15" s="46">
        <v>0</v>
      </c>
      <c r="AI15" s="49">
        <v>0</v>
      </c>
      <c r="AJ15" s="49">
        <v>0</v>
      </c>
      <c r="AK15" s="46">
        <v>0</v>
      </c>
      <c r="AL15" s="49">
        <v>0</v>
      </c>
      <c r="AM15" s="49">
        <v>0</v>
      </c>
      <c r="AN15" s="46" t="s">
        <v>4324</v>
      </c>
      <c r="AO15" s="46">
        <v>0</v>
      </c>
      <c r="AP15" s="49">
        <v>0</v>
      </c>
      <c r="AQ15" s="49">
        <v>0</v>
      </c>
      <c r="AR15" s="46">
        <v>0</v>
      </c>
      <c r="AS15" s="49">
        <v>0</v>
      </c>
      <c r="AT15" s="49">
        <v>0</v>
      </c>
      <c r="AU15" s="46" t="s">
        <v>4324</v>
      </c>
      <c r="AV15" s="46">
        <v>0</v>
      </c>
      <c r="AW15" s="49">
        <v>0</v>
      </c>
      <c r="AX15" s="49">
        <v>0</v>
      </c>
      <c r="AY15" s="46">
        <v>0</v>
      </c>
      <c r="AZ15" s="49">
        <v>0</v>
      </c>
      <c r="BA15" s="49">
        <v>0</v>
      </c>
      <c r="BB15" s="46" t="s">
        <v>4324</v>
      </c>
      <c r="BC15" s="46">
        <v>0</v>
      </c>
      <c r="BD15" s="49">
        <v>0</v>
      </c>
      <c r="BE15" s="49">
        <v>0</v>
      </c>
      <c r="BF15" s="46">
        <v>0</v>
      </c>
      <c r="BG15" s="49">
        <v>0</v>
      </c>
      <c r="BH15" s="49">
        <v>0</v>
      </c>
      <c r="BI15" s="46" t="s">
        <v>4324</v>
      </c>
      <c r="BJ15" s="46">
        <v>0</v>
      </c>
      <c r="BK15" s="46">
        <v>0</v>
      </c>
      <c r="BL15" s="46">
        <v>0</v>
      </c>
      <c r="BM15" s="46">
        <v>0</v>
      </c>
    </row>
    <row r="16" spans="1:65" x14ac:dyDescent="0.35">
      <c r="E16" s="46" t="s">
        <v>11491</v>
      </c>
      <c r="F16" s="46" t="s">
        <v>11787</v>
      </c>
      <c r="G16" s="46">
        <v>0</v>
      </c>
      <c r="H16" s="46" t="s">
        <v>2012</v>
      </c>
      <c r="I16" s="46">
        <v>0</v>
      </c>
      <c r="J16" s="46">
        <v>0</v>
      </c>
      <c r="K16" s="47">
        <v>43101</v>
      </c>
      <c r="L16" s="46">
        <v>0</v>
      </c>
      <c r="M16" s="46">
        <v>0</v>
      </c>
      <c r="N16" s="49">
        <v>0</v>
      </c>
      <c r="O16" s="49">
        <v>0</v>
      </c>
      <c r="P16" s="46">
        <v>0</v>
      </c>
      <c r="Q16" s="49">
        <v>0</v>
      </c>
      <c r="R16" s="49">
        <v>0</v>
      </c>
      <c r="S16" s="46" t="s">
        <v>4324</v>
      </c>
      <c r="T16" s="46">
        <v>0</v>
      </c>
      <c r="U16" s="49">
        <v>0</v>
      </c>
      <c r="V16" s="49">
        <v>0</v>
      </c>
      <c r="W16" s="46">
        <v>0</v>
      </c>
      <c r="X16" s="49">
        <v>0</v>
      </c>
      <c r="Y16" s="49">
        <v>0</v>
      </c>
      <c r="Z16" s="46" t="s">
        <v>4324</v>
      </c>
      <c r="AA16" s="46">
        <v>0</v>
      </c>
      <c r="AB16" s="49">
        <v>0</v>
      </c>
      <c r="AC16" s="49">
        <v>0</v>
      </c>
      <c r="AD16" s="46">
        <v>0</v>
      </c>
      <c r="AE16" s="49">
        <v>0</v>
      </c>
      <c r="AF16" s="49">
        <v>0</v>
      </c>
      <c r="AG16" s="46" t="s">
        <v>4324</v>
      </c>
      <c r="AH16" s="46">
        <v>0</v>
      </c>
      <c r="AI16" s="49">
        <v>0</v>
      </c>
      <c r="AJ16" s="49">
        <v>0</v>
      </c>
      <c r="AK16" s="46">
        <v>0</v>
      </c>
      <c r="AL16" s="49">
        <v>0</v>
      </c>
      <c r="AM16" s="49">
        <v>0</v>
      </c>
      <c r="AN16" s="46" t="s">
        <v>4324</v>
      </c>
      <c r="AO16" s="46">
        <v>0</v>
      </c>
      <c r="AP16" s="49">
        <v>0</v>
      </c>
      <c r="AQ16" s="49">
        <v>0</v>
      </c>
      <c r="AR16" s="46">
        <v>0</v>
      </c>
      <c r="AS16" s="49">
        <v>0</v>
      </c>
      <c r="AT16" s="49">
        <v>0</v>
      </c>
      <c r="AU16" s="46" t="s">
        <v>4324</v>
      </c>
      <c r="AV16" s="46">
        <v>0</v>
      </c>
      <c r="AW16" s="49">
        <v>0</v>
      </c>
      <c r="AX16" s="49">
        <v>0</v>
      </c>
      <c r="AY16" s="46">
        <v>0</v>
      </c>
      <c r="AZ16" s="49">
        <v>0</v>
      </c>
      <c r="BA16" s="49">
        <v>0</v>
      </c>
      <c r="BB16" s="46" t="s">
        <v>4324</v>
      </c>
      <c r="BC16" s="46">
        <v>0</v>
      </c>
      <c r="BD16" s="49">
        <v>0</v>
      </c>
      <c r="BE16" s="49">
        <v>0</v>
      </c>
      <c r="BF16" s="46">
        <v>0</v>
      </c>
      <c r="BG16" s="49">
        <v>0</v>
      </c>
      <c r="BH16" s="49">
        <v>0</v>
      </c>
      <c r="BI16" s="46" t="s">
        <v>4324</v>
      </c>
      <c r="BJ16" s="46">
        <v>0</v>
      </c>
      <c r="BK16" s="46">
        <v>0</v>
      </c>
      <c r="BL16" s="46">
        <v>0</v>
      </c>
      <c r="BM16" s="46">
        <v>0</v>
      </c>
    </row>
    <row r="17" spans="5:65" x14ac:dyDescent="0.35">
      <c r="E17" s="46" t="s">
        <v>11491</v>
      </c>
      <c r="F17" s="46" t="s">
        <v>11788</v>
      </c>
      <c r="G17" s="46">
        <v>0</v>
      </c>
      <c r="H17" s="46" t="s">
        <v>2012</v>
      </c>
      <c r="I17" s="46">
        <v>0</v>
      </c>
      <c r="J17" s="46">
        <v>0</v>
      </c>
      <c r="K17" s="47">
        <v>43101</v>
      </c>
      <c r="L17" s="46">
        <v>0</v>
      </c>
      <c r="M17" s="46">
        <v>0</v>
      </c>
      <c r="N17" s="49">
        <v>0</v>
      </c>
      <c r="O17" s="49">
        <v>0</v>
      </c>
      <c r="P17" s="46">
        <v>0</v>
      </c>
      <c r="Q17" s="49">
        <v>0</v>
      </c>
      <c r="R17" s="49">
        <v>0</v>
      </c>
      <c r="S17" s="46" t="s">
        <v>4324</v>
      </c>
      <c r="T17" s="46">
        <v>0</v>
      </c>
      <c r="U17" s="49">
        <v>0</v>
      </c>
      <c r="V17" s="49">
        <v>0</v>
      </c>
      <c r="W17" s="46">
        <v>0</v>
      </c>
      <c r="X17" s="49">
        <v>0</v>
      </c>
      <c r="Y17" s="49">
        <v>0</v>
      </c>
      <c r="Z17" s="46" t="s">
        <v>4324</v>
      </c>
      <c r="AA17" s="46">
        <v>0</v>
      </c>
      <c r="AB17" s="49">
        <v>0</v>
      </c>
      <c r="AC17" s="49">
        <v>0</v>
      </c>
      <c r="AD17" s="46">
        <v>0</v>
      </c>
      <c r="AE17" s="49">
        <v>0</v>
      </c>
      <c r="AF17" s="49">
        <v>0</v>
      </c>
      <c r="AG17" s="46" t="s">
        <v>4324</v>
      </c>
      <c r="AH17" s="46">
        <v>0</v>
      </c>
      <c r="AI17" s="49">
        <v>0</v>
      </c>
      <c r="AJ17" s="49">
        <v>0</v>
      </c>
      <c r="AK17" s="46">
        <v>0</v>
      </c>
      <c r="AL17" s="49">
        <v>0</v>
      </c>
      <c r="AM17" s="49">
        <v>0</v>
      </c>
      <c r="AN17" s="46" t="s">
        <v>4324</v>
      </c>
      <c r="AO17" s="46">
        <v>0</v>
      </c>
      <c r="AP17" s="49">
        <v>0</v>
      </c>
      <c r="AQ17" s="49">
        <v>0</v>
      </c>
      <c r="AR17" s="46">
        <v>0</v>
      </c>
      <c r="AS17" s="49">
        <v>0</v>
      </c>
      <c r="AT17" s="49">
        <v>0</v>
      </c>
      <c r="AU17" s="46" t="s">
        <v>4324</v>
      </c>
      <c r="AV17" s="46">
        <v>0</v>
      </c>
      <c r="AW17" s="49">
        <v>0</v>
      </c>
      <c r="AX17" s="49">
        <v>0</v>
      </c>
      <c r="AY17" s="46">
        <v>0</v>
      </c>
      <c r="AZ17" s="49">
        <v>0</v>
      </c>
      <c r="BA17" s="49">
        <v>0</v>
      </c>
      <c r="BB17" s="46" t="s">
        <v>4324</v>
      </c>
      <c r="BC17" s="46">
        <v>0</v>
      </c>
      <c r="BD17" s="49">
        <v>0</v>
      </c>
      <c r="BE17" s="49">
        <v>0</v>
      </c>
      <c r="BF17" s="46">
        <v>0</v>
      </c>
      <c r="BG17" s="49">
        <v>0</v>
      </c>
      <c r="BH17" s="49">
        <v>0</v>
      </c>
      <c r="BI17" s="46" t="s">
        <v>4324</v>
      </c>
      <c r="BJ17" s="46">
        <v>0</v>
      </c>
      <c r="BK17" s="46">
        <v>0</v>
      </c>
      <c r="BL17" s="46">
        <v>0</v>
      </c>
      <c r="BM17" s="46">
        <v>0</v>
      </c>
    </row>
    <row r="18" spans="5:65" x14ac:dyDescent="0.35">
      <c r="E18" s="46" t="s">
        <v>11497</v>
      </c>
      <c r="F18" s="46" t="s">
        <v>11789</v>
      </c>
      <c r="G18" s="46">
        <v>0</v>
      </c>
      <c r="H18" s="46" t="s">
        <v>2012</v>
      </c>
      <c r="I18" s="46">
        <v>0</v>
      </c>
      <c r="J18" s="46">
        <v>0</v>
      </c>
      <c r="K18" s="47">
        <v>43101</v>
      </c>
      <c r="L18" s="46">
        <v>0</v>
      </c>
      <c r="M18" s="46">
        <v>0</v>
      </c>
      <c r="N18" s="49">
        <v>0</v>
      </c>
      <c r="O18" s="49">
        <v>0</v>
      </c>
      <c r="P18" s="46">
        <v>0</v>
      </c>
      <c r="Q18" s="49">
        <v>0</v>
      </c>
      <c r="R18" s="49">
        <v>0</v>
      </c>
      <c r="S18" s="46" t="s">
        <v>4324</v>
      </c>
      <c r="T18" s="46">
        <v>0</v>
      </c>
      <c r="U18" s="49">
        <v>0</v>
      </c>
      <c r="V18" s="49">
        <v>0</v>
      </c>
      <c r="W18" s="46">
        <v>0</v>
      </c>
      <c r="X18" s="49">
        <v>0</v>
      </c>
      <c r="Y18" s="49">
        <v>0</v>
      </c>
      <c r="Z18" s="46" t="s">
        <v>4324</v>
      </c>
      <c r="AA18" s="46">
        <v>0</v>
      </c>
      <c r="AB18" s="49">
        <v>0</v>
      </c>
      <c r="AC18" s="49">
        <v>0</v>
      </c>
      <c r="AD18" s="46">
        <v>0</v>
      </c>
      <c r="AE18" s="49">
        <v>0</v>
      </c>
      <c r="AF18" s="49">
        <v>0</v>
      </c>
      <c r="AG18" s="46" t="s">
        <v>4324</v>
      </c>
      <c r="AH18" s="46">
        <v>0</v>
      </c>
      <c r="AI18" s="49">
        <v>0</v>
      </c>
      <c r="AJ18" s="49">
        <v>0</v>
      </c>
      <c r="AK18" s="46">
        <v>0</v>
      </c>
      <c r="AL18" s="49">
        <v>0</v>
      </c>
      <c r="AM18" s="49">
        <v>0</v>
      </c>
      <c r="AN18" s="46" t="s">
        <v>4324</v>
      </c>
      <c r="AO18" s="46">
        <v>0</v>
      </c>
      <c r="AP18" s="49">
        <v>0</v>
      </c>
      <c r="AQ18" s="49">
        <v>0</v>
      </c>
      <c r="AR18" s="46">
        <v>0</v>
      </c>
      <c r="AS18" s="49">
        <v>0</v>
      </c>
      <c r="AT18" s="49">
        <v>0</v>
      </c>
      <c r="AU18" s="46" t="s">
        <v>4324</v>
      </c>
      <c r="AV18" s="46">
        <v>0</v>
      </c>
      <c r="AW18" s="49">
        <v>0</v>
      </c>
      <c r="AX18" s="49">
        <v>0</v>
      </c>
      <c r="AY18" s="46">
        <v>0</v>
      </c>
      <c r="AZ18" s="49">
        <v>0</v>
      </c>
      <c r="BA18" s="49">
        <v>0</v>
      </c>
      <c r="BB18" s="46" t="s">
        <v>4324</v>
      </c>
      <c r="BC18" s="46">
        <v>0</v>
      </c>
      <c r="BD18" s="49">
        <v>0</v>
      </c>
      <c r="BE18" s="49">
        <v>0</v>
      </c>
      <c r="BF18" s="46">
        <v>0</v>
      </c>
      <c r="BG18" s="49">
        <v>0</v>
      </c>
      <c r="BH18" s="49">
        <v>0</v>
      </c>
      <c r="BI18" s="46" t="s">
        <v>4324</v>
      </c>
      <c r="BJ18" s="46">
        <v>0</v>
      </c>
      <c r="BK18" s="46">
        <v>0</v>
      </c>
      <c r="BL18" s="46">
        <v>0</v>
      </c>
      <c r="BM18" s="46">
        <v>0</v>
      </c>
    </row>
    <row r="19" spans="5:65" x14ac:dyDescent="0.35">
      <c r="E19" s="46" t="s">
        <v>11497</v>
      </c>
      <c r="F19" s="46" t="s">
        <v>11790</v>
      </c>
      <c r="G19" s="46">
        <v>0</v>
      </c>
      <c r="H19" s="46" t="s">
        <v>2012</v>
      </c>
      <c r="I19" s="46">
        <v>0</v>
      </c>
      <c r="J19" s="46">
        <v>0</v>
      </c>
      <c r="K19" s="47">
        <v>43101</v>
      </c>
      <c r="L19" s="46">
        <v>0</v>
      </c>
      <c r="M19" s="46">
        <v>0</v>
      </c>
      <c r="N19" s="49">
        <v>0</v>
      </c>
      <c r="O19" s="49">
        <v>0</v>
      </c>
      <c r="P19" s="46">
        <v>0</v>
      </c>
      <c r="Q19" s="49">
        <v>0</v>
      </c>
      <c r="R19" s="49">
        <v>0</v>
      </c>
      <c r="S19" s="46" t="s">
        <v>4324</v>
      </c>
      <c r="T19" s="46">
        <v>0</v>
      </c>
      <c r="U19" s="49">
        <v>0</v>
      </c>
      <c r="V19" s="49">
        <v>0</v>
      </c>
      <c r="W19" s="46">
        <v>0</v>
      </c>
      <c r="X19" s="49">
        <v>0</v>
      </c>
      <c r="Y19" s="49">
        <v>0</v>
      </c>
      <c r="Z19" s="46" t="s">
        <v>4324</v>
      </c>
      <c r="AA19" s="46">
        <v>0</v>
      </c>
      <c r="AB19" s="49">
        <v>0</v>
      </c>
      <c r="AC19" s="49">
        <v>0</v>
      </c>
      <c r="AD19" s="46">
        <v>0</v>
      </c>
      <c r="AE19" s="49">
        <v>0</v>
      </c>
      <c r="AF19" s="49">
        <v>0</v>
      </c>
      <c r="AG19" s="46" t="s">
        <v>4324</v>
      </c>
      <c r="AH19" s="46">
        <v>0</v>
      </c>
      <c r="AI19" s="49">
        <v>0</v>
      </c>
      <c r="AJ19" s="49">
        <v>0</v>
      </c>
      <c r="AK19" s="46">
        <v>0</v>
      </c>
      <c r="AL19" s="49">
        <v>0</v>
      </c>
      <c r="AM19" s="49">
        <v>0</v>
      </c>
      <c r="AN19" s="46" t="s">
        <v>4324</v>
      </c>
      <c r="AO19" s="46">
        <v>0</v>
      </c>
      <c r="AP19" s="49">
        <v>0</v>
      </c>
      <c r="AQ19" s="49">
        <v>0</v>
      </c>
      <c r="AR19" s="46">
        <v>0</v>
      </c>
      <c r="AS19" s="49">
        <v>0</v>
      </c>
      <c r="AT19" s="49">
        <v>0</v>
      </c>
      <c r="AU19" s="46" t="s">
        <v>4324</v>
      </c>
      <c r="AV19" s="46">
        <v>0</v>
      </c>
      <c r="AW19" s="49">
        <v>0</v>
      </c>
      <c r="AX19" s="49">
        <v>0</v>
      </c>
      <c r="AY19" s="46">
        <v>0</v>
      </c>
      <c r="AZ19" s="49">
        <v>0</v>
      </c>
      <c r="BA19" s="49">
        <v>0</v>
      </c>
      <c r="BB19" s="46" t="s">
        <v>4324</v>
      </c>
      <c r="BC19" s="46">
        <v>0</v>
      </c>
      <c r="BD19" s="49">
        <v>0</v>
      </c>
      <c r="BE19" s="49">
        <v>0</v>
      </c>
      <c r="BF19" s="46">
        <v>0</v>
      </c>
      <c r="BG19" s="49">
        <v>0</v>
      </c>
      <c r="BH19" s="49">
        <v>0</v>
      </c>
      <c r="BI19" s="46" t="s">
        <v>4324</v>
      </c>
      <c r="BJ19" s="46">
        <v>0</v>
      </c>
      <c r="BK19" s="46">
        <v>0</v>
      </c>
      <c r="BL19" s="46">
        <v>0</v>
      </c>
      <c r="BM19" s="46">
        <v>0</v>
      </c>
    </row>
  </sheetData>
  <autoFilter ref="A2:BM2" xr:uid="{00000000-0009-0000-0000-00006B000000}"/>
  <dataValidations count="1">
    <dataValidation type="list" allowBlank="1" showInputMessage="1" showErrorMessage="1" sqref="D1" xr:uid="{00000000-0002-0000-6B00-000000000000}">
      <formula1>Sites</formula1>
    </dataValidation>
  </dataValidations>
  <hyperlinks>
    <hyperlink ref="B1" location="Index!A1" display="Go To Index" xr:uid="{00000000-0004-0000-6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sheetPr codeName="Sheet94"/>
  <dimension ref="A1:K5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15.36328125" bestFit="1" customWidth="1"/>
    <col min="5" max="5" width="7.453125" bestFit="1" customWidth="1"/>
    <col min="6" max="6" width="28.54296875" bestFit="1" customWidth="1"/>
    <col min="7" max="7" width="20.6328125" bestFit="1" customWidth="1"/>
    <col min="8" max="8" width="8" bestFit="1" customWidth="1"/>
    <col min="9" max="9" width="17.6328125" bestFit="1" customWidth="1"/>
    <col min="10" max="10" width="17" bestFit="1" customWidth="1"/>
    <col min="11" max="11" width="26.90625" bestFit="1" customWidth="1"/>
  </cols>
  <sheetData>
    <row r="1" spans="1:11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1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  <c r="G2" t="s">
        <v>3154</v>
      </c>
      <c r="H2" t="s">
        <v>3155</v>
      </c>
      <c r="I2" t="s">
        <v>3156</v>
      </c>
      <c r="J2" t="s">
        <v>3157</v>
      </c>
      <c r="K2" t="s">
        <v>3158</v>
      </c>
    </row>
    <row r="3" spans="1:11" x14ac:dyDescent="0.35">
      <c r="A3" s="5">
        <v>43434</v>
      </c>
      <c r="B3" s="5">
        <v>43165</v>
      </c>
      <c r="D3" t="s">
        <v>10535</v>
      </c>
      <c r="E3" t="s">
        <v>3159</v>
      </c>
      <c r="F3" t="s">
        <v>3160</v>
      </c>
      <c r="G3" t="s">
        <v>3161</v>
      </c>
    </row>
    <row r="4" spans="1:11" x14ac:dyDescent="0.35">
      <c r="A4" s="5">
        <v>43434</v>
      </c>
      <c r="B4" s="47">
        <v>43165</v>
      </c>
      <c r="D4" t="s">
        <v>10535</v>
      </c>
      <c r="E4" t="s">
        <v>3162</v>
      </c>
      <c r="F4" t="s">
        <v>3163</v>
      </c>
      <c r="G4" t="s">
        <v>3161</v>
      </c>
    </row>
    <row r="5" spans="1:11" x14ac:dyDescent="0.35">
      <c r="D5" t="s">
        <v>11395</v>
      </c>
      <c r="E5" t="s">
        <v>11393</v>
      </c>
      <c r="F5" t="s">
        <v>11394</v>
      </c>
      <c r="G5" t="s">
        <v>3161</v>
      </c>
    </row>
  </sheetData>
  <autoFilter ref="A2:K2" xr:uid="{00000000-0009-0000-0000-000071000000}"/>
  <dataValidations count="1">
    <dataValidation type="list" allowBlank="1" showInputMessage="1" showErrorMessage="1" sqref="D1" xr:uid="{00000000-0002-0000-7100-000000000000}">
      <formula1>Sites</formula1>
    </dataValidation>
  </dataValidations>
  <hyperlinks>
    <hyperlink ref="B1" location="Index!A1" display="Go To Index" xr:uid="{00000000-0004-0000-7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sheetPr codeName="Sheet95"/>
  <dimension ref="A1:K3"/>
  <sheetViews>
    <sheetView workbookViewId="0">
      <pane ySplit="2" topLeftCell="A3" activePane="bottomLeft" state="frozen"/>
      <selection pane="bottomLeft" activeCell="F3" sqref="F3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453125" bestFit="1" customWidth="1"/>
    <col min="6" max="6" width="18.453125" bestFit="1" customWidth="1"/>
    <col min="7" max="7" width="20.6328125" bestFit="1" customWidth="1"/>
    <col min="8" max="8" width="8" bestFit="1" customWidth="1"/>
    <col min="9" max="9" width="17.6328125" bestFit="1" customWidth="1"/>
    <col min="10" max="10" width="17" bestFit="1" customWidth="1"/>
    <col min="11" max="11" width="26.90625" bestFit="1" customWidth="1"/>
  </cols>
  <sheetData>
    <row r="1" spans="1:11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1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  <c r="G2" t="s">
        <v>3154</v>
      </c>
      <c r="H2" t="s">
        <v>3155</v>
      </c>
      <c r="I2" t="s">
        <v>3156</v>
      </c>
      <c r="J2" t="s">
        <v>3157</v>
      </c>
      <c r="K2" t="s">
        <v>3158</v>
      </c>
    </row>
    <row r="3" spans="1:11" x14ac:dyDescent="0.35">
      <c r="E3" t="s">
        <v>3164</v>
      </c>
      <c r="F3" t="s">
        <v>3165</v>
      </c>
      <c r="G3" t="s">
        <v>3161</v>
      </c>
    </row>
  </sheetData>
  <autoFilter ref="A2:K2" xr:uid="{00000000-0009-0000-0000-000072000000}"/>
  <dataValidations count="1">
    <dataValidation type="list" allowBlank="1" showInputMessage="1" showErrorMessage="1" sqref="D1" xr:uid="{00000000-0002-0000-7200-000000000000}">
      <formula1>Sites</formula1>
    </dataValidation>
  </dataValidations>
  <hyperlinks>
    <hyperlink ref="B1" location="Index!A1" display="Go To Index" xr:uid="{00000000-0004-0000-72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sheetPr codeName="Sheet96"/>
  <dimension ref="A1:L5"/>
  <sheetViews>
    <sheetView workbookViewId="0">
      <pane ySplit="2" topLeftCell="A3" activePane="bottomLeft" state="frozen"/>
      <selection pane="bottomLeft" activeCell="E9" sqref="E9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453125" bestFit="1" customWidth="1"/>
    <col min="6" max="6" width="19.54296875" bestFit="1" customWidth="1"/>
    <col min="7" max="7" width="20.90625" bestFit="1" customWidth="1"/>
    <col min="8" max="11" width="12.6328125" bestFit="1" customWidth="1"/>
    <col min="12" max="12" width="34.90625" bestFit="1" customWidth="1"/>
  </cols>
  <sheetData>
    <row r="1" spans="1:12" x14ac:dyDescent="0.35">
      <c r="A1" s="5" t="s">
        <v>348</v>
      </c>
      <c r="B1" s="26" t="s">
        <v>50</v>
      </c>
      <c r="C1" s="5" t="s">
        <v>350</v>
      </c>
      <c r="D1" s="6" t="s">
        <v>11110</v>
      </c>
    </row>
    <row r="2" spans="1:12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  <c r="G2" t="s">
        <v>2694</v>
      </c>
      <c r="H2" t="s">
        <v>61</v>
      </c>
      <c r="I2" t="s">
        <v>62</v>
      </c>
      <c r="J2" t="s">
        <v>63</v>
      </c>
      <c r="K2" t="s">
        <v>64</v>
      </c>
      <c r="L2" t="s">
        <v>3166</v>
      </c>
    </row>
    <row r="3" spans="1:12" x14ac:dyDescent="0.35">
      <c r="B3" s="5">
        <v>43165</v>
      </c>
      <c r="E3" t="s">
        <v>3167</v>
      </c>
      <c r="F3" t="s">
        <v>3168</v>
      </c>
      <c r="G3">
        <v>588200</v>
      </c>
      <c r="K3" s="32" t="str">
        <f>VLOOKUP($D$1,Sites!$A:$C,2,0)</f>
        <v>FC</v>
      </c>
      <c r="L3" t="s">
        <v>1045</v>
      </c>
    </row>
    <row r="4" spans="1:12" x14ac:dyDescent="0.35">
      <c r="B4" s="5">
        <v>43165</v>
      </c>
      <c r="E4" t="s">
        <v>3169</v>
      </c>
      <c r="F4" t="s">
        <v>3170</v>
      </c>
      <c r="G4">
        <v>588200</v>
      </c>
      <c r="K4" s="32" t="str">
        <f>VLOOKUP($D$1,Sites!$A:$C,2,0)</f>
        <v>FC</v>
      </c>
      <c r="L4" t="s">
        <v>1045</v>
      </c>
    </row>
    <row r="5" spans="1:12" x14ac:dyDescent="0.35">
      <c r="B5" s="5">
        <v>43165</v>
      </c>
      <c r="E5" t="s">
        <v>3171</v>
      </c>
      <c r="F5" t="s">
        <v>3172</v>
      </c>
      <c r="G5">
        <v>588200</v>
      </c>
      <c r="K5" s="32" t="str">
        <f>VLOOKUP($D$1,Sites!$A:$C,2,0)</f>
        <v>FC</v>
      </c>
      <c r="L5" t="s">
        <v>1045</v>
      </c>
    </row>
  </sheetData>
  <autoFilter ref="A2:L2" xr:uid="{00000000-0009-0000-0000-000073000000}"/>
  <dataValidations count="1">
    <dataValidation type="list" allowBlank="1" showInputMessage="1" showErrorMessage="1" sqref="D1" xr:uid="{00000000-0002-0000-7300-000000000000}">
      <formula1>Sites</formula1>
    </dataValidation>
  </dataValidations>
  <hyperlinks>
    <hyperlink ref="B1" location="Index!A1" display="Go To Index" xr:uid="{00000000-0004-0000-73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sheetPr codeName="Sheet97"/>
  <dimension ref="A1:K4"/>
  <sheetViews>
    <sheetView workbookViewId="0">
      <pane ySplit="2" topLeftCell="A3" activePane="bottomLeft" state="frozen"/>
      <selection pane="bottomLeft" activeCell="F2" sqref="F2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453125" bestFit="1" customWidth="1"/>
    <col min="6" max="6" width="25.90625" bestFit="1" customWidth="1"/>
    <col min="7" max="7" width="20.6328125" bestFit="1" customWidth="1"/>
    <col min="8" max="8" width="8" bestFit="1" customWidth="1"/>
    <col min="9" max="9" width="17.6328125" bestFit="1" customWidth="1"/>
    <col min="10" max="10" width="17" bestFit="1" customWidth="1"/>
    <col min="11" max="11" width="26.90625" bestFit="1" customWidth="1"/>
  </cols>
  <sheetData>
    <row r="1" spans="1:11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1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  <c r="G2" t="s">
        <v>3154</v>
      </c>
      <c r="H2" t="s">
        <v>3155</v>
      </c>
      <c r="I2" t="s">
        <v>3156</v>
      </c>
      <c r="J2" t="s">
        <v>3157</v>
      </c>
      <c r="K2" t="s">
        <v>3158</v>
      </c>
    </row>
    <row r="3" spans="1:11" x14ac:dyDescent="0.35">
      <c r="B3" s="5">
        <v>43165</v>
      </c>
      <c r="E3" t="s">
        <v>4329</v>
      </c>
      <c r="F3" t="s">
        <v>4330</v>
      </c>
      <c r="G3" t="s">
        <v>3161</v>
      </c>
    </row>
    <row r="4" spans="1:11" x14ac:dyDescent="0.35">
      <c r="B4" s="5">
        <v>43165</v>
      </c>
      <c r="E4" t="s">
        <v>4331</v>
      </c>
      <c r="F4" t="s">
        <v>4332</v>
      </c>
      <c r="G4" t="s">
        <v>3161</v>
      </c>
    </row>
  </sheetData>
  <autoFilter ref="A2:K2" xr:uid="{00000000-0009-0000-0000-000074000000}"/>
  <dataValidations count="1">
    <dataValidation type="list" allowBlank="1" showInputMessage="1" showErrorMessage="1" sqref="D1" xr:uid="{00000000-0002-0000-7400-000000000000}">
      <formula1>Sites</formula1>
    </dataValidation>
  </dataValidations>
  <hyperlinks>
    <hyperlink ref="B1" location="Index!A1" display="Go To Index" xr:uid="{00000000-0004-0000-7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sheetPr codeName="Sheet98"/>
  <dimension ref="A1:L5"/>
  <sheetViews>
    <sheetView workbookViewId="0">
      <pane ySplit="2" topLeftCell="A3" activePane="bottomLeft" state="frozen"/>
      <selection pane="bottomLeft" activeCell="F3" sqref="F3"/>
    </sheetView>
  </sheetViews>
  <sheetFormatPr defaultRowHeight="14.5" x14ac:dyDescent="0.35"/>
  <cols>
    <col min="1" max="2" width="10.6328125" style="5" bestFit="1" customWidth="1"/>
    <col min="3" max="3" width="9.453125" style="5" bestFit="1" customWidth="1"/>
    <col min="4" max="4" width="9.36328125" bestFit="1" customWidth="1"/>
    <col min="5" max="5" width="7.453125" bestFit="1" customWidth="1"/>
    <col min="6" max="6" width="36.36328125" bestFit="1" customWidth="1"/>
    <col min="7" max="7" width="20.90625" bestFit="1" customWidth="1"/>
    <col min="8" max="11" width="12.6328125" bestFit="1" customWidth="1"/>
    <col min="12" max="12" width="34.90625" bestFit="1" customWidth="1"/>
  </cols>
  <sheetData>
    <row r="1" spans="1:12" x14ac:dyDescent="0.35">
      <c r="A1" s="5" t="s">
        <v>348</v>
      </c>
      <c r="B1" s="26" t="s">
        <v>50</v>
      </c>
      <c r="C1" s="5" t="s">
        <v>350</v>
      </c>
      <c r="D1" s="6" t="s">
        <v>9821</v>
      </c>
    </row>
    <row r="2" spans="1:12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  <c r="G2" t="s">
        <v>2694</v>
      </c>
      <c r="H2" t="s">
        <v>61</v>
      </c>
      <c r="I2" t="s">
        <v>62</v>
      </c>
      <c r="J2" t="s">
        <v>63</v>
      </c>
      <c r="K2" t="s">
        <v>64</v>
      </c>
      <c r="L2" t="s">
        <v>3166</v>
      </c>
    </row>
    <row r="3" spans="1:12" x14ac:dyDescent="0.35">
      <c r="B3" s="5">
        <v>43165</v>
      </c>
      <c r="E3" t="s">
        <v>4333</v>
      </c>
      <c r="F3" t="s">
        <v>4334</v>
      </c>
      <c r="G3">
        <v>588200</v>
      </c>
      <c r="K3" s="32" t="str">
        <f>VLOOKUP($D$1,Sites!$A:$C,2,0)</f>
        <v>AG</v>
      </c>
      <c r="L3" t="s">
        <v>1045</v>
      </c>
    </row>
    <row r="4" spans="1:12" x14ac:dyDescent="0.35">
      <c r="B4" s="5">
        <v>43165</v>
      </c>
      <c r="E4" t="s">
        <v>4335</v>
      </c>
      <c r="F4" t="s">
        <v>4336</v>
      </c>
      <c r="G4">
        <v>588200</v>
      </c>
      <c r="K4" s="32" t="str">
        <f>VLOOKUP($D$1,Sites!$A:$C,2,0)</f>
        <v>AG</v>
      </c>
      <c r="L4" t="s">
        <v>1045</v>
      </c>
    </row>
    <row r="5" spans="1:12" x14ac:dyDescent="0.35">
      <c r="C5" s="5">
        <v>43200</v>
      </c>
      <c r="E5" t="s">
        <v>4974</v>
      </c>
      <c r="F5" t="s">
        <v>10094</v>
      </c>
      <c r="G5" s="46">
        <v>588200</v>
      </c>
      <c r="H5" s="46"/>
      <c r="I5" s="46"/>
      <c r="J5" s="46"/>
      <c r="K5" s="32" t="str">
        <f>VLOOKUP($D$1,Sites!$A:$C,2,0)</f>
        <v>AG</v>
      </c>
      <c r="L5" s="46" t="s">
        <v>1045</v>
      </c>
    </row>
  </sheetData>
  <autoFilter ref="A2:L2" xr:uid="{00000000-0009-0000-0000-000075000000}"/>
  <dataValidations count="1">
    <dataValidation type="list" allowBlank="1" showInputMessage="1" showErrorMessage="1" sqref="D1" xr:uid="{00000000-0002-0000-7500-000000000000}">
      <formula1>Sites</formula1>
    </dataValidation>
  </dataValidations>
  <hyperlinks>
    <hyperlink ref="B1" location="Index!A1" display="Go To Index" xr:uid="{00000000-0004-0000-7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sheetPr codeName="Sheet305">
    <tabColor theme="6" tint="0.39997558519241921"/>
  </sheetPr>
  <dimension ref="A1:L3"/>
  <sheetViews>
    <sheetView workbookViewId="0">
      <pane ySplit="2" topLeftCell="A3" activePane="bottomLeft" state="frozen"/>
      <selection pane="bottomLeft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7.453125" style="46" bestFit="1" customWidth="1"/>
    <col min="6" max="6" width="34.6328125" style="46" bestFit="1" customWidth="1"/>
    <col min="7" max="7" width="20.90625" style="46" bestFit="1" customWidth="1"/>
    <col min="8" max="11" width="12.6328125" style="46" bestFit="1" customWidth="1"/>
    <col min="12" max="12" width="36.453125" style="46" bestFit="1" customWidth="1"/>
    <col min="13" max="16384" width="8.906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11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3099</v>
      </c>
      <c r="F2" s="46" t="s">
        <v>387</v>
      </c>
      <c r="G2" s="46" t="s">
        <v>2694</v>
      </c>
      <c r="H2" s="46" t="s">
        <v>61</v>
      </c>
      <c r="I2" s="46" t="s">
        <v>62</v>
      </c>
      <c r="J2" s="46" t="s">
        <v>63</v>
      </c>
      <c r="K2" s="46" t="s">
        <v>64</v>
      </c>
      <c r="L2" s="46" t="s">
        <v>3166</v>
      </c>
    </row>
    <row r="3" spans="1:12" x14ac:dyDescent="0.35">
      <c r="B3" s="47">
        <v>43166</v>
      </c>
      <c r="D3" s="46" t="s">
        <v>9964</v>
      </c>
      <c r="E3" s="46" t="s">
        <v>3878</v>
      </c>
      <c r="F3" s="46" t="s">
        <v>3926</v>
      </c>
      <c r="G3" s="46">
        <v>119800</v>
      </c>
      <c r="K3" s="46" t="s">
        <v>51</v>
      </c>
      <c r="L3" s="46" t="s">
        <v>448</v>
      </c>
    </row>
  </sheetData>
  <autoFilter ref="A2:L2" xr:uid="{00000000-0009-0000-0000-000076000000}"/>
  <dataValidations count="1">
    <dataValidation type="list" allowBlank="1" showInputMessage="1" showErrorMessage="1" sqref="D1" xr:uid="{00000000-0002-0000-7600-000000000000}">
      <formula1>Sites</formula1>
    </dataValidation>
  </dataValidations>
  <hyperlinks>
    <hyperlink ref="B1" location="Index!A1" display="Go To Index" xr:uid="{00000000-0004-0000-76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sheetPr codeName="Sheet329">
    <tabColor theme="6" tint="0.39997558519241921"/>
  </sheetPr>
  <dimension ref="A1:L26"/>
  <sheetViews>
    <sheetView workbookViewId="0">
      <pane ySplit="2" topLeftCell="A3" activePane="bottomLeft" state="frozen"/>
      <selection pane="bottomLeft" activeCell="K5" sqref="K5"/>
    </sheetView>
  </sheetViews>
  <sheetFormatPr defaultColWidth="8.90625" defaultRowHeight="14.5" x14ac:dyDescent="0.35"/>
  <cols>
    <col min="1" max="2" width="10.6328125" style="47" bestFit="1" customWidth="1"/>
    <col min="3" max="3" width="9.54296875" style="47" bestFit="1" customWidth="1"/>
    <col min="4" max="4" width="9.36328125" style="46" bestFit="1" customWidth="1"/>
    <col min="5" max="5" width="7.453125" style="46" bestFit="1" customWidth="1"/>
    <col min="6" max="6" width="34.6328125" style="46" bestFit="1" customWidth="1"/>
    <col min="7" max="7" width="20.90625" style="46" bestFit="1" customWidth="1"/>
    <col min="8" max="11" width="12.6328125" style="46" bestFit="1" customWidth="1"/>
    <col min="12" max="12" width="36.453125" style="46" bestFit="1" customWidth="1"/>
    <col min="13" max="16384" width="8.906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9821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3099</v>
      </c>
      <c r="F2" s="46" t="s">
        <v>387</v>
      </c>
      <c r="G2" s="46" t="s">
        <v>2694</v>
      </c>
      <c r="H2" s="46" t="s">
        <v>61</v>
      </c>
      <c r="I2" s="46" t="s">
        <v>62</v>
      </c>
      <c r="J2" s="46" t="s">
        <v>63</v>
      </c>
      <c r="K2" s="46" t="s">
        <v>64</v>
      </c>
      <c r="L2" s="46" t="s">
        <v>3166</v>
      </c>
    </row>
    <row r="3" spans="1:12" x14ac:dyDescent="0.35">
      <c r="B3" s="47">
        <v>43287</v>
      </c>
      <c r="C3" s="47">
        <v>43259</v>
      </c>
      <c r="D3" s="46" t="s">
        <v>10828</v>
      </c>
      <c r="E3" s="46" t="s">
        <v>10802</v>
      </c>
      <c r="F3" s="46" t="s">
        <v>10803</v>
      </c>
      <c r="G3" s="46">
        <v>945000</v>
      </c>
      <c r="H3" s="46">
        <v>1005</v>
      </c>
      <c r="K3" s="46" t="s">
        <v>1470</v>
      </c>
      <c r="L3" s="46" t="s">
        <v>1134</v>
      </c>
    </row>
    <row r="4" spans="1:12" x14ac:dyDescent="0.35">
      <c r="B4" s="47">
        <v>43287</v>
      </c>
      <c r="C4" s="47">
        <v>43259</v>
      </c>
      <c r="D4" s="46" t="s">
        <v>10828</v>
      </c>
      <c r="E4" s="46" t="s">
        <v>10808</v>
      </c>
      <c r="F4" s="46" t="s">
        <v>10809</v>
      </c>
      <c r="G4" s="46">
        <v>945000</v>
      </c>
      <c r="H4" s="46">
        <v>7020</v>
      </c>
      <c r="K4" s="46" t="s">
        <v>1470</v>
      </c>
      <c r="L4" s="46" t="s">
        <v>1134</v>
      </c>
    </row>
    <row r="5" spans="1:12" x14ac:dyDescent="0.35">
      <c r="B5" s="47">
        <v>43287</v>
      </c>
      <c r="C5" s="47">
        <v>43259</v>
      </c>
      <c r="D5" s="46" t="s">
        <v>10828</v>
      </c>
      <c r="E5" s="58" t="s">
        <v>4339</v>
      </c>
      <c r="F5" s="58" t="s">
        <v>4340</v>
      </c>
      <c r="G5" s="46">
        <v>120800</v>
      </c>
      <c r="K5" s="46" t="s">
        <v>1470</v>
      </c>
      <c r="L5" s="46" t="s">
        <v>495</v>
      </c>
    </row>
    <row r="6" spans="1:12" x14ac:dyDescent="0.35">
      <c r="B6" s="47">
        <v>43287</v>
      </c>
      <c r="C6" s="47">
        <v>43259</v>
      </c>
      <c r="D6" s="46" t="s">
        <v>10828</v>
      </c>
      <c r="E6" s="46" t="s">
        <v>3973</v>
      </c>
      <c r="F6" s="46" t="s">
        <v>10812</v>
      </c>
      <c r="G6" s="46">
        <v>945000</v>
      </c>
      <c r="H6" s="46">
        <v>2034</v>
      </c>
      <c r="K6" s="46" t="s">
        <v>1470</v>
      </c>
      <c r="L6" s="46" t="s">
        <v>1134</v>
      </c>
    </row>
    <row r="7" spans="1:12" x14ac:dyDescent="0.35">
      <c r="B7" s="47">
        <v>43287</v>
      </c>
      <c r="C7" s="47">
        <v>43259</v>
      </c>
      <c r="D7" s="46" t="s">
        <v>10828</v>
      </c>
      <c r="E7" s="46" t="s">
        <v>4343</v>
      </c>
      <c r="F7" s="46" t="s">
        <v>4344</v>
      </c>
      <c r="G7" s="46">
        <v>889210</v>
      </c>
      <c r="K7" s="46" t="s">
        <v>1470</v>
      </c>
      <c r="L7" s="46" t="s">
        <v>1070</v>
      </c>
    </row>
    <row r="8" spans="1:12" x14ac:dyDescent="0.35">
      <c r="B8" s="47">
        <v>43287</v>
      </c>
      <c r="C8" s="47">
        <v>43259</v>
      </c>
      <c r="D8" s="46" t="s">
        <v>10828</v>
      </c>
      <c r="E8" s="46" t="s">
        <v>10813</v>
      </c>
      <c r="F8" s="46" t="s">
        <v>10814</v>
      </c>
      <c r="G8" s="46">
        <v>945000</v>
      </c>
      <c r="H8" s="46">
        <v>2033</v>
      </c>
      <c r="K8" s="46" t="s">
        <v>1470</v>
      </c>
      <c r="L8" s="46" t="s">
        <v>1134</v>
      </c>
    </row>
    <row r="9" spans="1:12" x14ac:dyDescent="0.35">
      <c r="B9" s="47">
        <v>43287</v>
      </c>
      <c r="C9" s="47">
        <v>43259</v>
      </c>
      <c r="D9" s="46" t="s">
        <v>10828</v>
      </c>
      <c r="E9" s="46" t="s">
        <v>10800</v>
      </c>
      <c r="F9" s="46" t="s">
        <v>10801</v>
      </c>
      <c r="G9" s="46">
        <v>945000</v>
      </c>
      <c r="H9" s="46">
        <v>2030</v>
      </c>
      <c r="K9" s="46" t="s">
        <v>1470</v>
      </c>
      <c r="L9" s="46" t="s">
        <v>1134</v>
      </c>
    </row>
    <row r="10" spans="1:12" x14ac:dyDescent="0.35">
      <c r="B10" s="47">
        <v>43287</v>
      </c>
      <c r="C10" s="47">
        <v>43259</v>
      </c>
      <c r="D10" s="46" t="s">
        <v>10828</v>
      </c>
      <c r="E10" s="58" t="s">
        <v>4345</v>
      </c>
      <c r="F10" s="58" t="s">
        <v>4346</v>
      </c>
      <c r="G10" s="46">
        <v>120890</v>
      </c>
      <c r="K10" s="46" t="s">
        <v>1470</v>
      </c>
      <c r="L10" s="46" t="s">
        <v>497</v>
      </c>
    </row>
    <row r="11" spans="1:12" x14ac:dyDescent="0.35">
      <c r="B11" s="47">
        <v>43287</v>
      </c>
      <c r="C11" s="47">
        <v>43259</v>
      </c>
      <c r="D11" s="46" t="s">
        <v>10828</v>
      </c>
      <c r="E11" s="46" t="s">
        <v>10817</v>
      </c>
      <c r="F11" s="46" t="s">
        <v>10818</v>
      </c>
      <c r="G11" s="46">
        <v>950050</v>
      </c>
      <c r="H11" s="46">
        <v>3030</v>
      </c>
      <c r="K11" s="46" t="s">
        <v>1470</v>
      </c>
      <c r="L11" s="46" t="s">
        <v>10573</v>
      </c>
    </row>
    <row r="12" spans="1:12" x14ac:dyDescent="0.35">
      <c r="B12" s="47">
        <v>43287</v>
      </c>
      <c r="C12" s="47">
        <v>43259</v>
      </c>
      <c r="D12" s="46" t="s">
        <v>10828</v>
      </c>
      <c r="E12" s="58" t="s">
        <v>10821</v>
      </c>
      <c r="F12" s="58" t="s">
        <v>10822</v>
      </c>
      <c r="G12" s="46">
        <v>945000</v>
      </c>
      <c r="H12" s="46">
        <v>3030</v>
      </c>
      <c r="K12" s="46" t="s">
        <v>1470</v>
      </c>
      <c r="L12" s="46" t="s">
        <v>1134</v>
      </c>
    </row>
    <row r="13" spans="1:12" x14ac:dyDescent="0.35">
      <c r="B13" s="47">
        <v>43287</v>
      </c>
      <c r="C13" s="47">
        <v>43259</v>
      </c>
      <c r="D13" s="46" t="s">
        <v>10828</v>
      </c>
      <c r="E13" s="46" t="s">
        <v>10825</v>
      </c>
      <c r="F13" s="46" t="s">
        <v>10826</v>
      </c>
      <c r="G13" s="46">
        <v>511010</v>
      </c>
      <c r="I13" s="46">
        <v>1000</v>
      </c>
      <c r="K13" s="46" t="s">
        <v>1470</v>
      </c>
      <c r="L13" s="46" t="s">
        <v>938</v>
      </c>
    </row>
    <row r="14" spans="1:12" x14ac:dyDescent="0.35">
      <c r="B14" s="47">
        <v>43287</v>
      </c>
      <c r="C14" s="47">
        <v>43259</v>
      </c>
      <c r="D14" s="46" t="s">
        <v>10828</v>
      </c>
      <c r="E14" s="46" t="s">
        <v>10819</v>
      </c>
      <c r="F14" s="46" t="s">
        <v>10820</v>
      </c>
      <c r="G14" s="46">
        <v>945000</v>
      </c>
      <c r="H14" s="46">
        <v>8103</v>
      </c>
      <c r="K14" s="46" t="s">
        <v>1470</v>
      </c>
      <c r="L14" s="46" t="s">
        <v>1134</v>
      </c>
    </row>
    <row r="15" spans="1:12" x14ac:dyDescent="0.35">
      <c r="B15" s="47">
        <v>43287</v>
      </c>
      <c r="C15" s="47">
        <v>43263</v>
      </c>
      <c r="D15" s="46" t="s">
        <v>10828</v>
      </c>
      <c r="E15" s="46" t="s">
        <v>4376</v>
      </c>
      <c r="F15" s="46" t="s">
        <v>10875</v>
      </c>
      <c r="G15" s="46">
        <v>120151</v>
      </c>
      <c r="K15" s="46" t="s">
        <v>1470</v>
      </c>
      <c r="L15" s="46" t="s">
        <v>494</v>
      </c>
    </row>
    <row r="16" spans="1:12" x14ac:dyDescent="0.35">
      <c r="B16" s="47">
        <v>43287</v>
      </c>
      <c r="C16" s="47">
        <v>43259</v>
      </c>
      <c r="D16" s="46" t="s">
        <v>10828</v>
      </c>
      <c r="E16" s="46" t="s">
        <v>10815</v>
      </c>
      <c r="F16" s="46" t="s">
        <v>10816</v>
      </c>
      <c r="G16" s="46">
        <v>945000</v>
      </c>
      <c r="H16" s="46">
        <v>2031</v>
      </c>
      <c r="K16" s="46" t="s">
        <v>1470</v>
      </c>
      <c r="L16" s="46" t="s">
        <v>1134</v>
      </c>
    </row>
    <row r="17" spans="2:12" x14ac:dyDescent="0.35">
      <c r="B17" s="47">
        <v>43287</v>
      </c>
      <c r="C17" s="47">
        <v>43259</v>
      </c>
      <c r="D17" s="46" t="s">
        <v>10828</v>
      </c>
      <c r="E17" s="46" t="s">
        <v>4351</v>
      </c>
      <c r="F17" s="46" t="s">
        <v>4352</v>
      </c>
      <c r="G17" s="46">
        <v>120800</v>
      </c>
      <c r="K17" s="46" t="s">
        <v>1470</v>
      </c>
      <c r="L17" s="46" t="s">
        <v>495</v>
      </c>
    </row>
    <row r="18" spans="2:12" x14ac:dyDescent="0.35">
      <c r="B18" s="47">
        <v>43287</v>
      </c>
      <c r="C18" s="47">
        <v>43259</v>
      </c>
      <c r="D18" s="46" t="s">
        <v>10828</v>
      </c>
      <c r="E18" s="46" t="s">
        <v>10806</v>
      </c>
      <c r="F18" s="46" t="s">
        <v>10807</v>
      </c>
      <c r="G18" s="46">
        <v>945000</v>
      </c>
      <c r="H18" s="46">
        <v>1110</v>
      </c>
      <c r="K18" s="46" t="s">
        <v>1470</v>
      </c>
      <c r="L18" s="46" t="s">
        <v>1134</v>
      </c>
    </row>
    <row r="19" spans="2:12" x14ac:dyDescent="0.35">
      <c r="B19" s="47">
        <v>43287</v>
      </c>
      <c r="C19" s="47">
        <v>43259</v>
      </c>
      <c r="D19" s="46" t="s">
        <v>10828</v>
      </c>
      <c r="E19" s="46" t="s">
        <v>10810</v>
      </c>
      <c r="F19" s="46" t="s">
        <v>10811</v>
      </c>
      <c r="G19" s="46">
        <v>945000</v>
      </c>
      <c r="H19" s="46">
        <v>1120</v>
      </c>
      <c r="K19" s="46" t="s">
        <v>1470</v>
      </c>
      <c r="L19" s="46" t="s">
        <v>1134</v>
      </c>
    </row>
    <row r="20" spans="2:12" x14ac:dyDescent="0.35">
      <c r="B20" s="47">
        <v>43287</v>
      </c>
      <c r="C20" s="47">
        <v>43259</v>
      </c>
      <c r="D20" s="46" t="s">
        <v>10828</v>
      </c>
      <c r="E20" s="46" t="s">
        <v>10804</v>
      </c>
      <c r="F20" s="46" t="s">
        <v>10805</v>
      </c>
      <c r="G20" s="46">
        <v>945000</v>
      </c>
      <c r="H20" s="46">
        <v>1015</v>
      </c>
      <c r="K20" s="46" t="s">
        <v>1470</v>
      </c>
      <c r="L20" s="46" t="s">
        <v>1134</v>
      </c>
    </row>
    <row r="21" spans="2:12" x14ac:dyDescent="0.35">
      <c r="B21" s="47">
        <v>43166</v>
      </c>
      <c r="E21" s="58" t="s">
        <v>3878</v>
      </c>
      <c r="F21" s="58" t="s">
        <v>3926</v>
      </c>
      <c r="G21" s="46">
        <v>119800</v>
      </c>
      <c r="K21" s="46" t="s">
        <v>1470</v>
      </c>
      <c r="L21" s="46" t="s">
        <v>448</v>
      </c>
    </row>
    <row r="22" spans="2:12" x14ac:dyDescent="0.35">
      <c r="B22" s="47">
        <v>43287</v>
      </c>
      <c r="C22" s="47">
        <v>43259</v>
      </c>
      <c r="D22" s="46" t="s">
        <v>10828</v>
      </c>
      <c r="E22" s="58" t="s">
        <v>3925</v>
      </c>
      <c r="F22" s="58" t="s">
        <v>10827</v>
      </c>
      <c r="G22" s="46">
        <v>588100</v>
      </c>
      <c r="K22" s="46" t="s">
        <v>1470</v>
      </c>
      <c r="L22" s="46" t="s">
        <v>1044</v>
      </c>
    </row>
    <row r="23" spans="2:12" x14ac:dyDescent="0.35">
      <c r="B23" s="47">
        <v>43287</v>
      </c>
      <c r="C23" s="47">
        <v>43259</v>
      </c>
      <c r="D23" s="46" t="s">
        <v>10828</v>
      </c>
      <c r="E23" s="46" t="s">
        <v>10823</v>
      </c>
      <c r="F23" s="46" t="s">
        <v>10824</v>
      </c>
      <c r="G23" s="46">
        <v>945000</v>
      </c>
      <c r="H23" s="46">
        <v>2036</v>
      </c>
      <c r="K23" s="46" t="s">
        <v>1470</v>
      </c>
      <c r="L23" s="46" t="s">
        <v>1134</v>
      </c>
    </row>
    <row r="24" spans="2:12" x14ac:dyDescent="0.35">
      <c r="B24" s="47">
        <v>43287</v>
      </c>
      <c r="C24" s="47">
        <v>43259</v>
      </c>
      <c r="D24" s="46" t="s">
        <v>10828</v>
      </c>
      <c r="E24" s="58" t="s">
        <v>4362</v>
      </c>
      <c r="F24" s="58" t="s">
        <v>4363</v>
      </c>
      <c r="G24" s="46">
        <v>588200</v>
      </c>
      <c r="K24" s="46" t="s">
        <v>1470</v>
      </c>
      <c r="L24" s="46" t="s">
        <v>1045</v>
      </c>
    </row>
    <row r="26" spans="2:12" x14ac:dyDescent="0.35">
      <c r="E26" s="58" t="s">
        <v>11489</v>
      </c>
    </row>
  </sheetData>
  <autoFilter ref="A2:L2" xr:uid="{00000000-0009-0000-0000-000077000000}"/>
  <dataValidations count="1">
    <dataValidation type="list" allowBlank="1" showInputMessage="1" showErrorMessage="1" sqref="D1" xr:uid="{00000000-0002-0000-7700-000000000000}">
      <formula1>Sites</formula1>
    </dataValidation>
  </dataValidations>
  <hyperlinks>
    <hyperlink ref="B1" location="Index!A1" display="Go To Index" xr:uid="{00000000-0004-0000-7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99A8F-2E59-4764-B25E-974AEA320FD7}">
  <sheetPr>
    <tabColor theme="6" tint="0.39997558519241921"/>
  </sheetPr>
  <dimension ref="A1:L10"/>
  <sheetViews>
    <sheetView workbookViewId="0">
      <pane ySplit="2" topLeftCell="A3" activePane="bottomLeft" state="frozen"/>
      <selection pane="bottomLef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9.54296875" style="47" bestFit="1" customWidth="1"/>
    <col min="4" max="4" width="9.36328125" style="46" bestFit="1" customWidth="1"/>
    <col min="5" max="5" width="7.453125" style="46" bestFit="1" customWidth="1"/>
    <col min="6" max="6" width="34.6328125" style="46" bestFit="1" customWidth="1"/>
    <col min="7" max="7" width="20.90625" style="46" bestFit="1" customWidth="1"/>
    <col min="8" max="11" width="12.6328125" style="46" bestFit="1" customWidth="1"/>
    <col min="12" max="12" width="36.453125" style="46" bestFit="1" customWidth="1"/>
    <col min="13" max="16384" width="8.906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9821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3099</v>
      </c>
      <c r="F2" s="46" t="s">
        <v>387</v>
      </c>
      <c r="G2" s="46" t="s">
        <v>2694</v>
      </c>
      <c r="H2" s="46" t="s">
        <v>61</v>
      </c>
      <c r="I2" s="46" t="s">
        <v>62</v>
      </c>
      <c r="J2" s="46" t="s">
        <v>63</v>
      </c>
      <c r="K2" s="46" t="s">
        <v>64</v>
      </c>
      <c r="L2" s="46" t="s">
        <v>3166</v>
      </c>
    </row>
    <row r="3" spans="1:12" x14ac:dyDescent="0.35">
      <c r="B3" s="47">
        <v>43468</v>
      </c>
      <c r="D3" s="46" t="s">
        <v>11489</v>
      </c>
      <c r="E3" s="46" t="s">
        <v>4339</v>
      </c>
      <c r="F3" s="46" t="s">
        <v>4340</v>
      </c>
      <c r="G3" s="46">
        <v>120800</v>
      </c>
      <c r="K3" s="46" t="s">
        <v>52</v>
      </c>
      <c r="L3" s="46" t="s">
        <v>495</v>
      </c>
    </row>
    <row r="4" spans="1:12" x14ac:dyDescent="0.35">
      <c r="B4" s="47">
        <v>43468</v>
      </c>
      <c r="D4" s="46" t="s">
        <v>11489</v>
      </c>
      <c r="E4" s="46" t="s">
        <v>4345</v>
      </c>
      <c r="F4" s="46" t="s">
        <v>4346</v>
      </c>
      <c r="G4" s="46">
        <v>120890</v>
      </c>
      <c r="K4" s="46" t="s">
        <v>52</v>
      </c>
      <c r="L4" s="46" t="s">
        <v>497</v>
      </c>
    </row>
    <row r="5" spans="1:12" x14ac:dyDescent="0.35">
      <c r="B5" s="47">
        <v>43468</v>
      </c>
      <c r="D5" s="46" t="s">
        <v>11489</v>
      </c>
      <c r="E5" s="46" t="s">
        <v>11927</v>
      </c>
      <c r="F5" s="46" t="s">
        <v>11928</v>
      </c>
      <c r="G5" s="46">
        <v>945000</v>
      </c>
      <c r="H5" s="46">
        <v>3041</v>
      </c>
      <c r="K5" s="46" t="s">
        <v>54</v>
      </c>
      <c r="L5" s="46" t="s">
        <v>1134</v>
      </c>
    </row>
    <row r="6" spans="1:12" x14ac:dyDescent="0.35">
      <c r="B6" s="47">
        <v>43468</v>
      </c>
      <c r="D6" s="46" t="s">
        <v>11489</v>
      </c>
      <c r="E6" s="46" t="s">
        <v>11925</v>
      </c>
      <c r="F6" s="46" t="s">
        <v>11926</v>
      </c>
      <c r="G6" s="46">
        <v>945000</v>
      </c>
      <c r="H6" s="46">
        <v>3040</v>
      </c>
      <c r="K6" s="46" t="s">
        <v>52</v>
      </c>
      <c r="L6" s="46" t="s">
        <v>1134</v>
      </c>
    </row>
    <row r="7" spans="1:12" x14ac:dyDescent="0.35">
      <c r="B7" s="47">
        <v>43468</v>
      </c>
      <c r="D7" s="46" t="s">
        <v>11489</v>
      </c>
      <c r="E7" s="46" t="s">
        <v>11929</v>
      </c>
      <c r="F7" s="46" t="s">
        <v>11930</v>
      </c>
      <c r="G7" s="46">
        <v>945000</v>
      </c>
      <c r="H7" s="46">
        <v>3042</v>
      </c>
      <c r="K7" s="46" t="s">
        <v>54</v>
      </c>
      <c r="L7" s="46" t="s">
        <v>1134</v>
      </c>
    </row>
    <row r="8" spans="1:12" x14ac:dyDescent="0.35">
      <c r="B8" s="47">
        <v>43468</v>
      </c>
      <c r="D8" s="46" t="s">
        <v>11489</v>
      </c>
      <c r="E8" s="46" t="s">
        <v>3878</v>
      </c>
      <c r="F8" s="46" t="s">
        <v>3926</v>
      </c>
      <c r="G8" s="46">
        <v>119800</v>
      </c>
      <c r="K8" s="46" t="s">
        <v>52</v>
      </c>
      <c r="L8" s="46" t="s">
        <v>448</v>
      </c>
    </row>
    <row r="9" spans="1:12" x14ac:dyDescent="0.35">
      <c r="B9" s="47">
        <v>43468</v>
      </c>
      <c r="D9" s="46" t="s">
        <v>11489</v>
      </c>
      <c r="E9" s="46" t="s">
        <v>3925</v>
      </c>
      <c r="F9" s="46" t="s">
        <v>10827</v>
      </c>
      <c r="G9" s="46">
        <v>588100</v>
      </c>
      <c r="K9" s="46" t="s">
        <v>52</v>
      </c>
      <c r="L9" s="46" t="s">
        <v>1044</v>
      </c>
    </row>
    <row r="10" spans="1:12" x14ac:dyDescent="0.35">
      <c r="B10" s="47">
        <v>43468</v>
      </c>
      <c r="D10" s="46" t="s">
        <v>11489</v>
      </c>
      <c r="E10" s="46" t="s">
        <v>4362</v>
      </c>
      <c r="F10" s="46" t="s">
        <v>4363</v>
      </c>
      <c r="G10" s="46">
        <v>588200</v>
      </c>
      <c r="K10" s="46" t="s">
        <v>52</v>
      </c>
      <c r="L10" s="46" t="s">
        <v>1045</v>
      </c>
    </row>
  </sheetData>
  <autoFilter ref="A2:L2" xr:uid="{00000000-0009-0000-0000-000077000000}">
    <sortState ref="A3:L10">
      <sortCondition ref="E2"/>
    </sortState>
  </autoFilter>
  <dataValidations count="1">
    <dataValidation type="list" allowBlank="1" showInputMessage="1" showErrorMessage="1" sqref="D1" xr:uid="{CC0840DD-4896-402B-9CD3-430D6E1D64DB}">
      <formula1>Sites</formula1>
    </dataValidation>
  </dataValidations>
  <hyperlinks>
    <hyperlink ref="B1" location="Index!A1" display="Go To Index" xr:uid="{76FE1466-C1BF-47C0-9A1C-746838644D7E}"/>
  </hyperlinks>
  <pageMargins left="0.7" right="0.7" top="0.75" bottom="0.75" header="0.3" footer="0.3"/>
  <customProperties>
    <customPr name="QAA_DRILLPATH_NODE_ID" r:id="rId1"/>
  </customProperties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sheetPr codeName="Sheet99"/>
  <dimension ref="A1:L19"/>
  <sheetViews>
    <sheetView workbookViewId="0">
      <pane ySplit="2" topLeftCell="A3" activePane="bottomLeft" state="frozen"/>
      <selection pane="bottomLeft" activeCell="F7" sqref="F7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453125" bestFit="1" customWidth="1"/>
    <col min="6" max="6" width="34.6328125" bestFit="1" customWidth="1"/>
    <col min="7" max="7" width="20.90625" bestFit="1" customWidth="1"/>
    <col min="8" max="11" width="12.6328125" bestFit="1" customWidth="1"/>
    <col min="12" max="12" width="36.453125" bestFit="1" customWidth="1"/>
  </cols>
  <sheetData>
    <row r="1" spans="1:12" x14ac:dyDescent="0.35">
      <c r="A1" s="5" t="s">
        <v>348</v>
      </c>
      <c r="B1" s="26" t="s">
        <v>50</v>
      </c>
      <c r="C1" s="5" t="s">
        <v>350</v>
      </c>
      <c r="D1" s="6" t="s">
        <v>11</v>
      </c>
    </row>
    <row r="2" spans="1:12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  <c r="G2" t="s">
        <v>2694</v>
      </c>
      <c r="H2" t="s">
        <v>61</v>
      </c>
      <c r="I2" t="s">
        <v>62</v>
      </c>
      <c r="J2" t="s">
        <v>63</v>
      </c>
      <c r="K2" t="s">
        <v>64</v>
      </c>
      <c r="L2" t="s">
        <v>3166</v>
      </c>
    </row>
    <row r="3" spans="1:12" x14ac:dyDescent="0.35">
      <c r="E3" t="s">
        <v>4337</v>
      </c>
      <c r="F3" t="s">
        <v>4338</v>
      </c>
      <c r="G3">
        <v>515010</v>
      </c>
      <c r="K3" t="s">
        <v>52</v>
      </c>
      <c r="L3" t="s">
        <v>967</v>
      </c>
    </row>
    <row r="4" spans="1:12" x14ac:dyDescent="0.35">
      <c r="E4" t="s">
        <v>4339</v>
      </c>
      <c r="F4" t="s">
        <v>4340</v>
      </c>
      <c r="G4">
        <v>120800</v>
      </c>
      <c r="K4" t="s">
        <v>52</v>
      </c>
      <c r="L4" t="s">
        <v>495</v>
      </c>
    </row>
    <row r="5" spans="1:12" x14ac:dyDescent="0.35">
      <c r="E5" t="s">
        <v>4341</v>
      </c>
      <c r="F5" t="s">
        <v>4342</v>
      </c>
      <c r="G5">
        <v>945000</v>
      </c>
      <c r="H5">
        <v>1110</v>
      </c>
      <c r="K5" t="s">
        <v>52</v>
      </c>
      <c r="L5" t="s">
        <v>1134</v>
      </c>
    </row>
    <row r="6" spans="1:12" x14ac:dyDescent="0.35">
      <c r="E6" t="s">
        <v>4343</v>
      </c>
      <c r="F6" t="s">
        <v>4344</v>
      </c>
      <c r="G6">
        <v>889210</v>
      </c>
      <c r="K6" t="s">
        <v>52</v>
      </c>
      <c r="L6" t="s">
        <v>1070</v>
      </c>
    </row>
    <row r="7" spans="1:12" x14ac:dyDescent="0.35">
      <c r="E7" t="s">
        <v>4345</v>
      </c>
      <c r="F7" t="s">
        <v>4346</v>
      </c>
      <c r="G7">
        <v>120890</v>
      </c>
      <c r="K7" t="s">
        <v>52</v>
      </c>
      <c r="L7" t="s">
        <v>497</v>
      </c>
    </row>
    <row r="8" spans="1:12" x14ac:dyDescent="0.35">
      <c r="E8" t="s">
        <v>3901</v>
      </c>
      <c r="F8" t="s">
        <v>4347</v>
      </c>
      <c r="G8">
        <v>945000</v>
      </c>
      <c r="H8">
        <v>1010</v>
      </c>
      <c r="K8" t="s">
        <v>52</v>
      </c>
      <c r="L8" t="s">
        <v>1134</v>
      </c>
    </row>
    <row r="9" spans="1:12" x14ac:dyDescent="0.35">
      <c r="E9" t="s">
        <v>4348</v>
      </c>
      <c r="F9" t="s">
        <v>4349</v>
      </c>
      <c r="G9">
        <v>588200</v>
      </c>
      <c r="K9" t="s">
        <v>52</v>
      </c>
      <c r="L9" t="s">
        <v>1045</v>
      </c>
    </row>
    <row r="10" spans="1:12" x14ac:dyDescent="0.35">
      <c r="E10" t="s">
        <v>3171</v>
      </c>
      <c r="F10" t="s">
        <v>4350</v>
      </c>
      <c r="G10">
        <v>588200</v>
      </c>
      <c r="K10" t="s">
        <v>52</v>
      </c>
      <c r="L10" t="s">
        <v>1045</v>
      </c>
    </row>
    <row r="11" spans="1:12" x14ac:dyDescent="0.35">
      <c r="E11" t="s">
        <v>4351</v>
      </c>
      <c r="F11" t="s">
        <v>4352</v>
      </c>
      <c r="G11">
        <v>120800</v>
      </c>
      <c r="K11" t="s">
        <v>52</v>
      </c>
      <c r="L11" t="s">
        <v>495</v>
      </c>
    </row>
    <row r="12" spans="1:12" x14ac:dyDescent="0.35">
      <c r="E12" t="s">
        <v>4353</v>
      </c>
      <c r="F12" t="s">
        <v>4354</v>
      </c>
      <c r="G12">
        <v>588200</v>
      </c>
      <c r="K12" t="s">
        <v>52</v>
      </c>
      <c r="L12" t="s">
        <v>1045</v>
      </c>
    </row>
    <row r="13" spans="1:12" x14ac:dyDescent="0.35">
      <c r="E13" t="s">
        <v>4355</v>
      </c>
      <c r="F13" t="s">
        <v>4356</v>
      </c>
      <c r="G13">
        <v>950030</v>
      </c>
      <c r="H13">
        <v>1010</v>
      </c>
      <c r="K13" t="s">
        <v>52</v>
      </c>
      <c r="L13" t="s">
        <v>1137</v>
      </c>
    </row>
    <row r="14" spans="1:12" x14ac:dyDescent="0.35">
      <c r="E14" t="s">
        <v>4357</v>
      </c>
      <c r="F14" t="s">
        <v>4358</v>
      </c>
      <c r="G14">
        <v>588200</v>
      </c>
      <c r="K14" t="s">
        <v>52</v>
      </c>
      <c r="L14" t="s">
        <v>1045</v>
      </c>
    </row>
    <row r="15" spans="1:12" x14ac:dyDescent="0.35">
      <c r="E15" t="s">
        <v>4359</v>
      </c>
      <c r="F15" t="s">
        <v>4360</v>
      </c>
      <c r="G15">
        <v>588100</v>
      </c>
      <c r="K15" t="s">
        <v>52</v>
      </c>
      <c r="L15" t="s">
        <v>1044</v>
      </c>
    </row>
    <row r="16" spans="1:12" x14ac:dyDescent="0.35">
      <c r="E16" t="s">
        <v>3878</v>
      </c>
      <c r="F16" t="s">
        <v>3926</v>
      </c>
      <c r="G16" s="46">
        <v>119800</v>
      </c>
      <c r="H16" s="46"/>
      <c r="I16" s="46"/>
      <c r="J16" s="46"/>
      <c r="K16" s="46" t="s">
        <v>52</v>
      </c>
      <c r="L16" s="46" t="s">
        <v>448</v>
      </c>
    </row>
    <row r="17" spans="5:12" x14ac:dyDescent="0.35">
      <c r="E17" t="s">
        <v>4361</v>
      </c>
      <c r="F17" t="s">
        <v>4188</v>
      </c>
      <c r="G17">
        <v>927000</v>
      </c>
      <c r="H17">
        <v>7020</v>
      </c>
      <c r="K17" t="s">
        <v>52</v>
      </c>
      <c r="L17" t="s">
        <v>1112</v>
      </c>
    </row>
    <row r="18" spans="5:12" x14ac:dyDescent="0.35">
      <c r="E18" t="s">
        <v>4362</v>
      </c>
      <c r="F18" t="s">
        <v>4363</v>
      </c>
      <c r="G18">
        <v>588200</v>
      </c>
      <c r="K18" t="s">
        <v>52</v>
      </c>
      <c r="L18" t="s">
        <v>1045</v>
      </c>
    </row>
    <row r="19" spans="5:12" x14ac:dyDescent="0.35">
      <c r="E19" t="s">
        <v>3126</v>
      </c>
      <c r="F19" t="s">
        <v>4364</v>
      </c>
      <c r="G19">
        <v>945000</v>
      </c>
      <c r="H19">
        <v>1110</v>
      </c>
      <c r="K19" t="s">
        <v>52</v>
      </c>
      <c r="L19" t="s">
        <v>1134</v>
      </c>
    </row>
  </sheetData>
  <autoFilter ref="A2:L2" xr:uid="{00000000-0009-0000-0000-000078000000}"/>
  <dataValidations count="1">
    <dataValidation type="list" allowBlank="1" showInputMessage="1" showErrorMessage="1" sqref="D1" xr:uid="{00000000-0002-0000-7800-000000000000}">
      <formula1>Sites</formula1>
    </dataValidation>
  </dataValidations>
  <hyperlinks>
    <hyperlink ref="B1" location="Index!A1" display="Go To Index" xr:uid="{00000000-0004-0000-7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sheetPr codeName="Sheet278"/>
  <dimension ref="A1:L22"/>
  <sheetViews>
    <sheetView workbookViewId="0">
      <pane ySplit="2" topLeftCell="A3" activePane="bottomLeft" state="frozen"/>
      <selection pane="bottomLeft" activeCell="G8" sqref="G8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10.36328125" style="46" customWidth="1"/>
    <col min="5" max="5" width="7.453125" style="46" bestFit="1" customWidth="1"/>
    <col min="6" max="6" width="34.6328125" style="46" bestFit="1" customWidth="1"/>
    <col min="7" max="7" width="20.90625" style="46" bestFit="1" customWidth="1"/>
    <col min="8" max="11" width="12.6328125" style="46" bestFit="1" customWidth="1"/>
    <col min="12" max="12" width="36.453125" style="46" bestFit="1" customWidth="1"/>
    <col min="13" max="16384" width="8.906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14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3099</v>
      </c>
      <c r="F2" s="46" t="s">
        <v>387</v>
      </c>
      <c r="G2" s="46" t="s">
        <v>2694</v>
      </c>
      <c r="H2" s="46" t="s">
        <v>61</v>
      </c>
      <c r="I2" s="46" t="s">
        <v>62</v>
      </c>
      <c r="J2" s="46" t="s">
        <v>63</v>
      </c>
      <c r="K2" s="46" t="s">
        <v>64</v>
      </c>
      <c r="L2" s="46" t="s">
        <v>3166</v>
      </c>
    </row>
    <row r="3" spans="1:12" x14ac:dyDescent="0.35">
      <c r="E3" s="46" t="s">
        <v>4337</v>
      </c>
      <c r="F3" s="46" t="s">
        <v>4338</v>
      </c>
      <c r="G3" s="46">
        <v>515010</v>
      </c>
      <c r="K3" s="46" t="s">
        <v>52</v>
      </c>
      <c r="L3" s="46" t="s">
        <v>967</v>
      </c>
    </row>
    <row r="4" spans="1:12" x14ac:dyDescent="0.35">
      <c r="E4" s="46" t="s">
        <v>4339</v>
      </c>
      <c r="F4" s="46" t="s">
        <v>4340</v>
      </c>
      <c r="G4" s="46">
        <v>120800</v>
      </c>
      <c r="K4" s="46" t="s">
        <v>52</v>
      </c>
      <c r="L4" s="46" t="s">
        <v>495</v>
      </c>
    </row>
    <row r="5" spans="1:12" x14ac:dyDescent="0.35">
      <c r="E5" s="46" t="s">
        <v>4341</v>
      </c>
      <c r="F5" s="46" t="s">
        <v>4342</v>
      </c>
      <c r="G5" s="46">
        <v>945000</v>
      </c>
      <c r="H5" s="46">
        <v>1111</v>
      </c>
      <c r="K5" s="46" t="s">
        <v>52</v>
      </c>
      <c r="L5" s="46" t="s">
        <v>1134</v>
      </c>
    </row>
    <row r="6" spans="1:12" x14ac:dyDescent="0.35">
      <c r="E6" s="46" t="s">
        <v>4343</v>
      </c>
      <c r="F6" s="46" t="s">
        <v>4344</v>
      </c>
      <c r="G6" s="46">
        <v>889210</v>
      </c>
      <c r="K6" s="46" t="s">
        <v>52</v>
      </c>
      <c r="L6" s="46" t="s">
        <v>1070</v>
      </c>
    </row>
    <row r="7" spans="1:12" x14ac:dyDescent="0.35">
      <c r="E7" s="46" t="s">
        <v>4345</v>
      </c>
      <c r="F7" s="46" t="s">
        <v>4346</v>
      </c>
      <c r="G7" s="46">
        <v>120890</v>
      </c>
      <c r="K7" s="46" t="s">
        <v>52</v>
      </c>
      <c r="L7" s="46" t="s">
        <v>497</v>
      </c>
    </row>
    <row r="8" spans="1:12" x14ac:dyDescent="0.35">
      <c r="E8" s="46" t="s">
        <v>3901</v>
      </c>
      <c r="F8" s="46" t="s">
        <v>4347</v>
      </c>
      <c r="G8" s="46">
        <v>945000</v>
      </c>
      <c r="H8" s="46">
        <v>1005</v>
      </c>
      <c r="K8" s="46" t="s">
        <v>52</v>
      </c>
      <c r="L8" s="46" t="s">
        <v>1134</v>
      </c>
    </row>
    <row r="9" spans="1:12" x14ac:dyDescent="0.35">
      <c r="E9" s="46" t="s">
        <v>4365</v>
      </c>
      <c r="F9" s="46" t="s">
        <v>4366</v>
      </c>
      <c r="G9" s="46">
        <v>588200</v>
      </c>
      <c r="K9" s="46" t="s">
        <v>52</v>
      </c>
      <c r="L9" s="46" t="s">
        <v>1045</v>
      </c>
    </row>
    <row r="10" spans="1:12" x14ac:dyDescent="0.35">
      <c r="E10" s="46" t="s">
        <v>4348</v>
      </c>
      <c r="F10" s="46" t="s">
        <v>4349</v>
      </c>
      <c r="G10" s="46">
        <v>588200</v>
      </c>
      <c r="K10" s="46" t="s">
        <v>52</v>
      </c>
      <c r="L10" s="46" t="s">
        <v>1045</v>
      </c>
    </row>
    <row r="11" spans="1:12" x14ac:dyDescent="0.35">
      <c r="E11" s="46" t="s">
        <v>3171</v>
      </c>
      <c r="F11" s="46" t="s">
        <v>4350</v>
      </c>
      <c r="G11" s="46">
        <v>588200</v>
      </c>
      <c r="K11" s="46" t="s">
        <v>52</v>
      </c>
      <c r="L11" s="46" t="s">
        <v>1045</v>
      </c>
    </row>
    <row r="12" spans="1:12" x14ac:dyDescent="0.35">
      <c r="E12" s="46" t="s">
        <v>4351</v>
      </c>
      <c r="F12" s="46" t="s">
        <v>4352</v>
      </c>
      <c r="G12" s="46">
        <v>120800</v>
      </c>
      <c r="K12" s="46" t="s">
        <v>52</v>
      </c>
      <c r="L12" s="46" t="s">
        <v>495</v>
      </c>
    </row>
    <row r="13" spans="1:12" x14ac:dyDescent="0.35">
      <c r="E13" s="46" t="s">
        <v>4353</v>
      </c>
      <c r="F13" s="46" t="s">
        <v>4354</v>
      </c>
      <c r="G13" s="46">
        <v>588200</v>
      </c>
      <c r="K13" s="46" t="s">
        <v>52</v>
      </c>
      <c r="L13" s="46" t="s">
        <v>1045</v>
      </c>
    </row>
    <row r="14" spans="1:12" x14ac:dyDescent="0.35">
      <c r="E14" s="46" t="s">
        <v>4355</v>
      </c>
      <c r="F14" s="46" t="s">
        <v>4356</v>
      </c>
      <c r="G14" s="46">
        <v>950030</v>
      </c>
      <c r="H14" s="46">
        <v>1010</v>
      </c>
      <c r="K14" s="46" t="s">
        <v>52</v>
      </c>
      <c r="L14" s="46" t="s">
        <v>1137</v>
      </c>
    </row>
    <row r="15" spans="1:12" x14ac:dyDescent="0.35">
      <c r="E15" s="46" t="s">
        <v>4357</v>
      </c>
      <c r="F15" s="46" t="s">
        <v>4358</v>
      </c>
      <c r="G15" s="46">
        <v>588200</v>
      </c>
      <c r="K15" s="46" t="s">
        <v>52</v>
      </c>
      <c r="L15" s="46" t="s">
        <v>1045</v>
      </c>
    </row>
    <row r="16" spans="1:12" x14ac:dyDescent="0.35">
      <c r="E16" s="46" t="s">
        <v>4359</v>
      </c>
      <c r="F16" s="46" t="s">
        <v>4360</v>
      </c>
      <c r="G16" s="46">
        <v>588100</v>
      </c>
      <c r="K16" s="46" t="s">
        <v>52</v>
      </c>
      <c r="L16" s="46" t="s">
        <v>1044</v>
      </c>
    </row>
    <row r="17" spans="4:12" x14ac:dyDescent="0.35">
      <c r="E17" s="46" t="s">
        <v>3164</v>
      </c>
      <c r="F17" s="46" t="s">
        <v>4367</v>
      </c>
      <c r="G17" s="46">
        <v>588200</v>
      </c>
      <c r="K17" s="46" t="s">
        <v>52</v>
      </c>
      <c r="L17" s="46" t="s">
        <v>1045</v>
      </c>
    </row>
    <row r="18" spans="4:12" x14ac:dyDescent="0.35">
      <c r="D18" s="46" t="s">
        <v>4371</v>
      </c>
      <c r="E18" s="46" t="s">
        <v>3878</v>
      </c>
      <c r="F18" s="46" t="s">
        <v>3926</v>
      </c>
      <c r="G18" s="50">
        <v>120151</v>
      </c>
      <c r="H18" s="50"/>
      <c r="I18" s="50"/>
      <c r="J18" s="50"/>
      <c r="K18" s="50" t="s">
        <v>52</v>
      </c>
      <c r="L18" s="50" t="s">
        <v>494</v>
      </c>
    </row>
    <row r="19" spans="4:12" x14ac:dyDescent="0.35">
      <c r="E19" s="46" t="s">
        <v>4368</v>
      </c>
      <c r="F19" s="46" t="s">
        <v>4369</v>
      </c>
      <c r="G19" s="46">
        <v>588200</v>
      </c>
      <c r="K19" s="46" t="s">
        <v>52</v>
      </c>
      <c r="L19" s="46" t="s">
        <v>1045</v>
      </c>
    </row>
    <row r="20" spans="4:12" x14ac:dyDescent="0.35">
      <c r="E20" s="46" t="s">
        <v>3925</v>
      </c>
      <c r="F20" s="46" t="s">
        <v>4370</v>
      </c>
      <c r="G20" s="46">
        <v>588100</v>
      </c>
      <c r="K20" s="46" t="s">
        <v>52</v>
      </c>
      <c r="L20" s="46" t="s">
        <v>1044</v>
      </c>
    </row>
    <row r="21" spans="4:12" x14ac:dyDescent="0.35">
      <c r="E21" s="46" t="s">
        <v>4362</v>
      </c>
      <c r="F21" s="46" t="s">
        <v>4363</v>
      </c>
      <c r="G21" s="46">
        <v>588200</v>
      </c>
      <c r="K21" s="46" t="s">
        <v>52</v>
      </c>
      <c r="L21" s="46" t="s">
        <v>1045</v>
      </c>
    </row>
    <row r="22" spans="4:12" x14ac:dyDescent="0.35">
      <c r="E22" s="46" t="s">
        <v>3126</v>
      </c>
      <c r="F22" s="46" t="s">
        <v>4364</v>
      </c>
      <c r="G22" s="46">
        <v>945000</v>
      </c>
      <c r="H22" s="46">
        <v>1111</v>
      </c>
      <c r="K22" s="46" t="s">
        <v>52</v>
      </c>
      <c r="L22" s="46" t="s">
        <v>1134</v>
      </c>
    </row>
  </sheetData>
  <autoFilter ref="A2:L2" xr:uid="{00000000-0009-0000-0000-000079000000}"/>
  <dataValidations count="1">
    <dataValidation type="list" allowBlank="1" showInputMessage="1" showErrorMessage="1" sqref="D1" xr:uid="{00000000-0002-0000-7900-000000000000}">
      <formula1>Sites</formula1>
    </dataValidation>
  </dataValidations>
  <hyperlinks>
    <hyperlink ref="B1" location="Index!A1" display="Go To Index" xr:uid="{00000000-0004-0000-7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0-000000000000}">
  <sheetPr codeName="Sheet279" filterMode="1"/>
  <dimension ref="A1:L19"/>
  <sheetViews>
    <sheetView workbookViewId="0">
      <pane ySplit="2" topLeftCell="A3" activePane="bottomLeft" state="frozen"/>
      <selection pane="bottomLeft" activeCell="D4" sqref="D4:D18"/>
    </sheetView>
  </sheetViews>
  <sheetFormatPr defaultColWidth="8.63281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7.36328125" style="46" bestFit="1" customWidth="1"/>
    <col min="6" max="6" width="34.6328125" style="46" bestFit="1" customWidth="1"/>
    <col min="7" max="7" width="21.36328125" style="46" bestFit="1" customWidth="1"/>
    <col min="8" max="11" width="12.6328125" style="46" bestFit="1" customWidth="1"/>
    <col min="12" max="12" width="36.6328125" style="46" bestFit="1" customWidth="1"/>
    <col min="13" max="16384" width="8.63281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15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3099</v>
      </c>
      <c r="F2" s="46" t="s">
        <v>387</v>
      </c>
      <c r="G2" s="46" t="s">
        <v>2694</v>
      </c>
      <c r="H2" s="46" t="s">
        <v>61</v>
      </c>
      <c r="I2" s="46" t="s">
        <v>62</v>
      </c>
      <c r="J2" s="46" t="s">
        <v>63</v>
      </c>
      <c r="K2" s="46" t="s">
        <v>64</v>
      </c>
      <c r="L2" s="46" t="s">
        <v>3166</v>
      </c>
    </row>
    <row r="3" spans="1:12" hidden="1" x14ac:dyDescent="0.35">
      <c r="E3" s="46" t="s">
        <v>4337</v>
      </c>
      <c r="F3" s="46" t="s">
        <v>4338</v>
      </c>
      <c r="G3" s="46">
        <v>515010</v>
      </c>
      <c r="K3" s="46" t="s">
        <v>52</v>
      </c>
      <c r="L3" s="46" t="s">
        <v>967</v>
      </c>
    </row>
    <row r="4" spans="1:12" x14ac:dyDescent="0.35">
      <c r="D4" s="46" t="s">
        <v>11508</v>
      </c>
      <c r="E4" s="46" t="s">
        <v>4339</v>
      </c>
      <c r="F4" s="46" t="s">
        <v>4340</v>
      </c>
      <c r="G4" s="46">
        <v>120800</v>
      </c>
      <c r="K4" s="46" t="s">
        <v>52</v>
      </c>
      <c r="L4" s="46" t="s">
        <v>495</v>
      </c>
    </row>
    <row r="5" spans="1:12" hidden="1" x14ac:dyDescent="0.35">
      <c r="E5" s="46" t="s">
        <v>4341</v>
      </c>
      <c r="F5" s="46" t="s">
        <v>4342</v>
      </c>
      <c r="G5" s="46">
        <v>945000</v>
      </c>
      <c r="H5" s="46">
        <v>1110</v>
      </c>
      <c r="K5" s="46" t="s">
        <v>52</v>
      </c>
      <c r="L5" s="46" t="s">
        <v>1134</v>
      </c>
    </row>
    <row r="6" spans="1:12" hidden="1" x14ac:dyDescent="0.35">
      <c r="E6" s="46" t="s">
        <v>4343</v>
      </c>
      <c r="F6" s="46" t="s">
        <v>4344</v>
      </c>
      <c r="G6" s="46">
        <v>889210</v>
      </c>
      <c r="K6" s="46" t="s">
        <v>52</v>
      </c>
      <c r="L6" s="46" t="s">
        <v>1070</v>
      </c>
    </row>
    <row r="7" spans="1:12" x14ac:dyDescent="0.35">
      <c r="D7" s="46" t="s">
        <v>11508</v>
      </c>
      <c r="E7" s="46" t="s">
        <v>4345</v>
      </c>
      <c r="F7" s="46" t="s">
        <v>4346</v>
      </c>
      <c r="G7" s="46">
        <v>120890</v>
      </c>
      <c r="K7" s="46" t="s">
        <v>52</v>
      </c>
      <c r="L7" s="46" t="s">
        <v>497</v>
      </c>
    </row>
    <row r="8" spans="1:12" hidden="1" x14ac:dyDescent="0.35">
      <c r="E8" s="46" t="s">
        <v>3901</v>
      </c>
      <c r="F8" s="46" t="s">
        <v>4347</v>
      </c>
      <c r="G8" s="46">
        <v>945000</v>
      </c>
      <c r="H8" s="46">
        <v>1010</v>
      </c>
      <c r="K8" s="46" t="s">
        <v>52</v>
      </c>
      <c r="L8" s="46" t="s">
        <v>1134</v>
      </c>
    </row>
    <row r="9" spans="1:12" hidden="1" x14ac:dyDescent="0.35">
      <c r="E9" s="46" t="s">
        <v>4348</v>
      </c>
      <c r="F9" s="46" t="s">
        <v>4349</v>
      </c>
      <c r="G9" s="46">
        <v>588200</v>
      </c>
      <c r="K9" s="46" t="s">
        <v>52</v>
      </c>
      <c r="L9" s="46" t="s">
        <v>1045</v>
      </c>
    </row>
    <row r="10" spans="1:12" x14ac:dyDescent="0.35">
      <c r="D10" s="46" t="s">
        <v>11508</v>
      </c>
      <c r="E10" s="46" t="s">
        <v>3171</v>
      </c>
      <c r="F10" s="46" t="s">
        <v>4350</v>
      </c>
      <c r="G10" s="46">
        <v>588200</v>
      </c>
      <c r="K10" s="46" t="s">
        <v>52</v>
      </c>
      <c r="L10" s="46" t="s">
        <v>1045</v>
      </c>
    </row>
    <row r="11" spans="1:12" x14ac:dyDescent="0.35">
      <c r="D11" s="46" t="s">
        <v>11508</v>
      </c>
      <c r="E11" s="46" t="s">
        <v>4351</v>
      </c>
      <c r="F11" s="46" t="s">
        <v>4352</v>
      </c>
      <c r="G11" s="46">
        <v>120800</v>
      </c>
      <c r="K11" s="46" t="s">
        <v>52</v>
      </c>
      <c r="L11" s="46" t="s">
        <v>495</v>
      </c>
    </row>
    <row r="12" spans="1:12" hidden="1" x14ac:dyDescent="0.35">
      <c r="E12" s="46" t="s">
        <v>4353</v>
      </c>
      <c r="F12" s="46" t="s">
        <v>4354</v>
      </c>
      <c r="G12" s="46">
        <v>588200</v>
      </c>
      <c r="K12" s="46" t="s">
        <v>52</v>
      </c>
      <c r="L12" s="46" t="s">
        <v>1045</v>
      </c>
    </row>
    <row r="13" spans="1:12" hidden="1" x14ac:dyDescent="0.35">
      <c r="E13" s="46" t="s">
        <v>4355</v>
      </c>
      <c r="F13" s="46" t="s">
        <v>4356</v>
      </c>
      <c r="G13" s="46">
        <v>950030</v>
      </c>
      <c r="H13" s="46">
        <v>1010</v>
      </c>
      <c r="K13" s="46" t="s">
        <v>52</v>
      </c>
      <c r="L13" s="46" t="s">
        <v>1137</v>
      </c>
    </row>
    <row r="14" spans="1:12" hidden="1" x14ac:dyDescent="0.35">
      <c r="E14" s="46" t="s">
        <v>4357</v>
      </c>
      <c r="F14" s="46" t="s">
        <v>4358</v>
      </c>
      <c r="G14" s="46">
        <v>588200</v>
      </c>
      <c r="K14" s="46" t="s">
        <v>52</v>
      </c>
      <c r="L14" s="46" t="s">
        <v>1045</v>
      </c>
    </row>
    <row r="15" spans="1:12" hidden="1" x14ac:dyDescent="0.35">
      <c r="E15" s="46" t="s">
        <v>4359</v>
      </c>
      <c r="F15" s="46" t="s">
        <v>4360</v>
      </c>
      <c r="G15" s="46">
        <v>588100</v>
      </c>
      <c r="K15" s="46" t="s">
        <v>52</v>
      </c>
      <c r="L15" s="46" t="s">
        <v>1044</v>
      </c>
    </row>
    <row r="16" spans="1:12" x14ac:dyDescent="0.35">
      <c r="D16" s="46" t="s">
        <v>11508</v>
      </c>
      <c r="E16" s="46" t="s">
        <v>3878</v>
      </c>
      <c r="F16" s="46" t="s">
        <v>3926</v>
      </c>
      <c r="G16" s="46">
        <v>119800</v>
      </c>
      <c r="K16" s="46" t="s">
        <v>52</v>
      </c>
      <c r="L16" s="46" t="s">
        <v>448</v>
      </c>
    </row>
    <row r="17" spans="4:12" hidden="1" x14ac:dyDescent="0.35">
      <c r="E17" s="46" t="s">
        <v>4361</v>
      </c>
      <c r="F17" s="46" t="s">
        <v>4188</v>
      </c>
      <c r="G17" s="46">
        <v>927000</v>
      </c>
      <c r="H17" s="46">
        <v>7020</v>
      </c>
      <c r="K17" s="46" t="s">
        <v>52</v>
      </c>
      <c r="L17" s="46" t="s">
        <v>1112</v>
      </c>
    </row>
    <row r="18" spans="4:12" x14ac:dyDescent="0.35">
      <c r="D18" s="46" t="s">
        <v>11508</v>
      </c>
      <c r="E18" s="46" t="s">
        <v>4362</v>
      </c>
      <c r="F18" s="46" t="s">
        <v>4363</v>
      </c>
      <c r="G18" s="46">
        <v>588200</v>
      </c>
      <c r="K18" s="46" t="s">
        <v>52</v>
      </c>
      <c r="L18" s="46" t="s">
        <v>1045</v>
      </c>
    </row>
    <row r="19" spans="4:12" hidden="1" x14ac:dyDescent="0.35">
      <c r="E19" s="46" t="s">
        <v>3126</v>
      </c>
      <c r="F19" s="46" t="s">
        <v>4364</v>
      </c>
      <c r="G19" s="46">
        <v>945000</v>
      </c>
      <c r="H19" s="46">
        <v>1110</v>
      </c>
      <c r="K19" s="46" t="s">
        <v>52</v>
      </c>
      <c r="L19" s="46" t="s">
        <v>1134</v>
      </c>
    </row>
  </sheetData>
  <autoFilter ref="A2:L19" xr:uid="{00000000-0009-0000-0000-00007A000000}">
    <filterColumn colId="5">
      <filters>
        <filter val="CORRECT CYCLE COUNT ERROR"/>
        <filter val="EXCESS AND OBSOLETE"/>
        <filter val="MISCELLANEOUS RECEIPT ERROR"/>
        <filter val="PART LOST IN SHIPMENT"/>
        <filter val="RETURN TO VENDOR"/>
        <filter val="UNIT OF MEASURE CORRECTION"/>
      </filters>
    </filterColumn>
  </autoFilter>
  <dataValidations count="1">
    <dataValidation type="list" allowBlank="1" showInputMessage="1" showErrorMessage="1" sqref="D1" xr:uid="{00000000-0002-0000-7A00-000000000000}">
      <formula1>Sites</formula1>
    </dataValidation>
  </dataValidations>
  <hyperlinks>
    <hyperlink ref="B1" location="Index!A1" display="Go To Index" xr:uid="{00000000-0004-0000-7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B00-000000000000}">
  <sheetPr codeName="Sheet330" filterMode="1"/>
  <dimension ref="A1:L20"/>
  <sheetViews>
    <sheetView workbookViewId="0">
      <pane ySplit="2" topLeftCell="A3" activePane="bottomLeft" state="frozen"/>
      <selection pane="bottomLeft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7.453125" style="46" bestFit="1" customWidth="1"/>
    <col min="6" max="6" width="40.453125" style="46" bestFit="1" customWidth="1"/>
    <col min="7" max="7" width="20.90625" style="46" bestFit="1" customWidth="1"/>
    <col min="8" max="11" width="12.6328125" style="46" bestFit="1" customWidth="1"/>
    <col min="12" max="12" width="34.90625" style="46" bestFit="1" customWidth="1"/>
    <col min="13" max="16384" width="8.906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3099</v>
      </c>
      <c r="F2" s="46" t="s">
        <v>387</v>
      </c>
      <c r="G2" s="46" t="s">
        <v>2694</v>
      </c>
      <c r="H2" s="46" t="s">
        <v>61</v>
      </c>
      <c r="I2" s="46" t="s">
        <v>62</v>
      </c>
      <c r="J2" s="46" t="s">
        <v>63</v>
      </c>
      <c r="K2" s="46" t="s">
        <v>64</v>
      </c>
      <c r="L2" s="46" t="s">
        <v>3166</v>
      </c>
    </row>
    <row r="3" spans="1:12" hidden="1" x14ac:dyDescent="0.35">
      <c r="E3" s="46" t="s">
        <v>4337</v>
      </c>
      <c r="F3" s="46" t="s">
        <v>4338</v>
      </c>
      <c r="G3" s="46">
        <v>515010</v>
      </c>
      <c r="K3" s="46" t="s">
        <v>52</v>
      </c>
      <c r="L3" s="46" t="s">
        <v>967</v>
      </c>
    </row>
    <row r="4" spans="1:12" x14ac:dyDescent="0.35">
      <c r="D4" s="46" t="s">
        <v>11508</v>
      </c>
      <c r="E4" s="46" t="s">
        <v>4339</v>
      </c>
      <c r="F4" s="46" t="s">
        <v>4372</v>
      </c>
      <c r="G4" s="46">
        <v>120800</v>
      </c>
      <c r="K4" s="46" t="s">
        <v>52</v>
      </c>
      <c r="L4" s="46" t="s">
        <v>495</v>
      </c>
    </row>
    <row r="5" spans="1:12" hidden="1" x14ac:dyDescent="0.35">
      <c r="E5" s="46" t="s">
        <v>3899</v>
      </c>
      <c r="F5" s="46" t="s">
        <v>4373</v>
      </c>
      <c r="G5" s="46">
        <v>945000</v>
      </c>
      <c r="H5" s="46">
        <v>1110</v>
      </c>
      <c r="K5" s="46" t="s">
        <v>52</v>
      </c>
      <c r="L5" s="46" t="s">
        <v>1134</v>
      </c>
    </row>
    <row r="6" spans="1:12" hidden="1" x14ac:dyDescent="0.35">
      <c r="E6" s="46" t="s">
        <v>4345</v>
      </c>
      <c r="F6" s="46" t="s">
        <v>4374</v>
      </c>
      <c r="G6" s="46">
        <v>120890</v>
      </c>
      <c r="K6" s="46" t="s">
        <v>52</v>
      </c>
      <c r="L6" s="46" t="s">
        <v>497</v>
      </c>
    </row>
    <row r="7" spans="1:12" hidden="1" x14ac:dyDescent="0.35">
      <c r="E7" s="46" t="s">
        <v>3901</v>
      </c>
      <c r="F7" s="46" t="s">
        <v>4347</v>
      </c>
      <c r="G7" s="46">
        <v>945000</v>
      </c>
      <c r="H7" s="46">
        <v>1010</v>
      </c>
      <c r="K7" s="46" t="s">
        <v>52</v>
      </c>
      <c r="L7" s="46" t="s">
        <v>1134</v>
      </c>
    </row>
    <row r="8" spans="1:12" hidden="1" x14ac:dyDescent="0.35">
      <c r="E8" s="46" t="s">
        <v>3865</v>
      </c>
      <c r="F8" s="46" t="s">
        <v>3866</v>
      </c>
      <c r="G8" s="46">
        <v>131100</v>
      </c>
      <c r="H8" s="46">
        <v>1010</v>
      </c>
      <c r="K8" s="46" t="s">
        <v>52</v>
      </c>
      <c r="L8" s="46" t="s">
        <v>607</v>
      </c>
    </row>
    <row r="9" spans="1:12" hidden="1" x14ac:dyDescent="0.35">
      <c r="E9" s="46" t="s">
        <v>4365</v>
      </c>
      <c r="F9" s="46" t="s">
        <v>4375</v>
      </c>
      <c r="G9" s="46">
        <v>588200</v>
      </c>
      <c r="K9" s="46" t="s">
        <v>52</v>
      </c>
      <c r="L9" s="46" t="s">
        <v>1045</v>
      </c>
    </row>
    <row r="10" spans="1:12" hidden="1" x14ac:dyDescent="0.35">
      <c r="E10" s="46" t="s">
        <v>4376</v>
      </c>
      <c r="F10" s="46" t="s">
        <v>4377</v>
      </c>
      <c r="G10" s="46">
        <v>588200</v>
      </c>
      <c r="K10" s="46" t="s">
        <v>52</v>
      </c>
      <c r="L10" s="46" t="s">
        <v>1045</v>
      </c>
    </row>
    <row r="11" spans="1:12" hidden="1" x14ac:dyDescent="0.35">
      <c r="E11" s="46" t="s">
        <v>4348</v>
      </c>
      <c r="F11" s="46" t="s">
        <v>4378</v>
      </c>
      <c r="G11" s="46">
        <v>588200</v>
      </c>
      <c r="K11" s="46" t="s">
        <v>52</v>
      </c>
      <c r="L11" s="46" t="s">
        <v>1045</v>
      </c>
    </row>
    <row r="12" spans="1:12" x14ac:dyDescent="0.35">
      <c r="D12" s="46" t="s">
        <v>11508</v>
      </c>
      <c r="E12" s="46" t="s">
        <v>4379</v>
      </c>
      <c r="F12" s="46" t="s">
        <v>4380</v>
      </c>
      <c r="G12" s="46">
        <v>120800</v>
      </c>
      <c r="K12" s="46" t="s">
        <v>52</v>
      </c>
      <c r="L12" s="46" t="s">
        <v>495</v>
      </c>
    </row>
    <row r="13" spans="1:12" hidden="1" x14ac:dyDescent="0.35">
      <c r="E13" s="46" t="s">
        <v>4381</v>
      </c>
      <c r="F13" s="46" t="s">
        <v>4382</v>
      </c>
      <c r="G13" s="46">
        <v>588900</v>
      </c>
      <c r="K13" s="46" t="s">
        <v>52</v>
      </c>
      <c r="L13" s="46" t="s">
        <v>1049</v>
      </c>
    </row>
    <row r="14" spans="1:12" x14ac:dyDescent="0.35">
      <c r="D14" s="46" t="s">
        <v>11508</v>
      </c>
      <c r="E14" s="46" t="s">
        <v>4357</v>
      </c>
      <c r="F14" s="46" t="s">
        <v>4358</v>
      </c>
      <c r="G14" s="46">
        <v>588200</v>
      </c>
      <c r="K14" s="46" t="s">
        <v>52</v>
      </c>
      <c r="L14" s="46" t="s">
        <v>1045</v>
      </c>
    </row>
    <row r="15" spans="1:12" x14ac:dyDescent="0.35">
      <c r="D15" s="46" t="s">
        <v>11508</v>
      </c>
      <c r="E15" s="46" t="s">
        <v>4383</v>
      </c>
      <c r="F15" s="46" t="s">
        <v>4384</v>
      </c>
      <c r="G15" s="46">
        <v>119800</v>
      </c>
      <c r="K15" s="46" t="s">
        <v>52</v>
      </c>
      <c r="L15" s="46" t="s">
        <v>448</v>
      </c>
    </row>
    <row r="16" spans="1:12" hidden="1" x14ac:dyDescent="0.35">
      <c r="E16" s="46" t="s">
        <v>4385</v>
      </c>
      <c r="F16" s="46" t="s">
        <v>4386</v>
      </c>
      <c r="G16" s="46">
        <v>588200</v>
      </c>
      <c r="K16" s="46" t="s">
        <v>52</v>
      </c>
      <c r="L16" s="46" t="s">
        <v>1045</v>
      </c>
    </row>
    <row r="17" spans="4:12" hidden="1" x14ac:dyDescent="0.35">
      <c r="E17" s="46" t="s">
        <v>4387</v>
      </c>
      <c r="F17" s="46" t="s">
        <v>4369</v>
      </c>
      <c r="G17" s="46">
        <v>588200</v>
      </c>
      <c r="K17" s="46" t="s">
        <v>52</v>
      </c>
      <c r="L17" s="46" t="s">
        <v>1045</v>
      </c>
    </row>
    <row r="18" spans="4:12" hidden="1" x14ac:dyDescent="0.35">
      <c r="E18" s="46" t="s">
        <v>4388</v>
      </c>
      <c r="F18" s="46" t="s">
        <v>4389</v>
      </c>
      <c r="G18" s="46">
        <v>945000</v>
      </c>
      <c r="H18" s="46">
        <v>1110</v>
      </c>
      <c r="K18" s="46" t="s">
        <v>52</v>
      </c>
      <c r="L18" s="46" t="s">
        <v>1134</v>
      </c>
    </row>
    <row r="19" spans="4:12" x14ac:dyDescent="0.35">
      <c r="D19" s="46" t="s">
        <v>11508</v>
      </c>
      <c r="E19" s="46" t="s">
        <v>4390</v>
      </c>
      <c r="F19" s="46" t="s">
        <v>4363</v>
      </c>
      <c r="G19" s="46">
        <v>588200</v>
      </c>
      <c r="K19" s="46" t="s">
        <v>52</v>
      </c>
      <c r="L19" s="46" t="s">
        <v>1045</v>
      </c>
    </row>
    <row r="20" spans="4:12" hidden="1" x14ac:dyDescent="0.35">
      <c r="E20" s="46" t="s">
        <v>3126</v>
      </c>
      <c r="F20" s="46" t="s">
        <v>4391</v>
      </c>
      <c r="G20" s="46">
        <v>945000</v>
      </c>
      <c r="H20" s="46">
        <v>1110</v>
      </c>
      <c r="K20" s="46" t="s">
        <v>52</v>
      </c>
      <c r="L20" s="46" t="s">
        <v>1134</v>
      </c>
    </row>
  </sheetData>
  <autoFilter ref="A2:L20" xr:uid="{00000000-0009-0000-0000-00007B000000}">
    <filterColumn colId="5">
      <filters>
        <filter val="CYCLE COUNT CORRECTION"/>
        <filter val="MISCELLANEOUS ISSUE ERROR"/>
        <filter val="PART NUMBER CHANGE"/>
        <filter val="RETURN FROM VENDOR"/>
        <filter val="UNIT OF MEASURE CORRECTION"/>
      </filters>
    </filterColumn>
  </autoFilter>
  <dataValidations count="1">
    <dataValidation type="list" allowBlank="1" showInputMessage="1" showErrorMessage="1" sqref="D1" xr:uid="{00000000-0002-0000-7B00-000000000000}">
      <formula1>Sites</formula1>
    </dataValidation>
  </dataValidations>
  <hyperlinks>
    <hyperlink ref="B1" location="Index!A1" display="Go To Index" xr:uid="{00000000-0004-0000-7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C00-000000000000}">
  <sheetPr codeName="Sheet100">
    <tabColor theme="6" tint="0.39997558519241921"/>
  </sheetPr>
  <dimension ref="A1:L3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453125" bestFit="1" customWidth="1"/>
    <col min="6" max="6" width="40.453125" bestFit="1" customWidth="1"/>
    <col min="7" max="7" width="20.90625" bestFit="1" customWidth="1"/>
    <col min="8" max="11" width="12.6328125" bestFit="1" customWidth="1"/>
    <col min="12" max="12" width="34.90625" bestFit="1" customWidth="1"/>
  </cols>
  <sheetData>
    <row r="1" spans="1:12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  <c r="G2" t="s">
        <v>2694</v>
      </c>
      <c r="H2" t="s">
        <v>61</v>
      </c>
      <c r="I2" t="s">
        <v>62</v>
      </c>
      <c r="J2" t="s">
        <v>63</v>
      </c>
      <c r="K2" t="s">
        <v>64</v>
      </c>
      <c r="L2" t="s">
        <v>3166</v>
      </c>
    </row>
    <row r="3" spans="1:12" x14ac:dyDescent="0.35">
      <c r="B3" s="5">
        <v>43166</v>
      </c>
      <c r="D3" t="s">
        <v>9964</v>
      </c>
      <c r="E3" t="s">
        <v>4383</v>
      </c>
      <c r="F3" t="s">
        <v>4384</v>
      </c>
      <c r="G3">
        <v>119800</v>
      </c>
      <c r="K3" t="s">
        <v>51</v>
      </c>
      <c r="L3" t="s">
        <v>448</v>
      </c>
    </row>
  </sheetData>
  <autoFilter ref="A2:L2" xr:uid="{00000000-0009-0000-0000-00007C000000}"/>
  <dataValidations count="1">
    <dataValidation type="list" allowBlank="1" showInputMessage="1" showErrorMessage="1" sqref="D1" xr:uid="{00000000-0002-0000-7C00-000000000000}">
      <formula1>Sites</formula1>
    </dataValidation>
  </dataValidations>
  <hyperlinks>
    <hyperlink ref="B1" location="Index!A1" display="Go To Index" xr:uid="{00000000-0004-0000-7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D00-000000000000}">
  <sheetPr codeName="Sheet331">
    <tabColor theme="6" tint="0.39997558519241921"/>
  </sheetPr>
  <dimension ref="A1:L22"/>
  <sheetViews>
    <sheetView workbookViewId="0">
      <pane ySplit="2" topLeftCell="A9" activePane="bottomLeft" state="frozen"/>
      <selection pane="bottomLeft" activeCell="E22" sqref="E22:F22"/>
    </sheetView>
  </sheetViews>
  <sheetFormatPr defaultColWidth="8.6328125" defaultRowHeight="14.5" x14ac:dyDescent="0.35"/>
  <cols>
    <col min="1" max="2" width="10.6328125" style="47" bestFit="1" customWidth="1"/>
    <col min="3" max="3" width="9.54296875" style="47" bestFit="1" customWidth="1"/>
    <col min="4" max="4" width="9.36328125" style="46" bestFit="1" customWidth="1"/>
    <col min="5" max="5" width="7.453125" style="46" bestFit="1" customWidth="1"/>
    <col min="6" max="6" width="40.453125" style="46" bestFit="1" customWidth="1"/>
    <col min="7" max="7" width="20.90625" style="46" bestFit="1" customWidth="1"/>
    <col min="8" max="11" width="12.6328125" style="46" bestFit="1" customWidth="1"/>
    <col min="12" max="12" width="34.90625" style="46" bestFit="1" customWidth="1"/>
    <col min="13" max="16384" width="8.63281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3099</v>
      </c>
      <c r="F2" s="46" t="s">
        <v>387</v>
      </c>
      <c r="G2" s="46" t="s">
        <v>2694</v>
      </c>
      <c r="H2" s="46" t="s">
        <v>61</v>
      </c>
      <c r="I2" s="46" t="s">
        <v>62</v>
      </c>
      <c r="J2" s="46" t="s">
        <v>63</v>
      </c>
      <c r="K2" s="46" t="s">
        <v>64</v>
      </c>
      <c r="L2" s="46" t="s">
        <v>3166</v>
      </c>
    </row>
    <row r="3" spans="1:12" x14ac:dyDescent="0.35">
      <c r="B3" s="47">
        <v>43287</v>
      </c>
      <c r="C3" s="47">
        <v>43259</v>
      </c>
      <c r="E3" s="46" t="s">
        <v>10802</v>
      </c>
      <c r="F3" s="46" t="s">
        <v>10803</v>
      </c>
      <c r="G3" s="46">
        <v>945000</v>
      </c>
      <c r="H3" s="46">
        <v>1005</v>
      </c>
      <c r="K3" s="46" t="s">
        <v>1470</v>
      </c>
      <c r="L3" s="46" t="s">
        <v>1134</v>
      </c>
    </row>
    <row r="4" spans="1:12" x14ac:dyDescent="0.35">
      <c r="B4" s="47">
        <v>43287</v>
      </c>
      <c r="C4" s="47">
        <v>43259</v>
      </c>
      <c r="E4" s="46" t="s">
        <v>10808</v>
      </c>
      <c r="F4" s="46" t="s">
        <v>10809</v>
      </c>
      <c r="G4" s="46">
        <v>945000</v>
      </c>
      <c r="H4" s="46">
        <v>7020</v>
      </c>
      <c r="K4" s="46" t="s">
        <v>1470</v>
      </c>
      <c r="L4" s="46" t="s">
        <v>1134</v>
      </c>
    </row>
    <row r="5" spans="1:12" x14ac:dyDescent="0.35">
      <c r="B5" s="47">
        <v>43287</v>
      </c>
      <c r="C5" s="47">
        <v>43259</v>
      </c>
      <c r="E5" s="46" t="s">
        <v>10831</v>
      </c>
      <c r="F5" s="46" t="s">
        <v>10832</v>
      </c>
      <c r="G5" s="46">
        <v>120151</v>
      </c>
      <c r="K5" s="46" t="s">
        <v>1470</v>
      </c>
      <c r="L5" s="46" t="s">
        <v>494</v>
      </c>
    </row>
    <row r="6" spans="1:12" x14ac:dyDescent="0.35">
      <c r="B6" s="47">
        <v>43287</v>
      </c>
      <c r="C6" s="47">
        <v>43259</v>
      </c>
      <c r="E6" s="58" t="s">
        <v>4339</v>
      </c>
      <c r="F6" s="58" t="s">
        <v>4372</v>
      </c>
      <c r="G6" s="46">
        <v>120800</v>
      </c>
      <c r="K6" s="46" t="s">
        <v>1470</v>
      </c>
      <c r="L6" s="46" t="s">
        <v>495</v>
      </c>
    </row>
    <row r="7" spans="1:12" x14ac:dyDescent="0.35">
      <c r="B7" s="47">
        <v>43287</v>
      </c>
      <c r="C7" s="47">
        <v>43259</v>
      </c>
      <c r="E7" s="46" t="s">
        <v>3973</v>
      </c>
      <c r="F7" s="46" t="s">
        <v>10812</v>
      </c>
      <c r="G7" s="46">
        <v>945000</v>
      </c>
      <c r="H7" s="46">
        <v>2034</v>
      </c>
      <c r="K7" s="46" t="s">
        <v>1470</v>
      </c>
      <c r="L7" s="46" t="s">
        <v>1134</v>
      </c>
    </row>
    <row r="8" spans="1:12" x14ac:dyDescent="0.35">
      <c r="B8" s="47">
        <v>43287</v>
      </c>
      <c r="C8" s="47">
        <v>43259</v>
      </c>
      <c r="E8" s="46" t="s">
        <v>10813</v>
      </c>
      <c r="F8" s="46" t="s">
        <v>10814</v>
      </c>
      <c r="G8" s="46">
        <v>945000</v>
      </c>
      <c r="H8" s="46">
        <v>2033</v>
      </c>
      <c r="K8" s="46" t="s">
        <v>1470</v>
      </c>
      <c r="L8" s="46" t="s">
        <v>1134</v>
      </c>
    </row>
    <row r="9" spans="1:12" x14ac:dyDescent="0.35">
      <c r="B9" s="47">
        <v>43287</v>
      </c>
      <c r="C9" s="47">
        <v>43259</v>
      </c>
      <c r="E9" s="46" t="s">
        <v>10800</v>
      </c>
      <c r="F9" s="46" t="s">
        <v>10801</v>
      </c>
      <c r="G9" s="46">
        <v>945000</v>
      </c>
      <c r="H9" s="46">
        <v>2030</v>
      </c>
      <c r="K9" s="46" t="s">
        <v>1470</v>
      </c>
      <c r="L9" s="46" t="s">
        <v>1134</v>
      </c>
    </row>
    <row r="10" spans="1:12" x14ac:dyDescent="0.35">
      <c r="B10" s="47">
        <v>43287</v>
      </c>
      <c r="C10" s="47">
        <v>43259</v>
      </c>
      <c r="E10" s="58" t="s">
        <v>4345</v>
      </c>
      <c r="F10" s="58" t="s">
        <v>4374</v>
      </c>
      <c r="G10" s="46">
        <v>120890</v>
      </c>
      <c r="K10" s="46" t="s">
        <v>1470</v>
      </c>
      <c r="L10" s="46" t="s">
        <v>497</v>
      </c>
    </row>
    <row r="11" spans="1:12" x14ac:dyDescent="0.35">
      <c r="B11" s="47">
        <v>43287</v>
      </c>
      <c r="C11" s="47">
        <v>43259</v>
      </c>
      <c r="E11" s="46" t="s">
        <v>10817</v>
      </c>
      <c r="F11" s="46" t="s">
        <v>10818</v>
      </c>
      <c r="G11" s="46">
        <v>950050</v>
      </c>
      <c r="H11" s="46">
        <v>3030</v>
      </c>
      <c r="K11" s="46" t="s">
        <v>1470</v>
      </c>
      <c r="L11" s="46" t="s">
        <v>10573</v>
      </c>
    </row>
    <row r="12" spans="1:12" x14ac:dyDescent="0.35">
      <c r="B12" s="47">
        <v>43287</v>
      </c>
      <c r="C12" s="47">
        <v>43259</v>
      </c>
      <c r="E12" s="58" t="s">
        <v>10821</v>
      </c>
      <c r="F12" s="58" t="s">
        <v>10822</v>
      </c>
      <c r="G12" s="46">
        <v>945000</v>
      </c>
      <c r="H12" s="46">
        <v>3030</v>
      </c>
      <c r="K12" s="46" t="s">
        <v>1470</v>
      </c>
      <c r="L12" s="46" t="s">
        <v>1134</v>
      </c>
    </row>
    <row r="13" spans="1:12" x14ac:dyDescent="0.35">
      <c r="B13" s="47">
        <v>43287</v>
      </c>
      <c r="C13" s="47">
        <v>43259</v>
      </c>
      <c r="E13" s="46" t="s">
        <v>10833</v>
      </c>
      <c r="F13" s="46" t="s">
        <v>10834</v>
      </c>
      <c r="G13" s="46">
        <v>511010</v>
      </c>
      <c r="I13" s="46">
        <v>1000</v>
      </c>
      <c r="K13" s="46" t="s">
        <v>1470</v>
      </c>
      <c r="L13" s="46" t="s">
        <v>938</v>
      </c>
    </row>
    <row r="14" spans="1:12" x14ac:dyDescent="0.35">
      <c r="B14" s="47">
        <v>43287</v>
      </c>
      <c r="C14" s="47">
        <v>43263</v>
      </c>
      <c r="E14" s="46" t="s">
        <v>4376</v>
      </c>
      <c r="F14" s="46" t="s">
        <v>10875</v>
      </c>
      <c r="G14" s="46">
        <v>120151</v>
      </c>
      <c r="K14" s="46" t="s">
        <v>1470</v>
      </c>
      <c r="L14" s="46" t="s">
        <v>494</v>
      </c>
    </row>
    <row r="15" spans="1:12" x14ac:dyDescent="0.35">
      <c r="B15" s="47">
        <v>43287</v>
      </c>
      <c r="C15" s="47">
        <v>43259</v>
      </c>
      <c r="E15" s="46" t="s">
        <v>10815</v>
      </c>
      <c r="F15" s="46" t="s">
        <v>10816</v>
      </c>
      <c r="G15" s="46">
        <v>945000</v>
      </c>
      <c r="H15" s="46">
        <v>2031</v>
      </c>
      <c r="K15" s="46" t="s">
        <v>1470</v>
      </c>
      <c r="L15" s="46" t="s">
        <v>1134</v>
      </c>
    </row>
    <row r="16" spans="1:12" x14ac:dyDescent="0.35">
      <c r="B16" s="47">
        <v>43287</v>
      </c>
      <c r="C16" s="47">
        <v>43259</v>
      </c>
      <c r="E16" s="46" t="s">
        <v>10804</v>
      </c>
      <c r="F16" s="46" t="s">
        <v>10805</v>
      </c>
      <c r="G16" s="46">
        <v>945000</v>
      </c>
      <c r="H16" s="46">
        <v>1015</v>
      </c>
      <c r="K16" s="46" t="s">
        <v>1470</v>
      </c>
      <c r="L16" s="46" t="s">
        <v>1134</v>
      </c>
    </row>
    <row r="17" spans="2:12" x14ac:dyDescent="0.35">
      <c r="B17" s="47">
        <v>43166</v>
      </c>
      <c r="D17" s="46" t="s">
        <v>9964</v>
      </c>
      <c r="E17" s="58" t="s">
        <v>4383</v>
      </c>
      <c r="F17" s="58" t="s">
        <v>4384</v>
      </c>
      <c r="G17" s="46">
        <v>119800</v>
      </c>
      <c r="K17" s="46" t="s">
        <v>1470</v>
      </c>
      <c r="L17" s="46" t="s">
        <v>448</v>
      </c>
    </row>
    <row r="18" spans="2:12" x14ac:dyDescent="0.35">
      <c r="B18" s="47">
        <v>43287</v>
      </c>
      <c r="C18" s="47">
        <v>43259</v>
      </c>
      <c r="E18" s="58" t="s">
        <v>3925</v>
      </c>
      <c r="F18" s="58" t="s">
        <v>10827</v>
      </c>
      <c r="G18" s="46">
        <v>588100</v>
      </c>
      <c r="K18" s="46" t="s">
        <v>1470</v>
      </c>
      <c r="L18" s="46" t="s">
        <v>1044</v>
      </c>
    </row>
    <row r="19" spans="2:12" x14ac:dyDescent="0.35">
      <c r="B19" s="47">
        <v>43287</v>
      </c>
      <c r="C19" s="47">
        <v>43259</v>
      </c>
      <c r="E19" s="58" t="s">
        <v>4390</v>
      </c>
      <c r="F19" s="58" t="s">
        <v>4363</v>
      </c>
      <c r="G19" s="46">
        <v>588200</v>
      </c>
      <c r="K19" s="46" t="s">
        <v>1470</v>
      </c>
      <c r="L19" s="46" t="s">
        <v>1045</v>
      </c>
    </row>
    <row r="22" spans="2:12" x14ac:dyDescent="0.35">
      <c r="E22" s="58" t="s">
        <v>4385</v>
      </c>
      <c r="F22" s="58" t="s">
        <v>4386</v>
      </c>
      <c r="G22" s="46">
        <v>588200</v>
      </c>
      <c r="K22" s="46" t="s">
        <v>52</v>
      </c>
      <c r="L22" s="46" t="s">
        <v>1045</v>
      </c>
    </row>
  </sheetData>
  <autoFilter ref="A2:L19" xr:uid="{00000000-0009-0000-0000-00007D000000}">
    <sortState ref="A3:L19">
      <sortCondition ref="E2"/>
    </sortState>
  </autoFilter>
  <dataValidations count="1">
    <dataValidation type="list" allowBlank="1" showInputMessage="1" showErrorMessage="1" sqref="D1" xr:uid="{00000000-0002-0000-7D00-000000000000}">
      <formula1>Sites</formula1>
    </dataValidation>
  </dataValidations>
  <hyperlinks>
    <hyperlink ref="B1" location="Index!A1" display="Go To Index" xr:uid="{00000000-0004-0000-7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70DDE-F7B3-4A55-92E5-CFD87A77E36E}">
  <sheetPr>
    <tabColor theme="6" tint="0.39997558519241921"/>
  </sheetPr>
  <dimension ref="A1:L7"/>
  <sheetViews>
    <sheetView workbookViewId="0">
      <pane ySplit="2" topLeftCell="A3" activePane="bottomLeft" state="frozen"/>
      <selection pane="bottomLeft" activeCell="B1" sqref="B1"/>
    </sheetView>
  </sheetViews>
  <sheetFormatPr defaultColWidth="8.6328125" defaultRowHeight="14.5" x14ac:dyDescent="0.35"/>
  <cols>
    <col min="1" max="2" width="10.6328125" style="47" bestFit="1" customWidth="1"/>
    <col min="3" max="3" width="9.54296875" style="47" bestFit="1" customWidth="1"/>
    <col min="4" max="4" width="9.36328125" style="46" bestFit="1" customWidth="1"/>
    <col min="5" max="5" width="7.453125" style="46" bestFit="1" customWidth="1"/>
    <col min="6" max="6" width="40.453125" style="46" bestFit="1" customWidth="1"/>
    <col min="7" max="7" width="20.90625" style="46" bestFit="1" customWidth="1"/>
    <col min="8" max="11" width="12.6328125" style="46" bestFit="1" customWidth="1"/>
    <col min="12" max="12" width="34.90625" style="46" bestFit="1" customWidth="1"/>
    <col min="13" max="16384" width="8.63281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34" t="s">
        <v>3099</v>
      </c>
      <c r="F2" s="34" t="s">
        <v>387</v>
      </c>
      <c r="G2" s="34" t="s">
        <v>2694</v>
      </c>
      <c r="H2" s="34" t="s">
        <v>61</v>
      </c>
      <c r="I2" s="34" t="s">
        <v>62</v>
      </c>
      <c r="J2" s="34" t="s">
        <v>63</v>
      </c>
      <c r="K2" s="34" t="s">
        <v>64</v>
      </c>
      <c r="L2" s="34" t="s">
        <v>3166</v>
      </c>
    </row>
    <row r="3" spans="1:12" x14ac:dyDescent="0.35">
      <c r="B3" s="47">
        <v>43468</v>
      </c>
      <c r="D3" s="46" t="s">
        <v>11489</v>
      </c>
      <c r="E3" s="34" t="s">
        <v>4339</v>
      </c>
      <c r="F3" s="34" t="s">
        <v>4372</v>
      </c>
      <c r="G3" s="34">
        <v>120800</v>
      </c>
      <c r="H3" s="34"/>
      <c r="I3" s="34"/>
      <c r="J3" s="34"/>
      <c r="K3" s="34" t="s">
        <v>52</v>
      </c>
      <c r="L3" s="34" t="s">
        <v>495</v>
      </c>
    </row>
    <row r="4" spans="1:12" x14ac:dyDescent="0.35">
      <c r="B4" s="47">
        <v>43468</v>
      </c>
      <c r="D4" s="46" t="s">
        <v>11489</v>
      </c>
      <c r="E4" s="34" t="s">
        <v>4379</v>
      </c>
      <c r="F4" s="34" t="s">
        <v>4380</v>
      </c>
      <c r="G4" s="34">
        <v>120800</v>
      </c>
      <c r="H4" s="34"/>
      <c r="I4" s="34"/>
      <c r="J4" s="34"/>
      <c r="K4" s="34" t="s">
        <v>52</v>
      </c>
      <c r="L4" s="34" t="s">
        <v>495</v>
      </c>
    </row>
    <row r="5" spans="1:12" x14ac:dyDescent="0.35">
      <c r="B5" s="47">
        <v>43468</v>
      </c>
      <c r="D5" s="46" t="s">
        <v>11489</v>
      </c>
      <c r="E5" s="34" t="s">
        <v>4357</v>
      </c>
      <c r="F5" s="34" t="s">
        <v>4358</v>
      </c>
      <c r="G5" s="34">
        <v>588200</v>
      </c>
      <c r="H5" s="34"/>
      <c r="I5" s="34"/>
      <c r="J5" s="34"/>
      <c r="K5" s="34" t="s">
        <v>52</v>
      </c>
      <c r="L5" s="34" t="s">
        <v>1045</v>
      </c>
    </row>
    <row r="6" spans="1:12" x14ac:dyDescent="0.35">
      <c r="B6" s="47">
        <v>43468</v>
      </c>
      <c r="D6" s="46" t="s">
        <v>11489</v>
      </c>
      <c r="E6" s="34" t="s">
        <v>4383</v>
      </c>
      <c r="F6" s="34" t="s">
        <v>4384</v>
      </c>
      <c r="G6" s="34">
        <v>119800</v>
      </c>
      <c r="H6" s="34"/>
      <c r="I6" s="34"/>
      <c r="J6" s="34"/>
      <c r="K6" s="34" t="s">
        <v>52</v>
      </c>
      <c r="L6" s="34" t="s">
        <v>448</v>
      </c>
    </row>
    <row r="7" spans="1:12" x14ac:dyDescent="0.35">
      <c r="B7" s="47">
        <v>43468</v>
      </c>
      <c r="D7" s="46" t="s">
        <v>11489</v>
      </c>
      <c r="E7" s="34" t="s">
        <v>4390</v>
      </c>
      <c r="F7" s="34" t="s">
        <v>4363</v>
      </c>
      <c r="G7" s="34">
        <v>588200</v>
      </c>
      <c r="H7" s="34"/>
      <c r="I7" s="34"/>
      <c r="J7" s="34"/>
      <c r="K7" s="34" t="s">
        <v>52</v>
      </c>
      <c r="L7" s="34" t="s">
        <v>1045</v>
      </c>
    </row>
  </sheetData>
  <autoFilter ref="A2:L7" xr:uid="{00000000-0009-0000-0000-00007D000000}">
    <sortState ref="A3:L7">
      <sortCondition ref="E2"/>
    </sortState>
  </autoFilter>
  <dataValidations count="1">
    <dataValidation type="list" allowBlank="1" showInputMessage="1" showErrorMessage="1" sqref="D1" xr:uid="{F223DD9D-D442-4926-B2C4-124D2F8F2CE2}">
      <formula1>Sites</formula1>
    </dataValidation>
  </dataValidations>
  <hyperlinks>
    <hyperlink ref="B1" location="Index!A1" display="Go To Index" xr:uid="{0789975B-559F-4E71-9871-331C1F9D6071}"/>
  </hyperlinks>
  <pageMargins left="0.7" right="0.7" top="0.75" bottom="0.75" header="0.3" footer="0.3"/>
  <customProperties>
    <customPr name="QAA_DRILLPATH_NODE_ID" r:id="rId1"/>
  </customProperties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E00-000000000000}">
  <sheetPr codeName="Sheet306"/>
  <dimension ref="A1:L20"/>
  <sheetViews>
    <sheetView workbookViewId="0">
      <pane ySplit="2" topLeftCell="A3" activePane="bottomLeft" state="frozen"/>
      <selection pane="bottomLef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7.453125" style="46" bestFit="1" customWidth="1"/>
    <col min="6" max="6" width="40.453125" style="46" bestFit="1" customWidth="1"/>
    <col min="7" max="7" width="20.90625" style="46" bestFit="1" customWidth="1"/>
    <col min="8" max="11" width="12.6328125" style="46" bestFit="1" customWidth="1"/>
    <col min="12" max="12" width="34.90625" style="46" bestFit="1" customWidth="1"/>
    <col min="13" max="16384" width="8.906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3099</v>
      </c>
      <c r="F2" s="46" t="s">
        <v>387</v>
      </c>
      <c r="G2" s="46" t="s">
        <v>2694</v>
      </c>
      <c r="H2" s="46" t="s">
        <v>61</v>
      </c>
      <c r="I2" s="46" t="s">
        <v>62</v>
      </c>
      <c r="J2" s="46" t="s">
        <v>63</v>
      </c>
      <c r="K2" s="46" t="s">
        <v>64</v>
      </c>
      <c r="L2" s="46" t="s">
        <v>3166</v>
      </c>
    </row>
    <row r="3" spans="1:12" x14ac:dyDescent="0.35">
      <c r="E3" s="46" t="s">
        <v>4337</v>
      </c>
      <c r="F3" s="46" t="s">
        <v>4338</v>
      </c>
      <c r="G3" s="46">
        <v>515010</v>
      </c>
      <c r="K3" s="46" t="s">
        <v>52</v>
      </c>
      <c r="L3" s="46" t="s">
        <v>967</v>
      </c>
    </row>
    <row r="4" spans="1:12" x14ac:dyDescent="0.35">
      <c r="E4" s="46" t="s">
        <v>4339</v>
      </c>
      <c r="F4" s="46" t="s">
        <v>4372</v>
      </c>
      <c r="G4" s="46">
        <v>120800</v>
      </c>
      <c r="K4" s="46" t="s">
        <v>52</v>
      </c>
      <c r="L4" s="46" t="s">
        <v>495</v>
      </c>
    </row>
    <row r="5" spans="1:12" x14ac:dyDescent="0.35">
      <c r="E5" s="46" t="s">
        <v>3899</v>
      </c>
      <c r="F5" s="46" t="s">
        <v>4373</v>
      </c>
      <c r="G5" s="46">
        <v>945000</v>
      </c>
      <c r="H5" s="46">
        <v>1110</v>
      </c>
      <c r="K5" s="46" t="s">
        <v>52</v>
      </c>
      <c r="L5" s="46" t="s">
        <v>1134</v>
      </c>
    </row>
    <row r="6" spans="1:12" x14ac:dyDescent="0.35">
      <c r="E6" s="46" t="s">
        <v>4345</v>
      </c>
      <c r="F6" s="46" t="s">
        <v>4374</v>
      </c>
      <c r="G6" s="46">
        <v>120890</v>
      </c>
      <c r="K6" s="46" t="s">
        <v>52</v>
      </c>
      <c r="L6" s="46" t="s">
        <v>497</v>
      </c>
    </row>
    <row r="7" spans="1:12" x14ac:dyDescent="0.35">
      <c r="E7" s="46" t="s">
        <v>3901</v>
      </c>
      <c r="F7" s="46" t="s">
        <v>4347</v>
      </c>
      <c r="G7" s="46">
        <v>945000</v>
      </c>
      <c r="H7" s="46">
        <v>1010</v>
      </c>
      <c r="K7" s="46" t="s">
        <v>52</v>
      </c>
      <c r="L7" s="46" t="s">
        <v>1134</v>
      </c>
    </row>
    <row r="8" spans="1:12" x14ac:dyDescent="0.35">
      <c r="E8" s="46" t="s">
        <v>3865</v>
      </c>
      <c r="F8" s="46" t="s">
        <v>3866</v>
      </c>
      <c r="G8" s="46">
        <v>131100</v>
      </c>
      <c r="H8" s="46">
        <v>1010</v>
      </c>
      <c r="K8" s="46" t="s">
        <v>52</v>
      </c>
      <c r="L8" s="46" t="s">
        <v>607</v>
      </c>
    </row>
    <row r="9" spans="1:12" x14ac:dyDescent="0.35">
      <c r="E9" s="46" t="s">
        <v>4365</v>
      </c>
      <c r="F9" s="46" t="s">
        <v>4375</v>
      </c>
      <c r="G9" s="46">
        <v>588200</v>
      </c>
      <c r="K9" s="46" t="s">
        <v>52</v>
      </c>
      <c r="L9" s="46" t="s">
        <v>1045</v>
      </c>
    </row>
    <row r="10" spans="1:12" x14ac:dyDescent="0.35">
      <c r="E10" s="46" t="s">
        <v>4376</v>
      </c>
      <c r="F10" s="46" t="s">
        <v>4377</v>
      </c>
      <c r="G10" s="46">
        <v>588200</v>
      </c>
      <c r="K10" s="46" t="s">
        <v>52</v>
      </c>
      <c r="L10" s="46" t="s">
        <v>1045</v>
      </c>
    </row>
    <row r="11" spans="1:12" x14ac:dyDescent="0.35">
      <c r="E11" s="46" t="s">
        <v>4348</v>
      </c>
      <c r="F11" s="46" t="s">
        <v>4378</v>
      </c>
      <c r="G11" s="46">
        <v>588200</v>
      </c>
      <c r="K11" s="46" t="s">
        <v>52</v>
      </c>
      <c r="L11" s="46" t="s">
        <v>1045</v>
      </c>
    </row>
    <row r="12" spans="1:12" x14ac:dyDescent="0.35">
      <c r="E12" s="46" t="s">
        <v>4379</v>
      </c>
      <c r="F12" s="46" t="s">
        <v>4380</v>
      </c>
      <c r="G12" s="46">
        <v>120800</v>
      </c>
      <c r="K12" s="46" t="s">
        <v>52</v>
      </c>
      <c r="L12" s="46" t="s">
        <v>495</v>
      </c>
    </row>
    <row r="13" spans="1:12" x14ac:dyDescent="0.35">
      <c r="E13" s="46" t="s">
        <v>4381</v>
      </c>
      <c r="F13" s="46" t="s">
        <v>4382</v>
      </c>
      <c r="G13" s="46">
        <v>588900</v>
      </c>
      <c r="K13" s="46" t="s">
        <v>52</v>
      </c>
      <c r="L13" s="46" t="s">
        <v>1049</v>
      </c>
    </row>
    <row r="14" spans="1:12" x14ac:dyDescent="0.35">
      <c r="E14" s="46" t="s">
        <v>4357</v>
      </c>
      <c r="F14" s="46" t="s">
        <v>4358</v>
      </c>
      <c r="G14" s="46">
        <v>588200</v>
      </c>
      <c r="K14" s="46" t="s">
        <v>52</v>
      </c>
      <c r="L14" s="46" t="s">
        <v>1045</v>
      </c>
    </row>
    <row r="15" spans="1:12" x14ac:dyDescent="0.35">
      <c r="E15" s="46" t="s">
        <v>4383</v>
      </c>
      <c r="F15" s="46" t="s">
        <v>4384</v>
      </c>
      <c r="G15" s="46">
        <v>119800</v>
      </c>
      <c r="K15" s="46" t="s">
        <v>52</v>
      </c>
      <c r="L15" s="46" t="s">
        <v>448</v>
      </c>
    </row>
    <row r="16" spans="1:12" x14ac:dyDescent="0.35">
      <c r="E16" s="46" t="s">
        <v>4385</v>
      </c>
      <c r="F16" s="46" t="s">
        <v>4386</v>
      </c>
      <c r="G16" s="46">
        <v>588200</v>
      </c>
      <c r="K16" s="46" t="s">
        <v>52</v>
      </c>
      <c r="L16" s="46" t="s">
        <v>1045</v>
      </c>
    </row>
    <row r="17" spans="5:12" x14ac:dyDescent="0.35">
      <c r="E17" s="46" t="s">
        <v>4387</v>
      </c>
      <c r="F17" s="46" t="s">
        <v>4369</v>
      </c>
      <c r="G17" s="46">
        <v>588200</v>
      </c>
      <c r="K17" s="46" t="s">
        <v>52</v>
      </c>
      <c r="L17" s="46" t="s">
        <v>1045</v>
      </c>
    </row>
    <row r="18" spans="5:12" x14ac:dyDescent="0.35">
      <c r="E18" s="46" t="s">
        <v>4388</v>
      </c>
      <c r="F18" s="46" t="s">
        <v>4389</v>
      </c>
      <c r="G18" s="46">
        <v>945000</v>
      </c>
      <c r="H18" s="46">
        <v>1110</v>
      </c>
      <c r="K18" s="46" t="s">
        <v>52</v>
      </c>
      <c r="L18" s="46" t="s">
        <v>1134</v>
      </c>
    </row>
    <row r="19" spans="5:12" x14ac:dyDescent="0.35">
      <c r="E19" s="46" t="s">
        <v>4390</v>
      </c>
      <c r="F19" s="46" t="s">
        <v>4363</v>
      </c>
      <c r="G19" s="46">
        <v>588200</v>
      </c>
      <c r="K19" s="46" t="s">
        <v>52</v>
      </c>
      <c r="L19" s="46" t="s">
        <v>1045</v>
      </c>
    </row>
    <row r="20" spans="5:12" x14ac:dyDescent="0.35">
      <c r="E20" s="46" t="s">
        <v>3126</v>
      </c>
      <c r="F20" s="46" t="s">
        <v>4391</v>
      </c>
      <c r="G20" s="46">
        <v>945000</v>
      </c>
      <c r="H20" s="46">
        <v>1110</v>
      </c>
      <c r="K20" s="46" t="s">
        <v>52</v>
      </c>
      <c r="L20" s="46" t="s">
        <v>1134</v>
      </c>
    </row>
  </sheetData>
  <autoFilter ref="A2:L2" xr:uid="{00000000-0009-0000-0000-00007E000000}"/>
  <dataValidations count="1">
    <dataValidation type="list" allowBlank="1" showInputMessage="1" showErrorMessage="1" sqref="D1" xr:uid="{00000000-0002-0000-7E00-000000000000}">
      <formula1>Sites</formula1>
    </dataValidation>
  </dataValidations>
  <hyperlinks>
    <hyperlink ref="B1" location="Index!A1" display="Go To Index" xr:uid="{00000000-0004-0000-7E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F00-000000000000}">
  <sheetPr codeName="Sheet280"/>
  <dimension ref="A1:L21"/>
  <sheetViews>
    <sheetView workbookViewId="0">
      <pane ySplit="2" topLeftCell="A3" activePane="bottomLeft" state="frozen"/>
      <selection pane="bottomLeft" activeCell="H7" sqref="H7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7.453125" style="46" bestFit="1" customWidth="1"/>
    <col min="6" max="6" width="40.453125" style="46" bestFit="1" customWidth="1"/>
    <col min="7" max="7" width="20.90625" style="46" bestFit="1" customWidth="1"/>
    <col min="8" max="11" width="12.6328125" style="46" bestFit="1" customWidth="1"/>
    <col min="12" max="12" width="34.90625" style="46" bestFit="1" customWidth="1"/>
    <col min="13" max="16384" width="8.906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3099</v>
      </c>
      <c r="F2" s="46" t="s">
        <v>387</v>
      </c>
      <c r="G2" s="46" t="s">
        <v>2694</v>
      </c>
      <c r="H2" s="46" t="s">
        <v>61</v>
      </c>
      <c r="I2" s="46" t="s">
        <v>62</v>
      </c>
      <c r="J2" s="46" t="s">
        <v>63</v>
      </c>
      <c r="K2" s="46" t="s">
        <v>64</v>
      </c>
      <c r="L2" s="46" t="s">
        <v>3166</v>
      </c>
    </row>
    <row r="3" spans="1:12" x14ac:dyDescent="0.35">
      <c r="E3" s="46" t="s">
        <v>4337</v>
      </c>
      <c r="F3" s="46" t="s">
        <v>4338</v>
      </c>
      <c r="G3" s="46">
        <v>515010</v>
      </c>
      <c r="K3" s="46" t="s">
        <v>52</v>
      </c>
      <c r="L3" s="46" t="s">
        <v>967</v>
      </c>
    </row>
    <row r="4" spans="1:12" x14ac:dyDescent="0.35">
      <c r="E4" s="46" t="s">
        <v>4339</v>
      </c>
      <c r="F4" s="46" t="s">
        <v>4372</v>
      </c>
      <c r="G4" s="46">
        <v>120800</v>
      </c>
      <c r="K4" s="46" t="s">
        <v>52</v>
      </c>
      <c r="L4" s="46" t="s">
        <v>495</v>
      </c>
    </row>
    <row r="5" spans="1:12" x14ac:dyDescent="0.35">
      <c r="E5" s="46" t="s">
        <v>3899</v>
      </c>
      <c r="F5" s="46" t="s">
        <v>4373</v>
      </c>
      <c r="G5" s="46">
        <v>945000</v>
      </c>
      <c r="H5" s="46">
        <v>1111</v>
      </c>
      <c r="K5" s="46" t="s">
        <v>52</v>
      </c>
      <c r="L5" s="46" t="s">
        <v>1134</v>
      </c>
    </row>
    <row r="6" spans="1:12" x14ac:dyDescent="0.35">
      <c r="E6" s="46" t="s">
        <v>4345</v>
      </c>
      <c r="F6" s="46" t="s">
        <v>4374</v>
      </c>
      <c r="G6" s="46">
        <v>120890</v>
      </c>
      <c r="K6" s="46" t="s">
        <v>52</v>
      </c>
      <c r="L6" s="46" t="s">
        <v>497</v>
      </c>
    </row>
    <row r="7" spans="1:12" x14ac:dyDescent="0.35">
      <c r="E7" s="46" t="s">
        <v>3901</v>
      </c>
      <c r="F7" s="46" t="s">
        <v>4347</v>
      </c>
      <c r="G7" s="46">
        <v>945000</v>
      </c>
      <c r="H7" s="46">
        <v>1005</v>
      </c>
      <c r="K7" s="46" t="s">
        <v>52</v>
      </c>
      <c r="L7" s="46" t="s">
        <v>1134</v>
      </c>
    </row>
    <row r="8" spans="1:12" x14ac:dyDescent="0.35">
      <c r="E8" s="46" t="s">
        <v>3865</v>
      </c>
      <c r="F8" s="46" t="s">
        <v>3866</v>
      </c>
      <c r="G8" s="46">
        <v>131100</v>
      </c>
      <c r="K8" s="46" t="s">
        <v>52</v>
      </c>
      <c r="L8" s="46" t="s">
        <v>607</v>
      </c>
    </row>
    <row r="9" spans="1:12" x14ac:dyDescent="0.35">
      <c r="E9" s="46" t="s">
        <v>4365</v>
      </c>
      <c r="F9" s="46" t="s">
        <v>4375</v>
      </c>
      <c r="G9" s="46">
        <v>588200</v>
      </c>
      <c r="K9" s="46" t="s">
        <v>52</v>
      </c>
      <c r="L9" s="46" t="s">
        <v>1045</v>
      </c>
    </row>
    <row r="10" spans="1:12" x14ac:dyDescent="0.35">
      <c r="E10" s="46" t="s">
        <v>4376</v>
      </c>
      <c r="F10" s="46" t="s">
        <v>4377</v>
      </c>
      <c r="G10" s="46">
        <v>588200</v>
      </c>
      <c r="K10" s="46" t="s">
        <v>52</v>
      </c>
      <c r="L10" s="46" t="s">
        <v>1045</v>
      </c>
    </row>
    <row r="11" spans="1:12" x14ac:dyDescent="0.35">
      <c r="E11" s="46" t="s">
        <v>4348</v>
      </c>
      <c r="F11" s="46" t="s">
        <v>4378</v>
      </c>
      <c r="G11" s="46">
        <v>588200</v>
      </c>
      <c r="K11" s="46" t="s">
        <v>52</v>
      </c>
      <c r="L11" s="46" t="s">
        <v>1045</v>
      </c>
    </row>
    <row r="12" spans="1:12" x14ac:dyDescent="0.35">
      <c r="E12" s="46" t="s">
        <v>4379</v>
      </c>
      <c r="F12" s="46" t="s">
        <v>4380</v>
      </c>
      <c r="G12" s="46">
        <v>120800</v>
      </c>
      <c r="K12" s="46" t="s">
        <v>52</v>
      </c>
      <c r="L12" s="46" t="s">
        <v>495</v>
      </c>
    </row>
    <row r="13" spans="1:12" x14ac:dyDescent="0.35">
      <c r="E13" s="46" t="s">
        <v>4381</v>
      </c>
      <c r="F13" s="46" t="s">
        <v>4382</v>
      </c>
      <c r="G13" s="46">
        <v>588900</v>
      </c>
      <c r="K13" s="46" t="s">
        <v>52</v>
      </c>
      <c r="L13" s="46" t="s">
        <v>1049</v>
      </c>
    </row>
    <row r="14" spans="1:12" x14ac:dyDescent="0.35">
      <c r="E14" s="46" t="s">
        <v>4357</v>
      </c>
      <c r="F14" s="46" t="s">
        <v>4358</v>
      </c>
      <c r="G14" s="46">
        <v>588200</v>
      </c>
      <c r="K14" s="46" t="s">
        <v>52</v>
      </c>
      <c r="L14" s="46" t="s">
        <v>1045</v>
      </c>
    </row>
    <row r="15" spans="1:12" x14ac:dyDescent="0.35">
      <c r="D15" s="46" t="s">
        <v>4392</v>
      </c>
      <c r="E15" s="46" t="s">
        <v>4383</v>
      </c>
      <c r="F15" s="46" t="s">
        <v>4384</v>
      </c>
      <c r="G15" s="50">
        <v>120151</v>
      </c>
      <c r="H15" s="50"/>
      <c r="I15" s="50"/>
      <c r="J15" s="50"/>
      <c r="K15" s="50" t="s">
        <v>52</v>
      </c>
      <c r="L15" s="50" t="s">
        <v>494</v>
      </c>
    </row>
    <row r="16" spans="1:12" x14ac:dyDescent="0.35">
      <c r="E16" s="46" t="s">
        <v>3164</v>
      </c>
      <c r="F16" s="46" t="s">
        <v>3165</v>
      </c>
      <c r="G16" s="46">
        <v>588200</v>
      </c>
      <c r="K16" s="46" t="s">
        <v>52</v>
      </c>
      <c r="L16" s="46" t="s">
        <v>1045</v>
      </c>
    </row>
    <row r="17" spans="5:12" x14ac:dyDescent="0.35">
      <c r="E17" s="46" t="s">
        <v>4385</v>
      </c>
      <c r="F17" s="46" t="s">
        <v>4386</v>
      </c>
      <c r="G17" s="46">
        <v>588200</v>
      </c>
      <c r="K17" s="46" t="s">
        <v>52</v>
      </c>
      <c r="L17" s="46" t="s">
        <v>1045</v>
      </c>
    </row>
    <row r="18" spans="5:12" x14ac:dyDescent="0.35">
      <c r="E18" s="46" t="s">
        <v>4387</v>
      </c>
      <c r="F18" s="46" t="s">
        <v>4369</v>
      </c>
      <c r="G18" s="46">
        <v>588200</v>
      </c>
      <c r="K18" s="46" t="s">
        <v>52</v>
      </c>
      <c r="L18" s="46" t="s">
        <v>1045</v>
      </c>
    </row>
    <row r="19" spans="5:12" x14ac:dyDescent="0.35">
      <c r="E19" s="46" t="s">
        <v>4388</v>
      </c>
      <c r="F19" s="46" t="s">
        <v>4389</v>
      </c>
      <c r="G19" s="46">
        <v>945000</v>
      </c>
      <c r="H19" s="46">
        <v>1111</v>
      </c>
      <c r="K19" s="46" t="s">
        <v>52</v>
      </c>
      <c r="L19" s="46" t="s">
        <v>1134</v>
      </c>
    </row>
    <row r="20" spans="5:12" x14ac:dyDescent="0.35">
      <c r="E20" s="46" t="s">
        <v>4390</v>
      </c>
      <c r="F20" s="46" t="s">
        <v>4363</v>
      </c>
      <c r="G20" s="46">
        <v>588200</v>
      </c>
      <c r="K20" s="46" t="s">
        <v>52</v>
      </c>
      <c r="L20" s="46" t="s">
        <v>1045</v>
      </c>
    </row>
    <row r="21" spans="5:12" x14ac:dyDescent="0.35">
      <c r="E21" s="46" t="s">
        <v>3126</v>
      </c>
      <c r="F21" s="46" t="s">
        <v>4391</v>
      </c>
      <c r="G21" s="46">
        <v>945000</v>
      </c>
      <c r="H21" s="46">
        <v>1111</v>
      </c>
      <c r="K21" s="46" t="s">
        <v>52</v>
      </c>
      <c r="L21" s="46" t="s">
        <v>1134</v>
      </c>
    </row>
  </sheetData>
  <autoFilter ref="A2:L2" xr:uid="{00000000-0009-0000-0000-00007F000000}"/>
  <dataValidations count="1">
    <dataValidation type="list" allowBlank="1" showInputMessage="1" showErrorMessage="1" sqref="D1" xr:uid="{00000000-0002-0000-7F00-000000000000}">
      <formula1>Sites</formula1>
    </dataValidation>
  </dataValidations>
  <hyperlinks>
    <hyperlink ref="B1" location="Index!A1" display="Go To Index" xr:uid="{00000000-0004-0000-7F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000-000000000000}">
  <sheetPr codeName="Sheet281"/>
  <dimension ref="A1:M20"/>
  <sheetViews>
    <sheetView topLeftCell="E1" workbookViewId="0">
      <pane ySplit="2" topLeftCell="A3" activePane="bottomLeft" state="frozen"/>
      <selection pane="bottomLeft" activeCell="E16" sqref="E16:L16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7.453125" style="46" bestFit="1" customWidth="1"/>
    <col min="6" max="6" width="40.453125" style="46" bestFit="1" customWidth="1"/>
    <col min="7" max="7" width="20.90625" style="46" bestFit="1" customWidth="1"/>
    <col min="8" max="11" width="12.6328125" style="46" bestFit="1" customWidth="1"/>
    <col min="12" max="12" width="34.90625" style="46" bestFit="1" customWidth="1"/>
    <col min="13" max="16384" width="8.90625" style="46"/>
  </cols>
  <sheetData>
    <row r="1" spans="1:13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3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3099</v>
      </c>
      <c r="F2" s="46" t="s">
        <v>387</v>
      </c>
      <c r="G2" s="46" t="s">
        <v>2694</v>
      </c>
      <c r="H2" s="46" t="s">
        <v>61</v>
      </c>
      <c r="I2" s="46" t="s">
        <v>62</v>
      </c>
      <c r="J2" s="46" t="s">
        <v>63</v>
      </c>
      <c r="K2" s="46" t="s">
        <v>64</v>
      </c>
      <c r="L2" s="46" t="s">
        <v>3166</v>
      </c>
    </row>
    <row r="3" spans="1:13" x14ac:dyDescent="0.35">
      <c r="E3" s="46" t="s">
        <v>4337</v>
      </c>
      <c r="F3" s="46" t="s">
        <v>4338</v>
      </c>
      <c r="G3" s="46">
        <v>515010</v>
      </c>
      <c r="K3" s="46" t="s">
        <v>52</v>
      </c>
      <c r="L3" s="46" t="s">
        <v>967</v>
      </c>
    </row>
    <row r="4" spans="1:13" x14ac:dyDescent="0.35">
      <c r="E4" s="46" t="s">
        <v>4339</v>
      </c>
      <c r="F4" s="46" t="s">
        <v>4372</v>
      </c>
      <c r="G4" s="46">
        <v>120800</v>
      </c>
      <c r="K4" s="46" t="s">
        <v>52</v>
      </c>
      <c r="L4" s="46" t="s">
        <v>495</v>
      </c>
    </row>
    <row r="5" spans="1:13" x14ac:dyDescent="0.35">
      <c r="E5" s="46" t="s">
        <v>3899</v>
      </c>
      <c r="F5" s="46" t="s">
        <v>4373</v>
      </c>
      <c r="G5" s="46">
        <v>945000</v>
      </c>
      <c r="H5" s="46">
        <v>1110</v>
      </c>
      <c r="K5" s="46" t="s">
        <v>52</v>
      </c>
      <c r="L5" s="46" t="s">
        <v>1134</v>
      </c>
    </row>
    <row r="6" spans="1:13" x14ac:dyDescent="0.35">
      <c r="E6" s="46" t="s">
        <v>4345</v>
      </c>
      <c r="F6" s="46" t="s">
        <v>4374</v>
      </c>
      <c r="G6" s="46">
        <v>120890</v>
      </c>
      <c r="K6" s="46" t="s">
        <v>52</v>
      </c>
      <c r="L6" s="46" t="s">
        <v>497</v>
      </c>
    </row>
    <row r="7" spans="1:13" x14ac:dyDescent="0.35">
      <c r="E7" s="46" t="s">
        <v>3901</v>
      </c>
      <c r="F7" s="46" t="s">
        <v>4347</v>
      </c>
      <c r="G7" s="46">
        <v>945000</v>
      </c>
      <c r="H7" s="46">
        <v>1010</v>
      </c>
      <c r="K7" s="46" t="s">
        <v>52</v>
      </c>
      <c r="L7" s="46" t="s">
        <v>1134</v>
      </c>
    </row>
    <row r="8" spans="1:13" x14ac:dyDescent="0.35">
      <c r="E8" s="46" t="s">
        <v>3865</v>
      </c>
      <c r="F8" s="46" t="s">
        <v>3866</v>
      </c>
      <c r="G8" s="46">
        <v>131100</v>
      </c>
      <c r="K8" s="46" t="s">
        <v>52</v>
      </c>
      <c r="L8" s="46" t="s">
        <v>607</v>
      </c>
    </row>
    <row r="9" spans="1:13" x14ac:dyDescent="0.35">
      <c r="E9" s="46" t="s">
        <v>4365</v>
      </c>
      <c r="F9" s="46" t="s">
        <v>4375</v>
      </c>
      <c r="G9" s="46">
        <v>588200</v>
      </c>
      <c r="K9" s="46" t="s">
        <v>52</v>
      </c>
      <c r="L9" s="46" t="s">
        <v>1045</v>
      </c>
    </row>
    <row r="10" spans="1:13" x14ac:dyDescent="0.35">
      <c r="E10" s="46" t="s">
        <v>4376</v>
      </c>
      <c r="F10" s="46" t="s">
        <v>4377</v>
      </c>
      <c r="G10" s="46">
        <v>588200</v>
      </c>
      <c r="K10" s="46" t="s">
        <v>52</v>
      </c>
      <c r="L10" s="46" t="s">
        <v>1045</v>
      </c>
    </row>
    <row r="11" spans="1:13" x14ac:dyDescent="0.35">
      <c r="E11" s="46" t="s">
        <v>4348</v>
      </c>
      <c r="F11" s="46" t="s">
        <v>4378</v>
      </c>
      <c r="G11" s="46">
        <v>588200</v>
      </c>
      <c r="K11" s="46" t="s">
        <v>52</v>
      </c>
      <c r="L11" s="46" t="s">
        <v>1045</v>
      </c>
    </row>
    <row r="12" spans="1:13" x14ac:dyDescent="0.35">
      <c r="E12" s="46" t="s">
        <v>4379</v>
      </c>
      <c r="F12" s="46" t="s">
        <v>4380</v>
      </c>
      <c r="G12" s="46">
        <v>120800</v>
      </c>
      <c r="K12" s="46" t="s">
        <v>52</v>
      </c>
      <c r="L12" s="46" t="s">
        <v>495</v>
      </c>
    </row>
    <row r="13" spans="1:13" x14ac:dyDescent="0.35">
      <c r="E13" s="46" t="s">
        <v>4381</v>
      </c>
      <c r="F13" s="46" t="s">
        <v>4382</v>
      </c>
      <c r="G13" s="46">
        <v>588900</v>
      </c>
      <c r="K13" s="46" t="s">
        <v>52</v>
      </c>
      <c r="L13" s="46" t="s">
        <v>1049</v>
      </c>
    </row>
    <row r="14" spans="1:13" x14ac:dyDescent="0.35">
      <c r="E14" s="46" t="s">
        <v>4357</v>
      </c>
      <c r="F14" s="46" t="s">
        <v>4358</v>
      </c>
      <c r="G14" s="46">
        <v>588200</v>
      </c>
      <c r="K14" s="46" t="s">
        <v>52</v>
      </c>
      <c r="L14" s="46" t="s">
        <v>1045</v>
      </c>
    </row>
    <row r="15" spans="1:13" x14ac:dyDescent="0.35">
      <c r="E15" s="46" t="s">
        <v>4383</v>
      </c>
      <c r="F15" s="46" t="s">
        <v>4384</v>
      </c>
      <c r="G15" s="34">
        <v>119800</v>
      </c>
      <c r="H15" s="34"/>
      <c r="I15" s="34"/>
      <c r="J15" s="34"/>
      <c r="K15" s="34" t="s">
        <v>52</v>
      </c>
      <c r="L15" s="34" t="s">
        <v>448</v>
      </c>
      <c r="M15" s="34"/>
    </row>
    <row r="16" spans="1:13" x14ac:dyDescent="0.35">
      <c r="E16" s="46" t="s">
        <v>4385</v>
      </c>
      <c r="F16" s="46" t="s">
        <v>4386</v>
      </c>
      <c r="G16" s="46">
        <v>588200</v>
      </c>
      <c r="K16" s="46" t="s">
        <v>52</v>
      </c>
      <c r="L16" s="46" t="s">
        <v>1045</v>
      </c>
    </row>
    <row r="17" spans="5:12" x14ac:dyDescent="0.35">
      <c r="E17" s="46" t="s">
        <v>4387</v>
      </c>
      <c r="F17" s="46" t="s">
        <v>4369</v>
      </c>
      <c r="G17" s="46">
        <v>588200</v>
      </c>
      <c r="K17" s="46" t="s">
        <v>52</v>
      </c>
      <c r="L17" s="46" t="s">
        <v>1045</v>
      </c>
    </row>
    <row r="18" spans="5:12" x14ac:dyDescent="0.35">
      <c r="E18" s="46" t="s">
        <v>4388</v>
      </c>
      <c r="F18" s="46" t="s">
        <v>4389</v>
      </c>
      <c r="G18" s="46">
        <v>945000</v>
      </c>
      <c r="H18" s="46">
        <v>1110</v>
      </c>
      <c r="K18" s="46" t="s">
        <v>52</v>
      </c>
      <c r="L18" s="46" t="s">
        <v>1134</v>
      </c>
    </row>
    <row r="19" spans="5:12" x14ac:dyDescent="0.35">
      <c r="E19" s="46" t="s">
        <v>4390</v>
      </c>
      <c r="F19" s="46" t="s">
        <v>4363</v>
      </c>
      <c r="G19" s="46">
        <v>588200</v>
      </c>
      <c r="K19" s="46" t="s">
        <v>52</v>
      </c>
      <c r="L19" s="46" t="s">
        <v>1045</v>
      </c>
    </row>
    <row r="20" spans="5:12" x14ac:dyDescent="0.35">
      <c r="E20" s="46" t="s">
        <v>3126</v>
      </c>
      <c r="F20" s="46" t="s">
        <v>4391</v>
      </c>
      <c r="G20" s="46">
        <v>945000</v>
      </c>
      <c r="H20" s="46">
        <v>1110</v>
      </c>
      <c r="K20" s="46" t="s">
        <v>52</v>
      </c>
      <c r="L20" s="46" t="s">
        <v>1134</v>
      </c>
    </row>
  </sheetData>
  <autoFilter ref="A2:L2" xr:uid="{00000000-0009-0000-0000-000080000000}"/>
  <dataValidations count="1">
    <dataValidation type="list" allowBlank="1" showInputMessage="1" showErrorMessage="1" sqref="D1" xr:uid="{00000000-0002-0000-8000-000000000000}">
      <formula1>Sites</formula1>
    </dataValidation>
  </dataValidations>
  <hyperlinks>
    <hyperlink ref="B1" location="Index!A1" display="Go To Index" xr:uid="{00000000-0004-0000-80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100-000000000000}">
  <sheetPr codeName="Sheet101"/>
  <dimension ref="A1:F12"/>
  <sheetViews>
    <sheetView workbookViewId="0">
      <pane ySplit="2" topLeftCell="A3" activePane="bottomLeft" state="frozen"/>
      <selection pane="bottomLeft" activeCell="E9" sqref="E9:F9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453125" bestFit="1" customWidth="1"/>
    <col min="6" max="6" width="22.0898437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</row>
    <row r="3" spans="1:6" x14ac:dyDescent="0.35">
      <c r="B3" s="5">
        <v>43165</v>
      </c>
      <c r="E3" t="s">
        <v>4393</v>
      </c>
      <c r="F3" t="s">
        <v>4203</v>
      </c>
    </row>
    <row r="4" spans="1:6" x14ac:dyDescent="0.35">
      <c r="B4" s="47">
        <v>43165</v>
      </c>
      <c r="E4" t="s">
        <v>4394</v>
      </c>
      <c r="F4" t="s">
        <v>4395</v>
      </c>
    </row>
    <row r="5" spans="1:6" x14ac:dyDescent="0.35">
      <c r="B5" s="47">
        <v>43165</v>
      </c>
      <c r="E5" t="s">
        <v>4396</v>
      </c>
      <c r="F5" t="s">
        <v>4397</v>
      </c>
    </row>
    <row r="6" spans="1:6" x14ac:dyDescent="0.35">
      <c r="B6" s="47">
        <v>43165</v>
      </c>
      <c r="E6" t="s">
        <v>372</v>
      </c>
      <c r="F6" t="s">
        <v>4398</v>
      </c>
    </row>
    <row r="7" spans="1:6" x14ac:dyDescent="0.35">
      <c r="B7" s="47">
        <v>43165</v>
      </c>
      <c r="E7" t="s">
        <v>4213</v>
      </c>
      <c r="F7" t="s">
        <v>4399</v>
      </c>
    </row>
    <row r="8" spans="1:6" x14ac:dyDescent="0.35">
      <c r="B8" s="47">
        <v>43165</v>
      </c>
      <c r="E8" t="s">
        <v>4400</v>
      </c>
      <c r="F8" t="s">
        <v>4401</v>
      </c>
    </row>
    <row r="9" spans="1:6" x14ac:dyDescent="0.35">
      <c r="B9" s="47">
        <v>43165</v>
      </c>
      <c r="E9" t="s">
        <v>3118</v>
      </c>
      <c r="F9" t="s">
        <v>4402</v>
      </c>
    </row>
    <row r="10" spans="1:6" x14ac:dyDescent="0.35">
      <c r="B10" s="47">
        <v>43165</v>
      </c>
      <c r="E10" t="s">
        <v>4403</v>
      </c>
      <c r="F10" t="s">
        <v>4404</v>
      </c>
    </row>
    <row r="11" spans="1:6" x14ac:dyDescent="0.35">
      <c r="B11" s="47">
        <v>43165</v>
      </c>
      <c r="E11" t="s">
        <v>4405</v>
      </c>
      <c r="F11" t="s">
        <v>4406</v>
      </c>
    </row>
    <row r="12" spans="1:6" x14ac:dyDescent="0.35">
      <c r="B12" s="47">
        <v>43165</v>
      </c>
      <c r="E12" t="s">
        <v>4407</v>
      </c>
      <c r="F12" t="s">
        <v>4408</v>
      </c>
    </row>
  </sheetData>
  <autoFilter ref="A2:F2" xr:uid="{00000000-0009-0000-0000-000081000000}"/>
  <dataValidations count="1">
    <dataValidation type="list" allowBlank="1" showInputMessage="1" showErrorMessage="1" sqref="D1" xr:uid="{00000000-0002-0000-8100-000000000000}">
      <formula1>Sites</formula1>
    </dataValidation>
  </dataValidations>
  <hyperlinks>
    <hyperlink ref="B1" location="Index!A1" display="Go To Index" xr:uid="{00000000-0004-0000-8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200-000000000000}">
  <sheetPr codeName="Sheet102"/>
  <dimension ref="A1:F8"/>
  <sheetViews>
    <sheetView workbookViewId="0">
      <pane ySplit="2" topLeftCell="A3" activePane="bottomLeft" state="frozen"/>
      <selection pane="bottomLeft" activeCell="E3" sqref="E3:F5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15.6328125" bestFit="1" customWidth="1"/>
    <col min="5" max="5" width="7.453125" bestFit="1" customWidth="1"/>
    <col min="6" max="6" width="25.36328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</row>
    <row r="3" spans="1:6" x14ac:dyDescent="0.35">
      <c r="B3" s="5">
        <v>43165</v>
      </c>
      <c r="E3" t="s">
        <v>372</v>
      </c>
      <c r="F3" t="s">
        <v>3976</v>
      </c>
    </row>
    <row r="4" spans="1:6" x14ac:dyDescent="0.35">
      <c r="A4" s="5">
        <v>43208</v>
      </c>
      <c r="B4" s="47">
        <v>43208</v>
      </c>
      <c r="D4" t="s">
        <v>10152</v>
      </c>
      <c r="E4" t="s">
        <v>4409</v>
      </c>
      <c r="F4" t="s">
        <v>10151</v>
      </c>
    </row>
    <row r="5" spans="1:6" x14ac:dyDescent="0.35">
      <c r="B5" s="47">
        <v>43165</v>
      </c>
      <c r="E5" t="s">
        <v>4410</v>
      </c>
      <c r="F5" t="s">
        <v>4411</v>
      </c>
    </row>
    <row r="6" spans="1:6" x14ac:dyDescent="0.35">
      <c r="B6" s="47">
        <v>43165</v>
      </c>
      <c r="E6" t="s">
        <v>3979</v>
      </c>
      <c r="F6" t="s">
        <v>4412</v>
      </c>
    </row>
    <row r="7" spans="1:6" x14ac:dyDescent="0.35">
      <c r="A7" s="5">
        <v>43167</v>
      </c>
      <c r="B7" s="47">
        <v>43167</v>
      </c>
      <c r="E7" t="s">
        <v>2095</v>
      </c>
      <c r="F7" t="s">
        <v>9818</v>
      </c>
    </row>
    <row r="8" spans="1:6" x14ac:dyDescent="0.35">
      <c r="B8" s="47">
        <v>43165</v>
      </c>
      <c r="E8" t="s">
        <v>3126</v>
      </c>
      <c r="F8" t="s">
        <v>4413</v>
      </c>
    </row>
  </sheetData>
  <autoFilter ref="A2:F2" xr:uid="{00000000-0009-0000-0000-000082000000}"/>
  <dataValidations count="1">
    <dataValidation type="list" allowBlank="1" showInputMessage="1" showErrorMessage="1" sqref="D1" xr:uid="{00000000-0002-0000-8200-000000000000}">
      <formula1>Sites</formula1>
    </dataValidation>
  </dataValidations>
  <hyperlinks>
    <hyperlink ref="B1" location="Index!A1" display="Go To Index" xr:uid="{00000000-0004-0000-82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300-000000000000}">
  <sheetPr codeName="Sheet103"/>
  <dimension ref="A1:AX18"/>
  <sheetViews>
    <sheetView workbookViewId="0">
      <pane xSplit="14" ySplit="2" topLeftCell="AS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9.6328125" style="5" bestFit="1" customWidth="1"/>
    <col min="4" max="4" width="7" bestFit="1" customWidth="1"/>
    <col min="5" max="12" width="7" style="46" customWidth="1"/>
    <col min="13" max="13" width="10.36328125" bestFit="1" customWidth="1"/>
    <col min="14" max="14" width="29.36328125" bestFit="1" customWidth="1"/>
    <col min="15" max="15" width="10.08984375" bestFit="1" customWidth="1"/>
    <col min="16" max="16" width="19.36328125" bestFit="1" customWidth="1"/>
    <col min="17" max="18" width="10.08984375" bestFit="1" customWidth="1"/>
    <col min="19" max="19" width="11.54296875" bestFit="1" customWidth="1"/>
    <col min="20" max="20" width="7" bestFit="1" customWidth="1"/>
    <col min="21" max="21" width="9.36328125" bestFit="1" customWidth="1"/>
    <col min="22" max="22" width="13.90625" bestFit="1" customWidth="1"/>
    <col min="23" max="23" width="18.36328125" bestFit="1" customWidth="1"/>
    <col min="24" max="24" width="14.08984375" bestFit="1" customWidth="1"/>
    <col min="25" max="25" width="12.36328125" bestFit="1" customWidth="1"/>
    <col min="26" max="26" width="9.36328125" bestFit="1" customWidth="1"/>
    <col min="27" max="27" width="12.90625" bestFit="1" customWidth="1"/>
    <col min="28" max="28" width="12.08984375" bestFit="1" customWidth="1"/>
    <col min="29" max="29" width="7.08984375" bestFit="1" customWidth="1"/>
    <col min="30" max="30" width="5.08984375" bestFit="1" customWidth="1"/>
    <col min="31" max="31" width="29.36328125" bestFit="1" customWidth="1"/>
    <col min="32" max="32" width="17.6328125" bestFit="1" customWidth="1"/>
    <col min="33" max="33" width="19.90625" bestFit="1" customWidth="1"/>
    <col min="34" max="34" width="11" bestFit="1" customWidth="1"/>
    <col min="35" max="35" width="16" bestFit="1" customWidth="1"/>
    <col min="37" max="38" width="6.90625" bestFit="1" customWidth="1"/>
    <col min="39" max="39" width="14.54296875" bestFit="1" customWidth="1"/>
    <col min="40" max="40" width="15.08984375" bestFit="1" customWidth="1"/>
    <col min="41" max="41" width="5.6328125" bestFit="1" customWidth="1"/>
    <col min="42" max="42" width="15.54296875" bestFit="1" customWidth="1"/>
    <col min="43" max="43" width="14.6328125" bestFit="1" customWidth="1"/>
    <col min="44" max="44" width="24.6328125" bestFit="1" customWidth="1"/>
    <col min="45" max="45" width="16.6328125" bestFit="1" customWidth="1"/>
    <col min="46" max="46" width="13.08984375" bestFit="1" customWidth="1"/>
    <col min="47" max="47" width="23" bestFit="1" customWidth="1"/>
    <col min="48" max="48" width="8" bestFit="1" customWidth="1"/>
    <col min="50" max="50" width="6.08984375" bestFit="1" customWidth="1"/>
  </cols>
  <sheetData>
    <row r="1" spans="1:50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50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9761</v>
      </c>
      <c r="F2" s="46" t="s">
        <v>9820</v>
      </c>
      <c r="G2" s="46" t="s">
        <v>9819</v>
      </c>
      <c r="H2" s="46" t="s">
        <v>10</v>
      </c>
      <c r="I2" s="46" t="s">
        <v>11</v>
      </c>
      <c r="J2" s="46" t="s">
        <v>14</v>
      </c>
      <c r="K2" s="46" t="s">
        <v>15</v>
      </c>
      <c r="L2" s="46" t="s">
        <v>12</v>
      </c>
      <c r="M2" t="s">
        <v>2882</v>
      </c>
      <c r="N2" t="s">
        <v>3240</v>
      </c>
      <c r="O2" t="s">
        <v>4414</v>
      </c>
      <c r="P2" t="s">
        <v>4415</v>
      </c>
      <c r="Q2" t="s">
        <v>4416</v>
      </c>
      <c r="R2" t="s">
        <v>4417</v>
      </c>
      <c r="S2" t="s">
        <v>4418</v>
      </c>
      <c r="T2" t="s">
        <v>4419</v>
      </c>
      <c r="U2" t="s">
        <v>4420</v>
      </c>
      <c r="V2" t="s">
        <v>1443</v>
      </c>
      <c r="W2" t="s">
        <v>4058</v>
      </c>
      <c r="X2" t="s">
        <v>4081</v>
      </c>
      <c r="Y2" t="s">
        <v>4421</v>
      </c>
      <c r="Z2" t="s">
        <v>4422</v>
      </c>
      <c r="AA2" t="s">
        <v>4423</v>
      </c>
      <c r="AB2" t="s">
        <v>4424</v>
      </c>
      <c r="AC2" t="s">
        <v>4425</v>
      </c>
      <c r="AD2" t="s">
        <v>4426</v>
      </c>
      <c r="AE2" t="s">
        <v>4427</v>
      </c>
      <c r="AF2" t="s">
        <v>4428</v>
      </c>
      <c r="AG2" t="s">
        <v>4429</v>
      </c>
      <c r="AH2" t="s">
        <v>4430</v>
      </c>
      <c r="AI2" t="s">
        <v>4431</v>
      </c>
      <c r="AJ2" t="s">
        <v>3933</v>
      </c>
      <c r="AK2" t="s">
        <v>4432</v>
      </c>
      <c r="AL2" t="s">
        <v>4126</v>
      </c>
      <c r="AM2" t="s">
        <v>4433</v>
      </c>
      <c r="AN2" t="s">
        <v>4434</v>
      </c>
      <c r="AO2" t="s">
        <v>3155</v>
      </c>
      <c r="AP2" t="s">
        <v>3156</v>
      </c>
      <c r="AQ2" t="s">
        <v>3157</v>
      </c>
      <c r="AR2" t="s">
        <v>3158</v>
      </c>
      <c r="AS2" t="s">
        <v>4435</v>
      </c>
      <c r="AT2" t="s">
        <v>146</v>
      </c>
      <c r="AU2" t="s">
        <v>4436</v>
      </c>
      <c r="AV2" t="s">
        <v>1446</v>
      </c>
      <c r="AW2" t="s">
        <v>4437</v>
      </c>
      <c r="AX2" t="s">
        <v>4438</v>
      </c>
    </row>
    <row r="3" spans="1:50" x14ac:dyDescent="0.35">
      <c r="E3" s="22"/>
      <c r="F3" s="22"/>
      <c r="G3" s="22"/>
      <c r="H3" s="22" t="s">
        <v>1441</v>
      </c>
      <c r="M3" t="s">
        <v>10</v>
      </c>
      <c r="N3" t="s">
        <v>10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 t="s">
        <v>415</v>
      </c>
      <c r="AK3" t="s">
        <v>4439</v>
      </c>
      <c r="AS3">
        <v>0</v>
      </c>
    </row>
    <row r="4" spans="1:50" x14ac:dyDescent="0.35">
      <c r="H4" s="22" t="s">
        <v>1441</v>
      </c>
      <c r="I4" s="22" t="s">
        <v>1441</v>
      </c>
      <c r="K4" s="22" t="s">
        <v>1441</v>
      </c>
      <c r="L4" s="22"/>
      <c r="M4" s="46" t="s">
        <v>11</v>
      </c>
      <c r="N4" s="46" t="s">
        <v>4454</v>
      </c>
      <c r="O4" s="46"/>
      <c r="P4" s="46" t="s">
        <v>4440</v>
      </c>
      <c r="Q4" s="46" t="s">
        <v>4441</v>
      </c>
      <c r="R4" s="46"/>
      <c r="S4" s="46" t="s">
        <v>1201</v>
      </c>
      <c r="T4" s="46" t="s">
        <v>1335</v>
      </c>
      <c r="U4" s="46">
        <v>30005</v>
      </c>
      <c r="V4" s="46" t="s">
        <v>1903</v>
      </c>
      <c r="W4" s="46" t="s">
        <v>4442</v>
      </c>
      <c r="X4" s="46" t="s">
        <v>4443</v>
      </c>
      <c r="Y4" s="46" t="s">
        <v>4444</v>
      </c>
      <c r="Z4" s="46">
        <v>360</v>
      </c>
      <c r="AA4" s="46">
        <v>1</v>
      </c>
      <c r="AB4" s="46">
        <v>0</v>
      </c>
      <c r="AC4" s="46">
        <v>0</v>
      </c>
      <c r="AD4" s="46">
        <v>0</v>
      </c>
      <c r="AE4" s="46">
        <v>0</v>
      </c>
      <c r="AF4" s="46">
        <v>0</v>
      </c>
      <c r="AG4" s="46">
        <v>0</v>
      </c>
      <c r="AH4" s="46">
        <v>0</v>
      </c>
      <c r="AI4" s="46" t="s">
        <v>415</v>
      </c>
      <c r="AJ4" s="46"/>
      <c r="AK4" s="46" t="s">
        <v>4439</v>
      </c>
      <c r="AL4" s="46"/>
      <c r="AM4" s="46"/>
      <c r="AN4" s="46"/>
      <c r="AO4" s="46"/>
      <c r="AP4" s="46"/>
      <c r="AQ4" s="46"/>
      <c r="AR4" s="46"/>
      <c r="AS4" s="46">
        <v>0</v>
      </c>
      <c r="AT4" s="46"/>
      <c r="AU4" s="46"/>
      <c r="AV4" s="46"/>
      <c r="AW4" s="46"/>
      <c r="AX4" s="46"/>
    </row>
    <row r="5" spans="1:50" x14ac:dyDescent="0.35">
      <c r="H5" s="22" t="s">
        <v>1441</v>
      </c>
      <c r="J5" s="22" t="s">
        <v>1441</v>
      </c>
      <c r="M5" s="46" t="s">
        <v>14</v>
      </c>
      <c r="N5" s="46" t="s">
        <v>4454</v>
      </c>
      <c r="O5" s="46"/>
      <c r="P5" s="46" t="s">
        <v>4455</v>
      </c>
      <c r="Q5" s="46"/>
      <c r="R5" s="46"/>
      <c r="S5" s="46" t="s">
        <v>4456</v>
      </c>
      <c r="T5" s="46" t="s">
        <v>1395</v>
      </c>
      <c r="U5" s="46">
        <v>12401</v>
      </c>
      <c r="V5" s="46" t="s">
        <v>1903</v>
      </c>
      <c r="W5" s="46"/>
      <c r="X5" s="46" t="s">
        <v>4457</v>
      </c>
      <c r="Y5" s="46" t="s">
        <v>4458</v>
      </c>
      <c r="Z5" s="46">
        <v>360</v>
      </c>
      <c r="AA5" s="46">
        <v>1</v>
      </c>
      <c r="AB5" s="46">
        <v>0</v>
      </c>
      <c r="AC5" s="46">
        <v>0</v>
      </c>
      <c r="AD5" s="46">
        <v>0</v>
      </c>
      <c r="AE5" s="46">
        <v>0</v>
      </c>
      <c r="AF5" s="46">
        <v>0</v>
      </c>
      <c r="AG5" s="46">
        <v>0</v>
      </c>
      <c r="AH5" s="46">
        <v>0</v>
      </c>
      <c r="AI5" s="46" t="s">
        <v>415</v>
      </c>
      <c r="AJ5" s="46"/>
      <c r="AK5" s="46" t="s">
        <v>4439</v>
      </c>
      <c r="AL5" s="46"/>
      <c r="AM5" s="46"/>
      <c r="AN5" s="46"/>
      <c r="AO5" s="46"/>
      <c r="AP5" s="46"/>
      <c r="AQ5" s="46"/>
      <c r="AR5" s="46"/>
      <c r="AS5" s="46">
        <v>0</v>
      </c>
      <c r="AT5" s="46"/>
      <c r="AU5" s="46"/>
      <c r="AV5" s="46"/>
      <c r="AW5" s="46"/>
      <c r="AX5" s="46"/>
    </row>
    <row r="6" spans="1:50" x14ac:dyDescent="0.35">
      <c r="H6" s="22" t="s">
        <v>1441</v>
      </c>
      <c r="K6" s="22" t="s">
        <v>1441</v>
      </c>
      <c r="L6" s="22"/>
      <c r="M6" s="46" t="s">
        <v>4445</v>
      </c>
      <c r="N6" s="46" t="s">
        <v>4454</v>
      </c>
      <c r="O6" s="46"/>
      <c r="P6" s="46" t="s">
        <v>4446</v>
      </c>
      <c r="Q6" s="46" t="s">
        <v>4447</v>
      </c>
      <c r="R6" s="46"/>
      <c r="S6" s="46" t="s">
        <v>4448</v>
      </c>
      <c r="T6" s="46" t="s">
        <v>1363</v>
      </c>
      <c r="U6" s="46">
        <v>55057</v>
      </c>
      <c r="V6" s="46" t="s">
        <v>1903</v>
      </c>
      <c r="W6" s="46"/>
      <c r="X6" s="46" t="s">
        <v>4443</v>
      </c>
      <c r="Y6" s="46" t="s">
        <v>4444</v>
      </c>
      <c r="Z6" s="46">
        <v>360</v>
      </c>
      <c r="AA6" s="46">
        <v>1</v>
      </c>
      <c r="AB6" s="46">
        <v>0</v>
      </c>
      <c r="AC6" s="46">
        <v>0</v>
      </c>
      <c r="AD6" s="46">
        <v>0</v>
      </c>
      <c r="AE6" s="46">
        <v>0</v>
      </c>
      <c r="AF6" s="46">
        <v>0</v>
      </c>
      <c r="AG6" s="46">
        <v>0</v>
      </c>
      <c r="AH6" s="46">
        <v>0</v>
      </c>
      <c r="AI6" s="46" t="s">
        <v>415</v>
      </c>
      <c r="AJ6" s="46"/>
      <c r="AK6" s="46" t="s">
        <v>4439</v>
      </c>
      <c r="AL6" s="46"/>
      <c r="AM6" s="46"/>
      <c r="AN6" s="46"/>
      <c r="AO6" s="46"/>
      <c r="AP6" s="46"/>
      <c r="AQ6" s="46"/>
      <c r="AR6" s="46"/>
      <c r="AS6" s="46">
        <v>0</v>
      </c>
      <c r="AT6" s="46"/>
      <c r="AU6" s="46"/>
      <c r="AV6" s="46"/>
      <c r="AW6" s="46"/>
      <c r="AX6" s="46"/>
    </row>
    <row r="7" spans="1:50" x14ac:dyDescent="0.35">
      <c r="H7" s="22" t="s">
        <v>1441</v>
      </c>
      <c r="K7" s="22" t="s">
        <v>1441</v>
      </c>
      <c r="L7" s="22"/>
      <c r="M7" s="46" t="s">
        <v>4449</v>
      </c>
      <c r="N7" s="46" t="s">
        <v>4454</v>
      </c>
      <c r="O7" s="46"/>
      <c r="P7" s="46" t="s">
        <v>4450</v>
      </c>
      <c r="Q7" s="46"/>
      <c r="R7" s="46"/>
      <c r="S7" s="46" t="s">
        <v>4451</v>
      </c>
      <c r="T7" s="46" t="s">
        <v>1428</v>
      </c>
      <c r="U7" s="46">
        <v>98052</v>
      </c>
      <c r="V7" s="46" t="s">
        <v>1903</v>
      </c>
      <c r="W7" s="46"/>
      <c r="X7" s="46"/>
      <c r="Y7" s="46"/>
      <c r="Z7" s="46">
        <v>360</v>
      </c>
      <c r="AA7" s="46">
        <v>1</v>
      </c>
      <c r="AB7" s="46">
        <v>0</v>
      </c>
      <c r="AC7" s="46">
        <v>0</v>
      </c>
      <c r="AD7" s="46">
        <v>0</v>
      </c>
      <c r="AE7" s="46">
        <v>0</v>
      </c>
      <c r="AF7" s="46">
        <v>0</v>
      </c>
      <c r="AG7" s="46">
        <v>0</v>
      </c>
      <c r="AH7" s="46">
        <v>0</v>
      </c>
      <c r="AI7" s="46" t="s">
        <v>415</v>
      </c>
      <c r="AJ7" s="46"/>
      <c r="AK7" s="46" t="s">
        <v>4439</v>
      </c>
      <c r="AL7" s="46"/>
      <c r="AM7" s="46"/>
      <c r="AN7" s="46"/>
      <c r="AO7" s="46"/>
      <c r="AP7" s="46"/>
      <c r="AQ7" s="46"/>
      <c r="AR7" s="46"/>
      <c r="AS7" s="46">
        <v>0</v>
      </c>
      <c r="AT7" s="46"/>
      <c r="AU7" s="46"/>
      <c r="AV7" s="46"/>
      <c r="AW7" s="46"/>
      <c r="AX7" s="46"/>
    </row>
    <row r="8" spans="1:50" x14ac:dyDescent="0.35">
      <c r="H8" s="22" t="s">
        <v>1441</v>
      </c>
      <c r="K8" s="22" t="s">
        <v>1441</v>
      </c>
      <c r="L8" s="22"/>
      <c r="M8" t="s">
        <v>15</v>
      </c>
      <c r="N8" t="s">
        <v>4454</v>
      </c>
      <c r="P8" t="s">
        <v>4452</v>
      </c>
      <c r="S8" t="s">
        <v>1206</v>
      </c>
      <c r="T8" t="s">
        <v>1397</v>
      </c>
      <c r="U8">
        <v>44870</v>
      </c>
      <c r="V8" t="s">
        <v>1903</v>
      </c>
      <c r="X8" t="s">
        <v>4453</v>
      </c>
      <c r="Z8">
        <v>360</v>
      </c>
      <c r="AA8">
        <v>1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 t="s">
        <v>415</v>
      </c>
      <c r="AK8" t="s">
        <v>4439</v>
      </c>
      <c r="AS8">
        <v>0</v>
      </c>
    </row>
    <row r="9" spans="1:50" x14ac:dyDescent="0.35">
      <c r="B9" s="5">
        <v>43165</v>
      </c>
      <c r="E9" s="22" t="s">
        <v>1441</v>
      </c>
      <c r="F9" s="22"/>
      <c r="G9" s="22" t="s">
        <v>1441</v>
      </c>
      <c r="M9" t="s">
        <v>9822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 t="s">
        <v>415</v>
      </c>
      <c r="AK9" t="s">
        <v>4439</v>
      </c>
      <c r="AS9">
        <v>0</v>
      </c>
    </row>
    <row r="10" spans="1:50" x14ac:dyDescent="0.35">
      <c r="B10" s="5">
        <v>43207</v>
      </c>
      <c r="F10" s="22" t="s">
        <v>1441</v>
      </c>
      <c r="H10" s="22" t="s">
        <v>1441</v>
      </c>
      <c r="M10" t="s">
        <v>9821</v>
      </c>
      <c r="N10" t="s">
        <v>4454</v>
      </c>
      <c r="P10" t="s">
        <v>10124</v>
      </c>
      <c r="S10" t="s">
        <v>1198</v>
      </c>
      <c r="T10" t="s">
        <v>1405</v>
      </c>
      <c r="U10">
        <v>18914</v>
      </c>
      <c r="V10" t="s">
        <v>1903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 t="s">
        <v>415</v>
      </c>
      <c r="AK10" t="s">
        <v>4439</v>
      </c>
      <c r="AS10">
        <v>0</v>
      </c>
    </row>
    <row r="11" spans="1:50" s="86" customFormat="1" x14ac:dyDescent="0.35">
      <c r="A11" s="85"/>
      <c r="B11" s="85">
        <v>43207</v>
      </c>
      <c r="C11" s="85"/>
      <c r="D11" s="86" t="s">
        <v>10597</v>
      </c>
      <c r="F11" s="87"/>
      <c r="M11" s="86" t="s">
        <v>10123</v>
      </c>
      <c r="N11" s="86" t="s">
        <v>4454</v>
      </c>
      <c r="P11" s="86" t="s">
        <v>4455</v>
      </c>
      <c r="S11" s="86" t="s">
        <v>4456</v>
      </c>
      <c r="T11" s="86" t="s">
        <v>1395</v>
      </c>
      <c r="U11" s="86">
        <v>12401</v>
      </c>
      <c r="V11" s="86" t="s">
        <v>1903</v>
      </c>
      <c r="Z11" s="86">
        <v>0</v>
      </c>
      <c r="AA11" s="86">
        <v>0</v>
      </c>
      <c r="AB11" s="86">
        <v>0</v>
      </c>
      <c r="AC11" s="86">
        <v>0</v>
      </c>
      <c r="AD11" s="86">
        <v>0</v>
      </c>
      <c r="AE11" s="86">
        <v>0</v>
      </c>
      <c r="AF11" s="86">
        <v>0</v>
      </c>
      <c r="AG11" s="86">
        <v>0</v>
      </c>
      <c r="AH11" s="86">
        <v>0</v>
      </c>
      <c r="AI11" s="86" t="s">
        <v>415</v>
      </c>
      <c r="AK11" s="86" t="s">
        <v>4439</v>
      </c>
      <c r="AS11" s="86">
        <v>0</v>
      </c>
    </row>
    <row r="12" spans="1:50" x14ac:dyDescent="0.35">
      <c r="L12" s="46" t="s">
        <v>1441</v>
      </c>
      <c r="M12" t="s">
        <v>12</v>
      </c>
      <c r="N12" t="s">
        <v>4454</v>
      </c>
      <c r="P12" t="s">
        <v>10601</v>
      </c>
      <c r="S12" t="s">
        <v>9381</v>
      </c>
      <c r="T12" t="s">
        <v>1343</v>
      </c>
      <c r="U12">
        <v>60602</v>
      </c>
      <c r="V12" t="s">
        <v>1903</v>
      </c>
      <c r="X12" t="s">
        <v>9382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 t="s">
        <v>415</v>
      </c>
      <c r="AK12" t="s">
        <v>4439</v>
      </c>
      <c r="AS12">
        <v>0</v>
      </c>
    </row>
    <row r="13" spans="1:50" x14ac:dyDescent="0.35">
      <c r="C13" s="5">
        <v>43264</v>
      </c>
      <c r="D13" t="s">
        <v>10840</v>
      </c>
      <c r="M13" t="s">
        <v>13</v>
      </c>
      <c r="N13" s="46" t="s">
        <v>4454</v>
      </c>
      <c r="O13" s="46"/>
      <c r="P13" s="46" t="s">
        <v>10601</v>
      </c>
      <c r="Q13" s="46"/>
      <c r="R13" s="46"/>
      <c r="S13" s="46" t="s">
        <v>9381</v>
      </c>
      <c r="T13" s="46" t="s">
        <v>1343</v>
      </c>
      <c r="U13" s="46">
        <v>60602</v>
      </c>
      <c r="V13" s="46" t="s">
        <v>1903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 t="s">
        <v>415</v>
      </c>
      <c r="AK13" t="s">
        <v>4439</v>
      </c>
      <c r="AS13">
        <v>0</v>
      </c>
    </row>
    <row r="14" spans="1:50" x14ac:dyDescent="0.35">
      <c r="M14" t="s">
        <v>2882</v>
      </c>
      <c r="N14" t="s">
        <v>3240</v>
      </c>
      <c r="O14" t="s">
        <v>4414</v>
      </c>
      <c r="P14" t="s">
        <v>4415</v>
      </c>
      <c r="Q14" t="s">
        <v>4416</v>
      </c>
      <c r="R14" t="s">
        <v>4417</v>
      </c>
      <c r="S14" t="s">
        <v>4418</v>
      </c>
      <c r="T14" t="s">
        <v>4419</v>
      </c>
      <c r="U14" t="s">
        <v>4420</v>
      </c>
      <c r="V14" t="s">
        <v>1443</v>
      </c>
      <c r="W14" t="s">
        <v>4058</v>
      </c>
      <c r="X14" t="s">
        <v>4081</v>
      </c>
      <c r="Y14" t="s">
        <v>4421</v>
      </c>
      <c r="Z14" t="s">
        <v>4422</v>
      </c>
      <c r="AA14" t="s">
        <v>4423</v>
      </c>
      <c r="AB14" t="s">
        <v>4424</v>
      </c>
      <c r="AC14" t="s">
        <v>4425</v>
      </c>
      <c r="AD14" t="s">
        <v>4426</v>
      </c>
      <c r="AE14" t="s">
        <v>4427</v>
      </c>
      <c r="AF14" t="s">
        <v>4428</v>
      </c>
      <c r="AG14" t="s">
        <v>4429</v>
      </c>
      <c r="AH14" t="s">
        <v>4430</v>
      </c>
      <c r="AI14" t="s">
        <v>4431</v>
      </c>
      <c r="AJ14" t="s">
        <v>3933</v>
      </c>
      <c r="AK14" t="s">
        <v>4432</v>
      </c>
      <c r="AL14" t="s">
        <v>4126</v>
      </c>
      <c r="AM14" t="s">
        <v>4433</v>
      </c>
      <c r="AN14" t="s">
        <v>4434</v>
      </c>
      <c r="AO14" t="s">
        <v>3155</v>
      </c>
      <c r="AP14" t="s">
        <v>3156</v>
      </c>
      <c r="AQ14" t="s">
        <v>3157</v>
      </c>
      <c r="AR14" t="s">
        <v>3158</v>
      </c>
      <c r="AS14" t="s">
        <v>4435</v>
      </c>
      <c r="AT14" t="s">
        <v>146</v>
      </c>
      <c r="AU14" t="s">
        <v>4436</v>
      </c>
      <c r="AV14" t="s">
        <v>1446</v>
      </c>
      <c r="AW14" t="s">
        <v>4437</v>
      </c>
      <c r="AX14" t="s">
        <v>4438</v>
      </c>
    </row>
    <row r="15" spans="1:50" x14ac:dyDescent="0.35">
      <c r="B15" s="47">
        <v>43468</v>
      </c>
      <c r="M15" t="s">
        <v>11498</v>
      </c>
      <c r="N15" t="s">
        <v>11714</v>
      </c>
      <c r="P15" t="s">
        <v>11715</v>
      </c>
      <c r="Q15" t="s">
        <v>11716</v>
      </c>
      <c r="U15">
        <v>508920</v>
      </c>
      <c r="V15" t="s">
        <v>1258</v>
      </c>
      <c r="X15" t="s">
        <v>11717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 t="s">
        <v>415</v>
      </c>
      <c r="AK15" t="s">
        <v>4439</v>
      </c>
      <c r="AS15">
        <v>0</v>
      </c>
    </row>
    <row r="16" spans="1:50" x14ac:dyDescent="0.35">
      <c r="B16" s="5">
        <v>43493</v>
      </c>
      <c r="C16" s="47">
        <v>43486</v>
      </c>
      <c r="M16" t="s">
        <v>11994</v>
      </c>
      <c r="N16" t="s">
        <v>11718</v>
      </c>
      <c r="O16" t="s">
        <v>11719</v>
      </c>
      <c r="P16" t="s">
        <v>11720</v>
      </c>
      <c r="Q16" t="s">
        <v>11721</v>
      </c>
      <c r="R16" t="s">
        <v>11722</v>
      </c>
      <c r="S16" t="s">
        <v>11723</v>
      </c>
      <c r="U16">
        <v>10110</v>
      </c>
      <c r="V16" t="s">
        <v>1262</v>
      </c>
      <c r="X16" t="s">
        <v>11724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 t="s">
        <v>415</v>
      </c>
      <c r="AK16" t="s">
        <v>4439</v>
      </c>
      <c r="AS16">
        <v>0</v>
      </c>
    </row>
    <row r="17" spans="2:45" x14ac:dyDescent="0.35">
      <c r="B17" s="5">
        <v>43468</v>
      </c>
      <c r="M17" t="s">
        <v>11725</v>
      </c>
      <c r="N17" t="s">
        <v>11718</v>
      </c>
      <c r="O17" t="s">
        <v>11932</v>
      </c>
      <c r="P17" t="s">
        <v>11933</v>
      </c>
      <c r="Q17" t="s">
        <v>11934</v>
      </c>
      <c r="S17" t="s">
        <v>11935</v>
      </c>
      <c r="U17">
        <v>10540</v>
      </c>
      <c r="V17" t="s">
        <v>1262</v>
      </c>
      <c r="X17" t="s">
        <v>11724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 t="s">
        <v>415</v>
      </c>
      <c r="AK17" t="s">
        <v>4439</v>
      </c>
      <c r="AS17">
        <v>0</v>
      </c>
    </row>
    <row r="18" spans="2:45" x14ac:dyDescent="0.35">
      <c r="B18" s="47">
        <v>43493</v>
      </c>
      <c r="C18" s="47">
        <v>43486</v>
      </c>
      <c r="M18" t="s">
        <v>11972</v>
      </c>
      <c r="N18" t="s">
        <v>11726</v>
      </c>
      <c r="O18" t="s">
        <v>11719</v>
      </c>
      <c r="P18" t="s">
        <v>11720</v>
      </c>
      <c r="Q18" t="s">
        <v>11721</v>
      </c>
      <c r="R18" t="s">
        <v>11722</v>
      </c>
      <c r="S18" t="s">
        <v>11723</v>
      </c>
      <c r="U18">
        <v>10110</v>
      </c>
      <c r="V18" t="s">
        <v>1262</v>
      </c>
      <c r="X18" t="s">
        <v>11724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 t="s">
        <v>415</v>
      </c>
      <c r="AK18" t="s">
        <v>4439</v>
      </c>
      <c r="AS18">
        <v>0</v>
      </c>
    </row>
  </sheetData>
  <autoFilter ref="A2:AX2" xr:uid="{00000000-0009-0000-0000-000083000000}">
    <sortState ref="A3:AX8">
      <sortCondition ref="M2"/>
    </sortState>
  </autoFilter>
  <dataValidations count="1">
    <dataValidation type="list" allowBlank="1" showInputMessage="1" showErrorMessage="1" sqref="D1" xr:uid="{00000000-0002-0000-8300-000000000000}">
      <formula1>Sites</formula1>
    </dataValidation>
  </dataValidations>
  <hyperlinks>
    <hyperlink ref="B1" location="Index!A1" display="Go To Index" xr:uid="{00000000-0004-0000-83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400-000000000000}">
  <sheetPr codeName="Sheet104"/>
  <dimension ref="A1:AA93"/>
  <sheetViews>
    <sheetView workbookViewId="0">
      <pane ySplit="4" topLeftCell="A5" activePane="bottomLeft" state="frozen"/>
      <selection pane="bottomLeft" activeCell="K6" sqref="K6"/>
    </sheetView>
  </sheetViews>
  <sheetFormatPr defaultRowHeight="14.5" x14ac:dyDescent="0.35"/>
  <cols>
    <col min="1" max="2" width="11.453125" style="5" bestFit="1" customWidth="1"/>
    <col min="3" max="3" width="7" style="5" bestFit="1" customWidth="1"/>
    <col min="4" max="4" width="9.6328125" bestFit="1" customWidth="1"/>
    <col min="5" max="5" width="7.54296875" style="138" bestFit="1" customWidth="1"/>
    <col min="6" max="6" width="8" style="138" bestFit="1" customWidth="1"/>
    <col min="7" max="7" width="7.453125" style="138" bestFit="1" customWidth="1"/>
    <col min="8" max="8" width="8" style="138" bestFit="1" customWidth="1"/>
    <col min="9" max="9" width="14.36328125" bestFit="1" customWidth="1"/>
    <col min="10" max="10" width="17.08984375" bestFit="1" customWidth="1"/>
    <col min="11" max="11" width="40.6328125" bestFit="1" customWidth="1"/>
    <col min="12" max="12" width="13" bestFit="1" customWidth="1"/>
    <col min="14" max="14" width="11.36328125" bestFit="1" customWidth="1"/>
    <col min="15" max="15" width="16.08984375" bestFit="1" customWidth="1"/>
    <col min="16" max="16" width="10.08984375" bestFit="1" customWidth="1"/>
    <col min="17" max="17" width="14.36328125" bestFit="1" customWidth="1"/>
    <col min="18" max="18" width="40.6328125" bestFit="1" customWidth="1"/>
    <col min="19" max="19" width="5.6328125" bestFit="1" customWidth="1"/>
    <col min="20" max="20" width="12.453125" bestFit="1" customWidth="1"/>
    <col min="21" max="21" width="13" bestFit="1" customWidth="1"/>
    <col min="22" max="22" width="13.36328125" bestFit="1" customWidth="1"/>
    <col min="23" max="23" width="13.54296875" bestFit="1" customWidth="1"/>
    <col min="24" max="24" width="40.08984375" bestFit="1" customWidth="1"/>
    <col min="25" max="25" width="16.453125" bestFit="1" customWidth="1"/>
    <col min="26" max="26" width="13.6328125" bestFit="1" customWidth="1"/>
    <col min="27" max="27" width="14" bestFit="1" customWidth="1"/>
  </cols>
  <sheetData>
    <row r="1" spans="1:27" s="138" customFormat="1" x14ac:dyDescent="0.35">
      <c r="A1" s="139"/>
      <c r="B1" s="139"/>
      <c r="C1" s="139"/>
      <c r="E1" s="23">
        <f>COUNTIF($P:$P,E$4)</f>
        <v>23</v>
      </c>
      <c r="F1" s="23">
        <f>COUNTIF($P:$P,F$4)</f>
        <v>9</v>
      </c>
      <c r="G1" s="23">
        <f>COUNTIF($P:$P,G$4)</f>
        <v>17</v>
      </c>
      <c r="H1" s="23">
        <f>COUNTIF($P:$P,H$4)</f>
        <v>23</v>
      </c>
      <c r="I1" s="112">
        <f>COUNTA(P:P)-1</f>
        <v>72</v>
      </c>
      <c r="J1" s="138" t="s">
        <v>60</v>
      </c>
    </row>
    <row r="2" spans="1:27" x14ac:dyDescent="0.35">
      <c r="A2" s="139"/>
      <c r="B2" s="139"/>
      <c r="C2" s="139"/>
      <c r="D2" s="138"/>
      <c r="E2" s="23">
        <f t="shared" ref="E2:H2" si="0">COUNTIF(E5:E1048576,"X")</f>
        <v>23</v>
      </c>
      <c r="F2" s="23">
        <f t="shared" si="0"/>
        <v>9</v>
      </c>
      <c r="G2" s="23">
        <f t="shared" si="0"/>
        <v>17</v>
      </c>
      <c r="H2" s="23">
        <f t="shared" si="0"/>
        <v>23</v>
      </c>
      <c r="I2" s="112">
        <f>SUM(E2:H2)</f>
        <v>72</v>
      </c>
      <c r="J2" s="138" t="s">
        <v>1282</v>
      </c>
      <c r="K2" s="138"/>
      <c r="L2" s="138"/>
      <c r="M2" s="138"/>
      <c r="N2" s="139">
        <v>43515</v>
      </c>
      <c r="O2" s="139"/>
    </row>
    <row r="3" spans="1:27" ht="15" thickBot="1" x14ac:dyDescent="0.4">
      <c r="A3" s="5" t="s">
        <v>348</v>
      </c>
      <c r="B3" s="26" t="s">
        <v>50</v>
      </c>
      <c r="C3" s="5" t="s">
        <v>350</v>
      </c>
      <c r="D3" s="6" t="s">
        <v>11</v>
      </c>
      <c r="E3" s="24">
        <f t="shared" ref="E3:I3" si="1">+E1-E2</f>
        <v>0</v>
      </c>
      <c r="F3" s="24">
        <f t="shared" si="1"/>
        <v>0</v>
      </c>
      <c r="G3" s="24">
        <f t="shared" si="1"/>
        <v>0</v>
      </c>
      <c r="H3" s="24">
        <f t="shared" si="1"/>
        <v>0</v>
      </c>
      <c r="I3" s="24">
        <f t="shared" si="1"/>
        <v>0</v>
      </c>
      <c r="J3" s="138" t="s">
        <v>1283</v>
      </c>
      <c r="M3" s="138"/>
      <c r="N3" s="138" t="s">
        <v>11114</v>
      </c>
      <c r="O3" s="138"/>
    </row>
    <row r="4" spans="1:27" ht="15" thickTop="1" x14ac:dyDescent="0.35">
      <c r="A4" s="19" t="s">
        <v>365</v>
      </c>
      <c r="B4" s="20" t="s">
        <v>4</v>
      </c>
      <c r="C4" s="21" t="s">
        <v>366</v>
      </c>
      <c r="D4" t="s">
        <v>349</v>
      </c>
      <c r="E4" s="19" t="s">
        <v>11</v>
      </c>
      <c r="F4" s="19" t="s">
        <v>9821</v>
      </c>
      <c r="G4" s="19" t="s">
        <v>14</v>
      </c>
      <c r="H4" s="19" t="s">
        <v>15</v>
      </c>
      <c r="I4" t="s">
        <v>3239</v>
      </c>
      <c r="J4" t="s">
        <v>4459</v>
      </c>
      <c r="K4" t="s">
        <v>3240</v>
      </c>
      <c r="L4" t="s">
        <v>4460</v>
      </c>
      <c r="N4" s="138" t="s">
        <v>11115</v>
      </c>
      <c r="O4" s="138" t="s">
        <v>11281</v>
      </c>
      <c r="P4" s="138" t="s">
        <v>5811</v>
      </c>
      <c r="Q4" s="138" t="s">
        <v>12157</v>
      </c>
      <c r="R4" s="138" t="s">
        <v>12158</v>
      </c>
      <c r="S4" s="138" t="s">
        <v>9378</v>
      </c>
      <c r="T4" s="138" t="s">
        <v>5720</v>
      </c>
      <c r="U4" s="138" t="s">
        <v>5743</v>
      </c>
      <c r="V4" s="138" t="s">
        <v>5719</v>
      </c>
      <c r="W4" s="138" t="s">
        <v>9365</v>
      </c>
      <c r="X4" s="138" t="s">
        <v>5734</v>
      </c>
      <c r="Y4" s="138" t="s">
        <v>9364</v>
      </c>
      <c r="Z4" s="138" t="s">
        <v>5754</v>
      </c>
      <c r="AA4" s="138" t="s">
        <v>12159</v>
      </c>
    </row>
    <row r="5" spans="1:27" x14ac:dyDescent="0.35">
      <c r="E5" s="22" t="str">
        <f t="shared" ref="E5:H24" si="2">IF(ISERROR(VLOOKUP(E$4&amp;$I5,$N:$N,1,0)),"","X")</f>
        <v>X</v>
      </c>
      <c r="F5" s="22" t="str">
        <f t="shared" si="2"/>
        <v/>
      </c>
      <c r="G5" s="22" t="str">
        <f t="shared" si="2"/>
        <v/>
      </c>
      <c r="H5" s="22" t="str">
        <f t="shared" si="2"/>
        <v>X</v>
      </c>
      <c r="I5" t="s">
        <v>4461</v>
      </c>
      <c r="K5" t="s">
        <v>4462</v>
      </c>
      <c r="N5" s="32" t="str">
        <f>P5&amp;Q5</f>
        <v>ALP1ALGW</v>
      </c>
      <c r="O5" s="32" t="b">
        <f t="shared" ref="O5:O36" si="3">VLOOKUP(Q5,I:K,3,0)=R5</f>
        <v>1</v>
      </c>
      <c r="P5" s="138" t="s">
        <v>11</v>
      </c>
      <c r="Q5" s="138" t="s">
        <v>4461</v>
      </c>
      <c r="R5" s="138" t="s">
        <v>4462</v>
      </c>
      <c r="S5" s="138" t="s">
        <v>9383</v>
      </c>
      <c r="T5" s="138" t="s">
        <v>9398</v>
      </c>
      <c r="U5" s="138" t="s">
        <v>9398</v>
      </c>
      <c r="V5" s="61">
        <v>42810.472864351854</v>
      </c>
      <c r="W5" s="61">
        <v>42810.472864351854</v>
      </c>
      <c r="X5" s="138" t="s">
        <v>12160</v>
      </c>
      <c r="Y5" s="138">
        <v>0</v>
      </c>
      <c r="Z5" s="138">
        <v>0</v>
      </c>
      <c r="AA5" s="138" t="s">
        <v>9383</v>
      </c>
    </row>
    <row r="6" spans="1:27" x14ac:dyDescent="0.35">
      <c r="E6" s="22" t="str">
        <f t="shared" si="2"/>
        <v/>
      </c>
      <c r="F6" s="22" t="str">
        <f t="shared" si="2"/>
        <v/>
      </c>
      <c r="G6" s="22" t="str">
        <f t="shared" si="2"/>
        <v/>
      </c>
      <c r="H6" s="22" t="str">
        <f t="shared" si="2"/>
        <v/>
      </c>
      <c r="I6" s="140" t="s">
        <v>12144</v>
      </c>
      <c r="J6" s="140"/>
      <c r="K6" s="140" t="s">
        <v>12145</v>
      </c>
      <c r="N6" s="32" t="str">
        <f t="shared" ref="N6:N69" si="4">P6&amp;Q6</f>
        <v>ALP1BALL</v>
      </c>
      <c r="O6" s="32" t="b">
        <f t="shared" si="3"/>
        <v>1</v>
      </c>
      <c r="P6" s="138" t="s">
        <v>11</v>
      </c>
      <c r="Q6" s="138" t="s">
        <v>4463</v>
      </c>
      <c r="R6" s="138" t="s">
        <v>4464</v>
      </c>
      <c r="S6" s="138" t="s">
        <v>9383</v>
      </c>
      <c r="T6" s="138" t="s">
        <v>9398</v>
      </c>
      <c r="U6" s="138" t="s">
        <v>9398</v>
      </c>
      <c r="V6" s="61">
        <v>42810.472864699077</v>
      </c>
      <c r="W6" s="61">
        <v>42810.472864699077</v>
      </c>
      <c r="X6" s="138" t="s">
        <v>12161</v>
      </c>
      <c r="Y6" s="138">
        <v>0</v>
      </c>
      <c r="Z6" s="138">
        <v>0</v>
      </c>
      <c r="AA6" s="138" t="s">
        <v>9383</v>
      </c>
    </row>
    <row r="7" spans="1:27" x14ac:dyDescent="0.35">
      <c r="E7" s="22" t="str">
        <f t="shared" si="2"/>
        <v>X</v>
      </c>
      <c r="F7" s="22" t="str">
        <f t="shared" si="2"/>
        <v/>
      </c>
      <c r="G7" s="22" t="str">
        <f t="shared" si="2"/>
        <v/>
      </c>
      <c r="H7" s="22" t="str">
        <f t="shared" si="2"/>
        <v>X</v>
      </c>
      <c r="I7" t="s">
        <v>4463</v>
      </c>
      <c r="K7" t="s">
        <v>4464</v>
      </c>
      <c r="N7" s="32" t="str">
        <f t="shared" si="4"/>
        <v>ALP1DBAD</v>
      </c>
      <c r="O7" s="32" t="b">
        <f t="shared" si="3"/>
        <v>1</v>
      </c>
      <c r="P7" s="138" t="s">
        <v>11</v>
      </c>
      <c r="Q7" s="138" t="s">
        <v>4465</v>
      </c>
      <c r="R7" s="138" t="s">
        <v>4466</v>
      </c>
      <c r="S7" s="138" t="s">
        <v>9383</v>
      </c>
      <c r="T7" s="138" t="s">
        <v>9398</v>
      </c>
      <c r="U7" s="138" t="s">
        <v>9398</v>
      </c>
      <c r="V7" s="61">
        <v>42810.472864814816</v>
      </c>
      <c r="W7" s="61">
        <v>42810.472864814816</v>
      </c>
      <c r="X7" s="138" t="s">
        <v>12162</v>
      </c>
      <c r="Y7" s="138">
        <v>0</v>
      </c>
      <c r="Z7" s="138">
        <v>0</v>
      </c>
      <c r="AA7" s="138" t="s">
        <v>9383</v>
      </c>
    </row>
    <row r="8" spans="1:27" x14ac:dyDescent="0.35">
      <c r="E8" s="22" t="str">
        <f t="shared" si="2"/>
        <v/>
      </c>
      <c r="F8" s="22" t="str">
        <f t="shared" si="2"/>
        <v/>
      </c>
      <c r="G8" s="22" t="str">
        <f t="shared" si="2"/>
        <v/>
      </c>
      <c r="H8" s="22" t="str">
        <f t="shared" si="2"/>
        <v/>
      </c>
      <c r="I8" s="140" t="s">
        <v>12151</v>
      </c>
      <c r="J8" s="140"/>
      <c r="K8" s="140" t="s">
        <v>12152</v>
      </c>
      <c r="N8" s="32" t="str">
        <f t="shared" si="4"/>
        <v>ALP1DHLG</v>
      </c>
      <c r="O8" s="32" t="b">
        <f t="shared" si="3"/>
        <v>1</v>
      </c>
      <c r="P8" s="138" t="s">
        <v>11</v>
      </c>
      <c r="Q8" s="138" t="s">
        <v>4467</v>
      </c>
      <c r="R8" s="138" t="s">
        <v>4468</v>
      </c>
      <c r="S8" s="138" t="s">
        <v>9383</v>
      </c>
      <c r="T8" s="138" t="s">
        <v>9398</v>
      </c>
      <c r="U8" s="138" t="s">
        <v>9398</v>
      </c>
      <c r="V8" s="61">
        <v>42810.472865081021</v>
      </c>
      <c r="W8" s="61">
        <v>42810.472865081021</v>
      </c>
      <c r="X8" s="138" t="s">
        <v>12163</v>
      </c>
      <c r="Y8" s="138">
        <v>0</v>
      </c>
      <c r="Z8" s="138">
        <v>0</v>
      </c>
      <c r="AA8" s="138" t="s">
        <v>9383</v>
      </c>
    </row>
    <row r="9" spans="1:27" x14ac:dyDescent="0.35">
      <c r="E9" s="22" t="str">
        <f t="shared" si="2"/>
        <v>X</v>
      </c>
      <c r="F9" s="22" t="str">
        <f t="shared" si="2"/>
        <v/>
      </c>
      <c r="G9" s="22" t="str">
        <f t="shared" si="2"/>
        <v/>
      </c>
      <c r="H9" s="22" t="str">
        <f t="shared" si="2"/>
        <v>X</v>
      </c>
      <c r="I9" t="s">
        <v>4465</v>
      </c>
      <c r="K9" t="s">
        <v>4466</v>
      </c>
      <c r="N9" s="32" t="str">
        <f t="shared" si="4"/>
        <v>ALP1DHLS</v>
      </c>
      <c r="O9" s="32" t="b">
        <f t="shared" si="3"/>
        <v>1</v>
      </c>
      <c r="P9" s="138" t="s">
        <v>11</v>
      </c>
      <c r="Q9" s="138" t="s">
        <v>4469</v>
      </c>
      <c r="R9" s="138" t="s">
        <v>4470</v>
      </c>
      <c r="S9" s="138" t="s">
        <v>9383</v>
      </c>
      <c r="T9" s="138" t="s">
        <v>9398</v>
      </c>
      <c r="U9" s="138" t="s">
        <v>9398</v>
      </c>
      <c r="V9" s="61">
        <v>42810.472864930554</v>
      </c>
      <c r="W9" s="61">
        <v>42810.472864930554</v>
      </c>
      <c r="X9" s="138" t="s">
        <v>12164</v>
      </c>
      <c r="Y9" s="138">
        <v>0</v>
      </c>
      <c r="Z9" s="138">
        <v>0</v>
      </c>
      <c r="AA9" s="138" t="s">
        <v>9383</v>
      </c>
    </row>
    <row r="10" spans="1:27" x14ac:dyDescent="0.35">
      <c r="B10" s="47"/>
      <c r="E10" s="22" t="str">
        <f t="shared" si="2"/>
        <v>X</v>
      </c>
      <c r="F10" s="22" t="str">
        <f t="shared" si="2"/>
        <v/>
      </c>
      <c r="G10" s="22" t="str">
        <f t="shared" si="2"/>
        <v>X</v>
      </c>
      <c r="H10" s="22" t="str">
        <f t="shared" si="2"/>
        <v>X</v>
      </c>
      <c r="I10" t="s">
        <v>4467</v>
      </c>
      <c r="K10" t="s">
        <v>4468</v>
      </c>
      <c r="N10" s="32" t="str">
        <f t="shared" si="4"/>
        <v>ALP1EXPD</v>
      </c>
      <c r="O10" s="32" t="b">
        <f t="shared" si="3"/>
        <v>1</v>
      </c>
      <c r="P10" s="138" t="s">
        <v>11</v>
      </c>
      <c r="Q10" s="138" t="s">
        <v>4471</v>
      </c>
      <c r="R10" s="138" t="s">
        <v>4472</v>
      </c>
      <c r="S10" s="138" t="s">
        <v>9383</v>
      </c>
      <c r="T10" s="138" t="s">
        <v>9398</v>
      </c>
      <c r="U10" s="138" t="s">
        <v>9398</v>
      </c>
      <c r="V10" s="61">
        <v>42810.47286519676</v>
      </c>
      <c r="W10" s="61">
        <v>42810.47286519676</v>
      </c>
      <c r="X10" s="138" t="s">
        <v>12165</v>
      </c>
      <c r="Y10" s="138">
        <v>0</v>
      </c>
      <c r="Z10" s="138">
        <v>0</v>
      </c>
      <c r="AA10" s="138" t="s">
        <v>9383</v>
      </c>
    </row>
    <row r="11" spans="1:27" x14ac:dyDescent="0.35">
      <c r="B11" s="47"/>
      <c r="E11" s="22" t="str">
        <f t="shared" si="2"/>
        <v>X</v>
      </c>
      <c r="F11" s="22" t="str">
        <f t="shared" si="2"/>
        <v>X</v>
      </c>
      <c r="G11" s="22" t="str">
        <f t="shared" si="2"/>
        <v>X</v>
      </c>
      <c r="H11" s="22" t="str">
        <f t="shared" si="2"/>
        <v>X</v>
      </c>
      <c r="I11" t="s">
        <v>4469</v>
      </c>
      <c r="K11" t="s">
        <v>4470</v>
      </c>
      <c r="N11" s="32" t="str">
        <f t="shared" si="4"/>
        <v>ALP1FEDF</v>
      </c>
      <c r="O11" s="32" t="b">
        <f t="shared" si="3"/>
        <v>1</v>
      </c>
      <c r="P11" s="138" t="s">
        <v>11</v>
      </c>
      <c r="Q11" s="138" t="s">
        <v>4473</v>
      </c>
      <c r="R11" s="138" t="s">
        <v>4474</v>
      </c>
      <c r="S11" s="138" t="s">
        <v>9383</v>
      </c>
      <c r="T11" s="138" t="s">
        <v>9398</v>
      </c>
      <c r="U11" s="138" t="s">
        <v>9398</v>
      </c>
      <c r="V11" s="61">
        <v>42810.472865428237</v>
      </c>
      <c r="W11" s="61">
        <v>42810.472865428237</v>
      </c>
      <c r="X11" s="138" t="s">
        <v>12166</v>
      </c>
      <c r="Y11" s="138">
        <v>0</v>
      </c>
      <c r="Z11" s="138">
        <v>0</v>
      </c>
      <c r="AA11" s="138" t="s">
        <v>9383</v>
      </c>
    </row>
    <row r="12" spans="1:27" x14ac:dyDescent="0.35">
      <c r="B12" s="47"/>
      <c r="E12" s="22" t="str">
        <f t="shared" si="2"/>
        <v/>
      </c>
      <c r="F12" s="22" t="str">
        <f t="shared" si="2"/>
        <v/>
      </c>
      <c r="G12" s="22" t="str">
        <f t="shared" si="2"/>
        <v/>
      </c>
      <c r="H12" s="22" t="str">
        <f t="shared" si="2"/>
        <v/>
      </c>
      <c r="I12" s="140" t="s">
        <v>12150</v>
      </c>
      <c r="J12" s="140"/>
      <c r="K12" s="140" t="s">
        <v>12153</v>
      </c>
      <c r="N12" s="32" t="str">
        <f t="shared" si="4"/>
        <v>ALP1FEDS</v>
      </c>
      <c r="O12" s="32" t="b">
        <f t="shared" si="3"/>
        <v>1</v>
      </c>
      <c r="P12" s="138" t="s">
        <v>11</v>
      </c>
      <c r="Q12" s="138" t="s">
        <v>4475</v>
      </c>
      <c r="R12" s="138" t="s">
        <v>4476</v>
      </c>
      <c r="S12" s="138" t="s">
        <v>9383</v>
      </c>
      <c r="T12" s="138" t="s">
        <v>9398</v>
      </c>
      <c r="U12" s="138" t="s">
        <v>9398</v>
      </c>
      <c r="V12" s="61">
        <v>42810.472865358795</v>
      </c>
      <c r="W12" s="61">
        <v>42810.472865358795</v>
      </c>
      <c r="X12" s="138" t="s">
        <v>12167</v>
      </c>
      <c r="Y12" s="138">
        <v>0</v>
      </c>
      <c r="Z12" s="138">
        <v>0</v>
      </c>
      <c r="AA12" s="138" t="s">
        <v>9383</v>
      </c>
    </row>
    <row r="13" spans="1:27" x14ac:dyDescent="0.35">
      <c r="B13" s="47"/>
      <c r="E13" s="22" t="str">
        <f t="shared" si="2"/>
        <v>X</v>
      </c>
      <c r="F13" s="22" t="str">
        <f t="shared" si="2"/>
        <v>X</v>
      </c>
      <c r="G13" s="22" t="str">
        <f t="shared" si="2"/>
        <v/>
      </c>
      <c r="H13" s="22" t="str">
        <f t="shared" si="2"/>
        <v>X</v>
      </c>
      <c r="I13" t="s">
        <v>4471</v>
      </c>
      <c r="K13" t="s">
        <v>4472</v>
      </c>
      <c r="N13" s="32" t="str">
        <f t="shared" si="4"/>
        <v>ALP1FEDT</v>
      </c>
      <c r="O13" s="32" t="b">
        <f t="shared" si="3"/>
        <v>1</v>
      </c>
      <c r="P13" s="138" t="s">
        <v>11</v>
      </c>
      <c r="Q13" s="138" t="s">
        <v>4477</v>
      </c>
      <c r="R13" s="138" t="s">
        <v>4478</v>
      </c>
      <c r="S13" s="138" t="s">
        <v>9383</v>
      </c>
      <c r="T13" s="138" t="s">
        <v>9398</v>
      </c>
      <c r="U13" s="138" t="s">
        <v>9398</v>
      </c>
      <c r="V13" s="61">
        <v>42810.472865543983</v>
      </c>
      <c r="W13" s="61">
        <v>42810.472865543983</v>
      </c>
      <c r="X13" s="138" t="s">
        <v>12168</v>
      </c>
      <c r="Y13" s="138">
        <v>0</v>
      </c>
      <c r="Z13" s="138">
        <v>0</v>
      </c>
      <c r="AA13" s="138" t="s">
        <v>9383</v>
      </c>
    </row>
    <row r="14" spans="1:27" x14ac:dyDescent="0.35">
      <c r="E14" s="22" t="str">
        <f t="shared" si="2"/>
        <v>X</v>
      </c>
      <c r="F14" s="22" t="str">
        <f t="shared" si="2"/>
        <v>X</v>
      </c>
      <c r="G14" s="22" t="str">
        <f t="shared" si="2"/>
        <v>X</v>
      </c>
      <c r="H14" s="22" t="str">
        <f t="shared" si="2"/>
        <v>X</v>
      </c>
      <c r="I14" t="s">
        <v>4473</v>
      </c>
      <c r="K14" t="s">
        <v>4474</v>
      </c>
      <c r="N14" s="32" t="str">
        <f t="shared" si="4"/>
        <v>ALP1GRNT</v>
      </c>
      <c r="O14" s="32" t="b">
        <f t="shared" si="3"/>
        <v>1</v>
      </c>
      <c r="P14" s="138" t="s">
        <v>11</v>
      </c>
      <c r="Q14" s="138" t="s">
        <v>4479</v>
      </c>
      <c r="R14" s="138" t="s">
        <v>4480</v>
      </c>
      <c r="S14" s="138" t="s">
        <v>9383</v>
      </c>
      <c r="T14" s="138" t="s">
        <v>9398</v>
      </c>
      <c r="U14" s="138" t="s">
        <v>9398</v>
      </c>
      <c r="V14" s="61">
        <v>42810.472865659722</v>
      </c>
      <c r="W14" s="61">
        <v>42810.472865659722</v>
      </c>
      <c r="X14" s="138" t="s">
        <v>12169</v>
      </c>
      <c r="Y14" s="138">
        <v>0</v>
      </c>
      <c r="Z14" s="138">
        <v>0</v>
      </c>
      <c r="AA14" s="138" t="s">
        <v>9383</v>
      </c>
    </row>
    <row r="15" spans="1:27" x14ac:dyDescent="0.35">
      <c r="E15" s="22" t="str">
        <f t="shared" si="2"/>
        <v>X</v>
      </c>
      <c r="F15" s="22" t="str">
        <f t="shared" si="2"/>
        <v>X</v>
      </c>
      <c r="G15" s="22" t="str">
        <f t="shared" si="2"/>
        <v>X</v>
      </c>
      <c r="H15" s="22" t="str">
        <f t="shared" si="2"/>
        <v>X</v>
      </c>
      <c r="I15" t="s">
        <v>4475</v>
      </c>
      <c r="K15" t="s">
        <v>4476</v>
      </c>
      <c r="N15" s="32" t="str">
        <f t="shared" si="4"/>
        <v>ALP1HOLL</v>
      </c>
      <c r="O15" s="32" t="b">
        <f t="shared" si="3"/>
        <v>1</v>
      </c>
      <c r="P15" s="138" t="s">
        <v>11</v>
      </c>
      <c r="Q15" s="138" t="s">
        <v>4481</v>
      </c>
      <c r="R15" s="138" t="s">
        <v>4482</v>
      </c>
      <c r="S15" s="138" t="s">
        <v>9383</v>
      </c>
      <c r="T15" s="138" t="s">
        <v>9398</v>
      </c>
      <c r="U15" s="138" t="s">
        <v>9398</v>
      </c>
      <c r="V15" s="61">
        <v>42810.472865937503</v>
      </c>
      <c r="W15" s="61">
        <v>42810.472865937503</v>
      </c>
      <c r="X15" s="138" t="s">
        <v>12170</v>
      </c>
      <c r="Y15" s="138">
        <v>0</v>
      </c>
      <c r="Z15" s="138">
        <v>0</v>
      </c>
      <c r="AA15" s="138" t="s">
        <v>9383</v>
      </c>
    </row>
    <row r="16" spans="1:27" x14ac:dyDescent="0.35">
      <c r="E16" s="22" t="str">
        <f t="shared" si="2"/>
        <v>X</v>
      </c>
      <c r="F16" s="22" t="str">
        <f t="shared" si="2"/>
        <v>X</v>
      </c>
      <c r="G16" s="22" t="str">
        <f t="shared" si="2"/>
        <v>X</v>
      </c>
      <c r="H16" s="22" t="str">
        <f t="shared" si="2"/>
        <v>X</v>
      </c>
      <c r="I16" t="s">
        <v>4477</v>
      </c>
      <c r="K16" t="s">
        <v>4478</v>
      </c>
      <c r="N16" s="32" t="str">
        <f t="shared" si="4"/>
        <v>ALP1HRST</v>
      </c>
      <c r="O16" s="32" t="b">
        <f t="shared" si="3"/>
        <v>1</v>
      </c>
      <c r="P16" s="138" t="s">
        <v>11</v>
      </c>
      <c r="Q16" s="138" t="s">
        <v>4483</v>
      </c>
      <c r="R16" s="138" t="s">
        <v>4484</v>
      </c>
      <c r="S16" s="138" t="s">
        <v>9383</v>
      </c>
      <c r="T16" s="138" t="s">
        <v>9398</v>
      </c>
      <c r="U16" s="138" t="s">
        <v>9398</v>
      </c>
      <c r="V16" s="61">
        <v>42810.472865821757</v>
      </c>
      <c r="W16" s="61">
        <v>42810.472865821757</v>
      </c>
      <c r="X16" s="138" t="s">
        <v>12171</v>
      </c>
      <c r="Y16" s="138">
        <v>0</v>
      </c>
      <c r="Z16" s="138">
        <v>0</v>
      </c>
      <c r="AA16" s="138" t="s">
        <v>9383</v>
      </c>
    </row>
    <row r="17" spans="2:27" x14ac:dyDescent="0.35">
      <c r="E17" s="22" t="str">
        <f t="shared" si="2"/>
        <v>X</v>
      </c>
      <c r="F17" s="22" t="str">
        <f t="shared" si="2"/>
        <v/>
      </c>
      <c r="G17" s="22" t="str">
        <f t="shared" si="2"/>
        <v/>
      </c>
      <c r="H17" s="22" t="str">
        <f t="shared" si="2"/>
        <v>X</v>
      </c>
      <c r="I17" t="s">
        <v>4479</v>
      </c>
      <c r="K17" t="s">
        <v>4480</v>
      </c>
      <c r="N17" s="32" t="str">
        <f t="shared" si="4"/>
        <v>ALP1JAMA</v>
      </c>
      <c r="O17" s="32" t="b">
        <f t="shared" si="3"/>
        <v>1</v>
      </c>
      <c r="P17" s="138" t="s">
        <v>11</v>
      </c>
      <c r="Q17" s="138" t="s">
        <v>4485</v>
      </c>
      <c r="R17" s="138" t="s">
        <v>4486</v>
      </c>
      <c r="S17" s="138" t="s">
        <v>9383</v>
      </c>
      <c r="T17" s="138" t="s">
        <v>9398</v>
      </c>
      <c r="U17" s="138" t="s">
        <v>9398</v>
      </c>
      <c r="V17" s="61">
        <v>42810.472866006945</v>
      </c>
      <c r="W17" s="61">
        <v>42810.472866006945</v>
      </c>
      <c r="X17" s="138" t="s">
        <v>12172</v>
      </c>
      <c r="Y17" s="138">
        <v>0</v>
      </c>
      <c r="Z17" s="138">
        <v>0</v>
      </c>
      <c r="AA17" s="138" t="s">
        <v>9383</v>
      </c>
    </row>
    <row r="18" spans="2:27" x14ac:dyDescent="0.35">
      <c r="B18" s="47"/>
      <c r="E18" s="22" t="str">
        <f t="shared" si="2"/>
        <v>X</v>
      </c>
      <c r="F18" s="22" t="str">
        <f t="shared" si="2"/>
        <v/>
      </c>
      <c r="G18" s="22" t="str">
        <f t="shared" si="2"/>
        <v/>
      </c>
      <c r="H18" s="22" t="str">
        <f t="shared" si="2"/>
        <v>X</v>
      </c>
      <c r="I18" t="s">
        <v>4481</v>
      </c>
      <c r="K18" t="s">
        <v>4482</v>
      </c>
      <c r="N18" s="32" t="str">
        <f t="shared" si="4"/>
        <v>ALP1KNFF</v>
      </c>
      <c r="O18" s="32" t="b">
        <f t="shared" si="3"/>
        <v>1</v>
      </c>
      <c r="P18" s="138" t="s">
        <v>11</v>
      </c>
      <c r="Q18" s="138" t="s">
        <v>4487</v>
      </c>
      <c r="R18" s="138" t="s">
        <v>4488</v>
      </c>
      <c r="S18" s="138" t="s">
        <v>9383</v>
      </c>
      <c r="T18" s="138" t="s">
        <v>9398</v>
      </c>
      <c r="U18" s="138" t="s">
        <v>9398</v>
      </c>
      <c r="V18" s="61">
        <v>42810.472866122684</v>
      </c>
      <c r="W18" s="61">
        <v>42810.472866122684</v>
      </c>
      <c r="X18" s="138" t="s">
        <v>12173</v>
      </c>
      <c r="Y18" s="138">
        <v>0</v>
      </c>
      <c r="Z18" s="138">
        <v>0</v>
      </c>
      <c r="AA18" s="138" t="s">
        <v>9383</v>
      </c>
    </row>
    <row r="19" spans="2:27" x14ac:dyDescent="0.35">
      <c r="E19" s="22" t="str">
        <f t="shared" si="2"/>
        <v>X</v>
      </c>
      <c r="F19" s="22" t="str">
        <f t="shared" si="2"/>
        <v/>
      </c>
      <c r="G19" s="22" t="str">
        <f t="shared" si="2"/>
        <v/>
      </c>
      <c r="H19" s="22" t="str">
        <f t="shared" si="2"/>
        <v>X</v>
      </c>
      <c r="I19" t="s">
        <v>4483</v>
      </c>
      <c r="K19" t="s">
        <v>4484</v>
      </c>
      <c r="N19" s="32" t="str">
        <f t="shared" si="4"/>
        <v>ALP1LAND</v>
      </c>
      <c r="O19" s="32" t="b">
        <f t="shared" si="3"/>
        <v>1</v>
      </c>
      <c r="P19" s="138" t="s">
        <v>11</v>
      </c>
      <c r="Q19" s="138" t="s">
        <v>4489</v>
      </c>
      <c r="R19" s="138" t="s">
        <v>4490</v>
      </c>
      <c r="S19" s="138" t="s">
        <v>9383</v>
      </c>
      <c r="T19" s="138" t="s">
        <v>9398</v>
      </c>
      <c r="U19" s="138" t="s">
        <v>9398</v>
      </c>
      <c r="V19" s="61">
        <v>42810.472866203701</v>
      </c>
      <c r="W19" s="61">
        <v>42810.472866203701</v>
      </c>
      <c r="X19" s="138" t="s">
        <v>12174</v>
      </c>
      <c r="Y19" s="138">
        <v>0</v>
      </c>
      <c r="Z19" s="138">
        <v>0</v>
      </c>
      <c r="AA19" s="138" t="s">
        <v>9383</v>
      </c>
    </row>
    <row r="20" spans="2:27" x14ac:dyDescent="0.35">
      <c r="E20" s="22" t="str">
        <f t="shared" si="2"/>
        <v>X</v>
      </c>
      <c r="F20" s="22" t="str">
        <f t="shared" si="2"/>
        <v/>
      </c>
      <c r="G20" s="22" t="str">
        <f t="shared" si="2"/>
        <v/>
      </c>
      <c r="H20" s="22" t="str">
        <f t="shared" si="2"/>
        <v>X</v>
      </c>
      <c r="I20" t="s">
        <v>4485</v>
      </c>
      <c r="K20" t="s">
        <v>4486</v>
      </c>
      <c r="N20" s="32" t="str">
        <f t="shared" si="4"/>
        <v>ALP1MERC</v>
      </c>
      <c r="O20" s="32" t="b">
        <f t="shared" si="3"/>
        <v>1</v>
      </c>
      <c r="P20" s="138" t="s">
        <v>11</v>
      </c>
      <c r="Q20" s="138" t="s">
        <v>4491</v>
      </c>
      <c r="R20" s="138" t="s">
        <v>4492</v>
      </c>
      <c r="S20" s="138" t="s">
        <v>9383</v>
      </c>
      <c r="T20" s="138" t="s">
        <v>9398</v>
      </c>
      <c r="U20" s="138" t="s">
        <v>9398</v>
      </c>
      <c r="V20" s="61">
        <v>42810.472866319447</v>
      </c>
      <c r="W20" s="61">
        <v>42810.472866319447</v>
      </c>
      <c r="X20" s="138" t="s">
        <v>12175</v>
      </c>
      <c r="Y20" s="138">
        <v>0</v>
      </c>
      <c r="Z20" s="138">
        <v>0</v>
      </c>
      <c r="AA20" s="138" t="s">
        <v>9383</v>
      </c>
    </row>
    <row r="21" spans="2:27" x14ac:dyDescent="0.35">
      <c r="E21" s="22" t="str">
        <f t="shared" si="2"/>
        <v/>
      </c>
      <c r="F21" s="22" t="str">
        <f t="shared" si="2"/>
        <v/>
      </c>
      <c r="G21" s="22" t="str">
        <f t="shared" si="2"/>
        <v>X</v>
      </c>
      <c r="H21" s="22" t="str">
        <f t="shared" si="2"/>
        <v/>
      </c>
      <c r="I21" t="s">
        <v>4505</v>
      </c>
      <c r="K21" t="s">
        <v>4506</v>
      </c>
      <c r="N21" s="32" t="str">
        <f t="shared" si="4"/>
        <v>ALP1SAND</v>
      </c>
      <c r="O21" s="32" t="b">
        <f t="shared" si="3"/>
        <v>1</v>
      </c>
      <c r="P21" s="138" t="s">
        <v>11</v>
      </c>
      <c r="Q21" s="138" t="s">
        <v>4493</v>
      </c>
      <c r="R21" s="138" t="s">
        <v>4494</v>
      </c>
      <c r="S21" s="138" t="s">
        <v>9383</v>
      </c>
      <c r="T21" s="138" t="s">
        <v>9398</v>
      </c>
      <c r="U21" s="138" t="s">
        <v>9398</v>
      </c>
      <c r="V21" s="61">
        <v>42810.472866400465</v>
      </c>
      <c r="W21" s="61">
        <v>42810.472866400465</v>
      </c>
      <c r="X21" s="138" t="s">
        <v>12176</v>
      </c>
      <c r="Y21" s="138">
        <v>0</v>
      </c>
      <c r="Z21" s="138">
        <v>0</v>
      </c>
      <c r="AA21" s="138" t="s">
        <v>9383</v>
      </c>
    </row>
    <row r="22" spans="2:27" x14ac:dyDescent="0.35">
      <c r="E22" s="22" t="str">
        <f t="shared" si="2"/>
        <v>X</v>
      </c>
      <c r="F22" s="22" t="str">
        <f t="shared" si="2"/>
        <v>X</v>
      </c>
      <c r="G22" s="22" t="str">
        <f t="shared" si="2"/>
        <v>X</v>
      </c>
      <c r="H22" s="22" t="str">
        <f t="shared" si="2"/>
        <v>X</v>
      </c>
      <c r="I22" t="s">
        <v>4487</v>
      </c>
      <c r="K22" t="s">
        <v>4488</v>
      </c>
      <c r="N22" s="32" t="str">
        <f t="shared" si="4"/>
        <v>ALP1TAZM</v>
      </c>
      <c r="O22" s="32" t="b">
        <f t="shared" si="3"/>
        <v>1</v>
      </c>
      <c r="P22" s="138" t="s">
        <v>11</v>
      </c>
      <c r="Q22" s="138" t="s">
        <v>4495</v>
      </c>
      <c r="R22" s="138" t="s">
        <v>4496</v>
      </c>
      <c r="S22" s="138" t="s">
        <v>9383</v>
      </c>
      <c r="T22" s="138" t="s">
        <v>9398</v>
      </c>
      <c r="U22" s="138" t="s">
        <v>9398</v>
      </c>
      <c r="V22" s="61">
        <v>42810.472866516204</v>
      </c>
      <c r="W22" s="61">
        <v>42810.472866516204</v>
      </c>
      <c r="X22" s="138" t="s">
        <v>12177</v>
      </c>
      <c r="Y22" s="138">
        <v>0</v>
      </c>
      <c r="Z22" s="138">
        <v>0</v>
      </c>
      <c r="AA22" s="138" t="s">
        <v>9383</v>
      </c>
    </row>
    <row r="23" spans="2:27" x14ac:dyDescent="0.35">
      <c r="B23" s="47"/>
      <c r="E23" s="22" t="str">
        <f t="shared" si="2"/>
        <v>X</v>
      </c>
      <c r="F23" s="22" t="str">
        <f t="shared" si="2"/>
        <v/>
      </c>
      <c r="G23" s="22" t="str">
        <f t="shared" si="2"/>
        <v/>
      </c>
      <c r="H23" s="22" t="str">
        <f t="shared" si="2"/>
        <v>X</v>
      </c>
      <c r="I23" t="s">
        <v>4489</v>
      </c>
      <c r="K23" t="s">
        <v>4490</v>
      </c>
      <c r="N23" s="32" t="str">
        <f t="shared" si="4"/>
        <v>ALP1UPSF</v>
      </c>
      <c r="O23" s="32" t="b">
        <f t="shared" si="3"/>
        <v>1</v>
      </c>
      <c r="P23" s="138" t="s">
        <v>11</v>
      </c>
      <c r="Q23" s="138" t="s">
        <v>4497</v>
      </c>
      <c r="R23" s="138" t="s">
        <v>4498</v>
      </c>
      <c r="S23" s="138" t="s">
        <v>9383</v>
      </c>
      <c r="T23" s="138" t="s">
        <v>9398</v>
      </c>
      <c r="U23" s="138" t="s">
        <v>9398</v>
      </c>
      <c r="V23" s="61">
        <v>42810.472866782409</v>
      </c>
      <c r="W23" s="61">
        <v>42810.472866782409</v>
      </c>
      <c r="X23" s="138" t="s">
        <v>12178</v>
      </c>
      <c r="Y23" s="138">
        <v>0</v>
      </c>
      <c r="Z23" s="138">
        <v>0</v>
      </c>
      <c r="AA23" s="138" t="s">
        <v>9383</v>
      </c>
    </row>
    <row r="24" spans="2:27" x14ac:dyDescent="0.35">
      <c r="B24" s="47"/>
      <c r="E24" s="22" t="str">
        <f t="shared" si="2"/>
        <v/>
      </c>
      <c r="F24" s="22" t="str">
        <f t="shared" si="2"/>
        <v/>
      </c>
      <c r="G24" s="22" t="str">
        <f t="shared" si="2"/>
        <v/>
      </c>
      <c r="H24" s="22" t="str">
        <f t="shared" si="2"/>
        <v/>
      </c>
      <c r="I24" s="140" t="s">
        <v>9822</v>
      </c>
      <c r="J24" s="140"/>
      <c r="K24" s="140" t="s">
        <v>12154</v>
      </c>
      <c r="N24" s="32" t="str">
        <f t="shared" si="4"/>
        <v>ALP1UPSS</v>
      </c>
      <c r="O24" s="32" t="b">
        <f t="shared" si="3"/>
        <v>1</v>
      </c>
      <c r="P24" s="138" t="s">
        <v>11</v>
      </c>
      <c r="Q24" s="138" t="s">
        <v>3367</v>
      </c>
      <c r="R24" s="138" t="s">
        <v>3368</v>
      </c>
      <c r="S24" s="138" t="s">
        <v>9383</v>
      </c>
      <c r="T24" s="138" t="s">
        <v>9398</v>
      </c>
      <c r="U24" s="138" t="s">
        <v>9398</v>
      </c>
      <c r="V24" s="61">
        <v>42810.472866666663</v>
      </c>
      <c r="W24" s="61">
        <v>42810.472866666663</v>
      </c>
      <c r="X24" s="138" t="s">
        <v>12179</v>
      </c>
      <c r="Y24" s="138">
        <v>0</v>
      </c>
      <c r="Z24" s="138">
        <v>0</v>
      </c>
      <c r="AA24" s="138" t="s">
        <v>9383</v>
      </c>
    </row>
    <row r="25" spans="2:27" x14ac:dyDescent="0.35">
      <c r="E25" s="22" t="str">
        <f t="shared" ref="E25:H44" si="5">IF(ISERROR(VLOOKUP(E$4&amp;$I25,$N:$N,1,0)),"","X")</f>
        <v>X</v>
      </c>
      <c r="F25" s="22" t="str">
        <f t="shared" si="5"/>
        <v/>
      </c>
      <c r="G25" s="22" t="str">
        <f t="shared" si="5"/>
        <v>X</v>
      </c>
      <c r="H25" s="22" t="str">
        <f t="shared" si="5"/>
        <v>X</v>
      </c>
      <c r="I25" t="s">
        <v>4491</v>
      </c>
      <c r="K25" t="s">
        <v>4492</v>
      </c>
      <c r="N25" s="32" t="str">
        <f t="shared" si="4"/>
        <v>ALP1UTMR</v>
      </c>
      <c r="O25" s="32" t="b">
        <f t="shared" si="3"/>
        <v>1</v>
      </c>
      <c r="P25" s="138" t="s">
        <v>11</v>
      </c>
      <c r="Q25" s="138" t="s">
        <v>4499</v>
      </c>
      <c r="R25" s="138" t="s">
        <v>4500</v>
      </c>
      <c r="S25" s="138" t="s">
        <v>9383</v>
      </c>
      <c r="T25" s="138" t="s">
        <v>9398</v>
      </c>
      <c r="U25" s="138" t="s">
        <v>9398</v>
      </c>
      <c r="V25" s="61">
        <v>42810.472866585646</v>
      </c>
      <c r="W25" s="61">
        <v>42810.472866585646</v>
      </c>
      <c r="X25" s="138" t="s">
        <v>12180</v>
      </c>
      <c r="Y25" s="138">
        <v>0</v>
      </c>
      <c r="Z25" s="138">
        <v>0</v>
      </c>
      <c r="AA25" s="138" t="s">
        <v>9383</v>
      </c>
    </row>
    <row r="26" spans="2:27" x14ac:dyDescent="0.35">
      <c r="E26" s="22" t="str">
        <f t="shared" si="5"/>
        <v/>
      </c>
      <c r="F26" s="22" t="str">
        <f t="shared" si="5"/>
        <v/>
      </c>
      <c r="G26" s="22" t="str">
        <f t="shared" si="5"/>
        <v>X</v>
      </c>
      <c r="H26" s="22" t="str">
        <f t="shared" si="5"/>
        <v/>
      </c>
      <c r="I26" t="s">
        <v>4507</v>
      </c>
      <c r="K26" t="s">
        <v>4508</v>
      </c>
      <c r="N26" s="32" t="str">
        <f t="shared" si="4"/>
        <v>ALP1XPOL</v>
      </c>
      <c r="O26" s="32" t="b">
        <f t="shared" si="3"/>
        <v>1</v>
      </c>
      <c r="P26" s="138" t="s">
        <v>11</v>
      </c>
      <c r="Q26" s="138" t="s">
        <v>4501</v>
      </c>
      <c r="R26" s="138" t="s">
        <v>4502</v>
      </c>
      <c r="S26" s="138" t="s">
        <v>9383</v>
      </c>
      <c r="T26" s="138" t="s">
        <v>9398</v>
      </c>
      <c r="U26" s="138" t="s">
        <v>9398</v>
      </c>
      <c r="V26" s="61">
        <v>42810.472866863427</v>
      </c>
      <c r="W26" s="61">
        <v>42810.472866863427</v>
      </c>
      <c r="X26" s="138" t="s">
        <v>12181</v>
      </c>
      <c r="Y26" s="138">
        <v>0</v>
      </c>
      <c r="Z26" s="138">
        <v>0</v>
      </c>
      <c r="AA26" s="138" t="s">
        <v>9383</v>
      </c>
    </row>
    <row r="27" spans="2:27" x14ac:dyDescent="0.35">
      <c r="B27" s="47"/>
      <c r="E27" s="22" t="str">
        <f t="shared" si="5"/>
        <v/>
      </c>
      <c r="F27" s="22" t="str">
        <f t="shared" si="5"/>
        <v/>
      </c>
      <c r="G27" s="22" t="str">
        <f t="shared" si="5"/>
        <v/>
      </c>
      <c r="H27" s="22" t="str">
        <f t="shared" si="5"/>
        <v/>
      </c>
      <c r="I27" s="140" t="s">
        <v>12149</v>
      </c>
      <c r="J27" s="140"/>
      <c r="K27" s="140" t="s">
        <v>12148</v>
      </c>
      <c r="N27" s="32" t="str">
        <f t="shared" si="4"/>
        <v>ALP1YRCB</v>
      </c>
      <c r="O27" s="32" t="b">
        <f t="shared" si="3"/>
        <v>1</v>
      </c>
      <c r="P27" s="138" t="s">
        <v>11</v>
      </c>
      <c r="Q27" s="138" t="s">
        <v>4503</v>
      </c>
      <c r="R27" s="138" t="s">
        <v>4504</v>
      </c>
      <c r="S27" s="138" t="s">
        <v>9383</v>
      </c>
      <c r="T27" s="138" t="s">
        <v>9398</v>
      </c>
      <c r="U27" s="138" t="s">
        <v>9398</v>
      </c>
      <c r="V27" s="61">
        <v>42810.472866932869</v>
      </c>
      <c r="W27" s="61">
        <v>42810.472866932869</v>
      </c>
      <c r="X27" s="138" t="s">
        <v>12182</v>
      </c>
      <c r="Y27" s="138">
        <v>0</v>
      </c>
      <c r="Z27" s="138">
        <v>0</v>
      </c>
      <c r="AA27" s="138" t="s">
        <v>9383</v>
      </c>
    </row>
    <row r="28" spans="2:27" x14ac:dyDescent="0.35">
      <c r="E28" s="22" t="str">
        <f t="shared" si="5"/>
        <v/>
      </c>
      <c r="F28" s="22" t="str">
        <f t="shared" si="5"/>
        <v/>
      </c>
      <c r="G28" s="22" t="str">
        <f t="shared" si="5"/>
        <v>X</v>
      </c>
      <c r="H28" s="22" t="str">
        <f t="shared" si="5"/>
        <v/>
      </c>
      <c r="I28" s="138" t="s">
        <v>4509</v>
      </c>
      <c r="J28" s="138"/>
      <c r="K28" s="138" t="s">
        <v>4510</v>
      </c>
      <c r="N28" s="32" t="str">
        <f t="shared" si="4"/>
        <v>CHA1DHLS</v>
      </c>
      <c r="O28" s="32" t="b">
        <f t="shared" si="3"/>
        <v>1</v>
      </c>
      <c r="P28" s="138" t="s">
        <v>9821</v>
      </c>
      <c r="Q28" s="138" t="s">
        <v>4469</v>
      </c>
      <c r="R28" s="138" t="s">
        <v>4470</v>
      </c>
      <c r="S28" s="138" t="s">
        <v>9383</v>
      </c>
      <c r="T28" s="138" t="s">
        <v>9398</v>
      </c>
      <c r="U28" s="138" t="s">
        <v>9398</v>
      </c>
      <c r="V28" s="61">
        <v>43208.574565393516</v>
      </c>
      <c r="W28" s="61">
        <v>43208.574565393516</v>
      </c>
      <c r="X28" s="138" t="s">
        <v>12183</v>
      </c>
      <c r="Y28" s="138">
        <v>0</v>
      </c>
      <c r="Z28" s="138">
        <v>0</v>
      </c>
      <c r="AA28" s="138" t="s">
        <v>9383</v>
      </c>
    </row>
    <row r="29" spans="2:27" x14ac:dyDescent="0.35">
      <c r="E29" s="22" t="str">
        <f t="shared" si="5"/>
        <v>X</v>
      </c>
      <c r="F29" s="22" t="str">
        <f t="shared" si="5"/>
        <v/>
      </c>
      <c r="G29" s="22" t="str">
        <f t="shared" si="5"/>
        <v/>
      </c>
      <c r="H29" s="22" t="str">
        <f t="shared" si="5"/>
        <v>X</v>
      </c>
      <c r="I29" s="138" t="s">
        <v>4493</v>
      </c>
      <c r="J29" s="138"/>
      <c r="K29" s="138" t="s">
        <v>4494</v>
      </c>
      <c r="N29" s="32" t="str">
        <f t="shared" si="4"/>
        <v>CHA1EXPD</v>
      </c>
      <c r="O29" s="32" t="b">
        <f t="shared" si="3"/>
        <v>1</v>
      </c>
      <c r="P29" s="138" t="s">
        <v>9821</v>
      </c>
      <c r="Q29" s="138" t="s">
        <v>4471</v>
      </c>
      <c r="R29" s="138" t="s">
        <v>4472</v>
      </c>
      <c r="S29" s="138" t="s">
        <v>9383</v>
      </c>
      <c r="T29" s="138" t="s">
        <v>9398</v>
      </c>
      <c r="U29" s="138" t="s">
        <v>9398</v>
      </c>
      <c r="V29" s="61">
        <v>43208.574565590279</v>
      </c>
      <c r="W29" s="61">
        <v>43208.574565590279</v>
      </c>
      <c r="X29" s="138" t="s">
        <v>12184</v>
      </c>
      <c r="Y29" s="138">
        <v>0</v>
      </c>
      <c r="Z29" s="138">
        <v>0</v>
      </c>
      <c r="AA29" s="138" t="s">
        <v>9383</v>
      </c>
    </row>
    <row r="30" spans="2:27" x14ac:dyDescent="0.35">
      <c r="E30" s="22" t="str">
        <f t="shared" si="5"/>
        <v/>
      </c>
      <c r="F30" s="22" t="str">
        <f t="shared" si="5"/>
        <v/>
      </c>
      <c r="G30" s="22" t="str">
        <f t="shared" si="5"/>
        <v>X</v>
      </c>
      <c r="H30" s="22" t="str">
        <f t="shared" si="5"/>
        <v/>
      </c>
      <c r="I30" s="138" t="s">
        <v>4511</v>
      </c>
      <c r="J30" s="138"/>
      <c r="K30" s="138" t="s">
        <v>4512</v>
      </c>
      <c r="N30" s="32" t="str">
        <f t="shared" si="4"/>
        <v>CHA1FEDF</v>
      </c>
      <c r="O30" s="32" t="b">
        <f t="shared" si="3"/>
        <v>1</v>
      </c>
      <c r="P30" s="138" t="s">
        <v>9821</v>
      </c>
      <c r="Q30" s="138" t="s">
        <v>4473</v>
      </c>
      <c r="R30" s="138" t="s">
        <v>4474</v>
      </c>
      <c r="S30" s="138" t="s">
        <v>9383</v>
      </c>
      <c r="T30" s="138" t="s">
        <v>9398</v>
      </c>
      <c r="U30" s="138" t="s">
        <v>9398</v>
      </c>
      <c r="V30" s="61">
        <v>43208.574565706018</v>
      </c>
      <c r="W30" s="61">
        <v>43208.574565706018</v>
      </c>
      <c r="X30" s="138" t="s">
        <v>12185</v>
      </c>
      <c r="Y30" s="138">
        <v>0</v>
      </c>
      <c r="Z30" s="138">
        <v>0</v>
      </c>
      <c r="AA30" s="138" t="s">
        <v>9383</v>
      </c>
    </row>
    <row r="31" spans="2:27" x14ac:dyDescent="0.35">
      <c r="E31" s="22" t="str">
        <f t="shared" si="5"/>
        <v/>
      </c>
      <c r="F31" s="22" t="str">
        <f t="shared" si="5"/>
        <v/>
      </c>
      <c r="G31" s="22" t="str">
        <f t="shared" si="5"/>
        <v/>
      </c>
      <c r="H31" s="22" t="str">
        <f t="shared" si="5"/>
        <v/>
      </c>
      <c r="I31" s="140" t="s">
        <v>12156</v>
      </c>
      <c r="J31" s="140"/>
      <c r="K31" s="140" t="s">
        <v>12155</v>
      </c>
      <c r="N31" s="32" t="str">
        <f t="shared" si="4"/>
        <v>CHA1FEDS</v>
      </c>
      <c r="O31" s="32" t="b">
        <f t="shared" si="3"/>
        <v>1</v>
      </c>
      <c r="P31" s="138" t="s">
        <v>9821</v>
      </c>
      <c r="Q31" s="138" t="s">
        <v>4475</v>
      </c>
      <c r="R31" s="138" t="s">
        <v>4476</v>
      </c>
      <c r="S31" s="138" t="s">
        <v>9383</v>
      </c>
      <c r="T31" s="138" t="s">
        <v>9398</v>
      </c>
      <c r="U31" s="138" t="s">
        <v>9398</v>
      </c>
      <c r="V31" s="61">
        <v>43208.574565821757</v>
      </c>
      <c r="W31" s="61">
        <v>43208.574565821757</v>
      </c>
      <c r="X31" s="138" t="s">
        <v>12186</v>
      </c>
      <c r="Y31" s="138">
        <v>0</v>
      </c>
      <c r="Z31" s="138">
        <v>0</v>
      </c>
      <c r="AA31" s="138" t="s">
        <v>9383</v>
      </c>
    </row>
    <row r="32" spans="2:27" x14ac:dyDescent="0.35">
      <c r="E32" s="22" t="str">
        <f t="shared" si="5"/>
        <v/>
      </c>
      <c r="F32" s="22" t="str">
        <f t="shared" si="5"/>
        <v/>
      </c>
      <c r="G32" s="22" t="str">
        <f t="shared" si="5"/>
        <v>X</v>
      </c>
      <c r="H32" s="22" t="str">
        <f t="shared" si="5"/>
        <v/>
      </c>
      <c r="I32" s="138" t="s">
        <v>4513</v>
      </c>
      <c r="J32" s="138"/>
      <c r="K32" s="138" t="s">
        <v>4514</v>
      </c>
      <c r="N32" s="32" t="str">
        <f t="shared" si="4"/>
        <v>CHA1FEDT</v>
      </c>
      <c r="O32" s="32" t="b">
        <f t="shared" si="3"/>
        <v>1</v>
      </c>
      <c r="P32" s="138" t="s">
        <v>9821</v>
      </c>
      <c r="Q32" s="138" t="s">
        <v>4477</v>
      </c>
      <c r="R32" s="138" t="s">
        <v>4478</v>
      </c>
      <c r="S32" s="138" t="s">
        <v>9383</v>
      </c>
      <c r="T32" s="138" t="s">
        <v>9398</v>
      </c>
      <c r="U32" s="138" t="s">
        <v>9398</v>
      </c>
      <c r="V32" s="61">
        <v>43208.574565891206</v>
      </c>
      <c r="W32" s="61">
        <v>43208.574565891206</v>
      </c>
      <c r="X32" s="138" t="s">
        <v>12187</v>
      </c>
      <c r="Y32" s="138">
        <v>0</v>
      </c>
      <c r="Z32" s="138">
        <v>0</v>
      </c>
      <c r="AA32" s="138" t="s">
        <v>9383</v>
      </c>
    </row>
    <row r="33" spans="5:27" x14ac:dyDescent="0.35">
      <c r="E33" s="22" t="str">
        <f t="shared" si="5"/>
        <v>X</v>
      </c>
      <c r="F33" s="22" t="str">
        <f t="shared" si="5"/>
        <v/>
      </c>
      <c r="G33" s="22" t="str">
        <f t="shared" si="5"/>
        <v/>
      </c>
      <c r="H33" s="22" t="str">
        <f t="shared" si="5"/>
        <v>X</v>
      </c>
      <c r="I33" s="138" t="s">
        <v>4495</v>
      </c>
      <c r="J33" s="138"/>
      <c r="K33" s="138" t="s">
        <v>4496</v>
      </c>
      <c r="N33" s="32" t="str">
        <f t="shared" si="4"/>
        <v>CHA1KNFF</v>
      </c>
      <c r="O33" s="32" t="b">
        <f t="shared" si="3"/>
        <v>1</v>
      </c>
      <c r="P33" s="138" t="s">
        <v>9821</v>
      </c>
      <c r="Q33" s="138" t="s">
        <v>4487</v>
      </c>
      <c r="R33" s="138" t="s">
        <v>4488</v>
      </c>
      <c r="S33" s="138" t="s">
        <v>9383</v>
      </c>
      <c r="T33" s="138" t="s">
        <v>9398</v>
      </c>
      <c r="U33" s="138" t="s">
        <v>9398</v>
      </c>
      <c r="V33" s="61">
        <v>43208.574566006944</v>
      </c>
      <c r="W33" s="61">
        <v>43208.574566006944</v>
      </c>
      <c r="X33" s="138" t="s">
        <v>12188</v>
      </c>
      <c r="Y33" s="138">
        <v>0</v>
      </c>
      <c r="Z33" s="138">
        <v>0</v>
      </c>
      <c r="AA33" s="138" t="s">
        <v>9383</v>
      </c>
    </row>
    <row r="34" spans="5:27" x14ac:dyDescent="0.35">
      <c r="E34" s="22" t="str">
        <f t="shared" si="5"/>
        <v>X</v>
      </c>
      <c r="F34" s="22" t="str">
        <f t="shared" si="5"/>
        <v>X</v>
      </c>
      <c r="G34" s="22" t="str">
        <f t="shared" si="5"/>
        <v>X</v>
      </c>
      <c r="H34" s="22" t="str">
        <f t="shared" si="5"/>
        <v>X</v>
      </c>
      <c r="I34" s="138" t="s">
        <v>4497</v>
      </c>
      <c r="J34" s="138"/>
      <c r="K34" s="138" t="s">
        <v>4498</v>
      </c>
      <c r="N34" s="32" t="str">
        <f t="shared" si="4"/>
        <v>CHA1UPSF</v>
      </c>
      <c r="O34" s="32" t="b">
        <f t="shared" si="3"/>
        <v>1</v>
      </c>
      <c r="P34" s="138" t="s">
        <v>9821</v>
      </c>
      <c r="Q34" s="138" t="s">
        <v>4497</v>
      </c>
      <c r="R34" s="138" t="s">
        <v>4498</v>
      </c>
      <c r="S34" s="138" t="s">
        <v>9383</v>
      </c>
      <c r="T34" s="138" t="s">
        <v>9398</v>
      </c>
      <c r="U34" s="138" t="s">
        <v>9398</v>
      </c>
      <c r="V34" s="61">
        <v>43208.574566087962</v>
      </c>
      <c r="W34" s="61">
        <v>43208.574566087962</v>
      </c>
      <c r="X34" s="138" t="s">
        <v>12189</v>
      </c>
      <c r="Y34" s="138">
        <v>0</v>
      </c>
      <c r="Z34" s="138">
        <v>0</v>
      </c>
      <c r="AA34" s="138" t="s">
        <v>9383</v>
      </c>
    </row>
    <row r="35" spans="5:27" x14ac:dyDescent="0.35">
      <c r="E35" s="22" t="str">
        <f t="shared" si="5"/>
        <v>X</v>
      </c>
      <c r="F35" s="22" t="str">
        <f t="shared" si="5"/>
        <v>X</v>
      </c>
      <c r="G35" s="22" t="str">
        <f t="shared" si="5"/>
        <v>X</v>
      </c>
      <c r="H35" s="22" t="str">
        <f t="shared" si="5"/>
        <v>X</v>
      </c>
      <c r="I35" s="138" t="s">
        <v>3367</v>
      </c>
      <c r="J35" s="138"/>
      <c r="K35" s="138" t="s">
        <v>3368</v>
      </c>
      <c r="N35" s="32" t="str">
        <f t="shared" si="4"/>
        <v>CHA1UPSS</v>
      </c>
      <c r="O35" s="32" t="b">
        <f t="shared" si="3"/>
        <v>1</v>
      </c>
      <c r="P35" s="138" t="s">
        <v>9821</v>
      </c>
      <c r="Q35" s="138" t="s">
        <v>3367</v>
      </c>
      <c r="R35" s="138" t="s">
        <v>3368</v>
      </c>
      <c r="S35" s="138" t="s">
        <v>9383</v>
      </c>
      <c r="T35" s="138" t="s">
        <v>9398</v>
      </c>
      <c r="U35" s="138" t="s">
        <v>9398</v>
      </c>
      <c r="V35" s="61">
        <v>43208.574566203701</v>
      </c>
      <c r="W35" s="61">
        <v>43208.574566203701</v>
      </c>
      <c r="X35" s="138" t="s">
        <v>12190</v>
      </c>
      <c r="Y35" s="138">
        <v>0</v>
      </c>
      <c r="Z35" s="138">
        <v>0</v>
      </c>
      <c r="AA35" s="138" t="s">
        <v>9383</v>
      </c>
    </row>
    <row r="36" spans="5:27" x14ac:dyDescent="0.35">
      <c r="E36" s="22" t="str">
        <f t="shared" si="5"/>
        <v>X</v>
      </c>
      <c r="F36" s="22" t="str">
        <f t="shared" si="5"/>
        <v/>
      </c>
      <c r="G36" s="22" t="str">
        <f t="shared" si="5"/>
        <v/>
      </c>
      <c r="H36" s="22" t="str">
        <f t="shared" si="5"/>
        <v>X</v>
      </c>
      <c r="I36" s="138" t="s">
        <v>4499</v>
      </c>
      <c r="J36" s="138"/>
      <c r="K36" s="138" t="s">
        <v>4500</v>
      </c>
      <c r="N36" s="32" t="str">
        <f t="shared" si="4"/>
        <v>CHA1YRCB</v>
      </c>
      <c r="O36" s="32" t="b">
        <f t="shared" si="3"/>
        <v>1</v>
      </c>
      <c r="P36" s="138" t="s">
        <v>9821</v>
      </c>
      <c r="Q36" s="138" t="s">
        <v>4503</v>
      </c>
      <c r="R36" s="138" t="s">
        <v>4504</v>
      </c>
      <c r="S36" s="138" t="s">
        <v>9383</v>
      </c>
      <c r="T36" s="138" t="s">
        <v>9398</v>
      </c>
      <c r="U36" s="138" t="s">
        <v>9398</v>
      </c>
      <c r="V36" s="61">
        <v>43208.574566319447</v>
      </c>
      <c r="W36" s="61">
        <v>43208.574566319447</v>
      </c>
      <c r="X36" s="138" t="s">
        <v>12191</v>
      </c>
      <c r="Y36" s="138">
        <v>0</v>
      </c>
      <c r="Z36" s="138">
        <v>0</v>
      </c>
      <c r="AA36" s="138" t="s">
        <v>9383</v>
      </c>
    </row>
    <row r="37" spans="5:27" x14ac:dyDescent="0.35">
      <c r="E37" s="22" t="str">
        <f t="shared" si="5"/>
        <v/>
      </c>
      <c r="F37" s="22" t="str">
        <f t="shared" si="5"/>
        <v/>
      </c>
      <c r="G37" s="22" t="str">
        <f t="shared" si="5"/>
        <v>X</v>
      </c>
      <c r="H37" s="22" t="str">
        <f t="shared" si="5"/>
        <v/>
      </c>
      <c r="I37" s="138" t="s">
        <v>4515</v>
      </c>
      <c r="J37" s="138"/>
      <c r="K37" s="138" t="s">
        <v>4516</v>
      </c>
      <c r="N37" s="32" t="str">
        <f t="shared" si="4"/>
        <v>KIN1DHLG</v>
      </c>
      <c r="O37" s="32" t="b">
        <f t="shared" ref="O37:O68" si="6">VLOOKUP(Q37,I:K,3,0)=R37</f>
        <v>1</v>
      </c>
      <c r="P37" s="138" t="s">
        <v>14</v>
      </c>
      <c r="Q37" s="138" t="s">
        <v>4467</v>
      </c>
      <c r="R37" s="138" t="s">
        <v>4468</v>
      </c>
      <c r="S37" s="138" t="s">
        <v>9383</v>
      </c>
      <c r="T37" s="138" t="s">
        <v>11113</v>
      </c>
      <c r="U37" s="138" t="s">
        <v>11113</v>
      </c>
      <c r="V37" s="61">
        <v>42947.381136608798</v>
      </c>
      <c r="W37" s="61">
        <v>42947.381136608798</v>
      </c>
      <c r="X37" s="138" t="s">
        <v>12192</v>
      </c>
      <c r="Y37" s="138">
        <v>0</v>
      </c>
      <c r="Z37" s="138">
        <v>0</v>
      </c>
      <c r="AA37" s="138" t="s">
        <v>9383</v>
      </c>
    </row>
    <row r="38" spans="5:27" x14ac:dyDescent="0.35">
      <c r="E38" s="22" t="str">
        <f t="shared" si="5"/>
        <v/>
      </c>
      <c r="F38" s="22" t="str">
        <f t="shared" si="5"/>
        <v/>
      </c>
      <c r="G38" s="22" t="str">
        <f t="shared" si="5"/>
        <v/>
      </c>
      <c r="H38" s="22" t="str">
        <f t="shared" si="5"/>
        <v/>
      </c>
      <c r="I38" s="140" t="s">
        <v>12146</v>
      </c>
      <c r="J38" s="140"/>
      <c r="K38" s="140" t="s">
        <v>12147</v>
      </c>
      <c r="N38" s="32" t="str">
        <f t="shared" si="4"/>
        <v>KIN1DHLS</v>
      </c>
      <c r="O38" s="32" t="b">
        <f t="shared" si="6"/>
        <v>1</v>
      </c>
      <c r="P38" s="138" t="s">
        <v>14</v>
      </c>
      <c r="Q38" s="138" t="s">
        <v>4469</v>
      </c>
      <c r="R38" s="138" t="s">
        <v>4470</v>
      </c>
      <c r="S38" s="138" t="s">
        <v>9383</v>
      </c>
      <c r="T38" s="138" t="s">
        <v>11113</v>
      </c>
      <c r="U38" s="138" t="s">
        <v>11113</v>
      </c>
      <c r="V38" s="61">
        <v>42947.381112384261</v>
      </c>
      <c r="W38" s="61">
        <v>42947.381112384261</v>
      </c>
      <c r="X38" s="138" t="s">
        <v>12193</v>
      </c>
      <c r="Y38" s="138">
        <v>0</v>
      </c>
      <c r="Z38" s="138">
        <v>0</v>
      </c>
      <c r="AA38" s="138" t="s">
        <v>9383</v>
      </c>
    </row>
    <row r="39" spans="5:27" x14ac:dyDescent="0.35">
      <c r="E39" s="22" t="str">
        <f t="shared" si="5"/>
        <v>X</v>
      </c>
      <c r="F39" s="22" t="str">
        <f t="shared" si="5"/>
        <v/>
      </c>
      <c r="G39" s="22" t="str">
        <f t="shared" si="5"/>
        <v>X</v>
      </c>
      <c r="H39" s="22" t="str">
        <f t="shared" si="5"/>
        <v>X</v>
      </c>
      <c r="I39" s="138" t="s">
        <v>4501</v>
      </c>
      <c r="J39" s="138"/>
      <c r="K39" s="138" t="s">
        <v>4502</v>
      </c>
      <c r="N39" s="32" t="str">
        <f t="shared" si="4"/>
        <v>KIN1FEDF</v>
      </c>
      <c r="O39" s="32" t="b">
        <f t="shared" si="6"/>
        <v>1</v>
      </c>
      <c r="P39" s="138" t="s">
        <v>14</v>
      </c>
      <c r="Q39" s="138" t="s">
        <v>4473</v>
      </c>
      <c r="R39" s="138" t="s">
        <v>4474</v>
      </c>
      <c r="S39" s="138" t="s">
        <v>9383</v>
      </c>
      <c r="T39" s="138" t="s">
        <v>11113</v>
      </c>
      <c r="U39" s="138" t="s">
        <v>11113</v>
      </c>
      <c r="V39" s="61">
        <v>42947.381137118056</v>
      </c>
      <c r="W39" s="61">
        <v>42947.381137118056</v>
      </c>
      <c r="X39" s="138" t="s">
        <v>12194</v>
      </c>
      <c r="Y39" s="138">
        <v>0</v>
      </c>
      <c r="Z39" s="138">
        <v>0</v>
      </c>
      <c r="AA39" s="138" t="s">
        <v>9383</v>
      </c>
    </row>
    <row r="40" spans="5:27" x14ac:dyDescent="0.35">
      <c r="E40" s="22" t="str">
        <f t="shared" si="5"/>
        <v>X</v>
      </c>
      <c r="F40" s="22" t="str">
        <f t="shared" si="5"/>
        <v>X</v>
      </c>
      <c r="G40" s="22" t="str">
        <f t="shared" si="5"/>
        <v>X</v>
      </c>
      <c r="H40" s="22" t="str">
        <f t="shared" si="5"/>
        <v>X</v>
      </c>
      <c r="I40" s="138" t="s">
        <v>4503</v>
      </c>
      <c r="J40" s="138"/>
      <c r="K40" s="138" t="s">
        <v>4504</v>
      </c>
      <c r="N40" s="32" t="str">
        <f t="shared" si="4"/>
        <v>KIN1FEDS</v>
      </c>
      <c r="O40" s="32" t="b">
        <f t="shared" si="6"/>
        <v>1</v>
      </c>
      <c r="P40" s="138" t="s">
        <v>14</v>
      </c>
      <c r="Q40" s="138" t="s">
        <v>4475</v>
      </c>
      <c r="R40" s="138" t="s">
        <v>4476</v>
      </c>
      <c r="S40" s="138" t="s">
        <v>9383</v>
      </c>
      <c r="T40" s="138" t="s">
        <v>11113</v>
      </c>
      <c r="U40" s="138" t="s">
        <v>11113</v>
      </c>
      <c r="V40" s="61">
        <v>42947.381136886572</v>
      </c>
      <c r="W40" s="61">
        <v>42947.381136886572</v>
      </c>
      <c r="X40" s="138" t="s">
        <v>12195</v>
      </c>
      <c r="Y40" s="138">
        <v>0</v>
      </c>
      <c r="Z40" s="138">
        <v>0</v>
      </c>
      <c r="AA40" s="138" t="s">
        <v>9383</v>
      </c>
    </row>
    <row r="41" spans="5:27" x14ac:dyDescent="0.35">
      <c r="E41" s="22" t="str">
        <f t="shared" si="5"/>
        <v/>
      </c>
      <c r="F41" s="22" t="str">
        <f t="shared" si="5"/>
        <v/>
      </c>
      <c r="G41" s="22" t="str">
        <f t="shared" si="5"/>
        <v/>
      </c>
      <c r="H41" s="22" t="str">
        <f t="shared" si="5"/>
        <v/>
      </c>
      <c r="N41" s="32" t="str">
        <f t="shared" si="4"/>
        <v>KIN1FEDT</v>
      </c>
      <c r="O41" s="32" t="b">
        <f t="shared" si="6"/>
        <v>1</v>
      </c>
      <c r="P41" s="138" t="s">
        <v>14</v>
      </c>
      <c r="Q41" s="138" t="s">
        <v>4477</v>
      </c>
      <c r="R41" s="138" t="s">
        <v>4478</v>
      </c>
      <c r="S41" s="138" t="s">
        <v>9383</v>
      </c>
      <c r="T41" s="138" t="s">
        <v>11113</v>
      </c>
      <c r="U41" s="138" t="s">
        <v>11113</v>
      </c>
      <c r="V41" s="61">
        <v>42947.381137418983</v>
      </c>
      <c r="W41" s="61">
        <v>42947.381137418983</v>
      </c>
      <c r="X41" s="138" t="s">
        <v>12196</v>
      </c>
      <c r="Y41" s="138">
        <v>0</v>
      </c>
      <c r="Z41" s="138">
        <v>0</v>
      </c>
      <c r="AA41" s="138" t="s">
        <v>9383</v>
      </c>
    </row>
    <row r="42" spans="5:27" x14ac:dyDescent="0.35">
      <c r="E42" s="22" t="str">
        <f t="shared" si="5"/>
        <v/>
      </c>
      <c r="F42" s="22" t="str">
        <f t="shared" si="5"/>
        <v/>
      </c>
      <c r="G42" s="22" t="str">
        <f t="shared" si="5"/>
        <v/>
      </c>
      <c r="H42" s="22" t="str">
        <f t="shared" si="5"/>
        <v/>
      </c>
      <c r="N42" s="32" t="str">
        <f t="shared" si="4"/>
        <v>KIN1JDCO</v>
      </c>
      <c r="O42" s="32" t="b">
        <f t="shared" si="6"/>
        <v>1</v>
      </c>
      <c r="P42" s="138" t="s">
        <v>14</v>
      </c>
      <c r="Q42" s="138" t="s">
        <v>4505</v>
      </c>
      <c r="R42" s="138" t="s">
        <v>4506</v>
      </c>
      <c r="S42" s="138" t="s">
        <v>9383</v>
      </c>
      <c r="T42" s="138" t="s">
        <v>11113</v>
      </c>
      <c r="U42" s="138" t="s">
        <v>11113</v>
      </c>
      <c r="V42" s="61">
        <v>42947.522937650465</v>
      </c>
      <c r="W42" s="61">
        <v>42947.522937650465</v>
      </c>
      <c r="X42" s="138" t="s">
        <v>12197</v>
      </c>
      <c r="Y42" s="138">
        <v>0</v>
      </c>
      <c r="Z42" s="138">
        <v>0</v>
      </c>
      <c r="AA42" s="138" t="s">
        <v>9383</v>
      </c>
    </row>
    <row r="43" spans="5:27" x14ac:dyDescent="0.35">
      <c r="E43" s="22" t="str">
        <f t="shared" si="5"/>
        <v/>
      </c>
      <c r="F43" s="22" t="str">
        <f t="shared" si="5"/>
        <v/>
      </c>
      <c r="G43" s="22" t="str">
        <f t="shared" si="5"/>
        <v/>
      </c>
      <c r="H43" s="22" t="str">
        <f t="shared" si="5"/>
        <v/>
      </c>
      <c r="N43" s="32" t="str">
        <f t="shared" si="4"/>
        <v>KIN1KNFF</v>
      </c>
      <c r="O43" s="32" t="b">
        <f t="shared" si="6"/>
        <v>1</v>
      </c>
      <c r="P43" s="138" t="s">
        <v>14</v>
      </c>
      <c r="Q43" s="138" t="s">
        <v>4487</v>
      </c>
      <c r="R43" s="138" t="s">
        <v>4488</v>
      </c>
      <c r="S43" s="138" t="s">
        <v>9383</v>
      </c>
      <c r="T43" s="138" t="s">
        <v>11113</v>
      </c>
      <c r="U43" s="138" t="s">
        <v>11113</v>
      </c>
      <c r="V43" s="61">
        <v>42947.381137696757</v>
      </c>
      <c r="W43" s="61">
        <v>42947.381137696757</v>
      </c>
      <c r="X43" s="138" t="s">
        <v>12198</v>
      </c>
      <c r="Y43" s="138">
        <v>0</v>
      </c>
      <c r="Z43" s="138">
        <v>0</v>
      </c>
      <c r="AA43" s="138" t="s">
        <v>9383</v>
      </c>
    </row>
    <row r="44" spans="5:27" x14ac:dyDescent="0.35">
      <c r="E44" s="22" t="str">
        <f t="shared" si="5"/>
        <v/>
      </c>
      <c r="F44" s="22" t="str">
        <f t="shared" si="5"/>
        <v/>
      </c>
      <c r="G44" s="22" t="str">
        <f t="shared" si="5"/>
        <v/>
      </c>
      <c r="H44" s="22" t="str">
        <f t="shared" si="5"/>
        <v/>
      </c>
      <c r="N44" s="32" t="str">
        <f t="shared" si="4"/>
        <v>KIN1MERC</v>
      </c>
      <c r="O44" s="32" t="b">
        <f t="shared" si="6"/>
        <v>1</v>
      </c>
      <c r="P44" s="138" t="s">
        <v>14</v>
      </c>
      <c r="Q44" s="138" t="s">
        <v>4491</v>
      </c>
      <c r="R44" s="138" t="s">
        <v>4492</v>
      </c>
      <c r="S44" s="138" t="s">
        <v>9383</v>
      </c>
      <c r="T44" s="138" t="s">
        <v>11113</v>
      </c>
      <c r="U44" s="138" t="s">
        <v>11113</v>
      </c>
      <c r="V44" s="61">
        <v>42947.522913854169</v>
      </c>
      <c r="W44" s="61">
        <v>42947.522913854169</v>
      </c>
      <c r="X44" s="138" t="s">
        <v>12199</v>
      </c>
      <c r="Y44" s="138">
        <v>0</v>
      </c>
      <c r="Z44" s="138">
        <v>0</v>
      </c>
      <c r="AA44" s="138" t="s">
        <v>9383</v>
      </c>
    </row>
    <row r="45" spans="5:27" x14ac:dyDescent="0.35">
      <c r="E45" s="22" t="str">
        <f t="shared" ref="E45:H64" si="7">IF(ISERROR(VLOOKUP(E$4&amp;$I45,$N:$N,1,0)),"","X")</f>
        <v/>
      </c>
      <c r="F45" s="22" t="str">
        <f t="shared" si="7"/>
        <v/>
      </c>
      <c r="G45" s="22" t="str">
        <f t="shared" si="7"/>
        <v/>
      </c>
      <c r="H45" s="22" t="str">
        <f t="shared" si="7"/>
        <v/>
      </c>
      <c r="N45" s="32" t="str">
        <f t="shared" si="4"/>
        <v>KIN1MOGL</v>
      </c>
      <c r="O45" s="32" t="b">
        <f t="shared" si="6"/>
        <v>1</v>
      </c>
      <c r="P45" s="138" t="s">
        <v>14</v>
      </c>
      <c r="Q45" s="138" t="s">
        <v>4507</v>
      </c>
      <c r="R45" s="138" t="s">
        <v>4508</v>
      </c>
      <c r="S45" s="138" t="s">
        <v>9383</v>
      </c>
      <c r="T45" s="138" t="s">
        <v>11113</v>
      </c>
      <c r="U45" s="138" t="s">
        <v>11113</v>
      </c>
      <c r="V45" s="61">
        <v>42947.522937928239</v>
      </c>
      <c r="W45" s="61">
        <v>42947.522937928239</v>
      </c>
      <c r="X45" s="138" t="s">
        <v>12200</v>
      </c>
      <c r="Y45" s="138">
        <v>0</v>
      </c>
      <c r="Z45" s="138">
        <v>0</v>
      </c>
      <c r="AA45" s="138" t="s">
        <v>9383</v>
      </c>
    </row>
    <row r="46" spans="5:27" x14ac:dyDescent="0.35">
      <c r="E46" s="22" t="str">
        <f t="shared" si="7"/>
        <v/>
      </c>
      <c r="F46" s="22" t="str">
        <f t="shared" si="7"/>
        <v/>
      </c>
      <c r="G46" s="22" t="str">
        <f t="shared" si="7"/>
        <v/>
      </c>
      <c r="H46" s="22" t="str">
        <f t="shared" si="7"/>
        <v/>
      </c>
      <c r="N46" s="32" t="str">
        <f t="shared" si="4"/>
        <v>KIN1OLDD</v>
      </c>
      <c r="O46" s="32" t="b">
        <f t="shared" si="6"/>
        <v>1</v>
      </c>
      <c r="P46" s="138" t="s">
        <v>14</v>
      </c>
      <c r="Q46" s="138" t="s">
        <v>4509</v>
      </c>
      <c r="R46" s="138" t="s">
        <v>4510</v>
      </c>
      <c r="S46" s="138" t="s">
        <v>9383</v>
      </c>
      <c r="T46" s="138" t="s">
        <v>11113</v>
      </c>
      <c r="U46" s="138" t="s">
        <v>11113</v>
      </c>
      <c r="V46" s="61">
        <v>42947.522937534719</v>
      </c>
      <c r="W46" s="61">
        <v>42947.522937534719</v>
      </c>
      <c r="X46" s="138" t="s">
        <v>12201</v>
      </c>
      <c r="Y46" s="138">
        <v>0</v>
      </c>
      <c r="Z46" s="138">
        <v>0</v>
      </c>
      <c r="AA46" s="138" t="s">
        <v>9383</v>
      </c>
    </row>
    <row r="47" spans="5:27" x14ac:dyDescent="0.35">
      <c r="E47" s="22" t="str">
        <f t="shared" si="7"/>
        <v/>
      </c>
      <c r="F47" s="22" t="str">
        <f t="shared" si="7"/>
        <v/>
      </c>
      <c r="G47" s="22" t="str">
        <f t="shared" si="7"/>
        <v/>
      </c>
      <c r="H47" s="22" t="str">
        <f t="shared" si="7"/>
        <v/>
      </c>
      <c r="N47" s="32" t="str">
        <f t="shared" si="4"/>
        <v>KIN1SHAK</v>
      </c>
      <c r="O47" s="32" t="b">
        <f t="shared" si="6"/>
        <v>1</v>
      </c>
      <c r="P47" s="138" t="s">
        <v>14</v>
      </c>
      <c r="Q47" s="138" t="s">
        <v>4511</v>
      </c>
      <c r="R47" s="138" t="s">
        <v>4512</v>
      </c>
      <c r="S47" s="138" t="s">
        <v>9383</v>
      </c>
      <c r="T47" s="138" t="s">
        <v>11113</v>
      </c>
      <c r="U47" s="138" t="s">
        <v>11113</v>
      </c>
      <c r="V47" s="61">
        <v>42947.522937997688</v>
      </c>
      <c r="W47" s="61">
        <v>42947.522937997688</v>
      </c>
      <c r="X47" s="138" t="s">
        <v>12202</v>
      </c>
      <c r="Y47" s="138">
        <v>0</v>
      </c>
      <c r="Z47" s="138">
        <v>0</v>
      </c>
      <c r="AA47" s="138" t="s">
        <v>9383</v>
      </c>
    </row>
    <row r="48" spans="5:27" x14ac:dyDescent="0.35">
      <c r="E48" s="22" t="str">
        <f t="shared" si="7"/>
        <v/>
      </c>
      <c r="F48" s="22" t="str">
        <f t="shared" si="7"/>
        <v/>
      </c>
      <c r="G48" s="22" t="str">
        <f t="shared" si="7"/>
        <v/>
      </c>
      <c r="H48" s="22" t="str">
        <f t="shared" si="7"/>
        <v/>
      </c>
      <c r="N48" s="32" t="str">
        <f t="shared" si="4"/>
        <v>KIN1SVBA</v>
      </c>
      <c r="O48" s="32" t="b">
        <f t="shared" si="6"/>
        <v>1</v>
      </c>
      <c r="P48" s="138" t="s">
        <v>14</v>
      </c>
      <c r="Q48" s="138" t="s">
        <v>4513</v>
      </c>
      <c r="R48" s="138" t="s">
        <v>4514</v>
      </c>
      <c r="S48" s="138" t="s">
        <v>9383</v>
      </c>
      <c r="T48" s="138" t="s">
        <v>11113</v>
      </c>
      <c r="U48" s="138" t="s">
        <v>11113</v>
      </c>
      <c r="V48" s="61">
        <v>42947.522937731483</v>
      </c>
      <c r="W48" s="61">
        <v>42947.522937731483</v>
      </c>
      <c r="X48" s="138" t="s">
        <v>12203</v>
      </c>
      <c r="Y48" s="138">
        <v>0</v>
      </c>
      <c r="Z48" s="138">
        <v>0</v>
      </c>
      <c r="AA48" s="138" t="s">
        <v>9383</v>
      </c>
    </row>
    <row r="49" spans="5:27" x14ac:dyDescent="0.35">
      <c r="E49" s="22" t="str">
        <f t="shared" si="7"/>
        <v/>
      </c>
      <c r="F49" s="22" t="str">
        <f t="shared" si="7"/>
        <v/>
      </c>
      <c r="G49" s="22" t="str">
        <f t="shared" si="7"/>
        <v/>
      </c>
      <c r="H49" s="22" t="str">
        <f t="shared" si="7"/>
        <v/>
      </c>
      <c r="N49" s="32" t="str">
        <f t="shared" si="4"/>
        <v>KIN1UPSF</v>
      </c>
      <c r="O49" s="32" t="b">
        <f t="shared" si="6"/>
        <v>1</v>
      </c>
      <c r="P49" s="138" t="s">
        <v>14</v>
      </c>
      <c r="Q49" s="138" t="s">
        <v>4497</v>
      </c>
      <c r="R49" s="138" t="s">
        <v>4498</v>
      </c>
      <c r="S49" s="138" t="s">
        <v>9383</v>
      </c>
      <c r="T49" s="138" t="s">
        <v>11113</v>
      </c>
      <c r="U49" s="138" t="s">
        <v>11113</v>
      </c>
      <c r="V49" s="61">
        <v>42947.381138194447</v>
      </c>
      <c r="W49" s="61">
        <v>42947.381138194447</v>
      </c>
      <c r="X49" s="138" t="s">
        <v>12204</v>
      </c>
      <c r="Y49" s="138">
        <v>0</v>
      </c>
      <c r="Z49" s="138">
        <v>0</v>
      </c>
      <c r="AA49" s="138" t="s">
        <v>9383</v>
      </c>
    </row>
    <row r="50" spans="5:27" x14ac:dyDescent="0.35">
      <c r="E50" s="22" t="str">
        <f t="shared" si="7"/>
        <v/>
      </c>
      <c r="F50" s="22" t="str">
        <f t="shared" si="7"/>
        <v/>
      </c>
      <c r="G50" s="22" t="str">
        <f t="shared" si="7"/>
        <v/>
      </c>
      <c r="H50" s="22" t="str">
        <f t="shared" si="7"/>
        <v/>
      </c>
      <c r="N50" s="32" t="str">
        <f t="shared" si="4"/>
        <v>KIN1UPSS</v>
      </c>
      <c r="O50" s="32" t="b">
        <f t="shared" si="6"/>
        <v>1</v>
      </c>
      <c r="P50" s="138" t="s">
        <v>14</v>
      </c>
      <c r="Q50" s="138" t="s">
        <v>3367</v>
      </c>
      <c r="R50" s="138" t="s">
        <v>3368</v>
      </c>
      <c r="S50" s="138" t="s">
        <v>9383</v>
      </c>
      <c r="T50" s="138" t="s">
        <v>11113</v>
      </c>
      <c r="U50" s="138" t="s">
        <v>11113</v>
      </c>
      <c r="V50" s="61">
        <v>42947.381137881945</v>
      </c>
      <c r="W50" s="61">
        <v>42947.381137881945</v>
      </c>
      <c r="X50" s="138" t="s">
        <v>12205</v>
      </c>
      <c r="Y50" s="138">
        <v>0</v>
      </c>
      <c r="Z50" s="138">
        <v>0</v>
      </c>
      <c r="AA50" s="138" t="s">
        <v>9383</v>
      </c>
    </row>
    <row r="51" spans="5:27" x14ac:dyDescent="0.35">
      <c r="E51" s="22" t="str">
        <f t="shared" si="7"/>
        <v/>
      </c>
      <c r="F51" s="22" t="str">
        <f t="shared" si="7"/>
        <v/>
      </c>
      <c r="G51" s="22" t="str">
        <f t="shared" si="7"/>
        <v/>
      </c>
      <c r="H51" s="22" t="str">
        <f t="shared" si="7"/>
        <v/>
      </c>
      <c r="N51" s="32" t="str">
        <f t="shared" si="4"/>
        <v>KIN1VACO</v>
      </c>
      <c r="O51" s="32" t="b">
        <f t="shared" si="6"/>
        <v>1</v>
      </c>
      <c r="P51" s="138" t="s">
        <v>14</v>
      </c>
      <c r="Q51" s="138" t="s">
        <v>4515</v>
      </c>
      <c r="R51" s="138" t="s">
        <v>4516</v>
      </c>
      <c r="S51" s="138" t="s">
        <v>9383</v>
      </c>
      <c r="T51" s="138" t="s">
        <v>11113</v>
      </c>
      <c r="U51" s="138" t="s">
        <v>11113</v>
      </c>
      <c r="V51" s="61">
        <v>42947.522937847221</v>
      </c>
      <c r="W51" s="61">
        <v>42947.522937847221</v>
      </c>
      <c r="X51" s="138" t="s">
        <v>12206</v>
      </c>
      <c r="Y51" s="138">
        <v>0</v>
      </c>
      <c r="Z51" s="138">
        <v>0</v>
      </c>
      <c r="AA51" s="138" t="s">
        <v>9383</v>
      </c>
    </row>
    <row r="52" spans="5:27" x14ac:dyDescent="0.35">
      <c r="E52" s="22" t="str">
        <f t="shared" si="7"/>
        <v/>
      </c>
      <c r="F52" s="22" t="str">
        <f t="shared" si="7"/>
        <v/>
      </c>
      <c r="G52" s="22" t="str">
        <f t="shared" si="7"/>
        <v/>
      </c>
      <c r="H52" s="22" t="str">
        <f t="shared" si="7"/>
        <v/>
      </c>
      <c r="N52" s="32" t="str">
        <f t="shared" si="4"/>
        <v>KIN1XPOL</v>
      </c>
      <c r="O52" s="32" t="b">
        <f t="shared" si="6"/>
        <v>1</v>
      </c>
      <c r="P52" s="138" t="s">
        <v>14</v>
      </c>
      <c r="Q52" s="138" t="s">
        <v>4501</v>
      </c>
      <c r="R52" s="138" t="s">
        <v>4502</v>
      </c>
      <c r="S52" s="138" t="s">
        <v>9383</v>
      </c>
      <c r="T52" s="138" t="s">
        <v>11113</v>
      </c>
      <c r="U52" s="138" t="s">
        <v>11113</v>
      </c>
      <c r="V52" s="61">
        <v>42947.381138425924</v>
      </c>
      <c r="W52" s="61">
        <v>42947.381138425924</v>
      </c>
      <c r="X52" s="138" t="s">
        <v>12207</v>
      </c>
      <c r="Y52" s="138">
        <v>0</v>
      </c>
      <c r="Z52" s="138">
        <v>0</v>
      </c>
      <c r="AA52" s="138" t="s">
        <v>9383</v>
      </c>
    </row>
    <row r="53" spans="5:27" x14ac:dyDescent="0.35">
      <c r="E53" s="22" t="str">
        <f t="shared" si="7"/>
        <v/>
      </c>
      <c r="F53" s="22" t="str">
        <f t="shared" si="7"/>
        <v/>
      </c>
      <c r="G53" s="22" t="str">
        <f t="shared" si="7"/>
        <v/>
      </c>
      <c r="H53" s="22" t="str">
        <f t="shared" si="7"/>
        <v/>
      </c>
      <c r="N53" s="32" t="str">
        <f t="shared" si="4"/>
        <v>KIN1YRCB</v>
      </c>
      <c r="O53" s="32" t="b">
        <f t="shared" si="6"/>
        <v>1</v>
      </c>
      <c r="P53" s="138" t="s">
        <v>14</v>
      </c>
      <c r="Q53" s="138" t="s">
        <v>4503</v>
      </c>
      <c r="R53" s="138" t="s">
        <v>4504</v>
      </c>
      <c r="S53" s="138" t="s">
        <v>9383</v>
      </c>
      <c r="T53" s="138" t="s">
        <v>11113</v>
      </c>
      <c r="U53" s="138" t="s">
        <v>11113</v>
      </c>
      <c r="V53" s="61">
        <v>42947.52293741898</v>
      </c>
      <c r="W53" s="61">
        <v>42947.52293741898</v>
      </c>
      <c r="X53" s="138" t="s">
        <v>12208</v>
      </c>
      <c r="Y53" s="138">
        <v>0</v>
      </c>
      <c r="Z53" s="138">
        <v>0</v>
      </c>
      <c r="AA53" s="138" t="s">
        <v>9383</v>
      </c>
    </row>
    <row r="54" spans="5:27" x14ac:dyDescent="0.35">
      <c r="E54" s="22" t="str">
        <f t="shared" si="7"/>
        <v/>
      </c>
      <c r="F54" s="22" t="str">
        <f t="shared" si="7"/>
        <v/>
      </c>
      <c r="G54" s="22" t="str">
        <f t="shared" si="7"/>
        <v/>
      </c>
      <c r="H54" s="22" t="str">
        <f t="shared" si="7"/>
        <v/>
      </c>
      <c r="N54" s="32" t="str">
        <f t="shared" si="4"/>
        <v>SAN1ALGW</v>
      </c>
      <c r="O54" s="32" t="b">
        <f t="shared" si="6"/>
        <v>1</v>
      </c>
      <c r="P54" s="138" t="s">
        <v>15</v>
      </c>
      <c r="Q54" s="138" t="s">
        <v>4461</v>
      </c>
      <c r="R54" s="138" t="s">
        <v>4462</v>
      </c>
      <c r="S54" s="138" t="s">
        <v>9383</v>
      </c>
      <c r="T54" s="138" t="s">
        <v>9398</v>
      </c>
      <c r="U54" s="138" t="s">
        <v>9398</v>
      </c>
      <c r="V54" s="61">
        <v>42810.556350960651</v>
      </c>
      <c r="W54" s="61">
        <v>42810.556350960651</v>
      </c>
      <c r="X54" s="138" t="s">
        <v>12209</v>
      </c>
      <c r="Y54" s="138">
        <v>0</v>
      </c>
      <c r="Z54" s="138">
        <v>0</v>
      </c>
      <c r="AA54" s="138" t="s">
        <v>9383</v>
      </c>
    </row>
    <row r="55" spans="5:27" x14ac:dyDescent="0.35">
      <c r="E55" s="22" t="str">
        <f t="shared" si="7"/>
        <v/>
      </c>
      <c r="F55" s="22" t="str">
        <f t="shared" si="7"/>
        <v/>
      </c>
      <c r="G55" s="22" t="str">
        <f t="shared" si="7"/>
        <v/>
      </c>
      <c r="H55" s="22" t="str">
        <f t="shared" si="7"/>
        <v/>
      </c>
      <c r="N55" s="32" t="str">
        <f t="shared" si="4"/>
        <v>SAN1BALL</v>
      </c>
      <c r="O55" s="32" t="b">
        <f t="shared" si="6"/>
        <v>1</v>
      </c>
      <c r="P55" s="138" t="s">
        <v>15</v>
      </c>
      <c r="Q55" s="138" t="s">
        <v>4463</v>
      </c>
      <c r="R55" s="138" t="s">
        <v>4464</v>
      </c>
      <c r="S55" s="138" t="s">
        <v>9383</v>
      </c>
      <c r="T55" s="138" t="s">
        <v>9398</v>
      </c>
      <c r="U55" s="138" t="s">
        <v>9398</v>
      </c>
      <c r="V55" s="61">
        <v>42810.556351238425</v>
      </c>
      <c r="W55" s="61">
        <v>42810.556351238425</v>
      </c>
      <c r="X55" s="138" t="s">
        <v>12210</v>
      </c>
      <c r="Y55" s="138">
        <v>0</v>
      </c>
      <c r="Z55" s="138">
        <v>0</v>
      </c>
      <c r="AA55" s="138" t="s">
        <v>9383</v>
      </c>
    </row>
    <row r="56" spans="5:27" x14ac:dyDescent="0.35">
      <c r="E56" s="22" t="str">
        <f t="shared" si="7"/>
        <v/>
      </c>
      <c r="F56" s="22" t="str">
        <f t="shared" si="7"/>
        <v/>
      </c>
      <c r="G56" s="22" t="str">
        <f t="shared" si="7"/>
        <v/>
      </c>
      <c r="H56" s="22" t="str">
        <f t="shared" si="7"/>
        <v/>
      </c>
      <c r="N56" s="32" t="str">
        <f t="shared" si="4"/>
        <v>SAN1DBAD</v>
      </c>
      <c r="O56" s="32" t="b">
        <f t="shared" si="6"/>
        <v>1</v>
      </c>
      <c r="P56" s="138" t="s">
        <v>15</v>
      </c>
      <c r="Q56" s="138" t="s">
        <v>4465</v>
      </c>
      <c r="R56" s="138" t="s">
        <v>4466</v>
      </c>
      <c r="S56" s="138" t="s">
        <v>9383</v>
      </c>
      <c r="T56" s="138" t="s">
        <v>9398</v>
      </c>
      <c r="U56" s="138" t="s">
        <v>9398</v>
      </c>
      <c r="V56" s="61">
        <v>42810.556351388892</v>
      </c>
      <c r="W56" s="61">
        <v>42810.556351388892</v>
      </c>
      <c r="X56" s="138" t="s">
        <v>12211</v>
      </c>
      <c r="Y56" s="138">
        <v>0</v>
      </c>
      <c r="Z56" s="138">
        <v>0</v>
      </c>
      <c r="AA56" s="138" t="s">
        <v>9383</v>
      </c>
    </row>
    <row r="57" spans="5:27" x14ac:dyDescent="0.35">
      <c r="E57" s="22" t="str">
        <f t="shared" si="7"/>
        <v/>
      </c>
      <c r="F57" s="22" t="str">
        <f t="shared" si="7"/>
        <v/>
      </c>
      <c r="G57" s="22" t="str">
        <f t="shared" si="7"/>
        <v/>
      </c>
      <c r="H57" s="22" t="str">
        <f t="shared" si="7"/>
        <v/>
      </c>
      <c r="N57" s="32" t="str">
        <f t="shared" si="4"/>
        <v>SAN1DHLG</v>
      </c>
      <c r="O57" s="32" t="b">
        <f t="shared" si="6"/>
        <v>1</v>
      </c>
      <c r="P57" s="138" t="s">
        <v>15</v>
      </c>
      <c r="Q57" s="138" t="s">
        <v>4467</v>
      </c>
      <c r="R57" s="138" t="s">
        <v>4468</v>
      </c>
      <c r="S57" s="138" t="s">
        <v>9383</v>
      </c>
      <c r="T57" s="138" t="s">
        <v>9398</v>
      </c>
      <c r="U57" s="138" t="s">
        <v>9398</v>
      </c>
      <c r="V57" s="61">
        <v>42810.556351770836</v>
      </c>
      <c r="W57" s="61">
        <v>42810.556351770836</v>
      </c>
      <c r="X57" s="138" t="s">
        <v>12212</v>
      </c>
      <c r="Y57" s="138">
        <v>0</v>
      </c>
      <c r="Z57" s="138">
        <v>0</v>
      </c>
      <c r="AA57" s="138" t="s">
        <v>9383</v>
      </c>
    </row>
    <row r="58" spans="5:27" x14ac:dyDescent="0.35">
      <c r="E58" s="22" t="str">
        <f t="shared" si="7"/>
        <v/>
      </c>
      <c r="F58" s="22" t="str">
        <f t="shared" si="7"/>
        <v/>
      </c>
      <c r="G58" s="22" t="str">
        <f t="shared" si="7"/>
        <v/>
      </c>
      <c r="H58" s="22" t="str">
        <f t="shared" si="7"/>
        <v/>
      </c>
      <c r="N58" s="32" t="str">
        <f t="shared" si="4"/>
        <v>SAN1DHLS</v>
      </c>
      <c r="O58" s="32" t="b">
        <f t="shared" si="6"/>
        <v>1</v>
      </c>
      <c r="P58" s="138" t="s">
        <v>15</v>
      </c>
      <c r="Q58" s="138" t="s">
        <v>4469</v>
      </c>
      <c r="R58" s="138" t="s">
        <v>4470</v>
      </c>
      <c r="S58" s="138" t="s">
        <v>9383</v>
      </c>
      <c r="T58" s="138" t="s">
        <v>9398</v>
      </c>
      <c r="U58" s="138" t="s">
        <v>9398</v>
      </c>
      <c r="V58" s="61">
        <v>42810.556351539351</v>
      </c>
      <c r="W58" s="61">
        <v>42810.556351539351</v>
      </c>
      <c r="X58" s="138" t="s">
        <v>12213</v>
      </c>
      <c r="Y58" s="138">
        <v>0</v>
      </c>
      <c r="Z58" s="138">
        <v>0</v>
      </c>
      <c r="AA58" s="138" t="s">
        <v>9383</v>
      </c>
    </row>
    <row r="59" spans="5:27" x14ac:dyDescent="0.35">
      <c r="E59" s="22" t="str">
        <f t="shared" si="7"/>
        <v/>
      </c>
      <c r="F59" s="22" t="str">
        <f t="shared" si="7"/>
        <v/>
      </c>
      <c r="G59" s="22" t="str">
        <f t="shared" si="7"/>
        <v/>
      </c>
      <c r="H59" s="22" t="str">
        <f t="shared" si="7"/>
        <v/>
      </c>
      <c r="N59" s="32" t="str">
        <f t="shared" si="4"/>
        <v>SAN1EXPD</v>
      </c>
      <c r="O59" s="32" t="b">
        <f t="shared" si="6"/>
        <v>1</v>
      </c>
      <c r="P59" s="138" t="s">
        <v>15</v>
      </c>
      <c r="Q59" s="138" t="s">
        <v>4471</v>
      </c>
      <c r="R59" s="138" t="s">
        <v>4472</v>
      </c>
      <c r="S59" s="138" t="s">
        <v>9383</v>
      </c>
      <c r="T59" s="138" t="s">
        <v>9398</v>
      </c>
      <c r="U59" s="138" t="s">
        <v>9398</v>
      </c>
      <c r="V59" s="61">
        <v>42810.556351932872</v>
      </c>
      <c r="W59" s="61">
        <v>42810.556351932872</v>
      </c>
      <c r="X59" s="138" t="s">
        <v>12214</v>
      </c>
      <c r="Y59" s="138">
        <v>0</v>
      </c>
      <c r="Z59" s="138">
        <v>0</v>
      </c>
      <c r="AA59" s="138" t="s">
        <v>9383</v>
      </c>
    </row>
    <row r="60" spans="5:27" x14ac:dyDescent="0.35">
      <c r="E60" s="22" t="str">
        <f t="shared" si="7"/>
        <v/>
      </c>
      <c r="F60" s="22" t="str">
        <f t="shared" si="7"/>
        <v/>
      </c>
      <c r="G60" s="22" t="str">
        <f t="shared" si="7"/>
        <v/>
      </c>
      <c r="H60" s="22" t="str">
        <f t="shared" si="7"/>
        <v/>
      </c>
      <c r="N60" s="32" t="str">
        <f t="shared" si="4"/>
        <v>SAN1FEDF</v>
      </c>
      <c r="O60" s="32" t="b">
        <f t="shared" si="6"/>
        <v>1</v>
      </c>
      <c r="P60" s="138" t="s">
        <v>15</v>
      </c>
      <c r="Q60" s="138" t="s">
        <v>4473</v>
      </c>
      <c r="R60" s="138" t="s">
        <v>4474</v>
      </c>
      <c r="S60" s="138" t="s">
        <v>9383</v>
      </c>
      <c r="T60" s="138" t="s">
        <v>9398</v>
      </c>
      <c r="U60" s="138" t="s">
        <v>9398</v>
      </c>
      <c r="V60" s="61">
        <v>42810.556352233798</v>
      </c>
      <c r="W60" s="61">
        <v>42810.556352233798</v>
      </c>
      <c r="X60" s="138" t="s">
        <v>12215</v>
      </c>
      <c r="Y60" s="138">
        <v>0</v>
      </c>
      <c r="Z60" s="138">
        <v>0</v>
      </c>
      <c r="AA60" s="138" t="s">
        <v>9383</v>
      </c>
    </row>
    <row r="61" spans="5:27" x14ac:dyDescent="0.35">
      <c r="E61" s="22" t="str">
        <f t="shared" si="7"/>
        <v/>
      </c>
      <c r="F61" s="22" t="str">
        <f t="shared" si="7"/>
        <v/>
      </c>
      <c r="G61" s="22" t="str">
        <f t="shared" si="7"/>
        <v/>
      </c>
      <c r="H61" s="22" t="str">
        <f t="shared" si="7"/>
        <v/>
      </c>
      <c r="N61" s="32" t="str">
        <f t="shared" si="4"/>
        <v>SAN1FEDS</v>
      </c>
      <c r="O61" s="32" t="b">
        <f t="shared" si="6"/>
        <v>1</v>
      </c>
      <c r="P61" s="138" t="s">
        <v>15</v>
      </c>
      <c r="Q61" s="138" t="s">
        <v>4475</v>
      </c>
      <c r="R61" s="138" t="s">
        <v>4476</v>
      </c>
      <c r="S61" s="138" t="s">
        <v>9383</v>
      </c>
      <c r="T61" s="138" t="s">
        <v>9398</v>
      </c>
      <c r="U61" s="138" t="s">
        <v>9398</v>
      </c>
      <c r="V61" s="61">
        <v>42810.556352083331</v>
      </c>
      <c r="W61" s="61">
        <v>42810.556352083331</v>
      </c>
      <c r="X61" s="138" t="s">
        <v>12216</v>
      </c>
      <c r="Y61" s="138">
        <v>0</v>
      </c>
      <c r="Z61" s="138">
        <v>0</v>
      </c>
      <c r="AA61" s="138" t="s">
        <v>9383</v>
      </c>
    </row>
    <row r="62" spans="5:27" x14ac:dyDescent="0.35">
      <c r="E62" s="22" t="str">
        <f t="shared" si="7"/>
        <v/>
      </c>
      <c r="F62" s="22" t="str">
        <f t="shared" si="7"/>
        <v/>
      </c>
      <c r="G62" s="22" t="str">
        <f t="shared" si="7"/>
        <v/>
      </c>
      <c r="H62" s="22" t="str">
        <f t="shared" si="7"/>
        <v/>
      </c>
      <c r="N62" s="32" t="str">
        <f t="shared" si="4"/>
        <v>SAN1FEDT</v>
      </c>
      <c r="O62" s="32" t="b">
        <f t="shared" si="6"/>
        <v>1</v>
      </c>
      <c r="P62" s="138" t="s">
        <v>15</v>
      </c>
      <c r="Q62" s="138" t="s">
        <v>4477</v>
      </c>
      <c r="R62" s="138" t="s">
        <v>4478</v>
      </c>
      <c r="S62" s="138" t="s">
        <v>9383</v>
      </c>
      <c r="T62" s="138" t="s">
        <v>9398</v>
      </c>
      <c r="U62" s="138" t="s">
        <v>9398</v>
      </c>
      <c r="V62" s="61">
        <v>42810.556352395834</v>
      </c>
      <c r="W62" s="61">
        <v>42810.556352395834</v>
      </c>
      <c r="X62" s="138" t="s">
        <v>12217</v>
      </c>
      <c r="Y62" s="138">
        <v>0</v>
      </c>
      <c r="Z62" s="138">
        <v>0</v>
      </c>
      <c r="AA62" s="138" t="s">
        <v>9383</v>
      </c>
    </row>
    <row r="63" spans="5:27" x14ac:dyDescent="0.35">
      <c r="E63" s="22" t="str">
        <f t="shared" si="7"/>
        <v/>
      </c>
      <c r="F63" s="22" t="str">
        <f t="shared" si="7"/>
        <v/>
      </c>
      <c r="G63" s="22" t="str">
        <f t="shared" si="7"/>
        <v/>
      </c>
      <c r="H63" s="22" t="str">
        <f t="shared" si="7"/>
        <v/>
      </c>
      <c r="N63" s="32" t="str">
        <f t="shared" si="4"/>
        <v>SAN1GRNT</v>
      </c>
      <c r="O63" s="32" t="b">
        <f t="shared" si="6"/>
        <v>1</v>
      </c>
      <c r="P63" s="138" t="s">
        <v>15</v>
      </c>
      <c r="Q63" s="138" t="s">
        <v>4479</v>
      </c>
      <c r="R63" s="138" t="s">
        <v>4480</v>
      </c>
      <c r="S63" s="138" t="s">
        <v>9383</v>
      </c>
      <c r="T63" s="138" t="s">
        <v>9398</v>
      </c>
      <c r="U63" s="138" t="s">
        <v>9398</v>
      </c>
      <c r="V63" s="61">
        <v>42810.556352546293</v>
      </c>
      <c r="W63" s="61">
        <v>42810.556352546293</v>
      </c>
      <c r="X63" s="138" t="s">
        <v>12218</v>
      </c>
      <c r="Y63" s="138">
        <v>0</v>
      </c>
      <c r="Z63" s="138">
        <v>0</v>
      </c>
      <c r="AA63" s="138" t="s">
        <v>9383</v>
      </c>
    </row>
    <row r="64" spans="5:27" x14ac:dyDescent="0.35">
      <c r="E64" s="22" t="str">
        <f t="shared" si="7"/>
        <v/>
      </c>
      <c r="F64" s="22" t="str">
        <f t="shared" si="7"/>
        <v/>
      </c>
      <c r="G64" s="22" t="str">
        <f t="shared" si="7"/>
        <v/>
      </c>
      <c r="H64" s="22" t="str">
        <f t="shared" si="7"/>
        <v/>
      </c>
      <c r="N64" s="32" t="str">
        <f t="shared" si="4"/>
        <v>SAN1HOLL</v>
      </c>
      <c r="O64" s="32" t="b">
        <f t="shared" si="6"/>
        <v>1</v>
      </c>
      <c r="P64" s="138" t="s">
        <v>15</v>
      </c>
      <c r="Q64" s="138" t="s">
        <v>4481</v>
      </c>
      <c r="R64" s="138" t="s">
        <v>4482</v>
      </c>
      <c r="S64" s="138" t="s">
        <v>9383</v>
      </c>
      <c r="T64" s="138" t="s">
        <v>9398</v>
      </c>
      <c r="U64" s="138" t="s">
        <v>9398</v>
      </c>
      <c r="V64" s="61">
        <v>42810.556352743057</v>
      </c>
      <c r="W64" s="61">
        <v>42810.556352743057</v>
      </c>
      <c r="X64" s="138" t="s">
        <v>12219</v>
      </c>
      <c r="Y64" s="138">
        <v>0</v>
      </c>
      <c r="Z64" s="138">
        <v>0</v>
      </c>
      <c r="AA64" s="138" t="s">
        <v>9383</v>
      </c>
    </row>
    <row r="65" spans="5:27" x14ac:dyDescent="0.35">
      <c r="E65" s="22" t="str">
        <f t="shared" ref="E65:H84" si="8">IF(ISERROR(VLOOKUP(E$4&amp;$I65,$N:$N,1,0)),"","X")</f>
        <v/>
      </c>
      <c r="F65" s="22" t="str">
        <f t="shared" si="8"/>
        <v/>
      </c>
      <c r="G65" s="22" t="str">
        <f t="shared" si="8"/>
        <v/>
      </c>
      <c r="H65" s="22" t="str">
        <f t="shared" si="8"/>
        <v/>
      </c>
      <c r="N65" s="32" t="str">
        <f t="shared" si="4"/>
        <v>SAN1HRST</v>
      </c>
      <c r="O65" s="32" t="b">
        <f t="shared" si="6"/>
        <v>1</v>
      </c>
      <c r="P65" s="138" t="s">
        <v>15</v>
      </c>
      <c r="Q65" s="138" t="s">
        <v>4483</v>
      </c>
      <c r="R65" s="138" t="s">
        <v>4484</v>
      </c>
      <c r="S65" s="138" t="s">
        <v>9383</v>
      </c>
      <c r="T65" s="138" t="s">
        <v>9398</v>
      </c>
      <c r="U65" s="138" t="s">
        <v>9398</v>
      </c>
      <c r="V65" s="61">
        <v>42810.556352662039</v>
      </c>
      <c r="W65" s="61">
        <v>42810.556352662039</v>
      </c>
      <c r="X65" s="138" t="s">
        <v>12220</v>
      </c>
      <c r="Y65" s="138">
        <v>0</v>
      </c>
      <c r="Z65" s="138">
        <v>0</v>
      </c>
      <c r="AA65" s="138" t="s">
        <v>9383</v>
      </c>
    </row>
    <row r="66" spans="5:27" x14ac:dyDescent="0.35">
      <c r="E66" s="22" t="str">
        <f t="shared" si="8"/>
        <v/>
      </c>
      <c r="F66" s="22" t="str">
        <f t="shared" si="8"/>
        <v/>
      </c>
      <c r="G66" s="22" t="str">
        <f t="shared" si="8"/>
        <v/>
      </c>
      <c r="H66" s="22" t="str">
        <f t="shared" si="8"/>
        <v/>
      </c>
      <c r="N66" s="32" t="str">
        <f t="shared" si="4"/>
        <v>SAN1JAMA</v>
      </c>
      <c r="O66" s="32" t="b">
        <f t="shared" si="6"/>
        <v>1</v>
      </c>
      <c r="P66" s="138" t="s">
        <v>15</v>
      </c>
      <c r="Q66" s="138" t="s">
        <v>4485</v>
      </c>
      <c r="R66" s="138" t="s">
        <v>4486</v>
      </c>
      <c r="S66" s="138" t="s">
        <v>9383</v>
      </c>
      <c r="T66" s="138" t="s">
        <v>9398</v>
      </c>
      <c r="U66" s="138" t="s">
        <v>9398</v>
      </c>
      <c r="V66" s="61">
        <v>42810.556352812499</v>
      </c>
      <c r="W66" s="61">
        <v>42810.556352812499</v>
      </c>
      <c r="X66" s="138" t="s">
        <v>12221</v>
      </c>
      <c r="Y66" s="138">
        <v>0</v>
      </c>
      <c r="Z66" s="138">
        <v>0</v>
      </c>
      <c r="AA66" s="138" t="s">
        <v>9383</v>
      </c>
    </row>
    <row r="67" spans="5:27" x14ac:dyDescent="0.35">
      <c r="E67" s="22" t="str">
        <f t="shared" si="8"/>
        <v/>
      </c>
      <c r="F67" s="22" t="str">
        <f t="shared" si="8"/>
        <v/>
      </c>
      <c r="G67" s="22" t="str">
        <f t="shared" si="8"/>
        <v/>
      </c>
      <c r="H67" s="22" t="str">
        <f t="shared" si="8"/>
        <v/>
      </c>
      <c r="N67" s="32" t="str">
        <f t="shared" si="4"/>
        <v>SAN1KNFF</v>
      </c>
      <c r="O67" s="32" t="b">
        <f t="shared" si="6"/>
        <v>1</v>
      </c>
      <c r="P67" s="138" t="s">
        <v>15</v>
      </c>
      <c r="Q67" s="138" t="s">
        <v>4487</v>
      </c>
      <c r="R67" s="138" t="s">
        <v>4488</v>
      </c>
      <c r="S67" s="138" t="s">
        <v>9383</v>
      </c>
      <c r="T67" s="138" t="s">
        <v>9398</v>
      </c>
      <c r="U67" s="138" t="s">
        <v>9398</v>
      </c>
      <c r="V67" s="61">
        <v>42810.556352893516</v>
      </c>
      <c r="W67" s="61">
        <v>42810.556352893516</v>
      </c>
      <c r="X67" s="138" t="s">
        <v>12222</v>
      </c>
      <c r="Y67" s="138">
        <v>0</v>
      </c>
      <c r="Z67" s="138">
        <v>0</v>
      </c>
      <c r="AA67" s="138" t="s">
        <v>9383</v>
      </c>
    </row>
    <row r="68" spans="5:27" x14ac:dyDescent="0.35">
      <c r="E68" s="22" t="str">
        <f t="shared" si="8"/>
        <v/>
      </c>
      <c r="F68" s="22" t="str">
        <f t="shared" si="8"/>
        <v/>
      </c>
      <c r="G68" s="22" t="str">
        <f t="shared" si="8"/>
        <v/>
      </c>
      <c r="H68" s="22" t="str">
        <f t="shared" si="8"/>
        <v/>
      </c>
      <c r="N68" s="32" t="str">
        <f t="shared" si="4"/>
        <v>SAN1LAND</v>
      </c>
      <c r="O68" s="32" t="b">
        <f t="shared" si="6"/>
        <v>1</v>
      </c>
      <c r="P68" s="138" t="s">
        <v>15</v>
      </c>
      <c r="Q68" s="138" t="s">
        <v>4489</v>
      </c>
      <c r="R68" s="138" t="s">
        <v>4490</v>
      </c>
      <c r="S68" s="138" t="s">
        <v>9383</v>
      </c>
      <c r="T68" s="138" t="s">
        <v>9398</v>
      </c>
      <c r="U68" s="138" t="s">
        <v>9398</v>
      </c>
      <c r="V68" s="61">
        <v>42810.556352974534</v>
      </c>
      <c r="W68" s="61">
        <v>42810.556352974534</v>
      </c>
      <c r="X68" s="138" t="s">
        <v>12223</v>
      </c>
      <c r="Y68" s="138">
        <v>0</v>
      </c>
      <c r="Z68" s="138">
        <v>0</v>
      </c>
      <c r="AA68" s="138" t="s">
        <v>9383</v>
      </c>
    </row>
    <row r="69" spans="5:27" x14ac:dyDescent="0.35">
      <c r="E69" s="22" t="str">
        <f t="shared" si="8"/>
        <v/>
      </c>
      <c r="F69" s="22" t="str">
        <f t="shared" si="8"/>
        <v/>
      </c>
      <c r="G69" s="22" t="str">
        <f t="shared" si="8"/>
        <v/>
      </c>
      <c r="H69" s="22" t="str">
        <f t="shared" si="8"/>
        <v/>
      </c>
      <c r="N69" s="32" t="str">
        <f t="shared" si="4"/>
        <v>SAN1MERC</v>
      </c>
      <c r="O69" s="32" t="b">
        <f t="shared" ref="O69:O76" si="9">VLOOKUP(Q69,I:K,3,0)=R69</f>
        <v>1</v>
      </c>
      <c r="P69" s="138" t="s">
        <v>15</v>
      </c>
      <c r="Q69" s="138" t="s">
        <v>4491</v>
      </c>
      <c r="R69" s="138" t="s">
        <v>4492</v>
      </c>
      <c r="S69" s="138" t="s">
        <v>9383</v>
      </c>
      <c r="T69" s="138" t="s">
        <v>9398</v>
      </c>
      <c r="U69" s="138" t="s">
        <v>9398</v>
      </c>
      <c r="V69" s="61">
        <v>42810.556353043983</v>
      </c>
      <c r="W69" s="61">
        <v>42810.556353043983</v>
      </c>
      <c r="X69" s="138" t="s">
        <v>12224</v>
      </c>
      <c r="Y69" s="138">
        <v>0</v>
      </c>
      <c r="Z69" s="138">
        <v>0</v>
      </c>
      <c r="AA69" s="138" t="s">
        <v>9383</v>
      </c>
    </row>
    <row r="70" spans="5:27" x14ac:dyDescent="0.35">
      <c r="E70" s="22" t="str">
        <f t="shared" si="8"/>
        <v/>
      </c>
      <c r="F70" s="22" t="str">
        <f t="shared" si="8"/>
        <v/>
      </c>
      <c r="G70" s="22" t="str">
        <f t="shared" si="8"/>
        <v/>
      </c>
      <c r="H70" s="22" t="str">
        <f t="shared" si="8"/>
        <v/>
      </c>
      <c r="N70" s="32" t="str">
        <f t="shared" ref="N70:N76" si="10">P70&amp;Q70</f>
        <v>SAN1SAND</v>
      </c>
      <c r="O70" s="32" t="b">
        <f t="shared" si="9"/>
        <v>1</v>
      </c>
      <c r="P70" s="138" t="s">
        <v>15</v>
      </c>
      <c r="Q70" s="138" t="s">
        <v>4493</v>
      </c>
      <c r="R70" s="138" t="s">
        <v>4494</v>
      </c>
      <c r="S70" s="138" t="s">
        <v>9383</v>
      </c>
      <c r="T70" s="138" t="s">
        <v>9398</v>
      </c>
      <c r="U70" s="138" t="s">
        <v>9398</v>
      </c>
      <c r="V70" s="61">
        <v>42810.556353125001</v>
      </c>
      <c r="W70" s="61">
        <v>42810.556353125001</v>
      </c>
      <c r="X70" s="138" t="s">
        <v>12225</v>
      </c>
      <c r="Y70" s="138">
        <v>0</v>
      </c>
      <c r="Z70" s="138">
        <v>0</v>
      </c>
      <c r="AA70" s="138" t="s">
        <v>9383</v>
      </c>
    </row>
    <row r="71" spans="5:27" x14ac:dyDescent="0.35">
      <c r="E71" s="22" t="str">
        <f t="shared" si="8"/>
        <v/>
      </c>
      <c r="F71" s="22" t="str">
        <f t="shared" si="8"/>
        <v/>
      </c>
      <c r="G71" s="22" t="str">
        <f t="shared" si="8"/>
        <v/>
      </c>
      <c r="H71" s="22" t="str">
        <f t="shared" si="8"/>
        <v/>
      </c>
      <c r="N71" s="32" t="str">
        <f t="shared" si="10"/>
        <v>SAN1TAZM</v>
      </c>
      <c r="O71" s="32" t="b">
        <f t="shared" si="9"/>
        <v>1</v>
      </c>
      <c r="P71" s="138" t="s">
        <v>15</v>
      </c>
      <c r="Q71" s="138" t="s">
        <v>4495</v>
      </c>
      <c r="R71" s="138" t="s">
        <v>4496</v>
      </c>
      <c r="S71" s="138" t="s">
        <v>9383</v>
      </c>
      <c r="T71" s="138" t="s">
        <v>9398</v>
      </c>
      <c r="U71" s="138" t="s">
        <v>9398</v>
      </c>
      <c r="V71" s="61">
        <v>42810.55635324074</v>
      </c>
      <c r="W71" s="61">
        <v>42810.55635324074</v>
      </c>
      <c r="X71" s="138" t="s">
        <v>12226</v>
      </c>
      <c r="Y71" s="138">
        <v>0</v>
      </c>
      <c r="Z71" s="138">
        <v>0</v>
      </c>
      <c r="AA71" s="138" t="s">
        <v>9383</v>
      </c>
    </row>
    <row r="72" spans="5:27" x14ac:dyDescent="0.35">
      <c r="E72" s="22" t="str">
        <f t="shared" si="8"/>
        <v/>
      </c>
      <c r="F72" s="22" t="str">
        <f t="shared" si="8"/>
        <v/>
      </c>
      <c r="G72" s="22" t="str">
        <f t="shared" si="8"/>
        <v/>
      </c>
      <c r="H72" s="22" t="str">
        <f t="shared" si="8"/>
        <v/>
      </c>
      <c r="N72" s="32" t="str">
        <f t="shared" si="10"/>
        <v>SAN1UPSF</v>
      </c>
      <c r="O72" s="32" t="b">
        <f t="shared" si="9"/>
        <v>1</v>
      </c>
      <c r="P72" s="138" t="s">
        <v>15</v>
      </c>
      <c r="Q72" s="138" t="s">
        <v>4497</v>
      </c>
      <c r="R72" s="138" t="s">
        <v>4498</v>
      </c>
      <c r="S72" s="138" t="s">
        <v>9383</v>
      </c>
      <c r="T72" s="138" t="s">
        <v>9398</v>
      </c>
      <c r="U72" s="138" t="s">
        <v>9398</v>
      </c>
      <c r="V72" s="61">
        <v>42810.556353472224</v>
      </c>
      <c r="W72" s="61">
        <v>42810.556353472224</v>
      </c>
      <c r="X72" s="138" t="s">
        <v>12227</v>
      </c>
      <c r="Y72" s="138">
        <v>0</v>
      </c>
      <c r="Z72" s="138">
        <v>0</v>
      </c>
      <c r="AA72" s="138" t="s">
        <v>9383</v>
      </c>
    </row>
    <row r="73" spans="5:27" x14ac:dyDescent="0.35">
      <c r="E73" s="22" t="str">
        <f t="shared" si="8"/>
        <v/>
      </c>
      <c r="F73" s="22" t="str">
        <f t="shared" si="8"/>
        <v/>
      </c>
      <c r="G73" s="22" t="str">
        <f t="shared" si="8"/>
        <v/>
      </c>
      <c r="H73" s="22" t="str">
        <f t="shared" si="8"/>
        <v/>
      </c>
      <c r="N73" s="32" t="str">
        <f t="shared" si="10"/>
        <v>SAN1UPSS</v>
      </c>
      <c r="O73" s="32" t="b">
        <f t="shared" si="9"/>
        <v>1</v>
      </c>
      <c r="P73" s="138" t="s">
        <v>15</v>
      </c>
      <c r="Q73" s="138" t="s">
        <v>3367</v>
      </c>
      <c r="R73" s="138" t="s">
        <v>3368</v>
      </c>
      <c r="S73" s="138" t="s">
        <v>9383</v>
      </c>
      <c r="T73" s="138" t="s">
        <v>9398</v>
      </c>
      <c r="U73" s="138" t="s">
        <v>9398</v>
      </c>
      <c r="V73" s="61">
        <v>42810.556353356478</v>
      </c>
      <c r="W73" s="61">
        <v>42810.556353356478</v>
      </c>
      <c r="X73" s="138" t="s">
        <v>12228</v>
      </c>
      <c r="Y73" s="138">
        <v>0</v>
      </c>
      <c r="Z73" s="138">
        <v>0</v>
      </c>
      <c r="AA73" s="138" t="s">
        <v>9383</v>
      </c>
    </row>
    <row r="74" spans="5:27" x14ac:dyDescent="0.35">
      <c r="E74" s="22" t="str">
        <f t="shared" si="8"/>
        <v/>
      </c>
      <c r="F74" s="22" t="str">
        <f t="shared" si="8"/>
        <v/>
      </c>
      <c r="G74" s="22" t="str">
        <f t="shared" si="8"/>
        <v/>
      </c>
      <c r="H74" s="22" t="str">
        <f t="shared" si="8"/>
        <v/>
      </c>
      <c r="N74" s="32" t="str">
        <f t="shared" si="10"/>
        <v>SAN1UTMR</v>
      </c>
      <c r="O74" s="32" t="b">
        <f t="shared" si="9"/>
        <v>1</v>
      </c>
      <c r="P74" s="138" t="s">
        <v>15</v>
      </c>
      <c r="Q74" s="138" t="s">
        <v>4499</v>
      </c>
      <c r="R74" s="138" t="s">
        <v>4500</v>
      </c>
      <c r="S74" s="138" t="s">
        <v>9383</v>
      </c>
      <c r="T74" s="138" t="s">
        <v>9398</v>
      </c>
      <c r="U74" s="138" t="s">
        <v>9398</v>
      </c>
      <c r="V74" s="61">
        <v>42810.556353321757</v>
      </c>
      <c r="W74" s="61">
        <v>42810.556353321757</v>
      </c>
      <c r="X74" s="138" t="s">
        <v>12229</v>
      </c>
      <c r="Y74" s="138">
        <v>0</v>
      </c>
      <c r="Z74" s="138">
        <v>0</v>
      </c>
      <c r="AA74" s="138" t="s">
        <v>9383</v>
      </c>
    </row>
    <row r="75" spans="5:27" x14ac:dyDescent="0.35">
      <c r="E75" s="22" t="str">
        <f t="shared" si="8"/>
        <v/>
      </c>
      <c r="F75" s="22" t="str">
        <f t="shared" si="8"/>
        <v/>
      </c>
      <c r="G75" s="22" t="str">
        <f t="shared" si="8"/>
        <v/>
      </c>
      <c r="H75" s="22" t="str">
        <f t="shared" si="8"/>
        <v/>
      </c>
      <c r="N75" s="32" t="str">
        <f t="shared" si="10"/>
        <v>SAN1XPOL</v>
      </c>
      <c r="O75" s="32" t="b">
        <f t="shared" si="9"/>
        <v>1</v>
      </c>
      <c r="P75" s="138" t="s">
        <v>15</v>
      </c>
      <c r="Q75" s="138" t="s">
        <v>4501</v>
      </c>
      <c r="R75" s="138" t="s">
        <v>4502</v>
      </c>
      <c r="S75" s="138" t="s">
        <v>9383</v>
      </c>
      <c r="T75" s="138" t="s">
        <v>9398</v>
      </c>
      <c r="U75" s="138" t="s">
        <v>9398</v>
      </c>
      <c r="V75" s="61">
        <v>42810.556353553242</v>
      </c>
      <c r="W75" s="61">
        <v>42810.556353553242</v>
      </c>
      <c r="X75" s="138" t="s">
        <v>12230</v>
      </c>
      <c r="Y75" s="138">
        <v>0</v>
      </c>
      <c r="Z75" s="138">
        <v>0</v>
      </c>
      <c r="AA75" s="138" t="s">
        <v>9383</v>
      </c>
    </row>
    <row r="76" spans="5:27" x14ac:dyDescent="0.35">
      <c r="E76" s="22" t="str">
        <f t="shared" si="8"/>
        <v/>
      </c>
      <c r="F76" s="22" t="str">
        <f t="shared" si="8"/>
        <v/>
      </c>
      <c r="G76" s="22" t="str">
        <f t="shared" si="8"/>
        <v/>
      </c>
      <c r="H76" s="22" t="str">
        <f t="shared" si="8"/>
        <v/>
      </c>
      <c r="N76" s="32" t="str">
        <f t="shared" si="10"/>
        <v>SAN1YRCB</v>
      </c>
      <c r="O76" s="32" t="b">
        <f t="shared" si="9"/>
        <v>1</v>
      </c>
      <c r="P76" s="138" t="s">
        <v>15</v>
      </c>
      <c r="Q76" s="138" t="s">
        <v>4503</v>
      </c>
      <c r="R76" s="138" t="s">
        <v>4504</v>
      </c>
      <c r="S76" s="138" t="s">
        <v>9383</v>
      </c>
      <c r="T76" s="138" t="s">
        <v>9398</v>
      </c>
      <c r="U76" s="138" t="s">
        <v>9398</v>
      </c>
      <c r="V76" s="61">
        <v>42810.556353622684</v>
      </c>
      <c r="W76" s="61">
        <v>42810.556353622684</v>
      </c>
      <c r="X76" s="138" t="s">
        <v>12231</v>
      </c>
      <c r="Y76" s="138">
        <v>0</v>
      </c>
      <c r="Z76" s="138">
        <v>0</v>
      </c>
      <c r="AA76" s="138" t="s">
        <v>9383</v>
      </c>
    </row>
    <row r="77" spans="5:27" x14ac:dyDescent="0.35">
      <c r="E77" s="22" t="str">
        <f t="shared" si="8"/>
        <v/>
      </c>
      <c r="F77" s="22" t="str">
        <f t="shared" si="8"/>
        <v/>
      </c>
      <c r="G77" s="22" t="str">
        <f t="shared" si="8"/>
        <v/>
      </c>
      <c r="H77" s="22" t="str">
        <f t="shared" si="8"/>
        <v/>
      </c>
    </row>
    <row r="78" spans="5:27" x14ac:dyDescent="0.35">
      <c r="E78" s="22" t="str">
        <f t="shared" si="8"/>
        <v/>
      </c>
      <c r="F78" s="22" t="str">
        <f t="shared" si="8"/>
        <v/>
      </c>
      <c r="G78" s="22" t="str">
        <f t="shared" si="8"/>
        <v/>
      </c>
      <c r="H78" s="22" t="str">
        <f t="shared" si="8"/>
        <v/>
      </c>
    </row>
    <row r="79" spans="5:27" x14ac:dyDescent="0.35">
      <c r="E79" s="22" t="str">
        <f t="shared" si="8"/>
        <v/>
      </c>
      <c r="F79" s="22" t="str">
        <f t="shared" si="8"/>
        <v/>
      </c>
      <c r="G79" s="22" t="str">
        <f t="shared" si="8"/>
        <v/>
      </c>
      <c r="H79" s="22" t="str">
        <f t="shared" si="8"/>
        <v/>
      </c>
    </row>
    <row r="80" spans="5:27" x14ac:dyDescent="0.35">
      <c r="E80" s="22" t="str">
        <f t="shared" si="8"/>
        <v/>
      </c>
      <c r="F80" s="22" t="str">
        <f t="shared" si="8"/>
        <v/>
      </c>
      <c r="G80" s="22" t="str">
        <f t="shared" si="8"/>
        <v/>
      </c>
      <c r="H80" s="22" t="str">
        <f t="shared" si="8"/>
        <v/>
      </c>
    </row>
    <row r="81" spans="5:8" x14ac:dyDescent="0.35">
      <c r="E81" s="22" t="str">
        <f t="shared" si="8"/>
        <v/>
      </c>
      <c r="F81" s="22" t="str">
        <f t="shared" si="8"/>
        <v/>
      </c>
      <c r="G81" s="22" t="str">
        <f t="shared" si="8"/>
        <v/>
      </c>
      <c r="H81" s="22" t="str">
        <f t="shared" si="8"/>
        <v/>
      </c>
    </row>
    <row r="82" spans="5:8" x14ac:dyDescent="0.35">
      <c r="E82" s="22" t="str">
        <f t="shared" si="8"/>
        <v/>
      </c>
      <c r="F82" s="22" t="str">
        <f t="shared" si="8"/>
        <v/>
      </c>
      <c r="G82" s="22" t="str">
        <f t="shared" si="8"/>
        <v/>
      </c>
      <c r="H82" s="22" t="str">
        <f t="shared" si="8"/>
        <v/>
      </c>
    </row>
    <row r="83" spans="5:8" x14ac:dyDescent="0.35">
      <c r="E83" s="22" t="str">
        <f t="shared" si="8"/>
        <v/>
      </c>
      <c r="F83" s="22" t="str">
        <f t="shared" si="8"/>
        <v/>
      </c>
      <c r="G83" s="22" t="str">
        <f t="shared" si="8"/>
        <v/>
      </c>
      <c r="H83" s="22" t="str">
        <f t="shared" si="8"/>
        <v/>
      </c>
    </row>
    <row r="84" spans="5:8" x14ac:dyDescent="0.35">
      <c r="E84" s="22" t="str">
        <f t="shared" si="8"/>
        <v/>
      </c>
      <c r="F84" s="22" t="str">
        <f t="shared" si="8"/>
        <v/>
      </c>
      <c r="G84" s="22" t="str">
        <f t="shared" si="8"/>
        <v/>
      </c>
      <c r="H84" s="22" t="str">
        <f t="shared" si="8"/>
        <v/>
      </c>
    </row>
    <row r="85" spans="5:8" x14ac:dyDescent="0.35">
      <c r="E85" s="22" t="str">
        <f t="shared" ref="E85:H93" si="11">IF(ISERROR(VLOOKUP(E$4&amp;$I85,$N:$N,1,0)),"","X")</f>
        <v/>
      </c>
      <c r="F85" s="22" t="str">
        <f t="shared" si="11"/>
        <v/>
      </c>
      <c r="G85" s="22" t="str">
        <f t="shared" si="11"/>
        <v/>
      </c>
      <c r="H85" s="22" t="str">
        <f t="shared" si="11"/>
        <v/>
      </c>
    </row>
    <row r="86" spans="5:8" x14ac:dyDescent="0.35">
      <c r="E86" s="22" t="str">
        <f t="shared" si="11"/>
        <v/>
      </c>
      <c r="F86" s="22" t="str">
        <f t="shared" si="11"/>
        <v/>
      </c>
      <c r="G86" s="22" t="str">
        <f t="shared" si="11"/>
        <v/>
      </c>
      <c r="H86" s="22" t="str">
        <f t="shared" si="11"/>
        <v/>
      </c>
    </row>
    <row r="87" spans="5:8" x14ac:dyDescent="0.35">
      <c r="E87" s="22" t="str">
        <f t="shared" si="11"/>
        <v/>
      </c>
      <c r="F87" s="22" t="str">
        <f t="shared" si="11"/>
        <v/>
      </c>
      <c r="G87" s="22" t="str">
        <f t="shared" si="11"/>
        <v/>
      </c>
      <c r="H87" s="22" t="str">
        <f t="shared" si="11"/>
        <v/>
      </c>
    </row>
    <row r="88" spans="5:8" x14ac:dyDescent="0.35">
      <c r="E88" s="22" t="str">
        <f t="shared" si="11"/>
        <v/>
      </c>
      <c r="F88" s="22" t="str">
        <f t="shared" si="11"/>
        <v/>
      </c>
      <c r="G88" s="22" t="str">
        <f t="shared" si="11"/>
        <v/>
      </c>
      <c r="H88" s="22" t="str">
        <f t="shared" si="11"/>
        <v/>
      </c>
    </row>
    <row r="89" spans="5:8" x14ac:dyDescent="0.35">
      <c r="E89" s="22" t="str">
        <f t="shared" si="11"/>
        <v/>
      </c>
      <c r="F89" s="22" t="str">
        <f t="shared" si="11"/>
        <v/>
      </c>
      <c r="G89" s="22" t="str">
        <f t="shared" si="11"/>
        <v/>
      </c>
      <c r="H89" s="22" t="str">
        <f t="shared" si="11"/>
        <v/>
      </c>
    </row>
    <row r="90" spans="5:8" x14ac:dyDescent="0.35">
      <c r="E90" s="22" t="str">
        <f t="shared" si="11"/>
        <v/>
      </c>
      <c r="F90" s="22" t="str">
        <f t="shared" si="11"/>
        <v/>
      </c>
      <c r="G90" s="22" t="str">
        <f t="shared" si="11"/>
        <v/>
      </c>
      <c r="H90" s="22" t="str">
        <f t="shared" si="11"/>
        <v/>
      </c>
    </row>
    <row r="91" spans="5:8" x14ac:dyDescent="0.35">
      <c r="E91" s="22" t="str">
        <f t="shared" si="11"/>
        <v/>
      </c>
      <c r="F91" s="22" t="str">
        <f t="shared" si="11"/>
        <v/>
      </c>
      <c r="G91" s="22" t="str">
        <f t="shared" si="11"/>
        <v/>
      </c>
      <c r="H91" s="22" t="str">
        <f t="shared" si="11"/>
        <v/>
      </c>
    </row>
    <row r="92" spans="5:8" x14ac:dyDescent="0.35">
      <c r="E92" s="22" t="str">
        <f t="shared" si="11"/>
        <v/>
      </c>
      <c r="F92" s="22" t="str">
        <f t="shared" si="11"/>
        <v/>
      </c>
      <c r="G92" s="22" t="str">
        <f t="shared" si="11"/>
        <v/>
      </c>
      <c r="H92" s="22" t="str">
        <f t="shared" si="11"/>
        <v/>
      </c>
    </row>
    <row r="93" spans="5:8" x14ac:dyDescent="0.35">
      <c r="E93" s="22" t="str">
        <f t="shared" si="11"/>
        <v/>
      </c>
      <c r="F93" s="22" t="str">
        <f t="shared" si="11"/>
        <v/>
      </c>
      <c r="G93" s="22" t="str">
        <f t="shared" si="11"/>
        <v/>
      </c>
      <c r="H93" s="22" t="str">
        <f t="shared" si="11"/>
        <v/>
      </c>
    </row>
  </sheetData>
  <autoFilter ref="A4:AA4" xr:uid="{9C0F0B2F-9DDF-47F3-A570-AFFCEC48CC02}"/>
  <conditionalFormatting sqref="O2:O76">
    <cfRule type="containsText" dxfId="2" priority="2" operator="containsText" text="FALSE">
      <formula>NOT(ISERROR(SEARCH("FALSE",O2)))</formula>
    </cfRule>
  </conditionalFormatting>
  <conditionalFormatting sqref="I5:I40">
    <cfRule type="duplicateValues" dxfId="1" priority="1"/>
  </conditionalFormatting>
  <dataValidations count="1">
    <dataValidation type="list" allowBlank="1" showInputMessage="1" showErrorMessage="1" sqref="D3" xr:uid="{00000000-0002-0000-8400-000000000000}">
      <formula1>Sites</formula1>
    </dataValidation>
  </dataValidations>
  <hyperlinks>
    <hyperlink ref="B3" location="Index!A1" display="Go To Index" xr:uid="{00000000-0004-0000-8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800-000000000000}">
  <sheetPr codeName="Sheet308">
    <tabColor theme="6" tint="0.39997558519241921"/>
  </sheetPr>
  <dimension ref="A1:H19"/>
  <sheetViews>
    <sheetView workbookViewId="0">
      <pane ySplit="2" topLeftCell="A3" activePane="bottomLeft" state="frozen"/>
      <selection pane="bottomLef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9.6328125" style="47" bestFit="1" customWidth="1"/>
    <col min="4" max="4" width="9.36328125" style="46" bestFit="1" customWidth="1"/>
    <col min="5" max="5" width="13.453125" style="46" bestFit="1" customWidth="1"/>
    <col min="6" max="6" width="15.90625" style="46" bestFit="1" customWidth="1"/>
    <col min="7" max="7" width="38.36328125" style="46" bestFit="1" customWidth="1"/>
    <col min="8" max="8" width="12.54296875" style="46" bestFit="1" customWidth="1"/>
    <col min="9" max="16384" width="8.90625" style="46"/>
  </cols>
  <sheetData>
    <row r="1" spans="1:8" x14ac:dyDescent="0.35">
      <c r="A1" s="47" t="s">
        <v>348</v>
      </c>
      <c r="B1" s="26" t="s">
        <v>50</v>
      </c>
      <c r="C1" s="47" t="s">
        <v>350</v>
      </c>
      <c r="D1" s="6" t="s">
        <v>11489</v>
      </c>
    </row>
    <row r="2" spans="1:8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3239</v>
      </c>
      <c r="F2" s="46" t="s">
        <v>4459</v>
      </c>
      <c r="G2" s="46" t="s">
        <v>3240</v>
      </c>
      <c r="H2" s="46" t="s">
        <v>4460</v>
      </c>
    </row>
    <row r="3" spans="1:8" x14ac:dyDescent="0.35">
      <c r="B3" s="47">
        <v>43529</v>
      </c>
      <c r="C3" s="47">
        <v>43515</v>
      </c>
      <c r="E3" s="46" t="s">
        <v>4467</v>
      </c>
      <c r="G3" s="46" t="s">
        <v>4468</v>
      </c>
    </row>
    <row r="4" spans="1:8" x14ac:dyDescent="0.35">
      <c r="B4" s="139">
        <v>43529</v>
      </c>
      <c r="C4" s="139">
        <v>43515</v>
      </c>
      <c r="E4" s="46" t="s">
        <v>4469</v>
      </c>
      <c r="G4" s="46" t="s">
        <v>4470</v>
      </c>
    </row>
    <row r="5" spans="1:8" x14ac:dyDescent="0.35">
      <c r="B5" s="139">
        <v>43529</v>
      </c>
      <c r="C5" s="139">
        <v>43515</v>
      </c>
      <c r="E5" s="46" t="s">
        <v>4473</v>
      </c>
      <c r="G5" s="46" t="s">
        <v>4474</v>
      </c>
    </row>
    <row r="6" spans="1:8" x14ac:dyDescent="0.35">
      <c r="B6" s="139">
        <v>43529</v>
      </c>
      <c r="C6" s="139">
        <v>43515</v>
      </c>
      <c r="E6" s="46" t="s">
        <v>4475</v>
      </c>
      <c r="G6" s="46" t="s">
        <v>4476</v>
      </c>
    </row>
    <row r="7" spans="1:8" x14ac:dyDescent="0.35">
      <c r="B7" s="139">
        <v>43529</v>
      </c>
      <c r="C7" s="139">
        <v>43515</v>
      </c>
      <c r="E7" s="46" t="s">
        <v>4477</v>
      </c>
      <c r="G7" s="46" t="s">
        <v>4478</v>
      </c>
    </row>
    <row r="8" spans="1:8" x14ac:dyDescent="0.35">
      <c r="B8" s="139">
        <v>43529</v>
      </c>
      <c r="C8" s="139">
        <v>43515</v>
      </c>
      <c r="E8" s="46" t="s">
        <v>4487</v>
      </c>
      <c r="G8" s="46" t="s">
        <v>4488</v>
      </c>
    </row>
    <row r="9" spans="1:8" x14ac:dyDescent="0.35">
      <c r="B9" s="139">
        <v>43529</v>
      </c>
      <c r="C9" s="139">
        <v>43515</v>
      </c>
      <c r="E9" s="46" t="s">
        <v>4497</v>
      </c>
      <c r="G9" s="46" t="s">
        <v>4498</v>
      </c>
    </row>
    <row r="10" spans="1:8" x14ac:dyDescent="0.35">
      <c r="B10" s="139">
        <v>43529</v>
      </c>
      <c r="C10" s="139">
        <v>43515</v>
      </c>
      <c r="E10" s="46" t="s">
        <v>3367</v>
      </c>
      <c r="G10" s="46" t="s">
        <v>3368</v>
      </c>
    </row>
    <row r="11" spans="1:8" x14ac:dyDescent="0.35">
      <c r="B11" s="139">
        <v>43529</v>
      </c>
      <c r="C11" s="139">
        <v>43515</v>
      </c>
      <c r="E11" s="46" t="s">
        <v>4501</v>
      </c>
      <c r="G11" s="46" t="s">
        <v>4502</v>
      </c>
    </row>
    <row r="12" spans="1:8" x14ac:dyDescent="0.35">
      <c r="B12" s="139">
        <v>43529</v>
      </c>
      <c r="C12" s="139">
        <v>43515</v>
      </c>
      <c r="E12" s="138" t="s">
        <v>4471</v>
      </c>
      <c r="F12" s="138"/>
      <c r="G12" s="138" t="s">
        <v>4472</v>
      </c>
    </row>
    <row r="13" spans="1:8" x14ac:dyDescent="0.35">
      <c r="B13" s="139">
        <v>43529</v>
      </c>
      <c r="C13" s="139">
        <v>43515</v>
      </c>
      <c r="E13" s="46" t="s">
        <v>12144</v>
      </c>
      <c r="G13" s="46" t="s">
        <v>12145</v>
      </c>
    </row>
    <row r="14" spans="1:8" x14ac:dyDescent="0.35">
      <c r="B14" s="139">
        <v>43529</v>
      </c>
      <c r="C14" s="139">
        <v>43515</v>
      </c>
      <c r="E14" s="46" t="s">
        <v>12146</v>
      </c>
      <c r="G14" s="46" t="s">
        <v>12147</v>
      </c>
    </row>
    <row r="15" spans="1:8" x14ac:dyDescent="0.35">
      <c r="B15" s="139">
        <v>43529</v>
      </c>
      <c r="C15" s="139">
        <v>43515</v>
      </c>
      <c r="E15" s="46" t="s">
        <v>12149</v>
      </c>
      <c r="G15" s="138" t="s">
        <v>12148</v>
      </c>
    </row>
    <row r="16" spans="1:8" x14ac:dyDescent="0.35">
      <c r="B16" s="139">
        <v>43529</v>
      </c>
      <c r="C16" s="139">
        <v>43515</v>
      </c>
      <c r="E16" s="46" t="s">
        <v>12150</v>
      </c>
      <c r="G16" s="46" t="s">
        <v>12153</v>
      </c>
    </row>
    <row r="17" spans="2:7" x14ac:dyDescent="0.35">
      <c r="B17" s="139">
        <v>43529</v>
      </c>
      <c r="C17" s="139">
        <v>43515</v>
      </c>
      <c r="E17" s="46" t="s">
        <v>12151</v>
      </c>
      <c r="G17" s="46" t="s">
        <v>12152</v>
      </c>
    </row>
    <row r="18" spans="2:7" x14ac:dyDescent="0.35">
      <c r="B18" s="139">
        <v>43529</v>
      </c>
      <c r="C18" s="139">
        <v>43515</v>
      </c>
      <c r="E18" s="46" t="s">
        <v>9822</v>
      </c>
      <c r="G18" s="46" t="s">
        <v>12154</v>
      </c>
    </row>
    <row r="19" spans="2:7" x14ac:dyDescent="0.35">
      <c r="B19" s="139">
        <v>43529</v>
      </c>
      <c r="C19" s="139">
        <v>43515</v>
      </c>
      <c r="E19" s="46" t="s">
        <v>12156</v>
      </c>
      <c r="G19" s="46" t="s">
        <v>12155</v>
      </c>
    </row>
  </sheetData>
  <autoFilter ref="A2:H2" xr:uid="{00000000-0009-0000-0000-000088000000}"/>
  <dataValidations count="1">
    <dataValidation type="list" allowBlank="1" showInputMessage="1" showErrorMessage="1" sqref="D1" xr:uid="{00000000-0002-0000-8800-000000000000}">
      <formula1>Sites</formula1>
    </dataValidation>
  </dataValidations>
  <hyperlinks>
    <hyperlink ref="B1" location="Index!A1" display="Go To Index" xr:uid="{00000000-0004-0000-8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900-000000000000}">
  <sheetPr codeName="Sheet105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8900-000000000000}">
      <formula1>Sites</formula1>
    </dataValidation>
  </dataValidations>
  <hyperlinks>
    <hyperlink ref="B1" location="Index!A1" display="Go To Index" xr:uid="{00000000-0004-0000-8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A00-000000000000}">
  <sheetPr codeName="Sheet106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8A00-000000000000}">
      <formula1>Sites</formula1>
    </dataValidation>
  </dataValidations>
  <hyperlinks>
    <hyperlink ref="B1" location="Index!A1" display="Go To Index" xr:uid="{00000000-0004-0000-8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B00-000000000000}">
  <sheetPr codeName="Sheet107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8B00-000000000000}">
      <formula1>Sites</formula1>
    </dataValidation>
  </dataValidations>
  <hyperlinks>
    <hyperlink ref="B1" location="Index!A1" display="Go To Index" xr:uid="{00000000-0004-0000-8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C00-000000000000}">
  <sheetPr codeName="Sheet108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8C00-000000000000}">
      <formula1>Sites</formula1>
    </dataValidation>
  </dataValidations>
  <hyperlinks>
    <hyperlink ref="B1" location="Index!A1" display="Go To Index" xr:uid="{00000000-0004-0000-8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D00-000000000000}">
  <sheetPr codeName="Sheet109"/>
  <dimension ref="A1:K13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453125" bestFit="1" customWidth="1"/>
    <col min="6" max="6" width="27.08984375" bestFit="1" customWidth="1"/>
    <col min="7" max="7" width="20.6328125" bestFit="1" customWidth="1"/>
    <col min="8" max="8" width="8" bestFit="1" customWidth="1"/>
    <col min="9" max="9" width="17.6328125" bestFit="1" customWidth="1"/>
    <col min="10" max="10" width="17" bestFit="1" customWidth="1"/>
    <col min="11" max="11" width="26.90625" bestFit="1" customWidth="1"/>
  </cols>
  <sheetData>
    <row r="1" spans="1:11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1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3099</v>
      </c>
      <c r="F2" t="s">
        <v>387</v>
      </c>
      <c r="G2" t="s">
        <v>3154</v>
      </c>
      <c r="H2" t="s">
        <v>3155</v>
      </c>
      <c r="I2" t="s">
        <v>3156</v>
      </c>
      <c r="J2" t="s">
        <v>3157</v>
      </c>
      <c r="K2" t="s">
        <v>3158</v>
      </c>
    </row>
    <row r="3" spans="1:11" x14ac:dyDescent="0.35">
      <c r="B3" s="5">
        <v>43165</v>
      </c>
      <c r="E3" t="s">
        <v>3148</v>
      </c>
      <c r="F3" t="s">
        <v>4517</v>
      </c>
      <c r="G3" t="s">
        <v>3161</v>
      </c>
    </row>
    <row r="4" spans="1:11" x14ac:dyDescent="0.35">
      <c r="B4" s="47">
        <v>43165</v>
      </c>
      <c r="E4" t="s">
        <v>3863</v>
      </c>
      <c r="F4" t="s">
        <v>2251</v>
      </c>
      <c r="G4" t="s">
        <v>4079</v>
      </c>
    </row>
    <row r="5" spans="1:11" x14ac:dyDescent="0.35">
      <c r="B5" s="47">
        <v>43165</v>
      </c>
      <c r="E5" t="s">
        <v>4518</v>
      </c>
      <c r="F5" t="s">
        <v>4519</v>
      </c>
      <c r="G5" t="s">
        <v>3161</v>
      </c>
    </row>
    <row r="6" spans="1:11" x14ac:dyDescent="0.35">
      <c r="B6" s="47">
        <v>43165</v>
      </c>
      <c r="E6" t="s">
        <v>4520</v>
      </c>
      <c r="F6" t="s">
        <v>4521</v>
      </c>
      <c r="G6" t="s">
        <v>3161</v>
      </c>
    </row>
    <row r="7" spans="1:11" x14ac:dyDescent="0.35">
      <c r="B7" s="47">
        <v>43165</v>
      </c>
      <c r="E7" t="s">
        <v>4522</v>
      </c>
      <c r="F7" t="s">
        <v>4523</v>
      </c>
      <c r="G7" t="s">
        <v>3161</v>
      </c>
    </row>
    <row r="8" spans="1:11" x14ac:dyDescent="0.35">
      <c r="B8" s="47">
        <v>43165</v>
      </c>
      <c r="E8" t="s">
        <v>4524</v>
      </c>
      <c r="F8" t="s">
        <v>4525</v>
      </c>
      <c r="G8" t="s">
        <v>3161</v>
      </c>
    </row>
    <row r="9" spans="1:11" x14ac:dyDescent="0.35">
      <c r="B9" s="47">
        <v>43165</v>
      </c>
      <c r="E9" t="s">
        <v>4526</v>
      </c>
      <c r="F9" t="s">
        <v>4527</v>
      </c>
      <c r="G9" t="s">
        <v>3161</v>
      </c>
    </row>
    <row r="10" spans="1:11" x14ac:dyDescent="0.35">
      <c r="B10" s="47">
        <v>43165</v>
      </c>
      <c r="E10" t="s">
        <v>4528</v>
      </c>
      <c r="F10" t="s">
        <v>3922</v>
      </c>
      <c r="G10" t="s">
        <v>3161</v>
      </c>
    </row>
    <row r="11" spans="1:11" x14ac:dyDescent="0.35">
      <c r="B11" s="47">
        <v>43165</v>
      </c>
      <c r="E11" t="s">
        <v>4329</v>
      </c>
      <c r="F11" t="s">
        <v>4529</v>
      </c>
      <c r="G11" t="s">
        <v>3161</v>
      </c>
    </row>
    <row r="12" spans="1:11" x14ac:dyDescent="0.35">
      <c r="B12" s="47">
        <v>43165</v>
      </c>
      <c r="E12" t="s">
        <v>4530</v>
      </c>
      <c r="F12" t="s">
        <v>4531</v>
      </c>
      <c r="G12" t="s">
        <v>3161</v>
      </c>
    </row>
    <row r="13" spans="1:11" x14ac:dyDescent="0.35">
      <c r="B13" s="47">
        <v>43165</v>
      </c>
      <c r="E13" t="s">
        <v>4532</v>
      </c>
      <c r="F13" t="s">
        <v>4533</v>
      </c>
      <c r="G13" t="s">
        <v>3161</v>
      </c>
    </row>
  </sheetData>
  <autoFilter ref="A2:K2" xr:uid="{00000000-0009-0000-0000-00008D000000}"/>
  <dataValidations count="1">
    <dataValidation type="list" allowBlank="1" showInputMessage="1" showErrorMessage="1" sqref="D1" xr:uid="{00000000-0002-0000-8D00-000000000000}">
      <formula1>Sites</formula1>
    </dataValidation>
  </dataValidations>
  <hyperlinks>
    <hyperlink ref="B1" location="Index!A1" display="Go To Index" xr:uid="{00000000-0004-0000-8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E00-000000000000}">
  <sheetPr codeName="Sheet332"/>
  <dimension ref="A1:F197"/>
  <sheetViews>
    <sheetView workbookViewId="0">
      <pane ySplit="2" topLeftCell="A189" activePane="bottomLeft" state="frozen"/>
      <selection pane="bottomLeft" activeCell="B1" sqref="B1"/>
    </sheetView>
  </sheetViews>
  <sheetFormatPr defaultColWidth="10.54296875" defaultRowHeight="14.5" x14ac:dyDescent="0.35"/>
  <cols>
    <col min="1" max="2" width="11.453125" style="47" bestFit="1" customWidth="1"/>
    <col min="3" max="3" width="9.6328125" style="47" bestFit="1" customWidth="1"/>
    <col min="4" max="4" width="12" style="46" bestFit="1" customWidth="1"/>
    <col min="5" max="5" width="15.08984375" style="46" bestFit="1" customWidth="1"/>
    <col min="6" max="6" width="8.36328125" style="46" bestFit="1" customWidth="1"/>
    <col min="7" max="16384" width="10.54296875" style="46"/>
  </cols>
  <sheetData>
    <row r="1" spans="1:6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10590</v>
      </c>
      <c r="F2" s="46" t="s">
        <v>10591</v>
      </c>
    </row>
    <row r="3" spans="1:6" x14ac:dyDescent="0.35">
      <c r="A3" s="47">
        <v>43301</v>
      </c>
      <c r="B3" s="47" t="s">
        <v>384</v>
      </c>
      <c r="C3" s="47">
        <v>43250</v>
      </c>
      <c r="E3" s="46">
        <v>101</v>
      </c>
      <c r="F3" s="46" t="s">
        <v>9821</v>
      </c>
    </row>
    <row r="4" spans="1:6" x14ac:dyDescent="0.35">
      <c r="A4" s="47">
        <v>43301</v>
      </c>
      <c r="B4" s="47" t="s">
        <v>384</v>
      </c>
      <c r="E4" s="46">
        <v>102</v>
      </c>
      <c r="F4" s="46" t="s">
        <v>9821</v>
      </c>
    </row>
    <row r="5" spans="1:6" x14ac:dyDescent="0.35">
      <c r="A5" s="47">
        <v>43301</v>
      </c>
      <c r="B5" s="47" t="s">
        <v>384</v>
      </c>
      <c r="C5" s="47">
        <v>43250</v>
      </c>
      <c r="E5" s="46" t="s">
        <v>10592</v>
      </c>
      <c r="F5" s="46" t="s">
        <v>9821</v>
      </c>
    </row>
    <row r="6" spans="1:6" x14ac:dyDescent="0.35">
      <c r="A6" s="47">
        <v>43301</v>
      </c>
      <c r="B6" s="47" t="s">
        <v>384</v>
      </c>
      <c r="C6" s="47">
        <v>43250</v>
      </c>
      <c r="E6" s="46">
        <v>201</v>
      </c>
      <c r="F6" s="46" t="s">
        <v>9821</v>
      </c>
    </row>
    <row r="7" spans="1:6" x14ac:dyDescent="0.35">
      <c r="A7" s="47">
        <v>43301</v>
      </c>
      <c r="B7" s="47" t="s">
        <v>384</v>
      </c>
      <c r="E7" s="46">
        <v>202</v>
      </c>
      <c r="F7" s="46" t="s">
        <v>9821</v>
      </c>
    </row>
    <row r="8" spans="1:6" x14ac:dyDescent="0.35">
      <c r="A8" s="47">
        <v>43301</v>
      </c>
      <c r="B8" s="47" t="s">
        <v>384</v>
      </c>
      <c r="C8" s="47">
        <v>43250</v>
      </c>
      <c r="E8" s="46">
        <v>301</v>
      </c>
      <c r="F8" s="46" t="s">
        <v>9821</v>
      </c>
    </row>
    <row r="9" spans="1:6" x14ac:dyDescent="0.35">
      <c r="A9" s="47">
        <v>43301</v>
      </c>
      <c r="B9" s="47" t="s">
        <v>384</v>
      </c>
      <c r="E9" s="46">
        <v>302</v>
      </c>
      <c r="F9" s="46" t="s">
        <v>9821</v>
      </c>
    </row>
    <row r="10" spans="1:6" x14ac:dyDescent="0.35">
      <c r="A10" s="47">
        <v>43301</v>
      </c>
      <c r="B10" s="47" t="s">
        <v>384</v>
      </c>
      <c r="C10" s="47">
        <v>43250</v>
      </c>
      <c r="E10" s="46">
        <v>401</v>
      </c>
      <c r="F10" s="46" t="s">
        <v>9821</v>
      </c>
    </row>
    <row r="11" spans="1:6" x14ac:dyDescent="0.35">
      <c r="A11" s="47">
        <v>43301</v>
      </c>
      <c r="B11" s="47" t="s">
        <v>384</v>
      </c>
      <c r="E11" s="46">
        <v>402</v>
      </c>
      <c r="F11" s="46" t="s">
        <v>9821</v>
      </c>
    </row>
    <row r="12" spans="1:6" x14ac:dyDescent="0.35">
      <c r="A12" s="47">
        <v>43301</v>
      </c>
      <c r="B12" s="47" t="s">
        <v>384</v>
      </c>
      <c r="C12" s="47">
        <v>43250</v>
      </c>
      <c r="E12" s="46">
        <v>501</v>
      </c>
      <c r="F12" s="46" t="s">
        <v>9821</v>
      </c>
    </row>
    <row r="13" spans="1:6" x14ac:dyDescent="0.35">
      <c r="A13" s="47">
        <v>43301</v>
      </c>
      <c r="B13" s="47" t="s">
        <v>384</v>
      </c>
      <c r="E13" s="46">
        <v>502</v>
      </c>
      <c r="F13" s="46" t="s">
        <v>9821</v>
      </c>
    </row>
    <row r="14" spans="1:6" x14ac:dyDescent="0.35">
      <c r="A14" s="47">
        <v>43301</v>
      </c>
      <c r="B14" s="47" t="s">
        <v>384</v>
      </c>
      <c r="C14" s="47">
        <v>43250</v>
      </c>
      <c r="E14" s="46">
        <v>601</v>
      </c>
      <c r="F14" s="46" t="s">
        <v>9821</v>
      </c>
    </row>
    <row r="15" spans="1:6" x14ac:dyDescent="0.35">
      <c r="A15" s="47">
        <v>43301</v>
      </c>
      <c r="B15" s="47" t="s">
        <v>384</v>
      </c>
      <c r="E15" s="46">
        <v>602</v>
      </c>
      <c r="F15" s="46" t="s">
        <v>9821</v>
      </c>
    </row>
    <row r="16" spans="1:6" x14ac:dyDescent="0.35">
      <c r="A16" s="47">
        <v>43301</v>
      </c>
      <c r="B16" s="47" t="s">
        <v>384</v>
      </c>
      <c r="C16" s="47">
        <v>43250</v>
      </c>
      <c r="E16" s="46" t="s">
        <v>10593</v>
      </c>
      <c r="F16" s="46" t="s">
        <v>9821</v>
      </c>
    </row>
    <row r="17" spans="1:6" x14ac:dyDescent="0.35">
      <c r="A17" s="47">
        <v>43301</v>
      </c>
      <c r="B17" s="47" t="s">
        <v>384</v>
      </c>
      <c r="C17" s="47">
        <v>43250</v>
      </c>
      <c r="E17" s="46" t="s">
        <v>1810</v>
      </c>
      <c r="F17" s="46" t="s">
        <v>9821</v>
      </c>
    </row>
    <row r="18" spans="1:6" x14ac:dyDescent="0.35">
      <c r="A18" s="47">
        <v>43301</v>
      </c>
      <c r="B18" s="47" t="s">
        <v>384</v>
      </c>
      <c r="C18" s="47">
        <v>43250</v>
      </c>
      <c r="E18" s="46" t="s">
        <v>10594</v>
      </c>
      <c r="F18" s="46" t="s">
        <v>9821</v>
      </c>
    </row>
    <row r="19" spans="1:6" x14ac:dyDescent="0.35">
      <c r="A19" s="47">
        <v>43259</v>
      </c>
      <c r="D19" s="46" t="s">
        <v>11894</v>
      </c>
      <c r="E19" s="46">
        <v>101</v>
      </c>
    </row>
    <row r="20" spans="1:6" x14ac:dyDescent="0.35">
      <c r="A20" s="47">
        <v>43259</v>
      </c>
      <c r="D20" s="46" t="s">
        <v>11894</v>
      </c>
      <c r="E20" s="46">
        <v>102</v>
      </c>
    </row>
    <row r="21" spans="1:6" x14ac:dyDescent="0.35">
      <c r="A21" s="47">
        <v>43259</v>
      </c>
      <c r="D21" s="46" t="s">
        <v>11894</v>
      </c>
      <c r="E21" s="46">
        <v>103</v>
      </c>
    </row>
    <row r="22" spans="1:6" x14ac:dyDescent="0.35">
      <c r="A22" s="47">
        <v>43259</v>
      </c>
      <c r="D22" s="46" t="s">
        <v>11894</v>
      </c>
      <c r="E22" s="46">
        <v>201</v>
      </c>
    </row>
    <row r="23" spans="1:6" x14ac:dyDescent="0.35">
      <c r="A23" s="47">
        <v>43259</v>
      </c>
      <c r="D23" s="46" t="s">
        <v>11894</v>
      </c>
      <c r="E23" s="46">
        <v>202</v>
      </c>
    </row>
    <row r="24" spans="1:6" x14ac:dyDescent="0.35">
      <c r="A24" s="47">
        <v>43259</v>
      </c>
      <c r="D24" s="46" t="s">
        <v>11894</v>
      </c>
      <c r="E24" s="46">
        <v>203</v>
      </c>
    </row>
    <row r="25" spans="1:6" x14ac:dyDescent="0.35">
      <c r="A25" s="47">
        <v>43259</v>
      </c>
      <c r="D25" s="46" t="s">
        <v>11894</v>
      </c>
      <c r="E25" s="46">
        <v>204</v>
      </c>
    </row>
    <row r="26" spans="1:6" x14ac:dyDescent="0.35">
      <c r="A26" s="47">
        <v>43259</v>
      </c>
      <c r="D26" s="46" t="s">
        <v>11894</v>
      </c>
      <c r="E26" s="46">
        <v>301</v>
      </c>
    </row>
    <row r="27" spans="1:6" x14ac:dyDescent="0.35">
      <c r="A27" s="47">
        <v>43259</v>
      </c>
      <c r="D27" s="46" t="s">
        <v>11894</v>
      </c>
      <c r="E27" s="46">
        <v>302</v>
      </c>
    </row>
    <row r="28" spans="1:6" x14ac:dyDescent="0.35">
      <c r="A28" s="47">
        <v>43259</v>
      </c>
      <c r="D28" s="46" t="s">
        <v>11894</v>
      </c>
      <c r="E28" s="46">
        <v>303</v>
      </c>
    </row>
    <row r="29" spans="1:6" x14ac:dyDescent="0.35">
      <c r="A29" s="47">
        <v>43259</v>
      </c>
      <c r="D29" s="46" t="s">
        <v>11894</v>
      </c>
      <c r="E29" s="46">
        <v>401</v>
      </c>
    </row>
    <row r="30" spans="1:6" x14ac:dyDescent="0.35">
      <c r="A30" s="47">
        <v>43259</v>
      </c>
      <c r="D30" s="46" t="s">
        <v>11894</v>
      </c>
      <c r="E30" s="46">
        <v>402</v>
      </c>
    </row>
    <row r="31" spans="1:6" x14ac:dyDescent="0.35">
      <c r="A31" s="47">
        <v>43259</v>
      </c>
      <c r="D31" s="46" t="s">
        <v>11894</v>
      </c>
      <c r="E31" s="46">
        <v>403</v>
      </c>
    </row>
    <row r="32" spans="1:6" x14ac:dyDescent="0.35">
      <c r="A32" s="47">
        <v>43259</v>
      </c>
      <c r="D32" s="46" t="s">
        <v>11894</v>
      </c>
      <c r="E32" s="46">
        <v>405</v>
      </c>
    </row>
    <row r="33" spans="1:5" x14ac:dyDescent="0.35">
      <c r="A33" s="47">
        <v>43259</v>
      </c>
      <c r="D33" s="46" t="s">
        <v>11894</v>
      </c>
      <c r="E33" s="46">
        <v>406</v>
      </c>
    </row>
    <row r="34" spans="1:5" x14ac:dyDescent="0.35">
      <c r="A34" s="47">
        <v>43259</v>
      </c>
      <c r="D34" s="46" t="s">
        <v>11894</v>
      </c>
      <c r="E34" s="46">
        <v>407</v>
      </c>
    </row>
    <row r="35" spans="1:5" x14ac:dyDescent="0.35">
      <c r="A35" s="47">
        <v>43259</v>
      </c>
      <c r="D35" s="46" t="s">
        <v>11894</v>
      </c>
      <c r="E35" s="46">
        <v>501</v>
      </c>
    </row>
    <row r="36" spans="1:5" x14ac:dyDescent="0.35">
      <c r="A36" s="47">
        <v>43259</v>
      </c>
      <c r="D36" s="46" t="s">
        <v>11894</v>
      </c>
      <c r="E36" s="46">
        <v>502</v>
      </c>
    </row>
    <row r="37" spans="1:5" x14ac:dyDescent="0.35">
      <c r="A37" s="47">
        <v>43259</v>
      </c>
      <c r="D37" s="46" t="s">
        <v>11894</v>
      </c>
      <c r="E37" s="46">
        <v>503</v>
      </c>
    </row>
    <row r="38" spans="1:5" x14ac:dyDescent="0.35">
      <c r="A38" s="47">
        <v>43259</v>
      </c>
      <c r="D38" s="46" t="s">
        <v>11894</v>
      </c>
      <c r="E38" s="46">
        <v>601</v>
      </c>
    </row>
    <row r="39" spans="1:5" x14ac:dyDescent="0.35">
      <c r="A39" s="47">
        <v>43259</v>
      </c>
      <c r="D39" s="46" t="s">
        <v>11894</v>
      </c>
      <c r="E39" s="46">
        <v>602</v>
      </c>
    </row>
    <row r="40" spans="1:5" x14ac:dyDescent="0.35">
      <c r="A40" s="47">
        <v>43259</v>
      </c>
      <c r="D40" s="46" t="s">
        <v>11894</v>
      </c>
      <c r="E40" s="46">
        <v>603</v>
      </c>
    </row>
    <row r="41" spans="1:5" x14ac:dyDescent="0.35">
      <c r="A41" s="47">
        <v>43259</v>
      </c>
      <c r="D41" s="46" t="s">
        <v>11894</v>
      </c>
      <c r="E41" s="46">
        <v>701</v>
      </c>
    </row>
    <row r="42" spans="1:5" x14ac:dyDescent="0.35">
      <c r="A42" s="47">
        <v>43259</v>
      </c>
      <c r="D42" s="46" t="s">
        <v>11894</v>
      </c>
      <c r="E42" s="46">
        <v>702</v>
      </c>
    </row>
    <row r="43" spans="1:5" x14ac:dyDescent="0.35">
      <c r="A43" s="47">
        <v>43259</v>
      </c>
      <c r="D43" s="46" t="s">
        <v>11894</v>
      </c>
      <c r="E43" s="46">
        <v>703</v>
      </c>
    </row>
    <row r="44" spans="1:5" x14ac:dyDescent="0.35">
      <c r="A44" s="47">
        <v>43259</v>
      </c>
      <c r="D44" s="46" t="s">
        <v>11894</v>
      </c>
      <c r="E44" s="46">
        <v>801</v>
      </c>
    </row>
    <row r="45" spans="1:5" x14ac:dyDescent="0.35">
      <c r="A45" s="47">
        <v>43259</v>
      </c>
      <c r="D45" s="46" t="s">
        <v>11894</v>
      </c>
      <c r="E45" s="46">
        <v>802</v>
      </c>
    </row>
    <row r="46" spans="1:5" x14ac:dyDescent="0.35">
      <c r="A46" s="47">
        <v>43259</v>
      </c>
      <c r="D46" s="46" t="s">
        <v>11894</v>
      </c>
      <c r="E46" s="46">
        <v>803</v>
      </c>
    </row>
    <row r="47" spans="1:5" x14ac:dyDescent="0.35">
      <c r="A47" s="47">
        <v>43259</v>
      </c>
      <c r="D47" s="46" t="s">
        <v>11894</v>
      </c>
      <c r="E47" s="46" t="s">
        <v>11845</v>
      </c>
    </row>
    <row r="48" spans="1:5" x14ac:dyDescent="0.35">
      <c r="A48" s="47">
        <v>43259</v>
      </c>
      <c r="D48" s="46" t="s">
        <v>11894</v>
      </c>
      <c r="E48" s="46" t="s">
        <v>11846</v>
      </c>
    </row>
    <row r="49" spans="1:5" x14ac:dyDescent="0.35">
      <c r="A49" s="47">
        <v>43259</v>
      </c>
      <c r="D49" s="46" t="s">
        <v>11894</v>
      </c>
      <c r="E49" s="46" t="s">
        <v>11847</v>
      </c>
    </row>
    <row r="50" spans="1:5" x14ac:dyDescent="0.35">
      <c r="A50" s="47">
        <v>43259</v>
      </c>
      <c r="D50" s="46" t="s">
        <v>11894</v>
      </c>
      <c r="E50" s="46" t="s">
        <v>11848</v>
      </c>
    </row>
    <row r="51" spans="1:5" x14ac:dyDescent="0.35">
      <c r="A51" s="47">
        <v>43259</v>
      </c>
      <c r="D51" s="46" t="s">
        <v>11894</v>
      </c>
      <c r="E51" s="46" t="s">
        <v>11849</v>
      </c>
    </row>
    <row r="52" spans="1:5" x14ac:dyDescent="0.35">
      <c r="A52" s="47">
        <v>43259</v>
      </c>
      <c r="D52" s="46" t="s">
        <v>11894</v>
      </c>
      <c r="E52" s="46" t="s">
        <v>11850</v>
      </c>
    </row>
    <row r="53" spans="1:5" x14ac:dyDescent="0.35">
      <c r="A53" s="47">
        <v>43259</v>
      </c>
      <c r="D53" s="46" t="s">
        <v>11894</v>
      </c>
      <c r="E53" s="46" t="s">
        <v>11389</v>
      </c>
    </row>
    <row r="54" spans="1:5" x14ac:dyDescent="0.35">
      <c r="A54" s="47">
        <v>43259</v>
      </c>
      <c r="D54" s="46" t="s">
        <v>11894</v>
      </c>
      <c r="E54" s="46" t="s">
        <v>4550</v>
      </c>
    </row>
    <row r="55" spans="1:5" x14ac:dyDescent="0.35">
      <c r="A55" s="47">
        <v>43259</v>
      </c>
      <c r="D55" s="46" t="s">
        <v>11894</v>
      </c>
      <c r="E55" s="46" t="s">
        <v>11851</v>
      </c>
    </row>
    <row r="56" spans="1:5" x14ac:dyDescent="0.35">
      <c r="A56" s="47">
        <v>43259</v>
      </c>
      <c r="D56" s="46" t="s">
        <v>11894</v>
      </c>
      <c r="E56" s="46" t="s">
        <v>3182</v>
      </c>
    </row>
    <row r="57" spans="1:5" x14ac:dyDescent="0.35">
      <c r="A57" s="47">
        <v>43259</v>
      </c>
      <c r="D57" s="46" t="s">
        <v>11894</v>
      </c>
      <c r="E57" s="46" t="s">
        <v>11852</v>
      </c>
    </row>
    <row r="58" spans="1:5" x14ac:dyDescent="0.35">
      <c r="A58" s="47">
        <v>43259</v>
      </c>
      <c r="D58" s="46" t="s">
        <v>11894</v>
      </c>
      <c r="E58" s="46" t="s">
        <v>4947</v>
      </c>
    </row>
    <row r="59" spans="1:5" x14ac:dyDescent="0.35">
      <c r="A59" s="47">
        <v>43259</v>
      </c>
      <c r="D59" s="46" t="s">
        <v>11894</v>
      </c>
      <c r="E59" s="46" t="s">
        <v>11853</v>
      </c>
    </row>
    <row r="60" spans="1:5" x14ac:dyDescent="0.35">
      <c r="A60" s="47">
        <v>43259</v>
      </c>
      <c r="D60" s="46" t="s">
        <v>11894</v>
      </c>
      <c r="E60" s="46" t="s">
        <v>11854</v>
      </c>
    </row>
    <row r="61" spans="1:5" x14ac:dyDescent="0.35">
      <c r="A61" s="47">
        <v>43259</v>
      </c>
      <c r="D61" s="46" t="s">
        <v>11894</v>
      </c>
      <c r="E61" s="46" t="s">
        <v>11855</v>
      </c>
    </row>
    <row r="62" spans="1:5" x14ac:dyDescent="0.35">
      <c r="A62" s="47">
        <v>43259</v>
      </c>
      <c r="D62" s="46" t="s">
        <v>11894</v>
      </c>
      <c r="E62" s="46" t="s">
        <v>11856</v>
      </c>
    </row>
    <row r="63" spans="1:5" x14ac:dyDescent="0.35">
      <c r="A63" s="47">
        <v>43259</v>
      </c>
      <c r="D63" s="46" t="s">
        <v>11894</v>
      </c>
      <c r="E63" s="46" t="s">
        <v>11857</v>
      </c>
    </row>
    <row r="64" spans="1:5" x14ac:dyDescent="0.35">
      <c r="A64" s="47">
        <v>43259</v>
      </c>
      <c r="D64" s="46" t="s">
        <v>11894</v>
      </c>
      <c r="E64" s="46" t="s">
        <v>11858</v>
      </c>
    </row>
    <row r="65" spans="1:5" x14ac:dyDescent="0.35">
      <c r="A65" s="47">
        <v>43259</v>
      </c>
      <c r="D65" s="46" t="s">
        <v>11894</v>
      </c>
      <c r="E65" s="46" t="s">
        <v>11859</v>
      </c>
    </row>
    <row r="66" spans="1:5" x14ac:dyDescent="0.35">
      <c r="A66" s="47">
        <v>43259</v>
      </c>
      <c r="D66" s="46" t="s">
        <v>11894</v>
      </c>
      <c r="E66" s="46" t="s">
        <v>11860</v>
      </c>
    </row>
    <row r="67" spans="1:5" x14ac:dyDescent="0.35">
      <c r="A67" s="47">
        <v>43259</v>
      </c>
      <c r="D67" s="46" t="s">
        <v>11894</v>
      </c>
      <c r="E67" s="46" t="s">
        <v>11861</v>
      </c>
    </row>
    <row r="68" spans="1:5" x14ac:dyDescent="0.35">
      <c r="A68" s="47">
        <v>43259</v>
      </c>
      <c r="D68" s="46" t="s">
        <v>11894</v>
      </c>
      <c r="E68" s="46" t="s">
        <v>11862</v>
      </c>
    </row>
    <row r="69" spans="1:5" x14ac:dyDescent="0.35">
      <c r="A69" s="47">
        <v>43259</v>
      </c>
      <c r="D69" s="46" t="s">
        <v>11894</v>
      </c>
      <c r="E69" s="46" t="s">
        <v>11863</v>
      </c>
    </row>
    <row r="70" spans="1:5" x14ac:dyDescent="0.35">
      <c r="A70" s="47">
        <v>43259</v>
      </c>
      <c r="D70" s="46" t="s">
        <v>11894</v>
      </c>
      <c r="E70" s="46" t="s">
        <v>11864</v>
      </c>
    </row>
    <row r="71" spans="1:5" x14ac:dyDescent="0.35">
      <c r="A71" s="47">
        <v>43259</v>
      </c>
      <c r="D71" s="46" t="s">
        <v>11894</v>
      </c>
      <c r="E71" s="46" t="s">
        <v>11865</v>
      </c>
    </row>
    <row r="72" spans="1:5" x14ac:dyDescent="0.35">
      <c r="A72" s="47">
        <v>43259</v>
      </c>
      <c r="D72" s="46" t="s">
        <v>11894</v>
      </c>
      <c r="E72" s="46" t="s">
        <v>11866</v>
      </c>
    </row>
    <row r="73" spans="1:5" x14ac:dyDescent="0.35">
      <c r="A73" s="47">
        <v>43259</v>
      </c>
      <c r="D73" s="46" t="s">
        <v>11894</v>
      </c>
      <c r="E73" s="46" t="s">
        <v>11867</v>
      </c>
    </row>
    <row r="74" spans="1:5" x14ac:dyDescent="0.35">
      <c r="A74" s="47">
        <v>43259</v>
      </c>
      <c r="D74" s="46" t="s">
        <v>11894</v>
      </c>
      <c r="E74" s="46" t="s">
        <v>11868</v>
      </c>
    </row>
    <row r="75" spans="1:5" x14ac:dyDescent="0.35">
      <c r="A75" s="47">
        <v>43259</v>
      </c>
      <c r="D75" s="46" t="s">
        <v>11894</v>
      </c>
      <c r="E75" s="46" t="s">
        <v>1359</v>
      </c>
    </row>
    <row r="76" spans="1:5" x14ac:dyDescent="0.35">
      <c r="A76" s="47">
        <v>43259</v>
      </c>
      <c r="D76" s="46" t="s">
        <v>11894</v>
      </c>
      <c r="E76" s="46" t="s">
        <v>11869</v>
      </c>
    </row>
    <row r="77" spans="1:5" x14ac:dyDescent="0.35">
      <c r="A77" s="47">
        <v>43259</v>
      </c>
      <c r="D77" s="46" t="s">
        <v>11894</v>
      </c>
      <c r="E77" s="46" t="s">
        <v>10158</v>
      </c>
    </row>
    <row r="78" spans="1:5" x14ac:dyDescent="0.35">
      <c r="A78" s="47">
        <v>43259</v>
      </c>
      <c r="D78" s="46" t="s">
        <v>11894</v>
      </c>
      <c r="E78" s="46" t="s">
        <v>11870</v>
      </c>
    </row>
    <row r="79" spans="1:5" x14ac:dyDescent="0.35">
      <c r="A79" s="47">
        <v>43259</v>
      </c>
      <c r="D79" s="46" t="s">
        <v>11894</v>
      </c>
      <c r="E79" s="46" t="s">
        <v>4669</v>
      </c>
    </row>
    <row r="80" spans="1:5" x14ac:dyDescent="0.35">
      <c r="A80" s="47">
        <v>43259</v>
      </c>
      <c r="D80" s="46" t="s">
        <v>11894</v>
      </c>
      <c r="E80" s="46" t="s">
        <v>1740</v>
      </c>
    </row>
    <row r="81" spans="1:5" x14ac:dyDescent="0.35">
      <c r="A81" s="47">
        <v>43259</v>
      </c>
      <c r="D81" s="46" t="s">
        <v>11894</v>
      </c>
      <c r="E81" s="46" t="s">
        <v>1757</v>
      </c>
    </row>
    <row r="82" spans="1:5" x14ac:dyDescent="0.35">
      <c r="A82" s="47">
        <v>43259</v>
      </c>
      <c r="D82" s="46" t="s">
        <v>11894</v>
      </c>
      <c r="E82" s="46" t="s">
        <v>11871</v>
      </c>
    </row>
    <row r="83" spans="1:5" x14ac:dyDescent="0.35">
      <c r="A83" s="47">
        <v>43259</v>
      </c>
      <c r="D83" s="46" t="s">
        <v>11894</v>
      </c>
      <c r="E83" s="46" t="s">
        <v>11872</v>
      </c>
    </row>
    <row r="84" spans="1:5" x14ac:dyDescent="0.35">
      <c r="A84" s="47">
        <v>43259</v>
      </c>
      <c r="D84" s="46" t="s">
        <v>11894</v>
      </c>
      <c r="E84" s="46" t="s">
        <v>11873</v>
      </c>
    </row>
    <row r="85" spans="1:5" x14ac:dyDescent="0.35">
      <c r="A85" s="47">
        <v>43259</v>
      </c>
      <c r="D85" s="46" t="s">
        <v>11894</v>
      </c>
      <c r="E85" s="46" t="s">
        <v>11874</v>
      </c>
    </row>
    <row r="86" spans="1:5" x14ac:dyDescent="0.35">
      <c r="A86" s="47">
        <v>43259</v>
      </c>
      <c r="D86" s="46" t="s">
        <v>11894</v>
      </c>
      <c r="E86" s="46" t="s">
        <v>11875</v>
      </c>
    </row>
    <row r="87" spans="1:5" x14ac:dyDescent="0.35">
      <c r="A87" s="47">
        <v>43259</v>
      </c>
      <c r="D87" s="46" t="s">
        <v>11894</v>
      </c>
      <c r="E87" s="46" t="s">
        <v>11876</v>
      </c>
    </row>
    <row r="88" spans="1:5" x14ac:dyDescent="0.35">
      <c r="A88" s="47">
        <v>43259</v>
      </c>
      <c r="D88" s="46" t="s">
        <v>11894</v>
      </c>
      <c r="E88" s="46" t="s">
        <v>11877</v>
      </c>
    </row>
    <row r="89" spans="1:5" x14ac:dyDescent="0.35">
      <c r="A89" s="47">
        <v>43259</v>
      </c>
      <c r="D89" s="46" t="s">
        <v>11894</v>
      </c>
      <c r="E89" s="46" t="s">
        <v>11878</v>
      </c>
    </row>
    <row r="90" spans="1:5" x14ac:dyDescent="0.35">
      <c r="A90" s="47">
        <v>43259</v>
      </c>
      <c r="D90" s="46" t="s">
        <v>11894</v>
      </c>
      <c r="E90" s="46" t="s">
        <v>11879</v>
      </c>
    </row>
    <row r="91" spans="1:5" x14ac:dyDescent="0.35">
      <c r="A91" s="47">
        <v>43259</v>
      </c>
      <c r="D91" s="46" t="s">
        <v>11894</v>
      </c>
      <c r="E91" s="46" t="s">
        <v>11880</v>
      </c>
    </row>
    <row r="92" spans="1:5" x14ac:dyDescent="0.35">
      <c r="A92" s="47">
        <v>43259</v>
      </c>
      <c r="D92" s="46" t="s">
        <v>11894</v>
      </c>
      <c r="E92" s="46" t="s">
        <v>11881</v>
      </c>
    </row>
    <row r="93" spans="1:5" x14ac:dyDescent="0.35">
      <c r="A93" s="47">
        <v>43259</v>
      </c>
      <c r="D93" s="46" t="s">
        <v>11894</v>
      </c>
      <c r="E93" s="46" t="s">
        <v>11882</v>
      </c>
    </row>
    <row r="94" spans="1:5" x14ac:dyDescent="0.35">
      <c r="A94" s="47">
        <v>43259</v>
      </c>
      <c r="D94" s="46" t="s">
        <v>11894</v>
      </c>
      <c r="E94" s="46" t="s">
        <v>5591</v>
      </c>
    </row>
    <row r="95" spans="1:5" x14ac:dyDescent="0.35">
      <c r="A95" s="47">
        <v>43259</v>
      </c>
      <c r="D95" s="46" t="s">
        <v>11894</v>
      </c>
      <c r="E95" s="46" t="s">
        <v>11883</v>
      </c>
    </row>
    <row r="96" spans="1:5" x14ac:dyDescent="0.35">
      <c r="A96" s="47">
        <v>43402</v>
      </c>
      <c r="D96" s="46" t="s">
        <v>11894</v>
      </c>
      <c r="E96" s="46" t="s">
        <v>11884</v>
      </c>
    </row>
    <row r="97" spans="1:5" x14ac:dyDescent="0.35">
      <c r="A97" s="47">
        <v>43402</v>
      </c>
      <c r="D97" s="46" t="s">
        <v>11894</v>
      </c>
      <c r="E97" s="46" t="s">
        <v>11885</v>
      </c>
    </row>
    <row r="98" spans="1:5" x14ac:dyDescent="0.35">
      <c r="A98" s="47">
        <v>43402</v>
      </c>
      <c r="D98" s="46" t="s">
        <v>11894</v>
      </c>
      <c r="E98" s="46" t="s">
        <v>11886</v>
      </c>
    </row>
    <row r="99" spans="1:5" x14ac:dyDescent="0.35">
      <c r="A99" s="47">
        <v>43402</v>
      </c>
      <c r="D99" s="46" t="s">
        <v>11894</v>
      </c>
      <c r="E99" s="46" t="s">
        <v>11887</v>
      </c>
    </row>
    <row r="100" spans="1:5" x14ac:dyDescent="0.35">
      <c r="A100" s="47">
        <v>43402</v>
      </c>
      <c r="D100" s="46" t="s">
        <v>11894</v>
      </c>
      <c r="E100" s="46" t="s">
        <v>11888</v>
      </c>
    </row>
    <row r="101" spans="1:5" x14ac:dyDescent="0.35">
      <c r="A101" s="47">
        <v>43259</v>
      </c>
      <c r="D101" s="46" t="s">
        <v>11894</v>
      </c>
      <c r="E101" s="46" t="s">
        <v>379</v>
      </c>
    </row>
    <row r="102" spans="1:5" x14ac:dyDescent="0.35">
      <c r="A102" s="47">
        <v>43259</v>
      </c>
      <c r="D102" s="46" t="s">
        <v>11894</v>
      </c>
      <c r="E102" s="46" t="s">
        <v>11889</v>
      </c>
    </row>
    <row r="103" spans="1:5" x14ac:dyDescent="0.35">
      <c r="A103" s="47">
        <v>43259</v>
      </c>
      <c r="D103" s="46" t="s">
        <v>11894</v>
      </c>
      <c r="E103" s="46" t="s">
        <v>11890</v>
      </c>
    </row>
    <row r="104" spans="1:5" x14ac:dyDescent="0.35">
      <c r="A104" s="47">
        <v>43259</v>
      </c>
      <c r="D104" s="46" t="s">
        <v>11894</v>
      </c>
      <c r="E104" s="46" t="s">
        <v>11891</v>
      </c>
    </row>
    <row r="105" spans="1:5" x14ac:dyDescent="0.35">
      <c r="A105" s="47">
        <v>43259</v>
      </c>
      <c r="D105" s="46" t="s">
        <v>11894</v>
      </c>
      <c r="E105" s="46" t="s">
        <v>11892</v>
      </c>
    </row>
    <row r="106" spans="1:5" x14ac:dyDescent="0.35">
      <c r="A106" s="47">
        <v>43259</v>
      </c>
      <c r="D106" s="46" t="s">
        <v>11894</v>
      </c>
      <c r="E106" s="46" t="s">
        <v>11893</v>
      </c>
    </row>
    <row r="107" spans="1:5" x14ac:dyDescent="0.35">
      <c r="A107" s="47">
        <v>43309</v>
      </c>
      <c r="D107" s="46" t="s">
        <v>11899</v>
      </c>
      <c r="E107" s="46">
        <v>0</v>
      </c>
    </row>
    <row r="108" spans="1:5" x14ac:dyDescent="0.35">
      <c r="A108" s="47">
        <v>43309</v>
      </c>
      <c r="D108" s="46" t="s">
        <v>11899</v>
      </c>
      <c r="E108" s="46">
        <v>101</v>
      </c>
    </row>
    <row r="109" spans="1:5" x14ac:dyDescent="0.35">
      <c r="A109" s="47">
        <v>43309</v>
      </c>
      <c r="D109" s="46" t="s">
        <v>11899</v>
      </c>
      <c r="E109" s="46">
        <v>102</v>
      </c>
    </row>
    <row r="110" spans="1:5" x14ac:dyDescent="0.35">
      <c r="A110" s="47">
        <v>43309</v>
      </c>
      <c r="D110" s="46" t="s">
        <v>11899</v>
      </c>
      <c r="E110" s="46">
        <v>103</v>
      </c>
    </row>
    <row r="111" spans="1:5" x14ac:dyDescent="0.35">
      <c r="A111" s="47">
        <v>43309</v>
      </c>
      <c r="D111" s="46" t="s">
        <v>11899</v>
      </c>
      <c r="E111" s="46">
        <v>201</v>
      </c>
    </row>
    <row r="112" spans="1:5" x14ac:dyDescent="0.35">
      <c r="A112" s="47">
        <v>43309</v>
      </c>
      <c r="D112" s="46" t="s">
        <v>11899</v>
      </c>
      <c r="E112" s="46">
        <v>202</v>
      </c>
    </row>
    <row r="113" spans="1:5" x14ac:dyDescent="0.35">
      <c r="A113" s="47">
        <v>43309</v>
      </c>
      <c r="D113" s="46" t="s">
        <v>11899</v>
      </c>
      <c r="E113" s="46">
        <v>203</v>
      </c>
    </row>
    <row r="114" spans="1:5" x14ac:dyDescent="0.35">
      <c r="A114" s="47">
        <v>43309</v>
      </c>
      <c r="D114" s="46" t="s">
        <v>11899</v>
      </c>
      <c r="E114" s="46">
        <v>301</v>
      </c>
    </row>
    <row r="115" spans="1:5" x14ac:dyDescent="0.35">
      <c r="A115" s="47">
        <v>43309</v>
      </c>
      <c r="D115" s="46" t="s">
        <v>11899</v>
      </c>
      <c r="E115" s="46">
        <v>302</v>
      </c>
    </row>
    <row r="116" spans="1:5" x14ac:dyDescent="0.35">
      <c r="A116" s="47">
        <v>43309</v>
      </c>
      <c r="D116" s="46" t="s">
        <v>11899</v>
      </c>
      <c r="E116" s="46">
        <v>303</v>
      </c>
    </row>
    <row r="117" spans="1:5" x14ac:dyDescent="0.35">
      <c r="A117" s="47">
        <v>43309</v>
      </c>
      <c r="D117" s="46" t="s">
        <v>11899</v>
      </c>
      <c r="E117" s="46">
        <v>401</v>
      </c>
    </row>
    <row r="118" spans="1:5" x14ac:dyDescent="0.35">
      <c r="A118" s="47">
        <v>43309</v>
      </c>
      <c r="D118" s="46" t="s">
        <v>11899</v>
      </c>
      <c r="E118" s="46">
        <v>402</v>
      </c>
    </row>
    <row r="119" spans="1:5" x14ac:dyDescent="0.35">
      <c r="A119" s="47">
        <v>43309</v>
      </c>
      <c r="D119" s="46" t="s">
        <v>11899</v>
      </c>
      <c r="E119" s="46">
        <v>403</v>
      </c>
    </row>
    <row r="120" spans="1:5" x14ac:dyDescent="0.35">
      <c r="A120" s="47">
        <v>43309</v>
      </c>
      <c r="D120" s="46" t="s">
        <v>11899</v>
      </c>
      <c r="E120" s="46">
        <v>404</v>
      </c>
    </row>
    <row r="121" spans="1:5" x14ac:dyDescent="0.35">
      <c r="A121" s="47">
        <v>43309</v>
      </c>
      <c r="D121" s="46" t="s">
        <v>11899</v>
      </c>
      <c r="E121" s="46">
        <v>405</v>
      </c>
    </row>
    <row r="122" spans="1:5" x14ac:dyDescent="0.35">
      <c r="A122" s="47">
        <v>43309</v>
      </c>
      <c r="D122" s="46" t="s">
        <v>11899</v>
      </c>
      <c r="E122" s="46">
        <v>406</v>
      </c>
    </row>
    <row r="123" spans="1:5" x14ac:dyDescent="0.35">
      <c r="A123" s="47">
        <v>43309</v>
      </c>
      <c r="D123" s="46" t="s">
        <v>11899</v>
      </c>
      <c r="E123" s="46">
        <v>407</v>
      </c>
    </row>
    <row r="124" spans="1:5" x14ac:dyDescent="0.35">
      <c r="A124" s="47">
        <v>43309</v>
      </c>
      <c r="D124" s="46" t="s">
        <v>11899</v>
      </c>
      <c r="E124" s="46">
        <v>501</v>
      </c>
    </row>
    <row r="125" spans="1:5" x14ac:dyDescent="0.35">
      <c r="A125" s="47">
        <v>43309</v>
      </c>
      <c r="D125" s="46" t="s">
        <v>11899</v>
      </c>
      <c r="E125" s="46">
        <v>502</v>
      </c>
    </row>
    <row r="126" spans="1:5" x14ac:dyDescent="0.35">
      <c r="A126" s="47">
        <v>43309</v>
      </c>
      <c r="D126" s="46" t="s">
        <v>11899</v>
      </c>
      <c r="E126" s="46">
        <v>503</v>
      </c>
    </row>
    <row r="127" spans="1:5" x14ac:dyDescent="0.35">
      <c r="A127" s="47">
        <v>43309</v>
      </c>
      <c r="D127" s="46" t="s">
        <v>11899</v>
      </c>
      <c r="E127" s="46">
        <v>601</v>
      </c>
    </row>
    <row r="128" spans="1:5" x14ac:dyDescent="0.35">
      <c r="A128" s="47">
        <v>43309</v>
      </c>
      <c r="D128" s="46" t="s">
        <v>11899</v>
      </c>
      <c r="E128" s="46">
        <v>602</v>
      </c>
    </row>
    <row r="129" spans="1:5" x14ac:dyDescent="0.35">
      <c r="A129" s="47">
        <v>43309</v>
      </c>
      <c r="D129" s="46" t="s">
        <v>11899</v>
      </c>
      <c r="E129" s="46">
        <v>603</v>
      </c>
    </row>
    <row r="130" spans="1:5" x14ac:dyDescent="0.35">
      <c r="A130" s="47">
        <v>43309</v>
      </c>
      <c r="D130" s="46" t="s">
        <v>11899</v>
      </c>
      <c r="E130" s="46">
        <v>701</v>
      </c>
    </row>
    <row r="131" spans="1:5" x14ac:dyDescent="0.35">
      <c r="A131" s="47">
        <v>43309</v>
      </c>
      <c r="D131" s="46" t="s">
        <v>11899</v>
      </c>
      <c r="E131" s="46">
        <v>702</v>
      </c>
    </row>
    <row r="132" spans="1:5" x14ac:dyDescent="0.35">
      <c r="A132" s="47">
        <v>43309</v>
      </c>
      <c r="D132" s="46" t="s">
        <v>11899</v>
      </c>
      <c r="E132" s="46">
        <v>703</v>
      </c>
    </row>
    <row r="133" spans="1:5" x14ac:dyDescent="0.35">
      <c r="A133" s="47">
        <v>43309</v>
      </c>
      <c r="D133" s="46" t="s">
        <v>11899</v>
      </c>
      <c r="E133" s="46">
        <v>801</v>
      </c>
    </row>
    <row r="134" spans="1:5" x14ac:dyDescent="0.35">
      <c r="A134" s="47">
        <v>43309</v>
      </c>
      <c r="D134" s="46" t="s">
        <v>11899</v>
      </c>
      <c r="E134" s="46">
        <v>802</v>
      </c>
    </row>
    <row r="135" spans="1:5" x14ac:dyDescent="0.35">
      <c r="A135" s="47">
        <v>43309</v>
      </c>
      <c r="D135" s="46" t="s">
        <v>11899</v>
      </c>
      <c r="E135" s="46">
        <v>803</v>
      </c>
    </row>
    <row r="136" spans="1:5" x14ac:dyDescent="0.35">
      <c r="A136" s="47">
        <v>43309</v>
      </c>
      <c r="D136" s="46" t="s">
        <v>11899</v>
      </c>
      <c r="E136" s="46" t="s">
        <v>11845</v>
      </c>
    </row>
    <row r="137" spans="1:5" x14ac:dyDescent="0.35">
      <c r="A137" s="47">
        <v>43309</v>
      </c>
      <c r="D137" s="46" t="s">
        <v>11899</v>
      </c>
      <c r="E137" s="46" t="s">
        <v>11846</v>
      </c>
    </row>
    <row r="138" spans="1:5" x14ac:dyDescent="0.35">
      <c r="A138" s="47">
        <v>43309</v>
      </c>
      <c r="D138" s="46" t="s">
        <v>11899</v>
      </c>
      <c r="E138" s="46" t="s">
        <v>11850</v>
      </c>
    </row>
    <row r="139" spans="1:5" x14ac:dyDescent="0.35">
      <c r="A139" s="47">
        <v>43309</v>
      </c>
      <c r="D139" s="46" t="s">
        <v>11899</v>
      </c>
      <c r="E139" s="46" t="s">
        <v>11389</v>
      </c>
    </row>
    <row r="140" spans="1:5" x14ac:dyDescent="0.35">
      <c r="A140" s="47">
        <v>43309</v>
      </c>
      <c r="D140" s="46" t="s">
        <v>11899</v>
      </c>
      <c r="E140" s="46" t="s">
        <v>4550</v>
      </c>
    </row>
    <row r="141" spans="1:5" x14ac:dyDescent="0.35">
      <c r="A141" s="47">
        <v>43309</v>
      </c>
      <c r="D141" s="46" t="s">
        <v>11899</v>
      </c>
      <c r="E141" s="46" t="s">
        <v>3182</v>
      </c>
    </row>
    <row r="142" spans="1:5" x14ac:dyDescent="0.35">
      <c r="A142" s="47">
        <v>43309</v>
      </c>
      <c r="D142" s="46" t="s">
        <v>11899</v>
      </c>
      <c r="E142" s="46" t="s">
        <v>4947</v>
      </c>
    </row>
    <row r="143" spans="1:5" x14ac:dyDescent="0.35">
      <c r="A143" s="47">
        <v>43309</v>
      </c>
      <c r="D143" s="46" t="s">
        <v>11899</v>
      </c>
      <c r="E143" s="46" t="s">
        <v>11853</v>
      </c>
    </row>
    <row r="144" spans="1:5" x14ac:dyDescent="0.35">
      <c r="A144" s="47">
        <v>43309</v>
      </c>
      <c r="D144" s="46" t="s">
        <v>11899</v>
      </c>
      <c r="E144" s="46" t="s">
        <v>11895</v>
      </c>
    </row>
    <row r="145" spans="1:5" x14ac:dyDescent="0.35">
      <c r="A145" s="47">
        <v>43309</v>
      </c>
      <c r="D145" s="46" t="s">
        <v>11899</v>
      </c>
      <c r="E145" s="46" t="s">
        <v>11854</v>
      </c>
    </row>
    <row r="146" spans="1:5" x14ac:dyDescent="0.35">
      <c r="A146" s="47">
        <v>43309</v>
      </c>
      <c r="D146" s="46" t="s">
        <v>11899</v>
      </c>
      <c r="E146" s="46" t="s">
        <v>11855</v>
      </c>
    </row>
    <row r="147" spans="1:5" x14ac:dyDescent="0.35">
      <c r="A147" s="47">
        <v>43309</v>
      </c>
      <c r="D147" s="46" t="s">
        <v>11899</v>
      </c>
      <c r="E147" s="46" t="s">
        <v>11857</v>
      </c>
    </row>
    <row r="148" spans="1:5" x14ac:dyDescent="0.35">
      <c r="A148" s="47">
        <v>43309</v>
      </c>
      <c r="D148" s="46" t="s">
        <v>11899</v>
      </c>
      <c r="E148" s="46" t="s">
        <v>11858</v>
      </c>
    </row>
    <row r="149" spans="1:5" x14ac:dyDescent="0.35">
      <c r="A149" s="47">
        <v>43309</v>
      </c>
      <c r="D149" s="46" t="s">
        <v>11899</v>
      </c>
      <c r="E149" s="46" t="s">
        <v>11860</v>
      </c>
    </row>
    <row r="150" spans="1:5" x14ac:dyDescent="0.35">
      <c r="A150" s="47">
        <v>43309</v>
      </c>
      <c r="D150" s="46" t="s">
        <v>11899</v>
      </c>
      <c r="E150" s="46" t="s">
        <v>11861</v>
      </c>
    </row>
    <row r="151" spans="1:5" x14ac:dyDescent="0.35">
      <c r="A151" s="47">
        <v>43309</v>
      </c>
      <c r="D151" s="46" t="s">
        <v>11899</v>
      </c>
      <c r="E151" s="46" t="s">
        <v>11864</v>
      </c>
    </row>
    <row r="152" spans="1:5" x14ac:dyDescent="0.35">
      <c r="A152" s="47">
        <v>43309</v>
      </c>
      <c r="D152" s="46" t="s">
        <v>11899</v>
      </c>
      <c r="E152" s="46" t="s">
        <v>10158</v>
      </c>
    </row>
    <row r="153" spans="1:5" x14ac:dyDescent="0.35">
      <c r="A153" s="47">
        <v>43309</v>
      </c>
      <c r="D153" s="46" t="s">
        <v>11899</v>
      </c>
      <c r="E153" s="46" t="s">
        <v>11896</v>
      </c>
    </row>
    <row r="154" spans="1:5" x14ac:dyDescent="0.35">
      <c r="A154" s="47">
        <v>43309</v>
      </c>
      <c r="D154" s="46" t="s">
        <v>11899</v>
      </c>
      <c r="E154" s="46" t="s">
        <v>11870</v>
      </c>
    </row>
    <row r="155" spans="1:5" x14ac:dyDescent="0.35">
      <c r="A155" s="47">
        <v>43309</v>
      </c>
      <c r="D155" s="46" t="s">
        <v>11899</v>
      </c>
      <c r="E155" s="46" t="s">
        <v>4669</v>
      </c>
    </row>
    <row r="156" spans="1:5" x14ac:dyDescent="0.35">
      <c r="A156" s="47">
        <v>43309</v>
      </c>
      <c r="D156" s="46" t="s">
        <v>11899</v>
      </c>
      <c r="E156" s="46" t="s">
        <v>11871</v>
      </c>
    </row>
    <row r="157" spans="1:5" x14ac:dyDescent="0.35">
      <c r="A157" s="47">
        <v>43309</v>
      </c>
      <c r="D157" s="46" t="s">
        <v>11899</v>
      </c>
      <c r="E157" s="46" t="s">
        <v>11873</v>
      </c>
    </row>
    <row r="158" spans="1:5" x14ac:dyDescent="0.35">
      <c r="A158" s="47">
        <v>43309</v>
      </c>
      <c r="D158" s="46" t="s">
        <v>11899</v>
      </c>
      <c r="E158" s="46" t="s">
        <v>11876</v>
      </c>
    </row>
    <row r="159" spans="1:5" x14ac:dyDescent="0.35">
      <c r="A159" s="47">
        <v>43309</v>
      </c>
      <c r="D159" s="46" t="s">
        <v>11899</v>
      </c>
      <c r="E159" s="46" t="s">
        <v>11897</v>
      </c>
    </row>
    <row r="160" spans="1:5" x14ac:dyDescent="0.35">
      <c r="A160" s="47">
        <v>43309</v>
      </c>
      <c r="D160" s="46" t="s">
        <v>11899</v>
      </c>
      <c r="E160" s="46" t="s">
        <v>11877</v>
      </c>
    </row>
    <row r="161" spans="1:6" x14ac:dyDescent="0.35">
      <c r="A161" s="47">
        <v>43309</v>
      </c>
      <c r="D161" s="46" t="s">
        <v>11899</v>
      </c>
      <c r="E161" s="46" t="s">
        <v>11880</v>
      </c>
    </row>
    <row r="162" spans="1:6" x14ac:dyDescent="0.35">
      <c r="A162" s="47">
        <v>43309</v>
      </c>
      <c r="D162" s="46" t="s">
        <v>11899</v>
      </c>
      <c r="E162" s="46" t="s">
        <v>11882</v>
      </c>
    </row>
    <row r="163" spans="1:6" x14ac:dyDescent="0.35">
      <c r="A163" s="47">
        <v>43309</v>
      </c>
      <c r="D163" s="46" t="s">
        <v>11899</v>
      </c>
      <c r="E163" s="46" t="s">
        <v>5591</v>
      </c>
    </row>
    <row r="164" spans="1:6" x14ac:dyDescent="0.35">
      <c r="A164" s="47">
        <v>43309</v>
      </c>
      <c r="D164" s="46" t="s">
        <v>11899</v>
      </c>
      <c r="E164" s="46" t="s">
        <v>11883</v>
      </c>
    </row>
    <row r="165" spans="1:6" x14ac:dyDescent="0.35">
      <c r="A165" s="47">
        <v>43309</v>
      </c>
      <c r="D165" s="46" t="s">
        <v>11899</v>
      </c>
      <c r="E165" s="46" t="s">
        <v>11898</v>
      </c>
    </row>
    <row r="166" spans="1:6" x14ac:dyDescent="0.35">
      <c r="A166" s="47">
        <v>43309</v>
      </c>
      <c r="D166" s="46" t="s">
        <v>11899</v>
      </c>
      <c r="E166" s="46" t="s">
        <v>3985</v>
      </c>
    </row>
    <row r="167" spans="1:6" x14ac:dyDescent="0.35">
      <c r="A167" s="47">
        <v>43309</v>
      </c>
      <c r="D167" s="46" t="s">
        <v>11899</v>
      </c>
      <c r="E167" s="46" t="s">
        <v>3566</v>
      </c>
    </row>
    <row r="168" spans="1:6" x14ac:dyDescent="0.35">
      <c r="A168" s="47">
        <v>43309</v>
      </c>
      <c r="D168" s="46" t="s">
        <v>11899</v>
      </c>
      <c r="E168" s="46" t="s">
        <v>11892</v>
      </c>
    </row>
    <row r="169" spans="1:6" x14ac:dyDescent="0.35">
      <c r="A169" s="47">
        <v>43309</v>
      </c>
      <c r="D169" s="46" t="s">
        <v>11899</v>
      </c>
      <c r="E169" s="46" t="s">
        <v>11893</v>
      </c>
    </row>
    <row r="170" spans="1:6" x14ac:dyDescent="0.35">
      <c r="A170" s="47">
        <v>43259</v>
      </c>
      <c r="D170" s="46" t="s">
        <v>11914</v>
      </c>
      <c r="E170" s="46">
        <v>201</v>
      </c>
      <c r="F170" s="46" t="s">
        <v>14</v>
      </c>
    </row>
    <row r="171" spans="1:6" x14ac:dyDescent="0.35">
      <c r="A171" s="47">
        <v>43259</v>
      </c>
      <c r="D171" s="46" t="s">
        <v>11914</v>
      </c>
      <c r="E171" s="46">
        <v>301</v>
      </c>
      <c r="F171" s="46" t="s">
        <v>14</v>
      </c>
    </row>
    <row r="172" spans="1:6" x14ac:dyDescent="0.35">
      <c r="A172" s="47">
        <v>43259</v>
      </c>
      <c r="D172" s="46" t="s">
        <v>11914</v>
      </c>
      <c r="E172" s="46">
        <v>401</v>
      </c>
      <c r="F172" s="46" t="s">
        <v>14</v>
      </c>
    </row>
    <row r="173" spans="1:6" x14ac:dyDescent="0.35">
      <c r="A173" s="47">
        <v>43259</v>
      </c>
      <c r="D173" s="46" t="s">
        <v>11914</v>
      </c>
      <c r="E173" s="46">
        <v>904</v>
      </c>
      <c r="F173" s="46" t="s">
        <v>14</v>
      </c>
    </row>
    <row r="174" spans="1:6" x14ac:dyDescent="0.35">
      <c r="A174" s="47">
        <v>43259</v>
      </c>
      <c r="D174" s="46" t="s">
        <v>11914</v>
      </c>
      <c r="E174" s="46" t="s">
        <v>11845</v>
      </c>
      <c r="F174" s="46" t="s">
        <v>14</v>
      </c>
    </row>
    <row r="175" spans="1:6" x14ac:dyDescent="0.35">
      <c r="A175" s="47">
        <v>43259</v>
      </c>
      <c r="D175" s="46" t="s">
        <v>11914</v>
      </c>
      <c r="E175" s="46" t="s">
        <v>11850</v>
      </c>
      <c r="F175" s="46" t="s">
        <v>14</v>
      </c>
    </row>
    <row r="176" spans="1:6" x14ac:dyDescent="0.35">
      <c r="A176" s="47">
        <v>43259</v>
      </c>
      <c r="D176" s="46" t="s">
        <v>11914</v>
      </c>
      <c r="E176" s="46" t="s">
        <v>3901</v>
      </c>
      <c r="F176" s="46" t="s">
        <v>14</v>
      </c>
    </row>
    <row r="177" spans="1:6" x14ac:dyDescent="0.35">
      <c r="A177" s="47">
        <v>43259</v>
      </c>
      <c r="D177" s="46" t="s">
        <v>11914</v>
      </c>
      <c r="E177" s="46" t="s">
        <v>11900</v>
      </c>
      <c r="F177" s="46" t="s">
        <v>14</v>
      </c>
    </row>
    <row r="178" spans="1:6" x14ac:dyDescent="0.35">
      <c r="A178" s="47">
        <v>43259</v>
      </c>
      <c r="D178" s="46" t="s">
        <v>11914</v>
      </c>
      <c r="E178" s="46" t="s">
        <v>11901</v>
      </c>
      <c r="F178" s="46" t="s">
        <v>14</v>
      </c>
    </row>
    <row r="179" spans="1:6" x14ac:dyDescent="0.35">
      <c r="A179" s="47">
        <v>43259</v>
      </c>
      <c r="D179" s="46" t="s">
        <v>11914</v>
      </c>
      <c r="E179" s="46" t="s">
        <v>11858</v>
      </c>
      <c r="F179" s="46" t="s">
        <v>14</v>
      </c>
    </row>
    <row r="180" spans="1:6" x14ac:dyDescent="0.35">
      <c r="A180" s="47">
        <v>43259</v>
      </c>
      <c r="D180" s="46" t="s">
        <v>11914</v>
      </c>
      <c r="E180" s="46" t="s">
        <v>11902</v>
      </c>
      <c r="F180" s="46" t="s">
        <v>14</v>
      </c>
    </row>
    <row r="181" spans="1:6" x14ac:dyDescent="0.35">
      <c r="A181" s="47">
        <v>43259</v>
      </c>
      <c r="D181" s="46" t="s">
        <v>11914</v>
      </c>
      <c r="E181" s="46" t="s">
        <v>11903</v>
      </c>
      <c r="F181" s="46" t="s">
        <v>14</v>
      </c>
    </row>
    <row r="182" spans="1:6" x14ac:dyDescent="0.35">
      <c r="A182" s="47">
        <v>43259</v>
      </c>
      <c r="D182" s="46" t="s">
        <v>11914</v>
      </c>
      <c r="E182" s="46" t="s">
        <v>11864</v>
      </c>
      <c r="F182" s="46" t="s">
        <v>14</v>
      </c>
    </row>
    <row r="183" spans="1:6" x14ac:dyDescent="0.35">
      <c r="A183" s="47">
        <v>43259</v>
      </c>
      <c r="D183" s="46" t="s">
        <v>11914</v>
      </c>
      <c r="E183" s="46" t="s">
        <v>11904</v>
      </c>
      <c r="F183" s="46" t="s">
        <v>14</v>
      </c>
    </row>
    <row r="184" spans="1:6" x14ac:dyDescent="0.35">
      <c r="A184" s="47">
        <v>43259</v>
      </c>
      <c r="D184" s="46" t="s">
        <v>11914</v>
      </c>
      <c r="E184" s="46" t="s">
        <v>11905</v>
      </c>
      <c r="F184" s="46" t="s">
        <v>14</v>
      </c>
    </row>
    <row r="185" spans="1:6" x14ac:dyDescent="0.35">
      <c r="A185" s="47">
        <v>43259</v>
      </c>
      <c r="D185" s="46" t="s">
        <v>11914</v>
      </c>
      <c r="E185" s="46" t="s">
        <v>5591</v>
      </c>
      <c r="F185" s="46" t="s">
        <v>14</v>
      </c>
    </row>
    <row r="186" spans="1:6" x14ac:dyDescent="0.35">
      <c r="A186" s="47">
        <v>43259</v>
      </c>
      <c r="D186" s="46" t="s">
        <v>11914</v>
      </c>
      <c r="E186" s="46" t="s">
        <v>1414</v>
      </c>
      <c r="F186" s="46" t="s">
        <v>14</v>
      </c>
    </row>
    <row r="187" spans="1:6" x14ac:dyDescent="0.35">
      <c r="A187" s="47">
        <v>43259</v>
      </c>
      <c r="D187" s="46" t="s">
        <v>11914</v>
      </c>
      <c r="E187" s="46" t="s">
        <v>11906</v>
      </c>
      <c r="F187" s="46" t="s">
        <v>14</v>
      </c>
    </row>
    <row r="188" spans="1:6" x14ac:dyDescent="0.35">
      <c r="A188" s="47">
        <v>43371</v>
      </c>
      <c r="D188" s="46" t="s">
        <v>11914</v>
      </c>
      <c r="E188" s="46" t="s">
        <v>11907</v>
      </c>
      <c r="F188" s="46" t="s">
        <v>14</v>
      </c>
    </row>
    <row r="189" spans="1:6" x14ac:dyDescent="0.35">
      <c r="A189" s="47">
        <v>43259</v>
      </c>
      <c r="D189" s="46" t="s">
        <v>11914</v>
      </c>
      <c r="E189" s="46" t="s">
        <v>11908</v>
      </c>
      <c r="F189" s="46" t="s">
        <v>14</v>
      </c>
    </row>
    <row r="190" spans="1:6" x14ac:dyDescent="0.35">
      <c r="A190" s="47">
        <v>43259</v>
      </c>
      <c r="D190" s="46" t="s">
        <v>11914</v>
      </c>
      <c r="E190" s="46" t="s">
        <v>11909</v>
      </c>
      <c r="F190" s="46" t="s">
        <v>14</v>
      </c>
    </row>
    <row r="191" spans="1:6" x14ac:dyDescent="0.35">
      <c r="A191" s="47">
        <v>43259</v>
      </c>
      <c r="D191" s="46" t="s">
        <v>11914</v>
      </c>
      <c r="E191" s="46" t="s">
        <v>11910</v>
      </c>
      <c r="F191" s="46" t="s">
        <v>14</v>
      </c>
    </row>
    <row r="192" spans="1:6" x14ac:dyDescent="0.35">
      <c r="A192" s="47">
        <v>43259</v>
      </c>
      <c r="D192" s="46" t="s">
        <v>11914</v>
      </c>
      <c r="E192" s="46" t="s">
        <v>11911</v>
      </c>
      <c r="F192" s="46" t="s">
        <v>14</v>
      </c>
    </row>
    <row r="193" spans="1:6" x14ac:dyDescent="0.35">
      <c r="A193" s="47">
        <v>43259</v>
      </c>
      <c r="D193" s="46" t="s">
        <v>11914</v>
      </c>
      <c r="E193" s="46" t="s">
        <v>11912</v>
      </c>
      <c r="F193" s="46" t="s">
        <v>14</v>
      </c>
    </row>
    <row r="194" spans="1:6" x14ac:dyDescent="0.35">
      <c r="A194" s="47">
        <v>43259</v>
      </c>
      <c r="D194" s="46" t="s">
        <v>11914</v>
      </c>
      <c r="E194" s="46" t="s">
        <v>11913</v>
      </c>
      <c r="F194" s="46" t="s">
        <v>14</v>
      </c>
    </row>
    <row r="195" spans="1:6" x14ac:dyDescent="0.35">
      <c r="C195" s="47">
        <v>43485</v>
      </c>
      <c r="D195" s="46" t="s">
        <v>12079</v>
      </c>
      <c r="E195" s="46" t="s">
        <v>12076</v>
      </c>
    </row>
    <row r="196" spans="1:6" x14ac:dyDescent="0.35">
      <c r="C196" s="47">
        <v>43485</v>
      </c>
      <c r="D196" s="46" t="s">
        <v>12079</v>
      </c>
      <c r="E196" s="46" t="s">
        <v>12077</v>
      </c>
    </row>
    <row r="197" spans="1:6" x14ac:dyDescent="0.35">
      <c r="C197" s="47">
        <v>43485</v>
      </c>
      <c r="D197" s="46" t="s">
        <v>12079</v>
      </c>
      <c r="E197" s="46" t="s">
        <v>12078</v>
      </c>
    </row>
  </sheetData>
  <autoFilter ref="A2:F2" xr:uid="{00000000-0009-0000-0000-00008E000000}"/>
  <dataValidations count="1">
    <dataValidation type="list" allowBlank="1" showInputMessage="1" showErrorMessage="1" sqref="D1" xr:uid="{00000000-0002-0000-8E00-000000000000}">
      <formula1>Sites</formula1>
    </dataValidation>
  </dataValidations>
  <hyperlinks>
    <hyperlink ref="B1" location="Index!A1" display="Go To Index" xr:uid="{00000000-0004-0000-8E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F00-000000000000}">
  <sheetPr codeName="Sheet110"/>
  <dimension ref="A1:AC34"/>
  <sheetViews>
    <sheetView workbookViewId="0">
      <pane xSplit="11" ySplit="2" topLeftCell="L3" activePane="bottomRight" state="frozen"/>
      <selection pane="topRight" activeCell="L1" sqref="L1"/>
      <selection pane="bottomLeft" activeCell="A3" sqref="A3"/>
      <selection pane="bottomRight" activeCell="K8" sqref="K8"/>
    </sheetView>
  </sheetViews>
  <sheetFormatPr defaultRowHeight="14.5" outlineLevelCol="1" x14ac:dyDescent="0.35"/>
  <cols>
    <col min="1" max="2" width="10.6328125" style="5" bestFit="1" customWidth="1"/>
    <col min="3" max="3" width="9.453125" style="5" bestFit="1" customWidth="1"/>
    <col min="4" max="4" width="15.36328125" bestFit="1" customWidth="1"/>
    <col min="5" max="5" width="14.90625" style="22" hidden="1" customWidth="1" outlineLevel="1"/>
    <col min="6" max="6" width="9.6328125" style="22" hidden="1" customWidth="1" outlineLevel="1"/>
    <col min="7" max="8" width="9.36328125" style="22" hidden="1" customWidth="1" outlineLevel="1"/>
    <col min="9" max="9" width="9.6328125" style="22" hidden="1" customWidth="1" outlineLevel="1"/>
    <col min="10" max="10" width="11.54296875" bestFit="1" customWidth="1" collapsed="1"/>
    <col min="11" max="11" width="33.90625" bestFit="1" customWidth="1"/>
    <col min="12" max="12" width="11.453125" bestFit="1" customWidth="1"/>
    <col min="13" max="13" width="19.36328125" bestFit="1" customWidth="1"/>
    <col min="14" max="14" width="15.54296875" bestFit="1" customWidth="1"/>
    <col min="15" max="15" width="17.6328125" bestFit="1" customWidth="1"/>
    <col min="16" max="16" width="19.6328125" bestFit="1" customWidth="1"/>
    <col min="17" max="17" width="12.90625" bestFit="1" customWidth="1"/>
  </cols>
  <sheetData>
    <row r="1" spans="1:17" x14ac:dyDescent="0.35">
      <c r="A1" s="5" t="s">
        <v>348</v>
      </c>
      <c r="B1" s="26" t="s">
        <v>50</v>
      </c>
      <c r="C1" s="5" t="s">
        <v>350</v>
      </c>
      <c r="D1" s="6" t="s">
        <v>351</v>
      </c>
      <c r="O1" s="63" t="s">
        <v>9766</v>
      </c>
      <c r="P1" s="63"/>
    </row>
    <row r="2" spans="1:17" x14ac:dyDescent="0.35">
      <c r="A2" s="19" t="s">
        <v>365</v>
      </c>
      <c r="B2" s="20" t="s">
        <v>4</v>
      </c>
      <c r="C2" s="21" t="s">
        <v>366</v>
      </c>
      <c r="D2" t="s">
        <v>349</v>
      </c>
      <c r="E2" s="22" t="s">
        <v>9761</v>
      </c>
      <c r="F2" s="22" t="s">
        <v>11</v>
      </c>
      <c r="G2" s="22" t="s">
        <v>9821</v>
      </c>
      <c r="H2" s="22" t="s">
        <v>14</v>
      </c>
      <c r="I2" s="22" t="s">
        <v>15</v>
      </c>
      <c r="J2" t="s">
        <v>2808</v>
      </c>
      <c r="K2" t="s">
        <v>387</v>
      </c>
      <c r="L2" t="s">
        <v>4534</v>
      </c>
      <c r="M2" t="s">
        <v>4535</v>
      </c>
      <c r="N2" t="s">
        <v>4536</v>
      </c>
      <c r="O2" t="s">
        <v>4537</v>
      </c>
      <c r="P2" t="s">
        <v>4538</v>
      </c>
      <c r="Q2" t="s">
        <v>4539</v>
      </c>
    </row>
    <row r="3" spans="1:17" s="46" customFormat="1" x14ac:dyDescent="0.35">
      <c r="A3" s="47"/>
      <c r="B3" s="47"/>
      <c r="C3" s="47"/>
      <c r="E3" s="22"/>
      <c r="F3" s="22"/>
      <c r="G3" s="22"/>
      <c r="H3" s="22" t="s">
        <v>1441</v>
      </c>
      <c r="I3" s="22"/>
      <c r="J3" s="46" t="s">
        <v>370</v>
      </c>
      <c r="K3" s="46" t="s">
        <v>4584</v>
      </c>
      <c r="L3" s="46" t="s">
        <v>2278</v>
      </c>
      <c r="M3" s="46">
        <v>1</v>
      </c>
      <c r="N3" s="46">
        <v>1</v>
      </c>
      <c r="O3" s="46">
        <v>0</v>
      </c>
      <c r="P3" s="46">
        <v>0</v>
      </c>
      <c r="Q3" s="46">
        <v>1</v>
      </c>
    </row>
    <row r="4" spans="1:17" s="46" customFormat="1" x14ac:dyDescent="0.35">
      <c r="A4" s="47"/>
      <c r="B4" s="47"/>
      <c r="C4" s="47"/>
      <c r="E4" s="22"/>
      <c r="F4" s="22"/>
      <c r="G4" s="22"/>
      <c r="H4" s="22"/>
      <c r="I4" s="22"/>
      <c r="J4" s="46" t="s">
        <v>11322</v>
      </c>
      <c r="K4" s="46" t="s">
        <v>11323</v>
      </c>
      <c r="L4" s="46" t="s">
        <v>4541</v>
      </c>
      <c r="M4" s="46">
        <v>1</v>
      </c>
      <c r="N4" s="46">
        <v>1</v>
      </c>
      <c r="O4" s="46">
        <v>0</v>
      </c>
      <c r="P4" s="46">
        <v>0</v>
      </c>
      <c r="Q4" s="46">
        <v>1</v>
      </c>
    </row>
    <row r="5" spans="1:17" s="46" customFormat="1" x14ac:dyDescent="0.35">
      <c r="A5" s="47"/>
      <c r="B5" s="47"/>
      <c r="C5" s="47"/>
      <c r="E5" s="22"/>
      <c r="F5" s="22"/>
      <c r="G5" s="22"/>
      <c r="H5" s="22" t="s">
        <v>1441</v>
      </c>
      <c r="I5" s="22"/>
      <c r="J5" s="46" t="s">
        <v>3159</v>
      </c>
      <c r="K5" s="46" t="s">
        <v>4872</v>
      </c>
      <c r="L5" s="46" t="s">
        <v>4541</v>
      </c>
      <c r="M5" s="46">
        <v>1</v>
      </c>
      <c r="N5" s="46">
        <v>1</v>
      </c>
      <c r="O5" s="46">
        <v>107</v>
      </c>
      <c r="P5" s="46">
        <v>107</v>
      </c>
      <c r="Q5" s="46">
        <v>1</v>
      </c>
    </row>
    <row r="6" spans="1:17" x14ac:dyDescent="0.35">
      <c r="F6" s="22" t="s">
        <v>1441</v>
      </c>
      <c r="I6" s="22" t="s">
        <v>1441</v>
      </c>
      <c r="J6" t="s">
        <v>1329</v>
      </c>
      <c r="K6" t="s">
        <v>4540</v>
      </c>
      <c r="L6" t="s">
        <v>4541</v>
      </c>
      <c r="M6" s="46">
        <v>1</v>
      </c>
      <c r="N6" s="46">
        <v>1</v>
      </c>
      <c r="O6">
        <v>83</v>
      </c>
      <c r="P6">
        <v>83</v>
      </c>
      <c r="Q6">
        <v>1</v>
      </c>
    </row>
    <row r="7" spans="1:17" x14ac:dyDescent="0.35">
      <c r="F7" s="22" t="s">
        <v>1441</v>
      </c>
      <c r="I7" s="22" t="s">
        <v>1441</v>
      </c>
      <c r="J7" t="s">
        <v>4542</v>
      </c>
      <c r="K7" t="s">
        <v>4543</v>
      </c>
      <c r="L7" t="s">
        <v>4541</v>
      </c>
      <c r="M7" s="46">
        <v>1</v>
      </c>
      <c r="N7" s="46">
        <v>1</v>
      </c>
      <c r="O7">
        <v>83</v>
      </c>
      <c r="P7">
        <v>83</v>
      </c>
      <c r="Q7">
        <v>1</v>
      </c>
    </row>
    <row r="8" spans="1:17" x14ac:dyDescent="0.35">
      <c r="F8" s="22" t="s">
        <v>1441</v>
      </c>
      <c r="I8" s="22" t="s">
        <v>1441</v>
      </c>
      <c r="J8" t="s">
        <v>4544</v>
      </c>
      <c r="K8" t="s">
        <v>4545</v>
      </c>
      <c r="L8" t="s">
        <v>4541</v>
      </c>
      <c r="M8" s="46">
        <v>1</v>
      </c>
      <c r="N8" s="46">
        <v>1</v>
      </c>
      <c r="O8">
        <v>83</v>
      </c>
      <c r="P8">
        <v>83</v>
      </c>
      <c r="Q8">
        <v>1</v>
      </c>
    </row>
    <row r="9" spans="1:17" x14ac:dyDescent="0.35">
      <c r="F9" s="22" t="s">
        <v>1441</v>
      </c>
      <c r="I9" s="22" t="s">
        <v>1441</v>
      </c>
      <c r="J9" t="s">
        <v>4546</v>
      </c>
      <c r="K9" t="s">
        <v>4547</v>
      </c>
      <c r="L9" t="s">
        <v>4541</v>
      </c>
      <c r="M9" s="46">
        <v>1</v>
      </c>
      <c r="N9" s="46">
        <v>1</v>
      </c>
      <c r="O9">
        <v>83</v>
      </c>
      <c r="P9">
        <v>83</v>
      </c>
      <c r="Q9">
        <v>1</v>
      </c>
    </row>
    <row r="10" spans="1:17" x14ac:dyDescent="0.35">
      <c r="F10" s="22" t="s">
        <v>1441</v>
      </c>
      <c r="I10" s="22" t="s">
        <v>1441</v>
      </c>
      <c r="J10" t="s">
        <v>4548</v>
      </c>
      <c r="K10" t="s">
        <v>4549</v>
      </c>
      <c r="L10" t="s">
        <v>4541</v>
      </c>
      <c r="M10" s="46">
        <v>1</v>
      </c>
      <c r="N10" s="46">
        <v>1</v>
      </c>
      <c r="O10">
        <v>83</v>
      </c>
      <c r="P10">
        <v>83</v>
      </c>
      <c r="Q10">
        <v>1</v>
      </c>
    </row>
    <row r="11" spans="1:17" x14ac:dyDescent="0.35">
      <c r="F11" s="22" t="s">
        <v>1441</v>
      </c>
      <c r="I11" s="22" t="s">
        <v>1441</v>
      </c>
      <c r="J11" t="s">
        <v>4550</v>
      </c>
      <c r="K11" t="s">
        <v>4551</v>
      </c>
      <c r="L11" t="s">
        <v>4541</v>
      </c>
      <c r="M11" s="46">
        <v>1</v>
      </c>
      <c r="N11" s="46">
        <v>1</v>
      </c>
      <c r="O11">
        <v>83</v>
      </c>
      <c r="P11">
        <v>83</v>
      </c>
      <c r="Q11">
        <v>1</v>
      </c>
    </row>
    <row r="12" spans="1:17" s="46" customFormat="1" x14ac:dyDescent="0.35">
      <c r="A12" s="47"/>
      <c r="B12" s="47"/>
      <c r="C12" s="47"/>
      <c r="E12" s="22"/>
      <c r="F12" s="22" t="s">
        <v>1441</v>
      </c>
      <c r="G12" s="22"/>
      <c r="H12" s="22"/>
      <c r="I12" s="22" t="s">
        <v>1441</v>
      </c>
      <c r="J12" s="46" t="s">
        <v>1589</v>
      </c>
      <c r="K12" s="46" t="s">
        <v>4552</v>
      </c>
      <c r="L12" s="46" t="s">
        <v>4541</v>
      </c>
      <c r="M12" s="46">
        <v>1</v>
      </c>
      <c r="N12" s="46">
        <v>1</v>
      </c>
      <c r="O12" s="46">
        <v>83</v>
      </c>
      <c r="P12" s="46">
        <v>83</v>
      </c>
      <c r="Q12" s="46">
        <v>1</v>
      </c>
    </row>
    <row r="13" spans="1:17" x14ac:dyDescent="0.35">
      <c r="A13" s="5">
        <v>43194</v>
      </c>
      <c r="D13" t="s">
        <v>10062</v>
      </c>
      <c r="H13" s="22" t="s">
        <v>1441</v>
      </c>
      <c r="J13" t="s">
        <v>372</v>
      </c>
      <c r="K13" t="s">
        <v>10061</v>
      </c>
      <c r="L13" t="s">
        <v>4541</v>
      </c>
      <c r="M13" s="46">
        <v>1</v>
      </c>
      <c r="N13" s="46">
        <v>1</v>
      </c>
      <c r="O13">
        <v>107</v>
      </c>
      <c r="P13">
        <v>107</v>
      </c>
      <c r="Q13">
        <v>1</v>
      </c>
    </row>
    <row r="14" spans="1:17" x14ac:dyDescent="0.35">
      <c r="F14" s="22" t="s">
        <v>1441</v>
      </c>
      <c r="I14" s="22" t="s">
        <v>1441</v>
      </c>
      <c r="J14" t="s">
        <v>4553</v>
      </c>
      <c r="K14" t="s">
        <v>4554</v>
      </c>
      <c r="L14" t="s">
        <v>4541</v>
      </c>
      <c r="M14" s="46">
        <v>1</v>
      </c>
      <c r="N14" s="46">
        <v>1</v>
      </c>
      <c r="O14">
        <v>83</v>
      </c>
      <c r="P14">
        <v>83</v>
      </c>
      <c r="Q14">
        <v>1</v>
      </c>
    </row>
    <row r="15" spans="1:17" s="46" customFormat="1" x14ac:dyDescent="0.35">
      <c r="A15" s="47">
        <v>43220</v>
      </c>
      <c r="B15" s="47"/>
      <c r="C15" s="47"/>
      <c r="D15" s="46" t="s">
        <v>10237</v>
      </c>
      <c r="E15" s="22"/>
      <c r="F15" s="22"/>
      <c r="G15" s="22"/>
      <c r="H15" s="22" t="s">
        <v>1441</v>
      </c>
      <c r="I15" s="22"/>
      <c r="J15" s="46" t="s">
        <v>10238</v>
      </c>
      <c r="K15" s="46" t="s">
        <v>10239</v>
      </c>
      <c r="L15" s="46" t="s">
        <v>4541</v>
      </c>
      <c r="M15" s="46">
        <v>1</v>
      </c>
      <c r="N15" s="46">
        <v>1</v>
      </c>
      <c r="O15" s="46">
        <v>107</v>
      </c>
      <c r="P15" s="46">
        <v>107</v>
      </c>
      <c r="Q15" s="46">
        <v>1</v>
      </c>
    </row>
    <row r="16" spans="1:17" x14ac:dyDescent="0.35">
      <c r="F16" s="22" t="s">
        <v>1441</v>
      </c>
      <c r="H16" s="22" t="s">
        <v>1441</v>
      </c>
      <c r="I16" s="22" t="s">
        <v>1441</v>
      </c>
      <c r="J16" t="s">
        <v>4555</v>
      </c>
      <c r="K16" t="s">
        <v>4556</v>
      </c>
      <c r="L16" t="s">
        <v>4541</v>
      </c>
      <c r="M16" s="46">
        <v>1</v>
      </c>
      <c r="N16" s="46">
        <v>1</v>
      </c>
      <c r="O16">
        <v>83</v>
      </c>
      <c r="P16">
        <v>83</v>
      </c>
      <c r="Q16">
        <v>1</v>
      </c>
    </row>
    <row r="17" spans="1:17" x14ac:dyDescent="0.35">
      <c r="B17" s="5">
        <v>43165</v>
      </c>
      <c r="C17" s="5">
        <v>43264</v>
      </c>
      <c r="D17" t="s">
        <v>10839</v>
      </c>
      <c r="E17" s="22" t="s">
        <v>1441</v>
      </c>
      <c r="F17" s="22" t="s">
        <v>1441</v>
      </c>
      <c r="H17" s="22" t="s">
        <v>1441</v>
      </c>
      <c r="I17" s="22" t="s">
        <v>1441</v>
      </c>
      <c r="J17" t="s">
        <v>4557</v>
      </c>
      <c r="K17" t="s">
        <v>4558</v>
      </c>
      <c r="L17" t="s">
        <v>2219</v>
      </c>
      <c r="M17" s="46">
        <v>1</v>
      </c>
      <c r="N17" s="46">
        <v>1</v>
      </c>
      <c r="O17">
        <v>0</v>
      </c>
      <c r="P17">
        <v>0</v>
      </c>
      <c r="Q17">
        <v>1</v>
      </c>
    </row>
    <row r="18" spans="1:17" x14ac:dyDescent="0.35">
      <c r="A18" s="5">
        <v>43420</v>
      </c>
      <c r="B18" s="47">
        <v>43165</v>
      </c>
      <c r="D18" t="s">
        <v>11754</v>
      </c>
      <c r="E18" s="22" t="s">
        <v>1441</v>
      </c>
      <c r="F18" s="22" t="s">
        <v>1441</v>
      </c>
      <c r="H18" s="22" t="s">
        <v>1441</v>
      </c>
      <c r="I18" s="22" t="s">
        <v>1441</v>
      </c>
      <c r="J18" t="s">
        <v>3901</v>
      </c>
      <c r="K18" t="s">
        <v>4559</v>
      </c>
      <c r="L18" t="s">
        <v>2219</v>
      </c>
      <c r="M18" s="46">
        <v>1</v>
      </c>
      <c r="N18" s="46">
        <v>1</v>
      </c>
      <c r="O18">
        <v>0</v>
      </c>
      <c r="P18">
        <v>0</v>
      </c>
      <c r="Q18">
        <v>1</v>
      </c>
    </row>
    <row r="19" spans="1:17" x14ac:dyDescent="0.35">
      <c r="B19" s="47">
        <v>43165</v>
      </c>
      <c r="E19" s="22" t="s">
        <v>1441</v>
      </c>
      <c r="F19" s="22" t="s">
        <v>1441</v>
      </c>
      <c r="H19" s="22" t="s">
        <v>1441</v>
      </c>
      <c r="I19" s="22" t="s">
        <v>1441</v>
      </c>
      <c r="J19" t="s">
        <v>4560</v>
      </c>
      <c r="K19" t="s">
        <v>4561</v>
      </c>
      <c r="L19" t="s">
        <v>2219</v>
      </c>
      <c r="M19" s="46">
        <v>1</v>
      </c>
      <c r="N19" s="46">
        <v>1</v>
      </c>
      <c r="O19">
        <v>0</v>
      </c>
      <c r="P19">
        <v>0</v>
      </c>
      <c r="Q19">
        <v>1</v>
      </c>
    </row>
    <row r="20" spans="1:17" x14ac:dyDescent="0.35">
      <c r="F20" s="22" t="s">
        <v>1441</v>
      </c>
      <c r="I20" s="22" t="s">
        <v>1441</v>
      </c>
      <c r="J20" t="s">
        <v>4562</v>
      </c>
      <c r="K20" t="s">
        <v>4563</v>
      </c>
      <c r="L20" t="s">
        <v>4541</v>
      </c>
      <c r="M20" s="46">
        <v>1</v>
      </c>
      <c r="N20" s="46">
        <v>1</v>
      </c>
      <c r="O20">
        <v>0</v>
      </c>
      <c r="P20">
        <v>0</v>
      </c>
      <c r="Q20">
        <v>1</v>
      </c>
    </row>
    <row r="21" spans="1:17" x14ac:dyDescent="0.35">
      <c r="F21" s="22" t="s">
        <v>1441</v>
      </c>
      <c r="I21" s="22" t="s">
        <v>1441</v>
      </c>
      <c r="J21" t="s">
        <v>1359</v>
      </c>
      <c r="K21" t="s">
        <v>4564</v>
      </c>
      <c r="L21" t="s">
        <v>4541</v>
      </c>
      <c r="M21" s="46">
        <v>1</v>
      </c>
      <c r="N21" s="46">
        <v>1</v>
      </c>
      <c r="O21">
        <v>77</v>
      </c>
      <c r="P21">
        <v>77</v>
      </c>
      <c r="Q21">
        <v>1</v>
      </c>
    </row>
    <row r="22" spans="1:17" x14ac:dyDescent="0.35">
      <c r="F22" s="22" t="s">
        <v>1441</v>
      </c>
      <c r="I22" s="22" t="s">
        <v>1441</v>
      </c>
      <c r="J22" t="s">
        <v>4565</v>
      </c>
      <c r="K22" t="s">
        <v>4566</v>
      </c>
      <c r="L22" t="s">
        <v>4541</v>
      </c>
      <c r="M22" s="46">
        <v>1</v>
      </c>
      <c r="N22" s="46">
        <v>1</v>
      </c>
      <c r="O22">
        <v>83</v>
      </c>
      <c r="P22">
        <v>83</v>
      </c>
      <c r="Q22">
        <v>1</v>
      </c>
    </row>
    <row r="23" spans="1:17" x14ac:dyDescent="0.35">
      <c r="B23" s="47">
        <v>43165</v>
      </c>
      <c r="E23" s="22" t="s">
        <v>1441</v>
      </c>
      <c r="F23" s="22" t="s">
        <v>1441</v>
      </c>
      <c r="H23" s="22" t="s">
        <v>1441</v>
      </c>
      <c r="I23" s="22" t="s">
        <v>1441</v>
      </c>
      <c r="J23" t="s">
        <v>2879</v>
      </c>
      <c r="K23" t="s">
        <v>2880</v>
      </c>
      <c r="L23" t="s">
        <v>2278</v>
      </c>
      <c r="M23" s="46">
        <v>1</v>
      </c>
      <c r="N23" s="46">
        <v>1</v>
      </c>
      <c r="O23">
        <v>0</v>
      </c>
      <c r="P23">
        <v>0</v>
      </c>
      <c r="Q23">
        <v>1</v>
      </c>
    </row>
    <row r="24" spans="1:17" x14ac:dyDescent="0.35">
      <c r="F24" s="22" t="s">
        <v>1441</v>
      </c>
      <c r="H24" s="22" t="s">
        <v>1441</v>
      </c>
      <c r="I24" s="22" t="s">
        <v>1441</v>
      </c>
      <c r="J24" t="s">
        <v>4518</v>
      </c>
      <c r="K24" t="s">
        <v>4567</v>
      </c>
      <c r="L24" t="s">
        <v>2278</v>
      </c>
      <c r="M24" s="46">
        <v>1</v>
      </c>
      <c r="N24" s="46">
        <v>1</v>
      </c>
      <c r="O24">
        <v>0</v>
      </c>
      <c r="P24">
        <v>0</v>
      </c>
      <c r="Q24">
        <v>1</v>
      </c>
    </row>
    <row r="25" spans="1:17" x14ac:dyDescent="0.35">
      <c r="F25" s="22" t="s">
        <v>1441</v>
      </c>
      <c r="H25" s="22" t="s">
        <v>1441</v>
      </c>
      <c r="I25" s="22" t="s">
        <v>1441</v>
      </c>
      <c r="J25" t="s">
        <v>4568</v>
      </c>
      <c r="K25" t="s">
        <v>4569</v>
      </c>
      <c r="L25" t="s">
        <v>4541</v>
      </c>
      <c r="M25" s="46">
        <v>1</v>
      </c>
      <c r="N25" s="46">
        <v>1</v>
      </c>
      <c r="O25">
        <v>83</v>
      </c>
      <c r="P25">
        <v>83</v>
      </c>
      <c r="Q25">
        <v>1</v>
      </c>
    </row>
    <row r="26" spans="1:17" x14ac:dyDescent="0.35">
      <c r="F26" s="22" t="s">
        <v>1441</v>
      </c>
      <c r="I26" s="22" t="s">
        <v>1441</v>
      </c>
      <c r="J26" t="s">
        <v>4570</v>
      </c>
      <c r="K26" t="s">
        <v>4571</v>
      </c>
      <c r="L26" t="s">
        <v>4541</v>
      </c>
      <c r="M26" s="46">
        <v>1</v>
      </c>
      <c r="N26" s="46">
        <v>1</v>
      </c>
      <c r="O26">
        <v>83</v>
      </c>
      <c r="P26">
        <v>83</v>
      </c>
      <c r="Q26">
        <v>1</v>
      </c>
    </row>
    <row r="27" spans="1:17" x14ac:dyDescent="0.35">
      <c r="F27" s="22" t="s">
        <v>1441</v>
      </c>
      <c r="H27" s="22" t="s">
        <v>1441</v>
      </c>
      <c r="I27" s="22" t="s">
        <v>1441</v>
      </c>
      <c r="J27" t="s">
        <v>4572</v>
      </c>
      <c r="K27" t="s">
        <v>4573</v>
      </c>
      <c r="L27" t="s">
        <v>2219</v>
      </c>
      <c r="M27" s="46">
        <v>1</v>
      </c>
      <c r="N27" s="46">
        <v>1</v>
      </c>
      <c r="O27">
        <v>0</v>
      </c>
      <c r="P27">
        <v>0</v>
      </c>
      <c r="Q27">
        <v>1</v>
      </c>
    </row>
    <row r="28" spans="1:17" x14ac:dyDescent="0.35">
      <c r="B28" s="47">
        <v>43165</v>
      </c>
      <c r="E28" s="22" t="s">
        <v>1441</v>
      </c>
      <c r="F28" s="22" t="s">
        <v>1441</v>
      </c>
      <c r="H28" s="22" t="s">
        <v>1441</v>
      </c>
      <c r="I28" s="22" t="s">
        <v>1441</v>
      </c>
      <c r="J28" t="s">
        <v>4331</v>
      </c>
      <c r="K28" t="s">
        <v>4574</v>
      </c>
      <c r="L28" t="s">
        <v>4541</v>
      </c>
      <c r="M28" s="46">
        <v>1</v>
      </c>
      <c r="N28" s="46">
        <v>1</v>
      </c>
      <c r="O28">
        <v>77</v>
      </c>
      <c r="P28">
        <v>77</v>
      </c>
      <c r="Q28">
        <v>1</v>
      </c>
    </row>
    <row r="29" spans="1:17" x14ac:dyDescent="0.35">
      <c r="F29" s="22" t="s">
        <v>1441</v>
      </c>
      <c r="H29" s="22" t="s">
        <v>1441</v>
      </c>
      <c r="I29" s="22" t="s">
        <v>1441</v>
      </c>
      <c r="J29" t="s">
        <v>4575</v>
      </c>
      <c r="K29" t="s">
        <v>4576</v>
      </c>
      <c r="L29" t="s">
        <v>4541</v>
      </c>
      <c r="M29" s="46">
        <v>1</v>
      </c>
      <c r="N29" s="46">
        <v>1</v>
      </c>
      <c r="O29">
        <v>77</v>
      </c>
      <c r="P29">
        <v>77</v>
      </c>
      <c r="Q29">
        <v>1</v>
      </c>
    </row>
    <row r="30" spans="1:17" x14ac:dyDescent="0.35">
      <c r="F30" s="22" t="s">
        <v>1441</v>
      </c>
      <c r="H30" s="22" t="s">
        <v>1441</v>
      </c>
      <c r="I30" s="22" t="s">
        <v>1441</v>
      </c>
      <c r="J30" t="s">
        <v>4577</v>
      </c>
      <c r="K30" t="s">
        <v>4578</v>
      </c>
      <c r="L30" t="s">
        <v>2219</v>
      </c>
      <c r="M30" s="46">
        <v>1</v>
      </c>
      <c r="N30" s="46">
        <v>1</v>
      </c>
      <c r="O30">
        <v>0</v>
      </c>
      <c r="P30">
        <v>0</v>
      </c>
      <c r="Q30">
        <v>1</v>
      </c>
    </row>
    <row r="31" spans="1:17" x14ac:dyDescent="0.35">
      <c r="B31" s="47">
        <v>43165</v>
      </c>
      <c r="E31" s="22" t="s">
        <v>1441</v>
      </c>
      <c r="F31" s="22" t="s">
        <v>1441</v>
      </c>
      <c r="H31" s="22" t="s">
        <v>1441</v>
      </c>
      <c r="I31" s="22" t="s">
        <v>1441</v>
      </c>
      <c r="J31" t="s">
        <v>3179</v>
      </c>
      <c r="K31" t="s">
        <v>4579</v>
      </c>
      <c r="L31" t="s">
        <v>4541</v>
      </c>
      <c r="M31" s="46">
        <v>1</v>
      </c>
      <c r="N31" s="46">
        <v>1</v>
      </c>
      <c r="O31">
        <v>107</v>
      </c>
      <c r="P31">
        <v>107</v>
      </c>
      <c r="Q31">
        <v>1</v>
      </c>
    </row>
    <row r="32" spans="1:17" x14ac:dyDescent="0.35">
      <c r="F32" s="22" t="s">
        <v>1441</v>
      </c>
      <c r="H32" s="22" t="s">
        <v>1441</v>
      </c>
      <c r="I32" s="22" t="s">
        <v>1441</v>
      </c>
      <c r="J32" t="s">
        <v>4580</v>
      </c>
      <c r="K32" t="s">
        <v>4581</v>
      </c>
      <c r="L32" t="s">
        <v>4541</v>
      </c>
      <c r="M32" s="46">
        <v>1</v>
      </c>
      <c r="N32" s="46">
        <v>1</v>
      </c>
      <c r="O32">
        <v>83</v>
      </c>
      <c r="P32">
        <v>83</v>
      </c>
      <c r="Q32">
        <v>1</v>
      </c>
    </row>
    <row r="33" spans="6:29" x14ac:dyDescent="0.35">
      <c r="F33" s="22" t="s">
        <v>1441</v>
      </c>
      <c r="H33" s="22" t="s">
        <v>1441</v>
      </c>
      <c r="I33" s="22" t="s">
        <v>1441</v>
      </c>
      <c r="J33" t="s">
        <v>4582</v>
      </c>
      <c r="K33" t="s">
        <v>9765</v>
      </c>
      <c r="L33" t="s">
        <v>4541</v>
      </c>
      <c r="M33" s="46">
        <v>1</v>
      </c>
      <c r="N33" s="46">
        <v>1</v>
      </c>
      <c r="O33">
        <v>83</v>
      </c>
      <c r="P33">
        <v>83</v>
      </c>
      <c r="Q33">
        <v>1</v>
      </c>
    </row>
    <row r="34" spans="6:29" x14ac:dyDescent="0.35">
      <c r="H34" s="22" t="s">
        <v>1441</v>
      </c>
      <c r="J34" s="46" t="s">
        <v>4582</v>
      </c>
      <c r="K34" s="46" t="s">
        <v>4588</v>
      </c>
      <c r="L34" s="46" t="s">
        <v>4541</v>
      </c>
      <c r="M34" s="46">
        <v>1</v>
      </c>
      <c r="N34" s="46">
        <v>1</v>
      </c>
      <c r="O34" s="46">
        <v>83</v>
      </c>
      <c r="P34" s="46">
        <v>83</v>
      </c>
      <c r="Q34" s="46">
        <v>1</v>
      </c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</row>
  </sheetData>
  <autoFilter ref="A2:Q34" xr:uid="{00000000-0009-0000-0000-00008F000000}"/>
  <dataValidations count="1">
    <dataValidation type="list" allowBlank="1" showInputMessage="1" showErrorMessage="1" sqref="D1" xr:uid="{00000000-0002-0000-8F00-000000000000}">
      <formula1>Sites</formula1>
    </dataValidation>
  </dataValidations>
  <hyperlinks>
    <hyperlink ref="B1" location="Index!A1" display="Go To Index" xr:uid="{00000000-0004-0000-8F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000-000000000000}">
  <sheetPr codeName="Sheet309"/>
  <dimension ref="A1:L17"/>
  <sheetViews>
    <sheetView workbookViewId="0">
      <pane xSplit="6" ySplit="2" topLeftCell="H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11.54296875" style="46" bestFit="1" customWidth="1"/>
    <col min="6" max="6" width="33.90625" style="46" bestFit="1" customWidth="1"/>
    <col min="7" max="7" width="11.453125" style="46" bestFit="1" customWidth="1"/>
    <col min="8" max="8" width="19.36328125" style="46" bestFit="1" customWidth="1"/>
    <col min="9" max="9" width="15.54296875" style="46" bestFit="1" customWidth="1"/>
    <col min="10" max="10" width="17.6328125" style="46" bestFit="1" customWidth="1"/>
    <col min="11" max="11" width="19.6328125" style="46" bestFit="1" customWidth="1"/>
    <col min="12" max="12" width="12.90625" style="46" bestFit="1" customWidth="1"/>
    <col min="13" max="16384" width="8.906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2808</v>
      </c>
      <c r="F2" s="46" t="s">
        <v>387</v>
      </c>
      <c r="G2" s="46" t="s">
        <v>4534</v>
      </c>
      <c r="H2" s="46" t="s">
        <v>4535</v>
      </c>
      <c r="I2" s="46" t="s">
        <v>4536</v>
      </c>
      <c r="J2" s="46" t="s">
        <v>4537</v>
      </c>
      <c r="K2" s="46" t="s">
        <v>4538</v>
      </c>
      <c r="L2" s="46" t="s">
        <v>4539</v>
      </c>
    </row>
    <row r="3" spans="1:12" x14ac:dyDescent="0.35">
      <c r="B3" s="47">
        <v>43266</v>
      </c>
      <c r="D3" s="46" t="s">
        <v>10842</v>
      </c>
      <c r="E3" s="46" t="s">
        <v>10843</v>
      </c>
      <c r="F3" s="46" t="s">
        <v>1276</v>
      </c>
      <c r="G3" s="46" t="s">
        <v>4541</v>
      </c>
      <c r="H3" s="46">
        <v>1</v>
      </c>
      <c r="I3" s="46">
        <v>1</v>
      </c>
      <c r="J3" s="46">
        <v>87</v>
      </c>
      <c r="K3" s="46">
        <v>87</v>
      </c>
      <c r="L3" s="46">
        <v>1</v>
      </c>
    </row>
    <row r="4" spans="1:12" x14ac:dyDescent="0.35">
      <c r="B4" s="47">
        <v>43266</v>
      </c>
      <c r="D4" s="46" t="s">
        <v>10842</v>
      </c>
      <c r="E4" s="46" t="s">
        <v>10844</v>
      </c>
      <c r="F4" s="46" t="s">
        <v>10845</v>
      </c>
      <c r="G4" s="46" t="s">
        <v>4541</v>
      </c>
      <c r="H4" s="46">
        <v>1</v>
      </c>
      <c r="I4" s="46">
        <v>1</v>
      </c>
      <c r="J4" s="46">
        <v>100</v>
      </c>
      <c r="K4" s="46">
        <v>100</v>
      </c>
      <c r="L4" s="46">
        <v>1</v>
      </c>
    </row>
    <row r="5" spans="1:12" x14ac:dyDescent="0.35">
      <c r="B5" s="47">
        <v>43214</v>
      </c>
      <c r="E5" s="46" t="s">
        <v>4542</v>
      </c>
      <c r="F5" s="46" t="s">
        <v>4543</v>
      </c>
      <c r="G5" s="46" t="s">
        <v>4541</v>
      </c>
      <c r="H5" s="46">
        <v>1</v>
      </c>
      <c r="I5" s="46">
        <v>1</v>
      </c>
      <c r="J5" s="46">
        <v>111</v>
      </c>
      <c r="K5" s="46">
        <v>111</v>
      </c>
      <c r="L5" s="46">
        <v>1</v>
      </c>
    </row>
    <row r="6" spans="1:12" x14ac:dyDescent="0.35">
      <c r="B6" s="47">
        <v>43238</v>
      </c>
      <c r="D6" s="46" t="s">
        <v>10499</v>
      </c>
      <c r="E6" s="46" t="s">
        <v>1589</v>
      </c>
      <c r="F6" s="46" t="s">
        <v>4552</v>
      </c>
      <c r="G6" s="46" t="s">
        <v>4541</v>
      </c>
      <c r="H6" s="46">
        <v>1</v>
      </c>
      <c r="I6" s="46">
        <v>1</v>
      </c>
      <c r="J6" s="46">
        <v>127</v>
      </c>
      <c r="K6" s="46">
        <v>127</v>
      </c>
      <c r="L6" s="46">
        <v>1</v>
      </c>
    </row>
    <row r="7" spans="1:12" x14ac:dyDescent="0.35">
      <c r="B7" s="47">
        <v>43238</v>
      </c>
      <c r="D7" s="46" t="s">
        <v>10499</v>
      </c>
      <c r="E7" s="46" t="s">
        <v>4553</v>
      </c>
      <c r="F7" s="46" t="s">
        <v>4554</v>
      </c>
      <c r="G7" s="46" t="s">
        <v>4541</v>
      </c>
      <c r="H7" s="46">
        <v>1</v>
      </c>
      <c r="I7" s="46">
        <v>1</v>
      </c>
      <c r="J7" s="46">
        <v>135</v>
      </c>
      <c r="K7" s="46">
        <v>135</v>
      </c>
      <c r="L7" s="46">
        <v>1</v>
      </c>
    </row>
    <row r="8" spans="1:12" x14ac:dyDescent="0.35">
      <c r="B8" s="47">
        <v>43214</v>
      </c>
      <c r="E8" s="46" t="s">
        <v>4557</v>
      </c>
      <c r="F8" s="46" t="s">
        <v>4558</v>
      </c>
      <c r="G8" s="46" t="s">
        <v>2219</v>
      </c>
      <c r="H8" s="46">
        <v>1</v>
      </c>
      <c r="I8" s="46">
        <v>1</v>
      </c>
      <c r="J8" s="46">
        <v>0</v>
      </c>
      <c r="K8" s="46">
        <v>0</v>
      </c>
      <c r="L8" s="46">
        <v>1</v>
      </c>
    </row>
    <row r="9" spans="1:12" x14ac:dyDescent="0.35">
      <c r="B9" s="47">
        <v>43214</v>
      </c>
      <c r="E9" s="46" t="s">
        <v>3901</v>
      </c>
      <c r="F9" s="46" t="s">
        <v>4559</v>
      </c>
      <c r="G9" s="46" t="s">
        <v>2219</v>
      </c>
      <c r="H9" s="46">
        <v>1</v>
      </c>
      <c r="I9" s="46">
        <v>1</v>
      </c>
      <c r="J9" s="46">
        <v>0</v>
      </c>
      <c r="K9" s="46">
        <v>0</v>
      </c>
      <c r="L9" s="46">
        <v>0</v>
      </c>
    </row>
    <row r="10" spans="1:12" x14ac:dyDescent="0.35">
      <c r="B10" s="47">
        <v>43214</v>
      </c>
      <c r="E10" s="46" t="s">
        <v>4560</v>
      </c>
      <c r="F10" s="46" t="s">
        <v>4561</v>
      </c>
      <c r="G10" s="46" t="s">
        <v>2219</v>
      </c>
      <c r="H10" s="46">
        <v>1</v>
      </c>
      <c r="I10" s="46">
        <v>1</v>
      </c>
      <c r="J10" s="46">
        <v>0</v>
      </c>
      <c r="K10" s="46">
        <v>0</v>
      </c>
      <c r="L10" s="46">
        <v>1</v>
      </c>
    </row>
    <row r="11" spans="1:12" x14ac:dyDescent="0.35">
      <c r="B11" s="47">
        <v>43238</v>
      </c>
      <c r="D11" s="46" t="s">
        <v>10499</v>
      </c>
      <c r="E11" s="46" t="s">
        <v>4565</v>
      </c>
      <c r="F11" s="46" t="s">
        <v>10498</v>
      </c>
      <c r="G11" s="46" t="s">
        <v>4541</v>
      </c>
      <c r="H11" s="46">
        <v>1</v>
      </c>
      <c r="I11" s="46">
        <v>1</v>
      </c>
      <c r="J11" s="46">
        <v>126</v>
      </c>
      <c r="K11" s="46">
        <v>126</v>
      </c>
      <c r="L11" s="46">
        <v>1</v>
      </c>
    </row>
    <row r="12" spans="1:12" x14ac:dyDescent="0.35">
      <c r="B12" s="47">
        <v>43214</v>
      </c>
      <c r="E12" s="46" t="s">
        <v>2879</v>
      </c>
      <c r="F12" s="46" t="s">
        <v>2880</v>
      </c>
      <c r="G12" s="46" t="s">
        <v>2278</v>
      </c>
      <c r="H12" s="46">
        <v>1</v>
      </c>
      <c r="I12" s="46">
        <v>1</v>
      </c>
      <c r="J12" s="46">
        <v>0</v>
      </c>
      <c r="K12" s="46">
        <v>0</v>
      </c>
      <c r="L12" s="46">
        <v>1</v>
      </c>
    </row>
    <row r="13" spans="1:12" x14ac:dyDescent="0.35">
      <c r="B13" s="47">
        <v>43214</v>
      </c>
      <c r="E13" s="46" t="s">
        <v>4577</v>
      </c>
      <c r="F13" s="46" t="s">
        <v>4578</v>
      </c>
      <c r="G13" s="46" t="s">
        <v>2219</v>
      </c>
      <c r="H13" s="46">
        <v>1</v>
      </c>
      <c r="I13" s="46">
        <v>1</v>
      </c>
      <c r="J13" s="46">
        <v>0</v>
      </c>
      <c r="K13" s="46">
        <v>0</v>
      </c>
      <c r="L13" s="46">
        <v>1</v>
      </c>
    </row>
    <row r="14" spans="1:12" x14ac:dyDescent="0.35">
      <c r="B14" s="47">
        <v>43238</v>
      </c>
      <c r="D14" s="46" t="s">
        <v>10499</v>
      </c>
      <c r="E14" s="46" t="s">
        <v>3179</v>
      </c>
      <c r="F14" s="46" t="s">
        <v>4579</v>
      </c>
      <c r="G14" s="46" t="s">
        <v>4541</v>
      </c>
      <c r="H14" s="46">
        <v>1</v>
      </c>
      <c r="I14" s="46">
        <v>1</v>
      </c>
      <c r="J14" s="46">
        <v>76</v>
      </c>
      <c r="K14" s="46">
        <v>76</v>
      </c>
      <c r="L14" s="46">
        <v>1</v>
      </c>
    </row>
    <row r="15" spans="1:12" x14ac:dyDescent="0.35">
      <c r="B15" s="47">
        <v>43238</v>
      </c>
      <c r="D15" s="46" t="s">
        <v>10499</v>
      </c>
      <c r="E15" s="46" t="s">
        <v>10200</v>
      </c>
      <c r="F15" s="46" t="s">
        <v>10201</v>
      </c>
      <c r="G15" s="46" t="s">
        <v>4541</v>
      </c>
      <c r="H15" s="46">
        <v>1</v>
      </c>
      <c r="I15" s="46">
        <v>1</v>
      </c>
      <c r="J15" s="46">
        <v>111</v>
      </c>
      <c r="K15" s="46">
        <v>111</v>
      </c>
      <c r="L15" s="46">
        <v>1</v>
      </c>
    </row>
    <row r="16" spans="1:12" x14ac:dyDescent="0.35">
      <c r="B16" s="47">
        <v>43266</v>
      </c>
      <c r="D16" s="46" t="s">
        <v>10842</v>
      </c>
      <c r="E16" s="46" t="s">
        <v>3202</v>
      </c>
      <c r="F16" s="46" t="s">
        <v>5396</v>
      </c>
      <c r="G16" s="46" t="s">
        <v>4541</v>
      </c>
      <c r="H16" s="46">
        <v>1</v>
      </c>
      <c r="I16" s="46">
        <v>1</v>
      </c>
      <c r="J16" s="46">
        <v>100</v>
      </c>
      <c r="K16" s="46">
        <v>100</v>
      </c>
      <c r="L16" s="46">
        <v>1</v>
      </c>
    </row>
    <row r="17" spans="2:12" x14ac:dyDescent="0.35">
      <c r="B17" s="47">
        <v>43238</v>
      </c>
      <c r="D17" s="46" t="s">
        <v>10499</v>
      </c>
      <c r="E17" s="46" t="s">
        <v>10198</v>
      </c>
      <c r="F17" s="46" t="s">
        <v>10199</v>
      </c>
      <c r="G17" s="46" t="s">
        <v>4541</v>
      </c>
      <c r="H17" s="46">
        <v>1</v>
      </c>
      <c r="I17" s="46">
        <v>1</v>
      </c>
      <c r="J17" s="46">
        <v>126</v>
      </c>
      <c r="K17" s="46">
        <v>126</v>
      </c>
      <c r="L17" s="46">
        <v>1</v>
      </c>
    </row>
  </sheetData>
  <autoFilter ref="A2:L17" xr:uid="{00000000-0009-0000-0000-000090000000}"/>
  <dataValidations count="1">
    <dataValidation type="list" allowBlank="1" showInputMessage="1" showErrorMessage="1" sqref="D1" xr:uid="{00000000-0002-0000-9000-000000000000}">
      <formula1>Sites</formula1>
    </dataValidation>
  </dataValidations>
  <hyperlinks>
    <hyperlink ref="B1" location="Index!A1" display="Go To Index" xr:uid="{00000000-0004-0000-90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100-000000000000}">
  <sheetPr codeName="Sheet310"/>
  <dimension ref="A1:L28"/>
  <sheetViews>
    <sheetView workbookViewId="0">
      <pane ySplit="2" topLeftCell="A21" activePane="bottomLeft" state="frozen"/>
      <selection pane="bottomLeft" activeCell="F29" sqref="F29:F32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11.54296875" style="46" bestFit="1" customWidth="1"/>
    <col min="6" max="6" width="33.90625" style="46" bestFit="1" customWidth="1"/>
    <col min="7" max="7" width="11.453125" style="46" bestFit="1" customWidth="1"/>
    <col min="8" max="8" width="19.36328125" style="46" bestFit="1" customWidth="1"/>
    <col min="9" max="9" width="15.54296875" style="46" bestFit="1" customWidth="1"/>
    <col min="10" max="10" width="17.6328125" style="46" bestFit="1" customWidth="1"/>
    <col min="11" max="11" width="19.6328125" style="46" bestFit="1" customWidth="1"/>
    <col min="12" max="12" width="12.90625" style="46" bestFit="1" customWidth="1"/>
    <col min="13" max="16384" width="8.906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2808</v>
      </c>
      <c r="F2" s="46" t="s">
        <v>387</v>
      </c>
      <c r="G2" s="46" t="s">
        <v>4534</v>
      </c>
      <c r="H2" s="46" t="s">
        <v>4535</v>
      </c>
      <c r="I2" s="46" t="s">
        <v>4536</v>
      </c>
      <c r="J2" s="46" t="s">
        <v>4537</v>
      </c>
      <c r="K2" s="46" t="s">
        <v>4538</v>
      </c>
      <c r="L2" s="46" t="s">
        <v>4539</v>
      </c>
    </row>
    <row r="3" spans="1:12" x14ac:dyDescent="0.35">
      <c r="E3" s="46" t="s">
        <v>1329</v>
      </c>
      <c r="F3" s="46" t="s">
        <v>4540</v>
      </c>
      <c r="G3" s="46" t="s">
        <v>4541</v>
      </c>
      <c r="H3" s="46">
        <v>1</v>
      </c>
      <c r="I3" s="46">
        <v>1</v>
      </c>
      <c r="J3" s="46">
        <v>83</v>
      </c>
      <c r="K3" s="46">
        <v>83</v>
      </c>
      <c r="L3" s="46">
        <v>1</v>
      </c>
    </row>
    <row r="4" spans="1:12" x14ac:dyDescent="0.35">
      <c r="E4" s="46" t="s">
        <v>4542</v>
      </c>
      <c r="F4" s="46" t="s">
        <v>4543</v>
      </c>
      <c r="G4" s="46" t="s">
        <v>4541</v>
      </c>
      <c r="H4" s="46">
        <v>1</v>
      </c>
      <c r="I4" s="46">
        <v>1</v>
      </c>
      <c r="J4" s="46">
        <v>83</v>
      </c>
      <c r="K4" s="46">
        <v>83</v>
      </c>
      <c r="L4" s="46">
        <v>1</v>
      </c>
    </row>
    <row r="5" spans="1:12" x14ac:dyDescent="0.35">
      <c r="E5" s="46" t="s">
        <v>4544</v>
      </c>
      <c r="F5" s="46" t="s">
        <v>4545</v>
      </c>
      <c r="G5" s="46" t="s">
        <v>4541</v>
      </c>
      <c r="H5" s="46">
        <v>1</v>
      </c>
      <c r="I5" s="46">
        <v>1</v>
      </c>
      <c r="J5" s="46">
        <v>83</v>
      </c>
      <c r="K5" s="46">
        <v>83</v>
      </c>
      <c r="L5" s="46">
        <v>1</v>
      </c>
    </row>
    <row r="6" spans="1:12" x14ac:dyDescent="0.35">
      <c r="E6" s="46" t="s">
        <v>4546</v>
      </c>
      <c r="F6" s="46" t="s">
        <v>4547</v>
      </c>
      <c r="G6" s="46" t="s">
        <v>4541</v>
      </c>
      <c r="H6" s="46">
        <v>1</v>
      </c>
      <c r="I6" s="46">
        <v>1</v>
      </c>
      <c r="J6" s="46">
        <v>83</v>
      </c>
      <c r="K6" s="46">
        <v>83</v>
      </c>
      <c r="L6" s="46">
        <v>1</v>
      </c>
    </row>
    <row r="7" spans="1:12" x14ac:dyDescent="0.35">
      <c r="E7" s="46" t="s">
        <v>4548</v>
      </c>
      <c r="F7" s="46" t="s">
        <v>4549</v>
      </c>
      <c r="G7" s="46" t="s">
        <v>4541</v>
      </c>
      <c r="H7" s="46">
        <v>1</v>
      </c>
      <c r="I7" s="46">
        <v>1</v>
      </c>
      <c r="J7" s="46">
        <v>83</v>
      </c>
      <c r="K7" s="46">
        <v>83</v>
      </c>
      <c r="L7" s="46">
        <v>1</v>
      </c>
    </row>
    <row r="8" spans="1:12" x14ac:dyDescent="0.35">
      <c r="E8" s="46" t="s">
        <v>4550</v>
      </c>
      <c r="F8" s="46" t="s">
        <v>4551</v>
      </c>
      <c r="G8" s="46" t="s">
        <v>4541</v>
      </c>
      <c r="H8" s="46">
        <v>1</v>
      </c>
      <c r="I8" s="46">
        <v>1</v>
      </c>
      <c r="J8" s="46">
        <v>83</v>
      </c>
      <c r="K8" s="46">
        <v>83</v>
      </c>
      <c r="L8" s="46">
        <v>1</v>
      </c>
    </row>
    <row r="9" spans="1:12" x14ac:dyDescent="0.35">
      <c r="E9" s="46" t="s">
        <v>1589</v>
      </c>
      <c r="F9" s="46" t="s">
        <v>4552</v>
      </c>
      <c r="G9" s="46" t="s">
        <v>4541</v>
      </c>
      <c r="H9" s="46">
        <v>1</v>
      </c>
      <c r="I9" s="46">
        <v>1</v>
      </c>
      <c r="J9" s="46">
        <v>83</v>
      </c>
      <c r="K9" s="46">
        <v>83</v>
      </c>
      <c r="L9" s="46">
        <v>1</v>
      </c>
    </row>
    <row r="10" spans="1:12" x14ac:dyDescent="0.35">
      <c r="E10" s="46" t="s">
        <v>4553</v>
      </c>
      <c r="F10" s="46" t="s">
        <v>4554</v>
      </c>
      <c r="G10" s="46" t="s">
        <v>4541</v>
      </c>
      <c r="H10" s="46">
        <v>1</v>
      </c>
      <c r="I10" s="46">
        <v>1</v>
      </c>
      <c r="J10" s="46">
        <v>83</v>
      </c>
      <c r="K10" s="46">
        <v>83</v>
      </c>
      <c r="L10" s="46">
        <v>1</v>
      </c>
    </row>
    <row r="11" spans="1:12" x14ac:dyDescent="0.35">
      <c r="E11" s="46" t="s">
        <v>4555</v>
      </c>
      <c r="F11" s="46" t="s">
        <v>4556</v>
      </c>
      <c r="G11" s="46" t="s">
        <v>4541</v>
      </c>
      <c r="H11" s="46">
        <v>1</v>
      </c>
      <c r="I11" s="46">
        <v>1</v>
      </c>
      <c r="J11" s="46">
        <v>83</v>
      </c>
      <c r="K11" s="46">
        <v>83</v>
      </c>
      <c r="L11" s="46">
        <v>1</v>
      </c>
    </row>
    <row r="12" spans="1:12" x14ac:dyDescent="0.35">
      <c r="E12" s="46" t="s">
        <v>4557</v>
      </c>
      <c r="F12" s="46" t="s">
        <v>4558</v>
      </c>
      <c r="G12" s="46" t="s">
        <v>2219</v>
      </c>
      <c r="H12" s="46">
        <v>1</v>
      </c>
      <c r="I12" s="46">
        <v>1</v>
      </c>
      <c r="J12" s="46">
        <v>0</v>
      </c>
      <c r="K12" s="46">
        <v>0</v>
      </c>
      <c r="L12" s="46">
        <v>1</v>
      </c>
    </row>
    <row r="13" spans="1:12" x14ac:dyDescent="0.35">
      <c r="E13" s="46" t="s">
        <v>3901</v>
      </c>
      <c r="F13" s="46" t="s">
        <v>4559</v>
      </c>
      <c r="G13" s="46" t="s">
        <v>2219</v>
      </c>
      <c r="H13" s="46">
        <v>1</v>
      </c>
      <c r="I13" s="46">
        <v>1</v>
      </c>
      <c r="J13" s="46">
        <v>0</v>
      </c>
      <c r="K13" s="46">
        <v>0</v>
      </c>
      <c r="L13" s="46">
        <v>1</v>
      </c>
    </row>
    <row r="14" spans="1:12" x14ac:dyDescent="0.35">
      <c r="E14" s="46" t="s">
        <v>4560</v>
      </c>
      <c r="F14" s="46" t="s">
        <v>4561</v>
      </c>
      <c r="G14" s="46" t="s">
        <v>2219</v>
      </c>
      <c r="H14" s="46">
        <v>1</v>
      </c>
      <c r="I14" s="46">
        <v>1</v>
      </c>
      <c r="J14" s="46">
        <v>0</v>
      </c>
      <c r="K14" s="46">
        <v>0</v>
      </c>
      <c r="L14" s="46">
        <v>1</v>
      </c>
    </row>
    <row r="15" spans="1:12" x14ac:dyDescent="0.35">
      <c r="E15" s="46" t="s">
        <v>4562</v>
      </c>
      <c r="F15" s="46" t="s">
        <v>4563</v>
      </c>
      <c r="G15" s="46" t="s">
        <v>4541</v>
      </c>
      <c r="H15" s="46">
        <v>1</v>
      </c>
      <c r="I15" s="46">
        <v>1</v>
      </c>
      <c r="J15" s="46">
        <v>0</v>
      </c>
      <c r="K15" s="46">
        <v>0</v>
      </c>
      <c r="L15" s="46">
        <v>1</v>
      </c>
    </row>
    <row r="16" spans="1:12" x14ac:dyDescent="0.35">
      <c r="E16" s="46" t="s">
        <v>1359</v>
      </c>
      <c r="F16" s="46" t="s">
        <v>4564</v>
      </c>
      <c r="G16" s="46" t="s">
        <v>4541</v>
      </c>
      <c r="H16" s="46">
        <v>1</v>
      </c>
      <c r="I16" s="46">
        <v>1</v>
      </c>
      <c r="J16" s="46">
        <v>77</v>
      </c>
      <c r="K16" s="46">
        <v>77</v>
      </c>
      <c r="L16" s="46">
        <v>1</v>
      </c>
    </row>
    <row r="17" spans="5:12" x14ac:dyDescent="0.35">
      <c r="E17" s="46" t="s">
        <v>4565</v>
      </c>
      <c r="F17" s="46" t="s">
        <v>4566</v>
      </c>
      <c r="G17" s="46" t="s">
        <v>4541</v>
      </c>
      <c r="H17" s="46">
        <v>1</v>
      </c>
      <c r="I17" s="46">
        <v>1</v>
      </c>
      <c r="J17" s="46">
        <v>83</v>
      </c>
      <c r="K17" s="46">
        <v>83</v>
      </c>
      <c r="L17" s="46">
        <v>1</v>
      </c>
    </row>
    <row r="18" spans="5:12" x14ac:dyDescent="0.35">
      <c r="E18" s="46" t="s">
        <v>2879</v>
      </c>
      <c r="F18" s="46" t="s">
        <v>2880</v>
      </c>
      <c r="G18" s="46" t="s">
        <v>2278</v>
      </c>
      <c r="H18" s="46">
        <v>1</v>
      </c>
      <c r="I18" s="46">
        <v>1</v>
      </c>
      <c r="J18" s="46">
        <v>0</v>
      </c>
      <c r="K18" s="46">
        <v>0</v>
      </c>
      <c r="L18" s="46">
        <v>1</v>
      </c>
    </row>
    <row r="19" spans="5:12" x14ac:dyDescent="0.35">
      <c r="E19" s="46" t="s">
        <v>4518</v>
      </c>
      <c r="F19" s="46" t="s">
        <v>4567</v>
      </c>
      <c r="G19" s="46" t="s">
        <v>2278</v>
      </c>
      <c r="H19" s="46">
        <v>1</v>
      </c>
      <c r="I19" s="46">
        <v>1</v>
      </c>
      <c r="J19" s="46">
        <v>0</v>
      </c>
      <c r="K19" s="46">
        <v>0</v>
      </c>
      <c r="L19" s="46">
        <v>1</v>
      </c>
    </row>
    <row r="20" spans="5:12" x14ac:dyDescent="0.35">
      <c r="E20" s="46" t="s">
        <v>4568</v>
      </c>
      <c r="F20" s="46" t="s">
        <v>4569</v>
      </c>
      <c r="G20" s="46" t="s">
        <v>4541</v>
      </c>
      <c r="H20" s="46">
        <v>1</v>
      </c>
      <c r="I20" s="46">
        <v>1</v>
      </c>
      <c r="J20" s="46">
        <v>83</v>
      </c>
      <c r="K20" s="46">
        <v>83</v>
      </c>
      <c r="L20" s="46">
        <v>1</v>
      </c>
    </row>
    <row r="21" spans="5:12" x14ac:dyDescent="0.35">
      <c r="E21" s="46" t="s">
        <v>4570</v>
      </c>
      <c r="F21" s="46" t="s">
        <v>4571</v>
      </c>
      <c r="G21" s="46" t="s">
        <v>4541</v>
      </c>
      <c r="H21" s="46">
        <v>1</v>
      </c>
      <c r="I21" s="46">
        <v>1</v>
      </c>
      <c r="J21" s="46">
        <v>83</v>
      </c>
      <c r="K21" s="46">
        <v>83</v>
      </c>
      <c r="L21" s="46">
        <v>1</v>
      </c>
    </row>
    <row r="22" spans="5:12" x14ac:dyDescent="0.35">
      <c r="E22" s="46" t="s">
        <v>4572</v>
      </c>
      <c r="F22" s="46" t="s">
        <v>4573</v>
      </c>
      <c r="G22" s="46" t="s">
        <v>2219</v>
      </c>
      <c r="H22" s="46">
        <v>1</v>
      </c>
      <c r="I22" s="46">
        <v>1</v>
      </c>
      <c r="J22" s="46">
        <v>0</v>
      </c>
      <c r="K22" s="46">
        <v>0</v>
      </c>
      <c r="L22" s="46">
        <v>1</v>
      </c>
    </row>
    <row r="23" spans="5:12" x14ac:dyDescent="0.35">
      <c r="E23" s="46" t="s">
        <v>4331</v>
      </c>
      <c r="F23" s="46" t="s">
        <v>4574</v>
      </c>
      <c r="G23" s="46" t="s">
        <v>4541</v>
      </c>
      <c r="H23" s="46">
        <v>1</v>
      </c>
      <c r="I23" s="46">
        <v>1</v>
      </c>
      <c r="J23" s="46">
        <v>77</v>
      </c>
      <c r="K23" s="46">
        <v>77</v>
      </c>
      <c r="L23" s="46">
        <v>1</v>
      </c>
    </row>
    <row r="24" spans="5:12" x14ac:dyDescent="0.35">
      <c r="E24" s="46" t="s">
        <v>4575</v>
      </c>
      <c r="F24" s="46" t="s">
        <v>4576</v>
      </c>
      <c r="G24" s="46" t="s">
        <v>4541</v>
      </c>
      <c r="H24" s="46">
        <v>1</v>
      </c>
      <c r="I24" s="46">
        <v>1</v>
      </c>
      <c r="J24" s="46">
        <v>77</v>
      </c>
      <c r="K24" s="46">
        <v>77</v>
      </c>
      <c r="L24" s="46">
        <v>1</v>
      </c>
    </row>
    <row r="25" spans="5:12" x14ac:dyDescent="0.35">
      <c r="E25" s="46" t="s">
        <v>4577</v>
      </c>
      <c r="F25" s="46" t="s">
        <v>4578</v>
      </c>
      <c r="G25" s="46" t="s">
        <v>2219</v>
      </c>
      <c r="H25" s="46">
        <v>1</v>
      </c>
      <c r="I25" s="46">
        <v>1</v>
      </c>
      <c r="J25" s="46">
        <v>0</v>
      </c>
      <c r="K25" s="46">
        <v>0</v>
      </c>
      <c r="L25" s="46">
        <v>1</v>
      </c>
    </row>
    <row r="26" spans="5:12" x14ac:dyDescent="0.35">
      <c r="E26" s="46" t="s">
        <v>3179</v>
      </c>
      <c r="F26" s="46" t="s">
        <v>4579</v>
      </c>
      <c r="G26" s="46" t="s">
        <v>4541</v>
      </c>
      <c r="H26" s="46">
        <v>1</v>
      </c>
      <c r="I26" s="46">
        <v>1</v>
      </c>
      <c r="J26" s="46">
        <v>107</v>
      </c>
      <c r="K26" s="46">
        <v>107</v>
      </c>
      <c r="L26" s="46">
        <v>1</v>
      </c>
    </row>
    <row r="27" spans="5:12" x14ac:dyDescent="0.35">
      <c r="E27" s="46" t="s">
        <v>4580</v>
      </c>
      <c r="F27" s="46" t="s">
        <v>4581</v>
      </c>
      <c r="G27" s="46" t="s">
        <v>4541</v>
      </c>
      <c r="H27" s="46">
        <v>1</v>
      </c>
      <c r="I27" s="46">
        <v>1</v>
      </c>
      <c r="J27" s="46">
        <v>83</v>
      </c>
      <c r="K27" s="46">
        <v>83</v>
      </c>
      <c r="L27" s="46">
        <v>1</v>
      </c>
    </row>
    <row r="28" spans="5:12" x14ac:dyDescent="0.35">
      <c r="E28" s="46" t="s">
        <v>4582</v>
      </c>
      <c r="F28" s="46" t="s">
        <v>4583</v>
      </c>
      <c r="G28" s="46" t="s">
        <v>4541</v>
      </c>
      <c r="H28" s="46">
        <v>1</v>
      </c>
      <c r="I28" s="46">
        <v>1</v>
      </c>
      <c r="J28" s="46">
        <v>83</v>
      </c>
      <c r="K28" s="46">
        <v>83</v>
      </c>
      <c r="L28" s="46">
        <v>1</v>
      </c>
    </row>
  </sheetData>
  <autoFilter ref="A2:L2" xr:uid="{00000000-0009-0000-0000-000091000000}"/>
  <dataValidations count="1">
    <dataValidation type="list" allowBlank="1" showInputMessage="1" showErrorMessage="1" sqref="D1" xr:uid="{00000000-0002-0000-9100-000000000000}">
      <formula1>Sites</formula1>
    </dataValidation>
  </dataValidations>
  <hyperlinks>
    <hyperlink ref="B1" location="Index!A1" display="Go To Index" xr:uid="{00000000-0004-0000-9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200-000000000000}">
  <sheetPr codeName="Sheet284"/>
  <dimension ref="A1:L24"/>
  <sheetViews>
    <sheetView workbookViewId="0">
      <pane xSplit="6" ySplit="2" topLeftCell="I3" activePane="bottomRight" state="frozen"/>
      <selection pane="topRight" activeCell="G1" sqref="G1"/>
      <selection pane="bottomLeft" activeCell="A3" sqref="A3"/>
      <selection pane="bottomRight" activeCell="A7" sqref="A7:D7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15.36328125" style="46" bestFit="1" customWidth="1"/>
    <col min="5" max="5" width="11.453125" style="46" bestFit="1" customWidth="1"/>
    <col min="6" max="6" width="34.6328125" style="46" bestFit="1" customWidth="1"/>
    <col min="7" max="7" width="11.36328125" style="46" bestFit="1" customWidth="1"/>
    <col min="8" max="8" width="19.453125" style="46" bestFit="1" customWidth="1"/>
    <col min="9" max="9" width="15.54296875" style="46" bestFit="1" customWidth="1"/>
    <col min="10" max="10" width="17.54296875" style="46" bestFit="1" customWidth="1"/>
    <col min="11" max="11" width="19.6328125" style="46" bestFit="1" customWidth="1"/>
    <col min="12" max="12" width="12.6328125" style="46" bestFit="1" customWidth="1"/>
    <col min="13" max="16384" width="8.906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2808</v>
      </c>
      <c r="F2" s="46" t="s">
        <v>387</v>
      </c>
      <c r="G2" s="46" t="s">
        <v>4534</v>
      </c>
      <c r="H2" s="46" t="s">
        <v>4535</v>
      </c>
      <c r="I2" s="46" t="s">
        <v>4536</v>
      </c>
      <c r="J2" s="46" t="s">
        <v>4537</v>
      </c>
      <c r="K2" s="46" t="s">
        <v>4538</v>
      </c>
      <c r="L2" s="46" t="s">
        <v>4539</v>
      </c>
    </row>
    <row r="3" spans="1:12" x14ac:dyDescent="0.35">
      <c r="E3" s="46" t="s">
        <v>370</v>
      </c>
      <c r="F3" s="46" t="s">
        <v>4584</v>
      </c>
      <c r="G3" s="46" t="s">
        <v>2278</v>
      </c>
      <c r="H3" s="46">
        <v>1</v>
      </c>
      <c r="I3" s="46">
        <v>1</v>
      </c>
      <c r="J3" s="46">
        <v>0</v>
      </c>
      <c r="K3" s="46">
        <v>0</v>
      </c>
      <c r="L3" s="46">
        <v>1</v>
      </c>
    </row>
    <row r="4" spans="1:12" x14ac:dyDescent="0.35">
      <c r="E4" s="46" t="s">
        <v>3159</v>
      </c>
      <c r="F4" s="46" t="s">
        <v>4872</v>
      </c>
      <c r="G4" s="46" t="s">
        <v>4541</v>
      </c>
      <c r="H4" s="46">
        <v>1</v>
      </c>
      <c r="I4" s="46">
        <v>1</v>
      </c>
      <c r="J4" s="46">
        <v>107</v>
      </c>
      <c r="K4" s="46">
        <v>107</v>
      </c>
      <c r="L4" s="46">
        <v>1</v>
      </c>
    </row>
    <row r="5" spans="1:12" x14ac:dyDescent="0.35">
      <c r="A5" s="47">
        <v>43194</v>
      </c>
      <c r="D5" s="46" t="s">
        <v>10062</v>
      </c>
      <c r="E5" s="46" t="s">
        <v>372</v>
      </c>
      <c r="F5" s="46" t="s">
        <v>10061</v>
      </c>
      <c r="G5" s="46" t="s">
        <v>4541</v>
      </c>
      <c r="H5" s="46">
        <v>1</v>
      </c>
      <c r="I5" s="46">
        <v>1</v>
      </c>
      <c r="J5" s="46">
        <v>107</v>
      </c>
      <c r="K5" s="46">
        <v>107</v>
      </c>
      <c r="L5" s="46">
        <v>1</v>
      </c>
    </row>
    <row r="6" spans="1:12" x14ac:dyDescent="0.35">
      <c r="E6" s="46" t="s">
        <v>4555</v>
      </c>
      <c r="F6" s="46" t="s">
        <v>10075</v>
      </c>
      <c r="G6" s="46" t="s">
        <v>4541</v>
      </c>
      <c r="H6" s="46">
        <v>1</v>
      </c>
      <c r="I6" s="46">
        <v>1</v>
      </c>
      <c r="J6" s="46">
        <v>107</v>
      </c>
      <c r="K6" s="46">
        <v>107</v>
      </c>
      <c r="L6" s="46">
        <v>1</v>
      </c>
    </row>
    <row r="7" spans="1:12" x14ac:dyDescent="0.35">
      <c r="A7" s="47">
        <v>43220</v>
      </c>
      <c r="D7" s="46" t="s">
        <v>10237</v>
      </c>
      <c r="E7" s="46" t="s">
        <v>10238</v>
      </c>
      <c r="F7" s="46" t="s">
        <v>10239</v>
      </c>
      <c r="G7" s="46" t="s">
        <v>4541</v>
      </c>
      <c r="H7" s="46">
        <v>1</v>
      </c>
      <c r="I7" s="46">
        <v>1</v>
      </c>
      <c r="J7" s="46">
        <v>107</v>
      </c>
      <c r="K7" s="46">
        <v>107</v>
      </c>
      <c r="L7" s="46">
        <v>1</v>
      </c>
    </row>
    <row r="8" spans="1:12" x14ac:dyDescent="0.35">
      <c r="A8" s="47">
        <v>43195</v>
      </c>
      <c r="D8" s="46" t="s">
        <v>10076</v>
      </c>
      <c r="E8" s="46" t="s">
        <v>4873</v>
      </c>
      <c r="F8" s="46" t="s">
        <v>4874</v>
      </c>
      <c r="G8" s="46" t="s">
        <v>4541</v>
      </c>
      <c r="H8" s="46">
        <v>1</v>
      </c>
      <c r="I8" s="46">
        <v>1</v>
      </c>
      <c r="J8" s="46">
        <v>0</v>
      </c>
      <c r="K8" s="46">
        <v>0</v>
      </c>
      <c r="L8" s="46">
        <v>1</v>
      </c>
    </row>
    <row r="9" spans="1:12" x14ac:dyDescent="0.35">
      <c r="E9" s="46" t="s">
        <v>4557</v>
      </c>
      <c r="F9" s="46" t="s">
        <v>4558</v>
      </c>
      <c r="G9" s="46" t="s">
        <v>2219</v>
      </c>
      <c r="H9" s="46">
        <v>1</v>
      </c>
      <c r="I9" s="46">
        <v>1</v>
      </c>
      <c r="J9" s="46">
        <v>0</v>
      </c>
      <c r="K9" s="46">
        <v>0</v>
      </c>
      <c r="L9" s="46">
        <v>1</v>
      </c>
    </row>
    <row r="10" spans="1:12" x14ac:dyDescent="0.35">
      <c r="E10" s="46" t="s">
        <v>3901</v>
      </c>
      <c r="F10" s="46" t="s">
        <v>4559</v>
      </c>
      <c r="G10" s="46" t="s">
        <v>2219</v>
      </c>
      <c r="H10" s="46">
        <v>1</v>
      </c>
      <c r="I10" s="46">
        <v>1</v>
      </c>
      <c r="J10" s="46">
        <v>0</v>
      </c>
      <c r="K10" s="46">
        <v>0</v>
      </c>
      <c r="L10" s="46">
        <v>0</v>
      </c>
    </row>
    <row r="11" spans="1:12" x14ac:dyDescent="0.35">
      <c r="E11" s="46" t="s">
        <v>4560</v>
      </c>
      <c r="F11" s="46" t="s">
        <v>4561</v>
      </c>
      <c r="G11" s="46" t="s">
        <v>2219</v>
      </c>
      <c r="H11" s="46">
        <v>1</v>
      </c>
      <c r="I11" s="46">
        <v>1</v>
      </c>
      <c r="J11" s="46">
        <v>0</v>
      </c>
      <c r="K11" s="46">
        <v>0</v>
      </c>
      <c r="L11" s="46">
        <v>1</v>
      </c>
    </row>
    <row r="12" spans="1:12" x14ac:dyDescent="0.35">
      <c r="A12" s="47">
        <v>43220</v>
      </c>
      <c r="D12" s="46" t="s">
        <v>10237</v>
      </c>
      <c r="E12" s="46" t="s">
        <v>1359</v>
      </c>
      <c r="F12" s="46" t="s">
        <v>4564</v>
      </c>
      <c r="G12" s="46" t="s">
        <v>4541</v>
      </c>
      <c r="H12" s="46">
        <v>1</v>
      </c>
      <c r="I12" s="46">
        <v>1</v>
      </c>
      <c r="J12" s="46">
        <v>107</v>
      </c>
      <c r="K12" s="46">
        <v>107</v>
      </c>
      <c r="L12" s="46">
        <v>1</v>
      </c>
    </row>
    <row r="13" spans="1:12" x14ac:dyDescent="0.35">
      <c r="E13" s="46" t="s">
        <v>2879</v>
      </c>
      <c r="F13" s="46" t="s">
        <v>2880</v>
      </c>
      <c r="G13" s="46" t="s">
        <v>2278</v>
      </c>
      <c r="H13" s="46">
        <v>1</v>
      </c>
      <c r="I13" s="46">
        <v>1</v>
      </c>
      <c r="J13" s="46">
        <v>0</v>
      </c>
      <c r="K13" s="46">
        <v>0</v>
      </c>
      <c r="L13" s="46">
        <v>0</v>
      </c>
    </row>
    <row r="14" spans="1:12" x14ac:dyDescent="0.35">
      <c r="E14" s="46" t="s">
        <v>4518</v>
      </c>
      <c r="F14" s="46" t="s">
        <v>4567</v>
      </c>
      <c r="G14" s="46" t="s">
        <v>2278</v>
      </c>
      <c r="H14" s="46">
        <v>1</v>
      </c>
      <c r="I14" s="46">
        <v>1</v>
      </c>
      <c r="J14" s="46">
        <v>0</v>
      </c>
      <c r="K14" s="46">
        <v>0</v>
      </c>
      <c r="L14" s="46">
        <v>1</v>
      </c>
    </row>
    <row r="15" spans="1:12" x14ac:dyDescent="0.35">
      <c r="E15" s="46" t="s">
        <v>4568</v>
      </c>
      <c r="F15" s="46" t="s">
        <v>4875</v>
      </c>
      <c r="G15" s="46" t="s">
        <v>4541</v>
      </c>
      <c r="H15" s="46">
        <v>1</v>
      </c>
      <c r="I15" s="46">
        <v>1</v>
      </c>
      <c r="J15" s="46">
        <v>105</v>
      </c>
      <c r="K15" s="46">
        <v>105</v>
      </c>
      <c r="L15" s="46">
        <v>1</v>
      </c>
    </row>
    <row r="16" spans="1:12" x14ac:dyDescent="0.35">
      <c r="E16" s="46" t="s">
        <v>4572</v>
      </c>
      <c r="F16" s="46" t="s">
        <v>4573</v>
      </c>
      <c r="G16" s="46" t="s">
        <v>2219</v>
      </c>
      <c r="H16" s="46">
        <v>1</v>
      </c>
      <c r="I16" s="46">
        <v>1</v>
      </c>
      <c r="J16" s="46">
        <v>0</v>
      </c>
      <c r="K16" s="46">
        <v>0</v>
      </c>
      <c r="L16" s="46">
        <v>1</v>
      </c>
    </row>
    <row r="17" spans="5:12" x14ac:dyDescent="0.35">
      <c r="E17" s="46" t="s">
        <v>4331</v>
      </c>
      <c r="F17" s="46" t="s">
        <v>4574</v>
      </c>
      <c r="G17" s="46" t="s">
        <v>4541</v>
      </c>
      <c r="H17" s="46">
        <v>1</v>
      </c>
      <c r="I17" s="46">
        <v>1</v>
      </c>
      <c r="J17" s="46">
        <v>74</v>
      </c>
      <c r="K17" s="46">
        <v>74</v>
      </c>
      <c r="L17" s="46">
        <v>1</v>
      </c>
    </row>
    <row r="18" spans="5:12" x14ac:dyDescent="0.35">
      <c r="E18" s="46" t="s">
        <v>4575</v>
      </c>
      <c r="F18" s="46" t="s">
        <v>4576</v>
      </c>
      <c r="G18" s="46" t="s">
        <v>4541</v>
      </c>
      <c r="H18" s="46">
        <v>1</v>
      </c>
      <c r="I18" s="46">
        <v>1</v>
      </c>
      <c r="J18" s="46">
        <v>74</v>
      </c>
      <c r="K18" s="46">
        <v>74</v>
      </c>
      <c r="L18" s="46">
        <v>1</v>
      </c>
    </row>
    <row r="19" spans="5:12" x14ac:dyDescent="0.35">
      <c r="E19" s="46" t="s">
        <v>4577</v>
      </c>
      <c r="F19" s="46" t="s">
        <v>4578</v>
      </c>
      <c r="G19" s="46" t="s">
        <v>2219</v>
      </c>
      <c r="H19" s="46">
        <v>1</v>
      </c>
      <c r="I19" s="46">
        <v>1</v>
      </c>
      <c r="J19" s="46">
        <v>0</v>
      </c>
      <c r="K19" s="46">
        <v>0</v>
      </c>
      <c r="L19" s="46">
        <v>1</v>
      </c>
    </row>
    <row r="20" spans="5:12" x14ac:dyDescent="0.35">
      <c r="E20" s="46" t="s">
        <v>3179</v>
      </c>
      <c r="F20" s="46" t="s">
        <v>4579</v>
      </c>
      <c r="G20" s="46" t="s">
        <v>4541</v>
      </c>
      <c r="H20" s="46">
        <v>1</v>
      </c>
      <c r="I20" s="46">
        <v>1</v>
      </c>
      <c r="J20" s="46">
        <v>105</v>
      </c>
      <c r="K20" s="46">
        <v>105</v>
      </c>
      <c r="L20" s="46">
        <v>0</v>
      </c>
    </row>
    <row r="21" spans="5:12" x14ac:dyDescent="0.35">
      <c r="E21" s="46" t="s">
        <v>4585</v>
      </c>
      <c r="F21" s="46" t="s">
        <v>4586</v>
      </c>
      <c r="G21" s="46" t="s">
        <v>4541</v>
      </c>
      <c r="H21" s="46">
        <v>1</v>
      </c>
      <c r="I21" s="46">
        <v>1</v>
      </c>
      <c r="J21" s="46">
        <v>105</v>
      </c>
      <c r="K21" s="46">
        <v>105</v>
      </c>
      <c r="L21" s="46">
        <v>1</v>
      </c>
    </row>
    <row r="22" spans="5:12" x14ac:dyDescent="0.35">
      <c r="E22" s="46" t="s">
        <v>4580</v>
      </c>
      <c r="F22" s="46" t="s">
        <v>4581</v>
      </c>
      <c r="G22" s="46" t="s">
        <v>4541</v>
      </c>
      <c r="H22" s="46">
        <v>1</v>
      </c>
      <c r="I22" s="46">
        <v>1</v>
      </c>
      <c r="J22" s="46">
        <v>107</v>
      </c>
      <c r="K22" s="46">
        <v>107</v>
      </c>
      <c r="L22" s="46">
        <v>1</v>
      </c>
    </row>
    <row r="23" spans="5:12" x14ac:dyDescent="0.35">
      <c r="E23" s="46" t="s">
        <v>4582</v>
      </c>
      <c r="F23" s="46" t="s">
        <v>9765</v>
      </c>
      <c r="G23" s="46" t="s">
        <v>4541</v>
      </c>
      <c r="H23" s="46">
        <v>1</v>
      </c>
      <c r="I23" s="46">
        <v>1</v>
      </c>
      <c r="J23" s="46">
        <v>107</v>
      </c>
      <c r="K23" s="46">
        <v>107</v>
      </c>
      <c r="L23" s="46">
        <v>1</v>
      </c>
    </row>
    <row r="24" spans="5:12" x14ac:dyDescent="0.35">
      <c r="E24" s="46" t="s">
        <v>4587</v>
      </c>
      <c r="F24" s="46" t="s">
        <v>4588</v>
      </c>
      <c r="G24" s="46" t="s">
        <v>4541</v>
      </c>
      <c r="H24" s="46">
        <v>1</v>
      </c>
      <c r="I24" s="46">
        <v>1</v>
      </c>
      <c r="J24" s="46">
        <v>107</v>
      </c>
      <c r="K24" s="46">
        <v>107</v>
      </c>
      <c r="L24" s="46">
        <v>1</v>
      </c>
    </row>
  </sheetData>
  <autoFilter ref="A2:L2" xr:uid="{00000000-0009-0000-0000-000092000000}"/>
  <dataValidations count="1">
    <dataValidation type="list" allowBlank="1" showInputMessage="1" showErrorMessage="1" sqref="D1" xr:uid="{00000000-0002-0000-9200-000000000000}">
      <formula1>Sites</formula1>
    </dataValidation>
  </dataValidations>
  <hyperlinks>
    <hyperlink ref="B1" location="Index!A1" display="Go To Index" xr:uid="{00000000-0004-0000-92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300-000000000000}">
  <sheetPr codeName="Sheet285" filterMode="1"/>
  <dimension ref="A1:L39"/>
  <sheetViews>
    <sheetView workbookViewId="0">
      <pane ySplit="2" topLeftCell="A3" activePane="bottomLeft" state="frozen"/>
      <selection pane="bottomLef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11.54296875" style="46" bestFit="1" customWidth="1"/>
    <col min="6" max="6" width="38.6328125" style="46" bestFit="1" customWidth="1"/>
    <col min="7" max="7" width="11.453125" style="46" bestFit="1" customWidth="1"/>
    <col min="8" max="8" width="19.36328125" style="46" bestFit="1" customWidth="1"/>
    <col min="9" max="9" width="15.54296875" style="46" bestFit="1" customWidth="1"/>
    <col min="10" max="10" width="17.6328125" style="46" bestFit="1" customWidth="1"/>
    <col min="11" max="11" width="19.6328125" style="46" bestFit="1" customWidth="1"/>
    <col min="12" max="12" width="12.90625" style="46" bestFit="1" customWidth="1"/>
    <col min="13" max="16384" width="8.906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2808</v>
      </c>
      <c r="F2" s="46" t="s">
        <v>387</v>
      </c>
      <c r="G2" s="46" t="s">
        <v>4534</v>
      </c>
      <c r="H2" s="46" t="s">
        <v>4535</v>
      </c>
      <c r="I2" s="46" t="s">
        <v>4536</v>
      </c>
      <c r="J2" s="46" t="s">
        <v>4537</v>
      </c>
      <c r="K2" s="46" t="s">
        <v>4538</v>
      </c>
      <c r="L2" s="46" t="s">
        <v>4539</v>
      </c>
    </row>
    <row r="3" spans="1:12" s="58" customFormat="1" x14ac:dyDescent="0.35">
      <c r="A3" s="64">
        <v>43446</v>
      </c>
      <c r="B3" s="64"/>
      <c r="C3" s="64"/>
      <c r="D3" s="58" t="s">
        <v>11835</v>
      </c>
      <c r="E3" s="58" t="s">
        <v>11821</v>
      </c>
      <c r="F3" s="58" t="s">
        <v>11823</v>
      </c>
      <c r="G3" s="58" t="s">
        <v>4541</v>
      </c>
      <c r="H3" s="58">
        <v>1</v>
      </c>
      <c r="I3" s="58">
        <v>1</v>
      </c>
      <c r="J3" s="58">
        <v>83</v>
      </c>
      <c r="K3" s="58">
        <v>83</v>
      </c>
      <c r="L3" s="58">
        <v>1</v>
      </c>
    </row>
    <row r="4" spans="1:12" s="58" customFormat="1" x14ac:dyDescent="0.35">
      <c r="A4" s="64">
        <v>43446</v>
      </c>
      <c r="B4" s="64"/>
      <c r="C4" s="64"/>
      <c r="D4" s="58" t="s">
        <v>11835</v>
      </c>
      <c r="E4" s="58" t="s">
        <v>11822</v>
      </c>
      <c r="F4" s="58" t="s">
        <v>11824</v>
      </c>
      <c r="G4" s="58" t="s">
        <v>4541</v>
      </c>
      <c r="H4" s="58">
        <v>1</v>
      </c>
      <c r="I4" s="58">
        <v>1</v>
      </c>
      <c r="J4" s="58">
        <v>83</v>
      </c>
      <c r="K4" s="58">
        <v>83</v>
      </c>
      <c r="L4" s="58">
        <v>1</v>
      </c>
    </row>
    <row r="5" spans="1:12" hidden="1" x14ac:dyDescent="0.35">
      <c r="E5" s="46" t="s">
        <v>1329</v>
      </c>
      <c r="F5" s="46" t="s">
        <v>4540</v>
      </c>
      <c r="G5" s="46" t="s">
        <v>4541</v>
      </c>
      <c r="H5" s="46">
        <v>1</v>
      </c>
      <c r="I5" s="46">
        <v>1</v>
      </c>
      <c r="J5" s="46">
        <v>83</v>
      </c>
      <c r="K5" s="46">
        <v>83</v>
      </c>
      <c r="L5" s="46">
        <v>1</v>
      </c>
    </row>
    <row r="6" spans="1:12" s="132" customFormat="1" x14ac:dyDescent="0.35">
      <c r="A6" s="133">
        <v>43446</v>
      </c>
      <c r="B6" s="133"/>
      <c r="C6" s="133"/>
      <c r="D6" s="68" t="s">
        <v>11835</v>
      </c>
      <c r="E6" s="68" t="s">
        <v>11834</v>
      </c>
      <c r="F6" s="68" t="s">
        <v>11828</v>
      </c>
      <c r="G6" s="68" t="s">
        <v>4541</v>
      </c>
      <c r="H6" s="68">
        <v>1</v>
      </c>
      <c r="I6" s="68">
        <v>1</v>
      </c>
      <c r="J6" s="68">
        <v>83</v>
      </c>
      <c r="K6" s="68">
        <v>83</v>
      </c>
      <c r="L6" s="68">
        <v>1</v>
      </c>
    </row>
    <row r="7" spans="1:12" s="132" customFormat="1" x14ac:dyDescent="0.35">
      <c r="A7" s="131">
        <v>43446</v>
      </c>
      <c r="B7" s="131"/>
      <c r="C7" s="131"/>
      <c r="D7" s="132" t="s">
        <v>11835</v>
      </c>
      <c r="E7" s="132" t="s">
        <v>4542</v>
      </c>
      <c r="F7" s="132" t="s">
        <v>11832</v>
      </c>
      <c r="G7" s="132" t="s">
        <v>4541</v>
      </c>
      <c r="H7" s="132">
        <v>1</v>
      </c>
      <c r="I7" s="132">
        <v>1</v>
      </c>
      <c r="J7" s="132">
        <v>83</v>
      </c>
      <c r="K7" s="132">
        <v>83</v>
      </c>
      <c r="L7" s="132">
        <v>1</v>
      </c>
    </row>
    <row r="8" spans="1:12" s="58" customFormat="1" x14ac:dyDescent="0.35">
      <c r="A8" s="64">
        <v>43446</v>
      </c>
      <c r="B8" s="64"/>
      <c r="C8" s="64"/>
      <c r="D8" s="58" t="s">
        <v>11835</v>
      </c>
      <c r="E8" s="58" t="s">
        <v>11807</v>
      </c>
      <c r="F8" s="58" t="s">
        <v>11808</v>
      </c>
      <c r="G8" s="58" t="s">
        <v>4541</v>
      </c>
      <c r="H8" s="58">
        <v>1</v>
      </c>
      <c r="I8" s="58">
        <v>1</v>
      </c>
      <c r="J8" s="58">
        <v>83</v>
      </c>
      <c r="K8" s="58">
        <v>83</v>
      </c>
      <c r="L8" s="58">
        <v>1</v>
      </c>
    </row>
    <row r="9" spans="1:12" s="132" customFormat="1" x14ac:dyDescent="0.35">
      <c r="A9" s="131">
        <v>43446</v>
      </c>
      <c r="B9" s="131"/>
      <c r="C9" s="131"/>
      <c r="D9" s="132" t="s">
        <v>11835</v>
      </c>
      <c r="E9" s="132" t="s">
        <v>4544</v>
      </c>
      <c r="F9" s="132" t="s">
        <v>11825</v>
      </c>
      <c r="G9" s="132" t="s">
        <v>4541</v>
      </c>
      <c r="H9" s="132">
        <v>1</v>
      </c>
      <c r="I9" s="132">
        <v>1</v>
      </c>
      <c r="J9" s="132">
        <v>83</v>
      </c>
      <c r="K9" s="132">
        <v>83</v>
      </c>
      <c r="L9" s="132">
        <v>1</v>
      </c>
    </row>
    <row r="10" spans="1:12" s="58" customFormat="1" x14ac:dyDescent="0.35">
      <c r="A10" s="131">
        <v>43446</v>
      </c>
      <c r="B10" s="131"/>
      <c r="C10" s="131"/>
      <c r="D10" s="132" t="s">
        <v>11835</v>
      </c>
      <c r="E10" s="132" t="s">
        <v>4546</v>
      </c>
      <c r="F10" s="132" t="s">
        <v>11826</v>
      </c>
      <c r="G10" s="132" t="s">
        <v>4541</v>
      </c>
      <c r="H10" s="132">
        <v>1</v>
      </c>
      <c r="I10" s="132">
        <v>1</v>
      </c>
      <c r="J10" s="132">
        <v>83</v>
      </c>
      <c r="K10" s="132">
        <v>83</v>
      </c>
      <c r="L10" s="132">
        <v>1</v>
      </c>
    </row>
    <row r="11" spans="1:12" s="132" customFormat="1" x14ac:dyDescent="0.35">
      <c r="A11" s="64">
        <v>43446</v>
      </c>
      <c r="B11" s="64"/>
      <c r="C11" s="64"/>
      <c r="D11" s="58" t="s">
        <v>11835</v>
      </c>
      <c r="E11" s="58" t="s">
        <v>11809</v>
      </c>
      <c r="F11" s="58" t="s">
        <v>11810</v>
      </c>
      <c r="G11" s="58" t="s">
        <v>4541</v>
      </c>
      <c r="H11" s="58">
        <v>1</v>
      </c>
      <c r="I11" s="58">
        <v>1</v>
      </c>
      <c r="J11" s="58">
        <v>83</v>
      </c>
      <c r="K11" s="58">
        <v>83</v>
      </c>
      <c r="L11" s="58">
        <v>1</v>
      </c>
    </row>
    <row r="12" spans="1:12" s="58" customFormat="1" x14ac:dyDescent="0.35">
      <c r="A12" s="131">
        <v>43446</v>
      </c>
      <c r="B12" s="131"/>
      <c r="C12" s="131"/>
      <c r="D12" s="132" t="s">
        <v>11835</v>
      </c>
      <c r="E12" s="132" t="s">
        <v>4548</v>
      </c>
      <c r="F12" s="132" t="s">
        <v>11827</v>
      </c>
      <c r="G12" s="132" t="s">
        <v>4541</v>
      </c>
      <c r="H12" s="132">
        <v>1</v>
      </c>
      <c r="I12" s="132">
        <v>1</v>
      </c>
      <c r="J12" s="132">
        <v>83</v>
      </c>
      <c r="K12" s="132">
        <v>83</v>
      </c>
      <c r="L12" s="132">
        <v>1</v>
      </c>
    </row>
    <row r="13" spans="1:12" s="132" customFormat="1" x14ac:dyDescent="0.35">
      <c r="A13" s="131">
        <v>43446</v>
      </c>
      <c r="B13" s="131"/>
      <c r="C13" s="131"/>
      <c r="D13" s="132" t="s">
        <v>11835</v>
      </c>
      <c r="E13" s="132" t="s">
        <v>4550</v>
      </c>
      <c r="F13" s="132" t="s">
        <v>11811</v>
      </c>
      <c r="G13" s="132" t="s">
        <v>4541</v>
      </c>
      <c r="H13" s="132">
        <v>1</v>
      </c>
      <c r="I13" s="132">
        <v>1</v>
      </c>
      <c r="J13" s="132">
        <v>83</v>
      </c>
      <c r="K13" s="132">
        <v>83</v>
      </c>
      <c r="L13" s="132">
        <v>1</v>
      </c>
    </row>
    <row r="14" spans="1:12" s="68" customFormat="1" x14ac:dyDescent="0.35">
      <c r="A14" s="64">
        <v>43446</v>
      </c>
      <c r="B14" s="64"/>
      <c r="C14" s="64"/>
      <c r="D14" s="58" t="s">
        <v>11835</v>
      </c>
      <c r="E14" s="58" t="s">
        <v>11812</v>
      </c>
      <c r="F14" s="58" t="s">
        <v>11813</v>
      </c>
      <c r="G14" s="58" t="s">
        <v>4541</v>
      </c>
      <c r="H14" s="58">
        <v>1</v>
      </c>
      <c r="I14" s="58">
        <v>1</v>
      </c>
      <c r="J14" s="58">
        <v>83</v>
      </c>
      <c r="K14" s="58">
        <v>83</v>
      </c>
      <c r="L14" s="58">
        <v>1</v>
      </c>
    </row>
    <row r="15" spans="1:12" s="132" customFormat="1" x14ac:dyDescent="0.35">
      <c r="A15" s="131">
        <v>43446</v>
      </c>
      <c r="B15" s="131"/>
      <c r="C15" s="131"/>
      <c r="D15" s="132" t="s">
        <v>11835</v>
      </c>
      <c r="E15" s="132" t="s">
        <v>1589</v>
      </c>
      <c r="F15" s="132" t="s">
        <v>11829</v>
      </c>
      <c r="G15" s="132" t="s">
        <v>4541</v>
      </c>
      <c r="H15" s="132">
        <v>1</v>
      </c>
      <c r="I15" s="132">
        <v>1</v>
      </c>
      <c r="J15" s="132">
        <v>83</v>
      </c>
      <c r="K15" s="132">
        <v>83</v>
      </c>
      <c r="L15" s="132">
        <v>1</v>
      </c>
    </row>
    <row r="16" spans="1:12" s="58" customFormat="1" x14ac:dyDescent="0.35">
      <c r="A16" s="64">
        <v>43446</v>
      </c>
      <c r="B16" s="64"/>
      <c r="C16" s="64"/>
      <c r="D16" s="58" t="s">
        <v>11835</v>
      </c>
      <c r="E16" s="58" t="s">
        <v>11814</v>
      </c>
      <c r="F16" s="58" t="s">
        <v>11819</v>
      </c>
      <c r="G16" s="58" t="s">
        <v>4541</v>
      </c>
      <c r="H16" s="58">
        <v>1</v>
      </c>
      <c r="I16" s="58">
        <v>1</v>
      </c>
      <c r="J16" s="58">
        <v>83</v>
      </c>
      <c r="K16" s="58">
        <v>83</v>
      </c>
      <c r="L16" s="58">
        <v>1</v>
      </c>
    </row>
    <row r="17" spans="1:12" s="132" customFormat="1" x14ac:dyDescent="0.35">
      <c r="A17" s="64">
        <v>43446</v>
      </c>
      <c r="B17" s="64"/>
      <c r="C17" s="64"/>
      <c r="D17" s="58" t="s">
        <v>11835</v>
      </c>
      <c r="E17" s="58" t="s">
        <v>11816</v>
      </c>
      <c r="F17" s="58" t="s">
        <v>11815</v>
      </c>
      <c r="G17" s="58" t="s">
        <v>4541</v>
      </c>
      <c r="H17" s="58">
        <v>1</v>
      </c>
      <c r="I17" s="58">
        <v>1</v>
      </c>
      <c r="J17" s="58">
        <v>83</v>
      </c>
      <c r="K17" s="58">
        <v>83</v>
      </c>
      <c r="L17" s="58">
        <v>1</v>
      </c>
    </row>
    <row r="18" spans="1:12" s="58" customFormat="1" x14ac:dyDescent="0.35">
      <c r="A18" s="131">
        <v>43446</v>
      </c>
      <c r="B18" s="131"/>
      <c r="C18" s="131"/>
      <c r="D18" s="132" t="s">
        <v>11835</v>
      </c>
      <c r="E18" s="132" t="s">
        <v>4553</v>
      </c>
      <c r="F18" s="132" t="s">
        <v>11830</v>
      </c>
      <c r="G18" s="132" t="s">
        <v>4541</v>
      </c>
      <c r="H18" s="132">
        <v>1</v>
      </c>
      <c r="I18" s="132">
        <v>1</v>
      </c>
      <c r="J18" s="132">
        <v>83</v>
      </c>
      <c r="K18" s="132">
        <v>83</v>
      </c>
      <c r="L18" s="132">
        <v>1</v>
      </c>
    </row>
    <row r="19" spans="1:12" hidden="1" x14ac:dyDescent="0.35">
      <c r="E19" s="46" t="s">
        <v>4555</v>
      </c>
      <c r="F19" s="46" t="s">
        <v>4556</v>
      </c>
      <c r="G19" s="46" t="s">
        <v>4541</v>
      </c>
      <c r="H19" s="46">
        <v>1</v>
      </c>
      <c r="I19" s="46">
        <v>1</v>
      </c>
      <c r="J19" s="46">
        <v>83</v>
      </c>
      <c r="K19" s="46">
        <v>83</v>
      </c>
      <c r="L19" s="46">
        <v>1</v>
      </c>
    </row>
    <row r="20" spans="1:12" hidden="1" x14ac:dyDescent="0.35">
      <c r="E20" s="46" t="s">
        <v>4557</v>
      </c>
      <c r="F20" s="46" t="s">
        <v>4558</v>
      </c>
      <c r="G20" s="46" t="s">
        <v>2219</v>
      </c>
      <c r="H20" s="46">
        <v>1</v>
      </c>
      <c r="I20" s="46">
        <v>1</v>
      </c>
      <c r="J20" s="46">
        <v>0</v>
      </c>
      <c r="K20" s="46">
        <v>0</v>
      </c>
      <c r="L20" s="46">
        <v>1</v>
      </c>
    </row>
    <row r="21" spans="1:12" hidden="1" x14ac:dyDescent="0.35">
      <c r="E21" s="46" t="s">
        <v>3901</v>
      </c>
      <c r="F21" s="46" t="s">
        <v>4559</v>
      </c>
      <c r="G21" s="46" t="s">
        <v>2219</v>
      </c>
      <c r="H21" s="46">
        <v>1</v>
      </c>
      <c r="I21" s="46">
        <v>1</v>
      </c>
      <c r="J21" s="46">
        <v>0</v>
      </c>
      <c r="K21" s="46">
        <v>0</v>
      </c>
      <c r="L21" s="46">
        <v>1</v>
      </c>
    </row>
    <row r="22" spans="1:12" hidden="1" x14ac:dyDescent="0.35">
      <c r="E22" s="46" t="s">
        <v>4560</v>
      </c>
      <c r="F22" s="46" t="s">
        <v>4561</v>
      </c>
      <c r="G22" s="46" t="s">
        <v>2219</v>
      </c>
      <c r="H22" s="46">
        <v>1</v>
      </c>
      <c r="I22" s="46">
        <v>1</v>
      </c>
      <c r="J22" s="46">
        <v>0</v>
      </c>
      <c r="K22" s="46">
        <v>0</v>
      </c>
      <c r="L22" s="46">
        <v>1</v>
      </c>
    </row>
    <row r="23" spans="1:12" hidden="1" x14ac:dyDescent="0.35">
      <c r="E23" s="46" t="s">
        <v>4562</v>
      </c>
      <c r="F23" s="46" t="s">
        <v>4563</v>
      </c>
      <c r="G23" s="46" t="s">
        <v>4541</v>
      </c>
      <c r="H23" s="46">
        <v>1</v>
      </c>
      <c r="I23" s="46">
        <v>1</v>
      </c>
      <c r="J23" s="46">
        <v>0</v>
      </c>
      <c r="K23" s="46">
        <v>0</v>
      </c>
      <c r="L23" s="46">
        <v>1</v>
      </c>
    </row>
    <row r="24" spans="1:12" s="58" customFormat="1" x14ac:dyDescent="0.35">
      <c r="A24" s="64">
        <v>43446</v>
      </c>
      <c r="B24" s="64"/>
      <c r="C24" s="64"/>
      <c r="D24" s="58" t="s">
        <v>11835</v>
      </c>
      <c r="E24" s="58" t="s">
        <v>11817</v>
      </c>
      <c r="F24" s="58" t="s">
        <v>11818</v>
      </c>
      <c r="G24" s="58" t="s">
        <v>4541</v>
      </c>
      <c r="H24" s="58">
        <v>1</v>
      </c>
      <c r="I24" s="58">
        <v>1</v>
      </c>
      <c r="J24" s="58">
        <v>77</v>
      </c>
      <c r="K24" s="58">
        <v>77</v>
      </c>
      <c r="L24" s="58">
        <v>1</v>
      </c>
    </row>
    <row r="25" spans="1:12" hidden="1" x14ac:dyDescent="0.35">
      <c r="E25" s="46" t="s">
        <v>1359</v>
      </c>
      <c r="F25" s="46" t="s">
        <v>4564</v>
      </c>
      <c r="G25" s="46" t="s">
        <v>4541</v>
      </c>
      <c r="H25" s="46">
        <v>1</v>
      </c>
      <c r="I25" s="46">
        <v>1</v>
      </c>
      <c r="J25" s="46">
        <v>77</v>
      </c>
      <c r="K25" s="46">
        <v>77</v>
      </c>
      <c r="L25" s="46">
        <v>1</v>
      </c>
    </row>
    <row r="26" spans="1:12" s="132" customFormat="1" x14ac:dyDescent="0.35">
      <c r="A26" s="131">
        <v>43446</v>
      </c>
      <c r="B26" s="131"/>
      <c r="C26" s="131"/>
      <c r="D26" s="132" t="s">
        <v>11835</v>
      </c>
      <c r="E26" s="132" t="s">
        <v>4565</v>
      </c>
      <c r="F26" s="132" t="s">
        <v>11831</v>
      </c>
      <c r="G26" s="132" t="s">
        <v>4541</v>
      </c>
      <c r="H26" s="132">
        <v>1</v>
      </c>
      <c r="I26" s="132">
        <v>1</v>
      </c>
      <c r="J26" s="132">
        <v>83</v>
      </c>
      <c r="K26" s="132">
        <v>83</v>
      </c>
      <c r="L26" s="132">
        <v>1</v>
      </c>
    </row>
    <row r="27" spans="1:12" hidden="1" x14ac:dyDescent="0.35">
      <c r="E27" s="46" t="s">
        <v>2879</v>
      </c>
      <c r="F27" s="46" t="s">
        <v>2880</v>
      </c>
      <c r="G27" s="46" t="s">
        <v>2278</v>
      </c>
      <c r="H27" s="46">
        <v>1</v>
      </c>
      <c r="I27" s="46">
        <v>1</v>
      </c>
      <c r="J27" s="46">
        <v>0</v>
      </c>
      <c r="K27" s="46">
        <v>0</v>
      </c>
      <c r="L27" s="46">
        <v>1</v>
      </c>
    </row>
    <row r="28" spans="1:12" hidden="1" x14ac:dyDescent="0.35">
      <c r="E28" s="46" t="s">
        <v>4518</v>
      </c>
      <c r="F28" s="46" t="s">
        <v>4567</v>
      </c>
      <c r="G28" s="46" t="s">
        <v>2278</v>
      </c>
      <c r="H28" s="46">
        <v>1</v>
      </c>
      <c r="I28" s="46">
        <v>1</v>
      </c>
      <c r="J28" s="46">
        <v>0</v>
      </c>
      <c r="K28" s="46">
        <v>0</v>
      </c>
      <c r="L28" s="46">
        <v>1</v>
      </c>
    </row>
    <row r="29" spans="1:12" hidden="1" x14ac:dyDescent="0.35">
      <c r="E29" s="46" t="s">
        <v>4568</v>
      </c>
      <c r="F29" s="46" t="s">
        <v>4569</v>
      </c>
      <c r="G29" s="46" t="s">
        <v>4541</v>
      </c>
      <c r="H29" s="46">
        <v>1</v>
      </c>
      <c r="I29" s="46">
        <v>1</v>
      </c>
      <c r="J29" s="46">
        <v>83</v>
      </c>
      <c r="K29" s="46">
        <v>83</v>
      </c>
      <c r="L29" s="46">
        <v>1</v>
      </c>
    </row>
    <row r="30" spans="1:12" hidden="1" x14ac:dyDescent="0.35">
      <c r="E30" s="46" t="s">
        <v>4570</v>
      </c>
      <c r="F30" s="46" t="s">
        <v>4571</v>
      </c>
      <c r="G30" s="46" t="s">
        <v>4541</v>
      </c>
      <c r="H30" s="46">
        <v>1</v>
      </c>
      <c r="I30" s="46">
        <v>1</v>
      </c>
      <c r="J30" s="46">
        <v>83</v>
      </c>
      <c r="K30" s="46">
        <v>83</v>
      </c>
      <c r="L30" s="46">
        <v>1</v>
      </c>
    </row>
    <row r="31" spans="1:12" hidden="1" x14ac:dyDescent="0.35">
      <c r="E31" s="46" t="s">
        <v>4572</v>
      </c>
      <c r="F31" s="46" t="s">
        <v>4573</v>
      </c>
      <c r="G31" s="46" t="s">
        <v>2219</v>
      </c>
      <c r="H31" s="46">
        <v>1</v>
      </c>
      <c r="I31" s="46">
        <v>1</v>
      </c>
      <c r="J31" s="46">
        <v>0</v>
      </c>
      <c r="K31" s="46">
        <v>0</v>
      </c>
      <c r="L31" s="46">
        <v>1</v>
      </c>
    </row>
    <row r="32" spans="1:12" hidden="1" x14ac:dyDescent="0.35">
      <c r="E32" s="46" t="s">
        <v>11804</v>
      </c>
      <c r="F32" s="46" t="s">
        <v>11805</v>
      </c>
      <c r="G32" s="46" t="s">
        <v>4541</v>
      </c>
      <c r="H32" s="46">
        <v>1</v>
      </c>
      <c r="I32" s="46">
        <v>1</v>
      </c>
      <c r="J32" s="46">
        <v>0</v>
      </c>
      <c r="K32" s="46">
        <v>0</v>
      </c>
      <c r="L32" s="46">
        <v>1</v>
      </c>
    </row>
    <row r="33" spans="1:12" hidden="1" x14ac:dyDescent="0.35">
      <c r="E33" s="46" t="s">
        <v>4331</v>
      </c>
      <c r="F33" s="46" t="s">
        <v>4574</v>
      </c>
      <c r="G33" s="46" t="s">
        <v>4541</v>
      </c>
      <c r="H33" s="46">
        <v>1</v>
      </c>
      <c r="I33" s="46">
        <v>1</v>
      </c>
      <c r="J33" s="46">
        <v>61</v>
      </c>
      <c r="K33" s="46">
        <v>61</v>
      </c>
      <c r="L33" s="46">
        <v>1</v>
      </c>
    </row>
    <row r="34" spans="1:12" s="132" customFormat="1" x14ac:dyDescent="0.35">
      <c r="A34" s="131">
        <v>43446</v>
      </c>
      <c r="B34" s="131"/>
      <c r="C34" s="131"/>
      <c r="D34" s="132" t="s">
        <v>11835</v>
      </c>
      <c r="E34" s="132" t="s">
        <v>4575</v>
      </c>
      <c r="F34" s="132" t="s">
        <v>11833</v>
      </c>
      <c r="G34" s="132" t="s">
        <v>4541</v>
      </c>
      <c r="H34" s="132">
        <v>1</v>
      </c>
      <c r="I34" s="132">
        <v>1</v>
      </c>
      <c r="J34" s="132">
        <v>61</v>
      </c>
      <c r="K34" s="132">
        <v>61</v>
      </c>
      <c r="L34" s="132">
        <v>1</v>
      </c>
    </row>
    <row r="35" spans="1:12" hidden="1" x14ac:dyDescent="0.35">
      <c r="E35" s="46" t="s">
        <v>4577</v>
      </c>
      <c r="F35" s="46" t="s">
        <v>4578</v>
      </c>
      <c r="G35" s="46" t="s">
        <v>2219</v>
      </c>
      <c r="H35" s="46">
        <v>1</v>
      </c>
      <c r="I35" s="46">
        <v>1</v>
      </c>
      <c r="J35" s="46">
        <v>0</v>
      </c>
      <c r="K35" s="46">
        <v>0</v>
      </c>
      <c r="L35" s="46">
        <v>1</v>
      </c>
    </row>
    <row r="36" spans="1:12" hidden="1" x14ac:dyDescent="0.35">
      <c r="E36" s="46" t="s">
        <v>3179</v>
      </c>
      <c r="F36" s="46" t="s">
        <v>4579</v>
      </c>
      <c r="G36" s="46" t="s">
        <v>4541</v>
      </c>
      <c r="H36" s="46">
        <v>1</v>
      </c>
      <c r="I36" s="46">
        <v>1</v>
      </c>
      <c r="J36" s="46">
        <v>107</v>
      </c>
      <c r="K36" s="46">
        <v>107</v>
      </c>
      <c r="L36" s="46">
        <v>1</v>
      </c>
    </row>
    <row r="37" spans="1:12" s="58" customFormat="1" x14ac:dyDescent="0.35">
      <c r="A37" s="64">
        <v>43446</v>
      </c>
      <c r="B37" s="64"/>
      <c r="C37" s="64"/>
      <c r="D37" s="58" t="s">
        <v>11835</v>
      </c>
      <c r="E37" s="58" t="s">
        <v>3202</v>
      </c>
      <c r="F37" s="58" t="s">
        <v>11820</v>
      </c>
      <c r="G37" s="58" t="s">
        <v>4541</v>
      </c>
      <c r="H37" s="58">
        <v>1</v>
      </c>
      <c r="I37" s="58">
        <v>1</v>
      </c>
      <c r="J37" s="58">
        <v>83</v>
      </c>
      <c r="K37" s="58">
        <v>83</v>
      </c>
      <c r="L37" s="58">
        <v>1</v>
      </c>
    </row>
    <row r="38" spans="1:12" hidden="1" x14ac:dyDescent="0.35">
      <c r="E38" s="46" t="s">
        <v>4580</v>
      </c>
      <c r="F38" s="46" t="s">
        <v>4581</v>
      </c>
      <c r="G38" s="46" t="s">
        <v>4541</v>
      </c>
      <c r="H38" s="46">
        <v>1</v>
      </c>
      <c r="I38" s="46">
        <v>1</v>
      </c>
      <c r="J38" s="46">
        <v>83</v>
      </c>
      <c r="K38" s="46">
        <v>83</v>
      </c>
      <c r="L38" s="46">
        <v>1</v>
      </c>
    </row>
    <row r="39" spans="1:12" s="63" customFormat="1" hidden="1" x14ac:dyDescent="0.35">
      <c r="A39" s="134"/>
      <c r="B39" s="134"/>
      <c r="C39" s="134"/>
      <c r="E39" s="63" t="s">
        <v>4582</v>
      </c>
      <c r="F39" s="63" t="s">
        <v>11806</v>
      </c>
      <c r="G39" s="63" t="s">
        <v>4541</v>
      </c>
      <c r="H39" s="63">
        <v>1</v>
      </c>
      <c r="I39" s="63">
        <v>1</v>
      </c>
      <c r="J39" s="63">
        <v>83</v>
      </c>
      <c r="K39" s="63">
        <v>83</v>
      </c>
      <c r="L39" s="63">
        <v>1</v>
      </c>
    </row>
  </sheetData>
  <autoFilter ref="A2:L39" xr:uid="{00000000-0009-0000-0000-000093000000}">
    <filterColumn colId="3">
      <customFilters>
        <customFilter operator="notEqual" val=" "/>
      </customFilters>
    </filterColumn>
    <sortState ref="A3:L39">
      <sortCondition ref="E2:E39"/>
    </sortState>
  </autoFilter>
  <dataValidations count="1">
    <dataValidation type="list" allowBlank="1" showInputMessage="1" showErrorMessage="1" sqref="D1" xr:uid="{00000000-0002-0000-9300-000000000000}">
      <formula1>Sites</formula1>
    </dataValidation>
  </dataValidations>
  <hyperlinks>
    <hyperlink ref="B1" location="Index!A1" display="Go To Index" xr:uid="{00000000-0004-0000-93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400-000000000000}">
  <sheetPr codeName="Sheet111"/>
  <dimension ref="A1:J8"/>
  <sheetViews>
    <sheetView workbookViewId="0">
      <pane ySplit="2" topLeftCell="A3" activePane="bottomLeft" state="frozen"/>
      <selection pane="bottomLeft" activeCell="B1" sqref="B1"/>
    </sheetView>
  </sheetViews>
  <sheetFormatPr defaultColWidth="8.453125"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6" bestFit="1" customWidth="1"/>
    <col min="6" max="6" width="14.90625" bestFit="1" customWidth="1"/>
    <col min="7" max="7" width="36.08984375" bestFit="1" customWidth="1"/>
    <col min="8" max="8" width="1.54296875" customWidth="1"/>
    <col min="9" max="9" width="17.90625" bestFit="1" customWidth="1"/>
    <col min="10" max="10" width="18" bestFit="1" customWidth="1"/>
  </cols>
  <sheetData>
    <row r="1" spans="1:10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0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4589</v>
      </c>
      <c r="F2" t="s">
        <v>4590</v>
      </c>
      <c r="G2" t="s">
        <v>387</v>
      </c>
      <c r="I2" t="s">
        <v>4592</v>
      </c>
      <c r="J2" t="s">
        <v>4593</v>
      </c>
    </row>
    <row r="3" spans="1:10" x14ac:dyDescent="0.35">
      <c r="B3" s="5">
        <v>43206</v>
      </c>
      <c r="E3" t="s">
        <v>10107</v>
      </c>
      <c r="F3" t="s">
        <v>10106</v>
      </c>
      <c r="G3" t="s">
        <v>10108</v>
      </c>
      <c r="I3">
        <v>0</v>
      </c>
      <c r="J3">
        <v>5</v>
      </c>
    </row>
    <row r="4" spans="1:10" x14ac:dyDescent="0.35">
      <c r="B4" s="47">
        <v>43206</v>
      </c>
      <c r="E4" t="s">
        <v>10109</v>
      </c>
      <c r="F4" t="s">
        <v>10106</v>
      </c>
      <c r="G4" t="s">
        <v>10110</v>
      </c>
      <c r="I4" s="46">
        <v>0</v>
      </c>
      <c r="J4" s="46">
        <v>10</v>
      </c>
    </row>
    <row r="5" spans="1:10" x14ac:dyDescent="0.35">
      <c r="B5" s="47">
        <v>43206</v>
      </c>
      <c r="E5" t="s">
        <v>10111</v>
      </c>
      <c r="F5" t="s">
        <v>10106</v>
      </c>
      <c r="G5" t="s">
        <v>10112</v>
      </c>
      <c r="I5" s="46">
        <v>0</v>
      </c>
      <c r="J5" s="46">
        <v>15</v>
      </c>
    </row>
    <row r="6" spans="1:10" x14ac:dyDescent="0.35">
      <c r="B6" s="47">
        <v>43206</v>
      </c>
      <c r="E6" s="46" t="s">
        <v>10113</v>
      </c>
      <c r="F6" s="46" t="s">
        <v>4591</v>
      </c>
      <c r="G6" s="46" t="s">
        <v>10116</v>
      </c>
      <c r="H6" s="46"/>
      <c r="I6" s="46">
        <v>0</v>
      </c>
      <c r="J6" s="46">
        <v>5</v>
      </c>
    </row>
    <row r="7" spans="1:10" x14ac:dyDescent="0.35">
      <c r="B7" s="47">
        <v>43206</v>
      </c>
      <c r="E7" s="46" t="s">
        <v>10114</v>
      </c>
      <c r="F7" s="46" t="s">
        <v>4591</v>
      </c>
      <c r="G7" s="46" t="s">
        <v>10118</v>
      </c>
      <c r="H7" s="46"/>
      <c r="I7" s="46">
        <v>0</v>
      </c>
      <c r="J7" s="46">
        <v>10</v>
      </c>
    </row>
    <row r="8" spans="1:10" x14ac:dyDescent="0.35">
      <c r="B8" s="47">
        <v>43206</v>
      </c>
      <c r="E8" s="46" t="s">
        <v>10115</v>
      </c>
      <c r="F8" s="46" t="s">
        <v>4591</v>
      </c>
      <c r="G8" s="46" t="s">
        <v>10117</v>
      </c>
      <c r="H8" s="46"/>
      <c r="I8" s="46">
        <v>0</v>
      </c>
      <c r="J8" s="46">
        <v>15</v>
      </c>
    </row>
  </sheetData>
  <autoFilter ref="A2:J2" xr:uid="{00000000-0009-0000-0000-000094000000}"/>
  <dataValidations count="1">
    <dataValidation type="list" allowBlank="1" showInputMessage="1" showErrorMessage="1" sqref="D1" xr:uid="{00000000-0002-0000-9400-000000000000}">
      <formula1>Sites</formula1>
    </dataValidation>
  </dataValidations>
  <hyperlinks>
    <hyperlink ref="B1" location="Index!A1" display="Go To Index" xr:uid="{00000000-0004-0000-9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500-000000000000}">
  <sheetPr codeName="Sheet112"/>
  <dimension ref="A1:N24"/>
  <sheetViews>
    <sheetView workbookViewId="0">
      <pane ySplit="2" topLeftCell="A3" activePane="bottomLeft" state="frozen"/>
      <selection pane="bottomLeft" activeCell="B1" sqref="B1"/>
    </sheetView>
  </sheetViews>
  <sheetFormatPr defaultColWidth="8.6328125" defaultRowHeight="14.5" x14ac:dyDescent="0.35"/>
  <cols>
    <col min="1" max="2" width="10.6328125" style="5" bestFit="1" customWidth="1"/>
    <col min="3" max="3" width="9.453125" style="5" bestFit="1" customWidth="1"/>
    <col min="4" max="4" width="9.36328125" bestFit="1" customWidth="1"/>
    <col min="5" max="5" width="7.36328125" style="46" bestFit="1" customWidth="1"/>
    <col min="6" max="6" width="7.36328125" style="138" bestFit="1" customWidth="1"/>
    <col min="7" max="7" width="7.36328125" style="138" customWidth="1"/>
    <col min="8" max="8" width="7.08984375" style="46" bestFit="1" customWidth="1"/>
    <col min="9" max="9" width="7.54296875" style="46" bestFit="1" customWidth="1"/>
    <col min="10" max="10" width="7.36328125" style="46" bestFit="1" customWidth="1"/>
    <col min="11" max="11" width="7.08984375" bestFit="1" customWidth="1"/>
    <col min="12" max="12" width="34.36328125" bestFit="1" customWidth="1"/>
    <col min="13" max="13" width="11" bestFit="1" customWidth="1"/>
    <col min="14" max="14" width="10" bestFit="1" customWidth="1"/>
  </cols>
  <sheetData>
    <row r="1" spans="1:14" x14ac:dyDescent="0.35">
      <c r="A1" s="5" t="s">
        <v>348</v>
      </c>
      <c r="B1" s="26" t="s">
        <v>50</v>
      </c>
      <c r="C1" s="5" t="s">
        <v>350</v>
      </c>
      <c r="D1" s="6" t="s">
        <v>351</v>
      </c>
      <c r="K1" s="46"/>
    </row>
    <row r="2" spans="1:14" x14ac:dyDescent="0.35">
      <c r="A2" s="19" t="s">
        <v>365</v>
      </c>
      <c r="B2" s="20" t="s">
        <v>4</v>
      </c>
      <c r="C2" s="21" t="s">
        <v>366</v>
      </c>
      <c r="D2" t="s">
        <v>349</v>
      </c>
      <c r="E2" s="77" t="s">
        <v>11</v>
      </c>
      <c r="F2" s="77" t="s">
        <v>9821</v>
      </c>
      <c r="G2" s="77" t="s">
        <v>13</v>
      </c>
      <c r="H2" s="77" t="s">
        <v>14</v>
      </c>
      <c r="I2" s="77" t="s">
        <v>15</v>
      </c>
      <c r="J2" s="76" t="s">
        <v>11508</v>
      </c>
      <c r="K2" t="s">
        <v>2162</v>
      </c>
      <c r="L2" t="s">
        <v>387</v>
      </c>
      <c r="M2" t="s">
        <v>4594</v>
      </c>
      <c r="N2" t="s">
        <v>4595</v>
      </c>
    </row>
    <row r="3" spans="1:14" x14ac:dyDescent="0.35">
      <c r="B3" s="139">
        <v>43529</v>
      </c>
      <c r="D3" s="138" t="s">
        <v>12265</v>
      </c>
      <c r="E3" s="22" t="s">
        <v>1441</v>
      </c>
      <c r="F3" s="22" t="s">
        <v>1441</v>
      </c>
      <c r="G3" s="22"/>
      <c r="H3" s="22" t="s">
        <v>1441</v>
      </c>
      <c r="I3" s="22" t="s">
        <v>1441</v>
      </c>
      <c r="J3" s="22" t="s">
        <v>1441</v>
      </c>
      <c r="K3">
        <v>110</v>
      </c>
      <c r="L3" t="s">
        <v>4596</v>
      </c>
      <c r="M3" t="s">
        <v>4597</v>
      </c>
      <c r="N3">
        <v>1</v>
      </c>
    </row>
    <row r="4" spans="1:14" x14ac:dyDescent="0.35">
      <c r="B4" s="139">
        <v>43529</v>
      </c>
      <c r="D4" s="138" t="s">
        <v>12265</v>
      </c>
      <c r="E4" s="22" t="s">
        <v>1441</v>
      </c>
      <c r="F4" s="22" t="s">
        <v>1441</v>
      </c>
      <c r="G4" s="22"/>
      <c r="H4" s="22" t="s">
        <v>1441</v>
      </c>
      <c r="I4" s="22" t="s">
        <v>1441</v>
      </c>
      <c r="J4" s="22" t="s">
        <v>1441</v>
      </c>
      <c r="K4">
        <v>120</v>
      </c>
      <c r="L4" t="s">
        <v>4598</v>
      </c>
      <c r="M4" t="s">
        <v>4597</v>
      </c>
      <c r="N4">
        <v>1</v>
      </c>
    </row>
    <row r="5" spans="1:14" x14ac:dyDescent="0.35">
      <c r="B5" s="139">
        <v>43529</v>
      </c>
      <c r="D5" s="138" t="s">
        <v>12265</v>
      </c>
      <c r="E5" s="138"/>
      <c r="H5" s="138"/>
      <c r="I5" s="138"/>
      <c r="J5" s="22" t="s">
        <v>1441</v>
      </c>
      <c r="K5" s="58">
        <v>130</v>
      </c>
      <c r="L5" t="s">
        <v>12140</v>
      </c>
      <c r="M5" t="s">
        <v>4597</v>
      </c>
      <c r="N5">
        <v>1</v>
      </c>
    </row>
    <row r="6" spans="1:14" x14ac:dyDescent="0.35">
      <c r="B6" s="139">
        <v>43529</v>
      </c>
      <c r="C6" s="5">
        <v>43185</v>
      </c>
      <c r="D6" s="138" t="s">
        <v>12265</v>
      </c>
      <c r="E6" s="22" t="s">
        <v>1441</v>
      </c>
      <c r="F6" s="22" t="s">
        <v>1441</v>
      </c>
      <c r="G6" s="22"/>
      <c r="H6" s="22" t="s">
        <v>1441</v>
      </c>
      <c r="I6" s="22" t="s">
        <v>1441</v>
      </c>
      <c r="J6" s="22" t="s">
        <v>1441</v>
      </c>
      <c r="K6">
        <v>210</v>
      </c>
      <c r="L6" t="s">
        <v>4599</v>
      </c>
      <c r="M6" t="s">
        <v>4597</v>
      </c>
      <c r="N6">
        <v>1</v>
      </c>
    </row>
    <row r="7" spans="1:14" x14ac:dyDescent="0.35">
      <c r="E7" s="22" t="s">
        <v>1441</v>
      </c>
      <c r="F7" s="22"/>
      <c r="G7" s="22"/>
      <c r="H7" s="22" t="s">
        <v>1441</v>
      </c>
      <c r="I7" s="22" t="s">
        <v>1441</v>
      </c>
      <c r="J7" s="22"/>
      <c r="K7">
        <v>220</v>
      </c>
      <c r="L7" t="s">
        <v>4600</v>
      </c>
      <c r="M7" t="s">
        <v>4597</v>
      </c>
      <c r="N7">
        <v>1</v>
      </c>
    </row>
    <row r="8" spans="1:14" x14ac:dyDescent="0.35">
      <c r="E8" s="22" t="s">
        <v>1441</v>
      </c>
      <c r="F8" s="22"/>
      <c r="G8" s="22"/>
      <c r="H8" s="22" t="s">
        <v>1441</v>
      </c>
      <c r="I8" s="22" t="s">
        <v>1441</v>
      </c>
      <c r="J8" s="22"/>
      <c r="K8">
        <v>230</v>
      </c>
      <c r="L8" t="s">
        <v>4601</v>
      </c>
      <c r="M8" t="s">
        <v>4597</v>
      </c>
      <c r="N8">
        <v>1</v>
      </c>
    </row>
    <row r="9" spans="1:14" x14ac:dyDescent="0.35">
      <c r="E9" s="22" t="s">
        <v>1441</v>
      </c>
      <c r="F9" s="22"/>
      <c r="G9" s="22"/>
      <c r="H9" s="22" t="s">
        <v>1441</v>
      </c>
      <c r="I9" s="22" t="s">
        <v>1441</v>
      </c>
      <c r="J9" s="22"/>
      <c r="K9">
        <v>240</v>
      </c>
      <c r="L9" t="s">
        <v>4602</v>
      </c>
      <c r="M9" t="s">
        <v>4597</v>
      </c>
      <c r="N9">
        <v>1</v>
      </c>
    </row>
    <row r="10" spans="1:14" x14ac:dyDescent="0.35">
      <c r="B10" s="47"/>
      <c r="E10" s="22" t="s">
        <v>1441</v>
      </c>
      <c r="F10" s="22"/>
      <c r="G10" s="22"/>
      <c r="H10" s="22" t="s">
        <v>1441</v>
      </c>
      <c r="I10" s="22" t="s">
        <v>1441</v>
      </c>
      <c r="J10" s="22"/>
      <c r="K10">
        <v>250</v>
      </c>
      <c r="L10" t="s">
        <v>4603</v>
      </c>
      <c r="M10" t="s">
        <v>4597</v>
      </c>
      <c r="N10">
        <v>1</v>
      </c>
    </row>
    <row r="11" spans="1:14" x14ac:dyDescent="0.35">
      <c r="B11" s="139">
        <v>43529</v>
      </c>
      <c r="D11" s="138" t="s">
        <v>12265</v>
      </c>
      <c r="E11" s="138"/>
      <c r="H11" s="138"/>
      <c r="I11" s="138"/>
      <c r="J11" s="22" t="s">
        <v>1441</v>
      </c>
      <c r="K11" s="58">
        <v>310</v>
      </c>
      <c r="L11" t="s">
        <v>12139</v>
      </c>
      <c r="M11" t="s">
        <v>4597</v>
      </c>
      <c r="N11">
        <v>1</v>
      </c>
    </row>
    <row r="12" spans="1:14" x14ac:dyDescent="0.35">
      <c r="B12" s="139">
        <v>43529</v>
      </c>
      <c r="D12" s="138" t="s">
        <v>12265</v>
      </c>
      <c r="E12" s="138"/>
      <c r="H12" s="138"/>
      <c r="I12" s="138"/>
      <c r="J12" s="22" t="s">
        <v>1441</v>
      </c>
      <c r="K12" s="58">
        <v>320</v>
      </c>
      <c r="L12" t="s">
        <v>12137</v>
      </c>
      <c r="M12" t="s">
        <v>4597</v>
      </c>
      <c r="N12">
        <v>1</v>
      </c>
    </row>
    <row r="13" spans="1:14" x14ac:dyDescent="0.35">
      <c r="B13" s="139">
        <v>43529</v>
      </c>
      <c r="D13" s="138" t="s">
        <v>12265</v>
      </c>
      <c r="H13" s="138"/>
      <c r="J13" s="22" t="s">
        <v>1441</v>
      </c>
      <c r="K13" s="58">
        <v>330</v>
      </c>
      <c r="L13" t="s">
        <v>12138</v>
      </c>
      <c r="M13" t="s">
        <v>4597</v>
      </c>
      <c r="N13">
        <v>1</v>
      </c>
    </row>
    <row r="14" spans="1:14" x14ac:dyDescent="0.35">
      <c r="B14" s="139">
        <v>43529</v>
      </c>
      <c r="D14" s="138" t="s">
        <v>12265</v>
      </c>
      <c r="E14" s="22" t="s">
        <v>1441</v>
      </c>
      <c r="F14" s="22" t="s">
        <v>1441</v>
      </c>
      <c r="G14" s="22"/>
      <c r="H14" s="22" t="s">
        <v>1441</v>
      </c>
      <c r="I14" s="22" t="s">
        <v>1441</v>
      </c>
      <c r="J14" s="22" t="s">
        <v>1441</v>
      </c>
      <c r="K14">
        <v>810</v>
      </c>
      <c r="L14" s="138" t="s">
        <v>12141</v>
      </c>
      <c r="M14" t="s">
        <v>4597</v>
      </c>
      <c r="N14">
        <v>1</v>
      </c>
    </row>
    <row r="15" spans="1:14" x14ac:dyDescent="0.35">
      <c r="B15" s="139">
        <v>43529</v>
      </c>
      <c r="D15" s="138" t="s">
        <v>12265</v>
      </c>
      <c r="E15" s="22" t="s">
        <v>1441</v>
      </c>
      <c r="F15" s="22"/>
      <c r="G15" s="22"/>
      <c r="H15" s="22" t="s">
        <v>1441</v>
      </c>
      <c r="I15" s="22" t="s">
        <v>1441</v>
      </c>
      <c r="J15" s="22" t="s">
        <v>1441</v>
      </c>
      <c r="K15" s="58">
        <v>820</v>
      </c>
      <c r="L15" t="s">
        <v>4604</v>
      </c>
      <c r="M15" t="s">
        <v>4597</v>
      </c>
      <c r="N15">
        <v>1</v>
      </c>
    </row>
    <row r="16" spans="1:14" x14ac:dyDescent="0.35">
      <c r="B16" s="47"/>
      <c r="E16" s="22" t="s">
        <v>1441</v>
      </c>
      <c r="F16" s="22"/>
      <c r="G16" s="22"/>
      <c r="H16" s="22" t="s">
        <v>1441</v>
      </c>
      <c r="I16" s="22" t="s">
        <v>1441</v>
      </c>
      <c r="J16" s="22"/>
      <c r="K16">
        <v>830</v>
      </c>
      <c r="L16" t="s">
        <v>659</v>
      </c>
      <c r="M16" t="s">
        <v>4597</v>
      </c>
      <c r="N16">
        <v>1</v>
      </c>
    </row>
    <row r="17" spans="1:14" x14ac:dyDescent="0.35">
      <c r="B17" s="139">
        <v>43529</v>
      </c>
      <c r="D17" s="138" t="s">
        <v>12265</v>
      </c>
      <c r="E17" s="138"/>
      <c r="H17" s="22" t="s">
        <v>1441</v>
      </c>
      <c r="I17" s="138"/>
      <c r="J17" s="22" t="s">
        <v>1441</v>
      </c>
      <c r="K17" s="58">
        <v>840</v>
      </c>
      <c r="L17" t="s">
        <v>4611</v>
      </c>
      <c r="M17" t="s">
        <v>4597</v>
      </c>
      <c r="N17">
        <v>1</v>
      </c>
    </row>
    <row r="18" spans="1:14" x14ac:dyDescent="0.35">
      <c r="B18" s="139">
        <v>43529</v>
      </c>
      <c r="D18" s="138" t="s">
        <v>12265</v>
      </c>
      <c r="E18" s="22" t="s">
        <v>1441</v>
      </c>
      <c r="F18" s="22" t="s">
        <v>1441</v>
      </c>
      <c r="G18" s="22"/>
      <c r="H18" s="22" t="s">
        <v>1441</v>
      </c>
      <c r="I18" s="22" t="s">
        <v>1441</v>
      </c>
      <c r="J18" s="22" t="s">
        <v>1441</v>
      </c>
      <c r="K18">
        <v>900</v>
      </c>
      <c r="L18" t="s">
        <v>4605</v>
      </c>
      <c r="M18" t="s">
        <v>4606</v>
      </c>
      <c r="N18">
        <v>1</v>
      </c>
    </row>
    <row r="19" spans="1:14" s="46" customFormat="1" x14ac:dyDescent="0.35">
      <c r="A19" s="47"/>
      <c r="B19" s="139">
        <v>43529</v>
      </c>
      <c r="C19" s="47"/>
      <c r="D19" s="138" t="s">
        <v>12265</v>
      </c>
      <c r="E19" s="22" t="s">
        <v>1441</v>
      </c>
      <c r="F19" s="22" t="s">
        <v>1441</v>
      </c>
      <c r="G19" s="22"/>
      <c r="H19" s="22" t="s">
        <v>1441</v>
      </c>
      <c r="I19" s="22" t="s">
        <v>1441</v>
      </c>
      <c r="J19" s="22" t="s">
        <v>1441</v>
      </c>
      <c r="K19" s="46">
        <v>910</v>
      </c>
      <c r="L19" s="46" t="s">
        <v>4607</v>
      </c>
      <c r="M19" s="46" t="s">
        <v>4597</v>
      </c>
      <c r="N19" s="46">
        <v>1</v>
      </c>
    </row>
    <row r="20" spans="1:14" x14ac:dyDescent="0.35">
      <c r="B20" s="139">
        <v>43529</v>
      </c>
      <c r="D20" s="138" t="s">
        <v>12265</v>
      </c>
      <c r="E20" s="22" t="s">
        <v>1441</v>
      </c>
      <c r="F20" s="22" t="s">
        <v>1441</v>
      </c>
      <c r="G20" s="22"/>
      <c r="H20" s="22" t="s">
        <v>1441</v>
      </c>
      <c r="I20" s="22" t="s">
        <v>1441</v>
      </c>
      <c r="J20" s="22" t="s">
        <v>1441</v>
      </c>
      <c r="K20">
        <v>920</v>
      </c>
      <c r="L20" t="s">
        <v>4608</v>
      </c>
      <c r="M20" t="s">
        <v>4606</v>
      </c>
      <c r="N20">
        <v>1</v>
      </c>
    </row>
    <row r="21" spans="1:14" x14ac:dyDescent="0.35">
      <c r="E21" s="22" t="s">
        <v>1441</v>
      </c>
      <c r="F21" s="22"/>
      <c r="G21" s="22"/>
      <c r="H21" s="22" t="s">
        <v>1441</v>
      </c>
      <c r="I21" s="22" t="s">
        <v>1441</v>
      </c>
      <c r="J21" s="22"/>
      <c r="K21" s="138">
        <v>930</v>
      </c>
      <c r="L21" t="s">
        <v>4609</v>
      </c>
      <c r="M21" s="46" t="s">
        <v>4606</v>
      </c>
      <c r="N21">
        <v>1</v>
      </c>
    </row>
    <row r="22" spans="1:14" x14ac:dyDescent="0.35">
      <c r="B22" s="139">
        <v>43529</v>
      </c>
      <c r="C22" s="5">
        <v>43185</v>
      </c>
      <c r="D22" t="s">
        <v>12265</v>
      </c>
      <c r="E22" s="22" t="s">
        <v>1441</v>
      </c>
      <c r="F22" s="22" t="s">
        <v>1441</v>
      </c>
      <c r="G22" s="22"/>
      <c r="H22" s="22" t="s">
        <v>1441</v>
      </c>
      <c r="I22" s="22" t="s">
        <v>1441</v>
      </c>
      <c r="J22" s="22" t="s">
        <v>1441</v>
      </c>
      <c r="K22" s="138">
        <v>940</v>
      </c>
      <c r="L22" t="s">
        <v>4610</v>
      </c>
      <c r="M22" s="138" t="s">
        <v>4606</v>
      </c>
      <c r="N22" s="138">
        <v>1</v>
      </c>
    </row>
    <row r="23" spans="1:14" x14ac:dyDescent="0.35">
      <c r="A23" s="5">
        <v>43402</v>
      </c>
      <c r="B23" s="5">
        <v>43529</v>
      </c>
      <c r="D23" t="s">
        <v>11466</v>
      </c>
      <c r="E23" s="22"/>
      <c r="F23" s="22" t="s">
        <v>1441</v>
      </c>
      <c r="G23" s="22"/>
      <c r="H23" s="22"/>
      <c r="I23" s="22"/>
      <c r="J23" s="22" t="s">
        <v>1441</v>
      </c>
      <c r="K23" s="138">
        <v>950</v>
      </c>
      <c r="L23" t="s">
        <v>11467</v>
      </c>
      <c r="M23" s="138" t="s">
        <v>4606</v>
      </c>
      <c r="N23" s="138">
        <v>1</v>
      </c>
    </row>
    <row r="24" spans="1:14" x14ac:dyDescent="0.35">
      <c r="C24" s="5">
        <v>43264</v>
      </c>
      <c r="D24" t="s">
        <v>10839</v>
      </c>
      <c r="G24" s="22" t="s">
        <v>1441</v>
      </c>
      <c r="K24" s="138">
        <v>999</v>
      </c>
      <c r="L24" t="s">
        <v>10841</v>
      </c>
      <c r="M24" s="138" t="s">
        <v>4606</v>
      </c>
      <c r="N24" s="138">
        <v>0</v>
      </c>
    </row>
  </sheetData>
  <autoFilter ref="A2:N24" xr:uid="{00000000-0009-0000-0000-000095000000}">
    <sortState ref="A3:N24">
      <sortCondition ref="K2:K24"/>
    </sortState>
  </autoFilter>
  <dataValidations count="1">
    <dataValidation type="list" allowBlank="1" showInputMessage="1" showErrorMessage="1" sqref="D1" xr:uid="{00000000-0002-0000-9500-000000000000}">
      <formula1>Sites</formula1>
    </dataValidation>
  </dataValidations>
  <hyperlinks>
    <hyperlink ref="B1" location="Index!A1" display="Go To Index" xr:uid="{00000000-0004-0000-95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600-000000000000}">
  <sheetPr codeName="Sheet333"/>
  <dimension ref="A1:H26"/>
  <sheetViews>
    <sheetView workbookViewId="0">
      <pane ySplit="2" topLeftCell="A3" activePane="bottomLeft" state="frozen"/>
      <selection pane="bottomLeft" activeCell="B1" sqref="B1"/>
    </sheetView>
  </sheetViews>
  <sheetFormatPr defaultColWidth="8.63281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11.08984375" style="46" bestFit="1" customWidth="1"/>
    <col min="6" max="6" width="15.36328125" style="46" bestFit="1" customWidth="1"/>
    <col min="7" max="7" width="14.6328125" style="46" bestFit="1" customWidth="1"/>
    <col min="8" max="8" width="9.6328125" style="46" bestFit="1" customWidth="1"/>
    <col min="9" max="16384" width="8.6328125" style="46"/>
  </cols>
  <sheetData>
    <row r="1" spans="1:8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8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47</v>
      </c>
      <c r="F2" s="46" t="s">
        <v>10635</v>
      </c>
      <c r="G2" s="46" t="s">
        <v>10636</v>
      </c>
      <c r="H2" s="46" t="s">
        <v>10637</v>
      </c>
    </row>
    <row r="3" spans="1:8" s="121" customFormat="1" x14ac:dyDescent="0.35">
      <c r="A3" s="120">
        <v>43301</v>
      </c>
      <c r="B3" s="120" t="s">
        <v>384</v>
      </c>
      <c r="C3" s="120">
        <v>43256</v>
      </c>
      <c r="E3" s="121" t="s">
        <v>10630</v>
      </c>
      <c r="F3" s="121" t="s">
        <v>10638</v>
      </c>
      <c r="G3" s="121" t="s">
        <v>10650</v>
      </c>
      <c r="H3" s="121">
        <v>1</v>
      </c>
    </row>
    <row r="4" spans="1:8" s="121" customFormat="1" x14ac:dyDescent="0.35">
      <c r="A4" s="120">
        <v>43301</v>
      </c>
      <c r="B4" s="120" t="s">
        <v>384</v>
      </c>
      <c r="C4" s="120">
        <v>43256</v>
      </c>
      <c r="E4" s="121" t="s">
        <v>10630</v>
      </c>
      <c r="F4" s="121" t="s">
        <v>10638</v>
      </c>
      <c r="G4" s="121" t="s">
        <v>10652</v>
      </c>
      <c r="H4" s="121">
        <v>1</v>
      </c>
    </row>
    <row r="5" spans="1:8" s="121" customFormat="1" x14ac:dyDescent="0.35">
      <c r="A5" s="120">
        <v>43301</v>
      </c>
      <c r="B5" s="120" t="s">
        <v>384</v>
      </c>
      <c r="C5" s="120">
        <v>43256</v>
      </c>
      <c r="E5" s="121" t="s">
        <v>10630</v>
      </c>
      <c r="F5" s="121" t="s">
        <v>10638</v>
      </c>
      <c r="G5" s="121" t="s">
        <v>10647</v>
      </c>
      <c r="H5" s="121">
        <v>1</v>
      </c>
    </row>
    <row r="6" spans="1:8" s="121" customFormat="1" x14ac:dyDescent="0.35">
      <c r="A6" s="120">
        <v>43301</v>
      </c>
      <c r="B6" s="120" t="s">
        <v>384</v>
      </c>
      <c r="C6" s="120">
        <v>43256</v>
      </c>
      <c r="E6" s="121" t="s">
        <v>10630</v>
      </c>
      <c r="F6" s="121" t="s">
        <v>10638</v>
      </c>
      <c r="G6" s="121" t="s">
        <v>10640</v>
      </c>
      <c r="H6" s="121">
        <v>1</v>
      </c>
    </row>
    <row r="7" spans="1:8" s="121" customFormat="1" x14ac:dyDescent="0.35">
      <c r="A7" s="120">
        <v>43301</v>
      </c>
      <c r="B7" s="120" t="s">
        <v>384</v>
      </c>
      <c r="C7" s="120">
        <v>43256</v>
      </c>
      <c r="E7" s="121" t="s">
        <v>10630</v>
      </c>
      <c r="F7" s="121" t="s">
        <v>10638</v>
      </c>
      <c r="G7" s="121" t="s">
        <v>10646</v>
      </c>
      <c r="H7" s="121">
        <v>1</v>
      </c>
    </row>
    <row r="8" spans="1:8" s="121" customFormat="1" x14ac:dyDescent="0.35">
      <c r="A8" s="120">
        <v>43301</v>
      </c>
      <c r="B8" s="120" t="s">
        <v>384</v>
      </c>
      <c r="C8" s="120">
        <v>43256</v>
      </c>
      <c r="E8" s="121" t="s">
        <v>10630</v>
      </c>
      <c r="F8" s="121" t="s">
        <v>10638</v>
      </c>
      <c r="G8" s="121" t="s">
        <v>10645</v>
      </c>
      <c r="H8" s="121">
        <v>1</v>
      </c>
    </row>
    <row r="9" spans="1:8" s="121" customFormat="1" x14ac:dyDescent="0.35">
      <c r="A9" s="120">
        <v>43301</v>
      </c>
      <c r="B9" s="120" t="s">
        <v>384</v>
      </c>
      <c r="C9" s="120">
        <v>43256</v>
      </c>
      <c r="E9" s="121" t="s">
        <v>10630</v>
      </c>
      <c r="F9" s="121" t="s">
        <v>10638</v>
      </c>
      <c r="G9" s="121" t="s">
        <v>10641</v>
      </c>
      <c r="H9" s="121">
        <v>1</v>
      </c>
    </row>
    <row r="10" spans="1:8" s="121" customFormat="1" x14ac:dyDescent="0.35">
      <c r="A10" s="120">
        <v>43301</v>
      </c>
      <c r="B10" s="120" t="s">
        <v>384</v>
      </c>
      <c r="C10" s="120">
        <v>43256</v>
      </c>
      <c r="E10" s="121" t="s">
        <v>10630</v>
      </c>
      <c r="F10" s="121" t="s">
        <v>10638</v>
      </c>
      <c r="G10" s="121" t="s">
        <v>11294</v>
      </c>
      <c r="H10" s="121">
        <v>1</v>
      </c>
    </row>
    <row r="11" spans="1:8" s="121" customFormat="1" x14ac:dyDescent="0.35">
      <c r="A11" s="120">
        <v>43301</v>
      </c>
      <c r="B11" s="120" t="s">
        <v>384</v>
      </c>
      <c r="C11" s="120">
        <v>43256</v>
      </c>
      <c r="E11" s="121" t="s">
        <v>10630</v>
      </c>
      <c r="F11" s="121" t="s">
        <v>10638</v>
      </c>
      <c r="G11" s="121" t="s">
        <v>10649</v>
      </c>
      <c r="H11" s="121">
        <v>1</v>
      </c>
    </row>
    <row r="12" spans="1:8" s="121" customFormat="1" x14ac:dyDescent="0.35">
      <c r="A12" s="120">
        <v>43301</v>
      </c>
      <c r="B12" s="120" t="s">
        <v>384</v>
      </c>
      <c r="C12" s="120">
        <v>43256</v>
      </c>
      <c r="E12" s="121" t="s">
        <v>10630</v>
      </c>
      <c r="F12" s="121" t="s">
        <v>10638</v>
      </c>
      <c r="G12" s="121" t="s">
        <v>10651</v>
      </c>
      <c r="H12" s="121">
        <v>1</v>
      </c>
    </row>
    <row r="13" spans="1:8" s="121" customFormat="1" x14ac:dyDescent="0.35">
      <c r="A13" s="120">
        <v>43301</v>
      </c>
      <c r="B13" s="120" t="s">
        <v>384</v>
      </c>
      <c r="C13" s="120">
        <v>43256</v>
      </c>
      <c r="E13" s="121" t="s">
        <v>10630</v>
      </c>
      <c r="F13" s="121" t="s">
        <v>10638</v>
      </c>
      <c r="G13" s="121" t="s">
        <v>11295</v>
      </c>
      <c r="H13" s="121">
        <v>1</v>
      </c>
    </row>
    <row r="14" spans="1:8" s="121" customFormat="1" x14ac:dyDescent="0.35">
      <c r="A14" s="120">
        <v>43301</v>
      </c>
      <c r="B14" s="120" t="s">
        <v>384</v>
      </c>
      <c r="C14" s="120">
        <v>43256</v>
      </c>
      <c r="E14" s="121" t="s">
        <v>10630</v>
      </c>
      <c r="F14" s="121" t="s">
        <v>10638</v>
      </c>
      <c r="G14" s="121" t="s">
        <v>10648</v>
      </c>
      <c r="H14" s="121">
        <v>1</v>
      </c>
    </row>
    <row r="15" spans="1:8" s="121" customFormat="1" x14ac:dyDescent="0.35">
      <c r="A15" s="120">
        <v>43301</v>
      </c>
      <c r="B15" s="120" t="s">
        <v>384</v>
      </c>
      <c r="C15" s="120">
        <v>43256</v>
      </c>
      <c r="E15" s="121" t="s">
        <v>10630</v>
      </c>
      <c r="F15" s="121" t="s">
        <v>10638</v>
      </c>
      <c r="G15" s="121" t="s">
        <v>10643</v>
      </c>
      <c r="H15" s="121">
        <v>1</v>
      </c>
    </row>
    <row r="16" spans="1:8" s="121" customFormat="1" x14ac:dyDescent="0.35">
      <c r="A16" s="120">
        <v>43301</v>
      </c>
      <c r="B16" s="120" t="s">
        <v>384</v>
      </c>
      <c r="C16" s="120">
        <v>43256</v>
      </c>
      <c r="E16" s="121" t="s">
        <v>10630</v>
      </c>
      <c r="F16" s="121" t="s">
        <v>10638</v>
      </c>
      <c r="G16" s="121" t="s">
        <v>10642</v>
      </c>
      <c r="H16" s="121">
        <v>1</v>
      </c>
    </row>
    <row r="17" spans="1:8" s="34" customFormat="1" x14ac:dyDescent="0.35">
      <c r="A17" s="120">
        <v>43301</v>
      </c>
      <c r="B17" s="36" t="s">
        <v>384</v>
      </c>
      <c r="C17" s="36">
        <v>43266</v>
      </c>
      <c r="E17" s="121" t="s">
        <v>10630</v>
      </c>
      <c r="F17" s="121" t="s">
        <v>10638</v>
      </c>
      <c r="G17" s="121" t="s">
        <v>11296</v>
      </c>
      <c r="H17" s="121">
        <v>1</v>
      </c>
    </row>
    <row r="18" spans="1:8" s="34" customFormat="1" x14ac:dyDescent="0.35">
      <c r="A18" s="120">
        <v>43301</v>
      </c>
      <c r="B18" s="36" t="s">
        <v>384</v>
      </c>
      <c r="C18" s="36">
        <v>43266</v>
      </c>
      <c r="E18" s="121" t="s">
        <v>10630</v>
      </c>
      <c r="F18" s="34" t="s">
        <v>10638</v>
      </c>
      <c r="G18" s="34" t="s">
        <v>10639</v>
      </c>
      <c r="H18" s="34">
        <v>1</v>
      </c>
    </row>
    <row r="19" spans="1:8" s="34" customFormat="1" x14ac:dyDescent="0.35">
      <c r="A19" s="120">
        <v>43301</v>
      </c>
      <c r="B19" s="36" t="s">
        <v>384</v>
      </c>
      <c r="C19" s="36">
        <v>43266</v>
      </c>
      <c r="E19" s="121" t="s">
        <v>10630</v>
      </c>
      <c r="F19" s="34" t="s">
        <v>10638</v>
      </c>
      <c r="G19" s="34" t="s">
        <v>10644</v>
      </c>
      <c r="H19" s="34">
        <v>1</v>
      </c>
    </row>
    <row r="20" spans="1:8" x14ac:dyDescent="0.35">
      <c r="F20" s="46" t="s">
        <v>10635</v>
      </c>
      <c r="G20" s="46" t="s">
        <v>10636</v>
      </c>
      <c r="H20" s="46" t="s">
        <v>10637</v>
      </c>
    </row>
    <row r="21" spans="1:8" x14ac:dyDescent="0.35">
      <c r="C21" s="47">
        <v>43500</v>
      </c>
      <c r="E21" s="46" t="s">
        <v>11995</v>
      </c>
      <c r="F21" s="46" t="s">
        <v>10638</v>
      </c>
      <c r="G21" s="46" t="s">
        <v>12101</v>
      </c>
      <c r="H21" s="46">
        <v>1</v>
      </c>
    </row>
    <row r="22" spans="1:8" x14ac:dyDescent="0.35">
      <c r="C22" s="47">
        <v>43500</v>
      </c>
      <c r="E22" s="46" t="s">
        <v>11995</v>
      </c>
      <c r="F22" s="46" t="s">
        <v>10638</v>
      </c>
      <c r="G22" s="46" t="s">
        <v>12102</v>
      </c>
      <c r="H22" s="46">
        <v>1</v>
      </c>
    </row>
    <row r="23" spans="1:8" x14ac:dyDescent="0.35">
      <c r="C23" s="47">
        <v>43500</v>
      </c>
      <c r="E23" s="46" t="s">
        <v>11995</v>
      </c>
      <c r="F23" s="46" t="s">
        <v>10638</v>
      </c>
      <c r="G23" s="46" t="s">
        <v>12103</v>
      </c>
      <c r="H23" s="46">
        <v>1</v>
      </c>
    </row>
    <row r="24" spans="1:8" x14ac:dyDescent="0.35">
      <c r="C24" s="47">
        <v>43500</v>
      </c>
      <c r="E24" s="46" t="s">
        <v>11995</v>
      </c>
      <c r="F24" s="46" t="s">
        <v>10638</v>
      </c>
      <c r="G24" s="46" t="s">
        <v>12104</v>
      </c>
      <c r="H24" s="46">
        <v>1</v>
      </c>
    </row>
    <row r="25" spans="1:8" x14ac:dyDescent="0.35">
      <c r="C25" s="47">
        <v>43500</v>
      </c>
      <c r="E25" s="46" t="s">
        <v>11995</v>
      </c>
      <c r="F25" s="46" t="s">
        <v>10638</v>
      </c>
      <c r="G25" s="46" t="s">
        <v>12105</v>
      </c>
      <c r="H25" s="46">
        <v>1</v>
      </c>
    </row>
    <row r="26" spans="1:8" x14ac:dyDescent="0.35">
      <c r="C26" s="47">
        <v>43500</v>
      </c>
      <c r="E26" s="46" t="s">
        <v>11995</v>
      </c>
      <c r="F26" s="46" t="s">
        <v>10638</v>
      </c>
      <c r="G26" s="46" t="s">
        <v>12106</v>
      </c>
      <c r="H26" s="46">
        <v>1</v>
      </c>
    </row>
  </sheetData>
  <autoFilter ref="A2:H16" xr:uid="{00000000-0009-0000-0000-000096000000}">
    <sortState ref="A3:N18">
      <sortCondition ref="F2"/>
    </sortState>
  </autoFilter>
  <dataValidations count="1">
    <dataValidation type="list" allowBlank="1" showInputMessage="1" showErrorMessage="1" sqref="D1" xr:uid="{00000000-0002-0000-9600-000000000000}">
      <formula1>Sites</formula1>
    </dataValidation>
  </dataValidations>
  <hyperlinks>
    <hyperlink ref="B1" location="Index!A1" display="Go To Index" xr:uid="{00000000-0004-0000-96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700-000000000000}">
  <sheetPr codeName="Sheet113"/>
  <dimension ref="A1:G87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0.36328125" bestFit="1" customWidth="1"/>
    <col min="6" max="6" width="8.08984375" bestFit="1" customWidth="1"/>
    <col min="7" max="7" width="36.453125" bestFit="1" customWidth="1"/>
  </cols>
  <sheetData>
    <row r="1" spans="1: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7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4612</v>
      </c>
      <c r="F2" t="s">
        <v>4613</v>
      </c>
      <c r="G2" t="s">
        <v>387</v>
      </c>
    </row>
    <row r="3" spans="1:7" x14ac:dyDescent="0.35">
      <c r="B3" s="5">
        <v>43166</v>
      </c>
      <c r="E3" t="s">
        <v>4614</v>
      </c>
      <c r="F3">
        <v>31</v>
      </c>
      <c r="G3" t="s">
        <v>4615</v>
      </c>
    </row>
    <row r="4" spans="1:7" x14ac:dyDescent="0.35">
      <c r="B4" s="47">
        <v>43166</v>
      </c>
      <c r="E4" t="s">
        <v>4614</v>
      </c>
      <c r="F4">
        <v>32</v>
      </c>
      <c r="G4" t="s">
        <v>4616</v>
      </c>
    </row>
    <row r="5" spans="1:7" x14ac:dyDescent="0.35">
      <c r="B5" s="47">
        <v>43166</v>
      </c>
      <c r="E5" t="s">
        <v>4614</v>
      </c>
      <c r="F5">
        <v>33</v>
      </c>
      <c r="G5" t="s">
        <v>4617</v>
      </c>
    </row>
    <row r="6" spans="1:7" x14ac:dyDescent="0.35">
      <c r="B6" s="47">
        <v>43166</v>
      </c>
      <c r="E6" t="s">
        <v>4614</v>
      </c>
      <c r="F6">
        <v>34</v>
      </c>
      <c r="G6" t="s">
        <v>4618</v>
      </c>
    </row>
    <row r="7" spans="1:7" x14ac:dyDescent="0.35">
      <c r="B7" s="47">
        <v>43166</v>
      </c>
      <c r="E7" t="s">
        <v>4614</v>
      </c>
      <c r="F7">
        <v>35</v>
      </c>
      <c r="G7" t="s">
        <v>4619</v>
      </c>
    </row>
    <row r="8" spans="1:7" x14ac:dyDescent="0.35">
      <c r="B8" s="47">
        <v>43166</v>
      </c>
      <c r="E8" t="s">
        <v>4614</v>
      </c>
      <c r="F8">
        <v>36</v>
      </c>
      <c r="G8" t="s">
        <v>4620</v>
      </c>
    </row>
    <row r="9" spans="1:7" x14ac:dyDescent="0.35">
      <c r="B9" s="47">
        <v>43166</v>
      </c>
      <c r="E9" t="s">
        <v>4614</v>
      </c>
      <c r="F9">
        <v>37</v>
      </c>
      <c r="G9" t="s">
        <v>4621</v>
      </c>
    </row>
    <row r="10" spans="1:7" x14ac:dyDescent="0.35">
      <c r="B10" s="47">
        <v>43166</v>
      </c>
      <c r="E10" t="s">
        <v>4614</v>
      </c>
      <c r="F10">
        <v>38</v>
      </c>
      <c r="G10" t="s">
        <v>4622</v>
      </c>
    </row>
    <row r="11" spans="1:7" x14ac:dyDescent="0.35">
      <c r="B11" s="47">
        <v>43166</v>
      </c>
      <c r="E11" t="s">
        <v>4614</v>
      </c>
      <c r="F11">
        <v>39</v>
      </c>
      <c r="G11" t="s">
        <v>4623</v>
      </c>
    </row>
    <row r="12" spans="1:7" x14ac:dyDescent="0.35">
      <c r="B12" s="47">
        <v>43166</v>
      </c>
      <c r="E12" t="s">
        <v>4614</v>
      </c>
      <c r="F12">
        <v>40</v>
      </c>
      <c r="G12" t="s">
        <v>4624</v>
      </c>
    </row>
    <row r="13" spans="1:7" x14ac:dyDescent="0.35">
      <c r="B13" s="47">
        <v>43166</v>
      </c>
      <c r="E13" t="s">
        <v>4614</v>
      </c>
      <c r="F13">
        <v>41</v>
      </c>
      <c r="G13" t="s">
        <v>4625</v>
      </c>
    </row>
    <row r="14" spans="1:7" x14ac:dyDescent="0.35">
      <c r="B14" s="47">
        <v>43166</v>
      </c>
      <c r="E14" t="s">
        <v>4614</v>
      </c>
      <c r="F14">
        <v>42</v>
      </c>
      <c r="G14" t="s">
        <v>4626</v>
      </c>
    </row>
    <row r="15" spans="1:7" x14ac:dyDescent="0.35">
      <c r="B15" s="47">
        <v>43166</v>
      </c>
      <c r="E15" t="s">
        <v>4614</v>
      </c>
      <c r="F15">
        <v>43</v>
      </c>
      <c r="G15" t="s">
        <v>4627</v>
      </c>
    </row>
    <row r="16" spans="1:7" x14ac:dyDescent="0.35">
      <c r="B16" s="47">
        <v>43166</v>
      </c>
      <c r="E16" t="s">
        <v>4614</v>
      </c>
      <c r="F16">
        <v>44</v>
      </c>
      <c r="G16" t="s">
        <v>4628</v>
      </c>
    </row>
    <row r="17" spans="2:7" x14ac:dyDescent="0.35">
      <c r="B17" s="47">
        <v>43166</v>
      </c>
      <c r="E17" t="s">
        <v>4614</v>
      </c>
      <c r="F17">
        <v>45</v>
      </c>
      <c r="G17" t="s">
        <v>4629</v>
      </c>
    </row>
    <row r="18" spans="2:7" x14ac:dyDescent="0.35">
      <c r="B18" s="47">
        <v>43166</v>
      </c>
      <c r="E18" t="s">
        <v>4614</v>
      </c>
      <c r="F18">
        <v>46</v>
      </c>
      <c r="G18" t="s">
        <v>4630</v>
      </c>
    </row>
    <row r="19" spans="2:7" x14ac:dyDescent="0.35">
      <c r="B19" s="47">
        <v>43166</v>
      </c>
      <c r="E19" t="s">
        <v>4614</v>
      </c>
      <c r="F19">
        <v>47</v>
      </c>
      <c r="G19" t="s">
        <v>4631</v>
      </c>
    </row>
    <row r="20" spans="2:7" x14ac:dyDescent="0.35">
      <c r="B20" s="47">
        <v>43166</v>
      </c>
      <c r="E20" t="s">
        <v>4632</v>
      </c>
      <c r="F20">
        <v>31</v>
      </c>
      <c r="G20" t="s">
        <v>4615</v>
      </c>
    </row>
    <row r="21" spans="2:7" x14ac:dyDescent="0.35">
      <c r="B21" s="47">
        <v>43166</v>
      </c>
      <c r="E21" t="s">
        <v>4632</v>
      </c>
      <c r="F21">
        <v>32</v>
      </c>
      <c r="G21" t="s">
        <v>4616</v>
      </c>
    </row>
    <row r="22" spans="2:7" x14ac:dyDescent="0.35">
      <c r="B22" s="47">
        <v>43166</v>
      </c>
      <c r="E22" t="s">
        <v>4632</v>
      </c>
      <c r="F22">
        <v>33</v>
      </c>
      <c r="G22" t="s">
        <v>4617</v>
      </c>
    </row>
    <row r="23" spans="2:7" x14ac:dyDescent="0.35">
      <c r="B23" s="47">
        <v>43166</v>
      </c>
      <c r="E23" t="s">
        <v>4632</v>
      </c>
      <c r="F23">
        <v>34</v>
      </c>
      <c r="G23" t="s">
        <v>4618</v>
      </c>
    </row>
    <row r="24" spans="2:7" x14ac:dyDescent="0.35">
      <c r="B24" s="47">
        <v>43166</v>
      </c>
      <c r="E24" t="s">
        <v>4632</v>
      </c>
      <c r="F24">
        <v>35</v>
      </c>
      <c r="G24" t="s">
        <v>4619</v>
      </c>
    </row>
    <row r="25" spans="2:7" x14ac:dyDescent="0.35">
      <c r="B25" s="47">
        <v>43166</v>
      </c>
      <c r="E25" t="s">
        <v>4632</v>
      </c>
      <c r="F25">
        <v>36</v>
      </c>
      <c r="G25" t="s">
        <v>4620</v>
      </c>
    </row>
    <row r="26" spans="2:7" x14ac:dyDescent="0.35">
      <c r="B26" s="47">
        <v>43166</v>
      </c>
      <c r="E26" t="s">
        <v>4632</v>
      </c>
      <c r="F26">
        <v>37</v>
      </c>
      <c r="G26" t="s">
        <v>4621</v>
      </c>
    </row>
    <row r="27" spans="2:7" x14ac:dyDescent="0.35">
      <c r="B27" s="47">
        <v>43166</v>
      </c>
      <c r="E27" t="s">
        <v>4632</v>
      </c>
      <c r="F27">
        <v>38</v>
      </c>
      <c r="G27" t="s">
        <v>4622</v>
      </c>
    </row>
    <row r="28" spans="2:7" x14ac:dyDescent="0.35">
      <c r="B28" s="47">
        <v>43166</v>
      </c>
      <c r="E28" t="s">
        <v>4632</v>
      </c>
      <c r="F28">
        <v>39</v>
      </c>
      <c r="G28" t="s">
        <v>4623</v>
      </c>
    </row>
    <row r="29" spans="2:7" x14ac:dyDescent="0.35">
      <c r="B29" s="47">
        <v>43166</v>
      </c>
      <c r="E29" t="s">
        <v>4632</v>
      </c>
      <c r="F29">
        <v>40</v>
      </c>
      <c r="G29" t="s">
        <v>4624</v>
      </c>
    </row>
    <row r="30" spans="2:7" x14ac:dyDescent="0.35">
      <c r="B30" s="47">
        <v>43166</v>
      </c>
      <c r="E30" t="s">
        <v>4632</v>
      </c>
      <c r="F30">
        <v>41</v>
      </c>
      <c r="G30" t="s">
        <v>4625</v>
      </c>
    </row>
    <row r="31" spans="2:7" x14ac:dyDescent="0.35">
      <c r="B31" s="47">
        <v>43166</v>
      </c>
      <c r="E31" t="s">
        <v>4632</v>
      </c>
      <c r="F31">
        <v>42</v>
      </c>
      <c r="G31" t="s">
        <v>4626</v>
      </c>
    </row>
    <row r="32" spans="2:7" x14ac:dyDescent="0.35">
      <c r="B32" s="47">
        <v>43166</v>
      </c>
      <c r="E32" t="s">
        <v>4632</v>
      </c>
      <c r="F32">
        <v>43</v>
      </c>
      <c r="G32" t="s">
        <v>4627</v>
      </c>
    </row>
    <row r="33" spans="2:7" x14ac:dyDescent="0.35">
      <c r="B33" s="47">
        <v>43166</v>
      </c>
      <c r="E33" t="s">
        <v>4632</v>
      </c>
      <c r="F33">
        <v>44</v>
      </c>
      <c r="G33" t="s">
        <v>4628</v>
      </c>
    </row>
    <row r="34" spans="2:7" x14ac:dyDescent="0.35">
      <c r="B34" s="47">
        <v>43166</v>
      </c>
      <c r="E34" t="s">
        <v>4632</v>
      </c>
      <c r="F34">
        <v>45</v>
      </c>
      <c r="G34" t="s">
        <v>4629</v>
      </c>
    </row>
    <row r="35" spans="2:7" x14ac:dyDescent="0.35">
      <c r="B35" s="47">
        <v>43166</v>
      </c>
      <c r="E35" t="s">
        <v>4632</v>
      </c>
      <c r="F35">
        <v>46</v>
      </c>
      <c r="G35" t="s">
        <v>4630</v>
      </c>
    </row>
    <row r="36" spans="2:7" x14ac:dyDescent="0.35">
      <c r="B36" s="47">
        <v>43166</v>
      </c>
      <c r="E36" t="s">
        <v>4632</v>
      </c>
      <c r="F36">
        <v>47</v>
      </c>
      <c r="G36" t="s">
        <v>4631</v>
      </c>
    </row>
    <row r="37" spans="2:7" x14ac:dyDescent="0.35">
      <c r="B37" s="47">
        <v>43166</v>
      </c>
      <c r="E37" t="s">
        <v>4633</v>
      </c>
      <c r="F37">
        <v>31</v>
      </c>
      <c r="G37" t="s">
        <v>4615</v>
      </c>
    </row>
    <row r="38" spans="2:7" x14ac:dyDescent="0.35">
      <c r="B38" s="47">
        <v>43166</v>
      </c>
      <c r="E38" t="s">
        <v>4633</v>
      </c>
      <c r="F38">
        <v>32</v>
      </c>
      <c r="G38" t="s">
        <v>4616</v>
      </c>
    </row>
    <row r="39" spans="2:7" x14ac:dyDescent="0.35">
      <c r="B39" s="47">
        <v>43166</v>
      </c>
      <c r="E39" t="s">
        <v>4633</v>
      </c>
      <c r="F39">
        <v>33</v>
      </c>
      <c r="G39" t="s">
        <v>4617</v>
      </c>
    </row>
    <row r="40" spans="2:7" x14ac:dyDescent="0.35">
      <c r="B40" s="47">
        <v>43166</v>
      </c>
      <c r="E40" t="s">
        <v>4633</v>
      </c>
      <c r="F40">
        <v>34</v>
      </c>
      <c r="G40" t="s">
        <v>4618</v>
      </c>
    </row>
    <row r="41" spans="2:7" x14ac:dyDescent="0.35">
      <c r="B41" s="47">
        <v>43166</v>
      </c>
      <c r="E41" t="s">
        <v>4633</v>
      </c>
      <c r="F41">
        <v>35</v>
      </c>
      <c r="G41" t="s">
        <v>4619</v>
      </c>
    </row>
    <row r="42" spans="2:7" x14ac:dyDescent="0.35">
      <c r="B42" s="47">
        <v>43166</v>
      </c>
      <c r="E42" t="s">
        <v>4633</v>
      </c>
      <c r="F42">
        <v>36</v>
      </c>
      <c r="G42" t="s">
        <v>4620</v>
      </c>
    </row>
    <row r="43" spans="2:7" x14ac:dyDescent="0.35">
      <c r="B43" s="47">
        <v>43166</v>
      </c>
      <c r="E43" t="s">
        <v>4633</v>
      </c>
      <c r="F43">
        <v>37</v>
      </c>
      <c r="G43" t="s">
        <v>4621</v>
      </c>
    </row>
    <row r="44" spans="2:7" x14ac:dyDescent="0.35">
      <c r="B44" s="47">
        <v>43166</v>
      </c>
      <c r="E44" t="s">
        <v>4633</v>
      </c>
      <c r="F44">
        <v>38</v>
      </c>
      <c r="G44" t="s">
        <v>4622</v>
      </c>
    </row>
    <row r="45" spans="2:7" x14ac:dyDescent="0.35">
      <c r="B45" s="47">
        <v>43166</v>
      </c>
      <c r="E45" t="s">
        <v>4633</v>
      </c>
      <c r="F45">
        <v>39</v>
      </c>
      <c r="G45" t="s">
        <v>4623</v>
      </c>
    </row>
    <row r="46" spans="2:7" x14ac:dyDescent="0.35">
      <c r="B46" s="47">
        <v>43166</v>
      </c>
      <c r="E46" t="s">
        <v>4633</v>
      </c>
      <c r="F46">
        <v>40</v>
      </c>
      <c r="G46" t="s">
        <v>4624</v>
      </c>
    </row>
    <row r="47" spans="2:7" x14ac:dyDescent="0.35">
      <c r="B47" s="47">
        <v>43166</v>
      </c>
      <c r="E47" t="s">
        <v>4633</v>
      </c>
      <c r="F47">
        <v>41</v>
      </c>
      <c r="G47" t="s">
        <v>4625</v>
      </c>
    </row>
    <row r="48" spans="2:7" x14ac:dyDescent="0.35">
      <c r="B48" s="47">
        <v>43166</v>
      </c>
      <c r="E48" t="s">
        <v>4633</v>
      </c>
      <c r="F48">
        <v>42</v>
      </c>
      <c r="G48" t="s">
        <v>4626</v>
      </c>
    </row>
    <row r="49" spans="2:7" x14ac:dyDescent="0.35">
      <c r="B49" s="47">
        <v>43166</v>
      </c>
      <c r="E49" t="s">
        <v>4633</v>
      </c>
      <c r="F49">
        <v>43</v>
      </c>
      <c r="G49" t="s">
        <v>4627</v>
      </c>
    </row>
    <row r="50" spans="2:7" x14ac:dyDescent="0.35">
      <c r="B50" s="47">
        <v>43166</v>
      </c>
      <c r="E50" t="s">
        <v>4633</v>
      </c>
      <c r="F50">
        <v>44</v>
      </c>
      <c r="G50" t="s">
        <v>4628</v>
      </c>
    </row>
    <row r="51" spans="2:7" x14ac:dyDescent="0.35">
      <c r="B51" s="47">
        <v>43166</v>
      </c>
      <c r="E51" t="s">
        <v>4633</v>
      </c>
      <c r="F51">
        <v>45</v>
      </c>
      <c r="G51" t="s">
        <v>4629</v>
      </c>
    </row>
    <row r="52" spans="2:7" x14ac:dyDescent="0.35">
      <c r="B52" s="47">
        <v>43166</v>
      </c>
      <c r="E52" t="s">
        <v>4633</v>
      </c>
      <c r="F52">
        <v>46</v>
      </c>
      <c r="G52" t="s">
        <v>4630</v>
      </c>
    </row>
    <row r="53" spans="2:7" x14ac:dyDescent="0.35">
      <c r="B53" s="47">
        <v>43166</v>
      </c>
      <c r="E53" t="s">
        <v>4633</v>
      </c>
      <c r="F53">
        <v>47</v>
      </c>
      <c r="G53" t="s">
        <v>4631</v>
      </c>
    </row>
    <row r="54" spans="2:7" x14ac:dyDescent="0.35">
      <c r="B54" s="47">
        <v>43166</v>
      </c>
      <c r="E54" t="s">
        <v>4634</v>
      </c>
      <c r="F54">
        <v>31</v>
      </c>
      <c r="G54" t="s">
        <v>4615</v>
      </c>
    </row>
    <row r="55" spans="2:7" x14ac:dyDescent="0.35">
      <c r="B55" s="47">
        <v>43166</v>
      </c>
      <c r="E55" t="s">
        <v>4634</v>
      </c>
      <c r="F55">
        <v>32</v>
      </c>
      <c r="G55" t="s">
        <v>4616</v>
      </c>
    </row>
    <row r="56" spans="2:7" x14ac:dyDescent="0.35">
      <c r="B56" s="47">
        <v>43166</v>
      </c>
      <c r="E56" t="s">
        <v>4634</v>
      </c>
      <c r="F56">
        <v>33</v>
      </c>
      <c r="G56" t="s">
        <v>4617</v>
      </c>
    </row>
    <row r="57" spans="2:7" x14ac:dyDescent="0.35">
      <c r="B57" s="47">
        <v>43166</v>
      </c>
      <c r="E57" t="s">
        <v>4634</v>
      </c>
      <c r="F57">
        <v>34</v>
      </c>
      <c r="G57" t="s">
        <v>4618</v>
      </c>
    </row>
    <row r="58" spans="2:7" x14ac:dyDescent="0.35">
      <c r="B58" s="47">
        <v>43166</v>
      </c>
      <c r="E58" t="s">
        <v>4634</v>
      </c>
      <c r="F58">
        <v>35</v>
      </c>
      <c r="G58" t="s">
        <v>4619</v>
      </c>
    </row>
    <row r="59" spans="2:7" x14ac:dyDescent="0.35">
      <c r="B59" s="47">
        <v>43166</v>
      </c>
      <c r="E59" t="s">
        <v>4634</v>
      </c>
      <c r="F59">
        <v>36</v>
      </c>
      <c r="G59" t="s">
        <v>4620</v>
      </c>
    </row>
    <row r="60" spans="2:7" x14ac:dyDescent="0.35">
      <c r="B60" s="47">
        <v>43166</v>
      </c>
      <c r="E60" t="s">
        <v>4634</v>
      </c>
      <c r="F60">
        <v>37</v>
      </c>
      <c r="G60" t="s">
        <v>4621</v>
      </c>
    </row>
    <row r="61" spans="2:7" x14ac:dyDescent="0.35">
      <c r="B61" s="47">
        <v>43166</v>
      </c>
      <c r="E61" t="s">
        <v>4634</v>
      </c>
      <c r="F61">
        <v>38</v>
      </c>
      <c r="G61" t="s">
        <v>4622</v>
      </c>
    </row>
    <row r="62" spans="2:7" x14ac:dyDescent="0.35">
      <c r="B62" s="47">
        <v>43166</v>
      </c>
      <c r="E62" t="s">
        <v>4634</v>
      </c>
      <c r="F62">
        <v>39</v>
      </c>
      <c r="G62" t="s">
        <v>4623</v>
      </c>
    </row>
    <row r="63" spans="2:7" x14ac:dyDescent="0.35">
      <c r="B63" s="47">
        <v>43166</v>
      </c>
      <c r="E63" t="s">
        <v>4634</v>
      </c>
      <c r="F63">
        <v>40</v>
      </c>
      <c r="G63" t="s">
        <v>4624</v>
      </c>
    </row>
    <row r="64" spans="2:7" x14ac:dyDescent="0.35">
      <c r="B64" s="47">
        <v>43166</v>
      </c>
      <c r="E64" t="s">
        <v>4634</v>
      </c>
      <c r="F64">
        <v>41</v>
      </c>
      <c r="G64" t="s">
        <v>4625</v>
      </c>
    </row>
    <row r="65" spans="2:7" x14ac:dyDescent="0.35">
      <c r="B65" s="47">
        <v>43166</v>
      </c>
      <c r="E65" t="s">
        <v>4634</v>
      </c>
      <c r="F65">
        <v>42</v>
      </c>
      <c r="G65" t="s">
        <v>4626</v>
      </c>
    </row>
    <row r="66" spans="2:7" x14ac:dyDescent="0.35">
      <c r="B66" s="47">
        <v>43166</v>
      </c>
      <c r="E66" t="s">
        <v>4634</v>
      </c>
      <c r="F66">
        <v>43</v>
      </c>
      <c r="G66" t="s">
        <v>4627</v>
      </c>
    </row>
    <row r="67" spans="2:7" x14ac:dyDescent="0.35">
      <c r="B67" s="47">
        <v>43166</v>
      </c>
      <c r="E67" t="s">
        <v>4634</v>
      </c>
      <c r="F67">
        <v>44</v>
      </c>
      <c r="G67" t="s">
        <v>4628</v>
      </c>
    </row>
    <row r="68" spans="2:7" x14ac:dyDescent="0.35">
      <c r="B68" s="47">
        <v>43166</v>
      </c>
      <c r="E68" t="s">
        <v>4634</v>
      </c>
      <c r="F68">
        <v>45</v>
      </c>
      <c r="G68" t="s">
        <v>4629</v>
      </c>
    </row>
    <row r="69" spans="2:7" x14ac:dyDescent="0.35">
      <c r="B69" s="47">
        <v>43166</v>
      </c>
      <c r="E69" t="s">
        <v>4634</v>
      </c>
      <c r="F69">
        <v>46</v>
      </c>
      <c r="G69" t="s">
        <v>4630</v>
      </c>
    </row>
    <row r="70" spans="2:7" x14ac:dyDescent="0.35">
      <c r="B70" s="47">
        <v>43166</v>
      </c>
      <c r="E70" t="s">
        <v>4634</v>
      </c>
      <c r="F70">
        <v>47</v>
      </c>
      <c r="G70" t="s">
        <v>4631</v>
      </c>
    </row>
    <row r="71" spans="2:7" x14ac:dyDescent="0.35">
      <c r="B71" s="47">
        <v>43166</v>
      </c>
      <c r="E71" t="s">
        <v>2138</v>
      </c>
      <c r="F71">
        <v>31</v>
      </c>
      <c r="G71" t="s">
        <v>4615</v>
      </c>
    </row>
    <row r="72" spans="2:7" x14ac:dyDescent="0.35">
      <c r="B72" s="47">
        <v>43166</v>
      </c>
      <c r="E72" t="s">
        <v>2138</v>
      </c>
      <c r="F72">
        <v>32</v>
      </c>
      <c r="G72" t="s">
        <v>4616</v>
      </c>
    </row>
    <row r="73" spans="2:7" x14ac:dyDescent="0.35">
      <c r="B73" s="47">
        <v>43166</v>
      </c>
      <c r="E73" t="s">
        <v>2138</v>
      </c>
      <c r="F73">
        <v>33</v>
      </c>
      <c r="G73" t="s">
        <v>4617</v>
      </c>
    </row>
    <row r="74" spans="2:7" x14ac:dyDescent="0.35">
      <c r="B74" s="47">
        <v>43166</v>
      </c>
      <c r="E74" t="s">
        <v>2138</v>
      </c>
      <c r="F74">
        <v>34</v>
      </c>
      <c r="G74" t="s">
        <v>4618</v>
      </c>
    </row>
    <row r="75" spans="2:7" x14ac:dyDescent="0.35">
      <c r="B75" s="47">
        <v>43166</v>
      </c>
      <c r="E75" t="s">
        <v>2138</v>
      </c>
      <c r="F75">
        <v>35</v>
      </c>
      <c r="G75" t="s">
        <v>4619</v>
      </c>
    </row>
    <row r="76" spans="2:7" x14ac:dyDescent="0.35">
      <c r="B76" s="47">
        <v>43166</v>
      </c>
      <c r="E76" t="s">
        <v>2138</v>
      </c>
      <c r="F76">
        <v>36</v>
      </c>
      <c r="G76" t="s">
        <v>4620</v>
      </c>
    </row>
    <row r="77" spans="2:7" x14ac:dyDescent="0.35">
      <c r="B77" s="47">
        <v>43166</v>
      </c>
      <c r="E77" t="s">
        <v>2138</v>
      </c>
      <c r="F77">
        <v>37</v>
      </c>
      <c r="G77" t="s">
        <v>4621</v>
      </c>
    </row>
    <row r="78" spans="2:7" x14ac:dyDescent="0.35">
      <c r="B78" s="47">
        <v>43166</v>
      </c>
      <c r="E78" t="s">
        <v>2138</v>
      </c>
      <c r="F78">
        <v>38</v>
      </c>
      <c r="G78" t="s">
        <v>4622</v>
      </c>
    </row>
    <row r="79" spans="2:7" x14ac:dyDescent="0.35">
      <c r="B79" s="47">
        <v>43166</v>
      </c>
      <c r="E79" t="s">
        <v>2138</v>
      </c>
      <c r="F79">
        <v>39</v>
      </c>
      <c r="G79" t="s">
        <v>4623</v>
      </c>
    </row>
    <row r="80" spans="2:7" x14ac:dyDescent="0.35">
      <c r="B80" s="47">
        <v>43166</v>
      </c>
      <c r="E80" t="s">
        <v>2138</v>
      </c>
      <c r="F80">
        <v>40</v>
      </c>
      <c r="G80" t="s">
        <v>4624</v>
      </c>
    </row>
    <row r="81" spans="2:7" x14ac:dyDescent="0.35">
      <c r="B81" s="47">
        <v>43166</v>
      </c>
      <c r="E81" t="s">
        <v>2138</v>
      </c>
      <c r="F81">
        <v>41</v>
      </c>
      <c r="G81" t="s">
        <v>4625</v>
      </c>
    </row>
    <row r="82" spans="2:7" x14ac:dyDescent="0.35">
      <c r="B82" s="47">
        <v>43166</v>
      </c>
      <c r="E82" t="s">
        <v>2138</v>
      </c>
      <c r="F82">
        <v>42</v>
      </c>
      <c r="G82" t="s">
        <v>4626</v>
      </c>
    </row>
    <row r="83" spans="2:7" x14ac:dyDescent="0.35">
      <c r="B83" s="47">
        <v>43166</v>
      </c>
      <c r="E83" t="s">
        <v>2138</v>
      </c>
      <c r="F83">
        <v>43</v>
      </c>
      <c r="G83" t="s">
        <v>4627</v>
      </c>
    </row>
    <row r="84" spans="2:7" x14ac:dyDescent="0.35">
      <c r="B84" s="47">
        <v>43166</v>
      </c>
      <c r="E84" t="s">
        <v>2138</v>
      </c>
      <c r="F84">
        <v>44</v>
      </c>
      <c r="G84" t="s">
        <v>4628</v>
      </c>
    </row>
    <row r="85" spans="2:7" x14ac:dyDescent="0.35">
      <c r="B85" s="47">
        <v>43166</v>
      </c>
      <c r="E85" t="s">
        <v>2138</v>
      </c>
      <c r="F85">
        <v>45</v>
      </c>
      <c r="G85" t="s">
        <v>4629</v>
      </c>
    </row>
    <row r="86" spans="2:7" x14ac:dyDescent="0.35">
      <c r="B86" s="47">
        <v>43166</v>
      </c>
      <c r="E86" t="s">
        <v>2138</v>
      </c>
      <c r="F86">
        <v>46</v>
      </c>
      <c r="G86" t="s">
        <v>4630</v>
      </c>
    </row>
    <row r="87" spans="2:7" x14ac:dyDescent="0.35">
      <c r="B87" s="47">
        <v>43166</v>
      </c>
      <c r="E87" t="s">
        <v>2138</v>
      </c>
      <c r="F87">
        <v>47</v>
      </c>
      <c r="G87" t="s">
        <v>4631</v>
      </c>
    </row>
  </sheetData>
  <autoFilter ref="A2:G87" xr:uid="{00000000-0009-0000-0000-000097000000}"/>
  <dataValidations count="1">
    <dataValidation type="list" allowBlank="1" showInputMessage="1" showErrorMessage="1" sqref="D1" xr:uid="{00000000-0002-0000-9700-000000000000}">
      <formula1>Sites</formula1>
    </dataValidation>
  </dataValidations>
  <hyperlinks>
    <hyperlink ref="B1" location="Index!A1" display="Go To Index" xr:uid="{00000000-0004-0000-9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800-000000000000}">
  <sheetPr codeName="Sheet114"/>
  <dimension ref="A1:E26"/>
  <sheetViews>
    <sheetView workbookViewId="0">
      <pane ySplit="2" topLeftCell="A12" activePane="bottomLeft" state="frozen"/>
      <selection pane="bottomLeft" activeCell="E3" sqref="E3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40.36328125" bestFit="1" customWidth="1"/>
  </cols>
  <sheetData>
    <row r="1" spans="1:5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5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4635</v>
      </c>
    </row>
    <row r="3" spans="1:5" x14ac:dyDescent="0.35">
      <c r="B3" s="47">
        <v>43165</v>
      </c>
      <c r="E3" t="s">
        <v>4636</v>
      </c>
    </row>
    <row r="4" spans="1:5" x14ac:dyDescent="0.35">
      <c r="B4" s="47">
        <v>43165</v>
      </c>
      <c r="E4" t="s">
        <v>4637</v>
      </c>
    </row>
    <row r="5" spans="1:5" x14ac:dyDescent="0.35">
      <c r="B5" s="47">
        <v>43165</v>
      </c>
      <c r="E5" t="s">
        <v>4638</v>
      </c>
    </row>
    <row r="6" spans="1:5" x14ac:dyDescent="0.35">
      <c r="B6" s="47">
        <v>43165</v>
      </c>
      <c r="E6" t="s">
        <v>4639</v>
      </c>
    </row>
    <row r="7" spans="1:5" x14ac:dyDescent="0.35">
      <c r="B7" s="47">
        <v>43165</v>
      </c>
      <c r="E7" t="s">
        <v>4640</v>
      </c>
    </row>
    <row r="8" spans="1:5" x14ac:dyDescent="0.35">
      <c r="B8" s="47">
        <v>43165</v>
      </c>
      <c r="E8" t="s">
        <v>4641</v>
      </c>
    </row>
    <row r="9" spans="1:5" x14ac:dyDescent="0.35">
      <c r="B9" s="47">
        <v>43165</v>
      </c>
      <c r="E9" t="s">
        <v>4642</v>
      </c>
    </row>
    <row r="10" spans="1:5" x14ac:dyDescent="0.35">
      <c r="B10" s="47">
        <v>43165</v>
      </c>
      <c r="E10" t="s">
        <v>4643</v>
      </c>
    </row>
    <row r="11" spans="1:5" x14ac:dyDescent="0.35">
      <c r="B11" s="47">
        <v>43165</v>
      </c>
      <c r="E11" t="s">
        <v>4644</v>
      </c>
    </row>
    <row r="12" spans="1:5" x14ac:dyDescent="0.35">
      <c r="B12" s="47">
        <v>43165</v>
      </c>
      <c r="E12" t="s">
        <v>1167</v>
      </c>
    </row>
    <row r="13" spans="1:5" x14ac:dyDescent="0.35">
      <c r="B13" s="47">
        <v>43165</v>
      </c>
      <c r="E13" t="s">
        <v>4645</v>
      </c>
    </row>
    <row r="14" spans="1:5" x14ac:dyDescent="0.35">
      <c r="B14" s="47">
        <v>43165</v>
      </c>
      <c r="E14" t="s">
        <v>4646</v>
      </c>
    </row>
    <row r="15" spans="1:5" x14ac:dyDescent="0.35">
      <c r="B15" s="47">
        <v>43165</v>
      </c>
      <c r="E15" t="s">
        <v>4647</v>
      </c>
    </row>
    <row r="16" spans="1:5" x14ac:dyDescent="0.35">
      <c r="B16" s="47">
        <v>43165</v>
      </c>
      <c r="E16" t="s">
        <v>4648</v>
      </c>
    </row>
    <row r="17" spans="2:5" x14ac:dyDescent="0.35">
      <c r="B17" s="47">
        <v>43165</v>
      </c>
      <c r="E17" t="s">
        <v>4649</v>
      </c>
    </row>
    <row r="18" spans="2:5" x14ac:dyDescent="0.35">
      <c r="B18" s="47">
        <v>43165</v>
      </c>
      <c r="E18" t="s">
        <v>4650</v>
      </c>
    </row>
    <row r="19" spans="2:5" x14ac:dyDescent="0.35">
      <c r="B19" s="47">
        <v>43165</v>
      </c>
      <c r="E19" t="s">
        <v>4651</v>
      </c>
    </row>
    <row r="20" spans="2:5" x14ac:dyDescent="0.35">
      <c r="B20" s="47">
        <v>43165</v>
      </c>
      <c r="E20" t="s">
        <v>4652</v>
      </c>
    </row>
    <row r="21" spans="2:5" x14ac:dyDescent="0.35">
      <c r="B21" s="47">
        <v>43165</v>
      </c>
      <c r="E21" t="s">
        <v>4653</v>
      </c>
    </row>
    <row r="22" spans="2:5" x14ac:dyDescent="0.35">
      <c r="B22" s="47">
        <v>43165</v>
      </c>
      <c r="E22" t="s">
        <v>4654</v>
      </c>
    </row>
    <row r="23" spans="2:5" x14ac:dyDescent="0.35">
      <c r="B23" s="47">
        <v>43165</v>
      </c>
      <c r="E23" t="s">
        <v>4655</v>
      </c>
    </row>
    <row r="24" spans="2:5" x14ac:dyDescent="0.35">
      <c r="B24" s="47">
        <v>43165</v>
      </c>
      <c r="E24" t="s">
        <v>4656</v>
      </c>
    </row>
    <row r="25" spans="2:5" x14ac:dyDescent="0.35">
      <c r="B25" s="47">
        <v>43165</v>
      </c>
      <c r="E25" t="s">
        <v>4188</v>
      </c>
    </row>
    <row r="26" spans="2:5" x14ac:dyDescent="0.35">
      <c r="B26" s="47">
        <v>43165</v>
      </c>
      <c r="E26" t="s">
        <v>4657</v>
      </c>
    </row>
  </sheetData>
  <autoFilter ref="A2:E2" xr:uid="{00000000-0009-0000-0000-000098000000}"/>
  <dataValidations count="1">
    <dataValidation type="list" allowBlank="1" showInputMessage="1" showErrorMessage="1" sqref="D1" xr:uid="{00000000-0002-0000-9800-000000000000}">
      <formula1>Sites</formula1>
    </dataValidation>
  </dataValidations>
  <hyperlinks>
    <hyperlink ref="B1" location="Index!A1" display="Go To Index" xr:uid="{00000000-0004-0000-9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900-000000000000}">
  <sheetPr codeName="Sheet115"/>
  <dimension ref="A1:F6"/>
  <sheetViews>
    <sheetView workbookViewId="0">
      <pane ySplit="2" topLeftCell="A3" activePane="bottomLeft" state="frozen"/>
      <selection pane="bottomLeft" activeCell="F6" sqref="F6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1.36328125" bestFit="1" customWidth="1"/>
    <col min="6" max="6" width="16.906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4658</v>
      </c>
      <c r="F2" t="s">
        <v>387</v>
      </c>
    </row>
    <row r="3" spans="1:6" x14ac:dyDescent="0.35">
      <c r="B3" s="5">
        <v>43165</v>
      </c>
      <c r="E3" t="s">
        <v>4659</v>
      </c>
      <c r="F3" t="s">
        <v>4660</v>
      </c>
    </row>
    <row r="4" spans="1:6" x14ac:dyDescent="0.35">
      <c r="B4" s="47">
        <v>43165</v>
      </c>
      <c r="E4" t="s">
        <v>4661</v>
      </c>
      <c r="F4" t="s">
        <v>4662</v>
      </c>
    </row>
    <row r="5" spans="1:6" x14ac:dyDescent="0.35">
      <c r="B5" s="47">
        <v>43165</v>
      </c>
      <c r="E5" t="s">
        <v>4663</v>
      </c>
      <c r="F5" t="s">
        <v>4664</v>
      </c>
    </row>
    <row r="6" spans="1:6" x14ac:dyDescent="0.35">
      <c r="B6" s="47">
        <v>43165</v>
      </c>
      <c r="E6" t="s">
        <v>1787</v>
      </c>
      <c r="F6" t="s">
        <v>4665</v>
      </c>
    </row>
  </sheetData>
  <autoFilter ref="A2:F2" xr:uid="{00000000-0009-0000-0000-000099000000}"/>
  <dataValidations count="1">
    <dataValidation type="list" allowBlank="1" showInputMessage="1" showErrorMessage="1" sqref="D1" xr:uid="{00000000-0002-0000-9900-000000000000}">
      <formula1>Sites</formula1>
    </dataValidation>
  </dataValidations>
  <hyperlinks>
    <hyperlink ref="B1" location="Index!A1" display="Go To Index" xr:uid="{00000000-0004-0000-9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A00-000000000000}">
  <sheetPr codeName="Sheet116" filterMode="1"/>
  <dimension ref="A1:J33"/>
  <sheetViews>
    <sheetView workbookViewId="0">
      <pane ySplit="2" topLeftCell="A3" activePane="bottomLeft" state="frozen"/>
      <selection pane="bottomLeft" activeCell="G26" sqref="G26:I26"/>
    </sheetView>
  </sheetViews>
  <sheetFormatPr defaultColWidth="8.6328125"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9.54296875" bestFit="1" customWidth="1"/>
    <col min="6" max="6" width="10.36328125" bestFit="1" customWidth="1"/>
    <col min="7" max="7" width="17" bestFit="1" customWidth="1"/>
    <col min="8" max="8" width="15.90625" bestFit="1" customWidth="1"/>
    <col min="9" max="9" width="30.08984375" bestFit="1" customWidth="1"/>
    <col min="10" max="10" width="19.453125" bestFit="1" customWidth="1"/>
  </cols>
  <sheetData>
    <row r="1" spans="1:10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0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4191</v>
      </c>
      <c r="F2" t="s">
        <v>4612</v>
      </c>
      <c r="G2" t="s">
        <v>3806</v>
      </c>
      <c r="H2" t="s">
        <v>4666</v>
      </c>
      <c r="I2" t="s">
        <v>387</v>
      </c>
      <c r="J2" t="s">
        <v>4667</v>
      </c>
    </row>
    <row r="3" spans="1:10" hidden="1" x14ac:dyDescent="0.35">
      <c r="B3" s="47">
        <v>43166</v>
      </c>
      <c r="E3" t="s">
        <v>4668</v>
      </c>
      <c r="F3" t="s">
        <v>4632</v>
      </c>
      <c r="G3" t="s">
        <v>4669</v>
      </c>
      <c r="I3" t="s">
        <v>4670</v>
      </c>
      <c r="J3">
        <v>0</v>
      </c>
    </row>
    <row r="4" spans="1:10" hidden="1" x14ac:dyDescent="0.35">
      <c r="B4" s="47">
        <v>43166</v>
      </c>
      <c r="E4" t="s">
        <v>4668</v>
      </c>
      <c r="F4" t="s">
        <v>4633</v>
      </c>
      <c r="G4" t="s">
        <v>4669</v>
      </c>
      <c r="I4" t="s">
        <v>4670</v>
      </c>
      <c r="J4">
        <v>0</v>
      </c>
    </row>
    <row r="5" spans="1:10" hidden="1" x14ac:dyDescent="0.35">
      <c r="B5" s="47">
        <v>43166</v>
      </c>
      <c r="E5" t="s">
        <v>4668</v>
      </c>
      <c r="F5" t="s">
        <v>4633</v>
      </c>
      <c r="G5" t="s">
        <v>4671</v>
      </c>
      <c r="I5" t="s">
        <v>4672</v>
      </c>
      <c r="J5">
        <v>0</v>
      </c>
    </row>
    <row r="6" spans="1:10" x14ac:dyDescent="0.35">
      <c r="B6" s="47">
        <v>43166</v>
      </c>
      <c r="E6" t="s">
        <v>4668</v>
      </c>
      <c r="F6" t="s">
        <v>4634</v>
      </c>
      <c r="G6" t="s">
        <v>3975</v>
      </c>
      <c r="H6" t="s">
        <v>4673</v>
      </c>
      <c r="I6" t="s">
        <v>4674</v>
      </c>
      <c r="J6">
        <v>0</v>
      </c>
    </row>
    <row r="7" spans="1:10" x14ac:dyDescent="0.35">
      <c r="B7" s="47">
        <v>43166</v>
      </c>
      <c r="E7" t="s">
        <v>4668</v>
      </c>
      <c r="F7" t="s">
        <v>4634</v>
      </c>
      <c r="G7" t="s">
        <v>4675</v>
      </c>
      <c r="I7" t="s">
        <v>4676</v>
      </c>
      <c r="J7">
        <v>50</v>
      </c>
    </row>
    <row r="8" spans="1:10" x14ac:dyDescent="0.35">
      <c r="B8" s="47">
        <v>43166</v>
      </c>
      <c r="E8" t="s">
        <v>4668</v>
      </c>
      <c r="F8" t="s">
        <v>4634</v>
      </c>
      <c r="G8" t="s">
        <v>4677</v>
      </c>
      <c r="I8" t="s">
        <v>4678</v>
      </c>
      <c r="J8">
        <v>50</v>
      </c>
    </row>
    <row r="9" spans="1:10" x14ac:dyDescent="0.35">
      <c r="B9" s="47">
        <v>43166</v>
      </c>
      <c r="E9" t="s">
        <v>4668</v>
      </c>
      <c r="F9" t="s">
        <v>4634</v>
      </c>
      <c r="G9" t="s">
        <v>4679</v>
      </c>
      <c r="I9" t="s">
        <v>4680</v>
      </c>
      <c r="J9">
        <v>50</v>
      </c>
    </row>
    <row r="10" spans="1:10" x14ac:dyDescent="0.35">
      <c r="B10" s="47">
        <v>43166</v>
      </c>
      <c r="E10" t="s">
        <v>4668</v>
      </c>
      <c r="F10" t="s">
        <v>4634</v>
      </c>
      <c r="G10" t="s">
        <v>4681</v>
      </c>
      <c r="I10" t="s">
        <v>4682</v>
      </c>
      <c r="J10">
        <v>50</v>
      </c>
    </row>
    <row r="11" spans="1:10" x14ac:dyDescent="0.35">
      <c r="B11" s="47">
        <v>43166</v>
      </c>
      <c r="E11" t="s">
        <v>4668</v>
      </c>
      <c r="F11" t="s">
        <v>4634</v>
      </c>
      <c r="G11" t="s">
        <v>4669</v>
      </c>
      <c r="H11" t="s">
        <v>4683</v>
      </c>
      <c r="I11" t="s">
        <v>4670</v>
      </c>
      <c r="J11">
        <v>50</v>
      </c>
    </row>
    <row r="12" spans="1:10" hidden="1" x14ac:dyDescent="0.35">
      <c r="B12" s="47">
        <v>43166</v>
      </c>
      <c r="E12" t="s">
        <v>4668</v>
      </c>
      <c r="F12" t="s">
        <v>2138</v>
      </c>
      <c r="G12" t="s">
        <v>4669</v>
      </c>
      <c r="I12" t="s">
        <v>4670</v>
      </c>
      <c r="J12">
        <v>0</v>
      </c>
    </row>
    <row r="13" spans="1:10" hidden="1" x14ac:dyDescent="0.35">
      <c r="B13" s="47">
        <v>43166</v>
      </c>
      <c r="E13" t="s">
        <v>4684</v>
      </c>
      <c r="F13" t="s">
        <v>4614</v>
      </c>
      <c r="G13" t="s">
        <v>4685</v>
      </c>
      <c r="I13" t="s">
        <v>4686</v>
      </c>
      <c r="J13">
        <v>0</v>
      </c>
    </row>
    <row r="14" spans="1:10" hidden="1" x14ac:dyDescent="0.35">
      <c r="B14" s="47">
        <v>43166</v>
      </c>
      <c r="E14" t="s">
        <v>4687</v>
      </c>
      <c r="F14" t="s">
        <v>4632</v>
      </c>
      <c r="G14" t="s">
        <v>4688</v>
      </c>
      <c r="I14" t="s">
        <v>4689</v>
      </c>
      <c r="J14">
        <v>0</v>
      </c>
    </row>
    <row r="15" spans="1:10" hidden="1" x14ac:dyDescent="0.35">
      <c r="B15" s="47">
        <v>43166</v>
      </c>
      <c r="E15" t="s">
        <v>4687</v>
      </c>
      <c r="F15" t="s">
        <v>4633</v>
      </c>
      <c r="G15" t="s">
        <v>4688</v>
      </c>
      <c r="I15" t="s">
        <v>4689</v>
      </c>
      <c r="J15">
        <v>0</v>
      </c>
    </row>
    <row r="16" spans="1:10" x14ac:dyDescent="0.35">
      <c r="B16" s="47">
        <v>43166</v>
      </c>
      <c r="E16" t="s">
        <v>4687</v>
      </c>
      <c r="F16" t="s">
        <v>4634</v>
      </c>
      <c r="G16" t="s">
        <v>4690</v>
      </c>
      <c r="I16" t="s">
        <v>4691</v>
      </c>
      <c r="J16">
        <v>0</v>
      </c>
    </row>
    <row r="17" spans="2:10" hidden="1" x14ac:dyDescent="0.35">
      <c r="B17" s="47">
        <v>43166</v>
      </c>
      <c r="E17" t="s">
        <v>4687</v>
      </c>
      <c r="F17" t="s">
        <v>2138</v>
      </c>
      <c r="G17" t="s">
        <v>4688</v>
      </c>
      <c r="I17" t="s">
        <v>4689</v>
      </c>
      <c r="J17">
        <v>0</v>
      </c>
    </row>
    <row r="18" spans="2:10" hidden="1" x14ac:dyDescent="0.35">
      <c r="B18" s="47">
        <v>43166</v>
      </c>
      <c r="E18" t="s">
        <v>4692</v>
      </c>
      <c r="F18" t="s">
        <v>4632</v>
      </c>
      <c r="G18" t="s">
        <v>4692</v>
      </c>
      <c r="I18" t="s">
        <v>4693</v>
      </c>
      <c r="J18">
        <v>0</v>
      </c>
    </row>
    <row r="19" spans="2:10" hidden="1" x14ac:dyDescent="0.35">
      <c r="B19" s="47">
        <v>43166</v>
      </c>
      <c r="E19" t="s">
        <v>4692</v>
      </c>
      <c r="F19" t="s">
        <v>4633</v>
      </c>
      <c r="G19" t="s">
        <v>4692</v>
      </c>
      <c r="I19" t="s">
        <v>4693</v>
      </c>
      <c r="J19">
        <v>0</v>
      </c>
    </row>
    <row r="20" spans="2:10" x14ac:dyDescent="0.35">
      <c r="B20" s="47">
        <v>43166</v>
      </c>
      <c r="E20" t="s">
        <v>4692</v>
      </c>
      <c r="F20" t="s">
        <v>4634</v>
      </c>
      <c r="G20" t="s">
        <v>4692</v>
      </c>
      <c r="I20" t="s">
        <v>4693</v>
      </c>
      <c r="J20">
        <v>50</v>
      </c>
    </row>
    <row r="21" spans="2:10" hidden="1" x14ac:dyDescent="0.35">
      <c r="B21" s="47">
        <v>43166</v>
      </c>
      <c r="E21" t="s">
        <v>4692</v>
      </c>
      <c r="F21" t="s">
        <v>2138</v>
      </c>
      <c r="G21" t="s">
        <v>4692</v>
      </c>
      <c r="I21" t="s">
        <v>4693</v>
      </c>
      <c r="J21">
        <v>0</v>
      </c>
    </row>
    <row r="22" spans="2:10" hidden="1" x14ac:dyDescent="0.35">
      <c r="B22" s="47">
        <v>43166</v>
      </c>
      <c r="E22" t="s">
        <v>4694</v>
      </c>
      <c r="F22" t="s">
        <v>4632</v>
      </c>
      <c r="G22" t="s">
        <v>3882</v>
      </c>
      <c r="I22" t="s">
        <v>3882</v>
      </c>
      <c r="J22">
        <v>0</v>
      </c>
    </row>
    <row r="23" spans="2:10" hidden="1" x14ac:dyDescent="0.35">
      <c r="B23" s="47">
        <v>43166</v>
      </c>
      <c r="E23" t="s">
        <v>4694</v>
      </c>
      <c r="F23" t="s">
        <v>4632</v>
      </c>
      <c r="G23" t="s">
        <v>3885</v>
      </c>
      <c r="I23" t="s">
        <v>4695</v>
      </c>
      <c r="J23">
        <v>0</v>
      </c>
    </row>
    <row r="24" spans="2:10" hidden="1" x14ac:dyDescent="0.35">
      <c r="B24" s="47">
        <v>43166</v>
      </c>
      <c r="E24" t="s">
        <v>4694</v>
      </c>
      <c r="F24" t="s">
        <v>4633</v>
      </c>
      <c r="G24" t="s">
        <v>3882</v>
      </c>
      <c r="I24" t="s">
        <v>3882</v>
      </c>
      <c r="J24">
        <v>0</v>
      </c>
    </row>
    <row r="25" spans="2:10" hidden="1" x14ac:dyDescent="0.35">
      <c r="B25" s="47">
        <v>43166</v>
      </c>
      <c r="E25" t="s">
        <v>4694</v>
      </c>
      <c r="F25" t="s">
        <v>4633</v>
      </c>
      <c r="G25" t="s">
        <v>3885</v>
      </c>
      <c r="I25" t="s">
        <v>4696</v>
      </c>
      <c r="J25">
        <v>0</v>
      </c>
    </row>
    <row r="26" spans="2:10" x14ac:dyDescent="0.35">
      <c r="B26" s="47">
        <v>43166</v>
      </c>
      <c r="E26" t="s">
        <v>4694</v>
      </c>
      <c r="F26" t="s">
        <v>4634</v>
      </c>
      <c r="G26" t="s">
        <v>3975</v>
      </c>
      <c r="H26" t="s">
        <v>4673</v>
      </c>
      <c r="I26" t="s">
        <v>4674</v>
      </c>
      <c r="J26">
        <v>0</v>
      </c>
    </row>
    <row r="27" spans="2:10" x14ac:dyDescent="0.35">
      <c r="B27" s="47">
        <v>43166</v>
      </c>
      <c r="E27" t="s">
        <v>4694</v>
      </c>
      <c r="F27" t="s">
        <v>4634</v>
      </c>
      <c r="G27" t="s">
        <v>4697</v>
      </c>
      <c r="I27" t="s">
        <v>4698</v>
      </c>
      <c r="J27">
        <v>50</v>
      </c>
    </row>
    <row r="28" spans="2:10" x14ac:dyDescent="0.35">
      <c r="B28" s="47">
        <v>43166</v>
      </c>
      <c r="E28" t="s">
        <v>4694</v>
      </c>
      <c r="F28" t="s">
        <v>4634</v>
      </c>
      <c r="G28" t="s">
        <v>3878</v>
      </c>
      <c r="I28" t="s">
        <v>3926</v>
      </c>
      <c r="J28">
        <v>0</v>
      </c>
    </row>
    <row r="29" spans="2:10" x14ac:dyDescent="0.35">
      <c r="B29" s="47">
        <v>43166</v>
      </c>
      <c r="E29" t="s">
        <v>4694</v>
      </c>
      <c r="F29" t="s">
        <v>4634</v>
      </c>
      <c r="G29" t="s">
        <v>4699</v>
      </c>
      <c r="I29" t="s">
        <v>3882</v>
      </c>
      <c r="J29">
        <v>0</v>
      </c>
    </row>
    <row r="30" spans="2:10" x14ac:dyDescent="0.35">
      <c r="B30" s="47">
        <v>43166</v>
      </c>
      <c r="E30" t="s">
        <v>4694</v>
      </c>
      <c r="F30" t="s">
        <v>4634</v>
      </c>
      <c r="G30" t="s">
        <v>3885</v>
      </c>
      <c r="I30" t="s">
        <v>3885</v>
      </c>
      <c r="J30">
        <v>0</v>
      </c>
    </row>
    <row r="31" spans="2:10" hidden="1" x14ac:dyDescent="0.35">
      <c r="B31" s="47">
        <v>43166</v>
      </c>
      <c r="E31" t="s">
        <v>4694</v>
      </c>
      <c r="F31" t="s">
        <v>2138</v>
      </c>
      <c r="G31" t="s">
        <v>3882</v>
      </c>
      <c r="I31" t="s">
        <v>3882</v>
      </c>
      <c r="J31">
        <v>0</v>
      </c>
    </row>
    <row r="32" spans="2:10" hidden="1" x14ac:dyDescent="0.35">
      <c r="B32" s="47">
        <v>43166</v>
      </c>
      <c r="E32" t="s">
        <v>4694</v>
      </c>
      <c r="F32" t="s">
        <v>2138</v>
      </c>
      <c r="G32" t="s">
        <v>3878</v>
      </c>
      <c r="I32" t="s">
        <v>3926</v>
      </c>
      <c r="J32">
        <v>0</v>
      </c>
    </row>
    <row r="33" spans="2:10" hidden="1" x14ac:dyDescent="0.35">
      <c r="B33" s="47">
        <v>43166</v>
      </c>
      <c r="E33" t="s">
        <v>4694</v>
      </c>
      <c r="F33" t="s">
        <v>2138</v>
      </c>
      <c r="G33" t="s">
        <v>3885</v>
      </c>
      <c r="I33" t="s">
        <v>4696</v>
      </c>
      <c r="J33">
        <v>0</v>
      </c>
    </row>
  </sheetData>
  <autoFilter ref="A2:J33" xr:uid="{00000000-0009-0000-0000-00009A000000}">
    <filterColumn colId="5">
      <filters>
        <filter val="P"/>
      </filters>
    </filterColumn>
  </autoFilter>
  <dataValidations count="1">
    <dataValidation type="list" allowBlank="1" showInputMessage="1" showErrorMessage="1" sqref="D1" xr:uid="{00000000-0002-0000-9A00-000000000000}">
      <formula1>Sites</formula1>
    </dataValidation>
  </dataValidations>
  <hyperlinks>
    <hyperlink ref="B1" location="Index!A1" display="Go To Index" xr:uid="{00000000-0004-0000-9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B00-000000000000}">
  <sheetPr codeName="Sheet117"/>
  <dimension ref="A1:G7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0.36328125" bestFit="1" customWidth="1"/>
    <col min="6" max="6" width="13.36328125" bestFit="1" customWidth="1"/>
    <col min="7" max="7" width="23.08984375" bestFit="1" customWidth="1"/>
  </cols>
  <sheetData>
    <row r="1" spans="1: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7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4612</v>
      </c>
      <c r="F2" t="s">
        <v>4700</v>
      </c>
      <c r="G2" t="s">
        <v>387</v>
      </c>
    </row>
    <row r="3" spans="1:7" x14ac:dyDescent="0.35">
      <c r="B3" s="47">
        <v>43166</v>
      </c>
      <c r="E3" t="s">
        <v>4614</v>
      </c>
      <c r="F3" t="s">
        <v>4701</v>
      </c>
      <c r="G3" t="s">
        <v>4702</v>
      </c>
    </row>
    <row r="4" spans="1:7" x14ac:dyDescent="0.35">
      <c r="B4" s="47">
        <v>43166</v>
      </c>
      <c r="E4" t="s">
        <v>4632</v>
      </c>
      <c r="F4" t="s">
        <v>4701</v>
      </c>
      <c r="G4" t="s">
        <v>4702</v>
      </c>
    </row>
    <row r="5" spans="1:7" x14ac:dyDescent="0.35">
      <c r="B5" s="47">
        <v>43166</v>
      </c>
      <c r="E5" t="s">
        <v>4633</v>
      </c>
      <c r="F5" t="s">
        <v>4701</v>
      </c>
      <c r="G5" t="s">
        <v>4702</v>
      </c>
    </row>
    <row r="6" spans="1:7" x14ac:dyDescent="0.35">
      <c r="B6" s="47">
        <v>43166</v>
      </c>
      <c r="E6" t="s">
        <v>4634</v>
      </c>
      <c r="F6" t="s">
        <v>4701</v>
      </c>
      <c r="G6" t="s">
        <v>4702</v>
      </c>
    </row>
    <row r="7" spans="1:7" x14ac:dyDescent="0.35">
      <c r="B7" s="47">
        <v>43166</v>
      </c>
      <c r="E7" t="s">
        <v>2138</v>
      </c>
      <c r="F7" t="s">
        <v>4701</v>
      </c>
      <c r="G7" t="s">
        <v>4702</v>
      </c>
    </row>
  </sheetData>
  <autoFilter ref="A2:G2" xr:uid="{00000000-0009-0000-0000-00009B000000}"/>
  <dataValidations count="1">
    <dataValidation type="list" allowBlank="1" showInputMessage="1" showErrorMessage="1" sqref="D1" xr:uid="{00000000-0002-0000-9B00-000000000000}">
      <formula1>Sites</formula1>
    </dataValidation>
  </dataValidations>
  <hyperlinks>
    <hyperlink ref="B1" location="Index!A1" display="Go To Index" xr:uid="{00000000-0004-0000-9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C00-000000000000}">
  <sheetPr codeName="Sheet118"/>
  <dimension ref="A1:E43"/>
  <sheetViews>
    <sheetView workbookViewId="0">
      <pane ySplit="2" topLeftCell="A3" activePane="bottomLeft" state="frozen"/>
      <selection pane="bottomLeft" activeCell="E14" sqref="E14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20.453125" bestFit="1" customWidth="1"/>
  </cols>
  <sheetData>
    <row r="1" spans="1:5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5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4703</v>
      </c>
    </row>
    <row r="3" spans="1:5" x14ac:dyDescent="0.35">
      <c r="B3" s="5">
        <v>43165</v>
      </c>
      <c r="E3" t="s">
        <v>4704</v>
      </c>
    </row>
    <row r="4" spans="1:5" x14ac:dyDescent="0.35">
      <c r="B4" s="47">
        <v>43165</v>
      </c>
      <c r="E4" t="s">
        <v>4705</v>
      </c>
    </row>
    <row r="5" spans="1:5" x14ac:dyDescent="0.35">
      <c r="B5" s="47">
        <v>43165</v>
      </c>
      <c r="E5" t="s">
        <v>4706</v>
      </c>
    </row>
    <row r="6" spans="1:5" x14ac:dyDescent="0.35">
      <c r="B6" s="47">
        <v>43165</v>
      </c>
      <c r="E6" t="s">
        <v>4707</v>
      </c>
    </row>
    <row r="7" spans="1:5" x14ac:dyDescent="0.35">
      <c r="B7" s="47">
        <v>43165</v>
      </c>
      <c r="E7" t="s">
        <v>4708</v>
      </c>
    </row>
    <row r="8" spans="1:5" x14ac:dyDescent="0.35">
      <c r="B8" s="47">
        <v>43165</v>
      </c>
      <c r="E8" t="s">
        <v>4709</v>
      </c>
    </row>
    <row r="9" spans="1:5" x14ac:dyDescent="0.35">
      <c r="B9" s="47">
        <v>43165</v>
      </c>
      <c r="E9" t="s">
        <v>4710</v>
      </c>
    </row>
    <row r="10" spans="1:5" x14ac:dyDescent="0.35">
      <c r="B10" s="47">
        <v>43165</v>
      </c>
      <c r="E10" t="s">
        <v>4711</v>
      </c>
    </row>
    <row r="11" spans="1:5" x14ac:dyDescent="0.35">
      <c r="B11" s="47">
        <v>43165</v>
      </c>
      <c r="E11" t="s">
        <v>4712</v>
      </c>
    </row>
    <row r="12" spans="1:5" x14ac:dyDescent="0.35">
      <c r="B12" s="47">
        <v>43165</v>
      </c>
      <c r="E12" t="s">
        <v>4713</v>
      </c>
    </row>
    <row r="13" spans="1:5" x14ac:dyDescent="0.35">
      <c r="B13" s="47">
        <v>43165</v>
      </c>
      <c r="E13" t="s">
        <v>4714</v>
      </c>
    </row>
    <row r="14" spans="1:5" x14ac:dyDescent="0.35">
      <c r="B14" s="47">
        <v>43165</v>
      </c>
      <c r="E14" t="s">
        <v>4715</v>
      </c>
    </row>
    <row r="15" spans="1:5" x14ac:dyDescent="0.35">
      <c r="B15" s="47">
        <v>43165</v>
      </c>
      <c r="E15" t="s">
        <v>4716</v>
      </c>
    </row>
    <row r="16" spans="1:5" x14ac:dyDescent="0.35">
      <c r="B16" s="47">
        <v>43165</v>
      </c>
      <c r="E16" t="s">
        <v>4717</v>
      </c>
    </row>
    <row r="17" spans="2:5" x14ac:dyDescent="0.35">
      <c r="B17" s="47">
        <v>43165</v>
      </c>
      <c r="E17" t="s">
        <v>4718</v>
      </c>
    </row>
    <row r="18" spans="2:5" x14ac:dyDescent="0.35">
      <c r="B18" s="47">
        <v>43165</v>
      </c>
      <c r="E18" t="s">
        <v>4719</v>
      </c>
    </row>
    <row r="19" spans="2:5" x14ac:dyDescent="0.35">
      <c r="B19" s="47">
        <v>43165</v>
      </c>
      <c r="E19" t="s">
        <v>4720</v>
      </c>
    </row>
    <row r="20" spans="2:5" x14ac:dyDescent="0.35">
      <c r="B20" s="47">
        <v>43165</v>
      </c>
      <c r="E20" t="s">
        <v>4721</v>
      </c>
    </row>
    <row r="21" spans="2:5" x14ac:dyDescent="0.35">
      <c r="B21" s="47">
        <v>43165</v>
      </c>
      <c r="E21" t="s">
        <v>4722</v>
      </c>
    </row>
    <row r="22" spans="2:5" x14ac:dyDescent="0.35">
      <c r="B22" s="47">
        <v>43165</v>
      </c>
      <c r="E22" t="s">
        <v>4723</v>
      </c>
    </row>
    <row r="23" spans="2:5" x14ac:dyDescent="0.35">
      <c r="B23" s="47">
        <v>43165</v>
      </c>
      <c r="E23" t="s">
        <v>4724</v>
      </c>
    </row>
    <row r="24" spans="2:5" x14ac:dyDescent="0.35">
      <c r="B24" s="47">
        <v>43165</v>
      </c>
      <c r="E24" t="s">
        <v>4725</v>
      </c>
    </row>
    <row r="25" spans="2:5" x14ac:dyDescent="0.35">
      <c r="B25" s="47">
        <v>43165</v>
      </c>
      <c r="E25" t="s">
        <v>4726</v>
      </c>
    </row>
    <row r="26" spans="2:5" x14ac:dyDescent="0.35">
      <c r="B26" s="47">
        <v>43165</v>
      </c>
      <c r="E26" t="s">
        <v>4727</v>
      </c>
    </row>
    <row r="27" spans="2:5" x14ac:dyDescent="0.35">
      <c r="B27" s="47">
        <v>43165</v>
      </c>
      <c r="E27" t="s">
        <v>4728</v>
      </c>
    </row>
    <row r="28" spans="2:5" x14ac:dyDescent="0.35">
      <c r="B28" s="47">
        <v>43165</v>
      </c>
      <c r="E28" t="s">
        <v>4729</v>
      </c>
    </row>
    <row r="29" spans="2:5" x14ac:dyDescent="0.35">
      <c r="B29" s="47">
        <v>43165</v>
      </c>
      <c r="E29" t="s">
        <v>4730</v>
      </c>
    </row>
    <row r="30" spans="2:5" x14ac:dyDescent="0.35">
      <c r="B30" s="47">
        <v>43165</v>
      </c>
      <c r="E30" t="s">
        <v>4731</v>
      </c>
    </row>
    <row r="31" spans="2:5" x14ac:dyDescent="0.35">
      <c r="B31" s="47">
        <v>43165</v>
      </c>
      <c r="E31" t="s">
        <v>4732</v>
      </c>
    </row>
    <row r="32" spans="2:5" x14ac:dyDescent="0.35">
      <c r="B32" s="47">
        <v>43165</v>
      </c>
      <c r="E32" t="s">
        <v>4733</v>
      </c>
    </row>
    <row r="33" spans="2:5" x14ac:dyDescent="0.35">
      <c r="B33" s="47">
        <v>43165</v>
      </c>
      <c r="E33" t="s">
        <v>4734</v>
      </c>
    </row>
    <row r="34" spans="2:5" x14ac:dyDescent="0.35">
      <c r="B34" s="47">
        <v>43165</v>
      </c>
      <c r="E34" t="s">
        <v>4735</v>
      </c>
    </row>
    <row r="35" spans="2:5" x14ac:dyDescent="0.35">
      <c r="B35" s="47">
        <v>43165</v>
      </c>
      <c r="E35" t="s">
        <v>4736</v>
      </c>
    </row>
    <row r="36" spans="2:5" x14ac:dyDescent="0.35">
      <c r="B36" s="47">
        <v>43165</v>
      </c>
      <c r="E36" t="s">
        <v>4737</v>
      </c>
    </row>
    <row r="37" spans="2:5" x14ac:dyDescent="0.35">
      <c r="B37" s="47">
        <v>43165</v>
      </c>
      <c r="E37" t="s">
        <v>4738</v>
      </c>
    </row>
    <row r="38" spans="2:5" x14ac:dyDescent="0.35">
      <c r="B38" s="47">
        <v>43165</v>
      </c>
      <c r="E38" t="s">
        <v>4739</v>
      </c>
    </row>
    <row r="39" spans="2:5" x14ac:dyDescent="0.35">
      <c r="B39" s="47">
        <v>43165</v>
      </c>
      <c r="E39" t="s">
        <v>4740</v>
      </c>
    </row>
    <row r="40" spans="2:5" x14ac:dyDescent="0.35">
      <c r="B40" s="47">
        <v>43165</v>
      </c>
      <c r="E40" t="s">
        <v>4741</v>
      </c>
    </row>
    <row r="41" spans="2:5" x14ac:dyDescent="0.35">
      <c r="B41" s="47">
        <v>43165</v>
      </c>
      <c r="E41" t="s">
        <v>4113</v>
      </c>
    </row>
    <row r="42" spans="2:5" x14ac:dyDescent="0.35">
      <c r="B42" s="47">
        <v>43165</v>
      </c>
      <c r="E42" t="s">
        <v>4742</v>
      </c>
    </row>
    <row r="43" spans="2:5" x14ac:dyDescent="0.35">
      <c r="B43" s="47">
        <v>43165</v>
      </c>
      <c r="E43" t="s">
        <v>4743</v>
      </c>
    </row>
  </sheetData>
  <autoFilter ref="A2:E2" xr:uid="{00000000-0009-0000-0000-00009C000000}"/>
  <dataValidations count="1">
    <dataValidation type="list" allowBlank="1" showInputMessage="1" showErrorMessage="1" sqref="D1" xr:uid="{00000000-0002-0000-9C00-000000000000}">
      <formula1>Sites</formula1>
    </dataValidation>
  </dataValidations>
  <hyperlinks>
    <hyperlink ref="B1" location="Index!A1" display="Go To Index" xr:uid="{00000000-0004-0000-9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D00-000000000000}">
  <sheetPr codeName="Sheet119"/>
  <dimension ref="A1:F3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2.6328125" bestFit="1" customWidth="1"/>
    <col min="6" max="6" width="12.453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4744</v>
      </c>
      <c r="F2" t="s">
        <v>387</v>
      </c>
    </row>
    <row r="3" spans="1:6" x14ac:dyDescent="0.35">
      <c r="B3" s="47">
        <v>43165</v>
      </c>
      <c r="E3" t="s">
        <v>4203</v>
      </c>
      <c r="F3" t="s">
        <v>4203</v>
      </c>
    </row>
  </sheetData>
  <autoFilter ref="A2:F2" xr:uid="{00000000-0009-0000-0000-00009D000000}"/>
  <dataValidations count="1">
    <dataValidation type="list" allowBlank="1" showInputMessage="1" showErrorMessage="1" sqref="D1" xr:uid="{00000000-0002-0000-9D00-000000000000}">
      <formula1>Sites</formula1>
    </dataValidation>
  </dataValidations>
  <hyperlinks>
    <hyperlink ref="B1" location="Index!A1" display="Go To Index" xr:uid="{00000000-0004-0000-9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E00-000000000000}">
  <sheetPr codeName="Sheet120"/>
  <dimension ref="A1:AM42"/>
  <sheetViews>
    <sheetView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E14" sqref="E14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7" width="20.453125" bestFit="1" customWidth="1"/>
    <col min="8" max="8" width="9.453125" bestFit="1" customWidth="1"/>
    <col min="9" max="9" width="21" bestFit="1" customWidth="1"/>
    <col min="10" max="10" width="12.6328125" bestFit="1" customWidth="1"/>
    <col min="11" max="11" width="12" bestFit="1" customWidth="1"/>
    <col min="12" max="12" width="20.453125" bestFit="1" customWidth="1"/>
    <col min="13" max="13" width="14.453125" bestFit="1" customWidth="1"/>
    <col min="14" max="14" width="10.36328125" bestFit="1" customWidth="1"/>
    <col min="15" max="15" width="16" bestFit="1" customWidth="1"/>
    <col min="16" max="16" width="11.6328125" bestFit="1" customWidth="1"/>
    <col min="17" max="17" width="7" bestFit="1" customWidth="1"/>
    <col min="18" max="18" width="10.36328125" bestFit="1" customWidth="1"/>
    <col min="19" max="19" width="13" bestFit="1" customWidth="1"/>
    <col min="21" max="21" width="8.6328125" bestFit="1" customWidth="1"/>
    <col min="22" max="22" width="7.36328125" bestFit="1" customWidth="1"/>
    <col min="23" max="23" width="11.453125" bestFit="1" customWidth="1"/>
    <col min="24" max="24" width="8.453125" bestFit="1" customWidth="1"/>
    <col min="25" max="25" width="6.36328125" bestFit="1" customWidth="1"/>
    <col min="26" max="26" width="7.54296875" bestFit="1" customWidth="1"/>
    <col min="27" max="27" width="19.453125" bestFit="1" customWidth="1"/>
    <col min="28" max="28" width="12.36328125" bestFit="1" customWidth="1"/>
    <col min="29" max="29" width="9.08984375" bestFit="1" customWidth="1"/>
    <col min="30" max="30" width="8.08984375" bestFit="1" customWidth="1"/>
    <col min="31" max="31" width="16.6328125" bestFit="1" customWidth="1"/>
    <col min="32" max="34" width="10.08984375" bestFit="1" customWidth="1"/>
    <col min="35" max="35" width="8.6328125" bestFit="1" customWidth="1"/>
    <col min="36" max="36" width="9.36328125" bestFit="1" customWidth="1"/>
    <col min="37" max="39" width="9.90625" bestFit="1" customWidth="1"/>
  </cols>
  <sheetData>
    <row r="1" spans="1:39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39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4745</v>
      </c>
      <c r="F2" t="s">
        <v>387</v>
      </c>
      <c r="G2" t="s">
        <v>4746</v>
      </c>
      <c r="H2" t="s">
        <v>4747</v>
      </c>
      <c r="I2" t="s">
        <v>4748</v>
      </c>
      <c r="J2" t="s">
        <v>4744</v>
      </c>
      <c r="K2" t="s">
        <v>4749</v>
      </c>
      <c r="L2" t="s">
        <v>4703</v>
      </c>
      <c r="M2" t="s">
        <v>4750</v>
      </c>
      <c r="N2" t="s">
        <v>4751</v>
      </c>
      <c r="O2" t="s">
        <v>4752</v>
      </c>
      <c r="P2" t="s">
        <v>4753</v>
      </c>
      <c r="Q2" t="s">
        <v>2161</v>
      </c>
      <c r="R2" t="s">
        <v>4754</v>
      </c>
      <c r="S2" t="s">
        <v>2599</v>
      </c>
      <c r="U2" t="s">
        <v>4055</v>
      </c>
      <c r="V2" t="s">
        <v>4755</v>
      </c>
      <c r="W2" t="s">
        <v>4756</v>
      </c>
      <c r="X2" t="s">
        <v>4757</v>
      </c>
      <c r="Y2" t="s">
        <v>4758</v>
      </c>
      <c r="Z2" t="s">
        <v>407</v>
      </c>
      <c r="AA2" t="s">
        <v>4759</v>
      </c>
      <c r="AB2" t="s">
        <v>4760</v>
      </c>
      <c r="AC2" t="s">
        <v>4126</v>
      </c>
      <c r="AD2" t="s">
        <v>3240</v>
      </c>
      <c r="AE2" t="s">
        <v>4761</v>
      </c>
      <c r="AF2" t="s">
        <v>4762</v>
      </c>
      <c r="AG2" t="s">
        <v>4763</v>
      </c>
      <c r="AH2" t="s">
        <v>4764</v>
      </c>
      <c r="AI2" t="s">
        <v>4765</v>
      </c>
      <c r="AJ2" t="s">
        <v>4766</v>
      </c>
      <c r="AK2" t="s">
        <v>4767</v>
      </c>
      <c r="AL2" t="s">
        <v>4768</v>
      </c>
      <c r="AM2" t="s">
        <v>4769</v>
      </c>
    </row>
    <row r="3" spans="1:39" x14ac:dyDescent="0.35">
      <c r="B3" s="47">
        <v>43165</v>
      </c>
      <c r="E3" t="s">
        <v>4704</v>
      </c>
      <c r="F3" t="s">
        <v>4704</v>
      </c>
      <c r="H3" t="s">
        <v>4770</v>
      </c>
      <c r="J3" t="s">
        <v>4203</v>
      </c>
      <c r="L3" t="s">
        <v>4704</v>
      </c>
      <c r="V3">
        <v>0</v>
      </c>
      <c r="AK3">
        <v>0</v>
      </c>
      <c r="AL3">
        <v>0</v>
      </c>
      <c r="AM3">
        <v>0</v>
      </c>
    </row>
    <row r="4" spans="1:39" x14ac:dyDescent="0.35">
      <c r="B4" s="47">
        <v>43165</v>
      </c>
      <c r="E4" t="s">
        <v>4705</v>
      </c>
      <c r="F4" t="s">
        <v>4705</v>
      </c>
      <c r="H4" t="s">
        <v>4770</v>
      </c>
      <c r="J4" t="s">
        <v>4203</v>
      </c>
      <c r="L4" t="s">
        <v>4705</v>
      </c>
      <c r="V4">
        <v>0</v>
      </c>
      <c r="AK4">
        <v>0</v>
      </c>
      <c r="AL4">
        <v>0</v>
      </c>
      <c r="AM4">
        <v>0</v>
      </c>
    </row>
    <row r="5" spans="1:39" x14ac:dyDescent="0.35">
      <c r="B5" s="47">
        <v>43165</v>
      </c>
      <c r="E5" t="s">
        <v>4706</v>
      </c>
      <c r="F5" t="s">
        <v>4706</v>
      </c>
      <c r="H5" t="s">
        <v>4770</v>
      </c>
      <c r="J5" t="s">
        <v>4203</v>
      </c>
      <c r="L5" t="s">
        <v>4706</v>
      </c>
      <c r="V5">
        <v>0</v>
      </c>
      <c r="AK5">
        <v>0</v>
      </c>
      <c r="AL5">
        <v>0</v>
      </c>
      <c r="AM5">
        <v>0</v>
      </c>
    </row>
    <row r="6" spans="1:39" x14ac:dyDescent="0.35">
      <c r="B6" s="47">
        <v>43165</v>
      </c>
      <c r="E6" t="s">
        <v>4707</v>
      </c>
      <c r="F6" t="s">
        <v>4707</v>
      </c>
      <c r="H6" t="s">
        <v>4770</v>
      </c>
      <c r="J6" t="s">
        <v>4203</v>
      </c>
      <c r="L6" t="s">
        <v>4707</v>
      </c>
      <c r="V6">
        <v>0</v>
      </c>
      <c r="AK6">
        <v>0</v>
      </c>
      <c r="AL6">
        <v>0</v>
      </c>
      <c r="AM6">
        <v>0</v>
      </c>
    </row>
    <row r="7" spans="1:39" x14ac:dyDescent="0.35">
      <c r="B7" s="47">
        <v>43165</v>
      </c>
      <c r="E7" t="s">
        <v>4708</v>
      </c>
      <c r="F7" t="s">
        <v>4708</v>
      </c>
      <c r="H7" t="s">
        <v>4770</v>
      </c>
      <c r="J7" t="s">
        <v>4203</v>
      </c>
      <c r="L7" t="s">
        <v>4708</v>
      </c>
      <c r="V7">
        <v>0</v>
      </c>
      <c r="AK7">
        <v>0</v>
      </c>
      <c r="AL7">
        <v>0</v>
      </c>
      <c r="AM7">
        <v>0</v>
      </c>
    </row>
    <row r="8" spans="1:39" x14ac:dyDescent="0.35">
      <c r="B8" s="47">
        <v>43165</v>
      </c>
      <c r="E8" t="s">
        <v>4709</v>
      </c>
      <c r="F8" t="s">
        <v>4709</v>
      </c>
      <c r="H8" t="s">
        <v>4770</v>
      </c>
      <c r="J8" t="s">
        <v>4203</v>
      </c>
      <c r="L8" t="s">
        <v>4709</v>
      </c>
      <c r="V8">
        <v>0</v>
      </c>
      <c r="AK8">
        <v>0</v>
      </c>
      <c r="AL8">
        <v>0</v>
      </c>
      <c r="AM8">
        <v>0</v>
      </c>
    </row>
    <row r="9" spans="1:39" x14ac:dyDescent="0.35">
      <c r="B9" s="47">
        <v>43165</v>
      </c>
      <c r="E9" t="s">
        <v>4710</v>
      </c>
      <c r="F9" t="s">
        <v>4710</v>
      </c>
      <c r="H9" t="s">
        <v>4770</v>
      </c>
      <c r="J9" t="s">
        <v>4203</v>
      </c>
      <c r="L9" t="s">
        <v>4710</v>
      </c>
      <c r="V9">
        <v>0</v>
      </c>
      <c r="AK9">
        <v>0</v>
      </c>
      <c r="AL9">
        <v>0</v>
      </c>
      <c r="AM9">
        <v>0</v>
      </c>
    </row>
    <row r="10" spans="1:39" x14ac:dyDescent="0.35">
      <c r="B10" s="47">
        <v>43165</v>
      </c>
      <c r="E10" t="s">
        <v>4711</v>
      </c>
      <c r="F10" t="s">
        <v>4711</v>
      </c>
      <c r="H10" t="s">
        <v>4770</v>
      </c>
      <c r="J10" t="s">
        <v>4203</v>
      </c>
      <c r="L10" t="s">
        <v>4711</v>
      </c>
      <c r="V10">
        <v>0</v>
      </c>
      <c r="AK10">
        <v>0</v>
      </c>
      <c r="AL10">
        <v>0</v>
      </c>
      <c r="AM10">
        <v>0</v>
      </c>
    </row>
    <row r="11" spans="1:39" x14ac:dyDescent="0.35">
      <c r="B11" s="47">
        <v>43165</v>
      </c>
      <c r="E11" t="s">
        <v>4712</v>
      </c>
      <c r="F11" t="s">
        <v>4712</v>
      </c>
      <c r="H11" t="s">
        <v>4770</v>
      </c>
      <c r="J11" t="s">
        <v>4203</v>
      </c>
      <c r="L11" t="s">
        <v>4712</v>
      </c>
      <c r="V11">
        <v>0</v>
      </c>
      <c r="AK11">
        <v>0</v>
      </c>
      <c r="AL11">
        <v>0</v>
      </c>
      <c r="AM11">
        <v>0</v>
      </c>
    </row>
    <row r="12" spans="1:39" x14ac:dyDescent="0.35">
      <c r="B12" s="47">
        <v>43165</v>
      </c>
      <c r="E12" t="s">
        <v>4713</v>
      </c>
      <c r="F12" t="s">
        <v>4713</v>
      </c>
      <c r="H12" t="s">
        <v>4770</v>
      </c>
      <c r="J12" t="s">
        <v>4203</v>
      </c>
      <c r="L12" t="s">
        <v>4713</v>
      </c>
      <c r="V12">
        <v>0</v>
      </c>
      <c r="AK12">
        <v>0</v>
      </c>
      <c r="AL12">
        <v>0</v>
      </c>
      <c r="AM12">
        <v>0</v>
      </c>
    </row>
    <row r="13" spans="1:39" x14ac:dyDescent="0.35">
      <c r="B13" s="47">
        <v>43165</v>
      </c>
      <c r="E13" t="s">
        <v>4714</v>
      </c>
      <c r="F13" t="s">
        <v>4714</v>
      </c>
      <c r="H13" t="s">
        <v>4770</v>
      </c>
      <c r="J13" t="s">
        <v>4203</v>
      </c>
      <c r="L13" t="s">
        <v>4714</v>
      </c>
      <c r="V13">
        <v>0</v>
      </c>
      <c r="AK13">
        <v>0</v>
      </c>
      <c r="AL13">
        <v>0</v>
      </c>
      <c r="AM13">
        <v>0</v>
      </c>
    </row>
    <row r="14" spans="1:39" x14ac:dyDescent="0.35">
      <c r="B14" s="47">
        <v>43165</v>
      </c>
      <c r="E14" t="s">
        <v>4715</v>
      </c>
      <c r="F14" t="s">
        <v>4715</v>
      </c>
      <c r="H14" t="s">
        <v>4770</v>
      </c>
      <c r="J14" t="s">
        <v>4203</v>
      </c>
      <c r="L14" t="s">
        <v>4715</v>
      </c>
      <c r="V14">
        <v>0</v>
      </c>
      <c r="AK14">
        <v>0</v>
      </c>
      <c r="AL14">
        <v>0</v>
      </c>
      <c r="AM14">
        <v>0</v>
      </c>
    </row>
    <row r="15" spans="1:39" x14ac:dyDescent="0.35">
      <c r="B15" s="47">
        <v>43165</v>
      </c>
      <c r="E15" t="s">
        <v>4716</v>
      </c>
      <c r="F15" t="s">
        <v>4716</v>
      </c>
      <c r="H15" t="s">
        <v>4770</v>
      </c>
      <c r="J15" t="s">
        <v>4203</v>
      </c>
      <c r="L15" t="s">
        <v>4716</v>
      </c>
      <c r="V15">
        <v>0</v>
      </c>
      <c r="AK15">
        <v>0</v>
      </c>
      <c r="AL15">
        <v>0</v>
      </c>
      <c r="AM15">
        <v>0</v>
      </c>
    </row>
    <row r="16" spans="1:39" x14ac:dyDescent="0.35">
      <c r="B16" s="47">
        <v>43165</v>
      </c>
      <c r="E16" t="s">
        <v>4717</v>
      </c>
      <c r="F16" t="s">
        <v>4717</v>
      </c>
      <c r="H16" t="s">
        <v>4770</v>
      </c>
      <c r="J16" t="s">
        <v>4203</v>
      </c>
      <c r="L16" t="s">
        <v>4717</v>
      </c>
      <c r="V16">
        <v>0</v>
      </c>
      <c r="AK16">
        <v>0</v>
      </c>
      <c r="AL16">
        <v>0</v>
      </c>
      <c r="AM16">
        <v>0</v>
      </c>
    </row>
    <row r="17" spans="2:39" x14ac:dyDescent="0.35">
      <c r="B17" s="47">
        <v>43165</v>
      </c>
      <c r="E17" t="s">
        <v>4718</v>
      </c>
      <c r="F17" t="s">
        <v>4718</v>
      </c>
      <c r="H17" t="s">
        <v>4770</v>
      </c>
      <c r="J17" t="s">
        <v>4203</v>
      </c>
      <c r="L17" t="s">
        <v>4718</v>
      </c>
      <c r="V17">
        <v>0</v>
      </c>
      <c r="AK17">
        <v>0</v>
      </c>
      <c r="AL17">
        <v>0</v>
      </c>
      <c r="AM17">
        <v>0</v>
      </c>
    </row>
    <row r="18" spans="2:39" x14ac:dyDescent="0.35">
      <c r="B18" s="47">
        <v>43165</v>
      </c>
      <c r="E18" t="s">
        <v>4719</v>
      </c>
      <c r="F18" t="s">
        <v>4719</v>
      </c>
      <c r="H18" t="s">
        <v>4770</v>
      </c>
      <c r="J18" t="s">
        <v>4203</v>
      </c>
      <c r="L18" t="s">
        <v>4719</v>
      </c>
      <c r="V18">
        <v>0</v>
      </c>
      <c r="AK18">
        <v>0</v>
      </c>
      <c r="AL18">
        <v>0</v>
      </c>
      <c r="AM18">
        <v>0</v>
      </c>
    </row>
    <row r="19" spans="2:39" x14ac:dyDescent="0.35">
      <c r="B19" s="47">
        <v>43165</v>
      </c>
      <c r="E19" t="s">
        <v>4720</v>
      </c>
      <c r="F19" t="s">
        <v>4720</v>
      </c>
      <c r="H19" t="s">
        <v>4770</v>
      </c>
      <c r="J19" t="s">
        <v>4203</v>
      </c>
      <c r="L19" t="s">
        <v>4720</v>
      </c>
      <c r="V19">
        <v>0</v>
      </c>
      <c r="AK19">
        <v>0</v>
      </c>
      <c r="AL19">
        <v>0</v>
      </c>
      <c r="AM19">
        <v>0</v>
      </c>
    </row>
    <row r="20" spans="2:39" x14ac:dyDescent="0.35">
      <c r="B20" s="47">
        <v>43165</v>
      </c>
      <c r="E20" t="s">
        <v>4721</v>
      </c>
      <c r="F20" t="s">
        <v>4721</v>
      </c>
      <c r="H20" t="s">
        <v>4770</v>
      </c>
      <c r="J20" t="s">
        <v>4203</v>
      </c>
      <c r="L20" t="s">
        <v>4721</v>
      </c>
      <c r="V20">
        <v>0</v>
      </c>
      <c r="AK20">
        <v>0</v>
      </c>
      <c r="AL20">
        <v>0</v>
      </c>
      <c r="AM20">
        <v>0</v>
      </c>
    </row>
    <row r="21" spans="2:39" x14ac:dyDescent="0.35">
      <c r="B21" s="47">
        <v>43165</v>
      </c>
      <c r="E21" t="s">
        <v>4722</v>
      </c>
      <c r="F21" t="s">
        <v>4722</v>
      </c>
      <c r="H21" t="s">
        <v>4770</v>
      </c>
      <c r="J21" t="s">
        <v>4203</v>
      </c>
      <c r="L21" t="s">
        <v>4722</v>
      </c>
      <c r="V21">
        <v>0</v>
      </c>
      <c r="AK21">
        <v>0</v>
      </c>
      <c r="AL21">
        <v>0</v>
      </c>
      <c r="AM21">
        <v>0</v>
      </c>
    </row>
    <row r="22" spans="2:39" x14ac:dyDescent="0.35">
      <c r="B22" s="47">
        <v>43165</v>
      </c>
      <c r="E22" t="s">
        <v>4723</v>
      </c>
      <c r="F22" t="s">
        <v>4723</v>
      </c>
      <c r="H22" t="s">
        <v>4770</v>
      </c>
      <c r="J22" t="s">
        <v>4203</v>
      </c>
      <c r="L22" t="s">
        <v>4723</v>
      </c>
      <c r="V22">
        <v>0</v>
      </c>
      <c r="AK22">
        <v>0</v>
      </c>
      <c r="AL22">
        <v>0</v>
      </c>
      <c r="AM22">
        <v>0</v>
      </c>
    </row>
    <row r="23" spans="2:39" x14ac:dyDescent="0.35">
      <c r="B23" s="47">
        <v>43165</v>
      </c>
      <c r="E23" t="s">
        <v>4724</v>
      </c>
      <c r="F23" t="s">
        <v>4724</v>
      </c>
      <c r="H23" t="s">
        <v>4770</v>
      </c>
      <c r="J23" t="s">
        <v>4203</v>
      </c>
      <c r="L23" t="s">
        <v>4724</v>
      </c>
      <c r="V23">
        <v>0</v>
      </c>
      <c r="AK23">
        <v>0</v>
      </c>
      <c r="AL23">
        <v>0</v>
      </c>
      <c r="AM23">
        <v>0</v>
      </c>
    </row>
    <row r="24" spans="2:39" x14ac:dyDescent="0.35">
      <c r="B24" s="47">
        <v>43165</v>
      </c>
      <c r="E24" t="s">
        <v>4725</v>
      </c>
      <c r="F24" t="s">
        <v>4725</v>
      </c>
      <c r="H24" t="s">
        <v>4770</v>
      </c>
      <c r="J24" t="s">
        <v>4203</v>
      </c>
      <c r="L24" t="s">
        <v>4725</v>
      </c>
      <c r="V24">
        <v>0</v>
      </c>
      <c r="AK24">
        <v>0</v>
      </c>
      <c r="AL24">
        <v>0</v>
      </c>
      <c r="AM24">
        <v>0</v>
      </c>
    </row>
    <row r="25" spans="2:39" x14ac:dyDescent="0.35">
      <c r="B25" s="47">
        <v>43165</v>
      </c>
      <c r="E25" t="s">
        <v>4726</v>
      </c>
      <c r="F25" t="s">
        <v>4726</v>
      </c>
      <c r="H25" t="s">
        <v>4770</v>
      </c>
      <c r="J25" t="s">
        <v>4203</v>
      </c>
      <c r="L25" t="s">
        <v>4726</v>
      </c>
      <c r="V25">
        <v>0</v>
      </c>
      <c r="AK25">
        <v>0</v>
      </c>
      <c r="AL25">
        <v>0</v>
      </c>
      <c r="AM25">
        <v>0</v>
      </c>
    </row>
    <row r="26" spans="2:39" x14ac:dyDescent="0.35">
      <c r="B26" s="47">
        <v>43165</v>
      </c>
      <c r="E26" t="s">
        <v>4727</v>
      </c>
      <c r="F26" t="s">
        <v>4727</v>
      </c>
      <c r="H26" t="s">
        <v>4770</v>
      </c>
      <c r="J26" t="s">
        <v>4203</v>
      </c>
      <c r="L26" t="s">
        <v>4727</v>
      </c>
      <c r="V26">
        <v>0</v>
      </c>
      <c r="AK26">
        <v>0</v>
      </c>
      <c r="AL26">
        <v>0</v>
      </c>
      <c r="AM26">
        <v>0</v>
      </c>
    </row>
    <row r="27" spans="2:39" x14ac:dyDescent="0.35">
      <c r="B27" s="47">
        <v>43165</v>
      </c>
      <c r="E27" t="s">
        <v>4728</v>
      </c>
      <c r="F27" t="s">
        <v>4728</v>
      </c>
      <c r="H27" t="s">
        <v>4770</v>
      </c>
      <c r="J27" t="s">
        <v>4203</v>
      </c>
      <c r="L27" t="s">
        <v>4728</v>
      </c>
      <c r="V27">
        <v>0</v>
      </c>
      <c r="AK27">
        <v>0</v>
      </c>
      <c r="AL27">
        <v>0</v>
      </c>
      <c r="AM27">
        <v>0</v>
      </c>
    </row>
    <row r="28" spans="2:39" x14ac:dyDescent="0.35">
      <c r="B28" s="47">
        <v>43165</v>
      </c>
      <c r="E28" t="s">
        <v>4729</v>
      </c>
      <c r="F28" t="s">
        <v>4729</v>
      </c>
      <c r="H28" t="s">
        <v>4770</v>
      </c>
      <c r="J28" t="s">
        <v>4203</v>
      </c>
      <c r="L28" t="s">
        <v>4729</v>
      </c>
      <c r="V28">
        <v>0</v>
      </c>
      <c r="AK28">
        <v>0</v>
      </c>
      <c r="AL28">
        <v>0</v>
      </c>
      <c r="AM28">
        <v>0</v>
      </c>
    </row>
    <row r="29" spans="2:39" x14ac:dyDescent="0.35">
      <c r="B29" s="47">
        <v>43165</v>
      </c>
      <c r="E29" t="s">
        <v>4730</v>
      </c>
      <c r="F29" t="s">
        <v>4730</v>
      </c>
      <c r="H29" t="s">
        <v>4770</v>
      </c>
      <c r="J29" t="s">
        <v>4203</v>
      </c>
      <c r="L29" t="s">
        <v>4730</v>
      </c>
      <c r="V29">
        <v>0</v>
      </c>
      <c r="AK29">
        <v>0</v>
      </c>
      <c r="AL29">
        <v>0</v>
      </c>
      <c r="AM29">
        <v>0</v>
      </c>
    </row>
    <row r="30" spans="2:39" x14ac:dyDescent="0.35">
      <c r="B30" s="47">
        <v>43165</v>
      </c>
      <c r="E30" t="s">
        <v>4731</v>
      </c>
      <c r="F30" t="s">
        <v>4731</v>
      </c>
      <c r="H30" t="s">
        <v>4770</v>
      </c>
      <c r="J30" t="s">
        <v>4203</v>
      </c>
      <c r="L30" t="s">
        <v>4731</v>
      </c>
      <c r="V30">
        <v>0</v>
      </c>
      <c r="AK30">
        <v>0</v>
      </c>
      <c r="AL30">
        <v>0</v>
      </c>
      <c r="AM30">
        <v>0</v>
      </c>
    </row>
    <row r="31" spans="2:39" x14ac:dyDescent="0.35">
      <c r="B31" s="47">
        <v>43165</v>
      </c>
      <c r="E31" t="s">
        <v>4732</v>
      </c>
      <c r="F31" t="s">
        <v>4732</v>
      </c>
      <c r="H31" t="s">
        <v>4770</v>
      </c>
      <c r="J31" t="s">
        <v>4203</v>
      </c>
      <c r="L31" t="s">
        <v>4732</v>
      </c>
      <c r="V31">
        <v>0</v>
      </c>
      <c r="AK31">
        <v>0</v>
      </c>
      <c r="AL31">
        <v>0</v>
      </c>
      <c r="AM31">
        <v>0</v>
      </c>
    </row>
    <row r="32" spans="2:39" x14ac:dyDescent="0.35">
      <c r="B32" s="47">
        <v>43165</v>
      </c>
      <c r="E32" t="s">
        <v>4733</v>
      </c>
      <c r="F32" t="s">
        <v>4733</v>
      </c>
      <c r="H32" t="s">
        <v>4770</v>
      </c>
      <c r="J32" t="s">
        <v>4203</v>
      </c>
      <c r="L32" t="s">
        <v>4733</v>
      </c>
      <c r="V32">
        <v>0</v>
      </c>
      <c r="AK32">
        <v>0</v>
      </c>
      <c r="AL32">
        <v>0</v>
      </c>
      <c r="AM32">
        <v>0</v>
      </c>
    </row>
    <row r="33" spans="2:39" x14ac:dyDescent="0.35">
      <c r="B33" s="47">
        <v>43165</v>
      </c>
      <c r="E33" t="s">
        <v>4734</v>
      </c>
      <c r="F33" t="s">
        <v>4734</v>
      </c>
      <c r="H33" t="s">
        <v>4770</v>
      </c>
      <c r="J33" t="s">
        <v>4203</v>
      </c>
      <c r="L33" t="s">
        <v>4734</v>
      </c>
      <c r="V33">
        <v>0</v>
      </c>
      <c r="AK33">
        <v>0</v>
      </c>
      <c r="AL33">
        <v>0</v>
      </c>
      <c r="AM33">
        <v>0</v>
      </c>
    </row>
    <row r="34" spans="2:39" x14ac:dyDescent="0.35">
      <c r="B34" s="47">
        <v>43165</v>
      </c>
      <c r="E34" t="s">
        <v>4735</v>
      </c>
      <c r="F34" t="s">
        <v>4735</v>
      </c>
      <c r="H34" t="s">
        <v>4770</v>
      </c>
      <c r="J34" t="s">
        <v>4203</v>
      </c>
      <c r="L34" t="s">
        <v>4735</v>
      </c>
      <c r="V34">
        <v>0</v>
      </c>
      <c r="AK34">
        <v>0</v>
      </c>
      <c r="AL34">
        <v>0</v>
      </c>
      <c r="AM34">
        <v>0</v>
      </c>
    </row>
    <row r="35" spans="2:39" x14ac:dyDescent="0.35">
      <c r="B35" s="47">
        <v>43165</v>
      </c>
      <c r="E35" t="s">
        <v>4736</v>
      </c>
      <c r="F35" t="s">
        <v>4736</v>
      </c>
      <c r="H35" t="s">
        <v>4770</v>
      </c>
      <c r="J35" t="s">
        <v>4203</v>
      </c>
      <c r="L35" t="s">
        <v>4736</v>
      </c>
      <c r="V35">
        <v>0</v>
      </c>
      <c r="AK35">
        <v>0</v>
      </c>
      <c r="AL35">
        <v>0</v>
      </c>
      <c r="AM35">
        <v>0</v>
      </c>
    </row>
    <row r="36" spans="2:39" x14ac:dyDescent="0.35">
      <c r="B36" s="47">
        <v>43165</v>
      </c>
      <c r="E36" t="s">
        <v>4737</v>
      </c>
      <c r="F36" t="s">
        <v>4737</v>
      </c>
      <c r="H36" t="s">
        <v>4770</v>
      </c>
      <c r="J36" t="s">
        <v>4203</v>
      </c>
      <c r="L36" t="s">
        <v>4737</v>
      </c>
      <c r="V36">
        <v>0</v>
      </c>
      <c r="AK36">
        <v>0</v>
      </c>
      <c r="AL36">
        <v>0</v>
      </c>
      <c r="AM36">
        <v>0</v>
      </c>
    </row>
    <row r="37" spans="2:39" x14ac:dyDescent="0.35">
      <c r="B37" s="47">
        <v>43165</v>
      </c>
      <c r="E37" t="s">
        <v>4738</v>
      </c>
      <c r="F37" t="s">
        <v>4738</v>
      </c>
      <c r="H37" t="s">
        <v>4770</v>
      </c>
      <c r="J37" t="s">
        <v>4203</v>
      </c>
      <c r="L37" t="s">
        <v>4738</v>
      </c>
      <c r="V37">
        <v>0</v>
      </c>
      <c r="AK37">
        <v>0</v>
      </c>
      <c r="AL37">
        <v>0</v>
      </c>
      <c r="AM37">
        <v>0</v>
      </c>
    </row>
    <row r="38" spans="2:39" x14ac:dyDescent="0.35">
      <c r="B38" s="47">
        <v>43165</v>
      </c>
      <c r="E38" t="s">
        <v>4739</v>
      </c>
      <c r="F38" t="s">
        <v>4739</v>
      </c>
      <c r="H38" t="s">
        <v>4770</v>
      </c>
      <c r="J38" t="s">
        <v>4203</v>
      </c>
      <c r="L38" t="s">
        <v>4739</v>
      </c>
      <c r="V38">
        <v>0</v>
      </c>
      <c r="AK38">
        <v>0</v>
      </c>
      <c r="AL38">
        <v>0</v>
      </c>
      <c r="AM38">
        <v>0</v>
      </c>
    </row>
    <row r="39" spans="2:39" x14ac:dyDescent="0.35">
      <c r="B39" s="47">
        <v>43165</v>
      </c>
      <c r="E39" t="s">
        <v>4740</v>
      </c>
      <c r="F39" t="s">
        <v>4740</v>
      </c>
      <c r="H39" t="s">
        <v>4770</v>
      </c>
      <c r="J39" t="s">
        <v>4203</v>
      </c>
      <c r="L39" t="s">
        <v>4740</v>
      </c>
      <c r="V39">
        <v>0</v>
      </c>
      <c r="AK39">
        <v>0</v>
      </c>
      <c r="AL39">
        <v>0</v>
      </c>
      <c r="AM39">
        <v>0</v>
      </c>
    </row>
    <row r="40" spans="2:39" x14ac:dyDescent="0.35">
      <c r="B40" s="47">
        <v>43165</v>
      </c>
      <c r="E40" t="s">
        <v>4741</v>
      </c>
      <c r="F40" t="s">
        <v>4741</v>
      </c>
      <c r="H40" t="s">
        <v>4770</v>
      </c>
      <c r="J40" t="s">
        <v>4203</v>
      </c>
      <c r="L40" t="s">
        <v>4741</v>
      </c>
      <c r="V40">
        <v>0</v>
      </c>
      <c r="AK40">
        <v>0</v>
      </c>
      <c r="AL40">
        <v>0</v>
      </c>
      <c r="AM40">
        <v>0</v>
      </c>
    </row>
    <row r="41" spans="2:39" x14ac:dyDescent="0.35">
      <c r="B41" s="47">
        <v>43165</v>
      </c>
      <c r="E41" t="s">
        <v>4742</v>
      </c>
      <c r="F41" t="s">
        <v>4742</v>
      </c>
      <c r="H41" t="s">
        <v>4770</v>
      </c>
      <c r="J41" t="s">
        <v>4203</v>
      </c>
      <c r="L41" t="s">
        <v>4742</v>
      </c>
      <c r="V41">
        <v>0</v>
      </c>
      <c r="AK41">
        <v>0</v>
      </c>
      <c r="AL41">
        <v>0</v>
      </c>
      <c r="AM41">
        <v>0</v>
      </c>
    </row>
    <row r="42" spans="2:39" x14ac:dyDescent="0.35">
      <c r="B42" s="47">
        <v>43165</v>
      </c>
      <c r="E42" t="s">
        <v>4743</v>
      </c>
      <c r="F42" t="s">
        <v>4743</v>
      </c>
      <c r="H42" t="s">
        <v>4770</v>
      </c>
      <c r="J42" t="s">
        <v>4203</v>
      </c>
      <c r="L42" t="s">
        <v>4743</v>
      </c>
      <c r="V42">
        <v>0</v>
      </c>
      <c r="AK42">
        <v>0</v>
      </c>
      <c r="AL42">
        <v>0</v>
      </c>
      <c r="AM42">
        <v>0</v>
      </c>
    </row>
  </sheetData>
  <autoFilter ref="A2:AM2" xr:uid="{00000000-0009-0000-0000-00009E000000}"/>
  <dataValidations count="1">
    <dataValidation type="list" allowBlank="1" showInputMessage="1" showErrorMessage="1" sqref="D1" xr:uid="{00000000-0002-0000-9E00-000000000000}">
      <formula1>Sites</formula1>
    </dataValidation>
  </dataValidations>
  <hyperlinks>
    <hyperlink ref="B1" location="Index!A1" display="Go To Index" xr:uid="{00000000-0004-0000-9E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F00-000000000000}">
  <sheetPr codeName="Sheet121"/>
  <dimension ref="A1:I12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0.36328125" bestFit="1" customWidth="1"/>
    <col min="6" max="6" width="25.08984375" bestFit="1" customWidth="1"/>
    <col min="7" max="7" width="20.6328125" bestFit="1" customWidth="1"/>
    <col min="8" max="8" width="33.453125" bestFit="1" customWidth="1"/>
    <col min="9" max="9" width="12.54296875" bestFit="1" customWidth="1"/>
  </cols>
  <sheetData>
    <row r="1" spans="1:9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9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4612</v>
      </c>
      <c r="F2" t="s">
        <v>4771</v>
      </c>
      <c r="G2" t="s">
        <v>4772</v>
      </c>
      <c r="H2" t="s">
        <v>387</v>
      </c>
      <c r="I2" t="s">
        <v>4773</v>
      </c>
    </row>
    <row r="3" spans="1:9" x14ac:dyDescent="0.35">
      <c r="B3" s="47">
        <v>43166</v>
      </c>
      <c r="E3" t="s">
        <v>4632</v>
      </c>
      <c r="F3" t="s">
        <v>384</v>
      </c>
      <c r="G3" t="s">
        <v>1740</v>
      </c>
    </row>
    <row r="4" spans="1:9" x14ac:dyDescent="0.35">
      <c r="B4" s="47">
        <v>43166</v>
      </c>
      <c r="E4" t="s">
        <v>4633</v>
      </c>
      <c r="F4" t="s">
        <v>4774</v>
      </c>
      <c r="G4" t="s">
        <v>4775</v>
      </c>
      <c r="H4" t="s">
        <v>4776</v>
      </c>
    </row>
    <row r="5" spans="1:9" x14ac:dyDescent="0.35">
      <c r="B5" s="47">
        <v>43166</v>
      </c>
      <c r="E5" t="s">
        <v>4633</v>
      </c>
      <c r="F5" t="s">
        <v>384</v>
      </c>
      <c r="G5" t="s">
        <v>1740</v>
      </c>
    </row>
    <row r="6" spans="1:9" x14ac:dyDescent="0.35">
      <c r="B6" s="47">
        <v>43166</v>
      </c>
      <c r="E6" t="s">
        <v>4634</v>
      </c>
      <c r="F6" t="s">
        <v>4774</v>
      </c>
      <c r="G6" t="s">
        <v>4777</v>
      </c>
      <c r="H6" t="s">
        <v>4778</v>
      </c>
      <c r="I6">
        <v>0</v>
      </c>
    </row>
    <row r="7" spans="1:9" x14ac:dyDescent="0.35">
      <c r="B7" s="47">
        <v>43166</v>
      </c>
      <c r="E7" t="s">
        <v>4634</v>
      </c>
      <c r="F7" t="s">
        <v>4779</v>
      </c>
      <c r="G7" t="s">
        <v>4779</v>
      </c>
      <c r="H7" t="s">
        <v>4780</v>
      </c>
      <c r="I7">
        <v>100</v>
      </c>
    </row>
    <row r="8" spans="1:9" x14ac:dyDescent="0.35">
      <c r="B8" s="47">
        <v>43166</v>
      </c>
      <c r="E8" t="s">
        <v>4634</v>
      </c>
      <c r="F8" t="s">
        <v>4781</v>
      </c>
      <c r="G8" t="s">
        <v>4781</v>
      </c>
      <c r="H8" t="s">
        <v>4782</v>
      </c>
    </row>
    <row r="9" spans="1:9" x14ac:dyDescent="0.35">
      <c r="B9" s="47">
        <v>43166</v>
      </c>
      <c r="E9" t="s">
        <v>4634</v>
      </c>
      <c r="F9" t="s">
        <v>384</v>
      </c>
      <c r="G9" t="s">
        <v>1740</v>
      </c>
    </row>
    <row r="10" spans="1:9" x14ac:dyDescent="0.35">
      <c r="B10" s="47">
        <v>43166</v>
      </c>
      <c r="E10" t="s">
        <v>4634</v>
      </c>
      <c r="F10" t="s">
        <v>4783</v>
      </c>
      <c r="G10" t="s">
        <v>4784</v>
      </c>
      <c r="H10" t="s">
        <v>4785</v>
      </c>
      <c r="I10">
        <v>0</v>
      </c>
    </row>
    <row r="11" spans="1:9" x14ac:dyDescent="0.35">
      <c r="B11" s="47">
        <v>43166</v>
      </c>
      <c r="E11" t="s">
        <v>4634</v>
      </c>
      <c r="F11" t="s">
        <v>4786</v>
      </c>
      <c r="G11" t="s">
        <v>4787</v>
      </c>
      <c r="H11" t="s">
        <v>4788</v>
      </c>
      <c r="I11">
        <v>1</v>
      </c>
    </row>
    <row r="12" spans="1:9" x14ac:dyDescent="0.35">
      <c r="B12" s="47">
        <v>43166</v>
      </c>
      <c r="E12" t="s">
        <v>2138</v>
      </c>
      <c r="F12" t="s">
        <v>384</v>
      </c>
      <c r="G12" t="s">
        <v>1740</v>
      </c>
    </row>
  </sheetData>
  <autoFilter ref="A2:I2" xr:uid="{00000000-0009-0000-0000-00009F000000}"/>
  <dataValidations count="1">
    <dataValidation type="list" allowBlank="1" showInputMessage="1" showErrorMessage="1" sqref="D1" xr:uid="{00000000-0002-0000-9F00-000000000000}">
      <formula1>Sites</formula1>
    </dataValidation>
  </dataValidations>
  <hyperlinks>
    <hyperlink ref="B1" location="Index!A1" display="Go To Index" xr:uid="{00000000-0004-0000-9F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000-000000000000}">
  <sheetPr codeName="Sheet122" filterMode="1"/>
  <dimension ref="A1:I173"/>
  <sheetViews>
    <sheetView workbookViewId="0">
      <pane ySplit="2" topLeftCell="A3" activePane="bottomLeft" state="frozen"/>
      <selection pane="bottomLeft" activeCell="B1" sqref="B1"/>
    </sheetView>
  </sheetViews>
  <sheetFormatPr defaultColWidth="10.54296875" defaultRowHeight="14.5" x14ac:dyDescent="0.35"/>
  <cols>
    <col min="1" max="2" width="10.6328125" style="5" bestFit="1" customWidth="1"/>
    <col min="3" max="3" width="6.6328125" style="5" bestFit="1" customWidth="1"/>
    <col min="4" max="4" width="9.90625" bestFit="1" customWidth="1"/>
    <col min="5" max="5" width="9.6328125" bestFit="1" customWidth="1"/>
    <col min="6" max="6" width="10.36328125" bestFit="1" customWidth="1"/>
    <col min="7" max="7" width="9.36328125" bestFit="1" customWidth="1"/>
    <col min="8" max="8" width="37" bestFit="1" customWidth="1"/>
  </cols>
  <sheetData>
    <row r="1" spans="1:8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8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4191</v>
      </c>
      <c r="F2" t="s">
        <v>4612</v>
      </c>
      <c r="G2" t="s">
        <v>349</v>
      </c>
      <c r="H2" t="s">
        <v>387</v>
      </c>
    </row>
    <row r="3" spans="1:8" hidden="1" x14ac:dyDescent="0.35">
      <c r="B3" s="47">
        <v>43166</v>
      </c>
      <c r="E3" t="s">
        <v>4668</v>
      </c>
      <c r="F3" t="s">
        <v>4614</v>
      </c>
      <c r="G3">
        <v>14</v>
      </c>
      <c r="H3" t="s">
        <v>4789</v>
      </c>
    </row>
    <row r="4" spans="1:8" hidden="1" x14ac:dyDescent="0.35">
      <c r="B4" s="47">
        <v>43166</v>
      </c>
      <c r="E4" t="s">
        <v>4668</v>
      </c>
      <c r="F4" t="s">
        <v>4614</v>
      </c>
      <c r="G4">
        <v>15</v>
      </c>
      <c r="H4" t="s">
        <v>4790</v>
      </c>
    </row>
    <row r="5" spans="1:8" hidden="1" x14ac:dyDescent="0.35">
      <c r="B5" s="47">
        <v>43166</v>
      </c>
      <c r="E5" t="s">
        <v>4668</v>
      </c>
      <c r="F5" t="s">
        <v>4632</v>
      </c>
      <c r="G5">
        <v>14</v>
      </c>
      <c r="H5" t="s">
        <v>4789</v>
      </c>
    </row>
    <row r="6" spans="1:8" hidden="1" x14ac:dyDescent="0.35">
      <c r="B6" s="47">
        <v>43166</v>
      </c>
      <c r="E6" t="s">
        <v>4668</v>
      </c>
      <c r="F6" t="s">
        <v>4633</v>
      </c>
      <c r="G6">
        <v>14</v>
      </c>
      <c r="H6" t="s">
        <v>4789</v>
      </c>
    </row>
    <row r="7" spans="1:8" hidden="1" x14ac:dyDescent="0.35">
      <c r="B7" s="47">
        <v>43166</v>
      </c>
      <c r="E7" t="s">
        <v>4668</v>
      </c>
      <c r="F7" t="s">
        <v>4634</v>
      </c>
      <c r="G7">
        <v>14</v>
      </c>
      <c r="H7" t="s">
        <v>4789</v>
      </c>
    </row>
    <row r="8" spans="1:8" hidden="1" x14ac:dyDescent="0.35">
      <c r="B8" s="47">
        <v>43166</v>
      </c>
      <c r="E8" t="s">
        <v>4668</v>
      </c>
      <c r="F8" t="s">
        <v>2138</v>
      </c>
      <c r="G8">
        <v>14</v>
      </c>
      <c r="H8" t="s">
        <v>4789</v>
      </c>
    </row>
    <row r="9" spans="1:8" hidden="1" x14ac:dyDescent="0.35">
      <c r="B9" s="47">
        <v>43166</v>
      </c>
      <c r="E9" t="s">
        <v>4685</v>
      </c>
      <c r="F9" t="s">
        <v>4614</v>
      </c>
      <c r="G9">
        <v>1</v>
      </c>
      <c r="H9" t="s">
        <v>4791</v>
      </c>
    </row>
    <row r="10" spans="1:8" hidden="1" x14ac:dyDescent="0.35">
      <c r="B10" s="47">
        <v>43166</v>
      </c>
      <c r="E10" t="s">
        <v>4685</v>
      </c>
      <c r="F10" t="s">
        <v>4614</v>
      </c>
      <c r="G10">
        <v>10</v>
      </c>
      <c r="H10" t="s">
        <v>4792</v>
      </c>
    </row>
    <row r="11" spans="1:8" hidden="1" x14ac:dyDescent="0.35">
      <c r="B11" s="47">
        <v>43166</v>
      </c>
      <c r="E11" t="s">
        <v>4685</v>
      </c>
      <c r="F11" t="s">
        <v>4614</v>
      </c>
      <c r="G11">
        <v>11</v>
      </c>
      <c r="H11" t="s">
        <v>4793</v>
      </c>
    </row>
    <row r="12" spans="1:8" hidden="1" x14ac:dyDescent="0.35">
      <c r="B12" s="47">
        <v>43166</v>
      </c>
      <c r="E12" t="s">
        <v>4685</v>
      </c>
      <c r="F12" t="s">
        <v>4614</v>
      </c>
      <c r="G12">
        <v>12</v>
      </c>
      <c r="H12" t="s">
        <v>4627</v>
      </c>
    </row>
    <row r="13" spans="1:8" hidden="1" x14ac:dyDescent="0.35">
      <c r="B13" s="47">
        <v>43166</v>
      </c>
      <c r="E13" t="s">
        <v>4685</v>
      </c>
      <c r="F13" t="s">
        <v>4614</v>
      </c>
      <c r="G13">
        <v>13</v>
      </c>
      <c r="H13" t="s">
        <v>4791</v>
      </c>
    </row>
    <row r="14" spans="1:8" hidden="1" x14ac:dyDescent="0.35">
      <c r="B14" s="47">
        <v>43166</v>
      </c>
      <c r="E14" t="s">
        <v>4685</v>
      </c>
      <c r="F14" t="s">
        <v>4614</v>
      </c>
      <c r="G14">
        <v>14</v>
      </c>
      <c r="H14" t="s">
        <v>4789</v>
      </c>
    </row>
    <row r="15" spans="1:8" hidden="1" x14ac:dyDescent="0.35">
      <c r="B15" s="47">
        <v>43166</v>
      </c>
      <c r="E15" t="s">
        <v>4685</v>
      </c>
      <c r="F15" t="s">
        <v>4614</v>
      </c>
      <c r="G15">
        <v>15</v>
      </c>
      <c r="H15" t="s">
        <v>4790</v>
      </c>
    </row>
    <row r="16" spans="1:8" hidden="1" x14ac:dyDescent="0.35">
      <c r="B16" s="47">
        <v>43166</v>
      </c>
      <c r="E16" t="s">
        <v>4685</v>
      </c>
      <c r="F16" t="s">
        <v>4614</v>
      </c>
      <c r="G16">
        <v>2</v>
      </c>
      <c r="H16" t="s">
        <v>4794</v>
      </c>
    </row>
    <row r="17" spans="2:8" hidden="1" x14ac:dyDescent="0.35">
      <c r="B17" s="47">
        <v>43166</v>
      </c>
      <c r="E17" t="s">
        <v>4685</v>
      </c>
      <c r="F17" t="s">
        <v>4614</v>
      </c>
      <c r="G17">
        <v>3</v>
      </c>
      <c r="H17" t="s">
        <v>4795</v>
      </c>
    </row>
    <row r="18" spans="2:8" hidden="1" x14ac:dyDescent="0.35">
      <c r="B18" s="47">
        <v>43166</v>
      </c>
      <c r="E18" t="s">
        <v>4685</v>
      </c>
      <c r="F18" t="s">
        <v>4614</v>
      </c>
      <c r="G18">
        <v>4</v>
      </c>
      <c r="H18" t="s">
        <v>4796</v>
      </c>
    </row>
    <row r="19" spans="2:8" hidden="1" x14ac:dyDescent="0.35">
      <c r="B19" s="47">
        <v>43166</v>
      </c>
      <c r="E19" t="s">
        <v>4685</v>
      </c>
      <c r="F19" t="s">
        <v>4614</v>
      </c>
      <c r="G19">
        <v>5</v>
      </c>
      <c r="H19" t="s">
        <v>4797</v>
      </c>
    </row>
    <row r="20" spans="2:8" hidden="1" x14ac:dyDescent="0.35">
      <c r="B20" s="47">
        <v>43166</v>
      </c>
      <c r="E20" t="s">
        <v>4685</v>
      </c>
      <c r="F20" t="s">
        <v>4614</v>
      </c>
      <c r="G20">
        <v>6</v>
      </c>
      <c r="H20" t="s">
        <v>4798</v>
      </c>
    </row>
    <row r="21" spans="2:8" hidden="1" x14ac:dyDescent="0.35">
      <c r="B21" s="47">
        <v>43166</v>
      </c>
      <c r="E21" t="s">
        <v>4685</v>
      </c>
      <c r="F21" t="s">
        <v>4614</v>
      </c>
      <c r="G21">
        <v>7</v>
      </c>
      <c r="H21" t="s">
        <v>4799</v>
      </c>
    </row>
    <row r="22" spans="2:8" hidden="1" x14ac:dyDescent="0.35">
      <c r="B22" s="47">
        <v>43166</v>
      </c>
      <c r="E22" t="s">
        <v>4685</v>
      </c>
      <c r="F22" t="s">
        <v>4614</v>
      </c>
      <c r="G22">
        <v>8</v>
      </c>
      <c r="H22" t="s">
        <v>4800</v>
      </c>
    </row>
    <row r="23" spans="2:8" hidden="1" x14ac:dyDescent="0.35">
      <c r="B23" s="47">
        <v>43166</v>
      </c>
      <c r="E23" t="s">
        <v>4685</v>
      </c>
      <c r="F23" t="s">
        <v>4614</v>
      </c>
      <c r="G23">
        <v>9</v>
      </c>
      <c r="H23" t="s">
        <v>4801</v>
      </c>
    </row>
    <row r="24" spans="2:8" hidden="1" x14ac:dyDescent="0.35">
      <c r="B24" s="47">
        <v>43166</v>
      </c>
      <c r="E24" t="s">
        <v>4687</v>
      </c>
      <c r="F24" t="s">
        <v>4614</v>
      </c>
      <c r="G24">
        <v>1</v>
      </c>
      <c r="H24" t="s">
        <v>4791</v>
      </c>
    </row>
    <row r="25" spans="2:8" hidden="1" x14ac:dyDescent="0.35">
      <c r="B25" s="47">
        <v>43166</v>
      </c>
      <c r="E25" t="s">
        <v>4687</v>
      </c>
      <c r="F25" t="s">
        <v>4614</v>
      </c>
      <c r="G25">
        <v>10</v>
      </c>
      <c r="H25" t="s">
        <v>4792</v>
      </c>
    </row>
    <row r="26" spans="2:8" hidden="1" x14ac:dyDescent="0.35">
      <c r="B26" s="47">
        <v>43166</v>
      </c>
      <c r="E26" t="s">
        <v>4687</v>
      </c>
      <c r="F26" t="s">
        <v>4614</v>
      </c>
      <c r="G26">
        <v>11</v>
      </c>
      <c r="H26" t="s">
        <v>4793</v>
      </c>
    </row>
    <row r="27" spans="2:8" hidden="1" x14ac:dyDescent="0.35">
      <c r="B27" s="47">
        <v>43166</v>
      </c>
      <c r="E27" t="s">
        <v>4687</v>
      </c>
      <c r="F27" t="s">
        <v>4614</v>
      </c>
      <c r="G27">
        <v>12</v>
      </c>
      <c r="H27" t="s">
        <v>4627</v>
      </c>
    </row>
    <row r="28" spans="2:8" hidden="1" x14ac:dyDescent="0.35">
      <c r="B28" s="47">
        <v>43166</v>
      </c>
      <c r="E28" t="s">
        <v>4687</v>
      </c>
      <c r="F28" t="s">
        <v>4614</v>
      </c>
      <c r="G28">
        <v>13</v>
      </c>
      <c r="H28" t="s">
        <v>4802</v>
      </c>
    </row>
    <row r="29" spans="2:8" hidden="1" x14ac:dyDescent="0.35">
      <c r="B29" s="47">
        <v>43166</v>
      </c>
      <c r="E29" t="s">
        <v>4687</v>
      </c>
      <c r="F29" t="s">
        <v>4614</v>
      </c>
      <c r="G29">
        <v>15</v>
      </c>
      <c r="H29" t="s">
        <v>4790</v>
      </c>
    </row>
    <row r="30" spans="2:8" hidden="1" x14ac:dyDescent="0.35">
      <c r="B30" s="47">
        <v>43166</v>
      </c>
      <c r="E30" t="s">
        <v>4687</v>
      </c>
      <c r="F30" t="s">
        <v>4614</v>
      </c>
      <c r="G30">
        <v>19</v>
      </c>
      <c r="H30" t="s">
        <v>4803</v>
      </c>
    </row>
    <row r="31" spans="2:8" hidden="1" x14ac:dyDescent="0.35">
      <c r="B31" s="47">
        <v>43166</v>
      </c>
      <c r="E31" t="s">
        <v>4687</v>
      </c>
      <c r="F31" t="s">
        <v>4614</v>
      </c>
      <c r="G31">
        <v>2</v>
      </c>
      <c r="H31" t="s">
        <v>4794</v>
      </c>
    </row>
    <row r="32" spans="2:8" hidden="1" x14ac:dyDescent="0.35">
      <c r="B32" s="47">
        <v>43166</v>
      </c>
      <c r="E32" t="s">
        <v>4687</v>
      </c>
      <c r="F32" t="s">
        <v>4614</v>
      </c>
      <c r="G32">
        <v>3</v>
      </c>
      <c r="H32" t="s">
        <v>4795</v>
      </c>
    </row>
    <row r="33" spans="2:8" hidden="1" x14ac:dyDescent="0.35">
      <c r="B33" s="47">
        <v>43166</v>
      </c>
      <c r="E33" t="s">
        <v>4687</v>
      </c>
      <c r="F33" t="s">
        <v>4614</v>
      </c>
      <c r="G33">
        <v>4</v>
      </c>
      <c r="H33" t="s">
        <v>4796</v>
      </c>
    </row>
    <row r="34" spans="2:8" hidden="1" x14ac:dyDescent="0.35">
      <c r="B34" s="47">
        <v>43166</v>
      </c>
      <c r="E34" t="s">
        <v>4687</v>
      </c>
      <c r="F34" t="s">
        <v>4614</v>
      </c>
      <c r="G34">
        <v>5</v>
      </c>
      <c r="H34" t="s">
        <v>4797</v>
      </c>
    </row>
    <row r="35" spans="2:8" hidden="1" x14ac:dyDescent="0.35">
      <c r="B35" s="47">
        <v>43166</v>
      </c>
      <c r="E35" t="s">
        <v>4687</v>
      </c>
      <c r="F35" t="s">
        <v>4614</v>
      </c>
      <c r="G35">
        <v>6</v>
      </c>
      <c r="H35" t="s">
        <v>4798</v>
      </c>
    </row>
    <row r="36" spans="2:8" hidden="1" x14ac:dyDescent="0.35">
      <c r="B36" s="47">
        <v>43166</v>
      </c>
      <c r="E36" t="s">
        <v>4687</v>
      </c>
      <c r="F36" t="s">
        <v>4614</v>
      </c>
      <c r="G36">
        <v>7</v>
      </c>
      <c r="H36" t="s">
        <v>4799</v>
      </c>
    </row>
    <row r="37" spans="2:8" hidden="1" x14ac:dyDescent="0.35">
      <c r="B37" s="47">
        <v>43166</v>
      </c>
      <c r="E37" t="s">
        <v>4687</v>
      </c>
      <c r="F37" t="s">
        <v>4614</v>
      </c>
      <c r="G37">
        <v>8</v>
      </c>
      <c r="H37" t="s">
        <v>4800</v>
      </c>
    </row>
    <row r="38" spans="2:8" hidden="1" x14ac:dyDescent="0.35">
      <c r="B38" s="47">
        <v>43166</v>
      </c>
      <c r="E38" t="s">
        <v>4687</v>
      </c>
      <c r="F38" t="s">
        <v>4614</v>
      </c>
      <c r="G38">
        <v>9</v>
      </c>
      <c r="H38" t="s">
        <v>4801</v>
      </c>
    </row>
    <row r="39" spans="2:8" hidden="1" x14ac:dyDescent="0.35">
      <c r="B39" s="47">
        <v>43166</v>
      </c>
      <c r="E39" t="s">
        <v>4687</v>
      </c>
      <c r="F39" t="s">
        <v>4632</v>
      </c>
      <c r="G39">
        <v>1</v>
      </c>
      <c r="H39" t="s">
        <v>4791</v>
      </c>
    </row>
    <row r="40" spans="2:8" hidden="1" x14ac:dyDescent="0.35">
      <c r="B40" s="47">
        <v>43166</v>
      </c>
      <c r="E40" t="s">
        <v>4687</v>
      </c>
      <c r="F40" t="s">
        <v>4632</v>
      </c>
      <c r="G40">
        <v>10</v>
      </c>
      <c r="H40" t="s">
        <v>4792</v>
      </c>
    </row>
    <row r="41" spans="2:8" hidden="1" x14ac:dyDescent="0.35">
      <c r="B41" s="47">
        <v>43166</v>
      </c>
      <c r="E41" t="s">
        <v>4687</v>
      </c>
      <c r="F41" t="s">
        <v>4632</v>
      </c>
      <c r="G41">
        <v>11</v>
      </c>
      <c r="H41" t="s">
        <v>4793</v>
      </c>
    </row>
    <row r="42" spans="2:8" hidden="1" x14ac:dyDescent="0.35">
      <c r="B42" s="47">
        <v>43166</v>
      </c>
      <c r="E42" t="s">
        <v>4687</v>
      </c>
      <c r="F42" t="s">
        <v>4632</v>
      </c>
      <c r="G42">
        <v>12</v>
      </c>
      <c r="H42" t="s">
        <v>4627</v>
      </c>
    </row>
    <row r="43" spans="2:8" hidden="1" x14ac:dyDescent="0.35">
      <c r="B43" s="47">
        <v>43166</v>
      </c>
      <c r="E43" t="s">
        <v>4687</v>
      </c>
      <c r="F43" t="s">
        <v>4632</v>
      </c>
      <c r="G43">
        <v>13</v>
      </c>
      <c r="H43" t="s">
        <v>4802</v>
      </c>
    </row>
    <row r="44" spans="2:8" hidden="1" x14ac:dyDescent="0.35">
      <c r="B44" s="47">
        <v>43166</v>
      </c>
      <c r="E44" t="s">
        <v>4687</v>
      </c>
      <c r="F44" t="s">
        <v>4632</v>
      </c>
      <c r="G44">
        <v>19</v>
      </c>
      <c r="H44" t="s">
        <v>4803</v>
      </c>
    </row>
    <row r="45" spans="2:8" hidden="1" x14ac:dyDescent="0.35">
      <c r="B45" s="47">
        <v>43166</v>
      </c>
      <c r="E45" t="s">
        <v>4687</v>
      </c>
      <c r="F45" t="s">
        <v>4632</v>
      </c>
      <c r="G45">
        <v>2</v>
      </c>
      <c r="H45" t="s">
        <v>4794</v>
      </c>
    </row>
    <row r="46" spans="2:8" hidden="1" x14ac:dyDescent="0.35">
      <c r="B46" s="47">
        <v>43166</v>
      </c>
      <c r="E46" t="s">
        <v>4687</v>
      </c>
      <c r="F46" t="s">
        <v>4632</v>
      </c>
      <c r="G46">
        <v>3</v>
      </c>
      <c r="H46" t="s">
        <v>4795</v>
      </c>
    </row>
    <row r="47" spans="2:8" hidden="1" x14ac:dyDescent="0.35">
      <c r="B47" s="47">
        <v>43166</v>
      </c>
      <c r="E47" t="s">
        <v>4687</v>
      </c>
      <c r="F47" t="s">
        <v>4632</v>
      </c>
      <c r="G47">
        <v>4</v>
      </c>
      <c r="H47" t="s">
        <v>4796</v>
      </c>
    </row>
    <row r="48" spans="2:8" hidden="1" x14ac:dyDescent="0.35">
      <c r="B48" s="47">
        <v>43166</v>
      </c>
      <c r="E48" t="s">
        <v>4687</v>
      </c>
      <c r="F48" t="s">
        <v>4632</v>
      </c>
      <c r="G48">
        <v>5</v>
      </c>
      <c r="H48" t="s">
        <v>4797</v>
      </c>
    </row>
    <row r="49" spans="2:8" hidden="1" x14ac:dyDescent="0.35">
      <c r="B49" s="47">
        <v>43166</v>
      </c>
      <c r="E49" t="s">
        <v>4687</v>
      </c>
      <c r="F49" t="s">
        <v>4632</v>
      </c>
      <c r="G49">
        <v>6</v>
      </c>
      <c r="H49" t="s">
        <v>4798</v>
      </c>
    </row>
    <row r="50" spans="2:8" hidden="1" x14ac:dyDescent="0.35">
      <c r="B50" s="47">
        <v>43166</v>
      </c>
      <c r="E50" t="s">
        <v>4687</v>
      </c>
      <c r="F50" t="s">
        <v>4632</v>
      </c>
      <c r="G50">
        <v>7</v>
      </c>
      <c r="H50" t="s">
        <v>4799</v>
      </c>
    </row>
    <row r="51" spans="2:8" hidden="1" x14ac:dyDescent="0.35">
      <c r="B51" s="47">
        <v>43166</v>
      </c>
      <c r="E51" t="s">
        <v>4687</v>
      </c>
      <c r="F51" t="s">
        <v>4632</v>
      </c>
      <c r="G51">
        <v>8</v>
      </c>
      <c r="H51" t="s">
        <v>4800</v>
      </c>
    </row>
    <row r="52" spans="2:8" hidden="1" x14ac:dyDescent="0.35">
      <c r="B52" s="47">
        <v>43166</v>
      </c>
      <c r="E52" t="s">
        <v>4687</v>
      </c>
      <c r="F52" t="s">
        <v>4632</v>
      </c>
      <c r="G52">
        <v>9</v>
      </c>
      <c r="H52" t="s">
        <v>4801</v>
      </c>
    </row>
    <row r="53" spans="2:8" hidden="1" x14ac:dyDescent="0.35">
      <c r="B53" s="47">
        <v>43166</v>
      </c>
      <c r="E53" t="s">
        <v>4687</v>
      </c>
      <c r="F53" t="s">
        <v>4633</v>
      </c>
      <c r="G53">
        <v>1</v>
      </c>
      <c r="H53" t="s">
        <v>4791</v>
      </c>
    </row>
    <row r="54" spans="2:8" hidden="1" x14ac:dyDescent="0.35">
      <c r="B54" s="47">
        <v>43166</v>
      </c>
      <c r="E54" t="s">
        <v>4687</v>
      </c>
      <c r="F54" t="s">
        <v>4633</v>
      </c>
      <c r="G54">
        <v>10</v>
      </c>
      <c r="H54" t="s">
        <v>4792</v>
      </c>
    </row>
    <row r="55" spans="2:8" hidden="1" x14ac:dyDescent="0.35">
      <c r="B55" s="47">
        <v>43166</v>
      </c>
      <c r="E55" t="s">
        <v>4687</v>
      </c>
      <c r="F55" t="s">
        <v>4633</v>
      </c>
      <c r="G55">
        <v>11</v>
      </c>
      <c r="H55" t="s">
        <v>4793</v>
      </c>
    </row>
    <row r="56" spans="2:8" hidden="1" x14ac:dyDescent="0.35">
      <c r="B56" s="47">
        <v>43166</v>
      </c>
      <c r="E56" t="s">
        <v>4687</v>
      </c>
      <c r="F56" t="s">
        <v>4633</v>
      </c>
      <c r="G56">
        <v>12</v>
      </c>
      <c r="H56" t="s">
        <v>4627</v>
      </c>
    </row>
    <row r="57" spans="2:8" hidden="1" x14ac:dyDescent="0.35">
      <c r="B57" s="47">
        <v>43166</v>
      </c>
      <c r="E57" t="s">
        <v>4687</v>
      </c>
      <c r="F57" t="s">
        <v>4633</v>
      </c>
      <c r="G57">
        <v>13</v>
      </c>
      <c r="H57" t="s">
        <v>4802</v>
      </c>
    </row>
    <row r="58" spans="2:8" hidden="1" x14ac:dyDescent="0.35">
      <c r="B58" s="47">
        <v>43166</v>
      </c>
      <c r="E58" t="s">
        <v>4687</v>
      </c>
      <c r="F58" t="s">
        <v>4633</v>
      </c>
      <c r="G58">
        <v>19</v>
      </c>
      <c r="H58" t="s">
        <v>4803</v>
      </c>
    </row>
    <row r="59" spans="2:8" hidden="1" x14ac:dyDescent="0.35">
      <c r="B59" s="47">
        <v>43166</v>
      </c>
      <c r="E59" t="s">
        <v>4687</v>
      </c>
      <c r="F59" t="s">
        <v>4633</v>
      </c>
      <c r="G59">
        <v>2</v>
      </c>
      <c r="H59" t="s">
        <v>4794</v>
      </c>
    </row>
    <row r="60" spans="2:8" hidden="1" x14ac:dyDescent="0.35">
      <c r="B60" s="47">
        <v>43166</v>
      </c>
      <c r="E60" t="s">
        <v>4687</v>
      </c>
      <c r="F60" t="s">
        <v>4633</v>
      </c>
      <c r="G60">
        <v>3</v>
      </c>
      <c r="H60" t="s">
        <v>4795</v>
      </c>
    </row>
    <row r="61" spans="2:8" hidden="1" x14ac:dyDescent="0.35">
      <c r="B61" s="47">
        <v>43166</v>
      </c>
      <c r="E61" t="s">
        <v>4687</v>
      </c>
      <c r="F61" t="s">
        <v>4633</v>
      </c>
      <c r="G61">
        <v>4</v>
      </c>
      <c r="H61" t="s">
        <v>4796</v>
      </c>
    </row>
    <row r="62" spans="2:8" hidden="1" x14ac:dyDescent="0.35">
      <c r="B62" s="47">
        <v>43166</v>
      </c>
      <c r="E62" t="s">
        <v>4687</v>
      </c>
      <c r="F62" t="s">
        <v>4633</v>
      </c>
      <c r="G62">
        <v>5</v>
      </c>
      <c r="H62" t="s">
        <v>4797</v>
      </c>
    </row>
    <row r="63" spans="2:8" hidden="1" x14ac:dyDescent="0.35">
      <c r="B63" s="47">
        <v>43166</v>
      </c>
      <c r="E63" t="s">
        <v>4687</v>
      </c>
      <c r="F63" t="s">
        <v>4633</v>
      </c>
      <c r="G63">
        <v>6</v>
      </c>
      <c r="H63" t="s">
        <v>4798</v>
      </c>
    </row>
    <row r="64" spans="2:8" hidden="1" x14ac:dyDescent="0.35">
      <c r="B64" s="47">
        <v>43166</v>
      </c>
      <c r="E64" t="s">
        <v>4687</v>
      </c>
      <c r="F64" t="s">
        <v>4633</v>
      </c>
      <c r="G64">
        <v>7</v>
      </c>
      <c r="H64" t="s">
        <v>4799</v>
      </c>
    </row>
    <row r="65" spans="2:8" hidden="1" x14ac:dyDescent="0.35">
      <c r="B65" s="47">
        <v>43166</v>
      </c>
      <c r="E65" t="s">
        <v>4687</v>
      </c>
      <c r="F65" t="s">
        <v>4633</v>
      </c>
      <c r="G65">
        <v>8</v>
      </c>
      <c r="H65" t="s">
        <v>4800</v>
      </c>
    </row>
    <row r="66" spans="2:8" hidden="1" x14ac:dyDescent="0.35">
      <c r="B66" s="47">
        <v>43166</v>
      </c>
      <c r="E66" t="s">
        <v>4687</v>
      </c>
      <c r="F66" t="s">
        <v>4633</v>
      </c>
      <c r="G66">
        <v>9</v>
      </c>
      <c r="H66" t="s">
        <v>4801</v>
      </c>
    </row>
    <row r="67" spans="2:8" hidden="1" x14ac:dyDescent="0.35">
      <c r="B67" s="47">
        <v>43166</v>
      </c>
      <c r="E67" t="s">
        <v>4687</v>
      </c>
      <c r="F67" t="s">
        <v>4634</v>
      </c>
      <c r="G67">
        <v>1</v>
      </c>
      <c r="H67" t="s">
        <v>4791</v>
      </c>
    </row>
    <row r="68" spans="2:8" hidden="1" x14ac:dyDescent="0.35">
      <c r="B68" s="47">
        <v>43166</v>
      </c>
      <c r="E68" t="s">
        <v>4687</v>
      </c>
      <c r="F68" t="s">
        <v>4634</v>
      </c>
      <c r="G68">
        <v>10</v>
      </c>
      <c r="H68" t="s">
        <v>4792</v>
      </c>
    </row>
    <row r="69" spans="2:8" hidden="1" x14ac:dyDescent="0.35">
      <c r="B69" s="47">
        <v>43166</v>
      </c>
      <c r="E69" t="s">
        <v>4687</v>
      </c>
      <c r="F69" t="s">
        <v>4634</v>
      </c>
      <c r="G69">
        <v>11</v>
      </c>
      <c r="H69" t="s">
        <v>4793</v>
      </c>
    </row>
    <row r="70" spans="2:8" hidden="1" x14ac:dyDescent="0.35">
      <c r="B70" s="47">
        <v>43166</v>
      </c>
      <c r="E70" t="s">
        <v>4687</v>
      </c>
      <c r="F70" t="s">
        <v>4634</v>
      </c>
      <c r="G70">
        <v>12</v>
      </c>
      <c r="H70" t="s">
        <v>4627</v>
      </c>
    </row>
    <row r="71" spans="2:8" hidden="1" x14ac:dyDescent="0.35">
      <c r="B71" s="47">
        <v>43166</v>
      </c>
      <c r="E71" t="s">
        <v>4687</v>
      </c>
      <c r="F71" t="s">
        <v>4634</v>
      </c>
      <c r="G71">
        <v>13</v>
      </c>
      <c r="H71" t="s">
        <v>4802</v>
      </c>
    </row>
    <row r="72" spans="2:8" hidden="1" x14ac:dyDescent="0.35">
      <c r="B72" s="47">
        <v>43166</v>
      </c>
      <c r="E72" t="s">
        <v>4687</v>
      </c>
      <c r="F72" t="s">
        <v>4634</v>
      </c>
      <c r="G72">
        <v>16</v>
      </c>
      <c r="H72" t="s">
        <v>4804</v>
      </c>
    </row>
    <row r="73" spans="2:8" hidden="1" x14ac:dyDescent="0.35">
      <c r="B73" s="47">
        <v>43166</v>
      </c>
      <c r="E73" t="s">
        <v>4687</v>
      </c>
      <c r="F73" t="s">
        <v>4634</v>
      </c>
      <c r="G73">
        <v>17</v>
      </c>
      <c r="H73" t="s">
        <v>4805</v>
      </c>
    </row>
    <row r="74" spans="2:8" hidden="1" x14ac:dyDescent="0.35">
      <c r="B74" s="47">
        <v>43166</v>
      </c>
      <c r="E74" t="s">
        <v>4687</v>
      </c>
      <c r="F74" t="s">
        <v>4634</v>
      </c>
      <c r="G74">
        <v>19</v>
      </c>
      <c r="H74" t="s">
        <v>4803</v>
      </c>
    </row>
    <row r="75" spans="2:8" hidden="1" x14ac:dyDescent="0.35">
      <c r="B75" s="47">
        <v>43166</v>
      </c>
      <c r="E75" t="s">
        <v>4687</v>
      </c>
      <c r="F75" t="s">
        <v>4634</v>
      </c>
      <c r="G75">
        <v>2</v>
      </c>
      <c r="H75" t="s">
        <v>4794</v>
      </c>
    </row>
    <row r="76" spans="2:8" hidden="1" x14ac:dyDescent="0.35">
      <c r="B76" s="47">
        <v>43166</v>
      </c>
      <c r="E76" t="s">
        <v>4687</v>
      </c>
      <c r="F76" t="s">
        <v>4634</v>
      </c>
      <c r="G76">
        <v>3</v>
      </c>
      <c r="H76" t="s">
        <v>4795</v>
      </c>
    </row>
    <row r="77" spans="2:8" hidden="1" x14ac:dyDescent="0.35">
      <c r="B77" s="47">
        <v>43166</v>
      </c>
      <c r="E77" t="s">
        <v>4687</v>
      </c>
      <c r="F77" t="s">
        <v>4634</v>
      </c>
      <c r="G77">
        <v>4</v>
      </c>
      <c r="H77" t="s">
        <v>4796</v>
      </c>
    </row>
    <row r="78" spans="2:8" hidden="1" x14ac:dyDescent="0.35">
      <c r="B78" s="47">
        <v>43166</v>
      </c>
      <c r="E78" t="s">
        <v>4687</v>
      </c>
      <c r="F78" t="s">
        <v>4634</v>
      </c>
      <c r="G78">
        <v>5</v>
      </c>
      <c r="H78" t="s">
        <v>4797</v>
      </c>
    </row>
    <row r="79" spans="2:8" hidden="1" x14ac:dyDescent="0.35">
      <c r="B79" s="47">
        <v>43166</v>
      </c>
      <c r="E79" t="s">
        <v>4687</v>
      </c>
      <c r="F79" t="s">
        <v>4634</v>
      </c>
      <c r="G79">
        <v>6</v>
      </c>
      <c r="H79" t="s">
        <v>4798</v>
      </c>
    </row>
    <row r="80" spans="2:8" hidden="1" x14ac:dyDescent="0.35">
      <c r="B80" s="47">
        <v>43166</v>
      </c>
      <c r="E80" t="s">
        <v>4687</v>
      </c>
      <c r="F80" t="s">
        <v>4634</v>
      </c>
      <c r="G80">
        <v>7</v>
      </c>
      <c r="H80" t="s">
        <v>4799</v>
      </c>
    </row>
    <row r="81" spans="2:8" hidden="1" x14ac:dyDescent="0.35">
      <c r="B81" s="47">
        <v>43166</v>
      </c>
      <c r="E81" t="s">
        <v>4687</v>
      </c>
      <c r="F81" t="s">
        <v>4634</v>
      </c>
      <c r="G81">
        <v>8</v>
      </c>
      <c r="H81" t="s">
        <v>4800</v>
      </c>
    </row>
    <row r="82" spans="2:8" hidden="1" x14ac:dyDescent="0.35">
      <c r="B82" s="47">
        <v>43166</v>
      </c>
      <c r="E82" t="s">
        <v>4687</v>
      </c>
      <c r="F82" t="s">
        <v>4634</v>
      </c>
      <c r="G82">
        <v>9</v>
      </c>
      <c r="H82" t="s">
        <v>4801</v>
      </c>
    </row>
    <row r="83" spans="2:8" hidden="1" x14ac:dyDescent="0.35">
      <c r="B83" s="47">
        <v>43166</v>
      </c>
      <c r="E83" t="s">
        <v>4687</v>
      </c>
      <c r="F83" t="s">
        <v>2138</v>
      </c>
      <c r="G83">
        <v>1</v>
      </c>
      <c r="H83" t="s">
        <v>4791</v>
      </c>
    </row>
    <row r="84" spans="2:8" hidden="1" x14ac:dyDescent="0.35">
      <c r="B84" s="47">
        <v>43166</v>
      </c>
      <c r="E84" t="s">
        <v>4687</v>
      </c>
      <c r="F84" t="s">
        <v>2138</v>
      </c>
      <c r="G84">
        <v>10</v>
      </c>
      <c r="H84" t="s">
        <v>4792</v>
      </c>
    </row>
    <row r="85" spans="2:8" hidden="1" x14ac:dyDescent="0.35">
      <c r="B85" s="47">
        <v>43166</v>
      </c>
      <c r="E85" t="s">
        <v>4687</v>
      </c>
      <c r="F85" t="s">
        <v>2138</v>
      </c>
      <c r="G85">
        <v>11</v>
      </c>
      <c r="H85" t="s">
        <v>4793</v>
      </c>
    </row>
    <row r="86" spans="2:8" hidden="1" x14ac:dyDescent="0.35">
      <c r="B86" s="47">
        <v>43166</v>
      </c>
      <c r="E86" t="s">
        <v>4687</v>
      </c>
      <c r="F86" t="s">
        <v>2138</v>
      </c>
      <c r="G86">
        <v>12</v>
      </c>
      <c r="H86" t="s">
        <v>4627</v>
      </c>
    </row>
    <row r="87" spans="2:8" hidden="1" x14ac:dyDescent="0.35">
      <c r="B87" s="47">
        <v>43166</v>
      </c>
      <c r="E87" t="s">
        <v>4687</v>
      </c>
      <c r="F87" t="s">
        <v>2138</v>
      </c>
      <c r="G87">
        <v>13</v>
      </c>
      <c r="H87" t="s">
        <v>4802</v>
      </c>
    </row>
    <row r="88" spans="2:8" hidden="1" x14ac:dyDescent="0.35">
      <c r="B88" s="47">
        <v>43166</v>
      </c>
      <c r="E88" t="s">
        <v>4687</v>
      </c>
      <c r="F88" t="s">
        <v>2138</v>
      </c>
      <c r="G88">
        <v>15</v>
      </c>
      <c r="H88" t="s">
        <v>4790</v>
      </c>
    </row>
    <row r="89" spans="2:8" hidden="1" x14ac:dyDescent="0.35">
      <c r="B89" s="47">
        <v>43166</v>
      </c>
      <c r="E89" t="s">
        <v>4687</v>
      </c>
      <c r="F89" t="s">
        <v>2138</v>
      </c>
      <c r="G89">
        <v>19</v>
      </c>
      <c r="H89" t="s">
        <v>4803</v>
      </c>
    </row>
    <row r="90" spans="2:8" hidden="1" x14ac:dyDescent="0.35">
      <c r="B90" s="47">
        <v>43166</v>
      </c>
      <c r="E90" t="s">
        <v>4687</v>
      </c>
      <c r="F90" t="s">
        <v>2138</v>
      </c>
      <c r="G90">
        <v>2</v>
      </c>
      <c r="H90" t="s">
        <v>4794</v>
      </c>
    </row>
    <row r="91" spans="2:8" hidden="1" x14ac:dyDescent="0.35">
      <c r="B91" s="47">
        <v>43166</v>
      </c>
      <c r="E91" t="s">
        <v>4687</v>
      </c>
      <c r="F91" t="s">
        <v>2138</v>
      </c>
      <c r="G91">
        <v>3</v>
      </c>
      <c r="H91" t="s">
        <v>4795</v>
      </c>
    </row>
    <row r="92" spans="2:8" hidden="1" x14ac:dyDescent="0.35">
      <c r="B92" s="47">
        <v>43166</v>
      </c>
      <c r="E92" t="s">
        <v>4687</v>
      </c>
      <c r="F92" t="s">
        <v>2138</v>
      </c>
      <c r="G92">
        <v>4</v>
      </c>
      <c r="H92" t="s">
        <v>4796</v>
      </c>
    </row>
    <row r="93" spans="2:8" hidden="1" x14ac:dyDescent="0.35">
      <c r="B93" s="47">
        <v>43166</v>
      </c>
      <c r="E93" t="s">
        <v>4687</v>
      </c>
      <c r="F93" t="s">
        <v>2138</v>
      </c>
      <c r="G93">
        <v>5</v>
      </c>
      <c r="H93" t="s">
        <v>4797</v>
      </c>
    </row>
    <row r="94" spans="2:8" hidden="1" x14ac:dyDescent="0.35">
      <c r="B94" s="47">
        <v>43166</v>
      </c>
      <c r="E94" t="s">
        <v>4687</v>
      </c>
      <c r="F94" t="s">
        <v>2138</v>
      </c>
      <c r="G94">
        <v>6</v>
      </c>
      <c r="H94" t="s">
        <v>4798</v>
      </c>
    </row>
    <row r="95" spans="2:8" hidden="1" x14ac:dyDescent="0.35">
      <c r="B95" s="47">
        <v>43166</v>
      </c>
      <c r="E95" t="s">
        <v>4687</v>
      </c>
      <c r="F95" t="s">
        <v>2138</v>
      </c>
      <c r="G95">
        <v>7</v>
      </c>
      <c r="H95" t="s">
        <v>4799</v>
      </c>
    </row>
    <row r="96" spans="2:8" hidden="1" x14ac:dyDescent="0.35">
      <c r="B96" s="47">
        <v>43166</v>
      </c>
      <c r="E96" t="s">
        <v>4687</v>
      </c>
      <c r="F96" t="s">
        <v>2138</v>
      </c>
      <c r="G96">
        <v>8</v>
      </c>
      <c r="H96" t="s">
        <v>4800</v>
      </c>
    </row>
    <row r="97" spans="2:8" hidden="1" x14ac:dyDescent="0.35">
      <c r="B97" s="47">
        <v>43166</v>
      </c>
      <c r="E97" t="s">
        <v>4687</v>
      </c>
      <c r="F97" t="s">
        <v>2138</v>
      </c>
      <c r="G97">
        <v>9</v>
      </c>
      <c r="H97" t="s">
        <v>4801</v>
      </c>
    </row>
    <row r="98" spans="2:8" hidden="1" x14ac:dyDescent="0.35">
      <c r="B98" s="47">
        <v>43166</v>
      </c>
      <c r="E98" t="s">
        <v>4694</v>
      </c>
      <c r="F98" t="s">
        <v>4614</v>
      </c>
      <c r="G98">
        <v>1</v>
      </c>
      <c r="H98" t="s">
        <v>4791</v>
      </c>
    </row>
    <row r="99" spans="2:8" hidden="1" x14ac:dyDescent="0.35">
      <c r="B99" s="47">
        <v>43166</v>
      </c>
      <c r="E99" t="s">
        <v>4694</v>
      </c>
      <c r="F99" t="s">
        <v>4614</v>
      </c>
      <c r="G99">
        <v>10</v>
      </c>
      <c r="H99" t="s">
        <v>4792</v>
      </c>
    </row>
    <row r="100" spans="2:8" hidden="1" x14ac:dyDescent="0.35">
      <c r="B100" s="47">
        <v>43166</v>
      </c>
      <c r="E100" t="s">
        <v>4694</v>
      </c>
      <c r="F100" t="s">
        <v>4614</v>
      </c>
      <c r="G100">
        <v>11</v>
      </c>
      <c r="H100" t="s">
        <v>4793</v>
      </c>
    </row>
    <row r="101" spans="2:8" hidden="1" x14ac:dyDescent="0.35">
      <c r="B101" s="47">
        <v>43166</v>
      </c>
      <c r="E101" t="s">
        <v>4694</v>
      </c>
      <c r="F101" t="s">
        <v>4614</v>
      </c>
      <c r="G101">
        <v>12</v>
      </c>
      <c r="H101" t="s">
        <v>4627</v>
      </c>
    </row>
    <row r="102" spans="2:8" hidden="1" x14ac:dyDescent="0.35">
      <c r="B102" s="47">
        <v>43166</v>
      </c>
      <c r="E102" t="s">
        <v>4694</v>
      </c>
      <c r="F102" t="s">
        <v>4614</v>
      </c>
      <c r="G102">
        <v>13</v>
      </c>
      <c r="H102" t="s">
        <v>4791</v>
      </c>
    </row>
    <row r="103" spans="2:8" hidden="1" x14ac:dyDescent="0.35">
      <c r="B103" s="47">
        <v>43166</v>
      </c>
      <c r="E103" t="s">
        <v>4694</v>
      </c>
      <c r="F103" t="s">
        <v>4614</v>
      </c>
      <c r="G103">
        <v>15</v>
      </c>
      <c r="H103" t="s">
        <v>4790</v>
      </c>
    </row>
    <row r="104" spans="2:8" hidden="1" x14ac:dyDescent="0.35">
      <c r="B104" s="47">
        <v>43166</v>
      </c>
      <c r="E104" t="s">
        <v>4694</v>
      </c>
      <c r="F104" t="s">
        <v>4614</v>
      </c>
      <c r="G104">
        <v>19</v>
      </c>
      <c r="H104" t="s">
        <v>4803</v>
      </c>
    </row>
    <row r="105" spans="2:8" hidden="1" x14ac:dyDescent="0.35">
      <c r="B105" s="47">
        <v>43166</v>
      </c>
      <c r="E105" t="s">
        <v>4694</v>
      </c>
      <c r="F105" t="s">
        <v>4614</v>
      </c>
      <c r="G105">
        <v>2</v>
      </c>
      <c r="H105" t="s">
        <v>4794</v>
      </c>
    </row>
    <row r="106" spans="2:8" hidden="1" x14ac:dyDescent="0.35">
      <c r="B106" s="47">
        <v>43166</v>
      </c>
      <c r="E106" t="s">
        <v>4694</v>
      </c>
      <c r="F106" t="s">
        <v>4614</v>
      </c>
      <c r="G106">
        <v>3</v>
      </c>
      <c r="H106" t="s">
        <v>4795</v>
      </c>
    </row>
    <row r="107" spans="2:8" hidden="1" x14ac:dyDescent="0.35">
      <c r="B107" s="47">
        <v>43166</v>
      </c>
      <c r="E107" t="s">
        <v>4694</v>
      </c>
      <c r="F107" t="s">
        <v>4614</v>
      </c>
      <c r="G107">
        <v>4</v>
      </c>
      <c r="H107" t="s">
        <v>4796</v>
      </c>
    </row>
    <row r="108" spans="2:8" hidden="1" x14ac:dyDescent="0.35">
      <c r="B108" s="47">
        <v>43166</v>
      </c>
      <c r="E108" t="s">
        <v>4694</v>
      </c>
      <c r="F108" t="s">
        <v>4614</v>
      </c>
      <c r="G108">
        <v>5</v>
      </c>
      <c r="H108" t="s">
        <v>4797</v>
      </c>
    </row>
    <row r="109" spans="2:8" hidden="1" x14ac:dyDescent="0.35">
      <c r="B109" s="47">
        <v>43166</v>
      </c>
      <c r="E109" t="s">
        <v>4694</v>
      </c>
      <c r="F109" t="s">
        <v>4614</v>
      </c>
      <c r="G109">
        <v>6</v>
      </c>
      <c r="H109" t="s">
        <v>4798</v>
      </c>
    </row>
    <row r="110" spans="2:8" hidden="1" x14ac:dyDescent="0.35">
      <c r="B110" s="47">
        <v>43166</v>
      </c>
      <c r="E110" t="s">
        <v>4694</v>
      </c>
      <c r="F110" t="s">
        <v>4614</v>
      </c>
      <c r="G110">
        <v>7</v>
      </c>
      <c r="H110" t="s">
        <v>4799</v>
      </c>
    </row>
    <row r="111" spans="2:8" hidden="1" x14ac:dyDescent="0.35">
      <c r="B111" s="47">
        <v>43166</v>
      </c>
      <c r="E111" t="s">
        <v>4694</v>
      </c>
      <c r="F111" t="s">
        <v>4614</v>
      </c>
      <c r="G111">
        <v>8</v>
      </c>
      <c r="H111" t="s">
        <v>4800</v>
      </c>
    </row>
    <row r="112" spans="2:8" hidden="1" x14ac:dyDescent="0.35">
      <c r="B112" s="47">
        <v>43166</v>
      </c>
      <c r="E112" t="s">
        <v>4694</v>
      </c>
      <c r="F112" t="s">
        <v>4614</v>
      </c>
      <c r="G112">
        <v>9</v>
      </c>
      <c r="H112" t="s">
        <v>4801</v>
      </c>
    </row>
    <row r="113" spans="1:9" hidden="1" x14ac:dyDescent="0.35">
      <c r="B113" s="47">
        <v>43166</v>
      </c>
      <c r="E113" t="s">
        <v>4694</v>
      </c>
      <c r="F113" t="s">
        <v>4632</v>
      </c>
      <c r="G113">
        <v>1</v>
      </c>
      <c r="H113" t="s">
        <v>4791</v>
      </c>
    </row>
    <row r="114" spans="1:9" hidden="1" x14ac:dyDescent="0.35">
      <c r="B114" s="47">
        <v>43166</v>
      </c>
      <c r="E114" t="s">
        <v>4694</v>
      </c>
      <c r="F114" t="s">
        <v>4632</v>
      </c>
      <c r="G114">
        <v>10</v>
      </c>
      <c r="H114" t="s">
        <v>4792</v>
      </c>
    </row>
    <row r="115" spans="1:9" hidden="1" x14ac:dyDescent="0.35">
      <c r="B115" s="47">
        <v>43166</v>
      </c>
      <c r="E115" t="s">
        <v>4694</v>
      </c>
      <c r="F115" t="s">
        <v>4632</v>
      </c>
      <c r="G115">
        <v>11</v>
      </c>
      <c r="H115" t="s">
        <v>4793</v>
      </c>
    </row>
    <row r="116" spans="1:9" hidden="1" x14ac:dyDescent="0.35">
      <c r="B116" s="47">
        <v>43166</v>
      </c>
      <c r="E116" t="s">
        <v>4694</v>
      </c>
      <c r="F116" t="s">
        <v>4632</v>
      </c>
      <c r="G116">
        <v>12</v>
      </c>
      <c r="H116" t="s">
        <v>4627</v>
      </c>
    </row>
    <row r="117" spans="1:9" hidden="1" x14ac:dyDescent="0.35">
      <c r="B117" s="47">
        <v>43166</v>
      </c>
      <c r="E117" t="s">
        <v>4694</v>
      </c>
      <c r="F117" t="s">
        <v>4632</v>
      </c>
      <c r="G117">
        <v>13</v>
      </c>
      <c r="H117" t="s">
        <v>4791</v>
      </c>
    </row>
    <row r="118" spans="1:9" hidden="1" x14ac:dyDescent="0.35">
      <c r="B118" s="47">
        <v>43166</v>
      </c>
      <c r="E118" t="s">
        <v>4694</v>
      </c>
      <c r="F118" t="s">
        <v>4632</v>
      </c>
      <c r="G118">
        <v>19</v>
      </c>
      <c r="H118" t="s">
        <v>4803</v>
      </c>
    </row>
    <row r="119" spans="1:9" hidden="1" x14ac:dyDescent="0.35">
      <c r="B119" s="47">
        <v>43166</v>
      </c>
      <c r="E119" t="s">
        <v>4694</v>
      </c>
      <c r="F119" t="s">
        <v>4632</v>
      </c>
      <c r="G119">
        <v>2</v>
      </c>
      <c r="H119" t="s">
        <v>4794</v>
      </c>
    </row>
    <row r="120" spans="1:9" x14ac:dyDescent="0.35">
      <c r="A120" s="47">
        <v>43430</v>
      </c>
      <c r="B120" s="47"/>
      <c r="C120" s="47"/>
      <c r="D120" s="46" t="s">
        <v>11782</v>
      </c>
      <c r="E120" s="46" t="s">
        <v>4694</v>
      </c>
      <c r="F120" s="46" t="s">
        <v>4632</v>
      </c>
      <c r="G120" s="46">
        <v>20</v>
      </c>
      <c r="H120" s="46" t="s">
        <v>11781</v>
      </c>
      <c r="I120" s="46"/>
    </row>
    <row r="121" spans="1:9" hidden="1" x14ac:dyDescent="0.35">
      <c r="B121" s="47">
        <v>43166</v>
      </c>
      <c r="E121" t="s">
        <v>4694</v>
      </c>
      <c r="F121" t="s">
        <v>4632</v>
      </c>
      <c r="G121">
        <v>3</v>
      </c>
      <c r="H121" t="s">
        <v>4795</v>
      </c>
    </row>
    <row r="122" spans="1:9" hidden="1" x14ac:dyDescent="0.35">
      <c r="B122" s="47">
        <v>43166</v>
      </c>
      <c r="E122" t="s">
        <v>4694</v>
      </c>
      <c r="F122" t="s">
        <v>4632</v>
      </c>
      <c r="G122">
        <v>4</v>
      </c>
      <c r="H122" t="s">
        <v>4796</v>
      </c>
    </row>
    <row r="123" spans="1:9" hidden="1" x14ac:dyDescent="0.35">
      <c r="B123" s="47">
        <v>43166</v>
      </c>
      <c r="E123" t="s">
        <v>4694</v>
      </c>
      <c r="F123" t="s">
        <v>4632</v>
      </c>
      <c r="G123">
        <v>5</v>
      </c>
      <c r="H123" t="s">
        <v>4797</v>
      </c>
    </row>
    <row r="124" spans="1:9" hidden="1" x14ac:dyDescent="0.35">
      <c r="B124" s="47">
        <v>43166</v>
      </c>
      <c r="E124" t="s">
        <v>4694</v>
      </c>
      <c r="F124" t="s">
        <v>4632</v>
      </c>
      <c r="G124">
        <v>6</v>
      </c>
      <c r="H124" t="s">
        <v>4798</v>
      </c>
    </row>
    <row r="125" spans="1:9" hidden="1" x14ac:dyDescent="0.35">
      <c r="B125" s="47">
        <v>43166</v>
      </c>
      <c r="E125" t="s">
        <v>4694</v>
      </c>
      <c r="F125" t="s">
        <v>4632</v>
      </c>
      <c r="G125">
        <v>7</v>
      </c>
      <c r="H125" t="s">
        <v>4799</v>
      </c>
    </row>
    <row r="126" spans="1:9" hidden="1" x14ac:dyDescent="0.35">
      <c r="B126" s="47">
        <v>43166</v>
      </c>
      <c r="E126" t="s">
        <v>4694</v>
      </c>
      <c r="F126" t="s">
        <v>4632</v>
      </c>
      <c r="G126">
        <v>8</v>
      </c>
      <c r="H126" t="s">
        <v>4800</v>
      </c>
    </row>
    <row r="127" spans="1:9" hidden="1" x14ac:dyDescent="0.35">
      <c r="B127" s="47">
        <v>43166</v>
      </c>
      <c r="E127" t="s">
        <v>4694</v>
      </c>
      <c r="F127" t="s">
        <v>4632</v>
      </c>
      <c r="G127">
        <v>9</v>
      </c>
      <c r="H127" t="s">
        <v>4801</v>
      </c>
    </row>
    <row r="128" spans="1:9" hidden="1" x14ac:dyDescent="0.35">
      <c r="B128" s="47">
        <v>43166</v>
      </c>
      <c r="E128" t="s">
        <v>4694</v>
      </c>
      <c r="F128" t="s">
        <v>4633</v>
      </c>
      <c r="G128">
        <v>1</v>
      </c>
      <c r="H128" t="s">
        <v>4791</v>
      </c>
    </row>
    <row r="129" spans="2:8" hidden="1" x14ac:dyDescent="0.35">
      <c r="B129" s="47">
        <v>43166</v>
      </c>
      <c r="E129" t="s">
        <v>4694</v>
      </c>
      <c r="F129" t="s">
        <v>4633</v>
      </c>
      <c r="G129">
        <v>10</v>
      </c>
      <c r="H129" t="s">
        <v>4792</v>
      </c>
    </row>
    <row r="130" spans="2:8" hidden="1" x14ac:dyDescent="0.35">
      <c r="B130" s="47">
        <v>43166</v>
      </c>
      <c r="E130" t="s">
        <v>4694</v>
      </c>
      <c r="F130" t="s">
        <v>4633</v>
      </c>
      <c r="G130">
        <v>11</v>
      </c>
      <c r="H130" t="s">
        <v>4793</v>
      </c>
    </row>
    <row r="131" spans="2:8" hidden="1" x14ac:dyDescent="0.35">
      <c r="B131" s="47">
        <v>43166</v>
      </c>
      <c r="E131" t="s">
        <v>4694</v>
      </c>
      <c r="F131" t="s">
        <v>4633</v>
      </c>
      <c r="G131">
        <v>12</v>
      </c>
      <c r="H131" t="s">
        <v>4627</v>
      </c>
    </row>
    <row r="132" spans="2:8" hidden="1" x14ac:dyDescent="0.35">
      <c r="B132" s="47">
        <v>43166</v>
      </c>
      <c r="E132" t="s">
        <v>4694</v>
      </c>
      <c r="F132" t="s">
        <v>4633</v>
      </c>
      <c r="G132">
        <v>13</v>
      </c>
      <c r="H132" t="s">
        <v>4791</v>
      </c>
    </row>
    <row r="133" spans="2:8" hidden="1" x14ac:dyDescent="0.35">
      <c r="B133" s="47">
        <v>43166</v>
      </c>
      <c r="E133" t="s">
        <v>4694</v>
      </c>
      <c r="F133" t="s">
        <v>4633</v>
      </c>
      <c r="G133">
        <v>19</v>
      </c>
      <c r="H133" t="s">
        <v>4803</v>
      </c>
    </row>
    <row r="134" spans="2:8" hidden="1" x14ac:dyDescent="0.35">
      <c r="B134" s="47">
        <v>43166</v>
      </c>
      <c r="E134" t="s">
        <v>4694</v>
      </c>
      <c r="F134" t="s">
        <v>4633</v>
      </c>
      <c r="G134">
        <v>2</v>
      </c>
      <c r="H134" t="s">
        <v>4794</v>
      </c>
    </row>
    <row r="135" spans="2:8" hidden="1" x14ac:dyDescent="0.35">
      <c r="B135" s="47">
        <v>43166</v>
      </c>
      <c r="E135" t="s">
        <v>4694</v>
      </c>
      <c r="F135" t="s">
        <v>4633</v>
      </c>
      <c r="G135">
        <v>3</v>
      </c>
      <c r="H135" t="s">
        <v>4795</v>
      </c>
    </row>
    <row r="136" spans="2:8" hidden="1" x14ac:dyDescent="0.35">
      <c r="B136" s="47">
        <v>43166</v>
      </c>
      <c r="E136" t="s">
        <v>4694</v>
      </c>
      <c r="F136" t="s">
        <v>4633</v>
      </c>
      <c r="G136">
        <v>4</v>
      </c>
      <c r="H136" t="s">
        <v>4796</v>
      </c>
    </row>
    <row r="137" spans="2:8" hidden="1" x14ac:dyDescent="0.35">
      <c r="B137" s="47">
        <v>43166</v>
      </c>
      <c r="E137" t="s">
        <v>4694</v>
      </c>
      <c r="F137" t="s">
        <v>4633</v>
      </c>
      <c r="G137">
        <v>5</v>
      </c>
      <c r="H137" t="s">
        <v>4797</v>
      </c>
    </row>
    <row r="138" spans="2:8" hidden="1" x14ac:dyDescent="0.35">
      <c r="B138" s="47">
        <v>43166</v>
      </c>
      <c r="E138" t="s">
        <v>4694</v>
      </c>
      <c r="F138" t="s">
        <v>4633</v>
      </c>
      <c r="G138">
        <v>6</v>
      </c>
      <c r="H138" t="s">
        <v>4798</v>
      </c>
    </row>
    <row r="139" spans="2:8" hidden="1" x14ac:dyDescent="0.35">
      <c r="B139" s="47">
        <v>43166</v>
      </c>
      <c r="E139" t="s">
        <v>4694</v>
      </c>
      <c r="F139" t="s">
        <v>4633</v>
      </c>
      <c r="G139">
        <v>7</v>
      </c>
      <c r="H139" t="s">
        <v>4799</v>
      </c>
    </row>
    <row r="140" spans="2:8" hidden="1" x14ac:dyDescent="0.35">
      <c r="B140" s="47">
        <v>43166</v>
      </c>
      <c r="E140" t="s">
        <v>4694</v>
      </c>
      <c r="F140" t="s">
        <v>4633</v>
      </c>
      <c r="G140">
        <v>8</v>
      </c>
      <c r="H140" t="s">
        <v>4800</v>
      </c>
    </row>
    <row r="141" spans="2:8" hidden="1" x14ac:dyDescent="0.35">
      <c r="B141" s="47">
        <v>43166</v>
      </c>
      <c r="E141" t="s">
        <v>4694</v>
      </c>
      <c r="F141" t="s">
        <v>4633</v>
      </c>
      <c r="G141">
        <v>9</v>
      </c>
      <c r="H141" t="s">
        <v>4801</v>
      </c>
    </row>
    <row r="142" spans="2:8" hidden="1" x14ac:dyDescent="0.35">
      <c r="B142" s="47">
        <v>43166</v>
      </c>
      <c r="E142" t="s">
        <v>4694</v>
      </c>
      <c r="F142" t="s">
        <v>4634</v>
      </c>
      <c r="G142">
        <v>1</v>
      </c>
      <c r="H142" t="s">
        <v>4791</v>
      </c>
    </row>
    <row r="143" spans="2:8" hidden="1" x14ac:dyDescent="0.35">
      <c r="B143" s="47">
        <v>43166</v>
      </c>
      <c r="E143" t="s">
        <v>4694</v>
      </c>
      <c r="F143" t="s">
        <v>4634</v>
      </c>
      <c r="G143">
        <v>10</v>
      </c>
      <c r="H143" t="s">
        <v>4792</v>
      </c>
    </row>
    <row r="144" spans="2:8" hidden="1" x14ac:dyDescent="0.35">
      <c r="B144" s="47">
        <v>43166</v>
      </c>
      <c r="E144" t="s">
        <v>4694</v>
      </c>
      <c r="F144" t="s">
        <v>4634</v>
      </c>
      <c r="G144">
        <v>11</v>
      </c>
      <c r="H144" t="s">
        <v>4793</v>
      </c>
    </row>
    <row r="145" spans="1:9" hidden="1" x14ac:dyDescent="0.35">
      <c r="B145" s="47">
        <v>43166</v>
      </c>
      <c r="E145" t="s">
        <v>4694</v>
      </c>
      <c r="F145" t="s">
        <v>4634</v>
      </c>
      <c r="G145">
        <v>12</v>
      </c>
      <c r="H145" t="s">
        <v>4627</v>
      </c>
    </row>
    <row r="146" spans="1:9" hidden="1" x14ac:dyDescent="0.35">
      <c r="B146" s="47">
        <v>43166</v>
      </c>
      <c r="E146" t="s">
        <v>4694</v>
      </c>
      <c r="F146" t="s">
        <v>4634</v>
      </c>
      <c r="G146">
        <v>13</v>
      </c>
      <c r="H146" t="s">
        <v>4791</v>
      </c>
    </row>
    <row r="147" spans="1:9" hidden="1" x14ac:dyDescent="0.35">
      <c r="B147" s="47">
        <v>43166</v>
      </c>
      <c r="E147" t="s">
        <v>4694</v>
      </c>
      <c r="F147" t="s">
        <v>4634</v>
      </c>
      <c r="G147">
        <v>16</v>
      </c>
      <c r="H147" t="s">
        <v>4804</v>
      </c>
    </row>
    <row r="148" spans="1:9" hidden="1" x14ac:dyDescent="0.35">
      <c r="B148" s="47">
        <v>43166</v>
      </c>
      <c r="E148" t="s">
        <v>4694</v>
      </c>
      <c r="F148" t="s">
        <v>4634</v>
      </c>
      <c r="G148">
        <v>17</v>
      </c>
      <c r="H148" t="s">
        <v>4805</v>
      </c>
    </row>
    <row r="149" spans="1:9" hidden="1" x14ac:dyDescent="0.35">
      <c r="B149" s="47">
        <v>43166</v>
      </c>
      <c r="E149" t="s">
        <v>4694</v>
      </c>
      <c r="F149" t="s">
        <v>4634</v>
      </c>
      <c r="G149">
        <v>19</v>
      </c>
      <c r="H149" t="s">
        <v>4803</v>
      </c>
    </row>
    <row r="150" spans="1:9" hidden="1" x14ac:dyDescent="0.35">
      <c r="B150" s="47">
        <v>43166</v>
      </c>
      <c r="E150" t="s">
        <v>4694</v>
      </c>
      <c r="F150" t="s">
        <v>4634</v>
      </c>
      <c r="G150">
        <v>2</v>
      </c>
      <c r="H150" t="s">
        <v>4794</v>
      </c>
    </row>
    <row r="151" spans="1:9" x14ac:dyDescent="0.35">
      <c r="A151" s="47">
        <v>43430</v>
      </c>
      <c r="B151" s="47"/>
      <c r="C151" s="47"/>
      <c r="D151" s="46" t="s">
        <v>11782</v>
      </c>
      <c r="E151" s="46" t="s">
        <v>4694</v>
      </c>
      <c r="F151" s="46" t="s">
        <v>4634</v>
      </c>
      <c r="G151" s="46">
        <v>20</v>
      </c>
      <c r="H151" s="46" t="s">
        <v>11781</v>
      </c>
      <c r="I151" s="46"/>
    </row>
    <row r="152" spans="1:9" hidden="1" x14ac:dyDescent="0.35">
      <c r="B152" s="47">
        <v>43166</v>
      </c>
      <c r="E152" t="s">
        <v>4694</v>
      </c>
      <c r="F152" t="s">
        <v>4634</v>
      </c>
      <c r="G152">
        <v>3</v>
      </c>
      <c r="H152" t="s">
        <v>4795</v>
      </c>
    </row>
    <row r="153" spans="1:9" hidden="1" x14ac:dyDescent="0.35">
      <c r="B153" s="47">
        <v>43166</v>
      </c>
      <c r="E153" t="s">
        <v>4694</v>
      </c>
      <c r="F153" t="s">
        <v>4634</v>
      </c>
      <c r="G153">
        <v>4</v>
      </c>
      <c r="H153" t="s">
        <v>4796</v>
      </c>
    </row>
    <row r="154" spans="1:9" hidden="1" x14ac:dyDescent="0.35">
      <c r="B154" s="47">
        <v>43166</v>
      </c>
      <c r="E154" t="s">
        <v>4694</v>
      </c>
      <c r="F154" t="s">
        <v>4634</v>
      </c>
      <c r="G154">
        <v>5</v>
      </c>
      <c r="H154" t="s">
        <v>4797</v>
      </c>
    </row>
    <row r="155" spans="1:9" hidden="1" x14ac:dyDescent="0.35">
      <c r="B155" s="47">
        <v>43166</v>
      </c>
      <c r="E155" t="s">
        <v>4694</v>
      </c>
      <c r="F155" t="s">
        <v>4634</v>
      </c>
      <c r="G155">
        <v>6</v>
      </c>
      <c r="H155" t="s">
        <v>4798</v>
      </c>
    </row>
    <row r="156" spans="1:9" hidden="1" x14ac:dyDescent="0.35">
      <c r="B156" s="47">
        <v>43166</v>
      </c>
      <c r="E156" t="s">
        <v>4694</v>
      </c>
      <c r="F156" t="s">
        <v>4634</v>
      </c>
      <c r="G156">
        <v>7</v>
      </c>
      <c r="H156" t="s">
        <v>4799</v>
      </c>
    </row>
    <row r="157" spans="1:9" hidden="1" x14ac:dyDescent="0.35">
      <c r="B157" s="47">
        <v>43166</v>
      </c>
      <c r="E157" t="s">
        <v>4694</v>
      </c>
      <c r="F157" t="s">
        <v>4634</v>
      </c>
      <c r="G157">
        <v>8</v>
      </c>
      <c r="H157" t="s">
        <v>4800</v>
      </c>
    </row>
    <row r="158" spans="1:9" hidden="1" x14ac:dyDescent="0.35">
      <c r="B158" s="47">
        <v>43166</v>
      </c>
      <c r="E158" t="s">
        <v>4694</v>
      </c>
      <c r="F158" t="s">
        <v>4634</v>
      </c>
      <c r="G158">
        <v>9</v>
      </c>
      <c r="H158" t="s">
        <v>4801</v>
      </c>
    </row>
    <row r="159" spans="1:9" hidden="1" x14ac:dyDescent="0.35">
      <c r="B159" s="47">
        <v>43166</v>
      </c>
      <c r="E159" t="s">
        <v>4694</v>
      </c>
      <c r="F159" t="s">
        <v>2138</v>
      </c>
      <c r="G159">
        <v>1</v>
      </c>
      <c r="H159" t="s">
        <v>4791</v>
      </c>
    </row>
    <row r="160" spans="1:9" hidden="1" x14ac:dyDescent="0.35">
      <c r="B160" s="47">
        <v>43166</v>
      </c>
      <c r="E160" t="s">
        <v>4694</v>
      </c>
      <c r="F160" t="s">
        <v>2138</v>
      </c>
      <c r="G160">
        <v>10</v>
      </c>
      <c r="H160" t="s">
        <v>4792</v>
      </c>
    </row>
    <row r="161" spans="2:8" hidden="1" x14ac:dyDescent="0.35">
      <c r="B161" s="47">
        <v>43166</v>
      </c>
      <c r="E161" t="s">
        <v>4694</v>
      </c>
      <c r="F161" t="s">
        <v>2138</v>
      </c>
      <c r="G161">
        <v>11</v>
      </c>
      <c r="H161" t="s">
        <v>4793</v>
      </c>
    </row>
    <row r="162" spans="2:8" hidden="1" x14ac:dyDescent="0.35">
      <c r="B162" s="47">
        <v>43166</v>
      </c>
      <c r="E162" t="s">
        <v>4694</v>
      </c>
      <c r="F162" t="s">
        <v>2138</v>
      </c>
      <c r="G162">
        <v>12</v>
      </c>
      <c r="H162" t="s">
        <v>4627</v>
      </c>
    </row>
    <row r="163" spans="2:8" hidden="1" x14ac:dyDescent="0.35">
      <c r="B163" s="47">
        <v>43166</v>
      </c>
      <c r="E163" t="s">
        <v>4694</v>
      </c>
      <c r="F163" t="s">
        <v>2138</v>
      </c>
      <c r="G163">
        <v>13</v>
      </c>
      <c r="H163" t="s">
        <v>4791</v>
      </c>
    </row>
    <row r="164" spans="2:8" hidden="1" x14ac:dyDescent="0.35">
      <c r="B164" s="47">
        <v>43166</v>
      </c>
      <c r="E164" t="s">
        <v>4694</v>
      </c>
      <c r="F164" t="s">
        <v>2138</v>
      </c>
      <c r="G164">
        <v>15</v>
      </c>
      <c r="H164" t="s">
        <v>4790</v>
      </c>
    </row>
    <row r="165" spans="2:8" hidden="1" x14ac:dyDescent="0.35">
      <c r="B165" s="47">
        <v>43166</v>
      </c>
      <c r="E165" t="s">
        <v>4694</v>
      </c>
      <c r="F165" t="s">
        <v>2138</v>
      </c>
      <c r="G165">
        <v>19</v>
      </c>
      <c r="H165" t="s">
        <v>4803</v>
      </c>
    </row>
    <row r="166" spans="2:8" hidden="1" x14ac:dyDescent="0.35">
      <c r="B166" s="47">
        <v>43166</v>
      </c>
      <c r="E166" t="s">
        <v>4694</v>
      </c>
      <c r="F166" t="s">
        <v>2138</v>
      </c>
      <c r="G166">
        <v>2</v>
      </c>
      <c r="H166" t="s">
        <v>4794</v>
      </c>
    </row>
    <row r="167" spans="2:8" hidden="1" x14ac:dyDescent="0.35">
      <c r="B167" s="47">
        <v>43166</v>
      </c>
      <c r="E167" t="s">
        <v>4694</v>
      </c>
      <c r="F167" t="s">
        <v>2138</v>
      </c>
      <c r="G167">
        <v>3</v>
      </c>
      <c r="H167" t="s">
        <v>4795</v>
      </c>
    </row>
    <row r="168" spans="2:8" hidden="1" x14ac:dyDescent="0.35">
      <c r="B168" s="47">
        <v>43166</v>
      </c>
      <c r="E168" t="s">
        <v>4694</v>
      </c>
      <c r="F168" t="s">
        <v>2138</v>
      </c>
      <c r="G168">
        <v>4</v>
      </c>
      <c r="H168" t="s">
        <v>4796</v>
      </c>
    </row>
    <row r="169" spans="2:8" hidden="1" x14ac:dyDescent="0.35">
      <c r="B169" s="47">
        <v>43166</v>
      </c>
      <c r="E169" t="s">
        <v>4694</v>
      </c>
      <c r="F169" t="s">
        <v>2138</v>
      </c>
      <c r="G169">
        <v>5</v>
      </c>
      <c r="H169" t="s">
        <v>4797</v>
      </c>
    </row>
    <row r="170" spans="2:8" hidden="1" x14ac:dyDescent="0.35">
      <c r="B170" s="47">
        <v>43166</v>
      </c>
      <c r="E170" t="s">
        <v>4694</v>
      </c>
      <c r="F170" t="s">
        <v>2138</v>
      </c>
      <c r="G170">
        <v>6</v>
      </c>
      <c r="H170" t="s">
        <v>4798</v>
      </c>
    </row>
    <row r="171" spans="2:8" hidden="1" x14ac:dyDescent="0.35">
      <c r="B171" s="47">
        <v>43166</v>
      </c>
      <c r="E171" t="s">
        <v>4694</v>
      </c>
      <c r="F171" t="s">
        <v>2138</v>
      </c>
      <c r="G171">
        <v>7</v>
      </c>
      <c r="H171" t="s">
        <v>4799</v>
      </c>
    </row>
    <row r="172" spans="2:8" hidden="1" x14ac:dyDescent="0.35">
      <c r="B172" s="47">
        <v>43166</v>
      </c>
      <c r="E172" t="s">
        <v>4694</v>
      </c>
      <c r="F172" t="s">
        <v>2138</v>
      </c>
      <c r="G172">
        <v>8</v>
      </c>
      <c r="H172" t="s">
        <v>4800</v>
      </c>
    </row>
    <row r="173" spans="2:8" hidden="1" x14ac:dyDescent="0.35">
      <c r="B173" s="47">
        <v>43166</v>
      </c>
      <c r="E173" t="s">
        <v>4694</v>
      </c>
      <c r="F173" t="s">
        <v>2138</v>
      </c>
      <c r="G173">
        <v>9</v>
      </c>
      <c r="H173" t="s">
        <v>4801</v>
      </c>
    </row>
  </sheetData>
  <autoFilter ref="A2:H173" xr:uid="{00000000-0009-0000-0000-0000A0000000}">
    <filterColumn colId="1">
      <filters blank="1"/>
    </filterColumn>
  </autoFilter>
  <dataValidations count="1">
    <dataValidation type="list" allowBlank="1" showInputMessage="1" showErrorMessage="1" sqref="D1" xr:uid="{00000000-0002-0000-A000-000000000000}">
      <formula1>Sites</formula1>
    </dataValidation>
  </dataValidations>
  <hyperlinks>
    <hyperlink ref="B1" location="Index!A1" display="Go To Index" xr:uid="{00000000-0004-0000-A0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100-000000000000}">
  <sheetPr codeName="Sheet123"/>
  <dimension ref="A1:G3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2.453125" bestFit="1" customWidth="1"/>
    <col min="6" max="6" width="11.08984375" bestFit="1" customWidth="1"/>
    <col min="7" max="7" width="11.36328125" bestFit="1" customWidth="1"/>
  </cols>
  <sheetData>
    <row r="1" spans="1: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7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4806</v>
      </c>
      <c r="F2" t="s">
        <v>4807</v>
      </c>
      <c r="G2" t="s">
        <v>4808</v>
      </c>
    </row>
    <row r="3" spans="1:7" x14ac:dyDescent="0.35">
      <c r="B3" s="47">
        <v>43166</v>
      </c>
      <c r="E3">
        <v>10</v>
      </c>
      <c r="F3">
        <v>5</v>
      </c>
      <c r="G3">
        <v>10</v>
      </c>
    </row>
  </sheetData>
  <autoFilter ref="A2:G2" xr:uid="{00000000-0009-0000-0000-0000A1000000}"/>
  <dataValidations count="1">
    <dataValidation type="list" allowBlank="1" showInputMessage="1" showErrorMessage="1" sqref="D1" xr:uid="{00000000-0002-0000-A100-000000000000}">
      <formula1>Sites</formula1>
    </dataValidation>
  </dataValidations>
  <hyperlinks>
    <hyperlink ref="B1" location="Index!A1" display="Go To Index" xr:uid="{00000000-0004-0000-A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200-000000000000}">
  <sheetPr codeName="Sheet124"/>
  <dimension ref="A1:F6"/>
  <sheetViews>
    <sheetView workbookViewId="0">
      <pane ySplit="2" topLeftCell="A3" activePane="bottomLeft" state="frozen"/>
      <selection pane="bottomLeft" activeCell="F4" sqref="F4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0.6328125" bestFit="1" customWidth="1"/>
    <col min="6" max="6" width="12.453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4809</v>
      </c>
      <c r="F2" t="s">
        <v>387</v>
      </c>
    </row>
    <row r="3" spans="1:6" ht="14" customHeight="1" x14ac:dyDescent="0.35">
      <c r="B3" s="47">
        <v>43165</v>
      </c>
      <c r="E3" t="s">
        <v>4810</v>
      </c>
      <c r="F3" t="s">
        <v>4810</v>
      </c>
    </row>
    <row r="4" spans="1:6" x14ac:dyDescent="0.35">
      <c r="B4" s="47">
        <v>43165</v>
      </c>
      <c r="E4" t="s">
        <v>4811</v>
      </c>
      <c r="F4" t="s">
        <v>4811</v>
      </c>
    </row>
    <row r="5" spans="1:6" x14ac:dyDescent="0.35">
      <c r="B5" s="47">
        <v>43165</v>
      </c>
      <c r="E5" t="s">
        <v>4812</v>
      </c>
      <c r="F5" t="s">
        <v>4812</v>
      </c>
    </row>
    <row r="6" spans="1:6" x14ac:dyDescent="0.35">
      <c r="B6" s="47">
        <v>43165</v>
      </c>
      <c r="E6" t="s">
        <v>4813</v>
      </c>
      <c r="F6" t="s">
        <v>4813</v>
      </c>
    </row>
  </sheetData>
  <autoFilter ref="A2:F2" xr:uid="{00000000-0009-0000-0000-0000A2000000}"/>
  <dataValidations count="1">
    <dataValidation type="list" allowBlank="1" showInputMessage="1" showErrorMessage="1" sqref="D1" xr:uid="{00000000-0002-0000-A200-000000000000}">
      <formula1>Sites</formula1>
    </dataValidation>
  </dataValidations>
  <hyperlinks>
    <hyperlink ref="B1" location="Index!A1" display="Go To Index" xr:uid="{00000000-0004-0000-A2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300-000000000000}">
  <sheetPr codeName="Sheet125"/>
  <dimension ref="A1:D3"/>
  <sheetViews>
    <sheetView workbookViewId="0">
      <selection activeCell="B1" sqref="B1"/>
    </sheetView>
  </sheetViews>
  <sheetFormatPr defaultRowHeight="14.5" x14ac:dyDescent="0.35"/>
  <cols>
    <col min="1" max="2" width="10.6328125" style="5" bestFit="1" customWidth="1"/>
    <col min="3" max="3" width="4.54296875" style="5" bestFit="1" customWidth="1"/>
    <col min="4" max="4" width="7" bestFit="1" customWidth="1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  <row r="3" spans="1:4" x14ac:dyDescent="0.35">
      <c r="B3" s="47">
        <v>43166</v>
      </c>
    </row>
  </sheetData>
  <dataValidations count="1">
    <dataValidation type="list" allowBlank="1" showInputMessage="1" showErrorMessage="1" sqref="D1" xr:uid="{00000000-0002-0000-A300-000000000000}">
      <formula1>Sites</formula1>
    </dataValidation>
  </dataValidations>
  <hyperlinks>
    <hyperlink ref="B1" location="Index!A1" display="Go To Index" xr:uid="{00000000-0004-0000-A300-000000000000}"/>
  </hyperlinks>
  <pageMargins left="0.7" right="0.7" top="0.75" bottom="0.75" header="0.3" footer="0.3"/>
  <customProperties>
    <customPr name="QAA_DRILLPATH_NODE_ID" r:id="rId1"/>
  </customProperties>
  <drawing r:id="rId2"/>
</worksheet>
</file>

<file path=xl/worksheets/sheet1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400-000000000000}">
  <sheetPr codeName="Sheet126"/>
  <dimension ref="A1:E7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1" bestFit="1" customWidth="1"/>
  </cols>
  <sheetData>
    <row r="1" spans="1:5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5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4814</v>
      </c>
    </row>
    <row r="3" spans="1:5" x14ac:dyDescent="0.35">
      <c r="B3" s="47">
        <v>43165</v>
      </c>
      <c r="E3" t="s">
        <v>4815</v>
      </c>
    </row>
    <row r="4" spans="1:5" x14ac:dyDescent="0.35">
      <c r="B4" s="47">
        <v>43165</v>
      </c>
      <c r="E4" t="s">
        <v>4816</v>
      </c>
    </row>
    <row r="5" spans="1:5" x14ac:dyDescent="0.35">
      <c r="B5" s="47">
        <v>43165</v>
      </c>
      <c r="E5" t="s">
        <v>4817</v>
      </c>
    </row>
    <row r="6" spans="1:5" x14ac:dyDescent="0.35">
      <c r="B6" s="47">
        <v>43165</v>
      </c>
      <c r="E6" t="s">
        <v>4818</v>
      </c>
    </row>
    <row r="7" spans="1:5" x14ac:dyDescent="0.35">
      <c r="B7" s="47">
        <v>43165</v>
      </c>
      <c r="E7" t="s">
        <v>4819</v>
      </c>
    </row>
  </sheetData>
  <autoFilter ref="A2:E2" xr:uid="{00000000-0009-0000-0000-0000A4000000}"/>
  <dataValidations count="1">
    <dataValidation type="list" allowBlank="1" showInputMessage="1" showErrorMessage="1" sqref="D1" xr:uid="{00000000-0002-0000-A400-000000000000}">
      <formula1>Sites</formula1>
    </dataValidation>
  </dataValidations>
  <hyperlinks>
    <hyperlink ref="B1" location="Index!A1" display="Go To Index" xr:uid="{00000000-0004-0000-A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500-000000000000}">
  <sheetPr codeName="Sheet127"/>
  <dimension ref="A1:F12"/>
  <sheetViews>
    <sheetView workbookViewId="0">
      <pane ySplit="2" topLeftCell="A3" activePane="bottomLeft" state="frozen"/>
      <selection pane="bottomLeft" activeCell="E6" sqref="E6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9.453125" bestFit="1" customWidth="1"/>
    <col min="6" max="6" width="26.6328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4820</v>
      </c>
      <c r="F2" t="s">
        <v>387</v>
      </c>
    </row>
    <row r="3" spans="1:6" x14ac:dyDescent="0.35">
      <c r="B3" s="47">
        <v>43165</v>
      </c>
      <c r="E3" t="s">
        <v>4821</v>
      </c>
      <c r="F3" t="s">
        <v>4822</v>
      </c>
    </row>
    <row r="4" spans="1:6" x14ac:dyDescent="0.35">
      <c r="B4" s="47">
        <v>43165</v>
      </c>
      <c r="E4" t="s">
        <v>4639</v>
      </c>
      <c r="F4" t="s">
        <v>2274</v>
      </c>
    </row>
    <row r="5" spans="1:6" x14ac:dyDescent="0.35">
      <c r="B5" s="47">
        <v>43165</v>
      </c>
      <c r="E5" t="s">
        <v>4542</v>
      </c>
      <c r="F5" t="s">
        <v>2249</v>
      </c>
    </row>
    <row r="6" spans="1:6" x14ac:dyDescent="0.35">
      <c r="B6" s="47">
        <v>43165</v>
      </c>
      <c r="E6" t="s">
        <v>4823</v>
      </c>
      <c r="F6" t="s">
        <v>4824</v>
      </c>
    </row>
    <row r="7" spans="1:6" x14ac:dyDescent="0.35">
      <c r="B7" s="47">
        <v>43165</v>
      </c>
      <c r="E7" t="s">
        <v>4825</v>
      </c>
      <c r="F7" t="s">
        <v>4826</v>
      </c>
    </row>
    <row r="8" spans="1:6" x14ac:dyDescent="0.35">
      <c r="B8" s="47">
        <v>43165</v>
      </c>
      <c r="E8" t="s">
        <v>3133</v>
      </c>
      <c r="F8" t="s">
        <v>3134</v>
      </c>
    </row>
    <row r="9" spans="1:6" x14ac:dyDescent="0.35">
      <c r="B9" s="47">
        <v>43165</v>
      </c>
      <c r="E9" t="s">
        <v>4827</v>
      </c>
      <c r="F9" t="s">
        <v>4827</v>
      </c>
    </row>
    <row r="10" spans="1:6" x14ac:dyDescent="0.35">
      <c r="B10" s="47">
        <v>43165</v>
      </c>
      <c r="E10" t="s">
        <v>4828</v>
      </c>
      <c r="F10" t="s">
        <v>4828</v>
      </c>
    </row>
    <row r="11" spans="1:6" x14ac:dyDescent="0.35">
      <c r="B11" s="47">
        <v>43165</v>
      </c>
      <c r="E11" t="s">
        <v>4829</v>
      </c>
      <c r="F11" t="s">
        <v>4829</v>
      </c>
    </row>
    <row r="12" spans="1:6" x14ac:dyDescent="0.35">
      <c r="B12" s="47">
        <v>43165</v>
      </c>
      <c r="E12" t="s">
        <v>4830</v>
      </c>
      <c r="F12" t="s">
        <v>4188</v>
      </c>
    </row>
  </sheetData>
  <autoFilter ref="A2:F2" xr:uid="{00000000-0009-0000-0000-0000A5000000}"/>
  <dataValidations count="1">
    <dataValidation type="list" allowBlank="1" showInputMessage="1" showErrorMessage="1" sqref="D1" xr:uid="{00000000-0002-0000-A500-000000000000}">
      <formula1>Sites</formula1>
    </dataValidation>
  </dataValidations>
  <hyperlinks>
    <hyperlink ref="B1" location="Index!A1" display="Go To Index" xr:uid="{00000000-0004-0000-A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600-000000000000}">
  <sheetPr codeName="Sheet128"/>
  <dimension ref="A1:D3"/>
  <sheetViews>
    <sheetView workbookViewId="0">
      <selection activeCell="B1" sqref="B1"/>
    </sheetView>
  </sheetViews>
  <sheetFormatPr defaultRowHeight="14.5" x14ac:dyDescent="0.35"/>
  <cols>
    <col min="1" max="2" width="10.6328125" style="5" bestFit="1" customWidth="1"/>
    <col min="3" max="3" width="4.54296875" style="5" bestFit="1" customWidth="1"/>
    <col min="4" max="4" width="7" bestFit="1" customWidth="1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  <row r="3" spans="1:4" x14ac:dyDescent="0.35">
      <c r="B3" s="47">
        <v>43165</v>
      </c>
    </row>
  </sheetData>
  <dataValidations count="1">
    <dataValidation type="list" allowBlank="1" showInputMessage="1" showErrorMessage="1" sqref="D1" xr:uid="{00000000-0002-0000-A600-000000000000}">
      <formula1>Sites</formula1>
    </dataValidation>
  </dataValidations>
  <hyperlinks>
    <hyperlink ref="B1" location="Index!A1" display="Go To Index" xr:uid="{00000000-0004-0000-A600-000000000000}"/>
  </hyperlinks>
  <pageMargins left="0.7" right="0.7" top="0.75" bottom="0.75" header="0.3" footer="0.3"/>
  <customProperties>
    <customPr name="QAA_DRILLPATH_NODE_ID" r:id="rId1"/>
  </customProperties>
  <drawing r:id="rId2"/>
</worksheet>
</file>

<file path=xl/worksheets/sheet1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700-000000000000}">
  <sheetPr codeName="Sheet129"/>
  <dimension ref="A1:E7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8.36328125" bestFit="1" customWidth="1"/>
  </cols>
  <sheetData>
    <row r="1" spans="1:5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5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4191</v>
      </c>
    </row>
    <row r="3" spans="1:5" x14ac:dyDescent="0.35">
      <c r="B3" s="47">
        <v>43165</v>
      </c>
      <c r="E3" t="s">
        <v>320</v>
      </c>
    </row>
    <row r="4" spans="1:5" x14ac:dyDescent="0.35">
      <c r="B4" s="47">
        <v>43165</v>
      </c>
      <c r="E4" t="s">
        <v>4831</v>
      </c>
    </row>
    <row r="5" spans="1:5" x14ac:dyDescent="0.35">
      <c r="B5" s="47">
        <v>43165</v>
      </c>
      <c r="E5" t="s">
        <v>4832</v>
      </c>
    </row>
    <row r="6" spans="1:5" x14ac:dyDescent="0.35">
      <c r="B6" s="47">
        <v>43165</v>
      </c>
      <c r="E6" t="s">
        <v>4833</v>
      </c>
    </row>
    <row r="7" spans="1:5" x14ac:dyDescent="0.35">
      <c r="B7" s="47">
        <v>43165</v>
      </c>
      <c r="E7" t="s">
        <v>4834</v>
      </c>
    </row>
  </sheetData>
  <autoFilter ref="A2:E2" xr:uid="{00000000-0009-0000-0000-0000A7000000}"/>
  <dataValidations count="1">
    <dataValidation type="list" allowBlank="1" showInputMessage="1" showErrorMessage="1" sqref="D1" xr:uid="{00000000-0002-0000-A700-000000000000}">
      <formula1>Sites</formula1>
    </dataValidation>
  </dataValidations>
  <hyperlinks>
    <hyperlink ref="B1" location="Index!A1" display="Go To Index" xr:uid="{00000000-0004-0000-A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800-000000000000}">
  <sheetPr codeName="Sheet130"/>
  <dimension ref="A1:F5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9.08984375" bestFit="1" customWidth="1"/>
    <col min="6" max="6" width="7.453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4835</v>
      </c>
      <c r="F2" t="s">
        <v>3099</v>
      </c>
    </row>
    <row r="3" spans="1:6" x14ac:dyDescent="0.35">
      <c r="B3" s="47">
        <v>43165</v>
      </c>
      <c r="E3" t="s">
        <v>4836</v>
      </c>
      <c r="F3">
        <v>1</v>
      </c>
    </row>
    <row r="4" spans="1:6" x14ac:dyDescent="0.35">
      <c r="B4" s="47">
        <v>43165</v>
      </c>
      <c r="E4" t="s">
        <v>4837</v>
      </c>
      <c r="F4">
        <v>3</v>
      </c>
    </row>
    <row r="5" spans="1:6" x14ac:dyDescent="0.35">
      <c r="B5" s="47">
        <v>43165</v>
      </c>
      <c r="E5" t="s">
        <v>4838</v>
      </c>
      <c r="F5">
        <v>2</v>
      </c>
    </row>
  </sheetData>
  <autoFilter ref="A2:F2" xr:uid="{00000000-0009-0000-0000-0000A8000000}"/>
  <dataValidations count="1">
    <dataValidation type="list" allowBlank="1" showInputMessage="1" showErrorMessage="1" sqref="D1" xr:uid="{00000000-0002-0000-A800-000000000000}">
      <formula1>Sites</formula1>
    </dataValidation>
  </dataValidations>
  <hyperlinks>
    <hyperlink ref="B1" location="Index!A1" display="Go To Index" xr:uid="{00000000-0004-0000-A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900-000000000000}">
  <sheetPr codeName="Sheet131"/>
  <dimension ref="A1:J35"/>
  <sheetViews>
    <sheetView workbookViewId="0">
      <selection activeCell="B1" sqref="B1"/>
    </sheetView>
  </sheetViews>
  <sheetFormatPr defaultRowHeight="14.5" x14ac:dyDescent="0.35"/>
  <cols>
    <col min="1" max="2" width="10.6328125" style="5" bestFit="1" customWidth="1"/>
    <col min="3" max="3" width="4.54296875" style="5" bestFit="1" customWidth="1"/>
    <col min="4" max="4" width="7" bestFit="1" customWidth="1"/>
    <col min="5" max="5" width="23.453125" bestFit="1" customWidth="1"/>
    <col min="6" max="6" width="6.6328125" bestFit="1" customWidth="1"/>
    <col min="7" max="7" width="17.36328125" bestFit="1" customWidth="1"/>
    <col min="8" max="8" width="5.54296875" bestFit="1" customWidth="1"/>
    <col min="9" max="9" width="5.54296875" style="46" customWidth="1"/>
  </cols>
  <sheetData>
    <row r="1" spans="1:10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0" x14ac:dyDescent="0.35">
      <c r="A2" s="19" t="s">
        <v>365</v>
      </c>
      <c r="B2" s="20" t="s">
        <v>4</v>
      </c>
      <c r="C2" s="21" t="s">
        <v>366</v>
      </c>
      <c r="D2" t="s">
        <v>349</v>
      </c>
      <c r="E2" s="51" t="s">
        <v>4848</v>
      </c>
      <c r="F2" s="52">
        <v>25</v>
      </c>
      <c r="G2" s="46"/>
      <c r="H2" s="46"/>
      <c r="J2" t="s">
        <v>15</v>
      </c>
    </row>
    <row r="3" spans="1:10" x14ac:dyDescent="0.35">
      <c r="B3" s="47">
        <v>43166</v>
      </c>
      <c r="E3" s="51" t="s">
        <v>4849</v>
      </c>
      <c r="F3" s="51">
        <v>-10</v>
      </c>
      <c r="G3" s="51" t="s">
        <v>4850</v>
      </c>
      <c r="H3" s="53">
        <v>0</v>
      </c>
      <c r="I3" s="54"/>
    </row>
    <row r="4" spans="1:10" x14ac:dyDescent="0.35">
      <c r="E4" s="51" t="s">
        <v>4849</v>
      </c>
      <c r="F4" s="51">
        <v>-3</v>
      </c>
      <c r="G4" s="51" t="s">
        <v>4851</v>
      </c>
      <c r="H4" s="53">
        <v>0</v>
      </c>
      <c r="I4" s="54"/>
    </row>
    <row r="5" spans="1:10" x14ac:dyDescent="0.35">
      <c r="E5" s="51" t="s">
        <v>4849</v>
      </c>
      <c r="F5" s="51">
        <v>-1</v>
      </c>
      <c r="G5" s="51" t="s">
        <v>4852</v>
      </c>
      <c r="H5" s="53">
        <v>0</v>
      </c>
      <c r="I5" s="54"/>
    </row>
    <row r="6" spans="1:10" x14ac:dyDescent="0.35">
      <c r="E6" s="51" t="s">
        <v>4849</v>
      </c>
      <c r="F6" s="51">
        <v>0</v>
      </c>
      <c r="G6" s="51" t="s">
        <v>4853</v>
      </c>
      <c r="H6" s="53">
        <v>0</v>
      </c>
      <c r="I6" s="54"/>
    </row>
    <row r="7" spans="1:10" x14ac:dyDescent="0.35">
      <c r="E7" s="51" t="s">
        <v>4849</v>
      </c>
      <c r="F7" s="51">
        <v>1</v>
      </c>
      <c r="G7" s="51" t="s">
        <v>4854</v>
      </c>
      <c r="H7" s="53">
        <v>0</v>
      </c>
      <c r="I7" s="54"/>
    </row>
    <row r="8" spans="1:10" x14ac:dyDescent="0.35">
      <c r="E8" s="51" t="s">
        <v>4849</v>
      </c>
      <c r="F8" s="51">
        <v>3</v>
      </c>
      <c r="G8" s="51" t="s">
        <v>4855</v>
      </c>
      <c r="H8" s="53">
        <v>20</v>
      </c>
      <c r="I8" s="54"/>
    </row>
    <row r="9" spans="1:10" x14ac:dyDescent="0.35">
      <c r="E9" s="51" t="s">
        <v>4849</v>
      </c>
      <c r="F9" s="51">
        <v>7</v>
      </c>
      <c r="G9" s="51" t="s">
        <v>4856</v>
      </c>
      <c r="H9" s="53">
        <v>25</v>
      </c>
      <c r="I9" s="54"/>
    </row>
    <row r="10" spans="1:10" x14ac:dyDescent="0.35">
      <c r="E10" s="51" t="s">
        <v>4849</v>
      </c>
      <c r="F10" s="51">
        <v>10</v>
      </c>
      <c r="G10" s="51" t="s">
        <v>4857</v>
      </c>
      <c r="H10" s="53">
        <v>50</v>
      </c>
      <c r="I10" s="54"/>
    </row>
    <row r="19" spans="10:10" x14ac:dyDescent="0.35">
      <c r="J19" t="s">
        <v>14</v>
      </c>
    </row>
    <row r="35" spans="10:10" x14ac:dyDescent="0.35">
      <c r="J35" s="46" t="s">
        <v>4839</v>
      </c>
    </row>
  </sheetData>
  <dataValidations count="1">
    <dataValidation type="list" allowBlank="1" showInputMessage="1" showErrorMessage="1" sqref="D1" xr:uid="{00000000-0002-0000-A900-000000000000}">
      <formula1>Sites</formula1>
    </dataValidation>
  </dataValidations>
  <hyperlinks>
    <hyperlink ref="B1" location="Index!A1" display="Go To Index" xr:uid="{00000000-0004-0000-A900-000000000000}"/>
  </hyperlinks>
  <pageMargins left="0.7" right="0.7" top="0.75" bottom="0.75" header="0.3" footer="0.3"/>
  <customProperties>
    <customPr name="QAA_DRILLPATH_NODE_ID" r:id="rId1"/>
  </customProperties>
  <drawing r:id="rId2"/>
</worksheet>
</file>

<file path=xl/worksheets/sheet1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A00-000000000000}">
  <sheetPr codeName="Sheet132"/>
  <dimension ref="A1:F7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4.54296875" bestFit="1" customWidth="1"/>
    <col min="6" max="6" width="31.906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4840</v>
      </c>
      <c r="F2" t="s">
        <v>387</v>
      </c>
    </row>
    <row r="3" spans="1:6" x14ac:dyDescent="0.35">
      <c r="B3" s="47">
        <v>43165</v>
      </c>
      <c r="E3" t="s">
        <v>4777</v>
      </c>
      <c r="F3" t="s">
        <v>4841</v>
      </c>
    </row>
    <row r="4" spans="1:6" x14ac:dyDescent="0.35">
      <c r="B4" s="47">
        <v>43165</v>
      </c>
      <c r="E4" t="s">
        <v>4098</v>
      </c>
      <c r="F4" t="s">
        <v>4098</v>
      </c>
    </row>
    <row r="5" spans="1:6" x14ac:dyDescent="0.35">
      <c r="B5" s="47">
        <v>43165</v>
      </c>
      <c r="E5" t="s">
        <v>4842</v>
      </c>
      <c r="F5" t="s">
        <v>4843</v>
      </c>
    </row>
    <row r="6" spans="1:6" x14ac:dyDescent="0.35">
      <c r="B6" s="47">
        <v>43165</v>
      </c>
      <c r="E6" t="s">
        <v>4844</v>
      </c>
      <c r="F6" t="s">
        <v>4845</v>
      </c>
    </row>
    <row r="7" spans="1:6" x14ac:dyDescent="0.35">
      <c r="B7" s="47">
        <v>43165</v>
      </c>
      <c r="E7" t="s">
        <v>4846</v>
      </c>
      <c r="F7" t="s">
        <v>4847</v>
      </c>
    </row>
  </sheetData>
  <autoFilter ref="A2:F2" xr:uid="{00000000-0009-0000-0000-0000AA000000}"/>
  <dataValidations count="1">
    <dataValidation type="list" allowBlank="1" showInputMessage="1" showErrorMessage="1" sqref="D1" xr:uid="{00000000-0002-0000-AA00-000000000000}">
      <formula1>Sites</formula1>
    </dataValidation>
  </dataValidations>
  <hyperlinks>
    <hyperlink ref="B1" location="Index!A1" display="Go To Index" xr:uid="{00000000-0004-0000-A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B00-000000000000}">
  <sheetPr codeName="Sheet133"/>
  <dimension ref="A1:G24"/>
  <sheetViews>
    <sheetView workbookViewId="0">
      <pane ySplit="2" topLeftCell="A3" activePane="bottomLeft" state="frozen"/>
      <selection pane="bottomLeft" activeCell="E3" sqref="E3"/>
    </sheetView>
  </sheetViews>
  <sheetFormatPr defaultRowHeight="14.5" x14ac:dyDescent="0.35"/>
  <cols>
    <col min="1" max="2" width="10.6328125" style="5" bestFit="1" customWidth="1"/>
    <col min="3" max="3" width="4.54296875" style="5" bestFit="1" customWidth="1"/>
    <col min="4" max="4" width="7" bestFit="1" customWidth="1"/>
    <col min="5" max="5" width="11.54296875" bestFit="1" customWidth="1"/>
    <col min="6" max="6" width="10" bestFit="1" customWidth="1"/>
    <col min="7" max="7" width="25.36328125" bestFit="1" customWidth="1"/>
  </cols>
  <sheetData>
    <row r="1" spans="1: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7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4858</v>
      </c>
      <c r="F2" t="s">
        <v>4859</v>
      </c>
      <c r="G2" t="s">
        <v>4860</v>
      </c>
    </row>
    <row r="3" spans="1:7" x14ac:dyDescent="0.35">
      <c r="B3" s="5">
        <v>43165</v>
      </c>
      <c r="E3">
        <v>1</v>
      </c>
      <c r="F3" t="s">
        <v>4861</v>
      </c>
      <c r="G3" t="s">
        <v>4862</v>
      </c>
    </row>
    <row r="4" spans="1:7" x14ac:dyDescent="0.35">
      <c r="B4" s="47">
        <v>43165</v>
      </c>
      <c r="E4">
        <v>1</v>
      </c>
      <c r="F4" t="s">
        <v>4861</v>
      </c>
      <c r="G4" t="s">
        <v>4863</v>
      </c>
    </row>
    <row r="5" spans="1:7" x14ac:dyDescent="0.35">
      <c r="B5" s="47">
        <v>43165</v>
      </c>
      <c r="E5">
        <v>2</v>
      </c>
      <c r="F5" t="s">
        <v>4861</v>
      </c>
      <c r="G5" t="s">
        <v>4864</v>
      </c>
    </row>
    <row r="6" spans="1:7" x14ac:dyDescent="0.35">
      <c r="B6" s="47">
        <v>43165</v>
      </c>
      <c r="E6">
        <v>3</v>
      </c>
      <c r="F6" t="s">
        <v>4861</v>
      </c>
      <c r="G6" t="s">
        <v>4865</v>
      </c>
    </row>
    <row r="7" spans="1:7" x14ac:dyDescent="0.35">
      <c r="B7" s="47">
        <v>43165</v>
      </c>
      <c r="E7">
        <v>4</v>
      </c>
      <c r="F7" t="s">
        <v>4861</v>
      </c>
      <c r="G7" t="s">
        <v>4866</v>
      </c>
    </row>
    <row r="8" spans="1:7" x14ac:dyDescent="0.35">
      <c r="B8" s="47">
        <v>43165</v>
      </c>
      <c r="E8">
        <v>5</v>
      </c>
      <c r="F8" t="s">
        <v>4861</v>
      </c>
      <c r="G8" t="s">
        <v>4867</v>
      </c>
    </row>
    <row r="9" spans="1:7" x14ac:dyDescent="0.35">
      <c r="B9" s="47">
        <v>43165</v>
      </c>
      <c r="E9">
        <v>5</v>
      </c>
      <c r="F9" t="s">
        <v>4861</v>
      </c>
      <c r="G9" t="s">
        <v>4868</v>
      </c>
    </row>
    <row r="10" spans="1:7" x14ac:dyDescent="0.35">
      <c r="B10" s="47">
        <v>43165</v>
      </c>
      <c r="E10" s="48">
        <v>5000</v>
      </c>
      <c r="F10" t="s">
        <v>4861</v>
      </c>
      <c r="G10" t="s">
        <v>4869</v>
      </c>
    </row>
    <row r="11" spans="1:7" x14ac:dyDescent="0.35">
      <c r="B11" s="47">
        <v>43165</v>
      </c>
      <c r="E11" s="48">
        <v>5000</v>
      </c>
      <c r="F11" t="s">
        <v>4861</v>
      </c>
      <c r="G11" t="s">
        <v>4870</v>
      </c>
    </row>
    <row r="12" spans="1:7" x14ac:dyDescent="0.35">
      <c r="B12" s="47">
        <v>43165</v>
      </c>
      <c r="E12" s="48">
        <v>5000</v>
      </c>
      <c r="F12" t="s">
        <v>4861</v>
      </c>
      <c r="G12" t="s">
        <v>4871</v>
      </c>
    </row>
    <row r="13" spans="1:7" x14ac:dyDescent="0.35">
      <c r="E13" s="63" t="s">
        <v>9823</v>
      </c>
    </row>
    <row r="14" spans="1:7" x14ac:dyDescent="0.35">
      <c r="E14" t="s">
        <v>4858</v>
      </c>
      <c r="F14" t="s">
        <v>4859</v>
      </c>
      <c r="G14" t="s">
        <v>4860</v>
      </c>
    </row>
    <row r="15" spans="1:7" x14ac:dyDescent="0.35">
      <c r="B15" s="5">
        <v>43172</v>
      </c>
      <c r="E15" s="48">
        <v>5000</v>
      </c>
      <c r="F15" t="s">
        <v>4861</v>
      </c>
      <c r="G15" t="s">
        <v>4869</v>
      </c>
    </row>
    <row r="16" spans="1:7" x14ac:dyDescent="0.35">
      <c r="B16" s="47">
        <v>43172</v>
      </c>
      <c r="E16" s="48">
        <v>5000</v>
      </c>
      <c r="F16" t="s">
        <v>4861</v>
      </c>
      <c r="G16" t="s">
        <v>4870</v>
      </c>
    </row>
    <row r="17" spans="2:7" x14ac:dyDescent="0.35">
      <c r="B17" s="47">
        <v>43172</v>
      </c>
      <c r="E17" s="48">
        <v>5000</v>
      </c>
      <c r="F17" t="s">
        <v>4861</v>
      </c>
      <c r="G17" t="s">
        <v>4867</v>
      </c>
    </row>
    <row r="18" spans="2:7" x14ac:dyDescent="0.35">
      <c r="B18" s="47">
        <v>43172</v>
      </c>
      <c r="E18" s="48">
        <v>5000</v>
      </c>
      <c r="F18" t="s">
        <v>4861</v>
      </c>
      <c r="G18" t="s">
        <v>4871</v>
      </c>
    </row>
    <row r="19" spans="2:7" x14ac:dyDescent="0.35">
      <c r="B19" s="47">
        <v>43172</v>
      </c>
      <c r="E19" s="48">
        <v>5000</v>
      </c>
      <c r="F19" t="s">
        <v>4861</v>
      </c>
      <c r="G19" t="s">
        <v>4862</v>
      </c>
    </row>
    <row r="20" spans="2:7" x14ac:dyDescent="0.35">
      <c r="B20" s="47">
        <v>43172</v>
      </c>
      <c r="E20" s="48">
        <v>5000</v>
      </c>
      <c r="F20" t="s">
        <v>4861</v>
      </c>
      <c r="G20" t="s">
        <v>4863</v>
      </c>
    </row>
    <row r="21" spans="2:7" x14ac:dyDescent="0.35">
      <c r="B21" s="47">
        <v>43172</v>
      </c>
      <c r="E21" s="48">
        <v>5000</v>
      </c>
      <c r="F21" t="s">
        <v>4861</v>
      </c>
      <c r="G21" t="s">
        <v>4868</v>
      </c>
    </row>
    <row r="22" spans="2:7" x14ac:dyDescent="0.35">
      <c r="B22" s="47">
        <v>43172</v>
      </c>
      <c r="E22" s="48">
        <v>5000</v>
      </c>
      <c r="F22" t="s">
        <v>4861</v>
      </c>
      <c r="G22" t="s">
        <v>4864</v>
      </c>
    </row>
    <row r="23" spans="2:7" x14ac:dyDescent="0.35">
      <c r="B23" s="47">
        <v>43172</v>
      </c>
      <c r="E23" s="48">
        <v>5000</v>
      </c>
      <c r="F23" t="s">
        <v>4861</v>
      </c>
      <c r="G23" t="s">
        <v>4866</v>
      </c>
    </row>
    <row r="24" spans="2:7" x14ac:dyDescent="0.35">
      <c r="B24" s="47">
        <v>43172</v>
      </c>
      <c r="E24" s="48">
        <v>5000</v>
      </c>
      <c r="F24" t="s">
        <v>4861</v>
      </c>
      <c r="G24" t="s">
        <v>4865</v>
      </c>
    </row>
  </sheetData>
  <dataValidations count="1">
    <dataValidation type="list" allowBlank="1" showInputMessage="1" showErrorMessage="1" sqref="D1" xr:uid="{00000000-0002-0000-AB00-000000000000}">
      <formula1>Sites</formula1>
    </dataValidation>
  </dataValidations>
  <hyperlinks>
    <hyperlink ref="B1" location="Index!A1" display="Go To Index" xr:uid="{00000000-0004-0000-AB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xl/worksheets/sheet1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C00-000000000000}">
  <sheetPr codeName="Sheet134"/>
  <dimension ref="A1:F34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3.6328125" bestFit="1" customWidth="1"/>
    <col min="6" max="6" width="27.36328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4858</v>
      </c>
      <c r="F2" t="s">
        <v>4876</v>
      </c>
    </row>
    <row r="3" spans="1:6" x14ac:dyDescent="0.35">
      <c r="B3" s="5">
        <v>43165</v>
      </c>
      <c r="E3">
        <v>1</v>
      </c>
      <c r="F3" t="s">
        <v>4877</v>
      </c>
    </row>
    <row r="4" spans="1:6" x14ac:dyDescent="0.35">
      <c r="B4" s="47">
        <v>43165</v>
      </c>
      <c r="E4">
        <v>2</v>
      </c>
      <c r="F4" t="s">
        <v>4878</v>
      </c>
    </row>
    <row r="5" spans="1:6" x14ac:dyDescent="0.35">
      <c r="B5" s="47">
        <v>43165</v>
      </c>
      <c r="E5">
        <v>2</v>
      </c>
      <c r="F5" t="s">
        <v>4879</v>
      </c>
    </row>
    <row r="6" spans="1:6" x14ac:dyDescent="0.35">
      <c r="B6" s="47">
        <v>43165</v>
      </c>
      <c r="E6">
        <v>2</v>
      </c>
      <c r="F6" t="s">
        <v>4880</v>
      </c>
    </row>
    <row r="7" spans="1:6" x14ac:dyDescent="0.35">
      <c r="B7" s="47">
        <v>43165</v>
      </c>
      <c r="E7">
        <v>3</v>
      </c>
      <c r="F7" t="s">
        <v>4881</v>
      </c>
    </row>
    <row r="8" spans="1:6" x14ac:dyDescent="0.35">
      <c r="B8" s="47">
        <v>43165</v>
      </c>
      <c r="E8">
        <v>3</v>
      </c>
      <c r="F8" t="s">
        <v>4882</v>
      </c>
    </row>
    <row r="9" spans="1:6" x14ac:dyDescent="0.35">
      <c r="B9" s="47">
        <v>43165</v>
      </c>
      <c r="E9">
        <v>3</v>
      </c>
      <c r="F9" t="s">
        <v>4883</v>
      </c>
    </row>
    <row r="10" spans="1:6" x14ac:dyDescent="0.35">
      <c r="B10" s="47">
        <v>43165</v>
      </c>
      <c r="E10">
        <v>4</v>
      </c>
      <c r="F10" t="s">
        <v>4884</v>
      </c>
    </row>
    <row r="11" spans="1:6" x14ac:dyDescent="0.35">
      <c r="B11" s="47">
        <v>43165</v>
      </c>
      <c r="E11">
        <v>4</v>
      </c>
      <c r="F11" t="s">
        <v>4885</v>
      </c>
    </row>
    <row r="12" spans="1:6" x14ac:dyDescent="0.35">
      <c r="B12" s="47">
        <v>43165</v>
      </c>
      <c r="E12">
        <v>5</v>
      </c>
      <c r="F12" t="s">
        <v>4886</v>
      </c>
    </row>
    <row r="13" spans="1:6" x14ac:dyDescent="0.35">
      <c r="B13" s="47">
        <v>43165</v>
      </c>
      <c r="E13">
        <v>99</v>
      </c>
      <c r="F13" t="s">
        <v>4887</v>
      </c>
    </row>
    <row r="14" spans="1:6" x14ac:dyDescent="0.35">
      <c r="B14" s="47">
        <v>43165</v>
      </c>
      <c r="E14">
        <v>99</v>
      </c>
      <c r="F14" t="s">
        <v>4888</v>
      </c>
    </row>
    <row r="15" spans="1:6" x14ac:dyDescent="0.35">
      <c r="B15" s="47">
        <v>43165</v>
      </c>
      <c r="E15">
        <v>99</v>
      </c>
      <c r="F15" t="s">
        <v>4889</v>
      </c>
    </row>
    <row r="16" spans="1:6" x14ac:dyDescent="0.35">
      <c r="B16" s="47">
        <v>43165</v>
      </c>
      <c r="E16">
        <v>99</v>
      </c>
      <c r="F16" t="s">
        <v>4890</v>
      </c>
    </row>
    <row r="17" spans="2:6" x14ac:dyDescent="0.35">
      <c r="B17" s="47">
        <v>43165</v>
      </c>
      <c r="E17">
        <v>99</v>
      </c>
      <c r="F17" t="s">
        <v>4891</v>
      </c>
    </row>
    <row r="18" spans="2:6" x14ac:dyDescent="0.35">
      <c r="E18" s="63" t="s">
        <v>9823</v>
      </c>
    </row>
    <row r="19" spans="2:6" x14ac:dyDescent="0.35">
      <c r="E19" t="s">
        <v>4858</v>
      </c>
      <c r="F19" t="s">
        <v>4876</v>
      </c>
    </row>
    <row r="20" spans="2:6" x14ac:dyDescent="0.35">
      <c r="B20" s="5">
        <v>43172</v>
      </c>
      <c r="E20">
        <v>0</v>
      </c>
      <c r="F20" t="s">
        <v>4887</v>
      </c>
    </row>
    <row r="21" spans="2:6" x14ac:dyDescent="0.35">
      <c r="B21" s="47">
        <v>43172</v>
      </c>
      <c r="E21">
        <v>0</v>
      </c>
      <c r="F21" t="s">
        <v>4888</v>
      </c>
    </row>
    <row r="22" spans="2:6" x14ac:dyDescent="0.35">
      <c r="B22" s="47">
        <v>43172</v>
      </c>
      <c r="E22">
        <v>0</v>
      </c>
      <c r="F22" t="s">
        <v>4889</v>
      </c>
    </row>
    <row r="23" spans="2:6" x14ac:dyDescent="0.35">
      <c r="B23" s="47">
        <v>43172</v>
      </c>
      <c r="E23">
        <v>0</v>
      </c>
      <c r="F23" t="s">
        <v>4886</v>
      </c>
    </row>
    <row r="24" spans="2:6" x14ac:dyDescent="0.35">
      <c r="B24" s="47">
        <v>43172</v>
      </c>
      <c r="E24">
        <v>0</v>
      </c>
      <c r="F24" t="s">
        <v>4878</v>
      </c>
    </row>
    <row r="25" spans="2:6" x14ac:dyDescent="0.35">
      <c r="B25" s="47">
        <v>43172</v>
      </c>
      <c r="E25">
        <v>0</v>
      </c>
      <c r="F25" t="s">
        <v>4879</v>
      </c>
    </row>
    <row r="26" spans="2:6" x14ac:dyDescent="0.35">
      <c r="B26" s="47">
        <v>43172</v>
      </c>
      <c r="E26">
        <v>0</v>
      </c>
      <c r="F26" t="s">
        <v>4880</v>
      </c>
    </row>
    <row r="27" spans="2:6" x14ac:dyDescent="0.35">
      <c r="B27" s="47">
        <v>43172</v>
      </c>
      <c r="E27">
        <v>0</v>
      </c>
      <c r="F27" t="s">
        <v>4881</v>
      </c>
    </row>
    <row r="28" spans="2:6" x14ac:dyDescent="0.35">
      <c r="B28" s="47">
        <v>43172</v>
      </c>
      <c r="E28">
        <v>0</v>
      </c>
      <c r="F28" t="s">
        <v>4882</v>
      </c>
    </row>
    <row r="29" spans="2:6" x14ac:dyDescent="0.35">
      <c r="B29" s="47">
        <v>43172</v>
      </c>
      <c r="E29">
        <v>0</v>
      </c>
      <c r="F29" t="s">
        <v>4877</v>
      </c>
    </row>
    <row r="30" spans="2:6" x14ac:dyDescent="0.35">
      <c r="B30" s="47">
        <v>43172</v>
      </c>
      <c r="E30">
        <v>0</v>
      </c>
      <c r="F30" t="s">
        <v>4890</v>
      </c>
    </row>
    <row r="31" spans="2:6" x14ac:dyDescent="0.35">
      <c r="B31" s="47">
        <v>43172</v>
      </c>
      <c r="E31">
        <v>0</v>
      </c>
      <c r="F31" t="s">
        <v>4883</v>
      </c>
    </row>
    <row r="32" spans="2:6" x14ac:dyDescent="0.35">
      <c r="B32" s="47">
        <v>43172</v>
      </c>
      <c r="E32">
        <v>0</v>
      </c>
      <c r="F32" t="s">
        <v>4891</v>
      </c>
    </row>
    <row r="33" spans="2:6" x14ac:dyDescent="0.35">
      <c r="B33" s="47">
        <v>43172</v>
      </c>
      <c r="E33">
        <v>0</v>
      </c>
      <c r="F33" t="s">
        <v>4884</v>
      </c>
    </row>
    <row r="34" spans="2:6" x14ac:dyDescent="0.35">
      <c r="B34" s="47">
        <v>43172</v>
      </c>
      <c r="E34">
        <v>0</v>
      </c>
      <c r="F34" t="s">
        <v>4885</v>
      </c>
    </row>
  </sheetData>
  <autoFilter ref="A2:F2" xr:uid="{00000000-0009-0000-0000-0000AC000000}"/>
  <dataValidations count="1">
    <dataValidation type="list" allowBlank="1" showInputMessage="1" showErrorMessage="1" sqref="D1" xr:uid="{00000000-0002-0000-AC00-000000000000}">
      <formula1>Sites</formula1>
    </dataValidation>
  </dataValidations>
  <hyperlinks>
    <hyperlink ref="B1" location="Index!A1" display="Go To Index" xr:uid="{00000000-0004-0000-A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D00-000000000000}">
  <sheetPr codeName="Sheet286"/>
  <dimension ref="A1:L60"/>
  <sheetViews>
    <sheetView workbookViewId="0">
      <pane ySplit="2" topLeftCell="A3" activePane="bottomLeft" state="frozen"/>
      <selection pane="bottomLeft" activeCell="F49" sqref="F49"/>
    </sheetView>
  </sheetViews>
  <sheetFormatPr defaultColWidth="8.90625" defaultRowHeight="14.5" x14ac:dyDescent="0.35"/>
  <cols>
    <col min="1" max="2" width="10.6328125" style="47" bestFit="1" customWidth="1"/>
    <col min="3" max="3" width="9.453125" style="47" bestFit="1" customWidth="1"/>
    <col min="4" max="4" width="15.90625" style="46" bestFit="1" customWidth="1"/>
    <col min="5" max="5" width="7.453125" style="55" bestFit="1" customWidth="1"/>
    <col min="6" max="6" width="32.90625" style="46" bestFit="1" customWidth="1"/>
    <col min="7" max="7" width="11.90625" style="46" bestFit="1" customWidth="1"/>
    <col min="8" max="11" width="17.36328125" style="46" bestFit="1" customWidth="1"/>
    <col min="12" max="12" width="19.6328125" style="46" bestFit="1" customWidth="1"/>
    <col min="13" max="16384" width="8.90625" style="46"/>
  </cols>
  <sheetData>
    <row r="1" spans="1:12" x14ac:dyDescent="0.35">
      <c r="A1" s="47" t="s">
        <v>348</v>
      </c>
      <c r="B1" s="26" t="s">
        <v>50</v>
      </c>
      <c r="C1" s="47" t="s">
        <v>350</v>
      </c>
      <c r="D1" s="6" t="s">
        <v>14</v>
      </c>
    </row>
    <row r="2" spans="1:12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55" t="s">
        <v>3099</v>
      </c>
      <c r="F2" s="46" t="s">
        <v>387</v>
      </c>
      <c r="G2" s="46" t="s">
        <v>4892</v>
      </c>
      <c r="H2" s="46" t="s">
        <v>4893</v>
      </c>
      <c r="I2" s="46" t="s">
        <v>4894</v>
      </c>
      <c r="J2" s="46" t="s">
        <v>4895</v>
      </c>
      <c r="K2" s="46" t="s">
        <v>4896</v>
      </c>
      <c r="L2" s="46" t="s">
        <v>4897</v>
      </c>
    </row>
    <row r="3" spans="1:12" s="58" customFormat="1" x14ac:dyDescent="0.35">
      <c r="A3" s="64"/>
      <c r="B3" s="64">
        <v>43208</v>
      </c>
      <c r="C3" s="64">
        <v>43185</v>
      </c>
      <c r="E3" s="65" t="s">
        <v>4085</v>
      </c>
      <c r="F3" s="58" t="s">
        <v>11755</v>
      </c>
    </row>
    <row r="4" spans="1:12" s="34" customFormat="1" x14ac:dyDescent="0.35">
      <c r="A4" s="36">
        <v>43243</v>
      </c>
      <c r="B4" s="36">
        <v>43208</v>
      </c>
      <c r="C4" s="36">
        <v>43185</v>
      </c>
      <c r="D4" s="34" t="s">
        <v>10579</v>
      </c>
      <c r="E4" s="65" t="s">
        <v>5011</v>
      </c>
      <c r="F4" s="58" t="s">
        <v>4190</v>
      </c>
    </row>
    <row r="5" spans="1:12" s="34" customFormat="1" x14ac:dyDescent="0.35">
      <c r="A5" s="36">
        <v>43243</v>
      </c>
      <c r="B5" s="36">
        <v>43208</v>
      </c>
      <c r="C5" s="36">
        <v>43185</v>
      </c>
      <c r="D5" s="34" t="s">
        <v>10579</v>
      </c>
      <c r="E5" s="80" t="s">
        <v>5012</v>
      </c>
      <c r="F5" s="34" t="s">
        <v>5028</v>
      </c>
    </row>
    <row r="6" spans="1:12" s="34" customFormat="1" x14ac:dyDescent="0.35">
      <c r="A6" s="36">
        <v>43243</v>
      </c>
      <c r="B6" s="36">
        <v>43208</v>
      </c>
      <c r="C6" s="36">
        <v>43185</v>
      </c>
      <c r="D6" s="34" t="s">
        <v>10579</v>
      </c>
      <c r="E6" s="80" t="s">
        <v>5013</v>
      </c>
      <c r="F6" s="34" t="s">
        <v>5029</v>
      </c>
    </row>
    <row r="7" spans="1:12" s="34" customFormat="1" x14ac:dyDescent="0.35">
      <c r="A7" s="36">
        <v>43243</v>
      </c>
      <c r="B7" s="36">
        <v>43208</v>
      </c>
      <c r="C7" s="36">
        <v>43185</v>
      </c>
      <c r="D7" s="34" t="s">
        <v>10579</v>
      </c>
      <c r="E7" s="80" t="s">
        <v>5014</v>
      </c>
      <c r="F7" s="34" t="s">
        <v>5030</v>
      </c>
    </row>
    <row r="8" spans="1:12" s="34" customFormat="1" x14ac:dyDescent="0.35">
      <c r="A8" s="36">
        <v>43243</v>
      </c>
      <c r="B8" s="36">
        <v>43208</v>
      </c>
      <c r="C8" s="36">
        <v>43185</v>
      </c>
      <c r="D8" s="34" t="s">
        <v>10579</v>
      </c>
      <c r="E8" s="80" t="s">
        <v>5015</v>
      </c>
      <c r="F8" s="34" t="s">
        <v>4902</v>
      </c>
    </row>
    <row r="9" spans="1:12" s="34" customFormat="1" x14ac:dyDescent="0.35">
      <c r="A9" s="36">
        <v>43243</v>
      </c>
      <c r="B9" s="36">
        <v>43208</v>
      </c>
      <c r="C9" s="36">
        <v>43185</v>
      </c>
      <c r="D9" s="34" t="s">
        <v>10579</v>
      </c>
      <c r="E9" s="80" t="s">
        <v>5016</v>
      </c>
      <c r="F9" s="34" t="s">
        <v>4903</v>
      </c>
    </row>
    <row r="10" spans="1:12" s="34" customFormat="1" x14ac:dyDescent="0.35">
      <c r="A10" s="36">
        <v>43243</v>
      </c>
      <c r="B10" s="36">
        <v>43208</v>
      </c>
      <c r="C10" s="36">
        <v>43185</v>
      </c>
      <c r="D10" s="34" t="s">
        <v>10579</v>
      </c>
      <c r="E10" s="80" t="s">
        <v>5017</v>
      </c>
      <c r="F10" s="34" t="s">
        <v>5031</v>
      </c>
    </row>
    <row r="11" spans="1:12" s="34" customFormat="1" x14ac:dyDescent="0.35">
      <c r="A11" s="36">
        <v>43243</v>
      </c>
      <c r="B11" s="36">
        <v>43208</v>
      </c>
      <c r="C11" s="36">
        <v>43185</v>
      </c>
      <c r="D11" s="34" t="s">
        <v>10579</v>
      </c>
      <c r="E11" s="80" t="s">
        <v>5018</v>
      </c>
      <c r="F11" s="34" t="s">
        <v>5032</v>
      </c>
    </row>
    <row r="12" spans="1:12" s="34" customFormat="1" x14ac:dyDescent="0.35">
      <c r="A12" s="36">
        <v>43243</v>
      </c>
      <c r="B12" s="36">
        <v>43208</v>
      </c>
      <c r="C12" s="36">
        <v>43185</v>
      </c>
      <c r="D12" s="34" t="s">
        <v>10579</v>
      </c>
      <c r="E12" s="65" t="s">
        <v>5019</v>
      </c>
      <c r="F12" s="58" t="s">
        <v>4906</v>
      </c>
    </row>
    <row r="13" spans="1:12" s="34" customFormat="1" x14ac:dyDescent="0.35">
      <c r="A13" s="36">
        <v>43243</v>
      </c>
      <c r="B13" s="36">
        <v>43208</v>
      </c>
      <c r="C13" s="36">
        <v>43185</v>
      </c>
      <c r="D13" s="34" t="s">
        <v>10579</v>
      </c>
      <c r="E13" s="80" t="s">
        <v>5020</v>
      </c>
      <c r="F13" s="34" t="s">
        <v>4907</v>
      </c>
    </row>
    <row r="14" spans="1:12" s="34" customFormat="1" x14ac:dyDescent="0.35">
      <c r="A14" s="36">
        <v>43243</v>
      </c>
      <c r="B14" s="36">
        <v>43208</v>
      </c>
      <c r="C14" s="36">
        <v>43185</v>
      </c>
      <c r="D14" s="34" t="s">
        <v>10579</v>
      </c>
      <c r="E14" s="80" t="s">
        <v>5021</v>
      </c>
      <c r="F14" s="34" t="s">
        <v>5033</v>
      </c>
    </row>
    <row r="15" spans="1:12" s="34" customFormat="1" x14ac:dyDescent="0.35">
      <c r="A15" s="36">
        <v>43243</v>
      </c>
      <c r="B15" s="36">
        <v>43208</v>
      </c>
      <c r="C15" s="36">
        <v>43185</v>
      </c>
      <c r="D15" s="34" t="s">
        <v>10579</v>
      </c>
      <c r="E15" s="80" t="s">
        <v>5022</v>
      </c>
      <c r="F15" s="34" t="s">
        <v>4909</v>
      </c>
    </row>
    <row r="16" spans="1:12" s="34" customFormat="1" x14ac:dyDescent="0.35">
      <c r="A16" s="36">
        <v>43243</v>
      </c>
      <c r="B16" s="36">
        <v>43208</v>
      </c>
      <c r="C16" s="36">
        <v>43185</v>
      </c>
      <c r="D16" s="34" t="s">
        <v>10579</v>
      </c>
      <c r="E16" s="65" t="s">
        <v>5023</v>
      </c>
      <c r="F16" s="58" t="s">
        <v>4178</v>
      </c>
    </row>
    <row r="17" spans="1:6" s="34" customFormat="1" x14ac:dyDescent="0.35">
      <c r="A17" s="36"/>
      <c r="B17" s="36">
        <v>43208</v>
      </c>
      <c r="C17" s="36"/>
      <c r="E17" s="80" t="s">
        <v>5034</v>
      </c>
      <c r="F17" s="34" t="s">
        <v>9677</v>
      </c>
    </row>
    <row r="18" spans="1:6" s="34" customFormat="1" x14ac:dyDescent="0.35">
      <c r="A18" s="36"/>
      <c r="B18" s="36"/>
      <c r="C18" s="36"/>
      <c r="E18" s="80" t="s">
        <v>5035</v>
      </c>
      <c r="F18" s="34" t="s">
        <v>4027</v>
      </c>
    </row>
    <row r="19" spans="1:6" s="34" customFormat="1" x14ac:dyDescent="0.35">
      <c r="A19" s="36"/>
      <c r="B19" s="36"/>
      <c r="C19" s="36"/>
      <c r="E19" s="80" t="s">
        <v>5036</v>
      </c>
      <c r="F19" s="34" t="s">
        <v>4923</v>
      </c>
    </row>
    <row r="20" spans="1:6" s="34" customFormat="1" x14ac:dyDescent="0.35">
      <c r="A20" s="36"/>
      <c r="B20" s="36"/>
      <c r="C20" s="36"/>
      <c r="E20" s="80" t="s">
        <v>5038</v>
      </c>
      <c r="F20" s="34" t="s">
        <v>5037</v>
      </c>
    </row>
    <row r="21" spans="1:6" s="34" customFormat="1" x14ac:dyDescent="0.35">
      <c r="A21" s="36"/>
      <c r="B21" s="36"/>
      <c r="C21" s="36"/>
      <c r="E21" s="80" t="s">
        <v>5039</v>
      </c>
      <c r="F21" s="34" t="s">
        <v>3145</v>
      </c>
    </row>
    <row r="22" spans="1:6" s="34" customFormat="1" x14ac:dyDescent="0.35">
      <c r="A22" s="36"/>
      <c r="B22" s="36"/>
      <c r="C22" s="36"/>
      <c r="E22" s="80" t="s">
        <v>5041</v>
      </c>
      <c r="F22" s="34" t="s">
        <v>5040</v>
      </c>
    </row>
    <row r="23" spans="1:6" s="34" customFormat="1" x14ac:dyDescent="0.35">
      <c r="A23" s="36">
        <v>43243</v>
      </c>
      <c r="B23" s="36">
        <v>43208</v>
      </c>
      <c r="C23" s="36">
        <v>43185</v>
      </c>
      <c r="D23" s="34" t="s">
        <v>10579</v>
      </c>
      <c r="E23" s="65" t="s">
        <v>5043</v>
      </c>
      <c r="F23" s="58" t="s">
        <v>5042</v>
      </c>
    </row>
    <row r="24" spans="1:6" s="34" customFormat="1" x14ac:dyDescent="0.35">
      <c r="A24" s="36">
        <v>43253</v>
      </c>
      <c r="B24" s="36"/>
      <c r="C24" s="36"/>
      <c r="D24" s="34" t="s">
        <v>10579</v>
      </c>
      <c r="E24" s="65" t="s">
        <v>5045</v>
      </c>
      <c r="F24" s="58" t="s">
        <v>5044</v>
      </c>
    </row>
    <row r="25" spans="1:6" s="34" customFormat="1" x14ac:dyDescent="0.35">
      <c r="A25" s="36"/>
      <c r="B25" s="36"/>
      <c r="C25" s="36"/>
      <c r="E25" s="80" t="s">
        <v>5047</v>
      </c>
      <c r="F25" s="34" t="s">
        <v>5046</v>
      </c>
    </row>
    <row r="26" spans="1:6" s="34" customFormat="1" x14ac:dyDescent="0.35">
      <c r="A26" s="36"/>
      <c r="B26" s="36"/>
      <c r="C26" s="36"/>
      <c r="E26" s="80" t="s">
        <v>5048</v>
      </c>
      <c r="F26" s="34" t="s">
        <v>5050</v>
      </c>
    </row>
    <row r="27" spans="1:6" s="34" customFormat="1" x14ac:dyDescent="0.35">
      <c r="A27" s="36"/>
      <c r="B27" s="36"/>
      <c r="C27" s="36"/>
      <c r="E27" s="80" t="s">
        <v>5049</v>
      </c>
      <c r="F27" s="34" t="s">
        <v>5052</v>
      </c>
    </row>
    <row r="28" spans="1:6" s="34" customFormat="1" x14ac:dyDescent="0.35">
      <c r="A28" s="36"/>
      <c r="B28" s="36"/>
      <c r="C28" s="36"/>
      <c r="E28" s="80" t="s">
        <v>5051</v>
      </c>
      <c r="F28" s="34" t="s">
        <v>5054</v>
      </c>
    </row>
    <row r="29" spans="1:6" s="34" customFormat="1" x14ac:dyDescent="0.35">
      <c r="A29" s="36"/>
      <c r="B29" s="36"/>
      <c r="C29" s="36"/>
      <c r="E29" s="80" t="s">
        <v>5053</v>
      </c>
      <c r="F29" s="34" t="s">
        <v>5056</v>
      </c>
    </row>
    <row r="30" spans="1:6" s="34" customFormat="1" x14ac:dyDescent="0.35">
      <c r="A30" s="36">
        <v>43243</v>
      </c>
      <c r="B30" s="36">
        <v>43208</v>
      </c>
      <c r="C30" s="36">
        <v>43185</v>
      </c>
      <c r="D30" s="34" t="s">
        <v>10579</v>
      </c>
      <c r="E30" s="65" t="s">
        <v>5055</v>
      </c>
      <c r="F30" s="58" t="s">
        <v>4188</v>
      </c>
    </row>
    <row r="31" spans="1:6" s="34" customFormat="1" x14ac:dyDescent="0.35">
      <c r="A31" s="36"/>
      <c r="B31" s="36"/>
      <c r="C31" s="36"/>
      <c r="E31" s="65" t="s">
        <v>5057</v>
      </c>
      <c r="F31" s="58" t="s">
        <v>4166</v>
      </c>
    </row>
    <row r="32" spans="1:6" s="34" customFormat="1" x14ac:dyDescent="0.35">
      <c r="A32" s="36"/>
      <c r="B32" s="36"/>
      <c r="C32" s="36"/>
      <c r="E32" s="65" t="s">
        <v>5058</v>
      </c>
      <c r="F32" s="58" t="s">
        <v>5060</v>
      </c>
    </row>
    <row r="33" spans="1:6" s="34" customFormat="1" x14ac:dyDescent="0.35">
      <c r="A33" s="36"/>
      <c r="B33" s="36"/>
      <c r="C33" s="36"/>
      <c r="E33" s="80" t="s">
        <v>5059</v>
      </c>
      <c r="F33" s="34" t="s">
        <v>5062</v>
      </c>
    </row>
    <row r="34" spans="1:6" s="34" customFormat="1" x14ac:dyDescent="0.35">
      <c r="A34" s="36"/>
      <c r="B34" s="36"/>
      <c r="C34" s="36"/>
      <c r="E34" s="80" t="s">
        <v>5061</v>
      </c>
      <c r="F34" s="34" t="s">
        <v>4571</v>
      </c>
    </row>
    <row r="35" spans="1:6" s="34" customFormat="1" x14ac:dyDescent="0.35">
      <c r="A35" s="36"/>
      <c r="B35" s="36"/>
      <c r="C35" s="36"/>
      <c r="E35" s="65" t="s">
        <v>9678</v>
      </c>
      <c r="F35" s="58" t="s">
        <v>9679</v>
      </c>
    </row>
    <row r="36" spans="1:6" s="34" customFormat="1" x14ac:dyDescent="0.35">
      <c r="A36" s="36"/>
      <c r="B36" s="36"/>
      <c r="C36" s="36"/>
      <c r="E36" s="65" t="s">
        <v>9680</v>
      </c>
      <c r="F36" s="58" t="s">
        <v>4167</v>
      </c>
    </row>
    <row r="37" spans="1:6" s="34" customFormat="1" x14ac:dyDescent="0.35">
      <c r="A37" s="36"/>
      <c r="B37" s="36"/>
      <c r="C37" s="36"/>
      <c r="E37" s="65" t="s">
        <v>9681</v>
      </c>
      <c r="F37" s="58" t="s">
        <v>9682</v>
      </c>
    </row>
    <row r="38" spans="1:6" s="34" customFormat="1" x14ac:dyDescent="0.35">
      <c r="A38" s="36"/>
      <c r="B38" s="36"/>
      <c r="C38" s="36"/>
      <c r="E38" s="65" t="s">
        <v>9683</v>
      </c>
      <c r="F38" s="58" t="s">
        <v>9684</v>
      </c>
    </row>
    <row r="39" spans="1:6" s="34" customFormat="1" x14ac:dyDescent="0.35">
      <c r="A39" s="36"/>
      <c r="B39" s="36"/>
      <c r="C39" s="36"/>
      <c r="E39" s="65" t="s">
        <v>9685</v>
      </c>
      <c r="F39" s="58" t="s">
        <v>9686</v>
      </c>
    </row>
    <row r="40" spans="1:6" s="34" customFormat="1" x14ac:dyDescent="0.35">
      <c r="A40" s="36"/>
      <c r="B40" s="36"/>
      <c r="C40" s="36"/>
      <c r="E40" s="65" t="s">
        <v>9687</v>
      </c>
      <c r="F40" s="58" t="s">
        <v>9688</v>
      </c>
    </row>
    <row r="41" spans="1:6" s="34" customFormat="1" x14ac:dyDescent="0.35">
      <c r="A41" s="36"/>
      <c r="B41" s="36"/>
      <c r="C41" s="36"/>
      <c r="E41" s="65" t="s">
        <v>9689</v>
      </c>
      <c r="F41" s="58" t="s">
        <v>1179</v>
      </c>
    </row>
    <row r="42" spans="1:6" s="34" customFormat="1" x14ac:dyDescent="0.35">
      <c r="A42" s="36"/>
      <c r="B42" s="36"/>
      <c r="C42" s="36"/>
      <c r="E42" s="65" t="s">
        <v>9690</v>
      </c>
      <c r="F42" s="58" t="s">
        <v>9691</v>
      </c>
    </row>
    <row r="43" spans="1:6" s="34" customFormat="1" x14ac:dyDescent="0.35">
      <c r="A43" s="36"/>
      <c r="B43" s="36">
        <v>43208</v>
      </c>
      <c r="C43" s="36"/>
      <c r="E43" s="80" t="s">
        <v>10096</v>
      </c>
      <c r="F43" s="34" t="s">
        <v>10095</v>
      </c>
    </row>
    <row r="44" spans="1:6" s="34" customFormat="1" x14ac:dyDescent="0.35">
      <c r="A44" s="36">
        <v>43228</v>
      </c>
      <c r="B44" s="36"/>
      <c r="C44" s="36"/>
      <c r="D44" s="34" t="s">
        <v>10262</v>
      </c>
      <c r="E44" s="80" t="s">
        <v>10259</v>
      </c>
      <c r="F44" s="34" t="s">
        <v>10260</v>
      </c>
    </row>
    <row r="45" spans="1:6" s="34" customFormat="1" x14ac:dyDescent="0.35">
      <c r="A45" s="36"/>
      <c r="B45" s="36"/>
      <c r="C45" s="36"/>
      <c r="E45" s="80" t="s">
        <v>11431</v>
      </c>
      <c r="F45" s="58" t="s">
        <v>11384</v>
      </c>
    </row>
    <row r="46" spans="1:6" s="34" customFormat="1" x14ac:dyDescent="0.35">
      <c r="A46" s="36"/>
      <c r="B46" s="36"/>
      <c r="C46" s="36"/>
      <c r="E46" s="80" t="s">
        <v>11431</v>
      </c>
      <c r="F46" s="58" t="s">
        <v>11383</v>
      </c>
    </row>
    <row r="47" spans="1:6" s="34" customFormat="1" x14ac:dyDescent="0.35">
      <c r="A47" s="36"/>
      <c r="B47" s="36"/>
      <c r="C47" s="36"/>
      <c r="E47" s="80" t="s">
        <v>11431</v>
      </c>
      <c r="F47" s="58" t="s">
        <v>11382</v>
      </c>
    </row>
    <row r="48" spans="1:6" s="34" customFormat="1" x14ac:dyDescent="0.35">
      <c r="A48" s="36"/>
      <c r="B48" s="36"/>
      <c r="C48" s="36"/>
      <c r="E48" s="80" t="s">
        <v>11431</v>
      </c>
      <c r="F48" s="58" t="s">
        <v>11385</v>
      </c>
    </row>
    <row r="49" spans="1:6" s="34" customFormat="1" x14ac:dyDescent="0.35">
      <c r="A49" s="36">
        <v>43370</v>
      </c>
      <c r="B49" s="36"/>
      <c r="C49" s="36"/>
      <c r="D49" s="34" t="s">
        <v>11434</v>
      </c>
      <c r="E49" s="80" t="s">
        <v>11432</v>
      </c>
      <c r="F49" s="58" t="s">
        <v>11433</v>
      </c>
    </row>
    <row r="50" spans="1:6" s="34" customFormat="1" x14ac:dyDescent="0.35">
      <c r="A50" s="36"/>
      <c r="B50" s="36"/>
      <c r="C50" s="36"/>
      <c r="E50" s="80"/>
    </row>
    <row r="51" spans="1:6" s="34" customFormat="1" x14ac:dyDescent="0.35">
      <c r="A51" s="36"/>
      <c r="B51" s="36"/>
      <c r="C51" s="36"/>
      <c r="E51" s="80"/>
    </row>
    <row r="52" spans="1:6" s="34" customFormat="1" x14ac:dyDescent="0.35">
      <c r="A52" s="36"/>
      <c r="B52" s="36"/>
      <c r="C52" s="36"/>
      <c r="E52" s="80"/>
    </row>
    <row r="53" spans="1:6" s="34" customFormat="1" x14ac:dyDescent="0.35">
      <c r="A53" s="36"/>
      <c r="B53" s="36"/>
      <c r="C53" s="36"/>
      <c r="E53" s="80"/>
    </row>
    <row r="54" spans="1:6" s="34" customFormat="1" x14ac:dyDescent="0.35">
      <c r="A54" s="36"/>
      <c r="B54" s="36"/>
      <c r="C54" s="36"/>
      <c r="E54" s="80"/>
    </row>
    <row r="55" spans="1:6" s="34" customFormat="1" x14ac:dyDescent="0.35">
      <c r="A55" s="36"/>
      <c r="B55" s="36"/>
      <c r="C55" s="36"/>
      <c r="E55" s="80"/>
    </row>
    <row r="56" spans="1:6" s="34" customFormat="1" x14ac:dyDescent="0.35">
      <c r="A56" s="36"/>
      <c r="B56" s="36"/>
      <c r="C56" s="36"/>
      <c r="E56" s="80"/>
    </row>
    <row r="57" spans="1:6" s="34" customFormat="1" x14ac:dyDescent="0.35">
      <c r="A57" s="36"/>
      <c r="B57" s="36"/>
      <c r="C57" s="36"/>
      <c r="E57" s="80"/>
    </row>
    <row r="58" spans="1:6" s="34" customFormat="1" x14ac:dyDescent="0.35">
      <c r="A58" s="36"/>
      <c r="B58" s="36"/>
      <c r="C58" s="36"/>
      <c r="E58" s="80"/>
    </row>
    <row r="59" spans="1:6" s="34" customFormat="1" x14ac:dyDescent="0.35">
      <c r="A59" s="36"/>
      <c r="B59" s="36"/>
      <c r="C59" s="36"/>
      <c r="E59" s="80"/>
    </row>
    <row r="60" spans="1:6" s="34" customFormat="1" x14ac:dyDescent="0.35">
      <c r="A60" s="36"/>
      <c r="B60" s="36"/>
      <c r="C60" s="36"/>
      <c r="E60" s="80"/>
    </row>
  </sheetData>
  <autoFilter ref="A2:L44" xr:uid="{00000000-0009-0000-0000-0000AD000000}"/>
  <dataValidations count="1">
    <dataValidation type="list" allowBlank="1" showInputMessage="1" showErrorMessage="1" sqref="D1" xr:uid="{00000000-0002-0000-AD00-000000000000}">
      <formula1>Sites</formula1>
    </dataValidation>
  </dataValidations>
  <hyperlinks>
    <hyperlink ref="B1" location="Index!A1" display="Go To Index" xr:uid="{00000000-0004-0000-A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E00-000000000000}">
  <sheetPr codeName="Sheet135"/>
  <dimension ref="A1:L81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453125" style="55" bestFit="1" customWidth="1"/>
    <col min="6" max="6" width="24.6328125" bestFit="1" customWidth="1"/>
    <col min="7" max="7" width="11.90625" bestFit="1" customWidth="1"/>
    <col min="8" max="11" width="17.36328125" bestFit="1" customWidth="1"/>
    <col min="12" max="12" width="30.90625" bestFit="1" customWidth="1"/>
  </cols>
  <sheetData>
    <row r="1" spans="1:12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t="s">
        <v>349</v>
      </c>
      <c r="E2" s="55" t="s">
        <v>3099</v>
      </c>
      <c r="F2" t="s">
        <v>387</v>
      </c>
      <c r="G2" t="s">
        <v>4892</v>
      </c>
      <c r="H2" t="s">
        <v>4893</v>
      </c>
      <c r="I2" t="s">
        <v>4894</v>
      </c>
      <c r="J2" t="s">
        <v>4895</v>
      </c>
      <c r="K2" t="s">
        <v>4896</v>
      </c>
      <c r="L2" t="s">
        <v>4897</v>
      </c>
    </row>
    <row r="3" spans="1:12" x14ac:dyDescent="0.35">
      <c r="E3" s="55" t="s">
        <v>5010</v>
      </c>
      <c r="F3" t="s">
        <v>4898</v>
      </c>
    </row>
    <row r="4" spans="1:12" x14ac:dyDescent="0.35">
      <c r="E4" s="55" t="s">
        <v>5011</v>
      </c>
      <c r="F4" t="s">
        <v>4190</v>
      </c>
      <c r="G4">
        <v>266111</v>
      </c>
      <c r="K4" t="s">
        <v>52</v>
      </c>
      <c r="L4" t="s">
        <v>689</v>
      </c>
    </row>
    <row r="5" spans="1:12" x14ac:dyDescent="0.35">
      <c r="E5" s="55" t="s">
        <v>5012</v>
      </c>
      <c r="F5" t="s">
        <v>4899</v>
      </c>
      <c r="G5">
        <v>266110</v>
      </c>
      <c r="K5" t="s">
        <v>52</v>
      </c>
      <c r="L5" t="s">
        <v>688</v>
      </c>
    </row>
    <row r="6" spans="1:12" x14ac:dyDescent="0.35">
      <c r="E6" s="55" t="s">
        <v>5013</v>
      </c>
      <c r="F6" t="s">
        <v>4900</v>
      </c>
      <c r="G6">
        <v>266110</v>
      </c>
      <c r="K6" t="s">
        <v>52</v>
      </c>
      <c r="L6" t="s">
        <v>688</v>
      </c>
    </row>
    <row r="7" spans="1:12" x14ac:dyDescent="0.35">
      <c r="E7" s="55" t="s">
        <v>5014</v>
      </c>
      <c r="F7" t="s">
        <v>4901</v>
      </c>
      <c r="G7">
        <v>266110</v>
      </c>
      <c r="K7" t="s">
        <v>52</v>
      </c>
      <c r="L7" t="s">
        <v>688</v>
      </c>
    </row>
    <row r="8" spans="1:12" x14ac:dyDescent="0.35">
      <c r="E8" s="55" t="s">
        <v>5015</v>
      </c>
      <c r="F8" t="s">
        <v>4902</v>
      </c>
    </row>
    <row r="9" spans="1:12" x14ac:dyDescent="0.35">
      <c r="E9" s="55" t="s">
        <v>5016</v>
      </c>
      <c r="F9" t="s">
        <v>4903</v>
      </c>
    </row>
    <row r="10" spans="1:12" x14ac:dyDescent="0.35">
      <c r="E10" s="55" t="s">
        <v>5017</v>
      </c>
      <c r="F10" t="s">
        <v>4904</v>
      </c>
    </row>
    <row r="11" spans="1:12" x14ac:dyDescent="0.35">
      <c r="E11" s="55" t="s">
        <v>5018</v>
      </c>
      <c r="F11" t="s">
        <v>4905</v>
      </c>
    </row>
    <row r="12" spans="1:12" x14ac:dyDescent="0.35">
      <c r="E12" s="55" t="s">
        <v>5019</v>
      </c>
      <c r="F12" t="s">
        <v>4906</v>
      </c>
    </row>
    <row r="13" spans="1:12" x14ac:dyDescent="0.35">
      <c r="E13" s="55" t="s">
        <v>5020</v>
      </c>
      <c r="F13" t="s">
        <v>4907</v>
      </c>
    </row>
    <row r="14" spans="1:12" x14ac:dyDescent="0.35">
      <c r="E14" s="55" t="s">
        <v>5021</v>
      </c>
      <c r="F14" t="s">
        <v>4908</v>
      </c>
    </row>
    <row r="15" spans="1:12" x14ac:dyDescent="0.35">
      <c r="E15" s="55" t="s">
        <v>5022</v>
      </c>
      <c r="F15" t="s">
        <v>4909</v>
      </c>
    </row>
    <row r="16" spans="1:12" x14ac:dyDescent="0.35">
      <c r="E16" s="55" t="s">
        <v>5023</v>
      </c>
      <c r="F16" t="s">
        <v>4178</v>
      </c>
      <c r="G16">
        <v>266112</v>
      </c>
      <c r="K16" t="s">
        <v>52</v>
      </c>
      <c r="L16" t="s">
        <v>690</v>
      </c>
    </row>
    <row r="17" spans="5:12" x14ac:dyDescent="0.35">
      <c r="E17" s="55" t="s">
        <v>5024</v>
      </c>
      <c r="F17" t="s">
        <v>4910</v>
      </c>
    </row>
    <row r="18" spans="5:12" x14ac:dyDescent="0.35">
      <c r="E18" s="55" t="s">
        <v>5025</v>
      </c>
      <c r="F18" t="s">
        <v>4911</v>
      </c>
    </row>
    <row r="19" spans="5:12" x14ac:dyDescent="0.35">
      <c r="E19" s="55" t="s">
        <v>5026</v>
      </c>
      <c r="F19" t="s">
        <v>4912</v>
      </c>
    </row>
    <row r="20" spans="5:12" x14ac:dyDescent="0.35">
      <c r="E20" s="55" t="s">
        <v>5027</v>
      </c>
      <c r="F20" t="s">
        <v>4913</v>
      </c>
    </row>
    <row r="21" spans="5:12" x14ac:dyDescent="0.35">
      <c r="E21" s="55" t="s">
        <v>4393</v>
      </c>
      <c r="F21" t="s">
        <v>4914</v>
      </c>
    </row>
    <row r="22" spans="5:12" x14ac:dyDescent="0.35">
      <c r="E22" s="55" t="s">
        <v>4915</v>
      </c>
      <c r="F22" t="s">
        <v>4167</v>
      </c>
    </row>
    <row r="23" spans="5:12" x14ac:dyDescent="0.35">
      <c r="E23" s="55" t="s">
        <v>4916</v>
      </c>
      <c r="F23" t="s">
        <v>4917</v>
      </c>
    </row>
    <row r="24" spans="5:12" x14ac:dyDescent="0.35">
      <c r="E24" s="55" t="s">
        <v>4918</v>
      </c>
      <c r="F24" t="s">
        <v>4919</v>
      </c>
    </row>
    <row r="25" spans="5:12" x14ac:dyDescent="0.35">
      <c r="E25" s="55" t="s">
        <v>2020</v>
      </c>
      <c r="F25" t="s">
        <v>4920</v>
      </c>
    </row>
    <row r="26" spans="5:12" x14ac:dyDescent="0.35">
      <c r="E26" s="55" t="s">
        <v>1556</v>
      </c>
      <c r="F26" t="s">
        <v>4921</v>
      </c>
    </row>
    <row r="27" spans="5:12" x14ac:dyDescent="0.35">
      <c r="E27" s="55" t="s">
        <v>4922</v>
      </c>
      <c r="F27" t="s">
        <v>4923</v>
      </c>
    </row>
    <row r="28" spans="5:12" x14ac:dyDescent="0.35">
      <c r="E28" s="55" t="s">
        <v>4924</v>
      </c>
      <c r="F28" t="s">
        <v>4925</v>
      </c>
    </row>
    <row r="29" spans="5:12" x14ac:dyDescent="0.35">
      <c r="E29" s="55" t="s">
        <v>51</v>
      </c>
      <c r="F29" t="s">
        <v>4926</v>
      </c>
    </row>
    <row r="30" spans="5:12" x14ac:dyDescent="0.35">
      <c r="E30" s="55" t="s">
        <v>4927</v>
      </c>
      <c r="F30" t="s">
        <v>4928</v>
      </c>
    </row>
    <row r="31" spans="5:12" x14ac:dyDescent="0.35">
      <c r="E31" s="55" t="s">
        <v>4929</v>
      </c>
      <c r="F31" t="s">
        <v>4930</v>
      </c>
      <c r="G31">
        <v>984000</v>
      </c>
      <c r="H31">
        <v>7020</v>
      </c>
      <c r="K31" t="s">
        <v>52</v>
      </c>
      <c r="L31" t="s">
        <v>1156</v>
      </c>
    </row>
    <row r="32" spans="5:12" x14ac:dyDescent="0.35">
      <c r="E32" s="55" t="s">
        <v>4931</v>
      </c>
      <c r="F32" t="s">
        <v>4932</v>
      </c>
    </row>
    <row r="33" spans="5:12" x14ac:dyDescent="0.35">
      <c r="E33" s="55" t="s">
        <v>372</v>
      </c>
      <c r="F33" t="s">
        <v>4933</v>
      </c>
    </row>
    <row r="34" spans="5:12" x14ac:dyDescent="0.35">
      <c r="E34" s="55" t="s">
        <v>4934</v>
      </c>
      <c r="F34" t="s">
        <v>4935</v>
      </c>
    </row>
    <row r="35" spans="5:12" x14ac:dyDescent="0.35">
      <c r="E35" s="55" t="s">
        <v>4936</v>
      </c>
      <c r="F35" t="s">
        <v>4937</v>
      </c>
    </row>
    <row r="36" spans="5:12" x14ac:dyDescent="0.35">
      <c r="E36" s="55" t="s">
        <v>4938</v>
      </c>
      <c r="F36" t="s">
        <v>4939</v>
      </c>
    </row>
    <row r="37" spans="5:12" x14ac:dyDescent="0.35">
      <c r="E37" s="55" t="s">
        <v>4940</v>
      </c>
      <c r="F37" t="s">
        <v>4941</v>
      </c>
      <c r="G37">
        <v>984000</v>
      </c>
      <c r="H37">
        <v>7010</v>
      </c>
      <c r="K37" t="s">
        <v>52</v>
      </c>
      <c r="L37" t="s">
        <v>1156</v>
      </c>
    </row>
    <row r="38" spans="5:12" x14ac:dyDescent="0.35">
      <c r="E38" s="55" t="s">
        <v>4942</v>
      </c>
      <c r="F38" t="s">
        <v>4943</v>
      </c>
    </row>
    <row r="39" spans="5:12" x14ac:dyDescent="0.35">
      <c r="E39" s="55" t="s">
        <v>4376</v>
      </c>
      <c r="F39" t="s">
        <v>4944</v>
      </c>
    </row>
    <row r="40" spans="5:12" x14ac:dyDescent="0.35">
      <c r="E40" s="55" t="s">
        <v>4945</v>
      </c>
      <c r="F40" t="s">
        <v>4946</v>
      </c>
    </row>
    <row r="41" spans="5:12" x14ac:dyDescent="0.35">
      <c r="E41" s="55" t="s">
        <v>4947</v>
      </c>
      <c r="F41" t="s">
        <v>4948</v>
      </c>
      <c r="G41">
        <v>570000</v>
      </c>
      <c r="K41" t="s">
        <v>52</v>
      </c>
      <c r="L41" t="s">
        <v>1042</v>
      </c>
    </row>
    <row r="42" spans="5:12" x14ac:dyDescent="0.35">
      <c r="E42" s="55" t="s">
        <v>4562</v>
      </c>
      <c r="F42" t="s">
        <v>4949</v>
      </c>
      <c r="G42">
        <v>945000</v>
      </c>
      <c r="H42">
        <v>7070</v>
      </c>
      <c r="K42" t="s">
        <v>52</v>
      </c>
      <c r="L42" t="s">
        <v>1134</v>
      </c>
    </row>
    <row r="43" spans="5:12" x14ac:dyDescent="0.35">
      <c r="E43" s="55" t="s">
        <v>4950</v>
      </c>
      <c r="F43" t="s">
        <v>4951</v>
      </c>
      <c r="G43">
        <v>984000</v>
      </c>
      <c r="H43">
        <v>1110</v>
      </c>
      <c r="K43" t="s">
        <v>52</v>
      </c>
      <c r="L43" t="s">
        <v>1156</v>
      </c>
    </row>
    <row r="44" spans="5:12" x14ac:dyDescent="0.35">
      <c r="E44" s="55" t="s">
        <v>4952</v>
      </c>
      <c r="F44" t="s">
        <v>1186</v>
      </c>
    </row>
    <row r="45" spans="5:12" x14ac:dyDescent="0.35">
      <c r="E45" s="55" t="s">
        <v>4953</v>
      </c>
      <c r="F45" t="s">
        <v>4954</v>
      </c>
    </row>
    <row r="46" spans="5:12" x14ac:dyDescent="0.35">
      <c r="E46" s="55" t="s">
        <v>4955</v>
      </c>
      <c r="F46" t="s">
        <v>4956</v>
      </c>
    </row>
    <row r="47" spans="5:12" x14ac:dyDescent="0.35">
      <c r="E47" s="55" t="s">
        <v>4957</v>
      </c>
      <c r="F47" t="s">
        <v>4958</v>
      </c>
    </row>
    <row r="48" spans="5:12" x14ac:dyDescent="0.35">
      <c r="E48" s="55" t="s">
        <v>4959</v>
      </c>
      <c r="F48" t="s">
        <v>4960</v>
      </c>
    </row>
    <row r="49" spans="5:12" x14ac:dyDescent="0.35">
      <c r="E49" s="55" t="s">
        <v>4961</v>
      </c>
      <c r="F49" t="s">
        <v>4962</v>
      </c>
    </row>
    <row r="50" spans="5:12" x14ac:dyDescent="0.35">
      <c r="E50" s="55" t="s">
        <v>4963</v>
      </c>
      <c r="F50" t="s">
        <v>4964</v>
      </c>
    </row>
    <row r="51" spans="5:12" x14ac:dyDescent="0.35">
      <c r="E51" s="55" t="s">
        <v>4965</v>
      </c>
      <c r="F51" t="s">
        <v>4966</v>
      </c>
    </row>
    <row r="52" spans="5:12" x14ac:dyDescent="0.35">
      <c r="E52" s="55" t="s">
        <v>4967</v>
      </c>
      <c r="F52" t="s">
        <v>4968</v>
      </c>
    </row>
    <row r="53" spans="5:12" x14ac:dyDescent="0.35">
      <c r="E53" s="55" t="s">
        <v>4969</v>
      </c>
      <c r="F53" t="s">
        <v>4827</v>
      </c>
    </row>
    <row r="54" spans="5:12" x14ac:dyDescent="0.35">
      <c r="E54" s="55" t="s">
        <v>4970</v>
      </c>
      <c r="F54" t="s">
        <v>4971</v>
      </c>
    </row>
    <row r="55" spans="5:12" x14ac:dyDescent="0.35">
      <c r="E55" s="55" t="s">
        <v>4972</v>
      </c>
      <c r="F55" t="s">
        <v>4973</v>
      </c>
    </row>
    <row r="56" spans="5:12" x14ac:dyDescent="0.35">
      <c r="E56" s="55" t="s">
        <v>4974</v>
      </c>
      <c r="F56" t="s">
        <v>4975</v>
      </c>
    </row>
    <row r="57" spans="5:12" x14ac:dyDescent="0.35">
      <c r="E57" s="55" t="s">
        <v>4976</v>
      </c>
      <c r="F57" t="s">
        <v>4977</v>
      </c>
    </row>
    <row r="58" spans="5:12" x14ac:dyDescent="0.35">
      <c r="E58" s="55" t="s">
        <v>376</v>
      </c>
      <c r="F58" t="s">
        <v>4978</v>
      </c>
      <c r="G58">
        <v>984000</v>
      </c>
      <c r="H58">
        <v>1110</v>
      </c>
      <c r="K58" t="s">
        <v>52</v>
      </c>
      <c r="L58" t="s">
        <v>1156</v>
      </c>
    </row>
    <row r="59" spans="5:12" x14ac:dyDescent="0.35">
      <c r="E59" s="55" t="s">
        <v>4979</v>
      </c>
      <c r="F59" t="s">
        <v>4980</v>
      </c>
    </row>
    <row r="60" spans="5:12" x14ac:dyDescent="0.35">
      <c r="E60" s="55" t="s">
        <v>4011</v>
      </c>
      <c r="F60" t="s">
        <v>4981</v>
      </c>
      <c r="G60">
        <v>984000</v>
      </c>
      <c r="H60">
        <v>7020</v>
      </c>
      <c r="K60" t="s">
        <v>52</v>
      </c>
      <c r="L60" t="s">
        <v>1156</v>
      </c>
    </row>
    <row r="61" spans="5:12" x14ac:dyDescent="0.35">
      <c r="E61" s="55" t="s">
        <v>379</v>
      </c>
      <c r="F61" t="s">
        <v>1277</v>
      </c>
      <c r="G61">
        <v>984000</v>
      </c>
      <c r="H61">
        <v>1130</v>
      </c>
      <c r="K61" t="s">
        <v>52</v>
      </c>
      <c r="L61" t="s">
        <v>1156</v>
      </c>
    </row>
    <row r="62" spans="5:12" x14ac:dyDescent="0.35">
      <c r="E62" s="55" t="s">
        <v>1789</v>
      </c>
      <c r="F62" t="s">
        <v>4982</v>
      </c>
    </row>
    <row r="63" spans="5:12" x14ac:dyDescent="0.35">
      <c r="E63" s="55" t="s">
        <v>4983</v>
      </c>
      <c r="F63" t="s">
        <v>4984</v>
      </c>
    </row>
    <row r="64" spans="5:12" x14ac:dyDescent="0.35">
      <c r="E64" s="55" t="s">
        <v>4985</v>
      </c>
      <c r="F64" t="s">
        <v>4986</v>
      </c>
    </row>
    <row r="65" spans="5:12" x14ac:dyDescent="0.35">
      <c r="E65" s="55" t="s">
        <v>4987</v>
      </c>
      <c r="F65" t="s">
        <v>4988</v>
      </c>
    </row>
    <row r="66" spans="5:12" x14ac:dyDescent="0.35">
      <c r="E66" s="55" t="s">
        <v>3881</v>
      </c>
      <c r="F66" t="s">
        <v>3882</v>
      </c>
      <c r="G66">
        <v>588200</v>
      </c>
      <c r="K66" t="s">
        <v>52</v>
      </c>
      <c r="L66" t="s">
        <v>1045</v>
      </c>
    </row>
    <row r="67" spans="5:12" x14ac:dyDescent="0.35">
      <c r="E67" s="55" t="s">
        <v>3923</v>
      </c>
      <c r="F67" t="s">
        <v>4989</v>
      </c>
    </row>
    <row r="68" spans="5:12" x14ac:dyDescent="0.35">
      <c r="E68" s="55" t="s">
        <v>4331</v>
      </c>
      <c r="F68" t="s">
        <v>4990</v>
      </c>
    </row>
    <row r="69" spans="5:12" x14ac:dyDescent="0.35">
      <c r="E69" s="55" t="s">
        <v>4991</v>
      </c>
      <c r="F69" t="s">
        <v>1179</v>
      </c>
      <c r="G69">
        <v>984000</v>
      </c>
      <c r="H69">
        <v>7010</v>
      </c>
      <c r="K69" t="s">
        <v>52</v>
      </c>
      <c r="L69" t="s">
        <v>1156</v>
      </c>
    </row>
    <row r="70" spans="5:12" x14ac:dyDescent="0.35">
      <c r="E70" s="55" t="s">
        <v>4992</v>
      </c>
      <c r="F70" t="s">
        <v>4993</v>
      </c>
    </row>
    <row r="71" spans="5:12" x14ac:dyDescent="0.35">
      <c r="E71" s="55" t="s">
        <v>4085</v>
      </c>
      <c r="F71" t="s">
        <v>4994</v>
      </c>
    </row>
    <row r="72" spans="5:12" x14ac:dyDescent="0.35">
      <c r="E72" s="55" t="s">
        <v>3886</v>
      </c>
      <c r="F72" t="s">
        <v>4995</v>
      </c>
    </row>
    <row r="73" spans="5:12" x14ac:dyDescent="0.35">
      <c r="E73" s="55" t="s">
        <v>4996</v>
      </c>
      <c r="F73" t="s">
        <v>4997</v>
      </c>
    </row>
    <row r="74" spans="5:12" x14ac:dyDescent="0.35">
      <c r="E74" s="55" t="s">
        <v>4998</v>
      </c>
      <c r="F74" t="s">
        <v>4999</v>
      </c>
    </row>
    <row r="75" spans="5:12" x14ac:dyDescent="0.35">
      <c r="E75" s="55" t="s">
        <v>5000</v>
      </c>
      <c r="F75" t="s">
        <v>4014</v>
      </c>
      <c r="G75">
        <v>984000</v>
      </c>
      <c r="H75">
        <v>7070</v>
      </c>
      <c r="K75" t="s">
        <v>52</v>
      </c>
      <c r="L75" t="s">
        <v>1156</v>
      </c>
    </row>
    <row r="76" spans="5:12" x14ac:dyDescent="0.35">
      <c r="E76" s="55" t="s">
        <v>5001</v>
      </c>
      <c r="F76" t="s">
        <v>5002</v>
      </c>
    </row>
    <row r="77" spans="5:12" x14ac:dyDescent="0.35">
      <c r="E77" s="55" t="s">
        <v>5003</v>
      </c>
      <c r="F77" t="s">
        <v>4188</v>
      </c>
    </row>
    <row r="78" spans="5:12" x14ac:dyDescent="0.35">
      <c r="E78" s="55" t="s">
        <v>5004</v>
      </c>
      <c r="F78" t="s">
        <v>5005</v>
      </c>
    </row>
    <row r="79" spans="5:12" x14ac:dyDescent="0.35">
      <c r="E79" s="55" t="s">
        <v>5006</v>
      </c>
      <c r="F79" t="s">
        <v>5007</v>
      </c>
    </row>
    <row r="80" spans="5:12" x14ac:dyDescent="0.35">
      <c r="E80" s="55" t="s">
        <v>5008</v>
      </c>
      <c r="F80" t="s">
        <v>5009</v>
      </c>
    </row>
    <row r="81" spans="1:6" x14ac:dyDescent="0.35">
      <c r="A81" s="5">
        <v>43370</v>
      </c>
      <c r="D81" t="s">
        <v>11437</v>
      </c>
      <c r="E81" s="55" t="s">
        <v>11435</v>
      </c>
      <c r="F81" t="s">
        <v>11436</v>
      </c>
    </row>
  </sheetData>
  <autoFilter ref="A2:L2" xr:uid="{00000000-0009-0000-0000-0000AE000000}"/>
  <dataValidations count="1">
    <dataValidation type="list" allowBlank="1" showInputMessage="1" showErrorMessage="1" sqref="D1" xr:uid="{00000000-0002-0000-AE00-000000000000}">
      <formula1>Sites</formula1>
    </dataValidation>
  </dataValidations>
  <hyperlinks>
    <hyperlink ref="B1" location="Index!A1" display="Go To Index" xr:uid="{00000000-0004-0000-AE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F00-000000000000}">
  <sheetPr codeName="Sheet136"/>
  <dimension ref="A1:F75"/>
  <sheetViews>
    <sheetView workbookViewId="0">
      <pane ySplit="2" topLeftCell="A56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8.6328125" style="5" bestFit="1" customWidth="1"/>
    <col min="4" max="4" width="9.36328125" bestFit="1" customWidth="1"/>
    <col min="5" max="5" width="11.453125" bestFit="1" customWidth="1"/>
    <col min="6" max="6" width="12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3581</v>
      </c>
      <c r="F2" t="s">
        <v>5063</v>
      </c>
    </row>
    <row r="3" spans="1:6" x14ac:dyDescent="0.35">
      <c r="E3" s="47">
        <v>41640</v>
      </c>
      <c r="F3">
        <v>23</v>
      </c>
    </row>
    <row r="4" spans="1:6" x14ac:dyDescent="0.35">
      <c r="E4" s="47">
        <v>41671</v>
      </c>
      <c r="F4">
        <v>20</v>
      </c>
    </row>
    <row r="5" spans="1:6" x14ac:dyDescent="0.35">
      <c r="E5" s="47">
        <v>41699</v>
      </c>
      <c r="F5">
        <v>21</v>
      </c>
    </row>
    <row r="6" spans="1:6" x14ac:dyDescent="0.35">
      <c r="E6" s="47">
        <v>41730</v>
      </c>
      <c r="F6">
        <v>22</v>
      </c>
    </row>
    <row r="7" spans="1:6" x14ac:dyDescent="0.35">
      <c r="E7" s="47">
        <v>41760</v>
      </c>
      <c r="F7">
        <v>22</v>
      </c>
    </row>
    <row r="8" spans="1:6" x14ac:dyDescent="0.35">
      <c r="E8" s="47">
        <v>41791</v>
      </c>
      <c r="F8">
        <v>21</v>
      </c>
    </row>
    <row r="9" spans="1:6" x14ac:dyDescent="0.35">
      <c r="E9" s="47">
        <v>41821</v>
      </c>
      <c r="F9">
        <v>23</v>
      </c>
    </row>
    <row r="10" spans="1:6" x14ac:dyDescent="0.35">
      <c r="E10" s="47">
        <v>41852</v>
      </c>
      <c r="F10">
        <v>21</v>
      </c>
    </row>
    <row r="11" spans="1:6" x14ac:dyDescent="0.35">
      <c r="E11" s="47">
        <v>41883</v>
      </c>
      <c r="F11">
        <v>22</v>
      </c>
    </row>
    <row r="12" spans="1:6" x14ac:dyDescent="0.35">
      <c r="E12" s="47">
        <v>41913</v>
      </c>
      <c r="F12">
        <v>23</v>
      </c>
    </row>
    <row r="13" spans="1:6" x14ac:dyDescent="0.35">
      <c r="E13" s="47">
        <v>41944</v>
      </c>
      <c r="F13">
        <v>20</v>
      </c>
    </row>
    <row r="14" spans="1:6" x14ac:dyDescent="0.35">
      <c r="E14" s="47">
        <v>41974</v>
      </c>
      <c r="F14">
        <v>23</v>
      </c>
    </row>
    <row r="15" spans="1:6" x14ac:dyDescent="0.35">
      <c r="E15" s="47">
        <v>42005</v>
      </c>
      <c r="F15">
        <v>22</v>
      </c>
    </row>
    <row r="16" spans="1:6" x14ac:dyDescent="0.35">
      <c r="E16" s="47">
        <v>42036</v>
      </c>
      <c r="F16">
        <v>20</v>
      </c>
    </row>
    <row r="17" spans="5:6" x14ac:dyDescent="0.35">
      <c r="E17" s="47">
        <v>42064</v>
      </c>
      <c r="F17">
        <v>22</v>
      </c>
    </row>
    <row r="18" spans="5:6" x14ac:dyDescent="0.35">
      <c r="E18" s="47">
        <v>42095</v>
      </c>
      <c r="F18">
        <v>22</v>
      </c>
    </row>
    <row r="19" spans="5:6" x14ac:dyDescent="0.35">
      <c r="E19" s="47">
        <v>42125</v>
      </c>
      <c r="F19">
        <v>21</v>
      </c>
    </row>
    <row r="20" spans="5:6" x14ac:dyDescent="0.35">
      <c r="E20" s="47">
        <v>42156</v>
      </c>
      <c r="F20">
        <v>22</v>
      </c>
    </row>
    <row r="21" spans="5:6" x14ac:dyDescent="0.35">
      <c r="E21" s="47">
        <v>42186</v>
      </c>
      <c r="F21">
        <v>23</v>
      </c>
    </row>
    <row r="22" spans="5:6" x14ac:dyDescent="0.35">
      <c r="E22" s="47">
        <v>42217</v>
      </c>
      <c r="F22">
        <v>21</v>
      </c>
    </row>
    <row r="23" spans="5:6" x14ac:dyDescent="0.35">
      <c r="E23" s="47">
        <v>42248</v>
      </c>
      <c r="F23">
        <v>22</v>
      </c>
    </row>
    <row r="24" spans="5:6" x14ac:dyDescent="0.35">
      <c r="E24" s="47">
        <v>42278</v>
      </c>
      <c r="F24">
        <v>22</v>
      </c>
    </row>
    <row r="25" spans="5:6" x14ac:dyDescent="0.35">
      <c r="E25" s="47">
        <v>42309</v>
      </c>
      <c r="F25">
        <v>21</v>
      </c>
    </row>
    <row r="26" spans="5:6" x14ac:dyDescent="0.35">
      <c r="E26" s="47">
        <v>42339</v>
      </c>
      <c r="F26">
        <v>23</v>
      </c>
    </row>
    <row r="27" spans="5:6" x14ac:dyDescent="0.35">
      <c r="E27" s="47">
        <v>42370</v>
      </c>
      <c r="F27">
        <v>21</v>
      </c>
    </row>
    <row r="28" spans="5:6" x14ac:dyDescent="0.35">
      <c r="E28" s="47">
        <v>42401</v>
      </c>
      <c r="F28">
        <v>21</v>
      </c>
    </row>
    <row r="29" spans="5:6" x14ac:dyDescent="0.35">
      <c r="E29" s="47">
        <v>42430</v>
      </c>
      <c r="F29">
        <v>23</v>
      </c>
    </row>
    <row r="30" spans="5:6" x14ac:dyDescent="0.35">
      <c r="E30" s="47">
        <v>42461</v>
      </c>
      <c r="F30">
        <v>21</v>
      </c>
    </row>
    <row r="31" spans="5:6" x14ac:dyDescent="0.35">
      <c r="E31" s="47">
        <v>42491</v>
      </c>
      <c r="F31">
        <v>22</v>
      </c>
    </row>
    <row r="32" spans="5:6" x14ac:dyDescent="0.35">
      <c r="E32" s="47">
        <v>42522</v>
      </c>
      <c r="F32">
        <v>22</v>
      </c>
    </row>
    <row r="33" spans="5:6" x14ac:dyDescent="0.35">
      <c r="E33" s="47">
        <v>42552</v>
      </c>
      <c r="F33">
        <v>21</v>
      </c>
    </row>
    <row r="34" spans="5:6" x14ac:dyDescent="0.35">
      <c r="E34" s="47">
        <v>42583</v>
      </c>
      <c r="F34">
        <v>23</v>
      </c>
    </row>
    <row r="35" spans="5:6" x14ac:dyDescent="0.35">
      <c r="E35" s="47">
        <v>42614</v>
      </c>
      <c r="F35">
        <v>22</v>
      </c>
    </row>
    <row r="36" spans="5:6" x14ac:dyDescent="0.35">
      <c r="E36" s="47">
        <v>42644</v>
      </c>
      <c r="F36">
        <v>21</v>
      </c>
    </row>
    <row r="37" spans="5:6" x14ac:dyDescent="0.35">
      <c r="E37" s="47">
        <v>42675</v>
      </c>
      <c r="F37">
        <v>22</v>
      </c>
    </row>
    <row r="38" spans="5:6" x14ac:dyDescent="0.35">
      <c r="E38" s="47">
        <v>42705</v>
      </c>
      <c r="F38">
        <v>22</v>
      </c>
    </row>
    <row r="39" spans="5:6" x14ac:dyDescent="0.35">
      <c r="E39" s="47">
        <v>42736</v>
      </c>
      <c r="F39">
        <v>21</v>
      </c>
    </row>
    <row r="40" spans="5:6" x14ac:dyDescent="0.35">
      <c r="E40" s="47">
        <v>42767</v>
      </c>
      <c r="F40">
        <v>20</v>
      </c>
    </row>
    <row r="41" spans="5:6" x14ac:dyDescent="0.35">
      <c r="E41" s="47">
        <v>42795</v>
      </c>
      <c r="F41">
        <v>23</v>
      </c>
    </row>
    <row r="42" spans="5:6" x14ac:dyDescent="0.35">
      <c r="E42" s="47">
        <v>42826</v>
      </c>
      <c r="F42">
        <v>19</v>
      </c>
    </row>
    <row r="43" spans="5:6" x14ac:dyDescent="0.35">
      <c r="E43" s="47">
        <v>42856</v>
      </c>
      <c r="F43">
        <v>22</v>
      </c>
    </row>
    <row r="44" spans="5:6" x14ac:dyDescent="0.35">
      <c r="E44" s="47">
        <v>42887</v>
      </c>
      <c r="F44">
        <v>22</v>
      </c>
    </row>
    <row r="45" spans="5:6" x14ac:dyDescent="0.35">
      <c r="E45" s="47">
        <v>42917</v>
      </c>
      <c r="F45">
        <v>20</v>
      </c>
    </row>
    <row r="46" spans="5:6" x14ac:dyDescent="0.35">
      <c r="E46" s="47">
        <v>42948</v>
      </c>
      <c r="F46">
        <v>23</v>
      </c>
    </row>
    <row r="47" spans="5:6" x14ac:dyDescent="0.35">
      <c r="E47" s="47">
        <v>42979</v>
      </c>
      <c r="F47">
        <v>20</v>
      </c>
    </row>
    <row r="48" spans="5:6" x14ac:dyDescent="0.35">
      <c r="E48" s="47">
        <v>43009</v>
      </c>
      <c r="F48">
        <v>22</v>
      </c>
    </row>
    <row r="49" spans="2:6" x14ac:dyDescent="0.35">
      <c r="E49" s="47">
        <v>43040</v>
      </c>
      <c r="F49">
        <v>19</v>
      </c>
    </row>
    <row r="50" spans="2:6" x14ac:dyDescent="0.35">
      <c r="E50" s="47">
        <v>43070</v>
      </c>
      <c r="F50">
        <v>17</v>
      </c>
    </row>
    <row r="51" spans="2:6" x14ac:dyDescent="0.35">
      <c r="E51" s="47">
        <v>43101</v>
      </c>
      <c r="F51">
        <v>22</v>
      </c>
    </row>
    <row r="52" spans="2:6" x14ac:dyDescent="0.35">
      <c r="E52" s="47">
        <v>43132</v>
      </c>
      <c r="F52">
        <v>20</v>
      </c>
    </row>
    <row r="53" spans="2:6" x14ac:dyDescent="0.35">
      <c r="E53" s="47">
        <v>43160</v>
      </c>
      <c r="F53">
        <v>22</v>
      </c>
    </row>
    <row r="54" spans="2:6" x14ac:dyDescent="0.35">
      <c r="B54" s="5">
        <v>43208</v>
      </c>
      <c r="E54" s="47">
        <v>43191</v>
      </c>
      <c r="F54">
        <v>21</v>
      </c>
    </row>
    <row r="55" spans="2:6" x14ac:dyDescent="0.35">
      <c r="B55" s="47">
        <v>43208</v>
      </c>
      <c r="C55" s="47"/>
      <c r="D55" s="46"/>
      <c r="E55" s="47">
        <v>43221</v>
      </c>
      <c r="F55">
        <v>23</v>
      </c>
    </row>
    <row r="56" spans="2:6" x14ac:dyDescent="0.35">
      <c r="B56" s="47">
        <v>43208</v>
      </c>
      <c r="C56" s="47"/>
      <c r="D56" s="46"/>
      <c r="E56" s="47">
        <v>43252</v>
      </c>
      <c r="F56">
        <v>21</v>
      </c>
    </row>
    <row r="57" spans="2:6" x14ac:dyDescent="0.35">
      <c r="B57" s="47">
        <v>43208</v>
      </c>
      <c r="C57" s="47"/>
      <c r="D57" s="46"/>
      <c r="E57" s="47">
        <v>43282</v>
      </c>
      <c r="F57">
        <v>22</v>
      </c>
    </row>
    <row r="58" spans="2:6" x14ac:dyDescent="0.35">
      <c r="B58" s="47">
        <v>43208</v>
      </c>
      <c r="C58" s="47"/>
      <c r="D58" s="46"/>
      <c r="E58" s="47">
        <v>43313</v>
      </c>
      <c r="F58">
        <v>23</v>
      </c>
    </row>
    <row r="59" spans="2:6" x14ac:dyDescent="0.35">
      <c r="B59" s="47">
        <v>43208</v>
      </c>
      <c r="C59" s="47"/>
      <c r="D59" s="46"/>
      <c r="E59" s="47">
        <v>43344</v>
      </c>
      <c r="F59">
        <v>20</v>
      </c>
    </row>
    <row r="60" spans="2:6" x14ac:dyDescent="0.35">
      <c r="B60" s="47">
        <v>43208</v>
      </c>
      <c r="C60" s="47"/>
      <c r="D60" s="46"/>
      <c r="E60" s="47">
        <v>43374</v>
      </c>
      <c r="F60">
        <v>23</v>
      </c>
    </row>
    <row r="61" spans="2:6" x14ac:dyDescent="0.35">
      <c r="B61" s="47">
        <v>43208</v>
      </c>
      <c r="C61" s="47"/>
      <c r="D61" s="46"/>
      <c r="E61" s="47">
        <v>43405</v>
      </c>
      <c r="F61">
        <v>22</v>
      </c>
    </row>
    <row r="62" spans="2:6" x14ac:dyDescent="0.35">
      <c r="B62" s="5">
        <v>43208</v>
      </c>
      <c r="E62" s="47">
        <v>43435</v>
      </c>
      <c r="F62">
        <v>20</v>
      </c>
    </row>
    <row r="63" spans="2:6" x14ac:dyDescent="0.35">
      <c r="B63" s="5">
        <v>43529</v>
      </c>
      <c r="C63" s="5">
        <v>43500</v>
      </c>
      <c r="D63" t="s">
        <v>11994</v>
      </c>
      <c r="E63" s="47">
        <v>43466</v>
      </c>
      <c r="F63">
        <v>22</v>
      </c>
    </row>
    <row r="64" spans="2:6" x14ac:dyDescent="0.35">
      <c r="B64" s="139">
        <v>43529</v>
      </c>
      <c r="C64" s="47">
        <v>43500</v>
      </c>
      <c r="D64" s="46" t="s">
        <v>11994</v>
      </c>
      <c r="E64" s="47">
        <v>43497</v>
      </c>
      <c r="F64">
        <v>20</v>
      </c>
    </row>
    <row r="65" spans="2:6" x14ac:dyDescent="0.35">
      <c r="B65" s="139">
        <v>43529</v>
      </c>
      <c r="C65" s="47">
        <v>43500</v>
      </c>
      <c r="D65" s="46" t="s">
        <v>11994</v>
      </c>
      <c r="E65" s="47">
        <v>43525</v>
      </c>
      <c r="F65">
        <v>21</v>
      </c>
    </row>
    <row r="66" spans="2:6" x14ac:dyDescent="0.35">
      <c r="B66" s="139">
        <v>43529</v>
      </c>
      <c r="C66" s="47">
        <v>43500</v>
      </c>
      <c r="D66" s="46" t="s">
        <v>11994</v>
      </c>
      <c r="E66" s="47">
        <v>43556</v>
      </c>
      <c r="F66">
        <v>22</v>
      </c>
    </row>
    <row r="67" spans="2:6" x14ac:dyDescent="0.35">
      <c r="B67" s="139">
        <v>43529</v>
      </c>
      <c r="C67" s="47">
        <v>43500</v>
      </c>
      <c r="D67" s="46" t="s">
        <v>11994</v>
      </c>
      <c r="E67" s="47">
        <v>43586</v>
      </c>
      <c r="F67">
        <v>23</v>
      </c>
    </row>
    <row r="68" spans="2:6" x14ac:dyDescent="0.35">
      <c r="B68" s="139">
        <v>43529</v>
      </c>
      <c r="C68" s="47">
        <v>43500</v>
      </c>
      <c r="D68" s="46" t="s">
        <v>11994</v>
      </c>
      <c r="E68" s="47">
        <v>43617</v>
      </c>
      <c r="F68">
        <v>20</v>
      </c>
    </row>
    <row r="69" spans="2:6" x14ac:dyDescent="0.35">
      <c r="B69" s="139">
        <v>43529</v>
      </c>
      <c r="C69" s="47">
        <v>43500</v>
      </c>
      <c r="D69" s="46" t="s">
        <v>11994</v>
      </c>
      <c r="E69" s="47">
        <v>43647</v>
      </c>
      <c r="F69">
        <v>23</v>
      </c>
    </row>
    <row r="70" spans="2:6" x14ac:dyDescent="0.35">
      <c r="B70" s="139">
        <v>43529</v>
      </c>
      <c r="C70" s="47">
        <v>43500</v>
      </c>
      <c r="D70" s="46" t="s">
        <v>11994</v>
      </c>
      <c r="E70" s="47">
        <v>43678</v>
      </c>
      <c r="F70">
        <v>22</v>
      </c>
    </row>
    <row r="71" spans="2:6" x14ac:dyDescent="0.35">
      <c r="B71" s="139">
        <v>43529</v>
      </c>
      <c r="C71" s="47">
        <v>43500</v>
      </c>
      <c r="D71" s="46" t="s">
        <v>11994</v>
      </c>
      <c r="E71" s="47">
        <v>43709</v>
      </c>
      <c r="F71">
        <v>21</v>
      </c>
    </row>
    <row r="72" spans="2:6" x14ac:dyDescent="0.35">
      <c r="B72" s="139">
        <v>43529</v>
      </c>
      <c r="C72" s="47">
        <v>43500</v>
      </c>
      <c r="D72" s="46" t="s">
        <v>11994</v>
      </c>
      <c r="E72" s="47">
        <v>43739</v>
      </c>
      <c r="F72">
        <v>23</v>
      </c>
    </row>
    <row r="73" spans="2:6" x14ac:dyDescent="0.35">
      <c r="B73" s="139">
        <v>43529</v>
      </c>
      <c r="C73" s="47">
        <v>43500</v>
      </c>
      <c r="D73" s="46" t="s">
        <v>11994</v>
      </c>
      <c r="E73" s="47">
        <v>43770</v>
      </c>
      <c r="F73">
        <v>21</v>
      </c>
    </row>
    <row r="74" spans="2:6" x14ac:dyDescent="0.35">
      <c r="B74" s="139">
        <v>43529</v>
      </c>
      <c r="C74" s="47">
        <v>43500</v>
      </c>
      <c r="D74" s="46" t="s">
        <v>11994</v>
      </c>
      <c r="E74" s="47">
        <v>43800</v>
      </c>
      <c r="F74">
        <v>21</v>
      </c>
    </row>
    <row r="75" spans="2:6" x14ac:dyDescent="0.35">
      <c r="B75" s="139">
        <v>43529</v>
      </c>
      <c r="C75" s="47">
        <v>43500</v>
      </c>
      <c r="D75" s="46" t="s">
        <v>11994</v>
      </c>
      <c r="E75" s="47">
        <v>43831</v>
      </c>
      <c r="F75">
        <v>0</v>
      </c>
    </row>
  </sheetData>
  <autoFilter ref="A2:F2" xr:uid="{00000000-0009-0000-0000-0000AF000000}"/>
  <dataValidations count="1">
    <dataValidation type="list" allowBlank="1" showInputMessage="1" showErrorMessage="1" sqref="D1" xr:uid="{00000000-0002-0000-AF00-000000000000}">
      <formula1>Sites</formula1>
    </dataValidation>
  </dataValidations>
  <hyperlinks>
    <hyperlink ref="B1" location="Index!A1" display="Go To Index" xr:uid="{00000000-0004-0000-AF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000-000000000000}">
  <sheetPr codeName="Sheet137"/>
  <dimension ref="A1:F4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9" bestFit="1" customWidth="1"/>
    <col min="6" max="6" width="12.453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2162</v>
      </c>
      <c r="F2" t="s">
        <v>387</v>
      </c>
    </row>
    <row r="3" spans="1:6" x14ac:dyDescent="0.35">
      <c r="B3" s="5">
        <v>43165</v>
      </c>
      <c r="E3" t="s">
        <v>5064</v>
      </c>
      <c r="F3" t="s">
        <v>5064</v>
      </c>
    </row>
    <row r="4" spans="1:6" x14ac:dyDescent="0.35">
      <c r="B4" s="5">
        <v>43165</v>
      </c>
      <c r="E4" t="s">
        <v>4826</v>
      </c>
      <c r="F4" t="s">
        <v>4826</v>
      </c>
    </row>
  </sheetData>
  <autoFilter ref="A2:F2" xr:uid="{00000000-0009-0000-0000-0000B0000000}"/>
  <dataValidations count="1">
    <dataValidation type="list" allowBlank="1" showInputMessage="1" showErrorMessage="1" sqref="D1" xr:uid="{00000000-0002-0000-B000-000000000000}">
      <formula1>Sites</formula1>
    </dataValidation>
  </dataValidations>
  <hyperlinks>
    <hyperlink ref="B1" location="Index!A1" display="Go To Index" xr:uid="{00000000-0004-0000-B0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100-000000000000}">
  <sheetPr codeName="Sheet138"/>
  <dimension ref="A1:CS79"/>
  <sheetViews>
    <sheetView workbookViewId="0">
      <pane xSplit="6" ySplit="2" topLeftCell="X3" activePane="bottomRight" state="frozen"/>
      <selection pane="topRight" activeCell="G1" sqref="G1"/>
      <selection pane="bottomLeft" activeCell="A3" sqref="A3"/>
      <selection pane="bottomRight" activeCell="R77" sqref="R77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0.90625" bestFit="1" customWidth="1"/>
    <col min="6" max="6" width="31.54296875" bestFit="1" customWidth="1"/>
    <col min="7" max="7" width="15.08984375" bestFit="1" customWidth="1"/>
    <col min="8" max="8" width="7.54296875" bestFit="1" customWidth="1"/>
    <col min="9" max="9" width="20" bestFit="1" customWidth="1"/>
    <col min="10" max="10" width="14.6328125" bestFit="1" customWidth="1"/>
    <col min="11" max="13" width="14.36328125" bestFit="1" customWidth="1"/>
    <col min="14" max="15" width="15.6328125" bestFit="1" customWidth="1"/>
    <col min="16" max="16" width="18.453125" bestFit="1" customWidth="1"/>
    <col min="17" max="17" width="12.6328125" bestFit="1" customWidth="1"/>
    <col min="18" max="18" width="15.90625" bestFit="1" customWidth="1"/>
    <col min="19" max="19" width="16" bestFit="1" customWidth="1"/>
    <col min="20" max="20" width="24.08984375" bestFit="1" customWidth="1"/>
    <col min="21" max="21" width="23.6328125" bestFit="1" customWidth="1"/>
    <col min="22" max="22" width="26.08984375" bestFit="1" customWidth="1"/>
    <col min="23" max="23" width="26.36328125" bestFit="1" customWidth="1"/>
    <col min="24" max="24" width="16.36328125" bestFit="1" customWidth="1"/>
    <col min="25" max="25" width="18.08984375" bestFit="1" customWidth="1"/>
    <col min="26" max="26" width="10.36328125" bestFit="1" customWidth="1"/>
    <col min="27" max="27" width="11.08984375" bestFit="1" customWidth="1"/>
    <col min="28" max="28" width="21" bestFit="1" customWidth="1"/>
    <col min="29" max="29" width="11.08984375" bestFit="1" customWidth="1"/>
    <col min="30" max="30" width="21" bestFit="1" customWidth="1"/>
    <col min="31" max="31" width="11.08984375" bestFit="1" customWidth="1"/>
    <col min="32" max="32" width="21" bestFit="1" customWidth="1"/>
    <col min="33" max="33" width="11.08984375" bestFit="1" customWidth="1"/>
    <col min="34" max="34" width="21" bestFit="1" customWidth="1"/>
    <col min="35" max="35" width="11.6328125" bestFit="1" customWidth="1"/>
    <col min="36" max="36" width="6" bestFit="1" customWidth="1"/>
    <col min="37" max="37" width="12.54296875" bestFit="1" customWidth="1"/>
    <col min="38" max="38" width="16.6328125" bestFit="1" customWidth="1"/>
    <col min="39" max="39" width="7.6328125" bestFit="1" customWidth="1"/>
    <col min="40" max="40" width="12" bestFit="1" customWidth="1"/>
    <col min="41" max="41" width="12.36328125" bestFit="1" customWidth="1"/>
    <col min="42" max="42" width="13.36328125" bestFit="1" customWidth="1"/>
    <col min="43" max="43" width="16.6328125" bestFit="1" customWidth="1"/>
    <col min="44" max="44" width="16.54296875" bestFit="1" customWidth="1"/>
    <col min="45" max="45" width="9" bestFit="1" customWidth="1"/>
    <col min="46" max="46" width="13.36328125" bestFit="1" customWidth="1"/>
    <col min="47" max="47" width="8.6328125" bestFit="1" customWidth="1"/>
    <col min="48" max="48" width="12.90625" bestFit="1" customWidth="1"/>
    <col min="49" max="49" width="8.08984375" bestFit="1" customWidth="1"/>
    <col min="50" max="50" width="12.36328125" bestFit="1" customWidth="1"/>
    <col min="51" max="51" width="8.453125" bestFit="1" customWidth="1"/>
    <col min="52" max="52" width="12.6328125" bestFit="1" customWidth="1"/>
    <col min="53" max="53" width="13.36328125" bestFit="1" customWidth="1"/>
    <col min="54" max="55" width="17.6328125" bestFit="1" customWidth="1"/>
    <col min="56" max="56" width="22.08984375" bestFit="1" customWidth="1"/>
    <col min="57" max="57" width="14.54296875" bestFit="1" customWidth="1"/>
    <col min="58" max="58" width="18.90625" bestFit="1" customWidth="1"/>
    <col min="59" max="59" width="8.6328125" bestFit="1" customWidth="1"/>
    <col min="60" max="60" width="16.36328125" bestFit="1" customWidth="1"/>
    <col min="61" max="61" width="20.6328125" bestFit="1" customWidth="1"/>
    <col min="62" max="62" width="14.453125" bestFit="1" customWidth="1"/>
    <col min="63" max="63" width="18.6328125" bestFit="1" customWidth="1"/>
    <col min="64" max="64" width="17.36328125" bestFit="1" customWidth="1"/>
    <col min="65" max="65" width="21.6328125" bestFit="1" customWidth="1"/>
    <col min="66" max="66" width="15.6328125" bestFit="1" customWidth="1"/>
    <col min="67" max="67" width="20" bestFit="1" customWidth="1"/>
    <col min="68" max="68" width="16.08984375" bestFit="1" customWidth="1"/>
    <col min="69" max="69" width="20.453125" bestFit="1" customWidth="1"/>
    <col min="70" max="70" width="20.36328125" bestFit="1" customWidth="1"/>
    <col min="71" max="71" width="24.54296875" bestFit="1" customWidth="1"/>
    <col min="72" max="72" width="20.6328125" bestFit="1" customWidth="1"/>
    <col min="73" max="73" width="25" bestFit="1" customWidth="1"/>
    <col min="74" max="74" width="19.6328125" bestFit="1" customWidth="1"/>
    <col min="75" max="75" width="24" bestFit="1" customWidth="1"/>
    <col min="76" max="76" width="20.08984375" bestFit="1" customWidth="1"/>
    <col min="77" max="77" width="24.453125" bestFit="1" customWidth="1"/>
    <col min="78" max="78" width="19.36328125" bestFit="1" customWidth="1"/>
    <col min="79" max="79" width="23.6328125" bestFit="1" customWidth="1"/>
    <col min="80" max="80" width="19.6328125" bestFit="1" customWidth="1"/>
    <col min="81" max="81" width="24.08984375" bestFit="1" customWidth="1"/>
    <col min="82" max="82" width="19.90625" bestFit="1" customWidth="1"/>
    <col min="83" max="83" width="24.36328125" bestFit="1" customWidth="1"/>
    <col min="84" max="84" width="20.36328125" bestFit="1" customWidth="1"/>
    <col min="85" max="85" width="24.6328125" bestFit="1" customWidth="1"/>
    <col min="86" max="86" width="21.453125" bestFit="1" customWidth="1"/>
    <col min="87" max="87" width="19.453125" bestFit="1" customWidth="1"/>
    <col min="88" max="88" width="23.90625" bestFit="1" customWidth="1"/>
    <col min="89" max="89" width="23.6328125" bestFit="1" customWidth="1"/>
    <col min="90" max="90" width="28.54296875" bestFit="1" customWidth="1"/>
    <col min="91" max="91" width="18.453125" bestFit="1" customWidth="1"/>
    <col min="92" max="92" width="17.36328125" bestFit="1" customWidth="1"/>
    <col min="93" max="93" width="18.36328125" bestFit="1" customWidth="1"/>
    <col min="94" max="94" width="17.6328125" bestFit="1" customWidth="1"/>
    <col min="95" max="95" width="19" bestFit="1" customWidth="1"/>
    <col min="96" max="96" width="20.90625" bestFit="1" customWidth="1"/>
    <col min="97" max="97" width="19" bestFit="1" customWidth="1"/>
  </cols>
  <sheetData>
    <row r="1" spans="1:9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97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5065</v>
      </c>
      <c r="F2" t="s">
        <v>387</v>
      </c>
      <c r="G2" t="s">
        <v>5066</v>
      </c>
      <c r="H2" t="s">
        <v>407</v>
      </c>
      <c r="I2" t="s">
        <v>5067</v>
      </c>
      <c r="J2" t="s">
        <v>5068</v>
      </c>
      <c r="K2" t="s">
        <v>5069</v>
      </c>
      <c r="L2" t="s">
        <v>5070</v>
      </c>
      <c r="M2" t="s">
        <v>5071</v>
      </c>
      <c r="N2" t="s">
        <v>5072</v>
      </c>
      <c r="O2" t="s">
        <v>5073</v>
      </c>
      <c r="P2" t="s">
        <v>5074</v>
      </c>
      <c r="Q2" t="s">
        <v>5075</v>
      </c>
      <c r="R2" t="s">
        <v>5076</v>
      </c>
      <c r="S2" t="s">
        <v>5077</v>
      </c>
      <c r="T2" t="s">
        <v>5078</v>
      </c>
      <c r="U2" t="s">
        <v>5079</v>
      </c>
      <c r="V2" t="s">
        <v>5080</v>
      </c>
      <c r="W2" t="s">
        <v>5081</v>
      </c>
      <c r="X2" t="s">
        <v>5082</v>
      </c>
      <c r="Y2" t="s">
        <v>5083</v>
      </c>
      <c r="Z2" t="s">
        <v>5084</v>
      </c>
      <c r="AA2" t="s">
        <v>5085</v>
      </c>
      <c r="AB2" t="s">
        <v>5086</v>
      </c>
      <c r="AC2" t="s">
        <v>5087</v>
      </c>
      <c r="AD2" t="s">
        <v>5088</v>
      </c>
      <c r="AE2" t="s">
        <v>5089</v>
      </c>
      <c r="AF2" t="s">
        <v>5090</v>
      </c>
      <c r="AG2" t="s">
        <v>5091</v>
      </c>
      <c r="AH2" t="s">
        <v>5092</v>
      </c>
      <c r="AI2" t="s">
        <v>5093</v>
      </c>
      <c r="AJ2" t="s">
        <v>5094</v>
      </c>
      <c r="AK2" t="s">
        <v>5095</v>
      </c>
      <c r="AL2" t="s">
        <v>5096</v>
      </c>
      <c r="AM2" t="s">
        <v>4819</v>
      </c>
      <c r="AN2" t="s">
        <v>5097</v>
      </c>
      <c r="AO2" t="s">
        <v>5098</v>
      </c>
      <c r="AP2" t="s">
        <v>5099</v>
      </c>
      <c r="AQ2" t="s">
        <v>5100</v>
      </c>
      <c r="AR2" t="s">
        <v>5101</v>
      </c>
      <c r="AS2" t="s">
        <v>5102</v>
      </c>
      <c r="AT2" t="s">
        <v>5103</v>
      </c>
      <c r="AU2" t="s">
        <v>5104</v>
      </c>
      <c r="AV2" t="s">
        <v>5105</v>
      </c>
      <c r="AW2" t="s">
        <v>5106</v>
      </c>
      <c r="AX2" t="s">
        <v>5107</v>
      </c>
      <c r="AY2" t="s">
        <v>5108</v>
      </c>
      <c r="AZ2" t="s">
        <v>5109</v>
      </c>
      <c r="BA2" t="s">
        <v>5110</v>
      </c>
      <c r="BB2" t="s">
        <v>5111</v>
      </c>
      <c r="BC2" t="s">
        <v>5112</v>
      </c>
      <c r="BD2" t="s">
        <v>5113</v>
      </c>
      <c r="BE2" t="s">
        <v>5114</v>
      </c>
      <c r="BF2" t="s">
        <v>5115</v>
      </c>
      <c r="BG2" t="s">
        <v>5116</v>
      </c>
      <c r="BH2" t="s">
        <v>5117</v>
      </c>
      <c r="BI2" t="s">
        <v>5118</v>
      </c>
      <c r="BJ2" t="s">
        <v>5119</v>
      </c>
      <c r="BK2" t="s">
        <v>5120</v>
      </c>
      <c r="BL2" t="s">
        <v>5121</v>
      </c>
      <c r="BM2" t="s">
        <v>5122</v>
      </c>
      <c r="BN2" t="s">
        <v>5123</v>
      </c>
      <c r="BO2" t="s">
        <v>5124</v>
      </c>
      <c r="BP2" t="s">
        <v>5125</v>
      </c>
      <c r="BQ2" t="s">
        <v>5126</v>
      </c>
      <c r="BR2" t="s">
        <v>5127</v>
      </c>
      <c r="BS2" t="s">
        <v>5128</v>
      </c>
      <c r="BT2" t="s">
        <v>5129</v>
      </c>
      <c r="BU2" t="s">
        <v>5130</v>
      </c>
      <c r="BV2" t="s">
        <v>5131</v>
      </c>
      <c r="BW2" t="s">
        <v>5132</v>
      </c>
      <c r="BX2" t="s">
        <v>5133</v>
      </c>
      <c r="BY2" t="s">
        <v>5134</v>
      </c>
      <c r="BZ2" t="s">
        <v>5135</v>
      </c>
      <c r="CA2" t="s">
        <v>5136</v>
      </c>
      <c r="CB2" t="s">
        <v>5137</v>
      </c>
      <c r="CC2" t="s">
        <v>5138</v>
      </c>
      <c r="CD2" t="s">
        <v>5139</v>
      </c>
      <c r="CE2" t="s">
        <v>5140</v>
      </c>
      <c r="CF2" t="s">
        <v>5141</v>
      </c>
      <c r="CG2" t="s">
        <v>5142</v>
      </c>
      <c r="CH2" t="s">
        <v>5143</v>
      </c>
      <c r="CI2" t="s">
        <v>5144</v>
      </c>
      <c r="CJ2" t="s">
        <v>5145</v>
      </c>
      <c r="CK2" t="s">
        <v>5146</v>
      </c>
      <c r="CL2" t="s">
        <v>5147</v>
      </c>
      <c r="CM2" t="s">
        <v>5148</v>
      </c>
      <c r="CN2" t="s">
        <v>5149</v>
      </c>
      <c r="CO2" t="s">
        <v>5150</v>
      </c>
      <c r="CP2" t="s">
        <v>5151</v>
      </c>
      <c r="CQ2" t="s">
        <v>5152</v>
      </c>
      <c r="CR2" t="s">
        <v>5153</v>
      </c>
      <c r="CS2" t="s">
        <v>5154</v>
      </c>
    </row>
    <row r="3" spans="1:97" x14ac:dyDescent="0.35">
      <c r="E3" t="s">
        <v>5155</v>
      </c>
      <c r="F3" t="s">
        <v>5156</v>
      </c>
      <c r="G3" t="s">
        <v>5064</v>
      </c>
      <c r="I3" t="s">
        <v>5157</v>
      </c>
      <c r="J3" t="s">
        <v>5158</v>
      </c>
      <c r="K3" t="s">
        <v>5158</v>
      </c>
      <c r="L3" t="s">
        <v>5158</v>
      </c>
      <c r="M3" t="s">
        <v>5158</v>
      </c>
      <c r="N3">
        <v>0</v>
      </c>
      <c r="O3" t="s">
        <v>5159</v>
      </c>
      <c r="P3">
        <v>0</v>
      </c>
      <c r="Q3">
        <v>0</v>
      </c>
      <c r="R3" t="s">
        <v>5160</v>
      </c>
      <c r="T3" t="s">
        <v>5161</v>
      </c>
      <c r="U3" t="s">
        <v>5161</v>
      </c>
      <c r="V3" t="s">
        <v>5159</v>
      </c>
      <c r="W3" t="s">
        <v>5161</v>
      </c>
      <c r="X3" t="s">
        <v>5159</v>
      </c>
      <c r="Y3" t="s">
        <v>5161</v>
      </c>
      <c r="Z3">
        <v>1</v>
      </c>
      <c r="AA3" t="s">
        <v>5162</v>
      </c>
      <c r="AB3" t="s">
        <v>5163</v>
      </c>
      <c r="AC3" t="s">
        <v>5164</v>
      </c>
      <c r="AD3" t="s">
        <v>5165</v>
      </c>
      <c r="AI3" t="s">
        <v>5166</v>
      </c>
      <c r="AM3">
        <v>0</v>
      </c>
      <c r="AN3">
        <v>0</v>
      </c>
      <c r="AO3" t="s">
        <v>22</v>
      </c>
      <c r="AP3">
        <v>0</v>
      </c>
      <c r="AQ3">
        <v>0</v>
      </c>
      <c r="AR3">
        <v>0</v>
      </c>
      <c r="AS3">
        <v>0</v>
      </c>
      <c r="AU3">
        <v>0</v>
      </c>
      <c r="AW3">
        <v>0</v>
      </c>
      <c r="AY3">
        <v>0</v>
      </c>
      <c r="BA3">
        <v>0</v>
      </c>
      <c r="BC3">
        <v>0</v>
      </c>
      <c r="BE3">
        <v>0</v>
      </c>
      <c r="BH3">
        <v>0</v>
      </c>
      <c r="BJ3">
        <v>0</v>
      </c>
      <c r="BL3">
        <v>0</v>
      </c>
      <c r="BN3">
        <v>0</v>
      </c>
      <c r="BP3">
        <v>0</v>
      </c>
      <c r="BR3">
        <v>0</v>
      </c>
      <c r="BT3">
        <v>0</v>
      </c>
      <c r="BV3">
        <v>0</v>
      </c>
      <c r="BX3">
        <v>0</v>
      </c>
      <c r="BZ3">
        <v>0</v>
      </c>
      <c r="CB3">
        <v>0</v>
      </c>
      <c r="CD3">
        <v>0</v>
      </c>
      <c r="CF3">
        <v>0</v>
      </c>
      <c r="CJ3" t="s">
        <v>5167</v>
      </c>
    </row>
    <row r="4" spans="1:97" x14ac:dyDescent="0.35">
      <c r="E4" t="s">
        <v>5168</v>
      </c>
      <c r="F4" t="s">
        <v>5169</v>
      </c>
      <c r="G4" t="s">
        <v>5064</v>
      </c>
      <c r="I4" t="s">
        <v>5157</v>
      </c>
      <c r="J4" t="s">
        <v>5158</v>
      </c>
      <c r="K4" t="s">
        <v>5158</v>
      </c>
      <c r="L4" t="s">
        <v>5158</v>
      </c>
      <c r="M4" t="s">
        <v>5158</v>
      </c>
      <c r="N4">
        <v>0</v>
      </c>
      <c r="O4" t="s">
        <v>5159</v>
      </c>
      <c r="P4">
        <v>0</v>
      </c>
      <c r="Q4">
        <v>0</v>
      </c>
      <c r="R4" t="s">
        <v>5160</v>
      </c>
      <c r="T4" t="s">
        <v>5161</v>
      </c>
      <c r="U4" t="s">
        <v>5161</v>
      </c>
      <c r="V4" t="s">
        <v>5159</v>
      </c>
      <c r="W4" t="s">
        <v>5161</v>
      </c>
      <c r="X4" t="s">
        <v>5159</v>
      </c>
      <c r="Y4" t="s">
        <v>5161</v>
      </c>
      <c r="Z4">
        <v>1</v>
      </c>
      <c r="AA4" t="s">
        <v>5162</v>
      </c>
      <c r="AB4" t="s">
        <v>5163</v>
      </c>
      <c r="AI4" t="s">
        <v>5166</v>
      </c>
      <c r="AM4">
        <v>0</v>
      </c>
      <c r="AN4">
        <v>0</v>
      </c>
      <c r="AO4" t="s">
        <v>22</v>
      </c>
      <c r="AP4">
        <v>0</v>
      </c>
      <c r="AQ4">
        <v>0</v>
      </c>
      <c r="AR4">
        <v>0</v>
      </c>
      <c r="AS4">
        <v>0</v>
      </c>
      <c r="AU4">
        <v>0</v>
      </c>
      <c r="AW4">
        <v>0</v>
      </c>
      <c r="AY4">
        <v>0</v>
      </c>
      <c r="BA4">
        <v>0</v>
      </c>
      <c r="BC4">
        <v>0</v>
      </c>
      <c r="BE4">
        <v>0</v>
      </c>
      <c r="BH4">
        <v>0</v>
      </c>
      <c r="BJ4">
        <v>0</v>
      </c>
      <c r="BL4">
        <v>0</v>
      </c>
      <c r="BN4">
        <v>0</v>
      </c>
      <c r="BP4">
        <v>0</v>
      </c>
      <c r="BR4">
        <v>0</v>
      </c>
      <c r="BT4">
        <v>0</v>
      </c>
      <c r="BV4">
        <v>0</v>
      </c>
      <c r="BX4">
        <v>0</v>
      </c>
      <c r="BZ4">
        <v>0</v>
      </c>
      <c r="CB4">
        <v>0</v>
      </c>
      <c r="CD4">
        <v>0</v>
      </c>
      <c r="CF4">
        <v>0</v>
      </c>
      <c r="CJ4" t="s">
        <v>5167</v>
      </c>
    </row>
    <row r="5" spans="1:97" x14ac:dyDescent="0.35">
      <c r="E5" t="s">
        <v>5170</v>
      </c>
      <c r="F5" t="s">
        <v>5171</v>
      </c>
      <c r="G5" t="s">
        <v>5064</v>
      </c>
      <c r="I5" t="s">
        <v>5157</v>
      </c>
      <c r="J5" t="s">
        <v>5158</v>
      </c>
      <c r="K5" t="s">
        <v>5158</v>
      </c>
      <c r="L5" t="s">
        <v>5158</v>
      </c>
      <c r="M5" t="s">
        <v>5158</v>
      </c>
      <c r="N5">
        <v>0</v>
      </c>
      <c r="O5" t="s">
        <v>5159</v>
      </c>
      <c r="P5">
        <v>0</v>
      </c>
      <c r="Q5">
        <v>0</v>
      </c>
      <c r="R5" t="s">
        <v>5160</v>
      </c>
      <c r="T5" t="s">
        <v>5161</v>
      </c>
      <c r="U5" t="s">
        <v>5161</v>
      </c>
      <c r="V5" t="s">
        <v>5159</v>
      </c>
      <c r="W5" t="s">
        <v>5161</v>
      </c>
      <c r="X5" t="s">
        <v>5159</v>
      </c>
      <c r="Y5" t="s">
        <v>5161</v>
      </c>
      <c r="Z5">
        <v>1</v>
      </c>
      <c r="AA5" t="s">
        <v>5162</v>
      </c>
      <c r="AB5" t="s">
        <v>5163</v>
      </c>
      <c r="AC5" t="s">
        <v>5164</v>
      </c>
      <c r="AD5" t="s">
        <v>5165</v>
      </c>
      <c r="AI5" t="s">
        <v>5166</v>
      </c>
      <c r="AM5">
        <v>0</v>
      </c>
      <c r="AN5">
        <v>0</v>
      </c>
      <c r="AO5" t="s">
        <v>22</v>
      </c>
      <c r="AP5">
        <v>0</v>
      </c>
      <c r="AQ5">
        <v>0</v>
      </c>
      <c r="AR5">
        <v>0</v>
      </c>
      <c r="AS5">
        <v>0</v>
      </c>
      <c r="AU5">
        <v>0</v>
      </c>
      <c r="AW5">
        <v>0</v>
      </c>
      <c r="AY5">
        <v>0</v>
      </c>
      <c r="BA5">
        <v>0</v>
      </c>
      <c r="BC5">
        <v>0</v>
      </c>
      <c r="BE5">
        <v>0</v>
      </c>
      <c r="BH5">
        <v>0</v>
      </c>
      <c r="BJ5">
        <v>0</v>
      </c>
      <c r="BL5">
        <v>0</v>
      </c>
      <c r="BN5">
        <v>0</v>
      </c>
      <c r="BP5">
        <v>0</v>
      </c>
      <c r="BR5">
        <v>0</v>
      </c>
      <c r="BT5">
        <v>0</v>
      </c>
      <c r="BV5">
        <v>0</v>
      </c>
      <c r="BX5">
        <v>0</v>
      </c>
      <c r="BZ5">
        <v>0</v>
      </c>
      <c r="CB5">
        <v>0</v>
      </c>
      <c r="CD5">
        <v>0</v>
      </c>
      <c r="CF5">
        <v>0</v>
      </c>
      <c r="CJ5" t="s">
        <v>5167</v>
      </c>
    </row>
    <row r="6" spans="1:97" x14ac:dyDescent="0.35">
      <c r="E6" t="s">
        <v>5172</v>
      </c>
      <c r="F6" t="s">
        <v>5171</v>
      </c>
      <c r="G6" t="s">
        <v>5064</v>
      </c>
      <c r="I6" t="s">
        <v>5157</v>
      </c>
      <c r="J6" t="s">
        <v>5158</v>
      </c>
      <c r="K6" t="s">
        <v>5158</v>
      </c>
      <c r="L6" t="s">
        <v>5158</v>
      </c>
      <c r="M6" t="s">
        <v>5158</v>
      </c>
      <c r="N6">
        <v>0</v>
      </c>
      <c r="O6" t="s">
        <v>5159</v>
      </c>
      <c r="P6">
        <v>0</v>
      </c>
      <c r="Q6">
        <v>0</v>
      </c>
      <c r="R6" t="s">
        <v>5160</v>
      </c>
      <c r="T6" t="s">
        <v>5161</v>
      </c>
      <c r="U6" t="s">
        <v>5161</v>
      </c>
      <c r="V6" t="s">
        <v>5159</v>
      </c>
      <c r="W6" t="s">
        <v>5161</v>
      </c>
      <c r="X6" t="s">
        <v>5159</v>
      </c>
      <c r="Y6" t="s">
        <v>5161</v>
      </c>
      <c r="Z6">
        <v>1</v>
      </c>
      <c r="AA6" t="s">
        <v>5162</v>
      </c>
      <c r="AB6" t="s">
        <v>5163</v>
      </c>
      <c r="AC6" t="s">
        <v>5164</v>
      </c>
      <c r="AD6" t="s">
        <v>5165</v>
      </c>
      <c r="AI6" t="s">
        <v>5166</v>
      </c>
      <c r="AM6">
        <v>0</v>
      </c>
      <c r="AN6">
        <v>0</v>
      </c>
      <c r="AO6" t="s">
        <v>22</v>
      </c>
      <c r="AP6">
        <v>0</v>
      </c>
      <c r="AQ6">
        <v>0</v>
      </c>
      <c r="AR6">
        <v>0</v>
      </c>
      <c r="AS6">
        <v>0</v>
      </c>
      <c r="AU6">
        <v>0</v>
      </c>
      <c r="AW6">
        <v>0</v>
      </c>
      <c r="AY6">
        <v>0</v>
      </c>
      <c r="BA6">
        <v>0</v>
      </c>
      <c r="BC6">
        <v>0</v>
      </c>
      <c r="BE6">
        <v>0</v>
      </c>
      <c r="BH6">
        <v>0</v>
      </c>
      <c r="BJ6">
        <v>0</v>
      </c>
      <c r="BL6">
        <v>0</v>
      </c>
      <c r="BN6">
        <v>0</v>
      </c>
      <c r="BP6">
        <v>0</v>
      </c>
      <c r="BR6">
        <v>0</v>
      </c>
      <c r="BT6">
        <v>0</v>
      </c>
      <c r="BV6">
        <v>0</v>
      </c>
      <c r="BX6">
        <v>0</v>
      </c>
      <c r="BZ6">
        <v>0</v>
      </c>
      <c r="CB6">
        <v>0</v>
      </c>
      <c r="CD6">
        <v>0</v>
      </c>
      <c r="CF6">
        <v>0</v>
      </c>
      <c r="CJ6" t="s">
        <v>5167</v>
      </c>
    </row>
    <row r="7" spans="1:97" x14ac:dyDescent="0.35">
      <c r="E7" t="s">
        <v>5173</v>
      </c>
      <c r="F7" t="s">
        <v>5174</v>
      </c>
      <c r="G7" t="s">
        <v>5064</v>
      </c>
      <c r="I7" t="s">
        <v>5157</v>
      </c>
      <c r="J7" t="s">
        <v>5158</v>
      </c>
      <c r="K7" t="s">
        <v>5158</v>
      </c>
      <c r="L7" t="s">
        <v>5158</v>
      </c>
      <c r="M7" t="s">
        <v>5158</v>
      </c>
      <c r="N7">
        <v>0</v>
      </c>
      <c r="O7" t="s">
        <v>5159</v>
      </c>
      <c r="P7">
        <v>0</v>
      </c>
      <c r="Q7">
        <v>0</v>
      </c>
      <c r="R7" t="s">
        <v>5160</v>
      </c>
      <c r="T7" t="s">
        <v>5161</v>
      </c>
      <c r="U7" t="s">
        <v>5161</v>
      </c>
      <c r="V7" t="s">
        <v>5159</v>
      </c>
      <c r="W7" t="s">
        <v>5161</v>
      </c>
      <c r="X7" t="s">
        <v>5159</v>
      </c>
      <c r="Y7" t="s">
        <v>5161</v>
      </c>
      <c r="Z7">
        <v>1</v>
      </c>
      <c r="AA7" t="s">
        <v>5162</v>
      </c>
      <c r="AB7" t="s">
        <v>5163</v>
      </c>
      <c r="AI7" t="s">
        <v>5166</v>
      </c>
      <c r="AM7">
        <v>0</v>
      </c>
      <c r="AN7">
        <v>0</v>
      </c>
      <c r="AO7" t="s">
        <v>22</v>
      </c>
      <c r="AP7">
        <v>0</v>
      </c>
      <c r="AQ7">
        <v>0</v>
      </c>
      <c r="AR7">
        <v>0</v>
      </c>
      <c r="AS7">
        <v>0</v>
      </c>
      <c r="AU7">
        <v>0</v>
      </c>
      <c r="AW7">
        <v>0</v>
      </c>
      <c r="AY7">
        <v>0</v>
      </c>
      <c r="BA7">
        <v>0</v>
      </c>
      <c r="BC7">
        <v>0</v>
      </c>
      <c r="BE7">
        <v>0</v>
      </c>
      <c r="BH7">
        <v>0</v>
      </c>
      <c r="BJ7">
        <v>0</v>
      </c>
      <c r="BL7">
        <v>0</v>
      </c>
      <c r="BN7">
        <v>0</v>
      </c>
      <c r="BP7">
        <v>0</v>
      </c>
      <c r="BR7">
        <v>0</v>
      </c>
      <c r="BT7">
        <v>0</v>
      </c>
      <c r="BV7">
        <v>0</v>
      </c>
      <c r="BX7">
        <v>0</v>
      </c>
      <c r="BZ7">
        <v>0</v>
      </c>
      <c r="CB7">
        <v>0</v>
      </c>
      <c r="CD7">
        <v>0</v>
      </c>
      <c r="CF7">
        <v>0</v>
      </c>
      <c r="CJ7" t="s">
        <v>5167</v>
      </c>
    </row>
    <row r="8" spans="1:97" x14ac:dyDescent="0.35">
      <c r="E8" t="s">
        <v>5175</v>
      </c>
      <c r="F8" t="s">
        <v>5174</v>
      </c>
      <c r="G8" t="s">
        <v>5064</v>
      </c>
      <c r="I8" t="s">
        <v>5157</v>
      </c>
      <c r="J8" t="s">
        <v>5158</v>
      </c>
      <c r="K8" t="s">
        <v>5158</v>
      </c>
      <c r="L8" t="s">
        <v>5158</v>
      </c>
      <c r="M8" t="s">
        <v>5158</v>
      </c>
      <c r="N8">
        <v>0</v>
      </c>
      <c r="O8" t="s">
        <v>5159</v>
      </c>
      <c r="P8">
        <v>0</v>
      </c>
      <c r="Q8">
        <v>0</v>
      </c>
      <c r="R8" t="s">
        <v>5160</v>
      </c>
      <c r="T8" t="s">
        <v>5161</v>
      </c>
      <c r="U8" t="s">
        <v>5161</v>
      </c>
      <c r="V8" t="s">
        <v>5159</v>
      </c>
      <c r="W8" t="s">
        <v>5161</v>
      </c>
      <c r="X8" t="s">
        <v>5159</v>
      </c>
      <c r="Y8" t="s">
        <v>5161</v>
      </c>
      <c r="Z8">
        <v>1</v>
      </c>
      <c r="AA8" t="s">
        <v>5164</v>
      </c>
      <c r="AB8" t="s">
        <v>5165</v>
      </c>
      <c r="AI8" t="s">
        <v>5166</v>
      </c>
      <c r="AM8">
        <v>0</v>
      </c>
      <c r="AN8">
        <v>0</v>
      </c>
      <c r="AO8" t="s">
        <v>22</v>
      </c>
      <c r="AP8">
        <v>0</v>
      </c>
      <c r="AQ8">
        <v>0</v>
      </c>
      <c r="AR8">
        <v>0</v>
      </c>
      <c r="AS8">
        <v>0</v>
      </c>
      <c r="AU8">
        <v>0</v>
      </c>
      <c r="AW8">
        <v>0</v>
      </c>
      <c r="AY8">
        <v>0</v>
      </c>
      <c r="BA8">
        <v>0</v>
      </c>
      <c r="BC8">
        <v>0</v>
      </c>
      <c r="BE8">
        <v>0</v>
      </c>
      <c r="BH8">
        <v>0</v>
      </c>
      <c r="BJ8">
        <v>0</v>
      </c>
      <c r="BL8">
        <v>0</v>
      </c>
      <c r="BN8">
        <v>0</v>
      </c>
      <c r="BP8">
        <v>0</v>
      </c>
      <c r="BR8">
        <v>0</v>
      </c>
      <c r="BT8">
        <v>0</v>
      </c>
      <c r="BV8">
        <v>0</v>
      </c>
      <c r="BX8">
        <v>0</v>
      </c>
      <c r="BZ8">
        <v>0</v>
      </c>
      <c r="CB8">
        <v>0</v>
      </c>
      <c r="CD8">
        <v>0</v>
      </c>
      <c r="CF8">
        <v>0</v>
      </c>
      <c r="CJ8" t="s">
        <v>5167</v>
      </c>
    </row>
    <row r="9" spans="1:97" x14ac:dyDescent="0.35">
      <c r="E9" t="s">
        <v>5176</v>
      </c>
      <c r="F9" t="s">
        <v>5177</v>
      </c>
      <c r="G9" t="s">
        <v>5064</v>
      </c>
      <c r="I9" t="s">
        <v>5157</v>
      </c>
      <c r="J9" t="s">
        <v>5158</v>
      </c>
      <c r="K9" t="s">
        <v>5158</v>
      </c>
      <c r="L9" t="s">
        <v>5158</v>
      </c>
      <c r="M9" t="s">
        <v>5158</v>
      </c>
      <c r="N9">
        <v>0</v>
      </c>
      <c r="O9" t="s">
        <v>5159</v>
      </c>
      <c r="P9">
        <v>0</v>
      </c>
      <c r="Q9">
        <v>0</v>
      </c>
      <c r="R9" t="s">
        <v>5160</v>
      </c>
      <c r="T9" t="s">
        <v>5161</v>
      </c>
      <c r="U9" t="s">
        <v>5161</v>
      </c>
      <c r="V9" t="s">
        <v>5159</v>
      </c>
      <c r="W9" t="s">
        <v>5161</v>
      </c>
      <c r="X9" t="s">
        <v>5159</v>
      </c>
      <c r="Y9" t="s">
        <v>5161</v>
      </c>
      <c r="Z9">
        <v>1</v>
      </c>
      <c r="AA9" t="s">
        <v>5162</v>
      </c>
      <c r="AB9" t="s">
        <v>5163</v>
      </c>
      <c r="AI9" t="s">
        <v>5166</v>
      </c>
      <c r="AM9">
        <v>0</v>
      </c>
      <c r="AN9">
        <v>0</v>
      </c>
      <c r="AO9" t="s">
        <v>22</v>
      </c>
      <c r="AP9">
        <v>0</v>
      </c>
      <c r="AQ9">
        <v>0</v>
      </c>
      <c r="AR9">
        <v>0</v>
      </c>
      <c r="AS9">
        <v>0</v>
      </c>
      <c r="AU9">
        <v>0</v>
      </c>
      <c r="AW9">
        <v>0</v>
      </c>
      <c r="AY9">
        <v>0</v>
      </c>
      <c r="BA9">
        <v>0</v>
      </c>
      <c r="BC9">
        <v>0</v>
      </c>
      <c r="BE9">
        <v>0</v>
      </c>
      <c r="BH9">
        <v>0</v>
      </c>
      <c r="BJ9">
        <v>0</v>
      </c>
      <c r="BL9">
        <v>0</v>
      </c>
      <c r="BN9">
        <v>0</v>
      </c>
      <c r="BP9">
        <v>0</v>
      </c>
      <c r="BR9">
        <v>0</v>
      </c>
      <c r="BT9">
        <v>0</v>
      </c>
      <c r="BV9">
        <v>0</v>
      </c>
      <c r="BX9">
        <v>0</v>
      </c>
      <c r="BZ9">
        <v>0</v>
      </c>
      <c r="CB9">
        <v>0</v>
      </c>
      <c r="CD9">
        <v>0</v>
      </c>
      <c r="CF9">
        <v>0</v>
      </c>
      <c r="CJ9" t="s">
        <v>5167</v>
      </c>
    </row>
    <row r="10" spans="1:97" x14ac:dyDescent="0.35">
      <c r="E10" t="s">
        <v>5178</v>
      </c>
      <c r="F10" t="s">
        <v>5179</v>
      </c>
      <c r="G10" t="s">
        <v>5064</v>
      </c>
      <c r="I10" t="s">
        <v>5157</v>
      </c>
      <c r="J10" t="s">
        <v>5158</v>
      </c>
      <c r="K10" t="s">
        <v>5158</v>
      </c>
      <c r="L10" t="s">
        <v>5158</v>
      </c>
      <c r="M10" t="s">
        <v>5158</v>
      </c>
      <c r="N10">
        <v>0</v>
      </c>
      <c r="O10" t="s">
        <v>5159</v>
      </c>
      <c r="P10">
        <v>0</v>
      </c>
      <c r="Q10">
        <v>0</v>
      </c>
      <c r="R10" t="s">
        <v>5160</v>
      </c>
      <c r="T10" t="s">
        <v>5161</v>
      </c>
      <c r="U10" t="s">
        <v>5161</v>
      </c>
      <c r="V10" t="s">
        <v>5159</v>
      </c>
      <c r="W10" t="s">
        <v>5161</v>
      </c>
      <c r="X10" t="s">
        <v>5159</v>
      </c>
      <c r="Y10" t="s">
        <v>5161</v>
      </c>
      <c r="Z10">
        <v>1</v>
      </c>
      <c r="AA10" t="s">
        <v>5162</v>
      </c>
      <c r="AB10" t="s">
        <v>5163</v>
      </c>
      <c r="AC10" t="s">
        <v>5164</v>
      </c>
      <c r="AD10" t="s">
        <v>5165</v>
      </c>
      <c r="AI10" t="s">
        <v>5166</v>
      </c>
      <c r="AM10">
        <v>0</v>
      </c>
      <c r="AN10">
        <v>0</v>
      </c>
      <c r="AO10" t="s">
        <v>22</v>
      </c>
      <c r="AP10">
        <v>0</v>
      </c>
      <c r="AQ10">
        <v>0</v>
      </c>
      <c r="AR10">
        <v>0</v>
      </c>
      <c r="AS10">
        <v>0</v>
      </c>
      <c r="AU10">
        <v>0</v>
      </c>
      <c r="AW10">
        <v>0</v>
      </c>
      <c r="AY10">
        <v>0</v>
      </c>
      <c r="BA10">
        <v>0</v>
      </c>
      <c r="BC10">
        <v>0</v>
      </c>
      <c r="BE10">
        <v>0</v>
      </c>
      <c r="BH10">
        <v>0</v>
      </c>
      <c r="BJ10">
        <v>0</v>
      </c>
      <c r="BL10">
        <v>0</v>
      </c>
      <c r="BN10">
        <v>0</v>
      </c>
      <c r="BP10">
        <v>0</v>
      </c>
      <c r="BR10">
        <v>0</v>
      </c>
      <c r="BT10">
        <v>0</v>
      </c>
      <c r="BV10">
        <v>0</v>
      </c>
      <c r="BX10">
        <v>0</v>
      </c>
      <c r="BZ10">
        <v>0</v>
      </c>
      <c r="CB10">
        <v>0</v>
      </c>
      <c r="CD10">
        <v>0</v>
      </c>
      <c r="CF10">
        <v>0</v>
      </c>
      <c r="CJ10" t="s">
        <v>5167</v>
      </c>
    </row>
    <row r="11" spans="1:97" x14ac:dyDescent="0.35">
      <c r="E11" t="s">
        <v>5180</v>
      </c>
      <c r="F11" t="s">
        <v>5179</v>
      </c>
      <c r="G11" t="s">
        <v>5064</v>
      </c>
      <c r="I11" t="s">
        <v>5157</v>
      </c>
      <c r="J11" t="s">
        <v>5158</v>
      </c>
      <c r="K11" t="s">
        <v>5158</v>
      </c>
      <c r="L11" t="s">
        <v>5158</v>
      </c>
      <c r="M11" t="s">
        <v>5158</v>
      </c>
      <c r="N11">
        <v>0</v>
      </c>
      <c r="O11" t="s">
        <v>5159</v>
      </c>
      <c r="P11">
        <v>0</v>
      </c>
      <c r="Q11">
        <v>0</v>
      </c>
      <c r="R11" t="s">
        <v>5160</v>
      </c>
      <c r="T11" t="s">
        <v>5161</v>
      </c>
      <c r="U11" t="s">
        <v>5161</v>
      </c>
      <c r="V11" t="s">
        <v>5159</v>
      </c>
      <c r="W11" t="s">
        <v>5161</v>
      </c>
      <c r="X11" t="s">
        <v>5159</v>
      </c>
      <c r="Y11" t="s">
        <v>5161</v>
      </c>
      <c r="Z11">
        <v>1</v>
      </c>
      <c r="AA11" t="s">
        <v>5162</v>
      </c>
      <c r="AB11" t="s">
        <v>5163</v>
      </c>
      <c r="AC11" t="s">
        <v>5164</v>
      </c>
      <c r="AD11" t="s">
        <v>5165</v>
      </c>
      <c r="AI11" t="s">
        <v>5166</v>
      </c>
      <c r="AM11">
        <v>0</v>
      </c>
      <c r="AN11">
        <v>0</v>
      </c>
      <c r="AO11" t="s">
        <v>22</v>
      </c>
      <c r="AP11">
        <v>0</v>
      </c>
      <c r="AQ11">
        <v>0</v>
      </c>
      <c r="AR11">
        <v>0</v>
      </c>
      <c r="AS11">
        <v>0</v>
      </c>
      <c r="AU11">
        <v>0</v>
      </c>
      <c r="AW11">
        <v>0</v>
      </c>
      <c r="AY11">
        <v>0</v>
      </c>
      <c r="BA11">
        <v>0</v>
      </c>
      <c r="BC11">
        <v>0</v>
      </c>
      <c r="BE11">
        <v>0</v>
      </c>
      <c r="BH11">
        <v>0</v>
      </c>
      <c r="BJ11">
        <v>0</v>
      </c>
      <c r="BL11">
        <v>0</v>
      </c>
      <c r="BN11">
        <v>0</v>
      </c>
      <c r="BP11">
        <v>0</v>
      </c>
      <c r="BR11">
        <v>0</v>
      </c>
      <c r="BT11">
        <v>0</v>
      </c>
      <c r="BV11">
        <v>0</v>
      </c>
      <c r="BX11">
        <v>0</v>
      </c>
      <c r="BZ11">
        <v>0</v>
      </c>
      <c r="CB11">
        <v>0</v>
      </c>
      <c r="CD11">
        <v>0</v>
      </c>
      <c r="CF11">
        <v>0</v>
      </c>
      <c r="CJ11" t="s">
        <v>5167</v>
      </c>
    </row>
    <row r="12" spans="1:97" x14ac:dyDescent="0.35">
      <c r="E12" t="s">
        <v>5181</v>
      </c>
      <c r="F12" t="s">
        <v>5179</v>
      </c>
      <c r="G12" t="s">
        <v>5064</v>
      </c>
      <c r="I12" t="s">
        <v>5157</v>
      </c>
      <c r="J12" t="s">
        <v>5158</v>
      </c>
      <c r="K12" t="s">
        <v>5158</v>
      </c>
      <c r="L12" t="s">
        <v>5158</v>
      </c>
      <c r="M12" t="s">
        <v>5158</v>
      </c>
      <c r="N12">
        <v>0</v>
      </c>
      <c r="O12" t="s">
        <v>5159</v>
      </c>
      <c r="P12">
        <v>0</v>
      </c>
      <c r="Q12">
        <v>0</v>
      </c>
      <c r="R12" t="s">
        <v>5160</v>
      </c>
      <c r="T12" t="s">
        <v>5161</v>
      </c>
      <c r="U12" t="s">
        <v>5161</v>
      </c>
      <c r="V12" t="s">
        <v>5159</v>
      </c>
      <c r="W12" t="s">
        <v>5161</v>
      </c>
      <c r="X12" t="s">
        <v>5159</v>
      </c>
      <c r="Y12" t="s">
        <v>5161</v>
      </c>
      <c r="Z12">
        <v>1</v>
      </c>
      <c r="AA12" t="s">
        <v>5162</v>
      </c>
      <c r="AB12" t="s">
        <v>5163</v>
      </c>
      <c r="AC12" t="s">
        <v>5164</v>
      </c>
      <c r="AD12" t="s">
        <v>5165</v>
      </c>
      <c r="AI12" t="s">
        <v>5166</v>
      </c>
      <c r="AM12">
        <v>0</v>
      </c>
      <c r="AN12">
        <v>0</v>
      </c>
      <c r="AO12" t="s">
        <v>22</v>
      </c>
      <c r="AP12">
        <v>0</v>
      </c>
      <c r="AQ12">
        <v>0</v>
      </c>
      <c r="AR12">
        <v>0</v>
      </c>
      <c r="AS12">
        <v>0</v>
      </c>
      <c r="AU12">
        <v>0</v>
      </c>
      <c r="AW12">
        <v>0</v>
      </c>
      <c r="AY12">
        <v>0</v>
      </c>
      <c r="BA12">
        <v>0</v>
      </c>
      <c r="BC12">
        <v>0</v>
      </c>
      <c r="BE12">
        <v>0</v>
      </c>
      <c r="BH12">
        <v>0</v>
      </c>
      <c r="BJ12">
        <v>0</v>
      </c>
      <c r="BL12">
        <v>0</v>
      </c>
      <c r="BN12">
        <v>0</v>
      </c>
      <c r="BP12">
        <v>0</v>
      </c>
      <c r="BR12">
        <v>0</v>
      </c>
      <c r="BT12">
        <v>0</v>
      </c>
      <c r="BV12">
        <v>0</v>
      </c>
      <c r="BX12">
        <v>0</v>
      </c>
      <c r="BZ12">
        <v>0</v>
      </c>
      <c r="CB12">
        <v>0</v>
      </c>
      <c r="CD12">
        <v>0</v>
      </c>
      <c r="CF12">
        <v>0</v>
      </c>
      <c r="CJ12" t="s">
        <v>5167</v>
      </c>
    </row>
    <row r="13" spans="1:97" x14ac:dyDescent="0.35">
      <c r="E13" t="s">
        <v>5182</v>
      </c>
      <c r="F13" t="s">
        <v>5179</v>
      </c>
      <c r="G13" t="s">
        <v>5064</v>
      </c>
      <c r="I13" t="s">
        <v>5157</v>
      </c>
      <c r="J13" t="s">
        <v>5158</v>
      </c>
      <c r="K13" t="s">
        <v>5158</v>
      </c>
      <c r="L13" t="s">
        <v>5158</v>
      </c>
      <c r="M13" t="s">
        <v>5158</v>
      </c>
      <c r="N13">
        <v>0</v>
      </c>
      <c r="O13" t="s">
        <v>5159</v>
      </c>
      <c r="P13">
        <v>0</v>
      </c>
      <c r="Q13">
        <v>0</v>
      </c>
      <c r="R13" t="s">
        <v>5160</v>
      </c>
      <c r="T13" t="s">
        <v>5161</v>
      </c>
      <c r="U13" t="s">
        <v>5161</v>
      </c>
      <c r="V13" t="s">
        <v>5159</v>
      </c>
      <c r="W13" t="s">
        <v>5161</v>
      </c>
      <c r="X13" t="s">
        <v>5159</v>
      </c>
      <c r="Y13" t="s">
        <v>5161</v>
      </c>
      <c r="Z13">
        <v>1</v>
      </c>
      <c r="AA13" t="s">
        <v>5162</v>
      </c>
      <c r="AB13" t="s">
        <v>5163</v>
      </c>
      <c r="AC13" t="s">
        <v>5164</v>
      </c>
      <c r="AD13" t="s">
        <v>5165</v>
      </c>
      <c r="AI13" t="s">
        <v>5166</v>
      </c>
      <c r="AM13">
        <v>0</v>
      </c>
      <c r="AN13">
        <v>0</v>
      </c>
      <c r="AO13" t="s">
        <v>22</v>
      </c>
      <c r="AP13">
        <v>0</v>
      </c>
      <c r="AQ13">
        <v>0</v>
      </c>
      <c r="AR13">
        <v>0</v>
      </c>
      <c r="AS13">
        <v>0</v>
      </c>
      <c r="AU13">
        <v>0</v>
      </c>
      <c r="AW13">
        <v>0</v>
      </c>
      <c r="AY13">
        <v>0</v>
      </c>
      <c r="BA13">
        <v>0</v>
      </c>
      <c r="BC13">
        <v>0</v>
      </c>
      <c r="BE13">
        <v>0</v>
      </c>
      <c r="BH13">
        <v>0</v>
      </c>
      <c r="BJ13">
        <v>0</v>
      </c>
      <c r="BL13">
        <v>0</v>
      </c>
      <c r="BN13">
        <v>0</v>
      </c>
      <c r="BP13">
        <v>0</v>
      </c>
      <c r="BR13">
        <v>0</v>
      </c>
      <c r="BT13">
        <v>0</v>
      </c>
      <c r="BV13">
        <v>0</v>
      </c>
      <c r="BX13">
        <v>0</v>
      </c>
      <c r="BZ13">
        <v>0</v>
      </c>
      <c r="CB13">
        <v>0</v>
      </c>
      <c r="CD13">
        <v>0</v>
      </c>
      <c r="CF13">
        <v>0</v>
      </c>
      <c r="CJ13" t="s">
        <v>5167</v>
      </c>
    </row>
    <row r="14" spans="1:97" x14ac:dyDescent="0.35">
      <c r="E14" t="s">
        <v>5183</v>
      </c>
      <c r="F14" t="s">
        <v>5179</v>
      </c>
      <c r="G14" t="s">
        <v>5064</v>
      </c>
      <c r="I14" t="s">
        <v>5157</v>
      </c>
      <c r="J14" t="s">
        <v>5158</v>
      </c>
      <c r="K14" t="s">
        <v>5158</v>
      </c>
      <c r="L14" t="s">
        <v>5158</v>
      </c>
      <c r="M14" t="s">
        <v>5158</v>
      </c>
      <c r="N14">
        <v>0</v>
      </c>
      <c r="O14" t="s">
        <v>5159</v>
      </c>
      <c r="P14">
        <v>0</v>
      </c>
      <c r="Q14">
        <v>0</v>
      </c>
      <c r="R14" t="s">
        <v>5160</v>
      </c>
      <c r="T14" t="s">
        <v>5161</v>
      </c>
      <c r="U14" t="s">
        <v>5161</v>
      </c>
      <c r="V14" t="s">
        <v>5159</v>
      </c>
      <c r="W14" t="s">
        <v>5161</v>
      </c>
      <c r="X14" t="s">
        <v>5159</v>
      </c>
      <c r="Y14" t="s">
        <v>5161</v>
      </c>
      <c r="Z14">
        <v>1</v>
      </c>
      <c r="AA14" t="s">
        <v>5162</v>
      </c>
      <c r="AB14" t="s">
        <v>5163</v>
      </c>
      <c r="AC14" t="s">
        <v>5164</v>
      </c>
      <c r="AD14" t="s">
        <v>5165</v>
      </c>
      <c r="AI14" t="s">
        <v>5166</v>
      </c>
      <c r="AM14">
        <v>0</v>
      </c>
      <c r="AN14">
        <v>0</v>
      </c>
      <c r="AO14" t="s">
        <v>22</v>
      </c>
      <c r="AP14">
        <v>0</v>
      </c>
      <c r="AQ14">
        <v>0</v>
      </c>
      <c r="AR14">
        <v>0</v>
      </c>
      <c r="AS14">
        <v>0</v>
      </c>
      <c r="AU14">
        <v>0</v>
      </c>
      <c r="AW14">
        <v>0</v>
      </c>
      <c r="AY14">
        <v>0</v>
      </c>
      <c r="BA14">
        <v>0</v>
      </c>
      <c r="BC14">
        <v>0</v>
      </c>
      <c r="BE14">
        <v>0</v>
      </c>
      <c r="BH14">
        <v>0</v>
      </c>
      <c r="BJ14">
        <v>0</v>
      </c>
      <c r="BL14">
        <v>0</v>
      </c>
      <c r="BN14">
        <v>0</v>
      </c>
      <c r="BP14">
        <v>0</v>
      </c>
      <c r="BR14">
        <v>0</v>
      </c>
      <c r="BT14">
        <v>0</v>
      </c>
      <c r="BV14">
        <v>0</v>
      </c>
      <c r="BX14">
        <v>0</v>
      </c>
      <c r="BZ14">
        <v>0</v>
      </c>
      <c r="CB14">
        <v>0</v>
      </c>
      <c r="CD14">
        <v>0</v>
      </c>
      <c r="CF14">
        <v>0</v>
      </c>
      <c r="CJ14" t="s">
        <v>5167</v>
      </c>
    </row>
    <row r="15" spans="1:97" x14ac:dyDescent="0.35">
      <c r="E15" t="s">
        <v>5184</v>
      </c>
      <c r="F15" t="s">
        <v>5179</v>
      </c>
      <c r="G15" t="s">
        <v>5064</v>
      </c>
      <c r="I15" t="s">
        <v>5157</v>
      </c>
      <c r="J15" t="s">
        <v>5158</v>
      </c>
      <c r="K15" t="s">
        <v>5158</v>
      </c>
      <c r="L15" t="s">
        <v>5158</v>
      </c>
      <c r="M15" t="s">
        <v>5158</v>
      </c>
      <c r="N15">
        <v>0</v>
      </c>
      <c r="O15" t="s">
        <v>5159</v>
      </c>
      <c r="P15">
        <v>0</v>
      </c>
      <c r="Q15">
        <v>0</v>
      </c>
      <c r="R15" t="s">
        <v>5160</v>
      </c>
      <c r="T15" t="s">
        <v>5161</v>
      </c>
      <c r="U15" t="s">
        <v>5161</v>
      </c>
      <c r="V15" t="s">
        <v>5159</v>
      </c>
      <c r="W15" t="s">
        <v>5161</v>
      </c>
      <c r="X15" t="s">
        <v>5159</v>
      </c>
      <c r="Y15" t="s">
        <v>5161</v>
      </c>
      <c r="Z15">
        <v>1</v>
      </c>
      <c r="AA15" t="s">
        <v>5162</v>
      </c>
      <c r="AB15" t="s">
        <v>5163</v>
      </c>
      <c r="AC15" t="s">
        <v>5164</v>
      </c>
      <c r="AD15" t="s">
        <v>5165</v>
      </c>
      <c r="AI15" t="s">
        <v>5166</v>
      </c>
      <c r="AM15">
        <v>0</v>
      </c>
      <c r="AN15">
        <v>0</v>
      </c>
      <c r="AO15" t="s">
        <v>22</v>
      </c>
      <c r="AP15">
        <v>0</v>
      </c>
      <c r="AQ15">
        <v>0</v>
      </c>
      <c r="AR15">
        <v>0</v>
      </c>
      <c r="AS15">
        <v>0</v>
      </c>
      <c r="AU15">
        <v>0</v>
      </c>
      <c r="AW15">
        <v>0</v>
      </c>
      <c r="AY15">
        <v>0</v>
      </c>
      <c r="BA15">
        <v>0</v>
      </c>
      <c r="BC15">
        <v>0</v>
      </c>
      <c r="BE15">
        <v>0</v>
      </c>
      <c r="BH15">
        <v>0</v>
      </c>
      <c r="BJ15">
        <v>0</v>
      </c>
      <c r="BL15">
        <v>0</v>
      </c>
      <c r="BN15">
        <v>0</v>
      </c>
      <c r="BP15">
        <v>0</v>
      </c>
      <c r="BR15">
        <v>0</v>
      </c>
      <c r="BT15">
        <v>0</v>
      </c>
      <c r="BV15">
        <v>0</v>
      </c>
      <c r="BX15">
        <v>0</v>
      </c>
      <c r="BZ15">
        <v>0</v>
      </c>
      <c r="CB15">
        <v>0</v>
      </c>
      <c r="CD15">
        <v>0</v>
      </c>
      <c r="CF15">
        <v>0</v>
      </c>
      <c r="CJ15" t="s">
        <v>5167</v>
      </c>
    </row>
    <row r="16" spans="1:97" x14ac:dyDescent="0.35">
      <c r="E16" t="s">
        <v>5185</v>
      </c>
      <c r="F16" t="s">
        <v>5179</v>
      </c>
      <c r="G16" t="s">
        <v>5064</v>
      </c>
      <c r="I16" t="s">
        <v>5157</v>
      </c>
      <c r="J16" t="s">
        <v>5158</v>
      </c>
      <c r="K16" t="s">
        <v>5158</v>
      </c>
      <c r="L16" t="s">
        <v>5158</v>
      </c>
      <c r="M16" t="s">
        <v>5158</v>
      </c>
      <c r="N16">
        <v>0</v>
      </c>
      <c r="O16" t="s">
        <v>5159</v>
      </c>
      <c r="P16">
        <v>0</v>
      </c>
      <c r="Q16">
        <v>0</v>
      </c>
      <c r="R16" t="s">
        <v>5160</v>
      </c>
      <c r="T16" t="s">
        <v>5161</v>
      </c>
      <c r="U16" t="s">
        <v>5161</v>
      </c>
      <c r="V16" t="s">
        <v>5159</v>
      </c>
      <c r="W16" t="s">
        <v>5161</v>
      </c>
      <c r="X16" t="s">
        <v>5159</v>
      </c>
      <c r="Y16" t="s">
        <v>5161</v>
      </c>
      <c r="Z16">
        <v>1</v>
      </c>
      <c r="AA16" t="s">
        <v>5162</v>
      </c>
      <c r="AB16" t="s">
        <v>5163</v>
      </c>
      <c r="AI16" t="s">
        <v>5166</v>
      </c>
      <c r="AM16">
        <v>0</v>
      </c>
      <c r="AN16">
        <v>0</v>
      </c>
      <c r="AO16" t="s">
        <v>22</v>
      </c>
      <c r="AP16">
        <v>0</v>
      </c>
      <c r="AQ16">
        <v>0</v>
      </c>
      <c r="AR16">
        <v>0</v>
      </c>
      <c r="AS16">
        <v>0</v>
      </c>
      <c r="AU16">
        <v>0</v>
      </c>
      <c r="AW16">
        <v>0</v>
      </c>
      <c r="AY16">
        <v>0</v>
      </c>
      <c r="BA16">
        <v>0</v>
      </c>
      <c r="BC16">
        <v>0</v>
      </c>
      <c r="BE16">
        <v>0</v>
      </c>
      <c r="BH16">
        <v>0</v>
      </c>
      <c r="BJ16">
        <v>0</v>
      </c>
      <c r="BL16">
        <v>0</v>
      </c>
      <c r="BN16">
        <v>0</v>
      </c>
      <c r="BP16">
        <v>0</v>
      </c>
      <c r="BR16">
        <v>0</v>
      </c>
      <c r="BT16">
        <v>0</v>
      </c>
      <c r="BV16">
        <v>0</v>
      </c>
      <c r="BX16">
        <v>0</v>
      </c>
      <c r="BZ16">
        <v>0</v>
      </c>
      <c r="CB16">
        <v>0</v>
      </c>
      <c r="CD16">
        <v>0</v>
      </c>
      <c r="CF16">
        <v>0</v>
      </c>
      <c r="CJ16" t="s">
        <v>5167</v>
      </c>
    </row>
    <row r="17" spans="5:88" x14ac:dyDescent="0.35">
      <c r="E17" t="s">
        <v>5186</v>
      </c>
      <c r="F17" t="s">
        <v>5187</v>
      </c>
      <c r="G17" t="s">
        <v>5064</v>
      </c>
      <c r="I17" t="s">
        <v>5157</v>
      </c>
      <c r="J17" t="s">
        <v>5158</v>
      </c>
      <c r="K17" t="s">
        <v>5158</v>
      </c>
      <c r="L17" t="s">
        <v>5158</v>
      </c>
      <c r="M17" t="s">
        <v>5158</v>
      </c>
      <c r="N17">
        <v>0</v>
      </c>
      <c r="O17" t="s">
        <v>5159</v>
      </c>
      <c r="P17">
        <v>0</v>
      </c>
      <c r="Q17">
        <v>0</v>
      </c>
      <c r="R17" t="s">
        <v>5160</v>
      </c>
      <c r="T17" t="s">
        <v>5161</v>
      </c>
      <c r="U17" t="s">
        <v>5161</v>
      </c>
      <c r="V17" t="s">
        <v>5159</v>
      </c>
      <c r="W17" t="s">
        <v>5161</v>
      </c>
      <c r="X17" t="s">
        <v>5159</v>
      </c>
      <c r="Y17" t="s">
        <v>5161</v>
      </c>
      <c r="Z17">
        <v>1</v>
      </c>
      <c r="AA17" t="s">
        <v>5162</v>
      </c>
      <c r="AB17" t="s">
        <v>5163</v>
      </c>
      <c r="AC17" t="s">
        <v>5164</v>
      </c>
      <c r="AD17" t="s">
        <v>5165</v>
      </c>
      <c r="AI17" t="s">
        <v>5166</v>
      </c>
      <c r="AM17">
        <v>0</v>
      </c>
      <c r="AN17">
        <v>0</v>
      </c>
      <c r="AO17" t="s">
        <v>22</v>
      </c>
      <c r="AP17">
        <v>0</v>
      </c>
      <c r="AQ17">
        <v>0</v>
      </c>
      <c r="AR17">
        <v>0</v>
      </c>
      <c r="AS17">
        <v>0</v>
      </c>
      <c r="AU17">
        <v>0</v>
      </c>
      <c r="AW17">
        <v>0</v>
      </c>
      <c r="AY17">
        <v>0</v>
      </c>
      <c r="BA17">
        <v>0</v>
      </c>
      <c r="BC17">
        <v>0</v>
      </c>
      <c r="BE17">
        <v>0</v>
      </c>
      <c r="BH17">
        <v>0</v>
      </c>
      <c r="BJ17">
        <v>0</v>
      </c>
      <c r="BL17">
        <v>0</v>
      </c>
      <c r="BN17">
        <v>0</v>
      </c>
      <c r="BP17">
        <v>0</v>
      </c>
      <c r="BR17">
        <v>0</v>
      </c>
      <c r="BT17">
        <v>0</v>
      </c>
      <c r="BV17">
        <v>0</v>
      </c>
      <c r="BX17">
        <v>0</v>
      </c>
      <c r="BZ17">
        <v>0</v>
      </c>
      <c r="CB17">
        <v>0</v>
      </c>
      <c r="CD17">
        <v>0</v>
      </c>
      <c r="CF17">
        <v>0</v>
      </c>
      <c r="CJ17" t="s">
        <v>5167</v>
      </c>
    </row>
    <row r="18" spans="5:88" x14ac:dyDescent="0.35">
      <c r="E18" t="s">
        <v>5188</v>
      </c>
      <c r="F18" t="s">
        <v>5187</v>
      </c>
      <c r="G18" t="s">
        <v>5064</v>
      </c>
      <c r="I18" t="s">
        <v>5157</v>
      </c>
      <c r="J18" t="s">
        <v>5158</v>
      </c>
      <c r="K18" t="s">
        <v>5158</v>
      </c>
      <c r="L18" t="s">
        <v>5158</v>
      </c>
      <c r="M18" t="s">
        <v>5158</v>
      </c>
      <c r="N18">
        <v>0</v>
      </c>
      <c r="O18" t="s">
        <v>5159</v>
      </c>
      <c r="P18">
        <v>0</v>
      </c>
      <c r="Q18">
        <v>0</v>
      </c>
      <c r="R18" t="s">
        <v>5160</v>
      </c>
      <c r="T18" t="s">
        <v>5161</v>
      </c>
      <c r="U18" t="s">
        <v>5161</v>
      </c>
      <c r="V18" t="s">
        <v>5159</v>
      </c>
      <c r="W18" t="s">
        <v>5161</v>
      </c>
      <c r="X18" t="s">
        <v>5159</v>
      </c>
      <c r="Y18" t="s">
        <v>5161</v>
      </c>
      <c r="Z18">
        <v>1</v>
      </c>
      <c r="AA18" t="s">
        <v>5164</v>
      </c>
      <c r="AB18" t="s">
        <v>5165</v>
      </c>
      <c r="AI18" t="s">
        <v>5166</v>
      </c>
      <c r="AM18">
        <v>0</v>
      </c>
      <c r="AN18">
        <v>0</v>
      </c>
      <c r="AO18" t="s">
        <v>22</v>
      </c>
      <c r="AP18">
        <v>0</v>
      </c>
      <c r="AQ18">
        <v>0</v>
      </c>
      <c r="AR18">
        <v>0</v>
      </c>
      <c r="AS18">
        <v>0</v>
      </c>
      <c r="AU18">
        <v>0</v>
      </c>
      <c r="AW18">
        <v>0</v>
      </c>
      <c r="AY18">
        <v>0</v>
      </c>
      <c r="BA18">
        <v>0</v>
      </c>
      <c r="BC18">
        <v>0</v>
      </c>
      <c r="BE18">
        <v>0</v>
      </c>
      <c r="BH18">
        <v>0</v>
      </c>
      <c r="BJ18">
        <v>0</v>
      </c>
      <c r="BL18">
        <v>0</v>
      </c>
      <c r="BN18">
        <v>0</v>
      </c>
      <c r="BP18">
        <v>0</v>
      </c>
      <c r="BR18">
        <v>0</v>
      </c>
      <c r="BT18">
        <v>0</v>
      </c>
      <c r="BV18">
        <v>0</v>
      </c>
      <c r="BX18">
        <v>0</v>
      </c>
      <c r="BZ18">
        <v>0</v>
      </c>
      <c r="CB18">
        <v>0</v>
      </c>
      <c r="CD18">
        <v>0</v>
      </c>
      <c r="CF18">
        <v>0</v>
      </c>
      <c r="CJ18" t="s">
        <v>5167</v>
      </c>
    </row>
    <row r="19" spans="5:88" x14ac:dyDescent="0.35">
      <c r="E19" t="s">
        <v>5189</v>
      </c>
      <c r="F19" t="s">
        <v>5187</v>
      </c>
      <c r="G19" t="s">
        <v>5064</v>
      </c>
      <c r="I19" t="s">
        <v>5157</v>
      </c>
      <c r="J19" t="s">
        <v>5158</v>
      </c>
      <c r="K19" t="s">
        <v>5158</v>
      </c>
      <c r="L19" t="s">
        <v>5158</v>
      </c>
      <c r="M19" t="s">
        <v>5158</v>
      </c>
      <c r="N19">
        <v>0</v>
      </c>
      <c r="O19" t="s">
        <v>5159</v>
      </c>
      <c r="P19">
        <v>0</v>
      </c>
      <c r="Q19">
        <v>0</v>
      </c>
      <c r="R19" t="s">
        <v>5160</v>
      </c>
      <c r="T19" t="s">
        <v>5161</v>
      </c>
      <c r="U19" t="s">
        <v>5161</v>
      </c>
      <c r="V19" t="s">
        <v>5159</v>
      </c>
      <c r="W19" t="s">
        <v>5161</v>
      </c>
      <c r="X19" t="s">
        <v>5159</v>
      </c>
      <c r="Y19" t="s">
        <v>5161</v>
      </c>
      <c r="Z19">
        <v>1</v>
      </c>
      <c r="AA19" t="s">
        <v>5164</v>
      </c>
      <c r="AB19" t="s">
        <v>5165</v>
      </c>
      <c r="AI19" t="s">
        <v>5166</v>
      </c>
      <c r="AM19">
        <v>0</v>
      </c>
      <c r="AN19">
        <v>0</v>
      </c>
      <c r="AO19" t="s">
        <v>22</v>
      </c>
      <c r="AP19">
        <v>0</v>
      </c>
      <c r="AQ19">
        <v>0</v>
      </c>
      <c r="AR19">
        <v>0</v>
      </c>
      <c r="AS19">
        <v>0</v>
      </c>
      <c r="AU19">
        <v>0</v>
      </c>
      <c r="AW19">
        <v>0</v>
      </c>
      <c r="AY19">
        <v>0</v>
      </c>
      <c r="BA19">
        <v>0</v>
      </c>
      <c r="BC19">
        <v>0</v>
      </c>
      <c r="BE19">
        <v>0</v>
      </c>
      <c r="BH19">
        <v>0</v>
      </c>
      <c r="BJ19">
        <v>0</v>
      </c>
      <c r="BL19">
        <v>0</v>
      </c>
      <c r="BN19">
        <v>0</v>
      </c>
      <c r="BP19">
        <v>0</v>
      </c>
      <c r="BR19">
        <v>0</v>
      </c>
      <c r="BT19">
        <v>0</v>
      </c>
      <c r="BV19">
        <v>0</v>
      </c>
      <c r="BX19">
        <v>0</v>
      </c>
      <c r="BZ19">
        <v>0</v>
      </c>
      <c r="CB19">
        <v>0</v>
      </c>
      <c r="CD19">
        <v>0</v>
      </c>
      <c r="CF19">
        <v>0</v>
      </c>
      <c r="CJ19" t="s">
        <v>5167</v>
      </c>
    </row>
    <row r="20" spans="5:88" x14ac:dyDescent="0.35">
      <c r="E20" t="s">
        <v>5190</v>
      </c>
      <c r="F20" t="s">
        <v>5187</v>
      </c>
      <c r="G20" t="s">
        <v>5064</v>
      </c>
      <c r="I20" t="s">
        <v>5157</v>
      </c>
      <c r="J20" t="s">
        <v>5158</v>
      </c>
      <c r="K20" t="s">
        <v>5158</v>
      </c>
      <c r="L20" t="s">
        <v>5158</v>
      </c>
      <c r="M20" t="s">
        <v>5158</v>
      </c>
      <c r="N20">
        <v>0</v>
      </c>
      <c r="O20" t="s">
        <v>5159</v>
      </c>
      <c r="P20">
        <v>0</v>
      </c>
      <c r="Q20">
        <v>0</v>
      </c>
      <c r="R20" t="s">
        <v>5160</v>
      </c>
      <c r="T20" t="s">
        <v>5161</v>
      </c>
      <c r="U20" t="s">
        <v>5161</v>
      </c>
      <c r="V20" t="s">
        <v>5159</v>
      </c>
      <c r="W20" t="s">
        <v>5161</v>
      </c>
      <c r="X20" t="s">
        <v>5159</v>
      </c>
      <c r="Y20" t="s">
        <v>5161</v>
      </c>
      <c r="Z20">
        <v>1</v>
      </c>
      <c r="AA20" t="s">
        <v>5162</v>
      </c>
      <c r="AB20" t="s">
        <v>5163</v>
      </c>
      <c r="AC20" t="s">
        <v>5164</v>
      </c>
      <c r="AD20" t="s">
        <v>5165</v>
      </c>
      <c r="AI20" t="s">
        <v>5166</v>
      </c>
      <c r="AM20">
        <v>0</v>
      </c>
      <c r="AN20">
        <v>0</v>
      </c>
      <c r="AO20" t="s">
        <v>22</v>
      </c>
      <c r="AP20">
        <v>0</v>
      </c>
      <c r="AQ20">
        <v>0</v>
      </c>
      <c r="AR20">
        <v>0</v>
      </c>
      <c r="AS20">
        <v>0</v>
      </c>
      <c r="AU20">
        <v>0</v>
      </c>
      <c r="AW20">
        <v>0</v>
      </c>
      <c r="AY20">
        <v>0</v>
      </c>
      <c r="BA20">
        <v>0</v>
      </c>
      <c r="BC20">
        <v>0</v>
      </c>
      <c r="BE20">
        <v>0</v>
      </c>
      <c r="BH20">
        <v>0</v>
      </c>
      <c r="BJ20">
        <v>0</v>
      </c>
      <c r="BL20">
        <v>0</v>
      </c>
      <c r="BN20">
        <v>0</v>
      </c>
      <c r="BP20">
        <v>0</v>
      </c>
      <c r="BR20">
        <v>0</v>
      </c>
      <c r="BT20">
        <v>0</v>
      </c>
      <c r="BV20">
        <v>0</v>
      </c>
      <c r="BX20">
        <v>0</v>
      </c>
      <c r="BZ20">
        <v>0</v>
      </c>
      <c r="CB20">
        <v>0</v>
      </c>
      <c r="CD20">
        <v>0</v>
      </c>
      <c r="CF20">
        <v>0</v>
      </c>
      <c r="CJ20" t="s">
        <v>5167</v>
      </c>
    </row>
    <row r="21" spans="5:88" x14ac:dyDescent="0.35">
      <c r="E21" t="s">
        <v>5191</v>
      </c>
      <c r="F21" t="s">
        <v>5187</v>
      </c>
      <c r="G21" t="s">
        <v>5064</v>
      </c>
      <c r="I21" t="s">
        <v>5157</v>
      </c>
      <c r="J21" t="s">
        <v>5158</v>
      </c>
      <c r="K21" t="s">
        <v>5158</v>
      </c>
      <c r="L21" t="s">
        <v>5158</v>
      </c>
      <c r="M21" t="s">
        <v>5158</v>
      </c>
      <c r="N21">
        <v>0</v>
      </c>
      <c r="O21" t="s">
        <v>5159</v>
      </c>
      <c r="P21">
        <v>0</v>
      </c>
      <c r="Q21">
        <v>0</v>
      </c>
      <c r="R21" t="s">
        <v>5160</v>
      </c>
      <c r="T21" t="s">
        <v>5161</v>
      </c>
      <c r="U21" t="s">
        <v>5161</v>
      </c>
      <c r="V21" t="s">
        <v>5159</v>
      </c>
      <c r="W21" t="s">
        <v>5161</v>
      </c>
      <c r="X21" t="s">
        <v>5159</v>
      </c>
      <c r="Y21" t="s">
        <v>5161</v>
      </c>
      <c r="Z21">
        <v>1</v>
      </c>
      <c r="AA21" t="s">
        <v>5162</v>
      </c>
      <c r="AB21" t="s">
        <v>5163</v>
      </c>
      <c r="AC21" t="s">
        <v>5164</v>
      </c>
      <c r="AD21" t="s">
        <v>5165</v>
      </c>
      <c r="AI21" t="s">
        <v>5166</v>
      </c>
      <c r="AM21">
        <v>0</v>
      </c>
      <c r="AN21">
        <v>0</v>
      </c>
      <c r="AO21" t="s">
        <v>22</v>
      </c>
      <c r="AP21">
        <v>0</v>
      </c>
      <c r="AQ21">
        <v>0</v>
      </c>
      <c r="AR21">
        <v>0</v>
      </c>
      <c r="AS21">
        <v>0</v>
      </c>
      <c r="AU21">
        <v>0</v>
      </c>
      <c r="AW21">
        <v>0</v>
      </c>
      <c r="AY21">
        <v>0</v>
      </c>
      <c r="BA21">
        <v>0</v>
      </c>
      <c r="BC21">
        <v>0</v>
      </c>
      <c r="BE21">
        <v>0</v>
      </c>
      <c r="BH21">
        <v>0</v>
      </c>
      <c r="BJ21">
        <v>0</v>
      </c>
      <c r="BL21">
        <v>0</v>
      </c>
      <c r="BN21">
        <v>0</v>
      </c>
      <c r="BP21">
        <v>0</v>
      </c>
      <c r="BR21">
        <v>0</v>
      </c>
      <c r="BT21">
        <v>0</v>
      </c>
      <c r="BV21">
        <v>0</v>
      </c>
      <c r="BX21">
        <v>0</v>
      </c>
      <c r="BZ21">
        <v>0</v>
      </c>
      <c r="CB21">
        <v>0</v>
      </c>
      <c r="CD21">
        <v>0</v>
      </c>
      <c r="CF21">
        <v>0</v>
      </c>
      <c r="CJ21" t="s">
        <v>5167</v>
      </c>
    </row>
    <row r="22" spans="5:88" x14ac:dyDescent="0.35">
      <c r="E22" t="s">
        <v>5192</v>
      </c>
      <c r="F22" t="s">
        <v>5187</v>
      </c>
      <c r="G22" t="s">
        <v>5064</v>
      </c>
      <c r="I22" t="s">
        <v>5157</v>
      </c>
      <c r="J22" t="s">
        <v>5158</v>
      </c>
      <c r="K22" t="s">
        <v>5158</v>
      </c>
      <c r="L22" t="s">
        <v>5158</v>
      </c>
      <c r="M22" t="s">
        <v>5158</v>
      </c>
      <c r="N22">
        <v>0</v>
      </c>
      <c r="O22" t="s">
        <v>5159</v>
      </c>
      <c r="P22">
        <v>0</v>
      </c>
      <c r="Q22">
        <v>0</v>
      </c>
      <c r="R22" t="s">
        <v>5160</v>
      </c>
      <c r="T22" t="s">
        <v>5161</v>
      </c>
      <c r="U22" t="s">
        <v>5161</v>
      </c>
      <c r="V22" t="s">
        <v>5159</v>
      </c>
      <c r="W22" t="s">
        <v>5161</v>
      </c>
      <c r="X22" t="s">
        <v>5159</v>
      </c>
      <c r="Y22" t="s">
        <v>5161</v>
      </c>
      <c r="Z22">
        <v>1</v>
      </c>
      <c r="AA22" t="s">
        <v>5162</v>
      </c>
      <c r="AB22" t="s">
        <v>5163</v>
      </c>
      <c r="AC22" t="s">
        <v>5164</v>
      </c>
      <c r="AD22" t="s">
        <v>5165</v>
      </c>
      <c r="AI22" t="s">
        <v>5166</v>
      </c>
      <c r="AM22">
        <v>0</v>
      </c>
      <c r="AN22">
        <v>0</v>
      </c>
      <c r="AO22" t="s">
        <v>22</v>
      </c>
      <c r="AP22">
        <v>0</v>
      </c>
      <c r="AQ22">
        <v>0</v>
      </c>
      <c r="AR22">
        <v>0</v>
      </c>
      <c r="AS22">
        <v>0</v>
      </c>
      <c r="AU22">
        <v>0</v>
      </c>
      <c r="AW22">
        <v>0</v>
      </c>
      <c r="AY22">
        <v>0</v>
      </c>
      <c r="BA22">
        <v>0</v>
      </c>
      <c r="BC22">
        <v>0</v>
      </c>
      <c r="BE22">
        <v>0</v>
      </c>
      <c r="BH22">
        <v>0</v>
      </c>
      <c r="BJ22">
        <v>0</v>
      </c>
      <c r="BL22">
        <v>0</v>
      </c>
      <c r="BN22">
        <v>0</v>
      </c>
      <c r="BP22">
        <v>0</v>
      </c>
      <c r="BR22">
        <v>0</v>
      </c>
      <c r="BT22">
        <v>0</v>
      </c>
      <c r="BV22">
        <v>0</v>
      </c>
      <c r="BX22">
        <v>0</v>
      </c>
      <c r="BZ22">
        <v>0</v>
      </c>
      <c r="CB22">
        <v>0</v>
      </c>
      <c r="CD22">
        <v>0</v>
      </c>
      <c r="CF22">
        <v>0</v>
      </c>
      <c r="CJ22" t="s">
        <v>5167</v>
      </c>
    </row>
    <row r="23" spans="5:88" x14ac:dyDescent="0.35">
      <c r="E23" t="s">
        <v>5193</v>
      </c>
      <c r="F23" t="s">
        <v>5187</v>
      </c>
      <c r="G23" t="s">
        <v>5064</v>
      </c>
      <c r="I23" t="s">
        <v>5157</v>
      </c>
      <c r="J23" t="s">
        <v>5158</v>
      </c>
      <c r="K23" t="s">
        <v>5158</v>
      </c>
      <c r="L23" t="s">
        <v>5158</v>
      </c>
      <c r="M23" t="s">
        <v>5158</v>
      </c>
      <c r="N23">
        <v>0</v>
      </c>
      <c r="O23" t="s">
        <v>5159</v>
      </c>
      <c r="P23">
        <v>0</v>
      </c>
      <c r="Q23">
        <v>0</v>
      </c>
      <c r="R23" t="s">
        <v>5160</v>
      </c>
      <c r="T23" t="s">
        <v>5161</v>
      </c>
      <c r="U23" t="s">
        <v>5161</v>
      </c>
      <c r="V23" t="s">
        <v>5159</v>
      </c>
      <c r="W23" t="s">
        <v>5161</v>
      </c>
      <c r="X23" t="s">
        <v>5159</v>
      </c>
      <c r="Y23" t="s">
        <v>5161</v>
      </c>
      <c r="Z23">
        <v>1</v>
      </c>
      <c r="AA23" t="s">
        <v>5162</v>
      </c>
      <c r="AB23" t="s">
        <v>5163</v>
      </c>
      <c r="AC23" t="s">
        <v>5164</v>
      </c>
      <c r="AD23" t="s">
        <v>5165</v>
      </c>
      <c r="AI23" t="s">
        <v>5166</v>
      </c>
      <c r="AM23">
        <v>0</v>
      </c>
      <c r="AN23">
        <v>0</v>
      </c>
      <c r="AO23" t="s">
        <v>22</v>
      </c>
      <c r="AP23">
        <v>0</v>
      </c>
      <c r="AQ23">
        <v>0</v>
      </c>
      <c r="AR23">
        <v>0</v>
      </c>
      <c r="AS23">
        <v>0</v>
      </c>
      <c r="AU23">
        <v>0</v>
      </c>
      <c r="AW23">
        <v>0</v>
      </c>
      <c r="AY23">
        <v>0</v>
      </c>
      <c r="BA23">
        <v>0</v>
      </c>
      <c r="BC23">
        <v>0</v>
      </c>
      <c r="BE23">
        <v>0</v>
      </c>
      <c r="BH23">
        <v>0</v>
      </c>
      <c r="BJ23">
        <v>0</v>
      </c>
      <c r="BL23">
        <v>0</v>
      </c>
      <c r="BN23">
        <v>0</v>
      </c>
      <c r="BP23">
        <v>0</v>
      </c>
      <c r="BR23">
        <v>0</v>
      </c>
      <c r="BT23">
        <v>0</v>
      </c>
      <c r="BV23">
        <v>0</v>
      </c>
      <c r="BX23">
        <v>0</v>
      </c>
      <c r="BZ23">
        <v>0</v>
      </c>
      <c r="CB23">
        <v>0</v>
      </c>
      <c r="CD23">
        <v>0</v>
      </c>
      <c r="CF23">
        <v>0</v>
      </c>
      <c r="CJ23" t="s">
        <v>5167</v>
      </c>
    </row>
    <row r="24" spans="5:88" x14ac:dyDescent="0.35">
      <c r="E24" t="s">
        <v>5194</v>
      </c>
      <c r="F24" t="s">
        <v>5187</v>
      </c>
      <c r="G24" t="s">
        <v>5064</v>
      </c>
      <c r="I24" t="s">
        <v>5157</v>
      </c>
      <c r="J24" t="s">
        <v>5158</v>
      </c>
      <c r="K24" t="s">
        <v>5158</v>
      </c>
      <c r="L24" t="s">
        <v>5158</v>
      </c>
      <c r="M24" t="s">
        <v>5158</v>
      </c>
      <c r="N24">
        <v>0</v>
      </c>
      <c r="O24" t="s">
        <v>5159</v>
      </c>
      <c r="P24">
        <v>0</v>
      </c>
      <c r="Q24">
        <v>0</v>
      </c>
      <c r="R24" t="s">
        <v>5160</v>
      </c>
      <c r="T24" t="s">
        <v>5161</v>
      </c>
      <c r="U24" t="s">
        <v>5161</v>
      </c>
      <c r="V24" t="s">
        <v>5159</v>
      </c>
      <c r="W24" t="s">
        <v>5161</v>
      </c>
      <c r="X24" t="s">
        <v>5159</v>
      </c>
      <c r="Y24" t="s">
        <v>5161</v>
      </c>
      <c r="Z24">
        <v>1</v>
      </c>
      <c r="AA24" t="s">
        <v>5162</v>
      </c>
      <c r="AB24" t="s">
        <v>5163</v>
      </c>
      <c r="AC24" t="s">
        <v>5164</v>
      </c>
      <c r="AD24" t="s">
        <v>5165</v>
      </c>
      <c r="AI24" t="s">
        <v>5166</v>
      </c>
      <c r="AM24">
        <v>0</v>
      </c>
      <c r="AN24">
        <v>0</v>
      </c>
      <c r="AO24" t="s">
        <v>22</v>
      </c>
      <c r="AP24">
        <v>0</v>
      </c>
      <c r="AQ24">
        <v>0</v>
      </c>
      <c r="AR24">
        <v>0</v>
      </c>
      <c r="AS24">
        <v>0</v>
      </c>
      <c r="AU24">
        <v>0</v>
      </c>
      <c r="AW24">
        <v>0</v>
      </c>
      <c r="AY24">
        <v>0</v>
      </c>
      <c r="BA24">
        <v>0</v>
      </c>
      <c r="BC24">
        <v>0</v>
      </c>
      <c r="BE24">
        <v>0</v>
      </c>
      <c r="BH24">
        <v>0</v>
      </c>
      <c r="BJ24">
        <v>0</v>
      </c>
      <c r="BL24">
        <v>0</v>
      </c>
      <c r="BN24">
        <v>0</v>
      </c>
      <c r="BP24">
        <v>0</v>
      </c>
      <c r="BR24">
        <v>0</v>
      </c>
      <c r="BT24">
        <v>0</v>
      </c>
      <c r="BV24">
        <v>0</v>
      </c>
      <c r="BX24">
        <v>0</v>
      </c>
      <c r="BZ24">
        <v>0</v>
      </c>
      <c r="CB24">
        <v>0</v>
      </c>
      <c r="CD24">
        <v>0</v>
      </c>
      <c r="CF24">
        <v>0</v>
      </c>
      <c r="CJ24" t="s">
        <v>5167</v>
      </c>
    </row>
    <row r="25" spans="5:88" x14ac:dyDescent="0.35">
      <c r="E25" t="s">
        <v>5195</v>
      </c>
      <c r="F25" t="s">
        <v>5187</v>
      </c>
      <c r="G25" t="s">
        <v>5064</v>
      </c>
      <c r="I25" t="s">
        <v>5157</v>
      </c>
      <c r="J25" t="s">
        <v>5158</v>
      </c>
      <c r="K25" t="s">
        <v>5158</v>
      </c>
      <c r="L25" t="s">
        <v>5158</v>
      </c>
      <c r="M25" t="s">
        <v>5158</v>
      </c>
      <c r="N25">
        <v>0</v>
      </c>
      <c r="O25" t="s">
        <v>5159</v>
      </c>
      <c r="P25">
        <v>0</v>
      </c>
      <c r="Q25">
        <v>0</v>
      </c>
      <c r="R25" t="s">
        <v>5160</v>
      </c>
      <c r="T25" t="s">
        <v>5161</v>
      </c>
      <c r="U25" t="s">
        <v>5161</v>
      </c>
      <c r="V25" t="s">
        <v>5159</v>
      </c>
      <c r="W25" t="s">
        <v>5161</v>
      </c>
      <c r="X25" t="s">
        <v>5159</v>
      </c>
      <c r="Y25" t="s">
        <v>5161</v>
      </c>
      <c r="Z25">
        <v>1</v>
      </c>
      <c r="AA25" t="s">
        <v>5162</v>
      </c>
      <c r="AB25" t="s">
        <v>5163</v>
      </c>
      <c r="AC25" t="s">
        <v>5164</v>
      </c>
      <c r="AD25" t="s">
        <v>5165</v>
      </c>
      <c r="AI25" t="s">
        <v>5166</v>
      </c>
      <c r="AM25">
        <v>0</v>
      </c>
      <c r="AN25">
        <v>0</v>
      </c>
      <c r="AO25" t="s">
        <v>22</v>
      </c>
      <c r="AP25">
        <v>0</v>
      </c>
      <c r="AQ25">
        <v>0</v>
      </c>
      <c r="AR25">
        <v>0</v>
      </c>
      <c r="AS25">
        <v>0</v>
      </c>
      <c r="AU25">
        <v>0</v>
      </c>
      <c r="AW25">
        <v>0</v>
      </c>
      <c r="AY25">
        <v>0</v>
      </c>
      <c r="BA25">
        <v>0</v>
      </c>
      <c r="BC25">
        <v>0</v>
      </c>
      <c r="BE25">
        <v>0</v>
      </c>
      <c r="BH25">
        <v>0</v>
      </c>
      <c r="BJ25">
        <v>0</v>
      </c>
      <c r="BL25">
        <v>0</v>
      </c>
      <c r="BN25">
        <v>0</v>
      </c>
      <c r="BP25">
        <v>0</v>
      </c>
      <c r="BR25">
        <v>0</v>
      </c>
      <c r="BT25">
        <v>0</v>
      </c>
      <c r="BV25">
        <v>0</v>
      </c>
      <c r="BX25">
        <v>0</v>
      </c>
      <c r="BZ25">
        <v>0</v>
      </c>
      <c r="CB25">
        <v>0</v>
      </c>
      <c r="CD25">
        <v>0</v>
      </c>
      <c r="CF25">
        <v>0</v>
      </c>
      <c r="CJ25" t="s">
        <v>5167</v>
      </c>
    </row>
    <row r="26" spans="5:88" x14ac:dyDescent="0.35">
      <c r="E26" t="s">
        <v>5196</v>
      </c>
      <c r="F26" t="s">
        <v>5187</v>
      </c>
      <c r="G26" t="s">
        <v>5064</v>
      </c>
      <c r="I26" t="s">
        <v>5157</v>
      </c>
      <c r="J26" t="s">
        <v>5158</v>
      </c>
      <c r="K26" t="s">
        <v>5158</v>
      </c>
      <c r="L26" t="s">
        <v>5158</v>
      </c>
      <c r="M26" t="s">
        <v>5158</v>
      </c>
      <c r="N26">
        <v>0</v>
      </c>
      <c r="O26" t="s">
        <v>5159</v>
      </c>
      <c r="P26">
        <v>0</v>
      </c>
      <c r="Q26">
        <v>0</v>
      </c>
      <c r="R26" t="s">
        <v>5160</v>
      </c>
      <c r="T26" t="s">
        <v>5161</v>
      </c>
      <c r="U26" t="s">
        <v>5161</v>
      </c>
      <c r="V26" t="s">
        <v>5159</v>
      </c>
      <c r="W26" t="s">
        <v>5161</v>
      </c>
      <c r="X26" t="s">
        <v>5159</v>
      </c>
      <c r="Y26" t="s">
        <v>5161</v>
      </c>
      <c r="Z26">
        <v>1</v>
      </c>
      <c r="AA26" t="s">
        <v>5162</v>
      </c>
      <c r="AB26" t="s">
        <v>5163</v>
      </c>
      <c r="AC26" t="s">
        <v>5164</v>
      </c>
      <c r="AD26" t="s">
        <v>5165</v>
      </c>
      <c r="AI26" t="s">
        <v>5166</v>
      </c>
      <c r="AM26">
        <v>0</v>
      </c>
      <c r="AN26">
        <v>0</v>
      </c>
      <c r="AO26" t="s">
        <v>22</v>
      </c>
      <c r="AP26">
        <v>0</v>
      </c>
      <c r="AQ26">
        <v>0</v>
      </c>
      <c r="AR26">
        <v>0</v>
      </c>
      <c r="AS26">
        <v>0</v>
      </c>
      <c r="AU26">
        <v>0</v>
      </c>
      <c r="AW26">
        <v>0</v>
      </c>
      <c r="AY26">
        <v>0</v>
      </c>
      <c r="BA26">
        <v>0</v>
      </c>
      <c r="BC26">
        <v>0</v>
      </c>
      <c r="BE26">
        <v>0</v>
      </c>
      <c r="BH26">
        <v>0</v>
      </c>
      <c r="BJ26">
        <v>0</v>
      </c>
      <c r="BL26">
        <v>0</v>
      </c>
      <c r="BN26">
        <v>0</v>
      </c>
      <c r="BP26">
        <v>0</v>
      </c>
      <c r="BR26">
        <v>0</v>
      </c>
      <c r="BT26">
        <v>0</v>
      </c>
      <c r="BV26">
        <v>0</v>
      </c>
      <c r="BX26">
        <v>0</v>
      </c>
      <c r="BZ26">
        <v>0</v>
      </c>
      <c r="CB26">
        <v>0</v>
      </c>
      <c r="CD26">
        <v>0</v>
      </c>
      <c r="CF26">
        <v>0</v>
      </c>
      <c r="CJ26" t="s">
        <v>5167</v>
      </c>
    </row>
    <row r="27" spans="5:88" x14ac:dyDescent="0.35">
      <c r="E27" t="s">
        <v>5197</v>
      </c>
      <c r="F27" t="s">
        <v>5187</v>
      </c>
      <c r="G27" t="s">
        <v>5064</v>
      </c>
      <c r="I27" t="s">
        <v>5157</v>
      </c>
      <c r="J27" t="s">
        <v>5158</v>
      </c>
      <c r="K27" t="s">
        <v>5158</v>
      </c>
      <c r="L27" t="s">
        <v>5158</v>
      </c>
      <c r="M27" t="s">
        <v>5158</v>
      </c>
      <c r="N27">
        <v>0</v>
      </c>
      <c r="O27" t="s">
        <v>5159</v>
      </c>
      <c r="P27">
        <v>0</v>
      </c>
      <c r="Q27">
        <v>0</v>
      </c>
      <c r="R27" t="s">
        <v>5160</v>
      </c>
      <c r="T27" t="s">
        <v>5161</v>
      </c>
      <c r="U27" t="s">
        <v>5161</v>
      </c>
      <c r="V27" t="s">
        <v>5159</v>
      </c>
      <c r="W27" t="s">
        <v>5161</v>
      </c>
      <c r="X27" t="s">
        <v>5159</v>
      </c>
      <c r="Y27" t="s">
        <v>5161</v>
      </c>
      <c r="Z27">
        <v>1</v>
      </c>
      <c r="AA27" t="s">
        <v>5164</v>
      </c>
      <c r="AB27" t="s">
        <v>5165</v>
      </c>
      <c r="AI27" t="s">
        <v>5166</v>
      </c>
      <c r="AM27">
        <v>0</v>
      </c>
      <c r="AN27">
        <v>0</v>
      </c>
      <c r="AO27" t="s">
        <v>22</v>
      </c>
      <c r="AP27">
        <v>0</v>
      </c>
      <c r="AQ27">
        <v>0</v>
      </c>
      <c r="AR27">
        <v>0</v>
      </c>
      <c r="AS27">
        <v>0</v>
      </c>
      <c r="AU27">
        <v>0</v>
      </c>
      <c r="AW27">
        <v>0</v>
      </c>
      <c r="AY27">
        <v>0</v>
      </c>
      <c r="BA27">
        <v>0</v>
      </c>
      <c r="BC27">
        <v>0</v>
      </c>
      <c r="BE27">
        <v>0</v>
      </c>
      <c r="BH27">
        <v>0</v>
      </c>
      <c r="BJ27">
        <v>0</v>
      </c>
      <c r="BL27">
        <v>0</v>
      </c>
      <c r="BN27">
        <v>0</v>
      </c>
      <c r="BP27">
        <v>0</v>
      </c>
      <c r="BR27">
        <v>0</v>
      </c>
      <c r="BT27">
        <v>0</v>
      </c>
      <c r="BV27">
        <v>0</v>
      </c>
      <c r="BX27">
        <v>0</v>
      </c>
      <c r="BZ27">
        <v>0</v>
      </c>
      <c r="CB27">
        <v>0</v>
      </c>
      <c r="CD27">
        <v>0</v>
      </c>
      <c r="CF27">
        <v>0</v>
      </c>
      <c r="CJ27" t="s">
        <v>5167</v>
      </c>
    </row>
    <row r="28" spans="5:88" x14ac:dyDescent="0.35">
      <c r="E28" t="s">
        <v>5198</v>
      </c>
      <c r="F28" t="s">
        <v>5199</v>
      </c>
      <c r="G28" t="s">
        <v>5064</v>
      </c>
      <c r="I28" t="s">
        <v>5157</v>
      </c>
      <c r="J28" t="s">
        <v>5158</v>
      </c>
      <c r="K28" t="s">
        <v>5158</v>
      </c>
      <c r="L28" t="s">
        <v>5158</v>
      </c>
      <c r="M28" t="s">
        <v>5158</v>
      </c>
      <c r="N28">
        <v>0</v>
      </c>
      <c r="O28" t="s">
        <v>5159</v>
      </c>
      <c r="P28">
        <v>0</v>
      </c>
      <c r="Q28">
        <v>0</v>
      </c>
      <c r="R28" t="s">
        <v>5160</v>
      </c>
      <c r="T28" t="s">
        <v>5161</v>
      </c>
      <c r="U28" t="s">
        <v>5161</v>
      </c>
      <c r="V28" t="s">
        <v>5159</v>
      </c>
      <c r="W28" t="s">
        <v>5161</v>
      </c>
      <c r="X28" t="s">
        <v>5159</v>
      </c>
      <c r="Y28" t="s">
        <v>5161</v>
      </c>
      <c r="Z28">
        <v>1</v>
      </c>
      <c r="AA28" t="s">
        <v>5162</v>
      </c>
      <c r="AB28" t="s">
        <v>5163</v>
      </c>
      <c r="AI28" t="s">
        <v>5166</v>
      </c>
      <c r="AM28">
        <v>0</v>
      </c>
      <c r="AN28">
        <v>0</v>
      </c>
      <c r="AO28" t="s">
        <v>22</v>
      </c>
      <c r="AP28">
        <v>0</v>
      </c>
      <c r="AQ28">
        <v>0</v>
      </c>
      <c r="AR28">
        <v>0</v>
      </c>
      <c r="AS28">
        <v>0</v>
      </c>
      <c r="AU28">
        <v>0</v>
      </c>
      <c r="AW28">
        <v>0</v>
      </c>
      <c r="AY28">
        <v>0</v>
      </c>
      <c r="BA28">
        <v>0</v>
      </c>
      <c r="BC28">
        <v>0</v>
      </c>
      <c r="BE28">
        <v>0</v>
      </c>
      <c r="BH28">
        <v>0</v>
      </c>
      <c r="BJ28">
        <v>0</v>
      </c>
      <c r="BL28">
        <v>0</v>
      </c>
      <c r="BN28">
        <v>0</v>
      </c>
      <c r="BP28">
        <v>0</v>
      </c>
      <c r="BR28">
        <v>0</v>
      </c>
      <c r="BT28">
        <v>0</v>
      </c>
      <c r="BV28">
        <v>0</v>
      </c>
      <c r="BX28">
        <v>0</v>
      </c>
      <c r="BZ28">
        <v>0</v>
      </c>
      <c r="CB28">
        <v>0</v>
      </c>
      <c r="CD28">
        <v>0</v>
      </c>
      <c r="CF28">
        <v>0</v>
      </c>
      <c r="CJ28" t="s">
        <v>5167</v>
      </c>
    </row>
    <row r="29" spans="5:88" x14ac:dyDescent="0.35">
      <c r="E29" t="s">
        <v>5200</v>
      </c>
      <c r="F29" t="s">
        <v>5201</v>
      </c>
      <c r="G29" t="s">
        <v>5064</v>
      </c>
      <c r="I29" t="s">
        <v>5157</v>
      </c>
      <c r="J29" t="s">
        <v>5158</v>
      </c>
      <c r="K29" t="s">
        <v>5158</v>
      </c>
      <c r="L29" t="s">
        <v>5158</v>
      </c>
      <c r="M29" t="s">
        <v>5158</v>
      </c>
      <c r="N29">
        <v>0</v>
      </c>
      <c r="O29" t="s">
        <v>5159</v>
      </c>
      <c r="P29">
        <v>0</v>
      </c>
      <c r="Q29">
        <v>0</v>
      </c>
      <c r="R29" t="s">
        <v>5160</v>
      </c>
      <c r="T29" t="s">
        <v>5161</v>
      </c>
      <c r="U29" t="s">
        <v>5161</v>
      </c>
      <c r="V29" t="s">
        <v>5159</v>
      </c>
      <c r="W29" t="s">
        <v>5161</v>
      </c>
      <c r="X29" t="s">
        <v>5159</v>
      </c>
      <c r="Y29" t="s">
        <v>5161</v>
      </c>
      <c r="Z29">
        <v>1</v>
      </c>
      <c r="AA29" t="s">
        <v>5162</v>
      </c>
      <c r="AB29" t="s">
        <v>5163</v>
      </c>
      <c r="AC29" t="s">
        <v>5164</v>
      </c>
      <c r="AD29" t="s">
        <v>5165</v>
      </c>
      <c r="AI29" t="s">
        <v>5166</v>
      </c>
      <c r="AM29">
        <v>0</v>
      </c>
      <c r="AN29">
        <v>0</v>
      </c>
      <c r="AO29" t="s">
        <v>22</v>
      </c>
      <c r="AP29">
        <v>0</v>
      </c>
      <c r="AQ29">
        <v>0</v>
      </c>
      <c r="AR29">
        <v>0</v>
      </c>
      <c r="AS29">
        <v>0</v>
      </c>
      <c r="AU29">
        <v>0</v>
      </c>
      <c r="AW29">
        <v>0</v>
      </c>
      <c r="AY29">
        <v>0</v>
      </c>
      <c r="BA29">
        <v>0</v>
      </c>
      <c r="BC29">
        <v>0</v>
      </c>
      <c r="BE29">
        <v>0</v>
      </c>
      <c r="BH29">
        <v>0</v>
      </c>
      <c r="BJ29">
        <v>0</v>
      </c>
      <c r="BL29">
        <v>0</v>
      </c>
      <c r="BN29">
        <v>0</v>
      </c>
      <c r="BP29">
        <v>0</v>
      </c>
      <c r="BR29">
        <v>0</v>
      </c>
      <c r="BT29">
        <v>0</v>
      </c>
      <c r="BV29">
        <v>0</v>
      </c>
      <c r="BX29">
        <v>0</v>
      </c>
      <c r="BZ29">
        <v>0</v>
      </c>
      <c r="CB29">
        <v>0</v>
      </c>
      <c r="CD29">
        <v>0</v>
      </c>
      <c r="CF29">
        <v>0</v>
      </c>
      <c r="CJ29" t="s">
        <v>5167</v>
      </c>
    </row>
    <row r="30" spans="5:88" x14ac:dyDescent="0.35">
      <c r="E30" t="s">
        <v>5202</v>
      </c>
      <c r="F30" t="s">
        <v>5201</v>
      </c>
      <c r="G30" t="s">
        <v>5064</v>
      </c>
      <c r="I30" t="s">
        <v>5157</v>
      </c>
      <c r="J30" t="s">
        <v>5158</v>
      </c>
      <c r="K30" t="s">
        <v>5158</v>
      </c>
      <c r="L30" t="s">
        <v>5158</v>
      </c>
      <c r="M30" t="s">
        <v>5158</v>
      </c>
      <c r="N30">
        <v>0</v>
      </c>
      <c r="O30" t="s">
        <v>5159</v>
      </c>
      <c r="P30">
        <v>0</v>
      </c>
      <c r="Q30">
        <v>0</v>
      </c>
      <c r="R30" t="s">
        <v>5160</v>
      </c>
      <c r="T30" t="s">
        <v>5161</v>
      </c>
      <c r="U30" t="s">
        <v>5161</v>
      </c>
      <c r="V30" t="s">
        <v>5159</v>
      </c>
      <c r="W30" t="s">
        <v>5161</v>
      </c>
      <c r="X30" t="s">
        <v>5159</v>
      </c>
      <c r="Y30" t="s">
        <v>5161</v>
      </c>
      <c r="Z30">
        <v>1</v>
      </c>
      <c r="AA30" t="s">
        <v>5162</v>
      </c>
      <c r="AB30" t="s">
        <v>5163</v>
      </c>
      <c r="AI30" t="s">
        <v>5166</v>
      </c>
      <c r="AM30">
        <v>0</v>
      </c>
      <c r="AN30">
        <v>0</v>
      </c>
      <c r="AO30" t="s">
        <v>22</v>
      </c>
      <c r="AP30">
        <v>0</v>
      </c>
      <c r="AQ30">
        <v>0</v>
      </c>
      <c r="AR30">
        <v>0</v>
      </c>
      <c r="AS30">
        <v>0</v>
      </c>
      <c r="AU30">
        <v>0</v>
      </c>
      <c r="AW30">
        <v>0</v>
      </c>
      <c r="AY30">
        <v>0</v>
      </c>
      <c r="BA30">
        <v>0</v>
      </c>
      <c r="BC30">
        <v>0</v>
      </c>
      <c r="BE30">
        <v>0</v>
      </c>
      <c r="BH30">
        <v>0</v>
      </c>
      <c r="BJ30">
        <v>0</v>
      </c>
      <c r="BL30">
        <v>0</v>
      </c>
      <c r="BN30">
        <v>0</v>
      </c>
      <c r="BP30">
        <v>0</v>
      </c>
      <c r="BR30">
        <v>0</v>
      </c>
      <c r="BT30">
        <v>0</v>
      </c>
      <c r="BV30">
        <v>0</v>
      </c>
      <c r="BX30">
        <v>0</v>
      </c>
      <c r="BZ30">
        <v>0</v>
      </c>
      <c r="CB30">
        <v>0</v>
      </c>
      <c r="CD30">
        <v>0</v>
      </c>
      <c r="CF30">
        <v>0</v>
      </c>
      <c r="CJ30" t="s">
        <v>5167</v>
      </c>
    </row>
    <row r="31" spans="5:88" x14ac:dyDescent="0.35">
      <c r="E31" t="s">
        <v>5203</v>
      </c>
      <c r="F31" t="s">
        <v>5204</v>
      </c>
      <c r="G31" t="s">
        <v>5064</v>
      </c>
      <c r="I31" t="s">
        <v>5157</v>
      </c>
      <c r="J31" t="s">
        <v>5158</v>
      </c>
      <c r="K31" t="s">
        <v>5158</v>
      </c>
      <c r="L31" t="s">
        <v>5158</v>
      </c>
      <c r="M31" t="s">
        <v>5158</v>
      </c>
      <c r="N31">
        <v>0</v>
      </c>
      <c r="O31" t="s">
        <v>5159</v>
      </c>
      <c r="P31">
        <v>0</v>
      </c>
      <c r="Q31">
        <v>0</v>
      </c>
      <c r="R31" t="s">
        <v>5160</v>
      </c>
      <c r="T31" t="s">
        <v>5161</v>
      </c>
      <c r="U31" t="s">
        <v>5161</v>
      </c>
      <c r="V31" t="s">
        <v>5159</v>
      </c>
      <c r="W31" t="s">
        <v>5161</v>
      </c>
      <c r="X31" t="s">
        <v>5159</v>
      </c>
      <c r="Y31" t="s">
        <v>5161</v>
      </c>
      <c r="Z31">
        <v>1</v>
      </c>
      <c r="AA31" t="s">
        <v>5162</v>
      </c>
      <c r="AB31" t="s">
        <v>5163</v>
      </c>
      <c r="AI31" t="s">
        <v>5166</v>
      </c>
      <c r="AM31">
        <v>0</v>
      </c>
      <c r="AN31">
        <v>0</v>
      </c>
      <c r="AO31" t="s">
        <v>22</v>
      </c>
      <c r="AP31">
        <v>0</v>
      </c>
      <c r="AQ31">
        <v>0</v>
      </c>
      <c r="AR31">
        <v>0</v>
      </c>
      <c r="AS31">
        <v>0</v>
      </c>
      <c r="AU31">
        <v>0</v>
      </c>
      <c r="AW31">
        <v>0</v>
      </c>
      <c r="AY31">
        <v>0</v>
      </c>
      <c r="BA31">
        <v>0</v>
      </c>
      <c r="BC31">
        <v>0</v>
      </c>
      <c r="BE31">
        <v>0</v>
      </c>
      <c r="BH31">
        <v>0</v>
      </c>
      <c r="BJ31">
        <v>0</v>
      </c>
      <c r="BL31">
        <v>0</v>
      </c>
      <c r="BN31">
        <v>0</v>
      </c>
      <c r="BP31">
        <v>0</v>
      </c>
      <c r="BR31">
        <v>0</v>
      </c>
      <c r="BT31">
        <v>0</v>
      </c>
      <c r="BV31">
        <v>0</v>
      </c>
      <c r="BX31">
        <v>0</v>
      </c>
      <c r="BZ31">
        <v>0</v>
      </c>
      <c r="CB31">
        <v>0</v>
      </c>
      <c r="CD31">
        <v>0</v>
      </c>
      <c r="CF31">
        <v>0</v>
      </c>
      <c r="CJ31" t="s">
        <v>5167</v>
      </c>
    </row>
    <row r="32" spans="5:88" x14ac:dyDescent="0.35">
      <c r="E32" t="s">
        <v>5205</v>
      </c>
      <c r="F32" t="s">
        <v>5206</v>
      </c>
      <c r="G32" t="s">
        <v>5064</v>
      </c>
      <c r="I32" t="s">
        <v>5157</v>
      </c>
      <c r="J32" t="s">
        <v>5158</v>
      </c>
      <c r="K32" t="s">
        <v>5158</v>
      </c>
      <c r="L32" t="s">
        <v>5158</v>
      </c>
      <c r="M32" t="s">
        <v>5158</v>
      </c>
      <c r="N32">
        <v>0</v>
      </c>
      <c r="O32" t="s">
        <v>5159</v>
      </c>
      <c r="P32">
        <v>0</v>
      </c>
      <c r="Q32">
        <v>0</v>
      </c>
      <c r="R32" t="s">
        <v>5160</v>
      </c>
      <c r="T32" t="s">
        <v>5161</v>
      </c>
      <c r="U32" t="s">
        <v>5161</v>
      </c>
      <c r="V32" t="s">
        <v>5159</v>
      </c>
      <c r="W32" t="s">
        <v>5161</v>
      </c>
      <c r="X32" t="s">
        <v>5159</v>
      </c>
      <c r="Y32" t="s">
        <v>5161</v>
      </c>
      <c r="Z32">
        <v>1</v>
      </c>
      <c r="AA32" t="s">
        <v>5162</v>
      </c>
      <c r="AB32" t="s">
        <v>5163</v>
      </c>
      <c r="AI32" t="s">
        <v>5166</v>
      </c>
      <c r="AM32">
        <v>0</v>
      </c>
      <c r="AN32">
        <v>0</v>
      </c>
      <c r="AO32" t="s">
        <v>22</v>
      </c>
      <c r="AP32">
        <v>0</v>
      </c>
      <c r="AQ32">
        <v>0</v>
      </c>
      <c r="AR32">
        <v>0</v>
      </c>
      <c r="AS32">
        <v>0</v>
      </c>
      <c r="AU32">
        <v>0</v>
      </c>
      <c r="AW32">
        <v>0</v>
      </c>
      <c r="AY32">
        <v>0</v>
      </c>
      <c r="BA32">
        <v>0</v>
      </c>
      <c r="BC32">
        <v>0</v>
      </c>
      <c r="BE32">
        <v>0</v>
      </c>
      <c r="BH32">
        <v>0</v>
      </c>
      <c r="BJ32">
        <v>0</v>
      </c>
      <c r="BL32">
        <v>0</v>
      </c>
      <c r="BN32">
        <v>0</v>
      </c>
      <c r="BP32">
        <v>0</v>
      </c>
      <c r="BR32">
        <v>0</v>
      </c>
      <c r="BT32">
        <v>0</v>
      </c>
      <c r="BV32">
        <v>0</v>
      </c>
      <c r="BX32">
        <v>0</v>
      </c>
      <c r="BZ32">
        <v>0</v>
      </c>
      <c r="CB32">
        <v>0</v>
      </c>
      <c r="CD32">
        <v>0</v>
      </c>
      <c r="CF32">
        <v>0</v>
      </c>
      <c r="CJ32" t="s">
        <v>5167</v>
      </c>
    </row>
    <row r="33" spans="5:88" x14ac:dyDescent="0.35">
      <c r="E33" t="s">
        <v>5207</v>
      </c>
      <c r="F33" t="s">
        <v>5208</v>
      </c>
      <c r="G33" t="s">
        <v>5064</v>
      </c>
      <c r="I33" t="s">
        <v>5157</v>
      </c>
      <c r="J33" t="s">
        <v>5158</v>
      </c>
      <c r="K33" t="s">
        <v>5158</v>
      </c>
      <c r="L33" t="s">
        <v>5158</v>
      </c>
      <c r="M33" t="s">
        <v>5158</v>
      </c>
      <c r="N33">
        <v>0</v>
      </c>
      <c r="O33" t="s">
        <v>5159</v>
      </c>
      <c r="P33">
        <v>0</v>
      </c>
      <c r="Q33">
        <v>0</v>
      </c>
      <c r="R33" t="s">
        <v>5160</v>
      </c>
      <c r="T33" t="s">
        <v>5161</v>
      </c>
      <c r="U33" t="s">
        <v>5161</v>
      </c>
      <c r="V33" t="s">
        <v>5159</v>
      </c>
      <c r="W33" t="s">
        <v>5161</v>
      </c>
      <c r="X33" t="s">
        <v>5159</v>
      </c>
      <c r="Y33" t="s">
        <v>5161</v>
      </c>
      <c r="Z33">
        <v>1</v>
      </c>
      <c r="AA33">
        <v>247</v>
      </c>
      <c r="AB33" t="s">
        <v>5209</v>
      </c>
      <c r="AI33" t="s">
        <v>5166</v>
      </c>
      <c r="AM33">
        <v>0</v>
      </c>
      <c r="AN33">
        <v>0</v>
      </c>
      <c r="AO33" t="s">
        <v>22</v>
      </c>
      <c r="AP33">
        <v>0</v>
      </c>
      <c r="AQ33">
        <v>0</v>
      </c>
      <c r="AR33">
        <v>0</v>
      </c>
      <c r="AS33">
        <v>0</v>
      </c>
      <c r="AU33">
        <v>0</v>
      </c>
      <c r="AW33">
        <v>0</v>
      </c>
      <c r="AY33">
        <v>0</v>
      </c>
      <c r="BA33">
        <v>0</v>
      </c>
      <c r="BC33">
        <v>0</v>
      </c>
      <c r="BE33">
        <v>0</v>
      </c>
      <c r="BH33">
        <v>0</v>
      </c>
      <c r="BJ33">
        <v>0</v>
      </c>
      <c r="BL33">
        <v>0</v>
      </c>
      <c r="BN33">
        <v>0</v>
      </c>
      <c r="BP33">
        <v>0</v>
      </c>
      <c r="BR33">
        <v>0</v>
      </c>
      <c r="BT33">
        <v>0</v>
      </c>
      <c r="BV33">
        <v>0</v>
      </c>
      <c r="BX33">
        <v>0</v>
      </c>
      <c r="BZ33">
        <v>0</v>
      </c>
      <c r="CB33">
        <v>0</v>
      </c>
      <c r="CD33">
        <v>0</v>
      </c>
      <c r="CF33">
        <v>0</v>
      </c>
      <c r="CJ33" t="s">
        <v>5167</v>
      </c>
    </row>
    <row r="34" spans="5:88" x14ac:dyDescent="0.35">
      <c r="E34" t="s">
        <v>5210</v>
      </c>
      <c r="F34" t="s">
        <v>5211</v>
      </c>
      <c r="G34" t="s">
        <v>5064</v>
      </c>
      <c r="I34" t="s">
        <v>5157</v>
      </c>
      <c r="J34" t="s">
        <v>5158</v>
      </c>
      <c r="K34" t="s">
        <v>5158</v>
      </c>
      <c r="L34" t="s">
        <v>5158</v>
      </c>
      <c r="M34" t="s">
        <v>5158</v>
      </c>
      <c r="N34">
        <v>0</v>
      </c>
      <c r="O34" t="s">
        <v>5159</v>
      </c>
      <c r="P34">
        <v>0</v>
      </c>
      <c r="Q34">
        <v>0</v>
      </c>
      <c r="R34" t="s">
        <v>5160</v>
      </c>
      <c r="T34" t="s">
        <v>5161</v>
      </c>
      <c r="U34" t="s">
        <v>5161</v>
      </c>
      <c r="V34" t="s">
        <v>5159</v>
      </c>
      <c r="W34" t="s">
        <v>5161</v>
      </c>
      <c r="X34" t="s">
        <v>5159</v>
      </c>
      <c r="Y34" t="s">
        <v>5161</v>
      </c>
      <c r="Z34">
        <v>1</v>
      </c>
      <c r="AA34">
        <v>247</v>
      </c>
      <c r="AB34" t="s">
        <v>5209</v>
      </c>
      <c r="AI34" t="s">
        <v>5166</v>
      </c>
      <c r="AM34">
        <v>0</v>
      </c>
      <c r="AN34">
        <v>0</v>
      </c>
      <c r="AO34" t="s">
        <v>22</v>
      </c>
      <c r="AP34">
        <v>0</v>
      </c>
      <c r="AQ34">
        <v>0</v>
      </c>
      <c r="AR34">
        <v>0</v>
      </c>
      <c r="AS34">
        <v>0</v>
      </c>
      <c r="AU34">
        <v>0</v>
      </c>
      <c r="AW34">
        <v>0</v>
      </c>
      <c r="AY34">
        <v>0</v>
      </c>
      <c r="BA34">
        <v>0</v>
      </c>
      <c r="BC34">
        <v>0</v>
      </c>
      <c r="BE34">
        <v>0</v>
      </c>
      <c r="BH34">
        <v>0</v>
      </c>
      <c r="BJ34">
        <v>0</v>
      </c>
      <c r="BL34">
        <v>0</v>
      </c>
      <c r="BN34">
        <v>0</v>
      </c>
      <c r="BP34">
        <v>0</v>
      </c>
      <c r="BR34">
        <v>0</v>
      </c>
      <c r="BT34">
        <v>0</v>
      </c>
      <c r="BV34">
        <v>0</v>
      </c>
      <c r="BX34">
        <v>0</v>
      </c>
      <c r="BZ34">
        <v>0</v>
      </c>
      <c r="CB34">
        <v>0</v>
      </c>
      <c r="CD34">
        <v>0</v>
      </c>
      <c r="CF34">
        <v>0</v>
      </c>
      <c r="CJ34" t="s">
        <v>5167</v>
      </c>
    </row>
    <row r="35" spans="5:88" x14ac:dyDescent="0.35">
      <c r="E35" t="s">
        <v>5212</v>
      </c>
      <c r="F35" t="s">
        <v>5213</v>
      </c>
      <c r="G35" t="s">
        <v>5064</v>
      </c>
      <c r="I35" t="s">
        <v>5157</v>
      </c>
      <c r="J35" t="s">
        <v>5158</v>
      </c>
      <c r="K35" t="s">
        <v>5158</v>
      </c>
      <c r="L35" t="s">
        <v>5158</v>
      </c>
      <c r="M35" t="s">
        <v>5158</v>
      </c>
      <c r="N35">
        <v>0</v>
      </c>
      <c r="O35" t="s">
        <v>5159</v>
      </c>
      <c r="P35">
        <v>0</v>
      </c>
      <c r="Q35">
        <v>0</v>
      </c>
      <c r="R35" t="s">
        <v>5160</v>
      </c>
      <c r="T35" t="s">
        <v>5161</v>
      </c>
      <c r="U35" t="s">
        <v>5161</v>
      </c>
      <c r="V35" t="s">
        <v>5159</v>
      </c>
      <c r="W35" t="s">
        <v>5161</v>
      </c>
      <c r="X35" t="s">
        <v>5159</v>
      </c>
      <c r="Y35" t="s">
        <v>5161</v>
      </c>
      <c r="Z35">
        <v>1</v>
      </c>
      <c r="AA35" t="s">
        <v>5162</v>
      </c>
      <c r="AB35" t="s">
        <v>5163</v>
      </c>
      <c r="AI35" t="s">
        <v>5166</v>
      </c>
      <c r="AM35">
        <v>0</v>
      </c>
      <c r="AN35">
        <v>0</v>
      </c>
      <c r="AO35" t="s">
        <v>22</v>
      </c>
      <c r="AP35">
        <v>0</v>
      </c>
      <c r="AQ35">
        <v>0</v>
      </c>
      <c r="AR35">
        <v>0</v>
      </c>
      <c r="AS35">
        <v>0</v>
      </c>
      <c r="AU35">
        <v>0</v>
      </c>
      <c r="AW35">
        <v>0</v>
      </c>
      <c r="AY35">
        <v>0</v>
      </c>
      <c r="BA35">
        <v>0</v>
      </c>
      <c r="BC35">
        <v>0</v>
      </c>
      <c r="BE35">
        <v>0</v>
      </c>
      <c r="BH35">
        <v>0</v>
      </c>
      <c r="BJ35">
        <v>0</v>
      </c>
      <c r="BL35">
        <v>0</v>
      </c>
      <c r="BN35">
        <v>0</v>
      </c>
      <c r="BP35">
        <v>0</v>
      </c>
      <c r="BR35">
        <v>0</v>
      </c>
      <c r="BT35">
        <v>0</v>
      </c>
      <c r="BV35">
        <v>0</v>
      </c>
      <c r="BX35">
        <v>0</v>
      </c>
      <c r="BZ35">
        <v>0</v>
      </c>
      <c r="CB35">
        <v>0</v>
      </c>
      <c r="CD35">
        <v>0</v>
      </c>
      <c r="CF35">
        <v>0</v>
      </c>
      <c r="CJ35" t="s">
        <v>5167</v>
      </c>
    </row>
    <row r="36" spans="5:88" x14ac:dyDescent="0.35">
      <c r="E36" t="s">
        <v>5214</v>
      </c>
      <c r="F36" t="s">
        <v>5213</v>
      </c>
      <c r="G36" t="s">
        <v>5064</v>
      </c>
      <c r="I36" t="s">
        <v>5157</v>
      </c>
      <c r="J36" t="s">
        <v>5158</v>
      </c>
      <c r="K36" t="s">
        <v>5158</v>
      </c>
      <c r="L36" t="s">
        <v>5158</v>
      </c>
      <c r="M36" t="s">
        <v>5158</v>
      </c>
      <c r="N36">
        <v>0</v>
      </c>
      <c r="O36" t="s">
        <v>5159</v>
      </c>
      <c r="P36">
        <v>0</v>
      </c>
      <c r="Q36">
        <v>0</v>
      </c>
      <c r="R36" t="s">
        <v>5160</v>
      </c>
      <c r="T36" t="s">
        <v>5161</v>
      </c>
      <c r="U36" t="s">
        <v>5161</v>
      </c>
      <c r="V36" t="s">
        <v>5159</v>
      </c>
      <c r="W36" t="s">
        <v>5161</v>
      </c>
      <c r="X36" t="s">
        <v>5159</v>
      </c>
      <c r="Y36" t="s">
        <v>5161</v>
      </c>
      <c r="Z36">
        <v>1</v>
      </c>
      <c r="AA36" t="s">
        <v>5162</v>
      </c>
      <c r="AB36" t="s">
        <v>5163</v>
      </c>
      <c r="AI36" t="s">
        <v>5166</v>
      </c>
      <c r="AM36">
        <v>0</v>
      </c>
      <c r="AN36">
        <v>0</v>
      </c>
      <c r="AO36" t="s">
        <v>22</v>
      </c>
      <c r="AP36">
        <v>0</v>
      </c>
      <c r="AQ36">
        <v>0</v>
      </c>
      <c r="AR36">
        <v>0</v>
      </c>
      <c r="AS36">
        <v>0</v>
      </c>
      <c r="AU36">
        <v>0</v>
      </c>
      <c r="AW36">
        <v>0</v>
      </c>
      <c r="AY36">
        <v>0</v>
      </c>
      <c r="BA36">
        <v>0</v>
      </c>
      <c r="BC36">
        <v>0</v>
      </c>
      <c r="BE36">
        <v>0</v>
      </c>
      <c r="BH36">
        <v>0</v>
      </c>
      <c r="BJ36">
        <v>0</v>
      </c>
      <c r="BL36">
        <v>0</v>
      </c>
      <c r="BN36">
        <v>0</v>
      </c>
      <c r="BP36">
        <v>0</v>
      </c>
      <c r="BR36">
        <v>0</v>
      </c>
      <c r="BT36">
        <v>0</v>
      </c>
      <c r="BV36">
        <v>0</v>
      </c>
      <c r="BX36">
        <v>0</v>
      </c>
      <c r="BZ36">
        <v>0</v>
      </c>
      <c r="CB36">
        <v>0</v>
      </c>
      <c r="CD36">
        <v>0</v>
      </c>
      <c r="CF36">
        <v>0</v>
      </c>
      <c r="CJ36" t="s">
        <v>5167</v>
      </c>
    </row>
    <row r="37" spans="5:88" x14ac:dyDescent="0.35">
      <c r="E37" t="s">
        <v>5215</v>
      </c>
      <c r="F37" t="s">
        <v>5216</v>
      </c>
      <c r="G37" t="s">
        <v>5064</v>
      </c>
      <c r="I37" t="s">
        <v>5157</v>
      </c>
      <c r="J37" t="s">
        <v>5158</v>
      </c>
      <c r="K37" t="s">
        <v>5158</v>
      </c>
      <c r="L37" t="s">
        <v>5158</v>
      </c>
      <c r="M37" t="s">
        <v>5158</v>
      </c>
      <c r="N37">
        <v>0</v>
      </c>
      <c r="O37" t="s">
        <v>5159</v>
      </c>
      <c r="P37">
        <v>0</v>
      </c>
      <c r="Q37">
        <v>0</v>
      </c>
      <c r="R37" t="s">
        <v>5160</v>
      </c>
      <c r="T37" t="s">
        <v>5161</v>
      </c>
      <c r="U37" t="s">
        <v>5161</v>
      </c>
      <c r="V37" t="s">
        <v>5159</v>
      </c>
      <c r="W37" t="s">
        <v>5161</v>
      </c>
      <c r="X37" t="s">
        <v>5159</v>
      </c>
      <c r="Y37" t="s">
        <v>5161</v>
      </c>
      <c r="Z37">
        <v>1</v>
      </c>
      <c r="AA37" t="s">
        <v>5162</v>
      </c>
      <c r="AB37" t="s">
        <v>5163</v>
      </c>
      <c r="AI37" t="s">
        <v>5166</v>
      </c>
      <c r="AM37">
        <v>0</v>
      </c>
      <c r="AN37">
        <v>0</v>
      </c>
      <c r="AO37" t="s">
        <v>22</v>
      </c>
      <c r="AP37">
        <v>0</v>
      </c>
      <c r="AQ37">
        <v>0</v>
      </c>
      <c r="AR37">
        <v>0</v>
      </c>
      <c r="AS37">
        <v>0</v>
      </c>
      <c r="AU37">
        <v>0</v>
      </c>
      <c r="AW37">
        <v>0</v>
      </c>
      <c r="AY37">
        <v>0</v>
      </c>
      <c r="BA37">
        <v>0</v>
      </c>
      <c r="BC37">
        <v>0</v>
      </c>
      <c r="BE37">
        <v>0</v>
      </c>
      <c r="BH37">
        <v>0</v>
      </c>
      <c r="BJ37">
        <v>0</v>
      </c>
      <c r="BL37">
        <v>0</v>
      </c>
      <c r="BN37">
        <v>0</v>
      </c>
      <c r="BP37">
        <v>0</v>
      </c>
      <c r="BR37">
        <v>0</v>
      </c>
      <c r="BT37">
        <v>0</v>
      </c>
      <c r="BV37">
        <v>0</v>
      </c>
      <c r="BX37">
        <v>0</v>
      </c>
      <c r="BZ37">
        <v>0</v>
      </c>
      <c r="CB37">
        <v>0</v>
      </c>
      <c r="CD37">
        <v>0</v>
      </c>
      <c r="CF37">
        <v>0</v>
      </c>
      <c r="CJ37" t="s">
        <v>5167</v>
      </c>
    </row>
    <row r="38" spans="5:88" x14ac:dyDescent="0.35">
      <c r="E38" t="s">
        <v>5217</v>
      </c>
      <c r="F38" t="s">
        <v>5216</v>
      </c>
      <c r="G38" t="s">
        <v>5064</v>
      </c>
      <c r="I38" t="s">
        <v>5157</v>
      </c>
      <c r="J38" t="s">
        <v>5158</v>
      </c>
      <c r="K38" t="s">
        <v>5158</v>
      </c>
      <c r="L38" t="s">
        <v>5158</v>
      </c>
      <c r="M38" t="s">
        <v>5158</v>
      </c>
      <c r="N38">
        <v>0</v>
      </c>
      <c r="O38" t="s">
        <v>5159</v>
      </c>
      <c r="P38">
        <v>0</v>
      </c>
      <c r="Q38">
        <v>0</v>
      </c>
      <c r="R38" t="s">
        <v>5160</v>
      </c>
      <c r="T38" t="s">
        <v>5161</v>
      </c>
      <c r="U38" t="s">
        <v>5161</v>
      </c>
      <c r="V38" t="s">
        <v>5159</v>
      </c>
      <c r="W38" t="s">
        <v>5161</v>
      </c>
      <c r="X38" t="s">
        <v>5159</v>
      </c>
      <c r="Y38" t="s">
        <v>5161</v>
      </c>
      <c r="Z38">
        <v>1</v>
      </c>
      <c r="AA38" t="s">
        <v>5162</v>
      </c>
      <c r="AB38" t="s">
        <v>5163</v>
      </c>
      <c r="AI38" t="s">
        <v>5166</v>
      </c>
      <c r="AM38">
        <v>0</v>
      </c>
      <c r="AN38">
        <v>0</v>
      </c>
      <c r="AO38" t="s">
        <v>22</v>
      </c>
      <c r="AP38">
        <v>0</v>
      </c>
      <c r="AQ38">
        <v>0</v>
      </c>
      <c r="AR38">
        <v>0</v>
      </c>
      <c r="AS38">
        <v>0</v>
      </c>
      <c r="AU38">
        <v>0</v>
      </c>
      <c r="AW38">
        <v>0</v>
      </c>
      <c r="AY38">
        <v>0</v>
      </c>
      <c r="BA38">
        <v>0</v>
      </c>
      <c r="BC38">
        <v>0</v>
      </c>
      <c r="BE38">
        <v>0</v>
      </c>
      <c r="BH38">
        <v>0</v>
      </c>
      <c r="BJ38">
        <v>0</v>
      </c>
      <c r="BL38">
        <v>0</v>
      </c>
      <c r="BN38">
        <v>0</v>
      </c>
      <c r="BP38">
        <v>0</v>
      </c>
      <c r="BR38">
        <v>0</v>
      </c>
      <c r="BT38">
        <v>0</v>
      </c>
      <c r="BV38">
        <v>0</v>
      </c>
      <c r="BX38">
        <v>0</v>
      </c>
      <c r="BZ38">
        <v>0</v>
      </c>
      <c r="CB38">
        <v>0</v>
      </c>
      <c r="CD38">
        <v>0</v>
      </c>
      <c r="CF38">
        <v>0</v>
      </c>
      <c r="CJ38" t="s">
        <v>5167</v>
      </c>
    </row>
    <row r="39" spans="5:88" x14ac:dyDescent="0.35">
      <c r="E39" t="s">
        <v>5218</v>
      </c>
      <c r="F39" t="s">
        <v>5216</v>
      </c>
      <c r="G39" t="s">
        <v>5064</v>
      </c>
      <c r="I39" t="s">
        <v>5157</v>
      </c>
      <c r="J39" t="s">
        <v>5158</v>
      </c>
      <c r="K39" t="s">
        <v>5158</v>
      </c>
      <c r="L39" t="s">
        <v>5158</v>
      </c>
      <c r="M39" t="s">
        <v>5158</v>
      </c>
      <c r="N39">
        <v>0</v>
      </c>
      <c r="O39" t="s">
        <v>5159</v>
      </c>
      <c r="P39">
        <v>0</v>
      </c>
      <c r="Q39">
        <v>0</v>
      </c>
      <c r="R39" t="s">
        <v>5160</v>
      </c>
      <c r="T39" t="s">
        <v>5161</v>
      </c>
      <c r="U39" t="s">
        <v>5161</v>
      </c>
      <c r="V39" t="s">
        <v>5159</v>
      </c>
      <c r="W39" t="s">
        <v>5161</v>
      </c>
      <c r="X39" t="s">
        <v>5159</v>
      </c>
      <c r="Y39" t="s">
        <v>5161</v>
      </c>
      <c r="Z39">
        <v>1</v>
      </c>
      <c r="AA39" t="s">
        <v>5162</v>
      </c>
      <c r="AB39" t="s">
        <v>5163</v>
      </c>
      <c r="AI39" t="s">
        <v>5166</v>
      </c>
      <c r="AM39">
        <v>0</v>
      </c>
      <c r="AN39">
        <v>0</v>
      </c>
      <c r="AO39" t="s">
        <v>22</v>
      </c>
      <c r="AP39">
        <v>0</v>
      </c>
      <c r="AQ39">
        <v>0</v>
      </c>
      <c r="AR39">
        <v>0</v>
      </c>
      <c r="AS39">
        <v>0</v>
      </c>
      <c r="AU39">
        <v>0</v>
      </c>
      <c r="AW39">
        <v>0</v>
      </c>
      <c r="AY39">
        <v>0</v>
      </c>
      <c r="BA39">
        <v>0</v>
      </c>
      <c r="BC39">
        <v>0</v>
      </c>
      <c r="BE39">
        <v>0</v>
      </c>
      <c r="BH39">
        <v>0</v>
      </c>
      <c r="BJ39">
        <v>0</v>
      </c>
      <c r="BL39">
        <v>0</v>
      </c>
      <c r="BN39">
        <v>0</v>
      </c>
      <c r="BP39">
        <v>0</v>
      </c>
      <c r="BR39">
        <v>0</v>
      </c>
      <c r="BT39">
        <v>0</v>
      </c>
      <c r="BV39">
        <v>0</v>
      </c>
      <c r="BX39">
        <v>0</v>
      </c>
      <c r="BZ39">
        <v>0</v>
      </c>
      <c r="CB39">
        <v>0</v>
      </c>
      <c r="CD39">
        <v>0</v>
      </c>
      <c r="CF39">
        <v>0</v>
      </c>
      <c r="CJ39" t="s">
        <v>5167</v>
      </c>
    </row>
    <row r="40" spans="5:88" x14ac:dyDescent="0.35">
      <c r="E40" t="s">
        <v>5219</v>
      </c>
      <c r="F40" t="s">
        <v>5216</v>
      </c>
      <c r="G40" t="s">
        <v>5064</v>
      </c>
      <c r="I40" t="s">
        <v>5157</v>
      </c>
      <c r="J40" t="s">
        <v>5158</v>
      </c>
      <c r="K40" t="s">
        <v>5158</v>
      </c>
      <c r="L40" t="s">
        <v>5158</v>
      </c>
      <c r="M40" t="s">
        <v>5158</v>
      </c>
      <c r="N40">
        <v>0</v>
      </c>
      <c r="O40" t="s">
        <v>5159</v>
      </c>
      <c r="P40">
        <v>0</v>
      </c>
      <c r="Q40">
        <v>0</v>
      </c>
      <c r="R40" t="s">
        <v>5160</v>
      </c>
      <c r="T40" t="s">
        <v>5161</v>
      </c>
      <c r="U40" t="s">
        <v>5161</v>
      </c>
      <c r="V40" t="s">
        <v>5159</v>
      </c>
      <c r="W40" t="s">
        <v>5161</v>
      </c>
      <c r="X40" t="s">
        <v>5159</v>
      </c>
      <c r="Y40" t="s">
        <v>5161</v>
      </c>
      <c r="Z40">
        <v>1</v>
      </c>
      <c r="AA40" t="s">
        <v>5162</v>
      </c>
      <c r="AB40" t="s">
        <v>5163</v>
      </c>
      <c r="AI40" t="s">
        <v>5166</v>
      </c>
      <c r="AM40">
        <v>0</v>
      </c>
      <c r="AN40">
        <v>0</v>
      </c>
      <c r="AO40" t="s">
        <v>22</v>
      </c>
      <c r="AP40">
        <v>0</v>
      </c>
      <c r="AQ40">
        <v>0</v>
      </c>
      <c r="AR40">
        <v>0</v>
      </c>
      <c r="AS40">
        <v>0</v>
      </c>
      <c r="AU40">
        <v>0</v>
      </c>
      <c r="AW40">
        <v>0</v>
      </c>
      <c r="AY40">
        <v>0</v>
      </c>
      <c r="BA40">
        <v>0</v>
      </c>
      <c r="BC40">
        <v>0</v>
      </c>
      <c r="BE40">
        <v>0</v>
      </c>
      <c r="BH40">
        <v>0</v>
      </c>
      <c r="BJ40">
        <v>0</v>
      </c>
      <c r="BL40">
        <v>0</v>
      </c>
      <c r="BN40">
        <v>0</v>
      </c>
      <c r="BP40">
        <v>0</v>
      </c>
      <c r="BR40">
        <v>0</v>
      </c>
      <c r="BT40">
        <v>0</v>
      </c>
      <c r="BV40">
        <v>0</v>
      </c>
      <c r="BX40">
        <v>0</v>
      </c>
      <c r="BZ40">
        <v>0</v>
      </c>
      <c r="CB40">
        <v>0</v>
      </c>
      <c r="CD40">
        <v>0</v>
      </c>
      <c r="CF40">
        <v>0</v>
      </c>
      <c r="CJ40" t="s">
        <v>5167</v>
      </c>
    </row>
    <row r="41" spans="5:88" x14ac:dyDescent="0.35">
      <c r="E41" t="s">
        <v>5220</v>
      </c>
      <c r="F41" t="s">
        <v>5221</v>
      </c>
      <c r="G41" t="s">
        <v>5064</v>
      </c>
      <c r="I41" t="s">
        <v>5157</v>
      </c>
      <c r="J41" t="s">
        <v>5158</v>
      </c>
      <c r="K41" t="s">
        <v>5158</v>
      </c>
      <c r="L41" t="s">
        <v>5158</v>
      </c>
      <c r="M41" t="s">
        <v>5158</v>
      </c>
      <c r="N41">
        <v>0</v>
      </c>
      <c r="O41" t="s">
        <v>5159</v>
      </c>
      <c r="P41">
        <v>0</v>
      </c>
      <c r="Q41">
        <v>0</v>
      </c>
      <c r="R41" t="s">
        <v>5160</v>
      </c>
      <c r="T41" t="s">
        <v>5161</v>
      </c>
      <c r="U41" t="s">
        <v>5161</v>
      </c>
      <c r="V41" t="s">
        <v>5159</v>
      </c>
      <c r="W41" t="s">
        <v>5161</v>
      </c>
      <c r="X41" t="s">
        <v>5159</v>
      </c>
      <c r="Y41" t="s">
        <v>5161</v>
      </c>
      <c r="Z41">
        <v>1</v>
      </c>
      <c r="AA41" t="s">
        <v>5162</v>
      </c>
      <c r="AB41" t="s">
        <v>5163</v>
      </c>
      <c r="AC41" t="s">
        <v>5164</v>
      </c>
      <c r="AD41" t="s">
        <v>5165</v>
      </c>
      <c r="AI41" t="s">
        <v>5166</v>
      </c>
      <c r="AM41">
        <v>0</v>
      </c>
      <c r="AN41">
        <v>0</v>
      </c>
      <c r="AO41" t="s">
        <v>22</v>
      </c>
      <c r="AP41">
        <v>0</v>
      </c>
      <c r="AQ41">
        <v>0</v>
      </c>
      <c r="AR41">
        <v>0</v>
      </c>
      <c r="AS41">
        <v>0</v>
      </c>
      <c r="AU41">
        <v>0</v>
      </c>
      <c r="AW41">
        <v>0</v>
      </c>
      <c r="AY41">
        <v>0</v>
      </c>
      <c r="BA41">
        <v>0</v>
      </c>
      <c r="BC41">
        <v>0</v>
      </c>
      <c r="BE41">
        <v>0</v>
      </c>
      <c r="BH41">
        <v>0</v>
      </c>
      <c r="BJ41">
        <v>0</v>
      </c>
      <c r="BL41">
        <v>0</v>
      </c>
      <c r="BN41">
        <v>0</v>
      </c>
      <c r="BP41">
        <v>0</v>
      </c>
      <c r="BR41">
        <v>0</v>
      </c>
      <c r="BT41">
        <v>0</v>
      </c>
      <c r="BV41">
        <v>0</v>
      </c>
      <c r="BX41">
        <v>0</v>
      </c>
      <c r="BZ41">
        <v>0</v>
      </c>
      <c r="CB41">
        <v>0</v>
      </c>
      <c r="CD41">
        <v>0</v>
      </c>
      <c r="CF41">
        <v>0</v>
      </c>
      <c r="CJ41" t="s">
        <v>5167</v>
      </c>
    </row>
    <row r="42" spans="5:88" x14ac:dyDescent="0.35">
      <c r="E42" t="s">
        <v>5222</v>
      </c>
      <c r="F42" t="s">
        <v>5221</v>
      </c>
      <c r="G42" t="s">
        <v>5064</v>
      </c>
      <c r="I42" t="s">
        <v>5157</v>
      </c>
      <c r="J42" t="s">
        <v>5158</v>
      </c>
      <c r="K42" t="s">
        <v>5158</v>
      </c>
      <c r="L42" t="s">
        <v>5158</v>
      </c>
      <c r="M42" t="s">
        <v>5158</v>
      </c>
      <c r="N42">
        <v>0</v>
      </c>
      <c r="O42" t="s">
        <v>5159</v>
      </c>
      <c r="P42">
        <v>0</v>
      </c>
      <c r="Q42">
        <v>0</v>
      </c>
      <c r="R42" t="s">
        <v>5160</v>
      </c>
      <c r="T42" t="s">
        <v>5161</v>
      </c>
      <c r="U42" t="s">
        <v>5161</v>
      </c>
      <c r="V42" t="s">
        <v>5159</v>
      </c>
      <c r="W42" t="s">
        <v>5161</v>
      </c>
      <c r="X42" t="s">
        <v>5159</v>
      </c>
      <c r="Y42" t="s">
        <v>5161</v>
      </c>
      <c r="Z42">
        <v>1</v>
      </c>
      <c r="AA42" t="s">
        <v>5162</v>
      </c>
      <c r="AB42" t="s">
        <v>5163</v>
      </c>
      <c r="AC42" t="s">
        <v>5164</v>
      </c>
      <c r="AD42" t="s">
        <v>5165</v>
      </c>
      <c r="AI42" t="s">
        <v>5166</v>
      </c>
      <c r="AM42">
        <v>0</v>
      </c>
      <c r="AN42">
        <v>0</v>
      </c>
      <c r="AO42" t="s">
        <v>22</v>
      </c>
      <c r="AP42">
        <v>0</v>
      </c>
      <c r="AQ42">
        <v>0</v>
      </c>
      <c r="AR42">
        <v>0</v>
      </c>
      <c r="AS42">
        <v>0</v>
      </c>
      <c r="AU42">
        <v>0</v>
      </c>
      <c r="AW42">
        <v>0</v>
      </c>
      <c r="AY42">
        <v>0</v>
      </c>
      <c r="BA42">
        <v>0</v>
      </c>
      <c r="BC42">
        <v>0</v>
      </c>
      <c r="BE42">
        <v>0</v>
      </c>
      <c r="BH42">
        <v>0</v>
      </c>
      <c r="BJ42">
        <v>0</v>
      </c>
      <c r="BL42">
        <v>0</v>
      </c>
      <c r="BN42">
        <v>0</v>
      </c>
      <c r="BP42">
        <v>0</v>
      </c>
      <c r="BR42">
        <v>0</v>
      </c>
      <c r="BT42">
        <v>0</v>
      </c>
      <c r="BV42">
        <v>0</v>
      </c>
      <c r="BX42">
        <v>0</v>
      </c>
      <c r="BZ42">
        <v>0</v>
      </c>
      <c r="CB42">
        <v>0</v>
      </c>
      <c r="CD42">
        <v>0</v>
      </c>
      <c r="CF42">
        <v>0</v>
      </c>
      <c r="CJ42" t="s">
        <v>5167</v>
      </c>
    </row>
    <row r="43" spans="5:88" x14ac:dyDescent="0.35">
      <c r="E43" t="s">
        <v>5223</v>
      </c>
      <c r="F43" t="s">
        <v>5221</v>
      </c>
      <c r="G43" t="s">
        <v>5064</v>
      </c>
      <c r="I43" t="s">
        <v>5157</v>
      </c>
      <c r="J43" t="s">
        <v>5158</v>
      </c>
      <c r="K43" t="s">
        <v>5158</v>
      </c>
      <c r="L43" t="s">
        <v>5158</v>
      </c>
      <c r="M43" t="s">
        <v>5158</v>
      </c>
      <c r="N43">
        <v>0</v>
      </c>
      <c r="O43" t="s">
        <v>5159</v>
      </c>
      <c r="P43">
        <v>0</v>
      </c>
      <c r="Q43">
        <v>0</v>
      </c>
      <c r="R43" t="s">
        <v>5160</v>
      </c>
      <c r="T43" t="s">
        <v>5161</v>
      </c>
      <c r="U43" t="s">
        <v>5161</v>
      </c>
      <c r="V43" t="s">
        <v>5159</v>
      </c>
      <c r="W43" t="s">
        <v>5161</v>
      </c>
      <c r="X43" t="s">
        <v>5159</v>
      </c>
      <c r="Y43" t="s">
        <v>5161</v>
      </c>
      <c r="Z43">
        <v>1</v>
      </c>
      <c r="AA43" t="s">
        <v>5162</v>
      </c>
      <c r="AB43" t="s">
        <v>5163</v>
      </c>
      <c r="AC43" t="s">
        <v>5164</v>
      </c>
      <c r="AD43" t="s">
        <v>5165</v>
      </c>
      <c r="AI43" t="s">
        <v>5166</v>
      </c>
      <c r="AM43">
        <v>0</v>
      </c>
      <c r="AN43">
        <v>0</v>
      </c>
      <c r="AO43" t="s">
        <v>22</v>
      </c>
      <c r="AP43">
        <v>0</v>
      </c>
      <c r="AQ43">
        <v>0</v>
      </c>
      <c r="AR43">
        <v>0</v>
      </c>
      <c r="AS43">
        <v>0</v>
      </c>
      <c r="AU43">
        <v>0</v>
      </c>
      <c r="AW43">
        <v>0</v>
      </c>
      <c r="AY43">
        <v>0</v>
      </c>
      <c r="BA43">
        <v>0</v>
      </c>
      <c r="BC43">
        <v>0</v>
      </c>
      <c r="BE43">
        <v>0</v>
      </c>
      <c r="BH43">
        <v>0</v>
      </c>
      <c r="BJ43">
        <v>0</v>
      </c>
      <c r="BL43">
        <v>0</v>
      </c>
      <c r="BN43">
        <v>0</v>
      </c>
      <c r="BP43">
        <v>0</v>
      </c>
      <c r="BR43">
        <v>0</v>
      </c>
      <c r="BT43">
        <v>0</v>
      </c>
      <c r="BV43">
        <v>0</v>
      </c>
      <c r="BX43">
        <v>0</v>
      </c>
      <c r="BZ43">
        <v>0</v>
      </c>
      <c r="CB43">
        <v>0</v>
      </c>
      <c r="CD43">
        <v>0</v>
      </c>
      <c r="CF43">
        <v>0</v>
      </c>
      <c r="CJ43" t="s">
        <v>5167</v>
      </c>
    </row>
    <row r="44" spans="5:88" x14ac:dyDescent="0.35">
      <c r="E44" t="s">
        <v>5224</v>
      </c>
      <c r="F44" t="s">
        <v>5221</v>
      </c>
      <c r="G44" t="s">
        <v>5064</v>
      </c>
      <c r="I44" t="s">
        <v>5157</v>
      </c>
      <c r="J44" t="s">
        <v>5158</v>
      </c>
      <c r="K44" t="s">
        <v>5158</v>
      </c>
      <c r="L44" t="s">
        <v>5158</v>
      </c>
      <c r="M44" t="s">
        <v>5158</v>
      </c>
      <c r="N44">
        <v>0</v>
      </c>
      <c r="O44" t="s">
        <v>5159</v>
      </c>
      <c r="P44">
        <v>0</v>
      </c>
      <c r="Q44">
        <v>0</v>
      </c>
      <c r="R44" t="s">
        <v>5160</v>
      </c>
      <c r="T44" t="s">
        <v>5161</v>
      </c>
      <c r="U44" t="s">
        <v>5161</v>
      </c>
      <c r="V44" t="s">
        <v>5159</v>
      </c>
      <c r="W44" t="s">
        <v>5161</v>
      </c>
      <c r="X44" t="s">
        <v>5159</v>
      </c>
      <c r="Y44" t="s">
        <v>5161</v>
      </c>
      <c r="Z44">
        <v>1</v>
      </c>
      <c r="AA44" t="s">
        <v>5162</v>
      </c>
      <c r="AB44" t="s">
        <v>5163</v>
      </c>
      <c r="AC44" t="s">
        <v>5164</v>
      </c>
      <c r="AD44" t="s">
        <v>5165</v>
      </c>
      <c r="AI44" t="s">
        <v>5166</v>
      </c>
      <c r="AM44">
        <v>0</v>
      </c>
      <c r="AN44">
        <v>0</v>
      </c>
      <c r="AO44" t="s">
        <v>22</v>
      </c>
      <c r="AP44">
        <v>0</v>
      </c>
      <c r="AQ44">
        <v>0</v>
      </c>
      <c r="AR44">
        <v>0</v>
      </c>
      <c r="AS44">
        <v>0</v>
      </c>
      <c r="AU44">
        <v>0</v>
      </c>
      <c r="AW44">
        <v>0</v>
      </c>
      <c r="AY44">
        <v>0</v>
      </c>
      <c r="BA44">
        <v>0</v>
      </c>
      <c r="BC44">
        <v>0</v>
      </c>
      <c r="BE44">
        <v>0</v>
      </c>
      <c r="BH44">
        <v>0</v>
      </c>
      <c r="BJ44">
        <v>0</v>
      </c>
      <c r="BL44">
        <v>0</v>
      </c>
      <c r="BN44">
        <v>0</v>
      </c>
      <c r="BP44">
        <v>0</v>
      </c>
      <c r="BR44">
        <v>0</v>
      </c>
      <c r="BT44">
        <v>0</v>
      </c>
      <c r="BV44">
        <v>0</v>
      </c>
      <c r="BX44">
        <v>0</v>
      </c>
      <c r="BZ44">
        <v>0</v>
      </c>
      <c r="CB44">
        <v>0</v>
      </c>
      <c r="CD44">
        <v>0</v>
      </c>
      <c r="CF44">
        <v>0</v>
      </c>
      <c r="CJ44" t="s">
        <v>5167</v>
      </c>
    </row>
    <row r="45" spans="5:88" x14ac:dyDescent="0.35">
      <c r="E45" t="s">
        <v>5225</v>
      </c>
      <c r="F45" t="s">
        <v>5221</v>
      </c>
      <c r="G45" t="s">
        <v>5064</v>
      </c>
      <c r="I45" t="s">
        <v>5157</v>
      </c>
      <c r="J45" t="s">
        <v>5158</v>
      </c>
      <c r="K45" t="s">
        <v>5158</v>
      </c>
      <c r="L45" t="s">
        <v>5158</v>
      </c>
      <c r="M45" t="s">
        <v>5158</v>
      </c>
      <c r="N45">
        <v>0</v>
      </c>
      <c r="O45" t="s">
        <v>5159</v>
      </c>
      <c r="P45">
        <v>0</v>
      </c>
      <c r="Q45">
        <v>0</v>
      </c>
      <c r="R45" t="s">
        <v>5160</v>
      </c>
      <c r="T45" t="s">
        <v>5161</v>
      </c>
      <c r="U45" t="s">
        <v>5161</v>
      </c>
      <c r="V45" t="s">
        <v>5159</v>
      </c>
      <c r="W45" t="s">
        <v>5161</v>
      </c>
      <c r="X45" t="s">
        <v>5159</v>
      </c>
      <c r="Y45" t="s">
        <v>5161</v>
      </c>
      <c r="Z45">
        <v>1</v>
      </c>
      <c r="AA45" t="s">
        <v>5164</v>
      </c>
      <c r="AB45" t="s">
        <v>5165</v>
      </c>
      <c r="AI45" t="s">
        <v>5166</v>
      </c>
      <c r="AM45">
        <v>0</v>
      </c>
      <c r="AN45">
        <v>0</v>
      </c>
      <c r="AO45" t="s">
        <v>22</v>
      </c>
      <c r="AP45">
        <v>0</v>
      </c>
      <c r="AQ45">
        <v>0</v>
      </c>
      <c r="AR45">
        <v>0</v>
      </c>
      <c r="AS45">
        <v>0</v>
      </c>
      <c r="AU45">
        <v>0</v>
      </c>
      <c r="AW45">
        <v>0</v>
      </c>
      <c r="AY45">
        <v>0</v>
      </c>
      <c r="BA45">
        <v>0</v>
      </c>
      <c r="BC45">
        <v>0</v>
      </c>
      <c r="BE45">
        <v>0</v>
      </c>
      <c r="BH45">
        <v>0</v>
      </c>
      <c r="BJ45">
        <v>0</v>
      </c>
      <c r="BL45">
        <v>0</v>
      </c>
      <c r="BN45">
        <v>0</v>
      </c>
      <c r="BP45">
        <v>0</v>
      </c>
      <c r="BR45">
        <v>0</v>
      </c>
      <c r="BT45">
        <v>0</v>
      </c>
      <c r="BV45">
        <v>0</v>
      </c>
      <c r="BX45">
        <v>0</v>
      </c>
      <c r="BZ45">
        <v>0</v>
      </c>
      <c r="CB45">
        <v>0</v>
      </c>
      <c r="CD45">
        <v>0</v>
      </c>
      <c r="CF45">
        <v>0</v>
      </c>
      <c r="CJ45" t="s">
        <v>5167</v>
      </c>
    </row>
    <row r="46" spans="5:88" x14ac:dyDescent="0.35">
      <c r="E46" t="s">
        <v>5226</v>
      </c>
      <c r="F46" t="s">
        <v>5227</v>
      </c>
      <c r="G46" t="s">
        <v>5064</v>
      </c>
      <c r="I46" t="s">
        <v>5157</v>
      </c>
      <c r="J46" t="s">
        <v>5158</v>
      </c>
      <c r="K46" t="s">
        <v>5158</v>
      </c>
      <c r="L46" t="s">
        <v>5158</v>
      </c>
      <c r="M46" t="s">
        <v>5158</v>
      </c>
      <c r="N46">
        <v>0</v>
      </c>
      <c r="O46" t="s">
        <v>5159</v>
      </c>
      <c r="P46">
        <v>0</v>
      </c>
      <c r="Q46">
        <v>0</v>
      </c>
      <c r="R46" t="s">
        <v>5160</v>
      </c>
      <c r="T46" t="s">
        <v>5161</v>
      </c>
      <c r="U46" t="s">
        <v>5161</v>
      </c>
      <c r="V46" t="s">
        <v>5159</v>
      </c>
      <c r="W46" t="s">
        <v>5161</v>
      </c>
      <c r="X46" t="s">
        <v>5159</v>
      </c>
      <c r="Y46" t="s">
        <v>5161</v>
      </c>
      <c r="Z46">
        <v>1</v>
      </c>
      <c r="AA46" t="s">
        <v>5164</v>
      </c>
      <c r="AB46" t="s">
        <v>5165</v>
      </c>
      <c r="AI46" t="s">
        <v>5166</v>
      </c>
      <c r="AM46">
        <v>0</v>
      </c>
      <c r="AN46">
        <v>0</v>
      </c>
      <c r="AO46" t="s">
        <v>22</v>
      </c>
      <c r="AP46">
        <v>0</v>
      </c>
      <c r="AQ46">
        <v>0</v>
      </c>
      <c r="AR46">
        <v>0</v>
      </c>
      <c r="AS46">
        <v>0</v>
      </c>
      <c r="AU46">
        <v>0</v>
      </c>
      <c r="AW46">
        <v>0</v>
      </c>
      <c r="AY46">
        <v>0</v>
      </c>
      <c r="BA46">
        <v>0</v>
      </c>
      <c r="BC46">
        <v>0</v>
      </c>
      <c r="BE46">
        <v>0</v>
      </c>
      <c r="BH46">
        <v>0</v>
      </c>
      <c r="BJ46">
        <v>0</v>
      </c>
      <c r="BL46">
        <v>0</v>
      </c>
      <c r="BN46">
        <v>0</v>
      </c>
      <c r="BP46">
        <v>0</v>
      </c>
      <c r="BR46">
        <v>0</v>
      </c>
      <c r="BT46">
        <v>0</v>
      </c>
      <c r="BV46">
        <v>0</v>
      </c>
      <c r="BX46">
        <v>0</v>
      </c>
      <c r="BZ46">
        <v>0</v>
      </c>
      <c r="CB46">
        <v>0</v>
      </c>
      <c r="CD46">
        <v>0</v>
      </c>
      <c r="CF46">
        <v>0</v>
      </c>
      <c r="CJ46" t="s">
        <v>5167</v>
      </c>
    </row>
    <row r="47" spans="5:88" x14ac:dyDescent="0.35">
      <c r="E47" t="s">
        <v>5228</v>
      </c>
      <c r="F47" t="s">
        <v>5229</v>
      </c>
      <c r="G47" t="s">
        <v>5064</v>
      </c>
      <c r="I47" t="s">
        <v>5157</v>
      </c>
      <c r="J47" t="s">
        <v>5158</v>
      </c>
      <c r="K47" t="s">
        <v>5158</v>
      </c>
      <c r="L47" t="s">
        <v>5158</v>
      </c>
      <c r="M47" t="s">
        <v>5158</v>
      </c>
      <c r="N47">
        <v>0</v>
      </c>
      <c r="O47" t="s">
        <v>5159</v>
      </c>
      <c r="P47">
        <v>0</v>
      </c>
      <c r="Q47">
        <v>0</v>
      </c>
      <c r="R47" t="s">
        <v>5160</v>
      </c>
      <c r="T47" t="s">
        <v>5161</v>
      </c>
      <c r="U47" t="s">
        <v>5161</v>
      </c>
      <c r="V47" t="s">
        <v>5159</v>
      </c>
      <c r="W47" t="s">
        <v>5161</v>
      </c>
      <c r="X47" t="s">
        <v>5159</v>
      </c>
      <c r="Y47" t="s">
        <v>5161</v>
      </c>
      <c r="Z47">
        <v>1</v>
      </c>
      <c r="AA47" t="s">
        <v>5162</v>
      </c>
      <c r="AB47" t="s">
        <v>5163</v>
      </c>
      <c r="AI47" t="s">
        <v>5166</v>
      </c>
      <c r="AM47">
        <v>0</v>
      </c>
      <c r="AN47">
        <v>0</v>
      </c>
      <c r="AO47" t="s">
        <v>22</v>
      </c>
      <c r="AP47">
        <v>0</v>
      </c>
      <c r="AQ47">
        <v>0</v>
      </c>
      <c r="AR47">
        <v>0</v>
      </c>
      <c r="AS47">
        <v>0</v>
      </c>
      <c r="AU47">
        <v>0</v>
      </c>
      <c r="AW47">
        <v>0</v>
      </c>
      <c r="AY47">
        <v>0</v>
      </c>
      <c r="BA47">
        <v>0</v>
      </c>
      <c r="BC47">
        <v>0</v>
      </c>
      <c r="BE47">
        <v>0</v>
      </c>
      <c r="BH47">
        <v>0</v>
      </c>
      <c r="BJ47">
        <v>0</v>
      </c>
      <c r="BL47">
        <v>0</v>
      </c>
      <c r="BN47">
        <v>0</v>
      </c>
      <c r="BP47">
        <v>0</v>
      </c>
      <c r="BR47">
        <v>0</v>
      </c>
      <c r="BT47">
        <v>0</v>
      </c>
      <c r="BV47">
        <v>0</v>
      </c>
      <c r="BX47">
        <v>0</v>
      </c>
      <c r="BZ47">
        <v>0</v>
      </c>
      <c r="CB47">
        <v>0</v>
      </c>
      <c r="CD47">
        <v>0</v>
      </c>
      <c r="CF47">
        <v>0</v>
      </c>
      <c r="CJ47" t="s">
        <v>5167</v>
      </c>
    </row>
    <row r="48" spans="5:88" x14ac:dyDescent="0.35">
      <c r="E48" t="s">
        <v>5230</v>
      </c>
      <c r="F48" t="s">
        <v>5229</v>
      </c>
      <c r="G48" t="s">
        <v>5064</v>
      </c>
      <c r="I48" t="s">
        <v>5157</v>
      </c>
      <c r="J48" t="s">
        <v>5158</v>
      </c>
      <c r="K48" t="s">
        <v>5158</v>
      </c>
      <c r="L48" t="s">
        <v>5158</v>
      </c>
      <c r="M48" t="s">
        <v>5158</v>
      </c>
      <c r="N48">
        <v>0</v>
      </c>
      <c r="O48" t="s">
        <v>5159</v>
      </c>
      <c r="P48">
        <v>0</v>
      </c>
      <c r="Q48">
        <v>0</v>
      </c>
      <c r="R48" t="s">
        <v>5160</v>
      </c>
      <c r="T48" t="s">
        <v>5161</v>
      </c>
      <c r="U48" t="s">
        <v>5161</v>
      </c>
      <c r="V48" t="s">
        <v>5159</v>
      </c>
      <c r="W48" t="s">
        <v>5161</v>
      </c>
      <c r="X48" t="s">
        <v>5159</v>
      </c>
      <c r="Y48" t="s">
        <v>5161</v>
      </c>
      <c r="Z48">
        <v>1</v>
      </c>
      <c r="AA48" t="s">
        <v>5162</v>
      </c>
      <c r="AB48" t="s">
        <v>5163</v>
      </c>
      <c r="AI48" t="s">
        <v>5166</v>
      </c>
      <c r="AM48">
        <v>0</v>
      </c>
      <c r="AN48">
        <v>0</v>
      </c>
      <c r="AO48" t="s">
        <v>22</v>
      </c>
      <c r="AP48">
        <v>0</v>
      </c>
      <c r="AQ48">
        <v>0</v>
      </c>
      <c r="AR48">
        <v>0</v>
      </c>
      <c r="AS48">
        <v>0</v>
      </c>
      <c r="AU48">
        <v>0</v>
      </c>
      <c r="AW48">
        <v>0</v>
      </c>
      <c r="AY48">
        <v>0</v>
      </c>
      <c r="BA48">
        <v>0</v>
      </c>
      <c r="BC48">
        <v>0</v>
      </c>
      <c r="BE48">
        <v>0</v>
      </c>
      <c r="BH48">
        <v>0</v>
      </c>
      <c r="BJ48">
        <v>0</v>
      </c>
      <c r="BL48">
        <v>0</v>
      </c>
      <c r="BN48">
        <v>0</v>
      </c>
      <c r="BP48">
        <v>0</v>
      </c>
      <c r="BR48">
        <v>0</v>
      </c>
      <c r="BT48">
        <v>0</v>
      </c>
      <c r="BV48">
        <v>0</v>
      </c>
      <c r="BX48">
        <v>0</v>
      </c>
      <c r="BZ48">
        <v>0</v>
      </c>
      <c r="CB48">
        <v>0</v>
      </c>
      <c r="CD48">
        <v>0</v>
      </c>
      <c r="CF48">
        <v>0</v>
      </c>
      <c r="CJ48" t="s">
        <v>5167</v>
      </c>
    </row>
    <row r="49" spans="5:88" x14ac:dyDescent="0.35">
      <c r="E49" t="s">
        <v>5231</v>
      </c>
      <c r="F49" t="s">
        <v>5232</v>
      </c>
      <c r="G49" t="s">
        <v>5064</v>
      </c>
      <c r="I49" t="s">
        <v>5157</v>
      </c>
      <c r="J49" t="s">
        <v>5158</v>
      </c>
      <c r="K49" t="s">
        <v>5158</v>
      </c>
      <c r="L49" t="s">
        <v>5158</v>
      </c>
      <c r="M49" t="s">
        <v>5158</v>
      </c>
      <c r="N49">
        <v>0</v>
      </c>
      <c r="O49" t="s">
        <v>5159</v>
      </c>
      <c r="P49">
        <v>0</v>
      </c>
      <c r="Q49">
        <v>0</v>
      </c>
      <c r="R49" t="s">
        <v>5160</v>
      </c>
      <c r="T49" t="s">
        <v>5161</v>
      </c>
      <c r="U49" t="s">
        <v>5161</v>
      </c>
      <c r="V49" t="s">
        <v>5159</v>
      </c>
      <c r="W49" t="s">
        <v>5161</v>
      </c>
      <c r="X49" t="s">
        <v>5159</v>
      </c>
      <c r="Y49" t="s">
        <v>5161</v>
      </c>
      <c r="Z49">
        <v>1</v>
      </c>
      <c r="AA49" t="s">
        <v>5162</v>
      </c>
      <c r="AB49" t="s">
        <v>5163</v>
      </c>
      <c r="AI49" t="s">
        <v>5166</v>
      </c>
      <c r="AM49">
        <v>0</v>
      </c>
      <c r="AN49">
        <v>0</v>
      </c>
      <c r="AO49" t="s">
        <v>22</v>
      </c>
      <c r="AP49">
        <v>0</v>
      </c>
      <c r="AQ49">
        <v>0</v>
      </c>
      <c r="AR49">
        <v>0</v>
      </c>
      <c r="AS49">
        <v>0</v>
      </c>
      <c r="AU49">
        <v>0</v>
      </c>
      <c r="AW49">
        <v>0</v>
      </c>
      <c r="AY49">
        <v>0</v>
      </c>
      <c r="BA49">
        <v>0</v>
      </c>
      <c r="BC49">
        <v>0</v>
      </c>
      <c r="BE49">
        <v>0</v>
      </c>
      <c r="BH49">
        <v>0</v>
      </c>
      <c r="BJ49">
        <v>0</v>
      </c>
      <c r="BL49">
        <v>0</v>
      </c>
      <c r="BN49">
        <v>0</v>
      </c>
      <c r="BP49">
        <v>0</v>
      </c>
      <c r="BR49">
        <v>0</v>
      </c>
      <c r="BT49">
        <v>0</v>
      </c>
      <c r="BV49">
        <v>0</v>
      </c>
      <c r="BX49">
        <v>0</v>
      </c>
      <c r="BZ49">
        <v>0</v>
      </c>
      <c r="CB49">
        <v>0</v>
      </c>
      <c r="CD49">
        <v>0</v>
      </c>
      <c r="CF49">
        <v>0</v>
      </c>
      <c r="CJ49" t="s">
        <v>5167</v>
      </c>
    </row>
    <row r="50" spans="5:88" x14ac:dyDescent="0.35">
      <c r="E50" t="s">
        <v>5233</v>
      </c>
      <c r="F50" t="s">
        <v>5234</v>
      </c>
      <c r="G50" t="s">
        <v>5064</v>
      </c>
      <c r="I50" t="s">
        <v>5157</v>
      </c>
      <c r="J50" t="s">
        <v>5158</v>
      </c>
      <c r="K50" t="s">
        <v>5158</v>
      </c>
      <c r="L50" t="s">
        <v>5158</v>
      </c>
      <c r="M50" t="s">
        <v>5158</v>
      </c>
      <c r="N50">
        <v>0</v>
      </c>
      <c r="O50" t="s">
        <v>5159</v>
      </c>
      <c r="P50">
        <v>0</v>
      </c>
      <c r="Q50">
        <v>0</v>
      </c>
      <c r="R50" t="s">
        <v>5160</v>
      </c>
      <c r="T50" t="s">
        <v>5161</v>
      </c>
      <c r="U50" t="s">
        <v>5161</v>
      </c>
      <c r="V50" t="s">
        <v>5159</v>
      </c>
      <c r="W50" t="s">
        <v>5161</v>
      </c>
      <c r="X50" t="s">
        <v>5159</v>
      </c>
      <c r="Y50" t="s">
        <v>5161</v>
      </c>
      <c r="Z50">
        <v>1</v>
      </c>
      <c r="AA50" t="s">
        <v>5162</v>
      </c>
      <c r="AB50" t="s">
        <v>5163</v>
      </c>
      <c r="AI50" t="s">
        <v>5166</v>
      </c>
      <c r="AM50">
        <v>0</v>
      </c>
      <c r="AN50">
        <v>0</v>
      </c>
      <c r="AO50" t="s">
        <v>22</v>
      </c>
      <c r="AP50">
        <v>0</v>
      </c>
      <c r="AQ50">
        <v>0</v>
      </c>
      <c r="AR50">
        <v>0</v>
      </c>
      <c r="AS50">
        <v>0</v>
      </c>
      <c r="AU50">
        <v>0</v>
      </c>
      <c r="AW50">
        <v>0</v>
      </c>
      <c r="AY50">
        <v>0</v>
      </c>
      <c r="BA50">
        <v>0</v>
      </c>
      <c r="BC50">
        <v>0</v>
      </c>
      <c r="BE50">
        <v>0</v>
      </c>
      <c r="BH50">
        <v>0</v>
      </c>
      <c r="BJ50">
        <v>0</v>
      </c>
      <c r="BL50">
        <v>0</v>
      </c>
      <c r="BN50">
        <v>0</v>
      </c>
      <c r="BP50">
        <v>0</v>
      </c>
      <c r="BR50">
        <v>0</v>
      </c>
      <c r="BT50">
        <v>0</v>
      </c>
      <c r="BV50">
        <v>0</v>
      </c>
      <c r="BX50">
        <v>0</v>
      </c>
      <c r="BZ50">
        <v>0</v>
      </c>
      <c r="CB50">
        <v>0</v>
      </c>
      <c r="CD50">
        <v>0</v>
      </c>
      <c r="CF50">
        <v>0</v>
      </c>
      <c r="CJ50" t="s">
        <v>5167</v>
      </c>
    </row>
    <row r="51" spans="5:88" x14ac:dyDescent="0.35">
      <c r="E51" t="s">
        <v>5235</v>
      </c>
      <c r="F51" t="s">
        <v>5236</v>
      </c>
      <c r="G51" t="s">
        <v>5064</v>
      </c>
      <c r="I51" t="s">
        <v>5157</v>
      </c>
      <c r="J51" t="s">
        <v>5158</v>
      </c>
      <c r="K51" t="s">
        <v>5158</v>
      </c>
      <c r="L51" t="s">
        <v>5158</v>
      </c>
      <c r="M51" t="s">
        <v>5158</v>
      </c>
      <c r="N51">
        <v>0</v>
      </c>
      <c r="O51" t="s">
        <v>5159</v>
      </c>
      <c r="P51">
        <v>0</v>
      </c>
      <c r="Q51">
        <v>0</v>
      </c>
      <c r="R51" t="s">
        <v>5160</v>
      </c>
      <c r="T51" t="s">
        <v>5161</v>
      </c>
      <c r="U51" t="s">
        <v>5161</v>
      </c>
      <c r="V51" t="s">
        <v>5159</v>
      </c>
      <c r="W51" t="s">
        <v>5161</v>
      </c>
      <c r="X51" t="s">
        <v>5159</v>
      </c>
      <c r="Y51" t="s">
        <v>5161</v>
      </c>
      <c r="Z51">
        <v>1</v>
      </c>
      <c r="AA51" t="s">
        <v>5162</v>
      </c>
      <c r="AB51" t="s">
        <v>5163</v>
      </c>
      <c r="AC51" t="s">
        <v>5164</v>
      </c>
      <c r="AD51" t="s">
        <v>5165</v>
      </c>
      <c r="AI51" t="s">
        <v>5166</v>
      </c>
      <c r="AM51">
        <v>0</v>
      </c>
      <c r="AN51">
        <v>0</v>
      </c>
      <c r="AO51" t="s">
        <v>22</v>
      </c>
      <c r="AP51">
        <v>0</v>
      </c>
      <c r="AQ51">
        <v>0</v>
      </c>
      <c r="AR51">
        <v>0</v>
      </c>
      <c r="AS51">
        <v>0</v>
      </c>
      <c r="AU51">
        <v>0</v>
      </c>
      <c r="AW51">
        <v>0</v>
      </c>
      <c r="AY51">
        <v>0</v>
      </c>
      <c r="BA51">
        <v>0</v>
      </c>
      <c r="BC51">
        <v>0</v>
      </c>
      <c r="BE51">
        <v>0</v>
      </c>
      <c r="BH51">
        <v>0</v>
      </c>
      <c r="BJ51">
        <v>0</v>
      </c>
      <c r="BL51">
        <v>0</v>
      </c>
      <c r="BN51">
        <v>0</v>
      </c>
      <c r="BP51">
        <v>0</v>
      </c>
      <c r="BR51">
        <v>0</v>
      </c>
      <c r="BT51">
        <v>0</v>
      </c>
      <c r="BV51">
        <v>0</v>
      </c>
      <c r="BX51">
        <v>0</v>
      </c>
      <c r="BZ51">
        <v>0</v>
      </c>
      <c r="CB51">
        <v>0</v>
      </c>
      <c r="CD51">
        <v>0</v>
      </c>
      <c r="CF51">
        <v>0</v>
      </c>
      <c r="CJ51" t="s">
        <v>5167</v>
      </c>
    </row>
    <row r="52" spans="5:88" x14ac:dyDescent="0.35">
      <c r="E52" t="s">
        <v>5237</v>
      </c>
      <c r="F52" t="s">
        <v>5236</v>
      </c>
      <c r="G52" t="s">
        <v>5064</v>
      </c>
      <c r="I52" t="s">
        <v>5157</v>
      </c>
      <c r="J52" t="s">
        <v>5158</v>
      </c>
      <c r="K52" t="s">
        <v>5158</v>
      </c>
      <c r="L52" t="s">
        <v>5158</v>
      </c>
      <c r="M52" t="s">
        <v>5158</v>
      </c>
      <c r="N52">
        <v>0</v>
      </c>
      <c r="O52" t="s">
        <v>5159</v>
      </c>
      <c r="P52">
        <v>0</v>
      </c>
      <c r="Q52">
        <v>0</v>
      </c>
      <c r="R52" t="s">
        <v>5160</v>
      </c>
      <c r="T52" t="s">
        <v>5161</v>
      </c>
      <c r="U52" t="s">
        <v>5161</v>
      </c>
      <c r="V52" t="s">
        <v>5159</v>
      </c>
      <c r="W52" t="s">
        <v>5161</v>
      </c>
      <c r="X52" t="s">
        <v>5159</v>
      </c>
      <c r="Y52" t="s">
        <v>5161</v>
      </c>
      <c r="Z52">
        <v>1</v>
      </c>
      <c r="AA52" t="s">
        <v>5162</v>
      </c>
      <c r="AB52" t="s">
        <v>5163</v>
      </c>
      <c r="AI52" t="s">
        <v>5166</v>
      </c>
      <c r="AM52">
        <v>0</v>
      </c>
      <c r="AN52">
        <v>0</v>
      </c>
      <c r="AO52" t="s">
        <v>22</v>
      </c>
      <c r="AP52">
        <v>0</v>
      </c>
      <c r="AQ52">
        <v>0</v>
      </c>
      <c r="AR52">
        <v>0</v>
      </c>
      <c r="AS52">
        <v>0</v>
      </c>
      <c r="AU52">
        <v>0</v>
      </c>
      <c r="AW52">
        <v>0</v>
      </c>
      <c r="AY52">
        <v>0</v>
      </c>
      <c r="BA52">
        <v>0</v>
      </c>
      <c r="BC52">
        <v>0</v>
      </c>
      <c r="BE52">
        <v>0</v>
      </c>
      <c r="BH52">
        <v>0</v>
      </c>
      <c r="BJ52">
        <v>0</v>
      </c>
      <c r="BL52">
        <v>0</v>
      </c>
      <c r="BN52">
        <v>0</v>
      </c>
      <c r="BP52">
        <v>0</v>
      </c>
      <c r="BR52">
        <v>0</v>
      </c>
      <c r="BT52">
        <v>0</v>
      </c>
      <c r="BV52">
        <v>0</v>
      </c>
      <c r="BX52">
        <v>0</v>
      </c>
      <c r="BZ52">
        <v>0</v>
      </c>
      <c r="CB52">
        <v>0</v>
      </c>
      <c r="CD52">
        <v>0</v>
      </c>
      <c r="CF52">
        <v>0</v>
      </c>
      <c r="CJ52" t="s">
        <v>5167</v>
      </c>
    </row>
    <row r="53" spans="5:88" x14ac:dyDescent="0.35">
      <c r="E53" t="s">
        <v>5238</v>
      </c>
      <c r="F53" t="s">
        <v>5239</v>
      </c>
      <c r="G53" t="s">
        <v>5064</v>
      </c>
      <c r="I53" t="s">
        <v>5157</v>
      </c>
      <c r="J53" t="s">
        <v>5158</v>
      </c>
      <c r="K53" t="s">
        <v>5158</v>
      </c>
      <c r="L53" t="s">
        <v>5158</v>
      </c>
      <c r="M53" t="s">
        <v>5158</v>
      </c>
      <c r="N53">
        <v>0</v>
      </c>
      <c r="O53" t="s">
        <v>5159</v>
      </c>
      <c r="P53">
        <v>0</v>
      </c>
      <c r="Q53">
        <v>0</v>
      </c>
      <c r="R53" t="s">
        <v>5160</v>
      </c>
      <c r="T53" t="s">
        <v>5161</v>
      </c>
      <c r="U53" t="s">
        <v>5161</v>
      </c>
      <c r="V53" t="s">
        <v>5159</v>
      </c>
      <c r="W53" t="s">
        <v>5161</v>
      </c>
      <c r="X53" t="s">
        <v>5159</v>
      </c>
      <c r="Y53" t="s">
        <v>5161</v>
      </c>
      <c r="Z53">
        <v>1</v>
      </c>
      <c r="AA53" t="s">
        <v>5162</v>
      </c>
      <c r="AB53" t="s">
        <v>5163</v>
      </c>
      <c r="AC53" t="s">
        <v>5164</v>
      </c>
      <c r="AD53" t="s">
        <v>5165</v>
      </c>
      <c r="AI53" t="s">
        <v>5166</v>
      </c>
      <c r="AM53">
        <v>0</v>
      </c>
      <c r="AN53">
        <v>0</v>
      </c>
      <c r="AO53" t="s">
        <v>22</v>
      </c>
      <c r="AP53">
        <v>0</v>
      </c>
      <c r="AQ53">
        <v>0</v>
      </c>
      <c r="AR53">
        <v>0</v>
      </c>
      <c r="AS53">
        <v>0</v>
      </c>
      <c r="AU53">
        <v>0</v>
      </c>
      <c r="AW53">
        <v>0</v>
      </c>
      <c r="AY53">
        <v>0</v>
      </c>
      <c r="BA53">
        <v>0</v>
      </c>
      <c r="BC53">
        <v>0</v>
      </c>
      <c r="BE53">
        <v>0</v>
      </c>
      <c r="BH53">
        <v>0</v>
      </c>
      <c r="BJ53">
        <v>0</v>
      </c>
      <c r="BL53">
        <v>0</v>
      </c>
      <c r="BN53">
        <v>0</v>
      </c>
      <c r="BP53">
        <v>0</v>
      </c>
      <c r="BR53">
        <v>0</v>
      </c>
      <c r="BT53">
        <v>0</v>
      </c>
      <c r="BV53">
        <v>0</v>
      </c>
      <c r="BX53">
        <v>0</v>
      </c>
      <c r="BZ53">
        <v>0</v>
      </c>
      <c r="CB53">
        <v>0</v>
      </c>
      <c r="CD53">
        <v>0</v>
      </c>
      <c r="CF53">
        <v>0</v>
      </c>
      <c r="CJ53" t="s">
        <v>5167</v>
      </c>
    </row>
    <row r="54" spans="5:88" x14ac:dyDescent="0.35">
      <c r="E54" t="s">
        <v>5240</v>
      </c>
      <c r="F54" t="s">
        <v>5239</v>
      </c>
      <c r="G54" t="s">
        <v>5064</v>
      </c>
      <c r="I54" t="s">
        <v>5157</v>
      </c>
      <c r="J54" t="s">
        <v>5158</v>
      </c>
      <c r="K54" t="s">
        <v>5158</v>
      </c>
      <c r="L54" t="s">
        <v>5158</v>
      </c>
      <c r="M54" t="s">
        <v>5158</v>
      </c>
      <c r="N54">
        <v>0</v>
      </c>
      <c r="O54" t="s">
        <v>5159</v>
      </c>
      <c r="P54">
        <v>0</v>
      </c>
      <c r="Q54">
        <v>0</v>
      </c>
      <c r="R54" t="s">
        <v>5160</v>
      </c>
      <c r="T54" t="s">
        <v>5161</v>
      </c>
      <c r="U54" t="s">
        <v>5161</v>
      </c>
      <c r="V54" t="s">
        <v>5159</v>
      </c>
      <c r="W54" t="s">
        <v>5161</v>
      </c>
      <c r="X54" t="s">
        <v>5159</v>
      </c>
      <c r="Y54" t="s">
        <v>5161</v>
      </c>
      <c r="Z54">
        <v>1</v>
      </c>
      <c r="AA54" t="s">
        <v>5162</v>
      </c>
      <c r="AB54" t="s">
        <v>5163</v>
      </c>
      <c r="AC54" t="s">
        <v>5164</v>
      </c>
      <c r="AD54" t="s">
        <v>5165</v>
      </c>
      <c r="AI54" t="s">
        <v>5166</v>
      </c>
      <c r="AM54">
        <v>0</v>
      </c>
      <c r="AN54">
        <v>0</v>
      </c>
      <c r="AO54" t="s">
        <v>22</v>
      </c>
      <c r="AP54">
        <v>0</v>
      </c>
      <c r="AQ54">
        <v>0</v>
      </c>
      <c r="AR54">
        <v>0</v>
      </c>
      <c r="AS54">
        <v>0</v>
      </c>
      <c r="AU54">
        <v>0</v>
      </c>
      <c r="AW54">
        <v>0</v>
      </c>
      <c r="AY54">
        <v>0</v>
      </c>
      <c r="BA54">
        <v>0</v>
      </c>
      <c r="BC54">
        <v>0</v>
      </c>
      <c r="BE54">
        <v>0</v>
      </c>
      <c r="BH54">
        <v>0</v>
      </c>
      <c r="BJ54">
        <v>0</v>
      </c>
      <c r="BL54">
        <v>0</v>
      </c>
      <c r="BN54">
        <v>0</v>
      </c>
      <c r="BP54">
        <v>0</v>
      </c>
      <c r="BR54">
        <v>0</v>
      </c>
      <c r="BT54">
        <v>0</v>
      </c>
      <c r="BV54">
        <v>0</v>
      </c>
      <c r="BX54">
        <v>0</v>
      </c>
      <c r="BZ54">
        <v>0</v>
      </c>
      <c r="CB54">
        <v>0</v>
      </c>
      <c r="CD54">
        <v>0</v>
      </c>
      <c r="CF54">
        <v>0</v>
      </c>
      <c r="CJ54" t="s">
        <v>5167</v>
      </c>
    </row>
    <row r="55" spans="5:88" x14ac:dyDescent="0.35">
      <c r="E55" t="s">
        <v>5241</v>
      </c>
      <c r="F55" t="s">
        <v>5239</v>
      </c>
      <c r="G55" t="s">
        <v>5064</v>
      </c>
      <c r="I55" t="s">
        <v>5157</v>
      </c>
      <c r="J55" t="s">
        <v>5158</v>
      </c>
      <c r="K55" t="s">
        <v>5158</v>
      </c>
      <c r="L55" t="s">
        <v>5158</v>
      </c>
      <c r="M55" t="s">
        <v>5158</v>
      </c>
      <c r="N55">
        <v>0</v>
      </c>
      <c r="O55" t="s">
        <v>5159</v>
      </c>
      <c r="P55">
        <v>0</v>
      </c>
      <c r="Q55">
        <v>0</v>
      </c>
      <c r="R55" t="s">
        <v>5160</v>
      </c>
      <c r="T55" t="s">
        <v>5161</v>
      </c>
      <c r="U55" t="s">
        <v>5161</v>
      </c>
      <c r="V55" t="s">
        <v>5159</v>
      </c>
      <c r="W55" t="s">
        <v>5161</v>
      </c>
      <c r="X55" t="s">
        <v>5159</v>
      </c>
      <c r="Y55" t="s">
        <v>5161</v>
      </c>
      <c r="Z55">
        <v>1</v>
      </c>
      <c r="AA55" t="s">
        <v>5162</v>
      </c>
      <c r="AB55" t="s">
        <v>5163</v>
      </c>
      <c r="AI55" t="s">
        <v>5166</v>
      </c>
      <c r="AM55">
        <v>0</v>
      </c>
      <c r="AN55">
        <v>0</v>
      </c>
      <c r="AO55" t="s">
        <v>22</v>
      </c>
      <c r="AP55">
        <v>0</v>
      </c>
      <c r="AQ55">
        <v>0</v>
      </c>
      <c r="AR55">
        <v>0</v>
      </c>
      <c r="AS55">
        <v>0</v>
      </c>
      <c r="AU55">
        <v>0</v>
      </c>
      <c r="AW55">
        <v>0</v>
      </c>
      <c r="AY55">
        <v>0</v>
      </c>
      <c r="BA55">
        <v>0</v>
      </c>
      <c r="BC55">
        <v>0</v>
      </c>
      <c r="BE55">
        <v>0</v>
      </c>
      <c r="BH55">
        <v>0</v>
      </c>
      <c r="BJ55">
        <v>0</v>
      </c>
      <c r="BL55">
        <v>0</v>
      </c>
      <c r="BN55">
        <v>0</v>
      </c>
      <c r="BP55">
        <v>0</v>
      </c>
      <c r="BR55">
        <v>0</v>
      </c>
      <c r="BT55">
        <v>0</v>
      </c>
      <c r="BV55">
        <v>0</v>
      </c>
      <c r="BX55">
        <v>0</v>
      </c>
      <c r="BZ55">
        <v>0</v>
      </c>
      <c r="CB55">
        <v>0</v>
      </c>
      <c r="CD55">
        <v>0</v>
      </c>
      <c r="CF55">
        <v>0</v>
      </c>
      <c r="CJ55" t="s">
        <v>5167</v>
      </c>
    </row>
    <row r="56" spans="5:88" x14ac:dyDescent="0.35">
      <c r="E56" t="s">
        <v>5242</v>
      </c>
      <c r="F56" t="s">
        <v>5239</v>
      </c>
      <c r="G56" t="s">
        <v>5064</v>
      </c>
      <c r="I56" t="s">
        <v>5157</v>
      </c>
      <c r="J56" t="s">
        <v>5158</v>
      </c>
      <c r="K56" t="s">
        <v>5158</v>
      </c>
      <c r="L56" t="s">
        <v>5158</v>
      </c>
      <c r="M56" t="s">
        <v>5158</v>
      </c>
      <c r="N56">
        <v>0</v>
      </c>
      <c r="O56" t="s">
        <v>5159</v>
      </c>
      <c r="P56">
        <v>0</v>
      </c>
      <c r="Q56">
        <v>0</v>
      </c>
      <c r="R56" t="s">
        <v>5160</v>
      </c>
      <c r="T56" t="s">
        <v>5161</v>
      </c>
      <c r="U56" t="s">
        <v>5161</v>
      </c>
      <c r="V56" t="s">
        <v>5159</v>
      </c>
      <c r="W56" t="s">
        <v>5161</v>
      </c>
      <c r="X56" t="s">
        <v>5159</v>
      </c>
      <c r="Y56" t="s">
        <v>5161</v>
      </c>
      <c r="Z56">
        <v>1</v>
      </c>
      <c r="AA56" t="s">
        <v>5162</v>
      </c>
      <c r="AB56" t="s">
        <v>5163</v>
      </c>
      <c r="AI56" t="s">
        <v>5166</v>
      </c>
      <c r="AM56">
        <v>0</v>
      </c>
      <c r="AN56">
        <v>0</v>
      </c>
      <c r="AO56" t="s">
        <v>22</v>
      </c>
      <c r="AP56">
        <v>0</v>
      </c>
      <c r="AQ56">
        <v>0</v>
      </c>
      <c r="AR56">
        <v>0</v>
      </c>
      <c r="AS56">
        <v>0</v>
      </c>
      <c r="AU56">
        <v>0</v>
      </c>
      <c r="AW56">
        <v>0</v>
      </c>
      <c r="AY56">
        <v>0</v>
      </c>
      <c r="BA56">
        <v>0</v>
      </c>
      <c r="BC56">
        <v>0</v>
      </c>
      <c r="BE56">
        <v>0</v>
      </c>
      <c r="BH56">
        <v>0</v>
      </c>
      <c r="BJ56">
        <v>0</v>
      </c>
      <c r="BL56">
        <v>0</v>
      </c>
      <c r="BN56">
        <v>0</v>
      </c>
      <c r="BP56">
        <v>0</v>
      </c>
      <c r="BR56">
        <v>0</v>
      </c>
      <c r="BT56">
        <v>0</v>
      </c>
      <c r="BV56">
        <v>0</v>
      </c>
      <c r="BX56">
        <v>0</v>
      </c>
      <c r="BZ56">
        <v>0</v>
      </c>
      <c r="CB56">
        <v>0</v>
      </c>
      <c r="CD56">
        <v>0</v>
      </c>
      <c r="CF56">
        <v>0</v>
      </c>
      <c r="CJ56" t="s">
        <v>5167</v>
      </c>
    </row>
    <row r="57" spans="5:88" x14ac:dyDescent="0.35">
      <c r="E57" t="s">
        <v>5243</v>
      </c>
      <c r="F57" t="s">
        <v>5244</v>
      </c>
      <c r="G57" t="s">
        <v>5064</v>
      </c>
      <c r="I57" t="s">
        <v>5157</v>
      </c>
      <c r="J57" t="s">
        <v>5158</v>
      </c>
      <c r="K57" t="s">
        <v>5158</v>
      </c>
      <c r="L57" t="s">
        <v>5158</v>
      </c>
      <c r="M57" t="s">
        <v>5158</v>
      </c>
      <c r="N57">
        <v>0</v>
      </c>
      <c r="O57" t="s">
        <v>5159</v>
      </c>
      <c r="P57">
        <v>0</v>
      </c>
      <c r="Q57">
        <v>0</v>
      </c>
      <c r="R57" t="s">
        <v>5160</v>
      </c>
      <c r="T57" t="s">
        <v>5161</v>
      </c>
      <c r="U57" t="s">
        <v>5161</v>
      </c>
      <c r="V57" t="s">
        <v>5159</v>
      </c>
      <c r="W57" t="s">
        <v>5161</v>
      </c>
      <c r="X57" t="s">
        <v>5159</v>
      </c>
      <c r="Y57" t="s">
        <v>5161</v>
      </c>
      <c r="Z57">
        <v>1</v>
      </c>
      <c r="AA57" t="s">
        <v>5162</v>
      </c>
      <c r="AB57" t="s">
        <v>5163</v>
      </c>
      <c r="AC57" t="s">
        <v>5164</v>
      </c>
      <c r="AD57" t="s">
        <v>5165</v>
      </c>
      <c r="AI57" t="s">
        <v>5166</v>
      </c>
      <c r="AM57">
        <v>0</v>
      </c>
      <c r="AN57">
        <v>0</v>
      </c>
      <c r="AO57" t="s">
        <v>22</v>
      </c>
      <c r="AP57">
        <v>0</v>
      </c>
      <c r="AQ57">
        <v>0</v>
      </c>
      <c r="AR57">
        <v>0</v>
      </c>
      <c r="AS57">
        <v>0</v>
      </c>
      <c r="AU57">
        <v>0</v>
      </c>
      <c r="AW57">
        <v>0</v>
      </c>
      <c r="AY57">
        <v>0</v>
      </c>
      <c r="BA57">
        <v>0</v>
      </c>
      <c r="BC57">
        <v>0</v>
      </c>
      <c r="BE57">
        <v>0</v>
      </c>
      <c r="BH57">
        <v>0</v>
      </c>
      <c r="BJ57">
        <v>0</v>
      </c>
      <c r="BL57">
        <v>0</v>
      </c>
      <c r="BN57">
        <v>0</v>
      </c>
      <c r="BP57">
        <v>0</v>
      </c>
      <c r="BR57">
        <v>0</v>
      </c>
      <c r="BT57">
        <v>0</v>
      </c>
      <c r="BV57">
        <v>0</v>
      </c>
      <c r="BX57">
        <v>0</v>
      </c>
      <c r="BZ57">
        <v>0</v>
      </c>
      <c r="CB57">
        <v>0</v>
      </c>
      <c r="CD57">
        <v>0</v>
      </c>
      <c r="CF57">
        <v>0</v>
      </c>
      <c r="CJ57" t="s">
        <v>5167</v>
      </c>
    </row>
    <row r="58" spans="5:88" x14ac:dyDescent="0.35">
      <c r="E58" t="s">
        <v>5245</v>
      </c>
      <c r="F58" t="s">
        <v>5246</v>
      </c>
      <c r="G58" t="s">
        <v>5064</v>
      </c>
      <c r="I58" t="s">
        <v>5157</v>
      </c>
      <c r="J58" t="s">
        <v>5158</v>
      </c>
      <c r="K58" t="s">
        <v>5158</v>
      </c>
      <c r="L58" t="s">
        <v>5158</v>
      </c>
      <c r="M58" t="s">
        <v>5158</v>
      </c>
      <c r="N58">
        <v>0</v>
      </c>
      <c r="O58" t="s">
        <v>5159</v>
      </c>
      <c r="P58">
        <v>0</v>
      </c>
      <c r="Q58">
        <v>0</v>
      </c>
      <c r="R58" t="s">
        <v>5160</v>
      </c>
      <c r="T58" t="s">
        <v>5161</v>
      </c>
      <c r="U58" t="s">
        <v>5161</v>
      </c>
      <c r="V58" t="s">
        <v>5159</v>
      </c>
      <c r="W58" t="s">
        <v>5161</v>
      </c>
      <c r="X58" t="s">
        <v>5159</v>
      </c>
      <c r="Y58" t="s">
        <v>5161</v>
      </c>
      <c r="Z58">
        <v>1</v>
      </c>
      <c r="AA58" t="s">
        <v>5162</v>
      </c>
      <c r="AB58" t="s">
        <v>5163</v>
      </c>
      <c r="AC58" t="s">
        <v>5164</v>
      </c>
      <c r="AD58" t="s">
        <v>5165</v>
      </c>
      <c r="AI58" t="s">
        <v>5166</v>
      </c>
      <c r="AM58">
        <v>0</v>
      </c>
      <c r="AN58">
        <v>0</v>
      </c>
      <c r="AO58" t="s">
        <v>22</v>
      </c>
      <c r="AP58">
        <v>0</v>
      </c>
      <c r="AQ58">
        <v>0</v>
      </c>
      <c r="AR58">
        <v>0</v>
      </c>
      <c r="AS58">
        <v>0</v>
      </c>
      <c r="AU58">
        <v>0</v>
      </c>
      <c r="AW58">
        <v>0</v>
      </c>
      <c r="AY58">
        <v>0</v>
      </c>
      <c r="BA58">
        <v>0</v>
      </c>
      <c r="BC58">
        <v>0</v>
      </c>
      <c r="BE58">
        <v>0</v>
      </c>
      <c r="BH58">
        <v>0</v>
      </c>
      <c r="BJ58">
        <v>0</v>
      </c>
      <c r="BL58">
        <v>0</v>
      </c>
      <c r="BN58">
        <v>0</v>
      </c>
      <c r="BP58">
        <v>0</v>
      </c>
      <c r="BR58">
        <v>0</v>
      </c>
      <c r="BT58">
        <v>0</v>
      </c>
      <c r="BV58">
        <v>0</v>
      </c>
      <c r="BX58">
        <v>0</v>
      </c>
      <c r="BZ58">
        <v>0</v>
      </c>
      <c r="CB58">
        <v>0</v>
      </c>
      <c r="CD58">
        <v>0</v>
      </c>
      <c r="CF58">
        <v>0</v>
      </c>
      <c r="CJ58" t="s">
        <v>5167</v>
      </c>
    </row>
    <row r="59" spans="5:88" x14ac:dyDescent="0.35">
      <c r="E59" t="s">
        <v>5247</v>
      </c>
      <c r="F59" t="s">
        <v>5248</v>
      </c>
      <c r="G59" t="s">
        <v>5064</v>
      </c>
      <c r="I59" t="s">
        <v>5157</v>
      </c>
      <c r="J59" t="s">
        <v>5158</v>
      </c>
      <c r="K59" t="s">
        <v>5158</v>
      </c>
      <c r="L59" t="s">
        <v>5158</v>
      </c>
      <c r="M59" t="s">
        <v>5158</v>
      </c>
      <c r="N59">
        <v>0</v>
      </c>
      <c r="O59" t="s">
        <v>5159</v>
      </c>
      <c r="P59">
        <v>0</v>
      </c>
      <c r="Q59">
        <v>0</v>
      </c>
      <c r="R59" t="s">
        <v>5160</v>
      </c>
      <c r="T59" t="s">
        <v>5161</v>
      </c>
      <c r="U59" t="s">
        <v>5161</v>
      </c>
      <c r="V59" t="s">
        <v>5159</v>
      </c>
      <c r="W59" t="s">
        <v>5161</v>
      </c>
      <c r="X59" t="s">
        <v>5159</v>
      </c>
      <c r="Y59" t="s">
        <v>5161</v>
      </c>
      <c r="Z59">
        <v>1</v>
      </c>
      <c r="AA59" t="s">
        <v>5162</v>
      </c>
      <c r="AB59" t="s">
        <v>5163</v>
      </c>
      <c r="AC59" t="s">
        <v>5164</v>
      </c>
      <c r="AD59" t="s">
        <v>5165</v>
      </c>
      <c r="AI59" t="s">
        <v>5166</v>
      </c>
      <c r="AM59">
        <v>0</v>
      </c>
      <c r="AN59">
        <v>0</v>
      </c>
      <c r="AO59" t="s">
        <v>22</v>
      </c>
      <c r="AP59">
        <v>0</v>
      </c>
      <c r="AQ59">
        <v>0</v>
      </c>
      <c r="AR59">
        <v>0</v>
      </c>
      <c r="AS59">
        <v>0</v>
      </c>
      <c r="AU59">
        <v>0</v>
      </c>
      <c r="AW59">
        <v>0</v>
      </c>
      <c r="AY59">
        <v>0</v>
      </c>
      <c r="BA59">
        <v>0</v>
      </c>
      <c r="BC59">
        <v>0</v>
      </c>
      <c r="BE59">
        <v>0</v>
      </c>
      <c r="BH59">
        <v>0</v>
      </c>
      <c r="BJ59">
        <v>0</v>
      </c>
      <c r="BL59">
        <v>0</v>
      </c>
      <c r="BN59">
        <v>0</v>
      </c>
      <c r="BP59">
        <v>0</v>
      </c>
      <c r="BR59">
        <v>0</v>
      </c>
      <c r="BT59">
        <v>0</v>
      </c>
      <c r="BV59">
        <v>0</v>
      </c>
      <c r="BX59">
        <v>0</v>
      </c>
      <c r="BZ59">
        <v>0</v>
      </c>
      <c r="CB59">
        <v>0</v>
      </c>
      <c r="CD59">
        <v>0</v>
      </c>
      <c r="CF59">
        <v>0</v>
      </c>
      <c r="CJ59" t="s">
        <v>5167</v>
      </c>
    </row>
    <row r="60" spans="5:88" x14ac:dyDescent="0.35">
      <c r="E60" t="s">
        <v>5249</v>
      </c>
      <c r="F60" t="s">
        <v>5248</v>
      </c>
      <c r="G60" t="s">
        <v>5064</v>
      </c>
      <c r="I60" t="s">
        <v>5157</v>
      </c>
      <c r="J60" t="s">
        <v>5158</v>
      </c>
      <c r="K60" t="s">
        <v>5158</v>
      </c>
      <c r="L60" t="s">
        <v>5158</v>
      </c>
      <c r="M60" t="s">
        <v>5158</v>
      </c>
      <c r="N60">
        <v>0</v>
      </c>
      <c r="O60" t="s">
        <v>5159</v>
      </c>
      <c r="P60">
        <v>0</v>
      </c>
      <c r="Q60">
        <v>0</v>
      </c>
      <c r="R60" t="s">
        <v>5160</v>
      </c>
      <c r="T60" t="s">
        <v>5161</v>
      </c>
      <c r="U60" t="s">
        <v>5161</v>
      </c>
      <c r="V60" t="s">
        <v>5159</v>
      </c>
      <c r="W60" t="s">
        <v>5161</v>
      </c>
      <c r="X60" t="s">
        <v>5159</v>
      </c>
      <c r="Y60" t="s">
        <v>5161</v>
      </c>
      <c r="Z60">
        <v>1</v>
      </c>
      <c r="AA60" t="s">
        <v>5162</v>
      </c>
      <c r="AB60" t="s">
        <v>5163</v>
      </c>
      <c r="AC60" t="s">
        <v>5164</v>
      </c>
      <c r="AD60" t="s">
        <v>5165</v>
      </c>
      <c r="AI60" t="s">
        <v>5166</v>
      </c>
      <c r="AM60">
        <v>0</v>
      </c>
      <c r="AN60">
        <v>0</v>
      </c>
      <c r="AO60" t="s">
        <v>22</v>
      </c>
      <c r="AP60">
        <v>0</v>
      </c>
      <c r="AQ60">
        <v>0</v>
      </c>
      <c r="AR60">
        <v>0</v>
      </c>
      <c r="AS60">
        <v>0</v>
      </c>
      <c r="AU60">
        <v>0</v>
      </c>
      <c r="AW60">
        <v>0</v>
      </c>
      <c r="AY60">
        <v>0</v>
      </c>
      <c r="BA60">
        <v>0</v>
      </c>
      <c r="BC60">
        <v>0</v>
      </c>
      <c r="BE60">
        <v>0</v>
      </c>
      <c r="BH60">
        <v>0</v>
      </c>
      <c r="BJ60">
        <v>0</v>
      </c>
      <c r="BL60">
        <v>0</v>
      </c>
      <c r="BN60">
        <v>0</v>
      </c>
      <c r="BP60">
        <v>0</v>
      </c>
      <c r="BR60">
        <v>0</v>
      </c>
      <c r="BT60">
        <v>0</v>
      </c>
      <c r="BV60">
        <v>0</v>
      </c>
      <c r="BX60">
        <v>0</v>
      </c>
      <c r="BZ60">
        <v>0</v>
      </c>
      <c r="CB60">
        <v>0</v>
      </c>
      <c r="CD60">
        <v>0</v>
      </c>
      <c r="CF60">
        <v>0</v>
      </c>
      <c r="CJ60" t="s">
        <v>5167</v>
      </c>
    </row>
    <row r="61" spans="5:88" x14ac:dyDescent="0.35">
      <c r="E61" t="s">
        <v>5250</v>
      </c>
      <c r="F61" t="s">
        <v>5251</v>
      </c>
      <c r="G61" t="s">
        <v>5064</v>
      </c>
      <c r="I61" t="s">
        <v>5157</v>
      </c>
      <c r="J61" t="s">
        <v>5158</v>
      </c>
      <c r="K61" t="s">
        <v>5158</v>
      </c>
      <c r="L61" t="s">
        <v>5158</v>
      </c>
      <c r="M61" t="s">
        <v>5158</v>
      </c>
      <c r="N61">
        <v>0</v>
      </c>
      <c r="O61" t="s">
        <v>5159</v>
      </c>
      <c r="P61">
        <v>0</v>
      </c>
      <c r="Q61">
        <v>0</v>
      </c>
      <c r="R61" t="s">
        <v>5160</v>
      </c>
      <c r="T61" t="s">
        <v>5161</v>
      </c>
      <c r="U61" t="s">
        <v>5161</v>
      </c>
      <c r="V61" t="s">
        <v>5159</v>
      </c>
      <c r="W61" t="s">
        <v>5161</v>
      </c>
      <c r="X61" t="s">
        <v>5159</v>
      </c>
      <c r="Y61" t="s">
        <v>5161</v>
      </c>
      <c r="Z61">
        <v>1</v>
      </c>
      <c r="AA61" t="s">
        <v>5162</v>
      </c>
      <c r="AB61" t="s">
        <v>5163</v>
      </c>
      <c r="AI61" t="s">
        <v>5166</v>
      </c>
      <c r="AM61">
        <v>0</v>
      </c>
      <c r="AN61">
        <v>0</v>
      </c>
      <c r="AO61" t="s">
        <v>22</v>
      </c>
      <c r="AP61">
        <v>0</v>
      </c>
      <c r="AQ61">
        <v>0</v>
      </c>
      <c r="AR61">
        <v>0</v>
      </c>
      <c r="AS61">
        <v>0</v>
      </c>
      <c r="AU61">
        <v>0</v>
      </c>
      <c r="AW61">
        <v>0</v>
      </c>
      <c r="AY61">
        <v>0</v>
      </c>
      <c r="BA61">
        <v>0</v>
      </c>
      <c r="BC61">
        <v>0</v>
      </c>
      <c r="BE61">
        <v>0</v>
      </c>
      <c r="BH61">
        <v>0</v>
      </c>
      <c r="BJ61">
        <v>0</v>
      </c>
      <c r="BL61">
        <v>0</v>
      </c>
      <c r="BN61">
        <v>0</v>
      </c>
      <c r="BP61">
        <v>0</v>
      </c>
      <c r="BR61">
        <v>0</v>
      </c>
      <c r="BT61">
        <v>0</v>
      </c>
      <c r="BV61">
        <v>0</v>
      </c>
      <c r="BX61">
        <v>0</v>
      </c>
      <c r="BZ61">
        <v>0</v>
      </c>
      <c r="CB61">
        <v>0</v>
      </c>
      <c r="CD61">
        <v>0</v>
      </c>
      <c r="CF61">
        <v>0</v>
      </c>
      <c r="CJ61" t="s">
        <v>5167</v>
      </c>
    </row>
    <row r="62" spans="5:88" x14ac:dyDescent="0.35">
      <c r="E62" t="s">
        <v>5252</v>
      </c>
      <c r="F62" t="s">
        <v>5253</v>
      </c>
      <c r="G62" t="s">
        <v>5064</v>
      </c>
      <c r="I62" t="s">
        <v>5157</v>
      </c>
      <c r="J62" t="s">
        <v>5158</v>
      </c>
      <c r="K62" t="s">
        <v>5158</v>
      </c>
      <c r="L62" t="s">
        <v>5158</v>
      </c>
      <c r="M62" t="s">
        <v>5158</v>
      </c>
      <c r="N62">
        <v>0</v>
      </c>
      <c r="O62" t="s">
        <v>5159</v>
      </c>
      <c r="P62">
        <v>0</v>
      </c>
      <c r="Q62">
        <v>0</v>
      </c>
      <c r="R62" t="s">
        <v>5160</v>
      </c>
      <c r="T62" t="s">
        <v>5161</v>
      </c>
      <c r="U62" t="s">
        <v>5161</v>
      </c>
      <c r="V62" t="s">
        <v>5159</v>
      </c>
      <c r="W62" t="s">
        <v>5161</v>
      </c>
      <c r="X62" t="s">
        <v>5159</v>
      </c>
      <c r="Y62" t="s">
        <v>5161</v>
      </c>
      <c r="Z62">
        <v>1</v>
      </c>
      <c r="AA62">
        <v>247</v>
      </c>
      <c r="AB62" t="s">
        <v>5209</v>
      </c>
      <c r="AI62" t="s">
        <v>5166</v>
      </c>
      <c r="AM62">
        <v>0</v>
      </c>
      <c r="AN62">
        <v>0</v>
      </c>
      <c r="AO62" t="s">
        <v>22</v>
      </c>
      <c r="AP62">
        <v>0</v>
      </c>
      <c r="AQ62">
        <v>0</v>
      </c>
      <c r="AR62">
        <v>0</v>
      </c>
      <c r="AS62">
        <v>0</v>
      </c>
      <c r="AU62">
        <v>0</v>
      </c>
      <c r="AW62">
        <v>0</v>
      </c>
      <c r="AY62">
        <v>0</v>
      </c>
      <c r="BA62">
        <v>0</v>
      </c>
      <c r="BC62">
        <v>0</v>
      </c>
      <c r="BE62">
        <v>0</v>
      </c>
      <c r="BH62">
        <v>0</v>
      </c>
      <c r="BJ62">
        <v>0</v>
      </c>
      <c r="BL62">
        <v>0</v>
      </c>
      <c r="BN62">
        <v>0</v>
      </c>
      <c r="BP62">
        <v>0</v>
      </c>
      <c r="BR62">
        <v>0</v>
      </c>
      <c r="BT62">
        <v>0</v>
      </c>
      <c r="BV62">
        <v>0</v>
      </c>
      <c r="BX62">
        <v>0</v>
      </c>
      <c r="BZ62">
        <v>0</v>
      </c>
      <c r="CB62">
        <v>0</v>
      </c>
      <c r="CD62">
        <v>0</v>
      </c>
      <c r="CF62">
        <v>0</v>
      </c>
      <c r="CJ62" t="s">
        <v>5167</v>
      </c>
    </row>
    <row r="63" spans="5:88" x14ac:dyDescent="0.35">
      <c r="E63" t="s">
        <v>5254</v>
      </c>
      <c r="F63" t="s">
        <v>5255</v>
      </c>
      <c r="G63" t="s">
        <v>5064</v>
      </c>
      <c r="I63" t="s">
        <v>5157</v>
      </c>
      <c r="J63" t="s">
        <v>5158</v>
      </c>
      <c r="K63" t="s">
        <v>5158</v>
      </c>
      <c r="L63" t="s">
        <v>5158</v>
      </c>
      <c r="M63" t="s">
        <v>5158</v>
      </c>
      <c r="N63">
        <v>0</v>
      </c>
      <c r="O63" t="s">
        <v>5159</v>
      </c>
      <c r="P63">
        <v>0</v>
      </c>
      <c r="Q63">
        <v>0</v>
      </c>
      <c r="R63" t="s">
        <v>5160</v>
      </c>
      <c r="T63" t="s">
        <v>5161</v>
      </c>
      <c r="U63" t="s">
        <v>5161</v>
      </c>
      <c r="V63" t="s">
        <v>5159</v>
      </c>
      <c r="W63" t="s">
        <v>5161</v>
      </c>
      <c r="X63" t="s">
        <v>5159</v>
      </c>
      <c r="Y63" t="s">
        <v>5161</v>
      </c>
      <c r="Z63">
        <v>1</v>
      </c>
      <c r="AA63" t="s">
        <v>5162</v>
      </c>
      <c r="AB63" t="s">
        <v>5163</v>
      </c>
      <c r="AI63" t="s">
        <v>5166</v>
      </c>
      <c r="AM63">
        <v>0</v>
      </c>
      <c r="AN63">
        <v>0</v>
      </c>
      <c r="AO63" t="s">
        <v>22</v>
      </c>
      <c r="AP63">
        <v>0</v>
      </c>
      <c r="AQ63">
        <v>0</v>
      </c>
      <c r="AR63">
        <v>0</v>
      </c>
      <c r="AS63">
        <v>0</v>
      </c>
      <c r="AU63">
        <v>0</v>
      </c>
      <c r="AW63">
        <v>0</v>
      </c>
      <c r="AY63">
        <v>0</v>
      </c>
      <c r="BA63">
        <v>0</v>
      </c>
      <c r="BC63">
        <v>0</v>
      </c>
      <c r="BE63">
        <v>0</v>
      </c>
      <c r="BH63">
        <v>0</v>
      </c>
      <c r="BJ63">
        <v>0</v>
      </c>
      <c r="BL63">
        <v>0</v>
      </c>
      <c r="BN63">
        <v>0</v>
      </c>
      <c r="BP63">
        <v>0</v>
      </c>
      <c r="BR63">
        <v>0</v>
      </c>
      <c r="BT63">
        <v>0</v>
      </c>
      <c r="BV63">
        <v>0</v>
      </c>
      <c r="BX63">
        <v>0</v>
      </c>
      <c r="BZ63">
        <v>0</v>
      </c>
      <c r="CB63">
        <v>0</v>
      </c>
      <c r="CD63">
        <v>0</v>
      </c>
      <c r="CF63">
        <v>0</v>
      </c>
      <c r="CJ63" t="s">
        <v>5167</v>
      </c>
    </row>
    <row r="64" spans="5:88" x14ac:dyDescent="0.35">
      <c r="E64" t="s">
        <v>5256</v>
      </c>
      <c r="F64" t="s">
        <v>5257</v>
      </c>
      <c r="G64" t="s">
        <v>5064</v>
      </c>
      <c r="I64" t="s">
        <v>5157</v>
      </c>
      <c r="J64" t="s">
        <v>5158</v>
      </c>
      <c r="K64" t="s">
        <v>5158</v>
      </c>
      <c r="L64" t="s">
        <v>5158</v>
      </c>
      <c r="M64" t="s">
        <v>5158</v>
      </c>
      <c r="N64">
        <v>0</v>
      </c>
      <c r="O64" t="s">
        <v>5159</v>
      </c>
      <c r="P64">
        <v>0</v>
      </c>
      <c r="Q64">
        <v>0</v>
      </c>
      <c r="R64" t="s">
        <v>5160</v>
      </c>
      <c r="T64" t="s">
        <v>5161</v>
      </c>
      <c r="U64" t="s">
        <v>5161</v>
      </c>
      <c r="V64" t="s">
        <v>5159</v>
      </c>
      <c r="W64" t="s">
        <v>5161</v>
      </c>
      <c r="X64" t="s">
        <v>5159</v>
      </c>
      <c r="Y64" t="s">
        <v>5161</v>
      </c>
      <c r="Z64">
        <v>1</v>
      </c>
      <c r="AA64" t="s">
        <v>5162</v>
      </c>
      <c r="AB64" t="s">
        <v>5163</v>
      </c>
      <c r="AI64" t="s">
        <v>5166</v>
      </c>
      <c r="AM64">
        <v>0</v>
      </c>
      <c r="AN64">
        <v>0</v>
      </c>
      <c r="AO64" t="s">
        <v>22</v>
      </c>
      <c r="AP64">
        <v>0</v>
      </c>
      <c r="AQ64">
        <v>0</v>
      </c>
      <c r="AR64">
        <v>0</v>
      </c>
      <c r="AS64">
        <v>0</v>
      </c>
      <c r="AU64">
        <v>0</v>
      </c>
      <c r="AW64">
        <v>0</v>
      </c>
      <c r="AY64">
        <v>0</v>
      </c>
      <c r="BA64">
        <v>0</v>
      </c>
      <c r="BC64">
        <v>0</v>
      </c>
      <c r="BE64">
        <v>0</v>
      </c>
      <c r="BH64">
        <v>0</v>
      </c>
      <c r="BJ64">
        <v>0</v>
      </c>
      <c r="BL64">
        <v>0</v>
      </c>
      <c r="BN64">
        <v>0</v>
      </c>
      <c r="BP64">
        <v>0</v>
      </c>
      <c r="BR64">
        <v>0</v>
      </c>
      <c r="BT64">
        <v>0</v>
      </c>
      <c r="BV64">
        <v>0</v>
      </c>
      <c r="BX64">
        <v>0</v>
      </c>
      <c r="BZ64">
        <v>0</v>
      </c>
      <c r="CB64">
        <v>0</v>
      </c>
      <c r="CD64">
        <v>0</v>
      </c>
      <c r="CF64">
        <v>0</v>
      </c>
      <c r="CJ64" t="s">
        <v>5167</v>
      </c>
    </row>
    <row r="65" spans="5:88" x14ac:dyDescent="0.35">
      <c r="E65" t="s">
        <v>5258</v>
      </c>
      <c r="F65" t="s">
        <v>5257</v>
      </c>
      <c r="G65" t="s">
        <v>5064</v>
      </c>
      <c r="I65" t="s">
        <v>5157</v>
      </c>
      <c r="J65" t="s">
        <v>5158</v>
      </c>
      <c r="K65" t="s">
        <v>5158</v>
      </c>
      <c r="L65" t="s">
        <v>5158</v>
      </c>
      <c r="M65" t="s">
        <v>5158</v>
      </c>
      <c r="N65">
        <v>0</v>
      </c>
      <c r="O65" t="s">
        <v>5159</v>
      </c>
      <c r="P65">
        <v>0</v>
      </c>
      <c r="Q65">
        <v>0</v>
      </c>
      <c r="R65" t="s">
        <v>5160</v>
      </c>
      <c r="T65" t="s">
        <v>5161</v>
      </c>
      <c r="U65" t="s">
        <v>5161</v>
      </c>
      <c r="V65" t="s">
        <v>5159</v>
      </c>
      <c r="W65" t="s">
        <v>5161</v>
      </c>
      <c r="X65" t="s">
        <v>5159</v>
      </c>
      <c r="Y65" t="s">
        <v>5161</v>
      </c>
      <c r="Z65">
        <v>1</v>
      </c>
      <c r="AA65" t="s">
        <v>5162</v>
      </c>
      <c r="AB65" t="s">
        <v>5163</v>
      </c>
      <c r="AI65" t="s">
        <v>5166</v>
      </c>
      <c r="AM65">
        <v>0</v>
      </c>
      <c r="AN65">
        <v>0</v>
      </c>
      <c r="AO65" t="s">
        <v>22</v>
      </c>
      <c r="AP65">
        <v>0</v>
      </c>
      <c r="AQ65">
        <v>0</v>
      </c>
      <c r="AR65">
        <v>0</v>
      </c>
      <c r="AS65">
        <v>0</v>
      </c>
      <c r="AU65">
        <v>0</v>
      </c>
      <c r="AW65">
        <v>0</v>
      </c>
      <c r="AY65">
        <v>0</v>
      </c>
      <c r="BA65">
        <v>0</v>
      </c>
      <c r="BC65">
        <v>0</v>
      </c>
      <c r="BE65">
        <v>0</v>
      </c>
      <c r="BH65">
        <v>0</v>
      </c>
      <c r="BJ65">
        <v>0</v>
      </c>
      <c r="BL65">
        <v>0</v>
      </c>
      <c r="BN65">
        <v>0</v>
      </c>
      <c r="BP65">
        <v>0</v>
      </c>
      <c r="BR65">
        <v>0</v>
      </c>
      <c r="BT65">
        <v>0</v>
      </c>
      <c r="BV65">
        <v>0</v>
      </c>
      <c r="BX65">
        <v>0</v>
      </c>
      <c r="BZ65">
        <v>0</v>
      </c>
      <c r="CB65">
        <v>0</v>
      </c>
      <c r="CD65">
        <v>0</v>
      </c>
      <c r="CF65">
        <v>0</v>
      </c>
      <c r="CJ65" t="s">
        <v>5167</v>
      </c>
    </row>
    <row r="66" spans="5:88" x14ac:dyDescent="0.35">
      <c r="E66" t="s">
        <v>5259</v>
      </c>
      <c r="F66" t="s">
        <v>2249</v>
      </c>
      <c r="G66" t="s">
        <v>5064</v>
      </c>
      <c r="I66" t="s">
        <v>5157</v>
      </c>
      <c r="J66" t="s">
        <v>5158</v>
      </c>
      <c r="K66" t="s">
        <v>5158</v>
      </c>
      <c r="L66" t="s">
        <v>5158</v>
      </c>
      <c r="M66" t="s">
        <v>5158</v>
      </c>
      <c r="N66">
        <v>0</v>
      </c>
      <c r="O66" t="s">
        <v>5159</v>
      </c>
      <c r="P66">
        <v>0</v>
      </c>
      <c r="Q66">
        <v>0</v>
      </c>
      <c r="R66" t="s">
        <v>5160</v>
      </c>
      <c r="T66" t="s">
        <v>5161</v>
      </c>
      <c r="U66" t="s">
        <v>5161</v>
      </c>
      <c r="V66" t="s">
        <v>5159</v>
      </c>
      <c r="W66" t="s">
        <v>5161</v>
      </c>
      <c r="X66" t="s">
        <v>5159</v>
      </c>
      <c r="Y66" t="s">
        <v>5161</v>
      </c>
      <c r="Z66">
        <v>1</v>
      </c>
      <c r="AA66" t="s">
        <v>5162</v>
      </c>
      <c r="AB66" t="s">
        <v>5163</v>
      </c>
      <c r="AI66" t="s">
        <v>5166</v>
      </c>
      <c r="AM66">
        <v>0</v>
      </c>
      <c r="AN66">
        <v>0</v>
      </c>
      <c r="AO66" t="s">
        <v>22</v>
      </c>
      <c r="AP66">
        <v>0</v>
      </c>
      <c r="AQ66">
        <v>0</v>
      </c>
      <c r="AR66">
        <v>0</v>
      </c>
      <c r="AS66">
        <v>0</v>
      </c>
      <c r="AU66">
        <v>0</v>
      </c>
      <c r="AW66">
        <v>0</v>
      </c>
      <c r="AY66">
        <v>0</v>
      </c>
      <c r="BA66">
        <v>0</v>
      </c>
      <c r="BC66">
        <v>0</v>
      </c>
      <c r="BE66">
        <v>0</v>
      </c>
      <c r="BH66">
        <v>0</v>
      </c>
      <c r="BJ66">
        <v>0</v>
      </c>
      <c r="BL66">
        <v>0</v>
      </c>
      <c r="BN66">
        <v>0</v>
      </c>
      <c r="BP66">
        <v>0</v>
      </c>
      <c r="BR66">
        <v>0</v>
      </c>
      <c r="BT66">
        <v>0</v>
      </c>
      <c r="BV66">
        <v>0</v>
      </c>
      <c r="BX66">
        <v>0</v>
      </c>
      <c r="BZ66">
        <v>0</v>
      </c>
      <c r="CB66">
        <v>0</v>
      </c>
      <c r="CD66">
        <v>0</v>
      </c>
      <c r="CF66">
        <v>0</v>
      </c>
      <c r="CJ66" t="s">
        <v>5167</v>
      </c>
    </row>
    <row r="67" spans="5:88" x14ac:dyDescent="0.35">
      <c r="E67" t="s">
        <v>5260</v>
      </c>
      <c r="F67" t="s">
        <v>1850</v>
      </c>
      <c r="G67" t="s">
        <v>5064</v>
      </c>
      <c r="I67" t="s">
        <v>5157</v>
      </c>
      <c r="J67" t="s">
        <v>5158</v>
      </c>
      <c r="K67" t="s">
        <v>5158</v>
      </c>
      <c r="L67" t="s">
        <v>5158</v>
      </c>
      <c r="M67" t="s">
        <v>5158</v>
      </c>
      <c r="N67">
        <v>0</v>
      </c>
      <c r="O67" t="s">
        <v>5159</v>
      </c>
      <c r="P67">
        <v>0</v>
      </c>
      <c r="Q67">
        <v>0</v>
      </c>
      <c r="R67" t="s">
        <v>5160</v>
      </c>
      <c r="T67" t="s">
        <v>5161</v>
      </c>
      <c r="U67" t="s">
        <v>5161</v>
      </c>
      <c r="V67" t="s">
        <v>5159</v>
      </c>
      <c r="W67" t="s">
        <v>5161</v>
      </c>
      <c r="X67" t="s">
        <v>5159</v>
      </c>
      <c r="Y67" t="s">
        <v>5161</v>
      </c>
      <c r="Z67">
        <v>1</v>
      </c>
      <c r="AA67" t="s">
        <v>5162</v>
      </c>
      <c r="AB67" t="s">
        <v>5163</v>
      </c>
      <c r="AI67" t="s">
        <v>5166</v>
      </c>
      <c r="AM67">
        <v>0</v>
      </c>
      <c r="AN67">
        <v>0</v>
      </c>
      <c r="AO67" t="s">
        <v>22</v>
      </c>
      <c r="AP67">
        <v>0</v>
      </c>
      <c r="AQ67">
        <v>0</v>
      </c>
      <c r="AR67">
        <v>0</v>
      </c>
      <c r="AS67">
        <v>0</v>
      </c>
      <c r="AU67">
        <v>0</v>
      </c>
      <c r="AW67">
        <v>0</v>
      </c>
      <c r="AY67">
        <v>0</v>
      </c>
      <c r="BA67">
        <v>0</v>
      </c>
      <c r="BC67">
        <v>0</v>
      </c>
      <c r="BE67">
        <v>0</v>
      </c>
      <c r="BH67">
        <v>0</v>
      </c>
      <c r="BJ67">
        <v>0</v>
      </c>
      <c r="BL67">
        <v>0</v>
      </c>
      <c r="BN67">
        <v>0</v>
      </c>
      <c r="BP67">
        <v>0</v>
      </c>
      <c r="BR67">
        <v>0</v>
      </c>
      <c r="BT67">
        <v>0</v>
      </c>
      <c r="BV67">
        <v>0</v>
      </c>
      <c r="BX67">
        <v>0</v>
      </c>
      <c r="BZ67">
        <v>0</v>
      </c>
      <c r="CB67">
        <v>0</v>
      </c>
      <c r="CD67">
        <v>0</v>
      </c>
      <c r="CF67">
        <v>0</v>
      </c>
      <c r="CJ67" t="s">
        <v>5167</v>
      </c>
    </row>
    <row r="68" spans="5:88" x14ac:dyDescent="0.35">
      <c r="E68" t="s">
        <v>5261</v>
      </c>
      <c r="F68" t="s">
        <v>5262</v>
      </c>
      <c r="G68" t="s">
        <v>5064</v>
      </c>
      <c r="I68" t="s">
        <v>5157</v>
      </c>
      <c r="J68" t="s">
        <v>5158</v>
      </c>
      <c r="K68" t="s">
        <v>5158</v>
      </c>
      <c r="L68" t="s">
        <v>5158</v>
      </c>
      <c r="M68" t="s">
        <v>5158</v>
      </c>
      <c r="N68">
        <v>0</v>
      </c>
      <c r="O68" t="s">
        <v>5159</v>
      </c>
      <c r="P68">
        <v>0</v>
      </c>
      <c r="Q68">
        <v>0</v>
      </c>
      <c r="R68" t="s">
        <v>5160</v>
      </c>
      <c r="T68" t="s">
        <v>5161</v>
      </c>
      <c r="U68" t="s">
        <v>5161</v>
      </c>
      <c r="V68" t="s">
        <v>5159</v>
      </c>
      <c r="W68" t="s">
        <v>5161</v>
      </c>
      <c r="X68" t="s">
        <v>5159</v>
      </c>
      <c r="Y68" t="s">
        <v>5161</v>
      </c>
      <c r="Z68">
        <v>1</v>
      </c>
      <c r="AA68" t="s">
        <v>5162</v>
      </c>
      <c r="AB68" t="s">
        <v>5163</v>
      </c>
      <c r="AI68" t="s">
        <v>5166</v>
      </c>
      <c r="AM68">
        <v>0</v>
      </c>
      <c r="AN68">
        <v>0</v>
      </c>
      <c r="AO68" t="s">
        <v>22</v>
      </c>
      <c r="AP68">
        <v>0</v>
      </c>
      <c r="AQ68">
        <v>0</v>
      </c>
      <c r="AR68">
        <v>0</v>
      </c>
      <c r="AS68">
        <v>0</v>
      </c>
      <c r="AU68">
        <v>0</v>
      </c>
      <c r="AW68">
        <v>0</v>
      </c>
      <c r="AY68">
        <v>0</v>
      </c>
      <c r="BA68">
        <v>0</v>
      </c>
      <c r="BC68">
        <v>0</v>
      </c>
      <c r="BE68">
        <v>0</v>
      </c>
      <c r="BH68">
        <v>0</v>
      </c>
      <c r="BJ68">
        <v>0</v>
      </c>
      <c r="BL68">
        <v>0</v>
      </c>
      <c r="BN68">
        <v>0</v>
      </c>
      <c r="BP68">
        <v>0</v>
      </c>
      <c r="BR68">
        <v>0</v>
      </c>
      <c r="BT68">
        <v>0</v>
      </c>
      <c r="BV68">
        <v>0</v>
      </c>
      <c r="BX68">
        <v>0</v>
      </c>
      <c r="BZ68">
        <v>0</v>
      </c>
      <c r="CB68">
        <v>0</v>
      </c>
      <c r="CD68">
        <v>0</v>
      </c>
      <c r="CF68">
        <v>0</v>
      </c>
      <c r="CJ68" t="s">
        <v>5167</v>
      </c>
    </row>
    <row r="69" spans="5:88" x14ac:dyDescent="0.35">
      <c r="E69" t="s">
        <v>5263</v>
      </c>
      <c r="F69" t="s">
        <v>5264</v>
      </c>
      <c r="G69" t="s">
        <v>5064</v>
      </c>
      <c r="I69" t="s">
        <v>5157</v>
      </c>
      <c r="J69" t="s">
        <v>5158</v>
      </c>
      <c r="K69" t="s">
        <v>5158</v>
      </c>
      <c r="L69" t="s">
        <v>5158</v>
      </c>
      <c r="M69" t="s">
        <v>5158</v>
      </c>
      <c r="N69">
        <v>0</v>
      </c>
      <c r="O69" t="s">
        <v>5159</v>
      </c>
      <c r="P69">
        <v>0</v>
      </c>
      <c r="Q69">
        <v>0</v>
      </c>
      <c r="R69" t="s">
        <v>5160</v>
      </c>
      <c r="T69" t="s">
        <v>5161</v>
      </c>
      <c r="U69" t="s">
        <v>5161</v>
      </c>
      <c r="V69" t="s">
        <v>5159</v>
      </c>
      <c r="W69" t="s">
        <v>5161</v>
      </c>
      <c r="X69" t="s">
        <v>5159</v>
      </c>
      <c r="Y69" t="s">
        <v>5161</v>
      </c>
      <c r="Z69">
        <v>1</v>
      </c>
      <c r="AA69" t="s">
        <v>5162</v>
      </c>
      <c r="AB69" t="s">
        <v>5163</v>
      </c>
      <c r="AI69" t="s">
        <v>5166</v>
      </c>
      <c r="AM69">
        <v>0</v>
      </c>
      <c r="AN69">
        <v>0</v>
      </c>
      <c r="AO69" t="s">
        <v>22</v>
      </c>
      <c r="AP69">
        <v>0</v>
      </c>
      <c r="AQ69">
        <v>0</v>
      </c>
      <c r="AR69">
        <v>0</v>
      </c>
      <c r="AS69">
        <v>0</v>
      </c>
      <c r="AU69">
        <v>0</v>
      </c>
      <c r="AW69">
        <v>0</v>
      </c>
      <c r="AY69">
        <v>0</v>
      </c>
      <c r="BA69">
        <v>0</v>
      </c>
      <c r="BC69">
        <v>0</v>
      </c>
      <c r="BE69">
        <v>0</v>
      </c>
      <c r="BH69">
        <v>0</v>
      </c>
      <c r="BJ69">
        <v>0</v>
      </c>
      <c r="BL69">
        <v>0</v>
      </c>
      <c r="BN69">
        <v>0</v>
      </c>
      <c r="BP69">
        <v>0</v>
      </c>
      <c r="BR69">
        <v>0</v>
      </c>
      <c r="BT69">
        <v>0</v>
      </c>
      <c r="BV69">
        <v>0</v>
      </c>
      <c r="BX69">
        <v>0</v>
      </c>
      <c r="BZ69">
        <v>0</v>
      </c>
      <c r="CB69">
        <v>0</v>
      </c>
      <c r="CD69">
        <v>0</v>
      </c>
      <c r="CF69">
        <v>0</v>
      </c>
      <c r="CJ69" t="s">
        <v>5167</v>
      </c>
    </row>
    <row r="70" spans="5:88" x14ac:dyDescent="0.35">
      <c r="E70" t="s">
        <v>5265</v>
      </c>
      <c r="F70" t="s">
        <v>5266</v>
      </c>
      <c r="G70" t="s">
        <v>5064</v>
      </c>
      <c r="I70" t="s">
        <v>5157</v>
      </c>
      <c r="J70" t="s">
        <v>5158</v>
      </c>
      <c r="K70" t="s">
        <v>5158</v>
      </c>
      <c r="L70" t="s">
        <v>5158</v>
      </c>
      <c r="M70" t="s">
        <v>5158</v>
      </c>
      <c r="N70">
        <v>0</v>
      </c>
      <c r="O70" t="s">
        <v>5159</v>
      </c>
      <c r="P70">
        <v>0</v>
      </c>
      <c r="Q70">
        <v>0</v>
      </c>
      <c r="R70" t="s">
        <v>5160</v>
      </c>
      <c r="T70" t="s">
        <v>5161</v>
      </c>
      <c r="U70" t="s">
        <v>5161</v>
      </c>
      <c r="V70" t="s">
        <v>5159</v>
      </c>
      <c r="W70" t="s">
        <v>5161</v>
      </c>
      <c r="X70" t="s">
        <v>5159</v>
      </c>
      <c r="Y70" t="s">
        <v>5161</v>
      </c>
      <c r="Z70">
        <v>1</v>
      </c>
      <c r="AA70" t="s">
        <v>5162</v>
      </c>
      <c r="AB70" t="s">
        <v>5163</v>
      </c>
      <c r="AI70" t="s">
        <v>5166</v>
      </c>
      <c r="AM70">
        <v>0</v>
      </c>
      <c r="AN70">
        <v>0</v>
      </c>
      <c r="AO70" t="s">
        <v>22</v>
      </c>
      <c r="AP70">
        <v>0</v>
      </c>
      <c r="AQ70">
        <v>0</v>
      </c>
      <c r="AR70">
        <v>0</v>
      </c>
      <c r="AS70">
        <v>0</v>
      </c>
      <c r="AU70">
        <v>0</v>
      </c>
      <c r="AW70">
        <v>0</v>
      </c>
      <c r="AY70">
        <v>0</v>
      </c>
      <c r="BA70">
        <v>0</v>
      </c>
      <c r="BC70">
        <v>0</v>
      </c>
      <c r="BE70">
        <v>0</v>
      </c>
      <c r="BH70">
        <v>0</v>
      </c>
      <c r="BJ70">
        <v>0</v>
      </c>
      <c r="BL70">
        <v>0</v>
      </c>
      <c r="BN70">
        <v>0</v>
      </c>
      <c r="BP70">
        <v>0</v>
      </c>
      <c r="BR70">
        <v>0</v>
      </c>
      <c r="BT70">
        <v>0</v>
      </c>
      <c r="BV70">
        <v>0</v>
      </c>
      <c r="BX70">
        <v>0</v>
      </c>
      <c r="BZ70">
        <v>0</v>
      </c>
      <c r="CB70">
        <v>0</v>
      </c>
      <c r="CD70">
        <v>0</v>
      </c>
      <c r="CF70">
        <v>0</v>
      </c>
      <c r="CJ70" t="s">
        <v>5167</v>
      </c>
    </row>
    <row r="71" spans="5:88" x14ac:dyDescent="0.35">
      <c r="E71" t="s">
        <v>5267</v>
      </c>
      <c r="F71" t="s">
        <v>5268</v>
      </c>
      <c r="G71" t="s">
        <v>5064</v>
      </c>
      <c r="I71" t="s">
        <v>5157</v>
      </c>
      <c r="J71" t="s">
        <v>5158</v>
      </c>
      <c r="K71" t="s">
        <v>5158</v>
      </c>
      <c r="L71" t="s">
        <v>5158</v>
      </c>
      <c r="M71" t="s">
        <v>5158</v>
      </c>
      <c r="N71">
        <v>0</v>
      </c>
      <c r="O71" t="s">
        <v>5159</v>
      </c>
      <c r="P71">
        <v>0</v>
      </c>
      <c r="Q71">
        <v>0</v>
      </c>
      <c r="R71" t="s">
        <v>5160</v>
      </c>
      <c r="T71" t="s">
        <v>5161</v>
      </c>
      <c r="U71" t="s">
        <v>5161</v>
      </c>
      <c r="V71" t="s">
        <v>5159</v>
      </c>
      <c r="W71" t="s">
        <v>5161</v>
      </c>
      <c r="X71" t="s">
        <v>5159</v>
      </c>
      <c r="Y71" t="s">
        <v>5161</v>
      </c>
      <c r="Z71">
        <v>1</v>
      </c>
      <c r="AA71" t="s">
        <v>5162</v>
      </c>
      <c r="AB71" t="s">
        <v>5163</v>
      </c>
      <c r="AI71" t="s">
        <v>5166</v>
      </c>
      <c r="AM71">
        <v>0</v>
      </c>
      <c r="AN71">
        <v>0</v>
      </c>
      <c r="AO71" t="s">
        <v>22</v>
      </c>
      <c r="AP71">
        <v>0</v>
      </c>
      <c r="AQ71">
        <v>0</v>
      </c>
      <c r="AR71">
        <v>0</v>
      </c>
      <c r="AS71">
        <v>0</v>
      </c>
      <c r="AU71">
        <v>0</v>
      </c>
      <c r="AW71">
        <v>0</v>
      </c>
      <c r="AY71">
        <v>0</v>
      </c>
      <c r="BA71">
        <v>0</v>
      </c>
      <c r="BC71">
        <v>0</v>
      </c>
      <c r="BE71">
        <v>0</v>
      </c>
      <c r="BH71">
        <v>0</v>
      </c>
      <c r="BJ71">
        <v>0</v>
      </c>
      <c r="BL71">
        <v>0</v>
      </c>
      <c r="BN71">
        <v>0</v>
      </c>
      <c r="BP71">
        <v>0</v>
      </c>
      <c r="BR71">
        <v>0</v>
      </c>
      <c r="BT71">
        <v>0</v>
      </c>
      <c r="BV71">
        <v>0</v>
      </c>
      <c r="BX71">
        <v>0</v>
      </c>
      <c r="BZ71">
        <v>0</v>
      </c>
      <c r="CB71">
        <v>0</v>
      </c>
      <c r="CD71">
        <v>0</v>
      </c>
      <c r="CF71">
        <v>0</v>
      </c>
      <c r="CJ71" t="s">
        <v>5167</v>
      </c>
    </row>
    <row r="72" spans="5:88" x14ac:dyDescent="0.35">
      <c r="E72" t="s">
        <v>5269</v>
      </c>
      <c r="F72" t="s">
        <v>4578</v>
      </c>
      <c r="G72" t="s">
        <v>5064</v>
      </c>
      <c r="I72" t="s">
        <v>5157</v>
      </c>
      <c r="J72" t="s">
        <v>5158</v>
      </c>
      <c r="K72" t="s">
        <v>5158</v>
      </c>
      <c r="L72" t="s">
        <v>5158</v>
      </c>
      <c r="M72" t="s">
        <v>5158</v>
      </c>
      <c r="N72">
        <v>0</v>
      </c>
      <c r="O72" t="s">
        <v>5159</v>
      </c>
      <c r="P72">
        <v>0</v>
      </c>
      <c r="Q72">
        <v>0</v>
      </c>
      <c r="R72" t="s">
        <v>5160</v>
      </c>
      <c r="T72" t="s">
        <v>5161</v>
      </c>
      <c r="U72" t="s">
        <v>5161</v>
      </c>
      <c r="V72" t="s">
        <v>5159</v>
      </c>
      <c r="W72" t="s">
        <v>5161</v>
      </c>
      <c r="X72" t="s">
        <v>5159</v>
      </c>
      <c r="Y72" t="s">
        <v>5161</v>
      </c>
      <c r="Z72">
        <v>1</v>
      </c>
      <c r="AA72" t="s">
        <v>5162</v>
      </c>
      <c r="AB72" t="s">
        <v>5163</v>
      </c>
      <c r="AI72" t="s">
        <v>5166</v>
      </c>
      <c r="AM72">
        <v>0</v>
      </c>
      <c r="AN72">
        <v>0</v>
      </c>
      <c r="AO72" t="s">
        <v>22</v>
      </c>
      <c r="AP72">
        <v>0</v>
      </c>
      <c r="AQ72">
        <v>0</v>
      </c>
      <c r="AR72">
        <v>0</v>
      </c>
      <c r="AS72">
        <v>0</v>
      </c>
      <c r="AU72">
        <v>0</v>
      </c>
      <c r="AW72">
        <v>0</v>
      </c>
      <c r="AY72">
        <v>0</v>
      </c>
      <c r="BA72">
        <v>0</v>
      </c>
      <c r="BC72">
        <v>0</v>
      </c>
      <c r="BE72">
        <v>0</v>
      </c>
      <c r="BH72">
        <v>0</v>
      </c>
      <c r="BJ72">
        <v>0</v>
      </c>
      <c r="BL72">
        <v>0</v>
      </c>
      <c r="BN72">
        <v>0</v>
      </c>
      <c r="BP72">
        <v>0</v>
      </c>
      <c r="BR72">
        <v>0</v>
      </c>
      <c r="BT72">
        <v>0</v>
      </c>
      <c r="BV72">
        <v>0</v>
      </c>
      <c r="BX72">
        <v>0</v>
      </c>
      <c r="BZ72">
        <v>0</v>
      </c>
      <c r="CB72">
        <v>0</v>
      </c>
      <c r="CD72">
        <v>0</v>
      </c>
      <c r="CF72">
        <v>0</v>
      </c>
      <c r="CJ72" t="s">
        <v>5167</v>
      </c>
    </row>
    <row r="73" spans="5:88" x14ac:dyDescent="0.35">
      <c r="E73" t="s">
        <v>5270</v>
      </c>
      <c r="F73" t="s">
        <v>4567</v>
      </c>
      <c r="G73" t="s">
        <v>5064</v>
      </c>
      <c r="I73" t="s">
        <v>5157</v>
      </c>
      <c r="J73" t="s">
        <v>5158</v>
      </c>
      <c r="K73" t="s">
        <v>5158</v>
      </c>
      <c r="L73" t="s">
        <v>5158</v>
      </c>
      <c r="M73" t="s">
        <v>5158</v>
      </c>
      <c r="N73">
        <v>0</v>
      </c>
      <c r="O73" t="s">
        <v>5159</v>
      </c>
      <c r="P73">
        <v>0</v>
      </c>
      <c r="Q73">
        <v>0</v>
      </c>
      <c r="R73" t="s">
        <v>5160</v>
      </c>
      <c r="T73" t="s">
        <v>5161</v>
      </c>
      <c r="U73" t="s">
        <v>5161</v>
      </c>
      <c r="V73" t="s">
        <v>5159</v>
      </c>
      <c r="W73" t="s">
        <v>5161</v>
      </c>
      <c r="X73" t="s">
        <v>5159</v>
      </c>
      <c r="Y73" t="s">
        <v>5161</v>
      </c>
      <c r="Z73">
        <v>1</v>
      </c>
      <c r="AA73" t="s">
        <v>5162</v>
      </c>
      <c r="AB73" t="s">
        <v>5163</v>
      </c>
      <c r="AI73" t="s">
        <v>5166</v>
      </c>
      <c r="AM73">
        <v>0</v>
      </c>
      <c r="AN73">
        <v>0</v>
      </c>
      <c r="AO73" t="s">
        <v>22</v>
      </c>
      <c r="AP73">
        <v>0</v>
      </c>
      <c r="AQ73">
        <v>0</v>
      </c>
      <c r="AR73">
        <v>0</v>
      </c>
      <c r="AS73">
        <v>0</v>
      </c>
      <c r="AU73">
        <v>0</v>
      </c>
      <c r="AW73">
        <v>0</v>
      </c>
      <c r="AY73">
        <v>0</v>
      </c>
      <c r="BA73">
        <v>0</v>
      </c>
      <c r="BC73">
        <v>0</v>
      </c>
      <c r="BE73">
        <v>0</v>
      </c>
      <c r="BH73">
        <v>0</v>
      </c>
      <c r="BJ73">
        <v>0</v>
      </c>
      <c r="BL73">
        <v>0</v>
      </c>
      <c r="BN73">
        <v>0</v>
      </c>
      <c r="BP73">
        <v>0</v>
      </c>
      <c r="BR73">
        <v>0</v>
      </c>
      <c r="BT73">
        <v>0</v>
      </c>
      <c r="BV73">
        <v>0</v>
      </c>
      <c r="BX73">
        <v>0</v>
      </c>
      <c r="BZ73">
        <v>0</v>
      </c>
      <c r="CB73">
        <v>0</v>
      </c>
      <c r="CD73">
        <v>0</v>
      </c>
      <c r="CF73">
        <v>0</v>
      </c>
      <c r="CJ73" t="s">
        <v>5167</v>
      </c>
    </row>
    <row r="74" spans="5:88" x14ac:dyDescent="0.35">
      <c r="E74" t="s">
        <v>5271</v>
      </c>
      <c r="F74" t="s">
        <v>5037</v>
      </c>
      <c r="G74" t="s">
        <v>5064</v>
      </c>
      <c r="I74" t="s">
        <v>5157</v>
      </c>
      <c r="J74" t="s">
        <v>5158</v>
      </c>
      <c r="K74" t="s">
        <v>5158</v>
      </c>
      <c r="L74" t="s">
        <v>5158</v>
      </c>
      <c r="M74" t="s">
        <v>5158</v>
      </c>
      <c r="N74">
        <v>0</v>
      </c>
      <c r="O74" t="s">
        <v>5159</v>
      </c>
      <c r="P74">
        <v>0</v>
      </c>
      <c r="Q74">
        <v>0</v>
      </c>
      <c r="R74" t="s">
        <v>5160</v>
      </c>
      <c r="T74" t="s">
        <v>5161</v>
      </c>
      <c r="U74" t="s">
        <v>5161</v>
      </c>
      <c r="V74" t="s">
        <v>5159</v>
      </c>
      <c r="W74" t="s">
        <v>5161</v>
      </c>
      <c r="X74" t="s">
        <v>5159</v>
      </c>
      <c r="Y74" t="s">
        <v>5161</v>
      </c>
      <c r="Z74">
        <v>1</v>
      </c>
      <c r="AA74" t="s">
        <v>5162</v>
      </c>
      <c r="AB74" t="s">
        <v>5163</v>
      </c>
      <c r="AI74" t="s">
        <v>5166</v>
      </c>
      <c r="AM74">
        <v>0</v>
      </c>
      <c r="AN74">
        <v>0</v>
      </c>
      <c r="AO74" t="s">
        <v>22</v>
      </c>
      <c r="AP74">
        <v>0</v>
      </c>
      <c r="AQ74">
        <v>0</v>
      </c>
      <c r="AR74">
        <v>0</v>
      </c>
      <c r="AS74">
        <v>0</v>
      </c>
      <c r="AU74">
        <v>0</v>
      </c>
      <c r="AW74">
        <v>0</v>
      </c>
      <c r="AY74">
        <v>0</v>
      </c>
      <c r="BA74">
        <v>0</v>
      </c>
      <c r="BC74">
        <v>0</v>
      </c>
      <c r="BE74">
        <v>0</v>
      </c>
      <c r="BH74">
        <v>0</v>
      </c>
      <c r="BJ74">
        <v>0</v>
      </c>
      <c r="BL74">
        <v>0</v>
      </c>
      <c r="BN74">
        <v>0</v>
      </c>
      <c r="BP74">
        <v>0</v>
      </c>
      <c r="BR74">
        <v>0</v>
      </c>
      <c r="BT74">
        <v>0</v>
      </c>
      <c r="BV74">
        <v>0</v>
      </c>
      <c r="BX74">
        <v>0</v>
      </c>
      <c r="BZ74">
        <v>0</v>
      </c>
      <c r="CB74">
        <v>0</v>
      </c>
      <c r="CD74">
        <v>0</v>
      </c>
      <c r="CF74">
        <v>0</v>
      </c>
      <c r="CJ74" t="s">
        <v>5167</v>
      </c>
    </row>
    <row r="75" spans="5:88" x14ac:dyDescent="0.35">
      <c r="E75" t="s">
        <v>5272</v>
      </c>
      <c r="F75" t="s">
        <v>5273</v>
      </c>
      <c r="G75" t="s">
        <v>5064</v>
      </c>
      <c r="I75" t="s">
        <v>5157</v>
      </c>
      <c r="J75" t="s">
        <v>5158</v>
      </c>
      <c r="K75" t="s">
        <v>5158</v>
      </c>
      <c r="L75" t="s">
        <v>5158</v>
      </c>
      <c r="M75" t="s">
        <v>5158</v>
      </c>
      <c r="N75">
        <v>0</v>
      </c>
      <c r="O75" t="s">
        <v>5159</v>
      </c>
      <c r="P75">
        <v>0</v>
      </c>
      <c r="Q75">
        <v>0</v>
      </c>
      <c r="R75" t="s">
        <v>5274</v>
      </c>
      <c r="T75" t="s">
        <v>5161</v>
      </c>
      <c r="U75" t="s">
        <v>5161</v>
      </c>
      <c r="V75" t="s">
        <v>5159</v>
      </c>
      <c r="W75" t="s">
        <v>5161</v>
      </c>
      <c r="X75" t="s">
        <v>5159</v>
      </c>
      <c r="Y75" t="s">
        <v>5161</v>
      </c>
      <c r="Z75">
        <v>1</v>
      </c>
      <c r="AA75" t="s">
        <v>5162</v>
      </c>
      <c r="AB75" t="s">
        <v>5163</v>
      </c>
      <c r="AI75" t="s">
        <v>5166</v>
      </c>
      <c r="AM75">
        <v>0</v>
      </c>
      <c r="AN75">
        <v>0</v>
      </c>
      <c r="AO75" t="s">
        <v>22</v>
      </c>
      <c r="AP75">
        <v>0</v>
      </c>
      <c r="AQ75">
        <v>0</v>
      </c>
      <c r="AR75">
        <v>0</v>
      </c>
      <c r="AS75">
        <v>0</v>
      </c>
      <c r="AU75">
        <v>0</v>
      </c>
      <c r="AW75">
        <v>0</v>
      </c>
      <c r="AY75">
        <v>0</v>
      </c>
      <c r="BA75">
        <v>0</v>
      </c>
      <c r="BC75">
        <v>0</v>
      </c>
      <c r="BE75">
        <v>0</v>
      </c>
      <c r="BH75">
        <v>0</v>
      </c>
      <c r="BJ75">
        <v>0</v>
      </c>
      <c r="BL75">
        <v>0</v>
      </c>
      <c r="BN75">
        <v>0</v>
      </c>
      <c r="BP75">
        <v>0</v>
      </c>
      <c r="BR75">
        <v>0</v>
      </c>
      <c r="BT75">
        <v>0</v>
      </c>
      <c r="BV75">
        <v>0</v>
      </c>
      <c r="BX75">
        <v>0</v>
      </c>
      <c r="BZ75">
        <v>0</v>
      </c>
      <c r="CB75">
        <v>0</v>
      </c>
      <c r="CD75">
        <v>0</v>
      </c>
      <c r="CF75">
        <v>0</v>
      </c>
      <c r="CJ75" t="s">
        <v>5167</v>
      </c>
    </row>
    <row r="76" spans="5:88" x14ac:dyDescent="0.35">
      <c r="E76" t="s">
        <v>5275</v>
      </c>
      <c r="F76" t="s">
        <v>5276</v>
      </c>
      <c r="G76" t="s">
        <v>5064</v>
      </c>
      <c r="I76" t="s">
        <v>5157</v>
      </c>
      <c r="J76" t="s">
        <v>5158</v>
      </c>
      <c r="K76" t="s">
        <v>5158</v>
      </c>
      <c r="L76" t="s">
        <v>5158</v>
      </c>
      <c r="M76" t="s">
        <v>5158</v>
      </c>
      <c r="N76">
        <v>0</v>
      </c>
      <c r="O76" t="s">
        <v>5159</v>
      </c>
      <c r="P76">
        <v>0</v>
      </c>
      <c r="Q76">
        <v>0</v>
      </c>
      <c r="R76" t="s">
        <v>5274</v>
      </c>
      <c r="T76" t="s">
        <v>5161</v>
      </c>
      <c r="U76" t="s">
        <v>5161</v>
      </c>
      <c r="V76" t="s">
        <v>5159</v>
      </c>
      <c r="W76" t="s">
        <v>5161</v>
      </c>
      <c r="X76" t="s">
        <v>5159</v>
      </c>
      <c r="Y76" t="s">
        <v>5161</v>
      </c>
      <c r="Z76">
        <v>1</v>
      </c>
      <c r="AA76" t="s">
        <v>5162</v>
      </c>
      <c r="AB76" t="s">
        <v>5163</v>
      </c>
      <c r="AI76" t="s">
        <v>5166</v>
      </c>
      <c r="AM76">
        <v>0</v>
      </c>
      <c r="AN76">
        <v>0</v>
      </c>
      <c r="AO76" t="s">
        <v>22</v>
      </c>
      <c r="AP76">
        <v>0</v>
      </c>
      <c r="AQ76">
        <v>0</v>
      </c>
      <c r="AR76">
        <v>0</v>
      </c>
      <c r="AS76">
        <v>0</v>
      </c>
      <c r="AU76">
        <v>0</v>
      </c>
      <c r="AW76">
        <v>0</v>
      </c>
      <c r="AY76">
        <v>0</v>
      </c>
      <c r="BA76">
        <v>0</v>
      </c>
      <c r="BC76">
        <v>0</v>
      </c>
      <c r="BE76">
        <v>0</v>
      </c>
      <c r="BH76">
        <v>0</v>
      </c>
      <c r="BJ76">
        <v>0</v>
      </c>
      <c r="BL76">
        <v>0</v>
      </c>
      <c r="BN76">
        <v>0</v>
      </c>
      <c r="BP76">
        <v>0</v>
      </c>
      <c r="BR76">
        <v>0</v>
      </c>
      <c r="BT76">
        <v>0</v>
      </c>
      <c r="BV76">
        <v>0</v>
      </c>
      <c r="BX76">
        <v>0</v>
      </c>
      <c r="BZ76">
        <v>0</v>
      </c>
      <c r="CB76">
        <v>0</v>
      </c>
      <c r="CD76">
        <v>0</v>
      </c>
      <c r="CF76">
        <v>0</v>
      </c>
      <c r="CJ76" t="s">
        <v>5167</v>
      </c>
    </row>
    <row r="77" spans="5:88" x14ac:dyDescent="0.35">
      <c r="E77" t="s">
        <v>5277</v>
      </c>
      <c r="F77" t="s">
        <v>5278</v>
      </c>
      <c r="G77" t="s">
        <v>5064</v>
      </c>
      <c r="I77" t="s">
        <v>5157</v>
      </c>
      <c r="J77" t="s">
        <v>5158</v>
      </c>
      <c r="K77" t="s">
        <v>5158</v>
      </c>
      <c r="L77" t="s">
        <v>5158</v>
      </c>
      <c r="M77" t="s">
        <v>5158</v>
      </c>
      <c r="N77">
        <v>0</v>
      </c>
      <c r="O77" t="s">
        <v>5159</v>
      </c>
      <c r="P77">
        <v>0</v>
      </c>
      <c r="Q77">
        <v>0</v>
      </c>
      <c r="R77" t="s">
        <v>5160</v>
      </c>
      <c r="T77" t="s">
        <v>5161</v>
      </c>
      <c r="U77" t="s">
        <v>5161</v>
      </c>
      <c r="V77" t="s">
        <v>5159</v>
      </c>
      <c r="W77" t="s">
        <v>5161</v>
      </c>
      <c r="X77" t="s">
        <v>5159</v>
      </c>
      <c r="Y77" t="s">
        <v>5161</v>
      </c>
      <c r="Z77">
        <v>1</v>
      </c>
      <c r="AA77" t="s">
        <v>5162</v>
      </c>
      <c r="AB77" t="s">
        <v>5163</v>
      </c>
      <c r="AI77" t="s">
        <v>5166</v>
      </c>
      <c r="AM77">
        <v>0</v>
      </c>
      <c r="AN77">
        <v>0</v>
      </c>
      <c r="AO77" t="s">
        <v>22</v>
      </c>
      <c r="AP77">
        <v>0</v>
      </c>
      <c r="AQ77">
        <v>0</v>
      </c>
      <c r="AR77">
        <v>0</v>
      </c>
      <c r="AS77">
        <v>0</v>
      </c>
      <c r="AU77">
        <v>0</v>
      </c>
      <c r="AW77">
        <v>0</v>
      </c>
      <c r="AY77">
        <v>0</v>
      </c>
      <c r="BA77">
        <v>0</v>
      </c>
      <c r="BC77">
        <v>0</v>
      </c>
      <c r="BE77">
        <v>0</v>
      </c>
      <c r="BH77">
        <v>0</v>
      </c>
      <c r="BJ77">
        <v>0</v>
      </c>
      <c r="BL77">
        <v>0</v>
      </c>
      <c r="BN77">
        <v>0</v>
      </c>
      <c r="BP77">
        <v>0</v>
      </c>
      <c r="BR77">
        <v>0</v>
      </c>
      <c r="BT77">
        <v>0</v>
      </c>
      <c r="BV77">
        <v>0</v>
      </c>
      <c r="BX77">
        <v>0</v>
      </c>
      <c r="BZ77">
        <v>0</v>
      </c>
      <c r="CB77">
        <v>0</v>
      </c>
      <c r="CD77">
        <v>0</v>
      </c>
      <c r="CF77">
        <v>0</v>
      </c>
      <c r="CJ77" t="s">
        <v>5167</v>
      </c>
    </row>
    <row r="78" spans="5:88" x14ac:dyDescent="0.35">
      <c r="E78" t="s">
        <v>5279</v>
      </c>
      <c r="F78" t="s">
        <v>4980</v>
      </c>
      <c r="G78" t="s">
        <v>5064</v>
      </c>
      <c r="I78" t="s">
        <v>5157</v>
      </c>
      <c r="J78" t="s">
        <v>5158</v>
      </c>
      <c r="K78" t="s">
        <v>5158</v>
      </c>
      <c r="L78" t="s">
        <v>5158</v>
      </c>
      <c r="M78" t="s">
        <v>5158</v>
      </c>
      <c r="N78">
        <v>0</v>
      </c>
      <c r="O78" t="s">
        <v>5159</v>
      </c>
      <c r="P78">
        <v>0</v>
      </c>
      <c r="Q78">
        <v>0</v>
      </c>
      <c r="R78" t="s">
        <v>5160</v>
      </c>
      <c r="T78" t="s">
        <v>5161</v>
      </c>
      <c r="U78" t="s">
        <v>5161</v>
      </c>
      <c r="V78" t="s">
        <v>5159</v>
      </c>
      <c r="W78" t="s">
        <v>5161</v>
      </c>
      <c r="X78" t="s">
        <v>5159</v>
      </c>
      <c r="Y78" t="s">
        <v>5161</v>
      </c>
      <c r="Z78">
        <v>1</v>
      </c>
      <c r="AA78" t="s">
        <v>5162</v>
      </c>
      <c r="AB78" t="s">
        <v>5163</v>
      </c>
      <c r="AI78" t="s">
        <v>5166</v>
      </c>
      <c r="AM78">
        <v>0</v>
      </c>
      <c r="AN78">
        <v>0</v>
      </c>
      <c r="AO78" t="s">
        <v>22</v>
      </c>
      <c r="AP78">
        <v>0</v>
      </c>
      <c r="AQ78">
        <v>0</v>
      </c>
      <c r="AR78">
        <v>0</v>
      </c>
      <c r="AS78">
        <v>0</v>
      </c>
      <c r="AU78">
        <v>0</v>
      </c>
      <c r="AW78">
        <v>0</v>
      </c>
      <c r="AY78">
        <v>0</v>
      </c>
      <c r="BA78">
        <v>0</v>
      </c>
      <c r="BC78">
        <v>0</v>
      </c>
      <c r="BE78">
        <v>0</v>
      </c>
      <c r="BH78">
        <v>0</v>
      </c>
      <c r="BJ78">
        <v>0</v>
      </c>
      <c r="BL78">
        <v>0</v>
      </c>
      <c r="BN78">
        <v>0</v>
      </c>
      <c r="BP78">
        <v>0</v>
      </c>
      <c r="BR78">
        <v>0</v>
      </c>
      <c r="BT78">
        <v>0</v>
      </c>
      <c r="BV78">
        <v>0</v>
      </c>
      <c r="BX78">
        <v>0</v>
      </c>
      <c r="BZ78">
        <v>0</v>
      </c>
      <c r="CB78">
        <v>0</v>
      </c>
      <c r="CD78">
        <v>0</v>
      </c>
      <c r="CF78">
        <v>0</v>
      </c>
      <c r="CJ78" t="s">
        <v>5167</v>
      </c>
    </row>
    <row r="79" spans="5:88" x14ac:dyDescent="0.35">
      <c r="E79" t="s">
        <v>5280</v>
      </c>
      <c r="F79" t="s">
        <v>3882</v>
      </c>
      <c r="G79" t="s">
        <v>5064</v>
      </c>
      <c r="I79" t="s">
        <v>5157</v>
      </c>
      <c r="J79" t="s">
        <v>5158</v>
      </c>
      <c r="K79" t="s">
        <v>5158</v>
      </c>
      <c r="L79" t="s">
        <v>5158</v>
      </c>
      <c r="M79" t="s">
        <v>5158</v>
      </c>
      <c r="N79">
        <v>0</v>
      </c>
      <c r="O79" t="s">
        <v>5159</v>
      </c>
      <c r="P79">
        <v>0</v>
      </c>
      <c r="Q79">
        <v>0</v>
      </c>
      <c r="R79" t="s">
        <v>5160</v>
      </c>
      <c r="T79" t="s">
        <v>5161</v>
      </c>
      <c r="U79" t="s">
        <v>5161</v>
      </c>
      <c r="V79" t="s">
        <v>5159</v>
      </c>
      <c r="W79" t="s">
        <v>5161</v>
      </c>
      <c r="X79" t="s">
        <v>5159</v>
      </c>
      <c r="Y79" t="s">
        <v>5161</v>
      </c>
      <c r="Z79">
        <v>1</v>
      </c>
      <c r="AA79" t="s">
        <v>5162</v>
      </c>
      <c r="AB79" t="s">
        <v>5163</v>
      </c>
      <c r="AI79" t="s">
        <v>5166</v>
      </c>
      <c r="AM79">
        <v>0</v>
      </c>
      <c r="AN79">
        <v>0</v>
      </c>
      <c r="AO79" t="s">
        <v>22</v>
      </c>
      <c r="AP79">
        <v>0</v>
      </c>
      <c r="AQ79">
        <v>0</v>
      </c>
      <c r="AR79">
        <v>0</v>
      </c>
      <c r="AS79">
        <v>0</v>
      </c>
      <c r="AU79">
        <v>0</v>
      </c>
      <c r="AW79">
        <v>0</v>
      </c>
      <c r="AY79">
        <v>0</v>
      </c>
      <c r="BA79">
        <v>0</v>
      </c>
      <c r="BC79">
        <v>0</v>
      </c>
      <c r="BE79">
        <v>0</v>
      </c>
      <c r="BH79">
        <v>0</v>
      </c>
      <c r="BJ79">
        <v>0</v>
      </c>
      <c r="BL79">
        <v>0</v>
      </c>
      <c r="BN79">
        <v>0</v>
      </c>
      <c r="BP79">
        <v>0</v>
      </c>
      <c r="BR79">
        <v>0</v>
      </c>
      <c r="BT79">
        <v>0</v>
      </c>
      <c r="BV79">
        <v>0</v>
      </c>
      <c r="BX79">
        <v>0</v>
      </c>
      <c r="BZ79">
        <v>0</v>
      </c>
      <c r="CB79">
        <v>0</v>
      </c>
      <c r="CD79">
        <v>0</v>
      </c>
      <c r="CF79">
        <v>0</v>
      </c>
      <c r="CJ79" t="s">
        <v>5167</v>
      </c>
    </row>
  </sheetData>
  <autoFilter ref="A2:CS2" xr:uid="{00000000-0009-0000-0000-0000B1000000}"/>
  <dataValidations count="1">
    <dataValidation type="list" allowBlank="1" showInputMessage="1" showErrorMessage="1" sqref="D1" xr:uid="{00000000-0002-0000-B100-000000000000}">
      <formula1>Sites</formula1>
    </dataValidation>
  </dataValidations>
  <hyperlinks>
    <hyperlink ref="B1" location="Index!A1" display="Go To Index" xr:uid="{00000000-0004-0000-B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200-000000000000}">
  <sheetPr codeName="Sheet311">
    <tabColor theme="6" tint="0.39997558519241921"/>
  </sheetPr>
  <dimension ref="A1:CS4"/>
  <sheetViews>
    <sheetView workbookViewId="0">
      <pane xSplit="6" ySplit="2" topLeftCell="CR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ColWidth="8.63281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11.36328125" style="46" bestFit="1" customWidth="1"/>
    <col min="6" max="6" width="31.54296875" style="46" bestFit="1" customWidth="1"/>
    <col min="7" max="7" width="15.08984375" style="46" bestFit="1" customWidth="1"/>
    <col min="8" max="8" width="7.54296875" style="46" bestFit="1" customWidth="1"/>
    <col min="9" max="9" width="20" style="46" bestFit="1" customWidth="1"/>
    <col min="10" max="10" width="14.6328125" style="46" bestFit="1" customWidth="1"/>
    <col min="11" max="13" width="14.36328125" style="46" bestFit="1" customWidth="1"/>
    <col min="14" max="15" width="15.6328125" style="46" bestFit="1" customWidth="1"/>
    <col min="16" max="16" width="18.453125" style="46" bestFit="1" customWidth="1"/>
    <col min="17" max="17" width="12.6328125" style="46" bestFit="1" customWidth="1"/>
    <col min="18" max="18" width="15.90625" style="46" bestFit="1" customWidth="1"/>
    <col min="19" max="19" width="16" style="46" bestFit="1" customWidth="1"/>
    <col min="20" max="20" width="24.08984375" style="46" bestFit="1" customWidth="1"/>
    <col min="21" max="21" width="23.6328125" style="46" bestFit="1" customWidth="1"/>
    <col min="22" max="22" width="26.08984375" style="46" bestFit="1" customWidth="1"/>
    <col min="23" max="23" width="26.36328125" style="46" bestFit="1" customWidth="1"/>
    <col min="24" max="24" width="16.36328125" style="46" bestFit="1" customWidth="1"/>
    <col min="25" max="25" width="18.08984375" style="46" bestFit="1" customWidth="1"/>
    <col min="26" max="26" width="10.36328125" style="46" bestFit="1" customWidth="1"/>
    <col min="27" max="27" width="11.08984375" style="46" bestFit="1" customWidth="1"/>
    <col min="28" max="28" width="21" style="46" bestFit="1" customWidth="1"/>
    <col min="29" max="29" width="11.08984375" style="46" bestFit="1" customWidth="1"/>
    <col min="30" max="30" width="21" style="46" bestFit="1" customWidth="1"/>
    <col min="31" max="31" width="11.08984375" style="46" bestFit="1" customWidth="1"/>
    <col min="32" max="32" width="21" style="46" bestFit="1" customWidth="1"/>
    <col min="33" max="33" width="11.08984375" style="46" bestFit="1" customWidth="1"/>
    <col min="34" max="34" width="21" style="46" bestFit="1" customWidth="1"/>
    <col min="35" max="35" width="11.6328125" style="46" bestFit="1" customWidth="1"/>
    <col min="36" max="36" width="6" style="46" bestFit="1" customWidth="1"/>
    <col min="37" max="37" width="12.54296875" style="46" bestFit="1" customWidth="1"/>
    <col min="38" max="38" width="16.6328125" style="46" bestFit="1" customWidth="1"/>
    <col min="39" max="39" width="7.6328125" style="46" bestFit="1" customWidth="1"/>
    <col min="40" max="40" width="12" style="46" bestFit="1" customWidth="1"/>
    <col min="41" max="41" width="12.36328125" style="46" bestFit="1" customWidth="1"/>
    <col min="42" max="42" width="13.36328125" style="46" bestFit="1" customWidth="1"/>
    <col min="43" max="43" width="16.6328125" style="46" bestFit="1" customWidth="1"/>
    <col min="44" max="44" width="16.54296875" style="46" bestFit="1" customWidth="1"/>
    <col min="45" max="45" width="9" style="46" bestFit="1" customWidth="1"/>
    <col min="46" max="46" width="13.36328125" style="46" bestFit="1" customWidth="1"/>
    <col min="47" max="47" width="8.6328125" style="46" bestFit="1" customWidth="1"/>
    <col min="48" max="48" width="12.90625" style="46" bestFit="1" customWidth="1"/>
    <col min="49" max="49" width="8.08984375" style="46" bestFit="1" customWidth="1"/>
    <col min="50" max="50" width="12.36328125" style="46" bestFit="1" customWidth="1"/>
    <col min="51" max="51" width="8.453125" style="46" bestFit="1" customWidth="1"/>
    <col min="52" max="52" width="12.6328125" style="46" bestFit="1" customWidth="1"/>
    <col min="53" max="53" width="13.36328125" style="46" bestFit="1" customWidth="1"/>
    <col min="54" max="55" width="17.6328125" style="46" bestFit="1" customWidth="1"/>
    <col min="56" max="56" width="22.08984375" style="46" bestFit="1" customWidth="1"/>
    <col min="57" max="57" width="14.54296875" style="46" bestFit="1" customWidth="1"/>
    <col min="58" max="58" width="18.90625" style="46" bestFit="1" customWidth="1"/>
    <col min="59" max="59" width="8.6328125" style="46" bestFit="1" customWidth="1"/>
    <col min="60" max="60" width="16.36328125" style="46" bestFit="1" customWidth="1"/>
    <col min="61" max="61" width="20.6328125" style="46" bestFit="1" customWidth="1"/>
    <col min="62" max="62" width="14.453125" style="46" bestFit="1" customWidth="1"/>
    <col min="63" max="63" width="18.6328125" style="46" bestFit="1" customWidth="1"/>
    <col min="64" max="64" width="17.36328125" style="46" bestFit="1" customWidth="1"/>
    <col min="65" max="65" width="21.6328125" style="46" bestFit="1" customWidth="1"/>
    <col min="66" max="66" width="15.6328125" style="46" bestFit="1" customWidth="1"/>
    <col min="67" max="67" width="20" style="46" bestFit="1" customWidth="1"/>
    <col min="68" max="68" width="16.08984375" style="46" bestFit="1" customWidth="1"/>
    <col min="69" max="69" width="20.453125" style="46" bestFit="1" customWidth="1"/>
    <col min="70" max="70" width="20.36328125" style="46" bestFit="1" customWidth="1"/>
    <col min="71" max="71" width="24.54296875" style="46" bestFit="1" customWidth="1"/>
    <col min="72" max="72" width="20.6328125" style="46" bestFit="1" customWidth="1"/>
    <col min="73" max="73" width="25" style="46" bestFit="1" customWidth="1"/>
    <col min="74" max="74" width="19.6328125" style="46" bestFit="1" customWidth="1"/>
    <col min="75" max="75" width="24" style="46" bestFit="1" customWidth="1"/>
    <col min="76" max="76" width="20.08984375" style="46" bestFit="1" customWidth="1"/>
    <col min="77" max="77" width="24.453125" style="46" bestFit="1" customWidth="1"/>
    <col min="78" max="78" width="19.36328125" style="46" bestFit="1" customWidth="1"/>
    <col min="79" max="79" width="23.6328125" style="46" bestFit="1" customWidth="1"/>
    <col min="80" max="80" width="19.6328125" style="46" bestFit="1" customWidth="1"/>
    <col min="81" max="81" width="24.08984375" style="46" bestFit="1" customWidth="1"/>
    <col min="82" max="82" width="19.90625" style="46" bestFit="1" customWidth="1"/>
    <col min="83" max="83" width="24.36328125" style="46" bestFit="1" customWidth="1"/>
    <col min="84" max="84" width="20.36328125" style="46" bestFit="1" customWidth="1"/>
    <col min="85" max="85" width="24.6328125" style="46" bestFit="1" customWidth="1"/>
    <col min="86" max="86" width="21.453125" style="46" bestFit="1" customWidth="1"/>
    <col min="87" max="87" width="19.453125" style="46" bestFit="1" customWidth="1"/>
    <col min="88" max="88" width="23.90625" style="46" bestFit="1" customWidth="1"/>
    <col min="89" max="89" width="23.6328125" style="46" bestFit="1" customWidth="1"/>
    <col min="90" max="90" width="28.54296875" style="46" bestFit="1" customWidth="1"/>
    <col min="91" max="91" width="18.453125" style="46" bestFit="1" customWidth="1"/>
    <col min="92" max="92" width="17.36328125" style="46" bestFit="1" customWidth="1"/>
    <col min="93" max="93" width="18.36328125" style="46" bestFit="1" customWidth="1"/>
    <col min="94" max="94" width="17.6328125" style="46" bestFit="1" customWidth="1"/>
    <col min="95" max="95" width="19" style="46" bestFit="1" customWidth="1"/>
    <col min="96" max="96" width="20.90625" style="46" bestFit="1" customWidth="1"/>
    <col min="97" max="97" width="19" style="46" bestFit="1" customWidth="1"/>
    <col min="98" max="16384" width="8.6328125" style="46"/>
  </cols>
  <sheetData>
    <row r="1" spans="1:97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97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5065</v>
      </c>
      <c r="F2" s="46" t="s">
        <v>387</v>
      </c>
      <c r="G2" s="46" t="s">
        <v>5066</v>
      </c>
      <c r="H2" s="46" t="s">
        <v>407</v>
      </c>
      <c r="I2" s="46" t="s">
        <v>5067</v>
      </c>
      <c r="J2" s="46" t="s">
        <v>5068</v>
      </c>
      <c r="K2" s="46" t="s">
        <v>5069</v>
      </c>
      <c r="L2" s="46" t="s">
        <v>5070</v>
      </c>
      <c r="M2" s="46" t="s">
        <v>5071</v>
      </c>
      <c r="N2" s="46" t="s">
        <v>5072</v>
      </c>
      <c r="O2" s="46" t="s">
        <v>5073</v>
      </c>
      <c r="P2" s="46" t="s">
        <v>5074</v>
      </c>
      <c r="Q2" s="46" t="s">
        <v>5075</v>
      </c>
      <c r="R2" s="46" t="s">
        <v>5076</v>
      </c>
      <c r="S2" s="46" t="s">
        <v>5077</v>
      </c>
      <c r="T2" s="46" t="s">
        <v>5078</v>
      </c>
      <c r="U2" s="46" t="s">
        <v>5079</v>
      </c>
      <c r="V2" s="46" t="s">
        <v>5080</v>
      </c>
      <c r="W2" s="46" t="s">
        <v>5081</v>
      </c>
      <c r="X2" s="46" t="s">
        <v>5082</v>
      </c>
      <c r="Y2" s="46" t="s">
        <v>5083</v>
      </c>
      <c r="Z2" s="46" t="s">
        <v>5084</v>
      </c>
      <c r="AA2" s="46" t="s">
        <v>5085</v>
      </c>
      <c r="AB2" s="46" t="s">
        <v>5086</v>
      </c>
      <c r="AC2" s="46" t="s">
        <v>5087</v>
      </c>
      <c r="AD2" s="46" t="s">
        <v>5088</v>
      </c>
      <c r="AE2" s="46" t="s">
        <v>5089</v>
      </c>
      <c r="AF2" s="46" t="s">
        <v>5090</v>
      </c>
      <c r="AG2" s="46" t="s">
        <v>5091</v>
      </c>
      <c r="AH2" s="46" t="s">
        <v>5092</v>
      </c>
      <c r="AI2" s="46" t="s">
        <v>5093</v>
      </c>
      <c r="AJ2" s="46" t="s">
        <v>5094</v>
      </c>
      <c r="AK2" s="46" t="s">
        <v>5095</v>
      </c>
      <c r="AL2" s="46" t="s">
        <v>5096</v>
      </c>
      <c r="AM2" s="46" t="s">
        <v>4819</v>
      </c>
      <c r="AN2" s="46" t="s">
        <v>5097</v>
      </c>
      <c r="AO2" s="46" t="s">
        <v>5098</v>
      </c>
      <c r="AP2" s="46" t="s">
        <v>5099</v>
      </c>
      <c r="AQ2" s="46" t="s">
        <v>5100</v>
      </c>
      <c r="AR2" s="46" t="s">
        <v>5101</v>
      </c>
      <c r="AS2" s="46" t="s">
        <v>5102</v>
      </c>
      <c r="AT2" s="46" t="s">
        <v>5103</v>
      </c>
      <c r="AU2" s="46" t="s">
        <v>5104</v>
      </c>
      <c r="AV2" s="46" t="s">
        <v>5105</v>
      </c>
      <c r="AW2" s="46" t="s">
        <v>5106</v>
      </c>
      <c r="AX2" s="46" t="s">
        <v>5107</v>
      </c>
      <c r="AY2" s="46" t="s">
        <v>5108</v>
      </c>
      <c r="AZ2" s="46" t="s">
        <v>5109</v>
      </c>
      <c r="BA2" s="46" t="s">
        <v>5110</v>
      </c>
      <c r="BB2" s="46" t="s">
        <v>5111</v>
      </c>
      <c r="BC2" s="46" t="s">
        <v>5112</v>
      </c>
      <c r="BD2" s="46" t="s">
        <v>5113</v>
      </c>
      <c r="BE2" s="46" t="s">
        <v>5114</v>
      </c>
      <c r="BF2" s="46" t="s">
        <v>5115</v>
      </c>
      <c r="BG2" s="46" t="s">
        <v>5116</v>
      </c>
      <c r="BH2" s="46" t="s">
        <v>5117</v>
      </c>
      <c r="BI2" s="46" t="s">
        <v>5118</v>
      </c>
      <c r="BJ2" s="46" t="s">
        <v>5119</v>
      </c>
      <c r="BK2" s="46" t="s">
        <v>5120</v>
      </c>
      <c r="BL2" s="46" t="s">
        <v>5121</v>
      </c>
      <c r="BM2" s="46" t="s">
        <v>5122</v>
      </c>
      <c r="BN2" s="46" t="s">
        <v>5123</v>
      </c>
      <c r="BO2" s="46" t="s">
        <v>5124</v>
      </c>
      <c r="BP2" s="46" t="s">
        <v>5125</v>
      </c>
      <c r="BQ2" s="46" t="s">
        <v>5126</v>
      </c>
      <c r="BR2" s="46" t="s">
        <v>5127</v>
      </c>
      <c r="BS2" s="46" t="s">
        <v>5128</v>
      </c>
      <c r="BT2" s="46" t="s">
        <v>5129</v>
      </c>
      <c r="BU2" s="46" t="s">
        <v>5130</v>
      </c>
      <c r="BV2" s="46" t="s">
        <v>5131</v>
      </c>
      <c r="BW2" s="46" t="s">
        <v>5132</v>
      </c>
      <c r="BX2" s="46" t="s">
        <v>5133</v>
      </c>
      <c r="BY2" s="46" t="s">
        <v>5134</v>
      </c>
      <c r="BZ2" s="46" t="s">
        <v>5135</v>
      </c>
      <c r="CA2" s="46" t="s">
        <v>5136</v>
      </c>
      <c r="CB2" s="46" t="s">
        <v>5137</v>
      </c>
      <c r="CC2" s="46" t="s">
        <v>5138</v>
      </c>
      <c r="CD2" s="46" t="s">
        <v>5139</v>
      </c>
      <c r="CE2" s="46" t="s">
        <v>5140</v>
      </c>
      <c r="CF2" s="46" t="s">
        <v>5141</v>
      </c>
      <c r="CG2" s="46" t="s">
        <v>5142</v>
      </c>
      <c r="CH2" s="46" t="s">
        <v>5143</v>
      </c>
      <c r="CI2" s="46" t="s">
        <v>5144</v>
      </c>
      <c r="CJ2" s="46" t="s">
        <v>5145</v>
      </c>
      <c r="CK2" s="46" t="s">
        <v>5146</v>
      </c>
      <c r="CL2" s="46" t="s">
        <v>5147</v>
      </c>
      <c r="CM2" s="46" t="s">
        <v>5148</v>
      </c>
      <c r="CN2" s="46" t="s">
        <v>5149</v>
      </c>
      <c r="CO2" s="46" t="s">
        <v>5150</v>
      </c>
      <c r="CP2" s="46" t="s">
        <v>5151</v>
      </c>
      <c r="CQ2" s="46" t="s">
        <v>5152</v>
      </c>
      <c r="CR2" s="46" t="s">
        <v>5153</v>
      </c>
      <c r="CS2" s="46" t="s">
        <v>5154</v>
      </c>
    </row>
    <row r="3" spans="1:97" x14ac:dyDescent="0.35">
      <c r="B3" s="47">
        <v>43208</v>
      </c>
      <c r="C3" s="47">
        <v>43180</v>
      </c>
      <c r="E3" s="46" t="s">
        <v>9894</v>
      </c>
      <c r="F3" s="46" t="s">
        <v>9894</v>
      </c>
      <c r="G3" s="46" t="s">
        <v>5064</v>
      </c>
      <c r="I3" s="46" t="s">
        <v>5157</v>
      </c>
      <c r="J3" s="46" t="s">
        <v>5158</v>
      </c>
      <c r="K3" s="46" t="s">
        <v>5158</v>
      </c>
      <c r="L3" s="46" t="s">
        <v>5158</v>
      </c>
      <c r="M3" s="46" t="s">
        <v>5158</v>
      </c>
      <c r="N3" s="46">
        <v>0</v>
      </c>
      <c r="O3" s="46" t="s">
        <v>5159</v>
      </c>
      <c r="P3" s="46">
        <v>0</v>
      </c>
      <c r="Q3" s="46">
        <v>0</v>
      </c>
      <c r="R3" s="46" t="s">
        <v>5160</v>
      </c>
      <c r="T3" s="46" t="s">
        <v>5161</v>
      </c>
      <c r="U3" s="46" t="s">
        <v>5161</v>
      </c>
      <c r="V3" s="46" t="s">
        <v>5159</v>
      </c>
      <c r="W3" s="46" t="s">
        <v>5161</v>
      </c>
      <c r="X3" s="46" t="s">
        <v>5159</v>
      </c>
      <c r="Y3" s="46" t="s">
        <v>5161</v>
      </c>
      <c r="Z3" s="46">
        <v>1</v>
      </c>
      <c r="AI3" s="46" t="s">
        <v>5166</v>
      </c>
      <c r="AM3" s="46">
        <v>0</v>
      </c>
      <c r="AN3" s="46">
        <v>0</v>
      </c>
      <c r="AO3" s="46" t="s">
        <v>22</v>
      </c>
      <c r="AP3" s="46">
        <v>0</v>
      </c>
      <c r="AQ3" s="46">
        <v>0</v>
      </c>
      <c r="AR3" s="46">
        <v>0</v>
      </c>
      <c r="AS3" s="46">
        <v>0</v>
      </c>
      <c r="AU3" s="46">
        <v>0</v>
      </c>
      <c r="AW3" s="46">
        <v>0</v>
      </c>
      <c r="AY3" s="46">
        <v>0</v>
      </c>
      <c r="BA3" s="46">
        <v>0</v>
      </c>
      <c r="BC3" s="46">
        <v>0</v>
      </c>
      <c r="BE3" s="46">
        <v>0</v>
      </c>
      <c r="BH3" s="46">
        <v>0</v>
      </c>
      <c r="BJ3" s="46">
        <v>0</v>
      </c>
      <c r="BL3" s="46">
        <v>0</v>
      </c>
      <c r="BN3" s="46">
        <v>0</v>
      </c>
      <c r="BP3" s="46">
        <v>0</v>
      </c>
      <c r="BR3" s="46">
        <v>0</v>
      </c>
      <c r="BT3" s="46">
        <v>0</v>
      </c>
      <c r="BV3" s="46">
        <v>0</v>
      </c>
      <c r="BX3" s="46">
        <v>0</v>
      </c>
      <c r="BZ3" s="46">
        <v>0</v>
      </c>
      <c r="CB3" s="46">
        <v>0</v>
      </c>
      <c r="CD3" s="46">
        <v>0</v>
      </c>
      <c r="CF3" s="46">
        <v>0</v>
      </c>
      <c r="CJ3" s="46" t="s">
        <v>5167</v>
      </c>
    </row>
    <row r="4" spans="1:97" x14ac:dyDescent="0.35">
      <c r="B4" s="47">
        <v>43208</v>
      </c>
      <c r="C4" s="47">
        <v>43180</v>
      </c>
      <c r="E4" s="46" t="s">
        <v>9895</v>
      </c>
      <c r="F4" s="46" t="s">
        <v>9895</v>
      </c>
      <c r="G4" s="46" t="s">
        <v>5064</v>
      </c>
      <c r="I4" s="46" t="s">
        <v>5157</v>
      </c>
      <c r="J4" s="46" t="s">
        <v>5158</v>
      </c>
      <c r="K4" s="46" t="s">
        <v>5158</v>
      </c>
      <c r="L4" s="46" t="s">
        <v>5158</v>
      </c>
      <c r="M4" s="46" t="s">
        <v>5158</v>
      </c>
      <c r="N4" s="46">
        <v>0</v>
      </c>
      <c r="O4" s="46" t="s">
        <v>5159</v>
      </c>
      <c r="P4" s="46">
        <v>0</v>
      </c>
      <c r="Q4" s="46">
        <v>0</v>
      </c>
      <c r="R4" s="46" t="s">
        <v>5160</v>
      </c>
      <c r="T4" s="46" t="s">
        <v>5161</v>
      </c>
      <c r="U4" s="46" t="s">
        <v>5161</v>
      </c>
      <c r="V4" s="46" t="s">
        <v>5159</v>
      </c>
      <c r="W4" s="46" t="s">
        <v>5161</v>
      </c>
      <c r="X4" s="46" t="s">
        <v>5159</v>
      </c>
      <c r="Y4" s="46" t="s">
        <v>5161</v>
      </c>
      <c r="Z4" s="46">
        <v>1</v>
      </c>
      <c r="AI4" s="46" t="s">
        <v>5166</v>
      </c>
      <c r="AM4" s="46">
        <v>0</v>
      </c>
      <c r="AN4" s="46">
        <v>0</v>
      </c>
      <c r="AO4" s="46" t="s">
        <v>22</v>
      </c>
      <c r="AP4" s="46">
        <v>0</v>
      </c>
      <c r="AQ4" s="46">
        <v>0</v>
      </c>
      <c r="AR4" s="46">
        <v>0</v>
      </c>
      <c r="AS4" s="46">
        <v>0</v>
      </c>
      <c r="AU4" s="46">
        <v>0</v>
      </c>
      <c r="AW4" s="46">
        <v>0</v>
      </c>
      <c r="AY4" s="46">
        <v>0</v>
      </c>
      <c r="BA4" s="46">
        <v>0</v>
      </c>
      <c r="BC4" s="46">
        <v>0</v>
      </c>
      <c r="BE4" s="46">
        <v>0</v>
      </c>
      <c r="BH4" s="46">
        <v>0</v>
      </c>
      <c r="BJ4" s="46">
        <v>0</v>
      </c>
      <c r="BL4" s="46">
        <v>0</v>
      </c>
      <c r="BN4" s="46">
        <v>0</v>
      </c>
      <c r="BP4" s="46">
        <v>0</v>
      </c>
      <c r="BR4" s="46">
        <v>0</v>
      </c>
      <c r="BT4" s="46">
        <v>0</v>
      </c>
      <c r="BV4" s="46">
        <v>0</v>
      </c>
      <c r="BX4" s="46">
        <v>0</v>
      </c>
      <c r="BZ4" s="46">
        <v>0</v>
      </c>
      <c r="CB4" s="46">
        <v>0</v>
      </c>
      <c r="CD4" s="46">
        <v>0</v>
      </c>
      <c r="CF4" s="46">
        <v>0</v>
      </c>
      <c r="CJ4" s="46" t="s">
        <v>5167</v>
      </c>
    </row>
  </sheetData>
  <autoFilter ref="A2:CS2" xr:uid="{00000000-0009-0000-0000-0000B2000000}"/>
  <dataValidations count="1">
    <dataValidation type="list" allowBlank="1" showInputMessage="1" showErrorMessage="1" sqref="D1" xr:uid="{00000000-0002-0000-B200-000000000000}">
      <formula1>Sites</formula1>
    </dataValidation>
  </dataValidations>
  <hyperlinks>
    <hyperlink ref="B1" location="Index!A1" display="Go To Index" xr:uid="{00000000-0004-0000-B2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300-000000000000}">
  <sheetPr codeName="Sheet287"/>
  <dimension ref="A1:CS40"/>
  <sheetViews>
    <sheetView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10.6328125" style="46" bestFit="1" customWidth="1"/>
    <col min="6" max="6" width="31.54296875" style="46" bestFit="1" customWidth="1"/>
    <col min="7" max="7" width="15.08984375" style="46" bestFit="1" customWidth="1"/>
    <col min="8" max="8" width="7.54296875" style="46" bestFit="1" customWidth="1"/>
    <col min="9" max="9" width="20" style="46" bestFit="1" customWidth="1"/>
    <col min="10" max="10" width="14.6328125" style="46" bestFit="1" customWidth="1"/>
    <col min="11" max="13" width="14.36328125" style="46" bestFit="1" customWidth="1"/>
    <col min="14" max="15" width="15.6328125" style="46" bestFit="1" customWidth="1"/>
    <col min="16" max="16" width="18.453125" style="46" bestFit="1" customWidth="1"/>
    <col min="17" max="17" width="12.6328125" style="46" bestFit="1" customWidth="1"/>
    <col min="18" max="18" width="15.90625" style="46" bestFit="1" customWidth="1"/>
    <col min="19" max="19" width="16" style="46" bestFit="1" customWidth="1"/>
    <col min="20" max="20" width="24.08984375" style="46" bestFit="1" customWidth="1"/>
    <col min="21" max="21" width="23.6328125" style="46" bestFit="1" customWidth="1"/>
    <col min="22" max="22" width="26.08984375" style="46" bestFit="1" customWidth="1"/>
    <col min="23" max="23" width="26.36328125" style="46" bestFit="1" customWidth="1"/>
    <col min="24" max="24" width="16.36328125" style="46" bestFit="1" customWidth="1"/>
    <col min="25" max="25" width="18.08984375" style="46" bestFit="1" customWidth="1"/>
    <col min="26" max="26" width="10.36328125" style="46" bestFit="1" customWidth="1"/>
    <col min="27" max="27" width="11.08984375" style="46" bestFit="1" customWidth="1"/>
    <col min="28" max="28" width="21.54296875" style="46" bestFit="1" customWidth="1"/>
    <col min="29" max="29" width="11.08984375" style="46" bestFit="1" customWidth="1"/>
    <col min="30" max="30" width="21" style="46" bestFit="1" customWidth="1"/>
    <col min="31" max="31" width="11.08984375" style="46" bestFit="1" customWidth="1"/>
    <col min="32" max="32" width="21" style="46" bestFit="1" customWidth="1"/>
    <col min="33" max="33" width="11.08984375" style="46" bestFit="1" customWidth="1"/>
    <col min="34" max="34" width="21" style="46" bestFit="1" customWidth="1"/>
    <col min="35" max="35" width="11.6328125" style="46" bestFit="1" customWidth="1"/>
    <col min="36" max="36" width="6" style="46" bestFit="1" customWidth="1"/>
    <col min="37" max="37" width="12.54296875" style="46" bestFit="1" customWidth="1"/>
    <col min="38" max="38" width="16.6328125" style="46" bestFit="1" customWidth="1"/>
    <col min="39" max="39" width="7.6328125" style="46" bestFit="1" customWidth="1"/>
    <col min="40" max="40" width="12" style="46" bestFit="1" customWidth="1"/>
    <col min="41" max="41" width="12.36328125" style="46" bestFit="1" customWidth="1"/>
    <col min="42" max="42" width="13.36328125" style="46" bestFit="1" customWidth="1"/>
    <col min="43" max="43" width="16.6328125" style="46" bestFit="1" customWidth="1"/>
    <col min="44" max="44" width="16.54296875" style="46" bestFit="1" customWidth="1"/>
    <col min="45" max="45" width="9" style="46" bestFit="1" customWidth="1"/>
    <col min="46" max="46" width="13.36328125" style="46" bestFit="1" customWidth="1"/>
    <col min="47" max="47" width="8.6328125" style="46" bestFit="1" customWidth="1"/>
    <col min="48" max="48" width="12.90625" style="46" bestFit="1" customWidth="1"/>
    <col min="49" max="49" width="8.08984375" style="46" bestFit="1" customWidth="1"/>
    <col min="50" max="50" width="12.36328125" style="46" bestFit="1" customWidth="1"/>
    <col min="51" max="51" width="8.453125" style="46" bestFit="1" customWidth="1"/>
    <col min="52" max="52" width="12.6328125" style="46" bestFit="1" customWidth="1"/>
    <col min="53" max="53" width="13.36328125" style="46" bestFit="1" customWidth="1"/>
    <col min="54" max="55" width="17.6328125" style="46" bestFit="1" customWidth="1"/>
    <col min="56" max="56" width="22.08984375" style="46" bestFit="1" customWidth="1"/>
    <col min="57" max="57" width="14.54296875" style="46" bestFit="1" customWidth="1"/>
    <col min="58" max="58" width="18.90625" style="46" bestFit="1" customWidth="1"/>
    <col min="59" max="59" width="8.6328125" style="46" bestFit="1" customWidth="1"/>
    <col min="60" max="60" width="16.36328125" style="46" bestFit="1" customWidth="1"/>
    <col min="61" max="61" width="20.6328125" style="46" bestFit="1" customWidth="1"/>
    <col min="62" max="62" width="14.453125" style="46" bestFit="1" customWidth="1"/>
    <col min="63" max="63" width="18.6328125" style="46" bestFit="1" customWidth="1"/>
    <col min="64" max="64" width="17.36328125" style="46" bestFit="1" customWidth="1"/>
    <col min="65" max="65" width="21.6328125" style="46" bestFit="1" customWidth="1"/>
    <col min="66" max="66" width="15.6328125" style="46" bestFit="1" customWidth="1"/>
    <col min="67" max="67" width="20" style="46" bestFit="1" customWidth="1"/>
    <col min="68" max="68" width="16.08984375" style="46" bestFit="1" customWidth="1"/>
    <col min="69" max="69" width="20.453125" style="46" bestFit="1" customWidth="1"/>
    <col min="70" max="70" width="20.36328125" style="46" bestFit="1" customWidth="1"/>
    <col min="71" max="71" width="24.54296875" style="46" bestFit="1" customWidth="1"/>
    <col min="72" max="72" width="20.6328125" style="46" bestFit="1" customWidth="1"/>
    <col min="73" max="73" width="25" style="46" bestFit="1" customWidth="1"/>
    <col min="74" max="74" width="19.6328125" style="46" bestFit="1" customWidth="1"/>
    <col min="75" max="75" width="24" style="46" bestFit="1" customWidth="1"/>
    <col min="76" max="76" width="20.08984375" style="46" bestFit="1" customWidth="1"/>
    <col min="77" max="77" width="24.453125" style="46" bestFit="1" customWidth="1"/>
    <col min="78" max="78" width="19.36328125" style="46" bestFit="1" customWidth="1"/>
    <col min="79" max="79" width="23.6328125" style="46" bestFit="1" customWidth="1"/>
    <col min="80" max="80" width="19.6328125" style="46" bestFit="1" customWidth="1"/>
    <col min="81" max="81" width="24.08984375" style="46" bestFit="1" customWidth="1"/>
    <col min="82" max="82" width="19.90625" style="46" bestFit="1" customWidth="1"/>
    <col min="83" max="83" width="24.36328125" style="46" bestFit="1" customWidth="1"/>
    <col min="84" max="84" width="20.36328125" style="46" bestFit="1" customWidth="1"/>
    <col min="85" max="85" width="24.6328125" style="46" bestFit="1" customWidth="1"/>
    <col min="86" max="86" width="21.453125" style="46" bestFit="1" customWidth="1"/>
    <col min="87" max="87" width="19.453125" style="46" bestFit="1" customWidth="1"/>
    <col min="88" max="88" width="23.90625" style="46" bestFit="1" customWidth="1"/>
    <col min="89" max="89" width="23.6328125" style="46" bestFit="1" customWidth="1"/>
    <col min="90" max="90" width="28.54296875" style="46" bestFit="1" customWidth="1"/>
    <col min="91" max="91" width="18.453125" style="46" bestFit="1" customWidth="1"/>
    <col min="92" max="92" width="17.36328125" style="46" bestFit="1" customWidth="1"/>
    <col min="93" max="93" width="18.36328125" style="46" bestFit="1" customWidth="1"/>
    <col min="94" max="94" width="17.6328125" style="46" bestFit="1" customWidth="1"/>
    <col min="95" max="95" width="19" style="46" bestFit="1" customWidth="1"/>
    <col min="96" max="96" width="20.90625" style="46" bestFit="1" customWidth="1"/>
    <col min="97" max="97" width="19" style="46" bestFit="1" customWidth="1"/>
    <col min="98" max="16384" width="8.90625" style="46"/>
  </cols>
  <sheetData>
    <row r="1" spans="1:97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97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5065</v>
      </c>
      <c r="F2" s="46" t="s">
        <v>387</v>
      </c>
      <c r="G2" s="46" t="s">
        <v>5066</v>
      </c>
      <c r="H2" s="46" t="s">
        <v>407</v>
      </c>
      <c r="I2" s="46" t="s">
        <v>5067</v>
      </c>
      <c r="J2" s="46" t="s">
        <v>5068</v>
      </c>
      <c r="K2" s="46" t="s">
        <v>5069</v>
      </c>
      <c r="L2" s="46" t="s">
        <v>5070</v>
      </c>
      <c r="M2" s="46" t="s">
        <v>5071</v>
      </c>
      <c r="N2" s="46" t="s">
        <v>5072</v>
      </c>
      <c r="O2" s="46" t="s">
        <v>5073</v>
      </c>
      <c r="P2" s="46" t="s">
        <v>5074</v>
      </c>
      <c r="Q2" s="46" t="s">
        <v>5075</v>
      </c>
      <c r="R2" s="46" t="s">
        <v>5076</v>
      </c>
      <c r="S2" s="46" t="s">
        <v>5077</v>
      </c>
      <c r="T2" s="46" t="s">
        <v>5078</v>
      </c>
      <c r="U2" s="46" t="s">
        <v>5079</v>
      </c>
      <c r="V2" s="46" t="s">
        <v>5080</v>
      </c>
      <c r="W2" s="46" t="s">
        <v>5081</v>
      </c>
      <c r="X2" s="46" t="s">
        <v>5082</v>
      </c>
      <c r="Y2" s="46" t="s">
        <v>5083</v>
      </c>
      <c r="Z2" s="46" t="s">
        <v>5084</v>
      </c>
      <c r="AA2" s="46" t="s">
        <v>5085</v>
      </c>
      <c r="AB2" s="46" t="s">
        <v>5086</v>
      </c>
      <c r="AC2" s="46" t="s">
        <v>5087</v>
      </c>
      <c r="AD2" s="46" t="s">
        <v>5088</v>
      </c>
      <c r="AE2" s="46" t="s">
        <v>5089</v>
      </c>
      <c r="AF2" s="46" t="s">
        <v>5090</v>
      </c>
      <c r="AG2" s="46" t="s">
        <v>5091</v>
      </c>
      <c r="AH2" s="46" t="s">
        <v>5092</v>
      </c>
      <c r="AI2" s="46" t="s">
        <v>5093</v>
      </c>
      <c r="AJ2" s="46" t="s">
        <v>5094</v>
      </c>
      <c r="AK2" s="46" t="s">
        <v>5095</v>
      </c>
      <c r="AL2" s="46" t="s">
        <v>5096</v>
      </c>
      <c r="AM2" s="46" t="s">
        <v>4819</v>
      </c>
      <c r="AN2" s="46" t="s">
        <v>5097</v>
      </c>
      <c r="AO2" s="46" t="s">
        <v>5098</v>
      </c>
      <c r="AP2" s="46" t="s">
        <v>5099</v>
      </c>
      <c r="AQ2" s="46" t="s">
        <v>5100</v>
      </c>
      <c r="AR2" s="46" t="s">
        <v>5101</v>
      </c>
      <c r="AS2" s="46" t="s">
        <v>5102</v>
      </c>
      <c r="AT2" s="46" t="s">
        <v>5103</v>
      </c>
      <c r="AU2" s="46" t="s">
        <v>5104</v>
      </c>
      <c r="AV2" s="46" t="s">
        <v>5105</v>
      </c>
      <c r="AW2" s="46" t="s">
        <v>5106</v>
      </c>
      <c r="AX2" s="46" t="s">
        <v>5107</v>
      </c>
      <c r="AY2" s="46" t="s">
        <v>5108</v>
      </c>
      <c r="AZ2" s="46" t="s">
        <v>5109</v>
      </c>
      <c r="BA2" s="46" t="s">
        <v>5110</v>
      </c>
      <c r="BB2" s="46" t="s">
        <v>5111</v>
      </c>
      <c r="BC2" s="46" t="s">
        <v>5112</v>
      </c>
      <c r="BD2" s="46" t="s">
        <v>5113</v>
      </c>
      <c r="BE2" s="46" t="s">
        <v>5114</v>
      </c>
      <c r="BF2" s="46" t="s">
        <v>5115</v>
      </c>
      <c r="BG2" s="46" t="s">
        <v>5116</v>
      </c>
      <c r="BH2" s="46" t="s">
        <v>5117</v>
      </c>
      <c r="BI2" s="46" t="s">
        <v>5118</v>
      </c>
      <c r="BJ2" s="46" t="s">
        <v>5119</v>
      </c>
      <c r="BK2" s="46" t="s">
        <v>5120</v>
      </c>
      <c r="BL2" s="46" t="s">
        <v>5121</v>
      </c>
      <c r="BM2" s="46" t="s">
        <v>5122</v>
      </c>
      <c r="BN2" s="46" t="s">
        <v>5123</v>
      </c>
      <c r="BO2" s="46" t="s">
        <v>5124</v>
      </c>
      <c r="BP2" s="46" t="s">
        <v>5125</v>
      </c>
      <c r="BQ2" s="46" t="s">
        <v>5126</v>
      </c>
      <c r="BR2" s="46" t="s">
        <v>5127</v>
      </c>
      <c r="BS2" s="46" t="s">
        <v>5128</v>
      </c>
      <c r="BT2" s="46" t="s">
        <v>5129</v>
      </c>
      <c r="BU2" s="46" t="s">
        <v>5130</v>
      </c>
      <c r="BV2" s="46" t="s">
        <v>5131</v>
      </c>
      <c r="BW2" s="46" t="s">
        <v>5132</v>
      </c>
      <c r="BX2" s="46" t="s">
        <v>5133</v>
      </c>
      <c r="BY2" s="46" t="s">
        <v>5134</v>
      </c>
      <c r="BZ2" s="46" t="s">
        <v>5135</v>
      </c>
      <c r="CA2" s="46" t="s">
        <v>5136</v>
      </c>
      <c r="CB2" s="46" t="s">
        <v>5137</v>
      </c>
      <c r="CC2" s="46" t="s">
        <v>5138</v>
      </c>
      <c r="CD2" s="46" t="s">
        <v>5139</v>
      </c>
      <c r="CE2" s="46" t="s">
        <v>5140</v>
      </c>
      <c r="CF2" s="46" t="s">
        <v>5141</v>
      </c>
      <c r="CG2" s="46" t="s">
        <v>5142</v>
      </c>
      <c r="CH2" s="46" t="s">
        <v>5143</v>
      </c>
      <c r="CI2" s="46" t="s">
        <v>5144</v>
      </c>
      <c r="CJ2" s="46" t="s">
        <v>5145</v>
      </c>
      <c r="CK2" s="46" t="s">
        <v>5146</v>
      </c>
      <c r="CL2" s="46" t="s">
        <v>5147</v>
      </c>
      <c r="CM2" s="46" t="s">
        <v>5148</v>
      </c>
      <c r="CN2" s="46" t="s">
        <v>5149</v>
      </c>
      <c r="CO2" s="46" t="s">
        <v>5150</v>
      </c>
      <c r="CP2" s="46" t="s">
        <v>5151</v>
      </c>
      <c r="CQ2" s="46" t="s">
        <v>5152</v>
      </c>
      <c r="CR2" s="46" t="s">
        <v>5153</v>
      </c>
      <c r="CS2" s="46" t="s">
        <v>5154</v>
      </c>
    </row>
    <row r="3" spans="1:97" x14ac:dyDescent="0.35">
      <c r="E3" s="46" t="s">
        <v>5283</v>
      </c>
      <c r="F3" s="46" t="s">
        <v>5284</v>
      </c>
      <c r="G3" s="46" t="s">
        <v>5064</v>
      </c>
      <c r="I3" s="46" t="s">
        <v>5157</v>
      </c>
      <c r="J3" s="46" t="s">
        <v>5158</v>
      </c>
      <c r="K3" s="46" t="s">
        <v>5158</v>
      </c>
      <c r="L3" s="46" t="s">
        <v>5158</v>
      </c>
      <c r="M3" s="46" t="s">
        <v>5158</v>
      </c>
      <c r="N3" s="46">
        <v>0</v>
      </c>
      <c r="O3" s="46" t="s">
        <v>5159</v>
      </c>
      <c r="P3" s="46">
        <v>0</v>
      </c>
      <c r="Q3" s="46">
        <v>0</v>
      </c>
      <c r="R3" s="46" t="s">
        <v>5160</v>
      </c>
      <c r="T3" s="46" t="s">
        <v>5161</v>
      </c>
      <c r="U3" s="46" t="s">
        <v>5161</v>
      </c>
      <c r="V3" s="46" t="s">
        <v>5159</v>
      </c>
      <c r="W3" s="46" t="s">
        <v>5161</v>
      </c>
      <c r="X3" s="46" t="s">
        <v>5159</v>
      </c>
      <c r="Y3" s="46" t="s">
        <v>5161</v>
      </c>
      <c r="Z3" s="46">
        <v>1</v>
      </c>
      <c r="AA3" s="46" t="s">
        <v>4323</v>
      </c>
      <c r="AB3" s="46" t="s">
        <v>5285</v>
      </c>
      <c r="AI3" s="46" t="s">
        <v>5166</v>
      </c>
      <c r="AM3" s="46">
        <v>0</v>
      </c>
      <c r="AN3" s="46">
        <v>0</v>
      </c>
      <c r="AO3" s="46" t="s">
        <v>22</v>
      </c>
      <c r="AP3" s="46">
        <v>0</v>
      </c>
      <c r="AQ3" s="46">
        <v>0</v>
      </c>
      <c r="AR3" s="46">
        <v>0</v>
      </c>
      <c r="AS3" s="46">
        <v>0</v>
      </c>
      <c r="AU3" s="46">
        <v>0</v>
      </c>
      <c r="AW3" s="46">
        <v>0</v>
      </c>
      <c r="AY3" s="46">
        <v>0</v>
      </c>
      <c r="BA3" s="46">
        <v>0</v>
      </c>
      <c r="BC3" s="46">
        <v>0</v>
      </c>
      <c r="BE3" s="46">
        <v>0</v>
      </c>
      <c r="BH3" s="46">
        <v>0</v>
      </c>
      <c r="BJ3" s="46">
        <v>0</v>
      </c>
      <c r="BL3" s="46">
        <v>0</v>
      </c>
      <c r="BN3" s="46">
        <v>0</v>
      </c>
      <c r="BP3" s="46">
        <v>0</v>
      </c>
      <c r="BR3" s="46">
        <v>0</v>
      </c>
      <c r="BT3" s="46">
        <v>0</v>
      </c>
      <c r="BV3" s="46">
        <v>0</v>
      </c>
      <c r="BX3" s="46">
        <v>0</v>
      </c>
      <c r="BZ3" s="46">
        <v>0</v>
      </c>
      <c r="CB3" s="46">
        <v>0</v>
      </c>
      <c r="CD3" s="46">
        <v>0</v>
      </c>
      <c r="CF3" s="46">
        <v>0</v>
      </c>
      <c r="CJ3" s="46" t="s">
        <v>5167</v>
      </c>
    </row>
    <row r="4" spans="1:97" x14ac:dyDescent="0.35">
      <c r="E4" s="46" t="s">
        <v>5286</v>
      </c>
      <c r="F4" s="46" t="s">
        <v>5287</v>
      </c>
      <c r="G4" s="46" t="s">
        <v>5064</v>
      </c>
      <c r="I4" s="46" t="s">
        <v>5157</v>
      </c>
      <c r="J4" s="46" t="s">
        <v>5158</v>
      </c>
      <c r="K4" s="46" t="s">
        <v>5158</v>
      </c>
      <c r="L4" s="46" t="s">
        <v>5158</v>
      </c>
      <c r="M4" s="46" t="s">
        <v>5158</v>
      </c>
      <c r="N4" s="46">
        <v>0</v>
      </c>
      <c r="O4" s="46" t="s">
        <v>5159</v>
      </c>
      <c r="P4" s="46">
        <v>0</v>
      </c>
      <c r="Q4" s="46">
        <v>0</v>
      </c>
      <c r="R4" s="46" t="s">
        <v>5160</v>
      </c>
      <c r="T4" s="46" t="s">
        <v>5161</v>
      </c>
      <c r="U4" s="46" t="s">
        <v>5161</v>
      </c>
      <c r="V4" s="46" t="s">
        <v>5159</v>
      </c>
      <c r="W4" s="46" t="s">
        <v>5161</v>
      </c>
      <c r="X4" s="46" t="s">
        <v>5159</v>
      </c>
      <c r="Y4" s="46" t="s">
        <v>5161</v>
      </c>
      <c r="Z4" s="46">
        <v>1</v>
      </c>
      <c r="AA4" s="46" t="s">
        <v>4323</v>
      </c>
      <c r="AB4" s="46" t="s">
        <v>5285</v>
      </c>
      <c r="AI4" s="46" t="s">
        <v>5166</v>
      </c>
      <c r="AM4" s="46">
        <v>0</v>
      </c>
      <c r="AN4" s="46">
        <v>0</v>
      </c>
      <c r="AO4" s="46" t="s">
        <v>22</v>
      </c>
      <c r="AP4" s="46">
        <v>0</v>
      </c>
      <c r="AQ4" s="46">
        <v>0</v>
      </c>
      <c r="AR4" s="46">
        <v>0</v>
      </c>
      <c r="AS4" s="46">
        <v>0</v>
      </c>
      <c r="AU4" s="46">
        <v>0</v>
      </c>
      <c r="AW4" s="46">
        <v>0</v>
      </c>
      <c r="AY4" s="46">
        <v>0</v>
      </c>
      <c r="BA4" s="46">
        <v>0</v>
      </c>
      <c r="BC4" s="46">
        <v>0</v>
      </c>
      <c r="BE4" s="46">
        <v>0</v>
      </c>
      <c r="BH4" s="46">
        <v>0</v>
      </c>
      <c r="BJ4" s="46">
        <v>0</v>
      </c>
      <c r="BL4" s="46">
        <v>0</v>
      </c>
      <c r="BN4" s="46">
        <v>0</v>
      </c>
      <c r="BP4" s="46">
        <v>0</v>
      </c>
      <c r="BR4" s="46">
        <v>0</v>
      </c>
      <c r="BT4" s="46">
        <v>0</v>
      </c>
      <c r="BV4" s="46">
        <v>0</v>
      </c>
      <c r="BX4" s="46">
        <v>0</v>
      </c>
      <c r="BZ4" s="46">
        <v>0</v>
      </c>
      <c r="CB4" s="46">
        <v>0</v>
      </c>
      <c r="CD4" s="46">
        <v>0</v>
      </c>
      <c r="CF4" s="46">
        <v>0</v>
      </c>
      <c r="CJ4" s="46" t="s">
        <v>5167</v>
      </c>
    </row>
    <row r="5" spans="1:97" x14ac:dyDescent="0.35">
      <c r="E5" s="46" t="s">
        <v>5288</v>
      </c>
      <c r="F5" s="46" t="s">
        <v>5289</v>
      </c>
      <c r="G5" s="46" t="s">
        <v>5064</v>
      </c>
      <c r="I5" s="46" t="s">
        <v>5157</v>
      </c>
      <c r="J5" s="46" t="s">
        <v>5158</v>
      </c>
      <c r="K5" s="46" t="s">
        <v>5158</v>
      </c>
      <c r="L5" s="46" t="s">
        <v>5158</v>
      </c>
      <c r="M5" s="46" t="s">
        <v>5158</v>
      </c>
      <c r="N5" s="46">
        <v>0</v>
      </c>
      <c r="O5" s="46" t="s">
        <v>5159</v>
      </c>
      <c r="P5" s="46">
        <v>0</v>
      </c>
      <c r="Q5" s="46">
        <v>0</v>
      </c>
      <c r="R5" s="46" t="s">
        <v>5160</v>
      </c>
      <c r="T5" s="46" t="s">
        <v>5161</v>
      </c>
      <c r="U5" s="46" t="s">
        <v>5161</v>
      </c>
      <c r="V5" s="46" t="s">
        <v>5159</v>
      </c>
      <c r="W5" s="46" t="s">
        <v>5161</v>
      </c>
      <c r="X5" s="46" t="s">
        <v>5159</v>
      </c>
      <c r="Y5" s="46" t="s">
        <v>5161</v>
      </c>
      <c r="Z5" s="46">
        <v>1</v>
      </c>
      <c r="AA5" s="46" t="s">
        <v>4323</v>
      </c>
      <c r="AB5" s="46" t="s">
        <v>5285</v>
      </c>
      <c r="AI5" s="46" t="s">
        <v>5166</v>
      </c>
      <c r="AM5" s="46">
        <v>0</v>
      </c>
      <c r="AN5" s="46">
        <v>0</v>
      </c>
      <c r="AO5" s="46" t="s">
        <v>22</v>
      </c>
      <c r="AP5" s="46">
        <v>0</v>
      </c>
      <c r="AQ5" s="46">
        <v>0</v>
      </c>
      <c r="AR5" s="46">
        <v>0</v>
      </c>
      <c r="AS5" s="46">
        <v>0</v>
      </c>
      <c r="AU5" s="46">
        <v>0</v>
      </c>
      <c r="AW5" s="46">
        <v>0</v>
      </c>
      <c r="AY5" s="46">
        <v>0</v>
      </c>
      <c r="BA5" s="46">
        <v>0</v>
      </c>
      <c r="BC5" s="46">
        <v>0</v>
      </c>
      <c r="BE5" s="46">
        <v>0</v>
      </c>
      <c r="BH5" s="46">
        <v>0</v>
      </c>
      <c r="BJ5" s="46">
        <v>0</v>
      </c>
      <c r="BL5" s="46">
        <v>0</v>
      </c>
      <c r="BN5" s="46">
        <v>0</v>
      </c>
      <c r="BP5" s="46">
        <v>0</v>
      </c>
      <c r="BR5" s="46">
        <v>0</v>
      </c>
      <c r="BT5" s="46">
        <v>0</v>
      </c>
      <c r="BV5" s="46">
        <v>0</v>
      </c>
      <c r="BX5" s="46">
        <v>0</v>
      </c>
      <c r="BZ5" s="46">
        <v>0</v>
      </c>
      <c r="CB5" s="46">
        <v>0</v>
      </c>
      <c r="CD5" s="46">
        <v>0</v>
      </c>
      <c r="CF5" s="46">
        <v>0</v>
      </c>
      <c r="CJ5" s="46" t="s">
        <v>5167</v>
      </c>
    </row>
    <row r="6" spans="1:97" x14ac:dyDescent="0.35">
      <c r="E6" s="46" t="s">
        <v>5290</v>
      </c>
      <c r="F6" s="46" t="s">
        <v>5291</v>
      </c>
      <c r="G6" s="46" t="s">
        <v>5064</v>
      </c>
      <c r="I6" s="46" t="s">
        <v>5157</v>
      </c>
      <c r="J6" s="46" t="s">
        <v>5158</v>
      </c>
      <c r="K6" s="46" t="s">
        <v>5158</v>
      </c>
      <c r="L6" s="46" t="s">
        <v>5158</v>
      </c>
      <c r="M6" s="46" t="s">
        <v>5158</v>
      </c>
      <c r="N6" s="46">
        <v>0</v>
      </c>
      <c r="O6" s="46" t="s">
        <v>5159</v>
      </c>
      <c r="P6" s="46">
        <v>0</v>
      </c>
      <c r="Q6" s="46">
        <v>0</v>
      </c>
      <c r="R6" s="46" t="s">
        <v>5160</v>
      </c>
      <c r="T6" s="46" t="s">
        <v>5161</v>
      </c>
      <c r="U6" s="46" t="s">
        <v>5161</v>
      </c>
      <c r="V6" s="46" t="s">
        <v>5159</v>
      </c>
      <c r="W6" s="46" t="s">
        <v>5161</v>
      </c>
      <c r="X6" s="46" t="s">
        <v>5159</v>
      </c>
      <c r="Y6" s="46" t="s">
        <v>5161</v>
      </c>
      <c r="Z6" s="46">
        <v>1</v>
      </c>
      <c r="AA6" s="46" t="s">
        <v>4323</v>
      </c>
      <c r="AB6" s="46" t="s">
        <v>5285</v>
      </c>
      <c r="AI6" s="46" t="s">
        <v>5166</v>
      </c>
      <c r="AM6" s="46">
        <v>0</v>
      </c>
      <c r="AN6" s="46">
        <v>0</v>
      </c>
      <c r="AO6" s="46" t="s">
        <v>22</v>
      </c>
      <c r="AP6" s="46">
        <v>0</v>
      </c>
      <c r="AQ6" s="46">
        <v>0</v>
      </c>
      <c r="AR6" s="46">
        <v>0</v>
      </c>
      <c r="AS6" s="46">
        <v>0</v>
      </c>
      <c r="AU6" s="46">
        <v>0</v>
      </c>
      <c r="AW6" s="46">
        <v>0</v>
      </c>
      <c r="AY6" s="46">
        <v>0</v>
      </c>
      <c r="BA6" s="46">
        <v>0</v>
      </c>
      <c r="BC6" s="46">
        <v>0</v>
      </c>
      <c r="BE6" s="46">
        <v>0</v>
      </c>
      <c r="BH6" s="46">
        <v>0</v>
      </c>
      <c r="BJ6" s="46">
        <v>0</v>
      </c>
      <c r="BL6" s="46">
        <v>0</v>
      </c>
      <c r="BN6" s="46">
        <v>0</v>
      </c>
      <c r="BP6" s="46">
        <v>0</v>
      </c>
      <c r="BR6" s="46">
        <v>0</v>
      </c>
      <c r="BT6" s="46">
        <v>0</v>
      </c>
      <c r="BV6" s="46">
        <v>0</v>
      </c>
      <c r="BX6" s="46">
        <v>0</v>
      </c>
      <c r="BZ6" s="46">
        <v>0</v>
      </c>
      <c r="CB6" s="46">
        <v>0</v>
      </c>
      <c r="CD6" s="46">
        <v>0</v>
      </c>
      <c r="CF6" s="46">
        <v>0</v>
      </c>
      <c r="CJ6" s="46" t="s">
        <v>5167</v>
      </c>
    </row>
    <row r="7" spans="1:97" x14ac:dyDescent="0.35">
      <c r="E7" s="46" t="s">
        <v>5292</v>
      </c>
      <c r="F7" s="46" t="s">
        <v>5293</v>
      </c>
      <c r="G7" s="46" t="s">
        <v>5064</v>
      </c>
      <c r="I7" s="46" t="s">
        <v>5157</v>
      </c>
      <c r="J7" s="46" t="s">
        <v>5158</v>
      </c>
      <c r="K7" s="46" t="s">
        <v>5158</v>
      </c>
      <c r="L7" s="46" t="s">
        <v>5158</v>
      </c>
      <c r="M7" s="46" t="s">
        <v>5158</v>
      </c>
      <c r="N7" s="46">
        <v>0</v>
      </c>
      <c r="O7" s="46" t="s">
        <v>5159</v>
      </c>
      <c r="P7" s="46">
        <v>0</v>
      </c>
      <c r="Q7" s="46">
        <v>0</v>
      </c>
      <c r="R7" s="46" t="s">
        <v>5160</v>
      </c>
      <c r="T7" s="46" t="s">
        <v>5161</v>
      </c>
      <c r="U7" s="46" t="s">
        <v>5161</v>
      </c>
      <c r="V7" s="46" t="s">
        <v>5159</v>
      </c>
      <c r="W7" s="46" t="s">
        <v>5161</v>
      </c>
      <c r="X7" s="46" t="s">
        <v>5159</v>
      </c>
      <c r="Y7" s="46" t="s">
        <v>5161</v>
      </c>
      <c r="Z7" s="46">
        <v>1</v>
      </c>
      <c r="AA7" s="46" t="s">
        <v>4323</v>
      </c>
      <c r="AB7" s="46" t="s">
        <v>5285</v>
      </c>
      <c r="AI7" s="46" t="s">
        <v>5166</v>
      </c>
      <c r="AM7" s="46">
        <v>0</v>
      </c>
      <c r="AN7" s="46">
        <v>0</v>
      </c>
      <c r="AO7" s="46" t="s">
        <v>22</v>
      </c>
      <c r="AP7" s="46">
        <v>0</v>
      </c>
      <c r="AQ7" s="46">
        <v>0</v>
      </c>
      <c r="AR7" s="46">
        <v>0</v>
      </c>
      <c r="AS7" s="46">
        <v>0</v>
      </c>
      <c r="AU7" s="46">
        <v>0</v>
      </c>
      <c r="AW7" s="46">
        <v>0</v>
      </c>
      <c r="AY7" s="46">
        <v>0</v>
      </c>
      <c r="BA7" s="46">
        <v>0</v>
      </c>
      <c r="BC7" s="46">
        <v>0</v>
      </c>
      <c r="BE7" s="46">
        <v>0</v>
      </c>
      <c r="BH7" s="46">
        <v>0</v>
      </c>
      <c r="BJ7" s="46">
        <v>0</v>
      </c>
      <c r="BL7" s="46">
        <v>0</v>
      </c>
      <c r="BN7" s="46">
        <v>0</v>
      </c>
      <c r="BP7" s="46">
        <v>0</v>
      </c>
      <c r="BR7" s="46">
        <v>0</v>
      </c>
      <c r="BT7" s="46">
        <v>0</v>
      </c>
      <c r="BV7" s="46">
        <v>0</v>
      </c>
      <c r="BX7" s="46">
        <v>0</v>
      </c>
      <c r="BZ7" s="46">
        <v>0</v>
      </c>
      <c r="CB7" s="46">
        <v>0</v>
      </c>
      <c r="CD7" s="46">
        <v>0</v>
      </c>
      <c r="CF7" s="46">
        <v>0</v>
      </c>
      <c r="CJ7" s="46" t="s">
        <v>5167</v>
      </c>
    </row>
    <row r="8" spans="1:97" x14ac:dyDescent="0.35">
      <c r="E8" s="46" t="s">
        <v>5294</v>
      </c>
      <c r="F8" s="46" t="s">
        <v>5295</v>
      </c>
      <c r="G8" s="46" t="s">
        <v>5064</v>
      </c>
      <c r="I8" s="46" t="s">
        <v>5157</v>
      </c>
      <c r="J8" s="46" t="s">
        <v>5158</v>
      </c>
      <c r="K8" s="46" t="s">
        <v>5158</v>
      </c>
      <c r="L8" s="46" t="s">
        <v>5158</v>
      </c>
      <c r="M8" s="46" t="s">
        <v>5158</v>
      </c>
      <c r="N8" s="46">
        <v>0</v>
      </c>
      <c r="O8" s="46" t="s">
        <v>5159</v>
      </c>
      <c r="P8" s="46">
        <v>0</v>
      </c>
      <c r="Q8" s="46">
        <v>0</v>
      </c>
      <c r="R8" s="46" t="s">
        <v>5160</v>
      </c>
      <c r="T8" s="46" t="s">
        <v>5161</v>
      </c>
      <c r="U8" s="46" t="s">
        <v>5161</v>
      </c>
      <c r="V8" s="46" t="s">
        <v>5159</v>
      </c>
      <c r="W8" s="46" t="s">
        <v>5161</v>
      </c>
      <c r="X8" s="46" t="s">
        <v>5159</v>
      </c>
      <c r="Y8" s="46" t="s">
        <v>5161</v>
      </c>
      <c r="Z8" s="46">
        <v>1</v>
      </c>
      <c r="AA8" s="46" t="s">
        <v>4323</v>
      </c>
      <c r="AB8" s="46" t="s">
        <v>5285</v>
      </c>
      <c r="AI8" s="46" t="s">
        <v>5166</v>
      </c>
      <c r="AM8" s="46">
        <v>0</v>
      </c>
      <c r="AN8" s="46">
        <v>0</v>
      </c>
      <c r="AO8" s="46" t="s">
        <v>22</v>
      </c>
      <c r="AP8" s="46">
        <v>0</v>
      </c>
      <c r="AQ8" s="46">
        <v>0</v>
      </c>
      <c r="AR8" s="46">
        <v>0</v>
      </c>
      <c r="AS8" s="46">
        <v>0</v>
      </c>
      <c r="AU8" s="46">
        <v>0</v>
      </c>
      <c r="AW8" s="46">
        <v>0</v>
      </c>
      <c r="AY8" s="46">
        <v>0</v>
      </c>
      <c r="BA8" s="46">
        <v>0</v>
      </c>
      <c r="BC8" s="46">
        <v>0</v>
      </c>
      <c r="BE8" s="46">
        <v>0</v>
      </c>
      <c r="BH8" s="46">
        <v>0</v>
      </c>
      <c r="BJ8" s="46">
        <v>0</v>
      </c>
      <c r="BL8" s="46">
        <v>0</v>
      </c>
      <c r="BN8" s="46">
        <v>0</v>
      </c>
      <c r="BP8" s="46">
        <v>0</v>
      </c>
      <c r="BR8" s="46">
        <v>0</v>
      </c>
      <c r="BT8" s="46">
        <v>0</v>
      </c>
      <c r="BV8" s="46">
        <v>0</v>
      </c>
      <c r="BX8" s="46">
        <v>0</v>
      </c>
      <c r="BZ8" s="46">
        <v>0</v>
      </c>
      <c r="CB8" s="46">
        <v>0</v>
      </c>
      <c r="CD8" s="46">
        <v>0</v>
      </c>
      <c r="CF8" s="46">
        <v>0</v>
      </c>
      <c r="CJ8" s="46" t="s">
        <v>5167</v>
      </c>
    </row>
    <row r="9" spans="1:97" x14ac:dyDescent="0.35">
      <c r="E9" s="46" t="s">
        <v>5296</v>
      </c>
      <c r="F9" s="46" t="s">
        <v>5297</v>
      </c>
      <c r="G9" s="46" t="s">
        <v>5064</v>
      </c>
      <c r="I9" s="46" t="s">
        <v>5157</v>
      </c>
      <c r="J9" s="46" t="s">
        <v>5158</v>
      </c>
      <c r="K9" s="46" t="s">
        <v>5158</v>
      </c>
      <c r="L9" s="46" t="s">
        <v>5158</v>
      </c>
      <c r="M9" s="46" t="s">
        <v>5158</v>
      </c>
      <c r="N9" s="46">
        <v>0</v>
      </c>
      <c r="O9" s="46" t="s">
        <v>5159</v>
      </c>
      <c r="P9" s="46">
        <v>0</v>
      </c>
      <c r="Q9" s="46">
        <v>0</v>
      </c>
      <c r="R9" s="46" t="s">
        <v>5160</v>
      </c>
      <c r="T9" s="46" t="s">
        <v>5161</v>
      </c>
      <c r="U9" s="46" t="s">
        <v>5161</v>
      </c>
      <c r="V9" s="46" t="s">
        <v>5159</v>
      </c>
      <c r="W9" s="46" t="s">
        <v>5161</v>
      </c>
      <c r="X9" s="46" t="s">
        <v>5159</v>
      </c>
      <c r="Y9" s="46" t="s">
        <v>5161</v>
      </c>
      <c r="Z9" s="46">
        <v>1</v>
      </c>
      <c r="AA9" s="46" t="s">
        <v>4323</v>
      </c>
      <c r="AB9" s="46" t="s">
        <v>5285</v>
      </c>
      <c r="AI9" s="46" t="s">
        <v>5166</v>
      </c>
      <c r="AM9" s="46">
        <v>0</v>
      </c>
      <c r="AN9" s="46">
        <v>0</v>
      </c>
      <c r="AO9" s="46" t="s">
        <v>22</v>
      </c>
      <c r="AP9" s="46">
        <v>0</v>
      </c>
      <c r="AQ9" s="46">
        <v>0</v>
      </c>
      <c r="AR9" s="46">
        <v>0</v>
      </c>
      <c r="AS9" s="46">
        <v>0</v>
      </c>
      <c r="AU9" s="46">
        <v>0</v>
      </c>
      <c r="AW9" s="46">
        <v>0</v>
      </c>
      <c r="AY9" s="46">
        <v>0</v>
      </c>
      <c r="BA9" s="46">
        <v>0</v>
      </c>
      <c r="BC9" s="46">
        <v>0</v>
      </c>
      <c r="BE9" s="46">
        <v>0</v>
      </c>
      <c r="BH9" s="46">
        <v>0</v>
      </c>
      <c r="BJ9" s="46">
        <v>0</v>
      </c>
      <c r="BL9" s="46">
        <v>0</v>
      </c>
      <c r="BN9" s="46">
        <v>0</v>
      </c>
      <c r="BP9" s="46">
        <v>0</v>
      </c>
      <c r="BR9" s="46">
        <v>0</v>
      </c>
      <c r="BT9" s="46">
        <v>0</v>
      </c>
      <c r="BV9" s="46">
        <v>0</v>
      </c>
      <c r="BX9" s="46">
        <v>0</v>
      </c>
      <c r="BZ9" s="46">
        <v>0</v>
      </c>
      <c r="CB9" s="46">
        <v>0</v>
      </c>
      <c r="CD9" s="46">
        <v>0</v>
      </c>
      <c r="CF9" s="46">
        <v>0</v>
      </c>
      <c r="CJ9" s="46" t="s">
        <v>5167</v>
      </c>
    </row>
    <row r="10" spans="1:97" x14ac:dyDescent="0.35">
      <c r="E10" s="46" t="s">
        <v>5298</v>
      </c>
      <c r="F10" s="46" t="s">
        <v>5299</v>
      </c>
      <c r="G10" s="46" t="s">
        <v>5064</v>
      </c>
      <c r="I10" s="46" t="s">
        <v>5157</v>
      </c>
      <c r="J10" s="46" t="s">
        <v>5158</v>
      </c>
      <c r="K10" s="46" t="s">
        <v>5158</v>
      </c>
      <c r="L10" s="46" t="s">
        <v>5158</v>
      </c>
      <c r="M10" s="46" t="s">
        <v>5158</v>
      </c>
      <c r="N10" s="46">
        <v>0</v>
      </c>
      <c r="O10" s="46" t="s">
        <v>5159</v>
      </c>
      <c r="P10" s="46">
        <v>0</v>
      </c>
      <c r="Q10" s="46">
        <v>0</v>
      </c>
      <c r="R10" s="46" t="s">
        <v>5160</v>
      </c>
      <c r="T10" s="46" t="s">
        <v>5161</v>
      </c>
      <c r="U10" s="46" t="s">
        <v>5161</v>
      </c>
      <c r="V10" s="46" t="s">
        <v>5159</v>
      </c>
      <c r="W10" s="46" t="s">
        <v>5161</v>
      </c>
      <c r="X10" s="46" t="s">
        <v>5159</v>
      </c>
      <c r="Y10" s="46" t="s">
        <v>5161</v>
      </c>
      <c r="Z10" s="46">
        <v>1</v>
      </c>
      <c r="AA10" s="46" t="s">
        <v>4323</v>
      </c>
      <c r="AB10" s="46" t="s">
        <v>5285</v>
      </c>
      <c r="AI10" s="46" t="s">
        <v>5166</v>
      </c>
      <c r="AM10" s="46">
        <v>0</v>
      </c>
      <c r="AN10" s="46">
        <v>0</v>
      </c>
      <c r="AO10" s="46" t="s">
        <v>22</v>
      </c>
      <c r="AP10" s="46">
        <v>0</v>
      </c>
      <c r="AQ10" s="46">
        <v>0</v>
      </c>
      <c r="AR10" s="46">
        <v>0</v>
      </c>
      <c r="AS10" s="46">
        <v>0</v>
      </c>
      <c r="AU10" s="46">
        <v>0</v>
      </c>
      <c r="AW10" s="46">
        <v>0</v>
      </c>
      <c r="AY10" s="46">
        <v>0</v>
      </c>
      <c r="BA10" s="46">
        <v>0</v>
      </c>
      <c r="BC10" s="46">
        <v>0</v>
      </c>
      <c r="BE10" s="46">
        <v>0</v>
      </c>
      <c r="BH10" s="46">
        <v>0</v>
      </c>
      <c r="BJ10" s="46">
        <v>0</v>
      </c>
      <c r="BL10" s="46">
        <v>0</v>
      </c>
      <c r="BN10" s="46">
        <v>0</v>
      </c>
      <c r="BP10" s="46">
        <v>0</v>
      </c>
      <c r="BR10" s="46">
        <v>0</v>
      </c>
      <c r="BT10" s="46">
        <v>0</v>
      </c>
      <c r="BV10" s="46">
        <v>0</v>
      </c>
      <c r="BX10" s="46">
        <v>0</v>
      </c>
      <c r="BZ10" s="46">
        <v>0</v>
      </c>
      <c r="CB10" s="46">
        <v>0</v>
      </c>
      <c r="CD10" s="46">
        <v>0</v>
      </c>
      <c r="CF10" s="46">
        <v>0</v>
      </c>
      <c r="CJ10" s="46" t="s">
        <v>5167</v>
      </c>
    </row>
    <row r="11" spans="1:97" x14ac:dyDescent="0.35">
      <c r="E11" s="46" t="s">
        <v>5300</v>
      </c>
      <c r="F11" s="46" t="s">
        <v>5301</v>
      </c>
      <c r="G11" s="46" t="s">
        <v>5064</v>
      </c>
      <c r="I11" s="46" t="s">
        <v>5157</v>
      </c>
      <c r="J11" s="46" t="s">
        <v>5158</v>
      </c>
      <c r="K11" s="46" t="s">
        <v>5158</v>
      </c>
      <c r="L11" s="46" t="s">
        <v>5158</v>
      </c>
      <c r="M11" s="46" t="s">
        <v>5158</v>
      </c>
      <c r="N11" s="46">
        <v>0</v>
      </c>
      <c r="O11" s="46" t="s">
        <v>5159</v>
      </c>
      <c r="P11" s="46">
        <v>0</v>
      </c>
      <c r="Q11" s="46">
        <v>0</v>
      </c>
      <c r="R11" s="46" t="s">
        <v>5160</v>
      </c>
      <c r="T11" s="46" t="s">
        <v>5161</v>
      </c>
      <c r="U11" s="46" t="s">
        <v>5161</v>
      </c>
      <c r="V11" s="46" t="s">
        <v>5159</v>
      </c>
      <c r="W11" s="46" t="s">
        <v>5161</v>
      </c>
      <c r="X11" s="46" t="s">
        <v>5159</v>
      </c>
      <c r="Y11" s="46" t="s">
        <v>5161</v>
      </c>
      <c r="Z11" s="46">
        <v>1</v>
      </c>
      <c r="AA11" s="46" t="s">
        <v>4323</v>
      </c>
      <c r="AB11" s="46" t="s">
        <v>5285</v>
      </c>
      <c r="AI11" s="46" t="s">
        <v>5166</v>
      </c>
      <c r="AM11" s="46">
        <v>0</v>
      </c>
      <c r="AN11" s="46">
        <v>0</v>
      </c>
      <c r="AO11" s="46" t="s">
        <v>22</v>
      </c>
      <c r="AP11" s="46">
        <v>0</v>
      </c>
      <c r="AQ11" s="46">
        <v>0</v>
      </c>
      <c r="AR11" s="46">
        <v>0</v>
      </c>
      <c r="AS11" s="46">
        <v>0</v>
      </c>
      <c r="AU11" s="46">
        <v>0</v>
      </c>
      <c r="AW11" s="46">
        <v>0</v>
      </c>
      <c r="AY11" s="46">
        <v>0</v>
      </c>
      <c r="BA11" s="46">
        <v>0</v>
      </c>
      <c r="BC11" s="46">
        <v>0</v>
      </c>
      <c r="BE11" s="46">
        <v>0</v>
      </c>
      <c r="BH11" s="46">
        <v>0</v>
      </c>
      <c r="BJ11" s="46">
        <v>0</v>
      </c>
      <c r="BL11" s="46">
        <v>0</v>
      </c>
      <c r="BN11" s="46">
        <v>0</v>
      </c>
      <c r="BP11" s="46">
        <v>0</v>
      </c>
      <c r="BR11" s="46">
        <v>0</v>
      </c>
      <c r="BT11" s="46">
        <v>0</v>
      </c>
      <c r="BV11" s="46">
        <v>0</v>
      </c>
      <c r="BX11" s="46">
        <v>0</v>
      </c>
      <c r="BZ11" s="46">
        <v>0</v>
      </c>
      <c r="CB11" s="46">
        <v>0</v>
      </c>
      <c r="CD11" s="46">
        <v>0</v>
      </c>
      <c r="CF11" s="46">
        <v>0</v>
      </c>
      <c r="CJ11" s="46" t="s">
        <v>5167</v>
      </c>
    </row>
    <row r="12" spans="1:97" x14ac:dyDescent="0.35">
      <c r="E12" s="46" t="s">
        <v>5302</v>
      </c>
      <c r="F12" s="46" t="s">
        <v>5303</v>
      </c>
      <c r="G12" s="46" t="s">
        <v>5064</v>
      </c>
      <c r="I12" s="46" t="s">
        <v>5157</v>
      </c>
      <c r="J12" s="46" t="s">
        <v>5158</v>
      </c>
      <c r="K12" s="46" t="s">
        <v>5158</v>
      </c>
      <c r="L12" s="46" t="s">
        <v>5158</v>
      </c>
      <c r="M12" s="46" t="s">
        <v>5158</v>
      </c>
      <c r="N12" s="46">
        <v>0</v>
      </c>
      <c r="O12" s="46" t="s">
        <v>5159</v>
      </c>
      <c r="P12" s="46">
        <v>0</v>
      </c>
      <c r="Q12" s="46">
        <v>0</v>
      </c>
      <c r="R12" s="46" t="s">
        <v>5160</v>
      </c>
      <c r="T12" s="46" t="s">
        <v>5161</v>
      </c>
      <c r="U12" s="46" t="s">
        <v>5161</v>
      </c>
      <c r="V12" s="46" t="s">
        <v>5159</v>
      </c>
      <c r="W12" s="46" t="s">
        <v>5161</v>
      </c>
      <c r="X12" s="46" t="s">
        <v>5159</v>
      </c>
      <c r="Y12" s="46" t="s">
        <v>5161</v>
      </c>
      <c r="Z12" s="46">
        <v>1</v>
      </c>
      <c r="AA12" s="46" t="s">
        <v>4323</v>
      </c>
      <c r="AB12" s="46" t="s">
        <v>5285</v>
      </c>
      <c r="AI12" s="46" t="s">
        <v>5166</v>
      </c>
      <c r="AM12" s="46">
        <v>0</v>
      </c>
      <c r="AN12" s="46">
        <v>0</v>
      </c>
      <c r="AO12" s="46" t="s">
        <v>22</v>
      </c>
      <c r="AP12" s="46">
        <v>0</v>
      </c>
      <c r="AQ12" s="46">
        <v>0</v>
      </c>
      <c r="AR12" s="46">
        <v>0</v>
      </c>
      <c r="AS12" s="46">
        <v>0</v>
      </c>
      <c r="AU12" s="46">
        <v>0</v>
      </c>
      <c r="AW12" s="46">
        <v>0</v>
      </c>
      <c r="AY12" s="46">
        <v>0</v>
      </c>
      <c r="BA12" s="46">
        <v>0</v>
      </c>
      <c r="BC12" s="46">
        <v>0</v>
      </c>
      <c r="BE12" s="46">
        <v>0</v>
      </c>
      <c r="BH12" s="46">
        <v>0</v>
      </c>
      <c r="BJ12" s="46">
        <v>0</v>
      </c>
      <c r="BL12" s="46">
        <v>0</v>
      </c>
      <c r="BN12" s="46">
        <v>0</v>
      </c>
      <c r="BP12" s="46">
        <v>0</v>
      </c>
      <c r="BR12" s="46">
        <v>0</v>
      </c>
      <c r="BT12" s="46">
        <v>0</v>
      </c>
      <c r="BV12" s="46">
        <v>0</v>
      </c>
      <c r="BX12" s="46">
        <v>0</v>
      </c>
      <c r="BZ12" s="46">
        <v>0</v>
      </c>
      <c r="CB12" s="46">
        <v>0</v>
      </c>
      <c r="CD12" s="46">
        <v>0</v>
      </c>
      <c r="CF12" s="46">
        <v>0</v>
      </c>
      <c r="CJ12" s="46" t="s">
        <v>5167</v>
      </c>
    </row>
    <row r="13" spans="1:97" x14ac:dyDescent="0.35">
      <c r="E13" s="46" t="s">
        <v>5304</v>
      </c>
      <c r="F13" s="46" t="s">
        <v>5305</v>
      </c>
      <c r="G13" s="46" t="s">
        <v>5064</v>
      </c>
      <c r="I13" s="46" t="s">
        <v>5157</v>
      </c>
      <c r="J13" s="46" t="s">
        <v>5158</v>
      </c>
      <c r="K13" s="46" t="s">
        <v>5158</v>
      </c>
      <c r="L13" s="46" t="s">
        <v>5158</v>
      </c>
      <c r="M13" s="46" t="s">
        <v>5158</v>
      </c>
      <c r="N13" s="46">
        <v>0</v>
      </c>
      <c r="O13" s="46" t="s">
        <v>5159</v>
      </c>
      <c r="P13" s="46">
        <v>0</v>
      </c>
      <c r="Q13" s="46">
        <v>0</v>
      </c>
      <c r="R13" s="46" t="s">
        <v>5160</v>
      </c>
      <c r="T13" s="46" t="s">
        <v>5161</v>
      </c>
      <c r="U13" s="46" t="s">
        <v>5161</v>
      </c>
      <c r="V13" s="46" t="s">
        <v>5159</v>
      </c>
      <c r="W13" s="46" t="s">
        <v>5161</v>
      </c>
      <c r="X13" s="46" t="s">
        <v>5159</v>
      </c>
      <c r="Y13" s="46" t="s">
        <v>5161</v>
      </c>
      <c r="Z13" s="46">
        <v>1</v>
      </c>
      <c r="AA13" s="46" t="s">
        <v>4323</v>
      </c>
      <c r="AB13" s="46" t="s">
        <v>5285</v>
      </c>
      <c r="AI13" s="46" t="s">
        <v>5166</v>
      </c>
      <c r="AM13" s="46">
        <v>0</v>
      </c>
      <c r="AN13" s="46">
        <v>0</v>
      </c>
      <c r="AO13" s="46" t="s">
        <v>22</v>
      </c>
      <c r="AP13" s="46">
        <v>0</v>
      </c>
      <c r="AQ13" s="46">
        <v>0</v>
      </c>
      <c r="AR13" s="46">
        <v>0</v>
      </c>
      <c r="AS13" s="46">
        <v>0</v>
      </c>
      <c r="AU13" s="46">
        <v>0</v>
      </c>
      <c r="AW13" s="46">
        <v>0</v>
      </c>
      <c r="AY13" s="46">
        <v>0</v>
      </c>
      <c r="BA13" s="46">
        <v>0</v>
      </c>
      <c r="BC13" s="46">
        <v>0</v>
      </c>
      <c r="BE13" s="46">
        <v>0</v>
      </c>
      <c r="BH13" s="46">
        <v>0</v>
      </c>
      <c r="BJ13" s="46">
        <v>0</v>
      </c>
      <c r="BL13" s="46">
        <v>0</v>
      </c>
      <c r="BN13" s="46">
        <v>0</v>
      </c>
      <c r="BP13" s="46">
        <v>0</v>
      </c>
      <c r="BR13" s="46">
        <v>0</v>
      </c>
      <c r="BT13" s="46">
        <v>0</v>
      </c>
      <c r="BV13" s="46">
        <v>0</v>
      </c>
      <c r="BX13" s="46">
        <v>0</v>
      </c>
      <c r="BZ13" s="46">
        <v>0</v>
      </c>
      <c r="CB13" s="46">
        <v>0</v>
      </c>
      <c r="CD13" s="46">
        <v>0</v>
      </c>
      <c r="CF13" s="46">
        <v>0</v>
      </c>
      <c r="CJ13" s="46" t="s">
        <v>5167</v>
      </c>
    </row>
    <row r="14" spans="1:97" x14ac:dyDescent="0.35">
      <c r="E14" s="46" t="s">
        <v>5306</v>
      </c>
      <c r="F14" s="46" t="s">
        <v>5307</v>
      </c>
      <c r="G14" s="46" t="s">
        <v>5064</v>
      </c>
      <c r="I14" s="46" t="s">
        <v>5157</v>
      </c>
      <c r="J14" s="46" t="s">
        <v>5158</v>
      </c>
      <c r="K14" s="46" t="s">
        <v>5158</v>
      </c>
      <c r="L14" s="46" t="s">
        <v>5158</v>
      </c>
      <c r="M14" s="46" t="s">
        <v>5158</v>
      </c>
      <c r="N14" s="46">
        <v>0</v>
      </c>
      <c r="O14" s="46" t="s">
        <v>5159</v>
      </c>
      <c r="P14" s="46">
        <v>0</v>
      </c>
      <c r="Q14" s="46">
        <v>0</v>
      </c>
      <c r="R14" s="46" t="s">
        <v>5160</v>
      </c>
      <c r="T14" s="46" t="s">
        <v>5161</v>
      </c>
      <c r="U14" s="46" t="s">
        <v>5161</v>
      </c>
      <c r="V14" s="46" t="s">
        <v>5159</v>
      </c>
      <c r="W14" s="46" t="s">
        <v>5161</v>
      </c>
      <c r="X14" s="46" t="s">
        <v>5159</v>
      </c>
      <c r="Y14" s="46" t="s">
        <v>5161</v>
      </c>
      <c r="Z14" s="46">
        <v>1</v>
      </c>
      <c r="AA14" s="46" t="s">
        <v>4323</v>
      </c>
      <c r="AB14" s="46" t="s">
        <v>5285</v>
      </c>
      <c r="AI14" s="46" t="s">
        <v>5166</v>
      </c>
      <c r="AM14" s="46">
        <v>0</v>
      </c>
      <c r="AN14" s="46">
        <v>0</v>
      </c>
      <c r="AO14" s="46" t="s">
        <v>22</v>
      </c>
      <c r="AP14" s="46">
        <v>0</v>
      </c>
      <c r="AQ14" s="46">
        <v>0</v>
      </c>
      <c r="AR14" s="46">
        <v>0</v>
      </c>
      <c r="AS14" s="46">
        <v>0</v>
      </c>
      <c r="AU14" s="46">
        <v>0</v>
      </c>
      <c r="AW14" s="46">
        <v>0</v>
      </c>
      <c r="AY14" s="46">
        <v>0</v>
      </c>
      <c r="BA14" s="46">
        <v>0</v>
      </c>
      <c r="BC14" s="46">
        <v>0</v>
      </c>
      <c r="BE14" s="46">
        <v>0</v>
      </c>
      <c r="BH14" s="46">
        <v>0</v>
      </c>
      <c r="BJ14" s="46">
        <v>0</v>
      </c>
      <c r="BL14" s="46">
        <v>0</v>
      </c>
      <c r="BN14" s="46">
        <v>0</v>
      </c>
      <c r="BP14" s="46">
        <v>0</v>
      </c>
      <c r="BR14" s="46">
        <v>0</v>
      </c>
      <c r="BT14" s="46">
        <v>0</v>
      </c>
      <c r="BV14" s="46">
        <v>0</v>
      </c>
      <c r="BX14" s="46">
        <v>0</v>
      </c>
      <c r="BZ14" s="46">
        <v>0</v>
      </c>
      <c r="CB14" s="46">
        <v>0</v>
      </c>
      <c r="CD14" s="46">
        <v>0</v>
      </c>
      <c r="CF14" s="46">
        <v>0</v>
      </c>
      <c r="CJ14" s="46" t="s">
        <v>5167</v>
      </c>
    </row>
    <row r="15" spans="1:97" x14ac:dyDescent="0.35">
      <c r="E15" s="46" t="s">
        <v>5308</v>
      </c>
      <c r="F15" s="46" t="s">
        <v>5309</v>
      </c>
      <c r="G15" s="46" t="s">
        <v>5064</v>
      </c>
      <c r="I15" s="46" t="s">
        <v>5157</v>
      </c>
      <c r="J15" s="46" t="s">
        <v>5158</v>
      </c>
      <c r="K15" s="46" t="s">
        <v>5158</v>
      </c>
      <c r="L15" s="46" t="s">
        <v>5158</v>
      </c>
      <c r="M15" s="46" t="s">
        <v>5158</v>
      </c>
      <c r="N15" s="46">
        <v>0</v>
      </c>
      <c r="O15" s="46" t="s">
        <v>5159</v>
      </c>
      <c r="P15" s="46">
        <v>0</v>
      </c>
      <c r="Q15" s="46">
        <v>0</v>
      </c>
      <c r="R15" s="46" t="s">
        <v>5160</v>
      </c>
      <c r="T15" s="46" t="s">
        <v>5161</v>
      </c>
      <c r="U15" s="46" t="s">
        <v>5161</v>
      </c>
      <c r="V15" s="46" t="s">
        <v>5159</v>
      </c>
      <c r="W15" s="46" t="s">
        <v>5161</v>
      </c>
      <c r="X15" s="46" t="s">
        <v>5159</v>
      </c>
      <c r="Y15" s="46" t="s">
        <v>5161</v>
      </c>
      <c r="Z15" s="46">
        <v>1</v>
      </c>
      <c r="AA15" s="46" t="s">
        <v>4323</v>
      </c>
      <c r="AB15" s="46" t="s">
        <v>5285</v>
      </c>
      <c r="AI15" s="46" t="s">
        <v>5166</v>
      </c>
      <c r="AM15" s="46">
        <v>0</v>
      </c>
      <c r="AN15" s="46">
        <v>0</v>
      </c>
      <c r="AO15" s="46" t="s">
        <v>22</v>
      </c>
      <c r="AP15" s="46">
        <v>0</v>
      </c>
      <c r="AQ15" s="46">
        <v>0</v>
      </c>
      <c r="AR15" s="46">
        <v>0</v>
      </c>
      <c r="AS15" s="46">
        <v>0</v>
      </c>
      <c r="AU15" s="46">
        <v>0</v>
      </c>
      <c r="AW15" s="46">
        <v>0</v>
      </c>
      <c r="AY15" s="46">
        <v>0</v>
      </c>
      <c r="BA15" s="46">
        <v>0</v>
      </c>
      <c r="BC15" s="46">
        <v>0</v>
      </c>
      <c r="BE15" s="46">
        <v>0</v>
      </c>
      <c r="BH15" s="46">
        <v>0</v>
      </c>
      <c r="BJ15" s="46">
        <v>0</v>
      </c>
      <c r="BL15" s="46">
        <v>0</v>
      </c>
      <c r="BN15" s="46">
        <v>0</v>
      </c>
      <c r="BP15" s="46">
        <v>0</v>
      </c>
      <c r="BR15" s="46">
        <v>0</v>
      </c>
      <c r="BT15" s="46">
        <v>0</v>
      </c>
      <c r="BV15" s="46">
        <v>0</v>
      </c>
      <c r="BX15" s="46">
        <v>0</v>
      </c>
      <c r="BZ15" s="46">
        <v>0</v>
      </c>
      <c r="CB15" s="46">
        <v>0</v>
      </c>
      <c r="CD15" s="46">
        <v>0</v>
      </c>
      <c r="CF15" s="46">
        <v>0</v>
      </c>
      <c r="CJ15" s="46" t="s">
        <v>5167</v>
      </c>
    </row>
    <row r="16" spans="1:97" x14ac:dyDescent="0.35">
      <c r="E16" s="46" t="s">
        <v>5310</v>
      </c>
      <c r="F16" s="46" t="s">
        <v>5311</v>
      </c>
      <c r="G16" s="46" t="s">
        <v>5064</v>
      </c>
      <c r="I16" s="46" t="s">
        <v>5157</v>
      </c>
      <c r="J16" s="46" t="s">
        <v>5158</v>
      </c>
      <c r="K16" s="46" t="s">
        <v>5158</v>
      </c>
      <c r="L16" s="46" t="s">
        <v>5158</v>
      </c>
      <c r="M16" s="46" t="s">
        <v>5158</v>
      </c>
      <c r="N16" s="46">
        <v>0</v>
      </c>
      <c r="O16" s="46" t="s">
        <v>5159</v>
      </c>
      <c r="P16" s="46">
        <v>0</v>
      </c>
      <c r="Q16" s="46">
        <v>0</v>
      </c>
      <c r="R16" s="46" t="s">
        <v>5160</v>
      </c>
      <c r="T16" s="46" t="s">
        <v>5161</v>
      </c>
      <c r="U16" s="46" t="s">
        <v>5161</v>
      </c>
      <c r="V16" s="46" t="s">
        <v>5159</v>
      </c>
      <c r="W16" s="46" t="s">
        <v>5161</v>
      </c>
      <c r="X16" s="46" t="s">
        <v>5159</v>
      </c>
      <c r="Y16" s="46" t="s">
        <v>5161</v>
      </c>
      <c r="Z16" s="46">
        <v>1</v>
      </c>
      <c r="AA16" s="46" t="s">
        <v>4323</v>
      </c>
      <c r="AB16" s="46" t="s">
        <v>5285</v>
      </c>
      <c r="AI16" s="46" t="s">
        <v>5166</v>
      </c>
      <c r="AM16" s="46">
        <v>0</v>
      </c>
      <c r="AN16" s="46">
        <v>0</v>
      </c>
      <c r="AO16" s="46" t="s">
        <v>22</v>
      </c>
      <c r="AP16" s="46">
        <v>0</v>
      </c>
      <c r="AQ16" s="46">
        <v>0</v>
      </c>
      <c r="AR16" s="46">
        <v>0</v>
      </c>
      <c r="AS16" s="46">
        <v>0</v>
      </c>
      <c r="AU16" s="46">
        <v>0</v>
      </c>
      <c r="AW16" s="46">
        <v>0</v>
      </c>
      <c r="AY16" s="46">
        <v>0</v>
      </c>
      <c r="BA16" s="46">
        <v>0</v>
      </c>
      <c r="BC16" s="46">
        <v>0</v>
      </c>
      <c r="BE16" s="46">
        <v>0</v>
      </c>
      <c r="BH16" s="46">
        <v>0</v>
      </c>
      <c r="BJ16" s="46">
        <v>0</v>
      </c>
      <c r="BL16" s="46">
        <v>0</v>
      </c>
      <c r="BN16" s="46">
        <v>0</v>
      </c>
      <c r="BP16" s="46">
        <v>0</v>
      </c>
      <c r="BR16" s="46">
        <v>0</v>
      </c>
      <c r="BT16" s="46">
        <v>0</v>
      </c>
      <c r="BV16" s="46">
        <v>0</v>
      </c>
      <c r="BX16" s="46">
        <v>0</v>
      </c>
      <c r="BZ16" s="46">
        <v>0</v>
      </c>
      <c r="CB16" s="46">
        <v>0</v>
      </c>
      <c r="CD16" s="46">
        <v>0</v>
      </c>
      <c r="CF16" s="46">
        <v>0</v>
      </c>
      <c r="CJ16" s="46" t="s">
        <v>5167</v>
      </c>
    </row>
    <row r="17" spans="5:88" x14ac:dyDescent="0.35">
      <c r="E17" s="46" t="s">
        <v>5312</v>
      </c>
      <c r="F17" s="46" t="s">
        <v>5313</v>
      </c>
      <c r="G17" s="46" t="s">
        <v>5064</v>
      </c>
      <c r="I17" s="46" t="s">
        <v>5157</v>
      </c>
      <c r="J17" s="46" t="s">
        <v>5158</v>
      </c>
      <c r="K17" s="46" t="s">
        <v>5158</v>
      </c>
      <c r="L17" s="46" t="s">
        <v>5158</v>
      </c>
      <c r="M17" s="46" t="s">
        <v>5158</v>
      </c>
      <c r="N17" s="46">
        <v>0</v>
      </c>
      <c r="O17" s="46" t="s">
        <v>5159</v>
      </c>
      <c r="P17" s="46">
        <v>0</v>
      </c>
      <c r="Q17" s="46">
        <v>0</v>
      </c>
      <c r="R17" s="46" t="s">
        <v>5160</v>
      </c>
      <c r="T17" s="46" t="s">
        <v>5161</v>
      </c>
      <c r="U17" s="46" t="s">
        <v>5161</v>
      </c>
      <c r="V17" s="46" t="s">
        <v>5159</v>
      </c>
      <c r="W17" s="46" t="s">
        <v>5161</v>
      </c>
      <c r="X17" s="46" t="s">
        <v>5159</v>
      </c>
      <c r="Y17" s="46" t="s">
        <v>5161</v>
      </c>
      <c r="Z17" s="46">
        <v>1</v>
      </c>
      <c r="AA17" s="46" t="s">
        <v>4323</v>
      </c>
      <c r="AB17" s="46" t="s">
        <v>5285</v>
      </c>
      <c r="AI17" s="46" t="s">
        <v>5166</v>
      </c>
      <c r="AM17" s="46">
        <v>0</v>
      </c>
      <c r="AN17" s="46">
        <v>0</v>
      </c>
      <c r="AO17" s="46" t="s">
        <v>22</v>
      </c>
      <c r="AP17" s="46">
        <v>0</v>
      </c>
      <c r="AQ17" s="46">
        <v>0</v>
      </c>
      <c r="AR17" s="46">
        <v>0</v>
      </c>
      <c r="AS17" s="46">
        <v>0</v>
      </c>
      <c r="AU17" s="46">
        <v>0</v>
      </c>
      <c r="AW17" s="46">
        <v>0</v>
      </c>
      <c r="AY17" s="46">
        <v>0</v>
      </c>
      <c r="BA17" s="46">
        <v>0</v>
      </c>
      <c r="BC17" s="46">
        <v>0</v>
      </c>
      <c r="BE17" s="46">
        <v>0</v>
      </c>
      <c r="BH17" s="46">
        <v>0</v>
      </c>
      <c r="BJ17" s="46">
        <v>0</v>
      </c>
      <c r="BL17" s="46">
        <v>0</v>
      </c>
      <c r="BN17" s="46">
        <v>0</v>
      </c>
      <c r="BP17" s="46">
        <v>0</v>
      </c>
      <c r="BR17" s="46">
        <v>0</v>
      </c>
      <c r="BT17" s="46">
        <v>0</v>
      </c>
      <c r="BV17" s="46">
        <v>0</v>
      </c>
      <c r="BX17" s="46">
        <v>0</v>
      </c>
      <c r="BZ17" s="46">
        <v>0</v>
      </c>
      <c r="CB17" s="46">
        <v>0</v>
      </c>
      <c r="CD17" s="46">
        <v>0</v>
      </c>
      <c r="CF17" s="46">
        <v>0</v>
      </c>
      <c r="CJ17" s="46" t="s">
        <v>5167</v>
      </c>
    </row>
    <row r="18" spans="5:88" x14ac:dyDescent="0.35">
      <c r="E18" s="46" t="s">
        <v>5314</v>
      </c>
      <c r="F18" s="46" t="s">
        <v>5315</v>
      </c>
      <c r="G18" s="46" t="s">
        <v>5064</v>
      </c>
      <c r="I18" s="46" t="s">
        <v>5157</v>
      </c>
      <c r="J18" s="46" t="s">
        <v>5158</v>
      </c>
      <c r="K18" s="46" t="s">
        <v>5158</v>
      </c>
      <c r="L18" s="46" t="s">
        <v>5158</v>
      </c>
      <c r="M18" s="46" t="s">
        <v>5158</v>
      </c>
      <c r="N18" s="46">
        <v>0</v>
      </c>
      <c r="O18" s="46" t="s">
        <v>5159</v>
      </c>
      <c r="P18" s="46">
        <v>0</v>
      </c>
      <c r="Q18" s="46">
        <v>0</v>
      </c>
      <c r="R18" s="46" t="s">
        <v>5160</v>
      </c>
      <c r="T18" s="46" t="s">
        <v>5161</v>
      </c>
      <c r="U18" s="46" t="s">
        <v>5161</v>
      </c>
      <c r="V18" s="46" t="s">
        <v>5159</v>
      </c>
      <c r="W18" s="46" t="s">
        <v>5161</v>
      </c>
      <c r="X18" s="46" t="s">
        <v>5159</v>
      </c>
      <c r="Y18" s="46" t="s">
        <v>5161</v>
      </c>
      <c r="Z18" s="46">
        <v>1</v>
      </c>
      <c r="AA18" s="46" t="s">
        <v>4323</v>
      </c>
      <c r="AB18" s="46" t="s">
        <v>5285</v>
      </c>
      <c r="AI18" s="46" t="s">
        <v>5166</v>
      </c>
      <c r="AM18" s="46">
        <v>0</v>
      </c>
      <c r="AN18" s="46">
        <v>0</v>
      </c>
      <c r="AO18" s="46" t="s">
        <v>22</v>
      </c>
      <c r="AP18" s="46">
        <v>0</v>
      </c>
      <c r="AQ18" s="46">
        <v>0</v>
      </c>
      <c r="AR18" s="46">
        <v>0</v>
      </c>
      <c r="AS18" s="46">
        <v>0</v>
      </c>
      <c r="AU18" s="46">
        <v>0</v>
      </c>
      <c r="AW18" s="46">
        <v>0</v>
      </c>
      <c r="AY18" s="46">
        <v>0</v>
      </c>
      <c r="BA18" s="46">
        <v>0</v>
      </c>
      <c r="BC18" s="46">
        <v>0</v>
      </c>
      <c r="BE18" s="46">
        <v>0</v>
      </c>
      <c r="BH18" s="46">
        <v>0</v>
      </c>
      <c r="BJ18" s="46">
        <v>0</v>
      </c>
      <c r="BL18" s="46">
        <v>0</v>
      </c>
      <c r="BN18" s="46">
        <v>0</v>
      </c>
      <c r="BP18" s="46">
        <v>0</v>
      </c>
      <c r="BR18" s="46">
        <v>0</v>
      </c>
      <c r="BT18" s="46">
        <v>0</v>
      </c>
      <c r="BV18" s="46">
        <v>0</v>
      </c>
      <c r="BX18" s="46">
        <v>0</v>
      </c>
      <c r="BZ18" s="46">
        <v>0</v>
      </c>
      <c r="CB18" s="46">
        <v>0</v>
      </c>
      <c r="CD18" s="46">
        <v>0</v>
      </c>
      <c r="CF18" s="46">
        <v>0</v>
      </c>
      <c r="CJ18" s="46" t="s">
        <v>5167</v>
      </c>
    </row>
    <row r="19" spans="5:88" x14ac:dyDescent="0.35">
      <c r="E19" s="46" t="s">
        <v>5316</v>
      </c>
      <c r="F19" s="46" t="s">
        <v>5317</v>
      </c>
      <c r="G19" s="46" t="s">
        <v>5064</v>
      </c>
      <c r="I19" s="46" t="s">
        <v>5157</v>
      </c>
      <c r="J19" s="46" t="s">
        <v>5158</v>
      </c>
      <c r="K19" s="46" t="s">
        <v>5158</v>
      </c>
      <c r="L19" s="46" t="s">
        <v>5158</v>
      </c>
      <c r="M19" s="46" t="s">
        <v>5158</v>
      </c>
      <c r="N19" s="46">
        <v>0</v>
      </c>
      <c r="O19" s="46" t="s">
        <v>5159</v>
      </c>
      <c r="P19" s="46">
        <v>0</v>
      </c>
      <c r="Q19" s="46">
        <v>0</v>
      </c>
      <c r="R19" s="46" t="s">
        <v>5160</v>
      </c>
      <c r="T19" s="46" t="s">
        <v>5161</v>
      </c>
      <c r="U19" s="46" t="s">
        <v>5161</v>
      </c>
      <c r="V19" s="46" t="s">
        <v>5159</v>
      </c>
      <c r="W19" s="46" t="s">
        <v>5161</v>
      </c>
      <c r="X19" s="46" t="s">
        <v>5159</v>
      </c>
      <c r="Y19" s="46" t="s">
        <v>5161</v>
      </c>
      <c r="Z19" s="46">
        <v>1</v>
      </c>
      <c r="AA19" s="46" t="s">
        <v>4323</v>
      </c>
      <c r="AB19" s="46" t="s">
        <v>5285</v>
      </c>
      <c r="AI19" s="46" t="s">
        <v>5166</v>
      </c>
      <c r="AM19" s="46">
        <v>0</v>
      </c>
      <c r="AN19" s="46">
        <v>0</v>
      </c>
      <c r="AO19" s="46" t="s">
        <v>22</v>
      </c>
      <c r="AP19" s="46">
        <v>0</v>
      </c>
      <c r="AQ19" s="46">
        <v>0</v>
      </c>
      <c r="AR19" s="46">
        <v>0</v>
      </c>
      <c r="AS19" s="46">
        <v>0</v>
      </c>
      <c r="AU19" s="46">
        <v>0</v>
      </c>
      <c r="AW19" s="46">
        <v>0</v>
      </c>
      <c r="AY19" s="46">
        <v>0</v>
      </c>
      <c r="BA19" s="46">
        <v>0</v>
      </c>
      <c r="BC19" s="46">
        <v>0</v>
      </c>
      <c r="BE19" s="46">
        <v>0</v>
      </c>
      <c r="BH19" s="46">
        <v>0</v>
      </c>
      <c r="BJ19" s="46">
        <v>0</v>
      </c>
      <c r="BL19" s="46">
        <v>0</v>
      </c>
      <c r="BN19" s="46">
        <v>0</v>
      </c>
      <c r="BP19" s="46">
        <v>0</v>
      </c>
      <c r="BR19" s="46">
        <v>0</v>
      </c>
      <c r="BT19" s="46">
        <v>0</v>
      </c>
      <c r="BV19" s="46">
        <v>0</v>
      </c>
      <c r="BX19" s="46">
        <v>0</v>
      </c>
      <c r="BZ19" s="46">
        <v>0</v>
      </c>
      <c r="CB19" s="46">
        <v>0</v>
      </c>
      <c r="CD19" s="46">
        <v>0</v>
      </c>
      <c r="CF19" s="46">
        <v>0</v>
      </c>
      <c r="CJ19" s="46" t="s">
        <v>5167</v>
      </c>
    </row>
    <row r="20" spans="5:88" x14ac:dyDescent="0.35">
      <c r="E20" s="46" t="s">
        <v>5318</v>
      </c>
      <c r="F20" s="46" t="s">
        <v>5319</v>
      </c>
      <c r="G20" s="46" t="s">
        <v>5064</v>
      </c>
      <c r="I20" s="46" t="s">
        <v>5157</v>
      </c>
      <c r="J20" s="46" t="s">
        <v>5158</v>
      </c>
      <c r="K20" s="46" t="s">
        <v>5158</v>
      </c>
      <c r="L20" s="46" t="s">
        <v>5158</v>
      </c>
      <c r="M20" s="46" t="s">
        <v>5158</v>
      </c>
      <c r="N20" s="46">
        <v>0</v>
      </c>
      <c r="O20" s="46" t="s">
        <v>5159</v>
      </c>
      <c r="P20" s="46">
        <v>0</v>
      </c>
      <c r="Q20" s="46">
        <v>0</v>
      </c>
      <c r="R20" s="46" t="s">
        <v>5160</v>
      </c>
      <c r="T20" s="46" t="s">
        <v>5161</v>
      </c>
      <c r="U20" s="46" t="s">
        <v>5161</v>
      </c>
      <c r="V20" s="46" t="s">
        <v>5159</v>
      </c>
      <c r="W20" s="46" t="s">
        <v>5161</v>
      </c>
      <c r="X20" s="46" t="s">
        <v>5159</v>
      </c>
      <c r="Y20" s="46" t="s">
        <v>5161</v>
      </c>
      <c r="Z20" s="46">
        <v>1</v>
      </c>
      <c r="AA20" s="46" t="s">
        <v>4323</v>
      </c>
      <c r="AB20" s="46" t="s">
        <v>5285</v>
      </c>
      <c r="AI20" s="46" t="s">
        <v>5166</v>
      </c>
      <c r="AM20" s="46">
        <v>0</v>
      </c>
      <c r="AN20" s="46">
        <v>0</v>
      </c>
      <c r="AO20" s="46" t="s">
        <v>22</v>
      </c>
      <c r="AP20" s="46">
        <v>0</v>
      </c>
      <c r="AQ20" s="46">
        <v>0</v>
      </c>
      <c r="AR20" s="46">
        <v>0</v>
      </c>
      <c r="AS20" s="46">
        <v>0</v>
      </c>
      <c r="AU20" s="46">
        <v>0</v>
      </c>
      <c r="AW20" s="46">
        <v>0</v>
      </c>
      <c r="AY20" s="46">
        <v>0</v>
      </c>
      <c r="BA20" s="46">
        <v>0</v>
      </c>
      <c r="BC20" s="46">
        <v>0</v>
      </c>
      <c r="BE20" s="46">
        <v>0</v>
      </c>
      <c r="BH20" s="46">
        <v>0</v>
      </c>
      <c r="BJ20" s="46">
        <v>0</v>
      </c>
      <c r="BL20" s="46">
        <v>0</v>
      </c>
      <c r="BN20" s="46">
        <v>0</v>
      </c>
      <c r="BP20" s="46">
        <v>0</v>
      </c>
      <c r="BR20" s="46">
        <v>0</v>
      </c>
      <c r="BT20" s="46">
        <v>0</v>
      </c>
      <c r="BV20" s="46">
        <v>0</v>
      </c>
      <c r="BX20" s="46">
        <v>0</v>
      </c>
      <c r="BZ20" s="46">
        <v>0</v>
      </c>
      <c r="CB20" s="46">
        <v>0</v>
      </c>
      <c r="CD20" s="46">
        <v>0</v>
      </c>
      <c r="CF20" s="46">
        <v>0</v>
      </c>
      <c r="CJ20" s="46" t="s">
        <v>5167</v>
      </c>
    </row>
    <row r="21" spans="5:88" x14ac:dyDescent="0.35">
      <c r="E21" s="46" t="s">
        <v>5320</v>
      </c>
      <c r="F21" s="46" t="s">
        <v>5321</v>
      </c>
      <c r="G21" s="46" t="s">
        <v>5064</v>
      </c>
      <c r="I21" s="46" t="s">
        <v>5157</v>
      </c>
      <c r="J21" s="46" t="s">
        <v>5158</v>
      </c>
      <c r="K21" s="46" t="s">
        <v>5158</v>
      </c>
      <c r="L21" s="46" t="s">
        <v>5158</v>
      </c>
      <c r="M21" s="46" t="s">
        <v>5158</v>
      </c>
      <c r="N21" s="46">
        <v>0</v>
      </c>
      <c r="O21" s="46" t="s">
        <v>5159</v>
      </c>
      <c r="P21" s="46">
        <v>0</v>
      </c>
      <c r="Q21" s="46">
        <v>0</v>
      </c>
      <c r="R21" s="46" t="s">
        <v>5160</v>
      </c>
      <c r="T21" s="46" t="s">
        <v>5161</v>
      </c>
      <c r="U21" s="46" t="s">
        <v>5161</v>
      </c>
      <c r="V21" s="46" t="s">
        <v>5159</v>
      </c>
      <c r="W21" s="46" t="s">
        <v>5161</v>
      </c>
      <c r="X21" s="46" t="s">
        <v>5159</v>
      </c>
      <c r="Y21" s="46" t="s">
        <v>5161</v>
      </c>
      <c r="Z21" s="46">
        <v>1</v>
      </c>
      <c r="AA21" s="46" t="s">
        <v>4323</v>
      </c>
      <c r="AB21" s="46" t="s">
        <v>5285</v>
      </c>
      <c r="AI21" s="46" t="s">
        <v>5166</v>
      </c>
      <c r="AM21" s="46">
        <v>0</v>
      </c>
      <c r="AN21" s="46">
        <v>0</v>
      </c>
      <c r="AO21" s="46" t="s">
        <v>22</v>
      </c>
      <c r="AP21" s="46">
        <v>0</v>
      </c>
      <c r="AQ21" s="46">
        <v>0</v>
      </c>
      <c r="AR21" s="46">
        <v>0</v>
      </c>
      <c r="AS21" s="46">
        <v>0</v>
      </c>
      <c r="AU21" s="46">
        <v>0</v>
      </c>
      <c r="AW21" s="46">
        <v>0</v>
      </c>
      <c r="AY21" s="46">
        <v>0</v>
      </c>
      <c r="BA21" s="46">
        <v>0</v>
      </c>
      <c r="BC21" s="46">
        <v>0</v>
      </c>
      <c r="BE21" s="46">
        <v>0</v>
      </c>
      <c r="BH21" s="46">
        <v>0</v>
      </c>
      <c r="BJ21" s="46">
        <v>0</v>
      </c>
      <c r="BL21" s="46">
        <v>0</v>
      </c>
      <c r="BN21" s="46">
        <v>0</v>
      </c>
      <c r="BP21" s="46">
        <v>0</v>
      </c>
      <c r="BR21" s="46">
        <v>0</v>
      </c>
      <c r="BT21" s="46">
        <v>0</v>
      </c>
      <c r="BV21" s="46">
        <v>0</v>
      </c>
      <c r="BX21" s="46">
        <v>0</v>
      </c>
      <c r="BZ21" s="46">
        <v>0</v>
      </c>
      <c r="CB21" s="46">
        <v>0</v>
      </c>
      <c r="CD21" s="46">
        <v>0</v>
      </c>
      <c r="CF21" s="46">
        <v>0</v>
      </c>
      <c r="CJ21" s="46" t="s">
        <v>5167</v>
      </c>
    </row>
    <row r="22" spans="5:88" x14ac:dyDescent="0.35">
      <c r="E22" s="46" t="s">
        <v>5322</v>
      </c>
      <c r="F22" s="46" t="s">
        <v>5323</v>
      </c>
      <c r="G22" s="46" t="s">
        <v>5064</v>
      </c>
      <c r="I22" s="46" t="s">
        <v>5157</v>
      </c>
      <c r="J22" s="46" t="s">
        <v>5158</v>
      </c>
      <c r="K22" s="46" t="s">
        <v>5158</v>
      </c>
      <c r="L22" s="46" t="s">
        <v>5158</v>
      </c>
      <c r="M22" s="46" t="s">
        <v>5158</v>
      </c>
      <c r="N22" s="46">
        <v>0</v>
      </c>
      <c r="O22" s="46" t="s">
        <v>5159</v>
      </c>
      <c r="P22" s="46">
        <v>0</v>
      </c>
      <c r="Q22" s="46">
        <v>0</v>
      </c>
      <c r="R22" s="46" t="s">
        <v>5160</v>
      </c>
      <c r="T22" s="46" t="s">
        <v>5161</v>
      </c>
      <c r="U22" s="46" t="s">
        <v>5161</v>
      </c>
      <c r="V22" s="46" t="s">
        <v>5159</v>
      </c>
      <c r="W22" s="46" t="s">
        <v>5161</v>
      </c>
      <c r="X22" s="46" t="s">
        <v>5159</v>
      </c>
      <c r="Y22" s="46" t="s">
        <v>5161</v>
      </c>
      <c r="Z22" s="46">
        <v>1</v>
      </c>
      <c r="AA22" s="46" t="s">
        <v>4323</v>
      </c>
      <c r="AB22" s="46" t="s">
        <v>5285</v>
      </c>
      <c r="AI22" s="46" t="s">
        <v>5166</v>
      </c>
      <c r="AM22" s="46">
        <v>0</v>
      </c>
      <c r="AN22" s="46">
        <v>0</v>
      </c>
      <c r="AO22" s="46" t="s">
        <v>22</v>
      </c>
      <c r="AP22" s="46">
        <v>0</v>
      </c>
      <c r="AQ22" s="46">
        <v>0</v>
      </c>
      <c r="AR22" s="46">
        <v>0</v>
      </c>
      <c r="AS22" s="46">
        <v>0</v>
      </c>
      <c r="AU22" s="46">
        <v>0</v>
      </c>
      <c r="AW22" s="46">
        <v>0</v>
      </c>
      <c r="AY22" s="46">
        <v>0</v>
      </c>
      <c r="BA22" s="46">
        <v>0</v>
      </c>
      <c r="BC22" s="46">
        <v>0</v>
      </c>
      <c r="BE22" s="46">
        <v>0</v>
      </c>
      <c r="BH22" s="46">
        <v>0</v>
      </c>
      <c r="BJ22" s="46">
        <v>0</v>
      </c>
      <c r="BL22" s="46">
        <v>0</v>
      </c>
      <c r="BN22" s="46">
        <v>0</v>
      </c>
      <c r="BP22" s="46">
        <v>0</v>
      </c>
      <c r="BR22" s="46">
        <v>0</v>
      </c>
      <c r="BT22" s="46">
        <v>0</v>
      </c>
      <c r="BV22" s="46">
        <v>0</v>
      </c>
      <c r="BX22" s="46">
        <v>0</v>
      </c>
      <c r="BZ22" s="46">
        <v>0</v>
      </c>
      <c r="CB22" s="46">
        <v>0</v>
      </c>
      <c r="CD22" s="46">
        <v>0</v>
      </c>
      <c r="CF22" s="46">
        <v>0</v>
      </c>
      <c r="CJ22" s="46" t="s">
        <v>5167</v>
      </c>
    </row>
    <row r="23" spans="5:88" x14ac:dyDescent="0.35">
      <c r="E23" s="46" t="s">
        <v>5324</v>
      </c>
      <c r="F23" s="46" t="s">
        <v>5325</v>
      </c>
      <c r="G23" s="46" t="s">
        <v>5064</v>
      </c>
      <c r="I23" s="46" t="s">
        <v>5157</v>
      </c>
      <c r="J23" s="46" t="s">
        <v>5158</v>
      </c>
      <c r="K23" s="46" t="s">
        <v>5158</v>
      </c>
      <c r="L23" s="46" t="s">
        <v>5158</v>
      </c>
      <c r="M23" s="46" t="s">
        <v>5158</v>
      </c>
      <c r="N23" s="46">
        <v>0</v>
      </c>
      <c r="O23" s="46" t="s">
        <v>5159</v>
      </c>
      <c r="P23" s="46">
        <v>0</v>
      </c>
      <c r="Q23" s="46">
        <v>0</v>
      </c>
      <c r="R23" s="46" t="s">
        <v>5160</v>
      </c>
      <c r="T23" s="46" t="s">
        <v>5161</v>
      </c>
      <c r="U23" s="46" t="s">
        <v>5161</v>
      </c>
      <c r="V23" s="46" t="s">
        <v>5159</v>
      </c>
      <c r="W23" s="46" t="s">
        <v>5161</v>
      </c>
      <c r="X23" s="46" t="s">
        <v>5159</v>
      </c>
      <c r="Y23" s="46" t="s">
        <v>5161</v>
      </c>
      <c r="Z23" s="46">
        <v>1</v>
      </c>
      <c r="AA23" s="46" t="s">
        <v>4323</v>
      </c>
      <c r="AB23" s="46" t="s">
        <v>5285</v>
      </c>
      <c r="AI23" s="46" t="s">
        <v>5166</v>
      </c>
      <c r="AM23" s="46">
        <v>0</v>
      </c>
      <c r="AN23" s="46">
        <v>0</v>
      </c>
      <c r="AO23" s="46" t="s">
        <v>22</v>
      </c>
      <c r="AP23" s="46">
        <v>0</v>
      </c>
      <c r="AQ23" s="46">
        <v>0</v>
      </c>
      <c r="AR23" s="46">
        <v>0</v>
      </c>
      <c r="AS23" s="46">
        <v>0</v>
      </c>
      <c r="AU23" s="46">
        <v>0</v>
      </c>
      <c r="AW23" s="46">
        <v>0</v>
      </c>
      <c r="AY23" s="46">
        <v>0</v>
      </c>
      <c r="BA23" s="46">
        <v>0</v>
      </c>
      <c r="BC23" s="46">
        <v>0</v>
      </c>
      <c r="BE23" s="46">
        <v>0</v>
      </c>
      <c r="BH23" s="46">
        <v>0</v>
      </c>
      <c r="BJ23" s="46">
        <v>0</v>
      </c>
      <c r="BL23" s="46">
        <v>0</v>
      </c>
      <c r="BN23" s="46">
        <v>0</v>
      </c>
      <c r="BP23" s="46">
        <v>0</v>
      </c>
      <c r="BR23" s="46">
        <v>0</v>
      </c>
      <c r="BT23" s="46">
        <v>0</v>
      </c>
      <c r="BV23" s="46">
        <v>0</v>
      </c>
      <c r="BX23" s="46">
        <v>0</v>
      </c>
      <c r="BZ23" s="46">
        <v>0</v>
      </c>
      <c r="CB23" s="46">
        <v>0</v>
      </c>
      <c r="CD23" s="46">
        <v>0</v>
      </c>
      <c r="CF23" s="46">
        <v>0</v>
      </c>
      <c r="CJ23" s="46" t="s">
        <v>5167</v>
      </c>
    </row>
    <row r="24" spans="5:88" x14ac:dyDescent="0.35">
      <c r="E24" s="46" t="s">
        <v>5326</v>
      </c>
      <c r="F24" s="46" t="s">
        <v>5327</v>
      </c>
      <c r="G24" s="46" t="s">
        <v>5064</v>
      </c>
      <c r="I24" s="46" t="s">
        <v>5157</v>
      </c>
      <c r="J24" s="46" t="s">
        <v>5158</v>
      </c>
      <c r="K24" s="46" t="s">
        <v>5158</v>
      </c>
      <c r="L24" s="46" t="s">
        <v>5158</v>
      </c>
      <c r="M24" s="46" t="s">
        <v>5158</v>
      </c>
      <c r="N24" s="46">
        <v>0</v>
      </c>
      <c r="O24" s="46" t="s">
        <v>5159</v>
      </c>
      <c r="P24" s="46">
        <v>0</v>
      </c>
      <c r="Q24" s="46">
        <v>0</v>
      </c>
      <c r="R24" s="46" t="s">
        <v>5160</v>
      </c>
      <c r="T24" s="46" t="s">
        <v>5161</v>
      </c>
      <c r="U24" s="46" t="s">
        <v>5161</v>
      </c>
      <c r="V24" s="46" t="s">
        <v>5159</v>
      </c>
      <c r="W24" s="46" t="s">
        <v>5161</v>
      </c>
      <c r="X24" s="46" t="s">
        <v>5159</v>
      </c>
      <c r="Y24" s="46" t="s">
        <v>5161</v>
      </c>
      <c r="Z24" s="46">
        <v>1</v>
      </c>
      <c r="AA24" s="46" t="s">
        <v>4323</v>
      </c>
      <c r="AB24" s="46" t="s">
        <v>5285</v>
      </c>
      <c r="AI24" s="46" t="s">
        <v>5166</v>
      </c>
      <c r="AM24" s="46">
        <v>0</v>
      </c>
      <c r="AN24" s="46">
        <v>0</v>
      </c>
      <c r="AO24" s="46" t="s">
        <v>22</v>
      </c>
      <c r="AP24" s="46">
        <v>0</v>
      </c>
      <c r="AQ24" s="46">
        <v>0</v>
      </c>
      <c r="AR24" s="46">
        <v>0</v>
      </c>
      <c r="AS24" s="46">
        <v>0</v>
      </c>
      <c r="AU24" s="46">
        <v>0</v>
      </c>
      <c r="AW24" s="46">
        <v>0</v>
      </c>
      <c r="AY24" s="46">
        <v>0</v>
      </c>
      <c r="BA24" s="46">
        <v>0</v>
      </c>
      <c r="BC24" s="46">
        <v>0</v>
      </c>
      <c r="BE24" s="46">
        <v>0</v>
      </c>
      <c r="BH24" s="46">
        <v>0</v>
      </c>
      <c r="BJ24" s="46">
        <v>0</v>
      </c>
      <c r="BL24" s="46">
        <v>0</v>
      </c>
      <c r="BN24" s="46">
        <v>0</v>
      </c>
      <c r="BP24" s="46">
        <v>0</v>
      </c>
      <c r="BR24" s="46">
        <v>0</v>
      </c>
      <c r="BT24" s="46">
        <v>0</v>
      </c>
      <c r="BV24" s="46">
        <v>0</v>
      </c>
      <c r="BX24" s="46">
        <v>0</v>
      </c>
      <c r="BZ24" s="46">
        <v>0</v>
      </c>
      <c r="CB24" s="46">
        <v>0</v>
      </c>
      <c r="CD24" s="46">
        <v>0</v>
      </c>
      <c r="CF24" s="46">
        <v>0</v>
      </c>
      <c r="CJ24" s="46" t="s">
        <v>5167</v>
      </c>
    </row>
    <row r="25" spans="5:88" x14ac:dyDescent="0.35">
      <c r="E25" s="46" t="s">
        <v>5328</v>
      </c>
      <c r="F25" s="46" t="s">
        <v>5329</v>
      </c>
      <c r="G25" s="46" t="s">
        <v>5064</v>
      </c>
      <c r="I25" s="46" t="s">
        <v>5157</v>
      </c>
      <c r="J25" s="46" t="s">
        <v>5158</v>
      </c>
      <c r="K25" s="46" t="s">
        <v>5158</v>
      </c>
      <c r="L25" s="46" t="s">
        <v>5158</v>
      </c>
      <c r="M25" s="46" t="s">
        <v>5158</v>
      </c>
      <c r="N25" s="46">
        <v>0</v>
      </c>
      <c r="O25" s="46" t="s">
        <v>5159</v>
      </c>
      <c r="P25" s="46">
        <v>0</v>
      </c>
      <c r="Q25" s="46">
        <v>0</v>
      </c>
      <c r="R25" s="46" t="s">
        <v>5160</v>
      </c>
      <c r="T25" s="46" t="s">
        <v>5161</v>
      </c>
      <c r="U25" s="46" t="s">
        <v>5161</v>
      </c>
      <c r="V25" s="46" t="s">
        <v>5159</v>
      </c>
      <c r="W25" s="46" t="s">
        <v>5161</v>
      </c>
      <c r="X25" s="46" t="s">
        <v>5159</v>
      </c>
      <c r="Y25" s="46" t="s">
        <v>5161</v>
      </c>
      <c r="Z25" s="46">
        <v>1</v>
      </c>
      <c r="AA25" s="46" t="s">
        <v>4323</v>
      </c>
      <c r="AB25" s="46" t="s">
        <v>5285</v>
      </c>
      <c r="AI25" s="46" t="s">
        <v>5166</v>
      </c>
      <c r="AM25" s="46">
        <v>0</v>
      </c>
      <c r="AN25" s="46">
        <v>0</v>
      </c>
      <c r="AO25" s="46" t="s">
        <v>22</v>
      </c>
      <c r="AP25" s="46">
        <v>0</v>
      </c>
      <c r="AQ25" s="46">
        <v>0</v>
      </c>
      <c r="AR25" s="46">
        <v>0</v>
      </c>
      <c r="AS25" s="46">
        <v>0</v>
      </c>
      <c r="AU25" s="46">
        <v>0</v>
      </c>
      <c r="AW25" s="46">
        <v>0</v>
      </c>
      <c r="AY25" s="46">
        <v>0</v>
      </c>
      <c r="BA25" s="46">
        <v>0</v>
      </c>
      <c r="BC25" s="46">
        <v>0</v>
      </c>
      <c r="BE25" s="46">
        <v>0</v>
      </c>
      <c r="BH25" s="46">
        <v>0</v>
      </c>
      <c r="BJ25" s="46">
        <v>0</v>
      </c>
      <c r="BL25" s="46">
        <v>0</v>
      </c>
      <c r="BN25" s="46">
        <v>0</v>
      </c>
      <c r="BP25" s="46">
        <v>0</v>
      </c>
      <c r="BR25" s="46">
        <v>0</v>
      </c>
      <c r="BT25" s="46">
        <v>0</v>
      </c>
      <c r="BV25" s="46">
        <v>0</v>
      </c>
      <c r="BX25" s="46">
        <v>0</v>
      </c>
      <c r="BZ25" s="46">
        <v>0</v>
      </c>
      <c r="CB25" s="46">
        <v>0</v>
      </c>
      <c r="CD25" s="46">
        <v>0</v>
      </c>
      <c r="CF25" s="46">
        <v>0</v>
      </c>
      <c r="CJ25" s="46" t="s">
        <v>5167</v>
      </c>
    </row>
    <row r="26" spans="5:88" x14ac:dyDescent="0.35">
      <c r="E26" s="46" t="s">
        <v>5330</v>
      </c>
      <c r="F26" s="46" t="s">
        <v>5331</v>
      </c>
      <c r="G26" s="46" t="s">
        <v>5064</v>
      </c>
      <c r="I26" s="46" t="s">
        <v>5157</v>
      </c>
      <c r="J26" s="46" t="s">
        <v>5158</v>
      </c>
      <c r="K26" s="46" t="s">
        <v>5158</v>
      </c>
      <c r="L26" s="46" t="s">
        <v>5158</v>
      </c>
      <c r="M26" s="46" t="s">
        <v>5158</v>
      </c>
      <c r="N26" s="46">
        <v>0</v>
      </c>
      <c r="O26" s="46" t="s">
        <v>5159</v>
      </c>
      <c r="P26" s="46">
        <v>0</v>
      </c>
      <c r="Q26" s="46">
        <v>0</v>
      </c>
      <c r="R26" s="46" t="s">
        <v>5160</v>
      </c>
      <c r="T26" s="46" t="s">
        <v>5161</v>
      </c>
      <c r="U26" s="46" t="s">
        <v>5161</v>
      </c>
      <c r="V26" s="46" t="s">
        <v>5159</v>
      </c>
      <c r="W26" s="46" t="s">
        <v>5161</v>
      </c>
      <c r="X26" s="46" t="s">
        <v>5159</v>
      </c>
      <c r="Y26" s="46" t="s">
        <v>5161</v>
      </c>
      <c r="Z26" s="46">
        <v>1</v>
      </c>
      <c r="AA26" s="46" t="s">
        <v>4323</v>
      </c>
      <c r="AB26" s="46" t="s">
        <v>5285</v>
      </c>
      <c r="AI26" s="46" t="s">
        <v>5166</v>
      </c>
      <c r="AM26" s="46">
        <v>0</v>
      </c>
      <c r="AN26" s="46">
        <v>0</v>
      </c>
      <c r="AO26" s="46" t="s">
        <v>22</v>
      </c>
      <c r="AP26" s="46">
        <v>0</v>
      </c>
      <c r="AQ26" s="46">
        <v>0</v>
      </c>
      <c r="AR26" s="46">
        <v>0</v>
      </c>
      <c r="AS26" s="46">
        <v>0</v>
      </c>
      <c r="AU26" s="46">
        <v>0</v>
      </c>
      <c r="AW26" s="46">
        <v>0</v>
      </c>
      <c r="AY26" s="46">
        <v>0</v>
      </c>
      <c r="BA26" s="46">
        <v>0</v>
      </c>
      <c r="BC26" s="46">
        <v>0</v>
      </c>
      <c r="BE26" s="46">
        <v>0</v>
      </c>
      <c r="BH26" s="46">
        <v>0</v>
      </c>
      <c r="BJ26" s="46">
        <v>0</v>
      </c>
      <c r="BL26" s="46">
        <v>0</v>
      </c>
      <c r="BN26" s="46">
        <v>0</v>
      </c>
      <c r="BP26" s="46">
        <v>0</v>
      </c>
      <c r="BR26" s="46">
        <v>0</v>
      </c>
      <c r="BT26" s="46">
        <v>0</v>
      </c>
      <c r="BV26" s="46">
        <v>0</v>
      </c>
      <c r="BX26" s="46">
        <v>0</v>
      </c>
      <c r="BZ26" s="46">
        <v>0</v>
      </c>
      <c r="CB26" s="46">
        <v>0</v>
      </c>
      <c r="CD26" s="46">
        <v>0</v>
      </c>
      <c r="CF26" s="46">
        <v>0</v>
      </c>
      <c r="CJ26" s="46" t="s">
        <v>5167</v>
      </c>
    </row>
    <row r="27" spans="5:88" x14ac:dyDescent="0.35">
      <c r="E27" s="46" t="s">
        <v>5332</v>
      </c>
      <c r="F27" s="46" t="s">
        <v>5333</v>
      </c>
      <c r="G27" s="46" t="s">
        <v>5064</v>
      </c>
      <c r="I27" s="46" t="s">
        <v>5157</v>
      </c>
      <c r="J27" s="46" t="s">
        <v>5158</v>
      </c>
      <c r="K27" s="46" t="s">
        <v>5158</v>
      </c>
      <c r="L27" s="46" t="s">
        <v>5158</v>
      </c>
      <c r="M27" s="46" t="s">
        <v>5158</v>
      </c>
      <c r="N27" s="46">
        <v>0</v>
      </c>
      <c r="O27" s="46" t="s">
        <v>5159</v>
      </c>
      <c r="P27" s="46">
        <v>0</v>
      </c>
      <c r="Q27" s="46">
        <v>0</v>
      </c>
      <c r="R27" s="46" t="s">
        <v>5160</v>
      </c>
      <c r="T27" s="46" t="s">
        <v>5161</v>
      </c>
      <c r="U27" s="46" t="s">
        <v>5161</v>
      </c>
      <c r="V27" s="46" t="s">
        <v>5159</v>
      </c>
      <c r="W27" s="46" t="s">
        <v>5161</v>
      </c>
      <c r="X27" s="46" t="s">
        <v>5159</v>
      </c>
      <c r="Y27" s="46" t="s">
        <v>5161</v>
      </c>
      <c r="Z27" s="46">
        <v>1</v>
      </c>
      <c r="AA27" s="46" t="s">
        <v>4323</v>
      </c>
      <c r="AB27" s="46" t="s">
        <v>5285</v>
      </c>
      <c r="AI27" s="46" t="s">
        <v>5166</v>
      </c>
      <c r="AM27" s="46">
        <v>0</v>
      </c>
      <c r="AN27" s="46">
        <v>0</v>
      </c>
      <c r="AO27" s="46" t="s">
        <v>22</v>
      </c>
      <c r="AP27" s="46">
        <v>0</v>
      </c>
      <c r="AQ27" s="46">
        <v>0</v>
      </c>
      <c r="AR27" s="46">
        <v>0</v>
      </c>
      <c r="AS27" s="46">
        <v>0</v>
      </c>
      <c r="AU27" s="46">
        <v>0</v>
      </c>
      <c r="AW27" s="46">
        <v>0</v>
      </c>
      <c r="AY27" s="46">
        <v>0</v>
      </c>
      <c r="BA27" s="46">
        <v>0</v>
      </c>
      <c r="BC27" s="46">
        <v>0</v>
      </c>
      <c r="BE27" s="46">
        <v>0</v>
      </c>
      <c r="BH27" s="46">
        <v>0</v>
      </c>
      <c r="BJ27" s="46">
        <v>0</v>
      </c>
      <c r="BL27" s="46">
        <v>0</v>
      </c>
      <c r="BN27" s="46">
        <v>0</v>
      </c>
      <c r="BP27" s="46">
        <v>0</v>
      </c>
      <c r="BR27" s="46">
        <v>0</v>
      </c>
      <c r="BT27" s="46">
        <v>0</v>
      </c>
      <c r="BV27" s="46">
        <v>0</v>
      </c>
      <c r="BX27" s="46">
        <v>0</v>
      </c>
      <c r="BZ27" s="46">
        <v>0</v>
      </c>
      <c r="CB27" s="46">
        <v>0</v>
      </c>
      <c r="CD27" s="46">
        <v>0</v>
      </c>
      <c r="CF27" s="46">
        <v>0</v>
      </c>
      <c r="CJ27" s="46" t="s">
        <v>5167</v>
      </c>
    </row>
    <row r="28" spans="5:88" x14ac:dyDescent="0.35">
      <c r="E28" s="46" t="s">
        <v>5334</v>
      </c>
      <c r="F28" s="46" t="s">
        <v>5335</v>
      </c>
      <c r="G28" s="46" t="s">
        <v>5064</v>
      </c>
      <c r="I28" s="46" t="s">
        <v>5157</v>
      </c>
      <c r="J28" s="46" t="s">
        <v>5158</v>
      </c>
      <c r="K28" s="46" t="s">
        <v>5158</v>
      </c>
      <c r="L28" s="46" t="s">
        <v>5158</v>
      </c>
      <c r="M28" s="46" t="s">
        <v>5158</v>
      </c>
      <c r="N28" s="46">
        <v>0</v>
      </c>
      <c r="O28" s="46" t="s">
        <v>5159</v>
      </c>
      <c r="P28" s="46">
        <v>0</v>
      </c>
      <c r="Q28" s="46">
        <v>0</v>
      </c>
      <c r="R28" s="46" t="s">
        <v>5160</v>
      </c>
      <c r="T28" s="46" t="s">
        <v>5161</v>
      </c>
      <c r="U28" s="46" t="s">
        <v>5161</v>
      </c>
      <c r="V28" s="46" t="s">
        <v>5159</v>
      </c>
      <c r="W28" s="46" t="s">
        <v>5161</v>
      </c>
      <c r="X28" s="46" t="s">
        <v>5159</v>
      </c>
      <c r="Y28" s="46" t="s">
        <v>5161</v>
      </c>
      <c r="Z28" s="46">
        <v>1</v>
      </c>
      <c r="AA28" s="46" t="s">
        <v>4323</v>
      </c>
      <c r="AB28" s="46" t="s">
        <v>5285</v>
      </c>
      <c r="AI28" s="46" t="s">
        <v>5166</v>
      </c>
      <c r="AM28" s="46">
        <v>0</v>
      </c>
      <c r="AN28" s="46">
        <v>0</v>
      </c>
      <c r="AO28" s="46" t="s">
        <v>22</v>
      </c>
      <c r="AP28" s="46">
        <v>0</v>
      </c>
      <c r="AQ28" s="46">
        <v>0</v>
      </c>
      <c r="AR28" s="46">
        <v>0</v>
      </c>
      <c r="AS28" s="46">
        <v>0</v>
      </c>
      <c r="AU28" s="46">
        <v>0</v>
      </c>
      <c r="AW28" s="46">
        <v>0</v>
      </c>
      <c r="AY28" s="46">
        <v>0</v>
      </c>
      <c r="BA28" s="46">
        <v>0</v>
      </c>
      <c r="BC28" s="46">
        <v>0</v>
      </c>
      <c r="BE28" s="46">
        <v>0</v>
      </c>
      <c r="BH28" s="46">
        <v>0</v>
      </c>
      <c r="BJ28" s="46">
        <v>0</v>
      </c>
      <c r="BL28" s="46">
        <v>0</v>
      </c>
      <c r="BN28" s="46">
        <v>0</v>
      </c>
      <c r="BP28" s="46">
        <v>0</v>
      </c>
      <c r="BR28" s="46">
        <v>0</v>
      </c>
      <c r="BT28" s="46">
        <v>0</v>
      </c>
      <c r="BV28" s="46">
        <v>0</v>
      </c>
      <c r="BX28" s="46">
        <v>0</v>
      </c>
      <c r="BZ28" s="46">
        <v>0</v>
      </c>
      <c r="CB28" s="46">
        <v>0</v>
      </c>
      <c r="CD28" s="46">
        <v>0</v>
      </c>
      <c r="CF28" s="46">
        <v>0</v>
      </c>
      <c r="CJ28" s="46" t="s">
        <v>5167</v>
      </c>
    </row>
    <row r="29" spans="5:88" x14ac:dyDescent="0.35">
      <c r="E29" s="46" t="s">
        <v>5336</v>
      </c>
      <c r="F29" s="46" t="s">
        <v>5337</v>
      </c>
      <c r="G29" s="46" t="s">
        <v>5064</v>
      </c>
      <c r="I29" s="46" t="s">
        <v>5157</v>
      </c>
      <c r="J29" s="46" t="s">
        <v>5158</v>
      </c>
      <c r="K29" s="46" t="s">
        <v>5158</v>
      </c>
      <c r="L29" s="46" t="s">
        <v>5158</v>
      </c>
      <c r="M29" s="46" t="s">
        <v>5158</v>
      </c>
      <c r="N29" s="46">
        <v>0</v>
      </c>
      <c r="O29" s="46" t="s">
        <v>5159</v>
      </c>
      <c r="P29" s="46">
        <v>0</v>
      </c>
      <c r="Q29" s="46">
        <v>0</v>
      </c>
      <c r="R29" s="46" t="s">
        <v>5160</v>
      </c>
      <c r="T29" s="46" t="s">
        <v>5161</v>
      </c>
      <c r="U29" s="46" t="s">
        <v>5161</v>
      </c>
      <c r="V29" s="46" t="s">
        <v>5159</v>
      </c>
      <c r="W29" s="46" t="s">
        <v>5161</v>
      </c>
      <c r="X29" s="46" t="s">
        <v>5159</v>
      </c>
      <c r="Y29" s="46" t="s">
        <v>5161</v>
      </c>
      <c r="Z29" s="46">
        <v>1</v>
      </c>
      <c r="AA29" s="46" t="s">
        <v>4323</v>
      </c>
      <c r="AB29" s="46" t="s">
        <v>5285</v>
      </c>
      <c r="AI29" s="46" t="s">
        <v>5166</v>
      </c>
      <c r="AM29" s="46">
        <v>0</v>
      </c>
      <c r="AN29" s="46">
        <v>0</v>
      </c>
      <c r="AO29" s="46" t="s">
        <v>22</v>
      </c>
      <c r="AP29" s="46">
        <v>0</v>
      </c>
      <c r="AQ29" s="46">
        <v>0</v>
      </c>
      <c r="AR29" s="46">
        <v>0</v>
      </c>
      <c r="AS29" s="46">
        <v>0</v>
      </c>
      <c r="AU29" s="46">
        <v>0</v>
      </c>
      <c r="AW29" s="46">
        <v>0</v>
      </c>
      <c r="AY29" s="46">
        <v>0</v>
      </c>
      <c r="BA29" s="46">
        <v>0</v>
      </c>
      <c r="BC29" s="46">
        <v>0</v>
      </c>
      <c r="BE29" s="46">
        <v>0</v>
      </c>
      <c r="BH29" s="46">
        <v>0</v>
      </c>
      <c r="BJ29" s="46">
        <v>0</v>
      </c>
      <c r="BL29" s="46">
        <v>0</v>
      </c>
      <c r="BN29" s="46">
        <v>0</v>
      </c>
      <c r="BP29" s="46">
        <v>0</v>
      </c>
      <c r="BR29" s="46">
        <v>0</v>
      </c>
      <c r="BT29" s="46">
        <v>0</v>
      </c>
      <c r="BV29" s="46">
        <v>0</v>
      </c>
      <c r="BX29" s="46">
        <v>0</v>
      </c>
      <c r="BZ29" s="46">
        <v>0</v>
      </c>
      <c r="CB29" s="46">
        <v>0</v>
      </c>
      <c r="CD29" s="46">
        <v>0</v>
      </c>
      <c r="CF29" s="46">
        <v>0</v>
      </c>
      <c r="CJ29" s="46" t="s">
        <v>5167</v>
      </c>
    </row>
    <row r="30" spans="5:88" x14ac:dyDescent="0.35">
      <c r="E30" s="46" t="s">
        <v>5338</v>
      </c>
      <c r="F30" s="46" t="s">
        <v>5339</v>
      </c>
      <c r="G30" s="46" t="s">
        <v>5064</v>
      </c>
      <c r="I30" s="46" t="s">
        <v>5157</v>
      </c>
      <c r="J30" s="46" t="s">
        <v>5158</v>
      </c>
      <c r="K30" s="46" t="s">
        <v>5158</v>
      </c>
      <c r="L30" s="46" t="s">
        <v>5158</v>
      </c>
      <c r="M30" s="46" t="s">
        <v>5158</v>
      </c>
      <c r="N30" s="46">
        <v>0</v>
      </c>
      <c r="O30" s="46" t="s">
        <v>5159</v>
      </c>
      <c r="P30" s="46">
        <v>0</v>
      </c>
      <c r="Q30" s="46">
        <v>0</v>
      </c>
      <c r="R30" s="46" t="s">
        <v>5160</v>
      </c>
      <c r="T30" s="46" t="s">
        <v>5161</v>
      </c>
      <c r="U30" s="46" t="s">
        <v>5161</v>
      </c>
      <c r="V30" s="46" t="s">
        <v>5159</v>
      </c>
      <c r="W30" s="46" t="s">
        <v>5161</v>
      </c>
      <c r="X30" s="46" t="s">
        <v>5159</v>
      </c>
      <c r="Y30" s="46" t="s">
        <v>5161</v>
      </c>
      <c r="Z30" s="46">
        <v>1</v>
      </c>
      <c r="AA30" s="46" t="s">
        <v>4323</v>
      </c>
      <c r="AB30" s="46" t="s">
        <v>5285</v>
      </c>
      <c r="AI30" s="46" t="s">
        <v>5166</v>
      </c>
      <c r="AM30" s="46">
        <v>0</v>
      </c>
      <c r="AN30" s="46">
        <v>0</v>
      </c>
      <c r="AO30" s="46" t="s">
        <v>22</v>
      </c>
      <c r="AP30" s="46">
        <v>0</v>
      </c>
      <c r="AQ30" s="46">
        <v>0</v>
      </c>
      <c r="AR30" s="46">
        <v>0</v>
      </c>
      <c r="AS30" s="46">
        <v>0</v>
      </c>
      <c r="AU30" s="46">
        <v>0</v>
      </c>
      <c r="AW30" s="46">
        <v>0</v>
      </c>
      <c r="AY30" s="46">
        <v>0</v>
      </c>
      <c r="BA30" s="46">
        <v>0</v>
      </c>
      <c r="BC30" s="46">
        <v>0</v>
      </c>
      <c r="BE30" s="46">
        <v>0</v>
      </c>
      <c r="BH30" s="46">
        <v>0</v>
      </c>
      <c r="BJ30" s="46">
        <v>0</v>
      </c>
      <c r="BL30" s="46">
        <v>0</v>
      </c>
      <c r="BN30" s="46">
        <v>0</v>
      </c>
      <c r="BP30" s="46">
        <v>0</v>
      </c>
      <c r="BR30" s="46">
        <v>0</v>
      </c>
      <c r="BT30" s="46">
        <v>0</v>
      </c>
      <c r="BV30" s="46">
        <v>0</v>
      </c>
      <c r="BX30" s="46">
        <v>0</v>
      </c>
      <c r="BZ30" s="46">
        <v>0</v>
      </c>
      <c r="CB30" s="46">
        <v>0</v>
      </c>
      <c r="CD30" s="46">
        <v>0</v>
      </c>
      <c r="CF30" s="46">
        <v>0</v>
      </c>
      <c r="CJ30" s="46" t="s">
        <v>5167</v>
      </c>
    </row>
    <row r="31" spans="5:88" x14ac:dyDescent="0.35">
      <c r="E31" s="46" t="s">
        <v>5340</v>
      </c>
      <c r="F31" s="46" t="s">
        <v>5341</v>
      </c>
      <c r="G31" s="46" t="s">
        <v>5064</v>
      </c>
      <c r="I31" s="46" t="s">
        <v>5157</v>
      </c>
      <c r="J31" s="46" t="s">
        <v>5158</v>
      </c>
      <c r="K31" s="46" t="s">
        <v>5158</v>
      </c>
      <c r="L31" s="46" t="s">
        <v>5158</v>
      </c>
      <c r="M31" s="46" t="s">
        <v>5158</v>
      </c>
      <c r="N31" s="46">
        <v>0</v>
      </c>
      <c r="O31" s="46" t="s">
        <v>5159</v>
      </c>
      <c r="P31" s="46">
        <v>0</v>
      </c>
      <c r="Q31" s="46">
        <v>0</v>
      </c>
      <c r="R31" s="46" t="s">
        <v>5160</v>
      </c>
      <c r="T31" s="46" t="s">
        <v>5161</v>
      </c>
      <c r="U31" s="46" t="s">
        <v>5161</v>
      </c>
      <c r="V31" s="46" t="s">
        <v>5159</v>
      </c>
      <c r="W31" s="46" t="s">
        <v>5161</v>
      </c>
      <c r="X31" s="46" t="s">
        <v>5159</v>
      </c>
      <c r="Y31" s="46" t="s">
        <v>5161</v>
      </c>
      <c r="Z31" s="46">
        <v>1</v>
      </c>
      <c r="AA31" s="46" t="s">
        <v>4323</v>
      </c>
      <c r="AB31" s="46" t="s">
        <v>5285</v>
      </c>
      <c r="AI31" s="46" t="s">
        <v>5166</v>
      </c>
      <c r="AM31" s="46">
        <v>0</v>
      </c>
      <c r="AN31" s="46">
        <v>0</v>
      </c>
      <c r="AO31" s="46" t="s">
        <v>22</v>
      </c>
      <c r="AP31" s="46">
        <v>0</v>
      </c>
      <c r="AQ31" s="46">
        <v>0</v>
      </c>
      <c r="AR31" s="46">
        <v>0</v>
      </c>
      <c r="AS31" s="46">
        <v>0</v>
      </c>
      <c r="AU31" s="46">
        <v>0</v>
      </c>
      <c r="AW31" s="46">
        <v>0</v>
      </c>
      <c r="AY31" s="46">
        <v>0</v>
      </c>
      <c r="BA31" s="46">
        <v>0</v>
      </c>
      <c r="BC31" s="46">
        <v>0</v>
      </c>
      <c r="BE31" s="46">
        <v>0</v>
      </c>
      <c r="BH31" s="46">
        <v>0</v>
      </c>
      <c r="BJ31" s="46">
        <v>0</v>
      </c>
      <c r="BL31" s="46">
        <v>0</v>
      </c>
      <c r="BN31" s="46">
        <v>0</v>
      </c>
      <c r="BP31" s="46">
        <v>0</v>
      </c>
      <c r="BR31" s="46">
        <v>0</v>
      </c>
      <c r="BT31" s="46">
        <v>0</v>
      </c>
      <c r="BV31" s="46">
        <v>0</v>
      </c>
      <c r="BX31" s="46">
        <v>0</v>
      </c>
      <c r="BZ31" s="46">
        <v>0</v>
      </c>
      <c r="CB31" s="46">
        <v>0</v>
      </c>
      <c r="CD31" s="46">
        <v>0</v>
      </c>
      <c r="CF31" s="46">
        <v>0</v>
      </c>
      <c r="CJ31" s="46" t="s">
        <v>5167</v>
      </c>
    </row>
    <row r="32" spans="5:88" x14ac:dyDescent="0.35">
      <c r="E32" s="46" t="s">
        <v>5342</v>
      </c>
      <c r="F32" s="46" t="s">
        <v>5343</v>
      </c>
      <c r="G32" s="46" t="s">
        <v>5064</v>
      </c>
      <c r="I32" s="46" t="s">
        <v>5157</v>
      </c>
      <c r="J32" s="46" t="s">
        <v>5158</v>
      </c>
      <c r="K32" s="46" t="s">
        <v>5158</v>
      </c>
      <c r="L32" s="46" t="s">
        <v>5158</v>
      </c>
      <c r="M32" s="46" t="s">
        <v>5158</v>
      </c>
      <c r="N32" s="46">
        <v>0</v>
      </c>
      <c r="O32" s="46" t="s">
        <v>5159</v>
      </c>
      <c r="P32" s="46">
        <v>0</v>
      </c>
      <c r="Q32" s="46">
        <v>0</v>
      </c>
      <c r="R32" s="46" t="s">
        <v>5160</v>
      </c>
      <c r="T32" s="46" t="s">
        <v>5161</v>
      </c>
      <c r="U32" s="46" t="s">
        <v>5161</v>
      </c>
      <c r="V32" s="46" t="s">
        <v>5159</v>
      </c>
      <c r="W32" s="46" t="s">
        <v>5161</v>
      </c>
      <c r="X32" s="46" t="s">
        <v>5159</v>
      </c>
      <c r="Y32" s="46" t="s">
        <v>5161</v>
      </c>
      <c r="Z32" s="46">
        <v>1</v>
      </c>
      <c r="AA32" s="46" t="s">
        <v>4323</v>
      </c>
      <c r="AB32" s="46" t="s">
        <v>5285</v>
      </c>
      <c r="AI32" s="46" t="s">
        <v>5166</v>
      </c>
      <c r="AM32" s="46">
        <v>0</v>
      </c>
      <c r="AN32" s="46">
        <v>0</v>
      </c>
      <c r="AO32" s="46" t="s">
        <v>22</v>
      </c>
      <c r="AP32" s="46">
        <v>0</v>
      </c>
      <c r="AQ32" s="46">
        <v>0</v>
      </c>
      <c r="AR32" s="46">
        <v>0</v>
      </c>
      <c r="AS32" s="46">
        <v>0</v>
      </c>
      <c r="AU32" s="46">
        <v>0</v>
      </c>
      <c r="AW32" s="46">
        <v>0</v>
      </c>
      <c r="AY32" s="46">
        <v>0</v>
      </c>
      <c r="BA32" s="46">
        <v>0</v>
      </c>
      <c r="BC32" s="46">
        <v>0</v>
      </c>
      <c r="BE32" s="46">
        <v>0</v>
      </c>
      <c r="BH32" s="46">
        <v>0</v>
      </c>
      <c r="BJ32" s="46">
        <v>0</v>
      </c>
      <c r="BL32" s="46">
        <v>0</v>
      </c>
      <c r="BN32" s="46">
        <v>0</v>
      </c>
      <c r="BP32" s="46">
        <v>0</v>
      </c>
      <c r="BR32" s="46">
        <v>0</v>
      </c>
      <c r="BT32" s="46">
        <v>0</v>
      </c>
      <c r="BV32" s="46">
        <v>0</v>
      </c>
      <c r="BX32" s="46">
        <v>0</v>
      </c>
      <c r="BZ32" s="46">
        <v>0</v>
      </c>
      <c r="CB32" s="46">
        <v>0</v>
      </c>
      <c r="CD32" s="46">
        <v>0</v>
      </c>
      <c r="CF32" s="46">
        <v>0</v>
      </c>
      <c r="CJ32" s="46" t="s">
        <v>5167</v>
      </c>
    </row>
    <row r="33" spans="5:88" x14ac:dyDescent="0.35">
      <c r="E33" s="46" t="s">
        <v>5344</v>
      </c>
      <c r="F33" s="46" t="s">
        <v>5345</v>
      </c>
      <c r="G33" s="46" t="s">
        <v>5064</v>
      </c>
      <c r="I33" s="46" t="s">
        <v>5157</v>
      </c>
      <c r="J33" s="46" t="s">
        <v>5158</v>
      </c>
      <c r="K33" s="46" t="s">
        <v>5158</v>
      </c>
      <c r="L33" s="46" t="s">
        <v>5158</v>
      </c>
      <c r="M33" s="46" t="s">
        <v>5158</v>
      </c>
      <c r="N33" s="46">
        <v>0</v>
      </c>
      <c r="O33" s="46" t="s">
        <v>5159</v>
      </c>
      <c r="P33" s="46">
        <v>0</v>
      </c>
      <c r="Q33" s="46">
        <v>0</v>
      </c>
      <c r="R33" s="46" t="s">
        <v>5160</v>
      </c>
      <c r="T33" s="46" t="s">
        <v>5161</v>
      </c>
      <c r="U33" s="46" t="s">
        <v>5161</v>
      </c>
      <c r="V33" s="46" t="s">
        <v>5159</v>
      </c>
      <c r="W33" s="46" t="s">
        <v>5161</v>
      </c>
      <c r="X33" s="46" t="s">
        <v>5159</v>
      </c>
      <c r="Y33" s="46" t="s">
        <v>5161</v>
      </c>
      <c r="Z33" s="46">
        <v>1</v>
      </c>
      <c r="AA33" s="46" t="s">
        <v>4323</v>
      </c>
      <c r="AB33" s="46" t="s">
        <v>5285</v>
      </c>
      <c r="AI33" s="46" t="s">
        <v>5166</v>
      </c>
      <c r="AM33" s="46">
        <v>0</v>
      </c>
      <c r="AN33" s="46">
        <v>0</v>
      </c>
      <c r="AO33" s="46" t="s">
        <v>22</v>
      </c>
      <c r="AP33" s="46">
        <v>0</v>
      </c>
      <c r="AQ33" s="46">
        <v>0</v>
      </c>
      <c r="AR33" s="46">
        <v>0</v>
      </c>
      <c r="AS33" s="46">
        <v>0</v>
      </c>
      <c r="AU33" s="46">
        <v>0</v>
      </c>
      <c r="AW33" s="46">
        <v>0</v>
      </c>
      <c r="AY33" s="46">
        <v>0</v>
      </c>
      <c r="BA33" s="46">
        <v>0</v>
      </c>
      <c r="BC33" s="46">
        <v>0</v>
      </c>
      <c r="BE33" s="46">
        <v>0</v>
      </c>
      <c r="BH33" s="46">
        <v>0</v>
      </c>
      <c r="BJ33" s="46">
        <v>0</v>
      </c>
      <c r="BL33" s="46">
        <v>0</v>
      </c>
      <c r="BN33" s="46">
        <v>0</v>
      </c>
      <c r="BP33" s="46">
        <v>0</v>
      </c>
      <c r="BR33" s="46">
        <v>0</v>
      </c>
      <c r="BT33" s="46">
        <v>0</v>
      </c>
      <c r="BV33" s="46">
        <v>0</v>
      </c>
      <c r="BX33" s="46">
        <v>0</v>
      </c>
      <c r="BZ33" s="46">
        <v>0</v>
      </c>
      <c r="CB33" s="46">
        <v>0</v>
      </c>
      <c r="CD33" s="46">
        <v>0</v>
      </c>
      <c r="CF33" s="46">
        <v>0</v>
      </c>
      <c r="CJ33" s="46" t="s">
        <v>5167</v>
      </c>
    </row>
    <row r="34" spans="5:88" x14ac:dyDescent="0.35">
      <c r="E34" s="46" t="s">
        <v>5346</v>
      </c>
      <c r="F34" s="46" t="s">
        <v>5347</v>
      </c>
      <c r="G34" s="46" t="s">
        <v>5064</v>
      </c>
      <c r="I34" s="46" t="s">
        <v>5157</v>
      </c>
      <c r="J34" s="46" t="s">
        <v>5158</v>
      </c>
      <c r="K34" s="46" t="s">
        <v>5158</v>
      </c>
      <c r="L34" s="46" t="s">
        <v>5158</v>
      </c>
      <c r="M34" s="46" t="s">
        <v>5158</v>
      </c>
      <c r="N34" s="46">
        <v>0</v>
      </c>
      <c r="O34" s="46" t="s">
        <v>5159</v>
      </c>
      <c r="P34" s="46">
        <v>0</v>
      </c>
      <c r="Q34" s="46">
        <v>0</v>
      </c>
      <c r="R34" s="46" t="s">
        <v>5160</v>
      </c>
      <c r="T34" s="46" t="s">
        <v>5161</v>
      </c>
      <c r="U34" s="46" t="s">
        <v>5161</v>
      </c>
      <c r="V34" s="46" t="s">
        <v>5159</v>
      </c>
      <c r="W34" s="46" t="s">
        <v>5161</v>
      </c>
      <c r="X34" s="46" t="s">
        <v>5159</v>
      </c>
      <c r="Y34" s="46" t="s">
        <v>5161</v>
      </c>
      <c r="Z34" s="46">
        <v>1</v>
      </c>
      <c r="AA34" s="46" t="s">
        <v>4323</v>
      </c>
      <c r="AB34" s="46" t="s">
        <v>5285</v>
      </c>
      <c r="AI34" s="46" t="s">
        <v>5166</v>
      </c>
      <c r="AM34" s="46">
        <v>0</v>
      </c>
      <c r="AN34" s="46">
        <v>0</v>
      </c>
      <c r="AO34" s="46" t="s">
        <v>22</v>
      </c>
      <c r="AP34" s="46">
        <v>0</v>
      </c>
      <c r="AQ34" s="46">
        <v>0</v>
      </c>
      <c r="AR34" s="46">
        <v>0</v>
      </c>
      <c r="AS34" s="46">
        <v>0</v>
      </c>
      <c r="AU34" s="46">
        <v>0</v>
      </c>
      <c r="AW34" s="46">
        <v>0</v>
      </c>
      <c r="AY34" s="46">
        <v>0</v>
      </c>
      <c r="BA34" s="46">
        <v>0</v>
      </c>
      <c r="BC34" s="46">
        <v>0</v>
      </c>
      <c r="BE34" s="46">
        <v>0</v>
      </c>
      <c r="BH34" s="46">
        <v>0</v>
      </c>
      <c r="BJ34" s="46">
        <v>0</v>
      </c>
      <c r="BL34" s="46">
        <v>0</v>
      </c>
      <c r="BN34" s="46">
        <v>0</v>
      </c>
      <c r="BP34" s="46">
        <v>0</v>
      </c>
      <c r="BR34" s="46">
        <v>0</v>
      </c>
      <c r="BT34" s="46">
        <v>0</v>
      </c>
      <c r="BV34" s="46">
        <v>0</v>
      </c>
      <c r="BX34" s="46">
        <v>0</v>
      </c>
      <c r="BZ34" s="46">
        <v>0</v>
      </c>
      <c r="CB34" s="46">
        <v>0</v>
      </c>
      <c r="CD34" s="46">
        <v>0</v>
      </c>
      <c r="CF34" s="46">
        <v>0</v>
      </c>
      <c r="CJ34" s="46" t="s">
        <v>5167</v>
      </c>
    </row>
    <row r="35" spans="5:88" x14ac:dyDescent="0.35">
      <c r="E35" s="46" t="s">
        <v>5348</v>
      </c>
      <c r="F35" s="46" t="s">
        <v>5349</v>
      </c>
      <c r="G35" s="46" t="s">
        <v>5064</v>
      </c>
      <c r="I35" s="46" t="s">
        <v>5157</v>
      </c>
      <c r="J35" s="46" t="s">
        <v>5158</v>
      </c>
      <c r="K35" s="46" t="s">
        <v>5158</v>
      </c>
      <c r="L35" s="46" t="s">
        <v>5158</v>
      </c>
      <c r="M35" s="46" t="s">
        <v>5158</v>
      </c>
      <c r="N35" s="46">
        <v>0</v>
      </c>
      <c r="O35" s="46" t="s">
        <v>5159</v>
      </c>
      <c r="P35" s="46">
        <v>0</v>
      </c>
      <c r="Q35" s="46">
        <v>0</v>
      </c>
      <c r="R35" s="46" t="s">
        <v>5160</v>
      </c>
      <c r="T35" s="46" t="s">
        <v>5161</v>
      </c>
      <c r="U35" s="46" t="s">
        <v>5161</v>
      </c>
      <c r="V35" s="46" t="s">
        <v>5159</v>
      </c>
      <c r="W35" s="46" t="s">
        <v>5161</v>
      </c>
      <c r="X35" s="46" t="s">
        <v>5159</v>
      </c>
      <c r="Y35" s="46" t="s">
        <v>5161</v>
      </c>
      <c r="Z35" s="46">
        <v>1</v>
      </c>
      <c r="AA35" s="46" t="s">
        <v>4323</v>
      </c>
      <c r="AB35" s="46" t="s">
        <v>5285</v>
      </c>
      <c r="AI35" s="46" t="s">
        <v>5166</v>
      </c>
      <c r="AM35" s="46">
        <v>0</v>
      </c>
      <c r="AN35" s="46">
        <v>0</v>
      </c>
      <c r="AO35" s="46" t="s">
        <v>22</v>
      </c>
      <c r="AP35" s="46">
        <v>0</v>
      </c>
      <c r="AQ35" s="46">
        <v>0</v>
      </c>
      <c r="AR35" s="46">
        <v>0</v>
      </c>
      <c r="AS35" s="46">
        <v>0</v>
      </c>
      <c r="AU35" s="46">
        <v>0</v>
      </c>
      <c r="AW35" s="46">
        <v>0</v>
      </c>
      <c r="AY35" s="46">
        <v>0</v>
      </c>
      <c r="BA35" s="46">
        <v>0</v>
      </c>
      <c r="BC35" s="46">
        <v>0</v>
      </c>
      <c r="BE35" s="46">
        <v>0</v>
      </c>
      <c r="BH35" s="46">
        <v>0</v>
      </c>
      <c r="BJ35" s="46">
        <v>0</v>
      </c>
      <c r="BL35" s="46">
        <v>0</v>
      </c>
      <c r="BN35" s="46">
        <v>0</v>
      </c>
      <c r="BP35" s="46">
        <v>0</v>
      </c>
      <c r="BR35" s="46">
        <v>0</v>
      </c>
      <c r="BT35" s="46">
        <v>0</v>
      </c>
      <c r="BV35" s="46">
        <v>0</v>
      </c>
      <c r="BX35" s="46">
        <v>0</v>
      </c>
      <c r="BZ35" s="46">
        <v>0</v>
      </c>
      <c r="CB35" s="46">
        <v>0</v>
      </c>
      <c r="CD35" s="46">
        <v>0</v>
      </c>
      <c r="CF35" s="46">
        <v>0</v>
      </c>
      <c r="CJ35" s="46" t="s">
        <v>5167</v>
      </c>
    </row>
    <row r="36" spans="5:88" x14ac:dyDescent="0.35">
      <c r="E36" s="46" t="s">
        <v>5350</v>
      </c>
      <c r="F36" s="46" t="s">
        <v>5351</v>
      </c>
      <c r="G36" s="46" t="s">
        <v>5064</v>
      </c>
      <c r="I36" s="46" t="s">
        <v>5157</v>
      </c>
      <c r="J36" s="46" t="s">
        <v>5158</v>
      </c>
      <c r="K36" s="46" t="s">
        <v>5158</v>
      </c>
      <c r="L36" s="46" t="s">
        <v>5158</v>
      </c>
      <c r="M36" s="46" t="s">
        <v>5158</v>
      </c>
      <c r="N36" s="46">
        <v>0</v>
      </c>
      <c r="O36" s="46" t="s">
        <v>5159</v>
      </c>
      <c r="P36" s="46">
        <v>0</v>
      </c>
      <c r="Q36" s="46">
        <v>0</v>
      </c>
      <c r="R36" s="46" t="s">
        <v>5160</v>
      </c>
      <c r="T36" s="46" t="s">
        <v>5161</v>
      </c>
      <c r="U36" s="46" t="s">
        <v>5161</v>
      </c>
      <c r="V36" s="46" t="s">
        <v>5159</v>
      </c>
      <c r="W36" s="46" t="s">
        <v>5161</v>
      </c>
      <c r="X36" s="46" t="s">
        <v>5159</v>
      </c>
      <c r="Y36" s="46" t="s">
        <v>5161</v>
      </c>
      <c r="Z36" s="46">
        <v>1</v>
      </c>
      <c r="AA36" s="46" t="s">
        <v>4323</v>
      </c>
      <c r="AB36" s="46" t="s">
        <v>5285</v>
      </c>
      <c r="AI36" s="46" t="s">
        <v>5166</v>
      </c>
      <c r="AM36" s="46">
        <v>0</v>
      </c>
      <c r="AN36" s="46">
        <v>0</v>
      </c>
      <c r="AO36" s="46" t="s">
        <v>22</v>
      </c>
      <c r="AP36" s="46">
        <v>0</v>
      </c>
      <c r="AQ36" s="46">
        <v>0</v>
      </c>
      <c r="AR36" s="46">
        <v>0</v>
      </c>
      <c r="AS36" s="46">
        <v>0</v>
      </c>
      <c r="AU36" s="46">
        <v>0</v>
      </c>
      <c r="AW36" s="46">
        <v>0</v>
      </c>
      <c r="AY36" s="46">
        <v>0</v>
      </c>
      <c r="BA36" s="46">
        <v>0</v>
      </c>
      <c r="BC36" s="46">
        <v>0</v>
      </c>
      <c r="BE36" s="46">
        <v>0</v>
      </c>
      <c r="BH36" s="46">
        <v>0</v>
      </c>
      <c r="BJ36" s="46">
        <v>0</v>
      </c>
      <c r="BL36" s="46">
        <v>0</v>
      </c>
      <c r="BN36" s="46">
        <v>0</v>
      </c>
      <c r="BP36" s="46">
        <v>0</v>
      </c>
      <c r="BR36" s="46">
        <v>0</v>
      </c>
      <c r="BT36" s="46">
        <v>0</v>
      </c>
      <c r="BV36" s="46">
        <v>0</v>
      </c>
      <c r="BX36" s="46">
        <v>0</v>
      </c>
      <c r="BZ36" s="46">
        <v>0</v>
      </c>
      <c r="CB36" s="46">
        <v>0</v>
      </c>
      <c r="CD36" s="46">
        <v>0</v>
      </c>
      <c r="CF36" s="46">
        <v>0</v>
      </c>
      <c r="CJ36" s="46" t="s">
        <v>5167</v>
      </c>
    </row>
    <row r="37" spans="5:88" x14ac:dyDescent="0.35">
      <c r="E37" s="46" t="s">
        <v>5352</v>
      </c>
      <c r="F37" s="46" t="s">
        <v>5353</v>
      </c>
      <c r="G37" s="46" t="s">
        <v>5064</v>
      </c>
      <c r="I37" s="46" t="s">
        <v>5157</v>
      </c>
      <c r="J37" s="46" t="s">
        <v>5158</v>
      </c>
      <c r="K37" s="46" t="s">
        <v>5158</v>
      </c>
      <c r="L37" s="46" t="s">
        <v>5158</v>
      </c>
      <c r="M37" s="46" t="s">
        <v>5158</v>
      </c>
      <c r="N37" s="46">
        <v>0</v>
      </c>
      <c r="O37" s="46" t="s">
        <v>5159</v>
      </c>
      <c r="P37" s="46">
        <v>0</v>
      </c>
      <c r="Q37" s="46">
        <v>0</v>
      </c>
      <c r="R37" s="46" t="s">
        <v>5160</v>
      </c>
      <c r="T37" s="46" t="s">
        <v>5161</v>
      </c>
      <c r="U37" s="46" t="s">
        <v>5161</v>
      </c>
      <c r="V37" s="46" t="s">
        <v>5159</v>
      </c>
      <c r="W37" s="46" t="s">
        <v>5161</v>
      </c>
      <c r="X37" s="46" t="s">
        <v>5159</v>
      </c>
      <c r="Y37" s="46" t="s">
        <v>5161</v>
      </c>
      <c r="Z37" s="46">
        <v>1</v>
      </c>
      <c r="AA37" s="46" t="s">
        <v>4323</v>
      </c>
      <c r="AB37" s="46" t="s">
        <v>5285</v>
      </c>
      <c r="AI37" s="46" t="s">
        <v>5166</v>
      </c>
      <c r="AM37" s="46">
        <v>0</v>
      </c>
      <c r="AN37" s="46">
        <v>0</v>
      </c>
      <c r="AO37" s="46" t="s">
        <v>22</v>
      </c>
      <c r="AP37" s="46">
        <v>0</v>
      </c>
      <c r="AQ37" s="46">
        <v>0</v>
      </c>
      <c r="AR37" s="46">
        <v>0</v>
      </c>
      <c r="AS37" s="46">
        <v>0</v>
      </c>
      <c r="AU37" s="46">
        <v>0</v>
      </c>
      <c r="AW37" s="46">
        <v>0</v>
      </c>
      <c r="AY37" s="46">
        <v>0</v>
      </c>
      <c r="BA37" s="46">
        <v>0</v>
      </c>
      <c r="BC37" s="46">
        <v>0</v>
      </c>
      <c r="BE37" s="46">
        <v>0</v>
      </c>
      <c r="BH37" s="46">
        <v>0</v>
      </c>
      <c r="BJ37" s="46">
        <v>0</v>
      </c>
      <c r="BL37" s="46">
        <v>0</v>
      </c>
      <c r="BN37" s="46">
        <v>0</v>
      </c>
      <c r="BP37" s="46">
        <v>0</v>
      </c>
      <c r="BR37" s="46">
        <v>0</v>
      </c>
      <c r="BT37" s="46">
        <v>0</v>
      </c>
      <c r="BV37" s="46">
        <v>0</v>
      </c>
      <c r="BX37" s="46">
        <v>0</v>
      </c>
      <c r="BZ37" s="46">
        <v>0</v>
      </c>
      <c r="CB37" s="46">
        <v>0</v>
      </c>
      <c r="CD37" s="46">
        <v>0</v>
      </c>
      <c r="CF37" s="46">
        <v>0</v>
      </c>
      <c r="CJ37" s="46" t="s">
        <v>5167</v>
      </c>
    </row>
    <row r="38" spans="5:88" x14ac:dyDescent="0.35">
      <c r="E38" s="46" t="s">
        <v>5354</v>
      </c>
      <c r="F38" s="46" t="s">
        <v>5355</v>
      </c>
      <c r="G38" s="46" t="s">
        <v>5064</v>
      </c>
      <c r="I38" s="46" t="s">
        <v>5157</v>
      </c>
      <c r="J38" s="46" t="s">
        <v>5158</v>
      </c>
      <c r="K38" s="46" t="s">
        <v>5158</v>
      </c>
      <c r="L38" s="46" t="s">
        <v>5158</v>
      </c>
      <c r="M38" s="46" t="s">
        <v>5158</v>
      </c>
      <c r="N38" s="46">
        <v>0</v>
      </c>
      <c r="O38" s="46" t="s">
        <v>5159</v>
      </c>
      <c r="P38" s="46">
        <v>0</v>
      </c>
      <c r="Q38" s="46">
        <v>0</v>
      </c>
      <c r="R38" s="46" t="s">
        <v>5160</v>
      </c>
      <c r="T38" s="46" t="s">
        <v>5161</v>
      </c>
      <c r="U38" s="46" t="s">
        <v>5161</v>
      </c>
      <c r="V38" s="46" t="s">
        <v>5159</v>
      </c>
      <c r="W38" s="46" t="s">
        <v>5161</v>
      </c>
      <c r="X38" s="46" t="s">
        <v>5159</v>
      </c>
      <c r="Y38" s="46" t="s">
        <v>5161</v>
      </c>
      <c r="Z38" s="46">
        <v>1</v>
      </c>
      <c r="AA38" s="46" t="s">
        <v>4323</v>
      </c>
      <c r="AB38" s="46" t="s">
        <v>5285</v>
      </c>
      <c r="AI38" s="46" t="s">
        <v>5166</v>
      </c>
      <c r="AM38" s="46">
        <v>0</v>
      </c>
      <c r="AN38" s="46">
        <v>0</v>
      </c>
      <c r="AO38" s="46" t="s">
        <v>22</v>
      </c>
      <c r="AP38" s="46">
        <v>0</v>
      </c>
      <c r="AQ38" s="46">
        <v>0</v>
      </c>
      <c r="AR38" s="46">
        <v>0</v>
      </c>
      <c r="AS38" s="46">
        <v>0</v>
      </c>
      <c r="AU38" s="46">
        <v>0</v>
      </c>
      <c r="AW38" s="46">
        <v>0</v>
      </c>
      <c r="AY38" s="46">
        <v>0</v>
      </c>
      <c r="BA38" s="46">
        <v>0</v>
      </c>
      <c r="BC38" s="46">
        <v>0</v>
      </c>
      <c r="BE38" s="46">
        <v>0</v>
      </c>
      <c r="BH38" s="46">
        <v>0</v>
      </c>
      <c r="BJ38" s="46">
        <v>0</v>
      </c>
      <c r="BL38" s="46">
        <v>0</v>
      </c>
      <c r="BN38" s="46">
        <v>0</v>
      </c>
      <c r="BP38" s="46">
        <v>0</v>
      </c>
      <c r="BR38" s="46">
        <v>0</v>
      </c>
      <c r="BT38" s="46">
        <v>0</v>
      </c>
      <c r="BV38" s="46">
        <v>0</v>
      </c>
      <c r="BX38" s="46">
        <v>0</v>
      </c>
      <c r="BZ38" s="46">
        <v>0</v>
      </c>
      <c r="CB38" s="46">
        <v>0</v>
      </c>
      <c r="CD38" s="46">
        <v>0</v>
      </c>
      <c r="CF38" s="46">
        <v>0</v>
      </c>
      <c r="CJ38" s="46" t="s">
        <v>5167</v>
      </c>
    </row>
    <row r="39" spans="5:88" x14ac:dyDescent="0.35">
      <c r="E39" s="46" t="s">
        <v>5356</v>
      </c>
      <c r="F39" s="46" t="s">
        <v>5357</v>
      </c>
      <c r="G39" s="46" t="s">
        <v>5064</v>
      </c>
      <c r="I39" s="46" t="s">
        <v>5157</v>
      </c>
      <c r="J39" s="46" t="s">
        <v>5158</v>
      </c>
      <c r="K39" s="46" t="s">
        <v>5158</v>
      </c>
      <c r="L39" s="46" t="s">
        <v>5158</v>
      </c>
      <c r="M39" s="46" t="s">
        <v>5158</v>
      </c>
      <c r="N39" s="46">
        <v>0</v>
      </c>
      <c r="O39" s="46" t="s">
        <v>5159</v>
      </c>
      <c r="P39" s="46">
        <v>0</v>
      </c>
      <c r="Q39" s="46">
        <v>0</v>
      </c>
      <c r="R39" s="46" t="s">
        <v>5160</v>
      </c>
      <c r="T39" s="46" t="s">
        <v>5161</v>
      </c>
      <c r="U39" s="46" t="s">
        <v>5161</v>
      </c>
      <c r="V39" s="46" t="s">
        <v>5159</v>
      </c>
      <c r="W39" s="46" t="s">
        <v>5161</v>
      </c>
      <c r="X39" s="46" t="s">
        <v>5159</v>
      </c>
      <c r="Y39" s="46" t="s">
        <v>5161</v>
      </c>
      <c r="Z39" s="46">
        <v>1</v>
      </c>
      <c r="AA39" s="46" t="s">
        <v>4323</v>
      </c>
      <c r="AB39" s="46" t="s">
        <v>5285</v>
      </c>
      <c r="AI39" s="46" t="s">
        <v>5166</v>
      </c>
      <c r="AM39" s="46">
        <v>0</v>
      </c>
      <c r="AN39" s="46">
        <v>0</v>
      </c>
      <c r="AO39" s="46" t="s">
        <v>22</v>
      </c>
      <c r="AP39" s="46">
        <v>0</v>
      </c>
      <c r="AQ39" s="46">
        <v>0</v>
      </c>
      <c r="AR39" s="46">
        <v>0</v>
      </c>
      <c r="AS39" s="46">
        <v>0</v>
      </c>
      <c r="AU39" s="46">
        <v>0</v>
      </c>
      <c r="AW39" s="46">
        <v>0</v>
      </c>
      <c r="AY39" s="46">
        <v>0</v>
      </c>
      <c r="BA39" s="46">
        <v>0</v>
      </c>
      <c r="BC39" s="46">
        <v>0</v>
      </c>
      <c r="BE39" s="46">
        <v>0</v>
      </c>
      <c r="BH39" s="46">
        <v>0</v>
      </c>
      <c r="BJ39" s="46">
        <v>0</v>
      </c>
      <c r="BL39" s="46">
        <v>0</v>
      </c>
      <c r="BN39" s="46">
        <v>0</v>
      </c>
      <c r="BP39" s="46">
        <v>0</v>
      </c>
      <c r="BR39" s="46">
        <v>0</v>
      </c>
      <c r="BT39" s="46">
        <v>0</v>
      </c>
      <c r="BV39" s="46">
        <v>0</v>
      </c>
      <c r="BX39" s="46">
        <v>0</v>
      </c>
      <c r="BZ39" s="46">
        <v>0</v>
      </c>
      <c r="CB39" s="46">
        <v>0</v>
      </c>
      <c r="CD39" s="46">
        <v>0</v>
      </c>
      <c r="CF39" s="46">
        <v>0</v>
      </c>
      <c r="CJ39" s="46" t="s">
        <v>5167</v>
      </c>
    </row>
    <row r="40" spans="5:88" x14ac:dyDescent="0.35">
      <c r="E40" s="46" t="s">
        <v>5358</v>
      </c>
      <c r="F40" s="46" t="s">
        <v>5359</v>
      </c>
      <c r="G40" s="46" t="s">
        <v>5064</v>
      </c>
      <c r="I40" s="46" t="s">
        <v>5157</v>
      </c>
      <c r="J40" s="46" t="s">
        <v>5158</v>
      </c>
      <c r="K40" s="46" t="s">
        <v>5158</v>
      </c>
      <c r="L40" s="46" t="s">
        <v>5158</v>
      </c>
      <c r="M40" s="46" t="s">
        <v>5158</v>
      </c>
      <c r="N40" s="46">
        <v>0</v>
      </c>
      <c r="O40" s="46" t="s">
        <v>5159</v>
      </c>
      <c r="P40" s="46">
        <v>0</v>
      </c>
      <c r="Q40" s="46">
        <v>0</v>
      </c>
      <c r="R40" s="46" t="s">
        <v>5160</v>
      </c>
      <c r="T40" s="46" t="s">
        <v>5161</v>
      </c>
      <c r="U40" s="46" t="s">
        <v>5161</v>
      </c>
      <c r="V40" s="46" t="s">
        <v>5159</v>
      </c>
      <c r="W40" s="46" t="s">
        <v>5161</v>
      </c>
      <c r="X40" s="46" t="s">
        <v>5159</v>
      </c>
      <c r="Y40" s="46" t="s">
        <v>5161</v>
      </c>
      <c r="Z40" s="46">
        <v>1</v>
      </c>
      <c r="AA40" s="46" t="s">
        <v>5360</v>
      </c>
      <c r="AB40" s="46" t="s">
        <v>5361</v>
      </c>
      <c r="AI40" s="46" t="s">
        <v>5166</v>
      </c>
      <c r="AM40" s="46">
        <v>0</v>
      </c>
      <c r="AN40" s="46">
        <v>0</v>
      </c>
      <c r="AO40" s="46" t="s">
        <v>22</v>
      </c>
      <c r="AP40" s="46">
        <v>0</v>
      </c>
      <c r="AQ40" s="46">
        <v>0</v>
      </c>
      <c r="AR40" s="46">
        <v>0</v>
      </c>
      <c r="AS40" s="46">
        <v>0</v>
      </c>
      <c r="AU40" s="46">
        <v>0</v>
      </c>
      <c r="AW40" s="46">
        <v>0</v>
      </c>
      <c r="AY40" s="46">
        <v>0</v>
      </c>
      <c r="BA40" s="46">
        <v>0</v>
      </c>
      <c r="BC40" s="46">
        <v>0</v>
      </c>
      <c r="BE40" s="46">
        <v>0</v>
      </c>
      <c r="BH40" s="46">
        <v>0</v>
      </c>
      <c r="BJ40" s="46">
        <v>0</v>
      </c>
      <c r="BL40" s="46">
        <v>0</v>
      </c>
      <c r="BN40" s="46">
        <v>0</v>
      </c>
      <c r="BP40" s="46">
        <v>0</v>
      </c>
      <c r="BR40" s="46">
        <v>0</v>
      </c>
      <c r="BT40" s="46">
        <v>0</v>
      </c>
      <c r="BV40" s="46">
        <v>0</v>
      </c>
      <c r="BX40" s="46">
        <v>0</v>
      </c>
      <c r="BZ40" s="46">
        <v>0</v>
      </c>
      <c r="CB40" s="46">
        <v>0</v>
      </c>
      <c r="CD40" s="46">
        <v>0</v>
      </c>
      <c r="CF40" s="46">
        <v>0</v>
      </c>
      <c r="CJ40" s="46" t="s">
        <v>5167</v>
      </c>
    </row>
  </sheetData>
  <autoFilter ref="A2:CS2" xr:uid="{00000000-0009-0000-0000-0000B3000000}"/>
  <dataValidations count="1">
    <dataValidation type="list" allowBlank="1" showInputMessage="1" showErrorMessage="1" sqref="D1" xr:uid="{00000000-0002-0000-B300-000000000000}">
      <formula1>Sites</formula1>
    </dataValidation>
  </dataValidations>
  <hyperlinks>
    <hyperlink ref="B1" location="Index!A1" display="Go To Index" xr:uid="{00000000-0004-0000-B3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400-000000000000}">
  <sheetPr codeName="Sheet288"/>
  <dimension ref="A1:CS80"/>
  <sheetViews>
    <sheetView workbookViewId="0">
      <pane xSplit="6" ySplit="2" topLeftCell="CG3" activePane="bottomRight" state="frozen"/>
      <selection pane="topRight" activeCell="G1" sqref="G1"/>
      <selection pane="bottomLeft" activeCell="A3" sqref="A3"/>
      <selection pane="bottomRight" activeCell="F7" sqref="F7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10.90625" style="46" bestFit="1" customWidth="1"/>
    <col min="6" max="6" width="31.54296875" style="46" bestFit="1" customWidth="1"/>
    <col min="7" max="7" width="15.08984375" style="46" bestFit="1" customWidth="1"/>
    <col min="8" max="8" width="7.54296875" style="46" bestFit="1" customWidth="1"/>
    <col min="9" max="9" width="20" style="46" bestFit="1" customWidth="1"/>
    <col min="10" max="10" width="14.6328125" style="46" bestFit="1" customWidth="1"/>
    <col min="11" max="13" width="14.36328125" style="46" bestFit="1" customWidth="1"/>
    <col min="14" max="15" width="15.6328125" style="46" bestFit="1" customWidth="1"/>
    <col min="16" max="16" width="18.453125" style="46" bestFit="1" customWidth="1"/>
    <col min="17" max="17" width="12.6328125" style="46" bestFit="1" customWidth="1"/>
    <col min="18" max="18" width="15.90625" style="46" bestFit="1" customWidth="1"/>
    <col min="19" max="19" width="16" style="46" bestFit="1" customWidth="1"/>
    <col min="20" max="20" width="24.08984375" style="46" bestFit="1" customWidth="1"/>
    <col min="21" max="21" width="23.6328125" style="46" bestFit="1" customWidth="1"/>
    <col min="22" max="22" width="26.08984375" style="46" bestFit="1" customWidth="1"/>
    <col min="23" max="23" width="26.36328125" style="46" bestFit="1" customWidth="1"/>
    <col min="24" max="24" width="16.36328125" style="46" bestFit="1" customWidth="1"/>
    <col min="25" max="25" width="18.08984375" style="46" bestFit="1" customWidth="1"/>
    <col min="26" max="26" width="10.36328125" style="46" bestFit="1" customWidth="1"/>
    <col min="27" max="27" width="11.08984375" style="46" bestFit="1" customWidth="1"/>
    <col min="28" max="28" width="21" style="46" bestFit="1" customWidth="1"/>
    <col min="29" max="29" width="11.08984375" style="46" bestFit="1" customWidth="1"/>
    <col min="30" max="30" width="21" style="46" bestFit="1" customWidth="1"/>
    <col min="31" max="31" width="11.08984375" style="46" bestFit="1" customWidth="1"/>
    <col min="32" max="32" width="21" style="46" bestFit="1" customWidth="1"/>
    <col min="33" max="33" width="11.08984375" style="46" bestFit="1" customWidth="1"/>
    <col min="34" max="34" width="21" style="46" bestFit="1" customWidth="1"/>
    <col min="35" max="35" width="11.6328125" style="46" bestFit="1" customWidth="1"/>
    <col min="36" max="36" width="6" style="46" bestFit="1" customWidth="1"/>
    <col min="37" max="37" width="12.54296875" style="46" bestFit="1" customWidth="1"/>
    <col min="38" max="38" width="16.6328125" style="46" bestFit="1" customWidth="1"/>
    <col min="39" max="39" width="7.6328125" style="46" bestFit="1" customWidth="1"/>
    <col min="40" max="40" width="12" style="46" bestFit="1" customWidth="1"/>
    <col min="41" max="41" width="12.36328125" style="46" bestFit="1" customWidth="1"/>
    <col min="42" max="42" width="13.36328125" style="46" bestFit="1" customWidth="1"/>
    <col min="43" max="43" width="16.6328125" style="46" bestFit="1" customWidth="1"/>
    <col min="44" max="44" width="16.54296875" style="46" bestFit="1" customWidth="1"/>
    <col min="45" max="45" width="9" style="46" bestFit="1" customWidth="1"/>
    <col min="46" max="46" width="13.36328125" style="46" bestFit="1" customWidth="1"/>
    <col min="47" max="47" width="8.6328125" style="46" bestFit="1" customWidth="1"/>
    <col min="48" max="48" width="12.90625" style="46" bestFit="1" customWidth="1"/>
    <col min="49" max="49" width="8.08984375" style="46" bestFit="1" customWidth="1"/>
    <col min="50" max="50" width="12.36328125" style="46" bestFit="1" customWidth="1"/>
    <col min="51" max="51" width="8.453125" style="46" bestFit="1" customWidth="1"/>
    <col min="52" max="52" width="12.6328125" style="46" bestFit="1" customWidth="1"/>
    <col min="53" max="53" width="13.36328125" style="46" bestFit="1" customWidth="1"/>
    <col min="54" max="55" width="17.6328125" style="46" bestFit="1" customWidth="1"/>
    <col min="56" max="56" width="22.08984375" style="46" bestFit="1" customWidth="1"/>
    <col min="57" max="57" width="14.54296875" style="46" bestFit="1" customWidth="1"/>
    <col min="58" max="58" width="18.90625" style="46" bestFit="1" customWidth="1"/>
    <col min="59" max="59" width="8.6328125" style="46" bestFit="1" customWidth="1"/>
    <col min="60" max="60" width="16.36328125" style="46" bestFit="1" customWidth="1"/>
    <col min="61" max="61" width="20.6328125" style="46" bestFit="1" customWidth="1"/>
    <col min="62" max="62" width="14.453125" style="46" bestFit="1" customWidth="1"/>
    <col min="63" max="63" width="18.6328125" style="46" bestFit="1" customWidth="1"/>
    <col min="64" max="64" width="17.36328125" style="46" bestFit="1" customWidth="1"/>
    <col min="65" max="65" width="21.6328125" style="46" bestFit="1" customWidth="1"/>
    <col min="66" max="66" width="15.6328125" style="46" bestFit="1" customWidth="1"/>
    <col min="67" max="67" width="20" style="46" bestFit="1" customWidth="1"/>
    <col min="68" max="68" width="16.08984375" style="46" bestFit="1" customWidth="1"/>
    <col min="69" max="69" width="20.453125" style="46" bestFit="1" customWidth="1"/>
    <col min="70" max="70" width="20.36328125" style="46" bestFit="1" customWidth="1"/>
    <col min="71" max="71" width="24.54296875" style="46" bestFit="1" customWidth="1"/>
    <col min="72" max="72" width="20.6328125" style="46" bestFit="1" customWidth="1"/>
    <col min="73" max="73" width="25" style="46" bestFit="1" customWidth="1"/>
    <col min="74" max="74" width="19.6328125" style="46" bestFit="1" customWidth="1"/>
    <col min="75" max="75" width="24" style="46" bestFit="1" customWidth="1"/>
    <col min="76" max="76" width="20.08984375" style="46" bestFit="1" customWidth="1"/>
    <col min="77" max="77" width="24.453125" style="46" bestFit="1" customWidth="1"/>
    <col min="78" max="78" width="19.36328125" style="46" bestFit="1" customWidth="1"/>
    <col min="79" max="79" width="23.6328125" style="46" bestFit="1" customWidth="1"/>
    <col min="80" max="80" width="19.6328125" style="46" bestFit="1" customWidth="1"/>
    <col min="81" max="81" width="24.08984375" style="46" bestFit="1" customWidth="1"/>
    <col min="82" max="82" width="19.90625" style="46" bestFit="1" customWidth="1"/>
    <col min="83" max="83" width="24.36328125" style="46" bestFit="1" customWidth="1"/>
    <col min="84" max="84" width="20.36328125" style="46" bestFit="1" customWidth="1"/>
    <col min="85" max="85" width="24.6328125" style="46" bestFit="1" customWidth="1"/>
    <col min="86" max="86" width="21.453125" style="46" bestFit="1" customWidth="1"/>
    <col min="87" max="87" width="19.453125" style="46" bestFit="1" customWidth="1"/>
    <col min="88" max="88" width="23.90625" style="46" bestFit="1" customWidth="1"/>
    <col min="89" max="89" width="23.6328125" style="46" bestFit="1" customWidth="1"/>
    <col min="90" max="90" width="28.54296875" style="46" bestFit="1" customWidth="1"/>
    <col min="91" max="91" width="18.453125" style="46" bestFit="1" customWidth="1"/>
    <col min="92" max="92" width="17.36328125" style="46" bestFit="1" customWidth="1"/>
    <col min="93" max="93" width="18.36328125" style="46" bestFit="1" customWidth="1"/>
    <col min="94" max="94" width="17.6328125" style="46" bestFit="1" customWidth="1"/>
    <col min="95" max="95" width="19" style="46" bestFit="1" customWidth="1"/>
    <col min="96" max="96" width="20.90625" style="46" bestFit="1" customWidth="1"/>
    <col min="97" max="97" width="19" style="46" bestFit="1" customWidth="1"/>
    <col min="98" max="16384" width="8.90625" style="46"/>
  </cols>
  <sheetData>
    <row r="1" spans="1:97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97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5065</v>
      </c>
      <c r="F2" s="46" t="s">
        <v>387</v>
      </c>
      <c r="G2" s="46" t="s">
        <v>5066</v>
      </c>
      <c r="H2" s="46" t="s">
        <v>407</v>
      </c>
      <c r="I2" s="46" t="s">
        <v>5067</v>
      </c>
      <c r="J2" s="46" t="s">
        <v>5068</v>
      </c>
      <c r="K2" s="46" t="s">
        <v>5069</v>
      </c>
      <c r="L2" s="46" t="s">
        <v>5070</v>
      </c>
      <c r="M2" s="46" t="s">
        <v>5071</v>
      </c>
      <c r="N2" s="46" t="s">
        <v>5072</v>
      </c>
      <c r="O2" s="46" t="s">
        <v>5073</v>
      </c>
      <c r="P2" s="46" t="s">
        <v>5074</v>
      </c>
      <c r="Q2" s="46" t="s">
        <v>5075</v>
      </c>
      <c r="R2" s="46" t="s">
        <v>5076</v>
      </c>
      <c r="S2" s="46" t="s">
        <v>5077</v>
      </c>
      <c r="T2" s="46" t="s">
        <v>5078</v>
      </c>
      <c r="U2" s="46" t="s">
        <v>5079</v>
      </c>
      <c r="V2" s="46" t="s">
        <v>5080</v>
      </c>
      <c r="W2" s="46" t="s">
        <v>5081</v>
      </c>
      <c r="X2" s="46" t="s">
        <v>5082</v>
      </c>
      <c r="Y2" s="46" t="s">
        <v>5083</v>
      </c>
      <c r="Z2" s="46" t="s">
        <v>5084</v>
      </c>
      <c r="AA2" s="46" t="s">
        <v>5085</v>
      </c>
      <c r="AB2" s="46" t="s">
        <v>5086</v>
      </c>
      <c r="AC2" s="46" t="s">
        <v>5087</v>
      </c>
      <c r="AD2" s="46" t="s">
        <v>5088</v>
      </c>
      <c r="AE2" s="46" t="s">
        <v>5089</v>
      </c>
      <c r="AF2" s="46" t="s">
        <v>5090</v>
      </c>
      <c r="AG2" s="46" t="s">
        <v>5091</v>
      </c>
      <c r="AH2" s="46" t="s">
        <v>5092</v>
      </c>
      <c r="AI2" s="46" t="s">
        <v>5093</v>
      </c>
      <c r="AJ2" s="46" t="s">
        <v>5094</v>
      </c>
      <c r="AK2" s="46" t="s">
        <v>5095</v>
      </c>
      <c r="AL2" s="46" t="s">
        <v>5096</v>
      </c>
      <c r="AM2" s="46" t="s">
        <v>4819</v>
      </c>
      <c r="AN2" s="46" t="s">
        <v>5097</v>
      </c>
      <c r="AO2" s="46" t="s">
        <v>5098</v>
      </c>
      <c r="AP2" s="46" t="s">
        <v>5099</v>
      </c>
      <c r="AQ2" s="46" t="s">
        <v>5100</v>
      </c>
      <c r="AR2" s="46" t="s">
        <v>5101</v>
      </c>
      <c r="AS2" s="46" t="s">
        <v>5102</v>
      </c>
      <c r="AT2" s="46" t="s">
        <v>5103</v>
      </c>
      <c r="AU2" s="46" t="s">
        <v>5104</v>
      </c>
      <c r="AV2" s="46" t="s">
        <v>5105</v>
      </c>
      <c r="AW2" s="46" t="s">
        <v>5106</v>
      </c>
      <c r="AX2" s="46" t="s">
        <v>5107</v>
      </c>
      <c r="AY2" s="46" t="s">
        <v>5108</v>
      </c>
      <c r="AZ2" s="46" t="s">
        <v>5109</v>
      </c>
      <c r="BA2" s="46" t="s">
        <v>5110</v>
      </c>
      <c r="BB2" s="46" t="s">
        <v>5111</v>
      </c>
      <c r="BC2" s="46" t="s">
        <v>5112</v>
      </c>
      <c r="BD2" s="46" t="s">
        <v>5113</v>
      </c>
      <c r="BE2" s="46" t="s">
        <v>5114</v>
      </c>
      <c r="BF2" s="46" t="s">
        <v>5115</v>
      </c>
      <c r="BG2" s="46" t="s">
        <v>5116</v>
      </c>
      <c r="BH2" s="46" t="s">
        <v>5117</v>
      </c>
      <c r="BI2" s="46" t="s">
        <v>5118</v>
      </c>
      <c r="BJ2" s="46" t="s">
        <v>5119</v>
      </c>
      <c r="BK2" s="46" t="s">
        <v>5120</v>
      </c>
      <c r="BL2" s="46" t="s">
        <v>5121</v>
      </c>
      <c r="BM2" s="46" t="s">
        <v>5122</v>
      </c>
      <c r="BN2" s="46" t="s">
        <v>5123</v>
      </c>
      <c r="BO2" s="46" t="s">
        <v>5124</v>
      </c>
      <c r="BP2" s="46" t="s">
        <v>5125</v>
      </c>
      <c r="BQ2" s="46" t="s">
        <v>5126</v>
      </c>
      <c r="BR2" s="46" t="s">
        <v>5127</v>
      </c>
      <c r="BS2" s="46" t="s">
        <v>5128</v>
      </c>
      <c r="BT2" s="46" t="s">
        <v>5129</v>
      </c>
      <c r="BU2" s="46" t="s">
        <v>5130</v>
      </c>
      <c r="BV2" s="46" t="s">
        <v>5131</v>
      </c>
      <c r="BW2" s="46" t="s">
        <v>5132</v>
      </c>
      <c r="BX2" s="46" t="s">
        <v>5133</v>
      </c>
      <c r="BY2" s="46" t="s">
        <v>5134</v>
      </c>
      <c r="BZ2" s="46" t="s">
        <v>5135</v>
      </c>
      <c r="CA2" s="46" t="s">
        <v>5136</v>
      </c>
      <c r="CB2" s="46" t="s">
        <v>5137</v>
      </c>
      <c r="CC2" s="46" t="s">
        <v>5138</v>
      </c>
      <c r="CD2" s="46" t="s">
        <v>5139</v>
      </c>
      <c r="CE2" s="46" t="s">
        <v>5140</v>
      </c>
      <c r="CF2" s="46" t="s">
        <v>5141</v>
      </c>
      <c r="CG2" s="46" t="s">
        <v>5142</v>
      </c>
      <c r="CH2" s="46" t="s">
        <v>5143</v>
      </c>
      <c r="CI2" s="46" t="s">
        <v>5144</v>
      </c>
      <c r="CJ2" s="46" t="s">
        <v>5145</v>
      </c>
      <c r="CK2" s="46" t="s">
        <v>5146</v>
      </c>
      <c r="CL2" s="46" t="s">
        <v>5147</v>
      </c>
      <c r="CM2" s="46" t="s">
        <v>5148</v>
      </c>
      <c r="CN2" s="46" t="s">
        <v>5149</v>
      </c>
      <c r="CO2" s="46" t="s">
        <v>5150</v>
      </c>
      <c r="CP2" s="46" t="s">
        <v>5151</v>
      </c>
      <c r="CQ2" s="46" t="s">
        <v>5152</v>
      </c>
      <c r="CR2" s="46" t="s">
        <v>5153</v>
      </c>
      <c r="CS2" s="46" t="s">
        <v>5154</v>
      </c>
    </row>
    <row r="3" spans="1:97" x14ac:dyDescent="0.35">
      <c r="E3" s="46" t="s">
        <v>5155</v>
      </c>
      <c r="F3" s="46" t="s">
        <v>5156</v>
      </c>
      <c r="G3" s="46" t="s">
        <v>5064</v>
      </c>
      <c r="I3" s="46" t="s">
        <v>5157</v>
      </c>
      <c r="J3" s="46" t="s">
        <v>5158</v>
      </c>
      <c r="K3" s="46" t="s">
        <v>5158</v>
      </c>
      <c r="L3" s="46" t="s">
        <v>5158</v>
      </c>
      <c r="M3" s="46" t="s">
        <v>5158</v>
      </c>
      <c r="N3" s="46">
        <v>0</v>
      </c>
      <c r="O3" s="46" t="s">
        <v>5159</v>
      </c>
      <c r="P3" s="46">
        <v>0</v>
      </c>
      <c r="Q3" s="46">
        <v>0</v>
      </c>
      <c r="R3" s="46" t="s">
        <v>5160</v>
      </c>
      <c r="T3" s="46" t="s">
        <v>5161</v>
      </c>
      <c r="U3" s="46" t="s">
        <v>5161</v>
      </c>
      <c r="V3" s="46" t="s">
        <v>5159</v>
      </c>
      <c r="W3" s="46" t="s">
        <v>5161</v>
      </c>
      <c r="X3" s="46" t="s">
        <v>5159</v>
      </c>
      <c r="Y3" s="46" t="s">
        <v>5161</v>
      </c>
      <c r="Z3" s="46">
        <v>1</v>
      </c>
      <c r="AA3" s="46" t="s">
        <v>5162</v>
      </c>
      <c r="AB3" s="46" t="s">
        <v>5163</v>
      </c>
      <c r="AC3" s="46" t="s">
        <v>5164</v>
      </c>
      <c r="AD3" s="46" t="s">
        <v>5165</v>
      </c>
      <c r="AI3" s="46" t="s">
        <v>5166</v>
      </c>
      <c r="AM3" s="46">
        <v>0</v>
      </c>
      <c r="AN3" s="46">
        <v>0</v>
      </c>
      <c r="AO3" s="46" t="s">
        <v>22</v>
      </c>
      <c r="AP3" s="46">
        <v>0</v>
      </c>
      <c r="AQ3" s="46">
        <v>0</v>
      </c>
      <c r="AR3" s="46">
        <v>0</v>
      </c>
      <c r="AS3" s="46">
        <v>0</v>
      </c>
      <c r="AU3" s="46">
        <v>0</v>
      </c>
      <c r="AW3" s="46">
        <v>0</v>
      </c>
      <c r="AY3" s="46">
        <v>0</v>
      </c>
      <c r="BA3" s="46">
        <v>0</v>
      </c>
      <c r="BC3" s="46">
        <v>0</v>
      </c>
      <c r="BE3" s="46">
        <v>0</v>
      </c>
      <c r="BH3" s="46">
        <v>0</v>
      </c>
      <c r="BJ3" s="46">
        <v>0</v>
      </c>
      <c r="BL3" s="46">
        <v>0</v>
      </c>
      <c r="BN3" s="46">
        <v>0</v>
      </c>
      <c r="BP3" s="46">
        <v>0</v>
      </c>
      <c r="BR3" s="46">
        <v>0</v>
      </c>
      <c r="BT3" s="46">
        <v>0</v>
      </c>
      <c r="BV3" s="46">
        <v>0</v>
      </c>
      <c r="BX3" s="46">
        <v>0</v>
      </c>
      <c r="BZ3" s="46">
        <v>0</v>
      </c>
      <c r="CB3" s="46">
        <v>0</v>
      </c>
      <c r="CD3" s="46">
        <v>0</v>
      </c>
      <c r="CF3" s="46">
        <v>0</v>
      </c>
      <c r="CJ3" s="46" t="s">
        <v>5167</v>
      </c>
    </row>
    <row r="4" spans="1:97" x14ac:dyDescent="0.35">
      <c r="E4" s="46" t="s">
        <v>5168</v>
      </c>
      <c r="F4" s="46" t="s">
        <v>5169</v>
      </c>
      <c r="G4" s="46" t="s">
        <v>5064</v>
      </c>
      <c r="I4" s="46" t="s">
        <v>5157</v>
      </c>
      <c r="J4" s="46" t="s">
        <v>5158</v>
      </c>
      <c r="K4" s="46" t="s">
        <v>5158</v>
      </c>
      <c r="L4" s="46" t="s">
        <v>5158</v>
      </c>
      <c r="M4" s="46" t="s">
        <v>5158</v>
      </c>
      <c r="N4" s="46">
        <v>0</v>
      </c>
      <c r="O4" s="46" t="s">
        <v>5159</v>
      </c>
      <c r="P4" s="46">
        <v>0</v>
      </c>
      <c r="Q4" s="46">
        <v>0</v>
      </c>
      <c r="R4" s="46" t="s">
        <v>5160</v>
      </c>
      <c r="T4" s="46" t="s">
        <v>5161</v>
      </c>
      <c r="U4" s="46" t="s">
        <v>5161</v>
      </c>
      <c r="V4" s="46" t="s">
        <v>5159</v>
      </c>
      <c r="W4" s="46" t="s">
        <v>5161</v>
      </c>
      <c r="X4" s="46" t="s">
        <v>5159</v>
      </c>
      <c r="Y4" s="46" t="s">
        <v>5161</v>
      </c>
      <c r="Z4" s="46">
        <v>1</v>
      </c>
      <c r="AA4" s="46" t="s">
        <v>5162</v>
      </c>
      <c r="AB4" s="46" t="s">
        <v>5163</v>
      </c>
      <c r="AI4" s="46" t="s">
        <v>5166</v>
      </c>
      <c r="AM4" s="46">
        <v>0</v>
      </c>
      <c r="AN4" s="46">
        <v>0</v>
      </c>
      <c r="AO4" s="46" t="s">
        <v>22</v>
      </c>
      <c r="AP4" s="46">
        <v>0</v>
      </c>
      <c r="AQ4" s="46">
        <v>0</v>
      </c>
      <c r="AR4" s="46">
        <v>0</v>
      </c>
      <c r="AS4" s="46">
        <v>0</v>
      </c>
      <c r="AU4" s="46">
        <v>0</v>
      </c>
      <c r="AW4" s="46">
        <v>0</v>
      </c>
      <c r="AY4" s="46">
        <v>0</v>
      </c>
      <c r="BA4" s="46">
        <v>0</v>
      </c>
      <c r="BC4" s="46">
        <v>0</v>
      </c>
      <c r="BE4" s="46">
        <v>0</v>
      </c>
      <c r="BH4" s="46">
        <v>0</v>
      </c>
      <c r="BJ4" s="46">
        <v>0</v>
      </c>
      <c r="BL4" s="46">
        <v>0</v>
      </c>
      <c r="BN4" s="46">
        <v>0</v>
      </c>
      <c r="BP4" s="46">
        <v>0</v>
      </c>
      <c r="BR4" s="46">
        <v>0</v>
      </c>
      <c r="BT4" s="46">
        <v>0</v>
      </c>
      <c r="BV4" s="46">
        <v>0</v>
      </c>
      <c r="BX4" s="46">
        <v>0</v>
      </c>
      <c r="BZ4" s="46">
        <v>0</v>
      </c>
      <c r="CB4" s="46">
        <v>0</v>
      </c>
      <c r="CD4" s="46">
        <v>0</v>
      </c>
      <c r="CF4" s="46">
        <v>0</v>
      </c>
      <c r="CJ4" s="46" t="s">
        <v>5167</v>
      </c>
    </row>
    <row r="5" spans="1:97" x14ac:dyDescent="0.35">
      <c r="E5" s="46" t="s">
        <v>5170</v>
      </c>
      <c r="F5" s="46" t="s">
        <v>5171</v>
      </c>
      <c r="G5" s="46" t="s">
        <v>5064</v>
      </c>
      <c r="I5" s="46" t="s">
        <v>5157</v>
      </c>
      <c r="J5" s="46" t="s">
        <v>5158</v>
      </c>
      <c r="K5" s="46" t="s">
        <v>5158</v>
      </c>
      <c r="L5" s="46" t="s">
        <v>5158</v>
      </c>
      <c r="M5" s="46" t="s">
        <v>5158</v>
      </c>
      <c r="N5" s="46">
        <v>0</v>
      </c>
      <c r="O5" s="46" t="s">
        <v>5159</v>
      </c>
      <c r="P5" s="46">
        <v>0</v>
      </c>
      <c r="Q5" s="46">
        <v>0</v>
      </c>
      <c r="R5" s="46" t="s">
        <v>5160</v>
      </c>
      <c r="T5" s="46" t="s">
        <v>5161</v>
      </c>
      <c r="U5" s="46" t="s">
        <v>5161</v>
      </c>
      <c r="V5" s="46" t="s">
        <v>5159</v>
      </c>
      <c r="W5" s="46" t="s">
        <v>5161</v>
      </c>
      <c r="X5" s="46" t="s">
        <v>5159</v>
      </c>
      <c r="Y5" s="46" t="s">
        <v>5161</v>
      </c>
      <c r="Z5" s="46">
        <v>1</v>
      </c>
      <c r="AA5" s="46" t="s">
        <v>5162</v>
      </c>
      <c r="AB5" s="46" t="s">
        <v>5163</v>
      </c>
      <c r="AC5" s="46" t="s">
        <v>5164</v>
      </c>
      <c r="AD5" s="46" t="s">
        <v>5165</v>
      </c>
      <c r="AI5" s="46" t="s">
        <v>5166</v>
      </c>
      <c r="AM5" s="46">
        <v>0</v>
      </c>
      <c r="AN5" s="46">
        <v>0</v>
      </c>
      <c r="AO5" s="46" t="s">
        <v>22</v>
      </c>
      <c r="AP5" s="46">
        <v>0</v>
      </c>
      <c r="AQ5" s="46">
        <v>0</v>
      </c>
      <c r="AR5" s="46">
        <v>0</v>
      </c>
      <c r="AS5" s="46">
        <v>0</v>
      </c>
      <c r="AU5" s="46">
        <v>0</v>
      </c>
      <c r="AW5" s="46">
        <v>0</v>
      </c>
      <c r="AY5" s="46">
        <v>0</v>
      </c>
      <c r="BA5" s="46">
        <v>0</v>
      </c>
      <c r="BC5" s="46">
        <v>0</v>
      </c>
      <c r="BE5" s="46">
        <v>0</v>
      </c>
      <c r="BH5" s="46">
        <v>0</v>
      </c>
      <c r="BJ5" s="46">
        <v>0</v>
      </c>
      <c r="BL5" s="46">
        <v>0</v>
      </c>
      <c r="BN5" s="46">
        <v>0</v>
      </c>
      <c r="BP5" s="46">
        <v>0</v>
      </c>
      <c r="BR5" s="46">
        <v>0</v>
      </c>
      <c r="BT5" s="46">
        <v>0</v>
      </c>
      <c r="BV5" s="46">
        <v>0</v>
      </c>
      <c r="BX5" s="46">
        <v>0</v>
      </c>
      <c r="BZ5" s="46">
        <v>0</v>
      </c>
      <c r="CB5" s="46">
        <v>0</v>
      </c>
      <c r="CD5" s="46">
        <v>0</v>
      </c>
      <c r="CF5" s="46">
        <v>0</v>
      </c>
      <c r="CJ5" s="46" t="s">
        <v>5167</v>
      </c>
    </row>
    <row r="6" spans="1:97" x14ac:dyDescent="0.35">
      <c r="E6" s="46" t="s">
        <v>5172</v>
      </c>
      <c r="F6" s="46" t="s">
        <v>5171</v>
      </c>
      <c r="G6" s="46" t="s">
        <v>5064</v>
      </c>
      <c r="I6" s="46" t="s">
        <v>5157</v>
      </c>
      <c r="J6" s="46" t="s">
        <v>5158</v>
      </c>
      <c r="K6" s="46" t="s">
        <v>5158</v>
      </c>
      <c r="L6" s="46" t="s">
        <v>5158</v>
      </c>
      <c r="M6" s="46" t="s">
        <v>5158</v>
      </c>
      <c r="N6" s="46">
        <v>0</v>
      </c>
      <c r="O6" s="46" t="s">
        <v>5159</v>
      </c>
      <c r="P6" s="46">
        <v>0</v>
      </c>
      <c r="Q6" s="46">
        <v>0</v>
      </c>
      <c r="R6" s="46" t="s">
        <v>5160</v>
      </c>
      <c r="T6" s="46" t="s">
        <v>5161</v>
      </c>
      <c r="U6" s="46" t="s">
        <v>5161</v>
      </c>
      <c r="V6" s="46" t="s">
        <v>5159</v>
      </c>
      <c r="W6" s="46" t="s">
        <v>5161</v>
      </c>
      <c r="X6" s="46" t="s">
        <v>5159</v>
      </c>
      <c r="Y6" s="46" t="s">
        <v>5161</v>
      </c>
      <c r="Z6" s="46">
        <v>1</v>
      </c>
      <c r="AA6" s="46" t="s">
        <v>5162</v>
      </c>
      <c r="AB6" s="46" t="s">
        <v>5163</v>
      </c>
      <c r="AC6" s="46" t="s">
        <v>5164</v>
      </c>
      <c r="AD6" s="46" t="s">
        <v>5165</v>
      </c>
      <c r="AI6" s="46" t="s">
        <v>5166</v>
      </c>
      <c r="AM6" s="46">
        <v>0</v>
      </c>
      <c r="AN6" s="46">
        <v>0</v>
      </c>
      <c r="AO6" s="46" t="s">
        <v>22</v>
      </c>
      <c r="AP6" s="46">
        <v>0</v>
      </c>
      <c r="AQ6" s="46">
        <v>0</v>
      </c>
      <c r="AR6" s="46">
        <v>0</v>
      </c>
      <c r="AS6" s="46">
        <v>0</v>
      </c>
      <c r="AU6" s="46">
        <v>0</v>
      </c>
      <c r="AW6" s="46">
        <v>0</v>
      </c>
      <c r="AY6" s="46">
        <v>0</v>
      </c>
      <c r="BA6" s="46">
        <v>0</v>
      </c>
      <c r="BC6" s="46">
        <v>0</v>
      </c>
      <c r="BE6" s="46">
        <v>0</v>
      </c>
      <c r="BH6" s="46">
        <v>0</v>
      </c>
      <c r="BJ6" s="46">
        <v>0</v>
      </c>
      <c r="BL6" s="46">
        <v>0</v>
      </c>
      <c r="BN6" s="46">
        <v>0</v>
      </c>
      <c r="BP6" s="46">
        <v>0</v>
      </c>
      <c r="BR6" s="46">
        <v>0</v>
      </c>
      <c r="BT6" s="46">
        <v>0</v>
      </c>
      <c r="BV6" s="46">
        <v>0</v>
      </c>
      <c r="BX6" s="46">
        <v>0</v>
      </c>
      <c r="BZ6" s="46">
        <v>0</v>
      </c>
      <c r="CB6" s="46">
        <v>0</v>
      </c>
      <c r="CD6" s="46">
        <v>0</v>
      </c>
      <c r="CF6" s="46">
        <v>0</v>
      </c>
      <c r="CJ6" s="46" t="s">
        <v>5167</v>
      </c>
    </row>
    <row r="7" spans="1:97" x14ac:dyDescent="0.35">
      <c r="E7" s="46" t="s">
        <v>5173</v>
      </c>
      <c r="F7" s="46" t="s">
        <v>5174</v>
      </c>
      <c r="G7" s="46" t="s">
        <v>5064</v>
      </c>
      <c r="I7" s="46" t="s">
        <v>5157</v>
      </c>
      <c r="J7" s="46" t="s">
        <v>5158</v>
      </c>
      <c r="K7" s="46" t="s">
        <v>5158</v>
      </c>
      <c r="L7" s="46" t="s">
        <v>5158</v>
      </c>
      <c r="M7" s="46" t="s">
        <v>5158</v>
      </c>
      <c r="N7" s="46">
        <v>0</v>
      </c>
      <c r="O7" s="46" t="s">
        <v>5159</v>
      </c>
      <c r="P7" s="46">
        <v>0</v>
      </c>
      <c r="Q7" s="46">
        <v>0</v>
      </c>
      <c r="R7" s="46" t="s">
        <v>5160</v>
      </c>
      <c r="T7" s="46" t="s">
        <v>5161</v>
      </c>
      <c r="U7" s="46" t="s">
        <v>5161</v>
      </c>
      <c r="V7" s="46" t="s">
        <v>5159</v>
      </c>
      <c r="W7" s="46" t="s">
        <v>5161</v>
      </c>
      <c r="X7" s="46" t="s">
        <v>5159</v>
      </c>
      <c r="Y7" s="46" t="s">
        <v>5161</v>
      </c>
      <c r="Z7" s="46">
        <v>1</v>
      </c>
      <c r="AA7" s="46" t="s">
        <v>5162</v>
      </c>
      <c r="AB7" s="46" t="s">
        <v>5163</v>
      </c>
      <c r="AI7" s="46" t="s">
        <v>5166</v>
      </c>
      <c r="AM7" s="46">
        <v>0</v>
      </c>
      <c r="AN7" s="46">
        <v>0</v>
      </c>
      <c r="AO7" s="46" t="s">
        <v>22</v>
      </c>
      <c r="AP7" s="46">
        <v>0</v>
      </c>
      <c r="AQ7" s="46">
        <v>0</v>
      </c>
      <c r="AR7" s="46">
        <v>0</v>
      </c>
      <c r="AS7" s="46">
        <v>0</v>
      </c>
      <c r="AU7" s="46">
        <v>0</v>
      </c>
      <c r="AW7" s="46">
        <v>0</v>
      </c>
      <c r="AY7" s="46">
        <v>0</v>
      </c>
      <c r="BA7" s="46">
        <v>0</v>
      </c>
      <c r="BC7" s="46">
        <v>0</v>
      </c>
      <c r="BE7" s="46">
        <v>0</v>
      </c>
      <c r="BH7" s="46">
        <v>0</v>
      </c>
      <c r="BJ7" s="46">
        <v>0</v>
      </c>
      <c r="BL7" s="46">
        <v>0</v>
      </c>
      <c r="BN7" s="46">
        <v>0</v>
      </c>
      <c r="BP7" s="46">
        <v>0</v>
      </c>
      <c r="BR7" s="46">
        <v>0</v>
      </c>
      <c r="BT7" s="46">
        <v>0</v>
      </c>
      <c r="BV7" s="46">
        <v>0</v>
      </c>
      <c r="BX7" s="46">
        <v>0</v>
      </c>
      <c r="BZ7" s="46">
        <v>0</v>
      </c>
      <c r="CB7" s="46">
        <v>0</v>
      </c>
      <c r="CD7" s="46">
        <v>0</v>
      </c>
      <c r="CF7" s="46">
        <v>0</v>
      </c>
      <c r="CJ7" s="46" t="s">
        <v>5167</v>
      </c>
    </row>
    <row r="8" spans="1:97" x14ac:dyDescent="0.35">
      <c r="E8" s="46" t="s">
        <v>5175</v>
      </c>
      <c r="F8" s="46" t="s">
        <v>5174</v>
      </c>
      <c r="G8" s="46" t="s">
        <v>5064</v>
      </c>
      <c r="I8" s="46" t="s">
        <v>5157</v>
      </c>
      <c r="J8" s="46" t="s">
        <v>5158</v>
      </c>
      <c r="K8" s="46" t="s">
        <v>5158</v>
      </c>
      <c r="L8" s="46" t="s">
        <v>5158</v>
      </c>
      <c r="M8" s="46" t="s">
        <v>5158</v>
      </c>
      <c r="N8" s="46">
        <v>0</v>
      </c>
      <c r="O8" s="46" t="s">
        <v>5159</v>
      </c>
      <c r="P8" s="46">
        <v>0</v>
      </c>
      <c r="Q8" s="46">
        <v>0</v>
      </c>
      <c r="R8" s="46" t="s">
        <v>5160</v>
      </c>
      <c r="T8" s="46" t="s">
        <v>5161</v>
      </c>
      <c r="U8" s="46" t="s">
        <v>5161</v>
      </c>
      <c r="V8" s="46" t="s">
        <v>5159</v>
      </c>
      <c r="W8" s="46" t="s">
        <v>5161</v>
      </c>
      <c r="X8" s="46" t="s">
        <v>5159</v>
      </c>
      <c r="Y8" s="46" t="s">
        <v>5161</v>
      </c>
      <c r="Z8" s="46">
        <v>1</v>
      </c>
      <c r="AA8" s="46" t="s">
        <v>5164</v>
      </c>
      <c r="AB8" s="46" t="s">
        <v>5165</v>
      </c>
      <c r="AI8" s="46" t="s">
        <v>5166</v>
      </c>
      <c r="AM8" s="46">
        <v>0</v>
      </c>
      <c r="AN8" s="46">
        <v>0</v>
      </c>
      <c r="AO8" s="46" t="s">
        <v>22</v>
      </c>
      <c r="AP8" s="46">
        <v>0</v>
      </c>
      <c r="AQ8" s="46">
        <v>0</v>
      </c>
      <c r="AR8" s="46">
        <v>0</v>
      </c>
      <c r="AS8" s="46">
        <v>0</v>
      </c>
      <c r="AU8" s="46">
        <v>0</v>
      </c>
      <c r="AW8" s="46">
        <v>0</v>
      </c>
      <c r="AY8" s="46">
        <v>0</v>
      </c>
      <c r="BA8" s="46">
        <v>0</v>
      </c>
      <c r="BC8" s="46">
        <v>0</v>
      </c>
      <c r="BE8" s="46">
        <v>0</v>
      </c>
      <c r="BH8" s="46">
        <v>0</v>
      </c>
      <c r="BJ8" s="46">
        <v>0</v>
      </c>
      <c r="BL8" s="46">
        <v>0</v>
      </c>
      <c r="BN8" s="46">
        <v>0</v>
      </c>
      <c r="BP8" s="46">
        <v>0</v>
      </c>
      <c r="BR8" s="46">
        <v>0</v>
      </c>
      <c r="BT8" s="46">
        <v>0</v>
      </c>
      <c r="BV8" s="46">
        <v>0</v>
      </c>
      <c r="BX8" s="46">
        <v>0</v>
      </c>
      <c r="BZ8" s="46">
        <v>0</v>
      </c>
      <c r="CB8" s="46">
        <v>0</v>
      </c>
      <c r="CD8" s="46">
        <v>0</v>
      </c>
      <c r="CF8" s="46">
        <v>0</v>
      </c>
      <c r="CJ8" s="46" t="s">
        <v>5167</v>
      </c>
    </row>
    <row r="9" spans="1:97" x14ac:dyDescent="0.35">
      <c r="E9" s="46" t="s">
        <v>5176</v>
      </c>
      <c r="F9" s="46" t="s">
        <v>5177</v>
      </c>
      <c r="G9" s="46" t="s">
        <v>5064</v>
      </c>
      <c r="I9" s="46" t="s">
        <v>5157</v>
      </c>
      <c r="J9" s="46" t="s">
        <v>5158</v>
      </c>
      <c r="K9" s="46" t="s">
        <v>5158</v>
      </c>
      <c r="L9" s="46" t="s">
        <v>5158</v>
      </c>
      <c r="M9" s="46" t="s">
        <v>5158</v>
      </c>
      <c r="N9" s="46">
        <v>0</v>
      </c>
      <c r="O9" s="46" t="s">
        <v>5159</v>
      </c>
      <c r="P9" s="46">
        <v>0</v>
      </c>
      <c r="Q9" s="46">
        <v>0</v>
      </c>
      <c r="R9" s="46" t="s">
        <v>5160</v>
      </c>
      <c r="T9" s="46" t="s">
        <v>5161</v>
      </c>
      <c r="U9" s="46" t="s">
        <v>5161</v>
      </c>
      <c r="V9" s="46" t="s">
        <v>5159</v>
      </c>
      <c r="W9" s="46" t="s">
        <v>5161</v>
      </c>
      <c r="X9" s="46" t="s">
        <v>5159</v>
      </c>
      <c r="Y9" s="46" t="s">
        <v>5161</v>
      </c>
      <c r="Z9" s="46">
        <v>1</v>
      </c>
      <c r="AA9" s="46" t="s">
        <v>5162</v>
      </c>
      <c r="AB9" s="46" t="s">
        <v>5163</v>
      </c>
      <c r="AI9" s="46" t="s">
        <v>5166</v>
      </c>
      <c r="AM9" s="46">
        <v>0</v>
      </c>
      <c r="AN9" s="46">
        <v>0</v>
      </c>
      <c r="AO9" s="46" t="s">
        <v>22</v>
      </c>
      <c r="AP9" s="46">
        <v>0</v>
      </c>
      <c r="AQ9" s="46">
        <v>0</v>
      </c>
      <c r="AR9" s="46">
        <v>0</v>
      </c>
      <c r="AS9" s="46">
        <v>0</v>
      </c>
      <c r="AU9" s="46">
        <v>0</v>
      </c>
      <c r="AW9" s="46">
        <v>0</v>
      </c>
      <c r="AY9" s="46">
        <v>0</v>
      </c>
      <c r="BA9" s="46">
        <v>0</v>
      </c>
      <c r="BC9" s="46">
        <v>0</v>
      </c>
      <c r="BE9" s="46">
        <v>0</v>
      </c>
      <c r="BH9" s="46">
        <v>0</v>
      </c>
      <c r="BJ9" s="46">
        <v>0</v>
      </c>
      <c r="BL9" s="46">
        <v>0</v>
      </c>
      <c r="BN9" s="46">
        <v>0</v>
      </c>
      <c r="BP9" s="46">
        <v>0</v>
      </c>
      <c r="BR9" s="46">
        <v>0</v>
      </c>
      <c r="BT9" s="46">
        <v>0</v>
      </c>
      <c r="BV9" s="46">
        <v>0</v>
      </c>
      <c r="BX9" s="46">
        <v>0</v>
      </c>
      <c r="BZ9" s="46">
        <v>0</v>
      </c>
      <c r="CB9" s="46">
        <v>0</v>
      </c>
      <c r="CD9" s="46">
        <v>0</v>
      </c>
      <c r="CF9" s="46">
        <v>0</v>
      </c>
      <c r="CJ9" s="46" t="s">
        <v>5167</v>
      </c>
    </row>
    <row r="10" spans="1:97" x14ac:dyDescent="0.35">
      <c r="E10" s="46" t="s">
        <v>5178</v>
      </c>
      <c r="F10" s="46" t="s">
        <v>5179</v>
      </c>
      <c r="G10" s="46" t="s">
        <v>5064</v>
      </c>
      <c r="I10" s="46" t="s">
        <v>5157</v>
      </c>
      <c r="J10" s="46" t="s">
        <v>5158</v>
      </c>
      <c r="K10" s="46" t="s">
        <v>5158</v>
      </c>
      <c r="L10" s="46" t="s">
        <v>5158</v>
      </c>
      <c r="M10" s="46" t="s">
        <v>5158</v>
      </c>
      <c r="N10" s="46">
        <v>0</v>
      </c>
      <c r="O10" s="46" t="s">
        <v>5159</v>
      </c>
      <c r="P10" s="46">
        <v>0</v>
      </c>
      <c r="Q10" s="46">
        <v>0</v>
      </c>
      <c r="R10" s="46" t="s">
        <v>5160</v>
      </c>
      <c r="T10" s="46" t="s">
        <v>5161</v>
      </c>
      <c r="U10" s="46" t="s">
        <v>5161</v>
      </c>
      <c r="V10" s="46" t="s">
        <v>5159</v>
      </c>
      <c r="W10" s="46" t="s">
        <v>5161</v>
      </c>
      <c r="X10" s="46" t="s">
        <v>5159</v>
      </c>
      <c r="Y10" s="46" t="s">
        <v>5161</v>
      </c>
      <c r="Z10" s="46">
        <v>1</v>
      </c>
      <c r="AA10" s="46" t="s">
        <v>5162</v>
      </c>
      <c r="AB10" s="46" t="s">
        <v>5163</v>
      </c>
      <c r="AC10" s="46" t="s">
        <v>5164</v>
      </c>
      <c r="AD10" s="46" t="s">
        <v>5165</v>
      </c>
      <c r="AI10" s="46" t="s">
        <v>5166</v>
      </c>
      <c r="AM10" s="46">
        <v>0</v>
      </c>
      <c r="AN10" s="46">
        <v>0</v>
      </c>
      <c r="AO10" s="46" t="s">
        <v>22</v>
      </c>
      <c r="AP10" s="46">
        <v>0</v>
      </c>
      <c r="AQ10" s="46">
        <v>0</v>
      </c>
      <c r="AR10" s="46">
        <v>0</v>
      </c>
      <c r="AS10" s="46">
        <v>0</v>
      </c>
      <c r="AU10" s="46">
        <v>0</v>
      </c>
      <c r="AW10" s="46">
        <v>0</v>
      </c>
      <c r="AY10" s="46">
        <v>0</v>
      </c>
      <c r="BA10" s="46">
        <v>0</v>
      </c>
      <c r="BC10" s="46">
        <v>0</v>
      </c>
      <c r="BE10" s="46">
        <v>0</v>
      </c>
      <c r="BH10" s="46">
        <v>0</v>
      </c>
      <c r="BJ10" s="46">
        <v>0</v>
      </c>
      <c r="BL10" s="46">
        <v>0</v>
      </c>
      <c r="BN10" s="46">
        <v>0</v>
      </c>
      <c r="BP10" s="46">
        <v>0</v>
      </c>
      <c r="BR10" s="46">
        <v>0</v>
      </c>
      <c r="BT10" s="46">
        <v>0</v>
      </c>
      <c r="BV10" s="46">
        <v>0</v>
      </c>
      <c r="BX10" s="46">
        <v>0</v>
      </c>
      <c r="BZ10" s="46">
        <v>0</v>
      </c>
      <c r="CB10" s="46">
        <v>0</v>
      </c>
      <c r="CD10" s="46">
        <v>0</v>
      </c>
      <c r="CF10" s="46">
        <v>0</v>
      </c>
      <c r="CJ10" s="46" t="s">
        <v>5167</v>
      </c>
    </row>
    <row r="11" spans="1:97" x14ac:dyDescent="0.35">
      <c r="E11" s="46" t="s">
        <v>5180</v>
      </c>
      <c r="F11" s="46" t="s">
        <v>5179</v>
      </c>
      <c r="G11" s="46" t="s">
        <v>5064</v>
      </c>
      <c r="I11" s="46" t="s">
        <v>5157</v>
      </c>
      <c r="J11" s="46" t="s">
        <v>5158</v>
      </c>
      <c r="K11" s="46" t="s">
        <v>5158</v>
      </c>
      <c r="L11" s="46" t="s">
        <v>5158</v>
      </c>
      <c r="M11" s="46" t="s">
        <v>5158</v>
      </c>
      <c r="N11" s="46">
        <v>0</v>
      </c>
      <c r="O11" s="46" t="s">
        <v>5159</v>
      </c>
      <c r="P11" s="46">
        <v>0</v>
      </c>
      <c r="Q11" s="46">
        <v>0</v>
      </c>
      <c r="R11" s="46" t="s">
        <v>5160</v>
      </c>
      <c r="T11" s="46" t="s">
        <v>5161</v>
      </c>
      <c r="U11" s="46" t="s">
        <v>5161</v>
      </c>
      <c r="V11" s="46" t="s">
        <v>5159</v>
      </c>
      <c r="W11" s="46" t="s">
        <v>5161</v>
      </c>
      <c r="X11" s="46" t="s">
        <v>5159</v>
      </c>
      <c r="Y11" s="46" t="s">
        <v>5161</v>
      </c>
      <c r="Z11" s="46">
        <v>1</v>
      </c>
      <c r="AA11" s="46" t="s">
        <v>5162</v>
      </c>
      <c r="AB11" s="46" t="s">
        <v>5163</v>
      </c>
      <c r="AC11" s="46" t="s">
        <v>5164</v>
      </c>
      <c r="AD11" s="46" t="s">
        <v>5165</v>
      </c>
      <c r="AI11" s="46" t="s">
        <v>5166</v>
      </c>
      <c r="AM11" s="46">
        <v>0</v>
      </c>
      <c r="AN11" s="46">
        <v>0</v>
      </c>
      <c r="AO11" s="46" t="s">
        <v>22</v>
      </c>
      <c r="AP11" s="46">
        <v>0</v>
      </c>
      <c r="AQ11" s="46">
        <v>0</v>
      </c>
      <c r="AR11" s="46">
        <v>0</v>
      </c>
      <c r="AS11" s="46">
        <v>0</v>
      </c>
      <c r="AU11" s="46">
        <v>0</v>
      </c>
      <c r="AW11" s="46">
        <v>0</v>
      </c>
      <c r="AY11" s="46">
        <v>0</v>
      </c>
      <c r="BA11" s="46">
        <v>0</v>
      </c>
      <c r="BC11" s="46">
        <v>0</v>
      </c>
      <c r="BE11" s="46">
        <v>0</v>
      </c>
      <c r="BH11" s="46">
        <v>0</v>
      </c>
      <c r="BJ11" s="46">
        <v>0</v>
      </c>
      <c r="BL11" s="46">
        <v>0</v>
      </c>
      <c r="BN11" s="46">
        <v>0</v>
      </c>
      <c r="BP11" s="46">
        <v>0</v>
      </c>
      <c r="BR11" s="46">
        <v>0</v>
      </c>
      <c r="BT11" s="46">
        <v>0</v>
      </c>
      <c r="BV11" s="46">
        <v>0</v>
      </c>
      <c r="BX11" s="46">
        <v>0</v>
      </c>
      <c r="BZ11" s="46">
        <v>0</v>
      </c>
      <c r="CB11" s="46">
        <v>0</v>
      </c>
      <c r="CD11" s="46">
        <v>0</v>
      </c>
      <c r="CF11" s="46">
        <v>0</v>
      </c>
      <c r="CJ11" s="46" t="s">
        <v>5167</v>
      </c>
    </row>
    <row r="12" spans="1:97" x14ac:dyDescent="0.35">
      <c r="E12" s="46" t="s">
        <v>5181</v>
      </c>
      <c r="F12" s="46" t="s">
        <v>5179</v>
      </c>
      <c r="G12" s="46" t="s">
        <v>5064</v>
      </c>
      <c r="I12" s="46" t="s">
        <v>5157</v>
      </c>
      <c r="J12" s="46" t="s">
        <v>5158</v>
      </c>
      <c r="K12" s="46" t="s">
        <v>5158</v>
      </c>
      <c r="L12" s="46" t="s">
        <v>5158</v>
      </c>
      <c r="M12" s="46" t="s">
        <v>5158</v>
      </c>
      <c r="N12" s="46">
        <v>0</v>
      </c>
      <c r="O12" s="46" t="s">
        <v>5159</v>
      </c>
      <c r="P12" s="46">
        <v>0</v>
      </c>
      <c r="Q12" s="46">
        <v>0</v>
      </c>
      <c r="R12" s="46" t="s">
        <v>5160</v>
      </c>
      <c r="T12" s="46" t="s">
        <v>5161</v>
      </c>
      <c r="U12" s="46" t="s">
        <v>5161</v>
      </c>
      <c r="V12" s="46" t="s">
        <v>5159</v>
      </c>
      <c r="W12" s="46" t="s">
        <v>5161</v>
      </c>
      <c r="X12" s="46" t="s">
        <v>5159</v>
      </c>
      <c r="Y12" s="46" t="s">
        <v>5161</v>
      </c>
      <c r="Z12" s="46">
        <v>1</v>
      </c>
      <c r="AA12" s="46" t="s">
        <v>5162</v>
      </c>
      <c r="AB12" s="46" t="s">
        <v>5163</v>
      </c>
      <c r="AC12" s="46" t="s">
        <v>5164</v>
      </c>
      <c r="AD12" s="46" t="s">
        <v>5165</v>
      </c>
      <c r="AI12" s="46" t="s">
        <v>5166</v>
      </c>
      <c r="AM12" s="46">
        <v>0</v>
      </c>
      <c r="AN12" s="46">
        <v>0</v>
      </c>
      <c r="AO12" s="46" t="s">
        <v>22</v>
      </c>
      <c r="AP12" s="46">
        <v>0</v>
      </c>
      <c r="AQ12" s="46">
        <v>0</v>
      </c>
      <c r="AR12" s="46">
        <v>0</v>
      </c>
      <c r="AS12" s="46">
        <v>0</v>
      </c>
      <c r="AU12" s="46">
        <v>0</v>
      </c>
      <c r="AW12" s="46">
        <v>0</v>
      </c>
      <c r="AY12" s="46">
        <v>0</v>
      </c>
      <c r="BA12" s="46">
        <v>0</v>
      </c>
      <c r="BC12" s="46">
        <v>0</v>
      </c>
      <c r="BE12" s="46">
        <v>0</v>
      </c>
      <c r="BH12" s="46">
        <v>0</v>
      </c>
      <c r="BJ12" s="46">
        <v>0</v>
      </c>
      <c r="BL12" s="46">
        <v>0</v>
      </c>
      <c r="BN12" s="46">
        <v>0</v>
      </c>
      <c r="BP12" s="46">
        <v>0</v>
      </c>
      <c r="BR12" s="46">
        <v>0</v>
      </c>
      <c r="BT12" s="46">
        <v>0</v>
      </c>
      <c r="BV12" s="46">
        <v>0</v>
      </c>
      <c r="BX12" s="46">
        <v>0</v>
      </c>
      <c r="BZ12" s="46">
        <v>0</v>
      </c>
      <c r="CB12" s="46">
        <v>0</v>
      </c>
      <c r="CD12" s="46">
        <v>0</v>
      </c>
      <c r="CF12" s="46">
        <v>0</v>
      </c>
      <c r="CJ12" s="46" t="s">
        <v>5167</v>
      </c>
    </row>
    <row r="13" spans="1:97" x14ac:dyDescent="0.35">
      <c r="E13" s="46" t="s">
        <v>5182</v>
      </c>
      <c r="F13" s="46" t="s">
        <v>5179</v>
      </c>
      <c r="G13" s="46" t="s">
        <v>5064</v>
      </c>
      <c r="I13" s="46" t="s">
        <v>5157</v>
      </c>
      <c r="J13" s="46" t="s">
        <v>5158</v>
      </c>
      <c r="K13" s="46" t="s">
        <v>5158</v>
      </c>
      <c r="L13" s="46" t="s">
        <v>5158</v>
      </c>
      <c r="M13" s="46" t="s">
        <v>5158</v>
      </c>
      <c r="N13" s="46">
        <v>0</v>
      </c>
      <c r="O13" s="46" t="s">
        <v>5159</v>
      </c>
      <c r="P13" s="46">
        <v>0</v>
      </c>
      <c r="Q13" s="46">
        <v>0</v>
      </c>
      <c r="R13" s="46" t="s">
        <v>5160</v>
      </c>
      <c r="T13" s="46" t="s">
        <v>5161</v>
      </c>
      <c r="U13" s="46" t="s">
        <v>5161</v>
      </c>
      <c r="V13" s="46" t="s">
        <v>5159</v>
      </c>
      <c r="W13" s="46" t="s">
        <v>5161</v>
      </c>
      <c r="X13" s="46" t="s">
        <v>5159</v>
      </c>
      <c r="Y13" s="46" t="s">
        <v>5161</v>
      </c>
      <c r="Z13" s="46">
        <v>1</v>
      </c>
      <c r="AA13" s="46" t="s">
        <v>5162</v>
      </c>
      <c r="AB13" s="46" t="s">
        <v>5163</v>
      </c>
      <c r="AC13" s="46" t="s">
        <v>5164</v>
      </c>
      <c r="AD13" s="46" t="s">
        <v>5165</v>
      </c>
      <c r="AI13" s="46" t="s">
        <v>5166</v>
      </c>
      <c r="AM13" s="46">
        <v>0</v>
      </c>
      <c r="AN13" s="46">
        <v>0</v>
      </c>
      <c r="AO13" s="46" t="s">
        <v>22</v>
      </c>
      <c r="AP13" s="46">
        <v>0</v>
      </c>
      <c r="AQ13" s="46">
        <v>0</v>
      </c>
      <c r="AR13" s="46">
        <v>0</v>
      </c>
      <c r="AS13" s="46">
        <v>0</v>
      </c>
      <c r="AU13" s="46">
        <v>0</v>
      </c>
      <c r="AW13" s="46">
        <v>0</v>
      </c>
      <c r="AY13" s="46">
        <v>0</v>
      </c>
      <c r="BA13" s="46">
        <v>0</v>
      </c>
      <c r="BC13" s="46">
        <v>0</v>
      </c>
      <c r="BE13" s="46">
        <v>0</v>
      </c>
      <c r="BH13" s="46">
        <v>0</v>
      </c>
      <c r="BJ13" s="46">
        <v>0</v>
      </c>
      <c r="BL13" s="46">
        <v>0</v>
      </c>
      <c r="BN13" s="46">
        <v>0</v>
      </c>
      <c r="BP13" s="46">
        <v>0</v>
      </c>
      <c r="BR13" s="46">
        <v>0</v>
      </c>
      <c r="BT13" s="46">
        <v>0</v>
      </c>
      <c r="BV13" s="46">
        <v>0</v>
      </c>
      <c r="BX13" s="46">
        <v>0</v>
      </c>
      <c r="BZ13" s="46">
        <v>0</v>
      </c>
      <c r="CB13" s="46">
        <v>0</v>
      </c>
      <c r="CD13" s="46">
        <v>0</v>
      </c>
      <c r="CF13" s="46">
        <v>0</v>
      </c>
      <c r="CJ13" s="46" t="s">
        <v>5167</v>
      </c>
    </row>
    <row r="14" spans="1:97" x14ac:dyDescent="0.35">
      <c r="E14" s="46" t="s">
        <v>5183</v>
      </c>
      <c r="F14" s="46" t="s">
        <v>5179</v>
      </c>
      <c r="G14" s="46" t="s">
        <v>5064</v>
      </c>
      <c r="I14" s="46" t="s">
        <v>5157</v>
      </c>
      <c r="J14" s="46" t="s">
        <v>5158</v>
      </c>
      <c r="K14" s="46" t="s">
        <v>5158</v>
      </c>
      <c r="L14" s="46" t="s">
        <v>5158</v>
      </c>
      <c r="M14" s="46" t="s">
        <v>5158</v>
      </c>
      <c r="N14" s="46">
        <v>0</v>
      </c>
      <c r="O14" s="46" t="s">
        <v>5159</v>
      </c>
      <c r="P14" s="46">
        <v>0</v>
      </c>
      <c r="Q14" s="46">
        <v>0</v>
      </c>
      <c r="R14" s="46" t="s">
        <v>5160</v>
      </c>
      <c r="T14" s="46" t="s">
        <v>5161</v>
      </c>
      <c r="U14" s="46" t="s">
        <v>5161</v>
      </c>
      <c r="V14" s="46" t="s">
        <v>5159</v>
      </c>
      <c r="W14" s="46" t="s">
        <v>5161</v>
      </c>
      <c r="X14" s="46" t="s">
        <v>5159</v>
      </c>
      <c r="Y14" s="46" t="s">
        <v>5161</v>
      </c>
      <c r="Z14" s="46">
        <v>1</v>
      </c>
      <c r="AA14" s="46" t="s">
        <v>5162</v>
      </c>
      <c r="AB14" s="46" t="s">
        <v>5163</v>
      </c>
      <c r="AC14" s="46" t="s">
        <v>5164</v>
      </c>
      <c r="AD14" s="46" t="s">
        <v>5165</v>
      </c>
      <c r="AI14" s="46" t="s">
        <v>5166</v>
      </c>
      <c r="AM14" s="46">
        <v>0</v>
      </c>
      <c r="AN14" s="46">
        <v>0</v>
      </c>
      <c r="AO14" s="46" t="s">
        <v>22</v>
      </c>
      <c r="AP14" s="46">
        <v>0</v>
      </c>
      <c r="AQ14" s="46">
        <v>0</v>
      </c>
      <c r="AR14" s="46">
        <v>0</v>
      </c>
      <c r="AS14" s="46">
        <v>0</v>
      </c>
      <c r="AU14" s="46">
        <v>0</v>
      </c>
      <c r="AW14" s="46">
        <v>0</v>
      </c>
      <c r="AY14" s="46">
        <v>0</v>
      </c>
      <c r="BA14" s="46">
        <v>0</v>
      </c>
      <c r="BC14" s="46">
        <v>0</v>
      </c>
      <c r="BE14" s="46">
        <v>0</v>
      </c>
      <c r="BH14" s="46">
        <v>0</v>
      </c>
      <c r="BJ14" s="46">
        <v>0</v>
      </c>
      <c r="BL14" s="46">
        <v>0</v>
      </c>
      <c r="BN14" s="46">
        <v>0</v>
      </c>
      <c r="BP14" s="46">
        <v>0</v>
      </c>
      <c r="BR14" s="46">
        <v>0</v>
      </c>
      <c r="BT14" s="46">
        <v>0</v>
      </c>
      <c r="BV14" s="46">
        <v>0</v>
      </c>
      <c r="BX14" s="46">
        <v>0</v>
      </c>
      <c r="BZ14" s="46">
        <v>0</v>
      </c>
      <c r="CB14" s="46">
        <v>0</v>
      </c>
      <c r="CD14" s="46">
        <v>0</v>
      </c>
      <c r="CF14" s="46">
        <v>0</v>
      </c>
      <c r="CJ14" s="46" t="s">
        <v>5167</v>
      </c>
    </row>
    <row r="15" spans="1:97" x14ac:dyDescent="0.35">
      <c r="E15" s="46" t="s">
        <v>5184</v>
      </c>
      <c r="F15" s="46" t="s">
        <v>5179</v>
      </c>
      <c r="G15" s="46" t="s">
        <v>5064</v>
      </c>
      <c r="I15" s="46" t="s">
        <v>5157</v>
      </c>
      <c r="J15" s="46" t="s">
        <v>5158</v>
      </c>
      <c r="K15" s="46" t="s">
        <v>5158</v>
      </c>
      <c r="L15" s="46" t="s">
        <v>5158</v>
      </c>
      <c r="M15" s="46" t="s">
        <v>5158</v>
      </c>
      <c r="N15" s="46">
        <v>0</v>
      </c>
      <c r="O15" s="46" t="s">
        <v>5159</v>
      </c>
      <c r="P15" s="46">
        <v>0</v>
      </c>
      <c r="Q15" s="46">
        <v>0</v>
      </c>
      <c r="R15" s="46" t="s">
        <v>5160</v>
      </c>
      <c r="T15" s="46" t="s">
        <v>5161</v>
      </c>
      <c r="U15" s="46" t="s">
        <v>5161</v>
      </c>
      <c r="V15" s="46" t="s">
        <v>5159</v>
      </c>
      <c r="W15" s="46" t="s">
        <v>5161</v>
      </c>
      <c r="X15" s="46" t="s">
        <v>5159</v>
      </c>
      <c r="Y15" s="46" t="s">
        <v>5161</v>
      </c>
      <c r="Z15" s="46">
        <v>1</v>
      </c>
      <c r="AA15" s="46" t="s">
        <v>5162</v>
      </c>
      <c r="AB15" s="46" t="s">
        <v>5163</v>
      </c>
      <c r="AC15" s="46" t="s">
        <v>5164</v>
      </c>
      <c r="AD15" s="46" t="s">
        <v>5165</v>
      </c>
      <c r="AI15" s="46" t="s">
        <v>5166</v>
      </c>
      <c r="AM15" s="46">
        <v>0</v>
      </c>
      <c r="AN15" s="46">
        <v>0</v>
      </c>
      <c r="AO15" s="46" t="s">
        <v>22</v>
      </c>
      <c r="AP15" s="46">
        <v>0</v>
      </c>
      <c r="AQ15" s="46">
        <v>0</v>
      </c>
      <c r="AR15" s="46">
        <v>0</v>
      </c>
      <c r="AS15" s="46">
        <v>0</v>
      </c>
      <c r="AU15" s="46">
        <v>0</v>
      </c>
      <c r="AW15" s="46">
        <v>0</v>
      </c>
      <c r="AY15" s="46">
        <v>0</v>
      </c>
      <c r="BA15" s="46">
        <v>0</v>
      </c>
      <c r="BC15" s="46">
        <v>0</v>
      </c>
      <c r="BE15" s="46">
        <v>0</v>
      </c>
      <c r="BH15" s="46">
        <v>0</v>
      </c>
      <c r="BJ15" s="46">
        <v>0</v>
      </c>
      <c r="BL15" s="46">
        <v>0</v>
      </c>
      <c r="BN15" s="46">
        <v>0</v>
      </c>
      <c r="BP15" s="46">
        <v>0</v>
      </c>
      <c r="BR15" s="46">
        <v>0</v>
      </c>
      <c r="BT15" s="46">
        <v>0</v>
      </c>
      <c r="BV15" s="46">
        <v>0</v>
      </c>
      <c r="BX15" s="46">
        <v>0</v>
      </c>
      <c r="BZ15" s="46">
        <v>0</v>
      </c>
      <c r="CB15" s="46">
        <v>0</v>
      </c>
      <c r="CD15" s="46">
        <v>0</v>
      </c>
      <c r="CF15" s="46">
        <v>0</v>
      </c>
      <c r="CJ15" s="46" t="s">
        <v>5167</v>
      </c>
    </row>
    <row r="16" spans="1:97" x14ac:dyDescent="0.35">
      <c r="E16" s="46" t="s">
        <v>5185</v>
      </c>
      <c r="F16" s="46" t="s">
        <v>5179</v>
      </c>
      <c r="G16" s="46" t="s">
        <v>5064</v>
      </c>
      <c r="I16" s="46" t="s">
        <v>5157</v>
      </c>
      <c r="J16" s="46" t="s">
        <v>5158</v>
      </c>
      <c r="K16" s="46" t="s">
        <v>5158</v>
      </c>
      <c r="L16" s="46" t="s">
        <v>5158</v>
      </c>
      <c r="M16" s="46" t="s">
        <v>5158</v>
      </c>
      <c r="N16" s="46">
        <v>0</v>
      </c>
      <c r="O16" s="46" t="s">
        <v>5159</v>
      </c>
      <c r="P16" s="46">
        <v>0</v>
      </c>
      <c r="Q16" s="46">
        <v>0</v>
      </c>
      <c r="R16" s="46" t="s">
        <v>5160</v>
      </c>
      <c r="T16" s="46" t="s">
        <v>5161</v>
      </c>
      <c r="U16" s="46" t="s">
        <v>5161</v>
      </c>
      <c r="V16" s="46" t="s">
        <v>5159</v>
      </c>
      <c r="W16" s="46" t="s">
        <v>5161</v>
      </c>
      <c r="X16" s="46" t="s">
        <v>5159</v>
      </c>
      <c r="Y16" s="46" t="s">
        <v>5161</v>
      </c>
      <c r="Z16" s="46">
        <v>1</v>
      </c>
      <c r="AA16" s="46" t="s">
        <v>5162</v>
      </c>
      <c r="AB16" s="46" t="s">
        <v>5163</v>
      </c>
      <c r="AI16" s="46" t="s">
        <v>5166</v>
      </c>
      <c r="AM16" s="46">
        <v>0</v>
      </c>
      <c r="AN16" s="46">
        <v>0</v>
      </c>
      <c r="AO16" s="46" t="s">
        <v>22</v>
      </c>
      <c r="AP16" s="46">
        <v>0</v>
      </c>
      <c r="AQ16" s="46">
        <v>0</v>
      </c>
      <c r="AR16" s="46">
        <v>0</v>
      </c>
      <c r="AS16" s="46">
        <v>0</v>
      </c>
      <c r="AU16" s="46">
        <v>0</v>
      </c>
      <c r="AW16" s="46">
        <v>0</v>
      </c>
      <c r="AY16" s="46">
        <v>0</v>
      </c>
      <c r="BA16" s="46">
        <v>0</v>
      </c>
      <c r="BC16" s="46">
        <v>0</v>
      </c>
      <c r="BE16" s="46">
        <v>0</v>
      </c>
      <c r="BH16" s="46">
        <v>0</v>
      </c>
      <c r="BJ16" s="46">
        <v>0</v>
      </c>
      <c r="BL16" s="46">
        <v>0</v>
      </c>
      <c r="BN16" s="46">
        <v>0</v>
      </c>
      <c r="BP16" s="46">
        <v>0</v>
      </c>
      <c r="BR16" s="46">
        <v>0</v>
      </c>
      <c r="BT16" s="46">
        <v>0</v>
      </c>
      <c r="BV16" s="46">
        <v>0</v>
      </c>
      <c r="BX16" s="46">
        <v>0</v>
      </c>
      <c r="BZ16" s="46">
        <v>0</v>
      </c>
      <c r="CB16" s="46">
        <v>0</v>
      </c>
      <c r="CD16" s="46">
        <v>0</v>
      </c>
      <c r="CF16" s="46">
        <v>0</v>
      </c>
      <c r="CJ16" s="46" t="s">
        <v>5167</v>
      </c>
    </row>
    <row r="17" spans="5:88" x14ac:dyDescent="0.35">
      <c r="E17" s="46" t="s">
        <v>5281</v>
      </c>
      <c r="F17" s="46" t="s">
        <v>5282</v>
      </c>
      <c r="G17" s="46" t="s">
        <v>5064</v>
      </c>
      <c r="I17" s="46" t="s">
        <v>5157</v>
      </c>
      <c r="J17" s="46" t="s">
        <v>5158</v>
      </c>
      <c r="K17" s="46" t="s">
        <v>5158</v>
      </c>
      <c r="L17" s="46" t="s">
        <v>5158</v>
      </c>
      <c r="M17" s="46" t="s">
        <v>5158</v>
      </c>
      <c r="N17" s="46">
        <v>0</v>
      </c>
      <c r="O17" s="46" t="s">
        <v>5159</v>
      </c>
      <c r="P17" s="46">
        <v>0</v>
      </c>
      <c r="Q17" s="46">
        <v>0</v>
      </c>
      <c r="R17" s="46" t="s">
        <v>5160</v>
      </c>
      <c r="T17" s="46" t="s">
        <v>5161</v>
      </c>
      <c r="U17" s="46" t="s">
        <v>5161</v>
      </c>
      <c r="V17" s="46" t="s">
        <v>5159</v>
      </c>
      <c r="W17" s="46" t="s">
        <v>5161</v>
      </c>
      <c r="X17" s="46" t="s">
        <v>5159</v>
      </c>
      <c r="Y17" s="46" t="s">
        <v>5161</v>
      </c>
      <c r="Z17" s="46">
        <v>1</v>
      </c>
      <c r="AA17" s="46" t="s">
        <v>5162</v>
      </c>
      <c r="AB17" s="46" t="s">
        <v>5163</v>
      </c>
      <c r="AI17" s="46" t="s">
        <v>5166</v>
      </c>
      <c r="AM17" s="46">
        <v>0</v>
      </c>
      <c r="AN17" s="46">
        <v>0</v>
      </c>
      <c r="AO17" s="46" t="s">
        <v>22</v>
      </c>
      <c r="AP17" s="46">
        <v>0</v>
      </c>
      <c r="AQ17" s="46">
        <v>0</v>
      </c>
      <c r="AR17" s="46">
        <v>0</v>
      </c>
      <c r="AS17" s="46">
        <v>0</v>
      </c>
      <c r="AU17" s="46">
        <v>0</v>
      </c>
      <c r="AW17" s="46">
        <v>0</v>
      </c>
      <c r="AY17" s="46">
        <v>0</v>
      </c>
      <c r="BA17" s="46">
        <v>0</v>
      </c>
      <c r="BC17" s="46">
        <v>0</v>
      </c>
      <c r="BE17" s="46">
        <v>0</v>
      </c>
      <c r="BH17" s="46">
        <v>0</v>
      </c>
      <c r="BJ17" s="46">
        <v>0</v>
      </c>
      <c r="BL17" s="46">
        <v>0</v>
      </c>
      <c r="BN17" s="46">
        <v>0</v>
      </c>
      <c r="BP17" s="46">
        <v>0</v>
      </c>
      <c r="BR17" s="46">
        <v>0</v>
      </c>
      <c r="BT17" s="46">
        <v>0</v>
      </c>
      <c r="BV17" s="46">
        <v>0</v>
      </c>
      <c r="BX17" s="46">
        <v>0</v>
      </c>
      <c r="BZ17" s="46">
        <v>0</v>
      </c>
      <c r="CB17" s="46">
        <v>0</v>
      </c>
      <c r="CD17" s="46">
        <v>0</v>
      </c>
      <c r="CF17" s="46">
        <v>0</v>
      </c>
      <c r="CJ17" s="46" t="s">
        <v>5167</v>
      </c>
    </row>
    <row r="18" spans="5:88" x14ac:dyDescent="0.35">
      <c r="E18" s="46" t="s">
        <v>5186</v>
      </c>
      <c r="F18" s="46" t="s">
        <v>5187</v>
      </c>
      <c r="G18" s="46" t="s">
        <v>5064</v>
      </c>
      <c r="I18" s="46" t="s">
        <v>5157</v>
      </c>
      <c r="J18" s="46" t="s">
        <v>5158</v>
      </c>
      <c r="K18" s="46" t="s">
        <v>5158</v>
      </c>
      <c r="L18" s="46" t="s">
        <v>5158</v>
      </c>
      <c r="M18" s="46" t="s">
        <v>5158</v>
      </c>
      <c r="N18" s="46">
        <v>0</v>
      </c>
      <c r="O18" s="46" t="s">
        <v>5159</v>
      </c>
      <c r="P18" s="46">
        <v>0</v>
      </c>
      <c r="Q18" s="46">
        <v>0</v>
      </c>
      <c r="R18" s="46" t="s">
        <v>5160</v>
      </c>
      <c r="T18" s="46" t="s">
        <v>5161</v>
      </c>
      <c r="U18" s="46" t="s">
        <v>5161</v>
      </c>
      <c r="V18" s="46" t="s">
        <v>5159</v>
      </c>
      <c r="W18" s="46" t="s">
        <v>5161</v>
      </c>
      <c r="X18" s="46" t="s">
        <v>5159</v>
      </c>
      <c r="Y18" s="46" t="s">
        <v>5161</v>
      </c>
      <c r="Z18" s="46">
        <v>1</v>
      </c>
      <c r="AA18" s="46" t="s">
        <v>5162</v>
      </c>
      <c r="AB18" s="46" t="s">
        <v>5163</v>
      </c>
      <c r="AC18" s="46" t="s">
        <v>5164</v>
      </c>
      <c r="AD18" s="46" t="s">
        <v>5165</v>
      </c>
      <c r="AI18" s="46" t="s">
        <v>5166</v>
      </c>
      <c r="AM18" s="46">
        <v>0</v>
      </c>
      <c r="AN18" s="46">
        <v>0</v>
      </c>
      <c r="AO18" s="46" t="s">
        <v>22</v>
      </c>
      <c r="AP18" s="46">
        <v>0</v>
      </c>
      <c r="AQ18" s="46">
        <v>0</v>
      </c>
      <c r="AR18" s="46">
        <v>0</v>
      </c>
      <c r="AS18" s="46">
        <v>0</v>
      </c>
      <c r="AU18" s="46">
        <v>0</v>
      </c>
      <c r="AW18" s="46">
        <v>0</v>
      </c>
      <c r="AY18" s="46">
        <v>0</v>
      </c>
      <c r="BA18" s="46">
        <v>0</v>
      </c>
      <c r="BC18" s="46">
        <v>0</v>
      </c>
      <c r="BE18" s="46">
        <v>0</v>
      </c>
      <c r="BH18" s="46">
        <v>0</v>
      </c>
      <c r="BJ18" s="46">
        <v>0</v>
      </c>
      <c r="BL18" s="46">
        <v>0</v>
      </c>
      <c r="BN18" s="46">
        <v>0</v>
      </c>
      <c r="BP18" s="46">
        <v>0</v>
      </c>
      <c r="BR18" s="46">
        <v>0</v>
      </c>
      <c r="BT18" s="46">
        <v>0</v>
      </c>
      <c r="BV18" s="46">
        <v>0</v>
      </c>
      <c r="BX18" s="46">
        <v>0</v>
      </c>
      <c r="BZ18" s="46">
        <v>0</v>
      </c>
      <c r="CB18" s="46">
        <v>0</v>
      </c>
      <c r="CD18" s="46">
        <v>0</v>
      </c>
      <c r="CF18" s="46">
        <v>0</v>
      </c>
      <c r="CJ18" s="46" t="s">
        <v>5167</v>
      </c>
    </row>
    <row r="19" spans="5:88" x14ac:dyDescent="0.35">
      <c r="E19" s="46" t="s">
        <v>5188</v>
      </c>
      <c r="F19" s="46" t="s">
        <v>5187</v>
      </c>
      <c r="G19" s="46" t="s">
        <v>5064</v>
      </c>
      <c r="I19" s="46" t="s">
        <v>5157</v>
      </c>
      <c r="J19" s="46" t="s">
        <v>5158</v>
      </c>
      <c r="K19" s="46" t="s">
        <v>5158</v>
      </c>
      <c r="L19" s="46" t="s">
        <v>5158</v>
      </c>
      <c r="M19" s="46" t="s">
        <v>5158</v>
      </c>
      <c r="N19" s="46">
        <v>0</v>
      </c>
      <c r="O19" s="46" t="s">
        <v>5159</v>
      </c>
      <c r="P19" s="46">
        <v>0</v>
      </c>
      <c r="Q19" s="46">
        <v>0</v>
      </c>
      <c r="R19" s="46" t="s">
        <v>5160</v>
      </c>
      <c r="T19" s="46" t="s">
        <v>5161</v>
      </c>
      <c r="U19" s="46" t="s">
        <v>5161</v>
      </c>
      <c r="V19" s="46" t="s">
        <v>5159</v>
      </c>
      <c r="W19" s="46" t="s">
        <v>5161</v>
      </c>
      <c r="X19" s="46" t="s">
        <v>5159</v>
      </c>
      <c r="Y19" s="46" t="s">
        <v>5161</v>
      </c>
      <c r="Z19" s="46">
        <v>1</v>
      </c>
      <c r="AA19" s="46" t="s">
        <v>5164</v>
      </c>
      <c r="AB19" s="46" t="s">
        <v>5165</v>
      </c>
      <c r="AI19" s="46" t="s">
        <v>5166</v>
      </c>
      <c r="AM19" s="46">
        <v>0</v>
      </c>
      <c r="AN19" s="46">
        <v>0</v>
      </c>
      <c r="AO19" s="46" t="s">
        <v>22</v>
      </c>
      <c r="AP19" s="46">
        <v>0</v>
      </c>
      <c r="AQ19" s="46">
        <v>0</v>
      </c>
      <c r="AR19" s="46">
        <v>0</v>
      </c>
      <c r="AS19" s="46">
        <v>0</v>
      </c>
      <c r="AU19" s="46">
        <v>0</v>
      </c>
      <c r="AW19" s="46">
        <v>0</v>
      </c>
      <c r="AY19" s="46">
        <v>0</v>
      </c>
      <c r="BA19" s="46">
        <v>0</v>
      </c>
      <c r="BC19" s="46">
        <v>0</v>
      </c>
      <c r="BE19" s="46">
        <v>0</v>
      </c>
      <c r="BH19" s="46">
        <v>0</v>
      </c>
      <c r="BJ19" s="46">
        <v>0</v>
      </c>
      <c r="BL19" s="46">
        <v>0</v>
      </c>
      <c r="BN19" s="46">
        <v>0</v>
      </c>
      <c r="BP19" s="46">
        <v>0</v>
      </c>
      <c r="BR19" s="46">
        <v>0</v>
      </c>
      <c r="BT19" s="46">
        <v>0</v>
      </c>
      <c r="BV19" s="46">
        <v>0</v>
      </c>
      <c r="BX19" s="46">
        <v>0</v>
      </c>
      <c r="BZ19" s="46">
        <v>0</v>
      </c>
      <c r="CB19" s="46">
        <v>0</v>
      </c>
      <c r="CD19" s="46">
        <v>0</v>
      </c>
      <c r="CF19" s="46">
        <v>0</v>
      </c>
      <c r="CJ19" s="46" t="s">
        <v>5167</v>
      </c>
    </row>
    <row r="20" spans="5:88" x14ac:dyDescent="0.35">
      <c r="E20" s="46" t="s">
        <v>5189</v>
      </c>
      <c r="F20" s="46" t="s">
        <v>5187</v>
      </c>
      <c r="G20" s="46" t="s">
        <v>5064</v>
      </c>
      <c r="I20" s="46" t="s">
        <v>5157</v>
      </c>
      <c r="J20" s="46" t="s">
        <v>5158</v>
      </c>
      <c r="K20" s="46" t="s">
        <v>5158</v>
      </c>
      <c r="L20" s="46" t="s">
        <v>5158</v>
      </c>
      <c r="M20" s="46" t="s">
        <v>5158</v>
      </c>
      <c r="N20" s="46">
        <v>0</v>
      </c>
      <c r="O20" s="46" t="s">
        <v>5159</v>
      </c>
      <c r="P20" s="46">
        <v>0</v>
      </c>
      <c r="Q20" s="46">
        <v>0</v>
      </c>
      <c r="R20" s="46" t="s">
        <v>5160</v>
      </c>
      <c r="T20" s="46" t="s">
        <v>5161</v>
      </c>
      <c r="U20" s="46" t="s">
        <v>5161</v>
      </c>
      <c r="V20" s="46" t="s">
        <v>5159</v>
      </c>
      <c r="W20" s="46" t="s">
        <v>5161</v>
      </c>
      <c r="X20" s="46" t="s">
        <v>5159</v>
      </c>
      <c r="Y20" s="46" t="s">
        <v>5161</v>
      </c>
      <c r="Z20" s="46">
        <v>1</v>
      </c>
      <c r="AA20" s="46" t="s">
        <v>5164</v>
      </c>
      <c r="AB20" s="46" t="s">
        <v>5165</v>
      </c>
      <c r="AI20" s="46" t="s">
        <v>5166</v>
      </c>
      <c r="AM20" s="46">
        <v>0</v>
      </c>
      <c r="AN20" s="46">
        <v>0</v>
      </c>
      <c r="AO20" s="46" t="s">
        <v>22</v>
      </c>
      <c r="AP20" s="46">
        <v>0</v>
      </c>
      <c r="AQ20" s="46">
        <v>0</v>
      </c>
      <c r="AR20" s="46">
        <v>0</v>
      </c>
      <c r="AS20" s="46">
        <v>0</v>
      </c>
      <c r="AU20" s="46">
        <v>0</v>
      </c>
      <c r="AW20" s="46">
        <v>0</v>
      </c>
      <c r="AY20" s="46">
        <v>0</v>
      </c>
      <c r="BA20" s="46">
        <v>0</v>
      </c>
      <c r="BC20" s="46">
        <v>0</v>
      </c>
      <c r="BE20" s="46">
        <v>0</v>
      </c>
      <c r="BH20" s="46">
        <v>0</v>
      </c>
      <c r="BJ20" s="46">
        <v>0</v>
      </c>
      <c r="BL20" s="46">
        <v>0</v>
      </c>
      <c r="BN20" s="46">
        <v>0</v>
      </c>
      <c r="BP20" s="46">
        <v>0</v>
      </c>
      <c r="BR20" s="46">
        <v>0</v>
      </c>
      <c r="BT20" s="46">
        <v>0</v>
      </c>
      <c r="BV20" s="46">
        <v>0</v>
      </c>
      <c r="BX20" s="46">
        <v>0</v>
      </c>
      <c r="BZ20" s="46">
        <v>0</v>
      </c>
      <c r="CB20" s="46">
        <v>0</v>
      </c>
      <c r="CD20" s="46">
        <v>0</v>
      </c>
      <c r="CF20" s="46">
        <v>0</v>
      </c>
      <c r="CJ20" s="46" t="s">
        <v>5167</v>
      </c>
    </row>
    <row r="21" spans="5:88" x14ac:dyDescent="0.35">
      <c r="E21" s="46" t="s">
        <v>5190</v>
      </c>
      <c r="F21" s="46" t="s">
        <v>5187</v>
      </c>
      <c r="G21" s="46" t="s">
        <v>5064</v>
      </c>
      <c r="I21" s="46" t="s">
        <v>5157</v>
      </c>
      <c r="J21" s="46" t="s">
        <v>5158</v>
      </c>
      <c r="K21" s="46" t="s">
        <v>5158</v>
      </c>
      <c r="L21" s="46" t="s">
        <v>5158</v>
      </c>
      <c r="M21" s="46" t="s">
        <v>5158</v>
      </c>
      <c r="N21" s="46">
        <v>0</v>
      </c>
      <c r="O21" s="46" t="s">
        <v>5159</v>
      </c>
      <c r="P21" s="46">
        <v>0</v>
      </c>
      <c r="Q21" s="46">
        <v>0</v>
      </c>
      <c r="R21" s="46" t="s">
        <v>5160</v>
      </c>
      <c r="T21" s="46" t="s">
        <v>5161</v>
      </c>
      <c r="U21" s="46" t="s">
        <v>5161</v>
      </c>
      <c r="V21" s="46" t="s">
        <v>5159</v>
      </c>
      <c r="W21" s="46" t="s">
        <v>5161</v>
      </c>
      <c r="X21" s="46" t="s">
        <v>5159</v>
      </c>
      <c r="Y21" s="46" t="s">
        <v>5161</v>
      </c>
      <c r="Z21" s="46">
        <v>1</v>
      </c>
      <c r="AA21" s="46" t="s">
        <v>5162</v>
      </c>
      <c r="AB21" s="46" t="s">
        <v>5163</v>
      </c>
      <c r="AC21" s="46" t="s">
        <v>5164</v>
      </c>
      <c r="AD21" s="46" t="s">
        <v>5165</v>
      </c>
      <c r="AI21" s="46" t="s">
        <v>5166</v>
      </c>
      <c r="AM21" s="46">
        <v>0</v>
      </c>
      <c r="AN21" s="46">
        <v>0</v>
      </c>
      <c r="AO21" s="46" t="s">
        <v>22</v>
      </c>
      <c r="AP21" s="46">
        <v>0</v>
      </c>
      <c r="AQ21" s="46">
        <v>0</v>
      </c>
      <c r="AR21" s="46">
        <v>0</v>
      </c>
      <c r="AS21" s="46">
        <v>0</v>
      </c>
      <c r="AU21" s="46">
        <v>0</v>
      </c>
      <c r="AW21" s="46">
        <v>0</v>
      </c>
      <c r="AY21" s="46">
        <v>0</v>
      </c>
      <c r="BA21" s="46">
        <v>0</v>
      </c>
      <c r="BC21" s="46">
        <v>0</v>
      </c>
      <c r="BE21" s="46">
        <v>0</v>
      </c>
      <c r="BH21" s="46">
        <v>0</v>
      </c>
      <c r="BJ21" s="46">
        <v>0</v>
      </c>
      <c r="BL21" s="46">
        <v>0</v>
      </c>
      <c r="BN21" s="46">
        <v>0</v>
      </c>
      <c r="BP21" s="46">
        <v>0</v>
      </c>
      <c r="BR21" s="46">
        <v>0</v>
      </c>
      <c r="BT21" s="46">
        <v>0</v>
      </c>
      <c r="BV21" s="46">
        <v>0</v>
      </c>
      <c r="BX21" s="46">
        <v>0</v>
      </c>
      <c r="BZ21" s="46">
        <v>0</v>
      </c>
      <c r="CB21" s="46">
        <v>0</v>
      </c>
      <c r="CD21" s="46">
        <v>0</v>
      </c>
      <c r="CF21" s="46">
        <v>0</v>
      </c>
      <c r="CJ21" s="46" t="s">
        <v>5167</v>
      </c>
    </row>
    <row r="22" spans="5:88" x14ac:dyDescent="0.35">
      <c r="E22" s="46" t="s">
        <v>5191</v>
      </c>
      <c r="F22" s="46" t="s">
        <v>5187</v>
      </c>
      <c r="G22" s="46" t="s">
        <v>5064</v>
      </c>
      <c r="I22" s="46" t="s">
        <v>5157</v>
      </c>
      <c r="J22" s="46" t="s">
        <v>5158</v>
      </c>
      <c r="K22" s="46" t="s">
        <v>5158</v>
      </c>
      <c r="L22" s="46" t="s">
        <v>5158</v>
      </c>
      <c r="M22" s="46" t="s">
        <v>5158</v>
      </c>
      <c r="N22" s="46">
        <v>0</v>
      </c>
      <c r="O22" s="46" t="s">
        <v>5159</v>
      </c>
      <c r="P22" s="46">
        <v>0</v>
      </c>
      <c r="Q22" s="46">
        <v>0</v>
      </c>
      <c r="R22" s="46" t="s">
        <v>5160</v>
      </c>
      <c r="T22" s="46" t="s">
        <v>5161</v>
      </c>
      <c r="U22" s="46" t="s">
        <v>5161</v>
      </c>
      <c r="V22" s="46" t="s">
        <v>5159</v>
      </c>
      <c r="W22" s="46" t="s">
        <v>5161</v>
      </c>
      <c r="X22" s="46" t="s">
        <v>5159</v>
      </c>
      <c r="Y22" s="46" t="s">
        <v>5161</v>
      </c>
      <c r="Z22" s="46">
        <v>1</v>
      </c>
      <c r="AA22" s="46" t="s">
        <v>5162</v>
      </c>
      <c r="AB22" s="46" t="s">
        <v>5163</v>
      </c>
      <c r="AC22" s="46" t="s">
        <v>5164</v>
      </c>
      <c r="AD22" s="46" t="s">
        <v>5165</v>
      </c>
      <c r="AI22" s="46" t="s">
        <v>5166</v>
      </c>
      <c r="AM22" s="46">
        <v>0</v>
      </c>
      <c r="AN22" s="46">
        <v>0</v>
      </c>
      <c r="AO22" s="46" t="s">
        <v>22</v>
      </c>
      <c r="AP22" s="46">
        <v>0</v>
      </c>
      <c r="AQ22" s="46">
        <v>0</v>
      </c>
      <c r="AR22" s="46">
        <v>0</v>
      </c>
      <c r="AS22" s="46">
        <v>0</v>
      </c>
      <c r="AU22" s="46">
        <v>0</v>
      </c>
      <c r="AW22" s="46">
        <v>0</v>
      </c>
      <c r="AY22" s="46">
        <v>0</v>
      </c>
      <c r="BA22" s="46">
        <v>0</v>
      </c>
      <c r="BC22" s="46">
        <v>0</v>
      </c>
      <c r="BE22" s="46">
        <v>0</v>
      </c>
      <c r="BH22" s="46">
        <v>0</v>
      </c>
      <c r="BJ22" s="46">
        <v>0</v>
      </c>
      <c r="BL22" s="46">
        <v>0</v>
      </c>
      <c r="BN22" s="46">
        <v>0</v>
      </c>
      <c r="BP22" s="46">
        <v>0</v>
      </c>
      <c r="BR22" s="46">
        <v>0</v>
      </c>
      <c r="BT22" s="46">
        <v>0</v>
      </c>
      <c r="BV22" s="46">
        <v>0</v>
      </c>
      <c r="BX22" s="46">
        <v>0</v>
      </c>
      <c r="BZ22" s="46">
        <v>0</v>
      </c>
      <c r="CB22" s="46">
        <v>0</v>
      </c>
      <c r="CD22" s="46">
        <v>0</v>
      </c>
      <c r="CF22" s="46">
        <v>0</v>
      </c>
      <c r="CJ22" s="46" t="s">
        <v>5167</v>
      </c>
    </row>
    <row r="23" spans="5:88" x14ac:dyDescent="0.35">
      <c r="E23" s="46" t="s">
        <v>5192</v>
      </c>
      <c r="F23" s="46" t="s">
        <v>5187</v>
      </c>
      <c r="G23" s="46" t="s">
        <v>5064</v>
      </c>
      <c r="I23" s="46" t="s">
        <v>5157</v>
      </c>
      <c r="J23" s="46" t="s">
        <v>5158</v>
      </c>
      <c r="K23" s="46" t="s">
        <v>5158</v>
      </c>
      <c r="L23" s="46" t="s">
        <v>5158</v>
      </c>
      <c r="M23" s="46" t="s">
        <v>5158</v>
      </c>
      <c r="N23" s="46">
        <v>0</v>
      </c>
      <c r="O23" s="46" t="s">
        <v>5159</v>
      </c>
      <c r="P23" s="46">
        <v>0</v>
      </c>
      <c r="Q23" s="46">
        <v>0</v>
      </c>
      <c r="R23" s="46" t="s">
        <v>5160</v>
      </c>
      <c r="T23" s="46" t="s">
        <v>5161</v>
      </c>
      <c r="U23" s="46" t="s">
        <v>5161</v>
      </c>
      <c r="V23" s="46" t="s">
        <v>5159</v>
      </c>
      <c r="W23" s="46" t="s">
        <v>5161</v>
      </c>
      <c r="X23" s="46" t="s">
        <v>5159</v>
      </c>
      <c r="Y23" s="46" t="s">
        <v>5161</v>
      </c>
      <c r="Z23" s="46">
        <v>1</v>
      </c>
      <c r="AA23" s="46" t="s">
        <v>5162</v>
      </c>
      <c r="AB23" s="46" t="s">
        <v>5163</v>
      </c>
      <c r="AC23" s="46" t="s">
        <v>5164</v>
      </c>
      <c r="AD23" s="46" t="s">
        <v>5165</v>
      </c>
      <c r="AI23" s="46" t="s">
        <v>5166</v>
      </c>
      <c r="AM23" s="46">
        <v>0</v>
      </c>
      <c r="AN23" s="46">
        <v>0</v>
      </c>
      <c r="AO23" s="46" t="s">
        <v>22</v>
      </c>
      <c r="AP23" s="46">
        <v>0</v>
      </c>
      <c r="AQ23" s="46">
        <v>0</v>
      </c>
      <c r="AR23" s="46">
        <v>0</v>
      </c>
      <c r="AS23" s="46">
        <v>0</v>
      </c>
      <c r="AU23" s="46">
        <v>0</v>
      </c>
      <c r="AW23" s="46">
        <v>0</v>
      </c>
      <c r="AY23" s="46">
        <v>0</v>
      </c>
      <c r="BA23" s="46">
        <v>0</v>
      </c>
      <c r="BC23" s="46">
        <v>0</v>
      </c>
      <c r="BE23" s="46">
        <v>0</v>
      </c>
      <c r="BH23" s="46">
        <v>0</v>
      </c>
      <c r="BJ23" s="46">
        <v>0</v>
      </c>
      <c r="BL23" s="46">
        <v>0</v>
      </c>
      <c r="BN23" s="46">
        <v>0</v>
      </c>
      <c r="BP23" s="46">
        <v>0</v>
      </c>
      <c r="BR23" s="46">
        <v>0</v>
      </c>
      <c r="BT23" s="46">
        <v>0</v>
      </c>
      <c r="BV23" s="46">
        <v>0</v>
      </c>
      <c r="BX23" s="46">
        <v>0</v>
      </c>
      <c r="BZ23" s="46">
        <v>0</v>
      </c>
      <c r="CB23" s="46">
        <v>0</v>
      </c>
      <c r="CD23" s="46">
        <v>0</v>
      </c>
      <c r="CF23" s="46">
        <v>0</v>
      </c>
      <c r="CJ23" s="46" t="s">
        <v>5167</v>
      </c>
    </row>
    <row r="24" spans="5:88" x14ac:dyDescent="0.35">
      <c r="E24" s="46" t="s">
        <v>5193</v>
      </c>
      <c r="F24" s="46" t="s">
        <v>5187</v>
      </c>
      <c r="G24" s="46" t="s">
        <v>5064</v>
      </c>
      <c r="I24" s="46" t="s">
        <v>5157</v>
      </c>
      <c r="J24" s="46" t="s">
        <v>5158</v>
      </c>
      <c r="K24" s="46" t="s">
        <v>5158</v>
      </c>
      <c r="L24" s="46" t="s">
        <v>5158</v>
      </c>
      <c r="M24" s="46" t="s">
        <v>5158</v>
      </c>
      <c r="N24" s="46">
        <v>0</v>
      </c>
      <c r="O24" s="46" t="s">
        <v>5159</v>
      </c>
      <c r="P24" s="46">
        <v>0</v>
      </c>
      <c r="Q24" s="46">
        <v>0</v>
      </c>
      <c r="R24" s="46" t="s">
        <v>5160</v>
      </c>
      <c r="T24" s="46" t="s">
        <v>5161</v>
      </c>
      <c r="U24" s="46" t="s">
        <v>5161</v>
      </c>
      <c r="V24" s="46" t="s">
        <v>5159</v>
      </c>
      <c r="W24" s="46" t="s">
        <v>5161</v>
      </c>
      <c r="X24" s="46" t="s">
        <v>5159</v>
      </c>
      <c r="Y24" s="46" t="s">
        <v>5161</v>
      </c>
      <c r="Z24" s="46">
        <v>1</v>
      </c>
      <c r="AA24" s="46" t="s">
        <v>5162</v>
      </c>
      <c r="AB24" s="46" t="s">
        <v>5163</v>
      </c>
      <c r="AC24" s="46" t="s">
        <v>5164</v>
      </c>
      <c r="AD24" s="46" t="s">
        <v>5165</v>
      </c>
      <c r="AI24" s="46" t="s">
        <v>5166</v>
      </c>
      <c r="AM24" s="46">
        <v>0</v>
      </c>
      <c r="AN24" s="46">
        <v>0</v>
      </c>
      <c r="AO24" s="46" t="s">
        <v>22</v>
      </c>
      <c r="AP24" s="46">
        <v>0</v>
      </c>
      <c r="AQ24" s="46">
        <v>0</v>
      </c>
      <c r="AR24" s="46">
        <v>0</v>
      </c>
      <c r="AS24" s="46">
        <v>0</v>
      </c>
      <c r="AU24" s="46">
        <v>0</v>
      </c>
      <c r="AW24" s="46">
        <v>0</v>
      </c>
      <c r="AY24" s="46">
        <v>0</v>
      </c>
      <c r="BA24" s="46">
        <v>0</v>
      </c>
      <c r="BC24" s="46">
        <v>0</v>
      </c>
      <c r="BE24" s="46">
        <v>0</v>
      </c>
      <c r="BH24" s="46">
        <v>0</v>
      </c>
      <c r="BJ24" s="46">
        <v>0</v>
      </c>
      <c r="BL24" s="46">
        <v>0</v>
      </c>
      <c r="BN24" s="46">
        <v>0</v>
      </c>
      <c r="BP24" s="46">
        <v>0</v>
      </c>
      <c r="BR24" s="46">
        <v>0</v>
      </c>
      <c r="BT24" s="46">
        <v>0</v>
      </c>
      <c r="BV24" s="46">
        <v>0</v>
      </c>
      <c r="BX24" s="46">
        <v>0</v>
      </c>
      <c r="BZ24" s="46">
        <v>0</v>
      </c>
      <c r="CB24" s="46">
        <v>0</v>
      </c>
      <c r="CD24" s="46">
        <v>0</v>
      </c>
      <c r="CF24" s="46">
        <v>0</v>
      </c>
      <c r="CJ24" s="46" t="s">
        <v>5167</v>
      </c>
    </row>
    <row r="25" spans="5:88" x14ac:dyDescent="0.35">
      <c r="E25" s="46" t="s">
        <v>5194</v>
      </c>
      <c r="F25" s="46" t="s">
        <v>5187</v>
      </c>
      <c r="G25" s="46" t="s">
        <v>5064</v>
      </c>
      <c r="I25" s="46" t="s">
        <v>5157</v>
      </c>
      <c r="J25" s="46" t="s">
        <v>5158</v>
      </c>
      <c r="K25" s="46" t="s">
        <v>5158</v>
      </c>
      <c r="L25" s="46" t="s">
        <v>5158</v>
      </c>
      <c r="M25" s="46" t="s">
        <v>5158</v>
      </c>
      <c r="N25" s="46">
        <v>0</v>
      </c>
      <c r="O25" s="46" t="s">
        <v>5159</v>
      </c>
      <c r="P25" s="46">
        <v>0</v>
      </c>
      <c r="Q25" s="46">
        <v>0</v>
      </c>
      <c r="R25" s="46" t="s">
        <v>5160</v>
      </c>
      <c r="T25" s="46" t="s">
        <v>5161</v>
      </c>
      <c r="U25" s="46" t="s">
        <v>5161</v>
      </c>
      <c r="V25" s="46" t="s">
        <v>5159</v>
      </c>
      <c r="W25" s="46" t="s">
        <v>5161</v>
      </c>
      <c r="X25" s="46" t="s">
        <v>5159</v>
      </c>
      <c r="Y25" s="46" t="s">
        <v>5161</v>
      </c>
      <c r="Z25" s="46">
        <v>1</v>
      </c>
      <c r="AA25" s="46" t="s">
        <v>5162</v>
      </c>
      <c r="AB25" s="46" t="s">
        <v>5163</v>
      </c>
      <c r="AC25" s="46" t="s">
        <v>5164</v>
      </c>
      <c r="AD25" s="46" t="s">
        <v>5165</v>
      </c>
      <c r="AI25" s="46" t="s">
        <v>5166</v>
      </c>
      <c r="AM25" s="46">
        <v>0</v>
      </c>
      <c r="AN25" s="46">
        <v>0</v>
      </c>
      <c r="AO25" s="46" t="s">
        <v>22</v>
      </c>
      <c r="AP25" s="46">
        <v>0</v>
      </c>
      <c r="AQ25" s="46">
        <v>0</v>
      </c>
      <c r="AR25" s="46">
        <v>0</v>
      </c>
      <c r="AS25" s="46">
        <v>0</v>
      </c>
      <c r="AU25" s="46">
        <v>0</v>
      </c>
      <c r="AW25" s="46">
        <v>0</v>
      </c>
      <c r="AY25" s="46">
        <v>0</v>
      </c>
      <c r="BA25" s="46">
        <v>0</v>
      </c>
      <c r="BC25" s="46">
        <v>0</v>
      </c>
      <c r="BE25" s="46">
        <v>0</v>
      </c>
      <c r="BH25" s="46">
        <v>0</v>
      </c>
      <c r="BJ25" s="46">
        <v>0</v>
      </c>
      <c r="BL25" s="46">
        <v>0</v>
      </c>
      <c r="BN25" s="46">
        <v>0</v>
      </c>
      <c r="BP25" s="46">
        <v>0</v>
      </c>
      <c r="BR25" s="46">
        <v>0</v>
      </c>
      <c r="BT25" s="46">
        <v>0</v>
      </c>
      <c r="BV25" s="46">
        <v>0</v>
      </c>
      <c r="BX25" s="46">
        <v>0</v>
      </c>
      <c r="BZ25" s="46">
        <v>0</v>
      </c>
      <c r="CB25" s="46">
        <v>0</v>
      </c>
      <c r="CD25" s="46">
        <v>0</v>
      </c>
      <c r="CF25" s="46">
        <v>0</v>
      </c>
      <c r="CJ25" s="46" t="s">
        <v>5167</v>
      </c>
    </row>
    <row r="26" spans="5:88" x14ac:dyDescent="0.35">
      <c r="E26" s="46" t="s">
        <v>5195</v>
      </c>
      <c r="F26" s="46" t="s">
        <v>5187</v>
      </c>
      <c r="G26" s="46" t="s">
        <v>5064</v>
      </c>
      <c r="I26" s="46" t="s">
        <v>5157</v>
      </c>
      <c r="J26" s="46" t="s">
        <v>5158</v>
      </c>
      <c r="K26" s="46" t="s">
        <v>5158</v>
      </c>
      <c r="L26" s="46" t="s">
        <v>5158</v>
      </c>
      <c r="M26" s="46" t="s">
        <v>5158</v>
      </c>
      <c r="N26" s="46">
        <v>0</v>
      </c>
      <c r="O26" s="46" t="s">
        <v>5159</v>
      </c>
      <c r="P26" s="46">
        <v>0</v>
      </c>
      <c r="Q26" s="46">
        <v>0</v>
      </c>
      <c r="R26" s="46" t="s">
        <v>5160</v>
      </c>
      <c r="T26" s="46" t="s">
        <v>5161</v>
      </c>
      <c r="U26" s="46" t="s">
        <v>5161</v>
      </c>
      <c r="V26" s="46" t="s">
        <v>5159</v>
      </c>
      <c r="W26" s="46" t="s">
        <v>5161</v>
      </c>
      <c r="X26" s="46" t="s">
        <v>5159</v>
      </c>
      <c r="Y26" s="46" t="s">
        <v>5161</v>
      </c>
      <c r="Z26" s="46">
        <v>1</v>
      </c>
      <c r="AA26" s="46" t="s">
        <v>5162</v>
      </c>
      <c r="AB26" s="46" t="s">
        <v>5163</v>
      </c>
      <c r="AC26" s="46" t="s">
        <v>5164</v>
      </c>
      <c r="AD26" s="46" t="s">
        <v>5165</v>
      </c>
      <c r="AI26" s="46" t="s">
        <v>5166</v>
      </c>
      <c r="AM26" s="46">
        <v>0</v>
      </c>
      <c r="AN26" s="46">
        <v>0</v>
      </c>
      <c r="AO26" s="46" t="s">
        <v>22</v>
      </c>
      <c r="AP26" s="46">
        <v>0</v>
      </c>
      <c r="AQ26" s="46">
        <v>0</v>
      </c>
      <c r="AR26" s="46">
        <v>0</v>
      </c>
      <c r="AS26" s="46">
        <v>0</v>
      </c>
      <c r="AU26" s="46">
        <v>0</v>
      </c>
      <c r="AW26" s="46">
        <v>0</v>
      </c>
      <c r="AY26" s="46">
        <v>0</v>
      </c>
      <c r="BA26" s="46">
        <v>0</v>
      </c>
      <c r="BC26" s="46">
        <v>0</v>
      </c>
      <c r="BE26" s="46">
        <v>0</v>
      </c>
      <c r="BH26" s="46">
        <v>0</v>
      </c>
      <c r="BJ26" s="46">
        <v>0</v>
      </c>
      <c r="BL26" s="46">
        <v>0</v>
      </c>
      <c r="BN26" s="46">
        <v>0</v>
      </c>
      <c r="BP26" s="46">
        <v>0</v>
      </c>
      <c r="BR26" s="46">
        <v>0</v>
      </c>
      <c r="BT26" s="46">
        <v>0</v>
      </c>
      <c r="BV26" s="46">
        <v>0</v>
      </c>
      <c r="BX26" s="46">
        <v>0</v>
      </c>
      <c r="BZ26" s="46">
        <v>0</v>
      </c>
      <c r="CB26" s="46">
        <v>0</v>
      </c>
      <c r="CD26" s="46">
        <v>0</v>
      </c>
      <c r="CF26" s="46">
        <v>0</v>
      </c>
      <c r="CJ26" s="46" t="s">
        <v>5167</v>
      </c>
    </row>
    <row r="27" spans="5:88" x14ac:dyDescent="0.35">
      <c r="E27" s="46" t="s">
        <v>5196</v>
      </c>
      <c r="F27" s="46" t="s">
        <v>5187</v>
      </c>
      <c r="G27" s="46" t="s">
        <v>5064</v>
      </c>
      <c r="I27" s="46" t="s">
        <v>5157</v>
      </c>
      <c r="J27" s="46" t="s">
        <v>5158</v>
      </c>
      <c r="K27" s="46" t="s">
        <v>5158</v>
      </c>
      <c r="L27" s="46" t="s">
        <v>5158</v>
      </c>
      <c r="M27" s="46" t="s">
        <v>5158</v>
      </c>
      <c r="N27" s="46">
        <v>0</v>
      </c>
      <c r="O27" s="46" t="s">
        <v>5159</v>
      </c>
      <c r="P27" s="46">
        <v>0</v>
      </c>
      <c r="Q27" s="46">
        <v>0</v>
      </c>
      <c r="R27" s="46" t="s">
        <v>5160</v>
      </c>
      <c r="T27" s="46" t="s">
        <v>5161</v>
      </c>
      <c r="U27" s="46" t="s">
        <v>5161</v>
      </c>
      <c r="V27" s="46" t="s">
        <v>5159</v>
      </c>
      <c r="W27" s="46" t="s">
        <v>5161</v>
      </c>
      <c r="X27" s="46" t="s">
        <v>5159</v>
      </c>
      <c r="Y27" s="46" t="s">
        <v>5161</v>
      </c>
      <c r="Z27" s="46">
        <v>1</v>
      </c>
      <c r="AA27" s="46" t="s">
        <v>5162</v>
      </c>
      <c r="AB27" s="46" t="s">
        <v>5163</v>
      </c>
      <c r="AC27" s="46" t="s">
        <v>5164</v>
      </c>
      <c r="AD27" s="46" t="s">
        <v>5165</v>
      </c>
      <c r="AI27" s="46" t="s">
        <v>5166</v>
      </c>
      <c r="AM27" s="46">
        <v>0</v>
      </c>
      <c r="AN27" s="46">
        <v>0</v>
      </c>
      <c r="AO27" s="46" t="s">
        <v>22</v>
      </c>
      <c r="AP27" s="46">
        <v>0</v>
      </c>
      <c r="AQ27" s="46">
        <v>0</v>
      </c>
      <c r="AR27" s="46">
        <v>0</v>
      </c>
      <c r="AS27" s="46">
        <v>0</v>
      </c>
      <c r="AU27" s="46">
        <v>0</v>
      </c>
      <c r="AW27" s="46">
        <v>0</v>
      </c>
      <c r="AY27" s="46">
        <v>0</v>
      </c>
      <c r="BA27" s="46">
        <v>0</v>
      </c>
      <c r="BC27" s="46">
        <v>0</v>
      </c>
      <c r="BE27" s="46">
        <v>0</v>
      </c>
      <c r="BH27" s="46">
        <v>0</v>
      </c>
      <c r="BJ27" s="46">
        <v>0</v>
      </c>
      <c r="BL27" s="46">
        <v>0</v>
      </c>
      <c r="BN27" s="46">
        <v>0</v>
      </c>
      <c r="BP27" s="46">
        <v>0</v>
      </c>
      <c r="BR27" s="46">
        <v>0</v>
      </c>
      <c r="BT27" s="46">
        <v>0</v>
      </c>
      <c r="BV27" s="46">
        <v>0</v>
      </c>
      <c r="BX27" s="46">
        <v>0</v>
      </c>
      <c r="BZ27" s="46">
        <v>0</v>
      </c>
      <c r="CB27" s="46">
        <v>0</v>
      </c>
      <c r="CD27" s="46">
        <v>0</v>
      </c>
      <c r="CF27" s="46">
        <v>0</v>
      </c>
      <c r="CJ27" s="46" t="s">
        <v>5167</v>
      </c>
    </row>
    <row r="28" spans="5:88" x14ac:dyDescent="0.35">
      <c r="E28" s="46" t="s">
        <v>5197</v>
      </c>
      <c r="F28" s="46" t="s">
        <v>5187</v>
      </c>
      <c r="G28" s="46" t="s">
        <v>5064</v>
      </c>
      <c r="I28" s="46" t="s">
        <v>5157</v>
      </c>
      <c r="J28" s="46" t="s">
        <v>5158</v>
      </c>
      <c r="K28" s="46" t="s">
        <v>5158</v>
      </c>
      <c r="L28" s="46" t="s">
        <v>5158</v>
      </c>
      <c r="M28" s="46" t="s">
        <v>5158</v>
      </c>
      <c r="N28" s="46">
        <v>0</v>
      </c>
      <c r="O28" s="46" t="s">
        <v>5159</v>
      </c>
      <c r="P28" s="46">
        <v>0</v>
      </c>
      <c r="Q28" s="46">
        <v>0</v>
      </c>
      <c r="R28" s="46" t="s">
        <v>5160</v>
      </c>
      <c r="T28" s="46" t="s">
        <v>5161</v>
      </c>
      <c r="U28" s="46" t="s">
        <v>5161</v>
      </c>
      <c r="V28" s="46" t="s">
        <v>5159</v>
      </c>
      <c r="W28" s="46" t="s">
        <v>5161</v>
      </c>
      <c r="X28" s="46" t="s">
        <v>5159</v>
      </c>
      <c r="Y28" s="46" t="s">
        <v>5161</v>
      </c>
      <c r="Z28" s="46">
        <v>1</v>
      </c>
      <c r="AA28" s="46" t="s">
        <v>5164</v>
      </c>
      <c r="AB28" s="46" t="s">
        <v>5165</v>
      </c>
      <c r="AI28" s="46" t="s">
        <v>5166</v>
      </c>
      <c r="AM28" s="46">
        <v>0</v>
      </c>
      <c r="AN28" s="46">
        <v>0</v>
      </c>
      <c r="AO28" s="46" t="s">
        <v>22</v>
      </c>
      <c r="AP28" s="46">
        <v>0</v>
      </c>
      <c r="AQ28" s="46">
        <v>0</v>
      </c>
      <c r="AR28" s="46">
        <v>0</v>
      </c>
      <c r="AS28" s="46">
        <v>0</v>
      </c>
      <c r="AU28" s="46">
        <v>0</v>
      </c>
      <c r="AW28" s="46">
        <v>0</v>
      </c>
      <c r="AY28" s="46">
        <v>0</v>
      </c>
      <c r="BA28" s="46">
        <v>0</v>
      </c>
      <c r="BC28" s="46">
        <v>0</v>
      </c>
      <c r="BE28" s="46">
        <v>0</v>
      </c>
      <c r="BH28" s="46">
        <v>0</v>
      </c>
      <c r="BJ28" s="46">
        <v>0</v>
      </c>
      <c r="BL28" s="46">
        <v>0</v>
      </c>
      <c r="BN28" s="46">
        <v>0</v>
      </c>
      <c r="BP28" s="46">
        <v>0</v>
      </c>
      <c r="BR28" s="46">
        <v>0</v>
      </c>
      <c r="BT28" s="46">
        <v>0</v>
      </c>
      <c r="BV28" s="46">
        <v>0</v>
      </c>
      <c r="BX28" s="46">
        <v>0</v>
      </c>
      <c r="BZ28" s="46">
        <v>0</v>
      </c>
      <c r="CB28" s="46">
        <v>0</v>
      </c>
      <c r="CD28" s="46">
        <v>0</v>
      </c>
      <c r="CF28" s="46">
        <v>0</v>
      </c>
      <c r="CJ28" s="46" t="s">
        <v>5167</v>
      </c>
    </row>
    <row r="29" spans="5:88" x14ac:dyDescent="0.35">
      <c r="E29" s="46" t="s">
        <v>5198</v>
      </c>
      <c r="F29" s="46" t="s">
        <v>5199</v>
      </c>
      <c r="G29" s="46" t="s">
        <v>5064</v>
      </c>
      <c r="I29" s="46" t="s">
        <v>5157</v>
      </c>
      <c r="J29" s="46" t="s">
        <v>5158</v>
      </c>
      <c r="K29" s="46" t="s">
        <v>5158</v>
      </c>
      <c r="L29" s="46" t="s">
        <v>5158</v>
      </c>
      <c r="M29" s="46" t="s">
        <v>5158</v>
      </c>
      <c r="N29" s="46">
        <v>0</v>
      </c>
      <c r="O29" s="46" t="s">
        <v>5159</v>
      </c>
      <c r="P29" s="46">
        <v>0</v>
      </c>
      <c r="Q29" s="46">
        <v>0</v>
      </c>
      <c r="R29" s="46" t="s">
        <v>5160</v>
      </c>
      <c r="T29" s="46" t="s">
        <v>5161</v>
      </c>
      <c r="U29" s="46" t="s">
        <v>5161</v>
      </c>
      <c r="V29" s="46" t="s">
        <v>5159</v>
      </c>
      <c r="W29" s="46" t="s">
        <v>5161</v>
      </c>
      <c r="X29" s="46" t="s">
        <v>5159</v>
      </c>
      <c r="Y29" s="46" t="s">
        <v>5161</v>
      </c>
      <c r="Z29" s="46">
        <v>1</v>
      </c>
      <c r="AA29" s="46" t="s">
        <v>5162</v>
      </c>
      <c r="AB29" s="46" t="s">
        <v>5163</v>
      </c>
      <c r="AI29" s="46" t="s">
        <v>5166</v>
      </c>
      <c r="AM29" s="46">
        <v>0</v>
      </c>
      <c r="AN29" s="46">
        <v>0</v>
      </c>
      <c r="AO29" s="46" t="s">
        <v>22</v>
      </c>
      <c r="AP29" s="46">
        <v>0</v>
      </c>
      <c r="AQ29" s="46">
        <v>0</v>
      </c>
      <c r="AR29" s="46">
        <v>0</v>
      </c>
      <c r="AS29" s="46">
        <v>0</v>
      </c>
      <c r="AU29" s="46">
        <v>0</v>
      </c>
      <c r="AW29" s="46">
        <v>0</v>
      </c>
      <c r="AY29" s="46">
        <v>0</v>
      </c>
      <c r="BA29" s="46">
        <v>0</v>
      </c>
      <c r="BC29" s="46">
        <v>0</v>
      </c>
      <c r="BE29" s="46">
        <v>0</v>
      </c>
      <c r="BH29" s="46">
        <v>0</v>
      </c>
      <c r="BJ29" s="46">
        <v>0</v>
      </c>
      <c r="BL29" s="46">
        <v>0</v>
      </c>
      <c r="BN29" s="46">
        <v>0</v>
      </c>
      <c r="BP29" s="46">
        <v>0</v>
      </c>
      <c r="BR29" s="46">
        <v>0</v>
      </c>
      <c r="BT29" s="46">
        <v>0</v>
      </c>
      <c r="BV29" s="46">
        <v>0</v>
      </c>
      <c r="BX29" s="46">
        <v>0</v>
      </c>
      <c r="BZ29" s="46">
        <v>0</v>
      </c>
      <c r="CB29" s="46">
        <v>0</v>
      </c>
      <c r="CD29" s="46">
        <v>0</v>
      </c>
      <c r="CF29" s="46">
        <v>0</v>
      </c>
      <c r="CJ29" s="46" t="s">
        <v>5167</v>
      </c>
    </row>
    <row r="30" spans="5:88" x14ac:dyDescent="0.35">
      <c r="E30" s="46" t="s">
        <v>5200</v>
      </c>
      <c r="F30" s="46" t="s">
        <v>5201</v>
      </c>
      <c r="G30" s="46" t="s">
        <v>5064</v>
      </c>
      <c r="I30" s="46" t="s">
        <v>5157</v>
      </c>
      <c r="J30" s="46" t="s">
        <v>5158</v>
      </c>
      <c r="K30" s="46" t="s">
        <v>5158</v>
      </c>
      <c r="L30" s="46" t="s">
        <v>5158</v>
      </c>
      <c r="M30" s="46" t="s">
        <v>5158</v>
      </c>
      <c r="N30" s="46">
        <v>0</v>
      </c>
      <c r="O30" s="46" t="s">
        <v>5159</v>
      </c>
      <c r="P30" s="46">
        <v>0</v>
      </c>
      <c r="Q30" s="46">
        <v>0</v>
      </c>
      <c r="R30" s="46" t="s">
        <v>5160</v>
      </c>
      <c r="T30" s="46" t="s">
        <v>5161</v>
      </c>
      <c r="U30" s="46" t="s">
        <v>5161</v>
      </c>
      <c r="V30" s="46" t="s">
        <v>5159</v>
      </c>
      <c r="W30" s="46" t="s">
        <v>5161</v>
      </c>
      <c r="X30" s="46" t="s">
        <v>5159</v>
      </c>
      <c r="Y30" s="46" t="s">
        <v>5161</v>
      </c>
      <c r="Z30" s="46">
        <v>1</v>
      </c>
      <c r="AA30" s="46" t="s">
        <v>5162</v>
      </c>
      <c r="AB30" s="46" t="s">
        <v>5163</v>
      </c>
      <c r="AC30" s="46" t="s">
        <v>5164</v>
      </c>
      <c r="AD30" s="46" t="s">
        <v>5165</v>
      </c>
      <c r="AI30" s="46" t="s">
        <v>5166</v>
      </c>
      <c r="AM30" s="46">
        <v>0</v>
      </c>
      <c r="AN30" s="46">
        <v>0</v>
      </c>
      <c r="AO30" s="46" t="s">
        <v>22</v>
      </c>
      <c r="AP30" s="46">
        <v>0</v>
      </c>
      <c r="AQ30" s="46">
        <v>0</v>
      </c>
      <c r="AR30" s="46">
        <v>0</v>
      </c>
      <c r="AS30" s="46">
        <v>0</v>
      </c>
      <c r="AU30" s="46">
        <v>0</v>
      </c>
      <c r="AW30" s="46">
        <v>0</v>
      </c>
      <c r="AY30" s="46">
        <v>0</v>
      </c>
      <c r="BA30" s="46">
        <v>0</v>
      </c>
      <c r="BC30" s="46">
        <v>0</v>
      </c>
      <c r="BE30" s="46">
        <v>0</v>
      </c>
      <c r="BH30" s="46">
        <v>0</v>
      </c>
      <c r="BJ30" s="46">
        <v>0</v>
      </c>
      <c r="BL30" s="46">
        <v>0</v>
      </c>
      <c r="BN30" s="46">
        <v>0</v>
      </c>
      <c r="BP30" s="46">
        <v>0</v>
      </c>
      <c r="BR30" s="46">
        <v>0</v>
      </c>
      <c r="BT30" s="46">
        <v>0</v>
      </c>
      <c r="BV30" s="46">
        <v>0</v>
      </c>
      <c r="BX30" s="46">
        <v>0</v>
      </c>
      <c r="BZ30" s="46">
        <v>0</v>
      </c>
      <c r="CB30" s="46">
        <v>0</v>
      </c>
      <c r="CD30" s="46">
        <v>0</v>
      </c>
      <c r="CF30" s="46">
        <v>0</v>
      </c>
      <c r="CJ30" s="46" t="s">
        <v>5167</v>
      </c>
    </row>
    <row r="31" spans="5:88" x14ac:dyDescent="0.35">
      <c r="E31" s="46" t="s">
        <v>5202</v>
      </c>
      <c r="F31" s="46" t="s">
        <v>5201</v>
      </c>
      <c r="G31" s="46" t="s">
        <v>5064</v>
      </c>
      <c r="I31" s="46" t="s">
        <v>5157</v>
      </c>
      <c r="J31" s="46" t="s">
        <v>5158</v>
      </c>
      <c r="K31" s="46" t="s">
        <v>5158</v>
      </c>
      <c r="L31" s="46" t="s">
        <v>5158</v>
      </c>
      <c r="M31" s="46" t="s">
        <v>5158</v>
      </c>
      <c r="N31" s="46">
        <v>0</v>
      </c>
      <c r="O31" s="46" t="s">
        <v>5159</v>
      </c>
      <c r="P31" s="46">
        <v>0</v>
      </c>
      <c r="Q31" s="46">
        <v>0</v>
      </c>
      <c r="R31" s="46" t="s">
        <v>5160</v>
      </c>
      <c r="T31" s="46" t="s">
        <v>5161</v>
      </c>
      <c r="U31" s="46" t="s">
        <v>5161</v>
      </c>
      <c r="V31" s="46" t="s">
        <v>5159</v>
      </c>
      <c r="W31" s="46" t="s">
        <v>5161</v>
      </c>
      <c r="X31" s="46" t="s">
        <v>5159</v>
      </c>
      <c r="Y31" s="46" t="s">
        <v>5161</v>
      </c>
      <c r="Z31" s="46">
        <v>1</v>
      </c>
      <c r="AA31" s="46" t="s">
        <v>5162</v>
      </c>
      <c r="AB31" s="46" t="s">
        <v>5163</v>
      </c>
      <c r="AI31" s="46" t="s">
        <v>5166</v>
      </c>
      <c r="AM31" s="46">
        <v>0</v>
      </c>
      <c r="AN31" s="46">
        <v>0</v>
      </c>
      <c r="AO31" s="46" t="s">
        <v>22</v>
      </c>
      <c r="AP31" s="46">
        <v>0</v>
      </c>
      <c r="AQ31" s="46">
        <v>0</v>
      </c>
      <c r="AR31" s="46">
        <v>0</v>
      </c>
      <c r="AS31" s="46">
        <v>0</v>
      </c>
      <c r="AU31" s="46">
        <v>0</v>
      </c>
      <c r="AW31" s="46">
        <v>0</v>
      </c>
      <c r="AY31" s="46">
        <v>0</v>
      </c>
      <c r="BA31" s="46">
        <v>0</v>
      </c>
      <c r="BC31" s="46">
        <v>0</v>
      </c>
      <c r="BE31" s="46">
        <v>0</v>
      </c>
      <c r="BH31" s="46">
        <v>0</v>
      </c>
      <c r="BJ31" s="46">
        <v>0</v>
      </c>
      <c r="BL31" s="46">
        <v>0</v>
      </c>
      <c r="BN31" s="46">
        <v>0</v>
      </c>
      <c r="BP31" s="46">
        <v>0</v>
      </c>
      <c r="BR31" s="46">
        <v>0</v>
      </c>
      <c r="BT31" s="46">
        <v>0</v>
      </c>
      <c r="BV31" s="46">
        <v>0</v>
      </c>
      <c r="BX31" s="46">
        <v>0</v>
      </c>
      <c r="BZ31" s="46">
        <v>0</v>
      </c>
      <c r="CB31" s="46">
        <v>0</v>
      </c>
      <c r="CD31" s="46">
        <v>0</v>
      </c>
      <c r="CF31" s="46">
        <v>0</v>
      </c>
      <c r="CJ31" s="46" t="s">
        <v>5167</v>
      </c>
    </row>
    <row r="32" spans="5:88" x14ac:dyDescent="0.35">
      <c r="E32" s="46" t="s">
        <v>5203</v>
      </c>
      <c r="F32" s="46" t="s">
        <v>5204</v>
      </c>
      <c r="G32" s="46" t="s">
        <v>5064</v>
      </c>
      <c r="I32" s="46" t="s">
        <v>5157</v>
      </c>
      <c r="J32" s="46" t="s">
        <v>5158</v>
      </c>
      <c r="K32" s="46" t="s">
        <v>5158</v>
      </c>
      <c r="L32" s="46" t="s">
        <v>5158</v>
      </c>
      <c r="M32" s="46" t="s">
        <v>5158</v>
      </c>
      <c r="N32" s="46">
        <v>0</v>
      </c>
      <c r="O32" s="46" t="s">
        <v>5159</v>
      </c>
      <c r="P32" s="46">
        <v>0</v>
      </c>
      <c r="Q32" s="46">
        <v>0</v>
      </c>
      <c r="R32" s="46" t="s">
        <v>5160</v>
      </c>
      <c r="T32" s="46" t="s">
        <v>5161</v>
      </c>
      <c r="U32" s="46" t="s">
        <v>5161</v>
      </c>
      <c r="V32" s="46" t="s">
        <v>5159</v>
      </c>
      <c r="W32" s="46" t="s">
        <v>5161</v>
      </c>
      <c r="X32" s="46" t="s">
        <v>5159</v>
      </c>
      <c r="Y32" s="46" t="s">
        <v>5161</v>
      </c>
      <c r="Z32" s="46">
        <v>1</v>
      </c>
      <c r="AA32" s="46" t="s">
        <v>5162</v>
      </c>
      <c r="AB32" s="46" t="s">
        <v>5163</v>
      </c>
      <c r="AI32" s="46" t="s">
        <v>5166</v>
      </c>
      <c r="AM32" s="46">
        <v>0</v>
      </c>
      <c r="AN32" s="46">
        <v>0</v>
      </c>
      <c r="AO32" s="46" t="s">
        <v>22</v>
      </c>
      <c r="AP32" s="46">
        <v>0</v>
      </c>
      <c r="AQ32" s="46">
        <v>0</v>
      </c>
      <c r="AR32" s="46">
        <v>0</v>
      </c>
      <c r="AS32" s="46">
        <v>0</v>
      </c>
      <c r="AU32" s="46">
        <v>0</v>
      </c>
      <c r="AW32" s="46">
        <v>0</v>
      </c>
      <c r="AY32" s="46">
        <v>0</v>
      </c>
      <c r="BA32" s="46">
        <v>0</v>
      </c>
      <c r="BC32" s="46">
        <v>0</v>
      </c>
      <c r="BE32" s="46">
        <v>0</v>
      </c>
      <c r="BH32" s="46">
        <v>0</v>
      </c>
      <c r="BJ32" s="46">
        <v>0</v>
      </c>
      <c r="BL32" s="46">
        <v>0</v>
      </c>
      <c r="BN32" s="46">
        <v>0</v>
      </c>
      <c r="BP32" s="46">
        <v>0</v>
      </c>
      <c r="BR32" s="46">
        <v>0</v>
      </c>
      <c r="BT32" s="46">
        <v>0</v>
      </c>
      <c r="BV32" s="46">
        <v>0</v>
      </c>
      <c r="BX32" s="46">
        <v>0</v>
      </c>
      <c r="BZ32" s="46">
        <v>0</v>
      </c>
      <c r="CB32" s="46">
        <v>0</v>
      </c>
      <c r="CD32" s="46">
        <v>0</v>
      </c>
      <c r="CF32" s="46">
        <v>0</v>
      </c>
      <c r="CJ32" s="46" t="s">
        <v>5167</v>
      </c>
    </row>
    <row r="33" spans="5:88" x14ac:dyDescent="0.35">
      <c r="E33" s="46" t="s">
        <v>5205</v>
      </c>
      <c r="F33" s="46" t="s">
        <v>5206</v>
      </c>
      <c r="G33" s="46" t="s">
        <v>5064</v>
      </c>
      <c r="I33" s="46" t="s">
        <v>5157</v>
      </c>
      <c r="J33" s="46" t="s">
        <v>5158</v>
      </c>
      <c r="K33" s="46" t="s">
        <v>5158</v>
      </c>
      <c r="L33" s="46" t="s">
        <v>5158</v>
      </c>
      <c r="M33" s="46" t="s">
        <v>5158</v>
      </c>
      <c r="N33" s="46">
        <v>0</v>
      </c>
      <c r="O33" s="46" t="s">
        <v>5159</v>
      </c>
      <c r="P33" s="46">
        <v>0</v>
      </c>
      <c r="Q33" s="46">
        <v>0</v>
      </c>
      <c r="R33" s="46" t="s">
        <v>5160</v>
      </c>
      <c r="T33" s="46" t="s">
        <v>5161</v>
      </c>
      <c r="U33" s="46" t="s">
        <v>5161</v>
      </c>
      <c r="V33" s="46" t="s">
        <v>5159</v>
      </c>
      <c r="W33" s="46" t="s">
        <v>5161</v>
      </c>
      <c r="X33" s="46" t="s">
        <v>5159</v>
      </c>
      <c r="Y33" s="46" t="s">
        <v>5161</v>
      </c>
      <c r="Z33" s="46">
        <v>1</v>
      </c>
      <c r="AA33" s="46" t="s">
        <v>5162</v>
      </c>
      <c r="AB33" s="46" t="s">
        <v>5163</v>
      </c>
      <c r="AI33" s="46" t="s">
        <v>5166</v>
      </c>
      <c r="AM33" s="46">
        <v>0</v>
      </c>
      <c r="AN33" s="46">
        <v>0</v>
      </c>
      <c r="AO33" s="46" t="s">
        <v>22</v>
      </c>
      <c r="AP33" s="46">
        <v>0</v>
      </c>
      <c r="AQ33" s="46">
        <v>0</v>
      </c>
      <c r="AR33" s="46">
        <v>0</v>
      </c>
      <c r="AS33" s="46">
        <v>0</v>
      </c>
      <c r="AU33" s="46">
        <v>0</v>
      </c>
      <c r="AW33" s="46">
        <v>0</v>
      </c>
      <c r="AY33" s="46">
        <v>0</v>
      </c>
      <c r="BA33" s="46">
        <v>0</v>
      </c>
      <c r="BC33" s="46">
        <v>0</v>
      </c>
      <c r="BE33" s="46">
        <v>0</v>
      </c>
      <c r="BH33" s="46">
        <v>0</v>
      </c>
      <c r="BJ33" s="46">
        <v>0</v>
      </c>
      <c r="BL33" s="46">
        <v>0</v>
      </c>
      <c r="BN33" s="46">
        <v>0</v>
      </c>
      <c r="BP33" s="46">
        <v>0</v>
      </c>
      <c r="BR33" s="46">
        <v>0</v>
      </c>
      <c r="BT33" s="46">
        <v>0</v>
      </c>
      <c r="BV33" s="46">
        <v>0</v>
      </c>
      <c r="BX33" s="46">
        <v>0</v>
      </c>
      <c r="BZ33" s="46">
        <v>0</v>
      </c>
      <c r="CB33" s="46">
        <v>0</v>
      </c>
      <c r="CD33" s="46">
        <v>0</v>
      </c>
      <c r="CF33" s="46">
        <v>0</v>
      </c>
      <c r="CJ33" s="46" t="s">
        <v>5167</v>
      </c>
    </row>
    <row r="34" spans="5:88" x14ac:dyDescent="0.35">
      <c r="E34" s="46" t="s">
        <v>5207</v>
      </c>
      <c r="F34" s="46" t="s">
        <v>5208</v>
      </c>
      <c r="G34" s="46" t="s">
        <v>5064</v>
      </c>
      <c r="I34" s="46" t="s">
        <v>5157</v>
      </c>
      <c r="J34" s="46" t="s">
        <v>5158</v>
      </c>
      <c r="K34" s="46" t="s">
        <v>5158</v>
      </c>
      <c r="L34" s="46" t="s">
        <v>5158</v>
      </c>
      <c r="M34" s="46" t="s">
        <v>5158</v>
      </c>
      <c r="N34" s="46">
        <v>0</v>
      </c>
      <c r="O34" s="46" t="s">
        <v>5159</v>
      </c>
      <c r="P34" s="46">
        <v>0</v>
      </c>
      <c r="Q34" s="46">
        <v>0</v>
      </c>
      <c r="R34" s="46" t="s">
        <v>5160</v>
      </c>
      <c r="T34" s="46" t="s">
        <v>5161</v>
      </c>
      <c r="U34" s="46" t="s">
        <v>5161</v>
      </c>
      <c r="V34" s="46" t="s">
        <v>5159</v>
      </c>
      <c r="W34" s="46" t="s">
        <v>5161</v>
      </c>
      <c r="X34" s="46" t="s">
        <v>5159</v>
      </c>
      <c r="Y34" s="46" t="s">
        <v>5161</v>
      </c>
      <c r="Z34" s="46">
        <v>1</v>
      </c>
      <c r="AA34" s="46">
        <v>247</v>
      </c>
      <c r="AB34" s="46" t="s">
        <v>5209</v>
      </c>
      <c r="AI34" s="46" t="s">
        <v>5166</v>
      </c>
      <c r="AM34" s="46">
        <v>0</v>
      </c>
      <c r="AN34" s="46">
        <v>0</v>
      </c>
      <c r="AO34" s="46" t="s">
        <v>22</v>
      </c>
      <c r="AP34" s="46">
        <v>0</v>
      </c>
      <c r="AQ34" s="46">
        <v>0</v>
      </c>
      <c r="AR34" s="46">
        <v>0</v>
      </c>
      <c r="AS34" s="46">
        <v>0</v>
      </c>
      <c r="AU34" s="46">
        <v>0</v>
      </c>
      <c r="AW34" s="46">
        <v>0</v>
      </c>
      <c r="AY34" s="46">
        <v>0</v>
      </c>
      <c r="BA34" s="46">
        <v>0</v>
      </c>
      <c r="BC34" s="46">
        <v>0</v>
      </c>
      <c r="BE34" s="46">
        <v>0</v>
      </c>
      <c r="BH34" s="46">
        <v>0</v>
      </c>
      <c r="BJ34" s="46">
        <v>0</v>
      </c>
      <c r="BL34" s="46">
        <v>0</v>
      </c>
      <c r="BN34" s="46">
        <v>0</v>
      </c>
      <c r="BP34" s="46">
        <v>0</v>
      </c>
      <c r="BR34" s="46">
        <v>0</v>
      </c>
      <c r="BT34" s="46">
        <v>0</v>
      </c>
      <c r="BV34" s="46">
        <v>0</v>
      </c>
      <c r="BX34" s="46">
        <v>0</v>
      </c>
      <c r="BZ34" s="46">
        <v>0</v>
      </c>
      <c r="CB34" s="46">
        <v>0</v>
      </c>
      <c r="CD34" s="46">
        <v>0</v>
      </c>
      <c r="CF34" s="46">
        <v>0</v>
      </c>
      <c r="CJ34" s="46" t="s">
        <v>5167</v>
      </c>
    </row>
    <row r="35" spans="5:88" x14ac:dyDescent="0.35">
      <c r="E35" s="46" t="s">
        <v>5210</v>
      </c>
      <c r="F35" s="46" t="s">
        <v>5211</v>
      </c>
      <c r="G35" s="46" t="s">
        <v>5064</v>
      </c>
      <c r="I35" s="46" t="s">
        <v>5157</v>
      </c>
      <c r="J35" s="46" t="s">
        <v>5158</v>
      </c>
      <c r="K35" s="46" t="s">
        <v>5158</v>
      </c>
      <c r="L35" s="46" t="s">
        <v>5158</v>
      </c>
      <c r="M35" s="46" t="s">
        <v>5158</v>
      </c>
      <c r="N35" s="46">
        <v>0</v>
      </c>
      <c r="O35" s="46" t="s">
        <v>5159</v>
      </c>
      <c r="P35" s="46">
        <v>0</v>
      </c>
      <c r="Q35" s="46">
        <v>0</v>
      </c>
      <c r="R35" s="46" t="s">
        <v>5160</v>
      </c>
      <c r="T35" s="46" t="s">
        <v>5161</v>
      </c>
      <c r="U35" s="46" t="s">
        <v>5161</v>
      </c>
      <c r="V35" s="46" t="s">
        <v>5159</v>
      </c>
      <c r="W35" s="46" t="s">
        <v>5161</v>
      </c>
      <c r="X35" s="46" t="s">
        <v>5159</v>
      </c>
      <c r="Y35" s="46" t="s">
        <v>5161</v>
      </c>
      <c r="Z35" s="46">
        <v>1</v>
      </c>
      <c r="AA35" s="46">
        <v>247</v>
      </c>
      <c r="AB35" s="46" t="s">
        <v>5209</v>
      </c>
      <c r="AI35" s="46" t="s">
        <v>5166</v>
      </c>
      <c r="AM35" s="46">
        <v>0</v>
      </c>
      <c r="AN35" s="46">
        <v>0</v>
      </c>
      <c r="AO35" s="46" t="s">
        <v>22</v>
      </c>
      <c r="AP35" s="46">
        <v>0</v>
      </c>
      <c r="AQ35" s="46">
        <v>0</v>
      </c>
      <c r="AR35" s="46">
        <v>0</v>
      </c>
      <c r="AS35" s="46">
        <v>0</v>
      </c>
      <c r="AU35" s="46">
        <v>0</v>
      </c>
      <c r="AW35" s="46">
        <v>0</v>
      </c>
      <c r="AY35" s="46">
        <v>0</v>
      </c>
      <c r="BA35" s="46">
        <v>0</v>
      </c>
      <c r="BC35" s="46">
        <v>0</v>
      </c>
      <c r="BE35" s="46">
        <v>0</v>
      </c>
      <c r="BH35" s="46">
        <v>0</v>
      </c>
      <c r="BJ35" s="46">
        <v>0</v>
      </c>
      <c r="BL35" s="46">
        <v>0</v>
      </c>
      <c r="BN35" s="46">
        <v>0</v>
      </c>
      <c r="BP35" s="46">
        <v>0</v>
      </c>
      <c r="BR35" s="46">
        <v>0</v>
      </c>
      <c r="BT35" s="46">
        <v>0</v>
      </c>
      <c r="BV35" s="46">
        <v>0</v>
      </c>
      <c r="BX35" s="46">
        <v>0</v>
      </c>
      <c r="BZ35" s="46">
        <v>0</v>
      </c>
      <c r="CB35" s="46">
        <v>0</v>
      </c>
      <c r="CD35" s="46">
        <v>0</v>
      </c>
      <c r="CF35" s="46">
        <v>0</v>
      </c>
      <c r="CJ35" s="46" t="s">
        <v>5167</v>
      </c>
    </row>
    <row r="36" spans="5:88" x14ac:dyDescent="0.35">
      <c r="E36" s="46" t="s">
        <v>5212</v>
      </c>
      <c r="F36" s="46" t="s">
        <v>5213</v>
      </c>
      <c r="G36" s="46" t="s">
        <v>5064</v>
      </c>
      <c r="I36" s="46" t="s">
        <v>5157</v>
      </c>
      <c r="J36" s="46" t="s">
        <v>5158</v>
      </c>
      <c r="K36" s="46" t="s">
        <v>5158</v>
      </c>
      <c r="L36" s="46" t="s">
        <v>5158</v>
      </c>
      <c r="M36" s="46" t="s">
        <v>5158</v>
      </c>
      <c r="N36" s="46">
        <v>0</v>
      </c>
      <c r="O36" s="46" t="s">
        <v>5159</v>
      </c>
      <c r="P36" s="46">
        <v>0</v>
      </c>
      <c r="Q36" s="46">
        <v>0</v>
      </c>
      <c r="R36" s="46" t="s">
        <v>5160</v>
      </c>
      <c r="T36" s="46" t="s">
        <v>5161</v>
      </c>
      <c r="U36" s="46" t="s">
        <v>5161</v>
      </c>
      <c r="V36" s="46" t="s">
        <v>5159</v>
      </c>
      <c r="W36" s="46" t="s">
        <v>5161</v>
      </c>
      <c r="X36" s="46" t="s">
        <v>5159</v>
      </c>
      <c r="Y36" s="46" t="s">
        <v>5161</v>
      </c>
      <c r="Z36" s="46">
        <v>1</v>
      </c>
      <c r="AA36" s="46" t="s">
        <v>5162</v>
      </c>
      <c r="AB36" s="46" t="s">
        <v>5163</v>
      </c>
      <c r="AI36" s="46" t="s">
        <v>5166</v>
      </c>
      <c r="AM36" s="46">
        <v>0</v>
      </c>
      <c r="AN36" s="46">
        <v>0</v>
      </c>
      <c r="AO36" s="46" t="s">
        <v>22</v>
      </c>
      <c r="AP36" s="46">
        <v>0</v>
      </c>
      <c r="AQ36" s="46">
        <v>0</v>
      </c>
      <c r="AR36" s="46">
        <v>0</v>
      </c>
      <c r="AS36" s="46">
        <v>0</v>
      </c>
      <c r="AU36" s="46">
        <v>0</v>
      </c>
      <c r="AW36" s="46">
        <v>0</v>
      </c>
      <c r="AY36" s="46">
        <v>0</v>
      </c>
      <c r="BA36" s="46">
        <v>0</v>
      </c>
      <c r="BC36" s="46">
        <v>0</v>
      </c>
      <c r="BE36" s="46">
        <v>0</v>
      </c>
      <c r="BH36" s="46">
        <v>0</v>
      </c>
      <c r="BJ36" s="46">
        <v>0</v>
      </c>
      <c r="BL36" s="46">
        <v>0</v>
      </c>
      <c r="BN36" s="46">
        <v>0</v>
      </c>
      <c r="BP36" s="46">
        <v>0</v>
      </c>
      <c r="BR36" s="46">
        <v>0</v>
      </c>
      <c r="BT36" s="46">
        <v>0</v>
      </c>
      <c r="BV36" s="46">
        <v>0</v>
      </c>
      <c r="BX36" s="46">
        <v>0</v>
      </c>
      <c r="BZ36" s="46">
        <v>0</v>
      </c>
      <c r="CB36" s="46">
        <v>0</v>
      </c>
      <c r="CD36" s="46">
        <v>0</v>
      </c>
      <c r="CF36" s="46">
        <v>0</v>
      </c>
      <c r="CJ36" s="46" t="s">
        <v>5167</v>
      </c>
    </row>
    <row r="37" spans="5:88" x14ac:dyDescent="0.35">
      <c r="E37" s="46" t="s">
        <v>5214</v>
      </c>
      <c r="F37" s="46" t="s">
        <v>5213</v>
      </c>
      <c r="G37" s="46" t="s">
        <v>5064</v>
      </c>
      <c r="I37" s="46" t="s">
        <v>5157</v>
      </c>
      <c r="J37" s="46" t="s">
        <v>5158</v>
      </c>
      <c r="K37" s="46" t="s">
        <v>5158</v>
      </c>
      <c r="L37" s="46" t="s">
        <v>5158</v>
      </c>
      <c r="M37" s="46" t="s">
        <v>5158</v>
      </c>
      <c r="N37" s="46">
        <v>0</v>
      </c>
      <c r="O37" s="46" t="s">
        <v>5159</v>
      </c>
      <c r="P37" s="46">
        <v>0</v>
      </c>
      <c r="Q37" s="46">
        <v>0</v>
      </c>
      <c r="R37" s="46" t="s">
        <v>5160</v>
      </c>
      <c r="T37" s="46" t="s">
        <v>5161</v>
      </c>
      <c r="U37" s="46" t="s">
        <v>5161</v>
      </c>
      <c r="V37" s="46" t="s">
        <v>5159</v>
      </c>
      <c r="W37" s="46" t="s">
        <v>5161</v>
      </c>
      <c r="X37" s="46" t="s">
        <v>5159</v>
      </c>
      <c r="Y37" s="46" t="s">
        <v>5161</v>
      </c>
      <c r="Z37" s="46">
        <v>1</v>
      </c>
      <c r="AA37" s="46" t="s">
        <v>5162</v>
      </c>
      <c r="AB37" s="46" t="s">
        <v>5163</v>
      </c>
      <c r="AI37" s="46" t="s">
        <v>5166</v>
      </c>
      <c r="AM37" s="46">
        <v>0</v>
      </c>
      <c r="AN37" s="46">
        <v>0</v>
      </c>
      <c r="AO37" s="46" t="s">
        <v>22</v>
      </c>
      <c r="AP37" s="46">
        <v>0</v>
      </c>
      <c r="AQ37" s="46">
        <v>0</v>
      </c>
      <c r="AR37" s="46">
        <v>0</v>
      </c>
      <c r="AS37" s="46">
        <v>0</v>
      </c>
      <c r="AU37" s="46">
        <v>0</v>
      </c>
      <c r="AW37" s="46">
        <v>0</v>
      </c>
      <c r="AY37" s="46">
        <v>0</v>
      </c>
      <c r="BA37" s="46">
        <v>0</v>
      </c>
      <c r="BC37" s="46">
        <v>0</v>
      </c>
      <c r="BE37" s="46">
        <v>0</v>
      </c>
      <c r="BH37" s="46">
        <v>0</v>
      </c>
      <c r="BJ37" s="46">
        <v>0</v>
      </c>
      <c r="BL37" s="46">
        <v>0</v>
      </c>
      <c r="BN37" s="46">
        <v>0</v>
      </c>
      <c r="BP37" s="46">
        <v>0</v>
      </c>
      <c r="BR37" s="46">
        <v>0</v>
      </c>
      <c r="BT37" s="46">
        <v>0</v>
      </c>
      <c r="BV37" s="46">
        <v>0</v>
      </c>
      <c r="BX37" s="46">
        <v>0</v>
      </c>
      <c r="BZ37" s="46">
        <v>0</v>
      </c>
      <c r="CB37" s="46">
        <v>0</v>
      </c>
      <c r="CD37" s="46">
        <v>0</v>
      </c>
      <c r="CF37" s="46">
        <v>0</v>
      </c>
      <c r="CJ37" s="46" t="s">
        <v>5167</v>
      </c>
    </row>
    <row r="38" spans="5:88" x14ac:dyDescent="0.35">
      <c r="E38" s="46" t="s">
        <v>5215</v>
      </c>
      <c r="F38" s="46" t="s">
        <v>5216</v>
      </c>
      <c r="G38" s="46" t="s">
        <v>5064</v>
      </c>
      <c r="I38" s="46" t="s">
        <v>5157</v>
      </c>
      <c r="J38" s="46" t="s">
        <v>5158</v>
      </c>
      <c r="K38" s="46" t="s">
        <v>5158</v>
      </c>
      <c r="L38" s="46" t="s">
        <v>5158</v>
      </c>
      <c r="M38" s="46" t="s">
        <v>5158</v>
      </c>
      <c r="N38" s="46">
        <v>0</v>
      </c>
      <c r="O38" s="46" t="s">
        <v>5159</v>
      </c>
      <c r="P38" s="46">
        <v>0</v>
      </c>
      <c r="Q38" s="46">
        <v>0</v>
      </c>
      <c r="R38" s="46" t="s">
        <v>5160</v>
      </c>
      <c r="T38" s="46" t="s">
        <v>5161</v>
      </c>
      <c r="U38" s="46" t="s">
        <v>5161</v>
      </c>
      <c r="V38" s="46" t="s">
        <v>5159</v>
      </c>
      <c r="W38" s="46" t="s">
        <v>5161</v>
      </c>
      <c r="X38" s="46" t="s">
        <v>5159</v>
      </c>
      <c r="Y38" s="46" t="s">
        <v>5161</v>
      </c>
      <c r="Z38" s="46">
        <v>1</v>
      </c>
      <c r="AA38" s="46" t="s">
        <v>5162</v>
      </c>
      <c r="AB38" s="46" t="s">
        <v>5163</v>
      </c>
      <c r="AI38" s="46" t="s">
        <v>5166</v>
      </c>
      <c r="AM38" s="46">
        <v>0</v>
      </c>
      <c r="AN38" s="46">
        <v>0</v>
      </c>
      <c r="AO38" s="46" t="s">
        <v>22</v>
      </c>
      <c r="AP38" s="46">
        <v>0</v>
      </c>
      <c r="AQ38" s="46">
        <v>0</v>
      </c>
      <c r="AR38" s="46">
        <v>0</v>
      </c>
      <c r="AS38" s="46">
        <v>0</v>
      </c>
      <c r="AU38" s="46">
        <v>0</v>
      </c>
      <c r="AW38" s="46">
        <v>0</v>
      </c>
      <c r="AY38" s="46">
        <v>0</v>
      </c>
      <c r="BA38" s="46">
        <v>0</v>
      </c>
      <c r="BC38" s="46">
        <v>0</v>
      </c>
      <c r="BE38" s="46">
        <v>0</v>
      </c>
      <c r="BH38" s="46">
        <v>0</v>
      </c>
      <c r="BJ38" s="46">
        <v>0</v>
      </c>
      <c r="BL38" s="46">
        <v>0</v>
      </c>
      <c r="BN38" s="46">
        <v>0</v>
      </c>
      <c r="BP38" s="46">
        <v>0</v>
      </c>
      <c r="BR38" s="46">
        <v>0</v>
      </c>
      <c r="BT38" s="46">
        <v>0</v>
      </c>
      <c r="BV38" s="46">
        <v>0</v>
      </c>
      <c r="BX38" s="46">
        <v>0</v>
      </c>
      <c r="BZ38" s="46">
        <v>0</v>
      </c>
      <c r="CB38" s="46">
        <v>0</v>
      </c>
      <c r="CD38" s="46">
        <v>0</v>
      </c>
      <c r="CF38" s="46">
        <v>0</v>
      </c>
      <c r="CJ38" s="46" t="s">
        <v>5167</v>
      </c>
    </row>
    <row r="39" spans="5:88" x14ac:dyDescent="0.35">
      <c r="E39" s="46" t="s">
        <v>5217</v>
      </c>
      <c r="F39" s="46" t="s">
        <v>5216</v>
      </c>
      <c r="G39" s="46" t="s">
        <v>5064</v>
      </c>
      <c r="I39" s="46" t="s">
        <v>5157</v>
      </c>
      <c r="J39" s="46" t="s">
        <v>5158</v>
      </c>
      <c r="K39" s="46" t="s">
        <v>5158</v>
      </c>
      <c r="L39" s="46" t="s">
        <v>5158</v>
      </c>
      <c r="M39" s="46" t="s">
        <v>5158</v>
      </c>
      <c r="N39" s="46">
        <v>0</v>
      </c>
      <c r="O39" s="46" t="s">
        <v>5159</v>
      </c>
      <c r="P39" s="46">
        <v>0</v>
      </c>
      <c r="Q39" s="46">
        <v>0</v>
      </c>
      <c r="R39" s="46" t="s">
        <v>5160</v>
      </c>
      <c r="T39" s="46" t="s">
        <v>5161</v>
      </c>
      <c r="U39" s="46" t="s">
        <v>5161</v>
      </c>
      <c r="V39" s="46" t="s">
        <v>5159</v>
      </c>
      <c r="W39" s="46" t="s">
        <v>5161</v>
      </c>
      <c r="X39" s="46" t="s">
        <v>5159</v>
      </c>
      <c r="Y39" s="46" t="s">
        <v>5161</v>
      </c>
      <c r="Z39" s="46">
        <v>1</v>
      </c>
      <c r="AA39" s="46" t="s">
        <v>5162</v>
      </c>
      <c r="AB39" s="46" t="s">
        <v>5163</v>
      </c>
      <c r="AI39" s="46" t="s">
        <v>5166</v>
      </c>
      <c r="AM39" s="46">
        <v>0</v>
      </c>
      <c r="AN39" s="46">
        <v>0</v>
      </c>
      <c r="AO39" s="46" t="s">
        <v>22</v>
      </c>
      <c r="AP39" s="46">
        <v>0</v>
      </c>
      <c r="AQ39" s="46">
        <v>0</v>
      </c>
      <c r="AR39" s="46">
        <v>0</v>
      </c>
      <c r="AS39" s="46">
        <v>0</v>
      </c>
      <c r="AU39" s="46">
        <v>0</v>
      </c>
      <c r="AW39" s="46">
        <v>0</v>
      </c>
      <c r="AY39" s="46">
        <v>0</v>
      </c>
      <c r="BA39" s="46">
        <v>0</v>
      </c>
      <c r="BC39" s="46">
        <v>0</v>
      </c>
      <c r="BE39" s="46">
        <v>0</v>
      </c>
      <c r="BH39" s="46">
        <v>0</v>
      </c>
      <c r="BJ39" s="46">
        <v>0</v>
      </c>
      <c r="BL39" s="46">
        <v>0</v>
      </c>
      <c r="BN39" s="46">
        <v>0</v>
      </c>
      <c r="BP39" s="46">
        <v>0</v>
      </c>
      <c r="BR39" s="46">
        <v>0</v>
      </c>
      <c r="BT39" s="46">
        <v>0</v>
      </c>
      <c r="BV39" s="46">
        <v>0</v>
      </c>
      <c r="BX39" s="46">
        <v>0</v>
      </c>
      <c r="BZ39" s="46">
        <v>0</v>
      </c>
      <c r="CB39" s="46">
        <v>0</v>
      </c>
      <c r="CD39" s="46">
        <v>0</v>
      </c>
      <c r="CF39" s="46">
        <v>0</v>
      </c>
      <c r="CJ39" s="46" t="s">
        <v>5167</v>
      </c>
    </row>
    <row r="40" spans="5:88" x14ac:dyDescent="0.35">
      <c r="E40" s="46" t="s">
        <v>5218</v>
      </c>
      <c r="F40" s="46" t="s">
        <v>5216</v>
      </c>
      <c r="G40" s="46" t="s">
        <v>5064</v>
      </c>
      <c r="I40" s="46" t="s">
        <v>5157</v>
      </c>
      <c r="J40" s="46" t="s">
        <v>5158</v>
      </c>
      <c r="K40" s="46" t="s">
        <v>5158</v>
      </c>
      <c r="L40" s="46" t="s">
        <v>5158</v>
      </c>
      <c r="M40" s="46" t="s">
        <v>5158</v>
      </c>
      <c r="N40" s="46">
        <v>0</v>
      </c>
      <c r="O40" s="46" t="s">
        <v>5159</v>
      </c>
      <c r="P40" s="46">
        <v>0</v>
      </c>
      <c r="Q40" s="46">
        <v>0</v>
      </c>
      <c r="R40" s="46" t="s">
        <v>5160</v>
      </c>
      <c r="T40" s="46" t="s">
        <v>5161</v>
      </c>
      <c r="U40" s="46" t="s">
        <v>5161</v>
      </c>
      <c r="V40" s="46" t="s">
        <v>5159</v>
      </c>
      <c r="W40" s="46" t="s">
        <v>5161</v>
      </c>
      <c r="X40" s="46" t="s">
        <v>5159</v>
      </c>
      <c r="Y40" s="46" t="s">
        <v>5161</v>
      </c>
      <c r="Z40" s="46">
        <v>1</v>
      </c>
      <c r="AA40" s="46" t="s">
        <v>5162</v>
      </c>
      <c r="AB40" s="46" t="s">
        <v>5163</v>
      </c>
      <c r="AI40" s="46" t="s">
        <v>5166</v>
      </c>
      <c r="AM40" s="46">
        <v>0</v>
      </c>
      <c r="AN40" s="46">
        <v>0</v>
      </c>
      <c r="AO40" s="46" t="s">
        <v>22</v>
      </c>
      <c r="AP40" s="46">
        <v>0</v>
      </c>
      <c r="AQ40" s="46">
        <v>0</v>
      </c>
      <c r="AR40" s="46">
        <v>0</v>
      </c>
      <c r="AS40" s="46">
        <v>0</v>
      </c>
      <c r="AU40" s="46">
        <v>0</v>
      </c>
      <c r="AW40" s="46">
        <v>0</v>
      </c>
      <c r="AY40" s="46">
        <v>0</v>
      </c>
      <c r="BA40" s="46">
        <v>0</v>
      </c>
      <c r="BC40" s="46">
        <v>0</v>
      </c>
      <c r="BE40" s="46">
        <v>0</v>
      </c>
      <c r="BH40" s="46">
        <v>0</v>
      </c>
      <c r="BJ40" s="46">
        <v>0</v>
      </c>
      <c r="BL40" s="46">
        <v>0</v>
      </c>
      <c r="BN40" s="46">
        <v>0</v>
      </c>
      <c r="BP40" s="46">
        <v>0</v>
      </c>
      <c r="BR40" s="46">
        <v>0</v>
      </c>
      <c r="BT40" s="46">
        <v>0</v>
      </c>
      <c r="BV40" s="46">
        <v>0</v>
      </c>
      <c r="BX40" s="46">
        <v>0</v>
      </c>
      <c r="BZ40" s="46">
        <v>0</v>
      </c>
      <c r="CB40" s="46">
        <v>0</v>
      </c>
      <c r="CD40" s="46">
        <v>0</v>
      </c>
      <c r="CF40" s="46">
        <v>0</v>
      </c>
      <c r="CJ40" s="46" t="s">
        <v>5167</v>
      </c>
    </row>
    <row r="41" spans="5:88" x14ac:dyDescent="0.35">
      <c r="E41" s="46" t="s">
        <v>5219</v>
      </c>
      <c r="F41" s="46" t="s">
        <v>5216</v>
      </c>
      <c r="G41" s="46" t="s">
        <v>5064</v>
      </c>
      <c r="I41" s="46" t="s">
        <v>5157</v>
      </c>
      <c r="J41" s="46" t="s">
        <v>5158</v>
      </c>
      <c r="K41" s="46" t="s">
        <v>5158</v>
      </c>
      <c r="L41" s="46" t="s">
        <v>5158</v>
      </c>
      <c r="M41" s="46" t="s">
        <v>5158</v>
      </c>
      <c r="N41" s="46">
        <v>0</v>
      </c>
      <c r="O41" s="46" t="s">
        <v>5159</v>
      </c>
      <c r="P41" s="46">
        <v>0</v>
      </c>
      <c r="Q41" s="46">
        <v>0</v>
      </c>
      <c r="R41" s="46" t="s">
        <v>5160</v>
      </c>
      <c r="T41" s="46" t="s">
        <v>5161</v>
      </c>
      <c r="U41" s="46" t="s">
        <v>5161</v>
      </c>
      <c r="V41" s="46" t="s">
        <v>5159</v>
      </c>
      <c r="W41" s="46" t="s">
        <v>5161</v>
      </c>
      <c r="X41" s="46" t="s">
        <v>5159</v>
      </c>
      <c r="Y41" s="46" t="s">
        <v>5161</v>
      </c>
      <c r="Z41" s="46">
        <v>1</v>
      </c>
      <c r="AA41" s="46" t="s">
        <v>5162</v>
      </c>
      <c r="AB41" s="46" t="s">
        <v>5163</v>
      </c>
      <c r="AI41" s="46" t="s">
        <v>5166</v>
      </c>
      <c r="AM41" s="46">
        <v>0</v>
      </c>
      <c r="AN41" s="46">
        <v>0</v>
      </c>
      <c r="AO41" s="46" t="s">
        <v>22</v>
      </c>
      <c r="AP41" s="46">
        <v>0</v>
      </c>
      <c r="AQ41" s="46">
        <v>0</v>
      </c>
      <c r="AR41" s="46">
        <v>0</v>
      </c>
      <c r="AS41" s="46">
        <v>0</v>
      </c>
      <c r="AU41" s="46">
        <v>0</v>
      </c>
      <c r="AW41" s="46">
        <v>0</v>
      </c>
      <c r="AY41" s="46">
        <v>0</v>
      </c>
      <c r="BA41" s="46">
        <v>0</v>
      </c>
      <c r="BC41" s="46">
        <v>0</v>
      </c>
      <c r="BE41" s="46">
        <v>0</v>
      </c>
      <c r="BH41" s="46">
        <v>0</v>
      </c>
      <c r="BJ41" s="46">
        <v>0</v>
      </c>
      <c r="BL41" s="46">
        <v>0</v>
      </c>
      <c r="BN41" s="46">
        <v>0</v>
      </c>
      <c r="BP41" s="46">
        <v>0</v>
      </c>
      <c r="BR41" s="46">
        <v>0</v>
      </c>
      <c r="BT41" s="46">
        <v>0</v>
      </c>
      <c r="BV41" s="46">
        <v>0</v>
      </c>
      <c r="BX41" s="46">
        <v>0</v>
      </c>
      <c r="BZ41" s="46">
        <v>0</v>
      </c>
      <c r="CB41" s="46">
        <v>0</v>
      </c>
      <c r="CD41" s="46">
        <v>0</v>
      </c>
      <c r="CF41" s="46">
        <v>0</v>
      </c>
      <c r="CJ41" s="46" t="s">
        <v>5167</v>
      </c>
    </row>
    <row r="42" spans="5:88" x14ac:dyDescent="0.35">
      <c r="E42" s="46" t="s">
        <v>5220</v>
      </c>
      <c r="F42" s="46" t="s">
        <v>5221</v>
      </c>
      <c r="G42" s="46" t="s">
        <v>5064</v>
      </c>
      <c r="I42" s="46" t="s">
        <v>5157</v>
      </c>
      <c r="J42" s="46" t="s">
        <v>5158</v>
      </c>
      <c r="K42" s="46" t="s">
        <v>5158</v>
      </c>
      <c r="L42" s="46" t="s">
        <v>5158</v>
      </c>
      <c r="M42" s="46" t="s">
        <v>5158</v>
      </c>
      <c r="N42" s="46">
        <v>0</v>
      </c>
      <c r="O42" s="46" t="s">
        <v>5159</v>
      </c>
      <c r="P42" s="46">
        <v>0</v>
      </c>
      <c r="Q42" s="46">
        <v>0</v>
      </c>
      <c r="R42" s="46" t="s">
        <v>5160</v>
      </c>
      <c r="T42" s="46" t="s">
        <v>5161</v>
      </c>
      <c r="U42" s="46" t="s">
        <v>5161</v>
      </c>
      <c r="V42" s="46" t="s">
        <v>5159</v>
      </c>
      <c r="W42" s="46" t="s">
        <v>5161</v>
      </c>
      <c r="X42" s="46" t="s">
        <v>5159</v>
      </c>
      <c r="Y42" s="46" t="s">
        <v>5161</v>
      </c>
      <c r="Z42" s="46">
        <v>1</v>
      </c>
      <c r="AA42" s="46" t="s">
        <v>5162</v>
      </c>
      <c r="AB42" s="46" t="s">
        <v>5163</v>
      </c>
      <c r="AC42" s="46" t="s">
        <v>5164</v>
      </c>
      <c r="AD42" s="46" t="s">
        <v>5165</v>
      </c>
      <c r="AI42" s="46" t="s">
        <v>5166</v>
      </c>
      <c r="AM42" s="46">
        <v>0</v>
      </c>
      <c r="AN42" s="46">
        <v>0</v>
      </c>
      <c r="AO42" s="46" t="s">
        <v>22</v>
      </c>
      <c r="AP42" s="46">
        <v>0</v>
      </c>
      <c r="AQ42" s="46">
        <v>0</v>
      </c>
      <c r="AR42" s="46">
        <v>0</v>
      </c>
      <c r="AS42" s="46">
        <v>0</v>
      </c>
      <c r="AU42" s="46">
        <v>0</v>
      </c>
      <c r="AW42" s="46">
        <v>0</v>
      </c>
      <c r="AY42" s="46">
        <v>0</v>
      </c>
      <c r="BA42" s="46">
        <v>0</v>
      </c>
      <c r="BC42" s="46">
        <v>0</v>
      </c>
      <c r="BE42" s="46">
        <v>0</v>
      </c>
      <c r="BH42" s="46">
        <v>0</v>
      </c>
      <c r="BJ42" s="46">
        <v>0</v>
      </c>
      <c r="BL42" s="46">
        <v>0</v>
      </c>
      <c r="BN42" s="46">
        <v>0</v>
      </c>
      <c r="BP42" s="46">
        <v>0</v>
      </c>
      <c r="BR42" s="46">
        <v>0</v>
      </c>
      <c r="BT42" s="46">
        <v>0</v>
      </c>
      <c r="BV42" s="46">
        <v>0</v>
      </c>
      <c r="BX42" s="46">
        <v>0</v>
      </c>
      <c r="BZ42" s="46">
        <v>0</v>
      </c>
      <c r="CB42" s="46">
        <v>0</v>
      </c>
      <c r="CD42" s="46">
        <v>0</v>
      </c>
      <c r="CF42" s="46">
        <v>0</v>
      </c>
      <c r="CJ42" s="46" t="s">
        <v>5167</v>
      </c>
    </row>
    <row r="43" spans="5:88" x14ac:dyDescent="0.35">
      <c r="E43" s="46" t="s">
        <v>5222</v>
      </c>
      <c r="F43" s="46" t="s">
        <v>5221</v>
      </c>
      <c r="G43" s="46" t="s">
        <v>5064</v>
      </c>
      <c r="I43" s="46" t="s">
        <v>5157</v>
      </c>
      <c r="J43" s="46" t="s">
        <v>5158</v>
      </c>
      <c r="K43" s="46" t="s">
        <v>5158</v>
      </c>
      <c r="L43" s="46" t="s">
        <v>5158</v>
      </c>
      <c r="M43" s="46" t="s">
        <v>5158</v>
      </c>
      <c r="N43" s="46">
        <v>0</v>
      </c>
      <c r="O43" s="46" t="s">
        <v>5159</v>
      </c>
      <c r="P43" s="46">
        <v>0</v>
      </c>
      <c r="Q43" s="46">
        <v>0</v>
      </c>
      <c r="R43" s="46" t="s">
        <v>5160</v>
      </c>
      <c r="T43" s="46" t="s">
        <v>5161</v>
      </c>
      <c r="U43" s="46" t="s">
        <v>5161</v>
      </c>
      <c r="V43" s="46" t="s">
        <v>5159</v>
      </c>
      <c r="W43" s="46" t="s">
        <v>5161</v>
      </c>
      <c r="X43" s="46" t="s">
        <v>5159</v>
      </c>
      <c r="Y43" s="46" t="s">
        <v>5161</v>
      </c>
      <c r="Z43" s="46">
        <v>1</v>
      </c>
      <c r="AA43" s="46" t="s">
        <v>5162</v>
      </c>
      <c r="AB43" s="46" t="s">
        <v>5163</v>
      </c>
      <c r="AC43" s="46" t="s">
        <v>5164</v>
      </c>
      <c r="AD43" s="46" t="s">
        <v>5165</v>
      </c>
      <c r="AI43" s="46" t="s">
        <v>5166</v>
      </c>
      <c r="AM43" s="46">
        <v>0</v>
      </c>
      <c r="AN43" s="46">
        <v>0</v>
      </c>
      <c r="AO43" s="46" t="s">
        <v>22</v>
      </c>
      <c r="AP43" s="46">
        <v>0</v>
      </c>
      <c r="AQ43" s="46">
        <v>0</v>
      </c>
      <c r="AR43" s="46">
        <v>0</v>
      </c>
      <c r="AS43" s="46">
        <v>0</v>
      </c>
      <c r="AU43" s="46">
        <v>0</v>
      </c>
      <c r="AW43" s="46">
        <v>0</v>
      </c>
      <c r="AY43" s="46">
        <v>0</v>
      </c>
      <c r="BA43" s="46">
        <v>0</v>
      </c>
      <c r="BC43" s="46">
        <v>0</v>
      </c>
      <c r="BE43" s="46">
        <v>0</v>
      </c>
      <c r="BH43" s="46">
        <v>0</v>
      </c>
      <c r="BJ43" s="46">
        <v>0</v>
      </c>
      <c r="BL43" s="46">
        <v>0</v>
      </c>
      <c r="BN43" s="46">
        <v>0</v>
      </c>
      <c r="BP43" s="46">
        <v>0</v>
      </c>
      <c r="BR43" s="46">
        <v>0</v>
      </c>
      <c r="BT43" s="46">
        <v>0</v>
      </c>
      <c r="BV43" s="46">
        <v>0</v>
      </c>
      <c r="BX43" s="46">
        <v>0</v>
      </c>
      <c r="BZ43" s="46">
        <v>0</v>
      </c>
      <c r="CB43" s="46">
        <v>0</v>
      </c>
      <c r="CD43" s="46">
        <v>0</v>
      </c>
      <c r="CF43" s="46">
        <v>0</v>
      </c>
      <c r="CJ43" s="46" t="s">
        <v>5167</v>
      </c>
    </row>
    <row r="44" spans="5:88" x14ac:dyDescent="0.35">
      <c r="E44" s="46" t="s">
        <v>5223</v>
      </c>
      <c r="F44" s="46" t="s">
        <v>5221</v>
      </c>
      <c r="G44" s="46" t="s">
        <v>5064</v>
      </c>
      <c r="I44" s="46" t="s">
        <v>5157</v>
      </c>
      <c r="J44" s="46" t="s">
        <v>5158</v>
      </c>
      <c r="K44" s="46" t="s">
        <v>5158</v>
      </c>
      <c r="L44" s="46" t="s">
        <v>5158</v>
      </c>
      <c r="M44" s="46" t="s">
        <v>5158</v>
      </c>
      <c r="N44" s="46">
        <v>0</v>
      </c>
      <c r="O44" s="46" t="s">
        <v>5159</v>
      </c>
      <c r="P44" s="46">
        <v>0</v>
      </c>
      <c r="Q44" s="46">
        <v>0</v>
      </c>
      <c r="R44" s="46" t="s">
        <v>5160</v>
      </c>
      <c r="T44" s="46" t="s">
        <v>5161</v>
      </c>
      <c r="U44" s="46" t="s">
        <v>5161</v>
      </c>
      <c r="V44" s="46" t="s">
        <v>5159</v>
      </c>
      <c r="W44" s="46" t="s">
        <v>5161</v>
      </c>
      <c r="X44" s="46" t="s">
        <v>5159</v>
      </c>
      <c r="Y44" s="46" t="s">
        <v>5161</v>
      </c>
      <c r="Z44" s="46">
        <v>1</v>
      </c>
      <c r="AA44" s="46" t="s">
        <v>5162</v>
      </c>
      <c r="AB44" s="46" t="s">
        <v>5163</v>
      </c>
      <c r="AC44" s="46" t="s">
        <v>5164</v>
      </c>
      <c r="AD44" s="46" t="s">
        <v>5165</v>
      </c>
      <c r="AI44" s="46" t="s">
        <v>5166</v>
      </c>
      <c r="AM44" s="46">
        <v>0</v>
      </c>
      <c r="AN44" s="46">
        <v>0</v>
      </c>
      <c r="AO44" s="46" t="s">
        <v>22</v>
      </c>
      <c r="AP44" s="46">
        <v>0</v>
      </c>
      <c r="AQ44" s="46">
        <v>0</v>
      </c>
      <c r="AR44" s="46">
        <v>0</v>
      </c>
      <c r="AS44" s="46">
        <v>0</v>
      </c>
      <c r="AU44" s="46">
        <v>0</v>
      </c>
      <c r="AW44" s="46">
        <v>0</v>
      </c>
      <c r="AY44" s="46">
        <v>0</v>
      </c>
      <c r="BA44" s="46">
        <v>0</v>
      </c>
      <c r="BC44" s="46">
        <v>0</v>
      </c>
      <c r="BE44" s="46">
        <v>0</v>
      </c>
      <c r="BH44" s="46">
        <v>0</v>
      </c>
      <c r="BJ44" s="46">
        <v>0</v>
      </c>
      <c r="BL44" s="46">
        <v>0</v>
      </c>
      <c r="BN44" s="46">
        <v>0</v>
      </c>
      <c r="BP44" s="46">
        <v>0</v>
      </c>
      <c r="BR44" s="46">
        <v>0</v>
      </c>
      <c r="BT44" s="46">
        <v>0</v>
      </c>
      <c r="BV44" s="46">
        <v>0</v>
      </c>
      <c r="BX44" s="46">
        <v>0</v>
      </c>
      <c r="BZ44" s="46">
        <v>0</v>
      </c>
      <c r="CB44" s="46">
        <v>0</v>
      </c>
      <c r="CD44" s="46">
        <v>0</v>
      </c>
      <c r="CF44" s="46">
        <v>0</v>
      </c>
      <c r="CJ44" s="46" t="s">
        <v>5167</v>
      </c>
    </row>
    <row r="45" spans="5:88" x14ac:dyDescent="0.35">
      <c r="E45" s="46" t="s">
        <v>5224</v>
      </c>
      <c r="F45" s="46" t="s">
        <v>5221</v>
      </c>
      <c r="G45" s="46" t="s">
        <v>5064</v>
      </c>
      <c r="I45" s="46" t="s">
        <v>5157</v>
      </c>
      <c r="J45" s="46" t="s">
        <v>5158</v>
      </c>
      <c r="K45" s="46" t="s">
        <v>5158</v>
      </c>
      <c r="L45" s="46" t="s">
        <v>5158</v>
      </c>
      <c r="M45" s="46" t="s">
        <v>5158</v>
      </c>
      <c r="N45" s="46">
        <v>0</v>
      </c>
      <c r="O45" s="46" t="s">
        <v>5159</v>
      </c>
      <c r="P45" s="46">
        <v>0</v>
      </c>
      <c r="Q45" s="46">
        <v>0</v>
      </c>
      <c r="R45" s="46" t="s">
        <v>5160</v>
      </c>
      <c r="T45" s="46" t="s">
        <v>5161</v>
      </c>
      <c r="U45" s="46" t="s">
        <v>5161</v>
      </c>
      <c r="V45" s="46" t="s">
        <v>5159</v>
      </c>
      <c r="W45" s="46" t="s">
        <v>5161</v>
      </c>
      <c r="X45" s="46" t="s">
        <v>5159</v>
      </c>
      <c r="Y45" s="46" t="s">
        <v>5161</v>
      </c>
      <c r="Z45" s="46">
        <v>1</v>
      </c>
      <c r="AA45" s="46" t="s">
        <v>5162</v>
      </c>
      <c r="AB45" s="46" t="s">
        <v>5163</v>
      </c>
      <c r="AC45" s="46" t="s">
        <v>5164</v>
      </c>
      <c r="AD45" s="46" t="s">
        <v>5165</v>
      </c>
      <c r="AI45" s="46" t="s">
        <v>5166</v>
      </c>
      <c r="AM45" s="46">
        <v>0</v>
      </c>
      <c r="AN45" s="46">
        <v>0</v>
      </c>
      <c r="AO45" s="46" t="s">
        <v>22</v>
      </c>
      <c r="AP45" s="46">
        <v>0</v>
      </c>
      <c r="AQ45" s="46">
        <v>0</v>
      </c>
      <c r="AR45" s="46">
        <v>0</v>
      </c>
      <c r="AS45" s="46">
        <v>0</v>
      </c>
      <c r="AU45" s="46">
        <v>0</v>
      </c>
      <c r="AW45" s="46">
        <v>0</v>
      </c>
      <c r="AY45" s="46">
        <v>0</v>
      </c>
      <c r="BA45" s="46">
        <v>0</v>
      </c>
      <c r="BC45" s="46">
        <v>0</v>
      </c>
      <c r="BE45" s="46">
        <v>0</v>
      </c>
      <c r="BH45" s="46">
        <v>0</v>
      </c>
      <c r="BJ45" s="46">
        <v>0</v>
      </c>
      <c r="BL45" s="46">
        <v>0</v>
      </c>
      <c r="BN45" s="46">
        <v>0</v>
      </c>
      <c r="BP45" s="46">
        <v>0</v>
      </c>
      <c r="BR45" s="46">
        <v>0</v>
      </c>
      <c r="BT45" s="46">
        <v>0</v>
      </c>
      <c r="BV45" s="46">
        <v>0</v>
      </c>
      <c r="BX45" s="46">
        <v>0</v>
      </c>
      <c r="BZ45" s="46">
        <v>0</v>
      </c>
      <c r="CB45" s="46">
        <v>0</v>
      </c>
      <c r="CD45" s="46">
        <v>0</v>
      </c>
      <c r="CF45" s="46">
        <v>0</v>
      </c>
      <c r="CJ45" s="46" t="s">
        <v>5167</v>
      </c>
    </row>
    <row r="46" spans="5:88" x14ac:dyDescent="0.35">
      <c r="E46" s="46" t="s">
        <v>5225</v>
      </c>
      <c r="F46" s="46" t="s">
        <v>5221</v>
      </c>
      <c r="G46" s="46" t="s">
        <v>5064</v>
      </c>
      <c r="I46" s="46" t="s">
        <v>5157</v>
      </c>
      <c r="J46" s="46" t="s">
        <v>5158</v>
      </c>
      <c r="K46" s="46" t="s">
        <v>5158</v>
      </c>
      <c r="L46" s="46" t="s">
        <v>5158</v>
      </c>
      <c r="M46" s="46" t="s">
        <v>5158</v>
      </c>
      <c r="N46" s="46">
        <v>0</v>
      </c>
      <c r="O46" s="46" t="s">
        <v>5159</v>
      </c>
      <c r="P46" s="46">
        <v>0</v>
      </c>
      <c r="Q46" s="46">
        <v>0</v>
      </c>
      <c r="R46" s="46" t="s">
        <v>5160</v>
      </c>
      <c r="T46" s="46" t="s">
        <v>5161</v>
      </c>
      <c r="U46" s="46" t="s">
        <v>5161</v>
      </c>
      <c r="V46" s="46" t="s">
        <v>5159</v>
      </c>
      <c r="W46" s="46" t="s">
        <v>5161</v>
      </c>
      <c r="X46" s="46" t="s">
        <v>5159</v>
      </c>
      <c r="Y46" s="46" t="s">
        <v>5161</v>
      </c>
      <c r="Z46" s="46">
        <v>1</v>
      </c>
      <c r="AA46" s="46" t="s">
        <v>5164</v>
      </c>
      <c r="AB46" s="46" t="s">
        <v>5165</v>
      </c>
      <c r="AI46" s="46" t="s">
        <v>5166</v>
      </c>
      <c r="AM46" s="46">
        <v>0</v>
      </c>
      <c r="AN46" s="46">
        <v>0</v>
      </c>
      <c r="AO46" s="46" t="s">
        <v>22</v>
      </c>
      <c r="AP46" s="46">
        <v>0</v>
      </c>
      <c r="AQ46" s="46">
        <v>0</v>
      </c>
      <c r="AR46" s="46">
        <v>0</v>
      </c>
      <c r="AS46" s="46">
        <v>0</v>
      </c>
      <c r="AU46" s="46">
        <v>0</v>
      </c>
      <c r="AW46" s="46">
        <v>0</v>
      </c>
      <c r="AY46" s="46">
        <v>0</v>
      </c>
      <c r="BA46" s="46">
        <v>0</v>
      </c>
      <c r="BC46" s="46">
        <v>0</v>
      </c>
      <c r="BE46" s="46">
        <v>0</v>
      </c>
      <c r="BH46" s="46">
        <v>0</v>
      </c>
      <c r="BJ46" s="46">
        <v>0</v>
      </c>
      <c r="BL46" s="46">
        <v>0</v>
      </c>
      <c r="BN46" s="46">
        <v>0</v>
      </c>
      <c r="BP46" s="46">
        <v>0</v>
      </c>
      <c r="BR46" s="46">
        <v>0</v>
      </c>
      <c r="BT46" s="46">
        <v>0</v>
      </c>
      <c r="BV46" s="46">
        <v>0</v>
      </c>
      <c r="BX46" s="46">
        <v>0</v>
      </c>
      <c r="BZ46" s="46">
        <v>0</v>
      </c>
      <c r="CB46" s="46">
        <v>0</v>
      </c>
      <c r="CD46" s="46">
        <v>0</v>
      </c>
      <c r="CF46" s="46">
        <v>0</v>
      </c>
      <c r="CJ46" s="46" t="s">
        <v>5167</v>
      </c>
    </row>
    <row r="47" spans="5:88" x14ac:dyDescent="0.35">
      <c r="E47" s="46" t="s">
        <v>5226</v>
      </c>
      <c r="F47" s="46" t="s">
        <v>5227</v>
      </c>
      <c r="G47" s="46" t="s">
        <v>5064</v>
      </c>
      <c r="I47" s="46" t="s">
        <v>5157</v>
      </c>
      <c r="J47" s="46" t="s">
        <v>5158</v>
      </c>
      <c r="K47" s="46" t="s">
        <v>5158</v>
      </c>
      <c r="L47" s="46" t="s">
        <v>5158</v>
      </c>
      <c r="M47" s="46" t="s">
        <v>5158</v>
      </c>
      <c r="N47" s="46">
        <v>0</v>
      </c>
      <c r="O47" s="46" t="s">
        <v>5159</v>
      </c>
      <c r="P47" s="46">
        <v>0</v>
      </c>
      <c r="Q47" s="46">
        <v>0</v>
      </c>
      <c r="R47" s="46" t="s">
        <v>5160</v>
      </c>
      <c r="T47" s="46" t="s">
        <v>5161</v>
      </c>
      <c r="U47" s="46" t="s">
        <v>5161</v>
      </c>
      <c r="V47" s="46" t="s">
        <v>5159</v>
      </c>
      <c r="W47" s="46" t="s">
        <v>5161</v>
      </c>
      <c r="X47" s="46" t="s">
        <v>5159</v>
      </c>
      <c r="Y47" s="46" t="s">
        <v>5161</v>
      </c>
      <c r="Z47" s="46">
        <v>1</v>
      </c>
      <c r="AA47" s="46" t="s">
        <v>5164</v>
      </c>
      <c r="AB47" s="46" t="s">
        <v>5165</v>
      </c>
      <c r="AI47" s="46" t="s">
        <v>5166</v>
      </c>
      <c r="AM47" s="46">
        <v>0</v>
      </c>
      <c r="AN47" s="46">
        <v>0</v>
      </c>
      <c r="AO47" s="46" t="s">
        <v>22</v>
      </c>
      <c r="AP47" s="46">
        <v>0</v>
      </c>
      <c r="AQ47" s="46">
        <v>0</v>
      </c>
      <c r="AR47" s="46">
        <v>0</v>
      </c>
      <c r="AS47" s="46">
        <v>0</v>
      </c>
      <c r="AU47" s="46">
        <v>0</v>
      </c>
      <c r="AW47" s="46">
        <v>0</v>
      </c>
      <c r="AY47" s="46">
        <v>0</v>
      </c>
      <c r="BA47" s="46">
        <v>0</v>
      </c>
      <c r="BC47" s="46">
        <v>0</v>
      </c>
      <c r="BE47" s="46">
        <v>0</v>
      </c>
      <c r="BH47" s="46">
        <v>0</v>
      </c>
      <c r="BJ47" s="46">
        <v>0</v>
      </c>
      <c r="BL47" s="46">
        <v>0</v>
      </c>
      <c r="BN47" s="46">
        <v>0</v>
      </c>
      <c r="BP47" s="46">
        <v>0</v>
      </c>
      <c r="BR47" s="46">
        <v>0</v>
      </c>
      <c r="BT47" s="46">
        <v>0</v>
      </c>
      <c r="BV47" s="46">
        <v>0</v>
      </c>
      <c r="BX47" s="46">
        <v>0</v>
      </c>
      <c r="BZ47" s="46">
        <v>0</v>
      </c>
      <c r="CB47" s="46">
        <v>0</v>
      </c>
      <c r="CD47" s="46">
        <v>0</v>
      </c>
      <c r="CF47" s="46">
        <v>0</v>
      </c>
      <c r="CJ47" s="46" t="s">
        <v>5167</v>
      </c>
    </row>
    <row r="48" spans="5:88" x14ac:dyDescent="0.35">
      <c r="E48" s="46" t="s">
        <v>5228</v>
      </c>
      <c r="F48" s="46" t="s">
        <v>5229</v>
      </c>
      <c r="G48" s="46" t="s">
        <v>5064</v>
      </c>
      <c r="I48" s="46" t="s">
        <v>5157</v>
      </c>
      <c r="J48" s="46" t="s">
        <v>5158</v>
      </c>
      <c r="K48" s="46" t="s">
        <v>5158</v>
      </c>
      <c r="L48" s="46" t="s">
        <v>5158</v>
      </c>
      <c r="M48" s="46" t="s">
        <v>5158</v>
      </c>
      <c r="N48" s="46">
        <v>0</v>
      </c>
      <c r="O48" s="46" t="s">
        <v>5159</v>
      </c>
      <c r="P48" s="46">
        <v>0</v>
      </c>
      <c r="Q48" s="46">
        <v>0</v>
      </c>
      <c r="R48" s="46" t="s">
        <v>5160</v>
      </c>
      <c r="T48" s="46" t="s">
        <v>5161</v>
      </c>
      <c r="U48" s="46" t="s">
        <v>5161</v>
      </c>
      <c r="V48" s="46" t="s">
        <v>5159</v>
      </c>
      <c r="W48" s="46" t="s">
        <v>5161</v>
      </c>
      <c r="X48" s="46" t="s">
        <v>5159</v>
      </c>
      <c r="Y48" s="46" t="s">
        <v>5161</v>
      </c>
      <c r="Z48" s="46">
        <v>1</v>
      </c>
      <c r="AA48" s="46" t="s">
        <v>5162</v>
      </c>
      <c r="AB48" s="46" t="s">
        <v>5163</v>
      </c>
      <c r="AI48" s="46" t="s">
        <v>5166</v>
      </c>
      <c r="AM48" s="46">
        <v>0</v>
      </c>
      <c r="AN48" s="46">
        <v>0</v>
      </c>
      <c r="AO48" s="46" t="s">
        <v>22</v>
      </c>
      <c r="AP48" s="46">
        <v>0</v>
      </c>
      <c r="AQ48" s="46">
        <v>0</v>
      </c>
      <c r="AR48" s="46">
        <v>0</v>
      </c>
      <c r="AS48" s="46">
        <v>0</v>
      </c>
      <c r="AU48" s="46">
        <v>0</v>
      </c>
      <c r="AW48" s="46">
        <v>0</v>
      </c>
      <c r="AY48" s="46">
        <v>0</v>
      </c>
      <c r="BA48" s="46">
        <v>0</v>
      </c>
      <c r="BC48" s="46">
        <v>0</v>
      </c>
      <c r="BE48" s="46">
        <v>0</v>
      </c>
      <c r="BH48" s="46">
        <v>0</v>
      </c>
      <c r="BJ48" s="46">
        <v>0</v>
      </c>
      <c r="BL48" s="46">
        <v>0</v>
      </c>
      <c r="BN48" s="46">
        <v>0</v>
      </c>
      <c r="BP48" s="46">
        <v>0</v>
      </c>
      <c r="BR48" s="46">
        <v>0</v>
      </c>
      <c r="BT48" s="46">
        <v>0</v>
      </c>
      <c r="BV48" s="46">
        <v>0</v>
      </c>
      <c r="BX48" s="46">
        <v>0</v>
      </c>
      <c r="BZ48" s="46">
        <v>0</v>
      </c>
      <c r="CB48" s="46">
        <v>0</v>
      </c>
      <c r="CD48" s="46">
        <v>0</v>
      </c>
      <c r="CF48" s="46">
        <v>0</v>
      </c>
      <c r="CJ48" s="46" t="s">
        <v>5167</v>
      </c>
    </row>
    <row r="49" spans="5:88" x14ac:dyDescent="0.35">
      <c r="E49" s="46" t="s">
        <v>5230</v>
      </c>
      <c r="F49" s="46" t="s">
        <v>5229</v>
      </c>
      <c r="G49" s="46" t="s">
        <v>5064</v>
      </c>
      <c r="I49" s="46" t="s">
        <v>5157</v>
      </c>
      <c r="J49" s="46" t="s">
        <v>5158</v>
      </c>
      <c r="K49" s="46" t="s">
        <v>5158</v>
      </c>
      <c r="L49" s="46" t="s">
        <v>5158</v>
      </c>
      <c r="M49" s="46" t="s">
        <v>5158</v>
      </c>
      <c r="N49" s="46">
        <v>0</v>
      </c>
      <c r="O49" s="46" t="s">
        <v>5159</v>
      </c>
      <c r="P49" s="46">
        <v>0</v>
      </c>
      <c r="Q49" s="46">
        <v>0</v>
      </c>
      <c r="R49" s="46" t="s">
        <v>5160</v>
      </c>
      <c r="T49" s="46" t="s">
        <v>5161</v>
      </c>
      <c r="U49" s="46" t="s">
        <v>5161</v>
      </c>
      <c r="V49" s="46" t="s">
        <v>5159</v>
      </c>
      <c r="W49" s="46" t="s">
        <v>5161</v>
      </c>
      <c r="X49" s="46" t="s">
        <v>5159</v>
      </c>
      <c r="Y49" s="46" t="s">
        <v>5161</v>
      </c>
      <c r="Z49" s="46">
        <v>1</v>
      </c>
      <c r="AA49" s="46" t="s">
        <v>5162</v>
      </c>
      <c r="AB49" s="46" t="s">
        <v>5163</v>
      </c>
      <c r="AI49" s="46" t="s">
        <v>5166</v>
      </c>
      <c r="AM49" s="46">
        <v>0</v>
      </c>
      <c r="AN49" s="46">
        <v>0</v>
      </c>
      <c r="AO49" s="46" t="s">
        <v>22</v>
      </c>
      <c r="AP49" s="46">
        <v>0</v>
      </c>
      <c r="AQ49" s="46">
        <v>0</v>
      </c>
      <c r="AR49" s="46">
        <v>0</v>
      </c>
      <c r="AS49" s="46">
        <v>0</v>
      </c>
      <c r="AU49" s="46">
        <v>0</v>
      </c>
      <c r="AW49" s="46">
        <v>0</v>
      </c>
      <c r="AY49" s="46">
        <v>0</v>
      </c>
      <c r="BA49" s="46">
        <v>0</v>
      </c>
      <c r="BC49" s="46">
        <v>0</v>
      </c>
      <c r="BE49" s="46">
        <v>0</v>
      </c>
      <c r="BH49" s="46">
        <v>0</v>
      </c>
      <c r="BJ49" s="46">
        <v>0</v>
      </c>
      <c r="BL49" s="46">
        <v>0</v>
      </c>
      <c r="BN49" s="46">
        <v>0</v>
      </c>
      <c r="BP49" s="46">
        <v>0</v>
      </c>
      <c r="BR49" s="46">
        <v>0</v>
      </c>
      <c r="BT49" s="46">
        <v>0</v>
      </c>
      <c r="BV49" s="46">
        <v>0</v>
      </c>
      <c r="BX49" s="46">
        <v>0</v>
      </c>
      <c r="BZ49" s="46">
        <v>0</v>
      </c>
      <c r="CB49" s="46">
        <v>0</v>
      </c>
      <c r="CD49" s="46">
        <v>0</v>
      </c>
      <c r="CF49" s="46">
        <v>0</v>
      </c>
      <c r="CJ49" s="46" t="s">
        <v>5167</v>
      </c>
    </row>
    <row r="50" spans="5:88" x14ac:dyDescent="0.35">
      <c r="E50" s="46" t="s">
        <v>5231</v>
      </c>
      <c r="F50" s="46" t="s">
        <v>5232</v>
      </c>
      <c r="G50" s="46" t="s">
        <v>5064</v>
      </c>
      <c r="I50" s="46" t="s">
        <v>5157</v>
      </c>
      <c r="J50" s="46" t="s">
        <v>5158</v>
      </c>
      <c r="K50" s="46" t="s">
        <v>5158</v>
      </c>
      <c r="L50" s="46" t="s">
        <v>5158</v>
      </c>
      <c r="M50" s="46" t="s">
        <v>5158</v>
      </c>
      <c r="N50" s="46">
        <v>0</v>
      </c>
      <c r="O50" s="46" t="s">
        <v>5159</v>
      </c>
      <c r="P50" s="46">
        <v>0</v>
      </c>
      <c r="Q50" s="46">
        <v>0</v>
      </c>
      <c r="R50" s="46" t="s">
        <v>5160</v>
      </c>
      <c r="T50" s="46" t="s">
        <v>5161</v>
      </c>
      <c r="U50" s="46" t="s">
        <v>5161</v>
      </c>
      <c r="V50" s="46" t="s">
        <v>5159</v>
      </c>
      <c r="W50" s="46" t="s">
        <v>5161</v>
      </c>
      <c r="X50" s="46" t="s">
        <v>5159</v>
      </c>
      <c r="Y50" s="46" t="s">
        <v>5161</v>
      </c>
      <c r="Z50" s="46">
        <v>1</v>
      </c>
      <c r="AA50" s="46" t="s">
        <v>5162</v>
      </c>
      <c r="AB50" s="46" t="s">
        <v>5163</v>
      </c>
      <c r="AI50" s="46" t="s">
        <v>5166</v>
      </c>
      <c r="AM50" s="46">
        <v>0</v>
      </c>
      <c r="AN50" s="46">
        <v>0</v>
      </c>
      <c r="AO50" s="46" t="s">
        <v>22</v>
      </c>
      <c r="AP50" s="46">
        <v>0</v>
      </c>
      <c r="AQ50" s="46">
        <v>0</v>
      </c>
      <c r="AR50" s="46">
        <v>0</v>
      </c>
      <c r="AS50" s="46">
        <v>0</v>
      </c>
      <c r="AU50" s="46">
        <v>0</v>
      </c>
      <c r="AW50" s="46">
        <v>0</v>
      </c>
      <c r="AY50" s="46">
        <v>0</v>
      </c>
      <c r="BA50" s="46">
        <v>0</v>
      </c>
      <c r="BC50" s="46">
        <v>0</v>
      </c>
      <c r="BE50" s="46">
        <v>0</v>
      </c>
      <c r="BH50" s="46">
        <v>0</v>
      </c>
      <c r="BJ50" s="46">
        <v>0</v>
      </c>
      <c r="BL50" s="46">
        <v>0</v>
      </c>
      <c r="BN50" s="46">
        <v>0</v>
      </c>
      <c r="BP50" s="46">
        <v>0</v>
      </c>
      <c r="BR50" s="46">
        <v>0</v>
      </c>
      <c r="BT50" s="46">
        <v>0</v>
      </c>
      <c r="BV50" s="46">
        <v>0</v>
      </c>
      <c r="BX50" s="46">
        <v>0</v>
      </c>
      <c r="BZ50" s="46">
        <v>0</v>
      </c>
      <c r="CB50" s="46">
        <v>0</v>
      </c>
      <c r="CD50" s="46">
        <v>0</v>
      </c>
      <c r="CF50" s="46">
        <v>0</v>
      </c>
      <c r="CJ50" s="46" t="s">
        <v>5167</v>
      </c>
    </row>
    <row r="51" spans="5:88" x14ac:dyDescent="0.35">
      <c r="E51" s="46" t="s">
        <v>5233</v>
      </c>
      <c r="F51" s="46" t="s">
        <v>5234</v>
      </c>
      <c r="G51" s="46" t="s">
        <v>5064</v>
      </c>
      <c r="I51" s="46" t="s">
        <v>5157</v>
      </c>
      <c r="J51" s="46" t="s">
        <v>5158</v>
      </c>
      <c r="K51" s="46" t="s">
        <v>5158</v>
      </c>
      <c r="L51" s="46" t="s">
        <v>5158</v>
      </c>
      <c r="M51" s="46" t="s">
        <v>5158</v>
      </c>
      <c r="N51" s="46">
        <v>0</v>
      </c>
      <c r="O51" s="46" t="s">
        <v>5159</v>
      </c>
      <c r="P51" s="46">
        <v>0</v>
      </c>
      <c r="Q51" s="46">
        <v>0</v>
      </c>
      <c r="R51" s="46" t="s">
        <v>5160</v>
      </c>
      <c r="T51" s="46" t="s">
        <v>5161</v>
      </c>
      <c r="U51" s="46" t="s">
        <v>5161</v>
      </c>
      <c r="V51" s="46" t="s">
        <v>5159</v>
      </c>
      <c r="W51" s="46" t="s">
        <v>5161</v>
      </c>
      <c r="X51" s="46" t="s">
        <v>5159</v>
      </c>
      <c r="Y51" s="46" t="s">
        <v>5161</v>
      </c>
      <c r="Z51" s="46">
        <v>1</v>
      </c>
      <c r="AA51" s="46" t="s">
        <v>5162</v>
      </c>
      <c r="AB51" s="46" t="s">
        <v>5163</v>
      </c>
      <c r="AI51" s="46" t="s">
        <v>5166</v>
      </c>
      <c r="AM51" s="46">
        <v>0</v>
      </c>
      <c r="AN51" s="46">
        <v>0</v>
      </c>
      <c r="AO51" s="46" t="s">
        <v>22</v>
      </c>
      <c r="AP51" s="46">
        <v>0</v>
      </c>
      <c r="AQ51" s="46">
        <v>0</v>
      </c>
      <c r="AR51" s="46">
        <v>0</v>
      </c>
      <c r="AS51" s="46">
        <v>0</v>
      </c>
      <c r="AU51" s="46">
        <v>0</v>
      </c>
      <c r="AW51" s="46">
        <v>0</v>
      </c>
      <c r="AY51" s="46">
        <v>0</v>
      </c>
      <c r="BA51" s="46">
        <v>0</v>
      </c>
      <c r="BC51" s="46">
        <v>0</v>
      </c>
      <c r="BE51" s="46">
        <v>0</v>
      </c>
      <c r="BH51" s="46">
        <v>0</v>
      </c>
      <c r="BJ51" s="46">
        <v>0</v>
      </c>
      <c r="BL51" s="46">
        <v>0</v>
      </c>
      <c r="BN51" s="46">
        <v>0</v>
      </c>
      <c r="BP51" s="46">
        <v>0</v>
      </c>
      <c r="BR51" s="46">
        <v>0</v>
      </c>
      <c r="BT51" s="46">
        <v>0</v>
      </c>
      <c r="BV51" s="46">
        <v>0</v>
      </c>
      <c r="BX51" s="46">
        <v>0</v>
      </c>
      <c r="BZ51" s="46">
        <v>0</v>
      </c>
      <c r="CB51" s="46">
        <v>0</v>
      </c>
      <c r="CD51" s="46">
        <v>0</v>
      </c>
      <c r="CF51" s="46">
        <v>0</v>
      </c>
      <c r="CJ51" s="46" t="s">
        <v>5167</v>
      </c>
    </row>
    <row r="52" spans="5:88" x14ac:dyDescent="0.35">
      <c r="E52" s="46" t="s">
        <v>5235</v>
      </c>
      <c r="F52" s="46" t="s">
        <v>5236</v>
      </c>
      <c r="G52" s="46" t="s">
        <v>5064</v>
      </c>
      <c r="I52" s="46" t="s">
        <v>5157</v>
      </c>
      <c r="J52" s="46" t="s">
        <v>5158</v>
      </c>
      <c r="K52" s="46" t="s">
        <v>5158</v>
      </c>
      <c r="L52" s="46" t="s">
        <v>5158</v>
      </c>
      <c r="M52" s="46" t="s">
        <v>5158</v>
      </c>
      <c r="N52" s="46">
        <v>0</v>
      </c>
      <c r="O52" s="46" t="s">
        <v>5159</v>
      </c>
      <c r="P52" s="46">
        <v>0</v>
      </c>
      <c r="Q52" s="46">
        <v>0</v>
      </c>
      <c r="R52" s="46" t="s">
        <v>5160</v>
      </c>
      <c r="T52" s="46" t="s">
        <v>5161</v>
      </c>
      <c r="U52" s="46" t="s">
        <v>5161</v>
      </c>
      <c r="V52" s="46" t="s">
        <v>5159</v>
      </c>
      <c r="W52" s="46" t="s">
        <v>5161</v>
      </c>
      <c r="X52" s="46" t="s">
        <v>5159</v>
      </c>
      <c r="Y52" s="46" t="s">
        <v>5161</v>
      </c>
      <c r="Z52" s="46">
        <v>1</v>
      </c>
      <c r="AA52" s="46" t="s">
        <v>5162</v>
      </c>
      <c r="AB52" s="46" t="s">
        <v>5163</v>
      </c>
      <c r="AC52" s="46" t="s">
        <v>5164</v>
      </c>
      <c r="AD52" s="46" t="s">
        <v>5165</v>
      </c>
      <c r="AI52" s="46" t="s">
        <v>5166</v>
      </c>
      <c r="AM52" s="46">
        <v>0</v>
      </c>
      <c r="AN52" s="46">
        <v>0</v>
      </c>
      <c r="AO52" s="46" t="s">
        <v>22</v>
      </c>
      <c r="AP52" s="46">
        <v>0</v>
      </c>
      <c r="AQ52" s="46">
        <v>0</v>
      </c>
      <c r="AR52" s="46">
        <v>0</v>
      </c>
      <c r="AS52" s="46">
        <v>0</v>
      </c>
      <c r="AU52" s="46">
        <v>0</v>
      </c>
      <c r="AW52" s="46">
        <v>0</v>
      </c>
      <c r="AY52" s="46">
        <v>0</v>
      </c>
      <c r="BA52" s="46">
        <v>0</v>
      </c>
      <c r="BC52" s="46">
        <v>0</v>
      </c>
      <c r="BE52" s="46">
        <v>0</v>
      </c>
      <c r="BH52" s="46">
        <v>0</v>
      </c>
      <c r="BJ52" s="46">
        <v>0</v>
      </c>
      <c r="BL52" s="46">
        <v>0</v>
      </c>
      <c r="BN52" s="46">
        <v>0</v>
      </c>
      <c r="BP52" s="46">
        <v>0</v>
      </c>
      <c r="BR52" s="46">
        <v>0</v>
      </c>
      <c r="BT52" s="46">
        <v>0</v>
      </c>
      <c r="BV52" s="46">
        <v>0</v>
      </c>
      <c r="BX52" s="46">
        <v>0</v>
      </c>
      <c r="BZ52" s="46">
        <v>0</v>
      </c>
      <c r="CB52" s="46">
        <v>0</v>
      </c>
      <c r="CD52" s="46">
        <v>0</v>
      </c>
      <c r="CF52" s="46">
        <v>0</v>
      </c>
      <c r="CJ52" s="46" t="s">
        <v>5167</v>
      </c>
    </row>
    <row r="53" spans="5:88" x14ac:dyDescent="0.35">
      <c r="E53" s="46" t="s">
        <v>5237</v>
      </c>
      <c r="F53" s="46" t="s">
        <v>5236</v>
      </c>
      <c r="G53" s="46" t="s">
        <v>5064</v>
      </c>
      <c r="I53" s="46" t="s">
        <v>5157</v>
      </c>
      <c r="J53" s="46" t="s">
        <v>5158</v>
      </c>
      <c r="K53" s="46" t="s">
        <v>5158</v>
      </c>
      <c r="L53" s="46" t="s">
        <v>5158</v>
      </c>
      <c r="M53" s="46" t="s">
        <v>5158</v>
      </c>
      <c r="N53" s="46">
        <v>0</v>
      </c>
      <c r="O53" s="46" t="s">
        <v>5159</v>
      </c>
      <c r="P53" s="46">
        <v>0</v>
      </c>
      <c r="Q53" s="46">
        <v>0</v>
      </c>
      <c r="R53" s="46" t="s">
        <v>5160</v>
      </c>
      <c r="T53" s="46" t="s">
        <v>5161</v>
      </c>
      <c r="U53" s="46" t="s">
        <v>5161</v>
      </c>
      <c r="V53" s="46" t="s">
        <v>5159</v>
      </c>
      <c r="W53" s="46" t="s">
        <v>5161</v>
      </c>
      <c r="X53" s="46" t="s">
        <v>5159</v>
      </c>
      <c r="Y53" s="46" t="s">
        <v>5161</v>
      </c>
      <c r="Z53" s="46">
        <v>1</v>
      </c>
      <c r="AA53" s="46" t="s">
        <v>5162</v>
      </c>
      <c r="AB53" s="46" t="s">
        <v>5163</v>
      </c>
      <c r="AI53" s="46" t="s">
        <v>5166</v>
      </c>
      <c r="AM53" s="46">
        <v>0</v>
      </c>
      <c r="AN53" s="46">
        <v>0</v>
      </c>
      <c r="AO53" s="46" t="s">
        <v>22</v>
      </c>
      <c r="AP53" s="46">
        <v>0</v>
      </c>
      <c r="AQ53" s="46">
        <v>0</v>
      </c>
      <c r="AR53" s="46">
        <v>0</v>
      </c>
      <c r="AS53" s="46">
        <v>0</v>
      </c>
      <c r="AU53" s="46">
        <v>0</v>
      </c>
      <c r="AW53" s="46">
        <v>0</v>
      </c>
      <c r="AY53" s="46">
        <v>0</v>
      </c>
      <c r="BA53" s="46">
        <v>0</v>
      </c>
      <c r="BC53" s="46">
        <v>0</v>
      </c>
      <c r="BE53" s="46">
        <v>0</v>
      </c>
      <c r="BH53" s="46">
        <v>0</v>
      </c>
      <c r="BJ53" s="46">
        <v>0</v>
      </c>
      <c r="BL53" s="46">
        <v>0</v>
      </c>
      <c r="BN53" s="46">
        <v>0</v>
      </c>
      <c r="BP53" s="46">
        <v>0</v>
      </c>
      <c r="BR53" s="46">
        <v>0</v>
      </c>
      <c r="BT53" s="46">
        <v>0</v>
      </c>
      <c r="BV53" s="46">
        <v>0</v>
      </c>
      <c r="BX53" s="46">
        <v>0</v>
      </c>
      <c r="BZ53" s="46">
        <v>0</v>
      </c>
      <c r="CB53" s="46">
        <v>0</v>
      </c>
      <c r="CD53" s="46">
        <v>0</v>
      </c>
      <c r="CF53" s="46">
        <v>0</v>
      </c>
      <c r="CJ53" s="46" t="s">
        <v>5167</v>
      </c>
    </row>
    <row r="54" spans="5:88" x14ac:dyDescent="0.35">
      <c r="E54" s="46" t="s">
        <v>5238</v>
      </c>
      <c r="F54" s="46" t="s">
        <v>5239</v>
      </c>
      <c r="G54" s="46" t="s">
        <v>5064</v>
      </c>
      <c r="I54" s="46" t="s">
        <v>5157</v>
      </c>
      <c r="J54" s="46" t="s">
        <v>5158</v>
      </c>
      <c r="K54" s="46" t="s">
        <v>5158</v>
      </c>
      <c r="L54" s="46" t="s">
        <v>5158</v>
      </c>
      <c r="M54" s="46" t="s">
        <v>5158</v>
      </c>
      <c r="N54" s="46">
        <v>0</v>
      </c>
      <c r="O54" s="46" t="s">
        <v>5159</v>
      </c>
      <c r="P54" s="46">
        <v>0</v>
      </c>
      <c r="Q54" s="46">
        <v>0</v>
      </c>
      <c r="R54" s="46" t="s">
        <v>5160</v>
      </c>
      <c r="T54" s="46" t="s">
        <v>5161</v>
      </c>
      <c r="U54" s="46" t="s">
        <v>5161</v>
      </c>
      <c r="V54" s="46" t="s">
        <v>5159</v>
      </c>
      <c r="W54" s="46" t="s">
        <v>5161</v>
      </c>
      <c r="X54" s="46" t="s">
        <v>5159</v>
      </c>
      <c r="Y54" s="46" t="s">
        <v>5161</v>
      </c>
      <c r="Z54" s="46">
        <v>1</v>
      </c>
      <c r="AA54" s="46" t="s">
        <v>5162</v>
      </c>
      <c r="AB54" s="46" t="s">
        <v>5163</v>
      </c>
      <c r="AC54" s="46" t="s">
        <v>5164</v>
      </c>
      <c r="AD54" s="46" t="s">
        <v>5165</v>
      </c>
      <c r="AI54" s="46" t="s">
        <v>5166</v>
      </c>
      <c r="AM54" s="46">
        <v>0</v>
      </c>
      <c r="AN54" s="46">
        <v>0</v>
      </c>
      <c r="AO54" s="46" t="s">
        <v>22</v>
      </c>
      <c r="AP54" s="46">
        <v>0</v>
      </c>
      <c r="AQ54" s="46">
        <v>0</v>
      </c>
      <c r="AR54" s="46">
        <v>0</v>
      </c>
      <c r="AS54" s="46">
        <v>0</v>
      </c>
      <c r="AU54" s="46">
        <v>0</v>
      </c>
      <c r="AW54" s="46">
        <v>0</v>
      </c>
      <c r="AY54" s="46">
        <v>0</v>
      </c>
      <c r="BA54" s="46">
        <v>0</v>
      </c>
      <c r="BC54" s="46">
        <v>0</v>
      </c>
      <c r="BE54" s="46">
        <v>0</v>
      </c>
      <c r="BH54" s="46">
        <v>0</v>
      </c>
      <c r="BJ54" s="46">
        <v>0</v>
      </c>
      <c r="BL54" s="46">
        <v>0</v>
      </c>
      <c r="BN54" s="46">
        <v>0</v>
      </c>
      <c r="BP54" s="46">
        <v>0</v>
      </c>
      <c r="BR54" s="46">
        <v>0</v>
      </c>
      <c r="BT54" s="46">
        <v>0</v>
      </c>
      <c r="BV54" s="46">
        <v>0</v>
      </c>
      <c r="BX54" s="46">
        <v>0</v>
      </c>
      <c r="BZ54" s="46">
        <v>0</v>
      </c>
      <c r="CB54" s="46">
        <v>0</v>
      </c>
      <c r="CD54" s="46">
        <v>0</v>
      </c>
      <c r="CF54" s="46">
        <v>0</v>
      </c>
      <c r="CJ54" s="46" t="s">
        <v>5167</v>
      </c>
    </row>
    <row r="55" spans="5:88" x14ac:dyDescent="0.35">
      <c r="E55" s="46" t="s">
        <v>5240</v>
      </c>
      <c r="F55" s="46" t="s">
        <v>5239</v>
      </c>
      <c r="G55" s="46" t="s">
        <v>5064</v>
      </c>
      <c r="I55" s="46" t="s">
        <v>5157</v>
      </c>
      <c r="J55" s="46" t="s">
        <v>5158</v>
      </c>
      <c r="K55" s="46" t="s">
        <v>5158</v>
      </c>
      <c r="L55" s="46" t="s">
        <v>5158</v>
      </c>
      <c r="M55" s="46" t="s">
        <v>5158</v>
      </c>
      <c r="N55" s="46">
        <v>0</v>
      </c>
      <c r="O55" s="46" t="s">
        <v>5159</v>
      </c>
      <c r="P55" s="46">
        <v>0</v>
      </c>
      <c r="Q55" s="46">
        <v>0</v>
      </c>
      <c r="R55" s="46" t="s">
        <v>5160</v>
      </c>
      <c r="T55" s="46" t="s">
        <v>5161</v>
      </c>
      <c r="U55" s="46" t="s">
        <v>5161</v>
      </c>
      <c r="V55" s="46" t="s">
        <v>5159</v>
      </c>
      <c r="W55" s="46" t="s">
        <v>5161</v>
      </c>
      <c r="X55" s="46" t="s">
        <v>5159</v>
      </c>
      <c r="Y55" s="46" t="s">
        <v>5161</v>
      </c>
      <c r="Z55" s="46">
        <v>1</v>
      </c>
      <c r="AA55" s="46" t="s">
        <v>5162</v>
      </c>
      <c r="AB55" s="46" t="s">
        <v>5163</v>
      </c>
      <c r="AC55" s="46" t="s">
        <v>5164</v>
      </c>
      <c r="AD55" s="46" t="s">
        <v>5165</v>
      </c>
      <c r="AI55" s="46" t="s">
        <v>5166</v>
      </c>
      <c r="AM55" s="46">
        <v>0</v>
      </c>
      <c r="AN55" s="46">
        <v>0</v>
      </c>
      <c r="AO55" s="46" t="s">
        <v>22</v>
      </c>
      <c r="AP55" s="46">
        <v>0</v>
      </c>
      <c r="AQ55" s="46">
        <v>0</v>
      </c>
      <c r="AR55" s="46">
        <v>0</v>
      </c>
      <c r="AS55" s="46">
        <v>0</v>
      </c>
      <c r="AU55" s="46">
        <v>0</v>
      </c>
      <c r="AW55" s="46">
        <v>0</v>
      </c>
      <c r="AY55" s="46">
        <v>0</v>
      </c>
      <c r="BA55" s="46">
        <v>0</v>
      </c>
      <c r="BC55" s="46">
        <v>0</v>
      </c>
      <c r="BE55" s="46">
        <v>0</v>
      </c>
      <c r="BH55" s="46">
        <v>0</v>
      </c>
      <c r="BJ55" s="46">
        <v>0</v>
      </c>
      <c r="BL55" s="46">
        <v>0</v>
      </c>
      <c r="BN55" s="46">
        <v>0</v>
      </c>
      <c r="BP55" s="46">
        <v>0</v>
      </c>
      <c r="BR55" s="46">
        <v>0</v>
      </c>
      <c r="BT55" s="46">
        <v>0</v>
      </c>
      <c r="BV55" s="46">
        <v>0</v>
      </c>
      <c r="BX55" s="46">
        <v>0</v>
      </c>
      <c r="BZ55" s="46">
        <v>0</v>
      </c>
      <c r="CB55" s="46">
        <v>0</v>
      </c>
      <c r="CD55" s="46">
        <v>0</v>
      </c>
      <c r="CF55" s="46">
        <v>0</v>
      </c>
      <c r="CJ55" s="46" t="s">
        <v>5167</v>
      </c>
    </row>
    <row r="56" spans="5:88" x14ac:dyDescent="0.35">
      <c r="E56" s="46" t="s">
        <v>5241</v>
      </c>
      <c r="F56" s="46" t="s">
        <v>5239</v>
      </c>
      <c r="G56" s="46" t="s">
        <v>5064</v>
      </c>
      <c r="I56" s="46" t="s">
        <v>5157</v>
      </c>
      <c r="J56" s="46" t="s">
        <v>5158</v>
      </c>
      <c r="K56" s="46" t="s">
        <v>5158</v>
      </c>
      <c r="L56" s="46" t="s">
        <v>5158</v>
      </c>
      <c r="M56" s="46" t="s">
        <v>5158</v>
      </c>
      <c r="N56" s="46">
        <v>0</v>
      </c>
      <c r="O56" s="46" t="s">
        <v>5159</v>
      </c>
      <c r="P56" s="46">
        <v>0</v>
      </c>
      <c r="Q56" s="46">
        <v>0</v>
      </c>
      <c r="R56" s="46" t="s">
        <v>5160</v>
      </c>
      <c r="T56" s="46" t="s">
        <v>5161</v>
      </c>
      <c r="U56" s="46" t="s">
        <v>5161</v>
      </c>
      <c r="V56" s="46" t="s">
        <v>5159</v>
      </c>
      <c r="W56" s="46" t="s">
        <v>5161</v>
      </c>
      <c r="X56" s="46" t="s">
        <v>5159</v>
      </c>
      <c r="Y56" s="46" t="s">
        <v>5161</v>
      </c>
      <c r="Z56" s="46">
        <v>1</v>
      </c>
      <c r="AA56" s="46" t="s">
        <v>5162</v>
      </c>
      <c r="AB56" s="46" t="s">
        <v>5163</v>
      </c>
      <c r="AI56" s="46" t="s">
        <v>5166</v>
      </c>
      <c r="AM56" s="46">
        <v>0</v>
      </c>
      <c r="AN56" s="46">
        <v>0</v>
      </c>
      <c r="AO56" s="46" t="s">
        <v>22</v>
      </c>
      <c r="AP56" s="46">
        <v>0</v>
      </c>
      <c r="AQ56" s="46">
        <v>0</v>
      </c>
      <c r="AR56" s="46">
        <v>0</v>
      </c>
      <c r="AS56" s="46">
        <v>0</v>
      </c>
      <c r="AU56" s="46">
        <v>0</v>
      </c>
      <c r="AW56" s="46">
        <v>0</v>
      </c>
      <c r="AY56" s="46">
        <v>0</v>
      </c>
      <c r="BA56" s="46">
        <v>0</v>
      </c>
      <c r="BC56" s="46">
        <v>0</v>
      </c>
      <c r="BE56" s="46">
        <v>0</v>
      </c>
      <c r="BH56" s="46">
        <v>0</v>
      </c>
      <c r="BJ56" s="46">
        <v>0</v>
      </c>
      <c r="BL56" s="46">
        <v>0</v>
      </c>
      <c r="BN56" s="46">
        <v>0</v>
      </c>
      <c r="BP56" s="46">
        <v>0</v>
      </c>
      <c r="BR56" s="46">
        <v>0</v>
      </c>
      <c r="BT56" s="46">
        <v>0</v>
      </c>
      <c r="BV56" s="46">
        <v>0</v>
      </c>
      <c r="BX56" s="46">
        <v>0</v>
      </c>
      <c r="BZ56" s="46">
        <v>0</v>
      </c>
      <c r="CB56" s="46">
        <v>0</v>
      </c>
      <c r="CD56" s="46">
        <v>0</v>
      </c>
      <c r="CF56" s="46">
        <v>0</v>
      </c>
      <c r="CJ56" s="46" t="s">
        <v>5167</v>
      </c>
    </row>
    <row r="57" spans="5:88" x14ac:dyDescent="0.35">
      <c r="E57" s="46" t="s">
        <v>5242</v>
      </c>
      <c r="F57" s="46" t="s">
        <v>5239</v>
      </c>
      <c r="G57" s="46" t="s">
        <v>5064</v>
      </c>
      <c r="I57" s="46" t="s">
        <v>5157</v>
      </c>
      <c r="J57" s="46" t="s">
        <v>5158</v>
      </c>
      <c r="K57" s="46" t="s">
        <v>5158</v>
      </c>
      <c r="L57" s="46" t="s">
        <v>5158</v>
      </c>
      <c r="M57" s="46" t="s">
        <v>5158</v>
      </c>
      <c r="N57" s="46">
        <v>0</v>
      </c>
      <c r="O57" s="46" t="s">
        <v>5159</v>
      </c>
      <c r="P57" s="46">
        <v>0</v>
      </c>
      <c r="Q57" s="46">
        <v>0</v>
      </c>
      <c r="R57" s="46" t="s">
        <v>5160</v>
      </c>
      <c r="T57" s="46" t="s">
        <v>5161</v>
      </c>
      <c r="U57" s="46" t="s">
        <v>5161</v>
      </c>
      <c r="V57" s="46" t="s">
        <v>5159</v>
      </c>
      <c r="W57" s="46" t="s">
        <v>5161</v>
      </c>
      <c r="X57" s="46" t="s">
        <v>5159</v>
      </c>
      <c r="Y57" s="46" t="s">
        <v>5161</v>
      </c>
      <c r="Z57" s="46">
        <v>1</v>
      </c>
      <c r="AA57" s="46" t="s">
        <v>5162</v>
      </c>
      <c r="AB57" s="46" t="s">
        <v>5163</v>
      </c>
      <c r="AI57" s="46" t="s">
        <v>5166</v>
      </c>
      <c r="AM57" s="46">
        <v>0</v>
      </c>
      <c r="AN57" s="46">
        <v>0</v>
      </c>
      <c r="AO57" s="46" t="s">
        <v>22</v>
      </c>
      <c r="AP57" s="46">
        <v>0</v>
      </c>
      <c r="AQ57" s="46">
        <v>0</v>
      </c>
      <c r="AR57" s="46">
        <v>0</v>
      </c>
      <c r="AS57" s="46">
        <v>0</v>
      </c>
      <c r="AU57" s="46">
        <v>0</v>
      </c>
      <c r="AW57" s="46">
        <v>0</v>
      </c>
      <c r="AY57" s="46">
        <v>0</v>
      </c>
      <c r="BA57" s="46">
        <v>0</v>
      </c>
      <c r="BC57" s="46">
        <v>0</v>
      </c>
      <c r="BE57" s="46">
        <v>0</v>
      </c>
      <c r="BH57" s="46">
        <v>0</v>
      </c>
      <c r="BJ57" s="46">
        <v>0</v>
      </c>
      <c r="BL57" s="46">
        <v>0</v>
      </c>
      <c r="BN57" s="46">
        <v>0</v>
      </c>
      <c r="BP57" s="46">
        <v>0</v>
      </c>
      <c r="BR57" s="46">
        <v>0</v>
      </c>
      <c r="BT57" s="46">
        <v>0</v>
      </c>
      <c r="BV57" s="46">
        <v>0</v>
      </c>
      <c r="BX57" s="46">
        <v>0</v>
      </c>
      <c r="BZ57" s="46">
        <v>0</v>
      </c>
      <c r="CB57" s="46">
        <v>0</v>
      </c>
      <c r="CD57" s="46">
        <v>0</v>
      </c>
      <c r="CF57" s="46">
        <v>0</v>
      </c>
      <c r="CJ57" s="46" t="s">
        <v>5167</v>
      </c>
    </row>
    <row r="58" spans="5:88" x14ac:dyDescent="0.35">
      <c r="E58" s="46" t="s">
        <v>5243</v>
      </c>
      <c r="F58" s="46" t="s">
        <v>5244</v>
      </c>
      <c r="G58" s="46" t="s">
        <v>5064</v>
      </c>
      <c r="I58" s="46" t="s">
        <v>5157</v>
      </c>
      <c r="J58" s="46" t="s">
        <v>5158</v>
      </c>
      <c r="K58" s="46" t="s">
        <v>5158</v>
      </c>
      <c r="L58" s="46" t="s">
        <v>5158</v>
      </c>
      <c r="M58" s="46" t="s">
        <v>5158</v>
      </c>
      <c r="N58" s="46">
        <v>0</v>
      </c>
      <c r="O58" s="46" t="s">
        <v>5159</v>
      </c>
      <c r="P58" s="46">
        <v>0</v>
      </c>
      <c r="Q58" s="46">
        <v>0</v>
      </c>
      <c r="R58" s="46" t="s">
        <v>5160</v>
      </c>
      <c r="T58" s="46" t="s">
        <v>5161</v>
      </c>
      <c r="U58" s="46" t="s">
        <v>5161</v>
      </c>
      <c r="V58" s="46" t="s">
        <v>5159</v>
      </c>
      <c r="W58" s="46" t="s">
        <v>5161</v>
      </c>
      <c r="X58" s="46" t="s">
        <v>5159</v>
      </c>
      <c r="Y58" s="46" t="s">
        <v>5161</v>
      </c>
      <c r="Z58" s="46">
        <v>1</v>
      </c>
      <c r="AA58" s="46" t="s">
        <v>5162</v>
      </c>
      <c r="AB58" s="46" t="s">
        <v>5163</v>
      </c>
      <c r="AC58" s="46" t="s">
        <v>5164</v>
      </c>
      <c r="AD58" s="46" t="s">
        <v>5165</v>
      </c>
      <c r="AI58" s="46" t="s">
        <v>5166</v>
      </c>
      <c r="AM58" s="46">
        <v>0</v>
      </c>
      <c r="AN58" s="46">
        <v>0</v>
      </c>
      <c r="AO58" s="46" t="s">
        <v>22</v>
      </c>
      <c r="AP58" s="46">
        <v>0</v>
      </c>
      <c r="AQ58" s="46">
        <v>0</v>
      </c>
      <c r="AR58" s="46">
        <v>0</v>
      </c>
      <c r="AS58" s="46">
        <v>0</v>
      </c>
      <c r="AU58" s="46">
        <v>0</v>
      </c>
      <c r="AW58" s="46">
        <v>0</v>
      </c>
      <c r="AY58" s="46">
        <v>0</v>
      </c>
      <c r="BA58" s="46">
        <v>0</v>
      </c>
      <c r="BC58" s="46">
        <v>0</v>
      </c>
      <c r="BE58" s="46">
        <v>0</v>
      </c>
      <c r="BH58" s="46">
        <v>0</v>
      </c>
      <c r="BJ58" s="46">
        <v>0</v>
      </c>
      <c r="BL58" s="46">
        <v>0</v>
      </c>
      <c r="BN58" s="46">
        <v>0</v>
      </c>
      <c r="BP58" s="46">
        <v>0</v>
      </c>
      <c r="BR58" s="46">
        <v>0</v>
      </c>
      <c r="BT58" s="46">
        <v>0</v>
      </c>
      <c r="BV58" s="46">
        <v>0</v>
      </c>
      <c r="BX58" s="46">
        <v>0</v>
      </c>
      <c r="BZ58" s="46">
        <v>0</v>
      </c>
      <c r="CB58" s="46">
        <v>0</v>
      </c>
      <c r="CD58" s="46">
        <v>0</v>
      </c>
      <c r="CF58" s="46">
        <v>0</v>
      </c>
      <c r="CJ58" s="46" t="s">
        <v>5167</v>
      </c>
    </row>
    <row r="59" spans="5:88" x14ac:dyDescent="0.35">
      <c r="E59" s="46" t="s">
        <v>5245</v>
      </c>
      <c r="F59" s="46" t="s">
        <v>5246</v>
      </c>
      <c r="G59" s="46" t="s">
        <v>5064</v>
      </c>
      <c r="I59" s="46" t="s">
        <v>5157</v>
      </c>
      <c r="J59" s="46" t="s">
        <v>5158</v>
      </c>
      <c r="K59" s="46" t="s">
        <v>5158</v>
      </c>
      <c r="L59" s="46" t="s">
        <v>5158</v>
      </c>
      <c r="M59" s="46" t="s">
        <v>5158</v>
      </c>
      <c r="N59" s="46">
        <v>0</v>
      </c>
      <c r="O59" s="46" t="s">
        <v>5159</v>
      </c>
      <c r="P59" s="46">
        <v>0</v>
      </c>
      <c r="Q59" s="46">
        <v>0</v>
      </c>
      <c r="R59" s="46" t="s">
        <v>5160</v>
      </c>
      <c r="T59" s="46" t="s">
        <v>5161</v>
      </c>
      <c r="U59" s="46" t="s">
        <v>5161</v>
      </c>
      <c r="V59" s="46" t="s">
        <v>5159</v>
      </c>
      <c r="W59" s="46" t="s">
        <v>5161</v>
      </c>
      <c r="X59" s="46" t="s">
        <v>5159</v>
      </c>
      <c r="Y59" s="46" t="s">
        <v>5161</v>
      </c>
      <c r="Z59" s="46">
        <v>1</v>
      </c>
      <c r="AA59" s="46" t="s">
        <v>5162</v>
      </c>
      <c r="AB59" s="46" t="s">
        <v>5163</v>
      </c>
      <c r="AC59" s="46" t="s">
        <v>5164</v>
      </c>
      <c r="AD59" s="46" t="s">
        <v>5165</v>
      </c>
      <c r="AI59" s="46" t="s">
        <v>5166</v>
      </c>
      <c r="AM59" s="46">
        <v>0</v>
      </c>
      <c r="AN59" s="46">
        <v>0</v>
      </c>
      <c r="AO59" s="46" t="s">
        <v>22</v>
      </c>
      <c r="AP59" s="46">
        <v>0</v>
      </c>
      <c r="AQ59" s="46">
        <v>0</v>
      </c>
      <c r="AR59" s="46">
        <v>0</v>
      </c>
      <c r="AS59" s="46">
        <v>0</v>
      </c>
      <c r="AU59" s="46">
        <v>0</v>
      </c>
      <c r="AW59" s="46">
        <v>0</v>
      </c>
      <c r="AY59" s="46">
        <v>0</v>
      </c>
      <c r="BA59" s="46">
        <v>0</v>
      </c>
      <c r="BC59" s="46">
        <v>0</v>
      </c>
      <c r="BE59" s="46">
        <v>0</v>
      </c>
      <c r="BH59" s="46">
        <v>0</v>
      </c>
      <c r="BJ59" s="46">
        <v>0</v>
      </c>
      <c r="BL59" s="46">
        <v>0</v>
      </c>
      <c r="BN59" s="46">
        <v>0</v>
      </c>
      <c r="BP59" s="46">
        <v>0</v>
      </c>
      <c r="BR59" s="46">
        <v>0</v>
      </c>
      <c r="BT59" s="46">
        <v>0</v>
      </c>
      <c r="BV59" s="46">
        <v>0</v>
      </c>
      <c r="BX59" s="46">
        <v>0</v>
      </c>
      <c r="BZ59" s="46">
        <v>0</v>
      </c>
      <c r="CB59" s="46">
        <v>0</v>
      </c>
      <c r="CD59" s="46">
        <v>0</v>
      </c>
      <c r="CF59" s="46">
        <v>0</v>
      </c>
      <c r="CJ59" s="46" t="s">
        <v>5167</v>
      </c>
    </row>
    <row r="60" spans="5:88" x14ac:dyDescent="0.35">
      <c r="E60" s="46" t="s">
        <v>5247</v>
      </c>
      <c r="F60" s="46" t="s">
        <v>5248</v>
      </c>
      <c r="G60" s="46" t="s">
        <v>5064</v>
      </c>
      <c r="I60" s="46" t="s">
        <v>5157</v>
      </c>
      <c r="J60" s="46" t="s">
        <v>5158</v>
      </c>
      <c r="K60" s="46" t="s">
        <v>5158</v>
      </c>
      <c r="L60" s="46" t="s">
        <v>5158</v>
      </c>
      <c r="M60" s="46" t="s">
        <v>5158</v>
      </c>
      <c r="N60" s="46">
        <v>0</v>
      </c>
      <c r="O60" s="46" t="s">
        <v>5159</v>
      </c>
      <c r="P60" s="46">
        <v>0</v>
      </c>
      <c r="Q60" s="46">
        <v>0</v>
      </c>
      <c r="R60" s="46" t="s">
        <v>5160</v>
      </c>
      <c r="T60" s="46" t="s">
        <v>5161</v>
      </c>
      <c r="U60" s="46" t="s">
        <v>5161</v>
      </c>
      <c r="V60" s="46" t="s">
        <v>5159</v>
      </c>
      <c r="W60" s="46" t="s">
        <v>5161</v>
      </c>
      <c r="X60" s="46" t="s">
        <v>5159</v>
      </c>
      <c r="Y60" s="46" t="s">
        <v>5161</v>
      </c>
      <c r="Z60" s="46">
        <v>1</v>
      </c>
      <c r="AA60" s="46" t="s">
        <v>5162</v>
      </c>
      <c r="AB60" s="46" t="s">
        <v>5163</v>
      </c>
      <c r="AC60" s="46" t="s">
        <v>5164</v>
      </c>
      <c r="AD60" s="46" t="s">
        <v>5165</v>
      </c>
      <c r="AI60" s="46" t="s">
        <v>5166</v>
      </c>
      <c r="AM60" s="46">
        <v>0</v>
      </c>
      <c r="AN60" s="46">
        <v>0</v>
      </c>
      <c r="AO60" s="46" t="s">
        <v>22</v>
      </c>
      <c r="AP60" s="46">
        <v>0</v>
      </c>
      <c r="AQ60" s="46">
        <v>0</v>
      </c>
      <c r="AR60" s="46">
        <v>0</v>
      </c>
      <c r="AS60" s="46">
        <v>0</v>
      </c>
      <c r="AU60" s="46">
        <v>0</v>
      </c>
      <c r="AW60" s="46">
        <v>0</v>
      </c>
      <c r="AY60" s="46">
        <v>0</v>
      </c>
      <c r="BA60" s="46">
        <v>0</v>
      </c>
      <c r="BC60" s="46">
        <v>0</v>
      </c>
      <c r="BE60" s="46">
        <v>0</v>
      </c>
      <c r="BH60" s="46">
        <v>0</v>
      </c>
      <c r="BJ60" s="46">
        <v>0</v>
      </c>
      <c r="BL60" s="46">
        <v>0</v>
      </c>
      <c r="BN60" s="46">
        <v>0</v>
      </c>
      <c r="BP60" s="46">
        <v>0</v>
      </c>
      <c r="BR60" s="46">
        <v>0</v>
      </c>
      <c r="BT60" s="46">
        <v>0</v>
      </c>
      <c r="BV60" s="46">
        <v>0</v>
      </c>
      <c r="BX60" s="46">
        <v>0</v>
      </c>
      <c r="BZ60" s="46">
        <v>0</v>
      </c>
      <c r="CB60" s="46">
        <v>0</v>
      </c>
      <c r="CD60" s="46">
        <v>0</v>
      </c>
      <c r="CF60" s="46">
        <v>0</v>
      </c>
      <c r="CJ60" s="46" t="s">
        <v>5167</v>
      </c>
    </row>
    <row r="61" spans="5:88" x14ac:dyDescent="0.35">
      <c r="E61" s="46" t="s">
        <v>5249</v>
      </c>
      <c r="F61" s="46" t="s">
        <v>5248</v>
      </c>
      <c r="G61" s="46" t="s">
        <v>5064</v>
      </c>
      <c r="I61" s="46" t="s">
        <v>5157</v>
      </c>
      <c r="J61" s="46" t="s">
        <v>5158</v>
      </c>
      <c r="K61" s="46" t="s">
        <v>5158</v>
      </c>
      <c r="L61" s="46" t="s">
        <v>5158</v>
      </c>
      <c r="M61" s="46" t="s">
        <v>5158</v>
      </c>
      <c r="N61" s="46">
        <v>0</v>
      </c>
      <c r="O61" s="46" t="s">
        <v>5159</v>
      </c>
      <c r="P61" s="46">
        <v>0</v>
      </c>
      <c r="Q61" s="46">
        <v>0</v>
      </c>
      <c r="R61" s="46" t="s">
        <v>5160</v>
      </c>
      <c r="T61" s="46" t="s">
        <v>5161</v>
      </c>
      <c r="U61" s="46" t="s">
        <v>5161</v>
      </c>
      <c r="V61" s="46" t="s">
        <v>5159</v>
      </c>
      <c r="W61" s="46" t="s">
        <v>5161</v>
      </c>
      <c r="X61" s="46" t="s">
        <v>5159</v>
      </c>
      <c r="Y61" s="46" t="s">
        <v>5161</v>
      </c>
      <c r="Z61" s="46">
        <v>1</v>
      </c>
      <c r="AA61" s="46" t="s">
        <v>5162</v>
      </c>
      <c r="AB61" s="46" t="s">
        <v>5163</v>
      </c>
      <c r="AC61" s="46" t="s">
        <v>5164</v>
      </c>
      <c r="AD61" s="46" t="s">
        <v>5165</v>
      </c>
      <c r="AI61" s="46" t="s">
        <v>5166</v>
      </c>
      <c r="AM61" s="46">
        <v>0</v>
      </c>
      <c r="AN61" s="46">
        <v>0</v>
      </c>
      <c r="AO61" s="46" t="s">
        <v>22</v>
      </c>
      <c r="AP61" s="46">
        <v>0</v>
      </c>
      <c r="AQ61" s="46">
        <v>0</v>
      </c>
      <c r="AR61" s="46">
        <v>0</v>
      </c>
      <c r="AS61" s="46">
        <v>0</v>
      </c>
      <c r="AU61" s="46">
        <v>0</v>
      </c>
      <c r="AW61" s="46">
        <v>0</v>
      </c>
      <c r="AY61" s="46">
        <v>0</v>
      </c>
      <c r="BA61" s="46">
        <v>0</v>
      </c>
      <c r="BC61" s="46">
        <v>0</v>
      </c>
      <c r="BE61" s="46">
        <v>0</v>
      </c>
      <c r="BH61" s="46">
        <v>0</v>
      </c>
      <c r="BJ61" s="46">
        <v>0</v>
      </c>
      <c r="BL61" s="46">
        <v>0</v>
      </c>
      <c r="BN61" s="46">
        <v>0</v>
      </c>
      <c r="BP61" s="46">
        <v>0</v>
      </c>
      <c r="BR61" s="46">
        <v>0</v>
      </c>
      <c r="BT61" s="46">
        <v>0</v>
      </c>
      <c r="BV61" s="46">
        <v>0</v>
      </c>
      <c r="BX61" s="46">
        <v>0</v>
      </c>
      <c r="BZ61" s="46">
        <v>0</v>
      </c>
      <c r="CB61" s="46">
        <v>0</v>
      </c>
      <c r="CD61" s="46">
        <v>0</v>
      </c>
      <c r="CF61" s="46">
        <v>0</v>
      </c>
      <c r="CJ61" s="46" t="s">
        <v>5167</v>
      </c>
    </row>
    <row r="62" spans="5:88" x14ac:dyDescent="0.35">
      <c r="E62" s="46" t="s">
        <v>5250</v>
      </c>
      <c r="F62" s="46" t="s">
        <v>5251</v>
      </c>
      <c r="G62" s="46" t="s">
        <v>5064</v>
      </c>
      <c r="I62" s="46" t="s">
        <v>5157</v>
      </c>
      <c r="J62" s="46" t="s">
        <v>5158</v>
      </c>
      <c r="K62" s="46" t="s">
        <v>5158</v>
      </c>
      <c r="L62" s="46" t="s">
        <v>5158</v>
      </c>
      <c r="M62" s="46" t="s">
        <v>5158</v>
      </c>
      <c r="N62" s="46">
        <v>0</v>
      </c>
      <c r="O62" s="46" t="s">
        <v>5159</v>
      </c>
      <c r="P62" s="46">
        <v>0</v>
      </c>
      <c r="Q62" s="46">
        <v>0</v>
      </c>
      <c r="R62" s="46" t="s">
        <v>5160</v>
      </c>
      <c r="T62" s="46" t="s">
        <v>5161</v>
      </c>
      <c r="U62" s="46" t="s">
        <v>5161</v>
      </c>
      <c r="V62" s="46" t="s">
        <v>5159</v>
      </c>
      <c r="W62" s="46" t="s">
        <v>5161</v>
      </c>
      <c r="X62" s="46" t="s">
        <v>5159</v>
      </c>
      <c r="Y62" s="46" t="s">
        <v>5161</v>
      </c>
      <c r="Z62" s="46">
        <v>1</v>
      </c>
      <c r="AA62" s="46" t="s">
        <v>5162</v>
      </c>
      <c r="AB62" s="46" t="s">
        <v>5163</v>
      </c>
      <c r="AI62" s="46" t="s">
        <v>5166</v>
      </c>
      <c r="AM62" s="46">
        <v>0</v>
      </c>
      <c r="AN62" s="46">
        <v>0</v>
      </c>
      <c r="AO62" s="46" t="s">
        <v>22</v>
      </c>
      <c r="AP62" s="46">
        <v>0</v>
      </c>
      <c r="AQ62" s="46">
        <v>0</v>
      </c>
      <c r="AR62" s="46">
        <v>0</v>
      </c>
      <c r="AS62" s="46">
        <v>0</v>
      </c>
      <c r="AU62" s="46">
        <v>0</v>
      </c>
      <c r="AW62" s="46">
        <v>0</v>
      </c>
      <c r="AY62" s="46">
        <v>0</v>
      </c>
      <c r="BA62" s="46">
        <v>0</v>
      </c>
      <c r="BC62" s="46">
        <v>0</v>
      </c>
      <c r="BE62" s="46">
        <v>0</v>
      </c>
      <c r="BH62" s="46">
        <v>0</v>
      </c>
      <c r="BJ62" s="46">
        <v>0</v>
      </c>
      <c r="BL62" s="46">
        <v>0</v>
      </c>
      <c r="BN62" s="46">
        <v>0</v>
      </c>
      <c r="BP62" s="46">
        <v>0</v>
      </c>
      <c r="BR62" s="46">
        <v>0</v>
      </c>
      <c r="BT62" s="46">
        <v>0</v>
      </c>
      <c r="BV62" s="46">
        <v>0</v>
      </c>
      <c r="BX62" s="46">
        <v>0</v>
      </c>
      <c r="BZ62" s="46">
        <v>0</v>
      </c>
      <c r="CB62" s="46">
        <v>0</v>
      </c>
      <c r="CD62" s="46">
        <v>0</v>
      </c>
      <c r="CF62" s="46">
        <v>0</v>
      </c>
      <c r="CJ62" s="46" t="s">
        <v>5167</v>
      </c>
    </row>
    <row r="63" spans="5:88" x14ac:dyDescent="0.35">
      <c r="E63" s="46" t="s">
        <v>5252</v>
      </c>
      <c r="F63" s="46" t="s">
        <v>5253</v>
      </c>
      <c r="G63" s="46" t="s">
        <v>5064</v>
      </c>
      <c r="I63" s="46" t="s">
        <v>5157</v>
      </c>
      <c r="J63" s="46" t="s">
        <v>5158</v>
      </c>
      <c r="K63" s="46" t="s">
        <v>5158</v>
      </c>
      <c r="L63" s="46" t="s">
        <v>5158</v>
      </c>
      <c r="M63" s="46" t="s">
        <v>5158</v>
      </c>
      <c r="N63" s="46">
        <v>0</v>
      </c>
      <c r="O63" s="46" t="s">
        <v>5159</v>
      </c>
      <c r="P63" s="46">
        <v>0</v>
      </c>
      <c r="Q63" s="46">
        <v>0</v>
      </c>
      <c r="R63" s="46" t="s">
        <v>5160</v>
      </c>
      <c r="T63" s="46" t="s">
        <v>5161</v>
      </c>
      <c r="U63" s="46" t="s">
        <v>5161</v>
      </c>
      <c r="V63" s="46" t="s">
        <v>5159</v>
      </c>
      <c r="W63" s="46" t="s">
        <v>5161</v>
      </c>
      <c r="X63" s="46" t="s">
        <v>5159</v>
      </c>
      <c r="Y63" s="46" t="s">
        <v>5161</v>
      </c>
      <c r="Z63" s="46">
        <v>1</v>
      </c>
      <c r="AA63" s="46">
        <v>247</v>
      </c>
      <c r="AB63" s="46" t="s">
        <v>5209</v>
      </c>
      <c r="AI63" s="46" t="s">
        <v>5166</v>
      </c>
      <c r="AM63" s="46">
        <v>0</v>
      </c>
      <c r="AN63" s="46">
        <v>0</v>
      </c>
      <c r="AO63" s="46" t="s">
        <v>22</v>
      </c>
      <c r="AP63" s="46">
        <v>0</v>
      </c>
      <c r="AQ63" s="46">
        <v>0</v>
      </c>
      <c r="AR63" s="46">
        <v>0</v>
      </c>
      <c r="AS63" s="46">
        <v>0</v>
      </c>
      <c r="AU63" s="46">
        <v>0</v>
      </c>
      <c r="AW63" s="46">
        <v>0</v>
      </c>
      <c r="AY63" s="46">
        <v>0</v>
      </c>
      <c r="BA63" s="46">
        <v>0</v>
      </c>
      <c r="BC63" s="46">
        <v>0</v>
      </c>
      <c r="BE63" s="46">
        <v>0</v>
      </c>
      <c r="BH63" s="46">
        <v>0</v>
      </c>
      <c r="BJ63" s="46">
        <v>0</v>
      </c>
      <c r="BL63" s="46">
        <v>0</v>
      </c>
      <c r="BN63" s="46">
        <v>0</v>
      </c>
      <c r="BP63" s="46">
        <v>0</v>
      </c>
      <c r="BR63" s="46">
        <v>0</v>
      </c>
      <c r="BT63" s="46">
        <v>0</v>
      </c>
      <c r="BV63" s="46">
        <v>0</v>
      </c>
      <c r="BX63" s="46">
        <v>0</v>
      </c>
      <c r="BZ63" s="46">
        <v>0</v>
      </c>
      <c r="CB63" s="46">
        <v>0</v>
      </c>
      <c r="CD63" s="46">
        <v>0</v>
      </c>
      <c r="CF63" s="46">
        <v>0</v>
      </c>
      <c r="CJ63" s="46" t="s">
        <v>5167</v>
      </c>
    </row>
    <row r="64" spans="5:88" x14ac:dyDescent="0.35">
      <c r="E64" s="46" t="s">
        <v>5254</v>
      </c>
      <c r="F64" s="46" t="s">
        <v>5255</v>
      </c>
      <c r="G64" s="46" t="s">
        <v>5064</v>
      </c>
      <c r="I64" s="46" t="s">
        <v>5157</v>
      </c>
      <c r="J64" s="46" t="s">
        <v>5158</v>
      </c>
      <c r="K64" s="46" t="s">
        <v>5158</v>
      </c>
      <c r="L64" s="46" t="s">
        <v>5158</v>
      </c>
      <c r="M64" s="46" t="s">
        <v>5158</v>
      </c>
      <c r="N64" s="46">
        <v>0</v>
      </c>
      <c r="O64" s="46" t="s">
        <v>5159</v>
      </c>
      <c r="P64" s="46">
        <v>0</v>
      </c>
      <c r="Q64" s="46">
        <v>0</v>
      </c>
      <c r="R64" s="46" t="s">
        <v>5160</v>
      </c>
      <c r="T64" s="46" t="s">
        <v>5161</v>
      </c>
      <c r="U64" s="46" t="s">
        <v>5161</v>
      </c>
      <c r="V64" s="46" t="s">
        <v>5159</v>
      </c>
      <c r="W64" s="46" t="s">
        <v>5161</v>
      </c>
      <c r="X64" s="46" t="s">
        <v>5159</v>
      </c>
      <c r="Y64" s="46" t="s">
        <v>5161</v>
      </c>
      <c r="Z64" s="46">
        <v>1</v>
      </c>
      <c r="AA64" s="46" t="s">
        <v>5162</v>
      </c>
      <c r="AB64" s="46" t="s">
        <v>5163</v>
      </c>
      <c r="AI64" s="46" t="s">
        <v>5166</v>
      </c>
      <c r="AM64" s="46">
        <v>0</v>
      </c>
      <c r="AN64" s="46">
        <v>0</v>
      </c>
      <c r="AO64" s="46" t="s">
        <v>22</v>
      </c>
      <c r="AP64" s="46">
        <v>0</v>
      </c>
      <c r="AQ64" s="46">
        <v>0</v>
      </c>
      <c r="AR64" s="46">
        <v>0</v>
      </c>
      <c r="AS64" s="46">
        <v>0</v>
      </c>
      <c r="AU64" s="46">
        <v>0</v>
      </c>
      <c r="AW64" s="46">
        <v>0</v>
      </c>
      <c r="AY64" s="46">
        <v>0</v>
      </c>
      <c r="BA64" s="46">
        <v>0</v>
      </c>
      <c r="BC64" s="46">
        <v>0</v>
      </c>
      <c r="BE64" s="46">
        <v>0</v>
      </c>
      <c r="BH64" s="46">
        <v>0</v>
      </c>
      <c r="BJ64" s="46">
        <v>0</v>
      </c>
      <c r="BL64" s="46">
        <v>0</v>
      </c>
      <c r="BN64" s="46">
        <v>0</v>
      </c>
      <c r="BP64" s="46">
        <v>0</v>
      </c>
      <c r="BR64" s="46">
        <v>0</v>
      </c>
      <c r="BT64" s="46">
        <v>0</v>
      </c>
      <c r="BV64" s="46">
        <v>0</v>
      </c>
      <c r="BX64" s="46">
        <v>0</v>
      </c>
      <c r="BZ64" s="46">
        <v>0</v>
      </c>
      <c r="CB64" s="46">
        <v>0</v>
      </c>
      <c r="CD64" s="46">
        <v>0</v>
      </c>
      <c r="CF64" s="46">
        <v>0</v>
      </c>
      <c r="CJ64" s="46" t="s">
        <v>5167</v>
      </c>
    </row>
    <row r="65" spans="5:88" x14ac:dyDescent="0.35">
      <c r="E65" s="46" t="s">
        <v>5256</v>
      </c>
      <c r="F65" s="46" t="s">
        <v>5257</v>
      </c>
      <c r="G65" s="46" t="s">
        <v>5064</v>
      </c>
      <c r="I65" s="46" t="s">
        <v>5157</v>
      </c>
      <c r="J65" s="46" t="s">
        <v>5158</v>
      </c>
      <c r="K65" s="46" t="s">
        <v>5158</v>
      </c>
      <c r="L65" s="46" t="s">
        <v>5158</v>
      </c>
      <c r="M65" s="46" t="s">
        <v>5158</v>
      </c>
      <c r="N65" s="46">
        <v>0</v>
      </c>
      <c r="O65" s="46" t="s">
        <v>5159</v>
      </c>
      <c r="P65" s="46">
        <v>0</v>
      </c>
      <c r="Q65" s="46">
        <v>0</v>
      </c>
      <c r="R65" s="46" t="s">
        <v>5160</v>
      </c>
      <c r="T65" s="46" t="s">
        <v>5161</v>
      </c>
      <c r="U65" s="46" t="s">
        <v>5161</v>
      </c>
      <c r="V65" s="46" t="s">
        <v>5159</v>
      </c>
      <c r="W65" s="46" t="s">
        <v>5161</v>
      </c>
      <c r="X65" s="46" t="s">
        <v>5159</v>
      </c>
      <c r="Y65" s="46" t="s">
        <v>5161</v>
      </c>
      <c r="Z65" s="46">
        <v>1</v>
      </c>
      <c r="AA65" s="46" t="s">
        <v>5162</v>
      </c>
      <c r="AB65" s="46" t="s">
        <v>5163</v>
      </c>
      <c r="AI65" s="46" t="s">
        <v>5166</v>
      </c>
      <c r="AM65" s="46">
        <v>0</v>
      </c>
      <c r="AN65" s="46">
        <v>0</v>
      </c>
      <c r="AO65" s="46" t="s">
        <v>22</v>
      </c>
      <c r="AP65" s="46">
        <v>0</v>
      </c>
      <c r="AQ65" s="46">
        <v>0</v>
      </c>
      <c r="AR65" s="46">
        <v>0</v>
      </c>
      <c r="AS65" s="46">
        <v>0</v>
      </c>
      <c r="AU65" s="46">
        <v>0</v>
      </c>
      <c r="AW65" s="46">
        <v>0</v>
      </c>
      <c r="AY65" s="46">
        <v>0</v>
      </c>
      <c r="BA65" s="46">
        <v>0</v>
      </c>
      <c r="BC65" s="46">
        <v>0</v>
      </c>
      <c r="BE65" s="46">
        <v>0</v>
      </c>
      <c r="BH65" s="46">
        <v>0</v>
      </c>
      <c r="BJ65" s="46">
        <v>0</v>
      </c>
      <c r="BL65" s="46">
        <v>0</v>
      </c>
      <c r="BN65" s="46">
        <v>0</v>
      </c>
      <c r="BP65" s="46">
        <v>0</v>
      </c>
      <c r="BR65" s="46">
        <v>0</v>
      </c>
      <c r="BT65" s="46">
        <v>0</v>
      </c>
      <c r="BV65" s="46">
        <v>0</v>
      </c>
      <c r="BX65" s="46">
        <v>0</v>
      </c>
      <c r="BZ65" s="46">
        <v>0</v>
      </c>
      <c r="CB65" s="46">
        <v>0</v>
      </c>
      <c r="CD65" s="46">
        <v>0</v>
      </c>
      <c r="CF65" s="46">
        <v>0</v>
      </c>
      <c r="CJ65" s="46" t="s">
        <v>5167</v>
      </c>
    </row>
    <row r="66" spans="5:88" x14ac:dyDescent="0.35">
      <c r="E66" s="46" t="s">
        <v>5258</v>
      </c>
      <c r="F66" s="46" t="s">
        <v>5257</v>
      </c>
      <c r="G66" s="46" t="s">
        <v>5064</v>
      </c>
      <c r="I66" s="46" t="s">
        <v>5157</v>
      </c>
      <c r="J66" s="46" t="s">
        <v>5158</v>
      </c>
      <c r="K66" s="46" t="s">
        <v>5158</v>
      </c>
      <c r="L66" s="46" t="s">
        <v>5158</v>
      </c>
      <c r="M66" s="46" t="s">
        <v>5158</v>
      </c>
      <c r="N66" s="46">
        <v>0</v>
      </c>
      <c r="O66" s="46" t="s">
        <v>5159</v>
      </c>
      <c r="P66" s="46">
        <v>0</v>
      </c>
      <c r="Q66" s="46">
        <v>0</v>
      </c>
      <c r="R66" s="46" t="s">
        <v>5160</v>
      </c>
      <c r="T66" s="46" t="s">
        <v>5161</v>
      </c>
      <c r="U66" s="46" t="s">
        <v>5161</v>
      </c>
      <c r="V66" s="46" t="s">
        <v>5159</v>
      </c>
      <c r="W66" s="46" t="s">
        <v>5161</v>
      </c>
      <c r="X66" s="46" t="s">
        <v>5159</v>
      </c>
      <c r="Y66" s="46" t="s">
        <v>5161</v>
      </c>
      <c r="Z66" s="46">
        <v>1</v>
      </c>
      <c r="AA66" s="46" t="s">
        <v>5162</v>
      </c>
      <c r="AB66" s="46" t="s">
        <v>5163</v>
      </c>
      <c r="AI66" s="46" t="s">
        <v>5166</v>
      </c>
      <c r="AM66" s="46">
        <v>0</v>
      </c>
      <c r="AN66" s="46">
        <v>0</v>
      </c>
      <c r="AO66" s="46" t="s">
        <v>22</v>
      </c>
      <c r="AP66" s="46">
        <v>0</v>
      </c>
      <c r="AQ66" s="46">
        <v>0</v>
      </c>
      <c r="AR66" s="46">
        <v>0</v>
      </c>
      <c r="AS66" s="46">
        <v>0</v>
      </c>
      <c r="AU66" s="46">
        <v>0</v>
      </c>
      <c r="AW66" s="46">
        <v>0</v>
      </c>
      <c r="AY66" s="46">
        <v>0</v>
      </c>
      <c r="BA66" s="46">
        <v>0</v>
      </c>
      <c r="BC66" s="46">
        <v>0</v>
      </c>
      <c r="BE66" s="46">
        <v>0</v>
      </c>
      <c r="BH66" s="46">
        <v>0</v>
      </c>
      <c r="BJ66" s="46">
        <v>0</v>
      </c>
      <c r="BL66" s="46">
        <v>0</v>
      </c>
      <c r="BN66" s="46">
        <v>0</v>
      </c>
      <c r="BP66" s="46">
        <v>0</v>
      </c>
      <c r="BR66" s="46">
        <v>0</v>
      </c>
      <c r="BT66" s="46">
        <v>0</v>
      </c>
      <c r="BV66" s="46">
        <v>0</v>
      </c>
      <c r="BX66" s="46">
        <v>0</v>
      </c>
      <c r="BZ66" s="46">
        <v>0</v>
      </c>
      <c r="CB66" s="46">
        <v>0</v>
      </c>
      <c r="CD66" s="46">
        <v>0</v>
      </c>
      <c r="CF66" s="46">
        <v>0</v>
      </c>
      <c r="CJ66" s="46" t="s">
        <v>5167</v>
      </c>
    </row>
    <row r="67" spans="5:88" x14ac:dyDescent="0.35">
      <c r="E67" s="46" t="s">
        <v>5259</v>
      </c>
      <c r="F67" s="46" t="s">
        <v>2249</v>
      </c>
      <c r="G67" s="46" t="s">
        <v>5064</v>
      </c>
      <c r="I67" s="46" t="s">
        <v>5157</v>
      </c>
      <c r="J67" s="46" t="s">
        <v>5158</v>
      </c>
      <c r="K67" s="46" t="s">
        <v>5158</v>
      </c>
      <c r="L67" s="46" t="s">
        <v>5158</v>
      </c>
      <c r="M67" s="46" t="s">
        <v>5158</v>
      </c>
      <c r="N67" s="46">
        <v>0</v>
      </c>
      <c r="O67" s="46" t="s">
        <v>5159</v>
      </c>
      <c r="P67" s="46">
        <v>0</v>
      </c>
      <c r="Q67" s="46">
        <v>0</v>
      </c>
      <c r="R67" s="46" t="s">
        <v>5160</v>
      </c>
      <c r="T67" s="46" t="s">
        <v>5161</v>
      </c>
      <c r="U67" s="46" t="s">
        <v>5161</v>
      </c>
      <c r="V67" s="46" t="s">
        <v>5159</v>
      </c>
      <c r="W67" s="46" t="s">
        <v>5161</v>
      </c>
      <c r="X67" s="46" t="s">
        <v>5159</v>
      </c>
      <c r="Y67" s="46" t="s">
        <v>5161</v>
      </c>
      <c r="Z67" s="46">
        <v>1</v>
      </c>
      <c r="AA67" s="46" t="s">
        <v>5162</v>
      </c>
      <c r="AB67" s="46" t="s">
        <v>5163</v>
      </c>
      <c r="AI67" s="46" t="s">
        <v>5166</v>
      </c>
      <c r="AM67" s="46">
        <v>0</v>
      </c>
      <c r="AN67" s="46">
        <v>0</v>
      </c>
      <c r="AO67" s="46" t="s">
        <v>22</v>
      </c>
      <c r="AP67" s="46">
        <v>0</v>
      </c>
      <c r="AQ67" s="46">
        <v>0</v>
      </c>
      <c r="AR67" s="46">
        <v>0</v>
      </c>
      <c r="AS67" s="46">
        <v>0</v>
      </c>
      <c r="AU67" s="46">
        <v>0</v>
      </c>
      <c r="AW67" s="46">
        <v>0</v>
      </c>
      <c r="AY67" s="46">
        <v>0</v>
      </c>
      <c r="BA67" s="46">
        <v>0</v>
      </c>
      <c r="BC67" s="46">
        <v>0</v>
      </c>
      <c r="BE67" s="46">
        <v>0</v>
      </c>
      <c r="BH67" s="46">
        <v>0</v>
      </c>
      <c r="BJ67" s="46">
        <v>0</v>
      </c>
      <c r="BL67" s="46">
        <v>0</v>
      </c>
      <c r="BN67" s="46">
        <v>0</v>
      </c>
      <c r="BP67" s="46">
        <v>0</v>
      </c>
      <c r="BR67" s="46">
        <v>0</v>
      </c>
      <c r="BT67" s="46">
        <v>0</v>
      </c>
      <c r="BV67" s="46">
        <v>0</v>
      </c>
      <c r="BX67" s="46">
        <v>0</v>
      </c>
      <c r="BZ67" s="46">
        <v>0</v>
      </c>
      <c r="CB67" s="46">
        <v>0</v>
      </c>
      <c r="CD67" s="46">
        <v>0</v>
      </c>
      <c r="CF67" s="46">
        <v>0</v>
      </c>
      <c r="CJ67" s="46" t="s">
        <v>5167</v>
      </c>
    </row>
    <row r="68" spans="5:88" x14ac:dyDescent="0.35">
      <c r="E68" s="46" t="s">
        <v>5260</v>
      </c>
      <c r="F68" s="46" t="s">
        <v>1850</v>
      </c>
      <c r="G68" s="46" t="s">
        <v>5064</v>
      </c>
      <c r="I68" s="46" t="s">
        <v>5157</v>
      </c>
      <c r="J68" s="46" t="s">
        <v>5158</v>
      </c>
      <c r="K68" s="46" t="s">
        <v>5158</v>
      </c>
      <c r="L68" s="46" t="s">
        <v>5158</v>
      </c>
      <c r="M68" s="46" t="s">
        <v>5158</v>
      </c>
      <c r="N68" s="46">
        <v>0</v>
      </c>
      <c r="O68" s="46" t="s">
        <v>5159</v>
      </c>
      <c r="P68" s="46">
        <v>0</v>
      </c>
      <c r="Q68" s="46">
        <v>0</v>
      </c>
      <c r="R68" s="46" t="s">
        <v>5160</v>
      </c>
      <c r="T68" s="46" t="s">
        <v>5161</v>
      </c>
      <c r="U68" s="46" t="s">
        <v>5161</v>
      </c>
      <c r="V68" s="46" t="s">
        <v>5159</v>
      </c>
      <c r="W68" s="46" t="s">
        <v>5161</v>
      </c>
      <c r="X68" s="46" t="s">
        <v>5159</v>
      </c>
      <c r="Y68" s="46" t="s">
        <v>5161</v>
      </c>
      <c r="Z68" s="46">
        <v>1</v>
      </c>
      <c r="AA68" s="46" t="s">
        <v>5162</v>
      </c>
      <c r="AB68" s="46" t="s">
        <v>5163</v>
      </c>
      <c r="AI68" s="46" t="s">
        <v>5166</v>
      </c>
      <c r="AM68" s="46">
        <v>0</v>
      </c>
      <c r="AN68" s="46">
        <v>0</v>
      </c>
      <c r="AO68" s="46" t="s">
        <v>22</v>
      </c>
      <c r="AP68" s="46">
        <v>0</v>
      </c>
      <c r="AQ68" s="46">
        <v>0</v>
      </c>
      <c r="AR68" s="46">
        <v>0</v>
      </c>
      <c r="AS68" s="46">
        <v>0</v>
      </c>
      <c r="AU68" s="46">
        <v>0</v>
      </c>
      <c r="AW68" s="46">
        <v>0</v>
      </c>
      <c r="AY68" s="46">
        <v>0</v>
      </c>
      <c r="BA68" s="46">
        <v>0</v>
      </c>
      <c r="BC68" s="46">
        <v>0</v>
      </c>
      <c r="BE68" s="46">
        <v>0</v>
      </c>
      <c r="BH68" s="46">
        <v>0</v>
      </c>
      <c r="BJ68" s="46">
        <v>0</v>
      </c>
      <c r="BL68" s="46">
        <v>0</v>
      </c>
      <c r="BN68" s="46">
        <v>0</v>
      </c>
      <c r="BP68" s="46">
        <v>0</v>
      </c>
      <c r="BR68" s="46">
        <v>0</v>
      </c>
      <c r="BT68" s="46">
        <v>0</v>
      </c>
      <c r="BV68" s="46">
        <v>0</v>
      </c>
      <c r="BX68" s="46">
        <v>0</v>
      </c>
      <c r="BZ68" s="46">
        <v>0</v>
      </c>
      <c r="CB68" s="46">
        <v>0</v>
      </c>
      <c r="CD68" s="46">
        <v>0</v>
      </c>
      <c r="CF68" s="46">
        <v>0</v>
      </c>
      <c r="CJ68" s="46" t="s">
        <v>5167</v>
      </c>
    </row>
    <row r="69" spans="5:88" x14ac:dyDescent="0.35">
      <c r="E69" s="46" t="s">
        <v>5261</v>
      </c>
      <c r="F69" s="46" t="s">
        <v>5262</v>
      </c>
      <c r="G69" s="46" t="s">
        <v>5064</v>
      </c>
      <c r="I69" s="46" t="s">
        <v>5157</v>
      </c>
      <c r="J69" s="46" t="s">
        <v>5158</v>
      </c>
      <c r="K69" s="46" t="s">
        <v>5158</v>
      </c>
      <c r="L69" s="46" t="s">
        <v>5158</v>
      </c>
      <c r="M69" s="46" t="s">
        <v>5158</v>
      </c>
      <c r="N69" s="46">
        <v>0</v>
      </c>
      <c r="O69" s="46" t="s">
        <v>5159</v>
      </c>
      <c r="P69" s="46">
        <v>0</v>
      </c>
      <c r="Q69" s="46">
        <v>0</v>
      </c>
      <c r="R69" s="46" t="s">
        <v>5160</v>
      </c>
      <c r="T69" s="46" t="s">
        <v>5161</v>
      </c>
      <c r="U69" s="46" t="s">
        <v>5161</v>
      </c>
      <c r="V69" s="46" t="s">
        <v>5159</v>
      </c>
      <c r="W69" s="46" t="s">
        <v>5161</v>
      </c>
      <c r="X69" s="46" t="s">
        <v>5159</v>
      </c>
      <c r="Y69" s="46" t="s">
        <v>5161</v>
      </c>
      <c r="Z69" s="46">
        <v>1</v>
      </c>
      <c r="AA69" s="46" t="s">
        <v>5162</v>
      </c>
      <c r="AB69" s="46" t="s">
        <v>5163</v>
      </c>
      <c r="AI69" s="46" t="s">
        <v>5166</v>
      </c>
      <c r="AM69" s="46">
        <v>0</v>
      </c>
      <c r="AN69" s="46">
        <v>0</v>
      </c>
      <c r="AO69" s="46" t="s">
        <v>22</v>
      </c>
      <c r="AP69" s="46">
        <v>0</v>
      </c>
      <c r="AQ69" s="46">
        <v>0</v>
      </c>
      <c r="AR69" s="46">
        <v>0</v>
      </c>
      <c r="AS69" s="46">
        <v>0</v>
      </c>
      <c r="AU69" s="46">
        <v>0</v>
      </c>
      <c r="AW69" s="46">
        <v>0</v>
      </c>
      <c r="AY69" s="46">
        <v>0</v>
      </c>
      <c r="BA69" s="46">
        <v>0</v>
      </c>
      <c r="BC69" s="46">
        <v>0</v>
      </c>
      <c r="BE69" s="46">
        <v>0</v>
      </c>
      <c r="BH69" s="46">
        <v>0</v>
      </c>
      <c r="BJ69" s="46">
        <v>0</v>
      </c>
      <c r="BL69" s="46">
        <v>0</v>
      </c>
      <c r="BN69" s="46">
        <v>0</v>
      </c>
      <c r="BP69" s="46">
        <v>0</v>
      </c>
      <c r="BR69" s="46">
        <v>0</v>
      </c>
      <c r="BT69" s="46">
        <v>0</v>
      </c>
      <c r="BV69" s="46">
        <v>0</v>
      </c>
      <c r="BX69" s="46">
        <v>0</v>
      </c>
      <c r="BZ69" s="46">
        <v>0</v>
      </c>
      <c r="CB69" s="46">
        <v>0</v>
      </c>
      <c r="CD69" s="46">
        <v>0</v>
      </c>
      <c r="CF69" s="46">
        <v>0</v>
      </c>
      <c r="CJ69" s="46" t="s">
        <v>5167</v>
      </c>
    </row>
    <row r="70" spans="5:88" x14ac:dyDescent="0.35">
      <c r="E70" s="46" t="s">
        <v>5263</v>
      </c>
      <c r="F70" s="46" t="s">
        <v>5264</v>
      </c>
      <c r="G70" s="46" t="s">
        <v>5064</v>
      </c>
      <c r="I70" s="46" t="s">
        <v>5157</v>
      </c>
      <c r="J70" s="46" t="s">
        <v>5158</v>
      </c>
      <c r="K70" s="46" t="s">
        <v>5158</v>
      </c>
      <c r="L70" s="46" t="s">
        <v>5158</v>
      </c>
      <c r="M70" s="46" t="s">
        <v>5158</v>
      </c>
      <c r="N70" s="46">
        <v>0</v>
      </c>
      <c r="O70" s="46" t="s">
        <v>5159</v>
      </c>
      <c r="P70" s="46">
        <v>0</v>
      </c>
      <c r="Q70" s="46">
        <v>0</v>
      </c>
      <c r="R70" s="46" t="s">
        <v>5160</v>
      </c>
      <c r="T70" s="46" t="s">
        <v>5161</v>
      </c>
      <c r="U70" s="46" t="s">
        <v>5161</v>
      </c>
      <c r="V70" s="46" t="s">
        <v>5159</v>
      </c>
      <c r="W70" s="46" t="s">
        <v>5161</v>
      </c>
      <c r="X70" s="46" t="s">
        <v>5159</v>
      </c>
      <c r="Y70" s="46" t="s">
        <v>5161</v>
      </c>
      <c r="Z70" s="46">
        <v>1</v>
      </c>
      <c r="AA70" s="46" t="s">
        <v>5162</v>
      </c>
      <c r="AB70" s="46" t="s">
        <v>5163</v>
      </c>
      <c r="AI70" s="46" t="s">
        <v>5166</v>
      </c>
      <c r="AM70" s="46">
        <v>0</v>
      </c>
      <c r="AN70" s="46">
        <v>0</v>
      </c>
      <c r="AO70" s="46" t="s">
        <v>22</v>
      </c>
      <c r="AP70" s="46">
        <v>0</v>
      </c>
      <c r="AQ70" s="46">
        <v>0</v>
      </c>
      <c r="AR70" s="46">
        <v>0</v>
      </c>
      <c r="AS70" s="46">
        <v>0</v>
      </c>
      <c r="AU70" s="46">
        <v>0</v>
      </c>
      <c r="AW70" s="46">
        <v>0</v>
      </c>
      <c r="AY70" s="46">
        <v>0</v>
      </c>
      <c r="BA70" s="46">
        <v>0</v>
      </c>
      <c r="BC70" s="46">
        <v>0</v>
      </c>
      <c r="BE70" s="46">
        <v>0</v>
      </c>
      <c r="BH70" s="46">
        <v>0</v>
      </c>
      <c r="BJ70" s="46">
        <v>0</v>
      </c>
      <c r="BL70" s="46">
        <v>0</v>
      </c>
      <c r="BN70" s="46">
        <v>0</v>
      </c>
      <c r="BP70" s="46">
        <v>0</v>
      </c>
      <c r="BR70" s="46">
        <v>0</v>
      </c>
      <c r="BT70" s="46">
        <v>0</v>
      </c>
      <c r="BV70" s="46">
        <v>0</v>
      </c>
      <c r="BX70" s="46">
        <v>0</v>
      </c>
      <c r="BZ70" s="46">
        <v>0</v>
      </c>
      <c r="CB70" s="46">
        <v>0</v>
      </c>
      <c r="CD70" s="46">
        <v>0</v>
      </c>
      <c r="CF70" s="46">
        <v>0</v>
      </c>
      <c r="CJ70" s="46" t="s">
        <v>5167</v>
      </c>
    </row>
    <row r="71" spans="5:88" x14ac:dyDescent="0.35">
      <c r="E71" s="46" t="s">
        <v>5265</v>
      </c>
      <c r="F71" s="46" t="s">
        <v>5266</v>
      </c>
      <c r="G71" s="46" t="s">
        <v>5064</v>
      </c>
      <c r="I71" s="46" t="s">
        <v>5157</v>
      </c>
      <c r="J71" s="46" t="s">
        <v>5158</v>
      </c>
      <c r="K71" s="46" t="s">
        <v>5158</v>
      </c>
      <c r="L71" s="46" t="s">
        <v>5158</v>
      </c>
      <c r="M71" s="46" t="s">
        <v>5158</v>
      </c>
      <c r="N71" s="46">
        <v>0</v>
      </c>
      <c r="O71" s="46" t="s">
        <v>5159</v>
      </c>
      <c r="P71" s="46">
        <v>0</v>
      </c>
      <c r="Q71" s="46">
        <v>0</v>
      </c>
      <c r="R71" s="46" t="s">
        <v>5160</v>
      </c>
      <c r="T71" s="46" t="s">
        <v>5161</v>
      </c>
      <c r="U71" s="46" t="s">
        <v>5161</v>
      </c>
      <c r="V71" s="46" t="s">
        <v>5159</v>
      </c>
      <c r="W71" s="46" t="s">
        <v>5161</v>
      </c>
      <c r="X71" s="46" t="s">
        <v>5159</v>
      </c>
      <c r="Y71" s="46" t="s">
        <v>5161</v>
      </c>
      <c r="Z71" s="46">
        <v>1</v>
      </c>
      <c r="AA71" s="46" t="s">
        <v>5162</v>
      </c>
      <c r="AB71" s="46" t="s">
        <v>5163</v>
      </c>
      <c r="AI71" s="46" t="s">
        <v>5166</v>
      </c>
      <c r="AM71" s="46">
        <v>0</v>
      </c>
      <c r="AN71" s="46">
        <v>0</v>
      </c>
      <c r="AO71" s="46" t="s">
        <v>22</v>
      </c>
      <c r="AP71" s="46">
        <v>0</v>
      </c>
      <c r="AQ71" s="46">
        <v>0</v>
      </c>
      <c r="AR71" s="46">
        <v>0</v>
      </c>
      <c r="AS71" s="46">
        <v>0</v>
      </c>
      <c r="AU71" s="46">
        <v>0</v>
      </c>
      <c r="AW71" s="46">
        <v>0</v>
      </c>
      <c r="AY71" s="46">
        <v>0</v>
      </c>
      <c r="BA71" s="46">
        <v>0</v>
      </c>
      <c r="BC71" s="46">
        <v>0</v>
      </c>
      <c r="BE71" s="46">
        <v>0</v>
      </c>
      <c r="BH71" s="46">
        <v>0</v>
      </c>
      <c r="BJ71" s="46">
        <v>0</v>
      </c>
      <c r="BL71" s="46">
        <v>0</v>
      </c>
      <c r="BN71" s="46">
        <v>0</v>
      </c>
      <c r="BP71" s="46">
        <v>0</v>
      </c>
      <c r="BR71" s="46">
        <v>0</v>
      </c>
      <c r="BT71" s="46">
        <v>0</v>
      </c>
      <c r="BV71" s="46">
        <v>0</v>
      </c>
      <c r="BX71" s="46">
        <v>0</v>
      </c>
      <c r="BZ71" s="46">
        <v>0</v>
      </c>
      <c r="CB71" s="46">
        <v>0</v>
      </c>
      <c r="CD71" s="46">
        <v>0</v>
      </c>
      <c r="CF71" s="46">
        <v>0</v>
      </c>
      <c r="CJ71" s="46" t="s">
        <v>5167</v>
      </c>
    </row>
    <row r="72" spans="5:88" x14ac:dyDescent="0.35">
      <c r="E72" s="46" t="s">
        <v>5267</v>
      </c>
      <c r="F72" s="46" t="s">
        <v>5268</v>
      </c>
      <c r="G72" s="46" t="s">
        <v>5064</v>
      </c>
      <c r="I72" s="46" t="s">
        <v>5157</v>
      </c>
      <c r="J72" s="46" t="s">
        <v>5158</v>
      </c>
      <c r="K72" s="46" t="s">
        <v>5158</v>
      </c>
      <c r="L72" s="46" t="s">
        <v>5158</v>
      </c>
      <c r="M72" s="46" t="s">
        <v>5158</v>
      </c>
      <c r="N72" s="46">
        <v>0</v>
      </c>
      <c r="O72" s="46" t="s">
        <v>5159</v>
      </c>
      <c r="P72" s="46">
        <v>0</v>
      </c>
      <c r="Q72" s="46">
        <v>0</v>
      </c>
      <c r="R72" s="46" t="s">
        <v>5160</v>
      </c>
      <c r="T72" s="46" t="s">
        <v>5161</v>
      </c>
      <c r="U72" s="46" t="s">
        <v>5161</v>
      </c>
      <c r="V72" s="46" t="s">
        <v>5159</v>
      </c>
      <c r="W72" s="46" t="s">
        <v>5161</v>
      </c>
      <c r="X72" s="46" t="s">
        <v>5159</v>
      </c>
      <c r="Y72" s="46" t="s">
        <v>5161</v>
      </c>
      <c r="Z72" s="46">
        <v>1</v>
      </c>
      <c r="AA72" s="46" t="s">
        <v>5162</v>
      </c>
      <c r="AB72" s="46" t="s">
        <v>5163</v>
      </c>
      <c r="AI72" s="46" t="s">
        <v>5166</v>
      </c>
      <c r="AM72" s="46">
        <v>0</v>
      </c>
      <c r="AN72" s="46">
        <v>0</v>
      </c>
      <c r="AO72" s="46" t="s">
        <v>22</v>
      </c>
      <c r="AP72" s="46">
        <v>0</v>
      </c>
      <c r="AQ72" s="46">
        <v>0</v>
      </c>
      <c r="AR72" s="46">
        <v>0</v>
      </c>
      <c r="AS72" s="46">
        <v>0</v>
      </c>
      <c r="AU72" s="46">
        <v>0</v>
      </c>
      <c r="AW72" s="46">
        <v>0</v>
      </c>
      <c r="AY72" s="46">
        <v>0</v>
      </c>
      <c r="BA72" s="46">
        <v>0</v>
      </c>
      <c r="BC72" s="46">
        <v>0</v>
      </c>
      <c r="BE72" s="46">
        <v>0</v>
      </c>
      <c r="BH72" s="46">
        <v>0</v>
      </c>
      <c r="BJ72" s="46">
        <v>0</v>
      </c>
      <c r="BL72" s="46">
        <v>0</v>
      </c>
      <c r="BN72" s="46">
        <v>0</v>
      </c>
      <c r="BP72" s="46">
        <v>0</v>
      </c>
      <c r="BR72" s="46">
        <v>0</v>
      </c>
      <c r="BT72" s="46">
        <v>0</v>
      </c>
      <c r="BV72" s="46">
        <v>0</v>
      </c>
      <c r="BX72" s="46">
        <v>0</v>
      </c>
      <c r="BZ72" s="46">
        <v>0</v>
      </c>
      <c r="CB72" s="46">
        <v>0</v>
      </c>
      <c r="CD72" s="46">
        <v>0</v>
      </c>
      <c r="CF72" s="46">
        <v>0</v>
      </c>
      <c r="CJ72" s="46" t="s">
        <v>5167</v>
      </c>
    </row>
    <row r="73" spans="5:88" x14ac:dyDescent="0.35">
      <c r="E73" s="46" t="s">
        <v>5269</v>
      </c>
      <c r="F73" s="46" t="s">
        <v>4578</v>
      </c>
      <c r="G73" s="46" t="s">
        <v>5064</v>
      </c>
      <c r="I73" s="46" t="s">
        <v>5157</v>
      </c>
      <c r="J73" s="46" t="s">
        <v>5158</v>
      </c>
      <c r="K73" s="46" t="s">
        <v>5158</v>
      </c>
      <c r="L73" s="46" t="s">
        <v>5158</v>
      </c>
      <c r="M73" s="46" t="s">
        <v>5158</v>
      </c>
      <c r="N73" s="46">
        <v>0</v>
      </c>
      <c r="O73" s="46" t="s">
        <v>5159</v>
      </c>
      <c r="P73" s="46">
        <v>0</v>
      </c>
      <c r="Q73" s="46">
        <v>0</v>
      </c>
      <c r="R73" s="46" t="s">
        <v>5160</v>
      </c>
      <c r="T73" s="46" t="s">
        <v>5161</v>
      </c>
      <c r="U73" s="46" t="s">
        <v>5161</v>
      </c>
      <c r="V73" s="46" t="s">
        <v>5159</v>
      </c>
      <c r="W73" s="46" t="s">
        <v>5161</v>
      </c>
      <c r="X73" s="46" t="s">
        <v>5159</v>
      </c>
      <c r="Y73" s="46" t="s">
        <v>5161</v>
      </c>
      <c r="Z73" s="46">
        <v>1</v>
      </c>
      <c r="AA73" s="46" t="s">
        <v>5162</v>
      </c>
      <c r="AB73" s="46" t="s">
        <v>5163</v>
      </c>
      <c r="AI73" s="46" t="s">
        <v>5166</v>
      </c>
      <c r="AM73" s="46">
        <v>0</v>
      </c>
      <c r="AN73" s="46">
        <v>0</v>
      </c>
      <c r="AO73" s="46" t="s">
        <v>22</v>
      </c>
      <c r="AP73" s="46">
        <v>0</v>
      </c>
      <c r="AQ73" s="46">
        <v>0</v>
      </c>
      <c r="AR73" s="46">
        <v>0</v>
      </c>
      <c r="AS73" s="46">
        <v>0</v>
      </c>
      <c r="AU73" s="46">
        <v>0</v>
      </c>
      <c r="AW73" s="46">
        <v>0</v>
      </c>
      <c r="AY73" s="46">
        <v>0</v>
      </c>
      <c r="BA73" s="46">
        <v>0</v>
      </c>
      <c r="BC73" s="46">
        <v>0</v>
      </c>
      <c r="BE73" s="46">
        <v>0</v>
      </c>
      <c r="BH73" s="46">
        <v>0</v>
      </c>
      <c r="BJ73" s="46">
        <v>0</v>
      </c>
      <c r="BL73" s="46">
        <v>0</v>
      </c>
      <c r="BN73" s="46">
        <v>0</v>
      </c>
      <c r="BP73" s="46">
        <v>0</v>
      </c>
      <c r="BR73" s="46">
        <v>0</v>
      </c>
      <c r="BT73" s="46">
        <v>0</v>
      </c>
      <c r="BV73" s="46">
        <v>0</v>
      </c>
      <c r="BX73" s="46">
        <v>0</v>
      </c>
      <c r="BZ73" s="46">
        <v>0</v>
      </c>
      <c r="CB73" s="46">
        <v>0</v>
      </c>
      <c r="CD73" s="46">
        <v>0</v>
      </c>
      <c r="CF73" s="46">
        <v>0</v>
      </c>
      <c r="CJ73" s="46" t="s">
        <v>5167</v>
      </c>
    </row>
    <row r="74" spans="5:88" x14ac:dyDescent="0.35">
      <c r="E74" s="46" t="s">
        <v>5270</v>
      </c>
      <c r="F74" s="46" t="s">
        <v>4567</v>
      </c>
      <c r="G74" s="46" t="s">
        <v>5064</v>
      </c>
      <c r="I74" s="46" t="s">
        <v>5157</v>
      </c>
      <c r="J74" s="46" t="s">
        <v>5158</v>
      </c>
      <c r="K74" s="46" t="s">
        <v>5158</v>
      </c>
      <c r="L74" s="46" t="s">
        <v>5158</v>
      </c>
      <c r="M74" s="46" t="s">
        <v>5158</v>
      </c>
      <c r="N74" s="46">
        <v>0</v>
      </c>
      <c r="O74" s="46" t="s">
        <v>5159</v>
      </c>
      <c r="P74" s="46">
        <v>0</v>
      </c>
      <c r="Q74" s="46">
        <v>0</v>
      </c>
      <c r="R74" s="46" t="s">
        <v>5160</v>
      </c>
      <c r="T74" s="46" t="s">
        <v>5161</v>
      </c>
      <c r="U74" s="46" t="s">
        <v>5161</v>
      </c>
      <c r="V74" s="46" t="s">
        <v>5159</v>
      </c>
      <c r="W74" s="46" t="s">
        <v>5161</v>
      </c>
      <c r="X74" s="46" t="s">
        <v>5159</v>
      </c>
      <c r="Y74" s="46" t="s">
        <v>5161</v>
      </c>
      <c r="Z74" s="46">
        <v>1</v>
      </c>
      <c r="AA74" s="46" t="s">
        <v>5162</v>
      </c>
      <c r="AB74" s="46" t="s">
        <v>5163</v>
      </c>
      <c r="AI74" s="46" t="s">
        <v>5166</v>
      </c>
      <c r="AM74" s="46">
        <v>0</v>
      </c>
      <c r="AN74" s="46">
        <v>0</v>
      </c>
      <c r="AO74" s="46" t="s">
        <v>22</v>
      </c>
      <c r="AP74" s="46">
        <v>0</v>
      </c>
      <c r="AQ74" s="46">
        <v>0</v>
      </c>
      <c r="AR74" s="46">
        <v>0</v>
      </c>
      <c r="AS74" s="46">
        <v>0</v>
      </c>
      <c r="AU74" s="46">
        <v>0</v>
      </c>
      <c r="AW74" s="46">
        <v>0</v>
      </c>
      <c r="AY74" s="46">
        <v>0</v>
      </c>
      <c r="BA74" s="46">
        <v>0</v>
      </c>
      <c r="BC74" s="46">
        <v>0</v>
      </c>
      <c r="BE74" s="46">
        <v>0</v>
      </c>
      <c r="BH74" s="46">
        <v>0</v>
      </c>
      <c r="BJ74" s="46">
        <v>0</v>
      </c>
      <c r="BL74" s="46">
        <v>0</v>
      </c>
      <c r="BN74" s="46">
        <v>0</v>
      </c>
      <c r="BP74" s="46">
        <v>0</v>
      </c>
      <c r="BR74" s="46">
        <v>0</v>
      </c>
      <c r="BT74" s="46">
        <v>0</v>
      </c>
      <c r="BV74" s="46">
        <v>0</v>
      </c>
      <c r="BX74" s="46">
        <v>0</v>
      </c>
      <c r="BZ74" s="46">
        <v>0</v>
      </c>
      <c r="CB74" s="46">
        <v>0</v>
      </c>
      <c r="CD74" s="46">
        <v>0</v>
      </c>
      <c r="CF74" s="46">
        <v>0</v>
      </c>
      <c r="CJ74" s="46" t="s">
        <v>5167</v>
      </c>
    </row>
    <row r="75" spans="5:88" x14ac:dyDescent="0.35">
      <c r="E75" s="46" t="s">
        <v>5271</v>
      </c>
      <c r="F75" s="46" t="s">
        <v>5037</v>
      </c>
      <c r="G75" s="46" t="s">
        <v>5064</v>
      </c>
      <c r="I75" s="46" t="s">
        <v>5157</v>
      </c>
      <c r="J75" s="46" t="s">
        <v>5158</v>
      </c>
      <c r="K75" s="46" t="s">
        <v>5158</v>
      </c>
      <c r="L75" s="46" t="s">
        <v>5158</v>
      </c>
      <c r="M75" s="46" t="s">
        <v>5158</v>
      </c>
      <c r="N75" s="46">
        <v>0</v>
      </c>
      <c r="O75" s="46" t="s">
        <v>5159</v>
      </c>
      <c r="P75" s="46">
        <v>0</v>
      </c>
      <c r="Q75" s="46">
        <v>0</v>
      </c>
      <c r="R75" s="46" t="s">
        <v>5160</v>
      </c>
      <c r="T75" s="46" t="s">
        <v>5161</v>
      </c>
      <c r="U75" s="46" t="s">
        <v>5161</v>
      </c>
      <c r="V75" s="46" t="s">
        <v>5159</v>
      </c>
      <c r="W75" s="46" t="s">
        <v>5161</v>
      </c>
      <c r="X75" s="46" t="s">
        <v>5159</v>
      </c>
      <c r="Y75" s="46" t="s">
        <v>5161</v>
      </c>
      <c r="Z75" s="46">
        <v>1</v>
      </c>
      <c r="AA75" s="46" t="s">
        <v>5162</v>
      </c>
      <c r="AB75" s="46" t="s">
        <v>5163</v>
      </c>
      <c r="AI75" s="46" t="s">
        <v>5166</v>
      </c>
      <c r="AM75" s="46">
        <v>0</v>
      </c>
      <c r="AN75" s="46">
        <v>0</v>
      </c>
      <c r="AO75" s="46" t="s">
        <v>22</v>
      </c>
      <c r="AP75" s="46">
        <v>0</v>
      </c>
      <c r="AQ75" s="46">
        <v>0</v>
      </c>
      <c r="AR75" s="46">
        <v>0</v>
      </c>
      <c r="AS75" s="46">
        <v>0</v>
      </c>
      <c r="AU75" s="46">
        <v>0</v>
      </c>
      <c r="AW75" s="46">
        <v>0</v>
      </c>
      <c r="AY75" s="46">
        <v>0</v>
      </c>
      <c r="BA75" s="46">
        <v>0</v>
      </c>
      <c r="BC75" s="46">
        <v>0</v>
      </c>
      <c r="BE75" s="46">
        <v>0</v>
      </c>
      <c r="BH75" s="46">
        <v>0</v>
      </c>
      <c r="BJ75" s="46">
        <v>0</v>
      </c>
      <c r="BL75" s="46">
        <v>0</v>
      </c>
      <c r="BN75" s="46">
        <v>0</v>
      </c>
      <c r="BP75" s="46">
        <v>0</v>
      </c>
      <c r="BR75" s="46">
        <v>0</v>
      </c>
      <c r="BT75" s="46">
        <v>0</v>
      </c>
      <c r="BV75" s="46">
        <v>0</v>
      </c>
      <c r="BX75" s="46">
        <v>0</v>
      </c>
      <c r="BZ75" s="46">
        <v>0</v>
      </c>
      <c r="CB75" s="46">
        <v>0</v>
      </c>
      <c r="CD75" s="46">
        <v>0</v>
      </c>
      <c r="CF75" s="46">
        <v>0</v>
      </c>
      <c r="CJ75" s="46" t="s">
        <v>5167</v>
      </c>
    </row>
    <row r="76" spans="5:88" x14ac:dyDescent="0.35">
      <c r="E76" s="46" t="s">
        <v>5272</v>
      </c>
      <c r="F76" s="46" t="s">
        <v>5273</v>
      </c>
      <c r="G76" s="46" t="s">
        <v>5064</v>
      </c>
      <c r="I76" s="46" t="s">
        <v>5157</v>
      </c>
      <c r="J76" s="46" t="s">
        <v>5158</v>
      </c>
      <c r="K76" s="46" t="s">
        <v>5158</v>
      </c>
      <c r="L76" s="46" t="s">
        <v>5158</v>
      </c>
      <c r="M76" s="46" t="s">
        <v>5158</v>
      </c>
      <c r="N76" s="46">
        <v>0</v>
      </c>
      <c r="O76" s="46" t="s">
        <v>5159</v>
      </c>
      <c r="P76" s="46">
        <v>0</v>
      </c>
      <c r="Q76" s="46">
        <v>0</v>
      </c>
      <c r="R76" s="46" t="s">
        <v>5274</v>
      </c>
      <c r="T76" s="46" t="s">
        <v>5161</v>
      </c>
      <c r="U76" s="46" t="s">
        <v>5161</v>
      </c>
      <c r="V76" s="46" t="s">
        <v>5159</v>
      </c>
      <c r="W76" s="46" t="s">
        <v>5161</v>
      </c>
      <c r="X76" s="46" t="s">
        <v>5159</v>
      </c>
      <c r="Y76" s="46" t="s">
        <v>5161</v>
      </c>
      <c r="Z76" s="46">
        <v>1</v>
      </c>
      <c r="AA76" s="46" t="s">
        <v>5162</v>
      </c>
      <c r="AB76" s="46" t="s">
        <v>5163</v>
      </c>
      <c r="AI76" s="46" t="s">
        <v>5166</v>
      </c>
      <c r="AM76" s="46">
        <v>0</v>
      </c>
      <c r="AN76" s="46">
        <v>0</v>
      </c>
      <c r="AO76" s="46" t="s">
        <v>22</v>
      </c>
      <c r="AP76" s="46">
        <v>0</v>
      </c>
      <c r="AQ76" s="46">
        <v>0</v>
      </c>
      <c r="AR76" s="46">
        <v>0</v>
      </c>
      <c r="AS76" s="46">
        <v>0</v>
      </c>
      <c r="AU76" s="46">
        <v>0</v>
      </c>
      <c r="AW76" s="46">
        <v>0</v>
      </c>
      <c r="AY76" s="46">
        <v>0</v>
      </c>
      <c r="BA76" s="46">
        <v>0</v>
      </c>
      <c r="BC76" s="46">
        <v>0</v>
      </c>
      <c r="BE76" s="46">
        <v>0</v>
      </c>
      <c r="BH76" s="46">
        <v>0</v>
      </c>
      <c r="BJ76" s="46">
        <v>0</v>
      </c>
      <c r="BL76" s="46">
        <v>0</v>
      </c>
      <c r="BN76" s="46">
        <v>0</v>
      </c>
      <c r="BP76" s="46">
        <v>0</v>
      </c>
      <c r="BR76" s="46">
        <v>0</v>
      </c>
      <c r="BT76" s="46">
        <v>0</v>
      </c>
      <c r="BV76" s="46">
        <v>0</v>
      </c>
      <c r="BX76" s="46">
        <v>0</v>
      </c>
      <c r="BZ76" s="46">
        <v>0</v>
      </c>
      <c r="CB76" s="46">
        <v>0</v>
      </c>
      <c r="CD76" s="46">
        <v>0</v>
      </c>
      <c r="CF76" s="46">
        <v>0</v>
      </c>
      <c r="CJ76" s="46" t="s">
        <v>5167</v>
      </c>
    </row>
    <row r="77" spans="5:88" x14ac:dyDescent="0.35">
      <c r="E77" s="46" t="s">
        <v>5275</v>
      </c>
      <c r="F77" s="46" t="s">
        <v>5276</v>
      </c>
      <c r="G77" s="46" t="s">
        <v>5064</v>
      </c>
      <c r="I77" s="46" t="s">
        <v>5157</v>
      </c>
      <c r="J77" s="46" t="s">
        <v>5158</v>
      </c>
      <c r="K77" s="46" t="s">
        <v>5158</v>
      </c>
      <c r="L77" s="46" t="s">
        <v>5158</v>
      </c>
      <c r="M77" s="46" t="s">
        <v>5158</v>
      </c>
      <c r="N77" s="46">
        <v>0</v>
      </c>
      <c r="O77" s="46" t="s">
        <v>5159</v>
      </c>
      <c r="P77" s="46">
        <v>0</v>
      </c>
      <c r="Q77" s="46">
        <v>0</v>
      </c>
      <c r="R77" s="46" t="s">
        <v>5274</v>
      </c>
      <c r="T77" s="46" t="s">
        <v>5161</v>
      </c>
      <c r="U77" s="46" t="s">
        <v>5161</v>
      </c>
      <c r="V77" s="46" t="s">
        <v>5159</v>
      </c>
      <c r="W77" s="46" t="s">
        <v>5161</v>
      </c>
      <c r="X77" s="46" t="s">
        <v>5159</v>
      </c>
      <c r="Y77" s="46" t="s">
        <v>5161</v>
      </c>
      <c r="Z77" s="46">
        <v>1</v>
      </c>
      <c r="AA77" s="46" t="s">
        <v>5162</v>
      </c>
      <c r="AB77" s="46" t="s">
        <v>5163</v>
      </c>
      <c r="AI77" s="46" t="s">
        <v>5166</v>
      </c>
      <c r="AM77" s="46">
        <v>0</v>
      </c>
      <c r="AN77" s="46">
        <v>0</v>
      </c>
      <c r="AO77" s="46" t="s">
        <v>22</v>
      </c>
      <c r="AP77" s="46">
        <v>0</v>
      </c>
      <c r="AQ77" s="46">
        <v>0</v>
      </c>
      <c r="AR77" s="46">
        <v>0</v>
      </c>
      <c r="AS77" s="46">
        <v>0</v>
      </c>
      <c r="AU77" s="46">
        <v>0</v>
      </c>
      <c r="AW77" s="46">
        <v>0</v>
      </c>
      <c r="AY77" s="46">
        <v>0</v>
      </c>
      <c r="BA77" s="46">
        <v>0</v>
      </c>
      <c r="BC77" s="46">
        <v>0</v>
      </c>
      <c r="BE77" s="46">
        <v>0</v>
      </c>
      <c r="BH77" s="46">
        <v>0</v>
      </c>
      <c r="BJ77" s="46">
        <v>0</v>
      </c>
      <c r="BL77" s="46">
        <v>0</v>
      </c>
      <c r="BN77" s="46">
        <v>0</v>
      </c>
      <c r="BP77" s="46">
        <v>0</v>
      </c>
      <c r="BR77" s="46">
        <v>0</v>
      </c>
      <c r="BT77" s="46">
        <v>0</v>
      </c>
      <c r="BV77" s="46">
        <v>0</v>
      </c>
      <c r="BX77" s="46">
        <v>0</v>
      </c>
      <c r="BZ77" s="46">
        <v>0</v>
      </c>
      <c r="CB77" s="46">
        <v>0</v>
      </c>
      <c r="CD77" s="46">
        <v>0</v>
      </c>
      <c r="CF77" s="46">
        <v>0</v>
      </c>
      <c r="CJ77" s="46" t="s">
        <v>5167</v>
      </c>
    </row>
    <row r="78" spans="5:88" x14ac:dyDescent="0.35">
      <c r="E78" s="46" t="s">
        <v>5277</v>
      </c>
      <c r="F78" s="46" t="s">
        <v>5278</v>
      </c>
      <c r="G78" s="46" t="s">
        <v>5064</v>
      </c>
      <c r="I78" s="46" t="s">
        <v>5157</v>
      </c>
      <c r="J78" s="46" t="s">
        <v>5158</v>
      </c>
      <c r="K78" s="46" t="s">
        <v>5158</v>
      </c>
      <c r="L78" s="46" t="s">
        <v>5158</v>
      </c>
      <c r="M78" s="46" t="s">
        <v>5158</v>
      </c>
      <c r="N78" s="46">
        <v>0</v>
      </c>
      <c r="O78" s="46" t="s">
        <v>5159</v>
      </c>
      <c r="P78" s="46">
        <v>0</v>
      </c>
      <c r="Q78" s="46">
        <v>0</v>
      </c>
      <c r="R78" s="46" t="s">
        <v>5160</v>
      </c>
      <c r="T78" s="46" t="s">
        <v>5161</v>
      </c>
      <c r="U78" s="46" t="s">
        <v>5161</v>
      </c>
      <c r="V78" s="46" t="s">
        <v>5159</v>
      </c>
      <c r="W78" s="46" t="s">
        <v>5161</v>
      </c>
      <c r="X78" s="46" t="s">
        <v>5159</v>
      </c>
      <c r="Y78" s="46" t="s">
        <v>5161</v>
      </c>
      <c r="Z78" s="46">
        <v>1</v>
      </c>
      <c r="AA78" s="46" t="s">
        <v>5162</v>
      </c>
      <c r="AB78" s="46" t="s">
        <v>5163</v>
      </c>
      <c r="AI78" s="46" t="s">
        <v>5166</v>
      </c>
      <c r="AM78" s="46">
        <v>0</v>
      </c>
      <c r="AN78" s="46">
        <v>0</v>
      </c>
      <c r="AO78" s="46" t="s">
        <v>22</v>
      </c>
      <c r="AP78" s="46">
        <v>0</v>
      </c>
      <c r="AQ78" s="46">
        <v>0</v>
      </c>
      <c r="AR78" s="46">
        <v>0</v>
      </c>
      <c r="AS78" s="46">
        <v>0</v>
      </c>
      <c r="AU78" s="46">
        <v>0</v>
      </c>
      <c r="AW78" s="46">
        <v>0</v>
      </c>
      <c r="AY78" s="46">
        <v>0</v>
      </c>
      <c r="BA78" s="46">
        <v>0</v>
      </c>
      <c r="BC78" s="46">
        <v>0</v>
      </c>
      <c r="BE78" s="46">
        <v>0</v>
      </c>
      <c r="BH78" s="46">
        <v>0</v>
      </c>
      <c r="BJ78" s="46">
        <v>0</v>
      </c>
      <c r="BL78" s="46">
        <v>0</v>
      </c>
      <c r="BN78" s="46">
        <v>0</v>
      </c>
      <c r="BP78" s="46">
        <v>0</v>
      </c>
      <c r="BR78" s="46">
        <v>0</v>
      </c>
      <c r="BT78" s="46">
        <v>0</v>
      </c>
      <c r="BV78" s="46">
        <v>0</v>
      </c>
      <c r="BX78" s="46">
        <v>0</v>
      </c>
      <c r="BZ78" s="46">
        <v>0</v>
      </c>
      <c r="CB78" s="46">
        <v>0</v>
      </c>
      <c r="CD78" s="46">
        <v>0</v>
      </c>
      <c r="CF78" s="46">
        <v>0</v>
      </c>
      <c r="CJ78" s="46" t="s">
        <v>5167</v>
      </c>
    </row>
    <row r="79" spans="5:88" x14ac:dyDescent="0.35">
      <c r="E79" s="46" t="s">
        <v>5279</v>
      </c>
      <c r="F79" s="46" t="s">
        <v>4980</v>
      </c>
      <c r="G79" s="46" t="s">
        <v>5064</v>
      </c>
      <c r="I79" s="46" t="s">
        <v>5157</v>
      </c>
      <c r="J79" s="46" t="s">
        <v>5158</v>
      </c>
      <c r="K79" s="46" t="s">
        <v>5158</v>
      </c>
      <c r="L79" s="46" t="s">
        <v>5158</v>
      </c>
      <c r="M79" s="46" t="s">
        <v>5158</v>
      </c>
      <c r="N79" s="46">
        <v>0</v>
      </c>
      <c r="O79" s="46" t="s">
        <v>5159</v>
      </c>
      <c r="P79" s="46">
        <v>0</v>
      </c>
      <c r="Q79" s="46">
        <v>0</v>
      </c>
      <c r="R79" s="46" t="s">
        <v>5160</v>
      </c>
      <c r="T79" s="46" t="s">
        <v>5161</v>
      </c>
      <c r="U79" s="46" t="s">
        <v>5161</v>
      </c>
      <c r="V79" s="46" t="s">
        <v>5159</v>
      </c>
      <c r="W79" s="46" t="s">
        <v>5161</v>
      </c>
      <c r="X79" s="46" t="s">
        <v>5159</v>
      </c>
      <c r="Y79" s="46" t="s">
        <v>5161</v>
      </c>
      <c r="Z79" s="46">
        <v>1</v>
      </c>
      <c r="AA79" s="46" t="s">
        <v>5162</v>
      </c>
      <c r="AB79" s="46" t="s">
        <v>5163</v>
      </c>
      <c r="AI79" s="46" t="s">
        <v>5166</v>
      </c>
      <c r="AM79" s="46">
        <v>0</v>
      </c>
      <c r="AN79" s="46">
        <v>0</v>
      </c>
      <c r="AO79" s="46" t="s">
        <v>22</v>
      </c>
      <c r="AP79" s="46">
        <v>0</v>
      </c>
      <c r="AQ79" s="46">
        <v>0</v>
      </c>
      <c r="AR79" s="46">
        <v>0</v>
      </c>
      <c r="AS79" s="46">
        <v>0</v>
      </c>
      <c r="AU79" s="46">
        <v>0</v>
      </c>
      <c r="AW79" s="46">
        <v>0</v>
      </c>
      <c r="AY79" s="46">
        <v>0</v>
      </c>
      <c r="BA79" s="46">
        <v>0</v>
      </c>
      <c r="BC79" s="46">
        <v>0</v>
      </c>
      <c r="BE79" s="46">
        <v>0</v>
      </c>
      <c r="BH79" s="46">
        <v>0</v>
      </c>
      <c r="BJ79" s="46">
        <v>0</v>
      </c>
      <c r="BL79" s="46">
        <v>0</v>
      </c>
      <c r="BN79" s="46">
        <v>0</v>
      </c>
      <c r="BP79" s="46">
        <v>0</v>
      </c>
      <c r="BR79" s="46">
        <v>0</v>
      </c>
      <c r="BT79" s="46">
        <v>0</v>
      </c>
      <c r="BV79" s="46">
        <v>0</v>
      </c>
      <c r="BX79" s="46">
        <v>0</v>
      </c>
      <c r="BZ79" s="46">
        <v>0</v>
      </c>
      <c r="CB79" s="46">
        <v>0</v>
      </c>
      <c r="CD79" s="46">
        <v>0</v>
      </c>
      <c r="CF79" s="46">
        <v>0</v>
      </c>
      <c r="CJ79" s="46" t="s">
        <v>5167</v>
      </c>
    </row>
    <row r="80" spans="5:88" x14ac:dyDescent="0.35">
      <c r="E80" s="46" t="s">
        <v>5280</v>
      </c>
      <c r="F80" s="46" t="s">
        <v>3882</v>
      </c>
      <c r="G80" s="46" t="s">
        <v>5064</v>
      </c>
      <c r="I80" s="46" t="s">
        <v>5157</v>
      </c>
      <c r="J80" s="46" t="s">
        <v>5158</v>
      </c>
      <c r="K80" s="46" t="s">
        <v>5158</v>
      </c>
      <c r="L80" s="46" t="s">
        <v>5158</v>
      </c>
      <c r="M80" s="46" t="s">
        <v>5158</v>
      </c>
      <c r="N80" s="46">
        <v>0</v>
      </c>
      <c r="O80" s="46" t="s">
        <v>5159</v>
      </c>
      <c r="P80" s="46">
        <v>0</v>
      </c>
      <c r="Q80" s="46">
        <v>0</v>
      </c>
      <c r="R80" s="46" t="s">
        <v>5160</v>
      </c>
      <c r="T80" s="46" t="s">
        <v>5161</v>
      </c>
      <c r="U80" s="46" t="s">
        <v>5161</v>
      </c>
      <c r="V80" s="46" t="s">
        <v>5159</v>
      </c>
      <c r="W80" s="46" t="s">
        <v>5161</v>
      </c>
      <c r="X80" s="46" t="s">
        <v>5159</v>
      </c>
      <c r="Y80" s="46" t="s">
        <v>5161</v>
      </c>
      <c r="Z80" s="46">
        <v>1</v>
      </c>
      <c r="AA80" s="46" t="s">
        <v>5162</v>
      </c>
      <c r="AB80" s="46" t="s">
        <v>5163</v>
      </c>
      <c r="AI80" s="46" t="s">
        <v>5166</v>
      </c>
      <c r="AM80" s="46">
        <v>0</v>
      </c>
      <c r="AN80" s="46">
        <v>0</v>
      </c>
      <c r="AO80" s="46" t="s">
        <v>22</v>
      </c>
      <c r="AP80" s="46">
        <v>0</v>
      </c>
      <c r="AQ80" s="46">
        <v>0</v>
      </c>
      <c r="AR80" s="46">
        <v>0</v>
      </c>
      <c r="AS80" s="46">
        <v>0</v>
      </c>
      <c r="AU80" s="46">
        <v>0</v>
      </c>
      <c r="AW80" s="46">
        <v>0</v>
      </c>
      <c r="AY80" s="46">
        <v>0</v>
      </c>
      <c r="BA80" s="46">
        <v>0</v>
      </c>
      <c r="BC80" s="46">
        <v>0</v>
      </c>
      <c r="BE80" s="46">
        <v>0</v>
      </c>
      <c r="BH80" s="46">
        <v>0</v>
      </c>
      <c r="BJ80" s="46">
        <v>0</v>
      </c>
      <c r="BL80" s="46">
        <v>0</v>
      </c>
      <c r="BN80" s="46">
        <v>0</v>
      </c>
      <c r="BP80" s="46">
        <v>0</v>
      </c>
      <c r="BR80" s="46">
        <v>0</v>
      </c>
      <c r="BT80" s="46">
        <v>0</v>
      </c>
      <c r="BV80" s="46">
        <v>0</v>
      </c>
      <c r="BX80" s="46">
        <v>0</v>
      </c>
      <c r="BZ80" s="46">
        <v>0</v>
      </c>
      <c r="CB80" s="46">
        <v>0</v>
      </c>
      <c r="CD80" s="46">
        <v>0</v>
      </c>
      <c r="CF80" s="46">
        <v>0</v>
      </c>
      <c r="CJ80" s="46" t="s">
        <v>5167</v>
      </c>
    </row>
  </sheetData>
  <autoFilter ref="A2:CS2" xr:uid="{00000000-0009-0000-0000-0000B4000000}"/>
  <dataValidations count="1">
    <dataValidation type="list" allowBlank="1" showInputMessage="1" showErrorMessage="1" sqref="D1" xr:uid="{00000000-0002-0000-B400-000000000000}">
      <formula1>Sites</formula1>
    </dataValidation>
  </dataValidations>
  <hyperlinks>
    <hyperlink ref="B1" location="Index!A1" display="Go To Index" xr:uid="{00000000-0004-0000-B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500-000000000000}">
  <sheetPr codeName="Sheet139"/>
  <dimension ref="A1:O37"/>
  <sheetViews>
    <sheetView workbookViewId="0">
      <pane xSplit="6" ySplit="2" topLeftCell="G3" activePane="bottomRight" state="frozen"/>
      <selection pane="topRight" activeCell="G1" sqref="G1"/>
      <selection pane="bottomLeft" activeCell="A3" sqref="A3"/>
      <selection pane="bottomRight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2.36328125" bestFit="1" customWidth="1"/>
    <col min="6" max="6" width="31.54296875" bestFit="1" customWidth="1"/>
    <col min="7" max="7" width="7.08984375" bestFit="1" customWidth="1"/>
    <col min="8" max="8" width="14.6328125" bestFit="1" customWidth="1"/>
    <col min="9" max="9" width="16.36328125" bestFit="1" customWidth="1"/>
    <col min="10" max="10" width="21.36328125" bestFit="1" customWidth="1"/>
    <col min="11" max="11" width="15.54296875" bestFit="1" customWidth="1"/>
    <col min="12" max="12" width="9" bestFit="1" customWidth="1"/>
    <col min="13" max="13" width="11.90625" bestFit="1" customWidth="1"/>
    <col min="14" max="14" width="32.453125" bestFit="1" customWidth="1"/>
    <col min="15" max="15" width="30.08984375" bestFit="1" customWidth="1"/>
  </cols>
  <sheetData>
    <row r="1" spans="1:15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5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3583</v>
      </c>
      <c r="F2" t="s">
        <v>387</v>
      </c>
      <c r="G2" t="s">
        <v>2162</v>
      </c>
      <c r="H2" t="s">
        <v>5362</v>
      </c>
      <c r="I2" t="s">
        <v>5363</v>
      </c>
      <c r="J2" t="s">
        <v>5364</v>
      </c>
      <c r="K2" t="s">
        <v>5365</v>
      </c>
      <c r="L2" t="s">
        <v>5366</v>
      </c>
      <c r="M2" t="s">
        <v>5367</v>
      </c>
      <c r="N2" t="s">
        <v>5368</v>
      </c>
      <c r="O2" t="s">
        <v>5369</v>
      </c>
    </row>
    <row r="3" spans="1:15" x14ac:dyDescent="0.35">
      <c r="E3" t="s">
        <v>5370</v>
      </c>
      <c r="F3" t="s">
        <v>5371</v>
      </c>
      <c r="G3" t="s">
        <v>5372</v>
      </c>
      <c r="H3">
        <v>0</v>
      </c>
      <c r="I3">
        <v>0</v>
      </c>
      <c r="J3" s="48">
        <v>999999</v>
      </c>
      <c r="K3">
        <v>0</v>
      </c>
      <c r="L3" t="s">
        <v>5161</v>
      </c>
      <c r="M3" t="s">
        <v>5161</v>
      </c>
      <c r="N3" t="s">
        <v>5161</v>
      </c>
      <c r="O3" t="s">
        <v>5161</v>
      </c>
    </row>
    <row r="4" spans="1:15" x14ac:dyDescent="0.35">
      <c r="E4" t="s">
        <v>5373</v>
      </c>
      <c r="F4" t="s">
        <v>5169</v>
      </c>
      <c r="G4" t="s">
        <v>5372</v>
      </c>
      <c r="H4">
        <v>0</v>
      </c>
      <c r="I4">
        <v>0</v>
      </c>
      <c r="J4" s="48">
        <v>999999</v>
      </c>
      <c r="K4">
        <v>0</v>
      </c>
      <c r="L4" t="s">
        <v>5161</v>
      </c>
      <c r="M4" t="s">
        <v>5161</v>
      </c>
      <c r="N4" t="s">
        <v>5161</v>
      </c>
      <c r="O4" t="s">
        <v>5161</v>
      </c>
    </row>
    <row r="5" spans="1:15" x14ac:dyDescent="0.35">
      <c r="E5" t="s">
        <v>5374</v>
      </c>
      <c r="F5" t="s">
        <v>5375</v>
      </c>
      <c r="G5" t="s">
        <v>5372</v>
      </c>
      <c r="H5">
        <v>0</v>
      </c>
      <c r="I5">
        <v>0</v>
      </c>
      <c r="J5" s="48">
        <v>999999</v>
      </c>
      <c r="K5">
        <v>0</v>
      </c>
      <c r="L5" t="s">
        <v>5161</v>
      </c>
      <c r="M5" t="s">
        <v>5161</v>
      </c>
      <c r="N5" t="s">
        <v>5161</v>
      </c>
      <c r="O5" t="s">
        <v>5161</v>
      </c>
    </row>
    <row r="6" spans="1:15" x14ac:dyDescent="0.35">
      <c r="E6" t="s">
        <v>5376</v>
      </c>
      <c r="F6" t="s">
        <v>5377</v>
      </c>
      <c r="G6" t="s">
        <v>5372</v>
      </c>
      <c r="H6">
        <v>0</v>
      </c>
      <c r="I6">
        <v>0</v>
      </c>
      <c r="J6" s="48">
        <v>999999</v>
      </c>
      <c r="K6">
        <v>0</v>
      </c>
      <c r="L6" t="s">
        <v>5161</v>
      </c>
      <c r="M6" t="s">
        <v>5161</v>
      </c>
      <c r="N6" t="s">
        <v>5161</v>
      </c>
      <c r="O6" t="s">
        <v>5161</v>
      </c>
    </row>
    <row r="7" spans="1:15" x14ac:dyDescent="0.35">
      <c r="E7" t="s">
        <v>5378</v>
      </c>
      <c r="F7" t="s">
        <v>5177</v>
      </c>
      <c r="G7" t="s">
        <v>5372</v>
      </c>
      <c r="H7">
        <v>0</v>
      </c>
      <c r="I7">
        <v>0</v>
      </c>
      <c r="J7" s="48">
        <v>999999</v>
      </c>
      <c r="K7">
        <v>0</v>
      </c>
      <c r="L7" t="s">
        <v>5161</v>
      </c>
      <c r="M7" t="s">
        <v>5161</v>
      </c>
      <c r="N7" t="s">
        <v>5161</v>
      </c>
      <c r="O7" t="s">
        <v>5161</v>
      </c>
    </row>
    <row r="8" spans="1:15" x14ac:dyDescent="0.35">
      <c r="E8" t="s">
        <v>5379</v>
      </c>
      <c r="F8" t="s">
        <v>5380</v>
      </c>
      <c r="G8" t="s">
        <v>5372</v>
      </c>
      <c r="H8">
        <v>0</v>
      </c>
      <c r="I8">
        <v>0</v>
      </c>
      <c r="J8" s="48">
        <v>999999</v>
      </c>
      <c r="K8">
        <v>0</v>
      </c>
      <c r="L8" t="s">
        <v>5161</v>
      </c>
      <c r="M8" t="s">
        <v>5161</v>
      </c>
      <c r="N8" t="s">
        <v>5161</v>
      </c>
      <c r="O8" t="s">
        <v>5161</v>
      </c>
    </row>
    <row r="9" spans="1:15" x14ac:dyDescent="0.35">
      <c r="E9" t="s">
        <v>5381</v>
      </c>
      <c r="F9" t="s">
        <v>5199</v>
      </c>
      <c r="G9" t="s">
        <v>5372</v>
      </c>
      <c r="H9">
        <v>0</v>
      </c>
      <c r="I9">
        <v>0</v>
      </c>
      <c r="J9" s="48">
        <v>999999</v>
      </c>
      <c r="K9">
        <v>0</v>
      </c>
      <c r="L9" t="s">
        <v>5161</v>
      </c>
      <c r="M9" t="s">
        <v>5161</v>
      </c>
      <c r="N9" t="s">
        <v>5161</v>
      </c>
      <c r="O9" t="s">
        <v>5161</v>
      </c>
    </row>
    <row r="10" spans="1:15" x14ac:dyDescent="0.35">
      <c r="E10" t="s">
        <v>5382</v>
      </c>
      <c r="F10" t="s">
        <v>5383</v>
      </c>
      <c r="G10" t="s">
        <v>5372</v>
      </c>
      <c r="H10">
        <v>0</v>
      </c>
      <c r="I10">
        <v>0</v>
      </c>
      <c r="J10" s="48">
        <v>999999</v>
      </c>
      <c r="K10">
        <v>0</v>
      </c>
      <c r="L10" t="s">
        <v>5161</v>
      </c>
      <c r="M10" t="s">
        <v>5161</v>
      </c>
      <c r="N10" t="s">
        <v>5161</v>
      </c>
      <c r="O10" t="s">
        <v>5161</v>
      </c>
    </row>
    <row r="11" spans="1:15" x14ac:dyDescent="0.35">
      <c r="E11" t="s">
        <v>5384</v>
      </c>
      <c r="F11" t="s">
        <v>5204</v>
      </c>
      <c r="G11" t="s">
        <v>5372</v>
      </c>
      <c r="H11">
        <v>0</v>
      </c>
      <c r="I11">
        <v>0</v>
      </c>
      <c r="J11" s="48">
        <v>999999</v>
      </c>
      <c r="K11">
        <v>0</v>
      </c>
      <c r="L11" t="s">
        <v>5161</v>
      </c>
      <c r="M11" t="s">
        <v>5161</v>
      </c>
      <c r="N11" t="s">
        <v>5161</v>
      </c>
      <c r="O11" t="s">
        <v>5161</v>
      </c>
    </row>
    <row r="12" spans="1:15" x14ac:dyDescent="0.35">
      <c r="E12" t="s">
        <v>5385</v>
      </c>
      <c r="F12" t="s">
        <v>5386</v>
      </c>
      <c r="G12" t="s">
        <v>5372</v>
      </c>
      <c r="H12">
        <v>0</v>
      </c>
      <c r="I12">
        <v>0</v>
      </c>
      <c r="J12" s="48">
        <v>999999</v>
      </c>
      <c r="K12">
        <v>0</v>
      </c>
      <c r="L12" t="s">
        <v>5161</v>
      </c>
      <c r="M12" t="s">
        <v>5161</v>
      </c>
      <c r="N12" t="s">
        <v>5161</v>
      </c>
      <c r="O12" t="s">
        <v>5161</v>
      </c>
    </row>
    <row r="13" spans="1:15" x14ac:dyDescent="0.35">
      <c r="E13" t="s">
        <v>5387</v>
      </c>
      <c r="F13" t="s">
        <v>5208</v>
      </c>
      <c r="G13" t="s">
        <v>5372</v>
      </c>
      <c r="H13">
        <v>0</v>
      </c>
      <c r="I13">
        <v>0</v>
      </c>
      <c r="J13" s="48">
        <v>999999</v>
      </c>
      <c r="K13">
        <v>0</v>
      </c>
      <c r="L13" t="s">
        <v>5161</v>
      </c>
      <c r="M13" t="s">
        <v>5161</v>
      </c>
      <c r="N13" t="s">
        <v>5161</v>
      </c>
      <c r="O13" t="s">
        <v>5161</v>
      </c>
    </row>
    <row r="14" spans="1:15" x14ac:dyDescent="0.35">
      <c r="E14" t="s">
        <v>5388</v>
      </c>
      <c r="F14" t="s">
        <v>5211</v>
      </c>
      <c r="G14" t="s">
        <v>5372</v>
      </c>
      <c r="H14">
        <v>0</v>
      </c>
      <c r="I14">
        <v>0</v>
      </c>
      <c r="J14" s="48">
        <v>999999</v>
      </c>
      <c r="K14">
        <v>0</v>
      </c>
      <c r="L14" t="s">
        <v>5161</v>
      </c>
      <c r="M14" t="s">
        <v>5161</v>
      </c>
      <c r="N14" t="s">
        <v>5161</v>
      </c>
      <c r="O14" t="s">
        <v>5161</v>
      </c>
    </row>
    <row r="15" spans="1:15" x14ac:dyDescent="0.35">
      <c r="E15" t="s">
        <v>5389</v>
      </c>
      <c r="F15" t="s">
        <v>5213</v>
      </c>
      <c r="G15" t="s">
        <v>5372</v>
      </c>
      <c r="H15">
        <v>0</v>
      </c>
      <c r="I15">
        <v>0</v>
      </c>
      <c r="J15" s="48">
        <v>999999</v>
      </c>
      <c r="K15">
        <v>0</v>
      </c>
      <c r="L15" t="s">
        <v>5161</v>
      </c>
      <c r="M15" t="s">
        <v>5161</v>
      </c>
      <c r="N15" t="s">
        <v>5161</v>
      </c>
      <c r="O15" t="s">
        <v>5161</v>
      </c>
    </row>
    <row r="16" spans="1:15" x14ac:dyDescent="0.35">
      <c r="E16" t="s">
        <v>5390</v>
      </c>
      <c r="F16" t="s">
        <v>5391</v>
      </c>
      <c r="G16" t="s">
        <v>5372</v>
      </c>
      <c r="H16">
        <v>0</v>
      </c>
      <c r="I16">
        <v>0</v>
      </c>
      <c r="J16" s="48">
        <v>999999</v>
      </c>
      <c r="K16">
        <v>0</v>
      </c>
      <c r="L16" t="s">
        <v>5161</v>
      </c>
      <c r="M16" t="s">
        <v>5161</v>
      </c>
      <c r="N16" t="s">
        <v>5161</v>
      </c>
      <c r="O16" t="s">
        <v>5161</v>
      </c>
    </row>
    <row r="17" spans="5:15" x14ac:dyDescent="0.35">
      <c r="E17" t="s">
        <v>5392</v>
      </c>
      <c r="F17" t="s">
        <v>5393</v>
      </c>
      <c r="G17" t="s">
        <v>5372</v>
      </c>
      <c r="H17">
        <v>0</v>
      </c>
      <c r="I17">
        <v>0</v>
      </c>
      <c r="J17" s="48">
        <v>999999</v>
      </c>
      <c r="K17">
        <v>0</v>
      </c>
      <c r="L17" t="s">
        <v>5161</v>
      </c>
      <c r="M17" t="s">
        <v>5161</v>
      </c>
      <c r="N17" t="s">
        <v>5161</v>
      </c>
      <c r="O17" t="s">
        <v>5161</v>
      </c>
    </row>
    <row r="18" spans="5:15" x14ac:dyDescent="0.35">
      <c r="E18" t="s">
        <v>5394</v>
      </c>
      <c r="F18" t="s">
        <v>5229</v>
      </c>
      <c r="G18" t="s">
        <v>5372</v>
      </c>
      <c r="H18">
        <v>0</v>
      </c>
      <c r="I18">
        <v>0</v>
      </c>
      <c r="J18" s="48">
        <v>999999</v>
      </c>
      <c r="K18">
        <v>0</v>
      </c>
      <c r="L18" t="s">
        <v>5161</v>
      </c>
      <c r="M18" t="s">
        <v>5161</v>
      </c>
      <c r="N18" t="s">
        <v>5161</v>
      </c>
      <c r="O18" t="s">
        <v>5161</v>
      </c>
    </row>
    <row r="19" spans="5:15" x14ac:dyDescent="0.35">
      <c r="E19" t="s">
        <v>5395</v>
      </c>
      <c r="F19" t="s">
        <v>5396</v>
      </c>
      <c r="G19" t="s">
        <v>5372</v>
      </c>
      <c r="H19">
        <v>0</v>
      </c>
      <c r="I19">
        <v>0</v>
      </c>
      <c r="J19" s="48">
        <v>999999</v>
      </c>
      <c r="K19">
        <v>0</v>
      </c>
      <c r="L19" t="s">
        <v>5161</v>
      </c>
      <c r="M19" t="s">
        <v>5161</v>
      </c>
      <c r="N19" t="s">
        <v>5161</v>
      </c>
      <c r="O19" t="s">
        <v>5161</v>
      </c>
    </row>
    <row r="20" spans="5:15" x14ac:dyDescent="0.35">
      <c r="E20" t="s">
        <v>5397</v>
      </c>
      <c r="F20" t="s">
        <v>5398</v>
      </c>
      <c r="G20" t="s">
        <v>5372</v>
      </c>
      <c r="H20">
        <v>0</v>
      </c>
      <c r="I20">
        <v>0</v>
      </c>
      <c r="J20" s="48">
        <v>999999</v>
      </c>
      <c r="K20">
        <v>0</v>
      </c>
      <c r="L20" t="s">
        <v>5161</v>
      </c>
      <c r="M20" t="s">
        <v>5161</v>
      </c>
      <c r="N20" t="s">
        <v>5161</v>
      </c>
      <c r="O20" t="s">
        <v>5161</v>
      </c>
    </row>
    <row r="21" spans="5:15" x14ac:dyDescent="0.35">
      <c r="E21" t="s">
        <v>5399</v>
      </c>
      <c r="F21" t="s">
        <v>5251</v>
      </c>
      <c r="G21" t="s">
        <v>5372</v>
      </c>
      <c r="H21">
        <v>0</v>
      </c>
      <c r="I21">
        <v>0</v>
      </c>
      <c r="J21" s="48">
        <v>999999</v>
      </c>
      <c r="K21">
        <v>0</v>
      </c>
      <c r="L21" t="s">
        <v>5161</v>
      </c>
      <c r="M21" t="s">
        <v>5161</v>
      </c>
      <c r="N21" t="s">
        <v>5161</v>
      </c>
      <c r="O21" t="s">
        <v>5161</v>
      </c>
    </row>
    <row r="22" spans="5:15" x14ac:dyDescent="0.35">
      <c r="E22" t="s">
        <v>5400</v>
      </c>
      <c r="F22" t="s">
        <v>5253</v>
      </c>
      <c r="G22" t="s">
        <v>5372</v>
      </c>
      <c r="H22">
        <v>0</v>
      </c>
      <c r="I22">
        <v>0</v>
      </c>
      <c r="J22" s="48">
        <v>999999</v>
      </c>
      <c r="K22">
        <v>0</v>
      </c>
      <c r="L22" t="s">
        <v>5161</v>
      </c>
      <c r="M22" t="s">
        <v>5161</v>
      </c>
      <c r="N22" t="s">
        <v>5161</v>
      </c>
      <c r="O22" t="s">
        <v>5161</v>
      </c>
    </row>
    <row r="23" spans="5:15" x14ac:dyDescent="0.35">
      <c r="E23" t="s">
        <v>5401</v>
      </c>
      <c r="F23" t="s">
        <v>5257</v>
      </c>
      <c r="G23" t="s">
        <v>5372</v>
      </c>
      <c r="H23">
        <v>0</v>
      </c>
      <c r="I23">
        <v>0</v>
      </c>
      <c r="J23" s="48">
        <v>999999</v>
      </c>
      <c r="K23">
        <v>0</v>
      </c>
      <c r="L23" t="s">
        <v>5161</v>
      </c>
      <c r="M23" t="s">
        <v>5161</v>
      </c>
      <c r="N23" t="s">
        <v>5161</v>
      </c>
      <c r="O23" t="s">
        <v>5161</v>
      </c>
    </row>
    <row r="24" spans="5:15" x14ac:dyDescent="0.35">
      <c r="E24" t="s">
        <v>5402</v>
      </c>
      <c r="F24" t="s">
        <v>2249</v>
      </c>
      <c r="G24" t="s">
        <v>5372</v>
      </c>
      <c r="H24">
        <v>0</v>
      </c>
      <c r="I24">
        <v>0</v>
      </c>
      <c r="J24" s="48">
        <v>999999</v>
      </c>
      <c r="K24">
        <v>0</v>
      </c>
      <c r="L24" t="s">
        <v>5161</v>
      </c>
      <c r="M24" t="s">
        <v>5161</v>
      </c>
      <c r="N24" t="s">
        <v>5161</v>
      </c>
      <c r="O24" t="s">
        <v>5161</v>
      </c>
    </row>
    <row r="25" spans="5:15" x14ac:dyDescent="0.35">
      <c r="E25" t="s">
        <v>5403</v>
      </c>
      <c r="F25" t="s">
        <v>1188</v>
      </c>
      <c r="G25" t="s">
        <v>5372</v>
      </c>
      <c r="H25">
        <v>0</v>
      </c>
      <c r="I25">
        <v>0</v>
      </c>
      <c r="J25" s="48">
        <v>999999</v>
      </c>
      <c r="K25">
        <v>0</v>
      </c>
      <c r="L25" t="s">
        <v>5161</v>
      </c>
      <c r="M25" t="s">
        <v>5161</v>
      </c>
      <c r="N25" t="s">
        <v>5161</v>
      </c>
      <c r="O25" t="s">
        <v>5161</v>
      </c>
    </row>
    <row r="26" spans="5:15" x14ac:dyDescent="0.35">
      <c r="E26" t="s">
        <v>5404</v>
      </c>
      <c r="F26" t="s">
        <v>5262</v>
      </c>
      <c r="G26" t="s">
        <v>5372</v>
      </c>
      <c r="H26">
        <v>0</v>
      </c>
      <c r="I26">
        <v>0</v>
      </c>
      <c r="J26" s="48">
        <v>999999</v>
      </c>
      <c r="K26">
        <v>0</v>
      </c>
      <c r="L26" t="s">
        <v>5161</v>
      </c>
      <c r="M26" t="s">
        <v>5161</v>
      </c>
      <c r="N26" t="s">
        <v>5161</v>
      </c>
      <c r="O26" t="s">
        <v>5161</v>
      </c>
    </row>
    <row r="27" spans="5:15" x14ac:dyDescent="0.35">
      <c r="E27" t="s">
        <v>5405</v>
      </c>
      <c r="F27" t="s">
        <v>5264</v>
      </c>
      <c r="G27" t="s">
        <v>5372</v>
      </c>
      <c r="H27">
        <v>0</v>
      </c>
      <c r="I27">
        <v>0</v>
      </c>
      <c r="J27" s="48">
        <v>999999</v>
      </c>
      <c r="K27">
        <v>0</v>
      </c>
      <c r="L27" t="s">
        <v>5161</v>
      </c>
      <c r="M27" t="s">
        <v>5161</v>
      </c>
      <c r="N27" t="s">
        <v>5161</v>
      </c>
      <c r="O27" t="s">
        <v>5161</v>
      </c>
    </row>
    <row r="28" spans="5:15" x14ac:dyDescent="0.35">
      <c r="E28" t="s">
        <v>5406</v>
      </c>
      <c r="F28" t="s">
        <v>5266</v>
      </c>
      <c r="G28" t="s">
        <v>5372</v>
      </c>
      <c r="H28">
        <v>0</v>
      </c>
      <c r="I28">
        <v>0</v>
      </c>
      <c r="J28" s="48">
        <v>999999</v>
      </c>
      <c r="K28">
        <v>0</v>
      </c>
      <c r="L28" t="s">
        <v>5161</v>
      </c>
      <c r="M28" t="s">
        <v>5161</v>
      </c>
      <c r="N28" t="s">
        <v>5161</v>
      </c>
      <c r="O28" t="s">
        <v>5161</v>
      </c>
    </row>
    <row r="29" spans="5:15" x14ac:dyDescent="0.35">
      <c r="E29" t="s">
        <v>5407</v>
      </c>
      <c r="F29" t="s">
        <v>5268</v>
      </c>
      <c r="G29" t="s">
        <v>5372</v>
      </c>
      <c r="H29">
        <v>0</v>
      </c>
      <c r="I29">
        <v>0</v>
      </c>
      <c r="J29" s="48">
        <v>999999</v>
      </c>
      <c r="K29">
        <v>0</v>
      </c>
      <c r="L29" t="s">
        <v>5161</v>
      </c>
      <c r="M29" t="s">
        <v>5161</v>
      </c>
      <c r="N29" t="s">
        <v>5161</v>
      </c>
      <c r="O29" t="s">
        <v>5161</v>
      </c>
    </row>
    <row r="30" spans="5:15" x14ac:dyDescent="0.35">
      <c r="E30" t="s">
        <v>5408</v>
      </c>
      <c r="F30" t="s">
        <v>4578</v>
      </c>
      <c r="G30" t="s">
        <v>5372</v>
      </c>
      <c r="H30">
        <v>0</v>
      </c>
      <c r="I30">
        <v>0</v>
      </c>
      <c r="J30" s="48">
        <v>999999</v>
      </c>
      <c r="K30">
        <v>0</v>
      </c>
      <c r="L30" t="s">
        <v>5161</v>
      </c>
      <c r="M30" t="s">
        <v>5161</v>
      </c>
      <c r="N30" t="s">
        <v>5161</v>
      </c>
      <c r="O30" t="s">
        <v>5161</v>
      </c>
    </row>
    <row r="31" spans="5:15" x14ac:dyDescent="0.35">
      <c r="E31" t="s">
        <v>5409</v>
      </c>
      <c r="F31" t="s">
        <v>4567</v>
      </c>
      <c r="G31" t="s">
        <v>5372</v>
      </c>
      <c r="H31">
        <v>0</v>
      </c>
      <c r="I31">
        <v>0</v>
      </c>
      <c r="J31" s="48">
        <v>999999</v>
      </c>
      <c r="K31">
        <v>0</v>
      </c>
      <c r="L31" t="s">
        <v>5161</v>
      </c>
      <c r="M31" t="s">
        <v>5161</v>
      </c>
      <c r="N31" t="s">
        <v>5161</v>
      </c>
      <c r="O31" t="s">
        <v>5161</v>
      </c>
    </row>
    <row r="32" spans="5:15" x14ac:dyDescent="0.35">
      <c r="E32" t="s">
        <v>5410</v>
      </c>
      <c r="F32" t="s">
        <v>5037</v>
      </c>
      <c r="G32" t="s">
        <v>5372</v>
      </c>
      <c r="H32">
        <v>0</v>
      </c>
      <c r="I32">
        <v>0</v>
      </c>
      <c r="J32" s="48">
        <v>999999</v>
      </c>
      <c r="K32">
        <v>0</v>
      </c>
      <c r="L32" t="s">
        <v>5161</v>
      </c>
      <c r="M32" t="s">
        <v>5161</v>
      </c>
      <c r="N32" t="s">
        <v>5161</v>
      </c>
      <c r="O32" t="s">
        <v>5161</v>
      </c>
    </row>
    <row r="33" spans="5:15" x14ac:dyDescent="0.35">
      <c r="E33" t="s">
        <v>5411</v>
      </c>
      <c r="F33" t="s">
        <v>5273</v>
      </c>
      <c r="G33" t="s">
        <v>5372</v>
      </c>
      <c r="H33">
        <v>0</v>
      </c>
      <c r="I33">
        <v>0</v>
      </c>
      <c r="J33" s="48">
        <v>999999</v>
      </c>
      <c r="K33">
        <v>0</v>
      </c>
      <c r="L33" t="s">
        <v>5161</v>
      </c>
      <c r="M33" t="s">
        <v>5161</v>
      </c>
      <c r="N33" t="s">
        <v>5161</v>
      </c>
      <c r="O33" t="s">
        <v>5161</v>
      </c>
    </row>
    <row r="34" spans="5:15" x14ac:dyDescent="0.35">
      <c r="E34" t="s">
        <v>5412</v>
      </c>
      <c r="F34" t="s">
        <v>5276</v>
      </c>
      <c r="G34" t="s">
        <v>5372</v>
      </c>
      <c r="H34">
        <v>0</v>
      </c>
      <c r="I34">
        <v>0</v>
      </c>
      <c r="J34" s="48">
        <v>999999</v>
      </c>
      <c r="K34">
        <v>0</v>
      </c>
      <c r="L34" t="s">
        <v>5161</v>
      </c>
      <c r="M34" t="s">
        <v>5161</v>
      </c>
      <c r="N34" t="s">
        <v>5161</v>
      </c>
      <c r="O34" t="s">
        <v>5161</v>
      </c>
    </row>
    <row r="35" spans="5:15" x14ac:dyDescent="0.35">
      <c r="E35" t="s">
        <v>5413</v>
      </c>
      <c r="F35" t="s">
        <v>5278</v>
      </c>
      <c r="G35" t="s">
        <v>5372</v>
      </c>
      <c r="H35">
        <v>0</v>
      </c>
      <c r="I35">
        <v>0</v>
      </c>
      <c r="J35" s="48">
        <v>999999</v>
      </c>
      <c r="K35">
        <v>0</v>
      </c>
      <c r="L35" t="s">
        <v>5161</v>
      </c>
      <c r="M35" t="s">
        <v>5161</v>
      </c>
      <c r="N35" t="s">
        <v>5161</v>
      </c>
      <c r="O35" t="s">
        <v>5161</v>
      </c>
    </row>
    <row r="36" spans="5:15" x14ac:dyDescent="0.35">
      <c r="E36" t="s">
        <v>5414</v>
      </c>
      <c r="F36" t="s">
        <v>4980</v>
      </c>
      <c r="G36" t="s">
        <v>5372</v>
      </c>
      <c r="H36">
        <v>0</v>
      </c>
      <c r="I36">
        <v>0</v>
      </c>
      <c r="J36" s="48">
        <v>999999</v>
      </c>
      <c r="K36">
        <v>0</v>
      </c>
      <c r="L36" t="s">
        <v>5161</v>
      </c>
      <c r="M36" t="s">
        <v>5161</v>
      </c>
      <c r="N36" t="s">
        <v>5161</v>
      </c>
      <c r="O36" t="s">
        <v>5161</v>
      </c>
    </row>
    <row r="37" spans="5:15" x14ac:dyDescent="0.35">
      <c r="E37" t="s">
        <v>5415</v>
      </c>
      <c r="F37" t="s">
        <v>3882</v>
      </c>
      <c r="G37" t="s">
        <v>5372</v>
      </c>
      <c r="H37">
        <v>0</v>
      </c>
      <c r="I37">
        <v>0</v>
      </c>
      <c r="J37" s="48">
        <v>999999</v>
      </c>
      <c r="K37">
        <v>0</v>
      </c>
      <c r="L37" t="s">
        <v>5161</v>
      </c>
      <c r="M37" t="s">
        <v>5161</v>
      </c>
      <c r="N37" t="s">
        <v>5161</v>
      </c>
      <c r="O37" t="s">
        <v>5161</v>
      </c>
    </row>
  </sheetData>
  <autoFilter ref="A2:O2" xr:uid="{00000000-0009-0000-0000-0000B5000000}"/>
  <dataValidations count="1">
    <dataValidation type="list" allowBlank="1" showInputMessage="1" showErrorMessage="1" sqref="D1" xr:uid="{00000000-0002-0000-B500-000000000000}">
      <formula1>Sites</formula1>
    </dataValidation>
  </dataValidations>
  <hyperlinks>
    <hyperlink ref="B1" location="Index!A1" display="Go To Index" xr:uid="{00000000-0004-0000-B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600-000000000000}">
  <sheetPr codeName="Sheet312">
    <tabColor theme="6" tint="0.39997558519241921"/>
  </sheetPr>
  <dimension ref="A1:O5"/>
  <sheetViews>
    <sheetView workbookViewId="0">
      <pane xSplit="6" ySplit="2" topLeftCell="L3" activePane="bottomRight" state="frozen"/>
      <selection pane="topRight" activeCell="G1" sqref="G1"/>
      <selection pane="bottomLeft" activeCell="A3" sqref="A3"/>
      <selection pane="bottomRight" activeCell="E3" sqref="E3:O3"/>
    </sheetView>
  </sheetViews>
  <sheetFormatPr defaultColWidth="8.6328125" defaultRowHeight="14.5" x14ac:dyDescent="0.35"/>
  <cols>
    <col min="1" max="2" width="10.6328125" style="47" bestFit="1" customWidth="1"/>
    <col min="3" max="3" width="9.453125" style="47" bestFit="1" customWidth="1"/>
    <col min="4" max="4" width="9.36328125" style="46" bestFit="1" customWidth="1"/>
    <col min="5" max="5" width="12.36328125" style="46" bestFit="1" customWidth="1"/>
    <col min="6" max="6" width="31.54296875" style="46" bestFit="1" customWidth="1"/>
    <col min="7" max="7" width="7.08984375" style="46" bestFit="1" customWidth="1"/>
    <col min="8" max="8" width="14.6328125" style="46" bestFit="1" customWidth="1"/>
    <col min="9" max="9" width="16.36328125" style="46" bestFit="1" customWidth="1"/>
    <col min="10" max="10" width="21.36328125" style="46" bestFit="1" customWidth="1"/>
    <col min="11" max="11" width="15.54296875" style="46" bestFit="1" customWidth="1"/>
    <col min="12" max="12" width="9" style="46" bestFit="1" customWidth="1"/>
    <col min="13" max="13" width="11.90625" style="46" bestFit="1" customWidth="1"/>
    <col min="14" max="14" width="32.453125" style="46" bestFit="1" customWidth="1"/>
    <col min="15" max="15" width="30.08984375" style="46" bestFit="1" customWidth="1"/>
    <col min="16" max="16384" width="8.6328125" style="46"/>
  </cols>
  <sheetData>
    <row r="1" spans="1:15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5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3583</v>
      </c>
      <c r="F2" s="46" t="s">
        <v>387</v>
      </c>
      <c r="G2" s="46" t="s">
        <v>2162</v>
      </c>
      <c r="H2" s="46" t="s">
        <v>5362</v>
      </c>
      <c r="I2" s="46" t="s">
        <v>5363</v>
      </c>
      <c r="J2" s="46" t="s">
        <v>5364</v>
      </c>
      <c r="K2" s="46" t="s">
        <v>5365</v>
      </c>
      <c r="L2" s="46" t="s">
        <v>5366</v>
      </c>
      <c r="M2" s="46" t="s">
        <v>5367</v>
      </c>
      <c r="N2" s="46" t="s">
        <v>5368</v>
      </c>
      <c r="O2" s="46" t="s">
        <v>5369</v>
      </c>
    </row>
    <row r="3" spans="1:15" x14ac:dyDescent="0.35">
      <c r="B3" s="47">
        <v>43208</v>
      </c>
      <c r="C3" s="47">
        <v>43180</v>
      </c>
      <c r="E3" s="46" t="s">
        <v>1276</v>
      </c>
      <c r="F3" s="46" t="s">
        <v>1276</v>
      </c>
      <c r="G3" s="46" t="s">
        <v>5372</v>
      </c>
      <c r="H3" s="46">
        <v>0</v>
      </c>
      <c r="I3" s="46">
        <v>0</v>
      </c>
      <c r="J3" s="48">
        <v>999999</v>
      </c>
      <c r="K3" s="46">
        <v>0</v>
      </c>
      <c r="L3" s="46" t="s">
        <v>5161</v>
      </c>
      <c r="M3" s="46" t="s">
        <v>5161</v>
      </c>
      <c r="N3" s="46" t="s">
        <v>5161</v>
      </c>
      <c r="O3" s="46" t="s">
        <v>5161</v>
      </c>
    </row>
    <row r="4" spans="1:15" x14ac:dyDescent="0.35">
      <c r="B4" s="47">
        <v>43208</v>
      </c>
      <c r="C4" s="47">
        <v>43180</v>
      </c>
      <c r="E4" s="46" t="s">
        <v>2255</v>
      </c>
      <c r="F4" s="46" t="s">
        <v>9896</v>
      </c>
      <c r="G4" s="46" t="s">
        <v>5372</v>
      </c>
      <c r="H4" s="46">
        <v>0</v>
      </c>
      <c r="I4" s="46">
        <v>0</v>
      </c>
      <c r="J4" s="48">
        <v>999999</v>
      </c>
      <c r="K4" s="46">
        <v>0</v>
      </c>
      <c r="L4" s="46" t="s">
        <v>5161</v>
      </c>
      <c r="M4" s="46" t="s">
        <v>5161</v>
      </c>
      <c r="N4" s="46" t="s">
        <v>5161</v>
      </c>
      <c r="O4" s="46" t="s">
        <v>5161</v>
      </c>
    </row>
    <row r="5" spans="1:15" x14ac:dyDescent="0.35">
      <c r="B5" s="47">
        <v>43208</v>
      </c>
      <c r="C5" s="47">
        <v>43180</v>
      </c>
      <c r="E5" s="46" t="s">
        <v>9897</v>
      </c>
      <c r="F5" s="46" t="s">
        <v>9898</v>
      </c>
      <c r="G5" s="46" t="s">
        <v>5372</v>
      </c>
      <c r="H5" s="46">
        <v>0</v>
      </c>
      <c r="I5" s="46">
        <v>0</v>
      </c>
      <c r="J5" s="48">
        <v>999999</v>
      </c>
      <c r="K5" s="46">
        <v>0</v>
      </c>
      <c r="L5" s="46" t="s">
        <v>5161</v>
      </c>
      <c r="M5" s="46" t="s">
        <v>5161</v>
      </c>
      <c r="N5" s="46" t="s">
        <v>5161</v>
      </c>
      <c r="O5" s="46" t="s">
        <v>5161</v>
      </c>
    </row>
  </sheetData>
  <autoFilter ref="A2:O2" xr:uid="{00000000-0009-0000-0000-0000B6000000}"/>
  <dataValidations count="1">
    <dataValidation type="list" allowBlank="1" showInputMessage="1" showErrorMessage="1" sqref="D1" xr:uid="{00000000-0002-0000-B600-000000000000}">
      <formula1>Sites</formula1>
    </dataValidation>
  </dataValidations>
  <hyperlinks>
    <hyperlink ref="B1" location="Index!A1" display="Go To Index" xr:uid="{00000000-0004-0000-B6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700-000000000000}">
  <sheetPr codeName="Sheet289"/>
  <dimension ref="A1:O25"/>
  <sheetViews>
    <sheetView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12.36328125" style="46" bestFit="1" customWidth="1"/>
    <col min="6" max="6" width="31.54296875" style="46" bestFit="1" customWidth="1"/>
    <col min="7" max="7" width="7.08984375" style="46" bestFit="1" customWidth="1"/>
    <col min="8" max="8" width="14.6328125" style="46" bestFit="1" customWidth="1"/>
    <col min="9" max="9" width="16.36328125" style="46" bestFit="1" customWidth="1"/>
    <col min="10" max="10" width="21.36328125" style="46" bestFit="1" customWidth="1"/>
    <col min="11" max="11" width="15.54296875" style="46" bestFit="1" customWidth="1"/>
    <col min="12" max="12" width="9" style="46" bestFit="1" customWidth="1"/>
    <col min="13" max="13" width="11.90625" style="46" bestFit="1" customWidth="1"/>
    <col min="14" max="14" width="32.453125" style="46" bestFit="1" customWidth="1"/>
    <col min="15" max="15" width="30.08984375" style="46" bestFit="1" customWidth="1"/>
    <col min="16" max="16384" width="8.90625" style="46"/>
  </cols>
  <sheetData>
    <row r="1" spans="1:15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5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3583</v>
      </c>
      <c r="F2" s="46" t="s">
        <v>387</v>
      </c>
      <c r="G2" s="46" t="s">
        <v>2162</v>
      </c>
      <c r="H2" s="46" t="s">
        <v>5362</v>
      </c>
      <c r="I2" s="46" t="s">
        <v>5363</v>
      </c>
      <c r="J2" s="46" t="s">
        <v>5364</v>
      </c>
      <c r="K2" s="46" t="s">
        <v>5365</v>
      </c>
      <c r="L2" s="46" t="s">
        <v>5366</v>
      </c>
      <c r="M2" s="46" t="s">
        <v>5367</v>
      </c>
      <c r="N2" s="46" t="s">
        <v>5368</v>
      </c>
      <c r="O2" s="46" t="s">
        <v>5369</v>
      </c>
    </row>
    <row r="3" spans="1:15" x14ac:dyDescent="0.35">
      <c r="E3" s="46" t="s">
        <v>5418</v>
      </c>
      <c r="F3" s="46" t="s">
        <v>5419</v>
      </c>
      <c r="G3" s="46" t="s">
        <v>5372</v>
      </c>
      <c r="H3" s="46">
        <v>0</v>
      </c>
      <c r="I3" s="46">
        <v>0</v>
      </c>
      <c r="J3" s="48">
        <v>999999</v>
      </c>
      <c r="K3" s="46">
        <v>0</v>
      </c>
      <c r="L3" s="46" t="s">
        <v>5161</v>
      </c>
      <c r="M3" s="46" t="s">
        <v>5161</v>
      </c>
      <c r="N3" s="46" t="s">
        <v>5161</v>
      </c>
      <c r="O3" s="46" t="s">
        <v>5161</v>
      </c>
    </row>
    <row r="4" spans="1:15" x14ac:dyDescent="0.35">
      <c r="E4" s="46" t="s">
        <v>5420</v>
      </c>
      <c r="F4" s="46" t="s">
        <v>5396</v>
      </c>
      <c r="G4" s="46" t="s">
        <v>5372</v>
      </c>
      <c r="H4" s="46">
        <v>0</v>
      </c>
      <c r="I4" s="46">
        <v>0</v>
      </c>
      <c r="J4" s="48">
        <v>999999</v>
      </c>
      <c r="K4" s="46">
        <v>0</v>
      </c>
      <c r="L4" s="46" t="s">
        <v>5161</v>
      </c>
      <c r="M4" s="46" t="s">
        <v>5161</v>
      </c>
      <c r="N4" s="46" t="s">
        <v>5161</v>
      </c>
      <c r="O4" s="46" t="s">
        <v>5161</v>
      </c>
    </row>
    <row r="5" spans="1:15" x14ac:dyDescent="0.35">
      <c r="E5" s="46" t="s">
        <v>5421</v>
      </c>
      <c r="F5" s="46" t="s">
        <v>5422</v>
      </c>
      <c r="G5" s="46" t="s">
        <v>5372</v>
      </c>
      <c r="H5" s="46">
        <v>0</v>
      </c>
      <c r="I5" s="46">
        <v>0</v>
      </c>
      <c r="J5" s="48">
        <v>999999</v>
      </c>
      <c r="K5" s="46">
        <v>0</v>
      </c>
      <c r="L5" s="46" t="s">
        <v>5161</v>
      </c>
      <c r="M5" s="46" t="s">
        <v>5161</v>
      </c>
      <c r="N5" s="46" t="s">
        <v>5161</v>
      </c>
      <c r="O5" s="46" t="s">
        <v>5161</v>
      </c>
    </row>
    <row r="6" spans="1:15" x14ac:dyDescent="0.35">
      <c r="E6" s="46" t="s">
        <v>5423</v>
      </c>
      <c r="F6" s="46" t="s">
        <v>5424</v>
      </c>
      <c r="G6" s="46" t="s">
        <v>5372</v>
      </c>
      <c r="H6" s="46">
        <v>0</v>
      </c>
      <c r="I6" s="46">
        <v>0</v>
      </c>
      <c r="J6" s="48">
        <v>999999</v>
      </c>
      <c r="K6" s="46">
        <v>0</v>
      </c>
      <c r="L6" s="46" t="s">
        <v>5161</v>
      </c>
      <c r="M6" s="46" t="s">
        <v>5161</v>
      </c>
      <c r="N6" s="46" t="s">
        <v>5161</v>
      </c>
      <c r="O6" s="46" t="s">
        <v>5161</v>
      </c>
    </row>
    <row r="7" spans="1:15" x14ac:dyDescent="0.35">
      <c r="E7" s="46" t="s">
        <v>5425</v>
      </c>
      <c r="F7" s="46" t="s">
        <v>5426</v>
      </c>
      <c r="G7" s="46" t="s">
        <v>5372</v>
      </c>
      <c r="H7" s="46">
        <v>0</v>
      </c>
      <c r="I7" s="46">
        <v>0</v>
      </c>
      <c r="J7" s="48">
        <v>999999</v>
      </c>
      <c r="K7" s="46">
        <v>0</v>
      </c>
      <c r="L7" s="46" t="s">
        <v>5161</v>
      </c>
      <c r="M7" s="46" t="s">
        <v>5161</v>
      </c>
      <c r="N7" s="46" t="s">
        <v>5161</v>
      </c>
      <c r="O7" s="46" t="s">
        <v>5161</v>
      </c>
    </row>
    <row r="8" spans="1:15" x14ac:dyDescent="0.35">
      <c r="E8" s="46" t="s">
        <v>5427</v>
      </c>
      <c r="F8" s="46" t="s">
        <v>5428</v>
      </c>
      <c r="G8" s="46" t="s">
        <v>5372</v>
      </c>
      <c r="H8" s="46">
        <v>0</v>
      </c>
      <c r="I8" s="46">
        <v>0</v>
      </c>
      <c r="J8" s="48">
        <v>999999</v>
      </c>
      <c r="K8" s="46">
        <v>0</v>
      </c>
      <c r="L8" s="46" t="s">
        <v>5161</v>
      </c>
      <c r="M8" s="46" t="s">
        <v>5161</v>
      </c>
      <c r="N8" s="46" t="s">
        <v>5161</v>
      </c>
      <c r="O8" s="46" t="s">
        <v>5161</v>
      </c>
    </row>
    <row r="9" spans="1:15" x14ac:dyDescent="0.35">
      <c r="E9" s="46" t="s">
        <v>5429</v>
      </c>
      <c r="F9" s="46" t="s">
        <v>5430</v>
      </c>
      <c r="G9" s="46" t="s">
        <v>5372</v>
      </c>
      <c r="H9" s="46">
        <v>0</v>
      </c>
      <c r="I9" s="46">
        <v>0</v>
      </c>
      <c r="J9" s="48">
        <v>999999</v>
      </c>
      <c r="K9" s="46">
        <v>0</v>
      </c>
      <c r="L9" s="46" t="s">
        <v>5161</v>
      </c>
      <c r="M9" s="46" t="s">
        <v>5161</v>
      </c>
      <c r="N9" s="46" t="s">
        <v>5161</v>
      </c>
      <c r="O9" s="46" t="s">
        <v>5161</v>
      </c>
    </row>
    <row r="10" spans="1:15" x14ac:dyDescent="0.35">
      <c r="E10" s="46" t="s">
        <v>5431</v>
      </c>
      <c r="F10" s="46" t="s">
        <v>5432</v>
      </c>
      <c r="G10" s="46" t="s">
        <v>5372</v>
      </c>
      <c r="H10" s="46">
        <v>0</v>
      </c>
      <c r="I10" s="46">
        <v>0</v>
      </c>
      <c r="J10" s="48">
        <v>999999</v>
      </c>
      <c r="K10" s="46">
        <v>0</v>
      </c>
      <c r="L10" s="46" t="s">
        <v>5161</v>
      </c>
      <c r="M10" s="46" t="s">
        <v>5161</v>
      </c>
      <c r="N10" s="46" t="s">
        <v>5161</v>
      </c>
      <c r="O10" s="46" t="s">
        <v>5161</v>
      </c>
    </row>
    <row r="11" spans="1:15" x14ac:dyDescent="0.35">
      <c r="E11" s="46" t="s">
        <v>5433</v>
      </c>
      <c r="F11" s="46" t="s">
        <v>5434</v>
      </c>
      <c r="G11" s="46" t="s">
        <v>5372</v>
      </c>
      <c r="H11" s="46">
        <v>0</v>
      </c>
      <c r="I11" s="46">
        <v>0</v>
      </c>
      <c r="J11" s="48">
        <v>999999</v>
      </c>
      <c r="K11" s="46">
        <v>0</v>
      </c>
      <c r="L11" s="46" t="s">
        <v>5161</v>
      </c>
      <c r="M11" s="46" t="s">
        <v>5161</v>
      </c>
      <c r="N11" s="46" t="s">
        <v>5161</v>
      </c>
      <c r="O11" s="46" t="s">
        <v>5161</v>
      </c>
    </row>
    <row r="12" spans="1:15" x14ac:dyDescent="0.35">
      <c r="E12" s="46" t="s">
        <v>5435</v>
      </c>
      <c r="F12" s="46" t="s">
        <v>5436</v>
      </c>
      <c r="G12" s="46" t="s">
        <v>5372</v>
      </c>
      <c r="H12" s="46">
        <v>0</v>
      </c>
      <c r="I12" s="46">
        <v>0</v>
      </c>
      <c r="J12" s="48">
        <v>999999</v>
      </c>
      <c r="K12" s="46">
        <v>0</v>
      </c>
      <c r="L12" s="46" t="s">
        <v>5161</v>
      </c>
      <c r="M12" s="46" t="s">
        <v>5161</v>
      </c>
      <c r="N12" s="46" t="s">
        <v>5161</v>
      </c>
      <c r="O12" s="46" t="s">
        <v>5161</v>
      </c>
    </row>
    <row r="13" spans="1:15" x14ac:dyDescent="0.35">
      <c r="E13" s="46" t="s">
        <v>5437</v>
      </c>
      <c r="F13" s="46" t="s">
        <v>5438</v>
      </c>
      <c r="G13" s="46" t="s">
        <v>5372</v>
      </c>
      <c r="H13" s="46">
        <v>0</v>
      </c>
      <c r="I13" s="46">
        <v>0</v>
      </c>
      <c r="J13" s="48">
        <v>999999</v>
      </c>
      <c r="K13" s="46">
        <v>0</v>
      </c>
      <c r="L13" s="46" t="s">
        <v>5161</v>
      </c>
      <c r="M13" s="46" t="s">
        <v>5161</v>
      </c>
      <c r="N13" s="46" t="s">
        <v>5161</v>
      </c>
      <c r="O13" s="46" t="s">
        <v>5161</v>
      </c>
    </row>
    <row r="14" spans="1:15" x14ac:dyDescent="0.35">
      <c r="E14" s="46" t="s">
        <v>5439</v>
      </c>
      <c r="F14" s="46" t="s">
        <v>5440</v>
      </c>
      <c r="G14" s="46" t="s">
        <v>5372</v>
      </c>
      <c r="H14" s="46">
        <v>0</v>
      </c>
      <c r="I14" s="46">
        <v>0</v>
      </c>
      <c r="J14" s="48">
        <v>999999</v>
      </c>
      <c r="K14" s="46">
        <v>0</v>
      </c>
      <c r="L14" s="46" t="s">
        <v>5161</v>
      </c>
      <c r="M14" s="46" t="s">
        <v>5161</v>
      </c>
      <c r="N14" s="46" t="s">
        <v>5161</v>
      </c>
      <c r="O14" s="46" t="s">
        <v>5161</v>
      </c>
    </row>
    <row r="15" spans="1:15" x14ac:dyDescent="0.35">
      <c r="E15" s="46" t="s">
        <v>5441</v>
      </c>
      <c r="F15" s="46" t="s">
        <v>5442</v>
      </c>
      <c r="G15" s="46" t="s">
        <v>5372</v>
      </c>
      <c r="H15" s="46">
        <v>0</v>
      </c>
      <c r="I15" s="46">
        <v>0</v>
      </c>
      <c r="J15" s="48">
        <v>999999</v>
      </c>
      <c r="K15" s="46">
        <v>0</v>
      </c>
      <c r="L15" s="46" t="s">
        <v>5161</v>
      </c>
      <c r="M15" s="46" t="s">
        <v>5161</v>
      </c>
      <c r="N15" s="46" t="s">
        <v>5161</v>
      </c>
      <c r="O15" s="46" t="s">
        <v>5161</v>
      </c>
    </row>
    <row r="16" spans="1:15" x14ac:dyDescent="0.35">
      <c r="E16" s="46" t="s">
        <v>5443</v>
      </c>
      <c r="F16" s="46" t="s">
        <v>5444</v>
      </c>
      <c r="G16" s="46" t="s">
        <v>5372</v>
      </c>
      <c r="H16" s="46">
        <v>0</v>
      </c>
      <c r="I16" s="46">
        <v>0</v>
      </c>
      <c r="J16" s="48">
        <v>999999</v>
      </c>
      <c r="K16" s="46">
        <v>0</v>
      </c>
      <c r="L16" s="46" t="s">
        <v>5161</v>
      </c>
      <c r="M16" s="46" t="s">
        <v>5161</v>
      </c>
      <c r="N16" s="46" t="s">
        <v>5161</v>
      </c>
      <c r="O16" s="46" t="s">
        <v>5161</v>
      </c>
    </row>
    <row r="17" spans="5:15" x14ac:dyDescent="0.35">
      <c r="E17" s="46" t="s">
        <v>5445</v>
      </c>
      <c r="F17" s="46" t="s">
        <v>5199</v>
      </c>
      <c r="G17" s="46" t="s">
        <v>5372</v>
      </c>
      <c r="H17" s="46">
        <v>0</v>
      </c>
      <c r="I17" s="46">
        <v>0</v>
      </c>
      <c r="J17" s="48">
        <v>999999</v>
      </c>
      <c r="K17" s="46">
        <v>0</v>
      </c>
      <c r="L17" s="46" t="s">
        <v>5161</v>
      </c>
      <c r="M17" s="46" t="s">
        <v>5161</v>
      </c>
      <c r="N17" s="46" t="s">
        <v>5161</v>
      </c>
      <c r="O17" s="46" t="s">
        <v>5161</v>
      </c>
    </row>
    <row r="18" spans="5:15" x14ac:dyDescent="0.35">
      <c r="E18" s="46" t="s">
        <v>5446</v>
      </c>
      <c r="F18" s="46" t="s">
        <v>5447</v>
      </c>
      <c r="G18" s="46" t="s">
        <v>5372</v>
      </c>
      <c r="H18" s="46">
        <v>0</v>
      </c>
      <c r="I18" s="46">
        <v>0</v>
      </c>
      <c r="J18" s="48">
        <v>999999</v>
      </c>
      <c r="K18" s="46">
        <v>0</v>
      </c>
      <c r="L18" s="46" t="s">
        <v>5161</v>
      </c>
      <c r="M18" s="46" t="s">
        <v>5161</v>
      </c>
      <c r="N18" s="46" t="s">
        <v>5161</v>
      </c>
      <c r="O18" s="46" t="s">
        <v>5161</v>
      </c>
    </row>
    <row r="19" spans="5:15" x14ac:dyDescent="0.35">
      <c r="E19" s="46" t="s">
        <v>5448</v>
      </c>
      <c r="F19" s="46" t="s">
        <v>5449</v>
      </c>
      <c r="G19" s="46" t="s">
        <v>5372</v>
      </c>
      <c r="H19" s="46">
        <v>0</v>
      </c>
      <c r="I19" s="46">
        <v>0</v>
      </c>
      <c r="J19" s="48">
        <v>999999</v>
      </c>
      <c r="K19" s="46">
        <v>0</v>
      </c>
      <c r="L19" s="46" t="s">
        <v>5161</v>
      </c>
      <c r="M19" s="46" t="s">
        <v>5161</v>
      </c>
      <c r="N19" s="46" t="s">
        <v>5161</v>
      </c>
      <c r="O19" s="46" t="s">
        <v>5161</v>
      </c>
    </row>
    <row r="20" spans="5:15" x14ac:dyDescent="0.35">
      <c r="E20" s="46" t="s">
        <v>5450</v>
      </c>
      <c r="F20" s="46" t="s">
        <v>5451</v>
      </c>
      <c r="G20" s="46" t="s">
        <v>5372</v>
      </c>
      <c r="H20" s="46">
        <v>0</v>
      </c>
      <c r="I20" s="46">
        <v>0</v>
      </c>
      <c r="J20" s="48">
        <v>999999</v>
      </c>
      <c r="K20" s="46">
        <v>0</v>
      </c>
      <c r="L20" s="46" t="s">
        <v>5161</v>
      </c>
      <c r="M20" s="46" t="s">
        <v>5161</v>
      </c>
      <c r="N20" s="46" t="s">
        <v>5161</v>
      </c>
      <c r="O20" s="46" t="s">
        <v>5161</v>
      </c>
    </row>
    <row r="21" spans="5:15" x14ac:dyDescent="0.35">
      <c r="E21" s="46" t="s">
        <v>5452</v>
      </c>
      <c r="F21" s="46" t="s">
        <v>5453</v>
      </c>
      <c r="G21" s="46" t="s">
        <v>5372</v>
      </c>
      <c r="H21" s="46">
        <v>0</v>
      </c>
      <c r="I21" s="46">
        <v>0</v>
      </c>
      <c r="J21" s="48">
        <v>999999</v>
      </c>
      <c r="K21" s="46">
        <v>0</v>
      </c>
      <c r="L21" s="46" t="s">
        <v>5161</v>
      </c>
      <c r="M21" s="46" t="s">
        <v>5161</v>
      </c>
      <c r="N21" s="46" t="s">
        <v>5161</v>
      </c>
      <c r="O21" s="46" t="s">
        <v>5161</v>
      </c>
    </row>
    <row r="22" spans="5:15" x14ac:dyDescent="0.35">
      <c r="E22" s="46" t="s">
        <v>5454</v>
      </c>
      <c r="F22" s="46" t="s">
        <v>5455</v>
      </c>
      <c r="G22" s="46" t="s">
        <v>5372</v>
      </c>
      <c r="H22" s="46">
        <v>0</v>
      </c>
      <c r="I22" s="46">
        <v>0</v>
      </c>
      <c r="J22" s="48">
        <v>999999</v>
      </c>
      <c r="K22" s="46">
        <v>0</v>
      </c>
      <c r="L22" s="46" t="s">
        <v>5161</v>
      </c>
      <c r="M22" s="46" t="s">
        <v>5161</v>
      </c>
      <c r="N22" s="46" t="s">
        <v>5161</v>
      </c>
      <c r="O22" s="46" t="s">
        <v>5161</v>
      </c>
    </row>
    <row r="23" spans="5:15" x14ac:dyDescent="0.35">
      <c r="E23" s="46" t="s">
        <v>5456</v>
      </c>
      <c r="F23" s="46" t="s">
        <v>5457</v>
      </c>
      <c r="G23" s="46" t="s">
        <v>5372</v>
      </c>
      <c r="H23" s="46">
        <v>0</v>
      </c>
      <c r="I23" s="46">
        <v>0</v>
      </c>
      <c r="J23" s="48">
        <v>999999</v>
      </c>
      <c r="K23" s="46">
        <v>0</v>
      </c>
      <c r="L23" s="46" t="s">
        <v>5161</v>
      </c>
      <c r="M23" s="46" t="s">
        <v>5161</v>
      </c>
      <c r="N23" s="46" t="s">
        <v>5161</v>
      </c>
      <c r="O23" s="46" t="s">
        <v>5161</v>
      </c>
    </row>
    <row r="24" spans="5:15" x14ac:dyDescent="0.35">
      <c r="E24" s="46" t="s">
        <v>5458</v>
      </c>
      <c r="F24" s="46" t="s">
        <v>5459</v>
      </c>
      <c r="G24" s="46" t="s">
        <v>5372</v>
      </c>
      <c r="H24" s="46">
        <v>0</v>
      </c>
      <c r="I24" s="46">
        <v>0</v>
      </c>
      <c r="J24" s="48">
        <v>999999</v>
      </c>
      <c r="K24" s="46">
        <v>0</v>
      </c>
      <c r="L24" s="46" t="s">
        <v>5161</v>
      </c>
      <c r="M24" s="46" t="s">
        <v>5161</v>
      </c>
      <c r="N24" s="46" t="s">
        <v>5161</v>
      </c>
      <c r="O24" s="46" t="s">
        <v>5161</v>
      </c>
    </row>
    <row r="25" spans="5:15" x14ac:dyDescent="0.35">
      <c r="E25" s="46" t="s">
        <v>5460</v>
      </c>
      <c r="F25" s="46" t="s">
        <v>5461</v>
      </c>
      <c r="G25" s="46" t="s">
        <v>5372</v>
      </c>
      <c r="H25" s="46">
        <v>0</v>
      </c>
      <c r="I25" s="46">
        <v>0</v>
      </c>
      <c r="J25" s="48">
        <v>999999</v>
      </c>
      <c r="K25" s="46">
        <v>0</v>
      </c>
      <c r="L25" s="46" t="s">
        <v>5161</v>
      </c>
      <c r="M25" s="46" t="s">
        <v>5161</v>
      </c>
      <c r="N25" s="46" t="s">
        <v>5161</v>
      </c>
      <c r="O25" s="46" t="s">
        <v>5161</v>
      </c>
    </row>
  </sheetData>
  <autoFilter ref="A2:O2" xr:uid="{00000000-0009-0000-0000-0000B7000000}"/>
  <dataValidations count="1">
    <dataValidation type="list" allowBlank="1" showInputMessage="1" showErrorMessage="1" sqref="D1" xr:uid="{00000000-0002-0000-B700-000000000000}">
      <formula1>Sites</formula1>
    </dataValidation>
  </dataValidations>
  <hyperlinks>
    <hyperlink ref="B1" location="Index!A1" display="Go To Index" xr:uid="{00000000-0004-0000-B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800-000000000000}">
  <sheetPr codeName="Sheet290"/>
  <dimension ref="A1:O38"/>
  <sheetViews>
    <sheetView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E2" sqref="E2:O38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12.36328125" style="46" bestFit="1" customWidth="1"/>
    <col min="6" max="6" width="31.54296875" style="46" bestFit="1" customWidth="1"/>
    <col min="7" max="7" width="7.08984375" style="46" bestFit="1" customWidth="1"/>
    <col min="8" max="8" width="14.6328125" style="46" bestFit="1" customWidth="1"/>
    <col min="9" max="9" width="16.36328125" style="46" bestFit="1" customWidth="1"/>
    <col min="10" max="10" width="21.36328125" style="46" bestFit="1" customWidth="1"/>
    <col min="11" max="11" width="15.54296875" style="46" bestFit="1" customWidth="1"/>
    <col min="12" max="12" width="9" style="46" bestFit="1" customWidth="1"/>
    <col min="13" max="13" width="11.90625" style="46" bestFit="1" customWidth="1"/>
    <col min="14" max="14" width="32.453125" style="46" bestFit="1" customWidth="1"/>
    <col min="15" max="15" width="30.08984375" style="46" bestFit="1" customWidth="1"/>
    <col min="16" max="16384" width="8.90625" style="46"/>
  </cols>
  <sheetData>
    <row r="1" spans="1:15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5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3583</v>
      </c>
      <c r="F2" s="46" t="s">
        <v>387</v>
      </c>
      <c r="G2" s="46" t="s">
        <v>2162</v>
      </c>
      <c r="H2" s="46" t="s">
        <v>5362</v>
      </c>
      <c r="I2" s="46" t="s">
        <v>5363</v>
      </c>
      <c r="J2" s="46" t="s">
        <v>5364</v>
      </c>
      <c r="K2" s="46" t="s">
        <v>5365</v>
      </c>
      <c r="L2" s="46" t="s">
        <v>5366</v>
      </c>
      <c r="M2" s="46" t="s">
        <v>5367</v>
      </c>
      <c r="N2" s="46" t="s">
        <v>5368</v>
      </c>
      <c r="O2" s="46" t="s">
        <v>5369</v>
      </c>
    </row>
    <row r="3" spans="1:15" x14ac:dyDescent="0.35">
      <c r="E3" s="46" t="s">
        <v>5370</v>
      </c>
      <c r="F3" s="46" t="s">
        <v>5371</v>
      </c>
      <c r="G3" s="46" t="s">
        <v>5372</v>
      </c>
      <c r="H3" s="46">
        <v>0</v>
      </c>
      <c r="I3" s="46">
        <v>0</v>
      </c>
      <c r="J3" s="48">
        <v>999999</v>
      </c>
      <c r="K3" s="46">
        <v>0</v>
      </c>
      <c r="L3" s="46" t="s">
        <v>5161</v>
      </c>
      <c r="M3" s="46" t="s">
        <v>5161</v>
      </c>
      <c r="N3" s="46" t="s">
        <v>5161</v>
      </c>
      <c r="O3" s="46" t="s">
        <v>5161</v>
      </c>
    </row>
    <row r="4" spans="1:15" x14ac:dyDescent="0.35">
      <c r="E4" s="46" t="s">
        <v>5373</v>
      </c>
      <c r="F4" s="46" t="s">
        <v>5169</v>
      </c>
      <c r="G4" s="46" t="s">
        <v>5372</v>
      </c>
      <c r="H4" s="46">
        <v>0</v>
      </c>
      <c r="I4" s="46">
        <v>0</v>
      </c>
      <c r="J4" s="48">
        <v>999999</v>
      </c>
      <c r="K4" s="46">
        <v>0</v>
      </c>
      <c r="L4" s="46" t="s">
        <v>5161</v>
      </c>
      <c r="M4" s="46" t="s">
        <v>5161</v>
      </c>
      <c r="N4" s="46" t="s">
        <v>5161</v>
      </c>
      <c r="O4" s="46" t="s">
        <v>5161</v>
      </c>
    </row>
    <row r="5" spans="1:15" x14ac:dyDescent="0.35">
      <c r="E5" s="46" t="s">
        <v>5374</v>
      </c>
      <c r="F5" s="46" t="s">
        <v>5375</v>
      </c>
      <c r="G5" s="46" t="s">
        <v>5372</v>
      </c>
      <c r="H5" s="46">
        <v>0</v>
      </c>
      <c r="I5" s="46">
        <v>0</v>
      </c>
      <c r="J5" s="48">
        <v>999999</v>
      </c>
      <c r="K5" s="46">
        <v>0</v>
      </c>
      <c r="L5" s="46" t="s">
        <v>5159</v>
      </c>
      <c r="M5" s="46" t="s">
        <v>5159</v>
      </c>
      <c r="N5" s="46" t="s">
        <v>5161</v>
      </c>
      <c r="O5" s="46" t="s">
        <v>5161</v>
      </c>
    </row>
    <row r="6" spans="1:15" x14ac:dyDescent="0.35">
      <c r="E6" s="46" t="s">
        <v>5376</v>
      </c>
      <c r="F6" s="46" t="s">
        <v>5377</v>
      </c>
      <c r="G6" s="46" t="s">
        <v>5372</v>
      </c>
      <c r="H6" s="46">
        <v>0</v>
      </c>
      <c r="I6" s="46">
        <v>0</v>
      </c>
      <c r="J6" s="48">
        <v>999999</v>
      </c>
      <c r="K6" s="46">
        <v>0</v>
      </c>
      <c r="L6" s="46" t="s">
        <v>5159</v>
      </c>
      <c r="M6" s="46" t="s">
        <v>5159</v>
      </c>
      <c r="N6" s="46" t="s">
        <v>5161</v>
      </c>
      <c r="O6" s="46" t="s">
        <v>5161</v>
      </c>
    </row>
    <row r="7" spans="1:15" x14ac:dyDescent="0.35">
      <c r="E7" s="46" t="s">
        <v>5378</v>
      </c>
      <c r="F7" s="46" t="s">
        <v>5177</v>
      </c>
      <c r="G7" s="46" t="s">
        <v>5372</v>
      </c>
      <c r="H7" s="46">
        <v>0</v>
      </c>
      <c r="I7" s="46">
        <v>0</v>
      </c>
      <c r="J7" s="48">
        <v>999999</v>
      </c>
      <c r="K7" s="46">
        <v>0</v>
      </c>
      <c r="L7" s="46" t="s">
        <v>5159</v>
      </c>
      <c r="M7" s="46" t="s">
        <v>5159</v>
      </c>
      <c r="N7" s="46" t="s">
        <v>5161</v>
      </c>
      <c r="O7" s="46" t="s">
        <v>5161</v>
      </c>
    </row>
    <row r="8" spans="1:15" x14ac:dyDescent="0.35">
      <c r="E8" s="46" t="s">
        <v>5416</v>
      </c>
      <c r="F8" s="46" t="s">
        <v>5282</v>
      </c>
      <c r="G8" s="46" t="s">
        <v>5372</v>
      </c>
      <c r="H8" s="46">
        <v>0</v>
      </c>
      <c r="I8" s="46">
        <v>0</v>
      </c>
      <c r="J8" s="48">
        <v>999999</v>
      </c>
      <c r="K8" s="46">
        <v>0</v>
      </c>
      <c r="L8" s="46" t="s">
        <v>5161</v>
      </c>
      <c r="M8" s="46" t="s">
        <v>5161</v>
      </c>
      <c r="N8" s="46" t="s">
        <v>5161</v>
      </c>
      <c r="O8" s="46" t="s">
        <v>5161</v>
      </c>
    </row>
    <row r="9" spans="1:15" x14ac:dyDescent="0.35">
      <c r="E9" s="46" t="s">
        <v>5379</v>
      </c>
      <c r="F9" s="46" t="s">
        <v>5380</v>
      </c>
      <c r="G9" s="46" t="s">
        <v>5372</v>
      </c>
      <c r="H9" s="46">
        <v>0</v>
      </c>
      <c r="I9" s="46">
        <v>0</v>
      </c>
      <c r="J9" s="48">
        <v>999999</v>
      </c>
      <c r="K9" s="46">
        <v>0</v>
      </c>
      <c r="L9" s="46" t="s">
        <v>5159</v>
      </c>
      <c r="M9" s="46" t="s">
        <v>5159</v>
      </c>
      <c r="N9" s="46" t="s">
        <v>5161</v>
      </c>
      <c r="O9" s="46" t="s">
        <v>5161</v>
      </c>
    </row>
    <row r="10" spans="1:15" x14ac:dyDescent="0.35">
      <c r="E10" s="46" t="s">
        <v>5381</v>
      </c>
      <c r="F10" s="46" t="s">
        <v>5199</v>
      </c>
      <c r="G10" s="46" t="s">
        <v>5372</v>
      </c>
      <c r="H10" s="46">
        <v>0</v>
      </c>
      <c r="I10" s="46">
        <v>0</v>
      </c>
      <c r="J10" s="48">
        <v>999999</v>
      </c>
      <c r="K10" s="46">
        <v>0</v>
      </c>
      <c r="L10" s="46" t="s">
        <v>5159</v>
      </c>
      <c r="M10" s="46" t="s">
        <v>5159</v>
      </c>
      <c r="N10" s="46" t="s">
        <v>5161</v>
      </c>
      <c r="O10" s="46" t="s">
        <v>5161</v>
      </c>
    </row>
    <row r="11" spans="1:15" x14ac:dyDescent="0.35">
      <c r="E11" s="46" t="s">
        <v>5382</v>
      </c>
      <c r="F11" s="46" t="s">
        <v>5383</v>
      </c>
      <c r="G11" s="46" t="s">
        <v>5372</v>
      </c>
      <c r="H11" s="46">
        <v>0</v>
      </c>
      <c r="I11" s="46">
        <v>0</v>
      </c>
      <c r="J11" s="48">
        <v>999999</v>
      </c>
      <c r="K11" s="46">
        <v>0</v>
      </c>
      <c r="L11" s="46" t="s">
        <v>5159</v>
      </c>
      <c r="M11" s="46" t="s">
        <v>5159</v>
      </c>
      <c r="N11" s="46" t="s">
        <v>5161</v>
      </c>
      <c r="O11" s="46" t="s">
        <v>5161</v>
      </c>
    </row>
    <row r="12" spans="1:15" x14ac:dyDescent="0.35">
      <c r="E12" s="46" t="s">
        <v>5384</v>
      </c>
      <c r="F12" s="46" t="s">
        <v>5204</v>
      </c>
      <c r="G12" s="46" t="s">
        <v>5372</v>
      </c>
      <c r="H12" s="46">
        <v>0</v>
      </c>
      <c r="I12" s="46">
        <v>0</v>
      </c>
      <c r="J12" s="48">
        <v>999999</v>
      </c>
      <c r="K12" s="46">
        <v>0</v>
      </c>
      <c r="L12" s="46" t="s">
        <v>5161</v>
      </c>
      <c r="M12" s="46" t="s">
        <v>5161</v>
      </c>
      <c r="N12" s="46" t="s">
        <v>5161</v>
      </c>
      <c r="O12" s="46" t="s">
        <v>5161</v>
      </c>
    </row>
    <row r="13" spans="1:15" x14ac:dyDescent="0.35">
      <c r="E13" s="46" t="s">
        <v>5385</v>
      </c>
      <c r="F13" s="46" t="s">
        <v>5417</v>
      </c>
      <c r="G13" s="46" t="s">
        <v>5372</v>
      </c>
      <c r="H13" s="46">
        <v>0</v>
      </c>
      <c r="I13" s="46">
        <v>0</v>
      </c>
      <c r="J13" s="48">
        <v>999999</v>
      </c>
      <c r="K13" s="46">
        <v>0</v>
      </c>
      <c r="L13" s="46" t="s">
        <v>5161</v>
      </c>
      <c r="M13" s="46" t="s">
        <v>5161</v>
      </c>
      <c r="N13" s="46" t="s">
        <v>5161</v>
      </c>
      <c r="O13" s="46" t="s">
        <v>5161</v>
      </c>
    </row>
    <row r="14" spans="1:15" x14ac:dyDescent="0.35">
      <c r="E14" s="46" t="s">
        <v>5387</v>
      </c>
      <c r="F14" s="46" t="s">
        <v>5208</v>
      </c>
      <c r="G14" s="46" t="s">
        <v>5372</v>
      </c>
      <c r="H14" s="46">
        <v>0</v>
      </c>
      <c r="I14" s="46">
        <v>0</v>
      </c>
      <c r="J14" s="48">
        <v>999999</v>
      </c>
      <c r="K14" s="46">
        <v>0</v>
      </c>
      <c r="L14" s="46" t="s">
        <v>5161</v>
      </c>
      <c r="M14" s="46" t="s">
        <v>5161</v>
      </c>
      <c r="N14" s="46" t="s">
        <v>5161</v>
      </c>
      <c r="O14" s="46" t="s">
        <v>5161</v>
      </c>
    </row>
    <row r="15" spans="1:15" x14ac:dyDescent="0.35">
      <c r="E15" s="46" t="s">
        <v>5388</v>
      </c>
      <c r="F15" s="46" t="s">
        <v>5211</v>
      </c>
      <c r="G15" s="46" t="s">
        <v>5372</v>
      </c>
      <c r="H15" s="46">
        <v>0</v>
      </c>
      <c r="I15" s="46">
        <v>0</v>
      </c>
      <c r="J15" s="48">
        <v>999999</v>
      </c>
      <c r="K15" s="46">
        <v>0</v>
      </c>
      <c r="L15" s="46" t="s">
        <v>5161</v>
      </c>
      <c r="M15" s="46" t="s">
        <v>5161</v>
      </c>
      <c r="N15" s="46" t="s">
        <v>5161</v>
      </c>
      <c r="O15" s="46" t="s">
        <v>5161</v>
      </c>
    </row>
    <row r="16" spans="1:15" x14ac:dyDescent="0.35">
      <c r="E16" s="46" t="s">
        <v>5389</v>
      </c>
      <c r="F16" s="46" t="s">
        <v>5213</v>
      </c>
      <c r="G16" s="46" t="s">
        <v>5372</v>
      </c>
      <c r="H16" s="46">
        <v>0</v>
      </c>
      <c r="I16" s="46">
        <v>0</v>
      </c>
      <c r="J16" s="48">
        <v>999999</v>
      </c>
      <c r="K16" s="46">
        <v>0</v>
      </c>
      <c r="L16" s="46" t="s">
        <v>5161</v>
      </c>
      <c r="M16" s="46" t="s">
        <v>5161</v>
      </c>
      <c r="N16" s="46" t="s">
        <v>5161</v>
      </c>
      <c r="O16" s="46" t="s">
        <v>5161</v>
      </c>
    </row>
    <row r="17" spans="5:15" x14ac:dyDescent="0.35">
      <c r="E17" s="46" t="s">
        <v>5390</v>
      </c>
      <c r="F17" s="46" t="s">
        <v>5391</v>
      </c>
      <c r="G17" s="46" t="s">
        <v>5372</v>
      </c>
      <c r="H17" s="46">
        <v>0</v>
      </c>
      <c r="I17" s="46">
        <v>0</v>
      </c>
      <c r="J17" s="48">
        <v>999999</v>
      </c>
      <c r="K17" s="46">
        <v>0</v>
      </c>
      <c r="L17" s="46" t="s">
        <v>5161</v>
      </c>
      <c r="M17" s="46" t="s">
        <v>5161</v>
      </c>
      <c r="N17" s="46" t="s">
        <v>5161</v>
      </c>
      <c r="O17" s="46" t="s">
        <v>5161</v>
      </c>
    </row>
    <row r="18" spans="5:15" x14ac:dyDescent="0.35">
      <c r="E18" s="46" t="s">
        <v>5392</v>
      </c>
      <c r="F18" s="46" t="s">
        <v>5393</v>
      </c>
      <c r="G18" s="46" t="s">
        <v>5372</v>
      </c>
      <c r="H18" s="46">
        <v>0</v>
      </c>
      <c r="I18" s="46">
        <v>0</v>
      </c>
      <c r="J18" s="48">
        <v>999999</v>
      </c>
      <c r="K18" s="46">
        <v>0</v>
      </c>
      <c r="L18" s="46" t="s">
        <v>5161</v>
      </c>
      <c r="M18" s="46" t="s">
        <v>5161</v>
      </c>
      <c r="N18" s="46" t="s">
        <v>5161</v>
      </c>
      <c r="O18" s="46" t="s">
        <v>5161</v>
      </c>
    </row>
    <row r="19" spans="5:15" x14ac:dyDescent="0.35">
      <c r="E19" s="46" t="s">
        <v>5394</v>
      </c>
      <c r="F19" s="46" t="s">
        <v>5229</v>
      </c>
      <c r="G19" s="46" t="s">
        <v>5372</v>
      </c>
      <c r="H19" s="46">
        <v>0</v>
      </c>
      <c r="I19" s="46">
        <v>0</v>
      </c>
      <c r="J19" s="48">
        <v>999999</v>
      </c>
      <c r="K19" s="46">
        <v>0</v>
      </c>
      <c r="L19" s="46" t="s">
        <v>5161</v>
      </c>
      <c r="M19" s="46" t="s">
        <v>5161</v>
      </c>
      <c r="N19" s="46" t="s">
        <v>5161</v>
      </c>
      <c r="O19" s="46" t="s">
        <v>5161</v>
      </c>
    </row>
    <row r="20" spans="5:15" x14ac:dyDescent="0.35">
      <c r="E20" s="46" t="s">
        <v>5395</v>
      </c>
      <c r="F20" s="46" t="s">
        <v>5396</v>
      </c>
      <c r="G20" s="46" t="s">
        <v>5372</v>
      </c>
      <c r="H20" s="46">
        <v>0</v>
      </c>
      <c r="I20" s="46">
        <v>0</v>
      </c>
      <c r="J20" s="48">
        <v>999999</v>
      </c>
      <c r="K20" s="46">
        <v>0</v>
      </c>
      <c r="L20" s="46" t="s">
        <v>5161</v>
      </c>
      <c r="M20" s="46" t="s">
        <v>5161</v>
      </c>
      <c r="N20" s="46" t="s">
        <v>5161</v>
      </c>
      <c r="O20" s="46" t="s">
        <v>5161</v>
      </c>
    </row>
    <row r="21" spans="5:15" x14ac:dyDescent="0.35">
      <c r="E21" s="46" t="s">
        <v>5397</v>
      </c>
      <c r="F21" s="46" t="s">
        <v>5398</v>
      </c>
      <c r="G21" s="46" t="s">
        <v>5372</v>
      </c>
      <c r="H21" s="46">
        <v>0</v>
      </c>
      <c r="I21" s="46">
        <v>0</v>
      </c>
      <c r="J21" s="48">
        <v>999999</v>
      </c>
      <c r="K21" s="46">
        <v>0</v>
      </c>
      <c r="L21" s="46" t="s">
        <v>5161</v>
      </c>
      <c r="M21" s="46" t="s">
        <v>5161</v>
      </c>
      <c r="N21" s="46" t="s">
        <v>5161</v>
      </c>
      <c r="O21" s="46" t="s">
        <v>5161</v>
      </c>
    </row>
    <row r="22" spans="5:15" x14ac:dyDescent="0.35">
      <c r="E22" s="46" t="s">
        <v>5399</v>
      </c>
      <c r="F22" s="46" t="s">
        <v>5251</v>
      </c>
      <c r="G22" s="46" t="s">
        <v>5372</v>
      </c>
      <c r="H22" s="46">
        <v>0</v>
      </c>
      <c r="I22" s="46">
        <v>0</v>
      </c>
      <c r="J22" s="48">
        <v>999999</v>
      </c>
      <c r="K22" s="46">
        <v>0</v>
      </c>
      <c r="L22" s="46" t="s">
        <v>5161</v>
      </c>
      <c r="M22" s="46" t="s">
        <v>5161</v>
      </c>
      <c r="N22" s="46" t="s">
        <v>5161</v>
      </c>
      <c r="O22" s="46" t="s">
        <v>5161</v>
      </c>
    </row>
    <row r="23" spans="5:15" x14ac:dyDescent="0.35">
      <c r="E23" s="46" t="s">
        <v>5400</v>
      </c>
      <c r="F23" s="46" t="s">
        <v>5253</v>
      </c>
      <c r="G23" s="46" t="s">
        <v>5372</v>
      </c>
      <c r="H23" s="46">
        <v>0</v>
      </c>
      <c r="I23" s="46">
        <v>0</v>
      </c>
      <c r="J23" s="48">
        <v>999999</v>
      </c>
      <c r="K23" s="46">
        <v>0</v>
      </c>
      <c r="L23" s="46" t="s">
        <v>5161</v>
      </c>
      <c r="M23" s="46" t="s">
        <v>5161</v>
      </c>
      <c r="N23" s="46" t="s">
        <v>5161</v>
      </c>
      <c r="O23" s="46" t="s">
        <v>5161</v>
      </c>
    </row>
    <row r="24" spans="5:15" x14ac:dyDescent="0.35">
      <c r="E24" s="46" t="s">
        <v>5401</v>
      </c>
      <c r="F24" s="46" t="s">
        <v>5257</v>
      </c>
      <c r="G24" s="46" t="s">
        <v>5372</v>
      </c>
      <c r="H24" s="46">
        <v>0</v>
      </c>
      <c r="I24" s="46">
        <v>0</v>
      </c>
      <c r="J24" s="48">
        <v>999999</v>
      </c>
      <c r="K24" s="46">
        <v>0</v>
      </c>
      <c r="L24" s="46" t="s">
        <v>5161</v>
      </c>
      <c r="M24" s="46" t="s">
        <v>5161</v>
      </c>
      <c r="N24" s="46" t="s">
        <v>5161</v>
      </c>
      <c r="O24" s="46" t="s">
        <v>5161</v>
      </c>
    </row>
    <row r="25" spans="5:15" x14ac:dyDescent="0.35">
      <c r="E25" s="46" t="s">
        <v>5402</v>
      </c>
      <c r="F25" s="46" t="s">
        <v>2249</v>
      </c>
      <c r="G25" s="46" t="s">
        <v>5372</v>
      </c>
      <c r="H25" s="46">
        <v>0</v>
      </c>
      <c r="I25" s="46">
        <v>0</v>
      </c>
      <c r="J25" s="48">
        <v>999999</v>
      </c>
      <c r="K25" s="46">
        <v>0</v>
      </c>
      <c r="L25" s="46" t="s">
        <v>5161</v>
      </c>
      <c r="M25" s="46" t="s">
        <v>5161</v>
      </c>
      <c r="N25" s="46" t="s">
        <v>5161</v>
      </c>
      <c r="O25" s="46" t="s">
        <v>5161</v>
      </c>
    </row>
    <row r="26" spans="5:15" x14ac:dyDescent="0.35">
      <c r="E26" s="46" t="s">
        <v>5403</v>
      </c>
      <c r="F26" s="46" t="s">
        <v>1188</v>
      </c>
      <c r="G26" s="46" t="s">
        <v>5372</v>
      </c>
      <c r="H26" s="46">
        <v>0</v>
      </c>
      <c r="I26" s="46">
        <v>0</v>
      </c>
      <c r="J26" s="48">
        <v>999999</v>
      </c>
      <c r="K26" s="46">
        <v>0</v>
      </c>
      <c r="L26" s="46" t="s">
        <v>5161</v>
      </c>
      <c r="M26" s="46" t="s">
        <v>5161</v>
      </c>
      <c r="N26" s="46" t="s">
        <v>5161</v>
      </c>
      <c r="O26" s="46" t="s">
        <v>5161</v>
      </c>
    </row>
    <row r="27" spans="5:15" x14ac:dyDescent="0.35">
      <c r="E27" s="46" t="s">
        <v>5404</v>
      </c>
      <c r="F27" s="46" t="s">
        <v>5262</v>
      </c>
      <c r="G27" s="46" t="s">
        <v>5372</v>
      </c>
      <c r="H27" s="46">
        <v>0</v>
      </c>
      <c r="I27" s="46">
        <v>0</v>
      </c>
      <c r="J27" s="48">
        <v>999999</v>
      </c>
      <c r="K27" s="46">
        <v>0</v>
      </c>
      <c r="L27" s="46" t="s">
        <v>5161</v>
      </c>
      <c r="M27" s="46" t="s">
        <v>5161</v>
      </c>
      <c r="N27" s="46" t="s">
        <v>5161</v>
      </c>
      <c r="O27" s="46" t="s">
        <v>5161</v>
      </c>
    </row>
    <row r="28" spans="5:15" x14ac:dyDescent="0.35">
      <c r="E28" s="46" t="s">
        <v>5405</v>
      </c>
      <c r="F28" s="46" t="s">
        <v>5264</v>
      </c>
      <c r="G28" s="46" t="s">
        <v>5372</v>
      </c>
      <c r="H28" s="46">
        <v>0</v>
      </c>
      <c r="I28" s="46">
        <v>0</v>
      </c>
      <c r="J28" s="48">
        <v>999999</v>
      </c>
      <c r="K28" s="46">
        <v>0</v>
      </c>
      <c r="L28" s="46" t="s">
        <v>5161</v>
      </c>
      <c r="M28" s="46" t="s">
        <v>5161</v>
      </c>
      <c r="N28" s="46" t="s">
        <v>5161</v>
      </c>
      <c r="O28" s="46" t="s">
        <v>5161</v>
      </c>
    </row>
    <row r="29" spans="5:15" x14ac:dyDescent="0.35">
      <c r="E29" s="46" t="s">
        <v>5406</v>
      </c>
      <c r="F29" s="46" t="s">
        <v>5266</v>
      </c>
      <c r="G29" s="46" t="s">
        <v>5372</v>
      </c>
      <c r="H29" s="46">
        <v>0</v>
      </c>
      <c r="I29" s="46">
        <v>0</v>
      </c>
      <c r="J29" s="48">
        <v>999999</v>
      </c>
      <c r="K29" s="46">
        <v>0</v>
      </c>
      <c r="L29" s="46" t="s">
        <v>5161</v>
      </c>
      <c r="M29" s="46" t="s">
        <v>5161</v>
      </c>
      <c r="N29" s="46" t="s">
        <v>5161</v>
      </c>
      <c r="O29" s="46" t="s">
        <v>5161</v>
      </c>
    </row>
    <row r="30" spans="5:15" x14ac:dyDescent="0.35">
      <c r="E30" s="46" t="s">
        <v>5407</v>
      </c>
      <c r="F30" s="46" t="s">
        <v>5268</v>
      </c>
      <c r="G30" s="46" t="s">
        <v>5372</v>
      </c>
      <c r="H30" s="46">
        <v>0</v>
      </c>
      <c r="I30" s="46">
        <v>0</v>
      </c>
      <c r="J30" s="48">
        <v>999999</v>
      </c>
      <c r="K30" s="46">
        <v>0</v>
      </c>
      <c r="L30" s="46" t="s">
        <v>5161</v>
      </c>
      <c r="M30" s="46" t="s">
        <v>5161</v>
      </c>
      <c r="N30" s="46" t="s">
        <v>5161</v>
      </c>
      <c r="O30" s="46" t="s">
        <v>5161</v>
      </c>
    </row>
    <row r="31" spans="5:15" x14ac:dyDescent="0.35">
      <c r="E31" s="46" t="s">
        <v>5408</v>
      </c>
      <c r="F31" s="46" t="s">
        <v>4578</v>
      </c>
      <c r="G31" s="46" t="s">
        <v>5372</v>
      </c>
      <c r="H31" s="46">
        <v>0</v>
      </c>
      <c r="I31" s="46">
        <v>0</v>
      </c>
      <c r="J31" s="48">
        <v>999999</v>
      </c>
      <c r="K31" s="46">
        <v>0</v>
      </c>
      <c r="L31" s="46" t="s">
        <v>5161</v>
      </c>
      <c r="M31" s="46" t="s">
        <v>5161</v>
      </c>
      <c r="N31" s="46" t="s">
        <v>5161</v>
      </c>
      <c r="O31" s="46" t="s">
        <v>5161</v>
      </c>
    </row>
    <row r="32" spans="5:15" x14ac:dyDescent="0.35">
      <c r="E32" s="46" t="s">
        <v>5409</v>
      </c>
      <c r="F32" s="46" t="s">
        <v>4567</v>
      </c>
      <c r="G32" s="46" t="s">
        <v>5372</v>
      </c>
      <c r="H32" s="46">
        <v>0</v>
      </c>
      <c r="I32" s="46">
        <v>0</v>
      </c>
      <c r="J32" s="48">
        <v>999999</v>
      </c>
      <c r="K32" s="46">
        <v>0</v>
      </c>
      <c r="L32" s="46" t="s">
        <v>5161</v>
      </c>
      <c r="M32" s="46" t="s">
        <v>5161</v>
      </c>
      <c r="N32" s="46" t="s">
        <v>5161</v>
      </c>
      <c r="O32" s="46" t="s">
        <v>5161</v>
      </c>
    </row>
    <row r="33" spans="5:15" x14ac:dyDescent="0.35">
      <c r="E33" s="46" t="s">
        <v>5410</v>
      </c>
      <c r="F33" s="46" t="s">
        <v>5037</v>
      </c>
      <c r="G33" s="46" t="s">
        <v>5372</v>
      </c>
      <c r="H33" s="46">
        <v>0</v>
      </c>
      <c r="I33" s="46">
        <v>0</v>
      </c>
      <c r="J33" s="48">
        <v>999999</v>
      </c>
      <c r="K33" s="46">
        <v>0</v>
      </c>
      <c r="L33" s="46" t="s">
        <v>5161</v>
      </c>
      <c r="M33" s="46" t="s">
        <v>5161</v>
      </c>
      <c r="N33" s="46" t="s">
        <v>5161</v>
      </c>
      <c r="O33" s="46" t="s">
        <v>5161</v>
      </c>
    </row>
    <row r="34" spans="5:15" x14ac:dyDescent="0.35">
      <c r="E34" s="46" t="s">
        <v>5411</v>
      </c>
      <c r="F34" s="46" t="s">
        <v>5273</v>
      </c>
      <c r="G34" s="46" t="s">
        <v>5372</v>
      </c>
      <c r="H34" s="46">
        <v>0</v>
      </c>
      <c r="I34" s="46">
        <v>0</v>
      </c>
      <c r="J34" s="48">
        <v>999999</v>
      </c>
      <c r="K34" s="46">
        <v>0</v>
      </c>
      <c r="L34" s="46" t="s">
        <v>5161</v>
      </c>
      <c r="M34" s="46" t="s">
        <v>5161</v>
      </c>
      <c r="N34" s="46" t="s">
        <v>5161</v>
      </c>
      <c r="O34" s="46" t="s">
        <v>5161</v>
      </c>
    </row>
    <row r="35" spans="5:15" x14ac:dyDescent="0.35">
      <c r="E35" s="46" t="s">
        <v>5412</v>
      </c>
      <c r="F35" s="46" t="s">
        <v>5276</v>
      </c>
      <c r="G35" s="46" t="s">
        <v>5372</v>
      </c>
      <c r="H35" s="46">
        <v>0</v>
      </c>
      <c r="I35" s="46">
        <v>0</v>
      </c>
      <c r="J35" s="48">
        <v>999999</v>
      </c>
      <c r="K35" s="46">
        <v>0</v>
      </c>
      <c r="L35" s="46" t="s">
        <v>5161</v>
      </c>
      <c r="M35" s="46" t="s">
        <v>5161</v>
      </c>
      <c r="N35" s="46" t="s">
        <v>5161</v>
      </c>
      <c r="O35" s="46" t="s">
        <v>5161</v>
      </c>
    </row>
    <row r="36" spans="5:15" x14ac:dyDescent="0.35">
      <c r="E36" s="46" t="s">
        <v>5413</v>
      </c>
      <c r="F36" s="46" t="s">
        <v>5278</v>
      </c>
      <c r="G36" s="46" t="s">
        <v>5372</v>
      </c>
      <c r="H36" s="46">
        <v>0</v>
      </c>
      <c r="I36" s="46">
        <v>0</v>
      </c>
      <c r="J36" s="48">
        <v>999999</v>
      </c>
      <c r="K36" s="46">
        <v>0</v>
      </c>
      <c r="L36" s="46" t="s">
        <v>5161</v>
      </c>
      <c r="M36" s="46" t="s">
        <v>5161</v>
      </c>
      <c r="N36" s="46" t="s">
        <v>5161</v>
      </c>
      <c r="O36" s="46" t="s">
        <v>5161</v>
      </c>
    </row>
    <row r="37" spans="5:15" x14ac:dyDescent="0.35">
      <c r="E37" s="46" t="s">
        <v>5414</v>
      </c>
      <c r="F37" s="46" t="s">
        <v>4980</v>
      </c>
      <c r="G37" s="46" t="s">
        <v>5372</v>
      </c>
      <c r="H37" s="46">
        <v>0</v>
      </c>
      <c r="I37" s="46">
        <v>0</v>
      </c>
      <c r="J37" s="48">
        <v>999999</v>
      </c>
      <c r="K37" s="46">
        <v>0</v>
      </c>
      <c r="L37" s="46" t="s">
        <v>5161</v>
      </c>
      <c r="M37" s="46" t="s">
        <v>5161</v>
      </c>
      <c r="N37" s="46" t="s">
        <v>5161</v>
      </c>
      <c r="O37" s="46" t="s">
        <v>5161</v>
      </c>
    </row>
    <row r="38" spans="5:15" x14ac:dyDescent="0.35">
      <c r="E38" s="46" t="s">
        <v>5415</v>
      </c>
      <c r="F38" s="46" t="s">
        <v>3882</v>
      </c>
      <c r="G38" s="46" t="s">
        <v>5372</v>
      </c>
      <c r="H38" s="46">
        <v>0</v>
      </c>
      <c r="I38" s="46">
        <v>0</v>
      </c>
      <c r="J38" s="48">
        <v>999999</v>
      </c>
      <c r="K38" s="46">
        <v>0</v>
      </c>
      <c r="L38" s="46" t="s">
        <v>5161</v>
      </c>
      <c r="M38" s="46" t="s">
        <v>5161</v>
      </c>
      <c r="N38" s="46" t="s">
        <v>5161</v>
      </c>
      <c r="O38" s="46" t="s">
        <v>5161</v>
      </c>
    </row>
  </sheetData>
  <autoFilter ref="A2:O2" xr:uid="{00000000-0009-0000-0000-0000B8000000}"/>
  <dataValidations count="1">
    <dataValidation type="list" allowBlank="1" showInputMessage="1" showErrorMessage="1" sqref="D1" xr:uid="{00000000-0002-0000-B800-000000000000}">
      <formula1>Sites</formula1>
    </dataValidation>
  </dataValidations>
  <hyperlinks>
    <hyperlink ref="B1" location="Index!A1" display="Go To Index" xr:uid="{00000000-0004-0000-B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900-000000000000}">
  <sheetPr codeName="Sheet313"/>
  <dimension ref="A1:EC38"/>
  <sheetViews>
    <sheetView workbookViewId="0">
      <pane xSplit="8" ySplit="2" topLeftCell="ED3" activePane="bottomRight" state="frozen"/>
      <selection pane="topRight" activeCell="I1" sqref="I1"/>
      <selection pane="bottomLeft" activeCell="A3" sqref="A3"/>
      <selection pane="bottomRigh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13.54296875" style="46" bestFit="1" customWidth="1"/>
    <col min="6" max="6" width="31.54296875" style="46" bestFit="1" customWidth="1"/>
    <col min="7" max="7" width="13" style="46" bestFit="1" customWidth="1"/>
    <col min="8" max="8" width="35.453125" style="46" bestFit="1" customWidth="1"/>
    <col min="9" max="9" width="13.6328125" style="46" bestFit="1" customWidth="1"/>
    <col min="10" max="10" width="19.36328125" style="46" bestFit="1" customWidth="1"/>
    <col min="11" max="11" width="9.08984375" style="46" bestFit="1" customWidth="1"/>
    <col min="12" max="12" width="11" style="46" bestFit="1" customWidth="1"/>
    <col min="13" max="13" width="15.6328125" style="46" bestFit="1" customWidth="1"/>
    <col min="14" max="14" width="15.90625" style="46" bestFit="1" customWidth="1"/>
    <col min="15" max="15" width="11.08984375" style="46" bestFit="1" customWidth="1"/>
    <col min="16" max="16" width="13.6328125" style="46" bestFit="1" customWidth="1"/>
    <col min="17" max="17" width="13" style="46" bestFit="1" customWidth="1"/>
    <col min="18" max="18" width="14" style="46" bestFit="1" customWidth="1"/>
    <col min="19" max="19" width="9.453125" style="46" bestFit="1" customWidth="1"/>
    <col min="20" max="20" width="12" style="46" bestFit="1" customWidth="1"/>
    <col min="21" max="21" width="14.6328125" style="46" bestFit="1" customWidth="1"/>
    <col min="22" max="22" width="19.54296875" style="46" bestFit="1" customWidth="1"/>
    <col min="23" max="23" width="20.08984375" style="46" bestFit="1" customWidth="1"/>
    <col min="24" max="24" width="15.453125" style="46" bestFit="1" customWidth="1"/>
    <col min="25" max="25" width="18.08984375" style="46" bestFit="1" customWidth="1"/>
    <col min="26" max="26" width="11.54296875" style="46" bestFit="1" customWidth="1"/>
    <col min="27" max="27" width="25.90625" style="46" bestFit="1" customWidth="1"/>
    <col min="28" max="31" width="28.453125" style="46" bestFit="1" customWidth="1"/>
    <col min="32" max="32" width="33.36328125" style="46" bestFit="1" customWidth="1"/>
    <col min="33" max="33" width="26.453125" style="46" bestFit="1" customWidth="1"/>
    <col min="34" max="37" width="29" style="46" bestFit="1" customWidth="1"/>
    <col min="38" max="38" width="33.90625" style="46" bestFit="1" customWidth="1"/>
    <col min="39" max="39" width="18" style="46" bestFit="1" customWidth="1"/>
    <col min="40" max="43" width="23" style="46" bestFit="1" customWidth="1"/>
    <col min="44" max="44" width="28" style="46" bestFit="1" customWidth="1"/>
    <col min="45" max="45" width="15.6328125" style="46" bestFit="1" customWidth="1"/>
    <col min="46" max="49" width="20.6328125" style="46" bestFit="1" customWidth="1"/>
    <col min="50" max="50" width="25.6328125" style="46" bestFit="1" customWidth="1"/>
    <col min="51" max="51" width="20.08984375" style="46" bestFit="1" customWidth="1"/>
    <col min="52" max="55" width="23" style="46" bestFit="1" customWidth="1"/>
    <col min="56" max="56" width="28" style="46" bestFit="1" customWidth="1"/>
    <col min="57" max="57" width="18.54296875" style="46" bestFit="1" customWidth="1"/>
    <col min="58" max="61" width="23.6328125" style="46" bestFit="1" customWidth="1"/>
    <col min="62" max="62" width="28.54296875" style="46" bestFit="1" customWidth="1"/>
    <col min="63" max="63" width="17.36328125" style="46" bestFit="1" customWidth="1"/>
    <col min="64" max="67" width="22.36328125" style="46" bestFit="1" customWidth="1"/>
    <col min="68" max="68" width="27.36328125" style="46" bestFit="1" customWidth="1"/>
    <col min="69" max="69" width="23.36328125" style="46" bestFit="1" customWidth="1"/>
    <col min="70" max="73" width="28.08984375" style="46" bestFit="1" customWidth="1"/>
    <col min="74" max="74" width="33" style="46" bestFit="1" customWidth="1"/>
    <col min="75" max="75" width="19.90625" style="46" bestFit="1" customWidth="1"/>
    <col min="76" max="79" width="24.54296875" style="46" bestFit="1" customWidth="1"/>
    <col min="80" max="80" width="29.453125" style="46" bestFit="1" customWidth="1"/>
    <col min="81" max="81" width="21.08984375" style="46" bestFit="1" customWidth="1"/>
    <col min="82" max="85" width="25.6328125" style="46" bestFit="1" customWidth="1"/>
    <col min="86" max="86" width="30.6328125" style="46" bestFit="1" customWidth="1"/>
    <col min="87" max="87" width="20" style="46" bestFit="1" customWidth="1"/>
    <col min="88" max="91" width="28.6328125" style="46" bestFit="1" customWidth="1"/>
    <col min="92" max="92" width="33.54296875" style="46" bestFit="1" customWidth="1"/>
    <col min="93" max="93" width="20.54296875" style="46" bestFit="1" customWidth="1"/>
    <col min="94" max="97" width="29.36328125" style="46" bestFit="1" customWidth="1"/>
    <col min="98" max="98" width="34.08984375" style="46" bestFit="1" customWidth="1"/>
    <col min="99" max="99" width="20.90625" style="46" bestFit="1" customWidth="1"/>
    <col min="100" max="103" width="27.90625" style="46" bestFit="1" customWidth="1"/>
    <col min="104" max="104" width="30.6328125" style="46" bestFit="1" customWidth="1"/>
    <col min="105" max="105" width="21.453125" style="46" bestFit="1" customWidth="1"/>
    <col min="106" max="109" width="28.453125" style="46" bestFit="1" customWidth="1"/>
    <col min="110" max="110" width="33.36328125" style="46" bestFit="1" customWidth="1"/>
    <col min="111" max="111" width="20.6328125" style="46" bestFit="1" customWidth="1"/>
    <col min="112" max="115" width="29.90625" style="46" bestFit="1" customWidth="1"/>
    <col min="116" max="116" width="34.6328125" style="46" bestFit="1" customWidth="1"/>
    <col min="117" max="117" width="21.36328125" style="46" bestFit="1" customWidth="1"/>
    <col min="118" max="121" width="30.453125" style="46" bestFit="1" customWidth="1"/>
    <col min="122" max="122" width="35.36328125" style="46" bestFit="1" customWidth="1"/>
    <col min="123" max="124" width="17.6328125" style="46" bestFit="1" customWidth="1"/>
    <col min="125" max="125" width="20.54296875" style="46" bestFit="1" customWidth="1"/>
    <col min="126" max="126" width="22.54296875" style="46" bestFit="1" customWidth="1"/>
    <col min="127" max="127" width="17.36328125" style="46" bestFit="1" customWidth="1"/>
    <col min="128" max="128" width="13.90625" style="46" bestFit="1" customWidth="1"/>
    <col min="129" max="129" width="11.6328125" style="46" bestFit="1" customWidth="1"/>
    <col min="130" max="130" width="13.90625" style="46" bestFit="1" customWidth="1"/>
    <col min="131" max="131" width="14.453125" style="46" bestFit="1" customWidth="1"/>
    <col min="132" max="132" width="13.36328125" style="46" bestFit="1" customWidth="1"/>
    <col min="133" max="133" width="11.36328125" style="46" bestFit="1" customWidth="1"/>
    <col min="134" max="16384" width="8.90625" style="46"/>
  </cols>
  <sheetData>
    <row r="1" spans="1:133" x14ac:dyDescent="0.35">
      <c r="A1" s="47" t="s">
        <v>348</v>
      </c>
      <c r="B1" s="26" t="s">
        <v>50</v>
      </c>
      <c r="C1" s="47" t="s">
        <v>350</v>
      </c>
      <c r="D1" s="6" t="s">
        <v>11</v>
      </c>
    </row>
    <row r="2" spans="1:133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5462</v>
      </c>
      <c r="F2" s="46" t="s">
        <v>3240</v>
      </c>
      <c r="G2" s="46" t="s">
        <v>2599</v>
      </c>
      <c r="H2" s="46" t="s">
        <v>5463</v>
      </c>
      <c r="I2" s="46" t="s">
        <v>5464</v>
      </c>
      <c r="J2" s="46" t="s">
        <v>5465</v>
      </c>
      <c r="K2" s="46" t="s">
        <v>5466</v>
      </c>
      <c r="L2" s="46" t="s">
        <v>5467</v>
      </c>
      <c r="M2" s="46" t="s">
        <v>5468</v>
      </c>
      <c r="N2" s="46" t="s">
        <v>5469</v>
      </c>
      <c r="O2" s="46" t="s">
        <v>5470</v>
      </c>
      <c r="P2" s="46" t="s">
        <v>5471</v>
      </c>
      <c r="Q2" s="46" t="s">
        <v>5472</v>
      </c>
      <c r="R2" s="46" t="s">
        <v>5473</v>
      </c>
      <c r="S2" s="46" t="s">
        <v>4818</v>
      </c>
      <c r="T2" s="46" t="s">
        <v>5474</v>
      </c>
      <c r="U2" s="46" t="s">
        <v>5475</v>
      </c>
      <c r="V2" s="46" t="s">
        <v>5476</v>
      </c>
      <c r="W2" s="46" t="s">
        <v>5477</v>
      </c>
      <c r="X2" s="46" t="s">
        <v>5478</v>
      </c>
      <c r="Y2" s="46" t="s">
        <v>5479</v>
      </c>
      <c r="Z2" s="46" t="s">
        <v>2808</v>
      </c>
      <c r="AA2" s="46" t="s">
        <v>5480</v>
      </c>
      <c r="AB2" s="46" t="s">
        <v>5481</v>
      </c>
      <c r="AC2" s="46" t="s">
        <v>5482</v>
      </c>
      <c r="AD2" s="46" t="s">
        <v>5483</v>
      </c>
      <c r="AE2" s="46" t="s">
        <v>5484</v>
      </c>
      <c r="AF2" s="46" t="s">
        <v>5485</v>
      </c>
      <c r="AG2" s="46" t="s">
        <v>5486</v>
      </c>
      <c r="AH2" s="46" t="s">
        <v>5487</v>
      </c>
      <c r="AI2" s="46" t="s">
        <v>5488</v>
      </c>
      <c r="AJ2" s="46" t="s">
        <v>5489</v>
      </c>
      <c r="AK2" s="46" t="s">
        <v>5490</v>
      </c>
      <c r="AL2" s="46" t="s">
        <v>5491</v>
      </c>
      <c r="AM2" s="46" t="s">
        <v>5492</v>
      </c>
      <c r="AN2" s="46" t="s">
        <v>5493</v>
      </c>
      <c r="AO2" s="46" t="s">
        <v>5494</v>
      </c>
      <c r="AP2" s="46" t="s">
        <v>5495</v>
      </c>
      <c r="AQ2" s="46" t="s">
        <v>5496</v>
      </c>
      <c r="AR2" s="46" t="s">
        <v>5497</v>
      </c>
      <c r="AS2" s="46" t="s">
        <v>5498</v>
      </c>
      <c r="AT2" s="46" t="s">
        <v>5499</v>
      </c>
      <c r="AU2" s="46" t="s">
        <v>5500</v>
      </c>
      <c r="AV2" s="46" t="s">
        <v>5501</v>
      </c>
      <c r="AW2" s="46" t="s">
        <v>5502</v>
      </c>
      <c r="AX2" s="46" t="s">
        <v>5503</v>
      </c>
      <c r="AY2" s="46" t="s">
        <v>5504</v>
      </c>
      <c r="AZ2" s="46" t="s">
        <v>5505</v>
      </c>
      <c r="BA2" s="46" t="s">
        <v>5506</v>
      </c>
      <c r="BB2" s="46" t="s">
        <v>5507</v>
      </c>
      <c r="BC2" s="46" t="s">
        <v>5508</v>
      </c>
      <c r="BD2" s="46" t="s">
        <v>5509</v>
      </c>
      <c r="BE2" s="46" t="s">
        <v>5510</v>
      </c>
      <c r="BF2" s="46" t="s">
        <v>5511</v>
      </c>
      <c r="BG2" s="46" t="s">
        <v>5512</v>
      </c>
      <c r="BH2" s="46" t="s">
        <v>5513</v>
      </c>
      <c r="BI2" s="46" t="s">
        <v>5514</v>
      </c>
      <c r="BJ2" s="46" t="s">
        <v>5515</v>
      </c>
      <c r="BK2" s="46" t="s">
        <v>5516</v>
      </c>
      <c r="BL2" s="46" t="s">
        <v>5517</v>
      </c>
      <c r="BM2" s="46" t="s">
        <v>5518</v>
      </c>
      <c r="BN2" s="46" t="s">
        <v>5519</v>
      </c>
      <c r="BO2" s="46" t="s">
        <v>5520</v>
      </c>
      <c r="BP2" s="46" t="s">
        <v>5521</v>
      </c>
      <c r="BQ2" s="46" t="s">
        <v>5522</v>
      </c>
      <c r="BR2" s="46" t="s">
        <v>5523</v>
      </c>
      <c r="BS2" s="46" t="s">
        <v>5524</v>
      </c>
      <c r="BT2" s="46" t="s">
        <v>5525</v>
      </c>
      <c r="BU2" s="46" t="s">
        <v>5526</v>
      </c>
      <c r="BV2" s="46" t="s">
        <v>5527</v>
      </c>
      <c r="BW2" s="46" t="s">
        <v>5528</v>
      </c>
      <c r="BX2" s="46" t="s">
        <v>5529</v>
      </c>
      <c r="BY2" s="46" t="s">
        <v>5530</v>
      </c>
      <c r="BZ2" s="46" t="s">
        <v>5531</v>
      </c>
      <c r="CA2" s="46" t="s">
        <v>5532</v>
      </c>
      <c r="CB2" s="46" t="s">
        <v>5533</v>
      </c>
      <c r="CC2" s="46" t="s">
        <v>5534</v>
      </c>
      <c r="CD2" s="46" t="s">
        <v>5535</v>
      </c>
      <c r="CE2" s="46" t="s">
        <v>5536</v>
      </c>
      <c r="CF2" s="46" t="s">
        <v>5537</v>
      </c>
      <c r="CG2" s="46" t="s">
        <v>5538</v>
      </c>
      <c r="CH2" s="46" t="s">
        <v>5539</v>
      </c>
      <c r="CI2" s="46" t="s">
        <v>5540</v>
      </c>
      <c r="CJ2" s="46" t="s">
        <v>5541</v>
      </c>
      <c r="CK2" s="46" t="s">
        <v>5542</v>
      </c>
      <c r="CL2" s="46" t="s">
        <v>5543</v>
      </c>
      <c r="CM2" s="46" t="s">
        <v>5544</v>
      </c>
      <c r="CN2" s="46" t="s">
        <v>5545</v>
      </c>
      <c r="CO2" s="46" t="s">
        <v>5546</v>
      </c>
      <c r="CP2" s="46" t="s">
        <v>5547</v>
      </c>
      <c r="CQ2" s="46" t="s">
        <v>5548</v>
      </c>
      <c r="CR2" s="46" t="s">
        <v>5549</v>
      </c>
      <c r="CS2" s="46" t="s">
        <v>5550</v>
      </c>
      <c r="CT2" s="46" t="s">
        <v>5551</v>
      </c>
      <c r="CU2" s="46" t="s">
        <v>5552</v>
      </c>
      <c r="CV2" s="46" t="s">
        <v>5553</v>
      </c>
      <c r="CW2" s="46" t="s">
        <v>5554</v>
      </c>
      <c r="CX2" s="46" t="s">
        <v>5555</v>
      </c>
      <c r="CY2" s="46" t="s">
        <v>5556</v>
      </c>
      <c r="CZ2" s="46" t="s">
        <v>5557</v>
      </c>
      <c r="DA2" s="46" t="s">
        <v>5558</v>
      </c>
      <c r="DB2" s="46" t="s">
        <v>5559</v>
      </c>
      <c r="DC2" s="46" t="s">
        <v>5560</v>
      </c>
      <c r="DD2" s="46" t="s">
        <v>5561</v>
      </c>
      <c r="DE2" s="46" t="s">
        <v>5562</v>
      </c>
      <c r="DF2" s="46" t="s">
        <v>5563</v>
      </c>
      <c r="DG2" s="46" t="s">
        <v>5564</v>
      </c>
      <c r="DH2" s="46" t="s">
        <v>5565</v>
      </c>
      <c r="DI2" s="46" t="s">
        <v>5566</v>
      </c>
      <c r="DJ2" s="46" t="s">
        <v>5567</v>
      </c>
      <c r="DK2" s="46" t="s">
        <v>5568</v>
      </c>
      <c r="DL2" s="46" t="s">
        <v>5569</v>
      </c>
      <c r="DM2" s="46" t="s">
        <v>5570</v>
      </c>
      <c r="DN2" s="46" t="s">
        <v>5571</v>
      </c>
      <c r="DO2" s="46" t="s">
        <v>5572</v>
      </c>
      <c r="DP2" s="46" t="s">
        <v>5573</v>
      </c>
      <c r="DQ2" s="46" t="s">
        <v>5574</v>
      </c>
      <c r="DR2" s="46" t="s">
        <v>5575</v>
      </c>
      <c r="DS2" s="46" t="s">
        <v>5576</v>
      </c>
      <c r="DT2" s="46" t="s">
        <v>5577</v>
      </c>
      <c r="DU2" s="46" t="s">
        <v>5578</v>
      </c>
      <c r="DV2" s="46" t="s">
        <v>5579</v>
      </c>
      <c r="DW2" s="46" t="s">
        <v>5580</v>
      </c>
      <c r="DX2" s="46" t="s">
        <v>5581</v>
      </c>
      <c r="DY2" s="46" t="s">
        <v>5582</v>
      </c>
      <c r="DZ2" s="46" t="s">
        <v>5583</v>
      </c>
      <c r="EA2" s="46" t="s">
        <v>5584</v>
      </c>
      <c r="EB2" s="46" t="s">
        <v>5585</v>
      </c>
      <c r="EC2" s="46" t="s">
        <v>5586</v>
      </c>
    </row>
    <row r="3" spans="1:133" x14ac:dyDescent="0.35">
      <c r="E3" s="46">
        <v>1110</v>
      </c>
      <c r="F3" s="46" t="s">
        <v>5371</v>
      </c>
      <c r="G3" s="46">
        <v>1010</v>
      </c>
      <c r="H3" s="46" t="s">
        <v>1166</v>
      </c>
      <c r="K3" s="46" t="s">
        <v>5162</v>
      </c>
      <c r="L3" s="46" t="s">
        <v>5587</v>
      </c>
      <c r="M3" s="46" t="s">
        <v>1710</v>
      </c>
      <c r="N3" s="46" t="s">
        <v>4541</v>
      </c>
      <c r="O3" s="46">
        <v>100</v>
      </c>
      <c r="P3" s="46">
        <v>0</v>
      </c>
      <c r="Q3" s="46">
        <v>0</v>
      </c>
      <c r="R3" s="46">
        <v>1</v>
      </c>
      <c r="S3" s="46">
        <v>0</v>
      </c>
      <c r="T3" s="46">
        <v>0</v>
      </c>
      <c r="U3" s="46">
        <v>61</v>
      </c>
      <c r="V3" s="46">
        <v>0</v>
      </c>
      <c r="W3" s="46">
        <v>0</v>
      </c>
      <c r="X3" s="46">
        <v>0</v>
      </c>
      <c r="Y3" s="46">
        <v>61.808</v>
      </c>
      <c r="DS3" s="46">
        <v>0</v>
      </c>
      <c r="DT3" s="46">
        <v>0</v>
      </c>
      <c r="DU3" s="33">
        <v>1446.569</v>
      </c>
      <c r="DV3" s="46">
        <v>0</v>
      </c>
      <c r="DW3" s="46">
        <v>0</v>
      </c>
      <c r="DX3" s="46">
        <v>0</v>
      </c>
      <c r="DY3" s="46">
        <v>0</v>
      </c>
      <c r="DZ3" s="46">
        <v>0</v>
      </c>
      <c r="EA3" s="46">
        <v>0</v>
      </c>
      <c r="EB3" s="46">
        <v>0</v>
      </c>
      <c r="EC3" s="46">
        <v>0</v>
      </c>
    </row>
    <row r="4" spans="1:133" x14ac:dyDescent="0.35">
      <c r="E4" s="46">
        <v>1411</v>
      </c>
      <c r="F4" s="46" t="s">
        <v>5169</v>
      </c>
      <c r="G4" s="46">
        <v>1010</v>
      </c>
      <c r="H4" s="46" t="s">
        <v>1166</v>
      </c>
      <c r="K4" s="46" t="s">
        <v>5162</v>
      </c>
      <c r="L4" s="46" t="s">
        <v>5587</v>
      </c>
      <c r="M4" s="46" t="s">
        <v>1710</v>
      </c>
      <c r="N4" s="46" t="s">
        <v>4541</v>
      </c>
      <c r="O4" s="46">
        <v>100</v>
      </c>
      <c r="P4" s="46">
        <v>0</v>
      </c>
      <c r="Q4" s="46">
        <v>0</v>
      </c>
      <c r="R4" s="46">
        <v>1</v>
      </c>
      <c r="S4" s="46">
        <v>0</v>
      </c>
      <c r="T4" s="46">
        <v>0</v>
      </c>
      <c r="U4" s="46">
        <v>61</v>
      </c>
      <c r="V4" s="46">
        <v>0</v>
      </c>
      <c r="W4" s="46">
        <v>0</v>
      </c>
      <c r="X4" s="46">
        <v>0</v>
      </c>
      <c r="Y4" s="46">
        <v>61.905999999999999</v>
      </c>
      <c r="DS4" s="46">
        <v>0</v>
      </c>
      <c r="DT4" s="46">
        <v>0</v>
      </c>
      <c r="DU4" s="33">
        <v>1048.01</v>
      </c>
      <c r="DV4" s="46">
        <v>0</v>
      </c>
      <c r="DW4" s="46">
        <v>0</v>
      </c>
      <c r="DX4" s="46">
        <v>0</v>
      </c>
      <c r="DY4" s="46">
        <v>0</v>
      </c>
      <c r="DZ4" s="46">
        <v>0</v>
      </c>
      <c r="EA4" s="46">
        <v>0</v>
      </c>
      <c r="EB4" s="46">
        <v>0</v>
      </c>
      <c r="EC4" s="46">
        <v>0</v>
      </c>
    </row>
    <row r="5" spans="1:133" x14ac:dyDescent="0.35">
      <c r="E5" s="46">
        <v>2000</v>
      </c>
      <c r="F5" s="46" t="s">
        <v>5375</v>
      </c>
      <c r="G5" s="46">
        <v>1010</v>
      </c>
      <c r="H5" s="46" t="s">
        <v>1166</v>
      </c>
      <c r="K5" s="46" t="s">
        <v>5162</v>
      </c>
      <c r="L5" s="46" t="s">
        <v>5587</v>
      </c>
      <c r="M5" s="46" t="s">
        <v>1710</v>
      </c>
      <c r="N5" s="46" t="s">
        <v>4541</v>
      </c>
      <c r="O5" s="46">
        <v>100</v>
      </c>
      <c r="P5" s="46">
        <v>0</v>
      </c>
      <c r="Q5" s="46">
        <v>0</v>
      </c>
      <c r="R5" s="46">
        <v>1</v>
      </c>
      <c r="S5" s="46">
        <v>0</v>
      </c>
      <c r="T5" s="46">
        <v>0</v>
      </c>
      <c r="U5" s="46">
        <v>61</v>
      </c>
      <c r="V5" s="46">
        <v>0</v>
      </c>
      <c r="W5" s="46">
        <v>0</v>
      </c>
      <c r="X5" s="46">
        <v>0</v>
      </c>
      <c r="Y5" s="46">
        <v>61.75</v>
      </c>
      <c r="DS5" s="46">
        <v>0</v>
      </c>
      <c r="DT5" s="46">
        <v>0</v>
      </c>
      <c r="DU5" s="33">
        <v>4072.0729999999999</v>
      </c>
      <c r="DV5" s="46">
        <v>0</v>
      </c>
      <c r="DW5" s="46">
        <v>0</v>
      </c>
      <c r="DX5" s="46">
        <v>0</v>
      </c>
      <c r="DY5" s="46">
        <v>0</v>
      </c>
      <c r="DZ5" s="46">
        <v>0</v>
      </c>
      <c r="EA5" s="46">
        <v>0</v>
      </c>
      <c r="EB5" s="46">
        <v>0</v>
      </c>
      <c r="EC5" s="46">
        <v>0</v>
      </c>
    </row>
    <row r="6" spans="1:133" x14ac:dyDescent="0.35">
      <c r="E6" s="46">
        <v>2050</v>
      </c>
      <c r="F6" s="46" t="s">
        <v>5377</v>
      </c>
      <c r="G6" s="46">
        <v>1010</v>
      </c>
      <c r="H6" s="46" t="s">
        <v>1166</v>
      </c>
      <c r="K6" s="46" t="s">
        <v>5162</v>
      </c>
      <c r="L6" s="46" t="s">
        <v>5587</v>
      </c>
      <c r="M6" s="46" t="s">
        <v>1710</v>
      </c>
      <c r="N6" s="46" t="s">
        <v>4541</v>
      </c>
      <c r="O6" s="46">
        <v>100</v>
      </c>
      <c r="P6" s="46">
        <v>0</v>
      </c>
      <c r="Q6" s="46">
        <v>0</v>
      </c>
      <c r="R6" s="46">
        <v>1</v>
      </c>
      <c r="S6" s="46">
        <v>0</v>
      </c>
      <c r="T6" s="46">
        <v>0</v>
      </c>
      <c r="U6" s="46">
        <v>61</v>
      </c>
      <c r="V6" s="46">
        <v>0</v>
      </c>
      <c r="W6" s="46">
        <v>0</v>
      </c>
      <c r="X6" s="46">
        <v>0</v>
      </c>
      <c r="Y6" s="46">
        <v>61.872</v>
      </c>
      <c r="DS6" s="46">
        <v>0</v>
      </c>
      <c r="DT6" s="46">
        <v>0</v>
      </c>
      <c r="DU6" s="33">
        <v>2618.7069999999999</v>
      </c>
      <c r="DV6" s="46">
        <v>0</v>
      </c>
      <c r="DW6" s="46">
        <v>0</v>
      </c>
      <c r="DX6" s="46">
        <v>0</v>
      </c>
      <c r="DY6" s="46">
        <v>0</v>
      </c>
      <c r="DZ6" s="46">
        <v>0</v>
      </c>
      <c r="EA6" s="46">
        <v>0</v>
      </c>
      <c r="EB6" s="46">
        <v>0</v>
      </c>
      <c r="EC6" s="46">
        <v>0</v>
      </c>
    </row>
    <row r="7" spans="1:133" x14ac:dyDescent="0.35">
      <c r="E7" s="46">
        <v>2200</v>
      </c>
      <c r="F7" s="46" t="s">
        <v>5177</v>
      </c>
      <c r="G7" s="46">
        <v>1010</v>
      </c>
      <c r="H7" s="46" t="s">
        <v>1166</v>
      </c>
      <c r="K7" s="46" t="s">
        <v>5162</v>
      </c>
      <c r="L7" s="46" t="s">
        <v>5587</v>
      </c>
      <c r="M7" s="46" t="s">
        <v>1710</v>
      </c>
      <c r="N7" s="46" t="s">
        <v>4541</v>
      </c>
      <c r="O7" s="46">
        <v>100</v>
      </c>
      <c r="P7" s="46">
        <v>0</v>
      </c>
      <c r="Q7" s="46">
        <v>0</v>
      </c>
      <c r="R7" s="46">
        <v>1</v>
      </c>
      <c r="S7" s="46">
        <v>0</v>
      </c>
      <c r="T7" s="46">
        <v>0</v>
      </c>
      <c r="U7" s="46">
        <v>61</v>
      </c>
      <c r="V7" s="46">
        <v>0</v>
      </c>
      <c r="W7" s="46">
        <v>0</v>
      </c>
      <c r="X7" s="46">
        <v>62</v>
      </c>
      <c r="Y7" s="46">
        <v>61.707999999999998</v>
      </c>
      <c r="DS7" s="46">
        <v>0</v>
      </c>
      <c r="DT7" s="46">
        <v>1.2669999999999999</v>
      </c>
      <c r="DU7" s="33">
        <v>2710.7869999999998</v>
      </c>
      <c r="DV7" s="46">
        <v>0</v>
      </c>
      <c r="DW7" s="46">
        <v>0</v>
      </c>
      <c r="DX7" s="46">
        <v>0</v>
      </c>
      <c r="DY7" s="46">
        <v>0</v>
      </c>
      <c r="DZ7" s="46">
        <v>0</v>
      </c>
      <c r="EA7" s="46">
        <v>0</v>
      </c>
      <c r="EB7" s="46">
        <v>0</v>
      </c>
      <c r="EC7" s="46">
        <v>0</v>
      </c>
    </row>
    <row r="8" spans="1:133" x14ac:dyDescent="0.35">
      <c r="E8" s="46">
        <v>3215</v>
      </c>
      <c r="F8" s="46" t="s">
        <v>5282</v>
      </c>
      <c r="G8" s="46">
        <v>1010</v>
      </c>
      <c r="H8" s="46" t="s">
        <v>1166</v>
      </c>
      <c r="K8" s="46" t="s">
        <v>5162</v>
      </c>
      <c r="L8" s="46" t="s">
        <v>5587</v>
      </c>
      <c r="M8" s="46" t="s">
        <v>1710</v>
      </c>
      <c r="N8" s="46" t="s">
        <v>4541</v>
      </c>
      <c r="O8" s="46">
        <v>100</v>
      </c>
      <c r="P8" s="46">
        <v>0</v>
      </c>
      <c r="Q8" s="46">
        <v>0</v>
      </c>
      <c r="R8" s="46">
        <v>1</v>
      </c>
      <c r="S8" s="46">
        <v>0</v>
      </c>
      <c r="T8" s="46">
        <v>0</v>
      </c>
      <c r="U8" s="46">
        <v>61</v>
      </c>
      <c r="V8" s="46">
        <v>0</v>
      </c>
      <c r="W8" s="46">
        <v>0</v>
      </c>
      <c r="X8" s="46">
        <v>0</v>
      </c>
      <c r="Y8" s="46">
        <v>62</v>
      </c>
      <c r="DS8" s="46">
        <v>0</v>
      </c>
      <c r="DT8" s="46">
        <v>0</v>
      </c>
      <c r="DU8" s="46">
        <v>30.167999999999999</v>
      </c>
      <c r="DV8" s="46">
        <v>0</v>
      </c>
      <c r="DW8" s="46">
        <v>0</v>
      </c>
      <c r="DX8" s="46">
        <v>0</v>
      </c>
      <c r="DY8" s="46">
        <v>0</v>
      </c>
      <c r="DZ8" s="46">
        <v>0</v>
      </c>
      <c r="EA8" s="46">
        <v>0</v>
      </c>
      <c r="EB8" s="46">
        <v>0</v>
      </c>
      <c r="EC8" s="46">
        <v>0</v>
      </c>
    </row>
    <row r="9" spans="1:133" x14ac:dyDescent="0.35">
      <c r="E9" s="46">
        <v>3220</v>
      </c>
      <c r="F9" s="46" t="s">
        <v>5380</v>
      </c>
      <c r="G9" s="46">
        <v>1010</v>
      </c>
      <c r="H9" s="46" t="s">
        <v>1166</v>
      </c>
      <c r="K9" s="46" t="s">
        <v>5162</v>
      </c>
      <c r="L9" s="46" t="s">
        <v>5587</v>
      </c>
      <c r="M9" s="46" t="s">
        <v>1710</v>
      </c>
      <c r="N9" s="46" t="s">
        <v>4541</v>
      </c>
      <c r="O9" s="46">
        <v>100</v>
      </c>
      <c r="P9" s="46">
        <v>0</v>
      </c>
      <c r="Q9" s="46">
        <v>0</v>
      </c>
      <c r="R9" s="46">
        <v>1</v>
      </c>
      <c r="S9" s="46">
        <v>0</v>
      </c>
      <c r="T9" s="46">
        <v>0</v>
      </c>
      <c r="U9" s="46">
        <v>61</v>
      </c>
      <c r="V9" s="46">
        <v>0</v>
      </c>
      <c r="W9" s="46">
        <v>0</v>
      </c>
      <c r="X9" s="46">
        <v>0</v>
      </c>
      <c r="Y9" s="46">
        <v>61.465000000000003</v>
      </c>
      <c r="DS9" s="46">
        <v>0</v>
      </c>
      <c r="DT9" s="46">
        <v>0</v>
      </c>
      <c r="DU9" s="33">
        <v>24468.931</v>
      </c>
      <c r="DV9" s="46">
        <v>0</v>
      </c>
      <c r="DW9" s="46">
        <v>0</v>
      </c>
      <c r="DX9" s="46">
        <v>0</v>
      </c>
      <c r="DY9" s="46">
        <v>0</v>
      </c>
      <c r="DZ9" s="46">
        <v>0</v>
      </c>
      <c r="EA9" s="46">
        <v>0</v>
      </c>
      <c r="EB9" s="46">
        <v>0</v>
      </c>
      <c r="EC9" s="46">
        <v>0</v>
      </c>
    </row>
    <row r="10" spans="1:133" x14ac:dyDescent="0.35">
      <c r="E10" s="46">
        <v>4020</v>
      </c>
      <c r="F10" s="46" t="s">
        <v>5199</v>
      </c>
      <c r="G10" s="46">
        <v>1010</v>
      </c>
      <c r="H10" s="46" t="s">
        <v>1166</v>
      </c>
      <c r="K10" s="46" t="s">
        <v>5162</v>
      </c>
      <c r="L10" s="46" t="s">
        <v>5587</v>
      </c>
      <c r="M10" s="46" t="s">
        <v>1710</v>
      </c>
      <c r="N10" s="46" t="s">
        <v>4541</v>
      </c>
      <c r="O10" s="46">
        <v>100</v>
      </c>
      <c r="P10" s="46">
        <v>0</v>
      </c>
      <c r="Q10" s="46">
        <v>0</v>
      </c>
      <c r="R10" s="46">
        <v>1</v>
      </c>
      <c r="S10" s="46">
        <v>0</v>
      </c>
      <c r="T10" s="46">
        <v>0</v>
      </c>
      <c r="U10" s="46">
        <v>61</v>
      </c>
      <c r="V10" s="46">
        <v>0</v>
      </c>
      <c r="W10" s="46">
        <v>0</v>
      </c>
      <c r="X10" s="46">
        <v>62</v>
      </c>
      <c r="Y10" s="46">
        <v>61.786999999999999</v>
      </c>
      <c r="DS10" s="46">
        <v>0</v>
      </c>
      <c r="DT10" s="46">
        <v>0.70099999999999996</v>
      </c>
      <c r="DU10" s="33">
        <v>2238.0740000000001</v>
      </c>
      <c r="DV10" s="46">
        <v>0</v>
      </c>
      <c r="DW10" s="46">
        <v>0</v>
      </c>
      <c r="DX10" s="46">
        <v>0</v>
      </c>
      <c r="DY10" s="46">
        <v>0</v>
      </c>
      <c r="DZ10" s="46">
        <v>0</v>
      </c>
      <c r="EA10" s="46">
        <v>0</v>
      </c>
      <c r="EB10" s="46">
        <v>0</v>
      </c>
      <c r="EC10" s="46">
        <v>0</v>
      </c>
    </row>
    <row r="11" spans="1:133" x14ac:dyDescent="0.35">
      <c r="E11" s="46">
        <v>4110</v>
      </c>
      <c r="F11" s="46" t="s">
        <v>5383</v>
      </c>
      <c r="G11" s="46">
        <v>1010</v>
      </c>
      <c r="H11" s="46" t="s">
        <v>1166</v>
      </c>
      <c r="K11" s="46" t="s">
        <v>5162</v>
      </c>
      <c r="L11" s="46" t="s">
        <v>5587</v>
      </c>
      <c r="M11" s="46" t="s">
        <v>1710</v>
      </c>
      <c r="N11" s="46" t="s">
        <v>4541</v>
      </c>
      <c r="O11" s="46">
        <v>100</v>
      </c>
      <c r="P11" s="46">
        <v>0</v>
      </c>
      <c r="Q11" s="46">
        <v>0</v>
      </c>
      <c r="R11" s="46">
        <v>1</v>
      </c>
      <c r="S11" s="46">
        <v>0</v>
      </c>
      <c r="T11" s="46">
        <v>0</v>
      </c>
      <c r="U11" s="46">
        <v>61</v>
      </c>
      <c r="V11" s="46">
        <v>0</v>
      </c>
      <c r="W11" s="46">
        <v>0</v>
      </c>
      <c r="X11" s="46">
        <v>0</v>
      </c>
      <c r="Y11" s="46">
        <v>61.198</v>
      </c>
      <c r="DS11" s="46">
        <v>0</v>
      </c>
      <c r="DT11" s="46">
        <v>0</v>
      </c>
      <c r="DU11" s="33">
        <v>6354.585</v>
      </c>
      <c r="DV11" s="46">
        <v>0</v>
      </c>
      <c r="DW11" s="46">
        <v>0</v>
      </c>
      <c r="DX11" s="46">
        <v>0</v>
      </c>
      <c r="DY11" s="46">
        <v>0</v>
      </c>
      <c r="DZ11" s="46">
        <v>0</v>
      </c>
      <c r="EA11" s="46">
        <v>0</v>
      </c>
      <c r="EB11" s="46">
        <v>0</v>
      </c>
      <c r="EC11" s="46">
        <v>0</v>
      </c>
    </row>
    <row r="12" spans="1:133" x14ac:dyDescent="0.35">
      <c r="E12" s="46">
        <v>4120</v>
      </c>
      <c r="F12" s="46" t="s">
        <v>5204</v>
      </c>
      <c r="G12" s="46">
        <v>1010</v>
      </c>
      <c r="H12" s="46" t="s">
        <v>1166</v>
      </c>
      <c r="K12" s="46" t="s">
        <v>5162</v>
      </c>
      <c r="L12" s="46" t="s">
        <v>5587</v>
      </c>
      <c r="M12" s="46" t="s">
        <v>1710</v>
      </c>
      <c r="N12" s="46" t="s">
        <v>4541</v>
      </c>
      <c r="O12" s="46">
        <v>100</v>
      </c>
      <c r="P12" s="46">
        <v>0</v>
      </c>
      <c r="Q12" s="46">
        <v>0</v>
      </c>
      <c r="R12" s="46">
        <v>1</v>
      </c>
      <c r="S12" s="46">
        <v>0</v>
      </c>
      <c r="T12" s="46">
        <v>0</v>
      </c>
      <c r="U12" s="46">
        <v>61</v>
      </c>
      <c r="V12" s="46">
        <v>0</v>
      </c>
      <c r="W12" s="46">
        <v>0</v>
      </c>
      <c r="X12" s="46">
        <v>0</v>
      </c>
      <c r="Y12" s="46">
        <v>56.030999999999999</v>
      </c>
      <c r="DS12" s="46">
        <v>0</v>
      </c>
      <c r="DT12" s="46">
        <v>4.1829999999999998</v>
      </c>
      <c r="DU12" s="33">
        <v>1627.7280000000001</v>
      </c>
      <c r="DV12" s="46">
        <v>0</v>
      </c>
      <c r="DW12" s="46">
        <v>0</v>
      </c>
      <c r="DX12" s="46">
        <v>0</v>
      </c>
      <c r="DY12" s="46">
        <v>0</v>
      </c>
      <c r="DZ12" s="46">
        <v>0</v>
      </c>
      <c r="EA12" s="46">
        <v>0</v>
      </c>
      <c r="EB12" s="46">
        <v>0</v>
      </c>
      <c r="EC12" s="46">
        <v>0</v>
      </c>
    </row>
    <row r="13" spans="1:133" x14ac:dyDescent="0.35">
      <c r="E13" s="46">
        <v>5110</v>
      </c>
      <c r="F13" s="46" t="s">
        <v>5386</v>
      </c>
      <c r="G13" s="46">
        <v>1010</v>
      </c>
      <c r="H13" s="46" t="s">
        <v>1166</v>
      </c>
      <c r="K13" s="46" t="s">
        <v>5162</v>
      </c>
      <c r="L13" s="46" t="s">
        <v>5587</v>
      </c>
      <c r="M13" s="46" t="s">
        <v>1710</v>
      </c>
      <c r="N13" s="46" t="s">
        <v>4541</v>
      </c>
      <c r="O13" s="46">
        <v>100</v>
      </c>
      <c r="P13" s="46">
        <v>0</v>
      </c>
      <c r="Q13" s="46">
        <v>0</v>
      </c>
      <c r="R13" s="46">
        <v>1</v>
      </c>
      <c r="S13" s="46">
        <v>0</v>
      </c>
      <c r="T13" s="46">
        <v>0</v>
      </c>
      <c r="U13" s="46">
        <v>61</v>
      </c>
      <c r="V13" s="46">
        <v>0</v>
      </c>
      <c r="W13" s="46">
        <v>0</v>
      </c>
      <c r="X13" s="46">
        <v>0</v>
      </c>
      <c r="Y13" s="46">
        <v>68.412000000000006</v>
      </c>
      <c r="DS13" s="46">
        <v>0</v>
      </c>
      <c r="DT13" s="46">
        <v>0</v>
      </c>
      <c r="DU13" s="33">
        <v>1186.7550000000001</v>
      </c>
      <c r="DV13" s="46">
        <v>0</v>
      </c>
      <c r="DW13" s="46">
        <v>0</v>
      </c>
      <c r="DX13" s="46">
        <v>0</v>
      </c>
      <c r="DY13" s="46">
        <v>0</v>
      </c>
      <c r="DZ13" s="46">
        <v>0</v>
      </c>
      <c r="EA13" s="46">
        <v>0</v>
      </c>
      <c r="EB13" s="46">
        <v>0</v>
      </c>
      <c r="EC13" s="46">
        <v>0</v>
      </c>
    </row>
    <row r="14" spans="1:133" x14ac:dyDescent="0.35">
      <c r="E14" s="46">
        <v>5220</v>
      </c>
      <c r="F14" s="46" t="s">
        <v>5208</v>
      </c>
      <c r="G14" s="46">
        <v>1010</v>
      </c>
      <c r="H14" s="46" t="s">
        <v>1166</v>
      </c>
      <c r="K14" s="46" t="s">
        <v>5162</v>
      </c>
      <c r="L14" s="46" t="s">
        <v>5587</v>
      </c>
      <c r="M14" s="46" t="s">
        <v>1710</v>
      </c>
      <c r="N14" s="46" t="s">
        <v>4541</v>
      </c>
      <c r="O14" s="46">
        <v>100</v>
      </c>
      <c r="P14" s="46">
        <v>0</v>
      </c>
      <c r="Q14" s="46">
        <v>0</v>
      </c>
      <c r="R14" s="46">
        <v>1</v>
      </c>
      <c r="S14" s="46">
        <v>1</v>
      </c>
      <c r="T14" s="46">
        <v>0</v>
      </c>
      <c r="U14" s="46">
        <v>61</v>
      </c>
      <c r="V14" s="46">
        <v>0</v>
      </c>
      <c r="W14" s="46">
        <v>0</v>
      </c>
      <c r="X14" s="46">
        <v>0</v>
      </c>
      <c r="Y14" s="46">
        <v>62</v>
      </c>
      <c r="DS14" s="46">
        <v>0</v>
      </c>
      <c r="DT14" s="46">
        <v>0</v>
      </c>
      <c r="DU14" s="46">
        <v>1.5489999999999999</v>
      </c>
      <c r="DV14" s="46">
        <v>0</v>
      </c>
      <c r="DW14" s="46">
        <v>0</v>
      </c>
      <c r="DX14" s="46">
        <v>0</v>
      </c>
      <c r="DY14" s="46">
        <v>0</v>
      </c>
      <c r="DZ14" s="46">
        <v>0</v>
      </c>
      <c r="EA14" s="46">
        <v>0</v>
      </c>
      <c r="EB14" s="46">
        <v>0</v>
      </c>
      <c r="EC14" s="46">
        <v>0</v>
      </c>
    </row>
    <row r="15" spans="1:133" x14ac:dyDescent="0.35">
      <c r="E15" s="46">
        <v>5230</v>
      </c>
      <c r="F15" s="46" t="s">
        <v>5211</v>
      </c>
      <c r="G15" s="46">
        <v>1010</v>
      </c>
      <c r="H15" s="46" t="s">
        <v>1166</v>
      </c>
      <c r="K15" s="46" t="s">
        <v>5162</v>
      </c>
      <c r="L15" s="46" t="s">
        <v>5587</v>
      </c>
      <c r="M15" s="46" t="s">
        <v>1710</v>
      </c>
      <c r="N15" s="46" t="s">
        <v>4541</v>
      </c>
      <c r="O15" s="46">
        <v>100</v>
      </c>
      <c r="P15" s="46">
        <v>0</v>
      </c>
      <c r="Q15" s="46">
        <v>0</v>
      </c>
      <c r="R15" s="46">
        <v>1</v>
      </c>
      <c r="S15" s="46">
        <v>1</v>
      </c>
      <c r="T15" s="46">
        <v>0</v>
      </c>
      <c r="U15" s="46">
        <v>61</v>
      </c>
      <c r="V15" s="46">
        <v>0</v>
      </c>
      <c r="W15" s="46">
        <v>0</v>
      </c>
      <c r="X15" s="46">
        <v>0</v>
      </c>
      <c r="Y15" s="46">
        <v>80.444999999999993</v>
      </c>
      <c r="DS15" s="46">
        <v>0</v>
      </c>
      <c r="DT15" s="46">
        <v>0</v>
      </c>
      <c r="DU15" s="46">
        <v>38.9</v>
      </c>
      <c r="DV15" s="46">
        <v>0</v>
      </c>
      <c r="DW15" s="46">
        <v>0</v>
      </c>
      <c r="DX15" s="46">
        <v>0</v>
      </c>
      <c r="DY15" s="46">
        <v>0</v>
      </c>
      <c r="DZ15" s="46">
        <v>0</v>
      </c>
      <c r="EA15" s="46">
        <v>0</v>
      </c>
      <c r="EB15" s="46">
        <v>0</v>
      </c>
      <c r="EC15" s="46">
        <v>0</v>
      </c>
    </row>
    <row r="16" spans="1:133" x14ac:dyDescent="0.35">
      <c r="E16" s="46">
        <v>5410</v>
      </c>
      <c r="F16" s="46" t="s">
        <v>5213</v>
      </c>
      <c r="G16" s="46">
        <v>1010</v>
      </c>
      <c r="H16" s="46" t="s">
        <v>1166</v>
      </c>
      <c r="K16" s="46" t="s">
        <v>5162</v>
      </c>
      <c r="L16" s="46" t="s">
        <v>4541</v>
      </c>
      <c r="M16" s="46" t="s">
        <v>1710</v>
      </c>
      <c r="N16" s="46" t="s">
        <v>4541</v>
      </c>
      <c r="O16" s="46">
        <v>100</v>
      </c>
      <c r="P16" s="46">
        <v>0</v>
      </c>
      <c r="Q16" s="46">
        <v>0</v>
      </c>
      <c r="R16" s="46">
        <v>1</v>
      </c>
      <c r="S16" s="46">
        <v>0</v>
      </c>
      <c r="T16" s="46">
        <v>0</v>
      </c>
      <c r="U16" s="46">
        <v>61</v>
      </c>
      <c r="V16" s="46">
        <v>0</v>
      </c>
      <c r="W16" s="46">
        <v>0</v>
      </c>
      <c r="X16" s="46">
        <v>0</v>
      </c>
      <c r="Y16" s="46">
        <v>61.401000000000003</v>
      </c>
      <c r="DS16" s="46">
        <v>0</v>
      </c>
      <c r="DT16" s="46">
        <v>0</v>
      </c>
      <c r="DU16" s="33">
        <v>2710.1489999999999</v>
      </c>
      <c r="DV16" s="46">
        <v>0</v>
      </c>
      <c r="DW16" s="46">
        <v>0</v>
      </c>
      <c r="DX16" s="46">
        <v>0</v>
      </c>
      <c r="DY16" s="46">
        <v>0</v>
      </c>
      <c r="DZ16" s="46">
        <v>0</v>
      </c>
      <c r="EA16" s="46">
        <v>0</v>
      </c>
      <c r="EB16" s="46">
        <v>0</v>
      </c>
      <c r="EC16" s="46">
        <v>0</v>
      </c>
    </row>
    <row r="17" spans="5:133" x14ac:dyDescent="0.35">
      <c r="E17" s="46">
        <v>6110</v>
      </c>
      <c r="F17" s="46" t="s">
        <v>5391</v>
      </c>
      <c r="G17" s="46">
        <v>1010</v>
      </c>
      <c r="H17" s="46" t="s">
        <v>1166</v>
      </c>
      <c r="K17" s="46" t="s">
        <v>5162</v>
      </c>
      <c r="L17" s="46" t="s">
        <v>5587</v>
      </c>
      <c r="M17" s="46" t="s">
        <v>1710</v>
      </c>
      <c r="N17" s="46" t="s">
        <v>4541</v>
      </c>
      <c r="O17" s="46">
        <v>100</v>
      </c>
      <c r="P17" s="46">
        <v>0</v>
      </c>
      <c r="Q17" s="46">
        <v>0</v>
      </c>
      <c r="R17" s="46">
        <v>1</v>
      </c>
      <c r="S17" s="46">
        <v>0</v>
      </c>
      <c r="T17" s="46">
        <v>0</v>
      </c>
      <c r="U17" s="46">
        <v>61</v>
      </c>
      <c r="V17" s="46">
        <v>0</v>
      </c>
      <c r="W17" s="46">
        <v>0</v>
      </c>
      <c r="X17" s="46">
        <v>0</v>
      </c>
      <c r="Y17" s="46">
        <v>61.866</v>
      </c>
      <c r="DS17" s="46">
        <v>0</v>
      </c>
      <c r="DT17" s="46">
        <v>0</v>
      </c>
      <c r="DU17" s="33">
        <v>2239.7660000000001</v>
      </c>
      <c r="DV17" s="46">
        <v>0</v>
      </c>
      <c r="DW17" s="46">
        <v>0</v>
      </c>
      <c r="DX17" s="46">
        <v>0</v>
      </c>
      <c r="DY17" s="46">
        <v>0</v>
      </c>
      <c r="DZ17" s="46">
        <v>0</v>
      </c>
      <c r="EA17" s="46">
        <v>0</v>
      </c>
      <c r="EB17" s="46">
        <v>0</v>
      </c>
      <c r="EC17" s="46">
        <v>0</v>
      </c>
    </row>
    <row r="18" spans="5:133" x14ac:dyDescent="0.35">
      <c r="E18" s="46">
        <v>6130</v>
      </c>
      <c r="F18" s="46" t="s">
        <v>5393</v>
      </c>
      <c r="G18" s="46">
        <v>1010</v>
      </c>
      <c r="H18" s="46" t="s">
        <v>1166</v>
      </c>
      <c r="K18" s="46" t="s">
        <v>5162</v>
      </c>
      <c r="L18" s="46" t="s">
        <v>5587</v>
      </c>
      <c r="M18" s="46" t="s">
        <v>1710</v>
      </c>
      <c r="N18" s="46" t="s">
        <v>4541</v>
      </c>
      <c r="O18" s="46">
        <v>100</v>
      </c>
      <c r="P18" s="46">
        <v>0</v>
      </c>
      <c r="Q18" s="46">
        <v>0</v>
      </c>
      <c r="R18" s="46">
        <v>1</v>
      </c>
      <c r="S18" s="46">
        <v>0</v>
      </c>
      <c r="T18" s="46">
        <v>0</v>
      </c>
      <c r="U18" s="46">
        <v>61</v>
      </c>
      <c r="V18" s="46">
        <v>0</v>
      </c>
      <c r="W18" s="46">
        <v>0</v>
      </c>
      <c r="X18" s="46">
        <v>0</v>
      </c>
      <c r="Y18" s="46">
        <v>63.027000000000001</v>
      </c>
      <c r="DS18" s="46">
        <v>0</v>
      </c>
      <c r="DT18" s="46">
        <v>0</v>
      </c>
      <c r="DU18" s="33">
        <v>11138.009</v>
      </c>
      <c r="DV18" s="46">
        <v>0</v>
      </c>
      <c r="DW18" s="46">
        <v>0</v>
      </c>
      <c r="DX18" s="46">
        <v>0</v>
      </c>
      <c r="DY18" s="46">
        <v>0</v>
      </c>
      <c r="DZ18" s="46">
        <v>0</v>
      </c>
      <c r="EA18" s="46">
        <v>0</v>
      </c>
      <c r="EB18" s="46">
        <v>0</v>
      </c>
      <c r="EC18" s="46">
        <v>0</v>
      </c>
    </row>
    <row r="19" spans="5:133" x14ac:dyDescent="0.35">
      <c r="E19" s="46">
        <v>6150</v>
      </c>
      <c r="F19" s="46" t="s">
        <v>5229</v>
      </c>
      <c r="G19" s="46">
        <v>1010</v>
      </c>
      <c r="H19" s="46" t="s">
        <v>1166</v>
      </c>
      <c r="K19" s="46" t="s">
        <v>5162</v>
      </c>
      <c r="L19" s="46" t="s">
        <v>5587</v>
      </c>
      <c r="M19" s="46" t="s">
        <v>1710</v>
      </c>
      <c r="N19" s="46" t="s">
        <v>4541</v>
      </c>
      <c r="O19" s="46">
        <v>100</v>
      </c>
      <c r="P19" s="46">
        <v>0</v>
      </c>
      <c r="Q19" s="46">
        <v>0</v>
      </c>
      <c r="R19" s="46">
        <v>1</v>
      </c>
      <c r="S19" s="46">
        <v>0</v>
      </c>
      <c r="T19" s="46">
        <v>0</v>
      </c>
      <c r="U19" s="46">
        <v>61</v>
      </c>
      <c r="V19" s="46">
        <v>0</v>
      </c>
      <c r="W19" s="46">
        <v>0</v>
      </c>
      <c r="X19" s="46">
        <v>0</v>
      </c>
      <c r="Y19" s="46">
        <v>61.76</v>
      </c>
      <c r="DS19" s="46">
        <v>0</v>
      </c>
      <c r="DT19" s="46">
        <v>0</v>
      </c>
      <c r="DU19" s="33">
        <v>2213.6930000000002</v>
      </c>
      <c r="DV19" s="46">
        <v>0</v>
      </c>
      <c r="DW19" s="46">
        <v>0</v>
      </c>
      <c r="DX19" s="46">
        <v>0</v>
      </c>
      <c r="DY19" s="46">
        <v>0</v>
      </c>
      <c r="DZ19" s="46">
        <v>0</v>
      </c>
      <c r="EA19" s="46">
        <v>0</v>
      </c>
      <c r="EB19" s="46">
        <v>0</v>
      </c>
      <c r="EC19" s="46">
        <v>0</v>
      </c>
    </row>
    <row r="20" spans="5:133" x14ac:dyDescent="0.35">
      <c r="E20" s="46">
        <v>6190</v>
      </c>
      <c r="F20" s="46" t="s">
        <v>5396</v>
      </c>
      <c r="G20" s="46">
        <v>1010</v>
      </c>
      <c r="H20" s="46" t="s">
        <v>1166</v>
      </c>
      <c r="K20" s="46" t="s">
        <v>5162</v>
      </c>
      <c r="L20" s="46" t="s">
        <v>5587</v>
      </c>
      <c r="M20" s="46" t="s">
        <v>1710</v>
      </c>
      <c r="N20" s="46" t="s">
        <v>4541</v>
      </c>
      <c r="O20" s="46">
        <v>100</v>
      </c>
      <c r="P20" s="46">
        <v>0</v>
      </c>
      <c r="Q20" s="46">
        <v>0</v>
      </c>
      <c r="R20" s="46">
        <v>1</v>
      </c>
      <c r="S20" s="46">
        <v>0</v>
      </c>
      <c r="T20" s="46">
        <v>0</v>
      </c>
      <c r="U20" s="46">
        <v>61</v>
      </c>
      <c r="V20" s="46">
        <v>0</v>
      </c>
      <c r="W20" s="46">
        <v>0</v>
      </c>
      <c r="X20" s="46">
        <v>0</v>
      </c>
      <c r="Y20" s="46">
        <v>62.790999999999997</v>
      </c>
      <c r="DS20" s="46">
        <v>0</v>
      </c>
      <c r="DT20" s="46">
        <v>0</v>
      </c>
      <c r="DU20" s="33">
        <v>1587.3050000000001</v>
      </c>
      <c r="DV20" s="46">
        <v>0</v>
      </c>
      <c r="DW20" s="46">
        <v>0</v>
      </c>
      <c r="DX20" s="46">
        <v>0</v>
      </c>
      <c r="DY20" s="46">
        <v>0</v>
      </c>
      <c r="DZ20" s="46">
        <v>0</v>
      </c>
      <c r="EA20" s="46">
        <v>0</v>
      </c>
      <c r="EB20" s="46">
        <v>0</v>
      </c>
      <c r="EC20" s="46">
        <v>0</v>
      </c>
    </row>
    <row r="21" spans="5:133" x14ac:dyDescent="0.35">
      <c r="E21" s="46">
        <v>7111</v>
      </c>
      <c r="F21" s="46" t="s">
        <v>5398</v>
      </c>
      <c r="G21" s="46">
        <v>1010</v>
      </c>
      <c r="H21" s="46" t="s">
        <v>1166</v>
      </c>
      <c r="K21" s="46" t="s">
        <v>5162</v>
      </c>
      <c r="L21" s="46" t="s">
        <v>5587</v>
      </c>
      <c r="M21" s="46" t="s">
        <v>1710</v>
      </c>
      <c r="N21" s="46" t="s">
        <v>4541</v>
      </c>
      <c r="O21" s="46">
        <v>100</v>
      </c>
      <c r="P21" s="46">
        <v>0</v>
      </c>
      <c r="Q21" s="46">
        <v>0</v>
      </c>
      <c r="R21" s="46">
        <v>1</v>
      </c>
      <c r="S21" s="46">
        <v>0</v>
      </c>
      <c r="T21" s="46">
        <v>0</v>
      </c>
      <c r="U21" s="46">
        <v>61</v>
      </c>
      <c r="V21" s="46">
        <v>0</v>
      </c>
      <c r="W21" s="46">
        <v>0</v>
      </c>
      <c r="X21" s="46">
        <v>0</v>
      </c>
      <c r="Y21" s="46">
        <v>63.767000000000003</v>
      </c>
      <c r="DS21" s="46">
        <v>0</v>
      </c>
      <c r="DT21" s="46">
        <v>0</v>
      </c>
      <c r="DU21" s="33">
        <v>11175.977999999999</v>
      </c>
      <c r="DV21" s="46">
        <v>0</v>
      </c>
      <c r="DW21" s="46">
        <v>0</v>
      </c>
      <c r="DX21" s="46">
        <v>0</v>
      </c>
      <c r="DY21" s="46">
        <v>0</v>
      </c>
      <c r="DZ21" s="46">
        <v>0</v>
      </c>
      <c r="EA21" s="46">
        <v>0</v>
      </c>
      <c r="EB21" s="46">
        <v>0</v>
      </c>
      <c r="EC21" s="46">
        <v>0</v>
      </c>
    </row>
    <row r="22" spans="5:133" x14ac:dyDescent="0.35">
      <c r="E22" s="46">
        <v>8100</v>
      </c>
      <c r="F22" s="46" t="s">
        <v>5251</v>
      </c>
      <c r="G22" s="46">
        <v>1010</v>
      </c>
      <c r="H22" s="46" t="s">
        <v>1166</v>
      </c>
      <c r="K22" s="46" t="s">
        <v>5162</v>
      </c>
      <c r="L22" s="46" t="s">
        <v>5587</v>
      </c>
      <c r="M22" s="46" t="s">
        <v>1710</v>
      </c>
      <c r="N22" s="46" t="s">
        <v>4541</v>
      </c>
      <c r="O22" s="46">
        <v>100</v>
      </c>
      <c r="P22" s="46">
        <v>0</v>
      </c>
      <c r="Q22" s="46">
        <v>0</v>
      </c>
      <c r="R22" s="46">
        <v>1</v>
      </c>
      <c r="S22" s="46">
        <v>0</v>
      </c>
      <c r="T22" s="46">
        <v>0</v>
      </c>
      <c r="U22" s="46">
        <v>61</v>
      </c>
      <c r="V22" s="46">
        <v>0</v>
      </c>
      <c r="W22" s="46">
        <v>0</v>
      </c>
      <c r="X22" s="46">
        <v>0</v>
      </c>
      <c r="Y22" s="46">
        <v>61.601999999999997</v>
      </c>
      <c r="DS22" s="46">
        <v>0</v>
      </c>
      <c r="DT22" s="46">
        <v>0</v>
      </c>
      <c r="DU22" s="33">
        <v>4073.009</v>
      </c>
      <c r="DV22" s="46">
        <v>0</v>
      </c>
      <c r="DW22" s="46">
        <v>0</v>
      </c>
      <c r="DX22" s="46">
        <v>0</v>
      </c>
      <c r="DY22" s="46">
        <v>0</v>
      </c>
      <c r="DZ22" s="46">
        <v>0</v>
      </c>
      <c r="EA22" s="46">
        <v>0</v>
      </c>
      <c r="EB22" s="46">
        <v>0</v>
      </c>
      <c r="EC22" s="46">
        <v>0</v>
      </c>
    </row>
    <row r="23" spans="5:133" x14ac:dyDescent="0.35">
      <c r="E23" s="46">
        <v>8200</v>
      </c>
      <c r="F23" s="46" t="s">
        <v>5253</v>
      </c>
      <c r="G23" s="46">
        <v>1010</v>
      </c>
      <c r="H23" s="46" t="s">
        <v>1166</v>
      </c>
      <c r="K23" s="46" t="s">
        <v>5162</v>
      </c>
      <c r="L23" s="46" t="s">
        <v>5587</v>
      </c>
      <c r="M23" s="46" t="s">
        <v>1710</v>
      </c>
      <c r="N23" s="46" t="s">
        <v>4541</v>
      </c>
      <c r="O23" s="46">
        <v>100</v>
      </c>
      <c r="P23" s="46">
        <v>0</v>
      </c>
      <c r="Q23" s="46">
        <v>0</v>
      </c>
      <c r="R23" s="46">
        <v>1</v>
      </c>
      <c r="S23" s="46">
        <v>1</v>
      </c>
      <c r="T23" s="46">
        <v>0</v>
      </c>
      <c r="U23" s="46">
        <v>61</v>
      </c>
      <c r="V23" s="46">
        <v>0</v>
      </c>
      <c r="W23" s="46">
        <v>0</v>
      </c>
      <c r="X23" s="46">
        <v>0</v>
      </c>
      <c r="Y23" s="46">
        <v>62</v>
      </c>
      <c r="DS23" s="46">
        <v>0</v>
      </c>
      <c r="DT23" s="46">
        <v>0</v>
      </c>
      <c r="DU23" s="46">
        <v>0</v>
      </c>
      <c r="DV23" s="46">
        <v>0</v>
      </c>
      <c r="DW23" s="46">
        <v>0</v>
      </c>
      <c r="DX23" s="46">
        <v>0</v>
      </c>
      <c r="DY23" s="46">
        <v>0</v>
      </c>
      <c r="DZ23" s="46">
        <v>0</v>
      </c>
      <c r="EA23" s="46">
        <v>0</v>
      </c>
      <c r="EB23" s="46">
        <v>0</v>
      </c>
      <c r="EC23" s="46">
        <v>0</v>
      </c>
    </row>
    <row r="24" spans="5:133" x14ac:dyDescent="0.35">
      <c r="E24" s="46">
        <v>8400</v>
      </c>
      <c r="F24" s="46" t="s">
        <v>5257</v>
      </c>
      <c r="G24" s="46">
        <v>1010</v>
      </c>
      <c r="H24" s="46" t="s">
        <v>1166</v>
      </c>
      <c r="K24" s="46" t="s">
        <v>5162</v>
      </c>
      <c r="L24" s="46" t="s">
        <v>5587</v>
      </c>
      <c r="M24" s="46" t="s">
        <v>1710</v>
      </c>
      <c r="N24" s="46" t="s">
        <v>4541</v>
      </c>
      <c r="O24" s="46">
        <v>100</v>
      </c>
      <c r="P24" s="46">
        <v>0</v>
      </c>
      <c r="Q24" s="46">
        <v>0</v>
      </c>
      <c r="R24" s="46">
        <v>1</v>
      </c>
      <c r="S24" s="46">
        <v>0</v>
      </c>
      <c r="T24" s="46">
        <v>0</v>
      </c>
      <c r="U24" s="46">
        <v>61</v>
      </c>
      <c r="V24" s="46">
        <v>0</v>
      </c>
      <c r="W24" s="46">
        <v>0</v>
      </c>
      <c r="X24" s="46">
        <v>0</v>
      </c>
      <c r="Y24" s="46">
        <v>61.828000000000003</v>
      </c>
      <c r="DS24" s="46">
        <v>0</v>
      </c>
      <c r="DT24" s="46">
        <v>0</v>
      </c>
      <c r="DU24" s="46">
        <v>967.10400000000004</v>
      </c>
      <c r="DV24" s="46">
        <v>0</v>
      </c>
      <c r="DW24" s="46">
        <v>0</v>
      </c>
      <c r="DX24" s="46">
        <v>0</v>
      </c>
      <c r="DY24" s="46">
        <v>0</v>
      </c>
      <c r="DZ24" s="46">
        <v>0</v>
      </c>
      <c r="EA24" s="46">
        <v>0</v>
      </c>
      <c r="EB24" s="46">
        <v>0</v>
      </c>
      <c r="EC24" s="46">
        <v>0</v>
      </c>
    </row>
    <row r="25" spans="5:133" x14ac:dyDescent="0.35">
      <c r="E25" s="46">
        <v>9050</v>
      </c>
      <c r="F25" s="46" t="s">
        <v>2249</v>
      </c>
      <c r="G25" s="46">
        <v>2014</v>
      </c>
      <c r="H25" s="46" t="s">
        <v>1173</v>
      </c>
      <c r="K25" s="46" t="s">
        <v>5162</v>
      </c>
      <c r="L25" s="46" t="s">
        <v>5587</v>
      </c>
      <c r="M25" s="46" t="s">
        <v>1710</v>
      </c>
      <c r="N25" s="46" t="s">
        <v>4541</v>
      </c>
      <c r="O25" s="46">
        <v>100</v>
      </c>
      <c r="P25" s="46">
        <v>0</v>
      </c>
      <c r="Q25" s="46">
        <v>0</v>
      </c>
      <c r="R25" s="46">
        <v>1</v>
      </c>
      <c r="S25" s="46">
        <v>0</v>
      </c>
      <c r="T25" s="46">
        <v>0</v>
      </c>
      <c r="U25" s="46">
        <v>83</v>
      </c>
      <c r="V25" s="46">
        <v>0</v>
      </c>
      <c r="W25" s="46">
        <v>0</v>
      </c>
      <c r="X25" s="46">
        <v>0</v>
      </c>
      <c r="Y25" s="46">
        <v>0</v>
      </c>
      <c r="DS25" s="46">
        <v>0</v>
      </c>
      <c r="DT25" s="46">
        <v>0</v>
      </c>
      <c r="DU25" s="46">
        <v>0</v>
      </c>
      <c r="DV25" s="46">
        <v>0</v>
      </c>
      <c r="DW25" s="46">
        <v>0</v>
      </c>
      <c r="DX25" s="46">
        <v>0</v>
      </c>
      <c r="DY25" s="46">
        <v>0</v>
      </c>
      <c r="DZ25" s="46">
        <v>0</v>
      </c>
      <c r="EA25" s="46">
        <v>0</v>
      </c>
      <c r="EB25" s="46">
        <v>0</v>
      </c>
      <c r="EC25" s="46">
        <v>0</v>
      </c>
    </row>
    <row r="26" spans="5:133" x14ac:dyDescent="0.35">
      <c r="E26" s="46">
        <v>9060</v>
      </c>
      <c r="F26" s="46" t="s">
        <v>1188</v>
      </c>
      <c r="G26" s="46">
        <v>8106</v>
      </c>
      <c r="H26" s="46" t="s">
        <v>1188</v>
      </c>
      <c r="K26" s="46" t="s">
        <v>5162</v>
      </c>
      <c r="L26" s="46" t="s">
        <v>5587</v>
      </c>
      <c r="M26" s="46" t="s">
        <v>1710</v>
      </c>
      <c r="N26" s="46" t="s">
        <v>4541</v>
      </c>
      <c r="O26" s="46">
        <v>100</v>
      </c>
      <c r="P26" s="46">
        <v>0</v>
      </c>
      <c r="Q26" s="46">
        <v>0</v>
      </c>
      <c r="R26" s="46">
        <v>1</v>
      </c>
      <c r="S26" s="46">
        <v>0</v>
      </c>
      <c r="T26" s="46">
        <v>0</v>
      </c>
      <c r="U26" s="46">
        <v>83</v>
      </c>
      <c r="V26" s="46">
        <v>0</v>
      </c>
      <c r="W26" s="46">
        <v>0</v>
      </c>
      <c r="X26" s="46">
        <v>0</v>
      </c>
      <c r="Y26" s="46">
        <v>0</v>
      </c>
      <c r="DS26" s="46">
        <v>0</v>
      </c>
      <c r="DT26" s="46">
        <v>0</v>
      </c>
      <c r="DU26" s="46">
        <v>0</v>
      </c>
      <c r="DV26" s="46">
        <v>0</v>
      </c>
      <c r="DW26" s="46">
        <v>0</v>
      </c>
      <c r="DX26" s="46">
        <v>0</v>
      </c>
      <c r="DY26" s="46">
        <v>0</v>
      </c>
      <c r="DZ26" s="46">
        <v>0</v>
      </c>
      <c r="EA26" s="46">
        <v>0</v>
      </c>
      <c r="EB26" s="46">
        <v>0</v>
      </c>
      <c r="EC26" s="46">
        <v>0</v>
      </c>
    </row>
    <row r="27" spans="5:133" x14ac:dyDescent="0.35">
      <c r="E27" s="46">
        <v>9070</v>
      </c>
      <c r="F27" s="46" t="s">
        <v>5262</v>
      </c>
      <c r="G27" s="46">
        <v>8107</v>
      </c>
      <c r="H27" s="46" t="s">
        <v>1189</v>
      </c>
      <c r="K27" s="46" t="s">
        <v>5162</v>
      </c>
      <c r="L27" s="46" t="s">
        <v>5587</v>
      </c>
      <c r="M27" s="46" t="s">
        <v>1710</v>
      </c>
      <c r="N27" s="46" t="s">
        <v>4541</v>
      </c>
      <c r="O27" s="46">
        <v>100</v>
      </c>
      <c r="P27" s="46">
        <v>0</v>
      </c>
      <c r="Q27" s="46">
        <v>0</v>
      </c>
      <c r="R27" s="46">
        <v>1</v>
      </c>
      <c r="S27" s="46">
        <v>0</v>
      </c>
      <c r="T27" s="46">
        <v>0</v>
      </c>
      <c r="U27" s="46">
        <v>83</v>
      </c>
      <c r="V27" s="46">
        <v>0</v>
      </c>
      <c r="W27" s="46">
        <v>0</v>
      </c>
      <c r="X27" s="46">
        <v>0</v>
      </c>
      <c r="Y27" s="46">
        <v>0</v>
      </c>
      <c r="DS27" s="46">
        <v>0</v>
      </c>
      <c r="DT27" s="46">
        <v>0</v>
      </c>
      <c r="DU27" s="46">
        <v>0</v>
      </c>
      <c r="DV27" s="46">
        <v>0</v>
      </c>
      <c r="DW27" s="46">
        <v>0</v>
      </c>
      <c r="DX27" s="46">
        <v>0</v>
      </c>
      <c r="DY27" s="46">
        <v>0</v>
      </c>
      <c r="DZ27" s="46">
        <v>0</v>
      </c>
      <c r="EA27" s="46">
        <v>0</v>
      </c>
      <c r="EB27" s="46">
        <v>0</v>
      </c>
      <c r="EC27" s="46">
        <v>0</v>
      </c>
    </row>
    <row r="28" spans="5:133" x14ac:dyDescent="0.35">
      <c r="E28" s="46">
        <v>9080</v>
      </c>
      <c r="F28" s="46" t="s">
        <v>5264</v>
      </c>
      <c r="G28" s="46">
        <v>3010</v>
      </c>
      <c r="H28" s="46" t="s">
        <v>1174</v>
      </c>
      <c r="K28" s="46" t="s">
        <v>5162</v>
      </c>
      <c r="L28" s="46" t="s">
        <v>5587</v>
      </c>
      <c r="M28" s="46" t="s">
        <v>1710</v>
      </c>
      <c r="N28" s="46" t="s">
        <v>4541</v>
      </c>
      <c r="O28" s="46">
        <v>100</v>
      </c>
      <c r="P28" s="46">
        <v>0</v>
      </c>
      <c r="Q28" s="46">
        <v>0</v>
      </c>
      <c r="R28" s="46">
        <v>1</v>
      </c>
      <c r="S28" s="46">
        <v>0</v>
      </c>
      <c r="T28" s="46">
        <v>0</v>
      </c>
      <c r="U28" s="46">
        <v>107</v>
      </c>
      <c r="V28" s="46">
        <v>0</v>
      </c>
      <c r="W28" s="46">
        <v>0</v>
      </c>
      <c r="X28" s="46">
        <v>0</v>
      </c>
      <c r="Y28" s="46">
        <v>0</v>
      </c>
      <c r="DS28" s="46">
        <v>0</v>
      </c>
      <c r="DT28" s="46">
        <v>0</v>
      </c>
      <c r="DU28" s="46">
        <v>0</v>
      </c>
      <c r="DV28" s="46">
        <v>0</v>
      </c>
      <c r="DW28" s="46">
        <v>0</v>
      </c>
      <c r="DX28" s="46">
        <v>0</v>
      </c>
      <c r="DY28" s="46">
        <v>0</v>
      </c>
      <c r="DZ28" s="46">
        <v>0</v>
      </c>
      <c r="EA28" s="46">
        <v>0</v>
      </c>
      <c r="EB28" s="46">
        <v>0</v>
      </c>
      <c r="EC28" s="46">
        <v>0</v>
      </c>
    </row>
    <row r="29" spans="5:133" x14ac:dyDescent="0.35">
      <c r="E29" s="46">
        <v>9081</v>
      </c>
      <c r="F29" s="46" t="s">
        <v>5588</v>
      </c>
      <c r="G29" s="46">
        <v>3010</v>
      </c>
      <c r="H29" s="46" t="s">
        <v>1174</v>
      </c>
      <c r="K29" s="46" t="s">
        <v>5162</v>
      </c>
      <c r="L29" s="46" t="s">
        <v>5587</v>
      </c>
      <c r="M29" s="46" t="s">
        <v>1710</v>
      </c>
      <c r="N29" s="46" t="s">
        <v>4541</v>
      </c>
      <c r="O29" s="46">
        <v>100</v>
      </c>
      <c r="P29" s="46">
        <v>0</v>
      </c>
      <c r="Q29" s="46">
        <v>0</v>
      </c>
      <c r="R29" s="46">
        <v>1</v>
      </c>
      <c r="S29" s="46">
        <v>0</v>
      </c>
      <c r="T29" s="46">
        <v>0</v>
      </c>
      <c r="U29" s="46">
        <v>107</v>
      </c>
      <c r="V29" s="46">
        <v>0</v>
      </c>
      <c r="W29" s="46">
        <v>0</v>
      </c>
      <c r="X29" s="46">
        <v>0</v>
      </c>
      <c r="Y29" s="46">
        <v>0</v>
      </c>
      <c r="DS29" s="46">
        <v>0</v>
      </c>
      <c r="DT29" s="46">
        <v>0</v>
      </c>
      <c r="DU29" s="46">
        <v>0</v>
      </c>
      <c r="DV29" s="46">
        <v>0</v>
      </c>
      <c r="DW29" s="46">
        <v>0</v>
      </c>
      <c r="DX29" s="46">
        <v>0</v>
      </c>
      <c r="DY29" s="46">
        <v>0</v>
      </c>
      <c r="DZ29" s="46">
        <v>0</v>
      </c>
      <c r="EA29" s="46">
        <v>0</v>
      </c>
      <c r="EB29" s="46">
        <v>0</v>
      </c>
      <c r="EC29" s="46">
        <v>0</v>
      </c>
    </row>
    <row r="30" spans="5:133" x14ac:dyDescent="0.35">
      <c r="E30" s="46">
        <v>9160</v>
      </c>
      <c r="F30" s="46" t="s">
        <v>5268</v>
      </c>
      <c r="G30" s="46">
        <v>8106</v>
      </c>
      <c r="H30" s="46" t="s">
        <v>1188</v>
      </c>
      <c r="K30" s="46" t="s">
        <v>5162</v>
      </c>
      <c r="L30" s="46" t="s">
        <v>5587</v>
      </c>
      <c r="M30" s="46" t="s">
        <v>1710</v>
      </c>
      <c r="N30" s="46" t="s">
        <v>4541</v>
      </c>
      <c r="O30" s="46">
        <v>100</v>
      </c>
      <c r="P30" s="46">
        <v>0</v>
      </c>
      <c r="Q30" s="46">
        <v>0</v>
      </c>
      <c r="R30" s="46">
        <v>1</v>
      </c>
      <c r="S30" s="46">
        <v>0</v>
      </c>
      <c r="T30" s="46">
        <v>0</v>
      </c>
      <c r="U30" s="46">
        <v>0</v>
      </c>
      <c r="V30" s="46">
        <v>0</v>
      </c>
      <c r="W30" s="46">
        <v>0</v>
      </c>
      <c r="X30" s="46">
        <v>0</v>
      </c>
      <c r="Y30" s="46">
        <v>62</v>
      </c>
      <c r="DS30" s="46">
        <v>0</v>
      </c>
      <c r="DT30" s="46">
        <v>0</v>
      </c>
      <c r="DU30" s="46">
        <v>0.76700000000000002</v>
      </c>
      <c r="DV30" s="46">
        <v>0</v>
      </c>
      <c r="DW30" s="46">
        <v>0</v>
      </c>
      <c r="DX30" s="46">
        <v>0</v>
      </c>
      <c r="DY30" s="46">
        <v>0</v>
      </c>
      <c r="DZ30" s="46">
        <v>0</v>
      </c>
      <c r="EA30" s="46">
        <v>0</v>
      </c>
      <c r="EB30" s="46">
        <v>0</v>
      </c>
      <c r="EC30" s="46">
        <v>0</v>
      </c>
    </row>
    <row r="31" spans="5:133" x14ac:dyDescent="0.35">
      <c r="E31" s="46">
        <v>9971</v>
      </c>
      <c r="F31" s="46" t="s">
        <v>4578</v>
      </c>
      <c r="G31" s="46">
        <v>1110</v>
      </c>
      <c r="H31" s="46" t="s">
        <v>1170</v>
      </c>
      <c r="K31" s="46" t="s">
        <v>5162</v>
      </c>
      <c r="L31" s="46" t="s">
        <v>5587</v>
      </c>
      <c r="M31" s="46" t="s">
        <v>1710</v>
      </c>
      <c r="N31" s="46" t="s">
        <v>4541</v>
      </c>
      <c r="O31" s="46">
        <v>100</v>
      </c>
      <c r="P31" s="46">
        <v>0</v>
      </c>
      <c r="Q31" s="46">
        <v>0</v>
      </c>
      <c r="R31" s="46">
        <v>1</v>
      </c>
      <c r="S31" s="46">
        <v>0</v>
      </c>
      <c r="T31" s="46">
        <v>0</v>
      </c>
      <c r="U31" s="46">
        <v>61</v>
      </c>
      <c r="V31" s="46">
        <v>0</v>
      </c>
      <c r="W31" s="46">
        <v>0</v>
      </c>
      <c r="X31" s="46">
        <v>0</v>
      </c>
      <c r="Y31" s="46">
        <v>62</v>
      </c>
      <c r="DS31" s="46">
        <v>0</v>
      </c>
      <c r="DT31" s="46">
        <v>0</v>
      </c>
      <c r="DU31" s="46">
        <v>0</v>
      </c>
      <c r="DV31" s="46">
        <v>0</v>
      </c>
      <c r="DW31" s="46">
        <v>0</v>
      </c>
      <c r="DX31" s="46">
        <v>0</v>
      </c>
      <c r="DY31" s="46">
        <v>0</v>
      </c>
      <c r="DZ31" s="46">
        <v>0</v>
      </c>
      <c r="EA31" s="46">
        <v>0</v>
      </c>
      <c r="EB31" s="46">
        <v>0</v>
      </c>
      <c r="EC31" s="46">
        <v>0</v>
      </c>
    </row>
    <row r="32" spans="5:133" x14ac:dyDescent="0.35">
      <c r="E32" s="46">
        <v>9979</v>
      </c>
      <c r="F32" s="46" t="s">
        <v>4567</v>
      </c>
      <c r="G32" s="46">
        <v>1010</v>
      </c>
      <c r="H32" s="46" t="s">
        <v>1166</v>
      </c>
      <c r="K32" s="46" t="s">
        <v>5162</v>
      </c>
      <c r="L32" s="46" t="s">
        <v>5587</v>
      </c>
      <c r="M32" s="46" t="s">
        <v>1710</v>
      </c>
      <c r="N32" s="46" t="s">
        <v>4541</v>
      </c>
      <c r="O32" s="46">
        <v>100</v>
      </c>
      <c r="P32" s="46">
        <v>0</v>
      </c>
      <c r="Q32" s="46">
        <v>0</v>
      </c>
      <c r="R32" s="46">
        <v>1</v>
      </c>
      <c r="S32" s="46">
        <v>0</v>
      </c>
      <c r="T32" s="46">
        <v>0</v>
      </c>
      <c r="U32" s="46">
        <v>61</v>
      </c>
      <c r="V32" s="46">
        <v>0</v>
      </c>
      <c r="W32" s="46">
        <v>0</v>
      </c>
      <c r="X32" s="46">
        <v>0</v>
      </c>
      <c r="Y32" s="46">
        <v>0</v>
      </c>
      <c r="DS32" s="46">
        <v>0</v>
      </c>
      <c r="DT32" s="46">
        <v>0</v>
      </c>
      <c r="DU32" s="46">
        <v>0</v>
      </c>
      <c r="DV32" s="46">
        <v>0</v>
      </c>
      <c r="DW32" s="46">
        <v>0</v>
      </c>
      <c r="DX32" s="46">
        <v>0</v>
      </c>
      <c r="DY32" s="46">
        <v>0</v>
      </c>
      <c r="DZ32" s="46">
        <v>0</v>
      </c>
      <c r="EA32" s="46">
        <v>0</v>
      </c>
      <c r="EB32" s="46">
        <v>0</v>
      </c>
      <c r="EC32" s="46">
        <v>0</v>
      </c>
    </row>
    <row r="33" spans="5:133" x14ac:dyDescent="0.35">
      <c r="E33" s="46">
        <v>9999</v>
      </c>
      <c r="F33" s="46" t="s">
        <v>5037</v>
      </c>
      <c r="G33" s="46">
        <v>2014</v>
      </c>
      <c r="H33" s="46" t="s">
        <v>1173</v>
      </c>
      <c r="K33" s="46" t="s">
        <v>5162</v>
      </c>
      <c r="L33" s="46" t="s">
        <v>5587</v>
      </c>
      <c r="M33" s="46" t="s">
        <v>1710</v>
      </c>
      <c r="N33" s="46" t="s">
        <v>4541</v>
      </c>
      <c r="O33" s="46">
        <v>100</v>
      </c>
      <c r="P33" s="46">
        <v>0</v>
      </c>
      <c r="Q33" s="46">
        <v>0</v>
      </c>
      <c r="R33" s="46">
        <v>1</v>
      </c>
      <c r="S33" s="46">
        <v>0</v>
      </c>
      <c r="T33" s="46">
        <v>0</v>
      </c>
      <c r="U33" s="46">
        <v>83</v>
      </c>
      <c r="V33" s="46">
        <v>0</v>
      </c>
      <c r="W33" s="46">
        <v>0</v>
      </c>
      <c r="X33" s="46">
        <v>0</v>
      </c>
      <c r="Y33" s="46">
        <v>92.572000000000003</v>
      </c>
      <c r="DS33" s="46">
        <v>0</v>
      </c>
      <c r="DT33" s="46">
        <v>0</v>
      </c>
      <c r="DU33" s="46">
        <v>679.86599999999999</v>
      </c>
      <c r="DV33" s="46">
        <v>0</v>
      </c>
      <c r="DW33" s="46">
        <v>0</v>
      </c>
      <c r="DX33" s="46">
        <v>0</v>
      </c>
      <c r="DY33" s="46">
        <v>0</v>
      </c>
      <c r="DZ33" s="46">
        <v>0</v>
      </c>
      <c r="EA33" s="46">
        <v>0</v>
      </c>
      <c r="EB33" s="46">
        <v>0</v>
      </c>
      <c r="EC33" s="46">
        <v>0</v>
      </c>
    </row>
    <row r="34" spans="5:133" x14ac:dyDescent="0.35">
      <c r="E34" s="46" t="s">
        <v>5589</v>
      </c>
      <c r="F34" s="46" t="s">
        <v>5273</v>
      </c>
      <c r="G34" s="46">
        <v>1010</v>
      </c>
      <c r="H34" s="46" t="s">
        <v>1166</v>
      </c>
      <c r="K34" s="46" t="s">
        <v>5162</v>
      </c>
      <c r="L34" s="46" t="s">
        <v>5587</v>
      </c>
      <c r="M34" s="46" t="s">
        <v>1710</v>
      </c>
      <c r="N34" s="46" t="s">
        <v>4541</v>
      </c>
      <c r="O34" s="46">
        <v>100</v>
      </c>
      <c r="P34" s="46">
        <v>0</v>
      </c>
      <c r="Q34" s="46">
        <v>0</v>
      </c>
      <c r="R34" s="46">
        <v>1</v>
      </c>
      <c r="S34" s="46">
        <v>0</v>
      </c>
      <c r="T34" s="46">
        <v>0</v>
      </c>
      <c r="U34" s="46">
        <v>61</v>
      </c>
      <c r="V34" s="46">
        <v>0</v>
      </c>
      <c r="W34" s="46">
        <v>0</v>
      </c>
      <c r="X34" s="46">
        <v>0</v>
      </c>
      <c r="Y34" s="46">
        <v>99.554000000000002</v>
      </c>
      <c r="DS34" s="46">
        <v>0</v>
      </c>
      <c r="DT34" s="46">
        <v>0</v>
      </c>
      <c r="DU34" s="46">
        <v>35.25</v>
      </c>
      <c r="DV34" s="46">
        <v>0</v>
      </c>
      <c r="DW34" s="46">
        <v>0</v>
      </c>
      <c r="DX34" s="46">
        <v>0</v>
      </c>
      <c r="DY34" s="46">
        <v>0</v>
      </c>
      <c r="DZ34" s="46">
        <v>0</v>
      </c>
      <c r="EA34" s="46">
        <v>0</v>
      </c>
      <c r="EB34" s="46">
        <v>0</v>
      </c>
      <c r="EC34" s="46">
        <v>0</v>
      </c>
    </row>
    <row r="35" spans="5:133" x14ac:dyDescent="0.35">
      <c r="E35" s="46" t="s">
        <v>5590</v>
      </c>
      <c r="F35" s="46" t="s">
        <v>5276</v>
      </c>
      <c r="G35" s="46">
        <v>1010</v>
      </c>
      <c r="H35" s="46" t="s">
        <v>1166</v>
      </c>
      <c r="K35" s="46" t="s">
        <v>5162</v>
      </c>
      <c r="L35" s="46" t="s">
        <v>5587</v>
      </c>
      <c r="M35" s="46" t="s">
        <v>1710</v>
      </c>
      <c r="N35" s="46" t="s">
        <v>4541</v>
      </c>
      <c r="O35" s="46">
        <v>100</v>
      </c>
      <c r="P35" s="46">
        <v>0</v>
      </c>
      <c r="Q35" s="46">
        <v>0</v>
      </c>
      <c r="R35" s="46">
        <v>1</v>
      </c>
      <c r="S35" s="46">
        <v>0</v>
      </c>
      <c r="T35" s="46">
        <v>0</v>
      </c>
      <c r="U35" s="46">
        <v>61</v>
      </c>
      <c r="V35" s="46">
        <v>0</v>
      </c>
      <c r="W35" s="46">
        <v>0</v>
      </c>
      <c r="X35" s="46">
        <v>0</v>
      </c>
      <c r="Y35" s="46">
        <v>98.93</v>
      </c>
      <c r="DS35" s="46">
        <v>0</v>
      </c>
      <c r="DT35" s="46">
        <v>0</v>
      </c>
      <c r="DU35" s="46">
        <v>77.75</v>
      </c>
      <c r="DV35" s="46">
        <v>0</v>
      </c>
      <c r="DW35" s="46">
        <v>0</v>
      </c>
      <c r="DX35" s="46">
        <v>0</v>
      </c>
      <c r="DY35" s="46">
        <v>0</v>
      </c>
      <c r="DZ35" s="46">
        <v>0</v>
      </c>
      <c r="EA35" s="46">
        <v>0</v>
      </c>
      <c r="EB35" s="46">
        <v>0</v>
      </c>
      <c r="EC35" s="46">
        <v>0</v>
      </c>
    </row>
    <row r="36" spans="5:133" x14ac:dyDescent="0.35">
      <c r="E36" s="46" t="s">
        <v>5591</v>
      </c>
      <c r="F36" s="46" t="s">
        <v>5278</v>
      </c>
      <c r="G36" s="46">
        <v>1110</v>
      </c>
      <c r="H36" s="46" t="s">
        <v>1170</v>
      </c>
      <c r="K36" s="46" t="s">
        <v>5162</v>
      </c>
      <c r="L36" s="46" t="s">
        <v>5587</v>
      </c>
      <c r="M36" s="46" t="s">
        <v>1710</v>
      </c>
      <c r="N36" s="46" t="s">
        <v>4541</v>
      </c>
      <c r="O36" s="46">
        <v>100</v>
      </c>
      <c r="P36" s="46">
        <v>0</v>
      </c>
      <c r="Q36" s="46">
        <v>0</v>
      </c>
      <c r="R36" s="46">
        <v>1</v>
      </c>
      <c r="S36" s="46">
        <v>0</v>
      </c>
      <c r="T36" s="46">
        <v>0</v>
      </c>
      <c r="U36" s="46">
        <v>61</v>
      </c>
      <c r="V36" s="46">
        <v>0</v>
      </c>
      <c r="W36" s="46">
        <v>0</v>
      </c>
      <c r="X36" s="46">
        <v>0</v>
      </c>
      <c r="Y36" s="46">
        <v>97.647999999999996</v>
      </c>
      <c r="DS36" s="46">
        <v>0</v>
      </c>
      <c r="DT36" s="46">
        <v>0</v>
      </c>
      <c r="DU36" s="46">
        <v>14.516999999999999</v>
      </c>
      <c r="DV36" s="46">
        <v>0</v>
      </c>
      <c r="DW36" s="46">
        <v>0</v>
      </c>
      <c r="DX36" s="46">
        <v>0</v>
      </c>
      <c r="DY36" s="46">
        <v>0</v>
      </c>
      <c r="DZ36" s="46">
        <v>0</v>
      </c>
      <c r="EA36" s="46">
        <v>0</v>
      </c>
      <c r="EB36" s="46">
        <v>0</v>
      </c>
      <c r="EC36" s="46">
        <v>0</v>
      </c>
    </row>
    <row r="37" spans="5:133" x14ac:dyDescent="0.35">
      <c r="E37" s="46" t="s">
        <v>5592</v>
      </c>
      <c r="F37" s="46" t="s">
        <v>4980</v>
      </c>
      <c r="G37" s="46">
        <v>1010</v>
      </c>
      <c r="H37" s="46" t="s">
        <v>1166</v>
      </c>
      <c r="K37" s="46" t="s">
        <v>5162</v>
      </c>
      <c r="L37" s="46" t="s">
        <v>5587</v>
      </c>
      <c r="M37" s="46" t="s">
        <v>1710</v>
      </c>
      <c r="N37" s="46" t="s">
        <v>4541</v>
      </c>
      <c r="O37" s="46">
        <v>100</v>
      </c>
      <c r="P37" s="46">
        <v>0</v>
      </c>
      <c r="Q37" s="46">
        <v>0</v>
      </c>
      <c r="R37" s="46">
        <v>1</v>
      </c>
      <c r="S37" s="46">
        <v>0</v>
      </c>
      <c r="T37" s="46">
        <v>0</v>
      </c>
      <c r="U37" s="46">
        <v>83</v>
      </c>
      <c r="V37" s="46">
        <v>0</v>
      </c>
      <c r="W37" s="46">
        <v>0</v>
      </c>
      <c r="X37" s="46">
        <v>0</v>
      </c>
      <c r="Y37" s="46">
        <v>61.765999999999998</v>
      </c>
      <c r="DS37" s="46">
        <v>0</v>
      </c>
      <c r="DT37" s="46">
        <v>0</v>
      </c>
      <c r="DU37" s="46">
        <v>22.105</v>
      </c>
      <c r="DV37" s="46">
        <v>0</v>
      </c>
      <c r="DW37" s="46">
        <v>0</v>
      </c>
      <c r="DX37" s="46">
        <v>0</v>
      </c>
      <c r="DY37" s="46">
        <v>0</v>
      </c>
      <c r="DZ37" s="46">
        <v>0</v>
      </c>
      <c r="EA37" s="46">
        <v>0</v>
      </c>
      <c r="EB37" s="46">
        <v>0</v>
      </c>
      <c r="EC37" s="46">
        <v>0</v>
      </c>
    </row>
    <row r="38" spans="5:133" x14ac:dyDescent="0.35">
      <c r="E38" s="46" t="s">
        <v>3882</v>
      </c>
      <c r="F38" s="46" t="s">
        <v>3882</v>
      </c>
      <c r="G38" s="46">
        <v>1010</v>
      </c>
      <c r="H38" s="46" t="s">
        <v>1166</v>
      </c>
      <c r="K38" s="46" t="s">
        <v>5162</v>
      </c>
      <c r="L38" s="46" t="s">
        <v>5587</v>
      </c>
      <c r="M38" s="46" t="s">
        <v>1710</v>
      </c>
      <c r="N38" s="46" t="s">
        <v>4541</v>
      </c>
      <c r="O38" s="46">
        <v>100</v>
      </c>
      <c r="P38" s="46">
        <v>0</v>
      </c>
      <c r="Q38" s="46">
        <v>0</v>
      </c>
      <c r="R38" s="46">
        <v>1</v>
      </c>
      <c r="S38" s="46">
        <v>0</v>
      </c>
      <c r="T38" s="46">
        <v>0</v>
      </c>
      <c r="U38" s="46">
        <v>61</v>
      </c>
      <c r="V38" s="46">
        <v>0</v>
      </c>
      <c r="W38" s="46">
        <v>0</v>
      </c>
      <c r="X38" s="46">
        <v>0</v>
      </c>
      <c r="Y38" s="46">
        <v>59.59</v>
      </c>
      <c r="DS38" s="46">
        <v>0</v>
      </c>
      <c r="DT38" s="46">
        <v>0</v>
      </c>
      <c r="DU38" s="33">
        <v>1528.8309999999999</v>
      </c>
      <c r="DV38" s="46">
        <v>0</v>
      </c>
      <c r="DW38" s="46">
        <v>0</v>
      </c>
      <c r="DX38" s="46">
        <v>0</v>
      </c>
      <c r="DY38" s="46">
        <v>0</v>
      </c>
      <c r="DZ38" s="46">
        <v>0</v>
      </c>
      <c r="EA38" s="46">
        <v>0</v>
      </c>
      <c r="EB38" s="46">
        <v>0</v>
      </c>
      <c r="EC38" s="46">
        <v>0</v>
      </c>
    </row>
  </sheetData>
  <autoFilter ref="A2:EC2" xr:uid="{00000000-0009-0000-0000-0000B9000000}"/>
  <dataValidations count="1">
    <dataValidation type="list" allowBlank="1" showInputMessage="1" showErrorMessage="1" sqref="D1" xr:uid="{00000000-0002-0000-B900-000000000000}">
      <formula1>Sites</formula1>
    </dataValidation>
  </dataValidations>
  <hyperlinks>
    <hyperlink ref="B1" location="Index!A1" display="Go To Index" xr:uid="{00000000-0004-0000-B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A00-000000000000}">
  <sheetPr codeName="Sheet140">
    <tabColor theme="6" tint="0.39997558519241921"/>
  </sheetPr>
  <dimension ref="A1:EC5"/>
  <sheetViews>
    <sheetView workbookViewId="0">
      <pane xSplit="8" ySplit="2" topLeftCell="S3" activePane="bottomRight" state="frozen"/>
      <selection pane="topRight" activeCell="I1" sqref="I1"/>
      <selection pane="bottomLeft" activeCell="A3" sqref="A3"/>
      <selection pane="bottomRight" activeCell="E2" sqref="E2:EC5"/>
    </sheetView>
  </sheetViews>
  <sheetFormatPr defaultRowHeight="14.5" x14ac:dyDescent="0.35"/>
  <cols>
    <col min="1" max="2" width="10.6328125" style="5" bestFit="1" customWidth="1"/>
    <col min="3" max="3" width="9.54296875" style="5" bestFit="1" customWidth="1"/>
    <col min="4" max="4" width="9.36328125" bestFit="1" customWidth="1"/>
    <col min="5" max="5" width="13.54296875" bestFit="1" customWidth="1"/>
    <col min="6" max="6" width="31.54296875" bestFit="1" customWidth="1"/>
    <col min="7" max="7" width="13" bestFit="1" customWidth="1"/>
    <col min="8" max="8" width="35.453125" bestFit="1" customWidth="1"/>
    <col min="9" max="9" width="13.6328125" bestFit="1" customWidth="1"/>
    <col min="10" max="10" width="19.36328125" bestFit="1" customWidth="1"/>
    <col min="11" max="11" width="9.08984375" bestFit="1" customWidth="1"/>
    <col min="12" max="12" width="11" bestFit="1" customWidth="1"/>
    <col min="13" max="13" width="15.6328125" bestFit="1" customWidth="1"/>
    <col min="14" max="14" width="15.90625" bestFit="1" customWidth="1"/>
    <col min="15" max="15" width="11.08984375" bestFit="1" customWidth="1"/>
    <col min="16" max="16" width="13.6328125" bestFit="1" customWidth="1"/>
    <col min="17" max="17" width="13" bestFit="1" customWidth="1"/>
    <col min="18" max="18" width="14" bestFit="1" customWidth="1"/>
    <col min="19" max="19" width="9.453125" bestFit="1" customWidth="1"/>
    <col min="20" max="20" width="12" bestFit="1" customWidth="1"/>
    <col min="21" max="21" width="14.6328125" bestFit="1" customWidth="1"/>
    <col min="22" max="22" width="19.54296875" bestFit="1" customWidth="1"/>
    <col min="23" max="23" width="20.08984375" bestFit="1" customWidth="1"/>
    <col min="24" max="24" width="15.453125" bestFit="1" customWidth="1"/>
    <col min="25" max="25" width="18.08984375" bestFit="1" customWidth="1"/>
    <col min="26" max="26" width="11.54296875" bestFit="1" customWidth="1"/>
    <col min="27" max="27" width="25.90625" bestFit="1" customWidth="1"/>
    <col min="28" max="31" width="28.453125" bestFit="1" customWidth="1"/>
    <col min="32" max="32" width="33.36328125" bestFit="1" customWidth="1"/>
    <col min="33" max="33" width="26.453125" bestFit="1" customWidth="1"/>
    <col min="34" max="37" width="29" bestFit="1" customWidth="1"/>
    <col min="38" max="38" width="33.90625" bestFit="1" customWidth="1"/>
    <col min="39" max="39" width="18" bestFit="1" customWidth="1"/>
    <col min="40" max="43" width="23" bestFit="1" customWidth="1"/>
    <col min="44" max="44" width="28" bestFit="1" customWidth="1"/>
    <col min="45" max="45" width="15.6328125" bestFit="1" customWidth="1"/>
    <col min="46" max="49" width="20.6328125" bestFit="1" customWidth="1"/>
    <col min="50" max="50" width="25.6328125" bestFit="1" customWidth="1"/>
    <col min="51" max="51" width="20.08984375" bestFit="1" customWidth="1"/>
    <col min="52" max="55" width="23" bestFit="1" customWidth="1"/>
    <col min="56" max="56" width="28" bestFit="1" customWidth="1"/>
    <col min="57" max="57" width="18.54296875" bestFit="1" customWidth="1"/>
    <col min="58" max="61" width="23.6328125" bestFit="1" customWidth="1"/>
    <col min="62" max="62" width="28.54296875" bestFit="1" customWidth="1"/>
    <col min="63" max="63" width="17.36328125" bestFit="1" customWidth="1"/>
    <col min="64" max="67" width="22.36328125" bestFit="1" customWidth="1"/>
    <col min="68" max="68" width="27.36328125" bestFit="1" customWidth="1"/>
    <col min="69" max="69" width="23.36328125" bestFit="1" customWidth="1"/>
    <col min="70" max="73" width="28.08984375" bestFit="1" customWidth="1"/>
    <col min="74" max="74" width="33" bestFit="1" customWidth="1"/>
    <col min="75" max="75" width="19.90625" bestFit="1" customWidth="1"/>
    <col min="76" max="79" width="24.54296875" bestFit="1" customWidth="1"/>
    <col min="80" max="80" width="29.453125" bestFit="1" customWidth="1"/>
    <col min="81" max="81" width="21.08984375" bestFit="1" customWidth="1"/>
    <col min="82" max="85" width="25.6328125" bestFit="1" customWidth="1"/>
    <col min="86" max="86" width="30.6328125" bestFit="1" customWidth="1"/>
    <col min="87" max="87" width="20" bestFit="1" customWidth="1"/>
    <col min="88" max="91" width="28.6328125" bestFit="1" customWidth="1"/>
    <col min="92" max="92" width="33.54296875" bestFit="1" customWidth="1"/>
    <col min="93" max="93" width="20.54296875" bestFit="1" customWidth="1"/>
    <col min="94" max="97" width="29.36328125" bestFit="1" customWidth="1"/>
    <col min="98" max="98" width="34.08984375" bestFit="1" customWidth="1"/>
    <col min="99" max="99" width="20.90625" bestFit="1" customWidth="1"/>
    <col min="100" max="103" width="27.90625" bestFit="1" customWidth="1"/>
    <col min="104" max="104" width="30.6328125" bestFit="1" customWidth="1"/>
    <col min="105" max="105" width="21.453125" bestFit="1" customWidth="1"/>
    <col min="106" max="109" width="28.453125" bestFit="1" customWidth="1"/>
    <col min="110" max="110" width="33.36328125" bestFit="1" customWidth="1"/>
    <col min="111" max="111" width="20.6328125" bestFit="1" customWidth="1"/>
    <col min="112" max="115" width="29.90625" bestFit="1" customWidth="1"/>
    <col min="116" max="116" width="34.6328125" bestFit="1" customWidth="1"/>
    <col min="117" max="117" width="21.36328125" bestFit="1" customWidth="1"/>
    <col min="118" max="121" width="30.453125" bestFit="1" customWidth="1"/>
    <col min="122" max="122" width="35.36328125" bestFit="1" customWidth="1"/>
    <col min="123" max="124" width="17.6328125" bestFit="1" customWidth="1"/>
    <col min="125" max="125" width="20.54296875" bestFit="1" customWidth="1"/>
    <col min="126" max="126" width="22.54296875" bestFit="1" customWidth="1"/>
    <col min="127" max="127" width="17.36328125" bestFit="1" customWidth="1"/>
    <col min="128" max="128" width="13.90625" bestFit="1" customWidth="1"/>
    <col min="129" max="129" width="11.6328125" bestFit="1" customWidth="1"/>
    <col min="130" max="130" width="13.90625" bestFit="1" customWidth="1"/>
    <col min="131" max="131" width="14.453125" bestFit="1" customWidth="1"/>
    <col min="132" max="132" width="13.36328125" bestFit="1" customWidth="1"/>
    <col min="133" max="133" width="11.36328125" bestFit="1" customWidth="1"/>
  </cols>
  <sheetData>
    <row r="1" spans="1:133" x14ac:dyDescent="0.35">
      <c r="A1" s="5" t="s">
        <v>348</v>
      </c>
      <c r="B1" s="26" t="s">
        <v>50</v>
      </c>
      <c r="C1" s="5" t="s">
        <v>350</v>
      </c>
      <c r="D1" s="6" t="s">
        <v>9821</v>
      </c>
    </row>
    <row r="2" spans="1:133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5462</v>
      </c>
      <c r="F2" t="s">
        <v>3240</v>
      </c>
      <c r="G2" t="s">
        <v>2599</v>
      </c>
      <c r="H2" t="s">
        <v>5463</v>
      </c>
      <c r="I2" t="s">
        <v>5464</v>
      </c>
      <c r="J2" t="s">
        <v>5465</v>
      </c>
      <c r="K2" t="s">
        <v>5466</v>
      </c>
      <c r="L2" t="s">
        <v>5467</v>
      </c>
      <c r="M2" t="s">
        <v>5468</v>
      </c>
      <c r="N2" t="s">
        <v>5469</v>
      </c>
      <c r="O2" t="s">
        <v>5470</v>
      </c>
      <c r="P2" t="s">
        <v>5471</v>
      </c>
      <c r="Q2" t="s">
        <v>5472</v>
      </c>
      <c r="R2" t="s">
        <v>5473</v>
      </c>
      <c r="S2" t="s">
        <v>4818</v>
      </c>
      <c r="T2" t="s">
        <v>5474</v>
      </c>
      <c r="U2" t="s">
        <v>5475</v>
      </c>
      <c r="V2" t="s">
        <v>5476</v>
      </c>
      <c r="W2" t="s">
        <v>5477</v>
      </c>
      <c r="X2" t="s">
        <v>5478</v>
      </c>
      <c r="Y2" t="s">
        <v>5479</v>
      </c>
      <c r="Z2" t="s">
        <v>2808</v>
      </c>
      <c r="AA2" t="s">
        <v>5480</v>
      </c>
      <c r="AB2" t="s">
        <v>5481</v>
      </c>
      <c r="AC2" t="s">
        <v>5482</v>
      </c>
      <c r="AD2" t="s">
        <v>5483</v>
      </c>
      <c r="AE2" t="s">
        <v>5484</v>
      </c>
      <c r="AF2" t="s">
        <v>5485</v>
      </c>
      <c r="AG2" t="s">
        <v>5486</v>
      </c>
      <c r="AH2" t="s">
        <v>5487</v>
      </c>
      <c r="AI2" t="s">
        <v>5488</v>
      </c>
      <c r="AJ2" t="s">
        <v>5489</v>
      </c>
      <c r="AK2" t="s">
        <v>5490</v>
      </c>
      <c r="AL2" t="s">
        <v>5491</v>
      </c>
      <c r="AM2" t="s">
        <v>5492</v>
      </c>
      <c r="AN2" t="s">
        <v>5493</v>
      </c>
      <c r="AO2" t="s">
        <v>5494</v>
      </c>
      <c r="AP2" t="s">
        <v>5495</v>
      </c>
      <c r="AQ2" t="s">
        <v>5496</v>
      </c>
      <c r="AR2" t="s">
        <v>5497</v>
      </c>
      <c r="AS2" t="s">
        <v>5498</v>
      </c>
      <c r="AT2" t="s">
        <v>5499</v>
      </c>
      <c r="AU2" t="s">
        <v>5500</v>
      </c>
      <c r="AV2" t="s">
        <v>5501</v>
      </c>
      <c r="AW2" t="s">
        <v>5502</v>
      </c>
      <c r="AX2" t="s">
        <v>5503</v>
      </c>
      <c r="AY2" t="s">
        <v>5504</v>
      </c>
      <c r="AZ2" t="s">
        <v>5505</v>
      </c>
      <c r="BA2" t="s">
        <v>5506</v>
      </c>
      <c r="BB2" t="s">
        <v>5507</v>
      </c>
      <c r="BC2" t="s">
        <v>5508</v>
      </c>
      <c r="BD2" t="s">
        <v>5509</v>
      </c>
      <c r="BE2" t="s">
        <v>5510</v>
      </c>
      <c r="BF2" t="s">
        <v>5511</v>
      </c>
      <c r="BG2" t="s">
        <v>5512</v>
      </c>
      <c r="BH2" t="s">
        <v>5513</v>
      </c>
      <c r="BI2" t="s">
        <v>5514</v>
      </c>
      <c r="BJ2" t="s">
        <v>5515</v>
      </c>
      <c r="BK2" t="s">
        <v>5516</v>
      </c>
      <c r="BL2" t="s">
        <v>5517</v>
      </c>
      <c r="BM2" t="s">
        <v>5518</v>
      </c>
      <c r="BN2" t="s">
        <v>5519</v>
      </c>
      <c r="BO2" t="s">
        <v>5520</v>
      </c>
      <c r="BP2" t="s">
        <v>5521</v>
      </c>
      <c r="BQ2" t="s">
        <v>5522</v>
      </c>
      <c r="BR2" t="s">
        <v>5523</v>
      </c>
      <c r="BS2" t="s">
        <v>5524</v>
      </c>
      <c r="BT2" t="s">
        <v>5525</v>
      </c>
      <c r="BU2" t="s">
        <v>5526</v>
      </c>
      <c r="BV2" t="s">
        <v>5527</v>
      </c>
      <c r="BW2" t="s">
        <v>5528</v>
      </c>
      <c r="BX2" t="s">
        <v>5529</v>
      </c>
      <c r="BY2" t="s">
        <v>5530</v>
      </c>
      <c r="BZ2" t="s">
        <v>5531</v>
      </c>
      <c r="CA2" t="s">
        <v>5532</v>
      </c>
      <c r="CB2" t="s">
        <v>5533</v>
      </c>
      <c r="CC2" t="s">
        <v>5534</v>
      </c>
      <c r="CD2" t="s">
        <v>5535</v>
      </c>
      <c r="CE2" t="s">
        <v>5536</v>
      </c>
      <c r="CF2" t="s">
        <v>5537</v>
      </c>
      <c r="CG2" t="s">
        <v>5538</v>
      </c>
      <c r="CH2" t="s">
        <v>5539</v>
      </c>
      <c r="CI2" t="s">
        <v>5540</v>
      </c>
      <c r="CJ2" t="s">
        <v>5541</v>
      </c>
      <c r="CK2" t="s">
        <v>5542</v>
      </c>
      <c r="CL2" t="s">
        <v>5543</v>
      </c>
      <c r="CM2" t="s">
        <v>5544</v>
      </c>
      <c r="CN2" t="s">
        <v>5545</v>
      </c>
      <c r="CO2" t="s">
        <v>5546</v>
      </c>
      <c r="CP2" t="s">
        <v>5547</v>
      </c>
      <c r="CQ2" t="s">
        <v>5548</v>
      </c>
      <c r="CR2" t="s">
        <v>5549</v>
      </c>
      <c r="CS2" t="s">
        <v>5550</v>
      </c>
      <c r="CT2" t="s">
        <v>5551</v>
      </c>
      <c r="CU2" t="s">
        <v>5552</v>
      </c>
      <c r="CV2" t="s">
        <v>5553</v>
      </c>
      <c r="CW2" t="s">
        <v>5554</v>
      </c>
      <c r="CX2" t="s">
        <v>5555</v>
      </c>
      <c r="CY2" t="s">
        <v>5556</v>
      </c>
      <c r="CZ2" t="s">
        <v>5557</v>
      </c>
      <c r="DA2" t="s">
        <v>5558</v>
      </c>
      <c r="DB2" t="s">
        <v>5559</v>
      </c>
      <c r="DC2" t="s">
        <v>5560</v>
      </c>
      <c r="DD2" t="s">
        <v>5561</v>
      </c>
      <c r="DE2" t="s">
        <v>5562</v>
      </c>
      <c r="DF2" t="s">
        <v>5563</v>
      </c>
      <c r="DG2" t="s">
        <v>5564</v>
      </c>
      <c r="DH2" t="s">
        <v>5565</v>
      </c>
      <c r="DI2" t="s">
        <v>5566</v>
      </c>
      <c r="DJ2" t="s">
        <v>5567</v>
      </c>
      <c r="DK2" t="s">
        <v>5568</v>
      </c>
      <c r="DL2" t="s">
        <v>5569</v>
      </c>
      <c r="DM2" t="s">
        <v>5570</v>
      </c>
      <c r="DN2" t="s">
        <v>5571</v>
      </c>
      <c r="DO2" t="s">
        <v>5572</v>
      </c>
      <c r="DP2" t="s">
        <v>5573</v>
      </c>
      <c r="DQ2" t="s">
        <v>5574</v>
      </c>
      <c r="DR2" t="s">
        <v>5575</v>
      </c>
      <c r="DS2" t="s">
        <v>5576</v>
      </c>
      <c r="DT2" t="s">
        <v>5577</v>
      </c>
      <c r="DU2" t="s">
        <v>5578</v>
      </c>
      <c r="DV2" t="s">
        <v>5579</v>
      </c>
      <c r="DW2" t="s">
        <v>5580</v>
      </c>
      <c r="DX2" t="s">
        <v>5581</v>
      </c>
      <c r="DY2" t="s">
        <v>5582</v>
      </c>
      <c r="DZ2" t="s">
        <v>5583</v>
      </c>
      <c r="EA2" t="s">
        <v>5584</v>
      </c>
      <c r="EB2" t="s">
        <v>5585</v>
      </c>
      <c r="EC2" t="s">
        <v>5586</v>
      </c>
    </row>
    <row r="3" spans="1:133" x14ac:dyDescent="0.35">
      <c r="B3" s="5">
        <v>43208</v>
      </c>
      <c r="C3" s="5">
        <v>43180</v>
      </c>
      <c r="E3" s="46" t="s">
        <v>9899</v>
      </c>
      <c r="F3" s="46" t="s">
        <v>1276</v>
      </c>
      <c r="G3">
        <v>1005</v>
      </c>
      <c r="H3" t="s">
        <v>3383</v>
      </c>
      <c r="L3" t="s">
        <v>5587</v>
      </c>
      <c r="M3" t="s">
        <v>1710</v>
      </c>
      <c r="N3" t="s">
        <v>10148</v>
      </c>
      <c r="O3">
        <v>100</v>
      </c>
      <c r="P3">
        <v>0</v>
      </c>
      <c r="Q3">
        <v>0</v>
      </c>
      <c r="R3">
        <v>1</v>
      </c>
      <c r="S3">
        <v>0</v>
      </c>
      <c r="T3">
        <v>0</v>
      </c>
      <c r="U3">
        <v>60</v>
      </c>
      <c r="V3">
        <v>0</v>
      </c>
      <c r="W3">
        <v>0</v>
      </c>
      <c r="X3">
        <v>0</v>
      </c>
      <c r="Y3">
        <v>62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</row>
    <row r="4" spans="1:133" x14ac:dyDescent="0.35">
      <c r="B4" s="47">
        <v>43208</v>
      </c>
      <c r="C4" s="47">
        <v>43180</v>
      </c>
      <c r="E4" s="46" t="s">
        <v>373</v>
      </c>
      <c r="F4" s="46" t="s">
        <v>9896</v>
      </c>
      <c r="G4">
        <v>3030</v>
      </c>
      <c r="H4" t="s">
        <v>10104</v>
      </c>
      <c r="L4" t="s">
        <v>5587</v>
      </c>
      <c r="M4" t="s">
        <v>1710</v>
      </c>
      <c r="N4" t="s">
        <v>10148</v>
      </c>
      <c r="O4">
        <v>100</v>
      </c>
      <c r="P4">
        <v>0</v>
      </c>
      <c r="Q4">
        <v>0</v>
      </c>
      <c r="R4">
        <v>1</v>
      </c>
      <c r="S4">
        <v>0</v>
      </c>
      <c r="T4">
        <v>0</v>
      </c>
      <c r="U4">
        <v>60</v>
      </c>
      <c r="V4">
        <v>0</v>
      </c>
      <c r="W4">
        <v>0</v>
      </c>
      <c r="X4">
        <v>0</v>
      </c>
      <c r="Y4">
        <v>62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</row>
    <row r="5" spans="1:133" x14ac:dyDescent="0.35">
      <c r="B5" s="47">
        <v>43208</v>
      </c>
      <c r="C5" s="47">
        <v>43180</v>
      </c>
      <c r="E5" s="46" t="s">
        <v>9897</v>
      </c>
      <c r="F5" s="46" t="s">
        <v>9898</v>
      </c>
      <c r="G5">
        <v>3030</v>
      </c>
      <c r="H5" t="s">
        <v>10104</v>
      </c>
      <c r="L5" t="s">
        <v>5587</v>
      </c>
      <c r="M5" t="s">
        <v>1710</v>
      </c>
      <c r="N5" t="s">
        <v>10148</v>
      </c>
      <c r="O5">
        <v>100</v>
      </c>
      <c r="P5">
        <v>0</v>
      </c>
      <c r="Q5">
        <v>0</v>
      </c>
      <c r="R5">
        <v>1</v>
      </c>
      <c r="S5">
        <v>0</v>
      </c>
      <c r="T5">
        <v>0</v>
      </c>
      <c r="U5">
        <v>60</v>
      </c>
      <c r="V5">
        <v>0</v>
      </c>
      <c r="W5">
        <v>0</v>
      </c>
      <c r="X5">
        <v>0</v>
      </c>
      <c r="Y5">
        <v>62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</row>
  </sheetData>
  <autoFilter ref="A2:EC2" xr:uid="{00000000-0009-0000-0000-0000BA000000}"/>
  <dataValidations count="1">
    <dataValidation type="list" allowBlank="1" showInputMessage="1" showErrorMessage="1" sqref="D1" xr:uid="{00000000-0002-0000-BA00-000000000000}">
      <formula1>Sites</formula1>
    </dataValidation>
  </dataValidations>
  <hyperlinks>
    <hyperlink ref="B1" location="Index!A1" display="Go To Index" xr:uid="{00000000-0004-0000-B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B00-000000000000}">
  <sheetPr codeName="Sheet291"/>
  <dimension ref="A1:EC26"/>
  <sheetViews>
    <sheetView workbookViewId="0">
      <pane xSplit="8" ySplit="2" topLeftCell="I3" activePane="bottomRight" state="frozen"/>
      <selection pane="topRight" activeCell="I1" sqref="I1"/>
      <selection pane="bottomLeft" activeCell="A3" sqref="A3"/>
      <selection pane="bottomRigh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13.54296875" style="46" bestFit="1" customWidth="1"/>
    <col min="6" max="6" width="24" style="46" bestFit="1" customWidth="1"/>
    <col min="7" max="7" width="13" style="46" bestFit="1" customWidth="1"/>
    <col min="8" max="8" width="22.90625" style="46" bestFit="1" customWidth="1"/>
    <col min="9" max="9" width="13.6328125" style="46" bestFit="1" customWidth="1"/>
    <col min="10" max="10" width="19.36328125" style="46" bestFit="1" customWidth="1"/>
    <col min="11" max="11" width="9.08984375" style="46" bestFit="1" customWidth="1"/>
    <col min="12" max="12" width="11" style="46" bestFit="1" customWidth="1"/>
    <col min="13" max="13" width="15.6328125" style="46" bestFit="1" customWidth="1"/>
    <col min="14" max="14" width="15.90625" style="46" bestFit="1" customWidth="1"/>
    <col min="15" max="15" width="11.08984375" style="46" bestFit="1" customWidth="1"/>
    <col min="16" max="16" width="13.6328125" style="46" bestFit="1" customWidth="1"/>
    <col min="17" max="17" width="13" style="46" bestFit="1" customWidth="1"/>
    <col min="18" max="18" width="14" style="46" bestFit="1" customWidth="1"/>
    <col min="19" max="19" width="9.453125" style="46" bestFit="1" customWidth="1"/>
    <col min="20" max="20" width="12" style="46" bestFit="1" customWidth="1"/>
    <col min="21" max="21" width="14.6328125" style="46" bestFit="1" customWidth="1"/>
    <col min="22" max="22" width="19.54296875" style="46" bestFit="1" customWidth="1"/>
    <col min="23" max="23" width="20.08984375" style="46" bestFit="1" customWidth="1"/>
    <col min="24" max="24" width="15.453125" style="46" bestFit="1" customWidth="1"/>
    <col min="25" max="25" width="18.08984375" style="46" bestFit="1" customWidth="1"/>
    <col min="26" max="26" width="11.54296875" style="46" bestFit="1" customWidth="1"/>
    <col min="27" max="27" width="25.90625" style="46" bestFit="1" customWidth="1"/>
    <col min="28" max="31" width="28.453125" style="46" bestFit="1" customWidth="1"/>
    <col min="32" max="32" width="33.36328125" style="46" bestFit="1" customWidth="1"/>
    <col min="33" max="33" width="26.453125" style="46" bestFit="1" customWidth="1"/>
    <col min="34" max="37" width="29" style="46" bestFit="1" customWidth="1"/>
    <col min="38" max="38" width="33.90625" style="46" bestFit="1" customWidth="1"/>
    <col min="39" max="39" width="18" style="46" bestFit="1" customWidth="1"/>
    <col min="40" max="43" width="23" style="46" bestFit="1" customWidth="1"/>
    <col min="44" max="44" width="28" style="46" bestFit="1" customWidth="1"/>
    <col min="45" max="45" width="15.6328125" style="46" bestFit="1" customWidth="1"/>
    <col min="46" max="49" width="20.6328125" style="46" bestFit="1" customWidth="1"/>
    <col min="50" max="50" width="25.6328125" style="46" bestFit="1" customWidth="1"/>
    <col min="51" max="51" width="20.08984375" style="46" bestFit="1" customWidth="1"/>
    <col min="52" max="55" width="23" style="46" bestFit="1" customWidth="1"/>
    <col min="56" max="56" width="28" style="46" bestFit="1" customWidth="1"/>
    <col min="57" max="57" width="18.54296875" style="46" bestFit="1" customWidth="1"/>
    <col min="58" max="61" width="23.6328125" style="46" bestFit="1" customWidth="1"/>
    <col min="62" max="62" width="28.54296875" style="46" bestFit="1" customWidth="1"/>
    <col min="63" max="63" width="17.36328125" style="46" bestFit="1" customWidth="1"/>
    <col min="64" max="67" width="22.36328125" style="46" bestFit="1" customWidth="1"/>
    <col min="68" max="68" width="27.36328125" style="46" bestFit="1" customWidth="1"/>
    <col min="69" max="69" width="23.36328125" style="46" bestFit="1" customWidth="1"/>
    <col min="70" max="73" width="28.08984375" style="46" bestFit="1" customWidth="1"/>
    <col min="74" max="74" width="33" style="46" bestFit="1" customWidth="1"/>
    <col min="75" max="75" width="19.90625" style="46" bestFit="1" customWidth="1"/>
    <col min="76" max="79" width="24.54296875" style="46" bestFit="1" customWidth="1"/>
    <col min="80" max="80" width="29.453125" style="46" bestFit="1" customWidth="1"/>
    <col min="81" max="81" width="21.08984375" style="46" bestFit="1" customWidth="1"/>
    <col min="82" max="85" width="25.6328125" style="46" bestFit="1" customWidth="1"/>
    <col min="86" max="86" width="30.6328125" style="46" bestFit="1" customWidth="1"/>
    <col min="87" max="87" width="20" style="46" bestFit="1" customWidth="1"/>
    <col min="88" max="91" width="28.6328125" style="46" bestFit="1" customWidth="1"/>
    <col min="92" max="92" width="33.54296875" style="46" bestFit="1" customWidth="1"/>
    <col min="93" max="93" width="20.54296875" style="46" bestFit="1" customWidth="1"/>
    <col min="94" max="97" width="29.36328125" style="46" bestFit="1" customWidth="1"/>
    <col min="98" max="98" width="34.08984375" style="46" bestFit="1" customWidth="1"/>
    <col min="99" max="99" width="20.90625" style="46" bestFit="1" customWidth="1"/>
    <col min="100" max="103" width="27.90625" style="46" bestFit="1" customWidth="1"/>
    <col min="104" max="104" width="30.6328125" style="46" bestFit="1" customWidth="1"/>
    <col min="105" max="105" width="21.453125" style="46" bestFit="1" customWidth="1"/>
    <col min="106" max="109" width="28.453125" style="46" bestFit="1" customWidth="1"/>
    <col min="110" max="110" width="33.36328125" style="46" bestFit="1" customWidth="1"/>
    <col min="111" max="111" width="20.6328125" style="46" bestFit="1" customWidth="1"/>
    <col min="112" max="115" width="29.90625" style="46" bestFit="1" customWidth="1"/>
    <col min="116" max="116" width="34.6328125" style="46" bestFit="1" customWidth="1"/>
    <col min="117" max="117" width="21.36328125" style="46" bestFit="1" customWidth="1"/>
    <col min="118" max="121" width="30.453125" style="46" bestFit="1" customWidth="1"/>
    <col min="122" max="122" width="35.36328125" style="46" bestFit="1" customWidth="1"/>
    <col min="123" max="124" width="17.6328125" style="46" bestFit="1" customWidth="1"/>
    <col min="125" max="125" width="20.54296875" style="46" bestFit="1" customWidth="1"/>
    <col min="126" max="126" width="22.54296875" style="46" bestFit="1" customWidth="1"/>
    <col min="127" max="127" width="17.36328125" style="46" bestFit="1" customWidth="1"/>
    <col min="128" max="128" width="13.90625" style="46" bestFit="1" customWidth="1"/>
    <col min="129" max="129" width="11.6328125" style="46" bestFit="1" customWidth="1"/>
    <col min="130" max="130" width="13.90625" style="46" bestFit="1" customWidth="1"/>
    <col min="131" max="131" width="14.453125" style="46" bestFit="1" customWidth="1"/>
    <col min="132" max="132" width="13.36328125" style="46" bestFit="1" customWidth="1"/>
    <col min="133" max="133" width="11.36328125" style="46" bestFit="1" customWidth="1"/>
    <col min="134" max="16384" width="8.90625" style="46"/>
  </cols>
  <sheetData>
    <row r="1" spans="1:133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33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5462</v>
      </c>
      <c r="F2" s="46" t="s">
        <v>3240</v>
      </c>
      <c r="G2" s="46" t="s">
        <v>2599</v>
      </c>
      <c r="H2" s="46" t="s">
        <v>5463</v>
      </c>
      <c r="I2" s="46" t="s">
        <v>5464</v>
      </c>
      <c r="J2" s="46" t="s">
        <v>5465</v>
      </c>
      <c r="K2" s="46" t="s">
        <v>5466</v>
      </c>
      <c r="L2" s="46" t="s">
        <v>5467</v>
      </c>
      <c r="M2" s="46" t="s">
        <v>5468</v>
      </c>
      <c r="N2" s="46" t="s">
        <v>5469</v>
      </c>
      <c r="O2" s="46" t="s">
        <v>5470</v>
      </c>
      <c r="P2" s="46" t="s">
        <v>5471</v>
      </c>
      <c r="Q2" s="46" t="s">
        <v>5472</v>
      </c>
      <c r="R2" s="46" t="s">
        <v>5473</v>
      </c>
      <c r="S2" s="46" t="s">
        <v>4818</v>
      </c>
      <c r="T2" s="46" t="s">
        <v>5474</v>
      </c>
      <c r="U2" s="46" t="s">
        <v>5475</v>
      </c>
      <c r="V2" s="46" t="s">
        <v>5476</v>
      </c>
      <c r="W2" s="46" t="s">
        <v>5477</v>
      </c>
      <c r="X2" s="46" t="s">
        <v>5478</v>
      </c>
      <c r="Y2" s="46" t="s">
        <v>5479</v>
      </c>
      <c r="Z2" s="46" t="s">
        <v>2808</v>
      </c>
      <c r="AA2" s="46" t="s">
        <v>5480</v>
      </c>
      <c r="AB2" s="46" t="s">
        <v>5481</v>
      </c>
      <c r="AC2" s="46" t="s">
        <v>5482</v>
      </c>
      <c r="AD2" s="46" t="s">
        <v>5483</v>
      </c>
      <c r="AE2" s="46" t="s">
        <v>5484</v>
      </c>
      <c r="AF2" s="46" t="s">
        <v>5485</v>
      </c>
      <c r="AG2" s="46" t="s">
        <v>5486</v>
      </c>
      <c r="AH2" s="46" t="s">
        <v>5487</v>
      </c>
      <c r="AI2" s="46" t="s">
        <v>5488</v>
      </c>
      <c r="AJ2" s="46" t="s">
        <v>5489</v>
      </c>
      <c r="AK2" s="46" t="s">
        <v>5490</v>
      </c>
      <c r="AL2" s="46" t="s">
        <v>5491</v>
      </c>
      <c r="AM2" s="46" t="s">
        <v>5492</v>
      </c>
      <c r="AN2" s="46" t="s">
        <v>5493</v>
      </c>
      <c r="AO2" s="46" t="s">
        <v>5494</v>
      </c>
      <c r="AP2" s="46" t="s">
        <v>5495</v>
      </c>
      <c r="AQ2" s="46" t="s">
        <v>5496</v>
      </c>
      <c r="AR2" s="46" t="s">
        <v>5497</v>
      </c>
      <c r="AS2" s="46" t="s">
        <v>5498</v>
      </c>
      <c r="AT2" s="46" t="s">
        <v>5499</v>
      </c>
      <c r="AU2" s="46" t="s">
        <v>5500</v>
      </c>
      <c r="AV2" s="46" t="s">
        <v>5501</v>
      </c>
      <c r="AW2" s="46" t="s">
        <v>5502</v>
      </c>
      <c r="AX2" s="46" t="s">
        <v>5503</v>
      </c>
      <c r="AY2" s="46" t="s">
        <v>5504</v>
      </c>
      <c r="AZ2" s="46" t="s">
        <v>5505</v>
      </c>
      <c r="BA2" s="46" t="s">
        <v>5506</v>
      </c>
      <c r="BB2" s="46" t="s">
        <v>5507</v>
      </c>
      <c r="BC2" s="46" t="s">
        <v>5508</v>
      </c>
      <c r="BD2" s="46" t="s">
        <v>5509</v>
      </c>
      <c r="BE2" s="46" t="s">
        <v>5510</v>
      </c>
      <c r="BF2" s="46" t="s">
        <v>5511</v>
      </c>
      <c r="BG2" s="46" t="s">
        <v>5512</v>
      </c>
      <c r="BH2" s="46" t="s">
        <v>5513</v>
      </c>
      <c r="BI2" s="46" t="s">
        <v>5514</v>
      </c>
      <c r="BJ2" s="46" t="s">
        <v>5515</v>
      </c>
      <c r="BK2" s="46" t="s">
        <v>5516</v>
      </c>
      <c r="BL2" s="46" t="s">
        <v>5517</v>
      </c>
      <c r="BM2" s="46" t="s">
        <v>5518</v>
      </c>
      <c r="BN2" s="46" t="s">
        <v>5519</v>
      </c>
      <c r="BO2" s="46" t="s">
        <v>5520</v>
      </c>
      <c r="BP2" s="46" t="s">
        <v>5521</v>
      </c>
      <c r="BQ2" s="46" t="s">
        <v>5522</v>
      </c>
      <c r="BR2" s="46" t="s">
        <v>5523</v>
      </c>
      <c r="BS2" s="46" t="s">
        <v>5524</v>
      </c>
      <c r="BT2" s="46" t="s">
        <v>5525</v>
      </c>
      <c r="BU2" s="46" t="s">
        <v>5526</v>
      </c>
      <c r="BV2" s="46" t="s">
        <v>5527</v>
      </c>
      <c r="BW2" s="46" t="s">
        <v>5528</v>
      </c>
      <c r="BX2" s="46" t="s">
        <v>5529</v>
      </c>
      <c r="BY2" s="46" t="s">
        <v>5530</v>
      </c>
      <c r="BZ2" s="46" t="s">
        <v>5531</v>
      </c>
      <c r="CA2" s="46" t="s">
        <v>5532</v>
      </c>
      <c r="CB2" s="46" t="s">
        <v>5533</v>
      </c>
      <c r="CC2" s="46" t="s">
        <v>5534</v>
      </c>
      <c r="CD2" s="46" t="s">
        <v>5535</v>
      </c>
      <c r="CE2" s="46" t="s">
        <v>5536</v>
      </c>
      <c r="CF2" s="46" t="s">
        <v>5537</v>
      </c>
      <c r="CG2" s="46" t="s">
        <v>5538</v>
      </c>
      <c r="CH2" s="46" t="s">
        <v>5539</v>
      </c>
      <c r="CI2" s="46" t="s">
        <v>5540</v>
      </c>
      <c r="CJ2" s="46" t="s">
        <v>5541</v>
      </c>
      <c r="CK2" s="46" t="s">
        <v>5542</v>
      </c>
      <c r="CL2" s="46" t="s">
        <v>5543</v>
      </c>
      <c r="CM2" s="46" t="s">
        <v>5544</v>
      </c>
      <c r="CN2" s="46" t="s">
        <v>5545</v>
      </c>
      <c r="CO2" s="46" t="s">
        <v>5546</v>
      </c>
      <c r="CP2" s="46" t="s">
        <v>5547</v>
      </c>
      <c r="CQ2" s="46" t="s">
        <v>5548</v>
      </c>
      <c r="CR2" s="46" t="s">
        <v>5549</v>
      </c>
      <c r="CS2" s="46" t="s">
        <v>5550</v>
      </c>
      <c r="CT2" s="46" t="s">
        <v>5551</v>
      </c>
      <c r="CU2" s="46" t="s">
        <v>5552</v>
      </c>
      <c r="CV2" s="46" t="s">
        <v>5553</v>
      </c>
      <c r="CW2" s="46" t="s">
        <v>5554</v>
      </c>
      <c r="CX2" s="46" t="s">
        <v>5555</v>
      </c>
      <c r="CY2" s="46" t="s">
        <v>5556</v>
      </c>
      <c r="CZ2" s="46" t="s">
        <v>5557</v>
      </c>
      <c r="DA2" s="46" t="s">
        <v>5558</v>
      </c>
      <c r="DB2" s="46" t="s">
        <v>5559</v>
      </c>
      <c r="DC2" s="46" t="s">
        <v>5560</v>
      </c>
      <c r="DD2" s="46" t="s">
        <v>5561</v>
      </c>
      <c r="DE2" s="46" t="s">
        <v>5562</v>
      </c>
      <c r="DF2" s="46" t="s">
        <v>5563</v>
      </c>
      <c r="DG2" s="46" t="s">
        <v>5564</v>
      </c>
      <c r="DH2" s="46" t="s">
        <v>5565</v>
      </c>
      <c r="DI2" s="46" t="s">
        <v>5566</v>
      </c>
      <c r="DJ2" s="46" t="s">
        <v>5567</v>
      </c>
      <c r="DK2" s="46" t="s">
        <v>5568</v>
      </c>
      <c r="DL2" s="46" t="s">
        <v>5569</v>
      </c>
      <c r="DM2" s="46" t="s">
        <v>5570</v>
      </c>
      <c r="DN2" s="46" t="s">
        <v>5571</v>
      </c>
      <c r="DO2" s="46" t="s">
        <v>5572</v>
      </c>
      <c r="DP2" s="46" t="s">
        <v>5573</v>
      </c>
      <c r="DQ2" s="46" t="s">
        <v>5574</v>
      </c>
      <c r="DR2" s="46" t="s">
        <v>5575</v>
      </c>
      <c r="DS2" s="46" t="s">
        <v>5576</v>
      </c>
      <c r="DT2" s="46" t="s">
        <v>5577</v>
      </c>
      <c r="DU2" s="46" t="s">
        <v>5578</v>
      </c>
      <c r="DV2" s="46" t="s">
        <v>5579</v>
      </c>
      <c r="DW2" s="46" t="s">
        <v>5580</v>
      </c>
      <c r="DX2" s="46" t="s">
        <v>5581</v>
      </c>
      <c r="DY2" s="46" t="s">
        <v>5582</v>
      </c>
      <c r="DZ2" s="46" t="s">
        <v>5583</v>
      </c>
      <c r="EA2" s="46" t="s">
        <v>5584</v>
      </c>
      <c r="EB2" s="46" t="s">
        <v>5585</v>
      </c>
      <c r="EC2" s="46" t="s">
        <v>5586</v>
      </c>
    </row>
    <row r="3" spans="1:133" x14ac:dyDescent="0.35">
      <c r="E3" s="46" t="s">
        <v>5593</v>
      </c>
      <c r="F3" s="46" t="s">
        <v>5594</v>
      </c>
      <c r="G3" s="46">
        <v>1005</v>
      </c>
      <c r="H3" s="46" t="s">
        <v>1276</v>
      </c>
      <c r="K3" s="46" t="s">
        <v>4323</v>
      </c>
      <c r="L3" s="46" t="s">
        <v>5587</v>
      </c>
      <c r="M3" s="46" t="s">
        <v>5372</v>
      </c>
      <c r="N3" s="46" t="s">
        <v>4541</v>
      </c>
      <c r="O3" s="46">
        <v>100</v>
      </c>
      <c r="P3" s="46">
        <v>0</v>
      </c>
      <c r="Q3" s="46">
        <v>0</v>
      </c>
      <c r="R3" s="46">
        <v>1</v>
      </c>
      <c r="S3" s="46">
        <v>0</v>
      </c>
      <c r="T3" s="46">
        <v>57</v>
      </c>
      <c r="U3" s="46">
        <v>57</v>
      </c>
      <c r="V3" s="46">
        <v>0</v>
      </c>
      <c r="W3" s="46">
        <v>0</v>
      </c>
      <c r="X3" s="46">
        <v>0</v>
      </c>
      <c r="Y3" s="46">
        <v>0</v>
      </c>
      <c r="DS3" s="46">
        <v>0</v>
      </c>
      <c r="DT3" s="46">
        <v>0</v>
      </c>
      <c r="DU3" s="46">
        <v>8</v>
      </c>
      <c r="DV3" s="46">
        <v>0</v>
      </c>
      <c r="DW3" s="46">
        <v>0</v>
      </c>
      <c r="DX3" s="46">
        <v>0</v>
      </c>
      <c r="DY3" s="46">
        <v>0</v>
      </c>
      <c r="DZ3" s="46">
        <v>0</v>
      </c>
      <c r="EA3" s="46">
        <v>0</v>
      </c>
      <c r="EB3" s="46">
        <v>0</v>
      </c>
      <c r="EC3" s="46">
        <v>0</v>
      </c>
    </row>
    <row r="4" spans="1:133" x14ac:dyDescent="0.35">
      <c r="E4" s="46" t="s">
        <v>5595</v>
      </c>
      <c r="F4" s="46" t="s">
        <v>5396</v>
      </c>
      <c r="G4" s="46">
        <v>1005</v>
      </c>
      <c r="H4" s="46" t="s">
        <v>1276</v>
      </c>
      <c r="K4" s="46" t="s">
        <v>4323</v>
      </c>
      <c r="L4" s="46" t="s">
        <v>5587</v>
      </c>
      <c r="M4" s="46" t="s">
        <v>5372</v>
      </c>
      <c r="N4" s="46" t="s">
        <v>4541</v>
      </c>
      <c r="O4" s="46">
        <v>100</v>
      </c>
      <c r="P4" s="46">
        <v>0</v>
      </c>
      <c r="Q4" s="46">
        <v>0</v>
      </c>
      <c r="R4" s="46">
        <v>1</v>
      </c>
      <c r="S4" s="46">
        <v>0</v>
      </c>
      <c r="T4" s="46">
        <v>57</v>
      </c>
      <c r="U4" s="46">
        <v>57</v>
      </c>
      <c r="V4" s="46">
        <v>0</v>
      </c>
      <c r="W4" s="46">
        <v>0</v>
      </c>
      <c r="X4" s="46">
        <v>0</v>
      </c>
      <c r="Y4" s="46">
        <v>0</v>
      </c>
      <c r="DS4" s="46">
        <v>0</v>
      </c>
      <c r="DT4" s="46">
        <v>0</v>
      </c>
      <c r="DU4" s="46">
        <v>0</v>
      </c>
      <c r="DV4" s="46">
        <v>0</v>
      </c>
      <c r="DW4" s="46">
        <v>0</v>
      </c>
      <c r="DX4" s="46">
        <v>0</v>
      </c>
      <c r="DY4" s="46">
        <v>0</v>
      </c>
      <c r="DZ4" s="46">
        <v>0</v>
      </c>
      <c r="EA4" s="46">
        <v>0</v>
      </c>
      <c r="EB4" s="46">
        <v>0</v>
      </c>
      <c r="EC4" s="46">
        <v>0</v>
      </c>
    </row>
    <row r="5" spans="1:133" x14ac:dyDescent="0.35">
      <c r="E5" s="46" t="s">
        <v>5596</v>
      </c>
      <c r="F5" s="46" t="s">
        <v>5229</v>
      </c>
      <c r="G5" s="46">
        <v>1005</v>
      </c>
      <c r="H5" s="46" t="s">
        <v>1276</v>
      </c>
      <c r="K5" s="46" t="s">
        <v>4323</v>
      </c>
      <c r="L5" s="46" t="s">
        <v>5587</v>
      </c>
      <c r="M5" s="46" t="s">
        <v>5372</v>
      </c>
      <c r="N5" s="46" t="s">
        <v>4541</v>
      </c>
      <c r="O5" s="46">
        <v>100</v>
      </c>
      <c r="P5" s="46">
        <v>0</v>
      </c>
      <c r="Q5" s="46">
        <v>0</v>
      </c>
      <c r="R5" s="46">
        <v>1</v>
      </c>
      <c r="S5" s="46">
        <v>0</v>
      </c>
      <c r="T5" s="46">
        <v>57</v>
      </c>
      <c r="U5" s="46">
        <v>57</v>
      </c>
      <c r="V5" s="46">
        <v>0</v>
      </c>
      <c r="W5" s="46">
        <v>0</v>
      </c>
      <c r="X5" s="46">
        <v>0</v>
      </c>
      <c r="Y5" s="46">
        <v>52</v>
      </c>
      <c r="DS5" s="46">
        <v>0</v>
      </c>
      <c r="DT5" s="46">
        <v>0</v>
      </c>
      <c r="DU5" s="46">
        <v>90.8</v>
      </c>
      <c r="DV5" s="46">
        <v>0</v>
      </c>
      <c r="DW5" s="46">
        <v>0</v>
      </c>
      <c r="DX5" s="46">
        <v>0</v>
      </c>
      <c r="DY5" s="46">
        <v>0</v>
      </c>
      <c r="DZ5" s="46">
        <v>0</v>
      </c>
      <c r="EA5" s="46">
        <v>0</v>
      </c>
      <c r="EB5" s="46">
        <v>0</v>
      </c>
      <c r="EC5" s="46">
        <v>0</v>
      </c>
    </row>
    <row r="6" spans="1:133" x14ac:dyDescent="0.35">
      <c r="E6" s="46" t="s">
        <v>5597</v>
      </c>
      <c r="F6" s="46" t="s">
        <v>5598</v>
      </c>
      <c r="G6" s="46">
        <v>1005</v>
      </c>
      <c r="H6" s="46" t="s">
        <v>1276</v>
      </c>
      <c r="K6" s="46" t="s">
        <v>4323</v>
      </c>
      <c r="L6" s="46" t="s">
        <v>5587</v>
      </c>
      <c r="M6" s="46" t="s">
        <v>5372</v>
      </c>
      <c r="N6" s="46" t="s">
        <v>4541</v>
      </c>
      <c r="O6" s="46">
        <v>100</v>
      </c>
      <c r="P6" s="46">
        <v>0</v>
      </c>
      <c r="Q6" s="46">
        <v>0</v>
      </c>
      <c r="R6" s="46">
        <v>1</v>
      </c>
      <c r="S6" s="46">
        <v>0</v>
      </c>
      <c r="T6" s="46">
        <v>57</v>
      </c>
      <c r="U6" s="46">
        <v>57</v>
      </c>
      <c r="V6" s="46">
        <v>0</v>
      </c>
      <c r="W6" s="46">
        <v>0</v>
      </c>
      <c r="X6" s="46">
        <v>0</v>
      </c>
      <c r="Y6" s="46">
        <v>0</v>
      </c>
      <c r="DS6" s="46">
        <v>0</v>
      </c>
      <c r="DT6" s="46">
        <v>0</v>
      </c>
      <c r="DU6" s="46">
        <v>0</v>
      </c>
      <c r="DV6" s="46">
        <v>0</v>
      </c>
      <c r="DW6" s="46">
        <v>0</v>
      </c>
      <c r="DX6" s="46">
        <v>0</v>
      </c>
      <c r="DY6" s="46">
        <v>0</v>
      </c>
      <c r="DZ6" s="46">
        <v>0</v>
      </c>
      <c r="EA6" s="46">
        <v>0</v>
      </c>
      <c r="EB6" s="46">
        <v>0</v>
      </c>
      <c r="EC6" s="46">
        <v>0</v>
      </c>
    </row>
    <row r="7" spans="1:133" x14ac:dyDescent="0.35">
      <c r="E7" s="46" t="s">
        <v>5599</v>
      </c>
      <c r="F7" s="46" t="s">
        <v>5600</v>
      </c>
      <c r="G7" s="46">
        <v>1005</v>
      </c>
      <c r="H7" s="46" t="s">
        <v>1276</v>
      </c>
      <c r="K7" s="46" t="s">
        <v>4323</v>
      </c>
      <c r="L7" s="46" t="s">
        <v>5587</v>
      </c>
      <c r="M7" s="46" t="s">
        <v>5372</v>
      </c>
      <c r="N7" s="46" t="s">
        <v>4541</v>
      </c>
      <c r="O7" s="46">
        <v>100</v>
      </c>
      <c r="P7" s="46">
        <v>0</v>
      </c>
      <c r="Q7" s="46">
        <v>0</v>
      </c>
      <c r="R7" s="46">
        <v>1</v>
      </c>
      <c r="S7" s="46">
        <v>0</v>
      </c>
      <c r="T7" s="46">
        <v>57</v>
      </c>
      <c r="U7" s="46">
        <v>57</v>
      </c>
      <c r="V7" s="46">
        <v>0</v>
      </c>
      <c r="W7" s="46">
        <v>0</v>
      </c>
      <c r="X7" s="46">
        <v>0</v>
      </c>
      <c r="Y7" s="46">
        <v>52</v>
      </c>
      <c r="DS7" s="46">
        <v>0</v>
      </c>
      <c r="DT7" s="46">
        <v>0</v>
      </c>
      <c r="DU7" s="46">
        <v>24</v>
      </c>
      <c r="DV7" s="46">
        <v>0</v>
      </c>
      <c r="DW7" s="46">
        <v>0</v>
      </c>
      <c r="DX7" s="46">
        <v>0</v>
      </c>
      <c r="DY7" s="46">
        <v>0</v>
      </c>
      <c r="DZ7" s="46">
        <v>0</v>
      </c>
      <c r="EA7" s="46">
        <v>0</v>
      </c>
      <c r="EB7" s="46">
        <v>0</v>
      </c>
      <c r="EC7" s="46">
        <v>0</v>
      </c>
    </row>
    <row r="8" spans="1:133" x14ac:dyDescent="0.35">
      <c r="E8" s="46" t="s">
        <v>5601</v>
      </c>
      <c r="F8" s="46" t="s">
        <v>5602</v>
      </c>
      <c r="G8" s="46">
        <v>1005</v>
      </c>
      <c r="H8" s="46" t="s">
        <v>1276</v>
      </c>
      <c r="K8" s="46" t="s">
        <v>4323</v>
      </c>
      <c r="L8" s="46" t="s">
        <v>5587</v>
      </c>
      <c r="M8" s="46" t="s">
        <v>5372</v>
      </c>
      <c r="N8" s="46" t="s">
        <v>4541</v>
      </c>
      <c r="O8" s="46">
        <v>100</v>
      </c>
      <c r="P8" s="46">
        <v>0</v>
      </c>
      <c r="Q8" s="46">
        <v>0</v>
      </c>
      <c r="R8" s="46">
        <v>1</v>
      </c>
      <c r="S8" s="46">
        <v>0</v>
      </c>
      <c r="T8" s="46">
        <v>57</v>
      </c>
      <c r="U8" s="46">
        <v>57</v>
      </c>
      <c r="V8" s="46">
        <v>0</v>
      </c>
      <c r="W8" s="46">
        <v>0</v>
      </c>
      <c r="X8" s="46">
        <v>0</v>
      </c>
      <c r="Y8" s="46">
        <v>51.155999999999999</v>
      </c>
      <c r="DS8" s="46">
        <v>0</v>
      </c>
      <c r="DT8" s="46">
        <v>0</v>
      </c>
      <c r="DU8" s="46">
        <v>59.88</v>
      </c>
      <c r="DV8" s="46">
        <v>0</v>
      </c>
      <c r="DW8" s="46">
        <v>0</v>
      </c>
      <c r="DX8" s="46">
        <v>0</v>
      </c>
      <c r="DY8" s="46">
        <v>0</v>
      </c>
      <c r="DZ8" s="46">
        <v>0</v>
      </c>
      <c r="EA8" s="46">
        <v>0</v>
      </c>
      <c r="EB8" s="46">
        <v>0</v>
      </c>
      <c r="EC8" s="46">
        <v>0</v>
      </c>
    </row>
    <row r="9" spans="1:133" x14ac:dyDescent="0.35">
      <c r="E9" s="46" t="s">
        <v>5603</v>
      </c>
      <c r="F9" s="46" t="s">
        <v>5604</v>
      </c>
      <c r="G9" s="46">
        <v>1005</v>
      </c>
      <c r="H9" s="46" t="s">
        <v>1276</v>
      </c>
      <c r="K9" s="46" t="s">
        <v>4323</v>
      </c>
      <c r="L9" s="46" t="s">
        <v>5587</v>
      </c>
      <c r="M9" s="46" t="s">
        <v>5372</v>
      </c>
      <c r="N9" s="46" t="s">
        <v>4541</v>
      </c>
      <c r="O9" s="46">
        <v>100</v>
      </c>
      <c r="P9" s="46">
        <v>0</v>
      </c>
      <c r="Q9" s="46">
        <v>0</v>
      </c>
      <c r="R9" s="46">
        <v>1</v>
      </c>
      <c r="S9" s="46">
        <v>0</v>
      </c>
      <c r="T9" s="46">
        <v>57</v>
      </c>
      <c r="U9" s="46">
        <v>57</v>
      </c>
      <c r="V9" s="46">
        <v>0</v>
      </c>
      <c r="W9" s="46">
        <v>0</v>
      </c>
      <c r="X9" s="46">
        <v>0</v>
      </c>
      <c r="Y9" s="46">
        <v>0</v>
      </c>
      <c r="DS9" s="46">
        <v>0</v>
      </c>
      <c r="DT9" s="46">
        <v>0</v>
      </c>
      <c r="DU9" s="46">
        <v>0</v>
      </c>
      <c r="DV9" s="46">
        <v>0</v>
      </c>
      <c r="DW9" s="46">
        <v>0</v>
      </c>
      <c r="DX9" s="46">
        <v>0</v>
      </c>
      <c r="DY9" s="46">
        <v>0</v>
      </c>
      <c r="DZ9" s="46">
        <v>0</v>
      </c>
      <c r="EA9" s="46">
        <v>0</v>
      </c>
      <c r="EB9" s="46">
        <v>0</v>
      </c>
      <c r="EC9" s="46">
        <v>0</v>
      </c>
    </row>
    <row r="10" spans="1:133" x14ac:dyDescent="0.35">
      <c r="E10" s="46" t="s">
        <v>5605</v>
      </c>
      <c r="F10" s="46" t="s">
        <v>5606</v>
      </c>
      <c r="G10" s="46">
        <v>1010</v>
      </c>
      <c r="H10" s="46" t="s">
        <v>1166</v>
      </c>
      <c r="K10" s="46" t="s">
        <v>4323</v>
      </c>
      <c r="L10" s="46" t="s">
        <v>5607</v>
      </c>
      <c r="M10" s="46" t="s">
        <v>5372</v>
      </c>
      <c r="N10" s="46" t="s">
        <v>4541</v>
      </c>
      <c r="O10" s="46">
        <v>100</v>
      </c>
      <c r="P10" s="46">
        <v>8</v>
      </c>
      <c r="Q10" s="46">
        <v>8</v>
      </c>
      <c r="R10" s="46">
        <v>1</v>
      </c>
      <c r="S10" s="46">
        <v>0</v>
      </c>
      <c r="T10" s="46">
        <v>57</v>
      </c>
      <c r="U10" s="46">
        <v>57</v>
      </c>
      <c r="V10" s="46">
        <v>0</v>
      </c>
      <c r="W10" s="46">
        <v>0</v>
      </c>
      <c r="X10" s="46">
        <v>0</v>
      </c>
      <c r="Y10" s="46">
        <v>65.91</v>
      </c>
      <c r="DS10" s="46">
        <v>0</v>
      </c>
      <c r="DT10" s="46">
        <v>0</v>
      </c>
      <c r="DU10" s="46">
        <v>40.972999999999999</v>
      </c>
      <c r="DV10" s="46">
        <v>0.24</v>
      </c>
      <c r="DW10" s="46">
        <v>0</v>
      </c>
      <c r="DX10" s="46">
        <v>0</v>
      </c>
      <c r="DY10" s="46">
        <v>0</v>
      </c>
      <c r="DZ10" s="46">
        <v>0</v>
      </c>
      <c r="EA10" s="46">
        <v>0</v>
      </c>
      <c r="EB10" s="46">
        <v>0</v>
      </c>
      <c r="EC10" s="46">
        <v>0</v>
      </c>
    </row>
    <row r="11" spans="1:133" x14ac:dyDescent="0.35">
      <c r="E11" s="46" t="s">
        <v>5608</v>
      </c>
      <c r="F11" s="46" t="s">
        <v>5609</v>
      </c>
      <c r="G11" s="46">
        <v>1010</v>
      </c>
      <c r="H11" s="46" t="s">
        <v>1166</v>
      </c>
      <c r="K11" s="46" t="s">
        <v>4323</v>
      </c>
      <c r="L11" s="46" t="s">
        <v>5587</v>
      </c>
      <c r="M11" s="46" t="s">
        <v>5372</v>
      </c>
      <c r="N11" s="46" t="s">
        <v>4541</v>
      </c>
      <c r="O11" s="46">
        <v>100</v>
      </c>
      <c r="P11" s="46">
        <v>8</v>
      </c>
      <c r="Q11" s="46">
        <v>8</v>
      </c>
      <c r="R11" s="46">
        <v>1</v>
      </c>
      <c r="S11" s="46">
        <v>0</v>
      </c>
      <c r="T11" s="46">
        <v>57</v>
      </c>
      <c r="U11" s="46">
        <v>57</v>
      </c>
      <c r="V11" s="46">
        <v>0</v>
      </c>
      <c r="W11" s="46">
        <v>0</v>
      </c>
      <c r="X11" s="46">
        <v>0</v>
      </c>
      <c r="Y11" s="46">
        <v>47.146999999999998</v>
      </c>
      <c r="DS11" s="46">
        <v>0</v>
      </c>
      <c r="DT11" s="46">
        <v>0</v>
      </c>
      <c r="DU11" s="46">
        <v>12.27</v>
      </c>
      <c r="DV11" s="46">
        <v>0</v>
      </c>
      <c r="DW11" s="46">
        <v>0</v>
      </c>
      <c r="DX11" s="46">
        <v>0</v>
      </c>
      <c r="DY11" s="46">
        <v>0</v>
      </c>
      <c r="DZ11" s="46">
        <v>0</v>
      </c>
      <c r="EA11" s="46">
        <v>0</v>
      </c>
      <c r="EB11" s="46">
        <v>0</v>
      </c>
      <c r="EC11" s="46">
        <v>0</v>
      </c>
    </row>
    <row r="12" spans="1:133" x14ac:dyDescent="0.35">
      <c r="E12" s="46" t="s">
        <v>5610</v>
      </c>
      <c r="F12" s="46" t="s">
        <v>5611</v>
      </c>
      <c r="G12" s="46">
        <v>1010</v>
      </c>
      <c r="H12" s="46" t="s">
        <v>1166</v>
      </c>
      <c r="K12" s="46" t="s">
        <v>4323</v>
      </c>
      <c r="L12" s="46" t="s">
        <v>5587</v>
      </c>
      <c r="M12" s="46" t="s">
        <v>5372</v>
      </c>
      <c r="N12" s="46" t="s">
        <v>4541</v>
      </c>
      <c r="O12" s="46">
        <v>100</v>
      </c>
      <c r="P12" s="46">
        <v>8</v>
      </c>
      <c r="Q12" s="46">
        <v>8</v>
      </c>
      <c r="R12" s="46">
        <v>1</v>
      </c>
      <c r="S12" s="46">
        <v>0</v>
      </c>
      <c r="T12" s="46">
        <v>57</v>
      </c>
      <c r="U12" s="46">
        <v>57</v>
      </c>
      <c r="V12" s="46">
        <v>0</v>
      </c>
      <c r="W12" s="46">
        <v>0</v>
      </c>
      <c r="X12" s="46">
        <v>0</v>
      </c>
      <c r="Y12" s="46">
        <v>26.594999999999999</v>
      </c>
      <c r="DS12" s="46">
        <v>0</v>
      </c>
      <c r="DT12" s="46">
        <v>0</v>
      </c>
      <c r="DU12" s="46">
        <v>94.94</v>
      </c>
      <c r="DV12" s="46">
        <v>0</v>
      </c>
      <c r="DW12" s="46">
        <v>0</v>
      </c>
      <c r="DX12" s="46">
        <v>0</v>
      </c>
      <c r="DY12" s="46">
        <v>0</v>
      </c>
      <c r="DZ12" s="46">
        <v>0</v>
      </c>
      <c r="EA12" s="46">
        <v>0</v>
      </c>
      <c r="EB12" s="46">
        <v>0</v>
      </c>
      <c r="EC12" s="46">
        <v>0</v>
      </c>
    </row>
    <row r="13" spans="1:133" x14ac:dyDescent="0.35">
      <c r="E13" s="46" t="s">
        <v>5612</v>
      </c>
      <c r="F13" s="46" t="s">
        <v>5613</v>
      </c>
      <c r="G13" s="46">
        <v>1010</v>
      </c>
      <c r="H13" s="46" t="s">
        <v>1166</v>
      </c>
      <c r="K13" s="46" t="s">
        <v>4323</v>
      </c>
      <c r="L13" s="46" t="s">
        <v>5587</v>
      </c>
      <c r="M13" s="46" t="s">
        <v>5372</v>
      </c>
      <c r="N13" s="46" t="s">
        <v>4541</v>
      </c>
      <c r="O13" s="46">
        <v>100</v>
      </c>
      <c r="P13" s="46">
        <v>0</v>
      </c>
      <c r="Q13" s="46">
        <v>0</v>
      </c>
      <c r="R13" s="46">
        <v>1</v>
      </c>
      <c r="S13" s="46">
        <v>0</v>
      </c>
      <c r="T13" s="46">
        <v>57</v>
      </c>
      <c r="U13" s="46">
        <v>57</v>
      </c>
      <c r="V13" s="46">
        <v>0</v>
      </c>
      <c r="W13" s="46">
        <v>0</v>
      </c>
      <c r="X13" s="46">
        <v>0</v>
      </c>
      <c r="Y13" s="46">
        <v>52</v>
      </c>
      <c r="DS13" s="46">
        <v>0</v>
      </c>
      <c r="DT13" s="46">
        <v>0</v>
      </c>
      <c r="DU13" s="46">
        <v>0.1</v>
      </c>
      <c r="DV13" s="46">
        <v>0</v>
      </c>
      <c r="DW13" s="46">
        <v>0</v>
      </c>
      <c r="DX13" s="46">
        <v>0</v>
      </c>
      <c r="DY13" s="46">
        <v>0</v>
      </c>
      <c r="DZ13" s="46">
        <v>0</v>
      </c>
      <c r="EA13" s="46">
        <v>0</v>
      </c>
      <c r="EB13" s="46">
        <v>0</v>
      </c>
      <c r="EC13" s="46">
        <v>0</v>
      </c>
    </row>
    <row r="14" spans="1:133" x14ac:dyDescent="0.35">
      <c r="E14" s="46" t="s">
        <v>5614</v>
      </c>
      <c r="F14" s="46" t="s">
        <v>5615</v>
      </c>
      <c r="G14" s="46">
        <v>1010</v>
      </c>
      <c r="H14" s="46" t="s">
        <v>1166</v>
      </c>
      <c r="K14" s="46" t="s">
        <v>4323</v>
      </c>
      <c r="L14" s="46" t="s">
        <v>5587</v>
      </c>
      <c r="M14" s="46" t="s">
        <v>5372</v>
      </c>
      <c r="N14" s="46" t="s">
        <v>4541</v>
      </c>
      <c r="O14" s="46">
        <v>100</v>
      </c>
      <c r="P14" s="46">
        <v>8</v>
      </c>
      <c r="Q14" s="46">
        <v>8</v>
      </c>
      <c r="R14" s="46">
        <v>1</v>
      </c>
      <c r="S14" s="46">
        <v>0</v>
      </c>
      <c r="T14" s="46">
        <v>57</v>
      </c>
      <c r="U14" s="46">
        <v>57</v>
      </c>
      <c r="V14" s="46">
        <v>0</v>
      </c>
      <c r="W14" s="46">
        <v>0</v>
      </c>
      <c r="X14" s="46">
        <v>0</v>
      </c>
      <c r="Y14" s="46">
        <v>5.6449999999999996</v>
      </c>
      <c r="DS14" s="46">
        <v>0</v>
      </c>
      <c r="DT14" s="46">
        <v>0</v>
      </c>
      <c r="DU14" s="46">
        <v>1.24</v>
      </c>
      <c r="DV14" s="46">
        <v>0</v>
      </c>
      <c r="DW14" s="46">
        <v>0</v>
      </c>
      <c r="DX14" s="46">
        <v>0</v>
      </c>
      <c r="DY14" s="46">
        <v>0</v>
      </c>
      <c r="DZ14" s="46">
        <v>0</v>
      </c>
      <c r="EA14" s="46">
        <v>0</v>
      </c>
      <c r="EB14" s="46">
        <v>0</v>
      </c>
      <c r="EC14" s="46">
        <v>0</v>
      </c>
    </row>
    <row r="15" spans="1:133" x14ac:dyDescent="0.35">
      <c r="E15" s="46" t="s">
        <v>5616</v>
      </c>
      <c r="F15" s="46" t="s">
        <v>5617</v>
      </c>
      <c r="G15" s="46">
        <v>1010</v>
      </c>
      <c r="H15" s="46" t="s">
        <v>1166</v>
      </c>
      <c r="K15" s="46" t="s">
        <v>4323</v>
      </c>
      <c r="L15" s="46" t="s">
        <v>5587</v>
      </c>
      <c r="M15" s="46" t="s">
        <v>5372</v>
      </c>
      <c r="N15" s="46" t="s">
        <v>4541</v>
      </c>
      <c r="O15" s="46">
        <v>100</v>
      </c>
      <c r="P15" s="46">
        <v>0</v>
      </c>
      <c r="Q15" s="46">
        <v>0</v>
      </c>
      <c r="R15" s="46">
        <v>1</v>
      </c>
      <c r="S15" s="46">
        <v>0</v>
      </c>
      <c r="T15" s="46">
        <v>57</v>
      </c>
      <c r="U15" s="46">
        <v>57</v>
      </c>
      <c r="V15" s="46">
        <v>0</v>
      </c>
      <c r="W15" s="46">
        <v>0</v>
      </c>
      <c r="X15" s="46">
        <v>0</v>
      </c>
      <c r="Y15" s="46">
        <v>50</v>
      </c>
      <c r="DS15" s="46">
        <v>0</v>
      </c>
      <c r="DT15" s="46">
        <v>0</v>
      </c>
      <c r="DU15" s="46">
        <v>20.95</v>
      </c>
      <c r="DV15" s="46">
        <v>0</v>
      </c>
      <c r="DW15" s="46">
        <v>0</v>
      </c>
      <c r="DX15" s="46">
        <v>0</v>
      </c>
      <c r="DY15" s="46">
        <v>0</v>
      </c>
      <c r="DZ15" s="46">
        <v>0</v>
      </c>
      <c r="EA15" s="46">
        <v>0</v>
      </c>
      <c r="EB15" s="46">
        <v>0</v>
      </c>
      <c r="EC15" s="46">
        <v>0</v>
      </c>
    </row>
    <row r="16" spans="1:133" x14ac:dyDescent="0.35">
      <c r="E16" s="46" t="s">
        <v>5618</v>
      </c>
      <c r="F16" s="46" t="s">
        <v>5619</v>
      </c>
      <c r="G16" s="46">
        <v>1010</v>
      </c>
      <c r="H16" s="46" t="s">
        <v>1166</v>
      </c>
      <c r="K16" s="46" t="s">
        <v>4323</v>
      </c>
      <c r="L16" s="46" t="s">
        <v>5587</v>
      </c>
      <c r="M16" s="46" t="s">
        <v>5372</v>
      </c>
      <c r="N16" s="46" t="s">
        <v>4541</v>
      </c>
      <c r="O16" s="46">
        <v>100</v>
      </c>
      <c r="P16" s="46">
        <v>0</v>
      </c>
      <c r="Q16" s="46">
        <v>0</v>
      </c>
      <c r="R16" s="46">
        <v>1</v>
      </c>
      <c r="S16" s="46">
        <v>0</v>
      </c>
      <c r="T16" s="46">
        <v>57</v>
      </c>
      <c r="U16" s="46">
        <v>57</v>
      </c>
      <c r="V16" s="46">
        <v>0</v>
      </c>
      <c r="W16" s="46">
        <v>0</v>
      </c>
      <c r="X16" s="46">
        <v>0</v>
      </c>
      <c r="Y16" s="46">
        <v>18.398</v>
      </c>
      <c r="DS16" s="46">
        <v>0</v>
      </c>
      <c r="DT16" s="46">
        <v>0</v>
      </c>
      <c r="DU16" s="46">
        <v>16.850000000000001</v>
      </c>
      <c r="DV16" s="46">
        <v>0</v>
      </c>
      <c r="DW16" s="46">
        <v>0</v>
      </c>
      <c r="DX16" s="46">
        <v>0</v>
      </c>
      <c r="DY16" s="46">
        <v>0</v>
      </c>
      <c r="DZ16" s="46">
        <v>0</v>
      </c>
      <c r="EA16" s="46">
        <v>0</v>
      </c>
      <c r="EB16" s="46">
        <v>0</v>
      </c>
      <c r="EC16" s="46">
        <v>0</v>
      </c>
    </row>
    <row r="17" spans="5:133" x14ac:dyDescent="0.35">
      <c r="E17" s="46" t="s">
        <v>5620</v>
      </c>
      <c r="F17" s="46" t="s">
        <v>5621</v>
      </c>
      <c r="G17" s="46">
        <v>1010</v>
      </c>
      <c r="H17" s="46" t="s">
        <v>1166</v>
      </c>
      <c r="K17" s="46" t="s">
        <v>4323</v>
      </c>
      <c r="L17" s="46" t="s">
        <v>5587</v>
      </c>
      <c r="M17" s="46" t="s">
        <v>5372</v>
      </c>
      <c r="N17" s="46" t="s">
        <v>4541</v>
      </c>
      <c r="O17" s="46">
        <v>100</v>
      </c>
      <c r="P17" s="46">
        <v>0</v>
      </c>
      <c r="Q17" s="46">
        <v>8</v>
      </c>
      <c r="R17" s="46">
        <v>1</v>
      </c>
      <c r="S17" s="46">
        <v>0</v>
      </c>
      <c r="T17" s="46">
        <v>57</v>
      </c>
      <c r="U17" s="46">
        <v>57</v>
      </c>
      <c r="V17" s="46">
        <v>0</v>
      </c>
      <c r="W17" s="46">
        <v>0</v>
      </c>
      <c r="X17" s="46">
        <v>0</v>
      </c>
      <c r="Y17" s="46">
        <v>39.276000000000003</v>
      </c>
      <c r="DS17" s="46">
        <v>0</v>
      </c>
      <c r="DT17" s="46">
        <v>0</v>
      </c>
      <c r="DU17" s="46">
        <v>28.53</v>
      </c>
      <c r="DV17" s="46">
        <v>0</v>
      </c>
      <c r="DW17" s="46">
        <v>0</v>
      </c>
      <c r="DX17" s="46">
        <v>0</v>
      </c>
      <c r="DY17" s="46">
        <v>0</v>
      </c>
      <c r="DZ17" s="46">
        <v>0</v>
      </c>
      <c r="EA17" s="46">
        <v>0</v>
      </c>
      <c r="EB17" s="46">
        <v>0</v>
      </c>
      <c r="EC17" s="46">
        <v>0</v>
      </c>
    </row>
    <row r="18" spans="5:133" x14ac:dyDescent="0.35">
      <c r="E18" s="46" t="s">
        <v>5622</v>
      </c>
      <c r="F18" s="46" t="s">
        <v>5199</v>
      </c>
      <c r="G18" s="46">
        <v>1010</v>
      </c>
      <c r="H18" s="46" t="s">
        <v>1166</v>
      </c>
      <c r="K18" s="46" t="s">
        <v>4323</v>
      </c>
      <c r="L18" s="46" t="s">
        <v>5587</v>
      </c>
      <c r="M18" s="46" t="s">
        <v>5372</v>
      </c>
      <c r="N18" s="46" t="s">
        <v>4541</v>
      </c>
      <c r="O18" s="46">
        <v>400</v>
      </c>
      <c r="P18" s="46">
        <v>0</v>
      </c>
      <c r="Q18" s="46">
        <v>8</v>
      </c>
      <c r="R18" s="46">
        <v>1</v>
      </c>
      <c r="S18" s="46">
        <v>0</v>
      </c>
      <c r="T18" s="46">
        <v>57</v>
      </c>
      <c r="U18" s="46">
        <v>57</v>
      </c>
      <c r="V18" s="46">
        <v>0</v>
      </c>
      <c r="W18" s="46">
        <v>0</v>
      </c>
      <c r="X18" s="46">
        <v>0</v>
      </c>
      <c r="Y18" s="46">
        <v>9.59</v>
      </c>
      <c r="DS18" s="46">
        <v>0</v>
      </c>
      <c r="DT18" s="46">
        <v>0</v>
      </c>
      <c r="DU18" s="46">
        <v>7.56</v>
      </c>
      <c r="DV18" s="46">
        <v>0</v>
      </c>
      <c r="DW18" s="46">
        <v>0</v>
      </c>
      <c r="DX18" s="46">
        <v>0</v>
      </c>
      <c r="DY18" s="46">
        <v>0</v>
      </c>
      <c r="DZ18" s="46">
        <v>0</v>
      </c>
      <c r="EA18" s="46">
        <v>0</v>
      </c>
      <c r="EB18" s="46">
        <v>0</v>
      </c>
      <c r="EC18" s="46">
        <v>0</v>
      </c>
    </row>
    <row r="19" spans="5:133" x14ac:dyDescent="0.35">
      <c r="E19" s="46" t="s">
        <v>5623</v>
      </c>
      <c r="F19" s="46" t="s">
        <v>5624</v>
      </c>
      <c r="G19" s="46">
        <v>1010</v>
      </c>
      <c r="H19" s="46" t="s">
        <v>1166</v>
      </c>
      <c r="K19" s="46" t="s">
        <v>4323</v>
      </c>
      <c r="L19" s="46" t="s">
        <v>5587</v>
      </c>
      <c r="M19" s="46" t="s">
        <v>5372</v>
      </c>
      <c r="N19" s="46" t="s">
        <v>4541</v>
      </c>
      <c r="O19" s="46">
        <v>100</v>
      </c>
      <c r="P19" s="46">
        <v>0</v>
      </c>
      <c r="Q19" s="46">
        <v>0</v>
      </c>
      <c r="R19" s="46">
        <v>1</v>
      </c>
      <c r="S19" s="46">
        <v>0</v>
      </c>
      <c r="T19" s="46">
        <v>57</v>
      </c>
      <c r="U19" s="46">
        <v>57</v>
      </c>
      <c r="V19" s="46">
        <v>0</v>
      </c>
      <c r="W19" s="46">
        <v>0</v>
      </c>
      <c r="X19" s="46">
        <v>0</v>
      </c>
      <c r="Y19" s="46">
        <v>50</v>
      </c>
      <c r="DS19" s="46">
        <v>0</v>
      </c>
      <c r="DT19" s="46">
        <v>0</v>
      </c>
      <c r="DU19" s="46">
        <v>8</v>
      </c>
      <c r="DV19" s="46">
        <v>0</v>
      </c>
      <c r="DW19" s="46">
        <v>0</v>
      </c>
      <c r="DX19" s="46">
        <v>0</v>
      </c>
      <c r="DY19" s="46">
        <v>0</v>
      </c>
      <c r="DZ19" s="46">
        <v>0</v>
      </c>
      <c r="EA19" s="46">
        <v>0</v>
      </c>
      <c r="EB19" s="46">
        <v>0</v>
      </c>
      <c r="EC19" s="46">
        <v>0</v>
      </c>
    </row>
    <row r="20" spans="5:133" x14ac:dyDescent="0.35">
      <c r="E20" s="46" t="s">
        <v>5625</v>
      </c>
      <c r="F20" s="46" t="s">
        <v>5626</v>
      </c>
      <c r="G20" s="46">
        <v>1010</v>
      </c>
      <c r="H20" s="46" t="s">
        <v>1166</v>
      </c>
      <c r="K20" s="46" t="s">
        <v>4323</v>
      </c>
      <c r="L20" s="46" t="s">
        <v>5587</v>
      </c>
      <c r="M20" s="46" t="s">
        <v>5372</v>
      </c>
      <c r="N20" s="46" t="s">
        <v>4541</v>
      </c>
      <c r="O20" s="46">
        <v>100</v>
      </c>
      <c r="P20" s="46">
        <v>0</v>
      </c>
      <c r="Q20" s="46">
        <v>0</v>
      </c>
      <c r="R20" s="46">
        <v>1</v>
      </c>
      <c r="S20" s="46">
        <v>0</v>
      </c>
      <c r="T20" s="46">
        <v>57</v>
      </c>
      <c r="U20" s="46">
        <v>57</v>
      </c>
      <c r="V20" s="46">
        <v>0</v>
      </c>
      <c r="W20" s="46">
        <v>0</v>
      </c>
      <c r="X20" s="46">
        <v>0</v>
      </c>
      <c r="Y20" s="46">
        <v>16.466999999999999</v>
      </c>
      <c r="DS20" s="46">
        <v>0</v>
      </c>
      <c r="DT20" s="46">
        <v>0</v>
      </c>
      <c r="DU20" s="46">
        <v>1.67</v>
      </c>
      <c r="DV20" s="46">
        <v>0</v>
      </c>
      <c r="DW20" s="46">
        <v>0</v>
      </c>
      <c r="DX20" s="46">
        <v>0</v>
      </c>
      <c r="DY20" s="46">
        <v>0</v>
      </c>
      <c r="DZ20" s="46">
        <v>0</v>
      </c>
      <c r="EA20" s="46">
        <v>0</v>
      </c>
      <c r="EB20" s="46">
        <v>0</v>
      </c>
      <c r="EC20" s="46">
        <v>0</v>
      </c>
    </row>
    <row r="21" spans="5:133" x14ac:dyDescent="0.35">
      <c r="E21" s="46" t="s">
        <v>5627</v>
      </c>
      <c r="F21" s="46" t="s">
        <v>5628</v>
      </c>
      <c r="G21" s="46">
        <v>1010</v>
      </c>
      <c r="H21" s="46" t="s">
        <v>1166</v>
      </c>
      <c r="K21" s="46" t="s">
        <v>4323</v>
      </c>
      <c r="L21" s="46" t="s">
        <v>5587</v>
      </c>
      <c r="M21" s="46" t="s">
        <v>5372</v>
      </c>
      <c r="N21" s="46" t="s">
        <v>4541</v>
      </c>
      <c r="O21" s="46">
        <v>100</v>
      </c>
      <c r="P21" s="46">
        <v>0</v>
      </c>
      <c r="Q21" s="46">
        <v>0</v>
      </c>
      <c r="R21" s="46">
        <v>1</v>
      </c>
      <c r="S21" s="46">
        <v>0</v>
      </c>
      <c r="T21" s="46">
        <v>57</v>
      </c>
      <c r="U21" s="46">
        <v>57</v>
      </c>
      <c r="V21" s="46">
        <v>0</v>
      </c>
      <c r="W21" s="46">
        <v>0</v>
      </c>
      <c r="X21" s="46">
        <v>0</v>
      </c>
      <c r="Y21" s="46">
        <v>0</v>
      </c>
      <c r="DS21" s="46">
        <v>0</v>
      </c>
      <c r="DT21" s="46">
        <v>0</v>
      </c>
      <c r="DU21" s="46">
        <v>0</v>
      </c>
      <c r="DV21" s="46">
        <v>0</v>
      </c>
      <c r="DW21" s="46">
        <v>0</v>
      </c>
      <c r="DX21" s="46">
        <v>0</v>
      </c>
      <c r="DY21" s="46">
        <v>0</v>
      </c>
      <c r="DZ21" s="46">
        <v>0</v>
      </c>
      <c r="EA21" s="46">
        <v>0</v>
      </c>
      <c r="EB21" s="46">
        <v>0</v>
      </c>
      <c r="EC21" s="46">
        <v>0</v>
      </c>
    </row>
    <row r="22" spans="5:133" x14ac:dyDescent="0.35">
      <c r="E22" s="46" t="s">
        <v>5629</v>
      </c>
      <c r="F22" s="46" t="s">
        <v>5630</v>
      </c>
      <c r="G22" s="46">
        <v>1010</v>
      </c>
      <c r="H22" s="46" t="s">
        <v>1166</v>
      </c>
      <c r="K22" s="46" t="s">
        <v>4323</v>
      </c>
      <c r="L22" s="46" t="s">
        <v>5587</v>
      </c>
      <c r="M22" s="46" t="s">
        <v>5372</v>
      </c>
      <c r="N22" s="46" t="s">
        <v>4541</v>
      </c>
      <c r="O22" s="46">
        <v>100</v>
      </c>
      <c r="P22" s="46">
        <v>0</v>
      </c>
      <c r="Q22" s="46">
        <v>0</v>
      </c>
      <c r="R22" s="46">
        <v>1</v>
      </c>
      <c r="S22" s="46">
        <v>0</v>
      </c>
      <c r="T22" s="46">
        <v>57</v>
      </c>
      <c r="U22" s="46">
        <v>57</v>
      </c>
      <c r="V22" s="46">
        <v>0</v>
      </c>
      <c r="W22" s="46">
        <v>0</v>
      </c>
      <c r="X22" s="46">
        <v>0</v>
      </c>
      <c r="Y22" s="46">
        <v>0</v>
      </c>
      <c r="DS22" s="46">
        <v>0</v>
      </c>
      <c r="DT22" s="46">
        <v>0</v>
      </c>
      <c r="DU22" s="46">
        <v>0</v>
      </c>
      <c r="DV22" s="46">
        <v>0</v>
      </c>
      <c r="DW22" s="46">
        <v>0</v>
      </c>
      <c r="DX22" s="46">
        <v>0</v>
      </c>
      <c r="DY22" s="46">
        <v>0</v>
      </c>
      <c r="DZ22" s="46">
        <v>0</v>
      </c>
      <c r="EA22" s="46">
        <v>0</v>
      </c>
      <c r="EB22" s="46">
        <v>0</v>
      </c>
      <c r="EC22" s="46">
        <v>0</v>
      </c>
    </row>
    <row r="23" spans="5:133" x14ac:dyDescent="0.35">
      <c r="E23" s="46" t="s">
        <v>5631</v>
      </c>
      <c r="F23" s="46" t="s">
        <v>5632</v>
      </c>
      <c r="G23" s="46">
        <v>1112</v>
      </c>
      <c r="H23" s="46" t="s">
        <v>1278</v>
      </c>
      <c r="K23" s="46" t="s">
        <v>4323</v>
      </c>
      <c r="L23" s="46" t="s">
        <v>4541</v>
      </c>
      <c r="M23" s="46" t="s">
        <v>5372</v>
      </c>
      <c r="N23" s="46" t="s">
        <v>4541</v>
      </c>
      <c r="O23" s="46">
        <v>100</v>
      </c>
      <c r="P23" s="46">
        <v>0</v>
      </c>
      <c r="Q23" s="46">
        <v>0</v>
      </c>
      <c r="R23" s="46">
        <v>1</v>
      </c>
      <c r="S23" s="46">
        <v>0</v>
      </c>
      <c r="T23" s="46">
        <v>0</v>
      </c>
      <c r="U23" s="46">
        <v>0</v>
      </c>
      <c r="V23" s="46">
        <v>0</v>
      </c>
      <c r="W23" s="46">
        <v>0</v>
      </c>
      <c r="X23" s="46">
        <v>0</v>
      </c>
      <c r="Y23" s="46">
        <v>52</v>
      </c>
      <c r="DS23" s="46">
        <v>0</v>
      </c>
      <c r="DT23" s="46">
        <v>0</v>
      </c>
      <c r="DU23" s="46">
        <v>1</v>
      </c>
      <c r="DV23" s="46">
        <v>0</v>
      </c>
      <c r="DW23" s="46">
        <v>0</v>
      </c>
      <c r="DX23" s="46">
        <v>0</v>
      </c>
      <c r="DY23" s="46">
        <v>0</v>
      </c>
      <c r="DZ23" s="46">
        <v>0</v>
      </c>
      <c r="EA23" s="46">
        <v>0</v>
      </c>
      <c r="EB23" s="46">
        <v>0</v>
      </c>
      <c r="EC23" s="46">
        <v>0</v>
      </c>
    </row>
    <row r="24" spans="5:133" x14ac:dyDescent="0.35">
      <c r="E24" s="46" t="s">
        <v>5633</v>
      </c>
      <c r="F24" s="46" t="s">
        <v>5634</v>
      </c>
      <c r="G24" s="46">
        <v>3020</v>
      </c>
      <c r="H24" s="46" t="s">
        <v>1279</v>
      </c>
      <c r="K24" s="46" t="s">
        <v>4323</v>
      </c>
      <c r="L24" s="46" t="s">
        <v>5587</v>
      </c>
      <c r="M24" s="46" t="s">
        <v>5372</v>
      </c>
      <c r="N24" s="46" t="s">
        <v>4541</v>
      </c>
      <c r="O24" s="46">
        <v>100</v>
      </c>
      <c r="P24" s="46">
        <v>0</v>
      </c>
      <c r="Q24" s="46">
        <v>0</v>
      </c>
      <c r="R24" s="46">
        <v>1</v>
      </c>
      <c r="S24" s="46">
        <v>0</v>
      </c>
      <c r="T24" s="46">
        <v>97</v>
      </c>
      <c r="U24" s="46">
        <v>97</v>
      </c>
      <c r="V24" s="46">
        <v>0</v>
      </c>
      <c r="W24" s="46">
        <v>0</v>
      </c>
      <c r="X24" s="46">
        <v>0</v>
      </c>
      <c r="Y24" s="46">
        <v>0</v>
      </c>
      <c r="DS24" s="46">
        <v>0</v>
      </c>
      <c r="DT24" s="46">
        <v>0</v>
      </c>
      <c r="DU24" s="46">
        <v>0</v>
      </c>
      <c r="DV24" s="46">
        <v>0</v>
      </c>
      <c r="DW24" s="46">
        <v>0</v>
      </c>
      <c r="DX24" s="46">
        <v>0</v>
      </c>
      <c r="DY24" s="46">
        <v>0</v>
      </c>
      <c r="DZ24" s="46">
        <v>0</v>
      </c>
      <c r="EA24" s="46">
        <v>0</v>
      </c>
      <c r="EB24" s="46">
        <v>0</v>
      </c>
      <c r="EC24" s="46">
        <v>0</v>
      </c>
    </row>
    <row r="25" spans="5:133" x14ac:dyDescent="0.35">
      <c r="E25" s="46" t="s">
        <v>5635</v>
      </c>
      <c r="F25" s="46" t="s">
        <v>4567</v>
      </c>
      <c r="G25" s="46">
        <v>1112</v>
      </c>
      <c r="H25" s="46" t="s">
        <v>1278</v>
      </c>
      <c r="K25" s="46" t="s">
        <v>4323</v>
      </c>
      <c r="L25" s="46" t="s">
        <v>4541</v>
      </c>
      <c r="M25" s="46" t="s">
        <v>5372</v>
      </c>
      <c r="N25" s="46" t="s">
        <v>4541</v>
      </c>
      <c r="O25" s="46">
        <v>100</v>
      </c>
      <c r="P25" s="46">
        <v>0</v>
      </c>
      <c r="Q25" s="46">
        <v>0</v>
      </c>
      <c r="R25" s="46">
        <v>1</v>
      </c>
      <c r="S25" s="46">
        <v>0</v>
      </c>
      <c r="T25" s="46">
        <v>0</v>
      </c>
      <c r="U25" s="46">
        <v>0</v>
      </c>
      <c r="V25" s="46">
        <v>0</v>
      </c>
      <c r="W25" s="46">
        <v>0</v>
      </c>
      <c r="X25" s="46">
        <v>0</v>
      </c>
      <c r="Y25" s="46">
        <v>0</v>
      </c>
      <c r="DS25" s="46">
        <v>0</v>
      </c>
      <c r="DT25" s="46">
        <v>0</v>
      </c>
      <c r="DU25" s="46">
        <v>0</v>
      </c>
      <c r="DV25" s="46">
        <v>0</v>
      </c>
      <c r="DW25" s="46">
        <v>0</v>
      </c>
      <c r="DX25" s="46">
        <v>0</v>
      </c>
      <c r="DY25" s="46">
        <v>0</v>
      </c>
      <c r="DZ25" s="46">
        <v>0</v>
      </c>
      <c r="EA25" s="46">
        <v>0</v>
      </c>
      <c r="EB25" s="46">
        <v>0</v>
      </c>
      <c r="EC25" s="46">
        <v>0</v>
      </c>
    </row>
    <row r="26" spans="5:133" x14ac:dyDescent="0.35">
      <c r="E26" s="46" t="s">
        <v>5636</v>
      </c>
      <c r="F26" s="46" t="s">
        <v>5637</v>
      </c>
      <c r="G26" s="46">
        <v>1010</v>
      </c>
      <c r="H26" s="46" t="s">
        <v>1166</v>
      </c>
      <c r="K26" s="46" t="s">
        <v>5360</v>
      </c>
      <c r="L26" s="46" t="s">
        <v>5587</v>
      </c>
      <c r="M26" s="46" t="s">
        <v>5372</v>
      </c>
      <c r="N26" s="46" t="s">
        <v>4541</v>
      </c>
      <c r="O26" s="46">
        <v>100</v>
      </c>
      <c r="P26" s="46">
        <v>0</v>
      </c>
      <c r="Q26" s="46">
        <v>0</v>
      </c>
      <c r="R26" s="46">
        <v>1</v>
      </c>
      <c r="S26" s="46">
        <v>1</v>
      </c>
      <c r="T26" s="46">
        <v>0</v>
      </c>
      <c r="U26" s="46">
        <v>0</v>
      </c>
      <c r="V26" s="46">
        <v>0</v>
      </c>
      <c r="W26" s="46">
        <v>0</v>
      </c>
      <c r="X26" s="46">
        <v>0</v>
      </c>
      <c r="Y26" s="46">
        <v>0</v>
      </c>
      <c r="DS26" s="46">
        <v>0</v>
      </c>
      <c r="DT26" s="46">
        <v>0</v>
      </c>
      <c r="DU26" s="46">
        <v>0</v>
      </c>
      <c r="DV26" s="46">
        <v>0</v>
      </c>
      <c r="DW26" s="46">
        <v>0</v>
      </c>
      <c r="DX26" s="46">
        <v>0</v>
      </c>
      <c r="DY26" s="46">
        <v>0</v>
      </c>
      <c r="DZ26" s="46">
        <v>0</v>
      </c>
      <c r="EA26" s="46">
        <v>0</v>
      </c>
      <c r="EB26" s="46">
        <v>0</v>
      </c>
      <c r="EC26" s="46">
        <v>0</v>
      </c>
    </row>
  </sheetData>
  <autoFilter ref="A2:EC2" xr:uid="{00000000-0009-0000-0000-0000BB000000}"/>
  <dataValidations count="1">
    <dataValidation type="list" allowBlank="1" showInputMessage="1" showErrorMessage="1" sqref="D1" xr:uid="{00000000-0002-0000-BB00-000000000000}">
      <formula1>Sites</formula1>
    </dataValidation>
  </dataValidations>
  <hyperlinks>
    <hyperlink ref="B1" location="Index!A1" display="Go To Index" xr:uid="{00000000-0004-0000-B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C00-000000000000}">
  <sheetPr codeName="Sheet292"/>
  <dimension ref="A1:EC38"/>
  <sheetViews>
    <sheetView workbookViewId="0">
      <pane xSplit="8" ySplit="2" topLeftCell="DS3" activePane="bottomRight" state="frozen"/>
      <selection pane="topRight" activeCell="I1" sqref="I1"/>
      <selection pane="bottomLeft" activeCell="A3" sqref="A3"/>
      <selection pane="bottomRight" activeCell="B1" sqref="B1"/>
    </sheetView>
  </sheetViews>
  <sheetFormatPr defaultColWidth="8.90625" defaultRowHeight="14.5" x14ac:dyDescent="0.35"/>
  <cols>
    <col min="1" max="2" width="10.6328125" style="47" bestFit="1" customWidth="1"/>
    <col min="3" max="3" width="6.6328125" style="47" bestFit="1" customWidth="1"/>
    <col min="4" max="4" width="9.36328125" style="46" bestFit="1" customWidth="1"/>
    <col min="5" max="5" width="13.54296875" style="46" bestFit="1" customWidth="1"/>
    <col min="6" max="6" width="31.54296875" style="46" bestFit="1" customWidth="1"/>
    <col min="7" max="7" width="13" style="46" bestFit="1" customWidth="1"/>
    <col min="8" max="8" width="35.453125" style="46" bestFit="1" customWidth="1"/>
    <col min="9" max="9" width="13.6328125" style="46" bestFit="1" customWidth="1"/>
    <col min="10" max="10" width="19.36328125" style="46" bestFit="1" customWidth="1"/>
    <col min="11" max="11" width="9.08984375" style="46" bestFit="1" customWidth="1"/>
    <col min="12" max="12" width="11" style="46" bestFit="1" customWidth="1"/>
    <col min="13" max="13" width="15.6328125" style="46" bestFit="1" customWidth="1"/>
    <col min="14" max="14" width="15.90625" style="46" bestFit="1" customWidth="1"/>
    <col min="15" max="15" width="11.08984375" style="46" bestFit="1" customWidth="1"/>
    <col min="16" max="16" width="13.6328125" style="46" bestFit="1" customWidth="1"/>
    <col min="17" max="17" width="13" style="46" bestFit="1" customWidth="1"/>
    <col min="18" max="18" width="14" style="46" bestFit="1" customWidth="1"/>
    <col min="19" max="19" width="9.453125" style="46" bestFit="1" customWidth="1"/>
    <col min="20" max="20" width="12" style="46" bestFit="1" customWidth="1"/>
    <col min="21" max="21" width="14.6328125" style="46" bestFit="1" customWidth="1"/>
    <col min="22" max="22" width="19.54296875" style="46" bestFit="1" customWidth="1"/>
    <col min="23" max="23" width="20.08984375" style="46" bestFit="1" customWidth="1"/>
    <col min="24" max="24" width="15.453125" style="46" bestFit="1" customWidth="1"/>
    <col min="25" max="25" width="18.08984375" style="46" bestFit="1" customWidth="1"/>
    <col min="26" max="26" width="11.54296875" style="46" bestFit="1" customWidth="1"/>
    <col min="27" max="27" width="25.90625" style="46" bestFit="1" customWidth="1"/>
    <col min="28" max="31" width="28.453125" style="46" bestFit="1" customWidth="1"/>
    <col min="32" max="32" width="33.36328125" style="46" bestFit="1" customWidth="1"/>
    <col min="33" max="33" width="26.453125" style="46" bestFit="1" customWidth="1"/>
    <col min="34" max="37" width="29" style="46" bestFit="1" customWidth="1"/>
    <col min="38" max="38" width="33.90625" style="46" bestFit="1" customWidth="1"/>
    <col min="39" max="39" width="18" style="46" bestFit="1" customWidth="1"/>
    <col min="40" max="43" width="23" style="46" bestFit="1" customWidth="1"/>
    <col min="44" max="44" width="28" style="46" bestFit="1" customWidth="1"/>
    <col min="45" max="45" width="15.6328125" style="46" bestFit="1" customWidth="1"/>
    <col min="46" max="49" width="20.6328125" style="46" bestFit="1" customWidth="1"/>
    <col min="50" max="50" width="25.6328125" style="46" bestFit="1" customWidth="1"/>
    <col min="51" max="51" width="20.08984375" style="46" bestFit="1" customWidth="1"/>
    <col min="52" max="55" width="23" style="46" bestFit="1" customWidth="1"/>
    <col min="56" max="56" width="28" style="46" bestFit="1" customWidth="1"/>
    <col min="57" max="57" width="18.54296875" style="46" bestFit="1" customWidth="1"/>
    <col min="58" max="61" width="23.6328125" style="46" bestFit="1" customWidth="1"/>
    <col min="62" max="62" width="28.54296875" style="46" bestFit="1" customWidth="1"/>
    <col min="63" max="63" width="17.36328125" style="46" bestFit="1" customWidth="1"/>
    <col min="64" max="67" width="22.36328125" style="46" bestFit="1" customWidth="1"/>
    <col min="68" max="68" width="27.36328125" style="46" bestFit="1" customWidth="1"/>
    <col min="69" max="69" width="23.36328125" style="46" bestFit="1" customWidth="1"/>
    <col min="70" max="73" width="28.08984375" style="46" bestFit="1" customWidth="1"/>
    <col min="74" max="74" width="33" style="46" bestFit="1" customWidth="1"/>
    <col min="75" max="75" width="19.90625" style="46" bestFit="1" customWidth="1"/>
    <col min="76" max="79" width="24.54296875" style="46" bestFit="1" customWidth="1"/>
    <col min="80" max="80" width="29.453125" style="46" bestFit="1" customWidth="1"/>
    <col min="81" max="81" width="21.08984375" style="46" bestFit="1" customWidth="1"/>
    <col min="82" max="85" width="25.6328125" style="46" bestFit="1" customWidth="1"/>
    <col min="86" max="86" width="30.6328125" style="46" bestFit="1" customWidth="1"/>
    <col min="87" max="87" width="20" style="46" bestFit="1" customWidth="1"/>
    <col min="88" max="91" width="28.6328125" style="46" bestFit="1" customWidth="1"/>
    <col min="92" max="92" width="33.54296875" style="46" bestFit="1" customWidth="1"/>
    <col min="93" max="93" width="20.54296875" style="46" bestFit="1" customWidth="1"/>
    <col min="94" max="97" width="29.36328125" style="46" bestFit="1" customWidth="1"/>
    <col min="98" max="98" width="34.08984375" style="46" bestFit="1" customWidth="1"/>
    <col min="99" max="99" width="20.90625" style="46" bestFit="1" customWidth="1"/>
    <col min="100" max="103" width="27.90625" style="46" bestFit="1" customWidth="1"/>
    <col min="104" max="104" width="30.6328125" style="46" bestFit="1" customWidth="1"/>
    <col min="105" max="105" width="21.453125" style="46" bestFit="1" customWidth="1"/>
    <col min="106" max="109" width="28.453125" style="46" bestFit="1" customWidth="1"/>
    <col min="110" max="110" width="33.36328125" style="46" bestFit="1" customWidth="1"/>
    <col min="111" max="111" width="20.6328125" style="46" bestFit="1" customWidth="1"/>
    <col min="112" max="115" width="29.90625" style="46" bestFit="1" customWidth="1"/>
    <col min="116" max="116" width="34.6328125" style="46" bestFit="1" customWidth="1"/>
    <col min="117" max="117" width="21.36328125" style="46" bestFit="1" customWidth="1"/>
    <col min="118" max="121" width="30.453125" style="46" bestFit="1" customWidth="1"/>
    <col min="122" max="122" width="35.36328125" style="46" bestFit="1" customWidth="1"/>
    <col min="123" max="124" width="17.6328125" style="46" bestFit="1" customWidth="1"/>
    <col min="125" max="125" width="20.54296875" style="46" bestFit="1" customWidth="1"/>
    <col min="126" max="126" width="22.54296875" style="46" bestFit="1" customWidth="1"/>
    <col min="127" max="127" width="17.36328125" style="46" bestFit="1" customWidth="1"/>
    <col min="128" max="128" width="13.90625" style="46" bestFit="1" customWidth="1"/>
    <col min="129" max="129" width="11.6328125" style="46" bestFit="1" customWidth="1"/>
    <col min="130" max="130" width="13.90625" style="46" bestFit="1" customWidth="1"/>
    <col min="131" max="131" width="14.453125" style="46" bestFit="1" customWidth="1"/>
    <col min="132" max="132" width="13.36328125" style="46" bestFit="1" customWidth="1"/>
    <col min="133" max="133" width="11.36328125" style="46" bestFit="1" customWidth="1"/>
    <col min="134" max="16384" width="8.90625" style="46"/>
  </cols>
  <sheetData>
    <row r="1" spans="1:133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33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5462</v>
      </c>
      <c r="F2" s="46" t="s">
        <v>3240</v>
      </c>
      <c r="G2" s="46" t="s">
        <v>2599</v>
      </c>
      <c r="H2" s="46" t="s">
        <v>5463</v>
      </c>
      <c r="I2" s="46" t="s">
        <v>5464</v>
      </c>
      <c r="J2" s="46" t="s">
        <v>5465</v>
      </c>
      <c r="K2" s="46" t="s">
        <v>5466</v>
      </c>
      <c r="L2" s="46" t="s">
        <v>5467</v>
      </c>
      <c r="M2" s="46" t="s">
        <v>5468</v>
      </c>
      <c r="N2" s="46" t="s">
        <v>5469</v>
      </c>
      <c r="O2" s="46" t="s">
        <v>5470</v>
      </c>
      <c r="P2" s="46" t="s">
        <v>5471</v>
      </c>
      <c r="Q2" s="46" t="s">
        <v>5472</v>
      </c>
      <c r="R2" s="46" t="s">
        <v>5473</v>
      </c>
      <c r="S2" s="46" t="s">
        <v>4818</v>
      </c>
      <c r="T2" s="46" t="s">
        <v>5474</v>
      </c>
      <c r="U2" s="46" t="s">
        <v>5475</v>
      </c>
      <c r="V2" s="46" t="s">
        <v>5476</v>
      </c>
      <c r="W2" s="46" t="s">
        <v>5477</v>
      </c>
      <c r="X2" s="46" t="s">
        <v>5478</v>
      </c>
      <c r="Y2" s="46" t="s">
        <v>5479</v>
      </c>
      <c r="Z2" s="46" t="s">
        <v>2808</v>
      </c>
      <c r="AA2" s="46" t="s">
        <v>5480</v>
      </c>
      <c r="AB2" s="46" t="s">
        <v>5481</v>
      </c>
      <c r="AC2" s="46" t="s">
        <v>5482</v>
      </c>
      <c r="AD2" s="46" t="s">
        <v>5483</v>
      </c>
      <c r="AE2" s="46" t="s">
        <v>5484</v>
      </c>
      <c r="AF2" s="46" t="s">
        <v>5485</v>
      </c>
      <c r="AG2" s="46" t="s">
        <v>5486</v>
      </c>
      <c r="AH2" s="46" t="s">
        <v>5487</v>
      </c>
      <c r="AI2" s="46" t="s">
        <v>5488</v>
      </c>
      <c r="AJ2" s="46" t="s">
        <v>5489</v>
      </c>
      <c r="AK2" s="46" t="s">
        <v>5490</v>
      </c>
      <c r="AL2" s="46" t="s">
        <v>5491</v>
      </c>
      <c r="AM2" s="46" t="s">
        <v>5492</v>
      </c>
      <c r="AN2" s="46" t="s">
        <v>5493</v>
      </c>
      <c r="AO2" s="46" t="s">
        <v>5494</v>
      </c>
      <c r="AP2" s="46" t="s">
        <v>5495</v>
      </c>
      <c r="AQ2" s="46" t="s">
        <v>5496</v>
      </c>
      <c r="AR2" s="46" t="s">
        <v>5497</v>
      </c>
      <c r="AS2" s="46" t="s">
        <v>5498</v>
      </c>
      <c r="AT2" s="46" t="s">
        <v>5499</v>
      </c>
      <c r="AU2" s="46" t="s">
        <v>5500</v>
      </c>
      <c r="AV2" s="46" t="s">
        <v>5501</v>
      </c>
      <c r="AW2" s="46" t="s">
        <v>5502</v>
      </c>
      <c r="AX2" s="46" t="s">
        <v>5503</v>
      </c>
      <c r="AY2" s="46" t="s">
        <v>5504</v>
      </c>
      <c r="AZ2" s="46" t="s">
        <v>5505</v>
      </c>
      <c r="BA2" s="46" t="s">
        <v>5506</v>
      </c>
      <c r="BB2" s="46" t="s">
        <v>5507</v>
      </c>
      <c r="BC2" s="46" t="s">
        <v>5508</v>
      </c>
      <c r="BD2" s="46" t="s">
        <v>5509</v>
      </c>
      <c r="BE2" s="46" t="s">
        <v>5510</v>
      </c>
      <c r="BF2" s="46" t="s">
        <v>5511</v>
      </c>
      <c r="BG2" s="46" t="s">
        <v>5512</v>
      </c>
      <c r="BH2" s="46" t="s">
        <v>5513</v>
      </c>
      <c r="BI2" s="46" t="s">
        <v>5514</v>
      </c>
      <c r="BJ2" s="46" t="s">
        <v>5515</v>
      </c>
      <c r="BK2" s="46" t="s">
        <v>5516</v>
      </c>
      <c r="BL2" s="46" t="s">
        <v>5517</v>
      </c>
      <c r="BM2" s="46" t="s">
        <v>5518</v>
      </c>
      <c r="BN2" s="46" t="s">
        <v>5519</v>
      </c>
      <c r="BO2" s="46" t="s">
        <v>5520</v>
      </c>
      <c r="BP2" s="46" t="s">
        <v>5521</v>
      </c>
      <c r="BQ2" s="46" t="s">
        <v>5522</v>
      </c>
      <c r="BR2" s="46" t="s">
        <v>5523</v>
      </c>
      <c r="BS2" s="46" t="s">
        <v>5524</v>
      </c>
      <c r="BT2" s="46" t="s">
        <v>5525</v>
      </c>
      <c r="BU2" s="46" t="s">
        <v>5526</v>
      </c>
      <c r="BV2" s="46" t="s">
        <v>5527</v>
      </c>
      <c r="BW2" s="46" t="s">
        <v>5528</v>
      </c>
      <c r="BX2" s="46" t="s">
        <v>5529</v>
      </c>
      <c r="BY2" s="46" t="s">
        <v>5530</v>
      </c>
      <c r="BZ2" s="46" t="s">
        <v>5531</v>
      </c>
      <c r="CA2" s="46" t="s">
        <v>5532</v>
      </c>
      <c r="CB2" s="46" t="s">
        <v>5533</v>
      </c>
      <c r="CC2" s="46" t="s">
        <v>5534</v>
      </c>
      <c r="CD2" s="46" t="s">
        <v>5535</v>
      </c>
      <c r="CE2" s="46" t="s">
        <v>5536</v>
      </c>
      <c r="CF2" s="46" t="s">
        <v>5537</v>
      </c>
      <c r="CG2" s="46" t="s">
        <v>5538</v>
      </c>
      <c r="CH2" s="46" t="s">
        <v>5539</v>
      </c>
      <c r="CI2" s="46" t="s">
        <v>5540</v>
      </c>
      <c r="CJ2" s="46" t="s">
        <v>5541</v>
      </c>
      <c r="CK2" s="46" t="s">
        <v>5542</v>
      </c>
      <c r="CL2" s="46" t="s">
        <v>5543</v>
      </c>
      <c r="CM2" s="46" t="s">
        <v>5544</v>
      </c>
      <c r="CN2" s="46" t="s">
        <v>5545</v>
      </c>
      <c r="CO2" s="46" t="s">
        <v>5546</v>
      </c>
      <c r="CP2" s="46" t="s">
        <v>5547</v>
      </c>
      <c r="CQ2" s="46" t="s">
        <v>5548</v>
      </c>
      <c r="CR2" s="46" t="s">
        <v>5549</v>
      </c>
      <c r="CS2" s="46" t="s">
        <v>5550</v>
      </c>
      <c r="CT2" s="46" t="s">
        <v>5551</v>
      </c>
      <c r="CU2" s="46" t="s">
        <v>5552</v>
      </c>
      <c r="CV2" s="46" t="s">
        <v>5553</v>
      </c>
      <c r="CW2" s="46" t="s">
        <v>5554</v>
      </c>
      <c r="CX2" s="46" t="s">
        <v>5555</v>
      </c>
      <c r="CY2" s="46" t="s">
        <v>5556</v>
      </c>
      <c r="CZ2" s="46" t="s">
        <v>5557</v>
      </c>
      <c r="DA2" s="46" t="s">
        <v>5558</v>
      </c>
      <c r="DB2" s="46" t="s">
        <v>5559</v>
      </c>
      <c r="DC2" s="46" t="s">
        <v>5560</v>
      </c>
      <c r="DD2" s="46" t="s">
        <v>5561</v>
      </c>
      <c r="DE2" s="46" t="s">
        <v>5562</v>
      </c>
      <c r="DF2" s="46" t="s">
        <v>5563</v>
      </c>
      <c r="DG2" s="46" t="s">
        <v>5564</v>
      </c>
      <c r="DH2" s="46" t="s">
        <v>5565</v>
      </c>
      <c r="DI2" s="46" t="s">
        <v>5566</v>
      </c>
      <c r="DJ2" s="46" t="s">
        <v>5567</v>
      </c>
      <c r="DK2" s="46" t="s">
        <v>5568</v>
      </c>
      <c r="DL2" s="46" t="s">
        <v>5569</v>
      </c>
      <c r="DM2" s="46" t="s">
        <v>5570</v>
      </c>
      <c r="DN2" s="46" t="s">
        <v>5571</v>
      </c>
      <c r="DO2" s="46" t="s">
        <v>5572</v>
      </c>
      <c r="DP2" s="46" t="s">
        <v>5573</v>
      </c>
      <c r="DQ2" s="46" t="s">
        <v>5574</v>
      </c>
      <c r="DR2" s="46" t="s">
        <v>5575</v>
      </c>
      <c r="DS2" s="46" t="s">
        <v>5576</v>
      </c>
      <c r="DT2" s="46" t="s">
        <v>5577</v>
      </c>
      <c r="DU2" s="46" t="s">
        <v>5578</v>
      </c>
      <c r="DV2" s="46" t="s">
        <v>5579</v>
      </c>
      <c r="DW2" s="46" t="s">
        <v>5580</v>
      </c>
      <c r="DX2" s="46" t="s">
        <v>5581</v>
      </c>
      <c r="DY2" s="46" t="s">
        <v>5582</v>
      </c>
      <c r="DZ2" s="46" t="s">
        <v>5583</v>
      </c>
      <c r="EA2" s="46" t="s">
        <v>5584</v>
      </c>
      <c r="EB2" s="46" t="s">
        <v>5585</v>
      </c>
      <c r="EC2" s="46" t="s">
        <v>5586</v>
      </c>
    </row>
    <row r="3" spans="1:133" x14ac:dyDescent="0.35">
      <c r="E3" s="46">
        <v>1110</v>
      </c>
      <c r="F3" s="46" t="s">
        <v>5371</v>
      </c>
      <c r="G3" s="46">
        <v>1010</v>
      </c>
      <c r="H3" s="46" t="s">
        <v>1166</v>
      </c>
      <c r="K3" s="46" t="s">
        <v>5162</v>
      </c>
      <c r="L3" s="46" t="s">
        <v>5587</v>
      </c>
      <c r="M3" s="46" t="s">
        <v>1710</v>
      </c>
      <c r="N3" s="46" t="s">
        <v>4541</v>
      </c>
      <c r="O3" s="46">
        <v>100</v>
      </c>
      <c r="P3" s="46">
        <v>0</v>
      </c>
      <c r="Q3" s="46">
        <v>0</v>
      </c>
      <c r="R3" s="46">
        <v>1</v>
      </c>
      <c r="S3" s="46">
        <v>0</v>
      </c>
      <c r="T3" s="46">
        <v>0</v>
      </c>
      <c r="U3" s="46">
        <v>61</v>
      </c>
      <c r="V3" s="46">
        <v>0</v>
      </c>
      <c r="W3" s="46">
        <v>0</v>
      </c>
      <c r="X3" s="46">
        <v>0</v>
      </c>
      <c r="Y3" s="46">
        <v>61.808</v>
      </c>
      <c r="DS3" s="46">
        <v>0</v>
      </c>
      <c r="DT3" s="46">
        <v>0</v>
      </c>
      <c r="DU3" s="33">
        <v>1446.569</v>
      </c>
      <c r="DV3" s="46">
        <v>0</v>
      </c>
      <c r="DW3" s="46">
        <v>0</v>
      </c>
      <c r="DX3" s="46">
        <v>0</v>
      </c>
      <c r="DY3" s="46">
        <v>0</v>
      </c>
      <c r="DZ3" s="46">
        <v>0</v>
      </c>
      <c r="EA3" s="46">
        <v>0</v>
      </c>
      <c r="EB3" s="46">
        <v>0</v>
      </c>
      <c r="EC3" s="46">
        <v>0</v>
      </c>
    </row>
    <row r="4" spans="1:133" x14ac:dyDescent="0.35">
      <c r="E4" s="46">
        <v>1411</v>
      </c>
      <c r="F4" s="46" t="s">
        <v>5169</v>
      </c>
      <c r="G4" s="46">
        <v>1010</v>
      </c>
      <c r="H4" s="46" t="s">
        <v>1166</v>
      </c>
      <c r="K4" s="46" t="s">
        <v>5162</v>
      </c>
      <c r="L4" s="46" t="s">
        <v>5587</v>
      </c>
      <c r="M4" s="46" t="s">
        <v>1710</v>
      </c>
      <c r="N4" s="46" t="s">
        <v>4541</v>
      </c>
      <c r="O4" s="46">
        <v>100</v>
      </c>
      <c r="P4" s="46">
        <v>0</v>
      </c>
      <c r="Q4" s="46">
        <v>0</v>
      </c>
      <c r="R4" s="46">
        <v>1</v>
      </c>
      <c r="S4" s="46">
        <v>0</v>
      </c>
      <c r="T4" s="46">
        <v>0</v>
      </c>
      <c r="U4" s="46">
        <v>61</v>
      </c>
      <c r="V4" s="46">
        <v>0</v>
      </c>
      <c r="W4" s="46">
        <v>0</v>
      </c>
      <c r="X4" s="46">
        <v>0</v>
      </c>
      <c r="Y4" s="46">
        <v>61.905999999999999</v>
      </c>
      <c r="DS4" s="46">
        <v>0</v>
      </c>
      <c r="DT4" s="46">
        <v>0</v>
      </c>
      <c r="DU4" s="33">
        <v>1048.01</v>
      </c>
      <c r="DV4" s="46">
        <v>0</v>
      </c>
      <c r="DW4" s="46">
        <v>0</v>
      </c>
      <c r="DX4" s="46">
        <v>0</v>
      </c>
      <c r="DY4" s="46">
        <v>0</v>
      </c>
      <c r="DZ4" s="46">
        <v>0</v>
      </c>
      <c r="EA4" s="46">
        <v>0</v>
      </c>
      <c r="EB4" s="46">
        <v>0</v>
      </c>
      <c r="EC4" s="46">
        <v>0</v>
      </c>
    </row>
    <row r="5" spans="1:133" x14ac:dyDescent="0.35">
      <c r="E5" s="46">
        <v>2000</v>
      </c>
      <c r="F5" s="46" t="s">
        <v>5375</v>
      </c>
      <c r="G5" s="46">
        <v>1010</v>
      </c>
      <c r="H5" s="46" t="s">
        <v>1166</v>
      </c>
      <c r="K5" s="46" t="s">
        <v>5162</v>
      </c>
      <c r="L5" s="46" t="s">
        <v>5587</v>
      </c>
      <c r="M5" s="46" t="s">
        <v>1710</v>
      </c>
      <c r="N5" s="46" t="s">
        <v>4541</v>
      </c>
      <c r="O5" s="46">
        <v>100</v>
      </c>
      <c r="P5" s="46">
        <v>0</v>
      </c>
      <c r="Q5" s="46">
        <v>0</v>
      </c>
      <c r="R5" s="46">
        <v>1</v>
      </c>
      <c r="S5" s="46">
        <v>0</v>
      </c>
      <c r="T5" s="46">
        <v>0</v>
      </c>
      <c r="U5" s="46">
        <v>61</v>
      </c>
      <c r="V5" s="46">
        <v>0</v>
      </c>
      <c r="W5" s="46">
        <v>0</v>
      </c>
      <c r="X5" s="46">
        <v>0</v>
      </c>
      <c r="Y5" s="46">
        <v>61.75</v>
      </c>
      <c r="DS5" s="46">
        <v>0</v>
      </c>
      <c r="DT5" s="46">
        <v>0</v>
      </c>
      <c r="DU5" s="33">
        <v>4072.0729999999999</v>
      </c>
      <c r="DV5" s="46">
        <v>0</v>
      </c>
      <c r="DW5" s="46">
        <v>0</v>
      </c>
      <c r="DX5" s="46">
        <v>0</v>
      </c>
      <c r="DY5" s="46">
        <v>0</v>
      </c>
      <c r="DZ5" s="46">
        <v>0</v>
      </c>
      <c r="EA5" s="46">
        <v>0</v>
      </c>
      <c r="EB5" s="46">
        <v>0</v>
      </c>
      <c r="EC5" s="46">
        <v>0</v>
      </c>
    </row>
    <row r="6" spans="1:133" x14ac:dyDescent="0.35">
      <c r="E6" s="46">
        <v>2050</v>
      </c>
      <c r="F6" s="46" t="s">
        <v>5377</v>
      </c>
      <c r="G6" s="46">
        <v>1010</v>
      </c>
      <c r="H6" s="46" t="s">
        <v>1166</v>
      </c>
      <c r="K6" s="46" t="s">
        <v>5162</v>
      </c>
      <c r="L6" s="46" t="s">
        <v>5587</v>
      </c>
      <c r="M6" s="46" t="s">
        <v>1710</v>
      </c>
      <c r="N6" s="46" t="s">
        <v>4541</v>
      </c>
      <c r="O6" s="46">
        <v>100</v>
      </c>
      <c r="P6" s="46">
        <v>0</v>
      </c>
      <c r="Q6" s="46">
        <v>0</v>
      </c>
      <c r="R6" s="46">
        <v>1</v>
      </c>
      <c r="S6" s="46">
        <v>0</v>
      </c>
      <c r="T6" s="46">
        <v>0</v>
      </c>
      <c r="U6" s="46">
        <v>61</v>
      </c>
      <c r="V6" s="46">
        <v>0</v>
      </c>
      <c r="W6" s="46">
        <v>0</v>
      </c>
      <c r="X6" s="46">
        <v>0</v>
      </c>
      <c r="Y6" s="46">
        <v>61.872</v>
      </c>
      <c r="DS6" s="46">
        <v>0</v>
      </c>
      <c r="DT6" s="46">
        <v>0</v>
      </c>
      <c r="DU6" s="33">
        <v>2618.7069999999999</v>
      </c>
      <c r="DV6" s="46">
        <v>0</v>
      </c>
      <c r="DW6" s="46">
        <v>0</v>
      </c>
      <c r="DX6" s="46">
        <v>0</v>
      </c>
      <c r="DY6" s="46">
        <v>0</v>
      </c>
      <c r="DZ6" s="46">
        <v>0</v>
      </c>
      <c r="EA6" s="46">
        <v>0</v>
      </c>
      <c r="EB6" s="46">
        <v>0</v>
      </c>
      <c r="EC6" s="46">
        <v>0</v>
      </c>
    </row>
    <row r="7" spans="1:133" x14ac:dyDescent="0.35">
      <c r="E7" s="46">
        <v>2200</v>
      </c>
      <c r="F7" s="46" t="s">
        <v>5177</v>
      </c>
      <c r="G7" s="46">
        <v>1010</v>
      </c>
      <c r="H7" s="46" t="s">
        <v>1166</v>
      </c>
      <c r="K7" s="46" t="s">
        <v>5162</v>
      </c>
      <c r="L7" s="46" t="s">
        <v>5587</v>
      </c>
      <c r="M7" s="46" t="s">
        <v>1710</v>
      </c>
      <c r="N7" s="46" t="s">
        <v>4541</v>
      </c>
      <c r="O7" s="46">
        <v>100</v>
      </c>
      <c r="P7" s="46">
        <v>0</v>
      </c>
      <c r="Q7" s="46">
        <v>0</v>
      </c>
      <c r="R7" s="46">
        <v>1</v>
      </c>
      <c r="S7" s="46">
        <v>0</v>
      </c>
      <c r="T7" s="46">
        <v>0</v>
      </c>
      <c r="U7" s="46">
        <v>61</v>
      </c>
      <c r="V7" s="46">
        <v>0</v>
      </c>
      <c r="W7" s="46">
        <v>0</v>
      </c>
      <c r="X7" s="46">
        <v>62</v>
      </c>
      <c r="Y7" s="46">
        <v>61.707999999999998</v>
      </c>
      <c r="DS7" s="46">
        <v>0</v>
      </c>
      <c r="DT7" s="46">
        <v>1.2669999999999999</v>
      </c>
      <c r="DU7" s="33">
        <v>2710.7869999999998</v>
      </c>
      <c r="DV7" s="46">
        <v>0</v>
      </c>
      <c r="DW7" s="46">
        <v>0</v>
      </c>
      <c r="DX7" s="46">
        <v>0</v>
      </c>
      <c r="DY7" s="46">
        <v>0</v>
      </c>
      <c r="DZ7" s="46">
        <v>0</v>
      </c>
      <c r="EA7" s="46">
        <v>0</v>
      </c>
      <c r="EB7" s="46">
        <v>0</v>
      </c>
      <c r="EC7" s="46">
        <v>0</v>
      </c>
    </row>
    <row r="8" spans="1:133" x14ac:dyDescent="0.35">
      <c r="E8" s="46">
        <v>3215</v>
      </c>
      <c r="F8" s="46" t="s">
        <v>5282</v>
      </c>
      <c r="G8" s="46">
        <v>1010</v>
      </c>
      <c r="H8" s="46" t="s">
        <v>1166</v>
      </c>
      <c r="K8" s="46" t="s">
        <v>5162</v>
      </c>
      <c r="L8" s="46" t="s">
        <v>5587</v>
      </c>
      <c r="M8" s="46" t="s">
        <v>1710</v>
      </c>
      <c r="N8" s="46" t="s">
        <v>4541</v>
      </c>
      <c r="O8" s="46">
        <v>100</v>
      </c>
      <c r="P8" s="46">
        <v>0</v>
      </c>
      <c r="Q8" s="46">
        <v>0</v>
      </c>
      <c r="R8" s="46">
        <v>1</v>
      </c>
      <c r="S8" s="46">
        <v>0</v>
      </c>
      <c r="T8" s="46">
        <v>0</v>
      </c>
      <c r="U8" s="46">
        <v>61</v>
      </c>
      <c r="V8" s="46">
        <v>0</v>
      </c>
      <c r="W8" s="46">
        <v>0</v>
      </c>
      <c r="X8" s="46">
        <v>0</v>
      </c>
      <c r="Y8" s="46">
        <v>62</v>
      </c>
      <c r="DS8" s="46">
        <v>0</v>
      </c>
      <c r="DT8" s="46">
        <v>0</v>
      </c>
      <c r="DU8" s="46">
        <v>30.167999999999999</v>
      </c>
      <c r="DV8" s="46">
        <v>0</v>
      </c>
      <c r="DW8" s="46">
        <v>0</v>
      </c>
      <c r="DX8" s="46">
        <v>0</v>
      </c>
      <c r="DY8" s="46">
        <v>0</v>
      </c>
      <c r="DZ8" s="46">
        <v>0</v>
      </c>
      <c r="EA8" s="46">
        <v>0</v>
      </c>
      <c r="EB8" s="46">
        <v>0</v>
      </c>
      <c r="EC8" s="46">
        <v>0</v>
      </c>
    </row>
    <row r="9" spans="1:133" x14ac:dyDescent="0.35">
      <c r="E9" s="46">
        <v>3220</v>
      </c>
      <c r="F9" s="46" t="s">
        <v>5380</v>
      </c>
      <c r="G9" s="46">
        <v>1010</v>
      </c>
      <c r="H9" s="46" t="s">
        <v>1166</v>
      </c>
      <c r="K9" s="46" t="s">
        <v>5162</v>
      </c>
      <c r="L9" s="46" t="s">
        <v>5587</v>
      </c>
      <c r="M9" s="46" t="s">
        <v>1710</v>
      </c>
      <c r="N9" s="46" t="s">
        <v>4541</v>
      </c>
      <c r="O9" s="46">
        <v>100</v>
      </c>
      <c r="P9" s="46">
        <v>0</v>
      </c>
      <c r="Q9" s="46">
        <v>0</v>
      </c>
      <c r="R9" s="46">
        <v>1</v>
      </c>
      <c r="S9" s="46">
        <v>0</v>
      </c>
      <c r="T9" s="46">
        <v>0</v>
      </c>
      <c r="U9" s="46">
        <v>61</v>
      </c>
      <c r="V9" s="46">
        <v>0</v>
      </c>
      <c r="W9" s="46">
        <v>0</v>
      </c>
      <c r="X9" s="46">
        <v>0</v>
      </c>
      <c r="Y9" s="46">
        <v>61.465000000000003</v>
      </c>
      <c r="DS9" s="46">
        <v>0</v>
      </c>
      <c r="DT9" s="46">
        <v>0</v>
      </c>
      <c r="DU9" s="33">
        <v>24468.931</v>
      </c>
      <c r="DV9" s="46">
        <v>0</v>
      </c>
      <c r="DW9" s="46">
        <v>0</v>
      </c>
      <c r="DX9" s="46">
        <v>0</v>
      </c>
      <c r="DY9" s="46">
        <v>0</v>
      </c>
      <c r="DZ9" s="46">
        <v>0</v>
      </c>
      <c r="EA9" s="46">
        <v>0</v>
      </c>
      <c r="EB9" s="46">
        <v>0</v>
      </c>
      <c r="EC9" s="46">
        <v>0</v>
      </c>
    </row>
    <row r="10" spans="1:133" x14ac:dyDescent="0.35">
      <c r="E10" s="46">
        <v>4020</v>
      </c>
      <c r="F10" s="46" t="s">
        <v>5199</v>
      </c>
      <c r="G10" s="46">
        <v>1010</v>
      </c>
      <c r="H10" s="46" t="s">
        <v>1166</v>
      </c>
      <c r="K10" s="46" t="s">
        <v>5162</v>
      </c>
      <c r="L10" s="46" t="s">
        <v>5587</v>
      </c>
      <c r="M10" s="46" t="s">
        <v>1710</v>
      </c>
      <c r="N10" s="46" t="s">
        <v>4541</v>
      </c>
      <c r="O10" s="46">
        <v>100</v>
      </c>
      <c r="P10" s="46">
        <v>0</v>
      </c>
      <c r="Q10" s="46">
        <v>0</v>
      </c>
      <c r="R10" s="46">
        <v>1</v>
      </c>
      <c r="S10" s="46">
        <v>0</v>
      </c>
      <c r="T10" s="46">
        <v>0</v>
      </c>
      <c r="U10" s="46">
        <v>61</v>
      </c>
      <c r="V10" s="46">
        <v>0</v>
      </c>
      <c r="W10" s="46">
        <v>0</v>
      </c>
      <c r="X10" s="46">
        <v>62</v>
      </c>
      <c r="Y10" s="46">
        <v>61.786999999999999</v>
      </c>
      <c r="DS10" s="46">
        <v>0</v>
      </c>
      <c r="DT10" s="46">
        <v>0.70099999999999996</v>
      </c>
      <c r="DU10" s="33">
        <v>2238.0740000000001</v>
      </c>
      <c r="DV10" s="46">
        <v>0</v>
      </c>
      <c r="DW10" s="46">
        <v>0</v>
      </c>
      <c r="DX10" s="46">
        <v>0</v>
      </c>
      <c r="DY10" s="46">
        <v>0</v>
      </c>
      <c r="DZ10" s="46">
        <v>0</v>
      </c>
      <c r="EA10" s="46">
        <v>0</v>
      </c>
      <c r="EB10" s="46">
        <v>0</v>
      </c>
      <c r="EC10" s="46">
        <v>0</v>
      </c>
    </row>
    <row r="11" spans="1:133" x14ac:dyDescent="0.35">
      <c r="E11" s="46">
        <v>4110</v>
      </c>
      <c r="F11" s="46" t="s">
        <v>5383</v>
      </c>
      <c r="G11" s="46">
        <v>1010</v>
      </c>
      <c r="H11" s="46" t="s">
        <v>1166</v>
      </c>
      <c r="K11" s="46" t="s">
        <v>5162</v>
      </c>
      <c r="L11" s="46" t="s">
        <v>5587</v>
      </c>
      <c r="M11" s="46" t="s">
        <v>1710</v>
      </c>
      <c r="N11" s="46" t="s">
        <v>4541</v>
      </c>
      <c r="O11" s="46">
        <v>100</v>
      </c>
      <c r="P11" s="46">
        <v>0</v>
      </c>
      <c r="Q11" s="46">
        <v>0</v>
      </c>
      <c r="R11" s="46">
        <v>1</v>
      </c>
      <c r="S11" s="46">
        <v>0</v>
      </c>
      <c r="T11" s="46">
        <v>0</v>
      </c>
      <c r="U11" s="46">
        <v>61</v>
      </c>
      <c r="V11" s="46">
        <v>0</v>
      </c>
      <c r="W11" s="46">
        <v>0</v>
      </c>
      <c r="X11" s="46">
        <v>0</v>
      </c>
      <c r="Y11" s="46">
        <v>61.198</v>
      </c>
      <c r="DS11" s="46">
        <v>0</v>
      </c>
      <c r="DT11" s="46">
        <v>0</v>
      </c>
      <c r="DU11" s="33">
        <v>6354.585</v>
      </c>
      <c r="DV11" s="46">
        <v>0</v>
      </c>
      <c r="DW11" s="46">
        <v>0</v>
      </c>
      <c r="DX11" s="46">
        <v>0</v>
      </c>
      <c r="DY11" s="46">
        <v>0</v>
      </c>
      <c r="DZ11" s="46">
        <v>0</v>
      </c>
      <c r="EA11" s="46">
        <v>0</v>
      </c>
      <c r="EB11" s="46">
        <v>0</v>
      </c>
      <c r="EC11" s="46">
        <v>0</v>
      </c>
    </row>
    <row r="12" spans="1:133" x14ac:dyDescent="0.35">
      <c r="E12" s="46">
        <v>4120</v>
      </c>
      <c r="F12" s="46" t="s">
        <v>5204</v>
      </c>
      <c r="G12" s="46">
        <v>1010</v>
      </c>
      <c r="H12" s="46" t="s">
        <v>1166</v>
      </c>
      <c r="K12" s="46" t="s">
        <v>5162</v>
      </c>
      <c r="L12" s="46" t="s">
        <v>5587</v>
      </c>
      <c r="M12" s="46" t="s">
        <v>1710</v>
      </c>
      <c r="N12" s="46" t="s">
        <v>4541</v>
      </c>
      <c r="O12" s="46">
        <v>100</v>
      </c>
      <c r="P12" s="46">
        <v>0</v>
      </c>
      <c r="Q12" s="46">
        <v>0</v>
      </c>
      <c r="R12" s="46">
        <v>1</v>
      </c>
      <c r="S12" s="46">
        <v>0</v>
      </c>
      <c r="T12" s="46">
        <v>0</v>
      </c>
      <c r="U12" s="46">
        <v>61</v>
      </c>
      <c r="V12" s="46">
        <v>0</v>
      </c>
      <c r="W12" s="46">
        <v>0</v>
      </c>
      <c r="X12" s="46">
        <v>0</v>
      </c>
      <c r="Y12" s="46">
        <v>56.030999999999999</v>
      </c>
      <c r="DS12" s="46">
        <v>0</v>
      </c>
      <c r="DT12" s="46">
        <v>4.1829999999999998</v>
      </c>
      <c r="DU12" s="33">
        <v>1627.7280000000001</v>
      </c>
      <c r="DV12" s="46">
        <v>0</v>
      </c>
      <c r="DW12" s="46">
        <v>0</v>
      </c>
      <c r="DX12" s="46">
        <v>0</v>
      </c>
      <c r="DY12" s="46">
        <v>0</v>
      </c>
      <c r="DZ12" s="46">
        <v>0</v>
      </c>
      <c r="EA12" s="46">
        <v>0</v>
      </c>
      <c r="EB12" s="46">
        <v>0</v>
      </c>
      <c r="EC12" s="46">
        <v>0</v>
      </c>
    </row>
    <row r="13" spans="1:133" x14ac:dyDescent="0.35">
      <c r="E13" s="46">
        <v>5110</v>
      </c>
      <c r="F13" s="46" t="s">
        <v>5386</v>
      </c>
      <c r="G13" s="46">
        <v>1010</v>
      </c>
      <c r="H13" s="46" t="s">
        <v>1166</v>
      </c>
      <c r="K13" s="46" t="s">
        <v>5162</v>
      </c>
      <c r="L13" s="46" t="s">
        <v>5587</v>
      </c>
      <c r="M13" s="46" t="s">
        <v>1710</v>
      </c>
      <c r="N13" s="46" t="s">
        <v>4541</v>
      </c>
      <c r="O13" s="46">
        <v>100</v>
      </c>
      <c r="P13" s="46">
        <v>0</v>
      </c>
      <c r="Q13" s="46">
        <v>0</v>
      </c>
      <c r="R13" s="46">
        <v>1</v>
      </c>
      <c r="S13" s="46">
        <v>0</v>
      </c>
      <c r="T13" s="46">
        <v>0</v>
      </c>
      <c r="U13" s="46">
        <v>61</v>
      </c>
      <c r="V13" s="46">
        <v>0</v>
      </c>
      <c r="W13" s="46">
        <v>0</v>
      </c>
      <c r="X13" s="46">
        <v>0</v>
      </c>
      <c r="Y13" s="46">
        <v>68.412000000000006</v>
      </c>
      <c r="DS13" s="46">
        <v>0</v>
      </c>
      <c r="DT13" s="46">
        <v>0</v>
      </c>
      <c r="DU13" s="33">
        <v>1186.7550000000001</v>
      </c>
      <c r="DV13" s="46">
        <v>0</v>
      </c>
      <c r="DW13" s="46">
        <v>0</v>
      </c>
      <c r="DX13" s="46">
        <v>0</v>
      </c>
      <c r="DY13" s="46">
        <v>0</v>
      </c>
      <c r="DZ13" s="46">
        <v>0</v>
      </c>
      <c r="EA13" s="46">
        <v>0</v>
      </c>
      <c r="EB13" s="46">
        <v>0</v>
      </c>
      <c r="EC13" s="46">
        <v>0</v>
      </c>
    </row>
    <row r="14" spans="1:133" x14ac:dyDescent="0.35">
      <c r="E14" s="46">
        <v>5220</v>
      </c>
      <c r="F14" s="46" t="s">
        <v>5208</v>
      </c>
      <c r="G14" s="46">
        <v>1010</v>
      </c>
      <c r="H14" s="46" t="s">
        <v>1166</v>
      </c>
      <c r="K14" s="46" t="s">
        <v>5162</v>
      </c>
      <c r="L14" s="46" t="s">
        <v>5587</v>
      </c>
      <c r="M14" s="46" t="s">
        <v>1710</v>
      </c>
      <c r="N14" s="46" t="s">
        <v>4541</v>
      </c>
      <c r="O14" s="46">
        <v>100</v>
      </c>
      <c r="P14" s="46">
        <v>0</v>
      </c>
      <c r="Q14" s="46">
        <v>0</v>
      </c>
      <c r="R14" s="46">
        <v>1</v>
      </c>
      <c r="S14" s="46">
        <v>1</v>
      </c>
      <c r="T14" s="46">
        <v>0</v>
      </c>
      <c r="U14" s="46">
        <v>61</v>
      </c>
      <c r="V14" s="46">
        <v>0</v>
      </c>
      <c r="W14" s="46">
        <v>0</v>
      </c>
      <c r="X14" s="46">
        <v>0</v>
      </c>
      <c r="Y14" s="46">
        <v>62</v>
      </c>
      <c r="DS14" s="46">
        <v>0</v>
      </c>
      <c r="DT14" s="46">
        <v>0</v>
      </c>
      <c r="DU14" s="46">
        <v>1.5489999999999999</v>
      </c>
      <c r="DV14" s="46">
        <v>0</v>
      </c>
      <c r="DW14" s="46">
        <v>0</v>
      </c>
      <c r="DX14" s="46">
        <v>0</v>
      </c>
      <c r="DY14" s="46">
        <v>0</v>
      </c>
      <c r="DZ14" s="46">
        <v>0</v>
      </c>
      <c r="EA14" s="46">
        <v>0</v>
      </c>
      <c r="EB14" s="46">
        <v>0</v>
      </c>
      <c r="EC14" s="46">
        <v>0</v>
      </c>
    </row>
    <row r="15" spans="1:133" x14ac:dyDescent="0.35">
      <c r="E15" s="46">
        <v>5230</v>
      </c>
      <c r="F15" s="46" t="s">
        <v>5211</v>
      </c>
      <c r="G15" s="46">
        <v>1010</v>
      </c>
      <c r="H15" s="46" t="s">
        <v>1166</v>
      </c>
      <c r="K15" s="46" t="s">
        <v>5162</v>
      </c>
      <c r="L15" s="46" t="s">
        <v>5587</v>
      </c>
      <c r="M15" s="46" t="s">
        <v>1710</v>
      </c>
      <c r="N15" s="46" t="s">
        <v>4541</v>
      </c>
      <c r="O15" s="46">
        <v>100</v>
      </c>
      <c r="P15" s="46">
        <v>0</v>
      </c>
      <c r="Q15" s="46">
        <v>0</v>
      </c>
      <c r="R15" s="46">
        <v>1</v>
      </c>
      <c r="S15" s="46">
        <v>1</v>
      </c>
      <c r="T15" s="46">
        <v>0</v>
      </c>
      <c r="U15" s="46">
        <v>61</v>
      </c>
      <c r="V15" s="46">
        <v>0</v>
      </c>
      <c r="W15" s="46">
        <v>0</v>
      </c>
      <c r="X15" s="46">
        <v>0</v>
      </c>
      <c r="Y15" s="46">
        <v>80.444999999999993</v>
      </c>
      <c r="DS15" s="46">
        <v>0</v>
      </c>
      <c r="DT15" s="46">
        <v>0</v>
      </c>
      <c r="DU15" s="46">
        <v>38.9</v>
      </c>
      <c r="DV15" s="46">
        <v>0</v>
      </c>
      <c r="DW15" s="46">
        <v>0</v>
      </c>
      <c r="DX15" s="46">
        <v>0</v>
      </c>
      <c r="DY15" s="46">
        <v>0</v>
      </c>
      <c r="DZ15" s="46">
        <v>0</v>
      </c>
      <c r="EA15" s="46">
        <v>0</v>
      </c>
      <c r="EB15" s="46">
        <v>0</v>
      </c>
      <c r="EC15" s="46">
        <v>0</v>
      </c>
    </row>
    <row r="16" spans="1:133" x14ac:dyDescent="0.35">
      <c r="E16" s="46">
        <v>5410</v>
      </c>
      <c r="F16" s="46" t="s">
        <v>5213</v>
      </c>
      <c r="G16" s="46">
        <v>1010</v>
      </c>
      <c r="H16" s="46" t="s">
        <v>1166</v>
      </c>
      <c r="K16" s="46" t="s">
        <v>5162</v>
      </c>
      <c r="L16" s="46" t="s">
        <v>4541</v>
      </c>
      <c r="M16" s="46" t="s">
        <v>1710</v>
      </c>
      <c r="N16" s="46" t="s">
        <v>4541</v>
      </c>
      <c r="O16" s="46">
        <v>100</v>
      </c>
      <c r="P16" s="46">
        <v>0</v>
      </c>
      <c r="Q16" s="46">
        <v>0</v>
      </c>
      <c r="R16" s="46">
        <v>1</v>
      </c>
      <c r="S16" s="46">
        <v>0</v>
      </c>
      <c r="T16" s="46">
        <v>0</v>
      </c>
      <c r="U16" s="46">
        <v>61</v>
      </c>
      <c r="V16" s="46">
        <v>0</v>
      </c>
      <c r="W16" s="46">
        <v>0</v>
      </c>
      <c r="X16" s="46">
        <v>0</v>
      </c>
      <c r="Y16" s="46">
        <v>61.401000000000003</v>
      </c>
      <c r="DS16" s="46">
        <v>0</v>
      </c>
      <c r="DT16" s="46">
        <v>0</v>
      </c>
      <c r="DU16" s="33">
        <v>2710.1489999999999</v>
      </c>
      <c r="DV16" s="46">
        <v>0</v>
      </c>
      <c r="DW16" s="46">
        <v>0</v>
      </c>
      <c r="DX16" s="46">
        <v>0</v>
      </c>
      <c r="DY16" s="46">
        <v>0</v>
      </c>
      <c r="DZ16" s="46">
        <v>0</v>
      </c>
      <c r="EA16" s="46">
        <v>0</v>
      </c>
      <c r="EB16" s="46">
        <v>0</v>
      </c>
      <c r="EC16" s="46">
        <v>0</v>
      </c>
    </row>
    <row r="17" spans="5:133" x14ac:dyDescent="0.35">
      <c r="E17" s="46">
        <v>6110</v>
      </c>
      <c r="F17" s="46" t="s">
        <v>5391</v>
      </c>
      <c r="G17" s="46">
        <v>1010</v>
      </c>
      <c r="H17" s="46" t="s">
        <v>1166</v>
      </c>
      <c r="K17" s="46" t="s">
        <v>5162</v>
      </c>
      <c r="L17" s="46" t="s">
        <v>5587</v>
      </c>
      <c r="M17" s="46" t="s">
        <v>1710</v>
      </c>
      <c r="N17" s="46" t="s">
        <v>4541</v>
      </c>
      <c r="O17" s="46">
        <v>100</v>
      </c>
      <c r="P17" s="46">
        <v>0</v>
      </c>
      <c r="Q17" s="46">
        <v>0</v>
      </c>
      <c r="R17" s="46">
        <v>1</v>
      </c>
      <c r="S17" s="46">
        <v>0</v>
      </c>
      <c r="T17" s="46">
        <v>0</v>
      </c>
      <c r="U17" s="46">
        <v>61</v>
      </c>
      <c r="V17" s="46">
        <v>0</v>
      </c>
      <c r="W17" s="46">
        <v>0</v>
      </c>
      <c r="X17" s="46">
        <v>0</v>
      </c>
      <c r="Y17" s="46">
        <v>61.866</v>
      </c>
      <c r="DS17" s="46">
        <v>0</v>
      </c>
      <c r="DT17" s="46">
        <v>0</v>
      </c>
      <c r="DU17" s="33">
        <v>2239.7660000000001</v>
      </c>
      <c r="DV17" s="46">
        <v>0</v>
      </c>
      <c r="DW17" s="46">
        <v>0</v>
      </c>
      <c r="DX17" s="46">
        <v>0</v>
      </c>
      <c r="DY17" s="46">
        <v>0</v>
      </c>
      <c r="DZ17" s="46">
        <v>0</v>
      </c>
      <c r="EA17" s="46">
        <v>0</v>
      </c>
      <c r="EB17" s="46">
        <v>0</v>
      </c>
      <c r="EC17" s="46">
        <v>0</v>
      </c>
    </row>
    <row r="18" spans="5:133" x14ac:dyDescent="0.35">
      <c r="E18" s="46">
        <v>6130</v>
      </c>
      <c r="F18" s="46" t="s">
        <v>5393</v>
      </c>
      <c r="G18" s="46">
        <v>1010</v>
      </c>
      <c r="H18" s="46" t="s">
        <v>1166</v>
      </c>
      <c r="K18" s="46" t="s">
        <v>5162</v>
      </c>
      <c r="L18" s="46" t="s">
        <v>5587</v>
      </c>
      <c r="M18" s="46" t="s">
        <v>1710</v>
      </c>
      <c r="N18" s="46" t="s">
        <v>4541</v>
      </c>
      <c r="O18" s="46">
        <v>100</v>
      </c>
      <c r="P18" s="46">
        <v>0</v>
      </c>
      <c r="Q18" s="46">
        <v>0</v>
      </c>
      <c r="R18" s="46">
        <v>1</v>
      </c>
      <c r="S18" s="46">
        <v>0</v>
      </c>
      <c r="T18" s="46">
        <v>0</v>
      </c>
      <c r="U18" s="46">
        <v>61</v>
      </c>
      <c r="V18" s="46">
        <v>0</v>
      </c>
      <c r="W18" s="46">
        <v>0</v>
      </c>
      <c r="X18" s="46">
        <v>0</v>
      </c>
      <c r="Y18" s="46">
        <v>63.027000000000001</v>
      </c>
      <c r="DS18" s="46">
        <v>0</v>
      </c>
      <c r="DT18" s="46">
        <v>0</v>
      </c>
      <c r="DU18" s="33">
        <v>11138.009</v>
      </c>
      <c r="DV18" s="46">
        <v>0</v>
      </c>
      <c r="DW18" s="46">
        <v>0</v>
      </c>
      <c r="DX18" s="46">
        <v>0</v>
      </c>
      <c r="DY18" s="46">
        <v>0</v>
      </c>
      <c r="DZ18" s="46">
        <v>0</v>
      </c>
      <c r="EA18" s="46">
        <v>0</v>
      </c>
      <c r="EB18" s="46">
        <v>0</v>
      </c>
      <c r="EC18" s="46">
        <v>0</v>
      </c>
    </row>
    <row r="19" spans="5:133" x14ac:dyDescent="0.35">
      <c r="E19" s="46">
        <v>6150</v>
      </c>
      <c r="F19" s="46" t="s">
        <v>5229</v>
      </c>
      <c r="G19" s="46">
        <v>1010</v>
      </c>
      <c r="H19" s="46" t="s">
        <v>1166</v>
      </c>
      <c r="K19" s="46" t="s">
        <v>5162</v>
      </c>
      <c r="L19" s="46" t="s">
        <v>5587</v>
      </c>
      <c r="M19" s="46" t="s">
        <v>1710</v>
      </c>
      <c r="N19" s="46" t="s">
        <v>4541</v>
      </c>
      <c r="O19" s="46">
        <v>100</v>
      </c>
      <c r="P19" s="46">
        <v>0</v>
      </c>
      <c r="Q19" s="46">
        <v>0</v>
      </c>
      <c r="R19" s="46">
        <v>1</v>
      </c>
      <c r="S19" s="46">
        <v>0</v>
      </c>
      <c r="T19" s="46">
        <v>0</v>
      </c>
      <c r="U19" s="46">
        <v>61</v>
      </c>
      <c r="V19" s="46">
        <v>0</v>
      </c>
      <c r="W19" s="46">
        <v>0</v>
      </c>
      <c r="X19" s="46">
        <v>0</v>
      </c>
      <c r="Y19" s="46">
        <v>61.76</v>
      </c>
      <c r="DS19" s="46">
        <v>0</v>
      </c>
      <c r="DT19" s="46">
        <v>0</v>
      </c>
      <c r="DU19" s="33">
        <v>2213.6930000000002</v>
      </c>
      <c r="DV19" s="46">
        <v>0</v>
      </c>
      <c r="DW19" s="46">
        <v>0</v>
      </c>
      <c r="DX19" s="46">
        <v>0</v>
      </c>
      <c r="DY19" s="46">
        <v>0</v>
      </c>
      <c r="DZ19" s="46">
        <v>0</v>
      </c>
      <c r="EA19" s="46">
        <v>0</v>
      </c>
      <c r="EB19" s="46">
        <v>0</v>
      </c>
      <c r="EC19" s="46">
        <v>0</v>
      </c>
    </row>
    <row r="20" spans="5:133" x14ac:dyDescent="0.35">
      <c r="E20" s="46">
        <v>6190</v>
      </c>
      <c r="F20" s="46" t="s">
        <v>5396</v>
      </c>
      <c r="G20" s="46">
        <v>1010</v>
      </c>
      <c r="H20" s="46" t="s">
        <v>1166</v>
      </c>
      <c r="K20" s="46" t="s">
        <v>5162</v>
      </c>
      <c r="L20" s="46" t="s">
        <v>5587</v>
      </c>
      <c r="M20" s="46" t="s">
        <v>1710</v>
      </c>
      <c r="N20" s="46" t="s">
        <v>4541</v>
      </c>
      <c r="O20" s="46">
        <v>100</v>
      </c>
      <c r="P20" s="46">
        <v>0</v>
      </c>
      <c r="Q20" s="46">
        <v>0</v>
      </c>
      <c r="R20" s="46">
        <v>1</v>
      </c>
      <c r="S20" s="46">
        <v>0</v>
      </c>
      <c r="T20" s="46">
        <v>0</v>
      </c>
      <c r="U20" s="46">
        <v>61</v>
      </c>
      <c r="V20" s="46">
        <v>0</v>
      </c>
      <c r="W20" s="46">
        <v>0</v>
      </c>
      <c r="X20" s="46">
        <v>0</v>
      </c>
      <c r="Y20" s="46">
        <v>62.790999999999997</v>
      </c>
      <c r="DS20" s="46">
        <v>0</v>
      </c>
      <c r="DT20" s="46">
        <v>0</v>
      </c>
      <c r="DU20" s="33">
        <v>1587.3050000000001</v>
      </c>
      <c r="DV20" s="46">
        <v>0</v>
      </c>
      <c r="DW20" s="46">
        <v>0</v>
      </c>
      <c r="DX20" s="46">
        <v>0</v>
      </c>
      <c r="DY20" s="46">
        <v>0</v>
      </c>
      <c r="DZ20" s="46">
        <v>0</v>
      </c>
      <c r="EA20" s="46">
        <v>0</v>
      </c>
      <c r="EB20" s="46">
        <v>0</v>
      </c>
      <c r="EC20" s="46">
        <v>0</v>
      </c>
    </row>
    <row r="21" spans="5:133" x14ac:dyDescent="0.35">
      <c r="E21" s="46">
        <v>7111</v>
      </c>
      <c r="F21" s="46" t="s">
        <v>5398</v>
      </c>
      <c r="G21" s="46">
        <v>1010</v>
      </c>
      <c r="H21" s="46" t="s">
        <v>1166</v>
      </c>
      <c r="K21" s="46" t="s">
        <v>5162</v>
      </c>
      <c r="L21" s="46" t="s">
        <v>5587</v>
      </c>
      <c r="M21" s="46" t="s">
        <v>1710</v>
      </c>
      <c r="N21" s="46" t="s">
        <v>4541</v>
      </c>
      <c r="O21" s="46">
        <v>100</v>
      </c>
      <c r="P21" s="46">
        <v>0</v>
      </c>
      <c r="Q21" s="46">
        <v>0</v>
      </c>
      <c r="R21" s="46">
        <v>1</v>
      </c>
      <c r="S21" s="46">
        <v>0</v>
      </c>
      <c r="T21" s="46">
        <v>0</v>
      </c>
      <c r="U21" s="46">
        <v>61</v>
      </c>
      <c r="V21" s="46">
        <v>0</v>
      </c>
      <c r="W21" s="46">
        <v>0</v>
      </c>
      <c r="X21" s="46">
        <v>0</v>
      </c>
      <c r="Y21" s="46">
        <v>63.767000000000003</v>
      </c>
      <c r="DS21" s="46">
        <v>0</v>
      </c>
      <c r="DT21" s="46">
        <v>0</v>
      </c>
      <c r="DU21" s="33">
        <v>11175.977999999999</v>
      </c>
      <c r="DV21" s="46">
        <v>0</v>
      </c>
      <c r="DW21" s="46">
        <v>0</v>
      </c>
      <c r="DX21" s="46">
        <v>0</v>
      </c>
      <c r="DY21" s="46">
        <v>0</v>
      </c>
      <c r="DZ21" s="46">
        <v>0</v>
      </c>
      <c r="EA21" s="46">
        <v>0</v>
      </c>
      <c r="EB21" s="46">
        <v>0</v>
      </c>
      <c r="EC21" s="46">
        <v>0</v>
      </c>
    </row>
    <row r="22" spans="5:133" x14ac:dyDescent="0.35">
      <c r="E22" s="46">
        <v>8100</v>
      </c>
      <c r="F22" s="46" t="s">
        <v>5251</v>
      </c>
      <c r="G22" s="46">
        <v>1010</v>
      </c>
      <c r="H22" s="46" t="s">
        <v>1166</v>
      </c>
      <c r="K22" s="46" t="s">
        <v>5162</v>
      </c>
      <c r="L22" s="46" t="s">
        <v>5587</v>
      </c>
      <c r="M22" s="46" t="s">
        <v>1710</v>
      </c>
      <c r="N22" s="46" t="s">
        <v>4541</v>
      </c>
      <c r="O22" s="46">
        <v>100</v>
      </c>
      <c r="P22" s="46">
        <v>0</v>
      </c>
      <c r="Q22" s="46">
        <v>0</v>
      </c>
      <c r="R22" s="46">
        <v>1</v>
      </c>
      <c r="S22" s="46">
        <v>0</v>
      </c>
      <c r="T22" s="46">
        <v>0</v>
      </c>
      <c r="U22" s="46">
        <v>61</v>
      </c>
      <c r="V22" s="46">
        <v>0</v>
      </c>
      <c r="W22" s="46">
        <v>0</v>
      </c>
      <c r="X22" s="46">
        <v>0</v>
      </c>
      <c r="Y22" s="46">
        <v>61.601999999999997</v>
      </c>
      <c r="DS22" s="46">
        <v>0</v>
      </c>
      <c r="DT22" s="46">
        <v>0</v>
      </c>
      <c r="DU22" s="33">
        <v>4073.009</v>
      </c>
      <c r="DV22" s="46">
        <v>0</v>
      </c>
      <c r="DW22" s="46">
        <v>0</v>
      </c>
      <c r="DX22" s="46">
        <v>0</v>
      </c>
      <c r="DY22" s="46">
        <v>0</v>
      </c>
      <c r="DZ22" s="46">
        <v>0</v>
      </c>
      <c r="EA22" s="46">
        <v>0</v>
      </c>
      <c r="EB22" s="46">
        <v>0</v>
      </c>
      <c r="EC22" s="46">
        <v>0</v>
      </c>
    </row>
    <row r="23" spans="5:133" x14ac:dyDescent="0.35">
      <c r="E23" s="46">
        <v>8200</v>
      </c>
      <c r="F23" s="46" t="s">
        <v>5253</v>
      </c>
      <c r="G23" s="46">
        <v>1010</v>
      </c>
      <c r="H23" s="46" t="s">
        <v>1166</v>
      </c>
      <c r="K23" s="46" t="s">
        <v>5162</v>
      </c>
      <c r="L23" s="46" t="s">
        <v>5587</v>
      </c>
      <c r="M23" s="46" t="s">
        <v>1710</v>
      </c>
      <c r="N23" s="46" t="s">
        <v>4541</v>
      </c>
      <c r="O23" s="46">
        <v>100</v>
      </c>
      <c r="P23" s="46">
        <v>0</v>
      </c>
      <c r="Q23" s="46">
        <v>0</v>
      </c>
      <c r="R23" s="46">
        <v>1</v>
      </c>
      <c r="S23" s="46">
        <v>1</v>
      </c>
      <c r="T23" s="46">
        <v>0</v>
      </c>
      <c r="U23" s="46">
        <v>61</v>
      </c>
      <c r="V23" s="46">
        <v>0</v>
      </c>
      <c r="W23" s="46">
        <v>0</v>
      </c>
      <c r="X23" s="46">
        <v>0</v>
      </c>
      <c r="Y23" s="46">
        <v>62</v>
      </c>
      <c r="DS23" s="46">
        <v>0</v>
      </c>
      <c r="DT23" s="46">
        <v>0</v>
      </c>
      <c r="DU23" s="46">
        <v>0</v>
      </c>
      <c r="DV23" s="46">
        <v>0</v>
      </c>
      <c r="DW23" s="46">
        <v>0</v>
      </c>
      <c r="DX23" s="46">
        <v>0</v>
      </c>
      <c r="DY23" s="46">
        <v>0</v>
      </c>
      <c r="DZ23" s="46">
        <v>0</v>
      </c>
      <c r="EA23" s="46">
        <v>0</v>
      </c>
      <c r="EB23" s="46">
        <v>0</v>
      </c>
      <c r="EC23" s="46">
        <v>0</v>
      </c>
    </row>
    <row r="24" spans="5:133" x14ac:dyDescent="0.35">
      <c r="E24" s="46">
        <v>8400</v>
      </c>
      <c r="F24" s="46" t="s">
        <v>5257</v>
      </c>
      <c r="G24" s="46">
        <v>1010</v>
      </c>
      <c r="H24" s="46" t="s">
        <v>1166</v>
      </c>
      <c r="K24" s="46" t="s">
        <v>5162</v>
      </c>
      <c r="L24" s="46" t="s">
        <v>5587</v>
      </c>
      <c r="M24" s="46" t="s">
        <v>1710</v>
      </c>
      <c r="N24" s="46" t="s">
        <v>4541</v>
      </c>
      <c r="O24" s="46">
        <v>100</v>
      </c>
      <c r="P24" s="46">
        <v>0</v>
      </c>
      <c r="Q24" s="46">
        <v>0</v>
      </c>
      <c r="R24" s="46">
        <v>1</v>
      </c>
      <c r="S24" s="46">
        <v>0</v>
      </c>
      <c r="T24" s="46">
        <v>0</v>
      </c>
      <c r="U24" s="46">
        <v>61</v>
      </c>
      <c r="V24" s="46">
        <v>0</v>
      </c>
      <c r="W24" s="46">
        <v>0</v>
      </c>
      <c r="X24" s="46">
        <v>0</v>
      </c>
      <c r="Y24" s="46">
        <v>61.828000000000003</v>
      </c>
      <c r="DS24" s="46">
        <v>0</v>
      </c>
      <c r="DT24" s="46">
        <v>0</v>
      </c>
      <c r="DU24" s="46">
        <v>967.10400000000004</v>
      </c>
      <c r="DV24" s="46">
        <v>0</v>
      </c>
      <c r="DW24" s="46">
        <v>0</v>
      </c>
      <c r="DX24" s="46">
        <v>0</v>
      </c>
      <c r="DY24" s="46">
        <v>0</v>
      </c>
      <c r="DZ24" s="46">
        <v>0</v>
      </c>
      <c r="EA24" s="46">
        <v>0</v>
      </c>
      <c r="EB24" s="46">
        <v>0</v>
      </c>
      <c r="EC24" s="46">
        <v>0</v>
      </c>
    </row>
    <row r="25" spans="5:133" x14ac:dyDescent="0.35">
      <c r="E25" s="46">
        <v>9050</v>
      </c>
      <c r="F25" s="46" t="s">
        <v>2249</v>
      </c>
      <c r="G25" s="46">
        <v>2014</v>
      </c>
      <c r="H25" s="46" t="s">
        <v>1173</v>
      </c>
      <c r="K25" s="46" t="s">
        <v>5162</v>
      </c>
      <c r="L25" s="46" t="s">
        <v>5587</v>
      </c>
      <c r="M25" s="46" t="s">
        <v>1710</v>
      </c>
      <c r="N25" s="46" t="s">
        <v>4541</v>
      </c>
      <c r="O25" s="46">
        <v>100</v>
      </c>
      <c r="P25" s="46">
        <v>0</v>
      </c>
      <c r="Q25" s="46">
        <v>0</v>
      </c>
      <c r="R25" s="46">
        <v>1</v>
      </c>
      <c r="S25" s="46">
        <v>0</v>
      </c>
      <c r="T25" s="46">
        <v>0</v>
      </c>
      <c r="U25" s="46">
        <v>83</v>
      </c>
      <c r="V25" s="46">
        <v>0</v>
      </c>
      <c r="W25" s="46">
        <v>0</v>
      </c>
      <c r="X25" s="46">
        <v>0</v>
      </c>
      <c r="Y25" s="46">
        <v>0</v>
      </c>
      <c r="DS25" s="46">
        <v>0</v>
      </c>
      <c r="DT25" s="46">
        <v>0</v>
      </c>
      <c r="DU25" s="46">
        <v>0</v>
      </c>
      <c r="DV25" s="46">
        <v>0</v>
      </c>
      <c r="DW25" s="46">
        <v>0</v>
      </c>
      <c r="DX25" s="46">
        <v>0</v>
      </c>
      <c r="DY25" s="46">
        <v>0</v>
      </c>
      <c r="DZ25" s="46">
        <v>0</v>
      </c>
      <c r="EA25" s="46">
        <v>0</v>
      </c>
      <c r="EB25" s="46">
        <v>0</v>
      </c>
      <c r="EC25" s="46">
        <v>0</v>
      </c>
    </row>
    <row r="26" spans="5:133" x14ac:dyDescent="0.35">
      <c r="E26" s="46">
        <v>9060</v>
      </c>
      <c r="F26" s="46" t="s">
        <v>1188</v>
      </c>
      <c r="G26" s="46">
        <v>8106</v>
      </c>
      <c r="H26" s="46" t="s">
        <v>1188</v>
      </c>
      <c r="K26" s="46" t="s">
        <v>5162</v>
      </c>
      <c r="L26" s="46" t="s">
        <v>5587</v>
      </c>
      <c r="M26" s="46" t="s">
        <v>1710</v>
      </c>
      <c r="N26" s="46" t="s">
        <v>4541</v>
      </c>
      <c r="O26" s="46">
        <v>100</v>
      </c>
      <c r="P26" s="46">
        <v>0</v>
      </c>
      <c r="Q26" s="46">
        <v>0</v>
      </c>
      <c r="R26" s="46">
        <v>1</v>
      </c>
      <c r="S26" s="46">
        <v>0</v>
      </c>
      <c r="T26" s="46">
        <v>0</v>
      </c>
      <c r="U26" s="46">
        <v>83</v>
      </c>
      <c r="V26" s="46">
        <v>0</v>
      </c>
      <c r="W26" s="46">
        <v>0</v>
      </c>
      <c r="X26" s="46">
        <v>0</v>
      </c>
      <c r="Y26" s="46">
        <v>0</v>
      </c>
      <c r="DS26" s="46">
        <v>0</v>
      </c>
      <c r="DT26" s="46">
        <v>0</v>
      </c>
      <c r="DU26" s="46">
        <v>0</v>
      </c>
      <c r="DV26" s="46">
        <v>0</v>
      </c>
      <c r="DW26" s="46">
        <v>0</v>
      </c>
      <c r="DX26" s="46">
        <v>0</v>
      </c>
      <c r="DY26" s="46">
        <v>0</v>
      </c>
      <c r="DZ26" s="46">
        <v>0</v>
      </c>
      <c r="EA26" s="46">
        <v>0</v>
      </c>
      <c r="EB26" s="46">
        <v>0</v>
      </c>
      <c r="EC26" s="46">
        <v>0</v>
      </c>
    </row>
    <row r="27" spans="5:133" x14ac:dyDescent="0.35">
      <c r="E27" s="46">
        <v>9070</v>
      </c>
      <c r="F27" s="46" t="s">
        <v>5262</v>
      </c>
      <c r="G27" s="46">
        <v>8107</v>
      </c>
      <c r="H27" s="46" t="s">
        <v>1189</v>
      </c>
      <c r="K27" s="46" t="s">
        <v>5162</v>
      </c>
      <c r="L27" s="46" t="s">
        <v>5587</v>
      </c>
      <c r="M27" s="46" t="s">
        <v>1710</v>
      </c>
      <c r="N27" s="46" t="s">
        <v>4541</v>
      </c>
      <c r="O27" s="46">
        <v>100</v>
      </c>
      <c r="P27" s="46">
        <v>0</v>
      </c>
      <c r="Q27" s="46">
        <v>0</v>
      </c>
      <c r="R27" s="46">
        <v>1</v>
      </c>
      <c r="S27" s="46">
        <v>0</v>
      </c>
      <c r="T27" s="46">
        <v>0</v>
      </c>
      <c r="U27" s="46">
        <v>83</v>
      </c>
      <c r="V27" s="46">
        <v>0</v>
      </c>
      <c r="W27" s="46">
        <v>0</v>
      </c>
      <c r="X27" s="46">
        <v>0</v>
      </c>
      <c r="Y27" s="46">
        <v>0</v>
      </c>
      <c r="DS27" s="46">
        <v>0</v>
      </c>
      <c r="DT27" s="46">
        <v>0</v>
      </c>
      <c r="DU27" s="46">
        <v>0</v>
      </c>
      <c r="DV27" s="46">
        <v>0</v>
      </c>
      <c r="DW27" s="46">
        <v>0</v>
      </c>
      <c r="DX27" s="46">
        <v>0</v>
      </c>
      <c r="DY27" s="46">
        <v>0</v>
      </c>
      <c r="DZ27" s="46">
        <v>0</v>
      </c>
      <c r="EA27" s="46">
        <v>0</v>
      </c>
      <c r="EB27" s="46">
        <v>0</v>
      </c>
      <c r="EC27" s="46">
        <v>0</v>
      </c>
    </row>
    <row r="28" spans="5:133" x14ac:dyDescent="0.35">
      <c r="E28" s="46">
        <v>9080</v>
      </c>
      <c r="F28" s="46" t="s">
        <v>5264</v>
      </c>
      <c r="G28" s="46">
        <v>3010</v>
      </c>
      <c r="H28" s="46" t="s">
        <v>1174</v>
      </c>
      <c r="K28" s="46" t="s">
        <v>5162</v>
      </c>
      <c r="L28" s="46" t="s">
        <v>5587</v>
      </c>
      <c r="M28" s="46" t="s">
        <v>1710</v>
      </c>
      <c r="N28" s="46" t="s">
        <v>4541</v>
      </c>
      <c r="O28" s="46">
        <v>100</v>
      </c>
      <c r="P28" s="46">
        <v>0</v>
      </c>
      <c r="Q28" s="46">
        <v>0</v>
      </c>
      <c r="R28" s="46">
        <v>1</v>
      </c>
      <c r="S28" s="46">
        <v>0</v>
      </c>
      <c r="T28" s="46">
        <v>0</v>
      </c>
      <c r="U28" s="46">
        <v>107</v>
      </c>
      <c r="V28" s="46">
        <v>0</v>
      </c>
      <c r="W28" s="46">
        <v>0</v>
      </c>
      <c r="X28" s="46">
        <v>0</v>
      </c>
      <c r="Y28" s="46">
        <v>0</v>
      </c>
      <c r="DS28" s="46">
        <v>0</v>
      </c>
      <c r="DT28" s="46">
        <v>0</v>
      </c>
      <c r="DU28" s="46">
        <v>0</v>
      </c>
      <c r="DV28" s="46">
        <v>0</v>
      </c>
      <c r="DW28" s="46">
        <v>0</v>
      </c>
      <c r="DX28" s="46">
        <v>0</v>
      </c>
      <c r="DY28" s="46">
        <v>0</v>
      </c>
      <c r="DZ28" s="46">
        <v>0</v>
      </c>
      <c r="EA28" s="46">
        <v>0</v>
      </c>
      <c r="EB28" s="46">
        <v>0</v>
      </c>
      <c r="EC28" s="46">
        <v>0</v>
      </c>
    </row>
    <row r="29" spans="5:133" x14ac:dyDescent="0.35">
      <c r="E29" s="46">
        <v>9081</v>
      </c>
      <c r="F29" s="46" t="s">
        <v>5588</v>
      </c>
      <c r="G29" s="46">
        <v>3010</v>
      </c>
      <c r="H29" s="46" t="s">
        <v>1174</v>
      </c>
      <c r="K29" s="46" t="s">
        <v>5162</v>
      </c>
      <c r="L29" s="46" t="s">
        <v>5587</v>
      </c>
      <c r="M29" s="46" t="s">
        <v>1710</v>
      </c>
      <c r="N29" s="46" t="s">
        <v>4541</v>
      </c>
      <c r="O29" s="46">
        <v>100</v>
      </c>
      <c r="P29" s="46">
        <v>0</v>
      </c>
      <c r="Q29" s="46">
        <v>0</v>
      </c>
      <c r="R29" s="46">
        <v>1</v>
      </c>
      <c r="S29" s="46">
        <v>0</v>
      </c>
      <c r="T29" s="46">
        <v>0</v>
      </c>
      <c r="U29" s="46">
        <v>107</v>
      </c>
      <c r="V29" s="46">
        <v>0</v>
      </c>
      <c r="W29" s="46">
        <v>0</v>
      </c>
      <c r="X29" s="46">
        <v>0</v>
      </c>
      <c r="Y29" s="46">
        <v>0</v>
      </c>
      <c r="DS29" s="46">
        <v>0</v>
      </c>
      <c r="DT29" s="46">
        <v>0</v>
      </c>
      <c r="DU29" s="46">
        <v>0</v>
      </c>
      <c r="DV29" s="46">
        <v>0</v>
      </c>
      <c r="DW29" s="46">
        <v>0</v>
      </c>
      <c r="DX29" s="46">
        <v>0</v>
      </c>
      <c r="DY29" s="46">
        <v>0</v>
      </c>
      <c r="DZ29" s="46">
        <v>0</v>
      </c>
      <c r="EA29" s="46">
        <v>0</v>
      </c>
      <c r="EB29" s="46">
        <v>0</v>
      </c>
      <c r="EC29" s="46">
        <v>0</v>
      </c>
    </row>
    <row r="30" spans="5:133" x14ac:dyDescent="0.35">
      <c r="E30" s="46">
        <v>9160</v>
      </c>
      <c r="F30" s="46" t="s">
        <v>5268</v>
      </c>
      <c r="G30" s="46">
        <v>8106</v>
      </c>
      <c r="H30" s="46" t="s">
        <v>1188</v>
      </c>
      <c r="K30" s="46" t="s">
        <v>5162</v>
      </c>
      <c r="L30" s="46" t="s">
        <v>5587</v>
      </c>
      <c r="M30" s="46" t="s">
        <v>1710</v>
      </c>
      <c r="N30" s="46" t="s">
        <v>4541</v>
      </c>
      <c r="O30" s="46">
        <v>100</v>
      </c>
      <c r="P30" s="46">
        <v>0</v>
      </c>
      <c r="Q30" s="46">
        <v>0</v>
      </c>
      <c r="R30" s="46">
        <v>1</v>
      </c>
      <c r="S30" s="46">
        <v>0</v>
      </c>
      <c r="T30" s="46">
        <v>0</v>
      </c>
      <c r="U30" s="46">
        <v>0</v>
      </c>
      <c r="V30" s="46">
        <v>0</v>
      </c>
      <c r="W30" s="46">
        <v>0</v>
      </c>
      <c r="X30" s="46">
        <v>0</v>
      </c>
      <c r="Y30" s="46">
        <v>62</v>
      </c>
      <c r="DS30" s="46">
        <v>0</v>
      </c>
      <c r="DT30" s="46">
        <v>0</v>
      </c>
      <c r="DU30" s="46">
        <v>0.76700000000000002</v>
      </c>
      <c r="DV30" s="46">
        <v>0</v>
      </c>
      <c r="DW30" s="46">
        <v>0</v>
      </c>
      <c r="DX30" s="46">
        <v>0</v>
      </c>
      <c r="DY30" s="46">
        <v>0</v>
      </c>
      <c r="DZ30" s="46">
        <v>0</v>
      </c>
      <c r="EA30" s="46">
        <v>0</v>
      </c>
      <c r="EB30" s="46">
        <v>0</v>
      </c>
      <c r="EC30" s="46">
        <v>0</v>
      </c>
    </row>
    <row r="31" spans="5:133" x14ac:dyDescent="0.35">
      <c r="E31" s="46">
        <v>9971</v>
      </c>
      <c r="F31" s="46" t="s">
        <v>4578</v>
      </c>
      <c r="G31" s="46">
        <v>1110</v>
      </c>
      <c r="H31" s="46" t="s">
        <v>1170</v>
      </c>
      <c r="K31" s="46" t="s">
        <v>5162</v>
      </c>
      <c r="L31" s="46" t="s">
        <v>5587</v>
      </c>
      <c r="M31" s="46" t="s">
        <v>1710</v>
      </c>
      <c r="N31" s="46" t="s">
        <v>4541</v>
      </c>
      <c r="O31" s="46">
        <v>100</v>
      </c>
      <c r="P31" s="46">
        <v>0</v>
      </c>
      <c r="Q31" s="46">
        <v>0</v>
      </c>
      <c r="R31" s="46">
        <v>1</v>
      </c>
      <c r="S31" s="46">
        <v>0</v>
      </c>
      <c r="T31" s="46">
        <v>0</v>
      </c>
      <c r="U31" s="46">
        <v>61</v>
      </c>
      <c r="V31" s="46">
        <v>0</v>
      </c>
      <c r="W31" s="46">
        <v>0</v>
      </c>
      <c r="X31" s="46">
        <v>0</v>
      </c>
      <c r="Y31" s="46">
        <v>62</v>
      </c>
      <c r="DS31" s="46">
        <v>0</v>
      </c>
      <c r="DT31" s="46">
        <v>0</v>
      </c>
      <c r="DU31" s="46">
        <v>0</v>
      </c>
      <c r="DV31" s="46">
        <v>0</v>
      </c>
      <c r="DW31" s="46">
        <v>0</v>
      </c>
      <c r="DX31" s="46">
        <v>0</v>
      </c>
      <c r="DY31" s="46">
        <v>0</v>
      </c>
      <c r="DZ31" s="46">
        <v>0</v>
      </c>
      <c r="EA31" s="46">
        <v>0</v>
      </c>
      <c r="EB31" s="46">
        <v>0</v>
      </c>
      <c r="EC31" s="46">
        <v>0</v>
      </c>
    </row>
    <row r="32" spans="5:133" x14ac:dyDescent="0.35">
      <c r="E32" s="46">
        <v>9979</v>
      </c>
      <c r="F32" s="46" t="s">
        <v>4567</v>
      </c>
      <c r="G32" s="46">
        <v>1010</v>
      </c>
      <c r="H32" s="46" t="s">
        <v>1166</v>
      </c>
      <c r="K32" s="46" t="s">
        <v>5162</v>
      </c>
      <c r="L32" s="46" t="s">
        <v>5587</v>
      </c>
      <c r="M32" s="46" t="s">
        <v>1710</v>
      </c>
      <c r="N32" s="46" t="s">
        <v>4541</v>
      </c>
      <c r="O32" s="46">
        <v>100</v>
      </c>
      <c r="P32" s="46">
        <v>0</v>
      </c>
      <c r="Q32" s="46">
        <v>0</v>
      </c>
      <c r="R32" s="46">
        <v>1</v>
      </c>
      <c r="S32" s="46">
        <v>0</v>
      </c>
      <c r="T32" s="46">
        <v>0</v>
      </c>
      <c r="U32" s="46">
        <v>61</v>
      </c>
      <c r="V32" s="46">
        <v>0</v>
      </c>
      <c r="W32" s="46">
        <v>0</v>
      </c>
      <c r="X32" s="46">
        <v>0</v>
      </c>
      <c r="Y32" s="46">
        <v>0</v>
      </c>
      <c r="DS32" s="46">
        <v>0</v>
      </c>
      <c r="DT32" s="46">
        <v>0</v>
      </c>
      <c r="DU32" s="46">
        <v>0</v>
      </c>
      <c r="DV32" s="46">
        <v>0</v>
      </c>
      <c r="DW32" s="46">
        <v>0</v>
      </c>
      <c r="DX32" s="46">
        <v>0</v>
      </c>
      <c r="DY32" s="46">
        <v>0</v>
      </c>
      <c r="DZ32" s="46">
        <v>0</v>
      </c>
      <c r="EA32" s="46">
        <v>0</v>
      </c>
      <c r="EB32" s="46">
        <v>0</v>
      </c>
      <c r="EC32" s="46">
        <v>0</v>
      </c>
    </row>
    <row r="33" spans="5:133" x14ac:dyDescent="0.35">
      <c r="E33" s="46">
        <v>9999</v>
      </c>
      <c r="F33" s="46" t="s">
        <v>5037</v>
      </c>
      <c r="G33" s="46">
        <v>2014</v>
      </c>
      <c r="H33" s="46" t="s">
        <v>1173</v>
      </c>
      <c r="K33" s="46" t="s">
        <v>5162</v>
      </c>
      <c r="L33" s="46" t="s">
        <v>5587</v>
      </c>
      <c r="M33" s="46" t="s">
        <v>1710</v>
      </c>
      <c r="N33" s="46" t="s">
        <v>4541</v>
      </c>
      <c r="O33" s="46">
        <v>100</v>
      </c>
      <c r="P33" s="46">
        <v>0</v>
      </c>
      <c r="Q33" s="46">
        <v>0</v>
      </c>
      <c r="R33" s="46">
        <v>1</v>
      </c>
      <c r="S33" s="46">
        <v>0</v>
      </c>
      <c r="T33" s="46">
        <v>0</v>
      </c>
      <c r="U33" s="46">
        <v>83</v>
      </c>
      <c r="V33" s="46">
        <v>0</v>
      </c>
      <c r="W33" s="46">
        <v>0</v>
      </c>
      <c r="X33" s="46">
        <v>0</v>
      </c>
      <c r="Y33" s="46">
        <v>92.572000000000003</v>
      </c>
      <c r="DS33" s="46">
        <v>0</v>
      </c>
      <c r="DT33" s="46">
        <v>0</v>
      </c>
      <c r="DU33" s="46">
        <v>679.86599999999999</v>
      </c>
      <c r="DV33" s="46">
        <v>0</v>
      </c>
      <c r="DW33" s="46">
        <v>0</v>
      </c>
      <c r="DX33" s="46">
        <v>0</v>
      </c>
      <c r="DY33" s="46">
        <v>0</v>
      </c>
      <c r="DZ33" s="46">
        <v>0</v>
      </c>
      <c r="EA33" s="46">
        <v>0</v>
      </c>
      <c r="EB33" s="46">
        <v>0</v>
      </c>
      <c r="EC33" s="46">
        <v>0</v>
      </c>
    </row>
    <row r="34" spans="5:133" x14ac:dyDescent="0.35">
      <c r="E34" s="46" t="s">
        <v>5589</v>
      </c>
      <c r="F34" s="46" t="s">
        <v>5273</v>
      </c>
      <c r="G34" s="46">
        <v>1010</v>
      </c>
      <c r="H34" s="46" t="s">
        <v>1166</v>
      </c>
      <c r="K34" s="46" t="s">
        <v>5162</v>
      </c>
      <c r="L34" s="46" t="s">
        <v>5587</v>
      </c>
      <c r="M34" s="46" t="s">
        <v>1710</v>
      </c>
      <c r="N34" s="46" t="s">
        <v>4541</v>
      </c>
      <c r="O34" s="46">
        <v>100</v>
      </c>
      <c r="P34" s="46">
        <v>0</v>
      </c>
      <c r="Q34" s="46">
        <v>0</v>
      </c>
      <c r="R34" s="46">
        <v>1</v>
      </c>
      <c r="S34" s="46">
        <v>0</v>
      </c>
      <c r="T34" s="46">
        <v>0</v>
      </c>
      <c r="U34" s="46">
        <v>61</v>
      </c>
      <c r="V34" s="46">
        <v>0</v>
      </c>
      <c r="W34" s="46">
        <v>0</v>
      </c>
      <c r="X34" s="46">
        <v>0</v>
      </c>
      <c r="Y34" s="46">
        <v>99.554000000000002</v>
      </c>
      <c r="DS34" s="46">
        <v>0</v>
      </c>
      <c r="DT34" s="46">
        <v>0</v>
      </c>
      <c r="DU34" s="46">
        <v>35.25</v>
      </c>
      <c r="DV34" s="46">
        <v>0</v>
      </c>
      <c r="DW34" s="46">
        <v>0</v>
      </c>
      <c r="DX34" s="46">
        <v>0</v>
      </c>
      <c r="DY34" s="46">
        <v>0</v>
      </c>
      <c r="DZ34" s="46">
        <v>0</v>
      </c>
      <c r="EA34" s="46">
        <v>0</v>
      </c>
      <c r="EB34" s="46">
        <v>0</v>
      </c>
      <c r="EC34" s="46">
        <v>0</v>
      </c>
    </row>
    <row r="35" spans="5:133" x14ac:dyDescent="0.35">
      <c r="E35" s="46" t="s">
        <v>5590</v>
      </c>
      <c r="F35" s="46" t="s">
        <v>5276</v>
      </c>
      <c r="G35" s="46">
        <v>1010</v>
      </c>
      <c r="H35" s="46" t="s">
        <v>1166</v>
      </c>
      <c r="K35" s="46" t="s">
        <v>5162</v>
      </c>
      <c r="L35" s="46" t="s">
        <v>5587</v>
      </c>
      <c r="M35" s="46" t="s">
        <v>1710</v>
      </c>
      <c r="N35" s="46" t="s">
        <v>4541</v>
      </c>
      <c r="O35" s="46">
        <v>100</v>
      </c>
      <c r="P35" s="46">
        <v>0</v>
      </c>
      <c r="Q35" s="46">
        <v>0</v>
      </c>
      <c r="R35" s="46">
        <v>1</v>
      </c>
      <c r="S35" s="46">
        <v>0</v>
      </c>
      <c r="T35" s="46">
        <v>0</v>
      </c>
      <c r="U35" s="46">
        <v>61</v>
      </c>
      <c r="V35" s="46">
        <v>0</v>
      </c>
      <c r="W35" s="46">
        <v>0</v>
      </c>
      <c r="X35" s="46">
        <v>0</v>
      </c>
      <c r="Y35" s="46">
        <v>98.93</v>
      </c>
      <c r="DS35" s="46">
        <v>0</v>
      </c>
      <c r="DT35" s="46">
        <v>0</v>
      </c>
      <c r="DU35" s="46">
        <v>77.75</v>
      </c>
      <c r="DV35" s="46">
        <v>0</v>
      </c>
      <c r="DW35" s="46">
        <v>0</v>
      </c>
      <c r="DX35" s="46">
        <v>0</v>
      </c>
      <c r="DY35" s="46">
        <v>0</v>
      </c>
      <c r="DZ35" s="46">
        <v>0</v>
      </c>
      <c r="EA35" s="46">
        <v>0</v>
      </c>
      <c r="EB35" s="46">
        <v>0</v>
      </c>
      <c r="EC35" s="46">
        <v>0</v>
      </c>
    </row>
    <row r="36" spans="5:133" x14ac:dyDescent="0.35">
      <c r="E36" s="46" t="s">
        <v>5591</v>
      </c>
      <c r="F36" s="46" t="s">
        <v>5278</v>
      </c>
      <c r="G36" s="46">
        <v>1110</v>
      </c>
      <c r="H36" s="46" t="s">
        <v>1170</v>
      </c>
      <c r="K36" s="46" t="s">
        <v>5162</v>
      </c>
      <c r="L36" s="46" t="s">
        <v>5587</v>
      </c>
      <c r="M36" s="46" t="s">
        <v>1710</v>
      </c>
      <c r="N36" s="46" t="s">
        <v>4541</v>
      </c>
      <c r="O36" s="46">
        <v>100</v>
      </c>
      <c r="P36" s="46">
        <v>0</v>
      </c>
      <c r="Q36" s="46">
        <v>0</v>
      </c>
      <c r="R36" s="46">
        <v>1</v>
      </c>
      <c r="S36" s="46">
        <v>0</v>
      </c>
      <c r="T36" s="46">
        <v>0</v>
      </c>
      <c r="U36" s="46">
        <v>61</v>
      </c>
      <c r="V36" s="46">
        <v>0</v>
      </c>
      <c r="W36" s="46">
        <v>0</v>
      </c>
      <c r="X36" s="46">
        <v>0</v>
      </c>
      <c r="Y36" s="46">
        <v>97.647999999999996</v>
      </c>
      <c r="DS36" s="46">
        <v>0</v>
      </c>
      <c r="DT36" s="46">
        <v>0</v>
      </c>
      <c r="DU36" s="46">
        <v>14.516999999999999</v>
      </c>
      <c r="DV36" s="46">
        <v>0</v>
      </c>
      <c r="DW36" s="46">
        <v>0</v>
      </c>
      <c r="DX36" s="46">
        <v>0</v>
      </c>
      <c r="DY36" s="46">
        <v>0</v>
      </c>
      <c r="DZ36" s="46">
        <v>0</v>
      </c>
      <c r="EA36" s="46">
        <v>0</v>
      </c>
      <c r="EB36" s="46">
        <v>0</v>
      </c>
      <c r="EC36" s="46">
        <v>0</v>
      </c>
    </row>
    <row r="37" spans="5:133" x14ac:dyDescent="0.35">
      <c r="E37" s="46" t="s">
        <v>5592</v>
      </c>
      <c r="F37" s="46" t="s">
        <v>4980</v>
      </c>
      <c r="G37" s="46">
        <v>1010</v>
      </c>
      <c r="H37" s="46" t="s">
        <v>1166</v>
      </c>
      <c r="K37" s="46" t="s">
        <v>5162</v>
      </c>
      <c r="L37" s="46" t="s">
        <v>5587</v>
      </c>
      <c r="M37" s="46" t="s">
        <v>1710</v>
      </c>
      <c r="N37" s="46" t="s">
        <v>4541</v>
      </c>
      <c r="O37" s="46">
        <v>100</v>
      </c>
      <c r="P37" s="46">
        <v>0</v>
      </c>
      <c r="Q37" s="46">
        <v>0</v>
      </c>
      <c r="R37" s="46">
        <v>1</v>
      </c>
      <c r="S37" s="46">
        <v>0</v>
      </c>
      <c r="T37" s="46">
        <v>0</v>
      </c>
      <c r="U37" s="46">
        <v>83</v>
      </c>
      <c r="V37" s="46">
        <v>0</v>
      </c>
      <c r="W37" s="46">
        <v>0</v>
      </c>
      <c r="X37" s="46">
        <v>0</v>
      </c>
      <c r="Y37" s="46">
        <v>61.765999999999998</v>
      </c>
      <c r="DS37" s="46">
        <v>0</v>
      </c>
      <c r="DT37" s="46">
        <v>0</v>
      </c>
      <c r="DU37" s="46">
        <v>22.105</v>
      </c>
      <c r="DV37" s="46">
        <v>0</v>
      </c>
      <c r="DW37" s="46">
        <v>0</v>
      </c>
      <c r="DX37" s="46">
        <v>0</v>
      </c>
      <c r="DY37" s="46">
        <v>0</v>
      </c>
      <c r="DZ37" s="46">
        <v>0</v>
      </c>
      <c r="EA37" s="46">
        <v>0</v>
      </c>
      <c r="EB37" s="46">
        <v>0</v>
      </c>
      <c r="EC37" s="46">
        <v>0</v>
      </c>
    </row>
    <row r="38" spans="5:133" x14ac:dyDescent="0.35">
      <c r="E38" s="46" t="s">
        <v>3882</v>
      </c>
      <c r="F38" s="46" t="s">
        <v>3882</v>
      </c>
      <c r="G38" s="46">
        <v>1010</v>
      </c>
      <c r="H38" s="46" t="s">
        <v>1166</v>
      </c>
      <c r="K38" s="46" t="s">
        <v>5162</v>
      </c>
      <c r="L38" s="46" t="s">
        <v>5587</v>
      </c>
      <c r="M38" s="46" t="s">
        <v>1710</v>
      </c>
      <c r="N38" s="46" t="s">
        <v>4541</v>
      </c>
      <c r="O38" s="46">
        <v>100</v>
      </c>
      <c r="P38" s="46">
        <v>0</v>
      </c>
      <c r="Q38" s="46">
        <v>0</v>
      </c>
      <c r="R38" s="46">
        <v>1</v>
      </c>
      <c r="S38" s="46">
        <v>0</v>
      </c>
      <c r="T38" s="46">
        <v>0</v>
      </c>
      <c r="U38" s="46">
        <v>61</v>
      </c>
      <c r="V38" s="46">
        <v>0</v>
      </c>
      <c r="W38" s="46">
        <v>0</v>
      </c>
      <c r="X38" s="46">
        <v>0</v>
      </c>
      <c r="Y38" s="46">
        <v>59.59</v>
      </c>
      <c r="DS38" s="46">
        <v>0</v>
      </c>
      <c r="DT38" s="46">
        <v>0</v>
      </c>
      <c r="DU38" s="33">
        <v>1528.8309999999999</v>
      </c>
      <c r="DV38" s="46">
        <v>0</v>
      </c>
      <c r="DW38" s="46">
        <v>0</v>
      </c>
      <c r="DX38" s="46">
        <v>0</v>
      </c>
      <c r="DY38" s="46">
        <v>0</v>
      </c>
      <c r="DZ38" s="46">
        <v>0</v>
      </c>
      <c r="EA38" s="46">
        <v>0</v>
      </c>
      <c r="EB38" s="46">
        <v>0</v>
      </c>
      <c r="EC38" s="46">
        <v>0</v>
      </c>
    </row>
  </sheetData>
  <autoFilter ref="A2:EC2" xr:uid="{00000000-0009-0000-0000-0000BC000000}"/>
  <dataValidations count="1">
    <dataValidation type="list" allowBlank="1" showInputMessage="1" showErrorMessage="1" sqref="D1" xr:uid="{00000000-0002-0000-BC00-000000000000}">
      <formula1>Sites</formula1>
    </dataValidation>
  </dataValidations>
  <hyperlinks>
    <hyperlink ref="B1" location="Index!A1" display="Go To Index" xr:uid="{00000000-0004-0000-B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D00-000000000000}">
  <sheetPr codeName="Sheet141"/>
  <dimension ref="A1:H208"/>
  <sheetViews>
    <sheetView workbookViewId="0">
      <pane ySplit="2" topLeftCell="A186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4.6328125" bestFit="1" customWidth="1"/>
    <col min="6" max="6" width="10.54296875" bestFit="1" customWidth="1"/>
    <col min="7" max="7" width="27.90625" bestFit="1" customWidth="1"/>
    <col min="8" max="8" width="31.453125" bestFit="1" customWidth="1"/>
  </cols>
  <sheetData>
    <row r="1" spans="1:8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8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5638</v>
      </c>
      <c r="F2" t="s">
        <v>3584</v>
      </c>
      <c r="G2" t="s">
        <v>5639</v>
      </c>
      <c r="H2" t="s">
        <v>5640</v>
      </c>
    </row>
    <row r="3" spans="1:8" x14ac:dyDescent="0.35">
      <c r="E3">
        <v>1</v>
      </c>
      <c r="F3" t="s">
        <v>5641</v>
      </c>
      <c r="G3" t="s">
        <v>5642</v>
      </c>
    </row>
    <row r="4" spans="1:8" x14ac:dyDescent="0.35">
      <c r="E4">
        <v>2</v>
      </c>
      <c r="F4" t="s">
        <v>5641</v>
      </c>
      <c r="G4" t="s">
        <v>5643</v>
      </c>
    </row>
    <row r="5" spans="1:8" x14ac:dyDescent="0.35">
      <c r="E5">
        <v>3</v>
      </c>
      <c r="F5" t="s">
        <v>5641</v>
      </c>
      <c r="G5" t="s">
        <v>5644</v>
      </c>
    </row>
    <row r="6" spans="1:8" x14ac:dyDescent="0.35">
      <c r="E6">
        <v>4</v>
      </c>
      <c r="F6" t="s">
        <v>5641</v>
      </c>
      <c r="G6" t="s">
        <v>5645</v>
      </c>
    </row>
    <row r="7" spans="1:8" x14ac:dyDescent="0.35">
      <c r="E7">
        <v>5</v>
      </c>
      <c r="F7" t="s">
        <v>5641</v>
      </c>
      <c r="G7" t="s">
        <v>5646</v>
      </c>
    </row>
    <row r="8" spans="1:8" x14ac:dyDescent="0.35">
      <c r="E8" s="48">
        <v>10001</v>
      </c>
      <c r="F8" t="s">
        <v>5647</v>
      </c>
      <c r="G8" t="s">
        <v>5648</v>
      </c>
      <c r="H8" t="s">
        <v>5649</v>
      </c>
    </row>
    <row r="9" spans="1:8" x14ac:dyDescent="0.35">
      <c r="E9" s="48">
        <v>10002</v>
      </c>
      <c r="F9" t="s">
        <v>5647</v>
      </c>
      <c r="G9" t="s">
        <v>5650</v>
      </c>
      <c r="H9" t="s">
        <v>5649</v>
      </c>
    </row>
    <row r="10" spans="1:8" x14ac:dyDescent="0.35">
      <c r="E10" s="48">
        <v>10003</v>
      </c>
      <c r="F10" t="s">
        <v>5647</v>
      </c>
      <c r="G10" t="s">
        <v>5651</v>
      </c>
      <c r="H10" t="s">
        <v>5649</v>
      </c>
    </row>
    <row r="11" spans="1:8" x14ac:dyDescent="0.35">
      <c r="E11" s="48">
        <v>10004</v>
      </c>
      <c r="F11" t="s">
        <v>5647</v>
      </c>
      <c r="G11" t="s">
        <v>5652</v>
      </c>
      <c r="H11" t="s">
        <v>5649</v>
      </c>
    </row>
    <row r="12" spans="1:8" x14ac:dyDescent="0.35">
      <c r="E12" s="48">
        <v>10005</v>
      </c>
      <c r="F12" t="s">
        <v>5647</v>
      </c>
      <c r="G12" t="s">
        <v>5653</v>
      </c>
      <c r="H12" t="s">
        <v>5649</v>
      </c>
    </row>
    <row r="13" spans="1:8" x14ac:dyDescent="0.35">
      <c r="E13" s="48">
        <v>10006</v>
      </c>
      <c r="F13" t="s">
        <v>5647</v>
      </c>
      <c r="G13" t="s">
        <v>5654</v>
      </c>
      <c r="H13" t="s">
        <v>5649</v>
      </c>
    </row>
    <row r="14" spans="1:8" x14ac:dyDescent="0.35">
      <c r="E14" s="48">
        <v>10007</v>
      </c>
      <c r="F14" t="s">
        <v>5647</v>
      </c>
      <c r="G14" t="s">
        <v>5655</v>
      </c>
      <c r="H14" t="s">
        <v>5649</v>
      </c>
    </row>
    <row r="15" spans="1:8" x14ac:dyDescent="0.35">
      <c r="E15" s="48">
        <v>10008</v>
      </c>
      <c r="F15" t="s">
        <v>5647</v>
      </c>
      <c r="G15" t="s">
        <v>5656</v>
      </c>
      <c r="H15" t="s">
        <v>5649</v>
      </c>
    </row>
    <row r="16" spans="1:8" x14ac:dyDescent="0.35">
      <c r="E16" s="48">
        <v>10009</v>
      </c>
      <c r="F16" t="s">
        <v>5647</v>
      </c>
      <c r="G16" t="s">
        <v>5657</v>
      </c>
      <c r="H16" t="s">
        <v>5649</v>
      </c>
    </row>
    <row r="17" spans="5:8" x14ac:dyDescent="0.35">
      <c r="E17" s="48">
        <v>10010</v>
      </c>
      <c r="F17" t="s">
        <v>5647</v>
      </c>
      <c r="G17" t="s">
        <v>5658</v>
      </c>
      <c r="H17" t="s">
        <v>5649</v>
      </c>
    </row>
    <row r="18" spans="5:8" x14ac:dyDescent="0.35">
      <c r="E18" s="48">
        <v>10011</v>
      </c>
      <c r="F18" t="s">
        <v>5647</v>
      </c>
      <c r="G18" t="s">
        <v>5659</v>
      </c>
      <c r="H18" t="s">
        <v>5649</v>
      </c>
    </row>
    <row r="19" spans="5:8" x14ac:dyDescent="0.35">
      <c r="E19" s="48">
        <v>10012</v>
      </c>
      <c r="F19" t="s">
        <v>5647</v>
      </c>
      <c r="G19" t="s">
        <v>5660</v>
      </c>
      <c r="H19" t="s">
        <v>5649</v>
      </c>
    </row>
    <row r="20" spans="5:8" x14ac:dyDescent="0.35">
      <c r="E20" s="48">
        <v>10013</v>
      </c>
      <c r="F20" t="s">
        <v>5647</v>
      </c>
      <c r="G20" t="s">
        <v>5661</v>
      </c>
      <c r="H20" t="s">
        <v>5649</v>
      </c>
    </row>
    <row r="21" spans="5:8" x14ac:dyDescent="0.35">
      <c r="E21" s="48">
        <v>10014</v>
      </c>
      <c r="F21" t="s">
        <v>5647</v>
      </c>
      <c r="G21" t="s">
        <v>5662</v>
      </c>
      <c r="H21" t="s">
        <v>5649</v>
      </c>
    </row>
    <row r="22" spans="5:8" x14ac:dyDescent="0.35">
      <c r="E22" s="48">
        <v>10015</v>
      </c>
      <c r="F22" t="s">
        <v>5647</v>
      </c>
      <c r="G22" t="s">
        <v>5663</v>
      </c>
      <c r="H22" t="s">
        <v>5649</v>
      </c>
    </row>
    <row r="23" spans="5:8" x14ac:dyDescent="0.35">
      <c r="E23" s="48">
        <v>10016</v>
      </c>
      <c r="F23" t="s">
        <v>5647</v>
      </c>
      <c r="G23" t="s">
        <v>5664</v>
      </c>
      <c r="H23" t="s">
        <v>5649</v>
      </c>
    </row>
    <row r="24" spans="5:8" x14ac:dyDescent="0.35">
      <c r="E24" s="48">
        <v>10017</v>
      </c>
      <c r="F24" t="s">
        <v>5647</v>
      </c>
      <c r="G24" t="s">
        <v>5665</v>
      </c>
      <c r="H24" t="s">
        <v>5649</v>
      </c>
    </row>
    <row r="25" spans="5:8" x14ac:dyDescent="0.35">
      <c r="E25" s="48">
        <v>10018</v>
      </c>
      <c r="F25" t="s">
        <v>5647</v>
      </c>
      <c r="G25" t="s">
        <v>5666</v>
      </c>
      <c r="H25" t="s">
        <v>5649</v>
      </c>
    </row>
    <row r="26" spans="5:8" x14ac:dyDescent="0.35">
      <c r="E26" s="48">
        <v>10019</v>
      </c>
      <c r="F26" t="s">
        <v>5647</v>
      </c>
      <c r="G26" t="s">
        <v>5667</v>
      </c>
      <c r="H26" t="s">
        <v>5649</v>
      </c>
    </row>
    <row r="27" spans="5:8" x14ac:dyDescent="0.35">
      <c r="E27" s="48">
        <v>10020</v>
      </c>
      <c r="F27" t="s">
        <v>5647</v>
      </c>
      <c r="G27" t="s">
        <v>5668</v>
      </c>
      <c r="H27" t="s">
        <v>5649</v>
      </c>
    </row>
    <row r="28" spans="5:8" x14ac:dyDescent="0.35">
      <c r="E28" s="48">
        <v>10021</v>
      </c>
      <c r="F28" t="s">
        <v>5647</v>
      </c>
      <c r="G28" t="s">
        <v>5669</v>
      </c>
      <c r="H28" t="s">
        <v>5649</v>
      </c>
    </row>
    <row r="29" spans="5:8" x14ac:dyDescent="0.35">
      <c r="E29" s="48">
        <v>10022</v>
      </c>
      <c r="F29" t="s">
        <v>5647</v>
      </c>
      <c r="G29" t="s">
        <v>5670</v>
      </c>
      <c r="H29" t="s">
        <v>5649</v>
      </c>
    </row>
    <row r="30" spans="5:8" x14ac:dyDescent="0.35">
      <c r="E30" s="48">
        <v>10023</v>
      </c>
      <c r="F30" t="s">
        <v>5647</v>
      </c>
      <c r="G30" t="s">
        <v>5671</v>
      </c>
      <c r="H30" t="s">
        <v>5649</v>
      </c>
    </row>
    <row r="31" spans="5:8" x14ac:dyDescent="0.35">
      <c r="E31" s="48">
        <v>10024</v>
      </c>
      <c r="F31" t="s">
        <v>5647</v>
      </c>
      <c r="G31" t="s">
        <v>5672</v>
      </c>
      <c r="H31" t="s">
        <v>5649</v>
      </c>
    </row>
    <row r="32" spans="5:8" x14ac:dyDescent="0.35">
      <c r="E32" s="48">
        <v>10025</v>
      </c>
      <c r="F32" t="s">
        <v>5647</v>
      </c>
      <c r="G32" t="s">
        <v>5673</v>
      </c>
      <c r="H32" t="s">
        <v>5649</v>
      </c>
    </row>
    <row r="33" spans="5:8" x14ac:dyDescent="0.35">
      <c r="E33" s="48">
        <v>10026</v>
      </c>
      <c r="F33" t="s">
        <v>5647</v>
      </c>
      <c r="G33" t="s">
        <v>5674</v>
      </c>
      <c r="H33" t="s">
        <v>5649</v>
      </c>
    </row>
    <row r="34" spans="5:8" x14ac:dyDescent="0.35">
      <c r="E34" s="48">
        <v>10027</v>
      </c>
      <c r="F34" t="s">
        <v>5647</v>
      </c>
      <c r="G34" t="s">
        <v>5675</v>
      </c>
      <c r="H34" t="s">
        <v>5649</v>
      </c>
    </row>
    <row r="35" spans="5:8" x14ac:dyDescent="0.35">
      <c r="E35" s="48">
        <v>10028</v>
      </c>
      <c r="F35" t="s">
        <v>5647</v>
      </c>
      <c r="G35" t="s">
        <v>5676</v>
      </c>
      <c r="H35" t="s">
        <v>5649</v>
      </c>
    </row>
    <row r="36" spans="5:8" x14ac:dyDescent="0.35">
      <c r="E36" s="48">
        <v>10029</v>
      </c>
      <c r="F36" t="s">
        <v>5647</v>
      </c>
      <c r="G36" t="s">
        <v>5677</v>
      </c>
      <c r="H36" t="s">
        <v>5649</v>
      </c>
    </row>
    <row r="37" spans="5:8" x14ac:dyDescent="0.35">
      <c r="E37" s="48">
        <v>10030</v>
      </c>
      <c r="F37" t="s">
        <v>5647</v>
      </c>
      <c r="G37" t="s">
        <v>5678</v>
      </c>
      <c r="H37" t="s">
        <v>5649</v>
      </c>
    </row>
    <row r="38" spans="5:8" x14ac:dyDescent="0.35">
      <c r="E38" s="48">
        <v>10031</v>
      </c>
      <c r="F38" t="s">
        <v>5647</v>
      </c>
      <c r="G38" t="s">
        <v>5679</v>
      </c>
      <c r="H38" t="s">
        <v>5649</v>
      </c>
    </row>
    <row r="39" spans="5:8" x14ac:dyDescent="0.35">
      <c r="E39" s="48">
        <v>10032</v>
      </c>
      <c r="F39" t="s">
        <v>5647</v>
      </c>
      <c r="G39" t="s">
        <v>5680</v>
      </c>
      <c r="H39" t="s">
        <v>5649</v>
      </c>
    </row>
    <row r="40" spans="5:8" x14ac:dyDescent="0.35">
      <c r="E40" s="48">
        <v>10033</v>
      </c>
      <c r="F40" t="s">
        <v>5647</v>
      </c>
      <c r="G40" t="s">
        <v>5681</v>
      </c>
      <c r="H40" t="s">
        <v>5649</v>
      </c>
    </row>
    <row r="41" spans="5:8" x14ac:dyDescent="0.35">
      <c r="E41" s="48">
        <v>10034</v>
      </c>
      <c r="F41" t="s">
        <v>5647</v>
      </c>
      <c r="G41" t="s">
        <v>5682</v>
      </c>
      <c r="H41" t="s">
        <v>5649</v>
      </c>
    </row>
    <row r="42" spans="5:8" x14ac:dyDescent="0.35">
      <c r="E42" s="48">
        <v>10035</v>
      </c>
      <c r="F42" t="s">
        <v>5647</v>
      </c>
      <c r="G42" t="s">
        <v>5683</v>
      </c>
      <c r="H42" t="s">
        <v>5649</v>
      </c>
    </row>
    <row r="43" spans="5:8" x14ac:dyDescent="0.35">
      <c r="E43" s="48">
        <v>10036</v>
      </c>
      <c r="F43" t="s">
        <v>5647</v>
      </c>
      <c r="G43" t="s">
        <v>5684</v>
      </c>
      <c r="H43" t="s">
        <v>5649</v>
      </c>
    </row>
    <row r="44" spans="5:8" x14ac:dyDescent="0.35">
      <c r="E44" s="48">
        <v>10037</v>
      </c>
      <c r="F44" t="s">
        <v>5647</v>
      </c>
      <c r="G44" t="s">
        <v>5685</v>
      </c>
      <c r="H44" t="s">
        <v>5649</v>
      </c>
    </row>
    <row r="45" spans="5:8" x14ac:dyDescent="0.35">
      <c r="E45" s="48">
        <v>10038</v>
      </c>
      <c r="F45" t="s">
        <v>5647</v>
      </c>
      <c r="G45" t="s">
        <v>5686</v>
      </c>
      <c r="H45" t="s">
        <v>5649</v>
      </c>
    </row>
    <row r="46" spans="5:8" x14ac:dyDescent="0.35">
      <c r="E46" s="48">
        <v>10040</v>
      </c>
      <c r="F46" t="s">
        <v>5647</v>
      </c>
      <c r="G46" t="s">
        <v>5687</v>
      </c>
      <c r="H46" t="s">
        <v>5649</v>
      </c>
    </row>
    <row r="47" spans="5:8" x14ac:dyDescent="0.35">
      <c r="E47" s="48">
        <v>10041</v>
      </c>
      <c r="F47" t="s">
        <v>5647</v>
      </c>
      <c r="G47" t="s">
        <v>5688</v>
      </c>
      <c r="H47" t="s">
        <v>5649</v>
      </c>
    </row>
    <row r="48" spans="5:8" x14ac:dyDescent="0.35">
      <c r="E48" s="48">
        <v>10042</v>
      </c>
      <c r="F48" t="s">
        <v>5647</v>
      </c>
      <c r="G48" t="s">
        <v>5689</v>
      </c>
      <c r="H48" t="s">
        <v>5649</v>
      </c>
    </row>
    <row r="49" spans="5:8" x14ac:dyDescent="0.35">
      <c r="E49" s="48">
        <v>10043</v>
      </c>
      <c r="F49" t="s">
        <v>5647</v>
      </c>
      <c r="G49" t="s">
        <v>5690</v>
      </c>
      <c r="H49" t="s">
        <v>5649</v>
      </c>
    </row>
    <row r="50" spans="5:8" x14ac:dyDescent="0.35">
      <c r="E50" s="48">
        <v>10044</v>
      </c>
      <c r="F50" t="s">
        <v>5647</v>
      </c>
      <c r="G50" t="s">
        <v>5691</v>
      </c>
      <c r="H50" t="s">
        <v>5649</v>
      </c>
    </row>
    <row r="51" spans="5:8" x14ac:dyDescent="0.35">
      <c r="E51" s="48">
        <v>10045</v>
      </c>
      <c r="F51" t="s">
        <v>5647</v>
      </c>
      <c r="G51" t="s">
        <v>5692</v>
      </c>
      <c r="H51" t="s">
        <v>5649</v>
      </c>
    </row>
    <row r="52" spans="5:8" x14ac:dyDescent="0.35">
      <c r="E52" s="48">
        <v>10046</v>
      </c>
      <c r="F52" t="s">
        <v>5647</v>
      </c>
      <c r="G52" t="s">
        <v>5693</v>
      </c>
      <c r="H52" t="s">
        <v>5649</v>
      </c>
    </row>
    <row r="53" spans="5:8" x14ac:dyDescent="0.35">
      <c r="E53" s="48">
        <v>10047</v>
      </c>
      <c r="F53" t="s">
        <v>5647</v>
      </c>
      <c r="G53" t="s">
        <v>5694</v>
      </c>
      <c r="H53" t="s">
        <v>5649</v>
      </c>
    </row>
    <row r="54" spans="5:8" x14ac:dyDescent="0.35">
      <c r="E54" s="48">
        <v>10048</v>
      </c>
      <c r="F54" t="s">
        <v>5647</v>
      </c>
      <c r="G54" t="s">
        <v>5695</v>
      </c>
      <c r="H54" t="s">
        <v>5649</v>
      </c>
    </row>
    <row r="55" spans="5:8" x14ac:dyDescent="0.35">
      <c r="E55" s="48">
        <v>10049</v>
      </c>
      <c r="F55" t="s">
        <v>5647</v>
      </c>
      <c r="G55" t="s">
        <v>5696</v>
      </c>
      <c r="H55" t="s">
        <v>5649</v>
      </c>
    </row>
    <row r="56" spans="5:8" x14ac:dyDescent="0.35">
      <c r="E56" s="48">
        <v>10050</v>
      </c>
      <c r="F56" t="s">
        <v>5647</v>
      </c>
      <c r="G56" t="s">
        <v>5697</v>
      </c>
      <c r="H56" t="s">
        <v>5649</v>
      </c>
    </row>
    <row r="57" spans="5:8" x14ac:dyDescent="0.35">
      <c r="E57" s="48">
        <v>10051</v>
      </c>
      <c r="F57" t="s">
        <v>5647</v>
      </c>
      <c r="G57" t="s">
        <v>5698</v>
      </c>
      <c r="H57" t="s">
        <v>5649</v>
      </c>
    </row>
    <row r="58" spans="5:8" x14ac:dyDescent="0.35">
      <c r="E58" s="48">
        <v>10052</v>
      </c>
      <c r="F58" t="s">
        <v>5647</v>
      </c>
      <c r="G58" t="s">
        <v>5699</v>
      </c>
      <c r="H58" t="s">
        <v>5649</v>
      </c>
    </row>
    <row r="59" spans="5:8" x14ac:dyDescent="0.35">
      <c r="E59" s="48">
        <v>10053</v>
      </c>
      <c r="F59" t="s">
        <v>5647</v>
      </c>
      <c r="G59" t="s">
        <v>5700</v>
      </c>
      <c r="H59" t="s">
        <v>5649</v>
      </c>
    </row>
    <row r="60" spans="5:8" x14ac:dyDescent="0.35">
      <c r="E60" s="48">
        <v>10054</v>
      </c>
      <c r="F60" t="s">
        <v>5647</v>
      </c>
      <c r="G60" t="s">
        <v>5701</v>
      </c>
      <c r="H60" t="s">
        <v>5649</v>
      </c>
    </row>
    <row r="61" spans="5:8" x14ac:dyDescent="0.35">
      <c r="E61" s="48">
        <v>10055</v>
      </c>
      <c r="F61" t="s">
        <v>5647</v>
      </c>
      <c r="G61" t="s">
        <v>5702</v>
      </c>
      <c r="H61" t="s">
        <v>5649</v>
      </c>
    </row>
    <row r="62" spans="5:8" x14ac:dyDescent="0.35">
      <c r="E62" s="48">
        <v>10056</v>
      </c>
      <c r="F62" t="s">
        <v>5647</v>
      </c>
      <c r="G62" t="s">
        <v>5703</v>
      </c>
      <c r="H62" t="s">
        <v>5649</v>
      </c>
    </row>
    <row r="63" spans="5:8" x14ac:dyDescent="0.35">
      <c r="E63" s="48">
        <v>10057</v>
      </c>
      <c r="F63" t="s">
        <v>5647</v>
      </c>
      <c r="G63" t="s">
        <v>5704</v>
      </c>
      <c r="H63" t="s">
        <v>5649</v>
      </c>
    </row>
    <row r="64" spans="5:8" x14ac:dyDescent="0.35">
      <c r="E64" s="48">
        <v>10058</v>
      </c>
      <c r="F64" t="s">
        <v>5647</v>
      </c>
      <c r="G64" t="s">
        <v>5705</v>
      </c>
      <c r="H64" t="s">
        <v>5649</v>
      </c>
    </row>
    <row r="65" spans="5:8" x14ac:dyDescent="0.35">
      <c r="E65" s="48">
        <v>10059</v>
      </c>
      <c r="F65" t="s">
        <v>5647</v>
      </c>
      <c r="G65" t="s">
        <v>5706</v>
      </c>
      <c r="H65" t="s">
        <v>5649</v>
      </c>
    </row>
    <row r="66" spans="5:8" x14ac:dyDescent="0.35">
      <c r="E66" s="48">
        <v>10060</v>
      </c>
      <c r="F66" t="s">
        <v>5647</v>
      </c>
      <c r="G66" t="s">
        <v>5707</v>
      </c>
      <c r="H66" t="s">
        <v>5649</v>
      </c>
    </row>
    <row r="67" spans="5:8" x14ac:dyDescent="0.35">
      <c r="E67" s="48">
        <v>10061</v>
      </c>
      <c r="F67" t="s">
        <v>5647</v>
      </c>
      <c r="G67" t="s">
        <v>5708</v>
      </c>
      <c r="H67" t="s">
        <v>5649</v>
      </c>
    </row>
    <row r="68" spans="5:8" x14ac:dyDescent="0.35">
      <c r="E68" s="48">
        <v>10062</v>
      </c>
      <c r="F68" t="s">
        <v>5647</v>
      </c>
      <c r="G68" t="s">
        <v>5709</v>
      </c>
      <c r="H68" t="s">
        <v>5649</v>
      </c>
    </row>
    <row r="69" spans="5:8" x14ac:dyDescent="0.35">
      <c r="E69" s="48">
        <v>10063</v>
      </c>
      <c r="F69" t="s">
        <v>5647</v>
      </c>
      <c r="G69" t="s">
        <v>5710</v>
      </c>
      <c r="H69" t="s">
        <v>5649</v>
      </c>
    </row>
    <row r="70" spans="5:8" x14ac:dyDescent="0.35">
      <c r="E70" s="48">
        <v>10064</v>
      </c>
      <c r="F70" t="s">
        <v>5647</v>
      </c>
      <c r="G70" t="s">
        <v>5711</v>
      </c>
      <c r="H70" t="s">
        <v>5649</v>
      </c>
    </row>
    <row r="71" spans="5:8" x14ac:dyDescent="0.35">
      <c r="E71" s="48">
        <v>10065</v>
      </c>
      <c r="F71" t="s">
        <v>5647</v>
      </c>
      <c r="G71" t="s">
        <v>5712</v>
      </c>
      <c r="H71" t="s">
        <v>5649</v>
      </c>
    </row>
    <row r="72" spans="5:8" x14ac:dyDescent="0.35">
      <c r="E72" s="48">
        <v>20001</v>
      </c>
      <c r="F72" t="s">
        <v>5647</v>
      </c>
      <c r="G72" t="s">
        <v>5709</v>
      </c>
      <c r="H72" t="s">
        <v>5649</v>
      </c>
    </row>
    <row r="73" spans="5:8" x14ac:dyDescent="0.35">
      <c r="E73" s="48">
        <v>20002</v>
      </c>
      <c r="F73" t="s">
        <v>5647</v>
      </c>
      <c r="G73" t="s">
        <v>5710</v>
      </c>
      <c r="H73" t="s">
        <v>5649</v>
      </c>
    </row>
    <row r="74" spans="5:8" x14ac:dyDescent="0.35">
      <c r="E74" s="48">
        <v>20003</v>
      </c>
      <c r="F74" t="s">
        <v>5647</v>
      </c>
      <c r="G74" t="s">
        <v>5713</v>
      </c>
      <c r="H74" t="s">
        <v>5649</v>
      </c>
    </row>
    <row r="75" spans="5:8" x14ac:dyDescent="0.35">
      <c r="E75" s="48">
        <v>20004</v>
      </c>
      <c r="F75" t="s">
        <v>5647</v>
      </c>
      <c r="G75" t="s">
        <v>5714</v>
      </c>
      <c r="H75" t="s">
        <v>5649</v>
      </c>
    </row>
    <row r="76" spans="5:8" x14ac:dyDescent="0.35">
      <c r="E76" s="48">
        <v>20005</v>
      </c>
      <c r="F76" t="s">
        <v>5647</v>
      </c>
      <c r="G76" t="s">
        <v>5715</v>
      </c>
      <c r="H76" t="s">
        <v>5649</v>
      </c>
    </row>
    <row r="77" spans="5:8" x14ac:dyDescent="0.35">
      <c r="E77" s="48">
        <v>20006</v>
      </c>
      <c r="F77" t="s">
        <v>5647</v>
      </c>
      <c r="G77" t="s">
        <v>5716</v>
      </c>
      <c r="H77" t="s">
        <v>5649</v>
      </c>
    </row>
    <row r="78" spans="5:8" x14ac:dyDescent="0.35">
      <c r="E78" s="48">
        <v>20007</v>
      </c>
      <c r="F78" t="s">
        <v>5647</v>
      </c>
      <c r="G78" t="s">
        <v>5713</v>
      </c>
      <c r="H78" t="s">
        <v>5649</v>
      </c>
    </row>
    <row r="79" spans="5:8" x14ac:dyDescent="0.35">
      <c r="E79" s="48">
        <v>20008</v>
      </c>
      <c r="F79" t="s">
        <v>5647</v>
      </c>
      <c r="G79" t="s">
        <v>5714</v>
      </c>
      <c r="H79" t="s">
        <v>5649</v>
      </c>
    </row>
    <row r="80" spans="5:8" x14ac:dyDescent="0.35">
      <c r="E80" s="48">
        <v>20009</v>
      </c>
      <c r="F80" t="s">
        <v>5647</v>
      </c>
      <c r="G80" t="s">
        <v>5715</v>
      </c>
      <c r="H80" t="s">
        <v>5649</v>
      </c>
    </row>
    <row r="81" spans="5:8" x14ac:dyDescent="0.35">
      <c r="E81" s="48">
        <v>20010</v>
      </c>
      <c r="F81" t="s">
        <v>5647</v>
      </c>
      <c r="G81" t="s">
        <v>5716</v>
      </c>
      <c r="H81" t="s">
        <v>5649</v>
      </c>
    </row>
    <row r="82" spans="5:8" x14ac:dyDescent="0.35">
      <c r="E82" s="48">
        <v>30001</v>
      </c>
      <c r="F82" t="s">
        <v>5647</v>
      </c>
      <c r="G82" t="s">
        <v>5717</v>
      </c>
      <c r="H82" t="s">
        <v>5718</v>
      </c>
    </row>
    <row r="83" spans="5:8" x14ac:dyDescent="0.35">
      <c r="E83" s="48">
        <v>30002</v>
      </c>
      <c r="F83" t="s">
        <v>5647</v>
      </c>
      <c r="G83" t="s">
        <v>5717</v>
      </c>
      <c r="H83" t="s">
        <v>5719</v>
      </c>
    </row>
    <row r="84" spans="5:8" x14ac:dyDescent="0.35">
      <c r="E84" s="48">
        <v>30003</v>
      </c>
      <c r="F84" t="s">
        <v>5647</v>
      </c>
      <c r="G84" t="s">
        <v>5717</v>
      </c>
      <c r="H84" t="s">
        <v>5720</v>
      </c>
    </row>
    <row r="85" spans="5:8" x14ac:dyDescent="0.35">
      <c r="E85" s="48">
        <v>30004</v>
      </c>
      <c r="F85" t="s">
        <v>5647</v>
      </c>
      <c r="G85" t="s">
        <v>5717</v>
      </c>
      <c r="H85" t="s">
        <v>5721</v>
      </c>
    </row>
    <row r="86" spans="5:8" x14ac:dyDescent="0.35">
      <c r="E86" s="48">
        <v>30005</v>
      </c>
      <c r="F86" t="s">
        <v>5647</v>
      </c>
      <c r="G86" t="s">
        <v>5717</v>
      </c>
      <c r="H86" t="s">
        <v>5722</v>
      </c>
    </row>
    <row r="87" spans="5:8" x14ac:dyDescent="0.35">
      <c r="E87" s="48">
        <v>30006</v>
      </c>
      <c r="F87" t="s">
        <v>5647</v>
      </c>
      <c r="G87" t="s">
        <v>5717</v>
      </c>
      <c r="H87" t="s">
        <v>5723</v>
      </c>
    </row>
    <row r="88" spans="5:8" x14ac:dyDescent="0.35">
      <c r="E88" s="48">
        <v>30007</v>
      </c>
      <c r="F88" t="s">
        <v>5647</v>
      </c>
      <c r="G88" t="s">
        <v>5717</v>
      </c>
      <c r="H88" t="s">
        <v>5724</v>
      </c>
    </row>
    <row r="89" spans="5:8" x14ac:dyDescent="0.35">
      <c r="E89" s="48">
        <v>30008</v>
      </c>
      <c r="F89" t="s">
        <v>5647</v>
      </c>
      <c r="G89" t="s">
        <v>5717</v>
      </c>
      <c r="H89" t="s">
        <v>5725</v>
      </c>
    </row>
    <row r="90" spans="5:8" x14ac:dyDescent="0.35">
      <c r="E90" s="48">
        <v>30009</v>
      </c>
      <c r="F90" t="s">
        <v>5647</v>
      </c>
      <c r="G90" t="s">
        <v>5717</v>
      </c>
      <c r="H90" t="s">
        <v>5726</v>
      </c>
    </row>
    <row r="91" spans="5:8" x14ac:dyDescent="0.35">
      <c r="E91" s="48">
        <v>30010</v>
      </c>
      <c r="F91" t="s">
        <v>5647</v>
      </c>
      <c r="G91" t="s">
        <v>5717</v>
      </c>
      <c r="H91" t="s">
        <v>5727</v>
      </c>
    </row>
    <row r="92" spans="5:8" x14ac:dyDescent="0.35">
      <c r="E92" s="48">
        <v>30011</v>
      </c>
      <c r="F92" t="s">
        <v>5647</v>
      </c>
      <c r="G92" t="s">
        <v>5717</v>
      </c>
      <c r="H92" t="s">
        <v>5728</v>
      </c>
    </row>
    <row r="93" spans="5:8" x14ac:dyDescent="0.35">
      <c r="E93" s="48">
        <v>30012</v>
      </c>
      <c r="F93" t="s">
        <v>5647</v>
      </c>
      <c r="G93" t="s">
        <v>5717</v>
      </c>
      <c r="H93" t="s">
        <v>5729</v>
      </c>
    </row>
    <row r="94" spans="5:8" x14ac:dyDescent="0.35">
      <c r="E94" s="48">
        <v>30013</v>
      </c>
      <c r="F94" t="s">
        <v>5647</v>
      </c>
      <c r="G94" t="s">
        <v>5717</v>
      </c>
      <c r="H94" t="s">
        <v>5730</v>
      </c>
    </row>
    <row r="95" spans="5:8" x14ac:dyDescent="0.35">
      <c r="E95" s="48">
        <v>30014</v>
      </c>
      <c r="F95" t="s">
        <v>5647</v>
      </c>
      <c r="G95" t="s">
        <v>5717</v>
      </c>
      <c r="H95" t="s">
        <v>5731</v>
      </c>
    </row>
    <row r="96" spans="5:8" x14ac:dyDescent="0.35">
      <c r="E96" s="48">
        <v>30015</v>
      </c>
      <c r="F96" t="s">
        <v>5647</v>
      </c>
      <c r="G96" t="s">
        <v>5717</v>
      </c>
      <c r="H96" t="s">
        <v>5732</v>
      </c>
    </row>
    <row r="97" spans="5:8" x14ac:dyDescent="0.35">
      <c r="E97" s="48">
        <v>30016</v>
      </c>
      <c r="F97" t="s">
        <v>5647</v>
      </c>
      <c r="G97" t="s">
        <v>5717</v>
      </c>
      <c r="H97" t="s">
        <v>5733</v>
      </c>
    </row>
    <row r="98" spans="5:8" x14ac:dyDescent="0.35">
      <c r="E98" s="48">
        <v>30017</v>
      </c>
      <c r="F98" t="s">
        <v>5647</v>
      </c>
      <c r="G98" t="s">
        <v>5717</v>
      </c>
      <c r="H98" t="s">
        <v>5734</v>
      </c>
    </row>
    <row r="99" spans="5:8" x14ac:dyDescent="0.35">
      <c r="E99" s="48">
        <v>30018</v>
      </c>
      <c r="F99" t="s">
        <v>5647</v>
      </c>
      <c r="G99" t="s">
        <v>5717</v>
      </c>
      <c r="H99" t="s">
        <v>5735</v>
      </c>
    </row>
    <row r="100" spans="5:8" x14ac:dyDescent="0.35">
      <c r="E100" s="48">
        <v>30019</v>
      </c>
      <c r="F100" t="s">
        <v>5647</v>
      </c>
      <c r="G100" t="s">
        <v>5717</v>
      </c>
      <c r="H100" t="s">
        <v>5736</v>
      </c>
    </row>
    <row r="101" spans="5:8" x14ac:dyDescent="0.35">
      <c r="E101" s="48">
        <v>30020</v>
      </c>
      <c r="F101" t="s">
        <v>5647</v>
      </c>
      <c r="G101" t="s">
        <v>5717</v>
      </c>
      <c r="H101" t="s">
        <v>5737</v>
      </c>
    </row>
    <row r="102" spans="5:8" x14ac:dyDescent="0.35">
      <c r="E102" s="48">
        <v>30021</v>
      </c>
      <c r="F102" t="s">
        <v>5647</v>
      </c>
      <c r="G102" t="s">
        <v>5717</v>
      </c>
      <c r="H102" t="s">
        <v>5738</v>
      </c>
    </row>
    <row r="103" spans="5:8" x14ac:dyDescent="0.35">
      <c r="E103" s="48">
        <v>30022</v>
      </c>
      <c r="F103" t="s">
        <v>5647</v>
      </c>
      <c r="G103" t="s">
        <v>5717</v>
      </c>
      <c r="H103" t="s">
        <v>5739</v>
      </c>
    </row>
    <row r="104" spans="5:8" x14ac:dyDescent="0.35">
      <c r="E104" s="48">
        <v>30023</v>
      </c>
      <c r="F104" t="s">
        <v>5647</v>
      </c>
      <c r="G104" t="s">
        <v>5717</v>
      </c>
      <c r="H104" t="s">
        <v>5740</v>
      </c>
    </row>
    <row r="105" spans="5:8" x14ac:dyDescent="0.35">
      <c r="E105" s="48">
        <v>30024</v>
      </c>
      <c r="F105" t="s">
        <v>5647</v>
      </c>
      <c r="G105" t="s">
        <v>5717</v>
      </c>
      <c r="H105" t="s">
        <v>4191</v>
      </c>
    </row>
    <row r="106" spans="5:8" x14ac:dyDescent="0.35">
      <c r="E106" s="48">
        <v>30025</v>
      </c>
      <c r="F106" t="s">
        <v>5647</v>
      </c>
      <c r="G106" t="s">
        <v>5717</v>
      </c>
      <c r="H106" t="s">
        <v>5741</v>
      </c>
    </row>
    <row r="107" spans="5:8" x14ac:dyDescent="0.35">
      <c r="E107" s="48">
        <v>30026</v>
      </c>
      <c r="F107" t="s">
        <v>5647</v>
      </c>
      <c r="G107" t="s">
        <v>5717</v>
      </c>
      <c r="H107" t="s">
        <v>5742</v>
      </c>
    </row>
    <row r="108" spans="5:8" x14ac:dyDescent="0.35">
      <c r="E108" s="48">
        <v>30027</v>
      </c>
      <c r="F108" t="s">
        <v>5647</v>
      </c>
      <c r="G108" t="s">
        <v>5717</v>
      </c>
      <c r="H108" t="s">
        <v>5743</v>
      </c>
    </row>
    <row r="109" spans="5:8" x14ac:dyDescent="0.35">
      <c r="E109" s="48">
        <v>30028</v>
      </c>
      <c r="F109" t="s">
        <v>5647</v>
      </c>
      <c r="G109" t="s">
        <v>5717</v>
      </c>
      <c r="H109" t="s">
        <v>5744</v>
      </c>
    </row>
    <row r="110" spans="5:8" x14ac:dyDescent="0.35">
      <c r="E110" s="48">
        <v>30029</v>
      </c>
      <c r="F110" t="s">
        <v>5647</v>
      </c>
      <c r="G110" t="s">
        <v>5717</v>
      </c>
      <c r="H110" t="s">
        <v>5745</v>
      </c>
    </row>
    <row r="111" spans="5:8" x14ac:dyDescent="0.35">
      <c r="E111" s="48">
        <v>30030</v>
      </c>
      <c r="F111" t="s">
        <v>5647</v>
      </c>
      <c r="G111" t="s">
        <v>5717</v>
      </c>
      <c r="H111" t="s">
        <v>5746</v>
      </c>
    </row>
    <row r="112" spans="5:8" x14ac:dyDescent="0.35">
      <c r="E112" s="48">
        <v>30031</v>
      </c>
      <c r="F112" t="s">
        <v>5647</v>
      </c>
      <c r="G112" t="s">
        <v>5717</v>
      </c>
      <c r="H112" t="s">
        <v>5747</v>
      </c>
    </row>
    <row r="113" spans="5:8" x14ac:dyDescent="0.35">
      <c r="E113" s="48">
        <v>30032</v>
      </c>
      <c r="F113" t="s">
        <v>5647</v>
      </c>
      <c r="G113" t="s">
        <v>5717</v>
      </c>
      <c r="H113" t="s">
        <v>5748</v>
      </c>
    </row>
    <row r="114" spans="5:8" x14ac:dyDescent="0.35">
      <c r="E114" s="48">
        <v>30033</v>
      </c>
      <c r="F114" t="s">
        <v>5647</v>
      </c>
      <c r="G114" t="s">
        <v>5717</v>
      </c>
      <c r="H114" t="s">
        <v>5749</v>
      </c>
    </row>
    <row r="115" spans="5:8" x14ac:dyDescent="0.35">
      <c r="E115" s="48">
        <v>30034</v>
      </c>
      <c r="F115" t="s">
        <v>5647</v>
      </c>
      <c r="G115" t="s">
        <v>5750</v>
      </c>
      <c r="H115" t="s">
        <v>5719</v>
      </c>
    </row>
    <row r="116" spans="5:8" x14ac:dyDescent="0.35">
      <c r="E116" s="48">
        <v>30035</v>
      </c>
      <c r="F116" t="s">
        <v>5647</v>
      </c>
      <c r="G116" t="s">
        <v>5750</v>
      </c>
      <c r="H116" t="s">
        <v>5720</v>
      </c>
    </row>
    <row r="117" spans="5:8" x14ac:dyDescent="0.35">
      <c r="E117" s="48">
        <v>30036</v>
      </c>
      <c r="F117" t="s">
        <v>5647</v>
      </c>
      <c r="G117" t="s">
        <v>5750</v>
      </c>
      <c r="H117" t="s">
        <v>5751</v>
      </c>
    </row>
    <row r="118" spans="5:8" x14ac:dyDescent="0.35">
      <c r="E118" s="48">
        <v>30037</v>
      </c>
      <c r="F118" t="s">
        <v>5647</v>
      </c>
      <c r="G118" t="s">
        <v>5750</v>
      </c>
      <c r="H118" t="s">
        <v>5752</v>
      </c>
    </row>
    <row r="119" spans="5:8" x14ac:dyDescent="0.35">
      <c r="E119" s="48">
        <v>30038</v>
      </c>
      <c r="F119" t="s">
        <v>5647</v>
      </c>
      <c r="G119" t="s">
        <v>5750</v>
      </c>
      <c r="H119" t="s">
        <v>5753</v>
      </c>
    </row>
    <row r="120" spans="5:8" x14ac:dyDescent="0.35">
      <c r="E120" s="48">
        <v>30039</v>
      </c>
      <c r="F120" t="s">
        <v>5647</v>
      </c>
      <c r="G120" t="s">
        <v>5750</v>
      </c>
      <c r="H120" t="s">
        <v>5754</v>
      </c>
    </row>
    <row r="121" spans="5:8" x14ac:dyDescent="0.35">
      <c r="E121" s="48">
        <v>30040</v>
      </c>
      <c r="F121" t="s">
        <v>5647</v>
      </c>
      <c r="G121" t="s">
        <v>5750</v>
      </c>
      <c r="H121" t="s">
        <v>5755</v>
      </c>
    </row>
    <row r="122" spans="5:8" x14ac:dyDescent="0.35">
      <c r="E122" s="48">
        <v>30041</v>
      </c>
      <c r="F122" t="s">
        <v>5647</v>
      </c>
      <c r="G122" t="s">
        <v>5750</v>
      </c>
      <c r="H122" t="s">
        <v>5743</v>
      </c>
    </row>
    <row r="123" spans="5:8" x14ac:dyDescent="0.35">
      <c r="E123" s="48">
        <v>30042</v>
      </c>
      <c r="F123" t="s">
        <v>5647</v>
      </c>
      <c r="G123" t="s">
        <v>5756</v>
      </c>
      <c r="H123" t="s">
        <v>5720</v>
      </c>
    </row>
    <row r="124" spans="5:8" x14ac:dyDescent="0.35">
      <c r="E124" s="48">
        <v>30043</v>
      </c>
      <c r="F124" t="s">
        <v>5647</v>
      </c>
      <c r="G124" t="s">
        <v>5756</v>
      </c>
      <c r="H124" t="s">
        <v>5757</v>
      </c>
    </row>
    <row r="125" spans="5:8" x14ac:dyDescent="0.35">
      <c r="E125" s="48">
        <v>30044</v>
      </c>
      <c r="F125" t="s">
        <v>5647</v>
      </c>
      <c r="G125" t="s">
        <v>5756</v>
      </c>
      <c r="H125" t="s">
        <v>5752</v>
      </c>
    </row>
    <row r="126" spans="5:8" x14ac:dyDescent="0.35">
      <c r="E126" s="48">
        <v>30045</v>
      </c>
      <c r="F126" t="s">
        <v>5647</v>
      </c>
      <c r="G126" t="s">
        <v>5756</v>
      </c>
      <c r="H126" t="s">
        <v>5754</v>
      </c>
    </row>
    <row r="127" spans="5:8" x14ac:dyDescent="0.35">
      <c r="E127" s="48">
        <v>30046</v>
      </c>
      <c r="F127" t="s">
        <v>5647</v>
      </c>
      <c r="G127" t="s">
        <v>5756</v>
      </c>
      <c r="H127" t="s">
        <v>5758</v>
      </c>
    </row>
    <row r="128" spans="5:8" x14ac:dyDescent="0.35">
      <c r="E128" s="48">
        <v>30047</v>
      </c>
      <c r="F128" t="s">
        <v>5647</v>
      </c>
      <c r="G128" t="s">
        <v>5756</v>
      </c>
      <c r="H128" t="s">
        <v>5743</v>
      </c>
    </row>
    <row r="129" spans="5:8" x14ac:dyDescent="0.35">
      <c r="E129" s="48">
        <v>30048</v>
      </c>
      <c r="F129" t="s">
        <v>5647</v>
      </c>
      <c r="G129" t="s">
        <v>5756</v>
      </c>
      <c r="H129" t="s">
        <v>5746</v>
      </c>
    </row>
    <row r="130" spans="5:8" x14ac:dyDescent="0.35">
      <c r="E130" s="48">
        <v>40001</v>
      </c>
      <c r="F130" t="s">
        <v>5647</v>
      </c>
      <c r="G130" t="s">
        <v>5759</v>
      </c>
      <c r="H130" t="s">
        <v>5760</v>
      </c>
    </row>
    <row r="131" spans="5:8" x14ac:dyDescent="0.35">
      <c r="E131" s="48">
        <v>40002</v>
      </c>
      <c r="F131" t="s">
        <v>5647</v>
      </c>
      <c r="G131" t="s">
        <v>5759</v>
      </c>
      <c r="H131" t="s">
        <v>5761</v>
      </c>
    </row>
    <row r="132" spans="5:8" x14ac:dyDescent="0.35">
      <c r="E132" s="48">
        <v>40003</v>
      </c>
      <c r="F132" t="s">
        <v>5647</v>
      </c>
      <c r="G132" t="s">
        <v>5759</v>
      </c>
      <c r="H132" t="s">
        <v>5762</v>
      </c>
    </row>
    <row r="133" spans="5:8" x14ac:dyDescent="0.35">
      <c r="E133" s="48">
        <v>40004</v>
      </c>
      <c r="F133" t="s">
        <v>5647</v>
      </c>
      <c r="G133" t="s">
        <v>5759</v>
      </c>
      <c r="H133" t="s">
        <v>5763</v>
      </c>
    </row>
    <row r="134" spans="5:8" x14ac:dyDescent="0.35">
      <c r="E134" s="48">
        <v>40005</v>
      </c>
      <c r="F134" t="s">
        <v>5647</v>
      </c>
      <c r="G134" t="s">
        <v>5759</v>
      </c>
      <c r="H134" t="s">
        <v>5764</v>
      </c>
    </row>
    <row r="135" spans="5:8" x14ac:dyDescent="0.35">
      <c r="E135" s="48">
        <v>40006</v>
      </c>
      <c r="F135" t="s">
        <v>5647</v>
      </c>
      <c r="G135" t="s">
        <v>5759</v>
      </c>
      <c r="H135" t="s">
        <v>5765</v>
      </c>
    </row>
    <row r="136" spans="5:8" x14ac:dyDescent="0.35">
      <c r="E136" s="48">
        <v>40007</v>
      </c>
      <c r="F136" t="s">
        <v>5647</v>
      </c>
      <c r="G136" t="s">
        <v>5759</v>
      </c>
      <c r="H136" t="s">
        <v>5766</v>
      </c>
    </row>
    <row r="137" spans="5:8" x14ac:dyDescent="0.35">
      <c r="E137" s="48">
        <v>40008</v>
      </c>
      <c r="F137" t="s">
        <v>5647</v>
      </c>
      <c r="G137" t="s">
        <v>5759</v>
      </c>
      <c r="H137" t="s">
        <v>5767</v>
      </c>
    </row>
    <row r="138" spans="5:8" x14ac:dyDescent="0.35">
      <c r="E138" s="48">
        <v>40009</v>
      </c>
      <c r="F138" t="s">
        <v>5647</v>
      </c>
      <c r="G138" t="s">
        <v>5759</v>
      </c>
      <c r="H138" t="s">
        <v>5768</v>
      </c>
    </row>
    <row r="139" spans="5:8" x14ac:dyDescent="0.35">
      <c r="E139" s="48">
        <v>40010</v>
      </c>
      <c r="F139" t="s">
        <v>5647</v>
      </c>
      <c r="G139" t="s">
        <v>5759</v>
      </c>
      <c r="H139" t="s">
        <v>5719</v>
      </c>
    </row>
    <row r="140" spans="5:8" x14ac:dyDescent="0.35">
      <c r="E140" s="48">
        <v>40011</v>
      </c>
      <c r="F140" t="s">
        <v>5647</v>
      </c>
      <c r="G140" t="s">
        <v>5759</v>
      </c>
      <c r="H140" t="s">
        <v>5720</v>
      </c>
    </row>
    <row r="141" spans="5:8" x14ac:dyDescent="0.35">
      <c r="E141" s="48">
        <v>40012</v>
      </c>
      <c r="F141" t="s">
        <v>5647</v>
      </c>
      <c r="G141" t="s">
        <v>5759</v>
      </c>
      <c r="H141" t="s">
        <v>5769</v>
      </c>
    </row>
    <row r="142" spans="5:8" x14ac:dyDescent="0.35">
      <c r="E142" s="48">
        <v>40013</v>
      </c>
      <c r="F142" t="s">
        <v>5647</v>
      </c>
      <c r="G142" t="s">
        <v>5759</v>
      </c>
      <c r="H142" t="s">
        <v>5770</v>
      </c>
    </row>
    <row r="143" spans="5:8" x14ac:dyDescent="0.35">
      <c r="E143" s="48">
        <v>40014</v>
      </c>
      <c r="F143" t="s">
        <v>5647</v>
      </c>
      <c r="G143" t="s">
        <v>5759</v>
      </c>
      <c r="H143" t="s">
        <v>5771</v>
      </c>
    </row>
    <row r="144" spans="5:8" x14ac:dyDescent="0.35">
      <c r="E144" s="48">
        <v>40015</v>
      </c>
      <c r="F144" t="s">
        <v>5647</v>
      </c>
      <c r="G144" t="s">
        <v>5759</v>
      </c>
      <c r="H144" t="s">
        <v>5772</v>
      </c>
    </row>
    <row r="145" spans="5:8" x14ac:dyDescent="0.35">
      <c r="E145" s="48">
        <v>40016</v>
      </c>
      <c r="F145" t="s">
        <v>5647</v>
      </c>
      <c r="G145" t="s">
        <v>5759</v>
      </c>
      <c r="H145" t="s">
        <v>5773</v>
      </c>
    </row>
    <row r="146" spans="5:8" x14ac:dyDescent="0.35">
      <c r="E146" s="48">
        <v>40017</v>
      </c>
      <c r="F146" t="s">
        <v>5647</v>
      </c>
      <c r="G146" t="s">
        <v>5759</v>
      </c>
      <c r="H146" t="s">
        <v>5774</v>
      </c>
    </row>
    <row r="147" spans="5:8" x14ac:dyDescent="0.35">
      <c r="E147" s="48">
        <v>40018</v>
      </c>
      <c r="F147" t="s">
        <v>5647</v>
      </c>
      <c r="G147" t="s">
        <v>5759</v>
      </c>
      <c r="H147" t="s">
        <v>5775</v>
      </c>
    </row>
    <row r="148" spans="5:8" x14ac:dyDescent="0.35">
      <c r="E148" s="48">
        <v>40019</v>
      </c>
      <c r="F148" t="s">
        <v>5647</v>
      </c>
      <c r="G148" t="s">
        <v>5759</v>
      </c>
      <c r="H148" t="s">
        <v>5776</v>
      </c>
    </row>
    <row r="149" spans="5:8" x14ac:dyDescent="0.35">
      <c r="E149" s="48">
        <v>40020</v>
      </c>
      <c r="F149" t="s">
        <v>5647</v>
      </c>
      <c r="G149" t="s">
        <v>5759</v>
      </c>
      <c r="H149" t="s">
        <v>5777</v>
      </c>
    </row>
    <row r="150" spans="5:8" x14ac:dyDescent="0.35">
      <c r="E150" s="48">
        <v>40021</v>
      </c>
      <c r="F150" t="s">
        <v>5647</v>
      </c>
      <c r="G150" t="s">
        <v>5759</v>
      </c>
      <c r="H150" t="s">
        <v>5778</v>
      </c>
    </row>
    <row r="151" spans="5:8" x14ac:dyDescent="0.35">
      <c r="E151" s="48">
        <v>40022</v>
      </c>
      <c r="F151" t="s">
        <v>5647</v>
      </c>
      <c r="G151" t="s">
        <v>5759</v>
      </c>
      <c r="H151" t="s">
        <v>5779</v>
      </c>
    </row>
    <row r="152" spans="5:8" x14ac:dyDescent="0.35">
      <c r="E152" s="48">
        <v>40023</v>
      </c>
      <c r="F152" t="s">
        <v>5647</v>
      </c>
      <c r="G152" t="s">
        <v>5759</v>
      </c>
      <c r="H152" t="s">
        <v>5780</v>
      </c>
    </row>
    <row r="153" spans="5:8" x14ac:dyDescent="0.35">
      <c r="E153" s="48">
        <v>40024</v>
      </c>
      <c r="F153" t="s">
        <v>5647</v>
      </c>
      <c r="G153" t="s">
        <v>5759</v>
      </c>
      <c r="H153" t="s">
        <v>5781</v>
      </c>
    </row>
    <row r="154" spans="5:8" x14ac:dyDescent="0.35">
      <c r="E154" s="48">
        <v>40025</v>
      </c>
      <c r="F154" t="s">
        <v>5647</v>
      </c>
      <c r="G154" t="s">
        <v>5759</v>
      </c>
      <c r="H154" t="s">
        <v>5782</v>
      </c>
    </row>
    <row r="155" spans="5:8" x14ac:dyDescent="0.35">
      <c r="E155" s="48">
        <v>40026</v>
      </c>
      <c r="F155" t="s">
        <v>5647</v>
      </c>
      <c r="G155" t="s">
        <v>5759</v>
      </c>
      <c r="H155" t="s">
        <v>5783</v>
      </c>
    </row>
    <row r="156" spans="5:8" x14ac:dyDescent="0.35">
      <c r="E156" s="48">
        <v>40027</v>
      </c>
      <c r="F156" t="s">
        <v>5647</v>
      </c>
      <c r="G156" t="s">
        <v>5759</v>
      </c>
      <c r="H156" t="s">
        <v>5784</v>
      </c>
    </row>
    <row r="157" spans="5:8" x14ac:dyDescent="0.35">
      <c r="E157" s="48">
        <v>40028</v>
      </c>
      <c r="F157" t="s">
        <v>5647</v>
      </c>
      <c r="G157" t="s">
        <v>5759</v>
      </c>
      <c r="H157" t="s">
        <v>5785</v>
      </c>
    </row>
    <row r="158" spans="5:8" x14ac:dyDescent="0.35">
      <c r="E158" s="48">
        <v>40029</v>
      </c>
      <c r="F158" t="s">
        <v>5647</v>
      </c>
      <c r="G158" t="s">
        <v>5759</v>
      </c>
      <c r="H158" t="s">
        <v>5786</v>
      </c>
    </row>
    <row r="159" spans="5:8" x14ac:dyDescent="0.35">
      <c r="E159" s="48">
        <v>40030</v>
      </c>
      <c r="F159" t="s">
        <v>5647</v>
      </c>
      <c r="G159" t="s">
        <v>5759</v>
      </c>
      <c r="H159" t="s">
        <v>5787</v>
      </c>
    </row>
    <row r="160" spans="5:8" x14ac:dyDescent="0.35">
      <c r="E160" s="48">
        <v>40031</v>
      </c>
      <c r="F160" t="s">
        <v>5647</v>
      </c>
      <c r="G160" t="s">
        <v>5759</v>
      </c>
      <c r="H160" t="s">
        <v>5754</v>
      </c>
    </row>
    <row r="161" spans="5:8" x14ac:dyDescent="0.35">
      <c r="E161" s="48">
        <v>40033</v>
      </c>
      <c r="F161" t="s">
        <v>5647</v>
      </c>
      <c r="G161" t="s">
        <v>5759</v>
      </c>
      <c r="H161" t="s">
        <v>5788</v>
      </c>
    </row>
    <row r="162" spans="5:8" x14ac:dyDescent="0.35">
      <c r="E162" s="48">
        <v>40034</v>
      </c>
      <c r="F162" t="s">
        <v>5647</v>
      </c>
      <c r="G162" t="s">
        <v>5759</v>
      </c>
      <c r="H162" t="s">
        <v>5789</v>
      </c>
    </row>
    <row r="163" spans="5:8" x14ac:dyDescent="0.35">
      <c r="E163" s="48">
        <v>40035</v>
      </c>
      <c r="F163" t="s">
        <v>5647</v>
      </c>
      <c r="G163" t="s">
        <v>5759</v>
      </c>
      <c r="H163" t="s">
        <v>5790</v>
      </c>
    </row>
    <row r="164" spans="5:8" x14ac:dyDescent="0.35">
      <c r="E164" s="48">
        <v>40036</v>
      </c>
      <c r="F164" t="s">
        <v>5647</v>
      </c>
      <c r="G164" t="s">
        <v>5759</v>
      </c>
      <c r="H164" t="s">
        <v>5791</v>
      </c>
    </row>
    <row r="165" spans="5:8" x14ac:dyDescent="0.35">
      <c r="E165" s="48">
        <v>40037</v>
      </c>
      <c r="F165" t="s">
        <v>5647</v>
      </c>
      <c r="G165" t="s">
        <v>5759</v>
      </c>
      <c r="H165" t="s">
        <v>5792</v>
      </c>
    </row>
    <row r="166" spans="5:8" x14ac:dyDescent="0.35">
      <c r="E166" s="48">
        <v>40038</v>
      </c>
      <c r="F166" t="s">
        <v>5647</v>
      </c>
      <c r="G166" t="s">
        <v>5759</v>
      </c>
      <c r="H166" t="s">
        <v>5793</v>
      </c>
    </row>
    <row r="167" spans="5:8" x14ac:dyDescent="0.35">
      <c r="E167" s="48">
        <v>40039</v>
      </c>
      <c r="F167" t="s">
        <v>5647</v>
      </c>
      <c r="G167" t="s">
        <v>5759</v>
      </c>
      <c r="H167" t="s">
        <v>5794</v>
      </c>
    </row>
    <row r="168" spans="5:8" x14ac:dyDescent="0.35">
      <c r="E168" s="48">
        <v>40040</v>
      </c>
      <c r="F168" t="s">
        <v>5647</v>
      </c>
      <c r="G168" t="s">
        <v>5759</v>
      </c>
      <c r="H168" t="s">
        <v>5795</v>
      </c>
    </row>
    <row r="169" spans="5:8" x14ac:dyDescent="0.35">
      <c r="E169" s="48">
        <v>40041</v>
      </c>
      <c r="F169" t="s">
        <v>5647</v>
      </c>
      <c r="G169" t="s">
        <v>5759</v>
      </c>
      <c r="H169" t="s">
        <v>5796</v>
      </c>
    </row>
    <row r="170" spans="5:8" x14ac:dyDescent="0.35">
      <c r="E170" s="48">
        <v>40042</v>
      </c>
      <c r="F170" t="s">
        <v>5647</v>
      </c>
      <c r="G170" t="s">
        <v>5759</v>
      </c>
      <c r="H170" t="s">
        <v>5797</v>
      </c>
    </row>
    <row r="171" spans="5:8" x14ac:dyDescent="0.35">
      <c r="E171" s="48">
        <v>40043</v>
      </c>
      <c r="F171" t="s">
        <v>5647</v>
      </c>
      <c r="G171" t="s">
        <v>5759</v>
      </c>
      <c r="H171" t="s">
        <v>5798</v>
      </c>
    </row>
    <row r="172" spans="5:8" x14ac:dyDescent="0.35">
      <c r="E172" s="48">
        <v>40044</v>
      </c>
      <c r="F172" t="s">
        <v>5647</v>
      </c>
      <c r="G172" t="s">
        <v>5759</v>
      </c>
      <c r="H172" t="s">
        <v>5799</v>
      </c>
    </row>
    <row r="173" spans="5:8" x14ac:dyDescent="0.35">
      <c r="E173" s="48">
        <v>40045</v>
      </c>
      <c r="F173" t="s">
        <v>5647</v>
      </c>
      <c r="G173" t="s">
        <v>5759</v>
      </c>
      <c r="H173" t="s">
        <v>5800</v>
      </c>
    </row>
    <row r="174" spans="5:8" x14ac:dyDescent="0.35">
      <c r="E174" s="48">
        <v>40046</v>
      </c>
      <c r="F174" t="s">
        <v>5647</v>
      </c>
      <c r="G174" t="s">
        <v>5759</v>
      </c>
      <c r="H174" t="s">
        <v>5801</v>
      </c>
    </row>
    <row r="175" spans="5:8" x14ac:dyDescent="0.35">
      <c r="E175" s="48">
        <v>40047</v>
      </c>
      <c r="F175" t="s">
        <v>5647</v>
      </c>
      <c r="G175" t="s">
        <v>5759</v>
      </c>
      <c r="H175" t="s">
        <v>5802</v>
      </c>
    </row>
    <row r="176" spans="5:8" x14ac:dyDescent="0.35">
      <c r="E176" s="48">
        <v>40048</v>
      </c>
      <c r="F176" t="s">
        <v>5647</v>
      </c>
      <c r="G176" t="s">
        <v>5759</v>
      </c>
      <c r="H176" t="s">
        <v>5803</v>
      </c>
    </row>
    <row r="177" spans="5:8" x14ac:dyDescent="0.35">
      <c r="E177" s="48">
        <v>40049</v>
      </c>
      <c r="F177" t="s">
        <v>5647</v>
      </c>
      <c r="G177" t="s">
        <v>5759</v>
      </c>
      <c r="H177" t="s">
        <v>5804</v>
      </c>
    </row>
    <row r="178" spans="5:8" x14ac:dyDescent="0.35">
      <c r="E178" s="48">
        <v>40050</v>
      </c>
      <c r="F178" t="s">
        <v>5647</v>
      </c>
      <c r="G178" t="s">
        <v>5759</v>
      </c>
      <c r="H178" t="s">
        <v>5805</v>
      </c>
    </row>
    <row r="179" spans="5:8" x14ac:dyDescent="0.35">
      <c r="E179" s="48">
        <v>40051</v>
      </c>
      <c r="F179" t="s">
        <v>5647</v>
      </c>
      <c r="G179" t="s">
        <v>5759</v>
      </c>
      <c r="H179" t="s">
        <v>5806</v>
      </c>
    </row>
    <row r="180" spans="5:8" x14ac:dyDescent="0.35">
      <c r="E180" s="48">
        <v>40052</v>
      </c>
      <c r="F180" t="s">
        <v>5647</v>
      </c>
      <c r="G180" t="s">
        <v>5759</v>
      </c>
      <c r="H180" t="s">
        <v>5807</v>
      </c>
    </row>
    <row r="181" spans="5:8" x14ac:dyDescent="0.35">
      <c r="E181" s="48">
        <v>40053</v>
      </c>
      <c r="F181" t="s">
        <v>5647</v>
      </c>
      <c r="G181" t="s">
        <v>5759</v>
      </c>
      <c r="H181" t="s">
        <v>5808</v>
      </c>
    </row>
    <row r="182" spans="5:8" x14ac:dyDescent="0.35">
      <c r="E182" s="48">
        <v>40054</v>
      </c>
      <c r="F182" t="s">
        <v>5647</v>
      </c>
      <c r="G182" t="s">
        <v>5759</v>
      </c>
      <c r="H182" t="s">
        <v>5809</v>
      </c>
    </row>
    <row r="183" spans="5:8" x14ac:dyDescent="0.35">
      <c r="E183" s="48">
        <v>40055</v>
      </c>
      <c r="F183" t="s">
        <v>5647</v>
      </c>
      <c r="G183" t="s">
        <v>5759</v>
      </c>
      <c r="H183" t="s">
        <v>5810</v>
      </c>
    </row>
    <row r="184" spans="5:8" x14ac:dyDescent="0.35">
      <c r="E184" s="48">
        <v>40056</v>
      </c>
      <c r="F184" t="s">
        <v>5647</v>
      </c>
      <c r="G184" t="s">
        <v>5759</v>
      </c>
      <c r="H184" t="s">
        <v>5811</v>
      </c>
    </row>
    <row r="185" spans="5:8" x14ac:dyDescent="0.35">
      <c r="E185" s="48">
        <v>40057</v>
      </c>
      <c r="F185" t="s">
        <v>5647</v>
      </c>
      <c r="G185" t="s">
        <v>5759</v>
      </c>
      <c r="H185" t="s">
        <v>5812</v>
      </c>
    </row>
    <row r="186" spans="5:8" x14ac:dyDescent="0.35">
      <c r="E186" s="48">
        <v>40058</v>
      </c>
      <c r="F186" t="s">
        <v>5647</v>
      </c>
      <c r="G186" t="s">
        <v>5759</v>
      </c>
      <c r="H186" t="s">
        <v>5813</v>
      </c>
    </row>
    <row r="187" spans="5:8" x14ac:dyDescent="0.35">
      <c r="E187" s="48">
        <v>40059</v>
      </c>
      <c r="F187" t="s">
        <v>5647</v>
      </c>
      <c r="G187" t="s">
        <v>5759</v>
      </c>
      <c r="H187" t="s">
        <v>5814</v>
      </c>
    </row>
    <row r="188" spans="5:8" x14ac:dyDescent="0.35">
      <c r="E188" s="48">
        <v>40060</v>
      </c>
      <c r="F188" t="s">
        <v>5647</v>
      </c>
      <c r="G188" t="s">
        <v>5759</v>
      </c>
      <c r="H188" t="s">
        <v>5815</v>
      </c>
    </row>
    <row r="189" spans="5:8" x14ac:dyDescent="0.35">
      <c r="E189" s="48">
        <v>40061</v>
      </c>
      <c r="F189" t="s">
        <v>5647</v>
      </c>
      <c r="G189" t="s">
        <v>5759</v>
      </c>
      <c r="H189" t="s">
        <v>5816</v>
      </c>
    </row>
    <row r="190" spans="5:8" x14ac:dyDescent="0.35">
      <c r="E190" s="48">
        <v>40062</v>
      </c>
      <c r="F190" t="s">
        <v>5647</v>
      </c>
      <c r="G190" t="s">
        <v>5759</v>
      </c>
      <c r="H190" t="s">
        <v>5817</v>
      </c>
    </row>
    <row r="191" spans="5:8" x14ac:dyDescent="0.35">
      <c r="E191" s="48">
        <v>40063</v>
      </c>
      <c r="F191" t="s">
        <v>5647</v>
      </c>
      <c r="G191" t="s">
        <v>5759</v>
      </c>
      <c r="H191" t="s">
        <v>5818</v>
      </c>
    </row>
    <row r="192" spans="5:8" x14ac:dyDescent="0.35">
      <c r="E192" s="48">
        <v>40064</v>
      </c>
      <c r="F192" t="s">
        <v>5647</v>
      </c>
      <c r="G192" t="s">
        <v>5759</v>
      </c>
      <c r="H192" t="s">
        <v>5819</v>
      </c>
    </row>
    <row r="193" spans="5:8" x14ac:dyDescent="0.35">
      <c r="E193" s="48">
        <v>40065</v>
      </c>
      <c r="F193" t="s">
        <v>5647</v>
      </c>
      <c r="G193" t="s">
        <v>5759</v>
      </c>
      <c r="H193" t="s">
        <v>5820</v>
      </c>
    </row>
    <row r="194" spans="5:8" x14ac:dyDescent="0.35">
      <c r="E194" s="48">
        <v>40066</v>
      </c>
      <c r="F194" t="s">
        <v>5647</v>
      </c>
      <c r="G194" t="s">
        <v>5759</v>
      </c>
      <c r="H194" t="s">
        <v>5821</v>
      </c>
    </row>
    <row r="195" spans="5:8" x14ac:dyDescent="0.35">
      <c r="E195" s="48">
        <v>40067</v>
      </c>
      <c r="F195" t="s">
        <v>5647</v>
      </c>
      <c r="G195" t="s">
        <v>5759</v>
      </c>
      <c r="H195" t="s">
        <v>5822</v>
      </c>
    </row>
    <row r="196" spans="5:8" x14ac:dyDescent="0.35">
      <c r="E196" s="48">
        <v>40068</v>
      </c>
      <c r="F196" t="s">
        <v>5647</v>
      </c>
      <c r="G196" t="s">
        <v>5759</v>
      </c>
      <c r="H196" t="s">
        <v>5823</v>
      </c>
    </row>
    <row r="197" spans="5:8" x14ac:dyDescent="0.35">
      <c r="E197" s="48">
        <v>40069</v>
      </c>
      <c r="F197" t="s">
        <v>5647</v>
      </c>
      <c r="G197" t="s">
        <v>5759</v>
      </c>
      <c r="H197" t="s">
        <v>5824</v>
      </c>
    </row>
    <row r="198" spans="5:8" x14ac:dyDescent="0.35">
      <c r="E198" s="48">
        <v>40070</v>
      </c>
      <c r="F198" t="s">
        <v>5647</v>
      </c>
      <c r="G198" t="s">
        <v>5759</v>
      </c>
      <c r="H198" t="s">
        <v>5825</v>
      </c>
    </row>
    <row r="199" spans="5:8" x14ac:dyDescent="0.35">
      <c r="E199" s="48">
        <v>40071</v>
      </c>
      <c r="F199" t="s">
        <v>5647</v>
      </c>
      <c r="G199" t="s">
        <v>5759</v>
      </c>
      <c r="H199" t="s">
        <v>5826</v>
      </c>
    </row>
    <row r="200" spans="5:8" x14ac:dyDescent="0.35">
      <c r="E200" s="48">
        <v>40072</v>
      </c>
      <c r="F200" t="s">
        <v>5647</v>
      </c>
      <c r="G200" t="s">
        <v>5759</v>
      </c>
      <c r="H200" t="s">
        <v>5827</v>
      </c>
    </row>
    <row r="201" spans="5:8" x14ac:dyDescent="0.35">
      <c r="E201" s="48">
        <v>40073</v>
      </c>
      <c r="F201" t="s">
        <v>5647</v>
      </c>
      <c r="G201" t="s">
        <v>5759</v>
      </c>
      <c r="H201" t="s">
        <v>5828</v>
      </c>
    </row>
    <row r="202" spans="5:8" x14ac:dyDescent="0.35">
      <c r="E202" s="48">
        <v>40074</v>
      </c>
      <c r="F202" t="s">
        <v>5647</v>
      </c>
      <c r="G202" t="s">
        <v>5759</v>
      </c>
      <c r="H202" t="s">
        <v>5829</v>
      </c>
    </row>
    <row r="203" spans="5:8" x14ac:dyDescent="0.35">
      <c r="E203" s="48">
        <v>40075</v>
      </c>
      <c r="F203" t="s">
        <v>5647</v>
      </c>
      <c r="G203" t="s">
        <v>5759</v>
      </c>
      <c r="H203" t="s">
        <v>5830</v>
      </c>
    </row>
    <row r="204" spans="5:8" x14ac:dyDescent="0.35">
      <c r="E204" s="48">
        <v>40076</v>
      </c>
      <c r="F204" t="s">
        <v>5647</v>
      </c>
      <c r="G204" t="s">
        <v>5759</v>
      </c>
      <c r="H204" t="s">
        <v>5831</v>
      </c>
    </row>
    <row r="205" spans="5:8" x14ac:dyDescent="0.35">
      <c r="E205" s="48">
        <v>40077</v>
      </c>
      <c r="F205" t="s">
        <v>5647</v>
      </c>
      <c r="G205" t="s">
        <v>5759</v>
      </c>
      <c r="H205" t="s">
        <v>5832</v>
      </c>
    </row>
    <row r="206" spans="5:8" x14ac:dyDescent="0.35">
      <c r="E206" s="48">
        <v>40078</v>
      </c>
      <c r="F206" t="s">
        <v>5647</v>
      </c>
      <c r="G206" t="s">
        <v>5759</v>
      </c>
      <c r="H206" t="s">
        <v>5833</v>
      </c>
    </row>
    <row r="207" spans="5:8" x14ac:dyDescent="0.35">
      <c r="E207" s="48">
        <v>40079</v>
      </c>
      <c r="F207" t="s">
        <v>5647</v>
      </c>
      <c r="G207" t="s">
        <v>5834</v>
      </c>
      <c r="H207" t="s">
        <v>5835</v>
      </c>
    </row>
    <row r="208" spans="5:8" x14ac:dyDescent="0.35">
      <c r="E208" s="48">
        <v>40080</v>
      </c>
      <c r="F208" t="s">
        <v>5647</v>
      </c>
      <c r="G208" t="s">
        <v>5836</v>
      </c>
      <c r="H208" t="s">
        <v>5649</v>
      </c>
    </row>
  </sheetData>
  <autoFilter ref="A2:H208" xr:uid="{00000000-0009-0000-0000-0000BD000000}"/>
  <dataValidations count="1">
    <dataValidation type="list" allowBlank="1" showInputMessage="1" showErrorMessage="1" sqref="D1" xr:uid="{00000000-0002-0000-BD00-000000000000}">
      <formula1>Sites</formula1>
    </dataValidation>
  </dataValidations>
  <hyperlinks>
    <hyperlink ref="B1" location="Index!A1" display="Go To Index" xr:uid="{00000000-0004-0000-B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E00-000000000000}">
  <sheetPr codeName="Sheet142"/>
  <dimension ref="A1:F404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28.6328125" bestFit="1" customWidth="1"/>
    <col min="6" max="6" width="59.6328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  <c r="E1" s="46"/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5837</v>
      </c>
      <c r="F2" t="s">
        <v>5838</v>
      </c>
    </row>
    <row r="3" spans="1:6" x14ac:dyDescent="0.35">
      <c r="E3" t="s">
        <v>5839</v>
      </c>
      <c r="F3" t="s">
        <v>5840</v>
      </c>
    </row>
    <row r="4" spans="1:6" x14ac:dyDescent="0.35">
      <c r="E4" t="s">
        <v>5841</v>
      </c>
      <c r="F4" t="s">
        <v>5842</v>
      </c>
    </row>
    <row r="5" spans="1:6" x14ac:dyDescent="0.35">
      <c r="E5" t="s">
        <v>2288</v>
      </c>
      <c r="F5" t="s">
        <v>5843</v>
      </c>
    </row>
    <row r="6" spans="1:6" x14ac:dyDescent="0.35">
      <c r="E6" t="s">
        <v>5844</v>
      </c>
      <c r="F6" t="s">
        <v>5845</v>
      </c>
    </row>
    <row r="7" spans="1:6" x14ac:dyDescent="0.35">
      <c r="E7" t="s">
        <v>5846</v>
      </c>
      <c r="F7" t="s">
        <v>5847</v>
      </c>
    </row>
    <row r="8" spans="1:6" x14ac:dyDescent="0.35">
      <c r="E8" t="s">
        <v>5848</v>
      </c>
      <c r="F8" t="s">
        <v>5847</v>
      </c>
    </row>
    <row r="9" spans="1:6" x14ac:dyDescent="0.35">
      <c r="E9" t="s">
        <v>5849</v>
      </c>
      <c r="F9" t="s">
        <v>5847</v>
      </c>
    </row>
    <row r="10" spans="1:6" x14ac:dyDescent="0.35">
      <c r="E10" t="s">
        <v>5850</v>
      </c>
      <c r="F10" t="s">
        <v>5851</v>
      </c>
    </row>
    <row r="11" spans="1:6" x14ac:dyDescent="0.35">
      <c r="E11" t="s">
        <v>5852</v>
      </c>
      <c r="F11" t="s">
        <v>5851</v>
      </c>
    </row>
    <row r="12" spans="1:6" x14ac:dyDescent="0.35">
      <c r="E12" t="s">
        <v>5853</v>
      </c>
      <c r="F12" t="s">
        <v>5854</v>
      </c>
    </row>
    <row r="13" spans="1:6" x14ac:dyDescent="0.35">
      <c r="E13" t="s">
        <v>5855</v>
      </c>
      <c r="F13" t="s">
        <v>5854</v>
      </c>
    </row>
    <row r="14" spans="1:6" x14ac:dyDescent="0.35">
      <c r="E14" t="s">
        <v>5856</v>
      </c>
      <c r="F14" t="s">
        <v>5847</v>
      </c>
    </row>
    <row r="15" spans="1:6" x14ac:dyDescent="0.35">
      <c r="E15" t="s">
        <v>5857</v>
      </c>
      <c r="F15" t="s">
        <v>5845</v>
      </c>
    </row>
    <row r="16" spans="1:6" x14ac:dyDescent="0.35">
      <c r="E16" t="s">
        <v>5858</v>
      </c>
      <c r="F16" t="s">
        <v>5845</v>
      </c>
    </row>
    <row r="17" spans="5:6" x14ac:dyDescent="0.35">
      <c r="E17" t="s">
        <v>5859</v>
      </c>
      <c r="F17" t="s">
        <v>5854</v>
      </c>
    </row>
    <row r="18" spans="5:6" x14ac:dyDescent="0.35">
      <c r="E18" t="s">
        <v>5860</v>
      </c>
      <c r="F18" t="s">
        <v>5845</v>
      </c>
    </row>
    <row r="19" spans="5:6" x14ac:dyDescent="0.35">
      <c r="E19" t="s">
        <v>5861</v>
      </c>
      <c r="F19" t="s">
        <v>5847</v>
      </c>
    </row>
    <row r="20" spans="5:6" x14ac:dyDescent="0.35">
      <c r="E20" t="s">
        <v>5862</v>
      </c>
      <c r="F20" t="s">
        <v>5863</v>
      </c>
    </row>
    <row r="21" spans="5:6" x14ac:dyDescent="0.35">
      <c r="E21" t="s">
        <v>5864</v>
      </c>
      <c r="F21" t="s">
        <v>5854</v>
      </c>
    </row>
    <row r="22" spans="5:6" x14ac:dyDescent="0.35">
      <c r="E22" t="s">
        <v>5865</v>
      </c>
      <c r="F22" t="s">
        <v>5854</v>
      </c>
    </row>
    <row r="23" spans="5:6" x14ac:dyDescent="0.35">
      <c r="E23" t="s">
        <v>5866</v>
      </c>
      <c r="F23" t="s">
        <v>5845</v>
      </c>
    </row>
    <row r="24" spans="5:6" x14ac:dyDescent="0.35">
      <c r="E24" t="s">
        <v>5867</v>
      </c>
      <c r="F24" t="s">
        <v>5868</v>
      </c>
    </row>
    <row r="25" spans="5:6" x14ac:dyDescent="0.35">
      <c r="E25" t="s">
        <v>5869</v>
      </c>
      <c r="F25" t="s">
        <v>5845</v>
      </c>
    </row>
    <row r="26" spans="5:6" x14ac:dyDescent="0.35">
      <c r="E26" t="s">
        <v>5870</v>
      </c>
      <c r="F26" t="s">
        <v>5871</v>
      </c>
    </row>
    <row r="27" spans="5:6" x14ac:dyDescent="0.35">
      <c r="E27" t="s">
        <v>5872</v>
      </c>
      <c r="F27" t="s">
        <v>5873</v>
      </c>
    </row>
    <row r="28" spans="5:6" x14ac:dyDescent="0.35">
      <c r="E28" t="s">
        <v>5874</v>
      </c>
      <c r="F28" t="s">
        <v>5875</v>
      </c>
    </row>
    <row r="29" spans="5:6" x14ac:dyDescent="0.35">
      <c r="E29" t="s">
        <v>5876</v>
      </c>
      <c r="F29" t="s">
        <v>5871</v>
      </c>
    </row>
    <row r="30" spans="5:6" x14ac:dyDescent="0.35">
      <c r="E30" t="s">
        <v>5877</v>
      </c>
      <c r="F30" t="s">
        <v>5878</v>
      </c>
    </row>
    <row r="31" spans="5:6" x14ac:dyDescent="0.35">
      <c r="E31" t="s">
        <v>5879</v>
      </c>
      <c r="F31" t="s">
        <v>5878</v>
      </c>
    </row>
    <row r="32" spans="5:6" x14ac:dyDescent="0.35">
      <c r="E32" t="s">
        <v>5880</v>
      </c>
      <c r="F32" t="s">
        <v>5878</v>
      </c>
    </row>
    <row r="33" spans="5:6" x14ac:dyDescent="0.35">
      <c r="E33" t="s">
        <v>5881</v>
      </c>
      <c r="F33" t="s">
        <v>5878</v>
      </c>
    </row>
    <row r="34" spans="5:6" x14ac:dyDescent="0.35">
      <c r="E34" t="s">
        <v>5882</v>
      </c>
      <c r="F34" t="s">
        <v>5883</v>
      </c>
    </row>
    <row r="35" spans="5:6" x14ac:dyDescent="0.35">
      <c r="E35" t="s">
        <v>5884</v>
      </c>
      <c r="F35" t="s">
        <v>5883</v>
      </c>
    </row>
    <row r="36" spans="5:6" x14ac:dyDescent="0.35">
      <c r="E36" t="s">
        <v>5885</v>
      </c>
      <c r="F36" t="s">
        <v>5883</v>
      </c>
    </row>
    <row r="37" spans="5:6" x14ac:dyDescent="0.35">
      <c r="E37" t="s">
        <v>5886</v>
      </c>
      <c r="F37" t="s">
        <v>5887</v>
      </c>
    </row>
    <row r="38" spans="5:6" x14ac:dyDescent="0.35">
      <c r="E38" t="s">
        <v>5888</v>
      </c>
      <c r="F38" t="s">
        <v>5887</v>
      </c>
    </row>
    <row r="39" spans="5:6" x14ac:dyDescent="0.35">
      <c r="E39" t="s">
        <v>5889</v>
      </c>
      <c r="F39" t="s">
        <v>5887</v>
      </c>
    </row>
    <row r="40" spans="5:6" x14ac:dyDescent="0.35">
      <c r="E40" t="s">
        <v>5890</v>
      </c>
      <c r="F40" t="s">
        <v>5854</v>
      </c>
    </row>
    <row r="41" spans="5:6" x14ac:dyDescent="0.35">
      <c r="E41" t="s">
        <v>5891</v>
      </c>
      <c r="F41" t="s">
        <v>5854</v>
      </c>
    </row>
    <row r="42" spans="5:6" x14ac:dyDescent="0.35">
      <c r="E42" t="s">
        <v>5892</v>
      </c>
      <c r="F42" t="s">
        <v>5893</v>
      </c>
    </row>
    <row r="43" spans="5:6" x14ac:dyDescent="0.35">
      <c r="E43" t="s">
        <v>5894</v>
      </c>
      <c r="F43" t="s">
        <v>5854</v>
      </c>
    </row>
    <row r="44" spans="5:6" x14ac:dyDescent="0.35">
      <c r="E44" t="s">
        <v>5895</v>
      </c>
      <c r="F44" t="s">
        <v>5845</v>
      </c>
    </row>
    <row r="45" spans="5:6" x14ac:dyDescent="0.35">
      <c r="E45" t="s">
        <v>5896</v>
      </c>
      <c r="F45" t="s">
        <v>5854</v>
      </c>
    </row>
    <row r="46" spans="5:6" x14ac:dyDescent="0.35">
      <c r="E46" t="s">
        <v>5897</v>
      </c>
      <c r="F46" t="s">
        <v>5854</v>
      </c>
    </row>
    <row r="47" spans="5:6" x14ac:dyDescent="0.35">
      <c r="E47" t="s">
        <v>5898</v>
      </c>
      <c r="F47" t="s">
        <v>5883</v>
      </c>
    </row>
    <row r="48" spans="5:6" x14ac:dyDescent="0.35">
      <c r="E48" t="s">
        <v>5899</v>
      </c>
      <c r="F48" t="s">
        <v>5883</v>
      </c>
    </row>
    <row r="49" spans="5:6" x14ac:dyDescent="0.35">
      <c r="E49" t="s">
        <v>5900</v>
      </c>
      <c r="F49" t="s">
        <v>5883</v>
      </c>
    </row>
    <row r="50" spans="5:6" x14ac:dyDescent="0.35">
      <c r="E50" t="s">
        <v>5901</v>
      </c>
      <c r="F50" t="s">
        <v>5883</v>
      </c>
    </row>
    <row r="51" spans="5:6" x14ac:dyDescent="0.35">
      <c r="E51" t="s">
        <v>5902</v>
      </c>
      <c r="F51" t="s">
        <v>5883</v>
      </c>
    </row>
    <row r="52" spans="5:6" x14ac:dyDescent="0.35">
      <c r="E52" t="s">
        <v>5903</v>
      </c>
      <c r="F52" t="s">
        <v>5878</v>
      </c>
    </row>
    <row r="53" spans="5:6" x14ac:dyDescent="0.35">
      <c r="E53" t="s">
        <v>5904</v>
      </c>
      <c r="F53" t="s">
        <v>5883</v>
      </c>
    </row>
    <row r="54" spans="5:6" x14ac:dyDescent="0.35">
      <c r="E54" t="s">
        <v>5905</v>
      </c>
      <c r="F54" t="s">
        <v>5883</v>
      </c>
    </row>
    <row r="55" spans="5:6" x14ac:dyDescent="0.35">
      <c r="E55" t="s">
        <v>5906</v>
      </c>
      <c r="F55" t="s">
        <v>5883</v>
      </c>
    </row>
    <row r="56" spans="5:6" x14ac:dyDescent="0.35">
      <c r="E56" t="s">
        <v>5907</v>
      </c>
      <c r="F56" t="s">
        <v>5883</v>
      </c>
    </row>
    <row r="57" spans="5:6" x14ac:dyDescent="0.35">
      <c r="E57" t="s">
        <v>5908</v>
      </c>
      <c r="F57" t="s">
        <v>5883</v>
      </c>
    </row>
    <row r="58" spans="5:6" x14ac:dyDescent="0.35">
      <c r="E58" t="s">
        <v>5909</v>
      </c>
      <c r="F58" t="s">
        <v>5910</v>
      </c>
    </row>
    <row r="59" spans="5:6" x14ac:dyDescent="0.35">
      <c r="E59" t="s">
        <v>5911</v>
      </c>
      <c r="F59" t="s">
        <v>5878</v>
      </c>
    </row>
    <row r="60" spans="5:6" x14ac:dyDescent="0.35">
      <c r="E60" t="s">
        <v>5912</v>
      </c>
      <c r="F60" t="s">
        <v>5910</v>
      </c>
    </row>
    <row r="61" spans="5:6" x14ac:dyDescent="0.35">
      <c r="E61" t="s">
        <v>5913</v>
      </c>
      <c r="F61" t="s">
        <v>5914</v>
      </c>
    </row>
    <row r="62" spans="5:6" x14ac:dyDescent="0.35">
      <c r="E62" t="s">
        <v>5915</v>
      </c>
      <c r="F62" t="s">
        <v>5878</v>
      </c>
    </row>
    <row r="63" spans="5:6" x14ac:dyDescent="0.35">
      <c r="E63" t="s">
        <v>5916</v>
      </c>
      <c r="F63" t="s">
        <v>5910</v>
      </c>
    </row>
    <row r="64" spans="5:6" x14ac:dyDescent="0.35">
      <c r="E64" t="s">
        <v>5917</v>
      </c>
      <c r="F64" t="s">
        <v>5910</v>
      </c>
    </row>
    <row r="65" spans="5:6" x14ac:dyDescent="0.35">
      <c r="E65" t="s">
        <v>5918</v>
      </c>
      <c r="F65" t="s">
        <v>5919</v>
      </c>
    </row>
    <row r="66" spans="5:6" x14ac:dyDescent="0.35">
      <c r="E66" t="s">
        <v>5920</v>
      </c>
      <c r="F66" t="s">
        <v>5914</v>
      </c>
    </row>
    <row r="67" spans="5:6" x14ac:dyDescent="0.35">
      <c r="E67" t="s">
        <v>5921</v>
      </c>
      <c r="F67" t="s">
        <v>5914</v>
      </c>
    </row>
    <row r="68" spans="5:6" x14ac:dyDescent="0.35">
      <c r="E68" t="s">
        <v>5922</v>
      </c>
      <c r="F68" t="s">
        <v>5914</v>
      </c>
    </row>
    <row r="69" spans="5:6" x14ac:dyDescent="0.35">
      <c r="E69" t="s">
        <v>5923</v>
      </c>
      <c r="F69" t="s">
        <v>5919</v>
      </c>
    </row>
    <row r="70" spans="5:6" x14ac:dyDescent="0.35">
      <c r="E70" t="s">
        <v>5924</v>
      </c>
      <c r="F70" t="s">
        <v>5919</v>
      </c>
    </row>
    <row r="71" spans="5:6" x14ac:dyDescent="0.35">
      <c r="E71" t="s">
        <v>5925</v>
      </c>
      <c r="F71" t="s">
        <v>5919</v>
      </c>
    </row>
    <row r="72" spans="5:6" x14ac:dyDescent="0.35">
      <c r="E72" t="s">
        <v>5926</v>
      </c>
      <c r="F72" t="s">
        <v>5919</v>
      </c>
    </row>
    <row r="73" spans="5:6" x14ac:dyDescent="0.35">
      <c r="E73" t="s">
        <v>5927</v>
      </c>
      <c r="F73" t="s">
        <v>5919</v>
      </c>
    </row>
    <row r="74" spans="5:6" x14ac:dyDescent="0.35">
      <c r="E74" t="s">
        <v>5928</v>
      </c>
      <c r="F74" t="s">
        <v>5919</v>
      </c>
    </row>
    <row r="75" spans="5:6" x14ac:dyDescent="0.35">
      <c r="E75" t="s">
        <v>5929</v>
      </c>
      <c r="F75" t="s">
        <v>5919</v>
      </c>
    </row>
    <row r="76" spans="5:6" x14ac:dyDescent="0.35">
      <c r="E76" t="s">
        <v>5930</v>
      </c>
      <c r="F76" t="s">
        <v>5919</v>
      </c>
    </row>
    <row r="77" spans="5:6" x14ac:dyDescent="0.35">
      <c r="E77" t="s">
        <v>5931</v>
      </c>
      <c r="F77" t="s">
        <v>5878</v>
      </c>
    </row>
    <row r="78" spans="5:6" x14ac:dyDescent="0.35">
      <c r="E78" t="s">
        <v>5932</v>
      </c>
      <c r="F78" t="s">
        <v>5919</v>
      </c>
    </row>
    <row r="79" spans="5:6" x14ac:dyDescent="0.35">
      <c r="E79" t="s">
        <v>5933</v>
      </c>
      <c r="F79" t="s">
        <v>5919</v>
      </c>
    </row>
    <row r="80" spans="5:6" x14ac:dyDescent="0.35">
      <c r="E80" t="s">
        <v>5934</v>
      </c>
      <c r="F80" t="s">
        <v>5919</v>
      </c>
    </row>
    <row r="81" spans="5:6" x14ac:dyDescent="0.35">
      <c r="E81" t="s">
        <v>5935</v>
      </c>
      <c r="F81" t="s">
        <v>5936</v>
      </c>
    </row>
    <row r="82" spans="5:6" x14ac:dyDescent="0.35">
      <c r="E82" t="s">
        <v>5937</v>
      </c>
      <c r="F82" t="s">
        <v>5878</v>
      </c>
    </row>
    <row r="83" spans="5:6" x14ac:dyDescent="0.35">
      <c r="E83" t="s">
        <v>5938</v>
      </c>
      <c r="F83" t="s">
        <v>5919</v>
      </c>
    </row>
    <row r="84" spans="5:6" x14ac:dyDescent="0.35">
      <c r="E84" t="s">
        <v>5939</v>
      </c>
      <c r="F84" t="s">
        <v>5919</v>
      </c>
    </row>
    <row r="85" spans="5:6" x14ac:dyDescent="0.35">
      <c r="E85" t="s">
        <v>5940</v>
      </c>
      <c r="F85" t="s">
        <v>5919</v>
      </c>
    </row>
    <row r="86" spans="5:6" x14ac:dyDescent="0.35">
      <c r="E86" t="s">
        <v>5941</v>
      </c>
      <c r="F86" t="s">
        <v>5919</v>
      </c>
    </row>
    <row r="87" spans="5:6" x14ac:dyDescent="0.35">
      <c r="E87" t="s">
        <v>5942</v>
      </c>
      <c r="F87" t="s">
        <v>5919</v>
      </c>
    </row>
    <row r="88" spans="5:6" x14ac:dyDescent="0.35">
      <c r="E88" t="s">
        <v>5943</v>
      </c>
      <c r="F88" t="s">
        <v>5919</v>
      </c>
    </row>
    <row r="89" spans="5:6" x14ac:dyDescent="0.35">
      <c r="E89" t="s">
        <v>5944</v>
      </c>
      <c r="F89" t="s">
        <v>5919</v>
      </c>
    </row>
    <row r="90" spans="5:6" x14ac:dyDescent="0.35">
      <c r="E90" t="s">
        <v>5945</v>
      </c>
      <c r="F90" t="s">
        <v>5946</v>
      </c>
    </row>
    <row r="91" spans="5:6" x14ac:dyDescent="0.35">
      <c r="E91" t="s">
        <v>5947</v>
      </c>
      <c r="F91" t="s">
        <v>5919</v>
      </c>
    </row>
    <row r="92" spans="5:6" x14ac:dyDescent="0.35">
      <c r="E92" t="s">
        <v>5948</v>
      </c>
      <c r="F92" t="s">
        <v>5878</v>
      </c>
    </row>
    <row r="93" spans="5:6" x14ac:dyDescent="0.35">
      <c r="E93" t="s">
        <v>5949</v>
      </c>
      <c r="F93" t="s">
        <v>5878</v>
      </c>
    </row>
    <row r="94" spans="5:6" x14ac:dyDescent="0.35">
      <c r="E94" t="s">
        <v>5950</v>
      </c>
      <c r="F94" t="s">
        <v>5919</v>
      </c>
    </row>
    <row r="95" spans="5:6" x14ac:dyDescent="0.35">
      <c r="E95" t="s">
        <v>5951</v>
      </c>
      <c r="F95" t="s">
        <v>5952</v>
      </c>
    </row>
    <row r="96" spans="5:6" x14ac:dyDescent="0.35">
      <c r="E96" t="s">
        <v>5953</v>
      </c>
      <c r="F96" t="s">
        <v>5952</v>
      </c>
    </row>
    <row r="97" spans="5:6" x14ac:dyDescent="0.35">
      <c r="E97" t="s">
        <v>5954</v>
      </c>
      <c r="F97" t="s">
        <v>5955</v>
      </c>
    </row>
    <row r="98" spans="5:6" x14ac:dyDescent="0.35">
      <c r="E98" t="s">
        <v>5956</v>
      </c>
      <c r="F98" t="s">
        <v>5952</v>
      </c>
    </row>
    <row r="99" spans="5:6" x14ac:dyDescent="0.35">
      <c r="E99" t="s">
        <v>5957</v>
      </c>
      <c r="F99" t="s">
        <v>5952</v>
      </c>
    </row>
    <row r="100" spans="5:6" x14ac:dyDescent="0.35">
      <c r="E100" t="s">
        <v>5958</v>
      </c>
      <c r="F100" t="s">
        <v>5952</v>
      </c>
    </row>
    <row r="101" spans="5:6" x14ac:dyDescent="0.35">
      <c r="E101" t="s">
        <v>5959</v>
      </c>
      <c r="F101" t="s">
        <v>5960</v>
      </c>
    </row>
    <row r="102" spans="5:6" x14ac:dyDescent="0.35">
      <c r="E102" t="s">
        <v>5961</v>
      </c>
      <c r="F102" t="s">
        <v>5952</v>
      </c>
    </row>
    <row r="103" spans="5:6" x14ac:dyDescent="0.35">
      <c r="E103" t="s">
        <v>5962</v>
      </c>
      <c r="F103" t="s">
        <v>5952</v>
      </c>
    </row>
    <row r="104" spans="5:6" x14ac:dyDescent="0.35">
      <c r="E104" t="s">
        <v>5963</v>
      </c>
      <c r="F104" t="s">
        <v>5952</v>
      </c>
    </row>
    <row r="105" spans="5:6" x14ac:dyDescent="0.35">
      <c r="E105" t="s">
        <v>5964</v>
      </c>
      <c r="F105" t="s">
        <v>5854</v>
      </c>
    </row>
    <row r="106" spans="5:6" x14ac:dyDescent="0.35">
      <c r="E106" t="s">
        <v>5965</v>
      </c>
      <c r="F106" t="s">
        <v>5966</v>
      </c>
    </row>
    <row r="107" spans="5:6" x14ac:dyDescent="0.35">
      <c r="E107" t="s">
        <v>5967</v>
      </c>
      <c r="F107" t="s">
        <v>5968</v>
      </c>
    </row>
    <row r="108" spans="5:6" x14ac:dyDescent="0.35">
      <c r="E108" t="s">
        <v>5969</v>
      </c>
      <c r="F108" t="s">
        <v>5966</v>
      </c>
    </row>
    <row r="109" spans="5:6" x14ac:dyDescent="0.35">
      <c r="E109" t="s">
        <v>5970</v>
      </c>
      <c r="F109" t="s">
        <v>5966</v>
      </c>
    </row>
    <row r="110" spans="5:6" x14ac:dyDescent="0.35">
      <c r="E110" t="s">
        <v>5971</v>
      </c>
      <c r="F110" t="s">
        <v>5966</v>
      </c>
    </row>
    <row r="111" spans="5:6" x14ac:dyDescent="0.35">
      <c r="E111" t="s">
        <v>5972</v>
      </c>
      <c r="F111" t="s">
        <v>5919</v>
      </c>
    </row>
    <row r="112" spans="5:6" x14ac:dyDescent="0.35">
      <c r="E112" t="s">
        <v>5973</v>
      </c>
      <c r="F112" t="s">
        <v>5966</v>
      </c>
    </row>
    <row r="113" spans="5:6" x14ac:dyDescent="0.35">
      <c r="E113" t="s">
        <v>5974</v>
      </c>
      <c r="F113" t="s">
        <v>5975</v>
      </c>
    </row>
    <row r="114" spans="5:6" x14ac:dyDescent="0.35">
      <c r="E114" t="s">
        <v>5976</v>
      </c>
      <c r="F114" t="s">
        <v>5975</v>
      </c>
    </row>
    <row r="115" spans="5:6" x14ac:dyDescent="0.35">
      <c r="E115" t="s">
        <v>5977</v>
      </c>
      <c r="F115" t="s">
        <v>5975</v>
      </c>
    </row>
    <row r="116" spans="5:6" x14ac:dyDescent="0.35">
      <c r="E116" t="s">
        <v>5978</v>
      </c>
      <c r="F116" t="s">
        <v>5979</v>
      </c>
    </row>
    <row r="117" spans="5:6" x14ac:dyDescent="0.35">
      <c r="E117" t="s">
        <v>5980</v>
      </c>
      <c r="F117" t="s">
        <v>5975</v>
      </c>
    </row>
    <row r="118" spans="5:6" x14ac:dyDescent="0.35">
      <c r="E118" t="s">
        <v>5981</v>
      </c>
      <c r="F118" t="s">
        <v>5975</v>
      </c>
    </row>
    <row r="119" spans="5:6" x14ac:dyDescent="0.35">
      <c r="E119" t="s">
        <v>5982</v>
      </c>
      <c r="F119" t="s">
        <v>5975</v>
      </c>
    </row>
    <row r="120" spans="5:6" x14ac:dyDescent="0.35">
      <c r="E120" t="s">
        <v>5983</v>
      </c>
      <c r="F120" t="s">
        <v>5975</v>
      </c>
    </row>
    <row r="121" spans="5:6" x14ac:dyDescent="0.35">
      <c r="E121" t="s">
        <v>5984</v>
      </c>
      <c r="F121" t="s">
        <v>5975</v>
      </c>
    </row>
    <row r="122" spans="5:6" x14ac:dyDescent="0.35">
      <c r="E122" t="s">
        <v>5985</v>
      </c>
      <c r="F122" t="s">
        <v>5871</v>
      </c>
    </row>
    <row r="123" spans="5:6" x14ac:dyDescent="0.35">
      <c r="E123" t="s">
        <v>5986</v>
      </c>
      <c r="F123" t="s">
        <v>5871</v>
      </c>
    </row>
    <row r="124" spans="5:6" x14ac:dyDescent="0.35">
      <c r="E124" t="s">
        <v>5987</v>
      </c>
      <c r="F124" t="s">
        <v>5975</v>
      </c>
    </row>
    <row r="125" spans="5:6" x14ac:dyDescent="0.35">
      <c r="E125" t="s">
        <v>5988</v>
      </c>
      <c r="F125" t="s">
        <v>5946</v>
      </c>
    </row>
    <row r="126" spans="5:6" x14ac:dyDescent="0.35">
      <c r="E126" t="s">
        <v>5989</v>
      </c>
      <c r="F126" t="s">
        <v>5990</v>
      </c>
    </row>
    <row r="127" spans="5:6" x14ac:dyDescent="0.35">
      <c r="E127" t="s">
        <v>5991</v>
      </c>
      <c r="F127" t="s">
        <v>5914</v>
      </c>
    </row>
    <row r="128" spans="5:6" x14ac:dyDescent="0.35">
      <c r="E128" t="s">
        <v>5992</v>
      </c>
      <c r="F128" t="s">
        <v>5914</v>
      </c>
    </row>
    <row r="129" spans="5:6" x14ac:dyDescent="0.35">
      <c r="E129" t="s">
        <v>5993</v>
      </c>
      <c r="F129" t="s">
        <v>5878</v>
      </c>
    </row>
    <row r="130" spans="5:6" x14ac:dyDescent="0.35">
      <c r="E130" t="s">
        <v>5994</v>
      </c>
      <c r="F130" t="s">
        <v>5946</v>
      </c>
    </row>
    <row r="131" spans="5:6" x14ac:dyDescent="0.35">
      <c r="E131" t="s">
        <v>5995</v>
      </c>
      <c r="F131" t="s">
        <v>5914</v>
      </c>
    </row>
    <row r="132" spans="5:6" x14ac:dyDescent="0.35">
      <c r="E132" t="s">
        <v>5996</v>
      </c>
      <c r="F132" t="s">
        <v>5997</v>
      </c>
    </row>
    <row r="133" spans="5:6" x14ac:dyDescent="0.35">
      <c r="E133" t="s">
        <v>5998</v>
      </c>
      <c r="F133" t="s">
        <v>5914</v>
      </c>
    </row>
    <row r="134" spans="5:6" x14ac:dyDescent="0.35">
      <c r="E134" t="s">
        <v>5999</v>
      </c>
      <c r="F134" t="s">
        <v>5946</v>
      </c>
    </row>
    <row r="135" spans="5:6" x14ac:dyDescent="0.35">
      <c r="E135" t="s">
        <v>6000</v>
      </c>
      <c r="F135" t="s">
        <v>5946</v>
      </c>
    </row>
    <row r="136" spans="5:6" x14ac:dyDescent="0.35">
      <c r="E136" t="s">
        <v>6001</v>
      </c>
      <c r="F136" t="s">
        <v>5946</v>
      </c>
    </row>
    <row r="137" spans="5:6" x14ac:dyDescent="0.35">
      <c r="E137" t="s">
        <v>6002</v>
      </c>
      <c r="F137" t="s">
        <v>5946</v>
      </c>
    </row>
    <row r="138" spans="5:6" x14ac:dyDescent="0.35">
      <c r="E138" t="s">
        <v>6003</v>
      </c>
      <c r="F138" t="s">
        <v>5946</v>
      </c>
    </row>
    <row r="139" spans="5:6" x14ac:dyDescent="0.35">
      <c r="E139" t="s">
        <v>6004</v>
      </c>
      <c r="F139" t="s">
        <v>5946</v>
      </c>
    </row>
    <row r="140" spans="5:6" x14ac:dyDescent="0.35">
      <c r="E140" t="s">
        <v>6005</v>
      </c>
      <c r="F140" t="s">
        <v>5946</v>
      </c>
    </row>
    <row r="141" spans="5:6" x14ac:dyDescent="0.35">
      <c r="E141" t="s">
        <v>6006</v>
      </c>
      <c r="F141" t="s">
        <v>5946</v>
      </c>
    </row>
    <row r="142" spans="5:6" x14ac:dyDescent="0.35">
      <c r="E142" t="s">
        <v>6007</v>
      </c>
      <c r="F142" t="s">
        <v>5946</v>
      </c>
    </row>
    <row r="143" spans="5:6" x14ac:dyDescent="0.35">
      <c r="E143" t="s">
        <v>6008</v>
      </c>
      <c r="F143" t="s">
        <v>5946</v>
      </c>
    </row>
    <row r="144" spans="5:6" x14ac:dyDescent="0.35">
      <c r="E144" t="s">
        <v>6009</v>
      </c>
      <c r="F144" t="s">
        <v>5946</v>
      </c>
    </row>
    <row r="145" spans="5:6" x14ac:dyDescent="0.35">
      <c r="E145" t="s">
        <v>6010</v>
      </c>
      <c r="F145" t="s">
        <v>5946</v>
      </c>
    </row>
    <row r="146" spans="5:6" x14ac:dyDescent="0.35">
      <c r="E146" t="s">
        <v>6011</v>
      </c>
      <c r="F146" t="s">
        <v>5946</v>
      </c>
    </row>
    <row r="147" spans="5:6" x14ac:dyDescent="0.35">
      <c r="E147" t="s">
        <v>6012</v>
      </c>
      <c r="F147" t="s">
        <v>6013</v>
      </c>
    </row>
    <row r="148" spans="5:6" x14ac:dyDescent="0.35">
      <c r="E148" t="s">
        <v>6014</v>
      </c>
      <c r="F148" t="s">
        <v>5952</v>
      </c>
    </row>
    <row r="149" spans="5:6" x14ac:dyDescent="0.35">
      <c r="E149" t="s">
        <v>6015</v>
      </c>
      <c r="F149" t="s">
        <v>5854</v>
      </c>
    </row>
    <row r="150" spans="5:6" x14ac:dyDescent="0.35">
      <c r="E150" t="s">
        <v>6016</v>
      </c>
      <c r="F150" t="s">
        <v>6017</v>
      </c>
    </row>
    <row r="151" spans="5:6" x14ac:dyDescent="0.35">
      <c r="E151" t="s">
        <v>6018</v>
      </c>
      <c r="F151" t="s">
        <v>6019</v>
      </c>
    </row>
    <row r="152" spans="5:6" x14ac:dyDescent="0.35">
      <c r="E152" t="s">
        <v>6020</v>
      </c>
      <c r="F152" t="s">
        <v>6021</v>
      </c>
    </row>
    <row r="153" spans="5:6" x14ac:dyDescent="0.35">
      <c r="E153" t="s">
        <v>6022</v>
      </c>
      <c r="F153" t="s">
        <v>6023</v>
      </c>
    </row>
    <row r="154" spans="5:6" x14ac:dyDescent="0.35">
      <c r="E154" t="s">
        <v>6024</v>
      </c>
      <c r="F154" t="s">
        <v>6025</v>
      </c>
    </row>
    <row r="155" spans="5:6" x14ac:dyDescent="0.35">
      <c r="E155" t="s">
        <v>6026</v>
      </c>
      <c r="F155" t="s">
        <v>6027</v>
      </c>
    </row>
    <row r="156" spans="5:6" x14ac:dyDescent="0.35">
      <c r="E156" t="s">
        <v>6028</v>
      </c>
      <c r="F156" t="s">
        <v>5910</v>
      </c>
    </row>
    <row r="157" spans="5:6" x14ac:dyDescent="0.35">
      <c r="E157" t="s">
        <v>6029</v>
      </c>
      <c r="F157" t="s">
        <v>6030</v>
      </c>
    </row>
    <row r="158" spans="5:6" x14ac:dyDescent="0.35">
      <c r="E158" t="s">
        <v>6031</v>
      </c>
      <c r="F158" t="s">
        <v>6032</v>
      </c>
    </row>
    <row r="159" spans="5:6" x14ac:dyDescent="0.35">
      <c r="E159" t="s">
        <v>6033</v>
      </c>
      <c r="F159" t="s">
        <v>6034</v>
      </c>
    </row>
    <row r="160" spans="5:6" x14ac:dyDescent="0.35">
      <c r="E160" t="s">
        <v>6035</v>
      </c>
      <c r="F160" t="s">
        <v>5845</v>
      </c>
    </row>
    <row r="161" spans="5:6" x14ac:dyDescent="0.35">
      <c r="E161" t="s">
        <v>6036</v>
      </c>
      <c r="F161" t="s">
        <v>6037</v>
      </c>
    </row>
    <row r="162" spans="5:6" x14ac:dyDescent="0.35">
      <c r="E162" t="s">
        <v>6038</v>
      </c>
      <c r="F162" t="s">
        <v>6039</v>
      </c>
    </row>
    <row r="163" spans="5:6" x14ac:dyDescent="0.35">
      <c r="E163" t="s">
        <v>6040</v>
      </c>
      <c r="F163" t="s">
        <v>6041</v>
      </c>
    </row>
    <row r="164" spans="5:6" x14ac:dyDescent="0.35">
      <c r="E164" t="s">
        <v>6042</v>
      </c>
      <c r="F164" t="s">
        <v>6043</v>
      </c>
    </row>
    <row r="165" spans="5:6" x14ac:dyDescent="0.35">
      <c r="E165" t="s">
        <v>6044</v>
      </c>
      <c r="F165" t="s">
        <v>6045</v>
      </c>
    </row>
    <row r="166" spans="5:6" x14ac:dyDescent="0.35">
      <c r="E166" t="s">
        <v>6046</v>
      </c>
      <c r="F166" t="s">
        <v>6047</v>
      </c>
    </row>
    <row r="167" spans="5:6" x14ac:dyDescent="0.35">
      <c r="E167" t="s">
        <v>6048</v>
      </c>
      <c r="F167" t="s">
        <v>6049</v>
      </c>
    </row>
    <row r="168" spans="5:6" x14ac:dyDescent="0.35">
      <c r="E168" t="s">
        <v>4396</v>
      </c>
      <c r="F168" t="s">
        <v>6050</v>
      </c>
    </row>
    <row r="169" spans="5:6" x14ac:dyDescent="0.35">
      <c r="E169" t="s">
        <v>6051</v>
      </c>
      <c r="F169" t="s">
        <v>6052</v>
      </c>
    </row>
    <row r="170" spans="5:6" x14ac:dyDescent="0.35">
      <c r="E170" t="s">
        <v>6053</v>
      </c>
      <c r="F170" t="s">
        <v>6054</v>
      </c>
    </row>
    <row r="171" spans="5:6" x14ac:dyDescent="0.35">
      <c r="E171" t="s">
        <v>6055</v>
      </c>
      <c r="F171" t="s">
        <v>6056</v>
      </c>
    </row>
    <row r="172" spans="5:6" x14ac:dyDescent="0.35">
      <c r="E172" t="s">
        <v>6057</v>
      </c>
      <c r="F172" t="s">
        <v>6058</v>
      </c>
    </row>
    <row r="173" spans="5:6" x14ac:dyDescent="0.35">
      <c r="E173" t="s">
        <v>6059</v>
      </c>
      <c r="F173" t="s">
        <v>6060</v>
      </c>
    </row>
    <row r="174" spans="5:6" x14ac:dyDescent="0.35">
      <c r="E174" t="s">
        <v>6061</v>
      </c>
      <c r="F174" t="s">
        <v>6062</v>
      </c>
    </row>
    <row r="175" spans="5:6" x14ac:dyDescent="0.35">
      <c r="E175" t="s">
        <v>6063</v>
      </c>
      <c r="F175" t="s">
        <v>6064</v>
      </c>
    </row>
    <row r="176" spans="5:6" x14ac:dyDescent="0.35">
      <c r="E176" t="s">
        <v>6065</v>
      </c>
      <c r="F176" t="s">
        <v>6066</v>
      </c>
    </row>
    <row r="177" spans="5:6" x14ac:dyDescent="0.35">
      <c r="E177" t="s">
        <v>6067</v>
      </c>
      <c r="F177" t="s">
        <v>6068</v>
      </c>
    </row>
    <row r="178" spans="5:6" x14ac:dyDescent="0.35">
      <c r="E178" t="s">
        <v>6069</v>
      </c>
      <c r="F178" t="s">
        <v>6070</v>
      </c>
    </row>
    <row r="179" spans="5:6" x14ac:dyDescent="0.35">
      <c r="E179" t="s">
        <v>6071</v>
      </c>
      <c r="F179" t="s">
        <v>6072</v>
      </c>
    </row>
    <row r="180" spans="5:6" x14ac:dyDescent="0.35">
      <c r="E180" t="s">
        <v>6073</v>
      </c>
      <c r="F180" t="s">
        <v>6074</v>
      </c>
    </row>
    <row r="181" spans="5:6" x14ac:dyDescent="0.35">
      <c r="E181" t="s">
        <v>6075</v>
      </c>
      <c r="F181" t="s">
        <v>6076</v>
      </c>
    </row>
    <row r="182" spans="5:6" x14ac:dyDescent="0.35">
      <c r="E182" t="s">
        <v>6077</v>
      </c>
      <c r="F182" t="s">
        <v>6078</v>
      </c>
    </row>
    <row r="183" spans="5:6" x14ac:dyDescent="0.35">
      <c r="E183" t="s">
        <v>6079</v>
      </c>
      <c r="F183" t="s">
        <v>6080</v>
      </c>
    </row>
    <row r="184" spans="5:6" x14ac:dyDescent="0.35">
      <c r="E184" t="s">
        <v>6081</v>
      </c>
      <c r="F184" t="s">
        <v>6082</v>
      </c>
    </row>
    <row r="185" spans="5:6" x14ac:dyDescent="0.35">
      <c r="E185" t="s">
        <v>6083</v>
      </c>
      <c r="F185" t="s">
        <v>6084</v>
      </c>
    </row>
    <row r="186" spans="5:6" x14ac:dyDescent="0.35">
      <c r="E186" t="s">
        <v>6085</v>
      </c>
      <c r="F186" t="s">
        <v>6086</v>
      </c>
    </row>
    <row r="187" spans="5:6" x14ac:dyDescent="0.35">
      <c r="E187" t="s">
        <v>6087</v>
      </c>
      <c r="F187" t="s">
        <v>6088</v>
      </c>
    </row>
    <row r="188" spans="5:6" x14ac:dyDescent="0.35">
      <c r="E188" t="s">
        <v>6089</v>
      </c>
      <c r="F188" t="s">
        <v>6090</v>
      </c>
    </row>
    <row r="189" spans="5:6" x14ac:dyDescent="0.35">
      <c r="E189" t="s">
        <v>6091</v>
      </c>
      <c r="F189" t="s">
        <v>6092</v>
      </c>
    </row>
    <row r="190" spans="5:6" x14ac:dyDescent="0.35">
      <c r="E190" t="s">
        <v>6093</v>
      </c>
      <c r="F190" t="s">
        <v>6094</v>
      </c>
    </row>
    <row r="191" spans="5:6" x14ac:dyDescent="0.35">
      <c r="E191" t="s">
        <v>6095</v>
      </c>
      <c r="F191" t="s">
        <v>5845</v>
      </c>
    </row>
    <row r="192" spans="5:6" x14ac:dyDescent="0.35">
      <c r="E192" t="s">
        <v>6096</v>
      </c>
      <c r="F192" t="s">
        <v>6096</v>
      </c>
    </row>
    <row r="193" spans="5:6" x14ac:dyDescent="0.35">
      <c r="E193" t="s">
        <v>6097</v>
      </c>
      <c r="F193" t="s">
        <v>6098</v>
      </c>
    </row>
    <row r="194" spans="5:6" x14ac:dyDescent="0.35">
      <c r="E194" t="s">
        <v>6099</v>
      </c>
      <c r="F194" t="s">
        <v>6100</v>
      </c>
    </row>
    <row r="195" spans="5:6" x14ac:dyDescent="0.35">
      <c r="E195" t="s">
        <v>6101</v>
      </c>
      <c r="F195" t="s">
        <v>6102</v>
      </c>
    </row>
    <row r="196" spans="5:6" x14ac:dyDescent="0.35">
      <c r="E196" t="s">
        <v>6103</v>
      </c>
      <c r="F196" t="s">
        <v>6103</v>
      </c>
    </row>
    <row r="197" spans="5:6" x14ac:dyDescent="0.35">
      <c r="E197" t="s">
        <v>6104</v>
      </c>
      <c r="F197" t="s">
        <v>6104</v>
      </c>
    </row>
    <row r="198" spans="5:6" x14ac:dyDescent="0.35">
      <c r="E198" t="s">
        <v>6105</v>
      </c>
      <c r="F198" t="s">
        <v>6106</v>
      </c>
    </row>
    <row r="199" spans="5:6" x14ac:dyDescent="0.35">
      <c r="E199" t="s">
        <v>6107</v>
      </c>
      <c r="F199" t="s">
        <v>6108</v>
      </c>
    </row>
    <row r="200" spans="5:6" x14ac:dyDescent="0.35">
      <c r="E200" t="s">
        <v>606</v>
      </c>
      <c r="F200" t="s">
        <v>6109</v>
      </c>
    </row>
    <row r="201" spans="5:6" x14ac:dyDescent="0.35">
      <c r="E201" t="s">
        <v>6110</v>
      </c>
      <c r="F201" t="s">
        <v>6111</v>
      </c>
    </row>
    <row r="202" spans="5:6" x14ac:dyDescent="0.35">
      <c r="E202" t="s">
        <v>6112</v>
      </c>
      <c r="F202" t="s">
        <v>6113</v>
      </c>
    </row>
    <row r="203" spans="5:6" x14ac:dyDescent="0.35">
      <c r="E203" t="s">
        <v>6114</v>
      </c>
      <c r="F203" t="s">
        <v>6115</v>
      </c>
    </row>
    <row r="204" spans="5:6" x14ac:dyDescent="0.35">
      <c r="E204" t="s">
        <v>6116</v>
      </c>
      <c r="F204" t="s">
        <v>6116</v>
      </c>
    </row>
    <row r="205" spans="5:6" x14ac:dyDescent="0.35">
      <c r="E205" t="s">
        <v>6117</v>
      </c>
      <c r="F205" t="s">
        <v>6118</v>
      </c>
    </row>
    <row r="206" spans="5:6" x14ac:dyDescent="0.35">
      <c r="E206" t="s">
        <v>174</v>
      </c>
      <c r="F206" t="s">
        <v>6119</v>
      </c>
    </row>
    <row r="207" spans="5:6" x14ac:dyDescent="0.35">
      <c r="E207" t="s">
        <v>6120</v>
      </c>
      <c r="F207" t="s">
        <v>6121</v>
      </c>
    </row>
    <row r="208" spans="5:6" x14ac:dyDescent="0.35">
      <c r="E208" t="s">
        <v>6122</v>
      </c>
      <c r="F208" t="s">
        <v>6123</v>
      </c>
    </row>
    <row r="209" spans="5:6" x14ac:dyDescent="0.35">
      <c r="E209" t="s">
        <v>6124</v>
      </c>
      <c r="F209" t="s">
        <v>6125</v>
      </c>
    </row>
    <row r="210" spans="5:6" x14ac:dyDescent="0.35">
      <c r="E210" t="s">
        <v>6126</v>
      </c>
      <c r="F210" t="s">
        <v>6127</v>
      </c>
    </row>
    <row r="211" spans="5:6" x14ac:dyDescent="0.35">
      <c r="E211" t="s">
        <v>6128</v>
      </c>
      <c r="F211" t="s">
        <v>6129</v>
      </c>
    </row>
    <row r="212" spans="5:6" x14ac:dyDescent="0.35">
      <c r="E212" t="s">
        <v>6130</v>
      </c>
      <c r="F212" t="s">
        <v>6131</v>
      </c>
    </row>
    <row r="213" spans="5:6" x14ac:dyDescent="0.35">
      <c r="E213" t="s">
        <v>6132</v>
      </c>
      <c r="F213" t="s">
        <v>6133</v>
      </c>
    </row>
    <row r="214" spans="5:6" x14ac:dyDescent="0.35">
      <c r="E214" t="s">
        <v>6134</v>
      </c>
      <c r="F214" t="s">
        <v>5878</v>
      </c>
    </row>
    <row r="215" spans="5:6" x14ac:dyDescent="0.35">
      <c r="E215" t="s">
        <v>6135</v>
      </c>
      <c r="F215" t="s">
        <v>6136</v>
      </c>
    </row>
    <row r="216" spans="5:6" x14ac:dyDescent="0.35">
      <c r="E216" t="s">
        <v>6137</v>
      </c>
      <c r="F216" t="s">
        <v>6138</v>
      </c>
    </row>
    <row r="217" spans="5:6" x14ac:dyDescent="0.35">
      <c r="E217" t="s">
        <v>6139</v>
      </c>
      <c r="F217" t="s">
        <v>6140</v>
      </c>
    </row>
    <row r="218" spans="5:6" x14ac:dyDescent="0.35">
      <c r="E218" t="s">
        <v>6141</v>
      </c>
      <c r="F218" t="s">
        <v>6142</v>
      </c>
    </row>
    <row r="219" spans="5:6" x14ac:dyDescent="0.35">
      <c r="E219" t="s">
        <v>6143</v>
      </c>
      <c r="F219" t="s">
        <v>6144</v>
      </c>
    </row>
    <row r="220" spans="5:6" x14ac:dyDescent="0.35">
      <c r="E220" t="s">
        <v>6145</v>
      </c>
      <c r="F220" t="s">
        <v>6146</v>
      </c>
    </row>
    <row r="221" spans="5:6" x14ac:dyDescent="0.35">
      <c r="E221" t="s">
        <v>6147</v>
      </c>
      <c r="F221" t="s">
        <v>6148</v>
      </c>
    </row>
    <row r="222" spans="5:6" x14ac:dyDescent="0.35">
      <c r="E222" t="s">
        <v>6149</v>
      </c>
      <c r="F222" t="s">
        <v>6150</v>
      </c>
    </row>
    <row r="223" spans="5:6" x14ac:dyDescent="0.35">
      <c r="E223" t="s">
        <v>6151</v>
      </c>
      <c r="F223" t="s">
        <v>6152</v>
      </c>
    </row>
    <row r="224" spans="5:6" x14ac:dyDescent="0.35">
      <c r="E224" t="s">
        <v>6153</v>
      </c>
      <c r="F224" t="s">
        <v>6154</v>
      </c>
    </row>
    <row r="225" spans="5:6" x14ac:dyDescent="0.35">
      <c r="E225" t="s">
        <v>6155</v>
      </c>
      <c r="F225" t="s">
        <v>6156</v>
      </c>
    </row>
    <row r="226" spans="5:6" x14ac:dyDescent="0.35">
      <c r="E226" t="s">
        <v>6157</v>
      </c>
      <c r="F226" t="s">
        <v>6158</v>
      </c>
    </row>
    <row r="227" spans="5:6" x14ac:dyDescent="0.35">
      <c r="E227" t="s">
        <v>6159</v>
      </c>
      <c r="F227" t="s">
        <v>6160</v>
      </c>
    </row>
    <row r="228" spans="5:6" x14ac:dyDescent="0.35">
      <c r="E228" t="s">
        <v>6161</v>
      </c>
      <c r="F228" t="s">
        <v>6162</v>
      </c>
    </row>
    <row r="229" spans="5:6" x14ac:dyDescent="0.35">
      <c r="E229" t="s">
        <v>6163</v>
      </c>
      <c r="F229" t="s">
        <v>6164</v>
      </c>
    </row>
    <row r="230" spans="5:6" x14ac:dyDescent="0.35">
      <c r="E230" t="s">
        <v>6165</v>
      </c>
      <c r="F230" t="s">
        <v>6166</v>
      </c>
    </row>
    <row r="231" spans="5:6" x14ac:dyDescent="0.35">
      <c r="E231" t="s">
        <v>6167</v>
      </c>
      <c r="F231" t="s">
        <v>6168</v>
      </c>
    </row>
    <row r="232" spans="5:6" x14ac:dyDescent="0.35">
      <c r="E232" t="s">
        <v>6169</v>
      </c>
      <c r="F232" t="s">
        <v>6170</v>
      </c>
    </row>
    <row r="233" spans="5:6" x14ac:dyDescent="0.35">
      <c r="E233" t="s">
        <v>6171</v>
      </c>
      <c r="F233" t="s">
        <v>6172</v>
      </c>
    </row>
    <row r="234" spans="5:6" x14ac:dyDescent="0.35">
      <c r="E234" t="s">
        <v>6173</v>
      </c>
      <c r="F234" t="s">
        <v>6174</v>
      </c>
    </row>
    <row r="235" spans="5:6" x14ac:dyDescent="0.35">
      <c r="E235" t="s">
        <v>6175</v>
      </c>
      <c r="F235" t="s">
        <v>6176</v>
      </c>
    </row>
    <row r="236" spans="5:6" x14ac:dyDescent="0.35">
      <c r="E236" t="s">
        <v>6177</v>
      </c>
      <c r="F236" t="s">
        <v>6178</v>
      </c>
    </row>
    <row r="237" spans="5:6" x14ac:dyDescent="0.35">
      <c r="E237" t="s">
        <v>6179</v>
      </c>
      <c r="F237" t="s">
        <v>6180</v>
      </c>
    </row>
    <row r="238" spans="5:6" x14ac:dyDescent="0.35">
      <c r="E238" t="s">
        <v>6181</v>
      </c>
      <c r="F238" t="s">
        <v>6180</v>
      </c>
    </row>
    <row r="239" spans="5:6" x14ac:dyDescent="0.35">
      <c r="E239" t="s">
        <v>6182</v>
      </c>
      <c r="F239" t="s">
        <v>6180</v>
      </c>
    </row>
    <row r="240" spans="5:6" x14ac:dyDescent="0.35">
      <c r="E240" t="s">
        <v>6183</v>
      </c>
      <c r="F240" t="s">
        <v>6180</v>
      </c>
    </row>
    <row r="241" spans="5:6" x14ac:dyDescent="0.35">
      <c r="E241" t="s">
        <v>6184</v>
      </c>
      <c r="F241" t="s">
        <v>6180</v>
      </c>
    </row>
    <row r="242" spans="5:6" x14ac:dyDescent="0.35">
      <c r="E242" t="s">
        <v>6185</v>
      </c>
      <c r="F242" t="s">
        <v>6180</v>
      </c>
    </row>
    <row r="243" spans="5:6" x14ac:dyDescent="0.35">
      <c r="E243" t="s">
        <v>6186</v>
      </c>
      <c r="F243" t="s">
        <v>6180</v>
      </c>
    </row>
    <row r="244" spans="5:6" x14ac:dyDescent="0.35">
      <c r="E244" t="s">
        <v>6187</v>
      </c>
      <c r="F244" t="s">
        <v>6180</v>
      </c>
    </row>
    <row r="245" spans="5:6" x14ac:dyDescent="0.35">
      <c r="E245" t="s">
        <v>6188</v>
      </c>
      <c r="F245" t="s">
        <v>6180</v>
      </c>
    </row>
    <row r="246" spans="5:6" x14ac:dyDescent="0.35">
      <c r="E246" t="s">
        <v>6189</v>
      </c>
      <c r="F246" t="s">
        <v>6180</v>
      </c>
    </row>
    <row r="247" spans="5:6" x14ac:dyDescent="0.35">
      <c r="E247" t="s">
        <v>6190</v>
      </c>
      <c r="F247" t="s">
        <v>6180</v>
      </c>
    </row>
    <row r="248" spans="5:6" x14ac:dyDescent="0.35">
      <c r="E248" t="s">
        <v>6191</v>
      </c>
      <c r="F248" t="s">
        <v>6180</v>
      </c>
    </row>
    <row r="249" spans="5:6" x14ac:dyDescent="0.35">
      <c r="E249" t="s">
        <v>6192</v>
      </c>
      <c r="F249" t="s">
        <v>6180</v>
      </c>
    </row>
    <row r="250" spans="5:6" x14ac:dyDescent="0.35">
      <c r="E250" t="s">
        <v>6193</v>
      </c>
      <c r="F250" t="s">
        <v>6180</v>
      </c>
    </row>
    <row r="251" spans="5:6" x14ac:dyDescent="0.35">
      <c r="E251" t="s">
        <v>6194</v>
      </c>
      <c r="F251" t="s">
        <v>6180</v>
      </c>
    </row>
    <row r="252" spans="5:6" x14ac:dyDescent="0.35">
      <c r="E252" t="s">
        <v>6195</v>
      </c>
      <c r="F252" t="s">
        <v>6180</v>
      </c>
    </row>
    <row r="253" spans="5:6" x14ac:dyDescent="0.35">
      <c r="E253" t="s">
        <v>6196</v>
      </c>
      <c r="F253" t="s">
        <v>6180</v>
      </c>
    </row>
    <row r="254" spans="5:6" x14ac:dyDescent="0.35">
      <c r="E254" t="s">
        <v>6197</v>
      </c>
      <c r="F254" t="s">
        <v>6180</v>
      </c>
    </row>
    <row r="255" spans="5:6" x14ac:dyDescent="0.35">
      <c r="E255" t="s">
        <v>6198</v>
      </c>
      <c r="F255" t="s">
        <v>6180</v>
      </c>
    </row>
    <row r="256" spans="5:6" x14ac:dyDescent="0.35">
      <c r="E256" t="s">
        <v>6199</v>
      </c>
      <c r="F256" t="s">
        <v>6180</v>
      </c>
    </row>
    <row r="257" spans="5:6" x14ac:dyDescent="0.35">
      <c r="E257" t="s">
        <v>6200</v>
      </c>
      <c r="F257" t="s">
        <v>6180</v>
      </c>
    </row>
    <row r="258" spans="5:6" x14ac:dyDescent="0.35">
      <c r="E258" t="s">
        <v>6201</v>
      </c>
      <c r="F258" t="s">
        <v>6180</v>
      </c>
    </row>
    <row r="259" spans="5:6" x14ac:dyDescent="0.35">
      <c r="E259" t="s">
        <v>6202</v>
      </c>
      <c r="F259" t="s">
        <v>6180</v>
      </c>
    </row>
    <row r="260" spans="5:6" x14ac:dyDescent="0.35">
      <c r="E260" t="s">
        <v>6203</v>
      </c>
      <c r="F260" t="s">
        <v>6204</v>
      </c>
    </row>
    <row r="261" spans="5:6" x14ac:dyDescent="0.35">
      <c r="E261" t="s">
        <v>6205</v>
      </c>
      <c r="F261" t="s">
        <v>6206</v>
      </c>
    </row>
    <row r="262" spans="5:6" x14ac:dyDescent="0.35">
      <c r="E262" t="s">
        <v>6207</v>
      </c>
      <c r="F262" t="s">
        <v>6208</v>
      </c>
    </row>
    <row r="263" spans="5:6" x14ac:dyDescent="0.35">
      <c r="E263" t="s">
        <v>6209</v>
      </c>
      <c r="F263" t="s">
        <v>6210</v>
      </c>
    </row>
    <row r="264" spans="5:6" x14ac:dyDescent="0.35">
      <c r="E264" t="s">
        <v>6211</v>
      </c>
      <c r="F264" t="s">
        <v>6212</v>
      </c>
    </row>
    <row r="265" spans="5:6" x14ac:dyDescent="0.35">
      <c r="E265" t="s">
        <v>6213</v>
      </c>
      <c r="F265" t="s">
        <v>6214</v>
      </c>
    </row>
    <row r="266" spans="5:6" x14ac:dyDescent="0.35">
      <c r="E266" t="s">
        <v>6215</v>
      </c>
      <c r="F266" t="s">
        <v>6216</v>
      </c>
    </row>
    <row r="267" spans="5:6" x14ac:dyDescent="0.35">
      <c r="E267" t="s">
        <v>6217</v>
      </c>
      <c r="F267" t="s">
        <v>6218</v>
      </c>
    </row>
    <row r="268" spans="5:6" x14ac:dyDescent="0.35">
      <c r="E268" t="s">
        <v>6219</v>
      </c>
      <c r="F268" t="s">
        <v>5845</v>
      </c>
    </row>
    <row r="269" spans="5:6" x14ac:dyDescent="0.35">
      <c r="E269" t="s">
        <v>6220</v>
      </c>
      <c r="F269" t="s">
        <v>6221</v>
      </c>
    </row>
    <row r="270" spans="5:6" x14ac:dyDescent="0.35">
      <c r="E270" t="s">
        <v>6222</v>
      </c>
      <c r="F270" t="s">
        <v>6223</v>
      </c>
    </row>
    <row r="271" spans="5:6" x14ac:dyDescent="0.35">
      <c r="E271" t="s">
        <v>6224</v>
      </c>
      <c r="F271" t="s">
        <v>6225</v>
      </c>
    </row>
    <row r="272" spans="5:6" x14ac:dyDescent="0.35">
      <c r="E272" t="s">
        <v>6226</v>
      </c>
      <c r="F272" t="s">
        <v>6227</v>
      </c>
    </row>
    <row r="273" spans="5:6" x14ac:dyDescent="0.35">
      <c r="E273" t="s">
        <v>6228</v>
      </c>
      <c r="F273" t="s">
        <v>6229</v>
      </c>
    </row>
    <row r="274" spans="5:6" x14ac:dyDescent="0.35">
      <c r="E274" t="s">
        <v>6230</v>
      </c>
      <c r="F274" t="s">
        <v>6231</v>
      </c>
    </row>
    <row r="275" spans="5:6" x14ac:dyDescent="0.35">
      <c r="E275" t="s">
        <v>6232</v>
      </c>
      <c r="F275" t="s">
        <v>6233</v>
      </c>
    </row>
    <row r="276" spans="5:6" x14ac:dyDescent="0.35">
      <c r="E276" t="s">
        <v>6234</v>
      </c>
      <c r="F276" t="s">
        <v>6235</v>
      </c>
    </row>
    <row r="277" spans="5:6" x14ac:dyDescent="0.35">
      <c r="E277" t="s">
        <v>6236</v>
      </c>
      <c r="F277" t="s">
        <v>6237</v>
      </c>
    </row>
    <row r="278" spans="5:6" x14ac:dyDescent="0.35">
      <c r="E278" t="s">
        <v>6238</v>
      </c>
      <c r="F278" t="s">
        <v>6239</v>
      </c>
    </row>
    <row r="279" spans="5:6" x14ac:dyDescent="0.35">
      <c r="E279" t="s">
        <v>6240</v>
      </c>
      <c r="F279" t="s">
        <v>6241</v>
      </c>
    </row>
    <row r="280" spans="5:6" x14ac:dyDescent="0.35">
      <c r="E280" t="s">
        <v>6242</v>
      </c>
      <c r="F280" t="s">
        <v>6243</v>
      </c>
    </row>
    <row r="281" spans="5:6" x14ac:dyDescent="0.35">
      <c r="E281" t="s">
        <v>6244</v>
      </c>
      <c r="F281" t="s">
        <v>6245</v>
      </c>
    </row>
    <row r="282" spans="5:6" x14ac:dyDescent="0.35">
      <c r="E282" t="s">
        <v>6246</v>
      </c>
      <c r="F282" t="s">
        <v>6247</v>
      </c>
    </row>
    <row r="283" spans="5:6" x14ac:dyDescent="0.35">
      <c r="E283" t="s">
        <v>6248</v>
      </c>
      <c r="F283" t="s">
        <v>6249</v>
      </c>
    </row>
    <row r="284" spans="5:6" x14ac:dyDescent="0.35">
      <c r="E284" t="s">
        <v>6250</v>
      </c>
      <c r="F284" t="s">
        <v>6251</v>
      </c>
    </row>
    <row r="285" spans="5:6" x14ac:dyDescent="0.35">
      <c r="E285" t="s">
        <v>6252</v>
      </c>
      <c r="F285" t="s">
        <v>6253</v>
      </c>
    </row>
    <row r="286" spans="5:6" x14ac:dyDescent="0.35">
      <c r="E286" t="s">
        <v>6254</v>
      </c>
      <c r="F286" t="s">
        <v>6255</v>
      </c>
    </row>
    <row r="287" spans="5:6" x14ac:dyDescent="0.35">
      <c r="E287" t="s">
        <v>6256</v>
      </c>
      <c r="F287" t="s">
        <v>6257</v>
      </c>
    </row>
    <row r="288" spans="5:6" x14ac:dyDescent="0.35">
      <c r="E288" t="s">
        <v>6258</v>
      </c>
    </row>
    <row r="289" spans="5:5" x14ac:dyDescent="0.35">
      <c r="E289" t="s">
        <v>6259</v>
      </c>
    </row>
    <row r="290" spans="5:5" x14ac:dyDescent="0.35">
      <c r="E290" t="s">
        <v>6260</v>
      </c>
    </row>
    <row r="291" spans="5:5" x14ac:dyDescent="0.35">
      <c r="E291" t="s">
        <v>6261</v>
      </c>
    </row>
    <row r="292" spans="5:5" x14ac:dyDescent="0.35">
      <c r="E292" t="s">
        <v>6262</v>
      </c>
    </row>
    <row r="293" spans="5:5" x14ac:dyDescent="0.35">
      <c r="E293" t="s">
        <v>6263</v>
      </c>
    </row>
    <row r="294" spans="5:5" x14ac:dyDescent="0.35">
      <c r="E294" t="s">
        <v>6264</v>
      </c>
    </row>
    <row r="295" spans="5:5" x14ac:dyDescent="0.35">
      <c r="E295" t="s">
        <v>6265</v>
      </c>
    </row>
    <row r="296" spans="5:5" x14ac:dyDescent="0.35">
      <c r="E296" t="s">
        <v>6266</v>
      </c>
    </row>
    <row r="297" spans="5:5" x14ac:dyDescent="0.35">
      <c r="E297" t="s">
        <v>6267</v>
      </c>
    </row>
    <row r="298" spans="5:5" x14ac:dyDescent="0.35">
      <c r="E298" t="s">
        <v>6268</v>
      </c>
    </row>
    <row r="299" spans="5:5" x14ac:dyDescent="0.35">
      <c r="E299" t="s">
        <v>6269</v>
      </c>
    </row>
    <row r="300" spans="5:5" x14ac:dyDescent="0.35">
      <c r="E300" t="s">
        <v>6270</v>
      </c>
    </row>
    <row r="301" spans="5:5" x14ac:dyDescent="0.35">
      <c r="E301" t="s">
        <v>6271</v>
      </c>
    </row>
    <row r="302" spans="5:5" x14ac:dyDescent="0.35">
      <c r="E302" t="s">
        <v>6272</v>
      </c>
    </row>
    <row r="303" spans="5:5" x14ac:dyDescent="0.35">
      <c r="E303" t="s">
        <v>6273</v>
      </c>
    </row>
    <row r="304" spans="5:5" x14ac:dyDescent="0.35">
      <c r="E304" t="s">
        <v>6274</v>
      </c>
    </row>
    <row r="305" spans="5:6" x14ac:dyDescent="0.35">
      <c r="E305" t="s">
        <v>6275</v>
      </c>
    </row>
    <row r="306" spans="5:6" x14ac:dyDescent="0.35">
      <c r="E306" t="s">
        <v>6276</v>
      </c>
    </row>
    <row r="307" spans="5:6" x14ac:dyDescent="0.35">
      <c r="E307" t="s">
        <v>6277</v>
      </c>
    </row>
    <row r="308" spans="5:6" x14ac:dyDescent="0.35">
      <c r="E308" t="s">
        <v>6278</v>
      </c>
    </row>
    <row r="309" spans="5:6" x14ac:dyDescent="0.35">
      <c r="E309" t="s">
        <v>6279</v>
      </c>
    </row>
    <row r="310" spans="5:6" x14ac:dyDescent="0.35">
      <c r="E310" t="s">
        <v>6280</v>
      </c>
    </row>
    <row r="311" spans="5:6" x14ac:dyDescent="0.35">
      <c r="E311" t="s">
        <v>6281</v>
      </c>
    </row>
    <row r="312" spans="5:6" x14ac:dyDescent="0.35">
      <c r="E312" t="s">
        <v>6282</v>
      </c>
    </row>
    <row r="313" spans="5:6" x14ac:dyDescent="0.35">
      <c r="E313" t="s">
        <v>6283</v>
      </c>
    </row>
    <row r="314" spans="5:6" x14ac:dyDescent="0.35">
      <c r="E314" t="s">
        <v>6284</v>
      </c>
      <c r="F314" t="s">
        <v>6285</v>
      </c>
    </row>
    <row r="315" spans="5:6" x14ac:dyDescent="0.35">
      <c r="E315" t="s">
        <v>3164</v>
      </c>
      <c r="F315" t="s">
        <v>6286</v>
      </c>
    </row>
    <row r="316" spans="5:6" x14ac:dyDescent="0.35">
      <c r="E316" t="s">
        <v>6287</v>
      </c>
      <c r="F316" t="s">
        <v>6288</v>
      </c>
    </row>
    <row r="317" spans="5:6" x14ac:dyDescent="0.35">
      <c r="E317" t="s">
        <v>6289</v>
      </c>
      <c r="F317" t="s">
        <v>6290</v>
      </c>
    </row>
    <row r="318" spans="5:6" x14ac:dyDescent="0.35">
      <c r="E318" t="s">
        <v>6291</v>
      </c>
      <c r="F318" t="s">
        <v>6290</v>
      </c>
    </row>
    <row r="319" spans="5:6" x14ac:dyDescent="0.35">
      <c r="E319" t="s">
        <v>6292</v>
      </c>
      <c r="F319" t="s">
        <v>6290</v>
      </c>
    </row>
    <row r="320" spans="5:6" x14ac:dyDescent="0.35">
      <c r="E320" t="s">
        <v>6293</v>
      </c>
      <c r="F320" t="s">
        <v>6294</v>
      </c>
    </row>
    <row r="321" spans="5:6" x14ac:dyDescent="0.35">
      <c r="E321" t="s">
        <v>6295</v>
      </c>
      <c r="F321" t="s">
        <v>6290</v>
      </c>
    </row>
    <row r="322" spans="5:6" x14ac:dyDescent="0.35">
      <c r="E322" t="s">
        <v>6296</v>
      </c>
      <c r="F322" t="s">
        <v>6290</v>
      </c>
    </row>
    <row r="323" spans="5:6" x14ac:dyDescent="0.35">
      <c r="E323" t="s">
        <v>6297</v>
      </c>
      <c r="F323" t="s">
        <v>6290</v>
      </c>
    </row>
    <row r="324" spans="5:6" x14ac:dyDescent="0.35">
      <c r="E324" t="s">
        <v>6298</v>
      </c>
      <c r="F324" t="s">
        <v>6299</v>
      </c>
    </row>
    <row r="325" spans="5:6" x14ac:dyDescent="0.35">
      <c r="E325" t="s">
        <v>6300</v>
      </c>
      <c r="F325" t="s">
        <v>6290</v>
      </c>
    </row>
    <row r="326" spans="5:6" x14ac:dyDescent="0.35">
      <c r="E326" t="s">
        <v>6301</v>
      </c>
      <c r="F326" t="s">
        <v>6290</v>
      </c>
    </row>
    <row r="327" spans="5:6" x14ac:dyDescent="0.35">
      <c r="E327" t="s">
        <v>6302</v>
      </c>
      <c r="F327" t="s">
        <v>6290</v>
      </c>
    </row>
    <row r="328" spans="5:6" x14ac:dyDescent="0.35">
      <c r="E328" t="s">
        <v>6303</v>
      </c>
      <c r="F328" t="s">
        <v>6290</v>
      </c>
    </row>
    <row r="329" spans="5:6" x14ac:dyDescent="0.35">
      <c r="E329" t="s">
        <v>6304</v>
      </c>
      <c r="F329" t="s">
        <v>6290</v>
      </c>
    </row>
    <row r="330" spans="5:6" x14ac:dyDescent="0.35">
      <c r="E330" t="s">
        <v>6305</v>
      </c>
      <c r="F330" t="s">
        <v>6290</v>
      </c>
    </row>
    <row r="331" spans="5:6" x14ac:dyDescent="0.35">
      <c r="E331" t="s">
        <v>6306</v>
      </c>
      <c r="F331" t="s">
        <v>6290</v>
      </c>
    </row>
    <row r="332" spans="5:6" x14ac:dyDescent="0.35">
      <c r="E332" t="s">
        <v>6307</v>
      </c>
      <c r="F332" t="s">
        <v>6290</v>
      </c>
    </row>
    <row r="333" spans="5:6" x14ac:dyDescent="0.35">
      <c r="E333" t="s">
        <v>6308</v>
      </c>
      <c r="F333" t="s">
        <v>6290</v>
      </c>
    </row>
    <row r="334" spans="5:6" x14ac:dyDescent="0.35">
      <c r="E334" t="s">
        <v>6309</v>
      </c>
      <c r="F334" t="s">
        <v>6310</v>
      </c>
    </row>
    <row r="335" spans="5:6" x14ac:dyDescent="0.35">
      <c r="E335" t="s">
        <v>6311</v>
      </c>
      <c r="F335" t="s">
        <v>6290</v>
      </c>
    </row>
    <row r="336" spans="5:6" x14ac:dyDescent="0.35">
      <c r="E336" t="s">
        <v>6312</v>
      </c>
      <c r="F336" t="s">
        <v>6290</v>
      </c>
    </row>
    <row r="337" spans="5:6" x14ac:dyDescent="0.35">
      <c r="E337" t="s">
        <v>6313</v>
      </c>
      <c r="F337" t="s">
        <v>6290</v>
      </c>
    </row>
    <row r="338" spans="5:6" x14ac:dyDescent="0.35">
      <c r="E338" t="s">
        <v>6314</v>
      </c>
      <c r="F338" t="s">
        <v>6290</v>
      </c>
    </row>
    <row r="339" spans="5:6" x14ac:dyDescent="0.35">
      <c r="E339" t="s">
        <v>6315</v>
      </c>
      <c r="F339" t="s">
        <v>6290</v>
      </c>
    </row>
    <row r="340" spans="5:6" x14ac:dyDescent="0.35">
      <c r="E340" t="s">
        <v>6316</v>
      </c>
      <c r="F340" t="s">
        <v>6290</v>
      </c>
    </row>
    <row r="341" spans="5:6" x14ac:dyDescent="0.35">
      <c r="E341" t="s">
        <v>6317</v>
      </c>
      <c r="F341" t="s">
        <v>6290</v>
      </c>
    </row>
    <row r="342" spans="5:6" x14ac:dyDescent="0.35">
      <c r="E342" t="s">
        <v>6318</v>
      </c>
      <c r="F342" t="s">
        <v>6290</v>
      </c>
    </row>
    <row r="343" spans="5:6" x14ac:dyDescent="0.35">
      <c r="E343" t="s">
        <v>6319</v>
      </c>
      <c r="F343" t="s">
        <v>6290</v>
      </c>
    </row>
    <row r="344" spans="5:6" x14ac:dyDescent="0.35">
      <c r="E344" t="s">
        <v>6320</v>
      </c>
      <c r="F344" t="s">
        <v>6290</v>
      </c>
    </row>
    <row r="345" spans="5:6" x14ac:dyDescent="0.35">
      <c r="E345" t="s">
        <v>6321</v>
      </c>
      <c r="F345" t="s">
        <v>6290</v>
      </c>
    </row>
    <row r="346" spans="5:6" x14ac:dyDescent="0.35">
      <c r="E346" t="s">
        <v>6322</v>
      </c>
      <c r="F346" t="s">
        <v>6290</v>
      </c>
    </row>
    <row r="347" spans="5:6" x14ac:dyDescent="0.35">
      <c r="E347" t="s">
        <v>6323</v>
      </c>
      <c r="F347" t="s">
        <v>6290</v>
      </c>
    </row>
    <row r="348" spans="5:6" x14ac:dyDescent="0.35">
      <c r="E348" t="s">
        <v>6324</v>
      </c>
      <c r="F348" t="s">
        <v>6290</v>
      </c>
    </row>
    <row r="349" spans="5:6" x14ac:dyDescent="0.35">
      <c r="E349" t="s">
        <v>6325</v>
      </c>
      <c r="F349" t="s">
        <v>6290</v>
      </c>
    </row>
    <row r="350" spans="5:6" x14ac:dyDescent="0.35">
      <c r="E350" t="s">
        <v>6326</v>
      </c>
      <c r="F350" t="s">
        <v>6290</v>
      </c>
    </row>
    <row r="351" spans="5:6" x14ac:dyDescent="0.35">
      <c r="E351" t="s">
        <v>6327</v>
      </c>
      <c r="F351" t="s">
        <v>6290</v>
      </c>
    </row>
    <row r="352" spans="5:6" x14ac:dyDescent="0.35">
      <c r="E352" t="s">
        <v>6328</v>
      </c>
      <c r="F352" t="s">
        <v>6290</v>
      </c>
    </row>
    <row r="353" spans="5:6" x14ac:dyDescent="0.35">
      <c r="E353" t="s">
        <v>6329</v>
      </c>
      <c r="F353" t="s">
        <v>6290</v>
      </c>
    </row>
    <row r="354" spans="5:6" x14ac:dyDescent="0.35">
      <c r="E354" t="s">
        <v>6330</v>
      </c>
      <c r="F354" t="s">
        <v>6290</v>
      </c>
    </row>
    <row r="355" spans="5:6" x14ac:dyDescent="0.35">
      <c r="E355" t="s">
        <v>6331</v>
      </c>
      <c r="F355" t="s">
        <v>6290</v>
      </c>
    </row>
    <row r="356" spans="5:6" x14ac:dyDescent="0.35">
      <c r="E356" t="s">
        <v>6332</v>
      </c>
      <c r="F356" t="s">
        <v>6290</v>
      </c>
    </row>
    <row r="357" spans="5:6" x14ac:dyDescent="0.35">
      <c r="E357" t="s">
        <v>6333</v>
      </c>
      <c r="F357" t="s">
        <v>6290</v>
      </c>
    </row>
    <row r="358" spans="5:6" x14ac:dyDescent="0.35">
      <c r="E358" t="s">
        <v>6334</v>
      </c>
      <c r="F358" t="s">
        <v>5871</v>
      </c>
    </row>
    <row r="359" spans="5:6" x14ac:dyDescent="0.35">
      <c r="E359" t="s">
        <v>6335</v>
      </c>
      <c r="F359" t="s">
        <v>6290</v>
      </c>
    </row>
    <row r="360" spans="5:6" x14ac:dyDescent="0.35">
      <c r="E360" t="s">
        <v>6336</v>
      </c>
      <c r="F360" t="s">
        <v>6290</v>
      </c>
    </row>
    <row r="361" spans="5:6" x14ac:dyDescent="0.35">
      <c r="E361" t="s">
        <v>6337</v>
      </c>
      <c r="F361" t="s">
        <v>6290</v>
      </c>
    </row>
    <row r="362" spans="5:6" x14ac:dyDescent="0.35">
      <c r="E362" t="s">
        <v>6338</v>
      </c>
      <c r="F362" t="s">
        <v>6290</v>
      </c>
    </row>
    <row r="363" spans="5:6" x14ac:dyDescent="0.35">
      <c r="E363" t="s">
        <v>6339</v>
      </c>
      <c r="F363" t="s">
        <v>6290</v>
      </c>
    </row>
    <row r="364" spans="5:6" x14ac:dyDescent="0.35">
      <c r="E364" t="s">
        <v>6340</v>
      </c>
      <c r="F364" t="s">
        <v>6290</v>
      </c>
    </row>
    <row r="365" spans="5:6" x14ac:dyDescent="0.35">
      <c r="E365" t="s">
        <v>6341</v>
      </c>
      <c r="F365" t="s">
        <v>6290</v>
      </c>
    </row>
    <row r="366" spans="5:6" x14ac:dyDescent="0.35">
      <c r="E366" t="s">
        <v>6342</v>
      </c>
      <c r="F366" t="s">
        <v>6290</v>
      </c>
    </row>
    <row r="367" spans="5:6" x14ac:dyDescent="0.35">
      <c r="E367" t="s">
        <v>6343</v>
      </c>
      <c r="F367" t="s">
        <v>6290</v>
      </c>
    </row>
    <row r="368" spans="5:6" x14ac:dyDescent="0.35">
      <c r="E368" t="s">
        <v>6344</v>
      </c>
      <c r="F368" t="s">
        <v>6290</v>
      </c>
    </row>
    <row r="369" spans="5:6" x14ac:dyDescent="0.35">
      <c r="E369" t="s">
        <v>6345</v>
      </c>
      <c r="F369" t="s">
        <v>6290</v>
      </c>
    </row>
    <row r="370" spans="5:6" x14ac:dyDescent="0.35">
      <c r="E370" t="s">
        <v>6346</v>
      </c>
      <c r="F370" t="s">
        <v>6290</v>
      </c>
    </row>
    <row r="371" spans="5:6" x14ac:dyDescent="0.35">
      <c r="E371" t="s">
        <v>6347</v>
      </c>
      <c r="F371" t="s">
        <v>5968</v>
      </c>
    </row>
    <row r="372" spans="5:6" x14ac:dyDescent="0.35">
      <c r="E372" t="s">
        <v>4084</v>
      </c>
      <c r="F372" t="s">
        <v>6348</v>
      </c>
    </row>
    <row r="373" spans="5:6" x14ac:dyDescent="0.35">
      <c r="E373" t="s">
        <v>6349</v>
      </c>
      <c r="F373" t="s">
        <v>6350</v>
      </c>
    </row>
    <row r="374" spans="5:6" x14ac:dyDescent="0.35">
      <c r="E374" t="s">
        <v>6351</v>
      </c>
      <c r="F374" t="s">
        <v>5946</v>
      </c>
    </row>
    <row r="375" spans="5:6" x14ac:dyDescent="0.35">
      <c r="E375" t="s">
        <v>6352</v>
      </c>
      <c r="F375" t="s">
        <v>6353</v>
      </c>
    </row>
    <row r="376" spans="5:6" x14ac:dyDescent="0.35">
      <c r="E376" t="s">
        <v>6354</v>
      </c>
      <c r="F376" t="s">
        <v>6355</v>
      </c>
    </row>
    <row r="377" spans="5:6" x14ac:dyDescent="0.35">
      <c r="E377" t="s">
        <v>6356</v>
      </c>
      <c r="F377" t="s">
        <v>5946</v>
      </c>
    </row>
    <row r="378" spans="5:6" x14ac:dyDescent="0.35">
      <c r="E378" t="s">
        <v>6357</v>
      </c>
      <c r="F378" t="s">
        <v>6358</v>
      </c>
    </row>
    <row r="379" spans="5:6" x14ac:dyDescent="0.35">
      <c r="E379" t="s">
        <v>6359</v>
      </c>
      <c r="F379" t="s">
        <v>6360</v>
      </c>
    </row>
    <row r="380" spans="5:6" x14ac:dyDescent="0.35">
      <c r="E380" t="s">
        <v>6361</v>
      </c>
      <c r="F380" t="s">
        <v>6362</v>
      </c>
    </row>
    <row r="381" spans="5:6" x14ac:dyDescent="0.35">
      <c r="E381" t="s">
        <v>6363</v>
      </c>
      <c r="F381" t="s">
        <v>6364</v>
      </c>
    </row>
    <row r="382" spans="5:6" x14ac:dyDescent="0.35">
      <c r="E382" t="s">
        <v>6365</v>
      </c>
      <c r="F382" t="s">
        <v>6366</v>
      </c>
    </row>
    <row r="383" spans="5:6" x14ac:dyDescent="0.35">
      <c r="E383" t="s">
        <v>6367</v>
      </c>
      <c r="F383" t="s">
        <v>6368</v>
      </c>
    </row>
    <row r="384" spans="5:6" x14ac:dyDescent="0.35">
      <c r="E384" t="s">
        <v>6369</v>
      </c>
      <c r="F384" t="s">
        <v>6368</v>
      </c>
    </row>
    <row r="385" spans="5:6" x14ac:dyDescent="0.35">
      <c r="E385" t="s">
        <v>6370</v>
      </c>
      <c r="F385" t="s">
        <v>6368</v>
      </c>
    </row>
    <row r="386" spans="5:6" x14ac:dyDescent="0.35">
      <c r="E386" t="s">
        <v>6371</v>
      </c>
      <c r="F386" t="s">
        <v>6368</v>
      </c>
    </row>
    <row r="387" spans="5:6" x14ac:dyDescent="0.35">
      <c r="E387" t="s">
        <v>6372</v>
      </c>
      <c r="F387" t="s">
        <v>6368</v>
      </c>
    </row>
    <row r="388" spans="5:6" x14ac:dyDescent="0.35">
      <c r="E388" t="s">
        <v>6373</v>
      </c>
      <c r="F388" t="s">
        <v>6368</v>
      </c>
    </row>
    <row r="389" spans="5:6" x14ac:dyDescent="0.35">
      <c r="E389" t="s">
        <v>6374</v>
      </c>
      <c r="F389" t="s">
        <v>6368</v>
      </c>
    </row>
    <row r="390" spans="5:6" x14ac:dyDescent="0.35">
      <c r="E390" t="s">
        <v>6375</v>
      </c>
      <c r="F390" t="s">
        <v>6368</v>
      </c>
    </row>
    <row r="391" spans="5:6" x14ac:dyDescent="0.35">
      <c r="E391" t="s">
        <v>6376</v>
      </c>
      <c r="F391" t="s">
        <v>6368</v>
      </c>
    </row>
    <row r="392" spans="5:6" x14ac:dyDescent="0.35">
      <c r="E392" t="s">
        <v>6377</v>
      </c>
      <c r="F392" t="s">
        <v>6368</v>
      </c>
    </row>
    <row r="393" spans="5:6" x14ac:dyDescent="0.35">
      <c r="E393" t="s">
        <v>6378</v>
      </c>
      <c r="F393" t="s">
        <v>6368</v>
      </c>
    </row>
    <row r="394" spans="5:6" x14ac:dyDescent="0.35">
      <c r="E394" t="s">
        <v>6379</v>
      </c>
      <c r="F394" t="s">
        <v>6368</v>
      </c>
    </row>
    <row r="395" spans="5:6" x14ac:dyDescent="0.35">
      <c r="E395" t="s">
        <v>6380</v>
      </c>
      <c r="F395" t="s">
        <v>6368</v>
      </c>
    </row>
    <row r="396" spans="5:6" x14ac:dyDescent="0.35">
      <c r="E396" t="s">
        <v>6381</v>
      </c>
      <c r="F396" t="s">
        <v>6368</v>
      </c>
    </row>
    <row r="397" spans="5:6" x14ac:dyDescent="0.35">
      <c r="E397" t="s">
        <v>6382</v>
      </c>
      <c r="F397" t="s">
        <v>6368</v>
      </c>
    </row>
    <row r="398" spans="5:6" x14ac:dyDescent="0.35">
      <c r="E398" t="s">
        <v>6383</v>
      </c>
      <c r="F398" t="s">
        <v>6368</v>
      </c>
    </row>
    <row r="399" spans="5:6" x14ac:dyDescent="0.35">
      <c r="E399" t="s">
        <v>6384</v>
      </c>
      <c r="F399" t="s">
        <v>6385</v>
      </c>
    </row>
    <row r="400" spans="5:6" x14ac:dyDescent="0.35">
      <c r="E400" t="s">
        <v>6386</v>
      </c>
      <c r="F400" t="s">
        <v>6387</v>
      </c>
    </row>
    <row r="401" spans="5:6" x14ac:dyDescent="0.35">
      <c r="E401" t="s">
        <v>6388</v>
      </c>
      <c r="F401" t="s">
        <v>6389</v>
      </c>
    </row>
    <row r="402" spans="5:6" x14ac:dyDescent="0.35">
      <c r="E402" t="s">
        <v>6390</v>
      </c>
      <c r="F402" t="s">
        <v>6391</v>
      </c>
    </row>
    <row r="403" spans="5:6" x14ac:dyDescent="0.35">
      <c r="E403" t="s">
        <v>6392</v>
      </c>
      <c r="F403" t="s">
        <v>6393</v>
      </c>
    </row>
    <row r="404" spans="5:6" x14ac:dyDescent="0.35">
      <c r="E404" t="s">
        <v>6394</v>
      </c>
      <c r="F404" t="s">
        <v>6395</v>
      </c>
    </row>
  </sheetData>
  <autoFilter ref="A2:F2" xr:uid="{00000000-0009-0000-0000-0000BE000000}"/>
  <conditionalFormatting sqref="E1">
    <cfRule type="duplicateValues" dxfId="0" priority="14"/>
  </conditionalFormatting>
  <dataValidations count="1">
    <dataValidation type="list" allowBlank="1" showInputMessage="1" showErrorMessage="1" sqref="D1" xr:uid="{00000000-0002-0000-BE00-000000000000}">
      <formula1>Sites</formula1>
    </dataValidation>
  </dataValidations>
  <hyperlinks>
    <hyperlink ref="B1" location="Index!A1" display="Go To Index" xr:uid="{00000000-0004-0000-BE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F00-000000000000}">
  <sheetPr codeName="Sheet143"/>
  <dimension ref="A1:L1049"/>
  <sheetViews>
    <sheetView workbookViewId="0">
      <pane xSplit="6" ySplit="2" topLeftCell="G485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6" width="41.36328125" customWidth="1"/>
    <col min="7" max="7" width="16.54296875" bestFit="1" customWidth="1"/>
    <col min="8" max="8" width="52.6328125" bestFit="1" customWidth="1"/>
    <col min="9" max="9" width="10.54296875" bestFit="1" customWidth="1"/>
    <col min="10" max="10" width="16.453125" bestFit="1" customWidth="1"/>
    <col min="11" max="11" width="15" bestFit="1" customWidth="1"/>
    <col min="12" max="12" width="13.08984375" bestFit="1" customWidth="1"/>
  </cols>
  <sheetData>
    <row r="1" spans="1:12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6396</v>
      </c>
      <c r="F2" t="s">
        <v>6397</v>
      </c>
      <c r="G2" t="s">
        <v>6398</v>
      </c>
      <c r="H2" t="s">
        <v>6399</v>
      </c>
      <c r="I2" t="s">
        <v>6400</v>
      </c>
      <c r="J2" t="s">
        <v>6401</v>
      </c>
      <c r="K2" t="s">
        <v>6402</v>
      </c>
      <c r="L2" t="s">
        <v>6403</v>
      </c>
    </row>
    <row r="3" spans="1:12" x14ac:dyDescent="0.35">
      <c r="E3" t="s">
        <v>6404</v>
      </c>
      <c r="G3" t="s">
        <v>6405</v>
      </c>
      <c r="H3" t="s">
        <v>6406</v>
      </c>
      <c r="I3">
        <v>0</v>
      </c>
      <c r="J3">
        <v>20</v>
      </c>
    </row>
    <row r="4" spans="1:12" x14ac:dyDescent="0.35">
      <c r="E4" t="s">
        <v>6407</v>
      </c>
      <c r="G4" t="s">
        <v>6405</v>
      </c>
      <c r="H4" t="s">
        <v>6408</v>
      </c>
      <c r="I4">
        <v>0</v>
      </c>
      <c r="J4">
        <v>20</v>
      </c>
    </row>
    <row r="5" spans="1:12" x14ac:dyDescent="0.35">
      <c r="E5" t="s">
        <v>6409</v>
      </c>
      <c r="G5" t="s">
        <v>6405</v>
      </c>
      <c r="H5" t="s">
        <v>6410</v>
      </c>
      <c r="I5">
        <v>0</v>
      </c>
      <c r="J5">
        <v>20</v>
      </c>
    </row>
    <row r="6" spans="1:12" x14ac:dyDescent="0.35">
      <c r="E6" t="s">
        <v>6411</v>
      </c>
      <c r="G6" t="s">
        <v>6405</v>
      </c>
      <c r="H6" t="s">
        <v>6412</v>
      </c>
      <c r="I6">
        <v>0</v>
      </c>
      <c r="J6">
        <v>20</v>
      </c>
    </row>
    <row r="7" spans="1:12" x14ac:dyDescent="0.35">
      <c r="E7" t="s">
        <v>6413</v>
      </c>
      <c r="G7" t="s">
        <v>6405</v>
      </c>
      <c r="H7" t="s">
        <v>6414</v>
      </c>
      <c r="I7">
        <v>0</v>
      </c>
      <c r="J7">
        <v>20</v>
      </c>
    </row>
    <row r="8" spans="1:12" x14ac:dyDescent="0.35">
      <c r="E8" t="s">
        <v>6415</v>
      </c>
      <c r="G8" t="s">
        <v>6405</v>
      </c>
      <c r="H8" t="s">
        <v>6416</v>
      </c>
      <c r="I8">
        <v>0</v>
      </c>
      <c r="J8">
        <v>20</v>
      </c>
    </row>
    <row r="9" spans="1:12" x14ac:dyDescent="0.35">
      <c r="E9" t="s">
        <v>6417</v>
      </c>
      <c r="G9" t="s">
        <v>6418</v>
      </c>
      <c r="H9" t="s">
        <v>6419</v>
      </c>
      <c r="I9">
        <v>0</v>
      </c>
      <c r="J9">
        <v>20</v>
      </c>
    </row>
    <row r="10" spans="1:12" x14ac:dyDescent="0.35">
      <c r="E10" t="s">
        <v>6420</v>
      </c>
      <c r="G10" t="s">
        <v>6418</v>
      </c>
      <c r="H10" t="s">
        <v>6421</v>
      </c>
      <c r="I10">
        <v>0</v>
      </c>
      <c r="J10">
        <v>20</v>
      </c>
    </row>
    <row r="11" spans="1:12" x14ac:dyDescent="0.35">
      <c r="E11" t="s">
        <v>6422</v>
      </c>
      <c r="G11" t="s">
        <v>6405</v>
      </c>
      <c r="H11" t="s">
        <v>6422</v>
      </c>
      <c r="I11">
        <v>0</v>
      </c>
      <c r="J11">
        <v>20</v>
      </c>
    </row>
    <row r="12" spans="1:12" x14ac:dyDescent="0.35">
      <c r="E12" t="s">
        <v>6423</v>
      </c>
      <c r="G12" t="s">
        <v>6405</v>
      </c>
      <c r="H12" t="s">
        <v>6424</v>
      </c>
      <c r="I12">
        <v>0</v>
      </c>
      <c r="J12">
        <v>20</v>
      </c>
    </row>
    <row r="13" spans="1:12" x14ac:dyDescent="0.35">
      <c r="E13" t="s">
        <v>6425</v>
      </c>
      <c r="G13" t="s">
        <v>6405</v>
      </c>
      <c r="H13" t="s">
        <v>6426</v>
      </c>
      <c r="I13">
        <v>0</v>
      </c>
      <c r="J13">
        <v>20</v>
      </c>
    </row>
    <row r="14" spans="1:12" x14ac:dyDescent="0.35">
      <c r="E14" t="s">
        <v>6427</v>
      </c>
      <c r="G14" t="s">
        <v>6405</v>
      </c>
      <c r="H14" t="s">
        <v>6427</v>
      </c>
      <c r="I14">
        <v>0</v>
      </c>
      <c r="J14">
        <v>20</v>
      </c>
    </row>
    <row r="15" spans="1:12" x14ac:dyDescent="0.35">
      <c r="E15" t="s">
        <v>6428</v>
      </c>
      <c r="G15" t="s">
        <v>6405</v>
      </c>
      <c r="H15" t="s">
        <v>6428</v>
      </c>
      <c r="I15">
        <v>0</v>
      </c>
      <c r="J15">
        <v>20</v>
      </c>
    </row>
    <row r="16" spans="1:12" x14ac:dyDescent="0.35">
      <c r="E16" t="s">
        <v>6429</v>
      </c>
      <c r="G16" t="s">
        <v>6405</v>
      </c>
      <c r="H16" t="s">
        <v>6430</v>
      </c>
      <c r="I16">
        <v>0</v>
      </c>
      <c r="J16">
        <v>20</v>
      </c>
    </row>
    <row r="17" spans="5:10" x14ac:dyDescent="0.35">
      <c r="E17" t="s">
        <v>6431</v>
      </c>
      <c r="G17" t="s">
        <v>6405</v>
      </c>
      <c r="H17" t="s">
        <v>6430</v>
      </c>
      <c r="I17">
        <v>0</v>
      </c>
      <c r="J17">
        <v>20</v>
      </c>
    </row>
    <row r="18" spans="5:10" x14ac:dyDescent="0.35">
      <c r="E18" t="s">
        <v>6432</v>
      </c>
      <c r="G18" t="s">
        <v>6405</v>
      </c>
      <c r="H18" t="s">
        <v>6433</v>
      </c>
      <c r="I18">
        <v>0</v>
      </c>
      <c r="J18">
        <v>20</v>
      </c>
    </row>
    <row r="19" spans="5:10" x14ac:dyDescent="0.35">
      <c r="E19" t="s">
        <v>6434</v>
      </c>
      <c r="G19" t="s">
        <v>6405</v>
      </c>
      <c r="H19" t="s">
        <v>6433</v>
      </c>
      <c r="I19">
        <v>0</v>
      </c>
      <c r="J19">
        <v>20</v>
      </c>
    </row>
    <row r="20" spans="5:10" x14ac:dyDescent="0.35">
      <c r="E20" t="s">
        <v>6435</v>
      </c>
      <c r="G20" t="s">
        <v>6405</v>
      </c>
      <c r="H20" t="s">
        <v>6436</v>
      </c>
      <c r="I20">
        <v>0</v>
      </c>
      <c r="J20">
        <v>20</v>
      </c>
    </row>
    <row r="21" spans="5:10" x14ac:dyDescent="0.35">
      <c r="E21" t="s">
        <v>6437</v>
      </c>
      <c r="G21" t="s">
        <v>6405</v>
      </c>
      <c r="H21" t="s">
        <v>6436</v>
      </c>
      <c r="I21">
        <v>0</v>
      </c>
      <c r="J21">
        <v>20</v>
      </c>
    </row>
    <row r="22" spans="5:10" x14ac:dyDescent="0.35">
      <c r="E22" t="s">
        <v>6438</v>
      </c>
      <c r="G22" t="s">
        <v>6405</v>
      </c>
      <c r="H22" t="s">
        <v>6439</v>
      </c>
      <c r="I22">
        <v>0</v>
      </c>
      <c r="J22">
        <v>20</v>
      </c>
    </row>
    <row r="23" spans="5:10" x14ac:dyDescent="0.35">
      <c r="E23" t="s">
        <v>6440</v>
      </c>
      <c r="G23" t="s">
        <v>6405</v>
      </c>
      <c r="H23" t="s">
        <v>6441</v>
      </c>
      <c r="I23">
        <v>0</v>
      </c>
      <c r="J23">
        <v>20</v>
      </c>
    </row>
    <row r="24" spans="5:10" x14ac:dyDescent="0.35">
      <c r="E24" t="s">
        <v>6442</v>
      </c>
      <c r="G24" t="s">
        <v>6405</v>
      </c>
      <c r="H24" t="s">
        <v>6442</v>
      </c>
      <c r="I24">
        <v>0</v>
      </c>
      <c r="J24">
        <v>20</v>
      </c>
    </row>
    <row r="25" spans="5:10" x14ac:dyDescent="0.35">
      <c r="E25" t="s">
        <v>6443</v>
      </c>
      <c r="G25" t="s">
        <v>6405</v>
      </c>
      <c r="H25" t="s">
        <v>6444</v>
      </c>
      <c r="I25">
        <v>0</v>
      </c>
      <c r="J25">
        <v>20</v>
      </c>
    </row>
    <row r="26" spans="5:10" x14ac:dyDescent="0.35">
      <c r="E26" t="s">
        <v>6445</v>
      </c>
      <c r="G26" t="s">
        <v>6418</v>
      </c>
      <c r="H26" t="s">
        <v>6446</v>
      </c>
      <c r="I26">
        <v>0</v>
      </c>
      <c r="J26">
        <v>20</v>
      </c>
    </row>
    <row r="27" spans="5:10" x14ac:dyDescent="0.35">
      <c r="E27" t="s">
        <v>6447</v>
      </c>
      <c r="G27" t="s">
        <v>6405</v>
      </c>
      <c r="H27" t="s">
        <v>6448</v>
      </c>
      <c r="I27">
        <v>0</v>
      </c>
      <c r="J27">
        <v>20</v>
      </c>
    </row>
    <row r="28" spans="5:10" x14ac:dyDescent="0.35">
      <c r="E28" t="s">
        <v>6449</v>
      </c>
      <c r="G28" t="s">
        <v>6405</v>
      </c>
      <c r="H28" t="s">
        <v>6450</v>
      </c>
      <c r="I28">
        <v>0</v>
      </c>
      <c r="J28">
        <v>20</v>
      </c>
    </row>
    <row r="29" spans="5:10" x14ac:dyDescent="0.35">
      <c r="E29" t="s">
        <v>6451</v>
      </c>
      <c r="G29" t="s">
        <v>6405</v>
      </c>
      <c r="H29" t="s">
        <v>6452</v>
      </c>
      <c r="I29">
        <v>0</v>
      </c>
      <c r="J29">
        <v>20</v>
      </c>
    </row>
    <row r="30" spans="5:10" x14ac:dyDescent="0.35">
      <c r="E30" t="s">
        <v>6453</v>
      </c>
      <c r="G30" t="s">
        <v>6405</v>
      </c>
      <c r="H30" t="s">
        <v>6453</v>
      </c>
      <c r="I30">
        <v>0</v>
      </c>
      <c r="J30">
        <v>20</v>
      </c>
    </row>
    <row r="31" spans="5:10" x14ac:dyDescent="0.35">
      <c r="E31" t="s">
        <v>6454</v>
      </c>
      <c r="F31" t="s">
        <v>6454</v>
      </c>
      <c r="G31" t="s">
        <v>6405</v>
      </c>
      <c r="H31" t="s">
        <v>6455</v>
      </c>
      <c r="I31">
        <v>0</v>
      </c>
      <c r="J31">
        <v>20</v>
      </c>
    </row>
    <row r="32" spans="5:10" x14ac:dyDescent="0.35">
      <c r="E32" t="s">
        <v>6456</v>
      </c>
      <c r="G32" t="s">
        <v>6418</v>
      </c>
      <c r="H32" t="s">
        <v>6456</v>
      </c>
      <c r="I32">
        <v>0</v>
      </c>
      <c r="J32">
        <v>20</v>
      </c>
    </row>
    <row r="33" spans="5:10" x14ac:dyDescent="0.35">
      <c r="E33" t="s">
        <v>6457</v>
      </c>
      <c r="G33" t="s">
        <v>6405</v>
      </c>
      <c r="H33" t="s">
        <v>6458</v>
      </c>
      <c r="I33">
        <v>0</v>
      </c>
      <c r="J33">
        <v>20</v>
      </c>
    </row>
    <row r="34" spans="5:10" x14ac:dyDescent="0.35">
      <c r="E34" t="s">
        <v>6459</v>
      </c>
      <c r="G34" t="s">
        <v>4557</v>
      </c>
      <c r="H34" t="s">
        <v>6460</v>
      </c>
      <c r="I34">
        <v>0</v>
      </c>
      <c r="J34">
        <v>20</v>
      </c>
    </row>
    <row r="35" spans="5:10" x14ac:dyDescent="0.35">
      <c r="E35" t="s">
        <v>6461</v>
      </c>
      <c r="G35" t="s">
        <v>6405</v>
      </c>
      <c r="H35" t="s">
        <v>6462</v>
      </c>
      <c r="I35">
        <v>0</v>
      </c>
      <c r="J35">
        <v>20</v>
      </c>
    </row>
    <row r="36" spans="5:10" x14ac:dyDescent="0.35">
      <c r="E36" t="s">
        <v>6463</v>
      </c>
      <c r="G36" t="s">
        <v>6405</v>
      </c>
      <c r="H36" t="s">
        <v>6464</v>
      </c>
      <c r="I36">
        <v>0</v>
      </c>
      <c r="J36">
        <v>20</v>
      </c>
    </row>
    <row r="37" spans="5:10" x14ac:dyDescent="0.35">
      <c r="E37" t="s">
        <v>6465</v>
      </c>
      <c r="G37" t="s">
        <v>6405</v>
      </c>
      <c r="H37" t="s">
        <v>6466</v>
      </c>
      <c r="I37">
        <v>0</v>
      </c>
      <c r="J37">
        <v>20</v>
      </c>
    </row>
    <row r="38" spans="5:10" x14ac:dyDescent="0.35">
      <c r="E38" t="s">
        <v>6467</v>
      </c>
      <c r="G38" t="s">
        <v>6418</v>
      </c>
      <c r="H38" t="s">
        <v>6468</v>
      </c>
      <c r="I38">
        <v>0</v>
      </c>
      <c r="J38">
        <v>20</v>
      </c>
    </row>
    <row r="39" spans="5:10" x14ac:dyDescent="0.35">
      <c r="E39" t="s">
        <v>6469</v>
      </c>
      <c r="G39" t="s">
        <v>6405</v>
      </c>
      <c r="H39" t="s">
        <v>6470</v>
      </c>
      <c r="I39">
        <v>0</v>
      </c>
      <c r="J39">
        <v>20</v>
      </c>
    </row>
    <row r="40" spans="5:10" x14ac:dyDescent="0.35">
      <c r="E40" t="s">
        <v>6471</v>
      </c>
      <c r="G40" t="s">
        <v>6405</v>
      </c>
      <c r="H40" t="s">
        <v>6472</v>
      </c>
      <c r="I40">
        <v>0</v>
      </c>
      <c r="J40">
        <v>20</v>
      </c>
    </row>
    <row r="41" spans="5:10" x14ac:dyDescent="0.35">
      <c r="E41" t="s">
        <v>6473</v>
      </c>
      <c r="G41" t="s">
        <v>6405</v>
      </c>
      <c r="H41" t="s">
        <v>6474</v>
      </c>
      <c r="I41">
        <v>0</v>
      </c>
      <c r="J41">
        <v>20</v>
      </c>
    </row>
    <row r="42" spans="5:10" x14ac:dyDescent="0.35">
      <c r="E42" t="s">
        <v>6475</v>
      </c>
      <c r="G42" t="s">
        <v>6418</v>
      </c>
      <c r="H42" t="s">
        <v>6476</v>
      </c>
      <c r="I42">
        <v>0</v>
      </c>
      <c r="J42">
        <v>20</v>
      </c>
    </row>
    <row r="43" spans="5:10" x14ac:dyDescent="0.35">
      <c r="E43" t="s">
        <v>6477</v>
      </c>
      <c r="G43" t="s">
        <v>6405</v>
      </c>
      <c r="H43" t="s">
        <v>6477</v>
      </c>
      <c r="I43">
        <v>0</v>
      </c>
      <c r="J43">
        <v>20</v>
      </c>
    </row>
    <row r="44" spans="5:10" x14ac:dyDescent="0.35">
      <c r="E44" t="s">
        <v>6478</v>
      </c>
      <c r="G44" t="s">
        <v>6405</v>
      </c>
      <c r="H44" t="s">
        <v>6479</v>
      </c>
      <c r="I44">
        <v>0</v>
      </c>
      <c r="J44">
        <v>20</v>
      </c>
    </row>
    <row r="45" spans="5:10" x14ac:dyDescent="0.35">
      <c r="E45" t="s">
        <v>6480</v>
      </c>
      <c r="G45" t="s">
        <v>6405</v>
      </c>
      <c r="H45" t="s">
        <v>6480</v>
      </c>
      <c r="I45">
        <v>0</v>
      </c>
      <c r="J45">
        <v>20</v>
      </c>
    </row>
    <row r="46" spans="5:10" x14ac:dyDescent="0.35">
      <c r="E46" t="s">
        <v>6481</v>
      </c>
      <c r="G46" t="s">
        <v>6482</v>
      </c>
      <c r="H46" t="s">
        <v>6483</v>
      </c>
      <c r="I46">
        <v>0</v>
      </c>
      <c r="J46">
        <v>20</v>
      </c>
    </row>
    <row r="47" spans="5:10" x14ac:dyDescent="0.35">
      <c r="E47" t="s">
        <v>6484</v>
      </c>
      <c r="G47" t="s">
        <v>6405</v>
      </c>
      <c r="H47" t="s">
        <v>6485</v>
      </c>
      <c r="I47">
        <v>0</v>
      </c>
      <c r="J47">
        <v>20</v>
      </c>
    </row>
    <row r="48" spans="5:10" x14ac:dyDescent="0.35">
      <c r="E48" t="s">
        <v>6486</v>
      </c>
      <c r="G48" t="s">
        <v>6405</v>
      </c>
      <c r="H48" t="s">
        <v>6487</v>
      </c>
      <c r="I48">
        <v>0</v>
      </c>
      <c r="J48">
        <v>20</v>
      </c>
    </row>
    <row r="49" spans="5:10" x14ac:dyDescent="0.35">
      <c r="E49" t="s">
        <v>6488</v>
      </c>
      <c r="G49" t="s">
        <v>6418</v>
      </c>
      <c r="H49" t="s">
        <v>6489</v>
      </c>
      <c r="I49">
        <v>0</v>
      </c>
      <c r="J49">
        <v>20</v>
      </c>
    </row>
    <row r="50" spans="5:10" x14ac:dyDescent="0.35">
      <c r="E50" t="s">
        <v>6490</v>
      </c>
      <c r="G50" t="s">
        <v>6405</v>
      </c>
      <c r="H50" t="s">
        <v>6491</v>
      </c>
      <c r="I50">
        <v>0</v>
      </c>
      <c r="J50">
        <v>20</v>
      </c>
    </row>
    <row r="51" spans="5:10" x14ac:dyDescent="0.35">
      <c r="E51" t="s">
        <v>6492</v>
      </c>
      <c r="G51" t="s">
        <v>6405</v>
      </c>
      <c r="H51" t="s">
        <v>6493</v>
      </c>
      <c r="I51">
        <v>0</v>
      </c>
      <c r="J51">
        <v>20</v>
      </c>
    </row>
    <row r="52" spans="5:10" x14ac:dyDescent="0.35">
      <c r="E52" t="s">
        <v>6494</v>
      </c>
      <c r="G52" t="s">
        <v>6405</v>
      </c>
      <c r="H52" t="s">
        <v>6494</v>
      </c>
      <c r="I52">
        <v>0</v>
      </c>
      <c r="J52">
        <v>-1</v>
      </c>
    </row>
    <row r="53" spans="5:10" x14ac:dyDescent="0.35">
      <c r="E53" t="s">
        <v>6495</v>
      </c>
      <c r="G53" t="s">
        <v>6405</v>
      </c>
      <c r="H53" t="s">
        <v>6496</v>
      </c>
      <c r="I53">
        <v>0</v>
      </c>
      <c r="J53">
        <v>20</v>
      </c>
    </row>
    <row r="54" spans="5:10" x14ac:dyDescent="0.35">
      <c r="E54" t="s">
        <v>6497</v>
      </c>
      <c r="G54" t="s">
        <v>6405</v>
      </c>
      <c r="H54" t="s">
        <v>6498</v>
      </c>
      <c r="I54">
        <v>0</v>
      </c>
      <c r="J54">
        <v>20</v>
      </c>
    </row>
    <row r="55" spans="5:10" x14ac:dyDescent="0.35">
      <c r="E55" t="s">
        <v>6499</v>
      </c>
      <c r="G55" t="s">
        <v>6405</v>
      </c>
      <c r="H55" t="s">
        <v>6499</v>
      </c>
      <c r="I55">
        <v>0</v>
      </c>
      <c r="J55">
        <v>20</v>
      </c>
    </row>
    <row r="56" spans="5:10" x14ac:dyDescent="0.35">
      <c r="E56" t="s">
        <v>6500</v>
      </c>
      <c r="G56" t="s">
        <v>6418</v>
      </c>
      <c r="H56" t="s">
        <v>6501</v>
      </c>
      <c r="I56">
        <v>0</v>
      </c>
      <c r="J56">
        <v>20</v>
      </c>
    </row>
    <row r="57" spans="5:10" x14ac:dyDescent="0.35">
      <c r="E57" t="s">
        <v>6502</v>
      </c>
      <c r="G57" t="s">
        <v>6405</v>
      </c>
      <c r="H57" t="s">
        <v>6503</v>
      </c>
      <c r="I57">
        <v>0</v>
      </c>
      <c r="J57">
        <v>20</v>
      </c>
    </row>
    <row r="58" spans="5:10" x14ac:dyDescent="0.35">
      <c r="E58" t="s">
        <v>6504</v>
      </c>
      <c r="G58" t="s">
        <v>6418</v>
      </c>
      <c r="H58" t="s">
        <v>6505</v>
      </c>
      <c r="I58">
        <v>0</v>
      </c>
      <c r="J58">
        <v>20</v>
      </c>
    </row>
    <row r="59" spans="5:10" x14ac:dyDescent="0.35">
      <c r="E59" t="s">
        <v>6506</v>
      </c>
      <c r="G59" t="s">
        <v>6405</v>
      </c>
      <c r="H59" t="s">
        <v>6507</v>
      </c>
      <c r="I59">
        <v>0</v>
      </c>
      <c r="J59">
        <v>20</v>
      </c>
    </row>
    <row r="60" spans="5:10" x14ac:dyDescent="0.35">
      <c r="E60" t="s">
        <v>6508</v>
      </c>
      <c r="G60" t="s">
        <v>6405</v>
      </c>
      <c r="H60" t="s">
        <v>6509</v>
      </c>
      <c r="I60">
        <v>0</v>
      </c>
      <c r="J60">
        <v>20</v>
      </c>
    </row>
    <row r="61" spans="5:10" x14ac:dyDescent="0.35">
      <c r="E61" t="s">
        <v>6510</v>
      </c>
      <c r="G61" t="s">
        <v>6405</v>
      </c>
      <c r="H61" t="s">
        <v>6511</v>
      </c>
      <c r="I61">
        <v>0</v>
      </c>
      <c r="J61">
        <v>20</v>
      </c>
    </row>
    <row r="62" spans="5:10" x14ac:dyDescent="0.35">
      <c r="E62" t="s">
        <v>6512</v>
      </c>
      <c r="G62" t="s">
        <v>6405</v>
      </c>
      <c r="H62" t="s">
        <v>6513</v>
      </c>
      <c r="I62">
        <v>0</v>
      </c>
      <c r="J62">
        <v>20</v>
      </c>
    </row>
    <row r="63" spans="5:10" x14ac:dyDescent="0.35">
      <c r="E63" t="s">
        <v>6514</v>
      </c>
      <c r="G63" t="s">
        <v>6482</v>
      </c>
      <c r="H63" t="s">
        <v>6515</v>
      </c>
      <c r="I63">
        <v>0</v>
      </c>
      <c r="J63">
        <v>20</v>
      </c>
    </row>
    <row r="64" spans="5:10" x14ac:dyDescent="0.35">
      <c r="E64" t="s">
        <v>6516</v>
      </c>
      <c r="G64" t="s">
        <v>6405</v>
      </c>
      <c r="H64" t="s">
        <v>6517</v>
      </c>
      <c r="I64">
        <v>0</v>
      </c>
      <c r="J64">
        <v>20</v>
      </c>
    </row>
    <row r="65" spans="5:10" x14ac:dyDescent="0.35">
      <c r="E65" t="s">
        <v>6518</v>
      </c>
      <c r="F65" t="s">
        <v>6519</v>
      </c>
      <c r="G65" t="s">
        <v>6482</v>
      </c>
      <c r="H65" t="s">
        <v>6520</v>
      </c>
      <c r="I65">
        <v>0</v>
      </c>
      <c r="J65">
        <v>1</v>
      </c>
    </row>
    <row r="66" spans="5:10" x14ac:dyDescent="0.35">
      <c r="E66" t="s">
        <v>6521</v>
      </c>
      <c r="G66" t="s">
        <v>6405</v>
      </c>
      <c r="H66" t="s">
        <v>6521</v>
      </c>
      <c r="I66">
        <v>0</v>
      </c>
      <c r="J66">
        <v>-1</v>
      </c>
    </row>
    <row r="67" spans="5:10" x14ac:dyDescent="0.35">
      <c r="E67" t="s">
        <v>6522</v>
      </c>
      <c r="G67" t="s">
        <v>6405</v>
      </c>
      <c r="H67" t="s">
        <v>6522</v>
      </c>
      <c r="I67">
        <v>0</v>
      </c>
      <c r="J67">
        <v>-1</v>
      </c>
    </row>
    <row r="68" spans="5:10" x14ac:dyDescent="0.35">
      <c r="E68" t="s">
        <v>6523</v>
      </c>
      <c r="G68" t="s">
        <v>6405</v>
      </c>
      <c r="H68" t="s">
        <v>6523</v>
      </c>
      <c r="I68">
        <v>0</v>
      </c>
      <c r="J68">
        <v>-1</v>
      </c>
    </row>
    <row r="69" spans="5:10" x14ac:dyDescent="0.35">
      <c r="E69" t="s">
        <v>6524</v>
      </c>
      <c r="G69" t="s">
        <v>6405</v>
      </c>
      <c r="H69" t="s">
        <v>6525</v>
      </c>
      <c r="I69">
        <v>0</v>
      </c>
      <c r="J69">
        <v>-1</v>
      </c>
    </row>
    <row r="70" spans="5:10" x14ac:dyDescent="0.35">
      <c r="E70" t="s">
        <v>6526</v>
      </c>
      <c r="G70" t="s">
        <v>6405</v>
      </c>
      <c r="H70" t="s">
        <v>6527</v>
      </c>
      <c r="I70">
        <v>0</v>
      </c>
      <c r="J70">
        <v>-1</v>
      </c>
    </row>
    <row r="71" spans="5:10" x14ac:dyDescent="0.35">
      <c r="E71" t="s">
        <v>6528</v>
      </c>
      <c r="G71" t="s">
        <v>6405</v>
      </c>
      <c r="H71" t="s">
        <v>6528</v>
      </c>
      <c r="I71">
        <v>0</v>
      </c>
      <c r="J71">
        <v>-1</v>
      </c>
    </row>
    <row r="72" spans="5:10" x14ac:dyDescent="0.35">
      <c r="E72" t="s">
        <v>6529</v>
      </c>
      <c r="G72" t="s">
        <v>6405</v>
      </c>
      <c r="H72" t="s">
        <v>6529</v>
      </c>
      <c r="I72">
        <v>0</v>
      </c>
      <c r="J72">
        <v>-1</v>
      </c>
    </row>
    <row r="73" spans="5:10" x14ac:dyDescent="0.35">
      <c r="E73" t="s">
        <v>6530</v>
      </c>
      <c r="G73" t="s">
        <v>6405</v>
      </c>
      <c r="H73" t="s">
        <v>6530</v>
      </c>
      <c r="I73">
        <v>0</v>
      </c>
      <c r="J73">
        <v>-1</v>
      </c>
    </row>
    <row r="74" spans="5:10" x14ac:dyDescent="0.35">
      <c r="E74" t="s">
        <v>6531</v>
      </c>
      <c r="G74" t="s">
        <v>6405</v>
      </c>
      <c r="H74" t="s">
        <v>6531</v>
      </c>
      <c r="I74">
        <v>0</v>
      </c>
      <c r="J74">
        <v>-1</v>
      </c>
    </row>
    <row r="75" spans="5:10" x14ac:dyDescent="0.35">
      <c r="E75" t="s">
        <v>6532</v>
      </c>
      <c r="G75" t="s">
        <v>6405</v>
      </c>
      <c r="H75" t="s">
        <v>6532</v>
      </c>
      <c r="I75">
        <v>0</v>
      </c>
      <c r="J75">
        <v>-1</v>
      </c>
    </row>
    <row r="76" spans="5:10" x14ac:dyDescent="0.35">
      <c r="E76" t="s">
        <v>6533</v>
      </c>
      <c r="G76" t="s">
        <v>6405</v>
      </c>
      <c r="H76" t="s">
        <v>6533</v>
      </c>
      <c r="I76">
        <v>0</v>
      </c>
      <c r="J76">
        <v>-1</v>
      </c>
    </row>
    <row r="77" spans="5:10" x14ac:dyDescent="0.35">
      <c r="E77" t="s">
        <v>6534</v>
      </c>
      <c r="G77" t="s">
        <v>6405</v>
      </c>
      <c r="H77" t="s">
        <v>6534</v>
      </c>
      <c r="I77">
        <v>0</v>
      </c>
      <c r="J77">
        <v>-1</v>
      </c>
    </row>
    <row r="78" spans="5:10" x14ac:dyDescent="0.35">
      <c r="E78" t="s">
        <v>6535</v>
      </c>
      <c r="G78" t="s">
        <v>6405</v>
      </c>
      <c r="H78" t="s">
        <v>6535</v>
      </c>
      <c r="I78">
        <v>0</v>
      </c>
      <c r="J78">
        <v>-1</v>
      </c>
    </row>
    <row r="79" spans="5:10" x14ac:dyDescent="0.35">
      <c r="E79" t="s">
        <v>6536</v>
      </c>
      <c r="G79" t="s">
        <v>6405</v>
      </c>
      <c r="H79" t="s">
        <v>6536</v>
      </c>
      <c r="I79">
        <v>0</v>
      </c>
      <c r="J79">
        <v>-1</v>
      </c>
    </row>
    <row r="80" spans="5:10" x14ac:dyDescent="0.35">
      <c r="E80" t="s">
        <v>6537</v>
      </c>
      <c r="G80" t="s">
        <v>6405</v>
      </c>
      <c r="H80" t="s">
        <v>6537</v>
      </c>
      <c r="I80">
        <v>0</v>
      </c>
      <c r="J80">
        <v>-1</v>
      </c>
    </row>
    <row r="81" spans="5:10" x14ac:dyDescent="0.35">
      <c r="E81" t="s">
        <v>6538</v>
      </c>
      <c r="G81" t="s">
        <v>6405</v>
      </c>
      <c r="H81" t="s">
        <v>6538</v>
      </c>
      <c r="I81">
        <v>0</v>
      </c>
      <c r="J81">
        <v>-1</v>
      </c>
    </row>
    <row r="82" spans="5:10" x14ac:dyDescent="0.35">
      <c r="E82" t="s">
        <v>6539</v>
      </c>
      <c r="G82" t="s">
        <v>6405</v>
      </c>
      <c r="H82" t="s">
        <v>6539</v>
      </c>
      <c r="I82">
        <v>0</v>
      </c>
      <c r="J82">
        <v>-1</v>
      </c>
    </row>
    <row r="83" spans="5:10" x14ac:dyDescent="0.35">
      <c r="E83" t="s">
        <v>6540</v>
      </c>
      <c r="G83" t="s">
        <v>6405</v>
      </c>
      <c r="H83" t="s">
        <v>6540</v>
      </c>
      <c r="I83">
        <v>0</v>
      </c>
      <c r="J83">
        <v>-1</v>
      </c>
    </row>
    <row r="84" spans="5:10" x14ac:dyDescent="0.35">
      <c r="E84" t="s">
        <v>6541</v>
      </c>
      <c r="G84" t="s">
        <v>6405</v>
      </c>
      <c r="H84" t="s">
        <v>6541</v>
      </c>
      <c r="I84">
        <v>0</v>
      </c>
      <c r="J84">
        <v>-1</v>
      </c>
    </row>
    <row r="85" spans="5:10" x14ac:dyDescent="0.35">
      <c r="E85" t="s">
        <v>6542</v>
      </c>
      <c r="G85" t="s">
        <v>6405</v>
      </c>
      <c r="H85" t="s">
        <v>6542</v>
      </c>
      <c r="I85">
        <v>0</v>
      </c>
      <c r="J85">
        <v>-1</v>
      </c>
    </row>
    <row r="86" spans="5:10" x14ac:dyDescent="0.35">
      <c r="E86" t="s">
        <v>6543</v>
      </c>
      <c r="G86" t="s">
        <v>6405</v>
      </c>
      <c r="H86" t="s">
        <v>6543</v>
      </c>
      <c r="I86">
        <v>0</v>
      </c>
      <c r="J86">
        <v>-1</v>
      </c>
    </row>
    <row r="87" spans="5:10" x14ac:dyDescent="0.35">
      <c r="E87" t="s">
        <v>6544</v>
      </c>
      <c r="G87" t="s">
        <v>6405</v>
      </c>
      <c r="H87" t="s">
        <v>6544</v>
      </c>
      <c r="I87">
        <v>0</v>
      </c>
      <c r="J87">
        <v>-1</v>
      </c>
    </row>
    <row r="88" spans="5:10" x14ac:dyDescent="0.35">
      <c r="E88" t="s">
        <v>6545</v>
      </c>
      <c r="G88" t="s">
        <v>6405</v>
      </c>
      <c r="H88" t="s">
        <v>6545</v>
      </c>
      <c r="I88">
        <v>0</v>
      </c>
      <c r="J88">
        <v>20</v>
      </c>
    </row>
    <row r="89" spans="5:10" x14ac:dyDescent="0.35">
      <c r="E89" t="s">
        <v>6546</v>
      </c>
      <c r="G89" t="s">
        <v>6405</v>
      </c>
      <c r="H89" t="s">
        <v>6547</v>
      </c>
      <c r="I89">
        <v>0</v>
      </c>
      <c r="J89">
        <v>20</v>
      </c>
    </row>
    <row r="90" spans="5:10" x14ac:dyDescent="0.35">
      <c r="E90" t="s">
        <v>6548</v>
      </c>
      <c r="G90" t="s">
        <v>6405</v>
      </c>
      <c r="H90" t="s">
        <v>6549</v>
      </c>
      <c r="I90">
        <v>0</v>
      </c>
      <c r="J90">
        <v>20</v>
      </c>
    </row>
    <row r="91" spans="5:10" x14ac:dyDescent="0.35">
      <c r="E91" t="s">
        <v>6550</v>
      </c>
      <c r="G91" t="s">
        <v>6405</v>
      </c>
      <c r="H91" t="s">
        <v>6551</v>
      </c>
      <c r="I91">
        <v>0</v>
      </c>
      <c r="J91">
        <v>20</v>
      </c>
    </row>
    <row r="92" spans="5:10" x14ac:dyDescent="0.35">
      <c r="E92" t="s">
        <v>6552</v>
      </c>
      <c r="G92" t="s">
        <v>6405</v>
      </c>
      <c r="H92" t="s">
        <v>6553</v>
      </c>
      <c r="I92">
        <v>0</v>
      </c>
      <c r="J92">
        <v>20</v>
      </c>
    </row>
    <row r="93" spans="5:10" x14ac:dyDescent="0.35">
      <c r="E93" t="s">
        <v>6554</v>
      </c>
      <c r="G93" t="s">
        <v>6405</v>
      </c>
      <c r="H93" t="s">
        <v>6555</v>
      </c>
      <c r="I93">
        <v>0</v>
      </c>
      <c r="J93">
        <v>20</v>
      </c>
    </row>
    <row r="94" spans="5:10" x14ac:dyDescent="0.35">
      <c r="E94" t="s">
        <v>6556</v>
      </c>
      <c r="G94" t="s">
        <v>6405</v>
      </c>
      <c r="H94" t="s">
        <v>6557</v>
      </c>
      <c r="I94">
        <v>0</v>
      </c>
      <c r="J94">
        <v>20</v>
      </c>
    </row>
    <row r="95" spans="5:10" x14ac:dyDescent="0.35">
      <c r="E95" t="s">
        <v>6558</v>
      </c>
      <c r="G95" t="s">
        <v>6405</v>
      </c>
      <c r="H95" t="s">
        <v>6558</v>
      </c>
      <c r="I95">
        <v>0</v>
      </c>
      <c r="J95">
        <v>20</v>
      </c>
    </row>
    <row r="96" spans="5:10" x14ac:dyDescent="0.35">
      <c r="E96" t="s">
        <v>6559</v>
      </c>
      <c r="G96" t="s">
        <v>6405</v>
      </c>
      <c r="H96" t="s">
        <v>6560</v>
      </c>
      <c r="I96">
        <v>0</v>
      </c>
      <c r="J96">
        <v>20</v>
      </c>
    </row>
    <row r="97" spans="5:10" x14ac:dyDescent="0.35">
      <c r="E97" t="s">
        <v>6561</v>
      </c>
      <c r="G97" t="s">
        <v>6405</v>
      </c>
      <c r="H97" t="s">
        <v>6562</v>
      </c>
      <c r="I97">
        <v>0</v>
      </c>
      <c r="J97">
        <v>20</v>
      </c>
    </row>
    <row r="98" spans="5:10" x14ac:dyDescent="0.35">
      <c r="E98" t="s">
        <v>6563</v>
      </c>
      <c r="G98" t="s">
        <v>6405</v>
      </c>
      <c r="H98" t="s">
        <v>6564</v>
      </c>
      <c r="I98">
        <v>0</v>
      </c>
      <c r="J98">
        <v>20</v>
      </c>
    </row>
    <row r="99" spans="5:10" x14ac:dyDescent="0.35">
      <c r="E99" t="s">
        <v>6565</v>
      </c>
      <c r="G99" t="s">
        <v>6405</v>
      </c>
      <c r="H99" t="s">
        <v>6566</v>
      </c>
      <c r="I99">
        <v>0</v>
      </c>
      <c r="J99">
        <v>20</v>
      </c>
    </row>
    <row r="100" spans="5:10" x14ac:dyDescent="0.35">
      <c r="E100" t="s">
        <v>6567</v>
      </c>
      <c r="G100" t="s">
        <v>6418</v>
      </c>
      <c r="H100" t="s">
        <v>6568</v>
      </c>
      <c r="I100">
        <v>0</v>
      </c>
      <c r="J100">
        <v>20</v>
      </c>
    </row>
    <row r="101" spans="5:10" x14ac:dyDescent="0.35">
      <c r="E101" t="s">
        <v>6569</v>
      </c>
      <c r="G101" t="s">
        <v>6418</v>
      </c>
      <c r="H101" t="s">
        <v>6570</v>
      </c>
      <c r="I101">
        <v>0</v>
      </c>
      <c r="J101">
        <v>20</v>
      </c>
    </row>
    <row r="102" spans="5:10" x14ac:dyDescent="0.35">
      <c r="E102" t="s">
        <v>6571</v>
      </c>
      <c r="G102" t="s">
        <v>6418</v>
      </c>
      <c r="H102" t="s">
        <v>6572</v>
      </c>
      <c r="I102">
        <v>0</v>
      </c>
      <c r="J102">
        <v>20</v>
      </c>
    </row>
    <row r="103" spans="5:10" x14ac:dyDescent="0.35">
      <c r="E103" t="s">
        <v>6573</v>
      </c>
      <c r="G103" t="s">
        <v>6418</v>
      </c>
      <c r="H103" t="s">
        <v>6574</v>
      </c>
      <c r="I103">
        <v>0</v>
      </c>
      <c r="J103">
        <v>20</v>
      </c>
    </row>
    <row r="104" spans="5:10" x14ac:dyDescent="0.35">
      <c r="E104" t="s">
        <v>6575</v>
      </c>
      <c r="G104" t="s">
        <v>6418</v>
      </c>
      <c r="H104" t="s">
        <v>6576</v>
      </c>
      <c r="I104">
        <v>0</v>
      </c>
      <c r="J104">
        <v>20</v>
      </c>
    </row>
    <row r="105" spans="5:10" x14ac:dyDescent="0.35">
      <c r="E105" t="s">
        <v>6577</v>
      </c>
      <c r="G105" t="s">
        <v>6418</v>
      </c>
      <c r="H105" t="s">
        <v>6578</v>
      </c>
      <c r="I105">
        <v>0</v>
      </c>
      <c r="J105">
        <v>20</v>
      </c>
    </row>
    <row r="106" spans="5:10" x14ac:dyDescent="0.35">
      <c r="E106" t="s">
        <v>6579</v>
      </c>
      <c r="G106" t="s">
        <v>6418</v>
      </c>
      <c r="H106" t="s">
        <v>6580</v>
      </c>
      <c r="I106">
        <v>0</v>
      </c>
      <c r="J106">
        <v>20</v>
      </c>
    </row>
    <row r="107" spans="5:10" x14ac:dyDescent="0.35">
      <c r="E107" t="s">
        <v>6581</v>
      </c>
      <c r="G107" t="s">
        <v>6405</v>
      </c>
      <c r="H107" t="s">
        <v>6582</v>
      </c>
      <c r="I107">
        <v>0</v>
      </c>
      <c r="J107">
        <v>20</v>
      </c>
    </row>
    <row r="108" spans="5:10" x14ac:dyDescent="0.35">
      <c r="E108" t="s">
        <v>6583</v>
      </c>
      <c r="G108" t="s">
        <v>6405</v>
      </c>
      <c r="H108" t="s">
        <v>6581</v>
      </c>
      <c r="I108">
        <v>0</v>
      </c>
      <c r="J108">
        <v>20</v>
      </c>
    </row>
    <row r="109" spans="5:10" x14ac:dyDescent="0.35">
      <c r="E109" t="s">
        <v>6584</v>
      </c>
      <c r="G109" t="s">
        <v>6405</v>
      </c>
      <c r="H109" t="s">
        <v>6584</v>
      </c>
      <c r="I109">
        <v>0</v>
      </c>
      <c r="J109">
        <v>20</v>
      </c>
    </row>
    <row r="110" spans="5:10" x14ac:dyDescent="0.35">
      <c r="E110" t="s">
        <v>6585</v>
      </c>
      <c r="G110" t="s">
        <v>6405</v>
      </c>
      <c r="H110" t="s">
        <v>6586</v>
      </c>
      <c r="I110">
        <v>0</v>
      </c>
      <c r="J110">
        <v>20</v>
      </c>
    </row>
    <row r="111" spans="5:10" x14ac:dyDescent="0.35">
      <c r="E111" t="s">
        <v>6587</v>
      </c>
      <c r="G111" t="s">
        <v>6418</v>
      </c>
      <c r="H111" t="s">
        <v>6588</v>
      </c>
      <c r="I111">
        <v>0</v>
      </c>
      <c r="J111">
        <v>20</v>
      </c>
    </row>
    <row r="112" spans="5:10" x14ac:dyDescent="0.35">
      <c r="E112" t="s">
        <v>6589</v>
      </c>
      <c r="G112" t="s">
        <v>6418</v>
      </c>
      <c r="H112" t="s">
        <v>6590</v>
      </c>
      <c r="I112">
        <v>0</v>
      </c>
      <c r="J112">
        <v>20</v>
      </c>
    </row>
    <row r="113" spans="5:10" x14ac:dyDescent="0.35">
      <c r="E113" t="s">
        <v>6591</v>
      </c>
      <c r="G113" t="s">
        <v>6418</v>
      </c>
      <c r="H113" t="s">
        <v>6592</v>
      </c>
      <c r="I113">
        <v>0</v>
      </c>
      <c r="J113">
        <v>20</v>
      </c>
    </row>
    <row r="114" spans="5:10" x14ac:dyDescent="0.35">
      <c r="E114" t="s">
        <v>6593</v>
      </c>
      <c r="G114" t="s">
        <v>6418</v>
      </c>
      <c r="H114" t="s">
        <v>6594</v>
      </c>
      <c r="I114">
        <v>0</v>
      </c>
      <c r="J114">
        <v>20</v>
      </c>
    </row>
    <row r="115" spans="5:10" x14ac:dyDescent="0.35">
      <c r="E115" t="s">
        <v>6595</v>
      </c>
      <c r="G115" t="s">
        <v>6418</v>
      </c>
      <c r="H115" t="s">
        <v>6596</v>
      </c>
      <c r="I115">
        <v>0</v>
      </c>
      <c r="J115">
        <v>20</v>
      </c>
    </row>
    <row r="116" spans="5:10" x14ac:dyDescent="0.35">
      <c r="E116" t="s">
        <v>6597</v>
      </c>
      <c r="G116" t="s">
        <v>6405</v>
      </c>
      <c r="H116" t="s">
        <v>6598</v>
      </c>
      <c r="I116">
        <v>0</v>
      </c>
      <c r="J116">
        <v>20</v>
      </c>
    </row>
    <row r="117" spans="5:10" x14ac:dyDescent="0.35">
      <c r="E117" t="s">
        <v>6599</v>
      </c>
      <c r="G117" t="s">
        <v>6405</v>
      </c>
      <c r="H117" t="s">
        <v>6599</v>
      </c>
      <c r="I117">
        <v>0</v>
      </c>
      <c r="J117">
        <v>20</v>
      </c>
    </row>
    <row r="118" spans="5:10" x14ac:dyDescent="0.35">
      <c r="E118" t="s">
        <v>6600</v>
      </c>
      <c r="G118" t="s">
        <v>6405</v>
      </c>
      <c r="H118" t="s">
        <v>6600</v>
      </c>
      <c r="I118">
        <v>0</v>
      </c>
      <c r="J118">
        <v>20</v>
      </c>
    </row>
    <row r="119" spans="5:10" x14ac:dyDescent="0.35">
      <c r="E119" t="s">
        <v>6601</v>
      </c>
      <c r="G119" t="s">
        <v>6405</v>
      </c>
      <c r="H119" t="s">
        <v>6601</v>
      </c>
      <c r="I119">
        <v>0</v>
      </c>
      <c r="J119">
        <v>20</v>
      </c>
    </row>
    <row r="120" spans="5:10" x14ac:dyDescent="0.35">
      <c r="E120" t="s">
        <v>6602</v>
      </c>
      <c r="G120" t="s">
        <v>6405</v>
      </c>
      <c r="H120" t="s">
        <v>6602</v>
      </c>
      <c r="I120">
        <v>0</v>
      </c>
      <c r="J120">
        <v>20</v>
      </c>
    </row>
    <row r="121" spans="5:10" x14ac:dyDescent="0.35">
      <c r="E121" t="s">
        <v>6603</v>
      </c>
      <c r="G121" t="s">
        <v>6405</v>
      </c>
      <c r="H121" t="s">
        <v>6603</v>
      </c>
      <c r="I121">
        <v>0</v>
      </c>
      <c r="J121">
        <v>20</v>
      </c>
    </row>
    <row r="122" spans="5:10" x14ac:dyDescent="0.35">
      <c r="E122" t="s">
        <v>6604</v>
      </c>
      <c r="G122" t="s">
        <v>6405</v>
      </c>
      <c r="H122" t="s">
        <v>6604</v>
      </c>
      <c r="I122">
        <v>0</v>
      </c>
      <c r="J122">
        <v>20</v>
      </c>
    </row>
    <row r="123" spans="5:10" x14ac:dyDescent="0.35">
      <c r="E123" t="s">
        <v>6605</v>
      </c>
      <c r="G123" t="s">
        <v>6405</v>
      </c>
      <c r="H123" t="s">
        <v>6605</v>
      </c>
      <c r="I123">
        <v>0</v>
      </c>
      <c r="J123">
        <v>20</v>
      </c>
    </row>
    <row r="124" spans="5:10" x14ac:dyDescent="0.35">
      <c r="E124" t="s">
        <v>6606</v>
      </c>
      <c r="G124" t="s">
        <v>6405</v>
      </c>
      <c r="H124" t="s">
        <v>6606</v>
      </c>
      <c r="I124">
        <v>0</v>
      </c>
      <c r="J124">
        <v>20</v>
      </c>
    </row>
    <row r="125" spans="5:10" x14ac:dyDescent="0.35">
      <c r="E125" t="s">
        <v>6607</v>
      </c>
      <c r="G125" t="s">
        <v>6405</v>
      </c>
      <c r="H125" t="s">
        <v>6607</v>
      </c>
      <c r="I125">
        <v>0</v>
      </c>
      <c r="J125">
        <v>20</v>
      </c>
    </row>
    <row r="126" spans="5:10" x14ac:dyDescent="0.35">
      <c r="E126" t="s">
        <v>6608</v>
      </c>
      <c r="G126" t="s">
        <v>6405</v>
      </c>
      <c r="H126" t="s">
        <v>6608</v>
      </c>
      <c r="I126">
        <v>0</v>
      </c>
      <c r="J126">
        <v>20</v>
      </c>
    </row>
    <row r="127" spans="5:10" x14ac:dyDescent="0.35">
      <c r="E127" t="s">
        <v>6609</v>
      </c>
      <c r="G127" t="s">
        <v>6405</v>
      </c>
      <c r="H127" t="s">
        <v>6609</v>
      </c>
      <c r="I127">
        <v>0</v>
      </c>
      <c r="J127">
        <v>20</v>
      </c>
    </row>
    <row r="128" spans="5:10" x14ac:dyDescent="0.35">
      <c r="E128" t="s">
        <v>6610</v>
      </c>
      <c r="G128" t="s">
        <v>6405</v>
      </c>
      <c r="H128" t="s">
        <v>6610</v>
      </c>
      <c r="I128">
        <v>0</v>
      </c>
      <c r="J128">
        <v>20</v>
      </c>
    </row>
    <row r="129" spans="5:10" x14ac:dyDescent="0.35">
      <c r="E129" t="s">
        <v>6611</v>
      </c>
      <c r="G129" t="s">
        <v>6405</v>
      </c>
      <c r="H129" t="s">
        <v>6611</v>
      </c>
      <c r="I129">
        <v>0</v>
      </c>
      <c r="J129">
        <v>20</v>
      </c>
    </row>
    <row r="130" spans="5:10" x14ac:dyDescent="0.35">
      <c r="E130" t="s">
        <v>6612</v>
      </c>
      <c r="G130" t="s">
        <v>6405</v>
      </c>
      <c r="H130" t="s">
        <v>6612</v>
      </c>
      <c r="I130">
        <v>0</v>
      </c>
      <c r="J130">
        <v>20</v>
      </c>
    </row>
    <row r="131" spans="5:10" x14ac:dyDescent="0.35">
      <c r="E131" t="s">
        <v>6613</v>
      </c>
      <c r="G131" t="s">
        <v>6405</v>
      </c>
      <c r="H131" t="s">
        <v>6613</v>
      </c>
      <c r="I131">
        <v>0</v>
      </c>
      <c r="J131">
        <v>20</v>
      </c>
    </row>
    <row r="132" spans="5:10" x14ac:dyDescent="0.35">
      <c r="E132" t="s">
        <v>6614</v>
      </c>
      <c r="G132" t="s">
        <v>6405</v>
      </c>
      <c r="H132" t="s">
        <v>6614</v>
      </c>
      <c r="I132">
        <v>0</v>
      </c>
      <c r="J132">
        <v>20</v>
      </c>
    </row>
    <row r="133" spans="5:10" x14ac:dyDescent="0.35">
      <c r="E133" t="s">
        <v>6615</v>
      </c>
      <c r="G133" t="s">
        <v>6405</v>
      </c>
      <c r="H133" t="s">
        <v>6615</v>
      </c>
      <c r="I133">
        <v>0</v>
      </c>
      <c r="J133">
        <v>20</v>
      </c>
    </row>
    <row r="134" spans="5:10" x14ac:dyDescent="0.35">
      <c r="E134" t="s">
        <v>6616</v>
      </c>
      <c r="G134" t="s">
        <v>6405</v>
      </c>
      <c r="H134" t="s">
        <v>6616</v>
      </c>
      <c r="I134">
        <v>0</v>
      </c>
      <c r="J134">
        <v>20</v>
      </c>
    </row>
    <row r="135" spans="5:10" x14ac:dyDescent="0.35">
      <c r="E135" t="s">
        <v>6617</v>
      </c>
      <c r="G135" t="s">
        <v>6405</v>
      </c>
      <c r="H135" t="s">
        <v>6617</v>
      </c>
      <c r="I135">
        <v>0</v>
      </c>
      <c r="J135">
        <v>20</v>
      </c>
    </row>
    <row r="136" spans="5:10" x14ac:dyDescent="0.35">
      <c r="E136" t="s">
        <v>6618</v>
      </c>
      <c r="G136" t="s">
        <v>6405</v>
      </c>
      <c r="H136" t="s">
        <v>6618</v>
      </c>
      <c r="I136">
        <v>0</v>
      </c>
      <c r="J136">
        <v>20</v>
      </c>
    </row>
    <row r="137" spans="5:10" x14ac:dyDescent="0.35">
      <c r="E137" t="s">
        <v>6619</v>
      </c>
      <c r="G137" t="s">
        <v>6405</v>
      </c>
      <c r="H137" t="s">
        <v>6619</v>
      </c>
      <c r="I137">
        <v>0</v>
      </c>
      <c r="J137">
        <v>20</v>
      </c>
    </row>
    <row r="138" spans="5:10" x14ac:dyDescent="0.35">
      <c r="E138" t="s">
        <v>6620</v>
      </c>
      <c r="G138" t="s">
        <v>6405</v>
      </c>
      <c r="H138" t="s">
        <v>6620</v>
      </c>
      <c r="I138">
        <v>0</v>
      </c>
      <c r="J138">
        <v>20</v>
      </c>
    </row>
    <row r="139" spans="5:10" x14ac:dyDescent="0.35">
      <c r="E139" t="s">
        <v>6621</v>
      </c>
      <c r="G139" t="s">
        <v>6405</v>
      </c>
      <c r="H139" t="s">
        <v>6621</v>
      </c>
      <c r="I139">
        <v>0</v>
      </c>
      <c r="J139">
        <v>20</v>
      </c>
    </row>
    <row r="140" spans="5:10" x14ac:dyDescent="0.35">
      <c r="E140" t="s">
        <v>6622</v>
      </c>
      <c r="G140" t="s">
        <v>6405</v>
      </c>
      <c r="H140" t="s">
        <v>6622</v>
      </c>
      <c r="I140">
        <v>0</v>
      </c>
      <c r="J140">
        <v>20</v>
      </c>
    </row>
    <row r="141" spans="5:10" x14ac:dyDescent="0.35">
      <c r="E141" t="s">
        <v>6623</v>
      </c>
      <c r="G141" t="s">
        <v>6405</v>
      </c>
      <c r="H141" t="s">
        <v>6623</v>
      </c>
      <c r="I141">
        <v>0</v>
      </c>
      <c r="J141">
        <v>20</v>
      </c>
    </row>
    <row r="142" spans="5:10" x14ac:dyDescent="0.35">
      <c r="E142" t="s">
        <v>6624</v>
      </c>
      <c r="G142" t="s">
        <v>6405</v>
      </c>
      <c r="H142" t="s">
        <v>6624</v>
      </c>
      <c r="I142">
        <v>0</v>
      </c>
      <c r="J142">
        <v>20</v>
      </c>
    </row>
    <row r="143" spans="5:10" x14ac:dyDescent="0.35">
      <c r="E143" t="s">
        <v>6625</v>
      </c>
      <c r="G143" t="s">
        <v>6405</v>
      </c>
      <c r="H143" t="s">
        <v>6625</v>
      </c>
      <c r="I143">
        <v>0</v>
      </c>
      <c r="J143">
        <v>20</v>
      </c>
    </row>
    <row r="144" spans="5:10" x14ac:dyDescent="0.35">
      <c r="E144" t="s">
        <v>6626</v>
      </c>
      <c r="G144" t="s">
        <v>6405</v>
      </c>
      <c r="H144" t="s">
        <v>6626</v>
      </c>
      <c r="I144">
        <v>0</v>
      </c>
      <c r="J144">
        <v>20</v>
      </c>
    </row>
    <row r="145" spans="5:10" x14ac:dyDescent="0.35">
      <c r="E145" t="s">
        <v>6627</v>
      </c>
      <c r="G145" t="s">
        <v>6405</v>
      </c>
      <c r="H145" t="s">
        <v>6627</v>
      </c>
      <c r="I145">
        <v>0</v>
      </c>
      <c r="J145">
        <v>20</v>
      </c>
    </row>
    <row r="146" spans="5:10" x14ac:dyDescent="0.35">
      <c r="E146" t="s">
        <v>6628</v>
      </c>
      <c r="G146" t="s">
        <v>6405</v>
      </c>
      <c r="H146" t="s">
        <v>6628</v>
      </c>
      <c r="I146">
        <v>0</v>
      </c>
      <c r="J146">
        <v>20</v>
      </c>
    </row>
    <row r="147" spans="5:10" x14ac:dyDescent="0.35">
      <c r="E147" t="s">
        <v>6629</v>
      </c>
      <c r="G147" t="s">
        <v>6405</v>
      </c>
      <c r="H147" t="s">
        <v>6629</v>
      </c>
      <c r="I147">
        <v>0</v>
      </c>
      <c r="J147">
        <v>20</v>
      </c>
    </row>
    <row r="148" spans="5:10" x14ac:dyDescent="0.35">
      <c r="E148" t="s">
        <v>6630</v>
      </c>
      <c r="G148" t="s">
        <v>6405</v>
      </c>
      <c r="H148" t="s">
        <v>6630</v>
      </c>
      <c r="I148">
        <v>0</v>
      </c>
      <c r="J148">
        <v>20</v>
      </c>
    </row>
    <row r="149" spans="5:10" x14ac:dyDescent="0.35">
      <c r="E149" t="s">
        <v>6631</v>
      </c>
      <c r="G149" t="s">
        <v>6405</v>
      </c>
      <c r="H149" t="s">
        <v>6631</v>
      </c>
      <c r="I149">
        <v>0</v>
      </c>
      <c r="J149">
        <v>20</v>
      </c>
    </row>
    <row r="150" spans="5:10" x14ac:dyDescent="0.35">
      <c r="E150" t="s">
        <v>6632</v>
      </c>
      <c r="G150" t="s">
        <v>6405</v>
      </c>
      <c r="H150" t="s">
        <v>6632</v>
      </c>
      <c r="I150">
        <v>0</v>
      </c>
      <c r="J150">
        <v>20</v>
      </c>
    </row>
    <row r="151" spans="5:10" x14ac:dyDescent="0.35">
      <c r="E151" t="s">
        <v>6633</v>
      </c>
      <c r="G151" t="s">
        <v>6405</v>
      </c>
      <c r="H151" t="s">
        <v>6633</v>
      </c>
      <c r="I151">
        <v>0</v>
      </c>
      <c r="J151">
        <v>20</v>
      </c>
    </row>
    <row r="152" spans="5:10" x14ac:dyDescent="0.35">
      <c r="E152" t="s">
        <v>6634</v>
      </c>
      <c r="G152" t="s">
        <v>6405</v>
      </c>
      <c r="H152" t="s">
        <v>6633</v>
      </c>
      <c r="I152">
        <v>0</v>
      </c>
      <c r="J152">
        <v>20</v>
      </c>
    </row>
    <row r="153" spans="5:10" x14ac:dyDescent="0.35">
      <c r="E153" t="s">
        <v>6635</v>
      </c>
      <c r="G153" t="s">
        <v>6405</v>
      </c>
      <c r="H153" t="s">
        <v>6636</v>
      </c>
      <c r="I153">
        <v>0</v>
      </c>
      <c r="J153">
        <v>20</v>
      </c>
    </row>
    <row r="154" spans="5:10" x14ac:dyDescent="0.35">
      <c r="E154" t="s">
        <v>6637</v>
      </c>
      <c r="G154" t="s">
        <v>6418</v>
      </c>
      <c r="H154" t="s">
        <v>6638</v>
      </c>
      <c r="I154">
        <v>0</v>
      </c>
      <c r="J154">
        <v>20</v>
      </c>
    </row>
    <row r="155" spans="5:10" x14ac:dyDescent="0.35">
      <c r="E155" t="s">
        <v>6639</v>
      </c>
      <c r="G155" t="s">
        <v>6418</v>
      </c>
      <c r="H155" t="s">
        <v>6640</v>
      </c>
      <c r="I155">
        <v>0</v>
      </c>
      <c r="J155">
        <v>20</v>
      </c>
    </row>
    <row r="156" spans="5:10" x14ac:dyDescent="0.35">
      <c r="E156" t="s">
        <v>6641</v>
      </c>
      <c r="G156" t="s">
        <v>6405</v>
      </c>
      <c r="H156" t="s">
        <v>6642</v>
      </c>
      <c r="I156">
        <v>0</v>
      </c>
      <c r="J156">
        <v>20</v>
      </c>
    </row>
    <row r="157" spans="5:10" x14ac:dyDescent="0.35">
      <c r="E157" t="s">
        <v>6643</v>
      </c>
      <c r="G157" t="s">
        <v>6405</v>
      </c>
      <c r="H157" t="s">
        <v>6644</v>
      </c>
      <c r="I157">
        <v>0</v>
      </c>
      <c r="J157">
        <v>20</v>
      </c>
    </row>
    <row r="158" spans="5:10" x14ac:dyDescent="0.35">
      <c r="E158" t="s">
        <v>6645</v>
      </c>
      <c r="G158" t="s">
        <v>6405</v>
      </c>
      <c r="H158" t="s">
        <v>6645</v>
      </c>
      <c r="I158">
        <v>0</v>
      </c>
      <c r="J158">
        <v>20</v>
      </c>
    </row>
    <row r="159" spans="5:10" x14ac:dyDescent="0.35">
      <c r="E159" t="s">
        <v>6646</v>
      </c>
      <c r="G159" t="s">
        <v>6418</v>
      </c>
      <c r="H159" t="s">
        <v>6647</v>
      </c>
      <c r="I159">
        <v>0</v>
      </c>
      <c r="J159">
        <v>20</v>
      </c>
    </row>
    <row r="160" spans="5:10" x14ac:dyDescent="0.35">
      <c r="E160" t="s">
        <v>6648</v>
      </c>
      <c r="G160" t="s">
        <v>6405</v>
      </c>
      <c r="H160" t="s">
        <v>6648</v>
      </c>
      <c r="I160">
        <v>0</v>
      </c>
      <c r="J160">
        <v>20</v>
      </c>
    </row>
    <row r="161" spans="5:10" x14ac:dyDescent="0.35">
      <c r="E161" t="s">
        <v>6649</v>
      </c>
      <c r="G161" t="s">
        <v>6405</v>
      </c>
      <c r="H161" t="s">
        <v>6649</v>
      </c>
      <c r="I161">
        <v>0</v>
      </c>
      <c r="J161">
        <v>20</v>
      </c>
    </row>
    <row r="162" spans="5:10" x14ac:dyDescent="0.35">
      <c r="E162" t="s">
        <v>6650</v>
      </c>
      <c r="G162" t="s">
        <v>6405</v>
      </c>
      <c r="H162" t="s">
        <v>6651</v>
      </c>
      <c r="I162">
        <v>0</v>
      </c>
      <c r="J162">
        <v>20</v>
      </c>
    </row>
    <row r="163" spans="5:10" x14ac:dyDescent="0.35">
      <c r="E163" t="s">
        <v>6652</v>
      </c>
      <c r="G163" t="s">
        <v>6405</v>
      </c>
      <c r="H163" t="s">
        <v>6653</v>
      </c>
      <c r="I163">
        <v>0</v>
      </c>
      <c r="J163">
        <v>20</v>
      </c>
    </row>
    <row r="164" spans="5:10" x14ac:dyDescent="0.35">
      <c r="E164" t="s">
        <v>6654</v>
      </c>
      <c r="G164" t="s">
        <v>6405</v>
      </c>
      <c r="H164" t="s">
        <v>6655</v>
      </c>
      <c r="I164">
        <v>0</v>
      </c>
      <c r="J164">
        <v>20</v>
      </c>
    </row>
    <row r="165" spans="5:10" x14ac:dyDescent="0.35">
      <c r="E165" t="s">
        <v>6656</v>
      </c>
      <c r="G165" t="s">
        <v>6405</v>
      </c>
      <c r="H165" t="s">
        <v>6656</v>
      </c>
      <c r="I165">
        <v>0</v>
      </c>
      <c r="J165">
        <v>20</v>
      </c>
    </row>
    <row r="166" spans="5:10" x14ac:dyDescent="0.35">
      <c r="E166" t="s">
        <v>6657</v>
      </c>
      <c r="G166" t="s">
        <v>6405</v>
      </c>
      <c r="H166" t="s">
        <v>6658</v>
      </c>
      <c r="I166">
        <v>0</v>
      </c>
      <c r="J166">
        <v>20</v>
      </c>
    </row>
    <row r="167" spans="5:10" x14ac:dyDescent="0.35">
      <c r="E167" t="s">
        <v>6659</v>
      </c>
      <c r="G167" t="s">
        <v>6405</v>
      </c>
      <c r="H167" t="s">
        <v>6660</v>
      </c>
      <c r="I167">
        <v>0</v>
      </c>
      <c r="J167">
        <v>20</v>
      </c>
    </row>
    <row r="168" spans="5:10" x14ac:dyDescent="0.35">
      <c r="E168" t="s">
        <v>6661</v>
      </c>
      <c r="G168" t="s">
        <v>6405</v>
      </c>
      <c r="H168" t="s">
        <v>6662</v>
      </c>
      <c r="I168">
        <v>0</v>
      </c>
      <c r="J168">
        <v>20</v>
      </c>
    </row>
    <row r="169" spans="5:10" x14ac:dyDescent="0.35">
      <c r="E169" t="s">
        <v>6663</v>
      </c>
      <c r="G169" t="s">
        <v>4557</v>
      </c>
      <c r="H169" t="s">
        <v>6664</v>
      </c>
      <c r="I169">
        <v>0</v>
      </c>
      <c r="J169">
        <v>20</v>
      </c>
    </row>
    <row r="170" spans="5:10" x14ac:dyDescent="0.35">
      <c r="E170" t="s">
        <v>6665</v>
      </c>
      <c r="G170" t="s">
        <v>6405</v>
      </c>
      <c r="H170" t="s">
        <v>6666</v>
      </c>
      <c r="I170">
        <v>0</v>
      </c>
      <c r="J170">
        <v>20</v>
      </c>
    </row>
    <row r="171" spans="5:10" x14ac:dyDescent="0.35">
      <c r="E171" t="s">
        <v>6667</v>
      </c>
      <c r="G171" t="s">
        <v>6418</v>
      </c>
      <c r="H171" t="s">
        <v>6668</v>
      </c>
      <c r="I171">
        <v>0</v>
      </c>
      <c r="J171">
        <v>20</v>
      </c>
    </row>
    <row r="172" spans="5:10" x14ac:dyDescent="0.35">
      <c r="E172" t="s">
        <v>6669</v>
      </c>
      <c r="G172" t="s">
        <v>6418</v>
      </c>
      <c r="H172" t="s">
        <v>6670</v>
      </c>
      <c r="I172">
        <v>0</v>
      </c>
      <c r="J172">
        <v>20</v>
      </c>
    </row>
    <row r="173" spans="5:10" x14ac:dyDescent="0.35">
      <c r="E173" t="s">
        <v>6671</v>
      </c>
      <c r="G173" t="s">
        <v>6405</v>
      </c>
      <c r="H173" t="s">
        <v>6672</v>
      </c>
      <c r="I173">
        <v>0</v>
      </c>
      <c r="J173">
        <v>20</v>
      </c>
    </row>
    <row r="174" spans="5:10" x14ac:dyDescent="0.35">
      <c r="E174" t="s">
        <v>6673</v>
      </c>
      <c r="G174" t="s">
        <v>6405</v>
      </c>
      <c r="H174" t="s">
        <v>6674</v>
      </c>
      <c r="I174">
        <v>0</v>
      </c>
      <c r="J174">
        <v>20</v>
      </c>
    </row>
    <row r="175" spans="5:10" x14ac:dyDescent="0.35">
      <c r="E175" t="s">
        <v>6675</v>
      </c>
      <c r="G175" t="s">
        <v>6405</v>
      </c>
      <c r="H175" t="s">
        <v>6676</v>
      </c>
      <c r="I175">
        <v>0</v>
      </c>
      <c r="J175">
        <v>20</v>
      </c>
    </row>
    <row r="176" spans="5:10" x14ac:dyDescent="0.35">
      <c r="E176" t="s">
        <v>6677</v>
      </c>
      <c r="G176" t="s">
        <v>6418</v>
      </c>
      <c r="H176" t="s">
        <v>6678</v>
      </c>
      <c r="I176">
        <v>0</v>
      </c>
      <c r="J176">
        <v>20</v>
      </c>
    </row>
    <row r="177" spans="5:10" x14ac:dyDescent="0.35">
      <c r="E177" t="s">
        <v>6679</v>
      </c>
      <c r="G177" t="s">
        <v>6405</v>
      </c>
      <c r="H177" t="s">
        <v>6680</v>
      </c>
      <c r="I177">
        <v>0</v>
      </c>
      <c r="J177">
        <v>20</v>
      </c>
    </row>
    <row r="178" spans="5:10" x14ac:dyDescent="0.35">
      <c r="E178" t="s">
        <v>6681</v>
      </c>
      <c r="G178" t="s">
        <v>6405</v>
      </c>
      <c r="H178" t="s">
        <v>6682</v>
      </c>
      <c r="I178">
        <v>0</v>
      </c>
      <c r="J178">
        <v>20</v>
      </c>
    </row>
    <row r="179" spans="5:10" x14ac:dyDescent="0.35">
      <c r="E179" t="s">
        <v>6683</v>
      </c>
      <c r="G179" t="s">
        <v>6418</v>
      </c>
      <c r="H179" t="s">
        <v>6684</v>
      </c>
      <c r="I179">
        <v>0</v>
      </c>
      <c r="J179">
        <v>20</v>
      </c>
    </row>
    <row r="180" spans="5:10" x14ac:dyDescent="0.35">
      <c r="E180" t="s">
        <v>6685</v>
      </c>
      <c r="G180" t="s">
        <v>6405</v>
      </c>
      <c r="H180" t="s">
        <v>6686</v>
      </c>
      <c r="I180">
        <v>0</v>
      </c>
      <c r="J180">
        <v>20</v>
      </c>
    </row>
    <row r="181" spans="5:10" x14ac:dyDescent="0.35">
      <c r="E181" t="s">
        <v>6687</v>
      </c>
      <c r="G181" t="s">
        <v>6405</v>
      </c>
      <c r="H181" t="s">
        <v>6688</v>
      </c>
      <c r="I181">
        <v>0</v>
      </c>
      <c r="J181">
        <v>20</v>
      </c>
    </row>
    <row r="182" spans="5:10" x14ac:dyDescent="0.35">
      <c r="E182" t="s">
        <v>6689</v>
      </c>
      <c r="G182" t="s">
        <v>6418</v>
      </c>
      <c r="H182" t="s">
        <v>6690</v>
      </c>
      <c r="I182">
        <v>0</v>
      </c>
      <c r="J182">
        <v>20</v>
      </c>
    </row>
    <row r="183" spans="5:10" x14ac:dyDescent="0.35">
      <c r="E183" t="s">
        <v>6691</v>
      </c>
      <c r="G183" t="s">
        <v>6418</v>
      </c>
      <c r="H183" t="s">
        <v>6692</v>
      </c>
      <c r="I183">
        <v>0</v>
      </c>
      <c r="J183">
        <v>20</v>
      </c>
    </row>
    <row r="184" spans="5:10" x14ac:dyDescent="0.35">
      <c r="E184" t="s">
        <v>6693</v>
      </c>
      <c r="G184" t="s">
        <v>6405</v>
      </c>
      <c r="H184" t="s">
        <v>6694</v>
      </c>
      <c r="I184">
        <v>0</v>
      </c>
      <c r="J184">
        <v>20</v>
      </c>
    </row>
    <row r="185" spans="5:10" x14ac:dyDescent="0.35">
      <c r="E185" t="s">
        <v>6695</v>
      </c>
      <c r="G185" t="s">
        <v>6405</v>
      </c>
      <c r="H185" t="s">
        <v>6696</v>
      </c>
      <c r="I185">
        <v>0</v>
      </c>
      <c r="J185">
        <v>20</v>
      </c>
    </row>
    <row r="186" spans="5:10" x14ac:dyDescent="0.35">
      <c r="E186" t="s">
        <v>6697</v>
      </c>
      <c r="G186" t="s">
        <v>6405</v>
      </c>
      <c r="H186" t="s">
        <v>6698</v>
      </c>
      <c r="I186">
        <v>0</v>
      </c>
      <c r="J186">
        <v>20</v>
      </c>
    </row>
    <row r="187" spans="5:10" x14ac:dyDescent="0.35">
      <c r="E187" t="s">
        <v>6699</v>
      </c>
      <c r="G187" t="s">
        <v>6405</v>
      </c>
      <c r="H187" t="s">
        <v>6700</v>
      </c>
      <c r="I187">
        <v>0</v>
      </c>
      <c r="J187">
        <v>20</v>
      </c>
    </row>
    <row r="188" spans="5:10" x14ac:dyDescent="0.35">
      <c r="E188" t="s">
        <v>6701</v>
      </c>
      <c r="G188" t="s">
        <v>6418</v>
      </c>
      <c r="H188" t="s">
        <v>6702</v>
      </c>
      <c r="I188">
        <v>0</v>
      </c>
      <c r="J188">
        <v>20</v>
      </c>
    </row>
    <row r="189" spans="5:10" x14ac:dyDescent="0.35">
      <c r="E189" t="s">
        <v>6703</v>
      </c>
      <c r="G189" t="s">
        <v>6405</v>
      </c>
      <c r="H189" t="s">
        <v>6703</v>
      </c>
      <c r="I189">
        <v>0</v>
      </c>
      <c r="J189">
        <v>20</v>
      </c>
    </row>
    <row r="190" spans="5:10" x14ac:dyDescent="0.35">
      <c r="E190" t="s">
        <v>6704</v>
      </c>
      <c r="G190" t="s">
        <v>6418</v>
      </c>
      <c r="H190" t="s">
        <v>6705</v>
      </c>
      <c r="I190">
        <v>0</v>
      </c>
      <c r="J190">
        <v>20</v>
      </c>
    </row>
    <row r="191" spans="5:10" x14ac:dyDescent="0.35">
      <c r="E191" t="s">
        <v>6706</v>
      </c>
      <c r="G191" t="s">
        <v>6405</v>
      </c>
      <c r="H191" t="s">
        <v>6707</v>
      </c>
      <c r="I191">
        <v>0</v>
      </c>
      <c r="J191">
        <v>20</v>
      </c>
    </row>
    <row r="192" spans="5:10" x14ac:dyDescent="0.35">
      <c r="E192" t="s">
        <v>6708</v>
      </c>
      <c r="G192" t="s">
        <v>6405</v>
      </c>
      <c r="H192" t="s">
        <v>6709</v>
      </c>
      <c r="I192">
        <v>0</v>
      </c>
      <c r="J192">
        <v>20</v>
      </c>
    </row>
    <row r="193" spans="5:10" x14ac:dyDescent="0.35">
      <c r="E193" t="s">
        <v>6710</v>
      </c>
      <c r="G193" t="s">
        <v>6405</v>
      </c>
      <c r="H193" t="s">
        <v>6711</v>
      </c>
      <c r="I193">
        <v>0</v>
      </c>
      <c r="J193">
        <v>20</v>
      </c>
    </row>
    <row r="194" spans="5:10" x14ac:dyDescent="0.35">
      <c r="E194" t="s">
        <v>6712</v>
      </c>
      <c r="G194" t="s">
        <v>6405</v>
      </c>
      <c r="H194" t="s">
        <v>6713</v>
      </c>
      <c r="I194">
        <v>0</v>
      </c>
      <c r="J194">
        <v>20</v>
      </c>
    </row>
    <row r="195" spans="5:10" x14ac:dyDescent="0.35">
      <c r="E195" t="s">
        <v>6714</v>
      </c>
      <c r="G195" t="s">
        <v>6405</v>
      </c>
      <c r="H195" t="s">
        <v>6715</v>
      </c>
      <c r="I195">
        <v>0</v>
      </c>
      <c r="J195">
        <v>20</v>
      </c>
    </row>
    <row r="196" spans="5:10" x14ac:dyDescent="0.35">
      <c r="E196" t="s">
        <v>6716</v>
      </c>
      <c r="G196" t="s">
        <v>6405</v>
      </c>
      <c r="H196" t="s">
        <v>6717</v>
      </c>
      <c r="I196">
        <v>0</v>
      </c>
      <c r="J196">
        <v>20</v>
      </c>
    </row>
    <row r="197" spans="5:10" x14ac:dyDescent="0.35">
      <c r="E197" t="s">
        <v>6718</v>
      </c>
      <c r="G197" t="s">
        <v>6405</v>
      </c>
      <c r="H197" t="s">
        <v>6719</v>
      </c>
      <c r="I197">
        <v>0</v>
      </c>
      <c r="J197">
        <v>20</v>
      </c>
    </row>
    <row r="198" spans="5:10" x14ac:dyDescent="0.35">
      <c r="E198" t="s">
        <v>6720</v>
      </c>
      <c r="G198" t="s">
        <v>6418</v>
      </c>
      <c r="H198" t="s">
        <v>6721</v>
      </c>
      <c r="I198">
        <v>0</v>
      </c>
      <c r="J198">
        <v>20</v>
      </c>
    </row>
    <row r="199" spans="5:10" x14ac:dyDescent="0.35">
      <c r="E199" t="s">
        <v>6722</v>
      </c>
      <c r="G199" t="s">
        <v>6418</v>
      </c>
      <c r="H199" t="s">
        <v>6723</v>
      </c>
      <c r="I199">
        <v>0</v>
      </c>
      <c r="J199">
        <v>20</v>
      </c>
    </row>
    <row r="200" spans="5:10" x14ac:dyDescent="0.35">
      <c r="E200" t="s">
        <v>6724</v>
      </c>
      <c r="G200" t="s">
        <v>6418</v>
      </c>
      <c r="H200" t="s">
        <v>6725</v>
      </c>
      <c r="I200">
        <v>0</v>
      </c>
      <c r="J200">
        <v>20</v>
      </c>
    </row>
    <row r="201" spans="5:10" x14ac:dyDescent="0.35">
      <c r="E201" t="s">
        <v>6726</v>
      </c>
      <c r="G201" t="s">
        <v>6405</v>
      </c>
      <c r="H201" t="s">
        <v>6719</v>
      </c>
      <c r="I201">
        <v>0</v>
      </c>
      <c r="J201">
        <v>20</v>
      </c>
    </row>
    <row r="202" spans="5:10" x14ac:dyDescent="0.35">
      <c r="E202" t="s">
        <v>6727</v>
      </c>
      <c r="G202" t="s">
        <v>6405</v>
      </c>
      <c r="H202" t="s">
        <v>6728</v>
      </c>
      <c r="I202">
        <v>0</v>
      </c>
      <c r="J202">
        <v>20</v>
      </c>
    </row>
    <row r="203" spans="5:10" x14ac:dyDescent="0.35">
      <c r="E203" t="s">
        <v>6729</v>
      </c>
      <c r="G203" t="s">
        <v>6405</v>
      </c>
      <c r="H203" t="s">
        <v>6730</v>
      </c>
      <c r="I203">
        <v>0</v>
      </c>
      <c r="J203">
        <v>20</v>
      </c>
    </row>
    <row r="204" spans="5:10" x14ac:dyDescent="0.35">
      <c r="E204" t="s">
        <v>6731</v>
      </c>
      <c r="G204" t="s">
        <v>6482</v>
      </c>
      <c r="H204" t="s">
        <v>6732</v>
      </c>
      <c r="I204">
        <v>0</v>
      </c>
      <c r="J204">
        <v>1</v>
      </c>
    </row>
    <row r="205" spans="5:10" x14ac:dyDescent="0.35">
      <c r="E205" t="s">
        <v>6733</v>
      </c>
      <c r="G205" t="s">
        <v>6482</v>
      </c>
      <c r="H205" t="s">
        <v>6734</v>
      </c>
      <c r="I205">
        <v>0</v>
      </c>
      <c r="J205">
        <v>1</v>
      </c>
    </row>
    <row r="206" spans="5:10" x14ac:dyDescent="0.35">
      <c r="E206" t="s">
        <v>6735</v>
      </c>
      <c r="G206" t="s">
        <v>6482</v>
      </c>
      <c r="H206" t="s">
        <v>6736</v>
      </c>
      <c r="I206">
        <v>0</v>
      </c>
      <c r="J206">
        <v>1</v>
      </c>
    </row>
    <row r="207" spans="5:10" x14ac:dyDescent="0.35">
      <c r="E207" t="s">
        <v>6737</v>
      </c>
      <c r="G207" t="s">
        <v>6482</v>
      </c>
      <c r="H207" t="s">
        <v>6738</v>
      </c>
      <c r="I207">
        <v>0</v>
      </c>
      <c r="J207">
        <v>1</v>
      </c>
    </row>
    <row r="208" spans="5:10" x14ac:dyDescent="0.35">
      <c r="E208" t="s">
        <v>6739</v>
      </c>
      <c r="G208" t="s">
        <v>6482</v>
      </c>
      <c r="H208" t="s">
        <v>6740</v>
      </c>
      <c r="I208">
        <v>0</v>
      </c>
      <c r="J208">
        <v>1</v>
      </c>
    </row>
    <row r="209" spans="5:10" x14ac:dyDescent="0.35">
      <c r="E209" t="s">
        <v>6741</v>
      </c>
      <c r="G209" t="s">
        <v>6482</v>
      </c>
      <c r="H209" t="s">
        <v>6742</v>
      </c>
      <c r="I209">
        <v>0</v>
      </c>
      <c r="J209">
        <v>1</v>
      </c>
    </row>
    <row r="210" spans="5:10" x14ac:dyDescent="0.35">
      <c r="E210" t="s">
        <v>6743</v>
      </c>
      <c r="G210" t="s">
        <v>6482</v>
      </c>
      <c r="H210" t="s">
        <v>6744</v>
      </c>
      <c r="I210">
        <v>0</v>
      </c>
      <c r="J210">
        <v>1</v>
      </c>
    </row>
    <row r="211" spans="5:10" x14ac:dyDescent="0.35">
      <c r="E211" t="s">
        <v>6745</v>
      </c>
      <c r="G211" t="s">
        <v>6482</v>
      </c>
      <c r="H211" t="s">
        <v>6746</v>
      </c>
      <c r="I211">
        <v>0</v>
      </c>
      <c r="J211">
        <v>1</v>
      </c>
    </row>
    <row r="212" spans="5:10" x14ac:dyDescent="0.35">
      <c r="E212" t="s">
        <v>6747</v>
      </c>
      <c r="G212" t="s">
        <v>6482</v>
      </c>
      <c r="H212" t="s">
        <v>6748</v>
      </c>
      <c r="I212">
        <v>0</v>
      </c>
      <c r="J212">
        <v>1</v>
      </c>
    </row>
    <row r="213" spans="5:10" x14ac:dyDescent="0.35">
      <c r="E213" t="s">
        <v>6749</v>
      </c>
      <c r="G213" t="s">
        <v>6482</v>
      </c>
      <c r="H213" t="s">
        <v>6750</v>
      </c>
      <c r="I213">
        <v>0</v>
      </c>
      <c r="J213">
        <v>1</v>
      </c>
    </row>
    <row r="214" spans="5:10" x14ac:dyDescent="0.35">
      <c r="E214" t="s">
        <v>6751</v>
      </c>
      <c r="G214" t="s">
        <v>6482</v>
      </c>
      <c r="H214" t="s">
        <v>6752</v>
      </c>
      <c r="I214">
        <v>0</v>
      </c>
      <c r="J214">
        <v>1</v>
      </c>
    </row>
    <row r="215" spans="5:10" x14ac:dyDescent="0.35">
      <c r="E215" t="s">
        <v>6753</v>
      </c>
      <c r="G215" t="s">
        <v>6482</v>
      </c>
      <c r="H215" t="s">
        <v>6754</v>
      </c>
      <c r="I215">
        <v>0</v>
      </c>
      <c r="J215">
        <v>1</v>
      </c>
    </row>
    <row r="216" spans="5:10" x14ac:dyDescent="0.35">
      <c r="E216" t="s">
        <v>6755</v>
      </c>
      <c r="G216" t="s">
        <v>6482</v>
      </c>
      <c r="H216" t="s">
        <v>6756</v>
      </c>
      <c r="I216">
        <v>0</v>
      </c>
      <c r="J216">
        <v>1</v>
      </c>
    </row>
    <row r="217" spans="5:10" x14ac:dyDescent="0.35">
      <c r="E217" t="s">
        <v>6757</v>
      </c>
      <c r="G217" t="s">
        <v>6482</v>
      </c>
      <c r="H217" t="s">
        <v>6758</v>
      </c>
      <c r="I217">
        <v>0</v>
      </c>
      <c r="J217">
        <v>1</v>
      </c>
    </row>
    <row r="218" spans="5:10" x14ac:dyDescent="0.35">
      <c r="E218" t="s">
        <v>6759</v>
      </c>
      <c r="G218" t="s">
        <v>6418</v>
      </c>
      <c r="H218" t="s">
        <v>6760</v>
      </c>
      <c r="I218">
        <v>0</v>
      </c>
      <c r="J218">
        <v>20</v>
      </c>
    </row>
    <row r="219" spans="5:10" x14ac:dyDescent="0.35">
      <c r="E219" t="s">
        <v>6761</v>
      </c>
      <c r="G219" t="s">
        <v>6418</v>
      </c>
      <c r="H219" t="s">
        <v>6762</v>
      </c>
      <c r="I219">
        <v>0</v>
      </c>
      <c r="J219">
        <v>20</v>
      </c>
    </row>
    <row r="220" spans="5:10" x14ac:dyDescent="0.35">
      <c r="E220" t="s">
        <v>6763</v>
      </c>
      <c r="G220" t="s">
        <v>6418</v>
      </c>
      <c r="H220" t="s">
        <v>6764</v>
      </c>
      <c r="I220">
        <v>0</v>
      </c>
      <c r="J220">
        <v>20</v>
      </c>
    </row>
    <row r="221" spans="5:10" x14ac:dyDescent="0.35">
      <c r="E221" t="s">
        <v>6765</v>
      </c>
      <c r="G221" t="s">
        <v>6418</v>
      </c>
      <c r="H221" t="s">
        <v>6766</v>
      </c>
      <c r="I221">
        <v>0</v>
      </c>
      <c r="J221">
        <v>20</v>
      </c>
    </row>
    <row r="222" spans="5:10" x14ac:dyDescent="0.35">
      <c r="E222" t="s">
        <v>6767</v>
      </c>
      <c r="G222" t="s">
        <v>6418</v>
      </c>
      <c r="H222" t="s">
        <v>6768</v>
      </c>
      <c r="I222">
        <v>0</v>
      </c>
      <c r="J222">
        <v>20</v>
      </c>
    </row>
    <row r="223" spans="5:10" x14ac:dyDescent="0.35">
      <c r="E223" t="s">
        <v>6769</v>
      </c>
      <c r="G223" t="s">
        <v>6418</v>
      </c>
      <c r="H223" t="s">
        <v>6770</v>
      </c>
      <c r="I223">
        <v>0</v>
      </c>
      <c r="J223">
        <v>20</v>
      </c>
    </row>
    <row r="224" spans="5:10" x14ac:dyDescent="0.35">
      <c r="E224" t="s">
        <v>6771</v>
      </c>
      <c r="G224" t="s">
        <v>6418</v>
      </c>
      <c r="H224" t="s">
        <v>6772</v>
      </c>
      <c r="I224">
        <v>0</v>
      </c>
      <c r="J224">
        <v>20</v>
      </c>
    </row>
    <row r="225" spans="5:10" x14ac:dyDescent="0.35">
      <c r="E225" t="s">
        <v>6773</v>
      </c>
      <c r="G225" t="s">
        <v>6418</v>
      </c>
      <c r="H225" t="s">
        <v>6774</v>
      </c>
      <c r="I225">
        <v>0</v>
      </c>
      <c r="J225">
        <v>20</v>
      </c>
    </row>
    <row r="226" spans="5:10" x14ac:dyDescent="0.35">
      <c r="E226" t="s">
        <v>6775</v>
      </c>
      <c r="G226" t="s">
        <v>6418</v>
      </c>
      <c r="H226" t="s">
        <v>6776</v>
      </c>
      <c r="I226">
        <v>0</v>
      </c>
      <c r="J226">
        <v>20</v>
      </c>
    </row>
    <row r="227" spans="5:10" x14ac:dyDescent="0.35">
      <c r="E227" t="s">
        <v>6777</v>
      </c>
      <c r="G227" t="s">
        <v>6418</v>
      </c>
      <c r="H227" t="s">
        <v>6778</v>
      </c>
      <c r="I227">
        <v>0</v>
      </c>
      <c r="J227">
        <v>20</v>
      </c>
    </row>
    <row r="228" spans="5:10" x14ac:dyDescent="0.35">
      <c r="E228" t="s">
        <v>6779</v>
      </c>
      <c r="G228" t="s">
        <v>6418</v>
      </c>
      <c r="H228" t="s">
        <v>6780</v>
      </c>
      <c r="I228">
        <v>0</v>
      </c>
      <c r="J228">
        <v>20</v>
      </c>
    </row>
    <row r="229" spans="5:10" x14ac:dyDescent="0.35">
      <c r="E229" t="s">
        <v>6781</v>
      </c>
      <c r="G229" t="s">
        <v>6418</v>
      </c>
      <c r="H229" t="s">
        <v>6782</v>
      </c>
      <c r="I229">
        <v>0</v>
      </c>
      <c r="J229">
        <v>20</v>
      </c>
    </row>
    <row r="230" spans="5:10" x14ac:dyDescent="0.35">
      <c r="E230" t="s">
        <v>6783</v>
      </c>
      <c r="G230" t="s">
        <v>6418</v>
      </c>
      <c r="H230" t="s">
        <v>6784</v>
      </c>
      <c r="I230">
        <v>0</v>
      </c>
      <c r="J230">
        <v>20</v>
      </c>
    </row>
    <row r="231" spans="5:10" x14ac:dyDescent="0.35">
      <c r="E231" t="s">
        <v>6785</v>
      </c>
      <c r="G231" t="s">
        <v>6418</v>
      </c>
      <c r="H231" t="s">
        <v>6786</v>
      </c>
      <c r="I231">
        <v>0</v>
      </c>
      <c r="J231">
        <v>20</v>
      </c>
    </row>
    <row r="232" spans="5:10" x14ac:dyDescent="0.35">
      <c r="E232" t="s">
        <v>6787</v>
      </c>
      <c r="G232" t="s">
        <v>6418</v>
      </c>
      <c r="H232" t="s">
        <v>6788</v>
      </c>
      <c r="I232">
        <v>0</v>
      </c>
      <c r="J232">
        <v>20</v>
      </c>
    </row>
    <row r="233" spans="5:10" x14ac:dyDescent="0.35">
      <c r="E233" t="s">
        <v>6789</v>
      </c>
      <c r="G233" t="s">
        <v>6418</v>
      </c>
      <c r="H233" t="s">
        <v>6790</v>
      </c>
      <c r="I233">
        <v>0</v>
      </c>
      <c r="J233">
        <v>20</v>
      </c>
    </row>
    <row r="234" spans="5:10" x14ac:dyDescent="0.35">
      <c r="E234" t="s">
        <v>6791</v>
      </c>
      <c r="G234" t="s">
        <v>6418</v>
      </c>
      <c r="H234" t="s">
        <v>6792</v>
      </c>
      <c r="I234">
        <v>0</v>
      </c>
      <c r="J234">
        <v>20</v>
      </c>
    </row>
    <row r="235" spans="5:10" x14ac:dyDescent="0.35">
      <c r="E235" t="s">
        <v>6793</v>
      </c>
      <c r="G235" t="s">
        <v>6418</v>
      </c>
      <c r="H235" t="s">
        <v>6794</v>
      </c>
      <c r="I235">
        <v>0</v>
      </c>
      <c r="J235">
        <v>20</v>
      </c>
    </row>
    <row r="236" spans="5:10" x14ac:dyDescent="0.35">
      <c r="E236" t="s">
        <v>6795</v>
      </c>
      <c r="G236" t="s">
        <v>6418</v>
      </c>
      <c r="H236" t="s">
        <v>6764</v>
      </c>
      <c r="I236">
        <v>0</v>
      </c>
      <c r="J236">
        <v>20</v>
      </c>
    </row>
    <row r="237" spans="5:10" x14ac:dyDescent="0.35">
      <c r="E237" t="s">
        <v>6796</v>
      </c>
      <c r="G237" t="s">
        <v>6418</v>
      </c>
      <c r="H237" t="s">
        <v>6797</v>
      </c>
      <c r="I237">
        <v>0</v>
      </c>
      <c r="J237">
        <v>20</v>
      </c>
    </row>
    <row r="238" spans="5:10" x14ac:dyDescent="0.35">
      <c r="E238" t="s">
        <v>6798</v>
      </c>
      <c r="G238" t="s">
        <v>6418</v>
      </c>
      <c r="H238" t="s">
        <v>6799</v>
      </c>
      <c r="I238">
        <v>0</v>
      </c>
      <c r="J238">
        <v>20</v>
      </c>
    </row>
    <row r="239" spans="5:10" x14ac:dyDescent="0.35">
      <c r="E239" t="s">
        <v>6800</v>
      </c>
      <c r="G239" t="s">
        <v>6418</v>
      </c>
      <c r="H239" t="s">
        <v>6764</v>
      </c>
      <c r="I239">
        <v>0</v>
      </c>
      <c r="J239">
        <v>20</v>
      </c>
    </row>
    <row r="240" spans="5:10" x14ac:dyDescent="0.35">
      <c r="E240" t="s">
        <v>6801</v>
      </c>
      <c r="G240" t="s">
        <v>6418</v>
      </c>
      <c r="H240" t="s">
        <v>6802</v>
      </c>
      <c r="I240">
        <v>0</v>
      </c>
      <c r="J240">
        <v>20</v>
      </c>
    </row>
    <row r="241" spans="5:10" x14ac:dyDescent="0.35">
      <c r="E241" t="s">
        <v>6803</v>
      </c>
      <c r="G241" t="s">
        <v>6418</v>
      </c>
      <c r="H241" t="s">
        <v>6804</v>
      </c>
      <c r="I241">
        <v>0</v>
      </c>
      <c r="J241">
        <v>20</v>
      </c>
    </row>
    <row r="242" spans="5:10" x14ac:dyDescent="0.35">
      <c r="E242" t="s">
        <v>6805</v>
      </c>
      <c r="G242" t="s">
        <v>6418</v>
      </c>
      <c r="H242" t="s">
        <v>6806</v>
      </c>
      <c r="I242">
        <v>0</v>
      </c>
      <c r="J242">
        <v>20</v>
      </c>
    </row>
    <row r="243" spans="5:10" x14ac:dyDescent="0.35">
      <c r="E243" t="s">
        <v>6807</v>
      </c>
      <c r="G243" t="s">
        <v>6418</v>
      </c>
      <c r="H243" t="s">
        <v>6808</v>
      </c>
      <c r="I243">
        <v>0</v>
      </c>
      <c r="J243">
        <v>20</v>
      </c>
    </row>
    <row r="244" spans="5:10" x14ac:dyDescent="0.35">
      <c r="E244" t="s">
        <v>6809</v>
      </c>
      <c r="G244" t="s">
        <v>6418</v>
      </c>
      <c r="H244" t="s">
        <v>6810</v>
      </c>
      <c r="I244">
        <v>0</v>
      </c>
      <c r="J244">
        <v>20</v>
      </c>
    </row>
    <row r="245" spans="5:10" x14ac:dyDescent="0.35">
      <c r="E245" t="s">
        <v>6811</v>
      </c>
      <c r="G245" t="s">
        <v>6418</v>
      </c>
      <c r="H245" t="s">
        <v>6764</v>
      </c>
      <c r="I245">
        <v>0</v>
      </c>
      <c r="J245">
        <v>20</v>
      </c>
    </row>
    <row r="246" spans="5:10" x14ac:dyDescent="0.35">
      <c r="E246" t="s">
        <v>6812</v>
      </c>
      <c r="G246" t="s">
        <v>6418</v>
      </c>
      <c r="H246" t="s">
        <v>6813</v>
      </c>
      <c r="I246">
        <v>0</v>
      </c>
      <c r="J246">
        <v>20</v>
      </c>
    </row>
    <row r="247" spans="5:10" x14ac:dyDescent="0.35">
      <c r="E247" t="s">
        <v>6814</v>
      </c>
      <c r="G247" t="s">
        <v>6405</v>
      </c>
      <c r="H247" t="s">
        <v>6815</v>
      </c>
      <c r="I247">
        <v>0</v>
      </c>
      <c r="J247">
        <v>20</v>
      </c>
    </row>
    <row r="248" spans="5:10" x14ac:dyDescent="0.35">
      <c r="E248" t="s">
        <v>6816</v>
      </c>
      <c r="G248" t="s">
        <v>6405</v>
      </c>
      <c r="H248" t="s">
        <v>6817</v>
      </c>
      <c r="I248">
        <v>0</v>
      </c>
      <c r="J248">
        <v>20</v>
      </c>
    </row>
    <row r="249" spans="5:10" x14ac:dyDescent="0.35">
      <c r="E249" t="s">
        <v>6818</v>
      </c>
      <c r="G249" t="s">
        <v>6405</v>
      </c>
      <c r="H249" t="s">
        <v>6819</v>
      </c>
      <c r="I249">
        <v>0</v>
      </c>
      <c r="J249">
        <v>20</v>
      </c>
    </row>
    <row r="250" spans="5:10" x14ac:dyDescent="0.35">
      <c r="E250" t="s">
        <v>6820</v>
      </c>
      <c r="G250" t="s">
        <v>6405</v>
      </c>
      <c r="H250" t="s">
        <v>6821</v>
      </c>
      <c r="I250">
        <v>0</v>
      </c>
      <c r="J250">
        <v>20</v>
      </c>
    </row>
    <row r="251" spans="5:10" x14ac:dyDescent="0.35">
      <c r="E251" t="s">
        <v>6822</v>
      </c>
      <c r="G251" t="s">
        <v>6405</v>
      </c>
      <c r="H251" t="s">
        <v>6823</v>
      </c>
      <c r="I251">
        <v>0</v>
      </c>
      <c r="J251">
        <v>20</v>
      </c>
    </row>
    <row r="252" spans="5:10" x14ac:dyDescent="0.35">
      <c r="E252" t="s">
        <v>6824</v>
      </c>
      <c r="G252" t="s">
        <v>6405</v>
      </c>
      <c r="H252" t="s">
        <v>6825</v>
      </c>
      <c r="I252">
        <v>0</v>
      </c>
      <c r="J252">
        <v>20</v>
      </c>
    </row>
    <row r="253" spans="5:10" x14ac:dyDescent="0.35">
      <c r="E253" t="s">
        <v>6826</v>
      </c>
      <c r="G253" t="s">
        <v>6418</v>
      </c>
      <c r="H253" t="s">
        <v>6826</v>
      </c>
      <c r="I253">
        <v>0</v>
      </c>
      <c r="J253">
        <v>20</v>
      </c>
    </row>
    <row r="254" spans="5:10" x14ac:dyDescent="0.35">
      <c r="E254" t="s">
        <v>6827</v>
      </c>
      <c r="G254" t="s">
        <v>6405</v>
      </c>
      <c r="H254" t="s">
        <v>6828</v>
      </c>
      <c r="I254">
        <v>0</v>
      </c>
      <c r="J254">
        <v>20</v>
      </c>
    </row>
    <row r="255" spans="5:10" x14ac:dyDescent="0.35">
      <c r="E255" t="s">
        <v>6829</v>
      </c>
      <c r="G255" t="s">
        <v>6405</v>
      </c>
      <c r="H255" t="s">
        <v>6830</v>
      </c>
      <c r="I255">
        <v>0</v>
      </c>
      <c r="J255">
        <v>20</v>
      </c>
    </row>
    <row r="256" spans="5:10" x14ac:dyDescent="0.35">
      <c r="E256" t="s">
        <v>6831</v>
      </c>
      <c r="G256" t="s">
        <v>6405</v>
      </c>
      <c r="H256" t="s">
        <v>6832</v>
      </c>
      <c r="I256">
        <v>0</v>
      </c>
      <c r="J256">
        <v>20</v>
      </c>
    </row>
    <row r="257" spans="5:10" x14ac:dyDescent="0.35">
      <c r="E257" t="s">
        <v>6833</v>
      </c>
      <c r="G257" t="s">
        <v>6405</v>
      </c>
      <c r="H257" t="s">
        <v>6834</v>
      </c>
      <c r="I257">
        <v>0</v>
      </c>
      <c r="J257">
        <v>20</v>
      </c>
    </row>
    <row r="258" spans="5:10" x14ac:dyDescent="0.35">
      <c r="E258" t="s">
        <v>6835</v>
      </c>
      <c r="G258" t="s">
        <v>6405</v>
      </c>
      <c r="H258" t="s">
        <v>6836</v>
      </c>
      <c r="I258">
        <v>0</v>
      </c>
      <c r="J258">
        <v>20</v>
      </c>
    </row>
    <row r="259" spans="5:10" x14ac:dyDescent="0.35">
      <c r="E259" t="s">
        <v>6837</v>
      </c>
      <c r="G259" t="s">
        <v>6405</v>
      </c>
      <c r="H259" t="s">
        <v>6838</v>
      </c>
      <c r="I259">
        <v>0</v>
      </c>
      <c r="J259">
        <v>20</v>
      </c>
    </row>
    <row r="260" spans="5:10" x14ac:dyDescent="0.35">
      <c r="E260" t="s">
        <v>6839</v>
      </c>
      <c r="G260" t="s">
        <v>6405</v>
      </c>
      <c r="H260" t="s">
        <v>6840</v>
      </c>
      <c r="I260">
        <v>0</v>
      </c>
      <c r="J260">
        <v>20</v>
      </c>
    </row>
    <row r="261" spans="5:10" x14ac:dyDescent="0.35">
      <c r="E261" t="s">
        <v>6841</v>
      </c>
      <c r="G261" t="s">
        <v>6418</v>
      </c>
      <c r="H261" t="s">
        <v>6841</v>
      </c>
      <c r="I261">
        <v>0</v>
      </c>
      <c r="J261">
        <v>20</v>
      </c>
    </row>
    <row r="262" spans="5:10" x14ac:dyDescent="0.35">
      <c r="E262" t="s">
        <v>6842</v>
      </c>
      <c r="G262" t="s">
        <v>6405</v>
      </c>
      <c r="H262" t="s">
        <v>6843</v>
      </c>
      <c r="I262">
        <v>0</v>
      </c>
      <c r="J262">
        <v>20</v>
      </c>
    </row>
    <row r="263" spans="5:10" x14ac:dyDescent="0.35">
      <c r="E263" t="s">
        <v>6844</v>
      </c>
      <c r="G263" t="s">
        <v>6405</v>
      </c>
      <c r="H263" t="s">
        <v>6845</v>
      </c>
      <c r="I263">
        <v>0</v>
      </c>
      <c r="J263">
        <v>20</v>
      </c>
    </row>
    <row r="264" spans="5:10" x14ac:dyDescent="0.35">
      <c r="E264" t="s">
        <v>6846</v>
      </c>
      <c r="G264" t="s">
        <v>6405</v>
      </c>
      <c r="H264" t="s">
        <v>4396</v>
      </c>
      <c r="I264">
        <v>0</v>
      </c>
      <c r="J264">
        <v>20</v>
      </c>
    </row>
    <row r="265" spans="5:10" x14ac:dyDescent="0.35">
      <c r="E265" t="s">
        <v>6847</v>
      </c>
      <c r="G265" t="s">
        <v>6405</v>
      </c>
      <c r="H265" t="s">
        <v>6848</v>
      </c>
      <c r="I265">
        <v>0</v>
      </c>
      <c r="J265">
        <v>20</v>
      </c>
    </row>
    <row r="266" spans="5:10" x14ac:dyDescent="0.35">
      <c r="E266" t="s">
        <v>6849</v>
      </c>
      <c r="F266" t="s">
        <v>6849</v>
      </c>
      <c r="G266" t="s">
        <v>6482</v>
      </c>
      <c r="H266" t="s">
        <v>6850</v>
      </c>
      <c r="I266">
        <v>0</v>
      </c>
      <c r="J266">
        <v>1</v>
      </c>
    </row>
    <row r="267" spans="5:10" x14ac:dyDescent="0.35">
      <c r="E267" t="s">
        <v>6851</v>
      </c>
      <c r="F267" t="s">
        <v>6851</v>
      </c>
      <c r="G267" t="s">
        <v>6482</v>
      </c>
      <c r="H267" t="s">
        <v>6852</v>
      </c>
      <c r="I267">
        <v>0</v>
      </c>
      <c r="J267">
        <v>1</v>
      </c>
    </row>
    <row r="268" spans="5:10" x14ac:dyDescent="0.35">
      <c r="E268" t="s">
        <v>6853</v>
      </c>
      <c r="G268" t="s">
        <v>6405</v>
      </c>
      <c r="H268" t="s">
        <v>6854</v>
      </c>
      <c r="I268">
        <v>0</v>
      </c>
      <c r="J268">
        <v>20</v>
      </c>
    </row>
    <row r="269" spans="5:10" x14ac:dyDescent="0.35">
      <c r="E269" t="s">
        <v>6855</v>
      </c>
      <c r="G269" t="s">
        <v>6405</v>
      </c>
      <c r="H269" t="s">
        <v>6856</v>
      </c>
      <c r="I269">
        <v>0</v>
      </c>
      <c r="J269">
        <v>20</v>
      </c>
    </row>
    <row r="270" spans="5:10" x14ac:dyDescent="0.35">
      <c r="E270" t="s">
        <v>6857</v>
      </c>
      <c r="G270" t="s">
        <v>6405</v>
      </c>
      <c r="H270" t="s">
        <v>6858</v>
      </c>
      <c r="I270">
        <v>0</v>
      </c>
      <c r="J270">
        <v>20</v>
      </c>
    </row>
    <row r="271" spans="5:10" x14ac:dyDescent="0.35">
      <c r="E271" t="s">
        <v>6859</v>
      </c>
      <c r="G271" t="s">
        <v>6405</v>
      </c>
      <c r="H271" t="s">
        <v>6859</v>
      </c>
      <c r="I271">
        <v>0</v>
      </c>
      <c r="J271">
        <v>20</v>
      </c>
    </row>
    <row r="272" spans="5:10" x14ac:dyDescent="0.35">
      <c r="E272" t="s">
        <v>6860</v>
      </c>
      <c r="G272" t="s">
        <v>6405</v>
      </c>
      <c r="H272" t="s">
        <v>6861</v>
      </c>
      <c r="I272">
        <v>0</v>
      </c>
      <c r="J272">
        <v>20</v>
      </c>
    </row>
    <row r="273" spans="5:10" x14ac:dyDescent="0.35">
      <c r="E273" t="s">
        <v>6862</v>
      </c>
      <c r="G273" t="s">
        <v>6405</v>
      </c>
      <c r="H273" t="s">
        <v>6863</v>
      </c>
      <c r="I273">
        <v>0</v>
      </c>
      <c r="J273">
        <v>20</v>
      </c>
    </row>
    <row r="274" spans="5:10" x14ac:dyDescent="0.35">
      <c r="E274" t="s">
        <v>6864</v>
      </c>
      <c r="G274" t="s">
        <v>6405</v>
      </c>
      <c r="H274" t="s">
        <v>6865</v>
      </c>
      <c r="I274">
        <v>0</v>
      </c>
      <c r="J274">
        <v>20</v>
      </c>
    </row>
    <row r="275" spans="5:10" x14ac:dyDescent="0.35">
      <c r="E275" t="s">
        <v>6866</v>
      </c>
      <c r="G275" t="s">
        <v>6405</v>
      </c>
      <c r="H275" t="s">
        <v>6867</v>
      </c>
      <c r="I275">
        <v>0</v>
      </c>
      <c r="J275">
        <v>20</v>
      </c>
    </row>
    <row r="276" spans="5:10" x14ac:dyDescent="0.35">
      <c r="E276" t="s">
        <v>6868</v>
      </c>
      <c r="G276" t="s">
        <v>6418</v>
      </c>
      <c r="H276" t="s">
        <v>6869</v>
      </c>
      <c r="I276">
        <v>0</v>
      </c>
      <c r="J276">
        <v>20</v>
      </c>
    </row>
    <row r="277" spans="5:10" x14ac:dyDescent="0.35">
      <c r="E277" t="s">
        <v>6870</v>
      </c>
      <c r="G277" t="s">
        <v>6405</v>
      </c>
      <c r="H277" t="s">
        <v>6871</v>
      </c>
      <c r="I277">
        <v>0</v>
      </c>
      <c r="J277">
        <v>20</v>
      </c>
    </row>
    <row r="278" spans="5:10" x14ac:dyDescent="0.35">
      <c r="E278" t="s">
        <v>6872</v>
      </c>
      <c r="G278" t="s">
        <v>6418</v>
      </c>
      <c r="H278" t="s">
        <v>6873</v>
      </c>
      <c r="I278">
        <v>0</v>
      </c>
      <c r="J278">
        <v>20</v>
      </c>
    </row>
    <row r="279" spans="5:10" x14ac:dyDescent="0.35">
      <c r="E279" t="s">
        <v>6874</v>
      </c>
      <c r="G279" t="s">
        <v>6418</v>
      </c>
      <c r="H279" t="s">
        <v>6875</v>
      </c>
      <c r="I279">
        <v>0</v>
      </c>
      <c r="J279">
        <v>20</v>
      </c>
    </row>
    <row r="280" spans="5:10" x14ac:dyDescent="0.35">
      <c r="E280" t="s">
        <v>6876</v>
      </c>
      <c r="G280" t="s">
        <v>6418</v>
      </c>
      <c r="H280" t="s">
        <v>6877</v>
      </c>
      <c r="I280">
        <v>0</v>
      </c>
      <c r="J280">
        <v>20</v>
      </c>
    </row>
    <row r="281" spans="5:10" x14ac:dyDescent="0.35">
      <c r="E281" t="s">
        <v>6878</v>
      </c>
      <c r="G281" t="s">
        <v>6418</v>
      </c>
      <c r="H281" t="s">
        <v>6879</v>
      </c>
      <c r="I281">
        <v>0</v>
      </c>
      <c r="J281">
        <v>20</v>
      </c>
    </row>
    <row r="282" spans="5:10" x14ac:dyDescent="0.35">
      <c r="E282" t="s">
        <v>6880</v>
      </c>
      <c r="G282" t="s">
        <v>6405</v>
      </c>
      <c r="H282" t="s">
        <v>6881</v>
      </c>
      <c r="I282">
        <v>0</v>
      </c>
      <c r="J282">
        <v>20</v>
      </c>
    </row>
    <row r="283" spans="5:10" x14ac:dyDescent="0.35">
      <c r="E283" t="s">
        <v>6882</v>
      </c>
      <c r="G283" t="s">
        <v>6405</v>
      </c>
      <c r="H283" t="s">
        <v>6883</v>
      </c>
      <c r="I283">
        <v>0</v>
      </c>
      <c r="J283">
        <v>20</v>
      </c>
    </row>
    <row r="284" spans="5:10" x14ac:dyDescent="0.35">
      <c r="E284" t="s">
        <v>6884</v>
      </c>
      <c r="G284" t="s">
        <v>6405</v>
      </c>
      <c r="H284" t="s">
        <v>6885</v>
      </c>
      <c r="I284">
        <v>0</v>
      </c>
      <c r="J284">
        <v>20</v>
      </c>
    </row>
    <row r="285" spans="5:10" x14ac:dyDescent="0.35">
      <c r="E285" t="s">
        <v>6886</v>
      </c>
      <c r="G285" t="s">
        <v>6405</v>
      </c>
      <c r="H285" t="s">
        <v>6887</v>
      </c>
      <c r="I285">
        <v>0</v>
      </c>
      <c r="J285">
        <v>20</v>
      </c>
    </row>
    <row r="286" spans="5:10" x14ac:dyDescent="0.35">
      <c r="E286" t="s">
        <v>6888</v>
      </c>
      <c r="G286" t="s">
        <v>6405</v>
      </c>
      <c r="H286" t="s">
        <v>6889</v>
      </c>
      <c r="I286">
        <v>0</v>
      </c>
      <c r="J286">
        <v>20</v>
      </c>
    </row>
    <row r="287" spans="5:10" x14ac:dyDescent="0.35">
      <c r="E287" t="s">
        <v>6890</v>
      </c>
      <c r="G287" t="s">
        <v>6405</v>
      </c>
      <c r="H287" t="s">
        <v>6891</v>
      </c>
      <c r="I287">
        <v>0</v>
      </c>
      <c r="J287">
        <v>20</v>
      </c>
    </row>
    <row r="288" spans="5:10" x14ac:dyDescent="0.35">
      <c r="E288" t="s">
        <v>6892</v>
      </c>
      <c r="G288" t="s">
        <v>6405</v>
      </c>
      <c r="H288" t="s">
        <v>6893</v>
      </c>
      <c r="I288">
        <v>0</v>
      </c>
      <c r="J288">
        <v>20</v>
      </c>
    </row>
    <row r="289" spans="5:10" x14ac:dyDescent="0.35">
      <c r="E289" t="s">
        <v>6894</v>
      </c>
      <c r="G289" t="s">
        <v>6405</v>
      </c>
      <c r="H289" t="s">
        <v>6895</v>
      </c>
      <c r="I289">
        <v>0</v>
      </c>
      <c r="J289">
        <v>20</v>
      </c>
    </row>
    <row r="290" spans="5:10" x14ac:dyDescent="0.35">
      <c r="E290" t="s">
        <v>6896</v>
      </c>
      <c r="G290" t="s">
        <v>6405</v>
      </c>
      <c r="H290" t="s">
        <v>6897</v>
      </c>
      <c r="I290">
        <v>0</v>
      </c>
      <c r="J290">
        <v>20</v>
      </c>
    </row>
    <row r="291" spans="5:10" x14ac:dyDescent="0.35">
      <c r="E291" t="s">
        <v>6898</v>
      </c>
      <c r="G291" t="s">
        <v>6405</v>
      </c>
      <c r="H291" t="s">
        <v>6899</v>
      </c>
      <c r="I291">
        <v>0</v>
      </c>
      <c r="J291">
        <v>20</v>
      </c>
    </row>
    <row r="292" spans="5:10" x14ac:dyDescent="0.35">
      <c r="E292" t="s">
        <v>6900</v>
      </c>
      <c r="G292" t="s">
        <v>6405</v>
      </c>
      <c r="H292" t="s">
        <v>6901</v>
      </c>
      <c r="I292">
        <v>0</v>
      </c>
      <c r="J292">
        <v>20</v>
      </c>
    </row>
    <row r="293" spans="5:10" x14ac:dyDescent="0.35">
      <c r="E293" t="s">
        <v>6902</v>
      </c>
      <c r="G293" t="s">
        <v>6405</v>
      </c>
      <c r="H293" t="s">
        <v>26</v>
      </c>
      <c r="I293">
        <v>0</v>
      </c>
      <c r="J293">
        <v>20</v>
      </c>
    </row>
    <row r="294" spans="5:10" x14ac:dyDescent="0.35">
      <c r="E294" t="s">
        <v>6903</v>
      </c>
      <c r="G294" t="s">
        <v>6405</v>
      </c>
      <c r="H294" t="s">
        <v>6904</v>
      </c>
      <c r="I294">
        <v>0</v>
      </c>
      <c r="J294">
        <v>20</v>
      </c>
    </row>
    <row r="295" spans="5:10" x14ac:dyDescent="0.35">
      <c r="E295" t="s">
        <v>6905</v>
      </c>
      <c r="G295" t="s">
        <v>6405</v>
      </c>
      <c r="H295" t="s">
        <v>6905</v>
      </c>
      <c r="I295">
        <v>0</v>
      </c>
      <c r="J295">
        <v>20</v>
      </c>
    </row>
    <row r="296" spans="5:10" x14ac:dyDescent="0.35">
      <c r="E296" t="s">
        <v>6906</v>
      </c>
      <c r="G296" t="s">
        <v>6482</v>
      </c>
      <c r="H296" t="s">
        <v>6907</v>
      </c>
      <c r="I296">
        <v>0</v>
      </c>
      <c r="J296">
        <v>1</v>
      </c>
    </row>
    <row r="297" spans="5:10" x14ac:dyDescent="0.35">
      <c r="E297" t="s">
        <v>6908</v>
      </c>
      <c r="G297" t="s">
        <v>6418</v>
      </c>
      <c r="H297" t="s">
        <v>6909</v>
      </c>
      <c r="I297">
        <v>0</v>
      </c>
      <c r="J297">
        <v>20</v>
      </c>
    </row>
    <row r="298" spans="5:10" x14ac:dyDescent="0.35">
      <c r="E298" t="s">
        <v>6910</v>
      </c>
      <c r="G298" t="s">
        <v>6418</v>
      </c>
      <c r="H298" t="s">
        <v>6911</v>
      </c>
      <c r="I298">
        <v>0</v>
      </c>
      <c r="J298">
        <v>20</v>
      </c>
    </row>
    <row r="299" spans="5:10" x14ac:dyDescent="0.35">
      <c r="E299" t="s">
        <v>6912</v>
      </c>
      <c r="G299" t="s">
        <v>6418</v>
      </c>
      <c r="H299" t="s">
        <v>6913</v>
      </c>
      <c r="I299">
        <v>0</v>
      </c>
      <c r="J299">
        <v>20</v>
      </c>
    </row>
    <row r="300" spans="5:10" x14ac:dyDescent="0.35">
      <c r="E300" t="s">
        <v>6914</v>
      </c>
      <c r="G300" t="s">
        <v>6418</v>
      </c>
      <c r="H300" t="s">
        <v>6915</v>
      </c>
      <c r="I300">
        <v>0</v>
      </c>
      <c r="J300">
        <v>20</v>
      </c>
    </row>
    <row r="301" spans="5:10" x14ac:dyDescent="0.35">
      <c r="E301" t="s">
        <v>6916</v>
      </c>
      <c r="G301" t="s">
        <v>6418</v>
      </c>
      <c r="H301" t="s">
        <v>6917</v>
      </c>
      <c r="I301">
        <v>0</v>
      </c>
      <c r="J301">
        <v>20</v>
      </c>
    </row>
    <row r="302" spans="5:10" x14ac:dyDescent="0.35">
      <c r="E302" t="s">
        <v>6918</v>
      </c>
      <c r="G302" t="s">
        <v>6418</v>
      </c>
      <c r="H302" t="s">
        <v>6919</v>
      </c>
      <c r="I302">
        <v>0</v>
      </c>
      <c r="J302">
        <v>20</v>
      </c>
    </row>
    <row r="303" spans="5:10" x14ac:dyDescent="0.35">
      <c r="E303" t="s">
        <v>6920</v>
      </c>
      <c r="G303" t="s">
        <v>6418</v>
      </c>
      <c r="H303" t="s">
        <v>6921</v>
      </c>
      <c r="I303">
        <v>0</v>
      </c>
      <c r="J303">
        <v>20</v>
      </c>
    </row>
    <row r="304" spans="5:10" x14ac:dyDescent="0.35">
      <c r="E304" t="s">
        <v>6922</v>
      </c>
      <c r="G304" t="s">
        <v>6482</v>
      </c>
      <c r="H304" t="s">
        <v>6923</v>
      </c>
      <c r="I304">
        <v>0</v>
      </c>
      <c r="J304">
        <v>20</v>
      </c>
    </row>
    <row r="305" spans="5:10" x14ac:dyDescent="0.35">
      <c r="E305" t="s">
        <v>6924</v>
      </c>
      <c r="G305" t="s">
        <v>6482</v>
      </c>
      <c r="H305" t="s">
        <v>6925</v>
      </c>
      <c r="I305">
        <v>0</v>
      </c>
      <c r="J305">
        <v>20</v>
      </c>
    </row>
    <row r="306" spans="5:10" x14ac:dyDescent="0.35">
      <c r="E306" t="s">
        <v>6926</v>
      </c>
      <c r="G306" t="s">
        <v>6482</v>
      </c>
      <c r="H306" t="s">
        <v>6927</v>
      </c>
      <c r="I306">
        <v>0</v>
      </c>
      <c r="J306">
        <v>20</v>
      </c>
    </row>
    <row r="307" spans="5:10" x14ac:dyDescent="0.35">
      <c r="E307" t="s">
        <v>6928</v>
      </c>
      <c r="G307" t="s">
        <v>6482</v>
      </c>
      <c r="H307" t="s">
        <v>6929</v>
      </c>
      <c r="I307">
        <v>0</v>
      </c>
      <c r="J307">
        <v>20</v>
      </c>
    </row>
    <row r="308" spans="5:10" x14ac:dyDescent="0.35">
      <c r="E308" t="s">
        <v>6930</v>
      </c>
      <c r="G308" t="s">
        <v>6482</v>
      </c>
      <c r="H308" t="s">
        <v>6931</v>
      </c>
      <c r="I308">
        <v>0</v>
      </c>
      <c r="J308">
        <v>20</v>
      </c>
    </row>
    <row r="309" spans="5:10" x14ac:dyDescent="0.35">
      <c r="E309" t="s">
        <v>6932</v>
      </c>
      <c r="G309" t="s">
        <v>6482</v>
      </c>
      <c r="H309" t="s">
        <v>6933</v>
      </c>
      <c r="I309">
        <v>0</v>
      </c>
      <c r="J309">
        <v>20</v>
      </c>
    </row>
    <row r="310" spans="5:10" x14ac:dyDescent="0.35">
      <c r="E310" t="s">
        <v>6934</v>
      </c>
      <c r="G310" t="s">
        <v>6482</v>
      </c>
      <c r="H310" t="s">
        <v>6935</v>
      </c>
      <c r="I310">
        <v>0</v>
      </c>
      <c r="J310">
        <v>20</v>
      </c>
    </row>
    <row r="311" spans="5:10" x14ac:dyDescent="0.35">
      <c r="E311" t="s">
        <v>6936</v>
      </c>
      <c r="G311" t="s">
        <v>6482</v>
      </c>
      <c r="H311" t="s">
        <v>6937</v>
      </c>
      <c r="I311">
        <v>0</v>
      </c>
      <c r="J311">
        <v>20</v>
      </c>
    </row>
    <row r="312" spans="5:10" x14ac:dyDescent="0.35">
      <c r="E312" t="s">
        <v>6938</v>
      </c>
      <c r="G312" t="s">
        <v>6482</v>
      </c>
      <c r="H312" t="s">
        <v>6939</v>
      </c>
      <c r="I312">
        <v>0</v>
      </c>
      <c r="J312">
        <v>20</v>
      </c>
    </row>
    <row r="313" spans="5:10" x14ac:dyDescent="0.35">
      <c r="E313" t="s">
        <v>6940</v>
      </c>
      <c r="G313" t="s">
        <v>6482</v>
      </c>
      <c r="H313" t="s">
        <v>6941</v>
      </c>
      <c r="I313">
        <v>0</v>
      </c>
      <c r="J313">
        <v>20</v>
      </c>
    </row>
    <row r="314" spans="5:10" x14ac:dyDescent="0.35">
      <c r="E314" t="s">
        <v>6942</v>
      </c>
      <c r="G314" t="s">
        <v>6482</v>
      </c>
      <c r="H314" t="s">
        <v>6943</v>
      </c>
      <c r="I314">
        <v>0</v>
      </c>
      <c r="J314">
        <v>20</v>
      </c>
    </row>
    <row r="315" spans="5:10" x14ac:dyDescent="0.35">
      <c r="E315" t="s">
        <v>6944</v>
      </c>
      <c r="G315" t="s">
        <v>6482</v>
      </c>
      <c r="H315" t="s">
        <v>6945</v>
      </c>
      <c r="I315">
        <v>0</v>
      </c>
      <c r="J315">
        <v>20</v>
      </c>
    </row>
    <row r="316" spans="5:10" x14ac:dyDescent="0.35">
      <c r="E316" t="s">
        <v>6946</v>
      </c>
      <c r="G316" t="s">
        <v>6482</v>
      </c>
      <c r="H316" t="s">
        <v>6947</v>
      </c>
      <c r="I316">
        <v>0</v>
      </c>
      <c r="J316">
        <v>20</v>
      </c>
    </row>
    <row r="317" spans="5:10" x14ac:dyDescent="0.35">
      <c r="E317" t="s">
        <v>6948</v>
      </c>
      <c r="G317" t="s">
        <v>6482</v>
      </c>
      <c r="H317" t="s">
        <v>6949</v>
      </c>
      <c r="I317">
        <v>0</v>
      </c>
      <c r="J317">
        <v>20</v>
      </c>
    </row>
    <row r="318" spans="5:10" x14ac:dyDescent="0.35">
      <c r="E318" t="s">
        <v>6950</v>
      </c>
      <c r="G318" t="s">
        <v>6482</v>
      </c>
      <c r="H318" t="s">
        <v>6951</v>
      </c>
      <c r="I318">
        <v>0</v>
      </c>
      <c r="J318">
        <v>20</v>
      </c>
    </row>
    <row r="319" spans="5:10" x14ac:dyDescent="0.35">
      <c r="E319" t="s">
        <v>6952</v>
      </c>
      <c r="G319" t="s">
        <v>6418</v>
      </c>
      <c r="H319" t="s">
        <v>6953</v>
      </c>
      <c r="I319">
        <v>0</v>
      </c>
      <c r="J319">
        <v>20</v>
      </c>
    </row>
    <row r="320" spans="5:10" x14ac:dyDescent="0.35">
      <c r="E320" t="s">
        <v>6954</v>
      </c>
      <c r="G320" t="s">
        <v>6405</v>
      </c>
      <c r="H320" t="s">
        <v>6955</v>
      </c>
      <c r="I320">
        <v>0</v>
      </c>
      <c r="J320">
        <v>20</v>
      </c>
    </row>
    <row r="321" spans="5:10" x14ac:dyDescent="0.35">
      <c r="E321" t="s">
        <v>6956</v>
      </c>
      <c r="G321" t="s">
        <v>6405</v>
      </c>
      <c r="H321" t="s">
        <v>6956</v>
      </c>
      <c r="I321">
        <v>0</v>
      </c>
      <c r="J321">
        <v>20</v>
      </c>
    </row>
    <row r="322" spans="5:10" x14ac:dyDescent="0.35">
      <c r="E322" t="s">
        <v>6957</v>
      </c>
      <c r="G322" t="s">
        <v>6405</v>
      </c>
      <c r="H322" t="s">
        <v>6958</v>
      </c>
      <c r="I322">
        <v>0</v>
      </c>
      <c r="J322">
        <v>20</v>
      </c>
    </row>
    <row r="323" spans="5:10" x14ac:dyDescent="0.35">
      <c r="E323" t="s">
        <v>6959</v>
      </c>
      <c r="G323" t="s">
        <v>6405</v>
      </c>
      <c r="H323" t="s">
        <v>6960</v>
      </c>
      <c r="I323">
        <v>0</v>
      </c>
      <c r="J323">
        <v>20</v>
      </c>
    </row>
    <row r="324" spans="5:10" x14ac:dyDescent="0.35">
      <c r="E324" t="s">
        <v>6961</v>
      </c>
      <c r="G324" t="s">
        <v>6405</v>
      </c>
      <c r="H324" t="s">
        <v>6962</v>
      </c>
      <c r="I324">
        <v>0</v>
      </c>
      <c r="J324">
        <v>20</v>
      </c>
    </row>
    <row r="325" spans="5:10" x14ac:dyDescent="0.35">
      <c r="E325" t="s">
        <v>6963</v>
      </c>
      <c r="G325" t="s">
        <v>6405</v>
      </c>
      <c r="H325" t="s">
        <v>6964</v>
      </c>
      <c r="I325">
        <v>0</v>
      </c>
      <c r="J325">
        <v>20</v>
      </c>
    </row>
    <row r="326" spans="5:10" x14ac:dyDescent="0.35">
      <c r="E326" t="s">
        <v>6965</v>
      </c>
      <c r="G326" t="s">
        <v>6405</v>
      </c>
      <c r="H326" t="s">
        <v>6966</v>
      </c>
      <c r="I326">
        <v>0</v>
      </c>
      <c r="J326">
        <v>20</v>
      </c>
    </row>
    <row r="327" spans="5:10" x14ac:dyDescent="0.35">
      <c r="E327" t="s">
        <v>6967</v>
      </c>
      <c r="G327" t="s">
        <v>6405</v>
      </c>
      <c r="H327" t="s">
        <v>6968</v>
      </c>
      <c r="I327">
        <v>0</v>
      </c>
      <c r="J327">
        <v>20</v>
      </c>
    </row>
    <row r="328" spans="5:10" x14ac:dyDescent="0.35">
      <c r="E328" t="s">
        <v>6969</v>
      </c>
      <c r="G328" t="s">
        <v>6405</v>
      </c>
      <c r="H328" t="s">
        <v>6970</v>
      </c>
      <c r="I328">
        <v>0</v>
      </c>
      <c r="J328">
        <v>20</v>
      </c>
    </row>
    <row r="329" spans="5:10" x14ac:dyDescent="0.35">
      <c r="E329" t="s">
        <v>6971</v>
      </c>
      <c r="G329" t="s">
        <v>6418</v>
      </c>
      <c r="H329" t="s">
        <v>6972</v>
      </c>
      <c r="I329">
        <v>0</v>
      </c>
      <c r="J329">
        <v>20</v>
      </c>
    </row>
    <row r="330" spans="5:10" x14ac:dyDescent="0.35">
      <c r="E330" t="s">
        <v>6973</v>
      </c>
      <c r="G330" t="s">
        <v>6405</v>
      </c>
      <c r="H330" t="s">
        <v>6974</v>
      </c>
      <c r="I330">
        <v>0</v>
      </c>
      <c r="J330">
        <v>20</v>
      </c>
    </row>
    <row r="331" spans="5:10" x14ac:dyDescent="0.35">
      <c r="E331" t="s">
        <v>6975</v>
      </c>
      <c r="G331" t="s">
        <v>6405</v>
      </c>
      <c r="H331" t="s">
        <v>6976</v>
      </c>
      <c r="I331">
        <v>0</v>
      </c>
      <c r="J331">
        <v>20</v>
      </c>
    </row>
    <row r="332" spans="5:10" x14ac:dyDescent="0.35">
      <c r="E332" t="s">
        <v>6977</v>
      </c>
      <c r="G332" t="s">
        <v>6405</v>
      </c>
      <c r="H332" t="s">
        <v>6978</v>
      </c>
      <c r="I332">
        <v>0</v>
      </c>
      <c r="J332">
        <v>20</v>
      </c>
    </row>
    <row r="333" spans="5:10" x14ac:dyDescent="0.35">
      <c r="E333" t="s">
        <v>6979</v>
      </c>
      <c r="G333" t="s">
        <v>6418</v>
      </c>
      <c r="H333" t="s">
        <v>6980</v>
      </c>
      <c r="I333">
        <v>0</v>
      </c>
      <c r="J333">
        <v>20</v>
      </c>
    </row>
    <row r="334" spans="5:10" x14ac:dyDescent="0.35">
      <c r="E334" t="s">
        <v>6981</v>
      </c>
      <c r="G334" t="s">
        <v>6405</v>
      </c>
      <c r="H334" t="s">
        <v>6981</v>
      </c>
      <c r="I334">
        <v>0</v>
      </c>
      <c r="J334">
        <v>20</v>
      </c>
    </row>
    <row r="335" spans="5:10" x14ac:dyDescent="0.35">
      <c r="E335" t="s">
        <v>6982</v>
      </c>
      <c r="G335" t="s">
        <v>6418</v>
      </c>
      <c r="H335" t="s">
        <v>6983</v>
      </c>
      <c r="I335">
        <v>0</v>
      </c>
      <c r="J335">
        <v>-1</v>
      </c>
    </row>
    <row r="336" spans="5:10" x14ac:dyDescent="0.35">
      <c r="E336" t="s">
        <v>6984</v>
      </c>
      <c r="G336" t="s">
        <v>6418</v>
      </c>
      <c r="H336" t="s">
        <v>6985</v>
      </c>
      <c r="I336">
        <v>0</v>
      </c>
      <c r="J336">
        <v>-1</v>
      </c>
    </row>
    <row r="337" spans="5:10" x14ac:dyDescent="0.35">
      <c r="E337" t="s">
        <v>6986</v>
      </c>
      <c r="G337" t="s">
        <v>6418</v>
      </c>
      <c r="H337" t="s">
        <v>6987</v>
      </c>
      <c r="I337">
        <v>0</v>
      </c>
      <c r="J337">
        <v>-1</v>
      </c>
    </row>
    <row r="338" spans="5:10" x14ac:dyDescent="0.35">
      <c r="E338" t="s">
        <v>6988</v>
      </c>
      <c r="G338" t="s">
        <v>6418</v>
      </c>
      <c r="H338" t="s">
        <v>6989</v>
      </c>
      <c r="I338">
        <v>0</v>
      </c>
      <c r="J338">
        <v>-1</v>
      </c>
    </row>
    <row r="339" spans="5:10" x14ac:dyDescent="0.35">
      <c r="E339" t="s">
        <v>6990</v>
      </c>
      <c r="G339" t="s">
        <v>6418</v>
      </c>
      <c r="H339" t="s">
        <v>6991</v>
      </c>
      <c r="I339">
        <v>0</v>
      </c>
      <c r="J339">
        <v>-1</v>
      </c>
    </row>
    <row r="340" spans="5:10" x14ac:dyDescent="0.35">
      <c r="E340" t="s">
        <v>6992</v>
      </c>
      <c r="G340" t="s">
        <v>6418</v>
      </c>
      <c r="H340" t="s">
        <v>6993</v>
      </c>
      <c r="I340">
        <v>0</v>
      </c>
      <c r="J340">
        <v>-1</v>
      </c>
    </row>
    <row r="341" spans="5:10" x14ac:dyDescent="0.35">
      <c r="E341" t="s">
        <v>6994</v>
      </c>
      <c r="G341" t="s">
        <v>6418</v>
      </c>
      <c r="H341" t="s">
        <v>6995</v>
      </c>
      <c r="I341">
        <v>0</v>
      </c>
      <c r="J341">
        <v>-1</v>
      </c>
    </row>
    <row r="342" spans="5:10" x14ac:dyDescent="0.35">
      <c r="E342" t="s">
        <v>6996</v>
      </c>
      <c r="G342" t="s">
        <v>6418</v>
      </c>
      <c r="H342" t="s">
        <v>6997</v>
      </c>
      <c r="I342">
        <v>0</v>
      </c>
      <c r="J342">
        <v>-1</v>
      </c>
    </row>
    <row r="343" spans="5:10" x14ac:dyDescent="0.35">
      <c r="E343" t="s">
        <v>6998</v>
      </c>
      <c r="G343" t="s">
        <v>6405</v>
      </c>
      <c r="H343" t="s">
        <v>6542</v>
      </c>
      <c r="I343">
        <v>0</v>
      </c>
      <c r="J343">
        <v>-1</v>
      </c>
    </row>
    <row r="344" spans="5:10" x14ac:dyDescent="0.35">
      <c r="E344" t="s">
        <v>6999</v>
      </c>
      <c r="G344" t="s">
        <v>6405</v>
      </c>
      <c r="H344" t="s">
        <v>7000</v>
      </c>
      <c r="I344">
        <v>0</v>
      </c>
      <c r="J344">
        <v>-1</v>
      </c>
    </row>
    <row r="345" spans="5:10" x14ac:dyDescent="0.35">
      <c r="E345" t="s">
        <v>7001</v>
      </c>
      <c r="G345" t="s">
        <v>6405</v>
      </c>
      <c r="H345" t="s">
        <v>7001</v>
      </c>
      <c r="I345">
        <v>0</v>
      </c>
      <c r="J345">
        <v>20</v>
      </c>
    </row>
    <row r="346" spans="5:10" x14ac:dyDescent="0.35">
      <c r="E346" t="s">
        <v>7002</v>
      </c>
      <c r="G346" t="s">
        <v>6418</v>
      </c>
      <c r="H346" t="s">
        <v>7003</v>
      </c>
      <c r="I346">
        <v>0</v>
      </c>
      <c r="J346">
        <v>20</v>
      </c>
    </row>
    <row r="347" spans="5:10" x14ac:dyDescent="0.35">
      <c r="E347" t="s">
        <v>7004</v>
      </c>
      <c r="G347" t="s">
        <v>6405</v>
      </c>
      <c r="H347" t="s">
        <v>7005</v>
      </c>
      <c r="I347">
        <v>0</v>
      </c>
      <c r="J347">
        <v>20</v>
      </c>
    </row>
    <row r="348" spans="5:10" x14ac:dyDescent="0.35">
      <c r="E348" t="s">
        <v>7006</v>
      </c>
      <c r="G348" t="s">
        <v>6405</v>
      </c>
      <c r="H348" t="s">
        <v>7007</v>
      </c>
      <c r="I348">
        <v>0</v>
      </c>
      <c r="J348">
        <v>20</v>
      </c>
    </row>
    <row r="349" spans="5:10" x14ac:dyDescent="0.35">
      <c r="E349" t="s">
        <v>7008</v>
      </c>
      <c r="G349" t="s">
        <v>6405</v>
      </c>
      <c r="H349" t="s">
        <v>7009</v>
      </c>
      <c r="I349">
        <v>0</v>
      </c>
      <c r="J349">
        <v>20</v>
      </c>
    </row>
    <row r="350" spans="5:10" x14ac:dyDescent="0.35">
      <c r="E350" t="s">
        <v>7010</v>
      </c>
      <c r="F350" t="s">
        <v>7010</v>
      </c>
      <c r="G350" t="s">
        <v>6482</v>
      </c>
      <c r="H350" t="s">
        <v>7011</v>
      </c>
      <c r="I350">
        <v>0</v>
      </c>
      <c r="J350">
        <v>1</v>
      </c>
    </row>
    <row r="351" spans="5:10" x14ac:dyDescent="0.35">
      <c r="E351" t="s">
        <v>7012</v>
      </c>
      <c r="G351" t="s">
        <v>6405</v>
      </c>
      <c r="H351" t="s">
        <v>7013</v>
      </c>
      <c r="I351">
        <v>0</v>
      </c>
      <c r="J351">
        <v>20</v>
      </c>
    </row>
    <row r="352" spans="5:10" x14ac:dyDescent="0.35">
      <c r="E352" t="s">
        <v>7014</v>
      </c>
      <c r="G352" t="s">
        <v>6405</v>
      </c>
      <c r="H352" t="s">
        <v>7015</v>
      </c>
      <c r="I352">
        <v>0</v>
      </c>
      <c r="J352">
        <v>20</v>
      </c>
    </row>
    <row r="353" spans="5:10" x14ac:dyDescent="0.35">
      <c r="E353" t="s">
        <v>7016</v>
      </c>
      <c r="G353" t="s">
        <v>6405</v>
      </c>
      <c r="H353" t="s">
        <v>7017</v>
      </c>
      <c r="I353">
        <v>0</v>
      </c>
      <c r="J353">
        <v>20</v>
      </c>
    </row>
    <row r="354" spans="5:10" x14ac:dyDescent="0.35">
      <c r="E354" t="s">
        <v>7018</v>
      </c>
      <c r="G354" t="s">
        <v>6418</v>
      </c>
      <c r="H354" t="s">
        <v>7019</v>
      </c>
      <c r="I354">
        <v>0</v>
      </c>
      <c r="J354">
        <v>20</v>
      </c>
    </row>
    <row r="355" spans="5:10" x14ac:dyDescent="0.35">
      <c r="E355" t="s">
        <v>7020</v>
      </c>
      <c r="G355" t="s">
        <v>6405</v>
      </c>
      <c r="H355" t="s">
        <v>7021</v>
      </c>
      <c r="I355">
        <v>0</v>
      </c>
      <c r="J355">
        <v>20</v>
      </c>
    </row>
    <row r="356" spans="5:10" x14ac:dyDescent="0.35">
      <c r="E356" t="s">
        <v>7022</v>
      </c>
      <c r="G356" t="s">
        <v>6405</v>
      </c>
      <c r="H356" t="s">
        <v>7023</v>
      </c>
      <c r="I356">
        <v>0</v>
      </c>
      <c r="J356">
        <v>20</v>
      </c>
    </row>
    <row r="357" spans="5:10" x14ac:dyDescent="0.35">
      <c r="E357" t="s">
        <v>7024</v>
      </c>
      <c r="G357" t="s">
        <v>6405</v>
      </c>
      <c r="H357" t="s">
        <v>7025</v>
      </c>
      <c r="I357">
        <v>0</v>
      </c>
      <c r="J357">
        <v>20</v>
      </c>
    </row>
    <row r="358" spans="5:10" x14ac:dyDescent="0.35">
      <c r="E358" t="s">
        <v>7026</v>
      </c>
      <c r="G358" t="s">
        <v>6418</v>
      </c>
      <c r="H358" t="s">
        <v>7027</v>
      </c>
      <c r="I358">
        <v>0</v>
      </c>
      <c r="J358">
        <v>20</v>
      </c>
    </row>
    <row r="359" spans="5:10" x14ac:dyDescent="0.35">
      <c r="E359" t="s">
        <v>7028</v>
      </c>
      <c r="G359" t="s">
        <v>6405</v>
      </c>
      <c r="H359" t="s">
        <v>7029</v>
      </c>
      <c r="I359">
        <v>0</v>
      </c>
      <c r="J359">
        <v>20</v>
      </c>
    </row>
    <row r="360" spans="5:10" x14ac:dyDescent="0.35">
      <c r="E360" t="s">
        <v>7030</v>
      </c>
      <c r="G360" t="s">
        <v>6405</v>
      </c>
      <c r="H360" t="s">
        <v>7031</v>
      </c>
      <c r="I360">
        <v>0</v>
      </c>
      <c r="J360">
        <v>20</v>
      </c>
    </row>
    <row r="361" spans="5:10" x14ac:dyDescent="0.35">
      <c r="E361" t="s">
        <v>7032</v>
      </c>
      <c r="G361" t="s">
        <v>6405</v>
      </c>
      <c r="H361" t="s">
        <v>7033</v>
      </c>
      <c r="I361">
        <v>0</v>
      </c>
      <c r="J361">
        <v>20</v>
      </c>
    </row>
    <row r="362" spans="5:10" x14ac:dyDescent="0.35">
      <c r="E362" t="s">
        <v>7034</v>
      </c>
      <c r="G362" t="s">
        <v>6405</v>
      </c>
      <c r="H362" t="s">
        <v>7035</v>
      </c>
      <c r="I362">
        <v>0</v>
      </c>
      <c r="J362">
        <v>20</v>
      </c>
    </row>
    <row r="363" spans="5:10" x14ac:dyDescent="0.35">
      <c r="E363" t="s">
        <v>7036</v>
      </c>
      <c r="G363" t="s">
        <v>6405</v>
      </c>
      <c r="H363" t="s">
        <v>7037</v>
      </c>
      <c r="I363">
        <v>0</v>
      </c>
      <c r="J363">
        <v>20</v>
      </c>
    </row>
    <row r="364" spans="5:10" x14ac:dyDescent="0.35">
      <c r="E364" t="s">
        <v>7038</v>
      </c>
      <c r="G364" t="s">
        <v>6482</v>
      </c>
      <c r="H364" t="s">
        <v>7039</v>
      </c>
      <c r="I364">
        <v>0</v>
      </c>
      <c r="J364">
        <v>20</v>
      </c>
    </row>
    <row r="365" spans="5:10" x14ac:dyDescent="0.35">
      <c r="E365" t="s">
        <v>7040</v>
      </c>
      <c r="F365" t="s">
        <v>7041</v>
      </c>
      <c r="G365" t="s">
        <v>6405</v>
      </c>
      <c r="H365" t="s">
        <v>4068</v>
      </c>
      <c r="I365">
        <v>0</v>
      </c>
      <c r="J365">
        <v>-1</v>
      </c>
    </row>
    <row r="366" spans="5:10" x14ac:dyDescent="0.35">
      <c r="E366" t="s">
        <v>7042</v>
      </c>
      <c r="G366" t="s">
        <v>6405</v>
      </c>
      <c r="H366" t="s">
        <v>7043</v>
      </c>
      <c r="I366">
        <v>0</v>
      </c>
      <c r="J366">
        <v>20</v>
      </c>
    </row>
    <row r="367" spans="5:10" x14ac:dyDescent="0.35">
      <c r="E367" t="s">
        <v>7044</v>
      </c>
      <c r="G367" t="s">
        <v>6405</v>
      </c>
      <c r="H367" t="s">
        <v>7044</v>
      </c>
      <c r="I367">
        <v>0</v>
      </c>
      <c r="J367">
        <v>20</v>
      </c>
    </row>
    <row r="368" spans="5:10" x14ac:dyDescent="0.35">
      <c r="E368" t="s">
        <v>7045</v>
      </c>
      <c r="G368" t="s">
        <v>6405</v>
      </c>
      <c r="H368" t="s">
        <v>7046</v>
      </c>
      <c r="I368">
        <v>0</v>
      </c>
      <c r="J368">
        <v>20</v>
      </c>
    </row>
    <row r="369" spans="5:10" x14ac:dyDescent="0.35">
      <c r="E369" t="s">
        <v>7047</v>
      </c>
      <c r="G369" t="s">
        <v>6405</v>
      </c>
      <c r="H369" t="s">
        <v>7047</v>
      </c>
      <c r="I369">
        <v>0</v>
      </c>
      <c r="J369">
        <v>20</v>
      </c>
    </row>
    <row r="370" spans="5:10" x14ac:dyDescent="0.35">
      <c r="E370" t="s">
        <v>7048</v>
      </c>
      <c r="G370" t="s">
        <v>6405</v>
      </c>
      <c r="H370" t="s">
        <v>7048</v>
      </c>
      <c r="I370">
        <v>0</v>
      </c>
      <c r="J370">
        <v>20</v>
      </c>
    </row>
    <row r="371" spans="5:10" x14ac:dyDescent="0.35">
      <c r="E371" t="s">
        <v>7049</v>
      </c>
      <c r="G371" t="s">
        <v>6405</v>
      </c>
      <c r="H371" t="s">
        <v>7049</v>
      </c>
      <c r="I371">
        <v>0</v>
      </c>
      <c r="J371">
        <v>20</v>
      </c>
    </row>
    <row r="372" spans="5:10" x14ac:dyDescent="0.35">
      <c r="E372" t="s">
        <v>7050</v>
      </c>
      <c r="G372" t="s">
        <v>6405</v>
      </c>
      <c r="H372" t="s">
        <v>7051</v>
      </c>
      <c r="I372">
        <v>0</v>
      </c>
      <c r="J372">
        <v>20</v>
      </c>
    </row>
    <row r="373" spans="5:10" x14ac:dyDescent="0.35">
      <c r="E373" t="s">
        <v>7052</v>
      </c>
      <c r="G373" t="s">
        <v>6405</v>
      </c>
      <c r="H373" t="s">
        <v>7053</v>
      </c>
      <c r="I373">
        <v>0</v>
      </c>
      <c r="J373">
        <v>20</v>
      </c>
    </row>
    <row r="374" spans="5:10" x14ac:dyDescent="0.35">
      <c r="E374" t="s">
        <v>7054</v>
      </c>
      <c r="G374" t="s">
        <v>6405</v>
      </c>
      <c r="H374" t="s">
        <v>7055</v>
      </c>
      <c r="I374">
        <v>0</v>
      </c>
      <c r="J374">
        <v>20</v>
      </c>
    </row>
    <row r="375" spans="5:10" x14ac:dyDescent="0.35">
      <c r="E375" t="s">
        <v>7056</v>
      </c>
      <c r="G375" t="s">
        <v>6405</v>
      </c>
      <c r="H375" t="s">
        <v>7056</v>
      </c>
      <c r="I375">
        <v>0</v>
      </c>
      <c r="J375">
        <v>20</v>
      </c>
    </row>
    <row r="376" spans="5:10" x14ac:dyDescent="0.35">
      <c r="E376" t="s">
        <v>7057</v>
      </c>
      <c r="G376" t="s">
        <v>6405</v>
      </c>
      <c r="H376" t="s">
        <v>7058</v>
      </c>
      <c r="I376">
        <v>0</v>
      </c>
      <c r="J376">
        <v>20</v>
      </c>
    </row>
    <row r="377" spans="5:10" x14ac:dyDescent="0.35">
      <c r="E377" t="s">
        <v>7059</v>
      </c>
      <c r="G377" t="s">
        <v>6405</v>
      </c>
      <c r="H377" t="s">
        <v>7060</v>
      </c>
      <c r="I377">
        <v>0</v>
      </c>
      <c r="J377">
        <v>20</v>
      </c>
    </row>
    <row r="378" spans="5:10" x14ac:dyDescent="0.35">
      <c r="E378" t="s">
        <v>7061</v>
      </c>
      <c r="G378" t="s">
        <v>6405</v>
      </c>
      <c r="H378" t="s">
        <v>7062</v>
      </c>
      <c r="I378">
        <v>0</v>
      </c>
      <c r="J378">
        <v>20</v>
      </c>
    </row>
    <row r="379" spans="5:10" x14ac:dyDescent="0.35">
      <c r="E379" t="s">
        <v>7063</v>
      </c>
      <c r="G379" t="s">
        <v>6405</v>
      </c>
      <c r="H379" t="s">
        <v>7064</v>
      </c>
      <c r="I379">
        <v>0</v>
      </c>
      <c r="J379">
        <v>20</v>
      </c>
    </row>
    <row r="380" spans="5:10" x14ac:dyDescent="0.35">
      <c r="E380" t="s">
        <v>7065</v>
      </c>
      <c r="G380" t="s">
        <v>6405</v>
      </c>
      <c r="H380" t="s">
        <v>7066</v>
      </c>
      <c r="I380">
        <v>0</v>
      </c>
      <c r="J380">
        <v>20</v>
      </c>
    </row>
    <row r="381" spans="5:10" x14ac:dyDescent="0.35">
      <c r="E381" t="s">
        <v>7067</v>
      </c>
      <c r="G381" t="s">
        <v>6405</v>
      </c>
      <c r="H381" t="s">
        <v>7068</v>
      </c>
      <c r="I381">
        <v>0</v>
      </c>
      <c r="J381">
        <v>20</v>
      </c>
    </row>
    <row r="382" spans="5:10" x14ac:dyDescent="0.35">
      <c r="E382" t="s">
        <v>7069</v>
      </c>
      <c r="G382" t="s">
        <v>6405</v>
      </c>
      <c r="H382" t="s">
        <v>7070</v>
      </c>
      <c r="I382">
        <v>0</v>
      </c>
      <c r="J382">
        <v>20</v>
      </c>
    </row>
    <row r="383" spans="5:10" x14ac:dyDescent="0.35">
      <c r="E383" t="s">
        <v>7071</v>
      </c>
      <c r="G383" t="s">
        <v>6405</v>
      </c>
      <c r="H383" t="s">
        <v>7072</v>
      </c>
      <c r="I383">
        <v>0</v>
      </c>
      <c r="J383">
        <v>20</v>
      </c>
    </row>
    <row r="384" spans="5:10" x14ac:dyDescent="0.35">
      <c r="E384" t="s">
        <v>7073</v>
      </c>
      <c r="G384" t="s">
        <v>6405</v>
      </c>
      <c r="H384" t="s">
        <v>7074</v>
      </c>
      <c r="I384">
        <v>0</v>
      </c>
      <c r="J384">
        <v>20</v>
      </c>
    </row>
    <row r="385" spans="5:10" x14ac:dyDescent="0.35">
      <c r="E385" t="s">
        <v>7075</v>
      </c>
      <c r="G385" t="s">
        <v>6405</v>
      </c>
      <c r="H385" t="s">
        <v>7076</v>
      </c>
      <c r="I385">
        <v>0</v>
      </c>
      <c r="J385">
        <v>20</v>
      </c>
    </row>
    <row r="386" spans="5:10" x14ac:dyDescent="0.35">
      <c r="E386" t="s">
        <v>7077</v>
      </c>
      <c r="G386" t="s">
        <v>6405</v>
      </c>
      <c r="H386" t="s">
        <v>7078</v>
      </c>
      <c r="I386">
        <v>0</v>
      </c>
      <c r="J386">
        <v>20</v>
      </c>
    </row>
    <row r="387" spans="5:10" x14ac:dyDescent="0.35">
      <c r="E387" t="s">
        <v>7079</v>
      </c>
      <c r="G387" t="s">
        <v>6405</v>
      </c>
      <c r="H387" t="s">
        <v>7080</v>
      </c>
      <c r="I387">
        <v>0</v>
      </c>
      <c r="J387">
        <v>20</v>
      </c>
    </row>
    <row r="388" spans="5:10" x14ac:dyDescent="0.35">
      <c r="E388" t="s">
        <v>7081</v>
      </c>
      <c r="G388" t="s">
        <v>6405</v>
      </c>
      <c r="H388" t="s">
        <v>7082</v>
      </c>
      <c r="I388">
        <v>0</v>
      </c>
      <c r="J388">
        <v>20</v>
      </c>
    </row>
    <row r="389" spans="5:10" x14ac:dyDescent="0.35">
      <c r="E389" t="s">
        <v>7083</v>
      </c>
      <c r="G389" t="s">
        <v>6405</v>
      </c>
      <c r="H389" t="s">
        <v>7084</v>
      </c>
      <c r="I389">
        <v>0</v>
      </c>
      <c r="J389">
        <v>20</v>
      </c>
    </row>
    <row r="390" spans="5:10" x14ac:dyDescent="0.35">
      <c r="E390" t="s">
        <v>7085</v>
      </c>
      <c r="G390" t="s">
        <v>6405</v>
      </c>
      <c r="H390" t="s">
        <v>7086</v>
      </c>
      <c r="I390">
        <v>0</v>
      </c>
      <c r="J390">
        <v>20</v>
      </c>
    </row>
    <row r="391" spans="5:10" x14ac:dyDescent="0.35">
      <c r="E391" t="s">
        <v>7087</v>
      </c>
      <c r="G391" t="s">
        <v>6405</v>
      </c>
      <c r="H391" t="s">
        <v>7088</v>
      </c>
      <c r="I391">
        <v>0</v>
      </c>
      <c r="J391">
        <v>20</v>
      </c>
    </row>
    <row r="392" spans="5:10" x14ac:dyDescent="0.35">
      <c r="E392" t="s">
        <v>7089</v>
      </c>
      <c r="G392" t="s">
        <v>6405</v>
      </c>
      <c r="H392" t="s">
        <v>7090</v>
      </c>
      <c r="I392">
        <v>0</v>
      </c>
      <c r="J392">
        <v>20</v>
      </c>
    </row>
    <row r="393" spans="5:10" x14ac:dyDescent="0.35">
      <c r="E393" t="s">
        <v>7091</v>
      </c>
      <c r="G393" t="s">
        <v>6405</v>
      </c>
      <c r="H393" t="s">
        <v>7092</v>
      </c>
      <c r="I393">
        <v>0</v>
      </c>
      <c r="J393">
        <v>20</v>
      </c>
    </row>
    <row r="394" spans="5:10" x14ac:dyDescent="0.35">
      <c r="E394" t="s">
        <v>7093</v>
      </c>
      <c r="G394" t="s">
        <v>6405</v>
      </c>
      <c r="H394" t="s">
        <v>7094</v>
      </c>
      <c r="I394">
        <v>0</v>
      </c>
      <c r="J394">
        <v>20</v>
      </c>
    </row>
    <row r="395" spans="5:10" x14ac:dyDescent="0.35">
      <c r="E395" t="s">
        <v>7095</v>
      </c>
      <c r="G395" t="s">
        <v>6405</v>
      </c>
      <c r="H395" t="s">
        <v>7096</v>
      </c>
      <c r="I395">
        <v>0</v>
      </c>
      <c r="J395">
        <v>20</v>
      </c>
    </row>
    <row r="396" spans="5:10" x14ac:dyDescent="0.35">
      <c r="E396" t="s">
        <v>7097</v>
      </c>
      <c r="G396" t="s">
        <v>6482</v>
      </c>
      <c r="H396" t="s">
        <v>7098</v>
      </c>
      <c r="I396">
        <v>0</v>
      </c>
      <c r="J396">
        <v>20</v>
      </c>
    </row>
    <row r="397" spans="5:10" x14ac:dyDescent="0.35">
      <c r="E397" t="s">
        <v>7099</v>
      </c>
      <c r="G397" t="s">
        <v>6405</v>
      </c>
      <c r="H397" t="s">
        <v>7099</v>
      </c>
      <c r="I397">
        <v>0</v>
      </c>
      <c r="J397">
        <v>20</v>
      </c>
    </row>
    <row r="398" spans="5:10" x14ac:dyDescent="0.35">
      <c r="E398" t="s">
        <v>7100</v>
      </c>
      <c r="G398" t="s">
        <v>6405</v>
      </c>
      <c r="H398" t="s">
        <v>7101</v>
      </c>
      <c r="I398">
        <v>0</v>
      </c>
      <c r="J398">
        <v>20</v>
      </c>
    </row>
    <row r="399" spans="5:10" x14ac:dyDescent="0.35">
      <c r="E399" t="s">
        <v>7102</v>
      </c>
      <c r="G399" t="s">
        <v>6405</v>
      </c>
      <c r="H399" t="s">
        <v>7103</v>
      </c>
      <c r="I399">
        <v>0</v>
      </c>
      <c r="J399">
        <v>20</v>
      </c>
    </row>
    <row r="400" spans="5:10" x14ac:dyDescent="0.35">
      <c r="E400" t="s">
        <v>7104</v>
      </c>
      <c r="G400" t="s">
        <v>6405</v>
      </c>
      <c r="H400" t="s">
        <v>7105</v>
      </c>
      <c r="I400">
        <v>0</v>
      </c>
      <c r="J400">
        <v>20</v>
      </c>
    </row>
    <row r="401" spans="5:10" x14ac:dyDescent="0.35">
      <c r="E401" t="s">
        <v>7106</v>
      </c>
      <c r="G401" t="s">
        <v>6405</v>
      </c>
      <c r="H401" t="s">
        <v>7107</v>
      </c>
      <c r="I401">
        <v>0</v>
      </c>
      <c r="J401">
        <v>20</v>
      </c>
    </row>
    <row r="402" spans="5:10" x14ac:dyDescent="0.35">
      <c r="E402" t="s">
        <v>7108</v>
      </c>
      <c r="G402" t="s">
        <v>6418</v>
      </c>
      <c r="H402" t="s">
        <v>7109</v>
      </c>
      <c r="I402">
        <v>0</v>
      </c>
      <c r="J402">
        <v>20</v>
      </c>
    </row>
    <row r="403" spans="5:10" x14ac:dyDescent="0.35">
      <c r="E403" t="s">
        <v>7110</v>
      </c>
      <c r="G403" t="s">
        <v>6405</v>
      </c>
      <c r="H403" t="s">
        <v>7111</v>
      </c>
      <c r="I403">
        <v>0</v>
      </c>
      <c r="J403">
        <v>20</v>
      </c>
    </row>
    <row r="404" spans="5:10" x14ac:dyDescent="0.35">
      <c r="E404" t="s">
        <v>7112</v>
      </c>
      <c r="G404" t="s">
        <v>6405</v>
      </c>
      <c r="H404" t="s">
        <v>7113</v>
      </c>
      <c r="I404">
        <v>0</v>
      </c>
      <c r="J404">
        <v>20</v>
      </c>
    </row>
    <row r="405" spans="5:10" x14ac:dyDescent="0.35">
      <c r="E405" t="s">
        <v>7114</v>
      </c>
      <c r="G405" t="s">
        <v>6405</v>
      </c>
      <c r="H405" t="s">
        <v>7115</v>
      </c>
      <c r="I405">
        <v>0</v>
      </c>
      <c r="J405">
        <v>20</v>
      </c>
    </row>
    <row r="406" spans="5:10" x14ac:dyDescent="0.35">
      <c r="E406" t="s">
        <v>7116</v>
      </c>
      <c r="G406" t="s">
        <v>6405</v>
      </c>
      <c r="H406" t="s">
        <v>7117</v>
      </c>
      <c r="I406">
        <v>0</v>
      </c>
      <c r="J406">
        <v>20</v>
      </c>
    </row>
    <row r="407" spans="5:10" x14ac:dyDescent="0.35">
      <c r="E407" t="s">
        <v>7118</v>
      </c>
      <c r="G407" t="s">
        <v>6405</v>
      </c>
      <c r="H407" t="s">
        <v>7119</v>
      </c>
      <c r="I407">
        <v>0</v>
      </c>
      <c r="J407">
        <v>20</v>
      </c>
    </row>
    <row r="408" spans="5:10" x14ac:dyDescent="0.35">
      <c r="E408" t="s">
        <v>7120</v>
      </c>
      <c r="G408" t="s">
        <v>6405</v>
      </c>
      <c r="H408" t="s">
        <v>7121</v>
      </c>
      <c r="I408">
        <v>0</v>
      </c>
      <c r="J408">
        <v>20</v>
      </c>
    </row>
    <row r="409" spans="5:10" x14ac:dyDescent="0.35">
      <c r="E409" t="s">
        <v>7122</v>
      </c>
      <c r="G409" t="s">
        <v>6405</v>
      </c>
      <c r="H409" t="s">
        <v>7123</v>
      </c>
      <c r="I409">
        <v>0</v>
      </c>
      <c r="J409">
        <v>20</v>
      </c>
    </row>
    <row r="410" spans="5:10" x14ac:dyDescent="0.35">
      <c r="E410" t="s">
        <v>7124</v>
      </c>
      <c r="G410" t="s">
        <v>6405</v>
      </c>
      <c r="H410" t="s">
        <v>7125</v>
      </c>
      <c r="I410">
        <v>0</v>
      </c>
      <c r="J410">
        <v>20</v>
      </c>
    </row>
    <row r="411" spans="5:10" x14ac:dyDescent="0.35">
      <c r="E411" t="s">
        <v>7126</v>
      </c>
      <c r="G411" t="s">
        <v>6405</v>
      </c>
      <c r="H411" t="s">
        <v>7127</v>
      </c>
      <c r="I411">
        <v>0</v>
      </c>
      <c r="J411">
        <v>20</v>
      </c>
    </row>
    <row r="412" spans="5:10" x14ac:dyDescent="0.35">
      <c r="E412" t="s">
        <v>7128</v>
      </c>
      <c r="G412" t="s">
        <v>6405</v>
      </c>
      <c r="H412" t="s">
        <v>7129</v>
      </c>
      <c r="I412">
        <v>0</v>
      </c>
      <c r="J412">
        <v>20</v>
      </c>
    </row>
    <row r="413" spans="5:10" x14ac:dyDescent="0.35">
      <c r="E413" t="s">
        <v>7130</v>
      </c>
      <c r="G413" t="s">
        <v>6405</v>
      </c>
      <c r="H413" t="s">
        <v>7131</v>
      </c>
      <c r="I413">
        <v>0</v>
      </c>
      <c r="J413">
        <v>20</v>
      </c>
    </row>
    <row r="414" spans="5:10" x14ac:dyDescent="0.35">
      <c r="E414" t="s">
        <v>7132</v>
      </c>
      <c r="G414" t="s">
        <v>6405</v>
      </c>
      <c r="H414" t="s">
        <v>7133</v>
      </c>
      <c r="I414">
        <v>0</v>
      </c>
      <c r="J414">
        <v>20</v>
      </c>
    </row>
    <row r="415" spans="5:10" x14ac:dyDescent="0.35">
      <c r="E415" t="s">
        <v>7134</v>
      </c>
      <c r="G415" t="s">
        <v>6405</v>
      </c>
      <c r="H415" t="s">
        <v>7135</v>
      </c>
      <c r="I415">
        <v>0</v>
      </c>
      <c r="J415">
        <v>20</v>
      </c>
    </row>
    <row r="416" spans="5:10" x14ac:dyDescent="0.35">
      <c r="E416" t="s">
        <v>7136</v>
      </c>
      <c r="G416" t="s">
        <v>6405</v>
      </c>
      <c r="H416" t="s">
        <v>7137</v>
      </c>
      <c r="I416">
        <v>0</v>
      </c>
      <c r="J416">
        <v>20</v>
      </c>
    </row>
    <row r="417" spans="5:10" x14ac:dyDescent="0.35">
      <c r="E417" t="s">
        <v>7138</v>
      </c>
      <c r="G417" t="s">
        <v>6405</v>
      </c>
      <c r="H417" t="s">
        <v>7139</v>
      </c>
      <c r="I417">
        <v>0</v>
      </c>
      <c r="J417">
        <v>20</v>
      </c>
    </row>
    <row r="418" spans="5:10" x14ac:dyDescent="0.35">
      <c r="E418" t="s">
        <v>7140</v>
      </c>
      <c r="G418" t="s">
        <v>6405</v>
      </c>
      <c r="H418" t="s">
        <v>7141</v>
      </c>
      <c r="I418">
        <v>0</v>
      </c>
      <c r="J418">
        <v>20</v>
      </c>
    </row>
    <row r="419" spans="5:10" x14ac:dyDescent="0.35">
      <c r="E419" t="s">
        <v>7142</v>
      </c>
      <c r="G419" t="s">
        <v>6405</v>
      </c>
      <c r="H419" t="s">
        <v>7143</v>
      </c>
      <c r="I419">
        <v>0</v>
      </c>
      <c r="J419">
        <v>20</v>
      </c>
    </row>
    <row r="420" spans="5:10" x14ac:dyDescent="0.35">
      <c r="E420" t="s">
        <v>7144</v>
      </c>
      <c r="G420" t="s">
        <v>6405</v>
      </c>
      <c r="H420" t="s">
        <v>7145</v>
      </c>
      <c r="I420">
        <v>0</v>
      </c>
      <c r="J420">
        <v>20</v>
      </c>
    </row>
    <row r="421" spans="5:10" x14ac:dyDescent="0.35">
      <c r="E421" t="s">
        <v>7146</v>
      </c>
      <c r="G421" t="s">
        <v>6405</v>
      </c>
      <c r="H421" t="s">
        <v>7147</v>
      </c>
      <c r="I421">
        <v>0</v>
      </c>
      <c r="J421">
        <v>20</v>
      </c>
    </row>
    <row r="422" spans="5:10" x14ac:dyDescent="0.35">
      <c r="E422" t="s">
        <v>7148</v>
      </c>
      <c r="G422" t="s">
        <v>6405</v>
      </c>
      <c r="H422" t="s">
        <v>7148</v>
      </c>
      <c r="I422">
        <v>0</v>
      </c>
      <c r="J422">
        <v>20</v>
      </c>
    </row>
    <row r="423" spans="5:10" x14ac:dyDescent="0.35">
      <c r="E423" t="s">
        <v>7149</v>
      </c>
      <c r="G423" t="s">
        <v>6405</v>
      </c>
      <c r="H423" t="s">
        <v>7149</v>
      </c>
      <c r="I423">
        <v>0</v>
      </c>
      <c r="J423">
        <v>20</v>
      </c>
    </row>
    <row r="424" spans="5:10" x14ac:dyDescent="0.35">
      <c r="E424" t="s">
        <v>7150</v>
      </c>
      <c r="G424" t="s">
        <v>6405</v>
      </c>
      <c r="H424" t="s">
        <v>7151</v>
      </c>
      <c r="I424">
        <v>0</v>
      </c>
      <c r="J424">
        <v>20</v>
      </c>
    </row>
    <row r="425" spans="5:10" x14ac:dyDescent="0.35">
      <c r="E425" t="s">
        <v>7152</v>
      </c>
      <c r="G425" t="s">
        <v>6418</v>
      </c>
      <c r="H425" t="s">
        <v>7153</v>
      </c>
      <c r="I425">
        <v>0</v>
      </c>
      <c r="J425">
        <v>20</v>
      </c>
    </row>
    <row r="426" spans="5:10" x14ac:dyDescent="0.35">
      <c r="E426" t="s">
        <v>7154</v>
      </c>
      <c r="G426" t="s">
        <v>6405</v>
      </c>
      <c r="H426" t="s">
        <v>7154</v>
      </c>
      <c r="I426">
        <v>0</v>
      </c>
      <c r="J426">
        <v>20</v>
      </c>
    </row>
    <row r="427" spans="5:10" x14ac:dyDescent="0.35">
      <c r="E427" t="s">
        <v>7155</v>
      </c>
      <c r="G427" t="s">
        <v>6405</v>
      </c>
      <c r="H427" t="s">
        <v>7155</v>
      </c>
      <c r="I427">
        <v>0</v>
      </c>
      <c r="J427">
        <v>20</v>
      </c>
    </row>
    <row r="428" spans="5:10" x14ac:dyDescent="0.35">
      <c r="E428" t="s">
        <v>7156</v>
      </c>
      <c r="G428" t="s">
        <v>6405</v>
      </c>
      <c r="H428" t="s">
        <v>7157</v>
      </c>
      <c r="I428">
        <v>0</v>
      </c>
      <c r="J428">
        <v>20</v>
      </c>
    </row>
    <row r="429" spans="5:10" x14ac:dyDescent="0.35">
      <c r="E429" t="s">
        <v>7158</v>
      </c>
      <c r="G429" t="s">
        <v>6405</v>
      </c>
      <c r="H429" t="s">
        <v>7158</v>
      </c>
      <c r="I429">
        <v>0</v>
      </c>
      <c r="J429">
        <v>20</v>
      </c>
    </row>
    <row r="430" spans="5:10" x14ac:dyDescent="0.35">
      <c r="E430" t="s">
        <v>7159</v>
      </c>
      <c r="G430" t="s">
        <v>6405</v>
      </c>
      <c r="H430" t="s">
        <v>7160</v>
      </c>
      <c r="I430">
        <v>0</v>
      </c>
      <c r="J430">
        <v>20</v>
      </c>
    </row>
    <row r="431" spans="5:10" x14ac:dyDescent="0.35">
      <c r="E431" t="s">
        <v>7161</v>
      </c>
      <c r="G431" t="s">
        <v>6418</v>
      </c>
      <c r="H431" t="s">
        <v>7162</v>
      </c>
      <c r="I431">
        <v>0</v>
      </c>
      <c r="J431">
        <v>20</v>
      </c>
    </row>
    <row r="432" spans="5:10" x14ac:dyDescent="0.35">
      <c r="E432" t="s">
        <v>7163</v>
      </c>
      <c r="G432" t="s">
        <v>6405</v>
      </c>
      <c r="H432" t="s">
        <v>7163</v>
      </c>
      <c r="I432">
        <v>0</v>
      </c>
      <c r="J432">
        <v>20</v>
      </c>
    </row>
    <row r="433" spans="5:12" x14ac:dyDescent="0.35">
      <c r="E433" t="s">
        <v>7164</v>
      </c>
      <c r="G433" t="s">
        <v>6405</v>
      </c>
      <c r="H433" t="s">
        <v>7164</v>
      </c>
      <c r="I433">
        <v>0</v>
      </c>
      <c r="J433">
        <v>20</v>
      </c>
    </row>
    <row r="434" spans="5:12" x14ac:dyDescent="0.35">
      <c r="E434" t="s">
        <v>7165</v>
      </c>
      <c r="G434" t="s">
        <v>6405</v>
      </c>
      <c r="H434" t="s">
        <v>7165</v>
      </c>
      <c r="I434">
        <v>0</v>
      </c>
      <c r="J434">
        <v>20</v>
      </c>
    </row>
    <row r="435" spans="5:12" x14ac:dyDescent="0.35">
      <c r="E435" t="s">
        <v>7166</v>
      </c>
      <c r="G435" t="s">
        <v>6405</v>
      </c>
      <c r="H435" t="s">
        <v>7167</v>
      </c>
      <c r="I435">
        <v>0</v>
      </c>
      <c r="J435">
        <v>20</v>
      </c>
    </row>
    <row r="436" spans="5:12" x14ac:dyDescent="0.35">
      <c r="E436" t="s">
        <v>7168</v>
      </c>
      <c r="G436" t="s">
        <v>6405</v>
      </c>
      <c r="H436" t="s">
        <v>7169</v>
      </c>
      <c r="I436">
        <v>0</v>
      </c>
      <c r="J436">
        <v>20</v>
      </c>
    </row>
    <row r="437" spans="5:12" x14ac:dyDescent="0.35">
      <c r="E437" t="s">
        <v>8703</v>
      </c>
      <c r="G437" t="s">
        <v>6405</v>
      </c>
      <c r="H437" t="s">
        <v>8704</v>
      </c>
      <c r="I437">
        <v>0</v>
      </c>
      <c r="J437">
        <v>20</v>
      </c>
    </row>
    <row r="438" spans="5:12" x14ac:dyDescent="0.35">
      <c r="E438" t="s">
        <v>7170</v>
      </c>
      <c r="F438" t="s">
        <v>7170</v>
      </c>
      <c r="G438" t="s">
        <v>6405</v>
      </c>
      <c r="H438" t="s">
        <v>7171</v>
      </c>
      <c r="I438">
        <v>0</v>
      </c>
      <c r="J438">
        <v>20</v>
      </c>
    </row>
    <row r="439" spans="5:12" x14ac:dyDescent="0.35">
      <c r="E439" t="s">
        <v>7172</v>
      </c>
      <c r="G439" t="s">
        <v>6405</v>
      </c>
      <c r="H439" t="s">
        <v>7173</v>
      </c>
      <c r="I439">
        <v>0</v>
      </c>
      <c r="J439">
        <v>20</v>
      </c>
    </row>
    <row r="440" spans="5:12" x14ac:dyDescent="0.35">
      <c r="E440" t="s">
        <v>7174</v>
      </c>
      <c r="G440" t="s">
        <v>6405</v>
      </c>
      <c r="H440" t="s">
        <v>7175</v>
      </c>
      <c r="I440">
        <v>0</v>
      </c>
      <c r="J440">
        <v>20</v>
      </c>
    </row>
    <row r="441" spans="5:12" x14ac:dyDescent="0.35">
      <c r="E441" t="s">
        <v>7176</v>
      </c>
      <c r="G441" t="s">
        <v>6405</v>
      </c>
      <c r="H441" t="s">
        <v>7177</v>
      </c>
      <c r="I441">
        <v>0</v>
      </c>
      <c r="J441">
        <v>20</v>
      </c>
    </row>
    <row r="442" spans="5:12" x14ac:dyDescent="0.35">
      <c r="E442" t="s">
        <v>7178</v>
      </c>
      <c r="G442" t="s">
        <v>6405</v>
      </c>
      <c r="H442" t="s">
        <v>7179</v>
      </c>
      <c r="I442">
        <v>0</v>
      </c>
      <c r="J442">
        <v>1</v>
      </c>
      <c r="L442" t="s">
        <v>7180</v>
      </c>
    </row>
    <row r="443" spans="5:12" x14ac:dyDescent="0.35">
      <c r="E443" t="s">
        <v>7181</v>
      </c>
      <c r="G443" t="s">
        <v>6405</v>
      </c>
      <c r="H443" t="s">
        <v>7181</v>
      </c>
      <c r="I443">
        <v>0</v>
      </c>
      <c r="J443">
        <v>20</v>
      </c>
    </row>
    <row r="444" spans="5:12" x14ac:dyDescent="0.35">
      <c r="E444" t="s">
        <v>7182</v>
      </c>
      <c r="G444" t="s">
        <v>6405</v>
      </c>
      <c r="H444" t="s">
        <v>7182</v>
      </c>
      <c r="I444">
        <v>0</v>
      </c>
      <c r="J444">
        <v>20</v>
      </c>
    </row>
    <row r="445" spans="5:12" x14ac:dyDescent="0.35">
      <c r="E445" t="s">
        <v>7183</v>
      </c>
      <c r="G445" t="s">
        <v>6405</v>
      </c>
      <c r="H445" t="s">
        <v>6889</v>
      </c>
      <c r="I445">
        <v>0</v>
      </c>
      <c r="J445">
        <v>20</v>
      </c>
    </row>
    <row r="446" spans="5:12" x14ac:dyDescent="0.35">
      <c r="E446" t="s">
        <v>7184</v>
      </c>
      <c r="G446" t="s">
        <v>6405</v>
      </c>
      <c r="H446" t="s">
        <v>7184</v>
      </c>
      <c r="I446">
        <v>0</v>
      </c>
      <c r="J446">
        <v>20</v>
      </c>
    </row>
    <row r="447" spans="5:12" x14ac:dyDescent="0.35">
      <c r="E447" t="s">
        <v>7185</v>
      </c>
      <c r="G447" t="s">
        <v>6405</v>
      </c>
      <c r="H447" t="s">
        <v>7185</v>
      </c>
      <c r="I447">
        <v>0</v>
      </c>
      <c r="J447">
        <v>20</v>
      </c>
    </row>
    <row r="448" spans="5:12" x14ac:dyDescent="0.35">
      <c r="E448" t="s">
        <v>7186</v>
      </c>
      <c r="G448" t="s">
        <v>6405</v>
      </c>
      <c r="H448" t="s">
        <v>7186</v>
      </c>
      <c r="I448">
        <v>0</v>
      </c>
      <c r="J448">
        <v>20</v>
      </c>
    </row>
    <row r="449" spans="5:10" x14ac:dyDescent="0.35">
      <c r="E449" t="s">
        <v>7187</v>
      </c>
      <c r="G449" t="s">
        <v>6405</v>
      </c>
      <c r="H449" t="s">
        <v>7187</v>
      </c>
      <c r="I449">
        <v>0</v>
      </c>
      <c r="J449">
        <v>20</v>
      </c>
    </row>
    <row r="450" spans="5:10" x14ac:dyDescent="0.35">
      <c r="E450" t="s">
        <v>7188</v>
      </c>
      <c r="G450" t="s">
        <v>6405</v>
      </c>
      <c r="H450" t="s">
        <v>7188</v>
      </c>
      <c r="I450">
        <v>0</v>
      </c>
      <c r="J450">
        <v>20</v>
      </c>
    </row>
    <row r="451" spans="5:10" x14ac:dyDescent="0.35">
      <c r="E451" t="s">
        <v>7189</v>
      </c>
      <c r="G451" t="s">
        <v>6405</v>
      </c>
      <c r="H451" t="s">
        <v>7189</v>
      </c>
      <c r="I451">
        <v>0</v>
      </c>
      <c r="J451">
        <v>20</v>
      </c>
    </row>
    <row r="452" spans="5:10" x14ac:dyDescent="0.35">
      <c r="E452" t="s">
        <v>7190</v>
      </c>
      <c r="G452" t="s">
        <v>6482</v>
      </c>
      <c r="H452" t="s">
        <v>7191</v>
      </c>
      <c r="I452">
        <v>0</v>
      </c>
      <c r="J452">
        <v>20</v>
      </c>
    </row>
    <row r="453" spans="5:10" x14ac:dyDescent="0.35">
      <c r="E453" t="s">
        <v>7192</v>
      </c>
      <c r="G453" t="s">
        <v>6482</v>
      </c>
      <c r="H453" t="s">
        <v>7193</v>
      </c>
      <c r="I453">
        <v>0</v>
      </c>
      <c r="J453">
        <v>20</v>
      </c>
    </row>
    <row r="454" spans="5:10" x14ac:dyDescent="0.35">
      <c r="E454" t="s">
        <v>7194</v>
      </c>
      <c r="G454" t="s">
        <v>6405</v>
      </c>
      <c r="H454" t="s">
        <v>7195</v>
      </c>
      <c r="I454">
        <v>0</v>
      </c>
      <c r="J454">
        <v>20</v>
      </c>
    </row>
    <row r="455" spans="5:10" x14ac:dyDescent="0.35">
      <c r="E455" t="s">
        <v>7196</v>
      </c>
      <c r="G455" t="s">
        <v>6405</v>
      </c>
      <c r="H455" t="s">
        <v>7197</v>
      </c>
      <c r="I455">
        <v>0</v>
      </c>
      <c r="J455">
        <v>20</v>
      </c>
    </row>
    <row r="456" spans="5:10" x14ac:dyDescent="0.35">
      <c r="E456" t="s">
        <v>7198</v>
      </c>
      <c r="G456" t="s">
        <v>6405</v>
      </c>
      <c r="H456" t="s">
        <v>7198</v>
      </c>
      <c r="I456">
        <v>0</v>
      </c>
      <c r="J456">
        <v>20</v>
      </c>
    </row>
    <row r="457" spans="5:10" x14ac:dyDescent="0.35">
      <c r="E457" t="s">
        <v>7199</v>
      </c>
      <c r="G457" t="s">
        <v>6405</v>
      </c>
      <c r="H457" t="s">
        <v>7200</v>
      </c>
      <c r="I457">
        <v>0</v>
      </c>
      <c r="J457">
        <v>20</v>
      </c>
    </row>
    <row r="458" spans="5:10" x14ac:dyDescent="0.35">
      <c r="E458" t="s">
        <v>7201</v>
      </c>
      <c r="G458" t="s">
        <v>6405</v>
      </c>
      <c r="H458" t="s">
        <v>7201</v>
      </c>
      <c r="I458">
        <v>0</v>
      </c>
      <c r="J458">
        <v>20</v>
      </c>
    </row>
    <row r="459" spans="5:10" x14ac:dyDescent="0.35">
      <c r="E459" t="s">
        <v>7202</v>
      </c>
      <c r="G459" t="s">
        <v>6418</v>
      </c>
      <c r="H459" t="s">
        <v>7203</v>
      </c>
      <c r="I459">
        <v>0</v>
      </c>
      <c r="J459">
        <v>20</v>
      </c>
    </row>
    <row r="460" spans="5:10" x14ac:dyDescent="0.35">
      <c r="E460" t="s">
        <v>7204</v>
      </c>
      <c r="G460" t="s">
        <v>6405</v>
      </c>
      <c r="H460" t="s">
        <v>7205</v>
      </c>
      <c r="I460">
        <v>0</v>
      </c>
      <c r="J460">
        <v>20</v>
      </c>
    </row>
    <row r="461" spans="5:10" x14ac:dyDescent="0.35">
      <c r="E461" t="s">
        <v>7206</v>
      </c>
      <c r="G461" t="s">
        <v>6405</v>
      </c>
      <c r="H461" t="s">
        <v>7206</v>
      </c>
      <c r="I461">
        <v>0</v>
      </c>
      <c r="J461">
        <v>20</v>
      </c>
    </row>
    <row r="462" spans="5:10" x14ac:dyDescent="0.35">
      <c r="E462" t="s">
        <v>7207</v>
      </c>
      <c r="G462" t="s">
        <v>6405</v>
      </c>
      <c r="H462" t="s">
        <v>7208</v>
      </c>
      <c r="I462">
        <v>0</v>
      </c>
      <c r="J462">
        <v>20</v>
      </c>
    </row>
    <row r="463" spans="5:10" x14ac:dyDescent="0.35">
      <c r="E463" t="s">
        <v>7209</v>
      </c>
      <c r="G463" t="s">
        <v>6405</v>
      </c>
      <c r="H463" t="s">
        <v>7209</v>
      </c>
      <c r="I463">
        <v>0</v>
      </c>
      <c r="J463">
        <v>20</v>
      </c>
    </row>
    <row r="464" spans="5:10" x14ac:dyDescent="0.35">
      <c r="E464" t="s">
        <v>7210</v>
      </c>
      <c r="G464" t="s">
        <v>6405</v>
      </c>
      <c r="H464" t="s">
        <v>7210</v>
      </c>
      <c r="I464">
        <v>0</v>
      </c>
      <c r="J464">
        <v>20</v>
      </c>
    </row>
    <row r="465" spans="5:10" x14ac:dyDescent="0.35">
      <c r="E465" t="s">
        <v>7211</v>
      </c>
      <c r="G465" t="s">
        <v>6405</v>
      </c>
      <c r="H465" t="s">
        <v>7211</v>
      </c>
      <c r="I465">
        <v>0</v>
      </c>
      <c r="J465">
        <v>20</v>
      </c>
    </row>
    <row r="466" spans="5:10" x14ac:dyDescent="0.35">
      <c r="E466" t="s">
        <v>7212</v>
      </c>
      <c r="G466" t="s">
        <v>6405</v>
      </c>
      <c r="H466" t="s">
        <v>7212</v>
      </c>
      <c r="I466">
        <v>0</v>
      </c>
      <c r="J466">
        <v>20</v>
      </c>
    </row>
    <row r="467" spans="5:10" x14ac:dyDescent="0.35">
      <c r="E467" t="s">
        <v>8705</v>
      </c>
      <c r="G467" t="s">
        <v>6405</v>
      </c>
      <c r="H467" t="s">
        <v>8704</v>
      </c>
      <c r="I467">
        <v>0</v>
      </c>
      <c r="J467">
        <v>20</v>
      </c>
    </row>
    <row r="468" spans="5:10" x14ac:dyDescent="0.35">
      <c r="E468" t="s">
        <v>7213</v>
      </c>
      <c r="G468" t="s">
        <v>6405</v>
      </c>
      <c r="H468" t="s">
        <v>7214</v>
      </c>
      <c r="I468">
        <v>0</v>
      </c>
      <c r="J468">
        <v>20</v>
      </c>
    </row>
    <row r="469" spans="5:10" x14ac:dyDescent="0.35">
      <c r="E469" t="s">
        <v>7215</v>
      </c>
      <c r="G469" t="s">
        <v>6405</v>
      </c>
      <c r="H469" t="s">
        <v>7215</v>
      </c>
      <c r="I469">
        <v>0</v>
      </c>
      <c r="J469">
        <v>20</v>
      </c>
    </row>
    <row r="470" spans="5:10" x14ac:dyDescent="0.35">
      <c r="E470" t="s">
        <v>7216</v>
      </c>
      <c r="G470" t="s">
        <v>6405</v>
      </c>
      <c r="H470" t="s">
        <v>7217</v>
      </c>
      <c r="I470">
        <v>0</v>
      </c>
      <c r="J470">
        <v>20</v>
      </c>
    </row>
    <row r="471" spans="5:10" x14ac:dyDescent="0.35">
      <c r="E471" t="s">
        <v>7218</v>
      </c>
      <c r="G471" t="s">
        <v>6418</v>
      </c>
      <c r="H471" t="s">
        <v>7219</v>
      </c>
      <c r="I471">
        <v>0</v>
      </c>
      <c r="J471">
        <v>20</v>
      </c>
    </row>
    <row r="472" spans="5:10" x14ac:dyDescent="0.35">
      <c r="E472" t="s">
        <v>7220</v>
      </c>
      <c r="G472" t="s">
        <v>6405</v>
      </c>
      <c r="H472" t="s">
        <v>7221</v>
      </c>
      <c r="I472">
        <v>0</v>
      </c>
      <c r="J472">
        <v>20</v>
      </c>
    </row>
    <row r="473" spans="5:10" x14ac:dyDescent="0.35">
      <c r="E473" t="s">
        <v>7222</v>
      </c>
      <c r="G473" t="s">
        <v>6405</v>
      </c>
      <c r="H473" t="s">
        <v>7222</v>
      </c>
      <c r="I473">
        <v>0</v>
      </c>
      <c r="J473">
        <v>20</v>
      </c>
    </row>
    <row r="474" spans="5:10" x14ac:dyDescent="0.35">
      <c r="E474" t="s">
        <v>7223</v>
      </c>
      <c r="G474" t="s">
        <v>6405</v>
      </c>
      <c r="H474" t="s">
        <v>7224</v>
      </c>
      <c r="I474">
        <v>0</v>
      </c>
      <c r="J474">
        <v>20</v>
      </c>
    </row>
    <row r="475" spans="5:10" x14ac:dyDescent="0.35">
      <c r="E475" t="s">
        <v>7225</v>
      </c>
      <c r="G475" t="s">
        <v>6405</v>
      </c>
      <c r="H475" t="s">
        <v>7225</v>
      </c>
      <c r="I475">
        <v>0</v>
      </c>
      <c r="J475">
        <v>20</v>
      </c>
    </row>
    <row r="476" spans="5:10" x14ac:dyDescent="0.35">
      <c r="E476" t="s">
        <v>7226</v>
      </c>
      <c r="G476" t="s">
        <v>6405</v>
      </c>
      <c r="H476" t="s">
        <v>7226</v>
      </c>
      <c r="I476">
        <v>0</v>
      </c>
      <c r="J476">
        <v>20</v>
      </c>
    </row>
    <row r="477" spans="5:10" x14ac:dyDescent="0.35">
      <c r="E477" t="s">
        <v>7227</v>
      </c>
      <c r="G477" t="s">
        <v>6405</v>
      </c>
      <c r="H477" t="s">
        <v>7228</v>
      </c>
      <c r="I477">
        <v>0</v>
      </c>
      <c r="J477">
        <v>20</v>
      </c>
    </row>
    <row r="478" spans="5:10" x14ac:dyDescent="0.35">
      <c r="E478" t="s">
        <v>7229</v>
      </c>
      <c r="G478" t="s">
        <v>6405</v>
      </c>
      <c r="H478" t="s">
        <v>7229</v>
      </c>
      <c r="I478">
        <v>0</v>
      </c>
      <c r="J478">
        <v>20</v>
      </c>
    </row>
    <row r="479" spans="5:10" x14ac:dyDescent="0.35">
      <c r="E479" t="s">
        <v>7230</v>
      </c>
      <c r="G479" t="s">
        <v>6405</v>
      </c>
      <c r="H479" t="s">
        <v>7231</v>
      </c>
      <c r="I479">
        <v>0</v>
      </c>
      <c r="J479">
        <v>20</v>
      </c>
    </row>
    <row r="480" spans="5:10" x14ac:dyDescent="0.35">
      <c r="E480" t="s">
        <v>7232</v>
      </c>
      <c r="G480" t="s">
        <v>6405</v>
      </c>
      <c r="I480">
        <v>0</v>
      </c>
      <c r="J480">
        <v>20</v>
      </c>
    </row>
    <row r="481" spans="5:10" x14ac:dyDescent="0.35">
      <c r="E481" t="s">
        <v>7233</v>
      </c>
      <c r="G481" t="s">
        <v>6405</v>
      </c>
      <c r="H481" t="s">
        <v>7234</v>
      </c>
      <c r="I481">
        <v>0</v>
      </c>
      <c r="J481">
        <v>20</v>
      </c>
    </row>
    <row r="482" spans="5:10" x14ac:dyDescent="0.35">
      <c r="E482" t="s">
        <v>7235</v>
      </c>
      <c r="G482" t="s">
        <v>6405</v>
      </c>
      <c r="H482" t="s">
        <v>7236</v>
      </c>
      <c r="I482">
        <v>0</v>
      </c>
      <c r="J482">
        <v>20</v>
      </c>
    </row>
    <row r="483" spans="5:10" x14ac:dyDescent="0.35">
      <c r="E483" t="s">
        <v>7237</v>
      </c>
      <c r="G483" t="s">
        <v>6405</v>
      </c>
      <c r="H483" t="s">
        <v>7238</v>
      </c>
      <c r="I483">
        <v>0</v>
      </c>
      <c r="J483">
        <v>20</v>
      </c>
    </row>
    <row r="484" spans="5:10" x14ac:dyDescent="0.35">
      <c r="E484" t="s">
        <v>7239</v>
      </c>
      <c r="F484" t="s">
        <v>7239</v>
      </c>
      <c r="G484" t="s">
        <v>6405</v>
      </c>
      <c r="H484" t="s">
        <v>7239</v>
      </c>
      <c r="I484">
        <v>0</v>
      </c>
      <c r="J484">
        <v>20</v>
      </c>
    </row>
    <row r="485" spans="5:10" x14ac:dyDescent="0.35">
      <c r="E485" t="s">
        <v>7240</v>
      </c>
      <c r="G485" t="s">
        <v>6405</v>
      </c>
      <c r="H485" t="s">
        <v>7241</v>
      </c>
      <c r="I485">
        <v>0</v>
      </c>
      <c r="J485">
        <v>20</v>
      </c>
    </row>
    <row r="486" spans="5:10" x14ac:dyDescent="0.35">
      <c r="E486" t="s">
        <v>7242</v>
      </c>
      <c r="G486" t="s">
        <v>6405</v>
      </c>
      <c r="H486" t="s">
        <v>7242</v>
      </c>
      <c r="I486">
        <v>0</v>
      </c>
      <c r="J486">
        <v>20</v>
      </c>
    </row>
    <row r="487" spans="5:10" x14ac:dyDescent="0.35">
      <c r="E487" t="s">
        <v>7243</v>
      </c>
      <c r="F487" t="s">
        <v>7243</v>
      </c>
      <c r="G487" t="s">
        <v>6405</v>
      </c>
      <c r="H487" t="s">
        <v>7244</v>
      </c>
      <c r="I487">
        <v>0</v>
      </c>
      <c r="J487">
        <v>20</v>
      </c>
    </row>
    <row r="488" spans="5:10" x14ac:dyDescent="0.35">
      <c r="E488" t="s">
        <v>7245</v>
      </c>
      <c r="F488" t="s">
        <v>7245</v>
      </c>
      <c r="G488" t="s">
        <v>6405</v>
      </c>
      <c r="H488" t="s">
        <v>7246</v>
      </c>
      <c r="I488">
        <v>0</v>
      </c>
      <c r="J488">
        <v>20</v>
      </c>
    </row>
    <row r="489" spans="5:10" x14ac:dyDescent="0.35">
      <c r="E489" t="s">
        <v>7247</v>
      </c>
      <c r="F489" t="s">
        <v>7247</v>
      </c>
      <c r="G489" t="s">
        <v>6405</v>
      </c>
      <c r="H489" t="s">
        <v>7248</v>
      </c>
      <c r="I489">
        <v>0</v>
      </c>
      <c r="J489">
        <v>20</v>
      </c>
    </row>
    <row r="490" spans="5:10" x14ac:dyDescent="0.35">
      <c r="E490" t="s">
        <v>7249</v>
      </c>
      <c r="F490" t="s">
        <v>7249</v>
      </c>
      <c r="G490" t="s">
        <v>6405</v>
      </c>
      <c r="H490" t="s">
        <v>7250</v>
      </c>
      <c r="I490">
        <v>0</v>
      </c>
      <c r="J490">
        <v>20</v>
      </c>
    </row>
    <row r="491" spans="5:10" x14ac:dyDescent="0.35">
      <c r="E491" t="s">
        <v>7251</v>
      </c>
      <c r="G491" t="s">
        <v>6405</v>
      </c>
      <c r="H491" t="s">
        <v>7251</v>
      </c>
      <c r="I491">
        <v>0</v>
      </c>
      <c r="J491">
        <v>20</v>
      </c>
    </row>
    <row r="492" spans="5:10" x14ac:dyDescent="0.35">
      <c r="E492" t="s">
        <v>7252</v>
      </c>
      <c r="G492" t="s">
        <v>6405</v>
      </c>
      <c r="H492" t="s">
        <v>7253</v>
      </c>
      <c r="I492">
        <v>0</v>
      </c>
      <c r="J492">
        <v>20</v>
      </c>
    </row>
    <row r="493" spans="5:10" x14ac:dyDescent="0.35">
      <c r="E493" t="s">
        <v>7254</v>
      </c>
      <c r="G493" t="s">
        <v>6405</v>
      </c>
      <c r="H493" t="s">
        <v>7254</v>
      </c>
      <c r="I493">
        <v>0</v>
      </c>
      <c r="J493">
        <v>20</v>
      </c>
    </row>
    <row r="494" spans="5:10" x14ac:dyDescent="0.35">
      <c r="E494" t="s">
        <v>7255</v>
      </c>
      <c r="G494" t="s">
        <v>6405</v>
      </c>
      <c r="H494" t="s">
        <v>7256</v>
      </c>
      <c r="I494">
        <v>0</v>
      </c>
      <c r="J494">
        <v>20</v>
      </c>
    </row>
    <row r="495" spans="5:10" x14ac:dyDescent="0.35">
      <c r="E495" t="s">
        <v>7257</v>
      </c>
      <c r="G495" t="s">
        <v>6418</v>
      </c>
      <c r="H495" t="s">
        <v>7258</v>
      </c>
      <c r="I495">
        <v>0</v>
      </c>
      <c r="J495">
        <v>1</v>
      </c>
    </row>
    <row r="496" spans="5:10" x14ac:dyDescent="0.35">
      <c r="E496" t="s">
        <v>7259</v>
      </c>
      <c r="F496" t="s">
        <v>7259</v>
      </c>
      <c r="G496" t="s">
        <v>6405</v>
      </c>
      <c r="H496" t="s">
        <v>7259</v>
      </c>
      <c r="I496">
        <v>0</v>
      </c>
      <c r="J496">
        <v>20</v>
      </c>
    </row>
    <row r="497" spans="5:10" x14ac:dyDescent="0.35">
      <c r="E497" t="s">
        <v>7260</v>
      </c>
      <c r="G497" t="s">
        <v>6405</v>
      </c>
      <c r="H497" t="s">
        <v>7261</v>
      </c>
      <c r="I497">
        <v>0</v>
      </c>
      <c r="J497">
        <v>20</v>
      </c>
    </row>
    <row r="498" spans="5:10" x14ac:dyDescent="0.35">
      <c r="E498" t="s">
        <v>7262</v>
      </c>
      <c r="G498" t="s">
        <v>6418</v>
      </c>
      <c r="H498" t="s">
        <v>7263</v>
      </c>
      <c r="I498">
        <v>0</v>
      </c>
      <c r="J498">
        <v>20</v>
      </c>
    </row>
    <row r="499" spans="5:10" x14ac:dyDescent="0.35">
      <c r="E499" t="s">
        <v>7264</v>
      </c>
      <c r="G499" t="s">
        <v>6405</v>
      </c>
      <c r="H499" t="s">
        <v>7264</v>
      </c>
      <c r="I499">
        <v>0</v>
      </c>
      <c r="J499">
        <v>20</v>
      </c>
    </row>
    <row r="500" spans="5:10" x14ac:dyDescent="0.35">
      <c r="E500" t="s">
        <v>7265</v>
      </c>
      <c r="G500" t="s">
        <v>6405</v>
      </c>
      <c r="H500" t="s">
        <v>7265</v>
      </c>
      <c r="I500">
        <v>0</v>
      </c>
      <c r="J500">
        <v>20</v>
      </c>
    </row>
    <row r="501" spans="5:10" x14ac:dyDescent="0.35">
      <c r="E501" t="s">
        <v>7266</v>
      </c>
      <c r="G501" t="s">
        <v>6405</v>
      </c>
      <c r="H501" t="s">
        <v>7266</v>
      </c>
      <c r="I501">
        <v>0</v>
      </c>
      <c r="J501">
        <v>20</v>
      </c>
    </row>
    <row r="502" spans="5:10" x14ac:dyDescent="0.35">
      <c r="E502" t="s">
        <v>7267</v>
      </c>
      <c r="G502" t="s">
        <v>6405</v>
      </c>
      <c r="H502" t="s">
        <v>7267</v>
      </c>
      <c r="I502">
        <v>0</v>
      </c>
      <c r="J502">
        <v>20</v>
      </c>
    </row>
    <row r="503" spans="5:10" x14ac:dyDescent="0.35">
      <c r="E503" t="s">
        <v>7268</v>
      </c>
      <c r="G503" t="s">
        <v>6418</v>
      </c>
      <c r="H503" t="s">
        <v>7269</v>
      </c>
      <c r="I503">
        <v>0</v>
      </c>
      <c r="J503">
        <v>20</v>
      </c>
    </row>
    <row r="504" spans="5:10" x14ac:dyDescent="0.35">
      <c r="E504" t="s">
        <v>7270</v>
      </c>
      <c r="G504" t="s">
        <v>6482</v>
      </c>
      <c r="H504" t="s">
        <v>7271</v>
      </c>
      <c r="I504">
        <v>0</v>
      </c>
      <c r="J504">
        <v>20</v>
      </c>
    </row>
    <row r="505" spans="5:10" x14ac:dyDescent="0.35">
      <c r="E505" t="s">
        <v>7272</v>
      </c>
      <c r="G505" t="s">
        <v>6405</v>
      </c>
      <c r="H505" t="s">
        <v>7273</v>
      </c>
      <c r="I505">
        <v>0</v>
      </c>
      <c r="J505">
        <v>20</v>
      </c>
    </row>
    <row r="506" spans="5:10" x14ac:dyDescent="0.35">
      <c r="E506" t="s">
        <v>7274</v>
      </c>
      <c r="G506" t="s">
        <v>6405</v>
      </c>
      <c r="H506" t="s">
        <v>7275</v>
      </c>
      <c r="I506">
        <v>0</v>
      </c>
      <c r="J506">
        <v>20</v>
      </c>
    </row>
    <row r="507" spans="5:10" x14ac:dyDescent="0.35">
      <c r="E507" t="s">
        <v>7276</v>
      </c>
      <c r="G507" t="s">
        <v>6405</v>
      </c>
      <c r="H507" t="s">
        <v>7277</v>
      </c>
      <c r="I507">
        <v>0</v>
      </c>
      <c r="J507">
        <v>20</v>
      </c>
    </row>
    <row r="508" spans="5:10" x14ac:dyDescent="0.35">
      <c r="E508" t="s">
        <v>7278</v>
      </c>
      <c r="G508" t="s">
        <v>6405</v>
      </c>
      <c r="H508" t="s">
        <v>7279</v>
      </c>
      <c r="I508">
        <v>0</v>
      </c>
      <c r="J508">
        <v>20</v>
      </c>
    </row>
    <row r="509" spans="5:10" x14ac:dyDescent="0.35">
      <c r="E509" t="s">
        <v>7280</v>
      </c>
      <c r="G509" t="s">
        <v>6405</v>
      </c>
      <c r="H509" t="s">
        <v>7281</v>
      </c>
      <c r="I509">
        <v>0</v>
      </c>
      <c r="J509">
        <v>20</v>
      </c>
    </row>
    <row r="510" spans="5:10" x14ac:dyDescent="0.35">
      <c r="E510" t="s">
        <v>7282</v>
      </c>
      <c r="G510" t="s">
        <v>6405</v>
      </c>
      <c r="H510" t="s">
        <v>7283</v>
      </c>
      <c r="I510">
        <v>0</v>
      </c>
      <c r="J510">
        <v>20</v>
      </c>
    </row>
    <row r="511" spans="5:10" x14ac:dyDescent="0.35">
      <c r="E511" t="s">
        <v>7284</v>
      </c>
      <c r="G511" t="s">
        <v>6405</v>
      </c>
      <c r="H511" t="s">
        <v>7285</v>
      </c>
      <c r="I511">
        <v>0</v>
      </c>
      <c r="J511">
        <v>20</v>
      </c>
    </row>
    <row r="512" spans="5:10" x14ac:dyDescent="0.35">
      <c r="E512" t="s">
        <v>7286</v>
      </c>
      <c r="G512" t="s">
        <v>6418</v>
      </c>
      <c r="H512" t="s">
        <v>7287</v>
      </c>
      <c r="I512">
        <v>0</v>
      </c>
      <c r="J512">
        <v>20</v>
      </c>
    </row>
    <row r="513" spans="5:10" x14ac:dyDescent="0.35">
      <c r="E513" t="s">
        <v>7288</v>
      </c>
      <c r="G513" t="s">
        <v>6418</v>
      </c>
      <c r="H513" t="s">
        <v>7289</v>
      </c>
      <c r="I513">
        <v>0</v>
      </c>
      <c r="J513">
        <v>20</v>
      </c>
    </row>
    <row r="514" spans="5:10" x14ac:dyDescent="0.35">
      <c r="E514" t="s">
        <v>7290</v>
      </c>
      <c r="G514" t="s">
        <v>6405</v>
      </c>
      <c r="H514" t="s">
        <v>7290</v>
      </c>
      <c r="I514">
        <v>0</v>
      </c>
      <c r="J514">
        <v>20</v>
      </c>
    </row>
    <row r="515" spans="5:10" x14ac:dyDescent="0.35">
      <c r="E515" t="s">
        <v>7291</v>
      </c>
      <c r="G515" t="s">
        <v>6405</v>
      </c>
      <c r="H515" t="s">
        <v>7292</v>
      </c>
      <c r="I515">
        <v>0</v>
      </c>
      <c r="J515">
        <v>20</v>
      </c>
    </row>
    <row r="516" spans="5:10" x14ac:dyDescent="0.35">
      <c r="E516" t="s">
        <v>7293</v>
      </c>
      <c r="G516" t="s">
        <v>6405</v>
      </c>
      <c r="H516" t="s">
        <v>7294</v>
      </c>
      <c r="I516">
        <v>0</v>
      </c>
      <c r="J516">
        <v>20</v>
      </c>
    </row>
    <row r="517" spans="5:10" x14ac:dyDescent="0.35">
      <c r="E517" t="s">
        <v>7295</v>
      </c>
      <c r="G517" t="s">
        <v>6405</v>
      </c>
      <c r="H517" t="s">
        <v>7296</v>
      </c>
      <c r="I517">
        <v>0</v>
      </c>
      <c r="J517">
        <v>20</v>
      </c>
    </row>
    <row r="518" spans="5:10" x14ac:dyDescent="0.35">
      <c r="E518" t="s">
        <v>7297</v>
      </c>
      <c r="G518" t="s">
        <v>6405</v>
      </c>
      <c r="H518" t="s">
        <v>7298</v>
      </c>
      <c r="I518">
        <v>0</v>
      </c>
      <c r="J518">
        <v>20</v>
      </c>
    </row>
    <row r="519" spans="5:10" x14ac:dyDescent="0.35">
      <c r="E519" t="s">
        <v>7299</v>
      </c>
      <c r="G519" t="s">
        <v>6405</v>
      </c>
      <c r="H519" t="s">
        <v>7300</v>
      </c>
      <c r="I519">
        <v>0</v>
      </c>
      <c r="J519">
        <v>20</v>
      </c>
    </row>
    <row r="520" spans="5:10" x14ac:dyDescent="0.35">
      <c r="E520" t="s">
        <v>7301</v>
      </c>
      <c r="G520" t="s">
        <v>6405</v>
      </c>
      <c r="H520" t="s">
        <v>7301</v>
      </c>
      <c r="I520">
        <v>0</v>
      </c>
      <c r="J520">
        <v>20</v>
      </c>
    </row>
    <row r="521" spans="5:10" x14ac:dyDescent="0.35">
      <c r="E521" t="s">
        <v>7302</v>
      </c>
      <c r="G521" t="s">
        <v>6405</v>
      </c>
      <c r="H521" t="s">
        <v>7303</v>
      </c>
      <c r="I521">
        <v>0</v>
      </c>
      <c r="J521">
        <v>20</v>
      </c>
    </row>
    <row r="522" spans="5:10" x14ac:dyDescent="0.35">
      <c r="E522" t="s">
        <v>7304</v>
      </c>
      <c r="G522" t="s">
        <v>6418</v>
      </c>
      <c r="H522" t="s">
        <v>7305</v>
      </c>
      <c r="I522">
        <v>0</v>
      </c>
      <c r="J522">
        <v>20</v>
      </c>
    </row>
    <row r="523" spans="5:10" x14ac:dyDescent="0.35">
      <c r="E523" t="s">
        <v>7306</v>
      </c>
      <c r="G523" t="s">
        <v>6405</v>
      </c>
      <c r="H523" t="s">
        <v>7307</v>
      </c>
      <c r="I523">
        <v>0</v>
      </c>
      <c r="J523">
        <v>20</v>
      </c>
    </row>
    <row r="524" spans="5:10" x14ac:dyDescent="0.35">
      <c r="E524" t="s">
        <v>7308</v>
      </c>
      <c r="G524" t="s">
        <v>6405</v>
      </c>
      <c r="H524" t="s">
        <v>7309</v>
      </c>
      <c r="I524">
        <v>0</v>
      </c>
      <c r="J524">
        <v>20</v>
      </c>
    </row>
    <row r="525" spans="5:10" x14ac:dyDescent="0.35">
      <c r="E525" t="s">
        <v>7310</v>
      </c>
      <c r="G525" t="s">
        <v>6405</v>
      </c>
      <c r="H525" t="s">
        <v>7311</v>
      </c>
      <c r="I525">
        <v>0</v>
      </c>
      <c r="J525">
        <v>20</v>
      </c>
    </row>
    <row r="526" spans="5:10" x14ac:dyDescent="0.35">
      <c r="E526" t="s">
        <v>7312</v>
      </c>
      <c r="G526" t="s">
        <v>6405</v>
      </c>
      <c r="H526" t="s">
        <v>7313</v>
      </c>
      <c r="I526">
        <v>0</v>
      </c>
      <c r="J526">
        <v>20</v>
      </c>
    </row>
    <row r="527" spans="5:10" x14ac:dyDescent="0.35">
      <c r="E527" t="s">
        <v>7314</v>
      </c>
      <c r="G527" t="s">
        <v>6405</v>
      </c>
      <c r="H527" t="s">
        <v>7315</v>
      </c>
      <c r="I527">
        <v>0</v>
      </c>
      <c r="J527">
        <v>20</v>
      </c>
    </row>
    <row r="528" spans="5:10" x14ac:dyDescent="0.35">
      <c r="E528" t="s">
        <v>7316</v>
      </c>
      <c r="G528" t="s">
        <v>6405</v>
      </c>
      <c r="H528" t="s">
        <v>7317</v>
      </c>
      <c r="I528">
        <v>0</v>
      </c>
      <c r="J528">
        <v>20</v>
      </c>
    </row>
    <row r="529" spans="5:10" x14ac:dyDescent="0.35">
      <c r="E529" t="s">
        <v>7318</v>
      </c>
      <c r="G529" t="s">
        <v>6405</v>
      </c>
      <c r="H529" t="s">
        <v>7319</v>
      </c>
      <c r="I529">
        <v>0</v>
      </c>
      <c r="J529">
        <v>20</v>
      </c>
    </row>
    <row r="530" spans="5:10" x14ac:dyDescent="0.35">
      <c r="E530" t="s">
        <v>7320</v>
      </c>
      <c r="G530" t="s">
        <v>6405</v>
      </c>
      <c r="H530" t="s">
        <v>7321</v>
      </c>
      <c r="I530">
        <v>0</v>
      </c>
      <c r="J530">
        <v>20</v>
      </c>
    </row>
    <row r="531" spans="5:10" x14ac:dyDescent="0.35">
      <c r="E531" t="s">
        <v>7322</v>
      </c>
      <c r="G531" t="s">
        <v>6405</v>
      </c>
      <c r="H531" t="s">
        <v>7323</v>
      </c>
      <c r="I531">
        <v>0</v>
      </c>
      <c r="J531">
        <v>20</v>
      </c>
    </row>
    <row r="532" spans="5:10" x14ac:dyDescent="0.35">
      <c r="E532" t="s">
        <v>7324</v>
      </c>
      <c r="G532" t="s">
        <v>6405</v>
      </c>
      <c r="H532" t="s">
        <v>7325</v>
      </c>
      <c r="I532">
        <v>0</v>
      </c>
      <c r="J532">
        <v>20</v>
      </c>
    </row>
    <row r="533" spans="5:10" x14ac:dyDescent="0.35">
      <c r="E533" t="s">
        <v>7326</v>
      </c>
      <c r="G533" t="s">
        <v>6405</v>
      </c>
      <c r="H533" t="s">
        <v>7327</v>
      </c>
      <c r="I533">
        <v>0</v>
      </c>
      <c r="J533">
        <v>20</v>
      </c>
    </row>
    <row r="534" spans="5:10" x14ac:dyDescent="0.35">
      <c r="E534" t="s">
        <v>7328</v>
      </c>
      <c r="G534" t="s">
        <v>6405</v>
      </c>
      <c r="H534" t="s">
        <v>7329</v>
      </c>
      <c r="I534">
        <v>0</v>
      </c>
      <c r="J534">
        <v>20</v>
      </c>
    </row>
    <row r="535" spans="5:10" x14ac:dyDescent="0.35">
      <c r="E535" t="s">
        <v>7330</v>
      </c>
      <c r="G535" t="s">
        <v>6405</v>
      </c>
      <c r="H535" t="s">
        <v>7331</v>
      </c>
      <c r="I535">
        <v>0</v>
      </c>
      <c r="J535">
        <v>20</v>
      </c>
    </row>
    <row r="536" spans="5:10" x14ac:dyDescent="0.35">
      <c r="E536" t="s">
        <v>7332</v>
      </c>
      <c r="G536" t="s">
        <v>6418</v>
      </c>
      <c r="H536" t="s">
        <v>7333</v>
      </c>
      <c r="I536">
        <v>0</v>
      </c>
      <c r="J536">
        <v>1</v>
      </c>
    </row>
    <row r="537" spans="5:10" x14ac:dyDescent="0.35">
      <c r="E537" t="s">
        <v>7334</v>
      </c>
      <c r="G537" t="s">
        <v>6418</v>
      </c>
      <c r="H537" t="s">
        <v>7335</v>
      </c>
      <c r="I537">
        <v>0</v>
      </c>
      <c r="J537">
        <v>1</v>
      </c>
    </row>
    <row r="538" spans="5:10" x14ac:dyDescent="0.35">
      <c r="E538" t="s">
        <v>7336</v>
      </c>
      <c r="G538" t="s">
        <v>6418</v>
      </c>
      <c r="H538" t="s">
        <v>7337</v>
      </c>
      <c r="I538">
        <v>0</v>
      </c>
      <c r="J538">
        <v>1</v>
      </c>
    </row>
    <row r="539" spans="5:10" x14ac:dyDescent="0.35">
      <c r="E539" t="s">
        <v>7338</v>
      </c>
      <c r="G539" t="s">
        <v>6418</v>
      </c>
      <c r="H539" t="s">
        <v>7339</v>
      </c>
      <c r="I539">
        <v>0</v>
      </c>
      <c r="J539">
        <v>1</v>
      </c>
    </row>
    <row r="540" spans="5:10" x14ac:dyDescent="0.35">
      <c r="E540" t="s">
        <v>7340</v>
      </c>
      <c r="G540" t="s">
        <v>4557</v>
      </c>
      <c r="H540" t="s">
        <v>7341</v>
      </c>
      <c r="I540">
        <v>0</v>
      </c>
      <c r="J540">
        <v>20</v>
      </c>
    </row>
    <row r="541" spans="5:10" x14ac:dyDescent="0.35">
      <c r="E541" t="s">
        <v>7342</v>
      </c>
      <c r="G541" t="s">
        <v>6418</v>
      </c>
      <c r="H541" t="s">
        <v>7343</v>
      </c>
      <c r="I541">
        <v>0</v>
      </c>
      <c r="J541">
        <v>20</v>
      </c>
    </row>
    <row r="542" spans="5:10" x14ac:dyDescent="0.35">
      <c r="E542" t="s">
        <v>7344</v>
      </c>
      <c r="G542" t="s">
        <v>6405</v>
      </c>
      <c r="H542" t="s">
        <v>7345</v>
      </c>
      <c r="I542">
        <v>0</v>
      </c>
      <c r="J542">
        <v>1</v>
      </c>
    </row>
    <row r="543" spans="5:10" x14ac:dyDescent="0.35">
      <c r="E543" t="s">
        <v>7346</v>
      </c>
      <c r="G543" t="s">
        <v>6405</v>
      </c>
      <c r="H543" t="s">
        <v>6433</v>
      </c>
      <c r="I543">
        <v>0</v>
      </c>
      <c r="J543">
        <v>1</v>
      </c>
    </row>
    <row r="544" spans="5:10" x14ac:dyDescent="0.35">
      <c r="E544" t="s">
        <v>7347</v>
      </c>
      <c r="G544" t="s">
        <v>6405</v>
      </c>
      <c r="H544" t="s">
        <v>7345</v>
      </c>
      <c r="I544">
        <v>0</v>
      </c>
      <c r="J544">
        <v>1</v>
      </c>
    </row>
    <row r="545" spans="5:10" x14ac:dyDescent="0.35">
      <c r="E545" t="s">
        <v>7348</v>
      </c>
      <c r="G545" t="s">
        <v>6405</v>
      </c>
      <c r="H545" t="s">
        <v>7345</v>
      </c>
      <c r="I545">
        <v>0</v>
      </c>
      <c r="J545">
        <v>1</v>
      </c>
    </row>
    <row r="546" spans="5:10" x14ac:dyDescent="0.35">
      <c r="E546" t="s">
        <v>7349</v>
      </c>
      <c r="G546" t="s">
        <v>6405</v>
      </c>
      <c r="H546" t="s">
        <v>7345</v>
      </c>
      <c r="I546">
        <v>0</v>
      </c>
      <c r="J546">
        <v>1</v>
      </c>
    </row>
    <row r="547" spans="5:10" x14ac:dyDescent="0.35">
      <c r="E547" t="s">
        <v>7350</v>
      </c>
      <c r="G547" t="s">
        <v>6405</v>
      </c>
      <c r="H547" t="s">
        <v>6479</v>
      </c>
      <c r="I547">
        <v>0</v>
      </c>
      <c r="J547">
        <v>1</v>
      </c>
    </row>
    <row r="548" spans="5:10" x14ac:dyDescent="0.35">
      <c r="E548" t="s">
        <v>7351</v>
      </c>
      <c r="G548" t="s">
        <v>6405</v>
      </c>
      <c r="H548" t="s">
        <v>6479</v>
      </c>
      <c r="I548">
        <v>0</v>
      </c>
      <c r="J548">
        <v>1</v>
      </c>
    </row>
    <row r="549" spans="5:10" x14ac:dyDescent="0.35">
      <c r="E549" t="s">
        <v>7352</v>
      </c>
      <c r="G549" t="s">
        <v>6405</v>
      </c>
      <c r="H549" t="s">
        <v>6477</v>
      </c>
      <c r="I549">
        <v>0</v>
      </c>
      <c r="J549">
        <v>1</v>
      </c>
    </row>
    <row r="550" spans="5:10" x14ac:dyDescent="0.35">
      <c r="E550" t="s">
        <v>7353</v>
      </c>
      <c r="G550" t="s">
        <v>6405</v>
      </c>
      <c r="H550" t="s">
        <v>6480</v>
      </c>
      <c r="I550">
        <v>0</v>
      </c>
      <c r="J550">
        <v>1</v>
      </c>
    </row>
    <row r="551" spans="5:10" x14ac:dyDescent="0.35">
      <c r="E551" t="s">
        <v>7354</v>
      </c>
      <c r="G551" t="s">
        <v>6405</v>
      </c>
      <c r="H551" t="s">
        <v>6517</v>
      </c>
      <c r="I551">
        <v>0</v>
      </c>
      <c r="J551">
        <v>1</v>
      </c>
    </row>
    <row r="552" spans="5:10" x14ac:dyDescent="0.35">
      <c r="E552" t="s">
        <v>7355</v>
      </c>
      <c r="G552" t="s">
        <v>6405</v>
      </c>
      <c r="H552" t="s">
        <v>6549</v>
      </c>
      <c r="I552">
        <v>0</v>
      </c>
      <c r="J552">
        <v>1</v>
      </c>
    </row>
    <row r="553" spans="5:10" x14ac:dyDescent="0.35">
      <c r="E553" t="s">
        <v>7356</v>
      </c>
      <c r="G553" t="s">
        <v>6405</v>
      </c>
      <c r="H553" t="s">
        <v>6582</v>
      </c>
      <c r="I553">
        <v>0</v>
      </c>
      <c r="J553">
        <v>1</v>
      </c>
    </row>
    <row r="554" spans="5:10" x14ac:dyDescent="0.35">
      <c r="E554" t="s">
        <v>7357</v>
      </c>
      <c r="G554" t="s">
        <v>6405</v>
      </c>
      <c r="H554" t="s">
        <v>6584</v>
      </c>
      <c r="I554">
        <v>0</v>
      </c>
      <c r="J554">
        <v>1</v>
      </c>
    </row>
    <row r="555" spans="5:10" x14ac:dyDescent="0.35">
      <c r="E555" t="s">
        <v>7358</v>
      </c>
      <c r="G555" t="s">
        <v>6405</v>
      </c>
      <c r="H555" t="s">
        <v>6586</v>
      </c>
      <c r="I555">
        <v>0</v>
      </c>
      <c r="J555">
        <v>1</v>
      </c>
    </row>
    <row r="556" spans="5:10" x14ac:dyDescent="0.35">
      <c r="E556" t="s">
        <v>7359</v>
      </c>
      <c r="G556" t="s">
        <v>6405</v>
      </c>
      <c r="H556" t="s">
        <v>6649</v>
      </c>
      <c r="I556">
        <v>0</v>
      </c>
      <c r="J556">
        <v>1</v>
      </c>
    </row>
    <row r="557" spans="5:10" x14ac:dyDescent="0.35">
      <c r="E557" t="s">
        <v>7360</v>
      </c>
      <c r="G557" t="s">
        <v>6405</v>
      </c>
      <c r="H557" t="s">
        <v>6715</v>
      </c>
      <c r="I557">
        <v>0</v>
      </c>
      <c r="J557">
        <v>1</v>
      </c>
    </row>
    <row r="558" spans="5:10" x14ac:dyDescent="0.35">
      <c r="E558" t="s">
        <v>7361</v>
      </c>
      <c r="G558" t="s">
        <v>6405</v>
      </c>
      <c r="H558" t="s">
        <v>6717</v>
      </c>
      <c r="I558">
        <v>0</v>
      </c>
      <c r="J558">
        <v>1</v>
      </c>
    </row>
    <row r="559" spans="5:10" x14ac:dyDescent="0.35">
      <c r="E559" t="s">
        <v>7362</v>
      </c>
      <c r="G559" t="s">
        <v>6405</v>
      </c>
      <c r="H559" t="s">
        <v>6887</v>
      </c>
      <c r="I559">
        <v>0</v>
      </c>
      <c r="J559">
        <v>1</v>
      </c>
    </row>
    <row r="560" spans="5:10" x14ac:dyDescent="0.35">
      <c r="E560" t="s">
        <v>7363</v>
      </c>
      <c r="G560" t="s">
        <v>6405</v>
      </c>
      <c r="H560" t="s">
        <v>6889</v>
      </c>
      <c r="I560">
        <v>0</v>
      </c>
      <c r="J560">
        <v>1</v>
      </c>
    </row>
    <row r="561" spans="5:10" x14ac:dyDescent="0.35">
      <c r="E561" t="s">
        <v>7364</v>
      </c>
      <c r="G561" t="s">
        <v>6405</v>
      </c>
      <c r="H561" t="s">
        <v>7015</v>
      </c>
      <c r="I561">
        <v>0</v>
      </c>
      <c r="J561">
        <v>1</v>
      </c>
    </row>
    <row r="562" spans="5:10" x14ac:dyDescent="0.35">
      <c r="E562" t="s">
        <v>7365</v>
      </c>
      <c r="G562" t="s">
        <v>6405</v>
      </c>
      <c r="H562" t="s">
        <v>7017</v>
      </c>
      <c r="I562">
        <v>0</v>
      </c>
      <c r="J562">
        <v>1</v>
      </c>
    </row>
    <row r="563" spans="5:10" x14ac:dyDescent="0.35">
      <c r="E563" t="s">
        <v>7366</v>
      </c>
      <c r="G563" t="s">
        <v>6405</v>
      </c>
      <c r="H563" t="s">
        <v>7285</v>
      </c>
      <c r="I563">
        <v>0</v>
      </c>
      <c r="J563">
        <v>1</v>
      </c>
    </row>
    <row r="564" spans="5:10" x14ac:dyDescent="0.35">
      <c r="E564" t="s">
        <v>7367</v>
      </c>
      <c r="G564" t="s">
        <v>6405</v>
      </c>
      <c r="H564" t="s">
        <v>7292</v>
      </c>
      <c r="I564">
        <v>0</v>
      </c>
      <c r="J564">
        <v>1</v>
      </c>
    </row>
    <row r="565" spans="5:10" x14ac:dyDescent="0.35">
      <c r="E565" t="s">
        <v>7368</v>
      </c>
      <c r="G565" t="s">
        <v>6405</v>
      </c>
      <c r="H565" t="s">
        <v>7294</v>
      </c>
      <c r="I565">
        <v>0</v>
      </c>
      <c r="J565">
        <v>1</v>
      </c>
    </row>
    <row r="566" spans="5:10" x14ac:dyDescent="0.35">
      <c r="E566" t="s">
        <v>7369</v>
      </c>
      <c r="G566" t="s">
        <v>6405</v>
      </c>
      <c r="H566" t="s">
        <v>7370</v>
      </c>
      <c r="I566">
        <v>0</v>
      </c>
      <c r="J566">
        <v>1</v>
      </c>
    </row>
    <row r="567" spans="5:10" x14ac:dyDescent="0.35">
      <c r="E567" t="s">
        <v>7371</v>
      </c>
      <c r="G567" t="s">
        <v>6405</v>
      </c>
      <c r="H567" t="s">
        <v>7307</v>
      </c>
      <c r="I567">
        <v>0</v>
      </c>
      <c r="J567">
        <v>1</v>
      </c>
    </row>
    <row r="568" spans="5:10" x14ac:dyDescent="0.35">
      <c r="E568" t="s">
        <v>7372</v>
      </c>
      <c r="G568" t="s">
        <v>6405</v>
      </c>
      <c r="H568" t="s">
        <v>7309</v>
      </c>
      <c r="I568">
        <v>0</v>
      </c>
      <c r="J568">
        <v>1</v>
      </c>
    </row>
    <row r="569" spans="5:10" x14ac:dyDescent="0.35">
      <c r="E569" t="s">
        <v>7373</v>
      </c>
      <c r="G569" t="s">
        <v>6405</v>
      </c>
      <c r="H569" t="s">
        <v>7313</v>
      </c>
      <c r="I569">
        <v>0</v>
      </c>
      <c r="J569">
        <v>1</v>
      </c>
    </row>
    <row r="570" spans="5:10" x14ac:dyDescent="0.35">
      <c r="E570" t="s">
        <v>7374</v>
      </c>
      <c r="G570" t="s">
        <v>6405</v>
      </c>
      <c r="H570" t="s">
        <v>7375</v>
      </c>
      <c r="I570">
        <v>0</v>
      </c>
      <c r="J570">
        <v>1</v>
      </c>
    </row>
    <row r="571" spans="5:10" x14ac:dyDescent="0.35">
      <c r="E571" t="s">
        <v>7376</v>
      </c>
      <c r="G571" t="s">
        <v>6405</v>
      </c>
      <c r="H571" t="s">
        <v>7377</v>
      </c>
      <c r="I571">
        <v>0</v>
      </c>
      <c r="J571">
        <v>1</v>
      </c>
    </row>
    <row r="572" spans="5:10" x14ac:dyDescent="0.35">
      <c r="E572" t="s">
        <v>7378</v>
      </c>
      <c r="G572" t="s">
        <v>6405</v>
      </c>
      <c r="H572" t="s">
        <v>7379</v>
      </c>
      <c r="I572">
        <v>0</v>
      </c>
      <c r="J572">
        <v>1</v>
      </c>
    </row>
    <row r="573" spans="5:10" x14ac:dyDescent="0.35">
      <c r="E573" t="s">
        <v>7380</v>
      </c>
      <c r="G573" t="s">
        <v>6405</v>
      </c>
      <c r="H573" t="s">
        <v>7381</v>
      </c>
      <c r="I573">
        <v>0</v>
      </c>
      <c r="J573">
        <v>1</v>
      </c>
    </row>
    <row r="574" spans="5:10" x14ac:dyDescent="0.35">
      <c r="E574" t="s">
        <v>7382</v>
      </c>
      <c r="G574" t="s">
        <v>6405</v>
      </c>
      <c r="H574" t="s">
        <v>7383</v>
      </c>
      <c r="I574">
        <v>0</v>
      </c>
      <c r="J574">
        <v>1</v>
      </c>
    </row>
    <row r="575" spans="5:10" x14ac:dyDescent="0.35">
      <c r="E575" t="s">
        <v>7384</v>
      </c>
      <c r="G575" t="s">
        <v>6405</v>
      </c>
      <c r="H575" t="s">
        <v>7385</v>
      </c>
      <c r="I575">
        <v>0</v>
      </c>
      <c r="J575">
        <v>1</v>
      </c>
    </row>
    <row r="576" spans="5:10" x14ac:dyDescent="0.35">
      <c r="E576" t="s">
        <v>7386</v>
      </c>
      <c r="G576" t="s">
        <v>6405</v>
      </c>
      <c r="H576" t="s">
        <v>7387</v>
      </c>
      <c r="I576">
        <v>0</v>
      </c>
      <c r="J576">
        <v>1</v>
      </c>
    </row>
    <row r="577" spans="5:10" x14ac:dyDescent="0.35">
      <c r="E577" t="s">
        <v>7388</v>
      </c>
      <c r="G577" t="s">
        <v>6405</v>
      </c>
      <c r="H577" t="s">
        <v>7389</v>
      </c>
      <c r="I577">
        <v>0</v>
      </c>
      <c r="J577">
        <v>1</v>
      </c>
    </row>
    <row r="578" spans="5:10" x14ac:dyDescent="0.35">
      <c r="E578" t="s">
        <v>7390</v>
      </c>
      <c r="G578" t="s">
        <v>6405</v>
      </c>
      <c r="H578" t="s">
        <v>7391</v>
      </c>
      <c r="I578">
        <v>0</v>
      </c>
      <c r="J578">
        <v>1</v>
      </c>
    </row>
    <row r="579" spans="5:10" x14ac:dyDescent="0.35">
      <c r="E579" t="s">
        <v>7392</v>
      </c>
      <c r="G579" t="s">
        <v>6405</v>
      </c>
      <c r="H579" t="s">
        <v>7393</v>
      </c>
      <c r="I579">
        <v>0</v>
      </c>
      <c r="J579">
        <v>1</v>
      </c>
    </row>
    <row r="580" spans="5:10" x14ac:dyDescent="0.35">
      <c r="E580" t="s">
        <v>7394</v>
      </c>
      <c r="G580" t="s">
        <v>6405</v>
      </c>
      <c r="H580" t="s">
        <v>7395</v>
      </c>
      <c r="I580">
        <v>0</v>
      </c>
      <c r="J580">
        <v>1</v>
      </c>
    </row>
    <row r="581" spans="5:10" x14ac:dyDescent="0.35">
      <c r="E581" t="s">
        <v>7396</v>
      </c>
      <c r="G581" t="s">
        <v>6405</v>
      </c>
      <c r="H581" t="s">
        <v>7395</v>
      </c>
      <c r="I581">
        <v>0</v>
      </c>
      <c r="J581">
        <v>1</v>
      </c>
    </row>
    <row r="582" spans="5:10" x14ac:dyDescent="0.35">
      <c r="E582" t="s">
        <v>7397</v>
      </c>
      <c r="G582" t="s">
        <v>6405</v>
      </c>
      <c r="H582" t="s">
        <v>7379</v>
      </c>
      <c r="I582">
        <v>0</v>
      </c>
      <c r="J582">
        <v>1</v>
      </c>
    </row>
    <row r="583" spans="5:10" x14ac:dyDescent="0.35">
      <c r="E583" t="s">
        <v>7398</v>
      </c>
      <c r="G583" t="s">
        <v>6405</v>
      </c>
      <c r="H583" t="s">
        <v>7399</v>
      </c>
      <c r="I583">
        <v>0</v>
      </c>
      <c r="J583">
        <v>1</v>
      </c>
    </row>
    <row r="584" spans="5:10" x14ac:dyDescent="0.35">
      <c r="E584" t="s">
        <v>7400</v>
      </c>
      <c r="G584" t="s">
        <v>6405</v>
      </c>
      <c r="H584" t="s">
        <v>7401</v>
      </c>
      <c r="I584">
        <v>0</v>
      </c>
      <c r="J584">
        <v>1</v>
      </c>
    </row>
    <row r="585" spans="5:10" x14ac:dyDescent="0.35">
      <c r="E585" t="s">
        <v>7402</v>
      </c>
      <c r="G585" t="s">
        <v>6405</v>
      </c>
      <c r="H585" t="s">
        <v>7403</v>
      </c>
      <c r="I585">
        <v>0</v>
      </c>
      <c r="J585">
        <v>1</v>
      </c>
    </row>
    <row r="586" spans="5:10" x14ac:dyDescent="0.35">
      <c r="E586" t="s">
        <v>7404</v>
      </c>
      <c r="G586" t="s">
        <v>6405</v>
      </c>
      <c r="H586" t="s">
        <v>7405</v>
      </c>
      <c r="I586">
        <v>0</v>
      </c>
      <c r="J586">
        <v>1</v>
      </c>
    </row>
    <row r="587" spans="5:10" x14ac:dyDescent="0.35">
      <c r="E587" t="s">
        <v>7406</v>
      </c>
      <c r="G587" t="s">
        <v>6405</v>
      </c>
      <c r="H587" t="s">
        <v>7407</v>
      </c>
      <c r="I587">
        <v>0</v>
      </c>
      <c r="J587">
        <v>1</v>
      </c>
    </row>
    <row r="588" spans="5:10" x14ac:dyDescent="0.35">
      <c r="E588" t="s">
        <v>7408</v>
      </c>
      <c r="G588" t="s">
        <v>6405</v>
      </c>
      <c r="H588" t="s">
        <v>7409</v>
      </c>
      <c r="I588">
        <v>0</v>
      </c>
      <c r="J588">
        <v>1</v>
      </c>
    </row>
    <row r="589" spans="5:10" x14ac:dyDescent="0.35">
      <c r="E589" t="s">
        <v>7410</v>
      </c>
      <c r="G589" t="s">
        <v>6405</v>
      </c>
      <c r="H589" t="s">
        <v>7411</v>
      </c>
      <c r="I589">
        <v>0</v>
      </c>
      <c r="J589">
        <v>1</v>
      </c>
    </row>
    <row r="590" spans="5:10" x14ac:dyDescent="0.35">
      <c r="E590" t="s">
        <v>7412</v>
      </c>
      <c r="G590" t="s">
        <v>6405</v>
      </c>
      <c r="H590" t="s">
        <v>7413</v>
      </c>
      <c r="I590">
        <v>0</v>
      </c>
      <c r="J590">
        <v>1</v>
      </c>
    </row>
    <row r="591" spans="5:10" x14ac:dyDescent="0.35">
      <c r="E591" t="s">
        <v>7414</v>
      </c>
      <c r="G591" t="s">
        <v>6405</v>
      </c>
      <c r="H591" t="s">
        <v>7415</v>
      </c>
      <c r="I591">
        <v>0</v>
      </c>
      <c r="J591">
        <v>1</v>
      </c>
    </row>
    <row r="592" spans="5:10" x14ac:dyDescent="0.35">
      <c r="E592" t="s">
        <v>7416</v>
      </c>
      <c r="G592" t="s">
        <v>6405</v>
      </c>
      <c r="H592" t="s">
        <v>7417</v>
      </c>
      <c r="I592">
        <v>0</v>
      </c>
      <c r="J592">
        <v>1</v>
      </c>
    </row>
    <row r="593" spans="5:10" x14ac:dyDescent="0.35">
      <c r="E593" t="s">
        <v>7418</v>
      </c>
      <c r="G593" t="s">
        <v>6405</v>
      </c>
      <c r="H593" t="s">
        <v>7419</v>
      </c>
      <c r="I593">
        <v>0</v>
      </c>
      <c r="J593">
        <v>1</v>
      </c>
    </row>
    <row r="594" spans="5:10" x14ac:dyDescent="0.35">
      <c r="E594" t="s">
        <v>7420</v>
      </c>
      <c r="G594" t="s">
        <v>4557</v>
      </c>
      <c r="H594" t="s">
        <v>7341</v>
      </c>
      <c r="I594">
        <v>0</v>
      </c>
      <c r="J594">
        <v>1</v>
      </c>
    </row>
    <row r="595" spans="5:10" x14ac:dyDescent="0.35">
      <c r="E595" t="s">
        <v>7421</v>
      </c>
      <c r="F595" t="s">
        <v>7422</v>
      </c>
      <c r="G595" t="s">
        <v>6418</v>
      </c>
      <c r="H595" t="s">
        <v>7423</v>
      </c>
      <c r="I595">
        <v>0</v>
      </c>
      <c r="J595">
        <v>1</v>
      </c>
    </row>
    <row r="596" spans="5:10" x14ac:dyDescent="0.35">
      <c r="E596" t="s">
        <v>7424</v>
      </c>
      <c r="F596" t="s">
        <v>7422</v>
      </c>
      <c r="G596" t="s">
        <v>6418</v>
      </c>
      <c r="H596" t="s">
        <v>7425</v>
      </c>
      <c r="I596">
        <v>0</v>
      </c>
      <c r="J596">
        <v>1</v>
      </c>
    </row>
    <row r="597" spans="5:10" x14ac:dyDescent="0.35">
      <c r="E597" t="s">
        <v>7426</v>
      </c>
      <c r="F597" t="s">
        <v>7422</v>
      </c>
      <c r="G597" t="s">
        <v>6418</v>
      </c>
      <c r="H597" t="s">
        <v>7427</v>
      </c>
      <c r="I597">
        <v>0</v>
      </c>
      <c r="J597">
        <v>1</v>
      </c>
    </row>
    <row r="598" spans="5:10" x14ac:dyDescent="0.35">
      <c r="E598" t="s">
        <v>7428</v>
      </c>
      <c r="F598" t="s">
        <v>7422</v>
      </c>
      <c r="G598" t="s">
        <v>6418</v>
      </c>
      <c r="H598" t="s">
        <v>7429</v>
      </c>
      <c r="I598">
        <v>0</v>
      </c>
      <c r="J598">
        <v>1</v>
      </c>
    </row>
    <row r="599" spans="5:10" x14ac:dyDescent="0.35">
      <c r="E599" t="s">
        <v>7430</v>
      </c>
      <c r="F599" t="s">
        <v>7422</v>
      </c>
      <c r="G599" t="s">
        <v>6418</v>
      </c>
      <c r="H599" t="s">
        <v>7431</v>
      </c>
      <c r="I599">
        <v>0</v>
      </c>
      <c r="J599">
        <v>1</v>
      </c>
    </row>
    <row r="600" spans="5:10" x14ac:dyDescent="0.35">
      <c r="E600" t="s">
        <v>7432</v>
      </c>
      <c r="G600" t="s">
        <v>6405</v>
      </c>
      <c r="H600" t="s">
        <v>7433</v>
      </c>
      <c r="I600">
        <v>0</v>
      </c>
      <c r="J600">
        <v>1</v>
      </c>
    </row>
    <row r="601" spans="5:10" x14ac:dyDescent="0.35">
      <c r="E601" t="s">
        <v>7434</v>
      </c>
      <c r="G601" t="s">
        <v>4557</v>
      </c>
      <c r="H601" t="s">
        <v>7435</v>
      </c>
      <c r="I601">
        <v>0</v>
      </c>
      <c r="J601">
        <v>1</v>
      </c>
    </row>
    <row r="602" spans="5:10" x14ac:dyDescent="0.35">
      <c r="E602" t="s">
        <v>7436</v>
      </c>
      <c r="G602" t="s">
        <v>6418</v>
      </c>
      <c r="H602" t="s">
        <v>7437</v>
      </c>
      <c r="I602">
        <v>0</v>
      </c>
      <c r="J602">
        <v>20</v>
      </c>
    </row>
    <row r="603" spans="5:10" x14ac:dyDescent="0.35">
      <c r="E603" t="s">
        <v>7438</v>
      </c>
      <c r="G603" t="s">
        <v>6405</v>
      </c>
      <c r="H603" t="s">
        <v>7439</v>
      </c>
      <c r="I603">
        <v>0</v>
      </c>
      <c r="J603">
        <v>20</v>
      </c>
    </row>
    <row r="604" spans="5:10" x14ac:dyDescent="0.35">
      <c r="E604" t="s">
        <v>7440</v>
      </c>
      <c r="G604" t="s">
        <v>6405</v>
      </c>
      <c r="H604" t="s">
        <v>7441</v>
      </c>
      <c r="I604">
        <v>0</v>
      </c>
      <c r="J604">
        <v>20</v>
      </c>
    </row>
    <row r="605" spans="5:10" x14ac:dyDescent="0.35">
      <c r="E605" t="s">
        <v>7442</v>
      </c>
      <c r="G605" t="s">
        <v>6405</v>
      </c>
      <c r="H605" t="s">
        <v>7443</v>
      </c>
      <c r="I605">
        <v>0</v>
      </c>
      <c r="J605">
        <v>20</v>
      </c>
    </row>
    <row r="606" spans="5:10" x14ac:dyDescent="0.35">
      <c r="E606" t="s">
        <v>7444</v>
      </c>
      <c r="G606" t="s">
        <v>6405</v>
      </c>
      <c r="H606" t="s">
        <v>7445</v>
      </c>
      <c r="I606">
        <v>0</v>
      </c>
      <c r="J606">
        <v>20</v>
      </c>
    </row>
    <row r="607" spans="5:10" x14ac:dyDescent="0.35">
      <c r="E607" t="s">
        <v>7446</v>
      </c>
      <c r="G607" t="s">
        <v>6405</v>
      </c>
      <c r="H607" t="s">
        <v>7447</v>
      </c>
      <c r="I607">
        <v>0</v>
      </c>
      <c r="J607">
        <v>20</v>
      </c>
    </row>
    <row r="608" spans="5:10" x14ac:dyDescent="0.35">
      <c r="E608" t="s">
        <v>7448</v>
      </c>
      <c r="G608" t="s">
        <v>6418</v>
      </c>
      <c r="H608" t="s">
        <v>7449</v>
      </c>
      <c r="I608">
        <v>0</v>
      </c>
      <c r="J608">
        <v>20</v>
      </c>
    </row>
    <row r="609" spans="5:10" x14ac:dyDescent="0.35">
      <c r="E609" t="s">
        <v>7450</v>
      </c>
      <c r="G609" t="s">
        <v>6405</v>
      </c>
      <c r="H609" t="s">
        <v>7451</v>
      </c>
      <c r="I609">
        <v>0</v>
      </c>
      <c r="J609">
        <v>20</v>
      </c>
    </row>
    <row r="610" spans="5:10" x14ac:dyDescent="0.35">
      <c r="E610" t="s">
        <v>7452</v>
      </c>
      <c r="G610" t="s">
        <v>6405</v>
      </c>
      <c r="H610" t="s">
        <v>7453</v>
      </c>
      <c r="I610">
        <v>0</v>
      </c>
      <c r="J610">
        <v>20</v>
      </c>
    </row>
    <row r="611" spans="5:10" x14ac:dyDescent="0.35">
      <c r="E611" t="s">
        <v>7454</v>
      </c>
      <c r="G611" t="s">
        <v>6405</v>
      </c>
      <c r="H611" t="s">
        <v>7455</v>
      </c>
      <c r="I611">
        <v>0</v>
      </c>
      <c r="J611">
        <v>20</v>
      </c>
    </row>
    <row r="612" spans="5:10" x14ac:dyDescent="0.35">
      <c r="E612" t="s">
        <v>7456</v>
      </c>
      <c r="G612" t="s">
        <v>6405</v>
      </c>
      <c r="H612" t="s">
        <v>7456</v>
      </c>
      <c r="I612">
        <v>0</v>
      </c>
      <c r="J612">
        <v>20</v>
      </c>
    </row>
    <row r="613" spans="5:10" x14ac:dyDescent="0.35">
      <c r="E613" t="s">
        <v>7457</v>
      </c>
      <c r="G613" t="s">
        <v>6405</v>
      </c>
      <c r="H613" t="s">
        <v>7458</v>
      </c>
      <c r="I613">
        <v>0</v>
      </c>
      <c r="J613">
        <v>20</v>
      </c>
    </row>
    <row r="614" spans="5:10" x14ac:dyDescent="0.35">
      <c r="E614" t="s">
        <v>7459</v>
      </c>
      <c r="F614" t="s">
        <v>7460</v>
      </c>
      <c r="G614" t="s">
        <v>6482</v>
      </c>
      <c r="H614" t="s">
        <v>7461</v>
      </c>
      <c r="I614">
        <v>0</v>
      </c>
      <c r="J614">
        <v>20</v>
      </c>
    </row>
    <row r="615" spans="5:10" x14ac:dyDescent="0.35">
      <c r="E615" t="s">
        <v>7462</v>
      </c>
      <c r="G615" t="s">
        <v>6405</v>
      </c>
      <c r="H615" t="s">
        <v>7463</v>
      </c>
      <c r="I615">
        <v>0</v>
      </c>
      <c r="J615">
        <v>20</v>
      </c>
    </row>
    <row r="616" spans="5:10" x14ac:dyDescent="0.35">
      <c r="E616" t="s">
        <v>7464</v>
      </c>
      <c r="G616" t="s">
        <v>6405</v>
      </c>
      <c r="H616" t="s">
        <v>7465</v>
      </c>
      <c r="I616">
        <v>0</v>
      </c>
      <c r="J616">
        <v>20</v>
      </c>
    </row>
    <row r="617" spans="5:10" x14ac:dyDescent="0.35">
      <c r="E617" t="s">
        <v>7466</v>
      </c>
      <c r="G617" t="s">
        <v>6405</v>
      </c>
      <c r="H617" t="s">
        <v>7467</v>
      </c>
      <c r="I617">
        <v>0</v>
      </c>
      <c r="J617">
        <v>20</v>
      </c>
    </row>
    <row r="618" spans="5:10" x14ac:dyDescent="0.35">
      <c r="E618" t="s">
        <v>7468</v>
      </c>
      <c r="G618" t="s">
        <v>6405</v>
      </c>
      <c r="H618" t="s">
        <v>7469</v>
      </c>
      <c r="I618">
        <v>0</v>
      </c>
      <c r="J618">
        <v>20</v>
      </c>
    </row>
    <row r="619" spans="5:10" x14ac:dyDescent="0.35">
      <c r="E619" t="s">
        <v>7470</v>
      </c>
      <c r="G619" t="s">
        <v>6405</v>
      </c>
      <c r="H619" t="s">
        <v>7471</v>
      </c>
      <c r="I619">
        <v>0</v>
      </c>
      <c r="J619">
        <v>20</v>
      </c>
    </row>
    <row r="620" spans="5:10" x14ac:dyDescent="0.35">
      <c r="E620" t="s">
        <v>7472</v>
      </c>
      <c r="F620" t="s">
        <v>7473</v>
      </c>
      <c r="G620" t="s">
        <v>6405</v>
      </c>
      <c r="H620" t="s">
        <v>7474</v>
      </c>
      <c r="I620">
        <v>0</v>
      </c>
      <c r="J620">
        <v>-1</v>
      </c>
    </row>
    <row r="621" spans="5:10" x14ac:dyDescent="0.35">
      <c r="E621" t="s">
        <v>7475</v>
      </c>
      <c r="G621" t="s">
        <v>6418</v>
      </c>
      <c r="H621" t="s">
        <v>7476</v>
      </c>
      <c r="I621">
        <v>0</v>
      </c>
      <c r="J621">
        <v>20</v>
      </c>
    </row>
    <row r="622" spans="5:10" x14ac:dyDescent="0.35">
      <c r="E622" t="s">
        <v>7477</v>
      </c>
      <c r="G622" t="s">
        <v>6418</v>
      </c>
      <c r="H622" t="s">
        <v>7478</v>
      </c>
      <c r="I622">
        <v>0</v>
      </c>
      <c r="J622">
        <v>20</v>
      </c>
    </row>
    <row r="623" spans="5:10" x14ac:dyDescent="0.35">
      <c r="E623" t="s">
        <v>7479</v>
      </c>
      <c r="G623" t="s">
        <v>6405</v>
      </c>
      <c r="H623" t="s">
        <v>7480</v>
      </c>
      <c r="I623">
        <v>0</v>
      </c>
      <c r="J623">
        <v>20</v>
      </c>
    </row>
    <row r="624" spans="5:10" x14ac:dyDescent="0.35">
      <c r="E624" t="s">
        <v>7481</v>
      </c>
      <c r="G624" t="s">
        <v>6482</v>
      </c>
      <c r="H624" t="s">
        <v>7482</v>
      </c>
      <c r="I624">
        <v>0</v>
      </c>
      <c r="J624">
        <v>20</v>
      </c>
    </row>
    <row r="625" spans="5:10" x14ac:dyDescent="0.35">
      <c r="E625" t="s">
        <v>7483</v>
      </c>
      <c r="G625" t="s">
        <v>6405</v>
      </c>
      <c r="H625" t="s">
        <v>7484</v>
      </c>
      <c r="I625">
        <v>0</v>
      </c>
      <c r="J625">
        <v>20</v>
      </c>
    </row>
    <row r="626" spans="5:10" x14ac:dyDescent="0.35">
      <c r="E626" t="s">
        <v>7485</v>
      </c>
      <c r="G626" t="s">
        <v>6405</v>
      </c>
      <c r="H626" t="s">
        <v>7485</v>
      </c>
      <c r="I626">
        <v>0</v>
      </c>
      <c r="J626">
        <v>20</v>
      </c>
    </row>
    <row r="627" spans="5:10" x14ac:dyDescent="0.35">
      <c r="E627" t="s">
        <v>7486</v>
      </c>
      <c r="G627" t="s">
        <v>6405</v>
      </c>
      <c r="H627" t="s">
        <v>7486</v>
      </c>
      <c r="I627">
        <v>0</v>
      </c>
      <c r="J627">
        <v>20</v>
      </c>
    </row>
    <row r="628" spans="5:10" x14ac:dyDescent="0.35">
      <c r="E628" t="s">
        <v>7487</v>
      </c>
      <c r="G628" t="s">
        <v>6405</v>
      </c>
      <c r="H628" t="s">
        <v>7488</v>
      </c>
      <c r="I628">
        <v>0</v>
      </c>
      <c r="J628">
        <v>20</v>
      </c>
    </row>
    <row r="629" spans="5:10" x14ac:dyDescent="0.35">
      <c r="E629" t="s">
        <v>7489</v>
      </c>
      <c r="G629" t="s">
        <v>6405</v>
      </c>
      <c r="H629" t="s">
        <v>7490</v>
      </c>
      <c r="I629">
        <v>0</v>
      </c>
      <c r="J629">
        <v>20</v>
      </c>
    </row>
    <row r="630" spans="5:10" x14ac:dyDescent="0.35">
      <c r="E630" t="s">
        <v>7491</v>
      </c>
      <c r="G630" t="s">
        <v>6405</v>
      </c>
      <c r="H630" t="s">
        <v>7492</v>
      </c>
      <c r="I630">
        <v>0</v>
      </c>
      <c r="J630">
        <v>20</v>
      </c>
    </row>
    <row r="631" spans="5:10" x14ac:dyDescent="0.35">
      <c r="E631" t="s">
        <v>7493</v>
      </c>
      <c r="G631" t="s">
        <v>6405</v>
      </c>
      <c r="H631" t="s">
        <v>7494</v>
      </c>
      <c r="I631">
        <v>0</v>
      </c>
      <c r="J631">
        <v>20</v>
      </c>
    </row>
    <row r="632" spans="5:10" x14ac:dyDescent="0.35">
      <c r="E632" t="s">
        <v>7495</v>
      </c>
      <c r="G632" t="s">
        <v>6405</v>
      </c>
      <c r="H632" t="s">
        <v>7495</v>
      </c>
      <c r="I632">
        <v>0</v>
      </c>
      <c r="J632">
        <v>20</v>
      </c>
    </row>
    <row r="633" spans="5:10" x14ac:dyDescent="0.35">
      <c r="E633" t="s">
        <v>7496</v>
      </c>
      <c r="G633" t="s">
        <v>6418</v>
      </c>
      <c r="H633" t="s">
        <v>7497</v>
      </c>
      <c r="I633">
        <v>0</v>
      </c>
      <c r="J633">
        <v>20</v>
      </c>
    </row>
    <row r="634" spans="5:10" x14ac:dyDescent="0.35">
      <c r="E634" t="s">
        <v>7498</v>
      </c>
      <c r="G634" t="s">
        <v>6418</v>
      </c>
      <c r="H634" t="s">
        <v>7499</v>
      </c>
      <c r="I634">
        <v>0</v>
      </c>
      <c r="J634">
        <v>20</v>
      </c>
    </row>
    <row r="635" spans="5:10" x14ac:dyDescent="0.35">
      <c r="E635" t="s">
        <v>7500</v>
      </c>
      <c r="G635" t="s">
        <v>6405</v>
      </c>
      <c r="H635" t="s">
        <v>7500</v>
      </c>
      <c r="I635">
        <v>0</v>
      </c>
      <c r="J635">
        <v>20</v>
      </c>
    </row>
    <row r="636" spans="5:10" x14ac:dyDescent="0.35">
      <c r="E636" t="s">
        <v>7501</v>
      </c>
      <c r="F636" t="s">
        <v>7502</v>
      </c>
      <c r="G636" t="s">
        <v>6405</v>
      </c>
      <c r="H636" t="s">
        <v>7503</v>
      </c>
      <c r="I636">
        <v>0</v>
      </c>
      <c r="J636">
        <v>20</v>
      </c>
    </row>
    <row r="637" spans="5:10" x14ac:dyDescent="0.35">
      <c r="E637" t="s">
        <v>7504</v>
      </c>
      <c r="G637" t="s">
        <v>6418</v>
      </c>
      <c r="H637" t="s">
        <v>7505</v>
      </c>
      <c r="I637">
        <v>0</v>
      </c>
      <c r="J637">
        <v>20</v>
      </c>
    </row>
    <row r="638" spans="5:10" x14ac:dyDescent="0.35">
      <c r="E638" t="s">
        <v>7506</v>
      </c>
      <c r="F638" t="s">
        <v>7502</v>
      </c>
      <c r="G638" t="s">
        <v>6405</v>
      </c>
      <c r="H638" t="s">
        <v>7507</v>
      </c>
      <c r="I638">
        <v>0</v>
      </c>
      <c r="J638">
        <v>20</v>
      </c>
    </row>
    <row r="639" spans="5:10" x14ac:dyDescent="0.35">
      <c r="E639" t="s">
        <v>7508</v>
      </c>
      <c r="F639" t="s">
        <v>7502</v>
      </c>
      <c r="G639" t="s">
        <v>6405</v>
      </c>
      <c r="H639" t="s">
        <v>7509</v>
      </c>
      <c r="I639">
        <v>0</v>
      </c>
      <c r="J639">
        <v>20</v>
      </c>
    </row>
    <row r="640" spans="5:10" x14ac:dyDescent="0.35">
      <c r="E640" t="s">
        <v>7510</v>
      </c>
      <c r="F640" t="s">
        <v>7502</v>
      </c>
      <c r="G640" t="s">
        <v>6405</v>
      </c>
      <c r="H640" t="s">
        <v>7511</v>
      </c>
      <c r="I640">
        <v>0</v>
      </c>
      <c r="J640">
        <v>20</v>
      </c>
    </row>
    <row r="641" spans="5:10" x14ac:dyDescent="0.35">
      <c r="E641" t="s">
        <v>7512</v>
      </c>
      <c r="F641" t="s">
        <v>7502</v>
      </c>
      <c r="G641" t="s">
        <v>6405</v>
      </c>
      <c r="H641" t="s">
        <v>7513</v>
      </c>
      <c r="I641">
        <v>0</v>
      </c>
      <c r="J641">
        <v>20</v>
      </c>
    </row>
    <row r="642" spans="5:10" x14ac:dyDescent="0.35">
      <c r="E642" t="s">
        <v>7514</v>
      </c>
      <c r="F642" t="s">
        <v>7502</v>
      </c>
      <c r="G642" t="s">
        <v>6405</v>
      </c>
      <c r="H642" t="s">
        <v>7515</v>
      </c>
      <c r="I642">
        <v>0</v>
      </c>
      <c r="J642">
        <v>20</v>
      </c>
    </row>
    <row r="643" spans="5:10" x14ac:dyDescent="0.35">
      <c r="E643" t="s">
        <v>7516</v>
      </c>
      <c r="F643" t="s">
        <v>7502</v>
      </c>
      <c r="G643" t="s">
        <v>6405</v>
      </c>
      <c r="H643" t="s">
        <v>7517</v>
      </c>
      <c r="I643">
        <v>0</v>
      </c>
      <c r="J643">
        <v>20</v>
      </c>
    </row>
    <row r="644" spans="5:10" x14ac:dyDescent="0.35">
      <c r="E644" t="s">
        <v>7518</v>
      </c>
      <c r="G644" t="s">
        <v>6405</v>
      </c>
      <c r="H644" t="s">
        <v>7519</v>
      </c>
      <c r="I644">
        <v>0</v>
      </c>
      <c r="J644">
        <v>20</v>
      </c>
    </row>
    <row r="645" spans="5:10" x14ac:dyDescent="0.35">
      <c r="E645" t="s">
        <v>7520</v>
      </c>
      <c r="G645" t="s">
        <v>6405</v>
      </c>
      <c r="H645" t="s">
        <v>7521</v>
      </c>
      <c r="I645">
        <v>0</v>
      </c>
      <c r="J645">
        <v>20</v>
      </c>
    </row>
    <row r="646" spans="5:10" x14ac:dyDescent="0.35">
      <c r="E646" t="s">
        <v>7522</v>
      </c>
      <c r="G646" t="s">
        <v>6405</v>
      </c>
      <c r="H646" t="s">
        <v>7523</v>
      </c>
      <c r="I646">
        <v>0</v>
      </c>
      <c r="J646">
        <v>20</v>
      </c>
    </row>
    <row r="647" spans="5:10" x14ac:dyDescent="0.35">
      <c r="E647" t="s">
        <v>7524</v>
      </c>
      <c r="G647" t="s">
        <v>6405</v>
      </c>
      <c r="H647" t="s">
        <v>7525</v>
      </c>
      <c r="I647">
        <v>0</v>
      </c>
      <c r="J647">
        <v>20</v>
      </c>
    </row>
    <row r="648" spans="5:10" x14ac:dyDescent="0.35">
      <c r="E648" t="s">
        <v>7526</v>
      </c>
      <c r="G648" t="s">
        <v>6405</v>
      </c>
      <c r="H648" t="s">
        <v>7527</v>
      </c>
      <c r="I648">
        <v>0</v>
      </c>
      <c r="J648">
        <v>20</v>
      </c>
    </row>
    <row r="649" spans="5:10" x14ac:dyDescent="0.35">
      <c r="E649" t="s">
        <v>7528</v>
      </c>
      <c r="G649" t="s">
        <v>6405</v>
      </c>
      <c r="H649" t="s">
        <v>7529</v>
      </c>
      <c r="I649">
        <v>0</v>
      </c>
      <c r="J649">
        <v>20</v>
      </c>
    </row>
    <row r="650" spans="5:10" x14ac:dyDescent="0.35">
      <c r="E650" t="s">
        <v>7530</v>
      </c>
      <c r="G650" t="s">
        <v>6405</v>
      </c>
      <c r="H650" t="s">
        <v>7531</v>
      </c>
      <c r="I650">
        <v>0</v>
      </c>
      <c r="J650">
        <v>20</v>
      </c>
    </row>
    <row r="651" spans="5:10" x14ac:dyDescent="0.35">
      <c r="E651" t="s">
        <v>7532</v>
      </c>
      <c r="G651" t="s">
        <v>6418</v>
      </c>
      <c r="H651" t="s">
        <v>7533</v>
      </c>
      <c r="I651">
        <v>0</v>
      </c>
      <c r="J651">
        <v>20</v>
      </c>
    </row>
    <row r="652" spans="5:10" x14ac:dyDescent="0.35">
      <c r="E652" t="s">
        <v>7534</v>
      </c>
      <c r="G652" t="s">
        <v>6405</v>
      </c>
      <c r="H652" t="s">
        <v>7535</v>
      </c>
      <c r="I652">
        <v>0</v>
      </c>
      <c r="J652">
        <v>20</v>
      </c>
    </row>
    <row r="653" spans="5:10" x14ac:dyDescent="0.35">
      <c r="E653" t="s">
        <v>7536</v>
      </c>
      <c r="G653" t="s">
        <v>6405</v>
      </c>
      <c r="H653" t="s">
        <v>7375</v>
      </c>
      <c r="I653">
        <v>0</v>
      </c>
      <c r="J653">
        <v>20</v>
      </c>
    </row>
    <row r="654" spans="5:10" x14ac:dyDescent="0.35">
      <c r="E654" t="s">
        <v>7377</v>
      </c>
      <c r="G654" t="s">
        <v>6405</v>
      </c>
      <c r="H654" t="s">
        <v>7377</v>
      </c>
      <c r="I654">
        <v>0</v>
      </c>
      <c r="J654">
        <v>20</v>
      </c>
    </row>
    <row r="655" spans="5:10" x14ac:dyDescent="0.35">
      <c r="E655" t="s">
        <v>7537</v>
      </c>
      <c r="G655" t="s">
        <v>6405</v>
      </c>
      <c r="H655" t="s">
        <v>7379</v>
      </c>
      <c r="I655">
        <v>0</v>
      </c>
      <c r="J655">
        <v>20</v>
      </c>
    </row>
    <row r="656" spans="5:10" x14ac:dyDescent="0.35">
      <c r="E656" t="s">
        <v>7538</v>
      </c>
      <c r="G656" t="s">
        <v>6405</v>
      </c>
      <c r="H656" t="s">
        <v>7381</v>
      </c>
      <c r="I656">
        <v>0</v>
      </c>
      <c r="J656">
        <v>20</v>
      </c>
    </row>
    <row r="657" spans="5:10" x14ac:dyDescent="0.35">
      <c r="E657" t="s">
        <v>7539</v>
      </c>
      <c r="G657" t="s">
        <v>6405</v>
      </c>
      <c r="H657" t="s">
        <v>7539</v>
      </c>
      <c r="I657">
        <v>0</v>
      </c>
      <c r="J657">
        <v>20</v>
      </c>
    </row>
    <row r="658" spans="5:10" x14ac:dyDescent="0.35">
      <c r="E658" t="s">
        <v>7540</v>
      </c>
      <c r="G658" t="s">
        <v>6405</v>
      </c>
      <c r="H658" t="s">
        <v>7541</v>
      </c>
      <c r="I658">
        <v>0</v>
      </c>
      <c r="J658">
        <v>20</v>
      </c>
    </row>
    <row r="659" spans="5:10" x14ac:dyDescent="0.35">
      <c r="E659" t="s">
        <v>7542</v>
      </c>
      <c r="G659" t="s">
        <v>6405</v>
      </c>
      <c r="H659" t="s">
        <v>7543</v>
      </c>
      <c r="I659">
        <v>0</v>
      </c>
      <c r="J659">
        <v>20</v>
      </c>
    </row>
    <row r="660" spans="5:10" x14ac:dyDescent="0.35">
      <c r="E660" t="s">
        <v>7544</v>
      </c>
      <c r="G660" t="s">
        <v>6405</v>
      </c>
      <c r="H660" t="s">
        <v>7545</v>
      </c>
      <c r="I660">
        <v>0</v>
      </c>
      <c r="J660">
        <v>20</v>
      </c>
    </row>
    <row r="661" spans="5:10" x14ac:dyDescent="0.35">
      <c r="E661" t="s">
        <v>7546</v>
      </c>
      <c r="G661" t="s">
        <v>6405</v>
      </c>
      <c r="H661" t="s">
        <v>7383</v>
      </c>
      <c r="I661">
        <v>0</v>
      </c>
      <c r="J661">
        <v>20</v>
      </c>
    </row>
    <row r="662" spans="5:10" x14ac:dyDescent="0.35">
      <c r="E662" t="s">
        <v>7547</v>
      </c>
      <c r="G662" t="s">
        <v>6405</v>
      </c>
      <c r="H662" t="s">
        <v>7385</v>
      </c>
      <c r="I662">
        <v>0</v>
      </c>
      <c r="J662">
        <v>20</v>
      </c>
    </row>
    <row r="663" spans="5:10" x14ac:dyDescent="0.35">
      <c r="E663" t="s">
        <v>7548</v>
      </c>
      <c r="G663" t="s">
        <v>6405</v>
      </c>
      <c r="H663" t="s">
        <v>7387</v>
      </c>
      <c r="I663">
        <v>0</v>
      </c>
      <c r="J663">
        <v>20</v>
      </c>
    </row>
    <row r="664" spans="5:10" x14ac:dyDescent="0.35">
      <c r="E664" t="s">
        <v>7549</v>
      </c>
      <c r="G664" t="s">
        <v>6405</v>
      </c>
      <c r="H664" t="s">
        <v>7550</v>
      </c>
      <c r="I664">
        <v>0</v>
      </c>
      <c r="J664">
        <v>20</v>
      </c>
    </row>
    <row r="665" spans="5:10" x14ac:dyDescent="0.35">
      <c r="E665" t="s">
        <v>7551</v>
      </c>
      <c r="G665" t="s">
        <v>6405</v>
      </c>
      <c r="H665" t="s">
        <v>7552</v>
      </c>
      <c r="I665">
        <v>0</v>
      </c>
      <c r="J665">
        <v>20</v>
      </c>
    </row>
    <row r="666" spans="5:10" x14ac:dyDescent="0.35">
      <c r="E666" t="s">
        <v>7553</v>
      </c>
      <c r="G666" t="s">
        <v>6405</v>
      </c>
      <c r="H666" t="s">
        <v>7554</v>
      </c>
      <c r="I666">
        <v>0</v>
      </c>
      <c r="J666">
        <v>20</v>
      </c>
    </row>
    <row r="667" spans="5:10" x14ac:dyDescent="0.35">
      <c r="E667" t="s">
        <v>7555</v>
      </c>
      <c r="G667" t="s">
        <v>6405</v>
      </c>
      <c r="H667" t="s">
        <v>7556</v>
      </c>
      <c r="I667">
        <v>0</v>
      </c>
      <c r="J667">
        <v>20</v>
      </c>
    </row>
    <row r="668" spans="5:10" x14ac:dyDescent="0.35">
      <c r="E668" t="s">
        <v>7557</v>
      </c>
      <c r="G668" t="s">
        <v>6405</v>
      </c>
      <c r="H668" t="s">
        <v>7558</v>
      </c>
      <c r="I668">
        <v>0</v>
      </c>
      <c r="J668">
        <v>20</v>
      </c>
    </row>
    <row r="669" spans="5:10" x14ac:dyDescent="0.35">
      <c r="E669" t="s">
        <v>7559</v>
      </c>
      <c r="G669" t="s">
        <v>6405</v>
      </c>
      <c r="H669" t="s">
        <v>7560</v>
      </c>
      <c r="I669">
        <v>0</v>
      </c>
      <c r="J669">
        <v>20</v>
      </c>
    </row>
    <row r="670" spans="5:10" x14ac:dyDescent="0.35">
      <c r="E670" t="s">
        <v>7561</v>
      </c>
      <c r="G670" t="s">
        <v>6405</v>
      </c>
      <c r="H670" t="s">
        <v>7562</v>
      </c>
      <c r="I670">
        <v>0</v>
      </c>
      <c r="J670">
        <v>20</v>
      </c>
    </row>
    <row r="671" spans="5:10" x14ac:dyDescent="0.35">
      <c r="E671" t="s">
        <v>7563</v>
      </c>
      <c r="G671" t="s">
        <v>6405</v>
      </c>
      <c r="H671" t="s">
        <v>7389</v>
      </c>
      <c r="I671">
        <v>0</v>
      </c>
      <c r="J671">
        <v>20</v>
      </c>
    </row>
    <row r="672" spans="5:10" x14ac:dyDescent="0.35">
      <c r="E672" t="s">
        <v>7564</v>
      </c>
      <c r="G672" t="s">
        <v>6405</v>
      </c>
      <c r="H672" t="s">
        <v>7565</v>
      </c>
      <c r="I672">
        <v>0</v>
      </c>
      <c r="J672">
        <v>-1</v>
      </c>
    </row>
    <row r="673" spans="5:10" x14ac:dyDescent="0.35">
      <c r="E673" t="s">
        <v>7566</v>
      </c>
      <c r="G673" t="s">
        <v>6405</v>
      </c>
      <c r="H673" t="s">
        <v>7566</v>
      </c>
      <c r="I673">
        <v>0</v>
      </c>
      <c r="J673">
        <v>20</v>
      </c>
    </row>
    <row r="674" spans="5:10" x14ac:dyDescent="0.35">
      <c r="E674" t="s">
        <v>7567</v>
      </c>
      <c r="G674" t="s">
        <v>6405</v>
      </c>
      <c r="H674" t="s">
        <v>7568</v>
      </c>
      <c r="I674">
        <v>0</v>
      </c>
      <c r="J674">
        <v>20</v>
      </c>
    </row>
    <row r="675" spans="5:10" x14ac:dyDescent="0.35">
      <c r="E675" t="s">
        <v>7569</v>
      </c>
      <c r="G675" t="s">
        <v>6405</v>
      </c>
      <c r="H675" t="s">
        <v>7570</v>
      </c>
      <c r="I675">
        <v>0</v>
      </c>
      <c r="J675">
        <v>20</v>
      </c>
    </row>
    <row r="676" spans="5:10" x14ac:dyDescent="0.35">
      <c r="E676" t="s">
        <v>7571</v>
      </c>
      <c r="G676" t="s">
        <v>6405</v>
      </c>
      <c r="H676" t="s">
        <v>7572</v>
      </c>
      <c r="I676">
        <v>0</v>
      </c>
      <c r="J676">
        <v>20</v>
      </c>
    </row>
    <row r="677" spans="5:10" x14ac:dyDescent="0.35">
      <c r="E677" t="s">
        <v>7573</v>
      </c>
      <c r="G677" t="s">
        <v>6405</v>
      </c>
      <c r="H677" t="s">
        <v>7574</v>
      </c>
      <c r="I677">
        <v>0</v>
      </c>
      <c r="J677">
        <v>20</v>
      </c>
    </row>
    <row r="678" spans="5:10" x14ac:dyDescent="0.35">
      <c r="E678" t="s">
        <v>7391</v>
      </c>
      <c r="G678" t="s">
        <v>6405</v>
      </c>
      <c r="H678" t="s">
        <v>7391</v>
      </c>
      <c r="I678">
        <v>0</v>
      </c>
      <c r="J678">
        <v>20</v>
      </c>
    </row>
    <row r="679" spans="5:10" x14ac:dyDescent="0.35">
      <c r="E679" t="s">
        <v>7575</v>
      </c>
      <c r="G679" t="s">
        <v>6405</v>
      </c>
      <c r="H679" t="s">
        <v>7576</v>
      </c>
      <c r="I679">
        <v>0</v>
      </c>
      <c r="J679">
        <v>20</v>
      </c>
    </row>
    <row r="680" spans="5:10" x14ac:dyDescent="0.35">
      <c r="E680" t="s">
        <v>7577</v>
      </c>
      <c r="G680" t="s">
        <v>6405</v>
      </c>
      <c r="H680" t="s">
        <v>7578</v>
      </c>
      <c r="I680">
        <v>0</v>
      </c>
      <c r="J680">
        <v>20</v>
      </c>
    </row>
    <row r="681" spans="5:10" x14ac:dyDescent="0.35">
      <c r="E681" t="s">
        <v>7579</v>
      </c>
      <c r="G681" t="s">
        <v>6405</v>
      </c>
      <c r="H681" t="s">
        <v>7580</v>
      </c>
      <c r="I681">
        <v>0</v>
      </c>
      <c r="J681">
        <v>20</v>
      </c>
    </row>
    <row r="682" spans="5:10" x14ac:dyDescent="0.35">
      <c r="E682" t="s">
        <v>7581</v>
      </c>
      <c r="G682" t="s">
        <v>6418</v>
      </c>
      <c r="H682" t="s">
        <v>7582</v>
      </c>
      <c r="I682">
        <v>0</v>
      </c>
      <c r="J682">
        <v>20</v>
      </c>
    </row>
    <row r="683" spans="5:10" x14ac:dyDescent="0.35">
      <c r="E683" t="s">
        <v>7583</v>
      </c>
      <c r="G683" t="s">
        <v>6405</v>
      </c>
      <c r="H683" t="s">
        <v>7584</v>
      </c>
      <c r="I683">
        <v>0</v>
      </c>
      <c r="J683">
        <v>20</v>
      </c>
    </row>
    <row r="684" spans="5:10" x14ac:dyDescent="0.35">
      <c r="E684" t="s">
        <v>7585</v>
      </c>
      <c r="G684" t="s">
        <v>6405</v>
      </c>
      <c r="H684" t="s">
        <v>7586</v>
      </c>
      <c r="I684">
        <v>0</v>
      </c>
      <c r="J684">
        <v>20</v>
      </c>
    </row>
    <row r="685" spans="5:10" x14ac:dyDescent="0.35">
      <c r="E685" t="s">
        <v>7587</v>
      </c>
      <c r="G685" t="s">
        <v>6405</v>
      </c>
      <c r="H685" t="s">
        <v>7588</v>
      </c>
      <c r="I685">
        <v>0</v>
      </c>
      <c r="J685">
        <v>20</v>
      </c>
    </row>
    <row r="686" spans="5:10" x14ac:dyDescent="0.35">
      <c r="E686" t="s">
        <v>7589</v>
      </c>
      <c r="G686" t="s">
        <v>6418</v>
      </c>
      <c r="H686" t="s">
        <v>7590</v>
      </c>
      <c r="I686">
        <v>0</v>
      </c>
      <c r="J686">
        <v>20</v>
      </c>
    </row>
    <row r="687" spans="5:10" x14ac:dyDescent="0.35">
      <c r="E687" t="s">
        <v>7591</v>
      </c>
      <c r="G687" t="s">
        <v>6418</v>
      </c>
      <c r="H687" t="s">
        <v>7592</v>
      </c>
      <c r="I687">
        <v>0</v>
      </c>
      <c r="J687">
        <v>20</v>
      </c>
    </row>
    <row r="688" spans="5:10" x14ac:dyDescent="0.35">
      <c r="E688" t="s">
        <v>7593</v>
      </c>
      <c r="G688" t="s">
        <v>6405</v>
      </c>
      <c r="H688" t="s">
        <v>7594</v>
      </c>
      <c r="I688">
        <v>0</v>
      </c>
      <c r="J688">
        <v>20</v>
      </c>
    </row>
    <row r="689" spans="5:10" x14ac:dyDescent="0.35">
      <c r="E689" t="s">
        <v>7595</v>
      </c>
      <c r="G689" t="s">
        <v>6405</v>
      </c>
      <c r="H689" t="s">
        <v>7596</v>
      </c>
      <c r="I689">
        <v>0</v>
      </c>
      <c r="J689">
        <v>20</v>
      </c>
    </row>
    <row r="690" spans="5:10" x14ac:dyDescent="0.35">
      <c r="E690" t="s">
        <v>7597</v>
      </c>
      <c r="G690" t="s">
        <v>4557</v>
      </c>
      <c r="H690" t="s">
        <v>7598</v>
      </c>
      <c r="I690">
        <v>0</v>
      </c>
      <c r="J690">
        <v>20</v>
      </c>
    </row>
    <row r="691" spans="5:10" x14ac:dyDescent="0.35">
      <c r="E691" t="s">
        <v>7599</v>
      </c>
      <c r="G691" t="s">
        <v>6405</v>
      </c>
      <c r="H691" t="s">
        <v>7600</v>
      </c>
      <c r="I691">
        <v>0</v>
      </c>
      <c r="J691">
        <v>20</v>
      </c>
    </row>
    <row r="692" spans="5:10" x14ac:dyDescent="0.35">
      <c r="E692" t="s">
        <v>7601</v>
      </c>
      <c r="G692" t="s">
        <v>6405</v>
      </c>
      <c r="H692" t="s">
        <v>7602</v>
      </c>
      <c r="I692">
        <v>0</v>
      </c>
      <c r="J692">
        <v>20</v>
      </c>
    </row>
    <row r="693" spans="5:10" x14ac:dyDescent="0.35">
      <c r="E693" t="s">
        <v>7603</v>
      </c>
      <c r="G693" t="s">
        <v>6405</v>
      </c>
      <c r="H693" t="s">
        <v>7603</v>
      </c>
      <c r="I693">
        <v>0</v>
      </c>
      <c r="J693">
        <v>20</v>
      </c>
    </row>
    <row r="694" spans="5:10" x14ac:dyDescent="0.35">
      <c r="E694" t="s">
        <v>7604</v>
      </c>
      <c r="G694" t="s">
        <v>6405</v>
      </c>
      <c r="H694" t="s">
        <v>7393</v>
      </c>
      <c r="I694">
        <v>0</v>
      </c>
      <c r="J694">
        <v>20</v>
      </c>
    </row>
    <row r="695" spans="5:10" x14ac:dyDescent="0.35">
      <c r="E695" t="s">
        <v>7605</v>
      </c>
      <c r="G695" t="s">
        <v>6482</v>
      </c>
      <c r="H695" t="s">
        <v>7606</v>
      </c>
      <c r="I695">
        <v>0</v>
      </c>
      <c r="J695">
        <v>20</v>
      </c>
    </row>
    <row r="696" spans="5:10" x14ac:dyDescent="0.35">
      <c r="E696" t="s">
        <v>7607</v>
      </c>
      <c r="G696" t="s">
        <v>6482</v>
      </c>
      <c r="H696" t="s">
        <v>7608</v>
      </c>
      <c r="I696">
        <v>0</v>
      </c>
      <c r="J696">
        <v>20</v>
      </c>
    </row>
    <row r="697" spans="5:10" x14ac:dyDescent="0.35">
      <c r="E697" t="s">
        <v>7609</v>
      </c>
      <c r="G697" t="s">
        <v>6405</v>
      </c>
      <c r="H697" t="s">
        <v>7609</v>
      </c>
      <c r="I697">
        <v>0</v>
      </c>
      <c r="J697">
        <v>20</v>
      </c>
    </row>
    <row r="698" spans="5:10" x14ac:dyDescent="0.35">
      <c r="E698" t="s">
        <v>7610</v>
      </c>
      <c r="G698" t="s">
        <v>6405</v>
      </c>
      <c r="H698" t="s">
        <v>7610</v>
      </c>
      <c r="I698">
        <v>0</v>
      </c>
      <c r="J698">
        <v>20</v>
      </c>
    </row>
    <row r="699" spans="5:10" x14ac:dyDescent="0.35">
      <c r="E699" t="s">
        <v>7611</v>
      </c>
      <c r="G699" t="s">
        <v>6405</v>
      </c>
      <c r="H699" t="s">
        <v>7612</v>
      </c>
      <c r="I699">
        <v>0</v>
      </c>
      <c r="J699">
        <v>20</v>
      </c>
    </row>
    <row r="700" spans="5:10" x14ac:dyDescent="0.35">
      <c r="E700" t="s">
        <v>7613</v>
      </c>
      <c r="F700" t="s">
        <v>7614</v>
      </c>
      <c r="G700" t="s">
        <v>6482</v>
      </c>
      <c r="H700" t="s">
        <v>7615</v>
      </c>
      <c r="I700">
        <v>0</v>
      </c>
      <c r="J700">
        <v>20</v>
      </c>
    </row>
    <row r="701" spans="5:10" x14ac:dyDescent="0.35">
      <c r="E701" t="s">
        <v>7616</v>
      </c>
      <c r="F701" t="s">
        <v>7617</v>
      </c>
      <c r="G701" t="s">
        <v>6482</v>
      </c>
      <c r="H701" t="s">
        <v>7618</v>
      </c>
      <c r="I701">
        <v>0</v>
      </c>
      <c r="J701">
        <v>20</v>
      </c>
    </row>
    <row r="702" spans="5:10" x14ac:dyDescent="0.35">
      <c r="E702" t="s">
        <v>7619</v>
      </c>
      <c r="F702" t="s">
        <v>7620</v>
      </c>
      <c r="G702" t="s">
        <v>6482</v>
      </c>
      <c r="H702" t="s">
        <v>7621</v>
      </c>
      <c r="I702">
        <v>0</v>
      </c>
      <c r="J702">
        <v>20</v>
      </c>
    </row>
    <row r="703" spans="5:10" x14ac:dyDescent="0.35">
      <c r="E703" t="s">
        <v>7622</v>
      </c>
      <c r="G703" t="s">
        <v>6405</v>
      </c>
      <c r="H703" t="s">
        <v>7395</v>
      </c>
      <c r="I703">
        <v>0</v>
      </c>
      <c r="J703">
        <v>20</v>
      </c>
    </row>
    <row r="704" spans="5:10" x14ac:dyDescent="0.35">
      <c r="E704" t="s">
        <v>7623</v>
      </c>
      <c r="G704" t="s">
        <v>6405</v>
      </c>
      <c r="H704" t="s">
        <v>7623</v>
      </c>
      <c r="I704">
        <v>0</v>
      </c>
      <c r="J704">
        <v>20</v>
      </c>
    </row>
    <row r="705" spans="5:10" x14ac:dyDescent="0.35">
      <c r="E705" t="s">
        <v>7624</v>
      </c>
      <c r="G705" t="s">
        <v>6418</v>
      </c>
      <c r="H705" t="s">
        <v>7625</v>
      </c>
      <c r="I705">
        <v>0</v>
      </c>
      <c r="J705">
        <v>20</v>
      </c>
    </row>
    <row r="706" spans="5:10" x14ac:dyDescent="0.35">
      <c r="E706" t="s">
        <v>7626</v>
      </c>
      <c r="G706" t="s">
        <v>6405</v>
      </c>
      <c r="H706" t="s">
        <v>7626</v>
      </c>
      <c r="I706">
        <v>0</v>
      </c>
      <c r="J706">
        <v>20</v>
      </c>
    </row>
    <row r="707" spans="5:10" x14ac:dyDescent="0.35">
      <c r="E707" t="s">
        <v>7627</v>
      </c>
      <c r="G707" t="s">
        <v>6405</v>
      </c>
      <c r="H707" t="s">
        <v>7628</v>
      </c>
      <c r="I707">
        <v>0</v>
      </c>
      <c r="J707">
        <v>20</v>
      </c>
    </row>
    <row r="708" spans="5:10" x14ac:dyDescent="0.35">
      <c r="E708" t="s">
        <v>7629</v>
      </c>
      <c r="G708" t="s">
        <v>6405</v>
      </c>
      <c r="H708" t="s">
        <v>7630</v>
      </c>
      <c r="I708">
        <v>0</v>
      </c>
      <c r="J708">
        <v>20</v>
      </c>
    </row>
    <row r="709" spans="5:10" x14ac:dyDescent="0.35">
      <c r="E709" t="s">
        <v>7631</v>
      </c>
      <c r="G709" t="s">
        <v>6405</v>
      </c>
      <c r="H709" t="s">
        <v>7632</v>
      </c>
      <c r="I709">
        <v>0</v>
      </c>
      <c r="J709">
        <v>20</v>
      </c>
    </row>
    <row r="710" spans="5:10" x14ac:dyDescent="0.35">
      <c r="E710" t="s">
        <v>7633</v>
      </c>
      <c r="G710" t="s">
        <v>6405</v>
      </c>
      <c r="H710" t="s">
        <v>7634</v>
      </c>
      <c r="I710">
        <v>0</v>
      </c>
      <c r="J710">
        <v>20</v>
      </c>
    </row>
    <row r="711" spans="5:10" x14ac:dyDescent="0.35">
      <c r="E711" t="s">
        <v>7635</v>
      </c>
      <c r="G711" t="s">
        <v>6405</v>
      </c>
      <c r="H711" t="s">
        <v>7636</v>
      </c>
      <c r="I711">
        <v>0</v>
      </c>
      <c r="J711">
        <v>20</v>
      </c>
    </row>
    <row r="712" spans="5:10" x14ac:dyDescent="0.35">
      <c r="E712" t="s">
        <v>7637</v>
      </c>
      <c r="G712" t="s">
        <v>6405</v>
      </c>
      <c r="H712" t="s">
        <v>7638</v>
      </c>
      <c r="I712">
        <v>0</v>
      </c>
      <c r="J712">
        <v>20</v>
      </c>
    </row>
    <row r="713" spans="5:10" x14ac:dyDescent="0.35">
      <c r="E713" t="s">
        <v>7639</v>
      </c>
      <c r="G713" t="s">
        <v>6405</v>
      </c>
      <c r="H713" t="s">
        <v>7640</v>
      </c>
      <c r="I713">
        <v>0</v>
      </c>
      <c r="J713">
        <v>20</v>
      </c>
    </row>
    <row r="714" spans="5:10" x14ac:dyDescent="0.35">
      <c r="E714" t="s">
        <v>7641</v>
      </c>
      <c r="G714" t="s">
        <v>6405</v>
      </c>
      <c r="H714" t="s">
        <v>7642</v>
      </c>
      <c r="I714">
        <v>0</v>
      </c>
      <c r="J714">
        <v>20</v>
      </c>
    </row>
    <row r="715" spans="5:10" x14ac:dyDescent="0.35">
      <c r="E715" t="s">
        <v>7643</v>
      </c>
      <c r="G715" t="s">
        <v>6405</v>
      </c>
      <c r="H715" t="s">
        <v>7399</v>
      </c>
      <c r="I715">
        <v>0</v>
      </c>
      <c r="J715">
        <v>20</v>
      </c>
    </row>
    <row r="716" spans="5:10" x14ac:dyDescent="0.35">
      <c r="E716" t="s">
        <v>7644</v>
      </c>
      <c r="G716" t="s">
        <v>6405</v>
      </c>
      <c r="H716" t="s">
        <v>7644</v>
      </c>
      <c r="I716">
        <v>0</v>
      </c>
      <c r="J716">
        <v>20</v>
      </c>
    </row>
    <row r="717" spans="5:10" x14ac:dyDescent="0.35">
      <c r="E717" t="s">
        <v>7645</v>
      </c>
      <c r="G717" t="s">
        <v>6405</v>
      </c>
      <c r="H717" t="s">
        <v>7646</v>
      </c>
      <c r="I717">
        <v>0</v>
      </c>
      <c r="J717">
        <v>20</v>
      </c>
    </row>
    <row r="718" spans="5:10" x14ac:dyDescent="0.35">
      <c r="E718" t="s">
        <v>7647</v>
      </c>
      <c r="G718" t="s">
        <v>6405</v>
      </c>
      <c r="H718" t="s">
        <v>7648</v>
      </c>
      <c r="I718">
        <v>0</v>
      </c>
      <c r="J718">
        <v>20</v>
      </c>
    </row>
    <row r="719" spans="5:10" x14ac:dyDescent="0.35">
      <c r="E719" t="s">
        <v>7649</v>
      </c>
      <c r="G719" t="s">
        <v>6405</v>
      </c>
      <c r="H719" t="s">
        <v>7650</v>
      </c>
      <c r="I719">
        <v>0</v>
      </c>
      <c r="J719">
        <v>20</v>
      </c>
    </row>
    <row r="720" spans="5:10" x14ac:dyDescent="0.35">
      <c r="E720" t="s">
        <v>7651</v>
      </c>
      <c r="G720" t="s">
        <v>6405</v>
      </c>
      <c r="H720" t="s">
        <v>7652</v>
      </c>
      <c r="I720">
        <v>0</v>
      </c>
      <c r="J720">
        <v>20</v>
      </c>
    </row>
    <row r="721" spans="5:10" x14ac:dyDescent="0.35">
      <c r="E721" t="s">
        <v>7653</v>
      </c>
      <c r="G721" t="s">
        <v>6418</v>
      </c>
      <c r="H721" t="s">
        <v>7654</v>
      </c>
      <c r="I721">
        <v>0</v>
      </c>
      <c r="J721">
        <v>20</v>
      </c>
    </row>
    <row r="722" spans="5:10" x14ac:dyDescent="0.35">
      <c r="E722" t="s">
        <v>7655</v>
      </c>
      <c r="G722" t="s">
        <v>6405</v>
      </c>
      <c r="H722" t="s">
        <v>7656</v>
      </c>
      <c r="I722">
        <v>0</v>
      </c>
      <c r="J722">
        <v>20</v>
      </c>
    </row>
    <row r="723" spans="5:10" x14ac:dyDescent="0.35">
      <c r="E723" t="s">
        <v>7657</v>
      </c>
      <c r="G723" t="s">
        <v>6405</v>
      </c>
      <c r="H723" t="s">
        <v>7658</v>
      </c>
      <c r="I723">
        <v>0</v>
      </c>
      <c r="J723">
        <v>20</v>
      </c>
    </row>
    <row r="724" spans="5:10" x14ac:dyDescent="0.35">
      <c r="E724" t="s">
        <v>7659</v>
      </c>
      <c r="G724" t="s">
        <v>6405</v>
      </c>
      <c r="H724" t="s">
        <v>7660</v>
      </c>
      <c r="I724">
        <v>0</v>
      </c>
      <c r="J724">
        <v>20</v>
      </c>
    </row>
    <row r="725" spans="5:10" x14ac:dyDescent="0.35">
      <c r="E725" t="s">
        <v>7661</v>
      </c>
      <c r="G725" t="s">
        <v>6405</v>
      </c>
      <c r="H725" t="s">
        <v>7662</v>
      </c>
      <c r="I725">
        <v>0</v>
      </c>
      <c r="J725">
        <v>20</v>
      </c>
    </row>
    <row r="726" spans="5:10" x14ac:dyDescent="0.35">
      <c r="E726" t="s">
        <v>7663</v>
      </c>
      <c r="G726" t="s">
        <v>6405</v>
      </c>
      <c r="H726" t="s">
        <v>7664</v>
      </c>
      <c r="I726">
        <v>0</v>
      </c>
      <c r="J726">
        <v>20</v>
      </c>
    </row>
    <row r="727" spans="5:10" x14ac:dyDescent="0.35">
      <c r="E727" t="s">
        <v>7665</v>
      </c>
      <c r="G727" t="s">
        <v>6405</v>
      </c>
      <c r="H727" t="s">
        <v>7666</v>
      </c>
      <c r="I727">
        <v>0</v>
      </c>
      <c r="J727">
        <v>20</v>
      </c>
    </row>
    <row r="728" spans="5:10" x14ac:dyDescent="0.35">
      <c r="E728" t="s">
        <v>7667</v>
      </c>
      <c r="G728" t="s">
        <v>6405</v>
      </c>
      <c r="H728" t="s">
        <v>7668</v>
      </c>
      <c r="I728">
        <v>0</v>
      </c>
      <c r="J728">
        <v>20</v>
      </c>
    </row>
    <row r="729" spans="5:10" x14ac:dyDescent="0.35">
      <c r="E729" t="s">
        <v>7669</v>
      </c>
      <c r="G729" t="s">
        <v>6405</v>
      </c>
      <c r="H729" t="s">
        <v>7670</v>
      </c>
      <c r="I729">
        <v>0</v>
      </c>
      <c r="J729">
        <v>20</v>
      </c>
    </row>
    <row r="730" spans="5:10" x14ac:dyDescent="0.35">
      <c r="E730" t="s">
        <v>7671</v>
      </c>
      <c r="G730" t="s">
        <v>6405</v>
      </c>
      <c r="H730" t="s">
        <v>7672</v>
      </c>
      <c r="I730">
        <v>0</v>
      </c>
      <c r="J730">
        <v>20</v>
      </c>
    </row>
    <row r="731" spans="5:10" x14ac:dyDescent="0.35">
      <c r="E731" t="s">
        <v>7673</v>
      </c>
      <c r="G731" t="s">
        <v>6405</v>
      </c>
      <c r="H731" t="s">
        <v>7674</v>
      </c>
      <c r="I731">
        <v>0</v>
      </c>
      <c r="J731">
        <v>20</v>
      </c>
    </row>
    <row r="732" spans="5:10" x14ac:dyDescent="0.35">
      <c r="E732" t="s">
        <v>7675</v>
      </c>
      <c r="G732" t="s">
        <v>6405</v>
      </c>
      <c r="H732" t="s">
        <v>7676</v>
      </c>
      <c r="I732">
        <v>0</v>
      </c>
      <c r="J732">
        <v>20</v>
      </c>
    </row>
    <row r="733" spans="5:10" x14ac:dyDescent="0.35">
      <c r="E733" t="s">
        <v>7677</v>
      </c>
      <c r="G733" t="s">
        <v>6405</v>
      </c>
      <c r="H733" t="s">
        <v>7678</v>
      </c>
      <c r="I733">
        <v>0</v>
      </c>
      <c r="J733">
        <v>20</v>
      </c>
    </row>
    <row r="734" spans="5:10" x14ac:dyDescent="0.35">
      <c r="E734" t="s">
        <v>7679</v>
      </c>
      <c r="G734" t="s">
        <v>6405</v>
      </c>
      <c r="H734" t="s">
        <v>7679</v>
      </c>
      <c r="I734">
        <v>0</v>
      </c>
      <c r="J734">
        <v>20</v>
      </c>
    </row>
    <row r="735" spans="5:10" x14ac:dyDescent="0.35">
      <c r="E735" t="s">
        <v>7680</v>
      </c>
      <c r="G735" t="s">
        <v>6405</v>
      </c>
      <c r="H735" t="s">
        <v>7681</v>
      </c>
      <c r="I735">
        <v>0</v>
      </c>
      <c r="J735">
        <v>20</v>
      </c>
    </row>
    <row r="736" spans="5:10" x14ac:dyDescent="0.35">
      <c r="E736" t="s">
        <v>7682</v>
      </c>
      <c r="G736" t="s">
        <v>6405</v>
      </c>
      <c r="H736" t="s">
        <v>7683</v>
      </c>
      <c r="I736">
        <v>0</v>
      </c>
      <c r="J736">
        <v>20</v>
      </c>
    </row>
    <row r="737" spans="5:10" x14ac:dyDescent="0.35">
      <c r="E737" t="s">
        <v>7684</v>
      </c>
      <c r="G737" t="s">
        <v>6405</v>
      </c>
      <c r="H737" t="s">
        <v>7682</v>
      </c>
      <c r="I737">
        <v>0</v>
      </c>
      <c r="J737">
        <v>20</v>
      </c>
    </row>
    <row r="738" spans="5:10" x14ac:dyDescent="0.35">
      <c r="E738" t="s">
        <v>7685</v>
      </c>
      <c r="G738" t="s">
        <v>6405</v>
      </c>
      <c r="H738" t="s">
        <v>7685</v>
      </c>
      <c r="I738">
        <v>0</v>
      </c>
      <c r="J738">
        <v>20</v>
      </c>
    </row>
    <row r="739" spans="5:10" x14ac:dyDescent="0.35">
      <c r="E739" t="s">
        <v>7686</v>
      </c>
      <c r="G739" t="s">
        <v>6405</v>
      </c>
      <c r="H739" t="s">
        <v>7687</v>
      </c>
      <c r="I739">
        <v>0</v>
      </c>
      <c r="J739">
        <v>20</v>
      </c>
    </row>
    <row r="740" spans="5:10" x14ac:dyDescent="0.35">
      <c r="E740" t="s">
        <v>7688</v>
      </c>
      <c r="G740" t="s">
        <v>6405</v>
      </c>
      <c r="H740" t="s">
        <v>7689</v>
      </c>
      <c r="I740">
        <v>0</v>
      </c>
      <c r="J740">
        <v>20</v>
      </c>
    </row>
    <row r="741" spans="5:10" x14ac:dyDescent="0.35">
      <c r="E741" t="s">
        <v>7690</v>
      </c>
      <c r="G741" t="s">
        <v>6405</v>
      </c>
      <c r="H741" t="s">
        <v>7691</v>
      </c>
      <c r="I741">
        <v>0</v>
      </c>
      <c r="J741">
        <v>20</v>
      </c>
    </row>
    <row r="742" spans="5:10" x14ac:dyDescent="0.35">
      <c r="E742" t="s">
        <v>7401</v>
      </c>
      <c r="G742" t="s">
        <v>6405</v>
      </c>
      <c r="H742" t="s">
        <v>7401</v>
      </c>
      <c r="I742">
        <v>0</v>
      </c>
      <c r="J742">
        <v>20</v>
      </c>
    </row>
    <row r="743" spans="5:10" x14ac:dyDescent="0.35">
      <c r="E743" t="s">
        <v>7692</v>
      </c>
      <c r="G743" t="s">
        <v>6405</v>
      </c>
      <c r="H743" t="s">
        <v>7692</v>
      </c>
      <c r="I743">
        <v>0</v>
      </c>
      <c r="J743">
        <v>20</v>
      </c>
    </row>
    <row r="744" spans="5:10" x14ac:dyDescent="0.35">
      <c r="E744" t="s">
        <v>7693</v>
      </c>
      <c r="G744" t="s">
        <v>6405</v>
      </c>
      <c r="H744" t="s">
        <v>7693</v>
      </c>
      <c r="I744">
        <v>0</v>
      </c>
      <c r="J744">
        <v>20</v>
      </c>
    </row>
    <row r="745" spans="5:10" x14ac:dyDescent="0.35">
      <c r="E745" t="s">
        <v>7694</v>
      </c>
      <c r="G745" t="s">
        <v>6418</v>
      </c>
      <c r="H745" t="s">
        <v>7695</v>
      </c>
      <c r="I745">
        <v>0</v>
      </c>
      <c r="J745">
        <v>20</v>
      </c>
    </row>
    <row r="746" spans="5:10" x14ac:dyDescent="0.35">
      <c r="E746" t="s">
        <v>7696</v>
      </c>
      <c r="G746" t="s">
        <v>6405</v>
      </c>
      <c r="H746" t="s">
        <v>7697</v>
      </c>
      <c r="I746">
        <v>0</v>
      </c>
      <c r="J746">
        <v>20</v>
      </c>
    </row>
    <row r="747" spans="5:10" x14ac:dyDescent="0.35">
      <c r="E747" t="s">
        <v>7698</v>
      </c>
      <c r="G747" t="s">
        <v>6405</v>
      </c>
      <c r="H747" t="s">
        <v>7699</v>
      </c>
      <c r="I747">
        <v>0</v>
      </c>
      <c r="J747">
        <v>20</v>
      </c>
    </row>
    <row r="748" spans="5:10" x14ac:dyDescent="0.35">
      <c r="E748" t="s">
        <v>7700</v>
      </c>
      <c r="G748" t="s">
        <v>6405</v>
      </c>
      <c r="H748" t="s">
        <v>7701</v>
      </c>
      <c r="I748">
        <v>0</v>
      </c>
      <c r="J748">
        <v>20</v>
      </c>
    </row>
    <row r="749" spans="5:10" x14ac:dyDescent="0.35">
      <c r="E749" t="s">
        <v>7702</v>
      </c>
      <c r="G749" t="s">
        <v>6405</v>
      </c>
      <c r="H749" t="s">
        <v>7703</v>
      </c>
      <c r="I749">
        <v>0</v>
      </c>
      <c r="J749">
        <v>20</v>
      </c>
    </row>
    <row r="750" spans="5:10" x14ac:dyDescent="0.35">
      <c r="E750" t="s">
        <v>7704</v>
      </c>
      <c r="G750" t="s">
        <v>6405</v>
      </c>
      <c r="H750" t="s">
        <v>6700</v>
      </c>
      <c r="I750">
        <v>0</v>
      </c>
      <c r="J750">
        <v>20</v>
      </c>
    </row>
    <row r="751" spans="5:10" x14ac:dyDescent="0.35">
      <c r="E751" t="s">
        <v>7705</v>
      </c>
      <c r="G751" t="s">
        <v>6405</v>
      </c>
      <c r="H751" t="s">
        <v>7706</v>
      </c>
      <c r="I751">
        <v>0</v>
      </c>
      <c r="J751">
        <v>20</v>
      </c>
    </row>
    <row r="752" spans="5:10" x14ac:dyDescent="0.35">
      <c r="E752" t="s">
        <v>7707</v>
      </c>
      <c r="G752" t="s">
        <v>6405</v>
      </c>
      <c r="H752" t="s">
        <v>7708</v>
      </c>
      <c r="I752">
        <v>0</v>
      </c>
      <c r="J752">
        <v>20</v>
      </c>
    </row>
    <row r="753" spans="5:10" x14ac:dyDescent="0.35">
      <c r="E753" t="s">
        <v>7709</v>
      </c>
      <c r="G753" t="s">
        <v>6405</v>
      </c>
      <c r="H753" t="s">
        <v>7710</v>
      </c>
      <c r="I753">
        <v>0</v>
      </c>
      <c r="J753">
        <v>20</v>
      </c>
    </row>
    <row r="754" spans="5:10" x14ac:dyDescent="0.35">
      <c r="E754" t="s">
        <v>7711</v>
      </c>
      <c r="G754" t="s">
        <v>6405</v>
      </c>
      <c r="H754" t="s">
        <v>7403</v>
      </c>
      <c r="I754">
        <v>0</v>
      </c>
      <c r="J754">
        <v>20</v>
      </c>
    </row>
    <row r="755" spans="5:10" x14ac:dyDescent="0.35">
      <c r="E755" t="s">
        <v>7712</v>
      </c>
      <c r="G755" t="s">
        <v>6418</v>
      </c>
      <c r="H755" t="s">
        <v>7713</v>
      </c>
      <c r="I755">
        <v>0</v>
      </c>
      <c r="J755">
        <v>20</v>
      </c>
    </row>
    <row r="756" spans="5:10" x14ac:dyDescent="0.35">
      <c r="E756" t="s">
        <v>7714</v>
      </c>
      <c r="G756" t="s">
        <v>6405</v>
      </c>
      <c r="H756" t="s">
        <v>7715</v>
      </c>
      <c r="I756">
        <v>0</v>
      </c>
      <c r="J756">
        <v>20</v>
      </c>
    </row>
    <row r="757" spans="5:10" x14ac:dyDescent="0.35">
      <c r="E757" t="s">
        <v>7716</v>
      </c>
      <c r="G757" t="s">
        <v>6418</v>
      </c>
      <c r="H757" t="s">
        <v>7717</v>
      </c>
      <c r="I757">
        <v>0</v>
      </c>
      <c r="J757">
        <v>20</v>
      </c>
    </row>
    <row r="758" spans="5:10" x14ac:dyDescent="0.35">
      <c r="E758" t="s">
        <v>7718</v>
      </c>
      <c r="G758" t="s">
        <v>6405</v>
      </c>
      <c r="H758" t="s">
        <v>7405</v>
      </c>
      <c r="I758">
        <v>0</v>
      </c>
      <c r="J758">
        <v>20</v>
      </c>
    </row>
    <row r="759" spans="5:10" x14ac:dyDescent="0.35">
      <c r="E759" t="s">
        <v>7719</v>
      </c>
      <c r="G759" t="s">
        <v>6405</v>
      </c>
      <c r="H759" t="s">
        <v>7407</v>
      </c>
      <c r="I759">
        <v>0</v>
      </c>
      <c r="J759">
        <v>20</v>
      </c>
    </row>
    <row r="760" spans="5:10" x14ac:dyDescent="0.35">
      <c r="E760" t="s">
        <v>7720</v>
      </c>
      <c r="G760" t="s">
        <v>6405</v>
      </c>
      <c r="H760" t="s">
        <v>7721</v>
      </c>
      <c r="I760">
        <v>0</v>
      </c>
      <c r="J760">
        <v>20</v>
      </c>
    </row>
    <row r="761" spans="5:10" x14ac:dyDescent="0.35">
      <c r="E761" t="s">
        <v>7722</v>
      </c>
      <c r="G761" t="s">
        <v>6405</v>
      </c>
      <c r="H761" t="s">
        <v>7723</v>
      </c>
      <c r="I761">
        <v>0</v>
      </c>
      <c r="J761">
        <v>20</v>
      </c>
    </row>
    <row r="762" spans="5:10" x14ac:dyDescent="0.35">
      <c r="E762" t="s">
        <v>7724</v>
      </c>
      <c r="G762" t="s">
        <v>6405</v>
      </c>
      <c r="H762" t="s">
        <v>7725</v>
      </c>
      <c r="I762">
        <v>0</v>
      </c>
      <c r="J762">
        <v>20</v>
      </c>
    </row>
    <row r="763" spans="5:10" x14ac:dyDescent="0.35">
      <c r="E763" t="s">
        <v>7726</v>
      </c>
      <c r="G763" t="s">
        <v>6405</v>
      </c>
      <c r="H763" t="s">
        <v>7727</v>
      </c>
      <c r="I763">
        <v>0</v>
      </c>
      <c r="J763">
        <v>20</v>
      </c>
    </row>
    <row r="764" spans="5:10" x14ac:dyDescent="0.35">
      <c r="E764" t="s">
        <v>7728</v>
      </c>
      <c r="G764" t="s">
        <v>6405</v>
      </c>
      <c r="H764" t="s">
        <v>7728</v>
      </c>
      <c r="I764">
        <v>0</v>
      </c>
      <c r="J764">
        <v>20</v>
      </c>
    </row>
    <row r="765" spans="5:10" x14ac:dyDescent="0.35">
      <c r="E765" t="s">
        <v>7729</v>
      </c>
      <c r="F765" t="s">
        <v>7729</v>
      </c>
      <c r="G765" t="s">
        <v>6405</v>
      </c>
      <c r="H765" t="s">
        <v>7729</v>
      </c>
      <c r="I765">
        <v>0</v>
      </c>
      <c r="J765">
        <v>20</v>
      </c>
    </row>
    <row r="766" spans="5:10" x14ac:dyDescent="0.35">
      <c r="E766" t="s">
        <v>7730</v>
      </c>
      <c r="G766" t="s">
        <v>6418</v>
      </c>
      <c r="H766" t="s">
        <v>7731</v>
      </c>
      <c r="I766">
        <v>0</v>
      </c>
      <c r="J766">
        <v>20</v>
      </c>
    </row>
    <row r="767" spans="5:10" x14ac:dyDescent="0.35">
      <c r="E767" t="s">
        <v>7732</v>
      </c>
      <c r="G767" t="s">
        <v>6418</v>
      </c>
      <c r="H767" t="s">
        <v>7733</v>
      </c>
      <c r="I767">
        <v>0</v>
      </c>
      <c r="J767">
        <v>20</v>
      </c>
    </row>
    <row r="768" spans="5:10" x14ac:dyDescent="0.35">
      <c r="E768" t="s">
        <v>7734</v>
      </c>
      <c r="G768" t="s">
        <v>6418</v>
      </c>
      <c r="H768" t="s">
        <v>7735</v>
      </c>
      <c r="I768">
        <v>0</v>
      </c>
      <c r="J768">
        <v>20</v>
      </c>
    </row>
    <row r="769" spans="5:10" x14ac:dyDescent="0.35">
      <c r="E769" t="s">
        <v>7736</v>
      </c>
      <c r="G769" t="s">
        <v>6418</v>
      </c>
      <c r="H769" t="s">
        <v>7737</v>
      </c>
      <c r="I769">
        <v>0</v>
      </c>
      <c r="J769">
        <v>20</v>
      </c>
    </row>
    <row r="770" spans="5:10" x14ac:dyDescent="0.35">
      <c r="E770" t="s">
        <v>7738</v>
      </c>
      <c r="G770" t="s">
        <v>6418</v>
      </c>
      <c r="H770" t="s">
        <v>7739</v>
      </c>
      <c r="I770">
        <v>0</v>
      </c>
      <c r="J770">
        <v>20</v>
      </c>
    </row>
    <row r="771" spans="5:10" x14ac:dyDescent="0.35">
      <c r="E771" t="s">
        <v>7740</v>
      </c>
      <c r="G771" t="s">
        <v>6418</v>
      </c>
      <c r="H771" t="s">
        <v>7741</v>
      </c>
      <c r="I771">
        <v>0</v>
      </c>
      <c r="J771">
        <v>20</v>
      </c>
    </row>
    <row r="772" spans="5:10" x14ac:dyDescent="0.35">
      <c r="E772" t="s">
        <v>7742</v>
      </c>
      <c r="G772" t="s">
        <v>6418</v>
      </c>
      <c r="H772" t="s">
        <v>7743</v>
      </c>
      <c r="I772">
        <v>0</v>
      </c>
      <c r="J772">
        <v>20</v>
      </c>
    </row>
    <row r="773" spans="5:10" x14ac:dyDescent="0.35">
      <c r="E773" t="s">
        <v>7744</v>
      </c>
      <c r="G773" t="s">
        <v>6418</v>
      </c>
      <c r="H773" t="s">
        <v>7745</v>
      </c>
      <c r="I773">
        <v>0</v>
      </c>
      <c r="J773">
        <v>20</v>
      </c>
    </row>
    <row r="774" spans="5:10" x14ac:dyDescent="0.35">
      <c r="E774" t="s">
        <v>7746</v>
      </c>
      <c r="G774" t="s">
        <v>6418</v>
      </c>
      <c r="H774" t="s">
        <v>7746</v>
      </c>
      <c r="I774">
        <v>0</v>
      </c>
      <c r="J774">
        <v>20</v>
      </c>
    </row>
    <row r="775" spans="5:10" x14ac:dyDescent="0.35">
      <c r="E775" t="s">
        <v>7747</v>
      </c>
      <c r="G775" t="s">
        <v>6418</v>
      </c>
      <c r="H775" t="s">
        <v>7748</v>
      </c>
      <c r="I775">
        <v>0</v>
      </c>
      <c r="J775">
        <v>20</v>
      </c>
    </row>
    <row r="776" spans="5:10" x14ac:dyDescent="0.35">
      <c r="E776" t="s">
        <v>7749</v>
      </c>
      <c r="G776" t="s">
        <v>6418</v>
      </c>
      <c r="H776" t="s">
        <v>7750</v>
      </c>
      <c r="I776">
        <v>0</v>
      </c>
      <c r="J776">
        <v>20</v>
      </c>
    </row>
    <row r="777" spans="5:10" x14ac:dyDescent="0.35">
      <c r="E777" t="s">
        <v>7751</v>
      </c>
      <c r="G777" t="s">
        <v>6418</v>
      </c>
      <c r="H777" t="s">
        <v>7752</v>
      </c>
      <c r="I777">
        <v>0</v>
      </c>
      <c r="J777">
        <v>20</v>
      </c>
    </row>
    <row r="778" spans="5:10" x14ac:dyDescent="0.35">
      <c r="E778" t="s">
        <v>7753</v>
      </c>
      <c r="G778" t="s">
        <v>6418</v>
      </c>
      <c r="H778" t="s">
        <v>7754</v>
      </c>
      <c r="I778">
        <v>0</v>
      </c>
      <c r="J778">
        <v>20</v>
      </c>
    </row>
    <row r="779" spans="5:10" x14ac:dyDescent="0.35">
      <c r="E779" t="s">
        <v>7755</v>
      </c>
      <c r="G779" t="s">
        <v>6418</v>
      </c>
      <c r="H779" t="s">
        <v>7756</v>
      </c>
      <c r="I779">
        <v>0</v>
      </c>
      <c r="J779">
        <v>20</v>
      </c>
    </row>
    <row r="780" spans="5:10" x14ac:dyDescent="0.35">
      <c r="E780" t="s">
        <v>7757</v>
      </c>
      <c r="G780" t="s">
        <v>6418</v>
      </c>
      <c r="H780" t="s">
        <v>7758</v>
      </c>
      <c r="I780">
        <v>0</v>
      </c>
      <c r="J780">
        <v>20</v>
      </c>
    </row>
    <row r="781" spans="5:10" x14ac:dyDescent="0.35">
      <c r="E781" t="s">
        <v>7759</v>
      </c>
      <c r="G781" t="s">
        <v>6418</v>
      </c>
      <c r="H781" t="s">
        <v>7759</v>
      </c>
      <c r="I781">
        <v>0</v>
      </c>
      <c r="J781">
        <v>20</v>
      </c>
    </row>
    <row r="782" spans="5:10" x14ac:dyDescent="0.35">
      <c r="E782" t="s">
        <v>7760</v>
      </c>
      <c r="G782" t="s">
        <v>6418</v>
      </c>
      <c r="H782" t="s">
        <v>7761</v>
      </c>
      <c r="I782">
        <v>0</v>
      </c>
      <c r="J782">
        <v>20</v>
      </c>
    </row>
    <row r="783" spans="5:10" x14ac:dyDescent="0.35">
      <c r="E783" t="s">
        <v>7762</v>
      </c>
      <c r="G783" t="s">
        <v>6418</v>
      </c>
      <c r="H783" t="s">
        <v>7763</v>
      </c>
      <c r="I783">
        <v>0</v>
      </c>
      <c r="J783">
        <v>20</v>
      </c>
    </row>
    <row r="784" spans="5:10" x14ac:dyDescent="0.35">
      <c r="E784" t="s">
        <v>7764</v>
      </c>
      <c r="G784" t="s">
        <v>6418</v>
      </c>
      <c r="H784" t="s">
        <v>7765</v>
      </c>
      <c r="I784">
        <v>0</v>
      </c>
      <c r="J784">
        <v>20</v>
      </c>
    </row>
    <row r="785" spans="5:10" x14ac:dyDescent="0.35">
      <c r="E785" t="s">
        <v>7766</v>
      </c>
      <c r="G785" t="s">
        <v>6418</v>
      </c>
      <c r="H785" t="s">
        <v>7767</v>
      </c>
      <c r="I785">
        <v>0</v>
      </c>
      <c r="J785">
        <v>20</v>
      </c>
    </row>
    <row r="786" spans="5:10" x14ac:dyDescent="0.35">
      <c r="E786" t="s">
        <v>7768</v>
      </c>
      <c r="G786" t="s">
        <v>6418</v>
      </c>
      <c r="H786" t="s">
        <v>7769</v>
      </c>
      <c r="I786">
        <v>0</v>
      </c>
      <c r="J786">
        <v>20</v>
      </c>
    </row>
    <row r="787" spans="5:10" x14ac:dyDescent="0.35">
      <c r="E787" t="s">
        <v>7770</v>
      </c>
      <c r="G787" t="s">
        <v>6405</v>
      </c>
      <c r="H787" t="s">
        <v>7771</v>
      </c>
      <c r="I787">
        <v>0</v>
      </c>
      <c r="J787">
        <v>20</v>
      </c>
    </row>
    <row r="788" spans="5:10" x14ac:dyDescent="0.35">
      <c r="E788" t="s">
        <v>7772</v>
      </c>
      <c r="G788" t="s">
        <v>6405</v>
      </c>
      <c r="H788" t="s">
        <v>7772</v>
      </c>
      <c r="I788">
        <v>0</v>
      </c>
      <c r="J788">
        <v>20</v>
      </c>
    </row>
    <row r="789" spans="5:10" x14ac:dyDescent="0.35">
      <c r="E789" t="s">
        <v>7773</v>
      </c>
      <c r="G789" t="s">
        <v>6405</v>
      </c>
      <c r="H789" t="s">
        <v>7774</v>
      </c>
      <c r="I789">
        <v>0</v>
      </c>
      <c r="J789">
        <v>20</v>
      </c>
    </row>
    <row r="790" spans="5:10" x14ac:dyDescent="0.35">
      <c r="E790" t="s">
        <v>7775</v>
      </c>
      <c r="G790" t="s">
        <v>6418</v>
      </c>
      <c r="H790" t="s">
        <v>7776</v>
      </c>
      <c r="I790">
        <v>0</v>
      </c>
      <c r="J790">
        <v>20</v>
      </c>
    </row>
    <row r="791" spans="5:10" x14ac:dyDescent="0.35">
      <c r="E791" t="s">
        <v>7777</v>
      </c>
      <c r="G791" t="s">
        <v>6418</v>
      </c>
      <c r="H791" t="s">
        <v>7778</v>
      </c>
      <c r="I791">
        <v>0</v>
      </c>
      <c r="J791">
        <v>20</v>
      </c>
    </row>
    <row r="792" spans="5:10" x14ac:dyDescent="0.35">
      <c r="E792" t="s">
        <v>7779</v>
      </c>
      <c r="G792" t="s">
        <v>6418</v>
      </c>
      <c r="H792" t="s">
        <v>7780</v>
      </c>
      <c r="I792">
        <v>0</v>
      </c>
      <c r="J792">
        <v>20</v>
      </c>
    </row>
    <row r="793" spans="5:10" x14ac:dyDescent="0.35">
      <c r="E793" t="s">
        <v>7781</v>
      </c>
      <c r="G793" t="s">
        <v>6418</v>
      </c>
      <c r="H793" t="s">
        <v>7782</v>
      </c>
      <c r="I793">
        <v>0</v>
      </c>
      <c r="J793">
        <v>20</v>
      </c>
    </row>
    <row r="794" spans="5:10" x14ac:dyDescent="0.35">
      <c r="E794" t="s">
        <v>7783</v>
      </c>
      <c r="G794" t="s">
        <v>6418</v>
      </c>
      <c r="H794" t="s">
        <v>7784</v>
      </c>
      <c r="I794">
        <v>0</v>
      </c>
      <c r="J794">
        <v>20</v>
      </c>
    </row>
    <row r="795" spans="5:10" x14ac:dyDescent="0.35">
      <c r="E795" t="s">
        <v>7785</v>
      </c>
      <c r="G795" t="s">
        <v>6418</v>
      </c>
      <c r="H795" t="s">
        <v>7786</v>
      </c>
      <c r="I795">
        <v>0</v>
      </c>
      <c r="J795">
        <v>20</v>
      </c>
    </row>
    <row r="796" spans="5:10" x14ac:dyDescent="0.35">
      <c r="E796" t="s">
        <v>7787</v>
      </c>
      <c r="G796" t="s">
        <v>6418</v>
      </c>
      <c r="H796" t="s">
        <v>7788</v>
      </c>
      <c r="I796">
        <v>0</v>
      </c>
      <c r="J796">
        <v>20</v>
      </c>
    </row>
    <row r="797" spans="5:10" x14ac:dyDescent="0.35">
      <c r="E797" t="s">
        <v>7789</v>
      </c>
      <c r="G797" t="s">
        <v>6418</v>
      </c>
      <c r="H797" t="s">
        <v>7790</v>
      </c>
      <c r="I797">
        <v>0</v>
      </c>
      <c r="J797">
        <v>20</v>
      </c>
    </row>
    <row r="798" spans="5:10" x14ac:dyDescent="0.35">
      <c r="E798" t="s">
        <v>7791</v>
      </c>
      <c r="G798" t="s">
        <v>6418</v>
      </c>
      <c r="H798" t="s">
        <v>7792</v>
      </c>
      <c r="I798">
        <v>0</v>
      </c>
      <c r="J798">
        <v>20</v>
      </c>
    </row>
    <row r="799" spans="5:10" x14ac:dyDescent="0.35">
      <c r="E799" t="s">
        <v>7793</v>
      </c>
      <c r="G799" t="s">
        <v>6418</v>
      </c>
      <c r="H799" t="s">
        <v>7794</v>
      </c>
      <c r="I799">
        <v>0</v>
      </c>
      <c r="J799">
        <v>20</v>
      </c>
    </row>
    <row r="800" spans="5:10" x14ac:dyDescent="0.35">
      <c r="E800" t="s">
        <v>7795</v>
      </c>
      <c r="G800" t="s">
        <v>6418</v>
      </c>
      <c r="H800" t="s">
        <v>7796</v>
      </c>
      <c r="I800">
        <v>0</v>
      </c>
      <c r="J800">
        <v>20</v>
      </c>
    </row>
    <row r="801" spans="5:10" x14ac:dyDescent="0.35">
      <c r="E801" t="s">
        <v>7797</v>
      </c>
      <c r="G801" t="s">
        <v>6418</v>
      </c>
      <c r="H801" t="s">
        <v>7798</v>
      </c>
      <c r="I801">
        <v>0</v>
      </c>
      <c r="J801">
        <v>20</v>
      </c>
    </row>
    <row r="802" spans="5:10" x14ac:dyDescent="0.35">
      <c r="E802" t="s">
        <v>7799</v>
      </c>
      <c r="G802" t="s">
        <v>6418</v>
      </c>
      <c r="H802" t="s">
        <v>7800</v>
      </c>
      <c r="I802">
        <v>0</v>
      </c>
      <c r="J802">
        <v>20</v>
      </c>
    </row>
    <row r="803" spans="5:10" x14ac:dyDescent="0.35">
      <c r="E803" t="s">
        <v>7801</v>
      </c>
      <c r="G803" t="s">
        <v>6418</v>
      </c>
      <c r="H803" t="s">
        <v>7801</v>
      </c>
      <c r="I803">
        <v>0</v>
      </c>
      <c r="J803">
        <v>20</v>
      </c>
    </row>
    <row r="804" spans="5:10" x14ac:dyDescent="0.35">
      <c r="E804" t="s">
        <v>7802</v>
      </c>
      <c r="G804" t="s">
        <v>6418</v>
      </c>
      <c r="H804" t="s">
        <v>7803</v>
      </c>
      <c r="I804">
        <v>0</v>
      </c>
      <c r="J804">
        <v>20</v>
      </c>
    </row>
    <row r="805" spans="5:10" x14ac:dyDescent="0.35">
      <c r="E805" t="s">
        <v>7804</v>
      </c>
      <c r="G805" t="s">
        <v>6405</v>
      </c>
      <c r="H805" t="s">
        <v>7805</v>
      </c>
      <c r="I805">
        <v>0</v>
      </c>
      <c r="J805">
        <v>20</v>
      </c>
    </row>
    <row r="806" spans="5:10" x14ac:dyDescent="0.35">
      <c r="E806" t="s">
        <v>7806</v>
      </c>
      <c r="G806" t="s">
        <v>6418</v>
      </c>
      <c r="H806" t="s">
        <v>7806</v>
      </c>
      <c r="I806">
        <v>0</v>
      </c>
      <c r="J806">
        <v>20</v>
      </c>
    </row>
    <row r="807" spans="5:10" x14ac:dyDescent="0.35">
      <c r="E807" t="s">
        <v>7807</v>
      </c>
      <c r="G807" t="s">
        <v>6418</v>
      </c>
      <c r="H807" t="s">
        <v>7808</v>
      </c>
      <c r="I807">
        <v>0</v>
      </c>
      <c r="J807">
        <v>20</v>
      </c>
    </row>
    <row r="808" spans="5:10" x14ac:dyDescent="0.35">
      <c r="E808" t="s">
        <v>7809</v>
      </c>
      <c r="G808" t="s">
        <v>6482</v>
      </c>
      <c r="H808" t="s">
        <v>7810</v>
      </c>
      <c r="I808">
        <v>0</v>
      </c>
      <c r="J808">
        <v>20</v>
      </c>
    </row>
    <row r="809" spans="5:10" x14ac:dyDescent="0.35">
      <c r="E809" t="s">
        <v>7811</v>
      </c>
      <c r="G809" t="s">
        <v>6482</v>
      </c>
      <c r="H809" t="s">
        <v>7812</v>
      </c>
      <c r="I809">
        <v>0</v>
      </c>
      <c r="J809">
        <v>20</v>
      </c>
    </row>
    <row r="810" spans="5:10" x14ac:dyDescent="0.35">
      <c r="E810" t="s">
        <v>7813</v>
      </c>
      <c r="G810" t="s">
        <v>6405</v>
      </c>
      <c r="H810" t="s">
        <v>7345</v>
      </c>
      <c r="I810">
        <v>0</v>
      </c>
      <c r="J810">
        <v>20</v>
      </c>
    </row>
    <row r="811" spans="5:10" x14ac:dyDescent="0.35">
      <c r="E811" t="s">
        <v>7814</v>
      </c>
      <c r="G811" t="s">
        <v>6482</v>
      </c>
      <c r="H811" t="s">
        <v>7815</v>
      </c>
      <c r="I811">
        <v>0</v>
      </c>
      <c r="J811">
        <v>1</v>
      </c>
    </row>
    <row r="812" spans="5:10" x14ac:dyDescent="0.35">
      <c r="E812" t="s">
        <v>7816</v>
      </c>
      <c r="G812" t="s">
        <v>6405</v>
      </c>
      <c r="H812" t="s">
        <v>7817</v>
      </c>
      <c r="I812">
        <v>0</v>
      </c>
      <c r="J812">
        <v>20</v>
      </c>
    </row>
    <row r="813" spans="5:10" x14ac:dyDescent="0.35">
      <c r="E813" t="s">
        <v>7818</v>
      </c>
      <c r="G813" t="s">
        <v>6405</v>
      </c>
      <c r="H813" t="s">
        <v>7819</v>
      </c>
      <c r="I813">
        <v>0</v>
      </c>
      <c r="J813">
        <v>20</v>
      </c>
    </row>
    <row r="814" spans="5:10" x14ac:dyDescent="0.35">
      <c r="E814" t="s">
        <v>7820</v>
      </c>
      <c r="G814" t="s">
        <v>6405</v>
      </c>
      <c r="H814" t="s">
        <v>7821</v>
      </c>
      <c r="I814">
        <v>0</v>
      </c>
      <c r="J814">
        <v>20</v>
      </c>
    </row>
    <row r="815" spans="5:10" x14ac:dyDescent="0.35">
      <c r="E815" t="s">
        <v>7822</v>
      </c>
      <c r="G815" t="s">
        <v>6405</v>
      </c>
      <c r="H815" t="s">
        <v>7822</v>
      </c>
      <c r="I815">
        <v>0</v>
      </c>
      <c r="J815">
        <v>20</v>
      </c>
    </row>
    <row r="816" spans="5:10" x14ac:dyDescent="0.35">
      <c r="E816" t="s">
        <v>7823</v>
      </c>
      <c r="G816" t="s">
        <v>6405</v>
      </c>
      <c r="H816" t="s">
        <v>7823</v>
      </c>
      <c r="I816">
        <v>0</v>
      </c>
      <c r="J816">
        <v>20</v>
      </c>
    </row>
    <row r="817" spans="5:10" x14ac:dyDescent="0.35">
      <c r="E817" t="s">
        <v>7824</v>
      </c>
      <c r="G817" t="s">
        <v>6405</v>
      </c>
      <c r="H817" t="s">
        <v>7825</v>
      </c>
      <c r="I817">
        <v>0</v>
      </c>
      <c r="J817">
        <v>20</v>
      </c>
    </row>
    <row r="818" spans="5:10" x14ac:dyDescent="0.35">
      <c r="E818" t="s">
        <v>7826</v>
      </c>
      <c r="G818" t="s">
        <v>6418</v>
      </c>
      <c r="H818" t="s">
        <v>7827</v>
      </c>
      <c r="I818">
        <v>0</v>
      </c>
      <c r="J818">
        <v>20</v>
      </c>
    </row>
    <row r="819" spans="5:10" x14ac:dyDescent="0.35">
      <c r="E819" t="s">
        <v>7828</v>
      </c>
      <c r="G819" t="s">
        <v>6405</v>
      </c>
      <c r="H819" t="s">
        <v>7829</v>
      </c>
      <c r="I819">
        <v>0</v>
      </c>
      <c r="J819">
        <v>20</v>
      </c>
    </row>
    <row r="820" spans="5:10" x14ac:dyDescent="0.35">
      <c r="E820" t="s">
        <v>7830</v>
      </c>
      <c r="G820" t="s">
        <v>6405</v>
      </c>
      <c r="H820" t="s">
        <v>7831</v>
      </c>
      <c r="I820">
        <v>0</v>
      </c>
      <c r="J820">
        <v>20</v>
      </c>
    </row>
    <row r="821" spans="5:10" x14ac:dyDescent="0.35">
      <c r="E821" t="s">
        <v>7832</v>
      </c>
      <c r="G821" t="s">
        <v>6405</v>
      </c>
      <c r="H821" t="s">
        <v>7833</v>
      </c>
      <c r="I821">
        <v>0</v>
      </c>
      <c r="J821">
        <v>20</v>
      </c>
    </row>
    <row r="822" spans="5:10" x14ac:dyDescent="0.35">
      <c r="E822" t="s">
        <v>7834</v>
      </c>
      <c r="G822" t="s">
        <v>6405</v>
      </c>
      <c r="H822" t="s">
        <v>7835</v>
      </c>
      <c r="I822">
        <v>0</v>
      </c>
      <c r="J822">
        <v>20</v>
      </c>
    </row>
    <row r="823" spans="5:10" x14ac:dyDescent="0.35">
      <c r="E823" t="s">
        <v>7836</v>
      </c>
      <c r="G823" t="s">
        <v>6405</v>
      </c>
      <c r="H823" t="s">
        <v>7837</v>
      </c>
      <c r="I823">
        <v>0</v>
      </c>
      <c r="J823">
        <v>20</v>
      </c>
    </row>
    <row r="824" spans="5:10" x14ac:dyDescent="0.35">
      <c r="E824" t="s">
        <v>7838</v>
      </c>
      <c r="G824" t="s">
        <v>6405</v>
      </c>
      <c r="H824" t="s">
        <v>7839</v>
      </c>
      <c r="I824">
        <v>0</v>
      </c>
      <c r="J824">
        <v>20</v>
      </c>
    </row>
    <row r="825" spans="5:10" x14ac:dyDescent="0.35">
      <c r="E825" t="s">
        <v>7840</v>
      </c>
      <c r="G825" t="s">
        <v>6405</v>
      </c>
      <c r="H825" t="s">
        <v>7841</v>
      </c>
      <c r="I825">
        <v>0</v>
      </c>
      <c r="J825">
        <v>20</v>
      </c>
    </row>
    <row r="826" spans="5:10" x14ac:dyDescent="0.35">
      <c r="E826" t="s">
        <v>7842</v>
      </c>
      <c r="G826" t="s">
        <v>6405</v>
      </c>
      <c r="H826" t="s">
        <v>7843</v>
      </c>
      <c r="I826">
        <v>0</v>
      </c>
      <c r="J826">
        <v>20</v>
      </c>
    </row>
    <row r="827" spans="5:10" x14ac:dyDescent="0.35">
      <c r="E827" t="s">
        <v>7844</v>
      </c>
      <c r="G827" t="s">
        <v>6405</v>
      </c>
      <c r="H827" t="s">
        <v>7845</v>
      </c>
      <c r="I827">
        <v>0</v>
      </c>
      <c r="J827">
        <v>20</v>
      </c>
    </row>
    <row r="828" spans="5:10" x14ac:dyDescent="0.35">
      <c r="E828" t="s">
        <v>7846</v>
      </c>
      <c r="G828" t="s">
        <v>6405</v>
      </c>
      <c r="H828" t="s">
        <v>7847</v>
      </c>
      <c r="I828">
        <v>0</v>
      </c>
      <c r="J828">
        <v>20</v>
      </c>
    </row>
    <row r="829" spans="5:10" x14ac:dyDescent="0.35">
      <c r="E829" t="s">
        <v>7848</v>
      </c>
      <c r="G829" t="s">
        <v>6405</v>
      </c>
      <c r="H829" t="s">
        <v>7849</v>
      </c>
      <c r="I829">
        <v>0</v>
      </c>
      <c r="J829">
        <v>20</v>
      </c>
    </row>
    <row r="830" spans="5:10" x14ac:dyDescent="0.35">
      <c r="E830" t="s">
        <v>7850</v>
      </c>
      <c r="G830" t="s">
        <v>6405</v>
      </c>
      <c r="H830" t="s">
        <v>7851</v>
      </c>
      <c r="I830">
        <v>0</v>
      </c>
      <c r="J830">
        <v>20</v>
      </c>
    </row>
    <row r="831" spans="5:10" x14ac:dyDescent="0.35">
      <c r="E831" t="s">
        <v>7852</v>
      </c>
      <c r="G831" t="s">
        <v>6405</v>
      </c>
      <c r="H831" t="s">
        <v>7853</v>
      </c>
      <c r="I831">
        <v>0</v>
      </c>
      <c r="J831">
        <v>20</v>
      </c>
    </row>
    <row r="832" spans="5:10" x14ac:dyDescent="0.35">
      <c r="E832" t="s">
        <v>7854</v>
      </c>
      <c r="G832" t="s">
        <v>6418</v>
      </c>
      <c r="H832" t="s">
        <v>7855</v>
      </c>
      <c r="I832">
        <v>0</v>
      </c>
      <c r="J832">
        <v>20</v>
      </c>
    </row>
    <row r="833" spans="5:12" x14ac:dyDescent="0.35">
      <c r="E833" t="s">
        <v>7856</v>
      </c>
      <c r="G833" t="s">
        <v>6418</v>
      </c>
      <c r="H833" t="s">
        <v>7857</v>
      </c>
      <c r="I833">
        <v>0</v>
      </c>
      <c r="J833">
        <v>20</v>
      </c>
    </row>
    <row r="834" spans="5:12" x14ac:dyDescent="0.35">
      <c r="E834" t="s">
        <v>7858</v>
      </c>
      <c r="G834" t="s">
        <v>6418</v>
      </c>
      <c r="H834" t="s">
        <v>7859</v>
      </c>
      <c r="I834">
        <v>0</v>
      </c>
      <c r="J834">
        <v>20</v>
      </c>
    </row>
    <row r="835" spans="5:12" x14ac:dyDescent="0.35">
      <c r="E835" t="s">
        <v>7860</v>
      </c>
      <c r="G835" t="s">
        <v>6418</v>
      </c>
      <c r="H835" t="s">
        <v>7861</v>
      </c>
      <c r="I835">
        <v>0</v>
      </c>
      <c r="J835">
        <v>20</v>
      </c>
    </row>
    <row r="836" spans="5:12" x14ac:dyDescent="0.35">
      <c r="E836" t="s">
        <v>7862</v>
      </c>
      <c r="G836" t="s">
        <v>6418</v>
      </c>
      <c r="H836" t="s">
        <v>7863</v>
      </c>
      <c r="I836">
        <v>0</v>
      </c>
      <c r="J836">
        <v>20</v>
      </c>
    </row>
    <row r="837" spans="5:12" x14ac:dyDescent="0.35">
      <c r="E837" t="s">
        <v>7864</v>
      </c>
      <c r="G837" t="s">
        <v>6418</v>
      </c>
      <c r="H837" t="s">
        <v>7865</v>
      </c>
      <c r="I837">
        <v>0</v>
      </c>
      <c r="J837">
        <v>20</v>
      </c>
    </row>
    <row r="838" spans="5:12" x14ac:dyDescent="0.35">
      <c r="E838" t="s">
        <v>7866</v>
      </c>
      <c r="G838" t="s">
        <v>6405</v>
      </c>
      <c r="H838" t="s">
        <v>7867</v>
      </c>
      <c r="I838">
        <v>0</v>
      </c>
      <c r="J838">
        <v>20</v>
      </c>
    </row>
    <row r="839" spans="5:12" x14ac:dyDescent="0.35">
      <c r="E839" t="s">
        <v>7868</v>
      </c>
      <c r="G839" t="s">
        <v>6405</v>
      </c>
      <c r="H839" t="s">
        <v>7409</v>
      </c>
      <c r="I839">
        <v>0</v>
      </c>
      <c r="J839">
        <v>20</v>
      </c>
    </row>
    <row r="840" spans="5:12" x14ac:dyDescent="0.35">
      <c r="E840" t="s">
        <v>7869</v>
      </c>
      <c r="G840" t="s">
        <v>6405</v>
      </c>
      <c r="H840" t="s">
        <v>7870</v>
      </c>
      <c r="I840">
        <v>0</v>
      </c>
      <c r="J840">
        <v>20</v>
      </c>
    </row>
    <row r="841" spans="5:12" x14ac:dyDescent="0.35">
      <c r="E841" t="s">
        <v>7871</v>
      </c>
      <c r="G841" t="s">
        <v>6405</v>
      </c>
      <c r="H841" t="s">
        <v>7872</v>
      </c>
      <c r="I841">
        <v>0</v>
      </c>
      <c r="J841">
        <v>20</v>
      </c>
    </row>
    <row r="842" spans="5:12" x14ac:dyDescent="0.35">
      <c r="E842" t="s">
        <v>7873</v>
      </c>
      <c r="G842" t="s">
        <v>6405</v>
      </c>
      <c r="H842" t="s">
        <v>7873</v>
      </c>
      <c r="I842">
        <v>0</v>
      </c>
      <c r="J842">
        <v>20</v>
      </c>
    </row>
    <row r="843" spans="5:12" x14ac:dyDescent="0.35">
      <c r="E843" t="s">
        <v>7874</v>
      </c>
      <c r="G843" t="s">
        <v>6418</v>
      </c>
      <c r="H843" t="s">
        <v>7875</v>
      </c>
      <c r="I843">
        <v>0</v>
      </c>
      <c r="J843">
        <v>20</v>
      </c>
    </row>
    <row r="844" spans="5:12" x14ac:dyDescent="0.35">
      <c r="E844" t="s">
        <v>7876</v>
      </c>
      <c r="G844" t="s">
        <v>6405</v>
      </c>
      <c r="H844" t="s">
        <v>7876</v>
      </c>
      <c r="I844">
        <v>0</v>
      </c>
      <c r="J844">
        <v>20</v>
      </c>
      <c r="L844" t="s">
        <v>7180</v>
      </c>
    </row>
    <row r="845" spans="5:12" x14ac:dyDescent="0.35">
      <c r="E845" t="s">
        <v>7877</v>
      </c>
      <c r="G845" t="s">
        <v>6405</v>
      </c>
      <c r="H845" t="s">
        <v>7878</v>
      </c>
      <c r="I845">
        <v>0</v>
      </c>
      <c r="J845">
        <v>20</v>
      </c>
      <c r="L845" t="s">
        <v>7180</v>
      </c>
    </row>
    <row r="846" spans="5:12" x14ac:dyDescent="0.35">
      <c r="E846" t="s">
        <v>7879</v>
      </c>
      <c r="G846" t="s">
        <v>6405</v>
      </c>
      <c r="H846" t="s">
        <v>7880</v>
      </c>
      <c r="I846">
        <v>0</v>
      </c>
      <c r="J846">
        <v>20</v>
      </c>
      <c r="L846" t="s">
        <v>7180</v>
      </c>
    </row>
    <row r="847" spans="5:12" x14ac:dyDescent="0.35">
      <c r="E847" t="s">
        <v>7881</v>
      </c>
      <c r="G847" t="s">
        <v>6405</v>
      </c>
      <c r="H847" t="s">
        <v>7882</v>
      </c>
      <c r="I847">
        <v>0</v>
      </c>
      <c r="J847">
        <v>20</v>
      </c>
      <c r="L847" t="s">
        <v>7180</v>
      </c>
    </row>
    <row r="848" spans="5:12" x14ac:dyDescent="0.35">
      <c r="E848" t="s">
        <v>7883</v>
      </c>
      <c r="G848" t="s">
        <v>6405</v>
      </c>
      <c r="H848" t="s">
        <v>7883</v>
      </c>
      <c r="I848">
        <v>0</v>
      </c>
      <c r="J848">
        <v>20</v>
      </c>
      <c r="L848" t="s">
        <v>7180</v>
      </c>
    </row>
    <row r="849" spans="5:12" x14ac:dyDescent="0.35">
      <c r="E849" t="s">
        <v>7884</v>
      </c>
      <c r="G849" t="s">
        <v>6405</v>
      </c>
      <c r="H849" t="s">
        <v>7884</v>
      </c>
      <c r="I849">
        <v>0</v>
      </c>
      <c r="J849">
        <v>20</v>
      </c>
      <c r="L849" t="s">
        <v>7180</v>
      </c>
    </row>
    <row r="850" spans="5:12" x14ac:dyDescent="0.35">
      <c r="E850" t="s">
        <v>7885</v>
      </c>
      <c r="G850" t="s">
        <v>6405</v>
      </c>
      <c r="H850" t="s">
        <v>7886</v>
      </c>
      <c r="I850">
        <v>0</v>
      </c>
      <c r="J850">
        <v>20</v>
      </c>
      <c r="L850" t="s">
        <v>7180</v>
      </c>
    </row>
    <row r="851" spans="5:12" x14ac:dyDescent="0.35">
      <c r="E851" t="s">
        <v>7887</v>
      </c>
      <c r="G851" t="s">
        <v>6405</v>
      </c>
      <c r="H851" t="s">
        <v>7887</v>
      </c>
      <c r="I851">
        <v>0</v>
      </c>
      <c r="J851">
        <v>20</v>
      </c>
      <c r="L851" t="s">
        <v>7180</v>
      </c>
    </row>
    <row r="852" spans="5:12" x14ac:dyDescent="0.35">
      <c r="E852" t="s">
        <v>7888</v>
      </c>
      <c r="G852" t="s">
        <v>6405</v>
      </c>
      <c r="H852" t="s">
        <v>7889</v>
      </c>
      <c r="I852">
        <v>0</v>
      </c>
      <c r="J852">
        <v>20</v>
      </c>
      <c r="L852" t="s">
        <v>7180</v>
      </c>
    </row>
    <row r="853" spans="5:12" x14ac:dyDescent="0.35">
      <c r="E853" t="s">
        <v>7890</v>
      </c>
      <c r="G853" t="s">
        <v>6405</v>
      </c>
      <c r="H853" t="s">
        <v>7891</v>
      </c>
      <c r="I853">
        <v>0</v>
      </c>
      <c r="J853">
        <v>20</v>
      </c>
      <c r="L853" t="s">
        <v>7180</v>
      </c>
    </row>
    <row r="854" spans="5:12" x14ac:dyDescent="0.35">
      <c r="E854" t="s">
        <v>7892</v>
      </c>
      <c r="G854" t="s">
        <v>6405</v>
      </c>
      <c r="H854" t="s">
        <v>7893</v>
      </c>
      <c r="I854">
        <v>0</v>
      </c>
      <c r="J854">
        <v>20</v>
      </c>
      <c r="L854" t="s">
        <v>7180</v>
      </c>
    </row>
    <row r="855" spans="5:12" x14ac:dyDescent="0.35">
      <c r="E855" t="s">
        <v>7894</v>
      </c>
      <c r="G855" t="s">
        <v>6405</v>
      </c>
      <c r="H855" t="s">
        <v>7895</v>
      </c>
      <c r="I855">
        <v>0</v>
      </c>
      <c r="J855">
        <v>20</v>
      </c>
      <c r="L855" t="s">
        <v>7180</v>
      </c>
    </row>
    <row r="856" spans="5:12" x14ac:dyDescent="0.35">
      <c r="E856" t="s">
        <v>7896</v>
      </c>
      <c r="G856" t="s">
        <v>6405</v>
      </c>
      <c r="H856" t="s">
        <v>7897</v>
      </c>
      <c r="I856">
        <v>0</v>
      </c>
      <c r="J856">
        <v>20</v>
      </c>
      <c r="L856" t="s">
        <v>7180</v>
      </c>
    </row>
    <row r="857" spans="5:12" x14ac:dyDescent="0.35">
      <c r="E857" t="s">
        <v>7898</v>
      </c>
      <c r="G857" t="s">
        <v>6405</v>
      </c>
      <c r="H857" t="s">
        <v>7899</v>
      </c>
      <c r="I857">
        <v>0</v>
      </c>
      <c r="J857">
        <v>20</v>
      </c>
      <c r="L857" t="s">
        <v>7180</v>
      </c>
    </row>
    <row r="858" spans="5:12" x14ac:dyDescent="0.35">
      <c r="E858" t="s">
        <v>7900</v>
      </c>
      <c r="G858" t="s">
        <v>6405</v>
      </c>
      <c r="H858" t="s">
        <v>7900</v>
      </c>
      <c r="I858">
        <v>0</v>
      </c>
      <c r="J858">
        <v>20</v>
      </c>
      <c r="L858" t="s">
        <v>7180</v>
      </c>
    </row>
    <row r="859" spans="5:12" x14ac:dyDescent="0.35">
      <c r="E859" t="s">
        <v>7901</v>
      </c>
      <c r="G859" t="s">
        <v>6405</v>
      </c>
      <c r="H859" t="s">
        <v>7902</v>
      </c>
      <c r="I859">
        <v>0</v>
      </c>
      <c r="J859">
        <v>20</v>
      </c>
      <c r="L859" t="s">
        <v>7180</v>
      </c>
    </row>
    <row r="860" spans="5:12" x14ac:dyDescent="0.35">
      <c r="E860" t="s">
        <v>7903</v>
      </c>
      <c r="G860" t="s">
        <v>6405</v>
      </c>
      <c r="H860" t="s">
        <v>7903</v>
      </c>
      <c r="I860">
        <v>0</v>
      </c>
      <c r="J860">
        <v>20</v>
      </c>
      <c r="L860" t="s">
        <v>7180</v>
      </c>
    </row>
    <row r="861" spans="5:12" x14ac:dyDescent="0.35">
      <c r="E861" t="s">
        <v>7904</v>
      </c>
      <c r="G861" t="s">
        <v>6405</v>
      </c>
      <c r="H861" t="s">
        <v>7905</v>
      </c>
      <c r="I861">
        <v>0</v>
      </c>
      <c r="J861">
        <v>20</v>
      </c>
      <c r="L861" t="s">
        <v>7180</v>
      </c>
    </row>
    <row r="862" spans="5:12" x14ac:dyDescent="0.35">
      <c r="E862" t="s">
        <v>7906</v>
      </c>
      <c r="G862" t="s">
        <v>6405</v>
      </c>
      <c r="H862" t="s">
        <v>7907</v>
      </c>
      <c r="I862">
        <v>0</v>
      </c>
      <c r="J862">
        <v>20</v>
      </c>
      <c r="L862" t="s">
        <v>7180</v>
      </c>
    </row>
    <row r="863" spans="5:12" x14ac:dyDescent="0.35">
      <c r="E863" t="s">
        <v>7908</v>
      </c>
      <c r="G863" t="s">
        <v>6405</v>
      </c>
      <c r="H863" t="s">
        <v>7909</v>
      </c>
      <c r="I863">
        <v>0</v>
      </c>
      <c r="J863">
        <v>20</v>
      </c>
      <c r="L863" t="s">
        <v>7180</v>
      </c>
    </row>
    <row r="864" spans="5:12" x14ac:dyDescent="0.35">
      <c r="E864" t="s">
        <v>7910</v>
      </c>
      <c r="G864" t="s">
        <v>6405</v>
      </c>
      <c r="H864" t="s">
        <v>7911</v>
      </c>
      <c r="I864">
        <v>0</v>
      </c>
      <c r="J864">
        <v>20</v>
      </c>
      <c r="L864" t="s">
        <v>7180</v>
      </c>
    </row>
    <row r="865" spans="5:12" x14ac:dyDescent="0.35">
      <c r="E865" t="s">
        <v>7912</v>
      </c>
      <c r="G865" t="s">
        <v>6405</v>
      </c>
      <c r="H865" t="s">
        <v>7913</v>
      </c>
      <c r="I865">
        <v>0</v>
      </c>
      <c r="J865">
        <v>20</v>
      </c>
      <c r="L865" t="s">
        <v>7180</v>
      </c>
    </row>
    <row r="866" spans="5:12" x14ac:dyDescent="0.35">
      <c r="E866" t="s">
        <v>7914</v>
      </c>
      <c r="G866" t="s">
        <v>6405</v>
      </c>
      <c r="H866" t="s">
        <v>7915</v>
      </c>
      <c r="I866">
        <v>0</v>
      </c>
      <c r="J866">
        <v>20</v>
      </c>
      <c r="L866" t="s">
        <v>7180</v>
      </c>
    </row>
    <row r="867" spans="5:12" x14ac:dyDescent="0.35">
      <c r="E867" t="s">
        <v>7916</v>
      </c>
      <c r="G867" t="s">
        <v>6405</v>
      </c>
      <c r="H867" t="s">
        <v>7917</v>
      </c>
      <c r="I867">
        <v>0</v>
      </c>
      <c r="J867">
        <v>20</v>
      </c>
      <c r="L867" t="s">
        <v>7180</v>
      </c>
    </row>
    <row r="868" spans="5:12" x14ac:dyDescent="0.35">
      <c r="E868" t="s">
        <v>7918</v>
      </c>
      <c r="G868" t="s">
        <v>6405</v>
      </c>
      <c r="H868" t="s">
        <v>7919</v>
      </c>
      <c r="I868">
        <v>0</v>
      </c>
      <c r="J868">
        <v>20</v>
      </c>
      <c r="L868" t="s">
        <v>7180</v>
      </c>
    </row>
    <row r="869" spans="5:12" x14ac:dyDescent="0.35">
      <c r="E869" t="s">
        <v>7920</v>
      </c>
      <c r="G869" t="s">
        <v>6405</v>
      </c>
      <c r="H869" t="s">
        <v>7921</v>
      </c>
      <c r="I869">
        <v>0</v>
      </c>
      <c r="J869">
        <v>20</v>
      </c>
      <c r="L869" t="s">
        <v>7180</v>
      </c>
    </row>
    <row r="870" spans="5:12" x14ac:dyDescent="0.35">
      <c r="E870" t="s">
        <v>7922</v>
      </c>
      <c r="G870" t="s">
        <v>6418</v>
      </c>
      <c r="H870" t="s">
        <v>7923</v>
      </c>
      <c r="I870">
        <v>0</v>
      </c>
      <c r="J870">
        <v>20</v>
      </c>
      <c r="L870" t="s">
        <v>6418</v>
      </c>
    </row>
    <row r="871" spans="5:12" x14ac:dyDescent="0.35">
      <c r="E871" t="s">
        <v>7924</v>
      </c>
      <c r="G871" t="s">
        <v>6405</v>
      </c>
      <c r="H871" t="s">
        <v>7925</v>
      </c>
      <c r="I871">
        <v>0</v>
      </c>
      <c r="J871">
        <v>20</v>
      </c>
      <c r="L871" t="s">
        <v>7180</v>
      </c>
    </row>
    <row r="872" spans="5:12" x14ac:dyDescent="0.35">
      <c r="E872" t="s">
        <v>7926</v>
      </c>
      <c r="G872" t="s">
        <v>6405</v>
      </c>
      <c r="H872" t="s">
        <v>7926</v>
      </c>
      <c r="I872">
        <v>0</v>
      </c>
      <c r="J872">
        <v>20</v>
      </c>
      <c r="L872" t="s">
        <v>7180</v>
      </c>
    </row>
    <row r="873" spans="5:12" x14ac:dyDescent="0.35">
      <c r="E873" t="s">
        <v>7927</v>
      </c>
      <c r="G873" t="s">
        <v>6405</v>
      </c>
      <c r="H873" t="s">
        <v>7928</v>
      </c>
      <c r="I873">
        <v>0</v>
      </c>
      <c r="J873">
        <v>20</v>
      </c>
      <c r="L873" t="s">
        <v>7180</v>
      </c>
    </row>
    <row r="874" spans="5:12" x14ac:dyDescent="0.35">
      <c r="E874" t="s">
        <v>7929</v>
      </c>
      <c r="G874" t="s">
        <v>6405</v>
      </c>
      <c r="H874" t="s">
        <v>7930</v>
      </c>
      <c r="I874">
        <v>0</v>
      </c>
      <c r="J874">
        <v>20</v>
      </c>
      <c r="L874" t="s">
        <v>7180</v>
      </c>
    </row>
    <row r="875" spans="5:12" x14ac:dyDescent="0.35">
      <c r="E875" t="s">
        <v>7931</v>
      </c>
      <c r="G875" t="s">
        <v>6405</v>
      </c>
      <c r="H875" t="s">
        <v>7932</v>
      </c>
      <c r="I875">
        <v>0</v>
      </c>
      <c r="J875">
        <v>20</v>
      </c>
      <c r="L875" t="s">
        <v>7180</v>
      </c>
    </row>
    <row r="876" spans="5:12" x14ac:dyDescent="0.35">
      <c r="E876" t="s">
        <v>7933</v>
      </c>
      <c r="G876" t="s">
        <v>6405</v>
      </c>
      <c r="H876" t="s">
        <v>7933</v>
      </c>
      <c r="I876">
        <v>0</v>
      </c>
      <c r="J876">
        <v>20</v>
      </c>
      <c r="L876" t="s">
        <v>7180</v>
      </c>
    </row>
    <row r="877" spans="5:12" x14ac:dyDescent="0.35">
      <c r="E877" t="s">
        <v>7934</v>
      </c>
      <c r="G877" t="s">
        <v>6405</v>
      </c>
      <c r="H877" t="s">
        <v>7934</v>
      </c>
      <c r="I877">
        <v>0</v>
      </c>
      <c r="J877">
        <v>20</v>
      </c>
      <c r="L877" t="s">
        <v>7180</v>
      </c>
    </row>
    <row r="878" spans="5:12" x14ac:dyDescent="0.35">
      <c r="E878" t="s">
        <v>7935</v>
      </c>
      <c r="G878" t="s">
        <v>6405</v>
      </c>
      <c r="H878" t="s">
        <v>7936</v>
      </c>
      <c r="I878">
        <v>0</v>
      </c>
      <c r="J878">
        <v>20</v>
      </c>
      <c r="L878" t="s">
        <v>7180</v>
      </c>
    </row>
    <row r="879" spans="5:12" x14ac:dyDescent="0.35">
      <c r="E879" t="s">
        <v>7937</v>
      </c>
      <c r="G879" t="s">
        <v>6405</v>
      </c>
      <c r="H879" t="s">
        <v>7938</v>
      </c>
      <c r="I879">
        <v>0</v>
      </c>
      <c r="J879">
        <v>20</v>
      </c>
      <c r="L879" t="s">
        <v>7180</v>
      </c>
    </row>
    <row r="880" spans="5:12" x14ac:dyDescent="0.35">
      <c r="E880" t="s">
        <v>7939</v>
      </c>
      <c r="G880" t="s">
        <v>6405</v>
      </c>
      <c r="H880" t="s">
        <v>7940</v>
      </c>
      <c r="I880">
        <v>0</v>
      </c>
      <c r="J880">
        <v>20</v>
      </c>
      <c r="L880" t="s">
        <v>7180</v>
      </c>
    </row>
    <row r="881" spans="5:12" x14ac:dyDescent="0.35">
      <c r="E881" t="s">
        <v>7941</v>
      </c>
      <c r="G881" t="s">
        <v>6405</v>
      </c>
      <c r="H881" t="s">
        <v>7942</v>
      </c>
      <c r="I881">
        <v>0</v>
      </c>
      <c r="J881">
        <v>20</v>
      </c>
      <c r="L881" t="s">
        <v>7180</v>
      </c>
    </row>
    <row r="882" spans="5:12" x14ac:dyDescent="0.35">
      <c r="E882" t="s">
        <v>7943</v>
      </c>
      <c r="G882" t="s">
        <v>6405</v>
      </c>
      <c r="H882" t="s">
        <v>7944</v>
      </c>
      <c r="I882">
        <v>0</v>
      </c>
      <c r="J882">
        <v>20</v>
      </c>
      <c r="L882" t="s">
        <v>7180</v>
      </c>
    </row>
    <row r="883" spans="5:12" x14ac:dyDescent="0.35">
      <c r="E883" t="s">
        <v>7945</v>
      </c>
      <c r="G883" t="s">
        <v>6405</v>
      </c>
      <c r="H883" t="s">
        <v>7946</v>
      </c>
      <c r="I883">
        <v>0</v>
      </c>
      <c r="J883">
        <v>20</v>
      </c>
      <c r="L883" t="s">
        <v>7180</v>
      </c>
    </row>
    <row r="884" spans="5:12" x14ac:dyDescent="0.35">
      <c r="E884" t="s">
        <v>7947</v>
      </c>
      <c r="G884" t="s">
        <v>6405</v>
      </c>
      <c r="H884" t="s">
        <v>7948</v>
      </c>
      <c r="I884">
        <v>0</v>
      </c>
      <c r="J884">
        <v>20</v>
      </c>
      <c r="L884" t="s">
        <v>7180</v>
      </c>
    </row>
    <row r="885" spans="5:12" x14ac:dyDescent="0.35">
      <c r="E885" t="s">
        <v>7949</v>
      </c>
      <c r="G885" t="s">
        <v>6405</v>
      </c>
      <c r="H885" t="s">
        <v>7950</v>
      </c>
      <c r="I885">
        <v>0</v>
      </c>
      <c r="J885">
        <v>20</v>
      </c>
      <c r="L885" t="s">
        <v>7180</v>
      </c>
    </row>
    <row r="886" spans="5:12" x14ac:dyDescent="0.35">
      <c r="E886" t="s">
        <v>7951</v>
      </c>
      <c r="G886" t="s">
        <v>6405</v>
      </c>
      <c r="H886" t="s">
        <v>7951</v>
      </c>
      <c r="I886">
        <v>0</v>
      </c>
      <c r="J886">
        <v>20</v>
      </c>
      <c r="L886" t="s">
        <v>7180</v>
      </c>
    </row>
    <row r="887" spans="5:12" x14ac:dyDescent="0.35">
      <c r="E887" t="s">
        <v>7952</v>
      </c>
      <c r="G887" t="s">
        <v>6405</v>
      </c>
      <c r="H887" t="s">
        <v>7953</v>
      </c>
      <c r="I887">
        <v>0</v>
      </c>
      <c r="J887">
        <v>20</v>
      </c>
      <c r="L887" t="s">
        <v>7180</v>
      </c>
    </row>
    <row r="888" spans="5:12" x14ac:dyDescent="0.35">
      <c r="E888" t="s">
        <v>7954</v>
      </c>
      <c r="G888" t="s">
        <v>6405</v>
      </c>
      <c r="H888" t="s">
        <v>7955</v>
      </c>
      <c r="I888">
        <v>0</v>
      </c>
      <c r="J888">
        <v>20</v>
      </c>
      <c r="L888" t="s">
        <v>7180</v>
      </c>
    </row>
    <row r="889" spans="5:12" x14ac:dyDescent="0.35">
      <c r="E889" t="s">
        <v>7956</v>
      </c>
      <c r="G889" t="s">
        <v>6405</v>
      </c>
      <c r="H889" t="s">
        <v>7956</v>
      </c>
      <c r="I889">
        <v>0</v>
      </c>
      <c r="J889">
        <v>20</v>
      </c>
      <c r="L889" t="s">
        <v>7180</v>
      </c>
    </row>
    <row r="890" spans="5:12" x14ac:dyDescent="0.35">
      <c r="E890" t="s">
        <v>7957</v>
      </c>
      <c r="G890" t="s">
        <v>6405</v>
      </c>
      <c r="H890" t="s">
        <v>7958</v>
      </c>
      <c r="I890">
        <v>0</v>
      </c>
      <c r="J890">
        <v>20</v>
      </c>
      <c r="L890" t="s">
        <v>7180</v>
      </c>
    </row>
    <row r="891" spans="5:12" x14ac:dyDescent="0.35">
      <c r="E891" t="s">
        <v>7959</v>
      </c>
      <c r="G891" t="s">
        <v>6405</v>
      </c>
      <c r="H891" t="s">
        <v>7959</v>
      </c>
      <c r="I891">
        <v>0</v>
      </c>
      <c r="J891">
        <v>20</v>
      </c>
      <c r="L891" t="s">
        <v>7180</v>
      </c>
    </row>
    <row r="892" spans="5:12" x14ac:dyDescent="0.35">
      <c r="E892" t="s">
        <v>7960</v>
      </c>
      <c r="G892" t="s">
        <v>6405</v>
      </c>
      <c r="H892" t="s">
        <v>7961</v>
      </c>
      <c r="I892">
        <v>0</v>
      </c>
      <c r="J892">
        <v>20</v>
      </c>
      <c r="L892" t="s">
        <v>7180</v>
      </c>
    </row>
    <row r="893" spans="5:12" x14ac:dyDescent="0.35">
      <c r="E893" t="s">
        <v>7962</v>
      </c>
      <c r="G893" t="s">
        <v>6405</v>
      </c>
      <c r="H893" t="s">
        <v>7963</v>
      </c>
      <c r="I893">
        <v>0</v>
      </c>
      <c r="J893">
        <v>20</v>
      </c>
      <c r="L893" t="s">
        <v>7180</v>
      </c>
    </row>
    <row r="894" spans="5:12" x14ac:dyDescent="0.35">
      <c r="E894" t="s">
        <v>7964</v>
      </c>
      <c r="G894" t="s">
        <v>6405</v>
      </c>
      <c r="H894" t="s">
        <v>7964</v>
      </c>
      <c r="I894">
        <v>0</v>
      </c>
      <c r="J894">
        <v>20</v>
      </c>
      <c r="L894" t="s">
        <v>7180</v>
      </c>
    </row>
    <row r="895" spans="5:12" x14ac:dyDescent="0.35">
      <c r="E895" t="s">
        <v>7965</v>
      </c>
      <c r="G895" t="s">
        <v>6405</v>
      </c>
      <c r="H895" t="s">
        <v>7966</v>
      </c>
      <c r="I895">
        <v>0</v>
      </c>
      <c r="J895">
        <v>20</v>
      </c>
    </row>
    <row r="896" spans="5:12" x14ac:dyDescent="0.35">
      <c r="E896" t="s">
        <v>7967</v>
      </c>
      <c r="G896" t="s">
        <v>6405</v>
      </c>
      <c r="H896" t="s">
        <v>7968</v>
      </c>
      <c r="I896">
        <v>0</v>
      </c>
      <c r="J896">
        <v>20</v>
      </c>
    </row>
    <row r="897" spans="5:10" x14ac:dyDescent="0.35">
      <c r="E897" t="s">
        <v>7969</v>
      </c>
      <c r="G897" t="s">
        <v>6405</v>
      </c>
      <c r="H897" t="s">
        <v>7970</v>
      </c>
      <c r="I897">
        <v>0</v>
      </c>
      <c r="J897">
        <v>20</v>
      </c>
    </row>
    <row r="898" spans="5:10" x14ac:dyDescent="0.35">
      <c r="E898" t="s">
        <v>7971</v>
      </c>
      <c r="G898" t="s">
        <v>6405</v>
      </c>
      <c r="H898" t="s">
        <v>7972</v>
      </c>
      <c r="I898">
        <v>0</v>
      </c>
      <c r="J898">
        <v>20</v>
      </c>
    </row>
    <row r="899" spans="5:10" x14ac:dyDescent="0.35">
      <c r="E899" t="s">
        <v>7973</v>
      </c>
      <c r="G899" t="s">
        <v>6405</v>
      </c>
      <c r="H899" t="s">
        <v>7974</v>
      </c>
      <c r="I899">
        <v>0</v>
      </c>
      <c r="J899">
        <v>20</v>
      </c>
    </row>
    <row r="900" spans="5:10" x14ac:dyDescent="0.35">
      <c r="E900" t="s">
        <v>7975</v>
      </c>
      <c r="G900" t="s">
        <v>6405</v>
      </c>
      <c r="H900" t="s">
        <v>6700</v>
      </c>
      <c r="I900">
        <v>0</v>
      </c>
      <c r="J900">
        <v>20</v>
      </c>
    </row>
    <row r="901" spans="5:10" x14ac:dyDescent="0.35">
      <c r="E901" t="s">
        <v>7976</v>
      </c>
      <c r="G901" t="s">
        <v>6405</v>
      </c>
      <c r="H901" t="s">
        <v>7977</v>
      </c>
      <c r="I901">
        <v>0</v>
      </c>
      <c r="J901">
        <v>20</v>
      </c>
    </row>
    <row r="902" spans="5:10" x14ac:dyDescent="0.35">
      <c r="E902" t="s">
        <v>7978</v>
      </c>
      <c r="G902" t="s">
        <v>6405</v>
      </c>
      <c r="H902" t="s">
        <v>7979</v>
      </c>
      <c r="I902">
        <v>0</v>
      </c>
      <c r="J902">
        <v>20</v>
      </c>
    </row>
    <row r="903" spans="5:10" x14ac:dyDescent="0.35">
      <c r="E903" t="s">
        <v>7980</v>
      </c>
      <c r="G903" t="s">
        <v>6405</v>
      </c>
      <c r="H903" t="s">
        <v>7980</v>
      </c>
      <c r="I903">
        <v>0</v>
      </c>
      <c r="J903">
        <v>20</v>
      </c>
    </row>
    <row r="904" spans="5:10" x14ac:dyDescent="0.35">
      <c r="E904" t="s">
        <v>7981</v>
      </c>
      <c r="F904" t="s">
        <v>7981</v>
      </c>
      <c r="G904" t="s">
        <v>6405</v>
      </c>
      <c r="H904" t="s">
        <v>7981</v>
      </c>
      <c r="I904">
        <v>0</v>
      </c>
      <c r="J904">
        <v>20</v>
      </c>
    </row>
    <row r="905" spans="5:10" x14ac:dyDescent="0.35">
      <c r="E905" t="s">
        <v>7982</v>
      </c>
      <c r="F905" t="s">
        <v>7983</v>
      </c>
      <c r="G905" t="s">
        <v>4557</v>
      </c>
      <c r="H905" t="s">
        <v>7984</v>
      </c>
      <c r="I905">
        <v>0</v>
      </c>
      <c r="J905">
        <v>20</v>
      </c>
    </row>
    <row r="906" spans="5:10" x14ac:dyDescent="0.35">
      <c r="E906" t="s">
        <v>7985</v>
      </c>
      <c r="G906" t="s">
        <v>6405</v>
      </c>
      <c r="H906" t="s">
        <v>7986</v>
      </c>
      <c r="I906">
        <v>0</v>
      </c>
      <c r="J906">
        <v>20</v>
      </c>
    </row>
    <row r="907" spans="5:10" x14ac:dyDescent="0.35">
      <c r="E907" t="s">
        <v>7987</v>
      </c>
      <c r="G907" t="s">
        <v>6482</v>
      </c>
      <c r="H907" t="s">
        <v>7988</v>
      </c>
      <c r="I907">
        <v>0</v>
      </c>
      <c r="J907">
        <v>1</v>
      </c>
    </row>
    <row r="908" spans="5:10" x14ac:dyDescent="0.35">
      <c r="E908" t="s">
        <v>7989</v>
      </c>
      <c r="G908" t="s">
        <v>6405</v>
      </c>
      <c r="H908" t="s">
        <v>7990</v>
      </c>
      <c r="I908">
        <v>0</v>
      </c>
      <c r="J908">
        <v>20</v>
      </c>
    </row>
    <row r="909" spans="5:10" x14ac:dyDescent="0.35">
      <c r="E909" t="s">
        <v>7991</v>
      </c>
      <c r="G909" t="s">
        <v>6405</v>
      </c>
      <c r="H909" t="s">
        <v>7413</v>
      </c>
      <c r="I909">
        <v>0</v>
      </c>
      <c r="J909">
        <v>-1</v>
      </c>
    </row>
    <row r="910" spans="5:10" x14ac:dyDescent="0.35">
      <c r="E910" t="s">
        <v>7992</v>
      </c>
      <c r="G910" t="s">
        <v>6405</v>
      </c>
      <c r="H910" t="s">
        <v>7993</v>
      </c>
      <c r="I910">
        <v>0</v>
      </c>
      <c r="J910">
        <v>-1</v>
      </c>
    </row>
    <row r="911" spans="5:10" x14ac:dyDescent="0.35">
      <c r="E911" t="s">
        <v>7994</v>
      </c>
      <c r="G911" t="s">
        <v>6405</v>
      </c>
      <c r="H911" t="s">
        <v>7995</v>
      </c>
      <c r="I911">
        <v>0</v>
      </c>
      <c r="J911">
        <v>20</v>
      </c>
    </row>
    <row r="912" spans="5:10" x14ac:dyDescent="0.35">
      <c r="E912" t="s">
        <v>7996</v>
      </c>
      <c r="G912" t="s">
        <v>6405</v>
      </c>
      <c r="H912" t="s">
        <v>7996</v>
      </c>
      <c r="I912">
        <v>0</v>
      </c>
      <c r="J912">
        <v>20</v>
      </c>
    </row>
    <row r="913" spans="5:10" x14ac:dyDescent="0.35">
      <c r="E913" t="s">
        <v>7997</v>
      </c>
      <c r="G913" t="s">
        <v>6405</v>
      </c>
      <c r="H913" t="s">
        <v>7998</v>
      </c>
      <c r="I913">
        <v>0</v>
      </c>
      <c r="J913">
        <v>-1</v>
      </c>
    </row>
    <row r="914" spans="5:10" x14ac:dyDescent="0.35">
      <c r="E914" t="s">
        <v>7999</v>
      </c>
      <c r="F914" t="s">
        <v>8000</v>
      </c>
      <c r="G914" t="s">
        <v>6405</v>
      </c>
      <c r="H914" t="s">
        <v>8001</v>
      </c>
      <c r="I914">
        <v>0</v>
      </c>
      <c r="J914">
        <v>-1</v>
      </c>
    </row>
    <row r="915" spans="5:10" x14ac:dyDescent="0.35">
      <c r="E915" t="s">
        <v>8002</v>
      </c>
      <c r="G915" t="s">
        <v>6482</v>
      </c>
      <c r="H915" t="s">
        <v>8003</v>
      </c>
      <c r="I915">
        <v>0</v>
      </c>
      <c r="J915">
        <v>1</v>
      </c>
    </row>
    <row r="916" spans="5:10" x14ac:dyDescent="0.35">
      <c r="E916" t="s">
        <v>8004</v>
      </c>
      <c r="F916" t="s">
        <v>8005</v>
      </c>
      <c r="G916" t="s">
        <v>6405</v>
      </c>
      <c r="H916" t="s">
        <v>8006</v>
      </c>
      <c r="I916">
        <v>0</v>
      </c>
      <c r="J916">
        <v>-1</v>
      </c>
    </row>
    <row r="917" spans="5:10" x14ac:dyDescent="0.35">
      <c r="E917" t="s">
        <v>8007</v>
      </c>
      <c r="F917" t="s">
        <v>8008</v>
      </c>
      <c r="G917" t="s">
        <v>6405</v>
      </c>
      <c r="H917" t="s">
        <v>8009</v>
      </c>
      <c r="I917">
        <v>0</v>
      </c>
      <c r="J917">
        <v>-1</v>
      </c>
    </row>
    <row r="918" spans="5:10" x14ac:dyDescent="0.35">
      <c r="E918" t="s">
        <v>8010</v>
      </c>
      <c r="F918" t="s">
        <v>8011</v>
      </c>
      <c r="G918" t="s">
        <v>6405</v>
      </c>
      <c r="H918" t="s">
        <v>7415</v>
      </c>
      <c r="I918">
        <v>0</v>
      </c>
      <c r="J918">
        <v>-1</v>
      </c>
    </row>
    <row r="919" spans="5:10" x14ac:dyDescent="0.35">
      <c r="E919" t="s">
        <v>8012</v>
      </c>
      <c r="G919" t="s">
        <v>6405</v>
      </c>
      <c r="H919" t="s">
        <v>8013</v>
      </c>
      <c r="I919">
        <v>0</v>
      </c>
      <c r="J919">
        <v>20</v>
      </c>
    </row>
    <row r="920" spans="5:10" x14ac:dyDescent="0.35">
      <c r="E920" t="s">
        <v>8014</v>
      </c>
      <c r="G920" t="s">
        <v>6405</v>
      </c>
      <c r="H920" t="s">
        <v>7417</v>
      </c>
      <c r="I920">
        <v>0</v>
      </c>
      <c r="J920">
        <v>-1</v>
      </c>
    </row>
    <row r="921" spans="5:10" x14ac:dyDescent="0.35">
      <c r="E921" t="s">
        <v>8015</v>
      </c>
      <c r="F921" t="s">
        <v>8016</v>
      </c>
      <c r="G921" t="s">
        <v>6405</v>
      </c>
      <c r="H921" t="s">
        <v>8017</v>
      </c>
      <c r="I921">
        <v>0</v>
      </c>
      <c r="J921">
        <v>-1</v>
      </c>
    </row>
    <row r="922" spans="5:10" x14ac:dyDescent="0.35">
      <c r="E922" t="s">
        <v>8018</v>
      </c>
      <c r="G922" t="s">
        <v>6405</v>
      </c>
      <c r="H922" t="s">
        <v>8018</v>
      </c>
      <c r="I922">
        <v>0</v>
      </c>
      <c r="J922">
        <v>20</v>
      </c>
    </row>
    <row r="923" spans="5:10" x14ac:dyDescent="0.35">
      <c r="E923" t="s">
        <v>8019</v>
      </c>
      <c r="G923" t="s">
        <v>6405</v>
      </c>
      <c r="H923" t="s">
        <v>8019</v>
      </c>
      <c r="I923">
        <v>0</v>
      </c>
      <c r="J923">
        <v>20</v>
      </c>
    </row>
    <row r="924" spans="5:10" x14ac:dyDescent="0.35">
      <c r="E924" t="s">
        <v>8020</v>
      </c>
      <c r="G924" t="s">
        <v>6405</v>
      </c>
      <c r="H924" t="s">
        <v>8021</v>
      </c>
      <c r="I924">
        <v>0</v>
      </c>
      <c r="J924">
        <v>-1</v>
      </c>
    </row>
    <row r="925" spans="5:10" x14ac:dyDescent="0.35">
      <c r="E925" t="s">
        <v>8022</v>
      </c>
      <c r="F925" t="s">
        <v>8023</v>
      </c>
      <c r="G925" t="s">
        <v>6405</v>
      </c>
      <c r="H925" t="s">
        <v>8024</v>
      </c>
      <c r="I925">
        <v>0</v>
      </c>
      <c r="J925">
        <v>-1</v>
      </c>
    </row>
    <row r="926" spans="5:10" x14ac:dyDescent="0.35">
      <c r="E926" t="s">
        <v>8025</v>
      </c>
      <c r="G926" t="s">
        <v>6405</v>
      </c>
      <c r="H926" t="s">
        <v>8025</v>
      </c>
      <c r="I926">
        <v>0</v>
      </c>
      <c r="J926">
        <v>20</v>
      </c>
    </row>
    <row r="927" spans="5:10" x14ac:dyDescent="0.35">
      <c r="E927" t="s">
        <v>8026</v>
      </c>
      <c r="G927" t="s">
        <v>6405</v>
      </c>
      <c r="H927" t="s">
        <v>8027</v>
      </c>
      <c r="I927">
        <v>0</v>
      </c>
      <c r="J927">
        <v>-1</v>
      </c>
    </row>
    <row r="928" spans="5:10" x14ac:dyDescent="0.35">
      <c r="E928" t="s">
        <v>8028</v>
      </c>
      <c r="F928" t="s">
        <v>8029</v>
      </c>
      <c r="G928" t="s">
        <v>6405</v>
      </c>
      <c r="H928" t="s">
        <v>8030</v>
      </c>
      <c r="I928">
        <v>0</v>
      </c>
      <c r="J928">
        <v>-1</v>
      </c>
    </row>
    <row r="929" spans="5:10" x14ac:dyDescent="0.35">
      <c r="E929" t="s">
        <v>8031</v>
      </c>
      <c r="F929" t="s">
        <v>8032</v>
      </c>
      <c r="G929" t="s">
        <v>6405</v>
      </c>
      <c r="H929" t="s">
        <v>8033</v>
      </c>
      <c r="I929">
        <v>0</v>
      </c>
      <c r="J929">
        <v>-1</v>
      </c>
    </row>
    <row r="930" spans="5:10" x14ac:dyDescent="0.35">
      <c r="E930" t="s">
        <v>8034</v>
      </c>
      <c r="G930" t="s">
        <v>6482</v>
      </c>
      <c r="H930" t="s">
        <v>8035</v>
      </c>
      <c r="I930">
        <v>0</v>
      </c>
      <c r="J930">
        <v>20</v>
      </c>
    </row>
    <row r="931" spans="5:10" x14ac:dyDescent="0.35">
      <c r="E931" t="s">
        <v>8036</v>
      </c>
      <c r="G931" t="s">
        <v>6405</v>
      </c>
      <c r="H931" t="s">
        <v>8034</v>
      </c>
      <c r="I931">
        <v>0</v>
      </c>
      <c r="J931">
        <v>20</v>
      </c>
    </row>
    <row r="932" spans="5:10" x14ac:dyDescent="0.35">
      <c r="E932" t="s">
        <v>8037</v>
      </c>
      <c r="G932" t="s">
        <v>6405</v>
      </c>
      <c r="H932" t="s">
        <v>8038</v>
      </c>
      <c r="I932">
        <v>0</v>
      </c>
      <c r="J932">
        <v>-1</v>
      </c>
    </row>
    <row r="933" spans="5:10" x14ac:dyDescent="0.35">
      <c r="E933" t="s">
        <v>8039</v>
      </c>
      <c r="G933" t="s">
        <v>6405</v>
      </c>
      <c r="H933" t="s">
        <v>8040</v>
      </c>
      <c r="I933">
        <v>0</v>
      </c>
      <c r="J933">
        <v>-1</v>
      </c>
    </row>
    <row r="934" spans="5:10" x14ac:dyDescent="0.35">
      <c r="E934" t="s">
        <v>8041</v>
      </c>
      <c r="G934" t="s">
        <v>6418</v>
      </c>
      <c r="H934" t="s">
        <v>8042</v>
      </c>
      <c r="I934">
        <v>0</v>
      </c>
      <c r="J934">
        <v>20</v>
      </c>
    </row>
    <row r="935" spans="5:10" x14ac:dyDescent="0.35">
      <c r="E935" t="s">
        <v>8043</v>
      </c>
      <c r="G935" t="s">
        <v>6418</v>
      </c>
      <c r="H935" t="s">
        <v>8044</v>
      </c>
      <c r="I935">
        <v>0</v>
      </c>
      <c r="J935">
        <v>20</v>
      </c>
    </row>
    <row r="936" spans="5:10" x14ac:dyDescent="0.35">
      <c r="E936" t="s">
        <v>8045</v>
      </c>
      <c r="G936" t="s">
        <v>6418</v>
      </c>
      <c r="H936" t="s">
        <v>8046</v>
      </c>
      <c r="I936">
        <v>0</v>
      </c>
      <c r="J936">
        <v>20</v>
      </c>
    </row>
    <row r="937" spans="5:10" x14ac:dyDescent="0.35">
      <c r="E937" t="s">
        <v>8047</v>
      </c>
      <c r="G937" t="s">
        <v>6405</v>
      </c>
      <c r="H937" t="s">
        <v>8048</v>
      </c>
      <c r="I937">
        <v>0</v>
      </c>
      <c r="J937">
        <v>20</v>
      </c>
    </row>
    <row r="938" spans="5:10" x14ac:dyDescent="0.35">
      <c r="E938" t="s">
        <v>8049</v>
      </c>
      <c r="G938" t="s">
        <v>6405</v>
      </c>
      <c r="H938" t="s">
        <v>8050</v>
      </c>
      <c r="I938">
        <v>0</v>
      </c>
      <c r="J938">
        <v>20</v>
      </c>
    </row>
    <row r="939" spans="5:10" x14ac:dyDescent="0.35">
      <c r="E939" t="s">
        <v>8051</v>
      </c>
      <c r="G939" t="s">
        <v>6405</v>
      </c>
      <c r="H939" t="s">
        <v>8052</v>
      </c>
      <c r="I939">
        <v>0</v>
      </c>
      <c r="J939">
        <v>20</v>
      </c>
    </row>
    <row r="940" spans="5:10" x14ac:dyDescent="0.35">
      <c r="E940" t="s">
        <v>8053</v>
      </c>
      <c r="G940" t="s">
        <v>6405</v>
      </c>
      <c r="H940" t="s">
        <v>8054</v>
      </c>
      <c r="I940">
        <v>0</v>
      </c>
      <c r="J940">
        <v>20</v>
      </c>
    </row>
    <row r="941" spans="5:10" x14ac:dyDescent="0.35">
      <c r="E941" t="s">
        <v>8055</v>
      </c>
      <c r="G941" t="s">
        <v>6405</v>
      </c>
      <c r="H941" t="s">
        <v>8056</v>
      </c>
      <c r="I941">
        <v>0</v>
      </c>
      <c r="J941">
        <v>20</v>
      </c>
    </row>
    <row r="942" spans="5:10" x14ac:dyDescent="0.35">
      <c r="E942" t="s">
        <v>8057</v>
      </c>
      <c r="F942" t="s">
        <v>8058</v>
      </c>
      <c r="G942" t="s">
        <v>6405</v>
      </c>
      <c r="H942" t="s">
        <v>8058</v>
      </c>
      <c r="I942">
        <v>0</v>
      </c>
      <c r="J942">
        <v>20</v>
      </c>
    </row>
    <row r="943" spans="5:10" x14ac:dyDescent="0.35">
      <c r="E943" t="s">
        <v>8059</v>
      </c>
      <c r="G943" t="s">
        <v>6405</v>
      </c>
      <c r="H943" t="s">
        <v>8060</v>
      </c>
      <c r="I943">
        <v>0</v>
      </c>
      <c r="J943">
        <v>20</v>
      </c>
    </row>
    <row r="944" spans="5:10" x14ac:dyDescent="0.35">
      <c r="E944" t="s">
        <v>8061</v>
      </c>
      <c r="G944" t="s">
        <v>6405</v>
      </c>
      <c r="H944" t="s">
        <v>8062</v>
      </c>
      <c r="I944">
        <v>0</v>
      </c>
      <c r="J944">
        <v>20</v>
      </c>
    </row>
    <row r="945" spans="5:10" x14ac:dyDescent="0.35">
      <c r="E945" t="s">
        <v>8063</v>
      </c>
      <c r="G945" t="s">
        <v>6405</v>
      </c>
      <c r="H945" t="s">
        <v>8064</v>
      </c>
      <c r="I945">
        <v>0</v>
      </c>
      <c r="J945">
        <v>20</v>
      </c>
    </row>
    <row r="946" spans="5:10" x14ac:dyDescent="0.35">
      <c r="E946" t="s">
        <v>8065</v>
      </c>
      <c r="G946" t="s">
        <v>6405</v>
      </c>
      <c r="H946" t="s">
        <v>8066</v>
      </c>
      <c r="I946">
        <v>0</v>
      </c>
      <c r="J946">
        <v>1</v>
      </c>
    </row>
    <row r="947" spans="5:10" x14ac:dyDescent="0.35">
      <c r="E947" t="s">
        <v>8067</v>
      </c>
      <c r="G947" t="s">
        <v>6405</v>
      </c>
      <c r="H947" t="s">
        <v>8068</v>
      </c>
      <c r="I947">
        <v>0</v>
      </c>
      <c r="J947">
        <v>20</v>
      </c>
    </row>
    <row r="948" spans="5:10" x14ac:dyDescent="0.35">
      <c r="E948" t="s">
        <v>8069</v>
      </c>
      <c r="G948" t="s">
        <v>6405</v>
      </c>
      <c r="H948" t="s">
        <v>8070</v>
      </c>
      <c r="I948">
        <v>0</v>
      </c>
      <c r="J948">
        <v>20</v>
      </c>
    </row>
    <row r="949" spans="5:10" x14ac:dyDescent="0.35">
      <c r="E949" t="s">
        <v>8071</v>
      </c>
      <c r="G949" t="s">
        <v>6405</v>
      </c>
      <c r="H949" t="s">
        <v>8072</v>
      </c>
      <c r="I949">
        <v>0</v>
      </c>
      <c r="J949">
        <v>1</v>
      </c>
    </row>
    <row r="950" spans="5:10" x14ac:dyDescent="0.35">
      <c r="E950" t="s">
        <v>8073</v>
      </c>
      <c r="G950" t="s">
        <v>6405</v>
      </c>
      <c r="H950" t="s">
        <v>8074</v>
      </c>
      <c r="I950">
        <v>0</v>
      </c>
      <c r="J950">
        <v>20</v>
      </c>
    </row>
    <row r="951" spans="5:10" x14ac:dyDescent="0.35">
      <c r="E951" t="s">
        <v>8075</v>
      </c>
      <c r="G951" t="s">
        <v>6405</v>
      </c>
      <c r="H951" t="s">
        <v>8076</v>
      </c>
      <c r="I951">
        <v>0</v>
      </c>
      <c r="J951">
        <v>20</v>
      </c>
    </row>
    <row r="952" spans="5:10" x14ac:dyDescent="0.35">
      <c r="E952" t="s">
        <v>8077</v>
      </c>
      <c r="G952" t="s">
        <v>6405</v>
      </c>
      <c r="H952" t="s">
        <v>8078</v>
      </c>
      <c r="I952">
        <v>0</v>
      </c>
      <c r="J952">
        <v>20</v>
      </c>
    </row>
    <row r="953" spans="5:10" x14ac:dyDescent="0.35">
      <c r="E953" t="s">
        <v>8079</v>
      </c>
      <c r="G953" t="s">
        <v>6405</v>
      </c>
      <c r="H953" t="s">
        <v>8080</v>
      </c>
      <c r="I953">
        <v>0</v>
      </c>
      <c r="J953">
        <v>20</v>
      </c>
    </row>
    <row r="954" spans="5:10" x14ac:dyDescent="0.35">
      <c r="E954" t="s">
        <v>8081</v>
      </c>
      <c r="G954" t="s">
        <v>6405</v>
      </c>
      <c r="H954" t="s">
        <v>8082</v>
      </c>
      <c r="I954">
        <v>0</v>
      </c>
      <c r="J954">
        <v>1</v>
      </c>
    </row>
    <row r="955" spans="5:10" x14ac:dyDescent="0.35">
      <c r="E955" t="s">
        <v>8083</v>
      </c>
      <c r="G955" t="s">
        <v>6405</v>
      </c>
      <c r="H955" t="s">
        <v>8084</v>
      </c>
      <c r="I955">
        <v>0</v>
      </c>
      <c r="J955">
        <v>1</v>
      </c>
    </row>
    <row r="956" spans="5:10" x14ac:dyDescent="0.35">
      <c r="E956" t="s">
        <v>8085</v>
      </c>
      <c r="G956" t="s">
        <v>6405</v>
      </c>
      <c r="H956" t="s">
        <v>8086</v>
      </c>
      <c r="I956">
        <v>0</v>
      </c>
      <c r="J956">
        <v>20</v>
      </c>
    </row>
    <row r="957" spans="5:10" x14ac:dyDescent="0.35">
      <c r="E957" t="s">
        <v>8087</v>
      </c>
      <c r="G957" t="s">
        <v>6405</v>
      </c>
      <c r="H957" t="s">
        <v>8088</v>
      </c>
      <c r="I957">
        <v>0</v>
      </c>
      <c r="J957">
        <v>20</v>
      </c>
    </row>
    <row r="958" spans="5:10" x14ac:dyDescent="0.35">
      <c r="E958" t="s">
        <v>8089</v>
      </c>
      <c r="G958" t="s">
        <v>6405</v>
      </c>
      <c r="H958" t="s">
        <v>8090</v>
      </c>
      <c r="I958">
        <v>0</v>
      </c>
      <c r="J958">
        <v>20</v>
      </c>
    </row>
    <row r="959" spans="5:10" x14ac:dyDescent="0.35">
      <c r="E959" t="s">
        <v>8091</v>
      </c>
      <c r="G959" t="s">
        <v>6405</v>
      </c>
      <c r="H959" t="s">
        <v>8092</v>
      </c>
      <c r="I959">
        <v>0</v>
      </c>
      <c r="J959">
        <v>20</v>
      </c>
    </row>
    <row r="960" spans="5:10" x14ac:dyDescent="0.35">
      <c r="E960" t="s">
        <v>8093</v>
      </c>
      <c r="G960" t="s">
        <v>6405</v>
      </c>
      <c r="H960" t="s">
        <v>8094</v>
      </c>
      <c r="I960">
        <v>0</v>
      </c>
      <c r="J960">
        <v>1</v>
      </c>
    </row>
    <row r="961" spans="5:10" x14ac:dyDescent="0.35">
      <c r="E961" t="s">
        <v>8095</v>
      </c>
      <c r="G961" t="s">
        <v>6405</v>
      </c>
      <c r="H961" t="s">
        <v>8096</v>
      </c>
      <c r="I961">
        <v>0</v>
      </c>
      <c r="J961">
        <v>20</v>
      </c>
    </row>
    <row r="962" spans="5:10" x14ac:dyDescent="0.35">
      <c r="E962" t="s">
        <v>8097</v>
      </c>
      <c r="G962" t="s">
        <v>6405</v>
      </c>
      <c r="H962" t="s">
        <v>8098</v>
      </c>
      <c r="I962">
        <v>0</v>
      </c>
      <c r="J962">
        <v>5</v>
      </c>
    </row>
    <row r="963" spans="5:10" x14ac:dyDescent="0.35">
      <c r="E963" t="s">
        <v>8099</v>
      </c>
      <c r="G963" t="s">
        <v>6405</v>
      </c>
      <c r="H963" t="s">
        <v>8100</v>
      </c>
      <c r="I963">
        <v>0</v>
      </c>
      <c r="J963">
        <v>20</v>
      </c>
    </row>
    <row r="964" spans="5:10" x14ac:dyDescent="0.35">
      <c r="E964" t="s">
        <v>8101</v>
      </c>
      <c r="G964" t="s">
        <v>6405</v>
      </c>
      <c r="H964" t="s">
        <v>8102</v>
      </c>
      <c r="I964">
        <v>0</v>
      </c>
      <c r="J964">
        <v>20</v>
      </c>
    </row>
    <row r="965" spans="5:10" x14ac:dyDescent="0.35">
      <c r="E965" t="s">
        <v>8103</v>
      </c>
      <c r="G965" t="s">
        <v>6405</v>
      </c>
      <c r="H965" t="s">
        <v>8104</v>
      </c>
      <c r="I965">
        <v>0</v>
      </c>
      <c r="J965">
        <v>20</v>
      </c>
    </row>
    <row r="966" spans="5:10" x14ac:dyDescent="0.35">
      <c r="E966" t="s">
        <v>8105</v>
      </c>
      <c r="G966" t="s">
        <v>6482</v>
      </c>
      <c r="H966" t="s">
        <v>8106</v>
      </c>
      <c r="I966">
        <v>0</v>
      </c>
      <c r="J966">
        <v>20</v>
      </c>
    </row>
    <row r="967" spans="5:10" x14ac:dyDescent="0.35">
      <c r="E967" t="s">
        <v>8107</v>
      </c>
      <c r="G967" t="s">
        <v>6405</v>
      </c>
      <c r="H967" t="s">
        <v>8108</v>
      </c>
      <c r="I967">
        <v>0</v>
      </c>
      <c r="J967">
        <v>20</v>
      </c>
    </row>
    <row r="968" spans="5:10" x14ac:dyDescent="0.35">
      <c r="E968" t="s">
        <v>8109</v>
      </c>
      <c r="G968" t="s">
        <v>6418</v>
      </c>
      <c r="H968" t="s">
        <v>8110</v>
      </c>
      <c r="I968">
        <v>0</v>
      </c>
      <c r="J968">
        <v>20</v>
      </c>
    </row>
    <row r="969" spans="5:10" x14ac:dyDescent="0.35">
      <c r="E969" t="s">
        <v>8111</v>
      </c>
      <c r="G969" t="s">
        <v>6405</v>
      </c>
      <c r="H969" t="s">
        <v>8112</v>
      </c>
      <c r="I969">
        <v>0</v>
      </c>
      <c r="J969">
        <v>20</v>
      </c>
    </row>
    <row r="970" spans="5:10" x14ac:dyDescent="0.35">
      <c r="E970" t="s">
        <v>8113</v>
      </c>
      <c r="G970" t="s">
        <v>6405</v>
      </c>
      <c r="H970" t="s">
        <v>8114</v>
      </c>
      <c r="I970">
        <v>0</v>
      </c>
      <c r="J970">
        <v>20</v>
      </c>
    </row>
    <row r="971" spans="5:10" x14ac:dyDescent="0.35">
      <c r="E971" t="s">
        <v>8115</v>
      </c>
      <c r="G971" t="s">
        <v>6405</v>
      </c>
      <c r="H971" t="s">
        <v>8116</v>
      </c>
      <c r="I971">
        <v>0</v>
      </c>
      <c r="J971">
        <v>20</v>
      </c>
    </row>
    <row r="972" spans="5:10" x14ac:dyDescent="0.35">
      <c r="E972" t="s">
        <v>8117</v>
      </c>
      <c r="G972" t="s">
        <v>6405</v>
      </c>
      <c r="H972" t="s">
        <v>8118</v>
      </c>
      <c r="I972">
        <v>0</v>
      </c>
      <c r="J972">
        <v>20</v>
      </c>
    </row>
    <row r="973" spans="5:10" x14ac:dyDescent="0.35">
      <c r="E973" t="s">
        <v>8119</v>
      </c>
      <c r="G973" t="s">
        <v>6405</v>
      </c>
      <c r="H973" t="s">
        <v>8120</v>
      </c>
      <c r="I973">
        <v>0</v>
      </c>
      <c r="J973">
        <v>20</v>
      </c>
    </row>
    <row r="974" spans="5:10" x14ac:dyDescent="0.35">
      <c r="E974" t="s">
        <v>8121</v>
      </c>
      <c r="G974" t="s">
        <v>6405</v>
      </c>
      <c r="H974" t="s">
        <v>8122</v>
      </c>
      <c r="I974">
        <v>0</v>
      </c>
      <c r="J974">
        <v>20</v>
      </c>
    </row>
    <row r="975" spans="5:10" x14ac:dyDescent="0.35">
      <c r="E975" t="s">
        <v>8123</v>
      </c>
      <c r="G975" t="s">
        <v>6418</v>
      </c>
      <c r="H975" t="s">
        <v>8124</v>
      </c>
      <c r="I975">
        <v>0</v>
      </c>
      <c r="J975">
        <v>20</v>
      </c>
    </row>
    <row r="976" spans="5:10" x14ac:dyDescent="0.35">
      <c r="E976" t="s">
        <v>8125</v>
      </c>
      <c r="G976" t="s">
        <v>6405</v>
      </c>
      <c r="H976" t="s">
        <v>8126</v>
      </c>
      <c r="I976">
        <v>0</v>
      </c>
      <c r="J976">
        <v>20</v>
      </c>
    </row>
    <row r="977" spans="5:10" x14ac:dyDescent="0.35">
      <c r="E977" t="s">
        <v>8127</v>
      </c>
      <c r="G977" t="s">
        <v>6405</v>
      </c>
      <c r="H977" t="s">
        <v>8127</v>
      </c>
      <c r="I977">
        <v>0</v>
      </c>
      <c r="J977">
        <v>20</v>
      </c>
    </row>
    <row r="978" spans="5:10" x14ac:dyDescent="0.35">
      <c r="E978" t="s">
        <v>8128</v>
      </c>
      <c r="G978" t="s">
        <v>6405</v>
      </c>
      <c r="H978" t="s">
        <v>8129</v>
      </c>
      <c r="I978">
        <v>0</v>
      </c>
      <c r="J978">
        <v>20</v>
      </c>
    </row>
    <row r="979" spans="5:10" x14ac:dyDescent="0.35">
      <c r="E979" t="s">
        <v>8130</v>
      </c>
      <c r="G979" t="s">
        <v>6405</v>
      </c>
      <c r="H979" t="s">
        <v>8131</v>
      </c>
      <c r="I979">
        <v>0</v>
      </c>
      <c r="J979">
        <v>20</v>
      </c>
    </row>
    <row r="980" spans="5:10" x14ac:dyDescent="0.35">
      <c r="E980" t="s">
        <v>8132</v>
      </c>
      <c r="G980" t="s">
        <v>6405</v>
      </c>
      <c r="H980" t="s">
        <v>8133</v>
      </c>
      <c r="I980">
        <v>0</v>
      </c>
      <c r="J980">
        <v>20</v>
      </c>
    </row>
    <row r="981" spans="5:10" x14ac:dyDescent="0.35">
      <c r="E981" t="s">
        <v>8134</v>
      </c>
      <c r="G981" t="s">
        <v>6405</v>
      </c>
      <c r="H981" t="s">
        <v>8134</v>
      </c>
      <c r="I981">
        <v>0</v>
      </c>
      <c r="J981">
        <v>20</v>
      </c>
    </row>
    <row r="982" spans="5:10" x14ac:dyDescent="0.35">
      <c r="E982" t="s">
        <v>8135</v>
      </c>
      <c r="G982" t="s">
        <v>6405</v>
      </c>
      <c r="H982" t="s">
        <v>8136</v>
      </c>
      <c r="I982">
        <v>0</v>
      </c>
      <c r="J982">
        <v>20</v>
      </c>
    </row>
    <row r="983" spans="5:10" x14ac:dyDescent="0.35">
      <c r="E983" t="s">
        <v>8137</v>
      </c>
      <c r="G983" t="s">
        <v>6405</v>
      </c>
      <c r="H983" t="s">
        <v>8138</v>
      </c>
      <c r="I983">
        <v>0</v>
      </c>
      <c r="J983">
        <v>20</v>
      </c>
    </row>
    <row r="984" spans="5:10" x14ac:dyDescent="0.35">
      <c r="E984" t="s">
        <v>8139</v>
      </c>
      <c r="G984" t="s">
        <v>6405</v>
      </c>
      <c r="H984" t="s">
        <v>8140</v>
      </c>
      <c r="I984">
        <v>0</v>
      </c>
      <c r="J984">
        <v>20</v>
      </c>
    </row>
    <row r="985" spans="5:10" x14ac:dyDescent="0.35">
      <c r="E985" t="s">
        <v>8141</v>
      </c>
      <c r="G985" t="s">
        <v>6405</v>
      </c>
      <c r="H985" t="s">
        <v>8142</v>
      </c>
      <c r="I985">
        <v>0</v>
      </c>
      <c r="J985">
        <v>20</v>
      </c>
    </row>
    <row r="986" spans="5:10" x14ac:dyDescent="0.35">
      <c r="E986" t="s">
        <v>8143</v>
      </c>
      <c r="G986" t="s">
        <v>6405</v>
      </c>
      <c r="H986" t="s">
        <v>8143</v>
      </c>
      <c r="I986">
        <v>0</v>
      </c>
      <c r="J986">
        <v>20</v>
      </c>
    </row>
    <row r="987" spans="5:10" x14ac:dyDescent="0.35">
      <c r="E987" t="s">
        <v>8144</v>
      </c>
      <c r="G987" t="s">
        <v>6405</v>
      </c>
      <c r="H987" t="s">
        <v>8144</v>
      </c>
      <c r="I987">
        <v>0</v>
      </c>
      <c r="J987">
        <v>20</v>
      </c>
    </row>
    <row r="988" spans="5:10" x14ac:dyDescent="0.35">
      <c r="E988" t="s">
        <v>8145</v>
      </c>
      <c r="G988" t="s">
        <v>6405</v>
      </c>
      <c r="H988" t="s">
        <v>8146</v>
      </c>
      <c r="I988">
        <v>0</v>
      </c>
      <c r="J988">
        <v>20</v>
      </c>
    </row>
    <row r="989" spans="5:10" x14ac:dyDescent="0.35">
      <c r="E989" t="s">
        <v>8147</v>
      </c>
      <c r="G989" t="s">
        <v>6405</v>
      </c>
      <c r="H989" t="s">
        <v>8147</v>
      </c>
      <c r="I989">
        <v>0</v>
      </c>
      <c r="J989">
        <v>20</v>
      </c>
    </row>
    <row r="990" spans="5:10" x14ac:dyDescent="0.35">
      <c r="E990" t="s">
        <v>8148</v>
      </c>
      <c r="G990" t="s">
        <v>6405</v>
      </c>
      <c r="H990" t="s">
        <v>8149</v>
      </c>
      <c r="I990">
        <v>0</v>
      </c>
      <c r="J990">
        <v>20</v>
      </c>
    </row>
    <row r="991" spans="5:10" x14ac:dyDescent="0.35">
      <c r="E991" t="s">
        <v>8150</v>
      </c>
      <c r="G991" t="s">
        <v>6405</v>
      </c>
      <c r="H991" t="s">
        <v>8150</v>
      </c>
      <c r="I991">
        <v>0</v>
      </c>
      <c r="J991">
        <v>20</v>
      </c>
    </row>
    <row r="992" spans="5:10" x14ac:dyDescent="0.35">
      <c r="E992" t="s">
        <v>8151</v>
      </c>
      <c r="G992" t="s">
        <v>6405</v>
      </c>
      <c r="H992" t="s">
        <v>8151</v>
      </c>
      <c r="I992">
        <v>0</v>
      </c>
      <c r="J992">
        <v>20</v>
      </c>
    </row>
    <row r="993" spans="5:10" x14ac:dyDescent="0.35">
      <c r="E993" t="s">
        <v>8152</v>
      </c>
      <c r="G993" t="s">
        <v>6405</v>
      </c>
      <c r="H993" t="s">
        <v>8153</v>
      </c>
      <c r="I993">
        <v>0</v>
      </c>
      <c r="J993">
        <v>20</v>
      </c>
    </row>
    <row r="994" spans="5:10" x14ac:dyDescent="0.35">
      <c r="E994" t="s">
        <v>8154</v>
      </c>
      <c r="G994" t="s">
        <v>6405</v>
      </c>
      <c r="H994" t="s">
        <v>8155</v>
      </c>
      <c r="I994">
        <v>0</v>
      </c>
      <c r="J994">
        <v>20</v>
      </c>
    </row>
    <row r="995" spans="5:10" x14ac:dyDescent="0.35">
      <c r="E995" t="s">
        <v>8156</v>
      </c>
      <c r="G995" t="s">
        <v>6405</v>
      </c>
      <c r="H995" t="s">
        <v>8157</v>
      </c>
      <c r="I995">
        <v>0</v>
      </c>
      <c r="J995">
        <v>20</v>
      </c>
    </row>
    <row r="996" spans="5:10" x14ac:dyDescent="0.35">
      <c r="E996" t="s">
        <v>8158</v>
      </c>
      <c r="G996" t="s">
        <v>6405</v>
      </c>
      <c r="H996" t="s">
        <v>8159</v>
      </c>
      <c r="I996">
        <v>0</v>
      </c>
      <c r="J996">
        <v>20</v>
      </c>
    </row>
    <row r="997" spans="5:10" x14ac:dyDescent="0.35">
      <c r="E997" t="s">
        <v>8160</v>
      </c>
      <c r="G997" t="s">
        <v>6405</v>
      </c>
      <c r="H997" t="s">
        <v>8161</v>
      </c>
      <c r="I997">
        <v>0</v>
      </c>
      <c r="J997">
        <v>20</v>
      </c>
    </row>
    <row r="998" spans="5:10" x14ac:dyDescent="0.35">
      <c r="E998" t="s">
        <v>8162</v>
      </c>
      <c r="G998" t="s">
        <v>6405</v>
      </c>
      <c r="H998" t="s">
        <v>8163</v>
      </c>
      <c r="I998">
        <v>0</v>
      </c>
      <c r="J998">
        <v>20</v>
      </c>
    </row>
    <row r="999" spans="5:10" x14ac:dyDescent="0.35">
      <c r="E999" t="s">
        <v>8164</v>
      </c>
      <c r="G999" t="s">
        <v>6405</v>
      </c>
      <c r="H999" t="s">
        <v>8165</v>
      </c>
      <c r="I999">
        <v>0</v>
      </c>
      <c r="J999">
        <v>20</v>
      </c>
    </row>
    <row r="1000" spans="5:10" x14ac:dyDescent="0.35">
      <c r="E1000" t="s">
        <v>8166</v>
      </c>
      <c r="G1000" t="s">
        <v>6405</v>
      </c>
      <c r="H1000" t="s">
        <v>8167</v>
      </c>
      <c r="I1000">
        <v>0</v>
      </c>
      <c r="J1000">
        <v>20</v>
      </c>
    </row>
    <row r="1001" spans="5:10" x14ac:dyDescent="0.35">
      <c r="E1001" t="s">
        <v>8168</v>
      </c>
      <c r="G1001" t="s">
        <v>6405</v>
      </c>
      <c r="H1001" t="s">
        <v>8169</v>
      </c>
      <c r="I1001">
        <v>0</v>
      </c>
      <c r="J1001">
        <v>20</v>
      </c>
    </row>
    <row r="1002" spans="5:10" x14ac:dyDescent="0.35">
      <c r="E1002" t="s">
        <v>8170</v>
      </c>
      <c r="G1002" t="s">
        <v>6405</v>
      </c>
      <c r="H1002" t="s">
        <v>8170</v>
      </c>
      <c r="I1002">
        <v>0</v>
      </c>
      <c r="J1002">
        <v>20</v>
      </c>
    </row>
    <row r="1003" spans="5:10" x14ac:dyDescent="0.35">
      <c r="E1003" t="s">
        <v>8171</v>
      </c>
      <c r="G1003" t="s">
        <v>6405</v>
      </c>
      <c r="H1003" t="s">
        <v>8172</v>
      </c>
      <c r="I1003">
        <v>0</v>
      </c>
      <c r="J1003">
        <v>20</v>
      </c>
    </row>
    <row r="1004" spans="5:10" x14ac:dyDescent="0.35">
      <c r="E1004" t="s">
        <v>8173</v>
      </c>
      <c r="G1004" t="s">
        <v>6405</v>
      </c>
      <c r="H1004" t="s">
        <v>8174</v>
      </c>
      <c r="I1004">
        <v>0</v>
      </c>
      <c r="J1004">
        <v>20</v>
      </c>
    </row>
    <row r="1005" spans="5:10" x14ac:dyDescent="0.35">
      <c r="E1005" t="s">
        <v>8175</v>
      </c>
      <c r="G1005" t="s">
        <v>6405</v>
      </c>
      <c r="H1005" t="s">
        <v>8176</v>
      </c>
      <c r="I1005">
        <v>0</v>
      </c>
      <c r="J1005">
        <v>20</v>
      </c>
    </row>
    <row r="1006" spans="5:10" x14ac:dyDescent="0.35">
      <c r="E1006" t="s">
        <v>8177</v>
      </c>
      <c r="G1006" t="s">
        <v>6405</v>
      </c>
      <c r="H1006" t="s">
        <v>8178</v>
      </c>
      <c r="I1006">
        <v>0</v>
      </c>
      <c r="J1006">
        <v>20</v>
      </c>
    </row>
    <row r="1007" spans="5:10" x14ac:dyDescent="0.35">
      <c r="E1007" t="s">
        <v>8179</v>
      </c>
      <c r="G1007" t="s">
        <v>6405</v>
      </c>
      <c r="H1007" t="s">
        <v>8179</v>
      </c>
      <c r="I1007">
        <v>0</v>
      </c>
      <c r="J1007">
        <v>20</v>
      </c>
    </row>
    <row r="1008" spans="5:10" x14ac:dyDescent="0.35">
      <c r="E1008" t="s">
        <v>8180</v>
      </c>
      <c r="G1008" t="s">
        <v>6405</v>
      </c>
      <c r="H1008" t="s">
        <v>8180</v>
      </c>
      <c r="I1008">
        <v>0</v>
      </c>
      <c r="J1008">
        <v>20</v>
      </c>
    </row>
    <row r="1009" spans="5:10" x14ac:dyDescent="0.35">
      <c r="E1009" t="s">
        <v>8181</v>
      </c>
      <c r="G1009" t="s">
        <v>6482</v>
      </c>
      <c r="H1009" t="s">
        <v>8182</v>
      </c>
      <c r="I1009">
        <v>1</v>
      </c>
      <c r="J1009">
        <v>1</v>
      </c>
    </row>
    <row r="1010" spans="5:10" x14ac:dyDescent="0.35">
      <c r="E1010" t="s">
        <v>8183</v>
      </c>
      <c r="G1010" t="s">
        <v>6405</v>
      </c>
      <c r="H1010" t="s">
        <v>8184</v>
      </c>
      <c r="I1010">
        <v>0</v>
      </c>
      <c r="J1010">
        <v>20</v>
      </c>
    </row>
    <row r="1011" spans="5:10" x14ac:dyDescent="0.35">
      <c r="E1011" t="s">
        <v>8185</v>
      </c>
      <c r="G1011" t="s">
        <v>6405</v>
      </c>
      <c r="H1011" t="s">
        <v>8186</v>
      </c>
      <c r="I1011">
        <v>0</v>
      </c>
      <c r="J1011">
        <v>20</v>
      </c>
    </row>
    <row r="1012" spans="5:10" x14ac:dyDescent="0.35">
      <c r="E1012" t="s">
        <v>8187</v>
      </c>
      <c r="G1012" t="s">
        <v>6405</v>
      </c>
      <c r="H1012" t="s">
        <v>8188</v>
      </c>
      <c r="I1012">
        <v>0</v>
      </c>
      <c r="J1012">
        <v>20</v>
      </c>
    </row>
    <row r="1013" spans="5:10" x14ac:dyDescent="0.35">
      <c r="E1013" t="s">
        <v>8189</v>
      </c>
      <c r="G1013" t="s">
        <v>6482</v>
      </c>
      <c r="H1013" t="s">
        <v>8190</v>
      </c>
      <c r="I1013">
        <v>0</v>
      </c>
      <c r="J1013">
        <v>20</v>
      </c>
    </row>
    <row r="1014" spans="5:10" x14ac:dyDescent="0.35">
      <c r="E1014" t="s">
        <v>8191</v>
      </c>
      <c r="G1014" t="s">
        <v>6405</v>
      </c>
      <c r="H1014" t="s">
        <v>8192</v>
      </c>
      <c r="I1014">
        <v>0</v>
      </c>
      <c r="J1014">
        <v>20</v>
      </c>
    </row>
    <row r="1015" spans="5:10" x14ac:dyDescent="0.35">
      <c r="E1015" t="s">
        <v>8193</v>
      </c>
      <c r="G1015" t="s">
        <v>6405</v>
      </c>
      <c r="H1015" t="s">
        <v>8194</v>
      </c>
      <c r="I1015">
        <v>0</v>
      </c>
      <c r="J1015">
        <v>20</v>
      </c>
    </row>
    <row r="1016" spans="5:10" x14ac:dyDescent="0.35">
      <c r="E1016" t="s">
        <v>8195</v>
      </c>
      <c r="G1016" t="s">
        <v>6418</v>
      </c>
      <c r="H1016" t="s">
        <v>8195</v>
      </c>
      <c r="I1016">
        <v>0</v>
      </c>
      <c r="J1016">
        <v>20</v>
      </c>
    </row>
    <row r="1017" spans="5:10" x14ac:dyDescent="0.35">
      <c r="E1017" t="s">
        <v>8196</v>
      </c>
      <c r="G1017" t="s">
        <v>6405</v>
      </c>
      <c r="H1017" t="s">
        <v>8197</v>
      </c>
      <c r="I1017">
        <v>0</v>
      </c>
      <c r="J1017">
        <v>20</v>
      </c>
    </row>
    <row r="1018" spans="5:10" x14ac:dyDescent="0.35">
      <c r="E1018" t="s">
        <v>8198</v>
      </c>
      <c r="G1018" t="s">
        <v>6405</v>
      </c>
      <c r="H1018" t="s">
        <v>8199</v>
      </c>
      <c r="I1018">
        <v>0</v>
      </c>
      <c r="J1018">
        <v>20</v>
      </c>
    </row>
    <row r="1019" spans="5:10" x14ac:dyDescent="0.35">
      <c r="E1019" t="s">
        <v>8200</v>
      </c>
      <c r="G1019" t="s">
        <v>6405</v>
      </c>
      <c r="H1019" t="s">
        <v>8201</v>
      </c>
      <c r="I1019">
        <v>0</v>
      </c>
      <c r="J1019">
        <v>20</v>
      </c>
    </row>
    <row r="1020" spans="5:10" x14ac:dyDescent="0.35">
      <c r="E1020" t="s">
        <v>8202</v>
      </c>
      <c r="G1020" t="s">
        <v>6405</v>
      </c>
      <c r="H1020" t="s">
        <v>8203</v>
      </c>
      <c r="I1020">
        <v>0</v>
      </c>
      <c r="J1020">
        <v>20</v>
      </c>
    </row>
    <row r="1021" spans="5:10" x14ac:dyDescent="0.35">
      <c r="E1021" t="s">
        <v>8204</v>
      </c>
      <c r="F1021" t="s">
        <v>8205</v>
      </c>
      <c r="G1021" t="s">
        <v>6418</v>
      </c>
      <c r="H1021" t="s">
        <v>8206</v>
      </c>
      <c r="I1021">
        <v>0</v>
      </c>
      <c r="J1021">
        <v>20</v>
      </c>
    </row>
    <row r="1022" spans="5:10" x14ac:dyDescent="0.35">
      <c r="E1022" t="s">
        <v>8207</v>
      </c>
      <c r="G1022" t="s">
        <v>6405</v>
      </c>
      <c r="H1022" t="s">
        <v>8208</v>
      </c>
      <c r="I1022">
        <v>0</v>
      </c>
      <c r="J1022">
        <v>20</v>
      </c>
    </row>
    <row r="1023" spans="5:10" x14ac:dyDescent="0.35">
      <c r="E1023" t="s">
        <v>8209</v>
      </c>
      <c r="G1023" t="s">
        <v>6405</v>
      </c>
      <c r="H1023" t="s">
        <v>8210</v>
      </c>
      <c r="I1023">
        <v>0</v>
      </c>
      <c r="J1023">
        <v>20</v>
      </c>
    </row>
    <row r="1024" spans="5:10" x14ac:dyDescent="0.35">
      <c r="E1024" t="s">
        <v>8211</v>
      </c>
      <c r="G1024" t="s">
        <v>6405</v>
      </c>
      <c r="H1024" t="s">
        <v>6700</v>
      </c>
      <c r="I1024">
        <v>0</v>
      </c>
      <c r="J1024">
        <v>20</v>
      </c>
    </row>
    <row r="1025" spans="5:10" x14ac:dyDescent="0.35">
      <c r="E1025" t="s">
        <v>8212</v>
      </c>
      <c r="G1025" t="s">
        <v>6405</v>
      </c>
      <c r="H1025" t="s">
        <v>8212</v>
      </c>
      <c r="I1025">
        <v>0</v>
      </c>
      <c r="J1025">
        <v>20</v>
      </c>
    </row>
    <row r="1026" spans="5:10" x14ac:dyDescent="0.35">
      <c r="E1026" t="s">
        <v>8213</v>
      </c>
      <c r="G1026" t="s">
        <v>6405</v>
      </c>
      <c r="H1026" t="s">
        <v>8214</v>
      </c>
      <c r="I1026">
        <v>0</v>
      </c>
      <c r="J1026">
        <v>20</v>
      </c>
    </row>
    <row r="1027" spans="5:10" x14ac:dyDescent="0.35">
      <c r="E1027" t="s">
        <v>8215</v>
      </c>
      <c r="G1027" t="s">
        <v>6405</v>
      </c>
      <c r="H1027" t="s">
        <v>7419</v>
      </c>
      <c r="I1027">
        <v>0</v>
      </c>
      <c r="J1027">
        <v>20</v>
      </c>
    </row>
    <row r="1028" spans="5:10" x14ac:dyDescent="0.35">
      <c r="E1028" t="s">
        <v>8216</v>
      </c>
      <c r="G1028" t="s">
        <v>6405</v>
      </c>
      <c r="H1028" t="s">
        <v>8217</v>
      </c>
      <c r="I1028">
        <v>0</v>
      </c>
      <c r="J1028">
        <v>20</v>
      </c>
    </row>
    <row r="1029" spans="5:10" x14ac:dyDescent="0.35">
      <c r="E1029" t="s">
        <v>8218</v>
      </c>
      <c r="G1029" t="s">
        <v>6405</v>
      </c>
      <c r="H1029" t="s">
        <v>8218</v>
      </c>
      <c r="I1029">
        <v>0</v>
      </c>
      <c r="J1029">
        <v>20</v>
      </c>
    </row>
    <row r="1030" spans="5:10" x14ac:dyDescent="0.35">
      <c r="E1030" t="s">
        <v>8219</v>
      </c>
      <c r="G1030" t="s">
        <v>6405</v>
      </c>
      <c r="H1030" t="s">
        <v>8219</v>
      </c>
      <c r="I1030">
        <v>0</v>
      </c>
      <c r="J1030">
        <v>20</v>
      </c>
    </row>
    <row r="1031" spans="5:10" x14ac:dyDescent="0.35">
      <c r="E1031" t="s">
        <v>8220</v>
      </c>
      <c r="G1031" t="s">
        <v>6405</v>
      </c>
      <c r="H1031" t="s">
        <v>8221</v>
      </c>
      <c r="I1031">
        <v>0</v>
      </c>
      <c r="J1031">
        <v>20</v>
      </c>
    </row>
    <row r="1032" spans="5:10" x14ac:dyDescent="0.35">
      <c r="E1032" t="s">
        <v>8222</v>
      </c>
      <c r="G1032" t="s">
        <v>6405</v>
      </c>
      <c r="H1032" t="s">
        <v>8223</v>
      </c>
      <c r="I1032">
        <v>0</v>
      </c>
      <c r="J1032">
        <v>20</v>
      </c>
    </row>
    <row r="1033" spans="5:10" x14ac:dyDescent="0.35">
      <c r="E1033" t="s">
        <v>8224</v>
      </c>
      <c r="G1033" t="s">
        <v>6405</v>
      </c>
      <c r="H1033" t="s">
        <v>8225</v>
      </c>
      <c r="I1033">
        <v>0</v>
      </c>
      <c r="J1033">
        <v>20</v>
      </c>
    </row>
    <row r="1034" spans="5:10" x14ac:dyDescent="0.35">
      <c r="E1034" t="s">
        <v>8226</v>
      </c>
      <c r="G1034" t="s">
        <v>6405</v>
      </c>
      <c r="H1034" t="s">
        <v>8227</v>
      </c>
      <c r="I1034">
        <v>0</v>
      </c>
      <c r="J1034">
        <v>20</v>
      </c>
    </row>
    <row r="1035" spans="5:10" x14ac:dyDescent="0.35">
      <c r="E1035" t="s">
        <v>8228</v>
      </c>
      <c r="G1035" t="s">
        <v>6405</v>
      </c>
      <c r="H1035" t="s">
        <v>8229</v>
      </c>
      <c r="I1035">
        <v>0</v>
      </c>
      <c r="J1035">
        <v>20</v>
      </c>
    </row>
    <row r="1036" spans="5:10" x14ac:dyDescent="0.35">
      <c r="E1036" t="s">
        <v>8230</v>
      </c>
      <c r="G1036" t="s">
        <v>6405</v>
      </c>
      <c r="H1036" t="s">
        <v>8231</v>
      </c>
      <c r="I1036">
        <v>0</v>
      </c>
      <c r="J1036">
        <v>20</v>
      </c>
    </row>
    <row r="1037" spans="5:10" x14ac:dyDescent="0.35">
      <c r="E1037" t="s">
        <v>8232</v>
      </c>
      <c r="G1037" t="s">
        <v>6405</v>
      </c>
      <c r="H1037" t="s">
        <v>8233</v>
      </c>
      <c r="I1037">
        <v>0</v>
      </c>
      <c r="J1037">
        <v>20</v>
      </c>
    </row>
    <row r="1038" spans="5:10" x14ac:dyDescent="0.35">
      <c r="E1038" t="s">
        <v>8234</v>
      </c>
      <c r="G1038" t="s">
        <v>6405</v>
      </c>
      <c r="H1038" t="s">
        <v>8235</v>
      </c>
      <c r="I1038">
        <v>0</v>
      </c>
      <c r="J1038">
        <v>20</v>
      </c>
    </row>
    <row r="1039" spans="5:10" x14ac:dyDescent="0.35">
      <c r="E1039" t="s">
        <v>8236</v>
      </c>
      <c r="G1039" t="s">
        <v>6405</v>
      </c>
      <c r="H1039" t="s">
        <v>8237</v>
      </c>
      <c r="I1039">
        <v>0</v>
      </c>
      <c r="J1039">
        <v>20</v>
      </c>
    </row>
    <row r="1040" spans="5:10" x14ac:dyDescent="0.35">
      <c r="E1040" t="s">
        <v>8238</v>
      </c>
      <c r="G1040" t="s">
        <v>6405</v>
      </c>
      <c r="H1040" t="s">
        <v>8239</v>
      </c>
      <c r="I1040">
        <v>0</v>
      </c>
      <c r="J1040">
        <v>20</v>
      </c>
    </row>
    <row r="1041" spans="5:10" x14ac:dyDescent="0.35">
      <c r="E1041" t="s">
        <v>8240</v>
      </c>
      <c r="G1041" t="s">
        <v>6482</v>
      </c>
      <c r="H1041" t="s">
        <v>8241</v>
      </c>
      <c r="I1041">
        <v>0</v>
      </c>
      <c r="J1041">
        <v>20</v>
      </c>
    </row>
    <row r="1042" spans="5:10" x14ac:dyDescent="0.35">
      <c r="E1042" t="s">
        <v>8242</v>
      </c>
      <c r="G1042" t="s">
        <v>6482</v>
      </c>
      <c r="H1042" t="s">
        <v>8243</v>
      </c>
      <c r="I1042">
        <v>0</v>
      </c>
      <c r="J1042">
        <v>20</v>
      </c>
    </row>
    <row r="1043" spans="5:10" x14ac:dyDescent="0.35">
      <c r="E1043" t="s">
        <v>8244</v>
      </c>
      <c r="G1043" t="s">
        <v>6405</v>
      </c>
      <c r="H1043" t="s">
        <v>8245</v>
      </c>
      <c r="I1043">
        <v>0</v>
      </c>
      <c r="J1043">
        <v>20</v>
      </c>
    </row>
    <row r="1044" spans="5:10" x14ac:dyDescent="0.35">
      <c r="E1044" t="s">
        <v>8246</v>
      </c>
      <c r="G1044" t="s">
        <v>6405</v>
      </c>
      <c r="H1044" t="s">
        <v>8247</v>
      </c>
      <c r="I1044">
        <v>0</v>
      </c>
      <c r="J1044">
        <v>20</v>
      </c>
    </row>
    <row r="1045" spans="5:10" x14ac:dyDescent="0.35">
      <c r="E1045" t="s">
        <v>8248</v>
      </c>
      <c r="G1045" t="s">
        <v>6405</v>
      </c>
      <c r="H1045" t="s">
        <v>8249</v>
      </c>
      <c r="I1045">
        <v>0</v>
      </c>
      <c r="J1045">
        <v>20</v>
      </c>
    </row>
    <row r="1046" spans="5:10" x14ac:dyDescent="0.35">
      <c r="E1046" t="s">
        <v>8250</v>
      </c>
      <c r="G1046" t="s">
        <v>6405</v>
      </c>
      <c r="H1046" t="s">
        <v>8251</v>
      </c>
      <c r="I1046">
        <v>0</v>
      </c>
      <c r="J1046">
        <v>20</v>
      </c>
    </row>
    <row r="1047" spans="5:10" x14ac:dyDescent="0.35">
      <c r="E1047" t="s">
        <v>8252</v>
      </c>
      <c r="G1047" t="s">
        <v>6405</v>
      </c>
      <c r="H1047" t="s">
        <v>8252</v>
      </c>
      <c r="I1047">
        <v>0</v>
      </c>
      <c r="J1047">
        <v>20</v>
      </c>
    </row>
    <row r="1048" spans="5:10" x14ac:dyDescent="0.35">
      <c r="E1048" t="s">
        <v>8253</v>
      </c>
      <c r="G1048" t="s">
        <v>6405</v>
      </c>
      <c r="H1048" t="s">
        <v>8254</v>
      </c>
      <c r="I1048">
        <v>0</v>
      </c>
      <c r="J1048">
        <v>20</v>
      </c>
    </row>
    <row r="1049" spans="5:10" x14ac:dyDescent="0.35">
      <c r="E1049" t="s">
        <v>8255</v>
      </c>
      <c r="G1049" t="s">
        <v>6405</v>
      </c>
      <c r="H1049" t="s">
        <v>8256</v>
      </c>
      <c r="I1049">
        <v>0</v>
      </c>
      <c r="J1049">
        <v>20</v>
      </c>
    </row>
  </sheetData>
  <autoFilter ref="A2:L1049" xr:uid="{00000000-0009-0000-0000-0000BF000000}"/>
  <dataValidations count="1">
    <dataValidation type="list" allowBlank="1" showInputMessage="1" showErrorMessage="1" sqref="D1" xr:uid="{00000000-0002-0000-BF00-000000000000}">
      <formula1>Sites</formula1>
    </dataValidation>
  </dataValidations>
  <hyperlinks>
    <hyperlink ref="B1" location="Index!A1" display="Go To Index" xr:uid="{00000000-0004-0000-BF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000-000000000000}">
  <sheetPr codeName="Sheet144"/>
  <dimension ref="A1:G4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2.6328125" bestFit="1" customWidth="1"/>
    <col min="6" max="6" width="16.36328125" bestFit="1" customWidth="1"/>
    <col min="7" max="7" width="21.6328125" bestFit="1" customWidth="1"/>
  </cols>
  <sheetData>
    <row r="1" spans="1: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7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8258</v>
      </c>
      <c r="F2" t="s">
        <v>387</v>
      </c>
      <c r="G2" t="s">
        <v>8259</v>
      </c>
    </row>
    <row r="3" spans="1:7" x14ac:dyDescent="0.35">
      <c r="E3" t="s">
        <v>8260</v>
      </c>
      <c r="F3" t="s">
        <v>8261</v>
      </c>
      <c r="G3" t="s">
        <v>8261</v>
      </c>
    </row>
    <row r="4" spans="1:7" x14ac:dyDescent="0.35">
      <c r="E4" t="s">
        <v>4634</v>
      </c>
      <c r="F4" t="s">
        <v>8262</v>
      </c>
      <c r="G4" t="s">
        <v>8263</v>
      </c>
    </row>
  </sheetData>
  <autoFilter ref="A2:G2" xr:uid="{00000000-0009-0000-0000-0000C0000000}"/>
  <dataValidations count="1">
    <dataValidation type="list" allowBlank="1" showInputMessage="1" showErrorMessage="1" sqref="D1" xr:uid="{00000000-0002-0000-C000-000000000000}">
      <formula1>Sites</formula1>
    </dataValidation>
  </dataValidations>
  <hyperlinks>
    <hyperlink ref="B1" location="Index!A1" display="Go To Index" xr:uid="{00000000-0004-0000-C0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100-000000000000}">
  <sheetPr codeName="Sheet145"/>
  <dimension ref="A1:AL3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9.6328125" bestFit="1" customWidth="1"/>
    <col min="6" max="6" width="12.453125" bestFit="1" customWidth="1"/>
    <col min="7" max="7" width="9.90625" bestFit="1" customWidth="1"/>
    <col min="8" max="8" width="11.08984375" bestFit="1" customWidth="1"/>
    <col min="9" max="9" width="14.6328125" bestFit="1" customWidth="1"/>
    <col min="10" max="10" width="22.453125" bestFit="1" customWidth="1"/>
    <col min="11" max="11" width="6.54296875" bestFit="1" customWidth="1"/>
    <col min="12" max="12" width="15.54296875" bestFit="1" customWidth="1"/>
    <col min="13" max="13" width="12.453125" bestFit="1" customWidth="1"/>
    <col min="14" max="14" width="22.36328125" bestFit="1" customWidth="1"/>
    <col min="15" max="15" width="11.08984375" bestFit="1" customWidth="1"/>
    <col min="16" max="16" width="23.6328125" bestFit="1" customWidth="1"/>
    <col min="17" max="17" width="33.453125" bestFit="1" customWidth="1"/>
    <col min="18" max="18" width="15.36328125" bestFit="1" customWidth="1"/>
    <col min="19" max="19" width="26.08984375" bestFit="1" customWidth="1"/>
    <col min="20" max="20" width="23.08984375" bestFit="1" customWidth="1"/>
    <col min="21" max="21" width="17.6328125" bestFit="1" customWidth="1"/>
    <col min="22" max="22" width="15.36328125" bestFit="1" customWidth="1"/>
    <col min="23" max="23" width="16.08984375" bestFit="1" customWidth="1"/>
    <col min="24" max="24" width="18.54296875" bestFit="1" customWidth="1"/>
    <col min="25" max="25" width="19.54296875" bestFit="1" customWidth="1"/>
    <col min="26" max="26" width="11.54296875" bestFit="1" customWidth="1"/>
    <col min="27" max="27" width="14" bestFit="1" customWidth="1"/>
    <col min="28" max="28" width="12.36328125" bestFit="1" customWidth="1"/>
    <col min="29" max="29" width="19.36328125" bestFit="1" customWidth="1"/>
    <col min="30" max="30" width="17.36328125" bestFit="1" customWidth="1"/>
    <col min="31" max="31" width="20" bestFit="1" customWidth="1"/>
    <col min="32" max="32" width="20.453125" bestFit="1" customWidth="1"/>
    <col min="33" max="33" width="16.6328125" bestFit="1" customWidth="1"/>
    <col min="34" max="34" width="11.6328125" bestFit="1" customWidth="1"/>
    <col min="35" max="35" width="16.54296875" bestFit="1" customWidth="1"/>
    <col min="36" max="36" width="29.90625" bestFit="1" customWidth="1"/>
    <col min="37" max="37" width="14.36328125" bestFit="1" customWidth="1"/>
    <col min="38" max="38" width="18.453125" bestFit="1" customWidth="1"/>
  </cols>
  <sheetData>
    <row r="1" spans="1:38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38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8264</v>
      </c>
      <c r="F2" t="s">
        <v>387</v>
      </c>
      <c r="G2" t="s">
        <v>2588</v>
      </c>
      <c r="H2" t="s">
        <v>4437</v>
      </c>
      <c r="I2" t="s">
        <v>8265</v>
      </c>
      <c r="J2" t="s">
        <v>8266</v>
      </c>
      <c r="K2" t="s">
        <v>8267</v>
      </c>
      <c r="L2" t="s">
        <v>8268</v>
      </c>
      <c r="M2" t="s">
        <v>8269</v>
      </c>
      <c r="N2" t="s">
        <v>8270</v>
      </c>
      <c r="O2" t="s">
        <v>8271</v>
      </c>
      <c r="P2" t="s">
        <v>8272</v>
      </c>
      <c r="Q2" t="s">
        <v>8273</v>
      </c>
      <c r="R2" t="s">
        <v>8274</v>
      </c>
      <c r="S2" t="s">
        <v>8275</v>
      </c>
      <c r="T2" t="s">
        <v>4041</v>
      </c>
      <c r="U2" t="s">
        <v>8276</v>
      </c>
      <c r="V2" t="s">
        <v>8277</v>
      </c>
      <c r="W2" t="s">
        <v>8278</v>
      </c>
      <c r="X2" t="s">
        <v>8279</v>
      </c>
      <c r="Y2" t="s">
        <v>8280</v>
      </c>
      <c r="Z2" t="s">
        <v>8281</v>
      </c>
      <c r="AA2" t="s">
        <v>8282</v>
      </c>
      <c r="AB2" t="s">
        <v>8283</v>
      </c>
      <c r="AC2" t="s">
        <v>8284</v>
      </c>
      <c r="AD2" t="s">
        <v>8285</v>
      </c>
      <c r="AE2" t="s">
        <v>8286</v>
      </c>
      <c r="AF2" t="s">
        <v>8287</v>
      </c>
      <c r="AG2" t="s">
        <v>8288</v>
      </c>
      <c r="AH2" t="s">
        <v>8289</v>
      </c>
      <c r="AI2" t="s">
        <v>8290</v>
      </c>
      <c r="AJ2" t="s">
        <v>8291</v>
      </c>
      <c r="AK2" t="s">
        <v>8292</v>
      </c>
      <c r="AL2" t="s">
        <v>8293</v>
      </c>
    </row>
    <row r="3" spans="1:38" x14ac:dyDescent="0.35">
      <c r="E3" t="s">
        <v>10</v>
      </c>
      <c r="G3">
        <v>0</v>
      </c>
      <c r="H3" t="s">
        <v>8294</v>
      </c>
      <c r="J3" t="s">
        <v>8295</v>
      </c>
      <c r="M3" t="s">
        <v>10</v>
      </c>
      <c r="N3" t="s">
        <v>10</v>
      </c>
      <c r="P3" t="s">
        <v>8296</v>
      </c>
      <c r="Q3" t="s">
        <v>8297</v>
      </c>
      <c r="R3" s="48">
        <v>5000</v>
      </c>
      <c r="S3">
        <v>20</v>
      </c>
      <c r="T3">
        <v>1</v>
      </c>
      <c r="U3">
        <v>20</v>
      </c>
      <c r="V3" t="s">
        <v>8298</v>
      </c>
      <c r="W3" t="s">
        <v>8298</v>
      </c>
      <c r="X3" t="s">
        <v>8298</v>
      </c>
      <c r="AC3" t="s">
        <v>8299</v>
      </c>
      <c r="AD3">
        <v>25</v>
      </c>
      <c r="AE3" t="s">
        <v>8300</v>
      </c>
      <c r="AF3" t="s">
        <v>8301</v>
      </c>
      <c r="AG3" t="s">
        <v>8302</v>
      </c>
      <c r="AH3">
        <v>0</v>
      </c>
      <c r="AJ3" t="s">
        <v>8303</v>
      </c>
      <c r="AK3" t="s">
        <v>8304</v>
      </c>
      <c r="AL3" t="s">
        <v>8305</v>
      </c>
    </row>
  </sheetData>
  <autoFilter ref="A2:AL2" xr:uid="{00000000-0009-0000-0000-0000C1000000}"/>
  <dataValidations count="1">
    <dataValidation type="list" allowBlank="1" showInputMessage="1" showErrorMessage="1" sqref="D1" xr:uid="{00000000-0002-0000-C100-000000000000}">
      <formula1>Sites</formula1>
    </dataValidation>
  </dataValidations>
  <hyperlinks>
    <hyperlink ref="B1" location="Index!A1" display="Go To Index" xr:uid="{00000000-0004-0000-C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200-000000000000}">
  <sheetPr codeName="Sheet146"/>
  <dimension ref="A1:F45"/>
  <sheetViews>
    <sheetView workbookViewId="0">
      <pane ySplit="2" topLeftCell="A36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36.453125" bestFit="1" customWidth="1"/>
    <col min="6" max="6" width="33.453125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3584</v>
      </c>
      <c r="F2" t="s">
        <v>387</v>
      </c>
    </row>
    <row r="3" spans="1:6" x14ac:dyDescent="0.35">
      <c r="E3" t="s">
        <v>8306</v>
      </c>
      <c r="F3" t="s">
        <v>5841</v>
      </c>
    </row>
    <row r="4" spans="1:6" x14ac:dyDescent="0.35">
      <c r="E4" t="s">
        <v>8307</v>
      </c>
      <c r="F4" t="s">
        <v>2288</v>
      </c>
    </row>
    <row r="5" spans="1:6" x14ac:dyDescent="0.35">
      <c r="E5" t="s">
        <v>8308</v>
      </c>
      <c r="F5" t="s">
        <v>8308</v>
      </c>
    </row>
    <row r="6" spans="1:6" x14ac:dyDescent="0.35">
      <c r="E6" t="s">
        <v>8309</v>
      </c>
      <c r="F6" t="s">
        <v>8309</v>
      </c>
    </row>
    <row r="7" spans="1:6" x14ac:dyDescent="0.35">
      <c r="E7" t="s">
        <v>6036</v>
      </c>
      <c r="F7" t="s">
        <v>6036</v>
      </c>
    </row>
    <row r="8" spans="1:6" x14ac:dyDescent="0.35">
      <c r="E8" t="s">
        <v>8310</v>
      </c>
      <c r="F8" t="s">
        <v>8310</v>
      </c>
    </row>
    <row r="9" spans="1:6" x14ac:dyDescent="0.35">
      <c r="E9" t="s">
        <v>8311</v>
      </c>
      <c r="F9" t="s">
        <v>8312</v>
      </c>
    </row>
    <row r="10" spans="1:6" x14ac:dyDescent="0.35">
      <c r="E10" t="s">
        <v>8313</v>
      </c>
      <c r="F10" t="s">
        <v>6105</v>
      </c>
    </row>
    <row r="11" spans="1:6" x14ac:dyDescent="0.35">
      <c r="E11" t="s">
        <v>8314</v>
      </c>
      <c r="F11" t="s">
        <v>8315</v>
      </c>
    </row>
    <row r="12" spans="1:6" x14ac:dyDescent="0.35">
      <c r="E12" t="s">
        <v>8316</v>
      </c>
      <c r="F12" t="s">
        <v>8317</v>
      </c>
    </row>
    <row r="13" spans="1:6" x14ac:dyDescent="0.35">
      <c r="E13" t="s">
        <v>8318</v>
      </c>
      <c r="F13" t="s">
        <v>6110</v>
      </c>
    </row>
    <row r="14" spans="1:6" x14ac:dyDescent="0.35">
      <c r="E14" t="s">
        <v>8319</v>
      </c>
      <c r="F14" t="s">
        <v>8319</v>
      </c>
    </row>
    <row r="15" spans="1:6" x14ac:dyDescent="0.35">
      <c r="E15" t="s">
        <v>8320</v>
      </c>
      <c r="F15" t="s">
        <v>8320</v>
      </c>
    </row>
    <row r="16" spans="1:6" x14ac:dyDescent="0.35">
      <c r="E16" t="s">
        <v>8321</v>
      </c>
      <c r="F16" t="s">
        <v>8321</v>
      </c>
    </row>
    <row r="17" spans="5:6" x14ac:dyDescent="0.35">
      <c r="E17" t="s">
        <v>8322</v>
      </c>
      <c r="F17" t="s">
        <v>8323</v>
      </c>
    </row>
    <row r="18" spans="5:6" x14ac:dyDescent="0.35">
      <c r="E18" t="s">
        <v>8324</v>
      </c>
      <c r="F18" t="s">
        <v>8325</v>
      </c>
    </row>
    <row r="19" spans="5:6" x14ac:dyDescent="0.35">
      <c r="E19" t="s">
        <v>8326</v>
      </c>
      <c r="F19" t="s">
        <v>8327</v>
      </c>
    </row>
    <row r="20" spans="5:6" x14ac:dyDescent="0.35">
      <c r="E20" t="s">
        <v>8328</v>
      </c>
      <c r="F20" t="s">
        <v>8328</v>
      </c>
    </row>
    <row r="21" spans="5:6" x14ac:dyDescent="0.35">
      <c r="E21" t="s">
        <v>8329</v>
      </c>
      <c r="F21" t="s">
        <v>8329</v>
      </c>
    </row>
    <row r="22" spans="5:6" x14ac:dyDescent="0.35">
      <c r="E22" t="s">
        <v>8330</v>
      </c>
      <c r="F22" t="s">
        <v>8330</v>
      </c>
    </row>
    <row r="23" spans="5:6" x14ac:dyDescent="0.35">
      <c r="E23" t="s">
        <v>8331</v>
      </c>
      <c r="F23" t="s">
        <v>8331</v>
      </c>
    </row>
    <row r="24" spans="5:6" x14ac:dyDescent="0.35">
      <c r="E24" t="s">
        <v>8332</v>
      </c>
      <c r="F24" t="s">
        <v>8332</v>
      </c>
    </row>
    <row r="25" spans="5:6" x14ac:dyDescent="0.35">
      <c r="E25" t="s">
        <v>8333</v>
      </c>
      <c r="F25" t="s">
        <v>8333</v>
      </c>
    </row>
    <row r="26" spans="5:6" x14ac:dyDescent="0.35">
      <c r="E26" t="s">
        <v>8334</v>
      </c>
      <c r="F26" t="s">
        <v>8334</v>
      </c>
    </row>
    <row r="27" spans="5:6" x14ac:dyDescent="0.35">
      <c r="E27" t="s">
        <v>8335</v>
      </c>
      <c r="F27" t="s">
        <v>8335</v>
      </c>
    </row>
    <row r="28" spans="5:6" x14ac:dyDescent="0.35">
      <c r="E28" t="s">
        <v>8336</v>
      </c>
      <c r="F28" t="s">
        <v>8336</v>
      </c>
    </row>
    <row r="29" spans="5:6" x14ac:dyDescent="0.35">
      <c r="E29" t="s">
        <v>8337</v>
      </c>
      <c r="F29" t="s">
        <v>8337</v>
      </c>
    </row>
    <row r="30" spans="5:6" x14ac:dyDescent="0.35">
      <c r="E30" t="s">
        <v>8338</v>
      </c>
      <c r="F30" t="s">
        <v>8338</v>
      </c>
    </row>
    <row r="31" spans="5:6" x14ac:dyDescent="0.35">
      <c r="E31" t="s">
        <v>8339</v>
      </c>
      <c r="F31" t="s">
        <v>8339</v>
      </c>
    </row>
    <row r="32" spans="5:6" x14ac:dyDescent="0.35">
      <c r="E32" t="s">
        <v>8340</v>
      </c>
      <c r="F32" t="s">
        <v>8340</v>
      </c>
    </row>
    <row r="33" spans="5:6" x14ac:dyDescent="0.35">
      <c r="E33" t="s">
        <v>8341</v>
      </c>
      <c r="F33" t="s">
        <v>8341</v>
      </c>
    </row>
    <row r="34" spans="5:6" x14ac:dyDescent="0.35">
      <c r="E34" t="s">
        <v>7597</v>
      </c>
      <c r="F34" t="s">
        <v>8342</v>
      </c>
    </row>
    <row r="35" spans="5:6" x14ac:dyDescent="0.35">
      <c r="E35" t="s">
        <v>8343</v>
      </c>
      <c r="F35" t="s">
        <v>8343</v>
      </c>
    </row>
    <row r="36" spans="5:6" x14ac:dyDescent="0.35">
      <c r="E36" t="s">
        <v>8344</v>
      </c>
      <c r="F36" t="s">
        <v>8344</v>
      </c>
    </row>
    <row r="37" spans="5:6" x14ac:dyDescent="0.35">
      <c r="E37" t="s">
        <v>8345</v>
      </c>
      <c r="F37" t="s">
        <v>8346</v>
      </c>
    </row>
    <row r="38" spans="5:6" x14ac:dyDescent="0.35">
      <c r="E38" t="s">
        <v>8347</v>
      </c>
      <c r="F38" t="s">
        <v>8348</v>
      </c>
    </row>
    <row r="39" spans="5:6" x14ac:dyDescent="0.35">
      <c r="E39" t="s">
        <v>8349</v>
      </c>
      <c r="F39" t="s">
        <v>8350</v>
      </c>
    </row>
    <row r="40" spans="5:6" x14ac:dyDescent="0.35">
      <c r="E40" t="s">
        <v>8351</v>
      </c>
      <c r="F40" t="s">
        <v>8352</v>
      </c>
    </row>
    <row r="41" spans="5:6" x14ac:dyDescent="0.35">
      <c r="E41" t="s">
        <v>8353</v>
      </c>
      <c r="F41" t="s">
        <v>8354</v>
      </c>
    </row>
    <row r="42" spans="5:6" x14ac:dyDescent="0.35">
      <c r="E42" t="s">
        <v>8355</v>
      </c>
      <c r="F42" t="s">
        <v>8355</v>
      </c>
    </row>
    <row r="43" spans="5:6" x14ac:dyDescent="0.35">
      <c r="E43" t="s">
        <v>8356</v>
      </c>
      <c r="F43" t="s">
        <v>8356</v>
      </c>
    </row>
    <row r="44" spans="5:6" x14ac:dyDescent="0.35">
      <c r="E44" t="s">
        <v>6390</v>
      </c>
      <c r="F44" t="s">
        <v>6390</v>
      </c>
    </row>
    <row r="45" spans="5:6" x14ac:dyDescent="0.35">
      <c r="E45" t="s">
        <v>8357</v>
      </c>
      <c r="F45" t="s">
        <v>8357</v>
      </c>
    </row>
  </sheetData>
  <autoFilter ref="A2:F2" xr:uid="{00000000-0009-0000-0000-0000C2000000}"/>
  <dataValidations count="1">
    <dataValidation type="list" allowBlank="1" showInputMessage="1" showErrorMessage="1" sqref="D1" xr:uid="{00000000-0002-0000-C200-000000000000}">
      <formula1>Sites</formula1>
    </dataValidation>
  </dataValidations>
  <hyperlinks>
    <hyperlink ref="B1" location="Index!A1" display="Go To Index" xr:uid="{00000000-0004-0000-C2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300-000000000000}">
  <sheetPr codeName="Sheet147"/>
  <dimension ref="A1:D2"/>
  <sheetViews>
    <sheetView workbookViewId="0"/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C300-000000000000}">
      <formula1>Sites</formula1>
    </dataValidation>
  </dataValidations>
  <hyperlinks>
    <hyperlink ref="B1" location="Index!A1" display="Go To Index" xr:uid="{00000000-0004-0000-C300-000000000000}"/>
  </hyperlinks>
  <pageMargins left="0.7" right="0.7" top="0.75" bottom="0.75" header="0.3" footer="0.3"/>
  <customProperties>
    <customPr name="QAA_DRILLPATH_NODE_ID" r:id="rId1"/>
  </customProperties>
</worksheet>
</file>

<file path=xl/worksheets/sheet1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400-000000000000}">
  <sheetPr codeName="Sheet148"/>
  <dimension ref="A1:M305"/>
  <sheetViews>
    <sheetView workbookViewId="0">
      <pane ySplit="2" topLeftCell="A279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2.36328125" bestFit="1" customWidth="1"/>
    <col min="6" max="6" width="11.90625" bestFit="1" customWidth="1"/>
    <col min="7" max="7" width="20.08984375" bestFit="1" customWidth="1"/>
    <col min="8" max="8" width="12.453125" bestFit="1" customWidth="1"/>
    <col min="9" max="9" width="13.6328125" bestFit="1" customWidth="1"/>
    <col min="10" max="10" width="9.453125" bestFit="1" customWidth="1"/>
    <col min="11" max="11" width="16.08984375" bestFit="1" customWidth="1"/>
    <col min="12" max="12" width="18.6328125" bestFit="1" customWidth="1"/>
    <col min="13" max="13" width="19.36328125" bestFit="1" customWidth="1"/>
  </cols>
  <sheetData>
    <row r="1" spans="1:13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3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8358</v>
      </c>
      <c r="F2" t="s">
        <v>8359</v>
      </c>
      <c r="G2" t="s">
        <v>3584</v>
      </c>
      <c r="H2" t="s">
        <v>387</v>
      </c>
      <c r="I2" t="s">
        <v>8360</v>
      </c>
      <c r="J2" t="s">
        <v>4747</v>
      </c>
      <c r="K2" t="s">
        <v>8361</v>
      </c>
      <c r="L2" t="s">
        <v>8362</v>
      </c>
      <c r="M2" t="s">
        <v>8363</v>
      </c>
    </row>
    <row r="3" spans="1:13" x14ac:dyDescent="0.35">
      <c r="E3" t="s">
        <v>10</v>
      </c>
      <c r="F3" t="s">
        <v>8364</v>
      </c>
      <c r="G3" t="s">
        <v>8318</v>
      </c>
      <c r="I3" t="s">
        <v>8365</v>
      </c>
      <c r="J3">
        <v>0</v>
      </c>
      <c r="L3">
        <v>0</v>
      </c>
      <c r="M3">
        <v>0</v>
      </c>
    </row>
    <row r="4" spans="1:13" x14ac:dyDescent="0.35">
      <c r="E4" t="s">
        <v>10</v>
      </c>
      <c r="F4" t="s">
        <v>8364</v>
      </c>
      <c r="G4" t="s">
        <v>8324</v>
      </c>
      <c r="I4" t="s">
        <v>8365</v>
      </c>
      <c r="J4">
        <v>0</v>
      </c>
      <c r="L4">
        <v>0</v>
      </c>
      <c r="M4">
        <v>0</v>
      </c>
    </row>
    <row r="5" spans="1:13" x14ac:dyDescent="0.35">
      <c r="E5" t="s">
        <v>10</v>
      </c>
      <c r="F5" t="s">
        <v>8364</v>
      </c>
      <c r="G5" t="s">
        <v>8356</v>
      </c>
      <c r="I5" t="s">
        <v>8365</v>
      </c>
      <c r="J5">
        <v>0</v>
      </c>
      <c r="L5">
        <v>0</v>
      </c>
      <c r="M5">
        <v>0</v>
      </c>
    </row>
    <row r="6" spans="1:13" x14ac:dyDescent="0.35">
      <c r="E6" t="s">
        <v>10</v>
      </c>
      <c r="F6" t="s">
        <v>11</v>
      </c>
      <c r="G6" t="s">
        <v>8306</v>
      </c>
      <c r="I6" t="s">
        <v>8365</v>
      </c>
      <c r="J6">
        <v>0</v>
      </c>
      <c r="L6">
        <v>0</v>
      </c>
      <c r="M6">
        <v>0</v>
      </c>
    </row>
    <row r="7" spans="1:13" x14ac:dyDescent="0.35">
      <c r="E7" t="s">
        <v>10</v>
      </c>
      <c r="F7" t="s">
        <v>11</v>
      </c>
      <c r="G7" t="s">
        <v>8309</v>
      </c>
      <c r="I7" t="s">
        <v>8365</v>
      </c>
      <c r="J7">
        <v>0</v>
      </c>
      <c r="L7">
        <v>0</v>
      </c>
      <c r="M7">
        <v>0</v>
      </c>
    </row>
    <row r="8" spans="1:13" x14ac:dyDescent="0.35">
      <c r="E8" t="s">
        <v>10</v>
      </c>
      <c r="F8" t="s">
        <v>11</v>
      </c>
      <c r="G8" t="s">
        <v>8324</v>
      </c>
      <c r="I8" t="s">
        <v>8365</v>
      </c>
      <c r="J8">
        <v>0</v>
      </c>
      <c r="L8">
        <v>0</v>
      </c>
      <c r="M8">
        <v>0</v>
      </c>
    </row>
    <row r="9" spans="1:13" x14ac:dyDescent="0.35">
      <c r="E9" t="s">
        <v>10</v>
      </c>
      <c r="F9" t="s">
        <v>11</v>
      </c>
      <c r="G9" t="s">
        <v>8333</v>
      </c>
      <c r="I9" t="s">
        <v>8365</v>
      </c>
      <c r="J9">
        <v>0</v>
      </c>
      <c r="L9">
        <v>0</v>
      </c>
      <c r="M9">
        <v>0</v>
      </c>
    </row>
    <row r="10" spans="1:13" x14ac:dyDescent="0.35">
      <c r="E10" t="s">
        <v>10</v>
      </c>
      <c r="F10" t="s">
        <v>11</v>
      </c>
      <c r="G10" t="s">
        <v>8337</v>
      </c>
      <c r="I10" t="s">
        <v>8365</v>
      </c>
      <c r="J10">
        <v>0</v>
      </c>
      <c r="L10">
        <v>0</v>
      </c>
      <c r="M10">
        <v>0</v>
      </c>
    </row>
    <row r="11" spans="1:13" x14ac:dyDescent="0.35">
      <c r="E11" t="s">
        <v>10</v>
      </c>
      <c r="F11" t="s">
        <v>11</v>
      </c>
      <c r="G11" t="s">
        <v>8339</v>
      </c>
      <c r="I11" t="s">
        <v>8365</v>
      </c>
      <c r="J11">
        <v>0</v>
      </c>
      <c r="L11">
        <v>0</v>
      </c>
      <c r="M11">
        <v>0</v>
      </c>
    </row>
    <row r="12" spans="1:13" x14ac:dyDescent="0.35">
      <c r="E12" t="s">
        <v>10</v>
      </c>
      <c r="F12" t="s">
        <v>11</v>
      </c>
      <c r="G12" t="s">
        <v>8343</v>
      </c>
      <c r="I12" t="s">
        <v>8365</v>
      </c>
      <c r="J12">
        <v>0</v>
      </c>
      <c r="L12">
        <v>0</v>
      </c>
      <c r="M12">
        <v>0</v>
      </c>
    </row>
    <row r="13" spans="1:13" x14ac:dyDescent="0.35">
      <c r="E13" t="s">
        <v>10</v>
      </c>
      <c r="F13" t="s">
        <v>11</v>
      </c>
      <c r="G13" t="s">
        <v>8356</v>
      </c>
      <c r="I13" t="s">
        <v>8365</v>
      </c>
      <c r="J13">
        <v>0</v>
      </c>
      <c r="L13">
        <v>0</v>
      </c>
      <c r="M13">
        <v>0</v>
      </c>
    </row>
    <row r="14" spans="1:13" x14ac:dyDescent="0.35">
      <c r="E14" t="s">
        <v>10</v>
      </c>
      <c r="F14" t="s">
        <v>12</v>
      </c>
      <c r="G14" t="s">
        <v>8306</v>
      </c>
      <c r="I14" t="s">
        <v>8365</v>
      </c>
      <c r="J14">
        <v>0</v>
      </c>
      <c r="L14">
        <v>0</v>
      </c>
      <c r="M14">
        <v>0</v>
      </c>
    </row>
    <row r="15" spans="1:13" x14ac:dyDescent="0.35">
      <c r="E15" t="s">
        <v>10</v>
      </c>
      <c r="F15" t="s">
        <v>12</v>
      </c>
      <c r="G15" t="s">
        <v>8307</v>
      </c>
      <c r="I15" t="s">
        <v>8365</v>
      </c>
      <c r="J15">
        <v>0</v>
      </c>
      <c r="L15">
        <v>0</v>
      </c>
      <c r="M15">
        <v>0</v>
      </c>
    </row>
    <row r="16" spans="1:13" x14ac:dyDescent="0.35">
      <c r="E16" t="s">
        <v>10</v>
      </c>
      <c r="F16" t="s">
        <v>12</v>
      </c>
      <c r="G16" t="s">
        <v>8309</v>
      </c>
      <c r="I16" t="s">
        <v>8365</v>
      </c>
      <c r="J16">
        <v>0</v>
      </c>
      <c r="L16">
        <v>0</v>
      </c>
      <c r="M16">
        <v>0</v>
      </c>
    </row>
    <row r="17" spans="1:13" x14ac:dyDescent="0.35">
      <c r="E17" t="s">
        <v>10</v>
      </c>
      <c r="F17" t="s">
        <v>12</v>
      </c>
      <c r="G17" t="s">
        <v>8324</v>
      </c>
      <c r="I17" t="s">
        <v>8365</v>
      </c>
      <c r="J17">
        <v>0</v>
      </c>
      <c r="L17">
        <v>0</v>
      </c>
      <c r="M17">
        <v>0</v>
      </c>
    </row>
    <row r="18" spans="1:13" x14ac:dyDescent="0.35">
      <c r="E18" t="s">
        <v>10</v>
      </c>
      <c r="F18" t="s">
        <v>12</v>
      </c>
      <c r="G18" t="s">
        <v>8333</v>
      </c>
      <c r="I18" t="s">
        <v>8365</v>
      </c>
      <c r="J18">
        <v>0</v>
      </c>
      <c r="L18">
        <v>0</v>
      </c>
      <c r="M18">
        <v>0</v>
      </c>
    </row>
    <row r="19" spans="1:13" x14ac:dyDescent="0.35">
      <c r="E19" t="s">
        <v>10</v>
      </c>
      <c r="F19" t="s">
        <v>12</v>
      </c>
      <c r="G19" t="s">
        <v>8337</v>
      </c>
      <c r="I19" t="s">
        <v>8365</v>
      </c>
      <c r="J19">
        <v>0</v>
      </c>
      <c r="L19">
        <v>0</v>
      </c>
      <c r="M19">
        <v>0</v>
      </c>
    </row>
    <row r="20" spans="1:13" x14ac:dyDescent="0.35">
      <c r="E20" t="s">
        <v>10</v>
      </c>
      <c r="F20" t="s">
        <v>12</v>
      </c>
      <c r="G20" t="s">
        <v>8339</v>
      </c>
      <c r="I20" t="s">
        <v>8365</v>
      </c>
      <c r="J20">
        <v>0</v>
      </c>
      <c r="L20">
        <v>0</v>
      </c>
      <c r="M20">
        <v>0</v>
      </c>
    </row>
    <row r="21" spans="1:13" x14ac:dyDescent="0.35">
      <c r="E21" t="s">
        <v>10</v>
      </c>
      <c r="F21" t="s">
        <v>12</v>
      </c>
      <c r="G21" t="s">
        <v>8343</v>
      </c>
      <c r="I21" t="s">
        <v>8365</v>
      </c>
      <c r="J21">
        <v>0</v>
      </c>
      <c r="L21">
        <v>0</v>
      </c>
      <c r="M21">
        <v>0</v>
      </c>
    </row>
    <row r="22" spans="1:13" x14ac:dyDescent="0.35">
      <c r="E22" t="s">
        <v>10</v>
      </c>
      <c r="F22" t="s">
        <v>12</v>
      </c>
      <c r="G22" t="s">
        <v>8356</v>
      </c>
      <c r="I22" t="s">
        <v>8365</v>
      </c>
      <c r="J22">
        <v>0</v>
      </c>
      <c r="L22">
        <v>0</v>
      </c>
      <c r="M22">
        <v>0</v>
      </c>
    </row>
    <row r="23" spans="1:13" x14ac:dyDescent="0.35">
      <c r="E23" t="s">
        <v>10</v>
      </c>
      <c r="F23" t="s">
        <v>13</v>
      </c>
      <c r="G23" t="s">
        <v>8306</v>
      </c>
      <c r="I23" t="s">
        <v>8365</v>
      </c>
      <c r="J23">
        <v>0</v>
      </c>
      <c r="L23">
        <v>0</v>
      </c>
      <c r="M23">
        <v>0</v>
      </c>
    </row>
    <row r="24" spans="1:13" x14ac:dyDescent="0.35">
      <c r="E24" t="s">
        <v>10</v>
      </c>
      <c r="F24" t="s">
        <v>13</v>
      </c>
      <c r="G24" t="s">
        <v>8309</v>
      </c>
      <c r="I24" t="s">
        <v>8365</v>
      </c>
      <c r="J24">
        <v>0</v>
      </c>
      <c r="L24">
        <v>0</v>
      </c>
      <c r="M24">
        <v>0</v>
      </c>
    </row>
    <row r="25" spans="1:13" x14ac:dyDescent="0.35">
      <c r="E25" t="s">
        <v>10</v>
      </c>
      <c r="F25" t="s">
        <v>13</v>
      </c>
      <c r="G25" t="s">
        <v>8324</v>
      </c>
      <c r="I25" t="s">
        <v>8365</v>
      </c>
      <c r="J25">
        <v>0</v>
      </c>
      <c r="L25">
        <v>0</v>
      </c>
      <c r="M25">
        <v>0</v>
      </c>
    </row>
    <row r="26" spans="1:13" x14ac:dyDescent="0.35">
      <c r="E26" t="s">
        <v>10</v>
      </c>
      <c r="F26" t="s">
        <v>13</v>
      </c>
      <c r="G26" t="s">
        <v>8333</v>
      </c>
      <c r="I26" t="s">
        <v>8365</v>
      </c>
      <c r="J26">
        <v>0</v>
      </c>
      <c r="L26">
        <v>0</v>
      </c>
      <c r="M26">
        <v>0</v>
      </c>
    </row>
    <row r="27" spans="1:13" x14ac:dyDescent="0.35">
      <c r="E27" t="s">
        <v>10</v>
      </c>
      <c r="F27" t="s">
        <v>13</v>
      </c>
      <c r="G27" t="s">
        <v>8337</v>
      </c>
      <c r="I27" t="s">
        <v>8365</v>
      </c>
      <c r="J27">
        <v>0</v>
      </c>
      <c r="L27">
        <v>0</v>
      </c>
      <c r="M27">
        <v>0</v>
      </c>
    </row>
    <row r="28" spans="1:13" x14ac:dyDescent="0.35">
      <c r="E28" t="s">
        <v>10</v>
      </c>
      <c r="F28" t="s">
        <v>13</v>
      </c>
      <c r="G28" t="s">
        <v>8339</v>
      </c>
      <c r="I28" t="s">
        <v>8365</v>
      </c>
      <c r="J28">
        <v>0</v>
      </c>
      <c r="L28">
        <v>0</v>
      </c>
      <c r="M28">
        <v>0</v>
      </c>
    </row>
    <row r="29" spans="1:13" x14ac:dyDescent="0.35">
      <c r="E29" t="s">
        <v>10</v>
      </c>
      <c r="F29" t="s">
        <v>13</v>
      </c>
      <c r="G29" t="s">
        <v>8343</v>
      </c>
      <c r="I29" t="s">
        <v>8365</v>
      </c>
      <c r="J29">
        <v>0</v>
      </c>
      <c r="L29">
        <v>0</v>
      </c>
      <c r="M29">
        <v>0</v>
      </c>
    </row>
    <row r="30" spans="1:13" x14ac:dyDescent="0.35">
      <c r="E30" t="s">
        <v>10</v>
      </c>
      <c r="F30" t="s">
        <v>13</v>
      </c>
      <c r="G30" t="s">
        <v>8356</v>
      </c>
      <c r="I30" t="s">
        <v>8365</v>
      </c>
      <c r="J30">
        <v>0</v>
      </c>
      <c r="L30">
        <v>0</v>
      </c>
      <c r="M30">
        <v>0</v>
      </c>
    </row>
    <row r="31" spans="1:13" x14ac:dyDescent="0.35">
      <c r="A31" s="5">
        <v>43253</v>
      </c>
      <c r="D31" t="s">
        <v>10598</v>
      </c>
      <c r="E31" t="s">
        <v>10</v>
      </c>
      <c r="F31" t="s">
        <v>10488</v>
      </c>
      <c r="G31" t="s">
        <v>8324</v>
      </c>
      <c r="I31" t="s">
        <v>8365</v>
      </c>
      <c r="J31">
        <v>0</v>
      </c>
      <c r="L31">
        <v>0</v>
      </c>
      <c r="M31">
        <v>0</v>
      </c>
    </row>
    <row r="32" spans="1:13" x14ac:dyDescent="0.35">
      <c r="A32" s="5">
        <v>43253</v>
      </c>
      <c r="D32" t="s">
        <v>10598</v>
      </c>
      <c r="E32" t="s">
        <v>10</v>
      </c>
      <c r="F32" t="s">
        <v>10488</v>
      </c>
      <c r="G32" t="s">
        <v>8337</v>
      </c>
      <c r="I32" t="s">
        <v>8365</v>
      </c>
      <c r="J32">
        <v>0</v>
      </c>
      <c r="L32">
        <v>0</v>
      </c>
      <c r="M32">
        <v>0</v>
      </c>
    </row>
    <row r="33" spans="1:13" x14ac:dyDescent="0.35">
      <c r="A33" s="5">
        <v>43253</v>
      </c>
      <c r="D33" s="46" t="s">
        <v>10598</v>
      </c>
      <c r="E33" t="s">
        <v>10</v>
      </c>
      <c r="F33" t="s">
        <v>10488</v>
      </c>
      <c r="G33" t="s">
        <v>8333</v>
      </c>
      <c r="I33" t="s">
        <v>8365</v>
      </c>
      <c r="J33">
        <v>0</v>
      </c>
      <c r="L33">
        <v>0</v>
      </c>
      <c r="M33">
        <v>0</v>
      </c>
    </row>
    <row r="34" spans="1:13" x14ac:dyDescent="0.35">
      <c r="A34" s="5">
        <v>43253</v>
      </c>
      <c r="D34" t="s">
        <v>10598</v>
      </c>
      <c r="E34" t="s">
        <v>10</v>
      </c>
      <c r="F34" t="s">
        <v>10489</v>
      </c>
      <c r="G34" t="s">
        <v>8324</v>
      </c>
      <c r="I34" t="s">
        <v>8365</v>
      </c>
      <c r="J34">
        <v>0</v>
      </c>
      <c r="L34">
        <v>0</v>
      </c>
      <c r="M34">
        <v>0</v>
      </c>
    </row>
    <row r="35" spans="1:13" x14ac:dyDescent="0.35">
      <c r="A35" s="5">
        <v>43253</v>
      </c>
      <c r="D35" t="s">
        <v>10598</v>
      </c>
      <c r="E35" t="s">
        <v>10</v>
      </c>
      <c r="F35" t="s">
        <v>10489</v>
      </c>
      <c r="G35" t="s">
        <v>8337</v>
      </c>
      <c r="I35" t="s">
        <v>8365</v>
      </c>
      <c r="J35">
        <v>0</v>
      </c>
      <c r="L35">
        <v>0</v>
      </c>
      <c r="M35">
        <v>0</v>
      </c>
    </row>
    <row r="36" spans="1:13" x14ac:dyDescent="0.35">
      <c r="A36" s="5">
        <v>43253</v>
      </c>
      <c r="D36" t="s">
        <v>10598</v>
      </c>
      <c r="E36" t="s">
        <v>10</v>
      </c>
      <c r="F36" t="s">
        <v>10489</v>
      </c>
      <c r="G36" t="s">
        <v>8333</v>
      </c>
      <c r="I36" t="s">
        <v>8365</v>
      </c>
      <c r="J36">
        <v>0</v>
      </c>
      <c r="L36">
        <v>0</v>
      </c>
      <c r="M36">
        <v>0</v>
      </c>
    </row>
    <row r="37" spans="1:13" x14ac:dyDescent="0.35">
      <c r="A37" s="5">
        <v>43253</v>
      </c>
      <c r="D37" t="s">
        <v>10598</v>
      </c>
      <c r="E37" t="s">
        <v>10</v>
      </c>
      <c r="F37" t="s">
        <v>10490</v>
      </c>
      <c r="G37" t="s">
        <v>8324</v>
      </c>
      <c r="I37" t="s">
        <v>8365</v>
      </c>
      <c r="J37">
        <v>0</v>
      </c>
      <c r="L37">
        <v>0</v>
      </c>
      <c r="M37">
        <v>0</v>
      </c>
    </row>
    <row r="38" spans="1:13" x14ac:dyDescent="0.35">
      <c r="A38" s="5">
        <v>43253</v>
      </c>
      <c r="D38" t="s">
        <v>10598</v>
      </c>
      <c r="E38" t="s">
        <v>10</v>
      </c>
      <c r="F38" t="s">
        <v>10490</v>
      </c>
      <c r="G38" t="s">
        <v>8337</v>
      </c>
      <c r="I38" t="s">
        <v>8365</v>
      </c>
      <c r="J38">
        <v>0</v>
      </c>
      <c r="L38">
        <v>0</v>
      </c>
      <c r="M38">
        <v>0</v>
      </c>
    </row>
    <row r="39" spans="1:13" x14ac:dyDescent="0.35">
      <c r="A39" s="5">
        <v>43253</v>
      </c>
      <c r="D39" t="s">
        <v>10598</v>
      </c>
      <c r="E39" t="s">
        <v>10</v>
      </c>
      <c r="F39" t="s">
        <v>10490</v>
      </c>
      <c r="G39" t="s">
        <v>8333</v>
      </c>
      <c r="I39" t="s">
        <v>8365</v>
      </c>
      <c r="J39">
        <v>0</v>
      </c>
      <c r="L39">
        <v>0</v>
      </c>
      <c r="M39">
        <v>0</v>
      </c>
    </row>
    <row r="40" spans="1:13" x14ac:dyDescent="0.35">
      <c r="A40" s="5">
        <v>43253</v>
      </c>
      <c r="D40" t="s">
        <v>10598</v>
      </c>
      <c r="E40" t="s">
        <v>10</v>
      </c>
      <c r="F40" t="s">
        <v>10491</v>
      </c>
      <c r="G40" t="s">
        <v>8324</v>
      </c>
      <c r="I40" t="s">
        <v>8365</v>
      </c>
      <c r="J40">
        <v>0</v>
      </c>
      <c r="L40">
        <v>0</v>
      </c>
      <c r="M40">
        <v>0</v>
      </c>
    </row>
    <row r="41" spans="1:13" x14ac:dyDescent="0.35">
      <c r="A41" s="5">
        <v>43253</v>
      </c>
      <c r="D41" t="s">
        <v>10598</v>
      </c>
      <c r="E41" t="s">
        <v>10</v>
      </c>
      <c r="F41" t="s">
        <v>10491</v>
      </c>
      <c r="G41" t="s">
        <v>8337</v>
      </c>
      <c r="I41" t="s">
        <v>8365</v>
      </c>
      <c r="J41">
        <v>0</v>
      </c>
      <c r="L41">
        <v>0</v>
      </c>
      <c r="M41">
        <v>0</v>
      </c>
    </row>
    <row r="42" spans="1:13" x14ac:dyDescent="0.35">
      <c r="A42" s="5">
        <v>43253</v>
      </c>
      <c r="D42" t="s">
        <v>10598</v>
      </c>
      <c r="E42" t="s">
        <v>10</v>
      </c>
      <c r="F42" t="s">
        <v>10491</v>
      </c>
      <c r="G42" t="s">
        <v>8333</v>
      </c>
      <c r="I42" t="s">
        <v>8365</v>
      </c>
      <c r="J42">
        <v>0</v>
      </c>
      <c r="L42">
        <v>0</v>
      </c>
      <c r="M42">
        <v>0</v>
      </c>
    </row>
    <row r="43" spans="1:13" x14ac:dyDescent="0.35">
      <c r="E43" t="s">
        <v>10</v>
      </c>
      <c r="F43" t="s">
        <v>14</v>
      </c>
      <c r="G43" t="s">
        <v>8306</v>
      </c>
      <c r="I43" t="s">
        <v>8365</v>
      </c>
      <c r="J43">
        <v>0</v>
      </c>
      <c r="L43">
        <v>0</v>
      </c>
      <c r="M43">
        <v>0</v>
      </c>
    </row>
    <row r="44" spans="1:13" x14ac:dyDescent="0.35">
      <c r="E44" t="s">
        <v>10</v>
      </c>
      <c r="F44" t="s">
        <v>14</v>
      </c>
      <c r="G44" t="s">
        <v>8309</v>
      </c>
      <c r="I44" t="s">
        <v>8365</v>
      </c>
      <c r="J44">
        <v>0</v>
      </c>
      <c r="L44">
        <v>0</v>
      </c>
      <c r="M44">
        <v>0</v>
      </c>
    </row>
    <row r="45" spans="1:13" x14ac:dyDescent="0.35">
      <c r="A45" s="5">
        <v>43119</v>
      </c>
      <c r="D45" s="62" t="s">
        <v>9528</v>
      </c>
      <c r="E45" t="s">
        <v>10</v>
      </c>
      <c r="F45" t="s">
        <v>14</v>
      </c>
      <c r="G45" t="s">
        <v>8324</v>
      </c>
      <c r="I45" t="s">
        <v>8365</v>
      </c>
      <c r="J45">
        <v>0</v>
      </c>
      <c r="L45">
        <v>0</v>
      </c>
      <c r="M45">
        <v>0</v>
      </c>
    </row>
    <row r="46" spans="1:13" x14ac:dyDescent="0.35">
      <c r="E46" t="s">
        <v>10</v>
      </c>
      <c r="F46" t="s">
        <v>14</v>
      </c>
      <c r="G46" t="s">
        <v>8333</v>
      </c>
      <c r="I46" t="s">
        <v>8365</v>
      </c>
      <c r="J46">
        <v>0</v>
      </c>
      <c r="L46">
        <v>0</v>
      </c>
      <c r="M46">
        <v>0</v>
      </c>
    </row>
    <row r="47" spans="1:13" x14ac:dyDescent="0.35">
      <c r="E47" t="s">
        <v>10</v>
      </c>
      <c r="F47" t="s">
        <v>14</v>
      </c>
      <c r="G47" t="s">
        <v>8335</v>
      </c>
      <c r="I47" t="s">
        <v>8365</v>
      </c>
      <c r="J47">
        <v>0</v>
      </c>
      <c r="L47">
        <v>1</v>
      </c>
      <c r="M47">
        <v>0</v>
      </c>
    </row>
    <row r="48" spans="1:13" x14ac:dyDescent="0.35">
      <c r="E48" t="s">
        <v>10</v>
      </c>
      <c r="F48" t="s">
        <v>14</v>
      </c>
      <c r="G48" t="s">
        <v>8337</v>
      </c>
      <c r="I48" t="s">
        <v>8365</v>
      </c>
      <c r="J48">
        <v>0</v>
      </c>
      <c r="L48">
        <v>0</v>
      </c>
      <c r="M48">
        <v>0</v>
      </c>
    </row>
    <row r="49" spans="1:13" x14ac:dyDescent="0.35">
      <c r="E49" t="s">
        <v>10</v>
      </c>
      <c r="F49" t="s">
        <v>14</v>
      </c>
      <c r="G49" t="s">
        <v>8339</v>
      </c>
      <c r="I49" t="s">
        <v>8365</v>
      </c>
      <c r="J49">
        <v>0</v>
      </c>
      <c r="L49">
        <v>0</v>
      </c>
      <c r="M49">
        <v>0</v>
      </c>
    </row>
    <row r="50" spans="1:13" x14ac:dyDescent="0.35">
      <c r="E50" t="s">
        <v>10</v>
      </c>
      <c r="F50" t="s">
        <v>14</v>
      </c>
      <c r="G50" t="s">
        <v>8343</v>
      </c>
      <c r="I50" t="s">
        <v>8365</v>
      </c>
      <c r="J50">
        <v>0</v>
      </c>
      <c r="L50">
        <v>0</v>
      </c>
      <c r="M50">
        <v>0</v>
      </c>
    </row>
    <row r="51" spans="1:13" x14ac:dyDescent="0.35">
      <c r="E51" t="s">
        <v>10</v>
      </c>
      <c r="F51" t="s">
        <v>14</v>
      </c>
      <c r="G51" t="s">
        <v>8356</v>
      </c>
      <c r="I51" t="s">
        <v>8365</v>
      </c>
      <c r="J51">
        <v>0</v>
      </c>
      <c r="L51">
        <v>0</v>
      </c>
      <c r="M51">
        <v>0</v>
      </c>
    </row>
    <row r="52" spans="1:13" x14ac:dyDescent="0.35">
      <c r="E52" t="s">
        <v>10</v>
      </c>
      <c r="F52" t="s">
        <v>9</v>
      </c>
      <c r="G52" t="s">
        <v>8318</v>
      </c>
      <c r="I52" t="s">
        <v>8365</v>
      </c>
      <c r="J52">
        <v>0</v>
      </c>
      <c r="L52">
        <v>0</v>
      </c>
      <c r="M52">
        <v>0</v>
      </c>
    </row>
    <row r="53" spans="1:13" x14ac:dyDescent="0.35">
      <c r="E53" t="s">
        <v>10</v>
      </c>
      <c r="F53" t="s">
        <v>9</v>
      </c>
      <c r="G53" t="s">
        <v>8324</v>
      </c>
      <c r="I53" t="s">
        <v>8365</v>
      </c>
      <c r="J53">
        <v>0</v>
      </c>
      <c r="L53">
        <v>0</v>
      </c>
      <c r="M53">
        <v>0</v>
      </c>
    </row>
    <row r="54" spans="1:13" x14ac:dyDescent="0.35">
      <c r="E54" t="s">
        <v>10</v>
      </c>
      <c r="F54" t="s">
        <v>9</v>
      </c>
      <c r="G54" t="s">
        <v>8356</v>
      </c>
      <c r="I54" t="s">
        <v>8365</v>
      </c>
      <c r="J54">
        <v>0</v>
      </c>
      <c r="L54">
        <v>0</v>
      </c>
      <c r="M54">
        <v>0</v>
      </c>
    </row>
    <row r="55" spans="1:13" x14ac:dyDescent="0.35">
      <c r="A55" s="5">
        <v>43253</v>
      </c>
      <c r="D55" t="s">
        <v>10598</v>
      </c>
      <c r="E55" t="s">
        <v>10</v>
      </c>
      <c r="F55" t="s">
        <v>10532</v>
      </c>
      <c r="G55" t="s">
        <v>8324</v>
      </c>
      <c r="I55" t="s">
        <v>8365</v>
      </c>
      <c r="J55">
        <v>0</v>
      </c>
      <c r="L55">
        <v>0</v>
      </c>
      <c r="M55">
        <v>0</v>
      </c>
    </row>
    <row r="56" spans="1:13" x14ac:dyDescent="0.35">
      <c r="A56" s="5">
        <v>43253</v>
      </c>
      <c r="D56" t="s">
        <v>10598</v>
      </c>
      <c r="E56" t="s">
        <v>10</v>
      </c>
      <c r="F56" t="s">
        <v>10533</v>
      </c>
      <c r="G56" t="s">
        <v>8324</v>
      </c>
      <c r="I56" t="s">
        <v>8365</v>
      </c>
      <c r="J56">
        <v>0</v>
      </c>
      <c r="L56">
        <v>0</v>
      </c>
      <c r="M56">
        <v>0</v>
      </c>
    </row>
    <row r="57" spans="1:13" x14ac:dyDescent="0.35">
      <c r="E57" t="s">
        <v>10</v>
      </c>
      <c r="F57" t="s">
        <v>15</v>
      </c>
      <c r="G57" t="s">
        <v>8306</v>
      </c>
      <c r="I57" t="s">
        <v>8365</v>
      </c>
      <c r="J57">
        <v>0</v>
      </c>
      <c r="L57">
        <v>0</v>
      </c>
      <c r="M57">
        <v>0</v>
      </c>
    </row>
    <row r="58" spans="1:13" x14ac:dyDescent="0.35">
      <c r="E58" t="s">
        <v>10</v>
      </c>
      <c r="F58" t="s">
        <v>15</v>
      </c>
      <c r="G58" t="s">
        <v>8309</v>
      </c>
      <c r="I58" t="s">
        <v>8365</v>
      </c>
      <c r="J58">
        <v>0</v>
      </c>
      <c r="L58">
        <v>0</v>
      </c>
      <c r="M58">
        <v>0</v>
      </c>
    </row>
    <row r="59" spans="1:13" x14ac:dyDescent="0.35">
      <c r="E59" t="s">
        <v>10</v>
      </c>
      <c r="F59" t="s">
        <v>15</v>
      </c>
      <c r="G59" t="s">
        <v>8324</v>
      </c>
      <c r="I59" t="s">
        <v>8365</v>
      </c>
      <c r="J59">
        <v>0</v>
      </c>
      <c r="L59">
        <v>0</v>
      </c>
      <c r="M59">
        <v>0</v>
      </c>
    </row>
    <row r="60" spans="1:13" x14ac:dyDescent="0.35">
      <c r="E60" t="s">
        <v>10</v>
      </c>
      <c r="F60" t="s">
        <v>15</v>
      </c>
      <c r="G60" t="s">
        <v>8333</v>
      </c>
      <c r="I60" t="s">
        <v>8365</v>
      </c>
      <c r="J60">
        <v>0</v>
      </c>
      <c r="L60">
        <v>0</v>
      </c>
      <c r="M60">
        <v>0</v>
      </c>
    </row>
    <row r="61" spans="1:13" x14ac:dyDescent="0.35">
      <c r="E61" t="s">
        <v>10</v>
      </c>
      <c r="F61" t="s">
        <v>15</v>
      </c>
      <c r="G61" t="s">
        <v>8335</v>
      </c>
      <c r="I61" t="s">
        <v>8365</v>
      </c>
      <c r="J61">
        <v>0</v>
      </c>
      <c r="L61">
        <v>1</v>
      </c>
      <c r="M61">
        <v>0</v>
      </c>
    </row>
    <row r="62" spans="1:13" x14ac:dyDescent="0.35">
      <c r="E62" t="s">
        <v>10</v>
      </c>
      <c r="F62" t="s">
        <v>15</v>
      </c>
      <c r="G62" t="s">
        <v>8337</v>
      </c>
      <c r="I62" t="s">
        <v>8365</v>
      </c>
      <c r="J62">
        <v>0</v>
      </c>
      <c r="L62">
        <v>0</v>
      </c>
      <c r="M62">
        <v>0</v>
      </c>
    </row>
    <row r="63" spans="1:13" x14ac:dyDescent="0.35">
      <c r="E63" t="s">
        <v>10</v>
      </c>
      <c r="F63" t="s">
        <v>15</v>
      </c>
      <c r="G63" t="s">
        <v>8339</v>
      </c>
      <c r="I63" t="s">
        <v>8365</v>
      </c>
      <c r="J63">
        <v>0</v>
      </c>
      <c r="L63">
        <v>0</v>
      </c>
      <c r="M63">
        <v>0</v>
      </c>
    </row>
    <row r="64" spans="1:13" x14ac:dyDescent="0.35">
      <c r="E64" t="s">
        <v>10</v>
      </c>
      <c r="F64" t="s">
        <v>15</v>
      </c>
      <c r="G64" t="s">
        <v>8343</v>
      </c>
      <c r="I64" t="s">
        <v>8365</v>
      </c>
      <c r="J64">
        <v>0</v>
      </c>
      <c r="L64">
        <v>0</v>
      </c>
      <c r="M64">
        <v>0</v>
      </c>
    </row>
    <row r="65" spans="5:13" x14ac:dyDescent="0.35">
      <c r="E65" t="s">
        <v>10</v>
      </c>
      <c r="F65" t="s">
        <v>15</v>
      </c>
      <c r="G65" t="s">
        <v>8356</v>
      </c>
      <c r="I65" t="s">
        <v>8365</v>
      </c>
      <c r="J65">
        <v>0</v>
      </c>
      <c r="L65">
        <v>0</v>
      </c>
      <c r="M65">
        <v>0</v>
      </c>
    </row>
    <row r="66" spans="5:13" x14ac:dyDescent="0.35">
      <c r="E66" t="s">
        <v>8364</v>
      </c>
      <c r="F66" t="s">
        <v>10</v>
      </c>
      <c r="G66" t="s">
        <v>8329</v>
      </c>
      <c r="I66" t="s">
        <v>8365</v>
      </c>
      <c r="J66">
        <v>0</v>
      </c>
      <c r="L66">
        <v>0</v>
      </c>
      <c r="M66">
        <v>0</v>
      </c>
    </row>
    <row r="67" spans="5:13" x14ac:dyDescent="0.35">
      <c r="E67" t="s">
        <v>8364</v>
      </c>
      <c r="F67" t="s">
        <v>10</v>
      </c>
      <c r="G67" t="s">
        <v>8356</v>
      </c>
      <c r="I67" t="s">
        <v>8365</v>
      </c>
      <c r="J67">
        <v>0</v>
      </c>
      <c r="L67">
        <v>0</v>
      </c>
      <c r="M67">
        <v>0</v>
      </c>
    </row>
    <row r="68" spans="5:13" x14ac:dyDescent="0.35">
      <c r="E68" t="s">
        <v>8364</v>
      </c>
      <c r="F68" t="s">
        <v>11</v>
      </c>
      <c r="G68" t="s">
        <v>8329</v>
      </c>
      <c r="I68" t="s">
        <v>8365</v>
      </c>
      <c r="J68">
        <v>0</v>
      </c>
      <c r="L68">
        <v>0</v>
      </c>
      <c r="M68">
        <v>0</v>
      </c>
    </row>
    <row r="69" spans="5:13" x14ac:dyDescent="0.35">
      <c r="E69" t="s">
        <v>8364</v>
      </c>
      <c r="F69" t="s">
        <v>11</v>
      </c>
      <c r="G69" t="s">
        <v>8356</v>
      </c>
      <c r="I69" t="s">
        <v>8365</v>
      </c>
      <c r="J69">
        <v>0</v>
      </c>
      <c r="L69">
        <v>0</v>
      </c>
      <c r="M69">
        <v>0</v>
      </c>
    </row>
    <row r="70" spans="5:13" x14ac:dyDescent="0.35">
      <c r="E70" t="s">
        <v>8364</v>
      </c>
      <c r="F70" t="s">
        <v>12</v>
      </c>
      <c r="G70" t="s">
        <v>8329</v>
      </c>
      <c r="I70" t="s">
        <v>8365</v>
      </c>
      <c r="J70">
        <v>0</v>
      </c>
      <c r="L70">
        <v>0</v>
      </c>
      <c r="M70">
        <v>0</v>
      </c>
    </row>
    <row r="71" spans="5:13" x14ac:dyDescent="0.35">
      <c r="E71" t="s">
        <v>8364</v>
      </c>
      <c r="F71" t="s">
        <v>12</v>
      </c>
      <c r="G71" t="s">
        <v>8356</v>
      </c>
      <c r="I71" t="s">
        <v>8365</v>
      </c>
      <c r="J71">
        <v>0</v>
      </c>
      <c r="L71">
        <v>0</v>
      </c>
      <c r="M71">
        <v>0</v>
      </c>
    </row>
    <row r="72" spans="5:13" x14ac:dyDescent="0.35">
      <c r="E72" t="s">
        <v>8364</v>
      </c>
      <c r="F72" t="s">
        <v>13</v>
      </c>
      <c r="G72" t="s">
        <v>8329</v>
      </c>
      <c r="I72" t="s">
        <v>8365</v>
      </c>
      <c r="J72">
        <v>0</v>
      </c>
      <c r="L72">
        <v>0</v>
      </c>
      <c r="M72">
        <v>0</v>
      </c>
    </row>
    <row r="73" spans="5:13" x14ac:dyDescent="0.35">
      <c r="E73" t="s">
        <v>8364</v>
      </c>
      <c r="F73" t="s">
        <v>13</v>
      </c>
      <c r="G73" t="s">
        <v>8356</v>
      </c>
      <c r="I73" t="s">
        <v>8365</v>
      </c>
      <c r="J73">
        <v>0</v>
      </c>
      <c r="L73">
        <v>0</v>
      </c>
      <c r="M73">
        <v>0</v>
      </c>
    </row>
    <row r="74" spans="5:13" x14ac:dyDescent="0.35">
      <c r="E74" t="s">
        <v>8364</v>
      </c>
      <c r="F74" t="s">
        <v>14</v>
      </c>
      <c r="G74" t="s">
        <v>8329</v>
      </c>
      <c r="I74" t="s">
        <v>8365</v>
      </c>
      <c r="J74">
        <v>0</v>
      </c>
      <c r="L74">
        <v>0</v>
      </c>
      <c r="M74">
        <v>0</v>
      </c>
    </row>
    <row r="75" spans="5:13" x14ac:dyDescent="0.35">
      <c r="E75" t="s">
        <v>8364</v>
      </c>
      <c r="F75" t="s">
        <v>14</v>
      </c>
      <c r="G75" t="s">
        <v>8356</v>
      </c>
      <c r="I75" t="s">
        <v>8365</v>
      </c>
      <c r="J75">
        <v>0</v>
      </c>
      <c r="L75">
        <v>0</v>
      </c>
      <c r="M75">
        <v>0</v>
      </c>
    </row>
    <row r="76" spans="5:13" x14ac:dyDescent="0.35">
      <c r="E76" t="s">
        <v>8364</v>
      </c>
      <c r="F76" t="s">
        <v>9</v>
      </c>
      <c r="G76" t="s">
        <v>8329</v>
      </c>
      <c r="I76" t="s">
        <v>8365</v>
      </c>
      <c r="J76">
        <v>0</v>
      </c>
      <c r="L76">
        <v>0</v>
      </c>
      <c r="M76">
        <v>0</v>
      </c>
    </row>
    <row r="77" spans="5:13" x14ac:dyDescent="0.35">
      <c r="E77" t="s">
        <v>8364</v>
      </c>
      <c r="F77" t="s">
        <v>9</v>
      </c>
      <c r="G77" t="s">
        <v>8356</v>
      </c>
      <c r="I77" t="s">
        <v>8365</v>
      </c>
      <c r="J77">
        <v>0</v>
      </c>
      <c r="L77">
        <v>0</v>
      </c>
      <c r="M77">
        <v>0</v>
      </c>
    </row>
    <row r="78" spans="5:13" x14ac:dyDescent="0.35">
      <c r="E78" t="s">
        <v>8364</v>
      </c>
      <c r="F78" t="s">
        <v>15</v>
      </c>
      <c r="G78" t="s">
        <v>8329</v>
      </c>
      <c r="I78" t="s">
        <v>8365</v>
      </c>
      <c r="J78">
        <v>0</v>
      </c>
      <c r="L78">
        <v>0</v>
      </c>
      <c r="M78">
        <v>0</v>
      </c>
    </row>
    <row r="79" spans="5:13" x14ac:dyDescent="0.35">
      <c r="E79" t="s">
        <v>8364</v>
      </c>
      <c r="F79" t="s">
        <v>15</v>
      </c>
      <c r="G79" t="s">
        <v>8356</v>
      </c>
      <c r="I79" t="s">
        <v>8365</v>
      </c>
      <c r="J79">
        <v>0</v>
      </c>
      <c r="L79">
        <v>0</v>
      </c>
      <c r="M79">
        <v>0</v>
      </c>
    </row>
    <row r="80" spans="5:13" x14ac:dyDescent="0.35">
      <c r="E80" t="s">
        <v>11</v>
      </c>
      <c r="F80" t="s">
        <v>10</v>
      </c>
      <c r="G80" t="s">
        <v>8309</v>
      </c>
      <c r="I80" t="s">
        <v>8365</v>
      </c>
      <c r="J80">
        <v>0</v>
      </c>
      <c r="L80">
        <v>0</v>
      </c>
      <c r="M80">
        <v>0</v>
      </c>
    </row>
    <row r="81" spans="5:13" x14ac:dyDescent="0.35">
      <c r="E81" t="s">
        <v>11</v>
      </c>
      <c r="F81" t="s">
        <v>10</v>
      </c>
      <c r="G81" t="s">
        <v>8333</v>
      </c>
      <c r="I81" t="s">
        <v>8365</v>
      </c>
      <c r="J81">
        <v>0</v>
      </c>
      <c r="L81">
        <v>0</v>
      </c>
      <c r="M81">
        <v>0</v>
      </c>
    </row>
    <row r="82" spans="5:13" x14ac:dyDescent="0.35">
      <c r="E82" t="s">
        <v>11</v>
      </c>
      <c r="F82" t="s">
        <v>10</v>
      </c>
      <c r="G82" t="s">
        <v>8337</v>
      </c>
      <c r="I82" t="s">
        <v>8365</v>
      </c>
      <c r="J82">
        <v>0</v>
      </c>
      <c r="L82">
        <v>0</v>
      </c>
      <c r="M82">
        <v>0</v>
      </c>
    </row>
    <row r="83" spans="5:13" x14ac:dyDescent="0.35">
      <c r="E83" t="s">
        <v>11</v>
      </c>
      <c r="F83" t="s">
        <v>10</v>
      </c>
      <c r="G83" t="s">
        <v>8339</v>
      </c>
      <c r="I83" t="s">
        <v>8365</v>
      </c>
      <c r="J83">
        <v>0</v>
      </c>
      <c r="L83">
        <v>0</v>
      </c>
      <c r="M83">
        <v>0</v>
      </c>
    </row>
    <row r="84" spans="5:13" x14ac:dyDescent="0.35">
      <c r="E84" t="s">
        <v>11</v>
      </c>
      <c r="F84" t="s">
        <v>10</v>
      </c>
      <c r="G84" t="s">
        <v>8343</v>
      </c>
      <c r="I84" t="s">
        <v>8365</v>
      </c>
      <c r="J84">
        <v>0</v>
      </c>
      <c r="L84">
        <v>0</v>
      </c>
      <c r="M84">
        <v>0</v>
      </c>
    </row>
    <row r="85" spans="5:13" x14ac:dyDescent="0.35">
      <c r="E85" t="s">
        <v>11</v>
      </c>
      <c r="F85" t="s">
        <v>10</v>
      </c>
      <c r="G85" t="s">
        <v>8356</v>
      </c>
      <c r="I85" t="s">
        <v>8365</v>
      </c>
      <c r="J85">
        <v>0</v>
      </c>
      <c r="L85">
        <v>0</v>
      </c>
      <c r="M85">
        <v>0</v>
      </c>
    </row>
    <row r="86" spans="5:13" x14ac:dyDescent="0.35">
      <c r="E86" t="s">
        <v>11</v>
      </c>
      <c r="F86" t="s">
        <v>8364</v>
      </c>
      <c r="G86" t="s">
        <v>8318</v>
      </c>
      <c r="I86" t="s">
        <v>8365</v>
      </c>
      <c r="J86">
        <v>0</v>
      </c>
      <c r="L86">
        <v>0</v>
      </c>
      <c r="M86">
        <v>0</v>
      </c>
    </row>
    <row r="87" spans="5:13" x14ac:dyDescent="0.35">
      <c r="E87" t="s">
        <v>11</v>
      </c>
      <c r="F87" t="s">
        <v>8364</v>
      </c>
      <c r="G87" t="s">
        <v>8356</v>
      </c>
      <c r="I87" t="s">
        <v>8365</v>
      </c>
      <c r="J87">
        <v>0</v>
      </c>
      <c r="L87">
        <v>0</v>
      </c>
      <c r="M87">
        <v>0</v>
      </c>
    </row>
    <row r="88" spans="5:13" x14ac:dyDescent="0.35">
      <c r="E88" t="s">
        <v>11</v>
      </c>
      <c r="F88" t="s">
        <v>12</v>
      </c>
      <c r="G88" t="s">
        <v>8306</v>
      </c>
      <c r="I88" t="s">
        <v>8365</v>
      </c>
      <c r="J88">
        <v>0</v>
      </c>
      <c r="L88">
        <v>0</v>
      </c>
      <c r="M88">
        <v>0</v>
      </c>
    </row>
    <row r="89" spans="5:13" x14ac:dyDescent="0.35">
      <c r="E89" t="s">
        <v>11</v>
      </c>
      <c r="F89" t="s">
        <v>12</v>
      </c>
      <c r="G89" t="s">
        <v>8307</v>
      </c>
      <c r="I89" t="s">
        <v>8365</v>
      </c>
      <c r="J89">
        <v>0</v>
      </c>
      <c r="L89">
        <v>0</v>
      </c>
      <c r="M89">
        <v>0</v>
      </c>
    </row>
    <row r="90" spans="5:13" x14ac:dyDescent="0.35">
      <c r="E90" t="s">
        <v>11</v>
      </c>
      <c r="F90" t="s">
        <v>12</v>
      </c>
      <c r="G90" t="s">
        <v>8309</v>
      </c>
      <c r="I90" t="s">
        <v>8365</v>
      </c>
      <c r="J90">
        <v>0</v>
      </c>
      <c r="L90">
        <v>0</v>
      </c>
      <c r="M90">
        <v>0</v>
      </c>
    </row>
    <row r="91" spans="5:13" x14ac:dyDescent="0.35">
      <c r="E91" t="s">
        <v>11</v>
      </c>
      <c r="F91" t="s">
        <v>12</v>
      </c>
      <c r="G91" t="s">
        <v>8322</v>
      </c>
      <c r="I91" t="s">
        <v>8365</v>
      </c>
      <c r="J91">
        <v>0</v>
      </c>
      <c r="L91">
        <v>0</v>
      </c>
      <c r="M91">
        <v>0</v>
      </c>
    </row>
    <row r="92" spans="5:13" x14ac:dyDescent="0.35">
      <c r="E92" t="s">
        <v>11</v>
      </c>
      <c r="F92" t="s">
        <v>12</v>
      </c>
      <c r="G92" t="s">
        <v>8328</v>
      </c>
      <c r="I92" t="s">
        <v>8365</v>
      </c>
      <c r="J92">
        <v>0</v>
      </c>
      <c r="L92">
        <v>0</v>
      </c>
      <c r="M92">
        <v>0</v>
      </c>
    </row>
    <row r="93" spans="5:13" x14ac:dyDescent="0.35">
      <c r="E93" t="s">
        <v>11</v>
      </c>
      <c r="F93" t="s">
        <v>12</v>
      </c>
      <c r="G93" t="s">
        <v>8343</v>
      </c>
      <c r="I93" t="s">
        <v>8365</v>
      </c>
      <c r="J93">
        <v>0</v>
      </c>
      <c r="L93">
        <v>0</v>
      </c>
      <c r="M93">
        <v>0</v>
      </c>
    </row>
    <row r="94" spans="5:13" x14ac:dyDescent="0.35">
      <c r="E94" t="s">
        <v>11</v>
      </c>
      <c r="F94" t="s">
        <v>12</v>
      </c>
      <c r="G94" t="s">
        <v>8356</v>
      </c>
      <c r="I94" t="s">
        <v>8365</v>
      </c>
      <c r="J94">
        <v>0</v>
      </c>
      <c r="L94">
        <v>0</v>
      </c>
      <c r="M94">
        <v>0</v>
      </c>
    </row>
    <row r="95" spans="5:13" x14ac:dyDescent="0.35">
      <c r="E95" t="s">
        <v>11</v>
      </c>
      <c r="F95" t="s">
        <v>13</v>
      </c>
      <c r="G95" t="s">
        <v>8309</v>
      </c>
      <c r="I95" t="s">
        <v>8365</v>
      </c>
      <c r="J95">
        <v>0</v>
      </c>
      <c r="L95">
        <v>0</v>
      </c>
      <c r="M95">
        <v>0</v>
      </c>
    </row>
    <row r="96" spans="5:13" x14ac:dyDescent="0.35">
      <c r="E96" t="s">
        <v>11</v>
      </c>
      <c r="F96" t="s">
        <v>13</v>
      </c>
      <c r="G96" t="s">
        <v>8322</v>
      </c>
      <c r="I96" t="s">
        <v>8365</v>
      </c>
      <c r="J96">
        <v>0</v>
      </c>
      <c r="L96">
        <v>0</v>
      </c>
      <c r="M96">
        <v>0</v>
      </c>
    </row>
    <row r="97" spans="5:13" x14ac:dyDescent="0.35">
      <c r="E97" t="s">
        <v>11</v>
      </c>
      <c r="F97" t="s">
        <v>13</v>
      </c>
      <c r="G97" t="s">
        <v>8328</v>
      </c>
      <c r="I97" t="s">
        <v>8365</v>
      </c>
      <c r="J97">
        <v>0</v>
      </c>
      <c r="L97">
        <v>0</v>
      </c>
      <c r="M97">
        <v>0</v>
      </c>
    </row>
    <row r="98" spans="5:13" x14ac:dyDescent="0.35">
      <c r="E98" t="s">
        <v>11</v>
      </c>
      <c r="F98" t="s">
        <v>13</v>
      </c>
      <c r="G98" t="s">
        <v>8343</v>
      </c>
      <c r="I98" t="s">
        <v>8365</v>
      </c>
      <c r="J98">
        <v>0</v>
      </c>
      <c r="L98">
        <v>0</v>
      </c>
      <c r="M98">
        <v>0</v>
      </c>
    </row>
    <row r="99" spans="5:13" x14ac:dyDescent="0.35">
      <c r="E99" t="s">
        <v>11</v>
      </c>
      <c r="F99" t="s">
        <v>13</v>
      </c>
      <c r="G99" t="s">
        <v>8356</v>
      </c>
      <c r="I99" t="s">
        <v>8365</v>
      </c>
      <c r="J99">
        <v>0</v>
      </c>
      <c r="L99">
        <v>0</v>
      </c>
      <c r="M99">
        <v>0</v>
      </c>
    </row>
    <row r="100" spans="5:13" x14ac:dyDescent="0.35">
      <c r="E100" t="s">
        <v>11</v>
      </c>
      <c r="F100" t="s">
        <v>14</v>
      </c>
      <c r="G100" t="s">
        <v>8309</v>
      </c>
      <c r="I100" t="s">
        <v>8365</v>
      </c>
      <c r="J100">
        <v>0</v>
      </c>
      <c r="L100">
        <v>0</v>
      </c>
      <c r="M100">
        <v>0</v>
      </c>
    </row>
    <row r="101" spans="5:13" x14ac:dyDescent="0.35">
      <c r="E101" t="s">
        <v>11</v>
      </c>
      <c r="F101" t="s">
        <v>14</v>
      </c>
      <c r="G101" t="s">
        <v>8320</v>
      </c>
      <c r="I101" t="s">
        <v>8365</v>
      </c>
      <c r="J101">
        <v>0</v>
      </c>
      <c r="L101">
        <v>0</v>
      </c>
      <c r="M101">
        <v>0</v>
      </c>
    </row>
    <row r="102" spans="5:13" x14ac:dyDescent="0.35">
      <c r="E102" t="s">
        <v>11</v>
      </c>
      <c r="F102" t="s">
        <v>14</v>
      </c>
      <c r="G102" t="s">
        <v>8322</v>
      </c>
      <c r="I102" t="s">
        <v>8365</v>
      </c>
      <c r="J102">
        <v>0</v>
      </c>
      <c r="L102">
        <v>0</v>
      </c>
      <c r="M102">
        <v>0</v>
      </c>
    </row>
    <row r="103" spans="5:13" x14ac:dyDescent="0.35">
      <c r="E103" t="s">
        <v>11</v>
      </c>
      <c r="F103" t="s">
        <v>14</v>
      </c>
      <c r="G103" t="s">
        <v>8326</v>
      </c>
      <c r="I103" t="s">
        <v>8365</v>
      </c>
      <c r="J103">
        <v>0</v>
      </c>
      <c r="L103">
        <v>0</v>
      </c>
      <c r="M103">
        <v>0</v>
      </c>
    </row>
    <row r="104" spans="5:13" x14ac:dyDescent="0.35">
      <c r="E104" t="s">
        <v>11</v>
      </c>
      <c r="F104" t="s">
        <v>14</v>
      </c>
      <c r="G104" t="s">
        <v>8328</v>
      </c>
      <c r="I104" t="s">
        <v>8365</v>
      </c>
      <c r="J104">
        <v>0</v>
      </c>
      <c r="L104">
        <v>0</v>
      </c>
      <c r="M104">
        <v>0</v>
      </c>
    </row>
    <row r="105" spans="5:13" x14ac:dyDescent="0.35">
      <c r="E105" t="s">
        <v>11</v>
      </c>
      <c r="F105" t="s">
        <v>14</v>
      </c>
      <c r="G105" t="s">
        <v>7597</v>
      </c>
      <c r="I105" t="s">
        <v>8365</v>
      </c>
      <c r="J105">
        <v>0</v>
      </c>
      <c r="L105">
        <v>0</v>
      </c>
      <c r="M105">
        <v>0</v>
      </c>
    </row>
    <row r="106" spans="5:13" x14ac:dyDescent="0.35">
      <c r="E106" t="s">
        <v>11</v>
      </c>
      <c r="F106" t="s">
        <v>14</v>
      </c>
      <c r="G106" t="s">
        <v>8343</v>
      </c>
      <c r="I106" t="s">
        <v>8365</v>
      </c>
      <c r="J106">
        <v>0</v>
      </c>
      <c r="L106">
        <v>0</v>
      </c>
      <c r="M106">
        <v>0</v>
      </c>
    </row>
    <row r="107" spans="5:13" x14ac:dyDescent="0.35">
      <c r="E107" t="s">
        <v>11</v>
      </c>
      <c r="F107" t="s">
        <v>14</v>
      </c>
      <c r="G107" t="s">
        <v>8356</v>
      </c>
      <c r="I107" t="s">
        <v>8365</v>
      </c>
      <c r="J107">
        <v>0</v>
      </c>
      <c r="L107">
        <v>0</v>
      </c>
      <c r="M107">
        <v>0</v>
      </c>
    </row>
    <row r="108" spans="5:13" x14ac:dyDescent="0.35">
      <c r="E108" t="s">
        <v>11</v>
      </c>
      <c r="F108" t="s">
        <v>9</v>
      </c>
      <c r="G108" t="s">
        <v>8318</v>
      </c>
      <c r="I108" t="s">
        <v>8365</v>
      </c>
      <c r="J108">
        <v>0</v>
      </c>
      <c r="L108">
        <v>0</v>
      </c>
      <c r="M108">
        <v>0</v>
      </c>
    </row>
    <row r="109" spans="5:13" x14ac:dyDescent="0.35">
      <c r="E109" t="s">
        <v>11</v>
      </c>
      <c r="F109" t="s">
        <v>9</v>
      </c>
      <c r="G109" t="s">
        <v>8356</v>
      </c>
      <c r="I109" t="s">
        <v>8365</v>
      </c>
      <c r="J109">
        <v>0</v>
      </c>
      <c r="L109">
        <v>0</v>
      </c>
      <c r="M109">
        <v>0</v>
      </c>
    </row>
    <row r="110" spans="5:13" x14ac:dyDescent="0.35">
      <c r="E110" t="s">
        <v>11</v>
      </c>
      <c r="F110" t="s">
        <v>15</v>
      </c>
      <c r="G110" t="s">
        <v>8309</v>
      </c>
      <c r="I110" t="s">
        <v>8365</v>
      </c>
      <c r="J110">
        <v>0</v>
      </c>
      <c r="L110">
        <v>0</v>
      </c>
      <c r="M110">
        <v>0</v>
      </c>
    </row>
    <row r="111" spans="5:13" x14ac:dyDescent="0.35">
      <c r="E111" t="s">
        <v>11</v>
      </c>
      <c r="F111" t="s">
        <v>15</v>
      </c>
      <c r="G111" t="s">
        <v>8320</v>
      </c>
      <c r="I111" t="s">
        <v>8365</v>
      </c>
      <c r="J111">
        <v>0</v>
      </c>
      <c r="L111">
        <v>0</v>
      </c>
      <c r="M111">
        <v>0</v>
      </c>
    </row>
    <row r="112" spans="5:13" x14ac:dyDescent="0.35">
      <c r="E112" t="s">
        <v>11</v>
      </c>
      <c r="F112" t="s">
        <v>15</v>
      </c>
      <c r="G112" t="s">
        <v>8322</v>
      </c>
      <c r="I112" t="s">
        <v>8365</v>
      </c>
      <c r="J112">
        <v>0</v>
      </c>
      <c r="L112">
        <v>0</v>
      </c>
      <c r="M112">
        <v>0</v>
      </c>
    </row>
    <row r="113" spans="5:13" x14ac:dyDescent="0.35">
      <c r="E113" t="s">
        <v>11</v>
      </c>
      <c r="F113" t="s">
        <v>15</v>
      </c>
      <c r="G113" t="s">
        <v>8326</v>
      </c>
      <c r="I113" t="s">
        <v>8365</v>
      </c>
      <c r="J113">
        <v>0</v>
      </c>
      <c r="L113">
        <v>0</v>
      </c>
      <c r="M113">
        <v>0</v>
      </c>
    </row>
    <row r="114" spans="5:13" x14ac:dyDescent="0.35">
      <c r="E114" t="s">
        <v>11</v>
      </c>
      <c r="F114" t="s">
        <v>15</v>
      </c>
      <c r="G114" t="s">
        <v>8328</v>
      </c>
      <c r="I114" t="s">
        <v>8365</v>
      </c>
      <c r="J114">
        <v>0</v>
      </c>
      <c r="L114">
        <v>0</v>
      </c>
      <c r="M114">
        <v>0</v>
      </c>
    </row>
    <row r="115" spans="5:13" x14ac:dyDescent="0.35">
      <c r="E115" t="s">
        <v>11</v>
      </c>
      <c r="F115" t="s">
        <v>15</v>
      </c>
      <c r="G115" t="s">
        <v>7597</v>
      </c>
      <c r="I115" t="s">
        <v>8365</v>
      </c>
      <c r="J115">
        <v>0</v>
      </c>
      <c r="L115">
        <v>0</v>
      </c>
      <c r="M115">
        <v>0</v>
      </c>
    </row>
    <row r="116" spans="5:13" x14ac:dyDescent="0.35">
      <c r="E116" t="s">
        <v>11</v>
      </c>
      <c r="F116" t="s">
        <v>15</v>
      </c>
      <c r="G116" t="s">
        <v>8343</v>
      </c>
      <c r="I116" t="s">
        <v>8365</v>
      </c>
      <c r="J116">
        <v>0</v>
      </c>
      <c r="L116">
        <v>0</v>
      </c>
      <c r="M116">
        <v>0</v>
      </c>
    </row>
    <row r="117" spans="5:13" x14ac:dyDescent="0.35">
      <c r="E117" t="s">
        <v>11</v>
      </c>
      <c r="F117" t="s">
        <v>15</v>
      </c>
      <c r="G117" t="s">
        <v>8356</v>
      </c>
      <c r="I117" t="s">
        <v>8365</v>
      </c>
      <c r="J117">
        <v>0</v>
      </c>
      <c r="L117">
        <v>0</v>
      </c>
      <c r="M117">
        <v>0</v>
      </c>
    </row>
    <row r="118" spans="5:13" x14ac:dyDescent="0.35">
      <c r="E118" t="s">
        <v>12</v>
      </c>
      <c r="F118" t="s">
        <v>10</v>
      </c>
      <c r="G118" t="s">
        <v>8306</v>
      </c>
      <c r="I118" t="s">
        <v>8365</v>
      </c>
      <c r="J118">
        <v>0</v>
      </c>
      <c r="L118">
        <v>0</v>
      </c>
      <c r="M118">
        <v>0</v>
      </c>
    </row>
    <row r="119" spans="5:13" x14ac:dyDescent="0.35">
      <c r="E119" t="s">
        <v>12</v>
      </c>
      <c r="F119" t="s">
        <v>10</v>
      </c>
      <c r="G119" t="s">
        <v>8307</v>
      </c>
      <c r="I119" t="s">
        <v>8365</v>
      </c>
      <c r="J119">
        <v>0</v>
      </c>
      <c r="L119">
        <v>0</v>
      </c>
      <c r="M119">
        <v>0</v>
      </c>
    </row>
    <row r="120" spans="5:13" x14ac:dyDescent="0.35">
      <c r="E120" t="s">
        <v>12</v>
      </c>
      <c r="F120" t="s">
        <v>10</v>
      </c>
      <c r="G120" t="s">
        <v>8309</v>
      </c>
      <c r="I120" t="s">
        <v>8365</v>
      </c>
      <c r="J120">
        <v>0</v>
      </c>
      <c r="L120">
        <v>0</v>
      </c>
      <c r="M120">
        <v>0</v>
      </c>
    </row>
    <row r="121" spans="5:13" x14ac:dyDescent="0.35">
      <c r="E121" t="s">
        <v>12</v>
      </c>
      <c r="F121" t="s">
        <v>10</v>
      </c>
      <c r="G121" t="s">
        <v>8333</v>
      </c>
      <c r="I121" t="s">
        <v>8365</v>
      </c>
      <c r="J121">
        <v>0</v>
      </c>
      <c r="L121">
        <v>0</v>
      </c>
      <c r="M121">
        <v>0</v>
      </c>
    </row>
    <row r="122" spans="5:13" x14ac:dyDescent="0.35">
      <c r="E122" t="s">
        <v>12</v>
      </c>
      <c r="F122" t="s">
        <v>10</v>
      </c>
      <c r="G122" t="s">
        <v>8337</v>
      </c>
      <c r="I122" t="s">
        <v>8365</v>
      </c>
      <c r="J122">
        <v>0</v>
      </c>
      <c r="L122">
        <v>0</v>
      </c>
      <c r="M122">
        <v>0</v>
      </c>
    </row>
    <row r="123" spans="5:13" x14ac:dyDescent="0.35">
      <c r="E123" t="s">
        <v>12</v>
      </c>
      <c r="F123" t="s">
        <v>10</v>
      </c>
      <c r="G123" t="s">
        <v>8339</v>
      </c>
      <c r="I123" t="s">
        <v>8365</v>
      </c>
      <c r="J123">
        <v>0</v>
      </c>
      <c r="L123">
        <v>0</v>
      </c>
      <c r="M123">
        <v>0</v>
      </c>
    </row>
    <row r="124" spans="5:13" x14ac:dyDescent="0.35">
      <c r="E124" t="s">
        <v>12</v>
      </c>
      <c r="F124" t="s">
        <v>10</v>
      </c>
      <c r="G124" t="s">
        <v>8343</v>
      </c>
      <c r="I124" t="s">
        <v>8365</v>
      </c>
      <c r="J124">
        <v>0</v>
      </c>
      <c r="L124">
        <v>0</v>
      </c>
      <c r="M124">
        <v>0</v>
      </c>
    </row>
    <row r="125" spans="5:13" x14ac:dyDescent="0.35">
      <c r="E125" t="s">
        <v>12</v>
      </c>
      <c r="F125" t="s">
        <v>10</v>
      </c>
      <c r="G125" t="s">
        <v>8356</v>
      </c>
      <c r="I125" t="s">
        <v>8365</v>
      </c>
      <c r="J125">
        <v>0</v>
      </c>
      <c r="L125">
        <v>0</v>
      </c>
      <c r="M125">
        <v>0</v>
      </c>
    </row>
    <row r="126" spans="5:13" x14ac:dyDescent="0.35">
      <c r="E126" t="s">
        <v>12</v>
      </c>
      <c r="F126" t="s">
        <v>8364</v>
      </c>
      <c r="G126" t="s">
        <v>8318</v>
      </c>
      <c r="I126" t="s">
        <v>8365</v>
      </c>
      <c r="J126">
        <v>0</v>
      </c>
      <c r="L126">
        <v>0</v>
      </c>
      <c r="M126">
        <v>0</v>
      </c>
    </row>
    <row r="127" spans="5:13" x14ac:dyDescent="0.35">
      <c r="E127" t="s">
        <v>12</v>
      </c>
      <c r="F127" t="s">
        <v>8364</v>
      </c>
      <c r="G127" t="s">
        <v>8356</v>
      </c>
      <c r="I127" t="s">
        <v>8365</v>
      </c>
      <c r="J127">
        <v>0</v>
      </c>
      <c r="L127">
        <v>0</v>
      </c>
      <c r="M127">
        <v>0</v>
      </c>
    </row>
    <row r="128" spans="5:13" x14ac:dyDescent="0.35">
      <c r="E128" t="s">
        <v>12</v>
      </c>
      <c r="F128" t="s">
        <v>11</v>
      </c>
      <c r="G128" t="s">
        <v>8306</v>
      </c>
      <c r="I128" t="s">
        <v>8365</v>
      </c>
      <c r="J128">
        <v>0</v>
      </c>
      <c r="L128">
        <v>0</v>
      </c>
      <c r="M128">
        <v>0</v>
      </c>
    </row>
    <row r="129" spans="5:13" x14ac:dyDescent="0.35">
      <c r="E129" t="s">
        <v>12</v>
      </c>
      <c r="F129" t="s">
        <v>11</v>
      </c>
      <c r="G129" t="s">
        <v>8307</v>
      </c>
      <c r="I129" t="s">
        <v>8365</v>
      </c>
      <c r="J129">
        <v>0</v>
      </c>
      <c r="L129">
        <v>0</v>
      </c>
      <c r="M129">
        <v>0</v>
      </c>
    </row>
    <row r="130" spans="5:13" x14ac:dyDescent="0.35">
      <c r="E130" t="s">
        <v>12</v>
      </c>
      <c r="F130" t="s">
        <v>11</v>
      </c>
      <c r="G130" t="s">
        <v>8309</v>
      </c>
      <c r="I130" t="s">
        <v>8365</v>
      </c>
      <c r="J130">
        <v>0</v>
      </c>
      <c r="L130">
        <v>0</v>
      </c>
      <c r="M130">
        <v>0</v>
      </c>
    </row>
    <row r="131" spans="5:13" x14ac:dyDescent="0.35">
      <c r="E131" t="s">
        <v>12</v>
      </c>
      <c r="F131" t="s">
        <v>11</v>
      </c>
      <c r="G131" t="s">
        <v>8322</v>
      </c>
      <c r="I131" t="s">
        <v>8365</v>
      </c>
      <c r="J131">
        <v>0</v>
      </c>
      <c r="L131">
        <v>0</v>
      </c>
      <c r="M131">
        <v>0</v>
      </c>
    </row>
    <row r="132" spans="5:13" x14ac:dyDescent="0.35">
      <c r="E132" t="s">
        <v>12</v>
      </c>
      <c r="F132" t="s">
        <v>11</v>
      </c>
      <c r="G132" t="s">
        <v>8328</v>
      </c>
      <c r="I132" t="s">
        <v>8365</v>
      </c>
      <c r="J132">
        <v>0</v>
      </c>
      <c r="L132">
        <v>0</v>
      </c>
      <c r="M132">
        <v>0</v>
      </c>
    </row>
    <row r="133" spans="5:13" x14ac:dyDescent="0.35">
      <c r="E133" t="s">
        <v>12</v>
      </c>
      <c r="F133" t="s">
        <v>11</v>
      </c>
      <c r="G133" t="s">
        <v>8343</v>
      </c>
      <c r="I133" t="s">
        <v>8365</v>
      </c>
      <c r="J133">
        <v>0</v>
      </c>
      <c r="L133">
        <v>0</v>
      </c>
      <c r="M133">
        <v>0</v>
      </c>
    </row>
    <row r="134" spans="5:13" x14ac:dyDescent="0.35">
      <c r="E134" t="s">
        <v>12</v>
      </c>
      <c r="F134" t="s">
        <v>11</v>
      </c>
      <c r="G134" t="s">
        <v>8356</v>
      </c>
      <c r="I134" t="s">
        <v>8365</v>
      </c>
      <c r="J134">
        <v>0</v>
      </c>
      <c r="L134">
        <v>0</v>
      </c>
      <c r="M134">
        <v>0</v>
      </c>
    </row>
    <row r="135" spans="5:13" x14ac:dyDescent="0.35">
      <c r="E135" t="s">
        <v>12</v>
      </c>
      <c r="F135" t="s">
        <v>13</v>
      </c>
      <c r="G135" t="s">
        <v>8306</v>
      </c>
      <c r="I135" t="s">
        <v>8365</v>
      </c>
      <c r="J135">
        <v>0</v>
      </c>
      <c r="L135">
        <v>0</v>
      </c>
      <c r="M135">
        <v>0</v>
      </c>
    </row>
    <row r="136" spans="5:13" x14ac:dyDescent="0.35">
      <c r="E136" t="s">
        <v>12</v>
      </c>
      <c r="F136" t="s">
        <v>13</v>
      </c>
      <c r="G136" t="s">
        <v>8307</v>
      </c>
      <c r="I136" t="s">
        <v>8365</v>
      </c>
      <c r="J136">
        <v>0</v>
      </c>
      <c r="L136">
        <v>0</v>
      </c>
      <c r="M136">
        <v>0</v>
      </c>
    </row>
    <row r="137" spans="5:13" x14ac:dyDescent="0.35">
      <c r="E137" t="s">
        <v>12</v>
      </c>
      <c r="F137" t="s">
        <v>13</v>
      </c>
      <c r="G137" t="s">
        <v>8309</v>
      </c>
      <c r="I137" t="s">
        <v>8365</v>
      </c>
      <c r="J137">
        <v>0</v>
      </c>
      <c r="L137">
        <v>0</v>
      </c>
      <c r="M137">
        <v>0</v>
      </c>
    </row>
    <row r="138" spans="5:13" x14ac:dyDescent="0.35">
      <c r="E138" t="s">
        <v>12</v>
      </c>
      <c r="F138" t="s">
        <v>13</v>
      </c>
      <c r="G138" t="s">
        <v>8322</v>
      </c>
      <c r="I138" t="s">
        <v>8365</v>
      </c>
      <c r="J138">
        <v>0</v>
      </c>
      <c r="L138">
        <v>0</v>
      </c>
      <c r="M138">
        <v>0</v>
      </c>
    </row>
    <row r="139" spans="5:13" x14ac:dyDescent="0.35">
      <c r="E139" t="s">
        <v>12</v>
      </c>
      <c r="F139" t="s">
        <v>13</v>
      </c>
      <c r="G139" t="s">
        <v>8328</v>
      </c>
      <c r="I139" t="s">
        <v>8365</v>
      </c>
      <c r="J139">
        <v>0</v>
      </c>
      <c r="L139">
        <v>0</v>
      </c>
      <c r="M139">
        <v>0</v>
      </c>
    </row>
    <row r="140" spans="5:13" x14ac:dyDescent="0.35">
      <c r="E140" t="s">
        <v>12</v>
      </c>
      <c r="F140" t="s">
        <v>13</v>
      </c>
      <c r="G140" t="s">
        <v>8343</v>
      </c>
      <c r="I140" t="s">
        <v>8365</v>
      </c>
      <c r="J140">
        <v>0</v>
      </c>
      <c r="L140">
        <v>0</v>
      </c>
      <c r="M140">
        <v>0</v>
      </c>
    </row>
    <row r="141" spans="5:13" x14ac:dyDescent="0.35">
      <c r="E141" t="s">
        <v>12</v>
      </c>
      <c r="F141" t="s">
        <v>13</v>
      </c>
      <c r="G141" t="s">
        <v>8356</v>
      </c>
      <c r="I141" t="s">
        <v>8365</v>
      </c>
      <c r="J141">
        <v>0</v>
      </c>
      <c r="L141">
        <v>0</v>
      </c>
      <c r="M141">
        <v>0</v>
      </c>
    </row>
    <row r="142" spans="5:13" x14ac:dyDescent="0.35">
      <c r="E142" t="s">
        <v>12</v>
      </c>
      <c r="F142" t="s">
        <v>14</v>
      </c>
      <c r="G142" t="s">
        <v>8306</v>
      </c>
      <c r="I142" t="s">
        <v>8365</v>
      </c>
      <c r="J142">
        <v>0</v>
      </c>
      <c r="L142">
        <v>0</v>
      </c>
      <c r="M142">
        <v>0</v>
      </c>
    </row>
    <row r="143" spans="5:13" x14ac:dyDescent="0.35">
      <c r="E143" t="s">
        <v>12</v>
      </c>
      <c r="F143" t="s">
        <v>14</v>
      </c>
      <c r="G143" t="s">
        <v>8307</v>
      </c>
      <c r="I143" t="s">
        <v>8365</v>
      </c>
      <c r="J143">
        <v>0</v>
      </c>
      <c r="L143">
        <v>0</v>
      </c>
      <c r="M143">
        <v>0</v>
      </c>
    </row>
    <row r="144" spans="5:13" x14ac:dyDescent="0.35">
      <c r="E144" t="s">
        <v>12</v>
      </c>
      <c r="F144" t="s">
        <v>14</v>
      </c>
      <c r="G144" t="s">
        <v>8309</v>
      </c>
      <c r="I144" t="s">
        <v>8365</v>
      </c>
      <c r="J144">
        <v>0</v>
      </c>
      <c r="L144">
        <v>0</v>
      </c>
      <c r="M144">
        <v>0</v>
      </c>
    </row>
    <row r="145" spans="5:13" x14ac:dyDescent="0.35">
      <c r="E145" t="s">
        <v>12</v>
      </c>
      <c r="F145" t="s">
        <v>14</v>
      </c>
      <c r="G145" t="s">
        <v>8322</v>
      </c>
      <c r="I145" t="s">
        <v>8365</v>
      </c>
      <c r="J145">
        <v>0</v>
      </c>
      <c r="L145">
        <v>0</v>
      </c>
      <c r="M145">
        <v>0</v>
      </c>
    </row>
    <row r="146" spans="5:13" x14ac:dyDescent="0.35">
      <c r="E146" t="s">
        <v>12</v>
      </c>
      <c r="F146" t="s">
        <v>14</v>
      </c>
      <c r="G146" t="s">
        <v>8328</v>
      </c>
      <c r="I146" t="s">
        <v>8365</v>
      </c>
      <c r="J146">
        <v>0</v>
      </c>
      <c r="L146">
        <v>0</v>
      </c>
      <c r="M146">
        <v>0</v>
      </c>
    </row>
    <row r="147" spans="5:13" x14ac:dyDescent="0.35">
      <c r="E147" t="s">
        <v>12</v>
      </c>
      <c r="F147" t="s">
        <v>14</v>
      </c>
      <c r="G147" t="s">
        <v>8343</v>
      </c>
      <c r="I147" t="s">
        <v>8365</v>
      </c>
      <c r="J147">
        <v>0</v>
      </c>
      <c r="L147">
        <v>0</v>
      </c>
      <c r="M147">
        <v>0</v>
      </c>
    </row>
    <row r="148" spans="5:13" x14ac:dyDescent="0.35">
      <c r="E148" t="s">
        <v>12</v>
      </c>
      <c r="F148" t="s">
        <v>14</v>
      </c>
      <c r="G148" t="s">
        <v>8356</v>
      </c>
      <c r="I148" t="s">
        <v>8365</v>
      </c>
      <c r="J148">
        <v>0</v>
      </c>
      <c r="L148">
        <v>0</v>
      </c>
      <c r="M148">
        <v>0</v>
      </c>
    </row>
    <row r="149" spans="5:13" x14ac:dyDescent="0.35">
      <c r="E149" t="s">
        <v>12</v>
      </c>
      <c r="F149" t="s">
        <v>9</v>
      </c>
      <c r="G149" t="s">
        <v>8318</v>
      </c>
      <c r="I149" t="s">
        <v>8365</v>
      </c>
      <c r="J149">
        <v>0</v>
      </c>
      <c r="L149">
        <v>0</v>
      </c>
      <c r="M149">
        <v>0</v>
      </c>
    </row>
    <row r="150" spans="5:13" x14ac:dyDescent="0.35">
      <c r="E150" t="s">
        <v>12</v>
      </c>
      <c r="F150" t="s">
        <v>9</v>
      </c>
      <c r="G150" t="s">
        <v>8356</v>
      </c>
      <c r="I150" t="s">
        <v>8365</v>
      </c>
      <c r="J150">
        <v>0</v>
      </c>
      <c r="L150">
        <v>0</v>
      </c>
      <c r="M150">
        <v>0</v>
      </c>
    </row>
    <row r="151" spans="5:13" x14ac:dyDescent="0.35">
      <c r="E151" t="s">
        <v>12</v>
      </c>
      <c r="F151" t="s">
        <v>15</v>
      </c>
      <c r="G151" t="s">
        <v>8306</v>
      </c>
      <c r="I151" t="s">
        <v>8365</v>
      </c>
      <c r="J151">
        <v>0</v>
      </c>
      <c r="L151">
        <v>0</v>
      </c>
      <c r="M151">
        <v>0</v>
      </c>
    </row>
    <row r="152" spans="5:13" x14ac:dyDescent="0.35">
      <c r="E152" t="s">
        <v>12</v>
      </c>
      <c r="F152" t="s">
        <v>15</v>
      </c>
      <c r="G152" t="s">
        <v>8307</v>
      </c>
      <c r="I152" t="s">
        <v>8365</v>
      </c>
      <c r="J152">
        <v>0</v>
      </c>
      <c r="L152">
        <v>0</v>
      </c>
      <c r="M152">
        <v>0</v>
      </c>
    </row>
    <row r="153" spans="5:13" x14ac:dyDescent="0.35">
      <c r="E153" t="s">
        <v>12</v>
      </c>
      <c r="F153" t="s">
        <v>15</v>
      </c>
      <c r="G153" t="s">
        <v>8309</v>
      </c>
      <c r="I153" t="s">
        <v>8365</v>
      </c>
      <c r="J153">
        <v>0</v>
      </c>
      <c r="L153">
        <v>0</v>
      </c>
      <c r="M153">
        <v>0</v>
      </c>
    </row>
    <row r="154" spans="5:13" x14ac:dyDescent="0.35">
      <c r="E154" t="s">
        <v>12</v>
      </c>
      <c r="F154" t="s">
        <v>15</v>
      </c>
      <c r="G154" t="s">
        <v>8322</v>
      </c>
      <c r="I154" t="s">
        <v>8365</v>
      </c>
      <c r="J154">
        <v>0</v>
      </c>
      <c r="L154">
        <v>0</v>
      </c>
      <c r="M154">
        <v>0</v>
      </c>
    </row>
    <row r="155" spans="5:13" x14ac:dyDescent="0.35">
      <c r="E155" t="s">
        <v>12</v>
      </c>
      <c r="F155" t="s">
        <v>15</v>
      </c>
      <c r="G155" t="s">
        <v>8328</v>
      </c>
      <c r="I155" t="s">
        <v>8365</v>
      </c>
      <c r="J155">
        <v>0</v>
      </c>
      <c r="L155">
        <v>0</v>
      </c>
      <c r="M155">
        <v>0</v>
      </c>
    </row>
    <row r="156" spans="5:13" x14ac:dyDescent="0.35">
      <c r="E156" t="s">
        <v>12</v>
      </c>
      <c r="F156" t="s">
        <v>15</v>
      </c>
      <c r="G156" t="s">
        <v>8343</v>
      </c>
      <c r="I156" t="s">
        <v>8365</v>
      </c>
      <c r="J156">
        <v>0</v>
      </c>
      <c r="L156">
        <v>0</v>
      </c>
      <c r="M156">
        <v>0</v>
      </c>
    </row>
    <row r="157" spans="5:13" x14ac:dyDescent="0.35">
      <c r="E157" t="s">
        <v>12</v>
      </c>
      <c r="F157" t="s">
        <v>15</v>
      </c>
      <c r="G157" t="s">
        <v>8356</v>
      </c>
      <c r="I157" t="s">
        <v>8365</v>
      </c>
      <c r="J157">
        <v>0</v>
      </c>
      <c r="L157">
        <v>0</v>
      </c>
      <c r="M157">
        <v>0</v>
      </c>
    </row>
    <row r="158" spans="5:13" x14ac:dyDescent="0.35">
      <c r="E158" t="s">
        <v>13</v>
      </c>
      <c r="F158" t="s">
        <v>10</v>
      </c>
      <c r="G158" t="s">
        <v>8309</v>
      </c>
      <c r="I158" t="s">
        <v>8365</v>
      </c>
      <c r="J158">
        <v>0</v>
      </c>
      <c r="L158">
        <v>0</v>
      </c>
      <c r="M158">
        <v>0</v>
      </c>
    </row>
    <row r="159" spans="5:13" x14ac:dyDescent="0.35">
      <c r="E159" t="s">
        <v>13</v>
      </c>
      <c r="F159" t="s">
        <v>10</v>
      </c>
      <c r="G159" t="s">
        <v>8333</v>
      </c>
      <c r="I159" t="s">
        <v>8365</v>
      </c>
      <c r="J159">
        <v>0</v>
      </c>
      <c r="L159">
        <v>0</v>
      </c>
      <c r="M159">
        <v>0</v>
      </c>
    </row>
    <row r="160" spans="5:13" x14ac:dyDescent="0.35">
      <c r="E160" t="s">
        <v>13</v>
      </c>
      <c r="F160" t="s">
        <v>10</v>
      </c>
      <c r="G160" t="s">
        <v>8337</v>
      </c>
      <c r="I160" t="s">
        <v>8365</v>
      </c>
      <c r="J160">
        <v>0</v>
      </c>
      <c r="L160">
        <v>0</v>
      </c>
      <c r="M160">
        <v>0</v>
      </c>
    </row>
    <row r="161" spans="4:13" x14ac:dyDescent="0.35">
      <c r="E161" t="s">
        <v>13</v>
      </c>
      <c r="F161" t="s">
        <v>10</v>
      </c>
      <c r="G161" t="s">
        <v>8339</v>
      </c>
      <c r="I161" t="s">
        <v>8365</v>
      </c>
      <c r="J161">
        <v>0</v>
      </c>
      <c r="L161">
        <v>0</v>
      </c>
      <c r="M161">
        <v>0</v>
      </c>
    </row>
    <row r="162" spans="4:13" x14ac:dyDescent="0.35">
      <c r="E162" t="s">
        <v>13</v>
      </c>
      <c r="F162" t="s">
        <v>10</v>
      </c>
      <c r="G162" t="s">
        <v>8343</v>
      </c>
      <c r="I162" t="s">
        <v>8365</v>
      </c>
      <c r="J162">
        <v>0</v>
      </c>
      <c r="L162">
        <v>0</v>
      </c>
      <c r="M162">
        <v>0</v>
      </c>
    </row>
    <row r="163" spans="4:13" x14ac:dyDescent="0.35">
      <c r="E163" t="s">
        <v>13</v>
      </c>
      <c r="F163" t="s">
        <v>10</v>
      </c>
      <c r="G163" t="s">
        <v>8356</v>
      </c>
      <c r="I163" t="s">
        <v>8365</v>
      </c>
      <c r="J163">
        <v>0</v>
      </c>
      <c r="L163">
        <v>0</v>
      </c>
      <c r="M163">
        <v>0</v>
      </c>
    </row>
    <row r="164" spans="4:13" x14ac:dyDescent="0.35">
      <c r="E164" t="s">
        <v>13</v>
      </c>
      <c r="F164" t="s">
        <v>8364</v>
      </c>
      <c r="G164" t="s">
        <v>8318</v>
      </c>
      <c r="I164" t="s">
        <v>8365</v>
      </c>
      <c r="J164">
        <v>0</v>
      </c>
      <c r="L164">
        <v>0</v>
      </c>
      <c r="M164">
        <v>0</v>
      </c>
    </row>
    <row r="165" spans="4:13" x14ac:dyDescent="0.35">
      <c r="E165" t="s">
        <v>13</v>
      </c>
      <c r="F165" t="s">
        <v>8364</v>
      </c>
      <c r="G165" t="s">
        <v>8356</v>
      </c>
      <c r="I165" t="s">
        <v>8365</v>
      </c>
      <c r="J165">
        <v>0</v>
      </c>
      <c r="L165">
        <v>0</v>
      </c>
      <c r="M165">
        <v>0</v>
      </c>
    </row>
    <row r="166" spans="4:13" x14ac:dyDescent="0.35">
      <c r="E166" t="s">
        <v>13</v>
      </c>
      <c r="F166" t="s">
        <v>11</v>
      </c>
      <c r="G166" t="s">
        <v>8309</v>
      </c>
      <c r="I166" t="s">
        <v>8365</v>
      </c>
      <c r="J166">
        <v>0</v>
      </c>
      <c r="L166">
        <v>0</v>
      </c>
      <c r="M166">
        <v>0</v>
      </c>
    </row>
    <row r="167" spans="4:13" x14ac:dyDescent="0.35">
      <c r="E167" t="s">
        <v>13</v>
      </c>
      <c r="F167" t="s">
        <v>11</v>
      </c>
      <c r="G167" t="s">
        <v>8322</v>
      </c>
      <c r="I167" t="s">
        <v>8365</v>
      </c>
      <c r="J167">
        <v>0</v>
      </c>
      <c r="L167">
        <v>0</v>
      </c>
      <c r="M167">
        <v>0</v>
      </c>
    </row>
    <row r="168" spans="4:13" x14ac:dyDescent="0.35">
      <c r="E168" t="s">
        <v>13</v>
      </c>
      <c r="F168" t="s">
        <v>11</v>
      </c>
      <c r="G168" t="s">
        <v>8328</v>
      </c>
      <c r="I168" t="s">
        <v>8365</v>
      </c>
      <c r="J168">
        <v>0</v>
      </c>
      <c r="L168">
        <v>0</v>
      </c>
      <c r="M168">
        <v>0</v>
      </c>
    </row>
    <row r="169" spans="4:13" x14ac:dyDescent="0.35">
      <c r="E169" t="s">
        <v>13</v>
      </c>
      <c r="F169" t="s">
        <v>11</v>
      </c>
      <c r="G169" t="s">
        <v>8343</v>
      </c>
      <c r="I169" t="s">
        <v>8365</v>
      </c>
      <c r="J169">
        <v>0</v>
      </c>
      <c r="L169">
        <v>0</v>
      </c>
      <c r="M169">
        <v>0</v>
      </c>
    </row>
    <row r="170" spans="4:13" x14ac:dyDescent="0.35">
      <c r="E170" t="s">
        <v>13</v>
      </c>
      <c r="F170" t="s">
        <v>11</v>
      </c>
      <c r="G170" t="s">
        <v>8356</v>
      </c>
      <c r="I170" t="s">
        <v>8365</v>
      </c>
      <c r="J170">
        <v>0</v>
      </c>
      <c r="L170">
        <v>0</v>
      </c>
      <c r="M170">
        <v>0</v>
      </c>
    </row>
    <row r="171" spans="4:13" x14ac:dyDescent="0.35">
      <c r="E171" t="s">
        <v>13</v>
      </c>
      <c r="F171" t="s">
        <v>12</v>
      </c>
      <c r="G171" t="s">
        <v>8306</v>
      </c>
      <c r="I171" t="s">
        <v>8365</v>
      </c>
      <c r="J171">
        <v>0</v>
      </c>
      <c r="L171">
        <v>0</v>
      </c>
      <c r="M171">
        <v>0</v>
      </c>
    </row>
    <row r="172" spans="4:13" x14ac:dyDescent="0.35">
      <c r="E172" t="s">
        <v>13</v>
      </c>
      <c r="F172" t="s">
        <v>12</v>
      </c>
      <c r="G172" t="s">
        <v>8307</v>
      </c>
      <c r="I172" t="s">
        <v>8365</v>
      </c>
      <c r="J172">
        <v>0</v>
      </c>
      <c r="L172">
        <v>0</v>
      </c>
      <c r="M172">
        <v>0</v>
      </c>
    </row>
    <row r="173" spans="4:13" x14ac:dyDescent="0.35">
      <c r="E173" t="s">
        <v>13</v>
      </c>
      <c r="F173" t="s">
        <v>12</v>
      </c>
      <c r="G173" t="s">
        <v>8309</v>
      </c>
      <c r="I173" t="s">
        <v>8365</v>
      </c>
      <c r="J173">
        <v>0</v>
      </c>
      <c r="L173">
        <v>0</v>
      </c>
      <c r="M173">
        <v>0</v>
      </c>
    </row>
    <row r="174" spans="4:13" x14ac:dyDescent="0.35">
      <c r="E174" t="s">
        <v>13</v>
      </c>
      <c r="F174" t="s">
        <v>12</v>
      </c>
      <c r="G174" t="s">
        <v>8322</v>
      </c>
      <c r="I174" t="s">
        <v>8365</v>
      </c>
      <c r="J174">
        <v>0</v>
      </c>
      <c r="L174">
        <v>0</v>
      </c>
      <c r="M174">
        <v>0</v>
      </c>
    </row>
    <row r="175" spans="4:13" x14ac:dyDescent="0.35">
      <c r="E175" t="s">
        <v>13</v>
      </c>
      <c r="F175" t="s">
        <v>12</v>
      </c>
      <c r="G175" t="s">
        <v>8328</v>
      </c>
      <c r="I175" t="s">
        <v>8365</v>
      </c>
      <c r="J175">
        <v>0</v>
      </c>
      <c r="L175">
        <v>0</v>
      </c>
      <c r="M175">
        <v>0</v>
      </c>
    </row>
    <row r="176" spans="4:13" x14ac:dyDescent="0.35">
      <c r="D176" s="46"/>
      <c r="E176" t="s">
        <v>13</v>
      </c>
      <c r="F176" t="s">
        <v>12</v>
      </c>
      <c r="G176" t="s">
        <v>8343</v>
      </c>
      <c r="I176" t="s">
        <v>8365</v>
      </c>
      <c r="J176">
        <v>0</v>
      </c>
      <c r="L176">
        <v>0</v>
      </c>
      <c r="M176">
        <v>0</v>
      </c>
    </row>
    <row r="177" spans="1:13" x14ac:dyDescent="0.35">
      <c r="E177" t="s">
        <v>13</v>
      </c>
      <c r="F177" t="s">
        <v>12</v>
      </c>
      <c r="G177" t="s">
        <v>8356</v>
      </c>
      <c r="I177" t="s">
        <v>8365</v>
      </c>
      <c r="J177">
        <v>0</v>
      </c>
      <c r="L177">
        <v>0</v>
      </c>
      <c r="M177">
        <v>0</v>
      </c>
    </row>
    <row r="178" spans="1:13" x14ac:dyDescent="0.35">
      <c r="E178" t="s">
        <v>13</v>
      </c>
      <c r="F178" t="s">
        <v>14</v>
      </c>
      <c r="G178" t="s">
        <v>8309</v>
      </c>
      <c r="I178" t="s">
        <v>8365</v>
      </c>
      <c r="J178">
        <v>0</v>
      </c>
      <c r="L178">
        <v>0</v>
      </c>
      <c r="M178">
        <v>0</v>
      </c>
    </row>
    <row r="179" spans="1:13" x14ac:dyDescent="0.35">
      <c r="E179" t="s">
        <v>13</v>
      </c>
      <c r="F179" t="s">
        <v>14</v>
      </c>
      <c r="G179" t="s">
        <v>8322</v>
      </c>
      <c r="I179" t="s">
        <v>8365</v>
      </c>
      <c r="J179">
        <v>0</v>
      </c>
      <c r="L179">
        <v>0</v>
      </c>
      <c r="M179">
        <v>0</v>
      </c>
    </row>
    <row r="180" spans="1:13" x14ac:dyDescent="0.35">
      <c r="E180" t="s">
        <v>13</v>
      </c>
      <c r="F180" t="s">
        <v>14</v>
      </c>
      <c r="G180" t="s">
        <v>8328</v>
      </c>
      <c r="I180" t="s">
        <v>8365</v>
      </c>
      <c r="J180">
        <v>0</v>
      </c>
      <c r="L180">
        <v>0</v>
      </c>
      <c r="M180">
        <v>0</v>
      </c>
    </row>
    <row r="181" spans="1:13" x14ac:dyDescent="0.35">
      <c r="E181" t="s">
        <v>13</v>
      </c>
      <c r="F181" t="s">
        <v>14</v>
      </c>
      <c r="G181" t="s">
        <v>8343</v>
      </c>
      <c r="I181" t="s">
        <v>8365</v>
      </c>
      <c r="J181">
        <v>0</v>
      </c>
      <c r="L181">
        <v>0</v>
      </c>
      <c r="M181">
        <v>0</v>
      </c>
    </row>
    <row r="182" spans="1:13" x14ac:dyDescent="0.35">
      <c r="E182" t="s">
        <v>13</v>
      </c>
      <c r="F182" t="s">
        <v>14</v>
      </c>
      <c r="G182" t="s">
        <v>8356</v>
      </c>
      <c r="I182" t="s">
        <v>8365</v>
      </c>
      <c r="J182">
        <v>0</v>
      </c>
      <c r="L182">
        <v>0</v>
      </c>
      <c r="M182">
        <v>0</v>
      </c>
    </row>
    <row r="183" spans="1:13" x14ac:dyDescent="0.35">
      <c r="E183" t="s">
        <v>13</v>
      </c>
      <c r="F183" t="s">
        <v>9</v>
      </c>
      <c r="G183" t="s">
        <v>8318</v>
      </c>
      <c r="I183" t="s">
        <v>8365</v>
      </c>
      <c r="J183">
        <v>0</v>
      </c>
      <c r="L183">
        <v>0</v>
      </c>
      <c r="M183">
        <v>0</v>
      </c>
    </row>
    <row r="184" spans="1:13" x14ac:dyDescent="0.35">
      <c r="E184" t="s">
        <v>13</v>
      </c>
      <c r="F184" t="s">
        <v>9</v>
      </c>
      <c r="G184" t="s">
        <v>8356</v>
      </c>
      <c r="I184" t="s">
        <v>8365</v>
      </c>
      <c r="J184">
        <v>0</v>
      </c>
      <c r="L184">
        <v>0</v>
      </c>
      <c r="M184">
        <v>0</v>
      </c>
    </row>
    <row r="185" spans="1:13" x14ac:dyDescent="0.35">
      <c r="E185" t="s">
        <v>13</v>
      </c>
      <c r="F185" t="s">
        <v>15</v>
      </c>
      <c r="G185" t="s">
        <v>8309</v>
      </c>
      <c r="I185" t="s">
        <v>8365</v>
      </c>
      <c r="J185">
        <v>0</v>
      </c>
      <c r="L185">
        <v>0</v>
      </c>
      <c r="M185">
        <v>0</v>
      </c>
    </row>
    <row r="186" spans="1:13" x14ac:dyDescent="0.35">
      <c r="E186" t="s">
        <v>13</v>
      </c>
      <c r="F186" t="s">
        <v>15</v>
      </c>
      <c r="G186" t="s">
        <v>8322</v>
      </c>
      <c r="I186" t="s">
        <v>8365</v>
      </c>
      <c r="J186">
        <v>0</v>
      </c>
      <c r="L186">
        <v>0</v>
      </c>
      <c r="M186">
        <v>0</v>
      </c>
    </row>
    <row r="187" spans="1:13" x14ac:dyDescent="0.35">
      <c r="E187" t="s">
        <v>13</v>
      </c>
      <c r="F187" t="s">
        <v>15</v>
      </c>
      <c r="G187" t="s">
        <v>8328</v>
      </c>
      <c r="I187" t="s">
        <v>8365</v>
      </c>
      <c r="J187">
        <v>0</v>
      </c>
      <c r="L187">
        <v>0</v>
      </c>
      <c r="M187">
        <v>0</v>
      </c>
    </row>
    <row r="188" spans="1:13" x14ac:dyDescent="0.35">
      <c r="E188" t="s">
        <v>13</v>
      </c>
      <c r="F188" t="s">
        <v>15</v>
      </c>
      <c r="G188" t="s">
        <v>8343</v>
      </c>
      <c r="I188" t="s">
        <v>8365</v>
      </c>
      <c r="J188">
        <v>0</v>
      </c>
      <c r="L188">
        <v>0</v>
      </c>
      <c r="M188">
        <v>0</v>
      </c>
    </row>
    <row r="189" spans="1:13" x14ac:dyDescent="0.35">
      <c r="E189" t="s">
        <v>13</v>
      </c>
      <c r="F189" t="s">
        <v>15</v>
      </c>
      <c r="G189" t="s">
        <v>8356</v>
      </c>
      <c r="I189" t="s">
        <v>8365</v>
      </c>
      <c r="J189">
        <v>0</v>
      </c>
      <c r="L189">
        <v>0</v>
      </c>
      <c r="M189">
        <v>0</v>
      </c>
    </row>
    <row r="190" spans="1:13" x14ac:dyDescent="0.35">
      <c r="A190" s="5">
        <v>43253</v>
      </c>
      <c r="D190" t="s">
        <v>10598</v>
      </c>
      <c r="E190" t="s">
        <v>10488</v>
      </c>
      <c r="F190" t="s">
        <v>10</v>
      </c>
      <c r="G190" t="s">
        <v>8337</v>
      </c>
      <c r="I190" t="s">
        <v>8365</v>
      </c>
      <c r="J190">
        <v>0</v>
      </c>
      <c r="L190">
        <v>0</v>
      </c>
      <c r="M190">
        <v>0</v>
      </c>
    </row>
    <row r="191" spans="1:13" x14ac:dyDescent="0.35">
      <c r="A191" s="5">
        <v>43253</v>
      </c>
      <c r="D191" t="s">
        <v>10598</v>
      </c>
      <c r="E191" t="s">
        <v>10488</v>
      </c>
      <c r="F191" t="s">
        <v>10</v>
      </c>
      <c r="G191" t="s">
        <v>8333</v>
      </c>
      <c r="I191" t="s">
        <v>8365</v>
      </c>
      <c r="J191">
        <v>0</v>
      </c>
      <c r="L191">
        <v>0</v>
      </c>
      <c r="M191">
        <v>0</v>
      </c>
    </row>
    <row r="192" spans="1:13" x14ac:dyDescent="0.35">
      <c r="A192" s="5">
        <v>43253</v>
      </c>
      <c r="D192" t="s">
        <v>10598</v>
      </c>
      <c r="E192" t="s">
        <v>10488</v>
      </c>
      <c r="F192" t="s">
        <v>8364</v>
      </c>
      <c r="G192" t="s">
        <v>8318</v>
      </c>
      <c r="I192" t="s">
        <v>8365</v>
      </c>
      <c r="J192">
        <v>0</v>
      </c>
      <c r="L192">
        <v>0</v>
      </c>
      <c r="M192">
        <v>0</v>
      </c>
    </row>
    <row r="193" spans="1:13" x14ac:dyDescent="0.35">
      <c r="A193" s="5">
        <v>43253</v>
      </c>
      <c r="D193" t="s">
        <v>10598</v>
      </c>
      <c r="E193" t="s">
        <v>10488</v>
      </c>
      <c r="F193" t="s">
        <v>10532</v>
      </c>
      <c r="G193" t="s">
        <v>8318</v>
      </c>
      <c r="I193" t="s">
        <v>8365</v>
      </c>
      <c r="J193">
        <v>0</v>
      </c>
      <c r="L193">
        <v>0</v>
      </c>
      <c r="M193">
        <v>0</v>
      </c>
    </row>
    <row r="194" spans="1:13" x14ac:dyDescent="0.35">
      <c r="A194" s="5">
        <v>43253</v>
      </c>
      <c r="D194" t="s">
        <v>10598</v>
      </c>
      <c r="E194" t="s">
        <v>10489</v>
      </c>
      <c r="F194" t="s">
        <v>10</v>
      </c>
      <c r="G194" t="s">
        <v>8337</v>
      </c>
      <c r="I194" t="s">
        <v>8365</v>
      </c>
      <c r="J194">
        <v>0</v>
      </c>
      <c r="L194">
        <v>0</v>
      </c>
      <c r="M194">
        <v>0</v>
      </c>
    </row>
    <row r="195" spans="1:13" x14ac:dyDescent="0.35">
      <c r="A195" s="5">
        <v>43253</v>
      </c>
      <c r="D195" t="s">
        <v>10598</v>
      </c>
      <c r="E195" t="s">
        <v>10489</v>
      </c>
      <c r="F195" t="s">
        <v>10</v>
      </c>
      <c r="G195" t="s">
        <v>8333</v>
      </c>
      <c r="I195" t="s">
        <v>8365</v>
      </c>
      <c r="J195">
        <v>0</v>
      </c>
      <c r="L195">
        <v>0</v>
      </c>
      <c r="M195">
        <v>0</v>
      </c>
    </row>
    <row r="196" spans="1:13" x14ac:dyDescent="0.35">
      <c r="A196" s="5">
        <v>43253</v>
      </c>
      <c r="D196" t="s">
        <v>10598</v>
      </c>
      <c r="E196" t="s">
        <v>10489</v>
      </c>
      <c r="F196" t="s">
        <v>8364</v>
      </c>
      <c r="G196" t="s">
        <v>8318</v>
      </c>
      <c r="I196" t="s">
        <v>8365</v>
      </c>
      <c r="J196">
        <v>0</v>
      </c>
      <c r="L196">
        <v>0</v>
      </c>
      <c r="M196">
        <v>0</v>
      </c>
    </row>
    <row r="197" spans="1:13" x14ac:dyDescent="0.35">
      <c r="A197" s="5">
        <v>43253</v>
      </c>
      <c r="D197" t="s">
        <v>10598</v>
      </c>
      <c r="E197" t="s">
        <v>10489</v>
      </c>
      <c r="F197" t="s">
        <v>10490</v>
      </c>
      <c r="G197" t="s">
        <v>8328</v>
      </c>
      <c r="I197" t="s">
        <v>8365</v>
      </c>
      <c r="J197">
        <v>0</v>
      </c>
      <c r="L197">
        <v>0</v>
      </c>
      <c r="M197">
        <v>0</v>
      </c>
    </row>
    <row r="198" spans="1:13" x14ac:dyDescent="0.35">
      <c r="A198" s="5">
        <v>43253</v>
      </c>
      <c r="D198" t="s">
        <v>10598</v>
      </c>
      <c r="E198" t="s">
        <v>10489</v>
      </c>
      <c r="F198" t="s">
        <v>10491</v>
      </c>
      <c r="G198" t="s">
        <v>8328</v>
      </c>
      <c r="I198" t="s">
        <v>8365</v>
      </c>
      <c r="J198">
        <v>0</v>
      </c>
      <c r="L198">
        <v>0</v>
      </c>
      <c r="M198">
        <v>0</v>
      </c>
    </row>
    <row r="199" spans="1:13" x14ac:dyDescent="0.35">
      <c r="A199" s="5">
        <v>43253</v>
      </c>
      <c r="D199" t="s">
        <v>10598</v>
      </c>
      <c r="E199" t="s">
        <v>10489</v>
      </c>
      <c r="F199" t="s">
        <v>10533</v>
      </c>
      <c r="G199" t="s">
        <v>8318</v>
      </c>
      <c r="I199" t="s">
        <v>8365</v>
      </c>
      <c r="J199">
        <v>0</v>
      </c>
      <c r="L199">
        <v>0</v>
      </c>
      <c r="M199">
        <v>0</v>
      </c>
    </row>
    <row r="200" spans="1:13" x14ac:dyDescent="0.35">
      <c r="A200" s="5">
        <v>43253</v>
      </c>
      <c r="D200" t="s">
        <v>10598</v>
      </c>
      <c r="E200" t="s">
        <v>10490</v>
      </c>
      <c r="F200" t="s">
        <v>10</v>
      </c>
      <c r="G200" t="s">
        <v>8337</v>
      </c>
      <c r="I200" t="s">
        <v>8365</v>
      </c>
      <c r="J200">
        <v>0</v>
      </c>
      <c r="L200">
        <v>0</v>
      </c>
      <c r="M200">
        <v>0</v>
      </c>
    </row>
    <row r="201" spans="1:13" x14ac:dyDescent="0.35">
      <c r="A201" s="5">
        <v>43253</v>
      </c>
      <c r="D201" t="s">
        <v>10598</v>
      </c>
      <c r="E201" t="s">
        <v>10490</v>
      </c>
      <c r="F201" t="s">
        <v>10</v>
      </c>
      <c r="G201" t="s">
        <v>8333</v>
      </c>
      <c r="I201" t="s">
        <v>8365</v>
      </c>
      <c r="J201">
        <v>0</v>
      </c>
      <c r="L201">
        <v>0</v>
      </c>
      <c r="M201">
        <v>0</v>
      </c>
    </row>
    <row r="202" spans="1:13" x14ac:dyDescent="0.35">
      <c r="A202" s="5">
        <v>43253</v>
      </c>
      <c r="D202" t="s">
        <v>10598</v>
      </c>
      <c r="E202" t="s">
        <v>10490</v>
      </c>
      <c r="F202" t="s">
        <v>8364</v>
      </c>
      <c r="G202" t="s">
        <v>8318</v>
      </c>
      <c r="I202" t="s">
        <v>8365</v>
      </c>
      <c r="J202">
        <v>0</v>
      </c>
      <c r="L202">
        <v>0</v>
      </c>
      <c r="M202">
        <v>0</v>
      </c>
    </row>
    <row r="203" spans="1:13" x14ac:dyDescent="0.35">
      <c r="A203" s="5">
        <v>43253</v>
      </c>
      <c r="D203" t="s">
        <v>10598</v>
      </c>
      <c r="E203" t="s">
        <v>10490</v>
      </c>
      <c r="F203" t="s">
        <v>10489</v>
      </c>
      <c r="G203" t="s">
        <v>8328</v>
      </c>
      <c r="I203" t="s">
        <v>8365</v>
      </c>
      <c r="J203">
        <v>0</v>
      </c>
      <c r="L203">
        <v>0</v>
      </c>
      <c r="M203">
        <v>0</v>
      </c>
    </row>
    <row r="204" spans="1:13" x14ac:dyDescent="0.35">
      <c r="A204" s="5">
        <v>43253</v>
      </c>
      <c r="D204" t="s">
        <v>10598</v>
      </c>
      <c r="E204" t="s">
        <v>10490</v>
      </c>
      <c r="F204" t="s">
        <v>10491</v>
      </c>
      <c r="G204" t="s">
        <v>8328</v>
      </c>
      <c r="I204" t="s">
        <v>8365</v>
      </c>
      <c r="J204">
        <v>0</v>
      </c>
      <c r="L204">
        <v>0</v>
      </c>
      <c r="M204">
        <v>0</v>
      </c>
    </row>
    <row r="205" spans="1:13" x14ac:dyDescent="0.35">
      <c r="A205" s="5">
        <v>43253</v>
      </c>
      <c r="D205" t="s">
        <v>10598</v>
      </c>
      <c r="E205" t="s">
        <v>10490</v>
      </c>
      <c r="F205" t="s">
        <v>10533</v>
      </c>
      <c r="G205" t="s">
        <v>8318</v>
      </c>
      <c r="I205" t="s">
        <v>8365</v>
      </c>
      <c r="J205">
        <v>0</v>
      </c>
      <c r="L205">
        <v>0</v>
      </c>
      <c r="M205">
        <v>0</v>
      </c>
    </row>
    <row r="206" spans="1:13" s="46" customFormat="1" x14ac:dyDescent="0.35">
      <c r="A206" s="47">
        <v>43253</v>
      </c>
      <c r="B206" s="47"/>
      <c r="C206" s="47"/>
      <c r="D206" s="46" t="s">
        <v>10598</v>
      </c>
      <c r="E206" s="46" t="s">
        <v>10491</v>
      </c>
      <c r="F206" s="46" t="s">
        <v>10</v>
      </c>
      <c r="G206" s="46" t="s">
        <v>8337</v>
      </c>
      <c r="I206" s="46" t="s">
        <v>8365</v>
      </c>
      <c r="J206" s="46">
        <v>0</v>
      </c>
      <c r="L206" s="46">
        <v>0</v>
      </c>
      <c r="M206" s="46">
        <v>0</v>
      </c>
    </row>
    <row r="207" spans="1:13" x14ac:dyDescent="0.35">
      <c r="A207" s="5">
        <v>43253</v>
      </c>
      <c r="D207" t="s">
        <v>10598</v>
      </c>
      <c r="E207" t="s">
        <v>10491</v>
      </c>
      <c r="F207" t="s">
        <v>10</v>
      </c>
      <c r="G207" t="s">
        <v>8333</v>
      </c>
      <c r="I207" t="s">
        <v>8365</v>
      </c>
      <c r="J207">
        <v>0</v>
      </c>
      <c r="L207">
        <v>0</v>
      </c>
      <c r="M207">
        <v>0</v>
      </c>
    </row>
    <row r="208" spans="1:13" x14ac:dyDescent="0.35">
      <c r="A208" s="5">
        <v>43253</v>
      </c>
      <c r="D208" t="s">
        <v>10598</v>
      </c>
      <c r="E208" t="s">
        <v>10491</v>
      </c>
      <c r="F208" t="s">
        <v>8364</v>
      </c>
      <c r="G208" t="s">
        <v>8318</v>
      </c>
      <c r="I208" t="s">
        <v>8365</v>
      </c>
      <c r="J208">
        <v>0</v>
      </c>
      <c r="L208">
        <v>0</v>
      </c>
      <c r="M208">
        <v>0</v>
      </c>
    </row>
    <row r="209" spans="1:13" x14ac:dyDescent="0.35">
      <c r="A209" s="5">
        <v>43253</v>
      </c>
      <c r="D209" t="s">
        <v>10598</v>
      </c>
      <c r="E209" t="s">
        <v>10491</v>
      </c>
      <c r="F209" t="s">
        <v>10489</v>
      </c>
      <c r="G209" t="s">
        <v>8328</v>
      </c>
      <c r="I209" t="s">
        <v>8365</v>
      </c>
      <c r="J209">
        <v>0</v>
      </c>
      <c r="L209">
        <v>0</v>
      </c>
      <c r="M209">
        <v>0</v>
      </c>
    </row>
    <row r="210" spans="1:13" x14ac:dyDescent="0.35">
      <c r="A210" s="5">
        <v>43253</v>
      </c>
      <c r="D210" t="s">
        <v>10598</v>
      </c>
      <c r="E210" t="s">
        <v>10491</v>
      </c>
      <c r="F210" t="s">
        <v>10490</v>
      </c>
      <c r="G210" t="s">
        <v>8328</v>
      </c>
      <c r="I210" t="s">
        <v>8365</v>
      </c>
      <c r="J210">
        <v>0</v>
      </c>
      <c r="L210">
        <v>0</v>
      </c>
      <c r="M210">
        <v>0</v>
      </c>
    </row>
    <row r="211" spans="1:13" x14ac:dyDescent="0.35">
      <c r="A211" s="5">
        <v>43253</v>
      </c>
      <c r="D211" t="s">
        <v>10598</v>
      </c>
      <c r="E211" t="s">
        <v>10491</v>
      </c>
      <c r="F211" t="s">
        <v>10533</v>
      </c>
      <c r="G211" t="s">
        <v>8318</v>
      </c>
      <c r="I211" t="s">
        <v>8365</v>
      </c>
      <c r="J211">
        <v>0</v>
      </c>
      <c r="L211">
        <v>0</v>
      </c>
      <c r="M211">
        <v>0</v>
      </c>
    </row>
    <row r="212" spans="1:13" x14ac:dyDescent="0.35">
      <c r="E212" t="s">
        <v>14</v>
      </c>
      <c r="F212" t="s">
        <v>10</v>
      </c>
      <c r="G212" t="s">
        <v>8309</v>
      </c>
      <c r="I212" t="s">
        <v>8365</v>
      </c>
      <c r="J212">
        <v>0</v>
      </c>
      <c r="L212">
        <v>0</v>
      </c>
      <c r="M212">
        <v>0</v>
      </c>
    </row>
    <row r="213" spans="1:13" x14ac:dyDescent="0.35">
      <c r="E213" t="s">
        <v>14</v>
      </c>
      <c r="F213" t="s">
        <v>10</v>
      </c>
      <c r="G213" t="s">
        <v>8333</v>
      </c>
      <c r="I213" t="s">
        <v>8365</v>
      </c>
      <c r="J213">
        <v>0</v>
      </c>
      <c r="L213">
        <v>0</v>
      </c>
      <c r="M213">
        <v>0</v>
      </c>
    </row>
    <row r="214" spans="1:13" x14ac:dyDescent="0.35">
      <c r="E214" t="s">
        <v>14</v>
      </c>
      <c r="F214" t="s">
        <v>10</v>
      </c>
      <c r="G214" t="s">
        <v>8337</v>
      </c>
      <c r="I214" t="s">
        <v>8365</v>
      </c>
      <c r="J214">
        <v>0</v>
      </c>
      <c r="L214">
        <v>0</v>
      </c>
      <c r="M214">
        <v>0</v>
      </c>
    </row>
    <row r="215" spans="1:13" x14ac:dyDescent="0.35">
      <c r="E215" t="s">
        <v>14</v>
      </c>
      <c r="F215" t="s">
        <v>10</v>
      </c>
      <c r="G215" t="s">
        <v>8339</v>
      </c>
      <c r="I215" t="s">
        <v>8365</v>
      </c>
      <c r="J215">
        <v>0</v>
      </c>
      <c r="L215">
        <v>0</v>
      </c>
      <c r="M215">
        <v>0</v>
      </c>
    </row>
    <row r="216" spans="1:13" x14ac:dyDescent="0.35">
      <c r="E216" t="s">
        <v>14</v>
      </c>
      <c r="F216" t="s">
        <v>10</v>
      </c>
      <c r="G216" t="s">
        <v>8343</v>
      </c>
      <c r="I216" t="s">
        <v>8365</v>
      </c>
      <c r="J216">
        <v>0</v>
      </c>
      <c r="L216">
        <v>0</v>
      </c>
      <c r="M216">
        <v>0</v>
      </c>
    </row>
    <row r="217" spans="1:13" x14ac:dyDescent="0.35">
      <c r="E217" t="s">
        <v>14</v>
      </c>
      <c r="F217" t="s">
        <v>10</v>
      </c>
      <c r="G217" t="s">
        <v>8356</v>
      </c>
      <c r="I217" t="s">
        <v>8365</v>
      </c>
      <c r="J217">
        <v>0</v>
      </c>
      <c r="L217">
        <v>0</v>
      </c>
      <c r="M217">
        <v>0</v>
      </c>
    </row>
    <row r="218" spans="1:13" x14ac:dyDescent="0.35">
      <c r="E218" t="s">
        <v>14</v>
      </c>
      <c r="F218" t="s">
        <v>8364</v>
      </c>
      <c r="G218" t="s">
        <v>8318</v>
      </c>
      <c r="I218" t="s">
        <v>8365</v>
      </c>
      <c r="J218">
        <v>0</v>
      </c>
      <c r="L218">
        <v>0</v>
      </c>
      <c r="M218">
        <v>0</v>
      </c>
    </row>
    <row r="219" spans="1:13" x14ac:dyDescent="0.35">
      <c r="E219" t="s">
        <v>14</v>
      </c>
      <c r="F219" t="s">
        <v>8364</v>
      </c>
      <c r="G219" t="s">
        <v>8356</v>
      </c>
      <c r="I219" t="s">
        <v>8365</v>
      </c>
      <c r="J219">
        <v>0</v>
      </c>
      <c r="L219">
        <v>0</v>
      </c>
      <c r="M219">
        <v>0</v>
      </c>
    </row>
    <row r="220" spans="1:13" x14ac:dyDescent="0.35">
      <c r="E220" t="s">
        <v>14</v>
      </c>
      <c r="F220" t="s">
        <v>11</v>
      </c>
      <c r="G220" t="s">
        <v>8309</v>
      </c>
      <c r="I220" t="s">
        <v>8365</v>
      </c>
      <c r="J220">
        <v>0</v>
      </c>
      <c r="L220">
        <v>0</v>
      </c>
      <c r="M220">
        <v>0</v>
      </c>
    </row>
    <row r="221" spans="1:13" x14ac:dyDescent="0.35">
      <c r="E221" t="s">
        <v>14</v>
      </c>
      <c r="F221" t="s">
        <v>11</v>
      </c>
      <c r="G221" t="s">
        <v>8320</v>
      </c>
      <c r="I221" t="s">
        <v>8365</v>
      </c>
      <c r="J221">
        <v>0</v>
      </c>
      <c r="L221">
        <v>0</v>
      </c>
      <c r="M221">
        <v>0</v>
      </c>
    </row>
    <row r="222" spans="1:13" x14ac:dyDescent="0.35">
      <c r="E222" t="s">
        <v>14</v>
      </c>
      <c r="F222" t="s">
        <v>11</v>
      </c>
      <c r="G222" t="s">
        <v>8322</v>
      </c>
      <c r="I222" t="s">
        <v>8365</v>
      </c>
      <c r="J222">
        <v>0</v>
      </c>
      <c r="L222">
        <v>0</v>
      </c>
      <c r="M222">
        <v>0</v>
      </c>
    </row>
    <row r="223" spans="1:13" x14ac:dyDescent="0.35">
      <c r="E223" t="s">
        <v>14</v>
      </c>
      <c r="F223" t="s">
        <v>11</v>
      </c>
      <c r="G223" t="s">
        <v>8326</v>
      </c>
      <c r="I223" t="s">
        <v>8365</v>
      </c>
      <c r="J223">
        <v>0</v>
      </c>
      <c r="L223">
        <v>0</v>
      </c>
      <c r="M223">
        <v>0</v>
      </c>
    </row>
    <row r="224" spans="1:13" x14ac:dyDescent="0.35">
      <c r="E224" t="s">
        <v>14</v>
      </c>
      <c r="F224" t="s">
        <v>11</v>
      </c>
      <c r="G224" t="s">
        <v>8328</v>
      </c>
      <c r="I224" t="s">
        <v>8365</v>
      </c>
      <c r="J224">
        <v>0</v>
      </c>
      <c r="L224">
        <v>0</v>
      </c>
      <c r="M224">
        <v>0</v>
      </c>
    </row>
    <row r="225" spans="5:13" x14ac:dyDescent="0.35">
      <c r="E225" t="s">
        <v>14</v>
      </c>
      <c r="F225" t="s">
        <v>11</v>
      </c>
      <c r="G225" t="s">
        <v>7597</v>
      </c>
      <c r="I225" t="s">
        <v>8365</v>
      </c>
      <c r="J225">
        <v>0</v>
      </c>
      <c r="L225">
        <v>0</v>
      </c>
      <c r="M225">
        <v>0</v>
      </c>
    </row>
    <row r="226" spans="5:13" x14ac:dyDescent="0.35">
      <c r="E226" t="s">
        <v>14</v>
      </c>
      <c r="F226" t="s">
        <v>11</v>
      </c>
      <c r="G226" t="s">
        <v>8343</v>
      </c>
      <c r="I226" t="s">
        <v>8365</v>
      </c>
      <c r="J226">
        <v>0</v>
      </c>
      <c r="L226">
        <v>0</v>
      </c>
      <c r="M226">
        <v>0</v>
      </c>
    </row>
    <row r="227" spans="5:13" x14ac:dyDescent="0.35">
      <c r="E227" t="s">
        <v>14</v>
      </c>
      <c r="F227" t="s">
        <v>11</v>
      </c>
      <c r="G227" t="s">
        <v>8356</v>
      </c>
      <c r="I227" t="s">
        <v>8365</v>
      </c>
      <c r="J227">
        <v>0</v>
      </c>
      <c r="L227">
        <v>0</v>
      </c>
      <c r="M227">
        <v>0</v>
      </c>
    </row>
    <row r="228" spans="5:13" x14ac:dyDescent="0.35">
      <c r="E228" t="s">
        <v>14</v>
      </c>
      <c r="F228" t="s">
        <v>12</v>
      </c>
      <c r="G228" t="s">
        <v>8306</v>
      </c>
      <c r="I228" t="s">
        <v>8365</v>
      </c>
      <c r="J228">
        <v>0</v>
      </c>
      <c r="L228">
        <v>0</v>
      </c>
      <c r="M228">
        <v>0</v>
      </c>
    </row>
    <row r="229" spans="5:13" x14ac:dyDescent="0.35">
      <c r="E229" t="s">
        <v>14</v>
      </c>
      <c r="F229" t="s">
        <v>12</v>
      </c>
      <c r="G229" t="s">
        <v>8307</v>
      </c>
      <c r="I229" t="s">
        <v>8365</v>
      </c>
      <c r="J229">
        <v>0</v>
      </c>
      <c r="L229">
        <v>0</v>
      </c>
      <c r="M229">
        <v>0</v>
      </c>
    </row>
    <row r="230" spans="5:13" x14ac:dyDescent="0.35">
      <c r="E230" t="s">
        <v>14</v>
      </c>
      <c r="F230" t="s">
        <v>12</v>
      </c>
      <c r="G230" t="s">
        <v>8309</v>
      </c>
      <c r="I230" t="s">
        <v>8365</v>
      </c>
      <c r="J230">
        <v>0</v>
      </c>
      <c r="L230">
        <v>0</v>
      </c>
      <c r="M230">
        <v>0</v>
      </c>
    </row>
    <row r="231" spans="5:13" x14ac:dyDescent="0.35">
      <c r="E231" t="s">
        <v>14</v>
      </c>
      <c r="F231" t="s">
        <v>12</v>
      </c>
      <c r="G231" t="s">
        <v>8322</v>
      </c>
      <c r="I231" t="s">
        <v>8365</v>
      </c>
      <c r="J231">
        <v>0</v>
      </c>
      <c r="L231">
        <v>0</v>
      </c>
      <c r="M231">
        <v>0</v>
      </c>
    </row>
    <row r="232" spans="5:13" x14ac:dyDescent="0.35">
      <c r="E232" t="s">
        <v>14</v>
      </c>
      <c r="F232" t="s">
        <v>12</v>
      </c>
      <c r="G232" t="s">
        <v>8328</v>
      </c>
      <c r="I232" t="s">
        <v>8365</v>
      </c>
      <c r="J232">
        <v>0</v>
      </c>
      <c r="L232">
        <v>0</v>
      </c>
      <c r="M232">
        <v>0</v>
      </c>
    </row>
    <row r="233" spans="5:13" x14ac:dyDescent="0.35">
      <c r="E233" t="s">
        <v>14</v>
      </c>
      <c r="F233" t="s">
        <v>12</v>
      </c>
      <c r="G233" t="s">
        <v>8343</v>
      </c>
      <c r="I233" t="s">
        <v>8365</v>
      </c>
      <c r="J233">
        <v>0</v>
      </c>
      <c r="L233">
        <v>0</v>
      </c>
      <c r="M233">
        <v>0</v>
      </c>
    </row>
    <row r="234" spans="5:13" x14ac:dyDescent="0.35">
      <c r="E234" t="s">
        <v>14</v>
      </c>
      <c r="F234" t="s">
        <v>12</v>
      </c>
      <c r="G234" t="s">
        <v>8356</v>
      </c>
      <c r="I234" t="s">
        <v>8365</v>
      </c>
      <c r="J234">
        <v>0</v>
      </c>
      <c r="L234">
        <v>0</v>
      </c>
      <c r="M234">
        <v>0</v>
      </c>
    </row>
    <row r="235" spans="5:13" x14ac:dyDescent="0.35">
      <c r="E235" t="s">
        <v>14</v>
      </c>
      <c r="F235" t="s">
        <v>13</v>
      </c>
      <c r="G235" t="s">
        <v>8309</v>
      </c>
      <c r="I235" t="s">
        <v>8365</v>
      </c>
      <c r="J235">
        <v>0</v>
      </c>
      <c r="L235">
        <v>0</v>
      </c>
      <c r="M235">
        <v>0</v>
      </c>
    </row>
    <row r="236" spans="5:13" x14ac:dyDescent="0.35">
      <c r="E236" t="s">
        <v>14</v>
      </c>
      <c r="F236" t="s">
        <v>13</v>
      </c>
      <c r="G236" t="s">
        <v>8322</v>
      </c>
      <c r="I236" t="s">
        <v>8365</v>
      </c>
      <c r="J236">
        <v>0</v>
      </c>
      <c r="L236">
        <v>0</v>
      </c>
      <c r="M236">
        <v>0</v>
      </c>
    </row>
    <row r="237" spans="5:13" x14ac:dyDescent="0.35">
      <c r="E237" t="s">
        <v>14</v>
      </c>
      <c r="F237" t="s">
        <v>13</v>
      </c>
      <c r="G237" t="s">
        <v>8328</v>
      </c>
      <c r="I237" t="s">
        <v>8365</v>
      </c>
      <c r="J237">
        <v>0</v>
      </c>
      <c r="L237">
        <v>0</v>
      </c>
      <c r="M237">
        <v>0</v>
      </c>
    </row>
    <row r="238" spans="5:13" x14ac:dyDescent="0.35">
      <c r="E238" t="s">
        <v>14</v>
      </c>
      <c r="F238" t="s">
        <v>13</v>
      </c>
      <c r="G238" t="s">
        <v>8343</v>
      </c>
      <c r="I238" t="s">
        <v>8365</v>
      </c>
      <c r="J238">
        <v>0</v>
      </c>
      <c r="L238">
        <v>0</v>
      </c>
      <c r="M238">
        <v>0</v>
      </c>
    </row>
    <row r="239" spans="5:13" x14ac:dyDescent="0.35">
      <c r="E239" t="s">
        <v>14</v>
      </c>
      <c r="F239" t="s">
        <v>13</v>
      </c>
      <c r="G239" t="s">
        <v>8356</v>
      </c>
      <c r="I239" t="s">
        <v>8365</v>
      </c>
      <c r="J239">
        <v>0</v>
      </c>
      <c r="L239">
        <v>0</v>
      </c>
      <c r="M239">
        <v>0</v>
      </c>
    </row>
    <row r="240" spans="5:13" x14ac:dyDescent="0.35">
      <c r="E240" t="s">
        <v>14</v>
      </c>
      <c r="F240" t="s">
        <v>9</v>
      </c>
      <c r="G240" t="s">
        <v>8318</v>
      </c>
      <c r="I240" t="s">
        <v>8365</v>
      </c>
      <c r="J240">
        <v>0</v>
      </c>
      <c r="L240">
        <v>0</v>
      </c>
      <c r="M240">
        <v>0</v>
      </c>
    </row>
    <row r="241" spans="1:13" x14ac:dyDescent="0.35">
      <c r="E241" t="s">
        <v>14</v>
      </c>
      <c r="F241" t="s">
        <v>9</v>
      </c>
      <c r="G241" t="s">
        <v>8356</v>
      </c>
      <c r="I241" t="s">
        <v>8365</v>
      </c>
      <c r="J241">
        <v>0</v>
      </c>
      <c r="L241">
        <v>0</v>
      </c>
      <c r="M241">
        <v>0</v>
      </c>
    </row>
    <row r="242" spans="1:13" x14ac:dyDescent="0.35">
      <c r="A242" s="5">
        <v>43160</v>
      </c>
      <c r="D242" t="s">
        <v>9736</v>
      </c>
      <c r="E242" t="s">
        <v>14</v>
      </c>
      <c r="F242" t="s">
        <v>15</v>
      </c>
      <c r="G242" t="s">
        <v>8307</v>
      </c>
      <c r="I242" t="s">
        <v>8365</v>
      </c>
      <c r="J242">
        <v>0</v>
      </c>
      <c r="L242">
        <v>0</v>
      </c>
      <c r="M242">
        <v>0</v>
      </c>
    </row>
    <row r="243" spans="1:13" x14ac:dyDescent="0.35">
      <c r="E243" t="s">
        <v>14</v>
      </c>
      <c r="F243" t="s">
        <v>15</v>
      </c>
      <c r="G243" t="s">
        <v>8309</v>
      </c>
      <c r="I243" t="s">
        <v>8365</v>
      </c>
      <c r="J243">
        <v>0</v>
      </c>
      <c r="L243">
        <v>0</v>
      </c>
      <c r="M243">
        <v>0</v>
      </c>
    </row>
    <row r="244" spans="1:13" x14ac:dyDescent="0.35">
      <c r="E244" t="s">
        <v>14</v>
      </c>
      <c r="F244" t="s">
        <v>15</v>
      </c>
      <c r="G244" t="s">
        <v>8320</v>
      </c>
      <c r="I244" t="s">
        <v>8365</v>
      </c>
      <c r="J244">
        <v>0</v>
      </c>
      <c r="L244">
        <v>0</v>
      </c>
      <c r="M244">
        <v>0</v>
      </c>
    </row>
    <row r="245" spans="1:13" x14ac:dyDescent="0.35">
      <c r="E245" t="s">
        <v>14</v>
      </c>
      <c r="F245" t="s">
        <v>15</v>
      </c>
      <c r="G245" t="s">
        <v>8322</v>
      </c>
      <c r="I245" t="s">
        <v>8365</v>
      </c>
      <c r="J245">
        <v>0</v>
      </c>
      <c r="L245">
        <v>0</v>
      </c>
      <c r="M245">
        <v>0</v>
      </c>
    </row>
    <row r="246" spans="1:13" x14ac:dyDescent="0.35">
      <c r="E246" t="s">
        <v>14</v>
      </c>
      <c r="F246" t="s">
        <v>15</v>
      </c>
      <c r="G246" t="s">
        <v>8326</v>
      </c>
      <c r="I246" t="s">
        <v>8365</v>
      </c>
      <c r="J246">
        <v>0</v>
      </c>
      <c r="L246">
        <v>0</v>
      </c>
      <c r="M246">
        <v>0</v>
      </c>
    </row>
    <row r="247" spans="1:13" x14ac:dyDescent="0.35">
      <c r="E247" t="s">
        <v>14</v>
      </c>
      <c r="F247" t="s">
        <v>15</v>
      </c>
      <c r="G247" t="s">
        <v>8328</v>
      </c>
      <c r="I247" t="s">
        <v>8365</v>
      </c>
      <c r="J247">
        <v>0</v>
      </c>
      <c r="L247">
        <v>0</v>
      </c>
      <c r="M247">
        <v>0</v>
      </c>
    </row>
    <row r="248" spans="1:13" x14ac:dyDescent="0.35">
      <c r="E248" t="s">
        <v>14</v>
      </c>
      <c r="F248" t="s">
        <v>15</v>
      </c>
      <c r="G248" t="s">
        <v>7597</v>
      </c>
      <c r="I248" t="s">
        <v>8365</v>
      </c>
      <c r="J248">
        <v>0</v>
      </c>
      <c r="L248">
        <v>0</v>
      </c>
      <c r="M248">
        <v>0</v>
      </c>
    </row>
    <row r="249" spans="1:13" x14ac:dyDescent="0.35">
      <c r="E249" t="s">
        <v>14</v>
      </c>
      <c r="F249" t="s">
        <v>15</v>
      </c>
      <c r="G249" t="s">
        <v>8343</v>
      </c>
      <c r="I249" t="s">
        <v>8365</v>
      </c>
      <c r="J249">
        <v>0</v>
      </c>
      <c r="L249">
        <v>0</v>
      </c>
      <c r="M249">
        <v>0</v>
      </c>
    </row>
    <row r="250" spans="1:13" x14ac:dyDescent="0.35">
      <c r="E250" t="s">
        <v>14</v>
      </c>
      <c r="F250" t="s">
        <v>15</v>
      </c>
      <c r="G250" t="s">
        <v>8356</v>
      </c>
      <c r="I250" t="s">
        <v>8365</v>
      </c>
      <c r="J250">
        <v>0</v>
      </c>
      <c r="L250">
        <v>0</v>
      </c>
      <c r="M250">
        <v>0</v>
      </c>
    </row>
    <row r="251" spans="1:13" x14ac:dyDescent="0.35">
      <c r="E251" t="s">
        <v>9</v>
      </c>
      <c r="F251" t="s">
        <v>10</v>
      </c>
      <c r="G251" t="s">
        <v>8329</v>
      </c>
      <c r="I251" t="s">
        <v>8365</v>
      </c>
      <c r="J251">
        <v>0</v>
      </c>
      <c r="L251">
        <v>0</v>
      </c>
      <c r="M251">
        <v>0</v>
      </c>
    </row>
    <row r="252" spans="1:13" x14ac:dyDescent="0.35">
      <c r="E252" t="s">
        <v>9</v>
      </c>
      <c r="F252" t="s">
        <v>10</v>
      </c>
      <c r="G252" t="s">
        <v>8356</v>
      </c>
      <c r="I252" t="s">
        <v>8365</v>
      </c>
      <c r="J252">
        <v>0</v>
      </c>
      <c r="L252">
        <v>0</v>
      </c>
      <c r="M252">
        <v>0</v>
      </c>
    </row>
    <row r="253" spans="1:13" x14ac:dyDescent="0.35">
      <c r="E253" t="s">
        <v>9</v>
      </c>
      <c r="F253" t="s">
        <v>8364</v>
      </c>
      <c r="G253" t="s">
        <v>8318</v>
      </c>
      <c r="I253" t="s">
        <v>8365</v>
      </c>
      <c r="J253">
        <v>0</v>
      </c>
      <c r="L253">
        <v>0</v>
      </c>
      <c r="M253">
        <v>0</v>
      </c>
    </row>
    <row r="254" spans="1:13" x14ac:dyDescent="0.35">
      <c r="E254" t="s">
        <v>9</v>
      </c>
      <c r="F254" t="s">
        <v>8364</v>
      </c>
      <c r="G254" t="s">
        <v>8356</v>
      </c>
      <c r="I254" t="s">
        <v>8365</v>
      </c>
      <c r="J254">
        <v>0</v>
      </c>
      <c r="L254">
        <v>0</v>
      </c>
      <c r="M254">
        <v>0</v>
      </c>
    </row>
    <row r="255" spans="1:13" x14ac:dyDescent="0.35">
      <c r="E255" t="s">
        <v>9</v>
      </c>
      <c r="F255" t="s">
        <v>11</v>
      </c>
      <c r="G255" t="s">
        <v>8329</v>
      </c>
      <c r="I255" t="s">
        <v>8365</v>
      </c>
      <c r="J255">
        <v>0</v>
      </c>
      <c r="L255">
        <v>0</v>
      </c>
      <c r="M255">
        <v>0</v>
      </c>
    </row>
    <row r="256" spans="1:13" x14ac:dyDescent="0.35">
      <c r="E256" t="s">
        <v>9</v>
      </c>
      <c r="F256" t="s">
        <v>11</v>
      </c>
      <c r="G256" t="s">
        <v>8356</v>
      </c>
      <c r="I256" t="s">
        <v>8365</v>
      </c>
      <c r="J256">
        <v>0</v>
      </c>
      <c r="L256">
        <v>0</v>
      </c>
      <c r="M256">
        <v>0</v>
      </c>
    </row>
    <row r="257" spans="1:13" s="46" customFormat="1" x14ac:dyDescent="0.35">
      <c r="A257" s="47"/>
      <c r="B257" s="47"/>
      <c r="C257" s="47"/>
      <c r="E257" s="46" t="s">
        <v>9</v>
      </c>
      <c r="F257" s="46" t="s">
        <v>12</v>
      </c>
      <c r="G257" s="46" t="s">
        <v>8329</v>
      </c>
      <c r="I257" s="46" t="s">
        <v>8365</v>
      </c>
      <c r="J257" s="46">
        <v>0</v>
      </c>
      <c r="L257" s="46">
        <v>0</v>
      </c>
      <c r="M257" s="46">
        <v>0</v>
      </c>
    </row>
    <row r="258" spans="1:13" x14ac:dyDescent="0.35">
      <c r="E258" t="s">
        <v>9</v>
      </c>
      <c r="F258" t="s">
        <v>12</v>
      </c>
      <c r="G258" t="s">
        <v>8356</v>
      </c>
      <c r="I258" t="s">
        <v>8365</v>
      </c>
      <c r="J258">
        <v>0</v>
      </c>
      <c r="L258">
        <v>0</v>
      </c>
      <c r="M258">
        <v>0</v>
      </c>
    </row>
    <row r="259" spans="1:13" x14ac:dyDescent="0.35">
      <c r="E259" t="s">
        <v>9</v>
      </c>
      <c r="F259" t="s">
        <v>13</v>
      </c>
      <c r="G259" t="s">
        <v>8329</v>
      </c>
      <c r="I259" t="s">
        <v>8365</v>
      </c>
      <c r="J259">
        <v>0</v>
      </c>
      <c r="L259">
        <v>0</v>
      </c>
      <c r="M259">
        <v>0</v>
      </c>
    </row>
    <row r="260" spans="1:13" x14ac:dyDescent="0.35">
      <c r="E260" t="s">
        <v>9</v>
      </c>
      <c r="F260" t="s">
        <v>13</v>
      </c>
      <c r="G260" t="s">
        <v>8356</v>
      </c>
      <c r="I260" t="s">
        <v>8365</v>
      </c>
      <c r="J260">
        <v>0</v>
      </c>
      <c r="L260">
        <v>0</v>
      </c>
      <c r="M260">
        <v>0</v>
      </c>
    </row>
    <row r="261" spans="1:13" x14ac:dyDescent="0.35">
      <c r="E261" t="s">
        <v>9</v>
      </c>
      <c r="F261" t="s">
        <v>14</v>
      </c>
      <c r="G261" t="s">
        <v>8329</v>
      </c>
      <c r="I261" t="s">
        <v>8365</v>
      </c>
      <c r="J261">
        <v>0</v>
      </c>
      <c r="L261">
        <v>0</v>
      </c>
      <c r="M261">
        <v>0</v>
      </c>
    </row>
    <row r="262" spans="1:13" x14ac:dyDescent="0.35">
      <c r="E262" t="s">
        <v>9</v>
      </c>
      <c r="F262" t="s">
        <v>14</v>
      </c>
      <c r="G262" t="s">
        <v>8356</v>
      </c>
      <c r="I262" t="s">
        <v>8365</v>
      </c>
      <c r="J262">
        <v>0</v>
      </c>
      <c r="L262">
        <v>0</v>
      </c>
      <c r="M262">
        <v>0</v>
      </c>
    </row>
    <row r="263" spans="1:13" x14ac:dyDescent="0.35">
      <c r="E263" t="s">
        <v>9</v>
      </c>
      <c r="F263" t="s">
        <v>15</v>
      </c>
      <c r="G263" t="s">
        <v>8329</v>
      </c>
      <c r="I263" t="s">
        <v>8365</v>
      </c>
      <c r="J263">
        <v>0</v>
      </c>
      <c r="L263">
        <v>0</v>
      </c>
      <c r="M263">
        <v>0</v>
      </c>
    </row>
    <row r="264" spans="1:13" x14ac:dyDescent="0.35">
      <c r="E264" t="s">
        <v>9</v>
      </c>
      <c r="F264" t="s">
        <v>15</v>
      </c>
      <c r="G264" t="s">
        <v>8356</v>
      </c>
      <c r="I264" t="s">
        <v>8365</v>
      </c>
      <c r="J264">
        <v>0</v>
      </c>
      <c r="L264">
        <v>0</v>
      </c>
      <c r="M264">
        <v>0</v>
      </c>
    </row>
    <row r="265" spans="1:13" x14ac:dyDescent="0.35">
      <c r="A265" s="5">
        <v>43253</v>
      </c>
      <c r="D265" t="s">
        <v>10598</v>
      </c>
      <c r="E265" t="s">
        <v>10532</v>
      </c>
      <c r="F265" t="s">
        <v>8364</v>
      </c>
      <c r="G265" t="s">
        <v>8318</v>
      </c>
      <c r="I265" t="s">
        <v>8365</v>
      </c>
      <c r="J265">
        <v>0</v>
      </c>
      <c r="L265">
        <v>0</v>
      </c>
      <c r="M265">
        <v>0</v>
      </c>
    </row>
    <row r="266" spans="1:13" x14ac:dyDescent="0.35">
      <c r="A266" s="5">
        <v>43253</v>
      </c>
      <c r="D266" t="s">
        <v>10598</v>
      </c>
      <c r="E266" t="s">
        <v>10533</v>
      </c>
      <c r="F266" t="s">
        <v>8364</v>
      </c>
      <c r="G266" t="s">
        <v>8318</v>
      </c>
      <c r="I266" t="s">
        <v>8365</v>
      </c>
      <c r="J266">
        <v>0</v>
      </c>
      <c r="L266">
        <v>0</v>
      </c>
      <c r="M266">
        <v>0</v>
      </c>
    </row>
    <row r="267" spans="1:13" x14ac:dyDescent="0.35">
      <c r="E267" t="s">
        <v>15</v>
      </c>
      <c r="F267" t="s">
        <v>10</v>
      </c>
      <c r="G267" t="s">
        <v>8309</v>
      </c>
      <c r="I267" t="s">
        <v>8365</v>
      </c>
      <c r="J267">
        <v>0</v>
      </c>
      <c r="L267">
        <v>0</v>
      </c>
      <c r="M267">
        <v>0</v>
      </c>
    </row>
    <row r="268" spans="1:13" x14ac:dyDescent="0.35">
      <c r="E268" t="s">
        <v>15</v>
      </c>
      <c r="F268" t="s">
        <v>10</v>
      </c>
      <c r="G268" t="s">
        <v>8333</v>
      </c>
      <c r="I268" t="s">
        <v>8365</v>
      </c>
      <c r="J268">
        <v>0</v>
      </c>
      <c r="L268">
        <v>0</v>
      </c>
      <c r="M268">
        <v>0</v>
      </c>
    </row>
    <row r="269" spans="1:13" x14ac:dyDescent="0.35">
      <c r="A269" s="47"/>
      <c r="B269" s="47"/>
      <c r="C269" s="47"/>
      <c r="D269" s="46"/>
      <c r="E269" t="s">
        <v>15</v>
      </c>
      <c r="F269" t="s">
        <v>10</v>
      </c>
      <c r="G269" t="s">
        <v>8337</v>
      </c>
      <c r="I269" t="s">
        <v>8365</v>
      </c>
      <c r="J269">
        <v>0</v>
      </c>
      <c r="L269">
        <v>0</v>
      </c>
      <c r="M269">
        <v>0</v>
      </c>
    </row>
    <row r="270" spans="1:13" x14ac:dyDescent="0.35">
      <c r="A270" s="47"/>
      <c r="B270" s="47"/>
      <c r="C270" s="47"/>
      <c r="D270" s="46"/>
      <c r="E270" t="s">
        <v>15</v>
      </c>
      <c r="F270" t="s">
        <v>10</v>
      </c>
      <c r="G270" t="s">
        <v>8339</v>
      </c>
      <c r="I270" t="s">
        <v>8365</v>
      </c>
      <c r="J270">
        <v>0</v>
      </c>
      <c r="L270">
        <v>0</v>
      </c>
      <c r="M270">
        <v>0</v>
      </c>
    </row>
    <row r="271" spans="1:13" x14ac:dyDescent="0.35">
      <c r="A271" s="47"/>
      <c r="B271" s="47"/>
      <c r="C271" s="47"/>
      <c r="D271" s="46"/>
      <c r="E271" t="s">
        <v>15</v>
      </c>
      <c r="F271" t="s">
        <v>10</v>
      </c>
      <c r="G271" t="s">
        <v>8343</v>
      </c>
      <c r="I271" t="s">
        <v>8365</v>
      </c>
      <c r="J271">
        <v>0</v>
      </c>
      <c r="L271">
        <v>0</v>
      </c>
      <c r="M271">
        <v>0</v>
      </c>
    </row>
    <row r="272" spans="1:13" x14ac:dyDescent="0.35">
      <c r="A272" s="47"/>
      <c r="B272" s="47"/>
      <c r="C272" s="47"/>
      <c r="D272" s="46"/>
      <c r="E272" t="s">
        <v>15</v>
      </c>
      <c r="F272" t="s">
        <v>10</v>
      </c>
      <c r="G272" t="s">
        <v>8356</v>
      </c>
      <c r="I272" t="s">
        <v>8365</v>
      </c>
      <c r="J272">
        <v>0</v>
      </c>
      <c r="L272">
        <v>0</v>
      </c>
      <c r="M272">
        <v>0</v>
      </c>
    </row>
    <row r="273" spans="1:13" x14ac:dyDescent="0.35">
      <c r="A273" s="47"/>
      <c r="B273" s="47"/>
      <c r="C273" s="47"/>
      <c r="D273" s="46"/>
      <c r="E273" t="s">
        <v>15</v>
      </c>
      <c r="F273" t="s">
        <v>8364</v>
      </c>
      <c r="G273" t="s">
        <v>8318</v>
      </c>
      <c r="I273" t="s">
        <v>8365</v>
      </c>
      <c r="J273">
        <v>0</v>
      </c>
      <c r="L273">
        <v>0</v>
      </c>
      <c r="M273">
        <v>0</v>
      </c>
    </row>
    <row r="274" spans="1:13" x14ac:dyDescent="0.35">
      <c r="A274" s="47"/>
      <c r="B274" s="47"/>
      <c r="C274" s="47"/>
      <c r="D274" s="46"/>
      <c r="E274" t="s">
        <v>15</v>
      </c>
      <c r="F274" t="s">
        <v>8364</v>
      </c>
      <c r="G274" t="s">
        <v>8356</v>
      </c>
      <c r="I274" t="s">
        <v>8365</v>
      </c>
      <c r="J274">
        <v>0</v>
      </c>
      <c r="L274">
        <v>0</v>
      </c>
      <c r="M274">
        <v>0</v>
      </c>
    </row>
    <row r="275" spans="1:13" x14ac:dyDescent="0.35">
      <c r="A275" s="47"/>
      <c r="B275" s="47"/>
      <c r="C275" s="47"/>
      <c r="D275" s="46"/>
      <c r="E275" t="s">
        <v>15</v>
      </c>
      <c r="F275" t="s">
        <v>11</v>
      </c>
      <c r="G275" t="s">
        <v>8309</v>
      </c>
      <c r="I275" t="s">
        <v>8365</v>
      </c>
      <c r="J275">
        <v>0</v>
      </c>
      <c r="L275">
        <v>0</v>
      </c>
      <c r="M275">
        <v>0</v>
      </c>
    </row>
    <row r="276" spans="1:13" x14ac:dyDescent="0.35">
      <c r="A276" s="47"/>
      <c r="B276" s="47"/>
      <c r="C276" s="47"/>
      <c r="D276" s="46"/>
      <c r="E276" t="s">
        <v>15</v>
      </c>
      <c r="F276" t="s">
        <v>11</v>
      </c>
      <c r="G276" t="s">
        <v>8320</v>
      </c>
      <c r="I276" t="s">
        <v>8365</v>
      </c>
      <c r="J276">
        <v>0</v>
      </c>
      <c r="L276">
        <v>0</v>
      </c>
      <c r="M276">
        <v>0</v>
      </c>
    </row>
    <row r="277" spans="1:13" x14ac:dyDescent="0.35">
      <c r="A277" s="47"/>
      <c r="B277" s="47"/>
      <c r="C277" s="47"/>
      <c r="D277" s="46"/>
      <c r="E277" t="s">
        <v>15</v>
      </c>
      <c r="F277" t="s">
        <v>11</v>
      </c>
      <c r="G277" t="s">
        <v>8322</v>
      </c>
      <c r="I277" t="s">
        <v>8365</v>
      </c>
      <c r="J277">
        <v>0</v>
      </c>
      <c r="L277">
        <v>0</v>
      </c>
      <c r="M277">
        <v>0</v>
      </c>
    </row>
    <row r="278" spans="1:13" x14ac:dyDescent="0.35">
      <c r="A278" s="47"/>
      <c r="B278" s="47"/>
      <c r="C278" s="47"/>
      <c r="D278" s="46"/>
      <c r="E278" t="s">
        <v>15</v>
      </c>
      <c r="F278" t="s">
        <v>11</v>
      </c>
      <c r="G278" t="s">
        <v>8326</v>
      </c>
      <c r="I278" t="s">
        <v>8365</v>
      </c>
      <c r="J278">
        <v>0</v>
      </c>
      <c r="L278">
        <v>0</v>
      </c>
      <c r="M278">
        <v>0</v>
      </c>
    </row>
    <row r="279" spans="1:13" x14ac:dyDescent="0.35">
      <c r="A279" s="47"/>
      <c r="B279" s="47"/>
      <c r="C279" s="47"/>
      <c r="D279" s="46"/>
      <c r="E279" t="s">
        <v>15</v>
      </c>
      <c r="F279" t="s">
        <v>11</v>
      </c>
      <c r="G279" t="s">
        <v>8328</v>
      </c>
      <c r="I279" t="s">
        <v>8365</v>
      </c>
      <c r="J279">
        <v>0</v>
      </c>
      <c r="L279">
        <v>0</v>
      </c>
      <c r="M279">
        <v>0</v>
      </c>
    </row>
    <row r="280" spans="1:13" x14ac:dyDescent="0.35">
      <c r="A280" s="47"/>
      <c r="B280" s="47"/>
      <c r="C280" s="47"/>
      <c r="D280" s="46"/>
      <c r="E280" t="s">
        <v>15</v>
      </c>
      <c r="F280" t="s">
        <v>11</v>
      </c>
      <c r="G280" t="s">
        <v>7597</v>
      </c>
      <c r="I280" t="s">
        <v>8365</v>
      </c>
      <c r="J280">
        <v>0</v>
      </c>
      <c r="L280">
        <v>0</v>
      </c>
      <c r="M280">
        <v>0</v>
      </c>
    </row>
    <row r="281" spans="1:13" x14ac:dyDescent="0.35">
      <c r="A281" s="47"/>
      <c r="B281" s="47"/>
      <c r="C281" s="47"/>
      <c r="D281" s="46"/>
      <c r="E281" t="s">
        <v>15</v>
      </c>
      <c r="F281" t="s">
        <v>11</v>
      </c>
      <c r="G281" t="s">
        <v>8343</v>
      </c>
      <c r="I281" t="s">
        <v>8365</v>
      </c>
      <c r="J281">
        <v>0</v>
      </c>
      <c r="L281">
        <v>0</v>
      </c>
      <c r="M281">
        <v>0</v>
      </c>
    </row>
    <row r="282" spans="1:13" x14ac:dyDescent="0.35">
      <c r="A282" s="47"/>
      <c r="B282" s="47"/>
      <c r="C282" s="47"/>
      <c r="D282" s="46"/>
      <c r="E282" t="s">
        <v>15</v>
      </c>
      <c r="F282" t="s">
        <v>11</v>
      </c>
      <c r="G282" t="s">
        <v>8356</v>
      </c>
      <c r="I282" t="s">
        <v>8365</v>
      </c>
      <c r="J282">
        <v>0</v>
      </c>
      <c r="L282">
        <v>0</v>
      </c>
      <c r="M282">
        <v>0</v>
      </c>
    </row>
    <row r="283" spans="1:13" x14ac:dyDescent="0.35">
      <c r="A283" s="47"/>
      <c r="B283" s="47"/>
      <c r="C283" s="47"/>
      <c r="D283" s="46"/>
      <c r="E283" t="s">
        <v>15</v>
      </c>
      <c r="F283" t="s">
        <v>12</v>
      </c>
      <c r="G283" t="s">
        <v>8306</v>
      </c>
      <c r="I283" t="s">
        <v>8365</v>
      </c>
      <c r="J283">
        <v>0</v>
      </c>
      <c r="L283">
        <v>0</v>
      </c>
      <c r="M283">
        <v>0</v>
      </c>
    </row>
    <row r="284" spans="1:13" x14ac:dyDescent="0.35">
      <c r="A284" s="47"/>
      <c r="B284" s="47"/>
      <c r="C284" s="47"/>
      <c r="D284" s="46"/>
      <c r="E284" t="s">
        <v>15</v>
      </c>
      <c r="F284" t="s">
        <v>12</v>
      </c>
      <c r="G284" t="s">
        <v>8307</v>
      </c>
      <c r="I284" t="s">
        <v>8365</v>
      </c>
      <c r="J284">
        <v>0</v>
      </c>
      <c r="L284">
        <v>0</v>
      </c>
      <c r="M284">
        <v>0</v>
      </c>
    </row>
    <row r="285" spans="1:13" x14ac:dyDescent="0.35">
      <c r="A285" s="47"/>
      <c r="B285" s="47"/>
      <c r="C285" s="47"/>
      <c r="D285" s="46"/>
      <c r="E285" t="s">
        <v>15</v>
      </c>
      <c r="F285" t="s">
        <v>12</v>
      </c>
      <c r="G285" t="s">
        <v>8309</v>
      </c>
      <c r="I285" t="s">
        <v>8365</v>
      </c>
      <c r="J285">
        <v>0</v>
      </c>
      <c r="L285">
        <v>0</v>
      </c>
      <c r="M285">
        <v>0</v>
      </c>
    </row>
    <row r="286" spans="1:13" x14ac:dyDescent="0.35">
      <c r="A286" s="47"/>
      <c r="B286" s="47"/>
      <c r="C286" s="47"/>
      <c r="D286" s="46"/>
      <c r="E286" t="s">
        <v>15</v>
      </c>
      <c r="F286" t="s">
        <v>12</v>
      </c>
      <c r="G286" t="s">
        <v>8322</v>
      </c>
      <c r="I286" t="s">
        <v>8365</v>
      </c>
      <c r="J286">
        <v>0</v>
      </c>
      <c r="L286">
        <v>0</v>
      </c>
      <c r="M286">
        <v>0</v>
      </c>
    </row>
    <row r="287" spans="1:13" x14ac:dyDescent="0.35">
      <c r="A287" s="47"/>
      <c r="B287" s="47"/>
      <c r="C287" s="47"/>
      <c r="D287" s="46"/>
      <c r="E287" t="s">
        <v>15</v>
      </c>
      <c r="F287" t="s">
        <v>12</v>
      </c>
      <c r="G287" t="s">
        <v>8328</v>
      </c>
      <c r="I287" t="s">
        <v>8365</v>
      </c>
      <c r="J287">
        <v>0</v>
      </c>
      <c r="L287">
        <v>0</v>
      </c>
      <c r="M287">
        <v>0</v>
      </c>
    </row>
    <row r="288" spans="1:13" x14ac:dyDescent="0.35">
      <c r="A288" s="47"/>
      <c r="B288" s="47"/>
      <c r="C288" s="47"/>
      <c r="D288" s="46"/>
      <c r="E288" t="s">
        <v>15</v>
      </c>
      <c r="F288" t="s">
        <v>12</v>
      </c>
      <c r="G288" t="s">
        <v>8343</v>
      </c>
      <c r="I288" t="s">
        <v>8365</v>
      </c>
      <c r="J288">
        <v>0</v>
      </c>
      <c r="L288">
        <v>0</v>
      </c>
      <c r="M288">
        <v>0</v>
      </c>
    </row>
    <row r="289" spans="1:13" x14ac:dyDescent="0.35">
      <c r="A289" s="47"/>
      <c r="B289" s="47"/>
      <c r="C289" s="47"/>
      <c r="D289" s="46"/>
      <c r="E289" t="s">
        <v>15</v>
      </c>
      <c r="F289" t="s">
        <v>12</v>
      </c>
      <c r="G289" t="s">
        <v>8356</v>
      </c>
      <c r="I289" t="s">
        <v>8365</v>
      </c>
      <c r="J289">
        <v>0</v>
      </c>
      <c r="L289">
        <v>0</v>
      </c>
      <c r="M289">
        <v>0</v>
      </c>
    </row>
    <row r="290" spans="1:13" x14ac:dyDescent="0.35">
      <c r="A290" s="47"/>
      <c r="B290" s="47"/>
      <c r="C290" s="47"/>
      <c r="D290" s="46"/>
      <c r="E290" t="s">
        <v>15</v>
      </c>
      <c r="F290" t="s">
        <v>13</v>
      </c>
      <c r="G290" t="s">
        <v>8309</v>
      </c>
      <c r="I290" t="s">
        <v>8365</v>
      </c>
      <c r="J290">
        <v>0</v>
      </c>
      <c r="L290">
        <v>0</v>
      </c>
      <c r="M290">
        <v>0</v>
      </c>
    </row>
    <row r="291" spans="1:13" x14ac:dyDescent="0.35">
      <c r="A291" s="47"/>
      <c r="B291" s="47"/>
      <c r="C291" s="47"/>
      <c r="D291" s="46"/>
      <c r="E291" t="s">
        <v>15</v>
      </c>
      <c r="F291" t="s">
        <v>13</v>
      </c>
      <c r="G291" t="s">
        <v>8322</v>
      </c>
      <c r="I291" t="s">
        <v>8365</v>
      </c>
      <c r="J291">
        <v>0</v>
      </c>
      <c r="L291">
        <v>0</v>
      </c>
      <c r="M291">
        <v>0</v>
      </c>
    </row>
    <row r="292" spans="1:13" x14ac:dyDescent="0.35">
      <c r="A292" s="47"/>
      <c r="B292" s="47"/>
      <c r="C292" s="47"/>
      <c r="D292" s="46"/>
      <c r="E292" t="s">
        <v>15</v>
      </c>
      <c r="F292" t="s">
        <v>13</v>
      </c>
      <c r="G292" t="s">
        <v>8328</v>
      </c>
      <c r="I292" t="s">
        <v>8365</v>
      </c>
      <c r="J292">
        <v>0</v>
      </c>
      <c r="L292">
        <v>0</v>
      </c>
      <c r="M292">
        <v>0</v>
      </c>
    </row>
    <row r="293" spans="1:13" x14ac:dyDescent="0.35">
      <c r="A293" s="47"/>
      <c r="B293" s="47"/>
      <c r="C293" s="47"/>
      <c r="D293" s="46"/>
      <c r="E293" t="s">
        <v>15</v>
      </c>
      <c r="F293" t="s">
        <v>13</v>
      </c>
      <c r="G293" t="s">
        <v>8343</v>
      </c>
      <c r="I293" t="s">
        <v>8365</v>
      </c>
      <c r="J293">
        <v>0</v>
      </c>
      <c r="L293">
        <v>0</v>
      </c>
      <c r="M293">
        <v>0</v>
      </c>
    </row>
    <row r="294" spans="1:13" x14ac:dyDescent="0.35">
      <c r="A294" s="47"/>
      <c r="B294" s="47"/>
      <c r="C294" s="47"/>
      <c r="D294" s="46"/>
      <c r="E294" t="s">
        <v>15</v>
      </c>
      <c r="F294" t="s">
        <v>13</v>
      </c>
      <c r="G294" t="s">
        <v>8356</v>
      </c>
      <c r="I294" t="s">
        <v>8365</v>
      </c>
      <c r="J294">
        <v>0</v>
      </c>
      <c r="L294">
        <v>0</v>
      </c>
      <c r="M294">
        <v>0</v>
      </c>
    </row>
    <row r="295" spans="1:13" x14ac:dyDescent="0.35">
      <c r="A295" s="47">
        <v>43160</v>
      </c>
      <c r="B295" s="47"/>
      <c r="C295" s="47"/>
      <c r="D295" s="46" t="s">
        <v>9736</v>
      </c>
      <c r="E295" t="s">
        <v>15</v>
      </c>
      <c r="F295" t="s">
        <v>14</v>
      </c>
      <c r="G295" t="s">
        <v>8307</v>
      </c>
      <c r="I295" t="s">
        <v>8365</v>
      </c>
      <c r="J295">
        <v>0</v>
      </c>
      <c r="L295">
        <v>0</v>
      </c>
      <c r="M295">
        <v>0</v>
      </c>
    </row>
    <row r="296" spans="1:13" x14ac:dyDescent="0.35">
      <c r="A296" s="47"/>
      <c r="B296" s="47"/>
      <c r="C296" s="47"/>
      <c r="D296" s="46"/>
      <c r="E296" t="s">
        <v>15</v>
      </c>
      <c r="F296" t="s">
        <v>14</v>
      </c>
      <c r="G296" t="s">
        <v>8309</v>
      </c>
      <c r="I296" t="s">
        <v>8365</v>
      </c>
      <c r="J296">
        <v>0</v>
      </c>
      <c r="L296">
        <v>0</v>
      </c>
      <c r="M296">
        <v>0</v>
      </c>
    </row>
    <row r="297" spans="1:13" x14ac:dyDescent="0.35">
      <c r="A297" s="47"/>
      <c r="B297" s="47"/>
      <c r="C297" s="47"/>
      <c r="D297" s="46"/>
      <c r="E297" t="s">
        <v>15</v>
      </c>
      <c r="F297" t="s">
        <v>14</v>
      </c>
      <c r="G297" t="s">
        <v>8320</v>
      </c>
      <c r="I297" t="s">
        <v>8365</v>
      </c>
      <c r="J297">
        <v>0</v>
      </c>
      <c r="L297">
        <v>0</v>
      </c>
      <c r="M297">
        <v>0</v>
      </c>
    </row>
    <row r="298" spans="1:13" x14ac:dyDescent="0.35">
      <c r="A298" s="47"/>
      <c r="B298" s="47"/>
      <c r="C298" s="47"/>
      <c r="D298" s="46"/>
      <c r="E298" t="s">
        <v>15</v>
      </c>
      <c r="F298" t="s">
        <v>14</v>
      </c>
      <c r="G298" t="s">
        <v>8322</v>
      </c>
      <c r="I298" t="s">
        <v>8365</v>
      </c>
      <c r="J298">
        <v>0</v>
      </c>
      <c r="L298">
        <v>0</v>
      </c>
      <c r="M298">
        <v>0</v>
      </c>
    </row>
    <row r="299" spans="1:13" x14ac:dyDescent="0.35">
      <c r="A299" s="47"/>
      <c r="B299" s="47"/>
      <c r="C299" s="47"/>
      <c r="D299" s="46"/>
      <c r="E299" t="s">
        <v>15</v>
      </c>
      <c r="F299" t="s">
        <v>14</v>
      </c>
      <c r="G299" t="s">
        <v>8326</v>
      </c>
      <c r="I299" t="s">
        <v>8365</v>
      </c>
      <c r="J299">
        <v>0</v>
      </c>
      <c r="L299">
        <v>0</v>
      </c>
      <c r="M299">
        <v>0</v>
      </c>
    </row>
    <row r="300" spans="1:13" x14ac:dyDescent="0.35">
      <c r="A300" s="47"/>
      <c r="B300" s="47"/>
      <c r="C300" s="47"/>
      <c r="D300" s="46"/>
      <c r="E300" t="s">
        <v>15</v>
      </c>
      <c r="F300" t="s">
        <v>14</v>
      </c>
      <c r="G300" t="s">
        <v>8328</v>
      </c>
      <c r="I300" t="s">
        <v>8365</v>
      </c>
      <c r="J300">
        <v>0</v>
      </c>
      <c r="L300">
        <v>0</v>
      </c>
      <c r="M300">
        <v>0</v>
      </c>
    </row>
    <row r="301" spans="1:13" x14ac:dyDescent="0.35">
      <c r="A301" s="47"/>
      <c r="B301" s="47"/>
      <c r="C301" s="47"/>
      <c r="D301" s="46"/>
      <c r="E301" t="s">
        <v>15</v>
      </c>
      <c r="F301" t="s">
        <v>14</v>
      </c>
      <c r="G301" t="s">
        <v>7597</v>
      </c>
      <c r="I301" t="s">
        <v>8365</v>
      </c>
      <c r="J301">
        <v>0</v>
      </c>
      <c r="L301">
        <v>0</v>
      </c>
      <c r="M301">
        <v>0</v>
      </c>
    </row>
    <row r="302" spans="1:13" x14ac:dyDescent="0.35">
      <c r="A302" s="47"/>
      <c r="B302" s="47"/>
      <c r="C302" s="47"/>
      <c r="D302" s="46"/>
      <c r="E302" t="s">
        <v>15</v>
      </c>
      <c r="F302" t="s">
        <v>14</v>
      </c>
      <c r="G302" t="s">
        <v>8343</v>
      </c>
      <c r="I302" t="s">
        <v>8365</v>
      </c>
      <c r="J302">
        <v>0</v>
      </c>
      <c r="L302">
        <v>0</v>
      </c>
      <c r="M302">
        <v>0</v>
      </c>
    </row>
    <row r="303" spans="1:13" x14ac:dyDescent="0.35">
      <c r="A303" s="47"/>
      <c r="B303" s="47"/>
      <c r="C303" s="47"/>
      <c r="D303" s="46"/>
      <c r="E303" t="s">
        <v>15</v>
      </c>
      <c r="F303" t="s">
        <v>14</v>
      </c>
      <c r="G303" t="s">
        <v>8356</v>
      </c>
      <c r="I303" t="s">
        <v>8365</v>
      </c>
      <c r="J303">
        <v>0</v>
      </c>
      <c r="L303">
        <v>0</v>
      </c>
      <c r="M303">
        <v>0</v>
      </c>
    </row>
    <row r="304" spans="1:13" x14ac:dyDescent="0.35">
      <c r="A304" s="47"/>
      <c r="B304" s="47"/>
      <c r="C304" s="47"/>
      <c r="D304" s="46"/>
      <c r="E304" t="s">
        <v>15</v>
      </c>
      <c r="F304" t="s">
        <v>9</v>
      </c>
      <c r="G304" t="s">
        <v>8318</v>
      </c>
      <c r="I304" t="s">
        <v>8365</v>
      </c>
      <c r="J304">
        <v>0</v>
      </c>
      <c r="L304">
        <v>0</v>
      </c>
      <c r="M304">
        <v>0</v>
      </c>
    </row>
    <row r="305" spans="1:13" x14ac:dyDescent="0.35">
      <c r="A305" s="47"/>
      <c r="B305" s="47"/>
      <c r="C305" s="47"/>
      <c r="D305" s="46"/>
      <c r="E305" t="s">
        <v>15</v>
      </c>
      <c r="F305" t="s">
        <v>9</v>
      </c>
      <c r="G305" t="s">
        <v>8356</v>
      </c>
      <c r="I305" t="s">
        <v>8365</v>
      </c>
      <c r="J305">
        <v>0</v>
      </c>
      <c r="L305">
        <v>0</v>
      </c>
      <c r="M305">
        <v>0</v>
      </c>
    </row>
  </sheetData>
  <autoFilter ref="A2:M267" xr:uid="{00000000-0009-0000-0000-0000C4000000}">
    <sortState ref="A3:M267">
      <sortCondition ref="E2:E267"/>
    </sortState>
  </autoFilter>
  <dataValidations count="1">
    <dataValidation type="list" allowBlank="1" showInputMessage="1" showErrorMessage="1" sqref="D1" xr:uid="{00000000-0002-0000-C400-000000000000}">
      <formula1>Sites</formula1>
    </dataValidation>
  </dataValidations>
  <hyperlinks>
    <hyperlink ref="B1" location="Index!A1" display="Go To Index" xr:uid="{00000000-0004-0000-C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500-000000000000}">
  <sheetPr codeName="Sheet149"/>
  <dimension ref="A1:V17"/>
  <sheetViews>
    <sheetView workbookViewId="0">
      <pane xSplit="9" ySplit="2" topLeftCell="J3" activePane="bottomRight" state="frozen"/>
      <selection pane="topRight" activeCell="H1" sqref="H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8.453125" style="5" bestFit="1" customWidth="1"/>
    <col min="4" max="4" width="9.36328125" bestFit="1" customWidth="1"/>
    <col min="5" max="6" width="9.36328125" style="46" customWidth="1"/>
    <col min="7" max="7" width="8.36328125" bestFit="1" customWidth="1"/>
    <col min="8" max="8" width="13.08984375" bestFit="1" customWidth="1"/>
    <col min="9" max="9" width="22.36328125" bestFit="1" customWidth="1"/>
    <col min="10" max="10" width="7.08984375" bestFit="1" customWidth="1"/>
    <col min="11" max="11" width="10.90625" bestFit="1" customWidth="1"/>
    <col min="12" max="12" width="17.6328125" bestFit="1" customWidth="1"/>
    <col min="13" max="13" width="12.08984375" bestFit="1" customWidth="1"/>
    <col min="14" max="14" width="13.36328125" bestFit="1" customWidth="1"/>
    <col min="15" max="15" width="19.453125" bestFit="1" customWidth="1"/>
    <col min="16" max="16" width="15.08984375" bestFit="1" customWidth="1"/>
    <col min="17" max="17" width="16.36328125" bestFit="1" customWidth="1"/>
    <col min="18" max="18" width="21.90625" bestFit="1" customWidth="1"/>
    <col min="19" max="19" width="22.36328125" bestFit="1" customWidth="1"/>
    <col min="20" max="20" width="11.08984375" bestFit="1" customWidth="1"/>
    <col min="21" max="21" width="20.6328125" bestFit="1" customWidth="1"/>
    <col min="22" max="22" width="19.90625" bestFit="1" customWidth="1"/>
  </cols>
  <sheetData>
    <row r="1" spans="1:22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22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10606</v>
      </c>
      <c r="F2" s="46" t="s">
        <v>10607</v>
      </c>
      <c r="G2" t="s">
        <v>47</v>
      </c>
      <c r="H2" t="s">
        <v>8366</v>
      </c>
      <c r="I2" t="s">
        <v>387</v>
      </c>
      <c r="J2" t="s">
        <v>2162</v>
      </c>
      <c r="K2" t="s">
        <v>8367</v>
      </c>
      <c r="L2" t="s">
        <v>8368</v>
      </c>
      <c r="M2" t="s">
        <v>8369</v>
      </c>
      <c r="N2" t="s">
        <v>8370</v>
      </c>
      <c r="O2" t="s">
        <v>8371</v>
      </c>
      <c r="P2" t="s">
        <v>8372</v>
      </c>
      <c r="Q2" t="s">
        <v>8373</v>
      </c>
      <c r="R2" t="s">
        <v>8374</v>
      </c>
      <c r="S2" t="s">
        <v>8375</v>
      </c>
      <c r="T2" t="s">
        <v>8271</v>
      </c>
      <c r="U2" t="s">
        <v>8376</v>
      </c>
      <c r="V2" t="s">
        <v>8377</v>
      </c>
    </row>
    <row r="3" spans="1:22" x14ac:dyDescent="0.35">
      <c r="A3" s="5">
        <v>43301</v>
      </c>
      <c r="G3" t="s">
        <v>10</v>
      </c>
      <c r="H3" t="s">
        <v>10</v>
      </c>
      <c r="I3" t="s">
        <v>8378</v>
      </c>
      <c r="J3" t="s">
        <v>47</v>
      </c>
      <c r="K3" t="s">
        <v>8379</v>
      </c>
      <c r="M3" t="s">
        <v>9</v>
      </c>
      <c r="O3" t="s">
        <v>8380</v>
      </c>
      <c r="P3" t="s">
        <v>10</v>
      </c>
      <c r="Q3" t="s">
        <v>11297</v>
      </c>
      <c r="R3" t="s">
        <v>11298</v>
      </c>
      <c r="V3" t="s">
        <v>10</v>
      </c>
    </row>
    <row r="4" spans="1:22" x14ac:dyDescent="0.35">
      <c r="A4" s="47">
        <v>43301</v>
      </c>
      <c r="G4" t="s">
        <v>8364</v>
      </c>
      <c r="H4" t="s">
        <v>8364</v>
      </c>
      <c r="I4" t="s">
        <v>8381</v>
      </c>
      <c r="J4" t="s">
        <v>8382</v>
      </c>
      <c r="K4" t="s">
        <v>8379</v>
      </c>
      <c r="O4" t="s">
        <v>8380</v>
      </c>
      <c r="P4" t="s">
        <v>10</v>
      </c>
      <c r="Q4" t="s">
        <v>11297</v>
      </c>
      <c r="R4" t="s">
        <v>11298</v>
      </c>
      <c r="V4" t="s">
        <v>8364</v>
      </c>
    </row>
    <row r="5" spans="1:22" s="46" customFormat="1" x14ac:dyDescent="0.35">
      <c r="A5" s="47">
        <v>43301</v>
      </c>
      <c r="B5" s="47"/>
      <c r="C5" s="47"/>
      <c r="E5" s="46" t="s">
        <v>10611</v>
      </c>
      <c r="F5" s="46" t="s">
        <v>52</v>
      </c>
      <c r="G5" s="46" t="s">
        <v>11</v>
      </c>
      <c r="H5" s="46" t="s">
        <v>8383</v>
      </c>
      <c r="I5" s="46" t="s">
        <v>8384</v>
      </c>
      <c r="J5" s="46" t="s">
        <v>47</v>
      </c>
      <c r="K5" s="46" t="s">
        <v>8379</v>
      </c>
      <c r="M5" s="46" t="s">
        <v>9</v>
      </c>
      <c r="O5" s="46" t="s">
        <v>8385</v>
      </c>
      <c r="P5" s="46" t="s">
        <v>10</v>
      </c>
      <c r="Q5" s="46" t="s">
        <v>11297</v>
      </c>
      <c r="R5" s="46" t="s">
        <v>11298</v>
      </c>
      <c r="V5" s="46" t="s">
        <v>11</v>
      </c>
    </row>
    <row r="6" spans="1:22" s="123" customFormat="1" x14ac:dyDescent="0.35">
      <c r="A6" s="47">
        <v>43301</v>
      </c>
      <c r="B6" s="122"/>
      <c r="C6" s="122">
        <v>43256</v>
      </c>
      <c r="E6" s="123" t="s">
        <v>11299</v>
      </c>
      <c r="F6" s="123" t="s">
        <v>1470</v>
      </c>
      <c r="G6" s="123" t="s">
        <v>9821</v>
      </c>
      <c r="H6" s="123" t="s">
        <v>10013</v>
      </c>
      <c r="I6" s="123" t="s">
        <v>10629</v>
      </c>
      <c r="J6" s="123" t="s">
        <v>47</v>
      </c>
      <c r="K6" s="123" t="s">
        <v>8379</v>
      </c>
      <c r="M6" s="123" t="s">
        <v>9</v>
      </c>
      <c r="O6" s="123" t="s">
        <v>8385</v>
      </c>
      <c r="P6" s="123" t="s">
        <v>10</v>
      </c>
      <c r="Q6" s="123" t="s">
        <v>11297</v>
      </c>
      <c r="R6" s="123" t="s">
        <v>11298</v>
      </c>
      <c r="V6" s="123" t="s">
        <v>9821</v>
      </c>
    </row>
    <row r="7" spans="1:22" x14ac:dyDescent="0.35">
      <c r="A7" s="47">
        <v>43301</v>
      </c>
      <c r="E7" s="46" t="s">
        <v>10608</v>
      </c>
      <c r="F7" s="46" t="s">
        <v>51</v>
      </c>
      <c r="G7" t="s">
        <v>12</v>
      </c>
      <c r="H7" t="s">
        <v>12</v>
      </c>
      <c r="I7" t="s">
        <v>8386</v>
      </c>
      <c r="J7" t="s">
        <v>47</v>
      </c>
      <c r="K7" t="s">
        <v>8379</v>
      </c>
      <c r="M7" t="s">
        <v>9</v>
      </c>
      <c r="O7" t="s">
        <v>8385</v>
      </c>
      <c r="P7" t="s">
        <v>10</v>
      </c>
      <c r="Q7" t="s">
        <v>11297</v>
      </c>
      <c r="R7" t="s">
        <v>11298</v>
      </c>
      <c r="V7" t="s">
        <v>12</v>
      </c>
    </row>
    <row r="8" spans="1:22" x14ac:dyDescent="0.35">
      <c r="A8" s="47">
        <v>43301</v>
      </c>
      <c r="E8" s="46" t="s">
        <v>10609</v>
      </c>
      <c r="F8" s="46" t="s">
        <v>1780</v>
      </c>
      <c r="G8" t="s">
        <v>13</v>
      </c>
      <c r="H8" t="s">
        <v>13</v>
      </c>
      <c r="I8" t="s">
        <v>8387</v>
      </c>
      <c r="J8" t="s">
        <v>47</v>
      </c>
      <c r="K8" t="s">
        <v>8379</v>
      </c>
      <c r="M8" t="s">
        <v>9</v>
      </c>
      <c r="O8" t="s">
        <v>8380</v>
      </c>
      <c r="P8" t="s">
        <v>10</v>
      </c>
      <c r="Q8" t="s">
        <v>11297</v>
      </c>
      <c r="R8" t="s">
        <v>11298</v>
      </c>
      <c r="V8" t="s">
        <v>13</v>
      </c>
    </row>
    <row r="9" spans="1:22" x14ac:dyDescent="0.35">
      <c r="A9" s="47">
        <v>43301</v>
      </c>
      <c r="G9" t="s">
        <v>10488</v>
      </c>
      <c r="H9" t="s">
        <v>10479</v>
      </c>
      <c r="I9" t="s">
        <v>10479</v>
      </c>
      <c r="J9" t="s">
        <v>47</v>
      </c>
      <c r="K9" t="s">
        <v>8379</v>
      </c>
      <c r="M9" t="s">
        <v>10532</v>
      </c>
      <c r="O9" t="s">
        <v>8380</v>
      </c>
      <c r="P9" t="s">
        <v>10</v>
      </c>
      <c r="Q9" t="s">
        <v>11297</v>
      </c>
      <c r="R9" t="s">
        <v>11298</v>
      </c>
      <c r="V9" t="s">
        <v>10488</v>
      </c>
    </row>
    <row r="10" spans="1:22" x14ac:dyDescent="0.35">
      <c r="A10" s="47">
        <v>43301</v>
      </c>
      <c r="G10" t="s">
        <v>10489</v>
      </c>
      <c r="H10" t="s">
        <v>10480</v>
      </c>
      <c r="I10" t="s">
        <v>10480</v>
      </c>
      <c r="J10" t="s">
        <v>47</v>
      </c>
      <c r="K10" t="s">
        <v>8379</v>
      </c>
      <c r="M10" t="s">
        <v>10533</v>
      </c>
      <c r="O10" t="s">
        <v>8380</v>
      </c>
      <c r="P10" t="s">
        <v>10</v>
      </c>
      <c r="Q10" t="s">
        <v>11297</v>
      </c>
      <c r="R10" t="s">
        <v>11298</v>
      </c>
      <c r="V10" t="s">
        <v>10489</v>
      </c>
    </row>
    <row r="11" spans="1:22" x14ac:dyDescent="0.35">
      <c r="A11" s="47">
        <v>43301</v>
      </c>
      <c r="G11" t="s">
        <v>10490</v>
      </c>
      <c r="H11" t="s">
        <v>10534</v>
      </c>
      <c r="I11" t="s">
        <v>10534</v>
      </c>
      <c r="J11" t="s">
        <v>47</v>
      </c>
      <c r="K11" t="s">
        <v>8379</v>
      </c>
      <c r="M11" t="s">
        <v>10533</v>
      </c>
      <c r="O11" t="s">
        <v>8380</v>
      </c>
      <c r="P11" t="s">
        <v>10</v>
      </c>
      <c r="Q11" t="s">
        <v>11297</v>
      </c>
      <c r="R11" t="s">
        <v>11298</v>
      </c>
      <c r="V11" t="s">
        <v>10490</v>
      </c>
    </row>
    <row r="12" spans="1:22" x14ac:dyDescent="0.35">
      <c r="A12" s="47">
        <v>43301</v>
      </c>
      <c r="G12" t="s">
        <v>10491</v>
      </c>
      <c r="H12" t="s">
        <v>10482</v>
      </c>
      <c r="I12" t="s">
        <v>10482</v>
      </c>
      <c r="J12" t="s">
        <v>47</v>
      </c>
      <c r="K12" t="s">
        <v>8379</v>
      </c>
      <c r="M12" t="s">
        <v>10533</v>
      </c>
      <c r="O12" t="s">
        <v>8380</v>
      </c>
      <c r="P12" t="s">
        <v>10</v>
      </c>
      <c r="Q12" t="s">
        <v>11297</v>
      </c>
      <c r="R12" t="s">
        <v>11298</v>
      </c>
      <c r="V12" t="s">
        <v>10491</v>
      </c>
    </row>
    <row r="13" spans="1:22" x14ac:dyDescent="0.35">
      <c r="A13" s="47">
        <v>43301</v>
      </c>
      <c r="E13" s="46" t="s">
        <v>10610</v>
      </c>
      <c r="F13" s="46" t="s">
        <v>52</v>
      </c>
      <c r="G13" t="s">
        <v>14</v>
      </c>
      <c r="H13" t="s">
        <v>14</v>
      </c>
      <c r="I13" t="s">
        <v>8388</v>
      </c>
      <c r="J13" t="s">
        <v>47</v>
      </c>
      <c r="K13" t="s">
        <v>8379</v>
      </c>
      <c r="M13" t="s">
        <v>9</v>
      </c>
      <c r="O13" t="s">
        <v>8385</v>
      </c>
      <c r="P13" t="s">
        <v>10</v>
      </c>
      <c r="Q13" t="s">
        <v>11297</v>
      </c>
      <c r="R13" t="s">
        <v>11298</v>
      </c>
      <c r="V13" t="s">
        <v>14</v>
      </c>
    </row>
    <row r="14" spans="1:22" x14ac:dyDescent="0.35">
      <c r="A14" s="47">
        <v>43301</v>
      </c>
      <c r="G14" t="s">
        <v>9</v>
      </c>
      <c r="H14" t="s">
        <v>9</v>
      </c>
      <c r="I14" t="s">
        <v>8389</v>
      </c>
      <c r="J14" t="s">
        <v>8382</v>
      </c>
      <c r="K14" t="s">
        <v>8379</v>
      </c>
      <c r="M14" t="s">
        <v>8364</v>
      </c>
      <c r="O14" t="s">
        <v>8380</v>
      </c>
      <c r="P14" t="s">
        <v>10</v>
      </c>
      <c r="Q14" t="s">
        <v>11297</v>
      </c>
      <c r="R14" t="s">
        <v>11298</v>
      </c>
      <c r="V14" t="s">
        <v>9</v>
      </c>
    </row>
    <row r="15" spans="1:22" x14ac:dyDescent="0.35">
      <c r="A15" s="47">
        <v>43301</v>
      </c>
      <c r="G15" t="s">
        <v>10532</v>
      </c>
      <c r="H15" t="s">
        <v>10586</v>
      </c>
      <c r="I15" t="s">
        <v>10586</v>
      </c>
      <c r="J15" t="s">
        <v>8382</v>
      </c>
      <c r="K15" t="s">
        <v>8379</v>
      </c>
      <c r="M15" t="s">
        <v>8364</v>
      </c>
      <c r="O15" t="s">
        <v>8380</v>
      </c>
      <c r="P15" t="s">
        <v>10</v>
      </c>
      <c r="Q15" t="s">
        <v>11297</v>
      </c>
      <c r="R15" t="s">
        <v>11298</v>
      </c>
      <c r="V15" t="s">
        <v>10532</v>
      </c>
    </row>
    <row r="16" spans="1:22" x14ac:dyDescent="0.35">
      <c r="A16" s="47">
        <v>43301</v>
      </c>
      <c r="G16" t="s">
        <v>10533</v>
      </c>
      <c r="H16" t="s">
        <v>10587</v>
      </c>
      <c r="I16" t="s">
        <v>10587</v>
      </c>
      <c r="J16" t="s">
        <v>8382</v>
      </c>
      <c r="K16" t="s">
        <v>8379</v>
      </c>
      <c r="M16" t="s">
        <v>8364</v>
      </c>
      <c r="O16" t="s">
        <v>8380</v>
      </c>
      <c r="P16" t="s">
        <v>10</v>
      </c>
      <c r="Q16" t="s">
        <v>11297</v>
      </c>
      <c r="R16" t="s">
        <v>11298</v>
      </c>
      <c r="V16" t="s">
        <v>10533</v>
      </c>
    </row>
    <row r="17" spans="1:22" x14ac:dyDescent="0.35">
      <c r="A17" s="47">
        <v>43301</v>
      </c>
      <c r="E17" s="46" t="s">
        <v>10611</v>
      </c>
      <c r="F17" s="46" t="s">
        <v>52</v>
      </c>
      <c r="G17" t="s">
        <v>15</v>
      </c>
      <c r="H17" t="s">
        <v>15</v>
      </c>
      <c r="I17" t="s">
        <v>8390</v>
      </c>
      <c r="J17" t="s">
        <v>47</v>
      </c>
      <c r="K17" t="s">
        <v>8379</v>
      </c>
      <c r="M17" t="s">
        <v>9</v>
      </c>
      <c r="O17" t="s">
        <v>8385</v>
      </c>
      <c r="P17" t="s">
        <v>10</v>
      </c>
      <c r="Q17" t="s">
        <v>11297</v>
      </c>
      <c r="R17" t="s">
        <v>11298</v>
      </c>
      <c r="V17" t="s">
        <v>15</v>
      </c>
    </row>
  </sheetData>
  <autoFilter ref="A2:V2" xr:uid="{00000000-0009-0000-0000-0000C5000000}"/>
  <dataValidations disablePrompts="1" count="1">
    <dataValidation type="list" allowBlank="1" showInputMessage="1" showErrorMessage="1" sqref="D1" xr:uid="{00000000-0002-0000-C500-000000000000}">
      <formula1>Sites</formula1>
    </dataValidation>
  </dataValidations>
  <hyperlinks>
    <hyperlink ref="B1" location="Index!A1" display="Go To Index" xr:uid="{00000000-0004-0000-C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600-000000000000}">
  <sheetPr codeName="Sheet293"/>
  <dimension ref="A1:K89"/>
  <sheetViews>
    <sheetView workbookViewId="0">
      <pane ySplit="2" topLeftCell="A57" activePane="bottomLeft" state="frozen"/>
      <selection pane="bottomLeft" activeCell="B1" sqref="B1"/>
    </sheetView>
  </sheetViews>
  <sheetFormatPr defaultRowHeight="14.5" x14ac:dyDescent="0.35"/>
  <cols>
    <col min="1" max="2" width="10.6328125" style="47" bestFit="1" customWidth="1"/>
    <col min="3" max="3" width="9.6328125" style="47" bestFit="1" customWidth="1"/>
    <col min="4" max="4" width="9.36328125" bestFit="1" customWidth="1"/>
    <col min="5" max="5" width="49.54296875" bestFit="1" customWidth="1"/>
    <col min="6" max="6" width="11.6328125" bestFit="1" customWidth="1"/>
    <col min="7" max="8" width="56.453125" style="46" bestFit="1" customWidth="1"/>
    <col min="9" max="10" width="56.453125" bestFit="1" customWidth="1"/>
    <col min="11" max="11" width="41.36328125" bestFit="1" customWidth="1"/>
  </cols>
  <sheetData>
    <row r="1" spans="1:11" x14ac:dyDescent="0.35">
      <c r="A1" s="47" t="s">
        <v>348</v>
      </c>
      <c r="B1" s="26" t="s">
        <v>50</v>
      </c>
      <c r="C1" s="47" t="s">
        <v>350</v>
      </c>
      <c r="D1" s="6" t="s">
        <v>351</v>
      </c>
      <c r="G1" s="71" t="s">
        <v>11408</v>
      </c>
      <c r="H1" s="71" t="s">
        <v>9963</v>
      </c>
      <c r="I1" s="77" t="s">
        <v>14</v>
      </c>
      <c r="J1" s="77" t="s">
        <v>15</v>
      </c>
      <c r="K1" s="77" t="s">
        <v>12</v>
      </c>
    </row>
    <row r="2" spans="1:11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3240</v>
      </c>
      <c r="F2" s="46" t="s">
        <v>8864</v>
      </c>
      <c r="G2" s="46" t="s">
        <v>3965</v>
      </c>
      <c r="H2" s="46" t="s">
        <v>3965</v>
      </c>
      <c r="I2" s="46" t="s">
        <v>3965</v>
      </c>
      <c r="J2" s="46" t="s">
        <v>3965</v>
      </c>
      <c r="K2" s="46" t="s">
        <v>3965</v>
      </c>
    </row>
    <row r="3" spans="1:11" x14ac:dyDescent="0.35">
      <c r="E3" s="46" t="s">
        <v>8865</v>
      </c>
      <c r="F3" s="46" t="s">
        <v>8866</v>
      </c>
      <c r="I3" s="46"/>
      <c r="J3" s="46"/>
      <c r="K3" s="46"/>
    </row>
    <row r="4" spans="1:11" x14ac:dyDescent="0.35">
      <c r="E4" s="46" t="s">
        <v>8867</v>
      </c>
      <c r="F4" s="46" t="s">
        <v>8866</v>
      </c>
      <c r="I4" s="46"/>
      <c r="J4" s="46"/>
      <c r="K4" s="46"/>
    </row>
    <row r="5" spans="1:11" x14ac:dyDescent="0.35">
      <c r="E5" s="46" t="s">
        <v>8868</v>
      </c>
      <c r="F5" s="46" t="s">
        <v>8866</v>
      </c>
      <c r="I5" s="46"/>
      <c r="J5" s="46"/>
      <c r="K5" s="46"/>
    </row>
    <row r="6" spans="1:11" x14ac:dyDescent="0.35">
      <c r="E6" s="46" t="s">
        <v>8869</v>
      </c>
      <c r="F6" s="46" t="s">
        <v>8866</v>
      </c>
      <c r="I6" s="46"/>
      <c r="J6" s="46"/>
      <c r="K6" s="46"/>
    </row>
    <row r="7" spans="1:11" x14ac:dyDescent="0.35">
      <c r="E7" s="46" t="s">
        <v>8870</v>
      </c>
      <c r="F7" s="46" t="s">
        <v>8866</v>
      </c>
      <c r="I7" s="46"/>
      <c r="J7" s="46"/>
      <c r="K7" s="46"/>
    </row>
    <row r="8" spans="1:11" x14ac:dyDescent="0.35">
      <c r="E8" s="46" t="s">
        <v>8871</v>
      </c>
      <c r="F8" s="46" t="s">
        <v>8866</v>
      </c>
      <c r="I8" s="46"/>
      <c r="J8" s="46"/>
      <c r="K8" s="46"/>
    </row>
    <row r="9" spans="1:11" x14ac:dyDescent="0.35">
      <c r="E9" s="46" t="s">
        <v>8872</v>
      </c>
      <c r="F9" s="46" t="s">
        <v>8866</v>
      </c>
      <c r="I9" s="46"/>
      <c r="J9" s="46"/>
      <c r="K9" s="46"/>
    </row>
    <row r="10" spans="1:11" x14ac:dyDescent="0.35">
      <c r="E10" s="46" t="s">
        <v>8873</v>
      </c>
      <c r="F10" s="46" t="s">
        <v>8866</v>
      </c>
      <c r="I10" s="46"/>
      <c r="J10" s="46"/>
      <c r="K10" s="46"/>
    </row>
    <row r="11" spans="1:11" x14ac:dyDescent="0.35">
      <c r="E11" s="46" t="s">
        <v>8874</v>
      </c>
      <c r="F11" s="46" t="s">
        <v>8866</v>
      </c>
      <c r="I11" s="46"/>
      <c r="J11" s="46"/>
      <c r="K11" s="46"/>
    </row>
    <row r="12" spans="1:11" x14ac:dyDescent="0.35">
      <c r="E12" s="46" t="s">
        <v>8875</v>
      </c>
      <c r="F12" s="46" t="s">
        <v>8866</v>
      </c>
      <c r="I12" s="46"/>
      <c r="J12" s="46"/>
      <c r="K12" s="46"/>
    </row>
    <row r="13" spans="1:11" x14ac:dyDescent="0.35">
      <c r="E13" s="46" t="s">
        <v>8876</v>
      </c>
      <c r="F13" s="46" t="s">
        <v>8866</v>
      </c>
      <c r="I13" s="46"/>
      <c r="J13" s="46"/>
      <c r="K13" s="46"/>
    </row>
    <row r="14" spans="1:11" x14ac:dyDescent="0.35">
      <c r="E14" s="46" t="s">
        <v>8877</v>
      </c>
      <c r="F14" s="46" t="s">
        <v>8866</v>
      </c>
      <c r="I14" s="46"/>
      <c r="J14" s="46"/>
      <c r="K14" s="46"/>
    </row>
    <row r="15" spans="1:11" x14ac:dyDescent="0.35">
      <c r="E15" s="46" t="s">
        <v>8878</v>
      </c>
      <c r="F15" s="46" t="s">
        <v>8866</v>
      </c>
      <c r="I15" s="46"/>
      <c r="J15" s="46"/>
      <c r="K15" s="46"/>
    </row>
    <row r="16" spans="1:11" x14ac:dyDescent="0.35">
      <c r="E16" s="46" t="s">
        <v>8879</v>
      </c>
      <c r="F16" s="46" t="s">
        <v>8866</v>
      </c>
      <c r="I16" s="46"/>
      <c r="J16" s="46"/>
      <c r="K16" s="46"/>
    </row>
    <row r="17" spans="1:11" x14ac:dyDescent="0.35">
      <c r="E17" s="46" t="s">
        <v>8880</v>
      </c>
      <c r="F17" s="46" t="s">
        <v>8866</v>
      </c>
      <c r="I17" s="46"/>
      <c r="J17" s="46"/>
      <c r="K17" s="46"/>
    </row>
    <row r="18" spans="1:11" x14ac:dyDescent="0.35">
      <c r="E18" s="46" t="s">
        <v>8881</v>
      </c>
      <c r="F18" s="46" t="s">
        <v>8866</v>
      </c>
      <c r="I18" s="46"/>
      <c r="J18" s="46"/>
      <c r="K18" s="46"/>
    </row>
    <row r="19" spans="1:11" s="46" customFormat="1" x14ac:dyDescent="0.35">
      <c r="A19" s="47"/>
      <c r="B19" s="47"/>
      <c r="C19" s="47"/>
      <c r="E19" s="46" t="s">
        <v>8953</v>
      </c>
      <c r="F19" s="46" t="s">
        <v>8866</v>
      </c>
    </row>
    <row r="20" spans="1:11" x14ac:dyDescent="0.35">
      <c r="E20" s="46" t="s">
        <v>8898</v>
      </c>
      <c r="F20" s="46" t="s">
        <v>8866</v>
      </c>
      <c r="I20" s="46"/>
      <c r="J20" s="46"/>
      <c r="K20" s="46"/>
    </row>
    <row r="21" spans="1:11" x14ac:dyDescent="0.35">
      <c r="E21" s="46" t="s">
        <v>8899</v>
      </c>
      <c r="F21" s="46" t="s">
        <v>8866</v>
      </c>
      <c r="I21" s="46"/>
      <c r="J21" s="46"/>
      <c r="K21" s="46"/>
    </row>
    <row r="22" spans="1:11" x14ac:dyDescent="0.35">
      <c r="E22" s="46" t="s">
        <v>8904</v>
      </c>
      <c r="F22" s="46"/>
      <c r="I22" s="46"/>
      <c r="J22" s="46"/>
      <c r="K22" s="46"/>
    </row>
    <row r="23" spans="1:11" x14ac:dyDescent="0.35">
      <c r="E23" s="46" t="s">
        <v>8905</v>
      </c>
      <c r="F23" s="46" t="s">
        <v>8866</v>
      </c>
      <c r="I23" s="46"/>
      <c r="J23" s="46"/>
      <c r="K23" s="46"/>
    </row>
    <row r="24" spans="1:11" x14ac:dyDescent="0.35">
      <c r="E24" s="46" t="s">
        <v>8906</v>
      </c>
      <c r="F24" s="46" t="s">
        <v>8866</v>
      </c>
      <c r="I24" s="46"/>
      <c r="J24" s="46"/>
      <c r="K24" s="46"/>
    </row>
    <row r="25" spans="1:11" x14ac:dyDescent="0.35">
      <c r="E25" s="46" t="s">
        <v>8907</v>
      </c>
      <c r="F25" s="46" t="s">
        <v>8866</v>
      </c>
      <c r="I25" s="46"/>
      <c r="J25" s="46"/>
      <c r="K25" s="46"/>
    </row>
    <row r="26" spans="1:11" x14ac:dyDescent="0.35">
      <c r="E26" s="46" t="s">
        <v>8908</v>
      </c>
      <c r="F26" s="46" t="s">
        <v>8866</v>
      </c>
      <c r="I26" s="46"/>
      <c r="J26" s="46"/>
      <c r="K26" s="46"/>
    </row>
    <row r="27" spans="1:11" x14ac:dyDescent="0.35">
      <c r="E27" s="46" t="s">
        <v>8909</v>
      </c>
      <c r="F27" s="46" t="s">
        <v>8866</v>
      </c>
      <c r="I27" s="46"/>
      <c r="J27" s="46"/>
      <c r="K27" s="46"/>
    </row>
    <row r="28" spans="1:11" x14ac:dyDescent="0.35">
      <c r="E28" s="46" t="s">
        <v>8910</v>
      </c>
      <c r="F28" s="46" t="s">
        <v>8866</v>
      </c>
      <c r="I28" s="46"/>
      <c r="J28" s="46"/>
      <c r="K28" s="46"/>
    </row>
    <row r="29" spans="1:11" x14ac:dyDescent="0.35">
      <c r="E29" s="46" t="s">
        <v>8911</v>
      </c>
      <c r="F29" s="46" t="s">
        <v>8866</v>
      </c>
      <c r="I29" s="46"/>
      <c r="J29" s="46"/>
      <c r="K29" s="46"/>
    </row>
    <row r="30" spans="1:11" x14ac:dyDescent="0.35">
      <c r="E30" s="46" t="s">
        <v>8912</v>
      </c>
      <c r="F30" s="46"/>
      <c r="I30" s="46"/>
      <c r="J30" s="46"/>
      <c r="K30" s="46"/>
    </row>
    <row r="31" spans="1:11" x14ac:dyDescent="0.35">
      <c r="E31" s="46" t="s">
        <v>8913</v>
      </c>
      <c r="F31" s="46"/>
      <c r="I31" s="46"/>
      <c r="J31" s="46"/>
      <c r="K31" s="46"/>
    </row>
    <row r="32" spans="1:11" x14ac:dyDescent="0.35">
      <c r="E32" s="46" t="s">
        <v>8914</v>
      </c>
      <c r="F32" s="46" t="s">
        <v>8866</v>
      </c>
      <c r="I32" s="46"/>
      <c r="J32" s="46"/>
      <c r="K32" s="46"/>
    </row>
    <row r="33" spans="1:11" x14ac:dyDescent="0.35">
      <c r="E33" s="46" t="s">
        <v>8915</v>
      </c>
      <c r="F33" s="46"/>
      <c r="I33" s="46"/>
      <c r="J33" s="46"/>
      <c r="K33" s="46"/>
    </row>
    <row r="34" spans="1:11" x14ac:dyDescent="0.35">
      <c r="E34" s="46" t="s">
        <v>8916</v>
      </c>
      <c r="F34" s="46" t="s">
        <v>8866</v>
      </c>
      <c r="I34" s="46"/>
      <c r="J34" s="46"/>
      <c r="K34" s="46"/>
    </row>
    <row r="35" spans="1:11" x14ac:dyDescent="0.35">
      <c r="E35" s="46" t="s">
        <v>8917</v>
      </c>
      <c r="F35" s="46" t="s">
        <v>8866</v>
      </c>
      <c r="I35" s="46"/>
      <c r="J35" s="46"/>
      <c r="K35" s="46"/>
    </row>
    <row r="36" spans="1:11" x14ac:dyDescent="0.35">
      <c r="E36" s="46" t="s">
        <v>8918</v>
      </c>
      <c r="F36" s="46" t="s">
        <v>8866</v>
      </c>
      <c r="I36" s="46"/>
      <c r="J36" s="46"/>
      <c r="K36" s="46"/>
    </row>
    <row r="37" spans="1:11" x14ac:dyDescent="0.35">
      <c r="E37" s="46" t="s">
        <v>8919</v>
      </c>
      <c r="F37" s="46" t="s">
        <v>8866</v>
      </c>
      <c r="I37" s="46"/>
      <c r="J37" s="46"/>
      <c r="K37" s="46"/>
    </row>
    <row r="38" spans="1:11" x14ac:dyDescent="0.35">
      <c r="E38" s="46" t="s">
        <v>8936</v>
      </c>
      <c r="F38" s="46" t="s">
        <v>8866</v>
      </c>
      <c r="I38" s="46"/>
      <c r="J38" s="46"/>
      <c r="K38" s="46"/>
    </row>
    <row r="39" spans="1:11" x14ac:dyDescent="0.35">
      <c r="E39" s="46" t="s">
        <v>8937</v>
      </c>
      <c r="F39" s="46" t="s">
        <v>8866</v>
      </c>
      <c r="I39" s="46"/>
      <c r="J39" s="46"/>
      <c r="K39" s="46"/>
    </row>
    <row r="40" spans="1:11" x14ac:dyDescent="0.35">
      <c r="E40" s="46" t="s">
        <v>8938</v>
      </c>
      <c r="F40" s="46"/>
      <c r="I40" s="46"/>
      <c r="J40" s="46"/>
      <c r="K40" s="46"/>
    </row>
    <row r="41" spans="1:11" x14ac:dyDescent="0.35">
      <c r="E41" s="46" t="s">
        <v>8939</v>
      </c>
      <c r="F41" s="46" t="s">
        <v>8866</v>
      </c>
      <c r="I41" s="46"/>
      <c r="J41" s="46"/>
      <c r="K41" s="46"/>
    </row>
    <row r="42" spans="1:11" x14ac:dyDescent="0.35">
      <c r="A42" s="47">
        <v>43301</v>
      </c>
      <c r="C42" s="47">
        <v>43250</v>
      </c>
      <c r="E42" s="58" t="s">
        <v>8882</v>
      </c>
      <c r="F42" s="58"/>
      <c r="G42" s="50" t="s">
        <v>11421</v>
      </c>
      <c r="H42" s="126" t="s">
        <v>8883</v>
      </c>
      <c r="I42" s="58" t="s">
        <v>8883</v>
      </c>
      <c r="J42" s="58" t="s">
        <v>8883</v>
      </c>
      <c r="K42" s="58" t="s">
        <v>8883</v>
      </c>
    </row>
    <row r="43" spans="1:11" x14ac:dyDescent="0.35">
      <c r="A43" s="47">
        <v>43301</v>
      </c>
      <c r="C43" s="47">
        <v>43250</v>
      </c>
      <c r="D43" s="46" t="s">
        <v>10602</v>
      </c>
      <c r="E43" s="58" t="s">
        <v>8884</v>
      </c>
      <c r="F43" s="58"/>
      <c r="G43" s="50" t="s">
        <v>11422</v>
      </c>
      <c r="H43" s="58" t="s">
        <v>8885</v>
      </c>
      <c r="I43" s="58" t="s">
        <v>8885</v>
      </c>
      <c r="J43" s="58" t="s">
        <v>8885</v>
      </c>
      <c r="K43" s="58"/>
    </row>
    <row r="44" spans="1:11" x14ac:dyDescent="0.35">
      <c r="A44" s="47">
        <v>43301</v>
      </c>
      <c r="C44" s="47">
        <v>43250</v>
      </c>
      <c r="E44" s="58" t="s">
        <v>8886</v>
      </c>
      <c r="F44" s="58"/>
      <c r="G44" s="50" t="s">
        <v>11409</v>
      </c>
      <c r="H44" s="58" t="s">
        <v>10063</v>
      </c>
      <c r="I44" s="58" t="s">
        <v>8940</v>
      </c>
      <c r="J44" s="58" t="s">
        <v>8887</v>
      </c>
      <c r="K44" s="58" t="s">
        <v>8941</v>
      </c>
    </row>
    <row r="45" spans="1:11" x14ac:dyDescent="0.35">
      <c r="A45" s="47">
        <v>43301</v>
      </c>
      <c r="C45" s="47">
        <v>43250</v>
      </c>
      <c r="D45" s="46" t="s">
        <v>10602</v>
      </c>
      <c r="E45" s="58" t="s">
        <v>8888</v>
      </c>
      <c r="F45" s="58"/>
      <c r="G45" s="50" t="s">
        <v>11423</v>
      </c>
      <c r="H45" s="58" t="s">
        <v>8889</v>
      </c>
      <c r="I45" s="58" t="s">
        <v>8889</v>
      </c>
      <c r="J45" s="58" t="s">
        <v>8889</v>
      </c>
      <c r="K45" s="58"/>
    </row>
    <row r="46" spans="1:11" x14ac:dyDescent="0.35">
      <c r="A46" s="47">
        <v>43301</v>
      </c>
      <c r="C46" s="47">
        <v>43250</v>
      </c>
      <c r="E46" s="58" t="s">
        <v>8890</v>
      </c>
      <c r="F46" s="58"/>
      <c r="G46" s="68" t="s">
        <v>11410</v>
      </c>
      <c r="H46" s="58" t="s">
        <v>10064</v>
      </c>
      <c r="I46" s="58" t="s">
        <v>8942</v>
      </c>
      <c r="J46" s="58" t="s">
        <v>8891</v>
      </c>
      <c r="K46" s="58"/>
    </row>
    <row r="47" spans="1:11" x14ac:dyDescent="0.35">
      <c r="A47" s="47">
        <v>43301</v>
      </c>
      <c r="C47" s="47">
        <v>43250</v>
      </c>
      <c r="E47" s="58" t="s">
        <v>8892</v>
      </c>
      <c r="F47" s="58"/>
      <c r="G47" s="68" t="s">
        <v>11411</v>
      </c>
      <c r="H47" s="58" t="s">
        <v>10065</v>
      </c>
      <c r="I47" s="58" t="s">
        <v>8943</v>
      </c>
      <c r="J47" s="58" t="s">
        <v>8893</v>
      </c>
      <c r="K47" s="58"/>
    </row>
    <row r="48" spans="1:11" x14ac:dyDescent="0.35">
      <c r="A48" s="47">
        <v>43301</v>
      </c>
      <c r="C48" s="47">
        <v>43250</v>
      </c>
      <c r="E48" s="58" t="s">
        <v>8894</v>
      </c>
      <c r="F48" s="58"/>
      <c r="G48" s="68" t="s">
        <v>11412</v>
      </c>
      <c r="H48" s="58" t="s">
        <v>10066</v>
      </c>
      <c r="I48" s="58" t="s">
        <v>8944</v>
      </c>
      <c r="J48" s="58" t="s">
        <v>8895</v>
      </c>
      <c r="K48" s="58"/>
    </row>
    <row r="49" spans="1:11" x14ac:dyDescent="0.35">
      <c r="A49" s="47">
        <v>43301</v>
      </c>
      <c r="C49" s="47">
        <v>43250</v>
      </c>
      <c r="E49" s="58" t="s">
        <v>8896</v>
      </c>
      <c r="F49" s="58"/>
      <c r="G49" s="50" t="s">
        <v>11425</v>
      </c>
      <c r="H49" s="58" t="s">
        <v>8897</v>
      </c>
      <c r="I49" s="58" t="s">
        <v>8897</v>
      </c>
      <c r="J49" s="58" t="s">
        <v>8897</v>
      </c>
      <c r="K49" s="58"/>
    </row>
    <row r="50" spans="1:11" x14ac:dyDescent="0.35">
      <c r="A50" s="47">
        <v>43301</v>
      </c>
      <c r="C50" s="47">
        <v>43250</v>
      </c>
      <c r="E50" s="58" t="s">
        <v>8900</v>
      </c>
      <c r="F50" s="58"/>
      <c r="G50" s="50" t="s">
        <v>11451</v>
      </c>
      <c r="H50" s="58" t="s">
        <v>10261</v>
      </c>
      <c r="I50" s="58" t="s">
        <v>9705</v>
      </c>
      <c r="J50" s="58" t="s">
        <v>8901</v>
      </c>
      <c r="K50" s="58"/>
    </row>
    <row r="51" spans="1:11" x14ac:dyDescent="0.35">
      <c r="A51" s="47">
        <v>43301</v>
      </c>
      <c r="C51" s="47">
        <v>43250</v>
      </c>
      <c r="D51" t="s">
        <v>10612</v>
      </c>
      <c r="E51" s="58" t="s">
        <v>8902</v>
      </c>
      <c r="F51" s="58"/>
      <c r="G51" s="68" t="s">
        <v>11424</v>
      </c>
      <c r="H51" s="58" t="s">
        <v>8903</v>
      </c>
      <c r="I51" s="58" t="s">
        <v>8903</v>
      </c>
      <c r="J51" s="58" t="s">
        <v>8903</v>
      </c>
      <c r="K51" s="58"/>
    </row>
    <row r="52" spans="1:11" x14ac:dyDescent="0.35">
      <c r="A52" s="47">
        <v>43301</v>
      </c>
      <c r="C52" s="47">
        <v>43250</v>
      </c>
      <c r="E52" s="58" t="s">
        <v>8920</v>
      </c>
      <c r="F52" s="58"/>
      <c r="G52" s="68" t="s">
        <v>11413</v>
      </c>
      <c r="H52" s="58" t="s">
        <v>10067</v>
      </c>
      <c r="I52" s="58" t="s">
        <v>8945</v>
      </c>
      <c r="J52" s="58" t="s">
        <v>8921</v>
      </c>
      <c r="K52" s="58"/>
    </row>
    <row r="53" spans="1:11" x14ac:dyDescent="0.35">
      <c r="A53" s="47">
        <v>43301</v>
      </c>
      <c r="C53" s="47">
        <v>43250</v>
      </c>
      <c r="E53" s="58" t="s">
        <v>8922</v>
      </c>
      <c r="F53" s="58"/>
      <c r="G53" s="68" t="s">
        <v>11414</v>
      </c>
      <c r="H53" s="58" t="s">
        <v>10068</v>
      </c>
      <c r="I53" s="58" t="s">
        <v>8946</v>
      </c>
      <c r="J53" s="58" t="s">
        <v>8923</v>
      </c>
      <c r="K53" s="58"/>
    </row>
    <row r="54" spans="1:11" x14ac:dyDescent="0.35">
      <c r="A54" s="47">
        <v>43301</v>
      </c>
      <c r="C54" s="47">
        <v>43250</v>
      </c>
      <c r="E54" s="58" t="s">
        <v>8924</v>
      </c>
      <c r="F54" s="58"/>
      <c r="G54" s="68" t="s">
        <v>11415</v>
      </c>
      <c r="H54" s="58" t="s">
        <v>10069</v>
      </c>
      <c r="I54" s="58" t="s">
        <v>8947</v>
      </c>
      <c r="J54" s="58" t="s">
        <v>8925</v>
      </c>
      <c r="K54" s="58"/>
    </row>
    <row r="55" spans="1:11" x14ac:dyDescent="0.35">
      <c r="A55" s="47">
        <v>43301</v>
      </c>
      <c r="C55" s="47">
        <v>43250</v>
      </c>
      <c r="E55" s="58" t="s">
        <v>8926</v>
      </c>
      <c r="F55" s="58"/>
      <c r="G55" s="68" t="s">
        <v>11416</v>
      </c>
      <c r="H55" s="58" t="s">
        <v>10070</v>
      </c>
      <c r="I55" s="58" t="s">
        <v>8948</v>
      </c>
      <c r="J55" s="58" t="s">
        <v>8927</v>
      </c>
      <c r="K55" s="58"/>
    </row>
    <row r="56" spans="1:11" x14ac:dyDescent="0.35">
      <c r="A56" s="47">
        <v>43301</v>
      </c>
      <c r="C56" s="47">
        <v>43250</v>
      </c>
      <c r="E56" s="58" t="s">
        <v>8928</v>
      </c>
      <c r="F56" s="58"/>
      <c r="G56" s="68" t="s">
        <v>11417</v>
      </c>
      <c r="H56" s="58" t="s">
        <v>10071</v>
      </c>
      <c r="I56" s="58" t="s">
        <v>8949</v>
      </c>
      <c r="J56" s="58" t="s">
        <v>8929</v>
      </c>
      <c r="K56" s="58"/>
    </row>
    <row r="57" spans="1:11" x14ac:dyDescent="0.35">
      <c r="A57" s="47">
        <v>43301</v>
      </c>
      <c r="C57" s="47">
        <v>43250</v>
      </c>
      <c r="E57" s="58" t="s">
        <v>8930</v>
      </c>
      <c r="F57" s="58"/>
      <c r="G57" s="68" t="s">
        <v>11418</v>
      </c>
      <c r="H57" s="58" t="s">
        <v>10072</v>
      </c>
      <c r="I57" s="58" t="s">
        <v>8950</v>
      </c>
      <c r="J57" s="58" t="s">
        <v>8931</v>
      </c>
      <c r="K57" s="58"/>
    </row>
    <row r="58" spans="1:11" x14ac:dyDescent="0.35">
      <c r="A58" s="47">
        <v>43301</v>
      </c>
      <c r="C58" s="47">
        <v>43250</v>
      </c>
      <c r="E58" s="58" t="s">
        <v>8932</v>
      </c>
      <c r="F58" s="58"/>
      <c r="G58" s="68" t="s">
        <v>11419</v>
      </c>
      <c r="H58" s="58" t="s">
        <v>10073</v>
      </c>
      <c r="I58" s="58" t="s">
        <v>8951</v>
      </c>
      <c r="J58" s="58" t="s">
        <v>8933</v>
      </c>
      <c r="K58" s="58"/>
    </row>
    <row r="59" spans="1:11" x14ac:dyDescent="0.35">
      <c r="A59" s="47">
        <v>43301</v>
      </c>
      <c r="C59" s="47">
        <v>43250</v>
      </c>
      <c r="E59" s="58" t="s">
        <v>8934</v>
      </c>
      <c r="F59" s="58"/>
      <c r="G59" s="68" t="s">
        <v>11420</v>
      </c>
      <c r="H59" s="58" t="s">
        <v>10074</v>
      </c>
      <c r="I59" s="58" t="s">
        <v>8952</v>
      </c>
      <c r="J59" s="58" t="s">
        <v>8935</v>
      </c>
      <c r="K59" s="58"/>
    </row>
    <row r="60" spans="1:11" x14ac:dyDescent="0.35">
      <c r="A60" s="47">
        <v>43301</v>
      </c>
      <c r="C60" s="47">
        <v>43250</v>
      </c>
      <c r="D60" t="s">
        <v>9707</v>
      </c>
      <c r="E60" s="50" t="s">
        <v>9706</v>
      </c>
      <c r="F60" s="50"/>
      <c r="G60" s="50">
        <v>0</v>
      </c>
      <c r="H60" s="50">
        <v>0</v>
      </c>
      <c r="I60" s="50">
        <v>0</v>
      </c>
      <c r="J60" s="50">
        <v>0</v>
      </c>
      <c r="K60" s="50"/>
    </row>
    <row r="63" spans="1:11" x14ac:dyDescent="0.35">
      <c r="E63" s="46" t="s">
        <v>3240</v>
      </c>
      <c r="F63" s="46" t="s">
        <v>8864</v>
      </c>
      <c r="G63" s="46" t="s">
        <v>3965</v>
      </c>
    </row>
    <row r="64" spans="1:11" x14ac:dyDescent="0.35">
      <c r="E64" s="58" t="s">
        <v>8882</v>
      </c>
      <c r="F64" s="58"/>
      <c r="G64" s="125" t="s">
        <v>11452</v>
      </c>
      <c r="H64" s="46" t="s">
        <v>11456</v>
      </c>
    </row>
    <row r="65" spans="3:8" x14ac:dyDescent="0.35">
      <c r="E65" s="58" t="s">
        <v>8884</v>
      </c>
      <c r="F65" s="58"/>
      <c r="G65" s="125" t="s">
        <v>11453</v>
      </c>
      <c r="H65" s="46" t="s">
        <v>11457</v>
      </c>
    </row>
    <row r="66" spans="3:8" x14ac:dyDescent="0.35">
      <c r="E66" s="58" t="s">
        <v>8886</v>
      </c>
      <c r="F66" s="58"/>
      <c r="G66" s="125" t="s">
        <v>11454</v>
      </c>
      <c r="H66" s="46" t="s">
        <v>11458</v>
      </c>
    </row>
    <row r="67" spans="3:8" x14ac:dyDescent="0.35">
      <c r="E67" s="58" t="s">
        <v>8888</v>
      </c>
      <c r="F67" s="58"/>
      <c r="G67" s="125" t="s">
        <v>11455</v>
      </c>
      <c r="H67" s="46" t="s">
        <v>11457</v>
      </c>
    </row>
    <row r="68" spans="3:8" x14ac:dyDescent="0.35">
      <c r="E68" s="58" t="s">
        <v>8896</v>
      </c>
      <c r="F68" s="58"/>
      <c r="G68" s="50" t="s">
        <v>11425</v>
      </c>
    </row>
    <row r="69" spans="3:8" x14ac:dyDescent="0.35">
      <c r="E69" s="58" t="s">
        <v>8900</v>
      </c>
      <c r="F69" s="58"/>
      <c r="G69" s="50" t="s">
        <v>11451</v>
      </c>
    </row>
    <row r="72" spans="3:8" x14ac:dyDescent="0.35">
      <c r="E72" t="s">
        <v>3240</v>
      </c>
      <c r="F72" t="s">
        <v>8864</v>
      </c>
      <c r="G72" s="46" t="s">
        <v>3965</v>
      </c>
    </row>
    <row r="73" spans="3:8" x14ac:dyDescent="0.35">
      <c r="C73" s="47">
        <v>43493</v>
      </c>
      <c r="E73" t="s">
        <v>8882</v>
      </c>
      <c r="G73" s="46" t="s">
        <v>11727</v>
      </c>
    </row>
    <row r="74" spans="3:8" x14ac:dyDescent="0.35">
      <c r="C74" s="47">
        <v>43493</v>
      </c>
      <c r="E74" t="s">
        <v>8884</v>
      </c>
      <c r="G74" s="46" t="s">
        <v>11727</v>
      </c>
    </row>
    <row r="75" spans="3:8" x14ac:dyDescent="0.35">
      <c r="C75" s="47">
        <v>43493</v>
      </c>
      <c r="E75" t="s">
        <v>8886</v>
      </c>
      <c r="G75" s="46" t="s">
        <v>11727</v>
      </c>
    </row>
    <row r="76" spans="3:8" x14ac:dyDescent="0.35">
      <c r="C76" s="47">
        <v>43493</v>
      </c>
      <c r="E76" t="s">
        <v>8888</v>
      </c>
      <c r="G76" s="46" t="s">
        <v>11727</v>
      </c>
    </row>
    <row r="77" spans="3:8" x14ac:dyDescent="0.35">
      <c r="C77" s="47">
        <v>43493</v>
      </c>
      <c r="E77" t="s">
        <v>8890</v>
      </c>
      <c r="G77" s="46" t="s">
        <v>11727</v>
      </c>
    </row>
    <row r="78" spans="3:8" x14ac:dyDescent="0.35">
      <c r="C78" s="47">
        <v>43493</v>
      </c>
      <c r="E78" t="s">
        <v>8892</v>
      </c>
      <c r="G78" s="46" t="s">
        <v>11727</v>
      </c>
    </row>
    <row r="79" spans="3:8" x14ac:dyDescent="0.35">
      <c r="C79" s="47">
        <v>43493</v>
      </c>
      <c r="E79" t="s">
        <v>8894</v>
      </c>
      <c r="G79" s="46" t="s">
        <v>11727</v>
      </c>
    </row>
    <row r="80" spans="3:8" x14ac:dyDescent="0.35">
      <c r="C80" s="47">
        <v>43493</v>
      </c>
      <c r="E80" t="s">
        <v>8896</v>
      </c>
      <c r="G80" s="46" t="s">
        <v>11727</v>
      </c>
    </row>
    <row r="81" spans="3:7" x14ac:dyDescent="0.35">
      <c r="C81" s="47">
        <v>43493</v>
      </c>
      <c r="E81" t="s">
        <v>8900</v>
      </c>
      <c r="G81" s="46" t="s">
        <v>11728</v>
      </c>
    </row>
    <row r="82" spans="3:7" x14ac:dyDescent="0.35">
      <c r="C82" s="47">
        <v>43493</v>
      </c>
      <c r="E82" t="s">
        <v>8920</v>
      </c>
      <c r="G82" s="46" t="s">
        <v>11727</v>
      </c>
    </row>
    <row r="83" spans="3:7" x14ac:dyDescent="0.35">
      <c r="C83" s="47">
        <v>43493</v>
      </c>
      <c r="E83" t="s">
        <v>8922</v>
      </c>
      <c r="G83" s="46" t="s">
        <v>11727</v>
      </c>
    </row>
    <row r="84" spans="3:7" x14ac:dyDescent="0.35">
      <c r="C84" s="47">
        <v>43493</v>
      </c>
      <c r="E84" t="s">
        <v>8924</v>
      </c>
      <c r="G84" s="46" t="s">
        <v>11727</v>
      </c>
    </row>
    <row r="85" spans="3:7" x14ac:dyDescent="0.35">
      <c r="C85" s="47">
        <v>43493</v>
      </c>
      <c r="E85" t="s">
        <v>8926</v>
      </c>
      <c r="G85" s="46" t="s">
        <v>11727</v>
      </c>
    </row>
    <row r="86" spans="3:7" x14ac:dyDescent="0.35">
      <c r="C86" s="47">
        <v>43493</v>
      </c>
      <c r="E86" t="s">
        <v>8928</v>
      </c>
      <c r="G86" s="46" t="s">
        <v>11727</v>
      </c>
    </row>
    <row r="87" spans="3:7" x14ac:dyDescent="0.35">
      <c r="C87" s="47">
        <v>43493</v>
      </c>
      <c r="E87" t="s">
        <v>8930</v>
      </c>
      <c r="G87" s="46" t="s">
        <v>11727</v>
      </c>
    </row>
    <row r="88" spans="3:7" x14ac:dyDescent="0.35">
      <c r="C88" s="47">
        <v>43493</v>
      </c>
      <c r="E88" t="s">
        <v>8932</v>
      </c>
      <c r="G88" s="46" t="s">
        <v>11727</v>
      </c>
    </row>
    <row r="89" spans="3:7" x14ac:dyDescent="0.35">
      <c r="C89" s="47">
        <v>43493</v>
      </c>
      <c r="E89" t="s">
        <v>8934</v>
      </c>
      <c r="G89" s="46" t="s">
        <v>11727</v>
      </c>
    </row>
  </sheetData>
  <autoFilter ref="A2:I60" xr:uid="{00000000-0009-0000-0000-0000C6000000}"/>
  <dataValidations count="1">
    <dataValidation type="list" allowBlank="1" showInputMessage="1" showErrorMessage="1" sqref="D1" xr:uid="{00000000-0002-0000-C600-000000000000}">
      <formula1>Sites</formula1>
    </dataValidation>
  </dataValidations>
  <hyperlinks>
    <hyperlink ref="B1" location="Index!A1" display="Go To Index" xr:uid="{00000000-0004-0000-C600-000000000000}"/>
    <hyperlink ref="G64" r:id="rId1" xr:uid="{3FEBA5C0-2F9A-4F5E-805E-752E38CAB60B}"/>
    <hyperlink ref="G65" r:id="rId2" xr:uid="{97BACB79-11AF-4A9A-AE84-687BC25B4719}"/>
    <hyperlink ref="G66" r:id="rId3" xr:uid="{D7269E19-6A56-42C3-B247-5AC9BF2CEABB}"/>
    <hyperlink ref="G67" r:id="rId4" xr:uid="{5843B2C3-86F0-42B5-8A77-F0E769CB312E}"/>
    <hyperlink ref="H42" r:id="rId5" xr:uid="{1EACA6FE-C7EF-4BB8-A76A-9D8433B8D564}"/>
  </hyperlinks>
  <pageMargins left="0.7" right="0.7" top="0.75" bottom="0.75" header="0.3" footer="0.3"/>
  <pageSetup orientation="portrait" verticalDpi="0" r:id="rId6"/>
  <customProperties>
    <customPr name="QAA_DRILLPATH_NODE_ID" r:id="rId7"/>
  </customProperties>
</worksheet>
</file>

<file path=xl/worksheets/sheet2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700-000000000000}">
  <sheetPr codeName="Sheet294"/>
  <dimension ref="A1:F6"/>
  <sheetViews>
    <sheetView workbookViewId="0">
      <pane ySplit="2" topLeftCell="A3" activePane="bottomLeft" state="frozen"/>
      <selection pane="bottomLeft" activeCell="D2" sqref="A1:D2"/>
    </sheetView>
  </sheetViews>
  <sheetFormatPr defaultRowHeight="14.5" x14ac:dyDescent="0.35"/>
  <cols>
    <col min="1" max="2" width="10.6328125" bestFit="1" customWidth="1"/>
    <col min="3" max="3" width="6.6328125" bestFit="1" customWidth="1"/>
    <col min="4" max="4" width="9.36328125" bestFit="1" customWidth="1"/>
    <col min="5" max="5" width="32.90625" bestFit="1" customWidth="1"/>
    <col min="6" max="6" width="31.36328125" customWidth="1"/>
  </cols>
  <sheetData>
    <row r="1" spans="1:6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8954</v>
      </c>
      <c r="F2" s="46" t="s">
        <v>8955</v>
      </c>
    </row>
    <row r="3" spans="1:6" ht="58" x14ac:dyDescent="0.35">
      <c r="E3" s="46" t="s">
        <v>8956</v>
      </c>
      <c r="F3" s="1" t="s">
        <v>8957</v>
      </c>
    </row>
    <row r="4" spans="1:6" ht="87" x14ac:dyDescent="0.35">
      <c r="E4" s="46" t="s">
        <v>8958</v>
      </c>
      <c r="F4" s="1" t="s">
        <v>8959</v>
      </c>
    </row>
    <row r="5" spans="1:6" ht="72.5" x14ac:dyDescent="0.35">
      <c r="E5" s="46" t="s">
        <v>8960</v>
      </c>
      <c r="F5" s="1" t="s">
        <v>8961</v>
      </c>
    </row>
    <row r="6" spans="1:6" ht="130.5" x14ac:dyDescent="0.35">
      <c r="E6" s="59" t="s">
        <v>8962</v>
      </c>
      <c r="F6" s="60" t="s">
        <v>8963</v>
      </c>
    </row>
  </sheetData>
  <autoFilter ref="A2:F2" xr:uid="{00000000-0009-0000-0000-0000C7000000}"/>
  <dataValidations count="1">
    <dataValidation type="list" allowBlank="1" showInputMessage="1" showErrorMessage="1" sqref="D1" xr:uid="{00000000-0002-0000-C700-000000000000}">
      <formula1>Sites</formula1>
    </dataValidation>
  </dataValidations>
  <hyperlinks>
    <hyperlink ref="B1" location="Index!A1" display="Go To Index" xr:uid="{00000000-0004-0000-C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800-000000000000}">
  <sheetPr codeName="Sheet295"/>
  <dimension ref="A1:K226"/>
  <sheetViews>
    <sheetView workbookViewId="0">
      <pane ySplit="2" topLeftCell="A90" activePane="bottomLeft" state="frozen"/>
      <selection pane="bottomLeft" activeCell="B1" sqref="B1"/>
    </sheetView>
  </sheetViews>
  <sheetFormatPr defaultRowHeight="14.5" x14ac:dyDescent="0.35"/>
  <cols>
    <col min="1" max="2" width="10.6328125" bestFit="1" customWidth="1"/>
    <col min="3" max="3" width="6.6328125" bestFit="1" customWidth="1"/>
    <col min="4" max="4" width="9.36328125" bestFit="1" customWidth="1"/>
    <col min="5" max="5" width="31.6328125" bestFit="1" customWidth="1"/>
    <col min="6" max="6" width="24.36328125" bestFit="1" customWidth="1"/>
    <col min="7" max="7" width="11.453125" bestFit="1" customWidth="1"/>
    <col min="8" max="9" width="10.54296875" bestFit="1" customWidth="1"/>
    <col min="10" max="10" width="12.6328125" bestFit="1" customWidth="1"/>
    <col min="11" max="11" width="41.90625" bestFit="1" customWidth="1"/>
  </cols>
  <sheetData>
    <row r="1" spans="1:11" x14ac:dyDescent="0.35">
      <c r="A1" s="47" t="s">
        <v>348</v>
      </c>
      <c r="B1" s="26" t="s">
        <v>50</v>
      </c>
      <c r="C1" s="47" t="s">
        <v>350</v>
      </c>
      <c r="D1" s="6" t="s">
        <v>351</v>
      </c>
    </row>
    <row r="2" spans="1:11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t="s">
        <v>8964</v>
      </c>
      <c r="F2" t="s">
        <v>8965</v>
      </c>
      <c r="G2" t="s">
        <v>8966</v>
      </c>
      <c r="H2" t="s">
        <v>8967</v>
      </c>
      <c r="I2" t="s">
        <v>8968</v>
      </c>
      <c r="J2" t="s">
        <v>8969</v>
      </c>
      <c r="K2" t="s">
        <v>387</v>
      </c>
    </row>
    <row r="3" spans="1:11" x14ac:dyDescent="0.35">
      <c r="E3" t="s">
        <v>5732</v>
      </c>
      <c r="F3" t="s">
        <v>8970</v>
      </c>
      <c r="G3" t="s">
        <v>8971</v>
      </c>
      <c r="H3">
        <v>25</v>
      </c>
      <c r="I3" t="s">
        <v>8972</v>
      </c>
    </row>
    <row r="4" spans="1:11" x14ac:dyDescent="0.35">
      <c r="E4" t="s">
        <v>5733</v>
      </c>
      <c r="F4" t="s">
        <v>8973</v>
      </c>
      <c r="G4" t="s">
        <v>8971</v>
      </c>
      <c r="H4">
        <v>40</v>
      </c>
      <c r="I4" t="s">
        <v>8972</v>
      </c>
    </row>
    <row r="5" spans="1:11" x14ac:dyDescent="0.35">
      <c r="E5" t="s">
        <v>8974</v>
      </c>
      <c r="G5" t="s">
        <v>8971</v>
      </c>
      <c r="H5">
        <v>4</v>
      </c>
      <c r="I5">
        <v>0</v>
      </c>
    </row>
    <row r="6" spans="1:11" x14ac:dyDescent="0.35">
      <c r="E6" t="s">
        <v>8975</v>
      </c>
      <c r="F6" t="s">
        <v>8976</v>
      </c>
      <c r="G6" t="s">
        <v>8977</v>
      </c>
      <c r="H6">
        <v>23</v>
      </c>
      <c r="I6">
        <v>8</v>
      </c>
      <c r="J6">
        <v>0</v>
      </c>
    </row>
    <row r="7" spans="1:11" x14ac:dyDescent="0.35">
      <c r="E7" t="s">
        <v>8978</v>
      </c>
      <c r="F7" t="s">
        <v>8976</v>
      </c>
      <c r="G7" t="s">
        <v>8977</v>
      </c>
      <c r="H7">
        <v>23</v>
      </c>
      <c r="I7">
        <v>8</v>
      </c>
      <c r="J7">
        <v>0</v>
      </c>
    </row>
    <row r="8" spans="1:11" x14ac:dyDescent="0.35">
      <c r="E8" t="s">
        <v>8979</v>
      </c>
      <c r="F8" t="s">
        <v>8980</v>
      </c>
      <c r="G8" t="s">
        <v>8981</v>
      </c>
      <c r="H8">
        <v>0</v>
      </c>
      <c r="I8">
        <v>0</v>
      </c>
      <c r="J8">
        <v>0</v>
      </c>
    </row>
    <row r="9" spans="1:11" x14ac:dyDescent="0.35">
      <c r="E9" t="s">
        <v>8982</v>
      </c>
      <c r="F9" t="s">
        <v>8976</v>
      </c>
      <c r="G9" t="s">
        <v>8977</v>
      </c>
      <c r="H9">
        <v>23</v>
      </c>
      <c r="I9">
        <v>8</v>
      </c>
      <c r="J9">
        <v>0</v>
      </c>
    </row>
    <row r="10" spans="1:11" x14ac:dyDescent="0.35">
      <c r="E10" t="s">
        <v>8983</v>
      </c>
      <c r="F10" t="s">
        <v>8976</v>
      </c>
      <c r="G10" t="s">
        <v>8977</v>
      </c>
      <c r="H10">
        <v>23</v>
      </c>
      <c r="I10">
        <v>8</v>
      </c>
      <c r="J10">
        <v>0</v>
      </c>
    </row>
    <row r="11" spans="1:11" x14ac:dyDescent="0.35">
      <c r="E11" t="s">
        <v>8984</v>
      </c>
      <c r="F11" t="s">
        <v>8980</v>
      </c>
      <c r="G11" t="s">
        <v>8981</v>
      </c>
      <c r="H11">
        <v>8</v>
      </c>
      <c r="I11">
        <v>0</v>
      </c>
    </row>
    <row r="12" spans="1:11" x14ac:dyDescent="0.35">
      <c r="E12" t="s">
        <v>8985</v>
      </c>
      <c r="F12" t="s">
        <v>8986</v>
      </c>
      <c r="G12" t="s">
        <v>8977</v>
      </c>
      <c r="H12">
        <v>20</v>
      </c>
      <c r="I12">
        <v>8</v>
      </c>
      <c r="K12" t="s">
        <v>8985</v>
      </c>
    </row>
    <row r="13" spans="1:11" x14ac:dyDescent="0.35">
      <c r="E13" t="s">
        <v>8987</v>
      </c>
      <c r="F13" t="s">
        <v>8988</v>
      </c>
      <c r="G13" t="s">
        <v>8971</v>
      </c>
      <c r="H13">
        <v>12</v>
      </c>
      <c r="I13">
        <v>0</v>
      </c>
      <c r="K13" t="s">
        <v>8989</v>
      </c>
    </row>
    <row r="14" spans="1:11" x14ac:dyDescent="0.35">
      <c r="E14" t="s">
        <v>8990</v>
      </c>
      <c r="F14" t="s">
        <v>8991</v>
      </c>
      <c r="G14" t="s">
        <v>8971</v>
      </c>
      <c r="H14">
        <v>4</v>
      </c>
      <c r="I14">
        <v>0</v>
      </c>
      <c r="K14" t="s">
        <v>8989</v>
      </c>
    </row>
    <row r="15" spans="1:11" x14ac:dyDescent="0.35">
      <c r="E15" t="s">
        <v>8992</v>
      </c>
      <c r="F15" t="s">
        <v>8993</v>
      </c>
      <c r="G15" t="s">
        <v>8971</v>
      </c>
      <c r="H15">
        <v>4</v>
      </c>
      <c r="I15">
        <v>0</v>
      </c>
      <c r="K15" t="s">
        <v>8989</v>
      </c>
    </row>
    <row r="16" spans="1:11" x14ac:dyDescent="0.35">
      <c r="E16" t="s">
        <v>8994</v>
      </c>
      <c r="F16" t="s">
        <v>8995</v>
      </c>
      <c r="G16" t="s">
        <v>8971</v>
      </c>
      <c r="H16">
        <v>4</v>
      </c>
      <c r="I16">
        <v>0</v>
      </c>
      <c r="K16" t="s">
        <v>8989</v>
      </c>
    </row>
    <row r="17" spans="5:11" x14ac:dyDescent="0.35">
      <c r="E17" t="s">
        <v>8996</v>
      </c>
      <c r="F17" t="s">
        <v>8997</v>
      </c>
      <c r="G17" t="s">
        <v>8971</v>
      </c>
      <c r="H17">
        <v>4</v>
      </c>
      <c r="I17">
        <v>0</v>
      </c>
      <c r="K17" t="s">
        <v>8989</v>
      </c>
    </row>
    <row r="18" spans="5:11" x14ac:dyDescent="0.35">
      <c r="E18" t="s">
        <v>8998</v>
      </c>
      <c r="F18" t="s">
        <v>8980</v>
      </c>
      <c r="G18" t="s">
        <v>8981</v>
      </c>
      <c r="H18">
        <v>0</v>
      </c>
      <c r="I18">
        <v>0</v>
      </c>
    </row>
    <row r="19" spans="5:11" x14ac:dyDescent="0.35">
      <c r="E19" t="s">
        <v>8999</v>
      </c>
      <c r="F19" t="s">
        <v>8988</v>
      </c>
      <c r="G19" t="s">
        <v>8971</v>
      </c>
      <c r="H19">
        <v>12</v>
      </c>
      <c r="I19">
        <v>0</v>
      </c>
      <c r="K19" t="s">
        <v>8989</v>
      </c>
    </row>
    <row r="20" spans="5:11" x14ac:dyDescent="0.35">
      <c r="E20" t="s">
        <v>9000</v>
      </c>
      <c r="F20" t="s">
        <v>8991</v>
      </c>
      <c r="G20" t="s">
        <v>8971</v>
      </c>
      <c r="H20">
        <v>4</v>
      </c>
      <c r="I20">
        <v>0</v>
      </c>
      <c r="K20" t="s">
        <v>8989</v>
      </c>
    </row>
    <row r="21" spans="5:11" x14ac:dyDescent="0.35">
      <c r="E21" t="s">
        <v>9001</v>
      </c>
      <c r="F21" t="s">
        <v>8993</v>
      </c>
      <c r="G21" t="s">
        <v>8971</v>
      </c>
      <c r="H21">
        <v>4</v>
      </c>
      <c r="I21">
        <v>0</v>
      </c>
      <c r="K21" t="s">
        <v>8989</v>
      </c>
    </row>
    <row r="22" spans="5:11" x14ac:dyDescent="0.35">
      <c r="E22" t="s">
        <v>9002</v>
      </c>
      <c r="F22" t="s">
        <v>8995</v>
      </c>
      <c r="G22" t="s">
        <v>8971</v>
      </c>
      <c r="H22">
        <v>4</v>
      </c>
      <c r="I22">
        <v>0</v>
      </c>
      <c r="K22" t="s">
        <v>8989</v>
      </c>
    </row>
    <row r="23" spans="5:11" x14ac:dyDescent="0.35">
      <c r="E23" t="s">
        <v>9003</v>
      </c>
      <c r="F23" t="s">
        <v>8997</v>
      </c>
      <c r="G23" t="s">
        <v>8971</v>
      </c>
      <c r="H23">
        <v>4</v>
      </c>
      <c r="I23">
        <v>0</v>
      </c>
      <c r="K23" t="s">
        <v>8989</v>
      </c>
    </row>
    <row r="24" spans="5:11" x14ac:dyDescent="0.35">
      <c r="E24" t="s">
        <v>9004</v>
      </c>
      <c r="F24" t="s">
        <v>9005</v>
      </c>
      <c r="G24" t="s">
        <v>8971</v>
      </c>
      <c r="H24">
        <v>255</v>
      </c>
      <c r="I24">
        <v>0</v>
      </c>
    </row>
    <row r="25" spans="5:11" x14ac:dyDescent="0.35">
      <c r="E25" t="s">
        <v>9006</v>
      </c>
      <c r="F25" t="s">
        <v>9007</v>
      </c>
      <c r="G25" t="s">
        <v>8977</v>
      </c>
      <c r="H25">
        <v>22</v>
      </c>
      <c r="I25">
        <v>8</v>
      </c>
      <c r="K25" t="s">
        <v>8989</v>
      </c>
    </row>
    <row r="26" spans="5:11" x14ac:dyDescent="0.35">
      <c r="E26" t="s">
        <v>9008</v>
      </c>
      <c r="F26" t="s">
        <v>9009</v>
      </c>
      <c r="G26" t="s">
        <v>8971</v>
      </c>
      <c r="H26">
        <v>3</v>
      </c>
      <c r="I26">
        <v>0</v>
      </c>
      <c r="K26" t="s">
        <v>8989</v>
      </c>
    </row>
    <row r="27" spans="5:11" x14ac:dyDescent="0.35">
      <c r="E27" t="s">
        <v>9010</v>
      </c>
      <c r="G27" t="s">
        <v>8971</v>
      </c>
      <c r="H27">
        <v>10</v>
      </c>
      <c r="I27">
        <v>0</v>
      </c>
    </row>
    <row r="28" spans="5:11" x14ac:dyDescent="0.35">
      <c r="E28" t="s">
        <v>9011</v>
      </c>
      <c r="G28" t="s">
        <v>8971</v>
      </c>
      <c r="H28">
        <v>10</v>
      </c>
      <c r="I28">
        <v>0</v>
      </c>
    </row>
    <row r="29" spans="5:11" x14ac:dyDescent="0.35">
      <c r="E29" t="s">
        <v>9012</v>
      </c>
      <c r="F29" t="s">
        <v>9013</v>
      </c>
      <c r="G29" t="s">
        <v>8977</v>
      </c>
      <c r="H29">
        <v>11</v>
      </c>
      <c r="I29">
        <v>0</v>
      </c>
      <c r="K29" t="s">
        <v>8989</v>
      </c>
    </row>
    <row r="30" spans="5:11" x14ac:dyDescent="0.35">
      <c r="E30" t="s">
        <v>9014</v>
      </c>
      <c r="F30" t="s">
        <v>8980</v>
      </c>
      <c r="G30" t="s">
        <v>8981</v>
      </c>
      <c r="H30">
        <v>0</v>
      </c>
      <c r="I30">
        <v>0</v>
      </c>
    </row>
    <row r="31" spans="5:11" x14ac:dyDescent="0.35">
      <c r="E31" t="s">
        <v>9015</v>
      </c>
      <c r="F31" t="s">
        <v>9016</v>
      </c>
      <c r="G31" t="s">
        <v>8971</v>
      </c>
      <c r="H31">
        <v>15</v>
      </c>
      <c r="I31" t="s">
        <v>8972</v>
      </c>
    </row>
    <row r="32" spans="5:11" x14ac:dyDescent="0.35">
      <c r="E32" t="s">
        <v>9017</v>
      </c>
      <c r="G32" t="s">
        <v>8971</v>
      </c>
      <c r="H32">
        <v>30</v>
      </c>
      <c r="I32">
        <v>0</v>
      </c>
    </row>
    <row r="33" spans="5:11" x14ac:dyDescent="0.35">
      <c r="E33" t="s">
        <v>9018</v>
      </c>
      <c r="G33" t="s">
        <v>8971</v>
      </c>
      <c r="H33">
        <v>255</v>
      </c>
      <c r="I33">
        <v>0</v>
      </c>
    </row>
    <row r="34" spans="5:11" x14ac:dyDescent="0.35">
      <c r="E34" t="s">
        <v>9019</v>
      </c>
      <c r="F34" t="s">
        <v>8980</v>
      </c>
      <c r="G34" t="s">
        <v>8981</v>
      </c>
      <c r="H34">
        <v>0</v>
      </c>
      <c r="I34">
        <v>0</v>
      </c>
    </row>
    <row r="35" spans="5:11" x14ac:dyDescent="0.35">
      <c r="E35" t="s">
        <v>9020</v>
      </c>
      <c r="G35" t="s">
        <v>8971</v>
      </c>
      <c r="H35">
        <v>500</v>
      </c>
      <c r="I35" t="s">
        <v>8972</v>
      </c>
    </row>
    <row r="36" spans="5:11" x14ac:dyDescent="0.35">
      <c r="E36" t="s">
        <v>9021</v>
      </c>
      <c r="G36" t="s">
        <v>8971</v>
      </c>
      <c r="H36">
        <v>15</v>
      </c>
      <c r="I36">
        <v>0</v>
      </c>
      <c r="K36" t="s">
        <v>9022</v>
      </c>
    </row>
    <row r="37" spans="5:11" x14ac:dyDescent="0.35">
      <c r="E37" t="s">
        <v>9023</v>
      </c>
      <c r="F37" t="s">
        <v>8980</v>
      </c>
      <c r="G37" t="s">
        <v>8981</v>
      </c>
      <c r="H37">
        <v>0</v>
      </c>
      <c r="I37">
        <v>0</v>
      </c>
      <c r="J37">
        <v>0</v>
      </c>
    </row>
    <row r="38" spans="5:11" x14ac:dyDescent="0.35">
      <c r="E38" t="s">
        <v>9024</v>
      </c>
      <c r="G38" t="s">
        <v>8971</v>
      </c>
      <c r="H38">
        <v>50</v>
      </c>
      <c r="I38" t="s">
        <v>8972</v>
      </c>
    </row>
    <row r="39" spans="5:11" x14ac:dyDescent="0.35">
      <c r="E39" t="s">
        <v>5821</v>
      </c>
      <c r="G39" t="s">
        <v>8971</v>
      </c>
      <c r="H39">
        <v>10</v>
      </c>
      <c r="I39">
        <v>0</v>
      </c>
    </row>
    <row r="40" spans="5:11" x14ac:dyDescent="0.35">
      <c r="E40" t="s">
        <v>5822</v>
      </c>
      <c r="G40" t="s">
        <v>8971</v>
      </c>
      <c r="H40">
        <v>10</v>
      </c>
      <c r="I40">
        <v>0</v>
      </c>
    </row>
    <row r="41" spans="5:11" x14ac:dyDescent="0.35">
      <c r="E41" t="s">
        <v>9025</v>
      </c>
      <c r="G41" t="s">
        <v>9026</v>
      </c>
      <c r="H41">
        <v>0</v>
      </c>
      <c r="I41">
        <v>0</v>
      </c>
    </row>
    <row r="42" spans="5:11" x14ac:dyDescent="0.35">
      <c r="E42" t="s">
        <v>9027</v>
      </c>
      <c r="F42" t="s">
        <v>8980</v>
      </c>
      <c r="G42" t="s">
        <v>8981</v>
      </c>
      <c r="H42">
        <v>5</v>
      </c>
      <c r="I42">
        <v>0</v>
      </c>
    </row>
    <row r="43" spans="5:11" x14ac:dyDescent="0.35">
      <c r="E43" t="s">
        <v>9028</v>
      </c>
      <c r="F43" t="s">
        <v>9029</v>
      </c>
      <c r="G43" t="s">
        <v>8971</v>
      </c>
      <c r="I43" t="s">
        <v>8972</v>
      </c>
    </row>
    <row r="44" spans="5:11" x14ac:dyDescent="0.35">
      <c r="E44" t="s">
        <v>9030</v>
      </c>
      <c r="F44" t="s">
        <v>9029</v>
      </c>
      <c r="G44" t="s">
        <v>8971</v>
      </c>
      <c r="H44">
        <v>4</v>
      </c>
      <c r="I44">
        <v>0</v>
      </c>
    </row>
    <row r="45" spans="5:11" x14ac:dyDescent="0.35">
      <c r="E45" t="s">
        <v>9031</v>
      </c>
      <c r="F45" t="s">
        <v>8980</v>
      </c>
      <c r="G45" t="s">
        <v>8981</v>
      </c>
      <c r="I45" t="s">
        <v>8972</v>
      </c>
    </row>
    <row r="46" spans="5:11" x14ac:dyDescent="0.35">
      <c r="E46" t="s">
        <v>9032</v>
      </c>
      <c r="G46" t="s">
        <v>8971</v>
      </c>
      <c r="H46">
        <v>512</v>
      </c>
      <c r="I46">
        <v>0</v>
      </c>
    </row>
    <row r="47" spans="5:11" x14ac:dyDescent="0.35">
      <c r="E47" t="s">
        <v>9033</v>
      </c>
      <c r="F47" t="s">
        <v>9034</v>
      </c>
      <c r="G47" t="s">
        <v>8971</v>
      </c>
      <c r="H47">
        <v>30</v>
      </c>
      <c r="I47" t="s">
        <v>8972</v>
      </c>
    </row>
    <row r="48" spans="5:11" x14ac:dyDescent="0.35">
      <c r="E48" t="s">
        <v>9035</v>
      </c>
      <c r="F48" t="s">
        <v>9036</v>
      </c>
      <c r="G48" t="s">
        <v>8971</v>
      </c>
      <c r="I48">
        <v>0</v>
      </c>
    </row>
    <row r="49" spans="5:10" x14ac:dyDescent="0.35">
      <c r="E49" t="s">
        <v>9037</v>
      </c>
      <c r="F49" t="s">
        <v>9038</v>
      </c>
      <c r="G49" t="s">
        <v>9026</v>
      </c>
      <c r="I49">
        <v>0</v>
      </c>
    </row>
    <row r="50" spans="5:10" x14ac:dyDescent="0.35">
      <c r="E50" t="s">
        <v>9039</v>
      </c>
      <c r="F50" t="s">
        <v>9040</v>
      </c>
      <c r="G50" t="s">
        <v>8971</v>
      </c>
      <c r="I50">
        <v>0</v>
      </c>
    </row>
    <row r="51" spans="5:10" x14ac:dyDescent="0.35">
      <c r="E51" t="s">
        <v>9041</v>
      </c>
      <c r="G51" t="s">
        <v>8971</v>
      </c>
      <c r="H51">
        <v>3</v>
      </c>
      <c r="I51" t="s">
        <v>8972</v>
      </c>
    </row>
    <row r="52" spans="5:10" x14ac:dyDescent="0.35">
      <c r="E52" t="s">
        <v>9042</v>
      </c>
      <c r="F52" t="s">
        <v>9043</v>
      </c>
      <c r="G52" t="s">
        <v>8971</v>
      </c>
      <c r="I52">
        <v>0</v>
      </c>
    </row>
    <row r="53" spans="5:10" x14ac:dyDescent="0.35">
      <c r="E53" t="s">
        <v>9044</v>
      </c>
      <c r="F53" t="s">
        <v>9045</v>
      </c>
      <c r="G53" t="s">
        <v>8971</v>
      </c>
      <c r="I53">
        <v>0</v>
      </c>
    </row>
    <row r="54" spans="5:10" x14ac:dyDescent="0.35">
      <c r="E54" t="s">
        <v>9046</v>
      </c>
      <c r="F54" t="s">
        <v>9047</v>
      </c>
      <c r="G54" t="s">
        <v>9026</v>
      </c>
      <c r="H54">
        <v>0</v>
      </c>
      <c r="I54">
        <v>0</v>
      </c>
      <c r="J54">
        <v>1</v>
      </c>
    </row>
    <row r="55" spans="5:10" x14ac:dyDescent="0.35">
      <c r="E55" t="s">
        <v>5823</v>
      </c>
      <c r="G55" t="s">
        <v>8971</v>
      </c>
      <c r="H55">
        <v>9</v>
      </c>
      <c r="I55">
        <v>0</v>
      </c>
    </row>
    <row r="56" spans="5:10" x14ac:dyDescent="0.35">
      <c r="E56" t="s">
        <v>9048</v>
      </c>
      <c r="G56" t="s">
        <v>8971</v>
      </c>
      <c r="H56">
        <v>4</v>
      </c>
      <c r="I56">
        <v>0</v>
      </c>
    </row>
    <row r="57" spans="5:10" x14ac:dyDescent="0.35">
      <c r="E57" t="s">
        <v>9049</v>
      </c>
      <c r="G57" t="s">
        <v>8971</v>
      </c>
      <c r="H57">
        <v>4</v>
      </c>
      <c r="I57">
        <v>0</v>
      </c>
    </row>
    <row r="58" spans="5:10" x14ac:dyDescent="0.35">
      <c r="E58" t="s">
        <v>9050</v>
      </c>
      <c r="G58" t="s">
        <v>8971</v>
      </c>
      <c r="H58">
        <v>4</v>
      </c>
      <c r="I58">
        <v>0</v>
      </c>
    </row>
    <row r="59" spans="5:10" x14ac:dyDescent="0.35">
      <c r="E59" t="s">
        <v>9051</v>
      </c>
      <c r="G59" t="s">
        <v>8971</v>
      </c>
      <c r="H59">
        <v>10</v>
      </c>
      <c r="I59">
        <v>0</v>
      </c>
    </row>
    <row r="60" spans="5:10" x14ac:dyDescent="0.35">
      <c r="E60" t="s">
        <v>9052</v>
      </c>
      <c r="G60" t="s">
        <v>8971</v>
      </c>
      <c r="H60">
        <v>15</v>
      </c>
      <c r="I60" t="s">
        <v>8972</v>
      </c>
    </row>
    <row r="61" spans="5:10" x14ac:dyDescent="0.35">
      <c r="E61" t="s">
        <v>9053</v>
      </c>
      <c r="F61" t="s">
        <v>8980</v>
      </c>
      <c r="G61" t="s">
        <v>8981</v>
      </c>
      <c r="H61">
        <v>0</v>
      </c>
      <c r="I61">
        <v>0</v>
      </c>
      <c r="J61">
        <v>1</v>
      </c>
    </row>
    <row r="62" spans="5:10" x14ac:dyDescent="0.35">
      <c r="E62" t="s">
        <v>9054</v>
      </c>
      <c r="G62" t="s">
        <v>8971</v>
      </c>
      <c r="H62">
        <v>1</v>
      </c>
      <c r="I62">
        <v>0</v>
      </c>
    </row>
    <row r="63" spans="5:10" x14ac:dyDescent="0.35">
      <c r="E63" t="s">
        <v>9055</v>
      </c>
      <c r="F63" t="s">
        <v>9056</v>
      </c>
      <c r="G63" t="s">
        <v>8971</v>
      </c>
      <c r="H63">
        <v>6</v>
      </c>
      <c r="I63">
        <v>0</v>
      </c>
    </row>
    <row r="64" spans="5:10" x14ac:dyDescent="0.35">
      <c r="E64" t="s">
        <v>9057</v>
      </c>
      <c r="G64" t="s">
        <v>8971</v>
      </c>
      <c r="H64">
        <v>20</v>
      </c>
      <c r="I64">
        <v>0</v>
      </c>
    </row>
    <row r="65" spans="5:10" x14ac:dyDescent="0.35">
      <c r="E65" t="s">
        <v>9058</v>
      </c>
      <c r="F65" t="s">
        <v>8976</v>
      </c>
      <c r="G65" t="s">
        <v>8977</v>
      </c>
      <c r="H65">
        <v>21</v>
      </c>
      <c r="I65">
        <v>0</v>
      </c>
      <c r="J65">
        <v>0</v>
      </c>
    </row>
    <row r="66" spans="5:10" x14ac:dyDescent="0.35">
      <c r="E66" t="s">
        <v>9059</v>
      </c>
      <c r="F66" t="s">
        <v>8976</v>
      </c>
      <c r="G66" t="s">
        <v>8977</v>
      </c>
      <c r="H66">
        <v>21</v>
      </c>
      <c r="I66">
        <v>0</v>
      </c>
      <c r="J66">
        <v>0</v>
      </c>
    </row>
    <row r="67" spans="5:10" x14ac:dyDescent="0.35">
      <c r="E67" t="s">
        <v>9060</v>
      </c>
      <c r="G67" t="s">
        <v>8971</v>
      </c>
      <c r="H67">
        <v>4000</v>
      </c>
      <c r="I67">
        <v>0</v>
      </c>
    </row>
    <row r="68" spans="5:10" x14ac:dyDescent="0.35">
      <c r="E68" t="s">
        <v>9061</v>
      </c>
      <c r="G68" t="s">
        <v>8971</v>
      </c>
      <c r="H68">
        <v>11</v>
      </c>
      <c r="I68">
        <v>0</v>
      </c>
    </row>
    <row r="69" spans="5:10" x14ac:dyDescent="0.35">
      <c r="E69" t="s">
        <v>9062</v>
      </c>
      <c r="G69" t="s">
        <v>8971</v>
      </c>
      <c r="H69">
        <v>4</v>
      </c>
      <c r="I69">
        <v>0</v>
      </c>
    </row>
    <row r="70" spans="5:10" x14ac:dyDescent="0.35">
      <c r="E70" t="s">
        <v>9063</v>
      </c>
      <c r="G70" t="s">
        <v>8971</v>
      </c>
      <c r="H70">
        <v>5</v>
      </c>
      <c r="I70">
        <v>0</v>
      </c>
    </row>
    <row r="71" spans="5:10" x14ac:dyDescent="0.35">
      <c r="E71" t="s">
        <v>9064</v>
      </c>
      <c r="G71" t="s">
        <v>8971</v>
      </c>
      <c r="H71">
        <v>60</v>
      </c>
      <c r="I71">
        <v>0</v>
      </c>
    </row>
    <row r="72" spans="5:10" x14ac:dyDescent="0.35">
      <c r="E72" t="s">
        <v>9065</v>
      </c>
      <c r="G72" t="s">
        <v>8971</v>
      </c>
      <c r="H72">
        <v>12</v>
      </c>
      <c r="I72">
        <v>0</v>
      </c>
    </row>
    <row r="73" spans="5:10" x14ac:dyDescent="0.35">
      <c r="E73" t="s">
        <v>9066</v>
      </c>
      <c r="G73" t="s">
        <v>8971</v>
      </c>
      <c r="H73">
        <v>34</v>
      </c>
      <c r="I73">
        <v>0</v>
      </c>
    </row>
    <row r="74" spans="5:10" x14ac:dyDescent="0.35">
      <c r="E74" t="s">
        <v>9067</v>
      </c>
      <c r="G74" t="s">
        <v>8971</v>
      </c>
      <c r="H74">
        <v>3</v>
      </c>
      <c r="I74">
        <v>0</v>
      </c>
    </row>
    <row r="75" spans="5:10" x14ac:dyDescent="0.35">
      <c r="E75" t="s">
        <v>9068</v>
      </c>
      <c r="G75" t="s">
        <v>8971</v>
      </c>
      <c r="H75">
        <v>30</v>
      </c>
      <c r="I75">
        <v>0</v>
      </c>
    </row>
    <row r="76" spans="5:10" x14ac:dyDescent="0.35">
      <c r="E76" t="s">
        <v>9069</v>
      </c>
      <c r="G76" t="s">
        <v>8971</v>
      </c>
      <c r="H76">
        <v>2</v>
      </c>
      <c r="I76">
        <v>0</v>
      </c>
    </row>
    <row r="77" spans="5:10" x14ac:dyDescent="0.35">
      <c r="E77" t="s">
        <v>9070</v>
      </c>
      <c r="G77" t="s">
        <v>8971</v>
      </c>
      <c r="H77">
        <v>60</v>
      </c>
      <c r="I77">
        <v>0</v>
      </c>
    </row>
    <row r="78" spans="5:10" x14ac:dyDescent="0.35">
      <c r="E78" t="s">
        <v>9071</v>
      </c>
      <c r="G78" t="s">
        <v>8971</v>
      </c>
      <c r="H78">
        <v>3</v>
      </c>
      <c r="I78">
        <v>0</v>
      </c>
    </row>
    <row r="79" spans="5:10" x14ac:dyDescent="0.35">
      <c r="E79" t="s">
        <v>9072</v>
      </c>
      <c r="G79" t="s">
        <v>8971</v>
      </c>
      <c r="H79">
        <v>35</v>
      </c>
      <c r="I79">
        <v>0</v>
      </c>
    </row>
    <row r="80" spans="5:10" x14ac:dyDescent="0.35">
      <c r="E80" t="s">
        <v>9073</v>
      </c>
      <c r="F80" t="s">
        <v>8980</v>
      </c>
      <c r="G80" t="s">
        <v>8981</v>
      </c>
      <c r="I80" t="s">
        <v>8972</v>
      </c>
    </row>
    <row r="81" spans="5:11" x14ac:dyDescent="0.35">
      <c r="E81" t="s">
        <v>9074</v>
      </c>
      <c r="F81" t="s">
        <v>8976</v>
      </c>
      <c r="G81" t="s">
        <v>8977</v>
      </c>
      <c r="H81">
        <v>23</v>
      </c>
      <c r="I81">
        <v>8</v>
      </c>
    </row>
    <row r="82" spans="5:11" x14ac:dyDescent="0.35">
      <c r="E82" t="s">
        <v>5824</v>
      </c>
      <c r="F82" t="s">
        <v>9036</v>
      </c>
      <c r="G82" t="s">
        <v>8971</v>
      </c>
      <c r="H82">
        <v>7</v>
      </c>
      <c r="I82">
        <v>0</v>
      </c>
    </row>
    <row r="83" spans="5:11" x14ac:dyDescent="0.35">
      <c r="E83" t="s">
        <v>9075</v>
      </c>
      <c r="F83" t="s">
        <v>9076</v>
      </c>
      <c r="G83" t="s">
        <v>8971</v>
      </c>
      <c r="H83">
        <v>20</v>
      </c>
      <c r="I83">
        <v>0</v>
      </c>
    </row>
    <row r="84" spans="5:11" x14ac:dyDescent="0.35">
      <c r="E84" t="s">
        <v>9077</v>
      </c>
      <c r="G84" t="s">
        <v>8971</v>
      </c>
      <c r="H84">
        <v>10</v>
      </c>
      <c r="I84">
        <v>0</v>
      </c>
      <c r="K84" t="s">
        <v>403</v>
      </c>
    </row>
    <row r="85" spans="5:11" x14ac:dyDescent="0.35">
      <c r="E85" t="s">
        <v>9078</v>
      </c>
      <c r="F85" t="s">
        <v>9079</v>
      </c>
      <c r="G85" t="s">
        <v>8981</v>
      </c>
      <c r="H85">
        <v>0</v>
      </c>
      <c r="I85">
        <v>0</v>
      </c>
      <c r="J85">
        <v>0</v>
      </c>
    </row>
    <row r="86" spans="5:11" x14ac:dyDescent="0.35">
      <c r="E86" t="s">
        <v>9080</v>
      </c>
      <c r="G86" t="s">
        <v>8971</v>
      </c>
      <c r="H86">
        <v>35</v>
      </c>
      <c r="I86">
        <v>0</v>
      </c>
    </row>
    <row r="87" spans="5:11" x14ac:dyDescent="0.35">
      <c r="E87" t="s">
        <v>9081</v>
      </c>
      <c r="G87" t="s">
        <v>8971</v>
      </c>
      <c r="H87">
        <v>4000</v>
      </c>
      <c r="I87">
        <v>0</v>
      </c>
    </row>
    <row r="88" spans="5:11" x14ac:dyDescent="0.35">
      <c r="E88" t="s">
        <v>9082</v>
      </c>
      <c r="F88" t="s">
        <v>9083</v>
      </c>
      <c r="G88" t="s">
        <v>8971</v>
      </c>
      <c r="I88">
        <v>0</v>
      </c>
    </row>
    <row r="89" spans="5:11" x14ac:dyDescent="0.35">
      <c r="E89" t="s">
        <v>9084</v>
      </c>
      <c r="F89" t="s">
        <v>9085</v>
      </c>
      <c r="G89" t="s">
        <v>8971</v>
      </c>
      <c r="I89">
        <v>0</v>
      </c>
    </row>
    <row r="90" spans="5:11" x14ac:dyDescent="0.35">
      <c r="E90" t="s">
        <v>9086</v>
      </c>
      <c r="G90" t="s">
        <v>9087</v>
      </c>
      <c r="H90">
        <v>20</v>
      </c>
      <c r="I90">
        <v>8</v>
      </c>
    </row>
    <row r="91" spans="5:11" x14ac:dyDescent="0.35">
      <c r="E91" t="s">
        <v>9088</v>
      </c>
      <c r="F91" t="s">
        <v>8980</v>
      </c>
      <c r="G91" t="s">
        <v>8981</v>
      </c>
      <c r="I91">
        <v>0</v>
      </c>
    </row>
    <row r="92" spans="5:11" x14ac:dyDescent="0.35">
      <c r="E92" t="s">
        <v>9089</v>
      </c>
      <c r="F92" t="s">
        <v>9090</v>
      </c>
      <c r="G92" t="s">
        <v>8971</v>
      </c>
      <c r="H92">
        <v>40</v>
      </c>
      <c r="I92">
        <v>0</v>
      </c>
    </row>
    <row r="93" spans="5:11" x14ac:dyDescent="0.35">
      <c r="E93" t="s">
        <v>9091</v>
      </c>
      <c r="F93" t="s">
        <v>9036</v>
      </c>
      <c r="G93" t="s">
        <v>8971</v>
      </c>
      <c r="H93">
        <v>7</v>
      </c>
      <c r="I93">
        <v>0</v>
      </c>
    </row>
    <row r="94" spans="5:11" x14ac:dyDescent="0.35">
      <c r="E94" t="s">
        <v>9092</v>
      </c>
      <c r="G94" t="s">
        <v>8971</v>
      </c>
      <c r="H94">
        <v>30</v>
      </c>
      <c r="I94">
        <v>0</v>
      </c>
    </row>
    <row r="95" spans="5:11" x14ac:dyDescent="0.35">
      <c r="E95" t="s">
        <v>9093</v>
      </c>
      <c r="F95" t="s">
        <v>9038</v>
      </c>
      <c r="G95" t="s">
        <v>9026</v>
      </c>
      <c r="H95">
        <v>0</v>
      </c>
      <c r="I95">
        <v>0</v>
      </c>
    </row>
    <row r="96" spans="5:11" x14ac:dyDescent="0.35">
      <c r="E96" t="s">
        <v>9094</v>
      </c>
      <c r="F96" t="s">
        <v>9095</v>
      </c>
      <c r="G96" t="s">
        <v>9087</v>
      </c>
      <c r="H96">
        <v>0</v>
      </c>
      <c r="I96">
        <v>0</v>
      </c>
    </row>
    <row r="97" spans="5:10" x14ac:dyDescent="0.35">
      <c r="E97" t="s">
        <v>9096</v>
      </c>
      <c r="G97" t="s">
        <v>8977</v>
      </c>
      <c r="H97">
        <v>20</v>
      </c>
      <c r="I97">
        <v>8</v>
      </c>
    </row>
    <row r="98" spans="5:10" x14ac:dyDescent="0.35">
      <c r="E98" t="s">
        <v>9097</v>
      </c>
      <c r="G98" t="s">
        <v>8977</v>
      </c>
      <c r="H98">
        <v>20</v>
      </c>
      <c r="I98">
        <v>8</v>
      </c>
    </row>
    <row r="99" spans="5:10" x14ac:dyDescent="0.35">
      <c r="E99" t="s">
        <v>9098</v>
      </c>
      <c r="F99" t="s">
        <v>9095</v>
      </c>
      <c r="G99" t="s">
        <v>9087</v>
      </c>
      <c r="H99">
        <v>0</v>
      </c>
      <c r="I99">
        <v>0</v>
      </c>
    </row>
    <row r="100" spans="5:10" x14ac:dyDescent="0.35">
      <c r="E100" t="s">
        <v>9099</v>
      </c>
      <c r="G100" t="s">
        <v>8971</v>
      </c>
      <c r="H100">
        <v>4000</v>
      </c>
      <c r="I100">
        <v>0</v>
      </c>
    </row>
    <row r="101" spans="5:10" x14ac:dyDescent="0.35">
      <c r="E101" t="s">
        <v>9100</v>
      </c>
      <c r="F101" t="s">
        <v>9101</v>
      </c>
      <c r="G101" t="s">
        <v>8971</v>
      </c>
      <c r="H101">
        <v>20</v>
      </c>
      <c r="I101">
        <v>0</v>
      </c>
    </row>
    <row r="102" spans="5:10" x14ac:dyDescent="0.35">
      <c r="E102" t="s">
        <v>9102</v>
      </c>
      <c r="G102" t="s">
        <v>8977</v>
      </c>
      <c r="H102">
        <v>20</v>
      </c>
      <c r="I102">
        <v>8</v>
      </c>
    </row>
    <row r="103" spans="5:10" x14ac:dyDescent="0.35">
      <c r="E103" t="s">
        <v>9103</v>
      </c>
      <c r="G103" t="s">
        <v>8977</v>
      </c>
      <c r="H103">
        <v>20</v>
      </c>
      <c r="I103">
        <v>8</v>
      </c>
    </row>
    <row r="104" spans="5:10" x14ac:dyDescent="0.35">
      <c r="E104" t="s">
        <v>9104</v>
      </c>
      <c r="F104" t="s">
        <v>9105</v>
      </c>
      <c r="G104" t="s">
        <v>8977</v>
      </c>
      <c r="H104">
        <v>19</v>
      </c>
      <c r="I104">
        <v>8</v>
      </c>
    </row>
    <row r="105" spans="5:10" x14ac:dyDescent="0.35">
      <c r="E105" t="s">
        <v>9106</v>
      </c>
      <c r="G105" t="s">
        <v>8971</v>
      </c>
      <c r="H105">
        <v>60</v>
      </c>
      <c r="I105">
        <v>0</v>
      </c>
    </row>
    <row r="106" spans="5:10" x14ac:dyDescent="0.35">
      <c r="E106" t="s">
        <v>9107</v>
      </c>
      <c r="G106" t="s">
        <v>8971</v>
      </c>
      <c r="H106">
        <v>25</v>
      </c>
      <c r="I106">
        <v>0</v>
      </c>
    </row>
    <row r="107" spans="5:10" x14ac:dyDescent="0.35">
      <c r="E107" t="s">
        <v>9108</v>
      </c>
      <c r="G107" t="s">
        <v>8971</v>
      </c>
      <c r="H107">
        <v>25</v>
      </c>
      <c r="I107">
        <v>0</v>
      </c>
    </row>
    <row r="108" spans="5:10" x14ac:dyDescent="0.35">
      <c r="E108" t="s">
        <v>9109</v>
      </c>
      <c r="F108" t="s">
        <v>9110</v>
      </c>
      <c r="G108" t="s">
        <v>8971</v>
      </c>
      <c r="H108">
        <v>4</v>
      </c>
      <c r="I108">
        <v>0</v>
      </c>
    </row>
    <row r="109" spans="5:10" x14ac:dyDescent="0.35">
      <c r="E109" t="s">
        <v>9111</v>
      </c>
      <c r="G109" t="s">
        <v>8977</v>
      </c>
      <c r="H109">
        <v>20</v>
      </c>
      <c r="I109">
        <v>8</v>
      </c>
    </row>
    <row r="110" spans="5:10" x14ac:dyDescent="0.35">
      <c r="E110" t="s">
        <v>9112</v>
      </c>
      <c r="G110" t="s">
        <v>8977</v>
      </c>
      <c r="H110">
        <v>20</v>
      </c>
      <c r="I110">
        <v>8</v>
      </c>
    </row>
    <row r="111" spans="5:10" x14ac:dyDescent="0.35">
      <c r="E111" t="s">
        <v>9113</v>
      </c>
      <c r="F111" t="s">
        <v>9007</v>
      </c>
      <c r="G111" t="s">
        <v>8977</v>
      </c>
      <c r="H111">
        <v>24</v>
      </c>
      <c r="I111">
        <v>8</v>
      </c>
    </row>
    <row r="112" spans="5:10" x14ac:dyDescent="0.35">
      <c r="E112" t="s">
        <v>9114</v>
      </c>
      <c r="F112" t="s">
        <v>8980</v>
      </c>
      <c r="G112" t="s">
        <v>8981</v>
      </c>
      <c r="H112">
        <v>0</v>
      </c>
      <c r="I112">
        <v>0</v>
      </c>
      <c r="J112">
        <v>0</v>
      </c>
    </row>
    <row r="113" spans="5:11" x14ac:dyDescent="0.35">
      <c r="E113" t="s">
        <v>9115</v>
      </c>
      <c r="F113" t="s">
        <v>9116</v>
      </c>
      <c r="G113" t="s">
        <v>8971</v>
      </c>
      <c r="H113">
        <v>3</v>
      </c>
      <c r="I113">
        <v>0</v>
      </c>
    </row>
    <row r="114" spans="5:11" x14ac:dyDescent="0.35">
      <c r="E114" t="s">
        <v>9117</v>
      </c>
      <c r="F114" t="s">
        <v>9118</v>
      </c>
      <c r="G114" t="s">
        <v>8971</v>
      </c>
      <c r="H114">
        <v>3</v>
      </c>
      <c r="I114">
        <v>8</v>
      </c>
    </row>
    <row r="115" spans="5:11" x14ac:dyDescent="0.35">
      <c r="E115" t="s">
        <v>9119</v>
      </c>
      <c r="G115" t="s">
        <v>8981</v>
      </c>
      <c r="H115">
        <v>0</v>
      </c>
      <c r="I115">
        <v>0</v>
      </c>
      <c r="J115">
        <v>0</v>
      </c>
    </row>
    <row r="116" spans="5:11" x14ac:dyDescent="0.35">
      <c r="E116" t="s">
        <v>9120</v>
      </c>
      <c r="G116" t="s">
        <v>8977</v>
      </c>
      <c r="H116">
        <v>20</v>
      </c>
      <c r="I116">
        <v>8</v>
      </c>
    </row>
    <row r="117" spans="5:11" x14ac:dyDescent="0.35">
      <c r="E117" t="s">
        <v>9121</v>
      </c>
      <c r="G117" t="s">
        <v>8977</v>
      </c>
      <c r="H117">
        <v>20</v>
      </c>
      <c r="I117">
        <v>8</v>
      </c>
    </row>
    <row r="118" spans="5:11" x14ac:dyDescent="0.35">
      <c r="E118" t="s">
        <v>9122</v>
      </c>
      <c r="F118" t="s">
        <v>9026</v>
      </c>
      <c r="G118" t="s">
        <v>9026</v>
      </c>
      <c r="H118">
        <v>0</v>
      </c>
      <c r="I118">
        <v>0</v>
      </c>
    </row>
    <row r="119" spans="5:11" x14ac:dyDescent="0.35">
      <c r="E119" t="s">
        <v>9123</v>
      </c>
      <c r="F119" t="s">
        <v>9124</v>
      </c>
      <c r="G119" t="s">
        <v>8971</v>
      </c>
      <c r="H119">
        <v>8</v>
      </c>
      <c r="I119">
        <v>0</v>
      </c>
    </row>
    <row r="120" spans="5:11" x14ac:dyDescent="0.35">
      <c r="E120" t="s">
        <v>9125</v>
      </c>
      <c r="F120" t="s">
        <v>9126</v>
      </c>
      <c r="G120" t="s">
        <v>8971</v>
      </c>
      <c r="H120">
        <v>10</v>
      </c>
      <c r="I120">
        <v>0</v>
      </c>
      <c r="K120" t="s">
        <v>8989</v>
      </c>
    </row>
    <row r="121" spans="5:11" x14ac:dyDescent="0.35">
      <c r="E121" t="s">
        <v>5825</v>
      </c>
      <c r="F121" t="s">
        <v>9127</v>
      </c>
      <c r="G121" t="s">
        <v>8971</v>
      </c>
      <c r="I121" t="s">
        <v>8972</v>
      </c>
    </row>
    <row r="122" spans="5:11" x14ac:dyDescent="0.35">
      <c r="E122" t="s">
        <v>9128</v>
      </c>
      <c r="F122" t="s">
        <v>9013</v>
      </c>
      <c r="G122" t="s">
        <v>8977</v>
      </c>
      <c r="H122">
        <v>11</v>
      </c>
      <c r="I122">
        <v>0</v>
      </c>
      <c r="K122" t="s">
        <v>8989</v>
      </c>
    </row>
    <row r="123" spans="5:11" x14ac:dyDescent="0.35">
      <c r="E123" t="s">
        <v>5826</v>
      </c>
      <c r="G123" t="s">
        <v>8977</v>
      </c>
      <c r="H123">
        <v>10</v>
      </c>
      <c r="I123">
        <v>8</v>
      </c>
    </row>
    <row r="124" spans="5:11" x14ac:dyDescent="0.35">
      <c r="E124" t="s">
        <v>9129</v>
      </c>
      <c r="G124" t="s">
        <v>8971</v>
      </c>
      <c r="H124">
        <v>40</v>
      </c>
      <c r="I124" t="s">
        <v>8972</v>
      </c>
      <c r="K124" t="s">
        <v>9130</v>
      </c>
    </row>
    <row r="125" spans="5:11" x14ac:dyDescent="0.35">
      <c r="E125" t="s">
        <v>9131</v>
      </c>
      <c r="G125" t="s">
        <v>9026</v>
      </c>
      <c r="H125">
        <v>0</v>
      </c>
      <c r="I125">
        <v>0</v>
      </c>
    </row>
    <row r="126" spans="5:11" x14ac:dyDescent="0.35">
      <c r="E126" t="s">
        <v>9132</v>
      </c>
      <c r="F126" t="s">
        <v>9090</v>
      </c>
      <c r="G126" t="s">
        <v>8971</v>
      </c>
      <c r="H126">
        <v>40</v>
      </c>
      <c r="I126">
        <v>0</v>
      </c>
    </row>
    <row r="127" spans="5:11" x14ac:dyDescent="0.35">
      <c r="E127" t="s">
        <v>9133</v>
      </c>
      <c r="G127" t="s">
        <v>8971</v>
      </c>
      <c r="H127">
        <v>10</v>
      </c>
      <c r="I127">
        <v>0</v>
      </c>
      <c r="K127" t="s">
        <v>402</v>
      </c>
    </row>
    <row r="128" spans="5:11" x14ac:dyDescent="0.35">
      <c r="E128" t="s">
        <v>5827</v>
      </c>
      <c r="G128" t="s">
        <v>8977</v>
      </c>
      <c r="H128">
        <v>11</v>
      </c>
      <c r="I128">
        <v>8</v>
      </c>
      <c r="J128">
        <v>0</v>
      </c>
    </row>
    <row r="129" spans="5:11" x14ac:dyDescent="0.35">
      <c r="E129" t="s">
        <v>9134</v>
      </c>
      <c r="F129" t="s">
        <v>9135</v>
      </c>
      <c r="G129" t="s">
        <v>8971</v>
      </c>
      <c r="H129">
        <v>7</v>
      </c>
      <c r="I129">
        <v>0</v>
      </c>
    </row>
    <row r="130" spans="5:11" x14ac:dyDescent="0.35">
      <c r="E130" t="s">
        <v>9136</v>
      </c>
      <c r="F130" t="s">
        <v>9137</v>
      </c>
      <c r="G130" t="s">
        <v>8971</v>
      </c>
      <c r="H130">
        <v>30</v>
      </c>
      <c r="I130">
        <v>0</v>
      </c>
    </row>
    <row r="131" spans="5:11" x14ac:dyDescent="0.35">
      <c r="E131" t="s">
        <v>9138</v>
      </c>
      <c r="G131" t="s">
        <v>8971</v>
      </c>
      <c r="H131">
        <v>140</v>
      </c>
      <c r="I131">
        <v>0</v>
      </c>
      <c r="K131" t="s">
        <v>9139</v>
      </c>
    </row>
    <row r="132" spans="5:11" x14ac:dyDescent="0.35">
      <c r="E132" t="s">
        <v>9140</v>
      </c>
      <c r="G132" t="s">
        <v>8971</v>
      </c>
      <c r="H132">
        <v>140</v>
      </c>
      <c r="I132">
        <v>0</v>
      </c>
    </row>
    <row r="133" spans="5:11" x14ac:dyDescent="0.35">
      <c r="E133" t="s">
        <v>9141</v>
      </c>
      <c r="G133" t="s">
        <v>8977</v>
      </c>
      <c r="H133">
        <v>21</v>
      </c>
      <c r="I133">
        <v>9</v>
      </c>
    </row>
    <row r="134" spans="5:11" x14ac:dyDescent="0.35">
      <c r="E134" t="s">
        <v>9142</v>
      </c>
      <c r="F134" t="s">
        <v>8976</v>
      </c>
      <c r="G134" t="s">
        <v>8977</v>
      </c>
      <c r="H134">
        <v>21</v>
      </c>
      <c r="I134">
        <v>0</v>
      </c>
      <c r="J134">
        <v>0</v>
      </c>
    </row>
    <row r="135" spans="5:11" x14ac:dyDescent="0.35">
      <c r="E135" t="s">
        <v>9143</v>
      </c>
      <c r="F135" t="s">
        <v>8976</v>
      </c>
      <c r="G135" t="s">
        <v>8977</v>
      </c>
      <c r="H135">
        <v>21</v>
      </c>
      <c r="I135">
        <v>0</v>
      </c>
      <c r="J135">
        <v>0</v>
      </c>
    </row>
    <row r="136" spans="5:11" x14ac:dyDescent="0.35">
      <c r="E136" t="s">
        <v>5828</v>
      </c>
      <c r="F136" t="s">
        <v>8980</v>
      </c>
      <c r="G136" t="s">
        <v>8981</v>
      </c>
      <c r="H136">
        <v>0</v>
      </c>
      <c r="I136">
        <v>0</v>
      </c>
    </row>
    <row r="137" spans="5:11" x14ac:dyDescent="0.35">
      <c r="E137" t="s">
        <v>9144</v>
      </c>
      <c r="G137" t="s">
        <v>8971</v>
      </c>
      <c r="H137">
        <v>12</v>
      </c>
      <c r="I137">
        <v>0</v>
      </c>
    </row>
    <row r="138" spans="5:11" x14ac:dyDescent="0.35">
      <c r="E138" t="s">
        <v>9145</v>
      </c>
      <c r="G138" t="s">
        <v>8971</v>
      </c>
      <c r="H138">
        <v>4</v>
      </c>
      <c r="I138">
        <v>0</v>
      </c>
    </row>
    <row r="139" spans="5:11" x14ac:dyDescent="0.35">
      <c r="E139" t="s">
        <v>9146</v>
      </c>
      <c r="G139" t="s">
        <v>8971</v>
      </c>
      <c r="H139">
        <v>6</v>
      </c>
      <c r="I139">
        <v>0</v>
      </c>
    </row>
    <row r="140" spans="5:11" x14ac:dyDescent="0.35">
      <c r="E140" t="s">
        <v>9147</v>
      </c>
      <c r="G140" t="s">
        <v>8971</v>
      </c>
      <c r="H140">
        <v>140</v>
      </c>
      <c r="I140">
        <v>0</v>
      </c>
    </row>
    <row r="141" spans="5:11" x14ac:dyDescent="0.35">
      <c r="E141" t="s">
        <v>9148</v>
      </c>
      <c r="G141" t="s">
        <v>8971</v>
      </c>
      <c r="H141">
        <v>4</v>
      </c>
      <c r="I141">
        <v>0</v>
      </c>
      <c r="K141" t="s">
        <v>9022</v>
      </c>
    </row>
    <row r="142" spans="5:11" x14ac:dyDescent="0.35">
      <c r="E142" t="s">
        <v>9149</v>
      </c>
      <c r="F142" t="s">
        <v>9095</v>
      </c>
      <c r="G142" t="s">
        <v>9087</v>
      </c>
      <c r="H142">
        <v>30</v>
      </c>
      <c r="I142">
        <v>0</v>
      </c>
    </row>
    <row r="143" spans="5:11" x14ac:dyDescent="0.35">
      <c r="E143" t="s">
        <v>9150</v>
      </c>
      <c r="F143" t="s">
        <v>9151</v>
      </c>
      <c r="G143" t="s">
        <v>8971</v>
      </c>
      <c r="H143">
        <v>30</v>
      </c>
      <c r="I143">
        <v>0</v>
      </c>
    </row>
    <row r="144" spans="5:11" x14ac:dyDescent="0.35">
      <c r="E144" t="s">
        <v>9152</v>
      </c>
      <c r="F144" t="s">
        <v>9085</v>
      </c>
      <c r="G144" t="s">
        <v>8971</v>
      </c>
      <c r="I144" t="s">
        <v>8972</v>
      </c>
    </row>
    <row r="145" spans="5:10" x14ac:dyDescent="0.35">
      <c r="E145" t="s">
        <v>9153</v>
      </c>
      <c r="G145" t="s">
        <v>8971</v>
      </c>
      <c r="H145">
        <v>500</v>
      </c>
      <c r="I145" t="s">
        <v>8972</v>
      </c>
    </row>
    <row r="146" spans="5:10" x14ac:dyDescent="0.35">
      <c r="E146" t="s">
        <v>9154</v>
      </c>
      <c r="F146" t="s">
        <v>8980</v>
      </c>
      <c r="G146" t="s">
        <v>8981</v>
      </c>
      <c r="I146" t="s">
        <v>8972</v>
      </c>
    </row>
    <row r="147" spans="5:10" x14ac:dyDescent="0.35">
      <c r="E147" t="s">
        <v>9155</v>
      </c>
      <c r="G147" t="s">
        <v>8971</v>
      </c>
      <c r="H147">
        <v>4</v>
      </c>
      <c r="I147">
        <v>0</v>
      </c>
    </row>
    <row r="148" spans="5:10" x14ac:dyDescent="0.35">
      <c r="E148" t="s">
        <v>9156</v>
      </c>
      <c r="F148" t="s">
        <v>9157</v>
      </c>
      <c r="G148" t="s">
        <v>8971</v>
      </c>
      <c r="I148" t="s">
        <v>8972</v>
      </c>
    </row>
    <row r="149" spans="5:10" x14ac:dyDescent="0.35">
      <c r="E149" t="s">
        <v>9158</v>
      </c>
      <c r="F149" t="s">
        <v>9159</v>
      </c>
      <c r="G149" t="s">
        <v>8971</v>
      </c>
      <c r="H149">
        <v>30</v>
      </c>
      <c r="I149">
        <v>0</v>
      </c>
    </row>
    <row r="150" spans="5:10" x14ac:dyDescent="0.35">
      <c r="E150" t="s">
        <v>9160</v>
      </c>
      <c r="F150" t="s">
        <v>9157</v>
      </c>
      <c r="G150" t="s">
        <v>8971</v>
      </c>
      <c r="I150">
        <v>0</v>
      </c>
    </row>
    <row r="151" spans="5:10" x14ac:dyDescent="0.35">
      <c r="E151" t="s">
        <v>9161</v>
      </c>
      <c r="F151" t="s">
        <v>9159</v>
      </c>
      <c r="G151" t="s">
        <v>8971</v>
      </c>
      <c r="I151">
        <v>0</v>
      </c>
    </row>
    <row r="152" spans="5:10" x14ac:dyDescent="0.35">
      <c r="E152" t="s">
        <v>5829</v>
      </c>
      <c r="F152" t="s">
        <v>9159</v>
      </c>
      <c r="G152" t="s">
        <v>8971</v>
      </c>
      <c r="I152" t="s">
        <v>8972</v>
      </c>
    </row>
    <row r="153" spans="5:10" x14ac:dyDescent="0.35">
      <c r="E153" t="s">
        <v>9162</v>
      </c>
      <c r="G153" t="s">
        <v>8971</v>
      </c>
      <c r="H153">
        <v>10</v>
      </c>
      <c r="I153">
        <v>0</v>
      </c>
    </row>
    <row r="154" spans="5:10" x14ac:dyDescent="0.35">
      <c r="E154" t="s">
        <v>9163</v>
      </c>
      <c r="F154" t="s">
        <v>9016</v>
      </c>
      <c r="G154" t="s">
        <v>8971</v>
      </c>
      <c r="H154">
        <v>15</v>
      </c>
      <c r="I154">
        <v>0</v>
      </c>
    </row>
    <row r="155" spans="5:10" x14ac:dyDescent="0.35">
      <c r="E155" t="s">
        <v>9164</v>
      </c>
      <c r="G155" t="s">
        <v>8971</v>
      </c>
      <c r="H155">
        <v>40</v>
      </c>
      <c r="I155">
        <v>0</v>
      </c>
    </row>
    <row r="156" spans="5:10" x14ac:dyDescent="0.35">
      <c r="E156" t="s">
        <v>9165</v>
      </c>
      <c r="F156" t="s">
        <v>9166</v>
      </c>
      <c r="G156" t="s">
        <v>8971</v>
      </c>
      <c r="H156">
        <v>60</v>
      </c>
      <c r="I156">
        <v>0</v>
      </c>
    </row>
    <row r="157" spans="5:10" x14ac:dyDescent="0.35">
      <c r="E157" t="s">
        <v>9167</v>
      </c>
      <c r="F157" t="s">
        <v>8976</v>
      </c>
      <c r="G157" t="s">
        <v>8977</v>
      </c>
      <c r="H157">
        <v>23</v>
      </c>
      <c r="I157">
        <v>8</v>
      </c>
      <c r="J157">
        <v>0</v>
      </c>
    </row>
    <row r="158" spans="5:10" x14ac:dyDescent="0.35">
      <c r="E158" t="s">
        <v>9168</v>
      </c>
      <c r="F158" t="s">
        <v>8988</v>
      </c>
      <c r="G158" t="s">
        <v>8971</v>
      </c>
      <c r="H158">
        <v>12</v>
      </c>
      <c r="I158">
        <v>0</v>
      </c>
    </row>
    <row r="159" spans="5:10" x14ac:dyDescent="0.35">
      <c r="E159" t="s">
        <v>9169</v>
      </c>
      <c r="F159" t="s">
        <v>8991</v>
      </c>
      <c r="G159" t="s">
        <v>8971</v>
      </c>
      <c r="H159">
        <v>4</v>
      </c>
      <c r="I159">
        <v>0</v>
      </c>
    </row>
    <row r="160" spans="5:10" x14ac:dyDescent="0.35">
      <c r="E160" t="s">
        <v>9170</v>
      </c>
      <c r="F160" t="s">
        <v>8993</v>
      </c>
      <c r="G160" t="s">
        <v>8971</v>
      </c>
      <c r="H160">
        <v>4</v>
      </c>
      <c r="I160">
        <v>0</v>
      </c>
    </row>
    <row r="161" spans="5:11" x14ac:dyDescent="0.35">
      <c r="E161" t="s">
        <v>9171</v>
      </c>
      <c r="F161" t="s">
        <v>8995</v>
      </c>
      <c r="G161" t="s">
        <v>8971</v>
      </c>
      <c r="H161">
        <v>4</v>
      </c>
      <c r="I161">
        <v>0</v>
      </c>
    </row>
    <row r="162" spans="5:11" x14ac:dyDescent="0.35">
      <c r="E162" t="s">
        <v>9172</v>
      </c>
      <c r="F162" t="s">
        <v>8997</v>
      </c>
      <c r="G162" t="s">
        <v>8971</v>
      </c>
      <c r="H162">
        <v>4</v>
      </c>
      <c r="I162">
        <v>0</v>
      </c>
    </row>
    <row r="163" spans="5:11" x14ac:dyDescent="0.35">
      <c r="E163" t="s">
        <v>9173</v>
      </c>
      <c r="F163" t="s">
        <v>9174</v>
      </c>
      <c r="G163" t="s">
        <v>9026</v>
      </c>
      <c r="H163">
        <v>0</v>
      </c>
      <c r="I163">
        <v>0</v>
      </c>
    </row>
    <row r="164" spans="5:11" x14ac:dyDescent="0.35">
      <c r="E164" t="s">
        <v>9175</v>
      </c>
      <c r="F164" t="s">
        <v>9176</v>
      </c>
      <c r="G164" t="s">
        <v>8971</v>
      </c>
      <c r="H164">
        <v>7</v>
      </c>
      <c r="I164">
        <v>0</v>
      </c>
    </row>
    <row r="165" spans="5:11" x14ac:dyDescent="0.35">
      <c r="E165" t="s">
        <v>9177</v>
      </c>
      <c r="F165" t="s">
        <v>9178</v>
      </c>
      <c r="G165" t="s">
        <v>8971</v>
      </c>
      <c r="H165">
        <v>1</v>
      </c>
      <c r="I165">
        <v>0</v>
      </c>
    </row>
    <row r="166" spans="5:11" x14ac:dyDescent="0.35">
      <c r="E166" t="s">
        <v>9179</v>
      </c>
      <c r="F166" t="s">
        <v>9095</v>
      </c>
      <c r="G166" t="s">
        <v>9087</v>
      </c>
      <c r="H166">
        <v>0</v>
      </c>
      <c r="I166">
        <v>0</v>
      </c>
    </row>
    <row r="167" spans="5:11" x14ac:dyDescent="0.35">
      <c r="E167" t="s">
        <v>9180</v>
      </c>
      <c r="G167" t="s">
        <v>8977</v>
      </c>
      <c r="H167">
        <v>23</v>
      </c>
      <c r="I167">
        <v>8</v>
      </c>
      <c r="J167">
        <v>0</v>
      </c>
    </row>
    <row r="168" spans="5:11" x14ac:dyDescent="0.35">
      <c r="E168" t="s">
        <v>9181</v>
      </c>
      <c r="G168" t="s">
        <v>8971</v>
      </c>
      <c r="H168">
        <v>250</v>
      </c>
      <c r="I168">
        <v>0</v>
      </c>
    </row>
    <row r="169" spans="5:11" x14ac:dyDescent="0.35">
      <c r="E169" t="s">
        <v>9182</v>
      </c>
      <c r="G169" t="s">
        <v>8971</v>
      </c>
      <c r="H169">
        <v>15</v>
      </c>
      <c r="I169">
        <v>0</v>
      </c>
    </row>
    <row r="170" spans="5:11" x14ac:dyDescent="0.35">
      <c r="E170" t="s">
        <v>9183</v>
      </c>
      <c r="F170" t="s">
        <v>8980</v>
      </c>
      <c r="G170" t="s">
        <v>8981</v>
      </c>
      <c r="H170">
        <v>8</v>
      </c>
      <c r="I170">
        <v>0</v>
      </c>
    </row>
    <row r="171" spans="5:11" x14ac:dyDescent="0.35">
      <c r="E171" t="s">
        <v>9184</v>
      </c>
      <c r="F171" t="s">
        <v>8988</v>
      </c>
      <c r="G171" t="s">
        <v>8971</v>
      </c>
      <c r="H171">
        <v>12</v>
      </c>
      <c r="I171">
        <v>0</v>
      </c>
    </row>
    <row r="172" spans="5:11" x14ac:dyDescent="0.35">
      <c r="E172" t="s">
        <v>9185</v>
      </c>
      <c r="F172" t="s">
        <v>8991</v>
      </c>
      <c r="G172" t="s">
        <v>8971</v>
      </c>
      <c r="H172">
        <v>4</v>
      </c>
      <c r="I172">
        <v>0</v>
      </c>
    </row>
    <row r="173" spans="5:11" x14ac:dyDescent="0.35">
      <c r="E173" t="s">
        <v>9186</v>
      </c>
      <c r="F173" t="s">
        <v>8993</v>
      </c>
      <c r="G173" t="s">
        <v>8971</v>
      </c>
      <c r="H173">
        <v>4</v>
      </c>
      <c r="I173">
        <v>0</v>
      </c>
    </row>
    <row r="174" spans="5:11" x14ac:dyDescent="0.35">
      <c r="E174" t="s">
        <v>9187</v>
      </c>
      <c r="F174" t="s">
        <v>8995</v>
      </c>
      <c r="G174" t="s">
        <v>8971</v>
      </c>
      <c r="H174">
        <v>4</v>
      </c>
      <c r="I174">
        <v>0</v>
      </c>
    </row>
    <row r="175" spans="5:11" x14ac:dyDescent="0.35">
      <c r="E175" t="s">
        <v>9188</v>
      </c>
      <c r="F175" t="s">
        <v>8997</v>
      </c>
      <c r="G175" t="s">
        <v>8971</v>
      </c>
      <c r="H175">
        <v>4</v>
      </c>
      <c r="I175">
        <v>0</v>
      </c>
    </row>
    <row r="176" spans="5:11" x14ac:dyDescent="0.35">
      <c r="E176" t="s">
        <v>9189</v>
      </c>
      <c r="F176" t="s">
        <v>9190</v>
      </c>
      <c r="G176" t="s">
        <v>8977</v>
      </c>
      <c r="H176">
        <v>11</v>
      </c>
      <c r="I176">
        <v>0</v>
      </c>
      <c r="K176" t="s">
        <v>8989</v>
      </c>
    </row>
    <row r="177" spans="5:11" x14ac:dyDescent="0.35">
      <c r="E177" t="s">
        <v>9191</v>
      </c>
      <c r="F177" t="s">
        <v>9192</v>
      </c>
      <c r="G177" t="s">
        <v>8971</v>
      </c>
      <c r="I177" t="s">
        <v>8972</v>
      </c>
    </row>
    <row r="178" spans="5:11" x14ac:dyDescent="0.35">
      <c r="E178" t="s">
        <v>9193</v>
      </c>
      <c r="F178" t="s">
        <v>9110</v>
      </c>
      <c r="G178" t="s">
        <v>8971</v>
      </c>
      <c r="H178">
        <v>4</v>
      </c>
      <c r="I178">
        <v>0</v>
      </c>
    </row>
    <row r="179" spans="5:11" x14ac:dyDescent="0.35">
      <c r="E179" t="s">
        <v>9194</v>
      </c>
      <c r="F179" t="s">
        <v>9195</v>
      </c>
      <c r="G179" t="s">
        <v>8971</v>
      </c>
      <c r="H179">
        <v>4</v>
      </c>
      <c r="I179">
        <v>0</v>
      </c>
    </row>
    <row r="180" spans="5:11" x14ac:dyDescent="0.35">
      <c r="E180" t="s">
        <v>9196</v>
      </c>
      <c r="F180" t="s">
        <v>9197</v>
      </c>
      <c r="G180" t="s">
        <v>8971</v>
      </c>
      <c r="H180">
        <v>8</v>
      </c>
      <c r="I180">
        <v>0</v>
      </c>
    </row>
    <row r="181" spans="5:11" x14ac:dyDescent="0.35">
      <c r="E181" t="s">
        <v>9198</v>
      </c>
      <c r="F181" t="s">
        <v>9013</v>
      </c>
      <c r="G181" t="s">
        <v>8977</v>
      </c>
      <c r="H181">
        <v>11</v>
      </c>
      <c r="I181">
        <v>0</v>
      </c>
      <c r="K181" t="s">
        <v>8989</v>
      </c>
    </row>
    <row r="182" spans="5:11" x14ac:dyDescent="0.35">
      <c r="E182" t="s">
        <v>9199</v>
      </c>
      <c r="F182" t="s">
        <v>9200</v>
      </c>
      <c r="G182" t="s">
        <v>8971</v>
      </c>
      <c r="H182">
        <v>3</v>
      </c>
      <c r="I182">
        <v>0</v>
      </c>
    </row>
    <row r="183" spans="5:11" x14ac:dyDescent="0.35">
      <c r="E183" t="s">
        <v>9201</v>
      </c>
      <c r="F183" t="s">
        <v>9202</v>
      </c>
      <c r="G183" t="s">
        <v>8971</v>
      </c>
      <c r="H183">
        <v>5</v>
      </c>
      <c r="I183">
        <v>0</v>
      </c>
    </row>
    <row r="184" spans="5:11" x14ac:dyDescent="0.35">
      <c r="E184" t="s">
        <v>9203</v>
      </c>
      <c r="F184" t="s">
        <v>9204</v>
      </c>
      <c r="G184" t="s">
        <v>8971</v>
      </c>
      <c r="I184">
        <v>0</v>
      </c>
    </row>
    <row r="185" spans="5:11" x14ac:dyDescent="0.35">
      <c r="E185" t="s">
        <v>9205</v>
      </c>
      <c r="F185" t="s">
        <v>9204</v>
      </c>
      <c r="G185" t="s">
        <v>8971</v>
      </c>
      <c r="I185">
        <v>0</v>
      </c>
    </row>
    <row r="186" spans="5:11" x14ac:dyDescent="0.35">
      <c r="E186" t="s">
        <v>9206</v>
      </c>
      <c r="F186" t="s">
        <v>9127</v>
      </c>
      <c r="G186" t="s">
        <v>8971</v>
      </c>
      <c r="H186">
        <v>6</v>
      </c>
      <c r="I186">
        <v>0</v>
      </c>
    </row>
    <row r="187" spans="5:11" x14ac:dyDescent="0.35">
      <c r="E187" t="s">
        <v>9207</v>
      </c>
      <c r="F187" t="s">
        <v>9204</v>
      </c>
      <c r="G187" t="s">
        <v>8971</v>
      </c>
      <c r="I187">
        <v>0</v>
      </c>
    </row>
    <row r="188" spans="5:11" x14ac:dyDescent="0.35">
      <c r="E188" t="s">
        <v>9208</v>
      </c>
      <c r="F188" t="s">
        <v>9127</v>
      </c>
      <c r="G188" t="s">
        <v>8971</v>
      </c>
      <c r="I188">
        <v>0</v>
      </c>
    </row>
    <row r="189" spans="5:11" x14ac:dyDescent="0.35">
      <c r="E189" t="s">
        <v>9209</v>
      </c>
      <c r="F189" t="s">
        <v>9157</v>
      </c>
      <c r="G189" t="s">
        <v>8971</v>
      </c>
      <c r="I189">
        <v>0</v>
      </c>
    </row>
    <row r="190" spans="5:11" x14ac:dyDescent="0.35">
      <c r="E190" t="s">
        <v>9210</v>
      </c>
      <c r="F190" t="s">
        <v>9159</v>
      </c>
      <c r="G190" t="s">
        <v>8971</v>
      </c>
      <c r="I190">
        <v>0</v>
      </c>
    </row>
    <row r="191" spans="5:11" x14ac:dyDescent="0.35">
      <c r="E191" t="s">
        <v>9211</v>
      </c>
      <c r="F191" t="s">
        <v>9204</v>
      </c>
      <c r="G191" t="s">
        <v>8971</v>
      </c>
      <c r="I191">
        <v>0</v>
      </c>
    </row>
    <row r="192" spans="5:11" x14ac:dyDescent="0.35">
      <c r="E192" t="s">
        <v>9212</v>
      </c>
      <c r="F192" t="s">
        <v>9166</v>
      </c>
      <c r="G192" t="s">
        <v>8971</v>
      </c>
      <c r="H192">
        <v>60</v>
      </c>
      <c r="I192" t="s">
        <v>8972</v>
      </c>
    </row>
    <row r="193" spans="5:9" x14ac:dyDescent="0.35">
      <c r="E193" t="s">
        <v>9213</v>
      </c>
      <c r="F193" t="s">
        <v>9214</v>
      </c>
      <c r="G193" t="s">
        <v>8971</v>
      </c>
      <c r="I193" t="s">
        <v>8972</v>
      </c>
    </row>
    <row r="194" spans="5:9" x14ac:dyDescent="0.35">
      <c r="E194" t="s">
        <v>9215</v>
      </c>
      <c r="F194" t="s">
        <v>9216</v>
      </c>
      <c r="G194" t="s">
        <v>9217</v>
      </c>
      <c r="H194">
        <v>0</v>
      </c>
      <c r="I194">
        <v>0</v>
      </c>
    </row>
    <row r="195" spans="5:9" x14ac:dyDescent="0.35">
      <c r="E195" t="s">
        <v>9218</v>
      </c>
      <c r="F195" t="s">
        <v>9192</v>
      </c>
      <c r="G195" t="s">
        <v>8971</v>
      </c>
      <c r="H195">
        <v>30</v>
      </c>
      <c r="I195" t="s">
        <v>8972</v>
      </c>
    </row>
    <row r="196" spans="5:9" x14ac:dyDescent="0.35">
      <c r="E196" t="s">
        <v>9219</v>
      </c>
      <c r="F196" t="s">
        <v>9192</v>
      </c>
      <c r="G196" t="s">
        <v>8971</v>
      </c>
      <c r="H196">
        <v>30</v>
      </c>
      <c r="I196">
        <v>0</v>
      </c>
    </row>
    <row r="197" spans="5:9" x14ac:dyDescent="0.35">
      <c r="E197" t="s">
        <v>9220</v>
      </c>
      <c r="F197" t="s">
        <v>8980</v>
      </c>
      <c r="G197" t="s">
        <v>8981</v>
      </c>
      <c r="H197">
        <v>8</v>
      </c>
      <c r="I197">
        <v>0</v>
      </c>
    </row>
    <row r="198" spans="5:9" x14ac:dyDescent="0.35">
      <c r="E198" t="s">
        <v>9221</v>
      </c>
      <c r="F198" t="s">
        <v>9222</v>
      </c>
      <c r="G198" t="s">
        <v>8971</v>
      </c>
      <c r="H198">
        <v>11</v>
      </c>
      <c r="I198">
        <v>0</v>
      </c>
    </row>
    <row r="199" spans="5:9" x14ac:dyDescent="0.35">
      <c r="E199" t="s">
        <v>9223</v>
      </c>
      <c r="F199" t="s">
        <v>8980</v>
      </c>
      <c r="G199" t="s">
        <v>8981</v>
      </c>
      <c r="H199">
        <v>0</v>
      </c>
      <c r="I199">
        <v>0</v>
      </c>
    </row>
    <row r="200" spans="5:9" x14ac:dyDescent="0.35">
      <c r="E200" t="s">
        <v>9224</v>
      </c>
      <c r="F200" t="s">
        <v>8988</v>
      </c>
      <c r="G200" t="s">
        <v>8971</v>
      </c>
      <c r="H200">
        <v>12</v>
      </c>
      <c r="I200">
        <v>0</v>
      </c>
    </row>
    <row r="201" spans="5:9" x14ac:dyDescent="0.35">
      <c r="E201" t="s">
        <v>9225</v>
      </c>
      <c r="F201" t="s">
        <v>8991</v>
      </c>
      <c r="G201" t="s">
        <v>8971</v>
      </c>
      <c r="H201">
        <v>4</v>
      </c>
      <c r="I201">
        <v>0</v>
      </c>
    </row>
    <row r="202" spans="5:9" x14ac:dyDescent="0.35">
      <c r="E202" t="s">
        <v>9226</v>
      </c>
      <c r="F202" t="s">
        <v>8993</v>
      </c>
      <c r="G202" t="s">
        <v>8971</v>
      </c>
      <c r="H202">
        <v>4</v>
      </c>
      <c r="I202">
        <v>0</v>
      </c>
    </row>
    <row r="203" spans="5:9" x14ac:dyDescent="0.35">
      <c r="E203" t="s">
        <v>9227</v>
      </c>
      <c r="F203" t="s">
        <v>8995</v>
      </c>
      <c r="G203" t="s">
        <v>8971</v>
      </c>
      <c r="H203">
        <v>4</v>
      </c>
      <c r="I203">
        <v>0</v>
      </c>
    </row>
    <row r="204" spans="5:9" x14ac:dyDescent="0.35">
      <c r="E204" t="s">
        <v>9228</v>
      </c>
      <c r="F204" t="s">
        <v>8997</v>
      </c>
      <c r="G204" t="s">
        <v>8971</v>
      </c>
      <c r="H204">
        <v>4</v>
      </c>
      <c r="I204">
        <v>0</v>
      </c>
    </row>
    <row r="205" spans="5:9" x14ac:dyDescent="0.35">
      <c r="E205" t="s">
        <v>9229</v>
      </c>
      <c r="F205" t="s">
        <v>8988</v>
      </c>
      <c r="G205" t="s">
        <v>8971</v>
      </c>
      <c r="H205">
        <v>12</v>
      </c>
      <c r="I205">
        <v>0</v>
      </c>
    </row>
    <row r="206" spans="5:9" x14ac:dyDescent="0.35">
      <c r="E206" t="s">
        <v>9230</v>
      </c>
      <c r="F206" t="s">
        <v>8991</v>
      </c>
      <c r="G206" t="s">
        <v>8971</v>
      </c>
      <c r="H206">
        <v>4</v>
      </c>
      <c r="I206">
        <v>0</v>
      </c>
    </row>
    <row r="207" spans="5:9" x14ac:dyDescent="0.35">
      <c r="E207" t="s">
        <v>9231</v>
      </c>
      <c r="F207" t="s">
        <v>8993</v>
      </c>
      <c r="G207" t="s">
        <v>8971</v>
      </c>
      <c r="H207">
        <v>4</v>
      </c>
      <c r="I207">
        <v>0</v>
      </c>
    </row>
    <row r="208" spans="5:9" x14ac:dyDescent="0.35">
      <c r="E208" t="s">
        <v>9232</v>
      </c>
      <c r="F208" t="s">
        <v>8995</v>
      </c>
      <c r="G208" t="s">
        <v>8971</v>
      </c>
      <c r="H208">
        <v>4</v>
      </c>
      <c r="I208">
        <v>0</v>
      </c>
    </row>
    <row r="209" spans="5:9" x14ac:dyDescent="0.35">
      <c r="E209" t="s">
        <v>9233</v>
      </c>
      <c r="F209" t="s">
        <v>8997</v>
      </c>
      <c r="G209" t="s">
        <v>8971</v>
      </c>
      <c r="H209">
        <v>4</v>
      </c>
      <c r="I209">
        <v>0</v>
      </c>
    </row>
    <row r="210" spans="5:9" x14ac:dyDescent="0.35">
      <c r="E210" t="s">
        <v>9234</v>
      </c>
      <c r="F210" t="s">
        <v>8988</v>
      </c>
      <c r="G210" t="s">
        <v>8971</v>
      </c>
      <c r="H210">
        <v>12</v>
      </c>
      <c r="I210">
        <v>0</v>
      </c>
    </row>
    <row r="211" spans="5:9" x14ac:dyDescent="0.35">
      <c r="E211" t="s">
        <v>9235</v>
      </c>
      <c r="F211" t="s">
        <v>8991</v>
      </c>
      <c r="G211" t="s">
        <v>8971</v>
      </c>
      <c r="H211">
        <v>4</v>
      </c>
      <c r="I211">
        <v>0</v>
      </c>
    </row>
    <row r="212" spans="5:9" x14ac:dyDescent="0.35">
      <c r="E212" t="s">
        <v>9236</v>
      </c>
      <c r="F212" t="s">
        <v>8993</v>
      </c>
      <c r="G212" t="s">
        <v>8971</v>
      </c>
      <c r="H212">
        <v>4</v>
      </c>
      <c r="I212">
        <v>0</v>
      </c>
    </row>
    <row r="213" spans="5:9" x14ac:dyDescent="0.35">
      <c r="E213" t="s">
        <v>9237</v>
      </c>
      <c r="F213" t="s">
        <v>8995</v>
      </c>
      <c r="G213" t="s">
        <v>8971</v>
      </c>
      <c r="H213">
        <v>4</v>
      </c>
      <c r="I213">
        <v>0</v>
      </c>
    </row>
    <row r="214" spans="5:9" x14ac:dyDescent="0.35">
      <c r="E214" t="s">
        <v>9238</v>
      </c>
      <c r="F214" t="s">
        <v>8997</v>
      </c>
      <c r="G214" t="s">
        <v>8971</v>
      </c>
      <c r="H214">
        <v>4</v>
      </c>
      <c r="I214">
        <v>0</v>
      </c>
    </row>
    <row r="215" spans="5:9" x14ac:dyDescent="0.35">
      <c r="E215" t="s">
        <v>9239</v>
      </c>
      <c r="F215" t="s">
        <v>8988</v>
      </c>
      <c r="G215" t="s">
        <v>8971</v>
      </c>
      <c r="H215">
        <v>12</v>
      </c>
      <c r="I215">
        <v>0</v>
      </c>
    </row>
    <row r="216" spans="5:9" x14ac:dyDescent="0.35">
      <c r="E216" t="s">
        <v>9240</v>
      </c>
      <c r="F216" t="s">
        <v>8991</v>
      </c>
      <c r="G216" t="s">
        <v>8971</v>
      </c>
      <c r="H216">
        <v>4</v>
      </c>
      <c r="I216">
        <v>0</v>
      </c>
    </row>
    <row r="217" spans="5:9" x14ac:dyDescent="0.35">
      <c r="E217" t="s">
        <v>9241</v>
      </c>
      <c r="F217" t="s">
        <v>8993</v>
      </c>
      <c r="G217" t="s">
        <v>8971</v>
      </c>
      <c r="H217">
        <v>4</v>
      </c>
      <c r="I217">
        <v>0</v>
      </c>
    </row>
    <row r="218" spans="5:9" x14ac:dyDescent="0.35">
      <c r="E218" t="s">
        <v>9242</v>
      </c>
      <c r="F218" t="s">
        <v>8995</v>
      </c>
      <c r="G218" t="s">
        <v>8971</v>
      </c>
      <c r="H218">
        <v>4</v>
      </c>
      <c r="I218">
        <v>0</v>
      </c>
    </row>
    <row r="219" spans="5:9" x14ac:dyDescent="0.35">
      <c r="E219" t="s">
        <v>9243</v>
      </c>
      <c r="F219" t="s">
        <v>8997</v>
      </c>
      <c r="G219" t="s">
        <v>8971</v>
      </c>
      <c r="H219">
        <v>4</v>
      </c>
      <c r="I219">
        <v>0</v>
      </c>
    </row>
    <row r="220" spans="5:9" x14ac:dyDescent="0.35">
      <c r="E220" t="s">
        <v>9244</v>
      </c>
      <c r="F220" t="s">
        <v>8988</v>
      </c>
      <c r="G220" t="s">
        <v>8971</v>
      </c>
      <c r="H220">
        <v>12</v>
      </c>
      <c r="I220">
        <v>0</v>
      </c>
    </row>
    <row r="221" spans="5:9" x14ac:dyDescent="0.35">
      <c r="E221" t="s">
        <v>9245</v>
      </c>
      <c r="F221" t="s">
        <v>8991</v>
      </c>
      <c r="G221" t="s">
        <v>8971</v>
      </c>
      <c r="H221">
        <v>4</v>
      </c>
      <c r="I221">
        <v>0</v>
      </c>
    </row>
    <row r="222" spans="5:9" x14ac:dyDescent="0.35">
      <c r="E222" t="s">
        <v>9246</v>
      </c>
      <c r="F222" t="s">
        <v>8993</v>
      </c>
      <c r="G222" t="s">
        <v>8971</v>
      </c>
      <c r="H222">
        <v>4</v>
      </c>
      <c r="I222">
        <v>0</v>
      </c>
    </row>
    <row r="223" spans="5:9" x14ac:dyDescent="0.35">
      <c r="E223" t="s">
        <v>9247</v>
      </c>
      <c r="F223" t="s">
        <v>8995</v>
      </c>
      <c r="G223" t="s">
        <v>8971</v>
      </c>
      <c r="H223">
        <v>4</v>
      </c>
      <c r="I223">
        <v>0</v>
      </c>
    </row>
    <row r="224" spans="5:9" x14ac:dyDescent="0.35">
      <c r="E224" t="s">
        <v>9248</v>
      </c>
      <c r="F224" t="s">
        <v>8997</v>
      </c>
      <c r="G224" t="s">
        <v>8971</v>
      </c>
      <c r="H224">
        <v>4</v>
      </c>
      <c r="I224">
        <v>0</v>
      </c>
    </row>
    <row r="225" spans="5:11" x14ac:dyDescent="0.35">
      <c r="E225" t="s">
        <v>9249</v>
      </c>
      <c r="F225" t="s">
        <v>9250</v>
      </c>
      <c r="G225" t="s">
        <v>9217</v>
      </c>
      <c r="H225">
        <v>0</v>
      </c>
      <c r="I225">
        <v>0</v>
      </c>
      <c r="K225" t="s">
        <v>8989</v>
      </c>
    </row>
    <row r="226" spans="5:11" x14ac:dyDescent="0.35">
      <c r="E226" t="s">
        <v>9251</v>
      </c>
      <c r="G226" t="s">
        <v>8977</v>
      </c>
      <c r="H226">
        <v>21</v>
      </c>
      <c r="I226">
        <v>9</v>
      </c>
    </row>
  </sheetData>
  <autoFilter ref="A2:K2" xr:uid="{00000000-0009-0000-0000-0000C8000000}"/>
  <dataValidations count="1">
    <dataValidation type="list" allowBlank="1" showInputMessage="1" showErrorMessage="1" sqref="D1" xr:uid="{00000000-0002-0000-C800-000000000000}">
      <formula1>Sites</formula1>
    </dataValidation>
  </dataValidations>
  <hyperlinks>
    <hyperlink ref="B1" location="Index!A1" display="Go To Index" xr:uid="{00000000-0004-0000-C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900-000000000000}">
  <sheetPr codeName="Sheet296"/>
  <dimension ref="A1:I56"/>
  <sheetViews>
    <sheetView workbookViewId="0">
      <pane ySplit="2" topLeftCell="A3" activePane="bottomLeft" state="frozen"/>
      <selection pane="bottomLeft" activeCell="B1" sqref="B1"/>
    </sheetView>
  </sheetViews>
  <sheetFormatPr defaultColWidth="10.54296875" defaultRowHeight="14.5" x14ac:dyDescent="0.35"/>
  <cols>
    <col min="1" max="2" width="10.6328125" style="47" bestFit="1" customWidth="1"/>
    <col min="3" max="3" width="8.453125" style="47" bestFit="1" customWidth="1"/>
    <col min="4" max="4" width="9.36328125" style="46" bestFit="1" customWidth="1"/>
    <col min="5" max="5" width="23.36328125" style="46" bestFit="1" customWidth="1"/>
    <col min="6" max="6" width="36.08984375" style="46" bestFit="1" customWidth="1"/>
    <col min="7" max="7" width="3.36328125" style="46" customWidth="1"/>
    <col min="8" max="8" width="14.08984375" style="46" bestFit="1" customWidth="1"/>
    <col min="9" max="9" width="33.36328125" style="46" bestFit="1" customWidth="1"/>
    <col min="10" max="16384" width="10.54296875" style="46"/>
  </cols>
  <sheetData>
    <row r="1" spans="1:9" x14ac:dyDescent="0.35">
      <c r="A1" s="47" t="s">
        <v>348</v>
      </c>
      <c r="B1" s="26" t="s">
        <v>50</v>
      </c>
      <c r="C1" s="47" t="s">
        <v>350</v>
      </c>
      <c r="D1" s="6" t="s">
        <v>351</v>
      </c>
      <c r="E1" s="46" t="s">
        <v>9292</v>
      </c>
    </row>
    <row r="2" spans="1:9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3240</v>
      </c>
      <c r="F2" s="46" t="s">
        <v>387</v>
      </c>
      <c r="H2" s="46" t="s">
        <v>3965</v>
      </c>
      <c r="I2" s="46" t="s">
        <v>387</v>
      </c>
    </row>
    <row r="3" spans="1:9" x14ac:dyDescent="0.35">
      <c r="E3" s="46" t="s">
        <v>9252</v>
      </c>
      <c r="F3" s="46" t="s">
        <v>9253</v>
      </c>
      <c r="H3" s="46" t="s">
        <v>9254</v>
      </c>
      <c r="I3" s="46" t="s">
        <v>9255</v>
      </c>
    </row>
    <row r="4" spans="1:9" s="121" customFormat="1" x14ac:dyDescent="0.35">
      <c r="A4" s="120">
        <v>43301</v>
      </c>
      <c r="B4" s="120"/>
      <c r="C4" s="120">
        <v>43256</v>
      </c>
      <c r="H4" s="124" t="s">
        <v>10631</v>
      </c>
      <c r="I4" s="124" t="s">
        <v>10013</v>
      </c>
    </row>
    <row r="5" spans="1:9" x14ac:dyDescent="0.35">
      <c r="A5" s="47">
        <v>43253</v>
      </c>
      <c r="D5" s="46" t="s">
        <v>10603</v>
      </c>
      <c r="H5" s="46" t="s">
        <v>12</v>
      </c>
      <c r="I5" s="46" t="s">
        <v>8386</v>
      </c>
    </row>
    <row r="6" spans="1:9" x14ac:dyDescent="0.35">
      <c r="H6" s="46" t="s">
        <v>9293</v>
      </c>
      <c r="I6" s="46" t="s">
        <v>8743</v>
      </c>
    </row>
    <row r="7" spans="1:9" x14ac:dyDescent="0.35">
      <c r="E7" s="46" t="s">
        <v>9292</v>
      </c>
      <c r="H7" s="46" t="s">
        <v>4493</v>
      </c>
      <c r="I7" s="46" t="s">
        <v>8740</v>
      </c>
    </row>
    <row r="8" spans="1:9" x14ac:dyDescent="0.35">
      <c r="E8" s="46" t="s">
        <v>9292</v>
      </c>
      <c r="H8" s="46" t="s">
        <v>11729</v>
      </c>
      <c r="I8" s="46" t="s">
        <v>11730</v>
      </c>
    </row>
    <row r="9" spans="1:9" x14ac:dyDescent="0.35">
      <c r="E9" s="46" t="s">
        <v>9292</v>
      </c>
      <c r="H9" s="46" t="s">
        <v>11731</v>
      </c>
      <c r="I9" s="46" t="s">
        <v>11732</v>
      </c>
    </row>
    <row r="10" spans="1:9" x14ac:dyDescent="0.35">
      <c r="E10" s="46" t="s">
        <v>9292</v>
      </c>
      <c r="H10" s="46" t="s">
        <v>11733</v>
      </c>
      <c r="I10" s="46" t="s">
        <v>11734</v>
      </c>
    </row>
    <row r="11" spans="1:9" x14ac:dyDescent="0.35">
      <c r="E11" s="46" t="s">
        <v>9292</v>
      </c>
    </row>
    <row r="12" spans="1:9" x14ac:dyDescent="0.35">
      <c r="E12" s="46" t="s">
        <v>9256</v>
      </c>
      <c r="F12" s="46" t="s">
        <v>9257</v>
      </c>
      <c r="H12" s="46" t="s">
        <v>9258</v>
      </c>
    </row>
    <row r="13" spans="1:9" x14ac:dyDescent="0.35">
      <c r="E13" s="46" t="s">
        <v>9292</v>
      </c>
    </row>
    <row r="14" spans="1:9" x14ac:dyDescent="0.35">
      <c r="E14" s="46" t="s">
        <v>9259</v>
      </c>
      <c r="F14" s="46" t="s">
        <v>9260</v>
      </c>
    </row>
    <row r="15" spans="1:9" x14ac:dyDescent="0.35">
      <c r="E15" s="46" t="s">
        <v>9292</v>
      </c>
    </row>
    <row r="16" spans="1:9" x14ac:dyDescent="0.35">
      <c r="E16" s="46" t="s">
        <v>9261</v>
      </c>
      <c r="F16" s="46" t="s">
        <v>9262</v>
      </c>
      <c r="H16" s="46" t="s">
        <v>9263</v>
      </c>
      <c r="I16" s="46" t="s">
        <v>9263</v>
      </c>
    </row>
    <row r="17" spans="5:9" x14ac:dyDescent="0.35">
      <c r="E17" s="46" t="s">
        <v>9292</v>
      </c>
      <c r="H17" s="46" t="s">
        <v>9264</v>
      </c>
      <c r="I17" s="46" t="s">
        <v>9264</v>
      </c>
    </row>
    <row r="18" spans="5:9" x14ac:dyDescent="0.35">
      <c r="E18" s="46" t="s">
        <v>9292</v>
      </c>
      <c r="H18" s="46" t="s">
        <v>9265</v>
      </c>
      <c r="I18" s="46" t="s">
        <v>9265</v>
      </c>
    </row>
    <row r="19" spans="5:9" x14ac:dyDescent="0.35">
      <c r="E19" s="46" t="s">
        <v>9292</v>
      </c>
      <c r="H19" s="46" t="s">
        <v>9266</v>
      </c>
      <c r="I19" s="46" t="s">
        <v>9266</v>
      </c>
    </row>
    <row r="20" spans="5:9" x14ac:dyDescent="0.35">
      <c r="E20" s="46" t="s">
        <v>9292</v>
      </c>
      <c r="H20" s="46" t="s">
        <v>9267</v>
      </c>
      <c r="I20" s="46" t="s">
        <v>9267</v>
      </c>
    </row>
    <row r="21" spans="5:9" x14ac:dyDescent="0.35">
      <c r="E21" s="46" t="s">
        <v>9292</v>
      </c>
    </row>
    <row r="22" spans="5:9" x14ac:dyDescent="0.35">
      <c r="E22" s="46" t="s">
        <v>9268</v>
      </c>
      <c r="F22" s="46" t="s">
        <v>9269</v>
      </c>
      <c r="H22" s="46">
        <v>1000</v>
      </c>
      <c r="I22" s="46" t="s">
        <v>1284</v>
      </c>
    </row>
    <row r="23" spans="5:9" x14ac:dyDescent="0.35">
      <c r="E23" s="46" t="s">
        <v>9292</v>
      </c>
    </row>
    <row r="24" spans="5:9" x14ac:dyDescent="0.35">
      <c r="E24" s="46" t="s">
        <v>9270</v>
      </c>
      <c r="F24" s="46" t="s">
        <v>9271</v>
      </c>
    </row>
    <row r="25" spans="5:9" x14ac:dyDescent="0.35">
      <c r="E25" s="46" t="s">
        <v>9292</v>
      </c>
    </row>
    <row r="26" spans="5:9" x14ac:dyDescent="0.35">
      <c r="E26" s="46" t="s">
        <v>9272</v>
      </c>
      <c r="F26" s="46" t="s">
        <v>9273</v>
      </c>
      <c r="H26" s="46" t="s">
        <v>9294</v>
      </c>
      <c r="I26" s="46" t="s">
        <v>9295</v>
      </c>
    </row>
    <row r="27" spans="5:9" x14ac:dyDescent="0.35">
      <c r="H27" s="46" t="s">
        <v>9296</v>
      </c>
      <c r="I27" s="46" t="s">
        <v>9297</v>
      </c>
    </row>
    <row r="28" spans="5:9" x14ac:dyDescent="0.35">
      <c r="H28" s="46" t="s">
        <v>9298</v>
      </c>
      <c r="I28" s="46" t="s">
        <v>9299</v>
      </c>
    </row>
    <row r="29" spans="5:9" x14ac:dyDescent="0.35">
      <c r="H29" s="46" t="s">
        <v>9300</v>
      </c>
      <c r="I29" s="46" t="s">
        <v>9301</v>
      </c>
    </row>
    <row r="30" spans="5:9" x14ac:dyDescent="0.35">
      <c r="H30" s="46" t="s">
        <v>9302</v>
      </c>
      <c r="I30" s="46" t="s">
        <v>9303</v>
      </c>
    </row>
    <row r="31" spans="5:9" x14ac:dyDescent="0.35">
      <c r="H31" s="46" t="s">
        <v>9274</v>
      </c>
      <c r="I31" s="46" t="s">
        <v>9275</v>
      </c>
    </row>
    <row r="32" spans="5:9" x14ac:dyDescent="0.35">
      <c r="H32" s="46" t="s">
        <v>9304</v>
      </c>
      <c r="I32" s="46" t="s">
        <v>9305</v>
      </c>
    </row>
    <row r="33" spans="5:9" x14ac:dyDescent="0.35">
      <c r="H33" s="46" t="s">
        <v>9306</v>
      </c>
      <c r="I33" s="46" t="s">
        <v>9307</v>
      </c>
    </row>
    <row r="34" spans="5:9" x14ac:dyDescent="0.35">
      <c r="H34" s="46" t="s">
        <v>9308</v>
      </c>
      <c r="I34" s="46" t="s">
        <v>9309</v>
      </c>
    </row>
    <row r="35" spans="5:9" x14ac:dyDescent="0.35">
      <c r="H35" s="46" t="s">
        <v>9310</v>
      </c>
      <c r="I35" s="46" t="s">
        <v>9311</v>
      </c>
    </row>
    <row r="36" spans="5:9" x14ac:dyDescent="0.35">
      <c r="E36" s="46" t="s">
        <v>9292</v>
      </c>
    </row>
    <row r="37" spans="5:9" x14ac:dyDescent="0.35">
      <c r="E37" s="46" t="s">
        <v>9276</v>
      </c>
      <c r="F37" s="46" t="s">
        <v>9277</v>
      </c>
      <c r="H37" s="46" t="s">
        <v>9278</v>
      </c>
    </row>
    <row r="38" spans="5:9" x14ac:dyDescent="0.35">
      <c r="E38" s="46" t="s">
        <v>9292</v>
      </c>
      <c r="H38" s="46" t="s">
        <v>9279</v>
      </c>
    </row>
    <row r="39" spans="5:9" x14ac:dyDescent="0.35">
      <c r="E39" s="46" t="s">
        <v>9292</v>
      </c>
      <c r="H39" s="46" t="s">
        <v>9280</v>
      </c>
    </row>
    <row r="40" spans="5:9" x14ac:dyDescent="0.35">
      <c r="E40" s="46" t="s">
        <v>9292</v>
      </c>
    </row>
    <row r="41" spans="5:9" x14ac:dyDescent="0.35">
      <c r="E41" s="46" t="s">
        <v>9281</v>
      </c>
      <c r="F41" s="46" t="s">
        <v>9282</v>
      </c>
      <c r="H41" s="46">
        <v>100</v>
      </c>
      <c r="I41" s="46" t="s">
        <v>9312</v>
      </c>
    </row>
    <row r="42" spans="5:9" x14ac:dyDescent="0.35">
      <c r="E42" s="46" t="s">
        <v>9292</v>
      </c>
      <c r="H42" s="46">
        <v>110</v>
      </c>
      <c r="I42" s="46" t="s">
        <v>9313</v>
      </c>
    </row>
    <row r="43" spans="5:9" x14ac:dyDescent="0.35">
      <c r="H43" s="46">
        <v>500</v>
      </c>
      <c r="I43" s="46" t="s">
        <v>9314</v>
      </c>
    </row>
    <row r="44" spans="5:9" x14ac:dyDescent="0.35">
      <c r="H44" s="46">
        <v>510</v>
      </c>
      <c r="I44" s="46" t="s">
        <v>9315</v>
      </c>
    </row>
    <row r="45" spans="5:9" x14ac:dyDescent="0.35">
      <c r="H45" s="46" t="s">
        <v>9316</v>
      </c>
      <c r="I45" s="46" t="s">
        <v>9317</v>
      </c>
    </row>
    <row r="46" spans="5:9" x14ac:dyDescent="0.35">
      <c r="H46" s="46" t="s">
        <v>3466</v>
      </c>
      <c r="I46" s="46" t="s">
        <v>9318</v>
      </c>
    </row>
    <row r="47" spans="5:9" x14ac:dyDescent="0.35">
      <c r="H47" s="46" t="s">
        <v>9283</v>
      </c>
    </row>
    <row r="48" spans="5:9" x14ac:dyDescent="0.35">
      <c r="H48" s="46" t="s">
        <v>9319</v>
      </c>
      <c r="I48" s="46" t="s">
        <v>9320</v>
      </c>
    </row>
    <row r="49" spans="5:9" x14ac:dyDescent="0.35">
      <c r="H49" s="46" t="s">
        <v>9321</v>
      </c>
      <c r="I49" s="46" t="s">
        <v>9322</v>
      </c>
    </row>
    <row r="50" spans="5:9" x14ac:dyDescent="0.35">
      <c r="H50" s="46" t="s">
        <v>9284</v>
      </c>
    </row>
    <row r="51" spans="5:9" x14ac:dyDescent="0.35">
      <c r="H51" s="46" t="s">
        <v>9323</v>
      </c>
      <c r="I51" s="46" t="s">
        <v>9324</v>
      </c>
    </row>
    <row r="52" spans="5:9" x14ac:dyDescent="0.35">
      <c r="H52" s="46" t="s">
        <v>9325</v>
      </c>
      <c r="I52" s="46" t="s">
        <v>9326</v>
      </c>
    </row>
    <row r="53" spans="5:9" x14ac:dyDescent="0.35">
      <c r="E53" s="46" t="s">
        <v>9292</v>
      </c>
    </row>
    <row r="54" spans="5:9" x14ac:dyDescent="0.35">
      <c r="E54" s="46" t="s">
        <v>9285</v>
      </c>
      <c r="F54" s="46" t="s">
        <v>9286</v>
      </c>
      <c r="H54" s="46" t="s">
        <v>9287</v>
      </c>
      <c r="I54" s="46" t="s">
        <v>9288</v>
      </c>
    </row>
    <row r="55" spans="5:9" x14ac:dyDescent="0.35">
      <c r="E55" s="46" t="s">
        <v>9292</v>
      </c>
      <c r="H55" s="46" t="s">
        <v>9289</v>
      </c>
      <c r="I55" s="46" t="s">
        <v>9290</v>
      </c>
    </row>
    <row r="56" spans="5:9" x14ac:dyDescent="0.35">
      <c r="E56" s="46" t="s">
        <v>9292</v>
      </c>
      <c r="H56" s="46" t="s">
        <v>4669</v>
      </c>
      <c r="I56" s="46" t="s">
        <v>9291</v>
      </c>
    </row>
  </sheetData>
  <autoFilter ref="A2:I56" xr:uid="{00000000-0009-0000-0000-0000C9000000}"/>
  <dataValidations count="1">
    <dataValidation type="list" allowBlank="1" showInputMessage="1" showErrorMessage="1" sqref="D1" xr:uid="{00000000-0002-0000-C900-000000000000}">
      <formula1>Sites</formula1>
    </dataValidation>
  </dataValidations>
  <hyperlinks>
    <hyperlink ref="B1" location="Index!A1" display="Go To Index" xr:uid="{00000000-0004-0000-C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A00-000000000000}">
  <sheetPr codeName="Sheet150"/>
  <dimension ref="A1:F44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13.36328125" bestFit="1" customWidth="1"/>
    <col min="6" max="6" width="21" bestFit="1" customWidth="1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8370</v>
      </c>
      <c r="F2" t="s">
        <v>387</v>
      </c>
    </row>
    <row r="3" spans="1:6" x14ac:dyDescent="0.35">
      <c r="E3" t="s">
        <v>8391</v>
      </c>
      <c r="F3" t="s">
        <v>8392</v>
      </c>
    </row>
    <row r="4" spans="1:6" x14ac:dyDescent="0.35">
      <c r="E4" t="s">
        <v>8393</v>
      </c>
      <c r="F4" t="s">
        <v>8394</v>
      </c>
    </row>
    <row r="5" spans="1:6" x14ac:dyDescent="0.35">
      <c r="E5" t="s">
        <v>8395</v>
      </c>
      <c r="F5" t="s">
        <v>8396</v>
      </c>
    </row>
    <row r="6" spans="1:6" x14ac:dyDescent="0.35">
      <c r="E6" t="s">
        <v>8397</v>
      </c>
      <c r="F6" t="s">
        <v>8398</v>
      </c>
    </row>
    <row r="7" spans="1:6" x14ac:dyDescent="0.35">
      <c r="E7" t="s">
        <v>8399</v>
      </c>
      <c r="F7" t="s">
        <v>8400</v>
      </c>
    </row>
    <row r="8" spans="1:6" x14ac:dyDescent="0.35">
      <c r="E8" t="s">
        <v>8401</v>
      </c>
      <c r="F8" t="s">
        <v>8402</v>
      </c>
    </row>
    <row r="9" spans="1:6" x14ac:dyDescent="0.35">
      <c r="E9" t="s">
        <v>8403</v>
      </c>
      <c r="F9" t="s">
        <v>8404</v>
      </c>
    </row>
    <row r="10" spans="1:6" x14ac:dyDescent="0.35">
      <c r="E10" t="s">
        <v>8405</v>
      </c>
      <c r="F10" t="s">
        <v>8406</v>
      </c>
    </row>
    <row r="11" spans="1:6" x14ac:dyDescent="0.35">
      <c r="E11" t="s">
        <v>8407</v>
      </c>
      <c r="F11" t="s">
        <v>8408</v>
      </c>
    </row>
    <row r="12" spans="1:6" x14ac:dyDescent="0.35">
      <c r="E12" t="s">
        <v>8409</v>
      </c>
      <c r="F12" t="s">
        <v>8410</v>
      </c>
    </row>
    <row r="13" spans="1:6" x14ac:dyDescent="0.35">
      <c r="E13" t="s">
        <v>8411</v>
      </c>
      <c r="F13" t="s">
        <v>8412</v>
      </c>
    </row>
    <row r="14" spans="1:6" x14ac:dyDescent="0.35">
      <c r="E14" t="s">
        <v>8413</v>
      </c>
      <c r="F14" t="s">
        <v>8414</v>
      </c>
    </row>
    <row r="15" spans="1:6" x14ac:dyDescent="0.35">
      <c r="E15" t="s">
        <v>8415</v>
      </c>
    </row>
    <row r="16" spans="1:6" x14ac:dyDescent="0.35">
      <c r="E16" t="s">
        <v>8416</v>
      </c>
    </row>
    <row r="17" spans="5:5" x14ac:dyDescent="0.35">
      <c r="E17" t="s">
        <v>8417</v>
      </c>
    </row>
    <row r="18" spans="5:5" x14ac:dyDescent="0.35">
      <c r="E18" t="s">
        <v>8418</v>
      </c>
    </row>
    <row r="19" spans="5:5" x14ac:dyDescent="0.35">
      <c r="E19" t="s">
        <v>8419</v>
      </c>
    </row>
    <row r="20" spans="5:5" x14ac:dyDescent="0.35">
      <c r="E20" t="s">
        <v>8420</v>
      </c>
    </row>
    <row r="21" spans="5:5" x14ac:dyDescent="0.35">
      <c r="E21" t="s">
        <v>8421</v>
      </c>
    </row>
    <row r="22" spans="5:5" x14ac:dyDescent="0.35">
      <c r="E22" t="s">
        <v>8422</v>
      </c>
    </row>
    <row r="23" spans="5:5" x14ac:dyDescent="0.35">
      <c r="E23" t="s">
        <v>8423</v>
      </c>
    </row>
    <row r="24" spans="5:5" x14ac:dyDescent="0.35">
      <c r="E24" t="s">
        <v>8424</v>
      </c>
    </row>
    <row r="25" spans="5:5" x14ac:dyDescent="0.35">
      <c r="E25" t="s">
        <v>8425</v>
      </c>
    </row>
    <row r="26" spans="5:5" x14ac:dyDescent="0.35">
      <c r="E26" t="s">
        <v>8426</v>
      </c>
    </row>
    <row r="27" spans="5:5" x14ac:dyDescent="0.35">
      <c r="E27" t="s">
        <v>8427</v>
      </c>
    </row>
    <row r="28" spans="5:5" x14ac:dyDescent="0.35">
      <c r="E28" t="s">
        <v>8428</v>
      </c>
    </row>
    <row r="29" spans="5:5" x14ac:dyDescent="0.35">
      <c r="E29" t="s">
        <v>8429</v>
      </c>
    </row>
    <row r="30" spans="5:5" x14ac:dyDescent="0.35">
      <c r="E30" t="s">
        <v>8430</v>
      </c>
    </row>
    <row r="31" spans="5:5" x14ac:dyDescent="0.35">
      <c r="E31" t="s">
        <v>8431</v>
      </c>
    </row>
    <row r="32" spans="5:5" x14ac:dyDescent="0.35">
      <c r="E32" t="s">
        <v>8432</v>
      </c>
    </row>
    <row r="33" spans="5:5" x14ac:dyDescent="0.35">
      <c r="E33" t="s">
        <v>8433</v>
      </c>
    </row>
    <row r="34" spans="5:5" x14ac:dyDescent="0.35">
      <c r="E34" t="s">
        <v>8434</v>
      </c>
    </row>
    <row r="35" spans="5:5" x14ac:dyDescent="0.35">
      <c r="E35" t="s">
        <v>8435</v>
      </c>
    </row>
    <row r="36" spans="5:5" x14ac:dyDescent="0.35">
      <c r="E36" t="s">
        <v>8436</v>
      </c>
    </row>
    <row r="37" spans="5:5" x14ac:dyDescent="0.35">
      <c r="E37" t="s">
        <v>8437</v>
      </c>
    </row>
    <row r="38" spans="5:5" x14ac:dyDescent="0.35">
      <c r="E38" t="s">
        <v>8438</v>
      </c>
    </row>
    <row r="39" spans="5:5" x14ac:dyDescent="0.35">
      <c r="E39" t="s">
        <v>8439</v>
      </c>
    </row>
    <row r="40" spans="5:5" x14ac:dyDescent="0.35">
      <c r="E40" t="s">
        <v>8440</v>
      </c>
    </row>
    <row r="41" spans="5:5" x14ac:dyDescent="0.35">
      <c r="E41" t="s">
        <v>8441</v>
      </c>
    </row>
    <row r="42" spans="5:5" x14ac:dyDescent="0.35">
      <c r="E42" t="s">
        <v>8442</v>
      </c>
    </row>
    <row r="43" spans="5:5" x14ac:dyDescent="0.35">
      <c r="E43" t="s">
        <v>8443</v>
      </c>
    </row>
    <row r="44" spans="5:5" x14ac:dyDescent="0.35">
      <c r="E44" t="s">
        <v>8444</v>
      </c>
    </row>
  </sheetData>
  <autoFilter ref="A2:F2" xr:uid="{00000000-0009-0000-0000-0000CA000000}"/>
  <dataValidations count="1">
    <dataValidation type="list" allowBlank="1" showInputMessage="1" showErrorMessage="1" sqref="D1" xr:uid="{00000000-0002-0000-CA00-000000000000}">
      <formula1>Sites</formula1>
    </dataValidation>
  </dataValidations>
  <hyperlinks>
    <hyperlink ref="B1" location="Index!A1" display="Go To Index" xr:uid="{00000000-0004-0000-C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B00-000000000000}">
  <sheetPr codeName="Sheet151"/>
  <dimension ref="A1:J12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7.08984375" style="46" bestFit="1" customWidth="1"/>
    <col min="6" max="6" width="7.36328125" bestFit="1" customWidth="1"/>
    <col min="7" max="7" width="7.08984375" bestFit="1" customWidth="1"/>
    <col min="8" max="8" width="7.54296875" bestFit="1" customWidth="1"/>
    <col min="9" max="9" width="7.453125" bestFit="1" customWidth="1"/>
    <col min="10" max="10" width="31.36328125" bestFit="1" customWidth="1"/>
  </cols>
  <sheetData>
    <row r="1" spans="1:10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0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9761</v>
      </c>
      <c r="F2" t="s">
        <v>11</v>
      </c>
      <c r="G2" t="s">
        <v>14</v>
      </c>
      <c r="H2" t="s">
        <v>15</v>
      </c>
      <c r="I2" t="s">
        <v>3099</v>
      </c>
      <c r="J2" t="s">
        <v>387</v>
      </c>
    </row>
    <row r="3" spans="1:10" x14ac:dyDescent="0.35">
      <c r="B3" s="5">
        <v>43165</v>
      </c>
      <c r="E3" s="22" t="s">
        <v>1441</v>
      </c>
      <c r="F3" s="22" t="s">
        <v>1441</v>
      </c>
      <c r="G3" s="22" t="s">
        <v>1441</v>
      </c>
      <c r="H3" s="22" t="s">
        <v>1441</v>
      </c>
      <c r="I3" t="s">
        <v>3112</v>
      </c>
      <c r="J3" t="s">
        <v>8445</v>
      </c>
    </row>
    <row r="4" spans="1:10" x14ac:dyDescent="0.35">
      <c r="B4" s="47">
        <v>43165</v>
      </c>
      <c r="E4" s="22" t="s">
        <v>1441</v>
      </c>
      <c r="F4" s="22" t="s">
        <v>1441</v>
      </c>
      <c r="G4" s="22" t="s">
        <v>1441</v>
      </c>
      <c r="H4" s="22" t="s">
        <v>1441</v>
      </c>
      <c r="I4" t="s">
        <v>8446</v>
      </c>
      <c r="J4" t="s">
        <v>2222</v>
      </c>
    </row>
    <row r="5" spans="1:10" x14ac:dyDescent="0.35">
      <c r="B5" s="47">
        <v>43165</v>
      </c>
      <c r="E5" s="22" t="s">
        <v>1441</v>
      </c>
      <c r="F5" s="22" t="s">
        <v>1441</v>
      </c>
      <c r="G5" s="22" t="s">
        <v>1441</v>
      </c>
      <c r="H5" s="22" t="s">
        <v>1441</v>
      </c>
      <c r="I5" t="s">
        <v>4327</v>
      </c>
      <c r="J5" t="s">
        <v>8447</v>
      </c>
    </row>
    <row r="6" spans="1:10" x14ac:dyDescent="0.35">
      <c r="B6" s="47">
        <v>43165</v>
      </c>
      <c r="E6" s="22" t="s">
        <v>1441</v>
      </c>
      <c r="F6" s="46"/>
      <c r="G6" s="22" t="s">
        <v>1441</v>
      </c>
      <c r="I6" t="s">
        <v>4198</v>
      </c>
      <c r="J6" t="s">
        <v>8448</v>
      </c>
    </row>
    <row r="7" spans="1:10" x14ac:dyDescent="0.35">
      <c r="B7" s="47">
        <v>43165</v>
      </c>
      <c r="E7" s="22" t="s">
        <v>1441</v>
      </c>
      <c r="F7" s="22" t="s">
        <v>1441</v>
      </c>
      <c r="G7" s="22" t="s">
        <v>1441</v>
      </c>
      <c r="H7" s="22" t="s">
        <v>1441</v>
      </c>
      <c r="I7" t="s">
        <v>3923</v>
      </c>
      <c r="J7" t="s">
        <v>8449</v>
      </c>
    </row>
    <row r="8" spans="1:10" x14ac:dyDescent="0.35">
      <c r="B8" s="47">
        <v>43165</v>
      </c>
      <c r="E8" s="22" t="s">
        <v>1441</v>
      </c>
      <c r="F8" s="22" t="s">
        <v>1441</v>
      </c>
      <c r="G8" s="22" t="s">
        <v>1441</v>
      </c>
      <c r="H8" s="22" t="s">
        <v>1441</v>
      </c>
      <c r="I8" t="s">
        <v>8450</v>
      </c>
      <c r="J8" t="s">
        <v>8451</v>
      </c>
    </row>
    <row r="9" spans="1:10" x14ac:dyDescent="0.35">
      <c r="B9" s="47">
        <v>43165</v>
      </c>
      <c r="E9" s="22" t="s">
        <v>1441</v>
      </c>
      <c r="F9" s="22" t="s">
        <v>1441</v>
      </c>
      <c r="G9" s="22" t="s">
        <v>1441</v>
      </c>
      <c r="H9" s="22" t="s">
        <v>1441</v>
      </c>
      <c r="I9" t="s">
        <v>8452</v>
      </c>
      <c r="J9" t="s">
        <v>8453</v>
      </c>
    </row>
    <row r="10" spans="1:10" x14ac:dyDescent="0.35">
      <c r="B10" s="47">
        <v>43165</v>
      </c>
      <c r="E10" s="22" t="s">
        <v>1441</v>
      </c>
      <c r="F10" s="22" t="s">
        <v>1441</v>
      </c>
      <c r="G10" s="22" t="s">
        <v>1441</v>
      </c>
      <c r="H10" s="22" t="s">
        <v>1441</v>
      </c>
      <c r="I10" t="s">
        <v>8454</v>
      </c>
      <c r="J10" t="s">
        <v>8455</v>
      </c>
    </row>
    <row r="11" spans="1:10" x14ac:dyDescent="0.35">
      <c r="B11" s="47">
        <v>43165</v>
      </c>
      <c r="E11" s="22" t="s">
        <v>1441</v>
      </c>
      <c r="F11" s="46"/>
      <c r="G11" s="22" t="s">
        <v>1441</v>
      </c>
      <c r="I11" t="s">
        <v>8456</v>
      </c>
      <c r="J11" t="s">
        <v>8457</v>
      </c>
    </row>
    <row r="12" spans="1:10" x14ac:dyDescent="0.35">
      <c r="B12" s="47">
        <v>43165</v>
      </c>
      <c r="E12" s="22" t="s">
        <v>1441</v>
      </c>
      <c r="F12" s="22" t="s">
        <v>1441</v>
      </c>
      <c r="G12" s="22" t="s">
        <v>1441</v>
      </c>
      <c r="H12" s="22" t="s">
        <v>1441</v>
      </c>
      <c r="I12" t="s">
        <v>4577</v>
      </c>
      <c r="J12" t="s">
        <v>8458</v>
      </c>
    </row>
  </sheetData>
  <autoFilter ref="A2:J2" xr:uid="{00000000-0009-0000-0000-0000CB000000}"/>
  <dataValidations count="1">
    <dataValidation type="list" allowBlank="1" showInputMessage="1" showErrorMessage="1" sqref="D1" xr:uid="{00000000-0002-0000-CB00-000000000000}">
      <formula1>Sites</formula1>
    </dataValidation>
  </dataValidations>
  <hyperlinks>
    <hyperlink ref="B1" location="Index!A1" display="Go To Index" xr:uid="{00000000-0004-0000-C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C00-000000000000}">
  <sheetPr codeName="Sheet152"/>
  <dimension ref="A1:X117"/>
  <sheetViews>
    <sheetView workbookViewId="0">
      <pane xSplit="6" ySplit="2" topLeftCell="G66" activePane="bottomRight" state="frozen"/>
      <selection pane="topRight" activeCell="G1" sqref="G1"/>
      <selection pane="bottomLeft" activeCell="A3" sqref="A3"/>
      <selection pane="bottomRight" activeCell="F117" sqref="F117"/>
    </sheetView>
  </sheetViews>
  <sheetFormatPr defaultColWidth="8.6328125" defaultRowHeight="14.5" x14ac:dyDescent="0.35"/>
  <cols>
    <col min="1" max="2" width="10.6328125" style="5" bestFit="1" customWidth="1"/>
    <col min="3" max="3" width="8.453125" style="5" bestFit="1" customWidth="1"/>
    <col min="4" max="4" width="9.36328125" bestFit="1" customWidth="1"/>
    <col min="5" max="5" width="10.54296875" bestFit="1" customWidth="1"/>
    <col min="6" max="6" width="34.453125" bestFit="1" customWidth="1"/>
    <col min="7" max="7" width="14.36328125" bestFit="1" customWidth="1"/>
    <col min="8" max="11" width="23.54296875" bestFit="1" customWidth="1"/>
    <col min="12" max="12" width="35.6328125" bestFit="1" customWidth="1"/>
    <col min="13" max="13" width="11.36328125" bestFit="1" customWidth="1"/>
    <col min="14" max="17" width="20.453125" bestFit="1" customWidth="1"/>
    <col min="18" max="18" width="25.36328125" bestFit="1" customWidth="1"/>
    <col min="19" max="19" width="15" bestFit="1" customWidth="1"/>
    <col min="20" max="23" width="24.36328125" bestFit="1" customWidth="1"/>
    <col min="24" max="24" width="29.08984375" bestFit="1" customWidth="1"/>
  </cols>
  <sheetData>
    <row r="1" spans="1:24" x14ac:dyDescent="0.35">
      <c r="A1" s="5" t="s">
        <v>348</v>
      </c>
      <c r="B1" s="26" t="s">
        <v>50</v>
      </c>
      <c r="C1" s="5" t="s">
        <v>350</v>
      </c>
      <c r="D1" s="6" t="s">
        <v>15</v>
      </c>
    </row>
    <row r="2" spans="1:24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3584</v>
      </c>
      <c r="F2" t="s">
        <v>387</v>
      </c>
      <c r="G2" t="s">
        <v>8459</v>
      </c>
      <c r="H2" t="s">
        <v>8460</v>
      </c>
      <c r="I2" t="s">
        <v>8461</v>
      </c>
      <c r="J2" t="s">
        <v>8462</v>
      </c>
      <c r="K2" t="s">
        <v>8463</v>
      </c>
      <c r="L2" t="s">
        <v>8464</v>
      </c>
      <c r="M2" t="s">
        <v>8465</v>
      </c>
      <c r="N2" t="s">
        <v>8466</v>
      </c>
      <c r="O2" t="s">
        <v>8467</v>
      </c>
      <c r="P2" t="s">
        <v>8468</v>
      </c>
      <c r="Q2" t="s">
        <v>8469</v>
      </c>
      <c r="R2" t="s">
        <v>8470</v>
      </c>
      <c r="S2" t="s">
        <v>8471</v>
      </c>
      <c r="T2" t="s">
        <v>8472</v>
      </c>
      <c r="U2" t="s">
        <v>8473</v>
      </c>
      <c r="V2" t="s">
        <v>8474</v>
      </c>
      <c r="W2" t="s">
        <v>8475</v>
      </c>
      <c r="X2" t="s">
        <v>8476</v>
      </c>
    </row>
    <row r="3" spans="1:24" s="46" customFormat="1" x14ac:dyDescent="0.35">
      <c r="A3" s="47"/>
      <c r="B3" s="47"/>
      <c r="C3" s="47">
        <v>43290</v>
      </c>
      <c r="D3" s="46" t="s">
        <v>11498</v>
      </c>
      <c r="E3" s="46" t="s">
        <v>1470</v>
      </c>
      <c r="F3" s="46" t="str">
        <f>"AP - "&amp;VLOOKUP(E3,'ALL-Unit Code 4'!W:X,2,0)</f>
        <v>AP - AUTOMATED GUIDED VEHICLES</v>
      </c>
      <c r="G3" s="37">
        <v>261000</v>
      </c>
      <c r="K3" s="32" t="str">
        <f t="shared" ref="K3:K4" si="0">E3</f>
        <v>AG</v>
      </c>
      <c r="L3" s="32" t="str">
        <f>VLOOKUP(G3,'ALL-Chart of Accounts'!$E:$F,2,0)</f>
        <v>Accounts Payable - System</v>
      </c>
      <c r="M3" s="37">
        <v>120151</v>
      </c>
      <c r="Q3" s="32" t="str">
        <f t="shared" ref="Q3:Q4" si="1">K3</f>
        <v>AG</v>
      </c>
      <c r="R3" s="32" t="str">
        <f>VLOOKUP(M3,'ALL-Chart of Accounts'!$E:$F,2,0)</f>
        <v>Inventory to Research</v>
      </c>
    </row>
    <row r="4" spans="1:24" s="46" customFormat="1" x14ac:dyDescent="0.35">
      <c r="A4" s="47"/>
      <c r="B4" s="47"/>
      <c r="C4" s="47">
        <v>43290</v>
      </c>
      <c r="D4" s="46" t="s">
        <v>11498</v>
      </c>
      <c r="E4" s="46" t="s">
        <v>52</v>
      </c>
      <c r="F4" s="46" t="str">
        <f>"AP - "&amp;VLOOKUP(E4,'ALL-Unit Code 4'!W:X,2,0)</f>
        <v>AP - FREEZING AND COOKING</v>
      </c>
      <c r="G4" s="37">
        <v>261000</v>
      </c>
      <c r="K4" s="32" t="str">
        <f t="shared" si="0"/>
        <v>FC</v>
      </c>
      <c r="L4" s="32" t="str">
        <f>VLOOKUP(G4,'ALL-Chart of Accounts'!$E:$F,2,0)</f>
        <v>Accounts Payable - System</v>
      </c>
      <c r="M4" s="37">
        <v>120151</v>
      </c>
      <c r="Q4" s="32" t="str">
        <f t="shared" si="1"/>
        <v>FC</v>
      </c>
      <c r="R4" s="32" t="str">
        <f>VLOOKUP(M4,'ALL-Chart of Accounts'!$E:$F,2,0)</f>
        <v>Inventory to Research</v>
      </c>
    </row>
    <row r="5" spans="1:24" s="46" customFormat="1" x14ac:dyDescent="0.35">
      <c r="A5" s="47"/>
      <c r="B5" s="47"/>
      <c r="C5" s="47">
        <v>43290</v>
      </c>
      <c r="D5" s="46" t="s">
        <v>11498</v>
      </c>
      <c r="E5" s="46" t="s">
        <v>10873</v>
      </c>
      <c r="F5" s="46" t="str">
        <f>"AP - "&amp;VLOOKUP(E5,'ALL-Unit Code 4'!W:X,2,0)</f>
        <v>AP - ESS AND ASEPTIC</v>
      </c>
      <c r="G5" s="37">
        <v>261000</v>
      </c>
      <c r="K5" s="32" t="str">
        <f t="shared" ref="K5:K14" si="2">E5</f>
        <v>EA</v>
      </c>
      <c r="L5" s="32" t="str">
        <f>VLOOKUP(G5,'ALL-Chart of Accounts'!$E:$F,2,0)</f>
        <v>Accounts Payable - System</v>
      </c>
      <c r="M5" s="37">
        <v>120151</v>
      </c>
      <c r="Q5" s="32" t="str">
        <f t="shared" ref="Q5:Q14" si="3">K5</f>
        <v>EA</v>
      </c>
      <c r="R5" s="32" t="str">
        <f>VLOOKUP(M5,'ALL-Chart of Accounts'!$E:$F,2,0)</f>
        <v>Inventory to Research</v>
      </c>
    </row>
    <row r="6" spans="1:24" s="46" customFormat="1" x14ac:dyDescent="0.35">
      <c r="A6" s="47"/>
      <c r="B6" s="47"/>
      <c r="C6" s="47">
        <v>43290</v>
      </c>
      <c r="D6" s="46" t="s">
        <v>11498</v>
      </c>
      <c r="E6" s="46" t="s">
        <v>54</v>
      </c>
      <c r="F6" s="46" t="str">
        <f>"AP - "&amp;VLOOKUP(E6,'ALL-Unit Code 4'!W:X,2,0)</f>
        <v>AP - CANNING</v>
      </c>
      <c r="G6" s="37">
        <v>261000</v>
      </c>
      <c r="K6" s="32" t="str">
        <f t="shared" si="2"/>
        <v>CN</v>
      </c>
      <c r="L6" s="32" t="str">
        <f>VLOOKUP(G6,'ALL-Chart of Accounts'!$E:$F,2,0)</f>
        <v>Accounts Payable - System</v>
      </c>
      <c r="M6" s="37">
        <v>120151</v>
      </c>
      <c r="Q6" s="32" t="str">
        <f t="shared" si="3"/>
        <v>CN</v>
      </c>
      <c r="R6" s="32" t="str">
        <f>VLOOKUP(M6,'ALL-Chart of Accounts'!$E:$F,2,0)</f>
        <v>Inventory to Research</v>
      </c>
    </row>
    <row r="7" spans="1:24" s="46" customFormat="1" x14ac:dyDescent="0.35">
      <c r="A7" s="47"/>
      <c r="B7" s="47"/>
      <c r="C7" s="47">
        <v>43290</v>
      </c>
      <c r="D7" s="46" t="s">
        <v>11498</v>
      </c>
      <c r="E7" s="46" t="s">
        <v>10860</v>
      </c>
      <c r="F7" s="46" t="str">
        <f>"AP - "&amp;VLOOKUP(E7,'ALL-Unit Code 4'!W:X,2,0)</f>
        <v>AP - AVURE - SP</v>
      </c>
      <c r="G7" s="37">
        <v>261000</v>
      </c>
      <c r="K7" s="32" t="str">
        <f t="shared" si="2"/>
        <v>AV</v>
      </c>
      <c r="L7" s="32" t="str">
        <f>VLOOKUP(G7,'ALL-Chart of Accounts'!$E:$F,2,0)</f>
        <v>Accounts Payable - System</v>
      </c>
      <c r="M7" s="37">
        <v>120151</v>
      </c>
      <c r="Q7" s="32" t="str">
        <f t="shared" si="3"/>
        <v>AV</v>
      </c>
      <c r="R7" s="32" t="str">
        <f>VLOOKUP(M7,'ALL-Chart of Accounts'!$E:$F,2,0)</f>
        <v>Inventory to Research</v>
      </c>
    </row>
    <row r="8" spans="1:24" s="46" customFormat="1" x14ac:dyDescent="0.35">
      <c r="A8" s="47"/>
      <c r="B8" s="47"/>
      <c r="C8" s="47">
        <v>43290</v>
      </c>
      <c r="D8" s="46" t="s">
        <v>11498</v>
      </c>
      <c r="E8" s="46" t="s">
        <v>1485</v>
      </c>
      <c r="F8" s="46" t="str">
        <f>"AP - "&amp;VLOOKUP(E8,'ALL-Unit Code 4'!W:X,2,0)</f>
        <v>AP - B AND B SYSTEMS</v>
      </c>
      <c r="G8" s="37">
        <v>261000</v>
      </c>
      <c r="K8" s="32" t="str">
        <f t="shared" si="2"/>
        <v>BB</v>
      </c>
      <c r="L8" s="32" t="str">
        <f>VLOOKUP(G8,'ALL-Chart of Accounts'!$E:$F,2,0)</f>
        <v>Accounts Payable - System</v>
      </c>
      <c r="M8" s="37">
        <v>120151</v>
      </c>
      <c r="Q8" s="32" t="str">
        <f t="shared" si="3"/>
        <v>BB</v>
      </c>
      <c r="R8" s="32" t="str">
        <f>VLOOKUP(M8,'ALL-Chart of Accounts'!$E:$F,2,0)</f>
        <v>Inventory to Research</v>
      </c>
    </row>
    <row r="9" spans="1:24" s="46" customFormat="1" x14ac:dyDescent="0.35">
      <c r="A9" s="47"/>
      <c r="B9" s="47"/>
      <c r="C9" s="47">
        <v>43290</v>
      </c>
      <c r="D9" s="46" t="s">
        <v>11498</v>
      </c>
      <c r="E9" s="46" t="s">
        <v>1783</v>
      </c>
      <c r="F9" s="46" t="str">
        <f>"AP - "&amp;VLOOKUP(E9,'ALL-Unit Code 4'!W:X,2,0)</f>
        <v>AP - PLF</v>
      </c>
      <c r="G9" s="37">
        <v>261000</v>
      </c>
      <c r="K9" s="32" t="str">
        <f t="shared" si="2"/>
        <v>PL</v>
      </c>
      <c r="L9" s="32" t="str">
        <f>VLOOKUP(G9,'ALL-Chart of Accounts'!$E:$F,2,0)</f>
        <v>Accounts Payable - System</v>
      </c>
      <c r="M9" s="37">
        <v>120151</v>
      </c>
      <c r="Q9" s="32" t="str">
        <f t="shared" si="3"/>
        <v>PL</v>
      </c>
      <c r="R9" s="32" t="str">
        <f>VLOOKUP(M9,'ALL-Chart of Accounts'!$E:$F,2,0)</f>
        <v>Inventory to Research</v>
      </c>
    </row>
    <row r="10" spans="1:24" s="46" customFormat="1" x14ac:dyDescent="0.35">
      <c r="A10" s="47"/>
      <c r="B10" s="47"/>
      <c r="C10" s="47">
        <v>43290</v>
      </c>
      <c r="E10" s="46" t="s">
        <v>1825</v>
      </c>
      <c r="F10" s="46" t="str">
        <f>"AP - "&amp;VLOOKUP(E10,'ALL-Unit Code 4'!W:X,2,0)</f>
        <v>AP - GROUND SUPPORT EQUIPMENT</v>
      </c>
      <c r="G10" s="37">
        <v>261000</v>
      </c>
      <c r="K10" s="32" t="str">
        <f t="shared" si="2"/>
        <v>GS</v>
      </c>
      <c r="L10" s="32" t="str">
        <f>VLOOKUP(G10,'ALL-Chart of Accounts'!$E:$F,2,0)</f>
        <v>Accounts Payable - System</v>
      </c>
      <c r="M10" s="37">
        <v>120151</v>
      </c>
      <c r="Q10" s="32" t="str">
        <f t="shared" si="3"/>
        <v>GS</v>
      </c>
      <c r="R10" s="32" t="str">
        <f>VLOOKUP(M10,'ALL-Chart of Accounts'!$E:$F,2,0)</f>
        <v>Inventory to Research</v>
      </c>
    </row>
    <row r="11" spans="1:24" s="46" customFormat="1" x14ac:dyDescent="0.35">
      <c r="A11" s="47"/>
      <c r="B11" s="47"/>
      <c r="C11" s="47">
        <v>43290</v>
      </c>
      <c r="E11" s="46" t="s">
        <v>10862</v>
      </c>
      <c r="F11" s="46" t="str">
        <f>"AP - "&amp;VLOOKUP(E11,'ALL-Unit Code 4'!W:X,2,0)</f>
        <v>AP - RETORT AND RPS</v>
      </c>
      <c r="G11" s="37">
        <v>261000</v>
      </c>
      <c r="K11" s="32" t="str">
        <f t="shared" si="2"/>
        <v>RR</v>
      </c>
      <c r="L11" s="32" t="str">
        <f>VLOOKUP(G11,'ALL-Chart of Accounts'!$E:$F,2,0)</f>
        <v>Accounts Payable - System</v>
      </c>
      <c r="M11" s="37">
        <v>120151</v>
      </c>
      <c r="Q11" s="32" t="str">
        <f t="shared" si="3"/>
        <v>RR</v>
      </c>
      <c r="R11" s="32" t="str">
        <f>VLOOKUP(M11,'ALL-Chart of Accounts'!$E:$F,2,0)</f>
        <v>Inventory to Research</v>
      </c>
    </row>
    <row r="12" spans="1:24" s="46" customFormat="1" x14ac:dyDescent="0.35">
      <c r="A12" s="47"/>
      <c r="B12" s="47"/>
      <c r="C12" s="47">
        <v>43290</v>
      </c>
      <c r="E12" s="46" t="s">
        <v>1884</v>
      </c>
      <c r="F12" s="46" t="str">
        <f>"AP - "&amp;VLOOKUP(E12,'ALL-Unit Code 4'!W:X,2,0)</f>
        <v>AP - TIPPER TIE</v>
      </c>
      <c r="G12" s="37">
        <v>261000</v>
      </c>
      <c r="K12" s="32" t="str">
        <f t="shared" si="2"/>
        <v>TT</v>
      </c>
      <c r="L12" s="32" t="str">
        <f>VLOOKUP(G12,'ALL-Chart of Accounts'!$E:$F,2,0)</f>
        <v>Accounts Payable - System</v>
      </c>
      <c r="M12" s="37">
        <v>120151</v>
      </c>
      <c r="Q12" s="32" t="str">
        <f t="shared" si="3"/>
        <v>TT</v>
      </c>
      <c r="R12" s="32" t="str">
        <f>VLOOKUP(M12,'ALL-Chart of Accounts'!$E:$F,2,0)</f>
        <v>Inventory to Research</v>
      </c>
    </row>
    <row r="13" spans="1:24" s="46" customFormat="1" x14ac:dyDescent="0.35">
      <c r="A13" s="47"/>
      <c r="B13" s="47"/>
      <c r="C13" s="47">
        <v>43290</v>
      </c>
      <c r="E13" s="46" t="s">
        <v>9728</v>
      </c>
      <c r="F13" s="46" t="str">
        <f>"AP - "&amp;VLOOKUP(E13,'ALL-Unit Code 4'!W:X,2,0)</f>
        <v>AP - JETWAY</v>
      </c>
      <c r="G13" s="37">
        <v>261000</v>
      </c>
      <c r="K13" s="32" t="str">
        <f t="shared" si="2"/>
        <v>JW</v>
      </c>
      <c r="L13" s="32" t="str">
        <f>VLOOKUP(G13,'ALL-Chart of Accounts'!$E:$F,2,0)</f>
        <v>Accounts Payable - System</v>
      </c>
      <c r="M13" s="37">
        <v>120151</v>
      </c>
      <c r="Q13" s="32" t="str">
        <f t="shared" si="3"/>
        <v>JW</v>
      </c>
      <c r="R13" s="32" t="str">
        <f>VLOOKUP(M13,'ALL-Chart of Accounts'!$E:$F,2,0)</f>
        <v>Inventory to Research</v>
      </c>
    </row>
    <row r="14" spans="1:24" s="46" customFormat="1" x14ac:dyDescent="0.35">
      <c r="A14" s="47"/>
      <c r="B14" s="47"/>
      <c r="C14" s="47">
        <v>43290</v>
      </c>
      <c r="E14" s="46" t="s">
        <v>10854</v>
      </c>
      <c r="F14" s="46" t="str">
        <f>"AP - "&amp;VLOOKUP(E14,'ALL-Unit Code 4'!W:X,2,0)</f>
        <v>AP - CITRUS EXTRACTORS</v>
      </c>
      <c r="G14" s="37">
        <v>261000</v>
      </c>
      <c r="K14" s="32" t="str">
        <f t="shared" si="2"/>
        <v>EX</v>
      </c>
      <c r="L14" s="32" t="str">
        <f>VLOOKUP(G14,'ALL-Chart of Accounts'!$E:$F,2,0)</f>
        <v>Accounts Payable - System</v>
      </c>
      <c r="M14" s="37">
        <v>120151</v>
      </c>
      <c r="Q14" s="32" t="str">
        <f t="shared" si="3"/>
        <v>EX</v>
      </c>
      <c r="R14" s="32" t="str">
        <f>VLOOKUP(M14,'ALL-Chart of Accounts'!$E:$F,2,0)</f>
        <v>Inventory to Research</v>
      </c>
    </row>
    <row r="15" spans="1:24" s="46" customFormat="1" x14ac:dyDescent="0.35">
      <c r="A15" s="47"/>
      <c r="B15" s="47"/>
      <c r="C15" s="47">
        <v>43290</v>
      </c>
      <c r="E15" s="46" t="s">
        <v>11041</v>
      </c>
      <c r="F15" s="46" t="s">
        <v>11042</v>
      </c>
      <c r="G15" s="32">
        <f>VALUE(IF(LEFT(E15,2)="IC","272"&amp;RIGHT(E15,3),"372"&amp;RIGHT(E15,3)))</f>
        <v>272134</v>
      </c>
      <c r="K15" s="32" t="str">
        <f>VLOOKUP($D$1,Sites!$A:$C,2,0)</f>
        <v>FC</v>
      </c>
      <c r="L15" s="32" t="str">
        <f>VLOOKUP(G15,'ALL-Chart of Accounts'!$E:$F,2,0)</f>
        <v>IC AP - Riverside</v>
      </c>
      <c r="M15" s="37">
        <v>120151</v>
      </c>
      <c r="Q15" s="32" t="str">
        <f>VLOOKUP($D$1,Sites!$A:$C,2,0)</f>
        <v>FC</v>
      </c>
      <c r="R15" s="32" t="str">
        <f>VLOOKUP(M15,'ALL-Chart of Accounts'!$E:$F,2,0)</f>
        <v>Inventory to Research</v>
      </c>
    </row>
    <row r="16" spans="1:24" x14ac:dyDescent="0.35">
      <c r="B16" s="47">
        <v>43165</v>
      </c>
      <c r="E16" t="s">
        <v>8477</v>
      </c>
      <c r="F16" t="s">
        <v>8478</v>
      </c>
      <c r="G16" s="32">
        <f>VALUE(IF(LEFT(E16,2)="IC","272"&amp;RIGHT(E16,3),"372"&amp;RIGHT(E16,3)))</f>
        <v>272100</v>
      </c>
      <c r="K16" s="32" t="str">
        <f>VLOOKUP($D$1,Sites!$A:$C,2,0)</f>
        <v>FC</v>
      </c>
      <c r="L16" s="32" t="str">
        <f>VLOOKUP(G16,'ALL-Chart of Accounts'!$E:$F,2,0)</f>
        <v>IC AP - Orlando</v>
      </c>
      <c r="M16" s="37">
        <v>120151</v>
      </c>
      <c r="Q16" s="32" t="str">
        <f>VLOOKUP($D$1,Sites!$A:$C,2,0)</f>
        <v>FC</v>
      </c>
      <c r="R16" s="32" t="str">
        <f>VLOOKUP(M16,'ALL-Chart of Accounts'!$E:$F,2,0)</f>
        <v>Inventory to Research</v>
      </c>
    </row>
    <row r="17" spans="2:18" x14ac:dyDescent="0.35">
      <c r="B17" s="47">
        <v>43165</v>
      </c>
      <c r="E17" t="s">
        <v>8479</v>
      </c>
      <c r="F17" t="s">
        <v>8480</v>
      </c>
      <c r="G17" s="32">
        <f t="shared" ref="G17:G82" si="4">VALUE(IF(LEFT(E17,2)="IC","272"&amp;RIGHT(E17,3),"372"&amp;RIGHT(E17,3)))</f>
        <v>272101</v>
      </c>
      <c r="K17" s="32" t="str">
        <f>VLOOKUP($D$1,Sites!$A:$C,2,0)</f>
        <v>FC</v>
      </c>
      <c r="L17" s="32" t="str">
        <f>VLOOKUP(G17,'ALL-Chart of Accounts'!$E:$F,2,0)</f>
        <v>IC AP - AeroTech HQ</v>
      </c>
      <c r="M17" s="37">
        <v>120151</v>
      </c>
      <c r="Q17" s="32" t="str">
        <f>VLOOKUP($D$1,Sites!$A:$C,2,0)</f>
        <v>FC</v>
      </c>
      <c r="R17" s="32" t="str">
        <f>VLOOKUP(M17,'ALL-Chart of Accounts'!$E:$F,2,0)</f>
        <v>Inventory to Research</v>
      </c>
    </row>
    <row r="18" spans="2:18" x14ac:dyDescent="0.35">
      <c r="B18" s="47">
        <v>43165</v>
      </c>
      <c r="E18" t="s">
        <v>8481</v>
      </c>
      <c r="F18" t="s">
        <v>8482</v>
      </c>
      <c r="G18" s="32">
        <f t="shared" si="4"/>
        <v>272105</v>
      </c>
      <c r="K18" s="32" t="str">
        <f>VLOOKUP($D$1,Sites!$A:$C,2,0)</f>
        <v>FC</v>
      </c>
      <c r="L18" s="32" t="str">
        <f>VLOOKUP(G18,'ALL-Chart of Accounts'!$E:$F,2,0)</f>
        <v>IC AP - Ogden</v>
      </c>
      <c r="M18" s="37">
        <v>120151</v>
      </c>
      <c r="Q18" s="32" t="str">
        <f>VLOOKUP($D$1,Sites!$A:$C,2,0)</f>
        <v>FC</v>
      </c>
      <c r="R18" s="32" t="str">
        <f>VLOOKUP(M18,'ALL-Chart of Accounts'!$E:$F,2,0)</f>
        <v>Inventory to Research</v>
      </c>
    </row>
    <row r="19" spans="2:18" x14ac:dyDescent="0.35">
      <c r="B19" s="47">
        <v>43165</v>
      </c>
      <c r="E19" t="s">
        <v>8483</v>
      </c>
      <c r="F19" t="s">
        <v>8484</v>
      </c>
      <c r="G19" s="32">
        <f t="shared" si="4"/>
        <v>272106</v>
      </c>
      <c r="K19" s="32" t="str">
        <f>VLOOKUP($D$1,Sites!$A:$C,2,0)</f>
        <v>FC</v>
      </c>
      <c r="L19" s="32" t="str">
        <f>VLOOKUP(G19,'ALL-Chart of Accounts'!$E:$F,2,0)</f>
        <v>IC AP - Oman Branch</v>
      </c>
      <c r="M19" s="37">
        <v>120151</v>
      </c>
      <c r="Q19" s="32" t="str">
        <f>VLOOKUP($D$1,Sites!$A:$C,2,0)</f>
        <v>FC</v>
      </c>
      <c r="R19" s="32" t="str">
        <f>VLOOKUP(M19,'ALL-Chart of Accounts'!$E:$F,2,0)</f>
        <v>Inventory to Research</v>
      </c>
    </row>
    <row r="20" spans="2:18" x14ac:dyDescent="0.35">
      <c r="B20" s="47">
        <v>43165</v>
      </c>
      <c r="E20" t="s">
        <v>8485</v>
      </c>
      <c r="F20" t="s">
        <v>8486</v>
      </c>
      <c r="G20" s="32">
        <f t="shared" si="4"/>
        <v>272107</v>
      </c>
      <c r="K20" s="32" t="str">
        <f>VLOOKUP($D$1,Sites!$A:$C,2,0)</f>
        <v>FC</v>
      </c>
      <c r="L20" s="32" t="str">
        <f>VLOOKUP(G20,'ALL-Chart of Accounts'!$E:$F,2,0)</f>
        <v>IC AP - Spain Branch</v>
      </c>
      <c r="M20" s="37">
        <v>120151</v>
      </c>
      <c r="Q20" s="32" t="str">
        <f>VLOOKUP($D$1,Sites!$A:$C,2,0)</f>
        <v>FC</v>
      </c>
      <c r="R20" s="32" t="str">
        <f>VLOOKUP(M20,'ALL-Chart of Accounts'!$E:$F,2,0)</f>
        <v>Inventory to Research</v>
      </c>
    </row>
    <row r="21" spans="2:18" x14ac:dyDescent="0.35">
      <c r="B21" s="47">
        <v>43165</v>
      </c>
      <c r="E21" t="s">
        <v>8487</v>
      </c>
      <c r="F21" t="s">
        <v>8488</v>
      </c>
      <c r="G21" s="32">
        <f t="shared" si="4"/>
        <v>272108</v>
      </c>
      <c r="K21" s="32" t="str">
        <f>VLOOKUP($D$1,Sites!$A:$C,2,0)</f>
        <v>FC</v>
      </c>
      <c r="L21" s="32" t="str">
        <f>VLOOKUP(G21,'ALL-Chart of Accounts'!$E:$F,2,0)</f>
        <v>IC AP - Jetway Systems Asia</v>
      </c>
      <c r="M21" s="37">
        <v>120151</v>
      </c>
      <c r="Q21" s="32" t="str">
        <f>VLOOKUP($D$1,Sites!$A:$C,2,0)</f>
        <v>FC</v>
      </c>
      <c r="R21" s="32" t="str">
        <f>VLOOKUP(M21,'ALL-Chart of Accounts'!$E:$F,2,0)</f>
        <v>Inventory to Research</v>
      </c>
    </row>
    <row r="22" spans="2:18" x14ac:dyDescent="0.35">
      <c r="B22" s="47">
        <v>43165</v>
      </c>
      <c r="E22" t="s">
        <v>8489</v>
      </c>
      <c r="F22" t="s">
        <v>8490</v>
      </c>
      <c r="G22" s="32">
        <f t="shared" si="4"/>
        <v>272110</v>
      </c>
      <c r="K22" s="32" t="str">
        <f>VLOOKUP($D$1,Sites!$A:$C,2,0)</f>
        <v>FC</v>
      </c>
      <c r="L22" s="32" t="str">
        <f>VLOOKUP(G22,'ALL-Chart of Accounts'!$E:$F,2,0)</f>
        <v>IC AP - Airport Services</v>
      </c>
      <c r="M22" s="37">
        <v>120151</v>
      </c>
      <c r="Q22" s="32" t="str">
        <f>VLOOKUP($D$1,Sites!$A:$C,2,0)</f>
        <v>FC</v>
      </c>
      <c r="R22" s="32" t="str">
        <f>VLOOKUP(M22,'ALL-Chart of Accounts'!$E:$F,2,0)</f>
        <v>Inventory to Research</v>
      </c>
    </row>
    <row r="23" spans="2:18" x14ac:dyDescent="0.35">
      <c r="B23" s="47">
        <v>43165</v>
      </c>
      <c r="E23" t="s">
        <v>8491</v>
      </c>
      <c r="F23" t="s">
        <v>8492</v>
      </c>
      <c r="G23" s="32">
        <f t="shared" si="4"/>
        <v>272115</v>
      </c>
      <c r="K23" s="32" t="str">
        <f>VLOOKUP($D$1,Sites!$A:$C,2,0)</f>
        <v>FC</v>
      </c>
      <c r="L23" s="32" t="str">
        <f>VLOOKUP(G23,'ALL-Chart of Accounts'!$E:$F,2,0)</f>
        <v>IC AP - EMD HQ</v>
      </c>
      <c r="M23" s="37">
        <v>120151</v>
      </c>
      <c r="Q23" s="32" t="str">
        <f>VLOOKUP($D$1,Sites!$A:$C,2,0)</f>
        <v>FC</v>
      </c>
      <c r="R23" s="32" t="str">
        <f>VLOOKUP(M23,'ALL-Chart of Accounts'!$E:$F,2,0)</f>
        <v>Inventory to Research</v>
      </c>
    </row>
    <row r="24" spans="2:18" x14ac:dyDescent="0.35">
      <c r="B24" s="47">
        <v>43165</v>
      </c>
      <c r="E24" t="s">
        <v>8493</v>
      </c>
      <c r="F24" t="s">
        <v>8494</v>
      </c>
      <c r="G24" s="32">
        <f t="shared" si="4"/>
        <v>272120</v>
      </c>
      <c r="K24" s="32" t="str">
        <f>VLOOKUP($D$1,Sites!$A:$C,2,0)</f>
        <v>FC</v>
      </c>
      <c r="L24" s="32" t="str">
        <f>VLOOKUP(G24,'ALL-Chart of Accounts'!$E:$F,2,0)</f>
        <v>IC AP - Chalfont</v>
      </c>
      <c r="M24" s="37">
        <v>120151</v>
      </c>
      <c r="Q24" s="32" t="str">
        <f>VLOOKUP($D$1,Sites!$A:$C,2,0)</f>
        <v>FC</v>
      </c>
      <c r="R24" s="32" t="str">
        <f>VLOOKUP(M24,'ALL-Chart of Accounts'!$E:$F,2,0)</f>
        <v>Inventory to Research</v>
      </c>
    </row>
    <row r="25" spans="2:18" x14ac:dyDescent="0.35">
      <c r="B25" s="47">
        <v>43165</v>
      </c>
      <c r="E25" t="s">
        <v>8495</v>
      </c>
      <c r="F25" t="s">
        <v>8496</v>
      </c>
      <c r="G25" s="32">
        <f t="shared" si="4"/>
        <v>272125</v>
      </c>
      <c r="K25" s="32" t="str">
        <f>VLOOKUP($D$1,Sites!$A:$C,2,0)</f>
        <v>FC</v>
      </c>
      <c r="L25" s="32" t="str">
        <f>VLOOKUP(G25,'ALL-Chart of Accounts'!$E:$F,2,0)</f>
        <v>IC AP - Madera</v>
      </c>
      <c r="M25" s="37">
        <v>120151</v>
      </c>
      <c r="Q25" s="32" t="str">
        <f>VLOOKUP($D$1,Sites!$A:$C,2,0)</f>
        <v>FC</v>
      </c>
      <c r="R25" s="32" t="str">
        <f>VLOOKUP(M25,'ALL-Chart of Accounts'!$E:$F,2,0)</f>
        <v>Inventory to Research</v>
      </c>
    </row>
    <row r="26" spans="2:18" x14ac:dyDescent="0.35">
      <c r="B26" s="47">
        <v>43165</v>
      </c>
      <c r="E26" t="s">
        <v>8497</v>
      </c>
      <c r="F26" t="s">
        <v>8498</v>
      </c>
      <c r="G26" s="32">
        <f t="shared" si="4"/>
        <v>272126</v>
      </c>
      <c r="K26" s="32" t="str">
        <f>VLOOKUP($D$1,Sites!$A:$C,2,0)</f>
        <v>FC</v>
      </c>
      <c r="L26" s="32" t="str">
        <f>VLOOKUP(G26,'ALL-Chart of Accounts'!$E:$F,2,0)</f>
        <v>IC AP - ICS Solutions - Alpharetta</v>
      </c>
      <c r="M26" s="37">
        <v>120151</v>
      </c>
      <c r="Q26" s="32" t="str">
        <f>VLOOKUP($D$1,Sites!$A:$C,2,0)</f>
        <v>FC</v>
      </c>
      <c r="R26" s="32" t="str">
        <f>VLOOKUP(M26,'ALL-Chart of Accounts'!$E:$F,2,0)</f>
        <v>Inventory to Research</v>
      </c>
    </row>
    <row r="27" spans="2:18" x14ac:dyDescent="0.35">
      <c r="B27" s="47">
        <v>43165</v>
      </c>
      <c r="E27" t="s">
        <v>8499</v>
      </c>
      <c r="F27" t="s">
        <v>8500</v>
      </c>
      <c r="G27" s="32">
        <f t="shared" si="4"/>
        <v>272127</v>
      </c>
      <c r="K27" s="32" t="str">
        <f>VLOOKUP($D$1,Sites!$A:$C,2,0)</f>
        <v>FC</v>
      </c>
      <c r="L27" s="32" t="str">
        <f>VLOOKUP(G27,'ALL-Chart of Accounts'!$E:$F,2,0)</f>
        <v>IC AP - Alpharetta</v>
      </c>
      <c r="M27" s="37">
        <v>120151</v>
      </c>
      <c r="Q27" s="32" t="str">
        <f>VLOOKUP($D$1,Sites!$A:$C,2,0)</f>
        <v>FC</v>
      </c>
      <c r="R27" s="32" t="str">
        <f>VLOOKUP(M27,'ALL-Chart of Accounts'!$E:$F,2,0)</f>
        <v>Inventory to Research</v>
      </c>
    </row>
    <row r="28" spans="2:18" x14ac:dyDescent="0.35">
      <c r="B28" s="47">
        <v>43165</v>
      </c>
      <c r="E28" t="s">
        <v>8501</v>
      </c>
      <c r="F28" t="s">
        <v>8502</v>
      </c>
      <c r="G28" s="32">
        <f t="shared" si="4"/>
        <v>272130</v>
      </c>
      <c r="K28" s="32" t="str">
        <f>VLOOKUP($D$1,Sites!$A:$C,2,0)</f>
        <v>FC</v>
      </c>
      <c r="L28" s="32" t="str">
        <f>VLOOKUP(G28,'ALL-Chart of Accounts'!$E:$F,2,0)</f>
        <v>IC AP - Lakeland</v>
      </c>
      <c r="M28" s="37">
        <v>120151</v>
      </c>
      <c r="Q28" s="32" t="str">
        <f>VLOOKUP($D$1,Sites!$A:$C,2,0)</f>
        <v>FC</v>
      </c>
      <c r="R28" s="32" t="str">
        <f>VLOOKUP(M28,'ALL-Chart of Accounts'!$E:$F,2,0)</f>
        <v>Inventory to Research</v>
      </c>
    </row>
    <row r="29" spans="2:18" x14ac:dyDescent="0.35">
      <c r="B29" s="47">
        <v>43165</v>
      </c>
      <c r="E29" t="s">
        <v>8503</v>
      </c>
      <c r="F29" t="s">
        <v>8504</v>
      </c>
      <c r="G29" s="32">
        <f t="shared" si="4"/>
        <v>272131</v>
      </c>
      <c r="K29" s="32" t="str">
        <f>VLOOKUP($D$1,Sites!$A:$C,2,0)</f>
        <v>FC</v>
      </c>
      <c r="L29" s="32" t="str">
        <f>VLOOKUP(G29,'ALL-Chart of Accounts'!$E:$F,2,0)</f>
        <v>IC AP - Israel Branch</v>
      </c>
      <c r="M29" s="37">
        <v>120151</v>
      </c>
      <c r="Q29" s="32" t="str">
        <f>VLOOKUP($D$1,Sites!$A:$C,2,0)</f>
        <v>FC</v>
      </c>
      <c r="R29" s="32" t="str">
        <f>VLOOKUP(M29,'ALL-Chart of Accounts'!$E:$F,2,0)</f>
        <v>Inventory to Research</v>
      </c>
    </row>
    <row r="30" spans="2:18" x14ac:dyDescent="0.35">
      <c r="B30" s="47">
        <v>43165</v>
      </c>
      <c r="E30" t="s">
        <v>8505</v>
      </c>
      <c r="F30" t="s">
        <v>8506</v>
      </c>
      <c r="G30" s="32">
        <f t="shared" si="4"/>
        <v>272132</v>
      </c>
      <c r="K30" s="32" t="str">
        <f>VLOOKUP($D$1,Sites!$A:$C,2,0)</f>
        <v>FC</v>
      </c>
      <c r="L30" s="32" t="str">
        <f>VLOOKUP(G30,'ALL-Chart of Accounts'!$E:$F,2,0)</f>
        <v>IC AP - Fruit and Juice Leasing US-GAAP</v>
      </c>
      <c r="M30" s="37">
        <v>120151</v>
      </c>
      <c r="Q30" s="32" t="str">
        <f>VLOOKUP($D$1,Sites!$A:$C,2,0)</f>
        <v>FC</v>
      </c>
      <c r="R30" s="32" t="str">
        <f>VLOOKUP(M30,'ALL-Chart of Accounts'!$E:$F,2,0)</f>
        <v>Inventory to Research</v>
      </c>
    </row>
    <row r="31" spans="2:18" x14ac:dyDescent="0.35">
      <c r="B31" s="47">
        <v>43165</v>
      </c>
      <c r="E31" t="s">
        <v>8507</v>
      </c>
      <c r="F31" t="s">
        <v>8508</v>
      </c>
      <c r="G31" s="32">
        <f t="shared" si="4"/>
        <v>272133</v>
      </c>
      <c r="K31" s="32" t="str">
        <f>VLOOKUP($D$1,Sites!$A:$C,2,0)</f>
        <v>FC</v>
      </c>
      <c r="L31" s="32" t="str">
        <f>VLOOKUP(G31,'ALL-Chart of Accounts'!$E:$F,2,0)</f>
        <v>IC AP - FoodTech HQ</v>
      </c>
      <c r="M31" s="37">
        <v>120151</v>
      </c>
      <c r="Q31" s="32" t="str">
        <f>VLOOKUP($D$1,Sites!$A:$C,2,0)</f>
        <v>FC</v>
      </c>
      <c r="R31" s="32" t="str">
        <f>VLOOKUP(M31,'ALL-Chart of Accounts'!$E:$F,2,0)</f>
        <v>Inventory to Research</v>
      </c>
    </row>
    <row r="32" spans="2:18" x14ac:dyDescent="0.35">
      <c r="B32" s="47">
        <v>43165</v>
      </c>
      <c r="E32" t="s">
        <v>8509</v>
      </c>
      <c r="F32" t="s">
        <v>8510</v>
      </c>
      <c r="G32" s="32">
        <f t="shared" si="4"/>
        <v>272135</v>
      </c>
      <c r="K32" s="32" t="str">
        <f>VLOOKUP($D$1,Sites!$A:$C,2,0)</f>
        <v>FC</v>
      </c>
      <c r="L32" s="32" t="str">
        <f>VLOOKUP(G32,'ALL-Chart of Accounts'!$E:$F,2,0)</f>
        <v>IC AP - Sandusky</v>
      </c>
      <c r="M32" s="37">
        <v>120151</v>
      </c>
      <c r="Q32" s="32" t="str">
        <f>VLOOKUP($D$1,Sites!$A:$C,2,0)</f>
        <v>FC</v>
      </c>
      <c r="R32" s="32" t="str">
        <f>VLOOKUP(M32,'ALL-Chart of Accounts'!$E:$F,2,0)</f>
        <v>Inventory to Research</v>
      </c>
    </row>
    <row r="33" spans="2:18" x14ac:dyDescent="0.35">
      <c r="B33" s="47">
        <v>43165</v>
      </c>
      <c r="E33" t="s">
        <v>8511</v>
      </c>
      <c r="F33" t="s">
        <v>8512</v>
      </c>
      <c r="G33" s="32">
        <f t="shared" si="4"/>
        <v>272136</v>
      </c>
      <c r="K33" s="32" t="str">
        <f>VLOOKUP($D$1,Sites!$A:$C,2,0)</f>
        <v>FC</v>
      </c>
      <c r="L33" s="32" t="str">
        <f>VLOOKUP(G33,'ALL-Chart of Accounts'!$E:$F,2,0)</f>
        <v>IC AP - Russelleville (CAT)</v>
      </c>
      <c r="M33" s="37">
        <v>120151</v>
      </c>
      <c r="Q33" s="32" t="str">
        <f>VLOOKUP($D$1,Sites!$A:$C,2,0)</f>
        <v>FC</v>
      </c>
      <c r="R33" s="32" t="str">
        <f>VLOOKUP(M33,'ALL-Chart of Accounts'!$E:$F,2,0)</f>
        <v>Inventory to Research</v>
      </c>
    </row>
    <row r="34" spans="2:18" x14ac:dyDescent="0.35">
      <c r="B34" s="47">
        <v>43165</v>
      </c>
      <c r="E34" t="s">
        <v>8513</v>
      </c>
      <c r="F34" t="s">
        <v>8514</v>
      </c>
      <c r="G34" s="32">
        <f t="shared" si="4"/>
        <v>272140</v>
      </c>
      <c r="K34" s="32" t="str">
        <f>VLOOKUP($D$1,Sites!$A:$C,2,0)</f>
        <v>FC</v>
      </c>
      <c r="L34" s="32" t="str">
        <f>VLOOKUP(G34,'ALL-Chart of Accounts'!$E:$F,2,0)</f>
        <v>IC AP - Wolf-Tec Kingston</v>
      </c>
      <c r="M34" s="37">
        <v>120151</v>
      </c>
      <c r="Q34" s="32" t="str">
        <f>VLOOKUP($D$1,Sites!$A:$C,2,0)</f>
        <v>FC</v>
      </c>
      <c r="R34" s="32" t="str">
        <f>VLOOKUP(M34,'ALL-Chart of Accounts'!$E:$F,2,0)</f>
        <v>Inventory to Research</v>
      </c>
    </row>
    <row r="35" spans="2:18" x14ac:dyDescent="0.35">
      <c r="B35" s="47">
        <v>43165</v>
      </c>
      <c r="E35" t="s">
        <v>8515</v>
      </c>
      <c r="F35" t="s">
        <v>8516</v>
      </c>
      <c r="G35" s="32">
        <f t="shared" si="4"/>
        <v>272141</v>
      </c>
      <c r="K35" s="32" t="str">
        <f>VLOOKUP($D$1,Sites!$A:$C,2,0)</f>
        <v>FC</v>
      </c>
      <c r="L35" s="32" t="str">
        <f>VLOOKUP(G35,'ALL-Chart of Accounts'!$E:$F,2,0)</f>
        <v>IC AP - JBT Holdings</v>
      </c>
      <c r="M35" s="37">
        <v>120151</v>
      </c>
      <c r="Q35" s="32" t="str">
        <f>VLOOKUP($D$1,Sites!$A:$C,2,0)</f>
        <v>FC</v>
      </c>
      <c r="R35" s="32" t="str">
        <f>VLOOKUP(M35,'ALL-Chart of Accounts'!$E:$F,2,0)</f>
        <v>Inventory to Research</v>
      </c>
    </row>
    <row r="36" spans="2:18" x14ac:dyDescent="0.35">
      <c r="B36" s="47">
        <v>43165</v>
      </c>
      <c r="E36" t="s">
        <v>8517</v>
      </c>
      <c r="F36" t="s">
        <v>8518</v>
      </c>
      <c r="G36" s="32">
        <f t="shared" si="4"/>
        <v>272145</v>
      </c>
      <c r="K36" s="32" t="str">
        <f>VLOOKUP($D$1,Sites!$A:$C,2,0)</f>
        <v>FC</v>
      </c>
      <c r="L36" s="32" t="str">
        <f>VLOOKUP(G36,'ALL-Chart of Accounts'!$E:$F,2,0)</f>
        <v>IC AP - JBT Equipment Finance</v>
      </c>
      <c r="M36" s="37">
        <v>120151</v>
      </c>
      <c r="Q36" s="32" t="str">
        <f>VLOOKUP($D$1,Sites!$A:$C,2,0)</f>
        <v>FC</v>
      </c>
      <c r="R36" s="32" t="str">
        <f>VLOOKUP(M36,'ALL-Chart of Accounts'!$E:$F,2,0)</f>
        <v>Inventory to Research</v>
      </c>
    </row>
    <row r="37" spans="2:18" x14ac:dyDescent="0.35">
      <c r="B37" s="47">
        <v>43165</v>
      </c>
      <c r="E37" t="s">
        <v>8519</v>
      </c>
      <c r="F37" t="s">
        <v>8520</v>
      </c>
      <c r="G37" s="32">
        <f t="shared" si="4"/>
        <v>272146</v>
      </c>
      <c r="K37" s="32" t="str">
        <f>VLOOKUP($D$1,Sites!$A:$C,2,0)</f>
        <v>FC</v>
      </c>
      <c r="L37" s="32" t="str">
        <f>VLOOKUP(G37,'ALL-Chart of Accounts'!$E:$F,2,0)</f>
        <v>IC AP - Harvester - HQ</v>
      </c>
      <c r="M37" s="37">
        <v>120151</v>
      </c>
      <c r="Q37" s="32" t="str">
        <f>VLOOKUP($D$1,Sites!$A:$C,2,0)</f>
        <v>FC</v>
      </c>
      <c r="R37" s="32" t="str">
        <f>VLOOKUP(M37,'ALL-Chart of Accounts'!$E:$F,2,0)</f>
        <v>Inventory to Research</v>
      </c>
    </row>
    <row r="38" spans="2:18" x14ac:dyDescent="0.35">
      <c r="B38" s="47">
        <v>43165</v>
      </c>
      <c r="E38" t="s">
        <v>8521</v>
      </c>
      <c r="F38" t="s">
        <v>8522</v>
      </c>
      <c r="G38" s="32">
        <f t="shared" si="4"/>
        <v>272150</v>
      </c>
      <c r="K38" s="32" t="str">
        <f>VLOOKUP($D$1,Sites!$A:$C,2,0)</f>
        <v>FC</v>
      </c>
      <c r="L38" s="32" t="str">
        <f>VLOOKUP(G38,'ALL-Chart of Accounts'!$E:$F,2,0)</f>
        <v>IC AP - FD Systems - US</v>
      </c>
      <c r="M38" s="37">
        <v>120151</v>
      </c>
      <c r="Q38" s="32" t="str">
        <f>VLOOKUP($D$1,Sites!$A:$C,2,0)</f>
        <v>FC</v>
      </c>
      <c r="R38" s="32" t="str">
        <f>VLOOKUP(M38,'ALL-Chart of Accounts'!$E:$F,2,0)</f>
        <v>Inventory to Research</v>
      </c>
    </row>
    <row r="39" spans="2:18" x14ac:dyDescent="0.35">
      <c r="B39" s="47">
        <v>43165</v>
      </c>
      <c r="E39" t="s">
        <v>8523</v>
      </c>
      <c r="F39" t="s">
        <v>8524</v>
      </c>
      <c r="G39" s="32">
        <f t="shared" si="4"/>
        <v>272155</v>
      </c>
      <c r="K39" s="32" t="str">
        <f>VLOOKUP($D$1,Sites!$A:$C,2,0)</f>
        <v>FC</v>
      </c>
      <c r="L39" s="32" t="str">
        <f>VLOOKUP(G39,'ALL-Chart of Accounts'!$E:$F,2,0)</f>
        <v>IC AP - AB - Stratford</v>
      </c>
      <c r="M39" s="37">
        <v>120151</v>
      </c>
      <c r="Q39" s="32" t="str">
        <f>VLOOKUP($D$1,Sites!$A:$C,2,0)</f>
        <v>FC</v>
      </c>
      <c r="R39" s="32" t="str">
        <f>VLOOKUP(M39,'ALL-Chart of Accounts'!$E:$F,2,0)</f>
        <v>Inventory to Research</v>
      </c>
    </row>
    <row r="40" spans="2:18" x14ac:dyDescent="0.35">
      <c r="B40" s="47">
        <v>43165</v>
      </c>
      <c r="E40" t="s">
        <v>8525</v>
      </c>
      <c r="F40" t="s">
        <v>8526</v>
      </c>
      <c r="G40" s="32">
        <f t="shared" si="4"/>
        <v>272156</v>
      </c>
      <c r="K40" s="32" t="str">
        <f>VLOOKUP($D$1,Sites!$A:$C,2,0)</f>
        <v>FC</v>
      </c>
      <c r="L40" s="32" t="str">
        <f>VLOOKUP(G40,'ALL-Chart of Accounts'!$E:$F,2,0)</f>
        <v>IC AP - Innovative Food Technologies</v>
      </c>
      <c r="M40" s="37">
        <v>120151</v>
      </c>
      <c r="Q40" s="32" t="str">
        <f>VLOOKUP($D$1,Sites!$A:$C,2,0)</f>
        <v>FC</v>
      </c>
      <c r="R40" s="32" t="str">
        <f>VLOOKUP(M40,'ALL-Chart of Accounts'!$E:$F,2,0)</f>
        <v>Inventory to Research</v>
      </c>
    </row>
    <row r="41" spans="2:18" x14ac:dyDescent="0.35">
      <c r="B41" s="47">
        <v>43165</v>
      </c>
      <c r="E41" t="s">
        <v>8527</v>
      </c>
      <c r="F41" t="s">
        <v>8528</v>
      </c>
      <c r="G41" s="32">
        <f t="shared" si="4"/>
        <v>272157</v>
      </c>
      <c r="K41" s="32" t="str">
        <f>VLOOKUP($D$1,Sites!$A:$C,2,0)</f>
        <v>FC</v>
      </c>
      <c r="L41" s="32" t="str">
        <f>VLOOKUP(G41,'ALL-Chart of Accounts'!$E:$F,2,0)</f>
        <v>IC AP - The Mozza-Lessa Sales Company</v>
      </c>
      <c r="M41" s="37">
        <v>120151</v>
      </c>
      <c r="Q41" s="32" t="str">
        <f>VLOOKUP($D$1,Sites!$A:$C,2,0)</f>
        <v>FC</v>
      </c>
      <c r="R41" s="32" t="str">
        <f>VLOOKUP(M41,'ALL-Chart of Accounts'!$E:$F,2,0)</f>
        <v>Inventory to Research</v>
      </c>
    </row>
    <row r="42" spans="2:18" x14ac:dyDescent="0.35">
      <c r="B42" s="47">
        <v>43165</v>
      </c>
      <c r="E42" t="s">
        <v>8529</v>
      </c>
      <c r="F42" t="s">
        <v>8530</v>
      </c>
      <c r="G42" s="32">
        <f t="shared" si="4"/>
        <v>272158</v>
      </c>
      <c r="K42" s="32" t="str">
        <f>VLOOKUP($D$1,Sites!$A:$C,2,0)</f>
        <v>FC</v>
      </c>
      <c r="L42" s="32" t="str">
        <f>VLOOKUP(G42,'ALL-Chart of Accounts'!$E:$F,2,0)</f>
        <v>IC AP - A&amp;B Renewable Gas Systems, LLC</v>
      </c>
      <c r="M42" s="37">
        <v>120151</v>
      </c>
      <c r="Q42" s="32" t="str">
        <f>VLOOKUP($D$1,Sites!$A:$C,2,0)</f>
        <v>FC</v>
      </c>
      <c r="R42" s="32" t="str">
        <f>VLOOKUP(M42,'ALL-Chart of Accounts'!$E:$F,2,0)</f>
        <v>Inventory to Research</v>
      </c>
    </row>
    <row r="43" spans="2:18" x14ac:dyDescent="0.35">
      <c r="B43" s="47">
        <v>43165</v>
      </c>
      <c r="E43" t="s">
        <v>8531</v>
      </c>
      <c r="F43" t="s">
        <v>8532</v>
      </c>
      <c r="G43" s="32">
        <f t="shared" si="4"/>
        <v>272159</v>
      </c>
      <c r="K43" s="32" t="str">
        <f>VLOOKUP($D$1,Sites!$A:$C,2,0)</f>
        <v>FC</v>
      </c>
      <c r="L43" s="32" t="str">
        <f>VLOOKUP(G43,'ALL-Chart of Accounts'!$E:$F,2,0)</f>
        <v>IC AP - Precise Cutting &amp; Conveying Sys</v>
      </c>
      <c r="M43" s="37">
        <v>120151</v>
      </c>
      <c r="Q43" s="32" t="str">
        <f>VLOOKUP($D$1,Sites!$A:$C,2,0)</f>
        <v>FC</v>
      </c>
      <c r="R43" s="32" t="str">
        <f>VLOOKUP(M43,'ALL-Chart of Accounts'!$E:$F,2,0)</f>
        <v>Inventory to Research</v>
      </c>
    </row>
    <row r="44" spans="2:18" x14ac:dyDescent="0.35">
      <c r="B44" s="47">
        <v>43165</v>
      </c>
      <c r="E44" t="s">
        <v>8533</v>
      </c>
      <c r="F44" t="s">
        <v>8534</v>
      </c>
      <c r="G44" s="32">
        <f t="shared" si="4"/>
        <v>272160</v>
      </c>
      <c r="K44" s="32" t="str">
        <f>VLOOKUP($D$1,Sites!$A:$C,2,0)</f>
        <v>FC</v>
      </c>
      <c r="L44" s="32" t="str">
        <f>VLOOKUP(G44,'ALL-Chart of Accounts'!$E:$F,2,0)</f>
        <v>IC AP - Avure Technologies</v>
      </c>
      <c r="M44" s="37">
        <v>120151</v>
      </c>
      <c r="Q44" s="32" t="str">
        <f>VLOOKUP($D$1,Sites!$A:$C,2,0)</f>
        <v>FC</v>
      </c>
      <c r="R44" s="32" t="str">
        <f>VLOOKUP(M44,'ALL-Chart of Accounts'!$E:$F,2,0)</f>
        <v>Inventory to Research</v>
      </c>
    </row>
    <row r="45" spans="2:18" x14ac:dyDescent="0.35">
      <c r="B45" s="47">
        <v>43165</v>
      </c>
      <c r="E45" t="s">
        <v>8535</v>
      </c>
      <c r="F45" t="s">
        <v>8536</v>
      </c>
      <c r="G45" s="32">
        <f t="shared" si="4"/>
        <v>272161</v>
      </c>
      <c r="K45" s="32" t="str">
        <f>VLOOKUP($D$1,Sites!$A:$C,2,0)</f>
        <v>FC</v>
      </c>
      <c r="L45" s="32" t="str">
        <f>VLOOKUP(G45,'ALL-Chart of Accounts'!$E:$F,2,0)</f>
        <v>IC AP - Avure US Inc</v>
      </c>
      <c r="M45" s="37">
        <v>120151</v>
      </c>
      <c r="Q45" s="32" t="str">
        <f>VLOOKUP($D$1,Sites!$A:$C,2,0)</f>
        <v>FC</v>
      </c>
      <c r="R45" s="32" t="str">
        <f>VLOOKUP(M45,'ALL-Chart of Accounts'!$E:$F,2,0)</f>
        <v>Inventory to Research</v>
      </c>
    </row>
    <row r="46" spans="2:18" x14ac:dyDescent="0.35">
      <c r="B46" s="47">
        <v>43165</v>
      </c>
      <c r="E46" t="s">
        <v>8537</v>
      </c>
      <c r="F46" t="s">
        <v>8538</v>
      </c>
      <c r="G46" s="32">
        <f t="shared" si="4"/>
        <v>272165</v>
      </c>
      <c r="K46" s="32" t="str">
        <f>VLOOKUP($D$1,Sites!$A:$C,2,0)</f>
        <v>FC</v>
      </c>
      <c r="L46" s="32" t="str">
        <f>VLOOKUP(G46,'ALL-Chart of Accounts'!$E:$F,2,0)</f>
        <v>IC AP - Tipper Tie</v>
      </c>
      <c r="M46" s="37">
        <v>120151</v>
      </c>
      <c r="Q46" s="32" t="str">
        <f>VLOOKUP($D$1,Sites!$A:$C,2,0)</f>
        <v>FC</v>
      </c>
      <c r="R46" s="32" t="str">
        <f>VLOOKUP(M46,'ALL-Chart of Accounts'!$E:$F,2,0)</f>
        <v>Inventory to Research</v>
      </c>
    </row>
    <row r="47" spans="2:18" x14ac:dyDescent="0.35">
      <c r="B47" s="47">
        <v>43165</v>
      </c>
      <c r="E47" t="s">
        <v>8539</v>
      </c>
      <c r="F47" t="s">
        <v>8540</v>
      </c>
      <c r="G47" s="32">
        <f t="shared" si="4"/>
        <v>272200</v>
      </c>
      <c r="K47" s="32" t="str">
        <f>VLOOKUP($D$1,Sites!$A:$C,2,0)</f>
        <v>FC</v>
      </c>
      <c r="L47" s="32" t="str">
        <f>VLOOKUP(G47,'ALL-Chart of Accounts'!$E:$F,2,0)</f>
        <v>IC AP - AeroTech - Canada</v>
      </c>
      <c r="M47" s="37">
        <v>120151</v>
      </c>
      <c r="Q47" s="32" t="str">
        <f>VLOOKUP($D$1,Sites!$A:$C,2,0)</f>
        <v>FC</v>
      </c>
      <c r="R47" s="32" t="str">
        <f>VLOOKUP(M47,'ALL-Chart of Accounts'!$E:$F,2,0)</f>
        <v>Inventory to Research</v>
      </c>
    </row>
    <row r="48" spans="2:18" x14ac:dyDescent="0.35">
      <c r="B48" s="47">
        <v>43165</v>
      </c>
      <c r="E48" t="s">
        <v>8541</v>
      </c>
      <c r="F48" t="s">
        <v>8542</v>
      </c>
      <c r="G48" s="32">
        <f t="shared" si="4"/>
        <v>272205</v>
      </c>
      <c r="K48" s="32" t="str">
        <f>VLOOKUP($D$1,Sites!$A:$C,2,0)</f>
        <v>FC</v>
      </c>
      <c r="L48" s="32" t="str">
        <f>VLOOKUP(G48,'ALL-Chart of Accounts'!$E:$F,2,0)</f>
        <v>IC AP - FoodTech - Canada</v>
      </c>
      <c r="M48" s="37">
        <v>120151</v>
      </c>
      <c r="Q48" s="32" t="str">
        <f>VLOOKUP($D$1,Sites!$A:$C,2,0)</f>
        <v>FC</v>
      </c>
      <c r="R48" s="32" t="str">
        <f>VLOOKUP(M48,'ALL-Chart of Accounts'!$E:$F,2,0)</f>
        <v>Inventory to Research</v>
      </c>
    </row>
    <row r="49" spans="1:18" x14ac:dyDescent="0.35">
      <c r="B49" s="47">
        <v>43165</v>
      </c>
      <c r="E49" t="s">
        <v>8543</v>
      </c>
      <c r="F49" t="s">
        <v>8544</v>
      </c>
      <c r="G49" s="32">
        <f t="shared" si="4"/>
        <v>272300</v>
      </c>
      <c r="K49" s="32" t="str">
        <f>VLOOKUP($D$1,Sites!$A:$C,2,0)</f>
        <v>FC</v>
      </c>
      <c r="L49" s="32" t="str">
        <f>VLOOKUP(G49,'ALL-Chart of Accounts'!$E:$F,2,0)</f>
        <v>IC AP - Juarez</v>
      </c>
      <c r="M49" s="37">
        <v>120151</v>
      </c>
      <c r="Q49" s="32" t="str">
        <f>VLOOKUP($D$1,Sites!$A:$C,2,0)</f>
        <v>FC</v>
      </c>
      <c r="R49" s="32" t="str">
        <f>VLOOKUP(M49,'ALL-Chart of Accounts'!$E:$F,2,0)</f>
        <v>Inventory to Research</v>
      </c>
    </row>
    <row r="50" spans="1:18" x14ac:dyDescent="0.35">
      <c r="B50" s="47">
        <v>43165</v>
      </c>
      <c r="E50" t="s">
        <v>8545</v>
      </c>
      <c r="F50" t="s">
        <v>8546</v>
      </c>
      <c r="G50" s="32">
        <f t="shared" si="4"/>
        <v>272305</v>
      </c>
      <c r="K50" s="32" t="str">
        <f>VLOOKUP($D$1,Sites!$A:$C,2,0)</f>
        <v>FC</v>
      </c>
      <c r="L50" s="32" t="str">
        <f>VLOOKUP(G50,'ALL-Chart of Accounts'!$E:$F,2,0)</f>
        <v>IC AP - Puebla</v>
      </c>
      <c r="M50" s="37">
        <v>120151</v>
      </c>
      <c r="Q50" s="32" t="str">
        <f>VLOOKUP($D$1,Sites!$A:$C,2,0)</f>
        <v>FC</v>
      </c>
      <c r="R50" s="32" t="str">
        <f>VLOOKUP(M50,'ALL-Chart of Accounts'!$E:$F,2,0)</f>
        <v>Inventory to Research</v>
      </c>
    </row>
    <row r="51" spans="1:18" x14ac:dyDescent="0.35">
      <c r="B51" s="47">
        <v>43165</v>
      </c>
      <c r="E51" t="s">
        <v>8547</v>
      </c>
      <c r="F51" t="s">
        <v>8548</v>
      </c>
      <c r="G51" s="32">
        <f t="shared" si="4"/>
        <v>272310</v>
      </c>
      <c r="K51" s="32" t="str">
        <f>VLOOKUP($D$1,Sites!$A:$C,2,0)</f>
        <v>FC</v>
      </c>
      <c r="L51" s="32" t="str">
        <f>VLOOKUP(G51,'ALL-Chart of Accounts'!$E:$F,2,0)</f>
        <v>IC AP - FD Systems - Mexico</v>
      </c>
      <c r="M51" s="37">
        <v>120151</v>
      </c>
      <c r="Q51" s="32" t="str">
        <f>VLOOKUP($D$1,Sites!$A:$C,2,0)</f>
        <v>FC</v>
      </c>
      <c r="R51" s="32" t="str">
        <f>VLOOKUP(M51,'ALL-Chart of Accounts'!$E:$F,2,0)</f>
        <v>Inventory to Research</v>
      </c>
    </row>
    <row r="52" spans="1:18" x14ac:dyDescent="0.35">
      <c r="B52" s="47">
        <v>43165</v>
      </c>
      <c r="E52" t="s">
        <v>8549</v>
      </c>
      <c r="F52" t="s">
        <v>8550</v>
      </c>
      <c r="G52" s="32">
        <f t="shared" si="4"/>
        <v>272320</v>
      </c>
      <c r="K52" s="32" t="str">
        <f>VLOOKUP($D$1,Sites!$A:$C,2,0)</f>
        <v>FC</v>
      </c>
      <c r="L52" s="32" t="str">
        <f>VLOOKUP(G52,'ALL-Chart of Accounts'!$E:$F,2,0)</f>
        <v>IC AP - Brazil</v>
      </c>
      <c r="M52" s="37">
        <v>120151</v>
      </c>
      <c r="Q52" s="32" t="str">
        <f>VLOOKUP($D$1,Sites!$A:$C,2,0)</f>
        <v>FC</v>
      </c>
      <c r="R52" s="32" t="str">
        <f>VLOOKUP(M52,'ALL-Chart of Accounts'!$E:$F,2,0)</f>
        <v>Inventory to Research</v>
      </c>
    </row>
    <row r="53" spans="1:18" x14ac:dyDescent="0.35">
      <c r="B53" s="47">
        <v>43165</v>
      </c>
      <c r="E53" t="s">
        <v>8551</v>
      </c>
      <c r="F53" t="s">
        <v>8552</v>
      </c>
      <c r="G53" s="32">
        <f t="shared" si="4"/>
        <v>272321</v>
      </c>
      <c r="K53" s="32" t="str">
        <f>VLOOKUP($D$1,Sites!$A:$C,2,0)</f>
        <v>FC</v>
      </c>
      <c r="L53" s="32" t="str">
        <f>VLOOKUP(G53,'ALL-Chart of Accounts'!$E:$F,2,0)</f>
        <v>IC AP - FD Systems - Brazil</v>
      </c>
      <c r="M53" s="37">
        <v>120151</v>
      </c>
      <c r="Q53" s="32" t="str">
        <f>VLOOKUP($D$1,Sites!$A:$C,2,0)</f>
        <v>FC</v>
      </c>
      <c r="R53" s="32" t="str">
        <f>VLOOKUP(M53,'ALL-Chart of Accounts'!$E:$F,2,0)</f>
        <v>Inventory to Research</v>
      </c>
    </row>
    <row r="54" spans="1:18" x14ac:dyDescent="0.35">
      <c r="B54" s="47">
        <v>43165</v>
      </c>
      <c r="E54" t="s">
        <v>8553</v>
      </c>
      <c r="F54" t="s">
        <v>8554</v>
      </c>
      <c r="G54" s="32">
        <f t="shared" si="4"/>
        <v>272330</v>
      </c>
      <c r="K54" s="32" t="str">
        <f>VLOOKUP($D$1,Sites!$A:$C,2,0)</f>
        <v>FC</v>
      </c>
      <c r="L54" s="32" t="str">
        <f>VLOOKUP(G54,'ALL-Chart of Accounts'!$E:$F,2,0)</f>
        <v>IC AP - Argentina</v>
      </c>
      <c r="M54" s="37">
        <v>120151</v>
      </c>
      <c r="Q54" s="32" t="str">
        <f>VLOOKUP($D$1,Sites!$A:$C,2,0)</f>
        <v>FC</v>
      </c>
      <c r="R54" s="32" t="str">
        <f>VLOOKUP(M54,'ALL-Chart of Accounts'!$E:$F,2,0)</f>
        <v>Inventory to Research</v>
      </c>
    </row>
    <row r="55" spans="1:18" x14ac:dyDescent="0.35">
      <c r="B55" s="47">
        <v>43165</v>
      </c>
      <c r="E55" t="s">
        <v>8555</v>
      </c>
      <c r="F55" t="s">
        <v>8556</v>
      </c>
      <c r="G55" s="32">
        <f t="shared" si="4"/>
        <v>272400</v>
      </c>
      <c r="K55" s="32" t="str">
        <f>VLOOKUP($D$1,Sites!$A:$C,2,0)</f>
        <v>FC</v>
      </c>
      <c r="L55" s="32" t="str">
        <f>VLOOKUP(G55,'ALL-Chart of Accounts'!$E:$F,2,0)</f>
        <v>IC AP - Sweden</v>
      </c>
      <c r="M55" s="37">
        <v>120151</v>
      </c>
      <c r="Q55" s="32" t="str">
        <f>VLOOKUP($D$1,Sites!$A:$C,2,0)</f>
        <v>FC</v>
      </c>
      <c r="R55" s="32" t="str">
        <f>VLOOKUP(M55,'ALL-Chart of Accounts'!$E:$F,2,0)</f>
        <v>Inventory to Research</v>
      </c>
    </row>
    <row r="56" spans="1:18" x14ac:dyDescent="0.35">
      <c r="B56" s="47">
        <v>43165</v>
      </c>
      <c r="E56" t="s">
        <v>8557</v>
      </c>
      <c r="F56" t="s">
        <v>8558</v>
      </c>
      <c r="G56" s="32">
        <f t="shared" si="4"/>
        <v>272405</v>
      </c>
      <c r="K56" s="32" t="str">
        <f>VLOOKUP($D$1,Sites!$A:$C,2,0)</f>
        <v>FC</v>
      </c>
      <c r="L56" s="32" t="str">
        <f>VLOOKUP(G56,'ALL-Chart of Accounts'!$E:$F,2,0)</f>
        <v>IC AP - AT UK</v>
      </c>
      <c r="M56" s="37">
        <v>120151</v>
      </c>
      <c r="Q56" s="32" t="str">
        <f>VLOOKUP($D$1,Sites!$A:$C,2,0)</f>
        <v>FC</v>
      </c>
      <c r="R56" s="32" t="str">
        <f>VLOOKUP(M56,'ALL-Chart of Accounts'!$E:$F,2,0)</f>
        <v>Inventory to Research</v>
      </c>
    </row>
    <row r="57" spans="1:18" x14ac:dyDescent="0.35">
      <c r="B57" s="47">
        <v>43165</v>
      </c>
      <c r="E57" t="s">
        <v>8559</v>
      </c>
      <c r="F57" t="s">
        <v>8560</v>
      </c>
      <c r="G57" s="32">
        <f t="shared" si="4"/>
        <v>272406</v>
      </c>
      <c r="K57" s="32" t="str">
        <f>VLOOKUP($D$1,Sites!$A:$C,2,0)</f>
        <v>FC</v>
      </c>
      <c r="L57" s="32" t="str">
        <f>VLOOKUP(G57,'ALL-Chart of Accounts'!$E:$F,2,0)</f>
        <v>IC AP - AGV UK</v>
      </c>
      <c r="M57" s="37">
        <v>120151</v>
      </c>
      <c r="Q57" s="32" t="str">
        <f>VLOOKUP($D$1,Sites!$A:$C,2,0)</f>
        <v>FC</v>
      </c>
      <c r="R57" s="32" t="str">
        <f>VLOOKUP(M57,'ALL-Chart of Accounts'!$E:$F,2,0)</f>
        <v>Inventory to Research</v>
      </c>
    </row>
    <row r="58" spans="1:18" x14ac:dyDescent="0.35">
      <c r="B58" s="47">
        <v>43165</v>
      </c>
      <c r="E58" t="s">
        <v>8561</v>
      </c>
      <c r="F58" t="s">
        <v>8562</v>
      </c>
      <c r="G58" s="32">
        <f t="shared" si="4"/>
        <v>272407</v>
      </c>
      <c r="K58" s="32" t="str">
        <f>VLOOKUP($D$1,Sites!$A:$C,2,0)</f>
        <v>FC</v>
      </c>
      <c r="L58" s="32" t="str">
        <f>VLOOKUP(G58,'ALL-Chart of Accounts'!$E:$F,2,0)</f>
        <v>IC AP - HQ UK</v>
      </c>
      <c r="M58" s="37">
        <v>120151</v>
      </c>
      <c r="Q58" s="32" t="str">
        <f>VLOOKUP($D$1,Sites!$A:$C,2,0)</f>
        <v>FC</v>
      </c>
      <c r="R58" s="32" t="str">
        <f>VLOOKUP(M58,'ALL-Chart of Accounts'!$E:$F,2,0)</f>
        <v>Inventory to Research</v>
      </c>
    </row>
    <row r="59" spans="1:18" x14ac:dyDescent="0.35">
      <c r="B59" s="47">
        <v>43165</v>
      </c>
      <c r="E59" t="s">
        <v>8563</v>
      </c>
      <c r="F59" t="s">
        <v>8564</v>
      </c>
      <c r="G59" s="32">
        <f t="shared" si="4"/>
        <v>272408</v>
      </c>
      <c r="K59" s="32" t="str">
        <f>VLOOKUP($D$1,Sites!$A:$C,2,0)</f>
        <v>FC</v>
      </c>
      <c r="L59" s="32" t="str">
        <f>VLOOKUP(G59,'ALL-Chart of Accounts'!$E:$F,2,0)</f>
        <v>IC AP - Double D UK</v>
      </c>
      <c r="M59" s="37">
        <v>120151</v>
      </c>
      <c r="Q59" s="32" t="str">
        <f>VLOOKUP($D$1,Sites!$A:$C,2,0)</f>
        <v>FC</v>
      </c>
      <c r="R59" s="32" t="str">
        <f>VLOOKUP(M59,'ALL-Chart of Accounts'!$E:$F,2,0)</f>
        <v>Inventory to Research</v>
      </c>
    </row>
    <row r="60" spans="1:18" x14ac:dyDescent="0.35">
      <c r="B60" s="47">
        <v>43165</v>
      </c>
      <c r="E60" t="s">
        <v>8565</v>
      </c>
      <c r="F60" t="s">
        <v>8566</v>
      </c>
      <c r="G60" s="32">
        <f t="shared" si="4"/>
        <v>272410</v>
      </c>
      <c r="K60" s="32" t="str">
        <f>VLOOKUP($D$1,Sites!$A:$C,2,0)</f>
        <v>FC</v>
      </c>
      <c r="L60" s="32" t="str">
        <f>VLOOKUP(G60,'ALL-Chart of Accounts'!$E:$F,2,0)</f>
        <v>IC AP - Wolf-Tec IP UK</v>
      </c>
      <c r="M60" s="37">
        <v>120151</v>
      </c>
      <c r="Q60" s="32" t="str">
        <f>VLOOKUP($D$1,Sites!$A:$C,2,0)</f>
        <v>FC</v>
      </c>
      <c r="R60" s="32" t="str">
        <f>VLOOKUP(M60,'ALL-Chart of Accounts'!$E:$F,2,0)</f>
        <v>Inventory to Research</v>
      </c>
    </row>
    <row r="61" spans="1:18" x14ac:dyDescent="0.35">
      <c r="B61" s="47">
        <v>43165</v>
      </c>
      <c r="E61" t="s">
        <v>8567</v>
      </c>
      <c r="F61" t="s">
        <v>8568</v>
      </c>
      <c r="G61" s="32">
        <f t="shared" si="4"/>
        <v>272415</v>
      </c>
      <c r="K61" s="32" t="str">
        <f>VLOOKUP($D$1,Sites!$A:$C,2,0)</f>
        <v>FC</v>
      </c>
      <c r="L61" s="32" t="str">
        <f>VLOOKUP(G61,'ALL-Chart of Accounts'!$E:$F,2,0)</f>
        <v>IC AP - Belgium</v>
      </c>
      <c r="M61" s="37">
        <v>120151</v>
      </c>
      <c r="Q61" s="32" t="str">
        <f>VLOOKUP($D$1,Sites!$A:$C,2,0)</f>
        <v>FC</v>
      </c>
      <c r="R61" s="32" t="str">
        <f>VLOOKUP(M61,'ALL-Chart of Accounts'!$E:$F,2,0)</f>
        <v>Inventory to Research</v>
      </c>
    </row>
    <row r="62" spans="1:18" x14ac:dyDescent="0.35">
      <c r="B62" s="47">
        <v>43165</v>
      </c>
      <c r="E62" t="s">
        <v>8569</v>
      </c>
      <c r="F62" t="s">
        <v>8570</v>
      </c>
      <c r="G62" s="32">
        <f t="shared" si="4"/>
        <v>272420</v>
      </c>
      <c r="K62" s="32" t="str">
        <f>VLOOKUP($D$1,Sites!$A:$C,2,0)</f>
        <v>FC</v>
      </c>
      <c r="L62" s="32" t="str">
        <f>VLOOKUP(G62,'ALL-Chart of Accounts'!$E:$F,2,0)</f>
        <v>IC AP - Italy</v>
      </c>
      <c r="M62" s="37">
        <v>120151</v>
      </c>
      <c r="Q62" s="32" t="str">
        <f>VLOOKUP($D$1,Sites!$A:$C,2,0)</f>
        <v>FC</v>
      </c>
      <c r="R62" s="32" t="str">
        <f>VLOOKUP(M62,'ALL-Chart of Accounts'!$E:$F,2,0)</f>
        <v>Inventory to Research</v>
      </c>
    </row>
    <row r="63" spans="1:18" x14ac:dyDescent="0.35">
      <c r="B63" s="47">
        <v>43165</v>
      </c>
      <c r="E63" t="s">
        <v>8571</v>
      </c>
      <c r="F63" t="s">
        <v>8572</v>
      </c>
      <c r="G63" s="32">
        <f t="shared" si="4"/>
        <v>272425</v>
      </c>
      <c r="K63" s="32" t="str">
        <f>VLOOKUP($D$1,Sites!$A:$C,2,0)</f>
        <v>FC</v>
      </c>
      <c r="L63" s="32" t="str">
        <f>VLOOKUP(G63,'ALL-Chart of Accounts'!$E:$F,2,0)</f>
        <v>IC AP - Germany</v>
      </c>
      <c r="M63" s="37">
        <v>120151</v>
      </c>
      <c r="Q63" s="32" t="str">
        <f>VLOOKUP($D$1,Sites!$A:$C,2,0)</f>
        <v>FC</v>
      </c>
      <c r="R63" s="32" t="str">
        <f>VLOOKUP(M63,'ALL-Chart of Accounts'!$E:$F,2,0)</f>
        <v>Inventory to Research</v>
      </c>
    </row>
    <row r="64" spans="1:18" s="46" customFormat="1" x14ac:dyDescent="0.35">
      <c r="A64" s="47">
        <v>43167</v>
      </c>
      <c r="B64" s="47">
        <v>43165</v>
      </c>
      <c r="C64" s="47"/>
      <c r="D64" s="46" t="s">
        <v>9772</v>
      </c>
      <c r="E64" s="46" t="s">
        <v>9768</v>
      </c>
      <c r="F64" s="46" t="s">
        <v>9770</v>
      </c>
      <c r="G64" s="32">
        <f>VALUE(IF(LEFT(E64,2)="IC","272"&amp;RIGHT(E64,3),"372"&amp;RIGHT(E64,3)))</f>
        <v>272428</v>
      </c>
      <c r="K64" s="32" t="str">
        <f>VLOOKUP($D$1,Sites!$A:$C,2,0)</f>
        <v>FC</v>
      </c>
      <c r="L64" s="32" t="str">
        <f>VLOOKUP(G64,'ALL-Chart of Accounts'!$E:$F,2,0)</f>
        <v>IC AP - Schroder Manufacturing</v>
      </c>
      <c r="M64" s="37">
        <v>120151</v>
      </c>
      <c r="Q64" s="32" t="str">
        <f>VLOOKUP($D$1,Sites!$A:$C,2,0)</f>
        <v>FC</v>
      </c>
      <c r="R64" s="32" t="str">
        <f>VLOOKUP(M64,'ALL-Chart of Accounts'!$E:$F,2,0)</f>
        <v>Inventory to Research</v>
      </c>
    </row>
    <row r="65" spans="1:18" s="46" customFormat="1" x14ac:dyDescent="0.35">
      <c r="A65" s="47">
        <v>43167</v>
      </c>
      <c r="B65" s="47">
        <v>43165</v>
      </c>
      <c r="C65" s="47"/>
      <c r="D65" s="46" t="s">
        <v>9772</v>
      </c>
      <c r="E65" s="46" t="s">
        <v>9769</v>
      </c>
      <c r="F65" s="46" t="s">
        <v>9771</v>
      </c>
      <c r="G65" s="32">
        <f>VALUE(IF(LEFT(E65,2)="IC","272"&amp;RIGHT(E65,3),"372"&amp;RIGHT(E65,3)))</f>
        <v>272429</v>
      </c>
      <c r="K65" s="32" t="str">
        <f>VLOOKUP($D$1,Sites!$A:$C,2,0)</f>
        <v>FC</v>
      </c>
      <c r="L65" s="32" t="str">
        <f>VLOOKUP(G65,'ALL-Chart of Accounts'!$E:$F,2,0)</f>
        <v>IC AP - Schroder Partnership</v>
      </c>
      <c r="M65" s="37">
        <v>120151</v>
      </c>
      <c r="Q65" s="32" t="str">
        <f>VLOOKUP($D$1,Sites!$A:$C,2,0)</f>
        <v>FC</v>
      </c>
      <c r="R65" s="32" t="str">
        <f>VLOOKUP(M65,'ALL-Chart of Accounts'!$E:$F,2,0)</f>
        <v>Inventory to Research</v>
      </c>
    </row>
    <row r="66" spans="1:18" x14ac:dyDescent="0.35">
      <c r="B66" s="47">
        <v>43165</v>
      </c>
      <c r="E66" t="s">
        <v>8573</v>
      </c>
      <c r="F66" t="s">
        <v>8574</v>
      </c>
      <c r="G66" s="32">
        <f t="shared" si="4"/>
        <v>272430</v>
      </c>
      <c r="K66" s="32" t="str">
        <f>VLOOKUP($D$1,Sites!$A:$C,2,0)</f>
        <v>FC</v>
      </c>
      <c r="L66" s="32" t="str">
        <f>VLOOKUP(G66,'ALL-Chart of Accounts'!$E:$F,2,0)</f>
        <v>IC AP - Spain</v>
      </c>
      <c r="M66" s="37">
        <v>120151</v>
      </c>
      <c r="Q66" s="32" t="str">
        <f>VLOOKUP($D$1,Sites!$A:$C,2,0)</f>
        <v>FC</v>
      </c>
      <c r="R66" s="32" t="str">
        <f>VLOOKUP(M66,'ALL-Chart of Accounts'!$E:$F,2,0)</f>
        <v>Inventory to Research</v>
      </c>
    </row>
    <row r="67" spans="1:18" x14ac:dyDescent="0.35">
      <c r="B67" s="47">
        <v>43165</v>
      </c>
      <c r="E67" t="s">
        <v>8575</v>
      </c>
      <c r="F67" t="s">
        <v>8576</v>
      </c>
      <c r="G67" s="32">
        <f t="shared" si="4"/>
        <v>272435</v>
      </c>
      <c r="K67" s="32" t="str">
        <f>VLOOKUP($D$1,Sites!$A:$C,2,0)</f>
        <v>FC</v>
      </c>
      <c r="L67" s="32" t="str">
        <f>VLOOKUP(G67,'ALL-Chart of Accounts'!$E:$F,2,0)</f>
        <v>IC AP - JBT Europe BV</v>
      </c>
      <c r="M67" s="37">
        <v>120151</v>
      </c>
      <c r="Q67" s="32" t="str">
        <f>VLOOKUP($D$1,Sites!$A:$C,2,0)</f>
        <v>FC</v>
      </c>
      <c r="R67" s="32" t="str">
        <f>VLOOKUP(M67,'ALL-Chart of Accounts'!$E:$F,2,0)</f>
        <v>Inventory to Research</v>
      </c>
    </row>
    <row r="68" spans="1:18" x14ac:dyDescent="0.35">
      <c r="B68" s="47">
        <v>43165</v>
      </c>
      <c r="E68" t="s">
        <v>8577</v>
      </c>
      <c r="F68" t="s">
        <v>8578</v>
      </c>
      <c r="G68" s="32">
        <f t="shared" si="4"/>
        <v>272436</v>
      </c>
      <c r="K68" s="32" t="str">
        <f>VLOOKUP($D$1,Sites!$A:$C,2,0)</f>
        <v>FC</v>
      </c>
      <c r="L68" s="32" t="str">
        <f>VLOOKUP(G68,'ALL-Chart of Accounts'!$E:$F,2,0)</f>
        <v>IC AP - FD BV Holding</v>
      </c>
      <c r="M68" s="37">
        <v>120151</v>
      </c>
      <c r="Q68" s="32" t="str">
        <f>VLOOKUP($D$1,Sites!$A:$C,2,0)</f>
        <v>FC</v>
      </c>
      <c r="R68" s="32" t="str">
        <f>VLOOKUP(M68,'ALL-Chart of Accounts'!$E:$F,2,0)</f>
        <v>Inventory to Research</v>
      </c>
    </row>
    <row r="69" spans="1:18" x14ac:dyDescent="0.35">
      <c r="B69" s="47">
        <v>43165</v>
      </c>
      <c r="E69" t="s">
        <v>8579</v>
      </c>
      <c r="F69" t="s">
        <v>8580</v>
      </c>
      <c r="G69" s="32">
        <f t="shared" si="4"/>
        <v>272437</v>
      </c>
      <c r="K69" s="32" t="str">
        <f>VLOOKUP($D$1,Sites!$A:$C,2,0)</f>
        <v>FC</v>
      </c>
      <c r="L69" s="32" t="str">
        <f>VLOOKUP(G69,'ALL-Chart of Accounts'!$E:$F,2,0)</f>
        <v>IC AP - FD BV Netherlands</v>
      </c>
      <c r="M69" s="37">
        <v>120151</v>
      </c>
      <c r="Q69" s="32" t="str">
        <f>VLOOKUP($D$1,Sites!$A:$C,2,0)</f>
        <v>FC</v>
      </c>
      <c r="R69" s="32" t="str">
        <f>VLOOKUP(M69,'ALL-Chart of Accounts'!$E:$F,2,0)</f>
        <v>Inventory to Research</v>
      </c>
    </row>
    <row r="70" spans="1:18" x14ac:dyDescent="0.35">
      <c r="B70" s="47">
        <v>43165</v>
      </c>
      <c r="E70" t="s">
        <v>8581</v>
      </c>
      <c r="F70" t="s">
        <v>8582</v>
      </c>
      <c r="G70" s="32">
        <f t="shared" si="4"/>
        <v>272438</v>
      </c>
      <c r="K70" s="32" t="str">
        <f>VLOOKUP($D$1,Sites!$A:$C,2,0)</f>
        <v>FC</v>
      </c>
      <c r="L70" s="32" t="str">
        <f>VLOOKUP(G70,'ALL-Chart of Accounts'!$E:$F,2,0)</f>
        <v>IC AP - BB Systems BV Netherlands</v>
      </c>
      <c r="M70" s="37">
        <v>120151</v>
      </c>
      <c r="Q70" s="32" t="str">
        <f>VLOOKUP($D$1,Sites!$A:$C,2,0)</f>
        <v>FC</v>
      </c>
      <c r="R70" s="32" t="str">
        <f>VLOOKUP(M70,'ALL-Chart of Accounts'!$E:$F,2,0)</f>
        <v>Inventory to Research</v>
      </c>
    </row>
    <row r="71" spans="1:18" x14ac:dyDescent="0.35">
      <c r="B71" s="47">
        <v>43165</v>
      </c>
      <c r="E71" t="s">
        <v>8583</v>
      </c>
      <c r="F71" t="s">
        <v>8584</v>
      </c>
      <c r="G71" s="32">
        <f t="shared" si="4"/>
        <v>272439</v>
      </c>
      <c r="K71" s="32" t="str">
        <f>VLOOKUP($D$1,Sites!$A:$C,2,0)</f>
        <v>FC</v>
      </c>
      <c r="L71" s="32" t="str">
        <f>VLOOKUP(G71,'ALL-Chart of Accounts'!$E:$F,2,0)</f>
        <v>IC AP - BB Systems BV Thailand Branch</v>
      </c>
      <c r="M71" s="37">
        <v>120151</v>
      </c>
      <c r="Q71" s="32" t="str">
        <f>VLOOKUP($D$1,Sites!$A:$C,2,0)</f>
        <v>FC</v>
      </c>
      <c r="R71" s="32" t="str">
        <f>VLOOKUP(M71,'ALL-Chart of Accounts'!$E:$F,2,0)</f>
        <v>Inventory to Research</v>
      </c>
    </row>
    <row r="72" spans="1:18" x14ac:dyDescent="0.35">
      <c r="B72" s="47">
        <v>43165</v>
      </c>
      <c r="E72" t="s">
        <v>8585</v>
      </c>
      <c r="F72" t="s">
        <v>8586</v>
      </c>
      <c r="G72" s="32">
        <f t="shared" si="4"/>
        <v>272440</v>
      </c>
      <c r="K72" s="32" t="str">
        <f>VLOOKUP($D$1,Sites!$A:$C,2,0)</f>
        <v>FC</v>
      </c>
      <c r="L72" s="32" t="str">
        <f>VLOOKUP(G72,'ALL-Chart of Accounts'!$E:$F,2,0)</f>
        <v>IC AP - BB Systems BV UK Branch</v>
      </c>
      <c r="M72" s="37">
        <v>120151</v>
      </c>
      <c r="Q72" s="32" t="str">
        <f>VLOOKUP($D$1,Sites!$A:$C,2,0)</f>
        <v>FC</v>
      </c>
      <c r="R72" s="32" t="str">
        <f>VLOOKUP(M72,'ALL-Chart of Accounts'!$E:$F,2,0)</f>
        <v>Inventory to Research</v>
      </c>
    </row>
    <row r="73" spans="1:18" x14ac:dyDescent="0.35">
      <c r="B73" s="47">
        <v>43165</v>
      </c>
      <c r="E73" t="s">
        <v>8587</v>
      </c>
      <c r="F73" t="s">
        <v>8588</v>
      </c>
      <c r="G73" s="32">
        <f t="shared" si="4"/>
        <v>272441</v>
      </c>
      <c r="K73" s="32" t="str">
        <f>VLOOKUP($D$1,Sites!$A:$C,2,0)</f>
        <v>FC</v>
      </c>
      <c r="L73" s="32" t="str">
        <f>VLOOKUP(G73,'ALL-Chart of Accounts'!$E:$F,2,0)</f>
        <v>IC AP - BB Systems BV China Branch</v>
      </c>
      <c r="M73" s="37">
        <v>120151</v>
      </c>
      <c r="Q73" s="32" t="str">
        <f>VLOOKUP($D$1,Sites!$A:$C,2,0)</f>
        <v>FC</v>
      </c>
      <c r="R73" s="32" t="str">
        <f>VLOOKUP(M73,'ALL-Chart of Accounts'!$E:$F,2,0)</f>
        <v>Inventory to Research</v>
      </c>
    </row>
    <row r="74" spans="1:18" x14ac:dyDescent="0.35">
      <c r="B74" s="47">
        <v>43165</v>
      </c>
      <c r="E74" t="s">
        <v>8589</v>
      </c>
      <c r="F74" t="s">
        <v>8590</v>
      </c>
      <c r="G74" s="32">
        <f t="shared" si="4"/>
        <v>272442</v>
      </c>
      <c r="K74" s="32" t="str">
        <f>VLOOKUP($D$1,Sites!$A:$C,2,0)</f>
        <v>FC</v>
      </c>
      <c r="L74" s="32" t="str">
        <f>VLOOKUP(G74,'ALL-Chart of Accounts'!$E:$F,2,0)</f>
        <v>IC AP - FD Spain</v>
      </c>
      <c r="M74" s="37">
        <v>120151</v>
      </c>
      <c r="Q74" s="32" t="str">
        <f>VLOOKUP($D$1,Sites!$A:$C,2,0)</f>
        <v>FC</v>
      </c>
      <c r="R74" s="32" t="str">
        <f>VLOOKUP(M74,'ALL-Chart of Accounts'!$E:$F,2,0)</f>
        <v>Inventory to Research</v>
      </c>
    </row>
    <row r="75" spans="1:18" x14ac:dyDescent="0.35">
      <c r="B75" s="47">
        <v>43165</v>
      </c>
      <c r="E75" t="s">
        <v>8591</v>
      </c>
      <c r="F75" t="s">
        <v>8592</v>
      </c>
      <c r="G75" s="32">
        <f t="shared" si="4"/>
        <v>272443</v>
      </c>
      <c r="K75" s="32" t="str">
        <f>VLOOKUP($D$1,Sites!$A:$C,2,0)</f>
        <v>FC</v>
      </c>
      <c r="L75" s="32" t="str">
        <f>VLOOKUP(G75,'ALL-Chart of Accounts'!$E:$F,2,0)</f>
        <v>IC AP - FD France</v>
      </c>
      <c r="M75" s="37">
        <v>120151</v>
      </c>
      <c r="Q75" s="32" t="str">
        <f>VLOOKUP($D$1,Sites!$A:$C,2,0)</f>
        <v>FC</v>
      </c>
      <c r="R75" s="32" t="str">
        <f>VLOOKUP(M75,'ALL-Chart of Accounts'!$E:$F,2,0)</f>
        <v>Inventory to Research</v>
      </c>
    </row>
    <row r="76" spans="1:18" x14ac:dyDescent="0.35">
      <c r="B76" s="47">
        <v>43165</v>
      </c>
      <c r="E76" t="s">
        <v>8593</v>
      </c>
      <c r="F76" t="s">
        <v>8594</v>
      </c>
      <c r="G76" s="32">
        <f t="shared" si="4"/>
        <v>272450</v>
      </c>
      <c r="K76" s="32" t="str">
        <f>VLOOKUP($D$1,Sites!$A:$C,2,0)</f>
        <v>FC</v>
      </c>
      <c r="L76" s="32" t="str">
        <f>VLOOKUP(G76,'ALL-Chart of Accounts'!$E:$F,2,0)</f>
        <v>IC AP - JBT BV</v>
      </c>
      <c r="M76" s="37">
        <v>120151</v>
      </c>
      <c r="Q76" s="32" t="str">
        <f>VLOOKUP($D$1,Sites!$A:$C,2,0)</f>
        <v>FC</v>
      </c>
      <c r="R76" s="32" t="str">
        <f>VLOOKUP(M76,'ALL-Chart of Accounts'!$E:$F,2,0)</f>
        <v>Inventory to Research</v>
      </c>
    </row>
    <row r="77" spans="1:18" x14ac:dyDescent="0.35">
      <c r="B77" s="47">
        <v>43165</v>
      </c>
      <c r="E77" t="s">
        <v>8595</v>
      </c>
      <c r="F77" t="s">
        <v>8596</v>
      </c>
      <c r="G77" s="32">
        <f t="shared" si="4"/>
        <v>272451</v>
      </c>
      <c r="K77" s="32" t="str">
        <f>VLOOKUP($D$1,Sites!$A:$C,2,0)</f>
        <v>FC</v>
      </c>
      <c r="L77" s="32" t="str">
        <f>VLOOKUP(G77,'ALL-Chart of Accounts'!$E:$F,2,0)</f>
        <v>IC AP - South Africa Holding BV</v>
      </c>
      <c r="M77" s="37">
        <v>120151</v>
      </c>
      <c r="Q77" s="32" t="str">
        <f>VLOOKUP($D$1,Sites!$A:$C,2,0)</f>
        <v>FC</v>
      </c>
      <c r="R77" s="32" t="str">
        <f>VLOOKUP(M77,'ALL-Chart of Accounts'!$E:$F,2,0)</f>
        <v>Inventory to Research</v>
      </c>
    </row>
    <row r="78" spans="1:18" x14ac:dyDescent="0.35">
      <c r="B78" s="47">
        <v>43165</v>
      </c>
      <c r="E78" t="s">
        <v>8597</v>
      </c>
      <c r="F78" t="s">
        <v>8598</v>
      </c>
      <c r="G78" s="32">
        <f t="shared" si="4"/>
        <v>272452</v>
      </c>
      <c r="K78" s="32" t="str">
        <f>VLOOKUP($D$1,Sites!$A:$C,2,0)</f>
        <v>FC</v>
      </c>
      <c r="L78" s="32" t="str">
        <f>VLOOKUP(G78,'ALL-Chart of Accounts'!$E:$F,2,0)</f>
        <v>IC AP - Spain Holding BV</v>
      </c>
      <c r="M78" s="37">
        <v>120151</v>
      </c>
      <c r="Q78" s="32" t="str">
        <f>VLOOKUP($D$1,Sites!$A:$C,2,0)</f>
        <v>FC</v>
      </c>
      <c r="R78" s="32" t="str">
        <f>VLOOKUP(M78,'ALL-Chart of Accounts'!$E:$F,2,0)</f>
        <v>Inventory to Research</v>
      </c>
    </row>
    <row r="79" spans="1:18" x14ac:dyDescent="0.35">
      <c r="B79" s="47">
        <v>43165</v>
      </c>
      <c r="E79" t="s">
        <v>8599</v>
      </c>
      <c r="F79" t="s">
        <v>8600</v>
      </c>
      <c r="G79" s="32">
        <f t="shared" si="4"/>
        <v>272455</v>
      </c>
      <c r="K79" s="32" t="str">
        <f>VLOOKUP($D$1,Sites!$A:$C,2,0)</f>
        <v>FC</v>
      </c>
      <c r="L79" s="32" t="str">
        <f>VLOOKUP(G79,'ALL-Chart of Accounts'!$E:$F,2,0)</f>
        <v>IC AP - ICS Solutions BV</v>
      </c>
      <c r="M79" s="37">
        <v>120151</v>
      </c>
      <c r="Q79" s="32" t="str">
        <f>VLOOKUP($D$1,Sites!$A:$C,2,0)</f>
        <v>FC</v>
      </c>
      <c r="R79" s="32" t="str">
        <f>VLOOKUP(M79,'ALL-Chart of Accounts'!$E:$F,2,0)</f>
        <v>Inventory to Research</v>
      </c>
    </row>
    <row r="80" spans="1:18" x14ac:dyDescent="0.35">
      <c r="B80" s="47">
        <v>43165</v>
      </c>
      <c r="E80" t="s">
        <v>8601</v>
      </c>
      <c r="F80" t="s">
        <v>8602</v>
      </c>
      <c r="G80" s="32">
        <f t="shared" si="4"/>
        <v>272460</v>
      </c>
      <c r="K80" s="32" t="str">
        <f>VLOOKUP($D$1,Sites!$A:$C,2,0)</f>
        <v>FC</v>
      </c>
      <c r="L80" s="32" t="str">
        <f>VLOOKUP(G80,'ALL-Chart of Accounts'!$E:$F,2,0)</f>
        <v>IC AP - France</v>
      </c>
      <c r="M80" s="37">
        <v>120151</v>
      </c>
      <c r="Q80" s="32" t="str">
        <f>VLOOKUP($D$1,Sites!$A:$C,2,0)</f>
        <v>FC</v>
      </c>
      <c r="R80" s="32" t="str">
        <f>VLOOKUP(M80,'ALL-Chart of Accounts'!$E:$F,2,0)</f>
        <v>Inventory to Research</v>
      </c>
    </row>
    <row r="81" spans="1:18" x14ac:dyDescent="0.35">
      <c r="B81" s="47">
        <v>43165</v>
      </c>
      <c r="E81" t="s">
        <v>8603</v>
      </c>
      <c r="F81" t="s">
        <v>8604</v>
      </c>
      <c r="G81" s="32">
        <f t="shared" si="4"/>
        <v>272465</v>
      </c>
      <c r="K81" s="32" t="str">
        <f>VLOOKUP($D$1,Sites!$A:$C,2,0)</f>
        <v>FC</v>
      </c>
      <c r="L81" s="32" t="str">
        <f>VLOOKUP(G81,'ALL-Chart of Accounts'!$E:$F,2,0)</f>
        <v>IC AP - Russia</v>
      </c>
      <c r="M81" s="37">
        <v>120151</v>
      </c>
      <c r="Q81" s="32" t="str">
        <f>VLOOKUP($D$1,Sites!$A:$C,2,0)</f>
        <v>FC</v>
      </c>
      <c r="R81" s="32" t="str">
        <f>VLOOKUP(M81,'ALL-Chart of Accounts'!$E:$F,2,0)</f>
        <v>Inventory to Research</v>
      </c>
    </row>
    <row r="82" spans="1:18" x14ac:dyDescent="0.35">
      <c r="B82" s="47">
        <v>43165</v>
      </c>
      <c r="E82" t="s">
        <v>8605</v>
      </c>
      <c r="F82" t="s">
        <v>8606</v>
      </c>
      <c r="G82" s="32">
        <f t="shared" si="4"/>
        <v>272466</v>
      </c>
      <c r="K82" s="32" t="str">
        <f>VLOOKUP($D$1,Sites!$A:$C,2,0)</f>
        <v>FC</v>
      </c>
      <c r="L82" s="32" t="str">
        <f>VLOOKUP(G82,'ALL-Chart of Accounts'!$E:$F,2,0)</f>
        <v>IC AP - Poland</v>
      </c>
      <c r="M82" s="37">
        <v>120151</v>
      </c>
      <c r="Q82" s="32" t="str">
        <f>VLOOKUP($D$1,Sites!$A:$C,2,0)</f>
        <v>FC</v>
      </c>
      <c r="R82" s="32" t="str">
        <f>VLOOKUP(M82,'ALL-Chart of Accounts'!$E:$F,2,0)</f>
        <v>Inventory to Research</v>
      </c>
    </row>
    <row r="83" spans="1:18" x14ac:dyDescent="0.35">
      <c r="B83" s="47">
        <v>43165</v>
      </c>
      <c r="E83" t="s">
        <v>8607</v>
      </c>
      <c r="F83" t="s">
        <v>8608</v>
      </c>
      <c r="G83" s="32">
        <f t="shared" ref="G83:G117" si="5">VALUE(IF(LEFT(E83,2)="IC","272"&amp;RIGHT(E83,3),"372"&amp;RIGHT(E83,3)))</f>
        <v>272467</v>
      </c>
      <c r="K83" s="32" t="str">
        <f>VLOOKUP($D$1,Sites!$A:$C,2,0)</f>
        <v>FC</v>
      </c>
      <c r="L83" s="32" t="str">
        <f>VLOOKUP(G83,'ALL-Chart of Accounts'!$E:$F,2,0)</f>
        <v>IC AP - Czech Republic</v>
      </c>
      <c r="M83" s="37">
        <v>120151</v>
      </c>
      <c r="Q83" s="32" t="str">
        <f>VLOOKUP($D$1,Sites!$A:$C,2,0)</f>
        <v>FC</v>
      </c>
      <c r="R83" s="32" t="str">
        <f>VLOOKUP(M83,'ALL-Chart of Accounts'!$E:$F,2,0)</f>
        <v>Inventory to Research</v>
      </c>
    </row>
    <row r="84" spans="1:18" x14ac:dyDescent="0.35">
      <c r="B84" s="47">
        <v>43165</v>
      </c>
      <c r="E84" t="s">
        <v>8609</v>
      </c>
      <c r="F84" t="s">
        <v>8610</v>
      </c>
      <c r="G84" s="32">
        <f t="shared" si="5"/>
        <v>272490</v>
      </c>
      <c r="K84" s="32" t="str">
        <f>VLOOKUP($D$1,Sites!$A:$C,2,0)</f>
        <v>FC</v>
      </c>
      <c r="L84" s="32" t="str">
        <f>VLOOKUP(G84,'ALL-Chart of Accounts'!$E:$F,2,0)</f>
        <v>IC AP - South Africa</v>
      </c>
      <c r="M84" s="37">
        <v>120151</v>
      </c>
      <c r="Q84" s="32" t="str">
        <f>VLOOKUP($D$1,Sites!$A:$C,2,0)</f>
        <v>FC</v>
      </c>
      <c r="R84" s="32" t="str">
        <f>VLOOKUP(M84,'ALL-Chart of Accounts'!$E:$F,2,0)</f>
        <v>Inventory to Research</v>
      </c>
    </row>
    <row r="85" spans="1:18" x14ac:dyDescent="0.35">
      <c r="B85" s="47">
        <v>43165</v>
      </c>
      <c r="E85" t="s">
        <v>8611</v>
      </c>
      <c r="F85" t="s">
        <v>8612</v>
      </c>
      <c r="G85" s="32">
        <f t="shared" si="5"/>
        <v>272495</v>
      </c>
      <c r="K85" s="32" t="str">
        <f>VLOOKUP($D$1,Sites!$A:$C,2,0)</f>
        <v>FC</v>
      </c>
      <c r="L85" s="32" t="str">
        <f>VLOOKUP(G85,'ALL-Chart of Accounts'!$E:$F,2,0)</f>
        <v>IC AP - Dubai</v>
      </c>
      <c r="M85" s="37">
        <v>120151</v>
      </c>
      <c r="Q85" s="32" t="str">
        <f>VLOOKUP($D$1,Sites!$A:$C,2,0)</f>
        <v>FC</v>
      </c>
      <c r="R85" s="32" t="str">
        <f>VLOOKUP(M85,'ALL-Chart of Accounts'!$E:$F,2,0)</f>
        <v>Inventory to Research</v>
      </c>
    </row>
    <row r="86" spans="1:18" x14ac:dyDescent="0.35">
      <c r="B86" s="47">
        <v>43165</v>
      </c>
      <c r="E86" t="s">
        <v>8613</v>
      </c>
      <c r="F86" t="s">
        <v>8614</v>
      </c>
      <c r="G86" s="32">
        <f t="shared" si="5"/>
        <v>272500</v>
      </c>
      <c r="K86" s="32" t="str">
        <f>VLOOKUP($D$1,Sites!$A:$C,2,0)</f>
        <v>FC</v>
      </c>
      <c r="L86" s="32" t="str">
        <f>VLOOKUP(G86,'ALL-Chart of Accounts'!$E:$F,2,0)</f>
        <v>IC AP - Singapore</v>
      </c>
      <c r="M86" s="37">
        <v>120151</v>
      </c>
      <c r="Q86" s="32" t="str">
        <f>VLOOKUP($D$1,Sites!$A:$C,2,0)</f>
        <v>FC</v>
      </c>
      <c r="R86" s="32" t="str">
        <f>VLOOKUP(M86,'ALL-Chart of Accounts'!$E:$F,2,0)</f>
        <v>Inventory to Research</v>
      </c>
    </row>
    <row r="87" spans="1:18" x14ac:dyDescent="0.35">
      <c r="B87" s="47">
        <v>43165</v>
      </c>
      <c r="E87" t="s">
        <v>8615</v>
      </c>
      <c r="F87" t="s">
        <v>8616</v>
      </c>
      <c r="G87" s="32">
        <f t="shared" si="5"/>
        <v>272505</v>
      </c>
      <c r="K87" s="32" t="str">
        <f>VLOOKUP($D$1,Sites!$A:$C,2,0)</f>
        <v>FC</v>
      </c>
      <c r="L87" s="32" t="str">
        <f>VLOOKUP(G87,'ALL-Chart of Accounts'!$E:$F,2,0)</f>
        <v>IC AP - Malaysia</v>
      </c>
      <c r="M87" s="37">
        <v>120151</v>
      </c>
      <c r="Q87" s="32" t="str">
        <f>VLOOKUP($D$1,Sites!$A:$C,2,0)</f>
        <v>FC</v>
      </c>
      <c r="R87" s="32" t="str">
        <f>VLOOKUP(M87,'ALL-Chart of Accounts'!$E:$F,2,0)</f>
        <v>Inventory to Research</v>
      </c>
    </row>
    <row r="88" spans="1:18" x14ac:dyDescent="0.35">
      <c r="B88" s="47">
        <v>43165</v>
      </c>
      <c r="E88" t="s">
        <v>8617</v>
      </c>
      <c r="F88" t="s">
        <v>8618</v>
      </c>
      <c r="G88" s="32">
        <f t="shared" si="5"/>
        <v>272510</v>
      </c>
      <c r="K88" s="32" t="str">
        <f>VLOOKUP($D$1,Sites!$A:$C,2,0)</f>
        <v>FC</v>
      </c>
      <c r="L88" s="32" t="str">
        <f>VLOOKUP(G88,'ALL-Chart of Accounts'!$E:$F,2,0)</f>
        <v>IC AP - Hong Kong</v>
      </c>
      <c r="M88" s="37">
        <v>120151</v>
      </c>
      <c r="Q88" s="32" t="str">
        <f>VLOOKUP($D$1,Sites!$A:$C,2,0)</f>
        <v>FC</v>
      </c>
      <c r="R88" s="32" t="str">
        <f>VLOOKUP(M88,'ALL-Chart of Accounts'!$E:$F,2,0)</f>
        <v>Inventory to Research</v>
      </c>
    </row>
    <row r="89" spans="1:18" x14ac:dyDescent="0.35">
      <c r="B89" s="47">
        <v>43165</v>
      </c>
      <c r="E89" t="s">
        <v>8619</v>
      </c>
      <c r="F89" t="s">
        <v>8620</v>
      </c>
      <c r="G89" s="32">
        <f t="shared" si="5"/>
        <v>272515</v>
      </c>
      <c r="K89" s="32" t="str">
        <f>VLOOKUP($D$1,Sites!$A:$C,2,0)</f>
        <v>FC</v>
      </c>
      <c r="L89" s="32" t="str">
        <f>VLOOKUP(G89,'ALL-Chart of Accounts'!$E:$F,2,0)</f>
        <v>IC AP - Japan</v>
      </c>
      <c r="M89" s="37">
        <v>120151</v>
      </c>
      <c r="Q89" s="32" t="str">
        <f>VLOOKUP($D$1,Sites!$A:$C,2,0)</f>
        <v>FC</v>
      </c>
      <c r="R89" s="32" t="str">
        <f>VLOOKUP(M89,'ALL-Chart of Accounts'!$E:$F,2,0)</f>
        <v>Inventory to Research</v>
      </c>
    </row>
    <row r="90" spans="1:18" s="46" customFormat="1" x14ac:dyDescent="0.35">
      <c r="A90" s="47"/>
      <c r="B90" s="47">
        <v>43165</v>
      </c>
      <c r="C90" s="47"/>
      <c r="E90" s="46" t="s">
        <v>8621</v>
      </c>
      <c r="F90" s="46" t="s">
        <v>8622</v>
      </c>
      <c r="G90" s="32">
        <f>VALUE(IF(LEFT(E90,2)="IC","272"&amp;RIGHT(E90,3),"372"&amp;RIGHT(E90,3)))</f>
        <v>272520</v>
      </c>
      <c r="K90" s="32" t="str">
        <f>VLOOKUP($D$1,Sites!$A:$C,2,0)</f>
        <v>FC</v>
      </c>
      <c r="L90" s="32" t="str">
        <f>VLOOKUP(G90,'ALL-Chart of Accounts'!$E:$F,2,0)</f>
        <v>IC AP - Thailand</v>
      </c>
      <c r="M90" s="37">
        <v>120151</v>
      </c>
      <c r="Q90" s="32" t="str">
        <f>VLOOKUP($D$1,Sites!$A:$C,2,0)</f>
        <v>FC</v>
      </c>
      <c r="R90" s="32" t="str">
        <f>VLOOKUP(M90,'ALL-Chart of Accounts'!$E:$F,2,0)</f>
        <v>Inventory to Research</v>
      </c>
    </row>
    <row r="91" spans="1:18" x14ac:dyDescent="0.35">
      <c r="A91" s="47">
        <v>43167</v>
      </c>
      <c r="B91" s="47">
        <v>43165</v>
      </c>
      <c r="D91" t="s">
        <v>9726</v>
      </c>
      <c r="E91" t="s">
        <v>9720</v>
      </c>
      <c r="F91" t="s">
        <v>9721</v>
      </c>
      <c r="G91" s="32">
        <f t="shared" si="5"/>
        <v>272521</v>
      </c>
      <c r="K91" s="32" t="str">
        <f>VLOOKUP($D$1,Sites!$A:$C,2,0)</f>
        <v>FC</v>
      </c>
      <c r="L91" s="32" t="str">
        <f>VLOOKUP(G91,'ALL-Chart of Accounts'!$E:$F,2,0)</f>
        <v>IC AP - Thailand FAI</v>
      </c>
      <c r="M91" s="37">
        <v>120151</v>
      </c>
      <c r="Q91" s="32" t="str">
        <f>VLOOKUP($D$1,Sites!$A:$C,2,0)</f>
        <v>FC</v>
      </c>
      <c r="R91" s="32" t="str">
        <f>VLOOKUP(M91,'ALL-Chart of Accounts'!$E:$F,2,0)</f>
        <v>Inventory to Research</v>
      </c>
    </row>
    <row r="92" spans="1:18" x14ac:dyDescent="0.35">
      <c r="B92" s="47">
        <v>43165</v>
      </c>
      <c r="E92" t="s">
        <v>8623</v>
      </c>
      <c r="F92" t="s">
        <v>8624</v>
      </c>
      <c r="G92" s="32">
        <f t="shared" si="5"/>
        <v>272525</v>
      </c>
      <c r="K92" s="32" t="str">
        <f>VLOOKUP($D$1,Sites!$A:$C,2,0)</f>
        <v>FC</v>
      </c>
      <c r="L92" s="32" t="str">
        <f>VLOOKUP(G92,'ALL-Chart of Accounts'!$E:$F,2,0)</f>
        <v>IC AP - India</v>
      </c>
      <c r="M92" s="37">
        <v>120151</v>
      </c>
      <c r="Q92" s="32" t="str">
        <f>VLOOKUP($D$1,Sites!$A:$C,2,0)</f>
        <v>FC</v>
      </c>
      <c r="R92" s="32" t="str">
        <f>VLOOKUP(M92,'ALL-Chart of Accounts'!$E:$F,2,0)</f>
        <v>Inventory to Research</v>
      </c>
    </row>
    <row r="93" spans="1:18" x14ac:dyDescent="0.35">
      <c r="B93" s="47">
        <v>43165</v>
      </c>
      <c r="E93" t="s">
        <v>8625</v>
      </c>
      <c r="F93" t="s">
        <v>8626</v>
      </c>
      <c r="G93" s="32">
        <f t="shared" si="5"/>
        <v>272530</v>
      </c>
      <c r="K93" s="32" t="str">
        <f>VLOOKUP($D$1,Sites!$A:$C,2,0)</f>
        <v>FC</v>
      </c>
      <c r="L93" s="32" t="str">
        <f>VLOOKUP(G93,'ALL-Chart of Accounts'!$E:$F,2,0)</f>
        <v>IC AP - Australia</v>
      </c>
      <c r="M93" s="37">
        <v>120151</v>
      </c>
      <c r="Q93" s="32" t="str">
        <f>VLOOKUP($D$1,Sites!$A:$C,2,0)</f>
        <v>FC</v>
      </c>
      <c r="R93" s="32" t="str">
        <f>VLOOKUP(M93,'ALL-Chart of Accounts'!$E:$F,2,0)</f>
        <v>Inventory to Research</v>
      </c>
    </row>
    <row r="94" spans="1:18" x14ac:dyDescent="0.35">
      <c r="B94" s="47">
        <v>43165</v>
      </c>
      <c r="E94" t="s">
        <v>8627</v>
      </c>
      <c r="F94" t="s">
        <v>8628</v>
      </c>
      <c r="G94" s="32">
        <f t="shared" si="5"/>
        <v>272535</v>
      </c>
      <c r="K94" s="32" t="str">
        <f>VLOOKUP($D$1,Sites!$A:$C,2,0)</f>
        <v>FC</v>
      </c>
      <c r="L94" s="32" t="str">
        <f>VLOOKUP(G94,'ALL-Chart of Accounts'!$E:$F,2,0)</f>
        <v>IC AP - New Zealand</v>
      </c>
      <c r="M94" s="37">
        <v>120151</v>
      </c>
      <c r="Q94" s="32" t="str">
        <f>VLOOKUP($D$1,Sites!$A:$C,2,0)</f>
        <v>FC</v>
      </c>
      <c r="R94" s="32" t="str">
        <f>VLOOKUP(M94,'ALL-Chart of Accounts'!$E:$F,2,0)</f>
        <v>Inventory to Research</v>
      </c>
    </row>
    <row r="95" spans="1:18" x14ac:dyDescent="0.35">
      <c r="B95" s="47">
        <v>43165</v>
      </c>
      <c r="E95" t="s">
        <v>8629</v>
      </c>
      <c r="F95" t="s">
        <v>8630</v>
      </c>
      <c r="G95" s="32">
        <f t="shared" si="5"/>
        <v>272540</v>
      </c>
      <c r="K95" s="32" t="str">
        <f>VLOOKUP($D$1,Sites!$A:$C,2,0)</f>
        <v>FC</v>
      </c>
      <c r="L95" s="32" t="str">
        <f>VLOOKUP(G95,'ALL-Chart of Accounts'!$E:$F,2,0)</f>
        <v>IC AP - Shanghai</v>
      </c>
      <c r="M95" s="37">
        <v>120151</v>
      </c>
      <c r="Q95" s="32" t="str">
        <f>VLOOKUP($D$1,Sites!$A:$C,2,0)</f>
        <v>FC</v>
      </c>
      <c r="R95" s="32" t="str">
        <f>VLOOKUP(M95,'ALL-Chart of Accounts'!$E:$F,2,0)</f>
        <v>Inventory to Research</v>
      </c>
    </row>
    <row r="96" spans="1:18" x14ac:dyDescent="0.35">
      <c r="B96" s="47">
        <v>43165</v>
      </c>
      <c r="E96" t="s">
        <v>8631</v>
      </c>
      <c r="F96" t="s">
        <v>8632</v>
      </c>
      <c r="G96" s="32">
        <f t="shared" si="5"/>
        <v>272541</v>
      </c>
      <c r="K96" s="32" t="str">
        <f>VLOOKUP($D$1,Sites!$A:$C,2,0)</f>
        <v>FC</v>
      </c>
      <c r="L96" s="32" t="str">
        <f>VLOOKUP(G96,'ALL-Chart of Accounts'!$E:$F,2,0)</f>
        <v>IC AP - Shanghai Holdings</v>
      </c>
      <c r="M96" s="37">
        <v>120151</v>
      </c>
      <c r="Q96" s="32" t="str">
        <f>VLOOKUP($D$1,Sites!$A:$C,2,0)</f>
        <v>FC</v>
      </c>
      <c r="R96" s="32" t="str">
        <f>VLOOKUP(M96,'ALL-Chart of Accounts'!$E:$F,2,0)</f>
        <v>Inventory to Research</v>
      </c>
    </row>
    <row r="97" spans="2:18" x14ac:dyDescent="0.35">
      <c r="B97" s="47">
        <v>43165</v>
      </c>
      <c r="E97" t="s">
        <v>8633</v>
      </c>
      <c r="F97" t="s">
        <v>8634</v>
      </c>
      <c r="G97" s="32">
        <f t="shared" si="5"/>
        <v>272545</v>
      </c>
      <c r="K97" s="32" t="str">
        <f>VLOOKUP($D$1,Sites!$A:$C,2,0)</f>
        <v>FC</v>
      </c>
      <c r="L97" s="32" t="str">
        <f>VLOOKUP(G97,'ALL-Chart of Accounts'!$E:$F,2,0)</f>
        <v>IC AP - Kunshan</v>
      </c>
      <c r="M97" s="37">
        <v>120151</v>
      </c>
      <c r="Q97" s="32" t="str">
        <f>VLOOKUP($D$1,Sites!$A:$C,2,0)</f>
        <v>FC</v>
      </c>
      <c r="R97" s="32" t="str">
        <f>VLOOKUP(M97,'ALL-Chart of Accounts'!$E:$F,2,0)</f>
        <v>Inventory to Research</v>
      </c>
    </row>
    <row r="98" spans="2:18" x14ac:dyDescent="0.35">
      <c r="B98" s="47">
        <v>43165</v>
      </c>
      <c r="E98" t="s">
        <v>8635</v>
      </c>
      <c r="F98" t="s">
        <v>8636</v>
      </c>
      <c r="G98" s="32">
        <f t="shared" si="5"/>
        <v>272546</v>
      </c>
      <c r="K98" s="32" t="str">
        <f>VLOOKUP($D$1,Sites!$A:$C,2,0)</f>
        <v>FC</v>
      </c>
      <c r="L98" s="32" t="str">
        <f>VLOOKUP(G98,'ALL-Chart of Accounts'!$E:$F,2,0)</f>
        <v>IC AP - Kunshan Holdings</v>
      </c>
      <c r="M98" s="37">
        <v>120151</v>
      </c>
      <c r="Q98" s="32" t="str">
        <f>VLOOKUP($D$1,Sites!$A:$C,2,0)</f>
        <v>FC</v>
      </c>
      <c r="R98" s="32" t="str">
        <f>VLOOKUP(M98,'ALL-Chart of Accounts'!$E:$F,2,0)</f>
        <v>Inventory to Research</v>
      </c>
    </row>
    <row r="99" spans="2:18" x14ac:dyDescent="0.35">
      <c r="B99" s="47">
        <v>43165</v>
      </c>
      <c r="E99" t="s">
        <v>8637</v>
      </c>
      <c r="F99" t="s">
        <v>8638</v>
      </c>
      <c r="G99" s="32">
        <f t="shared" si="5"/>
        <v>272550</v>
      </c>
      <c r="K99" s="32" t="str">
        <f>VLOOKUP($D$1,Sites!$A:$C,2,0)</f>
        <v>FC</v>
      </c>
      <c r="L99" s="32" t="str">
        <f>VLOOKUP(G99,'ALL-Chart of Accounts'!$E:$F,2,0)</f>
        <v>IC AP - Ningbo</v>
      </c>
      <c r="M99" s="37">
        <v>120151</v>
      </c>
      <c r="Q99" s="32" t="str">
        <f>VLOOKUP($D$1,Sites!$A:$C,2,0)</f>
        <v>FC</v>
      </c>
      <c r="R99" s="32" t="str">
        <f>VLOOKUP(M99,'ALL-Chart of Accounts'!$E:$F,2,0)</f>
        <v>Inventory to Research</v>
      </c>
    </row>
    <row r="100" spans="2:18" x14ac:dyDescent="0.35">
      <c r="B100" s="47">
        <v>43165</v>
      </c>
      <c r="E100" t="s">
        <v>8639</v>
      </c>
      <c r="F100" t="s">
        <v>8640</v>
      </c>
      <c r="G100" s="32">
        <f t="shared" si="5"/>
        <v>272551</v>
      </c>
      <c r="K100" s="32" t="str">
        <f>VLOOKUP($D$1,Sites!$A:$C,2,0)</f>
        <v>FC</v>
      </c>
      <c r="L100" s="32" t="str">
        <f>VLOOKUP(G100,'ALL-Chart of Accounts'!$E:$F,2,0)</f>
        <v>IC AP - Ningbo Holdings</v>
      </c>
      <c r="M100" s="37">
        <v>120151</v>
      </c>
      <c r="Q100" s="32" t="str">
        <f>VLOOKUP($D$1,Sites!$A:$C,2,0)</f>
        <v>FC</v>
      </c>
      <c r="R100" s="32" t="str">
        <f>VLOOKUP(M100,'ALL-Chart of Accounts'!$E:$F,2,0)</f>
        <v>Inventory to Research</v>
      </c>
    </row>
    <row r="101" spans="2:18" x14ac:dyDescent="0.35">
      <c r="B101" s="47">
        <v>43165</v>
      </c>
      <c r="E101" t="s">
        <v>8641</v>
      </c>
      <c r="F101" t="s">
        <v>8642</v>
      </c>
      <c r="G101" s="32">
        <f t="shared" si="5"/>
        <v>272555</v>
      </c>
      <c r="K101" s="32" t="str">
        <f>VLOOKUP($D$1,Sites!$A:$C,2,0)</f>
        <v>FC</v>
      </c>
      <c r="L101" s="32" t="str">
        <f>VLOOKUP(G101,'ALL-Chart of Accounts'!$E:$F,2,0)</f>
        <v>IC AP - Shenzhen</v>
      </c>
      <c r="M101" s="37">
        <v>120151</v>
      </c>
      <c r="Q101" s="32" t="str">
        <f>VLOOKUP($D$1,Sites!$A:$C,2,0)</f>
        <v>FC</v>
      </c>
      <c r="R101" s="32" t="str">
        <f>VLOOKUP(M101,'ALL-Chart of Accounts'!$E:$F,2,0)</f>
        <v>Inventory to Research</v>
      </c>
    </row>
    <row r="102" spans="2:18" x14ac:dyDescent="0.35">
      <c r="B102" s="47">
        <v>43165</v>
      </c>
      <c r="E102" t="s">
        <v>8643</v>
      </c>
      <c r="F102" t="s">
        <v>8644</v>
      </c>
      <c r="G102" s="32">
        <f t="shared" si="5"/>
        <v>272556</v>
      </c>
      <c r="K102" s="32" t="str">
        <f>VLOOKUP($D$1,Sites!$A:$C,2,0)</f>
        <v>FC</v>
      </c>
      <c r="L102" s="32" t="str">
        <f>VLOOKUP(G102,'ALL-Chart of Accounts'!$E:$F,2,0)</f>
        <v>IC AP - Shenzhen Holdings</v>
      </c>
      <c r="M102" s="37">
        <v>120151</v>
      </c>
      <c r="Q102" s="32" t="str">
        <f>VLOOKUP($D$1,Sites!$A:$C,2,0)</f>
        <v>FC</v>
      </c>
      <c r="R102" s="32" t="str">
        <f>VLOOKUP(M102,'ALL-Chart of Accounts'!$E:$F,2,0)</f>
        <v>Inventory to Research</v>
      </c>
    </row>
    <row r="103" spans="2:18" x14ac:dyDescent="0.35">
      <c r="B103" s="47">
        <v>43165</v>
      </c>
      <c r="E103" t="s">
        <v>8645</v>
      </c>
      <c r="F103" t="s">
        <v>8646</v>
      </c>
      <c r="G103" s="32">
        <f t="shared" si="5"/>
        <v>272900</v>
      </c>
      <c r="K103" s="32" t="str">
        <f>VLOOKUP($D$1,Sites!$A:$C,2,0)</f>
        <v>FC</v>
      </c>
      <c r="L103" s="32" t="str">
        <f>VLOOKUP(G103,'ALL-Chart of Accounts'!$E:$F,2,0)</f>
        <v>IC AP - Corporate</v>
      </c>
      <c r="M103" s="37">
        <v>120151</v>
      </c>
      <c r="Q103" s="32" t="str">
        <f>VLOOKUP($D$1,Sites!$A:$C,2,0)</f>
        <v>FC</v>
      </c>
      <c r="R103" s="32" t="str">
        <f>VLOOKUP(M103,'ALL-Chart of Accounts'!$E:$F,2,0)</f>
        <v>Inventory to Research</v>
      </c>
    </row>
    <row r="104" spans="2:18" x14ac:dyDescent="0.35">
      <c r="B104" s="47">
        <v>43165</v>
      </c>
      <c r="E104" t="s">
        <v>8647</v>
      </c>
      <c r="F104" t="s">
        <v>8648</v>
      </c>
      <c r="G104" s="32">
        <f t="shared" si="5"/>
        <v>372100</v>
      </c>
      <c r="K104" s="32" t="str">
        <f>VLOOKUP($D$1,Sites!$A:$C,2,0)</f>
        <v>FC</v>
      </c>
      <c r="L104" s="32" t="str">
        <f>VLOOKUP(G104,'ALL-Chart of Accounts'!$E:$F,2,0)</f>
        <v>ID - Orlando - System</v>
      </c>
      <c r="M104" s="37">
        <v>120151</v>
      </c>
      <c r="Q104" s="32" t="str">
        <f>VLOOKUP($D$1,Sites!$A:$C,2,0)</f>
        <v>FC</v>
      </c>
      <c r="R104" s="32" t="str">
        <f>VLOOKUP(M104,'ALL-Chart of Accounts'!$E:$F,2,0)</f>
        <v>Inventory to Research</v>
      </c>
    </row>
    <row r="105" spans="2:18" x14ac:dyDescent="0.35">
      <c r="B105" s="47">
        <v>43165</v>
      </c>
      <c r="E105" t="s">
        <v>8649</v>
      </c>
      <c r="F105" t="s">
        <v>8650</v>
      </c>
      <c r="G105" s="32">
        <f t="shared" si="5"/>
        <v>372101</v>
      </c>
      <c r="K105" s="32" t="str">
        <f>VLOOKUP($D$1,Sites!$A:$C,2,0)</f>
        <v>FC</v>
      </c>
      <c r="L105" s="32" t="str">
        <f>VLOOKUP(G105,'ALL-Chart of Accounts'!$E:$F,2,0)</f>
        <v>ID - AeroTech HQ - System</v>
      </c>
      <c r="M105" s="37">
        <v>120151</v>
      </c>
      <c r="Q105" s="32" t="str">
        <f>VLOOKUP($D$1,Sites!$A:$C,2,0)</f>
        <v>FC</v>
      </c>
      <c r="R105" s="32" t="str">
        <f>VLOOKUP(M105,'ALL-Chart of Accounts'!$E:$F,2,0)</f>
        <v>Inventory to Research</v>
      </c>
    </row>
    <row r="106" spans="2:18" x14ac:dyDescent="0.35">
      <c r="B106" s="47">
        <v>43165</v>
      </c>
      <c r="E106" t="s">
        <v>8651</v>
      </c>
      <c r="F106" t="s">
        <v>8652</v>
      </c>
      <c r="G106" s="32">
        <f t="shared" si="5"/>
        <v>372105</v>
      </c>
      <c r="K106" s="32" t="str">
        <f>VLOOKUP($D$1,Sites!$A:$C,2,0)</f>
        <v>FC</v>
      </c>
      <c r="L106" s="32" t="str">
        <f>VLOOKUP(G106,'ALL-Chart of Accounts'!$E:$F,2,0)</f>
        <v>ID - Ogden - System</v>
      </c>
      <c r="M106" s="37">
        <v>120151</v>
      </c>
      <c r="Q106" s="32" t="str">
        <f>VLOOKUP($D$1,Sites!$A:$C,2,0)</f>
        <v>FC</v>
      </c>
      <c r="R106" s="32" t="str">
        <f>VLOOKUP(M106,'ALL-Chart of Accounts'!$E:$F,2,0)</f>
        <v>Inventory to Research</v>
      </c>
    </row>
    <row r="107" spans="2:18" x14ac:dyDescent="0.35">
      <c r="B107" s="47">
        <v>43165</v>
      </c>
      <c r="E107" t="s">
        <v>8653</v>
      </c>
      <c r="F107" t="s">
        <v>8654</v>
      </c>
      <c r="G107" s="32">
        <f t="shared" si="5"/>
        <v>372110</v>
      </c>
      <c r="K107" s="32" t="str">
        <f>VLOOKUP($D$1,Sites!$A:$C,2,0)</f>
        <v>FC</v>
      </c>
      <c r="L107" s="32" t="str">
        <f>VLOOKUP(G107,'ALL-Chart of Accounts'!$E:$F,2,0)</f>
        <v>ID - Airport Services - System</v>
      </c>
      <c r="M107" s="37">
        <v>120151</v>
      </c>
      <c r="Q107" s="32" t="str">
        <f>VLOOKUP($D$1,Sites!$A:$C,2,0)</f>
        <v>FC</v>
      </c>
      <c r="R107" s="32" t="str">
        <f>VLOOKUP(M107,'ALL-Chart of Accounts'!$E:$F,2,0)</f>
        <v>Inventory to Research</v>
      </c>
    </row>
    <row r="108" spans="2:18" x14ac:dyDescent="0.35">
      <c r="B108" s="47">
        <v>43165</v>
      </c>
      <c r="E108" t="s">
        <v>8655</v>
      </c>
      <c r="F108" t="s">
        <v>8656</v>
      </c>
      <c r="G108" s="32">
        <f t="shared" si="5"/>
        <v>372115</v>
      </c>
      <c r="K108" s="32" t="str">
        <f>VLOOKUP($D$1,Sites!$A:$C,2,0)</f>
        <v>FC</v>
      </c>
      <c r="L108" s="32" t="str">
        <f>VLOOKUP(G108,'ALL-Chart of Accounts'!$E:$F,2,0)</f>
        <v>ID - EMD HQ - System</v>
      </c>
      <c r="M108" s="37">
        <v>120151</v>
      </c>
      <c r="Q108" s="32" t="str">
        <f>VLOOKUP($D$1,Sites!$A:$C,2,0)</f>
        <v>FC</v>
      </c>
      <c r="R108" s="32" t="str">
        <f>VLOOKUP(M108,'ALL-Chart of Accounts'!$E:$F,2,0)</f>
        <v>Inventory to Research</v>
      </c>
    </row>
    <row r="109" spans="2:18" x14ac:dyDescent="0.35">
      <c r="B109" s="47">
        <v>43165</v>
      </c>
      <c r="E109" t="s">
        <v>8657</v>
      </c>
      <c r="F109" t="s">
        <v>8658</v>
      </c>
      <c r="G109" s="32">
        <f t="shared" si="5"/>
        <v>372120</v>
      </c>
      <c r="K109" s="32" t="str">
        <f>VLOOKUP($D$1,Sites!$A:$C,2,0)</f>
        <v>FC</v>
      </c>
      <c r="L109" s="32" t="str">
        <f>VLOOKUP(G109,'ALL-Chart of Accounts'!$E:$F,2,0)</f>
        <v>ID - Chalfont - System</v>
      </c>
      <c r="M109" s="37">
        <v>120151</v>
      </c>
      <c r="Q109" s="32" t="str">
        <f>VLOOKUP($D$1,Sites!$A:$C,2,0)</f>
        <v>FC</v>
      </c>
      <c r="R109" s="32" t="str">
        <f>VLOOKUP(M109,'ALL-Chart of Accounts'!$E:$F,2,0)</f>
        <v>Inventory to Research</v>
      </c>
    </row>
    <row r="110" spans="2:18" x14ac:dyDescent="0.35">
      <c r="B110" s="47">
        <v>43165</v>
      </c>
      <c r="E110" t="s">
        <v>8659</v>
      </c>
      <c r="F110" t="s">
        <v>8660</v>
      </c>
      <c r="G110" s="32">
        <f t="shared" si="5"/>
        <v>372125</v>
      </c>
      <c r="K110" s="32" t="str">
        <f>VLOOKUP($D$1,Sites!$A:$C,2,0)</f>
        <v>FC</v>
      </c>
      <c r="L110" s="32" t="str">
        <f>VLOOKUP(G110,'ALL-Chart of Accounts'!$E:$F,2,0)</f>
        <v>ID - Madera - System</v>
      </c>
      <c r="M110" s="37">
        <v>120151</v>
      </c>
      <c r="Q110" s="32" t="str">
        <f>VLOOKUP($D$1,Sites!$A:$C,2,0)</f>
        <v>FC</v>
      </c>
      <c r="R110" s="32" t="str">
        <f>VLOOKUP(M110,'ALL-Chart of Accounts'!$E:$F,2,0)</f>
        <v>Inventory to Research</v>
      </c>
    </row>
    <row r="111" spans="2:18" x14ac:dyDescent="0.35">
      <c r="B111" s="47">
        <v>43165</v>
      </c>
      <c r="E111" t="s">
        <v>8661</v>
      </c>
      <c r="F111" t="s">
        <v>8662</v>
      </c>
      <c r="G111" s="32">
        <f t="shared" si="5"/>
        <v>372127</v>
      </c>
      <c r="K111" s="32" t="str">
        <f>VLOOKUP($D$1,Sites!$A:$C,2,0)</f>
        <v>FC</v>
      </c>
      <c r="L111" s="32" t="str">
        <f>VLOOKUP(G111,'ALL-Chart of Accounts'!$E:$F,2,0)</f>
        <v>ID - Alpharetta - System</v>
      </c>
      <c r="M111" s="37">
        <v>120151</v>
      </c>
      <c r="Q111" s="32" t="str">
        <f>VLOOKUP($D$1,Sites!$A:$C,2,0)</f>
        <v>FC</v>
      </c>
      <c r="R111" s="32" t="str">
        <f>VLOOKUP(M111,'ALL-Chart of Accounts'!$E:$F,2,0)</f>
        <v>Inventory to Research</v>
      </c>
    </row>
    <row r="112" spans="2:18" x14ac:dyDescent="0.35">
      <c r="B112" s="47">
        <v>43165</v>
      </c>
      <c r="E112" t="s">
        <v>8663</v>
      </c>
      <c r="F112" t="s">
        <v>8664</v>
      </c>
      <c r="G112" s="32">
        <f t="shared" si="5"/>
        <v>372130</v>
      </c>
      <c r="K112" s="32" t="str">
        <f>VLOOKUP($D$1,Sites!$A:$C,2,0)</f>
        <v>FC</v>
      </c>
      <c r="L112" s="32" t="str">
        <f>VLOOKUP(G112,'ALL-Chart of Accounts'!$E:$F,2,0)</f>
        <v>ID - Lakeland - System</v>
      </c>
      <c r="M112" s="37">
        <v>120151</v>
      </c>
      <c r="Q112" s="32" t="str">
        <f>VLOOKUP($D$1,Sites!$A:$C,2,0)</f>
        <v>FC</v>
      </c>
      <c r="R112" s="32" t="str">
        <f>VLOOKUP(M112,'ALL-Chart of Accounts'!$E:$F,2,0)</f>
        <v>Inventory to Research</v>
      </c>
    </row>
    <row r="113" spans="2:18" x14ac:dyDescent="0.35">
      <c r="B113" s="47">
        <v>43165</v>
      </c>
      <c r="E113" t="s">
        <v>8665</v>
      </c>
      <c r="F113" t="s">
        <v>8666</v>
      </c>
      <c r="G113" s="32">
        <f t="shared" si="5"/>
        <v>372133</v>
      </c>
      <c r="K113" s="32" t="str">
        <f>VLOOKUP($D$1,Sites!$A:$C,2,0)</f>
        <v>FC</v>
      </c>
      <c r="L113" s="32" t="str">
        <f>VLOOKUP(G113,'ALL-Chart of Accounts'!$E:$F,2,0)</f>
        <v>ID - FoodTech HQ - System</v>
      </c>
      <c r="M113" s="37">
        <v>120151</v>
      </c>
      <c r="Q113" s="32" t="str">
        <f>VLOOKUP($D$1,Sites!$A:$C,2,0)</f>
        <v>FC</v>
      </c>
      <c r="R113" s="32" t="str">
        <f>VLOOKUP(M113,'ALL-Chart of Accounts'!$E:$F,2,0)</f>
        <v>Inventory to Research</v>
      </c>
    </row>
    <row r="114" spans="2:18" x14ac:dyDescent="0.35">
      <c r="B114" s="47">
        <v>43165</v>
      </c>
      <c r="E114" t="s">
        <v>8667</v>
      </c>
      <c r="F114" t="s">
        <v>8668</v>
      </c>
      <c r="G114" s="32">
        <f t="shared" si="5"/>
        <v>372135</v>
      </c>
      <c r="K114" s="32" t="str">
        <f>VLOOKUP($D$1,Sites!$A:$C,2,0)</f>
        <v>FC</v>
      </c>
      <c r="L114" s="32" t="str">
        <f>VLOOKUP(G114,'ALL-Chart of Accounts'!$E:$F,2,0)</f>
        <v>ID - Sandusky - System</v>
      </c>
      <c r="M114" s="37">
        <v>120151</v>
      </c>
      <c r="Q114" s="32" t="str">
        <f>VLOOKUP($D$1,Sites!$A:$C,2,0)</f>
        <v>FC</v>
      </c>
      <c r="R114" s="32" t="str">
        <f>VLOOKUP(M114,'ALL-Chart of Accounts'!$E:$F,2,0)</f>
        <v>Inventory to Research</v>
      </c>
    </row>
    <row r="115" spans="2:18" x14ac:dyDescent="0.35">
      <c r="B115" s="47">
        <v>43165</v>
      </c>
      <c r="E115" t="s">
        <v>8669</v>
      </c>
      <c r="F115" t="s">
        <v>8670</v>
      </c>
      <c r="G115" s="32">
        <f t="shared" si="5"/>
        <v>372136</v>
      </c>
      <c r="K115" s="32" t="str">
        <f>VLOOKUP($D$1,Sites!$A:$C,2,0)</f>
        <v>FC</v>
      </c>
      <c r="L115" s="32" t="str">
        <f>VLOOKUP(G115,'ALL-Chart of Accounts'!$E:$F,2,0)</f>
        <v>ID - Russelleville - System</v>
      </c>
      <c r="M115" s="37">
        <v>120151</v>
      </c>
      <c r="Q115" s="32" t="str">
        <f>VLOOKUP($D$1,Sites!$A:$C,2,0)</f>
        <v>FC</v>
      </c>
      <c r="R115" s="32" t="str">
        <f>VLOOKUP(M115,'ALL-Chart of Accounts'!$E:$F,2,0)</f>
        <v>Inventory to Research</v>
      </c>
    </row>
    <row r="116" spans="2:18" x14ac:dyDescent="0.35">
      <c r="B116" s="47">
        <v>43165</v>
      </c>
      <c r="E116" t="s">
        <v>8671</v>
      </c>
      <c r="F116" t="s">
        <v>8672</v>
      </c>
      <c r="G116" s="32">
        <f t="shared" si="5"/>
        <v>372140</v>
      </c>
      <c r="K116" s="32" t="str">
        <f>VLOOKUP($D$1,Sites!$A:$C,2,0)</f>
        <v>FC</v>
      </c>
      <c r="L116" s="32" t="str">
        <f>VLOOKUP(G116,'ALL-Chart of Accounts'!$E:$F,2,0)</f>
        <v>ID - Wolf-Tec Kingston - System</v>
      </c>
      <c r="M116" s="37">
        <v>120151</v>
      </c>
      <c r="Q116" s="32" t="str">
        <f>VLOOKUP($D$1,Sites!$A:$C,2,0)</f>
        <v>FC</v>
      </c>
      <c r="R116" s="32" t="str">
        <f>VLOOKUP(M116,'ALL-Chart of Accounts'!$E:$F,2,0)</f>
        <v>Inventory to Research</v>
      </c>
    </row>
    <row r="117" spans="2:18" x14ac:dyDescent="0.35">
      <c r="B117" s="5">
        <v>43165</v>
      </c>
      <c r="E117" t="s">
        <v>8673</v>
      </c>
      <c r="F117" t="s">
        <v>8674</v>
      </c>
      <c r="G117" s="32">
        <f t="shared" si="5"/>
        <v>372900</v>
      </c>
      <c r="K117" s="32" t="str">
        <f>VLOOKUP($D$1,Sites!$A:$C,2,0)</f>
        <v>FC</v>
      </c>
      <c r="L117" s="32" t="str">
        <f>VLOOKUP(G117,'ALL-Chart of Accounts'!$E:$F,2,0)</f>
        <v>ID - Corporate - System</v>
      </c>
      <c r="M117" s="37">
        <v>120151</v>
      </c>
      <c r="Q117" s="32" t="str">
        <f>VLOOKUP($D$1,Sites!$A:$C,2,0)</f>
        <v>FC</v>
      </c>
      <c r="R117" s="32" t="str">
        <f>VLOOKUP(M117,'ALL-Chart of Accounts'!$E:$F,2,0)</f>
        <v>Inventory to Research</v>
      </c>
    </row>
  </sheetData>
  <autoFilter ref="A2:X117" xr:uid="{00000000-0009-0000-0000-0000CC000000}"/>
  <dataValidations count="1">
    <dataValidation type="list" allowBlank="1" showInputMessage="1" showErrorMessage="1" sqref="D1" xr:uid="{00000000-0002-0000-CC00-000000000000}">
      <formula1>Sites</formula1>
    </dataValidation>
  </dataValidations>
  <hyperlinks>
    <hyperlink ref="B1" location="Index!A1" display="Go To Index" xr:uid="{00000000-0004-0000-C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029A5-1A76-4ED0-9599-D61109B85B46}">
  <sheetPr>
    <tabColor theme="6" tint="0.59999389629810485"/>
  </sheetPr>
  <dimension ref="A1:X97"/>
  <sheetViews>
    <sheetView workbookViewId="0">
      <pane xSplit="6" ySplit="2" topLeftCell="G61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ColWidth="8.6328125" defaultRowHeight="14.5" x14ac:dyDescent="0.35"/>
  <cols>
    <col min="1" max="2" width="10.6328125" style="47" bestFit="1" customWidth="1"/>
    <col min="3" max="3" width="9.6328125" style="47" bestFit="1" customWidth="1"/>
    <col min="4" max="4" width="9.36328125" style="46" bestFit="1" customWidth="1"/>
    <col min="5" max="5" width="10.54296875" style="46" bestFit="1" customWidth="1"/>
    <col min="6" max="6" width="34.453125" style="46" bestFit="1" customWidth="1"/>
    <col min="7" max="7" width="14.36328125" style="46" bestFit="1" customWidth="1"/>
    <col min="8" max="11" width="23.54296875" style="46" bestFit="1" customWidth="1"/>
    <col min="12" max="12" width="35.6328125" style="46" bestFit="1" customWidth="1"/>
    <col min="13" max="13" width="11.36328125" style="46" bestFit="1" customWidth="1"/>
    <col min="14" max="17" width="20.453125" style="46" bestFit="1" customWidth="1"/>
    <col min="18" max="18" width="25.36328125" style="46" bestFit="1" customWidth="1"/>
    <col min="19" max="19" width="15" style="46" bestFit="1" customWidth="1"/>
    <col min="20" max="23" width="24.36328125" style="46" bestFit="1" customWidth="1"/>
    <col min="24" max="24" width="29.08984375" style="46" bestFit="1" customWidth="1"/>
    <col min="25" max="16384" width="8.6328125" style="46"/>
  </cols>
  <sheetData>
    <row r="1" spans="1:24" x14ac:dyDescent="0.35">
      <c r="A1" s="47" t="s">
        <v>348</v>
      </c>
      <c r="B1" s="26" t="s">
        <v>50</v>
      </c>
      <c r="C1" s="47" t="s">
        <v>350</v>
      </c>
      <c r="D1" s="6" t="s">
        <v>15</v>
      </c>
    </row>
    <row r="2" spans="1:24" x14ac:dyDescent="0.35">
      <c r="A2" s="19" t="s">
        <v>365</v>
      </c>
      <c r="B2" s="20" t="s">
        <v>4</v>
      </c>
      <c r="C2" s="21" t="s">
        <v>366</v>
      </c>
      <c r="D2" s="46" t="s">
        <v>349</v>
      </c>
      <c r="E2" s="46" t="s">
        <v>3584</v>
      </c>
      <c r="F2" s="46" t="s">
        <v>387</v>
      </c>
      <c r="G2" s="46" t="s">
        <v>8459</v>
      </c>
      <c r="H2" s="46" t="s">
        <v>8460</v>
      </c>
      <c r="I2" s="46" t="s">
        <v>8461</v>
      </c>
      <c r="J2" s="46" t="s">
        <v>8462</v>
      </c>
      <c r="K2" s="46" t="s">
        <v>8463</v>
      </c>
      <c r="L2" s="46" t="s">
        <v>8464</v>
      </c>
      <c r="M2" s="46" t="s">
        <v>8465</v>
      </c>
      <c r="N2" s="46" t="s">
        <v>8466</v>
      </c>
      <c r="O2" s="46" t="s">
        <v>8467</v>
      </c>
      <c r="P2" s="46" t="s">
        <v>8468</v>
      </c>
      <c r="Q2" s="46" t="s">
        <v>8469</v>
      </c>
      <c r="R2" s="46" t="s">
        <v>8470</v>
      </c>
      <c r="S2" s="46" t="s">
        <v>8471</v>
      </c>
      <c r="T2" s="46" t="s">
        <v>8472</v>
      </c>
      <c r="U2" s="46" t="s">
        <v>8473</v>
      </c>
      <c r="V2" s="46" t="s">
        <v>8474</v>
      </c>
      <c r="W2" s="46" t="s">
        <v>8475</v>
      </c>
      <c r="X2" s="46" t="s">
        <v>8476</v>
      </c>
    </row>
    <row r="3" spans="1:24" x14ac:dyDescent="0.35">
      <c r="B3" s="47">
        <v>43468</v>
      </c>
      <c r="D3" s="46" t="s">
        <v>11498</v>
      </c>
      <c r="E3" s="46" t="s">
        <v>1470</v>
      </c>
      <c r="F3" s="46" t="str">
        <f>IF(LEN(E3)=2,"AP - "&amp;VLOOKUP(E3,'ALL-Unit Code 4'!W:X,2,0),"IC - "&amp;MID(L3,FIND("-",L3,1)+2,99)&amp;" - "&amp;VLOOKUP(K3,'ALL-Unit Code 4'!W:X,2,0))</f>
        <v>AP - AUTOMATED GUIDED VEHICLES</v>
      </c>
      <c r="G3" s="32">
        <f t="shared" ref="G3" si="0">VALUE(IF(LEFT(E3,2)="IC","272"&amp;MID(E3,3,3),IF(LEFT(E3,2)="ID","372"&amp;RIGHT(E3,3),IFERROR(272000+VALUE(RIGHT(E3,3)),261000))))</f>
        <v>261000</v>
      </c>
      <c r="K3" s="32" t="str">
        <f t="shared" ref="K3" si="1">LEFT(E3,2)</f>
        <v>AG</v>
      </c>
      <c r="L3" s="32" t="str">
        <f>VLOOKUP(G3,'ALL-Chart of Accounts'!$E:$F,2,0)</f>
        <v>Accounts Payable - System</v>
      </c>
      <c r="M3" s="37">
        <v>120151</v>
      </c>
      <c r="Q3" s="32" t="str">
        <f>K3</f>
        <v>AG</v>
      </c>
      <c r="R3" s="32" t="str">
        <f>VLOOKUP(M3,'ALL-Chart of Accounts'!$E:$F,2,0)</f>
        <v>Inventory to Research</v>
      </c>
    </row>
    <row r="4" spans="1:24" x14ac:dyDescent="0.35">
      <c r="B4" s="47">
        <v>43468</v>
      </c>
      <c r="D4" s="46" t="s">
        <v>11498</v>
      </c>
      <c r="E4" s="46" t="s">
        <v>52</v>
      </c>
      <c r="F4" s="46" t="str">
        <f>IF(LEN(E4)=2,"AP - "&amp;VLOOKUP(E4,'ALL-Unit Code 4'!W:X,2,0),"IC - "&amp;MID(L4,FIND("-",L4,1)+2,99)&amp;" - "&amp;VLOOKUP(K4,'ALL-Unit Code 4'!W:X,2,0))</f>
        <v>AP - FREEZING AND COOKING</v>
      </c>
      <c r="G4" s="32">
        <f t="shared" ref="G4:G30" si="2">VALUE(IF(LEFT(E4,2)="IC","272"&amp;MID(E4,3,3),IF(LEFT(E4,2)="ID","372"&amp;RIGHT(E4,3),IFERROR(272000+VALUE(RIGHT(E4,3)),261000))))</f>
        <v>261000</v>
      </c>
      <c r="K4" s="32" t="str">
        <f t="shared" ref="K4:K30" si="3">LEFT(E4,2)</f>
        <v>FC</v>
      </c>
      <c r="L4" s="32" t="str">
        <f>VLOOKUP(G4,'ALL-Chart of Accounts'!$E:$F,2,0)</f>
        <v>Accounts Payable - System</v>
      </c>
      <c r="M4" s="37">
        <v>120151</v>
      </c>
      <c r="Q4" s="32" t="str">
        <f t="shared" ref="Q4:Q30" si="4">K4</f>
        <v>FC</v>
      </c>
      <c r="R4" s="32" t="str">
        <f>VLOOKUP(M4,'ALL-Chart of Accounts'!$E:$F,2,0)</f>
        <v>Inventory to Research</v>
      </c>
    </row>
    <row r="5" spans="1:24" x14ac:dyDescent="0.35">
      <c r="B5" s="47">
        <v>43468</v>
      </c>
      <c r="D5" s="46" t="s">
        <v>11498</v>
      </c>
      <c r="E5" s="46" t="s">
        <v>10873</v>
      </c>
      <c r="F5" s="46" t="str">
        <f>IF(LEN(E5)=2,"AP - "&amp;VLOOKUP(E5,'ALL-Unit Code 4'!W:X,2,0),"IC - "&amp;MID(L5,FIND("-",L5,1)+2,99)&amp;" - "&amp;VLOOKUP(K5,'ALL-Unit Code 4'!W:X,2,0))</f>
        <v>AP - ESS AND ASEPTIC</v>
      </c>
      <c r="G5" s="32">
        <f t="shared" si="2"/>
        <v>261000</v>
      </c>
      <c r="K5" s="32" t="str">
        <f t="shared" si="3"/>
        <v>EA</v>
      </c>
      <c r="L5" s="32" t="str">
        <f>VLOOKUP(G5,'ALL-Chart of Accounts'!$E:$F,2,0)</f>
        <v>Accounts Payable - System</v>
      </c>
      <c r="M5" s="37">
        <v>120151</v>
      </c>
      <c r="Q5" s="32" t="str">
        <f t="shared" si="4"/>
        <v>EA</v>
      </c>
      <c r="R5" s="32" t="str">
        <f>VLOOKUP(M5,'ALL-Chart of Accounts'!$E:$F,2,0)</f>
        <v>Inventory to Research</v>
      </c>
    </row>
    <row r="6" spans="1:24" x14ac:dyDescent="0.35">
      <c r="B6" s="47">
        <v>43468</v>
      </c>
      <c r="D6" s="46" t="s">
        <v>11498</v>
      </c>
      <c r="E6" s="46" t="s">
        <v>54</v>
      </c>
      <c r="F6" s="46" t="str">
        <f>IF(LEN(E6)=2,"AP - "&amp;VLOOKUP(E6,'ALL-Unit Code 4'!W:X,2,0),"IC - "&amp;MID(L6,FIND("-",L6,1)+2,99)&amp;" - "&amp;VLOOKUP(K6,'ALL-Unit Code 4'!W:X,2,0))</f>
        <v>AP - CANNING</v>
      </c>
      <c r="G6" s="32">
        <f t="shared" si="2"/>
        <v>261000</v>
      </c>
      <c r="K6" s="32" t="str">
        <f t="shared" si="3"/>
        <v>CN</v>
      </c>
      <c r="L6" s="32" t="str">
        <f>VLOOKUP(G6,'ALL-Chart of Accounts'!$E:$F,2,0)</f>
        <v>Accounts Payable - System</v>
      </c>
      <c r="M6" s="37">
        <v>120151</v>
      </c>
      <c r="Q6" s="32" t="str">
        <f t="shared" si="4"/>
        <v>CN</v>
      </c>
      <c r="R6" s="32" t="str">
        <f>VLOOKUP(M6,'ALL-Chart of Accounts'!$E:$F,2,0)</f>
        <v>Inventory to Research</v>
      </c>
    </row>
    <row r="7" spans="1:24" x14ac:dyDescent="0.35">
      <c r="B7" s="47">
        <v>43468</v>
      </c>
      <c r="D7" s="46" t="s">
        <v>11498</v>
      </c>
      <c r="E7" s="46" t="s">
        <v>10860</v>
      </c>
      <c r="F7" s="46" t="str">
        <f>IF(LEN(E7)=2,"AP - "&amp;VLOOKUP(E7,'ALL-Unit Code 4'!W:X,2,0),"IC - "&amp;MID(L7,FIND("-",L7,1)+2,99)&amp;" - "&amp;VLOOKUP(K7,'ALL-Unit Code 4'!W:X,2,0))</f>
        <v>AP - AVURE - SP</v>
      </c>
      <c r="G7" s="32">
        <f t="shared" si="2"/>
        <v>261000</v>
      </c>
      <c r="K7" s="32" t="str">
        <f t="shared" si="3"/>
        <v>AV</v>
      </c>
      <c r="L7" s="32" t="str">
        <f>VLOOKUP(G7,'ALL-Chart of Accounts'!$E:$F,2,0)</f>
        <v>Accounts Payable - System</v>
      </c>
      <c r="M7" s="37">
        <v>120151</v>
      </c>
      <c r="Q7" s="32" t="str">
        <f t="shared" si="4"/>
        <v>AV</v>
      </c>
      <c r="R7" s="32" t="str">
        <f>VLOOKUP(M7,'ALL-Chart of Accounts'!$E:$F,2,0)</f>
        <v>Inventory to Research</v>
      </c>
    </row>
    <row r="8" spans="1:24" x14ac:dyDescent="0.35">
      <c r="B8" s="47">
        <v>43468</v>
      </c>
      <c r="D8" s="46" t="s">
        <v>11498</v>
      </c>
      <c r="E8" s="46" t="s">
        <v>1485</v>
      </c>
      <c r="F8" s="46" t="str">
        <f>IF(LEN(E8)=2,"AP - "&amp;VLOOKUP(E8,'ALL-Unit Code 4'!W:X,2,0),"IC - "&amp;MID(L8,FIND("-",L8,1)+2,99)&amp;" - "&amp;VLOOKUP(K8,'ALL-Unit Code 4'!W:X,2,0))</f>
        <v>AP - B AND B SYSTEMS</v>
      </c>
      <c r="G8" s="32">
        <f t="shared" si="2"/>
        <v>261000</v>
      </c>
      <c r="K8" s="32" t="str">
        <f t="shared" si="3"/>
        <v>BB</v>
      </c>
      <c r="L8" s="32" t="str">
        <f>VLOOKUP(G8,'ALL-Chart of Accounts'!$E:$F,2,0)</f>
        <v>Accounts Payable - System</v>
      </c>
      <c r="M8" s="37">
        <v>120151</v>
      </c>
      <c r="Q8" s="32" t="str">
        <f t="shared" si="4"/>
        <v>BB</v>
      </c>
      <c r="R8" s="32" t="str">
        <f>VLOOKUP(M8,'ALL-Chart of Accounts'!$E:$F,2,0)</f>
        <v>Inventory to Research</v>
      </c>
    </row>
    <row r="9" spans="1:24" x14ac:dyDescent="0.35">
      <c r="B9" s="47">
        <v>43468</v>
      </c>
      <c r="D9" s="46" t="s">
        <v>11498</v>
      </c>
      <c r="E9" s="46" t="s">
        <v>1783</v>
      </c>
      <c r="F9" s="46" t="str">
        <f>IF(LEN(E9)=2,"AP - "&amp;VLOOKUP(E9,'ALL-Unit Code 4'!W:X,2,0),"IC - "&amp;MID(L9,FIND("-",L9,1)+2,99)&amp;" - "&amp;VLOOKUP(K9,'ALL-Unit Code 4'!W:X,2,0))</f>
        <v>AP - PLF</v>
      </c>
      <c r="G9" s="32">
        <f t="shared" si="2"/>
        <v>261000</v>
      </c>
      <c r="K9" s="32" t="str">
        <f t="shared" si="3"/>
        <v>PL</v>
      </c>
      <c r="L9" s="32" t="str">
        <f>VLOOKUP(G9,'ALL-Chart of Accounts'!$E:$F,2,0)</f>
        <v>Accounts Payable - System</v>
      </c>
      <c r="M9" s="37">
        <v>120151</v>
      </c>
      <c r="Q9" s="32" t="str">
        <f t="shared" si="4"/>
        <v>PL</v>
      </c>
      <c r="R9" s="32" t="str">
        <f>VLOOKUP(M9,'ALL-Chart of Accounts'!$E:$F,2,0)</f>
        <v>Inventory to Research</v>
      </c>
    </row>
    <row r="10" spans="1:24" x14ac:dyDescent="0.35">
      <c r="D10" s="46" t="s">
        <v>11498</v>
      </c>
      <c r="E10" s="46" t="s">
        <v>10854</v>
      </c>
      <c r="F10" s="46" t="str">
        <f>IF(LEN(E10)=2,"AP - "&amp;VLOOKUP(E10,'ALL-Unit Code 4'!W:X,2,0),"IC - "&amp;MID(L10,FIND("-",L10,1)+2,99)&amp;" - "&amp;VLOOKUP(K10,'ALL-Unit Code 4'!W:X,2,0))</f>
        <v>AP - CITRUS EXTRACTORS</v>
      </c>
      <c r="G10" s="32">
        <f t="shared" si="2"/>
        <v>261000</v>
      </c>
      <c r="K10" s="32" t="str">
        <f t="shared" si="3"/>
        <v>EX</v>
      </c>
      <c r="L10" s="32" t="str">
        <f>VLOOKUP(G10,'ALL-Chart of Accounts'!$E:$F,2,0)</f>
        <v>Accounts Payable - System</v>
      </c>
      <c r="M10" s="37">
        <v>120151</v>
      </c>
      <c r="Q10" s="32" t="str">
        <f t="shared" si="4"/>
        <v>EX</v>
      </c>
      <c r="R10" s="32" t="str">
        <f>VLOOKUP(M10,'ALL-Chart of Accounts'!$E:$F,2,0)</f>
        <v>Inventory to Research</v>
      </c>
    </row>
    <row r="11" spans="1:24" x14ac:dyDescent="0.35">
      <c r="D11" s="46" t="s">
        <v>11498</v>
      </c>
      <c r="E11" s="46" t="s">
        <v>10855</v>
      </c>
      <c r="F11" s="46" t="str">
        <f>IF(LEN(E11)=2,"AP - "&amp;VLOOKUP(E11,'ALL-Unit Code 4'!W:X,2,0),"IC - "&amp;MID(L11,FIND("-",L11,1)+2,99)&amp;" - "&amp;VLOOKUP(K11,'ALL-Unit Code 4'!W:X,2,0))</f>
        <v>AP - FRESH PRODUCE TECH</v>
      </c>
      <c r="G11" s="32">
        <f t="shared" si="2"/>
        <v>261000</v>
      </c>
      <c r="K11" s="32" t="str">
        <f t="shared" si="3"/>
        <v>FP</v>
      </c>
      <c r="L11" s="32" t="str">
        <f>VLOOKUP(G11,'ALL-Chart of Accounts'!$E:$F,2,0)</f>
        <v>Accounts Payable - System</v>
      </c>
      <c r="M11" s="37">
        <v>120151</v>
      </c>
      <c r="Q11" s="32" t="str">
        <f t="shared" si="4"/>
        <v>FP</v>
      </c>
      <c r="R11" s="32" t="str">
        <f>VLOOKUP(M11,'ALL-Chart of Accounts'!$E:$F,2,0)</f>
        <v>Inventory to Research</v>
      </c>
    </row>
    <row r="12" spans="1:24" x14ac:dyDescent="0.35">
      <c r="D12" s="46" t="s">
        <v>11498</v>
      </c>
      <c r="E12" s="46" t="s">
        <v>373</v>
      </c>
      <c r="F12" s="46" t="str">
        <f>IF(LEN(E12)=2,"AP - "&amp;VLOOKUP(E12,'ALL-Unit Code 4'!W:X,2,0),"IC - "&amp;MID(L12,FIND("-",L12,1)+2,99)&amp;" - "&amp;VLOOKUP(K12,'ALL-Unit Code 4'!W:X,2,0))</f>
        <v>AP - FILLERS AND CLOSERS</v>
      </c>
      <c r="G12" s="32">
        <f t="shared" si="2"/>
        <v>261000</v>
      </c>
      <c r="K12" s="32" t="str">
        <f t="shared" si="3"/>
        <v>FS</v>
      </c>
      <c r="L12" s="32" t="str">
        <f>VLOOKUP(G12,'ALL-Chart of Accounts'!$E:$F,2,0)</f>
        <v>Accounts Payable - System</v>
      </c>
      <c r="M12" s="37">
        <v>120151</v>
      </c>
      <c r="Q12" s="32" t="str">
        <f t="shared" si="4"/>
        <v>FS</v>
      </c>
      <c r="R12" s="32" t="str">
        <f>VLOOKUP(M12,'ALL-Chart of Accounts'!$E:$F,2,0)</f>
        <v>Inventory to Research</v>
      </c>
    </row>
    <row r="13" spans="1:24" x14ac:dyDescent="0.35">
      <c r="D13" s="46" t="s">
        <v>11498</v>
      </c>
      <c r="E13" s="46" t="s">
        <v>10857</v>
      </c>
      <c r="F13" s="46" t="str">
        <f>IF(LEN(E13)=2,"AP - "&amp;VLOOKUP(E13,'ALL-Unit Code 4'!W:X,2,0),"IC - "&amp;MID(L13,FIND("-",L13,1)+2,99)&amp;" - "&amp;VLOOKUP(K13,'ALL-Unit Code 4'!W:X,2,0))</f>
        <v>AP - HYDRO</v>
      </c>
      <c r="G13" s="32">
        <f t="shared" si="2"/>
        <v>261000</v>
      </c>
      <c r="K13" s="32" t="str">
        <f t="shared" si="3"/>
        <v>HY</v>
      </c>
      <c r="L13" s="32" t="str">
        <f>VLOOKUP(G13,'ALL-Chart of Accounts'!$E:$F,2,0)</f>
        <v>Accounts Payable - System</v>
      </c>
      <c r="M13" s="37">
        <v>120151</v>
      </c>
      <c r="Q13" s="32" t="str">
        <f t="shared" si="4"/>
        <v>HY</v>
      </c>
      <c r="R13" s="32" t="str">
        <f>VLOOKUP(M13,'ALL-Chart of Accounts'!$E:$F,2,0)</f>
        <v>Inventory to Research</v>
      </c>
    </row>
    <row r="14" spans="1:24" x14ac:dyDescent="0.35">
      <c r="D14" s="46" t="s">
        <v>11498</v>
      </c>
      <c r="E14" s="46" t="s">
        <v>10862</v>
      </c>
      <c r="F14" s="46" t="str">
        <f>IF(LEN(E14)=2,"AP - "&amp;VLOOKUP(E14,'ALL-Unit Code 4'!W:X,2,0),"IC - "&amp;MID(L14,FIND("-",L14,1)+2,99)&amp;" - "&amp;VLOOKUP(K14,'ALL-Unit Code 4'!W:X,2,0))</f>
        <v>AP - RETORT AND RPS</v>
      </c>
      <c r="G14" s="32">
        <f t="shared" si="2"/>
        <v>261000</v>
      </c>
      <c r="K14" s="32" t="str">
        <f t="shared" si="3"/>
        <v>RR</v>
      </c>
      <c r="L14" s="32" t="str">
        <f>VLOOKUP(G14,'ALL-Chart of Accounts'!$E:$F,2,0)</f>
        <v>Accounts Payable - System</v>
      </c>
      <c r="M14" s="37">
        <v>120151</v>
      </c>
      <c r="Q14" s="32" t="str">
        <f t="shared" si="4"/>
        <v>RR</v>
      </c>
      <c r="R14" s="32" t="str">
        <f>VLOOKUP(M14,'ALL-Chart of Accounts'!$E:$F,2,0)</f>
        <v>Inventory to Research</v>
      </c>
    </row>
    <row r="15" spans="1:24" x14ac:dyDescent="0.35">
      <c r="D15" s="46" t="s">
        <v>11498</v>
      </c>
      <c r="E15" s="46" t="s">
        <v>1884</v>
      </c>
      <c r="F15" s="46" t="str">
        <f>IF(LEN(E15)=2,"AP - "&amp;VLOOKUP(E15,'ALL-Unit Code 4'!W:X,2,0),"IC - "&amp;MID(L15,FIND("-",L15,1)+2,99)&amp;" - "&amp;VLOOKUP(K15,'ALL-Unit Code 4'!W:X,2,0))</f>
        <v>AP - TIPPER TIE</v>
      </c>
      <c r="G15" s="32">
        <f t="shared" si="2"/>
        <v>261000</v>
      </c>
      <c r="K15" s="32" t="str">
        <f t="shared" si="3"/>
        <v>TT</v>
      </c>
      <c r="L15" s="32" t="str">
        <f>VLOOKUP(G15,'ALL-Chart of Accounts'!$E:$F,2,0)</f>
        <v>Accounts Payable - System</v>
      </c>
      <c r="M15" s="37">
        <v>120151</v>
      </c>
      <c r="Q15" s="32" t="str">
        <f t="shared" si="4"/>
        <v>TT</v>
      </c>
      <c r="R15" s="32" t="str">
        <f>VLOOKUP(M15,'ALL-Chart of Accounts'!$E:$F,2,0)</f>
        <v>Inventory to Research</v>
      </c>
    </row>
    <row r="16" spans="1:24" x14ac:dyDescent="0.35">
      <c r="B16" s="47">
        <v>43468</v>
      </c>
      <c r="D16" s="46" t="s">
        <v>11498</v>
      </c>
      <c r="E16" s="46" t="s">
        <v>12014</v>
      </c>
      <c r="F16" s="46" t="str">
        <f>IF(LEN(E16)=2,"AP - "&amp;VLOOKUP(E16,'ALL-Unit Code 4'!W:X,2,0),"IC - "&amp;MID(L16,FIND("-",L16,1)+2,99)&amp;" - "&amp;VLOOKUP(K16,'ALL-Unit Code 4'!W:X,2,0))</f>
        <v>IC - Madera - CANNING</v>
      </c>
      <c r="G16" s="32">
        <f t="shared" si="2"/>
        <v>272125</v>
      </c>
      <c r="K16" s="32" t="str">
        <f t="shared" si="3"/>
        <v>CN</v>
      </c>
      <c r="L16" s="32" t="str">
        <f>VLOOKUP(G16,'ALL-Chart of Accounts'!$E:$F,2,0)</f>
        <v>IC AP - Madera</v>
      </c>
      <c r="M16" s="37">
        <v>120151</v>
      </c>
      <c r="Q16" s="32" t="str">
        <f t="shared" si="4"/>
        <v>CN</v>
      </c>
      <c r="R16" s="32" t="str">
        <f>VLOOKUP(M16,'ALL-Chart of Accounts'!$E:$F,2,0)</f>
        <v>Inventory to Research</v>
      </c>
    </row>
    <row r="17" spans="2:18" x14ac:dyDescent="0.35">
      <c r="B17" s="47">
        <v>43468</v>
      </c>
      <c r="D17" s="46" t="s">
        <v>11498</v>
      </c>
      <c r="E17" s="46" t="s">
        <v>12015</v>
      </c>
      <c r="F17" s="46" t="str">
        <f>IF(LEN(E17)=2,"AP - "&amp;VLOOKUP(E17,'ALL-Unit Code 4'!W:X,2,0),"IC - "&amp;MID(L17,FIND("-",L17,1)+2,99)&amp;" - "&amp;VLOOKUP(K17,'ALL-Unit Code 4'!W:X,2,0))</f>
        <v>IC - Lakeland - CITRUS EXTRACTORS</v>
      </c>
      <c r="G17" s="32">
        <f t="shared" si="2"/>
        <v>272130</v>
      </c>
      <c r="K17" s="32" t="str">
        <f t="shared" si="3"/>
        <v>EX</v>
      </c>
      <c r="L17" s="32" t="str">
        <f>VLOOKUP(G17,'ALL-Chart of Accounts'!$E:$F,2,0)</f>
        <v>IC AP - Lakeland</v>
      </c>
      <c r="M17" s="37">
        <v>120151</v>
      </c>
      <c r="Q17" s="32" t="str">
        <f t="shared" si="4"/>
        <v>EX</v>
      </c>
      <c r="R17" s="32" t="str">
        <f>VLOOKUP(M17,'ALL-Chart of Accounts'!$E:$F,2,0)</f>
        <v>Inventory to Research</v>
      </c>
    </row>
    <row r="18" spans="2:18" x14ac:dyDescent="0.35">
      <c r="B18" s="47">
        <v>43468</v>
      </c>
      <c r="D18" s="46" t="s">
        <v>11498</v>
      </c>
      <c r="E18" s="46" t="s">
        <v>12017</v>
      </c>
      <c r="F18" s="46" t="str">
        <f>IF(LEN(E18)=2,"AP - "&amp;VLOOKUP(E18,'ALL-Unit Code 4'!W:X,2,0),"IC - "&amp;MID(L18,FIND("-",L18,1)+2,99)&amp;" - "&amp;VLOOKUP(K18,'ALL-Unit Code 4'!W:X,2,0))</f>
        <v>IC - Riverside - ESS AND ASEPTIC</v>
      </c>
      <c r="G18" s="32">
        <f t="shared" si="2"/>
        <v>272134</v>
      </c>
      <c r="K18" s="32" t="str">
        <f t="shared" si="3"/>
        <v>EA</v>
      </c>
      <c r="L18" s="32" t="str">
        <f>VLOOKUP(G18,'ALL-Chart of Accounts'!$E:$F,2,0)</f>
        <v>IC AP - Riverside</v>
      </c>
      <c r="M18" s="37">
        <v>120151</v>
      </c>
      <c r="Q18" s="32" t="str">
        <f t="shared" si="4"/>
        <v>EA</v>
      </c>
      <c r="R18" s="32" t="str">
        <f>VLOOKUP(M18,'ALL-Chart of Accounts'!$E:$F,2,0)</f>
        <v>Inventory to Research</v>
      </c>
    </row>
    <row r="19" spans="2:18" x14ac:dyDescent="0.35">
      <c r="B19" s="47">
        <v>43468</v>
      </c>
      <c r="D19" s="46" t="s">
        <v>11498</v>
      </c>
      <c r="E19" s="46" t="s">
        <v>12016</v>
      </c>
      <c r="F19" s="46" t="str">
        <f>IF(LEN(E19)=2,"AP - "&amp;VLOOKUP(E19,'ALL-Unit Code 4'!W:X,2,0),"IC - "&amp;MID(L19,FIND("-",L19,1)+2,99)&amp;" - "&amp;VLOOKUP(K19,'ALL-Unit Code 4'!W:X,2,0))</f>
        <v>IC - Sandusky - FREEZING AND COOKING</v>
      </c>
      <c r="G19" s="32">
        <f t="shared" si="2"/>
        <v>272135</v>
      </c>
      <c r="K19" s="32" t="str">
        <f t="shared" si="3"/>
        <v>FC</v>
      </c>
      <c r="L19" s="32" t="str">
        <f>VLOOKUP(G19,'ALL-Chart of Accounts'!$E:$F,2,0)</f>
        <v>IC AP - Sandusky</v>
      </c>
      <c r="M19" s="37">
        <v>120151</v>
      </c>
      <c r="Q19" s="32" t="str">
        <f t="shared" si="4"/>
        <v>FC</v>
      </c>
      <c r="R19" s="32" t="str">
        <f>VLOOKUP(M19,'ALL-Chart of Accounts'!$E:$F,2,0)</f>
        <v>Inventory to Research</v>
      </c>
    </row>
    <row r="20" spans="2:18" x14ac:dyDescent="0.35">
      <c r="B20" s="47">
        <v>43468</v>
      </c>
      <c r="D20" s="46" t="s">
        <v>11498</v>
      </c>
      <c r="E20" s="46" t="s">
        <v>12018</v>
      </c>
      <c r="F20" s="46" t="str">
        <f>IF(LEN(E20)=2,"AP - "&amp;VLOOKUP(E20,'ALL-Unit Code 4'!W:X,2,0),"IC - "&amp;MID(L20,FIND("-",L20,1)+2,99)&amp;" - "&amp;VLOOKUP(K20,'ALL-Unit Code 4'!W:X,2,0))</f>
        <v>IC - Avure Technologies - AVURE - SP</v>
      </c>
      <c r="G20" s="32">
        <f t="shared" si="2"/>
        <v>272160</v>
      </c>
      <c r="K20" s="32" t="str">
        <f t="shared" si="3"/>
        <v>AV</v>
      </c>
      <c r="L20" s="32" t="str">
        <f>VLOOKUP(G20,'ALL-Chart of Accounts'!$E:$F,2,0)</f>
        <v>IC AP - Avure Technologies</v>
      </c>
      <c r="M20" s="37">
        <v>120151</v>
      </c>
      <c r="Q20" s="32" t="str">
        <f t="shared" si="4"/>
        <v>AV</v>
      </c>
      <c r="R20" s="32" t="str">
        <f>VLOOKUP(M20,'ALL-Chart of Accounts'!$E:$F,2,0)</f>
        <v>Inventory to Research</v>
      </c>
    </row>
    <row r="21" spans="2:18" x14ac:dyDescent="0.35">
      <c r="B21" s="47">
        <v>43468</v>
      </c>
      <c r="D21" s="46" t="s">
        <v>11498</v>
      </c>
      <c r="E21" s="46" t="s">
        <v>12019</v>
      </c>
      <c r="F21" s="46" t="str">
        <f>IF(LEN(E21)=2,"AP - "&amp;VLOOKUP(E21,'ALL-Unit Code 4'!W:X,2,0),"IC - "&amp;MID(L21,FIND("-",L21,1)+2,99)&amp;" - "&amp;VLOOKUP(K21,'ALL-Unit Code 4'!W:X,2,0))</f>
        <v>IC - Sweden - FREEZING AND COOKING</v>
      </c>
      <c r="G21" s="32">
        <f t="shared" si="2"/>
        <v>272400</v>
      </c>
      <c r="K21" s="32" t="str">
        <f t="shared" si="3"/>
        <v>FC</v>
      </c>
      <c r="L21" s="32" t="str">
        <f>VLOOKUP(G21,'ALL-Chart of Accounts'!$E:$F,2,0)</f>
        <v>IC AP - Sweden</v>
      </c>
      <c r="M21" s="37">
        <v>120151</v>
      </c>
      <c r="Q21" s="32" t="str">
        <f t="shared" si="4"/>
        <v>FC</v>
      </c>
      <c r="R21" s="32" t="str">
        <f>VLOOKUP(M21,'ALL-Chart of Accounts'!$E:$F,2,0)</f>
        <v>Inventory to Research</v>
      </c>
    </row>
    <row r="22" spans="2:18" x14ac:dyDescent="0.35">
      <c r="B22" s="47">
        <v>43468</v>
      </c>
      <c r="D22" s="46" t="s">
        <v>11498</v>
      </c>
      <c r="E22" s="46" t="s">
        <v>12020</v>
      </c>
      <c r="F22" s="46" t="str">
        <f>IF(LEN(E22)=2,"AP - "&amp;VLOOKUP(E22,'ALL-Unit Code 4'!W:X,2,0),"IC - "&amp;MID(L22,FIND("-",L22,1)+2,99)&amp;" - "&amp;VLOOKUP(K22,'ALL-Unit Code 4'!W:X,2,0))</f>
        <v>IC - Belgium - FILLERS AND CLOSERS</v>
      </c>
      <c r="G22" s="32">
        <f t="shared" si="2"/>
        <v>272415</v>
      </c>
      <c r="K22" s="32" t="str">
        <f t="shared" si="3"/>
        <v>FS</v>
      </c>
      <c r="L22" s="32" t="str">
        <f>VLOOKUP(G22,'ALL-Chart of Accounts'!$E:$F,2,0)</f>
        <v>IC AP - Belgium</v>
      </c>
      <c r="M22" s="37">
        <v>120151</v>
      </c>
      <c r="Q22" s="32" t="str">
        <f t="shared" si="4"/>
        <v>FS</v>
      </c>
      <c r="R22" s="32" t="str">
        <f>VLOOKUP(M22,'ALL-Chart of Accounts'!$E:$F,2,0)</f>
        <v>Inventory to Research</v>
      </c>
    </row>
    <row r="23" spans="2:18" x14ac:dyDescent="0.35">
      <c r="B23" s="47">
        <v>43468</v>
      </c>
      <c r="D23" s="46" t="s">
        <v>11498</v>
      </c>
      <c r="E23" s="46" t="s">
        <v>12021</v>
      </c>
      <c r="F23" s="46" t="str">
        <f>IF(LEN(E23)=2,"AP - "&amp;VLOOKUP(E23,'ALL-Unit Code 4'!W:X,2,0),"IC - "&amp;MID(L23,FIND("-",L23,1)+2,99)&amp;" - "&amp;VLOOKUP(K23,'ALL-Unit Code 4'!W:X,2,0))</f>
        <v>IC - Italy - ESS AND ASEPTIC</v>
      </c>
      <c r="G23" s="32">
        <f t="shared" si="2"/>
        <v>272420</v>
      </c>
      <c r="K23" s="32" t="str">
        <f t="shared" si="3"/>
        <v>EA</v>
      </c>
      <c r="L23" s="32" t="str">
        <f>VLOOKUP(G23,'ALL-Chart of Accounts'!$E:$F,2,0)</f>
        <v>IC AP - Italy</v>
      </c>
      <c r="M23" s="37">
        <v>120151</v>
      </c>
      <c r="Q23" s="32" t="str">
        <f t="shared" si="4"/>
        <v>EA</v>
      </c>
      <c r="R23" s="32" t="str">
        <f>VLOOKUP(M23,'ALL-Chart of Accounts'!$E:$F,2,0)</f>
        <v>Inventory to Research</v>
      </c>
    </row>
    <row r="24" spans="2:18" x14ac:dyDescent="0.35">
      <c r="B24" s="47">
        <v>43468</v>
      </c>
      <c r="D24" s="46" t="s">
        <v>11498</v>
      </c>
      <c r="E24" s="46" t="s">
        <v>12022</v>
      </c>
      <c r="F24" s="46" t="str">
        <f>IF(LEN(E24)=2,"AP - "&amp;VLOOKUP(E24,'ALL-Unit Code 4'!W:X,2,0),"IC - "&amp;MID(L24,FIND("-",L24,1)+2,99)&amp;" - "&amp;VLOOKUP(K24,'ALL-Unit Code 4'!W:X,2,0))</f>
        <v>IC - BB Systems BV Netherlands - B AND B SYSTEMS</v>
      </c>
      <c r="G24" s="32">
        <f t="shared" si="2"/>
        <v>272438</v>
      </c>
      <c r="K24" s="32" t="str">
        <f t="shared" si="3"/>
        <v>BB</v>
      </c>
      <c r="L24" s="32" t="str">
        <f>VLOOKUP(G24,'ALL-Chart of Accounts'!$E:$F,2,0)</f>
        <v>IC AP - BB Systems BV Netherlands</v>
      </c>
      <c r="M24" s="37">
        <v>120151</v>
      </c>
      <c r="Q24" s="32" t="str">
        <f t="shared" si="4"/>
        <v>BB</v>
      </c>
      <c r="R24" s="32" t="str">
        <f>VLOOKUP(M24,'ALL-Chart of Accounts'!$E:$F,2,0)</f>
        <v>Inventory to Research</v>
      </c>
    </row>
    <row r="25" spans="2:18" x14ac:dyDescent="0.35">
      <c r="B25" s="47">
        <v>43468</v>
      </c>
      <c r="D25" s="46" t="s">
        <v>11498</v>
      </c>
      <c r="E25" s="46" t="s">
        <v>12027</v>
      </c>
      <c r="F25" s="46" t="str">
        <f>IF(LEN(E25)=2,"AP - "&amp;VLOOKUP(E25,'ALL-Unit Code 4'!W:X,2,0),"IC - "&amp;MID(L25,FIND("-",L25,1)+2,99)&amp;" - "&amp;VLOOKUP(K25,'ALL-Unit Code 4'!W:X,2,0))</f>
        <v>IC - ICS Solutions BV - HYDRO</v>
      </c>
      <c r="G25" s="32">
        <f t="shared" si="2"/>
        <v>272455</v>
      </c>
      <c r="K25" s="32" t="str">
        <f t="shared" si="3"/>
        <v>HY</v>
      </c>
      <c r="L25" s="32" t="str">
        <f>VLOOKUP(G25,'ALL-Chart of Accounts'!$E:$F,2,0)</f>
        <v>IC AP - ICS Solutions BV</v>
      </c>
      <c r="M25" s="37">
        <v>120151</v>
      </c>
      <c r="Q25" s="32" t="str">
        <f t="shared" si="4"/>
        <v>HY</v>
      </c>
      <c r="R25" s="32" t="str">
        <f>VLOOKUP(M25,'ALL-Chart of Accounts'!$E:$F,2,0)</f>
        <v>Inventory to Research</v>
      </c>
    </row>
    <row r="26" spans="2:18" x14ac:dyDescent="0.35">
      <c r="B26" s="47">
        <v>43468</v>
      </c>
      <c r="D26" s="46" t="s">
        <v>11498</v>
      </c>
      <c r="E26" s="46" t="s">
        <v>12024</v>
      </c>
      <c r="F26" s="46" t="str">
        <f>IF(LEN(E26)=2,"AP - "&amp;VLOOKUP(E26,'ALL-Unit Code 4'!W:X,2,0),"IC - "&amp;MID(L26,FIND("-",L26,1)+2,99)&amp;" - "&amp;VLOOKUP(K26,'ALL-Unit Code 4'!W:X,2,0))</f>
        <v>IC - PLF - PLF</v>
      </c>
      <c r="G26" s="32">
        <f t="shared" si="2"/>
        <v>272480</v>
      </c>
      <c r="K26" s="32" t="str">
        <f t="shared" si="3"/>
        <v>PL</v>
      </c>
      <c r="L26" s="32" t="str">
        <f>VLOOKUP(G26,'ALL-Chart of Accounts'!$E:$F,2,0)</f>
        <v>IC AP - PLF</v>
      </c>
      <c r="M26" s="37">
        <v>120151</v>
      </c>
      <c r="Q26" s="32" t="str">
        <f t="shared" si="4"/>
        <v>PL</v>
      </c>
      <c r="R26" s="32" t="str">
        <f>VLOOKUP(M26,'ALL-Chart of Accounts'!$E:$F,2,0)</f>
        <v>Inventory to Research</v>
      </c>
    </row>
    <row r="27" spans="2:18" x14ac:dyDescent="0.35">
      <c r="B27" s="47">
        <v>43468</v>
      </c>
      <c r="D27" s="46" t="s">
        <v>11498</v>
      </c>
      <c r="E27" s="46" t="s">
        <v>12012</v>
      </c>
      <c r="F27" s="46" t="str">
        <f>IF(LEN(E27)=2,"AP - "&amp;VLOOKUP(E27,'ALL-Unit Code 4'!W:X,2,0),"IC - "&amp;MID(L27,FIND("-",L27,1)+2,99)&amp;" - "&amp;VLOOKUP(K27,'ALL-Unit Code 4'!W:X,2,0))</f>
        <v>IC - Thailand - FREEZING AND COOKING</v>
      </c>
      <c r="G27" s="32">
        <f t="shared" si="2"/>
        <v>272520</v>
      </c>
      <c r="K27" s="32" t="str">
        <f t="shared" si="3"/>
        <v>FC</v>
      </c>
      <c r="L27" s="32" t="str">
        <f>VLOOKUP(G27,'ALL-Chart of Accounts'!$E:$F,2,0)</f>
        <v>IC AP - Thailand</v>
      </c>
      <c r="M27" s="37">
        <v>120151</v>
      </c>
      <c r="Q27" s="32" t="str">
        <f t="shared" si="4"/>
        <v>FC</v>
      </c>
      <c r="R27" s="32" t="str">
        <f>VLOOKUP(M27,'ALL-Chart of Accounts'!$E:$F,2,0)</f>
        <v>Inventory to Research</v>
      </c>
    </row>
    <row r="28" spans="2:18" x14ac:dyDescent="0.35">
      <c r="B28" s="47">
        <v>43468</v>
      </c>
      <c r="D28" s="46" t="s">
        <v>11498</v>
      </c>
      <c r="E28" s="46" t="s">
        <v>12013</v>
      </c>
      <c r="F28" s="46" t="str">
        <f>IF(LEN(E28)=2,"AP - "&amp;VLOOKUP(E28,'ALL-Unit Code 4'!W:X,2,0),"IC - "&amp;MID(L28,FIND("-",L28,1)+2,99)&amp;" - "&amp;VLOOKUP(K28,'ALL-Unit Code 4'!W:X,2,0))</f>
        <v>IC - Thailand - CANNING</v>
      </c>
      <c r="G28" s="32">
        <f t="shared" si="2"/>
        <v>272520</v>
      </c>
      <c r="K28" s="32" t="str">
        <f t="shared" si="3"/>
        <v>CN</v>
      </c>
      <c r="L28" s="32" t="str">
        <f>VLOOKUP(G28,'ALL-Chart of Accounts'!$E:$F,2,0)</f>
        <v>IC AP - Thailand</v>
      </c>
      <c r="M28" s="37">
        <v>120151</v>
      </c>
      <c r="Q28" s="32" t="str">
        <f t="shared" si="4"/>
        <v>CN</v>
      </c>
      <c r="R28" s="32" t="str">
        <f>VLOOKUP(M28,'ALL-Chart of Accounts'!$E:$F,2,0)</f>
        <v>Inventory to Research</v>
      </c>
    </row>
    <row r="29" spans="2:18" x14ac:dyDescent="0.35">
      <c r="B29" s="47">
        <v>43468</v>
      </c>
      <c r="D29" s="46" t="s">
        <v>11498</v>
      </c>
      <c r="E29" s="46" t="s">
        <v>12025</v>
      </c>
      <c r="F29" s="46" t="str">
        <f>IF(LEN(E29)=2,"AP - "&amp;VLOOKUP(E29,'ALL-Unit Code 4'!W:X,2,0),"IC - "&amp;MID(L29,FIND("-",L29,1)+2,99)&amp;" - "&amp;VLOOKUP(K29,'ALL-Unit Code 4'!W:X,2,0))</f>
        <v>IC - Thailand FAI - FREEZING AND COOKING</v>
      </c>
      <c r="G29" s="32">
        <f t="shared" si="2"/>
        <v>272521</v>
      </c>
      <c r="K29" s="32" t="str">
        <f t="shared" si="3"/>
        <v>FC</v>
      </c>
      <c r="L29" s="32" t="str">
        <f>VLOOKUP(G29,'ALL-Chart of Accounts'!$E:$F,2,0)</f>
        <v>IC AP - Thailand FAI</v>
      </c>
      <c r="M29" s="37">
        <v>120151</v>
      </c>
      <c r="Q29" s="32" t="str">
        <f t="shared" si="4"/>
        <v>FC</v>
      </c>
      <c r="R29" s="32" t="str">
        <f>VLOOKUP(M29,'ALL-Chart of Accounts'!$E:$F,2,0)</f>
        <v>Inventory to Research</v>
      </c>
    </row>
    <row r="30" spans="2:18" x14ac:dyDescent="0.35">
      <c r="B30" s="47">
        <v>43468</v>
      </c>
      <c r="D30" s="46" t="s">
        <v>11498</v>
      </c>
      <c r="E30" s="46" t="s">
        <v>12026</v>
      </c>
      <c r="F30" s="46" t="str">
        <f>IF(LEN(E30)=2,"AP - "&amp;VLOOKUP(E30,'ALL-Unit Code 4'!W:X,2,0),"IC - "&amp;MID(L30,FIND("-",L30,1)+2,99)&amp;" - "&amp;VLOOKUP(K30,'ALL-Unit Code 4'!W:X,2,0))</f>
        <v>IC - Kunshan - FREEZING AND COOKING</v>
      </c>
      <c r="G30" s="32">
        <f t="shared" si="2"/>
        <v>272545</v>
      </c>
      <c r="K30" s="32" t="str">
        <f t="shared" si="3"/>
        <v>FC</v>
      </c>
      <c r="L30" s="32" t="str">
        <f>VLOOKUP(G30,'ALL-Chart of Accounts'!$E:$F,2,0)</f>
        <v>IC AP - Kunshan</v>
      </c>
      <c r="M30" s="37">
        <v>120151</v>
      </c>
      <c r="Q30" s="32" t="str">
        <f t="shared" si="4"/>
        <v>FC</v>
      </c>
      <c r="R30" s="32" t="str">
        <f>VLOOKUP(M30,'ALL-Chart of Accounts'!$E:$F,2,0)</f>
        <v>Inventory to Research</v>
      </c>
    </row>
    <row r="32" spans="2:18" x14ac:dyDescent="0.35">
      <c r="B32" s="47">
        <v>43468</v>
      </c>
      <c r="D32" s="46" t="s">
        <v>11971</v>
      </c>
      <c r="E32" s="46" t="s">
        <v>1470</v>
      </c>
      <c r="F32" s="46" t="str">
        <f>IF(LEN(E32)=2,"AP - "&amp;VLOOKUP(E32,'ALL-Unit Code 4'!W:X,2,0),"IC - "&amp;MID(L32,FIND("-",L32,1)+2,99)&amp;" - "&amp;VLOOKUP(K32,'ALL-Unit Code 4'!W:X,2,0))</f>
        <v>AP - AUTOMATED GUIDED VEHICLES</v>
      </c>
      <c r="G32" s="32">
        <f t="shared" ref="G32:G59" si="5">VALUE(IF(LEFT(E32,2)="IC","272"&amp;MID(E32,3,3),IF(LEFT(E32,2)="ID","372"&amp;RIGHT(E32,3),IFERROR(272000+VALUE(RIGHT(E32,3)),261000))))</f>
        <v>261000</v>
      </c>
      <c r="K32" s="32" t="str">
        <f t="shared" ref="K32:K59" si="6">LEFT(E32,2)</f>
        <v>AG</v>
      </c>
      <c r="L32" s="32" t="str">
        <f>VLOOKUP(G32,'ALL-Chart of Accounts'!$E:$F,2,0)</f>
        <v>Accounts Payable - System</v>
      </c>
      <c r="M32" s="37">
        <v>120151</v>
      </c>
      <c r="Q32" s="32" t="str">
        <f t="shared" ref="Q32:Q59" si="7">K32</f>
        <v>AG</v>
      </c>
      <c r="R32" s="32" t="str">
        <f>VLOOKUP(M32,'ALL-Chart of Accounts'!$E:$F,2,0)</f>
        <v>Inventory to Research</v>
      </c>
    </row>
    <row r="33" spans="2:18" x14ac:dyDescent="0.35">
      <c r="B33" s="47">
        <v>43468</v>
      </c>
      <c r="D33" s="46" t="s">
        <v>11971</v>
      </c>
      <c r="E33" s="46" t="s">
        <v>52</v>
      </c>
      <c r="F33" s="46" t="str">
        <f>IF(LEN(E33)=2,"AP - "&amp;VLOOKUP(E33,'ALL-Unit Code 4'!W:X,2,0),"IC - "&amp;MID(L33,FIND("-",L33,1)+2,99)&amp;" - "&amp;VLOOKUP(K33,'ALL-Unit Code 4'!W:X,2,0))</f>
        <v>AP - FREEZING AND COOKING</v>
      </c>
      <c r="G33" s="32">
        <f t="shared" si="5"/>
        <v>261000</v>
      </c>
      <c r="K33" s="32" t="str">
        <f t="shared" si="6"/>
        <v>FC</v>
      </c>
      <c r="L33" s="32" t="str">
        <f>VLOOKUP(G33,'ALL-Chart of Accounts'!$E:$F,2,0)</f>
        <v>Accounts Payable - System</v>
      </c>
      <c r="M33" s="37">
        <v>120151</v>
      </c>
      <c r="Q33" s="32" t="str">
        <f t="shared" si="7"/>
        <v>FC</v>
      </c>
      <c r="R33" s="32" t="str">
        <f>VLOOKUP(M33,'ALL-Chart of Accounts'!$E:$F,2,0)</f>
        <v>Inventory to Research</v>
      </c>
    </row>
    <row r="34" spans="2:18" x14ac:dyDescent="0.35">
      <c r="B34" s="47">
        <v>43468</v>
      </c>
      <c r="D34" s="46" t="s">
        <v>11971</v>
      </c>
      <c r="E34" s="46" t="s">
        <v>10873</v>
      </c>
      <c r="F34" s="46" t="str">
        <f>IF(LEN(E34)=2,"AP - "&amp;VLOOKUP(E34,'ALL-Unit Code 4'!W:X,2,0),"IC - "&amp;MID(L34,FIND("-",L34,1)+2,99)&amp;" - "&amp;VLOOKUP(K34,'ALL-Unit Code 4'!W:X,2,0))</f>
        <v>AP - ESS AND ASEPTIC</v>
      </c>
      <c r="G34" s="32">
        <f t="shared" si="5"/>
        <v>261000</v>
      </c>
      <c r="K34" s="32" t="str">
        <f t="shared" si="6"/>
        <v>EA</v>
      </c>
      <c r="L34" s="32" t="str">
        <f>VLOOKUP(G34,'ALL-Chart of Accounts'!$E:$F,2,0)</f>
        <v>Accounts Payable - System</v>
      </c>
      <c r="M34" s="37">
        <v>120151</v>
      </c>
      <c r="Q34" s="32" t="str">
        <f t="shared" si="7"/>
        <v>EA</v>
      </c>
      <c r="R34" s="32" t="str">
        <f>VLOOKUP(M34,'ALL-Chart of Accounts'!$E:$F,2,0)</f>
        <v>Inventory to Research</v>
      </c>
    </row>
    <row r="35" spans="2:18" x14ac:dyDescent="0.35">
      <c r="B35" s="47">
        <v>43468</v>
      </c>
      <c r="D35" s="46" t="s">
        <v>11971</v>
      </c>
      <c r="E35" s="46" t="s">
        <v>54</v>
      </c>
      <c r="F35" s="46" t="str">
        <f>IF(LEN(E35)=2,"AP - "&amp;VLOOKUP(E35,'ALL-Unit Code 4'!W:X,2,0),"IC - "&amp;MID(L35,FIND("-",L35,1)+2,99)&amp;" - "&amp;VLOOKUP(K35,'ALL-Unit Code 4'!W:X,2,0))</f>
        <v>AP - CANNING</v>
      </c>
      <c r="G35" s="32">
        <f t="shared" si="5"/>
        <v>261000</v>
      </c>
      <c r="K35" s="32" t="str">
        <f t="shared" si="6"/>
        <v>CN</v>
      </c>
      <c r="L35" s="32" t="str">
        <f>VLOOKUP(G35,'ALL-Chart of Accounts'!$E:$F,2,0)</f>
        <v>Accounts Payable - System</v>
      </c>
      <c r="M35" s="37">
        <v>120151</v>
      </c>
      <c r="Q35" s="32" t="str">
        <f t="shared" si="7"/>
        <v>CN</v>
      </c>
      <c r="R35" s="32" t="str">
        <f>VLOOKUP(M35,'ALL-Chart of Accounts'!$E:$F,2,0)</f>
        <v>Inventory to Research</v>
      </c>
    </row>
    <row r="36" spans="2:18" x14ac:dyDescent="0.35">
      <c r="B36" s="47">
        <v>43468</v>
      </c>
      <c r="D36" s="46" t="s">
        <v>11971</v>
      </c>
      <c r="E36" s="46" t="s">
        <v>10860</v>
      </c>
      <c r="F36" s="46" t="str">
        <f>IF(LEN(E36)=2,"AP - "&amp;VLOOKUP(E36,'ALL-Unit Code 4'!W:X,2,0),"IC - "&amp;MID(L36,FIND("-",L36,1)+2,99)&amp;" - "&amp;VLOOKUP(K36,'ALL-Unit Code 4'!W:X,2,0))</f>
        <v>AP - AVURE - SP</v>
      </c>
      <c r="G36" s="32">
        <f t="shared" si="5"/>
        <v>261000</v>
      </c>
      <c r="K36" s="32" t="str">
        <f t="shared" si="6"/>
        <v>AV</v>
      </c>
      <c r="L36" s="32" t="str">
        <f>VLOOKUP(G36,'ALL-Chart of Accounts'!$E:$F,2,0)</f>
        <v>Accounts Payable - System</v>
      </c>
      <c r="M36" s="37">
        <v>120151</v>
      </c>
      <c r="Q36" s="32" t="str">
        <f t="shared" si="7"/>
        <v>AV</v>
      </c>
      <c r="R36" s="32" t="str">
        <f>VLOOKUP(M36,'ALL-Chart of Accounts'!$E:$F,2,0)</f>
        <v>Inventory to Research</v>
      </c>
    </row>
    <row r="37" spans="2:18" x14ac:dyDescent="0.35">
      <c r="B37" s="47">
        <v>43468</v>
      </c>
      <c r="D37" s="46" t="s">
        <v>11971</v>
      </c>
      <c r="E37" s="46" t="s">
        <v>1485</v>
      </c>
      <c r="F37" s="46" t="str">
        <f>IF(LEN(E37)=2,"AP - "&amp;VLOOKUP(E37,'ALL-Unit Code 4'!W:X,2,0),"IC - "&amp;MID(L37,FIND("-",L37,1)+2,99)&amp;" - "&amp;VLOOKUP(K37,'ALL-Unit Code 4'!W:X,2,0))</f>
        <v>AP - B AND B SYSTEMS</v>
      </c>
      <c r="G37" s="32">
        <f t="shared" si="5"/>
        <v>261000</v>
      </c>
      <c r="K37" s="32" t="str">
        <f t="shared" si="6"/>
        <v>BB</v>
      </c>
      <c r="L37" s="32" t="str">
        <f>VLOOKUP(G37,'ALL-Chart of Accounts'!$E:$F,2,0)</f>
        <v>Accounts Payable - System</v>
      </c>
      <c r="M37" s="37">
        <v>120151</v>
      </c>
      <c r="Q37" s="32" t="str">
        <f t="shared" si="7"/>
        <v>BB</v>
      </c>
      <c r="R37" s="32" t="str">
        <f>VLOOKUP(M37,'ALL-Chart of Accounts'!$E:$F,2,0)</f>
        <v>Inventory to Research</v>
      </c>
    </row>
    <row r="38" spans="2:18" x14ac:dyDescent="0.35">
      <c r="D38" s="46" t="s">
        <v>11971</v>
      </c>
      <c r="E38" s="46" t="s">
        <v>1783</v>
      </c>
      <c r="F38" s="46" t="str">
        <f>IF(LEN(E38)=2,"AP - "&amp;VLOOKUP(E38,'ALL-Unit Code 4'!W:X,2,0),"IC - "&amp;MID(L38,FIND("-",L38,1)+2,99)&amp;" - "&amp;VLOOKUP(K38,'ALL-Unit Code 4'!W:X,2,0))</f>
        <v>AP - PLF</v>
      </c>
      <c r="G38" s="32">
        <f t="shared" si="5"/>
        <v>261000</v>
      </c>
      <c r="K38" s="32" t="str">
        <f t="shared" si="6"/>
        <v>PL</v>
      </c>
      <c r="L38" s="32" t="str">
        <f>VLOOKUP(G38,'ALL-Chart of Accounts'!$E:$F,2,0)</f>
        <v>Accounts Payable - System</v>
      </c>
      <c r="M38" s="37">
        <v>120151</v>
      </c>
      <c r="Q38" s="32" t="str">
        <f t="shared" si="7"/>
        <v>PL</v>
      </c>
      <c r="R38" s="32" t="str">
        <f>VLOOKUP(M38,'ALL-Chart of Accounts'!$E:$F,2,0)</f>
        <v>Inventory to Research</v>
      </c>
    </row>
    <row r="39" spans="2:18" x14ac:dyDescent="0.35">
      <c r="D39" s="46" t="s">
        <v>11971</v>
      </c>
      <c r="E39" s="46" t="s">
        <v>10854</v>
      </c>
      <c r="F39" s="46" t="str">
        <f>IF(LEN(E39)=2,"AP - "&amp;VLOOKUP(E39,'ALL-Unit Code 4'!W:X,2,0),"IC - "&amp;MID(L39,FIND("-",L39,1)+2,99)&amp;" - "&amp;VLOOKUP(K39,'ALL-Unit Code 4'!W:X,2,0))</f>
        <v>AP - CITRUS EXTRACTORS</v>
      </c>
      <c r="G39" s="32">
        <f t="shared" si="5"/>
        <v>261000</v>
      </c>
      <c r="K39" s="32" t="str">
        <f t="shared" si="6"/>
        <v>EX</v>
      </c>
      <c r="L39" s="32" t="str">
        <f>VLOOKUP(G39,'ALL-Chart of Accounts'!$E:$F,2,0)</f>
        <v>Accounts Payable - System</v>
      </c>
      <c r="M39" s="37">
        <v>120151</v>
      </c>
      <c r="Q39" s="32" t="str">
        <f t="shared" si="7"/>
        <v>EX</v>
      </c>
      <c r="R39" s="32" t="str">
        <f>VLOOKUP(M39,'ALL-Chart of Accounts'!$E:$F,2,0)</f>
        <v>Inventory to Research</v>
      </c>
    </row>
    <row r="40" spans="2:18" x14ac:dyDescent="0.35">
      <c r="D40" s="46" t="s">
        <v>11971</v>
      </c>
      <c r="E40" s="46" t="s">
        <v>10855</v>
      </c>
      <c r="F40" s="46" t="str">
        <f>IF(LEN(E40)=2,"AP - "&amp;VLOOKUP(E40,'ALL-Unit Code 4'!W:X,2,0),"IC - "&amp;MID(L40,FIND("-",L40,1)+2,99)&amp;" - "&amp;VLOOKUP(K40,'ALL-Unit Code 4'!W:X,2,0))</f>
        <v>AP - FRESH PRODUCE TECH</v>
      </c>
      <c r="G40" s="32">
        <f t="shared" si="5"/>
        <v>261000</v>
      </c>
      <c r="K40" s="32" t="str">
        <f t="shared" si="6"/>
        <v>FP</v>
      </c>
      <c r="L40" s="32" t="str">
        <f>VLOOKUP(G40,'ALL-Chart of Accounts'!$E:$F,2,0)</f>
        <v>Accounts Payable - System</v>
      </c>
      <c r="M40" s="37">
        <v>120151</v>
      </c>
      <c r="Q40" s="32" t="str">
        <f t="shared" si="7"/>
        <v>FP</v>
      </c>
      <c r="R40" s="32" t="str">
        <f>VLOOKUP(M40,'ALL-Chart of Accounts'!$E:$F,2,0)</f>
        <v>Inventory to Research</v>
      </c>
    </row>
    <row r="41" spans="2:18" x14ac:dyDescent="0.35">
      <c r="D41" s="46" t="s">
        <v>11971</v>
      </c>
      <c r="E41" s="46" t="s">
        <v>373</v>
      </c>
      <c r="F41" s="46" t="str">
        <f>IF(LEN(E41)=2,"AP - "&amp;VLOOKUP(E41,'ALL-Unit Code 4'!W:X,2,0),"IC - "&amp;MID(L41,FIND("-",L41,1)+2,99)&amp;" - "&amp;VLOOKUP(K41,'ALL-Unit Code 4'!W:X,2,0))</f>
        <v>AP - FILLERS AND CLOSERS</v>
      </c>
      <c r="G41" s="32">
        <f t="shared" si="5"/>
        <v>261000</v>
      </c>
      <c r="K41" s="32" t="str">
        <f t="shared" si="6"/>
        <v>FS</v>
      </c>
      <c r="L41" s="32" t="str">
        <f>VLOOKUP(G41,'ALL-Chart of Accounts'!$E:$F,2,0)</f>
        <v>Accounts Payable - System</v>
      </c>
      <c r="M41" s="37">
        <v>120151</v>
      </c>
      <c r="Q41" s="32" t="str">
        <f t="shared" si="7"/>
        <v>FS</v>
      </c>
      <c r="R41" s="32" t="str">
        <f>VLOOKUP(M41,'ALL-Chart of Accounts'!$E:$F,2,0)</f>
        <v>Inventory to Research</v>
      </c>
    </row>
    <row r="42" spans="2:18" x14ac:dyDescent="0.35">
      <c r="D42" s="46" t="s">
        <v>11971</v>
      </c>
      <c r="E42" s="46" t="s">
        <v>10857</v>
      </c>
      <c r="F42" s="46" t="str">
        <f>IF(LEN(E42)=2,"AP - "&amp;VLOOKUP(E42,'ALL-Unit Code 4'!W:X,2,0),"IC - "&amp;MID(L42,FIND("-",L42,1)+2,99)&amp;" - "&amp;VLOOKUP(K42,'ALL-Unit Code 4'!W:X,2,0))</f>
        <v>AP - HYDRO</v>
      </c>
      <c r="G42" s="32">
        <f t="shared" si="5"/>
        <v>261000</v>
      </c>
      <c r="K42" s="32" t="str">
        <f t="shared" si="6"/>
        <v>HY</v>
      </c>
      <c r="L42" s="32" t="str">
        <f>VLOOKUP(G42,'ALL-Chart of Accounts'!$E:$F,2,0)</f>
        <v>Accounts Payable - System</v>
      </c>
      <c r="M42" s="37">
        <v>120151</v>
      </c>
      <c r="Q42" s="32" t="str">
        <f t="shared" si="7"/>
        <v>HY</v>
      </c>
      <c r="R42" s="32" t="str">
        <f>VLOOKUP(M42,'ALL-Chart of Accounts'!$E:$F,2,0)</f>
        <v>Inventory to Research</v>
      </c>
    </row>
    <row r="43" spans="2:18" x14ac:dyDescent="0.35">
      <c r="D43" s="46" t="s">
        <v>11971</v>
      </c>
      <c r="E43" s="46" t="s">
        <v>10862</v>
      </c>
      <c r="F43" s="46" t="str">
        <f>IF(LEN(E43)=2,"AP - "&amp;VLOOKUP(E43,'ALL-Unit Code 4'!W:X,2,0),"IC - "&amp;MID(L43,FIND("-",L43,1)+2,99)&amp;" - "&amp;VLOOKUP(K43,'ALL-Unit Code 4'!W:X,2,0))</f>
        <v>AP - RETORT AND RPS</v>
      </c>
      <c r="G43" s="32">
        <f t="shared" si="5"/>
        <v>261000</v>
      </c>
      <c r="K43" s="32" t="str">
        <f t="shared" si="6"/>
        <v>RR</v>
      </c>
      <c r="L43" s="32" t="str">
        <f>VLOOKUP(G43,'ALL-Chart of Accounts'!$E:$F,2,0)</f>
        <v>Accounts Payable - System</v>
      </c>
      <c r="M43" s="37">
        <v>120151</v>
      </c>
      <c r="Q43" s="32" t="str">
        <f t="shared" si="7"/>
        <v>RR</v>
      </c>
      <c r="R43" s="32" t="str">
        <f>VLOOKUP(M43,'ALL-Chart of Accounts'!$E:$F,2,0)</f>
        <v>Inventory to Research</v>
      </c>
    </row>
    <row r="44" spans="2:18" x14ac:dyDescent="0.35">
      <c r="D44" s="46" t="s">
        <v>11971</v>
      </c>
      <c r="E44" s="46" t="s">
        <v>1884</v>
      </c>
      <c r="F44" s="46" t="str">
        <f>IF(LEN(E44)=2,"AP - "&amp;VLOOKUP(E44,'ALL-Unit Code 4'!W:X,2,0),"IC - "&amp;MID(L44,FIND("-",L44,1)+2,99)&amp;" - "&amp;VLOOKUP(K44,'ALL-Unit Code 4'!W:X,2,0))</f>
        <v>AP - TIPPER TIE</v>
      </c>
      <c r="G44" s="32">
        <f t="shared" si="5"/>
        <v>261000</v>
      </c>
      <c r="K44" s="32" t="str">
        <f t="shared" si="6"/>
        <v>TT</v>
      </c>
      <c r="L44" s="32" t="str">
        <f>VLOOKUP(G44,'ALL-Chart of Accounts'!$E:$F,2,0)</f>
        <v>Accounts Payable - System</v>
      </c>
      <c r="M44" s="37">
        <v>120151</v>
      </c>
      <c r="Q44" s="32" t="str">
        <f t="shared" si="7"/>
        <v>TT</v>
      </c>
      <c r="R44" s="32" t="str">
        <f>VLOOKUP(M44,'ALL-Chart of Accounts'!$E:$F,2,0)</f>
        <v>Inventory to Research</v>
      </c>
    </row>
    <row r="45" spans="2:18" x14ac:dyDescent="0.35">
      <c r="B45" s="47">
        <v>43468</v>
      </c>
      <c r="D45" s="46" t="s">
        <v>11971</v>
      </c>
      <c r="E45" s="46" t="s">
        <v>12014</v>
      </c>
      <c r="F45" s="46" t="str">
        <f>IF(LEN(E45)=2,"AP - "&amp;VLOOKUP(E45,'ALL-Unit Code 4'!W:X,2,0),"IC - "&amp;MID(L45,FIND("-",L45,1)+2,99)&amp;" - "&amp;VLOOKUP(K45,'ALL-Unit Code 4'!W:X,2,0))</f>
        <v>IC - Madera - CANNING</v>
      </c>
      <c r="G45" s="32">
        <f t="shared" si="5"/>
        <v>272125</v>
      </c>
      <c r="K45" s="32" t="str">
        <f t="shared" si="6"/>
        <v>CN</v>
      </c>
      <c r="L45" s="32" t="str">
        <f>VLOOKUP(G45,'ALL-Chart of Accounts'!$E:$F,2,0)</f>
        <v>IC AP - Madera</v>
      </c>
      <c r="M45" s="37">
        <v>120151</v>
      </c>
      <c r="Q45" s="32" t="str">
        <f t="shared" si="7"/>
        <v>CN</v>
      </c>
      <c r="R45" s="32" t="str">
        <f>VLOOKUP(M45,'ALL-Chart of Accounts'!$E:$F,2,0)</f>
        <v>Inventory to Research</v>
      </c>
    </row>
    <row r="46" spans="2:18" x14ac:dyDescent="0.35">
      <c r="B46" s="47">
        <v>43468</v>
      </c>
      <c r="D46" s="46" t="s">
        <v>11971</v>
      </c>
      <c r="E46" s="46" t="s">
        <v>12015</v>
      </c>
      <c r="F46" s="46" t="str">
        <f>IF(LEN(E46)=2,"AP - "&amp;VLOOKUP(E46,'ALL-Unit Code 4'!W:X,2,0),"IC - "&amp;MID(L46,FIND("-",L46,1)+2,99)&amp;" - "&amp;VLOOKUP(K46,'ALL-Unit Code 4'!W:X,2,0))</f>
        <v>IC - Lakeland - CITRUS EXTRACTORS</v>
      </c>
      <c r="G46" s="32">
        <f t="shared" si="5"/>
        <v>272130</v>
      </c>
      <c r="K46" s="32" t="str">
        <f t="shared" si="6"/>
        <v>EX</v>
      </c>
      <c r="L46" s="32" t="str">
        <f>VLOOKUP(G46,'ALL-Chart of Accounts'!$E:$F,2,0)</f>
        <v>IC AP - Lakeland</v>
      </c>
      <c r="M46" s="37">
        <v>120151</v>
      </c>
      <c r="Q46" s="32" t="str">
        <f t="shared" si="7"/>
        <v>EX</v>
      </c>
      <c r="R46" s="32" t="str">
        <f>VLOOKUP(M46,'ALL-Chart of Accounts'!$E:$F,2,0)</f>
        <v>Inventory to Research</v>
      </c>
    </row>
    <row r="47" spans="2:18" x14ac:dyDescent="0.35">
      <c r="B47" s="47">
        <v>43468</v>
      </c>
      <c r="D47" s="46" t="s">
        <v>11971</v>
      </c>
      <c r="E47" s="46" t="s">
        <v>12017</v>
      </c>
      <c r="F47" s="46" t="str">
        <f>IF(LEN(E47)=2,"AP - "&amp;VLOOKUP(E47,'ALL-Unit Code 4'!W:X,2,0),"IC - "&amp;MID(L47,FIND("-",L47,1)+2,99)&amp;" - "&amp;VLOOKUP(K47,'ALL-Unit Code 4'!W:X,2,0))</f>
        <v>IC - Riverside - ESS AND ASEPTIC</v>
      </c>
      <c r="G47" s="32">
        <f t="shared" si="5"/>
        <v>272134</v>
      </c>
      <c r="K47" s="32" t="str">
        <f t="shared" si="6"/>
        <v>EA</v>
      </c>
      <c r="L47" s="32" t="str">
        <f>VLOOKUP(G47,'ALL-Chart of Accounts'!$E:$F,2,0)</f>
        <v>IC AP - Riverside</v>
      </c>
      <c r="M47" s="37">
        <v>120151</v>
      </c>
      <c r="Q47" s="32" t="str">
        <f t="shared" si="7"/>
        <v>EA</v>
      </c>
      <c r="R47" s="32" t="str">
        <f>VLOOKUP(M47,'ALL-Chart of Accounts'!$E:$F,2,0)</f>
        <v>Inventory to Research</v>
      </c>
    </row>
    <row r="48" spans="2:18" x14ac:dyDescent="0.35">
      <c r="B48" s="47">
        <v>43468</v>
      </c>
      <c r="D48" s="46" t="s">
        <v>11971</v>
      </c>
      <c r="E48" s="46" t="s">
        <v>12016</v>
      </c>
      <c r="F48" s="46" t="str">
        <f>IF(LEN(E48)=2,"AP - "&amp;VLOOKUP(E48,'ALL-Unit Code 4'!W:X,2,0),"IC - "&amp;MID(L48,FIND("-",L48,1)+2,99)&amp;" - "&amp;VLOOKUP(K48,'ALL-Unit Code 4'!W:X,2,0))</f>
        <v>IC - Sandusky - FREEZING AND COOKING</v>
      </c>
      <c r="G48" s="32">
        <f t="shared" si="5"/>
        <v>272135</v>
      </c>
      <c r="K48" s="32" t="str">
        <f t="shared" si="6"/>
        <v>FC</v>
      </c>
      <c r="L48" s="32" t="str">
        <f>VLOOKUP(G48,'ALL-Chart of Accounts'!$E:$F,2,0)</f>
        <v>IC AP - Sandusky</v>
      </c>
      <c r="M48" s="37">
        <v>120151</v>
      </c>
      <c r="Q48" s="32" t="str">
        <f t="shared" si="7"/>
        <v>FC</v>
      </c>
      <c r="R48" s="32" t="str">
        <f>VLOOKUP(M48,'ALL-Chart of Accounts'!$E:$F,2,0)</f>
        <v>Inventory to Research</v>
      </c>
    </row>
    <row r="49" spans="2:18" x14ac:dyDescent="0.35">
      <c r="B49" s="47">
        <v>43468</v>
      </c>
      <c r="D49" s="46" t="s">
        <v>11971</v>
      </c>
      <c r="E49" s="46" t="s">
        <v>12018</v>
      </c>
      <c r="F49" s="46" t="str">
        <f>IF(LEN(E49)=2,"AP - "&amp;VLOOKUP(E49,'ALL-Unit Code 4'!W:X,2,0),"IC - "&amp;MID(L49,FIND("-",L49,1)+2,99)&amp;" - "&amp;VLOOKUP(K49,'ALL-Unit Code 4'!W:X,2,0))</f>
        <v>IC - Avure Technologies - AVURE - SP</v>
      </c>
      <c r="G49" s="32">
        <f t="shared" si="5"/>
        <v>272160</v>
      </c>
      <c r="K49" s="32" t="str">
        <f t="shared" si="6"/>
        <v>AV</v>
      </c>
      <c r="L49" s="32" t="str">
        <f>VLOOKUP(G49,'ALL-Chart of Accounts'!$E:$F,2,0)</f>
        <v>IC AP - Avure Technologies</v>
      </c>
      <c r="M49" s="37">
        <v>120151</v>
      </c>
      <c r="Q49" s="32" t="str">
        <f t="shared" si="7"/>
        <v>AV</v>
      </c>
      <c r="R49" s="32" t="str">
        <f>VLOOKUP(M49,'ALL-Chart of Accounts'!$E:$F,2,0)</f>
        <v>Inventory to Research</v>
      </c>
    </row>
    <row r="50" spans="2:18" x14ac:dyDescent="0.35">
      <c r="B50" s="47">
        <v>43468</v>
      </c>
      <c r="D50" s="46" t="s">
        <v>11971</v>
      </c>
      <c r="E50" s="46" t="s">
        <v>12019</v>
      </c>
      <c r="F50" s="46" t="str">
        <f>IF(LEN(E50)=2,"AP - "&amp;VLOOKUP(E50,'ALL-Unit Code 4'!W:X,2,0),"IC - "&amp;MID(L50,FIND("-",L50,1)+2,99)&amp;" - "&amp;VLOOKUP(K50,'ALL-Unit Code 4'!W:X,2,0))</f>
        <v>IC - Sweden - FREEZING AND COOKING</v>
      </c>
      <c r="G50" s="32">
        <f t="shared" si="5"/>
        <v>272400</v>
      </c>
      <c r="K50" s="32" t="str">
        <f t="shared" si="6"/>
        <v>FC</v>
      </c>
      <c r="L50" s="32" t="str">
        <f>VLOOKUP(G50,'ALL-Chart of Accounts'!$E:$F,2,0)</f>
        <v>IC AP - Sweden</v>
      </c>
      <c r="M50" s="37">
        <v>120151</v>
      </c>
      <c r="Q50" s="32" t="str">
        <f t="shared" si="7"/>
        <v>FC</v>
      </c>
      <c r="R50" s="32" t="str">
        <f>VLOOKUP(M50,'ALL-Chart of Accounts'!$E:$F,2,0)</f>
        <v>Inventory to Research</v>
      </c>
    </row>
    <row r="51" spans="2:18" x14ac:dyDescent="0.35">
      <c r="B51" s="47">
        <v>43468</v>
      </c>
      <c r="D51" s="46" t="s">
        <v>11971</v>
      </c>
      <c r="E51" s="46" t="s">
        <v>12020</v>
      </c>
      <c r="F51" s="46" t="str">
        <f>IF(LEN(E51)=2,"AP - "&amp;VLOOKUP(E51,'ALL-Unit Code 4'!W:X,2,0),"IC - "&amp;MID(L51,FIND("-",L51,1)+2,99)&amp;" - "&amp;VLOOKUP(K51,'ALL-Unit Code 4'!W:X,2,0))</f>
        <v>IC - Belgium - FILLERS AND CLOSERS</v>
      </c>
      <c r="G51" s="32">
        <f t="shared" si="5"/>
        <v>272415</v>
      </c>
      <c r="K51" s="32" t="str">
        <f t="shared" si="6"/>
        <v>FS</v>
      </c>
      <c r="L51" s="32" t="str">
        <f>VLOOKUP(G51,'ALL-Chart of Accounts'!$E:$F,2,0)</f>
        <v>IC AP - Belgium</v>
      </c>
      <c r="M51" s="37">
        <v>120151</v>
      </c>
      <c r="Q51" s="32" t="str">
        <f t="shared" si="7"/>
        <v>FS</v>
      </c>
      <c r="R51" s="32" t="str">
        <f>VLOOKUP(M51,'ALL-Chart of Accounts'!$E:$F,2,0)</f>
        <v>Inventory to Research</v>
      </c>
    </row>
    <row r="52" spans="2:18" x14ac:dyDescent="0.35">
      <c r="B52" s="47">
        <v>43468</v>
      </c>
      <c r="D52" s="46" t="s">
        <v>11971</v>
      </c>
      <c r="E52" s="46" t="s">
        <v>12021</v>
      </c>
      <c r="F52" s="46" t="str">
        <f>IF(LEN(E52)=2,"AP - "&amp;VLOOKUP(E52,'ALL-Unit Code 4'!W:X,2,0),"IC - "&amp;MID(L52,FIND("-",L52,1)+2,99)&amp;" - "&amp;VLOOKUP(K52,'ALL-Unit Code 4'!W:X,2,0))</f>
        <v>IC - Italy - ESS AND ASEPTIC</v>
      </c>
      <c r="G52" s="32">
        <f t="shared" si="5"/>
        <v>272420</v>
      </c>
      <c r="K52" s="32" t="str">
        <f t="shared" si="6"/>
        <v>EA</v>
      </c>
      <c r="L52" s="32" t="str">
        <f>VLOOKUP(G52,'ALL-Chart of Accounts'!$E:$F,2,0)</f>
        <v>IC AP - Italy</v>
      </c>
      <c r="M52" s="37">
        <v>120151</v>
      </c>
      <c r="Q52" s="32" t="str">
        <f t="shared" si="7"/>
        <v>EA</v>
      </c>
      <c r="R52" s="32" t="str">
        <f>VLOOKUP(M52,'ALL-Chart of Accounts'!$E:$F,2,0)</f>
        <v>Inventory to Research</v>
      </c>
    </row>
    <row r="53" spans="2:18" x14ac:dyDescent="0.35">
      <c r="B53" s="47">
        <v>43468</v>
      </c>
      <c r="D53" s="46" t="s">
        <v>11971</v>
      </c>
      <c r="E53" s="46" t="s">
        <v>12022</v>
      </c>
      <c r="F53" s="46" t="str">
        <f>IF(LEN(E53)=2,"AP - "&amp;VLOOKUP(E53,'ALL-Unit Code 4'!W:X,2,0),"IC - "&amp;MID(L53,FIND("-",L53,1)+2,99)&amp;" - "&amp;VLOOKUP(K53,'ALL-Unit Code 4'!W:X,2,0))</f>
        <v>IC - BB Systems BV Netherlands - B AND B SYSTEMS</v>
      </c>
      <c r="G53" s="32">
        <f t="shared" si="5"/>
        <v>272438</v>
      </c>
      <c r="K53" s="32" t="str">
        <f t="shared" si="6"/>
        <v>BB</v>
      </c>
      <c r="L53" s="32" t="str">
        <f>VLOOKUP(G53,'ALL-Chart of Accounts'!$E:$F,2,0)</f>
        <v>IC AP - BB Systems BV Netherlands</v>
      </c>
      <c r="M53" s="37">
        <v>120151</v>
      </c>
      <c r="Q53" s="32" t="str">
        <f t="shared" si="7"/>
        <v>BB</v>
      </c>
      <c r="R53" s="32" t="str">
        <f>VLOOKUP(M53,'ALL-Chart of Accounts'!$E:$F,2,0)</f>
        <v>Inventory to Research</v>
      </c>
    </row>
    <row r="54" spans="2:18" x14ac:dyDescent="0.35">
      <c r="B54" s="47">
        <v>43468</v>
      </c>
      <c r="D54" s="46" t="s">
        <v>11971</v>
      </c>
      <c r="E54" s="46" t="s">
        <v>12023</v>
      </c>
      <c r="F54" s="46" t="str">
        <f>IF(LEN(E54)=2,"AP - "&amp;VLOOKUP(E54,'ALL-Unit Code 4'!W:X,2,0),"IC - "&amp;MID(L54,FIND("-",L54,1)+2,99)&amp;" - "&amp;VLOOKUP(K54,'ALL-Unit Code 4'!W:X,2,0))</f>
        <v>IC - ICS Solutions BV - B AND B SYSTEMS</v>
      </c>
      <c r="G54" s="32">
        <f t="shared" si="5"/>
        <v>272455</v>
      </c>
      <c r="K54" s="32" t="str">
        <f t="shared" si="6"/>
        <v>BB</v>
      </c>
      <c r="L54" s="32" t="str">
        <f>VLOOKUP(G54,'ALL-Chart of Accounts'!$E:$F,2,0)</f>
        <v>IC AP - ICS Solutions BV</v>
      </c>
      <c r="M54" s="37">
        <v>120151</v>
      </c>
      <c r="Q54" s="32" t="str">
        <f t="shared" si="7"/>
        <v>BB</v>
      </c>
      <c r="R54" s="32" t="str">
        <f>VLOOKUP(M54,'ALL-Chart of Accounts'!$E:$F,2,0)</f>
        <v>Inventory to Research</v>
      </c>
    </row>
    <row r="55" spans="2:18" x14ac:dyDescent="0.35">
      <c r="B55" s="47">
        <v>43468</v>
      </c>
      <c r="D55" s="46" t="s">
        <v>11971</v>
      </c>
      <c r="E55" s="46" t="s">
        <v>12028</v>
      </c>
      <c r="F55" s="46" t="str">
        <f>IF(LEN(E55)=2,"AP - "&amp;VLOOKUP(E55,'ALL-Unit Code 4'!W:X,2,0),"IC - "&amp;MID(L55,FIND("-",L55,1)+2,99)&amp;" - "&amp;VLOOKUP(K55,'ALL-Unit Code 4'!W:X,2,0))</f>
        <v>IC - South Africa - CANNING</v>
      </c>
      <c r="G55" s="32">
        <f t="shared" si="5"/>
        <v>272490</v>
      </c>
      <c r="K55" s="32" t="str">
        <f t="shared" si="6"/>
        <v>CN</v>
      </c>
      <c r="L55" s="32" t="str">
        <f>VLOOKUP(G55,'ALL-Chart of Accounts'!$E:$F,2,0)</f>
        <v>IC AP - South Africa</v>
      </c>
      <c r="M55" s="37">
        <v>120151</v>
      </c>
      <c r="Q55" s="32" t="str">
        <f t="shared" si="7"/>
        <v>CN</v>
      </c>
      <c r="R55" s="32" t="str">
        <f>VLOOKUP(M55,'ALL-Chart of Accounts'!$E:$F,2,0)</f>
        <v>Inventory to Research</v>
      </c>
    </row>
    <row r="56" spans="2:18" x14ac:dyDescent="0.35">
      <c r="B56" s="47">
        <v>43468</v>
      </c>
      <c r="D56" s="46" t="s">
        <v>11971</v>
      </c>
      <c r="E56" s="46" t="s">
        <v>12029</v>
      </c>
      <c r="F56" s="46" t="str">
        <f>IF(LEN(E56)=2,"AP - "&amp;VLOOKUP(E56,'ALL-Unit Code 4'!W:X,2,0),"IC - "&amp;MID(L56,FIND("-",L56,1)+2,99)&amp;" - "&amp;VLOOKUP(K56,'ALL-Unit Code 4'!W:X,2,0))</f>
        <v>IC - Singapore - FREEZING AND COOKING</v>
      </c>
      <c r="G56" s="32">
        <f t="shared" si="5"/>
        <v>272500</v>
      </c>
      <c r="K56" s="32" t="str">
        <f t="shared" si="6"/>
        <v>FC</v>
      </c>
      <c r="L56" s="32" t="str">
        <f>VLOOKUP(G56,'ALL-Chart of Accounts'!$E:$F,2,0)</f>
        <v>IC AP - Singapore</v>
      </c>
      <c r="M56" s="37">
        <v>120151</v>
      </c>
      <c r="Q56" s="32" t="str">
        <f t="shared" si="7"/>
        <v>FC</v>
      </c>
      <c r="R56" s="32" t="str">
        <f>VLOOKUP(M56,'ALL-Chart of Accounts'!$E:$F,2,0)</f>
        <v>Inventory to Research</v>
      </c>
    </row>
    <row r="57" spans="2:18" x14ac:dyDescent="0.35">
      <c r="B57" s="47">
        <v>43468</v>
      </c>
      <c r="D57" s="46" t="s">
        <v>11971</v>
      </c>
      <c r="E57" s="46" t="s">
        <v>12012</v>
      </c>
      <c r="F57" s="46" t="str">
        <f>IF(LEN(E57)=2,"AP - "&amp;VLOOKUP(E57,'ALL-Unit Code 4'!W:X,2,0),"IC - "&amp;MID(L57,FIND("-",L57,1)+2,99)&amp;" - "&amp;VLOOKUP(K57,'ALL-Unit Code 4'!W:X,2,0))</f>
        <v>IC - Thailand - FREEZING AND COOKING</v>
      </c>
      <c r="G57" s="32">
        <f t="shared" si="5"/>
        <v>272520</v>
      </c>
      <c r="K57" s="32" t="str">
        <f t="shared" si="6"/>
        <v>FC</v>
      </c>
      <c r="L57" s="32" t="str">
        <f>VLOOKUP(G57,'ALL-Chart of Accounts'!$E:$F,2,0)</f>
        <v>IC AP - Thailand</v>
      </c>
      <c r="M57" s="37">
        <v>120151</v>
      </c>
      <c r="Q57" s="32" t="str">
        <f t="shared" si="7"/>
        <v>FC</v>
      </c>
      <c r="R57" s="32" t="str">
        <f>VLOOKUP(M57,'ALL-Chart of Accounts'!$E:$F,2,0)</f>
        <v>Inventory to Research</v>
      </c>
    </row>
    <row r="58" spans="2:18" x14ac:dyDescent="0.35">
      <c r="B58" s="47">
        <v>43468</v>
      </c>
      <c r="D58" s="46" t="s">
        <v>11971</v>
      </c>
      <c r="E58" s="46" t="s">
        <v>12030</v>
      </c>
      <c r="F58" s="46" t="str">
        <f>IF(LEN(E58)=2,"AP - "&amp;VLOOKUP(E58,'ALL-Unit Code 4'!W:X,2,0),"IC - "&amp;MID(L58,FIND("-",L58,1)+2,99)&amp;" - "&amp;VLOOKUP(K58,'ALL-Unit Code 4'!W:X,2,0))</f>
        <v>IC - India - FREEZING AND COOKING</v>
      </c>
      <c r="G58" s="32">
        <f t="shared" si="5"/>
        <v>272525</v>
      </c>
      <c r="K58" s="32" t="str">
        <f t="shared" si="6"/>
        <v>FC</v>
      </c>
      <c r="L58" s="32" t="str">
        <f>VLOOKUP(G58,'ALL-Chart of Accounts'!$E:$F,2,0)</f>
        <v>IC AP - India</v>
      </c>
      <c r="M58" s="37">
        <v>120151</v>
      </c>
      <c r="Q58" s="32" t="str">
        <f t="shared" si="7"/>
        <v>FC</v>
      </c>
      <c r="R58" s="32" t="str">
        <f>VLOOKUP(M58,'ALL-Chart of Accounts'!$E:$F,2,0)</f>
        <v>Inventory to Research</v>
      </c>
    </row>
    <row r="59" spans="2:18" x14ac:dyDescent="0.35">
      <c r="B59" s="47">
        <v>43468</v>
      </c>
      <c r="D59" s="46" t="s">
        <v>11971</v>
      </c>
      <c r="E59" s="46" t="s">
        <v>12026</v>
      </c>
      <c r="F59" s="46" t="str">
        <f>IF(LEN(E59)=2,"AP - "&amp;VLOOKUP(E59,'ALL-Unit Code 4'!W:X,2,0),"IC - "&amp;MID(L59,FIND("-",L59,1)+2,99)&amp;" - "&amp;VLOOKUP(K59,'ALL-Unit Code 4'!W:X,2,0))</f>
        <v>IC - Kunshan - FREEZING AND COOKING</v>
      </c>
      <c r="G59" s="32">
        <f t="shared" si="5"/>
        <v>272545</v>
      </c>
      <c r="K59" s="32" t="str">
        <f t="shared" si="6"/>
        <v>FC</v>
      </c>
      <c r="L59" s="32" t="str">
        <f>VLOOKUP(G59,'ALL-Chart of Accounts'!$E:$F,2,0)</f>
        <v>IC AP - Kunshan</v>
      </c>
      <c r="M59" s="37">
        <v>120151</v>
      </c>
      <c r="Q59" s="32" t="str">
        <f t="shared" si="7"/>
        <v>FC</v>
      </c>
      <c r="R59" s="32" t="str">
        <f>VLOOKUP(M59,'ALL-Chart of Accounts'!$E:$F,2,0)</f>
        <v>Inventory to Research</v>
      </c>
    </row>
    <row r="61" spans="2:18" x14ac:dyDescent="0.35">
      <c r="C61" s="47">
        <v>43482</v>
      </c>
      <c r="D61" s="46" t="s">
        <v>12031</v>
      </c>
      <c r="E61" s="46" t="s">
        <v>1470</v>
      </c>
      <c r="F61" s="46" t="str">
        <f>IF(LEN(E61)=2,"AP - "&amp;VLOOKUP(E61,'ALL-Unit Code 4'!W:X,2,0),"IC - "&amp;MID(L61,FIND("-",L61,1)+2,99)&amp;" - "&amp;VLOOKUP(K61,'ALL-Unit Code 4'!W:X,2,0))</f>
        <v>AP - AUTOMATED GUIDED VEHICLES</v>
      </c>
      <c r="G61" s="32">
        <f t="shared" ref="G61:G97" si="8">VALUE(IF(LEFT(E61,2)="IC","272"&amp;MID(E61,3,3),IF(LEFT(E61,2)="ID","372"&amp;RIGHT(E61,3),IFERROR(272000+VALUE(RIGHT(E61,3)),261000))))</f>
        <v>261000</v>
      </c>
      <c r="K61" s="32" t="str">
        <f t="shared" ref="K61:K97" si="9">LEFT(E61,2)</f>
        <v>AG</v>
      </c>
      <c r="L61" s="32" t="str">
        <f>VLOOKUP(G61,'ALL-Chart of Accounts'!$E:$F,2,0)</f>
        <v>Accounts Payable - System</v>
      </c>
      <c r="M61" s="37">
        <v>120151</v>
      </c>
      <c r="Q61" s="32" t="str">
        <f t="shared" ref="Q61:Q97" si="10">K61</f>
        <v>AG</v>
      </c>
      <c r="R61" s="32" t="str">
        <f>VLOOKUP(M61,'ALL-Chart of Accounts'!$E:$F,2,0)</f>
        <v>Inventory to Research</v>
      </c>
    </row>
    <row r="62" spans="2:18" x14ac:dyDescent="0.35">
      <c r="C62" s="47">
        <v>43482</v>
      </c>
      <c r="D62" s="46" t="s">
        <v>12031</v>
      </c>
      <c r="E62" s="46" t="s">
        <v>52</v>
      </c>
      <c r="F62" s="46" t="str">
        <f>IF(LEN(E62)=2,"AP - "&amp;VLOOKUP(E62,'ALL-Unit Code 4'!W:X,2,0),"IC - "&amp;MID(L62,FIND("-",L62,1)+2,99)&amp;" - "&amp;VLOOKUP(K62,'ALL-Unit Code 4'!W:X,2,0))</f>
        <v>AP - FREEZING AND COOKING</v>
      </c>
      <c r="G62" s="32">
        <f t="shared" si="8"/>
        <v>261000</v>
      </c>
      <c r="K62" s="32" t="str">
        <f t="shared" si="9"/>
        <v>FC</v>
      </c>
      <c r="L62" s="32" t="str">
        <f>VLOOKUP(G62,'ALL-Chart of Accounts'!$E:$F,2,0)</f>
        <v>Accounts Payable - System</v>
      </c>
      <c r="M62" s="37">
        <v>120151</v>
      </c>
      <c r="Q62" s="32" t="str">
        <f t="shared" si="10"/>
        <v>FC</v>
      </c>
      <c r="R62" s="32" t="str">
        <f>VLOOKUP(M62,'ALL-Chart of Accounts'!$E:$F,2,0)</f>
        <v>Inventory to Research</v>
      </c>
    </row>
    <row r="63" spans="2:18" x14ac:dyDescent="0.35">
      <c r="C63" s="47">
        <v>43482</v>
      </c>
      <c r="D63" s="46" t="s">
        <v>12031</v>
      </c>
      <c r="E63" s="46" t="s">
        <v>10873</v>
      </c>
      <c r="F63" s="46" t="str">
        <f>IF(LEN(E63)=2,"AP - "&amp;VLOOKUP(E63,'ALL-Unit Code 4'!W:X,2,0),"IC - "&amp;MID(L63,FIND("-",L63,1)+2,99)&amp;" - "&amp;VLOOKUP(K63,'ALL-Unit Code 4'!W:X,2,0))</f>
        <v>AP - ESS AND ASEPTIC</v>
      </c>
      <c r="G63" s="32">
        <f t="shared" si="8"/>
        <v>261000</v>
      </c>
      <c r="K63" s="32" t="str">
        <f t="shared" si="9"/>
        <v>EA</v>
      </c>
      <c r="L63" s="32" t="str">
        <f>VLOOKUP(G63,'ALL-Chart of Accounts'!$E:$F,2,0)</f>
        <v>Accounts Payable - System</v>
      </c>
      <c r="M63" s="37">
        <v>120151</v>
      </c>
      <c r="Q63" s="32" t="str">
        <f t="shared" si="10"/>
        <v>EA</v>
      </c>
      <c r="R63" s="32" t="str">
        <f>VLOOKUP(M63,'ALL-Chart of Accounts'!$E:$F,2,0)</f>
        <v>Inventory to Research</v>
      </c>
    </row>
    <row r="64" spans="2:18" x14ac:dyDescent="0.35">
      <c r="C64" s="47">
        <v>43482</v>
      </c>
      <c r="D64" s="46" t="s">
        <v>12031</v>
      </c>
      <c r="E64" s="46" t="s">
        <v>54</v>
      </c>
      <c r="F64" s="46" t="str">
        <f>IF(LEN(E64)=2,"AP - "&amp;VLOOKUP(E64,'ALL-Unit Code 4'!W:X,2,0),"IC - "&amp;MID(L64,FIND("-",L64,1)+2,99)&amp;" - "&amp;VLOOKUP(K64,'ALL-Unit Code 4'!W:X,2,0))</f>
        <v>AP - CANNING</v>
      </c>
      <c r="G64" s="32">
        <f t="shared" si="8"/>
        <v>261000</v>
      </c>
      <c r="K64" s="32" t="str">
        <f t="shared" si="9"/>
        <v>CN</v>
      </c>
      <c r="L64" s="32" t="str">
        <f>VLOOKUP(G64,'ALL-Chart of Accounts'!$E:$F,2,0)</f>
        <v>Accounts Payable - System</v>
      </c>
      <c r="M64" s="37">
        <v>120151</v>
      </c>
      <c r="Q64" s="32" t="str">
        <f t="shared" si="10"/>
        <v>CN</v>
      </c>
      <c r="R64" s="32" t="str">
        <f>VLOOKUP(M64,'ALL-Chart of Accounts'!$E:$F,2,0)</f>
        <v>Inventory to Research</v>
      </c>
    </row>
    <row r="65" spans="3:18" x14ac:dyDescent="0.35">
      <c r="C65" s="47">
        <v>43482</v>
      </c>
      <c r="D65" s="46" t="s">
        <v>12031</v>
      </c>
      <c r="E65" s="46" t="s">
        <v>10860</v>
      </c>
      <c r="F65" s="46" t="str">
        <f>IF(LEN(E65)=2,"AP - "&amp;VLOOKUP(E65,'ALL-Unit Code 4'!W:X,2,0),"IC - "&amp;MID(L65,FIND("-",L65,1)+2,99)&amp;" - "&amp;VLOOKUP(K65,'ALL-Unit Code 4'!W:X,2,0))</f>
        <v>AP - AVURE - SP</v>
      </c>
      <c r="G65" s="32">
        <f t="shared" si="8"/>
        <v>261000</v>
      </c>
      <c r="K65" s="32" t="str">
        <f t="shared" si="9"/>
        <v>AV</v>
      </c>
      <c r="L65" s="32" t="str">
        <f>VLOOKUP(G65,'ALL-Chart of Accounts'!$E:$F,2,0)</f>
        <v>Accounts Payable - System</v>
      </c>
      <c r="M65" s="37">
        <v>120151</v>
      </c>
      <c r="Q65" s="32" t="str">
        <f t="shared" si="10"/>
        <v>AV</v>
      </c>
      <c r="R65" s="32" t="str">
        <f>VLOOKUP(M65,'ALL-Chart of Accounts'!$E:$F,2,0)</f>
        <v>Inventory to Research</v>
      </c>
    </row>
    <row r="66" spans="3:18" x14ac:dyDescent="0.35">
      <c r="C66" s="47">
        <v>43482</v>
      </c>
      <c r="D66" s="46" t="s">
        <v>12031</v>
      </c>
      <c r="E66" s="46" t="s">
        <v>1485</v>
      </c>
      <c r="F66" s="46" t="str">
        <f>IF(LEN(E66)=2,"AP - "&amp;VLOOKUP(E66,'ALL-Unit Code 4'!W:X,2,0),"IC - "&amp;MID(L66,FIND("-",L66,1)+2,99)&amp;" - "&amp;VLOOKUP(K66,'ALL-Unit Code 4'!W:X,2,0))</f>
        <v>AP - B AND B SYSTEMS</v>
      </c>
      <c r="G66" s="32">
        <f t="shared" si="8"/>
        <v>261000</v>
      </c>
      <c r="K66" s="32" t="str">
        <f t="shared" si="9"/>
        <v>BB</v>
      </c>
      <c r="L66" s="32" t="str">
        <f>VLOOKUP(G66,'ALL-Chart of Accounts'!$E:$F,2,0)</f>
        <v>Accounts Payable - System</v>
      </c>
      <c r="M66" s="37">
        <v>120151</v>
      </c>
      <c r="Q66" s="32" t="str">
        <f t="shared" si="10"/>
        <v>BB</v>
      </c>
      <c r="R66" s="32" t="str">
        <f>VLOOKUP(M66,'ALL-Chart of Accounts'!$E:$F,2,0)</f>
        <v>Inventory to Research</v>
      </c>
    </row>
    <row r="67" spans="3:18" x14ac:dyDescent="0.35">
      <c r="C67" s="47">
        <v>43482</v>
      </c>
      <c r="D67" s="46" t="s">
        <v>12031</v>
      </c>
      <c r="E67" s="46" t="s">
        <v>1783</v>
      </c>
      <c r="F67" s="46" t="str">
        <f>IF(LEN(E67)=2,"AP - "&amp;VLOOKUP(E67,'ALL-Unit Code 4'!W:X,2,0),"IC - "&amp;MID(L67,FIND("-",L67,1)+2,99)&amp;" - "&amp;VLOOKUP(K67,'ALL-Unit Code 4'!W:X,2,0))</f>
        <v>AP - PLF</v>
      </c>
      <c r="G67" s="32">
        <f t="shared" si="8"/>
        <v>261000</v>
      </c>
      <c r="K67" s="32" t="str">
        <f t="shared" si="9"/>
        <v>PL</v>
      </c>
      <c r="L67" s="32" t="str">
        <f>VLOOKUP(G67,'ALL-Chart of Accounts'!$E:$F,2,0)</f>
        <v>Accounts Payable - System</v>
      </c>
      <c r="M67" s="37">
        <v>120151</v>
      </c>
      <c r="Q67" s="32" t="str">
        <f t="shared" si="10"/>
        <v>PL</v>
      </c>
      <c r="R67" s="32" t="str">
        <f>VLOOKUP(M67,'ALL-Chart of Accounts'!$E:$F,2,0)</f>
        <v>Inventory to Research</v>
      </c>
    </row>
    <row r="68" spans="3:18" x14ac:dyDescent="0.35">
      <c r="C68" s="47">
        <v>43482</v>
      </c>
      <c r="D68" s="46" t="s">
        <v>12031</v>
      </c>
      <c r="E68" s="46" t="s">
        <v>10854</v>
      </c>
      <c r="F68" s="46" t="str">
        <f>IF(LEN(E68)=2,"AP - "&amp;VLOOKUP(E68,'ALL-Unit Code 4'!W:X,2,0),"IC - "&amp;MID(L68,FIND("-",L68,1)+2,99)&amp;" - "&amp;VLOOKUP(K68,'ALL-Unit Code 4'!W:X,2,0))</f>
        <v>AP - CITRUS EXTRACTORS</v>
      </c>
      <c r="G68" s="32">
        <f t="shared" si="8"/>
        <v>261000</v>
      </c>
      <c r="K68" s="32" t="str">
        <f t="shared" si="9"/>
        <v>EX</v>
      </c>
      <c r="L68" s="32" t="str">
        <f>VLOOKUP(G68,'ALL-Chart of Accounts'!$E:$F,2,0)</f>
        <v>Accounts Payable - System</v>
      </c>
      <c r="M68" s="37">
        <v>120151</v>
      </c>
      <c r="Q68" s="32" t="str">
        <f t="shared" si="10"/>
        <v>EX</v>
      </c>
      <c r="R68" s="32" t="str">
        <f>VLOOKUP(M68,'ALL-Chart of Accounts'!$E:$F,2,0)</f>
        <v>Inventory to Research</v>
      </c>
    </row>
    <row r="69" spans="3:18" x14ac:dyDescent="0.35">
      <c r="C69" s="47">
        <v>43482</v>
      </c>
      <c r="D69" s="46" t="s">
        <v>12031</v>
      </c>
      <c r="E69" s="46" t="s">
        <v>10855</v>
      </c>
      <c r="F69" s="46" t="str">
        <f>IF(LEN(E69)=2,"AP - "&amp;VLOOKUP(E69,'ALL-Unit Code 4'!W:X,2,0),"IC - "&amp;MID(L69,FIND("-",L69,1)+2,99)&amp;" - "&amp;VLOOKUP(K69,'ALL-Unit Code 4'!W:X,2,0))</f>
        <v>AP - FRESH PRODUCE TECH</v>
      </c>
      <c r="G69" s="32">
        <f t="shared" si="8"/>
        <v>261000</v>
      </c>
      <c r="K69" s="32" t="str">
        <f t="shared" si="9"/>
        <v>FP</v>
      </c>
      <c r="L69" s="32" t="str">
        <f>VLOOKUP(G69,'ALL-Chart of Accounts'!$E:$F,2,0)</f>
        <v>Accounts Payable - System</v>
      </c>
      <c r="M69" s="37">
        <v>120151</v>
      </c>
      <c r="Q69" s="32" t="str">
        <f t="shared" si="10"/>
        <v>FP</v>
      </c>
      <c r="R69" s="32" t="str">
        <f>VLOOKUP(M69,'ALL-Chart of Accounts'!$E:$F,2,0)</f>
        <v>Inventory to Research</v>
      </c>
    </row>
    <row r="70" spans="3:18" x14ac:dyDescent="0.35">
      <c r="C70" s="47">
        <v>43482</v>
      </c>
      <c r="D70" s="46" t="s">
        <v>12031</v>
      </c>
      <c r="E70" s="46" t="s">
        <v>373</v>
      </c>
      <c r="F70" s="46" t="str">
        <f>IF(LEN(E70)=2,"AP - "&amp;VLOOKUP(E70,'ALL-Unit Code 4'!W:X,2,0),"IC - "&amp;MID(L70,FIND("-",L70,1)+2,99)&amp;" - "&amp;VLOOKUP(K70,'ALL-Unit Code 4'!W:X,2,0))</f>
        <v>AP - FILLERS AND CLOSERS</v>
      </c>
      <c r="G70" s="32">
        <f t="shared" si="8"/>
        <v>261000</v>
      </c>
      <c r="K70" s="32" t="str">
        <f t="shared" si="9"/>
        <v>FS</v>
      </c>
      <c r="L70" s="32" t="str">
        <f>VLOOKUP(G70,'ALL-Chart of Accounts'!$E:$F,2,0)</f>
        <v>Accounts Payable - System</v>
      </c>
      <c r="M70" s="37">
        <v>120151</v>
      </c>
      <c r="Q70" s="32" t="str">
        <f t="shared" si="10"/>
        <v>FS</v>
      </c>
      <c r="R70" s="32" t="str">
        <f>VLOOKUP(M70,'ALL-Chart of Accounts'!$E:$F,2,0)</f>
        <v>Inventory to Research</v>
      </c>
    </row>
    <row r="71" spans="3:18" x14ac:dyDescent="0.35">
      <c r="C71" s="47">
        <v>43482</v>
      </c>
      <c r="D71" s="46" t="s">
        <v>12031</v>
      </c>
      <c r="E71" s="46" t="s">
        <v>10857</v>
      </c>
      <c r="F71" s="46" t="str">
        <f>IF(LEN(E71)=2,"AP - "&amp;VLOOKUP(E71,'ALL-Unit Code 4'!W:X,2,0),"IC - "&amp;MID(L71,FIND("-",L71,1)+2,99)&amp;" - "&amp;VLOOKUP(K71,'ALL-Unit Code 4'!W:X,2,0))</f>
        <v>AP - HYDRO</v>
      </c>
      <c r="G71" s="32">
        <f t="shared" si="8"/>
        <v>261000</v>
      </c>
      <c r="K71" s="32" t="str">
        <f t="shared" si="9"/>
        <v>HY</v>
      </c>
      <c r="L71" s="32" t="str">
        <f>VLOOKUP(G71,'ALL-Chart of Accounts'!$E:$F,2,0)</f>
        <v>Accounts Payable - System</v>
      </c>
      <c r="M71" s="37">
        <v>120151</v>
      </c>
      <c r="Q71" s="32" t="str">
        <f t="shared" si="10"/>
        <v>HY</v>
      </c>
      <c r="R71" s="32" t="str">
        <f>VLOOKUP(M71,'ALL-Chart of Accounts'!$E:$F,2,0)</f>
        <v>Inventory to Research</v>
      </c>
    </row>
    <row r="72" spans="3:18" x14ac:dyDescent="0.35">
      <c r="C72" s="47">
        <v>43482</v>
      </c>
      <c r="D72" s="46" t="s">
        <v>12031</v>
      </c>
      <c r="E72" s="46" t="s">
        <v>10862</v>
      </c>
      <c r="F72" s="46" t="str">
        <f>IF(LEN(E72)=2,"AP - "&amp;VLOOKUP(E72,'ALL-Unit Code 4'!W:X,2,0),"IC - "&amp;MID(L72,FIND("-",L72,1)+2,99)&amp;" - "&amp;VLOOKUP(K72,'ALL-Unit Code 4'!W:X,2,0))</f>
        <v>AP - RETORT AND RPS</v>
      </c>
      <c r="G72" s="32">
        <f t="shared" si="8"/>
        <v>261000</v>
      </c>
      <c r="K72" s="32" t="str">
        <f t="shared" si="9"/>
        <v>RR</v>
      </c>
      <c r="L72" s="32" t="str">
        <f>VLOOKUP(G72,'ALL-Chart of Accounts'!$E:$F,2,0)</f>
        <v>Accounts Payable - System</v>
      </c>
      <c r="M72" s="37">
        <v>120151</v>
      </c>
      <c r="Q72" s="32" t="str">
        <f t="shared" si="10"/>
        <v>RR</v>
      </c>
      <c r="R72" s="32" t="str">
        <f>VLOOKUP(M72,'ALL-Chart of Accounts'!$E:$F,2,0)</f>
        <v>Inventory to Research</v>
      </c>
    </row>
    <row r="73" spans="3:18" x14ac:dyDescent="0.35">
      <c r="C73" s="47">
        <v>43482</v>
      </c>
      <c r="D73" s="46" t="s">
        <v>12031</v>
      </c>
      <c r="E73" s="46" t="s">
        <v>1884</v>
      </c>
      <c r="F73" s="46" t="str">
        <f>IF(LEN(E73)=2,"AP - "&amp;VLOOKUP(E73,'ALL-Unit Code 4'!W:X,2,0),"IC - "&amp;MID(L73,FIND("-",L73,1)+2,99)&amp;" - "&amp;VLOOKUP(K73,'ALL-Unit Code 4'!W:X,2,0))</f>
        <v>AP - TIPPER TIE</v>
      </c>
      <c r="G73" s="32">
        <f t="shared" si="8"/>
        <v>261000</v>
      </c>
      <c r="K73" s="32" t="str">
        <f t="shared" si="9"/>
        <v>TT</v>
      </c>
      <c r="L73" s="32" t="str">
        <f>VLOOKUP(G73,'ALL-Chart of Accounts'!$E:$F,2,0)</f>
        <v>Accounts Payable - System</v>
      </c>
      <c r="M73" s="37">
        <v>120151</v>
      </c>
      <c r="Q73" s="32" t="str">
        <f t="shared" si="10"/>
        <v>TT</v>
      </c>
      <c r="R73" s="32" t="str">
        <f>VLOOKUP(M73,'ALL-Chart of Accounts'!$E:$F,2,0)</f>
        <v>Inventory to Research</v>
      </c>
    </row>
    <row r="74" spans="3:18" x14ac:dyDescent="0.35">
      <c r="C74" s="47">
        <v>43482</v>
      </c>
      <c r="D74" s="46" t="s">
        <v>12031</v>
      </c>
      <c r="E74" s="46" t="s">
        <v>12032</v>
      </c>
      <c r="F74" s="46" t="str">
        <f>IF(LEN(E74)=2,"AP - "&amp;VLOOKUP(E74,'ALL-Unit Code 4'!W:X,2,0),"IC - "&amp;MID(L74,FIND("-",L74,1)+2,99)&amp;" - "&amp;VLOOKUP(K74,'ALL-Unit Code 4'!W:X,2,0))</f>
        <v>IC - Chalfont - AUTOMATED GUIDED VEHICLES</v>
      </c>
      <c r="G74" s="32">
        <f t="shared" si="8"/>
        <v>272120</v>
      </c>
      <c r="K74" s="32" t="str">
        <f t="shared" si="9"/>
        <v>AG</v>
      </c>
      <c r="L74" s="32" t="str">
        <f>VLOOKUP(G74,'ALL-Chart of Accounts'!$E:$F,2,0)</f>
        <v>IC AP - Chalfont</v>
      </c>
      <c r="M74" s="37">
        <v>120151</v>
      </c>
      <c r="Q74" s="32" t="str">
        <f t="shared" si="10"/>
        <v>AG</v>
      </c>
      <c r="R74" s="32" t="str">
        <f>VLOOKUP(M74,'ALL-Chart of Accounts'!$E:$F,2,0)</f>
        <v>Inventory to Research</v>
      </c>
    </row>
    <row r="75" spans="3:18" x14ac:dyDescent="0.35">
      <c r="C75" s="47">
        <v>43482</v>
      </c>
      <c r="D75" s="46" t="s">
        <v>12031</v>
      </c>
      <c r="E75" s="46" t="s">
        <v>12022</v>
      </c>
      <c r="F75" s="46" t="str">
        <f>IF(LEN(E75)=2,"AP - "&amp;VLOOKUP(E75,'ALL-Unit Code 4'!W:X,2,0),"IC - "&amp;MID(L75,FIND("-",L75,1)+2,99)&amp;" - "&amp;VLOOKUP(K75,'ALL-Unit Code 4'!W:X,2,0))</f>
        <v>IC - BB Systems BV Netherlands - B AND B SYSTEMS</v>
      </c>
      <c r="G75" s="32">
        <f t="shared" si="8"/>
        <v>272438</v>
      </c>
      <c r="K75" s="32" t="str">
        <f t="shared" si="9"/>
        <v>BB</v>
      </c>
      <c r="L75" s="32" t="str">
        <f>VLOOKUP(G75,'ALL-Chart of Accounts'!$E:$F,2,0)</f>
        <v>IC AP - BB Systems BV Netherlands</v>
      </c>
      <c r="M75" s="37">
        <v>120151</v>
      </c>
      <c r="Q75" s="32" t="str">
        <f t="shared" si="10"/>
        <v>BB</v>
      </c>
      <c r="R75" s="32" t="str">
        <f>VLOOKUP(M75,'ALL-Chart of Accounts'!$E:$F,2,0)</f>
        <v>Inventory to Research</v>
      </c>
    </row>
    <row r="76" spans="3:18" x14ac:dyDescent="0.35">
      <c r="C76" s="47">
        <v>43482</v>
      </c>
      <c r="D76" s="46" t="s">
        <v>12031</v>
      </c>
      <c r="E76" s="46" t="s">
        <v>12014</v>
      </c>
      <c r="F76" s="46" t="str">
        <f>IF(LEN(E76)=2,"AP - "&amp;VLOOKUP(E76,'ALL-Unit Code 4'!W:X,2,0),"IC - "&amp;MID(L76,FIND("-",L76,1)+2,99)&amp;" - "&amp;VLOOKUP(K76,'ALL-Unit Code 4'!W:X,2,0))</f>
        <v>IC - Madera - CANNING</v>
      </c>
      <c r="G76" s="32">
        <f t="shared" si="8"/>
        <v>272125</v>
      </c>
      <c r="K76" s="32" t="str">
        <f t="shared" si="9"/>
        <v>CN</v>
      </c>
      <c r="L76" s="32" t="str">
        <f>VLOOKUP(G76,'ALL-Chart of Accounts'!$E:$F,2,0)</f>
        <v>IC AP - Madera</v>
      </c>
      <c r="M76" s="37">
        <v>120151</v>
      </c>
      <c r="Q76" s="32" t="str">
        <f t="shared" si="10"/>
        <v>CN</v>
      </c>
      <c r="R76" s="32" t="str">
        <f>VLOOKUP(M76,'ALL-Chart of Accounts'!$E:$F,2,0)</f>
        <v>Inventory to Research</v>
      </c>
    </row>
    <row r="77" spans="3:18" x14ac:dyDescent="0.35">
      <c r="C77" s="47">
        <v>43482</v>
      </c>
      <c r="D77" s="46" t="s">
        <v>12031</v>
      </c>
      <c r="E77" s="46" t="s">
        <v>12033</v>
      </c>
      <c r="F77" s="46" t="str">
        <f>IF(LEN(E77)=2,"AP - "&amp;VLOOKUP(E77,'ALL-Unit Code 4'!W:X,2,0),"IC - "&amp;MID(L77,FIND("-",L77,1)+2,99)&amp;" - "&amp;VLOOKUP(K77,'ALL-Unit Code 4'!W:X,2,0))</f>
        <v>IC - Belgium - CANNING</v>
      </c>
      <c r="G77" s="32">
        <f t="shared" si="8"/>
        <v>272415</v>
      </c>
      <c r="K77" s="32" t="str">
        <f t="shared" si="9"/>
        <v>CN</v>
      </c>
      <c r="L77" s="32" t="str">
        <f>VLOOKUP(G77,'ALL-Chart of Accounts'!$E:$F,2,0)</f>
        <v>IC AP - Belgium</v>
      </c>
      <c r="M77" s="37">
        <v>120151</v>
      </c>
      <c r="Q77" s="32" t="str">
        <f t="shared" si="10"/>
        <v>CN</v>
      </c>
      <c r="R77" s="32" t="str">
        <f>VLOOKUP(M77,'ALL-Chart of Accounts'!$E:$F,2,0)</f>
        <v>Inventory to Research</v>
      </c>
    </row>
    <row r="78" spans="3:18" x14ac:dyDescent="0.35">
      <c r="C78" s="47">
        <v>43482</v>
      </c>
      <c r="D78" s="46" t="s">
        <v>12031</v>
      </c>
      <c r="E78" s="46" t="s">
        <v>12034</v>
      </c>
      <c r="F78" s="46" t="str">
        <f>IF(LEN(E78)=2,"AP - "&amp;VLOOKUP(E78,'ALL-Unit Code 4'!W:X,2,0),"IC - "&amp;MID(L78,FIND("-",L78,1)+2,99)&amp;" - "&amp;VLOOKUP(K78,'ALL-Unit Code 4'!W:X,2,0))</f>
        <v>IC - Brazil - ESS AND ASEPTIC</v>
      </c>
      <c r="G78" s="32">
        <f t="shared" si="8"/>
        <v>272320</v>
      </c>
      <c r="K78" s="32" t="str">
        <f t="shared" si="9"/>
        <v>EA</v>
      </c>
      <c r="L78" s="32" t="str">
        <f>VLOOKUP(G78,'ALL-Chart of Accounts'!$E:$F,2,0)</f>
        <v>IC AP - Brazil</v>
      </c>
      <c r="M78" s="37">
        <v>120151</v>
      </c>
      <c r="Q78" s="32" t="str">
        <f t="shared" si="10"/>
        <v>EA</v>
      </c>
      <c r="R78" s="32" t="str">
        <f>VLOOKUP(M78,'ALL-Chart of Accounts'!$E:$F,2,0)</f>
        <v>Inventory to Research</v>
      </c>
    </row>
    <row r="79" spans="3:18" x14ac:dyDescent="0.35">
      <c r="C79" s="47">
        <v>43482</v>
      </c>
      <c r="D79" s="46" t="s">
        <v>12031</v>
      </c>
      <c r="E79" s="46" t="s">
        <v>12021</v>
      </c>
      <c r="F79" s="46" t="str">
        <f>IF(LEN(E79)=2,"AP - "&amp;VLOOKUP(E79,'ALL-Unit Code 4'!W:X,2,0),"IC - "&amp;MID(L79,FIND("-",L79,1)+2,99)&amp;" - "&amp;VLOOKUP(K79,'ALL-Unit Code 4'!W:X,2,0))</f>
        <v>IC - Italy - ESS AND ASEPTIC</v>
      </c>
      <c r="G79" s="32">
        <f t="shared" si="8"/>
        <v>272420</v>
      </c>
      <c r="K79" s="32" t="str">
        <f t="shared" si="9"/>
        <v>EA</v>
      </c>
      <c r="L79" s="32" t="str">
        <f>VLOOKUP(G79,'ALL-Chart of Accounts'!$E:$F,2,0)</f>
        <v>IC AP - Italy</v>
      </c>
      <c r="M79" s="37">
        <v>120151</v>
      </c>
      <c r="Q79" s="32" t="str">
        <f t="shared" si="10"/>
        <v>EA</v>
      </c>
      <c r="R79" s="32" t="str">
        <f>VLOOKUP(M79,'ALL-Chart of Accounts'!$E:$F,2,0)</f>
        <v>Inventory to Research</v>
      </c>
    </row>
    <row r="80" spans="3:18" x14ac:dyDescent="0.35">
      <c r="C80" s="47">
        <v>43482</v>
      </c>
      <c r="D80" s="46" t="s">
        <v>12031</v>
      </c>
      <c r="E80" s="46" t="s">
        <v>12015</v>
      </c>
      <c r="F80" s="46" t="str">
        <f>IF(LEN(E80)=2,"AP - "&amp;VLOOKUP(E80,'ALL-Unit Code 4'!W:X,2,0),"IC - "&amp;MID(L80,FIND("-",L80,1)+2,99)&amp;" - "&amp;VLOOKUP(K80,'ALL-Unit Code 4'!W:X,2,0))</f>
        <v>IC - Lakeland - CITRUS EXTRACTORS</v>
      </c>
      <c r="G80" s="32">
        <f t="shared" si="8"/>
        <v>272130</v>
      </c>
      <c r="K80" s="32" t="str">
        <f t="shared" si="9"/>
        <v>EX</v>
      </c>
      <c r="L80" s="32" t="str">
        <f>VLOOKUP(G80,'ALL-Chart of Accounts'!$E:$F,2,0)</f>
        <v>IC AP - Lakeland</v>
      </c>
      <c r="M80" s="37">
        <v>120151</v>
      </c>
      <c r="Q80" s="32" t="str">
        <f t="shared" si="10"/>
        <v>EX</v>
      </c>
      <c r="R80" s="32" t="str">
        <f>VLOOKUP(M80,'ALL-Chart of Accounts'!$E:$F,2,0)</f>
        <v>Inventory to Research</v>
      </c>
    </row>
    <row r="81" spans="3:18" x14ac:dyDescent="0.35">
      <c r="C81" s="47">
        <v>43482</v>
      </c>
      <c r="D81" s="46" t="s">
        <v>12031</v>
      </c>
      <c r="E81" s="46" t="s">
        <v>12016</v>
      </c>
      <c r="F81" s="46" t="str">
        <f>IF(LEN(E81)=2,"AP - "&amp;VLOOKUP(E81,'ALL-Unit Code 4'!W:X,2,0),"IC - "&amp;MID(L81,FIND("-",L81,1)+2,99)&amp;" - "&amp;VLOOKUP(K81,'ALL-Unit Code 4'!W:X,2,0))</f>
        <v>IC - Sandusky - FREEZING AND COOKING</v>
      </c>
      <c r="G81" s="32">
        <f t="shared" si="8"/>
        <v>272135</v>
      </c>
      <c r="K81" s="32" t="str">
        <f t="shared" si="9"/>
        <v>FC</v>
      </c>
      <c r="L81" s="32" t="str">
        <f>VLOOKUP(G81,'ALL-Chart of Accounts'!$E:$F,2,0)</f>
        <v>IC AP - Sandusky</v>
      </c>
      <c r="M81" s="37">
        <v>120151</v>
      </c>
      <c r="Q81" s="32" t="str">
        <f t="shared" si="10"/>
        <v>FC</v>
      </c>
      <c r="R81" s="32" t="str">
        <f>VLOOKUP(M81,'ALL-Chart of Accounts'!$E:$F,2,0)</f>
        <v>Inventory to Research</v>
      </c>
    </row>
    <row r="82" spans="3:18" x14ac:dyDescent="0.35">
      <c r="C82" s="47">
        <v>43482</v>
      </c>
      <c r="D82" s="46" t="s">
        <v>12031</v>
      </c>
      <c r="E82" s="46" t="s">
        <v>12019</v>
      </c>
      <c r="F82" s="46" t="str">
        <f>IF(LEN(E82)=2,"AP - "&amp;VLOOKUP(E82,'ALL-Unit Code 4'!W:X,2,0),"IC - "&amp;MID(L82,FIND("-",L82,1)+2,99)&amp;" - "&amp;VLOOKUP(K82,'ALL-Unit Code 4'!W:X,2,0))</f>
        <v>IC - Sweden - FREEZING AND COOKING</v>
      </c>
      <c r="G82" s="32">
        <f t="shared" si="8"/>
        <v>272400</v>
      </c>
      <c r="K82" s="32" t="str">
        <f t="shared" si="9"/>
        <v>FC</v>
      </c>
      <c r="L82" s="32" t="str">
        <f>VLOOKUP(G82,'ALL-Chart of Accounts'!$E:$F,2,0)</f>
        <v>IC AP - Sweden</v>
      </c>
      <c r="M82" s="37">
        <v>120151</v>
      </c>
      <c r="Q82" s="32" t="str">
        <f t="shared" si="10"/>
        <v>FC</v>
      </c>
      <c r="R82" s="32" t="str">
        <f>VLOOKUP(M82,'ALL-Chart of Accounts'!$E:$F,2,0)</f>
        <v>Inventory to Research</v>
      </c>
    </row>
    <row r="83" spans="3:18" x14ac:dyDescent="0.35">
      <c r="C83" s="47">
        <v>43482</v>
      </c>
      <c r="D83" s="46" t="s">
        <v>12031</v>
      </c>
      <c r="E83" s="46" t="s">
        <v>12035</v>
      </c>
      <c r="F83" s="46" t="str">
        <f>IF(LEN(E83)=2,"AP - "&amp;VLOOKUP(E83,'ALL-Unit Code 4'!W:X,2,0),"IC - "&amp;MID(L83,FIND("-",L83,1)+2,99)&amp;" - "&amp;VLOOKUP(K83,'ALL-Unit Code 4'!W:X,2,0))</f>
        <v>IC - JBT BV - FREEZING AND COOKING</v>
      </c>
      <c r="G83" s="32">
        <f t="shared" si="8"/>
        <v>272450</v>
      </c>
      <c r="K83" s="32" t="str">
        <f t="shared" si="9"/>
        <v>FC</v>
      </c>
      <c r="L83" s="32" t="str">
        <f>VLOOKUP(G83,'ALL-Chart of Accounts'!$E:$F,2,0)</f>
        <v>IC AP - JBT BV</v>
      </c>
      <c r="M83" s="37">
        <v>120151</v>
      </c>
      <c r="Q83" s="32" t="str">
        <f t="shared" si="10"/>
        <v>FC</v>
      </c>
      <c r="R83" s="32" t="str">
        <f>VLOOKUP(M83,'ALL-Chart of Accounts'!$E:$F,2,0)</f>
        <v>Inventory to Research</v>
      </c>
    </row>
    <row r="84" spans="3:18" x14ac:dyDescent="0.35">
      <c r="C84" s="47">
        <v>43482</v>
      </c>
      <c r="D84" s="46" t="s">
        <v>12031</v>
      </c>
      <c r="E84" s="46" t="s">
        <v>12036</v>
      </c>
      <c r="F84" s="46" t="str">
        <f>IF(LEN(E84)=2,"AP - "&amp;VLOOKUP(E84,'ALL-Unit Code 4'!W:X,2,0),"IC - "&amp;MID(L84,FIND("-",L84,1)+2,99)&amp;" - "&amp;VLOOKUP(K84,'ALL-Unit Code 4'!W:X,2,0))</f>
        <v>IC - South Africa - FREEZING AND COOKING</v>
      </c>
      <c r="G84" s="32">
        <f t="shared" si="8"/>
        <v>272490</v>
      </c>
      <c r="K84" s="32" t="str">
        <f t="shared" si="9"/>
        <v>FC</v>
      </c>
      <c r="L84" s="32" t="str">
        <f>VLOOKUP(G84,'ALL-Chart of Accounts'!$E:$F,2,0)</f>
        <v>IC AP - South Africa</v>
      </c>
      <c r="M84" s="37">
        <v>120151</v>
      </c>
      <c r="Q84" s="32" t="str">
        <f t="shared" si="10"/>
        <v>FC</v>
      </c>
      <c r="R84" s="32" t="str">
        <f>VLOOKUP(M84,'ALL-Chart of Accounts'!$E:$F,2,0)</f>
        <v>Inventory to Research</v>
      </c>
    </row>
    <row r="85" spans="3:18" x14ac:dyDescent="0.35">
      <c r="C85" s="47">
        <v>43482</v>
      </c>
      <c r="D85" s="46" t="s">
        <v>12031</v>
      </c>
      <c r="E85" s="46" t="s">
        <v>12029</v>
      </c>
      <c r="F85" s="46" t="str">
        <f>IF(LEN(E85)=2,"AP - "&amp;VLOOKUP(E85,'ALL-Unit Code 4'!W:X,2,0),"IC - "&amp;MID(L85,FIND("-",L85,1)+2,99)&amp;" - "&amp;VLOOKUP(K85,'ALL-Unit Code 4'!W:X,2,0))</f>
        <v>IC - Singapore - FREEZING AND COOKING</v>
      </c>
      <c r="G85" s="32">
        <f t="shared" si="8"/>
        <v>272500</v>
      </c>
      <c r="K85" s="32" t="str">
        <f t="shared" si="9"/>
        <v>FC</v>
      </c>
      <c r="L85" s="32" t="str">
        <f>VLOOKUP(G85,'ALL-Chart of Accounts'!$E:$F,2,0)</f>
        <v>IC AP - Singapore</v>
      </c>
      <c r="M85" s="37">
        <v>120151</v>
      </c>
      <c r="Q85" s="32" t="str">
        <f t="shared" si="10"/>
        <v>FC</v>
      </c>
      <c r="R85" s="32" t="str">
        <f>VLOOKUP(M85,'ALL-Chart of Accounts'!$E:$F,2,0)</f>
        <v>Inventory to Research</v>
      </c>
    </row>
    <row r="86" spans="3:18" x14ac:dyDescent="0.35">
      <c r="C86" s="47">
        <v>43482</v>
      </c>
      <c r="D86" s="46" t="s">
        <v>12031</v>
      </c>
      <c r="E86" s="46" t="s">
        <v>12037</v>
      </c>
      <c r="F86" s="46" t="str">
        <f>IF(LEN(E86)=2,"AP - "&amp;VLOOKUP(E86,'ALL-Unit Code 4'!W:X,2,0),"IC - "&amp;MID(L86,FIND("-",L86,1)+2,99)&amp;" - "&amp;VLOOKUP(K86,'ALL-Unit Code 4'!W:X,2,0))</f>
        <v>IC - Malaysia - FREEZING AND COOKING</v>
      </c>
      <c r="G86" s="32">
        <f t="shared" si="8"/>
        <v>272505</v>
      </c>
      <c r="K86" s="32" t="str">
        <f t="shared" si="9"/>
        <v>FC</v>
      </c>
      <c r="L86" s="32" t="str">
        <f>VLOOKUP(G86,'ALL-Chart of Accounts'!$E:$F,2,0)</f>
        <v>IC AP - Malaysia</v>
      </c>
      <c r="M86" s="37">
        <v>120151</v>
      </c>
      <c r="Q86" s="32" t="str">
        <f t="shared" si="10"/>
        <v>FC</v>
      </c>
      <c r="R86" s="32" t="str">
        <f>VLOOKUP(M86,'ALL-Chart of Accounts'!$E:$F,2,0)</f>
        <v>Inventory to Research</v>
      </c>
    </row>
    <row r="87" spans="3:18" x14ac:dyDescent="0.35">
      <c r="C87" s="47">
        <v>43482</v>
      </c>
      <c r="D87" s="46" t="s">
        <v>12031</v>
      </c>
      <c r="E87" s="46" t="s">
        <v>12038</v>
      </c>
      <c r="F87" s="46" t="str">
        <f>IF(LEN(E87)=2,"AP - "&amp;VLOOKUP(E87,'ALL-Unit Code 4'!W:X,2,0),"IC - "&amp;MID(L87,FIND("-",L87,1)+2,99)&amp;" - "&amp;VLOOKUP(K87,'ALL-Unit Code 4'!W:X,2,0))</f>
        <v>IC - Hong Kong - FREEZING AND COOKING</v>
      </c>
      <c r="G87" s="32">
        <f t="shared" si="8"/>
        <v>272510</v>
      </c>
      <c r="K87" s="32" t="str">
        <f t="shared" si="9"/>
        <v>FC</v>
      </c>
      <c r="L87" s="32" t="str">
        <f>VLOOKUP(G87,'ALL-Chart of Accounts'!$E:$F,2,0)</f>
        <v>IC AP - Hong Kong</v>
      </c>
      <c r="M87" s="37">
        <v>120151</v>
      </c>
      <c r="Q87" s="32" t="str">
        <f t="shared" si="10"/>
        <v>FC</v>
      </c>
      <c r="R87" s="32" t="str">
        <f>VLOOKUP(M87,'ALL-Chart of Accounts'!$E:$F,2,0)</f>
        <v>Inventory to Research</v>
      </c>
    </row>
    <row r="88" spans="3:18" x14ac:dyDescent="0.35">
      <c r="C88" s="47">
        <v>43482</v>
      </c>
      <c r="D88" s="46" t="s">
        <v>12031</v>
      </c>
      <c r="E88" s="46" t="s">
        <v>12039</v>
      </c>
      <c r="F88" s="46" t="str">
        <f>IF(LEN(E88)=2,"AP - "&amp;VLOOKUP(E88,'ALL-Unit Code 4'!W:X,2,0),"IC - "&amp;MID(L88,FIND("-",L88,1)+2,99)&amp;" - "&amp;VLOOKUP(K88,'ALL-Unit Code 4'!W:X,2,0))</f>
        <v>IC - Japan - FREEZING AND COOKING</v>
      </c>
      <c r="G88" s="32">
        <f t="shared" si="8"/>
        <v>272515</v>
      </c>
      <c r="K88" s="32" t="str">
        <f t="shared" si="9"/>
        <v>FC</v>
      </c>
      <c r="L88" s="32" t="str">
        <f>VLOOKUP(G88,'ALL-Chart of Accounts'!$E:$F,2,0)</f>
        <v>IC AP - Japan</v>
      </c>
      <c r="M88" s="37">
        <v>120151</v>
      </c>
      <c r="Q88" s="32" t="str">
        <f t="shared" si="10"/>
        <v>FC</v>
      </c>
      <c r="R88" s="32" t="str">
        <f>VLOOKUP(M88,'ALL-Chart of Accounts'!$E:$F,2,0)</f>
        <v>Inventory to Research</v>
      </c>
    </row>
    <row r="89" spans="3:18" x14ac:dyDescent="0.35">
      <c r="C89" s="47">
        <v>43482</v>
      </c>
      <c r="D89" s="46" t="s">
        <v>12031</v>
      </c>
      <c r="E89" s="46" t="s">
        <v>12012</v>
      </c>
      <c r="F89" s="46" t="str">
        <f>IF(LEN(E89)=2,"AP - "&amp;VLOOKUP(E89,'ALL-Unit Code 4'!W:X,2,0),"IC - "&amp;MID(L89,FIND("-",L89,1)+2,99)&amp;" - "&amp;VLOOKUP(K89,'ALL-Unit Code 4'!W:X,2,0))</f>
        <v>IC - Thailand - FREEZING AND COOKING</v>
      </c>
      <c r="G89" s="32">
        <f t="shared" si="8"/>
        <v>272520</v>
      </c>
      <c r="K89" s="32" t="str">
        <f t="shared" si="9"/>
        <v>FC</v>
      </c>
      <c r="L89" s="32" t="str">
        <f>VLOOKUP(G89,'ALL-Chart of Accounts'!$E:$F,2,0)</f>
        <v>IC AP - Thailand</v>
      </c>
      <c r="M89" s="37">
        <v>120151</v>
      </c>
      <c r="Q89" s="32" t="str">
        <f t="shared" si="10"/>
        <v>FC</v>
      </c>
      <c r="R89" s="32" t="str">
        <f>VLOOKUP(M89,'ALL-Chart of Accounts'!$E:$F,2,0)</f>
        <v>Inventory to Research</v>
      </c>
    </row>
    <row r="90" spans="3:18" x14ac:dyDescent="0.35">
      <c r="C90" s="47">
        <v>43482</v>
      </c>
      <c r="D90" s="46" t="s">
        <v>12031</v>
      </c>
      <c r="E90" s="46" t="s">
        <v>12025</v>
      </c>
      <c r="F90" s="46" t="str">
        <f>IF(LEN(E90)=2,"AP - "&amp;VLOOKUP(E90,'ALL-Unit Code 4'!W:X,2,0),"IC - "&amp;MID(L90,FIND("-",L90,1)+2,99)&amp;" - "&amp;VLOOKUP(K90,'ALL-Unit Code 4'!W:X,2,0))</f>
        <v>IC - Thailand FAI - FREEZING AND COOKING</v>
      </c>
      <c r="G90" s="32">
        <f t="shared" si="8"/>
        <v>272521</v>
      </c>
      <c r="K90" s="32" t="str">
        <f t="shared" si="9"/>
        <v>FC</v>
      </c>
      <c r="L90" s="32" t="str">
        <f>VLOOKUP(G90,'ALL-Chart of Accounts'!$E:$F,2,0)</f>
        <v>IC AP - Thailand FAI</v>
      </c>
      <c r="M90" s="37">
        <v>120151</v>
      </c>
      <c r="Q90" s="32" t="str">
        <f t="shared" si="10"/>
        <v>FC</v>
      </c>
      <c r="R90" s="32" t="str">
        <f>VLOOKUP(M90,'ALL-Chart of Accounts'!$E:$F,2,0)</f>
        <v>Inventory to Research</v>
      </c>
    </row>
    <row r="91" spans="3:18" x14ac:dyDescent="0.35">
      <c r="C91" s="47">
        <v>43482</v>
      </c>
      <c r="D91" s="46" t="s">
        <v>12031</v>
      </c>
      <c r="E91" s="46" t="s">
        <v>12030</v>
      </c>
      <c r="F91" s="46" t="str">
        <f>IF(LEN(E91)=2,"AP - "&amp;VLOOKUP(E91,'ALL-Unit Code 4'!W:X,2,0),"IC - "&amp;MID(L91,FIND("-",L91,1)+2,99)&amp;" - "&amp;VLOOKUP(K91,'ALL-Unit Code 4'!W:X,2,0))</f>
        <v>IC - India - FREEZING AND COOKING</v>
      </c>
      <c r="G91" s="32">
        <f t="shared" si="8"/>
        <v>272525</v>
      </c>
      <c r="K91" s="32" t="str">
        <f t="shared" si="9"/>
        <v>FC</v>
      </c>
      <c r="L91" s="32" t="str">
        <f>VLOOKUP(G91,'ALL-Chart of Accounts'!$E:$F,2,0)</f>
        <v>IC AP - India</v>
      </c>
      <c r="M91" s="37">
        <v>120151</v>
      </c>
      <c r="Q91" s="32" t="str">
        <f t="shared" si="10"/>
        <v>FC</v>
      </c>
      <c r="R91" s="32" t="str">
        <f>VLOOKUP(M91,'ALL-Chart of Accounts'!$E:$F,2,0)</f>
        <v>Inventory to Research</v>
      </c>
    </row>
    <row r="92" spans="3:18" x14ac:dyDescent="0.35">
      <c r="C92" s="47">
        <v>43482</v>
      </c>
      <c r="D92" s="46" t="s">
        <v>12031</v>
      </c>
      <c r="E92" s="46" t="s">
        <v>12040</v>
      </c>
      <c r="F92" s="46" t="str">
        <f>IF(LEN(E92)=2,"AP - "&amp;VLOOKUP(E92,'ALL-Unit Code 4'!W:X,2,0),"IC - "&amp;MID(L92,FIND("-",L92,1)+2,99)&amp;" - "&amp;VLOOKUP(K92,'ALL-Unit Code 4'!W:X,2,0))</f>
        <v>IC - Australia - FREEZING AND COOKING</v>
      </c>
      <c r="G92" s="32">
        <f t="shared" si="8"/>
        <v>272530</v>
      </c>
      <c r="K92" s="32" t="str">
        <f t="shared" si="9"/>
        <v>FC</v>
      </c>
      <c r="L92" s="32" t="str">
        <f>VLOOKUP(G92,'ALL-Chart of Accounts'!$E:$F,2,0)</f>
        <v>IC AP - Australia</v>
      </c>
      <c r="M92" s="37">
        <v>120151</v>
      </c>
      <c r="Q92" s="32" t="str">
        <f t="shared" si="10"/>
        <v>FC</v>
      </c>
      <c r="R92" s="32" t="str">
        <f>VLOOKUP(M92,'ALL-Chart of Accounts'!$E:$F,2,0)</f>
        <v>Inventory to Research</v>
      </c>
    </row>
    <row r="93" spans="3:18" x14ac:dyDescent="0.35">
      <c r="C93" s="47">
        <v>43482</v>
      </c>
      <c r="D93" s="46" t="s">
        <v>12031</v>
      </c>
      <c r="E93" s="46" t="s">
        <v>12041</v>
      </c>
      <c r="F93" s="46" t="str">
        <f>IF(LEN(E93)=2,"AP - "&amp;VLOOKUP(E93,'ALL-Unit Code 4'!W:X,2,0),"IC - "&amp;MID(L93,FIND("-",L93,1)+2,99)&amp;" - "&amp;VLOOKUP(K93,'ALL-Unit Code 4'!W:X,2,0))</f>
        <v>IC - New Zealand - FREEZING AND COOKING</v>
      </c>
      <c r="G93" s="32">
        <f t="shared" si="8"/>
        <v>272535</v>
      </c>
      <c r="K93" s="32" t="str">
        <f t="shared" si="9"/>
        <v>FC</v>
      </c>
      <c r="L93" s="32" t="str">
        <f>VLOOKUP(G93,'ALL-Chart of Accounts'!$E:$F,2,0)</f>
        <v>IC AP - New Zealand</v>
      </c>
      <c r="M93" s="37">
        <v>120151</v>
      </c>
      <c r="Q93" s="32" t="str">
        <f t="shared" si="10"/>
        <v>FC</v>
      </c>
      <c r="R93" s="32" t="str">
        <f>VLOOKUP(M93,'ALL-Chart of Accounts'!$E:$F,2,0)</f>
        <v>Inventory to Research</v>
      </c>
    </row>
    <row r="94" spans="3:18" x14ac:dyDescent="0.35">
      <c r="C94" s="47">
        <v>43482</v>
      </c>
      <c r="D94" s="46" t="s">
        <v>12031</v>
      </c>
      <c r="E94" s="46" t="s">
        <v>12042</v>
      </c>
      <c r="F94" s="46" t="str">
        <f>IF(LEN(E94)=2,"AP - "&amp;VLOOKUP(E94,'ALL-Unit Code 4'!W:X,2,0),"IC - "&amp;MID(L94,FIND("-",L94,1)+2,99)&amp;" - "&amp;VLOOKUP(K94,'ALL-Unit Code 4'!W:X,2,0))</f>
        <v>IC - Shanghai - FREEZING AND COOKING</v>
      </c>
      <c r="G94" s="32">
        <f t="shared" si="8"/>
        <v>272540</v>
      </c>
      <c r="K94" s="32" t="str">
        <f t="shared" si="9"/>
        <v>FC</v>
      </c>
      <c r="L94" s="32" t="str">
        <f>VLOOKUP(G94,'ALL-Chart of Accounts'!$E:$F,2,0)</f>
        <v>IC AP - Shanghai</v>
      </c>
      <c r="M94" s="37">
        <v>120151</v>
      </c>
      <c r="Q94" s="32" t="str">
        <f t="shared" si="10"/>
        <v>FC</v>
      </c>
      <c r="R94" s="32" t="str">
        <f>VLOOKUP(M94,'ALL-Chart of Accounts'!$E:$F,2,0)</f>
        <v>Inventory to Research</v>
      </c>
    </row>
    <row r="95" spans="3:18" x14ac:dyDescent="0.35">
      <c r="C95" s="47">
        <v>43482</v>
      </c>
      <c r="D95" s="46" t="s">
        <v>12031</v>
      </c>
      <c r="E95" s="46" t="s">
        <v>12026</v>
      </c>
      <c r="F95" s="46" t="str">
        <f>IF(LEN(E95)=2,"AP - "&amp;VLOOKUP(E95,'ALL-Unit Code 4'!W:X,2,0),"IC - "&amp;MID(L95,FIND("-",L95,1)+2,99)&amp;" - "&amp;VLOOKUP(K95,'ALL-Unit Code 4'!W:X,2,0))</f>
        <v>IC - Kunshan - FREEZING AND COOKING</v>
      </c>
      <c r="G95" s="32">
        <f t="shared" si="8"/>
        <v>272545</v>
      </c>
      <c r="K95" s="32" t="str">
        <f t="shared" si="9"/>
        <v>FC</v>
      </c>
      <c r="L95" s="32" t="str">
        <f>VLOOKUP(G95,'ALL-Chart of Accounts'!$E:$F,2,0)</f>
        <v>IC AP - Kunshan</v>
      </c>
      <c r="M95" s="37">
        <v>120151</v>
      </c>
      <c r="Q95" s="32" t="str">
        <f t="shared" si="10"/>
        <v>FC</v>
      </c>
      <c r="R95" s="32" t="str">
        <f>VLOOKUP(M95,'ALL-Chart of Accounts'!$E:$F,2,0)</f>
        <v>Inventory to Research</v>
      </c>
    </row>
    <row r="96" spans="3:18" x14ac:dyDescent="0.35">
      <c r="C96" s="47">
        <v>43482</v>
      </c>
      <c r="D96" s="46" t="s">
        <v>12031</v>
      </c>
      <c r="E96" s="46" t="s">
        <v>12043</v>
      </c>
      <c r="F96" s="46" t="str">
        <f>IF(LEN(E96)=2,"AP - "&amp;VLOOKUP(E96,'ALL-Unit Code 4'!W:X,2,0),"IC - "&amp;MID(L96,FIND("-",L96,1)+2,99)&amp;" - "&amp;VLOOKUP(K96,'ALL-Unit Code 4'!W:X,2,0))</f>
        <v>IC - Corporate - FREEZING AND COOKING</v>
      </c>
      <c r="G96" s="32">
        <f t="shared" si="8"/>
        <v>272900</v>
      </c>
      <c r="K96" s="32" t="str">
        <f t="shared" si="9"/>
        <v>FC</v>
      </c>
      <c r="L96" s="32" t="str">
        <f>VLOOKUP(G96,'ALL-Chart of Accounts'!$E:$F,2,0)</f>
        <v>IC AP - Corporate</v>
      </c>
      <c r="M96" s="37">
        <v>120151</v>
      </c>
      <c r="Q96" s="32" t="str">
        <f t="shared" si="10"/>
        <v>FC</v>
      </c>
      <c r="R96" s="32" t="str">
        <f>VLOOKUP(M96,'ALL-Chart of Accounts'!$E:$F,2,0)</f>
        <v>Inventory to Research</v>
      </c>
    </row>
    <row r="97" spans="3:18" x14ac:dyDescent="0.35">
      <c r="C97" s="47">
        <v>43482</v>
      </c>
      <c r="D97" s="46" t="s">
        <v>12031</v>
      </c>
      <c r="E97" s="46" t="s">
        <v>12044</v>
      </c>
      <c r="F97" s="46" t="str">
        <f>IF(LEN(E97)=2,"AP - "&amp;VLOOKUP(E97,'ALL-Unit Code 4'!W:X,2,0),"IC - "&amp;MID(L97,FIND("-",L97,1)+2,99)&amp;" - "&amp;VLOOKUP(K97,'ALL-Unit Code 4'!W:X,2,0))</f>
        <v>IC - Tipper Tie - TIPPER TIE</v>
      </c>
      <c r="G97" s="32">
        <f t="shared" si="8"/>
        <v>272165</v>
      </c>
      <c r="K97" s="32" t="str">
        <f t="shared" si="9"/>
        <v>TT</v>
      </c>
      <c r="L97" s="32" t="str">
        <f>VLOOKUP(G97,'ALL-Chart of Accounts'!$E:$F,2,0)</f>
        <v>IC AP - Tipper Tie</v>
      </c>
      <c r="M97" s="37">
        <v>120151</v>
      </c>
      <c r="Q97" s="32" t="str">
        <f t="shared" si="10"/>
        <v>TT</v>
      </c>
      <c r="R97" s="32" t="str">
        <f>VLOOKUP(M97,'ALL-Chart of Accounts'!$E:$F,2,0)</f>
        <v>Inventory to Research</v>
      </c>
    </row>
  </sheetData>
  <autoFilter ref="A2:X30" xr:uid="{00000000-0009-0000-0000-0000CC000000}"/>
  <dataValidations count="1">
    <dataValidation type="list" allowBlank="1" showInputMessage="1" showErrorMessage="1" sqref="D1" xr:uid="{7FB0B65E-F3F9-4A14-AF72-2DC97283B0CF}">
      <formula1>Sites</formula1>
    </dataValidation>
  </dataValidations>
  <hyperlinks>
    <hyperlink ref="B1" location="Index!A1" display="Go To Index" xr:uid="{70F0F414-698E-4A04-93C7-5259C2561238}"/>
  </hyperlinks>
  <pageMargins left="0.7" right="0.7" top="0.75" bottom="0.75" header="0.3" footer="0.3"/>
  <customProperties>
    <customPr name="QAA_DRILLPATH_NODE_ID" r:id="rId1"/>
  </customProperties>
</worksheet>
</file>

<file path=xl/worksheets/sheet2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D00-000000000000}">
  <sheetPr codeName="Sheet153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CD00-000000000000}">
      <formula1>Sites</formula1>
    </dataValidation>
  </dataValidations>
  <hyperlinks>
    <hyperlink ref="B1" location="Index!A1" display="Go To Index" xr:uid="{00000000-0004-0000-C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E00-000000000000}">
  <sheetPr codeName="Sheet154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CE00-000000000000}">
      <formula1>Sites</formula1>
    </dataValidation>
  </dataValidations>
  <hyperlinks>
    <hyperlink ref="B1" location="Index!A1" display="Go To Index" xr:uid="{00000000-0004-0000-CE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CF00-000000000000}">
  <sheetPr codeName="Sheet155"/>
  <dimension ref="A1:BO10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4.54296875" style="5" bestFit="1" customWidth="1"/>
    <col min="4" max="4" width="7" bestFit="1" customWidth="1"/>
    <col min="5" max="5" width="8.36328125" bestFit="1" customWidth="1"/>
    <col min="6" max="6" width="9" bestFit="1" customWidth="1"/>
    <col min="7" max="7" width="37.36328125" bestFit="1" customWidth="1"/>
    <col min="8" max="8" width="11.54296875" bestFit="1" customWidth="1"/>
    <col min="9" max="9" width="5.453125" bestFit="1" customWidth="1"/>
    <col min="10" max="10" width="6" bestFit="1" customWidth="1"/>
    <col min="11" max="11" width="12.36328125" bestFit="1" customWidth="1"/>
    <col min="12" max="12" width="8.36328125" bestFit="1" customWidth="1"/>
    <col min="13" max="13" width="10.36328125" bestFit="1" customWidth="1"/>
    <col min="14" max="14" width="10.54296875" bestFit="1" customWidth="1"/>
    <col min="15" max="15" width="9.08984375" bestFit="1" customWidth="1"/>
    <col min="16" max="17" width="5.36328125" bestFit="1" customWidth="1"/>
    <col min="18" max="19" width="5.453125" bestFit="1" customWidth="1"/>
    <col min="20" max="20" width="8.36328125" bestFit="1" customWidth="1"/>
    <col min="21" max="21" width="7.6328125" bestFit="1" customWidth="1"/>
    <col min="22" max="22" width="19" bestFit="1" customWidth="1"/>
    <col min="23" max="23" width="10.36328125" bestFit="1" customWidth="1"/>
    <col min="24" max="24" width="7.6328125" bestFit="1" customWidth="1"/>
    <col min="25" max="25" width="6.08984375" bestFit="1" customWidth="1"/>
    <col min="26" max="26" width="13.90625" bestFit="1" customWidth="1"/>
    <col min="27" max="27" width="11.36328125" bestFit="1" customWidth="1"/>
    <col min="28" max="28" width="8.6328125" bestFit="1" customWidth="1"/>
    <col min="29" max="29" width="12" bestFit="1" customWidth="1"/>
    <col min="30" max="30" width="9.36328125" bestFit="1" customWidth="1"/>
    <col min="31" max="31" width="8.6328125" bestFit="1" customWidth="1"/>
    <col min="32" max="32" width="12.36328125" bestFit="1" customWidth="1"/>
    <col min="33" max="33" width="12" bestFit="1" customWidth="1"/>
    <col min="34" max="34" width="11.6328125" bestFit="1" customWidth="1"/>
    <col min="35" max="35" width="9.6328125" bestFit="1" customWidth="1"/>
    <col min="36" max="36" width="14.90625" bestFit="1" customWidth="1"/>
    <col min="37" max="37" width="13.36328125" bestFit="1" customWidth="1"/>
    <col min="38" max="38" width="21.08984375" bestFit="1" customWidth="1"/>
    <col min="39" max="39" width="8" bestFit="1" customWidth="1"/>
    <col min="40" max="43" width="13.36328125" bestFit="1" customWidth="1"/>
    <col min="44" max="44" width="12.90625" bestFit="1" customWidth="1"/>
    <col min="45" max="45" width="10.6328125" bestFit="1" customWidth="1"/>
    <col min="46" max="46" width="38" bestFit="1" customWidth="1"/>
    <col min="47" max="47" width="17" bestFit="1" customWidth="1"/>
    <col min="48" max="48" width="9.54296875" bestFit="1" customWidth="1"/>
    <col min="49" max="49" width="20.36328125" bestFit="1" customWidth="1"/>
    <col min="50" max="50" width="9.453125" bestFit="1" customWidth="1"/>
    <col min="51" max="51" width="10" bestFit="1" customWidth="1"/>
    <col min="52" max="52" width="10.36328125" bestFit="1" customWidth="1"/>
    <col min="53" max="53" width="10.6328125" bestFit="1" customWidth="1"/>
    <col min="54" max="54" width="21.36328125" bestFit="1" customWidth="1"/>
    <col min="55" max="55" width="13.90625" bestFit="1" customWidth="1"/>
    <col min="56" max="56" width="22.90625" bestFit="1" customWidth="1"/>
    <col min="57" max="57" width="29.36328125" bestFit="1" customWidth="1"/>
    <col min="58" max="58" width="15.36328125" bestFit="1" customWidth="1"/>
    <col min="59" max="59" width="25.6328125" bestFit="1" customWidth="1"/>
    <col min="60" max="60" width="17.6328125" bestFit="1" customWidth="1"/>
    <col min="61" max="61" width="21.90625" bestFit="1" customWidth="1"/>
    <col min="62" max="62" width="27.6328125" bestFit="1" customWidth="1"/>
    <col min="63" max="63" width="21" bestFit="1" customWidth="1"/>
    <col min="64" max="64" width="24.54296875" bestFit="1" customWidth="1"/>
    <col min="65" max="65" width="22.6328125" bestFit="1" customWidth="1"/>
    <col min="66" max="66" width="23.36328125" bestFit="1" customWidth="1"/>
    <col min="67" max="67" width="20.90625" bestFit="1" customWidth="1"/>
  </cols>
  <sheetData>
    <row r="1" spans="1:6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7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5811</v>
      </c>
      <c r="F2" t="s">
        <v>9327</v>
      </c>
      <c r="G2" t="s">
        <v>9328</v>
      </c>
      <c r="H2" t="s">
        <v>9329</v>
      </c>
      <c r="I2" t="s">
        <v>5835</v>
      </c>
      <c r="J2" t="s">
        <v>9330</v>
      </c>
      <c r="K2" t="s">
        <v>9331</v>
      </c>
      <c r="L2" t="s">
        <v>9332</v>
      </c>
      <c r="M2" t="s">
        <v>9333</v>
      </c>
      <c r="N2" t="s">
        <v>9334</v>
      </c>
      <c r="O2" t="s">
        <v>9335</v>
      </c>
      <c r="P2" t="s">
        <v>9336</v>
      </c>
      <c r="Q2" t="s">
        <v>9337</v>
      </c>
      <c r="R2" t="s">
        <v>9338</v>
      </c>
      <c r="S2" t="s">
        <v>9339</v>
      </c>
      <c r="T2" t="s">
        <v>9340</v>
      </c>
      <c r="U2" t="s">
        <v>9341</v>
      </c>
      <c r="V2" t="s">
        <v>9342</v>
      </c>
      <c r="W2" t="s">
        <v>9343</v>
      </c>
      <c r="X2" t="s">
        <v>9344</v>
      </c>
      <c r="Y2" t="s">
        <v>9345</v>
      </c>
      <c r="Z2" t="s">
        <v>9346</v>
      </c>
      <c r="AA2" t="s">
        <v>9347</v>
      </c>
      <c r="AB2" t="s">
        <v>9348</v>
      </c>
      <c r="AC2" t="s">
        <v>9349</v>
      </c>
      <c r="AD2" t="s">
        <v>9350</v>
      </c>
      <c r="AE2" t="s">
        <v>9351</v>
      </c>
      <c r="AF2" t="s">
        <v>9352</v>
      </c>
      <c r="AG2" t="s">
        <v>9353</v>
      </c>
      <c r="AH2" t="s">
        <v>9354</v>
      </c>
      <c r="AI2" t="s">
        <v>9355</v>
      </c>
      <c r="AJ2" t="s">
        <v>9356</v>
      </c>
      <c r="AK2" t="s">
        <v>9357</v>
      </c>
      <c r="AL2" t="s">
        <v>9358</v>
      </c>
      <c r="AM2" t="s">
        <v>9359</v>
      </c>
      <c r="AN2" t="s">
        <v>9360</v>
      </c>
      <c r="AO2" t="s">
        <v>9361</v>
      </c>
      <c r="AP2" t="s">
        <v>9362</v>
      </c>
      <c r="AQ2" t="s">
        <v>9363</v>
      </c>
      <c r="AR2" t="s">
        <v>9364</v>
      </c>
      <c r="AS2" t="s">
        <v>9365</v>
      </c>
      <c r="AT2" t="s">
        <v>5734</v>
      </c>
      <c r="AU2" t="s">
        <v>9366</v>
      </c>
      <c r="AV2" t="s">
        <v>9367</v>
      </c>
      <c r="AW2" t="s">
        <v>9368</v>
      </c>
      <c r="AX2" t="s">
        <v>5720</v>
      </c>
      <c r="AY2" t="s">
        <v>5743</v>
      </c>
      <c r="AZ2" t="s">
        <v>5719</v>
      </c>
      <c r="BA2" t="s">
        <v>5754</v>
      </c>
      <c r="BB2" t="s">
        <v>9369</v>
      </c>
      <c r="BC2" t="s">
        <v>9370</v>
      </c>
      <c r="BD2" t="s">
        <v>9371</v>
      </c>
      <c r="BE2" t="s">
        <v>9372</v>
      </c>
      <c r="BF2" t="s">
        <v>9373</v>
      </c>
      <c r="BG2" t="s">
        <v>9374</v>
      </c>
      <c r="BH2" t="s">
        <v>9375</v>
      </c>
      <c r="BI2" t="s">
        <v>9376</v>
      </c>
      <c r="BJ2" t="s">
        <v>9377</v>
      </c>
      <c r="BK2" t="s">
        <v>9378</v>
      </c>
      <c r="BL2" t="s">
        <v>9379</v>
      </c>
      <c r="BM2" t="s">
        <v>8984</v>
      </c>
      <c r="BN2" t="s">
        <v>9183</v>
      </c>
      <c r="BO2" t="s">
        <v>9220</v>
      </c>
    </row>
    <row r="3" spans="1:67" x14ac:dyDescent="0.35">
      <c r="E3" t="s">
        <v>10</v>
      </c>
      <c r="F3">
        <v>0</v>
      </c>
      <c r="G3" t="s">
        <v>9380</v>
      </c>
      <c r="H3" t="s">
        <v>9381</v>
      </c>
      <c r="I3" t="s">
        <v>1343</v>
      </c>
      <c r="J3">
        <v>60602</v>
      </c>
      <c r="K3" t="s">
        <v>9382</v>
      </c>
      <c r="L3">
        <v>56</v>
      </c>
      <c r="M3">
        <v>1</v>
      </c>
      <c r="N3" t="s">
        <v>9383</v>
      </c>
      <c r="O3" t="s">
        <v>9383</v>
      </c>
      <c r="P3">
        <v>0</v>
      </c>
      <c r="Q3">
        <v>0</v>
      </c>
      <c r="R3" t="s">
        <v>9383</v>
      </c>
      <c r="S3" t="s">
        <v>9383</v>
      </c>
      <c r="T3" t="s">
        <v>10</v>
      </c>
      <c r="U3" t="s">
        <v>9383</v>
      </c>
      <c r="V3" t="s">
        <v>9384</v>
      </c>
      <c r="W3" t="s">
        <v>9385</v>
      </c>
      <c r="X3" t="s">
        <v>9383</v>
      </c>
      <c r="Y3" t="s">
        <v>9383</v>
      </c>
      <c r="Z3" t="s">
        <v>1903</v>
      </c>
      <c r="AA3">
        <v>1</v>
      </c>
      <c r="AB3">
        <v>1</v>
      </c>
      <c r="AC3">
        <v>1</v>
      </c>
      <c r="AD3" t="s">
        <v>9383</v>
      </c>
      <c r="AE3">
        <v>1</v>
      </c>
      <c r="AF3">
        <v>0</v>
      </c>
      <c r="AG3">
        <v>3</v>
      </c>
      <c r="AH3">
        <v>1</v>
      </c>
      <c r="AI3">
        <v>2018</v>
      </c>
      <c r="AJ3">
        <v>0</v>
      </c>
      <c r="AK3" t="s">
        <v>9383</v>
      </c>
      <c r="AL3">
        <v>0</v>
      </c>
      <c r="AM3" t="s">
        <v>9383</v>
      </c>
      <c r="AN3" t="s">
        <v>9383</v>
      </c>
      <c r="AO3" t="s">
        <v>9383</v>
      </c>
      <c r="AP3" t="s">
        <v>9383</v>
      </c>
      <c r="AQ3" t="s">
        <v>9383</v>
      </c>
      <c r="AR3">
        <v>0</v>
      </c>
      <c r="AS3" s="61">
        <v>43101.300336076391</v>
      </c>
      <c r="AT3" t="s">
        <v>9386</v>
      </c>
      <c r="AU3" t="s">
        <v>9383</v>
      </c>
      <c r="AV3" t="s">
        <v>10</v>
      </c>
      <c r="AW3">
        <v>0</v>
      </c>
      <c r="AX3" t="s">
        <v>9387</v>
      </c>
      <c r="AY3" t="s">
        <v>9388</v>
      </c>
      <c r="AZ3" s="61">
        <v>42473.567230636574</v>
      </c>
      <c r="BA3">
        <v>0</v>
      </c>
      <c r="BB3" t="s">
        <v>9389</v>
      </c>
      <c r="BC3">
        <v>0</v>
      </c>
      <c r="BD3">
        <v>0</v>
      </c>
      <c r="BE3" t="s">
        <v>9383</v>
      </c>
      <c r="BF3" t="s">
        <v>9383</v>
      </c>
      <c r="BG3">
        <v>1</v>
      </c>
      <c r="BH3">
        <v>0</v>
      </c>
      <c r="BI3">
        <v>1</v>
      </c>
      <c r="BJ3">
        <v>0</v>
      </c>
      <c r="BK3" t="s">
        <v>9383</v>
      </c>
      <c r="BL3">
        <v>0</v>
      </c>
      <c r="BM3" t="s">
        <v>9383</v>
      </c>
      <c r="BN3" t="s">
        <v>9383</v>
      </c>
      <c r="BO3">
        <v>1</v>
      </c>
    </row>
    <row r="4" spans="1:67" x14ac:dyDescent="0.35">
      <c r="E4" t="s">
        <v>8364</v>
      </c>
      <c r="F4">
        <v>0</v>
      </c>
      <c r="G4" t="s">
        <v>9383</v>
      </c>
      <c r="H4" t="s">
        <v>9383</v>
      </c>
      <c r="I4" t="s">
        <v>9383</v>
      </c>
      <c r="J4" t="s">
        <v>9383</v>
      </c>
      <c r="K4" t="s">
        <v>9383</v>
      </c>
      <c r="L4">
        <v>56</v>
      </c>
      <c r="M4">
        <v>0</v>
      </c>
      <c r="N4" t="s">
        <v>9383</v>
      </c>
      <c r="O4" t="s">
        <v>9383</v>
      </c>
      <c r="P4">
        <v>0</v>
      </c>
      <c r="Q4">
        <v>0</v>
      </c>
      <c r="R4" t="s">
        <v>9383</v>
      </c>
      <c r="S4" t="s">
        <v>9383</v>
      </c>
      <c r="T4" t="s">
        <v>8364</v>
      </c>
      <c r="U4" t="s">
        <v>9383</v>
      </c>
      <c r="V4" t="s">
        <v>9383</v>
      </c>
      <c r="W4" t="s">
        <v>9383</v>
      </c>
      <c r="X4" t="s">
        <v>9383</v>
      </c>
      <c r="Y4" t="s">
        <v>9383</v>
      </c>
      <c r="Z4" t="s">
        <v>9383</v>
      </c>
      <c r="AA4">
        <v>0</v>
      </c>
      <c r="AB4">
        <v>0</v>
      </c>
      <c r="AC4">
        <v>1</v>
      </c>
      <c r="AD4" t="s">
        <v>9383</v>
      </c>
      <c r="AE4">
        <v>0</v>
      </c>
      <c r="AF4" t="s">
        <v>9383</v>
      </c>
      <c r="AG4" t="s">
        <v>9383</v>
      </c>
      <c r="AH4">
        <v>0</v>
      </c>
      <c r="AI4">
        <v>2016</v>
      </c>
      <c r="AJ4">
        <v>0</v>
      </c>
      <c r="AK4" t="s">
        <v>9383</v>
      </c>
      <c r="AL4">
        <v>0</v>
      </c>
      <c r="AM4" t="s">
        <v>9383</v>
      </c>
      <c r="AN4" t="s">
        <v>9383</v>
      </c>
      <c r="AO4" t="s">
        <v>9383</v>
      </c>
      <c r="AP4" t="s">
        <v>9383</v>
      </c>
      <c r="AQ4" t="s">
        <v>9383</v>
      </c>
      <c r="AR4">
        <v>0</v>
      </c>
      <c r="AS4" s="61">
        <v>42474.479280555555</v>
      </c>
      <c r="AT4" t="s">
        <v>9390</v>
      </c>
      <c r="AU4" t="s">
        <v>9383</v>
      </c>
      <c r="AV4" t="s">
        <v>8364</v>
      </c>
      <c r="AW4">
        <v>1</v>
      </c>
      <c r="AX4" t="s">
        <v>9387</v>
      </c>
      <c r="AY4" t="s">
        <v>9387</v>
      </c>
      <c r="AZ4" s="61">
        <v>42474.479280555555</v>
      </c>
      <c r="BA4">
        <v>0</v>
      </c>
      <c r="BB4" t="s">
        <v>9389</v>
      </c>
      <c r="BC4">
        <v>0</v>
      </c>
      <c r="BD4">
        <v>0</v>
      </c>
      <c r="BE4" t="s">
        <v>9383</v>
      </c>
      <c r="BF4" t="s">
        <v>9383</v>
      </c>
      <c r="BG4">
        <v>0</v>
      </c>
      <c r="BH4">
        <v>0</v>
      </c>
      <c r="BI4">
        <v>0</v>
      </c>
      <c r="BJ4">
        <v>0</v>
      </c>
      <c r="BK4" t="s">
        <v>9383</v>
      </c>
      <c r="BL4">
        <v>0</v>
      </c>
      <c r="BM4" t="s">
        <v>9383</v>
      </c>
      <c r="BN4" t="s">
        <v>9383</v>
      </c>
      <c r="BO4" t="s">
        <v>9383</v>
      </c>
    </row>
    <row r="5" spans="1:67" x14ac:dyDescent="0.35">
      <c r="E5" t="s">
        <v>11</v>
      </c>
      <c r="F5">
        <v>0</v>
      </c>
      <c r="G5" t="s">
        <v>9391</v>
      </c>
      <c r="H5" t="s">
        <v>1201</v>
      </c>
      <c r="I5" t="s">
        <v>1335</v>
      </c>
      <c r="J5">
        <v>30005</v>
      </c>
      <c r="K5" t="s">
        <v>9392</v>
      </c>
      <c r="L5">
        <v>56</v>
      </c>
      <c r="M5">
        <v>1</v>
      </c>
      <c r="N5" t="s">
        <v>9383</v>
      </c>
      <c r="O5" t="s">
        <v>9383</v>
      </c>
      <c r="P5">
        <v>0</v>
      </c>
      <c r="Q5">
        <v>0</v>
      </c>
      <c r="R5" t="s">
        <v>9383</v>
      </c>
      <c r="S5" t="s">
        <v>9383</v>
      </c>
      <c r="T5" t="s">
        <v>11</v>
      </c>
      <c r="U5" t="s">
        <v>9383</v>
      </c>
      <c r="V5" t="s">
        <v>4440</v>
      </c>
      <c r="W5" t="s">
        <v>4441</v>
      </c>
      <c r="X5" t="s">
        <v>9383</v>
      </c>
      <c r="Y5" t="s">
        <v>9383</v>
      </c>
      <c r="Z5" t="s">
        <v>1903</v>
      </c>
      <c r="AA5">
        <v>1</v>
      </c>
      <c r="AB5">
        <v>1</v>
      </c>
      <c r="AC5">
        <v>1</v>
      </c>
      <c r="AD5" t="s">
        <v>9383</v>
      </c>
      <c r="AE5">
        <v>1</v>
      </c>
      <c r="AF5">
        <v>0</v>
      </c>
      <c r="AG5">
        <v>3</v>
      </c>
      <c r="AH5">
        <v>1</v>
      </c>
      <c r="AI5">
        <v>2018</v>
      </c>
      <c r="AJ5">
        <v>0</v>
      </c>
      <c r="AK5" t="s">
        <v>9383</v>
      </c>
      <c r="AL5">
        <v>0</v>
      </c>
      <c r="AM5" t="s">
        <v>9383</v>
      </c>
      <c r="AN5" t="s">
        <v>9383</v>
      </c>
      <c r="AO5" t="s">
        <v>9383</v>
      </c>
      <c r="AP5" t="s">
        <v>9383</v>
      </c>
      <c r="AQ5" t="s">
        <v>9383</v>
      </c>
      <c r="AR5">
        <v>0</v>
      </c>
      <c r="AS5" s="61">
        <v>43101.259879166668</v>
      </c>
      <c r="AT5" t="s">
        <v>9393</v>
      </c>
      <c r="AU5" t="s">
        <v>9383</v>
      </c>
      <c r="AV5" t="s">
        <v>8742</v>
      </c>
      <c r="AW5">
        <v>0</v>
      </c>
      <c r="AX5" t="s">
        <v>9387</v>
      </c>
      <c r="AY5" t="s">
        <v>9388</v>
      </c>
      <c r="AZ5" s="61">
        <v>42599.429908993057</v>
      </c>
      <c r="BA5">
        <v>0</v>
      </c>
      <c r="BB5" t="s">
        <v>8385</v>
      </c>
      <c r="BC5">
        <v>0</v>
      </c>
      <c r="BD5">
        <v>0</v>
      </c>
      <c r="BE5" t="s">
        <v>9383</v>
      </c>
      <c r="BF5" t="s">
        <v>9383</v>
      </c>
      <c r="BG5">
        <v>1</v>
      </c>
      <c r="BH5">
        <v>0</v>
      </c>
      <c r="BI5">
        <v>1</v>
      </c>
      <c r="BJ5">
        <v>0</v>
      </c>
      <c r="BK5" t="s">
        <v>9383</v>
      </c>
      <c r="BL5">
        <v>0</v>
      </c>
      <c r="BM5" t="s">
        <v>9383</v>
      </c>
      <c r="BN5" t="s">
        <v>9383</v>
      </c>
      <c r="BO5">
        <v>1</v>
      </c>
    </row>
    <row r="6" spans="1:67" x14ac:dyDescent="0.35">
      <c r="E6" t="s">
        <v>12</v>
      </c>
      <c r="F6">
        <v>0</v>
      </c>
      <c r="G6" t="s">
        <v>9380</v>
      </c>
      <c r="H6" t="s">
        <v>9381</v>
      </c>
      <c r="I6" t="s">
        <v>1343</v>
      </c>
      <c r="J6">
        <v>60602</v>
      </c>
      <c r="K6" t="s">
        <v>9382</v>
      </c>
      <c r="L6">
        <v>56</v>
      </c>
      <c r="M6">
        <v>1</v>
      </c>
      <c r="N6" t="s">
        <v>9383</v>
      </c>
      <c r="O6" t="s">
        <v>9383</v>
      </c>
      <c r="P6">
        <v>0</v>
      </c>
      <c r="Q6">
        <v>0</v>
      </c>
      <c r="R6" t="s">
        <v>9383</v>
      </c>
      <c r="S6" t="s">
        <v>9383</v>
      </c>
      <c r="T6" t="s">
        <v>12</v>
      </c>
      <c r="U6" t="s">
        <v>9383</v>
      </c>
      <c r="V6" t="s">
        <v>9384</v>
      </c>
      <c r="W6" t="s">
        <v>9385</v>
      </c>
      <c r="X6" t="s">
        <v>9383</v>
      </c>
      <c r="Y6" t="s">
        <v>9383</v>
      </c>
      <c r="Z6" t="s">
        <v>1903</v>
      </c>
      <c r="AA6">
        <v>1</v>
      </c>
      <c r="AB6">
        <v>1</v>
      </c>
      <c r="AC6">
        <v>1</v>
      </c>
      <c r="AD6" t="s">
        <v>9383</v>
      </c>
      <c r="AE6">
        <v>1</v>
      </c>
      <c r="AF6">
        <v>0</v>
      </c>
      <c r="AG6">
        <v>3</v>
      </c>
      <c r="AH6">
        <v>1</v>
      </c>
      <c r="AI6">
        <v>2018</v>
      </c>
      <c r="AJ6">
        <v>0</v>
      </c>
      <c r="AK6" t="s">
        <v>9383</v>
      </c>
      <c r="AL6">
        <v>0</v>
      </c>
      <c r="AM6" t="s">
        <v>9383</v>
      </c>
      <c r="AN6" t="s">
        <v>9383</v>
      </c>
      <c r="AO6" t="s">
        <v>9383</v>
      </c>
      <c r="AP6" t="s">
        <v>9383</v>
      </c>
      <c r="AQ6" t="s">
        <v>9383</v>
      </c>
      <c r="AR6">
        <v>0</v>
      </c>
      <c r="AS6" s="61">
        <v>43101.301896145837</v>
      </c>
      <c r="AT6" t="s">
        <v>9394</v>
      </c>
      <c r="AU6" t="s">
        <v>9383</v>
      </c>
      <c r="AV6" t="s">
        <v>9395</v>
      </c>
      <c r="AW6">
        <v>0</v>
      </c>
      <c r="AX6" t="s">
        <v>9387</v>
      </c>
      <c r="AY6" t="s">
        <v>9388</v>
      </c>
      <c r="AZ6" s="61">
        <v>42474.504173877314</v>
      </c>
      <c r="BA6">
        <v>0</v>
      </c>
      <c r="BB6" t="s">
        <v>9389</v>
      </c>
      <c r="BC6">
        <v>0</v>
      </c>
      <c r="BD6">
        <v>0</v>
      </c>
      <c r="BE6" t="s">
        <v>9383</v>
      </c>
      <c r="BF6" t="s">
        <v>9383</v>
      </c>
      <c r="BG6">
        <v>1</v>
      </c>
      <c r="BH6">
        <v>0</v>
      </c>
      <c r="BI6">
        <v>1</v>
      </c>
      <c r="BJ6">
        <v>0</v>
      </c>
      <c r="BK6" t="s">
        <v>9383</v>
      </c>
      <c r="BL6">
        <v>0</v>
      </c>
      <c r="BM6" t="s">
        <v>9383</v>
      </c>
      <c r="BN6" t="s">
        <v>9383</v>
      </c>
      <c r="BO6">
        <v>1</v>
      </c>
    </row>
    <row r="7" spans="1:67" x14ac:dyDescent="0.35">
      <c r="E7" t="s">
        <v>13</v>
      </c>
      <c r="F7">
        <v>0</v>
      </c>
      <c r="G7" t="s">
        <v>9380</v>
      </c>
      <c r="H7" t="s">
        <v>9381</v>
      </c>
      <c r="I7" t="s">
        <v>1343</v>
      </c>
      <c r="J7">
        <v>60602</v>
      </c>
      <c r="K7" t="s">
        <v>9382</v>
      </c>
      <c r="L7">
        <v>56</v>
      </c>
      <c r="M7">
        <v>1</v>
      </c>
      <c r="N7" t="s">
        <v>9383</v>
      </c>
      <c r="O7" t="s">
        <v>9383</v>
      </c>
      <c r="P7">
        <v>0</v>
      </c>
      <c r="Q7">
        <v>0</v>
      </c>
      <c r="R7" t="s">
        <v>9383</v>
      </c>
      <c r="S7" t="s">
        <v>9383</v>
      </c>
      <c r="T7" t="s">
        <v>13</v>
      </c>
      <c r="U7" t="s">
        <v>9383</v>
      </c>
      <c r="V7" t="s">
        <v>9384</v>
      </c>
      <c r="W7" t="s">
        <v>9385</v>
      </c>
      <c r="X7" t="s">
        <v>9383</v>
      </c>
      <c r="Y7" t="s">
        <v>9383</v>
      </c>
      <c r="Z7" t="s">
        <v>1903</v>
      </c>
      <c r="AA7">
        <v>1</v>
      </c>
      <c r="AB7">
        <v>1</v>
      </c>
      <c r="AC7">
        <v>1</v>
      </c>
      <c r="AD7" t="s">
        <v>9383</v>
      </c>
      <c r="AE7">
        <v>1</v>
      </c>
      <c r="AF7">
        <v>0</v>
      </c>
      <c r="AG7">
        <v>3</v>
      </c>
      <c r="AH7">
        <v>1</v>
      </c>
      <c r="AI7">
        <v>2018</v>
      </c>
      <c r="AJ7">
        <v>0</v>
      </c>
      <c r="AK7" t="s">
        <v>9383</v>
      </c>
      <c r="AL7">
        <v>0</v>
      </c>
      <c r="AM7" t="s">
        <v>9383</v>
      </c>
      <c r="AN7" t="s">
        <v>9383</v>
      </c>
      <c r="AO7" t="s">
        <v>9383</v>
      </c>
      <c r="AP7" t="s">
        <v>9383</v>
      </c>
      <c r="AQ7" t="s">
        <v>9383</v>
      </c>
      <c r="AR7">
        <v>0</v>
      </c>
      <c r="AS7" s="61">
        <v>43101.260574074076</v>
      </c>
      <c r="AT7" t="s">
        <v>9396</v>
      </c>
      <c r="AU7" t="s">
        <v>9383</v>
      </c>
      <c r="AV7" t="s">
        <v>13</v>
      </c>
      <c r="AW7">
        <v>0</v>
      </c>
      <c r="AX7" t="s">
        <v>9387</v>
      </c>
      <c r="AY7" t="s">
        <v>9388</v>
      </c>
      <c r="AZ7" s="61">
        <v>42474.562304513885</v>
      </c>
      <c r="BA7">
        <v>0</v>
      </c>
      <c r="BB7" t="s">
        <v>8380</v>
      </c>
      <c r="BC7">
        <v>0</v>
      </c>
      <c r="BD7">
        <v>0</v>
      </c>
      <c r="BE7" t="s">
        <v>9383</v>
      </c>
      <c r="BF7" t="s">
        <v>9383</v>
      </c>
      <c r="BG7">
        <v>1</v>
      </c>
      <c r="BH7">
        <v>0</v>
      </c>
      <c r="BI7">
        <v>1</v>
      </c>
      <c r="BJ7">
        <v>0</v>
      </c>
      <c r="BK7" t="s">
        <v>9383</v>
      </c>
      <c r="BL7">
        <v>0</v>
      </c>
      <c r="BM7" t="s">
        <v>9383</v>
      </c>
      <c r="BN7" t="s">
        <v>9383</v>
      </c>
      <c r="BO7">
        <v>1</v>
      </c>
    </row>
    <row r="8" spans="1:67" x14ac:dyDescent="0.35">
      <c r="E8" t="s">
        <v>14</v>
      </c>
      <c r="F8">
        <v>0</v>
      </c>
      <c r="G8" t="s">
        <v>4454</v>
      </c>
      <c r="H8" t="s">
        <v>4456</v>
      </c>
      <c r="I8" t="s">
        <v>1395</v>
      </c>
      <c r="J8">
        <v>12401</v>
      </c>
      <c r="K8" t="s">
        <v>4457</v>
      </c>
      <c r="L8">
        <v>56</v>
      </c>
      <c r="M8">
        <v>1</v>
      </c>
      <c r="N8" t="s">
        <v>9383</v>
      </c>
      <c r="O8" t="s">
        <v>9383</v>
      </c>
      <c r="P8">
        <v>0</v>
      </c>
      <c r="Q8">
        <v>0</v>
      </c>
      <c r="R8" t="s">
        <v>9383</v>
      </c>
      <c r="S8" t="s">
        <v>9383</v>
      </c>
      <c r="T8" t="s">
        <v>14</v>
      </c>
      <c r="U8" t="s">
        <v>9383</v>
      </c>
      <c r="V8" t="s">
        <v>4455</v>
      </c>
      <c r="W8" t="s">
        <v>9383</v>
      </c>
      <c r="X8" t="s">
        <v>9383</v>
      </c>
      <c r="Y8" t="s">
        <v>9383</v>
      </c>
      <c r="Z8" t="s">
        <v>1903</v>
      </c>
      <c r="AA8">
        <v>1</v>
      </c>
      <c r="AB8">
        <v>1</v>
      </c>
      <c r="AC8">
        <v>1</v>
      </c>
      <c r="AD8" t="s">
        <v>9383</v>
      </c>
      <c r="AE8">
        <v>1</v>
      </c>
      <c r="AF8">
        <v>0</v>
      </c>
      <c r="AG8">
        <v>3</v>
      </c>
      <c r="AH8">
        <v>1</v>
      </c>
      <c r="AI8">
        <v>2016</v>
      </c>
      <c r="AJ8">
        <v>0</v>
      </c>
      <c r="AK8" t="s">
        <v>9383</v>
      </c>
      <c r="AL8">
        <v>0</v>
      </c>
      <c r="AM8" t="s">
        <v>9383</v>
      </c>
      <c r="AN8" t="s">
        <v>9383</v>
      </c>
      <c r="AO8" t="s">
        <v>9383</v>
      </c>
      <c r="AP8" t="s">
        <v>9383</v>
      </c>
      <c r="AQ8" t="s">
        <v>9383</v>
      </c>
      <c r="AR8">
        <v>0</v>
      </c>
      <c r="AS8" s="61">
        <v>43118.46684552083</v>
      </c>
      <c r="AT8" t="s">
        <v>9397</v>
      </c>
      <c r="AU8" t="s">
        <v>9383</v>
      </c>
      <c r="AV8" t="s">
        <v>14</v>
      </c>
      <c r="AW8">
        <v>0</v>
      </c>
      <c r="AX8" t="s">
        <v>9387</v>
      </c>
      <c r="AY8" t="s">
        <v>9398</v>
      </c>
      <c r="AZ8" s="61">
        <v>42474.609175925929</v>
      </c>
      <c r="BA8">
        <v>0</v>
      </c>
      <c r="BB8" t="s">
        <v>9389</v>
      </c>
      <c r="BC8">
        <v>0</v>
      </c>
      <c r="BD8">
        <v>0</v>
      </c>
      <c r="BE8" t="s">
        <v>9399</v>
      </c>
      <c r="BF8" t="s">
        <v>9383</v>
      </c>
      <c r="BG8">
        <v>1</v>
      </c>
      <c r="BH8">
        <v>0</v>
      </c>
      <c r="BI8">
        <v>1</v>
      </c>
      <c r="BJ8">
        <v>0</v>
      </c>
      <c r="BK8" t="s">
        <v>9400</v>
      </c>
      <c r="BL8">
        <v>0</v>
      </c>
      <c r="BM8" t="s">
        <v>9383</v>
      </c>
      <c r="BN8" t="s">
        <v>9383</v>
      </c>
      <c r="BO8">
        <v>1</v>
      </c>
    </row>
    <row r="9" spans="1:67" x14ac:dyDescent="0.35">
      <c r="E9" t="s">
        <v>9</v>
      </c>
      <c r="F9">
        <v>0</v>
      </c>
      <c r="G9" t="s">
        <v>9383</v>
      </c>
      <c r="H9" t="s">
        <v>9383</v>
      </c>
      <c r="I9" t="s">
        <v>9383</v>
      </c>
      <c r="J9" t="s">
        <v>9383</v>
      </c>
      <c r="K9" t="s">
        <v>9383</v>
      </c>
      <c r="L9">
        <v>56</v>
      </c>
      <c r="M9">
        <v>0</v>
      </c>
      <c r="N9" t="s">
        <v>9383</v>
      </c>
      <c r="O9" t="s">
        <v>9383</v>
      </c>
      <c r="P9">
        <v>0</v>
      </c>
      <c r="Q9">
        <v>0</v>
      </c>
      <c r="R9" t="s">
        <v>9383</v>
      </c>
      <c r="S9" t="s">
        <v>9383</v>
      </c>
      <c r="T9" t="s">
        <v>9</v>
      </c>
      <c r="U9" t="s">
        <v>9383</v>
      </c>
      <c r="V9" t="s">
        <v>9383</v>
      </c>
      <c r="W9" t="s">
        <v>9383</v>
      </c>
      <c r="X9" t="s">
        <v>9383</v>
      </c>
      <c r="Y9" t="s">
        <v>9383</v>
      </c>
      <c r="Z9" t="s">
        <v>9383</v>
      </c>
      <c r="AA9">
        <v>0</v>
      </c>
      <c r="AB9">
        <v>1</v>
      </c>
      <c r="AC9">
        <v>1</v>
      </c>
      <c r="AD9" t="s">
        <v>9383</v>
      </c>
      <c r="AE9">
        <v>0</v>
      </c>
      <c r="AF9" t="s">
        <v>9383</v>
      </c>
      <c r="AG9" t="s">
        <v>9383</v>
      </c>
      <c r="AH9">
        <v>0</v>
      </c>
      <c r="AI9">
        <v>2017</v>
      </c>
      <c r="AJ9">
        <v>0</v>
      </c>
      <c r="AK9" t="s">
        <v>9383</v>
      </c>
      <c r="AL9">
        <v>0</v>
      </c>
      <c r="AM9">
        <v>378500</v>
      </c>
      <c r="AN9" t="s">
        <v>9383</v>
      </c>
      <c r="AO9" t="s">
        <v>9383</v>
      </c>
      <c r="AP9" t="s">
        <v>9383</v>
      </c>
      <c r="AQ9" t="s">
        <v>51</v>
      </c>
      <c r="AR9">
        <v>0</v>
      </c>
      <c r="AS9" s="61">
        <v>42908.302402696761</v>
      </c>
      <c r="AT9" t="s">
        <v>9401</v>
      </c>
      <c r="AU9" t="s">
        <v>9383</v>
      </c>
      <c r="AV9" t="s">
        <v>9</v>
      </c>
      <c r="AW9">
        <v>1</v>
      </c>
      <c r="AX9" t="s">
        <v>9387</v>
      </c>
      <c r="AY9" t="s">
        <v>9398</v>
      </c>
      <c r="AZ9" s="61">
        <v>42474.639479432873</v>
      </c>
      <c r="BA9">
        <v>0</v>
      </c>
      <c r="BB9" t="s">
        <v>8380</v>
      </c>
      <c r="BC9">
        <v>0</v>
      </c>
      <c r="BD9">
        <v>0</v>
      </c>
      <c r="BE9" t="s">
        <v>9383</v>
      </c>
      <c r="BF9" t="s">
        <v>9383</v>
      </c>
      <c r="BG9">
        <v>1</v>
      </c>
      <c r="BH9">
        <v>0</v>
      </c>
      <c r="BI9">
        <v>0</v>
      </c>
      <c r="BJ9">
        <v>0</v>
      </c>
      <c r="BK9" t="s">
        <v>9383</v>
      </c>
      <c r="BL9">
        <v>0</v>
      </c>
      <c r="BM9" t="s">
        <v>9383</v>
      </c>
      <c r="BN9" t="s">
        <v>9383</v>
      </c>
      <c r="BO9" t="s">
        <v>9383</v>
      </c>
    </row>
    <row r="10" spans="1:67" x14ac:dyDescent="0.35">
      <c r="E10" t="s">
        <v>15</v>
      </c>
      <c r="F10">
        <v>0</v>
      </c>
      <c r="G10" t="s">
        <v>9380</v>
      </c>
      <c r="H10" t="s">
        <v>1206</v>
      </c>
      <c r="I10" t="s">
        <v>1397</v>
      </c>
      <c r="J10">
        <v>44870</v>
      </c>
      <c r="K10" t="s">
        <v>9402</v>
      </c>
      <c r="L10">
        <v>56</v>
      </c>
      <c r="M10">
        <v>1</v>
      </c>
      <c r="N10" t="s">
        <v>9383</v>
      </c>
      <c r="O10" t="s">
        <v>9383</v>
      </c>
      <c r="P10">
        <v>0</v>
      </c>
      <c r="Q10">
        <v>0</v>
      </c>
      <c r="R10" t="s">
        <v>9383</v>
      </c>
      <c r="S10" t="s">
        <v>9383</v>
      </c>
      <c r="T10" t="s">
        <v>15</v>
      </c>
      <c r="U10" t="s">
        <v>9383</v>
      </c>
      <c r="V10" t="s">
        <v>4452</v>
      </c>
      <c r="W10" t="s">
        <v>9383</v>
      </c>
      <c r="X10" t="s">
        <v>9383</v>
      </c>
      <c r="Y10" t="s">
        <v>9383</v>
      </c>
      <c r="Z10" t="s">
        <v>1903</v>
      </c>
      <c r="AA10">
        <v>1</v>
      </c>
      <c r="AB10">
        <v>1</v>
      </c>
      <c r="AC10">
        <v>1</v>
      </c>
      <c r="AD10" t="s">
        <v>9383</v>
      </c>
      <c r="AE10">
        <v>1</v>
      </c>
      <c r="AF10">
        <v>0</v>
      </c>
      <c r="AG10">
        <v>3</v>
      </c>
      <c r="AH10">
        <v>1</v>
      </c>
      <c r="AI10">
        <v>2018</v>
      </c>
      <c r="AJ10">
        <v>0</v>
      </c>
      <c r="AK10" t="s">
        <v>9383</v>
      </c>
      <c r="AL10">
        <v>0</v>
      </c>
      <c r="AM10" t="s">
        <v>9383</v>
      </c>
      <c r="AN10" t="s">
        <v>9383</v>
      </c>
      <c r="AO10" t="s">
        <v>9383</v>
      </c>
      <c r="AP10" t="s">
        <v>9383</v>
      </c>
      <c r="AQ10" t="s">
        <v>9383</v>
      </c>
      <c r="AR10">
        <v>0</v>
      </c>
      <c r="AS10" s="61">
        <v>43101.340373032406</v>
      </c>
      <c r="AT10" t="s">
        <v>9403</v>
      </c>
      <c r="AU10" t="s">
        <v>9383</v>
      </c>
      <c r="AV10" t="s">
        <v>8742</v>
      </c>
      <c r="AW10">
        <v>0</v>
      </c>
      <c r="AX10" t="s">
        <v>9387</v>
      </c>
      <c r="AY10" t="s">
        <v>9388</v>
      </c>
      <c r="AZ10" s="61">
        <v>42474.718382291663</v>
      </c>
      <c r="BA10">
        <v>0</v>
      </c>
      <c r="BB10" t="s">
        <v>9389</v>
      </c>
      <c r="BC10">
        <v>0</v>
      </c>
      <c r="BD10">
        <v>0</v>
      </c>
      <c r="BE10" t="s">
        <v>9404</v>
      </c>
      <c r="BF10" t="s">
        <v>9383</v>
      </c>
      <c r="BG10">
        <v>1</v>
      </c>
      <c r="BH10">
        <v>0</v>
      </c>
      <c r="BI10">
        <v>1</v>
      </c>
      <c r="BJ10">
        <v>0</v>
      </c>
      <c r="BK10" t="s">
        <v>9405</v>
      </c>
      <c r="BL10">
        <v>0</v>
      </c>
      <c r="BM10" t="s">
        <v>9383</v>
      </c>
      <c r="BN10" t="s">
        <v>9383</v>
      </c>
      <c r="BO10">
        <v>1</v>
      </c>
    </row>
  </sheetData>
  <dataValidations count="1">
    <dataValidation type="list" allowBlank="1" showInputMessage="1" showErrorMessage="1" sqref="D1" xr:uid="{00000000-0002-0000-CF00-000000000000}">
      <formula1>Sites</formula1>
    </dataValidation>
  </dataValidations>
  <hyperlinks>
    <hyperlink ref="B1" location="Index!A1" display="Go To Index" xr:uid="{00000000-0004-0000-CF00-000000000000}"/>
  </hyperlinks>
  <pageMargins left="0.7" right="0.7" top="0.75" bottom="0.75" header="0.3" footer="0.3"/>
  <customProperties>
    <customPr name="QAA_DRILLPATH_NODE_ID" r:id="rId1"/>
  </customProperties>
  <drawing r:id="rId2"/>
</worksheet>
</file>

<file path=xl/worksheets/sheet2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000-000000000000}">
  <sheetPr codeName="Sheet156"/>
  <dimension ref="A1:DU32"/>
  <sheetViews>
    <sheetView workbookViewId="0">
      <pane xSplit="8" ySplit="2" topLeftCell="DP15" activePane="bottomRight" state="frozen"/>
      <selection pane="topRight" activeCell="I1" sqref="I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9.453125" style="5" bestFit="1" customWidth="1"/>
    <col min="4" max="4" width="9.36328125" bestFit="1" customWidth="1"/>
    <col min="5" max="5" width="10.90625" bestFit="1" customWidth="1"/>
    <col min="6" max="6" width="16.36328125" bestFit="1" customWidth="1"/>
    <col min="7" max="7" width="20.453125" bestFit="1" customWidth="1"/>
    <col min="8" max="8" width="8.6328125" bestFit="1" customWidth="1"/>
    <col min="9" max="9" width="14.08984375" bestFit="1" customWidth="1"/>
    <col min="10" max="10" width="18.36328125" bestFit="1" customWidth="1"/>
    <col min="11" max="11" width="16.08984375" bestFit="1" customWidth="1"/>
    <col min="12" max="12" width="13.36328125" bestFit="1" customWidth="1"/>
    <col min="13" max="13" width="10" bestFit="1" customWidth="1"/>
    <col min="14" max="14" width="15.453125" bestFit="1" customWidth="1"/>
    <col min="15" max="15" width="11.90625" bestFit="1" customWidth="1"/>
    <col min="16" max="16" width="21.6328125" bestFit="1" customWidth="1"/>
    <col min="17" max="17" width="15.08984375" bestFit="1" customWidth="1"/>
    <col min="18" max="18" width="21.08984375" bestFit="1" customWidth="1"/>
    <col min="19" max="22" width="26.54296875" bestFit="1" customWidth="1"/>
    <col min="23" max="23" width="31" bestFit="1" customWidth="1"/>
    <col min="24" max="24" width="24.36328125" bestFit="1" customWidth="1"/>
    <col min="25" max="28" width="29.6328125" bestFit="1" customWidth="1"/>
    <col min="29" max="29" width="34.08984375" bestFit="1" customWidth="1"/>
    <col min="30" max="30" width="16" bestFit="1" customWidth="1"/>
    <col min="31" max="34" width="21.453125" bestFit="1" customWidth="1"/>
    <col min="35" max="35" width="25.90625" bestFit="1" customWidth="1"/>
    <col min="36" max="36" width="17.08984375" bestFit="1" customWidth="1"/>
    <col min="37" max="40" width="22.54296875" bestFit="1" customWidth="1"/>
    <col min="41" max="41" width="27" bestFit="1" customWidth="1"/>
    <col min="42" max="42" width="17.54296875" bestFit="1" customWidth="1"/>
    <col min="43" max="46" width="23" bestFit="1" customWidth="1"/>
    <col min="47" max="47" width="27.453125" bestFit="1" customWidth="1"/>
    <col min="48" max="48" width="23.90625" bestFit="1" customWidth="1"/>
    <col min="49" max="52" width="29.36328125" bestFit="1" customWidth="1"/>
    <col min="53" max="53" width="33.6328125" bestFit="1" customWidth="1"/>
    <col min="54" max="54" width="21.54296875" bestFit="1" customWidth="1"/>
    <col min="55" max="58" width="27" bestFit="1" customWidth="1"/>
    <col min="59" max="59" width="31.453125" bestFit="1" customWidth="1"/>
    <col min="60" max="60" width="29.6328125" bestFit="1" customWidth="1"/>
    <col min="61" max="64" width="35.08984375" bestFit="1" customWidth="1"/>
    <col min="65" max="65" width="39.54296875" bestFit="1" customWidth="1"/>
    <col min="66" max="66" width="32.36328125" bestFit="1" customWidth="1"/>
    <col min="67" max="70" width="27.453125" bestFit="1" customWidth="1"/>
    <col min="71" max="71" width="42.08984375" bestFit="1" customWidth="1"/>
    <col min="72" max="72" width="30.36328125" bestFit="1" customWidth="1"/>
    <col min="73" max="76" width="28.6328125" bestFit="1" customWidth="1"/>
    <col min="77" max="77" width="40.36328125" bestFit="1" customWidth="1"/>
    <col min="78" max="78" width="15.90625" bestFit="1" customWidth="1"/>
    <col min="79" max="82" width="21.36328125" bestFit="1" customWidth="1"/>
    <col min="83" max="83" width="25.6328125" bestFit="1" customWidth="1"/>
    <col min="84" max="84" width="16.6328125" bestFit="1" customWidth="1"/>
    <col min="85" max="88" width="22.08984375" bestFit="1" customWidth="1"/>
    <col min="89" max="89" width="26.54296875" bestFit="1" customWidth="1"/>
    <col min="90" max="90" width="25.36328125" bestFit="1" customWidth="1"/>
    <col min="91" max="94" width="30.6328125" bestFit="1" customWidth="1"/>
    <col min="95" max="95" width="35.36328125" bestFit="1" customWidth="1"/>
    <col min="96" max="96" width="21.08984375" bestFit="1" customWidth="1"/>
    <col min="97" max="100" width="26.54296875" bestFit="1" customWidth="1"/>
    <col min="101" max="101" width="31" bestFit="1" customWidth="1"/>
    <col min="102" max="102" width="19" bestFit="1" customWidth="1"/>
    <col min="103" max="106" width="24.54296875" bestFit="1" customWidth="1"/>
    <col min="107" max="107" width="29" bestFit="1" customWidth="1"/>
    <col min="108" max="108" width="19.08984375" bestFit="1" customWidth="1"/>
    <col min="109" max="112" width="24.6328125" bestFit="1" customWidth="1"/>
    <col min="113" max="113" width="29.08984375" bestFit="1" customWidth="1"/>
    <col min="114" max="114" width="21" bestFit="1" customWidth="1"/>
    <col min="115" max="117" width="26.453125" bestFit="1" customWidth="1"/>
    <col min="118" max="118" width="31.36328125" bestFit="1" customWidth="1"/>
    <col min="119" max="119" width="30.90625" bestFit="1" customWidth="1"/>
    <col min="120" max="120" width="12.36328125" bestFit="1" customWidth="1"/>
    <col min="121" max="121" width="21.6328125" bestFit="1" customWidth="1"/>
    <col min="122" max="122" width="10.6328125" bestFit="1" customWidth="1"/>
    <col min="123" max="123" width="14.90625" bestFit="1" customWidth="1"/>
    <col min="124" max="124" width="24.453125" bestFit="1" customWidth="1"/>
    <col min="125" max="125" width="13.36328125" bestFit="1" customWidth="1"/>
  </cols>
  <sheetData>
    <row r="1" spans="1:125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25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9412</v>
      </c>
      <c r="F2" t="s">
        <v>9413</v>
      </c>
      <c r="G2" t="s">
        <v>9414</v>
      </c>
      <c r="H2" t="s">
        <v>9415</v>
      </c>
      <c r="I2" t="s">
        <v>9416</v>
      </c>
      <c r="J2" t="s">
        <v>9417</v>
      </c>
      <c r="K2" t="s">
        <v>9418</v>
      </c>
      <c r="L2" t="s">
        <v>4430</v>
      </c>
      <c r="M2" t="s">
        <v>9419</v>
      </c>
      <c r="N2" t="s">
        <v>9420</v>
      </c>
      <c r="O2" t="s">
        <v>2644</v>
      </c>
      <c r="P2" t="s">
        <v>2645</v>
      </c>
      <c r="Q2" t="s">
        <v>9421</v>
      </c>
      <c r="R2" t="s">
        <v>9422</v>
      </c>
      <c r="S2" t="s">
        <v>9423</v>
      </c>
      <c r="T2" t="s">
        <v>9424</v>
      </c>
      <c r="U2" t="s">
        <v>9425</v>
      </c>
      <c r="V2" t="s">
        <v>9426</v>
      </c>
      <c r="W2" t="s">
        <v>9427</v>
      </c>
      <c r="X2" t="s">
        <v>9428</v>
      </c>
      <c r="Y2" t="s">
        <v>9429</v>
      </c>
      <c r="Z2" t="s">
        <v>9430</v>
      </c>
      <c r="AA2" t="s">
        <v>9431</v>
      </c>
      <c r="AB2" t="s">
        <v>9432</v>
      </c>
      <c r="AC2" t="s">
        <v>9433</v>
      </c>
      <c r="AD2" t="s">
        <v>9434</v>
      </c>
      <c r="AE2" t="s">
        <v>9435</v>
      </c>
      <c r="AF2" t="s">
        <v>9436</v>
      </c>
      <c r="AG2" t="s">
        <v>9437</v>
      </c>
      <c r="AH2" t="s">
        <v>9438</v>
      </c>
      <c r="AI2" t="s">
        <v>9439</v>
      </c>
      <c r="AJ2" t="s">
        <v>9440</v>
      </c>
      <c r="AK2" t="s">
        <v>9441</v>
      </c>
      <c r="AL2" t="s">
        <v>9442</v>
      </c>
      <c r="AM2" t="s">
        <v>9443</v>
      </c>
      <c r="AN2" t="s">
        <v>9444</v>
      </c>
      <c r="AO2" t="s">
        <v>9445</v>
      </c>
      <c r="AP2" t="s">
        <v>9446</v>
      </c>
      <c r="AQ2" t="s">
        <v>9447</v>
      </c>
      <c r="AR2" t="s">
        <v>9448</v>
      </c>
      <c r="AS2" t="s">
        <v>9449</v>
      </c>
      <c r="AT2" t="s">
        <v>9450</v>
      </c>
      <c r="AU2" t="s">
        <v>9451</v>
      </c>
      <c r="AV2" t="s">
        <v>9452</v>
      </c>
      <c r="AW2" t="s">
        <v>9453</v>
      </c>
      <c r="AX2" t="s">
        <v>9454</v>
      </c>
      <c r="AY2" t="s">
        <v>9455</v>
      </c>
      <c r="AZ2" t="s">
        <v>9456</v>
      </c>
      <c r="BA2" t="s">
        <v>9457</v>
      </c>
      <c r="BB2" t="s">
        <v>9458</v>
      </c>
      <c r="BC2" t="s">
        <v>9459</v>
      </c>
      <c r="BD2" t="s">
        <v>9460</v>
      </c>
      <c r="BE2" t="s">
        <v>9461</v>
      </c>
      <c r="BF2" t="s">
        <v>9462</v>
      </c>
      <c r="BG2" t="s">
        <v>9463</v>
      </c>
      <c r="BH2" t="s">
        <v>9464</v>
      </c>
      <c r="BI2" t="s">
        <v>9465</v>
      </c>
      <c r="BJ2" t="s">
        <v>9466</v>
      </c>
      <c r="BK2" t="s">
        <v>9467</v>
      </c>
      <c r="BL2" t="s">
        <v>9468</v>
      </c>
      <c r="BM2" t="s">
        <v>9469</v>
      </c>
      <c r="BN2" t="s">
        <v>9470</v>
      </c>
      <c r="BO2" t="s">
        <v>9471</v>
      </c>
      <c r="BP2" t="s">
        <v>9472</v>
      </c>
      <c r="BQ2" t="s">
        <v>9473</v>
      </c>
      <c r="BR2" t="s">
        <v>9474</v>
      </c>
      <c r="BS2" t="s">
        <v>9475</v>
      </c>
      <c r="BT2" t="s">
        <v>9476</v>
      </c>
      <c r="BU2" t="s">
        <v>9477</v>
      </c>
      <c r="BV2" t="s">
        <v>9478</v>
      </c>
      <c r="BW2" t="s">
        <v>9479</v>
      </c>
      <c r="BX2" t="s">
        <v>9480</v>
      </c>
      <c r="BY2" t="s">
        <v>9481</v>
      </c>
      <c r="BZ2" t="s">
        <v>9482</v>
      </c>
      <c r="CA2" t="s">
        <v>9483</v>
      </c>
      <c r="CB2" t="s">
        <v>9484</v>
      </c>
      <c r="CC2" t="s">
        <v>9485</v>
      </c>
      <c r="CD2" t="s">
        <v>9486</v>
      </c>
      <c r="CE2" t="s">
        <v>9487</v>
      </c>
      <c r="CF2" t="s">
        <v>9488</v>
      </c>
      <c r="CG2" t="s">
        <v>9489</v>
      </c>
      <c r="CH2" t="s">
        <v>9490</v>
      </c>
      <c r="CI2" t="s">
        <v>9491</v>
      </c>
      <c r="CJ2" t="s">
        <v>9492</v>
      </c>
      <c r="CK2" t="s">
        <v>9493</v>
      </c>
      <c r="CL2" t="s">
        <v>9494</v>
      </c>
      <c r="CM2" t="s">
        <v>9495</v>
      </c>
      <c r="CN2" t="s">
        <v>9496</v>
      </c>
      <c r="CO2" t="s">
        <v>9497</v>
      </c>
      <c r="CP2" t="s">
        <v>9498</v>
      </c>
      <c r="CQ2" t="s">
        <v>9499</v>
      </c>
      <c r="CR2" t="s">
        <v>9500</v>
      </c>
      <c r="CS2" t="s">
        <v>9501</v>
      </c>
      <c r="CT2" t="s">
        <v>9502</v>
      </c>
      <c r="CU2" t="s">
        <v>9503</v>
      </c>
      <c r="CV2" t="s">
        <v>9504</v>
      </c>
      <c r="CW2" t="s">
        <v>9505</v>
      </c>
      <c r="CX2" t="s">
        <v>9506</v>
      </c>
      <c r="CY2" t="s">
        <v>9507</v>
      </c>
      <c r="CZ2" t="s">
        <v>9508</v>
      </c>
      <c r="DA2" t="s">
        <v>9509</v>
      </c>
      <c r="DB2" t="s">
        <v>9510</v>
      </c>
      <c r="DC2" t="s">
        <v>9511</v>
      </c>
      <c r="DD2" t="s">
        <v>9512</v>
      </c>
      <c r="DE2" t="s">
        <v>9513</v>
      </c>
      <c r="DF2" t="s">
        <v>9514</v>
      </c>
      <c r="DG2" t="s">
        <v>9515</v>
      </c>
      <c r="DH2" t="s">
        <v>9516</v>
      </c>
      <c r="DI2" t="s">
        <v>9517</v>
      </c>
      <c r="DJ2" t="s">
        <v>9518</v>
      </c>
      <c r="DK2" t="s">
        <v>9519</v>
      </c>
      <c r="DL2" t="s">
        <v>9520</v>
      </c>
      <c r="DM2" t="s">
        <v>9521</v>
      </c>
      <c r="DN2" t="s">
        <v>9522</v>
      </c>
      <c r="DO2" t="s">
        <v>9523</v>
      </c>
      <c r="DP2" t="s">
        <v>8736</v>
      </c>
      <c r="DQ2" t="s">
        <v>3679</v>
      </c>
      <c r="DR2" t="s">
        <v>3175</v>
      </c>
      <c r="DS2" t="s">
        <v>9524</v>
      </c>
      <c r="DT2" t="s">
        <v>9525</v>
      </c>
      <c r="DU2" t="s">
        <v>9526</v>
      </c>
    </row>
    <row r="3" spans="1:125" x14ac:dyDescent="0.35">
      <c r="A3" s="5">
        <v>43128</v>
      </c>
      <c r="B3" s="5" t="s">
        <v>384</v>
      </c>
      <c r="C3" s="5">
        <v>43256</v>
      </c>
      <c r="E3" s="37" t="s">
        <v>11</v>
      </c>
      <c r="F3" s="32" t="str">
        <f>VLOOKUP(E3,Sites!$A:$F,4,0)</f>
        <v>Alpharetta Site</v>
      </c>
      <c r="G3" s="32" t="str">
        <f>VLOOKUP(E3,Sites!$A:$F,6,0)</f>
        <v>LCOM</v>
      </c>
      <c r="H3" s="37" t="s">
        <v>12</v>
      </c>
      <c r="I3" s="32" t="str">
        <f>VLOOKUP(H3,Sites!$A:$F,4,0)</f>
        <v>CORP</v>
      </c>
      <c r="J3" s="32" t="str">
        <f>VLOOKUP(H3,Sites!$A:$F,6,0)</f>
        <v>LCOM</v>
      </c>
      <c r="K3" t="s">
        <v>9527</v>
      </c>
      <c r="L3">
        <v>7</v>
      </c>
      <c r="M3" s="32" t="str">
        <f t="shared" ref="M3:M32" si="0">H3</f>
        <v>CORP</v>
      </c>
      <c r="N3" s="32" t="str">
        <f>VLOOKUP(M3,Sites!$A:$F,4,0)</f>
        <v>CORP</v>
      </c>
      <c r="Q3">
        <v>1</v>
      </c>
      <c r="CR3" s="32">
        <f>VALUE("372"&amp;VLOOKUP(H3,Sites!$A:$F,5,0))</f>
        <v>372900</v>
      </c>
      <c r="CV3" s="32" t="str">
        <f>VLOOKUP(E3,Sites!$A:$F,2,0)</f>
        <v>FC</v>
      </c>
      <c r="CW3" s="32" t="str">
        <f>VLOOKUP(CR3,'ALL-Chart of Accounts'!$E:$F,2,0)</f>
        <v>ID - Corporate - System</v>
      </c>
      <c r="CX3" s="32">
        <f>VALUE("372"&amp;VLOOKUP(H3,Sites!$A:$F,5,0))</f>
        <v>372900</v>
      </c>
      <c r="DB3" s="32" t="str">
        <f>VLOOKUP(E3,Sites!$A:$F,2,0)</f>
        <v>FC</v>
      </c>
      <c r="DC3" s="32" t="str">
        <f>VLOOKUP(CX3,'ALL-Chart of Accounts'!$E:$F,2,0)</f>
        <v>ID - Corporate - System</v>
      </c>
      <c r="DD3" s="32">
        <f>VALUE("372"&amp;VLOOKUP(E3,Sites!$A:$F,5,0))</f>
        <v>372127</v>
      </c>
      <c r="DH3" s="32" t="str">
        <f>VLOOKUP(H3,Sites!$A:$F,2,0)</f>
        <v>CO</v>
      </c>
      <c r="DI3" s="32" t="str">
        <f>VLOOKUP(DD3,'ALL-Chart of Accounts'!$E:$F,2,0)</f>
        <v>ID - Alpharetta - System</v>
      </c>
      <c r="DJ3" s="32">
        <f>VALUE("372"&amp;VLOOKUP(E3,Sites!$A:$F,5,0))</f>
        <v>372127</v>
      </c>
      <c r="DN3" s="32" t="str">
        <f>VLOOKUP(H3,Sites!$A:$F,2,0)</f>
        <v>CO</v>
      </c>
      <c r="DO3" s="32" t="str">
        <f>VLOOKUP(DJ3,'ALL-Chart of Accounts'!$E:$F,2,0)</f>
        <v>ID - Alpharetta - System</v>
      </c>
    </row>
    <row r="4" spans="1:125" s="46" customFormat="1" x14ac:dyDescent="0.35">
      <c r="A4" s="47">
        <v>43128</v>
      </c>
      <c r="B4" s="47" t="s">
        <v>384</v>
      </c>
      <c r="C4" s="47">
        <v>43256</v>
      </c>
      <c r="E4" s="37" t="s">
        <v>11</v>
      </c>
      <c r="F4" s="32" t="str">
        <f>VLOOKUP(E4,Sites!$A:$F,4,0)</f>
        <v>Alpharetta Site</v>
      </c>
      <c r="G4" s="32" t="str">
        <f>VLOOKUP(E4,Sites!$A:$F,6,0)</f>
        <v>LCOM</v>
      </c>
      <c r="H4" s="37" t="s">
        <v>13</v>
      </c>
      <c r="I4" s="32" t="str">
        <f>VLOOKUP(H4,Sites!$A:$F,4,0)</f>
        <v>FHQ1</v>
      </c>
      <c r="J4" s="32" t="str">
        <f>VLOOKUP(H4,Sites!$A:$F,6,0)</f>
        <v>LCOM</v>
      </c>
      <c r="K4" s="46" t="s">
        <v>9527</v>
      </c>
      <c r="L4" s="46">
        <v>7</v>
      </c>
      <c r="M4" s="32" t="str">
        <f t="shared" si="0"/>
        <v>FHQ1</v>
      </c>
      <c r="N4" s="32" t="str">
        <f>VLOOKUP(M4,Sites!$A:$F,4,0)</f>
        <v>FHQ1</v>
      </c>
      <c r="Q4" s="46">
        <v>1</v>
      </c>
      <c r="CR4" s="32">
        <f>VALUE("372"&amp;VLOOKUP(H4,Sites!$A:$F,5,0))</f>
        <v>372133</v>
      </c>
      <c r="CV4" s="32" t="str">
        <f>VLOOKUP(E4,Sites!$A:$F,2,0)</f>
        <v>FC</v>
      </c>
      <c r="CW4" s="32" t="str">
        <f>VLOOKUP(CR4,'ALL-Chart of Accounts'!$E:$F,2,0)</f>
        <v>ID - FoodTech HQ - System</v>
      </c>
      <c r="CX4" s="32">
        <f>VALUE("372"&amp;VLOOKUP(H4,Sites!$A:$F,5,0))</f>
        <v>372133</v>
      </c>
      <c r="DB4" s="32" t="str">
        <f>VLOOKUP(E4,Sites!$A:$F,2,0)</f>
        <v>FC</v>
      </c>
      <c r="DC4" s="32" t="str">
        <f>VLOOKUP(CX4,'ALL-Chart of Accounts'!$E:$F,2,0)</f>
        <v>ID - FoodTech HQ - System</v>
      </c>
      <c r="DD4" s="32">
        <f>VALUE("372"&amp;VLOOKUP(E4,Sites!$A:$F,5,0))</f>
        <v>372127</v>
      </c>
      <c r="DH4" s="32" t="str">
        <f>VLOOKUP(H4,Sites!$A:$F,2,0)</f>
        <v>PH</v>
      </c>
      <c r="DI4" s="32" t="str">
        <f>VLOOKUP(DD4,'ALL-Chart of Accounts'!$E:$F,2,0)</f>
        <v>ID - Alpharetta - System</v>
      </c>
      <c r="DJ4" s="32">
        <f>VALUE("372"&amp;VLOOKUP(E4,Sites!$A:$F,5,0))</f>
        <v>372127</v>
      </c>
      <c r="DN4" s="32" t="str">
        <f>VLOOKUP(H4,Sites!$A:$F,2,0)</f>
        <v>PH</v>
      </c>
      <c r="DO4" s="32" t="str">
        <f>VLOOKUP(DJ4,'ALL-Chart of Accounts'!$E:$F,2,0)</f>
        <v>ID - Alpharetta - System</v>
      </c>
    </row>
    <row r="5" spans="1:125" x14ac:dyDescent="0.35">
      <c r="A5" s="47">
        <v>43128</v>
      </c>
      <c r="B5" s="47" t="s">
        <v>384</v>
      </c>
      <c r="C5" s="47">
        <v>43256</v>
      </c>
      <c r="E5" s="37" t="s">
        <v>11</v>
      </c>
      <c r="F5" s="32" t="str">
        <f>VLOOKUP(E5,Sites!$A:$F,4,0)</f>
        <v>Alpharetta Site</v>
      </c>
      <c r="G5" s="32" t="str">
        <f>VLOOKUP(E5,Sites!$A:$F,6,0)</f>
        <v>LCOM</v>
      </c>
      <c r="H5" s="37" t="s">
        <v>14</v>
      </c>
      <c r="I5" s="32" t="str">
        <f>VLOOKUP(H5,Sites!$A:$F,4,0)</f>
        <v>KIN1</v>
      </c>
      <c r="J5" s="32" t="str">
        <f>VLOOKUP(H5,Sites!$A:$F,6,0)</f>
        <v>LCOM</v>
      </c>
      <c r="K5" t="s">
        <v>9527</v>
      </c>
      <c r="L5">
        <v>7</v>
      </c>
      <c r="M5" s="32" t="str">
        <f t="shared" si="0"/>
        <v>KIN1</v>
      </c>
      <c r="N5" s="32" t="str">
        <f>VLOOKUP(M5,Sites!$A:$F,4,0)</f>
        <v>KIN1</v>
      </c>
      <c r="Q5">
        <v>1</v>
      </c>
      <c r="CR5" s="32">
        <f>VALUE("372"&amp;VLOOKUP(H5,Sites!$A:$F,5,0))</f>
        <v>372140</v>
      </c>
      <c r="CV5" s="32" t="str">
        <f>VLOOKUP(E5,Sites!$A:$F,2,0)</f>
        <v>FC</v>
      </c>
      <c r="CW5" s="32" t="str">
        <f>VLOOKUP(CR5,'ALL-Chart of Accounts'!$E:$F,2,0)</f>
        <v>ID - Wolf-Tec Kingston - System</v>
      </c>
      <c r="CX5" s="32">
        <f>VALUE("372"&amp;VLOOKUP(H5,Sites!$A:$F,5,0))</f>
        <v>372140</v>
      </c>
      <c r="DB5" s="32" t="str">
        <f>VLOOKUP(E5,Sites!$A:$F,2,0)</f>
        <v>FC</v>
      </c>
      <c r="DC5" s="32" t="str">
        <f>VLOOKUP(CX5,'ALL-Chart of Accounts'!$E:$F,2,0)</f>
        <v>ID - Wolf-Tec Kingston - System</v>
      </c>
      <c r="DD5" s="32">
        <f>VALUE("372"&amp;VLOOKUP(E5,Sites!$A:$F,5,0))</f>
        <v>372127</v>
      </c>
      <c r="DH5" s="32" t="str">
        <f>VLOOKUP(H5,Sites!$A:$F,2,0)</f>
        <v>FC</v>
      </c>
      <c r="DI5" s="32" t="str">
        <f>VLOOKUP(DD5,'ALL-Chart of Accounts'!$E:$F,2,0)</f>
        <v>ID - Alpharetta - System</v>
      </c>
      <c r="DJ5" s="32">
        <f>VALUE("372"&amp;VLOOKUP(E5,Sites!$A:$F,5,0))</f>
        <v>372127</v>
      </c>
      <c r="DN5" s="32" t="str">
        <f>VLOOKUP(H5,Sites!$A:$F,2,0)</f>
        <v>FC</v>
      </c>
      <c r="DO5" s="32" t="str">
        <f>VLOOKUP(DJ5,'ALL-Chart of Accounts'!$E:$F,2,0)</f>
        <v>ID - Alpharetta - System</v>
      </c>
    </row>
    <row r="6" spans="1:125" x14ac:dyDescent="0.35">
      <c r="A6" s="47">
        <v>43128</v>
      </c>
      <c r="B6" s="47" t="s">
        <v>384</v>
      </c>
      <c r="C6" s="47">
        <v>43256</v>
      </c>
      <c r="E6" s="37" t="s">
        <v>11</v>
      </c>
      <c r="F6" s="32" t="str">
        <f>VLOOKUP(E6,Sites!$A:$F,4,0)</f>
        <v>Alpharetta Site</v>
      </c>
      <c r="G6" s="32" t="str">
        <f>VLOOKUP(E6,Sites!$A:$F,6,0)</f>
        <v>LCOM</v>
      </c>
      <c r="H6" s="37" t="s">
        <v>15</v>
      </c>
      <c r="I6" s="32" t="str">
        <f>VLOOKUP(H6,Sites!$A:$F,4,0)</f>
        <v>SAN1</v>
      </c>
      <c r="J6" s="32" t="str">
        <f>VLOOKUP(H6,Sites!$A:$F,6,0)</f>
        <v>LCOM</v>
      </c>
      <c r="K6" t="s">
        <v>9527</v>
      </c>
      <c r="L6">
        <v>7</v>
      </c>
      <c r="M6" s="32" t="str">
        <f t="shared" si="0"/>
        <v>SAN1</v>
      </c>
      <c r="N6" s="32" t="str">
        <f>VLOOKUP(M6,Sites!$A:$F,4,0)</f>
        <v>SAN1</v>
      </c>
      <c r="Q6">
        <v>1</v>
      </c>
      <c r="CR6" s="32">
        <f>VALUE("372"&amp;VLOOKUP(H6,Sites!$A:$F,5,0))</f>
        <v>372135</v>
      </c>
      <c r="CV6" s="32" t="str">
        <f>VLOOKUP(E6,Sites!$A:$F,2,0)</f>
        <v>FC</v>
      </c>
      <c r="CW6" s="32" t="str">
        <f>VLOOKUP(CR6,'ALL-Chart of Accounts'!$E:$F,2,0)</f>
        <v>ID - Sandusky - System</v>
      </c>
      <c r="CX6" s="32">
        <f>VALUE("372"&amp;VLOOKUP(H6,Sites!$A:$F,5,0))</f>
        <v>372135</v>
      </c>
      <c r="DB6" s="32" t="str">
        <f>VLOOKUP(E6,Sites!$A:$F,2,0)</f>
        <v>FC</v>
      </c>
      <c r="DC6" s="32" t="str">
        <f>VLOOKUP(CX6,'ALL-Chart of Accounts'!$E:$F,2,0)</f>
        <v>ID - Sandusky - System</v>
      </c>
      <c r="DD6" s="32">
        <f>VALUE("372"&amp;VLOOKUP(E6,Sites!$A:$F,5,0))</f>
        <v>372127</v>
      </c>
      <c r="DH6" s="32" t="str">
        <f>VLOOKUP(H6,Sites!$A:$F,2,0)</f>
        <v>FC</v>
      </c>
      <c r="DI6" s="32" t="str">
        <f>VLOOKUP(DD6,'ALL-Chart of Accounts'!$E:$F,2,0)</f>
        <v>ID - Alpharetta - System</v>
      </c>
      <c r="DJ6" s="32">
        <f>VALUE("372"&amp;VLOOKUP(E6,Sites!$A:$F,5,0))</f>
        <v>372127</v>
      </c>
      <c r="DN6" s="32" t="str">
        <f>VLOOKUP(H6,Sites!$A:$F,2,0)</f>
        <v>FC</v>
      </c>
      <c r="DO6" s="32" t="str">
        <f>VLOOKUP(DJ6,'ALL-Chart of Accounts'!$E:$F,2,0)</f>
        <v>ID - Alpharetta - System</v>
      </c>
    </row>
    <row r="7" spans="1:125" x14ac:dyDescent="0.35">
      <c r="A7" s="47">
        <v>43128</v>
      </c>
      <c r="B7" s="47" t="s">
        <v>384</v>
      </c>
      <c r="C7" s="47">
        <v>43256</v>
      </c>
      <c r="E7" s="37" t="s">
        <v>12</v>
      </c>
      <c r="F7" s="32" t="str">
        <f>VLOOKUP(E7,Sites!$A:$F,4,0)</f>
        <v>CORP</v>
      </c>
      <c r="G7" s="32" t="str">
        <f>VLOOKUP(E7,Sites!$A:$F,6,0)</f>
        <v>LCOM</v>
      </c>
      <c r="H7" s="37" t="s">
        <v>11</v>
      </c>
      <c r="I7" s="32" t="str">
        <f>VLOOKUP(H7,Sites!$A:$F,4,0)</f>
        <v>Alpharetta Site</v>
      </c>
      <c r="J7" s="32" t="str">
        <f>VLOOKUP(H7,Sites!$A:$F,6,0)</f>
        <v>LCOM</v>
      </c>
      <c r="K7" t="s">
        <v>9527</v>
      </c>
      <c r="L7">
        <v>7</v>
      </c>
      <c r="M7" s="32" t="str">
        <f t="shared" si="0"/>
        <v>ALP1</v>
      </c>
      <c r="N7" s="32" t="str">
        <f>VLOOKUP(M7,Sites!$A:$F,4,0)</f>
        <v>Alpharetta Site</v>
      </c>
      <c r="Q7">
        <v>1</v>
      </c>
      <c r="CR7" s="32">
        <f>VALUE("372"&amp;VLOOKUP(H7,Sites!$A:$F,5,0))</f>
        <v>372127</v>
      </c>
      <c r="CV7" s="32" t="str">
        <f>VLOOKUP(E7,Sites!$A:$F,2,0)</f>
        <v>CO</v>
      </c>
      <c r="CW7" s="32" t="str">
        <f>VLOOKUP(CR7,'ALL-Chart of Accounts'!$E:$F,2,0)</f>
        <v>ID - Alpharetta - System</v>
      </c>
      <c r="CX7" s="32">
        <f>VALUE("372"&amp;VLOOKUP(H7,Sites!$A:$F,5,0))</f>
        <v>372127</v>
      </c>
      <c r="DB7" s="32" t="str">
        <f>VLOOKUP(E7,Sites!$A:$F,2,0)</f>
        <v>CO</v>
      </c>
      <c r="DC7" s="32" t="str">
        <f>VLOOKUP(CX7,'ALL-Chart of Accounts'!$E:$F,2,0)</f>
        <v>ID - Alpharetta - System</v>
      </c>
      <c r="DD7" s="32">
        <f>VALUE("372"&amp;VLOOKUP(E7,Sites!$A:$F,5,0))</f>
        <v>372900</v>
      </c>
      <c r="DH7" s="32" t="str">
        <f>VLOOKUP(H7,Sites!$A:$F,2,0)</f>
        <v>FC</v>
      </c>
      <c r="DI7" s="32" t="str">
        <f>VLOOKUP(DD7,'ALL-Chart of Accounts'!$E:$F,2,0)</f>
        <v>ID - Corporate - System</v>
      </c>
      <c r="DJ7" s="32">
        <f>VALUE("372"&amp;VLOOKUP(E7,Sites!$A:$F,5,0))</f>
        <v>372900</v>
      </c>
      <c r="DN7" s="32" t="str">
        <f>VLOOKUP(H7,Sites!$A:$F,2,0)</f>
        <v>FC</v>
      </c>
      <c r="DO7" s="32" t="str">
        <f>VLOOKUP(DJ7,'ALL-Chart of Accounts'!$E:$F,2,0)</f>
        <v>ID - Corporate - System</v>
      </c>
    </row>
    <row r="8" spans="1:125" x14ac:dyDescent="0.35">
      <c r="A8" s="47">
        <v>43128</v>
      </c>
      <c r="B8" s="47" t="s">
        <v>384</v>
      </c>
      <c r="C8" s="47">
        <v>43256</v>
      </c>
      <c r="E8" s="37" t="s">
        <v>12</v>
      </c>
      <c r="F8" s="32" t="str">
        <f>VLOOKUP(E8,Sites!$A:$F,4,0)</f>
        <v>CORP</v>
      </c>
      <c r="G8" s="32" t="str">
        <f>VLOOKUP(E8,Sites!$A:$F,6,0)</f>
        <v>LCOM</v>
      </c>
      <c r="H8" s="37" t="s">
        <v>13</v>
      </c>
      <c r="I8" s="32" t="str">
        <f>VLOOKUP(H8,Sites!$A:$F,4,0)</f>
        <v>FHQ1</v>
      </c>
      <c r="J8" s="32" t="str">
        <f>VLOOKUP(H8,Sites!$A:$F,6,0)</f>
        <v>LCOM</v>
      </c>
      <c r="K8" t="s">
        <v>9527</v>
      </c>
      <c r="L8">
        <v>7</v>
      </c>
      <c r="M8" s="32" t="str">
        <f t="shared" si="0"/>
        <v>FHQ1</v>
      </c>
      <c r="N8" s="32" t="str">
        <f>VLOOKUP(M8,Sites!$A:$F,4,0)</f>
        <v>FHQ1</v>
      </c>
      <c r="Q8">
        <v>1</v>
      </c>
      <c r="CR8" s="32">
        <f>VALUE("372"&amp;VLOOKUP(H8,Sites!$A:$F,5,0))</f>
        <v>372133</v>
      </c>
      <c r="CV8" s="32" t="str">
        <f>VLOOKUP(E8,Sites!$A:$F,2,0)</f>
        <v>CO</v>
      </c>
      <c r="CW8" s="32" t="str">
        <f>VLOOKUP(CR8,'ALL-Chart of Accounts'!$E:$F,2,0)</f>
        <v>ID - FoodTech HQ - System</v>
      </c>
      <c r="CX8" s="32">
        <f>VALUE("372"&amp;VLOOKUP(H8,Sites!$A:$F,5,0))</f>
        <v>372133</v>
      </c>
      <c r="DB8" s="32" t="str">
        <f>VLOOKUP(E8,Sites!$A:$F,2,0)</f>
        <v>CO</v>
      </c>
      <c r="DC8" s="32" t="str">
        <f>VLOOKUP(CX8,'ALL-Chart of Accounts'!$E:$F,2,0)</f>
        <v>ID - FoodTech HQ - System</v>
      </c>
      <c r="DD8" s="32">
        <f>VALUE("372"&amp;VLOOKUP(E8,Sites!$A:$F,5,0))</f>
        <v>372900</v>
      </c>
      <c r="DH8" s="32" t="str">
        <f>VLOOKUP(H8,Sites!$A:$F,2,0)</f>
        <v>PH</v>
      </c>
      <c r="DI8" s="32" t="str">
        <f>VLOOKUP(DD8,'ALL-Chart of Accounts'!$E:$F,2,0)</f>
        <v>ID - Corporate - System</v>
      </c>
      <c r="DJ8" s="32">
        <f>VALUE("372"&amp;VLOOKUP(E8,Sites!$A:$F,5,0))</f>
        <v>372900</v>
      </c>
      <c r="DN8" s="32" t="str">
        <f>VLOOKUP(H8,Sites!$A:$F,2,0)</f>
        <v>PH</v>
      </c>
      <c r="DO8" s="32" t="str">
        <f>VLOOKUP(DJ8,'ALL-Chart of Accounts'!$E:$F,2,0)</f>
        <v>ID - Corporate - System</v>
      </c>
    </row>
    <row r="9" spans="1:125" s="46" customFormat="1" x14ac:dyDescent="0.35">
      <c r="A9" s="47">
        <v>43128</v>
      </c>
      <c r="B9" s="47" t="s">
        <v>384</v>
      </c>
      <c r="C9" s="47">
        <v>43256</v>
      </c>
      <c r="E9" s="37" t="s">
        <v>12</v>
      </c>
      <c r="F9" s="32" t="str">
        <f>VLOOKUP(E9,Sites!$A:$F,4,0)</f>
        <v>CORP</v>
      </c>
      <c r="G9" s="32" t="str">
        <f>VLOOKUP(E9,Sites!$A:$F,6,0)</f>
        <v>LCOM</v>
      </c>
      <c r="H9" s="37" t="s">
        <v>14</v>
      </c>
      <c r="I9" s="32" t="str">
        <f>VLOOKUP(H9,Sites!$A:$F,4,0)</f>
        <v>KIN1</v>
      </c>
      <c r="J9" s="32" t="str">
        <f>VLOOKUP(H9,Sites!$A:$F,6,0)</f>
        <v>LCOM</v>
      </c>
      <c r="K9" s="46" t="s">
        <v>9527</v>
      </c>
      <c r="L9" s="46">
        <v>7</v>
      </c>
      <c r="M9" s="32" t="str">
        <f t="shared" si="0"/>
        <v>KIN1</v>
      </c>
      <c r="N9" s="32" t="str">
        <f>VLOOKUP(M9,Sites!$A:$F,4,0)</f>
        <v>KIN1</v>
      </c>
      <c r="Q9" s="46">
        <v>1</v>
      </c>
      <c r="CR9" s="32">
        <f>VALUE("372"&amp;VLOOKUP(H9,Sites!$A:$F,5,0))</f>
        <v>372140</v>
      </c>
      <c r="CV9" s="32" t="str">
        <f>VLOOKUP(E9,Sites!$A:$F,2,0)</f>
        <v>CO</v>
      </c>
      <c r="CW9" s="32" t="str">
        <f>VLOOKUP(CR9,'ALL-Chart of Accounts'!$E:$F,2,0)</f>
        <v>ID - Wolf-Tec Kingston - System</v>
      </c>
      <c r="CX9" s="32">
        <f>VALUE("372"&amp;VLOOKUP(H9,Sites!$A:$F,5,0))</f>
        <v>372140</v>
      </c>
      <c r="DB9" s="32" t="str">
        <f>VLOOKUP(E9,Sites!$A:$F,2,0)</f>
        <v>CO</v>
      </c>
      <c r="DC9" s="32" t="str">
        <f>VLOOKUP(CX9,'ALL-Chart of Accounts'!$E:$F,2,0)</f>
        <v>ID - Wolf-Tec Kingston - System</v>
      </c>
      <c r="DD9" s="32">
        <f>VALUE("372"&amp;VLOOKUP(E9,Sites!$A:$F,5,0))</f>
        <v>372900</v>
      </c>
      <c r="DH9" s="32" t="str">
        <f>VLOOKUP(H9,Sites!$A:$F,2,0)</f>
        <v>FC</v>
      </c>
      <c r="DI9" s="32" t="str">
        <f>VLOOKUP(DD9,'ALL-Chart of Accounts'!$E:$F,2,0)</f>
        <v>ID - Corporate - System</v>
      </c>
      <c r="DJ9" s="32">
        <f>VALUE("372"&amp;VLOOKUP(E9,Sites!$A:$F,5,0))</f>
        <v>372900</v>
      </c>
      <c r="DN9" s="32" t="str">
        <f>VLOOKUP(H9,Sites!$A:$F,2,0)</f>
        <v>FC</v>
      </c>
      <c r="DO9" s="32" t="str">
        <f>VLOOKUP(DJ9,'ALL-Chart of Accounts'!$E:$F,2,0)</f>
        <v>ID - Corporate - System</v>
      </c>
    </row>
    <row r="10" spans="1:125" x14ac:dyDescent="0.35">
      <c r="A10" s="47">
        <v>43128</v>
      </c>
      <c r="B10" s="47" t="s">
        <v>384</v>
      </c>
      <c r="C10" s="47">
        <v>43256</v>
      </c>
      <c r="E10" s="37" t="s">
        <v>12</v>
      </c>
      <c r="F10" s="32" t="str">
        <f>VLOOKUP(E10,Sites!$A:$F,4,0)</f>
        <v>CORP</v>
      </c>
      <c r="G10" s="32" t="str">
        <f>VLOOKUP(E10,Sites!$A:$F,6,0)</f>
        <v>LCOM</v>
      </c>
      <c r="H10" s="37" t="s">
        <v>15</v>
      </c>
      <c r="I10" s="32" t="str">
        <f>VLOOKUP(H10,Sites!$A:$F,4,0)</f>
        <v>SAN1</v>
      </c>
      <c r="J10" s="32" t="str">
        <f>VLOOKUP(H10,Sites!$A:$F,6,0)</f>
        <v>LCOM</v>
      </c>
      <c r="K10" t="s">
        <v>9527</v>
      </c>
      <c r="L10">
        <v>7</v>
      </c>
      <c r="M10" s="32" t="str">
        <f t="shared" si="0"/>
        <v>SAN1</v>
      </c>
      <c r="N10" s="32" t="str">
        <f>VLOOKUP(M10,Sites!$A:$F,4,0)</f>
        <v>SAN1</v>
      </c>
      <c r="Q10">
        <v>1</v>
      </c>
      <c r="CR10" s="32">
        <f>VALUE("372"&amp;VLOOKUP(H10,Sites!$A:$F,5,0))</f>
        <v>372135</v>
      </c>
      <c r="CV10" s="32" t="str">
        <f>VLOOKUP(E10,Sites!$A:$F,2,0)</f>
        <v>CO</v>
      </c>
      <c r="CW10" s="32" t="str">
        <f>VLOOKUP(CR10,'ALL-Chart of Accounts'!$E:$F,2,0)</f>
        <v>ID - Sandusky - System</v>
      </c>
      <c r="CX10" s="32">
        <f>VALUE("372"&amp;VLOOKUP(H10,Sites!$A:$F,5,0))</f>
        <v>372135</v>
      </c>
      <c r="DB10" s="32" t="str">
        <f>VLOOKUP(E10,Sites!$A:$F,2,0)</f>
        <v>CO</v>
      </c>
      <c r="DC10" s="32" t="str">
        <f>VLOOKUP(CX10,'ALL-Chart of Accounts'!$E:$F,2,0)</f>
        <v>ID - Sandusky - System</v>
      </c>
      <c r="DD10" s="32">
        <f>VALUE("372"&amp;VLOOKUP(E10,Sites!$A:$F,5,0))</f>
        <v>372900</v>
      </c>
      <c r="DH10" s="32" t="str">
        <f>VLOOKUP(H10,Sites!$A:$F,2,0)</f>
        <v>FC</v>
      </c>
      <c r="DI10" s="32" t="str">
        <f>VLOOKUP(DD10,'ALL-Chart of Accounts'!$E:$F,2,0)</f>
        <v>ID - Corporate - System</v>
      </c>
      <c r="DJ10" s="32">
        <f>VALUE("372"&amp;VLOOKUP(E10,Sites!$A:$F,5,0))</f>
        <v>372900</v>
      </c>
      <c r="DN10" s="32" t="str">
        <f>VLOOKUP(H10,Sites!$A:$F,2,0)</f>
        <v>FC</v>
      </c>
      <c r="DO10" s="32" t="str">
        <f>VLOOKUP(DJ10,'ALL-Chart of Accounts'!$E:$F,2,0)</f>
        <v>ID - Corporate - System</v>
      </c>
    </row>
    <row r="11" spans="1:125" x14ac:dyDescent="0.35">
      <c r="A11" s="47">
        <v>43128</v>
      </c>
      <c r="B11" s="47" t="s">
        <v>384</v>
      </c>
      <c r="C11" s="47">
        <v>43256</v>
      </c>
      <c r="E11" s="37" t="s">
        <v>13</v>
      </c>
      <c r="F11" s="32" t="str">
        <f>VLOOKUP(E11,Sites!$A:$F,4,0)</f>
        <v>FHQ1</v>
      </c>
      <c r="G11" s="32" t="str">
        <f>VLOOKUP(E11,Sites!$A:$F,6,0)</f>
        <v>LCOM</v>
      </c>
      <c r="H11" s="37" t="s">
        <v>11</v>
      </c>
      <c r="I11" s="32" t="str">
        <f>VLOOKUP(H11,Sites!$A:$F,4,0)</f>
        <v>Alpharetta Site</v>
      </c>
      <c r="J11" s="32" t="str">
        <f>VLOOKUP(H11,Sites!$A:$F,6,0)</f>
        <v>LCOM</v>
      </c>
      <c r="K11" t="s">
        <v>9527</v>
      </c>
      <c r="L11">
        <v>7</v>
      </c>
      <c r="M11" s="32" t="str">
        <f t="shared" si="0"/>
        <v>ALP1</v>
      </c>
      <c r="N11" s="32" t="str">
        <f>VLOOKUP(M11,Sites!$A:$F,4,0)</f>
        <v>Alpharetta Site</v>
      </c>
      <c r="Q11">
        <v>1</v>
      </c>
      <c r="CR11" s="32">
        <f>VALUE("372"&amp;VLOOKUP(H11,Sites!$A:$F,5,0))</f>
        <v>372127</v>
      </c>
      <c r="CV11" s="32" t="str">
        <f>VLOOKUP(E11,Sites!$A:$F,2,0)</f>
        <v>PH</v>
      </c>
      <c r="CW11" s="32" t="str">
        <f>VLOOKUP(CR11,'ALL-Chart of Accounts'!$E:$F,2,0)</f>
        <v>ID - Alpharetta - System</v>
      </c>
      <c r="CX11" s="32">
        <f>VALUE("372"&amp;VLOOKUP(H11,Sites!$A:$F,5,0))</f>
        <v>372127</v>
      </c>
      <c r="DB11" s="32" t="str">
        <f>VLOOKUP(E11,Sites!$A:$F,2,0)</f>
        <v>PH</v>
      </c>
      <c r="DC11" s="32" t="str">
        <f>VLOOKUP(CX11,'ALL-Chart of Accounts'!$E:$F,2,0)</f>
        <v>ID - Alpharetta - System</v>
      </c>
      <c r="DD11" s="32">
        <f>VALUE("372"&amp;VLOOKUP(E11,Sites!$A:$F,5,0))</f>
        <v>372133</v>
      </c>
      <c r="DH11" s="32" t="str">
        <f>VLOOKUP(H11,Sites!$A:$F,2,0)</f>
        <v>FC</v>
      </c>
      <c r="DI11" s="32" t="str">
        <f>VLOOKUP(DD11,'ALL-Chart of Accounts'!$E:$F,2,0)</f>
        <v>ID - FoodTech HQ - System</v>
      </c>
      <c r="DJ11" s="32">
        <f>VALUE("372"&amp;VLOOKUP(E11,Sites!$A:$F,5,0))</f>
        <v>372133</v>
      </c>
      <c r="DN11" s="32" t="str">
        <f>VLOOKUP(H11,Sites!$A:$F,2,0)</f>
        <v>FC</v>
      </c>
      <c r="DO11" s="32" t="str">
        <f>VLOOKUP(DJ11,'ALL-Chart of Accounts'!$E:$F,2,0)</f>
        <v>ID - FoodTech HQ - System</v>
      </c>
    </row>
    <row r="12" spans="1:125" x14ac:dyDescent="0.35">
      <c r="A12" s="47">
        <v>43128</v>
      </c>
      <c r="B12" s="47" t="s">
        <v>384</v>
      </c>
      <c r="C12" s="47">
        <v>43256</v>
      </c>
      <c r="E12" s="37" t="s">
        <v>13</v>
      </c>
      <c r="F12" s="32" t="str">
        <f>VLOOKUP(E12,Sites!$A:$F,4,0)</f>
        <v>FHQ1</v>
      </c>
      <c r="G12" s="32" t="str">
        <f>VLOOKUP(E12,Sites!$A:$F,6,0)</f>
        <v>LCOM</v>
      </c>
      <c r="H12" s="37" t="s">
        <v>12</v>
      </c>
      <c r="I12" s="32" t="str">
        <f>VLOOKUP(H12,Sites!$A:$F,4,0)</f>
        <v>CORP</v>
      </c>
      <c r="J12" s="32" t="str">
        <f>VLOOKUP(H12,Sites!$A:$F,6,0)</f>
        <v>LCOM</v>
      </c>
      <c r="K12" t="s">
        <v>9527</v>
      </c>
      <c r="L12">
        <v>7</v>
      </c>
      <c r="M12" s="32" t="str">
        <f t="shared" si="0"/>
        <v>CORP</v>
      </c>
      <c r="N12" s="32" t="str">
        <f>VLOOKUP(M12,Sites!$A:$F,4,0)</f>
        <v>CORP</v>
      </c>
      <c r="Q12">
        <v>1</v>
      </c>
      <c r="CR12" s="32">
        <f>VALUE("372"&amp;VLOOKUP(H12,Sites!$A:$F,5,0))</f>
        <v>372900</v>
      </c>
      <c r="CV12" s="32" t="str">
        <f>VLOOKUP(E12,Sites!$A:$F,2,0)</f>
        <v>PH</v>
      </c>
      <c r="CW12" s="32" t="str">
        <f>VLOOKUP(CR12,'ALL-Chart of Accounts'!$E:$F,2,0)</f>
        <v>ID - Corporate - System</v>
      </c>
      <c r="CX12" s="32">
        <f>VALUE("372"&amp;VLOOKUP(H12,Sites!$A:$F,5,0))</f>
        <v>372900</v>
      </c>
      <c r="DB12" s="32" t="str">
        <f>VLOOKUP(E12,Sites!$A:$F,2,0)</f>
        <v>PH</v>
      </c>
      <c r="DC12" s="32" t="str">
        <f>VLOOKUP(CX12,'ALL-Chart of Accounts'!$E:$F,2,0)</f>
        <v>ID - Corporate - System</v>
      </c>
      <c r="DD12" s="32">
        <f>VALUE("372"&amp;VLOOKUP(E12,Sites!$A:$F,5,0))</f>
        <v>372133</v>
      </c>
      <c r="DH12" s="32" t="str">
        <f>VLOOKUP(H12,Sites!$A:$F,2,0)</f>
        <v>CO</v>
      </c>
      <c r="DI12" s="32" t="str">
        <f>VLOOKUP(DD12,'ALL-Chart of Accounts'!$E:$F,2,0)</f>
        <v>ID - FoodTech HQ - System</v>
      </c>
      <c r="DJ12" s="32">
        <f>VALUE("372"&amp;VLOOKUP(E12,Sites!$A:$F,5,0))</f>
        <v>372133</v>
      </c>
      <c r="DN12" s="32" t="str">
        <f>VLOOKUP(H12,Sites!$A:$F,2,0)</f>
        <v>CO</v>
      </c>
      <c r="DO12" s="32" t="str">
        <f>VLOOKUP(DJ12,'ALL-Chart of Accounts'!$E:$F,2,0)</f>
        <v>ID - FoodTech HQ - System</v>
      </c>
    </row>
    <row r="13" spans="1:125" x14ac:dyDescent="0.35">
      <c r="A13" s="47">
        <v>43128</v>
      </c>
      <c r="B13" s="47" t="s">
        <v>384</v>
      </c>
      <c r="C13" s="47">
        <v>43256</v>
      </c>
      <c r="E13" s="37" t="s">
        <v>13</v>
      </c>
      <c r="F13" s="32" t="str">
        <f>VLOOKUP(E13,Sites!$A:$F,4,0)</f>
        <v>FHQ1</v>
      </c>
      <c r="G13" s="32" t="str">
        <f>VLOOKUP(E13,Sites!$A:$F,6,0)</f>
        <v>LCOM</v>
      </c>
      <c r="H13" s="37" t="s">
        <v>14</v>
      </c>
      <c r="I13" s="32" t="str">
        <f>VLOOKUP(H13,Sites!$A:$F,4,0)</f>
        <v>KIN1</v>
      </c>
      <c r="J13" s="32" t="str">
        <f>VLOOKUP(H13,Sites!$A:$F,6,0)</f>
        <v>LCOM</v>
      </c>
      <c r="K13" t="s">
        <v>9527</v>
      </c>
      <c r="L13">
        <v>7</v>
      </c>
      <c r="M13" s="32" t="str">
        <f t="shared" si="0"/>
        <v>KIN1</v>
      </c>
      <c r="N13" s="32" t="str">
        <f>VLOOKUP(M13,Sites!$A:$F,4,0)</f>
        <v>KIN1</v>
      </c>
      <c r="Q13">
        <v>1</v>
      </c>
      <c r="CR13" s="32">
        <f>VALUE("372"&amp;VLOOKUP(H13,Sites!$A:$F,5,0))</f>
        <v>372140</v>
      </c>
      <c r="CV13" s="32" t="str">
        <f>VLOOKUP(E13,Sites!$A:$F,2,0)</f>
        <v>PH</v>
      </c>
      <c r="CW13" s="32" t="str">
        <f>VLOOKUP(CR13,'ALL-Chart of Accounts'!$E:$F,2,0)</f>
        <v>ID - Wolf-Tec Kingston - System</v>
      </c>
      <c r="CX13" s="32">
        <f>VALUE("372"&amp;VLOOKUP(H13,Sites!$A:$F,5,0))</f>
        <v>372140</v>
      </c>
      <c r="DB13" s="32" t="str">
        <f>VLOOKUP(E13,Sites!$A:$F,2,0)</f>
        <v>PH</v>
      </c>
      <c r="DC13" s="32" t="str">
        <f>VLOOKUP(CX13,'ALL-Chart of Accounts'!$E:$F,2,0)</f>
        <v>ID - Wolf-Tec Kingston - System</v>
      </c>
      <c r="DD13" s="32">
        <f>VALUE("372"&amp;VLOOKUP(E13,Sites!$A:$F,5,0))</f>
        <v>372133</v>
      </c>
      <c r="DH13" s="32" t="str">
        <f>VLOOKUP(H13,Sites!$A:$F,2,0)</f>
        <v>FC</v>
      </c>
      <c r="DI13" s="32" t="str">
        <f>VLOOKUP(DD13,'ALL-Chart of Accounts'!$E:$F,2,0)</f>
        <v>ID - FoodTech HQ - System</v>
      </c>
      <c r="DJ13" s="32">
        <f>VALUE("372"&amp;VLOOKUP(E13,Sites!$A:$F,5,0))</f>
        <v>372133</v>
      </c>
      <c r="DN13" s="32" t="str">
        <f>VLOOKUP(H13,Sites!$A:$F,2,0)</f>
        <v>FC</v>
      </c>
      <c r="DO13" s="32" t="str">
        <f>VLOOKUP(DJ13,'ALL-Chart of Accounts'!$E:$F,2,0)</f>
        <v>ID - FoodTech HQ - System</v>
      </c>
    </row>
    <row r="14" spans="1:125" s="46" customFormat="1" x14ac:dyDescent="0.35">
      <c r="A14" s="47">
        <v>43128</v>
      </c>
      <c r="B14" s="47" t="s">
        <v>384</v>
      </c>
      <c r="C14" s="47">
        <v>43256</v>
      </c>
      <c r="E14" s="37" t="s">
        <v>13</v>
      </c>
      <c r="F14" s="32" t="str">
        <f>VLOOKUP(E14,Sites!$A:$F,4,0)</f>
        <v>FHQ1</v>
      </c>
      <c r="G14" s="32" t="str">
        <f>VLOOKUP(E14,Sites!$A:$F,6,0)</f>
        <v>LCOM</v>
      </c>
      <c r="H14" s="37" t="s">
        <v>15</v>
      </c>
      <c r="I14" s="32" t="str">
        <f>VLOOKUP(H14,Sites!$A:$F,4,0)</f>
        <v>SAN1</v>
      </c>
      <c r="J14" s="32" t="str">
        <f>VLOOKUP(H14,Sites!$A:$F,6,0)</f>
        <v>LCOM</v>
      </c>
      <c r="K14" s="46" t="s">
        <v>9527</v>
      </c>
      <c r="L14" s="46">
        <v>7</v>
      </c>
      <c r="M14" s="32" t="str">
        <f t="shared" si="0"/>
        <v>SAN1</v>
      </c>
      <c r="N14" s="32" t="str">
        <f>VLOOKUP(M14,Sites!$A:$F,4,0)</f>
        <v>SAN1</v>
      </c>
      <c r="Q14" s="46">
        <v>1</v>
      </c>
      <c r="CR14" s="32">
        <f>VALUE("372"&amp;VLOOKUP(H14,Sites!$A:$F,5,0))</f>
        <v>372135</v>
      </c>
      <c r="CV14" s="32" t="str">
        <f>VLOOKUP(E14,Sites!$A:$F,2,0)</f>
        <v>PH</v>
      </c>
      <c r="CW14" s="32" t="str">
        <f>VLOOKUP(CR14,'ALL-Chart of Accounts'!$E:$F,2,0)</f>
        <v>ID - Sandusky - System</v>
      </c>
      <c r="CX14" s="32">
        <f>VALUE("372"&amp;VLOOKUP(H14,Sites!$A:$F,5,0))</f>
        <v>372135</v>
      </c>
      <c r="DB14" s="32" t="str">
        <f>VLOOKUP(E14,Sites!$A:$F,2,0)</f>
        <v>PH</v>
      </c>
      <c r="DC14" s="32" t="str">
        <f>VLOOKUP(CX14,'ALL-Chart of Accounts'!$E:$F,2,0)</f>
        <v>ID - Sandusky - System</v>
      </c>
      <c r="DD14" s="32">
        <f>VALUE("372"&amp;VLOOKUP(E14,Sites!$A:$F,5,0))</f>
        <v>372133</v>
      </c>
      <c r="DH14" s="32" t="str">
        <f>VLOOKUP(H14,Sites!$A:$F,2,0)</f>
        <v>FC</v>
      </c>
      <c r="DI14" s="32" t="str">
        <f>VLOOKUP(DD14,'ALL-Chart of Accounts'!$E:$F,2,0)</f>
        <v>ID - FoodTech HQ - System</v>
      </c>
      <c r="DJ14" s="32">
        <f>VALUE("372"&amp;VLOOKUP(E14,Sites!$A:$F,5,0))</f>
        <v>372133</v>
      </c>
      <c r="DN14" s="32" t="str">
        <f>VLOOKUP(H14,Sites!$A:$F,2,0)</f>
        <v>FC</v>
      </c>
      <c r="DO14" s="32" t="str">
        <f>VLOOKUP(DJ14,'ALL-Chart of Accounts'!$E:$F,2,0)</f>
        <v>ID - FoodTech HQ - System</v>
      </c>
    </row>
    <row r="15" spans="1:125" x14ac:dyDescent="0.35">
      <c r="A15" s="47">
        <v>43128</v>
      </c>
      <c r="B15" s="47" t="s">
        <v>384</v>
      </c>
      <c r="C15" s="47">
        <v>43256</v>
      </c>
      <c r="E15" s="37" t="s">
        <v>14</v>
      </c>
      <c r="F15" s="32" t="str">
        <f>VLOOKUP(E15,Sites!$A:$F,4,0)</f>
        <v>KIN1</v>
      </c>
      <c r="G15" s="32" t="str">
        <f>VLOOKUP(E15,Sites!$A:$F,6,0)</f>
        <v>LCOM</v>
      </c>
      <c r="H15" s="37" t="s">
        <v>11</v>
      </c>
      <c r="I15" s="32" t="str">
        <f>VLOOKUP(H15,Sites!$A:$F,4,0)</f>
        <v>Alpharetta Site</v>
      </c>
      <c r="J15" s="32" t="str">
        <f>VLOOKUP(H15,Sites!$A:$F,6,0)</f>
        <v>LCOM</v>
      </c>
      <c r="K15" t="s">
        <v>9527</v>
      </c>
      <c r="L15">
        <v>7</v>
      </c>
      <c r="M15" s="32" t="str">
        <f t="shared" si="0"/>
        <v>ALP1</v>
      </c>
      <c r="N15" s="32" t="str">
        <f>VLOOKUP(M15,Sites!$A:$F,4,0)</f>
        <v>Alpharetta Site</v>
      </c>
      <c r="Q15">
        <v>1</v>
      </c>
      <c r="CR15" s="32">
        <f>VALUE("372"&amp;VLOOKUP(H15,Sites!$A:$F,5,0))</f>
        <v>372127</v>
      </c>
      <c r="CV15" s="32" t="str">
        <f>VLOOKUP(E15,Sites!$A:$F,2,0)</f>
        <v>FC</v>
      </c>
      <c r="CW15" s="32" t="str">
        <f>VLOOKUP(CR15,'ALL-Chart of Accounts'!$E:$F,2,0)</f>
        <v>ID - Alpharetta - System</v>
      </c>
      <c r="CX15" s="32">
        <f>VALUE("372"&amp;VLOOKUP(H15,Sites!$A:$F,5,0))</f>
        <v>372127</v>
      </c>
      <c r="DB15" s="32" t="str">
        <f>VLOOKUP(E15,Sites!$A:$F,2,0)</f>
        <v>FC</v>
      </c>
      <c r="DC15" s="32" t="str">
        <f>VLOOKUP(CX15,'ALL-Chart of Accounts'!$E:$F,2,0)</f>
        <v>ID - Alpharetta - System</v>
      </c>
      <c r="DD15" s="32">
        <f>VALUE("372"&amp;VLOOKUP(E15,Sites!$A:$F,5,0))</f>
        <v>372140</v>
      </c>
      <c r="DH15" s="32" t="str">
        <f>VLOOKUP(H15,Sites!$A:$F,2,0)</f>
        <v>FC</v>
      </c>
      <c r="DI15" s="32" t="str">
        <f>VLOOKUP(DD15,'ALL-Chart of Accounts'!$E:$F,2,0)</f>
        <v>ID - Wolf-Tec Kingston - System</v>
      </c>
      <c r="DJ15" s="32">
        <f>VALUE("372"&amp;VLOOKUP(E15,Sites!$A:$F,5,0))</f>
        <v>372140</v>
      </c>
      <c r="DN15" s="32" t="str">
        <f>VLOOKUP(H15,Sites!$A:$F,2,0)</f>
        <v>FC</v>
      </c>
      <c r="DO15" s="32" t="str">
        <f>VLOOKUP(DJ15,'ALL-Chart of Accounts'!$E:$F,2,0)</f>
        <v>ID - Wolf-Tec Kingston - System</v>
      </c>
    </row>
    <row r="16" spans="1:125" x14ac:dyDescent="0.35">
      <c r="A16" s="47">
        <v>43128</v>
      </c>
      <c r="B16" s="47" t="s">
        <v>384</v>
      </c>
      <c r="C16" s="47">
        <v>43256</v>
      </c>
      <c r="E16" s="37" t="s">
        <v>14</v>
      </c>
      <c r="F16" s="32" t="str">
        <f>VLOOKUP(E16,Sites!$A:$F,4,0)</f>
        <v>KIN1</v>
      </c>
      <c r="G16" s="32" t="str">
        <f>VLOOKUP(E16,Sites!$A:$F,6,0)</f>
        <v>LCOM</v>
      </c>
      <c r="H16" s="37" t="s">
        <v>12</v>
      </c>
      <c r="I16" s="32" t="str">
        <f>VLOOKUP(H16,Sites!$A:$F,4,0)</f>
        <v>CORP</v>
      </c>
      <c r="J16" s="32" t="str">
        <f>VLOOKUP(H16,Sites!$A:$F,6,0)</f>
        <v>LCOM</v>
      </c>
      <c r="K16" t="s">
        <v>9527</v>
      </c>
      <c r="L16">
        <v>7</v>
      </c>
      <c r="M16" s="32" t="str">
        <f t="shared" si="0"/>
        <v>CORP</v>
      </c>
      <c r="N16" s="32" t="str">
        <f>VLOOKUP(M16,Sites!$A:$F,4,0)</f>
        <v>CORP</v>
      </c>
      <c r="Q16">
        <v>1</v>
      </c>
      <c r="CR16" s="32">
        <f>VALUE("372"&amp;VLOOKUP(H16,Sites!$A:$F,5,0))</f>
        <v>372900</v>
      </c>
      <c r="CV16" s="32" t="str">
        <f>VLOOKUP(E16,Sites!$A:$F,2,0)</f>
        <v>FC</v>
      </c>
      <c r="CW16" s="32" t="str">
        <f>VLOOKUP(CR16,'ALL-Chart of Accounts'!$E:$F,2,0)</f>
        <v>ID - Corporate - System</v>
      </c>
      <c r="CX16" s="32">
        <f>VALUE("372"&amp;VLOOKUP(H16,Sites!$A:$F,5,0))</f>
        <v>372900</v>
      </c>
      <c r="DB16" s="32" t="str">
        <f>VLOOKUP(E16,Sites!$A:$F,2,0)</f>
        <v>FC</v>
      </c>
      <c r="DC16" s="32" t="str">
        <f>VLOOKUP(CX16,'ALL-Chart of Accounts'!$E:$F,2,0)</f>
        <v>ID - Corporate - System</v>
      </c>
      <c r="DD16" s="32">
        <f>VALUE("372"&amp;VLOOKUP(E16,Sites!$A:$F,5,0))</f>
        <v>372140</v>
      </c>
      <c r="DH16" s="32" t="str">
        <f>VLOOKUP(H16,Sites!$A:$F,2,0)</f>
        <v>CO</v>
      </c>
      <c r="DI16" s="32" t="str">
        <f>VLOOKUP(DD16,'ALL-Chart of Accounts'!$E:$F,2,0)</f>
        <v>ID - Wolf-Tec Kingston - System</v>
      </c>
      <c r="DJ16" s="32">
        <f>VALUE("372"&amp;VLOOKUP(E16,Sites!$A:$F,5,0))</f>
        <v>372140</v>
      </c>
      <c r="DN16" s="32" t="str">
        <f>VLOOKUP(H16,Sites!$A:$F,2,0)</f>
        <v>CO</v>
      </c>
      <c r="DO16" s="32" t="str">
        <f>VLOOKUP(DJ16,'ALL-Chart of Accounts'!$E:$F,2,0)</f>
        <v>ID - Wolf-Tec Kingston - System</v>
      </c>
    </row>
    <row r="17" spans="1:119" x14ac:dyDescent="0.35">
      <c r="A17" s="47">
        <v>43128</v>
      </c>
      <c r="B17" s="47" t="s">
        <v>384</v>
      </c>
      <c r="C17" s="47">
        <v>43256</v>
      </c>
      <c r="E17" s="37" t="s">
        <v>14</v>
      </c>
      <c r="F17" s="32" t="str">
        <f>VLOOKUP(E17,Sites!$A:$F,4,0)</f>
        <v>KIN1</v>
      </c>
      <c r="G17" s="32" t="str">
        <f>VLOOKUP(E17,Sites!$A:$F,6,0)</f>
        <v>LCOM</v>
      </c>
      <c r="H17" s="37" t="s">
        <v>13</v>
      </c>
      <c r="I17" s="32" t="str">
        <f>VLOOKUP(H17,Sites!$A:$F,4,0)</f>
        <v>FHQ1</v>
      </c>
      <c r="J17" s="32" t="str">
        <f>VLOOKUP(H17,Sites!$A:$F,6,0)</f>
        <v>LCOM</v>
      </c>
      <c r="K17" t="s">
        <v>9527</v>
      </c>
      <c r="L17">
        <v>7</v>
      </c>
      <c r="M17" s="32" t="str">
        <f t="shared" si="0"/>
        <v>FHQ1</v>
      </c>
      <c r="N17" s="32" t="str">
        <f>VLOOKUP(M17,Sites!$A:$F,4,0)</f>
        <v>FHQ1</v>
      </c>
      <c r="Q17">
        <v>1</v>
      </c>
      <c r="CR17" s="32">
        <f>VALUE("372"&amp;VLOOKUP(H17,Sites!$A:$F,5,0))</f>
        <v>372133</v>
      </c>
      <c r="CV17" s="32" t="str">
        <f>VLOOKUP(E17,Sites!$A:$F,2,0)</f>
        <v>FC</v>
      </c>
      <c r="CW17" s="32" t="str">
        <f>VLOOKUP(CR17,'ALL-Chart of Accounts'!$E:$F,2,0)</f>
        <v>ID - FoodTech HQ - System</v>
      </c>
      <c r="CX17" s="32">
        <f>VALUE("372"&amp;VLOOKUP(H17,Sites!$A:$F,5,0))</f>
        <v>372133</v>
      </c>
      <c r="DB17" s="32" t="str">
        <f>VLOOKUP(E17,Sites!$A:$F,2,0)</f>
        <v>FC</v>
      </c>
      <c r="DC17" s="32" t="str">
        <f>VLOOKUP(CX17,'ALL-Chart of Accounts'!$E:$F,2,0)</f>
        <v>ID - FoodTech HQ - System</v>
      </c>
      <c r="DD17" s="32">
        <f>VALUE("372"&amp;VLOOKUP(E17,Sites!$A:$F,5,0))</f>
        <v>372140</v>
      </c>
      <c r="DH17" s="32" t="str">
        <f>VLOOKUP(H17,Sites!$A:$F,2,0)</f>
        <v>PH</v>
      </c>
      <c r="DI17" s="32" t="str">
        <f>VLOOKUP(DD17,'ALL-Chart of Accounts'!$E:$F,2,0)</f>
        <v>ID - Wolf-Tec Kingston - System</v>
      </c>
      <c r="DJ17" s="32">
        <f>VALUE("372"&amp;VLOOKUP(E17,Sites!$A:$F,5,0))</f>
        <v>372140</v>
      </c>
      <c r="DN17" s="32" t="str">
        <f>VLOOKUP(H17,Sites!$A:$F,2,0)</f>
        <v>PH</v>
      </c>
      <c r="DO17" s="32" t="str">
        <f>VLOOKUP(DJ17,'ALL-Chart of Accounts'!$E:$F,2,0)</f>
        <v>ID - Wolf-Tec Kingston - System</v>
      </c>
    </row>
    <row r="18" spans="1:119" s="46" customFormat="1" x14ac:dyDescent="0.35">
      <c r="A18" s="47">
        <v>43128</v>
      </c>
      <c r="B18" s="47" t="s">
        <v>384</v>
      </c>
      <c r="C18" s="47">
        <v>43256</v>
      </c>
      <c r="E18" s="37" t="s">
        <v>14</v>
      </c>
      <c r="F18" s="32" t="str">
        <f>VLOOKUP(E18,Sites!$A:$F,4,0)</f>
        <v>KIN1</v>
      </c>
      <c r="G18" s="32" t="str">
        <f>VLOOKUP(E18,Sites!$A:$F,6,0)</f>
        <v>LCOM</v>
      </c>
      <c r="H18" s="37" t="s">
        <v>15</v>
      </c>
      <c r="I18" s="32" t="str">
        <f>VLOOKUP(H18,Sites!$A:$F,4,0)</f>
        <v>SAN1</v>
      </c>
      <c r="J18" s="32" t="str">
        <f>VLOOKUP(H18,Sites!$A:$F,6,0)</f>
        <v>LCOM</v>
      </c>
      <c r="K18" s="46" t="s">
        <v>9527</v>
      </c>
      <c r="L18" s="46">
        <v>7</v>
      </c>
      <c r="M18" s="32" t="str">
        <f t="shared" si="0"/>
        <v>SAN1</v>
      </c>
      <c r="N18" s="32" t="str">
        <f>VLOOKUP(M18,Sites!$A:$F,4,0)</f>
        <v>SAN1</v>
      </c>
      <c r="Q18" s="46">
        <v>1</v>
      </c>
      <c r="CR18" s="32">
        <f>VALUE("372"&amp;VLOOKUP(H18,Sites!$A:$F,5,0))</f>
        <v>372135</v>
      </c>
      <c r="CV18" s="32" t="str">
        <f>VLOOKUP(E18,Sites!$A:$F,2,0)</f>
        <v>FC</v>
      </c>
      <c r="CW18" s="32" t="str">
        <f>VLOOKUP(CR18,'ALL-Chart of Accounts'!$E:$F,2,0)</f>
        <v>ID - Sandusky - System</v>
      </c>
      <c r="CX18" s="32">
        <f>VALUE("372"&amp;VLOOKUP(H18,Sites!$A:$F,5,0))</f>
        <v>372135</v>
      </c>
      <c r="DB18" s="32" t="str">
        <f>VLOOKUP(E18,Sites!$A:$F,2,0)</f>
        <v>FC</v>
      </c>
      <c r="DC18" s="32" t="str">
        <f>VLOOKUP(CX18,'ALL-Chart of Accounts'!$E:$F,2,0)</f>
        <v>ID - Sandusky - System</v>
      </c>
      <c r="DD18" s="32">
        <f>VALUE("372"&amp;VLOOKUP(E18,Sites!$A:$F,5,0))</f>
        <v>372140</v>
      </c>
      <c r="DH18" s="32" t="str">
        <f>VLOOKUP(H18,Sites!$A:$F,2,0)</f>
        <v>FC</v>
      </c>
      <c r="DI18" s="32" t="str">
        <f>VLOOKUP(DD18,'ALL-Chart of Accounts'!$E:$F,2,0)</f>
        <v>ID - Wolf-Tec Kingston - System</v>
      </c>
      <c r="DJ18" s="32">
        <f>VALUE("372"&amp;VLOOKUP(E18,Sites!$A:$F,5,0))</f>
        <v>372140</v>
      </c>
      <c r="DN18" s="32" t="str">
        <f>VLOOKUP(H18,Sites!$A:$F,2,0)</f>
        <v>FC</v>
      </c>
      <c r="DO18" s="32" t="str">
        <f>VLOOKUP(DJ18,'ALL-Chart of Accounts'!$E:$F,2,0)</f>
        <v>ID - Wolf-Tec Kingston - System</v>
      </c>
    </row>
    <row r="19" spans="1:119" x14ac:dyDescent="0.35">
      <c r="A19" s="47">
        <v>43128</v>
      </c>
      <c r="B19" s="47" t="s">
        <v>384</v>
      </c>
      <c r="C19" s="47">
        <v>43256</v>
      </c>
      <c r="E19" s="37" t="s">
        <v>15</v>
      </c>
      <c r="F19" s="32" t="str">
        <f>VLOOKUP(E19,Sites!$A:$F,4,0)</f>
        <v>SAN1</v>
      </c>
      <c r="G19" s="32" t="str">
        <f>VLOOKUP(E19,Sites!$A:$F,6,0)</f>
        <v>LCOM</v>
      </c>
      <c r="H19" s="37" t="s">
        <v>11</v>
      </c>
      <c r="I19" s="32" t="str">
        <f>VLOOKUP(H19,Sites!$A:$F,4,0)</f>
        <v>Alpharetta Site</v>
      </c>
      <c r="J19" s="32" t="str">
        <f>VLOOKUP(H19,Sites!$A:$F,6,0)</f>
        <v>LCOM</v>
      </c>
      <c r="K19" t="s">
        <v>9527</v>
      </c>
      <c r="L19">
        <v>7</v>
      </c>
      <c r="M19" s="32" t="str">
        <f t="shared" si="0"/>
        <v>ALP1</v>
      </c>
      <c r="N19" s="32" t="str">
        <f>VLOOKUP(M19,Sites!$A:$F,4,0)</f>
        <v>Alpharetta Site</v>
      </c>
      <c r="Q19">
        <v>1</v>
      </c>
      <c r="CR19" s="32">
        <f>VALUE("372"&amp;VLOOKUP(H19,Sites!$A:$F,5,0))</f>
        <v>372127</v>
      </c>
      <c r="CV19" s="32" t="str">
        <f>VLOOKUP(E19,Sites!$A:$F,2,0)</f>
        <v>FC</v>
      </c>
      <c r="CW19" s="32" t="str">
        <f>VLOOKUP(CR19,'ALL-Chart of Accounts'!$E:$F,2,0)</f>
        <v>ID - Alpharetta - System</v>
      </c>
      <c r="CX19" s="32">
        <f>VALUE("372"&amp;VLOOKUP(H19,Sites!$A:$F,5,0))</f>
        <v>372127</v>
      </c>
      <c r="DB19" s="32" t="str">
        <f>VLOOKUP(E19,Sites!$A:$F,2,0)</f>
        <v>FC</v>
      </c>
      <c r="DC19" s="32" t="str">
        <f>VLOOKUP(CX19,'ALL-Chart of Accounts'!$E:$F,2,0)</f>
        <v>ID - Alpharetta - System</v>
      </c>
      <c r="DD19" s="32">
        <f>VALUE("372"&amp;VLOOKUP(E19,Sites!$A:$F,5,0))</f>
        <v>372135</v>
      </c>
      <c r="DH19" s="32" t="str">
        <f>VLOOKUP(H19,Sites!$A:$F,2,0)</f>
        <v>FC</v>
      </c>
      <c r="DI19" s="32" t="str">
        <f>VLOOKUP(DD19,'ALL-Chart of Accounts'!$E:$F,2,0)</f>
        <v>ID - Sandusky - System</v>
      </c>
      <c r="DJ19" s="32">
        <f>VALUE("372"&amp;VLOOKUP(E19,Sites!$A:$F,5,0))</f>
        <v>372135</v>
      </c>
      <c r="DN19" s="32" t="str">
        <f>VLOOKUP(H19,Sites!$A:$F,2,0)</f>
        <v>FC</v>
      </c>
      <c r="DO19" s="32" t="str">
        <f>VLOOKUP(DJ19,'ALL-Chart of Accounts'!$E:$F,2,0)</f>
        <v>ID - Sandusky - System</v>
      </c>
    </row>
    <row r="20" spans="1:119" x14ac:dyDescent="0.35">
      <c r="A20" s="47">
        <v>43128</v>
      </c>
      <c r="B20" s="47" t="s">
        <v>384</v>
      </c>
      <c r="C20" s="47">
        <v>43256</v>
      </c>
      <c r="E20" s="37" t="s">
        <v>15</v>
      </c>
      <c r="F20" s="32" t="str">
        <f>VLOOKUP(E20,Sites!$A:$F,4,0)</f>
        <v>SAN1</v>
      </c>
      <c r="G20" s="32" t="str">
        <f>VLOOKUP(E20,Sites!$A:$F,6,0)</f>
        <v>LCOM</v>
      </c>
      <c r="H20" s="37" t="s">
        <v>12</v>
      </c>
      <c r="I20" s="32" t="str">
        <f>VLOOKUP(H20,Sites!$A:$F,4,0)</f>
        <v>CORP</v>
      </c>
      <c r="J20" s="32" t="str">
        <f>VLOOKUP(H20,Sites!$A:$F,6,0)</f>
        <v>LCOM</v>
      </c>
      <c r="K20" t="s">
        <v>9527</v>
      </c>
      <c r="L20">
        <v>7</v>
      </c>
      <c r="M20" s="32" t="str">
        <f t="shared" si="0"/>
        <v>CORP</v>
      </c>
      <c r="N20" s="32" t="str">
        <f>VLOOKUP(M20,Sites!$A:$F,4,0)</f>
        <v>CORP</v>
      </c>
      <c r="Q20">
        <v>1</v>
      </c>
      <c r="CR20" s="32">
        <f>VALUE("372"&amp;VLOOKUP(H20,Sites!$A:$F,5,0))</f>
        <v>372900</v>
      </c>
      <c r="CV20" s="32" t="str">
        <f>VLOOKUP(E20,Sites!$A:$F,2,0)</f>
        <v>FC</v>
      </c>
      <c r="CW20" s="32" t="str">
        <f>VLOOKUP(CR20,'ALL-Chart of Accounts'!$E:$F,2,0)</f>
        <v>ID - Corporate - System</v>
      </c>
      <c r="CX20" s="32">
        <f>VALUE("372"&amp;VLOOKUP(H20,Sites!$A:$F,5,0))</f>
        <v>372900</v>
      </c>
      <c r="DB20" s="32" t="str">
        <f>VLOOKUP(E20,Sites!$A:$F,2,0)</f>
        <v>FC</v>
      </c>
      <c r="DC20" s="32" t="str">
        <f>VLOOKUP(CX20,'ALL-Chart of Accounts'!$E:$F,2,0)</f>
        <v>ID - Corporate - System</v>
      </c>
      <c r="DD20" s="32">
        <f>VALUE("372"&amp;VLOOKUP(E20,Sites!$A:$F,5,0))</f>
        <v>372135</v>
      </c>
      <c r="DH20" s="32" t="str">
        <f>VLOOKUP(H20,Sites!$A:$F,2,0)</f>
        <v>CO</v>
      </c>
      <c r="DI20" s="32" t="str">
        <f>VLOOKUP(DD20,'ALL-Chart of Accounts'!$E:$F,2,0)</f>
        <v>ID - Sandusky - System</v>
      </c>
      <c r="DJ20" s="32">
        <f>VALUE("372"&amp;VLOOKUP(E20,Sites!$A:$F,5,0))</f>
        <v>372135</v>
      </c>
      <c r="DN20" s="32" t="str">
        <f>VLOOKUP(H20,Sites!$A:$F,2,0)</f>
        <v>CO</v>
      </c>
      <c r="DO20" s="32" t="str">
        <f>VLOOKUP(DJ20,'ALL-Chart of Accounts'!$E:$F,2,0)</f>
        <v>ID - Sandusky - System</v>
      </c>
    </row>
    <row r="21" spans="1:119" x14ac:dyDescent="0.35">
      <c r="A21" s="47">
        <v>43128</v>
      </c>
      <c r="B21" s="47" t="s">
        <v>384</v>
      </c>
      <c r="C21" s="47">
        <v>43256</v>
      </c>
      <c r="E21" s="37" t="s">
        <v>15</v>
      </c>
      <c r="F21" s="32" t="str">
        <f>VLOOKUP(E21,Sites!$A:$F,4,0)</f>
        <v>SAN1</v>
      </c>
      <c r="G21" s="32" t="str">
        <f>VLOOKUP(E21,Sites!$A:$F,6,0)</f>
        <v>LCOM</v>
      </c>
      <c r="H21" s="37" t="s">
        <v>13</v>
      </c>
      <c r="I21" s="32" t="str">
        <f>VLOOKUP(H21,Sites!$A:$F,4,0)</f>
        <v>FHQ1</v>
      </c>
      <c r="J21" s="32" t="str">
        <f>VLOOKUP(H21,Sites!$A:$F,6,0)</f>
        <v>LCOM</v>
      </c>
      <c r="K21" t="s">
        <v>9527</v>
      </c>
      <c r="L21">
        <v>7</v>
      </c>
      <c r="M21" s="32" t="str">
        <f t="shared" si="0"/>
        <v>FHQ1</v>
      </c>
      <c r="N21" s="32" t="str">
        <f>VLOOKUP(M21,Sites!$A:$F,4,0)</f>
        <v>FHQ1</v>
      </c>
      <c r="Q21">
        <v>1</v>
      </c>
      <c r="CR21" s="32">
        <f>VALUE("372"&amp;VLOOKUP(H21,Sites!$A:$F,5,0))</f>
        <v>372133</v>
      </c>
      <c r="CV21" s="32" t="str">
        <f>VLOOKUP(E21,Sites!$A:$F,2,0)</f>
        <v>FC</v>
      </c>
      <c r="CW21" s="32" t="str">
        <f>VLOOKUP(CR21,'ALL-Chart of Accounts'!$E:$F,2,0)</f>
        <v>ID - FoodTech HQ - System</v>
      </c>
      <c r="CX21" s="32">
        <f>VALUE("372"&amp;VLOOKUP(H21,Sites!$A:$F,5,0))</f>
        <v>372133</v>
      </c>
      <c r="DB21" s="32" t="str">
        <f>VLOOKUP(E21,Sites!$A:$F,2,0)</f>
        <v>FC</v>
      </c>
      <c r="DC21" s="32" t="str">
        <f>VLOOKUP(CX21,'ALL-Chart of Accounts'!$E:$F,2,0)</f>
        <v>ID - FoodTech HQ - System</v>
      </c>
      <c r="DD21" s="32">
        <f>VALUE("372"&amp;VLOOKUP(E21,Sites!$A:$F,5,0))</f>
        <v>372135</v>
      </c>
      <c r="DH21" s="32" t="str">
        <f>VLOOKUP(H21,Sites!$A:$F,2,0)</f>
        <v>PH</v>
      </c>
      <c r="DI21" s="32" t="str">
        <f>VLOOKUP(DD21,'ALL-Chart of Accounts'!$E:$F,2,0)</f>
        <v>ID - Sandusky - System</v>
      </c>
      <c r="DJ21" s="32">
        <f>VALUE("372"&amp;VLOOKUP(E21,Sites!$A:$F,5,0))</f>
        <v>372135</v>
      </c>
      <c r="DN21" s="32" t="str">
        <f>VLOOKUP(H21,Sites!$A:$F,2,0)</f>
        <v>PH</v>
      </c>
      <c r="DO21" s="32" t="str">
        <f>VLOOKUP(DJ21,'ALL-Chart of Accounts'!$E:$F,2,0)</f>
        <v>ID - Sandusky - System</v>
      </c>
    </row>
    <row r="22" spans="1:119" x14ac:dyDescent="0.35">
      <c r="A22" s="47">
        <v>43128</v>
      </c>
      <c r="B22" s="47" t="s">
        <v>384</v>
      </c>
      <c r="C22" s="47">
        <v>43256</v>
      </c>
      <c r="E22" s="37" t="s">
        <v>15</v>
      </c>
      <c r="F22" s="32" t="str">
        <f>VLOOKUP(E22,Sites!$A:$F,4,0)</f>
        <v>SAN1</v>
      </c>
      <c r="G22" s="32" t="str">
        <f>VLOOKUP(E22,Sites!$A:$F,6,0)</f>
        <v>LCOM</v>
      </c>
      <c r="H22" s="37" t="s">
        <v>14</v>
      </c>
      <c r="I22" s="32" t="str">
        <f>VLOOKUP(H22,Sites!$A:$F,4,0)</f>
        <v>KIN1</v>
      </c>
      <c r="J22" s="32" t="str">
        <f>VLOOKUP(H22,Sites!$A:$F,6,0)</f>
        <v>LCOM</v>
      </c>
      <c r="K22" t="s">
        <v>9527</v>
      </c>
      <c r="L22">
        <v>7</v>
      </c>
      <c r="M22" s="32" t="str">
        <f t="shared" si="0"/>
        <v>KIN1</v>
      </c>
      <c r="N22" s="32" t="str">
        <f>VLOOKUP(M22,Sites!$A:$F,4,0)</f>
        <v>KIN1</v>
      </c>
      <c r="Q22">
        <v>1</v>
      </c>
      <c r="CR22" s="32">
        <f>VALUE("372"&amp;VLOOKUP(H22,Sites!$A:$F,5,0))</f>
        <v>372140</v>
      </c>
      <c r="CV22" s="32" t="str">
        <f>VLOOKUP(E22,Sites!$A:$F,2,0)</f>
        <v>FC</v>
      </c>
      <c r="CW22" s="32" t="str">
        <f>VLOOKUP(CR22,'ALL-Chart of Accounts'!$E:$F,2,0)</f>
        <v>ID - Wolf-Tec Kingston - System</v>
      </c>
      <c r="CX22" s="32">
        <f>VALUE("372"&amp;VLOOKUP(H22,Sites!$A:$F,5,0))</f>
        <v>372140</v>
      </c>
      <c r="DB22" s="32" t="str">
        <f>VLOOKUP(E22,Sites!$A:$F,2,0)</f>
        <v>FC</v>
      </c>
      <c r="DC22" s="32" t="str">
        <f>VLOOKUP(CX22,'ALL-Chart of Accounts'!$E:$F,2,0)</f>
        <v>ID - Wolf-Tec Kingston - System</v>
      </c>
      <c r="DD22" s="32">
        <f>VALUE("372"&amp;VLOOKUP(E22,Sites!$A:$F,5,0))</f>
        <v>372135</v>
      </c>
      <c r="DH22" s="32" t="str">
        <f>VLOOKUP(H22,Sites!$A:$F,2,0)</f>
        <v>FC</v>
      </c>
      <c r="DI22" s="32" t="str">
        <f>VLOOKUP(DD22,'ALL-Chart of Accounts'!$E:$F,2,0)</f>
        <v>ID - Sandusky - System</v>
      </c>
      <c r="DJ22" s="32">
        <f>VALUE("372"&amp;VLOOKUP(E22,Sites!$A:$F,5,0))</f>
        <v>372135</v>
      </c>
      <c r="DN22" s="32" t="str">
        <f>VLOOKUP(H22,Sites!$A:$F,2,0)</f>
        <v>FC</v>
      </c>
      <c r="DO22" s="32" t="str">
        <f>VLOOKUP(DJ22,'ALL-Chart of Accounts'!$E:$F,2,0)</f>
        <v>ID - Sandusky - System</v>
      </c>
    </row>
    <row r="23" spans="1:119" x14ac:dyDescent="0.35">
      <c r="A23" s="47">
        <v>43300</v>
      </c>
      <c r="B23" s="47" t="s">
        <v>384</v>
      </c>
      <c r="C23" s="47">
        <v>43256</v>
      </c>
      <c r="E23" s="37" t="s">
        <v>11</v>
      </c>
      <c r="F23" s="32" t="str">
        <f>VLOOKUP(E23,Sites!$A:$F,4,0)</f>
        <v>Alpharetta Site</v>
      </c>
      <c r="G23" s="32" t="str">
        <f>VLOOKUP(E23,Sites!$A:$F,6,0)</f>
        <v>LCOM</v>
      </c>
      <c r="H23" s="37" t="s">
        <v>9821</v>
      </c>
      <c r="I23" s="32" t="str">
        <f>VLOOKUP(H23,Sites!$A:$F,4,0)</f>
        <v>CHA1</v>
      </c>
      <c r="J23" s="32" t="str">
        <f>VLOOKUP(H23,Sites!$A:$F,6,0)</f>
        <v>LCOM</v>
      </c>
      <c r="K23" t="s">
        <v>9527</v>
      </c>
      <c r="L23">
        <v>7</v>
      </c>
      <c r="M23" s="32" t="str">
        <f t="shared" si="0"/>
        <v>CHA1</v>
      </c>
      <c r="N23" s="32" t="str">
        <f>VLOOKUP(M23,Sites!$A:$F,4,0)</f>
        <v>CHA1</v>
      </c>
      <c r="Q23">
        <v>1</v>
      </c>
      <c r="CR23" s="32">
        <f>VALUE("372"&amp;VLOOKUP(H23,Sites!$A:$F,5,0))</f>
        <v>372120</v>
      </c>
      <c r="CV23" s="32" t="str">
        <f>VLOOKUP(E23,Sites!$A:$F,2,0)</f>
        <v>FC</v>
      </c>
      <c r="CW23" s="32" t="str">
        <f>VLOOKUP(CR23,'ALL-Chart of Accounts'!$E:$F,2,0)</f>
        <v>ID - Chalfont - System</v>
      </c>
      <c r="CX23" s="32">
        <f>VALUE("372"&amp;VLOOKUP(H23,Sites!$A:$F,5,0))</f>
        <v>372120</v>
      </c>
      <c r="DB23" s="32" t="str">
        <f>VLOOKUP(E23,Sites!$A:$F,2,0)</f>
        <v>FC</v>
      </c>
      <c r="DC23" s="32" t="str">
        <f>VLOOKUP(CX23,'ALL-Chart of Accounts'!$E:$F,2,0)</f>
        <v>ID - Chalfont - System</v>
      </c>
      <c r="DD23" s="32">
        <f>VALUE("372"&amp;VLOOKUP(E23,Sites!$A:$F,5,0))</f>
        <v>372127</v>
      </c>
      <c r="DH23" s="32" t="str">
        <f>VLOOKUP(H23,Sites!$A:$F,2,0)</f>
        <v>AG</v>
      </c>
      <c r="DI23" s="32" t="str">
        <f>VLOOKUP(DD23,'ALL-Chart of Accounts'!$E:$F,2,0)</f>
        <v>ID - Alpharetta - System</v>
      </c>
      <c r="DJ23" s="32">
        <f>VALUE("372"&amp;VLOOKUP(E23,Sites!$A:$F,5,0))</f>
        <v>372127</v>
      </c>
      <c r="DN23" s="32" t="str">
        <f>VLOOKUP(H23,Sites!$A:$F,2,0)</f>
        <v>AG</v>
      </c>
      <c r="DO23" s="32" t="str">
        <f>VLOOKUP(DJ23,'ALL-Chart of Accounts'!$E:$F,2,0)</f>
        <v>ID - Alpharetta - System</v>
      </c>
    </row>
    <row r="24" spans="1:119" s="46" customFormat="1" x14ac:dyDescent="0.35">
      <c r="A24" s="47">
        <v>43300</v>
      </c>
      <c r="B24" s="47" t="s">
        <v>384</v>
      </c>
      <c r="C24" s="47">
        <v>43256</v>
      </c>
      <c r="E24" s="37" t="s">
        <v>12</v>
      </c>
      <c r="F24" s="32" t="str">
        <f>VLOOKUP(E24,Sites!$A:$F,4,0)</f>
        <v>CORP</v>
      </c>
      <c r="G24" s="32" t="str">
        <f>VLOOKUP(E24,Sites!$A:$F,6,0)</f>
        <v>LCOM</v>
      </c>
      <c r="H24" s="37" t="s">
        <v>9821</v>
      </c>
      <c r="I24" s="32" t="str">
        <f>VLOOKUP(H24,Sites!$A:$F,4,0)</f>
        <v>CHA1</v>
      </c>
      <c r="J24" s="32" t="str">
        <f>VLOOKUP(H24,Sites!$A:$F,6,0)</f>
        <v>LCOM</v>
      </c>
      <c r="K24" s="46" t="s">
        <v>9527</v>
      </c>
      <c r="L24" s="46">
        <v>7</v>
      </c>
      <c r="M24" s="32" t="str">
        <f t="shared" si="0"/>
        <v>CHA1</v>
      </c>
      <c r="N24" s="32" t="str">
        <f>VLOOKUP(M24,Sites!$A:$F,4,0)</f>
        <v>CHA1</v>
      </c>
      <c r="Q24" s="46">
        <v>1</v>
      </c>
      <c r="CR24" s="32">
        <f>VALUE("372"&amp;VLOOKUP(H24,Sites!$A:$F,5,0))</f>
        <v>372120</v>
      </c>
      <c r="CV24" s="32" t="str">
        <f>VLOOKUP(E24,Sites!$A:$F,2,0)</f>
        <v>CO</v>
      </c>
      <c r="CW24" s="32" t="str">
        <f>VLOOKUP(CR24,'ALL-Chart of Accounts'!$E:$F,2,0)</f>
        <v>ID - Chalfont - System</v>
      </c>
      <c r="CX24" s="32">
        <f>VALUE("372"&amp;VLOOKUP(H24,Sites!$A:$F,5,0))</f>
        <v>372120</v>
      </c>
      <c r="DB24" s="32" t="str">
        <f>VLOOKUP(E24,Sites!$A:$F,2,0)</f>
        <v>CO</v>
      </c>
      <c r="DC24" s="32" t="str">
        <f>VLOOKUP(CX24,'ALL-Chart of Accounts'!$E:$F,2,0)</f>
        <v>ID - Chalfont - System</v>
      </c>
      <c r="DD24" s="32">
        <f>VALUE("372"&amp;VLOOKUP(E24,Sites!$A:$F,5,0))</f>
        <v>372900</v>
      </c>
      <c r="DH24" s="32" t="str">
        <f>VLOOKUP(H24,Sites!$A:$F,2,0)</f>
        <v>AG</v>
      </c>
      <c r="DI24" s="32" t="str">
        <f>VLOOKUP(DD24,'ALL-Chart of Accounts'!$E:$F,2,0)</f>
        <v>ID - Corporate - System</v>
      </c>
      <c r="DJ24" s="32">
        <f>VALUE("372"&amp;VLOOKUP(E24,Sites!$A:$F,5,0))</f>
        <v>372900</v>
      </c>
      <c r="DN24" s="32" t="str">
        <f>VLOOKUP(H24,Sites!$A:$F,2,0)</f>
        <v>AG</v>
      </c>
      <c r="DO24" s="32" t="str">
        <f>VLOOKUP(DJ24,'ALL-Chart of Accounts'!$E:$F,2,0)</f>
        <v>ID - Corporate - System</v>
      </c>
    </row>
    <row r="25" spans="1:119" x14ac:dyDescent="0.35">
      <c r="A25" s="47">
        <v>43300</v>
      </c>
      <c r="B25" s="47" t="s">
        <v>384</v>
      </c>
      <c r="C25" s="47">
        <v>43256</v>
      </c>
      <c r="E25" s="37" t="s">
        <v>13</v>
      </c>
      <c r="F25" s="32" t="str">
        <f>VLOOKUP(E25,Sites!$A:$F,4,0)</f>
        <v>FHQ1</v>
      </c>
      <c r="G25" s="32" t="str">
        <f>VLOOKUP(E25,Sites!$A:$F,6,0)</f>
        <v>LCOM</v>
      </c>
      <c r="H25" s="37" t="s">
        <v>9821</v>
      </c>
      <c r="I25" s="32" t="str">
        <f>VLOOKUP(H25,Sites!$A:$F,4,0)</f>
        <v>CHA1</v>
      </c>
      <c r="J25" s="32" t="str">
        <f>VLOOKUP(H25,Sites!$A:$F,6,0)</f>
        <v>LCOM</v>
      </c>
      <c r="K25" t="s">
        <v>9527</v>
      </c>
      <c r="L25">
        <v>7</v>
      </c>
      <c r="M25" s="32" t="str">
        <f t="shared" si="0"/>
        <v>CHA1</v>
      </c>
      <c r="N25" s="32" t="str">
        <f>VLOOKUP(M25,Sites!$A:$F,4,0)</f>
        <v>CHA1</v>
      </c>
      <c r="Q25">
        <v>1</v>
      </c>
      <c r="CR25" s="32">
        <f>VALUE("372"&amp;VLOOKUP(H25,Sites!$A:$F,5,0))</f>
        <v>372120</v>
      </c>
      <c r="CV25" s="32" t="str">
        <f>VLOOKUP(E25,Sites!$A:$F,2,0)</f>
        <v>PH</v>
      </c>
      <c r="CW25" s="32" t="str">
        <f>VLOOKUP(CR25,'ALL-Chart of Accounts'!$E:$F,2,0)</f>
        <v>ID - Chalfont - System</v>
      </c>
      <c r="CX25" s="32">
        <f>VALUE("372"&amp;VLOOKUP(H25,Sites!$A:$F,5,0))</f>
        <v>372120</v>
      </c>
      <c r="DB25" s="32" t="str">
        <f>VLOOKUP(E25,Sites!$A:$F,2,0)</f>
        <v>PH</v>
      </c>
      <c r="DC25" s="32" t="str">
        <f>VLOOKUP(CX25,'ALL-Chart of Accounts'!$E:$F,2,0)</f>
        <v>ID - Chalfont - System</v>
      </c>
      <c r="DD25" s="32">
        <f>VALUE("372"&amp;VLOOKUP(E25,Sites!$A:$F,5,0))</f>
        <v>372133</v>
      </c>
      <c r="DH25" s="32" t="str">
        <f>VLOOKUP(H25,Sites!$A:$F,2,0)</f>
        <v>AG</v>
      </c>
      <c r="DI25" s="32" t="str">
        <f>VLOOKUP(DD25,'ALL-Chart of Accounts'!$E:$F,2,0)</f>
        <v>ID - FoodTech HQ - System</v>
      </c>
      <c r="DJ25" s="32">
        <f>VALUE("372"&amp;VLOOKUP(E25,Sites!$A:$F,5,0))</f>
        <v>372133</v>
      </c>
      <c r="DN25" s="32" t="str">
        <f>VLOOKUP(H25,Sites!$A:$F,2,0)</f>
        <v>AG</v>
      </c>
      <c r="DO25" s="32" t="str">
        <f>VLOOKUP(DJ25,'ALL-Chart of Accounts'!$E:$F,2,0)</f>
        <v>ID - FoodTech HQ - System</v>
      </c>
    </row>
    <row r="26" spans="1:119" x14ac:dyDescent="0.35">
      <c r="A26" s="47">
        <v>43300</v>
      </c>
      <c r="B26" s="47" t="s">
        <v>384</v>
      </c>
      <c r="C26" s="47">
        <v>43256</v>
      </c>
      <c r="E26" s="37" t="s">
        <v>14</v>
      </c>
      <c r="F26" s="32" t="str">
        <f>VLOOKUP(E26,Sites!$A:$F,4,0)</f>
        <v>KIN1</v>
      </c>
      <c r="G26" s="32" t="str">
        <f>VLOOKUP(E26,Sites!$A:$F,6,0)</f>
        <v>LCOM</v>
      </c>
      <c r="H26" s="37" t="s">
        <v>9821</v>
      </c>
      <c r="I26" s="32" t="str">
        <f>VLOOKUP(H26,Sites!$A:$F,4,0)</f>
        <v>CHA1</v>
      </c>
      <c r="J26" s="32" t="str">
        <f>VLOOKUP(H26,Sites!$A:$F,6,0)</f>
        <v>LCOM</v>
      </c>
      <c r="K26" t="s">
        <v>9527</v>
      </c>
      <c r="L26">
        <v>7</v>
      </c>
      <c r="M26" s="32" t="str">
        <f t="shared" si="0"/>
        <v>CHA1</v>
      </c>
      <c r="N26" s="32" t="str">
        <f>VLOOKUP(M26,Sites!$A:$F,4,0)</f>
        <v>CHA1</v>
      </c>
      <c r="Q26">
        <v>1</v>
      </c>
      <c r="CR26" s="32">
        <f>VALUE("372"&amp;VLOOKUP(H26,Sites!$A:$F,5,0))</f>
        <v>372120</v>
      </c>
      <c r="CV26" s="32" t="str">
        <f>VLOOKUP(E26,Sites!$A:$F,2,0)</f>
        <v>FC</v>
      </c>
      <c r="CW26" s="32" t="str">
        <f>VLOOKUP(CR26,'ALL-Chart of Accounts'!$E:$F,2,0)</f>
        <v>ID - Chalfont - System</v>
      </c>
      <c r="CX26" s="32">
        <f>VALUE("372"&amp;VLOOKUP(H26,Sites!$A:$F,5,0))</f>
        <v>372120</v>
      </c>
      <c r="DB26" s="32" t="str">
        <f>VLOOKUP(E26,Sites!$A:$F,2,0)</f>
        <v>FC</v>
      </c>
      <c r="DC26" s="32" t="str">
        <f>VLOOKUP(CX26,'ALL-Chart of Accounts'!$E:$F,2,0)</f>
        <v>ID - Chalfont - System</v>
      </c>
      <c r="DD26" s="32">
        <f>VALUE("372"&amp;VLOOKUP(E26,Sites!$A:$F,5,0))</f>
        <v>372140</v>
      </c>
      <c r="DH26" s="32" t="str">
        <f>VLOOKUP(H26,Sites!$A:$F,2,0)</f>
        <v>AG</v>
      </c>
      <c r="DI26" s="32" t="str">
        <f>VLOOKUP(DD26,'ALL-Chart of Accounts'!$E:$F,2,0)</f>
        <v>ID - Wolf-Tec Kingston - System</v>
      </c>
      <c r="DJ26" s="32">
        <f>VALUE("372"&amp;VLOOKUP(E26,Sites!$A:$F,5,0))</f>
        <v>372140</v>
      </c>
      <c r="DN26" s="32" t="str">
        <f>VLOOKUP(H26,Sites!$A:$F,2,0)</f>
        <v>AG</v>
      </c>
      <c r="DO26" s="32" t="str">
        <f>VLOOKUP(DJ26,'ALL-Chart of Accounts'!$E:$F,2,0)</f>
        <v>ID - Wolf-Tec Kingston - System</v>
      </c>
    </row>
    <row r="27" spans="1:119" x14ac:dyDescent="0.35">
      <c r="A27" s="47">
        <v>43300</v>
      </c>
      <c r="B27" s="47" t="s">
        <v>384</v>
      </c>
      <c r="C27" s="47">
        <v>43256</v>
      </c>
      <c r="E27" s="37" t="s">
        <v>15</v>
      </c>
      <c r="F27" s="32" t="str">
        <f>VLOOKUP(E27,Sites!$A:$F,4,0)</f>
        <v>SAN1</v>
      </c>
      <c r="G27" s="32" t="str">
        <f>VLOOKUP(E27,Sites!$A:$F,6,0)</f>
        <v>LCOM</v>
      </c>
      <c r="H27" s="37" t="s">
        <v>9821</v>
      </c>
      <c r="I27" s="32" t="str">
        <f>VLOOKUP(H27,Sites!$A:$F,4,0)</f>
        <v>CHA1</v>
      </c>
      <c r="J27" s="32" t="str">
        <f>VLOOKUP(H27,Sites!$A:$F,6,0)</f>
        <v>LCOM</v>
      </c>
      <c r="K27" t="s">
        <v>9527</v>
      </c>
      <c r="L27">
        <v>7</v>
      </c>
      <c r="M27" s="32" t="str">
        <f t="shared" si="0"/>
        <v>CHA1</v>
      </c>
      <c r="N27" s="32" t="str">
        <f>VLOOKUP(M27,Sites!$A:$F,4,0)</f>
        <v>CHA1</v>
      </c>
      <c r="Q27">
        <v>1</v>
      </c>
      <c r="CR27" s="32">
        <f>VALUE("372"&amp;VLOOKUP(H27,Sites!$A:$F,5,0))</f>
        <v>372120</v>
      </c>
      <c r="CV27" s="32" t="str">
        <f>VLOOKUP(E27,Sites!$A:$F,2,0)</f>
        <v>FC</v>
      </c>
      <c r="CW27" s="32" t="str">
        <f>VLOOKUP(CR27,'ALL-Chart of Accounts'!$E:$F,2,0)</f>
        <v>ID - Chalfont - System</v>
      </c>
      <c r="CX27" s="32">
        <f>VALUE("372"&amp;VLOOKUP(H27,Sites!$A:$F,5,0))</f>
        <v>372120</v>
      </c>
      <c r="DB27" s="32" t="str">
        <f>VLOOKUP(E27,Sites!$A:$F,2,0)</f>
        <v>FC</v>
      </c>
      <c r="DC27" s="32" t="str">
        <f>VLOOKUP(CX27,'ALL-Chart of Accounts'!$E:$F,2,0)</f>
        <v>ID - Chalfont - System</v>
      </c>
      <c r="DD27" s="32">
        <f>VALUE("372"&amp;VLOOKUP(E27,Sites!$A:$F,5,0))</f>
        <v>372135</v>
      </c>
      <c r="DH27" s="32" t="str">
        <f>VLOOKUP(H27,Sites!$A:$F,2,0)</f>
        <v>AG</v>
      </c>
      <c r="DI27" s="32" t="str">
        <f>VLOOKUP(DD27,'ALL-Chart of Accounts'!$E:$F,2,0)</f>
        <v>ID - Sandusky - System</v>
      </c>
      <c r="DJ27" s="32">
        <f>VALUE("372"&amp;VLOOKUP(E27,Sites!$A:$F,5,0))</f>
        <v>372135</v>
      </c>
      <c r="DN27" s="32" t="str">
        <f>VLOOKUP(H27,Sites!$A:$F,2,0)</f>
        <v>AG</v>
      </c>
      <c r="DO27" s="32" t="str">
        <f>VLOOKUP(DJ27,'ALL-Chart of Accounts'!$E:$F,2,0)</f>
        <v>ID - Sandusky - System</v>
      </c>
    </row>
    <row r="28" spans="1:119" s="46" customFormat="1" x14ac:dyDescent="0.35">
      <c r="A28" s="47">
        <v>43300</v>
      </c>
      <c r="B28" s="47" t="s">
        <v>384</v>
      </c>
      <c r="C28" s="47">
        <v>43256</v>
      </c>
      <c r="E28" s="37" t="s">
        <v>9821</v>
      </c>
      <c r="F28" s="32" t="str">
        <f>VLOOKUP(E28,Sites!$A:$F,4,0)</f>
        <v>CHA1</v>
      </c>
      <c r="G28" s="32" t="str">
        <f>VLOOKUP(E28,Sites!$A:$F,6,0)</f>
        <v>LCOM</v>
      </c>
      <c r="H28" s="37" t="s">
        <v>11</v>
      </c>
      <c r="I28" s="32" t="str">
        <f>VLOOKUP(H28,Sites!$A:$F,4,0)</f>
        <v>Alpharetta Site</v>
      </c>
      <c r="J28" s="32" t="str">
        <f>VLOOKUP(H28,Sites!$A:$F,6,0)</f>
        <v>LCOM</v>
      </c>
      <c r="K28" s="46" t="s">
        <v>9527</v>
      </c>
      <c r="L28" s="46">
        <v>7</v>
      </c>
      <c r="M28" s="32" t="str">
        <f t="shared" si="0"/>
        <v>ALP1</v>
      </c>
      <c r="N28" s="32" t="str">
        <f>VLOOKUP(M28,Sites!$A:$F,4,0)</f>
        <v>Alpharetta Site</v>
      </c>
      <c r="Q28" s="46">
        <v>1</v>
      </c>
      <c r="CR28" s="32">
        <f>VALUE("372"&amp;VLOOKUP(H28,Sites!$A:$F,5,0))</f>
        <v>372127</v>
      </c>
      <c r="CV28" s="32" t="str">
        <f>VLOOKUP(E28,Sites!$A:$F,2,0)</f>
        <v>AG</v>
      </c>
      <c r="CW28" s="32" t="str">
        <f>VLOOKUP(CR28,'ALL-Chart of Accounts'!$E:$F,2,0)</f>
        <v>ID - Alpharetta - System</v>
      </c>
      <c r="CX28" s="32">
        <f>VALUE("372"&amp;VLOOKUP(H28,Sites!$A:$F,5,0))</f>
        <v>372127</v>
      </c>
      <c r="DB28" s="32" t="str">
        <f>VLOOKUP(E28,Sites!$A:$F,2,0)</f>
        <v>AG</v>
      </c>
      <c r="DC28" s="32" t="str">
        <f>VLOOKUP(CX28,'ALL-Chart of Accounts'!$E:$F,2,0)</f>
        <v>ID - Alpharetta - System</v>
      </c>
      <c r="DD28" s="32">
        <f>VALUE("372"&amp;VLOOKUP(E28,Sites!$A:$F,5,0))</f>
        <v>372120</v>
      </c>
      <c r="DH28" s="32" t="str">
        <f>VLOOKUP(H28,Sites!$A:$F,2,0)</f>
        <v>FC</v>
      </c>
      <c r="DI28" s="32" t="str">
        <f>VLOOKUP(DD28,'ALL-Chart of Accounts'!$E:$F,2,0)</f>
        <v>ID - Chalfont - System</v>
      </c>
      <c r="DJ28" s="32">
        <f>VALUE("372"&amp;VLOOKUP(E28,Sites!$A:$F,5,0))</f>
        <v>372120</v>
      </c>
      <c r="DN28" s="32" t="str">
        <f>VLOOKUP(H28,Sites!$A:$F,2,0)</f>
        <v>FC</v>
      </c>
      <c r="DO28" s="32" t="str">
        <f>VLOOKUP(DJ28,'ALL-Chart of Accounts'!$E:$F,2,0)</f>
        <v>ID - Chalfont - System</v>
      </c>
    </row>
    <row r="29" spans="1:119" s="46" customFormat="1" x14ac:dyDescent="0.35">
      <c r="A29" s="47">
        <v>43300</v>
      </c>
      <c r="B29" s="47" t="s">
        <v>384</v>
      </c>
      <c r="C29" s="47">
        <v>43256</v>
      </c>
      <c r="E29" s="37" t="s">
        <v>9821</v>
      </c>
      <c r="F29" s="32" t="str">
        <f>VLOOKUP(E29,Sites!$A:$F,4,0)</f>
        <v>CHA1</v>
      </c>
      <c r="G29" s="32" t="str">
        <f>VLOOKUP(E29,Sites!$A:$F,6,0)</f>
        <v>LCOM</v>
      </c>
      <c r="H29" s="37" t="s">
        <v>12</v>
      </c>
      <c r="I29" s="32" t="str">
        <f>VLOOKUP(H29,Sites!$A:$F,4,0)</f>
        <v>CORP</v>
      </c>
      <c r="J29" s="32" t="str">
        <f>VLOOKUP(H29,Sites!$A:$F,6,0)</f>
        <v>LCOM</v>
      </c>
      <c r="K29" s="46" t="s">
        <v>9527</v>
      </c>
      <c r="L29" s="46">
        <v>7</v>
      </c>
      <c r="M29" s="32" t="str">
        <f t="shared" si="0"/>
        <v>CORP</v>
      </c>
      <c r="N29" s="32" t="str">
        <f>VLOOKUP(M29,Sites!$A:$F,4,0)</f>
        <v>CORP</v>
      </c>
      <c r="Q29" s="46">
        <v>1</v>
      </c>
      <c r="CR29" s="32">
        <f>VALUE("372"&amp;VLOOKUP(H29,Sites!$A:$F,5,0))</f>
        <v>372900</v>
      </c>
      <c r="CV29" s="32" t="str">
        <f>VLOOKUP(E29,Sites!$A:$F,2,0)</f>
        <v>AG</v>
      </c>
      <c r="CW29" s="32" t="str">
        <f>VLOOKUP(CR29,'ALL-Chart of Accounts'!$E:$F,2,0)</f>
        <v>ID - Corporate - System</v>
      </c>
      <c r="CX29" s="32">
        <f>VALUE("372"&amp;VLOOKUP(H29,Sites!$A:$F,5,0))</f>
        <v>372900</v>
      </c>
      <c r="DB29" s="32" t="str">
        <f>VLOOKUP(E29,Sites!$A:$F,2,0)</f>
        <v>AG</v>
      </c>
      <c r="DC29" s="32" t="str">
        <f>VLOOKUP(CX29,'ALL-Chart of Accounts'!$E:$F,2,0)</f>
        <v>ID - Corporate - System</v>
      </c>
      <c r="DD29" s="32">
        <f>VALUE("372"&amp;VLOOKUP(E29,Sites!$A:$F,5,0))</f>
        <v>372120</v>
      </c>
      <c r="DH29" s="32" t="str">
        <f>VLOOKUP(H29,Sites!$A:$F,2,0)</f>
        <v>CO</v>
      </c>
      <c r="DI29" s="32" t="str">
        <f>VLOOKUP(DD29,'ALL-Chart of Accounts'!$E:$F,2,0)</f>
        <v>ID - Chalfont - System</v>
      </c>
      <c r="DJ29" s="32">
        <f>VALUE("372"&amp;VLOOKUP(E29,Sites!$A:$F,5,0))</f>
        <v>372120</v>
      </c>
      <c r="DN29" s="32" t="str">
        <f>VLOOKUP(H29,Sites!$A:$F,2,0)</f>
        <v>CO</v>
      </c>
      <c r="DO29" s="32" t="str">
        <f>VLOOKUP(DJ29,'ALL-Chart of Accounts'!$E:$F,2,0)</f>
        <v>ID - Chalfont - System</v>
      </c>
    </row>
    <row r="30" spans="1:119" s="46" customFormat="1" x14ac:dyDescent="0.35">
      <c r="A30" s="47">
        <v>43300</v>
      </c>
      <c r="B30" s="47" t="s">
        <v>384</v>
      </c>
      <c r="C30" s="47">
        <v>43256</v>
      </c>
      <c r="E30" s="37" t="s">
        <v>9821</v>
      </c>
      <c r="F30" s="32" t="str">
        <f>VLOOKUP(E30,Sites!$A:$F,4,0)</f>
        <v>CHA1</v>
      </c>
      <c r="G30" s="32" t="str">
        <f>VLOOKUP(E30,Sites!$A:$F,6,0)</f>
        <v>LCOM</v>
      </c>
      <c r="H30" s="37" t="s">
        <v>13</v>
      </c>
      <c r="I30" s="32" t="str">
        <f>VLOOKUP(H30,Sites!$A:$F,4,0)</f>
        <v>FHQ1</v>
      </c>
      <c r="J30" s="32" t="str">
        <f>VLOOKUP(H30,Sites!$A:$F,6,0)</f>
        <v>LCOM</v>
      </c>
      <c r="K30" s="46" t="s">
        <v>9527</v>
      </c>
      <c r="L30" s="46">
        <v>7</v>
      </c>
      <c r="M30" s="32" t="str">
        <f t="shared" si="0"/>
        <v>FHQ1</v>
      </c>
      <c r="N30" s="32" t="str">
        <f>VLOOKUP(M30,Sites!$A:$F,4,0)</f>
        <v>FHQ1</v>
      </c>
      <c r="Q30" s="46">
        <v>1</v>
      </c>
      <c r="CR30" s="32">
        <f>VALUE("372"&amp;VLOOKUP(H30,Sites!$A:$F,5,0))</f>
        <v>372133</v>
      </c>
      <c r="CV30" s="32" t="str">
        <f>VLOOKUP(E30,Sites!$A:$F,2,0)</f>
        <v>AG</v>
      </c>
      <c r="CW30" s="32" t="str">
        <f>VLOOKUP(CR30,'ALL-Chart of Accounts'!$E:$F,2,0)</f>
        <v>ID - FoodTech HQ - System</v>
      </c>
      <c r="CX30" s="32">
        <f>VALUE("372"&amp;VLOOKUP(H30,Sites!$A:$F,5,0))</f>
        <v>372133</v>
      </c>
      <c r="DB30" s="32" t="str">
        <f>VLOOKUP(E30,Sites!$A:$F,2,0)</f>
        <v>AG</v>
      </c>
      <c r="DC30" s="32" t="str">
        <f>VLOOKUP(CX30,'ALL-Chart of Accounts'!$E:$F,2,0)</f>
        <v>ID - FoodTech HQ - System</v>
      </c>
      <c r="DD30" s="32">
        <f>VALUE("372"&amp;VLOOKUP(E30,Sites!$A:$F,5,0))</f>
        <v>372120</v>
      </c>
      <c r="DH30" s="32" t="str">
        <f>VLOOKUP(H30,Sites!$A:$F,2,0)</f>
        <v>PH</v>
      </c>
      <c r="DI30" s="32" t="str">
        <f>VLOOKUP(DD30,'ALL-Chart of Accounts'!$E:$F,2,0)</f>
        <v>ID - Chalfont - System</v>
      </c>
      <c r="DJ30" s="32">
        <f>VALUE("372"&amp;VLOOKUP(E30,Sites!$A:$F,5,0))</f>
        <v>372120</v>
      </c>
      <c r="DN30" s="32" t="str">
        <f>VLOOKUP(H30,Sites!$A:$F,2,0)</f>
        <v>PH</v>
      </c>
      <c r="DO30" s="32" t="str">
        <f>VLOOKUP(DJ30,'ALL-Chart of Accounts'!$E:$F,2,0)</f>
        <v>ID - Chalfont - System</v>
      </c>
    </row>
    <row r="31" spans="1:119" s="46" customFormat="1" x14ac:dyDescent="0.35">
      <c r="A31" s="47">
        <v>43300</v>
      </c>
      <c r="B31" s="47" t="s">
        <v>384</v>
      </c>
      <c r="C31" s="47">
        <v>43256</v>
      </c>
      <c r="E31" s="37" t="s">
        <v>9821</v>
      </c>
      <c r="F31" s="32" t="str">
        <f>VLOOKUP(E31,Sites!$A:$F,4,0)</f>
        <v>CHA1</v>
      </c>
      <c r="G31" s="32" t="str">
        <f>VLOOKUP(E31,Sites!$A:$F,6,0)</f>
        <v>LCOM</v>
      </c>
      <c r="H31" s="37" t="s">
        <v>14</v>
      </c>
      <c r="I31" s="32" t="str">
        <f>VLOOKUP(H31,Sites!$A:$F,4,0)</f>
        <v>KIN1</v>
      </c>
      <c r="J31" s="32" t="str">
        <f>VLOOKUP(H31,Sites!$A:$F,6,0)</f>
        <v>LCOM</v>
      </c>
      <c r="K31" s="46" t="s">
        <v>9527</v>
      </c>
      <c r="L31" s="46">
        <v>7</v>
      </c>
      <c r="M31" s="32" t="str">
        <f t="shared" si="0"/>
        <v>KIN1</v>
      </c>
      <c r="N31" s="32" t="str">
        <f>VLOOKUP(M31,Sites!$A:$F,4,0)</f>
        <v>KIN1</v>
      </c>
      <c r="Q31" s="46">
        <v>1</v>
      </c>
      <c r="CR31" s="32">
        <f>VALUE("372"&amp;VLOOKUP(H31,Sites!$A:$F,5,0))</f>
        <v>372140</v>
      </c>
      <c r="CV31" s="32" t="str">
        <f>VLOOKUP(E31,Sites!$A:$F,2,0)</f>
        <v>AG</v>
      </c>
      <c r="CW31" s="32" t="str">
        <f>VLOOKUP(CR31,'ALL-Chart of Accounts'!$E:$F,2,0)</f>
        <v>ID - Wolf-Tec Kingston - System</v>
      </c>
      <c r="CX31" s="32">
        <f>VALUE("372"&amp;VLOOKUP(H31,Sites!$A:$F,5,0))</f>
        <v>372140</v>
      </c>
      <c r="DB31" s="32" t="str">
        <f>VLOOKUP(E31,Sites!$A:$F,2,0)</f>
        <v>AG</v>
      </c>
      <c r="DC31" s="32" t="str">
        <f>VLOOKUP(CX31,'ALL-Chart of Accounts'!$E:$F,2,0)</f>
        <v>ID - Wolf-Tec Kingston - System</v>
      </c>
      <c r="DD31" s="32">
        <f>VALUE("372"&amp;VLOOKUP(E31,Sites!$A:$F,5,0))</f>
        <v>372120</v>
      </c>
      <c r="DH31" s="32" t="str">
        <f>VLOOKUP(H31,Sites!$A:$F,2,0)</f>
        <v>FC</v>
      </c>
      <c r="DI31" s="32" t="str">
        <f>VLOOKUP(DD31,'ALL-Chart of Accounts'!$E:$F,2,0)</f>
        <v>ID - Chalfont - System</v>
      </c>
      <c r="DJ31" s="32">
        <f>VALUE("372"&amp;VLOOKUP(E31,Sites!$A:$F,5,0))</f>
        <v>372120</v>
      </c>
      <c r="DN31" s="32" t="str">
        <f>VLOOKUP(H31,Sites!$A:$F,2,0)</f>
        <v>FC</v>
      </c>
      <c r="DO31" s="32" t="str">
        <f>VLOOKUP(DJ31,'ALL-Chart of Accounts'!$E:$F,2,0)</f>
        <v>ID - Chalfont - System</v>
      </c>
    </row>
    <row r="32" spans="1:119" s="46" customFormat="1" x14ac:dyDescent="0.35">
      <c r="A32" s="47">
        <v>43300</v>
      </c>
      <c r="B32" s="47" t="s">
        <v>384</v>
      </c>
      <c r="C32" s="47">
        <v>43256</v>
      </c>
      <c r="E32" s="37" t="s">
        <v>9821</v>
      </c>
      <c r="F32" s="32" t="str">
        <f>VLOOKUP(E32,Sites!$A:$F,4,0)</f>
        <v>CHA1</v>
      </c>
      <c r="G32" s="32" t="str">
        <f>VLOOKUP(E32,Sites!$A:$F,6,0)</f>
        <v>LCOM</v>
      </c>
      <c r="H32" s="37" t="s">
        <v>15</v>
      </c>
      <c r="I32" s="32" t="str">
        <f>VLOOKUP(H32,Sites!$A:$F,4,0)</f>
        <v>SAN1</v>
      </c>
      <c r="J32" s="32" t="str">
        <f>VLOOKUP(H32,Sites!$A:$F,6,0)</f>
        <v>LCOM</v>
      </c>
      <c r="K32" s="46" t="s">
        <v>9527</v>
      </c>
      <c r="L32" s="46">
        <v>7</v>
      </c>
      <c r="M32" s="32" t="str">
        <f t="shared" si="0"/>
        <v>SAN1</v>
      </c>
      <c r="N32" s="32" t="str">
        <f>VLOOKUP(M32,Sites!$A:$F,4,0)</f>
        <v>SAN1</v>
      </c>
      <c r="Q32" s="46">
        <v>1</v>
      </c>
      <c r="CR32" s="32">
        <f>VALUE("372"&amp;VLOOKUP(H32,Sites!$A:$F,5,0))</f>
        <v>372135</v>
      </c>
      <c r="CV32" s="32" t="str">
        <f>VLOOKUP(E32,Sites!$A:$F,2,0)</f>
        <v>AG</v>
      </c>
      <c r="CW32" s="32" t="str">
        <f>VLOOKUP(CR32,'ALL-Chart of Accounts'!$E:$F,2,0)</f>
        <v>ID - Sandusky - System</v>
      </c>
      <c r="CX32" s="32">
        <f>VALUE("372"&amp;VLOOKUP(H32,Sites!$A:$F,5,0))</f>
        <v>372135</v>
      </c>
      <c r="DB32" s="32" t="str">
        <f>VLOOKUP(E32,Sites!$A:$F,2,0)</f>
        <v>AG</v>
      </c>
      <c r="DC32" s="32" t="str">
        <f>VLOOKUP(CX32,'ALL-Chart of Accounts'!$E:$F,2,0)</f>
        <v>ID - Sandusky - System</v>
      </c>
      <c r="DD32" s="32">
        <f>VALUE("372"&amp;VLOOKUP(E32,Sites!$A:$F,5,0))</f>
        <v>372120</v>
      </c>
      <c r="DH32" s="32" t="str">
        <f>VLOOKUP(H32,Sites!$A:$F,2,0)</f>
        <v>FC</v>
      </c>
      <c r="DI32" s="32" t="str">
        <f>VLOOKUP(DD32,'ALL-Chart of Accounts'!$E:$F,2,0)</f>
        <v>ID - Chalfont - System</v>
      </c>
      <c r="DJ32" s="32">
        <f>VALUE("372"&amp;VLOOKUP(E32,Sites!$A:$F,5,0))</f>
        <v>372120</v>
      </c>
      <c r="DN32" s="32" t="str">
        <f>VLOOKUP(H32,Sites!$A:$F,2,0)</f>
        <v>FC</v>
      </c>
      <c r="DO32" s="32" t="str">
        <f>VLOOKUP(DJ32,'ALL-Chart of Accounts'!$E:$F,2,0)</f>
        <v>ID - Chalfont - System</v>
      </c>
    </row>
  </sheetData>
  <autoFilter ref="A2:DU32" xr:uid="{00000000-0009-0000-0000-0000D0000000}">
    <sortState ref="A3:DU27">
      <sortCondition ref="A2"/>
    </sortState>
  </autoFilter>
  <dataValidations count="1">
    <dataValidation type="list" allowBlank="1" showInputMessage="1" showErrorMessage="1" sqref="D1" xr:uid="{00000000-0002-0000-D000-000000000000}">
      <formula1>Sites</formula1>
    </dataValidation>
  </dataValidations>
  <hyperlinks>
    <hyperlink ref="B1" location="Index!A1" display="Go To Index" xr:uid="{00000000-0004-0000-D0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100-000000000000}">
  <sheetPr codeName="Sheet157"/>
  <dimension ref="A1:L70"/>
  <sheetViews>
    <sheetView workbookViewId="0">
      <pane ySplit="2" topLeftCell="A49" activePane="bottomLeft" state="frozen"/>
      <selection pane="bottomLeft" activeCell="B1" sqref="B1"/>
    </sheetView>
  </sheetViews>
  <sheetFormatPr defaultColWidth="8.6328125" defaultRowHeight="14.5" x14ac:dyDescent="0.35"/>
  <cols>
    <col min="1" max="2" width="10.6328125" style="5" bestFit="1" customWidth="1"/>
    <col min="3" max="3" width="6.6328125" style="5" bestFit="1" customWidth="1"/>
    <col min="4" max="4" width="11.81640625" bestFit="1" customWidth="1"/>
    <col min="5" max="5" width="16.90625" bestFit="1" customWidth="1"/>
    <col min="6" max="6" width="8.36328125" bestFit="1" customWidth="1"/>
    <col min="7" max="7" width="30.6328125" bestFit="1" customWidth="1"/>
    <col min="10" max="10" width="14.453125" bestFit="1" customWidth="1"/>
    <col min="11" max="11" width="9.6328125" bestFit="1" customWidth="1"/>
    <col min="12" max="12" width="21.36328125" bestFit="1" customWidth="1"/>
  </cols>
  <sheetData>
    <row r="1" spans="1:12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2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8739</v>
      </c>
      <c r="F2" t="s">
        <v>47</v>
      </c>
      <c r="G2" t="s">
        <v>8366</v>
      </c>
      <c r="J2" s="138" t="s">
        <v>8739</v>
      </c>
      <c r="K2" s="138" t="s">
        <v>47</v>
      </c>
      <c r="L2" s="138" t="s">
        <v>8366</v>
      </c>
    </row>
    <row r="3" spans="1:12" x14ac:dyDescent="0.35">
      <c r="E3" t="s">
        <v>10</v>
      </c>
      <c r="F3" t="s">
        <v>10</v>
      </c>
      <c r="G3" t="s">
        <v>10</v>
      </c>
      <c r="J3" s="143" t="s">
        <v>3579</v>
      </c>
      <c r="K3" s="143" t="s">
        <v>11488</v>
      </c>
      <c r="L3" s="143" t="s">
        <v>11501</v>
      </c>
    </row>
    <row r="4" spans="1:12" x14ac:dyDescent="0.35">
      <c r="E4" t="s">
        <v>8364</v>
      </c>
      <c r="F4" t="s">
        <v>8364</v>
      </c>
      <c r="G4" t="s">
        <v>8364</v>
      </c>
      <c r="J4" s="143" t="s">
        <v>3579</v>
      </c>
      <c r="K4" s="143" t="s">
        <v>11490</v>
      </c>
      <c r="L4" s="143" t="s">
        <v>11503</v>
      </c>
    </row>
    <row r="5" spans="1:12" x14ac:dyDescent="0.35">
      <c r="E5" t="s">
        <v>11</v>
      </c>
      <c r="F5" t="s">
        <v>10</v>
      </c>
      <c r="G5" t="s">
        <v>10</v>
      </c>
      <c r="J5" s="143" t="s">
        <v>3579</v>
      </c>
      <c r="K5" s="143" t="s">
        <v>11491</v>
      </c>
      <c r="L5" s="143" t="s">
        <v>11504</v>
      </c>
    </row>
    <row r="6" spans="1:12" x14ac:dyDescent="0.35">
      <c r="E6" t="s">
        <v>11</v>
      </c>
      <c r="F6" t="s">
        <v>11</v>
      </c>
      <c r="G6" t="s">
        <v>8383</v>
      </c>
      <c r="J6" s="143" t="s">
        <v>3579</v>
      </c>
      <c r="K6" s="143" t="s">
        <v>11493</v>
      </c>
      <c r="L6" s="143" t="s">
        <v>12250</v>
      </c>
    </row>
    <row r="7" spans="1:12" x14ac:dyDescent="0.35">
      <c r="A7" s="139"/>
      <c r="B7" s="139">
        <v>43529</v>
      </c>
      <c r="C7" s="139"/>
      <c r="D7" s="138" t="s">
        <v>11994</v>
      </c>
      <c r="E7" s="144" t="s">
        <v>11994</v>
      </c>
      <c r="F7" s="144" t="s">
        <v>10</v>
      </c>
      <c r="G7" s="144" t="s">
        <v>10</v>
      </c>
      <c r="H7" s="138"/>
      <c r="J7" s="143" t="s">
        <v>3579</v>
      </c>
      <c r="K7" s="143" t="s">
        <v>11494</v>
      </c>
      <c r="L7" s="143" t="s">
        <v>12251</v>
      </c>
    </row>
    <row r="8" spans="1:12" x14ac:dyDescent="0.35">
      <c r="A8" s="139"/>
      <c r="B8" s="139">
        <v>43529</v>
      </c>
      <c r="C8" s="139"/>
      <c r="D8" s="138" t="s">
        <v>11994</v>
      </c>
      <c r="E8" s="144" t="s">
        <v>11994</v>
      </c>
      <c r="F8" s="144" t="s">
        <v>11994</v>
      </c>
      <c r="G8" s="144" t="s">
        <v>11502</v>
      </c>
      <c r="H8" s="138"/>
      <c r="J8" s="143" t="s">
        <v>3579</v>
      </c>
      <c r="K8" s="143" t="s">
        <v>11495</v>
      </c>
      <c r="L8" s="143" t="s">
        <v>12252</v>
      </c>
    </row>
    <row r="9" spans="1:12" x14ac:dyDescent="0.35">
      <c r="A9" s="47">
        <v>43300</v>
      </c>
      <c r="B9" s="5">
        <v>43172</v>
      </c>
      <c r="D9" t="s">
        <v>9821</v>
      </c>
      <c r="E9" t="s">
        <v>9821</v>
      </c>
      <c r="F9" t="s">
        <v>10</v>
      </c>
      <c r="G9" t="s">
        <v>10</v>
      </c>
      <c r="J9" s="143" t="s">
        <v>3579</v>
      </c>
      <c r="K9" s="143" t="s">
        <v>11496</v>
      </c>
      <c r="L9" s="143" t="s">
        <v>12253</v>
      </c>
    </row>
    <row r="10" spans="1:12" x14ac:dyDescent="0.35">
      <c r="A10" s="47">
        <v>43300</v>
      </c>
      <c r="B10" s="5">
        <v>43172</v>
      </c>
      <c r="D10" s="138" t="s">
        <v>9821</v>
      </c>
      <c r="E10" t="s">
        <v>9821</v>
      </c>
      <c r="F10" t="s">
        <v>9821</v>
      </c>
      <c r="G10" t="s">
        <v>9821</v>
      </c>
      <c r="J10" s="143" t="s">
        <v>3579</v>
      </c>
      <c r="K10" s="143" t="s">
        <v>11497</v>
      </c>
      <c r="L10" s="143" t="s">
        <v>11507</v>
      </c>
    </row>
    <row r="11" spans="1:12" x14ac:dyDescent="0.35">
      <c r="E11" t="s">
        <v>12</v>
      </c>
      <c r="F11" t="s">
        <v>10</v>
      </c>
      <c r="G11" t="s">
        <v>10</v>
      </c>
      <c r="J11" s="143" t="s">
        <v>3579</v>
      </c>
      <c r="K11" s="143" t="s">
        <v>11499</v>
      </c>
      <c r="L11" s="143" t="s">
        <v>12258</v>
      </c>
    </row>
    <row r="12" spans="1:12" x14ac:dyDescent="0.35">
      <c r="E12" t="s">
        <v>12</v>
      </c>
      <c r="F12" t="s">
        <v>12</v>
      </c>
      <c r="G12" t="s">
        <v>12</v>
      </c>
      <c r="J12" s="143" t="s">
        <v>3579</v>
      </c>
      <c r="K12" s="143" t="s">
        <v>11500</v>
      </c>
      <c r="L12" s="143" t="s">
        <v>12259</v>
      </c>
    </row>
    <row r="13" spans="1:12" x14ac:dyDescent="0.35">
      <c r="E13" t="s">
        <v>3579</v>
      </c>
      <c r="F13" t="s">
        <v>10</v>
      </c>
      <c r="G13" t="s">
        <v>10</v>
      </c>
      <c r="J13" s="143" t="s">
        <v>11491</v>
      </c>
      <c r="K13" s="143" t="s">
        <v>10</v>
      </c>
      <c r="L13" s="143" t="s">
        <v>10</v>
      </c>
    </row>
    <row r="14" spans="1:12" s="46" customFormat="1" x14ac:dyDescent="0.35">
      <c r="A14" s="5"/>
      <c r="B14" s="5"/>
      <c r="C14" s="5"/>
      <c r="D14"/>
      <c r="E14" t="s">
        <v>3579</v>
      </c>
      <c r="F14" t="s">
        <v>11</v>
      </c>
      <c r="G14" t="s">
        <v>8383</v>
      </c>
      <c r="H14"/>
      <c r="J14" s="143" t="s">
        <v>11491</v>
      </c>
      <c r="K14" s="143" t="s">
        <v>11491</v>
      </c>
      <c r="L14" s="143" t="s">
        <v>11504</v>
      </c>
    </row>
    <row r="15" spans="1:12" x14ac:dyDescent="0.35">
      <c r="A15" s="139"/>
      <c r="B15" s="139">
        <v>43529</v>
      </c>
      <c r="C15" s="139"/>
      <c r="D15" s="138" t="s">
        <v>11994</v>
      </c>
      <c r="E15" s="144" t="s">
        <v>3579</v>
      </c>
      <c r="F15" s="144" t="s">
        <v>11994</v>
      </c>
      <c r="G15" s="144" t="s">
        <v>11502</v>
      </c>
      <c r="J15" s="143" t="s">
        <v>11493</v>
      </c>
      <c r="K15" s="143" t="s">
        <v>10</v>
      </c>
      <c r="L15" s="143" t="s">
        <v>10</v>
      </c>
    </row>
    <row r="16" spans="1:12" x14ac:dyDescent="0.35">
      <c r="A16" s="47">
        <v>43300</v>
      </c>
      <c r="B16" s="47">
        <v>43172</v>
      </c>
      <c r="C16" s="47"/>
      <c r="D16" s="138" t="s">
        <v>9821</v>
      </c>
      <c r="E16" t="s">
        <v>3579</v>
      </c>
      <c r="F16" t="s">
        <v>9821</v>
      </c>
      <c r="G16" t="s">
        <v>9821</v>
      </c>
      <c r="H16" s="46"/>
      <c r="J16" s="143" t="s">
        <v>11493</v>
      </c>
      <c r="K16" s="143" t="s">
        <v>11493</v>
      </c>
      <c r="L16" s="143" t="s">
        <v>12250</v>
      </c>
    </row>
    <row r="17" spans="1:12" x14ac:dyDescent="0.35">
      <c r="A17" s="47"/>
      <c r="B17" s="47"/>
      <c r="C17" s="47"/>
      <c r="D17" s="46"/>
      <c r="E17" s="46" t="s">
        <v>3579</v>
      </c>
      <c r="F17" s="46" t="s">
        <v>12</v>
      </c>
      <c r="G17" s="46" t="s">
        <v>12</v>
      </c>
      <c r="J17" s="143" t="s">
        <v>11494</v>
      </c>
      <c r="K17" s="143" t="s">
        <v>10</v>
      </c>
      <c r="L17" s="143" t="s">
        <v>10</v>
      </c>
    </row>
    <row r="18" spans="1:12" x14ac:dyDescent="0.35">
      <c r="A18" s="47"/>
      <c r="B18" s="47"/>
      <c r="C18" s="47"/>
      <c r="D18" s="46"/>
      <c r="E18" t="s">
        <v>3579</v>
      </c>
      <c r="F18" t="s">
        <v>13</v>
      </c>
      <c r="G18" t="s">
        <v>13</v>
      </c>
      <c r="J18" s="143" t="s">
        <v>11494</v>
      </c>
      <c r="K18" s="143" t="s">
        <v>11494</v>
      </c>
      <c r="L18" s="143" t="s">
        <v>12251</v>
      </c>
    </row>
    <row r="19" spans="1:12" x14ac:dyDescent="0.35">
      <c r="A19" s="139"/>
      <c r="B19" s="139">
        <v>43529</v>
      </c>
      <c r="C19" s="139"/>
      <c r="D19" s="138" t="s">
        <v>12248</v>
      </c>
      <c r="E19" s="144" t="s">
        <v>3579</v>
      </c>
      <c r="F19" s="144" t="s">
        <v>12248</v>
      </c>
      <c r="G19" s="144" t="s">
        <v>12249</v>
      </c>
      <c r="H19" s="138"/>
      <c r="J19" s="143" t="s">
        <v>11495</v>
      </c>
      <c r="K19" s="143" t="s">
        <v>10</v>
      </c>
      <c r="L19" s="143" t="s">
        <v>10</v>
      </c>
    </row>
    <row r="20" spans="1:12" x14ac:dyDescent="0.35">
      <c r="A20" s="47">
        <v>43243</v>
      </c>
      <c r="B20" s="47"/>
      <c r="C20" s="47"/>
      <c r="D20" s="46" t="s">
        <v>12836</v>
      </c>
      <c r="E20" t="s">
        <v>3579</v>
      </c>
      <c r="F20" t="s">
        <v>10488</v>
      </c>
      <c r="G20" t="s">
        <v>10479</v>
      </c>
      <c r="J20" s="143" t="s">
        <v>11495</v>
      </c>
      <c r="K20" s="143" t="s">
        <v>11495</v>
      </c>
      <c r="L20" s="143" t="s">
        <v>12252</v>
      </c>
    </row>
    <row r="21" spans="1:12" x14ac:dyDescent="0.35">
      <c r="A21" s="5">
        <v>43243</v>
      </c>
      <c r="D21" s="138" t="s">
        <v>12836</v>
      </c>
      <c r="E21" t="s">
        <v>3579</v>
      </c>
      <c r="F21" t="s">
        <v>10489</v>
      </c>
      <c r="G21" t="s">
        <v>10480</v>
      </c>
      <c r="J21" s="143" t="s">
        <v>11496</v>
      </c>
      <c r="K21" s="143" t="s">
        <v>10</v>
      </c>
      <c r="L21" s="143" t="s">
        <v>10</v>
      </c>
    </row>
    <row r="22" spans="1:12" x14ac:dyDescent="0.35">
      <c r="A22" s="5">
        <v>43243</v>
      </c>
      <c r="D22" s="138" t="s">
        <v>12836</v>
      </c>
      <c r="E22" t="s">
        <v>3579</v>
      </c>
      <c r="F22" t="s">
        <v>10490</v>
      </c>
      <c r="G22" t="s">
        <v>10534</v>
      </c>
      <c r="J22" s="143" t="s">
        <v>11496</v>
      </c>
      <c r="K22" s="143" t="s">
        <v>11496</v>
      </c>
      <c r="L22" s="143" t="s">
        <v>12253</v>
      </c>
    </row>
    <row r="23" spans="1:12" x14ac:dyDescent="0.35">
      <c r="A23" s="5">
        <v>43243</v>
      </c>
      <c r="D23" s="138" t="s">
        <v>12836</v>
      </c>
      <c r="E23" t="s">
        <v>3579</v>
      </c>
      <c r="F23" t="s">
        <v>10491</v>
      </c>
      <c r="G23" t="s">
        <v>10482</v>
      </c>
      <c r="J23" s="143" t="s">
        <v>11497</v>
      </c>
      <c r="K23" s="143" t="s">
        <v>10</v>
      </c>
      <c r="L23" s="143" t="s">
        <v>10</v>
      </c>
    </row>
    <row r="24" spans="1:12" x14ac:dyDescent="0.35">
      <c r="E24" s="138" t="s">
        <v>3579</v>
      </c>
      <c r="F24" s="138" t="s">
        <v>14</v>
      </c>
      <c r="G24" s="138" t="s">
        <v>14</v>
      </c>
      <c r="J24" s="143" t="s">
        <v>11497</v>
      </c>
      <c r="K24" s="143" t="s">
        <v>11497</v>
      </c>
      <c r="L24" s="143" t="s">
        <v>11507</v>
      </c>
    </row>
    <row r="25" spans="1:12" x14ac:dyDescent="0.35">
      <c r="A25" s="139"/>
      <c r="B25" s="139">
        <v>43529</v>
      </c>
      <c r="C25" s="139"/>
      <c r="D25" s="138" t="s">
        <v>12254</v>
      </c>
      <c r="E25" s="144" t="s">
        <v>3579</v>
      </c>
      <c r="F25" s="144" t="s">
        <v>12254</v>
      </c>
      <c r="G25" s="144" t="s">
        <v>12255</v>
      </c>
      <c r="H25" s="138"/>
    </row>
    <row r="26" spans="1:12" x14ac:dyDescent="0.35">
      <c r="A26" s="139"/>
      <c r="B26" s="139">
        <v>43529</v>
      </c>
      <c r="C26" s="139"/>
      <c r="D26" s="138" t="s">
        <v>12256</v>
      </c>
      <c r="E26" s="144" t="s">
        <v>3579</v>
      </c>
      <c r="F26" s="144" t="s">
        <v>12256</v>
      </c>
      <c r="G26" s="144" t="s">
        <v>12257</v>
      </c>
      <c r="H26" s="138"/>
    </row>
    <row r="27" spans="1:12" x14ac:dyDescent="0.35">
      <c r="A27" s="139"/>
      <c r="B27" s="139"/>
      <c r="C27" s="139"/>
      <c r="D27" s="138"/>
      <c r="E27" s="138" t="s">
        <v>3579</v>
      </c>
      <c r="F27" s="138" t="s">
        <v>15</v>
      </c>
      <c r="G27" s="138" t="s">
        <v>15</v>
      </c>
      <c r="H27" s="138"/>
    </row>
    <row r="28" spans="1:12" x14ac:dyDescent="0.35">
      <c r="B28" s="5">
        <v>43529</v>
      </c>
      <c r="D28" t="s">
        <v>11498</v>
      </c>
      <c r="E28" s="144" t="s">
        <v>3579</v>
      </c>
      <c r="F28" s="144" t="s">
        <v>11498</v>
      </c>
      <c r="G28" s="144" t="s">
        <v>11505</v>
      </c>
    </row>
    <row r="29" spans="1:12" x14ac:dyDescent="0.35">
      <c r="A29" s="139"/>
      <c r="B29" s="139">
        <v>43529</v>
      </c>
      <c r="C29" s="139"/>
      <c r="D29" s="138" t="s">
        <v>11972</v>
      </c>
      <c r="E29" s="144" t="s">
        <v>3579</v>
      </c>
      <c r="F29" s="144" t="s">
        <v>11972</v>
      </c>
      <c r="G29" s="144" t="s">
        <v>11506</v>
      </c>
      <c r="H29" s="138"/>
    </row>
    <row r="30" spans="1:12" x14ac:dyDescent="0.35">
      <c r="A30" s="47"/>
      <c r="B30" s="47"/>
      <c r="C30" s="47"/>
      <c r="D30" s="46"/>
      <c r="E30" t="s">
        <v>13</v>
      </c>
      <c r="F30" t="s">
        <v>10</v>
      </c>
      <c r="G30" t="s">
        <v>10</v>
      </c>
    </row>
    <row r="31" spans="1:12" s="46" customFormat="1" x14ac:dyDescent="0.35">
      <c r="A31" s="47"/>
      <c r="B31" s="47"/>
      <c r="C31" s="47"/>
      <c r="E31" t="s">
        <v>13</v>
      </c>
      <c r="F31" t="s">
        <v>13</v>
      </c>
      <c r="G31" t="s">
        <v>13</v>
      </c>
      <c r="H31"/>
    </row>
    <row r="32" spans="1:12" s="46" customFormat="1" x14ac:dyDescent="0.35">
      <c r="A32" s="139"/>
      <c r="B32" s="139">
        <v>43529</v>
      </c>
      <c r="C32" s="139"/>
      <c r="D32" s="138" t="s">
        <v>12248</v>
      </c>
      <c r="E32" s="144" t="s">
        <v>12248</v>
      </c>
      <c r="F32" s="144" t="s">
        <v>10</v>
      </c>
      <c r="G32" s="144" t="s">
        <v>10</v>
      </c>
      <c r="H32" s="138"/>
    </row>
    <row r="33" spans="1:8" s="46" customFormat="1" x14ac:dyDescent="0.35">
      <c r="A33" s="139"/>
      <c r="B33" s="139">
        <v>43529</v>
      </c>
      <c r="C33" s="139"/>
      <c r="D33" s="138" t="s">
        <v>12248</v>
      </c>
      <c r="E33" s="144" t="s">
        <v>12248</v>
      </c>
      <c r="F33" s="144" t="s">
        <v>12248</v>
      </c>
      <c r="G33" s="144" t="s">
        <v>12249</v>
      </c>
      <c r="H33" s="138"/>
    </row>
    <row r="34" spans="1:8" s="46" customFormat="1" x14ac:dyDescent="0.35">
      <c r="A34" s="47">
        <v>43243</v>
      </c>
      <c r="B34" s="47"/>
      <c r="C34" s="47"/>
      <c r="D34" s="138" t="s">
        <v>12836</v>
      </c>
      <c r="E34" t="s">
        <v>10488</v>
      </c>
      <c r="F34" t="s">
        <v>10</v>
      </c>
      <c r="G34" t="s">
        <v>10</v>
      </c>
      <c r="H34"/>
    </row>
    <row r="35" spans="1:8" s="46" customFormat="1" x14ac:dyDescent="0.35">
      <c r="A35" s="47">
        <v>43243</v>
      </c>
      <c r="B35" s="47"/>
      <c r="C35" s="47"/>
      <c r="D35" s="138" t="s">
        <v>12836</v>
      </c>
      <c r="E35" t="s">
        <v>10488</v>
      </c>
      <c r="F35" t="s">
        <v>10488</v>
      </c>
      <c r="G35" t="s">
        <v>10479</v>
      </c>
      <c r="H35"/>
    </row>
    <row r="36" spans="1:8" s="46" customFormat="1" x14ac:dyDescent="0.35">
      <c r="A36" s="47">
        <v>43243</v>
      </c>
      <c r="B36" s="47"/>
      <c r="C36" s="47"/>
      <c r="D36" s="138" t="s">
        <v>12836</v>
      </c>
      <c r="E36" t="s">
        <v>10489</v>
      </c>
      <c r="F36" t="s">
        <v>10</v>
      </c>
      <c r="G36" t="s">
        <v>10</v>
      </c>
      <c r="H36"/>
    </row>
    <row r="37" spans="1:8" s="46" customFormat="1" x14ac:dyDescent="0.35">
      <c r="A37" s="47">
        <v>43243</v>
      </c>
      <c r="B37" s="47"/>
      <c r="C37" s="47"/>
      <c r="D37" s="138" t="s">
        <v>12836</v>
      </c>
      <c r="E37" t="s">
        <v>10489</v>
      </c>
      <c r="F37" t="s">
        <v>10489</v>
      </c>
      <c r="G37" t="s">
        <v>10480</v>
      </c>
      <c r="H37"/>
    </row>
    <row r="38" spans="1:8" s="46" customFormat="1" x14ac:dyDescent="0.35">
      <c r="A38" s="47">
        <v>43243</v>
      </c>
      <c r="B38" s="47"/>
      <c r="C38" s="47"/>
      <c r="D38" s="138" t="s">
        <v>12836</v>
      </c>
      <c r="E38" t="s">
        <v>10490</v>
      </c>
      <c r="F38" t="s">
        <v>10</v>
      </c>
      <c r="G38" t="s">
        <v>10</v>
      </c>
      <c r="H38"/>
    </row>
    <row r="39" spans="1:8" s="46" customFormat="1" x14ac:dyDescent="0.35">
      <c r="A39" s="5">
        <v>43243</v>
      </c>
      <c r="B39" s="5"/>
      <c r="C39" s="5"/>
      <c r="D39" s="138" t="s">
        <v>12836</v>
      </c>
      <c r="E39" t="s">
        <v>10490</v>
      </c>
      <c r="F39" t="s">
        <v>10490</v>
      </c>
      <c r="G39" t="s">
        <v>10534</v>
      </c>
      <c r="H39"/>
    </row>
    <row r="40" spans="1:8" s="46" customFormat="1" x14ac:dyDescent="0.35">
      <c r="A40" s="5">
        <v>43243</v>
      </c>
      <c r="B40" s="5"/>
      <c r="C40" s="5"/>
      <c r="D40" s="138" t="s">
        <v>12836</v>
      </c>
      <c r="E40" t="s">
        <v>10491</v>
      </c>
      <c r="F40" t="s">
        <v>10</v>
      </c>
      <c r="G40" t="s">
        <v>10</v>
      </c>
    </row>
    <row r="41" spans="1:8" s="46" customFormat="1" x14ac:dyDescent="0.35">
      <c r="A41" s="47">
        <v>43243</v>
      </c>
      <c r="B41" s="47"/>
      <c r="C41" s="47"/>
      <c r="D41" s="138" t="s">
        <v>12836</v>
      </c>
      <c r="E41" s="46" t="s">
        <v>10491</v>
      </c>
      <c r="F41" s="46" t="s">
        <v>10491</v>
      </c>
      <c r="G41" s="46" t="s">
        <v>10482</v>
      </c>
    </row>
    <row r="42" spans="1:8" s="46" customFormat="1" x14ac:dyDescent="0.35">
      <c r="A42" s="47"/>
      <c r="B42" s="47"/>
      <c r="C42" s="47"/>
      <c r="E42" s="46" t="s">
        <v>14</v>
      </c>
      <c r="F42" s="46" t="s">
        <v>10</v>
      </c>
      <c r="G42" s="46" t="s">
        <v>10</v>
      </c>
    </row>
    <row r="43" spans="1:8" s="46" customFormat="1" x14ac:dyDescent="0.35">
      <c r="A43" s="47"/>
      <c r="B43" s="47"/>
      <c r="C43" s="47"/>
      <c r="E43" s="46" t="s">
        <v>14</v>
      </c>
      <c r="F43" s="46" t="s">
        <v>14</v>
      </c>
      <c r="G43" s="46" t="s">
        <v>14</v>
      </c>
    </row>
    <row r="44" spans="1:8" s="46" customFormat="1" x14ac:dyDescent="0.35">
      <c r="A44" s="139"/>
      <c r="B44" s="139">
        <v>43529</v>
      </c>
      <c r="C44" s="139"/>
      <c r="D44" s="138" t="s">
        <v>12254</v>
      </c>
      <c r="E44" s="144" t="s">
        <v>12254</v>
      </c>
      <c r="F44" s="144" t="s">
        <v>10</v>
      </c>
      <c r="G44" s="144" t="s">
        <v>10</v>
      </c>
      <c r="H44" s="138"/>
    </row>
    <row r="45" spans="1:8" s="46" customFormat="1" x14ac:dyDescent="0.35">
      <c r="A45" s="139"/>
      <c r="B45" s="139">
        <v>43529</v>
      </c>
      <c r="C45" s="139"/>
      <c r="D45" s="138" t="s">
        <v>12254</v>
      </c>
      <c r="E45" s="144" t="s">
        <v>12254</v>
      </c>
      <c r="F45" s="144" t="s">
        <v>12254</v>
      </c>
      <c r="G45" s="144" t="s">
        <v>12255</v>
      </c>
      <c r="H45" s="138"/>
    </row>
    <row r="46" spans="1:8" s="46" customFormat="1" x14ac:dyDescent="0.35">
      <c r="A46" s="47"/>
      <c r="B46" s="47"/>
      <c r="C46" s="47"/>
      <c r="E46" s="46" t="s">
        <v>9395</v>
      </c>
      <c r="F46" s="46" t="s">
        <v>10</v>
      </c>
      <c r="G46" s="46" t="s">
        <v>10</v>
      </c>
    </row>
    <row r="47" spans="1:8" s="46" customFormat="1" x14ac:dyDescent="0.35">
      <c r="A47" s="47"/>
      <c r="B47" s="47"/>
      <c r="C47" s="47"/>
      <c r="E47" s="46" t="s">
        <v>9395</v>
      </c>
      <c r="F47" s="46" t="s">
        <v>11</v>
      </c>
      <c r="G47" s="46" t="s">
        <v>8383</v>
      </c>
    </row>
    <row r="48" spans="1:8" s="46" customFormat="1" x14ac:dyDescent="0.35">
      <c r="A48" s="47">
        <v>43300</v>
      </c>
      <c r="B48" s="47">
        <v>43172</v>
      </c>
      <c r="C48" s="47"/>
      <c r="D48" s="138" t="s">
        <v>9821</v>
      </c>
      <c r="E48" s="46" t="s">
        <v>9395</v>
      </c>
      <c r="F48" s="46" t="s">
        <v>9821</v>
      </c>
      <c r="G48" s="46" t="s">
        <v>9821</v>
      </c>
    </row>
    <row r="49" spans="1:8" s="46" customFormat="1" x14ac:dyDescent="0.35">
      <c r="A49" s="47"/>
      <c r="B49" s="47"/>
      <c r="C49" s="47"/>
      <c r="E49" s="46" t="s">
        <v>9395</v>
      </c>
      <c r="F49" s="46" t="s">
        <v>12</v>
      </c>
      <c r="G49" s="46" t="s">
        <v>12</v>
      </c>
    </row>
    <row r="50" spans="1:8" s="46" customFormat="1" x14ac:dyDescent="0.35">
      <c r="A50" s="47"/>
      <c r="B50" s="47"/>
      <c r="C50" s="47"/>
      <c r="E50" s="46" t="s">
        <v>9395</v>
      </c>
      <c r="F50" s="46" t="s">
        <v>13</v>
      </c>
      <c r="G50" s="46" t="s">
        <v>13</v>
      </c>
    </row>
    <row r="51" spans="1:8" s="46" customFormat="1" x14ac:dyDescent="0.35">
      <c r="A51" s="47">
        <v>43243</v>
      </c>
      <c r="B51" s="47"/>
      <c r="C51" s="47"/>
      <c r="D51" s="138" t="s">
        <v>12836</v>
      </c>
      <c r="E51" s="46" t="s">
        <v>9395</v>
      </c>
      <c r="F51" s="46" t="s">
        <v>10488</v>
      </c>
      <c r="G51" s="46" t="s">
        <v>10479</v>
      </c>
    </row>
    <row r="52" spans="1:8" x14ac:dyDescent="0.35">
      <c r="A52" s="47"/>
      <c r="B52" s="47"/>
      <c r="C52" s="47"/>
      <c r="D52" s="46"/>
      <c r="E52" s="46" t="s">
        <v>9395</v>
      </c>
      <c r="F52" s="46" t="s">
        <v>14</v>
      </c>
      <c r="G52" s="46" t="s">
        <v>14</v>
      </c>
      <c r="H52" s="46"/>
    </row>
    <row r="53" spans="1:8" x14ac:dyDescent="0.35">
      <c r="A53" s="47"/>
      <c r="B53" s="47"/>
      <c r="C53" s="47"/>
      <c r="D53" s="46"/>
      <c r="E53" s="46" t="s">
        <v>9395</v>
      </c>
      <c r="F53" s="46" t="s">
        <v>15</v>
      </c>
      <c r="G53" s="46" t="s">
        <v>15</v>
      </c>
      <c r="H53" s="46"/>
    </row>
    <row r="54" spans="1:8" x14ac:dyDescent="0.35">
      <c r="A54" s="139"/>
      <c r="B54" s="139">
        <v>43529</v>
      </c>
      <c r="C54" s="139"/>
      <c r="D54" s="138" t="s">
        <v>12256</v>
      </c>
      <c r="E54" s="144" t="s">
        <v>12256</v>
      </c>
      <c r="F54" s="144" t="s">
        <v>10</v>
      </c>
      <c r="G54" s="144" t="s">
        <v>10</v>
      </c>
      <c r="H54" s="138"/>
    </row>
    <row r="55" spans="1:8" x14ac:dyDescent="0.35">
      <c r="A55" s="139"/>
      <c r="B55" s="139">
        <v>43529</v>
      </c>
      <c r="C55" s="139"/>
      <c r="D55" s="138" t="s">
        <v>12256</v>
      </c>
      <c r="E55" s="144" t="s">
        <v>12256</v>
      </c>
      <c r="F55" s="144" t="s">
        <v>12256</v>
      </c>
      <c r="G55" s="144" t="s">
        <v>12257</v>
      </c>
      <c r="H55" s="138"/>
    </row>
    <row r="56" spans="1:8" x14ac:dyDescent="0.35">
      <c r="A56" s="47"/>
      <c r="B56" s="47"/>
      <c r="C56" s="47"/>
      <c r="D56" s="46"/>
      <c r="E56" s="46" t="s">
        <v>8742</v>
      </c>
      <c r="F56" s="46" t="s">
        <v>11</v>
      </c>
      <c r="G56" s="46" t="s">
        <v>8383</v>
      </c>
      <c r="H56" s="46"/>
    </row>
    <row r="57" spans="1:8" x14ac:dyDescent="0.35">
      <c r="A57" s="47"/>
      <c r="B57" s="47"/>
      <c r="C57" s="47"/>
      <c r="D57" s="46"/>
      <c r="E57" s="46" t="s">
        <v>8742</v>
      </c>
      <c r="F57" s="46" t="s">
        <v>15</v>
      </c>
      <c r="G57" s="46" t="s">
        <v>15</v>
      </c>
      <c r="H57" s="46"/>
    </row>
    <row r="58" spans="1:8" x14ac:dyDescent="0.35">
      <c r="A58" s="47"/>
      <c r="B58" s="47"/>
      <c r="C58" s="47"/>
      <c r="D58" s="46"/>
      <c r="E58" s="46" t="s">
        <v>15</v>
      </c>
      <c r="F58" s="46" t="s">
        <v>10</v>
      </c>
      <c r="G58" s="46" t="s">
        <v>10</v>
      </c>
      <c r="H58" s="46"/>
    </row>
    <row r="59" spans="1:8" x14ac:dyDescent="0.35">
      <c r="A59" s="47"/>
      <c r="B59" s="47"/>
      <c r="C59" s="47"/>
      <c r="D59" s="46"/>
      <c r="E59" s="46" t="s">
        <v>15</v>
      </c>
      <c r="F59" s="46" t="s">
        <v>15</v>
      </c>
      <c r="G59" s="46" t="s">
        <v>15</v>
      </c>
      <c r="H59" s="46"/>
    </row>
    <row r="60" spans="1:8" x14ac:dyDescent="0.35">
      <c r="B60" s="5">
        <v>43529</v>
      </c>
      <c r="D60" t="s">
        <v>11498</v>
      </c>
      <c r="E60" s="144" t="s">
        <v>11498</v>
      </c>
      <c r="F60" s="144" t="s">
        <v>10</v>
      </c>
      <c r="G60" s="144" t="s">
        <v>10</v>
      </c>
      <c r="H60" s="46"/>
    </row>
    <row r="61" spans="1:8" x14ac:dyDescent="0.35">
      <c r="B61" s="139">
        <v>43529</v>
      </c>
      <c r="D61" t="s">
        <v>11498</v>
      </c>
      <c r="E61" s="144" t="s">
        <v>11498</v>
      </c>
      <c r="F61" s="144" t="s">
        <v>11498</v>
      </c>
      <c r="G61" s="144" t="s">
        <v>11505</v>
      </c>
      <c r="H61" s="46"/>
    </row>
    <row r="62" spans="1:8" x14ac:dyDescent="0.35">
      <c r="B62" s="139">
        <v>43529</v>
      </c>
      <c r="D62" t="s">
        <v>11508</v>
      </c>
      <c r="E62" s="144" t="s">
        <v>12837</v>
      </c>
      <c r="F62" s="144" t="s">
        <v>10</v>
      </c>
      <c r="G62" s="144" t="s">
        <v>10</v>
      </c>
      <c r="H62" s="46"/>
    </row>
    <row r="63" spans="1:8" x14ac:dyDescent="0.35">
      <c r="B63" s="139">
        <v>43529</v>
      </c>
      <c r="D63" s="138" t="s">
        <v>11508</v>
      </c>
      <c r="E63" s="144" t="s">
        <v>12837</v>
      </c>
      <c r="F63" s="144" t="s">
        <v>11994</v>
      </c>
      <c r="G63" s="144" t="s">
        <v>11502</v>
      </c>
      <c r="H63" s="46"/>
    </row>
    <row r="64" spans="1:8" x14ac:dyDescent="0.35">
      <c r="B64" s="139">
        <v>43529</v>
      </c>
      <c r="D64" s="138" t="s">
        <v>11508</v>
      </c>
      <c r="E64" s="144" t="s">
        <v>12837</v>
      </c>
      <c r="F64" s="144" t="s">
        <v>12248</v>
      </c>
      <c r="G64" s="144" t="s">
        <v>12249</v>
      </c>
      <c r="H64" s="46"/>
    </row>
    <row r="65" spans="2:7" x14ac:dyDescent="0.35">
      <c r="B65" s="139">
        <v>43529</v>
      </c>
      <c r="D65" s="138" t="s">
        <v>11508</v>
      </c>
      <c r="E65" s="144" t="s">
        <v>12837</v>
      </c>
      <c r="F65" s="144" t="s">
        <v>12254</v>
      </c>
      <c r="G65" s="144" t="s">
        <v>12255</v>
      </c>
    </row>
    <row r="66" spans="2:7" x14ac:dyDescent="0.35">
      <c r="B66" s="139">
        <v>43529</v>
      </c>
      <c r="D66" s="138" t="s">
        <v>11508</v>
      </c>
      <c r="E66" s="144" t="s">
        <v>12837</v>
      </c>
      <c r="F66" s="144" t="s">
        <v>12256</v>
      </c>
      <c r="G66" s="144" t="s">
        <v>12257</v>
      </c>
    </row>
    <row r="67" spans="2:7" x14ac:dyDescent="0.35">
      <c r="B67" s="139">
        <v>43529</v>
      </c>
      <c r="D67" s="138" t="s">
        <v>11508</v>
      </c>
      <c r="E67" s="144" t="s">
        <v>12837</v>
      </c>
      <c r="F67" s="144" t="s">
        <v>11498</v>
      </c>
      <c r="G67" s="144" t="s">
        <v>11505</v>
      </c>
    </row>
    <row r="68" spans="2:7" x14ac:dyDescent="0.35">
      <c r="B68" s="139">
        <v>43529</v>
      </c>
      <c r="D68" s="138" t="s">
        <v>11508</v>
      </c>
      <c r="E68" s="144" t="s">
        <v>12837</v>
      </c>
      <c r="F68" s="144" t="s">
        <v>11972</v>
      </c>
      <c r="G68" s="144" t="s">
        <v>11506</v>
      </c>
    </row>
    <row r="69" spans="2:7" x14ac:dyDescent="0.35">
      <c r="B69" s="139">
        <v>43529</v>
      </c>
      <c r="D69" t="s">
        <v>11972</v>
      </c>
      <c r="E69" s="144" t="s">
        <v>11972</v>
      </c>
      <c r="F69" s="144" t="s">
        <v>10</v>
      </c>
      <c r="G69" s="144" t="s">
        <v>10</v>
      </c>
    </row>
    <row r="70" spans="2:7" x14ac:dyDescent="0.35">
      <c r="B70" s="139">
        <v>43529</v>
      </c>
      <c r="D70" t="s">
        <v>11972</v>
      </c>
      <c r="E70" s="144" t="s">
        <v>11972</v>
      </c>
      <c r="F70" s="144" t="s">
        <v>11972</v>
      </c>
      <c r="G70" s="144" t="s">
        <v>11506</v>
      </c>
    </row>
  </sheetData>
  <autoFilter ref="A2:G70" xr:uid="{00000000-0009-0000-0000-0000D1000000}">
    <sortState ref="A3:G41">
      <sortCondition ref="E2"/>
    </sortState>
  </autoFilter>
  <sortState ref="A3:G41">
    <sortCondition ref="E3:E41"/>
    <sortCondition ref="F3:F41"/>
  </sortState>
  <dataValidations count="1">
    <dataValidation type="list" allowBlank="1" showInputMessage="1" showErrorMessage="1" sqref="D1" xr:uid="{00000000-0002-0000-D100-000000000000}">
      <formula1>Sites</formula1>
    </dataValidation>
  </dataValidations>
  <hyperlinks>
    <hyperlink ref="B1" location="Index!A1" display="Go To Index" xr:uid="{00000000-0004-0000-D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200-000000000000}">
  <sheetPr codeName="Sheet158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200-000000000000}">
      <formula1>Sites</formula1>
    </dataValidation>
  </dataValidations>
  <hyperlinks>
    <hyperlink ref="B1" location="Index!A1" display="Go To Index" xr:uid="{00000000-0004-0000-D2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300-000000000000}">
  <sheetPr codeName="Sheet159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300-000000000000}">
      <formula1>Sites</formula1>
    </dataValidation>
  </dataValidations>
  <hyperlinks>
    <hyperlink ref="B1" location="Index!A1" display="Go To Index" xr:uid="{00000000-0004-0000-D3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400-000000000000}">
  <sheetPr codeName="Sheet160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400-000000000000}">
      <formula1>Sites</formula1>
    </dataValidation>
  </dataValidations>
  <hyperlinks>
    <hyperlink ref="B1" location="Index!A1" display="Go To Index" xr:uid="{00000000-0004-0000-D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500-000000000000}">
  <sheetPr codeName="Sheet161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500-000000000000}">
      <formula1>Sites</formula1>
    </dataValidation>
  </dataValidations>
  <hyperlinks>
    <hyperlink ref="B1" location="Index!A1" display="Go To Index" xr:uid="{00000000-0004-0000-D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600-000000000000}">
  <sheetPr codeName="Sheet162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600-000000000000}">
      <formula1>Sites</formula1>
    </dataValidation>
  </dataValidations>
  <hyperlinks>
    <hyperlink ref="B1" location="Index!A1" display="Go To Index" xr:uid="{00000000-0004-0000-D6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700-000000000000}">
  <sheetPr codeName="Sheet163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700-000000000000}">
      <formula1>Sites</formula1>
    </dataValidation>
  </dataValidations>
  <hyperlinks>
    <hyperlink ref="B1" location="Index!A1" display="Go To Index" xr:uid="{00000000-0004-0000-D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800-000000000000}">
  <sheetPr codeName="Sheet164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800-000000000000}">
      <formula1>Sites</formula1>
    </dataValidation>
  </dataValidations>
  <hyperlinks>
    <hyperlink ref="B1" location="Index!A1" display="Go To Index" xr:uid="{00000000-0004-0000-D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900-000000000000}">
  <sheetPr codeName="Sheet165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900-000000000000}">
      <formula1>Sites</formula1>
    </dataValidation>
  </dataValidations>
  <hyperlinks>
    <hyperlink ref="B1" location="Index!A1" display="Go To Index" xr:uid="{00000000-0004-0000-D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A00-000000000000}">
  <sheetPr codeName="Sheet166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A00-000000000000}">
      <formula1>Sites</formula1>
    </dataValidation>
  </dataValidations>
  <hyperlinks>
    <hyperlink ref="B1" location="Index!A1" display="Go To Index" xr:uid="{00000000-0004-0000-D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B00-000000000000}">
  <sheetPr codeName="Sheet167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B00-000000000000}">
      <formula1>Sites</formula1>
    </dataValidation>
  </dataValidations>
  <hyperlinks>
    <hyperlink ref="B1" location="Index!A1" display="Go To Index" xr:uid="{00000000-0004-0000-D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C00-000000000000}">
  <sheetPr codeName="Sheet168"/>
  <dimension ref="A1:F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6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6" x14ac:dyDescent="0.35">
      <c r="A2" s="19" t="s">
        <v>365</v>
      </c>
      <c r="B2" s="20" t="s">
        <v>4</v>
      </c>
      <c r="C2" s="21" t="s">
        <v>366</v>
      </c>
      <c r="D2" t="s">
        <v>349</v>
      </c>
      <c r="F2" s="57" t="s">
        <v>9564</v>
      </c>
    </row>
  </sheetData>
  <dataValidations count="1">
    <dataValidation type="list" allowBlank="1" showInputMessage="1" showErrorMessage="1" sqref="D1" xr:uid="{00000000-0002-0000-DC00-000000000000}">
      <formula1>Sites</formula1>
    </dataValidation>
  </dataValidations>
  <hyperlinks>
    <hyperlink ref="B1" location="Index!A1" display="Go To Index" xr:uid="{00000000-0004-0000-DC00-000000000000}"/>
    <hyperlink ref="F2" r:id="rId1" xr:uid="{00000000-0004-0000-DC00-000001000000}"/>
  </hyperlinks>
  <pageMargins left="0.7" right="0.7" top="0.75" bottom="0.75" header="0.3" footer="0.3"/>
  <customProperties>
    <customPr name="QAA_DRILLPATH_NODE_ID" r:id="rId2"/>
  </customProperties>
</worksheet>
</file>

<file path=xl/worksheets/sheet2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D00-000000000000}">
  <sheetPr codeName="Sheet169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D00-000000000000}">
      <formula1>Sites</formula1>
    </dataValidation>
  </dataValidations>
  <hyperlinks>
    <hyperlink ref="B1" location="Index!A1" display="Go To Index" xr:uid="{00000000-0004-0000-D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E00-000000000000}">
  <sheetPr codeName="Sheet170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E00-000000000000}">
      <formula1>Sites</formula1>
    </dataValidation>
  </dataValidations>
  <hyperlinks>
    <hyperlink ref="B1" location="Index!A1" display="Go To Index" xr:uid="{00000000-0004-0000-DE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DF00-000000000000}">
  <sheetPr codeName="Sheet171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DF00-000000000000}">
      <formula1>Sites</formula1>
    </dataValidation>
  </dataValidations>
  <hyperlinks>
    <hyperlink ref="B1" location="Index!A1" display="Go To Index" xr:uid="{00000000-0004-0000-DF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000-000000000000}">
  <sheetPr codeName="Sheet172"/>
  <dimension ref="A1:AW4"/>
  <sheetViews>
    <sheetView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8.453125" style="5" bestFit="1" customWidth="1"/>
    <col min="4" max="4" width="6.90625" bestFit="1" customWidth="1"/>
    <col min="5" max="5" width="10.08984375" bestFit="1" customWidth="1"/>
    <col min="6" max="6" width="15.6328125" bestFit="1" customWidth="1"/>
    <col min="7" max="7" width="9.08984375" bestFit="1" customWidth="1"/>
    <col min="8" max="8" width="17.90625" bestFit="1" customWidth="1"/>
    <col min="9" max="9" width="18.36328125" bestFit="1" customWidth="1"/>
    <col min="10" max="10" width="17.6328125" bestFit="1" customWidth="1"/>
    <col min="11" max="11" width="23.36328125" bestFit="1" customWidth="1"/>
    <col min="12" max="12" width="16.36328125" bestFit="1" customWidth="1"/>
    <col min="13" max="13" width="21.54296875" bestFit="1" customWidth="1"/>
    <col min="14" max="14" width="20.36328125" bestFit="1" customWidth="1"/>
    <col min="15" max="15" width="12.6328125" bestFit="1" customWidth="1"/>
    <col min="16" max="16" width="18.08984375" bestFit="1" customWidth="1"/>
    <col min="17" max="17" width="14.36328125" bestFit="1" customWidth="1"/>
    <col min="18" max="18" width="19.54296875" bestFit="1" customWidth="1"/>
    <col min="19" max="19" width="14.6328125" bestFit="1" customWidth="1"/>
    <col min="20" max="20" width="20" bestFit="1" customWidth="1"/>
    <col min="21" max="21" width="13.36328125" bestFit="1" customWidth="1"/>
    <col min="22" max="22" width="18.08984375" bestFit="1" customWidth="1"/>
    <col min="23" max="23" width="17.36328125" bestFit="1" customWidth="1"/>
    <col min="24" max="24" width="22.6328125" bestFit="1" customWidth="1"/>
    <col min="25" max="25" width="24.36328125" bestFit="1" customWidth="1"/>
    <col min="26" max="26" width="29.54296875" bestFit="1" customWidth="1"/>
    <col min="27" max="27" width="19.36328125" bestFit="1" customWidth="1"/>
    <col min="28" max="28" width="24.54296875" bestFit="1" customWidth="1"/>
    <col min="29" max="29" width="16.08984375" bestFit="1" customWidth="1"/>
    <col min="30" max="30" width="21.453125" bestFit="1" customWidth="1"/>
    <col min="31" max="31" width="16.36328125" bestFit="1" customWidth="1"/>
    <col min="32" max="32" width="21.54296875" bestFit="1" customWidth="1"/>
    <col min="33" max="33" width="23.453125" bestFit="1" customWidth="1"/>
    <col min="34" max="34" width="33.6328125" bestFit="1" customWidth="1"/>
    <col min="35" max="35" width="23.36328125" bestFit="1" customWidth="1"/>
    <col min="36" max="36" width="33.54296875" bestFit="1" customWidth="1"/>
    <col min="37" max="37" width="13.36328125" bestFit="1" customWidth="1"/>
    <col min="38" max="38" width="23.453125" bestFit="1" customWidth="1"/>
    <col min="39" max="39" width="17.6328125" bestFit="1" customWidth="1"/>
    <col min="40" max="40" width="27.6328125" bestFit="1" customWidth="1"/>
    <col min="41" max="41" width="19.6328125" bestFit="1" customWidth="1"/>
    <col min="42" max="42" width="29.6328125" bestFit="1" customWidth="1"/>
    <col min="43" max="43" width="18.36328125" bestFit="1" customWidth="1"/>
    <col min="44" max="44" width="28.36328125" bestFit="1" customWidth="1"/>
    <col min="45" max="45" width="22.36328125" bestFit="1" customWidth="1"/>
    <col min="46" max="46" width="32.36328125" bestFit="1" customWidth="1"/>
    <col min="47" max="47" width="10.6328125" bestFit="1" customWidth="1"/>
    <col min="48" max="48" width="12.36328125" bestFit="1" customWidth="1"/>
    <col min="49" max="49" width="23.90625" bestFit="1" customWidth="1"/>
  </cols>
  <sheetData>
    <row r="1" spans="1:49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9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3672</v>
      </c>
      <c r="F2" t="s">
        <v>387</v>
      </c>
      <c r="G2" t="s">
        <v>9825</v>
      </c>
      <c r="H2" t="s">
        <v>9826</v>
      </c>
      <c r="I2" t="s">
        <v>9827</v>
      </c>
      <c r="J2" t="s">
        <v>9828</v>
      </c>
      <c r="K2" t="s">
        <v>9829</v>
      </c>
      <c r="L2" t="s">
        <v>9830</v>
      </c>
      <c r="M2" t="s">
        <v>9831</v>
      </c>
      <c r="N2" t="s">
        <v>9832</v>
      </c>
      <c r="O2" t="s">
        <v>9833</v>
      </c>
      <c r="P2" t="s">
        <v>9834</v>
      </c>
      <c r="Q2" t="s">
        <v>9835</v>
      </c>
      <c r="R2" t="s">
        <v>9836</v>
      </c>
      <c r="S2" t="s">
        <v>9837</v>
      </c>
      <c r="T2" t="s">
        <v>9838</v>
      </c>
      <c r="U2" t="s">
        <v>9839</v>
      </c>
      <c r="V2" t="s">
        <v>9840</v>
      </c>
      <c r="W2" t="s">
        <v>9841</v>
      </c>
      <c r="X2" t="s">
        <v>9842</v>
      </c>
      <c r="Y2" t="s">
        <v>9843</v>
      </c>
      <c r="Z2" t="s">
        <v>9844</v>
      </c>
      <c r="AA2" t="s">
        <v>9845</v>
      </c>
      <c r="AB2" t="s">
        <v>9846</v>
      </c>
      <c r="AC2" t="s">
        <v>9847</v>
      </c>
      <c r="AD2" t="s">
        <v>9848</v>
      </c>
      <c r="AE2" t="s">
        <v>9849</v>
      </c>
      <c r="AF2" t="s">
        <v>9850</v>
      </c>
      <c r="AG2" t="s">
        <v>9851</v>
      </c>
      <c r="AH2" t="s">
        <v>9852</v>
      </c>
      <c r="AI2" t="s">
        <v>9853</v>
      </c>
      <c r="AJ2" t="s">
        <v>9854</v>
      </c>
      <c r="AK2" t="s">
        <v>9855</v>
      </c>
      <c r="AL2" t="s">
        <v>9856</v>
      </c>
      <c r="AM2" t="s">
        <v>9857</v>
      </c>
      <c r="AN2" t="s">
        <v>9858</v>
      </c>
      <c r="AO2" t="s">
        <v>9859</v>
      </c>
      <c r="AP2" t="s">
        <v>9860</v>
      </c>
      <c r="AQ2" t="s">
        <v>9861</v>
      </c>
      <c r="AR2" t="s">
        <v>9862</v>
      </c>
      <c r="AS2" t="s">
        <v>9863</v>
      </c>
      <c r="AT2" t="s">
        <v>9864</v>
      </c>
      <c r="AU2" t="s">
        <v>9865</v>
      </c>
      <c r="AV2" t="s">
        <v>9866</v>
      </c>
      <c r="AW2" t="s">
        <v>9867</v>
      </c>
    </row>
    <row r="3" spans="1:49" x14ac:dyDescent="0.35">
      <c r="B3" s="5">
        <v>43172</v>
      </c>
      <c r="E3">
        <v>1</v>
      </c>
      <c r="F3" t="s">
        <v>11341</v>
      </c>
      <c r="G3" t="s">
        <v>369</v>
      </c>
      <c r="H3">
        <v>0</v>
      </c>
      <c r="I3">
        <v>1</v>
      </c>
      <c r="J3">
        <v>0</v>
      </c>
      <c r="K3">
        <v>0</v>
      </c>
      <c r="L3">
        <v>0</v>
      </c>
      <c r="M3">
        <v>0</v>
      </c>
      <c r="N3" t="s">
        <v>5607</v>
      </c>
      <c r="Y3" t="s">
        <v>3180</v>
      </c>
      <c r="Z3" t="s">
        <v>3181</v>
      </c>
      <c r="AK3" t="s">
        <v>3175</v>
      </c>
      <c r="AL3" t="s">
        <v>9868</v>
      </c>
      <c r="AM3" t="s">
        <v>9869</v>
      </c>
      <c r="AN3" t="s">
        <v>9870</v>
      </c>
      <c r="AO3" t="s">
        <v>9871</v>
      </c>
      <c r="AP3" t="s">
        <v>9872</v>
      </c>
      <c r="AQ3" t="s">
        <v>8678</v>
      </c>
      <c r="AR3" t="s">
        <v>9873</v>
      </c>
      <c r="AU3" t="s">
        <v>4438</v>
      </c>
      <c r="AV3" t="s">
        <v>9874</v>
      </c>
      <c r="AW3" t="s">
        <v>9875</v>
      </c>
    </row>
    <row r="4" spans="1:49" x14ac:dyDescent="0.35">
      <c r="C4" s="5">
        <v>43313</v>
      </c>
      <c r="D4" t="s">
        <v>11110</v>
      </c>
      <c r="E4">
        <v>2</v>
      </c>
      <c r="F4" t="s">
        <v>11342</v>
      </c>
      <c r="G4" t="s">
        <v>2156</v>
      </c>
      <c r="H4">
        <v>1</v>
      </c>
      <c r="I4">
        <v>1</v>
      </c>
      <c r="J4">
        <v>0</v>
      </c>
      <c r="K4">
        <v>0</v>
      </c>
      <c r="L4">
        <v>0</v>
      </c>
      <c r="M4">
        <v>0</v>
      </c>
      <c r="N4" t="s">
        <v>5607</v>
      </c>
      <c r="AK4" t="s">
        <v>3175</v>
      </c>
      <c r="AL4" t="s">
        <v>9868</v>
      </c>
      <c r="AM4" t="s">
        <v>9869</v>
      </c>
      <c r="AN4" t="s">
        <v>9870</v>
      </c>
      <c r="AO4" t="s">
        <v>9871</v>
      </c>
      <c r="AP4" t="s">
        <v>9872</v>
      </c>
      <c r="AQ4" t="s">
        <v>8678</v>
      </c>
      <c r="AR4" t="s">
        <v>9873</v>
      </c>
      <c r="AS4" t="s">
        <v>11343</v>
      </c>
      <c r="AT4" t="s">
        <v>11344</v>
      </c>
      <c r="AU4" t="s">
        <v>4438</v>
      </c>
      <c r="AV4" t="s">
        <v>9874</v>
      </c>
      <c r="AW4" t="s">
        <v>9875</v>
      </c>
    </row>
  </sheetData>
  <dataValidations count="1">
    <dataValidation type="list" allowBlank="1" showInputMessage="1" showErrorMessage="1" sqref="D1" xr:uid="{00000000-0002-0000-E000-000000000000}">
      <formula1>Sites</formula1>
    </dataValidation>
  </dataValidations>
  <hyperlinks>
    <hyperlink ref="B1" location="Index!A1" display="Go To Index" xr:uid="{00000000-0004-0000-E0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100-000000000000}">
  <sheetPr codeName="Sheet173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100-000000000000}">
      <formula1>Sites</formula1>
    </dataValidation>
  </dataValidations>
  <hyperlinks>
    <hyperlink ref="B1" location="Index!A1" display="Go To Index" xr:uid="{00000000-0004-0000-E1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200-000000000000}">
  <sheetPr codeName="Sheet174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200-000000000000}">
      <formula1>Sites</formula1>
    </dataValidation>
  </dataValidations>
  <hyperlinks>
    <hyperlink ref="B1" location="Index!A1" display="Go To Index" xr:uid="{00000000-0004-0000-E200-000000000000}"/>
  </hyperlinks>
  <pageMargins left="0.7" right="0.7" top="0.75" bottom="0.75" header="0.3" footer="0.3"/>
  <customProperties>
    <customPr name="QAA_DRILLPATH_NODE_ID" r:id="rId1"/>
  </customProperties>
  <drawing r:id="rId2"/>
</worksheet>
</file>

<file path=xl/worksheets/sheet2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300-000000000000}">
  <sheetPr codeName="Sheet175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300-000000000000}">
      <formula1>Sites</formula1>
    </dataValidation>
  </dataValidations>
  <hyperlinks>
    <hyperlink ref="B1" location="Index!A1" display="Go To Index" xr:uid="{00000000-0004-0000-E3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400-000000000000}">
  <sheetPr codeName="Sheet176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400-000000000000}">
      <formula1>Sites</formula1>
    </dataValidation>
  </dataValidations>
  <hyperlinks>
    <hyperlink ref="B1" location="Index!A1" display="Go To Index" xr:uid="{00000000-0004-0000-E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500-000000000000}">
  <sheetPr codeName="Sheet177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500-000000000000}">
      <formula1>Sites</formula1>
    </dataValidation>
  </dataValidations>
  <hyperlinks>
    <hyperlink ref="B1" location="Index!A1" display="Go To Index" xr:uid="{00000000-0004-0000-E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600-000000000000}">
  <sheetPr codeName="Sheet178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600-000000000000}">
      <formula1>Sites</formula1>
    </dataValidation>
  </dataValidations>
  <hyperlinks>
    <hyperlink ref="B1" location="Index!A1" display="Go To Index" xr:uid="{00000000-0004-0000-E6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700-000000000000}">
  <sheetPr codeName="Sheet179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700-000000000000}">
      <formula1>Sites</formula1>
    </dataValidation>
  </dataValidations>
  <hyperlinks>
    <hyperlink ref="B1" location="Index!A1" display="Go To Index" xr:uid="{00000000-0004-0000-E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800-000000000000}">
  <sheetPr codeName="Sheet180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800-000000000000}">
      <formula1>Sites</formula1>
    </dataValidation>
  </dataValidations>
  <hyperlinks>
    <hyperlink ref="B1" location="Index!A1" display="Go To Index" xr:uid="{00000000-0004-0000-E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900-000000000000}">
  <sheetPr codeName="Sheet181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900-000000000000}">
      <formula1>Sites</formula1>
    </dataValidation>
  </dataValidations>
  <hyperlinks>
    <hyperlink ref="B1" location="Index!A1" display="Go To Index" xr:uid="{00000000-0004-0000-E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A00-000000000000}">
  <sheetPr codeName="Sheet182"/>
  <dimension ref="A1:AA6"/>
  <sheetViews>
    <sheetView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9.453125" style="5" bestFit="1" customWidth="1"/>
    <col min="4" max="4" width="6.90625" bestFit="1" customWidth="1"/>
    <col min="5" max="5" width="4.54296875" bestFit="1" customWidth="1"/>
    <col min="6" max="6" width="4.6328125" bestFit="1" customWidth="1"/>
    <col min="7" max="7" width="7.08984375" bestFit="1" customWidth="1"/>
    <col min="8" max="8" width="8.54296875" bestFit="1" customWidth="1"/>
    <col min="9" max="9" width="11.54296875" bestFit="1" customWidth="1"/>
    <col min="10" max="10" width="7.08984375" bestFit="1" customWidth="1"/>
    <col min="11" max="11" width="3.90625" bestFit="1" customWidth="1"/>
    <col min="12" max="12" width="8" bestFit="1" customWidth="1"/>
    <col min="13" max="13" width="5.6328125" bestFit="1" customWidth="1"/>
    <col min="14" max="14" width="8.984375E-2" customWidth="1"/>
    <col min="15" max="15" width="7.453125" bestFit="1" customWidth="1"/>
    <col min="16" max="16" width="6.90625" bestFit="1" customWidth="1"/>
    <col min="17" max="17" width="7.6328125" bestFit="1" customWidth="1"/>
    <col min="18" max="18" width="7.36328125" bestFit="1" customWidth="1"/>
    <col min="19" max="19" width="8.90625" bestFit="1" customWidth="1"/>
    <col min="20" max="20" width="11.54296875" bestFit="1" customWidth="1"/>
    <col min="21" max="21" width="3.6328125" bestFit="1" customWidth="1"/>
    <col min="22" max="22" width="3.36328125" bestFit="1" customWidth="1"/>
    <col min="23" max="23" width="3.08984375" bestFit="1" customWidth="1"/>
    <col min="24" max="25" width="3.6328125" bestFit="1" customWidth="1"/>
    <col min="26" max="26" width="3.90625" bestFit="1" customWidth="1"/>
    <col min="27" max="27" width="5.6328125" bestFit="1" customWidth="1"/>
  </cols>
  <sheetData>
    <row r="1" spans="1:27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27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4260</v>
      </c>
      <c r="F2" s="46" t="s">
        <v>9967</v>
      </c>
      <c r="G2" s="46" t="s">
        <v>4324</v>
      </c>
      <c r="H2" s="46" t="s">
        <v>9968</v>
      </c>
      <c r="I2" s="46" t="s">
        <v>9969</v>
      </c>
      <c r="J2" s="46" t="s">
        <v>9970</v>
      </c>
      <c r="K2" s="46" t="s">
        <v>9971</v>
      </c>
      <c r="L2" s="46" t="s">
        <v>9972</v>
      </c>
      <c r="M2" s="46" t="s">
        <v>2219</v>
      </c>
      <c r="N2" s="46"/>
      <c r="O2" s="46" t="s">
        <v>9973</v>
      </c>
      <c r="P2" s="46" t="s">
        <v>9974</v>
      </c>
      <c r="Q2" s="46" t="s">
        <v>9975</v>
      </c>
      <c r="R2" s="46" t="s">
        <v>9976</v>
      </c>
      <c r="S2" s="46" t="s">
        <v>9977</v>
      </c>
      <c r="T2" s="46" t="s">
        <v>9695</v>
      </c>
      <c r="U2" s="46" t="s">
        <v>9978</v>
      </c>
      <c r="V2" s="46" t="s">
        <v>9979</v>
      </c>
      <c r="W2" s="46" t="s">
        <v>9980</v>
      </c>
      <c r="X2" s="46" t="s">
        <v>9981</v>
      </c>
      <c r="Y2" s="46" t="s">
        <v>9982</v>
      </c>
      <c r="Z2" s="46" t="s">
        <v>9971</v>
      </c>
      <c r="AA2" s="46" t="s">
        <v>2219</v>
      </c>
    </row>
    <row r="3" spans="1:27" x14ac:dyDescent="0.35">
      <c r="B3" s="5">
        <v>43208</v>
      </c>
      <c r="C3" s="5">
        <v>43187</v>
      </c>
      <c r="E3" s="46" t="s">
        <v>5649</v>
      </c>
      <c r="F3" s="46" t="s">
        <v>5649</v>
      </c>
      <c r="G3" s="46"/>
      <c r="H3" s="46">
        <v>905300</v>
      </c>
      <c r="I3" s="46">
        <v>905300</v>
      </c>
      <c r="J3" s="46"/>
      <c r="K3" s="46"/>
      <c r="L3" s="46"/>
      <c r="M3" s="46"/>
      <c r="N3" s="46"/>
      <c r="O3" s="46" t="s">
        <v>9983</v>
      </c>
      <c r="P3" s="46" t="s">
        <v>9984</v>
      </c>
      <c r="Q3" s="46">
        <v>0</v>
      </c>
      <c r="R3" s="46">
        <v>24</v>
      </c>
      <c r="S3" s="46">
        <v>2</v>
      </c>
      <c r="T3" s="46" t="s">
        <v>9969</v>
      </c>
      <c r="U3" s="46">
        <v>1</v>
      </c>
      <c r="V3" s="46">
        <v>1</v>
      </c>
      <c r="W3" s="46">
        <v>0</v>
      </c>
      <c r="X3" s="46">
        <v>1</v>
      </c>
      <c r="Y3" s="46">
        <v>1</v>
      </c>
      <c r="Z3" s="46">
        <v>0</v>
      </c>
      <c r="AA3" s="46">
        <v>1</v>
      </c>
    </row>
    <row r="4" spans="1:27" x14ac:dyDescent="0.35">
      <c r="B4" s="47">
        <v>43208</v>
      </c>
      <c r="C4" s="47">
        <v>43187</v>
      </c>
      <c r="E4" s="46"/>
      <c r="F4" s="46"/>
      <c r="G4" s="46"/>
      <c r="H4" s="46"/>
      <c r="I4" s="46"/>
      <c r="J4" s="46"/>
      <c r="K4" s="46"/>
      <c r="L4" s="46"/>
      <c r="M4" s="46"/>
      <c r="N4" s="46"/>
      <c r="O4" s="46" t="s">
        <v>9970</v>
      </c>
      <c r="P4" s="46" t="s">
        <v>32</v>
      </c>
      <c r="Q4" s="46">
        <v>0</v>
      </c>
      <c r="R4" s="46">
        <v>24</v>
      </c>
      <c r="S4" s="46">
        <v>2</v>
      </c>
      <c r="T4" s="46" t="s">
        <v>9969</v>
      </c>
      <c r="U4" s="46">
        <v>1</v>
      </c>
      <c r="V4" s="46">
        <v>0</v>
      </c>
      <c r="W4" s="46">
        <v>0</v>
      </c>
      <c r="X4" s="46">
        <v>0</v>
      </c>
      <c r="Y4" s="46">
        <v>0</v>
      </c>
      <c r="Z4" s="46">
        <v>0</v>
      </c>
      <c r="AA4" s="46">
        <v>0</v>
      </c>
    </row>
    <row r="5" spans="1:27" x14ac:dyDescent="0.35">
      <c r="B5" s="47">
        <v>43208</v>
      </c>
      <c r="C5" s="47">
        <v>43187</v>
      </c>
      <c r="E5" s="46"/>
      <c r="F5" s="46"/>
      <c r="G5" s="46"/>
      <c r="H5" s="46"/>
      <c r="I5" s="46"/>
      <c r="J5" s="46"/>
      <c r="K5" s="46"/>
      <c r="L5" s="46"/>
      <c r="M5" s="46"/>
      <c r="N5" s="46"/>
      <c r="O5" s="46" t="s">
        <v>9985</v>
      </c>
      <c r="P5" s="46" t="s">
        <v>32</v>
      </c>
      <c r="Q5" s="46">
        <v>0</v>
      </c>
      <c r="R5" s="46">
        <v>40</v>
      </c>
      <c r="S5" s="46">
        <v>1</v>
      </c>
      <c r="T5" s="46" t="s">
        <v>4324</v>
      </c>
      <c r="U5" s="46">
        <v>1</v>
      </c>
      <c r="V5" s="46">
        <v>0</v>
      </c>
      <c r="W5" s="46">
        <v>1</v>
      </c>
      <c r="X5" s="46">
        <v>1</v>
      </c>
      <c r="Y5" s="46">
        <v>1</v>
      </c>
      <c r="Z5" s="46">
        <v>0</v>
      </c>
      <c r="AA5" s="46">
        <v>1</v>
      </c>
    </row>
    <row r="6" spans="1:27" x14ac:dyDescent="0.35">
      <c r="B6" s="47">
        <v>43208</v>
      </c>
      <c r="C6" s="47">
        <v>43187</v>
      </c>
      <c r="E6" s="46"/>
      <c r="F6" s="46"/>
      <c r="G6" s="46"/>
      <c r="H6" s="46"/>
      <c r="I6" s="46"/>
      <c r="J6" s="46"/>
      <c r="K6" s="46"/>
      <c r="L6" s="46"/>
      <c r="M6" s="46"/>
      <c r="N6" s="46"/>
      <c r="O6" s="46" t="s">
        <v>9985</v>
      </c>
      <c r="P6" s="46" t="s">
        <v>32</v>
      </c>
      <c r="Q6" s="46">
        <v>40</v>
      </c>
      <c r="R6" s="46">
        <v>124</v>
      </c>
      <c r="S6" s="46">
        <v>1.5</v>
      </c>
      <c r="T6" s="46" t="s">
        <v>9968</v>
      </c>
      <c r="U6" s="46">
        <v>1</v>
      </c>
      <c r="V6" s="46">
        <v>0</v>
      </c>
      <c r="W6" s="46">
        <v>0</v>
      </c>
      <c r="X6" s="46">
        <v>1</v>
      </c>
      <c r="Y6" s="46">
        <v>1</v>
      </c>
      <c r="Z6" s="46">
        <v>0</v>
      </c>
      <c r="AA6" s="46">
        <v>1</v>
      </c>
    </row>
  </sheetData>
  <dataValidations count="1">
    <dataValidation type="list" allowBlank="1" showInputMessage="1" showErrorMessage="1" sqref="D1" xr:uid="{00000000-0002-0000-EA00-000000000000}">
      <formula1>Sites</formula1>
    </dataValidation>
  </dataValidations>
  <hyperlinks>
    <hyperlink ref="B1" location="Index!A1" display="Go To Index" xr:uid="{00000000-0004-0000-E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B00-000000000000}">
  <sheetPr codeName="Sheet183"/>
  <dimension ref="A1:T19"/>
  <sheetViews>
    <sheetView workbookViewId="0">
      <pane ySplit="2" topLeftCell="A3" activePane="bottomLeft" state="frozen"/>
      <selection pane="bottomLeft" activeCell="B1" sqref="B1"/>
    </sheetView>
  </sheetViews>
  <sheetFormatPr defaultRowHeight="14.5" x14ac:dyDescent="0.35"/>
  <cols>
    <col min="1" max="2" width="10.6328125" style="5" bestFit="1" customWidth="1"/>
    <col min="3" max="3" width="9.453125" style="5" bestFit="1" customWidth="1"/>
    <col min="4" max="4" width="6.90625" bestFit="1" customWidth="1"/>
    <col min="5" max="5" width="6.90625" style="46" customWidth="1"/>
    <col min="6" max="6" width="4.54296875" bestFit="1" customWidth="1"/>
    <col min="7" max="7" width="12.90625" bestFit="1" customWidth="1"/>
    <col min="8" max="8" width="10.90625" bestFit="1" customWidth="1"/>
    <col min="9" max="9" width="21.08984375" bestFit="1" customWidth="1"/>
    <col min="10" max="10" width="0.6328125" customWidth="1"/>
    <col min="11" max="11" width="10.6328125" bestFit="1" customWidth="1"/>
    <col min="12" max="12" width="5.6328125" bestFit="1" customWidth="1"/>
    <col min="13" max="13" width="11.36328125" bestFit="1" customWidth="1"/>
    <col min="14" max="14" width="11.90625" bestFit="1" customWidth="1"/>
    <col min="15" max="15" width="10.36328125" bestFit="1" customWidth="1"/>
    <col min="19" max="19" width="5.6328125" bestFit="1" customWidth="1"/>
    <col min="20" max="20" width="4.36328125" bestFit="1" customWidth="1"/>
  </cols>
  <sheetData>
    <row r="1" spans="1:20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20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14</v>
      </c>
      <c r="F2" s="46" t="s">
        <v>4260</v>
      </c>
      <c r="G2" s="46" t="s">
        <v>9986</v>
      </c>
      <c r="H2" s="46" t="s">
        <v>2599</v>
      </c>
      <c r="I2" s="46" t="s">
        <v>9987</v>
      </c>
      <c r="J2" s="46"/>
      <c r="K2" s="55" t="s">
        <v>9988</v>
      </c>
      <c r="L2" s="55" t="s">
        <v>2162</v>
      </c>
      <c r="M2" s="55" t="s">
        <v>9973</v>
      </c>
      <c r="N2" s="55" t="s">
        <v>9989</v>
      </c>
      <c r="O2" s="55" t="s">
        <v>387</v>
      </c>
      <c r="P2" s="55" t="s">
        <v>9990</v>
      </c>
      <c r="Q2" s="55" t="s">
        <v>9991</v>
      </c>
      <c r="R2" s="55" t="s">
        <v>412</v>
      </c>
      <c r="S2" s="55" t="s">
        <v>9992</v>
      </c>
      <c r="T2" s="55" t="s">
        <v>9993</v>
      </c>
    </row>
    <row r="3" spans="1:20" x14ac:dyDescent="0.35">
      <c r="C3" s="5">
        <v>43187</v>
      </c>
      <c r="E3" s="46" t="s">
        <v>1441</v>
      </c>
      <c r="F3" s="58" t="s">
        <v>4323</v>
      </c>
      <c r="G3" s="64">
        <v>1</v>
      </c>
      <c r="H3" s="58" t="s">
        <v>5649</v>
      </c>
      <c r="I3" s="58" t="s">
        <v>9994</v>
      </c>
      <c r="J3" s="58"/>
      <c r="K3" s="58" t="s">
        <v>9988</v>
      </c>
      <c r="L3" s="58" t="s">
        <v>2162</v>
      </c>
      <c r="M3" s="58" t="s">
        <v>9973</v>
      </c>
      <c r="N3" s="58" t="s">
        <v>9989</v>
      </c>
      <c r="O3" s="58" t="s">
        <v>387</v>
      </c>
      <c r="P3" s="58" t="s">
        <v>9990</v>
      </c>
      <c r="Q3" s="58" t="s">
        <v>9991</v>
      </c>
      <c r="R3" s="58" t="s">
        <v>412</v>
      </c>
      <c r="S3" s="58" t="s">
        <v>9992</v>
      </c>
      <c r="T3" s="58" t="s">
        <v>9993</v>
      </c>
    </row>
    <row r="4" spans="1:20" x14ac:dyDescent="0.35">
      <c r="C4" s="47">
        <v>43187</v>
      </c>
      <c r="E4" s="46" t="s">
        <v>1441</v>
      </c>
      <c r="F4" s="46"/>
      <c r="G4" s="46"/>
      <c r="H4" s="46"/>
      <c r="I4" s="46"/>
      <c r="J4" s="46"/>
      <c r="K4" s="72" t="s">
        <v>9807</v>
      </c>
      <c r="L4" s="72" t="s">
        <v>9995</v>
      </c>
      <c r="M4" s="72" t="s">
        <v>9996</v>
      </c>
      <c r="N4" s="72" t="s">
        <v>5035</v>
      </c>
      <c r="O4" s="72" t="s">
        <v>4027</v>
      </c>
      <c r="P4" s="72" t="s">
        <v>10004</v>
      </c>
      <c r="Q4" s="72" t="s">
        <v>10005</v>
      </c>
      <c r="R4" s="72" t="s">
        <v>10006</v>
      </c>
      <c r="S4" s="72" t="s">
        <v>9997</v>
      </c>
      <c r="T4" s="72" t="s">
        <v>9998</v>
      </c>
    </row>
    <row r="5" spans="1:20" x14ac:dyDescent="0.35">
      <c r="C5" s="47">
        <v>43187</v>
      </c>
      <c r="E5" s="46" t="s">
        <v>1441</v>
      </c>
      <c r="F5" s="46"/>
      <c r="G5" s="46"/>
      <c r="H5" s="46"/>
      <c r="I5" s="46"/>
      <c r="J5" s="46"/>
      <c r="K5" s="72" t="s">
        <v>9808</v>
      </c>
      <c r="L5" s="72" t="s">
        <v>9995</v>
      </c>
      <c r="M5" s="72" t="s">
        <v>9996</v>
      </c>
      <c r="N5" s="72" t="s">
        <v>5035</v>
      </c>
      <c r="O5" s="72" t="s">
        <v>4027</v>
      </c>
      <c r="P5" s="72" t="s">
        <v>10004</v>
      </c>
      <c r="Q5" s="72" t="s">
        <v>10005</v>
      </c>
      <c r="R5" s="72" t="s">
        <v>10006</v>
      </c>
      <c r="S5" s="72" t="s">
        <v>9997</v>
      </c>
      <c r="T5" s="72" t="s">
        <v>9998</v>
      </c>
    </row>
    <row r="6" spans="1:20" x14ac:dyDescent="0.35">
      <c r="C6" s="47">
        <v>43187</v>
      </c>
      <c r="E6" s="46" t="s">
        <v>1441</v>
      </c>
      <c r="F6" s="46"/>
      <c r="G6" s="46"/>
      <c r="H6" s="46"/>
      <c r="I6" s="46"/>
      <c r="J6" s="46"/>
      <c r="K6" s="72" t="s">
        <v>9809</v>
      </c>
      <c r="L6" s="72" t="s">
        <v>9995</v>
      </c>
      <c r="M6" s="72" t="s">
        <v>9996</v>
      </c>
      <c r="N6" s="72" t="s">
        <v>5035</v>
      </c>
      <c r="O6" s="72" t="s">
        <v>4027</v>
      </c>
      <c r="P6" s="72" t="s">
        <v>10004</v>
      </c>
      <c r="Q6" s="72" t="s">
        <v>10005</v>
      </c>
      <c r="R6" s="72" t="s">
        <v>10006</v>
      </c>
      <c r="S6" s="72" t="s">
        <v>9997</v>
      </c>
      <c r="T6" s="72" t="s">
        <v>9998</v>
      </c>
    </row>
    <row r="7" spans="1:20" x14ac:dyDescent="0.35">
      <c r="C7" s="47">
        <v>43187</v>
      </c>
      <c r="E7" s="46" t="s">
        <v>1441</v>
      </c>
      <c r="F7" s="46"/>
      <c r="G7" s="46"/>
      <c r="H7" s="46"/>
      <c r="I7" s="46"/>
      <c r="J7" s="46"/>
      <c r="K7" s="72" t="s">
        <v>9810</v>
      </c>
      <c r="L7" s="72" t="s">
        <v>9995</v>
      </c>
      <c r="M7" s="72" t="s">
        <v>9996</v>
      </c>
      <c r="N7" s="72" t="s">
        <v>5035</v>
      </c>
      <c r="O7" s="72" t="s">
        <v>4027</v>
      </c>
      <c r="P7" s="72" t="s">
        <v>10004</v>
      </c>
      <c r="Q7" s="72" t="s">
        <v>10005</v>
      </c>
      <c r="R7" s="72" t="s">
        <v>10006</v>
      </c>
      <c r="S7" s="72" t="s">
        <v>9997</v>
      </c>
      <c r="T7" s="72" t="s">
        <v>9998</v>
      </c>
    </row>
    <row r="8" spans="1:20" x14ac:dyDescent="0.35">
      <c r="C8" s="47">
        <v>43187</v>
      </c>
      <c r="E8" s="46" t="s">
        <v>1441</v>
      </c>
      <c r="F8" s="46"/>
      <c r="G8" s="46"/>
      <c r="H8" s="46"/>
      <c r="I8" s="46"/>
      <c r="J8" s="46"/>
      <c r="K8" s="72" t="s">
        <v>9811</v>
      </c>
      <c r="L8" s="72" t="s">
        <v>9995</v>
      </c>
      <c r="M8" s="72" t="s">
        <v>9996</v>
      </c>
      <c r="N8" s="72" t="s">
        <v>5035</v>
      </c>
      <c r="O8" s="72" t="s">
        <v>4027</v>
      </c>
      <c r="P8" s="72" t="s">
        <v>10004</v>
      </c>
      <c r="Q8" s="72" t="s">
        <v>10005</v>
      </c>
      <c r="R8" s="72" t="s">
        <v>10006</v>
      </c>
      <c r="S8" s="72" t="s">
        <v>9997</v>
      </c>
      <c r="T8" s="72" t="s">
        <v>9998</v>
      </c>
    </row>
    <row r="9" spans="1:20" x14ac:dyDescent="0.35">
      <c r="C9" s="47">
        <v>43187</v>
      </c>
      <c r="E9" s="46" t="s">
        <v>1441</v>
      </c>
      <c r="F9" s="46"/>
      <c r="G9" s="46"/>
      <c r="H9" s="46"/>
      <c r="I9" s="46"/>
      <c r="J9" s="46"/>
      <c r="K9" s="73" t="s">
        <v>9807</v>
      </c>
      <c r="L9" s="73" t="s">
        <v>9999</v>
      </c>
      <c r="M9" s="73" t="s">
        <v>10000</v>
      </c>
      <c r="N9" s="73" t="s">
        <v>5043</v>
      </c>
      <c r="O9" s="73" t="s">
        <v>5042</v>
      </c>
      <c r="P9" s="73" t="s">
        <v>10004</v>
      </c>
      <c r="Q9" s="73" t="s">
        <v>10011</v>
      </c>
      <c r="R9" s="73" t="s">
        <v>10012</v>
      </c>
      <c r="S9" s="73" t="s">
        <v>10001</v>
      </c>
      <c r="T9" s="73" t="s">
        <v>10002</v>
      </c>
    </row>
    <row r="10" spans="1:20" x14ac:dyDescent="0.35">
      <c r="C10" s="47">
        <v>43187</v>
      </c>
      <c r="E10" s="46" t="s">
        <v>1441</v>
      </c>
      <c r="F10" s="46"/>
      <c r="G10" s="46"/>
      <c r="H10" s="46"/>
      <c r="I10" s="46"/>
      <c r="J10" s="46"/>
      <c r="K10" s="73" t="s">
        <v>9808</v>
      </c>
      <c r="L10" s="73" t="s">
        <v>9999</v>
      </c>
      <c r="M10" s="73" t="s">
        <v>10000</v>
      </c>
      <c r="N10" s="73" t="s">
        <v>5043</v>
      </c>
      <c r="O10" s="73" t="s">
        <v>5042</v>
      </c>
      <c r="P10" s="73" t="s">
        <v>10004</v>
      </c>
      <c r="Q10" s="73" t="s">
        <v>10011</v>
      </c>
      <c r="R10" s="73" t="s">
        <v>10012</v>
      </c>
      <c r="S10" s="73" t="s">
        <v>10001</v>
      </c>
      <c r="T10" s="73" t="s">
        <v>10002</v>
      </c>
    </row>
    <row r="11" spans="1:20" x14ac:dyDescent="0.35">
      <c r="C11" s="47">
        <v>43187</v>
      </c>
      <c r="E11" s="46" t="s">
        <v>1441</v>
      </c>
      <c r="F11" s="46"/>
      <c r="G11" s="46"/>
      <c r="H11" s="46"/>
      <c r="I11" s="46"/>
      <c r="J11" s="46"/>
      <c r="K11" s="73" t="s">
        <v>9809</v>
      </c>
      <c r="L11" s="73" t="s">
        <v>9999</v>
      </c>
      <c r="M11" s="73" t="s">
        <v>10000</v>
      </c>
      <c r="N11" s="73" t="s">
        <v>5043</v>
      </c>
      <c r="O11" s="73" t="s">
        <v>5042</v>
      </c>
      <c r="P11" s="73" t="s">
        <v>10004</v>
      </c>
      <c r="Q11" s="73" t="s">
        <v>10011</v>
      </c>
      <c r="R11" s="73" t="s">
        <v>10012</v>
      </c>
      <c r="S11" s="73" t="s">
        <v>10001</v>
      </c>
      <c r="T11" s="73" t="s">
        <v>10002</v>
      </c>
    </row>
    <row r="12" spans="1:20" x14ac:dyDescent="0.35">
      <c r="C12" s="47">
        <v>43187</v>
      </c>
      <c r="E12" s="46" t="s">
        <v>1441</v>
      </c>
      <c r="F12" s="46"/>
      <c r="G12" s="46"/>
      <c r="H12" s="46"/>
      <c r="I12" s="46"/>
      <c r="J12" s="46"/>
      <c r="K12" s="73" t="s">
        <v>9810</v>
      </c>
      <c r="L12" s="73" t="s">
        <v>9999</v>
      </c>
      <c r="M12" s="73" t="s">
        <v>10000</v>
      </c>
      <c r="N12" s="73" t="s">
        <v>5043</v>
      </c>
      <c r="O12" s="73" t="s">
        <v>5042</v>
      </c>
      <c r="P12" s="73" t="s">
        <v>10004</v>
      </c>
      <c r="Q12" s="73" t="s">
        <v>10011</v>
      </c>
      <c r="R12" s="73" t="s">
        <v>10012</v>
      </c>
      <c r="S12" s="73" t="s">
        <v>10001</v>
      </c>
      <c r="T12" s="73" t="s">
        <v>10002</v>
      </c>
    </row>
    <row r="13" spans="1:20" x14ac:dyDescent="0.35">
      <c r="C13" s="47">
        <v>43187</v>
      </c>
      <c r="E13" s="46" t="s">
        <v>1441</v>
      </c>
      <c r="F13" s="46"/>
      <c r="G13" s="46"/>
      <c r="H13" s="46"/>
      <c r="I13" s="46"/>
      <c r="J13" s="46"/>
      <c r="K13" s="73" t="s">
        <v>9811</v>
      </c>
      <c r="L13" s="73" t="s">
        <v>9999</v>
      </c>
      <c r="M13" s="73" t="s">
        <v>10000</v>
      </c>
      <c r="N13" s="73" t="s">
        <v>5043</v>
      </c>
      <c r="O13" s="73" t="s">
        <v>5042</v>
      </c>
      <c r="P13" s="73" t="s">
        <v>10004</v>
      </c>
      <c r="Q13" s="73" t="s">
        <v>10011</v>
      </c>
      <c r="R13" s="73" t="s">
        <v>10012</v>
      </c>
      <c r="S13" s="73" t="s">
        <v>10001</v>
      </c>
      <c r="T13" s="73" t="s">
        <v>10002</v>
      </c>
    </row>
    <row r="14" spans="1:20" x14ac:dyDescent="0.35">
      <c r="C14" s="47">
        <v>43187</v>
      </c>
      <c r="E14" s="46" t="s">
        <v>1441</v>
      </c>
      <c r="F14" s="46"/>
      <c r="G14" s="46"/>
      <c r="H14" s="46"/>
      <c r="I14" s="46"/>
      <c r="J14" s="46"/>
      <c r="K14" s="72" t="s">
        <v>9807</v>
      </c>
      <c r="L14" s="72" t="s">
        <v>9995</v>
      </c>
      <c r="M14" s="72" t="s">
        <v>9996</v>
      </c>
      <c r="N14" s="72" t="s">
        <v>5035</v>
      </c>
      <c r="O14" s="72" t="s">
        <v>4027</v>
      </c>
      <c r="P14" s="72" t="s">
        <v>10004</v>
      </c>
      <c r="Q14" s="72" t="s">
        <v>10007</v>
      </c>
      <c r="R14" s="72" t="s">
        <v>10008</v>
      </c>
      <c r="S14" s="72" t="s">
        <v>9997</v>
      </c>
      <c r="T14" s="72" t="s">
        <v>9998</v>
      </c>
    </row>
    <row r="15" spans="1:20" x14ac:dyDescent="0.35">
      <c r="C15" s="47">
        <v>43187</v>
      </c>
      <c r="E15" s="46" t="s">
        <v>1441</v>
      </c>
      <c r="F15" s="46"/>
      <c r="G15" s="46"/>
      <c r="H15" s="46"/>
      <c r="I15" s="46"/>
      <c r="J15" s="46"/>
      <c r="K15" s="72" t="s">
        <v>9808</v>
      </c>
      <c r="L15" s="72" t="s">
        <v>9995</v>
      </c>
      <c r="M15" s="72" t="s">
        <v>9996</v>
      </c>
      <c r="N15" s="72" t="s">
        <v>5035</v>
      </c>
      <c r="O15" s="72" t="s">
        <v>4027</v>
      </c>
      <c r="P15" s="72" t="s">
        <v>10004</v>
      </c>
      <c r="Q15" s="72" t="s">
        <v>10007</v>
      </c>
      <c r="R15" s="72" t="s">
        <v>10008</v>
      </c>
      <c r="S15" s="72" t="s">
        <v>9997</v>
      </c>
      <c r="T15" s="72" t="s">
        <v>9998</v>
      </c>
    </row>
    <row r="16" spans="1:20" x14ac:dyDescent="0.35">
      <c r="C16" s="47">
        <v>43187</v>
      </c>
      <c r="E16" s="46" t="s">
        <v>1441</v>
      </c>
      <c r="F16" s="46"/>
      <c r="G16" s="46"/>
      <c r="H16" s="46"/>
      <c r="I16" s="46"/>
      <c r="J16" s="46"/>
      <c r="K16" s="72" t="s">
        <v>9809</v>
      </c>
      <c r="L16" s="72" t="s">
        <v>9995</v>
      </c>
      <c r="M16" s="72" t="s">
        <v>9996</v>
      </c>
      <c r="N16" s="72" t="s">
        <v>5035</v>
      </c>
      <c r="O16" s="72" t="s">
        <v>4027</v>
      </c>
      <c r="P16" s="72" t="s">
        <v>10004</v>
      </c>
      <c r="Q16" s="72" t="s">
        <v>10007</v>
      </c>
      <c r="R16" s="72" t="s">
        <v>10008</v>
      </c>
      <c r="S16" s="72" t="s">
        <v>9997</v>
      </c>
      <c r="T16" s="72" t="s">
        <v>9998</v>
      </c>
    </row>
    <row r="17" spans="3:20" x14ac:dyDescent="0.35">
      <c r="C17" s="47">
        <v>43187</v>
      </c>
      <c r="E17" s="46" t="s">
        <v>1441</v>
      </c>
      <c r="F17" s="46"/>
      <c r="G17" s="46"/>
      <c r="H17" s="46"/>
      <c r="I17" s="46"/>
      <c r="J17" s="46"/>
      <c r="K17" s="72" t="s">
        <v>9810</v>
      </c>
      <c r="L17" s="72" t="s">
        <v>9995</v>
      </c>
      <c r="M17" s="72" t="s">
        <v>9996</v>
      </c>
      <c r="N17" s="72" t="s">
        <v>5035</v>
      </c>
      <c r="O17" s="72" t="s">
        <v>4027</v>
      </c>
      <c r="P17" s="72" t="s">
        <v>10004</v>
      </c>
      <c r="Q17" s="72" t="s">
        <v>10007</v>
      </c>
      <c r="R17" s="72" t="s">
        <v>10008</v>
      </c>
      <c r="S17" s="72" t="s">
        <v>9997</v>
      </c>
      <c r="T17" s="72" t="s">
        <v>9998</v>
      </c>
    </row>
    <row r="18" spans="3:20" x14ac:dyDescent="0.35">
      <c r="C18" s="47">
        <v>43187</v>
      </c>
      <c r="E18" s="46" t="s">
        <v>1441</v>
      </c>
      <c r="F18" s="46"/>
      <c r="G18" s="46"/>
      <c r="H18" s="46"/>
      <c r="I18" s="46"/>
      <c r="J18" s="46"/>
      <c r="K18" s="72" t="s">
        <v>9811</v>
      </c>
      <c r="L18" s="72" t="s">
        <v>9995</v>
      </c>
      <c r="M18" s="72" t="s">
        <v>9996</v>
      </c>
      <c r="N18" s="72" t="s">
        <v>5035</v>
      </c>
      <c r="O18" s="72" t="s">
        <v>4027</v>
      </c>
      <c r="P18" s="72" t="s">
        <v>10004</v>
      </c>
      <c r="Q18" s="72" t="s">
        <v>10007</v>
      </c>
      <c r="R18" s="72" t="s">
        <v>10008</v>
      </c>
      <c r="S18" s="72" t="s">
        <v>9997</v>
      </c>
      <c r="T18" s="72" t="s">
        <v>9998</v>
      </c>
    </row>
    <row r="19" spans="3:20" x14ac:dyDescent="0.35">
      <c r="C19" s="47">
        <v>43187</v>
      </c>
      <c r="E19" s="46" t="s">
        <v>1441</v>
      </c>
      <c r="F19" s="46"/>
      <c r="G19" s="46"/>
      <c r="H19" s="46"/>
      <c r="I19" s="46"/>
      <c r="J19" s="46"/>
      <c r="K19" s="73" t="s">
        <v>10003</v>
      </c>
      <c r="L19" s="73" t="s">
        <v>9995</v>
      </c>
      <c r="M19" s="73" t="s">
        <v>9996</v>
      </c>
      <c r="N19" s="73" t="s">
        <v>5035</v>
      </c>
      <c r="O19" s="73" t="s">
        <v>4027</v>
      </c>
      <c r="P19" s="73" t="s">
        <v>10004</v>
      </c>
      <c r="Q19" s="73" t="s">
        <v>10009</v>
      </c>
      <c r="R19" s="73" t="s">
        <v>10010</v>
      </c>
      <c r="S19" s="73" t="s">
        <v>9997</v>
      </c>
      <c r="T19" s="73" t="s">
        <v>9998</v>
      </c>
    </row>
  </sheetData>
  <dataValidations count="1">
    <dataValidation type="list" allowBlank="1" showInputMessage="1" showErrorMessage="1" sqref="D1" xr:uid="{00000000-0002-0000-EB00-000000000000}">
      <formula1>Sites</formula1>
    </dataValidation>
  </dataValidations>
  <hyperlinks>
    <hyperlink ref="B1" location="Index!A1" display="Go To Index" xr:uid="{00000000-0004-0000-E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C00-000000000000}">
  <sheetPr codeName="Sheet184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C00-000000000000}">
      <formula1>Sites</formula1>
    </dataValidation>
  </dataValidations>
  <hyperlinks>
    <hyperlink ref="B1" location="Index!A1" display="Go To Index" xr:uid="{00000000-0004-0000-E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D00-000000000000}">
  <sheetPr codeName="Sheet185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D00-000000000000}">
      <formula1>Sites</formula1>
    </dataValidation>
  </dataValidations>
  <hyperlinks>
    <hyperlink ref="B1" location="Index!A1" display="Go To Index" xr:uid="{00000000-0004-0000-E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E00-000000000000}">
  <sheetPr codeName="Sheet186"/>
  <dimension ref="A1:D2"/>
  <sheetViews>
    <sheetView workbookViewId="0">
      <selection activeCell="E3" sqref="E3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E00-000000000000}">
      <formula1>Sites</formula1>
    </dataValidation>
  </dataValidations>
  <hyperlinks>
    <hyperlink ref="B1" location="Index!A1" display="Go To Index" xr:uid="{00000000-0004-0000-EE00-000000000000}"/>
  </hyperlinks>
  <pageMargins left="0.7" right="0.7" top="0.75" bottom="0.75" header="0.3" footer="0.3"/>
  <customProperties>
    <customPr name="QAA_DRILLPATH_NODE_ID" r:id="rId1"/>
  </customProperties>
  <drawing r:id="rId2"/>
</worksheet>
</file>

<file path=xl/worksheets/sheet2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EF00-000000000000}">
  <sheetPr codeName="Sheet187"/>
  <dimension ref="A1:D2"/>
  <sheetViews>
    <sheetView workbookViewId="0">
      <selection activeCell="E3" sqref="E3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EF00-000000000000}">
      <formula1>Sites</formula1>
    </dataValidation>
  </dataValidations>
  <hyperlinks>
    <hyperlink ref="B1" location="Index!A1" display="Go To Index" xr:uid="{00000000-0004-0000-EF00-000000000000}"/>
  </hyperlinks>
  <pageMargins left="0.7" right="0.7" top="0.75" bottom="0.75" header="0.3" footer="0.3"/>
  <customProperties>
    <customPr name="QAA_DRILLPATH_NODE_ID" r:id="rId1"/>
  </customProperties>
  <drawing r:id="rId2"/>
</worksheet>
</file>

<file path=xl/worksheets/sheet2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000-000000000000}">
  <sheetPr codeName="Sheet188"/>
  <dimension ref="A1:N26"/>
  <sheetViews>
    <sheetView topLeftCell="A3" workbookViewId="0">
      <selection activeCell="E31" sqref="E3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  <row r="26" spans="14:14" x14ac:dyDescent="0.35">
      <c r="N26" s="66" t="s">
        <v>9774</v>
      </c>
    </row>
  </sheetData>
  <dataValidations count="1">
    <dataValidation type="list" allowBlank="1" showInputMessage="1" showErrorMessage="1" sqref="D1" xr:uid="{00000000-0002-0000-F000-000000000000}">
      <formula1>Sites</formula1>
    </dataValidation>
  </dataValidations>
  <hyperlinks>
    <hyperlink ref="B1" location="Index!A1" display="Go To Index" xr:uid="{00000000-0004-0000-F000-000000000000}"/>
  </hyperlinks>
  <pageMargins left="0.7" right="0.7" top="0.75" bottom="0.75" header="0.3" footer="0.3"/>
  <pageSetup orientation="portrait" verticalDpi="0" r:id="rId1"/>
  <customProperties>
    <customPr name="QAA_DRILLPATH_NODE_ID" r:id="rId2"/>
  </customProperties>
  <drawing r:id="rId3"/>
</worksheet>
</file>

<file path=xl/worksheets/sheet2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100-000000000000}">
  <sheetPr codeName="Sheet189"/>
  <dimension ref="A1:D2"/>
  <sheetViews>
    <sheetView workbookViewId="0">
      <selection activeCell="E3" sqref="E3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100-000000000000}">
      <formula1>Sites</formula1>
    </dataValidation>
  </dataValidations>
  <hyperlinks>
    <hyperlink ref="B1" location="Index!A1" display="Go To Index" xr:uid="{00000000-0004-0000-F100-000000000000}"/>
  </hyperlinks>
  <pageMargins left="0.7" right="0.7" top="0.75" bottom="0.75" header="0.3" footer="0.3"/>
  <customProperties>
    <customPr name="QAA_DRILLPATH_NODE_ID" r:id="rId1"/>
  </customProperties>
  <drawing r:id="rId2"/>
</worksheet>
</file>

<file path=xl/worksheets/sheet2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200-000000000000}">
  <sheetPr codeName="Sheet190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200-000000000000}">
      <formula1>Sites</formula1>
    </dataValidation>
  </dataValidations>
  <hyperlinks>
    <hyperlink ref="B1" location="Index!A1" display="Go To Index" xr:uid="{00000000-0004-0000-F200-000000000000}"/>
  </hyperlinks>
  <pageMargins left="0.7" right="0.7" top="0.75" bottom="0.75" header="0.3" footer="0.3"/>
  <customProperties>
    <customPr name="QAA_DRILLPATH_NODE_ID" r:id="rId1"/>
  </customProperties>
  <drawing r:id="rId2"/>
</worksheet>
</file>

<file path=xl/worksheets/sheet2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300-000000000000}">
  <sheetPr codeName="Sheet191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300-000000000000}">
      <formula1>Sites</formula1>
    </dataValidation>
  </dataValidations>
  <hyperlinks>
    <hyperlink ref="B1" location="Index!A1" display="Go To Index" xr:uid="{00000000-0004-0000-F3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400-000000000000}">
  <sheetPr codeName="Sheet192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400-000000000000}">
      <formula1>Sites</formula1>
    </dataValidation>
  </dataValidations>
  <hyperlinks>
    <hyperlink ref="B1" location="Index!A1" display="Go To Index" xr:uid="{00000000-0004-0000-F4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500-000000000000}">
  <sheetPr codeName="Sheet193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500-000000000000}">
      <formula1>Sites</formula1>
    </dataValidation>
  </dataValidations>
  <hyperlinks>
    <hyperlink ref="B1" location="Index!A1" display="Go To Index" xr:uid="{00000000-0004-0000-F5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600-000000000000}">
  <sheetPr codeName="Sheet194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600-000000000000}">
      <formula1>Sites</formula1>
    </dataValidation>
  </dataValidations>
  <hyperlinks>
    <hyperlink ref="B1" location="Index!A1" display="Go To Index" xr:uid="{00000000-0004-0000-F6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700-000000000000}">
  <sheetPr codeName="Sheet195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700-000000000000}">
      <formula1>Sites</formula1>
    </dataValidation>
  </dataValidations>
  <hyperlinks>
    <hyperlink ref="B1" location="Index!A1" display="Go To Index" xr:uid="{00000000-0004-0000-F7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800-000000000000}">
  <sheetPr codeName="Sheet196"/>
  <dimension ref="A1:M15"/>
  <sheetViews>
    <sheetView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8.453125" style="5" bestFit="1" customWidth="1"/>
    <col min="4" max="4" width="7" bestFit="1" customWidth="1"/>
    <col min="5" max="5" width="7.36328125" bestFit="1" customWidth="1"/>
    <col min="6" max="6" width="25" bestFit="1" customWidth="1"/>
    <col min="7" max="7" width="1.453125" customWidth="1"/>
    <col min="8" max="8" width="10.6328125" bestFit="1" customWidth="1"/>
    <col min="9" max="9" width="11.6328125" bestFit="1" customWidth="1"/>
    <col min="10" max="10" width="10.453125" bestFit="1" customWidth="1"/>
    <col min="11" max="11" width="10.6328125" bestFit="1" customWidth="1"/>
    <col min="12" max="12" width="13.54296875" bestFit="1" customWidth="1"/>
    <col min="13" max="13" width="12.54296875" bestFit="1" customWidth="1"/>
  </cols>
  <sheetData>
    <row r="1" spans="1:13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3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5466</v>
      </c>
      <c r="F2" t="s">
        <v>9797</v>
      </c>
      <c r="H2" t="s">
        <v>9802</v>
      </c>
      <c r="I2" t="s">
        <v>9803</v>
      </c>
      <c r="J2" t="s">
        <v>9804</v>
      </c>
      <c r="K2" t="s">
        <v>9805</v>
      </c>
      <c r="L2" t="s">
        <v>5073</v>
      </c>
      <c r="M2" t="s">
        <v>9806</v>
      </c>
    </row>
    <row r="3" spans="1:13" x14ac:dyDescent="0.35">
      <c r="B3" s="5">
        <v>43166</v>
      </c>
      <c r="E3" t="s">
        <v>9798</v>
      </c>
      <c r="F3" t="s">
        <v>9799</v>
      </c>
      <c r="H3" t="s">
        <v>9807</v>
      </c>
      <c r="I3" s="67">
        <v>0.33333333333333331</v>
      </c>
      <c r="J3" t="s">
        <v>9807</v>
      </c>
      <c r="K3" s="67">
        <v>0.66666666666666663</v>
      </c>
      <c r="L3" t="s">
        <v>5161</v>
      </c>
      <c r="M3" t="s">
        <v>5161</v>
      </c>
    </row>
    <row r="4" spans="1:13" x14ac:dyDescent="0.35">
      <c r="H4" t="s">
        <v>9808</v>
      </c>
      <c r="I4" s="67">
        <v>0.33333333333333331</v>
      </c>
      <c r="J4" t="s">
        <v>9808</v>
      </c>
      <c r="K4" s="67">
        <v>0.66666666666666663</v>
      </c>
      <c r="L4" t="s">
        <v>5161</v>
      </c>
      <c r="M4" t="s">
        <v>5161</v>
      </c>
    </row>
    <row r="5" spans="1:13" x14ac:dyDescent="0.35">
      <c r="H5" t="s">
        <v>9809</v>
      </c>
      <c r="I5" s="67">
        <v>0.33333333333333331</v>
      </c>
      <c r="J5" t="s">
        <v>9809</v>
      </c>
      <c r="K5" s="67">
        <v>0.66666666666666663</v>
      </c>
      <c r="L5" t="s">
        <v>5161</v>
      </c>
      <c r="M5" t="s">
        <v>5161</v>
      </c>
    </row>
    <row r="6" spans="1:13" x14ac:dyDescent="0.35">
      <c r="H6" t="s">
        <v>9810</v>
      </c>
      <c r="I6" s="67">
        <v>0.33333333333333331</v>
      </c>
      <c r="J6" t="s">
        <v>9810</v>
      </c>
      <c r="K6" s="67">
        <v>0.66666666666666663</v>
      </c>
      <c r="L6" t="s">
        <v>5161</v>
      </c>
      <c r="M6" t="s">
        <v>5161</v>
      </c>
    </row>
    <row r="7" spans="1:13" x14ac:dyDescent="0.35">
      <c r="H7" t="s">
        <v>9811</v>
      </c>
      <c r="I7" s="67">
        <v>0.33333333333333331</v>
      </c>
      <c r="J7" t="s">
        <v>9811</v>
      </c>
      <c r="K7" s="67">
        <v>0.66666666666666663</v>
      </c>
      <c r="L7" t="s">
        <v>5161</v>
      </c>
      <c r="M7" t="s">
        <v>5161</v>
      </c>
    </row>
    <row r="9" spans="1:13" x14ac:dyDescent="0.35">
      <c r="B9" s="47">
        <v>43166</v>
      </c>
      <c r="E9" s="46" t="s">
        <v>9800</v>
      </c>
      <c r="F9" s="46" t="s">
        <v>9801</v>
      </c>
      <c r="H9" t="s">
        <v>9807</v>
      </c>
      <c r="I9" s="67">
        <v>0.33333333333333331</v>
      </c>
      <c r="J9" t="s">
        <v>9807</v>
      </c>
      <c r="K9" s="67">
        <v>0.66666666666666663</v>
      </c>
      <c r="L9" t="s">
        <v>5161</v>
      </c>
      <c r="M9" t="s">
        <v>5161</v>
      </c>
    </row>
    <row r="10" spans="1:13" x14ac:dyDescent="0.35">
      <c r="H10" t="s">
        <v>9808</v>
      </c>
      <c r="I10" s="67">
        <v>0.33333333333333331</v>
      </c>
      <c r="J10" t="s">
        <v>9808</v>
      </c>
      <c r="K10" s="67">
        <v>0.66666666666666663</v>
      </c>
      <c r="L10" t="s">
        <v>5161</v>
      </c>
      <c r="M10" t="s">
        <v>5161</v>
      </c>
    </row>
    <row r="11" spans="1:13" x14ac:dyDescent="0.35">
      <c r="H11" t="s">
        <v>9809</v>
      </c>
      <c r="I11" s="67">
        <v>0.33333333333333331</v>
      </c>
      <c r="J11" t="s">
        <v>9809</v>
      </c>
      <c r="K11" s="67">
        <v>0.66666666666666663</v>
      </c>
      <c r="L11" t="s">
        <v>5161</v>
      </c>
      <c r="M11" t="s">
        <v>5161</v>
      </c>
    </row>
    <row r="12" spans="1:13" x14ac:dyDescent="0.35">
      <c r="H12" t="s">
        <v>9810</v>
      </c>
      <c r="I12" s="67">
        <v>0.33333333333333331</v>
      </c>
      <c r="J12" t="s">
        <v>9810</v>
      </c>
      <c r="K12" s="67">
        <v>0.66666666666666663</v>
      </c>
      <c r="L12" t="s">
        <v>5161</v>
      </c>
      <c r="M12" t="s">
        <v>5161</v>
      </c>
    </row>
    <row r="13" spans="1:13" x14ac:dyDescent="0.35">
      <c r="H13" t="s">
        <v>9811</v>
      </c>
      <c r="I13" s="67">
        <v>0.33333333333333331</v>
      </c>
      <c r="J13" t="s">
        <v>9811</v>
      </c>
      <c r="K13" s="67">
        <v>0.66666666666666663</v>
      </c>
      <c r="L13" t="s">
        <v>5161</v>
      </c>
      <c r="M13" t="s">
        <v>5161</v>
      </c>
    </row>
    <row r="15" spans="1:13" x14ac:dyDescent="0.35">
      <c r="B15" s="5">
        <v>43238</v>
      </c>
      <c r="C15" s="5">
        <v>43229</v>
      </c>
      <c r="E15" t="s">
        <v>5360</v>
      </c>
      <c r="F15" t="s">
        <v>5361</v>
      </c>
      <c r="H15" t="s">
        <v>9807</v>
      </c>
      <c r="I15" s="67">
        <v>0</v>
      </c>
      <c r="J15" t="s">
        <v>9811</v>
      </c>
      <c r="K15" s="82">
        <v>1</v>
      </c>
      <c r="L15" t="s">
        <v>5161</v>
      </c>
      <c r="M15" t="s">
        <v>5161</v>
      </c>
    </row>
  </sheetData>
  <dataValidations count="1">
    <dataValidation type="list" allowBlank="1" showInputMessage="1" showErrorMessage="1" sqref="D1" xr:uid="{00000000-0002-0000-F800-000000000000}">
      <formula1>Sites</formula1>
    </dataValidation>
  </dataValidations>
  <hyperlinks>
    <hyperlink ref="B1" location="Index!A1" display="Go To Index" xr:uid="{00000000-0004-0000-F8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900-000000000000}">
  <sheetPr codeName="Sheet197"/>
  <dimension ref="A1:O34"/>
  <sheetViews>
    <sheetView workbookViewId="0">
      <pane xSplit="8" ySplit="2" topLeftCell="I3" activePane="bottomRight" state="frozen"/>
      <selection pane="topRight" activeCell="H1" sqref="H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9.36328125" bestFit="1" customWidth="1"/>
    <col min="5" max="5" width="6.08984375" style="46" bestFit="1" customWidth="1"/>
    <col min="6" max="7" width="11.36328125" bestFit="1" customWidth="1"/>
    <col min="8" max="8" width="10.54296875" bestFit="1" customWidth="1"/>
    <col min="9" max="9" width="11.36328125" bestFit="1" customWidth="1"/>
    <col min="10" max="10" width="11.90625" bestFit="1" customWidth="1"/>
    <col min="11" max="11" width="37.36328125" bestFit="1" customWidth="1"/>
    <col min="12" max="12" width="10.36328125" bestFit="1" customWidth="1"/>
    <col min="13" max="13" width="10.54296875" bestFit="1" customWidth="1"/>
    <col min="14" max="14" width="11.08984375" bestFit="1" customWidth="1"/>
    <col min="15" max="15" width="34.36328125" bestFit="1" customWidth="1"/>
  </cols>
  <sheetData>
    <row r="1" spans="1:15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5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47</v>
      </c>
      <c r="F2" t="s">
        <v>4859</v>
      </c>
      <c r="G2" t="s">
        <v>9529</v>
      </c>
      <c r="H2" t="s">
        <v>9530</v>
      </c>
      <c r="I2" t="s">
        <v>9531</v>
      </c>
      <c r="J2" t="s">
        <v>9532</v>
      </c>
      <c r="K2" t="s">
        <v>387</v>
      </c>
      <c r="L2" t="s">
        <v>4268</v>
      </c>
      <c r="M2" t="s">
        <v>9533</v>
      </c>
      <c r="N2" t="s">
        <v>4036</v>
      </c>
      <c r="O2" t="s">
        <v>9534</v>
      </c>
    </row>
    <row r="3" spans="1:15" x14ac:dyDescent="0.35">
      <c r="E3" s="46" t="s">
        <v>14</v>
      </c>
      <c r="F3" t="s">
        <v>4632</v>
      </c>
      <c r="G3" t="s">
        <v>5649</v>
      </c>
      <c r="H3" t="s">
        <v>5622</v>
      </c>
      <c r="K3" t="s">
        <v>9535</v>
      </c>
      <c r="L3" s="47">
        <v>42370</v>
      </c>
      <c r="N3">
        <v>11</v>
      </c>
      <c r="O3">
        <v>1</v>
      </c>
    </row>
    <row r="4" spans="1:15" x14ac:dyDescent="0.35">
      <c r="E4" s="46" t="s">
        <v>14</v>
      </c>
      <c r="F4" t="s">
        <v>4632</v>
      </c>
      <c r="G4" t="s">
        <v>5649</v>
      </c>
      <c r="H4" t="s">
        <v>5620</v>
      </c>
      <c r="K4" t="s">
        <v>9536</v>
      </c>
      <c r="L4" s="47">
        <v>42370</v>
      </c>
      <c r="N4">
        <v>12</v>
      </c>
      <c r="O4">
        <v>1</v>
      </c>
    </row>
    <row r="5" spans="1:15" x14ac:dyDescent="0.35">
      <c r="E5" s="46" t="s">
        <v>14</v>
      </c>
      <c r="F5" t="s">
        <v>4632</v>
      </c>
      <c r="G5" t="s">
        <v>5649</v>
      </c>
      <c r="H5" t="s">
        <v>5605</v>
      </c>
      <c r="K5" t="s">
        <v>9537</v>
      </c>
      <c r="L5" s="47">
        <v>42370</v>
      </c>
      <c r="N5">
        <v>13</v>
      </c>
      <c r="O5">
        <v>1</v>
      </c>
    </row>
    <row r="6" spans="1:15" x14ac:dyDescent="0.35">
      <c r="E6" s="46" t="s">
        <v>14</v>
      </c>
      <c r="F6" t="s">
        <v>4632</v>
      </c>
      <c r="G6" t="s">
        <v>5649</v>
      </c>
      <c r="H6" t="s">
        <v>5614</v>
      </c>
      <c r="K6" t="s">
        <v>9538</v>
      </c>
      <c r="L6" s="47">
        <v>42370</v>
      </c>
      <c r="N6">
        <v>14</v>
      </c>
      <c r="O6">
        <v>1</v>
      </c>
    </row>
    <row r="7" spans="1:15" x14ac:dyDescent="0.35">
      <c r="E7" s="46" t="s">
        <v>14</v>
      </c>
      <c r="F7" t="s">
        <v>4632</v>
      </c>
      <c r="G7" t="s">
        <v>5649</v>
      </c>
      <c r="H7" t="s">
        <v>5616</v>
      </c>
      <c r="K7" t="s">
        <v>9539</v>
      </c>
      <c r="L7" s="47">
        <v>42370</v>
      </c>
      <c r="N7">
        <v>15</v>
      </c>
      <c r="O7">
        <v>1</v>
      </c>
    </row>
    <row r="8" spans="1:15" x14ac:dyDescent="0.35">
      <c r="E8" s="46" t="s">
        <v>14</v>
      </c>
      <c r="F8" t="s">
        <v>4632</v>
      </c>
      <c r="G8" t="s">
        <v>5649</v>
      </c>
      <c r="H8" t="s">
        <v>5593</v>
      </c>
      <c r="K8" t="s">
        <v>9540</v>
      </c>
      <c r="L8" s="47">
        <v>42370</v>
      </c>
      <c r="N8">
        <v>16</v>
      </c>
      <c r="O8">
        <v>1</v>
      </c>
    </row>
    <row r="9" spans="1:15" x14ac:dyDescent="0.35">
      <c r="E9" s="46" t="s">
        <v>14</v>
      </c>
      <c r="F9" t="s">
        <v>4632</v>
      </c>
      <c r="G9" t="s">
        <v>5649</v>
      </c>
      <c r="H9" t="s">
        <v>5595</v>
      </c>
      <c r="K9" t="s">
        <v>9541</v>
      </c>
      <c r="L9" s="47">
        <v>42370</v>
      </c>
      <c r="N9">
        <v>17</v>
      </c>
      <c r="O9">
        <v>1</v>
      </c>
    </row>
    <row r="10" spans="1:15" x14ac:dyDescent="0.35">
      <c r="E10" s="46" t="s">
        <v>14</v>
      </c>
      <c r="F10" t="s">
        <v>4632</v>
      </c>
      <c r="G10" t="s">
        <v>5649</v>
      </c>
      <c r="H10" t="s">
        <v>5596</v>
      </c>
      <c r="K10" t="s">
        <v>9542</v>
      </c>
      <c r="L10" s="47">
        <v>42370</v>
      </c>
      <c r="N10">
        <v>18</v>
      </c>
      <c r="O10">
        <v>1</v>
      </c>
    </row>
    <row r="11" spans="1:15" x14ac:dyDescent="0.35">
      <c r="E11" s="46" t="s">
        <v>14</v>
      </c>
      <c r="F11" t="s">
        <v>4632</v>
      </c>
      <c r="G11" t="s">
        <v>5649</v>
      </c>
      <c r="H11" t="s">
        <v>5599</v>
      </c>
      <c r="K11" t="s">
        <v>9543</v>
      </c>
      <c r="L11" s="47">
        <v>42370</v>
      </c>
      <c r="N11">
        <v>19</v>
      </c>
      <c r="O11">
        <v>1</v>
      </c>
    </row>
    <row r="12" spans="1:15" x14ac:dyDescent="0.35">
      <c r="E12" s="46" t="s">
        <v>14</v>
      </c>
      <c r="F12" t="s">
        <v>4632</v>
      </c>
      <c r="G12" t="s">
        <v>5649</v>
      </c>
      <c r="H12" t="s">
        <v>5601</v>
      </c>
      <c r="K12" t="s">
        <v>9544</v>
      </c>
      <c r="L12" s="47">
        <v>42370</v>
      </c>
      <c r="N12">
        <v>20</v>
      </c>
      <c r="O12">
        <v>1</v>
      </c>
    </row>
    <row r="13" spans="1:15" x14ac:dyDescent="0.35">
      <c r="E13" s="46" t="s">
        <v>14</v>
      </c>
      <c r="F13" t="s">
        <v>4632</v>
      </c>
      <c r="G13" t="s">
        <v>5649</v>
      </c>
      <c r="H13" t="s">
        <v>5608</v>
      </c>
      <c r="K13" t="s">
        <v>9545</v>
      </c>
      <c r="L13" s="47">
        <v>42370</v>
      </c>
      <c r="N13">
        <v>21</v>
      </c>
      <c r="O13">
        <v>1</v>
      </c>
    </row>
    <row r="14" spans="1:15" x14ac:dyDescent="0.35">
      <c r="E14" s="46" t="s">
        <v>14</v>
      </c>
      <c r="F14" t="s">
        <v>4632</v>
      </c>
      <c r="G14" t="s">
        <v>5649</v>
      </c>
      <c r="H14" t="s">
        <v>5610</v>
      </c>
      <c r="K14" t="s">
        <v>9546</v>
      </c>
      <c r="L14" s="47">
        <v>42370</v>
      </c>
      <c r="N14">
        <v>22</v>
      </c>
      <c r="O14">
        <v>1</v>
      </c>
    </row>
    <row r="15" spans="1:15" x14ac:dyDescent="0.35">
      <c r="E15" s="46" t="s">
        <v>14</v>
      </c>
      <c r="F15" t="s">
        <v>4632</v>
      </c>
      <c r="G15" t="s">
        <v>5649</v>
      </c>
      <c r="H15" t="s">
        <v>5612</v>
      </c>
      <c r="K15" t="s">
        <v>9547</v>
      </c>
      <c r="L15" s="47">
        <v>42370</v>
      </c>
      <c r="N15">
        <v>23</v>
      </c>
      <c r="O15">
        <v>1</v>
      </c>
    </row>
    <row r="16" spans="1:15" x14ac:dyDescent="0.35">
      <c r="E16" s="46" t="s">
        <v>14</v>
      </c>
      <c r="F16" t="s">
        <v>4632</v>
      </c>
      <c r="G16" t="s">
        <v>5649</v>
      </c>
      <c r="H16" t="s">
        <v>5618</v>
      </c>
      <c r="K16" t="s">
        <v>9548</v>
      </c>
      <c r="L16" s="47">
        <v>42370</v>
      </c>
      <c r="N16">
        <v>24</v>
      </c>
      <c r="O16">
        <v>1</v>
      </c>
    </row>
    <row r="17" spans="5:15" x14ac:dyDescent="0.35">
      <c r="E17" s="46" t="s">
        <v>14</v>
      </c>
      <c r="F17" t="s">
        <v>4632</v>
      </c>
      <c r="G17" t="s">
        <v>5649</v>
      </c>
      <c r="H17" t="s">
        <v>5623</v>
      </c>
      <c r="K17" t="s">
        <v>9549</v>
      </c>
      <c r="L17" s="47">
        <v>42370</v>
      </c>
      <c r="N17">
        <v>25</v>
      </c>
      <c r="O17">
        <v>1</v>
      </c>
    </row>
    <row r="18" spans="5:15" x14ac:dyDescent="0.35">
      <c r="E18" s="46" t="s">
        <v>14</v>
      </c>
      <c r="F18" t="s">
        <v>4632</v>
      </c>
      <c r="G18" t="s">
        <v>5649</v>
      </c>
      <c r="H18" t="s">
        <v>5625</v>
      </c>
      <c r="K18" t="s">
        <v>9550</v>
      </c>
      <c r="L18" s="47">
        <v>42370</v>
      </c>
      <c r="N18">
        <v>26</v>
      </c>
      <c r="O18">
        <v>1</v>
      </c>
    </row>
    <row r="19" spans="5:15" x14ac:dyDescent="0.35">
      <c r="E19" s="46" t="s">
        <v>14</v>
      </c>
      <c r="F19" t="s">
        <v>4632</v>
      </c>
      <c r="G19" t="s">
        <v>5649</v>
      </c>
      <c r="H19" t="s">
        <v>5627</v>
      </c>
      <c r="K19" t="s">
        <v>9551</v>
      </c>
      <c r="L19" s="47">
        <v>42370</v>
      </c>
      <c r="N19">
        <v>27</v>
      </c>
      <c r="O19">
        <v>1</v>
      </c>
    </row>
    <row r="20" spans="5:15" x14ac:dyDescent="0.35">
      <c r="E20" s="46" t="s">
        <v>14</v>
      </c>
      <c r="F20" t="s">
        <v>4632</v>
      </c>
      <c r="G20" t="s">
        <v>5649</v>
      </c>
      <c r="H20" t="s">
        <v>5629</v>
      </c>
      <c r="K20" t="s">
        <v>9552</v>
      </c>
      <c r="L20" s="47">
        <v>42370</v>
      </c>
      <c r="N20">
        <v>28</v>
      </c>
      <c r="O20">
        <v>1</v>
      </c>
    </row>
    <row r="21" spans="5:15" x14ac:dyDescent="0.35">
      <c r="E21" s="46" t="s">
        <v>14</v>
      </c>
      <c r="F21" t="s">
        <v>4632</v>
      </c>
      <c r="G21" t="s">
        <v>5649</v>
      </c>
      <c r="H21" t="s">
        <v>5631</v>
      </c>
      <c r="K21" t="s">
        <v>9553</v>
      </c>
      <c r="L21" s="47">
        <v>42370</v>
      </c>
      <c r="N21">
        <v>29</v>
      </c>
      <c r="O21">
        <v>1</v>
      </c>
    </row>
    <row r="22" spans="5:15" x14ac:dyDescent="0.35">
      <c r="E22" s="46" t="s">
        <v>14</v>
      </c>
      <c r="F22" t="s">
        <v>4632</v>
      </c>
      <c r="G22" t="s">
        <v>5649</v>
      </c>
      <c r="H22" t="s">
        <v>5603</v>
      </c>
      <c r="K22" t="s">
        <v>9554</v>
      </c>
      <c r="L22" s="47">
        <v>42370</v>
      </c>
      <c r="N22">
        <v>30</v>
      </c>
      <c r="O22">
        <v>1</v>
      </c>
    </row>
    <row r="23" spans="5:15" x14ac:dyDescent="0.35">
      <c r="E23" s="46" t="s">
        <v>15</v>
      </c>
      <c r="F23" t="s">
        <v>4632</v>
      </c>
      <c r="G23" t="s">
        <v>5649</v>
      </c>
      <c r="H23">
        <v>4020</v>
      </c>
      <c r="K23" t="s">
        <v>9535</v>
      </c>
      <c r="L23" s="47">
        <v>42370</v>
      </c>
      <c r="N23">
        <v>6</v>
      </c>
      <c r="O23">
        <v>1</v>
      </c>
    </row>
    <row r="24" spans="5:15" x14ac:dyDescent="0.35">
      <c r="E24" s="46" t="s">
        <v>15</v>
      </c>
      <c r="F24" t="s">
        <v>4632</v>
      </c>
      <c r="G24" t="s">
        <v>5649</v>
      </c>
      <c r="H24">
        <v>4120</v>
      </c>
      <c r="K24" t="s">
        <v>9555</v>
      </c>
      <c r="L24" s="47">
        <v>42370</v>
      </c>
      <c r="N24">
        <v>7</v>
      </c>
      <c r="O24">
        <v>1</v>
      </c>
    </row>
    <row r="25" spans="5:15" x14ac:dyDescent="0.35">
      <c r="E25" s="46" t="s">
        <v>15</v>
      </c>
      <c r="F25" t="s">
        <v>4632</v>
      </c>
      <c r="G25" t="s">
        <v>5649</v>
      </c>
      <c r="H25">
        <v>2200</v>
      </c>
      <c r="K25" t="s">
        <v>9556</v>
      </c>
      <c r="L25" s="47">
        <v>42370</v>
      </c>
      <c r="N25">
        <v>8</v>
      </c>
      <c r="O25">
        <v>1</v>
      </c>
    </row>
    <row r="26" spans="5:15" x14ac:dyDescent="0.35">
      <c r="E26" s="46" t="s">
        <v>15</v>
      </c>
      <c r="F26" t="s">
        <v>4632</v>
      </c>
      <c r="G26" t="s">
        <v>5649</v>
      </c>
      <c r="H26">
        <v>2050</v>
      </c>
      <c r="K26" t="s">
        <v>9557</v>
      </c>
      <c r="L26" s="47">
        <v>42370</v>
      </c>
      <c r="N26">
        <v>9</v>
      </c>
      <c r="O26">
        <v>0</v>
      </c>
    </row>
    <row r="27" spans="5:15" x14ac:dyDescent="0.35">
      <c r="E27" s="46" t="s">
        <v>15</v>
      </c>
      <c r="F27" t="s">
        <v>4632</v>
      </c>
      <c r="G27" t="s">
        <v>5649</v>
      </c>
      <c r="H27">
        <v>2000</v>
      </c>
      <c r="K27" t="s">
        <v>9558</v>
      </c>
      <c r="L27" s="47">
        <v>42370</v>
      </c>
      <c r="N27">
        <v>10</v>
      </c>
      <c r="O27">
        <v>0</v>
      </c>
    </row>
    <row r="28" spans="5:15" x14ac:dyDescent="0.35">
      <c r="E28" s="46" t="s">
        <v>15</v>
      </c>
      <c r="F28" t="s">
        <v>4632</v>
      </c>
      <c r="G28" t="s">
        <v>5649</v>
      </c>
      <c r="H28" t="s">
        <v>3882</v>
      </c>
      <c r="K28" t="s">
        <v>9559</v>
      </c>
      <c r="L28" s="47">
        <v>42933</v>
      </c>
      <c r="N28">
        <v>11</v>
      </c>
      <c r="O28">
        <v>1</v>
      </c>
    </row>
    <row r="29" spans="5:15" x14ac:dyDescent="0.35">
      <c r="E29" s="46" t="s">
        <v>15</v>
      </c>
      <c r="F29" t="s">
        <v>4632</v>
      </c>
      <c r="G29" t="s">
        <v>5649</v>
      </c>
      <c r="H29">
        <v>6110</v>
      </c>
      <c r="K29" t="s">
        <v>9560</v>
      </c>
      <c r="L29" s="47">
        <v>43101</v>
      </c>
      <c r="N29">
        <v>12</v>
      </c>
      <c r="O29">
        <v>1</v>
      </c>
    </row>
    <row r="30" spans="5:15" x14ac:dyDescent="0.35">
      <c r="E30" s="46" t="s">
        <v>11</v>
      </c>
      <c r="F30" t="s">
        <v>4632</v>
      </c>
      <c r="G30" t="s">
        <v>5649</v>
      </c>
      <c r="H30">
        <v>4020</v>
      </c>
      <c r="K30" t="s">
        <v>9535</v>
      </c>
      <c r="L30" s="47">
        <v>42370</v>
      </c>
      <c r="N30">
        <v>1</v>
      </c>
      <c r="O30">
        <v>1</v>
      </c>
    </row>
    <row r="31" spans="5:15" x14ac:dyDescent="0.35">
      <c r="E31" s="46" t="s">
        <v>11</v>
      </c>
      <c r="F31" t="s">
        <v>4632</v>
      </c>
      <c r="G31" t="s">
        <v>5649</v>
      </c>
      <c r="H31">
        <v>4120</v>
      </c>
      <c r="K31" t="s">
        <v>9555</v>
      </c>
      <c r="L31" s="47">
        <v>42370</v>
      </c>
      <c r="N31">
        <v>2</v>
      </c>
      <c r="O31">
        <v>1</v>
      </c>
    </row>
    <row r="32" spans="5:15" x14ac:dyDescent="0.35">
      <c r="E32" s="46" t="s">
        <v>11</v>
      </c>
      <c r="F32" t="s">
        <v>4632</v>
      </c>
      <c r="G32" t="s">
        <v>5649</v>
      </c>
      <c r="H32">
        <v>2200</v>
      </c>
      <c r="K32" t="s">
        <v>9556</v>
      </c>
      <c r="L32" s="47">
        <v>42370</v>
      </c>
      <c r="N32">
        <v>3</v>
      </c>
      <c r="O32">
        <v>1</v>
      </c>
    </row>
    <row r="33" spans="5:15" x14ac:dyDescent="0.35">
      <c r="E33" s="46" t="s">
        <v>11</v>
      </c>
      <c r="F33" t="s">
        <v>4632</v>
      </c>
      <c r="G33" t="s">
        <v>5649</v>
      </c>
      <c r="H33">
        <v>2050</v>
      </c>
      <c r="K33" t="s">
        <v>9557</v>
      </c>
      <c r="L33" s="47">
        <v>42370</v>
      </c>
      <c r="N33">
        <v>4</v>
      </c>
      <c r="O33">
        <v>0</v>
      </c>
    </row>
    <row r="34" spans="5:15" x14ac:dyDescent="0.35">
      <c r="E34" s="46" t="s">
        <v>11</v>
      </c>
      <c r="F34" t="s">
        <v>4632</v>
      </c>
      <c r="G34" t="s">
        <v>5649</v>
      </c>
      <c r="H34">
        <v>2000</v>
      </c>
      <c r="K34" t="s">
        <v>9558</v>
      </c>
      <c r="L34" s="47">
        <v>42370</v>
      </c>
      <c r="N34">
        <v>5</v>
      </c>
      <c r="O34">
        <v>0</v>
      </c>
    </row>
  </sheetData>
  <autoFilter ref="A2:O2" xr:uid="{00000000-0009-0000-0000-0000F9000000}"/>
  <dataValidations count="1">
    <dataValidation type="list" allowBlank="1" showInputMessage="1" showErrorMessage="1" sqref="D1" xr:uid="{00000000-0002-0000-F900-000000000000}">
      <formula1>Sites</formula1>
    </dataValidation>
  </dataValidations>
  <hyperlinks>
    <hyperlink ref="B1" location="Index!A1" display="Go To Index" xr:uid="{00000000-0004-0000-F9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A00-000000000000}">
  <sheetPr codeName="Sheet198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A00-000000000000}">
      <formula1>Sites</formula1>
    </dataValidation>
  </dataValidations>
  <hyperlinks>
    <hyperlink ref="B1" location="Index!A1" display="Go To Index" xr:uid="{00000000-0004-0000-FA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B00-000000000000}">
  <sheetPr codeName="Sheet199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B00-000000000000}">
      <formula1>Sites</formula1>
    </dataValidation>
  </dataValidations>
  <hyperlinks>
    <hyperlink ref="B1" location="Index!A1" display="Go To Index" xr:uid="{00000000-0004-0000-FB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C00-000000000000}">
  <sheetPr codeName="Sheet200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C00-000000000000}">
      <formula1>Sites</formula1>
    </dataValidation>
  </dataValidations>
  <hyperlinks>
    <hyperlink ref="B1" location="Index!A1" display="Go To Index" xr:uid="{00000000-0004-0000-FC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D00-000000000000}">
  <sheetPr codeName="Sheet201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D00-000000000000}">
      <formula1>Sites</formula1>
    </dataValidation>
  </dataValidations>
  <hyperlinks>
    <hyperlink ref="B1" location="Index!A1" display="Go To Index" xr:uid="{00000000-0004-0000-FD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E00-000000000000}">
  <sheetPr codeName="Sheet202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E00-000000000000}">
      <formula1>Sites</formula1>
    </dataValidation>
  </dataValidations>
  <hyperlinks>
    <hyperlink ref="B1" location="Index!A1" display="Go To Index" xr:uid="{00000000-0004-0000-FE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FF00-000000000000}">
  <sheetPr codeName="Sheet203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FF00-000000000000}">
      <formula1>Sites</formula1>
    </dataValidation>
  </dataValidations>
  <hyperlinks>
    <hyperlink ref="B1" location="Index!A1" display="Go To Index" xr:uid="{00000000-0004-0000-FF00-000000000000}"/>
  </hyperlinks>
  <pageMargins left="0.7" right="0.7" top="0.75" bottom="0.75" header="0.3" footer="0.3"/>
  <customProperties>
    <customPr name="QAA_DRILLPATH_NODE_ID" r:id="rId1"/>
  </customProperties>
</worksheet>
</file>

<file path=xl/worksheets/sheet2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1-000000000000}">
  <sheetPr codeName="Sheet204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001-000000000000}">
      <formula1>Sites</formula1>
    </dataValidation>
  </dataValidations>
  <hyperlinks>
    <hyperlink ref="B1" location="Index!A1" display="Go To Index" xr:uid="{00000000-0004-0000-00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1-000000000000}">
  <sheetPr codeName="Sheet205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101-000000000000}">
      <formula1>Sites</formula1>
    </dataValidation>
  </dataValidations>
  <hyperlinks>
    <hyperlink ref="B1" location="Index!A1" display="Go To Index" xr:uid="{00000000-0004-0000-01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1-000000000000}">
  <sheetPr codeName="Sheet206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201-000000000000}">
      <formula1>Sites</formula1>
    </dataValidation>
  </dataValidations>
  <hyperlinks>
    <hyperlink ref="B1" location="Index!A1" display="Go To Index" xr:uid="{00000000-0004-0000-02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1-000000000000}">
  <sheetPr codeName="Sheet207"/>
  <dimension ref="A1:J17"/>
  <sheetViews>
    <sheetView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B1" sqref="B1"/>
    </sheetView>
  </sheetViews>
  <sheetFormatPr defaultRowHeight="14.5" x14ac:dyDescent="0.35"/>
  <cols>
    <col min="1" max="1" width="8.90625" style="5"/>
    <col min="2" max="2" width="9.54296875" style="5" bestFit="1" customWidth="1"/>
    <col min="3" max="3" width="8.90625" style="5"/>
    <col min="4" max="4" width="30" customWidth="1"/>
    <col min="5" max="5" width="9.08984375" bestFit="1" customWidth="1"/>
    <col min="6" max="6" width="23.90625" bestFit="1" customWidth="1"/>
    <col min="7" max="7" width="17.36328125" bestFit="1" customWidth="1"/>
    <col min="9" max="9" width="13.6328125" bestFit="1" customWidth="1"/>
  </cols>
  <sheetData>
    <row r="1" spans="1:10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0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4751</v>
      </c>
      <c r="F2" s="46" t="s">
        <v>387</v>
      </c>
      <c r="G2" s="46" t="s">
        <v>9775</v>
      </c>
      <c r="H2" s="46" t="s">
        <v>9776</v>
      </c>
      <c r="I2" s="46" t="s">
        <v>9777</v>
      </c>
      <c r="J2" s="46" t="s">
        <v>2162</v>
      </c>
    </row>
    <row r="3" spans="1:10" x14ac:dyDescent="0.35">
      <c r="B3" s="5">
        <v>43166</v>
      </c>
      <c r="D3" t="s">
        <v>9787</v>
      </c>
      <c r="E3" t="s">
        <v>9785</v>
      </c>
      <c r="F3" t="s">
        <v>9786</v>
      </c>
      <c r="G3">
        <v>0</v>
      </c>
      <c r="J3" t="s">
        <v>4603</v>
      </c>
    </row>
    <row r="4" spans="1:10" s="46" customFormat="1" x14ac:dyDescent="0.35">
      <c r="A4" s="47"/>
      <c r="B4" s="47"/>
      <c r="C4" s="47"/>
    </row>
    <row r="5" spans="1:10" x14ac:dyDescent="0.35">
      <c r="B5" s="5">
        <v>43166</v>
      </c>
      <c r="D5" t="s">
        <v>9783</v>
      </c>
      <c r="E5" s="46" t="s">
        <v>9778</v>
      </c>
      <c r="F5" s="46" t="s">
        <v>9779</v>
      </c>
      <c r="G5" s="46">
        <v>1</v>
      </c>
      <c r="H5" s="46"/>
      <c r="I5" s="46"/>
      <c r="J5" s="46" t="s">
        <v>4603</v>
      </c>
    </row>
    <row r="6" spans="1:10" x14ac:dyDescent="0.35">
      <c r="B6" s="5">
        <v>43166</v>
      </c>
      <c r="D6" s="46" t="s">
        <v>9783</v>
      </c>
      <c r="E6" s="46" t="s">
        <v>9780</v>
      </c>
      <c r="F6" s="46" t="s">
        <v>9781</v>
      </c>
      <c r="G6" s="46">
        <v>0</v>
      </c>
      <c r="H6" s="46"/>
      <c r="I6" s="46"/>
      <c r="J6" s="46" t="s">
        <v>4603</v>
      </c>
    </row>
    <row r="7" spans="1:10" x14ac:dyDescent="0.35">
      <c r="B7" s="5">
        <v>43166</v>
      </c>
      <c r="D7" s="46" t="s">
        <v>9783</v>
      </c>
      <c r="E7" s="46" t="s">
        <v>9782</v>
      </c>
      <c r="F7" s="46" t="s">
        <v>9784</v>
      </c>
      <c r="G7" s="46">
        <v>1</v>
      </c>
      <c r="H7" s="46"/>
      <c r="I7" s="46"/>
      <c r="J7" s="46" t="s">
        <v>4603</v>
      </c>
    </row>
    <row r="9" spans="1:10" x14ac:dyDescent="0.35">
      <c r="B9" s="47">
        <v>43166</v>
      </c>
      <c r="C9" s="47"/>
      <c r="D9" s="46" t="s">
        <v>9783</v>
      </c>
      <c r="E9" t="s">
        <v>3164</v>
      </c>
      <c r="F9" t="s">
        <v>9788</v>
      </c>
      <c r="G9">
        <v>1</v>
      </c>
      <c r="J9" t="s">
        <v>4603</v>
      </c>
    </row>
    <row r="11" spans="1:10" x14ac:dyDescent="0.35">
      <c r="B11" s="5">
        <v>43166</v>
      </c>
      <c r="D11" t="s">
        <v>9792</v>
      </c>
      <c r="E11" t="s">
        <v>9790</v>
      </c>
      <c r="F11" t="s">
        <v>9791</v>
      </c>
      <c r="G11">
        <v>0</v>
      </c>
      <c r="J11" t="s">
        <v>4603</v>
      </c>
    </row>
    <row r="13" spans="1:10" x14ac:dyDescent="0.35">
      <c r="B13" s="5">
        <v>43166</v>
      </c>
      <c r="D13" t="s">
        <v>9794</v>
      </c>
      <c r="E13" t="s">
        <v>4184</v>
      </c>
      <c r="F13" t="s">
        <v>9793</v>
      </c>
      <c r="G13">
        <v>1</v>
      </c>
      <c r="J13" t="s">
        <v>4603</v>
      </c>
    </row>
    <row r="14" spans="1:10" x14ac:dyDescent="0.35">
      <c r="B14" s="47">
        <v>43166</v>
      </c>
      <c r="C14" s="47"/>
      <c r="D14" s="46" t="s">
        <v>9794</v>
      </c>
      <c r="E14" t="s">
        <v>9795</v>
      </c>
      <c r="F14" t="s">
        <v>9795</v>
      </c>
      <c r="G14">
        <v>0</v>
      </c>
      <c r="J14" t="s">
        <v>9796</v>
      </c>
    </row>
    <row r="16" spans="1:10" x14ac:dyDescent="0.35">
      <c r="E16" t="s">
        <v>4751</v>
      </c>
      <c r="F16" t="s">
        <v>387</v>
      </c>
      <c r="G16" t="s">
        <v>9775</v>
      </c>
      <c r="H16" t="s">
        <v>9776</v>
      </c>
      <c r="I16" t="s">
        <v>9777</v>
      </c>
      <c r="J16" t="s">
        <v>2162</v>
      </c>
    </row>
    <row r="17" spans="2:10" x14ac:dyDescent="0.35">
      <c r="B17" s="5">
        <v>43208</v>
      </c>
      <c r="D17" t="s">
        <v>10150</v>
      </c>
      <c r="E17" t="s">
        <v>10149</v>
      </c>
      <c r="F17" t="s">
        <v>9791</v>
      </c>
      <c r="G17">
        <v>0</v>
      </c>
      <c r="J17" t="s">
        <v>4603</v>
      </c>
    </row>
  </sheetData>
  <dataValidations count="1">
    <dataValidation type="list" allowBlank="1" showInputMessage="1" showErrorMessage="1" sqref="D1" xr:uid="{00000000-0002-0000-0301-000000000000}">
      <formula1>Sites</formula1>
    </dataValidation>
  </dataValidations>
  <hyperlinks>
    <hyperlink ref="B1" location="Index!A1" display="Go To Index" xr:uid="{00000000-0004-0000-03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1-000000000000}">
  <sheetPr codeName="Sheet208"/>
  <dimension ref="A1:GJ3"/>
  <sheetViews>
    <sheetView workbookViewId="0">
      <pane xSplit="6" ySplit="2" topLeftCell="FT3" activePane="bottomRight" state="frozen"/>
      <selection pane="topRight" activeCell="G1" sqref="G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6.6328125" style="5" bestFit="1" customWidth="1"/>
    <col min="4" max="4" width="20.453125" bestFit="1" customWidth="1"/>
    <col min="5" max="5" width="13.08984375" bestFit="1" customWidth="1"/>
    <col min="6" max="6" width="28.36328125" bestFit="1" customWidth="1"/>
    <col min="7" max="7" width="10" bestFit="1" customWidth="1"/>
    <col min="8" max="8" width="14.90625" bestFit="1" customWidth="1"/>
    <col min="9" max="9" width="6.6328125" bestFit="1" customWidth="1"/>
    <col min="10" max="10" width="17" bestFit="1" customWidth="1"/>
    <col min="11" max="11" width="15" bestFit="1" customWidth="1"/>
    <col min="12" max="12" width="7.90625" bestFit="1" customWidth="1"/>
    <col min="13" max="13" width="9.6328125" bestFit="1" customWidth="1"/>
    <col min="14" max="14" width="23.90625" bestFit="1" customWidth="1"/>
    <col min="15" max="15" width="7" bestFit="1" customWidth="1"/>
    <col min="16" max="16" width="7.90625" bestFit="1" customWidth="1"/>
    <col min="17" max="17" width="9.36328125" bestFit="1" customWidth="1"/>
    <col min="18" max="18" width="14.36328125" bestFit="1" customWidth="1"/>
    <col min="19" max="20" width="11.36328125" bestFit="1" customWidth="1"/>
    <col min="21" max="21" width="13.6328125" bestFit="1" customWidth="1"/>
    <col min="22" max="22" width="10.6328125" bestFit="1" customWidth="1"/>
    <col min="23" max="23" width="17.453125" bestFit="1" customWidth="1"/>
    <col min="24" max="24" width="9.453125" bestFit="1" customWidth="1"/>
    <col min="25" max="25" width="12.90625" bestFit="1" customWidth="1"/>
    <col min="26" max="26" width="13.6328125" bestFit="1" customWidth="1"/>
    <col min="27" max="27" width="17.6328125" bestFit="1" customWidth="1"/>
    <col min="28" max="28" width="19.54296875" bestFit="1" customWidth="1"/>
    <col min="29" max="29" width="13.36328125" bestFit="1" customWidth="1"/>
    <col min="30" max="30" width="17.453125" bestFit="1" customWidth="1"/>
    <col min="31" max="31" width="14" bestFit="1" customWidth="1"/>
    <col min="32" max="32" width="17.6328125" bestFit="1" customWidth="1"/>
    <col min="33" max="33" width="28.08984375" bestFit="1" customWidth="1"/>
    <col min="34" max="34" width="28.453125" bestFit="1" customWidth="1"/>
    <col min="35" max="35" width="11.36328125" bestFit="1" customWidth="1"/>
    <col min="36" max="36" width="25.36328125" bestFit="1" customWidth="1"/>
    <col min="37" max="37" width="14" bestFit="1" customWidth="1"/>
    <col min="38" max="38" width="13.6328125" bestFit="1" customWidth="1"/>
    <col min="39" max="39" width="14.36328125" bestFit="1" customWidth="1"/>
    <col min="40" max="40" width="10.453125" bestFit="1" customWidth="1"/>
    <col min="41" max="41" width="12.6328125" bestFit="1" customWidth="1"/>
    <col min="42" max="42" width="16" bestFit="1" customWidth="1"/>
    <col min="43" max="43" width="13.08984375" bestFit="1" customWidth="1"/>
    <col min="44" max="44" width="16.54296875" bestFit="1" customWidth="1"/>
    <col min="45" max="45" width="10.90625" bestFit="1" customWidth="1"/>
    <col min="46" max="46" width="16.36328125" bestFit="1" customWidth="1"/>
    <col min="47" max="47" width="16.6328125" bestFit="1" customWidth="1"/>
    <col min="48" max="48" width="11.90625" bestFit="1" customWidth="1"/>
    <col min="49" max="49" width="13.453125" bestFit="1" customWidth="1"/>
    <col min="50" max="50" width="12.6328125" bestFit="1" customWidth="1"/>
    <col min="51" max="51" width="16.36328125" bestFit="1" customWidth="1"/>
    <col min="52" max="52" width="16" bestFit="1" customWidth="1"/>
    <col min="53" max="53" width="14.90625" bestFit="1" customWidth="1"/>
    <col min="54" max="54" width="9.90625" bestFit="1" customWidth="1"/>
    <col min="55" max="55" width="18.453125" bestFit="1" customWidth="1"/>
    <col min="56" max="56" width="12" bestFit="1" customWidth="1"/>
    <col min="57" max="59" width="11" bestFit="1" customWidth="1"/>
    <col min="60" max="60" width="11.36328125" bestFit="1" customWidth="1"/>
    <col min="61" max="61" width="9" bestFit="1" customWidth="1"/>
    <col min="62" max="62" width="27.453125" bestFit="1" customWidth="1"/>
    <col min="63" max="63" width="20.6328125" bestFit="1" customWidth="1"/>
    <col min="64" max="64" width="18.54296875" bestFit="1" customWidth="1"/>
    <col min="65" max="65" width="37.54296875" bestFit="1" customWidth="1"/>
    <col min="66" max="66" width="22.6328125" bestFit="1" customWidth="1"/>
    <col min="67" max="67" width="16.54296875" bestFit="1" customWidth="1"/>
    <col min="68" max="68" width="17.54296875" bestFit="1" customWidth="1"/>
    <col min="69" max="69" width="15.453125" bestFit="1" customWidth="1"/>
    <col min="70" max="70" width="16.453125" bestFit="1" customWidth="1"/>
    <col min="71" max="71" width="13.36328125" bestFit="1" customWidth="1"/>
    <col min="72" max="72" width="13.08984375" bestFit="1" customWidth="1"/>
    <col min="73" max="73" width="16.08984375" bestFit="1" customWidth="1"/>
    <col min="74" max="74" width="15" bestFit="1" customWidth="1"/>
    <col min="75" max="75" width="16.54296875" bestFit="1" customWidth="1"/>
    <col min="76" max="76" width="12.6328125" bestFit="1" customWidth="1"/>
    <col min="77" max="77" width="18.08984375" bestFit="1" customWidth="1"/>
    <col min="78" max="78" width="14.453125" bestFit="1" customWidth="1"/>
    <col min="79" max="79" width="16" bestFit="1" customWidth="1"/>
    <col min="80" max="80" width="30.90625" bestFit="1" customWidth="1"/>
    <col min="81" max="81" width="33.90625" bestFit="1" customWidth="1"/>
    <col min="82" max="82" width="10.6328125" bestFit="1" customWidth="1"/>
    <col min="83" max="83" width="14.6328125" bestFit="1" customWidth="1"/>
    <col min="84" max="84" width="11" bestFit="1" customWidth="1"/>
    <col min="85" max="85" width="11.08984375" bestFit="1" customWidth="1"/>
    <col min="86" max="86" width="16.54296875" bestFit="1" customWidth="1"/>
    <col min="87" max="87" width="11.36328125" bestFit="1" customWidth="1"/>
    <col min="88" max="88" width="10.6328125" bestFit="1" customWidth="1"/>
    <col min="89" max="89" width="9.6328125" bestFit="1" customWidth="1"/>
    <col min="90" max="90" width="15.6328125" bestFit="1" customWidth="1"/>
    <col min="91" max="91" width="9.36328125" bestFit="1" customWidth="1"/>
    <col min="92" max="92" width="13" bestFit="1" customWidth="1"/>
    <col min="93" max="93" width="7" bestFit="1" customWidth="1"/>
    <col min="94" max="94" width="11" bestFit="1" customWidth="1"/>
    <col min="95" max="95" width="18.6328125" bestFit="1" customWidth="1"/>
    <col min="96" max="96" width="24.36328125" bestFit="1" customWidth="1"/>
    <col min="97" max="97" width="12.08984375" bestFit="1" customWidth="1"/>
    <col min="98" max="98" width="26" bestFit="1" customWidth="1"/>
    <col min="99" max="99" width="14.453125" bestFit="1" customWidth="1"/>
    <col min="100" max="100" width="20.08984375" bestFit="1" customWidth="1"/>
    <col min="101" max="101" width="19" bestFit="1" customWidth="1"/>
    <col min="102" max="102" width="18.54296875" bestFit="1" customWidth="1"/>
    <col min="103" max="103" width="19.6328125" bestFit="1" customWidth="1"/>
    <col min="104" max="104" width="5.36328125" bestFit="1" customWidth="1"/>
    <col min="105" max="105" width="41.36328125" bestFit="1" customWidth="1"/>
    <col min="106" max="106" width="15.08984375" bestFit="1" customWidth="1"/>
    <col min="107" max="107" width="12.6328125" bestFit="1" customWidth="1"/>
    <col min="108" max="108" width="22.54296875" bestFit="1" customWidth="1"/>
    <col min="109" max="109" width="9.54296875" bestFit="1" customWidth="1"/>
    <col min="110" max="110" width="20.6328125" bestFit="1" customWidth="1"/>
    <col min="111" max="111" width="8" bestFit="1" customWidth="1"/>
    <col min="112" max="112" width="9.6328125" bestFit="1" customWidth="1"/>
    <col min="113" max="113" width="19.90625" bestFit="1" customWidth="1"/>
    <col min="114" max="114" width="17.453125" bestFit="1" customWidth="1"/>
    <col min="115" max="115" width="10.54296875" bestFit="1" customWidth="1"/>
    <col min="116" max="116" width="27.453125" bestFit="1" customWidth="1"/>
    <col min="117" max="117" width="15.36328125" bestFit="1" customWidth="1"/>
    <col min="118" max="118" width="18.54296875" bestFit="1" customWidth="1"/>
    <col min="119" max="119" width="11" bestFit="1" customWidth="1"/>
    <col min="120" max="120" width="10.36328125" bestFit="1" customWidth="1"/>
    <col min="121" max="121" width="15.54296875" bestFit="1" customWidth="1"/>
    <col min="122" max="122" width="16.54296875" bestFit="1" customWidth="1"/>
    <col min="123" max="123" width="17" bestFit="1" customWidth="1"/>
    <col min="124" max="124" width="16.36328125" bestFit="1" customWidth="1"/>
    <col min="125" max="125" width="15" bestFit="1" customWidth="1"/>
    <col min="126" max="126" width="16.54296875" bestFit="1" customWidth="1"/>
    <col min="127" max="127" width="17" bestFit="1" customWidth="1"/>
    <col min="128" max="128" width="16.36328125" bestFit="1" customWidth="1"/>
    <col min="129" max="129" width="20.6328125" bestFit="1" customWidth="1"/>
    <col min="130" max="130" width="18.36328125" bestFit="1" customWidth="1"/>
    <col min="131" max="131" width="16.36328125" bestFit="1" customWidth="1"/>
    <col min="132" max="132" width="21.36328125" bestFit="1" customWidth="1"/>
    <col min="133" max="134" width="17" bestFit="1" customWidth="1"/>
    <col min="135" max="135" width="18.6328125" bestFit="1" customWidth="1"/>
    <col min="136" max="136" width="16.90625" bestFit="1" customWidth="1"/>
    <col min="137" max="137" width="20.08984375" bestFit="1" customWidth="1"/>
    <col min="138" max="138" width="13.36328125" bestFit="1" customWidth="1"/>
    <col min="139" max="139" width="18.08984375" bestFit="1" customWidth="1"/>
    <col min="140" max="140" width="14.453125" bestFit="1" customWidth="1"/>
    <col min="141" max="141" width="17.6328125" bestFit="1" customWidth="1"/>
    <col min="142" max="142" width="17" bestFit="1" customWidth="1"/>
    <col min="143" max="143" width="32.36328125" bestFit="1" customWidth="1"/>
    <col min="144" max="144" width="10.90625" bestFit="1" customWidth="1"/>
    <col min="145" max="145" width="25.36328125" bestFit="1" customWidth="1"/>
    <col min="146" max="146" width="14.6328125" bestFit="1" customWidth="1"/>
    <col min="147" max="147" width="11.36328125" bestFit="1" customWidth="1"/>
    <col min="148" max="148" width="20.36328125" bestFit="1" customWidth="1"/>
    <col min="149" max="149" width="30.36328125" bestFit="1" customWidth="1"/>
    <col min="150" max="150" width="19.08984375" bestFit="1" customWidth="1"/>
    <col min="151" max="151" width="29.08984375" bestFit="1" customWidth="1"/>
    <col min="152" max="152" width="22.6328125" bestFit="1" customWidth="1"/>
    <col min="153" max="153" width="22.36328125" bestFit="1" customWidth="1"/>
    <col min="154" max="154" width="32.36328125" bestFit="1" customWidth="1"/>
    <col min="155" max="155" width="21" bestFit="1" customWidth="1"/>
    <col min="156" max="156" width="17.453125" bestFit="1" customWidth="1"/>
    <col min="157" max="157" width="8.6328125" bestFit="1" customWidth="1"/>
    <col min="158" max="158" width="21" bestFit="1" customWidth="1"/>
    <col min="159" max="159" width="19.36328125" bestFit="1" customWidth="1"/>
    <col min="160" max="160" width="22.453125" bestFit="1" customWidth="1"/>
    <col min="161" max="161" width="19" bestFit="1" customWidth="1"/>
    <col min="162" max="162" width="28.08984375" bestFit="1" customWidth="1"/>
    <col min="163" max="163" width="19.08984375" bestFit="1" customWidth="1"/>
    <col min="164" max="164" width="11" bestFit="1" customWidth="1"/>
    <col min="165" max="165" width="20.90625" bestFit="1" customWidth="1"/>
    <col min="166" max="166" width="17.453125" bestFit="1" customWidth="1"/>
    <col min="167" max="167" width="23.36328125" bestFit="1" customWidth="1"/>
    <col min="168" max="168" width="20.90625" bestFit="1" customWidth="1"/>
    <col min="169" max="169" width="22.6328125" bestFit="1" customWidth="1"/>
    <col min="170" max="170" width="23.08984375" bestFit="1" customWidth="1"/>
    <col min="171" max="171" width="9.36328125" bestFit="1" customWidth="1"/>
    <col min="172" max="172" width="12.6328125" bestFit="1" customWidth="1"/>
    <col min="173" max="173" width="7" bestFit="1" customWidth="1"/>
    <col min="174" max="174" width="10.453125" bestFit="1" customWidth="1"/>
    <col min="175" max="175" width="11.36328125" bestFit="1" customWidth="1"/>
    <col min="176" max="176" width="14.6328125" bestFit="1" customWidth="1"/>
    <col min="177" max="177" width="12.54296875" bestFit="1" customWidth="1"/>
    <col min="178" max="178" width="16.08984375" bestFit="1" customWidth="1"/>
    <col min="179" max="179" width="17.36328125" bestFit="1" customWidth="1"/>
    <col min="180" max="180" width="8.08984375" bestFit="1" customWidth="1"/>
    <col min="181" max="181" width="14.6328125" bestFit="1" customWidth="1"/>
    <col min="182" max="182" width="10.54296875" bestFit="1" customWidth="1"/>
    <col min="183" max="183" width="18.36328125" bestFit="1" customWidth="1"/>
    <col min="184" max="184" width="20.6328125" bestFit="1" customWidth="1"/>
    <col min="185" max="185" width="6.90625" bestFit="1" customWidth="1"/>
    <col min="186" max="186" width="16.08984375" bestFit="1" customWidth="1"/>
    <col min="187" max="187" width="13.54296875" bestFit="1" customWidth="1"/>
    <col min="188" max="188" width="15.6328125" bestFit="1" customWidth="1"/>
    <col min="189" max="189" width="18.08984375" bestFit="1" customWidth="1"/>
    <col min="190" max="190" width="6.6328125" bestFit="1" customWidth="1"/>
    <col min="191" max="191" width="14.36328125" bestFit="1" customWidth="1"/>
    <col min="192" max="192" width="15.6328125" bestFit="1" customWidth="1"/>
  </cols>
  <sheetData>
    <row r="1" spans="1:192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192" x14ac:dyDescent="0.35">
      <c r="A2" s="19" t="s">
        <v>365</v>
      </c>
      <c r="B2" s="20" t="s">
        <v>4</v>
      </c>
      <c r="C2" s="21" t="s">
        <v>366</v>
      </c>
      <c r="D2" t="s">
        <v>349</v>
      </c>
      <c r="E2" t="s">
        <v>2156</v>
      </c>
      <c r="F2" t="s">
        <v>387</v>
      </c>
      <c r="G2" t="s">
        <v>2157</v>
      </c>
      <c r="H2" t="s">
        <v>11133</v>
      </c>
      <c r="I2" t="s">
        <v>4396</v>
      </c>
      <c r="J2" t="s">
        <v>2158</v>
      </c>
      <c r="K2" t="s">
        <v>11134</v>
      </c>
      <c r="L2" t="s">
        <v>2159</v>
      </c>
      <c r="M2" t="s">
        <v>11135</v>
      </c>
      <c r="N2" t="s">
        <v>2160</v>
      </c>
      <c r="O2" t="s">
        <v>2161</v>
      </c>
      <c r="P2" t="s">
        <v>2162</v>
      </c>
      <c r="Q2" t="s">
        <v>11136</v>
      </c>
      <c r="R2" t="s">
        <v>2147</v>
      </c>
      <c r="S2" t="s">
        <v>11137</v>
      </c>
      <c r="T2" t="s">
        <v>4658</v>
      </c>
      <c r="U2" t="s">
        <v>11138</v>
      </c>
      <c r="V2" t="s">
        <v>2169</v>
      </c>
      <c r="W2" t="s">
        <v>11139</v>
      </c>
      <c r="X2" t="s">
        <v>11140</v>
      </c>
      <c r="Y2" t="s">
        <v>2170</v>
      </c>
      <c r="Z2" t="s">
        <v>2171</v>
      </c>
      <c r="AA2" t="s">
        <v>11141</v>
      </c>
      <c r="AB2" t="s">
        <v>9775</v>
      </c>
      <c r="AC2" t="s">
        <v>4868</v>
      </c>
      <c r="AD2" t="s">
        <v>11142</v>
      </c>
      <c r="AE2" t="s">
        <v>11143</v>
      </c>
      <c r="AF2" t="s">
        <v>11144</v>
      </c>
      <c r="AG2" t="s">
        <v>11145</v>
      </c>
      <c r="AH2" t="s">
        <v>11146</v>
      </c>
      <c r="AI2" t="s">
        <v>11147</v>
      </c>
      <c r="AJ2" t="s">
        <v>11148</v>
      </c>
      <c r="AK2" t="s">
        <v>10590</v>
      </c>
      <c r="AL2" t="s">
        <v>11149</v>
      </c>
      <c r="AM2" t="s">
        <v>11150</v>
      </c>
      <c r="AN2" t="s">
        <v>11151</v>
      </c>
      <c r="AO2" t="s">
        <v>11152</v>
      </c>
      <c r="AP2" t="s">
        <v>11153</v>
      </c>
      <c r="AQ2" t="s">
        <v>2163</v>
      </c>
      <c r="AR2" t="s">
        <v>11154</v>
      </c>
      <c r="AS2" t="s">
        <v>11155</v>
      </c>
      <c r="AT2" t="s">
        <v>11156</v>
      </c>
      <c r="AU2" t="s">
        <v>11157</v>
      </c>
      <c r="AV2" t="s">
        <v>11158</v>
      </c>
      <c r="AW2" t="s">
        <v>11159</v>
      </c>
      <c r="AX2" t="s">
        <v>11160</v>
      </c>
      <c r="AY2" t="s">
        <v>11161</v>
      </c>
      <c r="AZ2" t="s">
        <v>11162</v>
      </c>
      <c r="BA2" t="s">
        <v>11163</v>
      </c>
      <c r="BB2" t="s">
        <v>11164</v>
      </c>
      <c r="BC2" t="s">
        <v>11165</v>
      </c>
      <c r="BD2" t="s">
        <v>11166</v>
      </c>
      <c r="BE2" t="s">
        <v>11167</v>
      </c>
      <c r="BF2" t="s">
        <v>11168</v>
      </c>
      <c r="BG2" t="s">
        <v>11169</v>
      </c>
      <c r="BH2" t="s">
        <v>11170</v>
      </c>
      <c r="BI2" t="s">
        <v>5366</v>
      </c>
      <c r="BJ2" t="s">
        <v>11171</v>
      </c>
      <c r="BK2" t="s">
        <v>11172</v>
      </c>
      <c r="BL2" t="s">
        <v>11173</v>
      </c>
      <c r="BM2" t="s">
        <v>11174</v>
      </c>
      <c r="BN2" t="s">
        <v>11175</v>
      </c>
      <c r="BO2" t="s">
        <v>11176</v>
      </c>
      <c r="BP2" t="s">
        <v>11177</v>
      </c>
      <c r="BQ2" t="s">
        <v>11178</v>
      </c>
      <c r="BR2" t="s">
        <v>11179</v>
      </c>
      <c r="BS2" t="s">
        <v>11180</v>
      </c>
      <c r="BT2" t="s">
        <v>11181</v>
      </c>
      <c r="BU2" t="s">
        <v>11182</v>
      </c>
      <c r="BV2" t="s">
        <v>11183</v>
      </c>
      <c r="BW2" t="s">
        <v>11184</v>
      </c>
      <c r="BX2" t="s">
        <v>11185</v>
      </c>
      <c r="BY2" t="s">
        <v>11186</v>
      </c>
      <c r="BZ2" t="s">
        <v>11187</v>
      </c>
      <c r="CA2" t="s">
        <v>11188</v>
      </c>
      <c r="CB2" t="s">
        <v>11189</v>
      </c>
      <c r="CC2" t="s">
        <v>11190</v>
      </c>
      <c r="CD2" t="s">
        <v>11191</v>
      </c>
      <c r="CE2" t="s">
        <v>11192</v>
      </c>
      <c r="CF2" t="s">
        <v>11193</v>
      </c>
      <c r="CG2" t="s">
        <v>11194</v>
      </c>
      <c r="CH2" t="s">
        <v>11195</v>
      </c>
      <c r="CI2" t="s">
        <v>11196</v>
      </c>
      <c r="CJ2" t="s">
        <v>11197</v>
      </c>
      <c r="CK2" t="s">
        <v>11198</v>
      </c>
      <c r="CL2" t="s">
        <v>11199</v>
      </c>
      <c r="CM2" t="s">
        <v>349</v>
      </c>
      <c r="CN2" t="s">
        <v>348</v>
      </c>
      <c r="CO2" t="s">
        <v>3632</v>
      </c>
      <c r="CP2" t="s">
        <v>5467</v>
      </c>
      <c r="CQ2" t="s">
        <v>11200</v>
      </c>
      <c r="CR2" t="s">
        <v>11201</v>
      </c>
      <c r="CS2" t="s">
        <v>11202</v>
      </c>
      <c r="CT2" t="s">
        <v>11203</v>
      </c>
      <c r="CU2" t="s">
        <v>2647</v>
      </c>
      <c r="CV2" t="s">
        <v>11204</v>
      </c>
      <c r="CW2" t="s">
        <v>11205</v>
      </c>
      <c r="CX2" t="s">
        <v>11206</v>
      </c>
      <c r="CY2" t="s">
        <v>11207</v>
      </c>
      <c r="CZ2" t="s">
        <v>11208</v>
      </c>
      <c r="DA2" t="s">
        <v>11209</v>
      </c>
      <c r="DB2" t="s">
        <v>11210</v>
      </c>
      <c r="DC2" t="s">
        <v>2164</v>
      </c>
      <c r="DD2" t="s">
        <v>11211</v>
      </c>
      <c r="DE2" t="s">
        <v>9869</v>
      </c>
      <c r="DF2" t="s">
        <v>9868</v>
      </c>
      <c r="DG2" t="s">
        <v>11212</v>
      </c>
      <c r="DH2" t="s">
        <v>1443</v>
      </c>
      <c r="DI2" t="s">
        <v>2167</v>
      </c>
      <c r="DJ2" t="s">
        <v>2165</v>
      </c>
      <c r="DK2" t="s">
        <v>2168</v>
      </c>
      <c r="DL2" t="s">
        <v>2166</v>
      </c>
      <c r="DM2" t="s">
        <v>11213</v>
      </c>
      <c r="DN2" t="s">
        <v>11214</v>
      </c>
      <c r="DO2" t="s">
        <v>11215</v>
      </c>
      <c r="DP2" t="s">
        <v>11216</v>
      </c>
      <c r="DQ2" t="s">
        <v>11217</v>
      </c>
      <c r="DR2" t="s">
        <v>11218</v>
      </c>
      <c r="DS2" t="s">
        <v>11219</v>
      </c>
      <c r="DT2" t="s">
        <v>11220</v>
      </c>
      <c r="DU2" t="s">
        <v>11221</v>
      </c>
      <c r="DV2" t="s">
        <v>11222</v>
      </c>
      <c r="DW2" t="s">
        <v>11223</v>
      </c>
      <c r="DX2" t="s">
        <v>11224</v>
      </c>
      <c r="DY2" t="s">
        <v>11225</v>
      </c>
      <c r="DZ2" t="s">
        <v>11226</v>
      </c>
      <c r="EA2" t="s">
        <v>11227</v>
      </c>
      <c r="EB2" t="s">
        <v>11228</v>
      </c>
      <c r="EC2" t="s">
        <v>11229</v>
      </c>
      <c r="ED2" t="s">
        <v>11230</v>
      </c>
      <c r="EE2" t="s">
        <v>11231</v>
      </c>
      <c r="EF2" t="s">
        <v>11232</v>
      </c>
      <c r="EG2" t="s">
        <v>11233</v>
      </c>
      <c r="EH2" t="s">
        <v>11234</v>
      </c>
      <c r="EI2" t="s">
        <v>11235</v>
      </c>
      <c r="EJ2" t="s">
        <v>11236</v>
      </c>
      <c r="EK2" t="s">
        <v>11237</v>
      </c>
      <c r="EL2" t="s">
        <v>11238</v>
      </c>
      <c r="EM2" t="s">
        <v>11239</v>
      </c>
      <c r="EN2" t="s">
        <v>11240</v>
      </c>
      <c r="EO2" t="s">
        <v>2000</v>
      </c>
      <c r="EP2" t="s">
        <v>11241</v>
      </c>
      <c r="EQ2" t="s">
        <v>11242</v>
      </c>
      <c r="ER2" t="s">
        <v>11243</v>
      </c>
      <c r="ES2" t="s">
        <v>11244</v>
      </c>
      <c r="ET2" t="s">
        <v>11245</v>
      </c>
      <c r="EU2" t="s">
        <v>11246</v>
      </c>
      <c r="EV2" t="s">
        <v>11247</v>
      </c>
      <c r="EW2" t="s">
        <v>11248</v>
      </c>
      <c r="EX2" t="s">
        <v>11249</v>
      </c>
      <c r="EY2" t="s">
        <v>11250</v>
      </c>
      <c r="EZ2" t="s">
        <v>11251</v>
      </c>
      <c r="FA2" t="s">
        <v>11252</v>
      </c>
      <c r="FB2" t="s">
        <v>11253</v>
      </c>
      <c r="FC2" t="s">
        <v>11254</v>
      </c>
      <c r="FD2" t="s">
        <v>11255</v>
      </c>
      <c r="FE2" t="s">
        <v>11256</v>
      </c>
      <c r="FF2" t="s">
        <v>11257</v>
      </c>
      <c r="FG2" t="s">
        <v>11258</v>
      </c>
      <c r="FH2" t="s">
        <v>9901</v>
      </c>
      <c r="FI2" t="s">
        <v>11259</v>
      </c>
      <c r="FJ2" t="s">
        <v>2165</v>
      </c>
      <c r="FK2" t="s">
        <v>2173</v>
      </c>
      <c r="FL2" t="s">
        <v>2174</v>
      </c>
      <c r="FM2" t="s">
        <v>2175</v>
      </c>
      <c r="FN2" t="s">
        <v>2176</v>
      </c>
      <c r="FO2" t="s">
        <v>2177</v>
      </c>
      <c r="FP2" t="s">
        <v>2178</v>
      </c>
      <c r="FQ2" t="s">
        <v>369</v>
      </c>
      <c r="FR2" t="s">
        <v>2179</v>
      </c>
      <c r="FS2" t="s">
        <v>2180</v>
      </c>
      <c r="FT2" t="s">
        <v>2181</v>
      </c>
      <c r="FU2" t="s">
        <v>2182</v>
      </c>
      <c r="FV2" t="s">
        <v>2183</v>
      </c>
      <c r="FW2" t="s">
        <v>2184</v>
      </c>
      <c r="FX2" t="s">
        <v>2185</v>
      </c>
      <c r="FY2" t="s">
        <v>2186</v>
      </c>
      <c r="FZ2" t="s">
        <v>11260</v>
      </c>
      <c r="GA2" t="s">
        <v>11261</v>
      </c>
      <c r="GB2" t="s">
        <v>11262</v>
      </c>
      <c r="GC2" t="s">
        <v>11263</v>
      </c>
      <c r="GD2" t="s">
        <v>11264</v>
      </c>
      <c r="GE2" t="s">
        <v>11265</v>
      </c>
      <c r="GF2" t="s">
        <v>11266</v>
      </c>
      <c r="GG2" t="s">
        <v>11267</v>
      </c>
      <c r="GH2" t="s">
        <v>4396</v>
      </c>
      <c r="GI2" t="s">
        <v>11268</v>
      </c>
      <c r="GJ2" t="s">
        <v>11269</v>
      </c>
    </row>
    <row r="3" spans="1:192" x14ac:dyDescent="0.35">
      <c r="A3" s="5">
        <v>43300</v>
      </c>
      <c r="D3" t="s">
        <v>11280</v>
      </c>
      <c r="E3" t="s">
        <v>11270</v>
      </c>
      <c r="F3" t="s">
        <v>11271</v>
      </c>
      <c r="G3" t="s">
        <v>1311</v>
      </c>
      <c r="H3">
        <v>0</v>
      </c>
      <c r="I3">
        <v>0</v>
      </c>
      <c r="M3">
        <v>1</v>
      </c>
      <c r="N3">
        <v>1</v>
      </c>
      <c r="O3" t="s">
        <v>2218</v>
      </c>
      <c r="P3" t="s">
        <v>2278</v>
      </c>
      <c r="Q3" t="s">
        <v>11272</v>
      </c>
      <c r="R3">
        <v>9999</v>
      </c>
      <c r="S3" t="s">
        <v>11273</v>
      </c>
      <c r="T3" t="s">
        <v>11274</v>
      </c>
      <c r="U3" t="s">
        <v>11275</v>
      </c>
      <c r="V3">
        <v>0</v>
      </c>
      <c r="W3">
        <v>0</v>
      </c>
      <c r="X3">
        <v>1</v>
      </c>
      <c r="Y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1</v>
      </c>
      <c r="AL3">
        <v>0</v>
      </c>
      <c r="AM3">
        <v>0</v>
      </c>
      <c r="AN3">
        <v>0</v>
      </c>
      <c r="AO3">
        <v>0</v>
      </c>
      <c r="AP3" t="s">
        <v>2878</v>
      </c>
      <c r="AR3" t="s">
        <v>5094</v>
      </c>
      <c r="AS3">
        <v>1</v>
      </c>
      <c r="AT3" t="s">
        <v>2878</v>
      </c>
      <c r="AU3" t="s">
        <v>2878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E3" t="s">
        <v>4439</v>
      </c>
      <c r="BF3" t="s">
        <v>4439</v>
      </c>
      <c r="BG3" t="s">
        <v>4439</v>
      </c>
      <c r="BH3">
        <v>0</v>
      </c>
      <c r="BI3">
        <v>0</v>
      </c>
      <c r="BJ3">
        <v>0</v>
      </c>
      <c r="BK3">
        <v>1</v>
      </c>
      <c r="BL3">
        <v>0</v>
      </c>
      <c r="BM3">
        <v>0</v>
      </c>
      <c r="BN3">
        <v>0</v>
      </c>
      <c r="BO3" t="s">
        <v>4139</v>
      </c>
      <c r="BP3">
        <v>0</v>
      </c>
      <c r="BQ3" t="s">
        <v>11276</v>
      </c>
      <c r="BR3">
        <v>0</v>
      </c>
      <c r="BU3">
        <v>0</v>
      </c>
      <c r="BV3">
        <v>0</v>
      </c>
      <c r="BW3">
        <v>0</v>
      </c>
      <c r="BX3">
        <v>1</v>
      </c>
      <c r="BY3">
        <v>0</v>
      </c>
      <c r="BZ3">
        <v>0</v>
      </c>
      <c r="CA3">
        <v>0</v>
      </c>
      <c r="CD3">
        <v>0</v>
      </c>
      <c r="CE3">
        <v>0</v>
      </c>
      <c r="CG3">
        <v>0</v>
      </c>
      <c r="CH3">
        <v>0</v>
      </c>
      <c r="CJ3" t="s">
        <v>4770</v>
      </c>
      <c r="CK3" t="s">
        <v>11277</v>
      </c>
      <c r="CL3" t="s">
        <v>9263</v>
      </c>
      <c r="CP3">
        <v>0</v>
      </c>
      <c r="CS3">
        <v>0</v>
      </c>
      <c r="CT3">
        <v>0</v>
      </c>
      <c r="CU3">
        <v>0</v>
      </c>
      <c r="CV3">
        <v>0</v>
      </c>
      <c r="CX3" t="s">
        <v>2878</v>
      </c>
      <c r="CY3" t="s">
        <v>2878</v>
      </c>
      <c r="CZ3">
        <v>0</v>
      </c>
      <c r="DA3">
        <v>0</v>
      </c>
      <c r="DB3" t="s">
        <v>2878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E3">
        <v>0</v>
      </c>
      <c r="EF3">
        <v>0</v>
      </c>
      <c r="EG3" t="s">
        <v>11278</v>
      </c>
      <c r="EI3">
        <v>0</v>
      </c>
      <c r="EM3">
        <v>0</v>
      </c>
      <c r="EO3">
        <v>0</v>
      </c>
      <c r="EP3">
        <v>0</v>
      </c>
      <c r="EQ3">
        <v>0</v>
      </c>
      <c r="EV3">
        <v>0</v>
      </c>
      <c r="EY3">
        <v>0</v>
      </c>
      <c r="FA3" t="s">
        <v>11279</v>
      </c>
      <c r="FO3">
        <v>0</v>
      </c>
      <c r="FQ3">
        <v>0</v>
      </c>
      <c r="FS3">
        <v>0</v>
      </c>
      <c r="FU3">
        <v>0</v>
      </c>
      <c r="FW3" t="s">
        <v>415</v>
      </c>
      <c r="FY3">
        <v>0</v>
      </c>
      <c r="GD3">
        <v>0</v>
      </c>
      <c r="GE3">
        <v>0</v>
      </c>
      <c r="GF3">
        <v>0</v>
      </c>
      <c r="GG3">
        <v>0</v>
      </c>
    </row>
  </sheetData>
  <autoFilter ref="A2:GJ2" xr:uid="{00000000-0009-0000-0000-000004010000}"/>
  <dataValidations count="1">
    <dataValidation type="list" allowBlank="1" showInputMessage="1" showErrorMessage="1" sqref="D1" xr:uid="{00000000-0002-0000-0401-000000000000}">
      <formula1>Sites</formula1>
    </dataValidation>
  </dataValidations>
  <hyperlinks>
    <hyperlink ref="B1" location="Index!A1" display="Go To Index" xr:uid="{00000000-0004-0000-04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1-000000000000}">
  <sheetPr codeName="Sheet209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501-000000000000}">
      <formula1>Sites</formula1>
    </dataValidation>
  </dataValidations>
  <hyperlinks>
    <hyperlink ref="B1" location="Index!A1" display="Go To Index" xr:uid="{00000000-0004-0000-05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1-000000000000}">
  <sheetPr codeName="Sheet210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601-000000000000}">
      <formula1>Sites</formula1>
    </dataValidation>
  </dataValidations>
  <hyperlinks>
    <hyperlink ref="B1" location="Index!A1" display="Go To Index" xr:uid="{00000000-0004-0000-06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1-000000000000}">
  <sheetPr codeName="Sheet211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701-000000000000}">
      <formula1>Sites</formula1>
    </dataValidation>
  </dataValidations>
  <hyperlinks>
    <hyperlink ref="B1" location="Index!A1" display="Go To Index" xr:uid="{00000000-0004-0000-07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1-000000000000}">
  <sheetPr codeName="Sheet212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801-000000000000}">
      <formula1>Sites</formula1>
    </dataValidation>
  </dataValidations>
  <hyperlinks>
    <hyperlink ref="B1" location="Index!A1" display="Go To Index" xr:uid="{00000000-0004-0000-08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1-000000000000}">
  <sheetPr codeName="Sheet213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901-000000000000}">
      <formula1>Sites</formula1>
    </dataValidation>
  </dataValidations>
  <hyperlinks>
    <hyperlink ref="B1" location="Index!A1" display="Go To Index" xr:uid="{00000000-0004-0000-09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1-000000000000}">
  <sheetPr codeName="Sheet214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A01-000000000000}">
      <formula1>Sites</formula1>
    </dataValidation>
  </dataValidations>
  <hyperlinks>
    <hyperlink ref="B1" location="Index!A1" display="Go To Index" xr:uid="{00000000-0004-0000-0A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1-000000000000}">
  <sheetPr codeName="Sheet215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B01-000000000000}">
      <formula1>Sites</formula1>
    </dataValidation>
  </dataValidations>
  <hyperlinks>
    <hyperlink ref="B1" location="Index!A1" display="Go To Index" xr:uid="{00000000-0004-0000-0B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1-000000000000}">
  <sheetPr codeName="Sheet216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C01-000000000000}">
      <formula1>Sites</formula1>
    </dataValidation>
  </dataValidations>
  <hyperlinks>
    <hyperlink ref="B1" location="Index!A1" display="Go To Index" xr:uid="{00000000-0004-0000-0C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1-000000000000}">
  <sheetPr codeName="Sheet217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D01-000000000000}">
      <formula1>Sites</formula1>
    </dataValidation>
  </dataValidations>
  <hyperlinks>
    <hyperlink ref="B1" location="Index!A1" display="Go To Index" xr:uid="{00000000-0004-0000-0D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1-000000000000}">
  <sheetPr codeName="Sheet218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0E01-000000000000}">
      <formula1>Sites</formula1>
    </dataValidation>
  </dataValidations>
  <hyperlinks>
    <hyperlink ref="B1" location="Index!A1" display="Go To Index" xr:uid="{00000000-0004-0000-0E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1-000000000000}">
  <sheetPr codeName="Sheet219"/>
  <dimension ref="A1:AP124"/>
  <sheetViews>
    <sheetView workbookViewId="0">
      <pane xSplit="10" ySplit="2" topLeftCell="AN3" activePane="bottomRight" state="frozen"/>
      <selection pane="topRight" activeCell="J1" sqref="J1"/>
      <selection pane="bottomLeft" activeCell="A3" sqref="A3"/>
      <selection pane="bottomRight" activeCell="B1" sqref="B1"/>
    </sheetView>
  </sheetViews>
  <sheetFormatPr defaultRowHeight="14.5" x14ac:dyDescent="0.35"/>
  <cols>
    <col min="1" max="2" width="10.6328125" style="5" bestFit="1" customWidth="1"/>
    <col min="3" max="3" width="8.453125" style="5" bestFit="1" customWidth="1"/>
    <col min="4" max="4" width="6.90625" bestFit="1" customWidth="1"/>
    <col min="5" max="5" width="11.08984375" style="46" bestFit="1" customWidth="1"/>
    <col min="6" max="6" width="10.6328125" bestFit="1" customWidth="1"/>
    <col min="7" max="7" width="9" bestFit="1" customWidth="1"/>
    <col min="8" max="8" width="8" bestFit="1" customWidth="1"/>
    <col min="9" max="9" width="6.90625" bestFit="1" customWidth="1"/>
    <col min="10" max="10" width="24.36328125" bestFit="1" customWidth="1"/>
    <col min="11" max="11" width="9.6328125" bestFit="1" customWidth="1"/>
    <col min="12" max="12" width="5.6328125" bestFit="1" customWidth="1"/>
    <col min="13" max="13" width="6.90625" bestFit="1" customWidth="1"/>
    <col min="14" max="15" width="7.6328125" bestFit="1" customWidth="1"/>
    <col min="16" max="16" width="10.6328125" bestFit="1" customWidth="1"/>
    <col min="17" max="17" width="8.54296875" bestFit="1" customWidth="1"/>
    <col min="18" max="18" width="5.90625" bestFit="1" customWidth="1"/>
    <col min="19" max="19" width="8.36328125" bestFit="1" customWidth="1"/>
    <col min="20" max="20" width="5.36328125" bestFit="1" customWidth="1"/>
    <col min="21" max="21" width="12.6328125" bestFit="1" customWidth="1"/>
    <col min="22" max="22" width="19.453125" bestFit="1" customWidth="1"/>
    <col min="23" max="23" width="10.453125" bestFit="1" customWidth="1"/>
    <col min="24" max="24" width="16" bestFit="1" customWidth="1"/>
    <col min="25" max="25" width="9.6328125" bestFit="1" customWidth="1"/>
    <col min="26" max="26" width="16.6328125" bestFit="1" customWidth="1"/>
    <col min="27" max="27" width="10.54296875" bestFit="1" customWidth="1"/>
    <col min="28" max="28" width="10" bestFit="1" customWidth="1"/>
    <col min="29" max="29" width="10.90625" bestFit="1" customWidth="1"/>
    <col min="30" max="30" width="38.6328125" bestFit="1" customWidth="1"/>
    <col min="31" max="31" width="23.36328125" bestFit="1" customWidth="1"/>
    <col min="32" max="32" width="21.453125" bestFit="1" customWidth="1"/>
    <col min="33" max="33" width="8.90625" bestFit="1" customWidth="1"/>
    <col min="34" max="34" width="6.90625" bestFit="1" customWidth="1"/>
    <col min="35" max="35" width="17.36328125" bestFit="1" customWidth="1"/>
    <col min="36" max="36" width="15" bestFit="1" customWidth="1"/>
    <col min="37" max="37" width="8.36328125" bestFit="1" customWidth="1"/>
    <col min="38" max="38" width="14.453125" bestFit="1" customWidth="1"/>
    <col min="39" max="39" width="30" bestFit="1" customWidth="1"/>
    <col min="40" max="40" width="19.36328125" bestFit="1" customWidth="1"/>
    <col min="41" max="41" width="22.6328125" bestFit="1" customWidth="1"/>
  </cols>
  <sheetData>
    <row r="1" spans="1:42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2" x14ac:dyDescent="0.35">
      <c r="A2" s="19" t="s">
        <v>365</v>
      </c>
      <c r="B2" s="20" t="s">
        <v>4</v>
      </c>
      <c r="C2" s="21" t="s">
        <v>366</v>
      </c>
      <c r="D2" t="s">
        <v>349</v>
      </c>
      <c r="E2" s="46" t="s">
        <v>47</v>
      </c>
      <c r="F2" t="s">
        <v>4061</v>
      </c>
      <c r="G2" t="s">
        <v>2162</v>
      </c>
      <c r="H2" t="s">
        <v>10243</v>
      </c>
      <c r="I2" t="s">
        <v>4432</v>
      </c>
      <c r="J2" t="s">
        <v>3240</v>
      </c>
      <c r="K2" t="s">
        <v>10244</v>
      </c>
      <c r="L2" t="s">
        <v>9263</v>
      </c>
      <c r="M2" t="s">
        <v>9984</v>
      </c>
      <c r="N2" t="s">
        <v>9807</v>
      </c>
      <c r="O2" t="s">
        <v>9808</v>
      </c>
      <c r="P2" t="s">
        <v>9809</v>
      </c>
      <c r="Q2" t="s">
        <v>9810</v>
      </c>
      <c r="R2" t="s">
        <v>9811</v>
      </c>
      <c r="S2" t="s">
        <v>10003</v>
      </c>
      <c r="T2" t="s">
        <v>10245</v>
      </c>
      <c r="U2" t="s">
        <v>10246</v>
      </c>
      <c r="V2" t="s">
        <v>10247</v>
      </c>
      <c r="W2" t="s">
        <v>2882</v>
      </c>
      <c r="X2" t="s">
        <v>10248</v>
      </c>
      <c r="Y2" t="s">
        <v>10024</v>
      </c>
      <c r="Z2" t="s">
        <v>10249</v>
      </c>
      <c r="AA2" t="s">
        <v>10250</v>
      </c>
      <c r="AB2" t="s">
        <v>8727</v>
      </c>
      <c r="AC2" t="s">
        <v>2599</v>
      </c>
      <c r="AD2" t="s">
        <v>387</v>
      </c>
      <c r="AE2" t="s">
        <v>10251</v>
      </c>
      <c r="AF2" t="s">
        <v>10252</v>
      </c>
      <c r="AG2" t="s">
        <v>3933</v>
      </c>
      <c r="AH2" t="s">
        <v>4126</v>
      </c>
      <c r="AI2" t="s">
        <v>10253</v>
      </c>
      <c r="AJ2" t="s">
        <v>10254</v>
      </c>
      <c r="AK2" t="s">
        <v>1936</v>
      </c>
      <c r="AL2" t="s">
        <v>10255</v>
      </c>
      <c r="AM2" t="s">
        <v>10256</v>
      </c>
      <c r="AN2" t="s">
        <v>10257</v>
      </c>
      <c r="AO2" t="s">
        <v>10258</v>
      </c>
    </row>
    <row r="3" spans="1:42" x14ac:dyDescent="0.35">
      <c r="C3" s="5">
        <v>43256</v>
      </c>
      <c r="E3" s="46" t="s">
        <v>10630</v>
      </c>
      <c r="F3">
        <v>463436</v>
      </c>
      <c r="G3" s="46" t="s">
        <v>9529</v>
      </c>
      <c r="H3" s="46">
        <v>463436</v>
      </c>
      <c r="I3" t="s">
        <v>4439</v>
      </c>
      <c r="J3" t="s">
        <v>10653</v>
      </c>
      <c r="L3" s="46">
        <v>1</v>
      </c>
      <c r="M3" s="46">
        <v>0</v>
      </c>
      <c r="N3" s="46">
        <v>0</v>
      </c>
      <c r="O3" s="46">
        <v>0</v>
      </c>
      <c r="P3" s="46">
        <v>0</v>
      </c>
      <c r="Q3" s="46">
        <v>0</v>
      </c>
      <c r="R3" s="46">
        <v>0</v>
      </c>
      <c r="S3" s="46">
        <v>0</v>
      </c>
      <c r="W3" s="46" t="s">
        <v>9821</v>
      </c>
      <c r="X3" s="46"/>
      <c r="Y3" s="46">
        <v>80</v>
      </c>
      <c r="Z3" s="46"/>
      <c r="AA3">
        <v>0</v>
      </c>
      <c r="AC3">
        <v>2030</v>
      </c>
      <c r="AD3" t="s">
        <v>10098</v>
      </c>
      <c r="AE3" s="46">
        <v>1</v>
      </c>
      <c r="AI3" s="46">
        <v>0</v>
      </c>
      <c r="AJ3" s="46">
        <v>0</v>
      </c>
      <c r="AK3" s="46"/>
      <c r="AL3" s="46"/>
      <c r="AM3" s="46">
        <v>0</v>
      </c>
      <c r="AN3" s="46" t="s">
        <v>1539</v>
      </c>
      <c r="AO3" s="46" t="s">
        <v>4128</v>
      </c>
      <c r="AP3" s="46"/>
    </row>
    <row r="4" spans="1:42" x14ac:dyDescent="0.35">
      <c r="C4" s="47">
        <v>43256</v>
      </c>
      <c r="E4" s="46" t="s">
        <v>10630</v>
      </c>
      <c r="F4">
        <v>464696</v>
      </c>
      <c r="G4" s="46" t="s">
        <v>9529</v>
      </c>
      <c r="H4" s="46">
        <v>464696</v>
      </c>
      <c r="I4" t="s">
        <v>4439</v>
      </c>
      <c r="J4" s="46" t="s">
        <v>10654</v>
      </c>
      <c r="L4" s="46">
        <v>1</v>
      </c>
      <c r="M4" s="46">
        <v>0</v>
      </c>
      <c r="N4" s="46">
        <v>0</v>
      </c>
      <c r="O4" s="46">
        <v>0</v>
      </c>
      <c r="P4" s="46">
        <v>0</v>
      </c>
      <c r="Q4" s="46">
        <v>0</v>
      </c>
      <c r="R4" s="46">
        <v>0</v>
      </c>
      <c r="S4" s="46">
        <v>0</v>
      </c>
      <c r="W4" s="46" t="s">
        <v>9821</v>
      </c>
      <c r="X4" s="46"/>
      <c r="Y4" s="46">
        <v>126</v>
      </c>
      <c r="Z4" s="46"/>
      <c r="AA4">
        <v>0</v>
      </c>
      <c r="AC4" s="46">
        <v>2031</v>
      </c>
      <c r="AD4" t="s">
        <v>10100</v>
      </c>
      <c r="AE4" s="46">
        <v>1</v>
      </c>
      <c r="AI4" s="46">
        <v>0</v>
      </c>
      <c r="AJ4" s="46">
        <v>0</v>
      </c>
      <c r="AK4" s="46"/>
      <c r="AL4" s="46"/>
      <c r="AM4" s="46">
        <v>0</v>
      </c>
      <c r="AN4" s="46" t="s">
        <v>1539</v>
      </c>
      <c r="AO4" s="46" t="s">
        <v>4128</v>
      </c>
      <c r="AP4" s="46"/>
    </row>
    <row r="5" spans="1:42" x14ac:dyDescent="0.35">
      <c r="C5" s="47">
        <v>43256</v>
      </c>
      <c r="E5" s="46" t="s">
        <v>10630</v>
      </c>
      <c r="F5">
        <v>464761</v>
      </c>
      <c r="G5" s="46" t="s">
        <v>9529</v>
      </c>
      <c r="H5" s="46">
        <v>464761</v>
      </c>
      <c r="I5" t="s">
        <v>4439</v>
      </c>
      <c r="J5" s="46" t="s">
        <v>10655</v>
      </c>
      <c r="L5" s="46">
        <v>1</v>
      </c>
      <c r="M5" s="46">
        <v>0</v>
      </c>
      <c r="N5" s="46">
        <v>0</v>
      </c>
      <c r="O5" s="46">
        <v>0</v>
      </c>
      <c r="P5" s="46">
        <v>0</v>
      </c>
      <c r="Q5" s="46">
        <v>0</v>
      </c>
      <c r="R5" s="46">
        <v>0</v>
      </c>
      <c r="S5" s="46">
        <v>0</v>
      </c>
      <c r="W5" s="46" t="s">
        <v>9821</v>
      </c>
      <c r="X5" s="46"/>
      <c r="Y5" s="46">
        <v>55</v>
      </c>
      <c r="Z5" s="46"/>
      <c r="AA5">
        <v>0</v>
      </c>
      <c r="AC5" s="46">
        <v>1005</v>
      </c>
      <c r="AD5" t="s">
        <v>3383</v>
      </c>
      <c r="AE5" s="46">
        <v>1</v>
      </c>
      <c r="AI5" s="46">
        <v>0</v>
      </c>
      <c r="AJ5" s="46">
        <v>0</v>
      </c>
      <c r="AK5" s="46"/>
      <c r="AL5" s="46"/>
      <c r="AM5" s="46">
        <v>0</v>
      </c>
      <c r="AN5" s="46" t="s">
        <v>1539</v>
      </c>
      <c r="AO5" s="46" t="s">
        <v>4128</v>
      </c>
      <c r="AP5" s="46"/>
    </row>
    <row r="6" spans="1:42" x14ac:dyDescent="0.35">
      <c r="C6" s="47">
        <v>43256</v>
      </c>
      <c r="E6" s="46" t="s">
        <v>10630</v>
      </c>
      <c r="F6">
        <v>465277</v>
      </c>
      <c r="G6" s="46" t="s">
        <v>9529</v>
      </c>
      <c r="H6" s="46">
        <v>465277</v>
      </c>
      <c r="I6" t="s">
        <v>4439</v>
      </c>
      <c r="J6" s="46" t="s">
        <v>10656</v>
      </c>
      <c r="L6" s="46">
        <v>1</v>
      </c>
      <c r="M6" s="46">
        <v>0</v>
      </c>
      <c r="N6" s="46">
        <v>0</v>
      </c>
      <c r="O6" s="46">
        <v>0</v>
      </c>
      <c r="P6" s="46">
        <v>0</v>
      </c>
      <c r="Q6" s="46">
        <v>0</v>
      </c>
      <c r="R6" s="46">
        <v>0</v>
      </c>
      <c r="S6" s="46">
        <v>0</v>
      </c>
      <c r="W6" s="46" t="s">
        <v>9821</v>
      </c>
      <c r="X6" s="46"/>
      <c r="Y6" s="46">
        <v>106</v>
      </c>
      <c r="Z6" s="46"/>
      <c r="AA6">
        <v>0</v>
      </c>
      <c r="AC6" s="46">
        <v>7031</v>
      </c>
      <c r="AD6" t="s">
        <v>10105</v>
      </c>
      <c r="AE6" s="46">
        <v>1</v>
      </c>
      <c r="AI6" s="46">
        <v>0</v>
      </c>
      <c r="AJ6" s="46">
        <v>0</v>
      </c>
      <c r="AK6" s="46"/>
      <c r="AL6" s="46"/>
      <c r="AM6" s="46">
        <v>0</v>
      </c>
      <c r="AN6" s="46" t="s">
        <v>1539</v>
      </c>
      <c r="AO6" s="46" t="s">
        <v>4128</v>
      </c>
      <c r="AP6" s="46"/>
    </row>
    <row r="7" spans="1:42" x14ac:dyDescent="0.35">
      <c r="C7" s="47">
        <v>43256</v>
      </c>
      <c r="E7" s="46" t="s">
        <v>10630</v>
      </c>
      <c r="F7">
        <v>465315</v>
      </c>
      <c r="G7" s="46" t="s">
        <v>9529</v>
      </c>
      <c r="H7" s="46">
        <v>465315</v>
      </c>
      <c r="I7" t="s">
        <v>4439</v>
      </c>
      <c r="J7" s="46" t="s">
        <v>10657</v>
      </c>
      <c r="L7" s="46">
        <v>1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  <c r="R7" s="46">
        <v>0</v>
      </c>
      <c r="S7" s="46">
        <v>0</v>
      </c>
      <c r="W7" s="46" t="s">
        <v>9821</v>
      </c>
      <c r="X7" s="46"/>
      <c r="Y7" s="46">
        <v>135</v>
      </c>
      <c r="Z7" s="46"/>
      <c r="AA7">
        <v>0</v>
      </c>
      <c r="AC7" s="46">
        <v>2035</v>
      </c>
      <c r="AD7" t="s">
        <v>10495</v>
      </c>
      <c r="AE7" s="46">
        <v>1</v>
      </c>
      <c r="AI7" s="46">
        <v>0</v>
      </c>
      <c r="AJ7" s="46">
        <v>0</v>
      </c>
      <c r="AK7" s="46"/>
      <c r="AL7" s="46"/>
      <c r="AM7" s="46">
        <v>0</v>
      </c>
      <c r="AN7" s="46" t="s">
        <v>1539</v>
      </c>
      <c r="AO7" s="46" t="s">
        <v>4128</v>
      </c>
      <c r="AP7" s="46"/>
    </row>
    <row r="8" spans="1:42" x14ac:dyDescent="0.35">
      <c r="C8" s="47">
        <v>43256</v>
      </c>
      <c r="E8" s="46" t="s">
        <v>10630</v>
      </c>
      <c r="F8">
        <v>465332</v>
      </c>
      <c r="G8" s="46" t="s">
        <v>9529</v>
      </c>
      <c r="H8" s="46">
        <v>465332</v>
      </c>
      <c r="I8" t="s">
        <v>4439</v>
      </c>
      <c r="J8" s="46" t="s">
        <v>10658</v>
      </c>
      <c r="L8" s="46">
        <v>1</v>
      </c>
      <c r="M8" s="46">
        <v>0</v>
      </c>
      <c r="N8" s="46">
        <v>0</v>
      </c>
      <c r="O8" s="46">
        <v>0</v>
      </c>
      <c r="P8" s="46">
        <v>0</v>
      </c>
      <c r="Q8" s="46">
        <v>0</v>
      </c>
      <c r="R8" s="46">
        <v>0</v>
      </c>
      <c r="S8" s="46">
        <v>0</v>
      </c>
      <c r="W8" s="46" t="s">
        <v>9821</v>
      </c>
      <c r="X8" s="46"/>
      <c r="Y8" s="46">
        <v>127</v>
      </c>
      <c r="Z8" s="46"/>
      <c r="AA8">
        <v>0</v>
      </c>
      <c r="AC8" s="46">
        <v>2033</v>
      </c>
      <c r="AD8" t="s">
        <v>10101</v>
      </c>
      <c r="AE8" s="46">
        <v>1</v>
      </c>
      <c r="AI8" s="46">
        <v>0</v>
      </c>
      <c r="AJ8" s="46">
        <v>0</v>
      </c>
      <c r="AK8" s="46"/>
      <c r="AL8" s="46"/>
      <c r="AM8" s="46">
        <v>0</v>
      </c>
      <c r="AN8" s="46" t="s">
        <v>1539</v>
      </c>
      <c r="AO8" s="46" t="s">
        <v>4128</v>
      </c>
      <c r="AP8" s="46"/>
    </row>
    <row r="9" spans="1:42" x14ac:dyDescent="0.35">
      <c r="C9" s="47">
        <v>43256</v>
      </c>
      <c r="E9" s="46" t="s">
        <v>10630</v>
      </c>
      <c r="F9">
        <v>465356</v>
      </c>
      <c r="G9" s="46" t="s">
        <v>9529</v>
      </c>
      <c r="H9" s="46">
        <v>465356</v>
      </c>
      <c r="I9" t="s">
        <v>4439</v>
      </c>
      <c r="J9" s="46" t="s">
        <v>10659</v>
      </c>
      <c r="L9" s="46">
        <v>1</v>
      </c>
      <c r="M9" s="46">
        <v>0</v>
      </c>
      <c r="N9" s="46">
        <v>0</v>
      </c>
      <c r="O9" s="46">
        <v>0</v>
      </c>
      <c r="P9" s="46">
        <v>0</v>
      </c>
      <c r="Q9" s="46">
        <v>0</v>
      </c>
      <c r="R9" s="46">
        <v>0</v>
      </c>
      <c r="S9" s="46">
        <v>0</v>
      </c>
      <c r="W9" s="46" t="s">
        <v>9821</v>
      </c>
      <c r="X9" s="46"/>
      <c r="Y9" s="46">
        <v>111</v>
      </c>
      <c r="Z9" s="46"/>
      <c r="AA9">
        <v>0</v>
      </c>
      <c r="AC9" s="46">
        <v>2036</v>
      </c>
      <c r="AD9" t="s">
        <v>10103</v>
      </c>
      <c r="AE9" s="46">
        <v>1</v>
      </c>
      <c r="AI9" s="46">
        <v>0</v>
      </c>
      <c r="AJ9" s="46">
        <v>0</v>
      </c>
      <c r="AK9" s="46"/>
      <c r="AL9" s="46"/>
      <c r="AM9" s="46">
        <v>0</v>
      </c>
      <c r="AN9" s="46" t="s">
        <v>1539</v>
      </c>
      <c r="AO9" s="46" t="s">
        <v>4128</v>
      </c>
      <c r="AP9" s="46"/>
    </row>
    <row r="10" spans="1:42" x14ac:dyDescent="0.35">
      <c r="C10" s="47">
        <v>43256</v>
      </c>
      <c r="E10" s="46" t="s">
        <v>10630</v>
      </c>
      <c r="F10">
        <v>465360</v>
      </c>
      <c r="G10" s="46" t="s">
        <v>9529</v>
      </c>
      <c r="H10" s="46">
        <v>465360</v>
      </c>
      <c r="I10" t="s">
        <v>4439</v>
      </c>
      <c r="J10" t="s">
        <v>10660</v>
      </c>
      <c r="L10" s="46">
        <v>1</v>
      </c>
      <c r="M10" s="46">
        <v>0</v>
      </c>
      <c r="N10" s="46">
        <v>0</v>
      </c>
      <c r="O10" s="46">
        <v>0</v>
      </c>
      <c r="P10" s="46">
        <v>0</v>
      </c>
      <c r="Q10" s="46">
        <v>0</v>
      </c>
      <c r="R10" s="46">
        <v>0</v>
      </c>
      <c r="S10" s="46">
        <v>0</v>
      </c>
      <c r="W10" t="s">
        <v>9821</v>
      </c>
      <c r="Y10">
        <v>111</v>
      </c>
      <c r="AA10">
        <v>0</v>
      </c>
      <c r="AC10" s="46">
        <v>2036</v>
      </c>
      <c r="AD10" t="s">
        <v>10103</v>
      </c>
      <c r="AE10" s="46">
        <v>1</v>
      </c>
      <c r="AI10" s="46">
        <v>0</v>
      </c>
      <c r="AJ10" s="46">
        <v>0</v>
      </c>
      <c r="AK10" s="46"/>
      <c r="AL10" s="46"/>
      <c r="AM10" s="46">
        <v>0</v>
      </c>
      <c r="AN10" s="46" t="s">
        <v>1539</v>
      </c>
      <c r="AO10" s="46" t="s">
        <v>4128</v>
      </c>
      <c r="AP10" s="46"/>
    </row>
    <row r="11" spans="1:42" x14ac:dyDescent="0.35">
      <c r="C11" s="47">
        <v>43256</v>
      </c>
      <c r="E11" s="46" t="s">
        <v>10630</v>
      </c>
      <c r="F11">
        <v>465364</v>
      </c>
      <c r="G11" s="46" t="s">
        <v>9529</v>
      </c>
      <c r="H11" s="46">
        <v>465364</v>
      </c>
      <c r="I11" t="s">
        <v>4439</v>
      </c>
      <c r="J11" t="s">
        <v>10661</v>
      </c>
      <c r="L11" s="46">
        <v>1</v>
      </c>
      <c r="M11" s="46">
        <v>0</v>
      </c>
      <c r="N11" s="46">
        <v>0</v>
      </c>
      <c r="O11" s="46">
        <v>0</v>
      </c>
      <c r="P11" s="46">
        <v>0</v>
      </c>
      <c r="Q11" s="46">
        <v>0</v>
      </c>
      <c r="R11" s="46">
        <v>0</v>
      </c>
      <c r="S11" s="46">
        <v>0</v>
      </c>
      <c r="W11" t="s">
        <v>9821</v>
      </c>
      <c r="Y11">
        <v>68</v>
      </c>
      <c r="AA11">
        <v>0</v>
      </c>
      <c r="AC11" s="46">
        <v>1015</v>
      </c>
      <c r="AD11" t="s">
        <v>10097</v>
      </c>
      <c r="AE11" s="46">
        <v>1</v>
      </c>
      <c r="AI11" s="46">
        <v>0</v>
      </c>
      <c r="AJ11" s="46">
        <v>0</v>
      </c>
      <c r="AK11" s="46"/>
      <c r="AL11" s="46"/>
      <c r="AM11" s="46">
        <v>0</v>
      </c>
      <c r="AN11" s="46" t="s">
        <v>1539</v>
      </c>
      <c r="AO11" s="46" t="s">
        <v>4128</v>
      </c>
      <c r="AP11" s="46"/>
    </row>
    <row r="12" spans="1:42" x14ac:dyDescent="0.35">
      <c r="C12" s="47">
        <v>43256</v>
      </c>
      <c r="E12" s="46" t="s">
        <v>10630</v>
      </c>
      <c r="F12">
        <v>465383</v>
      </c>
      <c r="G12" t="s">
        <v>9529</v>
      </c>
      <c r="H12">
        <v>465383</v>
      </c>
      <c r="I12" t="s">
        <v>4439</v>
      </c>
      <c r="J12" t="s">
        <v>10662</v>
      </c>
      <c r="L12">
        <v>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W12" t="s">
        <v>9821</v>
      </c>
      <c r="Y12">
        <v>80</v>
      </c>
      <c r="AA12">
        <v>0</v>
      </c>
      <c r="AC12">
        <v>2030</v>
      </c>
      <c r="AD12" t="s">
        <v>10098</v>
      </c>
      <c r="AE12">
        <v>1</v>
      </c>
      <c r="AI12">
        <v>0</v>
      </c>
      <c r="AJ12">
        <v>0</v>
      </c>
      <c r="AM12">
        <v>0</v>
      </c>
      <c r="AN12" t="s">
        <v>1539</v>
      </c>
      <c r="AO12" t="s">
        <v>4128</v>
      </c>
    </row>
    <row r="13" spans="1:42" x14ac:dyDescent="0.35">
      <c r="C13" s="47">
        <v>43256</v>
      </c>
      <c r="E13" s="46" t="s">
        <v>10630</v>
      </c>
      <c r="F13">
        <v>465399</v>
      </c>
      <c r="G13" t="s">
        <v>9529</v>
      </c>
      <c r="H13">
        <v>465399</v>
      </c>
      <c r="I13" t="s">
        <v>4439</v>
      </c>
      <c r="J13" t="s">
        <v>10663</v>
      </c>
      <c r="L13">
        <v>1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W13" t="s">
        <v>9821</v>
      </c>
      <c r="Y13">
        <v>135</v>
      </c>
      <c r="AA13">
        <v>0</v>
      </c>
      <c r="AC13">
        <v>2035</v>
      </c>
      <c r="AD13" t="s">
        <v>10495</v>
      </c>
      <c r="AE13">
        <v>1</v>
      </c>
      <c r="AI13">
        <v>0</v>
      </c>
      <c r="AJ13">
        <v>0</v>
      </c>
      <c r="AM13">
        <v>0</v>
      </c>
      <c r="AN13" t="s">
        <v>1539</v>
      </c>
      <c r="AO13" t="s">
        <v>4128</v>
      </c>
    </row>
    <row r="14" spans="1:42" x14ac:dyDescent="0.35">
      <c r="C14" s="47">
        <v>43256</v>
      </c>
      <c r="E14" s="46" t="s">
        <v>10630</v>
      </c>
      <c r="F14">
        <v>465414</v>
      </c>
      <c r="G14" t="s">
        <v>9529</v>
      </c>
      <c r="H14">
        <v>465414</v>
      </c>
      <c r="I14" t="s">
        <v>4439</v>
      </c>
      <c r="J14" t="s">
        <v>10664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W14" t="s">
        <v>9821</v>
      </c>
      <c r="Y14">
        <v>80</v>
      </c>
      <c r="AA14">
        <v>0</v>
      </c>
      <c r="AC14">
        <v>2030</v>
      </c>
      <c r="AD14" t="s">
        <v>10098</v>
      </c>
      <c r="AE14">
        <v>1</v>
      </c>
      <c r="AI14">
        <v>0</v>
      </c>
      <c r="AJ14">
        <v>0</v>
      </c>
      <c r="AM14">
        <v>0</v>
      </c>
      <c r="AN14" t="s">
        <v>1539</v>
      </c>
      <c r="AO14" t="s">
        <v>4128</v>
      </c>
    </row>
    <row r="15" spans="1:42" x14ac:dyDescent="0.35">
      <c r="C15" s="47">
        <v>43256</v>
      </c>
      <c r="E15" s="46" t="s">
        <v>10630</v>
      </c>
      <c r="F15">
        <v>465469</v>
      </c>
      <c r="G15" t="s">
        <v>9529</v>
      </c>
      <c r="H15">
        <v>465469</v>
      </c>
      <c r="I15" t="s">
        <v>4439</v>
      </c>
      <c r="J15" t="s">
        <v>10665</v>
      </c>
      <c r="L15">
        <v>1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W15" t="s">
        <v>9821</v>
      </c>
      <c r="Y15">
        <v>91</v>
      </c>
      <c r="AA15">
        <v>0</v>
      </c>
      <c r="AC15">
        <v>3030</v>
      </c>
      <c r="AD15" t="s">
        <v>10666</v>
      </c>
      <c r="AE15">
        <v>1</v>
      </c>
      <c r="AI15">
        <v>0</v>
      </c>
      <c r="AJ15">
        <v>0</v>
      </c>
      <c r="AM15">
        <v>0</v>
      </c>
      <c r="AN15" t="s">
        <v>1539</v>
      </c>
      <c r="AO15" t="s">
        <v>4128</v>
      </c>
    </row>
    <row r="16" spans="1:42" x14ac:dyDescent="0.35">
      <c r="C16" s="47">
        <v>43256</v>
      </c>
      <c r="E16" s="46" t="s">
        <v>10630</v>
      </c>
      <c r="F16">
        <v>465476</v>
      </c>
      <c r="G16" t="s">
        <v>9529</v>
      </c>
      <c r="H16">
        <v>465476</v>
      </c>
      <c r="I16" t="s">
        <v>4439</v>
      </c>
      <c r="J16" t="s">
        <v>10667</v>
      </c>
      <c r="L16">
        <v>1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W16" t="s">
        <v>9821</v>
      </c>
      <c r="Y16">
        <v>111</v>
      </c>
      <c r="AA16">
        <v>0</v>
      </c>
      <c r="AC16">
        <v>2036</v>
      </c>
      <c r="AD16" t="s">
        <v>10103</v>
      </c>
      <c r="AE16">
        <v>1</v>
      </c>
      <c r="AI16">
        <v>0</v>
      </c>
      <c r="AJ16">
        <v>0</v>
      </c>
      <c r="AM16">
        <v>0</v>
      </c>
      <c r="AN16" t="s">
        <v>1539</v>
      </c>
      <c r="AO16" t="s">
        <v>4128</v>
      </c>
    </row>
    <row r="17" spans="3:41" x14ac:dyDescent="0.35">
      <c r="C17" s="47">
        <v>43256</v>
      </c>
      <c r="E17" s="46" t="s">
        <v>10630</v>
      </c>
      <c r="F17">
        <v>465485</v>
      </c>
      <c r="G17" t="s">
        <v>9529</v>
      </c>
      <c r="H17">
        <v>465485</v>
      </c>
      <c r="I17" t="s">
        <v>4439</v>
      </c>
      <c r="J17" t="s">
        <v>10668</v>
      </c>
      <c r="L17">
        <v>1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W17" t="s">
        <v>9821</v>
      </c>
      <c r="Y17">
        <v>91</v>
      </c>
      <c r="AA17">
        <v>0</v>
      </c>
      <c r="AC17">
        <v>3030</v>
      </c>
      <c r="AD17" t="s">
        <v>10666</v>
      </c>
      <c r="AE17">
        <v>1</v>
      </c>
      <c r="AI17">
        <v>0</v>
      </c>
      <c r="AJ17">
        <v>0</v>
      </c>
      <c r="AM17">
        <v>0</v>
      </c>
      <c r="AN17" t="s">
        <v>1539</v>
      </c>
      <c r="AO17" t="s">
        <v>4128</v>
      </c>
    </row>
    <row r="18" spans="3:41" x14ac:dyDescent="0.35">
      <c r="C18" s="47">
        <v>43256</v>
      </c>
      <c r="E18" s="46" t="s">
        <v>10630</v>
      </c>
      <c r="F18">
        <v>465534</v>
      </c>
      <c r="G18" t="s">
        <v>9529</v>
      </c>
      <c r="H18">
        <v>465534</v>
      </c>
      <c r="I18" t="s">
        <v>4439</v>
      </c>
      <c r="J18" t="s">
        <v>10669</v>
      </c>
      <c r="L18">
        <v>1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W18" t="s">
        <v>9821</v>
      </c>
      <c r="Y18">
        <v>55</v>
      </c>
      <c r="AA18">
        <v>0</v>
      </c>
      <c r="AC18">
        <v>1005</v>
      </c>
      <c r="AD18" t="s">
        <v>3383</v>
      </c>
      <c r="AE18">
        <v>1</v>
      </c>
      <c r="AI18">
        <v>0</v>
      </c>
      <c r="AJ18">
        <v>0</v>
      </c>
      <c r="AM18">
        <v>0</v>
      </c>
      <c r="AN18" t="s">
        <v>1539</v>
      </c>
      <c r="AO18" t="s">
        <v>4128</v>
      </c>
    </row>
    <row r="19" spans="3:41" x14ac:dyDescent="0.35">
      <c r="C19" s="47">
        <v>43256</v>
      </c>
      <c r="E19" s="46" t="s">
        <v>10630</v>
      </c>
      <c r="F19">
        <v>465554</v>
      </c>
      <c r="G19" t="s">
        <v>9529</v>
      </c>
      <c r="H19">
        <v>465554</v>
      </c>
      <c r="I19" t="s">
        <v>4439</v>
      </c>
      <c r="J19" t="s">
        <v>10670</v>
      </c>
      <c r="L19">
        <v>1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W19" t="s">
        <v>9821</v>
      </c>
      <c r="Y19">
        <v>91</v>
      </c>
      <c r="AA19">
        <v>0</v>
      </c>
      <c r="AC19">
        <v>3030</v>
      </c>
      <c r="AD19" t="s">
        <v>10666</v>
      </c>
      <c r="AE19">
        <v>1</v>
      </c>
      <c r="AI19">
        <v>0</v>
      </c>
      <c r="AJ19">
        <v>0</v>
      </c>
      <c r="AM19">
        <v>0</v>
      </c>
      <c r="AN19" t="s">
        <v>1539</v>
      </c>
      <c r="AO19" t="s">
        <v>4128</v>
      </c>
    </row>
    <row r="20" spans="3:41" x14ac:dyDescent="0.35">
      <c r="C20" s="47">
        <v>43256</v>
      </c>
      <c r="E20" s="46" t="s">
        <v>10630</v>
      </c>
      <c r="F20">
        <v>465562</v>
      </c>
      <c r="G20" t="s">
        <v>9529</v>
      </c>
      <c r="H20">
        <v>465562</v>
      </c>
      <c r="I20" t="s">
        <v>4439</v>
      </c>
      <c r="J20" t="s">
        <v>10671</v>
      </c>
      <c r="L20">
        <v>1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W20" t="s">
        <v>9821</v>
      </c>
      <c r="Y20">
        <v>135</v>
      </c>
      <c r="AA20">
        <v>0</v>
      </c>
      <c r="AC20">
        <v>2035</v>
      </c>
      <c r="AD20" t="s">
        <v>10495</v>
      </c>
      <c r="AE20">
        <v>1</v>
      </c>
      <c r="AI20">
        <v>0</v>
      </c>
      <c r="AJ20">
        <v>0</v>
      </c>
      <c r="AM20">
        <v>0</v>
      </c>
      <c r="AN20" t="s">
        <v>1539</v>
      </c>
      <c r="AO20" t="s">
        <v>4128</v>
      </c>
    </row>
    <row r="21" spans="3:41" x14ac:dyDescent="0.35">
      <c r="C21" s="47">
        <v>43256</v>
      </c>
      <c r="E21" s="46" t="s">
        <v>10630</v>
      </c>
      <c r="F21">
        <v>465565</v>
      </c>
      <c r="G21" t="s">
        <v>9529</v>
      </c>
      <c r="H21">
        <v>465565</v>
      </c>
      <c r="I21" t="s">
        <v>4439</v>
      </c>
      <c r="J21" t="s">
        <v>10672</v>
      </c>
      <c r="L21">
        <v>1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W21" t="s">
        <v>9821</v>
      </c>
      <c r="Y21">
        <v>126</v>
      </c>
      <c r="AA21">
        <v>0</v>
      </c>
      <c r="AC21">
        <v>2031</v>
      </c>
      <c r="AD21" t="s">
        <v>10100</v>
      </c>
      <c r="AE21">
        <v>1</v>
      </c>
      <c r="AI21">
        <v>0</v>
      </c>
      <c r="AJ21">
        <v>0</v>
      </c>
      <c r="AM21">
        <v>0</v>
      </c>
      <c r="AN21" t="s">
        <v>1539</v>
      </c>
      <c r="AO21" t="s">
        <v>4128</v>
      </c>
    </row>
    <row r="22" spans="3:41" x14ac:dyDescent="0.35">
      <c r="C22" s="47">
        <v>43256</v>
      </c>
      <c r="E22" s="46" t="s">
        <v>10630</v>
      </c>
      <c r="F22">
        <v>465582</v>
      </c>
      <c r="G22" t="s">
        <v>9529</v>
      </c>
      <c r="H22">
        <v>465582</v>
      </c>
      <c r="I22" t="s">
        <v>4439</v>
      </c>
      <c r="J22" t="s">
        <v>10673</v>
      </c>
      <c r="L22">
        <v>1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W22" t="s">
        <v>9821</v>
      </c>
      <c r="Y22">
        <v>76</v>
      </c>
      <c r="AA22">
        <v>0</v>
      </c>
      <c r="AC22">
        <v>3031</v>
      </c>
      <c r="AD22" t="s">
        <v>10104</v>
      </c>
      <c r="AE22">
        <v>1</v>
      </c>
      <c r="AI22">
        <v>0</v>
      </c>
      <c r="AJ22">
        <v>0</v>
      </c>
      <c r="AM22">
        <v>0</v>
      </c>
      <c r="AN22" t="s">
        <v>1539</v>
      </c>
      <c r="AO22" t="s">
        <v>4128</v>
      </c>
    </row>
    <row r="23" spans="3:41" x14ac:dyDescent="0.35">
      <c r="C23" s="47">
        <v>43256</v>
      </c>
      <c r="E23" s="46" t="s">
        <v>10630</v>
      </c>
      <c r="F23">
        <v>465603</v>
      </c>
      <c r="G23" t="s">
        <v>9529</v>
      </c>
      <c r="H23">
        <v>465603</v>
      </c>
      <c r="I23" t="s">
        <v>4439</v>
      </c>
      <c r="J23" t="s">
        <v>10674</v>
      </c>
      <c r="L23">
        <v>1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W23" t="s">
        <v>9821</v>
      </c>
      <c r="Y23">
        <v>91</v>
      </c>
      <c r="AA23">
        <v>0</v>
      </c>
      <c r="AC23">
        <v>3030</v>
      </c>
      <c r="AD23" t="s">
        <v>10666</v>
      </c>
      <c r="AE23">
        <v>1</v>
      </c>
      <c r="AI23">
        <v>0</v>
      </c>
      <c r="AJ23">
        <v>0</v>
      </c>
      <c r="AM23">
        <v>0</v>
      </c>
      <c r="AN23" t="s">
        <v>1539</v>
      </c>
      <c r="AO23" t="s">
        <v>4128</v>
      </c>
    </row>
    <row r="24" spans="3:41" x14ac:dyDescent="0.35">
      <c r="C24" s="47">
        <v>43256</v>
      </c>
      <c r="E24" s="46" t="s">
        <v>10630</v>
      </c>
      <c r="F24">
        <v>465609</v>
      </c>
      <c r="G24" t="s">
        <v>9529</v>
      </c>
      <c r="H24">
        <v>465609</v>
      </c>
      <c r="I24" t="s">
        <v>4439</v>
      </c>
      <c r="J24" t="s">
        <v>10675</v>
      </c>
      <c r="L24">
        <v>1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W24" t="s">
        <v>9821</v>
      </c>
      <c r="Y24">
        <v>111</v>
      </c>
      <c r="AA24">
        <v>0</v>
      </c>
      <c r="AC24">
        <v>2036</v>
      </c>
      <c r="AD24" t="s">
        <v>10103</v>
      </c>
      <c r="AE24">
        <v>1</v>
      </c>
      <c r="AI24">
        <v>0</v>
      </c>
      <c r="AJ24">
        <v>0</v>
      </c>
      <c r="AM24">
        <v>0</v>
      </c>
      <c r="AN24" t="s">
        <v>1539</v>
      </c>
      <c r="AO24" t="s">
        <v>4128</v>
      </c>
    </row>
    <row r="25" spans="3:41" x14ac:dyDescent="0.35">
      <c r="C25" s="47">
        <v>43256</v>
      </c>
      <c r="E25" s="46" t="s">
        <v>10630</v>
      </c>
      <c r="F25">
        <v>465620</v>
      </c>
      <c r="G25" t="s">
        <v>9529</v>
      </c>
      <c r="H25">
        <v>465620</v>
      </c>
      <c r="I25" t="s">
        <v>4439</v>
      </c>
      <c r="J25" t="s">
        <v>10676</v>
      </c>
      <c r="L25">
        <v>1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W25" t="s">
        <v>9821</v>
      </c>
      <c r="Y25">
        <v>79</v>
      </c>
      <c r="AA25">
        <v>0</v>
      </c>
      <c r="AC25">
        <v>2034</v>
      </c>
      <c r="AD25" t="s">
        <v>10102</v>
      </c>
      <c r="AE25">
        <v>1</v>
      </c>
      <c r="AI25">
        <v>0</v>
      </c>
      <c r="AJ25">
        <v>0</v>
      </c>
      <c r="AM25">
        <v>0</v>
      </c>
      <c r="AN25" t="s">
        <v>1539</v>
      </c>
      <c r="AO25" t="s">
        <v>4128</v>
      </c>
    </row>
    <row r="26" spans="3:41" x14ac:dyDescent="0.35">
      <c r="C26" s="47">
        <v>43256</v>
      </c>
      <c r="E26" s="46" t="s">
        <v>10630</v>
      </c>
      <c r="F26">
        <v>465624</v>
      </c>
      <c r="G26" t="s">
        <v>9529</v>
      </c>
      <c r="H26">
        <v>465624</v>
      </c>
      <c r="I26" t="s">
        <v>4439</v>
      </c>
      <c r="J26" t="s">
        <v>10677</v>
      </c>
      <c r="L26">
        <v>1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W26" t="s">
        <v>9821</v>
      </c>
      <c r="Y26">
        <v>126</v>
      </c>
      <c r="AA26">
        <v>0</v>
      </c>
      <c r="AC26">
        <v>2031</v>
      </c>
      <c r="AD26" t="s">
        <v>10100</v>
      </c>
      <c r="AE26">
        <v>1</v>
      </c>
      <c r="AI26">
        <v>0</v>
      </c>
      <c r="AJ26">
        <v>0</v>
      </c>
      <c r="AM26">
        <v>0</v>
      </c>
      <c r="AN26" t="s">
        <v>1539</v>
      </c>
      <c r="AO26" t="s">
        <v>4128</v>
      </c>
    </row>
    <row r="27" spans="3:41" x14ac:dyDescent="0.35">
      <c r="C27" s="47">
        <v>43256</v>
      </c>
      <c r="E27" s="46" t="s">
        <v>10630</v>
      </c>
      <c r="F27">
        <v>465625</v>
      </c>
      <c r="G27" t="s">
        <v>9529</v>
      </c>
      <c r="H27">
        <v>465625</v>
      </c>
      <c r="I27" t="s">
        <v>4439</v>
      </c>
      <c r="J27" t="s">
        <v>10678</v>
      </c>
      <c r="L27">
        <v>1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W27" t="s">
        <v>9821</v>
      </c>
      <c r="Y27">
        <v>135</v>
      </c>
      <c r="AA27">
        <v>0</v>
      </c>
      <c r="AC27">
        <v>2035</v>
      </c>
      <c r="AD27" t="s">
        <v>10495</v>
      </c>
      <c r="AE27">
        <v>1</v>
      </c>
      <c r="AI27">
        <v>0</v>
      </c>
      <c r="AJ27">
        <v>0</v>
      </c>
      <c r="AM27">
        <v>0</v>
      </c>
      <c r="AN27" t="s">
        <v>1539</v>
      </c>
      <c r="AO27" t="s">
        <v>4128</v>
      </c>
    </row>
    <row r="28" spans="3:41" x14ac:dyDescent="0.35">
      <c r="C28" s="47">
        <v>43256</v>
      </c>
      <c r="E28" s="46" t="s">
        <v>10630</v>
      </c>
      <c r="F28">
        <v>465627</v>
      </c>
      <c r="G28" t="s">
        <v>9529</v>
      </c>
      <c r="H28">
        <v>465627</v>
      </c>
      <c r="I28" t="s">
        <v>4439</v>
      </c>
      <c r="J28" t="s">
        <v>10679</v>
      </c>
      <c r="L28">
        <v>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W28" t="s">
        <v>9821</v>
      </c>
      <c r="Y28">
        <v>135</v>
      </c>
      <c r="AA28">
        <v>0</v>
      </c>
      <c r="AC28">
        <v>2035</v>
      </c>
      <c r="AD28" t="s">
        <v>10495</v>
      </c>
      <c r="AE28">
        <v>1</v>
      </c>
      <c r="AI28">
        <v>0</v>
      </c>
      <c r="AJ28">
        <v>0</v>
      </c>
      <c r="AM28">
        <v>0</v>
      </c>
      <c r="AN28" t="s">
        <v>1539</v>
      </c>
      <c r="AO28" t="s">
        <v>4128</v>
      </c>
    </row>
    <row r="29" spans="3:41" x14ac:dyDescent="0.35">
      <c r="C29" s="47">
        <v>43256</v>
      </c>
      <c r="E29" s="46" t="s">
        <v>10630</v>
      </c>
      <c r="F29">
        <v>465632</v>
      </c>
      <c r="G29" t="s">
        <v>9529</v>
      </c>
      <c r="H29">
        <v>465632</v>
      </c>
      <c r="I29" t="s">
        <v>4439</v>
      </c>
      <c r="J29" t="s">
        <v>10680</v>
      </c>
      <c r="L29">
        <v>1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W29" t="s">
        <v>9821</v>
      </c>
      <c r="Y29">
        <v>126</v>
      </c>
      <c r="AA29">
        <v>0</v>
      </c>
      <c r="AC29">
        <v>2031</v>
      </c>
      <c r="AD29" t="s">
        <v>10100</v>
      </c>
      <c r="AE29">
        <v>1</v>
      </c>
      <c r="AI29">
        <v>0</v>
      </c>
      <c r="AJ29">
        <v>0</v>
      </c>
      <c r="AM29">
        <v>0</v>
      </c>
      <c r="AN29" t="s">
        <v>1539</v>
      </c>
      <c r="AO29" t="s">
        <v>4128</v>
      </c>
    </row>
    <row r="30" spans="3:41" x14ac:dyDescent="0.35">
      <c r="C30" s="47">
        <v>43256</v>
      </c>
      <c r="E30" s="46" t="s">
        <v>10630</v>
      </c>
      <c r="F30">
        <v>465643</v>
      </c>
      <c r="G30" t="s">
        <v>9529</v>
      </c>
      <c r="H30">
        <v>465643</v>
      </c>
      <c r="I30" t="s">
        <v>4439</v>
      </c>
      <c r="J30" t="s">
        <v>10681</v>
      </c>
      <c r="L30">
        <v>1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W30" t="s">
        <v>9821</v>
      </c>
      <c r="Y30">
        <v>55</v>
      </c>
      <c r="AA30">
        <v>0</v>
      </c>
      <c r="AC30">
        <v>1005</v>
      </c>
      <c r="AD30" t="s">
        <v>3383</v>
      </c>
      <c r="AE30">
        <v>1</v>
      </c>
      <c r="AI30">
        <v>0</v>
      </c>
      <c r="AJ30">
        <v>0</v>
      </c>
      <c r="AM30">
        <v>0</v>
      </c>
      <c r="AN30" t="s">
        <v>1539</v>
      </c>
      <c r="AO30" t="s">
        <v>4128</v>
      </c>
    </row>
    <row r="31" spans="3:41" x14ac:dyDescent="0.35">
      <c r="C31" s="47">
        <v>43256</v>
      </c>
      <c r="E31" s="46" t="s">
        <v>10630</v>
      </c>
      <c r="F31">
        <v>465658</v>
      </c>
      <c r="G31" t="s">
        <v>9529</v>
      </c>
      <c r="H31">
        <v>465658</v>
      </c>
      <c r="I31" t="s">
        <v>4439</v>
      </c>
      <c r="J31" t="s">
        <v>10682</v>
      </c>
      <c r="L31">
        <v>1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W31" t="s">
        <v>9821</v>
      </c>
      <c r="Y31">
        <v>127</v>
      </c>
      <c r="AA31">
        <v>0</v>
      </c>
      <c r="AC31">
        <v>2033</v>
      </c>
      <c r="AD31" t="s">
        <v>10101</v>
      </c>
      <c r="AE31">
        <v>1</v>
      </c>
      <c r="AI31">
        <v>0</v>
      </c>
      <c r="AJ31">
        <v>0</v>
      </c>
      <c r="AM31">
        <v>0</v>
      </c>
      <c r="AN31" t="s">
        <v>1539</v>
      </c>
      <c r="AO31" t="s">
        <v>4128</v>
      </c>
    </row>
    <row r="32" spans="3:41" x14ac:dyDescent="0.35">
      <c r="C32" s="47">
        <v>43256</v>
      </c>
      <c r="E32" s="46" t="s">
        <v>10630</v>
      </c>
      <c r="F32">
        <v>465662</v>
      </c>
      <c r="G32" t="s">
        <v>9529</v>
      </c>
      <c r="H32">
        <v>465662</v>
      </c>
      <c r="I32" t="s">
        <v>4439</v>
      </c>
      <c r="J32" t="s">
        <v>10683</v>
      </c>
      <c r="L32">
        <v>1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W32" t="s">
        <v>9821</v>
      </c>
      <c r="Y32">
        <v>91</v>
      </c>
      <c r="AA32">
        <v>0</v>
      </c>
      <c r="AC32">
        <v>3030</v>
      </c>
      <c r="AD32" t="s">
        <v>10666</v>
      </c>
      <c r="AE32">
        <v>1</v>
      </c>
      <c r="AI32">
        <v>0</v>
      </c>
      <c r="AJ32">
        <v>0</v>
      </c>
      <c r="AM32">
        <v>0</v>
      </c>
      <c r="AN32" t="s">
        <v>1539</v>
      </c>
      <c r="AO32" t="s">
        <v>4128</v>
      </c>
    </row>
    <row r="33" spans="3:41" x14ac:dyDescent="0.35">
      <c r="C33" s="47">
        <v>43256</v>
      </c>
      <c r="E33" s="46" t="s">
        <v>10630</v>
      </c>
      <c r="F33">
        <v>465666</v>
      </c>
      <c r="G33" t="s">
        <v>9529</v>
      </c>
      <c r="H33">
        <v>465666</v>
      </c>
      <c r="I33" t="s">
        <v>4439</v>
      </c>
      <c r="J33" t="s">
        <v>10684</v>
      </c>
      <c r="L33">
        <v>1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W33" t="s">
        <v>9821</v>
      </c>
      <c r="Y33">
        <v>106</v>
      </c>
      <c r="AA33">
        <v>0</v>
      </c>
      <c r="AC33">
        <v>7031</v>
      </c>
      <c r="AD33" t="s">
        <v>10105</v>
      </c>
      <c r="AE33">
        <v>1</v>
      </c>
      <c r="AI33">
        <v>0</v>
      </c>
      <c r="AJ33">
        <v>0</v>
      </c>
      <c r="AM33">
        <v>0</v>
      </c>
      <c r="AN33" t="s">
        <v>1539</v>
      </c>
      <c r="AO33" t="s">
        <v>4128</v>
      </c>
    </row>
    <row r="34" spans="3:41" x14ac:dyDescent="0.35">
      <c r="C34" s="47">
        <v>43256</v>
      </c>
      <c r="E34" s="46" t="s">
        <v>10630</v>
      </c>
      <c r="F34">
        <v>465667</v>
      </c>
      <c r="G34" t="s">
        <v>9529</v>
      </c>
      <c r="H34">
        <v>465667</v>
      </c>
      <c r="I34" t="s">
        <v>4439</v>
      </c>
      <c r="J34" t="s">
        <v>10685</v>
      </c>
      <c r="L34">
        <v>1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W34" t="s">
        <v>9821</v>
      </c>
      <c r="Y34">
        <v>79</v>
      </c>
      <c r="AA34">
        <v>0</v>
      </c>
      <c r="AC34">
        <v>2034</v>
      </c>
      <c r="AD34" t="s">
        <v>10102</v>
      </c>
      <c r="AE34">
        <v>1</v>
      </c>
      <c r="AI34">
        <v>0</v>
      </c>
      <c r="AJ34">
        <v>0</v>
      </c>
      <c r="AM34">
        <v>0</v>
      </c>
      <c r="AN34" t="s">
        <v>1539</v>
      </c>
      <c r="AO34" t="s">
        <v>4128</v>
      </c>
    </row>
    <row r="35" spans="3:41" x14ac:dyDescent="0.35">
      <c r="C35" s="47">
        <v>43256</v>
      </c>
      <c r="E35" s="46" t="s">
        <v>10630</v>
      </c>
      <c r="F35">
        <v>465672</v>
      </c>
      <c r="G35" t="s">
        <v>9529</v>
      </c>
      <c r="H35">
        <v>465672</v>
      </c>
      <c r="I35" t="s">
        <v>4439</v>
      </c>
      <c r="J35" t="s">
        <v>10686</v>
      </c>
      <c r="L35">
        <v>1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W35" t="s">
        <v>9821</v>
      </c>
      <c r="Y35">
        <v>68</v>
      </c>
      <c r="AA35">
        <v>0</v>
      </c>
      <c r="AC35">
        <v>1015</v>
      </c>
      <c r="AD35" t="s">
        <v>10097</v>
      </c>
      <c r="AE35">
        <v>1</v>
      </c>
      <c r="AI35">
        <v>0</v>
      </c>
      <c r="AJ35">
        <v>0</v>
      </c>
      <c r="AM35">
        <v>0</v>
      </c>
      <c r="AN35" t="s">
        <v>1539</v>
      </c>
      <c r="AO35" t="s">
        <v>4128</v>
      </c>
    </row>
    <row r="36" spans="3:41" x14ac:dyDescent="0.35">
      <c r="C36" s="47">
        <v>43256</v>
      </c>
      <c r="E36" s="46" t="s">
        <v>10630</v>
      </c>
      <c r="F36">
        <v>465680</v>
      </c>
      <c r="G36" t="s">
        <v>9529</v>
      </c>
      <c r="H36">
        <v>465680</v>
      </c>
      <c r="I36" t="s">
        <v>4439</v>
      </c>
      <c r="J36" t="s">
        <v>10687</v>
      </c>
      <c r="L36">
        <v>1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W36" t="s">
        <v>9821</v>
      </c>
      <c r="Y36">
        <v>127</v>
      </c>
      <c r="AA36">
        <v>0</v>
      </c>
      <c r="AC36">
        <v>2033</v>
      </c>
      <c r="AD36" t="s">
        <v>10101</v>
      </c>
      <c r="AE36">
        <v>1</v>
      </c>
      <c r="AI36">
        <v>0</v>
      </c>
      <c r="AJ36">
        <v>0</v>
      </c>
      <c r="AM36">
        <v>0</v>
      </c>
      <c r="AN36" t="s">
        <v>1539</v>
      </c>
      <c r="AO36" t="s">
        <v>4128</v>
      </c>
    </row>
    <row r="37" spans="3:41" x14ac:dyDescent="0.35">
      <c r="C37" s="47">
        <v>43256</v>
      </c>
      <c r="E37" s="46" t="s">
        <v>10630</v>
      </c>
      <c r="F37">
        <v>465709</v>
      </c>
      <c r="G37" t="s">
        <v>9529</v>
      </c>
      <c r="H37">
        <v>465709</v>
      </c>
      <c r="I37" t="s">
        <v>4439</v>
      </c>
      <c r="J37" t="s">
        <v>10688</v>
      </c>
      <c r="L37">
        <v>1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W37" t="s">
        <v>9821</v>
      </c>
      <c r="Y37">
        <v>127</v>
      </c>
      <c r="AA37">
        <v>0</v>
      </c>
      <c r="AC37">
        <v>2033</v>
      </c>
      <c r="AD37" t="s">
        <v>10101</v>
      </c>
      <c r="AE37">
        <v>1</v>
      </c>
      <c r="AI37">
        <v>0</v>
      </c>
      <c r="AJ37">
        <v>0</v>
      </c>
      <c r="AM37">
        <v>0</v>
      </c>
      <c r="AN37" t="s">
        <v>1539</v>
      </c>
      <c r="AO37" t="s">
        <v>4128</v>
      </c>
    </row>
    <row r="38" spans="3:41" x14ac:dyDescent="0.35">
      <c r="C38" s="47">
        <v>43256</v>
      </c>
      <c r="E38" s="46" t="s">
        <v>10630</v>
      </c>
      <c r="F38">
        <v>465732</v>
      </c>
      <c r="G38" t="s">
        <v>9529</v>
      </c>
      <c r="H38">
        <v>465732</v>
      </c>
      <c r="I38" t="s">
        <v>4439</v>
      </c>
      <c r="J38" t="s">
        <v>10689</v>
      </c>
      <c r="L38">
        <v>1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W38" t="s">
        <v>9821</v>
      </c>
      <c r="Y38">
        <v>111</v>
      </c>
      <c r="AA38">
        <v>0</v>
      </c>
      <c r="AC38">
        <v>2036</v>
      </c>
      <c r="AD38" t="s">
        <v>10103</v>
      </c>
      <c r="AE38">
        <v>1</v>
      </c>
      <c r="AI38">
        <v>0</v>
      </c>
      <c r="AJ38">
        <v>0</v>
      </c>
      <c r="AM38">
        <v>0</v>
      </c>
      <c r="AN38" t="s">
        <v>1539</v>
      </c>
      <c r="AO38" t="s">
        <v>4128</v>
      </c>
    </row>
    <row r="39" spans="3:41" x14ac:dyDescent="0.35">
      <c r="C39" s="47">
        <v>43256</v>
      </c>
      <c r="E39" s="46" t="s">
        <v>10630</v>
      </c>
      <c r="F39">
        <v>465741</v>
      </c>
      <c r="G39" t="s">
        <v>9529</v>
      </c>
      <c r="H39">
        <v>465741</v>
      </c>
      <c r="I39" t="s">
        <v>4439</v>
      </c>
      <c r="J39" t="s">
        <v>10690</v>
      </c>
      <c r="L39">
        <v>1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W39" t="s">
        <v>9821</v>
      </c>
      <c r="Y39">
        <v>111</v>
      </c>
      <c r="AA39">
        <v>0</v>
      </c>
      <c r="AC39">
        <v>2036</v>
      </c>
      <c r="AD39" t="s">
        <v>10103</v>
      </c>
      <c r="AE39">
        <v>1</v>
      </c>
      <c r="AI39">
        <v>0</v>
      </c>
      <c r="AJ39">
        <v>0</v>
      </c>
      <c r="AM39">
        <v>0</v>
      </c>
      <c r="AN39" t="s">
        <v>1539</v>
      </c>
      <c r="AO39" t="s">
        <v>4128</v>
      </c>
    </row>
    <row r="40" spans="3:41" x14ac:dyDescent="0.35">
      <c r="C40" s="47">
        <v>43256</v>
      </c>
      <c r="E40" s="46" t="s">
        <v>10630</v>
      </c>
      <c r="F40">
        <v>465743</v>
      </c>
      <c r="G40" t="s">
        <v>9529</v>
      </c>
      <c r="H40">
        <v>465743</v>
      </c>
      <c r="I40" t="s">
        <v>4439</v>
      </c>
      <c r="J40" t="s">
        <v>10691</v>
      </c>
      <c r="L40">
        <v>1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W40" t="s">
        <v>9821</v>
      </c>
      <c r="Y40">
        <v>127</v>
      </c>
      <c r="AA40">
        <v>0</v>
      </c>
      <c r="AC40">
        <v>2033</v>
      </c>
      <c r="AD40" t="s">
        <v>10101</v>
      </c>
      <c r="AE40">
        <v>1</v>
      </c>
      <c r="AI40">
        <v>0</v>
      </c>
      <c r="AJ40">
        <v>0</v>
      </c>
      <c r="AM40">
        <v>0</v>
      </c>
      <c r="AN40" t="s">
        <v>1539</v>
      </c>
      <c r="AO40" t="s">
        <v>4128</v>
      </c>
    </row>
    <row r="41" spans="3:41" x14ac:dyDescent="0.35">
      <c r="C41" s="47">
        <v>43256</v>
      </c>
      <c r="E41" s="46" t="s">
        <v>10630</v>
      </c>
      <c r="F41">
        <v>465752</v>
      </c>
      <c r="G41" t="s">
        <v>9529</v>
      </c>
      <c r="H41">
        <v>465752</v>
      </c>
      <c r="I41" t="s">
        <v>4439</v>
      </c>
      <c r="J41" t="s">
        <v>10692</v>
      </c>
      <c r="L41">
        <v>1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W41" t="s">
        <v>9821</v>
      </c>
      <c r="Y41">
        <v>76</v>
      </c>
      <c r="AA41">
        <v>0</v>
      </c>
      <c r="AC41">
        <v>3031</v>
      </c>
      <c r="AD41" t="s">
        <v>10104</v>
      </c>
      <c r="AE41">
        <v>1</v>
      </c>
      <c r="AI41">
        <v>0</v>
      </c>
      <c r="AJ41">
        <v>0</v>
      </c>
      <c r="AM41">
        <v>0</v>
      </c>
      <c r="AN41" t="s">
        <v>1539</v>
      </c>
      <c r="AO41" t="s">
        <v>4128</v>
      </c>
    </row>
    <row r="42" spans="3:41" x14ac:dyDescent="0.35">
      <c r="C42" s="47">
        <v>43256</v>
      </c>
      <c r="E42" s="46" t="s">
        <v>10630</v>
      </c>
      <c r="F42">
        <v>465754</v>
      </c>
      <c r="G42" t="s">
        <v>9529</v>
      </c>
      <c r="H42">
        <v>465754</v>
      </c>
      <c r="I42" t="s">
        <v>4439</v>
      </c>
      <c r="J42" t="s">
        <v>10693</v>
      </c>
      <c r="L42">
        <v>1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W42" t="s">
        <v>9821</v>
      </c>
      <c r="Y42">
        <v>106</v>
      </c>
      <c r="AA42">
        <v>0</v>
      </c>
      <c r="AC42">
        <v>7031</v>
      </c>
      <c r="AD42" t="s">
        <v>10105</v>
      </c>
      <c r="AE42">
        <v>1</v>
      </c>
      <c r="AI42">
        <v>0</v>
      </c>
      <c r="AJ42">
        <v>0</v>
      </c>
      <c r="AM42">
        <v>0</v>
      </c>
      <c r="AN42" t="s">
        <v>1539</v>
      </c>
      <c r="AO42" t="s">
        <v>4128</v>
      </c>
    </row>
    <row r="43" spans="3:41" x14ac:dyDescent="0.35">
      <c r="C43" s="47">
        <v>43256</v>
      </c>
      <c r="E43" s="46" t="s">
        <v>10630</v>
      </c>
      <c r="F43">
        <v>465758</v>
      </c>
      <c r="G43" t="s">
        <v>9529</v>
      </c>
      <c r="H43">
        <v>465758</v>
      </c>
      <c r="I43" t="s">
        <v>4439</v>
      </c>
      <c r="J43" t="s">
        <v>10694</v>
      </c>
      <c r="L43">
        <v>1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W43" t="s">
        <v>9821</v>
      </c>
      <c r="Y43">
        <v>76</v>
      </c>
      <c r="AA43">
        <v>0</v>
      </c>
      <c r="AC43">
        <v>3031</v>
      </c>
      <c r="AD43" t="s">
        <v>10104</v>
      </c>
      <c r="AE43">
        <v>1</v>
      </c>
      <c r="AI43">
        <v>0</v>
      </c>
      <c r="AJ43">
        <v>0</v>
      </c>
      <c r="AM43">
        <v>0</v>
      </c>
      <c r="AN43" t="s">
        <v>1539</v>
      </c>
      <c r="AO43" t="s">
        <v>4128</v>
      </c>
    </row>
    <row r="44" spans="3:41" x14ac:dyDescent="0.35">
      <c r="C44" s="47">
        <v>43256</v>
      </c>
      <c r="E44" s="46" t="s">
        <v>10630</v>
      </c>
      <c r="F44">
        <v>465759</v>
      </c>
      <c r="G44" t="s">
        <v>9529</v>
      </c>
      <c r="H44">
        <v>465759</v>
      </c>
      <c r="I44" t="s">
        <v>4439</v>
      </c>
      <c r="J44" t="s">
        <v>10695</v>
      </c>
      <c r="L44">
        <v>1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W44" t="s">
        <v>9821</v>
      </c>
      <c r="Y44">
        <v>76</v>
      </c>
      <c r="AA44">
        <v>0</v>
      </c>
      <c r="AC44">
        <v>3031</v>
      </c>
      <c r="AD44" t="s">
        <v>10104</v>
      </c>
      <c r="AE44">
        <v>1</v>
      </c>
      <c r="AI44">
        <v>0</v>
      </c>
      <c r="AJ44">
        <v>0</v>
      </c>
      <c r="AM44">
        <v>0</v>
      </c>
      <c r="AN44" t="s">
        <v>1539</v>
      </c>
      <c r="AO44" t="s">
        <v>4128</v>
      </c>
    </row>
    <row r="45" spans="3:41" x14ac:dyDescent="0.35">
      <c r="C45" s="47">
        <v>43256</v>
      </c>
      <c r="E45" s="46" t="s">
        <v>10630</v>
      </c>
      <c r="F45">
        <v>465766</v>
      </c>
      <c r="G45" t="s">
        <v>9529</v>
      </c>
      <c r="H45">
        <v>465766</v>
      </c>
      <c r="I45" t="s">
        <v>4439</v>
      </c>
      <c r="J45" t="s">
        <v>10696</v>
      </c>
      <c r="L45">
        <v>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W45" t="s">
        <v>9821</v>
      </c>
      <c r="Y45">
        <v>76</v>
      </c>
      <c r="AA45">
        <v>0</v>
      </c>
      <c r="AC45">
        <v>3031</v>
      </c>
      <c r="AD45" t="s">
        <v>10104</v>
      </c>
      <c r="AE45">
        <v>1</v>
      </c>
      <c r="AI45">
        <v>0</v>
      </c>
      <c r="AJ45">
        <v>0</v>
      </c>
      <c r="AM45">
        <v>0</v>
      </c>
      <c r="AN45" t="s">
        <v>1539</v>
      </c>
      <c r="AO45" t="s">
        <v>4128</v>
      </c>
    </row>
    <row r="46" spans="3:41" x14ac:dyDescent="0.35">
      <c r="C46" s="47">
        <v>43256</v>
      </c>
      <c r="E46" s="46" t="s">
        <v>10630</v>
      </c>
      <c r="F46">
        <v>465775</v>
      </c>
      <c r="G46" t="s">
        <v>9529</v>
      </c>
      <c r="H46">
        <v>465775</v>
      </c>
      <c r="I46" t="s">
        <v>4439</v>
      </c>
      <c r="J46" t="s">
        <v>10697</v>
      </c>
      <c r="L46">
        <v>1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W46" t="s">
        <v>9821</v>
      </c>
      <c r="Y46">
        <v>91</v>
      </c>
      <c r="AA46">
        <v>0</v>
      </c>
      <c r="AC46">
        <v>3030</v>
      </c>
      <c r="AD46" t="s">
        <v>10666</v>
      </c>
      <c r="AE46">
        <v>1</v>
      </c>
      <c r="AI46">
        <v>0</v>
      </c>
      <c r="AJ46">
        <v>0</v>
      </c>
      <c r="AM46">
        <v>0</v>
      </c>
      <c r="AN46" t="s">
        <v>1539</v>
      </c>
      <c r="AO46" t="s">
        <v>4128</v>
      </c>
    </row>
    <row r="47" spans="3:41" x14ac:dyDescent="0.35">
      <c r="C47" s="47">
        <v>43256</v>
      </c>
      <c r="E47" s="46" t="s">
        <v>10630</v>
      </c>
      <c r="F47">
        <v>465780</v>
      </c>
      <c r="G47" t="s">
        <v>9529</v>
      </c>
      <c r="H47">
        <v>465780</v>
      </c>
      <c r="I47" t="s">
        <v>4439</v>
      </c>
      <c r="J47" t="s">
        <v>10698</v>
      </c>
      <c r="L47">
        <v>1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W47" t="s">
        <v>9821</v>
      </c>
      <c r="Y47">
        <v>111</v>
      </c>
      <c r="AA47">
        <v>0</v>
      </c>
      <c r="AC47">
        <v>2036</v>
      </c>
      <c r="AD47" t="s">
        <v>10103</v>
      </c>
      <c r="AE47">
        <v>1</v>
      </c>
      <c r="AI47">
        <v>0</v>
      </c>
      <c r="AJ47">
        <v>0</v>
      </c>
      <c r="AM47">
        <v>0</v>
      </c>
      <c r="AN47" t="s">
        <v>1539</v>
      </c>
      <c r="AO47" t="s">
        <v>4128</v>
      </c>
    </row>
    <row r="48" spans="3:41" x14ac:dyDescent="0.35">
      <c r="C48" s="47">
        <v>43256</v>
      </c>
      <c r="E48" s="46" t="s">
        <v>10630</v>
      </c>
      <c r="F48">
        <v>465785</v>
      </c>
      <c r="G48" t="s">
        <v>9529</v>
      </c>
      <c r="H48">
        <v>465785</v>
      </c>
      <c r="I48" t="s">
        <v>4439</v>
      </c>
      <c r="J48" t="s">
        <v>10699</v>
      </c>
      <c r="L48">
        <v>1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W48" t="s">
        <v>9821</v>
      </c>
      <c r="Y48">
        <v>135</v>
      </c>
      <c r="AA48">
        <v>0</v>
      </c>
      <c r="AC48">
        <v>2035</v>
      </c>
      <c r="AD48" t="s">
        <v>10495</v>
      </c>
      <c r="AE48">
        <v>1</v>
      </c>
      <c r="AI48">
        <v>0</v>
      </c>
      <c r="AJ48">
        <v>0</v>
      </c>
      <c r="AM48">
        <v>0</v>
      </c>
      <c r="AN48" t="s">
        <v>1539</v>
      </c>
      <c r="AO48" t="s">
        <v>4128</v>
      </c>
    </row>
    <row r="49" spans="3:41" x14ac:dyDescent="0.35">
      <c r="C49" s="47">
        <v>43256</v>
      </c>
      <c r="E49" s="46" t="s">
        <v>10630</v>
      </c>
      <c r="F49">
        <v>465788</v>
      </c>
      <c r="G49" t="s">
        <v>9529</v>
      </c>
      <c r="H49">
        <v>465788</v>
      </c>
      <c r="I49" t="s">
        <v>4439</v>
      </c>
      <c r="J49" t="s">
        <v>10700</v>
      </c>
      <c r="L49">
        <v>1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W49" t="s">
        <v>9821</v>
      </c>
      <c r="Y49">
        <v>111</v>
      </c>
      <c r="AA49">
        <v>0</v>
      </c>
      <c r="AC49">
        <v>2036</v>
      </c>
      <c r="AD49" t="s">
        <v>10103</v>
      </c>
      <c r="AE49">
        <v>1</v>
      </c>
      <c r="AI49">
        <v>0</v>
      </c>
      <c r="AJ49">
        <v>0</v>
      </c>
      <c r="AM49">
        <v>0</v>
      </c>
      <c r="AN49" t="s">
        <v>1539</v>
      </c>
      <c r="AO49" t="s">
        <v>4128</v>
      </c>
    </row>
    <row r="50" spans="3:41" x14ac:dyDescent="0.35">
      <c r="C50" s="47">
        <v>43256</v>
      </c>
      <c r="E50" s="46" t="s">
        <v>10630</v>
      </c>
      <c r="F50">
        <v>465792</v>
      </c>
      <c r="G50" t="s">
        <v>9529</v>
      </c>
      <c r="H50">
        <v>465792</v>
      </c>
      <c r="I50" t="s">
        <v>4439</v>
      </c>
      <c r="J50" t="s">
        <v>10701</v>
      </c>
      <c r="L50">
        <v>1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W50" t="s">
        <v>9821</v>
      </c>
      <c r="Y50">
        <v>111</v>
      </c>
      <c r="AA50">
        <v>0</v>
      </c>
      <c r="AC50">
        <v>2036</v>
      </c>
      <c r="AD50" t="s">
        <v>10103</v>
      </c>
      <c r="AE50">
        <v>1</v>
      </c>
      <c r="AI50">
        <v>0</v>
      </c>
      <c r="AJ50">
        <v>0</v>
      </c>
      <c r="AM50">
        <v>0</v>
      </c>
      <c r="AN50" t="s">
        <v>1539</v>
      </c>
      <c r="AO50" t="s">
        <v>4128</v>
      </c>
    </row>
    <row r="51" spans="3:41" x14ac:dyDescent="0.35">
      <c r="C51" s="47">
        <v>43256</v>
      </c>
      <c r="E51" s="46" t="s">
        <v>10630</v>
      </c>
      <c r="F51">
        <v>465795</v>
      </c>
      <c r="G51" t="s">
        <v>9529</v>
      </c>
      <c r="H51">
        <v>465795</v>
      </c>
      <c r="I51" t="s">
        <v>4439</v>
      </c>
      <c r="J51" t="s">
        <v>10702</v>
      </c>
      <c r="L51">
        <v>1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W51" t="s">
        <v>9821</v>
      </c>
      <c r="Y51">
        <v>79</v>
      </c>
      <c r="AA51">
        <v>0</v>
      </c>
      <c r="AC51">
        <v>2034</v>
      </c>
      <c r="AD51" t="s">
        <v>10102</v>
      </c>
      <c r="AE51">
        <v>1</v>
      </c>
      <c r="AI51">
        <v>0</v>
      </c>
      <c r="AJ51">
        <v>0</v>
      </c>
      <c r="AM51">
        <v>0</v>
      </c>
      <c r="AN51" t="s">
        <v>1539</v>
      </c>
      <c r="AO51" t="s">
        <v>4128</v>
      </c>
    </row>
    <row r="52" spans="3:41" x14ac:dyDescent="0.35">
      <c r="C52" s="47">
        <v>43256</v>
      </c>
      <c r="E52" s="46" t="s">
        <v>10630</v>
      </c>
      <c r="F52">
        <v>465804</v>
      </c>
      <c r="G52" t="s">
        <v>9529</v>
      </c>
      <c r="H52">
        <v>465804</v>
      </c>
      <c r="I52" t="s">
        <v>4439</v>
      </c>
      <c r="J52" t="s">
        <v>10703</v>
      </c>
      <c r="L52">
        <v>1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W52" t="s">
        <v>9821</v>
      </c>
      <c r="Y52">
        <v>91</v>
      </c>
      <c r="AA52">
        <v>0</v>
      </c>
      <c r="AC52">
        <v>3030</v>
      </c>
      <c r="AD52" t="s">
        <v>10666</v>
      </c>
      <c r="AE52">
        <v>1</v>
      </c>
      <c r="AI52">
        <v>0</v>
      </c>
      <c r="AJ52">
        <v>0</v>
      </c>
      <c r="AM52">
        <v>0</v>
      </c>
      <c r="AN52" t="s">
        <v>1539</v>
      </c>
      <c r="AO52" t="s">
        <v>4128</v>
      </c>
    </row>
    <row r="53" spans="3:41" x14ac:dyDescent="0.35">
      <c r="C53" s="47">
        <v>43256</v>
      </c>
      <c r="E53" s="46" t="s">
        <v>10630</v>
      </c>
      <c r="F53">
        <v>465810</v>
      </c>
      <c r="G53" t="s">
        <v>9529</v>
      </c>
      <c r="H53">
        <v>465810</v>
      </c>
      <c r="I53" t="s">
        <v>4439</v>
      </c>
      <c r="J53" t="s">
        <v>10704</v>
      </c>
      <c r="L53">
        <v>1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W53" t="s">
        <v>9821</v>
      </c>
      <c r="Y53">
        <v>79</v>
      </c>
      <c r="AA53">
        <v>0</v>
      </c>
      <c r="AC53">
        <v>2034</v>
      </c>
      <c r="AD53" t="s">
        <v>10102</v>
      </c>
      <c r="AE53">
        <v>1</v>
      </c>
      <c r="AI53">
        <v>0</v>
      </c>
      <c r="AJ53">
        <v>0</v>
      </c>
      <c r="AM53">
        <v>0</v>
      </c>
      <c r="AN53" t="s">
        <v>1539</v>
      </c>
      <c r="AO53" t="s">
        <v>4128</v>
      </c>
    </row>
    <row r="54" spans="3:41" x14ac:dyDescent="0.35">
      <c r="C54" s="47">
        <v>43256</v>
      </c>
      <c r="E54" s="46" t="s">
        <v>10630</v>
      </c>
      <c r="F54">
        <v>465811</v>
      </c>
      <c r="G54" t="s">
        <v>9529</v>
      </c>
      <c r="H54">
        <v>465811</v>
      </c>
      <c r="I54" t="s">
        <v>4439</v>
      </c>
      <c r="J54" t="s">
        <v>10705</v>
      </c>
      <c r="L54">
        <v>1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W54" t="s">
        <v>9821</v>
      </c>
      <c r="Y54">
        <v>106</v>
      </c>
      <c r="AA54">
        <v>0</v>
      </c>
      <c r="AC54">
        <v>7031</v>
      </c>
      <c r="AD54" t="s">
        <v>10105</v>
      </c>
      <c r="AE54">
        <v>1</v>
      </c>
      <c r="AI54">
        <v>0</v>
      </c>
      <c r="AJ54">
        <v>0</v>
      </c>
      <c r="AM54">
        <v>0</v>
      </c>
      <c r="AN54" t="s">
        <v>1539</v>
      </c>
      <c r="AO54" t="s">
        <v>4128</v>
      </c>
    </row>
    <row r="55" spans="3:41" x14ac:dyDescent="0.35">
      <c r="C55" s="47">
        <v>43256</v>
      </c>
      <c r="E55" s="46" t="s">
        <v>10630</v>
      </c>
      <c r="F55">
        <v>465812</v>
      </c>
      <c r="G55" t="s">
        <v>9529</v>
      </c>
      <c r="H55">
        <v>465812</v>
      </c>
      <c r="I55" t="s">
        <v>4439</v>
      </c>
      <c r="J55" t="s">
        <v>10706</v>
      </c>
      <c r="L55">
        <v>1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W55" t="s">
        <v>9821</v>
      </c>
      <c r="Y55">
        <v>79</v>
      </c>
      <c r="AA55">
        <v>0</v>
      </c>
      <c r="AC55">
        <v>2034</v>
      </c>
      <c r="AD55" t="s">
        <v>10102</v>
      </c>
      <c r="AE55">
        <v>1</v>
      </c>
      <c r="AI55">
        <v>0</v>
      </c>
      <c r="AJ55">
        <v>0</v>
      </c>
      <c r="AM55">
        <v>0</v>
      </c>
      <c r="AN55" t="s">
        <v>1539</v>
      </c>
      <c r="AO55" t="s">
        <v>4128</v>
      </c>
    </row>
    <row r="56" spans="3:41" x14ac:dyDescent="0.35">
      <c r="C56" s="47">
        <v>43256</v>
      </c>
      <c r="E56" s="46" t="s">
        <v>10630</v>
      </c>
      <c r="F56">
        <v>465813</v>
      </c>
      <c r="G56" t="s">
        <v>9529</v>
      </c>
      <c r="H56">
        <v>465813</v>
      </c>
      <c r="I56" t="s">
        <v>4439</v>
      </c>
      <c r="J56" t="s">
        <v>10707</v>
      </c>
      <c r="L56">
        <v>1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W56" t="s">
        <v>9821</v>
      </c>
      <c r="Y56">
        <v>79</v>
      </c>
      <c r="AA56">
        <v>0</v>
      </c>
      <c r="AC56">
        <v>2034</v>
      </c>
      <c r="AD56" t="s">
        <v>10102</v>
      </c>
      <c r="AE56">
        <v>1</v>
      </c>
      <c r="AI56">
        <v>0</v>
      </c>
      <c r="AJ56">
        <v>0</v>
      </c>
      <c r="AM56">
        <v>0</v>
      </c>
      <c r="AN56" t="s">
        <v>1539</v>
      </c>
      <c r="AO56" t="s">
        <v>4128</v>
      </c>
    </row>
    <row r="57" spans="3:41" x14ac:dyDescent="0.35">
      <c r="C57" s="47">
        <v>43256</v>
      </c>
      <c r="E57" s="46" t="s">
        <v>10630</v>
      </c>
      <c r="F57">
        <v>465814</v>
      </c>
      <c r="G57" t="s">
        <v>9529</v>
      </c>
      <c r="H57">
        <v>465814</v>
      </c>
      <c r="I57" t="s">
        <v>4439</v>
      </c>
      <c r="J57" t="s">
        <v>10708</v>
      </c>
      <c r="L57">
        <v>1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W57" t="s">
        <v>9821</v>
      </c>
      <c r="Y57">
        <v>127</v>
      </c>
      <c r="AA57">
        <v>0</v>
      </c>
      <c r="AC57">
        <v>2033</v>
      </c>
      <c r="AD57" t="s">
        <v>10101</v>
      </c>
      <c r="AE57">
        <v>1</v>
      </c>
      <c r="AI57">
        <v>0</v>
      </c>
      <c r="AJ57">
        <v>0</v>
      </c>
      <c r="AM57">
        <v>0</v>
      </c>
      <c r="AN57" t="s">
        <v>1539</v>
      </c>
      <c r="AO57" t="s">
        <v>4128</v>
      </c>
    </row>
    <row r="58" spans="3:41" x14ac:dyDescent="0.35">
      <c r="C58" s="47">
        <v>43256</v>
      </c>
      <c r="E58" s="46" t="s">
        <v>10630</v>
      </c>
      <c r="F58">
        <v>465815</v>
      </c>
      <c r="G58" t="s">
        <v>9529</v>
      </c>
      <c r="H58">
        <v>465815</v>
      </c>
      <c r="I58" t="s">
        <v>4439</v>
      </c>
      <c r="J58" t="s">
        <v>10709</v>
      </c>
      <c r="L58">
        <v>1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W58" t="s">
        <v>9821</v>
      </c>
      <c r="Y58">
        <v>111</v>
      </c>
      <c r="AA58">
        <v>0</v>
      </c>
      <c r="AC58">
        <v>2036</v>
      </c>
      <c r="AD58" t="s">
        <v>10103</v>
      </c>
      <c r="AE58">
        <v>1</v>
      </c>
      <c r="AI58">
        <v>0</v>
      </c>
      <c r="AJ58">
        <v>0</v>
      </c>
      <c r="AM58">
        <v>0</v>
      </c>
      <c r="AN58" t="s">
        <v>1539</v>
      </c>
      <c r="AO58" t="s">
        <v>4128</v>
      </c>
    </row>
    <row r="59" spans="3:41" x14ac:dyDescent="0.35">
      <c r="C59" s="47">
        <v>43256</v>
      </c>
      <c r="E59" s="46" t="s">
        <v>10630</v>
      </c>
      <c r="F59">
        <v>465817</v>
      </c>
      <c r="G59" t="s">
        <v>9529</v>
      </c>
      <c r="H59">
        <v>465817</v>
      </c>
      <c r="I59" t="s">
        <v>4439</v>
      </c>
      <c r="J59" t="s">
        <v>10710</v>
      </c>
      <c r="L59">
        <v>1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W59" t="s">
        <v>9821</v>
      </c>
      <c r="Y59">
        <v>106</v>
      </c>
      <c r="AA59">
        <v>0</v>
      </c>
      <c r="AC59">
        <v>7031</v>
      </c>
      <c r="AD59" t="s">
        <v>10105</v>
      </c>
      <c r="AE59">
        <v>1</v>
      </c>
      <c r="AI59">
        <v>0</v>
      </c>
      <c r="AJ59">
        <v>0</v>
      </c>
      <c r="AM59">
        <v>0</v>
      </c>
      <c r="AN59" t="s">
        <v>1539</v>
      </c>
      <c r="AO59" t="s">
        <v>4128</v>
      </c>
    </row>
    <row r="60" spans="3:41" x14ac:dyDescent="0.35">
      <c r="C60" s="47">
        <v>43256</v>
      </c>
      <c r="E60" s="46" t="s">
        <v>10630</v>
      </c>
      <c r="F60">
        <v>465825</v>
      </c>
      <c r="G60" t="s">
        <v>9529</v>
      </c>
      <c r="H60">
        <v>465825</v>
      </c>
      <c r="I60" t="s">
        <v>4439</v>
      </c>
      <c r="J60" t="s">
        <v>10711</v>
      </c>
      <c r="L60">
        <v>1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W60" t="s">
        <v>9821</v>
      </c>
      <c r="Y60">
        <v>91</v>
      </c>
      <c r="AA60">
        <v>0</v>
      </c>
      <c r="AC60">
        <v>3030</v>
      </c>
      <c r="AD60" t="s">
        <v>10666</v>
      </c>
      <c r="AE60">
        <v>1</v>
      </c>
      <c r="AI60">
        <v>0</v>
      </c>
      <c r="AJ60">
        <v>0</v>
      </c>
      <c r="AM60">
        <v>0</v>
      </c>
      <c r="AN60" t="s">
        <v>1539</v>
      </c>
      <c r="AO60" t="s">
        <v>4128</v>
      </c>
    </row>
    <row r="61" spans="3:41" x14ac:dyDescent="0.35">
      <c r="C61" s="47">
        <v>43256</v>
      </c>
      <c r="E61" s="46" t="s">
        <v>10630</v>
      </c>
      <c r="F61">
        <v>465828</v>
      </c>
      <c r="G61" t="s">
        <v>9529</v>
      </c>
      <c r="H61">
        <v>465828</v>
      </c>
      <c r="I61" t="s">
        <v>4439</v>
      </c>
      <c r="J61" t="s">
        <v>10712</v>
      </c>
      <c r="L61">
        <v>1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W61" t="s">
        <v>9821</v>
      </c>
      <c r="Y61">
        <v>111</v>
      </c>
      <c r="AA61">
        <v>0</v>
      </c>
      <c r="AC61">
        <v>2036</v>
      </c>
      <c r="AD61" t="s">
        <v>10103</v>
      </c>
      <c r="AE61">
        <v>1</v>
      </c>
      <c r="AI61">
        <v>0</v>
      </c>
      <c r="AJ61">
        <v>0</v>
      </c>
      <c r="AM61">
        <v>0</v>
      </c>
      <c r="AN61" t="s">
        <v>1539</v>
      </c>
      <c r="AO61" t="s">
        <v>4128</v>
      </c>
    </row>
    <row r="62" spans="3:41" x14ac:dyDescent="0.35">
      <c r="C62" s="47">
        <v>43256</v>
      </c>
      <c r="E62" s="46" t="s">
        <v>10630</v>
      </c>
      <c r="F62">
        <v>465829</v>
      </c>
      <c r="G62" t="s">
        <v>9529</v>
      </c>
      <c r="H62">
        <v>465829</v>
      </c>
      <c r="I62" t="s">
        <v>4439</v>
      </c>
      <c r="J62" t="s">
        <v>10713</v>
      </c>
      <c r="L62">
        <v>1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W62" t="s">
        <v>9821</v>
      </c>
      <c r="Y62">
        <v>76</v>
      </c>
      <c r="AA62">
        <v>0</v>
      </c>
      <c r="AC62">
        <v>3031</v>
      </c>
      <c r="AD62" t="s">
        <v>10104</v>
      </c>
      <c r="AE62">
        <v>1</v>
      </c>
      <c r="AI62">
        <v>0</v>
      </c>
      <c r="AJ62">
        <v>0</v>
      </c>
      <c r="AM62">
        <v>0</v>
      </c>
      <c r="AN62" t="s">
        <v>1539</v>
      </c>
      <c r="AO62" t="s">
        <v>4128</v>
      </c>
    </row>
    <row r="63" spans="3:41" x14ac:dyDescent="0.35">
      <c r="C63" s="47">
        <v>43256</v>
      </c>
      <c r="E63" s="46" t="s">
        <v>10630</v>
      </c>
      <c r="F63">
        <v>465831</v>
      </c>
      <c r="G63" t="s">
        <v>9529</v>
      </c>
      <c r="H63">
        <v>465831</v>
      </c>
      <c r="I63" t="s">
        <v>4439</v>
      </c>
      <c r="J63" t="s">
        <v>10714</v>
      </c>
      <c r="L63">
        <v>1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W63" t="s">
        <v>9821</v>
      </c>
      <c r="Y63">
        <v>76</v>
      </c>
      <c r="AA63">
        <v>0</v>
      </c>
      <c r="AC63">
        <v>3031</v>
      </c>
      <c r="AD63" t="s">
        <v>10104</v>
      </c>
      <c r="AE63">
        <v>1</v>
      </c>
      <c r="AI63">
        <v>0</v>
      </c>
      <c r="AJ63">
        <v>0</v>
      </c>
      <c r="AM63">
        <v>0</v>
      </c>
      <c r="AN63" t="s">
        <v>1539</v>
      </c>
      <c r="AO63" t="s">
        <v>4128</v>
      </c>
    </row>
    <row r="64" spans="3:41" x14ac:dyDescent="0.35">
      <c r="C64" s="47">
        <v>43256</v>
      </c>
      <c r="E64" s="46" t="s">
        <v>10630</v>
      </c>
      <c r="F64">
        <v>465834</v>
      </c>
      <c r="G64" t="s">
        <v>9529</v>
      </c>
      <c r="H64">
        <v>465834</v>
      </c>
      <c r="I64" t="s">
        <v>4439</v>
      </c>
      <c r="J64" t="s">
        <v>10715</v>
      </c>
      <c r="L64">
        <v>1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W64" t="s">
        <v>9821</v>
      </c>
      <c r="Y64">
        <v>91</v>
      </c>
      <c r="AA64">
        <v>0</v>
      </c>
      <c r="AC64">
        <v>3030</v>
      </c>
      <c r="AD64" t="s">
        <v>10666</v>
      </c>
      <c r="AE64">
        <v>1</v>
      </c>
      <c r="AI64">
        <v>0</v>
      </c>
      <c r="AJ64">
        <v>0</v>
      </c>
      <c r="AM64">
        <v>0</v>
      </c>
      <c r="AN64" t="s">
        <v>1539</v>
      </c>
      <c r="AO64" t="s">
        <v>4128</v>
      </c>
    </row>
    <row r="65" spans="3:41" x14ac:dyDescent="0.35">
      <c r="C65" s="47">
        <v>43256</v>
      </c>
      <c r="E65" s="46" t="s">
        <v>10630</v>
      </c>
      <c r="F65">
        <v>465835</v>
      </c>
      <c r="G65" t="s">
        <v>9529</v>
      </c>
      <c r="H65">
        <v>465835</v>
      </c>
      <c r="I65" t="s">
        <v>4439</v>
      </c>
      <c r="J65" t="s">
        <v>10716</v>
      </c>
      <c r="L65">
        <v>1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W65" t="s">
        <v>9821</v>
      </c>
      <c r="Y65">
        <v>111</v>
      </c>
      <c r="AA65">
        <v>0</v>
      </c>
      <c r="AC65">
        <v>2036</v>
      </c>
      <c r="AD65" t="s">
        <v>10103</v>
      </c>
      <c r="AE65">
        <v>1</v>
      </c>
      <c r="AI65">
        <v>0</v>
      </c>
      <c r="AJ65">
        <v>0</v>
      </c>
      <c r="AM65">
        <v>0</v>
      </c>
      <c r="AN65" t="s">
        <v>1539</v>
      </c>
      <c r="AO65" t="s">
        <v>4128</v>
      </c>
    </row>
    <row r="66" spans="3:41" x14ac:dyDescent="0.35">
      <c r="C66" s="47">
        <v>43256</v>
      </c>
      <c r="E66" s="46" t="s">
        <v>10630</v>
      </c>
      <c r="F66">
        <v>465836</v>
      </c>
      <c r="G66" t="s">
        <v>9529</v>
      </c>
      <c r="H66">
        <v>465836</v>
      </c>
      <c r="I66" t="s">
        <v>4439</v>
      </c>
      <c r="J66" t="s">
        <v>10717</v>
      </c>
      <c r="L66">
        <v>1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W66" t="s">
        <v>9821</v>
      </c>
      <c r="Y66">
        <v>111</v>
      </c>
      <c r="AA66">
        <v>0</v>
      </c>
      <c r="AC66">
        <v>2036</v>
      </c>
      <c r="AD66" t="s">
        <v>10103</v>
      </c>
      <c r="AE66">
        <v>1</v>
      </c>
      <c r="AI66">
        <v>0</v>
      </c>
      <c r="AJ66">
        <v>0</v>
      </c>
      <c r="AM66">
        <v>0</v>
      </c>
      <c r="AN66" t="s">
        <v>1539</v>
      </c>
      <c r="AO66" t="s">
        <v>4128</v>
      </c>
    </row>
    <row r="67" spans="3:41" x14ac:dyDescent="0.35">
      <c r="C67" s="47">
        <v>43256</v>
      </c>
      <c r="E67" s="46" t="s">
        <v>10630</v>
      </c>
      <c r="F67">
        <v>465838</v>
      </c>
      <c r="G67" t="s">
        <v>9529</v>
      </c>
      <c r="H67">
        <v>465838</v>
      </c>
      <c r="I67" t="s">
        <v>4439</v>
      </c>
      <c r="J67" t="s">
        <v>10718</v>
      </c>
      <c r="L67">
        <v>1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W67" t="s">
        <v>9821</v>
      </c>
      <c r="Y67">
        <v>55</v>
      </c>
      <c r="AA67">
        <v>0</v>
      </c>
      <c r="AC67">
        <v>1005</v>
      </c>
      <c r="AD67" t="s">
        <v>3383</v>
      </c>
      <c r="AE67">
        <v>1</v>
      </c>
      <c r="AI67">
        <v>0</v>
      </c>
      <c r="AJ67">
        <v>0</v>
      </c>
      <c r="AM67">
        <v>0</v>
      </c>
      <c r="AN67" t="s">
        <v>1539</v>
      </c>
      <c r="AO67" t="s">
        <v>4128</v>
      </c>
    </row>
    <row r="68" spans="3:41" x14ac:dyDescent="0.35">
      <c r="C68" s="47">
        <v>43256</v>
      </c>
      <c r="E68" s="46" t="s">
        <v>10630</v>
      </c>
      <c r="F68">
        <v>465841</v>
      </c>
      <c r="G68" t="s">
        <v>9529</v>
      </c>
      <c r="H68">
        <v>465841</v>
      </c>
      <c r="I68" t="s">
        <v>4439</v>
      </c>
      <c r="J68" t="s">
        <v>10719</v>
      </c>
      <c r="L68">
        <v>1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W68" t="s">
        <v>9821</v>
      </c>
      <c r="Y68">
        <v>68</v>
      </c>
      <c r="AA68">
        <v>0</v>
      </c>
      <c r="AC68">
        <v>1015</v>
      </c>
      <c r="AD68" t="s">
        <v>10097</v>
      </c>
      <c r="AE68">
        <v>1</v>
      </c>
      <c r="AI68">
        <v>0</v>
      </c>
      <c r="AJ68">
        <v>0</v>
      </c>
      <c r="AM68">
        <v>0</v>
      </c>
      <c r="AN68" t="s">
        <v>1539</v>
      </c>
      <c r="AO68" t="s">
        <v>4128</v>
      </c>
    </row>
    <row r="69" spans="3:41" x14ac:dyDescent="0.35">
      <c r="C69" s="47">
        <v>43256</v>
      </c>
      <c r="E69" s="46" t="s">
        <v>10630</v>
      </c>
      <c r="F69">
        <v>465851</v>
      </c>
      <c r="G69" t="s">
        <v>9529</v>
      </c>
      <c r="H69">
        <v>465851</v>
      </c>
      <c r="I69" t="s">
        <v>4439</v>
      </c>
      <c r="J69" t="s">
        <v>10720</v>
      </c>
      <c r="L69">
        <v>1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W69" t="s">
        <v>9821</v>
      </c>
      <c r="Y69">
        <v>91</v>
      </c>
      <c r="AA69">
        <v>0</v>
      </c>
      <c r="AC69">
        <v>3030</v>
      </c>
      <c r="AD69" t="s">
        <v>10666</v>
      </c>
      <c r="AE69">
        <v>1</v>
      </c>
      <c r="AI69">
        <v>0</v>
      </c>
      <c r="AJ69">
        <v>0</v>
      </c>
      <c r="AM69">
        <v>0</v>
      </c>
      <c r="AN69" t="s">
        <v>1539</v>
      </c>
      <c r="AO69" t="s">
        <v>4128</v>
      </c>
    </row>
    <row r="70" spans="3:41" x14ac:dyDescent="0.35">
      <c r="C70" s="47">
        <v>43256</v>
      </c>
      <c r="E70" s="46" t="s">
        <v>10630</v>
      </c>
      <c r="F70">
        <v>465852</v>
      </c>
      <c r="G70" t="s">
        <v>9529</v>
      </c>
      <c r="H70">
        <v>465852</v>
      </c>
      <c r="I70" t="s">
        <v>4439</v>
      </c>
      <c r="J70" t="s">
        <v>10721</v>
      </c>
      <c r="L70">
        <v>1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W70" t="s">
        <v>9821</v>
      </c>
      <c r="Y70">
        <v>55</v>
      </c>
      <c r="AA70">
        <v>0</v>
      </c>
      <c r="AC70">
        <v>1005</v>
      </c>
      <c r="AD70" t="s">
        <v>3383</v>
      </c>
      <c r="AE70">
        <v>1</v>
      </c>
      <c r="AI70">
        <v>0</v>
      </c>
      <c r="AJ70">
        <v>0</v>
      </c>
      <c r="AM70">
        <v>0</v>
      </c>
      <c r="AN70" t="s">
        <v>1539</v>
      </c>
      <c r="AO70" t="s">
        <v>4128</v>
      </c>
    </row>
    <row r="71" spans="3:41" x14ac:dyDescent="0.35">
      <c r="C71" s="47">
        <v>43256</v>
      </c>
      <c r="E71" s="46" t="s">
        <v>10630</v>
      </c>
      <c r="F71">
        <v>465853</v>
      </c>
      <c r="G71" t="s">
        <v>9529</v>
      </c>
      <c r="H71">
        <v>465853</v>
      </c>
      <c r="I71" t="s">
        <v>4439</v>
      </c>
      <c r="J71" t="s">
        <v>10722</v>
      </c>
      <c r="L71">
        <v>1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W71" t="s">
        <v>9821</v>
      </c>
      <c r="Y71">
        <v>68</v>
      </c>
      <c r="AA71">
        <v>0</v>
      </c>
      <c r="AC71">
        <v>1015</v>
      </c>
      <c r="AD71" t="s">
        <v>10097</v>
      </c>
      <c r="AE71">
        <v>1</v>
      </c>
      <c r="AI71">
        <v>0</v>
      </c>
      <c r="AJ71">
        <v>0</v>
      </c>
      <c r="AM71">
        <v>0</v>
      </c>
      <c r="AN71" t="s">
        <v>1539</v>
      </c>
      <c r="AO71" t="s">
        <v>4128</v>
      </c>
    </row>
    <row r="72" spans="3:41" x14ac:dyDescent="0.35">
      <c r="C72" s="47">
        <v>43256</v>
      </c>
      <c r="E72" s="46" t="s">
        <v>10630</v>
      </c>
      <c r="F72">
        <v>465855</v>
      </c>
      <c r="G72" t="s">
        <v>9529</v>
      </c>
      <c r="H72">
        <v>465855</v>
      </c>
      <c r="I72" t="s">
        <v>4439</v>
      </c>
      <c r="J72" t="s">
        <v>10723</v>
      </c>
      <c r="L72">
        <v>1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W72" t="s">
        <v>9821</v>
      </c>
      <c r="Y72">
        <v>55</v>
      </c>
      <c r="AA72">
        <v>0</v>
      </c>
      <c r="AC72">
        <v>1005</v>
      </c>
      <c r="AD72" t="s">
        <v>3383</v>
      </c>
      <c r="AE72">
        <v>1</v>
      </c>
      <c r="AI72">
        <v>0</v>
      </c>
      <c r="AJ72">
        <v>0</v>
      </c>
      <c r="AM72">
        <v>0</v>
      </c>
      <c r="AN72" t="s">
        <v>1539</v>
      </c>
      <c r="AO72" t="s">
        <v>4128</v>
      </c>
    </row>
    <row r="73" spans="3:41" x14ac:dyDescent="0.35">
      <c r="C73" s="47">
        <v>43256</v>
      </c>
      <c r="E73" s="46" t="s">
        <v>10630</v>
      </c>
      <c r="F73">
        <v>465856</v>
      </c>
      <c r="G73" t="s">
        <v>9529</v>
      </c>
      <c r="H73">
        <v>465856</v>
      </c>
      <c r="I73" t="s">
        <v>4439</v>
      </c>
      <c r="J73" t="s">
        <v>10724</v>
      </c>
      <c r="L73">
        <v>1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W73" t="s">
        <v>9821</v>
      </c>
      <c r="Y73">
        <v>91</v>
      </c>
      <c r="AA73">
        <v>0</v>
      </c>
      <c r="AC73">
        <v>3030</v>
      </c>
      <c r="AD73" t="s">
        <v>10666</v>
      </c>
      <c r="AE73">
        <v>1</v>
      </c>
      <c r="AI73">
        <v>0</v>
      </c>
      <c r="AJ73">
        <v>0</v>
      </c>
      <c r="AM73">
        <v>0</v>
      </c>
      <c r="AN73" t="s">
        <v>1539</v>
      </c>
      <c r="AO73" t="s">
        <v>4128</v>
      </c>
    </row>
    <row r="74" spans="3:41" x14ac:dyDescent="0.35">
      <c r="C74" s="47">
        <v>43256</v>
      </c>
      <c r="E74" s="46" t="s">
        <v>10630</v>
      </c>
      <c r="F74">
        <v>465857</v>
      </c>
      <c r="G74" t="s">
        <v>9529</v>
      </c>
      <c r="H74">
        <v>465857</v>
      </c>
      <c r="I74" t="s">
        <v>4439</v>
      </c>
      <c r="J74" t="s">
        <v>10725</v>
      </c>
      <c r="L74">
        <v>1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W74" t="s">
        <v>9821</v>
      </c>
      <c r="Y74">
        <v>91</v>
      </c>
      <c r="AA74">
        <v>0</v>
      </c>
      <c r="AC74">
        <v>3030</v>
      </c>
      <c r="AD74" t="s">
        <v>10666</v>
      </c>
      <c r="AE74">
        <v>1</v>
      </c>
      <c r="AI74">
        <v>0</v>
      </c>
      <c r="AJ74">
        <v>0</v>
      </c>
      <c r="AM74">
        <v>0</v>
      </c>
      <c r="AN74" t="s">
        <v>1539</v>
      </c>
      <c r="AO74" t="s">
        <v>4128</v>
      </c>
    </row>
    <row r="75" spans="3:41" x14ac:dyDescent="0.35">
      <c r="C75" s="47">
        <v>43256</v>
      </c>
      <c r="E75" s="46" t="s">
        <v>10630</v>
      </c>
      <c r="F75">
        <v>465858</v>
      </c>
      <c r="G75" t="s">
        <v>9529</v>
      </c>
      <c r="H75">
        <v>465858</v>
      </c>
      <c r="I75" t="s">
        <v>4439</v>
      </c>
      <c r="J75" t="s">
        <v>10726</v>
      </c>
      <c r="L75">
        <v>1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W75" t="s">
        <v>9821</v>
      </c>
      <c r="Y75">
        <v>126</v>
      </c>
      <c r="AA75">
        <v>0</v>
      </c>
      <c r="AC75">
        <v>2031</v>
      </c>
      <c r="AD75" t="s">
        <v>10100</v>
      </c>
      <c r="AE75">
        <v>1</v>
      </c>
      <c r="AI75">
        <v>0</v>
      </c>
      <c r="AJ75">
        <v>0</v>
      </c>
      <c r="AM75">
        <v>0</v>
      </c>
      <c r="AN75" t="s">
        <v>1539</v>
      </c>
      <c r="AO75" t="s">
        <v>4128</v>
      </c>
    </row>
    <row r="76" spans="3:41" x14ac:dyDescent="0.35">
      <c r="C76" s="47">
        <v>43256</v>
      </c>
      <c r="E76" s="46" t="s">
        <v>10630</v>
      </c>
      <c r="F76">
        <v>465860</v>
      </c>
      <c r="G76" t="s">
        <v>9529</v>
      </c>
      <c r="H76">
        <v>465860</v>
      </c>
      <c r="I76" t="s">
        <v>4439</v>
      </c>
      <c r="J76" t="s">
        <v>10727</v>
      </c>
      <c r="L76">
        <v>1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W76" t="s">
        <v>9821</v>
      </c>
      <c r="Y76">
        <v>135</v>
      </c>
      <c r="AA76">
        <v>0</v>
      </c>
      <c r="AC76">
        <v>2035</v>
      </c>
      <c r="AD76" t="s">
        <v>10495</v>
      </c>
      <c r="AE76">
        <v>1</v>
      </c>
      <c r="AI76">
        <v>0</v>
      </c>
      <c r="AJ76">
        <v>0</v>
      </c>
      <c r="AM76">
        <v>0</v>
      </c>
      <c r="AN76" t="s">
        <v>1539</v>
      </c>
      <c r="AO76" t="s">
        <v>4128</v>
      </c>
    </row>
    <row r="77" spans="3:41" x14ac:dyDescent="0.35">
      <c r="C77" s="47">
        <v>43256</v>
      </c>
      <c r="E77" s="46" t="s">
        <v>10630</v>
      </c>
      <c r="F77">
        <v>465861</v>
      </c>
      <c r="G77" t="s">
        <v>9529</v>
      </c>
      <c r="H77">
        <v>465861</v>
      </c>
      <c r="I77" t="s">
        <v>4439</v>
      </c>
      <c r="J77" t="s">
        <v>10728</v>
      </c>
      <c r="L77">
        <v>1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W77" t="s">
        <v>9821</v>
      </c>
      <c r="Y77">
        <v>91</v>
      </c>
      <c r="AA77">
        <v>0</v>
      </c>
      <c r="AC77">
        <v>3030</v>
      </c>
      <c r="AD77" t="s">
        <v>10666</v>
      </c>
      <c r="AE77">
        <v>1</v>
      </c>
      <c r="AI77">
        <v>0</v>
      </c>
      <c r="AJ77">
        <v>0</v>
      </c>
      <c r="AM77">
        <v>0</v>
      </c>
      <c r="AN77" t="s">
        <v>1539</v>
      </c>
      <c r="AO77" t="s">
        <v>4128</v>
      </c>
    </row>
    <row r="78" spans="3:41" x14ac:dyDescent="0.35">
      <c r="C78" s="47">
        <v>43256</v>
      </c>
      <c r="E78" s="46" t="s">
        <v>10630</v>
      </c>
      <c r="F78">
        <v>465863</v>
      </c>
      <c r="G78" t="s">
        <v>9529</v>
      </c>
      <c r="H78">
        <v>465863</v>
      </c>
      <c r="I78" t="s">
        <v>4439</v>
      </c>
      <c r="J78" t="s">
        <v>10729</v>
      </c>
      <c r="L78">
        <v>1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W78" t="s">
        <v>9821</v>
      </c>
      <c r="Y78">
        <v>55</v>
      </c>
      <c r="AA78">
        <v>0</v>
      </c>
      <c r="AC78">
        <v>1005</v>
      </c>
      <c r="AD78" t="s">
        <v>3383</v>
      </c>
      <c r="AE78">
        <v>1</v>
      </c>
      <c r="AI78">
        <v>0</v>
      </c>
      <c r="AJ78">
        <v>0</v>
      </c>
      <c r="AM78">
        <v>0</v>
      </c>
      <c r="AN78" t="s">
        <v>1539</v>
      </c>
      <c r="AO78" t="s">
        <v>4128</v>
      </c>
    </row>
    <row r="79" spans="3:41" x14ac:dyDescent="0.35">
      <c r="C79" s="47">
        <v>43256</v>
      </c>
      <c r="E79" s="46" t="s">
        <v>10630</v>
      </c>
      <c r="F79">
        <v>465865</v>
      </c>
      <c r="G79" t="s">
        <v>9529</v>
      </c>
      <c r="H79">
        <v>465865</v>
      </c>
      <c r="I79" t="s">
        <v>4439</v>
      </c>
      <c r="J79" t="s">
        <v>10730</v>
      </c>
      <c r="L79">
        <v>1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W79" t="s">
        <v>9821</v>
      </c>
      <c r="Y79">
        <v>111</v>
      </c>
      <c r="AA79">
        <v>0</v>
      </c>
      <c r="AC79">
        <v>2036</v>
      </c>
      <c r="AD79" t="s">
        <v>10103</v>
      </c>
      <c r="AE79">
        <v>1</v>
      </c>
      <c r="AI79">
        <v>0</v>
      </c>
      <c r="AJ79">
        <v>0</v>
      </c>
      <c r="AM79">
        <v>0</v>
      </c>
      <c r="AN79" t="s">
        <v>1539</v>
      </c>
      <c r="AO79" t="s">
        <v>4128</v>
      </c>
    </row>
    <row r="80" spans="3:41" x14ac:dyDescent="0.35">
      <c r="C80" s="47">
        <v>43256</v>
      </c>
      <c r="E80" s="46" t="s">
        <v>10630</v>
      </c>
      <c r="F80">
        <v>465866</v>
      </c>
      <c r="G80" t="s">
        <v>9529</v>
      </c>
      <c r="H80">
        <v>465866</v>
      </c>
      <c r="I80" t="s">
        <v>4439</v>
      </c>
      <c r="J80" t="s">
        <v>10731</v>
      </c>
      <c r="L80">
        <v>1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W80" t="s">
        <v>9821</v>
      </c>
      <c r="Y80">
        <v>79</v>
      </c>
      <c r="AA80">
        <v>0</v>
      </c>
      <c r="AC80">
        <v>2034</v>
      </c>
      <c r="AD80" t="s">
        <v>10102</v>
      </c>
      <c r="AE80">
        <v>1</v>
      </c>
      <c r="AI80">
        <v>0</v>
      </c>
      <c r="AJ80">
        <v>0</v>
      </c>
      <c r="AM80">
        <v>0</v>
      </c>
      <c r="AN80" t="s">
        <v>1539</v>
      </c>
      <c r="AO80" t="s">
        <v>4128</v>
      </c>
    </row>
    <row r="81" spans="3:41" x14ac:dyDescent="0.35">
      <c r="C81" s="47">
        <v>43256</v>
      </c>
      <c r="E81" s="46" t="s">
        <v>10630</v>
      </c>
      <c r="F81">
        <v>465867</v>
      </c>
      <c r="G81" t="s">
        <v>9529</v>
      </c>
      <c r="H81">
        <v>465867</v>
      </c>
      <c r="I81" t="s">
        <v>4439</v>
      </c>
      <c r="J81" t="s">
        <v>10732</v>
      </c>
      <c r="L81">
        <v>1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W81" t="s">
        <v>9821</v>
      </c>
      <c r="Y81">
        <v>68</v>
      </c>
      <c r="AA81">
        <v>0</v>
      </c>
      <c r="AC81">
        <v>1015</v>
      </c>
      <c r="AD81" t="s">
        <v>10097</v>
      </c>
      <c r="AE81">
        <v>1</v>
      </c>
      <c r="AI81">
        <v>0</v>
      </c>
      <c r="AJ81">
        <v>0</v>
      </c>
      <c r="AM81">
        <v>0</v>
      </c>
      <c r="AN81" t="s">
        <v>1539</v>
      </c>
      <c r="AO81" t="s">
        <v>4128</v>
      </c>
    </row>
    <row r="82" spans="3:41" x14ac:dyDescent="0.35">
      <c r="C82" s="47">
        <v>43256</v>
      </c>
      <c r="E82" s="46" t="s">
        <v>10630</v>
      </c>
      <c r="F82">
        <v>465869</v>
      </c>
      <c r="G82" t="s">
        <v>9529</v>
      </c>
      <c r="H82">
        <v>465869</v>
      </c>
      <c r="I82" t="s">
        <v>4439</v>
      </c>
      <c r="J82" t="s">
        <v>10733</v>
      </c>
      <c r="L82">
        <v>1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W82" t="s">
        <v>9821</v>
      </c>
      <c r="Y82">
        <v>91</v>
      </c>
      <c r="AA82">
        <v>0</v>
      </c>
      <c r="AC82">
        <v>3030</v>
      </c>
      <c r="AD82" t="s">
        <v>10666</v>
      </c>
      <c r="AE82">
        <v>1</v>
      </c>
      <c r="AI82">
        <v>0</v>
      </c>
      <c r="AJ82">
        <v>0</v>
      </c>
      <c r="AM82">
        <v>0</v>
      </c>
      <c r="AN82" t="s">
        <v>1539</v>
      </c>
      <c r="AO82" t="s">
        <v>4128</v>
      </c>
    </row>
    <row r="83" spans="3:41" x14ac:dyDescent="0.35">
      <c r="C83" s="47">
        <v>43256</v>
      </c>
      <c r="E83" s="46" t="s">
        <v>10630</v>
      </c>
      <c r="F83">
        <v>465870</v>
      </c>
      <c r="G83" t="s">
        <v>9529</v>
      </c>
      <c r="H83">
        <v>465870</v>
      </c>
      <c r="I83" t="s">
        <v>4439</v>
      </c>
      <c r="J83" t="s">
        <v>10734</v>
      </c>
      <c r="L83">
        <v>1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W83" t="s">
        <v>9821</v>
      </c>
      <c r="Y83">
        <v>126</v>
      </c>
      <c r="AA83">
        <v>0</v>
      </c>
      <c r="AC83">
        <v>2031</v>
      </c>
      <c r="AD83" t="s">
        <v>10100</v>
      </c>
      <c r="AE83">
        <v>1</v>
      </c>
      <c r="AI83">
        <v>0</v>
      </c>
      <c r="AJ83">
        <v>0</v>
      </c>
      <c r="AM83">
        <v>0</v>
      </c>
      <c r="AN83" t="s">
        <v>1539</v>
      </c>
      <c r="AO83" t="s">
        <v>4128</v>
      </c>
    </row>
    <row r="84" spans="3:41" x14ac:dyDescent="0.35">
      <c r="C84" s="47">
        <v>43256</v>
      </c>
      <c r="E84" s="46" t="s">
        <v>10630</v>
      </c>
      <c r="F84">
        <v>465873</v>
      </c>
      <c r="G84" t="s">
        <v>9529</v>
      </c>
      <c r="H84">
        <v>465873</v>
      </c>
      <c r="I84" t="s">
        <v>4439</v>
      </c>
      <c r="J84" t="s">
        <v>10735</v>
      </c>
      <c r="L84">
        <v>1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W84" t="s">
        <v>9821</v>
      </c>
      <c r="Y84">
        <v>91</v>
      </c>
      <c r="AA84">
        <v>0</v>
      </c>
      <c r="AC84">
        <v>3030</v>
      </c>
      <c r="AD84" t="s">
        <v>10666</v>
      </c>
      <c r="AE84">
        <v>1</v>
      </c>
      <c r="AI84">
        <v>0</v>
      </c>
      <c r="AJ84">
        <v>0</v>
      </c>
      <c r="AM84">
        <v>0</v>
      </c>
      <c r="AN84" t="s">
        <v>1539</v>
      </c>
      <c r="AO84" t="s">
        <v>4128</v>
      </c>
    </row>
    <row r="85" spans="3:41" x14ac:dyDescent="0.35">
      <c r="C85" s="47">
        <v>43256</v>
      </c>
      <c r="E85" s="46" t="s">
        <v>10630</v>
      </c>
      <c r="F85">
        <v>465874</v>
      </c>
      <c r="G85" t="s">
        <v>9529</v>
      </c>
      <c r="H85">
        <v>465874</v>
      </c>
      <c r="I85" t="s">
        <v>4439</v>
      </c>
      <c r="J85" t="s">
        <v>10736</v>
      </c>
      <c r="L85">
        <v>1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W85" t="s">
        <v>9821</v>
      </c>
      <c r="Y85">
        <v>79</v>
      </c>
      <c r="AA85">
        <v>0</v>
      </c>
      <c r="AC85">
        <v>2034</v>
      </c>
      <c r="AD85" t="s">
        <v>10102</v>
      </c>
      <c r="AE85">
        <v>1</v>
      </c>
      <c r="AI85">
        <v>0</v>
      </c>
      <c r="AJ85">
        <v>0</v>
      </c>
      <c r="AM85">
        <v>0</v>
      </c>
      <c r="AN85" t="s">
        <v>1539</v>
      </c>
      <c r="AO85" t="s">
        <v>4128</v>
      </c>
    </row>
    <row r="86" spans="3:41" x14ac:dyDescent="0.35">
      <c r="C86" s="47">
        <v>43256</v>
      </c>
      <c r="E86" s="46" t="s">
        <v>10630</v>
      </c>
      <c r="F86">
        <v>465877</v>
      </c>
      <c r="G86" t="s">
        <v>9529</v>
      </c>
      <c r="H86">
        <v>465877</v>
      </c>
      <c r="I86" t="s">
        <v>4439</v>
      </c>
      <c r="J86" t="s">
        <v>10737</v>
      </c>
      <c r="L86">
        <v>1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W86" t="s">
        <v>9821</v>
      </c>
      <c r="Y86">
        <v>135</v>
      </c>
      <c r="AA86">
        <v>0</v>
      </c>
      <c r="AC86">
        <v>2035</v>
      </c>
      <c r="AD86" t="s">
        <v>10495</v>
      </c>
      <c r="AE86">
        <v>1</v>
      </c>
      <c r="AI86">
        <v>0</v>
      </c>
      <c r="AJ86">
        <v>0</v>
      </c>
      <c r="AM86">
        <v>0</v>
      </c>
      <c r="AN86" t="s">
        <v>1539</v>
      </c>
      <c r="AO86" t="s">
        <v>4128</v>
      </c>
    </row>
    <row r="87" spans="3:41" x14ac:dyDescent="0.35">
      <c r="C87" s="47">
        <v>43256</v>
      </c>
      <c r="E87" s="46" t="s">
        <v>10630</v>
      </c>
      <c r="F87">
        <v>465878</v>
      </c>
      <c r="G87" t="s">
        <v>9529</v>
      </c>
      <c r="H87">
        <v>465878</v>
      </c>
      <c r="I87" t="s">
        <v>4439</v>
      </c>
      <c r="J87" t="s">
        <v>10738</v>
      </c>
      <c r="L87">
        <v>1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W87" t="s">
        <v>9821</v>
      </c>
      <c r="Y87">
        <v>79</v>
      </c>
      <c r="AA87">
        <v>0</v>
      </c>
      <c r="AC87">
        <v>2034</v>
      </c>
      <c r="AD87" t="s">
        <v>10102</v>
      </c>
      <c r="AE87">
        <v>1</v>
      </c>
      <c r="AI87">
        <v>0</v>
      </c>
      <c r="AJ87">
        <v>0</v>
      </c>
      <c r="AM87">
        <v>0</v>
      </c>
      <c r="AN87" t="s">
        <v>1539</v>
      </c>
      <c r="AO87" t="s">
        <v>4128</v>
      </c>
    </row>
    <row r="88" spans="3:41" x14ac:dyDescent="0.35">
      <c r="C88" s="47">
        <v>43256</v>
      </c>
      <c r="E88" s="46" t="s">
        <v>10630</v>
      </c>
      <c r="F88">
        <v>465881</v>
      </c>
      <c r="G88" t="s">
        <v>9529</v>
      </c>
      <c r="H88">
        <v>465881</v>
      </c>
      <c r="I88" t="s">
        <v>4439</v>
      </c>
      <c r="J88" t="s">
        <v>10739</v>
      </c>
      <c r="L88">
        <v>1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W88" t="s">
        <v>9821</v>
      </c>
      <c r="Y88">
        <v>80</v>
      </c>
      <c r="AA88">
        <v>0</v>
      </c>
      <c r="AC88">
        <v>2030</v>
      </c>
      <c r="AD88" t="s">
        <v>10098</v>
      </c>
      <c r="AE88">
        <v>1</v>
      </c>
      <c r="AI88">
        <v>0</v>
      </c>
      <c r="AJ88">
        <v>0</v>
      </c>
      <c r="AM88">
        <v>0</v>
      </c>
      <c r="AN88" t="s">
        <v>1539</v>
      </c>
      <c r="AO88" t="s">
        <v>4128</v>
      </c>
    </row>
    <row r="89" spans="3:41" x14ac:dyDescent="0.35">
      <c r="C89" s="47">
        <v>43256</v>
      </c>
      <c r="E89" s="46" t="s">
        <v>10630</v>
      </c>
      <c r="F89">
        <v>465884</v>
      </c>
      <c r="G89" t="s">
        <v>9529</v>
      </c>
      <c r="H89">
        <v>465884</v>
      </c>
      <c r="I89" t="s">
        <v>4439</v>
      </c>
      <c r="J89" t="s">
        <v>10740</v>
      </c>
      <c r="L89">
        <v>1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W89" t="s">
        <v>9821</v>
      </c>
      <c r="Y89">
        <v>55</v>
      </c>
      <c r="AA89">
        <v>0</v>
      </c>
      <c r="AC89">
        <v>1005</v>
      </c>
      <c r="AD89" t="s">
        <v>3383</v>
      </c>
      <c r="AE89">
        <v>1</v>
      </c>
      <c r="AI89">
        <v>0</v>
      </c>
      <c r="AJ89">
        <v>0</v>
      </c>
      <c r="AM89">
        <v>0</v>
      </c>
      <c r="AN89" t="s">
        <v>1539</v>
      </c>
      <c r="AO89" t="s">
        <v>4128</v>
      </c>
    </row>
    <row r="90" spans="3:41" x14ac:dyDescent="0.35">
      <c r="C90" s="47">
        <v>43256</v>
      </c>
      <c r="E90" s="46" t="s">
        <v>10630</v>
      </c>
      <c r="F90">
        <v>465891</v>
      </c>
      <c r="G90" t="s">
        <v>9529</v>
      </c>
      <c r="H90">
        <v>465891</v>
      </c>
      <c r="I90" t="s">
        <v>4439</v>
      </c>
      <c r="J90" t="s">
        <v>10741</v>
      </c>
      <c r="L90">
        <v>1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W90" t="s">
        <v>9821</v>
      </c>
      <c r="Y90">
        <v>91</v>
      </c>
      <c r="AA90">
        <v>0</v>
      </c>
      <c r="AC90">
        <v>3030</v>
      </c>
      <c r="AD90" t="s">
        <v>10666</v>
      </c>
      <c r="AE90">
        <v>1</v>
      </c>
      <c r="AI90">
        <v>0</v>
      </c>
      <c r="AJ90">
        <v>0</v>
      </c>
      <c r="AM90">
        <v>0</v>
      </c>
      <c r="AN90" t="s">
        <v>1539</v>
      </c>
      <c r="AO90" t="s">
        <v>4128</v>
      </c>
    </row>
    <row r="91" spans="3:41" x14ac:dyDescent="0.35">
      <c r="C91" s="47">
        <v>43256</v>
      </c>
      <c r="E91" s="46" t="s">
        <v>10630</v>
      </c>
      <c r="F91">
        <v>465892</v>
      </c>
      <c r="G91" t="s">
        <v>9529</v>
      </c>
      <c r="H91">
        <v>465892</v>
      </c>
      <c r="I91" t="s">
        <v>4439</v>
      </c>
      <c r="J91" t="s">
        <v>10742</v>
      </c>
      <c r="L91">
        <v>1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W91" t="s">
        <v>9821</v>
      </c>
      <c r="Y91">
        <v>127</v>
      </c>
      <c r="AA91">
        <v>0</v>
      </c>
      <c r="AC91">
        <v>2033</v>
      </c>
      <c r="AD91" t="s">
        <v>10101</v>
      </c>
      <c r="AE91">
        <v>1</v>
      </c>
      <c r="AI91">
        <v>0</v>
      </c>
      <c r="AJ91">
        <v>0</v>
      </c>
      <c r="AM91">
        <v>0</v>
      </c>
      <c r="AN91" t="s">
        <v>1539</v>
      </c>
      <c r="AO91" t="s">
        <v>4128</v>
      </c>
    </row>
    <row r="92" spans="3:41" x14ac:dyDescent="0.35">
      <c r="C92" s="47">
        <v>43256</v>
      </c>
      <c r="E92" s="46" t="s">
        <v>10630</v>
      </c>
      <c r="F92">
        <v>465893</v>
      </c>
      <c r="G92" t="s">
        <v>9529</v>
      </c>
      <c r="H92">
        <v>465893</v>
      </c>
      <c r="I92" t="s">
        <v>4439</v>
      </c>
      <c r="J92" t="s">
        <v>10743</v>
      </c>
      <c r="L92">
        <v>1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W92" t="s">
        <v>9821</v>
      </c>
      <c r="Y92">
        <v>135</v>
      </c>
      <c r="AA92">
        <v>0</v>
      </c>
      <c r="AC92">
        <v>2035</v>
      </c>
      <c r="AD92" t="s">
        <v>10495</v>
      </c>
      <c r="AE92">
        <v>1</v>
      </c>
      <c r="AI92">
        <v>0</v>
      </c>
      <c r="AJ92">
        <v>0</v>
      </c>
      <c r="AM92">
        <v>0</v>
      </c>
      <c r="AN92" t="s">
        <v>1539</v>
      </c>
      <c r="AO92" t="s">
        <v>4128</v>
      </c>
    </row>
    <row r="93" spans="3:41" x14ac:dyDescent="0.35">
      <c r="C93" s="47">
        <v>43256</v>
      </c>
      <c r="E93" s="46" t="s">
        <v>10630</v>
      </c>
      <c r="F93">
        <v>465894</v>
      </c>
      <c r="G93" t="s">
        <v>9529</v>
      </c>
      <c r="H93">
        <v>465894</v>
      </c>
      <c r="I93" t="s">
        <v>4439</v>
      </c>
      <c r="J93" t="s">
        <v>10744</v>
      </c>
      <c r="L93">
        <v>1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W93" t="s">
        <v>9821</v>
      </c>
      <c r="Y93">
        <v>126</v>
      </c>
      <c r="AA93">
        <v>0</v>
      </c>
      <c r="AC93">
        <v>2031</v>
      </c>
      <c r="AD93" t="s">
        <v>10100</v>
      </c>
      <c r="AE93">
        <v>1</v>
      </c>
      <c r="AI93">
        <v>0</v>
      </c>
      <c r="AJ93">
        <v>0</v>
      </c>
      <c r="AM93">
        <v>0</v>
      </c>
      <c r="AN93" t="s">
        <v>1539</v>
      </c>
      <c r="AO93" t="s">
        <v>4128</v>
      </c>
    </row>
    <row r="94" spans="3:41" x14ac:dyDescent="0.35">
      <c r="C94" s="47">
        <v>43256</v>
      </c>
      <c r="E94" s="46" t="s">
        <v>10630</v>
      </c>
      <c r="F94">
        <v>465895</v>
      </c>
      <c r="G94" t="s">
        <v>9529</v>
      </c>
      <c r="H94">
        <v>465895</v>
      </c>
      <c r="I94" t="s">
        <v>4439</v>
      </c>
      <c r="J94" t="s">
        <v>10745</v>
      </c>
      <c r="L94">
        <v>1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W94" t="s">
        <v>9821</v>
      </c>
      <c r="Y94">
        <v>91</v>
      </c>
      <c r="AA94">
        <v>0</v>
      </c>
      <c r="AC94">
        <v>3030</v>
      </c>
      <c r="AD94" t="s">
        <v>10666</v>
      </c>
      <c r="AE94">
        <v>1</v>
      </c>
      <c r="AI94">
        <v>0</v>
      </c>
      <c r="AJ94">
        <v>0</v>
      </c>
      <c r="AM94">
        <v>0</v>
      </c>
      <c r="AN94" t="s">
        <v>1539</v>
      </c>
      <c r="AO94" t="s">
        <v>4128</v>
      </c>
    </row>
    <row r="95" spans="3:41" x14ac:dyDescent="0.35">
      <c r="C95" s="47">
        <v>43256</v>
      </c>
      <c r="E95" s="46" t="s">
        <v>10630</v>
      </c>
      <c r="F95">
        <v>465896</v>
      </c>
      <c r="G95" t="s">
        <v>9529</v>
      </c>
      <c r="H95">
        <v>465896</v>
      </c>
      <c r="I95" t="s">
        <v>4439</v>
      </c>
      <c r="J95" t="s">
        <v>10746</v>
      </c>
      <c r="L95">
        <v>1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W95" t="s">
        <v>9821</v>
      </c>
      <c r="Y95">
        <v>91</v>
      </c>
      <c r="AA95">
        <v>0</v>
      </c>
      <c r="AC95">
        <v>3030</v>
      </c>
      <c r="AD95" t="s">
        <v>10666</v>
      </c>
      <c r="AE95">
        <v>1</v>
      </c>
      <c r="AI95">
        <v>0</v>
      </c>
      <c r="AJ95">
        <v>0</v>
      </c>
      <c r="AM95">
        <v>0</v>
      </c>
      <c r="AN95" t="s">
        <v>1539</v>
      </c>
      <c r="AO95" t="s">
        <v>4128</v>
      </c>
    </row>
    <row r="96" spans="3:41" x14ac:dyDescent="0.35">
      <c r="C96" s="47">
        <v>43256</v>
      </c>
      <c r="E96" s="46" t="s">
        <v>10630</v>
      </c>
      <c r="F96">
        <v>465897</v>
      </c>
      <c r="G96" t="s">
        <v>9529</v>
      </c>
      <c r="H96">
        <v>465897</v>
      </c>
      <c r="I96" t="s">
        <v>4439</v>
      </c>
      <c r="J96" t="s">
        <v>10747</v>
      </c>
      <c r="L96">
        <v>1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W96" t="s">
        <v>9821</v>
      </c>
      <c r="Y96">
        <v>91</v>
      </c>
      <c r="AA96">
        <v>0</v>
      </c>
      <c r="AC96">
        <v>3030</v>
      </c>
      <c r="AD96" t="s">
        <v>10666</v>
      </c>
      <c r="AE96">
        <v>1</v>
      </c>
      <c r="AI96">
        <v>0</v>
      </c>
      <c r="AJ96">
        <v>0</v>
      </c>
      <c r="AM96">
        <v>0</v>
      </c>
      <c r="AN96" t="s">
        <v>1539</v>
      </c>
      <c r="AO96" t="s">
        <v>4128</v>
      </c>
    </row>
    <row r="97" spans="3:41" x14ac:dyDescent="0.35">
      <c r="C97" s="47">
        <v>43256</v>
      </c>
      <c r="E97" s="46" t="s">
        <v>10630</v>
      </c>
      <c r="F97">
        <v>465899</v>
      </c>
      <c r="G97" t="s">
        <v>9529</v>
      </c>
      <c r="H97">
        <v>465899</v>
      </c>
      <c r="I97" t="s">
        <v>4439</v>
      </c>
      <c r="J97" t="s">
        <v>10748</v>
      </c>
      <c r="L97">
        <v>1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W97" t="s">
        <v>9821</v>
      </c>
      <c r="Y97">
        <v>91</v>
      </c>
      <c r="AA97">
        <v>0</v>
      </c>
      <c r="AC97">
        <v>3030</v>
      </c>
      <c r="AD97" t="s">
        <v>10666</v>
      </c>
      <c r="AE97">
        <v>1</v>
      </c>
      <c r="AI97">
        <v>0</v>
      </c>
      <c r="AJ97">
        <v>0</v>
      </c>
      <c r="AM97">
        <v>0</v>
      </c>
      <c r="AN97" t="s">
        <v>1539</v>
      </c>
      <c r="AO97" t="s">
        <v>4128</v>
      </c>
    </row>
    <row r="98" spans="3:41" x14ac:dyDescent="0.35">
      <c r="C98" s="47">
        <v>43256</v>
      </c>
      <c r="E98" s="46" t="s">
        <v>10630</v>
      </c>
      <c r="F98">
        <v>465900</v>
      </c>
      <c r="G98" t="s">
        <v>9529</v>
      </c>
      <c r="H98">
        <v>465900</v>
      </c>
      <c r="I98" t="s">
        <v>4439</v>
      </c>
      <c r="J98" t="s">
        <v>10749</v>
      </c>
      <c r="L98">
        <v>1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W98" t="s">
        <v>9821</v>
      </c>
      <c r="Y98">
        <v>80</v>
      </c>
      <c r="AA98">
        <v>0</v>
      </c>
      <c r="AC98">
        <v>2030</v>
      </c>
      <c r="AD98" t="s">
        <v>10098</v>
      </c>
      <c r="AE98">
        <v>1</v>
      </c>
      <c r="AI98">
        <v>0</v>
      </c>
      <c r="AJ98">
        <v>0</v>
      </c>
      <c r="AM98">
        <v>0</v>
      </c>
      <c r="AN98" t="s">
        <v>1539</v>
      </c>
      <c r="AO98" t="s">
        <v>4128</v>
      </c>
    </row>
    <row r="99" spans="3:41" x14ac:dyDescent="0.35">
      <c r="C99" s="47">
        <v>43256</v>
      </c>
      <c r="E99" s="46" t="s">
        <v>10630</v>
      </c>
      <c r="F99">
        <v>465901</v>
      </c>
      <c r="G99" t="s">
        <v>9529</v>
      </c>
      <c r="H99">
        <v>465901</v>
      </c>
      <c r="I99" t="s">
        <v>4439</v>
      </c>
      <c r="J99" t="s">
        <v>10750</v>
      </c>
      <c r="L99">
        <v>1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W99" t="s">
        <v>9821</v>
      </c>
      <c r="Y99">
        <v>106</v>
      </c>
      <c r="AA99">
        <v>0</v>
      </c>
      <c r="AC99">
        <v>7031</v>
      </c>
      <c r="AD99" t="s">
        <v>10105</v>
      </c>
      <c r="AE99">
        <v>1</v>
      </c>
      <c r="AI99">
        <v>0</v>
      </c>
      <c r="AJ99">
        <v>0</v>
      </c>
      <c r="AM99">
        <v>0</v>
      </c>
      <c r="AN99" t="s">
        <v>1539</v>
      </c>
      <c r="AO99" t="s">
        <v>4128</v>
      </c>
    </row>
    <row r="100" spans="3:41" x14ac:dyDescent="0.35">
      <c r="C100" s="47">
        <v>43256</v>
      </c>
      <c r="E100" s="46" t="s">
        <v>10630</v>
      </c>
      <c r="F100">
        <v>465902</v>
      </c>
      <c r="G100" t="s">
        <v>9529</v>
      </c>
      <c r="H100">
        <v>465902</v>
      </c>
      <c r="I100" t="s">
        <v>4439</v>
      </c>
      <c r="J100" t="s">
        <v>10751</v>
      </c>
      <c r="L100">
        <v>1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W100" t="s">
        <v>9821</v>
      </c>
      <c r="Y100">
        <v>135</v>
      </c>
      <c r="AA100">
        <v>0</v>
      </c>
      <c r="AC100">
        <v>2035</v>
      </c>
      <c r="AD100" t="s">
        <v>10495</v>
      </c>
      <c r="AE100">
        <v>1</v>
      </c>
      <c r="AI100">
        <v>0</v>
      </c>
      <c r="AJ100">
        <v>0</v>
      </c>
      <c r="AM100">
        <v>0</v>
      </c>
      <c r="AN100" t="s">
        <v>1539</v>
      </c>
      <c r="AO100" t="s">
        <v>4128</v>
      </c>
    </row>
    <row r="101" spans="3:41" x14ac:dyDescent="0.35">
      <c r="C101" s="47">
        <v>43256</v>
      </c>
      <c r="E101" s="46" t="s">
        <v>10630</v>
      </c>
      <c r="F101">
        <v>465903</v>
      </c>
      <c r="G101" t="s">
        <v>9529</v>
      </c>
      <c r="H101">
        <v>465903</v>
      </c>
      <c r="I101" t="s">
        <v>4439</v>
      </c>
      <c r="J101" t="s">
        <v>10752</v>
      </c>
      <c r="L101">
        <v>1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W101" t="s">
        <v>9821</v>
      </c>
      <c r="Y101">
        <v>68</v>
      </c>
      <c r="AA101">
        <v>0</v>
      </c>
      <c r="AC101">
        <v>1015</v>
      </c>
      <c r="AD101" t="s">
        <v>10097</v>
      </c>
      <c r="AE101">
        <v>1</v>
      </c>
      <c r="AI101">
        <v>0</v>
      </c>
      <c r="AJ101">
        <v>0</v>
      </c>
      <c r="AM101">
        <v>0</v>
      </c>
      <c r="AN101" t="s">
        <v>1539</v>
      </c>
      <c r="AO101" t="s">
        <v>4128</v>
      </c>
    </row>
    <row r="102" spans="3:41" x14ac:dyDescent="0.35">
      <c r="C102" s="47">
        <v>43256</v>
      </c>
      <c r="E102" s="46" t="s">
        <v>10630</v>
      </c>
      <c r="F102">
        <v>465905</v>
      </c>
      <c r="G102" t="s">
        <v>9529</v>
      </c>
      <c r="H102">
        <v>465905</v>
      </c>
      <c r="I102" t="s">
        <v>4439</v>
      </c>
      <c r="J102" t="s">
        <v>10753</v>
      </c>
      <c r="L102">
        <v>1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W102" t="s">
        <v>9821</v>
      </c>
      <c r="Y102">
        <v>68</v>
      </c>
      <c r="AA102">
        <v>0</v>
      </c>
      <c r="AC102">
        <v>1015</v>
      </c>
      <c r="AD102" t="s">
        <v>10097</v>
      </c>
      <c r="AE102">
        <v>1</v>
      </c>
      <c r="AI102">
        <v>0</v>
      </c>
      <c r="AJ102">
        <v>0</v>
      </c>
      <c r="AM102">
        <v>0</v>
      </c>
      <c r="AN102" t="s">
        <v>1539</v>
      </c>
      <c r="AO102" t="s">
        <v>4128</v>
      </c>
    </row>
    <row r="103" spans="3:41" x14ac:dyDescent="0.35">
      <c r="C103" s="47">
        <v>43256</v>
      </c>
      <c r="E103" s="46" t="s">
        <v>10630</v>
      </c>
      <c r="F103">
        <v>465906</v>
      </c>
      <c r="G103" t="s">
        <v>9529</v>
      </c>
      <c r="H103">
        <v>465906</v>
      </c>
      <c r="I103" t="s">
        <v>4439</v>
      </c>
      <c r="J103" t="s">
        <v>10754</v>
      </c>
      <c r="L103">
        <v>1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W103" t="s">
        <v>9821</v>
      </c>
      <c r="Y103">
        <v>55</v>
      </c>
      <c r="AA103">
        <v>0</v>
      </c>
      <c r="AC103">
        <v>1005</v>
      </c>
      <c r="AD103" t="s">
        <v>3383</v>
      </c>
      <c r="AE103">
        <v>1</v>
      </c>
      <c r="AI103">
        <v>0</v>
      </c>
      <c r="AJ103">
        <v>0</v>
      </c>
      <c r="AM103">
        <v>0</v>
      </c>
      <c r="AN103" t="s">
        <v>1539</v>
      </c>
      <c r="AO103" t="s">
        <v>4128</v>
      </c>
    </row>
    <row r="104" spans="3:41" x14ac:dyDescent="0.35">
      <c r="C104" s="47">
        <v>43256</v>
      </c>
      <c r="E104" s="46" t="s">
        <v>10630</v>
      </c>
      <c r="F104">
        <v>465907</v>
      </c>
      <c r="G104" t="s">
        <v>9529</v>
      </c>
      <c r="H104">
        <v>465907</v>
      </c>
      <c r="I104" t="s">
        <v>4439</v>
      </c>
      <c r="J104" t="s">
        <v>10755</v>
      </c>
      <c r="L104">
        <v>1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W104" t="s">
        <v>9821</v>
      </c>
      <c r="Y104">
        <v>91</v>
      </c>
      <c r="AA104">
        <v>0</v>
      </c>
      <c r="AC104">
        <v>3030</v>
      </c>
      <c r="AD104" t="s">
        <v>10666</v>
      </c>
      <c r="AE104">
        <v>1</v>
      </c>
      <c r="AI104">
        <v>0</v>
      </c>
      <c r="AJ104">
        <v>0</v>
      </c>
      <c r="AM104">
        <v>0</v>
      </c>
      <c r="AN104" t="s">
        <v>1539</v>
      </c>
      <c r="AO104" t="s">
        <v>4128</v>
      </c>
    </row>
    <row r="105" spans="3:41" x14ac:dyDescent="0.35">
      <c r="C105" s="47">
        <v>43256</v>
      </c>
      <c r="E105" s="46" t="s">
        <v>10630</v>
      </c>
      <c r="F105">
        <v>465908</v>
      </c>
      <c r="G105" t="s">
        <v>9529</v>
      </c>
      <c r="H105">
        <v>465908</v>
      </c>
      <c r="I105" t="s">
        <v>4439</v>
      </c>
      <c r="J105" t="s">
        <v>10756</v>
      </c>
      <c r="L105">
        <v>1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W105" t="s">
        <v>9821</v>
      </c>
      <c r="Y105">
        <v>79</v>
      </c>
      <c r="AA105">
        <v>0</v>
      </c>
      <c r="AC105">
        <v>2034</v>
      </c>
      <c r="AD105" t="s">
        <v>10102</v>
      </c>
      <c r="AE105">
        <v>1</v>
      </c>
      <c r="AI105">
        <v>0</v>
      </c>
      <c r="AJ105">
        <v>0</v>
      </c>
      <c r="AM105">
        <v>0</v>
      </c>
      <c r="AN105" t="s">
        <v>1539</v>
      </c>
      <c r="AO105" t="s">
        <v>4128</v>
      </c>
    </row>
    <row r="106" spans="3:41" x14ac:dyDescent="0.35">
      <c r="C106" s="47">
        <v>43256</v>
      </c>
      <c r="E106" s="46" t="s">
        <v>10630</v>
      </c>
      <c r="F106">
        <v>465909</v>
      </c>
      <c r="G106" t="s">
        <v>9529</v>
      </c>
      <c r="H106">
        <v>465909</v>
      </c>
      <c r="I106" t="s">
        <v>4439</v>
      </c>
      <c r="J106" t="s">
        <v>10757</v>
      </c>
      <c r="L106">
        <v>1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W106" t="s">
        <v>9821</v>
      </c>
      <c r="Y106">
        <v>79</v>
      </c>
      <c r="AA106">
        <v>0</v>
      </c>
      <c r="AC106">
        <v>2034</v>
      </c>
      <c r="AD106" t="s">
        <v>10102</v>
      </c>
      <c r="AE106">
        <v>1</v>
      </c>
      <c r="AI106">
        <v>0</v>
      </c>
      <c r="AJ106">
        <v>0</v>
      </c>
      <c r="AM106">
        <v>0</v>
      </c>
      <c r="AN106" t="s">
        <v>1539</v>
      </c>
      <c r="AO106" t="s">
        <v>4128</v>
      </c>
    </row>
    <row r="107" spans="3:41" x14ac:dyDescent="0.35">
      <c r="C107" s="47">
        <v>43256</v>
      </c>
      <c r="E107" s="46" t="s">
        <v>10630</v>
      </c>
      <c r="F107">
        <v>465910</v>
      </c>
      <c r="G107" t="s">
        <v>9529</v>
      </c>
      <c r="H107">
        <v>465910</v>
      </c>
      <c r="I107" t="s">
        <v>4439</v>
      </c>
      <c r="J107" t="s">
        <v>10758</v>
      </c>
      <c r="L107">
        <v>1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W107" t="s">
        <v>9821</v>
      </c>
      <c r="Y107">
        <v>91</v>
      </c>
      <c r="AA107">
        <v>0</v>
      </c>
      <c r="AC107">
        <v>3030</v>
      </c>
      <c r="AD107" t="s">
        <v>10666</v>
      </c>
      <c r="AE107">
        <v>1</v>
      </c>
      <c r="AI107">
        <v>0</v>
      </c>
      <c r="AJ107">
        <v>0</v>
      </c>
      <c r="AM107">
        <v>0</v>
      </c>
      <c r="AN107" t="s">
        <v>1539</v>
      </c>
      <c r="AO107" t="s">
        <v>4128</v>
      </c>
    </row>
    <row r="108" spans="3:41" x14ac:dyDescent="0.35">
      <c r="C108" s="47">
        <v>43256</v>
      </c>
      <c r="E108" s="46" t="s">
        <v>10630</v>
      </c>
      <c r="F108">
        <v>465915</v>
      </c>
      <c r="G108" t="s">
        <v>9529</v>
      </c>
      <c r="H108">
        <v>465915</v>
      </c>
      <c r="I108" t="s">
        <v>4439</v>
      </c>
      <c r="J108" t="s">
        <v>10759</v>
      </c>
      <c r="L108">
        <v>1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W108" t="s">
        <v>9821</v>
      </c>
      <c r="Y108">
        <v>91</v>
      </c>
      <c r="AA108">
        <v>0</v>
      </c>
      <c r="AC108">
        <v>3030</v>
      </c>
      <c r="AD108" t="s">
        <v>10666</v>
      </c>
      <c r="AE108">
        <v>1</v>
      </c>
      <c r="AI108">
        <v>0</v>
      </c>
      <c r="AJ108">
        <v>0</v>
      </c>
      <c r="AM108">
        <v>0</v>
      </c>
      <c r="AN108" t="s">
        <v>1539</v>
      </c>
      <c r="AO108" t="s">
        <v>4128</v>
      </c>
    </row>
    <row r="109" spans="3:41" x14ac:dyDescent="0.35">
      <c r="C109" s="47">
        <v>43256</v>
      </c>
      <c r="E109" s="46" t="s">
        <v>10630</v>
      </c>
      <c r="F109">
        <v>465916</v>
      </c>
      <c r="G109" t="s">
        <v>9529</v>
      </c>
      <c r="H109">
        <v>465916</v>
      </c>
      <c r="I109" t="s">
        <v>4439</v>
      </c>
      <c r="J109" t="s">
        <v>10760</v>
      </c>
      <c r="L109">
        <v>1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W109" t="s">
        <v>9821</v>
      </c>
      <c r="Y109">
        <v>91</v>
      </c>
      <c r="AA109">
        <v>0</v>
      </c>
      <c r="AC109">
        <v>3030</v>
      </c>
      <c r="AD109" t="s">
        <v>10666</v>
      </c>
      <c r="AE109">
        <v>1</v>
      </c>
      <c r="AI109">
        <v>0</v>
      </c>
      <c r="AJ109">
        <v>0</v>
      </c>
      <c r="AM109">
        <v>0</v>
      </c>
      <c r="AN109" t="s">
        <v>1539</v>
      </c>
      <c r="AO109" t="s">
        <v>4128</v>
      </c>
    </row>
    <row r="110" spans="3:41" x14ac:dyDescent="0.35">
      <c r="C110" s="47">
        <v>43256</v>
      </c>
      <c r="E110" s="46" t="s">
        <v>10630</v>
      </c>
      <c r="F110">
        <v>465917</v>
      </c>
      <c r="G110" t="s">
        <v>9529</v>
      </c>
      <c r="H110">
        <v>465917</v>
      </c>
      <c r="I110" t="s">
        <v>4439</v>
      </c>
      <c r="J110" t="s">
        <v>10761</v>
      </c>
      <c r="L110">
        <v>1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W110" t="s">
        <v>9821</v>
      </c>
      <c r="Y110">
        <v>106</v>
      </c>
      <c r="AA110">
        <v>0</v>
      </c>
      <c r="AC110">
        <v>7031</v>
      </c>
      <c r="AD110" t="s">
        <v>10105</v>
      </c>
      <c r="AE110">
        <v>1</v>
      </c>
      <c r="AI110">
        <v>0</v>
      </c>
      <c r="AJ110">
        <v>0</v>
      </c>
      <c r="AM110">
        <v>0</v>
      </c>
      <c r="AN110" t="s">
        <v>1539</v>
      </c>
      <c r="AO110" t="s">
        <v>4128</v>
      </c>
    </row>
    <row r="111" spans="3:41" x14ac:dyDescent="0.35">
      <c r="C111" s="47">
        <v>43256</v>
      </c>
      <c r="E111" s="46" t="s">
        <v>10630</v>
      </c>
      <c r="F111">
        <v>465918</v>
      </c>
      <c r="G111" t="s">
        <v>9529</v>
      </c>
      <c r="H111">
        <v>465918</v>
      </c>
      <c r="I111" t="s">
        <v>4439</v>
      </c>
      <c r="J111" t="s">
        <v>10762</v>
      </c>
      <c r="L111">
        <v>1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W111" t="s">
        <v>9821</v>
      </c>
      <c r="Y111">
        <v>91</v>
      </c>
      <c r="AA111">
        <v>0</v>
      </c>
      <c r="AC111">
        <v>3030</v>
      </c>
      <c r="AD111" t="s">
        <v>10666</v>
      </c>
      <c r="AE111">
        <v>1</v>
      </c>
      <c r="AI111">
        <v>0</v>
      </c>
      <c r="AJ111">
        <v>0</v>
      </c>
      <c r="AM111">
        <v>0</v>
      </c>
      <c r="AN111" t="s">
        <v>1539</v>
      </c>
      <c r="AO111" t="s">
        <v>4128</v>
      </c>
    </row>
    <row r="112" spans="3:41" x14ac:dyDescent="0.35">
      <c r="C112" s="47">
        <v>43256</v>
      </c>
      <c r="E112" s="46" t="s">
        <v>10630</v>
      </c>
      <c r="F112">
        <v>465919</v>
      </c>
      <c r="G112" t="s">
        <v>9529</v>
      </c>
      <c r="H112">
        <v>465919</v>
      </c>
      <c r="I112" t="s">
        <v>4439</v>
      </c>
      <c r="J112" t="s">
        <v>10763</v>
      </c>
      <c r="L112">
        <v>1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W112" t="s">
        <v>9821</v>
      </c>
      <c r="Y112">
        <v>80</v>
      </c>
      <c r="AA112">
        <v>0</v>
      </c>
      <c r="AC112">
        <v>2030</v>
      </c>
      <c r="AD112" t="s">
        <v>10098</v>
      </c>
      <c r="AE112">
        <v>1</v>
      </c>
      <c r="AI112">
        <v>0</v>
      </c>
      <c r="AJ112">
        <v>0</v>
      </c>
      <c r="AM112">
        <v>0</v>
      </c>
      <c r="AN112" t="s">
        <v>1539</v>
      </c>
      <c r="AO112" t="s">
        <v>4128</v>
      </c>
    </row>
    <row r="113" spans="3:41" x14ac:dyDescent="0.35">
      <c r="C113" s="47">
        <v>43256</v>
      </c>
      <c r="E113" s="46" t="s">
        <v>10630</v>
      </c>
      <c r="F113">
        <v>465921</v>
      </c>
      <c r="G113" t="s">
        <v>9529</v>
      </c>
      <c r="H113">
        <v>465921</v>
      </c>
      <c r="I113" t="s">
        <v>4439</v>
      </c>
      <c r="J113" t="s">
        <v>10764</v>
      </c>
      <c r="L113">
        <v>1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W113" t="s">
        <v>9821</v>
      </c>
      <c r="Y113">
        <v>55</v>
      </c>
      <c r="AA113">
        <v>0</v>
      </c>
      <c r="AC113">
        <v>1005</v>
      </c>
      <c r="AD113" t="s">
        <v>3383</v>
      </c>
      <c r="AE113">
        <v>1</v>
      </c>
      <c r="AI113">
        <v>0</v>
      </c>
      <c r="AJ113">
        <v>0</v>
      </c>
      <c r="AM113">
        <v>0</v>
      </c>
      <c r="AN113" t="s">
        <v>1539</v>
      </c>
      <c r="AO113" t="s">
        <v>4128</v>
      </c>
    </row>
    <row r="114" spans="3:41" x14ac:dyDescent="0.35">
      <c r="C114" s="47">
        <v>43256</v>
      </c>
      <c r="E114" s="46" t="s">
        <v>10630</v>
      </c>
      <c r="F114">
        <v>465923</v>
      </c>
      <c r="G114" t="s">
        <v>9529</v>
      </c>
      <c r="H114">
        <v>465923</v>
      </c>
      <c r="I114" t="s">
        <v>4439</v>
      </c>
      <c r="J114" t="s">
        <v>10765</v>
      </c>
      <c r="L114">
        <v>1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W114" t="s">
        <v>9821</v>
      </c>
      <c r="Y114">
        <v>111</v>
      </c>
      <c r="AA114">
        <v>0</v>
      </c>
      <c r="AC114">
        <v>2036</v>
      </c>
      <c r="AD114" t="s">
        <v>10103</v>
      </c>
      <c r="AE114">
        <v>1</v>
      </c>
      <c r="AI114">
        <v>0</v>
      </c>
      <c r="AJ114">
        <v>0</v>
      </c>
      <c r="AM114">
        <v>0</v>
      </c>
      <c r="AN114" t="s">
        <v>1539</v>
      </c>
      <c r="AO114" t="s">
        <v>4128</v>
      </c>
    </row>
    <row r="115" spans="3:41" x14ac:dyDescent="0.35">
      <c r="C115" s="47">
        <v>43256</v>
      </c>
      <c r="E115" s="46" t="s">
        <v>10630</v>
      </c>
      <c r="F115" t="s">
        <v>10785</v>
      </c>
      <c r="G115" t="s">
        <v>9529</v>
      </c>
      <c r="H115" t="s">
        <v>10766</v>
      </c>
      <c r="I115" t="s">
        <v>4439</v>
      </c>
      <c r="J115" t="s">
        <v>10767</v>
      </c>
      <c r="L115">
        <v>1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W115" t="s">
        <v>9821</v>
      </c>
      <c r="Y115">
        <v>55</v>
      </c>
      <c r="AA115">
        <v>0</v>
      </c>
      <c r="AC115">
        <v>1005</v>
      </c>
      <c r="AD115" t="s">
        <v>3383</v>
      </c>
      <c r="AE115">
        <v>1</v>
      </c>
      <c r="AI115">
        <v>0</v>
      </c>
      <c r="AJ115">
        <v>0</v>
      </c>
      <c r="AM115">
        <v>0</v>
      </c>
      <c r="AN115" t="s">
        <v>1539</v>
      </c>
      <c r="AO115" t="s">
        <v>4128</v>
      </c>
    </row>
    <row r="116" spans="3:41" x14ac:dyDescent="0.35">
      <c r="C116" s="47">
        <v>43256</v>
      </c>
      <c r="E116" s="46" t="s">
        <v>10630</v>
      </c>
      <c r="F116" t="s">
        <v>10786</v>
      </c>
      <c r="G116" t="s">
        <v>9529</v>
      </c>
      <c r="H116" t="s">
        <v>10768</v>
      </c>
      <c r="I116" t="s">
        <v>4439</v>
      </c>
      <c r="J116" t="s">
        <v>10769</v>
      </c>
      <c r="L116">
        <v>1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W116" t="s">
        <v>9821</v>
      </c>
      <c r="Y116">
        <v>79</v>
      </c>
      <c r="AA116">
        <v>0</v>
      </c>
      <c r="AC116">
        <v>2034</v>
      </c>
      <c r="AD116" t="s">
        <v>10102</v>
      </c>
      <c r="AE116">
        <v>1</v>
      </c>
      <c r="AI116">
        <v>0</v>
      </c>
      <c r="AJ116">
        <v>0</v>
      </c>
      <c r="AM116">
        <v>0</v>
      </c>
      <c r="AN116" t="s">
        <v>1539</v>
      </c>
      <c r="AO116" t="s">
        <v>4128</v>
      </c>
    </row>
    <row r="117" spans="3:41" x14ac:dyDescent="0.35">
      <c r="C117" s="47">
        <v>43256</v>
      </c>
      <c r="E117" s="46" t="s">
        <v>10630</v>
      </c>
      <c r="F117" t="s">
        <v>10787</v>
      </c>
      <c r="G117" t="s">
        <v>9529</v>
      </c>
      <c r="H117" t="s">
        <v>10770</v>
      </c>
      <c r="I117" t="s">
        <v>4439</v>
      </c>
      <c r="J117" t="s">
        <v>10771</v>
      </c>
      <c r="L117">
        <v>1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W117" t="s">
        <v>9821</v>
      </c>
      <c r="Y117">
        <v>91</v>
      </c>
      <c r="AA117">
        <v>0</v>
      </c>
      <c r="AC117">
        <v>3030</v>
      </c>
      <c r="AD117" t="s">
        <v>10666</v>
      </c>
      <c r="AE117">
        <v>1</v>
      </c>
      <c r="AI117">
        <v>0</v>
      </c>
      <c r="AJ117">
        <v>0</v>
      </c>
      <c r="AM117">
        <v>0</v>
      </c>
      <c r="AN117" t="s">
        <v>1539</v>
      </c>
      <c r="AO117" t="s">
        <v>4128</v>
      </c>
    </row>
    <row r="118" spans="3:41" x14ac:dyDescent="0.35">
      <c r="C118" s="47">
        <v>43256</v>
      </c>
      <c r="E118" s="46" t="s">
        <v>10630</v>
      </c>
      <c r="F118" t="s">
        <v>10788</v>
      </c>
      <c r="G118" t="s">
        <v>9529</v>
      </c>
      <c r="H118" t="s">
        <v>10772</v>
      </c>
      <c r="I118" t="s">
        <v>4439</v>
      </c>
      <c r="J118" t="s">
        <v>10773</v>
      </c>
      <c r="L118">
        <v>1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W118" t="s">
        <v>9821</v>
      </c>
      <c r="Y118">
        <v>55</v>
      </c>
      <c r="AA118">
        <v>0</v>
      </c>
      <c r="AC118">
        <v>1005</v>
      </c>
      <c r="AD118" t="s">
        <v>3383</v>
      </c>
      <c r="AE118">
        <v>1</v>
      </c>
      <c r="AI118">
        <v>0</v>
      </c>
      <c r="AJ118">
        <v>0</v>
      </c>
      <c r="AM118">
        <v>0</v>
      </c>
      <c r="AN118" t="s">
        <v>1539</v>
      </c>
      <c r="AO118" t="s">
        <v>4128</v>
      </c>
    </row>
    <row r="119" spans="3:41" x14ac:dyDescent="0.35">
      <c r="C119" s="47">
        <v>43256</v>
      </c>
      <c r="E119" s="46" t="s">
        <v>10630</v>
      </c>
      <c r="F119" t="s">
        <v>10789</v>
      </c>
      <c r="G119" t="s">
        <v>9529</v>
      </c>
      <c r="H119" t="s">
        <v>10774</v>
      </c>
      <c r="I119" t="s">
        <v>4439</v>
      </c>
      <c r="J119" t="s">
        <v>10775</v>
      </c>
      <c r="L119">
        <v>1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W119" t="s">
        <v>9821</v>
      </c>
      <c r="Y119">
        <v>55</v>
      </c>
      <c r="AA119">
        <v>0</v>
      </c>
      <c r="AC119">
        <v>1005</v>
      </c>
      <c r="AD119" t="s">
        <v>3383</v>
      </c>
      <c r="AE119">
        <v>1</v>
      </c>
      <c r="AI119">
        <v>0</v>
      </c>
      <c r="AJ119">
        <v>0</v>
      </c>
      <c r="AM119">
        <v>0</v>
      </c>
      <c r="AN119" t="s">
        <v>1539</v>
      </c>
      <c r="AO119" t="s">
        <v>4128</v>
      </c>
    </row>
    <row r="120" spans="3:41" x14ac:dyDescent="0.35">
      <c r="C120" s="47">
        <v>43256</v>
      </c>
      <c r="E120" s="46" t="s">
        <v>10630</v>
      </c>
      <c r="F120" t="s">
        <v>10790</v>
      </c>
      <c r="G120" t="s">
        <v>9529</v>
      </c>
      <c r="H120" t="s">
        <v>10776</v>
      </c>
      <c r="I120" t="s">
        <v>4439</v>
      </c>
      <c r="J120" t="s">
        <v>10777</v>
      </c>
      <c r="L120">
        <v>1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W120" t="s">
        <v>9821</v>
      </c>
      <c r="Y120">
        <v>55</v>
      </c>
      <c r="AA120">
        <v>0</v>
      </c>
      <c r="AC120">
        <v>1005</v>
      </c>
      <c r="AD120" t="s">
        <v>3383</v>
      </c>
      <c r="AE120">
        <v>1</v>
      </c>
      <c r="AI120">
        <v>0</v>
      </c>
      <c r="AJ120">
        <v>0</v>
      </c>
      <c r="AM120">
        <v>0</v>
      </c>
      <c r="AN120" t="s">
        <v>1539</v>
      </c>
      <c r="AO120" t="s">
        <v>4128</v>
      </c>
    </row>
    <row r="121" spans="3:41" x14ac:dyDescent="0.35">
      <c r="C121" s="47">
        <v>43256</v>
      </c>
      <c r="E121" s="46" t="s">
        <v>10630</v>
      </c>
      <c r="F121" t="s">
        <v>10791</v>
      </c>
      <c r="G121" t="s">
        <v>9529</v>
      </c>
      <c r="H121" t="s">
        <v>10778</v>
      </c>
      <c r="I121" t="s">
        <v>4439</v>
      </c>
      <c r="J121" t="s">
        <v>10764</v>
      </c>
      <c r="L121">
        <v>1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W121" t="s">
        <v>9821</v>
      </c>
      <c r="Y121">
        <v>55</v>
      </c>
      <c r="AA121">
        <v>0</v>
      </c>
      <c r="AC121">
        <v>1005</v>
      </c>
      <c r="AD121" t="s">
        <v>3383</v>
      </c>
      <c r="AE121">
        <v>1</v>
      </c>
      <c r="AI121">
        <v>0</v>
      </c>
      <c r="AJ121">
        <v>0</v>
      </c>
      <c r="AM121">
        <v>0</v>
      </c>
      <c r="AN121" t="s">
        <v>1539</v>
      </c>
      <c r="AO121" t="s">
        <v>4128</v>
      </c>
    </row>
    <row r="122" spans="3:41" x14ac:dyDescent="0.35">
      <c r="C122" s="47">
        <v>43256</v>
      </c>
      <c r="E122" s="46" t="s">
        <v>10630</v>
      </c>
      <c r="F122" t="s">
        <v>10792</v>
      </c>
      <c r="G122" t="s">
        <v>9529</v>
      </c>
      <c r="H122" t="s">
        <v>10779</v>
      </c>
      <c r="I122" t="s">
        <v>4439</v>
      </c>
      <c r="J122" t="s">
        <v>10780</v>
      </c>
      <c r="L122">
        <v>1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W122" t="s">
        <v>9821</v>
      </c>
      <c r="Y122">
        <v>80</v>
      </c>
      <c r="AA122">
        <v>0</v>
      </c>
      <c r="AC122">
        <v>2030</v>
      </c>
      <c r="AD122" t="s">
        <v>10098</v>
      </c>
      <c r="AE122">
        <v>1</v>
      </c>
      <c r="AI122">
        <v>0</v>
      </c>
      <c r="AJ122">
        <v>0</v>
      </c>
      <c r="AM122">
        <v>0</v>
      </c>
      <c r="AN122" t="s">
        <v>1539</v>
      </c>
      <c r="AO122" t="s">
        <v>4128</v>
      </c>
    </row>
    <row r="123" spans="3:41" x14ac:dyDescent="0.35">
      <c r="C123" s="47">
        <v>43256</v>
      </c>
      <c r="E123" s="46" t="s">
        <v>10630</v>
      </c>
      <c r="F123" t="s">
        <v>10793</v>
      </c>
      <c r="G123" t="s">
        <v>9529</v>
      </c>
      <c r="H123" t="s">
        <v>10781</v>
      </c>
      <c r="I123" t="s">
        <v>4439</v>
      </c>
      <c r="J123" t="s">
        <v>10782</v>
      </c>
      <c r="L123">
        <v>1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W123" t="s">
        <v>9821</v>
      </c>
      <c r="Y123">
        <v>55</v>
      </c>
      <c r="AA123">
        <v>0</v>
      </c>
      <c r="AC123">
        <v>1005</v>
      </c>
      <c r="AD123" t="s">
        <v>3383</v>
      </c>
      <c r="AE123">
        <v>1</v>
      </c>
      <c r="AI123">
        <v>0</v>
      </c>
      <c r="AJ123">
        <v>0</v>
      </c>
      <c r="AM123">
        <v>0</v>
      </c>
      <c r="AN123" t="s">
        <v>1539</v>
      </c>
      <c r="AO123" t="s">
        <v>4128</v>
      </c>
    </row>
    <row r="124" spans="3:41" x14ac:dyDescent="0.35">
      <c r="C124" s="47">
        <v>43256</v>
      </c>
      <c r="D124" s="46"/>
      <c r="E124" s="46" t="s">
        <v>10630</v>
      </c>
      <c r="F124" t="s">
        <v>10794</v>
      </c>
      <c r="G124" t="s">
        <v>9529</v>
      </c>
      <c r="H124" t="s">
        <v>10783</v>
      </c>
      <c r="I124" t="s">
        <v>4439</v>
      </c>
      <c r="J124" t="s">
        <v>10784</v>
      </c>
      <c r="L124">
        <v>1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W124" t="s">
        <v>9821</v>
      </c>
      <c r="Y124">
        <v>55</v>
      </c>
      <c r="AA124">
        <v>0</v>
      </c>
      <c r="AC124">
        <v>1005</v>
      </c>
      <c r="AD124" t="s">
        <v>3383</v>
      </c>
      <c r="AE124">
        <v>1</v>
      </c>
      <c r="AI124">
        <v>0</v>
      </c>
      <c r="AJ124">
        <v>0</v>
      </c>
      <c r="AM124">
        <v>0</v>
      </c>
      <c r="AN124" t="s">
        <v>1539</v>
      </c>
      <c r="AO124" t="s">
        <v>4128</v>
      </c>
    </row>
  </sheetData>
  <autoFilter ref="A2:AP2" xr:uid="{00000000-0009-0000-0000-00000F010000}"/>
  <dataValidations count="1">
    <dataValidation type="list" allowBlank="1" showInputMessage="1" showErrorMessage="1" sqref="D1" xr:uid="{00000000-0002-0000-0F01-000000000000}">
      <formula1>Sites</formula1>
    </dataValidation>
  </dataValidations>
  <hyperlinks>
    <hyperlink ref="B1" location="Index!A1" display="Go To Index" xr:uid="{00000000-0004-0000-0F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1-000000000000}">
  <sheetPr codeName="Sheet220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001-000000000000}">
      <formula1>Sites</formula1>
    </dataValidation>
  </dataValidations>
  <hyperlinks>
    <hyperlink ref="B1" location="Index!A1" display="Go To Index" xr:uid="{00000000-0004-0000-10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1-000000000000}">
  <sheetPr codeName="Sheet221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101-000000000000}">
      <formula1>Sites</formula1>
    </dataValidation>
  </dataValidations>
  <hyperlinks>
    <hyperlink ref="B1" location="Index!A1" display="Go To Index" xr:uid="{00000000-0004-0000-11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1-000000000000}">
  <sheetPr codeName="Sheet222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201-000000000000}">
      <formula1>Sites</formula1>
    </dataValidation>
  </dataValidations>
  <hyperlinks>
    <hyperlink ref="B1" location="Index!A1" display="Go To Index" xr:uid="{00000000-0004-0000-12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1-000000000000}">
  <sheetPr codeName="Sheet223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301-000000000000}">
      <formula1>Sites</formula1>
    </dataValidation>
  </dataValidations>
  <hyperlinks>
    <hyperlink ref="B1" location="Index!A1" display="Go To Index" xr:uid="{00000000-0004-0000-13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1-000000000000}">
  <sheetPr codeName="Sheet224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401-000000000000}">
      <formula1>Sites</formula1>
    </dataValidation>
  </dataValidations>
  <hyperlinks>
    <hyperlink ref="B1" location="Index!A1" display="Go To Index" xr:uid="{00000000-0004-0000-14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1-000000000000}">
  <sheetPr codeName="Sheet225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501-000000000000}">
      <formula1>Sites</formula1>
    </dataValidation>
  </dataValidations>
  <hyperlinks>
    <hyperlink ref="B1" location="Index!A1" display="Go To Index" xr:uid="{00000000-0004-0000-15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1-000000000000}">
  <sheetPr codeName="Sheet226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601-000000000000}">
      <formula1>Sites</formula1>
    </dataValidation>
  </dataValidations>
  <hyperlinks>
    <hyperlink ref="B1" location="Index!A1" display="Go To Index" xr:uid="{00000000-0004-0000-16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1-000000000000}">
  <sheetPr codeName="Sheet227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701-000000000000}">
      <formula1>Sites</formula1>
    </dataValidation>
  </dataValidations>
  <hyperlinks>
    <hyperlink ref="B1" location="Index!A1" display="Go To Index" xr:uid="{00000000-0004-0000-17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1-000000000000}">
  <sheetPr codeName="Sheet228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801-000000000000}">
      <formula1>Sites</formula1>
    </dataValidation>
  </dataValidations>
  <hyperlinks>
    <hyperlink ref="B1" location="Index!A1" display="Go To Index" xr:uid="{00000000-0004-0000-18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1-000000000000}">
  <sheetPr codeName="Sheet229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901-000000000000}">
      <formula1>Sites</formula1>
    </dataValidation>
  </dataValidations>
  <hyperlinks>
    <hyperlink ref="B1" location="Index!A1" display="Go To Index" xr:uid="{00000000-0004-0000-19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1-000000000000}">
  <sheetPr codeName="Sheet230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A01-000000000000}">
      <formula1>Sites</formula1>
    </dataValidation>
  </dataValidations>
  <hyperlinks>
    <hyperlink ref="B1" location="Index!A1" display="Go To Index" xr:uid="{00000000-0004-0000-1A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1-000000000000}">
  <sheetPr codeName="Sheet231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B01-000000000000}">
      <formula1>Sites</formula1>
    </dataValidation>
  </dataValidations>
  <hyperlinks>
    <hyperlink ref="B1" location="Index!A1" display="Go To Index" xr:uid="{00000000-0004-0000-1B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1-000000000000}">
  <sheetPr codeName="Sheet232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C01-000000000000}">
      <formula1>Sites</formula1>
    </dataValidation>
  </dataValidations>
  <hyperlinks>
    <hyperlink ref="B1" location="Index!A1" display="Go To Index" xr:uid="{00000000-0004-0000-1C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1-000000000000}">
  <sheetPr codeName="Sheet233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D01-000000000000}">
      <formula1>Sites</formula1>
    </dataValidation>
  </dataValidations>
  <hyperlinks>
    <hyperlink ref="B1" location="Index!A1" display="Go To Index" xr:uid="{00000000-0004-0000-1D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1-000000000000}">
  <sheetPr codeName="Sheet234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E01-000000000000}">
      <formula1>Sites</formula1>
    </dataValidation>
  </dataValidations>
  <hyperlinks>
    <hyperlink ref="B1" location="Index!A1" display="Go To Index" xr:uid="{00000000-0004-0000-1E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1-000000000000}">
  <sheetPr codeName="Sheet235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1F01-000000000000}">
      <formula1>Sites</formula1>
    </dataValidation>
  </dataValidations>
  <hyperlinks>
    <hyperlink ref="B1" location="Index!A1" display="Go To Index" xr:uid="{00000000-0004-0000-1F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1-000000000000}">
  <sheetPr codeName="Sheet236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2001-000000000000}">
      <formula1>Sites</formula1>
    </dataValidation>
  </dataValidations>
  <hyperlinks>
    <hyperlink ref="B1" location="Index!A1" display="Go To Index" xr:uid="{00000000-0004-0000-20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1-000000000000}">
  <sheetPr codeName="Sheet237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2101-000000000000}">
      <formula1>Sites</formula1>
    </dataValidation>
  </dataValidations>
  <hyperlinks>
    <hyperlink ref="B1" location="Index!A1" display="Go To Index" xr:uid="{00000000-0004-0000-21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1-000000000000}">
  <sheetPr codeName="Sheet238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2201-000000000000}">
      <formula1>Sites</formula1>
    </dataValidation>
  </dataValidations>
  <hyperlinks>
    <hyperlink ref="B1" location="Index!A1" display="Go To Index" xr:uid="{00000000-0004-0000-22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1-000000000000}">
  <sheetPr codeName="Sheet239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2301-000000000000}">
      <formula1>Sites</formula1>
    </dataValidation>
  </dataValidations>
  <hyperlinks>
    <hyperlink ref="B1" location="Index!A1" display="Go To Index" xr:uid="{00000000-0004-0000-23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1-000000000000}">
  <sheetPr codeName="Sheet240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2401-000000000000}">
      <formula1>Sites</formula1>
    </dataValidation>
  </dataValidations>
  <hyperlinks>
    <hyperlink ref="B1" location="Index!A1" display="Go To Index" xr:uid="{00000000-0004-0000-24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1-000000000000}">
  <sheetPr codeName="Sheet241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2501-000000000000}">
      <formula1>Sites</formula1>
    </dataValidation>
  </dataValidations>
  <hyperlinks>
    <hyperlink ref="B1" location="Index!A1" display="Go To Index" xr:uid="{00000000-0004-0000-25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1-000000000000}">
  <sheetPr codeName="Sheet242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2601-000000000000}">
      <formula1>Sites</formula1>
    </dataValidation>
  </dataValidations>
  <hyperlinks>
    <hyperlink ref="B1" location="Index!A1" display="Go To Index" xr:uid="{00000000-0004-0000-2601-000000000000}"/>
  </hyperlinks>
  <pageMargins left="0.7" right="0.7" top="0.75" bottom="0.75" header="0.3" footer="0.3"/>
  <customProperties>
    <customPr name="QAA_DRILLPATH_NODE_ID" r:id="rId1"/>
  </customProperties>
</worksheet>
</file>

<file path=xl/worksheets/sheet2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1-000000000000}">
  <sheetPr codeName="Sheet243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2701-000000000000}">
      <formula1>Sites</formula1>
    </dataValidation>
  </dataValidations>
  <hyperlinks>
    <hyperlink ref="B1" location="Index!A1" display="Go To Index" xr:uid="{00000000-0004-0000-2701-000000000000}"/>
  </hyperlinks>
  <pageMargins left="0.7" right="0.7" top="0.75" bottom="0.75" header="0.3" footer="0.3"/>
  <customProperties>
    <customPr name="QAA_DRILLPATH_NODE_ID" r:id="rId1"/>
  </customProperties>
</worksheet>
</file>

<file path=xl/worksheets/sheet3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1-000000000000}">
  <sheetPr codeName="Sheet244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2801-000000000000}">
      <formula1>Sites</formula1>
    </dataValidation>
  </dataValidations>
  <hyperlinks>
    <hyperlink ref="B1" location="Index!A1" display="Go To Index" xr:uid="{00000000-0004-0000-2801-000000000000}"/>
  </hyperlinks>
  <pageMargins left="0.7" right="0.7" top="0.75" bottom="0.75" header="0.3" footer="0.3"/>
  <customProperties>
    <customPr name="QAA_DRILLPATH_NODE_ID" r:id="rId1"/>
  </customProperties>
</worksheet>
</file>

<file path=xl/worksheets/sheet3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1-000000000000}">
  <sheetPr codeName="Sheet245"/>
  <dimension ref="A1:D2"/>
  <sheetViews>
    <sheetView workbookViewId="0">
      <selection activeCell="B1" sqref="B1"/>
    </sheetView>
  </sheetViews>
  <sheetFormatPr defaultRowHeight="14.5" x14ac:dyDescent="0.35"/>
  <cols>
    <col min="1" max="3" width="8.90625" style="5"/>
  </cols>
  <sheetData>
    <row r="1" spans="1:4" x14ac:dyDescent="0.35">
      <c r="A1" s="5" t="s">
        <v>348</v>
      </c>
      <c r="B1" s="26" t="s">
        <v>50</v>
      </c>
      <c r="C1" s="5" t="s">
        <v>350</v>
      </c>
      <c r="D1" s="6" t="s">
        <v>351</v>
      </c>
    </row>
    <row r="2" spans="1:4" x14ac:dyDescent="0.35">
      <c r="A2" s="19" t="s">
        <v>365</v>
      </c>
      <c r="B2" s="20" t="s">
        <v>4</v>
      </c>
      <c r="C2" s="21" t="s">
        <v>366</v>
      </c>
      <c r="D2" t="s">
        <v>349</v>
      </c>
    </row>
  </sheetData>
  <dataValidations count="1">
    <dataValidation type="list" allowBlank="1" showInputMessage="1" showErrorMessage="1" sqref="D1" xr:uid="{00000000-0002-0000-2901-000000000000}">
      <formula1>Sites</formula1>
    </dataValidation>
  </dataValidations>
  <hyperlinks>
    <hyperlink ref="B1" location="Index!A1" display="Go To Index" xr:uid="{00000000-0004-0000-2901-000000000000}"/>
  </hyperlinks>
  <pageMargins left="0.7" right="0.7" top="0.75" bottom="0.75" header="0.3" footer="0.3"/>
  <customProperties>
    <customPr name="QAA_DRILLPATH_NODE_ID" r:id="rId1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5E55C6899974449781EF704A54264B" ma:contentTypeVersion="0" ma:contentTypeDescription="Create a new document." ma:contentTypeScope="" ma:versionID="8bbcf5beb2a8d3c8cff344d3592efcfb">
  <xsd:schema xmlns:xsd="http://www.w3.org/2001/XMLSchema" xmlns:xs="http://www.w3.org/2001/XMLSchema" xmlns:p="http://schemas.microsoft.com/office/2006/metadata/properties" xmlns:ns2="9940b4ba-3ef1-4fe1-8f32-70ebe7e2948e" targetNamespace="http://schemas.microsoft.com/office/2006/metadata/properties" ma:root="true" ma:fieldsID="222dfc0643af24c87b2540387fce503d" ns2:_="">
    <xsd:import namespace="9940b4ba-3ef1-4fe1-8f32-70ebe7e2948e"/>
    <xsd:element name="properties">
      <xsd:complexType>
        <xsd:sequence>
          <xsd:element name="documentManagement">
            <xsd:complexType>
              <xsd:all>
                <xsd:element ref="ns2:Retention_x0020_Date"/>
                <xsd:element ref="ns2:Deletion_x0020_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40b4ba-3ef1-4fe1-8f32-70ebe7e2948e" elementFormDefault="qualified">
    <xsd:import namespace="http://schemas.microsoft.com/office/2006/documentManagement/types"/>
    <xsd:import namespace="http://schemas.microsoft.com/office/infopath/2007/PartnerControls"/>
    <xsd:element name="Retention_x0020_Date" ma:index="2" ma:displayName="Start Retention Date" ma:default="[today]" ma:format="DateOnly" ma:internalName="Retention_x0020_Date" ma:readOnly="false">
      <xsd:simpleType>
        <xsd:restriction base="dms:DateTime"/>
      </xsd:simpleType>
    </xsd:element>
    <xsd:element name="Deletion_x0020_Date" ma:index="3" nillable="true" ma:displayName="Deletion Date" ma:format="DateOnly" ma:internalName="Deletion_x0020_Date" ma:readOnly="fals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tention_x0020_Date xmlns="9940b4ba-3ef1-4fe1-8f32-70ebe7e2948e">2018-01-04T13:16:10+00:00</Retention_x0020_Date>
    <Deletion_x0020_Date xmlns="9940b4ba-3ef1-4fe1-8f32-70ebe7e2948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cc081532-975f-4a47-8733-083d242eca8e" ContentTypeId="0x01" PreviousValue="false"/>
</file>

<file path=customXml/itemProps1.xml><?xml version="1.0" encoding="utf-8"?>
<ds:datastoreItem xmlns:ds="http://schemas.openxmlformats.org/officeDocument/2006/customXml" ds:itemID="{0CF10809-02B6-4FAB-9888-4308292F42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40b4ba-3ef1-4fe1-8f32-70ebe7e294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971534-738A-4F83-93A5-B76BD58BE58E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9940b4ba-3ef1-4fe1-8f32-70ebe7e2948e"/>
    <ds:schemaRef ds:uri="http://purl.org/dc/terms/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9172B96-04EE-42B8-8FA0-468CCDD1EDB4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335ECA3-E53D-4E36-A871-663ACCAB9881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301</vt:i4>
      </vt:variant>
      <vt:variant>
        <vt:lpstr>Named Ranges</vt:lpstr>
      </vt:variant>
      <vt:variant>
        <vt:i4>4</vt:i4>
      </vt:variant>
    </vt:vector>
  </HeadingPairs>
  <TitlesOfParts>
    <vt:vector size="305" baseType="lpstr">
      <vt:lpstr>Data Owners</vt:lpstr>
      <vt:lpstr>Cheats</vt:lpstr>
      <vt:lpstr>Sites</vt:lpstr>
      <vt:lpstr>Ref</vt:lpstr>
      <vt:lpstr>Index</vt:lpstr>
      <vt:lpstr>ALL-Accounting Periods</vt:lpstr>
      <vt:lpstr>ALL-Chart of Accounts</vt:lpstr>
      <vt:lpstr>ALL-Unit Code 1</vt:lpstr>
      <vt:lpstr>sKUN1-UC1</vt:lpstr>
      <vt:lpstr>SEA-UC1</vt:lpstr>
      <vt:lpstr>sTEMPLATE-UC1</vt:lpstr>
      <vt:lpstr>ALL-Unit Code 2</vt:lpstr>
      <vt:lpstr>sKUN1-UC2</vt:lpstr>
      <vt:lpstr>sSEA1-UC2</vt:lpstr>
      <vt:lpstr>sTEMPLATE-UC2</vt:lpstr>
      <vt:lpstr>ALL-Unit Code 3</vt:lpstr>
      <vt:lpstr>ALL-Unit Code 4</vt:lpstr>
      <vt:lpstr>sKUN1-UC4</vt:lpstr>
      <vt:lpstr>sSEA1-UC4</vt:lpstr>
      <vt:lpstr>ALL-Copy Unit Codes to Account</vt:lpstr>
      <vt:lpstr>ALL-Chart of Account Allocatio</vt:lpstr>
      <vt:lpstr>ALL-Billing Terms</vt:lpstr>
      <vt:lpstr>ALL-Countries</vt:lpstr>
      <vt:lpstr>ALL-Delivery Terms</vt:lpstr>
      <vt:lpstr>ALL-Prov States</vt:lpstr>
      <vt:lpstr>ALL-Interaction Topics</vt:lpstr>
      <vt:lpstr>ALL-Multi-Lingual Service Invo</vt:lpstr>
      <vt:lpstr>ALL-Multi-Lingual Ship Via</vt:lpstr>
      <vt:lpstr>ALL-Multi-Lingual Terms</vt:lpstr>
      <vt:lpstr>ALL-Nature of Transaction Code</vt:lpstr>
      <vt:lpstr>ALL-Secondary Nature of Transa</vt:lpstr>
      <vt:lpstr>ALL-Ship Via Codes</vt:lpstr>
      <vt:lpstr>Seed-Ship Via Codes</vt:lpstr>
      <vt:lpstr>ALL-Unit of Measure Codes</vt:lpstr>
      <vt:lpstr>ALL-Bank Reconciliation Reason</vt:lpstr>
      <vt:lpstr>ALL-Bank File Format</vt:lpstr>
      <vt:lpstr>ALL-Bank Code Bank File Format</vt:lpstr>
      <vt:lpstr>ALL-Bank Reconciliations</vt:lpstr>
      <vt:lpstr>ALL-Credit Hold Reson Codes</vt:lpstr>
      <vt:lpstr>ALL-Currency Codes</vt:lpstr>
      <vt:lpstr>ALL-Currency Rates</vt:lpstr>
      <vt:lpstr>ALL-Invoice Categories</vt:lpstr>
      <vt:lpstr>ALL-Invoice, Debit, Credit Seq</vt:lpstr>
      <vt:lpstr>ALL-Journals</vt:lpstr>
      <vt:lpstr>ALL-Payment Hold Reasons</vt:lpstr>
      <vt:lpstr>ALL-Tax Codes</vt:lpstr>
      <vt:lpstr>ALL-Tax Jurisdiction</vt:lpstr>
      <vt:lpstr>ALL-Departments</vt:lpstr>
      <vt:lpstr>KUN1-Departments</vt:lpstr>
      <vt:lpstr>SEA-Departments</vt:lpstr>
      <vt:lpstr>ALL-Product Codes</vt:lpstr>
      <vt:lpstr>sKUN1-Product Codes</vt:lpstr>
      <vt:lpstr>SEA-Product Codes</vt:lpstr>
      <vt:lpstr>ALL-Distribution Accounts</vt:lpstr>
      <vt:lpstr>sKUN1-Distribution Accounts</vt:lpstr>
      <vt:lpstr>SEA-Distribution Accounts</vt:lpstr>
      <vt:lpstr>ALL-Service Product Codes</vt:lpstr>
      <vt:lpstr>SEA-Service Product Codes</vt:lpstr>
      <vt:lpstr>ALL-Service Distribution Accts</vt:lpstr>
      <vt:lpstr>SEA-Service Distribution Acct</vt:lpstr>
      <vt:lpstr>ALL-Process Indicator IDs</vt:lpstr>
      <vt:lpstr>ALL-Process Indicator Types</vt:lpstr>
      <vt:lpstr>ALL-Process Indicator Matrix</vt:lpstr>
      <vt:lpstr>ALL-Hyperion Location Code</vt:lpstr>
      <vt:lpstr>ALL-Customer Types</vt:lpstr>
      <vt:lpstr>ALL-Discounts</vt:lpstr>
      <vt:lpstr>ALL-Disposition Codes</vt:lpstr>
      <vt:lpstr>ALL-End User Types</vt:lpstr>
      <vt:lpstr>sKUN1-End User Types</vt:lpstr>
      <vt:lpstr>sSEA1-End User Types</vt:lpstr>
      <vt:lpstr>ALL-Evaluation Codes</vt:lpstr>
      <vt:lpstr>ALL-Non-inventory Items</vt:lpstr>
      <vt:lpstr>ALL-Price Codes</vt:lpstr>
      <vt:lpstr>ALL-Price Formula</vt:lpstr>
      <vt:lpstr>ALL-Price Matrix</vt:lpstr>
      <vt:lpstr>ALL-Problem Codes</vt:lpstr>
      <vt:lpstr>ALL-Salesperson Classification</vt:lpstr>
      <vt:lpstr>ALL-JBT Customer Applications</vt:lpstr>
      <vt:lpstr>ALL-JBT Customer Industry</vt:lpstr>
      <vt:lpstr>ALL-Commodity Codes</vt:lpstr>
      <vt:lpstr>ALL-ECN Distribution Codes</vt:lpstr>
      <vt:lpstr>ALL-ECN Priority Codes</vt:lpstr>
      <vt:lpstr>ALL-ECN Reason Codes</vt:lpstr>
      <vt:lpstr>ALL-Family Codes</vt:lpstr>
      <vt:lpstr>ALL-Harmonized Tarif Schedule </vt:lpstr>
      <vt:lpstr>ALL-Related Item Reason Codes</vt:lpstr>
      <vt:lpstr>ALL-Service Priority Codes</vt:lpstr>
      <vt:lpstr>ALL-Escalation Tasks</vt:lpstr>
      <vt:lpstr>ALL-Incident Event Codes</vt:lpstr>
      <vt:lpstr>ALL-Service Reasons</vt:lpstr>
      <vt:lpstr>ALL-Service Resolutions</vt:lpstr>
      <vt:lpstr>ALL-Service Status Codes</vt:lpstr>
      <vt:lpstr>ALL-Inspection Measurement Typ</vt:lpstr>
      <vt:lpstr>ALL-Inspection Section Code</vt:lpstr>
      <vt:lpstr>ALL-Inspection Types</vt:lpstr>
      <vt:lpstr>ALL-Miscellaneous Codes</vt:lpstr>
      <vt:lpstr>ALL-Payment Types</vt:lpstr>
      <vt:lpstr>ALL-Service Operation Codes</vt:lpstr>
      <vt:lpstr>ALL-Service Order Types</vt:lpstr>
      <vt:lpstr>ALL-Service Appointment Status</vt:lpstr>
      <vt:lpstr>ALL-Service Appointment Types</vt:lpstr>
      <vt:lpstr>ALL-Work Codes</vt:lpstr>
      <vt:lpstr>ALL-Service Contract Status Co</vt:lpstr>
      <vt:lpstr>ALL-Service Types</vt:lpstr>
      <vt:lpstr>ALL-Unit Configuration Removal</vt:lpstr>
      <vt:lpstr>ALL-Unit Status Codes</vt:lpstr>
      <vt:lpstr>ALL-Warranty Codes</vt:lpstr>
      <vt:lpstr>ALL-Inspection Tasks</vt:lpstr>
      <vt:lpstr>ALL-SRO Misc Charge Markup</vt:lpstr>
      <vt:lpstr>ALL-Ceridian Codes</vt:lpstr>
      <vt:lpstr>ALL-Holidays</vt:lpstr>
      <vt:lpstr>ALL-JBT Shift Holidays</vt:lpstr>
      <vt:lpstr>ALL-Employee Categories</vt:lpstr>
      <vt:lpstr>ALL-Shift Codes</vt:lpstr>
      <vt:lpstr>sKUN1-Shift Codes</vt:lpstr>
      <vt:lpstr>SEA1-Shift Codes</vt:lpstr>
      <vt:lpstr>ALL-CO Returns Reason Codes</vt:lpstr>
      <vt:lpstr>ALL-RMA Return Reason Codes</vt:lpstr>
      <vt:lpstr>ALL-Transfer Loss Reason Codes</vt:lpstr>
      <vt:lpstr>ALL-Transfer Order Return Reas</vt:lpstr>
      <vt:lpstr>ALL-Inventory Adjustment Reaso</vt:lpstr>
      <vt:lpstr>TEMP-Miscellaneous Issues Reaso</vt:lpstr>
      <vt:lpstr>CHA1-Miscellaneous Issues Reaso</vt:lpstr>
      <vt:lpstr>SEA1-Miscellaneous Issues Reaso</vt:lpstr>
      <vt:lpstr>ALP-Miscellaneous Issues Reaso</vt:lpstr>
      <vt:lpstr>KIN-Miscellaneous Issues Reason</vt:lpstr>
      <vt:lpstr>SAN-Miscellaneous Issues Reason</vt:lpstr>
      <vt:lpstr>ALL-Miscellaneous Receipt Reaso</vt:lpstr>
      <vt:lpstr>TEMP-Miscellaneous Receipt Reas</vt:lpstr>
      <vt:lpstr>CHA1-Miscellaneous Receipt Reas</vt:lpstr>
      <vt:lpstr>SEA1-Miscellaneous Receipt Reas</vt:lpstr>
      <vt:lpstr>ALP-Miscellaneous Receipt Reas</vt:lpstr>
      <vt:lpstr>KIN-Miscellaneous Receipt Reaso</vt:lpstr>
      <vt:lpstr>SAN-Miscellaneous Receipt Reaso</vt:lpstr>
      <vt:lpstr>ALL-Obsolete Slow Moving Reaso</vt:lpstr>
      <vt:lpstr>ALL-Scrap Reason Codes</vt:lpstr>
      <vt:lpstr>ALL-Warehouses</vt:lpstr>
      <vt:lpstr>ALP-Carriers</vt:lpstr>
      <vt:lpstr>SEA-Carriers</vt:lpstr>
      <vt:lpstr>ALL-Freight Charge Methods</vt:lpstr>
      <vt:lpstr>ALL-Package Types</vt:lpstr>
      <vt:lpstr>ALL-Ship Method  </vt:lpstr>
      <vt:lpstr>ALL-Ship Method Groups</vt:lpstr>
      <vt:lpstr>ALL-Purchase Order Return Reas</vt:lpstr>
      <vt:lpstr>ALL-JBT Planner Code</vt:lpstr>
      <vt:lpstr>ALL-Project Cost Codes</vt:lpstr>
      <vt:lpstr>sCHA1-Project Cost Codes</vt:lpstr>
      <vt:lpstr>ALP-Project Cost Codes</vt:lpstr>
      <vt:lpstr>KIN-Project Cost Codes</vt:lpstr>
      <vt:lpstr>SAN-Project Cost Codes</vt:lpstr>
      <vt:lpstr>ALL-Project Retention Codes</vt:lpstr>
      <vt:lpstr>ALL-Project Type</vt:lpstr>
      <vt:lpstr>ALL-JBT User Prefiler</vt:lpstr>
      <vt:lpstr>ALL-QC Cause Codes</vt:lpstr>
      <vt:lpstr>ALL-QC Cost Activities</vt:lpstr>
      <vt:lpstr>ALL-QC Cost Types</vt:lpstr>
      <vt:lpstr>ALL-QC Disposition Codes</vt:lpstr>
      <vt:lpstr>ALL-QC Failure Codes</vt:lpstr>
      <vt:lpstr>ALL-QC Gage Groups</vt:lpstr>
      <vt:lpstr>ALL-QC Gage Status</vt:lpstr>
      <vt:lpstr>ALL-QC Gages</vt:lpstr>
      <vt:lpstr>ALL-QC Inspection Frequencies</vt:lpstr>
      <vt:lpstr>ALL-QC Reason Codes</vt:lpstr>
      <vt:lpstr>ALL-QC Sampling Criterias</vt:lpstr>
      <vt:lpstr>ALL-QC Severity Levels</vt:lpstr>
      <vt:lpstr>ALL-QC Test Plan Sampling Rate</vt:lpstr>
      <vt:lpstr>ALL-QC Test Types</vt:lpstr>
      <vt:lpstr>ALL-QC Topic Types</vt:lpstr>
      <vt:lpstr>ALL-QC Change Types</vt:lpstr>
      <vt:lpstr>ALL-QC Enterprise Status Listi</vt:lpstr>
      <vt:lpstr>ALL-QC Priorities</vt:lpstr>
      <vt:lpstr>ALL-QC Vendor Rating</vt:lpstr>
      <vt:lpstr>ALL-QC Vendor Status</vt:lpstr>
      <vt:lpstr>ALL-APS Order Priority</vt:lpstr>
      <vt:lpstr>ALL-Exception Message Prioriti</vt:lpstr>
      <vt:lpstr>KIN-Indirect Labor Codes</vt:lpstr>
      <vt:lpstr>SAN-Indirect Labor Codes</vt:lpstr>
      <vt:lpstr>ALL-Planning Horizon Calendar</vt:lpstr>
      <vt:lpstr>ALL-Resource Types</vt:lpstr>
      <vt:lpstr>ALP-Resources</vt:lpstr>
      <vt:lpstr>CHA-Resources</vt:lpstr>
      <vt:lpstr>KIN-Resources</vt:lpstr>
      <vt:lpstr>SAN-Resources</vt:lpstr>
      <vt:lpstr>ALP-Resource Groups</vt:lpstr>
      <vt:lpstr>CHA-Resource Groups</vt:lpstr>
      <vt:lpstr>KIN-Resource Groups</vt:lpstr>
      <vt:lpstr>SAN-Resource Groups</vt:lpstr>
      <vt:lpstr>ALP-Work Centers</vt:lpstr>
      <vt:lpstr>CHA-Work Centers</vt:lpstr>
      <vt:lpstr>KIN-Work Centers</vt:lpstr>
      <vt:lpstr>SAN-Work Centers</vt:lpstr>
      <vt:lpstr>ALL-Audit Log Types</vt:lpstr>
      <vt:lpstr>ALL-Groups</vt:lpstr>
      <vt:lpstr>ALL-Background Task Definitions</vt:lpstr>
      <vt:lpstr>ALL-E-mail Types</vt:lpstr>
      <vt:lpstr>ALL-Intranets</vt:lpstr>
      <vt:lpstr>ALL-Replication Categories</vt:lpstr>
      <vt:lpstr>ALL-Replication Management</vt:lpstr>
      <vt:lpstr>ALL-Replication Rules</vt:lpstr>
      <vt:lpstr>ALL-Sites Entities</vt:lpstr>
      <vt:lpstr>ALL-Event Global Constants</vt:lpstr>
      <vt:lpstr>ALL-System User Notes</vt:lpstr>
      <vt:lpstr>ALL-UET User Fields</vt:lpstr>
      <vt:lpstr>ALL-User Defined Types</vt:lpstr>
      <vt:lpstr>ALL-System Types</vt:lpstr>
      <vt:lpstr>ALL-Purchase Order Requisition</vt:lpstr>
      <vt:lpstr>ALL-Vendor Categories</vt:lpstr>
      <vt:lpstr>SEA1-Vendor Categories</vt:lpstr>
      <vt:lpstr>ALL-Critical Numbers</vt:lpstr>
      <vt:lpstr>ALL-Data Collection Parameters</vt:lpstr>
      <vt:lpstr>ALL-General Parameters</vt:lpstr>
      <vt:lpstr>ALL-Inter-Site Parameters</vt:lpstr>
      <vt:lpstr>ALL-Site Groups</vt:lpstr>
      <vt:lpstr>ALL-APS Sites and Alternative </vt:lpstr>
      <vt:lpstr>ALL-Doc-Trak Parameters</vt:lpstr>
      <vt:lpstr>ALL-Doc-Trak Virtual Rules</vt:lpstr>
      <vt:lpstr>ALL-Doc-Trak Document Saving R</vt:lpstr>
      <vt:lpstr>ALL-Doc-Trak Linked Databases</vt:lpstr>
      <vt:lpstr>ALL-Doc-Trak PLM Users</vt:lpstr>
      <vt:lpstr>ALL-Doc-Trak Scanner Profile D</vt:lpstr>
      <vt:lpstr>ALL-Doc-Trak User Scanner Opti</vt:lpstr>
      <vt:lpstr>ALL-Tax Interface Parameters</vt:lpstr>
      <vt:lpstr>ALL-Accounts Payable Parameter</vt:lpstr>
      <vt:lpstr>ALL-Accounts Receivable Parame</vt:lpstr>
      <vt:lpstr>ALL-Multi-Currency Parameters</vt:lpstr>
      <vt:lpstr>ALL-POS Setup</vt:lpstr>
      <vt:lpstr>ALL-Tax Parameters</vt:lpstr>
      <vt:lpstr>ALL-Tax Systems</vt:lpstr>
      <vt:lpstr>ALL-Order Entry Parameters</vt:lpstr>
      <vt:lpstr>ALL-RMA Parameters</vt:lpstr>
      <vt:lpstr>ALL-BOM Bulk Import Parameters</vt:lpstr>
      <vt:lpstr>ALL-Inventory Parameters</vt:lpstr>
      <vt:lpstr>ALL-Service Exchange Integrati</vt:lpstr>
      <vt:lpstr>ALL-Service Outlook Integratio</vt:lpstr>
      <vt:lpstr>ALL-Service Parameters</vt:lpstr>
      <vt:lpstr>ALL-Service Schedule Parameter</vt:lpstr>
      <vt:lpstr>ALL-Service Schedule Profiles</vt:lpstr>
      <vt:lpstr>ALL-Shop-Trak Payroll Generati</vt:lpstr>
      <vt:lpstr>ALL-Shop-Trak Break Lunch Sche</vt:lpstr>
      <vt:lpstr>ALL-Transfer Order Parameters</vt:lpstr>
      <vt:lpstr>ALL-Project Parameters</vt:lpstr>
      <vt:lpstr>ALL-QC Customer Parameters</vt:lpstr>
      <vt:lpstr>ALL-QC Enterprise Parameters</vt:lpstr>
      <vt:lpstr>ALL-QC General Parameters</vt:lpstr>
      <vt:lpstr>ALL-QC IP Parameters</vt:lpstr>
      <vt:lpstr>ALL-QC Supplier Parameters</vt:lpstr>
      <vt:lpstr>ALL-Infinite APS Mode</vt:lpstr>
      <vt:lpstr>ALL-Planning Parameters</vt:lpstr>
      <vt:lpstr>ALL-Scheduling Parameters</vt:lpstr>
      <vt:lpstr>ALL-Shop Floor Control Paramet</vt:lpstr>
      <vt:lpstr>ALL-Shop-Trak Parameters</vt:lpstr>
      <vt:lpstr>ALL-Scheduling Shifts</vt:lpstr>
      <vt:lpstr>ALL-Shop-Trak Rules</vt:lpstr>
      <vt:lpstr>ALL-Purchasing Parameters</vt:lpstr>
      <vt:lpstr>ALL-RFQ Parameters</vt:lpstr>
      <vt:lpstr>ALL-Users</vt:lpstr>
      <vt:lpstr>ALL-Service Schedule Permissio</vt:lpstr>
      <vt:lpstr>ALL-Employees</vt:lpstr>
      <vt:lpstr>ALL-Shop-Trak Employee Profile</vt:lpstr>
      <vt:lpstr>ALL-Vendors</vt:lpstr>
      <vt:lpstr>ALL-Salespersons</vt:lpstr>
      <vt:lpstr>ALL-Customers</vt:lpstr>
      <vt:lpstr>ALL-Locations</vt:lpstr>
      <vt:lpstr>ALL-Items</vt:lpstr>
      <vt:lpstr>ALL-Item Warehouses</vt:lpstr>
      <vt:lpstr>ALL-Item Stockroom Locations</vt:lpstr>
      <vt:lpstr>ALL-Item Pricing</vt:lpstr>
      <vt:lpstr>ALL-Serial Numbers</vt:lpstr>
      <vt:lpstr>ALL-Vendor Contracts</vt:lpstr>
      <vt:lpstr>ALL-Customer Contracts</vt:lpstr>
      <vt:lpstr>ALL-Current Jobs</vt:lpstr>
      <vt:lpstr>ALL-Current Materials</vt:lpstr>
      <vt:lpstr>ALL-Current Operations</vt:lpstr>
      <vt:lpstr>ALL-Unit of Measure Conversion</vt:lpstr>
      <vt:lpstr>ALL-Partners</vt:lpstr>
      <vt:lpstr>ALL-Service Customers</vt:lpstr>
      <vt:lpstr>ALL-Doc-Trak Form Output Profi</vt:lpstr>
      <vt:lpstr>ALL-Active Background Tasks</vt:lpstr>
      <vt:lpstr>ALL-Doc-Trak Document Profile</vt:lpstr>
      <vt:lpstr>ALL-Vendor Document Profile</vt:lpstr>
      <vt:lpstr>ALL-Customer Document Profiles</vt:lpstr>
      <vt:lpstr>ALL-Service Order Templates</vt:lpstr>
      <vt:lpstr>ALL-QC Customers</vt:lpstr>
      <vt:lpstr>ALL-QC Items</vt:lpstr>
      <vt:lpstr>ALL-QC Vendors</vt:lpstr>
      <vt:lpstr>ALL-Forecast</vt:lpstr>
      <vt:lpstr>ALL-RFQ Template Vendors</vt:lpstr>
      <vt:lpstr>ALL-Open Accounts Payable</vt:lpstr>
      <vt:lpstr>ALL-Open Accounts Receivables</vt:lpstr>
      <vt:lpstr>ALL-Opening General Ledger Bal</vt:lpstr>
      <vt:lpstr>ALL-Open Customer Orders</vt:lpstr>
      <vt:lpstr>ALL-Open RMAs</vt:lpstr>
      <vt:lpstr>ALL-Open Purchase Requisitions</vt:lpstr>
      <vt:lpstr>ALL-Open Purchase Orders</vt:lpstr>
      <vt:lpstr>ALL-Open Blanket Purchase Orde</vt:lpstr>
      <vt:lpstr>ALL-Open Vouchers Payable</vt:lpstr>
      <vt:lpstr>ALL-Open Projects</vt:lpstr>
      <vt:lpstr>ALL-Open Jobs</vt:lpstr>
      <vt:lpstr>ALL-Open Job Operations</vt:lpstr>
      <vt:lpstr>ALL-Open Job Materials</vt:lpstr>
      <vt:lpstr>ALL-Open Units</vt:lpstr>
      <vt:lpstr>LoadMethod</vt:lpstr>
      <vt:lpstr>Scope</vt:lpstr>
      <vt:lpstr>Sites</vt:lpstr>
      <vt:lpstr>YesNo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Morris, Crystal</dc:creator>
  <cp:lastModifiedBy>Crystal Morris</cp:lastModifiedBy>
  <dcterms:created xsi:type="dcterms:W3CDTF">2017-10-12T13:17:44Z</dcterms:created>
  <dcterms:modified xsi:type="dcterms:W3CDTF">2019-03-19T14:20:24Z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0x010100305E55C6899974449781EF704A54264B</vt:lpwstr>
  </property>
</Properties>
</file>